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SKavanagh\Resilio Sync\ShayneKavanagh\1.Working Files\RESEARCH!\CyberSecurity\CyberInsurance\"/>
    </mc:Choice>
  </mc:AlternateContent>
  <bookViews>
    <workbookView xWindow="0" yWindow="0" windowWidth="28800" windowHeight="12432" tabRatio="716"/>
  </bookViews>
  <sheets>
    <sheet name="AboutThisModel" sheetId="13" r:id="rId1"/>
    <sheet name="Step1-BaselineRisk" sheetId="6" r:id="rId2"/>
    <sheet name="Step2-BaselineAnalysis" sheetId="7" r:id="rId3"/>
    <sheet name="Step3-AddControls" sheetId="8" r:id="rId4"/>
    <sheet name="Step4-AddInsurance" sheetId="9" r:id="rId5"/>
    <sheet name="Step5-FinalAnalysis" sheetId="10" r:id="rId6"/>
    <sheet name="Stats" sheetId="1" r:id="rId7"/>
    <sheet name="Unpack" sheetId="12" state="hidden" r:id="rId8"/>
    <sheet name="Uniforms" sheetId="11" state="hidden" r:id="rId9"/>
    <sheet name="Metalog IID lognormal" sheetId="5" state="hidden" r:id="rId10"/>
    <sheet name="PM_PoissonTables" sheetId="4" state="hidden" r:id="rId11"/>
    <sheet name="PMTable" sheetId="2" state="hidden" r:id="rId12"/>
    <sheet name="SIPmath Chart Data" sheetId="3" state="hidden" r:id="rId13"/>
  </sheets>
  <externalReferences>
    <externalReference r:id="rId14"/>
  </externalReferences>
  <definedNames>
    <definedName name="DamageGivenChanceAndControls_Step5">PMTable!$K$4:$K$10003</definedName>
    <definedName name="LEC_Output">[1]PMTable!$C$4:$C$10003</definedName>
    <definedName name="Lognormal">PMTable!$E$4:$E$10003</definedName>
    <definedName name="LognormalWithMitigations">PMTable!$H$4:$H$10003</definedName>
    <definedName name="LognormalWithPoisson">PMTable!$D$4:$D$10003</definedName>
    <definedName name="LognormalWithPoissonAndMitigations">PMTable!$G$4:$G$10003</definedName>
    <definedName name="Metalog_lo_q_pct_SPT_001">Stats!#REF!</definedName>
    <definedName name="Payouts_With_Mitigations">PMTable!$I$4:$I$10003</definedName>
    <definedName name="Payouts_Without_Mitigations">PMTable!$J$4:$J$10003</definedName>
    <definedName name="PM_cdf_Y" hidden="1">'SIPmath Chart Data'!$A$323:$A$427</definedName>
    <definedName name="PM_DamageGivenChanceAndControls_Step5_axis_lbls" hidden="1">OFFSET( 'SIPmath Chart Data'!$J$220:$J$321, 0, 0, 'SIPmath Chart Data'!$J$6 )</definedName>
    <definedName name="PM_DamageGivenChanceAndControls_Step5_bins" hidden="1">'SIPmath Chart Data'!$J$15:$J$115</definedName>
    <definedName name="PM_DamageGivenChanceAndControls_Step5_freq" hidden="1">'SIPmath Chart Data'!$J$117:$J$218</definedName>
    <definedName name="PM_DamageGivenChanceAndControls_Step5_hist_data" hidden="1">OFFSET( 'SIPmath Chart Data'!$J$117:$J$218, 0, 0, 'SIPmath Chart Data'!$J$6 )</definedName>
    <definedName name="PM_DamageGivenChanceAndControls_Step5_lbls" hidden="1">'SIPmath Chart Data'!$J$220:$J$321</definedName>
    <definedName name="PM_DoNothing_axis_lbls" hidden="1">OFFSET( 'SIPmath Chart Data'!#REF!, 0, 0, 'SIPmath Chart Data'!#REF! )</definedName>
    <definedName name="PM_DoNothing_bins" hidden="1">'SIPmath Chart Data'!#REF!</definedName>
    <definedName name="PM_DoNothing_freq" hidden="1">'SIPmath Chart Data'!#REF!</definedName>
    <definedName name="PM_DoNothing_hist_data" hidden="1">OFFSET( 'SIPmath Chart Data'!#REF!, 0, 0, 'SIPmath Chart Data'!#REF! )</definedName>
    <definedName name="PM_DoNothing_lbls" hidden="1">'SIPmath Chart Data'!#REF!</definedName>
    <definedName name="PM_Index">PMTable!$A$1</definedName>
    <definedName name="PM_InitialVariableID" hidden="1">8729983</definedName>
    <definedName name="PM_InsuranceOnly_axis_lbls" hidden="1">OFFSET( 'SIPmath Chart Data'!#REF!, 0, 0, 'SIPmath Chart Data'!#REF! )</definedName>
    <definedName name="PM_InsuranceOnly_bins" hidden="1">'SIPmath Chart Data'!#REF!</definedName>
    <definedName name="PM_InsuranceOnly_freq" hidden="1">'SIPmath Chart Data'!#REF!</definedName>
    <definedName name="PM_InsuranceOnly_hist_data" hidden="1">OFFSET( 'SIPmath Chart Data'!#REF!, 0, 0, 'SIPmath Chart Data'!#REF! )</definedName>
    <definedName name="PM_InsuranceOnly_lbls" hidden="1">'SIPmath Chart Data'!#REF!</definedName>
    <definedName name="PM_InsurancePlusMitigations_axis_lbls" hidden="1">OFFSET( 'SIPmath Chart Data'!#REF!, 0, 0, 'SIPmath Chart Data'!#REF! )</definedName>
    <definedName name="PM_InsurancePlusMitigations_bins" hidden="1">'SIPmath Chart Data'!#REF!</definedName>
    <definedName name="PM_InsurancePlusMitigations_freq" hidden="1">'SIPmath Chart Data'!#REF!</definedName>
    <definedName name="PM_InsurancePlusMitigations_hist_data" hidden="1">OFFSET( 'SIPmath Chart Data'!#REF!, 0, 0, 'SIPmath Chart Data'!#REF! )</definedName>
    <definedName name="PM_InsurancePlusMitigations_lbls" hidden="1">'SIPmath Chart Data'!#REF!</definedName>
    <definedName name="PM_library_file_name" hidden="1">"LEC Model V2 2022-03-07.xlsx"</definedName>
    <definedName name="PM_library_file_path" hidden="1">"C:\Users\SKavanagh\Resilio Sync\ShayneKavanagh\1.Working Files\RESEARCH!\CyberSecurity\CyberInsurance"</definedName>
    <definedName name="PM_Likelihood_reduction_in_this_trial_axis_lbls" hidden="1">OFFSET( 'SIPmath Chart Data'!#REF!, 0, 0, 'SIPmath Chart Data'!#REF! )</definedName>
    <definedName name="PM_Likelihood_reduction_in_this_trial_bins" hidden="1">'SIPmath Chart Data'!#REF!</definedName>
    <definedName name="PM_Likelihood_reduction_in_this_trial_freq" hidden="1">'SIPmath Chart Data'!#REF!</definedName>
    <definedName name="PM_Likelihood_reduction_in_this_trial_hist_data" hidden="1">OFFSET( 'SIPmath Chart Data'!#REF!, 0, 0, 'SIPmath Chart Data'!#REF! )</definedName>
    <definedName name="PM_Likelihood_reduction_in_this_trial_lbls" hidden="1">'SIPmath Chart Data'!#REF!</definedName>
    <definedName name="PM_local_library" hidden="1">TRUE</definedName>
    <definedName name="PM_Lognormal_axis_lbls" hidden="1">OFFSET( 'SIPmath Chart Data'!$D$220:$D$321, 0, 0, 'SIPmath Chart Data'!$D$6 )</definedName>
    <definedName name="PM_Lognormal_bins" hidden="1">'SIPmath Chart Data'!$D$15:$D$115</definedName>
    <definedName name="PM_Lognormal_freq" hidden="1">'SIPmath Chart Data'!$D$117:$D$218</definedName>
    <definedName name="PM_Lognormal_hist_data" hidden="1">OFFSET( 'SIPmath Chart Data'!$D$117:$D$218, 0, 0, 'SIPmath Chart Data'!$D$6 )</definedName>
    <definedName name="PM_Lognormal_lbls" hidden="1">'SIPmath Chart Data'!$D$220:$D$321</definedName>
    <definedName name="PM_LognormalWithMitigations_axis_lbls" hidden="1">OFFSET( 'SIPmath Chart Data'!$G$220:$G$321, 0, 0, 'SIPmath Chart Data'!$G$6 )</definedName>
    <definedName name="PM_LognormalWithMitigations_bins" hidden="1">'SIPmath Chart Data'!$G$15:$G$115</definedName>
    <definedName name="PM_LognormalWithMitigations_freq" hidden="1">'SIPmath Chart Data'!$G$117:$G$218</definedName>
    <definedName name="PM_LognormalWithMitigations_hist_data" hidden="1">OFFSET( 'SIPmath Chart Data'!$G$117:$G$218, 0, 0, 'SIPmath Chart Data'!$G$6 )</definedName>
    <definedName name="PM_LognormalWithMitigations_lbls" hidden="1">'SIPmath Chart Data'!$G$220:$G$321</definedName>
    <definedName name="PM_LognormalWithPoisson_axis_lbls" hidden="1">OFFSET( 'SIPmath Chart Data'!$C$220:$C$321, 0, 0, 'SIPmath Chart Data'!$C$6 )</definedName>
    <definedName name="PM_LognormalWithPoisson_bins" hidden="1">'SIPmath Chart Data'!$C$15:$C$115</definedName>
    <definedName name="PM_LognormalWithPoisson_freq" hidden="1">'SIPmath Chart Data'!$C$117:$C$218</definedName>
    <definedName name="PM_LognormalWithPoisson_hist_data" hidden="1">OFFSET( 'SIPmath Chart Data'!$C$117:$C$218, 0, 0, 'SIPmath Chart Data'!$C$6 )</definedName>
    <definedName name="PM_LognormalWithPoisson_lbls" hidden="1">'SIPmath Chart Data'!$C$220:$C$321</definedName>
    <definedName name="PM_LognormalWithPoissonAndMitigations_axis_lbls" hidden="1">OFFSET( 'SIPmath Chart Data'!$F$220:$F$321, 0, 0, 'SIPmath Chart Data'!$F$6 )</definedName>
    <definedName name="PM_LognormalWithPoissonAndMitigations_bins" hidden="1">'SIPmath Chart Data'!$F$15:$F$115</definedName>
    <definedName name="PM_LognormalWithPoissonAndMitigations_freq" hidden="1">'SIPmath Chart Data'!$F$117:$F$218</definedName>
    <definedName name="PM_LognormalWithPoissonAndMitigations_hist_data" hidden="1">OFFSET( 'SIPmath Chart Data'!$F$117:$F$218, 0, 0, 'SIPmath Chart Data'!$F$6 )</definedName>
    <definedName name="PM_LognormalWithPoissonAndMitigations_lbls" hidden="1">'SIPmath Chart Data'!$F$220:$F$321</definedName>
    <definedName name="PM_MaxBins" hidden="1">100</definedName>
    <definedName name="PM_MitigationsOnly_axis_lbls" hidden="1">OFFSET( 'SIPmath Chart Data'!#REF!, 0, 0, 'SIPmath Chart Data'!#REF! )</definedName>
    <definedName name="PM_MitigationsOnly_bins" hidden="1">'SIPmath Chart Data'!#REF!</definedName>
    <definedName name="PM_MitigationsOnly_freq" hidden="1">'SIPmath Chart Data'!#REF!</definedName>
    <definedName name="PM_MitigationsOnly_hist_data" hidden="1">OFFSET( 'SIPmath Chart Data'!#REF!, 0, 0, 'SIPmath Chart Data'!#REF! )</definedName>
    <definedName name="PM_MitigationsOnly_lbls" hidden="1">'SIPmath Chart Data'!#REF!</definedName>
    <definedName name="PM_next_metalog_lognormal_formulas">'Metalog IID lognormal'!$R$2:$R$21</definedName>
    <definedName name="PM_Payouts_With_Mitigations_axis_lbls" hidden="1">OFFSET( 'SIPmath Chart Data'!$H$220:$H$321, 0, 0, 'SIPmath Chart Data'!$H$6 )</definedName>
    <definedName name="PM_Payouts_With_Mitigations_bins" hidden="1">'SIPmath Chart Data'!$H$15:$H$115</definedName>
    <definedName name="PM_Payouts_With_Mitigations_freq" hidden="1">'SIPmath Chart Data'!$H$117:$H$218</definedName>
    <definedName name="PM_Payouts_With_Mitigations_hist_data" hidden="1">OFFSET( 'SIPmath Chart Data'!$H$117:$H$218, 0, 0, 'SIPmath Chart Data'!$H$6 )</definedName>
    <definedName name="PM_Payouts_With_Mitigations_lbls" hidden="1">'SIPmath Chart Data'!$H$220:$H$321</definedName>
    <definedName name="PM_Payouts_Without_Mitigations_axis_lbls" hidden="1">OFFSET( 'SIPmath Chart Data'!$I$220:$I$321, 0, 0, 'SIPmath Chart Data'!$I$6 )</definedName>
    <definedName name="PM_Payouts_Without_Mitigations_bins" hidden="1">'SIPmath Chart Data'!$I$15:$I$115</definedName>
    <definedName name="PM_Payouts_Without_Mitigations_freq" hidden="1">'SIPmath Chart Data'!$I$117:$I$218</definedName>
    <definedName name="PM_Payouts_Without_Mitigations_hist_data" hidden="1">OFFSET( 'SIPmath Chart Data'!$I$117:$I$218, 0, 0, 'SIPmath Chart Data'!$I$6 )</definedName>
    <definedName name="PM_Payouts_Without_Mitigations_lbls" hidden="1">'SIPmath Chart Data'!$I$220:$I$321</definedName>
    <definedName name="PM_Poisson_Distribution_axis_lbls" hidden="1">OFFSET( 'SIPmath Chart Data'!$B$220:$B$321, 0, 0, 'SIPmath Chart Data'!$B$6 )</definedName>
    <definedName name="PM_Poisson_Distribution_bins" hidden="1">'SIPmath Chart Data'!$B$15:$B$115</definedName>
    <definedName name="PM_Poisson_Distribution_freq" hidden="1">'SIPmath Chart Data'!$B$117:$B$218</definedName>
    <definedName name="PM_Poisson_Distribution_hist_data" hidden="1">OFFSET( 'SIPmath Chart Data'!$B$117:$B$218, 0, 0, 'SIPmath Chart Data'!$B$6 )</definedName>
    <definedName name="PM_Poisson_Distribution_lbls" hidden="1">'SIPmath Chart Data'!$B$220:$B$321</definedName>
    <definedName name="PM_Poisson_Distribution_With_Mitigation_axis_lbls" hidden="1">OFFSET( 'SIPmath Chart Data'!$E$220:$E$321, 0, 0, 'SIPmath Chart Data'!$E$6 )</definedName>
    <definedName name="PM_Poisson_Distribution_With_Mitigation_bins" hidden="1">'SIPmath Chart Data'!$E$15:$E$115</definedName>
    <definedName name="PM_Poisson_Distribution_With_Mitigation_freq" hidden="1">'SIPmath Chart Data'!$E$117:$E$218</definedName>
    <definedName name="PM_Poisson_Distribution_With_Mitigation_hist_data" hidden="1">OFFSET( 'SIPmath Chart Data'!$E$117:$E$218, 0, 0, 'SIPmath Chart Data'!$E$6 )</definedName>
    <definedName name="PM_Poisson_Distribution_With_Mitigation_lbls" hidden="1">'SIPmath Chart Data'!$E$220:$E$321</definedName>
    <definedName name="PM_PoissonHorizontalTableNext" hidden="1">PM_PoissonTables!$A$6</definedName>
    <definedName name="PM_PoissonVerticalTableNext" hidden="1">PM_PoissonTables!$BS$1</definedName>
    <definedName name="PM_random_mode" hidden="1">TRUE</definedName>
    <definedName name="PM_sparklinesForInputs" hidden="1">TRUE</definedName>
    <definedName name="PM_sparklinesForOutputs" hidden="1">TRUE</definedName>
    <definedName name="PM_sparklinesIONumberOfBins" hidden="1">10</definedName>
    <definedName name="PM_Step5_AttacksWithControls_axis_lbls" hidden="1">OFFSET( 'SIPmath Chart Data'!$K$220:$K$321, 0, 0, 'SIPmath Chart Data'!$K$6 )</definedName>
    <definedName name="PM_Step5_AttacksWithControls_bins" hidden="1">'SIPmath Chart Data'!$K$15:$K$115</definedName>
    <definedName name="PM_Step5_AttacksWithControls_freq" hidden="1">'SIPmath Chart Data'!$K$117:$K$218</definedName>
    <definedName name="PM_Step5_AttacksWithControls_hist_data" hidden="1">OFFSET( 'SIPmath Chart Data'!$K$117:$K$218, 0, 0, 'SIPmath Chart Data'!$K$6 )</definedName>
    <definedName name="PM_Step5_AttacksWithControls_lbls" hidden="1">'SIPmath Chart Data'!$K$220:$K$321</definedName>
    <definedName name="PM_Step5DamgsOneAttackWithControls_axis_lbls" hidden="1">OFFSET( 'SIPmath Chart Data'!$L$220:$L$321, 0, 0, 'SIPmath Chart Data'!$L$6 )</definedName>
    <definedName name="PM_Step5DamgsOneAttackWithControls_bins" hidden="1">'SIPmath Chart Data'!$L$15:$L$115</definedName>
    <definedName name="PM_Step5DamgsOneAttackWithControls_freq" hidden="1">'SIPmath Chart Data'!$L$117:$L$218</definedName>
    <definedName name="PM_Step5DamgsOneAttackWithControls_hist_data" hidden="1">OFFSET( 'SIPmath Chart Data'!$L$117:$L$218, 0, 0, 'SIPmath Chart Data'!$L$6 )</definedName>
    <definedName name="PM_Step5DamgsOneAttackWithControls_lbls" hidden="1">'SIPmath Chart Data'!$L$220:$L$321</definedName>
    <definedName name="PM_Step5LossesWithControlsAndSelfInsurance_axis_lbls" hidden="1">OFFSET( 'SIPmath Chart Data'!$O$220:$O$321, 0, 0, 'SIPmath Chart Data'!$O$6 )</definedName>
    <definedName name="PM_Step5LossesWithControlsAndSelfInsurance_bins" hidden="1">'SIPmath Chart Data'!$O$15:$O$115</definedName>
    <definedName name="PM_Step5LossesWithControlsAndSelfInsurance_freq" hidden="1">'SIPmath Chart Data'!$O$117:$O$218</definedName>
    <definedName name="PM_Step5LossesWithControlsAndSelfInsurance_hist_data" hidden="1">OFFSET( 'SIPmath Chart Data'!$O$117:$O$218, 0, 0, 'SIPmath Chart Data'!$O$6 )</definedName>
    <definedName name="PM_Step5LossesWithControlsAndSelfInsurance_lbls" hidden="1">'SIPmath Chart Data'!$O$220:$O$321</definedName>
    <definedName name="PM_Step5LossesWithInsuranceAndControls_axis_lbls" hidden="1">OFFSET( 'SIPmath Chart Data'!$R$220:$R$321, 0, 0, 'SIPmath Chart Data'!$R$6 )</definedName>
    <definedName name="PM_Step5LossesWithInsuranceAndControls_bins" hidden="1">'SIPmath Chart Data'!$R$15:$R$115</definedName>
    <definedName name="PM_Step5LossesWithInsuranceAndControls_freq" hidden="1">'SIPmath Chart Data'!$R$117:$R$218</definedName>
    <definedName name="PM_Step5LossesWithInsuranceAndControls_hist_data" hidden="1">OFFSET( 'SIPmath Chart Data'!$R$117:$R$218, 0, 0, 'SIPmath Chart Data'!$R$6 )</definedName>
    <definedName name="PM_Step5LossesWithInsuranceAndControls_lbls" hidden="1">'SIPmath Chart Data'!$R$220:$R$321</definedName>
    <definedName name="PM_Step5LossesWithoutControsAndWithInsurance_axis_lbls" hidden="1">OFFSET( 'SIPmath Chart Data'!$S$220:$S$321, 0, 0, 'SIPmath Chart Data'!$S$6 )</definedName>
    <definedName name="PM_Step5LossesWithoutControsAndWithInsurance_bins" hidden="1">'SIPmath Chart Data'!$S$15:$S$115</definedName>
    <definedName name="PM_Step5LossesWithoutControsAndWithInsurance_freq" hidden="1">'SIPmath Chart Data'!$S$117:$S$218</definedName>
    <definedName name="PM_Step5LossesWithoutControsAndWithInsurance_hist_data" hidden="1">OFFSET( 'SIPmath Chart Data'!$S$117:$S$218, 0, 0, 'SIPmath Chart Data'!$S$6 )</definedName>
    <definedName name="PM_Step5LossesWithoutControsAndWithInsurance_lbls" hidden="1">'SIPmath Chart Data'!$S$220:$S$321</definedName>
    <definedName name="PM_Step5PayoutsWControls_axis_lbls" hidden="1">OFFSET( 'SIPmath Chart Data'!$M$220:$M$321, 0, 0, 'SIPmath Chart Data'!$M$6 )</definedName>
    <definedName name="PM_Step5PayoutsWControls_bins" hidden="1">'SIPmath Chart Data'!$M$15:$M$115</definedName>
    <definedName name="PM_Step5PayoutsWControls_freq" hidden="1">'SIPmath Chart Data'!$M$117:$M$218</definedName>
    <definedName name="PM_Step5PayoutsWControls_hist_data" hidden="1">OFFSET( 'SIPmath Chart Data'!$M$117:$M$218, 0, 0, 'SIPmath Chart Data'!$M$6 )</definedName>
    <definedName name="PM_Step5PayoutsWControls_lbls" hidden="1">'SIPmath Chart Data'!$M$220:$M$321</definedName>
    <definedName name="PM_Step5PayoutsWOcontrols_axis_lbls" hidden="1">OFFSET( 'SIPmath Chart Data'!$N$220:$N$321, 0, 0, 'SIPmath Chart Data'!$N$6 )</definedName>
    <definedName name="PM_Step5PayoutsWOcontrols_bins" hidden="1">'SIPmath Chart Data'!$N$15:$N$115</definedName>
    <definedName name="PM_Step5PayoutsWOcontrols_freq" hidden="1">'SIPmath Chart Data'!$N$117:$N$218</definedName>
    <definedName name="PM_Step5PayoutsWOcontrols_hist_data" hidden="1">OFFSET( 'SIPmath Chart Data'!$N$117:$N$218, 0, 0, 'SIPmath Chart Data'!$N$6 )</definedName>
    <definedName name="PM_Step5PayoutsWOcontrols_lbls" hidden="1">'SIPmath Chart Data'!$N$220:$N$321</definedName>
    <definedName name="PM_Step5UnplannedLossesAferControlsAndSelfAndCommercialInsurance_axis_lbls" hidden="1">OFFSET( 'SIPmath Chart Data'!$P$220:$P$321, 0, 0, 'SIPmath Chart Data'!$P$6 )</definedName>
    <definedName name="PM_Step5UnplannedLossesAferControlsAndSelfAndCommercialInsurance_bins" hidden="1">'SIPmath Chart Data'!$P$15:$P$115</definedName>
    <definedName name="PM_Step5UnplannedLossesAferControlsAndSelfAndCommercialInsurance_freq" hidden="1">'SIPmath Chart Data'!$P$117:$P$218</definedName>
    <definedName name="PM_Step5UnplannedLossesAferControlsAndSelfAndCommercialInsurance_hist_data" hidden="1">OFFSET( 'SIPmath Chart Data'!$P$117:$P$218, 0, 0, 'SIPmath Chart Data'!$P$6 )</definedName>
    <definedName name="PM_Step5UnplannedLossesAferControlsAndSelfAndCommercialInsurance_lbls" hidden="1">'SIPmath Chart Data'!$P$220:$P$321</definedName>
    <definedName name="PM_Step5UnplannedLossesWithInsurancesNoControls_axis_lbls" hidden="1">OFFSET( 'SIPmath Chart Data'!$Q$220:$Q$321, 0, 0, 'SIPmath Chart Data'!$Q$6 )</definedName>
    <definedName name="PM_Step5UnplannedLossesWithInsurancesNoControls_bins" hidden="1">'SIPmath Chart Data'!$Q$15:$Q$115</definedName>
    <definedName name="PM_Step5UnplannedLossesWithInsurancesNoControls_freq" hidden="1">'SIPmath Chart Data'!$Q$117:$Q$218</definedName>
    <definedName name="PM_Step5UnplannedLossesWithInsurancesNoControls_hist_data" hidden="1">OFFSET( 'SIPmath Chart Data'!$Q$117:$Q$218, 0, 0, 'SIPmath Chart Data'!$Q$6 )</definedName>
    <definedName name="PM_Step5UnplannedLossesWithInsurancesNoControls_lbls" hidden="1">'SIPmath Chart Data'!$Q$220:$Q$321</definedName>
    <definedName name="PM_Trials">10000</definedName>
    <definedName name="Poisson_Distribution">PMTable!$C$4:$C$10003</definedName>
    <definedName name="Poisson_Distribution_With_Mitigation">PMTable!$F$4:$F$10003</definedName>
    <definedName name="Step5_AttacksWithControls">PMTable!$L$4:$L$10003</definedName>
    <definedName name="Step5DamgsOneAttackWithControls">PMTable!$M$4:$M$10003</definedName>
    <definedName name="Step5LossesWithControlsAndSelfInsurance">PMTable!$P$4:$P$10003</definedName>
    <definedName name="Step5LossesWithInsuranceAndControls">PMTable!$S$4:$S$10003</definedName>
    <definedName name="Step5LossesWithoutControsAndWithInsurance">PMTable!$T$4:$T$10003</definedName>
    <definedName name="Step5PayoutsWControls">PMTable!$N$4:$N$10003</definedName>
    <definedName name="Step5PayoutsWOcontrols">PMTable!$O$4:$O$10003</definedName>
    <definedName name="Step5UnplannedLossesAferControlsAndSelfAndCommercialInsurance">PMTable!$Q$4:$Q$10003</definedName>
    <definedName name="Step5UnplannedLossesWithInsurancesNoControls">PMTable!$R$4:$R$10003</definedName>
    <definedName name="Uniform01">Uniforms!$C$2:$C$10001</definedName>
    <definedName name="Uniform02">Uniforms!$D$2:$D$10001</definedName>
    <definedName name="Uniform03">Uniforms!$E$2:$E$10001</definedName>
    <definedName name="Uniform04">Uniforms!$F$2:$F$10001</definedName>
    <definedName name="Uniform05">Uniforms!$G$2:$G$10001</definedName>
    <definedName name="Uniform06">Uniforms!$H$2:$H$10001</definedName>
    <definedName name="Uniform07">Uniforms!$I$2:$I$10001</definedName>
    <definedName name="Uniform08">Uniforms!$J$2:$J$10001</definedName>
    <definedName name="Uniform09">Uniforms!$K$2:$K$10001</definedName>
    <definedName name="Uniform10">Uniforms!$L$2:$L$10001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7" i="1" l="1"/>
  <c r="M6" i="10" l="1"/>
  <c r="D42" i="10" l="1"/>
  <c r="U25" i="12"/>
  <c r="U26" i="12"/>
  <c r="U27" i="12"/>
  <c r="U28" i="12"/>
  <c r="U24" i="12"/>
  <c r="V9" i="12"/>
  <c r="S14" i="3"/>
  <c r="S220" i="3" s="1"/>
  <c r="S13" i="3"/>
  <c r="S6" i="3"/>
  <c r="S2" i="3"/>
  <c r="S3" i="3" s="1"/>
  <c r="R14" i="3"/>
  <c r="R220" i="3" s="1"/>
  <c r="R13" i="3"/>
  <c r="R6" i="3"/>
  <c r="R2" i="3"/>
  <c r="R3" i="3" s="1"/>
  <c r="S8" i="3" l="1"/>
  <c r="S15" i="3" s="1"/>
  <c r="R8" i="3"/>
  <c r="R15" i="3" s="1"/>
  <c r="G45" i="10"/>
  <c r="H45" i="10"/>
  <c r="K45" i="10"/>
  <c r="M45" i="10"/>
  <c r="G46" i="10"/>
  <c r="H46" i="10"/>
  <c r="K46" i="10"/>
  <c r="M46" i="10"/>
  <c r="H47" i="10"/>
  <c r="K47" i="10"/>
  <c r="F49" i="10"/>
  <c r="C22" i="12"/>
  <c r="G35" i="10"/>
  <c r="H35" i="10"/>
  <c r="K35" i="10"/>
  <c r="M35" i="10"/>
  <c r="G36" i="10"/>
  <c r="H36" i="10"/>
  <c r="K36" i="10"/>
  <c r="M36" i="10"/>
  <c r="H37" i="10"/>
  <c r="K37" i="10"/>
  <c r="F39" i="10"/>
  <c r="G25" i="10"/>
  <c r="H25" i="10"/>
  <c r="K25" i="10"/>
  <c r="M25" i="10"/>
  <c r="G26" i="10"/>
  <c r="H26" i="10"/>
  <c r="K26" i="10"/>
  <c r="M26" i="10"/>
  <c r="H27" i="10"/>
  <c r="K27" i="10"/>
  <c r="F29" i="10"/>
  <c r="S221" i="3" l="1"/>
  <c r="S16" i="3"/>
  <c r="R221" i="3"/>
  <c r="R16" i="3"/>
  <c r="Q16" i="12"/>
  <c r="Q15" i="12"/>
  <c r="P22" i="12" a="1"/>
  <c r="P22" i="12" s="1"/>
  <c r="W14" i="12" a="1"/>
  <c r="Y14" i="12" a="1"/>
  <c r="A31" i="3"/>
  <c r="A29" i="3"/>
  <c r="A24" i="3"/>
  <c r="S222" i="3" l="1"/>
  <c r="S17" i="3"/>
  <c r="R17" i="3"/>
  <c r="R222" i="3"/>
  <c r="P16" i="12"/>
  <c r="P15" i="12"/>
  <c r="U42" i="12" a="1"/>
  <c r="U42" i="12" s="1"/>
  <c r="T42" i="12" a="1"/>
  <c r="T42" i="12" s="1"/>
  <c r="O16" i="12"/>
  <c r="O15" i="12"/>
  <c r="I42" i="12" a="1"/>
  <c r="I42" i="12" s="1"/>
  <c r="J42" i="12" a="1"/>
  <c r="J42" i="12" s="1"/>
  <c r="C30" i="12"/>
  <c r="V11" i="12" s="1"/>
  <c r="I22" i="12"/>
  <c r="I26" i="12"/>
  <c r="J38" i="10" s="1"/>
  <c r="I25" i="12"/>
  <c r="I24" i="12"/>
  <c r="I27" i="12"/>
  <c r="J39" i="10" s="1"/>
  <c r="I23" i="12"/>
  <c r="I17" i="12"/>
  <c r="I18" i="12"/>
  <c r="J28" i="10" s="1"/>
  <c r="I16" i="12"/>
  <c r="I19" i="12"/>
  <c r="J29" i="10" s="1"/>
  <c r="I15" i="12"/>
  <c r="J19" i="12"/>
  <c r="K29" i="10" s="1"/>
  <c r="J18" i="12"/>
  <c r="K28" i="10" s="1"/>
  <c r="S223" i="3" l="1"/>
  <c r="S18" i="3"/>
  <c r="R223" i="3"/>
  <c r="R18" i="3"/>
  <c r="H31" i="12"/>
  <c r="I45" i="10" s="1"/>
  <c r="F45" i="10"/>
  <c r="U22" i="12" a="1"/>
  <c r="U22" i="12" s="1"/>
  <c r="R14" i="12"/>
  <c r="H23" i="12"/>
  <c r="I35" i="10" s="1"/>
  <c r="F35" i="10"/>
  <c r="K24" i="12"/>
  <c r="J36" i="10"/>
  <c r="K25" i="12"/>
  <c r="L37" i="10" s="1"/>
  <c r="J37" i="10"/>
  <c r="K23" i="12"/>
  <c r="J35" i="10"/>
  <c r="H15" i="12"/>
  <c r="F25" i="10"/>
  <c r="K15" i="12"/>
  <c r="J25" i="10"/>
  <c r="K17" i="12"/>
  <c r="L27" i="10" s="1"/>
  <c r="J27" i="10"/>
  <c r="K16" i="12"/>
  <c r="J26" i="10"/>
  <c r="Y14" i="12"/>
  <c r="Y24" i="12" s="1"/>
  <c r="K40" i="12"/>
  <c r="I34" i="12"/>
  <c r="J48" i="10" s="1"/>
  <c r="J34" i="12"/>
  <c r="K48" i="10" s="1"/>
  <c r="I32" i="12"/>
  <c r="I35" i="12"/>
  <c r="J49" i="10" s="1"/>
  <c r="J35" i="12"/>
  <c r="K49" i="10" s="1"/>
  <c r="I33" i="12"/>
  <c r="I31" i="12"/>
  <c r="K18" i="12"/>
  <c r="L28" i="10" s="1"/>
  <c r="K19" i="12"/>
  <c r="L29" i="10" s="1"/>
  <c r="F15" i="10"/>
  <c r="F14" i="10"/>
  <c r="K42" i="12" a="1"/>
  <c r="S224" i="3" l="1"/>
  <c r="S19" i="3"/>
  <c r="R224" i="3"/>
  <c r="R19" i="3"/>
  <c r="K33" i="12"/>
  <c r="L47" i="10" s="1"/>
  <c r="J47" i="10"/>
  <c r="K31" i="12"/>
  <c r="J45" i="10"/>
  <c r="K32" i="12"/>
  <c r="J46" i="10"/>
  <c r="M23" i="12"/>
  <c r="N23" i="12" s="1"/>
  <c r="L35" i="10"/>
  <c r="M24" i="12"/>
  <c r="N24" i="12" s="1"/>
  <c r="L36" i="10"/>
  <c r="W14" i="12"/>
  <c r="W24" i="12" s="1"/>
  <c r="I25" i="10"/>
  <c r="M16" i="12"/>
  <c r="N16" i="12" s="1"/>
  <c r="L26" i="10"/>
  <c r="M15" i="12"/>
  <c r="N15" i="12" s="1"/>
  <c r="L25" i="10"/>
  <c r="K42" i="12"/>
  <c r="K34" i="12"/>
  <c r="L48" i="10" s="1"/>
  <c r="K35" i="12"/>
  <c r="L49" i="10" s="1"/>
  <c r="K41" i="12"/>
  <c r="S225" i="3" l="1"/>
  <c r="S20" i="3"/>
  <c r="R225" i="3"/>
  <c r="R20" i="3"/>
  <c r="M31" i="12"/>
  <c r="L45" i="10"/>
  <c r="M32" i="12"/>
  <c r="L46" i="10"/>
  <c r="O35" i="10"/>
  <c r="N35" i="10"/>
  <c r="O36" i="10"/>
  <c r="N36" i="10"/>
  <c r="O26" i="10"/>
  <c r="N26" i="10"/>
  <c r="O25" i="10"/>
  <c r="N25" i="10"/>
  <c r="AJ9" i="1"/>
  <c r="AE15" i="1"/>
  <c r="AD9" i="1"/>
  <c r="Q19" i="1"/>
  <c r="L15" i="1"/>
  <c r="K9" i="1"/>
  <c r="C15" i="1"/>
  <c r="F9" i="1"/>
  <c r="C9" i="1"/>
  <c r="S226" i="3" l="1"/>
  <c r="S21" i="3"/>
  <c r="R21" i="3"/>
  <c r="R226" i="3"/>
  <c r="N46" i="10"/>
  <c r="R16" i="12"/>
  <c r="N32" i="12"/>
  <c r="O46" i="10" s="1"/>
  <c r="N45" i="10"/>
  <c r="N31" i="12"/>
  <c r="O45" i="10" s="1"/>
  <c r="R15" i="12"/>
  <c r="AI19" i="1"/>
  <c r="S227" i="3" l="1"/>
  <c r="S22" i="3"/>
  <c r="R227" i="3"/>
  <c r="R22" i="3"/>
  <c r="F15" i="1"/>
  <c r="S228" i="3" l="1"/>
  <c r="S23" i="3"/>
  <c r="R228" i="3"/>
  <c r="R23" i="3"/>
  <c r="AK33" i="1"/>
  <c r="AJ37" i="1"/>
  <c r="AJ36" i="1"/>
  <c r="AJ35" i="1"/>
  <c r="AJ34" i="1"/>
  <c r="AJ33" i="1"/>
  <c r="Q14" i="3"/>
  <c r="Q220" i="3" s="1"/>
  <c r="Q13" i="3"/>
  <c r="Q6" i="3"/>
  <c r="Q2" i="3"/>
  <c r="Q3" i="3" s="1"/>
  <c r="P14" i="3"/>
  <c r="P220" i="3" s="1"/>
  <c r="P13" i="3"/>
  <c r="P6" i="3"/>
  <c r="P2" i="3"/>
  <c r="P3" i="3" s="1"/>
  <c r="O14" i="3"/>
  <c r="O220" i="3" s="1"/>
  <c r="O13" i="3"/>
  <c r="O6" i="3"/>
  <c r="O2" i="3"/>
  <c r="O3" i="3" s="1"/>
  <c r="S229" i="3" l="1"/>
  <c r="S24" i="3"/>
  <c r="R229" i="3"/>
  <c r="R24" i="3"/>
  <c r="Q8" i="3"/>
  <c r="Q15" i="3" s="1"/>
  <c r="P8" i="3"/>
  <c r="P15" i="3" s="1"/>
  <c r="O8" i="3"/>
  <c r="O15" i="3" s="1"/>
  <c r="AI18" i="1"/>
  <c r="S230" i="3" l="1"/>
  <c r="S25" i="3"/>
  <c r="R25" i="3"/>
  <c r="R230" i="3"/>
  <c r="Q221" i="3"/>
  <c r="Q16" i="3"/>
  <c r="P221" i="3"/>
  <c r="P16" i="3"/>
  <c r="O221" i="3"/>
  <c r="O16" i="3"/>
  <c r="N14" i="3"/>
  <c r="N220" i="3" s="1"/>
  <c r="N13" i="3"/>
  <c r="N6" i="3"/>
  <c r="N2" i="3"/>
  <c r="N3" i="3" s="1"/>
  <c r="M14" i="3"/>
  <c r="M220" i="3" s="1"/>
  <c r="M13" i="3"/>
  <c r="M6" i="3"/>
  <c r="M2" i="3"/>
  <c r="M3" i="3" s="1"/>
  <c r="L14" i="3"/>
  <c r="L220" i="3" s="1"/>
  <c r="L13" i="3"/>
  <c r="L6" i="3"/>
  <c r="L2" i="3"/>
  <c r="L3" i="3" s="1"/>
  <c r="K14" i="3"/>
  <c r="K220" i="3" s="1"/>
  <c r="K13" i="3"/>
  <c r="K6" i="3"/>
  <c r="K2" i="3"/>
  <c r="K3" i="3" s="1"/>
  <c r="S231" i="3" l="1"/>
  <c r="S26" i="3"/>
  <c r="R231" i="3"/>
  <c r="R26" i="3"/>
  <c r="Q17" i="3"/>
  <c r="Q222" i="3"/>
  <c r="P17" i="3"/>
  <c r="P222" i="3"/>
  <c r="O17" i="3"/>
  <c r="O222" i="3"/>
  <c r="N8" i="3"/>
  <c r="N15" i="3" s="1"/>
  <c r="M8" i="3"/>
  <c r="M15" i="3" s="1"/>
  <c r="L8" i="3"/>
  <c r="L15" i="3" s="1"/>
  <c r="K8" i="3"/>
  <c r="K15" i="3" s="1"/>
  <c r="J14" i="3"/>
  <c r="J220" i="3" s="1"/>
  <c r="J13" i="3"/>
  <c r="J6" i="3"/>
  <c r="J2" i="3"/>
  <c r="J3" i="3" s="1"/>
  <c r="R377" i="5"/>
  <c r="R266" i="5"/>
  <c r="R6" i="5"/>
  <c r="R8" i="5" s="1"/>
  <c r="R5" i="5"/>
  <c r="R4" i="5"/>
  <c r="R2" i="5"/>
  <c r="Q6" i="5"/>
  <c r="AD19" i="1"/>
  <c r="Q3" i="5" s="1"/>
  <c r="F16" i="10"/>
  <c r="M16" i="10" s="1"/>
  <c r="S232" i="3" l="1"/>
  <c r="S27" i="3"/>
  <c r="R232" i="3"/>
  <c r="R27" i="3"/>
  <c r="G26" i="12"/>
  <c r="H38" i="10" s="1"/>
  <c r="G34" i="12"/>
  <c r="H48" i="10" s="1"/>
  <c r="G18" i="12"/>
  <c r="H28" i="10" s="1"/>
  <c r="Q223" i="3"/>
  <c r="Q18" i="3"/>
  <c r="P223" i="3"/>
  <c r="P18" i="3"/>
  <c r="O223" i="3"/>
  <c r="O18" i="3"/>
  <c r="N221" i="3"/>
  <c r="N16" i="3"/>
  <c r="M221" i="3"/>
  <c r="M16" i="3"/>
  <c r="L221" i="3"/>
  <c r="L16" i="3"/>
  <c r="K221" i="3"/>
  <c r="K16" i="3"/>
  <c r="J8" i="3"/>
  <c r="J15" i="3" s="1"/>
  <c r="R516" i="5"/>
  <c r="R515" i="5"/>
  <c r="R7" i="5"/>
  <c r="M15" i="10"/>
  <c r="F12" i="10"/>
  <c r="M12" i="10" s="1"/>
  <c r="F10" i="10"/>
  <c r="F9" i="10"/>
  <c r="M9" i="10" s="1"/>
  <c r="F7" i="10"/>
  <c r="M7" i="10" s="1"/>
  <c r="F6" i="10"/>
  <c r="AD11" i="1" s="1"/>
  <c r="K49" i="9"/>
  <c r="K48" i="9"/>
  <c r="F39" i="9"/>
  <c r="F40" i="9"/>
  <c r="E34" i="9"/>
  <c r="F30" i="9"/>
  <c r="F31" i="9"/>
  <c r="L19" i="1"/>
  <c r="L18" i="1"/>
  <c r="K11" i="1"/>
  <c r="J49" i="9"/>
  <c r="I49" i="9"/>
  <c r="H49" i="9"/>
  <c r="G49" i="9"/>
  <c r="F49" i="9"/>
  <c r="E49" i="9"/>
  <c r="J48" i="9"/>
  <c r="I48" i="9"/>
  <c r="H48" i="9"/>
  <c r="G48" i="9"/>
  <c r="F48" i="9"/>
  <c r="E48" i="9"/>
  <c r="E43" i="9"/>
  <c r="F17" i="10" s="1"/>
  <c r="M17" i="10" s="1"/>
  <c r="S233" i="3" l="1"/>
  <c r="S28" i="3"/>
  <c r="R233" i="3"/>
  <c r="R28" i="3"/>
  <c r="L34" i="12"/>
  <c r="L33" i="12"/>
  <c r="L27" i="12"/>
  <c r="M39" i="10" s="1"/>
  <c r="F25" i="12"/>
  <c r="G37" i="10" s="1"/>
  <c r="F17" i="12"/>
  <c r="G27" i="10" s="1"/>
  <c r="L17" i="12"/>
  <c r="M27" i="10" s="1"/>
  <c r="F27" i="12"/>
  <c r="G39" i="10" s="1"/>
  <c r="F18" i="12"/>
  <c r="G28" i="10" s="1"/>
  <c r="F35" i="12"/>
  <c r="G49" i="10" s="1"/>
  <c r="L35" i="12"/>
  <c r="F33" i="12"/>
  <c r="G47" i="10" s="1"/>
  <c r="F26" i="12"/>
  <c r="G38" i="10" s="1"/>
  <c r="F34" i="12"/>
  <c r="G48" i="10" s="1"/>
  <c r="L18" i="12"/>
  <c r="L26" i="12"/>
  <c r="M38" i="10" s="1"/>
  <c r="L25" i="12"/>
  <c r="F19" i="12"/>
  <c r="G29" i="10" s="1"/>
  <c r="L19" i="12"/>
  <c r="G19" i="12"/>
  <c r="H29" i="10" s="1"/>
  <c r="G27" i="12"/>
  <c r="H39" i="10" s="1"/>
  <c r="G35" i="12"/>
  <c r="H49" i="10" s="1"/>
  <c r="E32" i="12"/>
  <c r="E26" i="12"/>
  <c r="F38" i="10" s="1"/>
  <c r="E17" i="12"/>
  <c r="F27" i="10" s="1"/>
  <c r="E25" i="12"/>
  <c r="F37" i="10" s="1"/>
  <c r="E18" i="12"/>
  <c r="E33" i="12"/>
  <c r="E24" i="12"/>
  <c r="E34" i="12"/>
  <c r="E16" i="12"/>
  <c r="J26" i="12"/>
  <c r="J27" i="12"/>
  <c r="AK37" i="1"/>
  <c r="AK34" i="1"/>
  <c r="Q224" i="3"/>
  <c r="Q19" i="3"/>
  <c r="P224" i="3"/>
  <c r="P19" i="3"/>
  <c r="O224" i="3"/>
  <c r="O19" i="3"/>
  <c r="AE19" i="1"/>
  <c r="AE18" i="1"/>
  <c r="N17" i="3"/>
  <c r="N222" i="3"/>
  <c r="M17" i="3"/>
  <c r="M222" i="3"/>
  <c r="L17" i="3"/>
  <c r="L222" i="3"/>
  <c r="K17" i="3"/>
  <c r="K222" i="3"/>
  <c r="J221" i="3"/>
  <c r="J16" i="3"/>
  <c r="H63" i="8"/>
  <c r="H61" i="8"/>
  <c r="H60" i="8"/>
  <c r="G12" i="7"/>
  <c r="H12" i="7"/>
  <c r="C17" i="6"/>
  <c r="H10" i="6"/>
  <c r="M29" i="10" l="1"/>
  <c r="O19" i="12"/>
  <c r="Q19" i="12"/>
  <c r="P19" i="12"/>
  <c r="M28" i="10"/>
  <c r="P18" i="12"/>
  <c r="O18" i="12"/>
  <c r="Q18" i="12"/>
  <c r="S234" i="3"/>
  <c r="S29" i="3"/>
  <c r="R29" i="3"/>
  <c r="R234" i="3"/>
  <c r="H32" i="12"/>
  <c r="I46" i="10" s="1"/>
  <c r="F46" i="10"/>
  <c r="M35" i="12"/>
  <c r="N49" i="10" s="1"/>
  <c r="M49" i="10"/>
  <c r="M33" i="12"/>
  <c r="N47" i="10" s="1"/>
  <c r="M47" i="10"/>
  <c r="H33" i="12"/>
  <c r="I47" i="10" s="1"/>
  <c r="F47" i="10"/>
  <c r="H34" i="12"/>
  <c r="I48" i="10" s="1"/>
  <c r="F48" i="10"/>
  <c r="M34" i="12"/>
  <c r="N48" i="10" s="1"/>
  <c r="M48" i="10"/>
  <c r="H24" i="12"/>
  <c r="I36" i="10" s="1"/>
  <c r="F36" i="10"/>
  <c r="M25" i="12"/>
  <c r="M37" i="10"/>
  <c r="K27" i="12"/>
  <c r="L39" i="10" s="1"/>
  <c r="K39" i="10"/>
  <c r="K26" i="12"/>
  <c r="K38" i="10"/>
  <c r="H26" i="12"/>
  <c r="I38" i="10" s="1"/>
  <c r="H16" i="12"/>
  <c r="I26" i="10" s="1"/>
  <c r="F26" i="10"/>
  <c r="H18" i="12"/>
  <c r="I28" i="10" s="1"/>
  <c r="F28" i="10"/>
  <c r="H27" i="12"/>
  <c r="I39" i="10" s="1"/>
  <c r="H19" i="12"/>
  <c r="I29" i="10" s="1"/>
  <c r="H35" i="12"/>
  <c r="I49" i="10" s="1"/>
  <c r="H17" i="12"/>
  <c r="I27" i="10" s="1"/>
  <c r="H25" i="12"/>
  <c r="I37" i="10" s="1"/>
  <c r="M19" i="12"/>
  <c r="N19" i="12" s="1"/>
  <c r="M18" i="12"/>
  <c r="N18" i="12" s="1"/>
  <c r="Q17" i="12"/>
  <c r="O17" i="12"/>
  <c r="M17" i="12"/>
  <c r="AK36" i="1"/>
  <c r="AK35" i="1"/>
  <c r="Q225" i="3"/>
  <c r="Q20" i="3"/>
  <c r="P225" i="3"/>
  <c r="P20" i="3"/>
  <c r="O225" i="3"/>
  <c r="O20" i="3"/>
  <c r="Q2" i="5"/>
  <c r="AE14" i="1"/>
  <c r="M3" i="2" s="1"/>
  <c r="Q4" i="5"/>
  <c r="R3" i="5"/>
  <c r="N223" i="3"/>
  <c r="N18" i="3"/>
  <c r="M223" i="3"/>
  <c r="M18" i="3"/>
  <c r="L223" i="3"/>
  <c r="L18" i="3"/>
  <c r="K223" i="3"/>
  <c r="K18" i="3"/>
  <c r="J17" i="3"/>
  <c r="J222" i="3"/>
  <c r="H62" i="8"/>
  <c r="H64" i="8" s="1"/>
  <c r="V14" i="12" l="1" a="1"/>
  <c r="V14" i="12" s="1"/>
  <c r="V24" i="12" s="1"/>
  <c r="S235" i="3"/>
  <c r="S30" i="3"/>
  <c r="R235" i="3"/>
  <c r="R30" i="3"/>
  <c r="N34" i="12"/>
  <c r="O48" i="10" s="1"/>
  <c r="R17" i="12"/>
  <c r="N33" i="12"/>
  <c r="O47" i="10" s="1"/>
  <c r="R19" i="12"/>
  <c r="R18" i="12"/>
  <c r="N35" i="12"/>
  <c r="O49" i="10" s="1"/>
  <c r="N27" i="10"/>
  <c r="N17" i="12"/>
  <c r="O27" i="10" s="1"/>
  <c r="N37" i="10"/>
  <c r="N25" i="12"/>
  <c r="O37" i="10" s="1"/>
  <c r="M27" i="12"/>
  <c r="M26" i="12"/>
  <c r="N26" i="12" s="1"/>
  <c r="L38" i="10"/>
  <c r="O29" i="10"/>
  <c r="N29" i="10"/>
  <c r="O28" i="10"/>
  <c r="N28" i="10"/>
  <c r="AL31" i="1"/>
  <c r="AM31" i="1" s="1"/>
  <c r="AL28" i="1"/>
  <c r="AM28" i="1" s="1"/>
  <c r="P17" i="12"/>
  <c r="Q21" i="3"/>
  <c r="Q226" i="3"/>
  <c r="P21" i="3"/>
  <c r="P226" i="3"/>
  <c r="O21" i="3"/>
  <c r="O226" i="3"/>
  <c r="R13" i="5" a="1"/>
  <c r="R503" i="5" a="1"/>
  <c r="N224" i="3"/>
  <c r="N19" i="3"/>
  <c r="M224" i="3"/>
  <c r="M19" i="3"/>
  <c r="L224" i="3"/>
  <c r="L19" i="3"/>
  <c r="K224" i="3"/>
  <c r="K19" i="3"/>
  <c r="J223" i="3"/>
  <c r="J18" i="3"/>
  <c r="I14" i="3"/>
  <c r="I220" i="3" s="1"/>
  <c r="I13" i="3"/>
  <c r="I6" i="3"/>
  <c r="I2" i="3"/>
  <c r="I3" i="3" s="1"/>
  <c r="H14" i="3"/>
  <c r="H220" i="3" s="1"/>
  <c r="H13" i="3"/>
  <c r="H6" i="3"/>
  <c r="H2" i="3"/>
  <c r="H3" i="3" s="1"/>
  <c r="S236" i="3" l="1"/>
  <c r="S31" i="3"/>
  <c r="R236" i="3"/>
  <c r="R31" i="3"/>
  <c r="X14" i="12" a="1"/>
  <c r="X14" i="12" s="1"/>
  <c r="X24" i="12" s="1"/>
  <c r="N27" i="12"/>
  <c r="O39" i="10" s="1"/>
  <c r="N39" i="10"/>
  <c r="O38" i="10"/>
  <c r="N38" i="10"/>
  <c r="Q227" i="3"/>
  <c r="Q22" i="3"/>
  <c r="P227" i="3"/>
  <c r="P22" i="3"/>
  <c r="O227" i="3"/>
  <c r="O22" i="3"/>
  <c r="R19" i="5"/>
  <c r="R16" i="5"/>
  <c r="R20" i="5"/>
  <c r="R14" i="5"/>
  <c r="R13" i="5"/>
  <c r="R15" i="5"/>
  <c r="R17" i="5"/>
  <c r="R18" i="5"/>
  <c r="R21" i="5"/>
  <c r="R509" i="5"/>
  <c r="R503" i="5"/>
  <c r="R506" i="5"/>
  <c r="R505" i="5"/>
  <c r="R508" i="5"/>
  <c r="R511" i="5"/>
  <c r="R504" i="5"/>
  <c r="R507" i="5"/>
  <c r="R510" i="5"/>
  <c r="N225" i="3"/>
  <c r="N20" i="3"/>
  <c r="M225" i="3"/>
  <c r="M20" i="3"/>
  <c r="L225" i="3"/>
  <c r="L20" i="3"/>
  <c r="K225" i="3"/>
  <c r="K20" i="3"/>
  <c r="J224" i="3"/>
  <c r="J19" i="3"/>
  <c r="I8" i="3"/>
  <c r="I15" i="3" s="1"/>
  <c r="H8" i="3"/>
  <c r="H15" i="3" s="1"/>
  <c r="S237" i="3" l="1"/>
  <c r="S32" i="3"/>
  <c r="R237" i="3"/>
  <c r="R32" i="3"/>
  <c r="Q228" i="3"/>
  <c r="Q23" i="3"/>
  <c r="P228" i="3"/>
  <c r="P23" i="3"/>
  <c r="O228" i="3"/>
  <c r="O23" i="3"/>
  <c r="R475" i="5"/>
  <c r="R459" i="5"/>
  <c r="R443" i="5"/>
  <c r="R427" i="5"/>
  <c r="R411" i="5"/>
  <c r="R395" i="5"/>
  <c r="R379" i="5"/>
  <c r="R469" i="5"/>
  <c r="R453" i="5"/>
  <c r="R437" i="5"/>
  <c r="R421" i="5"/>
  <c r="R405" i="5"/>
  <c r="R474" i="5"/>
  <c r="R458" i="5"/>
  <c r="R442" i="5"/>
  <c r="R426" i="5"/>
  <c r="R410" i="5"/>
  <c r="R394" i="5"/>
  <c r="R378" i="5"/>
  <c r="R428" i="5"/>
  <c r="R381" i="5"/>
  <c r="R424" i="5"/>
  <c r="R380" i="5"/>
  <c r="R384" i="5"/>
  <c r="R420" i="5"/>
  <c r="R464" i="5"/>
  <c r="R463" i="5"/>
  <c r="R415" i="5"/>
  <c r="R473" i="5"/>
  <c r="R441" i="5"/>
  <c r="R478" i="5"/>
  <c r="R430" i="5"/>
  <c r="R382" i="5"/>
  <c r="R388" i="5"/>
  <c r="R385" i="5"/>
  <c r="R471" i="5"/>
  <c r="R455" i="5"/>
  <c r="R439" i="5"/>
  <c r="R423" i="5"/>
  <c r="R407" i="5"/>
  <c r="R391" i="5"/>
  <c r="R481" i="5"/>
  <c r="R465" i="5"/>
  <c r="R449" i="5"/>
  <c r="R433" i="5"/>
  <c r="R417" i="5"/>
  <c r="R401" i="5"/>
  <c r="R470" i="5"/>
  <c r="R454" i="5"/>
  <c r="R438" i="5"/>
  <c r="R422" i="5"/>
  <c r="R406" i="5"/>
  <c r="R390" i="5"/>
  <c r="R476" i="5"/>
  <c r="R412" i="5"/>
  <c r="R472" i="5"/>
  <c r="R408" i="5"/>
  <c r="R480" i="5"/>
  <c r="R468" i="5"/>
  <c r="R404" i="5"/>
  <c r="R432" i="5"/>
  <c r="R479" i="5"/>
  <c r="R431" i="5"/>
  <c r="R399" i="5"/>
  <c r="R457" i="5"/>
  <c r="R409" i="5"/>
  <c r="R446" i="5"/>
  <c r="R414" i="5"/>
  <c r="R444" i="5"/>
  <c r="R389" i="5"/>
  <c r="R400" i="5"/>
  <c r="R392" i="5"/>
  <c r="R483" i="5"/>
  <c r="R467" i="5"/>
  <c r="R451" i="5"/>
  <c r="R435" i="5"/>
  <c r="R419" i="5"/>
  <c r="R403" i="5"/>
  <c r="R387" i="5"/>
  <c r="R477" i="5"/>
  <c r="R461" i="5"/>
  <c r="R445" i="5"/>
  <c r="R429" i="5"/>
  <c r="R413" i="5"/>
  <c r="R482" i="5"/>
  <c r="R466" i="5"/>
  <c r="R450" i="5"/>
  <c r="R434" i="5"/>
  <c r="R418" i="5"/>
  <c r="R402" i="5"/>
  <c r="R386" i="5"/>
  <c r="R460" i="5"/>
  <c r="R397" i="5"/>
  <c r="R456" i="5"/>
  <c r="R396" i="5"/>
  <c r="R448" i="5"/>
  <c r="R452" i="5"/>
  <c r="R393" i="5"/>
  <c r="R416" i="5"/>
  <c r="R447" i="5"/>
  <c r="R383" i="5"/>
  <c r="R425" i="5"/>
  <c r="R462" i="5"/>
  <c r="R398" i="5"/>
  <c r="R440" i="5"/>
  <c r="R436" i="5"/>
  <c r="R371" i="5"/>
  <c r="R355" i="5"/>
  <c r="R339" i="5"/>
  <c r="R323" i="5"/>
  <c r="R307" i="5"/>
  <c r="R291" i="5"/>
  <c r="R275" i="5"/>
  <c r="R366" i="5"/>
  <c r="R350" i="5"/>
  <c r="R334" i="5"/>
  <c r="R318" i="5"/>
  <c r="R302" i="5"/>
  <c r="R286" i="5"/>
  <c r="R270" i="5"/>
  <c r="R345" i="5"/>
  <c r="R313" i="5"/>
  <c r="R281" i="5"/>
  <c r="R324" i="5"/>
  <c r="R360" i="5"/>
  <c r="R328" i="5"/>
  <c r="R296" i="5"/>
  <c r="R365" i="5"/>
  <c r="R364" i="5"/>
  <c r="R357" i="5"/>
  <c r="R309" i="5"/>
  <c r="R356" i="5"/>
  <c r="R292" i="5"/>
  <c r="R327" i="5"/>
  <c r="R338" i="5"/>
  <c r="R290" i="5"/>
  <c r="R321" i="5"/>
  <c r="R336" i="5"/>
  <c r="R276" i="5"/>
  <c r="R372" i="5"/>
  <c r="R367" i="5"/>
  <c r="R351" i="5"/>
  <c r="R335" i="5"/>
  <c r="R319" i="5"/>
  <c r="R303" i="5"/>
  <c r="R287" i="5"/>
  <c r="R271" i="5"/>
  <c r="R362" i="5"/>
  <c r="R346" i="5"/>
  <c r="R330" i="5"/>
  <c r="R314" i="5"/>
  <c r="R298" i="5"/>
  <c r="R282" i="5"/>
  <c r="R369" i="5"/>
  <c r="R337" i="5"/>
  <c r="R305" i="5"/>
  <c r="R273" i="5"/>
  <c r="R300" i="5"/>
  <c r="R352" i="5"/>
  <c r="R320" i="5"/>
  <c r="R288" i="5"/>
  <c r="R341" i="5"/>
  <c r="R348" i="5"/>
  <c r="R349" i="5"/>
  <c r="R293" i="5"/>
  <c r="R340" i="5"/>
  <c r="R268" i="5"/>
  <c r="R359" i="5"/>
  <c r="R311" i="5"/>
  <c r="R279" i="5"/>
  <c r="R322" i="5"/>
  <c r="R274" i="5"/>
  <c r="R277" i="5"/>
  <c r="R304" i="5"/>
  <c r="R285" i="5"/>
  <c r="R325" i="5"/>
  <c r="R363" i="5"/>
  <c r="R347" i="5"/>
  <c r="R331" i="5"/>
  <c r="R315" i="5"/>
  <c r="R299" i="5"/>
  <c r="R283" i="5"/>
  <c r="R267" i="5"/>
  <c r="R358" i="5"/>
  <c r="R342" i="5"/>
  <c r="R326" i="5"/>
  <c r="R310" i="5"/>
  <c r="R294" i="5"/>
  <c r="R278" i="5"/>
  <c r="R361" i="5"/>
  <c r="R329" i="5"/>
  <c r="R297" i="5"/>
  <c r="R301" i="5"/>
  <c r="R284" i="5"/>
  <c r="R344" i="5"/>
  <c r="R312" i="5"/>
  <c r="R280" i="5"/>
  <c r="R317" i="5"/>
  <c r="R316" i="5"/>
  <c r="R333" i="5"/>
  <c r="R269" i="5"/>
  <c r="R332" i="5"/>
  <c r="R343" i="5"/>
  <c r="R295" i="5"/>
  <c r="R370" i="5"/>
  <c r="R354" i="5"/>
  <c r="R306" i="5"/>
  <c r="R353" i="5"/>
  <c r="R289" i="5"/>
  <c r="R368" i="5"/>
  <c r="R272" i="5"/>
  <c r="R308" i="5"/>
  <c r="N21" i="3"/>
  <c r="N226" i="3"/>
  <c r="M21" i="3"/>
  <c r="M226" i="3"/>
  <c r="L21" i="3"/>
  <c r="L226" i="3"/>
  <c r="K21" i="3"/>
  <c r="K226" i="3"/>
  <c r="J225" i="3"/>
  <c r="J20" i="3"/>
  <c r="I221" i="3"/>
  <c r="I16" i="3"/>
  <c r="H221" i="3"/>
  <c r="H16" i="3"/>
  <c r="S238" i="3" l="1"/>
  <c r="S33" i="3"/>
  <c r="R33" i="3"/>
  <c r="R238" i="3"/>
  <c r="Q229" i="3"/>
  <c r="Q24" i="3"/>
  <c r="P229" i="3"/>
  <c r="P24" i="3"/>
  <c r="O229" i="3"/>
  <c r="O24" i="3"/>
  <c r="N227" i="3"/>
  <c r="N22" i="3"/>
  <c r="M227" i="3"/>
  <c r="M22" i="3"/>
  <c r="L227" i="3"/>
  <c r="L22" i="3"/>
  <c r="K227" i="3"/>
  <c r="K22" i="3"/>
  <c r="J21" i="3"/>
  <c r="J226" i="3"/>
  <c r="I17" i="3"/>
  <c r="I222" i="3"/>
  <c r="H222" i="3"/>
  <c r="H17" i="3"/>
  <c r="S239" i="3" l="1"/>
  <c r="S34" i="3"/>
  <c r="R239" i="3"/>
  <c r="R34" i="3"/>
  <c r="Q25" i="3"/>
  <c r="Q230" i="3"/>
  <c r="P25" i="3"/>
  <c r="P230" i="3"/>
  <c r="O25" i="3"/>
  <c r="O230" i="3"/>
  <c r="N228" i="3"/>
  <c r="N23" i="3"/>
  <c r="M228" i="3"/>
  <c r="M23" i="3"/>
  <c r="L228" i="3"/>
  <c r="L23" i="3"/>
  <c r="K228" i="3"/>
  <c r="K23" i="3"/>
  <c r="J227" i="3"/>
  <c r="J22" i="3"/>
  <c r="I223" i="3"/>
  <c r="I18" i="3"/>
  <c r="H223" i="3"/>
  <c r="H18" i="3"/>
  <c r="S240" i="3" l="1"/>
  <c r="S35" i="3"/>
  <c r="R240" i="3"/>
  <c r="R35" i="3"/>
  <c r="Q231" i="3"/>
  <c r="Q26" i="3"/>
  <c r="P231" i="3"/>
  <c r="P26" i="3"/>
  <c r="O231" i="3"/>
  <c r="O26" i="3"/>
  <c r="N229" i="3"/>
  <c r="N24" i="3"/>
  <c r="M229" i="3"/>
  <c r="M24" i="3"/>
  <c r="L229" i="3"/>
  <c r="L24" i="3"/>
  <c r="K229" i="3"/>
  <c r="K24" i="3"/>
  <c r="J228" i="3"/>
  <c r="J23" i="3"/>
  <c r="I224" i="3"/>
  <c r="I19" i="3"/>
  <c r="H224" i="3"/>
  <c r="H19" i="3"/>
  <c r="S241" i="3" l="1"/>
  <c r="S36" i="3"/>
  <c r="R241" i="3"/>
  <c r="R36" i="3"/>
  <c r="Q232" i="3"/>
  <c r="Q27" i="3"/>
  <c r="P232" i="3"/>
  <c r="P27" i="3"/>
  <c r="O232" i="3"/>
  <c r="O27" i="3"/>
  <c r="N25" i="3"/>
  <c r="N230" i="3"/>
  <c r="M25" i="3"/>
  <c r="M230" i="3"/>
  <c r="L25" i="3"/>
  <c r="L230" i="3"/>
  <c r="K25" i="3"/>
  <c r="K230" i="3"/>
  <c r="J229" i="3"/>
  <c r="J24" i="3"/>
  <c r="I225" i="3"/>
  <c r="I20" i="3"/>
  <c r="H225" i="3"/>
  <c r="H20" i="3"/>
  <c r="S242" i="3" l="1"/>
  <c r="S37" i="3"/>
  <c r="R37" i="3"/>
  <c r="R242" i="3"/>
  <c r="Q233" i="3"/>
  <c r="Q28" i="3"/>
  <c r="P233" i="3"/>
  <c r="P28" i="3"/>
  <c r="O233" i="3"/>
  <c r="O28" i="3"/>
  <c r="N231" i="3"/>
  <c r="N26" i="3"/>
  <c r="M231" i="3"/>
  <c r="M26" i="3"/>
  <c r="L231" i="3"/>
  <c r="L26" i="3"/>
  <c r="K231" i="3"/>
  <c r="K26" i="3"/>
  <c r="J25" i="3"/>
  <c r="J230" i="3"/>
  <c r="I21" i="3"/>
  <c r="I226" i="3"/>
  <c r="H226" i="3"/>
  <c r="H21" i="3"/>
  <c r="S243" i="3" l="1"/>
  <c r="S38" i="3"/>
  <c r="R243" i="3"/>
  <c r="R38" i="3"/>
  <c r="Q29" i="3"/>
  <c r="Q234" i="3"/>
  <c r="P29" i="3"/>
  <c r="P234" i="3"/>
  <c r="O29" i="3"/>
  <c r="O234" i="3"/>
  <c r="N232" i="3"/>
  <c r="N27" i="3"/>
  <c r="M232" i="3"/>
  <c r="M27" i="3"/>
  <c r="L232" i="3"/>
  <c r="L27" i="3"/>
  <c r="K232" i="3"/>
  <c r="K27" i="3"/>
  <c r="J231" i="3"/>
  <c r="J26" i="3"/>
  <c r="I227" i="3"/>
  <c r="I22" i="3"/>
  <c r="H227" i="3"/>
  <c r="H22" i="3"/>
  <c r="S244" i="3" l="1"/>
  <c r="S39" i="3"/>
  <c r="R244" i="3"/>
  <c r="R39" i="3"/>
  <c r="Q235" i="3"/>
  <c r="Q30" i="3"/>
  <c r="P235" i="3"/>
  <c r="P30" i="3"/>
  <c r="O235" i="3"/>
  <c r="O30" i="3"/>
  <c r="N233" i="3"/>
  <c r="N28" i="3"/>
  <c r="M233" i="3"/>
  <c r="M28" i="3"/>
  <c r="L233" i="3"/>
  <c r="L28" i="3"/>
  <c r="K233" i="3"/>
  <c r="K28" i="3"/>
  <c r="J232" i="3"/>
  <c r="J27" i="3"/>
  <c r="I228" i="3"/>
  <c r="I23" i="3"/>
  <c r="H228" i="3"/>
  <c r="H23" i="3"/>
  <c r="S245" i="3" l="1"/>
  <c r="S40" i="3"/>
  <c r="R245" i="3"/>
  <c r="R40" i="3"/>
  <c r="Q236" i="3"/>
  <c r="Q31" i="3"/>
  <c r="P236" i="3"/>
  <c r="P31" i="3"/>
  <c r="O236" i="3"/>
  <c r="O31" i="3"/>
  <c r="N29" i="3"/>
  <c r="N234" i="3"/>
  <c r="M29" i="3"/>
  <c r="M234" i="3"/>
  <c r="L29" i="3"/>
  <c r="L234" i="3"/>
  <c r="K29" i="3"/>
  <c r="K234" i="3"/>
  <c r="J233" i="3"/>
  <c r="J28" i="3"/>
  <c r="I229" i="3"/>
  <c r="I24" i="3"/>
  <c r="H229" i="3"/>
  <c r="H24" i="3"/>
  <c r="S41" i="3" l="1"/>
  <c r="S246" i="3"/>
  <c r="R41" i="3"/>
  <c r="R246" i="3"/>
  <c r="Q237" i="3"/>
  <c r="Q32" i="3"/>
  <c r="P237" i="3"/>
  <c r="P32" i="3"/>
  <c r="O237" i="3"/>
  <c r="O32" i="3"/>
  <c r="N235" i="3"/>
  <c r="N30" i="3"/>
  <c r="M235" i="3"/>
  <c r="M30" i="3"/>
  <c r="L235" i="3"/>
  <c r="L30" i="3"/>
  <c r="K235" i="3"/>
  <c r="K30" i="3"/>
  <c r="J29" i="3"/>
  <c r="J234" i="3"/>
  <c r="I25" i="3"/>
  <c r="I230" i="3"/>
  <c r="H230" i="3"/>
  <c r="H25" i="3"/>
  <c r="S247" i="3" l="1"/>
  <c r="S42" i="3"/>
  <c r="R247" i="3"/>
  <c r="R42" i="3"/>
  <c r="Q33" i="3"/>
  <c r="Q238" i="3"/>
  <c r="P33" i="3"/>
  <c r="P238" i="3"/>
  <c r="O33" i="3"/>
  <c r="O238" i="3"/>
  <c r="N236" i="3"/>
  <c r="N31" i="3"/>
  <c r="M236" i="3"/>
  <c r="M31" i="3"/>
  <c r="L236" i="3"/>
  <c r="L31" i="3"/>
  <c r="K236" i="3"/>
  <c r="K31" i="3"/>
  <c r="J235" i="3"/>
  <c r="J30" i="3"/>
  <c r="I231" i="3"/>
  <c r="I26" i="3"/>
  <c r="H231" i="3"/>
  <c r="H26" i="3"/>
  <c r="S248" i="3" l="1"/>
  <c r="S43" i="3"/>
  <c r="R248" i="3"/>
  <c r="R43" i="3"/>
  <c r="Q239" i="3"/>
  <c r="Q34" i="3"/>
  <c r="P239" i="3"/>
  <c r="P34" i="3"/>
  <c r="O239" i="3"/>
  <c r="O34" i="3"/>
  <c r="N237" i="3"/>
  <c r="N32" i="3"/>
  <c r="M237" i="3"/>
  <c r="M32" i="3"/>
  <c r="L237" i="3"/>
  <c r="L32" i="3"/>
  <c r="K237" i="3"/>
  <c r="K32" i="3"/>
  <c r="J236" i="3"/>
  <c r="J31" i="3"/>
  <c r="I232" i="3"/>
  <c r="I27" i="3"/>
  <c r="H232" i="3"/>
  <c r="H27" i="3"/>
  <c r="S249" i="3" l="1"/>
  <c r="S44" i="3"/>
  <c r="R249" i="3"/>
  <c r="R44" i="3"/>
  <c r="Q240" i="3"/>
  <c r="Q35" i="3"/>
  <c r="P240" i="3"/>
  <c r="P35" i="3"/>
  <c r="O240" i="3"/>
  <c r="O35" i="3"/>
  <c r="N33" i="3"/>
  <c r="N238" i="3"/>
  <c r="M33" i="3"/>
  <c r="M238" i="3"/>
  <c r="L33" i="3"/>
  <c r="L238" i="3"/>
  <c r="K33" i="3"/>
  <c r="K238" i="3"/>
  <c r="J237" i="3"/>
  <c r="J32" i="3"/>
  <c r="I233" i="3"/>
  <c r="I28" i="3"/>
  <c r="H233" i="3"/>
  <c r="H28" i="3"/>
  <c r="S250" i="3" l="1"/>
  <c r="S45" i="3"/>
  <c r="R45" i="3"/>
  <c r="R250" i="3"/>
  <c r="Q241" i="3"/>
  <c r="Q36" i="3"/>
  <c r="P241" i="3"/>
  <c r="P36" i="3"/>
  <c r="O241" i="3"/>
  <c r="O36" i="3"/>
  <c r="N239" i="3"/>
  <c r="N34" i="3"/>
  <c r="M239" i="3"/>
  <c r="M34" i="3"/>
  <c r="L239" i="3"/>
  <c r="L34" i="3"/>
  <c r="K239" i="3"/>
  <c r="K34" i="3"/>
  <c r="J33" i="3"/>
  <c r="J238" i="3"/>
  <c r="I29" i="3"/>
  <c r="I234" i="3"/>
  <c r="H234" i="3"/>
  <c r="H29" i="3"/>
  <c r="S251" i="3" l="1"/>
  <c r="S46" i="3"/>
  <c r="R251" i="3"/>
  <c r="R46" i="3"/>
  <c r="Q37" i="3"/>
  <c r="Q242" i="3"/>
  <c r="P37" i="3"/>
  <c r="P242" i="3"/>
  <c r="O37" i="3"/>
  <c r="O242" i="3"/>
  <c r="N240" i="3"/>
  <c r="N35" i="3"/>
  <c r="M240" i="3"/>
  <c r="M35" i="3"/>
  <c r="L240" i="3"/>
  <c r="L35" i="3"/>
  <c r="K240" i="3"/>
  <c r="K35" i="3"/>
  <c r="J239" i="3"/>
  <c r="J34" i="3"/>
  <c r="I235" i="3"/>
  <c r="I30" i="3"/>
  <c r="H235" i="3"/>
  <c r="H30" i="3"/>
  <c r="S252" i="3" l="1"/>
  <c r="S47" i="3"/>
  <c r="R252" i="3"/>
  <c r="R47" i="3"/>
  <c r="Q243" i="3"/>
  <c r="Q38" i="3"/>
  <c r="P243" i="3"/>
  <c r="P38" i="3"/>
  <c r="O243" i="3"/>
  <c r="O38" i="3"/>
  <c r="N241" i="3"/>
  <c r="N36" i="3"/>
  <c r="M241" i="3"/>
  <c r="M36" i="3"/>
  <c r="L241" i="3"/>
  <c r="L36" i="3"/>
  <c r="K241" i="3"/>
  <c r="K36" i="3"/>
  <c r="J240" i="3"/>
  <c r="J35" i="3"/>
  <c r="I236" i="3"/>
  <c r="I31" i="3"/>
  <c r="H236" i="3"/>
  <c r="H31" i="3"/>
  <c r="S253" i="3" l="1"/>
  <c r="S48" i="3"/>
  <c r="R253" i="3"/>
  <c r="R48" i="3"/>
  <c r="Q244" i="3"/>
  <c r="Q39" i="3"/>
  <c r="P244" i="3"/>
  <c r="P39" i="3"/>
  <c r="O244" i="3"/>
  <c r="O39" i="3"/>
  <c r="N37" i="3"/>
  <c r="N242" i="3"/>
  <c r="M37" i="3"/>
  <c r="M242" i="3"/>
  <c r="L37" i="3"/>
  <c r="L242" i="3"/>
  <c r="K37" i="3"/>
  <c r="K242" i="3"/>
  <c r="J241" i="3"/>
  <c r="J36" i="3"/>
  <c r="I237" i="3"/>
  <c r="I32" i="3"/>
  <c r="H237" i="3"/>
  <c r="H32" i="3"/>
  <c r="S254" i="3" l="1"/>
  <c r="S49" i="3"/>
  <c r="R49" i="3"/>
  <c r="R254" i="3"/>
  <c r="Q245" i="3"/>
  <c r="Q40" i="3"/>
  <c r="P245" i="3"/>
  <c r="P40" i="3"/>
  <c r="O245" i="3"/>
  <c r="O40" i="3"/>
  <c r="N243" i="3"/>
  <c r="N38" i="3"/>
  <c r="M243" i="3"/>
  <c r="M38" i="3"/>
  <c r="L243" i="3"/>
  <c r="L38" i="3"/>
  <c r="K243" i="3"/>
  <c r="K38" i="3"/>
  <c r="J37" i="3"/>
  <c r="J242" i="3"/>
  <c r="I33" i="3"/>
  <c r="I238" i="3"/>
  <c r="H238" i="3"/>
  <c r="H33" i="3"/>
  <c r="S255" i="3" l="1"/>
  <c r="S50" i="3"/>
  <c r="R255" i="3"/>
  <c r="R50" i="3"/>
  <c r="Q41" i="3"/>
  <c r="Q246" i="3"/>
  <c r="P41" i="3"/>
  <c r="P246" i="3"/>
  <c r="O41" i="3"/>
  <c r="O246" i="3"/>
  <c r="N244" i="3"/>
  <c r="N39" i="3"/>
  <c r="M244" i="3"/>
  <c r="M39" i="3"/>
  <c r="L244" i="3"/>
  <c r="L39" i="3"/>
  <c r="K244" i="3"/>
  <c r="K39" i="3"/>
  <c r="J243" i="3"/>
  <c r="J38" i="3"/>
  <c r="I239" i="3"/>
  <c r="I34" i="3"/>
  <c r="H239" i="3"/>
  <c r="H34" i="3"/>
  <c r="S256" i="3" l="1"/>
  <c r="S51" i="3"/>
  <c r="R256" i="3"/>
  <c r="R51" i="3"/>
  <c r="Q247" i="3"/>
  <c r="Q42" i="3"/>
  <c r="P247" i="3"/>
  <c r="P42" i="3"/>
  <c r="O247" i="3"/>
  <c r="O42" i="3"/>
  <c r="N245" i="3"/>
  <c r="N40" i="3"/>
  <c r="M245" i="3"/>
  <c r="M40" i="3"/>
  <c r="L245" i="3"/>
  <c r="L40" i="3"/>
  <c r="K245" i="3"/>
  <c r="K40" i="3"/>
  <c r="J244" i="3"/>
  <c r="J39" i="3"/>
  <c r="I240" i="3"/>
  <c r="I35" i="3"/>
  <c r="H240" i="3"/>
  <c r="H35" i="3"/>
  <c r="S257" i="3" l="1"/>
  <c r="S52" i="3"/>
  <c r="R257" i="3"/>
  <c r="R52" i="3"/>
  <c r="Q248" i="3"/>
  <c r="Q43" i="3"/>
  <c r="P248" i="3"/>
  <c r="P43" i="3"/>
  <c r="O248" i="3"/>
  <c r="O43" i="3"/>
  <c r="N41" i="3"/>
  <c r="N246" i="3"/>
  <c r="M41" i="3"/>
  <c r="M246" i="3"/>
  <c r="L41" i="3"/>
  <c r="L246" i="3"/>
  <c r="K41" i="3"/>
  <c r="K246" i="3"/>
  <c r="J245" i="3"/>
  <c r="J40" i="3"/>
  <c r="I241" i="3"/>
  <c r="I36" i="3"/>
  <c r="H241" i="3"/>
  <c r="H36" i="3"/>
  <c r="S53" i="3" l="1"/>
  <c r="S258" i="3"/>
  <c r="R53" i="3"/>
  <c r="R258" i="3"/>
  <c r="Q249" i="3"/>
  <c r="Q44" i="3"/>
  <c r="P249" i="3"/>
  <c r="P44" i="3"/>
  <c r="O249" i="3"/>
  <c r="O44" i="3"/>
  <c r="N247" i="3"/>
  <c r="N42" i="3"/>
  <c r="M247" i="3"/>
  <c r="M42" i="3"/>
  <c r="L247" i="3"/>
  <c r="L42" i="3"/>
  <c r="K247" i="3"/>
  <c r="K42" i="3"/>
  <c r="J41" i="3"/>
  <c r="J246" i="3"/>
  <c r="I37" i="3"/>
  <c r="I242" i="3"/>
  <c r="H242" i="3"/>
  <c r="H37" i="3"/>
  <c r="S259" i="3" l="1"/>
  <c r="S54" i="3"/>
  <c r="R259" i="3"/>
  <c r="R54" i="3"/>
  <c r="Q45" i="3"/>
  <c r="Q250" i="3"/>
  <c r="P45" i="3"/>
  <c r="P250" i="3"/>
  <c r="O45" i="3"/>
  <c r="O250" i="3"/>
  <c r="N248" i="3"/>
  <c r="N43" i="3"/>
  <c r="M248" i="3"/>
  <c r="M43" i="3"/>
  <c r="L248" i="3"/>
  <c r="L43" i="3"/>
  <c r="K248" i="3"/>
  <c r="K43" i="3"/>
  <c r="J247" i="3"/>
  <c r="J42" i="3"/>
  <c r="I243" i="3"/>
  <c r="I38" i="3"/>
  <c r="H243" i="3"/>
  <c r="H38" i="3"/>
  <c r="S260" i="3" l="1"/>
  <c r="S55" i="3"/>
  <c r="R260" i="3"/>
  <c r="R55" i="3"/>
  <c r="Q251" i="3"/>
  <c r="Q46" i="3"/>
  <c r="P251" i="3"/>
  <c r="P46" i="3"/>
  <c r="O251" i="3"/>
  <c r="O46" i="3"/>
  <c r="N249" i="3"/>
  <c r="N44" i="3"/>
  <c r="M249" i="3"/>
  <c r="M44" i="3"/>
  <c r="L249" i="3"/>
  <c r="L44" i="3"/>
  <c r="K249" i="3"/>
  <c r="K44" i="3"/>
  <c r="J248" i="3"/>
  <c r="J43" i="3"/>
  <c r="I244" i="3"/>
  <c r="I39" i="3"/>
  <c r="H244" i="3"/>
  <c r="H39" i="3"/>
  <c r="S261" i="3" l="1"/>
  <c r="S56" i="3"/>
  <c r="R261" i="3"/>
  <c r="R56" i="3"/>
  <c r="Q252" i="3"/>
  <c r="Q47" i="3"/>
  <c r="P252" i="3"/>
  <c r="P47" i="3"/>
  <c r="O252" i="3"/>
  <c r="O47" i="3"/>
  <c r="N45" i="3"/>
  <c r="N250" i="3"/>
  <c r="M45" i="3"/>
  <c r="M250" i="3"/>
  <c r="L45" i="3"/>
  <c r="L250" i="3"/>
  <c r="K45" i="3"/>
  <c r="K250" i="3"/>
  <c r="J249" i="3"/>
  <c r="J44" i="3"/>
  <c r="I245" i="3"/>
  <c r="I40" i="3"/>
  <c r="H245" i="3"/>
  <c r="H40" i="3"/>
  <c r="S262" i="3" l="1"/>
  <c r="S57" i="3"/>
  <c r="R57" i="3"/>
  <c r="R262" i="3"/>
  <c r="Q253" i="3"/>
  <c r="Q48" i="3"/>
  <c r="P253" i="3"/>
  <c r="P48" i="3"/>
  <c r="O253" i="3"/>
  <c r="O48" i="3"/>
  <c r="N251" i="3"/>
  <c r="N46" i="3"/>
  <c r="M251" i="3"/>
  <c r="M46" i="3"/>
  <c r="L251" i="3"/>
  <c r="L46" i="3"/>
  <c r="K251" i="3"/>
  <c r="K46" i="3"/>
  <c r="J45" i="3"/>
  <c r="J250" i="3"/>
  <c r="I41" i="3"/>
  <c r="I246" i="3"/>
  <c r="H41" i="3"/>
  <c r="H246" i="3"/>
  <c r="S263" i="3" l="1"/>
  <c r="S58" i="3"/>
  <c r="R263" i="3"/>
  <c r="R58" i="3"/>
  <c r="Q49" i="3"/>
  <c r="Q254" i="3"/>
  <c r="P49" i="3"/>
  <c r="P254" i="3"/>
  <c r="O49" i="3"/>
  <c r="O254" i="3"/>
  <c r="N252" i="3"/>
  <c r="N47" i="3"/>
  <c r="M252" i="3"/>
  <c r="M47" i="3"/>
  <c r="L252" i="3"/>
  <c r="L47" i="3"/>
  <c r="K252" i="3"/>
  <c r="K47" i="3"/>
  <c r="J251" i="3"/>
  <c r="J46" i="3"/>
  <c r="I247" i="3"/>
  <c r="I42" i="3"/>
  <c r="H247" i="3"/>
  <c r="H42" i="3"/>
  <c r="S264" i="3" l="1"/>
  <c r="S59" i="3"/>
  <c r="R264" i="3"/>
  <c r="R59" i="3"/>
  <c r="Q255" i="3"/>
  <c r="Q50" i="3"/>
  <c r="P255" i="3"/>
  <c r="P50" i="3"/>
  <c r="O255" i="3"/>
  <c r="O50" i="3"/>
  <c r="N253" i="3"/>
  <c r="N48" i="3"/>
  <c r="M253" i="3"/>
  <c r="M48" i="3"/>
  <c r="L253" i="3"/>
  <c r="L48" i="3"/>
  <c r="K253" i="3"/>
  <c r="K48" i="3"/>
  <c r="J252" i="3"/>
  <c r="J47" i="3"/>
  <c r="I248" i="3"/>
  <c r="I43" i="3"/>
  <c r="H248" i="3"/>
  <c r="H43" i="3"/>
  <c r="S265" i="3" l="1"/>
  <c r="S60" i="3"/>
  <c r="R265" i="3"/>
  <c r="R60" i="3"/>
  <c r="Q256" i="3"/>
  <c r="Q51" i="3"/>
  <c r="P256" i="3"/>
  <c r="P51" i="3"/>
  <c r="O256" i="3"/>
  <c r="O51" i="3"/>
  <c r="N49" i="3"/>
  <c r="N254" i="3"/>
  <c r="M49" i="3"/>
  <c r="M254" i="3"/>
  <c r="L49" i="3"/>
  <c r="L254" i="3"/>
  <c r="K49" i="3"/>
  <c r="K254" i="3"/>
  <c r="J253" i="3"/>
  <c r="J48" i="3"/>
  <c r="I249" i="3"/>
  <c r="I44" i="3"/>
  <c r="H249" i="3"/>
  <c r="H44" i="3"/>
  <c r="S61" i="3" l="1"/>
  <c r="S266" i="3"/>
  <c r="R61" i="3"/>
  <c r="R266" i="3"/>
  <c r="Q257" i="3"/>
  <c r="Q52" i="3"/>
  <c r="P257" i="3"/>
  <c r="P52" i="3"/>
  <c r="O257" i="3"/>
  <c r="O52" i="3"/>
  <c r="N255" i="3"/>
  <c r="N50" i="3"/>
  <c r="M255" i="3"/>
  <c r="M50" i="3"/>
  <c r="L255" i="3"/>
  <c r="L50" i="3"/>
  <c r="K255" i="3"/>
  <c r="K50" i="3"/>
  <c r="J49" i="3"/>
  <c r="J254" i="3"/>
  <c r="I45" i="3"/>
  <c r="I250" i="3"/>
  <c r="H45" i="3"/>
  <c r="H250" i="3"/>
  <c r="S267" i="3" l="1"/>
  <c r="S62" i="3"/>
  <c r="R267" i="3"/>
  <c r="R62" i="3"/>
  <c r="Q53" i="3"/>
  <c r="Q258" i="3"/>
  <c r="P53" i="3"/>
  <c r="P258" i="3"/>
  <c r="O53" i="3"/>
  <c r="O258" i="3"/>
  <c r="N256" i="3"/>
  <c r="N51" i="3"/>
  <c r="M256" i="3"/>
  <c r="M51" i="3"/>
  <c r="L256" i="3"/>
  <c r="L51" i="3"/>
  <c r="K256" i="3"/>
  <c r="K51" i="3"/>
  <c r="J255" i="3"/>
  <c r="J50" i="3"/>
  <c r="I251" i="3"/>
  <c r="I46" i="3"/>
  <c r="H251" i="3"/>
  <c r="H46" i="3"/>
  <c r="S268" i="3" l="1"/>
  <c r="S63" i="3"/>
  <c r="R268" i="3"/>
  <c r="R63" i="3"/>
  <c r="Q259" i="3"/>
  <c r="Q54" i="3"/>
  <c r="P259" i="3"/>
  <c r="P54" i="3"/>
  <c r="O259" i="3"/>
  <c r="O54" i="3"/>
  <c r="N257" i="3"/>
  <c r="N52" i="3"/>
  <c r="M257" i="3"/>
  <c r="M52" i="3"/>
  <c r="L257" i="3"/>
  <c r="L52" i="3"/>
  <c r="K257" i="3"/>
  <c r="K52" i="3"/>
  <c r="J256" i="3"/>
  <c r="J51" i="3"/>
  <c r="I252" i="3"/>
  <c r="I47" i="3"/>
  <c r="H252" i="3"/>
  <c r="H47" i="3"/>
  <c r="S269" i="3" l="1"/>
  <c r="S64" i="3"/>
  <c r="R269" i="3"/>
  <c r="R64" i="3"/>
  <c r="Q260" i="3"/>
  <c r="Q55" i="3"/>
  <c r="P260" i="3"/>
  <c r="P55" i="3"/>
  <c r="O260" i="3"/>
  <c r="O55" i="3"/>
  <c r="N53" i="3"/>
  <c r="N258" i="3"/>
  <c r="M53" i="3"/>
  <c r="M258" i="3"/>
  <c r="L53" i="3"/>
  <c r="L258" i="3"/>
  <c r="K53" i="3"/>
  <c r="K258" i="3"/>
  <c r="J257" i="3"/>
  <c r="J52" i="3"/>
  <c r="I253" i="3"/>
  <c r="I48" i="3"/>
  <c r="H253" i="3"/>
  <c r="H48" i="3"/>
  <c r="S270" i="3" l="1"/>
  <c r="S65" i="3"/>
  <c r="R65" i="3"/>
  <c r="R270" i="3"/>
  <c r="Q261" i="3"/>
  <c r="Q56" i="3"/>
  <c r="P261" i="3"/>
  <c r="P56" i="3"/>
  <c r="O261" i="3"/>
  <c r="O56" i="3"/>
  <c r="N259" i="3"/>
  <c r="N54" i="3"/>
  <c r="M259" i="3"/>
  <c r="M54" i="3"/>
  <c r="L259" i="3"/>
  <c r="L54" i="3"/>
  <c r="K259" i="3"/>
  <c r="K54" i="3"/>
  <c r="J53" i="3"/>
  <c r="J258" i="3"/>
  <c r="I49" i="3"/>
  <c r="I254" i="3"/>
  <c r="H49" i="3"/>
  <c r="H254" i="3"/>
  <c r="S271" i="3" l="1"/>
  <c r="S66" i="3"/>
  <c r="R271" i="3"/>
  <c r="R66" i="3"/>
  <c r="Q57" i="3"/>
  <c r="Q262" i="3"/>
  <c r="P57" i="3"/>
  <c r="P262" i="3"/>
  <c r="O57" i="3"/>
  <c r="O262" i="3"/>
  <c r="N260" i="3"/>
  <c r="N55" i="3"/>
  <c r="M260" i="3"/>
  <c r="M55" i="3"/>
  <c r="L260" i="3"/>
  <c r="L55" i="3"/>
  <c r="K260" i="3"/>
  <c r="K55" i="3"/>
  <c r="J259" i="3"/>
  <c r="J54" i="3"/>
  <c r="I255" i="3"/>
  <c r="I50" i="3"/>
  <c r="H255" i="3"/>
  <c r="H50" i="3"/>
  <c r="S272" i="3" l="1"/>
  <c r="S67" i="3"/>
  <c r="R272" i="3"/>
  <c r="R67" i="3"/>
  <c r="Q263" i="3"/>
  <c r="Q58" i="3"/>
  <c r="P263" i="3"/>
  <c r="P58" i="3"/>
  <c r="O263" i="3"/>
  <c r="O58" i="3"/>
  <c r="N261" i="3"/>
  <c r="N56" i="3"/>
  <c r="M261" i="3"/>
  <c r="M56" i="3"/>
  <c r="L261" i="3"/>
  <c r="L56" i="3"/>
  <c r="K261" i="3"/>
  <c r="K56" i="3"/>
  <c r="J260" i="3"/>
  <c r="J55" i="3"/>
  <c r="I256" i="3"/>
  <c r="I51" i="3"/>
  <c r="H256" i="3"/>
  <c r="H51" i="3"/>
  <c r="S273" i="3" l="1"/>
  <c r="S68" i="3"/>
  <c r="R273" i="3"/>
  <c r="R68" i="3"/>
  <c r="Q264" i="3"/>
  <c r="Q59" i="3"/>
  <c r="P264" i="3"/>
  <c r="P59" i="3"/>
  <c r="O264" i="3"/>
  <c r="O59" i="3"/>
  <c r="N57" i="3"/>
  <c r="N262" i="3"/>
  <c r="M57" i="3"/>
  <c r="M262" i="3"/>
  <c r="L57" i="3"/>
  <c r="L262" i="3"/>
  <c r="K57" i="3"/>
  <c r="K262" i="3"/>
  <c r="J261" i="3"/>
  <c r="J56" i="3"/>
  <c r="I257" i="3"/>
  <c r="I52" i="3"/>
  <c r="H257" i="3"/>
  <c r="H52" i="3"/>
  <c r="S69" i="3" l="1"/>
  <c r="S274" i="3"/>
  <c r="R69" i="3"/>
  <c r="R274" i="3"/>
  <c r="Q265" i="3"/>
  <c r="Q60" i="3"/>
  <c r="P265" i="3"/>
  <c r="P60" i="3"/>
  <c r="O265" i="3"/>
  <c r="O60" i="3"/>
  <c r="N263" i="3"/>
  <c r="N58" i="3"/>
  <c r="M263" i="3"/>
  <c r="M58" i="3"/>
  <c r="L263" i="3"/>
  <c r="L58" i="3"/>
  <c r="K263" i="3"/>
  <c r="K58" i="3"/>
  <c r="J57" i="3"/>
  <c r="J262" i="3"/>
  <c r="I53" i="3"/>
  <c r="I258" i="3"/>
  <c r="H53" i="3"/>
  <c r="H258" i="3"/>
  <c r="S275" i="3" l="1"/>
  <c r="S70" i="3"/>
  <c r="R275" i="3"/>
  <c r="R70" i="3"/>
  <c r="Q61" i="3"/>
  <c r="Q266" i="3"/>
  <c r="P61" i="3"/>
  <c r="P266" i="3"/>
  <c r="O61" i="3"/>
  <c r="O266" i="3"/>
  <c r="N264" i="3"/>
  <c r="N59" i="3"/>
  <c r="M264" i="3"/>
  <c r="M59" i="3"/>
  <c r="L264" i="3"/>
  <c r="L59" i="3"/>
  <c r="K264" i="3"/>
  <c r="K59" i="3"/>
  <c r="J263" i="3"/>
  <c r="J58" i="3"/>
  <c r="I259" i="3"/>
  <c r="I54" i="3"/>
  <c r="H259" i="3"/>
  <c r="H54" i="3"/>
  <c r="S276" i="3" l="1"/>
  <c r="S71" i="3"/>
  <c r="R276" i="3"/>
  <c r="R71" i="3"/>
  <c r="Q267" i="3"/>
  <c r="Q62" i="3"/>
  <c r="P267" i="3"/>
  <c r="P62" i="3"/>
  <c r="O267" i="3"/>
  <c r="O62" i="3"/>
  <c r="N265" i="3"/>
  <c r="N60" i="3"/>
  <c r="M265" i="3"/>
  <c r="M60" i="3"/>
  <c r="L265" i="3"/>
  <c r="L60" i="3"/>
  <c r="K265" i="3"/>
  <c r="K60" i="3"/>
  <c r="J264" i="3"/>
  <c r="J59" i="3"/>
  <c r="I260" i="3"/>
  <c r="I55" i="3"/>
  <c r="H260" i="3"/>
  <c r="H55" i="3"/>
  <c r="S277" i="3" l="1"/>
  <c r="S72" i="3"/>
  <c r="R277" i="3"/>
  <c r="R72" i="3"/>
  <c r="Q268" i="3"/>
  <c r="Q63" i="3"/>
  <c r="P268" i="3"/>
  <c r="P63" i="3"/>
  <c r="O268" i="3"/>
  <c r="O63" i="3"/>
  <c r="N61" i="3"/>
  <c r="N266" i="3"/>
  <c r="M61" i="3"/>
  <c r="M266" i="3"/>
  <c r="L61" i="3"/>
  <c r="L266" i="3"/>
  <c r="K61" i="3"/>
  <c r="K266" i="3"/>
  <c r="J265" i="3"/>
  <c r="J60" i="3"/>
  <c r="I261" i="3"/>
  <c r="I56" i="3"/>
  <c r="H261" i="3"/>
  <c r="H56" i="3"/>
  <c r="S278" i="3" l="1"/>
  <c r="S73" i="3"/>
  <c r="R73" i="3"/>
  <c r="R278" i="3"/>
  <c r="Q269" i="3"/>
  <c r="Q64" i="3"/>
  <c r="P269" i="3"/>
  <c r="P64" i="3"/>
  <c r="O269" i="3"/>
  <c r="O64" i="3"/>
  <c r="N267" i="3"/>
  <c r="N62" i="3"/>
  <c r="M267" i="3"/>
  <c r="M62" i="3"/>
  <c r="L267" i="3"/>
  <c r="L62" i="3"/>
  <c r="K267" i="3"/>
  <c r="K62" i="3"/>
  <c r="J61" i="3"/>
  <c r="J266" i="3"/>
  <c r="I57" i="3"/>
  <c r="I262" i="3"/>
  <c r="H57" i="3"/>
  <c r="H262" i="3"/>
  <c r="S279" i="3" l="1"/>
  <c r="S74" i="3"/>
  <c r="R279" i="3"/>
  <c r="R74" i="3"/>
  <c r="Q65" i="3"/>
  <c r="Q270" i="3"/>
  <c r="P65" i="3"/>
  <c r="P270" i="3"/>
  <c r="O65" i="3"/>
  <c r="O270" i="3"/>
  <c r="N268" i="3"/>
  <c r="N63" i="3"/>
  <c r="M268" i="3"/>
  <c r="M63" i="3"/>
  <c r="L268" i="3"/>
  <c r="L63" i="3"/>
  <c r="K268" i="3"/>
  <c r="K63" i="3"/>
  <c r="J267" i="3"/>
  <c r="J62" i="3"/>
  <c r="I263" i="3"/>
  <c r="I58" i="3"/>
  <c r="H263" i="3"/>
  <c r="H58" i="3"/>
  <c r="S280" i="3" l="1"/>
  <c r="S75" i="3"/>
  <c r="R280" i="3"/>
  <c r="R75" i="3"/>
  <c r="Q271" i="3"/>
  <c r="Q66" i="3"/>
  <c r="P271" i="3"/>
  <c r="P66" i="3"/>
  <c r="O271" i="3"/>
  <c r="O66" i="3"/>
  <c r="N269" i="3"/>
  <c r="N64" i="3"/>
  <c r="M269" i="3"/>
  <c r="M64" i="3"/>
  <c r="L269" i="3"/>
  <c r="L64" i="3"/>
  <c r="K269" i="3"/>
  <c r="K64" i="3"/>
  <c r="J268" i="3"/>
  <c r="J63" i="3"/>
  <c r="I264" i="3"/>
  <c r="I59" i="3"/>
  <c r="H264" i="3"/>
  <c r="H59" i="3"/>
  <c r="S281" i="3" l="1"/>
  <c r="S76" i="3"/>
  <c r="R281" i="3"/>
  <c r="R76" i="3"/>
  <c r="Q272" i="3"/>
  <c r="Q67" i="3"/>
  <c r="P272" i="3"/>
  <c r="P67" i="3"/>
  <c r="O272" i="3"/>
  <c r="O67" i="3"/>
  <c r="N65" i="3"/>
  <c r="N270" i="3"/>
  <c r="M65" i="3"/>
  <c r="M270" i="3"/>
  <c r="L65" i="3"/>
  <c r="L270" i="3"/>
  <c r="K65" i="3"/>
  <c r="K270" i="3"/>
  <c r="J269" i="3"/>
  <c r="J64" i="3"/>
  <c r="I265" i="3"/>
  <c r="I60" i="3"/>
  <c r="H265" i="3"/>
  <c r="H60" i="3"/>
  <c r="S77" i="3" l="1"/>
  <c r="S282" i="3"/>
  <c r="R77" i="3"/>
  <c r="R282" i="3"/>
  <c r="Q273" i="3"/>
  <c r="Q68" i="3"/>
  <c r="P273" i="3"/>
  <c r="P68" i="3"/>
  <c r="O273" i="3"/>
  <c r="O68" i="3"/>
  <c r="N271" i="3"/>
  <c r="N66" i="3"/>
  <c r="M271" i="3"/>
  <c r="M66" i="3"/>
  <c r="L271" i="3"/>
  <c r="L66" i="3"/>
  <c r="K271" i="3"/>
  <c r="K66" i="3"/>
  <c r="J65" i="3"/>
  <c r="J270" i="3"/>
  <c r="I61" i="3"/>
  <c r="I266" i="3"/>
  <c r="H61" i="3"/>
  <c r="H266" i="3"/>
  <c r="S283" i="3" l="1"/>
  <c r="S78" i="3"/>
  <c r="R283" i="3"/>
  <c r="R78" i="3"/>
  <c r="Q69" i="3"/>
  <c r="Q274" i="3"/>
  <c r="P69" i="3"/>
  <c r="P274" i="3"/>
  <c r="O69" i="3"/>
  <c r="O274" i="3"/>
  <c r="N272" i="3"/>
  <c r="N67" i="3"/>
  <c r="M272" i="3"/>
  <c r="M67" i="3"/>
  <c r="L272" i="3"/>
  <c r="L67" i="3"/>
  <c r="K272" i="3"/>
  <c r="K67" i="3"/>
  <c r="J271" i="3"/>
  <c r="J66" i="3"/>
  <c r="I267" i="3"/>
  <c r="I62" i="3"/>
  <c r="H267" i="3"/>
  <c r="H62" i="3"/>
  <c r="S284" i="3" l="1"/>
  <c r="S79" i="3"/>
  <c r="R284" i="3"/>
  <c r="R79" i="3"/>
  <c r="Q275" i="3"/>
  <c r="Q70" i="3"/>
  <c r="P275" i="3"/>
  <c r="P70" i="3"/>
  <c r="O275" i="3"/>
  <c r="O70" i="3"/>
  <c r="N273" i="3"/>
  <c r="N68" i="3"/>
  <c r="M273" i="3"/>
  <c r="M68" i="3"/>
  <c r="L273" i="3"/>
  <c r="L68" i="3"/>
  <c r="K273" i="3"/>
  <c r="K68" i="3"/>
  <c r="J272" i="3"/>
  <c r="J67" i="3"/>
  <c r="I268" i="3"/>
  <c r="I63" i="3"/>
  <c r="H268" i="3"/>
  <c r="H63" i="3"/>
  <c r="S285" i="3" l="1"/>
  <c r="S80" i="3"/>
  <c r="R285" i="3"/>
  <c r="R80" i="3"/>
  <c r="Q276" i="3"/>
  <c r="Q71" i="3"/>
  <c r="P276" i="3"/>
  <c r="P71" i="3"/>
  <c r="O276" i="3"/>
  <c r="O71" i="3"/>
  <c r="N69" i="3"/>
  <c r="N274" i="3"/>
  <c r="M69" i="3"/>
  <c r="M274" i="3"/>
  <c r="L69" i="3"/>
  <c r="L274" i="3"/>
  <c r="K69" i="3"/>
  <c r="K274" i="3"/>
  <c r="J273" i="3"/>
  <c r="J68" i="3"/>
  <c r="I269" i="3"/>
  <c r="I64" i="3"/>
  <c r="H269" i="3"/>
  <c r="H64" i="3"/>
  <c r="S286" i="3" l="1"/>
  <c r="S81" i="3"/>
  <c r="R81" i="3"/>
  <c r="R286" i="3"/>
  <c r="Q277" i="3"/>
  <c r="Q72" i="3"/>
  <c r="P277" i="3"/>
  <c r="P72" i="3"/>
  <c r="O277" i="3"/>
  <c r="O72" i="3"/>
  <c r="N275" i="3"/>
  <c r="N70" i="3"/>
  <c r="M275" i="3"/>
  <c r="M70" i="3"/>
  <c r="L275" i="3"/>
  <c r="L70" i="3"/>
  <c r="K275" i="3"/>
  <c r="K70" i="3"/>
  <c r="J69" i="3"/>
  <c r="J274" i="3"/>
  <c r="I65" i="3"/>
  <c r="I270" i="3"/>
  <c r="H65" i="3"/>
  <c r="H270" i="3"/>
  <c r="S287" i="3" l="1"/>
  <c r="S82" i="3"/>
  <c r="R287" i="3"/>
  <c r="R82" i="3"/>
  <c r="Q73" i="3"/>
  <c r="Q278" i="3"/>
  <c r="P73" i="3"/>
  <c r="P278" i="3"/>
  <c r="O73" i="3"/>
  <c r="O278" i="3"/>
  <c r="N276" i="3"/>
  <c r="N71" i="3"/>
  <c r="M276" i="3"/>
  <c r="M71" i="3"/>
  <c r="L276" i="3"/>
  <c r="L71" i="3"/>
  <c r="K276" i="3"/>
  <c r="K71" i="3"/>
  <c r="J275" i="3"/>
  <c r="J70" i="3"/>
  <c r="I271" i="3"/>
  <c r="I66" i="3"/>
  <c r="H271" i="3"/>
  <c r="H66" i="3"/>
  <c r="S288" i="3" l="1"/>
  <c r="S83" i="3"/>
  <c r="R288" i="3"/>
  <c r="R83" i="3"/>
  <c r="Q279" i="3"/>
  <c r="Q74" i="3"/>
  <c r="P279" i="3"/>
  <c r="P74" i="3"/>
  <c r="O279" i="3"/>
  <c r="O74" i="3"/>
  <c r="N277" i="3"/>
  <c r="N72" i="3"/>
  <c r="M277" i="3"/>
  <c r="M72" i="3"/>
  <c r="L277" i="3"/>
  <c r="L72" i="3"/>
  <c r="K277" i="3"/>
  <c r="K72" i="3"/>
  <c r="J276" i="3"/>
  <c r="J71" i="3"/>
  <c r="I272" i="3"/>
  <c r="I67" i="3"/>
  <c r="H272" i="3"/>
  <c r="H67" i="3"/>
  <c r="S289" i="3" l="1"/>
  <c r="S84" i="3"/>
  <c r="R289" i="3"/>
  <c r="R84" i="3"/>
  <c r="Q280" i="3"/>
  <c r="Q75" i="3"/>
  <c r="P280" i="3"/>
  <c r="P75" i="3"/>
  <c r="O280" i="3"/>
  <c r="O75" i="3"/>
  <c r="N73" i="3"/>
  <c r="N278" i="3"/>
  <c r="M73" i="3"/>
  <c r="M278" i="3"/>
  <c r="L73" i="3"/>
  <c r="L278" i="3"/>
  <c r="K73" i="3"/>
  <c r="K278" i="3"/>
  <c r="J277" i="3"/>
  <c r="J72" i="3"/>
  <c r="I273" i="3"/>
  <c r="I68" i="3"/>
  <c r="H273" i="3"/>
  <c r="H68" i="3"/>
  <c r="S85" i="3" l="1"/>
  <c r="S290" i="3"/>
  <c r="R85" i="3"/>
  <c r="R290" i="3"/>
  <c r="Q281" i="3"/>
  <c r="Q76" i="3"/>
  <c r="P281" i="3"/>
  <c r="P76" i="3"/>
  <c r="O281" i="3"/>
  <c r="O76" i="3"/>
  <c r="N279" i="3"/>
  <c r="N74" i="3"/>
  <c r="M279" i="3"/>
  <c r="M74" i="3"/>
  <c r="L279" i="3"/>
  <c r="L74" i="3"/>
  <c r="K279" i="3"/>
  <c r="K74" i="3"/>
  <c r="J73" i="3"/>
  <c r="J278" i="3"/>
  <c r="I69" i="3"/>
  <c r="I274" i="3"/>
  <c r="H69" i="3"/>
  <c r="H274" i="3"/>
  <c r="S291" i="3" l="1"/>
  <c r="S86" i="3"/>
  <c r="R291" i="3"/>
  <c r="R86" i="3"/>
  <c r="Q77" i="3"/>
  <c r="Q282" i="3"/>
  <c r="P77" i="3"/>
  <c r="P282" i="3"/>
  <c r="O77" i="3"/>
  <c r="O282" i="3"/>
  <c r="N280" i="3"/>
  <c r="N75" i="3"/>
  <c r="M280" i="3"/>
  <c r="M75" i="3"/>
  <c r="L280" i="3"/>
  <c r="L75" i="3"/>
  <c r="K280" i="3"/>
  <c r="K75" i="3"/>
  <c r="J279" i="3"/>
  <c r="J74" i="3"/>
  <c r="I275" i="3"/>
  <c r="I70" i="3"/>
  <c r="H275" i="3"/>
  <c r="H70" i="3"/>
  <c r="S292" i="3" l="1"/>
  <c r="S87" i="3"/>
  <c r="R292" i="3"/>
  <c r="R87" i="3"/>
  <c r="Q283" i="3"/>
  <c r="Q78" i="3"/>
  <c r="P283" i="3"/>
  <c r="P78" i="3"/>
  <c r="O283" i="3"/>
  <c r="O78" i="3"/>
  <c r="N281" i="3"/>
  <c r="N76" i="3"/>
  <c r="M281" i="3"/>
  <c r="M76" i="3"/>
  <c r="L281" i="3"/>
  <c r="L76" i="3"/>
  <c r="K281" i="3"/>
  <c r="K76" i="3"/>
  <c r="J280" i="3"/>
  <c r="J75" i="3"/>
  <c r="I276" i="3"/>
  <c r="I71" i="3"/>
  <c r="H276" i="3"/>
  <c r="H71" i="3"/>
  <c r="S293" i="3" l="1"/>
  <c r="S88" i="3"/>
  <c r="R293" i="3"/>
  <c r="R88" i="3"/>
  <c r="Q284" i="3"/>
  <c r="Q79" i="3"/>
  <c r="P284" i="3"/>
  <c r="P79" i="3"/>
  <c r="O284" i="3"/>
  <c r="O79" i="3"/>
  <c r="N77" i="3"/>
  <c r="N282" i="3"/>
  <c r="M77" i="3"/>
  <c r="M282" i="3"/>
  <c r="L77" i="3"/>
  <c r="L282" i="3"/>
  <c r="K77" i="3"/>
  <c r="K282" i="3"/>
  <c r="J281" i="3"/>
  <c r="J76" i="3"/>
  <c r="I277" i="3"/>
  <c r="I72" i="3"/>
  <c r="H277" i="3"/>
  <c r="H72" i="3"/>
  <c r="S89" i="3" l="1"/>
  <c r="S294" i="3"/>
  <c r="R89" i="3"/>
  <c r="R294" i="3"/>
  <c r="Q285" i="3"/>
  <c r="Q80" i="3"/>
  <c r="P285" i="3"/>
  <c r="P80" i="3"/>
  <c r="O285" i="3"/>
  <c r="O80" i="3"/>
  <c r="N283" i="3"/>
  <c r="N78" i="3"/>
  <c r="M283" i="3"/>
  <c r="M78" i="3"/>
  <c r="L283" i="3"/>
  <c r="L78" i="3"/>
  <c r="K283" i="3"/>
  <c r="K78" i="3"/>
  <c r="J77" i="3"/>
  <c r="J282" i="3"/>
  <c r="I73" i="3"/>
  <c r="I278" i="3"/>
  <c r="H73" i="3"/>
  <c r="H278" i="3"/>
  <c r="S295" i="3" l="1"/>
  <c r="S90" i="3"/>
  <c r="R295" i="3"/>
  <c r="R90" i="3"/>
  <c r="Q81" i="3"/>
  <c r="Q286" i="3"/>
  <c r="P81" i="3"/>
  <c r="P286" i="3"/>
  <c r="O81" i="3"/>
  <c r="O286" i="3"/>
  <c r="N284" i="3"/>
  <c r="N79" i="3"/>
  <c r="M284" i="3"/>
  <c r="M79" i="3"/>
  <c r="L284" i="3"/>
  <c r="L79" i="3"/>
  <c r="K284" i="3"/>
  <c r="K79" i="3"/>
  <c r="J283" i="3"/>
  <c r="J78" i="3"/>
  <c r="I279" i="3"/>
  <c r="I74" i="3"/>
  <c r="H279" i="3"/>
  <c r="H74" i="3"/>
  <c r="S296" i="3" l="1"/>
  <c r="S91" i="3"/>
  <c r="R296" i="3"/>
  <c r="R91" i="3"/>
  <c r="Q287" i="3"/>
  <c r="Q82" i="3"/>
  <c r="P287" i="3"/>
  <c r="P82" i="3"/>
  <c r="O287" i="3"/>
  <c r="O82" i="3"/>
  <c r="N285" i="3"/>
  <c r="N80" i="3"/>
  <c r="M285" i="3"/>
  <c r="M80" i="3"/>
  <c r="L285" i="3"/>
  <c r="L80" i="3"/>
  <c r="K285" i="3"/>
  <c r="K80" i="3"/>
  <c r="J284" i="3"/>
  <c r="J79" i="3"/>
  <c r="I280" i="3"/>
  <c r="I75" i="3"/>
  <c r="H280" i="3"/>
  <c r="H75" i="3"/>
  <c r="S297" i="3" l="1"/>
  <c r="S92" i="3"/>
  <c r="R297" i="3"/>
  <c r="R92" i="3"/>
  <c r="Q288" i="3"/>
  <c r="Q83" i="3"/>
  <c r="P288" i="3"/>
  <c r="P83" i="3"/>
  <c r="O288" i="3"/>
  <c r="O83" i="3"/>
  <c r="N81" i="3"/>
  <c r="N286" i="3"/>
  <c r="M81" i="3"/>
  <c r="M286" i="3"/>
  <c r="L81" i="3"/>
  <c r="L286" i="3"/>
  <c r="K81" i="3"/>
  <c r="K286" i="3"/>
  <c r="J285" i="3"/>
  <c r="J80" i="3"/>
  <c r="I281" i="3"/>
  <c r="I76" i="3"/>
  <c r="H281" i="3"/>
  <c r="H76" i="3"/>
  <c r="S298" i="3" l="1"/>
  <c r="S93" i="3"/>
  <c r="R93" i="3"/>
  <c r="R298" i="3"/>
  <c r="Q289" i="3"/>
  <c r="Q84" i="3"/>
  <c r="P289" i="3"/>
  <c r="P84" i="3"/>
  <c r="O289" i="3"/>
  <c r="O84" i="3"/>
  <c r="N287" i="3"/>
  <c r="N82" i="3"/>
  <c r="M287" i="3"/>
  <c r="M82" i="3"/>
  <c r="L287" i="3"/>
  <c r="L82" i="3"/>
  <c r="K287" i="3"/>
  <c r="K82" i="3"/>
  <c r="J81" i="3"/>
  <c r="J286" i="3"/>
  <c r="I77" i="3"/>
  <c r="I282" i="3"/>
  <c r="H77" i="3"/>
  <c r="H282" i="3"/>
  <c r="S299" i="3" l="1"/>
  <c r="S94" i="3"/>
  <c r="R299" i="3"/>
  <c r="R94" i="3"/>
  <c r="Q85" i="3"/>
  <c r="Q290" i="3"/>
  <c r="P85" i="3"/>
  <c r="P290" i="3"/>
  <c r="O85" i="3"/>
  <c r="O290" i="3"/>
  <c r="N288" i="3"/>
  <c r="N83" i="3"/>
  <c r="M288" i="3"/>
  <c r="M83" i="3"/>
  <c r="L288" i="3"/>
  <c r="L83" i="3"/>
  <c r="K288" i="3"/>
  <c r="K83" i="3"/>
  <c r="J287" i="3"/>
  <c r="J82" i="3"/>
  <c r="I283" i="3"/>
  <c r="I78" i="3"/>
  <c r="H283" i="3"/>
  <c r="H78" i="3"/>
  <c r="S300" i="3" l="1"/>
  <c r="S95" i="3"/>
  <c r="R300" i="3"/>
  <c r="R95" i="3"/>
  <c r="Q291" i="3"/>
  <c r="Q86" i="3"/>
  <c r="P291" i="3"/>
  <c r="P86" i="3"/>
  <c r="O291" i="3"/>
  <c r="O86" i="3"/>
  <c r="N289" i="3"/>
  <c r="N84" i="3"/>
  <c r="M289" i="3"/>
  <c r="M84" i="3"/>
  <c r="L289" i="3"/>
  <c r="L84" i="3"/>
  <c r="K289" i="3"/>
  <c r="K84" i="3"/>
  <c r="J288" i="3"/>
  <c r="J83" i="3"/>
  <c r="I284" i="3"/>
  <c r="I79" i="3"/>
  <c r="H284" i="3"/>
  <c r="H79" i="3"/>
  <c r="S301" i="3" l="1"/>
  <c r="S96" i="3"/>
  <c r="R301" i="3"/>
  <c r="R96" i="3"/>
  <c r="Q292" i="3"/>
  <c r="Q87" i="3"/>
  <c r="P292" i="3"/>
  <c r="P87" i="3"/>
  <c r="O292" i="3"/>
  <c r="O87" i="3"/>
  <c r="N85" i="3"/>
  <c r="N290" i="3"/>
  <c r="M85" i="3"/>
  <c r="M290" i="3"/>
  <c r="L85" i="3"/>
  <c r="L290" i="3"/>
  <c r="K85" i="3"/>
  <c r="K290" i="3"/>
  <c r="J289" i="3"/>
  <c r="J84" i="3"/>
  <c r="I285" i="3"/>
  <c r="I80" i="3"/>
  <c r="H285" i="3"/>
  <c r="H80" i="3"/>
  <c r="S97" i="3" l="1"/>
  <c r="S302" i="3"/>
  <c r="R97" i="3"/>
  <c r="R302" i="3"/>
  <c r="Q293" i="3"/>
  <c r="Q88" i="3"/>
  <c r="P293" i="3"/>
  <c r="P88" i="3"/>
  <c r="O293" i="3"/>
  <c r="O88" i="3"/>
  <c r="N291" i="3"/>
  <c r="N86" i="3"/>
  <c r="M291" i="3"/>
  <c r="M86" i="3"/>
  <c r="L291" i="3"/>
  <c r="L86" i="3"/>
  <c r="K291" i="3"/>
  <c r="K86" i="3"/>
  <c r="J85" i="3"/>
  <c r="J290" i="3"/>
  <c r="I81" i="3"/>
  <c r="I286" i="3"/>
  <c r="H81" i="3"/>
  <c r="H286" i="3"/>
  <c r="S303" i="3" l="1"/>
  <c r="S98" i="3"/>
  <c r="R303" i="3"/>
  <c r="R98" i="3"/>
  <c r="Q89" i="3"/>
  <c r="Q294" i="3"/>
  <c r="P89" i="3"/>
  <c r="P294" i="3"/>
  <c r="O89" i="3"/>
  <c r="O294" i="3"/>
  <c r="N292" i="3"/>
  <c r="N87" i="3"/>
  <c r="M292" i="3"/>
  <c r="M87" i="3"/>
  <c r="L292" i="3"/>
  <c r="L87" i="3"/>
  <c r="K292" i="3"/>
  <c r="K87" i="3"/>
  <c r="J291" i="3"/>
  <c r="J86" i="3"/>
  <c r="I287" i="3"/>
  <c r="I82" i="3"/>
  <c r="H287" i="3"/>
  <c r="H82" i="3"/>
  <c r="S304" i="3" l="1"/>
  <c r="S99" i="3"/>
  <c r="R304" i="3"/>
  <c r="R99" i="3"/>
  <c r="Q295" i="3"/>
  <c r="Q90" i="3"/>
  <c r="P295" i="3"/>
  <c r="P90" i="3"/>
  <c r="O295" i="3"/>
  <c r="O90" i="3"/>
  <c r="N293" i="3"/>
  <c r="N88" i="3"/>
  <c r="M293" i="3"/>
  <c r="M88" i="3"/>
  <c r="L293" i="3"/>
  <c r="L88" i="3"/>
  <c r="K293" i="3"/>
  <c r="K88" i="3"/>
  <c r="J292" i="3"/>
  <c r="J87" i="3"/>
  <c r="I288" i="3"/>
  <c r="I83" i="3"/>
  <c r="H288" i="3"/>
  <c r="H83" i="3"/>
  <c r="S305" i="3" l="1"/>
  <c r="S100" i="3"/>
  <c r="R305" i="3"/>
  <c r="R100" i="3"/>
  <c r="Q296" i="3"/>
  <c r="Q91" i="3"/>
  <c r="P296" i="3"/>
  <c r="P91" i="3"/>
  <c r="O296" i="3"/>
  <c r="O91" i="3"/>
  <c r="N89" i="3"/>
  <c r="N294" i="3"/>
  <c r="M89" i="3"/>
  <c r="M294" i="3"/>
  <c r="L89" i="3"/>
  <c r="L294" i="3"/>
  <c r="K89" i="3"/>
  <c r="K294" i="3"/>
  <c r="J293" i="3"/>
  <c r="J88" i="3"/>
  <c r="I289" i="3"/>
  <c r="I84" i="3"/>
  <c r="H289" i="3"/>
  <c r="H84" i="3"/>
  <c r="S101" i="3" l="1"/>
  <c r="S306" i="3"/>
  <c r="R101" i="3"/>
  <c r="R306" i="3"/>
  <c r="Q297" i="3"/>
  <c r="Q92" i="3"/>
  <c r="P297" i="3"/>
  <c r="P92" i="3"/>
  <c r="O297" i="3"/>
  <c r="O92" i="3"/>
  <c r="N295" i="3"/>
  <c r="N90" i="3"/>
  <c r="M295" i="3"/>
  <c r="M90" i="3"/>
  <c r="L295" i="3"/>
  <c r="L90" i="3"/>
  <c r="K295" i="3"/>
  <c r="K90" i="3"/>
  <c r="J89" i="3"/>
  <c r="J294" i="3"/>
  <c r="I85" i="3"/>
  <c r="I290" i="3"/>
  <c r="H85" i="3"/>
  <c r="H290" i="3"/>
  <c r="S307" i="3" l="1"/>
  <c r="S102" i="3"/>
  <c r="R307" i="3"/>
  <c r="R102" i="3"/>
  <c r="Q93" i="3"/>
  <c r="Q298" i="3"/>
  <c r="P93" i="3"/>
  <c r="P298" i="3"/>
  <c r="O93" i="3"/>
  <c r="O298" i="3"/>
  <c r="N296" i="3"/>
  <c r="N91" i="3"/>
  <c r="M296" i="3"/>
  <c r="M91" i="3"/>
  <c r="L296" i="3"/>
  <c r="L91" i="3"/>
  <c r="K296" i="3"/>
  <c r="K91" i="3"/>
  <c r="J295" i="3"/>
  <c r="J90" i="3"/>
  <c r="I291" i="3"/>
  <c r="I86" i="3"/>
  <c r="H291" i="3"/>
  <c r="H86" i="3"/>
  <c r="S308" i="3" l="1"/>
  <c r="S103" i="3"/>
  <c r="R308" i="3"/>
  <c r="R103" i="3"/>
  <c r="Q299" i="3"/>
  <c r="Q94" i="3"/>
  <c r="P299" i="3"/>
  <c r="P94" i="3"/>
  <c r="O299" i="3"/>
  <c r="O94" i="3"/>
  <c r="N297" i="3"/>
  <c r="N92" i="3"/>
  <c r="M297" i="3"/>
  <c r="M92" i="3"/>
  <c r="L297" i="3"/>
  <c r="L92" i="3"/>
  <c r="K297" i="3"/>
  <c r="K92" i="3"/>
  <c r="J296" i="3"/>
  <c r="J91" i="3"/>
  <c r="I292" i="3"/>
  <c r="I87" i="3"/>
  <c r="H292" i="3"/>
  <c r="H87" i="3"/>
  <c r="S309" i="3" l="1"/>
  <c r="S104" i="3"/>
  <c r="R309" i="3"/>
  <c r="R104" i="3"/>
  <c r="Q300" i="3"/>
  <c r="Q95" i="3"/>
  <c r="P300" i="3"/>
  <c r="P95" i="3"/>
  <c r="O300" i="3"/>
  <c r="O95" i="3"/>
  <c r="N93" i="3"/>
  <c r="N298" i="3"/>
  <c r="M93" i="3"/>
  <c r="M298" i="3"/>
  <c r="L93" i="3"/>
  <c r="L298" i="3"/>
  <c r="K93" i="3"/>
  <c r="K298" i="3"/>
  <c r="J297" i="3"/>
  <c r="J92" i="3"/>
  <c r="I293" i="3"/>
  <c r="I88" i="3"/>
  <c r="H293" i="3"/>
  <c r="H88" i="3"/>
  <c r="S105" i="3" l="1"/>
  <c r="S310" i="3"/>
  <c r="R105" i="3"/>
  <c r="R310" i="3"/>
  <c r="Q301" i="3"/>
  <c r="Q96" i="3"/>
  <c r="P301" i="3"/>
  <c r="P96" i="3"/>
  <c r="O301" i="3"/>
  <c r="O96" i="3"/>
  <c r="N299" i="3"/>
  <c r="N94" i="3"/>
  <c r="M299" i="3"/>
  <c r="M94" i="3"/>
  <c r="L299" i="3"/>
  <c r="L94" i="3"/>
  <c r="K299" i="3"/>
  <c r="K94" i="3"/>
  <c r="J93" i="3"/>
  <c r="J298" i="3"/>
  <c r="I89" i="3"/>
  <c r="I294" i="3"/>
  <c r="H89" i="3"/>
  <c r="H294" i="3"/>
  <c r="S311" i="3" l="1"/>
  <c r="S106" i="3"/>
  <c r="R311" i="3"/>
  <c r="R106" i="3"/>
  <c r="Q97" i="3"/>
  <c r="Q302" i="3"/>
  <c r="P97" i="3"/>
  <c r="P302" i="3"/>
  <c r="O97" i="3"/>
  <c r="O302" i="3"/>
  <c r="N300" i="3"/>
  <c r="N95" i="3"/>
  <c r="M300" i="3"/>
  <c r="M95" i="3"/>
  <c r="L300" i="3"/>
  <c r="L95" i="3"/>
  <c r="K300" i="3"/>
  <c r="K95" i="3"/>
  <c r="J299" i="3"/>
  <c r="J94" i="3"/>
  <c r="I295" i="3"/>
  <c r="I90" i="3"/>
  <c r="H295" i="3"/>
  <c r="H90" i="3"/>
  <c r="S312" i="3" l="1"/>
  <c r="S107" i="3"/>
  <c r="R312" i="3"/>
  <c r="R107" i="3"/>
  <c r="Q303" i="3"/>
  <c r="Q98" i="3"/>
  <c r="P303" i="3"/>
  <c r="P98" i="3"/>
  <c r="O303" i="3"/>
  <c r="O98" i="3"/>
  <c r="N301" i="3"/>
  <c r="N96" i="3"/>
  <c r="M301" i="3"/>
  <c r="M96" i="3"/>
  <c r="L301" i="3"/>
  <c r="L96" i="3"/>
  <c r="K301" i="3"/>
  <c r="K96" i="3"/>
  <c r="J300" i="3"/>
  <c r="J95" i="3"/>
  <c r="I296" i="3"/>
  <c r="I91" i="3"/>
  <c r="H296" i="3"/>
  <c r="H91" i="3"/>
  <c r="S313" i="3" l="1"/>
  <c r="S108" i="3"/>
  <c r="R313" i="3"/>
  <c r="R108" i="3"/>
  <c r="Q304" i="3"/>
  <c r="Q99" i="3"/>
  <c r="P304" i="3"/>
  <c r="P99" i="3"/>
  <c r="O304" i="3"/>
  <c r="O99" i="3"/>
  <c r="N97" i="3"/>
  <c r="N302" i="3"/>
  <c r="M97" i="3"/>
  <c r="M302" i="3"/>
  <c r="L97" i="3"/>
  <c r="L302" i="3"/>
  <c r="K97" i="3"/>
  <c r="K302" i="3"/>
  <c r="J301" i="3"/>
  <c r="J96" i="3"/>
  <c r="I297" i="3"/>
  <c r="I92" i="3"/>
  <c r="H297" i="3"/>
  <c r="H92" i="3"/>
  <c r="S109" i="3" l="1"/>
  <c r="S314" i="3"/>
  <c r="R109" i="3"/>
  <c r="R314" i="3"/>
  <c r="Q305" i="3"/>
  <c r="Q100" i="3"/>
  <c r="P305" i="3"/>
  <c r="P100" i="3"/>
  <c r="O305" i="3"/>
  <c r="O100" i="3"/>
  <c r="N303" i="3"/>
  <c r="N98" i="3"/>
  <c r="M303" i="3"/>
  <c r="M98" i="3"/>
  <c r="L303" i="3"/>
  <c r="L98" i="3"/>
  <c r="K303" i="3"/>
  <c r="K98" i="3"/>
  <c r="J97" i="3"/>
  <c r="J302" i="3"/>
  <c r="I93" i="3"/>
  <c r="I298" i="3"/>
  <c r="H93" i="3"/>
  <c r="H298" i="3"/>
  <c r="S315" i="3" l="1"/>
  <c r="S110" i="3"/>
  <c r="R315" i="3"/>
  <c r="R110" i="3"/>
  <c r="Q101" i="3"/>
  <c r="Q306" i="3"/>
  <c r="P101" i="3"/>
  <c r="P306" i="3"/>
  <c r="O101" i="3"/>
  <c r="O306" i="3"/>
  <c r="N304" i="3"/>
  <c r="N99" i="3"/>
  <c r="M304" i="3"/>
  <c r="M99" i="3"/>
  <c r="L304" i="3"/>
  <c r="L99" i="3"/>
  <c r="K304" i="3"/>
  <c r="K99" i="3"/>
  <c r="J303" i="3"/>
  <c r="J98" i="3"/>
  <c r="I299" i="3"/>
  <c r="I94" i="3"/>
  <c r="H299" i="3"/>
  <c r="H94" i="3"/>
  <c r="S316" i="3" l="1"/>
  <c r="S111" i="3"/>
  <c r="R316" i="3"/>
  <c r="R111" i="3"/>
  <c r="Q307" i="3"/>
  <c r="Q102" i="3"/>
  <c r="P307" i="3"/>
  <c r="P102" i="3"/>
  <c r="O307" i="3"/>
  <c r="O102" i="3"/>
  <c r="N305" i="3"/>
  <c r="N100" i="3"/>
  <c r="M305" i="3"/>
  <c r="M100" i="3"/>
  <c r="L305" i="3"/>
  <c r="L100" i="3"/>
  <c r="K305" i="3"/>
  <c r="K100" i="3"/>
  <c r="J304" i="3"/>
  <c r="J99" i="3"/>
  <c r="I300" i="3"/>
  <c r="I95" i="3"/>
  <c r="H300" i="3"/>
  <c r="H95" i="3"/>
  <c r="S317" i="3" l="1"/>
  <c r="S112" i="3"/>
  <c r="R317" i="3"/>
  <c r="R112" i="3"/>
  <c r="Q308" i="3"/>
  <c r="Q103" i="3"/>
  <c r="P308" i="3"/>
  <c r="P103" i="3"/>
  <c r="O308" i="3"/>
  <c r="O103" i="3"/>
  <c r="N101" i="3"/>
  <c r="N306" i="3"/>
  <c r="M101" i="3"/>
  <c r="M306" i="3"/>
  <c r="L101" i="3"/>
  <c r="L306" i="3"/>
  <c r="K101" i="3"/>
  <c r="K306" i="3"/>
  <c r="J305" i="3"/>
  <c r="J100" i="3"/>
  <c r="I301" i="3"/>
  <c r="I96" i="3"/>
  <c r="H301" i="3"/>
  <c r="H96" i="3"/>
  <c r="S113" i="3" l="1"/>
  <c r="S318" i="3"/>
  <c r="R113" i="3"/>
  <c r="R318" i="3"/>
  <c r="Q309" i="3"/>
  <c r="Q104" i="3"/>
  <c r="P309" i="3"/>
  <c r="P104" i="3"/>
  <c r="O309" i="3"/>
  <c r="O104" i="3"/>
  <c r="N307" i="3"/>
  <c r="N102" i="3"/>
  <c r="M307" i="3"/>
  <c r="M102" i="3"/>
  <c r="L307" i="3"/>
  <c r="L102" i="3"/>
  <c r="K307" i="3"/>
  <c r="K102" i="3"/>
  <c r="J101" i="3"/>
  <c r="J306" i="3"/>
  <c r="I97" i="3"/>
  <c r="I302" i="3"/>
  <c r="H97" i="3"/>
  <c r="H302" i="3"/>
  <c r="S319" i="3" l="1"/>
  <c r="S114" i="3"/>
  <c r="R319" i="3"/>
  <c r="R114" i="3"/>
  <c r="Q105" i="3"/>
  <c r="Q310" i="3"/>
  <c r="P105" i="3"/>
  <c r="P310" i="3"/>
  <c r="O105" i="3"/>
  <c r="O310" i="3"/>
  <c r="N308" i="3"/>
  <c r="N103" i="3"/>
  <c r="M308" i="3"/>
  <c r="M103" i="3"/>
  <c r="L308" i="3"/>
  <c r="L103" i="3"/>
  <c r="K308" i="3"/>
  <c r="K103" i="3"/>
  <c r="J307" i="3"/>
  <c r="J102" i="3"/>
  <c r="I303" i="3"/>
  <c r="I98" i="3"/>
  <c r="H303" i="3"/>
  <c r="H98" i="3"/>
  <c r="S320" i="3" l="1"/>
  <c r="S115" i="3"/>
  <c r="R320" i="3"/>
  <c r="R115" i="3"/>
  <c r="Q311" i="3"/>
  <c r="Q106" i="3"/>
  <c r="P311" i="3"/>
  <c r="P106" i="3"/>
  <c r="O311" i="3"/>
  <c r="O106" i="3"/>
  <c r="N309" i="3"/>
  <c r="N104" i="3"/>
  <c r="M309" i="3"/>
  <c r="M104" i="3"/>
  <c r="L309" i="3"/>
  <c r="L104" i="3"/>
  <c r="K309" i="3"/>
  <c r="K104" i="3"/>
  <c r="J308" i="3"/>
  <c r="J103" i="3"/>
  <c r="I304" i="3"/>
  <c r="I99" i="3"/>
  <c r="H304" i="3"/>
  <c r="H99" i="3"/>
  <c r="S321" i="3" l="1"/>
  <c r="S116" i="3"/>
  <c r="S117" i="3" a="1"/>
  <c r="R321" i="3"/>
  <c r="R116" i="3"/>
  <c r="R117" i="3" a="1"/>
  <c r="Q312" i="3"/>
  <c r="Q107" i="3"/>
  <c r="P312" i="3"/>
  <c r="P107" i="3"/>
  <c r="O312" i="3"/>
  <c r="O107" i="3"/>
  <c r="N105" i="3"/>
  <c r="N310" i="3"/>
  <c r="M105" i="3"/>
  <c r="M310" i="3"/>
  <c r="L105" i="3"/>
  <c r="L310" i="3"/>
  <c r="K105" i="3"/>
  <c r="K310" i="3"/>
  <c r="J309" i="3"/>
  <c r="J104" i="3"/>
  <c r="I305" i="3"/>
  <c r="I100" i="3"/>
  <c r="H305" i="3"/>
  <c r="H100" i="3"/>
  <c r="S118" i="3" l="1"/>
  <c r="S122" i="3"/>
  <c r="S126" i="3"/>
  <c r="S130" i="3"/>
  <c r="S134" i="3"/>
  <c r="S138" i="3"/>
  <c r="S142" i="3"/>
  <c r="S146" i="3"/>
  <c r="S150" i="3"/>
  <c r="S154" i="3"/>
  <c r="S158" i="3"/>
  <c r="S162" i="3"/>
  <c r="S166" i="3"/>
  <c r="S170" i="3"/>
  <c r="S174" i="3"/>
  <c r="S178" i="3"/>
  <c r="S182" i="3"/>
  <c r="S186" i="3"/>
  <c r="S190" i="3"/>
  <c r="S194" i="3"/>
  <c r="S198" i="3"/>
  <c r="S202" i="3"/>
  <c r="S206" i="3"/>
  <c r="S210" i="3"/>
  <c r="S214" i="3"/>
  <c r="S218" i="3"/>
  <c r="S119" i="3"/>
  <c r="S123" i="3"/>
  <c r="S127" i="3"/>
  <c r="S131" i="3"/>
  <c r="S135" i="3"/>
  <c r="S139" i="3"/>
  <c r="S143" i="3"/>
  <c r="S147" i="3"/>
  <c r="S151" i="3"/>
  <c r="S155" i="3"/>
  <c r="S159" i="3"/>
  <c r="S163" i="3"/>
  <c r="S167" i="3"/>
  <c r="S171" i="3"/>
  <c r="S175" i="3"/>
  <c r="S179" i="3"/>
  <c r="S183" i="3"/>
  <c r="S187" i="3"/>
  <c r="S191" i="3"/>
  <c r="S195" i="3"/>
  <c r="S199" i="3"/>
  <c r="S203" i="3"/>
  <c r="S207" i="3"/>
  <c r="S211" i="3"/>
  <c r="S215" i="3"/>
  <c r="S120" i="3"/>
  <c r="S124" i="3"/>
  <c r="S128" i="3"/>
  <c r="S132" i="3"/>
  <c r="S136" i="3"/>
  <c r="S140" i="3"/>
  <c r="S144" i="3"/>
  <c r="S148" i="3"/>
  <c r="S152" i="3"/>
  <c r="S156" i="3"/>
  <c r="S160" i="3"/>
  <c r="S164" i="3"/>
  <c r="S168" i="3"/>
  <c r="S172" i="3"/>
  <c r="S176" i="3"/>
  <c r="S180" i="3"/>
  <c r="S184" i="3"/>
  <c r="S188" i="3"/>
  <c r="S192" i="3"/>
  <c r="S196" i="3"/>
  <c r="S200" i="3"/>
  <c r="S204" i="3"/>
  <c r="S208" i="3"/>
  <c r="S212" i="3"/>
  <c r="S216" i="3"/>
  <c r="S117" i="3"/>
  <c r="S121" i="3"/>
  <c r="S125" i="3"/>
  <c r="S129" i="3"/>
  <c r="S133" i="3"/>
  <c r="S137" i="3"/>
  <c r="S141" i="3"/>
  <c r="S145" i="3"/>
  <c r="S149" i="3"/>
  <c r="S153" i="3"/>
  <c r="S157" i="3"/>
  <c r="S161" i="3"/>
  <c r="S165" i="3"/>
  <c r="S169" i="3"/>
  <c r="S173" i="3"/>
  <c r="S177" i="3"/>
  <c r="S181" i="3"/>
  <c r="S185" i="3"/>
  <c r="S189" i="3"/>
  <c r="S193" i="3"/>
  <c r="S197" i="3"/>
  <c r="S201" i="3"/>
  <c r="S205" i="3"/>
  <c r="S209" i="3"/>
  <c r="S213" i="3"/>
  <c r="S217" i="3"/>
  <c r="R118" i="3"/>
  <c r="R122" i="3"/>
  <c r="R126" i="3"/>
  <c r="R130" i="3"/>
  <c r="R134" i="3"/>
  <c r="R138" i="3"/>
  <c r="R142" i="3"/>
  <c r="R146" i="3"/>
  <c r="R150" i="3"/>
  <c r="R154" i="3"/>
  <c r="R158" i="3"/>
  <c r="R162" i="3"/>
  <c r="R166" i="3"/>
  <c r="R170" i="3"/>
  <c r="R174" i="3"/>
  <c r="R178" i="3"/>
  <c r="R182" i="3"/>
  <c r="R186" i="3"/>
  <c r="R190" i="3"/>
  <c r="R194" i="3"/>
  <c r="R198" i="3"/>
  <c r="R202" i="3"/>
  <c r="R206" i="3"/>
  <c r="R210" i="3"/>
  <c r="R214" i="3"/>
  <c r="R218" i="3"/>
  <c r="R119" i="3"/>
  <c r="R123" i="3"/>
  <c r="R127" i="3"/>
  <c r="R131" i="3"/>
  <c r="R135" i="3"/>
  <c r="R139" i="3"/>
  <c r="R143" i="3"/>
  <c r="R147" i="3"/>
  <c r="R151" i="3"/>
  <c r="R155" i="3"/>
  <c r="R159" i="3"/>
  <c r="R163" i="3"/>
  <c r="R167" i="3"/>
  <c r="R171" i="3"/>
  <c r="R175" i="3"/>
  <c r="R179" i="3"/>
  <c r="R183" i="3"/>
  <c r="R187" i="3"/>
  <c r="R191" i="3"/>
  <c r="R195" i="3"/>
  <c r="R199" i="3"/>
  <c r="R203" i="3"/>
  <c r="R207" i="3"/>
  <c r="R211" i="3"/>
  <c r="R215" i="3"/>
  <c r="R196" i="3"/>
  <c r="R120" i="3"/>
  <c r="R124" i="3"/>
  <c r="R128" i="3"/>
  <c r="R132" i="3"/>
  <c r="R136" i="3"/>
  <c r="R140" i="3"/>
  <c r="R144" i="3"/>
  <c r="R148" i="3"/>
  <c r="R152" i="3"/>
  <c r="R156" i="3"/>
  <c r="R160" i="3"/>
  <c r="R164" i="3"/>
  <c r="R168" i="3"/>
  <c r="R172" i="3"/>
  <c r="R176" i="3"/>
  <c r="R180" i="3"/>
  <c r="R184" i="3"/>
  <c r="R188" i="3"/>
  <c r="R192" i="3"/>
  <c r="R200" i="3"/>
  <c r="R204" i="3"/>
  <c r="R208" i="3"/>
  <c r="R212" i="3"/>
  <c r="R216" i="3"/>
  <c r="R117" i="3"/>
  <c r="R121" i="3"/>
  <c r="R125" i="3"/>
  <c r="R129" i="3"/>
  <c r="R133" i="3"/>
  <c r="R137" i="3"/>
  <c r="R141" i="3"/>
  <c r="R145" i="3"/>
  <c r="R149" i="3"/>
  <c r="R153" i="3"/>
  <c r="R157" i="3"/>
  <c r="R161" i="3"/>
  <c r="R165" i="3"/>
  <c r="R169" i="3"/>
  <c r="R173" i="3"/>
  <c r="R177" i="3"/>
  <c r="R181" i="3"/>
  <c r="R185" i="3"/>
  <c r="R189" i="3"/>
  <c r="R193" i="3"/>
  <c r="R197" i="3"/>
  <c r="R201" i="3"/>
  <c r="R205" i="3"/>
  <c r="R209" i="3"/>
  <c r="R213" i="3"/>
  <c r="R217" i="3"/>
  <c r="Q313" i="3"/>
  <c r="Q108" i="3"/>
  <c r="P313" i="3"/>
  <c r="P108" i="3"/>
  <c r="O313" i="3"/>
  <c r="O108" i="3"/>
  <c r="N311" i="3"/>
  <c r="N106" i="3"/>
  <c r="M311" i="3"/>
  <c r="M106" i="3"/>
  <c r="L311" i="3"/>
  <c r="L106" i="3"/>
  <c r="K311" i="3"/>
  <c r="K106" i="3"/>
  <c r="J105" i="3"/>
  <c r="J310" i="3"/>
  <c r="I101" i="3"/>
  <c r="I306" i="3"/>
  <c r="H101" i="3"/>
  <c r="H306" i="3"/>
  <c r="Q109" i="3" l="1"/>
  <c r="Q314" i="3"/>
  <c r="P109" i="3"/>
  <c r="P314" i="3"/>
  <c r="O109" i="3"/>
  <c r="O314" i="3"/>
  <c r="N312" i="3"/>
  <c r="N107" i="3"/>
  <c r="M312" i="3"/>
  <c r="M107" i="3"/>
  <c r="L312" i="3"/>
  <c r="L107" i="3"/>
  <c r="K312" i="3"/>
  <c r="K107" i="3"/>
  <c r="J311" i="3"/>
  <c r="J106" i="3"/>
  <c r="I307" i="3"/>
  <c r="I102" i="3"/>
  <c r="H307" i="3"/>
  <c r="H102" i="3"/>
  <c r="Q315" i="3" l="1"/>
  <c r="Q110" i="3"/>
  <c r="P315" i="3"/>
  <c r="P110" i="3"/>
  <c r="O315" i="3"/>
  <c r="O110" i="3"/>
  <c r="N313" i="3"/>
  <c r="N108" i="3"/>
  <c r="M313" i="3"/>
  <c r="M108" i="3"/>
  <c r="L313" i="3"/>
  <c r="L108" i="3"/>
  <c r="K313" i="3"/>
  <c r="K108" i="3"/>
  <c r="J312" i="3"/>
  <c r="J107" i="3"/>
  <c r="I308" i="3"/>
  <c r="I103" i="3"/>
  <c r="H308" i="3"/>
  <c r="H103" i="3"/>
  <c r="Q316" i="3" l="1"/>
  <c r="Q111" i="3"/>
  <c r="P316" i="3"/>
  <c r="P111" i="3"/>
  <c r="O316" i="3"/>
  <c r="O111" i="3"/>
  <c r="N109" i="3"/>
  <c r="N314" i="3"/>
  <c r="M109" i="3"/>
  <c r="M314" i="3"/>
  <c r="L109" i="3"/>
  <c r="L314" i="3"/>
  <c r="K109" i="3"/>
  <c r="K314" i="3"/>
  <c r="J313" i="3"/>
  <c r="J108" i="3"/>
  <c r="I309" i="3"/>
  <c r="I104" i="3"/>
  <c r="H309" i="3"/>
  <c r="H104" i="3"/>
  <c r="Q317" i="3" l="1"/>
  <c r="Q112" i="3"/>
  <c r="P317" i="3"/>
  <c r="P112" i="3"/>
  <c r="O317" i="3"/>
  <c r="O112" i="3"/>
  <c r="N315" i="3"/>
  <c r="N110" i="3"/>
  <c r="M315" i="3"/>
  <c r="M110" i="3"/>
  <c r="L315" i="3"/>
  <c r="L110" i="3"/>
  <c r="K315" i="3"/>
  <c r="K110" i="3"/>
  <c r="J109" i="3"/>
  <c r="J314" i="3"/>
  <c r="I105" i="3"/>
  <c r="I310" i="3"/>
  <c r="H105" i="3"/>
  <c r="H310" i="3"/>
  <c r="Q113" i="3" l="1"/>
  <c r="Q318" i="3"/>
  <c r="P113" i="3"/>
  <c r="P318" i="3"/>
  <c r="O113" i="3"/>
  <c r="O318" i="3"/>
  <c r="N316" i="3"/>
  <c r="N111" i="3"/>
  <c r="M316" i="3"/>
  <c r="M111" i="3"/>
  <c r="L316" i="3"/>
  <c r="L111" i="3"/>
  <c r="K316" i="3"/>
  <c r="K111" i="3"/>
  <c r="J315" i="3"/>
  <c r="J110" i="3"/>
  <c r="I311" i="3"/>
  <c r="I106" i="3"/>
  <c r="H311" i="3"/>
  <c r="H106" i="3"/>
  <c r="Q319" i="3" l="1"/>
  <c r="Q114" i="3"/>
  <c r="P319" i="3"/>
  <c r="P114" i="3"/>
  <c r="O319" i="3"/>
  <c r="O114" i="3"/>
  <c r="N317" i="3"/>
  <c r="N112" i="3"/>
  <c r="M317" i="3"/>
  <c r="M112" i="3"/>
  <c r="L317" i="3"/>
  <c r="L112" i="3"/>
  <c r="K317" i="3"/>
  <c r="K112" i="3"/>
  <c r="J316" i="3"/>
  <c r="J111" i="3"/>
  <c r="I312" i="3"/>
  <c r="I107" i="3"/>
  <c r="H312" i="3"/>
  <c r="H107" i="3"/>
  <c r="Q320" i="3" l="1"/>
  <c r="Q115" i="3"/>
  <c r="P320" i="3"/>
  <c r="P115" i="3"/>
  <c r="O320" i="3"/>
  <c r="O115" i="3"/>
  <c r="N113" i="3"/>
  <c r="N318" i="3"/>
  <c r="M113" i="3"/>
  <c r="M318" i="3"/>
  <c r="L113" i="3"/>
  <c r="L318" i="3"/>
  <c r="K113" i="3"/>
  <c r="K318" i="3"/>
  <c r="J317" i="3"/>
  <c r="J112" i="3"/>
  <c r="I313" i="3"/>
  <c r="I108" i="3"/>
  <c r="H313" i="3"/>
  <c r="H108" i="3"/>
  <c r="Q321" i="3" l="1"/>
  <c r="Q116" i="3"/>
  <c r="Q117" i="3" a="1"/>
  <c r="P321" i="3"/>
  <c r="P116" i="3"/>
  <c r="P117" i="3" a="1"/>
  <c r="O321" i="3"/>
  <c r="O116" i="3"/>
  <c r="O117" i="3" a="1"/>
  <c r="N319" i="3"/>
  <c r="N114" i="3"/>
  <c r="M319" i="3"/>
  <c r="M114" i="3"/>
  <c r="L319" i="3"/>
  <c r="L114" i="3"/>
  <c r="K319" i="3"/>
  <c r="K114" i="3"/>
  <c r="J113" i="3"/>
  <c r="J318" i="3"/>
  <c r="I109" i="3"/>
  <c r="I314" i="3"/>
  <c r="H109" i="3"/>
  <c r="H314" i="3"/>
  <c r="Q118" i="3" l="1"/>
  <c r="Q122" i="3"/>
  <c r="Q126" i="3"/>
  <c r="Q130" i="3"/>
  <c r="Q134" i="3"/>
  <c r="Q138" i="3"/>
  <c r="Q142" i="3"/>
  <c r="Q146" i="3"/>
  <c r="Q150" i="3"/>
  <c r="Q154" i="3"/>
  <c r="Q158" i="3"/>
  <c r="Q162" i="3"/>
  <c r="Q166" i="3"/>
  <c r="Q170" i="3"/>
  <c r="Q174" i="3"/>
  <c r="Q178" i="3"/>
  <c r="Q182" i="3"/>
  <c r="Q186" i="3"/>
  <c r="Q190" i="3"/>
  <c r="Q194" i="3"/>
  <c r="Q198" i="3"/>
  <c r="Q202" i="3"/>
  <c r="Q206" i="3"/>
  <c r="Q210" i="3"/>
  <c r="Q214" i="3"/>
  <c r="Q218" i="3"/>
  <c r="Q119" i="3"/>
  <c r="Q123" i="3"/>
  <c r="Q127" i="3"/>
  <c r="Q131" i="3"/>
  <c r="Q135" i="3"/>
  <c r="Q139" i="3"/>
  <c r="Q143" i="3"/>
  <c r="Q147" i="3"/>
  <c r="Q151" i="3"/>
  <c r="Q155" i="3"/>
  <c r="Q159" i="3"/>
  <c r="Q163" i="3"/>
  <c r="Q167" i="3"/>
  <c r="Q171" i="3"/>
  <c r="Q175" i="3"/>
  <c r="Q179" i="3"/>
  <c r="Q183" i="3"/>
  <c r="Q187" i="3"/>
  <c r="Q191" i="3"/>
  <c r="Q195" i="3"/>
  <c r="Q199" i="3"/>
  <c r="Q203" i="3"/>
  <c r="Q207" i="3"/>
  <c r="Q211" i="3"/>
  <c r="Q215" i="3"/>
  <c r="Q120" i="3"/>
  <c r="Q124" i="3"/>
  <c r="Q128" i="3"/>
  <c r="Q132" i="3"/>
  <c r="Q136" i="3"/>
  <c r="Q140" i="3"/>
  <c r="Q144" i="3"/>
  <c r="Q148" i="3"/>
  <c r="Q152" i="3"/>
  <c r="Q156" i="3"/>
  <c r="Q160" i="3"/>
  <c r="Q164" i="3"/>
  <c r="Q168" i="3"/>
  <c r="Q172" i="3"/>
  <c r="Q176" i="3"/>
  <c r="Q180" i="3"/>
  <c r="Q184" i="3"/>
  <c r="Q188" i="3"/>
  <c r="Q192" i="3"/>
  <c r="Q196" i="3"/>
  <c r="Q200" i="3"/>
  <c r="Q204" i="3"/>
  <c r="Q208" i="3"/>
  <c r="Q212" i="3"/>
  <c r="Q216" i="3"/>
  <c r="Q117" i="3"/>
  <c r="Q121" i="3"/>
  <c r="Q125" i="3"/>
  <c r="Q129" i="3"/>
  <c r="Q133" i="3"/>
  <c r="Q137" i="3"/>
  <c r="Q141" i="3"/>
  <c r="Q145" i="3"/>
  <c r="Q149" i="3"/>
  <c r="Q153" i="3"/>
  <c r="Q157" i="3"/>
  <c r="Q161" i="3"/>
  <c r="Q165" i="3"/>
  <c r="Q169" i="3"/>
  <c r="Q173" i="3"/>
  <c r="Q177" i="3"/>
  <c r="Q181" i="3"/>
  <c r="Q185" i="3"/>
  <c r="Q189" i="3"/>
  <c r="Q193" i="3"/>
  <c r="Q197" i="3"/>
  <c r="Q201" i="3"/>
  <c r="Q205" i="3"/>
  <c r="Q209" i="3"/>
  <c r="Q213" i="3"/>
  <c r="Q217" i="3"/>
  <c r="P118" i="3"/>
  <c r="P122" i="3"/>
  <c r="P126" i="3"/>
  <c r="P130" i="3"/>
  <c r="P134" i="3"/>
  <c r="P138" i="3"/>
  <c r="P142" i="3"/>
  <c r="P146" i="3"/>
  <c r="P150" i="3"/>
  <c r="P154" i="3"/>
  <c r="P158" i="3"/>
  <c r="P162" i="3"/>
  <c r="P166" i="3"/>
  <c r="P170" i="3"/>
  <c r="P174" i="3"/>
  <c r="P178" i="3"/>
  <c r="P182" i="3"/>
  <c r="P186" i="3"/>
  <c r="P190" i="3"/>
  <c r="P194" i="3"/>
  <c r="P198" i="3"/>
  <c r="P202" i="3"/>
  <c r="P206" i="3"/>
  <c r="P210" i="3"/>
  <c r="P214" i="3"/>
  <c r="P218" i="3"/>
  <c r="P119" i="3"/>
  <c r="P123" i="3"/>
  <c r="P127" i="3"/>
  <c r="P131" i="3"/>
  <c r="P135" i="3"/>
  <c r="P139" i="3"/>
  <c r="P143" i="3"/>
  <c r="P147" i="3"/>
  <c r="P151" i="3"/>
  <c r="P155" i="3"/>
  <c r="P159" i="3"/>
  <c r="P163" i="3"/>
  <c r="P167" i="3"/>
  <c r="P171" i="3"/>
  <c r="P175" i="3"/>
  <c r="P179" i="3"/>
  <c r="P183" i="3"/>
  <c r="P187" i="3"/>
  <c r="P191" i="3"/>
  <c r="P195" i="3"/>
  <c r="P199" i="3"/>
  <c r="P203" i="3"/>
  <c r="P207" i="3"/>
  <c r="P211" i="3"/>
  <c r="P215" i="3"/>
  <c r="P120" i="3"/>
  <c r="P124" i="3"/>
  <c r="P128" i="3"/>
  <c r="P132" i="3"/>
  <c r="P136" i="3"/>
  <c r="P140" i="3"/>
  <c r="P144" i="3"/>
  <c r="P148" i="3"/>
  <c r="P152" i="3"/>
  <c r="P156" i="3"/>
  <c r="P160" i="3"/>
  <c r="P164" i="3"/>
  <c r="P168" i="3"/>
  <c r="P172" i="3"/>
  <c r="P176" i="3"/>
  <c r="P180" i="3"/>
  <c r="P184" i="3"/>
  <c r="P188" i="3"/>
  <c r="P192" i="3"/>
  <c r="P196" i="3"/>
  <c r="P200" i="3"/>
  <c r="P204" i="3"/>
  <c r="P208" i="3"/>
  <c r="P212" i="3"/>
  <c r="P216" i="3"/>
  <c r="P117" i="3"/>
  <c r="P121" i="3"/>
  <c r="P125" i="3"/>
  <c r="P129" i="3"/>
  <c r="P133" i="3"/>
  <c r="P137" i="3"/>
  <c r="P141" i="3"/>
  <c r="P145" i="3"/>
  <c r="P149" i="3"/>
  <c r="P153" i="3"/>
  <c r="P157" i="3"/>
  <c r="P161" i="3"/>
  <c r="P165" i="3"/>
  <c r="P169" i="3"/>
  <c r="P173" i="3"/>
  <c r="P177" i="3"/>
  <c r="P181" i="3"/>
  <c r="P185" i="3"/>
  <c r="P189" i="3"/>
  <c r="P193" i="3"/>
  <c r="P197" i="3"/>
  <c r="P201" i="3"/>
  <c r="P205" i="3"/>
  <c r="P209" i="3"/>
  <c r="P213" i="3"/>
  <c r="P217" i="3"/>
  <c r="O118" i="3"/>
  <c r="O122" i="3"/>
  <c r="O126" i="3"/>
  <c r="O130" i="3"/>
  <c r="O134" i="3"/>
  <c r="O138" i="3"/>
  <c r="O142" i="3"/>
  <c r="O146" i="3"/>
  <c r="O150" i="3"/>
  <c r="O154" i="3"/>
  <c r="O158" i="3"/>
  <c r="O162" i="3"/>
  <c r="O166" i="3"/>
  <c r="O170" i="3"/>
  <c r="O174" i="3"/>
  <c r="O178" i="3"/>
  <c r="O182" i="3"/>
  <c r="O186" i="3"/>
  <c r="O190" i="3"/>
  <c r="O194" i="3"/>
  <c r="O198" i="3"/>
  <c r="O202" i="3"/>
  <c r="O206" i="3"/>
  <c r="O210" i="3"/>
  <c r="O214" i="3"/>
  <c r="O218" i="3"/>
  <c r="O119" i="3"/>
  <c r="O123" i="3"/>
  <c r="O127" i="3"/>
  <c r="O131" i="3"/>
  <c r="O135" i="3"/>
  <c r="O139" i="3"/>
  <c r="O143" i="3"/>
  <c r="O147" i="3"/>
  <c r="O151" i="3"/>
  <c r="O155" i="3"/>
  <c r="O159" i="3"/>
  <c r="O163" i="3"/>
  <c r="O167" i="3"/>
  <c r="O171" i="3"/>
  <c r="O175" i="3"/>
  <c r="O179" i="3"/>
  <c r="O183" i="3"/>
  <c r="O187" i="3"/>
  <c r="O191" i="3"/>
  <c r="O195" i="3"/>
  <c r="O199" i="3"/>
  <c r="O203" i="3"/>
  <c r="O207" i="3"/>
  <c r="O211" i="3"/>
  <c r="O215" i="3"/>
  <c r="O120" i="3"/>
  <c r="O124" i="3"/>
  <c r="O128" i="3"/>
  <c r="O132" i="3"/>
  <c r="O136" i="3"/>
  <c r="O140" i="3"/>
  <c r="O144" i="3"/>
  <c r="O148" i="3"/>
  <c r="O152" i="3"/>
  <c r="O156" i="3"/>
  <c r="O160" i="3"/>
  <c r="O164" i="3"/>
  <c r="O168" i="3"/>
  <c r="O172" i="3"/>
  <c r="O176" i="3"/>
  <c r="O180" i="3"/>
  <c r="O184" i="3"/>
  <c r="O188" i="3"/>
  <c r="O192" i="3"/>
  <c r="O196" i="3"/>
  <c r="O200" i="3"/>
  <c r="O204" i="3"/>
  <c r="O208" i="3"/>
  <c r="O212" i="3"/>
  <c r="O216" i="3"/>
  <c r="O117" i="3"/>
  <c r="O121" i="3"/>
  <c r="O125" i="3"/>
  <c r="O129" i="3"/>
  <c r="O133" i="3"/>
  <c r="O137" i="3"/>
  <c r="O141" i="3"/>
  <c r="O145" i="3"/>
  <c r="O149" i="3"/>
  <c r="O153" i="3"/>
  <c r="O157" i="3"/>
  <c r="O161" i="3"/>
  <c r="O165" i="3"/>
  <c r="O169" i="3"/>
  <c r="O173" i="3"/>
  <c r="O177" i="3"/>
  <c r="O181" i="3"/>
  <c r="O185" i="3"/>
  <c r="O189" i="3"/>
  <c r="O193" i="3"/>
  <c r="O197" i="3"/>
  <c r="O201" i="3"/>
  <c r="O205" i="3"/>
  <c r="O209" i="3"/>
  <c r="O213" i="3"/>
  <c r="O217" i="3"/>
  <c r="N320" i="3"/>
  <c r="N115" i="3"/>
  <c r="M320" i="3"/>
  <c r="M115" i="3"/>
  <c r="L320" i="3"/>
  <c r="L115" i="3"/>
  <c r="K320" i="3"/>
  <c r="K115" i="3"/>
  <c r="J319" i="3"/>
  <c r="J114" i="3"/>
  <c r="I315" i="3"/>
  <c r="I110" i="3"/>
  <c r="H315" i="3"/>
  <c r="H110" i="3"/>
  <c r="N321" i="3" l="1"/>
  <c r="N116" i="3"/>
  <c r="N117" i="3" a="1"/>
  <c r="M321" i="3"/>
  <c r="M116" i="3"/>
  <c r="M117" i="3" a="1"/>
  <c r="L321" i="3"/>
  <c r="L116" i="3"/>
  <c r="L117" i="3" a="1"/>
  <c r="K321" i="3"/>
  <c r="K116" i="3"/>
  <c r="K117" i="3" a="1"/>
  <c r="J320" i="3"/>
  <c r="J115" i="3"/>
  <c r="I316" i="3"/>
  <c r="I111" i="3"/>
  <c r="H316" i="3"/>
  <c r="H111" i="3"/>
  <c r="N118" i="3" l="1"/>
  <c r="N122" i="3"/>
  <c r="N126" i="3"/>
  <c r="N130" i="3"/>
  <c r="N134" i="3"/>
  <c r="N138" i="3"/>
  <c r="N142" i="3"/>
  <c r="N146" i="3"/>
  <c r="N150" i="3"/>
  <c r="N154" i="3"/>
  <c r="N158" i="3"/>
  <c r="N162" i="3"/>
  <c r="N166" i="3"/>
  <c r="N170" i="3"/>
  <c r="N174" i="3"/>
  <c r="N178" i="3"/>
  <c r="N182" i="3"/>
  <c r="N186" i="3"/>
  <c r="N190" i="3"/>
  <c r="N194" i="3"/>
  <c r="N198" i="3"/>
  <c r="N202" i="3"/>
  <c r="N206" i="3"/>
  <c r="N210" i="3"/>
  <c r="N214" i="3"/>
  <c r="N218" i="3"/>
  <c r="N119" i="3"/>
  <c r="N123" i="3"/>
  <c r="N127" i="3"/>
  <c r="N131" i="3"/>
  <c r="N135" i="3"/>
  <c r="N139" i="3"/>
  <c r="N143" i="3"/>
  <c r="N147" i="3"/>
  <c r="N151" i="3"/>
  <c r="N155" i="3"/>
  <c r="N159" i="3"/>
  <c r="N163" i="3"/>
  <c r="N167" i="3"/>
  <c r="N171" i="3"/>
  <c r="N175" i="3"/>
  <c r="N179" i="3"/>
  <c r="N183" i="3"/>
  <c r="N187" i="3"/>
  <c r="N191" i="3"/>
  <c r="N195" i="3"/>
  <c r="N199" i="3"/>
  <c r="N203" i="3"/>
  <c r="N207" i="3"/>
  <c r="N211" i="3"/>
  <c r="N215" i="3"/>
  <c r="N120" i="3"/>
  <c r="N124" i="3"/>
  <c r="N128" i="3"/>
  <c r="N132" i="3"/>
  <c r="N136" i="3"/>
  <c r="N140" i="3"/>
  <c r="N144" i="3"/>
  <c r="N148" i="3"/>
  <c r="N152" i="3"/>
  <c r="N156" i="3"/>
  <c r="N160" i="3"/>
  <c r="N164" i="3"/>
  <c r="N168" i="3"/>
  <c r="N172" i="3"/>
  <c r="N176" i="3"/>
  <c r="N180" i="3"/>
  <c r="N184" i="3"/>
  <c r="N188" i="3"/>
  <c r="N192" i="3"/>
  <c r="N196" i="3"/>
  <c r="N200" i="3"/>
  <c r="N204" i="3"/>
  <c r="N208" i="3"/>
  <c r="N212" i="3"/>
  <c r="N216" i="3"/>
  <c r="N117" i="3"/>
  <c r="N121" i="3"/>
  <c r="N125" i="3"/>
  <c r="N129" i="3"/>
  <c r="N133" i="3"/>
  <c r="N137" i="3"/>
  <c r="N141" i="3"/>
  <c r="N145" i="3"/>
  <c r="N149" i="3"/>
  <c r="N153" i="3"/>
  <c r="N157" i="3"/>
  <c r="N161" i="3"/>
  <c r="N165" i="3"/>
  <c r="N169" i="3"/>
  <c r="N173" i="3"/>
  <c r="N177" i="3"/>
  <c r="N181" i="3"/>
  <c r="N185" i="3"/>
  <c r="N189" i="3"/>
  <c r="N193" i="3"/>
  <c r="N197" i="3"/>
  <c r="N201" i="3"/>
  <c r="N205" i="3"/>
  <c r="N209" i="3"/>
  <c r="N213" i="3"/>
  <c r="N217" i="3"/>
  <c r="M118" i="3"/>
  <c r="M122" i="3"/>
  <c r="M126" i="3"/>
  <c r="M130" i="3"/>
  <c r="M134" i="3"/>
  <c r="M138" i="3"/>
  <c r="M142" i="3"/>
  <c r="M146" i="3"/>
  <c r="M150" i="3"/>
  <c r="M154" i="3"/>
  <c r="M158" i="3"/>
  <c r="M162" i="3"/>
  <c r="M166" i="3"/>
  <c r="M170" i="3"/>
  <c r="M174" i="3"/>
  <c r="M178" i="3"/>
  <c r="M182" i="3"/>
  <c r="M186" i="3"/>
  <c r="M190" i="3"/>
  <c r="M194" i="3"/>
  <c r="M198" i="3"/>
  <c r="M202" i="3"/>
  <c r="M206" i="3"/>
  <c r="M210" i="3"/>
  <c r="M214" i="3"/>
  <c r="M218" i="3"/>
  <c r="M119" i="3"/>
  <c r="M123" i="3"/>
  <c r="M127" i="3"/>
  <c r="M131" i="3"/>
  <c r="M135" i="3"/>
  <c r="M139" i="3"/>
  <c r="M143" i="3"/>
  <c r="M147" i="3"/>
  <c r="M151" i="3"/>
  <c r="M155" i="3"/>
  <c r="M159" i="3"/>
  <c r="M163" i="3"/>
  <c r="M167" i="3"/>
  <c r="M171" i="3"/>
  <c r="M175" i="3"/>
  <c r="M179" i="3"/>
  <c r="M183" i="3"/>
  <c r="M187" i="3"/>
  <c r="M191" i="3"/>
  <c r="M195" i="3"/>
  <c r="M199" i="3"/>
  <c r="M203" i="3"/>
  <c r="M207" i="3"/>
  <c r="M211" i="3"/>
  <c r="M215" i="3"/>
  <c r="M120" i="3"/>
  <c r="M124" i="3"/>
  <c r="M128" i="3"/>
  <c r="M132" i="3"/>
  <c r="M136" i="3"/>
  <c r="M140" i="3"/>
  <c r="M144" i="3"/>
  <c r="M148" i="3"/>
  <c r="M152" i="3"/>
  <c r="M156" i="3"/>
  <c r="M160" i="3"/>
  <c r="M164" i="3"/>
  <c r="M168" i="3"/>
  <c r="M172" i="3"/>
  <c r="M176" i="3"/>
  <c r="M180" i="3"/>
  <c r="M184" i="3"/>
  <c r="M188" i="3"/>
  <c r="M192" i="3"/>
  <c r="M196" i="3"/>
  <c r="M200" i="3"/>
  <c r="M204" i="3"/>
  <c r="M208" i="3"/>
  <c r="M212" i="3"/>
  <c r="M216" i="3"/>
  <c r="M117" i="3"/>
  <c r="M121" i="3"/>
  <c r="M125" i="3"/>
  <c r="M129" i="3"/>
  <c r="M133" i="3"/>
  <c r="M137" i="3"/>
  <c r="M141" i="3"/>
  <c r="M145" i="3"/>
  <c r="M149" i="3"/>
  <c r="M153" i="3"/>
  <c r="M157" i="3"/>
  <c r="M161" i="3"/>
  <c r="M165" i="3"/>
  <c r="M169" i="3"/>
  <c r="M173" i="3"/>
  <c r="M177" i="3"/>
  <c r="M181" i="3"/>
  <c r="M185" i="3"/>
  <c r="M189" i="3"/>
  <c r="M193" i="3"/>
  <c r="M197" i="3"/>
  <c r="M201" i="3"/>
  <c r="M205" i="3"/>
  <c r="M209" i="3"/>
  <c r="M213" i="3"/>
  <c r="M217" i="3"/>
  <c r="L118" i="3"/>
  <c r="L122" i="3"/>
  <c r="L126" i="3"/>
  <c r="L130" i="3"/>
  <c r="L134" i="3"/>
  <c r="L138" i="3"/>
  <c r="L142" i="3"/>
  <c r="L146" i="3"/>
  <c r="L150" i="3"/>
  <c r="L154" i="3"/>
  <c r="L158" i="3"/>
  <c r="L162" i="3"/>
  <c r="L166" i="3"/>
  <c r="L170" i="3"/>
  <c r="L174" i="3"/>
  <c r="L178" i="3"/>
  <c r="L182" i="3"/>
  <c r="L186" i="3"/>
  <c r="L190" i="3"/>
  <c r="L194" i="3"/>
  <c r="L198" i="3"/>
  <c r="L202" i="3"/>
  <c r="L206" i="3"/>
  <c r="L210" i="3"/>
  <c r="L214" i="3"/>
  <c r="L218" i="3"/>
  <c r="L119" i="3"/>
  <c r="L123" i="3"/>
  <c r="L127" i="3"/>
  <c r="L131" i="3"/>
  <c r="L135" i="3"/>
  <c r="L139" i="3"/>
  <c r="L143" i="3"/>
  <c r="L147" i="3"/>
  <c r="L151" i="3"/>
  <c r="L155" i="3"/>
  <c r="L159" i="3"/>
  <c r="L163" i="3"/>
  <c r="L167" i="3"/>
  <c r="L171" i="3"/>
  <c r="L175" i="3"/>
  <c r="L179" i="3"/>
  <c r="L183" i="3"/>
  <c r="L187" i="3"/>
  <c r="L191" i="3"/>
  <c r="L195" i="3"/>
  <c r="L199" i="3"/>
  <c r="L203" i="3"/>
  <c r="L207" i="3"/>
  <c r="L211" i="3"/>
  <c r="L215" i="3"/>
  <c r="L120" i="3"/>
  <c r="L124" i="3"/>
  <c r="L128" i="3"/>
  <c r="L132" i="3"/>
  <c r="L136" i="3"/>
  <c r="L140" i="3"/>
  <c r="L144" i="3"/>
  <c r="L148" i="3"/>
  <c r="L152" i="3"/>
  <c r="L156" i="3"/>
  <c r="L160" i="3"/>
  <c r="L164" i="3"/>
  <c r="L168" i="3"/>
  <c r="L172" i="3"/>
  <c r="L176" i="3"/>
  <c r="L180" i="3"/>
  <c r="L184" i="3"/>
  <c r="L188" i="3"/>
  <c r="L192" i="3"/>
  <c r="L196" i="3"/>
  <c r="L200" i="3"/>
  <c r="L204" i="3"/>
  <c r="L208" i="3"/>
  <c r="L212" i="3"/>
  <c r="L216" i="3"/>
  <c r="L117" i="3"/>
  <c r="L121" i="3"/>
  <c r="L125" i="3"/>
  <c r="L129" i="3"/>
  <c r="L133" i="3"/>
  <c r="L137" i="3"/>
  <c r="L141" i="3"/>
  <c r="L145" i="3"/>
  <c r="L149" i="3"/>
  <c r="L153" i="3"/>
  <c r="L157" i="3"/>
  <c r="L161" i="3"/>
  <c r="L165" i="3"/>
  <c r="L169" i="3"/>
  <c r="L173" i="3"/>
  <c r="L177" i="3"/>
  <c r="L181" i="3"/>
  <c r="L185" i="3"/>
  <c r="L189" i="3"/>
  <c r="L193" i="3"/>
  <c r="L197" i="3"/>
  <c r="L201" i="3"/>
  <c r="L205" i="3"/>
  <c r="L209" i="3"/>
  <c r="L213" i="3"/>
  <c r="L217" i="3"/>
  <c r="K118" i="3"/>
  <c r="K122" i="3"/>
  <c r="K126" i="3"/>
  <c r="K130" i="3"/>
  <c r="K134" i="3"/>
  <c r="K138" i="3"/>
  <c r="K142" i="3"/>
  <c r="K146" i="3"/>
  <c r="K150" i="3"/>
  <c r="K154" i="3"/>
  <c r="K158" i="3"/>
  <c r="K162" i="3"/>
  <c r="K166" i="3"/>
  <c r="K170" i="3"/>
  <c r="K174" i="3"/>
  <c r="K178" i="3"/>
  <c r="K182" i="3"/>
  <c r="K186" i="3"/>
  <c r="K190" i="3"/>
  <c r="K194" i="3"/>
  <c r="K198" i="3"/>
  <c r="K202" i="3"/>
  <c r="K206" i="3"/>
  <c r="K210" i="3"/>
  <c r="K214" i="3"/>
  <c r="K218" i="3"/>
  <c r="K119" i="3"/>
  <c r="K123" i="3"/>
  <c r="K127" i="3"/>
  <c r="K131" i="3"/>
  <c r="K135" i="3"/>
  <c r="K139" i="3"/>
  <c r="K143" i="3"/>
  <c r="K147" i="3"/>
  <c r="K151" i="3"/>
  <c r="K155" i="3"/>
  <c r="K159" i="3"/>
  <c r="K163" i="3"/>
  <c r="K167" i="3"/>
  <c r="K171" i="3"/>
  <c r="K175" i="3"/>
  <c r="K179" i="3"/>
  <c r="K183" i="3"/>
  <c r="K187" i="3"/>
  <c r="K191" i="3"/>
  <c r="K195" i="3"/>
  <c r="K199" i="3"/>
  <c r="K203" i="3"/>
  <c r="K207" i="3"/>
  <c r="K211" i="3"/>
  <c r="K215" i="3"/>
  <c r="K120" i="3"/>
  <c r="K124" i="3"/>
  <c r="K128" i="3"/>
  <c r="K132" i="3"/>
  <c r="K136" i="3"/>
  <c r="K140" i="3"/>
  <c r="K144" i="3"/>
  <c r="K148" i="3"/>
  <c r="K152" i="3"/>
  <c r="K156" i="3"/>
  <c r="K160" i="3"/>
  <c r="K164" i="3"/>
  <c r="K168" i="3"/>
  <c r="K172" i="3"/>
  <c r="K176" i="3"/>
  <c r="K180" i="3"/>
  <c r="K184" i="3"/>
  <c r="K188" i="3"/>
  <c r="K192" i="3"/>
  <c r="K196" i="3"/>
  <c r="K200" i="3"/>
  <c r="K204" i="3"/>
  <c r="K208" i="3"/>
  <c r="K212" i="3"/>
  <c r="K216" i="3"/>
  <c r="K117" i="3"/>
  <c r="K121" i="3"/>
  <c r="K125" i="3"/>
  <c r="K129" i="3"/>
  <c r="K133" i="3"/>
  <c r="K137" i="3"/>
  <c r="K141" i="3"/>
  <c r="K145" i="3"/>
  <c r="K149" i="3"/>
  <c r="K153" i="3"/>
  <c r="K157" i="3"/>
  <c r="K161" i="3"/>
  <c r="K165" i="3"/>
  <c r="K169" i="3"/>
  <c r="K173" i="3"/>
  <c r="K177" i="3"/>
  <c r="K181" i="3"/>
  <c r="K185" i="3"/>
  <c r="K189" i="3"/>
  <c r="K193" i="3"/>
  <c r="K197" i="3"/>
  <c r="K201" i="3"/>
  <c r="K205" i="3"/>
  <c r="K209" i="3"/>
  <c r="K213" i="3"/>
  <c r="K217" i="3"/>
  <c r="J321" i="3"/>
  <c r="J116" i="3"/>
  <c r="J117" i="3" a="1"/>
  <c r="I317" i="3"/>
  <c r="I112" i="3"/>
  <c r="H317" i="3"/>
  <c r="H112" i="3"/>
  <c r="J118" i="3" l="1"/>
  <c r="J122" i="3"/>
  <c r="J126" i="3"/>
  <c r="J130" i="3"/>
  <c r="J134" i="3"/>
  <c r="J138" i="3"/>
  <c r="J142" i="3"/>
  <c r="J146" i="3"/>
  <c r="J150" i="3"/>
  <c r="J154" i="3"/>
  <c r="J158" i="3"/>
  <c r="J162" i="3"/>
  <c r="J166" i="3"/>
  <c r="J170" i="3"/>
  <c r="J174" i="3"/>
  <c r="J178" i="3"/>
  <c r="J182" i="3"/>
  <c r="J186" i="3"/>
  <c r="J190" i="3"/>
  <c r="J194" i="3"/>
  <c r="J198" i="3"/>
  <c r="J202" i="3"/>
  <c r="J206" i="3"/>
  <c r="J210" i="3"/>
  <c r="J214" i="3"/>
  <c r="J218" i="3"/>
  <c r="J119" i="3"/>
  <c r="J123" i="3"/>
  <c r="J127" i="3"/>
  <c r="J131" i="3"/>
  <c r="J135" i="3"/>
  <c r="J139" i="3"/>
  <c r="J143" i="3"/>
  <c r="J147" i="3"/>
  <c r="J151" i="3"/>
  <c r="J155" i="3"/>
  <c r="J159" i="3"/>
  <c r="J163" i="3"/>
  <c r="J167" i="3"/>
  <c r="J171" i="3"/>
  <c r="J175" i="3"/>
  <c r="J179" i="3"/>
  <c r="J183" i="3"/>
  <c r="J187" i="3"/>
  <c r="J191" i="3"/>
  <c r="J195" i="3"/>
  <c r="J199" i="3"/>
  <c r="J203" i="3"/>
  <c r="J207" i="3"/>
  <c r="J211" i="3"/>
  <c r="J215" i="3"/>
  <c r="J120" i="3"/>
  <c r="J124" i="3"/>
  <c r="J128" i="3"/>
  <c r="J132" i="3"/>
  <c r="J136" i="3"/>
  <c r="J140" i="3"/>
  <c r="J144" i="3"/>
  <c r="J148" i="3"/>
  <c r="J152" i="3"/>
  <c r="J156" i="3"/>
  <c r="J160" i="3"/>
  <c r="J164" i="3"/>
  <c r="J168" i="3"/>
  <c r="J172" i="3"/>
  <c r="J176" i="3"/>
  <c r="J180" i="3"/>
  <c r="J184" i="3"/>
  <c r="J188" i="3"/>
  <c r="J192" i="3"/>
  <c r="J196" i="3"/>
  <c r="J200" i="3"/>
  <c r="J204" i="3"/>
  <c r="J208" i="3"/>
  <c r="J212" i="3"/>
  <c r="J216" i="3"/>
  <c r="J117" i="3"/>
  <c r="J121" i="3"/>
  <c r="J125" i="3"/>
  <c r="J129" i="3"/>
  <c r="J133" i="3"/>
  <c r="J137" i="3"/>
  <c r="J141" i="3"/>
  <c r="J145" i="3"/>
  <c r="J149" i="3"/>
  <c r="J153" i="3"/>
  <c r="J157" i="3"/>
  <c r="J161" i="3"/>
  <c r="J165" i="3"/>
  <c r="J169" i="3"/>
  <c r="J173" i="3"/>
  <c r="J177" i="3"/>
  <c r="J181" i="3"/>
  <c r="J185" i="3"/>
  <c r="J189" i="3"/>
  <c r="J193" i="3"/>
  <c r="J197" i="3"/>
  <c r="J201" i="3"/>
  <c r="J205" i="3"/>
  <c r="J209" i="3"/>
  <c r="J213" i="3"/>
  <c r="J217" i="3"/>
  <c r="I113" i="3"/>
  <c r="I318" i="3"/>
  <c r="H113" i="3"/>
  <c r="H318" i="3"/>
  <c r="I319" i="3" l="1"/>
  <c r="I114" i="3"/>
  <c r="H319" i="3"/>
  <c r="H114" i="3"/>
  <c r="I320" i="3" l="1"/>
  <c r="I115" i="3"/>
  <c r="H320" i="3"/>
  <c r="H115" i="3"/>
  <c r="I321" i="3" l="1"/>
  <c r="I116" i="3"/>
  <c r="I117" i="3" a="1"/>
  <c r="H321" i="3"/>
  <c r="H116" i="3"/>
  <c r="H117" i="3" a="1"/>
  <c r="I118" i="3" l="1"/>
  <c r="I122" i="3"/>
  <c r="I126" i="3"/>
  <c r="I130" i="3"/>
  <c r="I134" i="3"/>
  <c r="I138" i="3"/>
  <c r="I142" i="3"/>
  <c r="I146" i="3"/>
  <c r="I150" i="3"/>
  <c r="I154" i="3"/>
  <c r="I158" i="3"/>
  <c r="I162" i="3"/>
  <c r="I166" i="3"/>
  <c r="I170" i="3"/>
  <c r="I174" i="3"/>
  <c r="I178" i="3"/>
  <c r="I182" i="3"/>
  <c r="I186" i="3"/>
  <c r="I190" i="3"/>
  <c r="I194" i="3"/>
  <c r="I198" i="3"/>
  <c r="I202" i="3"/>
  <c r="I206" i="3"/>
  <c r="I210" i="3"/>
  <c r="I214" i="3"/>
  <c r="I218" i="3"/>
  <c r="I119" i="3"/>
  <c r="I123" i="3"/>
  <c r="I127" i="3"/>
  <c r="I131" i="3"/>
  <c r="I135" i="3"/>
  <c r="I139" i="3"/>
  <c r="I143" i="3"/>
  <c r="I147" i="3"/>
  <c r="I151" i="3"/>
  <c r="I155" i="3"/>
  <c r="I159" i="3"/>
  <c r="I163" i="3"/>
  <c r="I167" i="3"/>
  <c r="I171" i="3"/>
  <c r="I175" i="3"/>
  <c r="I179" i="3"/>
  <c r="I183" i="3"/>
  <c r="I187" i="3"/>
  <c r="I191" i="3"/>
  <c r="I195" i="3"/>
  <c r="I199" i="3"/>
  <c r="I203" i="3"/>
  <c r="I207" i="3"/>
  <c r="I211" i="3"/>
  <c r="I215" i="3"/>
  <c r="I120" i="3"/>
  <c r="I124" i="3"/>
  <c r="I128" i="3"/>
  <c r="I132" i="3"/>
  <c r="I136" i="3"/>
  <c r="I140" i="3"/>
  <c r="I144" i="3"/>
  <c r="I148" i="3"/>
  <c r="I152" i="3"/>
  <c r="I156" i="3"/>
  <c r="I160" i="3"/>
  <c r="I164" i="3"/>
  <c r="I168" i="3"/>
  <c r="I172" i="3"/>
  <c r="I176" i="3"/>
  <c r="I180" i="3"/>
  <c r="I184" i="3"/>
  <c r="I188" i="3"/>
  <c r="I192" i="3"/>
  <c r="I196" i="3"/>
  <c r="I200" i="3"/>
  <c r="I204" i="3"/>
  <c r="I208" i="3"/>
  <c r="I212" i="3"/>
  <c r="I216" i="3"/>
  <c r="I117" i="3"/>
  <c r="I121" i="3"/>
  <c r="I125" i="3"/>
  <c r="I129" i="3"/>
  <c r="I133" i="3"/>
  <c r="I137" i="3"/>
  <c r="I141" i="3"/>
  <c r="I145" i="3"/>
  <c r="I149" i="3"/>
  <c r="I153" i="3"/>
  <c r="I157" i="3"/>
  <c r="I161" i="3"/>
  <c r="I165" i="3"/>
  <c r="I169" i="3"/>
  <c r="I173" i="3"/>
  <c r="I177" i="3"/>
  <c r="I181" i="3"/>
  <c r="I185" i="3"/>
  <c r="I189" i="3"/>
  <c r="I193" i="3"/>
  <c r="I197" i="3"/>
  <c r="I201" i="3"/>
  <c r="I205" i="3"/>
  <c r="I209" i="3"/>
  <c r="I213" i="3"/>
  <c r="I217" i="3"/>
  <c r="H118" i="3"/>
  <c r="H122" i="3"/>
  <c r="H126" i="3"/>
  <c r="H130" i="3"/>
  <c r="H134" i="3"/>
  <c r="H138" i="3"/>
  <c r="H142" i="3"/>
  <c r="H146" i="3"/>
  <c r="H150" i="3"/>
  <c r="H154" i="3"/>
  <c r="H158" i="3"/>
  <c r="H162" i="3"/>
  <c r="H166" i="3"/>
  <c r="H170" i="3"/>
  <c r="H174" i="3"/>
  <c r="H178" i="3"/>
  <c r="H182" i="3"/>
  <c r="H186" i="3"/>
  <c r="H190" i="3"/>
  <c r="H194" i="3"/>
  <c r="H198" i="3"/>
  <c r="H202" i="3"/>
  <c r="H206" i="3"/>
  <c r="H210" i="3"/>
  <c r="H214" i="3"/>
  <c r="H218" i="3"/>
  <c r="H119" i="3"/>
  <c r="H123" i="3"/>
  <c r="H127" i="3"/>
  <c r="H131" i="3"/>
  <c r="H135" i="3"/>
  <c r="H139" i="3"/>
  <c r="H143" i="3"/>
  <c r="H147" i="3"/>
  <c r="H151" i="3"/>
  <c r="H155" i="3"/>
  <c r="H159" i="3"/>
  <c r="H163" i="3"/>
  <c r="H167" i="3"/>
  <c r="H171" i="3"/>
  <c r="H175" i="3"/>
  <c r="H179" i="3"/>
  <c r="H183" i="3"/>
  <c r="H187" i="3"/>
  <c r="H191" i="3"/>
  <c r="H195" i="3"/>
  <c r="H199" i="3"/>
  <c r="H203" i="3"/>
  <c r="H207" i="3"/>
  <c r="H211" i="3"/>
  <c r="H215" i="3"/>
  <c r="H120" i="3"/>
  <c r="H124" i="3"/>
  <c r="H128" i="3"/>
  <c r="H132" i="3"/>
  <c r="H136" i="3"/>
  <c r="H140" i="3"/>
  <c r="H144" i="3"/>
  <c r="H117" i="3"/>
  <c r="H121" i="3"/>
  <c r="H125" i="3"/>
  <c r="H129" i="3"/>
  <c r="H133" i="3"/>
  <c r="H137" i="3"/>
  <c r="H141" i="3"/>
  <c r="H145" i="3"/>
  <c r="H149" i="3"/>
  <c r="H153" i="3"/>
  <c r="H157" i="3"/>
  <c r="H161" i="3"/>
  <c r="H165" i="3"/>
  <c r="H169" i="3"/>
  <c r="H173" i="3"/>
  <c r="H177" i="3"/>
  <c r="H181" i="3"/>
  <c r="H185" i="3"/>
  <c r="H189" i="3"/>
  <c r="H193" i="3"/>
  <c r="H197" i="3"/>
  <c r="H201" i="3"/>
  <c r="H205" i="3"/>
  <c r="H209" i="3"/>
  <c r="H213" i="3"/>
  <c r="H217" i="3"/>
  <c r="H168" i="3"/>
  <c r="H156" i="3"/>
  <c r="H172" i="3"/>
  <c r="H188" i="3"/>
  <c r="H204" i="3"/>
  <c r="H160" i="3"/>
  <c r="H176" i="3"/>
  <c r="H192" i="3"/>
  <c r="H208" i="3"/>
  <c r="H148" i="3"/>
  <c r="H164" i="3"/>
  <c r="H180" i="3"/>
  <c r="H196" i="3"/>
  <c r="H212" i="3"/>
  <c r="H152" i="3"/>
  <c r="H184" i="3"/>
  <c r="H200" i="3"/>
  <c r="H216" i="3"/>
  <c r="H123" i="1" l="1"/>
  <c r="H122" i="1" s="1"/>
  <c r="H121" i="1" s="1"/>
  <c r="H120" i="1" s="1"/>
  <c r="H119" i="1" s="1"/>
  <c r="H118" i="1" s="1"/>
  <c r="H117" i="1" s="1"/>
  <c r="H116" i="1" s="1"/>
  <c r="H115" i="1" s="1"/>
  <c r="H114" i="1" s="1"/>
  <c r="H113" i="1" s="1"/>
  <c r="H112" i="1" s="1"/>
  <c r="H111" i="1" s="1"/>
  <c r="H110" i="1" s="1"/>
  <c r="H109" i="1" s="1"/>
  <c r="H108" i="1" s="1"/>
  <c r="H107" i="1" s="1"/>
  <c r="H106" i="1" s="1"/>
  <c r="H105" i="1" s="1"/>
  <c r="H104" i="1" s="1"/>
  <c r="H103" i="1" s="1"/>
  <c r="H102" i="1" s="1"/>
  <c r="H101" i="1" s="1"/>
  <c r="H100" i="1" s="1"/>
  <c r="H99" i="1" s="1"/>
  <c r="H98" i="1" s="1"/>
  <c r="H97" i="1" s="1"/>
  <c r="H96" i="1" s="1"/>
  <c r="H95" i="1" s="1"/>
  <c r="H94" i="1" s="1"/>
  <c r="H93" i="1" s="1"/>
  <c r="H92" i="1" s="1"/>
  <c r="H91" i="1" s="1"/>
  <c r="H90" i="1" s="1"/>
  <c r="H89" i="1" s="1"/>
  <c r="H88" i="1" s="1"/>
  <c r="H87" i="1" s="1"/>
  <c r="H86" i="1" s="1"/>
  <c r="H85" i="1" s="1"/>
  <c r="H84" i="1" s="1"/>
  <c r="H83" i="1" s="1"/>
  <c r="H82" i="1" s="1"/>
  <c r="H81" i="1" s="1"/>
  <c r="H80" i="1" s="1"/>
  <c r="H79" i="1" s="1"/>
  <c r="H78" i="1" s="1"/>
  <c r="H77" i="1" s="1"/>
  <c r="H76" i="1" s="1"/>
  <c r="H75" i="1" s="1"/>
  <c r="H74" i="1" s="1"/>
  <c r="H73" i="1" s="1"/>
  <c r="H72" i="1" s="1"/>
  <c r="H71" i="1" s="1"/>
  <c r="H70" i="1" s="1"/>
  <c r="H69" i="1" s="1"/>
  <c r="H68" i="1" s="1"/>
  <c r="H67" i="1" s="1"/>
  <c r="H66" i="1" s="1"/>
  <c r="H65" i="1" s="1"/>
  <c r="H64" i="1" s="1"/>
  <c r="H63" i="1" s="1"/>
  <c r="H62" i="1" s="1"/>
  <c r="H61" i="1" s="1"/>
  <c r="H60" i="1" s="1"/>
  <c r="H59" i="1" s="1"/>
  <c r="H58" i="1" s="1"/>
  <c r="H57" i="1" s="1"/>
  <c r="H56" i="1" s="1"/>
  <c r="H55" i="1" s="1"/>
  <c r="H54" i="1" s="1"/>
  <c r="H53" i="1" s="1"/>
  <c r="H52" i="1" s="1"/>
  <c r="H51" i="1" s="1"/>
  <c r="H50" i="1" s="1"/>
  <c r="H49" i="1" s="1"/>
  <c r="H48" i="1" s="1"/>
  <c r="H47" i="1" s="1"/>
  <c r="H46" i="1" s="1"/>
  <c r="H45" i="1" s="1"/>
  <c r="H44" i="1" s="1"/>
  <c r="H43" i="1" s="1"/>
  <c r="H42" i="1" s="1"/>
  <c r="H41" i="1" s="1"/>
  <c r="H40" i="1" s="1"/>
  <c r="H39" i="1" s="1"/>
  <c r="H38" i="1" s="1"/>
  <c r="H37" i="1" s="1"/>
  <c r="H36" i="1" s="1"/>
  <c r="H35" i="1" s="1"/>
  <c r="H34" i="1" s="1"/>
  <c r="H33" i="1" s="1"/>
  <c r="H32" i="1" s="1"/>
  <c r="H31" i="1" s="1"/>
  <c r="H30" i="1" s="1"/>
  <c r="H29" i="1" s="1"/>
  <c r="H28" i="1" s="1"/>
  <c r="H27" i="1" s="1"/>
  <c r="H26" i="1" s="1"/>
  <c r="H25" i="1" s="1"/>
  <c r="H24" i="1" s="1"/>
  <c r="H23" i="1" s="1"/>
  <c r="G14" i="3"/>
  <c r="G220" i="3" s="1"/>
  <c r="G13" i="3"/>
  <c r="G6" i="3"/>
  <c r="G2" i="3"/>
  <c r="G3" i="3" s="1"/>
  <c r="T8" i="1"/>
  <c r="T9" i="1" l="1"/>
  <c r="T11" i="1" s="1"/>
  <c r="T13" i="1" s="1"/>
  <c r="T14" i="1"/>
  <c r="T15" i="1" s="1"/>
  <c r="G8" i="3"/>
  <c r="G15" i="3" s="1"/>
  <c r="F123" i="1"/>
  <c r="I123" i="1" s="1"/>
  <c r="Q8" i="1"/>
  <c r="P6" i="5"/>
  <c r="P2" i="5"/>
  <c r="O4" i="5"/>
  <c r="O3" i="5"/>
  <c r="O2" i="5"/>
  <c r="O6" i="5"/>
  <c r="C14" i="1"/>
  <c r="E3" i="2" s="1"/>
  <c r="B5" i="4"/>
  <c r="A5" i="4"/>
  <c r="A4" i="4"/>
  <c r="C4" i="4" s="1"/>
  <c r="B4" i="4"/>
  <c r="F122" i="1" l="1"/>
  <c r="I122" i="1" s="1"/>
  <c r="T10" i="1"/>
  <c r="C10" i="8" s="1"/>
  <c r="Q9" i="1"/>
  <c r="Q11" i="1" s="1"/>
  <c r="Q14" i="1"/>
  <c r="P4" i="5"/>
  <c r="G221" i="3"/>
  <c r="G16" i="3"/>
  <c r="AK4" i="4"/>
  <c r="AS4" i="4"/>
  <c r="BI4" i="4"/>
  <c r="Z4" i="4"/>
  <c r="BA4" i="4"/>
  <c r="BN4" i="4"/>
  <c r="BF4" i="4"/>
  <c r="AX4" i="4"/>
  <c r="AP4" i="4"/>
  <c r="AH4" i="4"/>
  <c r="V4" i="4"/>
  <c r="J4" i="4"/>
  <c r="BM4" i="4"/>
  <c r="BE4" i="4"/>
  <c r="AW4" i="4"/>
  <c r="AO4" i="4"/>
  <c r="AG4" i="4"/>
  <c r="R4" i="4"/>
  <c r="F4" i="4"/>
  <c r="M4" i="4"/>
  <c r="BJ4" i="4"/>
  <c r="BB4" i="4"/>
  <c r="AT4" i="4"/>
  <c r="AL4" i="4"/>
  <c r="AD4" i="4"/>
  <c r="N4" i="4"/>
  <c r="C5" i="4"/>
  <c r="J5" i="4"/>
  <c r="Y5" i="4"/>
  <c r="AG5" i="4"/>
  <c r="AO5" i="4"/>
  <c r="AW5" i="4"/>
  <c r="BE5" i="4"/>
  <c r="BM5" i="4"/>
  <c r="F5" i="4"/>
  <c r="AL5" i="4"/>
  <c r="BB5" i="4"/>
  <c r="BJ5" i="4"/>
  <c r="N5" i="4"/>
  <c r="Z5" i="4"/>
  <c r="AH5" i="4"/>
  <c r="AP5" i="4"/>
  <c r="AX5" i="4"/>
  <c r="BF5" i="4"/>
  <c r="BN5" i="4"/>
  <c r="AD5" i="4"/>
  <c r="AT5" i="4"/>
  <c r="R5" i="4"/>
  <c r="AC5" i="4"/>
  <c r="AK5" i="4"/>
  <c r="AS5" i="4"/>
  <c r="BA5" i="4"/>
  <c r="BI5" i="4"/>
  <c r="V5" i="4"/>
  <c r="BL5" i="4"/>
  <c r="BH5" i="4"/>
  <c r="BD5" i="4"/>
  <c r="AZ5" i="4"/>
  <c r="AV5" i="4"/>
  <c r="AR5" i="4"/>
  <c r="AN5" i="4"/>
  <c r="AJ5" i="4"/>
  <c r="AF5" i="4"/>
  <c r="AB5" i="4"/>
  <c r="X5" i="4"/>
  <c r="T5" i="4"/>
  <c r="P5" i="4"/>
  <c r="L5" i="4"/>
  <c r="H5" i="4"/>
  <c r="D5" i="4"/>
  <c r="U5" i="4"/>
  <c r="Q5" i="4"/>
  <c r="M5" i="4"/>
  <c r="I5" i="4"/>
  <c r="E5" i="4"/>
  <c r="BO5" i="4"/>
  <c r="BK5" i="4"/>
  <c r="BG5" i="4"/>
  <c r="BC5" i="4"/>
  <c r="AY5" i="4"/>
  <c r="AU5" i="4"/>
  <c r="AQ5" i="4"/>
  <c r="AM5" i="4"/>
  <c r="AI5" i="4"/>
  <c r="AE5" i="4"/>
  <c r="AA5" i="4"/>
  <c r="W5" i="4"/>
  <c r="S5" i="4"/>
  <c r="O5" i="4"/>
  <c r="K5" i="4"/>
  <c r="G5" i="4"/>
  <c r="BL4" i="4"/>
  <c r="BH4" i="4"/>
  <c r="BD4" i="4"/>
  <c r="AZ4" i="4"/>
  <c r="AV4" i="4"/>
  <c r="AR4" i="4"/>
  <c r="AN4" i="4"/>
  <c r="AJ4" i="4"/>
  <c r="AF4" i="4"/>
  <c r="AB4" i="4"/>
  <c r="X4" i="4"/>
  <c r="T4" i="4"/>
  <c r="P4" i="4"/>
  <c r="L4" i="4"/>
  <c r="H4" i="4"/>
  <c r="D4" i="4"/>
  <c r="AC4" i="4"/>
  <c r="Y4" i="4"/>
  <c r="U4" i="4"/>
  <c r="Q4" i="4"/>
  <c r="I4" i="4"/>
  <c r="E4" i="4"/>
  <c r="BO4" i="4"/>
  <c r="BK4" i="4"/>
  <c r="BG4" i="4"/>
  <c r="BC4" i="4"/>
  <c r="AY4" i="4"/>
  <c r="AU4" i="4"/>
  <c r="AQ4" i="4"/>
  <c r="AM4" i="4"/>
  <c r="AI4" i="4"/>
  <c r="AE4" i="4"/>
  <c r="AA4" i="4"/>
  <c r="W4" i="4"/>
  <c r="S4" i="4"/>
  <c r="O4" i="4"/>
  <c r="K4" i="4"/>
  <c r="G4" i="4"/>
  <c r="F121" i="1" l="1"/>
  <c r="I121" i="1" s="1"/>
  <c r="Q15" i="1"/>
  <c r="Q10" i="1" s="1"/>
  <c r="C6" i="7" s="1"/>
  <c r="F12" i="8" s="1"/>
  <c r="AD8" i="1"/>
  <c r="L3" i="2" s="1"/>
  <c r="Q13" i="1"/>
  <c r="G17" i="3"/>
  <c r="G222" i="3"/>
  <c r="K8" i="1"/>
  <c r="F3" i="2" s="1"/>
  <c r="C8" i="1"/>
  <c r="C3" i="2" s="1"/>
  <c r="F120" i="1" l="1"/>
  <c r="I120" i="1" s="1"/>
  <c r="P5" i="5"/>
  <c r="Q5" i="5"/>
  <c r="G223" i="3"/>
  <c r="G18" i="3"/>
  <c r="O5" i="5"/>
  <c r="F14" i="3"/>
  <c r="F220" i="3" s="1"/>
  <c r="F13" i="3"/>
  <c r="F6" i="3"/>
  <c r="F2" i="3"/>
  <c r="F3" i="3" s="1"/>
  <c r="N6" i="5"/>
  <c r="E14" i="3"/>
  <c r="E220" i="3" s="1"/>
  <c r="E13" i="3"/>
  <c r="E6" i="3"/>
  <c r="E2" i="3"/>
  <c r="E3" i="3" s="1"/>
  <c r="B3" i="4"/>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23" i="1"/>
  <c r="K19" i="1"/>
  <c r="F119" i="1" l="1"/>
  <c r="I119" i="1" s="1"/>
  <c r="Q13" i="5" a="1"/>
  <c r="Q19" i="5" s="1"/>
  <c r="G224" i="3"/>
  <c r="G19" i="3"/>
  <c r="P3" i="5"/>
  <c r="L14" i="1"/>
  <c r="H3" i="2" s="1"/>
  <c r="N3" i="5"/>
  <c r="N4" i="5"/>
  <c r="F8" i="3"/>
  <c r="F15" i="3" s="1"/>
  <c r="E8" i="3"/>
  <c r="E15" i="3" s="1"/>
  <c r="A3" i="4"/>
  <c r="BD3" i="4" s="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23" i="1"/>
  <c r="A17" i="6"/>
  <c r="A16" i="6"/>
  <c r="D14" i="3"/>
  <c r="D220" i="3" s="1"/>
  <c r="D13" i="3"/>
  <c r="D6" i="3"/>
  <c r="D2" i="3"/>
  <c r="D3" i="3" s="1"/>
  <c r="C14" i="3"/>
  <c r="C220" i="3" s="1"/>
  <c r="C13" i="3"/>
  <c r="C6" i="3"/>
  <c r="C2" i="3"/>
  <c r="C3" i="3" s="1"/>
  <c r="B123" i="1"/>
  <c r="C123" i="1" s="1"/>
  <c r="B122" i="1"/>
  <c r="C122" i="1" s="1"/>
  <c r="B121" i="1"/>
  <c r="C121" i="1" s="1"/>
  <c r="B120" i="1"/>
  <c r="C120" i="1" s="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M4" i="5"/>
  <c r="M3" i="5"/>
  <c r="M2" i="5"/>
  <c r="M6" i="5"/>
  <c r="L146" i="5"/>
  <c r="L137" i="5"/>
  <c r="L128" i="5"/>
  <c r="L119" i="5"/>
  <c r="L110" i="5"/>
  <c r="L101" i="5"/>
  <c r="L92" i="5"/>
  <c r="L83" i="5"/>
  <c r="L74" i="5"/>
  <c r="L65" i="5"/>
  <c r="L56" i="5"/>
  <c r="L47" i="5"/>
  <c r="O41" i="5"/>
  <c r="P41" i="5" s="1"/>
  <c r="Q41" i="5" s="1"/>
  <c r="R41" i="5" s="1"/>
  <c r="S41" i="5" s="1"/>
  <c r="T41" i="5" s="1"/>
  <c r="U41" i="5" s="1"/>
  <c r="V41" i="5" s="1"/>
  <c r="W41" i="5" s="1"/>
  <c r="X41" i="5" s="1"/>
  <c r="Y41" i="5" s="1"/>
  <c r="Z41" i="5" s="1"/>
  <c r="AA41" i="5" s="1"/>
  <c r="AB41" i="5" s="1"/>
  <c r="AC41" i="5" s="1"/>
  <c r="AD41" i="5" s="1"/>
  <c r="AE41" i="5" s="1"/>
  <c r="AF41" i="5" s="1"/>
  <c r="AG41" i="5" s="1"/>
  <c r="AH41" i="5" s="1"/>
  <c r="AI41" i="5" s="1"/>
  <c r="AJ41" i="5" s="1"/>
  <c r="AK41" i="5" s="1"/>
  <c r="AL41" i="5" s="1"/>
  <c r="AM41" i="5" s="1"/>
  <c r="AN41" i="5" s="1"/>
  <c r="O13" i="5" l="1" a="1"/>
  <c r="O15" i="5" s="1"/>
  <c r="F118" i="1"/>
  <c r="I118" i="1" s="1"/>
  <c r="C119" i="1"/>
  <c r="Q20" i="5"/>
  <c r="Q14" i="5"/>
  <c r="Q18" i="5"/>
  <c r="Q13" i="5"/>
  <c r="Q17" i="5"/>
  <c r="Q15" i="5"/>
  <c r="Q16" i="5"/>
  <c r="Q21" i="5"/>
  <c r="G225" i="3"/>
  <c r="G20" i="3"/>
  <c r="P13" i="5" a="1"/>
  <c r="F221" i="3"/>
  <c r="F16" i="3"/>
  <c r="N2" i="5"/>
  <c r="R3" i="4"/>
  <c r="AP3" i="4"/>
  <c r="BH3" i="4"/>
  <c r="O3" i="4"/>
  <c r="T3" i="4"/>
  <c r="AX3" i="4"/>
  <c r="AB3" i="4"/>
  <c r="J3" i="4"/>
  <c r="G3" i="4"/>
  <c r="AZ3" i="4"/>
  <c r="E221" i="3"/>
  <c r="E16" i="3"/>
  <c r="Z3" i="4"/>
  <c r="BF3" i="4"/>
  <c r="D3" i="4"/>
  <c r="AJ3" i="4"/>
  <c r="AH3" i="4"/>
  <c r="BN3" i="4"/>
  <c r="L3" i="4"/>
  <c r="AR3" i="4"/>
  <c r="N3" i="4"/>
  <c r="AD3" i="4"/>
  <c r="AT3" i="4"/>
  <c r="BJ3" i="4"/>
  <c r="K3" i="4"/>
  <c r="H3" i="4"/>
  <c r="X3" i="4"/>
  <c r="AN3" i="4"/>
  <c r="F3" i="4"/>
  <c r="E3" i="4"/>
  <c r="U3" i="4"/>
  <c r="AC3" i="4"/>
  <c r="AK3" i="4"/>
  <c r="AS3" i="4"/>
  <c r="BA3" i="4"/>
  <c r="BI3" i="4"/>
  <c r="I3" i="4"/>
  <c r="W3" i="4"/>
  <c r="AE3" i="4"/>
  <c r="AM3" i="4"/>
  <c r="AU3" i="4"/>
  <c r="BC3" i="4"/>
  <c r="BK3" i="4"/>
  <c r="M3" i="4"/>
  <c r="Y3" i="4"/>
  <c r="AG3" i="4"/>
  <c r="AO3" i="4"/>
  <c r="AW3" i="4"/>
  <c r="BE3" i="4"/>
  <c r="BM3" i="4"/>
  <c r="Q3" i="4"/>
  <c r="AA3" i="4"/>
  <c r="AI3" i="4"/>
  <c r="AQ3" i="4"/>
  <c r="AY3" i="4"/>
  <c r="BG3" i="4"/>
  <c r="BO3" i="4"/>
  <c r="V3" i="4"/>
  <c r="AL3" i="4"/>
  <c r="BB3" i="4"/>
  <c r="C3" i="4"/>
  <c r="S3" i="4"/>
  <c r="P3" i="4"/>
  <c r="AF3" i="4"/>
  <c r="AV3" i="4"/>
  <c r="BL3" i="4"/>
  <c r="D8" i="3"/>
  <c r="D15" i="3" s="1"/>
  <c r="C8" i="3"/>
  <c r="C15" i="3" s="1"/>
  <c r="B14" i="3"/>
  <c r="B13" i="3"/>
  <c r="B6" i="3"/>
  <c r="B2" i="3"/>
  <c r="B3" i="3" s="1"/>
  <c r="A2" i="4"/>
  <c r="F2" i="4" s="1"/>
  <c r="B2" i="4"/>
  <c r="O19" i="5" l="1"/>
  <c r="O21" i="5"/>
  <c r="O16" i="5"/>
  <c r="O20" i="5"/>
  <c r="O14" i="5"/>
  <c r="O13" i="5"/>
  <c r="O18" i="5"/>
  <c r="O17" i="5"/>
  <c r="F117" i="1"/>
  <c r="I117" i="1" s="1"/>
  <c r="C118" i="1"/>
  <c r="Q7" i="5"/>
  <c r="AJ8" i="1" s="1"/>
  <c r="K3" i="2" s="1"/>
  <c r="Q8" i="5"/>
  <c r="G21" i="3"/>
  <c r="G226" i="3"/>
  <c r="P19" i="5"/>
  <c r="P13" i="5"/>
  <c r="P16" i="5"/>
  <c r="P21" i="5"/>
  <c r="P17" i="5"/>
  <c r="P18" i="5"/>
  <c r="P14" i="5"/>
  <c r="P15" i="5"/>
  <c r="P20" i="5"/>
  <c r="F17" i="3"/>
  <c r="F222" i="3"/>
  <c r="E17" i="3"/>
  <c r="E222" i="3"/>
  <c r="D221" i="3"/>
  <c r="D16" i="3"/>
  <c r="C221" i="3"/>
  <c r="C16" i="3"/>
  <c r="Z2" i="4"/>
  <c r="BF2" i="4"/>
  <c r="AX2" i="4"/>
  <c r="AP2" i="4"/>
  <c r="BN2" i="4"/>
  <c r="AH2" i="4"/>
  <c r="BM2" i="4"/>
  <c r="BE2" i="4"/>
  <c r="AW2" i="4"/>
  <c r="AO2" i="4"/>
  <c r="AG2" i="4"/>
  <c r="Y2" i="4"/>
  <c r="BJ2" i="4"/>
  <c r="BB2" i="4"/>
  <c r="AT2" i="4"/>
  <c r="AL2" i="4"/>
  <c r="AD2" i="4"/>
  <c r="V2" i="4"/>
  <c r="BI2" i="4"/>
  <c r="BA2" i="4"/>
  <c r="AS2" i="4"/>
  <c r="AK2" i="4"/>
  <c r="AC2" i="4"/>
  <c r="B220" i="3"/>
  <c r="B8" i="3"/>
  <c r="B15" i="3" s="1"/>
  <c r="BL2" i="4"/>
  <c r="BH2" i="4"/>
  <c r="BD2" i="4"/>
  <c r="AZ2" i="4"/>
  <c r="AV2" i="4"/>
  <c r="AR2" i="4"/>
  <c r="AN2" i="4"/>
  <c r="AJ2" i="4"/>
  <c r="AF2" i="4"/>
  <c r="AB2" i="4"/>
  <c r="X2" i="4"/>
  <c r="T2" i="4"/>
  <c r="P2" i="4"/>
  <c r="L2" i="4"/>
  <c r="H2" i="4"/>
  <c r="D2" i="4"/>
  <c r="U2" i="4"/>
  <c r="Q2" i="4"/>
  <c r="M2" i="4"/>
  <c r="I2" i="4"/>
  <c r="E2" i="4"/>
  <c r="BO2" i="4"/>
  <c r="BK2" i="4"/>
  <c r="BG2" i="4"/>
  <c r="BC2" i="4"/>
  <c r="AY2" i="4"/>
  <c r="AU2" i="4"/>
  <c r="AQ2" i="4"/>
  <c r="AM2" i="4"/>
  <c r="AI2" i="4"/>
  <c r="AE2" i="4"/>
  <c r="AA2" i="4"/>
  <c r="W2" i="4"/>
  <c r="S2" i="4"/>
  <c r="O2" i="4"/>
  <c r="K2" i="4"/>
  <c r="G2" i="4"/>
  <c r="C2" i="4"/>
  <c r="R2" i="4"/>
  <c r="N2" i="4"/>
  <c r="J2" i="4"/>
  <c r="AK14" i="1" l="1"/>
  <c r="N3" i="2" s="1"/>
  <c r="O8" i="5"/>
  <c r="F116" i="1"/>
  <c r="I116" i="1" s="1"/>
  <c r="C117" i="1"/>
  <c r="O7" i="5"/>
  <c r="F8" i="1" s="1"/>
  <c r="D3" i="2" s="1"/>
  <c r="AN8" i="1"/>
  <c r="P3" i="2" s="1"/>
  <c r="G227" i="3"/>
  <c r="G22" i="3"/>
  <c r="P7" i="5"/>
  <c r="P8" i="5"/>
  <c r="F223" i="3"/>
  <c r="F18" i="3"/>
  <c r="N5" i="5"/>
  <c r="N13" i="5" s="1" a="1"/>
  <c r="N18" i="5" s="1"/>
  <c r="E223" i="3"/>
  <c r="E18" i="3"/>
  <c r="D17" i="3"/>
  <c r="D222" i="3"/>
  <c r="C17" i="3"/>
  <c r="C222" i="3"/>
  <c r="B221" i="3"/>
  <c r="B16" i="3"/>
  <c r="AK15" i="1" l="1"/>
  <c r="O3" i="2" s="1"/>
  <c r="Z9" i="1"/>
  <c r="J3" i="2" s="1"/>
  <c r="F115" i="1"/>
  <c r="I115" i="1" s="1"/>
  <c r="C116" i="1"/>
  <c r="AN14" i="1"/>
  <c r="Q18" i="1"/>
  <c r="G3" i="2" s="1"/>
  <c r="G228" i="3"/>
  <c r="G23" i="3"/>
  <c r="F224" i="3"/>
  <c r="F19" i="3"/>
  <c r="N17" i="5"/>
  <c r="N15" i="5"/>
  <c r="N13" i="5"/>
  <c r="N20" i="5"/>
  <c r="N19" i="5"/>
  <c r="N21" i="5"/>
  <c r="N14" i="5"/>
  <c r="N16" i="5"/>
  <c r="E224" i="3"/>
  <c r="E19" i="3"/>
  <c r="D223" i="3"/>
  <c r="D18" i="3"/>
  <c r="C223" i="3"/>
  <c r="C18" i="3"/>
  <c r="M5" i="5"/>
  <c r="M13" i="5" s="1" a="1"/>
  <c r="B222" i="3"/>
  <c r="B17" i="3"/>
  <c r="AO14" i="1" l="1"/>
  <c r="Q3" i="2" s="1"/>
  <c r="S3" i="2"/>
  <c r="AN15" i="1"/>
  <c r="F114" i="1"/>
  <c r="I114" i="1" s="1"/>
  <c r="C115" i="1"/>
  <c r="Z8" i="1"/>
  <c r="I3" i="2" s="1"/>
  <c r="G229" i="3"/>
  <c r="G24" i="3"/>
  <c r="N8" i="5"/>
  <c r="F225" i="3"/>
  <c r="F20" i="3"/>
  <c r="N7" i="5"/>
  <c r="E225" i="3"/>
  <c r="E20" i="3"/>
  <c r="D224" i="3"/>
  <c r="D19" i="3"/>
  <c r="C224" i="3"/>
  <c r="C19" i="3"/>
  <c r="M21" i="5"/>
  <c r="M17" i="5"/>
  <c r="M13" i="5"/>
  <c r="M20" i="5"/>
  <c r="M16" i="5"/>
  <c r="M19" i="5"/>
  <c r="M18" i="5"/>
  <c r="M15" i="5"/>
  <c r="M14" i="5"/>
  <c r="B223" i="3"/>
  <c r="B18" i="3"/>
  <c r="AO15" i="1" l="1"/>
  <c r="R3" i="2" s="1"/>
  <c r="T3" i="2"/>
  <c r="F113" i="1"/>
  <c r="I113" i="1" s="1"/>
  <c r="C114" i="1"/>
  <c r="G25" i="3"/>
  <c r="G230" i="3"/>
  <c r="F21" i="3"/>
  <c r="F226" i="3"/>
  <c r="E21" i="3"/>
  <c r="E226" i="3"/>
  <c r="D225" i="3"/>
  <c r="D20" i="3"/>
  <c r="C225" i="3"/>
  <c r="C20" i="3"/>
  <c r="M8" i="5"/>
  <c r="M7" i="5"/>
  <c r="B19" i="3"/>
  <c r="B224" i="3"/>
  <c r="F112" i="1" l="1"/>
  <c r="I112" i="1" s="1"/>
  <c r="C113" i="1"/>
  <c r="G231" i="3"/>
  <c r="G26" i="3"/>
  <c r="F227" i="3"/>
  <c r="F22" i="3"/>
  <c r="E227" i="3"/>
  <c r="E22" i="3"/>
  <c r="D21" i="3"/>
  <c r="D226" i="3"/>
  <c r="C21" i="3"/>
  <c r="C226" i="3"/>
  <c r="B225" i="3"/>
  <c r="B20" i="3"/>
  <c r="F111" i="1" l="1"/>
  <c r="I111" i="1" s="1"/>
  <c r="C112" i="1"/>
  <c r="G232" i="3"/>
  <c r="G27" i="3"/>
  <c r="F228" i="3"/>
  <c r="F23" i="3"/>
  <c r="E228" i="3"/>
  <c r="E23" i="3"/>
  <c r="D227" i="3"/>
  <c r="D22" i="3"/>
  <c r="C227" i="3"/>
  <c r="C22" i="3"/>
  <c r="B226" i="3"/>
  <c r="B21" i="3"/>
  <c r="F110" i="1" l="1"/>
  <c r="I110" i="1" s="1"/>
  <c r="C111" i="1"/>
  <c r="G233" i="3"/>
  <c r="G28" i="3"/>
  <c r="F229" i="3"/>
  <c r="F24" i="3"/>
  <c r="E229" i="3"/>
  <c r="E24" i="3"/>
  <c r="D228" i="3"/>
  <c r="D23" i="3"/>
  <c r="C228" i="3"/>
  <c r="C23" i="3"/>
  <c r="B227" i="3"/>
  <c r="B22" i="3"/>
  <c r="F109" i="1" l="1"/>
  <c r="I109" i="1" s="1"/>
  <c r="C110" i="1"/>
  <c r="G29" i="3"/>
  <c r="G234" i="3"/>
  <c r="F25" i="3"/>
  <c r="F230" i="3"/>
  <c r="E25" i="3"/>
  <c r="E230" i="3"/>
  <c r="D229" i="3"/>
  <c r="D24" i="3"/>
  <c r="C229" i="3"/>
  <c r="C24" i="3"/>
  <c r="B23" i="3"/>
  <c r="B228" i="3"/>
  <c r="F108" i="1" l="1"/>
  <c r="I108" i="1" s="1"/>
  <c r="C109" i="1"/>
  <c r="G235" i="3"/>
  <c r="G30" i="3"/>
  <c r="F231" i="3"/>
  <c r="F26" i="3"/>
  <c r="E231" i="3"/>
  <c r="E26" i="3"/>
  <c r="D25" i="3"/>
  <c r="D230" i="3"/>
  <c r="C25" i="3"/>
  <c r="C230" i="3"/>
  <c r="B229" i="3"/>
  <c r="B24" i="3"/>
  <c r="F107" i="1" l="1"/>
  <c r="I107" i="1" s="1"/>
  <c r="C108" i="1"/>
  <c r="G236" i="3"/>
  <c r="G31" i="3"/>
  <c r="F232" i="3"/>
  <c r="F27" i="3"/>
  <c r="E232" i="3"/>
  <c r="E27" i="3"/>
  <c r="D231" i="3"/>
  <c r="D26" i="3"/>
  <c r="C231" i="3"/>
  <c r="C26" i="3"/>
  <c r="B230" i="3"/>
  <c r="B25" i="3"/>
  <c r="F106" i="1" l="1"/>
  <c r="I106" i="1" s="1"/>
  <c r="C107" i="1"/>
  <c r="G237" i="3"/>
  <c r="G32" i="3"/>
  <c r="F233" i="3"/>
  <c r="F28" i="3"/>
  <c r="E233" i="3"/>
  <c r="E28" i="3"/>
  <c r="D232" i="3"/>
  <c r="D27" i="3"/>
  <c r="C232" i="3"/>
  <c r="C27" i="3"/>
  <c r="B231" i="3"/>
  <c r="B26" i="3"/>
  <c r="F105" i="1" l="1"/>
  <c r="I105" i="1" s="1"/>
  <c r="C106" i="1"/>
  <c r="G33" i="3"/>
  <c r="G238" i="3"/>
  <c r="F29" i="3"/>
  <c r="F234" i="3"/>
  <c r="E29" i="3"/>
  <c r="E234" i="3"/>
  <c r="D233" i="3"/>
  <c r="D28" i="3"/>
  <c r="C233" i="3"/>
  <c r="C28" i="3"/>
  <c r="B27" i="3"/>
  <c r="B232" i="3"/>
  <c r="F104" i="1" l="1"/>
  <c r="I104" i="1" s="1"/>
  <c r="C105" i="1"/>
  <c r="G239" i="3"/>
  <c r="G34" i="3"/>
  <c r="F235" i="3"/>
  <c r="F30" i="3"/>
  <c r="E235" i="3"/>
  <c r="E30" i="3"/>
  <c r="D29" i="3"/>
  <c r="D234" i="3"/>
  <c r="C29" i="3"/>
  <c r="C234" i="3"/>
  <c r="B233" i="3"/>
  <c r="B28" i="3"/>
  <c r="F103" i="1" l="1"/>
  <c r="I103" i="1" s="1"/>
  <c r="C104" i="1"/>
  <c r="G240" i="3"/>
  <c r="G35" i="3"/>
  <c r="F236" i="3"/>
  <c r="F31" i="3"/>
  <c r="E236" i="3"/>
  <c r="E31" i="3"/>
  <c r="D235" i="3"/>
  <c r="D30" i="3"/>
  <c r="C235" i="3"/>
  <c r="C30" i="3"/>
  <c r="B234" i="3"/>
  <c r="B29" i="3"/>
  <c r="F102" i="1" l="1"/>
  <c r="I102" i="1" s="1"/>
  <c r="C103" i="1"/>
  <c r="G241" i="3"/>
  <c r="G36" i="3"/>
  <c r="F237" i="3"/>
  <c r="F32" i="3"/>
  <c r="E237" i="3"/>
  <c r="E32" i="3"/>
  <c r="D236" i="3"/>
  <c r="D31" i="3"/>
  <c r="C236" i="3"/>
  <c r="C31" i="3"/>
  <c r="B30" i="3"/>
  <c r="B235" i="3"/>
  <c r="F101" i="1" l="1"/>
  <c r="I101" i="1" s="1"/>
  <c r="C102" i="1"/>
  <c r="G37" i="3"/>
  <c r="G242" i="3"/>
  <c r="F33" i="3"/>
  <c r="F238" i="3"/>
  <c r="E33" i="3"/>
  <c r="E238" i="3"/>
  <c r="D237" i="3"/>
  <c r="D32" i="3"/>
  <c r="C237" i="3"/>
  <c r="C32" i="3"/>
  <c r="B31" i="3"/>
  <c r="B236" i="3"/>
  <c r="F100" i="1" l="1"/>
  <c r="I100" i="1" s="1"/>
  <c r="C101" i="1"/>
  <c r="G243" i="3"/>
  <c r="G38" i="3"/>
  <c r="F239" i="3"/>
  <c r="F34" i="3"/>
  <c r="E239" i="3"/>
  <c r="E34" i="3"/>
  <c r="D33" i="3"/>
  <c r="D238" i="3"/>
  <c r="C33" i="3"/>
  <c r="C238" i="3"/>
  <c r="B237" i="3"/>
  <c r="B32" i="3"/>
  <c r="F99" i="1" l="1"/>
  <c r="I99" i="1" s="1"/>
  <c r="C100" i="1"/>
  <c r="G244" i="3"/>
  <c r="G39" i="3"/>
  <c r="F240" i="3"/>
  <c r="F35" i="3"/>
  <c r="E240" i="3"/>
  <c r="E35" i="3"/>
  <c r="D239" i="3"/>
  <c r="D34" i="3"/>
  <c r="C239" i="3"/>
  <c r="C34" i="3"/>
  <c r="B238" i="3"/>
  <c r="B33" i="3"/>
  <c r="F98" i="1" l="1"/>
  <c r="I98" i="1" s="1"/>
  <c r="C99" i="1"/>
  <c r="G245" i="3"/>
  <c r="G40" i="3"/>
  <c r="F241" i="3"/>
  <c r="F36" i="3"/>
  <c r="E241" i="3"/>
  <c r="E36" i="3"/>
  <c r="D240" i="3"/>
  <c r="D35" i="3"/>
  <c r="C240" i="3"/>
  <c r="C35" i="3"/>
  <c r="B239" i="3"/>
  <c r="B34" i="3"/>
  <c r="F97" i="1" l="1"/>
  <c r="I97" i="1" s="1"/>
  <c r="C98" i="1"/>
  <c r="G41" i="3"/>
  <c r="G246" i="3"/>
  <c r="F37" i="3"/>
  <c r="F242" i="3"/>
  <c r="E37" i="3"/>
  <c r="E242" i="3"/>
  <c r="D241" i="3"/>
  <c r="D36" i="3"/>
  <c r="C241" i="3"/>
  <c r="C36" i="3"/>
  <c r="B35" i="3"/>
  <c r="B240" i="3"/>
  <c r="F96" i="1" l="1"/>
  <c r="I96" i="1" s="1"/>
  <c r="C97" i="1"/>
  <c r="G247" i="3"/>
  <c r="G42" i="3"/>
  <c r="F243" i="3"/>
  <c r="F38" i="3"/>
  <c r="E243" i="3"/>
  <c r="E38" i="3"/>
  <c r="D37" i="3"/>
  <c r="D242" i="3"/>
  <c r="C37" i="3"/>
  <c r="C242" i="3"/>
  <c r="B241" i="3"/>
  <c r="B36" i="3"/>
  <c r="F95" i="1" l="1"/>
  <c r="I95" i="1" s="1"/>
  <c r="C96" i="1"/>
  <c r="G248" i="3"/>
  <c r="G43" i="3"/>
  <c r="F244" i="3"/>
  <c r="F39" i="3"/>
  <c r="E244" i="3"/>
  <c r="E39" i="3"/>
  <c r="D243" i="3"/>
  <c r="D38" i="3"/>
  <c r="C243" i="3"/>
  <c r="C38" i="3"/>
  <c r="B242" i="3"/>
  <c r="B37" i="3"/>
  <c r="F94" i="1" l="1"/>
  <c r="I94" i="1" s="1"/>
  <c r="C95" i="1"/>
  <c r="G249" i="3"/>
  <c r="G44" i="3"/>
  <c r="F245" i="3"/>
  <c r="F40" i="3"/>
  <c r="E245" i="3"/>
  <c r="E40" i="3"/>
  <c r="D244" i="3"/>
  <c r="D39" i="3"/>
  <c r="C244" i="3"/>
  <c r="C39" i="3"/>
  <c r="B38" i="3"/>
  <c r="B243" i="3"/>
  <c r="F93" i="1" l="1"/>
  <c r="I93" i="1" s="1"/>
  <c r="C94" i="1"/>
  <c r="G45" i="3"/>
  <c r="G250" i="3"/>
  <c r="F41" i="3"/>
  <c r="F246" i="3"/>
  <c r="E41" i="3"/>
  <c r="E246" i="3"/>
  <c r="D245" i="3"/>
  <c r="D40" i="3"/>
  <c r="C245" i="3"/>
  <c r="C40" i="3"/>
  <c r="B39" i="3"/>
  <c r="B244" i="3"/>
  <c r="F92" i="1" l="1"/>
  <c r="I92" i="1" s="1"/>
  <c r="C93" i="1"/>
  <c r="G251" i="3"/>
  <c r="G46" i="3"/>
  <c r="F247" i="3"/>
  <c r="F42" i="3"/>
  <c r="E247" i="3"/>
  <c r="E42" i="3"/>
  <c r="D41" i="3"/>
  <c r="D246" i="3"/>
  <c r="C41" i="3"/>
  <c r="C246" i="3"/>
  <c r="B245" i="3"/>
  <c r="B40" i="3"/>
  <c r="F91" i="1" l="1"/>
  <c r="I91" i="1" s="1"/>
  <c r="C92" i="1"/>
  <c r="G252" i="3"/>
  <c r="G47" i="3"/>
  <c r="F248" i="3"/>
  <c r="F43" i="3"/>
  <c r="E248" i="3"/>
  <c r="E43" i="3"/>
  <c r="D247" i="3"/>
  <c r="D42" i="3"/>
  <c r="C247" i="3"/>
  <c r="C42" i="3"/>
  <c r="B246" i="3"/>
  <c r="B41" i="3"/>
  <c r="F90" i="1" l="1"/>
  <c r="I90" i="1" s="1"/>
  <c r="C91" i="1"/>
  <c r="G253" i="3"/>
  <c r="G48" i="3"/>
  <c r="F249" i="3"/>
  <c r="F44" i="3"/>
  <c r="E249" i="3"/>
  <c r="E44" i="3"/>
  <c r="D248" i="3"/>
  <c r="D43" i="3"/>
  <c r="C248" i="3"/>
  <c r="C43" i="3"/>
  <c r="B247" i="3"/>
  <c r="B42" i="3"/>
  <c r="F89" i="1" l="1"/>
  <c r="I89" i="1" s="1"/>
  <c r="C90" i="1"/>
  <c r="G49" i="3"/>
  <c r="G254" i="3"/>
  <c r="F45" i="3"/>
  <c r="F250" i="3"/>
  <c r="E45" i="3"/>
  <c r="E250" i="3"/>
  <c r="D249" i="3"/>
  <c r="D44" i="3"/>
  <c r="C249" i="3"/>
  <c r="C44" i="3"/>
  <c r="B43" i="3"/>
  <c r="B248" i="3"/>
  <c r="F88" i="1" l="1"/>
  <c r="I88" i="1" s="1"/>
  <c r="C89" i="1"/>
  <c r="G255" i="3"/>
  <c r="G50" i="3"/>
  <c r="F251" i="3"/>
  <c r="F46" i="3"/>
  <c r="E251" i="3"/>
  <c r="E46" i="3"/>
  <c r="D45" i="3"/>
  <c r="D250" i="3"/>
  <c r="C45" i="3"/>
  <c r="C250" i="3"/>
  <c r="B249" i="3"/>
  <c r="B44" i="3"/>
  <c r="F87" i="1" l="1"/>
  <c r="I87" i="1" s="1"/>
  <c r="C88" i="1"/>
  <c r="G256" i="3"/>
  <c r="G51" i="3"/>
  <c r="F252" i="3"/>
  <c r="F47" i="3"/>
  <c r="E252" i="3"/>
  <c r="E47" i="3"/>
  <c r="D251" i="3"/>
  <c r="D46" i="3"/>
  <c r="C251" i="3"/>
  <c r="C46" i="3"/>
  <c r="B250" i="3"/>
  <c r="B45" i="3"/>
  <c r="F86" i="1" l="1"/>
  <c r="I86" i="1" s="1"/>
  <c r="C87" i="1"/>
  <c r="G257" i="3"/>
  <c r="G52" i="3"/>
  <c r="F253" i="3"/>
  <c r="F48" i="3"/>
  <c r="E253" i="3"/>
  <c r="E48" i="3"/>
  <c r="D252" i="3"/>
  <c r="D47" i="3"/>
  <c r="C252" i="3"/>
  <c r="C47" i="3"/>
  <c r="B46" i="3"/>
  <c r="B251" i="3"/>
  <c r="F85" i="1" l="1"/>
  <c r="I85" i="1" s="1"/>
  <c r="C86" i="1"/>
  <c r="G53" i="3"/>
  <c r="G258" i="3"/>
  <c r="F49" i="3"/>
  <c r="F254" i="3"/>
  <c r="E49" i="3"/>
  <c r="E254" i="3"/>
  <c r="D253" i="3"/>
  <c r="D48" i="3"/>
  <c r="C253" i="3"/>
  <c r="C48" i="3"/>
  <c r="B47" i="3"/>
  <c r="B252" i="3"/>
  <c r="F84" i="1" l="1"/>
  <c r="I84" i="1" s="1"/>
  <c r="C85" i="1"/>
  <c r="G259" i="3"/>
  <c r="G54" i="3"/>
  <c r="F255" i="3"/>
  <c r="F50" i="3"/>
  <c r="E255" i="3"/>
  <c r="E50" i="3"/>
  <c r="D49" i="3"/>
  <c r="D254" i="3"/>
  <c r="C49" i="3"/>
  <c r="C254" i="3"/>
  <c r="B253" i="3"/>
  <c r="B48" i="3"/>
  <c r="F83" i="1" l="1"/>
  <c r="I83" i="1" s="1"/>
  <c r="C84" i="1"/>
  <c r="G260" i="3"/>
  <c r="G55" i="3"/>
  <c r="F256" i="3"/>
  <c r="F51" i="3"/>
  <c r="E256" i="3"/>
  <c r="E51" i="3"/>
  <c r="D255" i="3"/>
  <c r="D50" i="3"/>
  <c r="C255" i="3"/>
  <c r="C50" i="3"/>
  <c r="B254" i="3"/>
  <c r="B49" i="3"/>
  <c r="F82" i="1" l="1"/>
  <c r="I82" i="1" s="1"/>
  <c r="C83" i="1"/>
  <c r="G261" i="3"/>
  <c r="G56" i="3"/>
  <c r="F257" i="3"/>
  <c r="F52" i="3"/>
  <c r="E257" i="3"/>
  <c r="E52" i="3"/>
  <c r="D256" i="3"/>
  <c r="D51" i="3"/>
  <c r="C256" i="3"/>
  <c r="C51" i="3"/>
  <c r="B255" i="3"/>
  <c r="B50" i="3"/>
  <c r="F81" i="1" l="1"/>
  <c r="I81" i="1" s="1"/>
  <c r="C82" i="1"/>
  <c r="G57" i="3"/>
  <c r="G262" i="3"/>
  <c r="F53" i="3"/>
  <c r="F258" i="3"/>
  <c r="E53" i="3"/>
  <c r="E258" i="3"/>
  <c r="D257" i="3"/>
  <c r="D52" i="3"/>
  <c r="C257" i="3"/>
  <c r="C52" i="3"/>
  <c r="B51" i="3"/>
  <c r="B256" i="3"/>
  <c r="F80" i="1" l="1"/>
  <c r="I80" i="1" s="1"/>
  <c r="C81" i="1"/>
  <c r="G263" i="3"/>
  <c r="G58" i="3"/>
  <c r="F259" i="3"/>
  <c r="F54" i="3"/>
  <c r="E259" i="3"/>
  <c r="E54" i="3"/>
  <c r="D53" i="3"/>
  <c r="D258" i="3"/>
  <c r="C53" i="3"/>
  <c r="C258" i="3"/>
  <c r="B257" i="3"/>
  <c r="B52" i="3"/>
  <c r="F79" i="1" l="1"/>
  <c r="I79" i="1" s="1"/>
  <c r="C80" i="1"/>
  <c r="G264" i="3"/>
  <c r="G59" i="3"/>
  <c r="F260" i="3"/>
  <c r="F55" i="3"/>
  <c r="E260" i="3"/>
  <c r="E55" i="3"/>
  <c r="D259" i="3"/>
  <c r="D54" i="3"/>
  <c r="C259" i="3"/>
  <c r="C54" i="3"/>
  <c r="B258" i="3"/>
  <c r="B53" i="3"/>
  <c r="F78" i="1" l="1"/>
  <c r="I78" i="1" s="1"/>
  <c r="C79" i="1"/>
  <c r="G265" i="3"/>
  <c r="G60" i="3"/>
  <c r="F261" i="3"/>
  <c r="F56" i="3"/>
  <c r="E261" i="3"/>
  <c r="E56" i="3"/>
  <c r="D260" i="3"/>
  <c r="D55" i="3"/>
  <c r="C260" i="3"/>
  <c r="C55" i="3"/>
  <c r="B54" i="3"/>
  <c r="B259" i="3"/>
  <c r="F77" i="1" l="1"/>
  <c r="I77" i="1" s="1"/>
  <c r="C78" i="1"/>
  <c r="G61" i="3"/>
  <c r="G266" i="3"/>
  <c r="F57" i="3"/>
  <c r="F262" i="3"/>
  <c r="E57" i="3"/>
  <c r="E262" i="3"/>
  <c r="D261" i="3"/>
  <c r="D56" i="3"/>
  <c r="C261" i="3"/>
  <c r="C56" i="3"/>
  <c r="B55" i="3"/>
  <c r="B260" i="3"/>
  <c r="F76" i="1" l="1"/>
  <c r="I76" i="1" s="1"/>
  <c r="C77" i="1"/>
  <c r="G267" i="3"/>
  <c r="G62" i="3"/>
  <c r="F263" i="3"/>
  <c r="F58" i="3"/>
  <c r="E263" i="3"/>
  <c r="E58" i="3"/>
  <c r="D57" i="3"/>
  <c r="D262" i="3"/>
  <c r="C57" i="3"/>
  <c r="C262" i="3"/>
  <c r="B261" i="3"/>
  <c r="B56" i="3"/>
  <c r="F75" i="1" l="1"/>
  <c r="I75" i="1" s="1"/>
  <c r="C76" i="1"/>
  <c r="G268" i="3"/>
  <c r="G63" i="3"/>
  <c r="F264" i="3"/>
  <c r="F59" i="3"/>
  <c r="E264" i="3"/>
  <c r="E59" i="3"/>
  <c r="D263" i="3"/>
  <c r="D58" i="3"/>
  <c r="C263" i="3"/>
  <c r="C58" i="3"/>
  <c r="B262" i="3"/>
  <c r="B57" i="3"/>
  <c r="F74" i="1" l="1"/>
  <c r="I74" i="1" s="1"/>
  <c r="C75" i="1"/>
  <c r="G269" i="3"/>
  <c r="G64" i="3"/>
  <c r="F265" i="3"/>
  <c r="F60" i="3"/>
  <c r="E265" i="3"/>
  <c r="E60" i="3"/>
  <c r="D264" i="3"/>
  <c r="D59" i="3"/>
  <c r="C264" i="3"/>
  <c r="C59" i="3"/>
  <c r="B263" i="3"/>
  <c r="B58" i="3"/>
  <c r="F73" i="1" l="1"/>
  <c r="I73" i="1" s="1"/>
  <c r="C74" i="1"/>
  <c r="G65" i="3"/>
  <c r="G270" i="3"/>
  <c r="F61" i="3"/>
  <c r="F266" i="3"/>
  <c r="E61" i="3"/>
  <c r="E266" i="3"/>
  <c r="D265" i="3"/>
  <c r="D60" i="3"/>
  <c r="C265" i="3"/>
  <c r="C60" i="3"/>
  <c r="B59" i="3"/>
  <c r="B264" i="3"/>
  <c r="F72" i="1" l="1"/>
  <c r="I72" i="1" s="1"/>
  <c r="C73" i="1"/>
  <c r="G271" i="3"/>
  <c r="G66" i="3"/>
  <c r="F267" i="3"/>
  <c r="F62" i="3"/>
  <c r="E267" i="3"/>
  <c r="E62" i="3"/>
  <c r="D61" i="3"/>
  <c r="D266" i="3"/>
  <c r="C61" i="3"/>
  <c r="C266" i="3"/>
  <c r="B265" i="3"/>
  <c r="B60" i="3"/>
  <c r="F71" i="1" l="1"/>
  <c r="I71" i="1" s="1"/>
  <c r="C72" i="1"/>
  <c r="G272" i="3"/>
  <c r="G67" i="3"/>
  <c r="F268" i="3"/>
  <c r="F63" i="3"/>
  <c r="E268" i="3"/>
  <c r="E63" i="3"/>
  <c r="D267" i="3"/>
  <c r="D62" i="3"/>
  <c r="C267" i="3"/>
  <c r="C62" i="3"/>
  <c r="B266" i="3"/>
  <c r="B61" i="3"/>
  <c r="F70" i="1" l="1"/>
  <c r="I70" i="1" s="1"/>
  <c r="C71" i="1"/>
  <c r="G273" i="3"/>
  <c r="G68" i="3"/>
  <c r="F269" i="3"/>
  <c r="F64" i="3"/>
  <c r="E269" i="3"/>
  <c r="E64" i="3"/>
  <c r="D268" i="3"/>
  <c r="D63" i="3"/>
  <c r="C268" i="3"/>
  <c r="C63" i="3"/>
  <c r="B62" i="3"/>
  <c r="B267" i="3"/>
  <c r="F69" i="1" l="1"/>
  <c r="I69" i="1" s="1"/>
  <c r="C70" i="1"/>
  <c r="G69" i="3"/>
  <c r="G274" i="3"/>
  <c r="F65" i="3"/>
  <c r="F270" i="3"/>
  <c r="E65" i="3"/>
  <c r="E270" i="3"/>
  <c r="D269" i="3"/>
  <c r="D64" i="3"/>
  <c r="C269" i="3"/>
  <c r="C64" i="3"/>
  <c r="B63" i="3"/>
  <c r="B268" i="3"/>
  <c r="F68" i="1" l="1"/>
  <c r="I68" i="1" s="1"/>
  <c r="C69" i="1"/>
  <c r="G275" i="3"/>
  <c r="G70" i="3"/>
  <c r="F271" i="3"/>
  <c r="F66" i="3"/>
  <c r="E271" i="3"/>
  <c r="E66" i="3"/>
  <c r="D65" i="3"/>
  <c r="D270" i="3"/>
  <c r="C65" i="3"/>
  <c r="C270" i="3"/>
  <c r="B269" i="3"/>
  <c r="B64" i="3"/>
  <c r="F67" i="1" l="1"/>
  <c r="I67" i="1" s="1"/>
  <c r="C68" i="1"/>
  <c r="G276" i="3"/>
  <c r="G71" i="3"/>
  <c r="F272" i="3"/>
  <c r="F67" i="3"/>
  <c r="E272" i="3"/>
  <c r="E67" i="3"/>
  <c r="D271" i="3"/>
  <c r="D66" i="3"/>
  <c r="C271" i="3"/>
  <c r="C66" i="3"/>
  <c r="B270" i="3"/>
  <c r="B65" i="3"/>
  <c r="F66" i="1" l="1"/>
  <c r="I66" i="1" s="1"/>
  <c r="C67" i="1"/>
  <c r="G277" i="3"/>
  <c r="G72" i="3"/>
  <c r="F273" i="3"/>
  <c r="F68" i="3"/>
  <c r="E273" i="3"/>
  <c r="E68" i="3"/>
  <c r="D272" i="3"/>
  <c r="D67" i="3"/>
  <c r="C272" i="3"/>
  <c r="C67" i="3"/>
  <c r="B271" i="3"/>
  <c r="B66" i="3"/>
  <c r="F65" i="1" l="1"/>
  <c r="I65" i="1" s="1"/>
  <c r="C66" i="1"/>
  <c r="G73" i="3"/>
  <c r="G278" i="3"/>
  <c r="F69" i="3"/>
  <c r="F274" i="3"/>
  <c r="E69" i="3"/>
  <c r="E274" i="3"/>
  <c r="D273" i="3"/>
  <c r="D68" i="3"/>
  <c r="C273" i="3"/>
  <c r="C68" i="3"/>
  <c r="B67" i="3"/>
  <c r="B272" i="3"/>
  <c r="F64" i="1" l="1"/>
  <c r="I64" i="1" s="1"/>
  <c r="C65" i="1"/>
  <c r="G279" i="3"/>
  <c r="G74" i="3"/>
  <c r="F275" i="3"/>
  <c r="F70" i="3"/>
  <c r="E275" i="3"/>
  <c r="E70" i="3"/>
  <c r="D69" i="3"/>
  <c r="D274" i="3"/>
  <c r="C69" i="3"/>
  <c r="C274" i="3"/>
  <c r="B273" i="3"/>
  <c r="B68" i="3"/>
  <c r="F63" i="1" l="1"/>
  <c r="I63" i="1" s="1"/>
  <c r="C64" i="1"/>
  <c r="G280" i="3"/>
  <c r="G75" i="3"/>
  <c r="F276" i="3"/>
  <c r="F71" i="3"/>
  <c r="E276" i="3"/>
  <c r="E71" i="3"/>
  <c r="D275" i="3"/>
  <c r="D70" i="3"/>
  <c r="C275" i="3"/>
  <c r="C70" i="3"/>
  <c r="B274" i="3"/>
  <c r="B69" i="3"/>
  <c r="F62" i="1" l="1"/>
  <c r="I62" i="1" s="1"/>
  <c r="C63" i="1"/>
  <c r="G281" i="3"/>
  <c r="G76" i="3"/>
  <c r="F277" i="3"/>
  <c r="F72" i="3"/>
  <c r="E277" i="3"/>
  <c r="E72" i="3"/>
  <c r="D276" i="3"/>
  <c r="D71" i="3"/>
  <c r="C276" i="3"/>
  <c r="C71" i="3"/>
  <c r="B70" i="3"/>
  <c r="B275" i="3"/>
  <c r="F61" i="1" l="1"/>
  <c r="I61" i="1" s="1"/>
  <c r="C62" i="1"/>
  <c r="G77" i="3"/>
  <c r="G282" i="3"/>
  <c r="F73" i="3"/>
  <c r="F278" i="3"/>
  <c r="E73" i="3"/>
  <c r="E278" i="3"/>
  <c r="D277" i="3"/>
  <c r="D72" i="3"/>
  <c r="C277" i="3"/>
  <c r="C72" i="3"/>
  <c r="B71" i="3"/>
  <c r="B276" i="3"/>
  <c r="F60" i="1" l="1"/>
  <c r="I60" i="1" s="1"/>
  <c r="C61" i="1"/>
  <c r="G283" i="3"/>
  <c r="G78" i="3"/>
  <c r="F279" i="3"/>
  <c r="F74" i="3"/>
  <c r="E279" i="3"/>
  <c r="E74" i="3"/>
  <c r="D73" i="3"/>
  <c r="D278" i="3"/>
  <c r="C73" i="3"/>
  <c r="C278" i="3"/>
  <c r="B277" i="3"/>
  <c r="B72" i="3"/>
  <c r="F59" i="1" l="1"/>
  <c r="I59" i="1" s="1"/>
  <c r="C60" i="1"/>
  <c r="G284" i="3"/>
  <c r="G79" i="3"/>
  <c r="F280" i="3"/>
  <c r="F75" i="3"/>
  <c r="E280" i="3"/>
  <c r="E75" i="3"/>
  <c r="D279" i="3"/>
  <c r="D74" i="3"/>
  <c r="C279" i="3"/>
  <c r="C74" i="3"/>
  <c r="B278" i="3"/>
  <c r="B73" i="3"/>
  <c r="F58" i="1" l="1"/>
  <c r="I58" i="1" s="1"/>
  <c r="C59" i="1"/>
  <c r="G285" i="3"/>
  <c r="G80" i="3"/>
  <c r="F281" i="3"/>
  <c r="F76" i="3"/>
  <c r="E281" i="3"/>
  <c r="E76" i="3"/>
  <c r="D280" i="3"/>
  <c r="D75" i="3"/>
  <c r="C280" i="3"/>
  <c r="C75" i="3"/>
  <c r="B279" i="3"/>
  <c r="B74" i="3"/>
  <c r="F57" i="1" l="1"/>
  <c r="I57" i="1" s="1"/>
  <c r="C58" i="1"/>
  <c r="G81" i="3"/>
  <c r="G286" i="3"/>
  <c r="F77" i="3"/>
  <c r="F282" i="3"/>
  <c r="E77" i="3"/>
  <c r="E282" i="3"/>
  <c r="D281" i="3"/>
  <c r="D76" i="3"/>
  <c r="C281" i="3"/>
  <c r="C76" i="3"/>
  <c r="B75" i="3"/>
  <c r="B280" i="3"/>
  <c r="F56" i="1" l="1"/>
  <c r="I56" i="1" s="1"/>
  <c r="C57" i="1"/>
  <c r="G287" i="3"/>
  <c r="G82" i="3"/>
  <c r="F283" i="3"/>
  <c r="F78" i="3"/>
  <c r="E283" i="3"/>
  <c r="E78" i="3"/>
  <c r="D77" i="3"/>
  <c r="D282" i="3"/>
  <c r="C77" i="3"/>
  <c r="C282" i="3"/>
  <c r="B281" i="3"/>
  <c r="B76" i="3"/>
  <c r="F55" i="1" l="1"/>
  <c r="I55" i="1" s="1"/>
  <c r="C56" i="1"/>
  <c r="G288" i="3"/>
  <c r="G83" i="3"/>
  <c r="F284" i="3"/>
  <c r="F79" i="3"/>
  <c r="E284" i="3"/>
  <c r="E79" i="3"/>
  <c r="D283" i="3"/>
  <c r="D78" i="3"/>
  <c r="C283" i="3"/>
  <c r="C78" i="3"/>
  <c r="B282" i="3"/>
  <c r="B77" i="3"/>
  <c r="F54" i="1" l="1"/>
  <c r="I54" i="1" s="1"/>
  <c r="C55" i="1"/>
  <c r="G289" i="3"/>
  <c r="G84" i="3"/>
  <c r="F285" i="3"/>
  <c r="F80" i="3"/>
  <c r="E285" i="3"/>
  <c r="E80" i="3"/>
  <c r="D284" i="3"/>
  <c r="D79" i="3"/>
  <c r="C284" i="3"/>
  <c r="C79" i="3"/>
  <c r="B78" i="3"/>
  <c r="B283" i="3"/>
  <c r="F53" i="1" l="1"/>
  <c r="I53" i="1" s="1"/>
  <c r="C54" i="1"/>
  <c r="G85" i="3"/>
  <c r="G290" i="3"/>
  <c r="F81" i="3"/>
  <c r="F286" i="3"/>
  <c r="E81" i="3"/>
  <c r="E286" i="3"/>
  <c r="D285" i="3"/>
  <c r="D80" i="3"/>
  <c r="C285" i="3"/>
  <c r="C80" i="3"/>
  <c r="B79" i="3"/>
  <c r="B284" i="3"/>
  <c r="F52" i="1" l="1"/>
  <c r="I52" i="1" s="1"/>
  <c r="C53" i="1"/>
  <c r="G291" i="3"/>
  <c r="G86" i="3"/>
  <c r="F287" i="3"/>
  <c r="F82" i="3"/>
  <c r="E287" i="3"/>
  <c r="E82" i="3"/>
  <c r="D81" i="3"/>
  <c r="D286" i="3"/>
  <c r="C81" i="3"/>
  <c r="C286" i="3"/>
  <c r="B285" i="3"/>
  <c r="B80" i="3"/>
  <c r="F51" i="1" l="1"/>
  <c r="I51" i="1" s="1"/>
  <c r="C52" i="1"/>
  <c r="G292" i="3"/>
  <c r="G87" i="3"/>
  <c r="F288" i="3"/>
  <c r="F83" i="3"/>
  <c r="E288" i="3"/>
  <c r="E83" i="3"/>
  <c r="D287" i="3"/>
  <c r="D82" i="3"/>
  <c r="C287" i="3"/>
  <c r="C82" i="3"/>
  <c r="B286" i="3"/>
  <c r="B81" i="3"/>
  <c r="F50" i="1" l="1"/>
  <c r="I50" i="1" s="1"/>
  <c r="C51" i="1"/>
  <c r="G293" i="3"/>
  <c r="G88" i="3"/>
  <c r="F289" i="3"/>
  <c r="F84" i="3"/>
  <c r="E289" i="3"/>
  <c r="E84" i="3"/>
  <c r="D288" i="3"/>
  <c r="D83" i="3"/>
  <c r="C288" i="3"/>
  <c r="C83" i="3"/>
  <c r="B287" i="3"/>
  <c r="B82" i="3"/>
  <c r="F49" i="1" l="1"/>
  <c r="I49" i="1" s="1"/>
  <c r="C50" i="1"/>
  <c r="G89" i="3"/>
  <c r="G294" i="3"/>
  <c r="F85" i="3"/>
  <c r="F290" i="3"/>
  <c r="E85" i="3"/>
  <c r="E290" i="3"/>
  <c r="D289" i="3"/>
  <c r="D84" i="3"/>
  <c r="C289" i="3"/>
  <c r="C84" i="3"/>
  <c r="B83" i="3"/>
  <c r="B288" i="3"/>
  <c r="F48" i="1" l="1"/>
  <c r="I48" i="1" s="1"/>
  <c r="C49" i="1"/>
  <c r="G295" i="3"/>
  <c r="G90" i="3"/>
  <c r="F291" i="3"/>
  <c r="F86" i="3"/>
  <c r="E291" i="3"/>
  <c r="E86" i="3"/>
  <c r="D85" i="3"/>
  <c r="D290" i="3"/>
  <c r="C85" i="3"/>
  <c r="C290" i="3"/>
  <c r="B289" i="3"/>
  <c r="B84" i="3"/>
  <c r="F47" i="1" l="1"/>
  <c r="I47" i="1" s="1"/>
  <c r="C48" i="1"/>
  <c r="G296" i="3"/>
  <c r="G91" i="3"/>
  <c r="F292" i="3"/>
  <c r="F87" i="3"/>
  <c r="E292" i="3"/>
  <c r="E87" i="3"/>
  <c r="D291" i="3"/>
  <c r="D86" i="3"/>
  <c r="C291" i="3"/>
  <c r="C86" i="3"/>
  <c r="B290" i="3"/>
  <c r="B85" i="3"/>
  <c r="F46" i="1" l="1"/>
  <c r="I46" i="1" s="1"/>
  <c r="C47" i="1"/>
  <c r="G297" i="3"/>
  <c r="G92" i="3"/>
  <c r="F293" i="3"/>
  <c r="F88" i="3"/>
  <c r="E293" i="3"/>
  <c r="E88" i="3"/>
  <c r="D292" i="3"/>
  <c r="D87" i="3"/>
  <c r="C292" i="3"/>
  <c r="C87" i="3"/>
  <c r="B86" i="3"/>
  <c r="B291" i="3"/>
  <c r="F45" i="1" l="1"/>
  <c r="I45" i="1" s="1"/>
  <c r="C46" i="1"/>
  <c r="G93" i="3"/>
  <c r="G298" i="3"/>
  <c r="F89" i="3"/>
  <c r="F294" i="3"/>
  <c r="E89" i="3"/>
  <c r="E294" i="3"/>
  <c r="D293" i="3"/>
  <c r="D88" i="3"/>
  <c r="C293" i="3"/>
  <c r="C88" i="3"/>
  <c r="B87" i="3"/>
  <c r="B292" i="3"/>
  <c r="F44" i="1" l="1"/>
  <c r="I44" i="1" s="1"/>
  <c r="C45" i="1"/>
  <c r="G299" i="3"/>
  <c r="G94" i="3"/>
  <c r="F295" i="3"/>
  <c r="F90" i="3"/>
  <c r="E295" i="3"/>
  <c r="E90" i="3"/>
  <c r="D89" i="3"/>
  <c r="D294" i="3"/>
  <c r="C89" i="3"/>
  <c r="C294" i="3"/>
  <c r="B293" i="3"/>
  <c r="B88" i="3"/>
  <c r="F43" i="1" l="1"/>
  <c r="I43" i="1" s="1"/>
  <c r="C44" i="1"/>
  <c r="G300" i="3"/>
  <c r="G95" i="3"/>
  <c r="F296" i="3"/>
  <c r="F91" i="3"/>
  <c r="E296" i="3"/>
  <c r="E91" i="3"/>
  <c r="D295" i="3"/>
  <c r="D90" i="3"/>
  <c r="C295" i="3"/>
  <c r="C90" i="3"/>
  <c r="B294" i="3"/>
  <c r="B89" i="3"/>
  <c r="F42" i="1" l="1"/>
  <c r="I42" i="1" s="1"/>
  <c r="C43" i="1"/>
  <c r="G301" i="3"/>
  <c r="G96" i="3"/>
  <c r="F297" i="3"/>
  <c r="F92" i="3"/>
  <c r="E297" i="3"/>
  <c r="E92" i="3"/>
  <c r="D296" i="3"/>
  <c r="D91" i="3"/>
  <c r="C296" i="3"/>
  <c r="C91" i="3"/>
  <c r="B295" i="3"/>
  <c r="B90" i="3"/>
  <c r="F41" i="1" l="1"/>
  <c r="I41" i="1" s="1"/>
  <c r="C42" i="1"/>
  <c r="G97" i="3"/>
  <c r="G302" i="3"/>
  <c r="F93" i="3"/>
  <c r="F298" i="3"/>
  <c r="E93" i="3"/>
  <c r="E298" i="3"/>
  <c r="D297" i="3"/>
  <c r="D92" i="3"/>
  <c r="C297" i="3"/>
  <c r="C92" i="3"/>
  <c r="B91" i="3"/>
  <c r="B296" i="3"/>
  <c r="F40" i="1" l="1"/>
  <c r="I40" i="1" s="1"/>
  <c r="C41" i="1"/>
  <c r="G303" i="3"/>
  <c r="G98" i="3"/>
  <c r="F299" i="3"/>
  <c r="F94" i="3"/>
  <c r="E299" i="3"/>
  <c r="E94" i="3"/>
  <c r="D93" i="3"/>
  <c r="D298" i="3"/>
  <c r="C93" i="3"/>
  <c r="C298" i="3"/>
  <c r="B297" i="3"/>
  <c r="B92" i="3"/>
  <c r="F39" i="1" l="1"/>
  <c r="I39" i="1" s="1"/>
  <c r="C40" i="1"/>
  <c r="G304" i="3"/>
  <c r="G99" i="3"/>
  <c r="F300" i="3"/>
  <c r="F95" i="3"/>
  <c r="E300" i="3"/>
  <c r="E95" i="3"/>
  <c r="D299" i="3"/>
  <c r="D94" i="3"/>
  <c r="C299" i="3"/>
  <c r="C94" i="3"/>
  <c r="B298" i="3"/>
  <c r="B93" i="3"/>
  <c r="F38" i="1" l="1"/>
  <c r="I38" i="1" s="1"/>
  <c r="C39" i="1"/>
  <c r="G100" i="3"/>
  <c r="G305" i="3"/>
  <c r="F301" i="3"/>
  <c r="F96" i="3"/>
  <c r="E301" i="3"/>
  <c r="E96" i="3"/>
  <c r="D300" i="3"/>
  <c r="D95" i="3"/>
  <c r="C300" i="3"/>
  <c r="C95" i="3"/>
  <c r="B94" i="3"/>
  <c r="B299" i="3"/>
  <c r="F37" i="1" l="1"/>
  <c r="I37" i="1" s="1"/>
  <c r="C38" i="1"/>
  <c r="G101" i="3"/>
  <c r="G306" i="3"/>
  <c r="F97" i="3"/>
  <c r="F302" i="3"/>
  <c r="E97" i="3"/>
  <c r="E302" i="3"/>
  <c r="D301" i="3"/>
  <c r="D96" i="3"/>
  <c r="C301" i="3"/>
  <c r="C96" i="3"/>
  <c r="B95" i="3"/>
  <c r="B300" i="3"/>
  <c r="F36" i="1" l="1"/>
  <c r="I36" i="1" s="1"/>
  <c r="C37" i="1"/>
  <c r="G307" i="3"/>
  <c r="G102" i="3"/>
  <c r="F303" i="3"/>
  <c r="F98" i="3"/>
  <c r="E303" i="3"/>
  <c r="E98" i="3"/>
  <c r="D97" i="3"/>
  <c r="D302" i="3"/>
  <c r="C97" i="3"/>
  <c r="C302" i="3"/>
  <c r="B301" i="3"/>
  <c r="B96" i="3"/>
  <c r="F35" i="1" l="1"/>
  <c r="I35" i="1" s="1"/>
  <c r="C36" i="1"/>
  <c r="G308" i="3"/>
  <c r="G103" i="3"/>
  <c r="F304" i="3"/>
  <c r="F99" i="3"/>
  <c r="E304" i="3"/>
  <c r="E99" i="3"/>
  <c r="D303" i="3"/>
  <c r="D98" i="3"/>
  <c r="C303" i="3"/>
  <c r="C98" i="3"/>
  <c r="B302" i="3"/>
  <c r="B97" i="3"/>
  <c r="F34" i="1" l="1"/>
  <c r="I34" i="1" s="1"/>
  <c r="C35" i="1"/>
  <c r="G309" i="3"/>
  <c r="G104" i="3"/>
  <c r="F305" i="3"/>
  <c r="F100" i="3"/>
  <c r="E305" i="3"/>
  <c r="E100" i="3"/>
  <c r="D304" i="3"/>
  <c r="D99" i="3"/>
  <c r="C304" i="3"/>
  <c r="C99" i="3"/>
  <c r="B303" i="3"/>
  <c r="B98" i="3"/>
  <c r="F33" i="1" l="1"/>
  <c r="I33" i="1" s="1"/>
  <c r="C34" i="1"/>
  <c r="G105" i="3"/>
  <c r="G310" i="3"/>
  <c r="F101" i="3"/>
  <c r="F306" i="3"/>
  <c r="E101" i="3"/>
  <c r="E306" i="3"/>
  <c r="D305" i="3"/>
  <c r="D100" i="3"/>
  <c r="C305" i="3"/>
  <c r="C100" i="3"/>
  <c r="B99" i="3"/>
  <c r="B304" i="3"/>
  <c r="F32" i="1" l="1"/>
  <c r="I32" i="1" s="1"/>
  <c r="C33" i="1"/>
  <c r="G311" i="3"/>
  <c r="G106" i="3"/>
  <c r="F307" i="3"/>
  <c r="F102" i="3"/>
  <c r="E307" i="3"/>
  <c r="E102" i="3"/>
  <c r="D101" i="3"/>
  <c r="D306" i="3"/>
  <c r="C101" i="3"/>
  <c r="C306" i="3"/>
  <c r="B305" i="3"/>
  <c r="B100" i="3"/>
  <c r="F31" i="1" l="1"/>
  <c r="I31" i="1" s="1"/>
  <c r="C32" i="1"/>
  <c r="G312" i="3"/>
  <c r="G107" i="3"/>
  <c r="F308" i="3"/>
  <c r="F103" i="3"/>
  <c r="E308" i="3"/>
  <c r="E103" i="3"/>
  <c r="D307" i="3"/>
  <c r="D102" i="3"/>
  <c r="C307" i="3"/>
  <c r="C102" i="3"/>
  <c r="B306" i="3"/>
  <c r="B101" i="3"/>
  <c r="F30" i="1" l="1"/>
  <c r="I30" i="1" s="1"/>
  <c r="C31" i="1"/>
  <c r="G313" i="3"/>
  <c r="G108" i="3"/>
  <c r="F309" i="3"/>
  <c r="F104" i="3"/>
  <c r="E309" i="3"/>
  <c r="E104" i="3"/>
  <c r="D308" i="3"/>
  <c r="D103" i="3"/>
  <c r="C308" i="3"/>
  <c r="C103" i="3"/>
  <c r="B102" i="3"/>
  <c r="B307" i="3"/>
  <c r="F29" i="1" l="1"/>
  <c r="I29" i="1" s="1"/>
  <c r="C30" i="1"/>
  <c r="G109" i="3"/>
  <c r="G314" i="3"/>
  <c r="F105" i="3"/>
  <c r="F310" i="3"/>
  <c r="E105" i="3"/>
  <c r="E310" i="3"/>
  <c r="D309" i="3"/>
  <c r="D104" i="3"/>
  <c r="C309" i="3"/>
  <c r="C104" i="3"/>
  <c r="B103" i="3"/>
  <c r="B308" i="3"/>
  <c r="F28" i="1" l="1"/>
  <c r="I28" i="1" s="1"/>
  <c r="C29" i="1"/>
  <c r="G315" i="3"/>
  <c r="G110" i="3"/>
  <c r="F311" i="3"/>
  <c r="F106" i="3"/>
  <c r="E311" i="3"/>
  <c r="E106" i="3"/>
  <c r="D105" i="3"/>
  <c r="D310" i="3"/>
  <c r="C105" i="3"/>
  <c r="C310" i="3"/>
  <c r="B309" i="3"/>
  <c r="B104" i="3"/>
  <c r="F27" i="1" l="1"/>
  <c r="I27" i="1" s="1"/>
  <c r="C28" i="1"/>
  <c r="G316" i="3"/>
  <c r="G111" i="3"/>
  <c r="F312" i="3"/>
  <c r="F107" i="3"/>
  <c r="E312" i="3"/>
  <c r="E107" i="3"/>
  <c r="D311" i="3"/>
  <c r="D106" i="3"/>
  <c r="C311" i="3"/>
  <c r="C106" i="3"/>
  <c r="B310" i="3"/>
  <c r="B105" i="3"/>
  <c r="F26" i="1" l="1"/>
  <c r="I26" i="1" s="1"/>
  <c r="C27" i="1"/>
  <c r="G317" i="3"/>
  <c r="G112" i="3"/>
  <c r="F313" i="3"/>
  <c r="F108" i="3"/>
  <c r="E313" i="3"/>
  <c r="E108" i="3"/>
  <c r="D312" i="3"/>
  <c r="D107" i="3"/>
  <c r="C312" i="3"/>
  <c r="C107" i="3"/>
  <c r="B311" i="3"/>
  <c r="B106" i="3"/>
  <c r="F25" i="1" l="1"/>
  <c r="I25" i="1" s="1"/>
  <c r="C26" i="1"/>
  <c r="G113" i="3"/>
  <c r="G318" i="3"/>
  <c r="F109" i="3"/>
  <c r="F314" i="3"/>
  <c r="E109" i="3"/>
  <c r="E314" i="3"/>
  <c r="D313" i="3"/>
  <c r="D108" i="3"/>
  <c r="C313" i="3"/>
  <c r="C108" i="3"/>
  <c r="B107" i="3"/>
  <c r="B312" i="3"/>
  <c r="F24" i="1" l="1"/>
  <c r="I24" i="1" s="1"/>
  <c r="C25" i="1"/>
  <c r="G319" i="3"/>
  <c r="G114" i="3"/>
  <c r="F315" i="3"/>
  <c r="F110" i="3"/>
  <c r="E315" i="3"/>
  <c r="E110" i="3"/>
  <c r="D109" i="3"/>
  <c r="D314" i="3"/>
  <c r="C109" i="3"/>
  <c r="C314" i="3"/>
  <c r="B313" i="3"/>
  <c r="B108" i="3"/>
  <c r="F23" i="1" l="1"/>
  <c r="C24" i="1"/>
  <c r="G320" i="3"/>
  <c r="G115" i="3"/>
  <c r="F316" i="3"/>
  <c r="F111" i="3"/>
  <c r="E316" i="3"/>
  <c r="E111" i="3"/>
  <c r="D315" i="3"/>
  <c r="D110" i="3"/>
  <c r="C315" i="3"/>
  <c r="C110" i="3"/>
  <c r="B314" i="3"/>
  <c r="B109" i="3"/>
  <c r="C23" i="1" l="1"/>
  <c r="I23" i="1"/>
  <c r="G116" i="3"/>
  <c r="G321" i="3"/>
  <c r="G117" i="3" a="1"/>
  <c r="F317" i="3"/>
  <c r="F112" i="3"/>
  <c r="E317" i="3"/>
  <c r="E112" i="3"/>
  <c r="D316" i="3"/>
  <c r="D111" i="3"/>
  <c r="C316" i="3"/>
  <c r="C111" i="3"/>
  <c r="B110" i="3"/>
  <c r="B315" i="3"/>
  <c r="G118" i="3" l="1"/>
  <c r="G122" i="3"/>
  <c r="G126" i="3"/>
  <c r="G130" i="3"/>
  <c r="G134" i="3"/>
  <c r="G138" i="3"/>
  <c r="G142" i="3"/>
  <c r="G146" i="3"/>
  <c r="G150" i="3"/>
  <c r="G154" i="3"/>
  <c r="G158" i="3"/>
  <c r="G162" i="3"/>
  <c r="G166" i="3"/>
  <c r="G170" i="3"/>
  <c r="G174" i="3"/>
  <c r="G178" i="3"/>
  <c r="G182" i="3"/>
  <c r="G186" i="3"/>
  <c r="G190" i="3"/>
  <c r="G194" i="3"/>
  <c r="G198" i="3"/>
  <c r="G202" i="3"/>
  <c r="G206" i="3"/>
  <c r="G210" i="3"/>
  <c r="G214" i="3"/>
  <c r="G218" i="3"/>
  <c r="G120" i="3"/>
  <c r="G124" i="3"/>
  <c r="G128" i="3"/>
  <c r="G132" i="3"/>
  <c r="G136" i="3"/>
  <c r="G140" i="3"/>
  <c r="G144" i="3"/>
  <c r="G148" i="3"/>
  <c r="G152" i="3"/>
  <c r="G156" i="3"/>
  <c r="G160" i="3"/>
  <c r="G164" i="3"/>
  <c r="G168" i="3"/>
  <c r="G172" i="3"/>
  <c r="G176" i="3"/>
  <c r="G180" i="3"/>
  <c r="G184" i="3"/>
  <c r="G188" i="3"/>
  <c r="G192" i="3"/>
  <c r="G196" i="3"/>
  <c r="G200" i="3"/>
  <c r="G204" i="3"/>
  <c r="G208" i="3"/>
  <c r="G212" i="3"/>
  <c r="G216" i="3"/>
  <c r="G117" i="3"/>
  <c r="G121" i="3"/>
  <c r="G125" i="3"/>
  <c r="G129" i="3"/>
  <c r="G133" i="3"/>
  <c r="G137" i="3"/>
  <c r="G141" i="3"/>
  <c r="G145" i="3"/>
  <c r="G149" i="3"/>
  <c r="G153" i="3"/>
  <c r="G157" i="3"/>
  <c r="G161" i="3"/>
  <c r="G165" i="3"/>
  <c r="G169" i="3"/>
  <c r="G173" i="3"/>
  <c r="G177" i="3"/>
  <c r="G181" i="3"/>
  <c r="G185" i="3"/>
  <c r="G189" i="3"/>
  <c r="G193" i="3"/>
  <c r="G197" i="3"/>
  <c r="G201" i="3"/>
  <c r="G205" i="3"/>
  <c r="G209" i="3"/>
  <c r="G213" i="3"/>
  <c r="G217" i="3"/>
  <c r="G119" i="3"/>
  <c r="G135" i="3"/>
  <c r="G151" i="3"/>
  <c r="G167" i="3"/>
  <c r="G183" i="3"/>
  <c r="G199" i="3"/>
  <c r="G215" i="3"/>
  <c r="G123" i="3"/>
  <c r="G155" i="3"/>
  <c r="G171" i="3"/>
  <c r="G187" i="3"/>
  <c r="G139" i="3"/>
  <c r="G203" i="3"/>
  <c r="G127" i="3"/>
  <c r="G143" i="3"/>
  <c r="G159" i="3"/>
  <c r="G175" i="3"/>
  <c r="G191" i="3"/>
  <c r="G207" i="3"/>
  <c r="G131" i="3"/>
  <c r="G147" i="3"/>
  <c r="G163" i="3"/>
  <c r="G179" i="3"/>
  <c r="G195" i="3"/>
  <c r="G211" i="3"/>
  <c r="F113" i="3"/>
  <c r="F318" i="3"/>
  <c r="E113" i="3"/>
  <c r="E318" i="3"/>
  <c r="D317" i="3"/>
  <c r="D112" i="3"/>
  <c r="C317" i="3"/>
  <c r="C112" i="3"/>
  <c r="B111" i="3"/>
  <c r="B316" i="3"/>
  <c r="F319" i="3" l="1"/>
  <c r="F114" i="3"/>
  <c r="E319" i="3"/>
  <c r="E114" i="3"/>
  <c r="D113" i="3"/>
  <c r="D318" i="3"/>
  <c r="C113" i="3"/>
  <c r="C318" i="3"/>
  <c r="B317" i="3"/>
  <c r="B112" i="3"/>
  <c r="F320" i="3" l="1"/>
  <c r="F115" i="3"/>
  <c r="E320" i="3"/>
  <c r="E115" i="3"/>
  <c r="D319" i="3"/>
  <c r="D114" i="3"/>
  <c r="C319" i="3"/>
  <c r="C114" i="3"/>
  <c r="B318" i="3"/>
  <c r="B113" i="3"/>
  <c r="F321" i="3" l="1"/>
  <c r="F116" i="3"/>
  <c r="F117" i="3" a="1"/>
  <c r="E321" i="3"/>
  <c r="E116" i="3"/>
  <c r="E117" i="3" a="1"/>
  <c r="D320" i="3"/>
  <c r="D115" i="3"/>
  <c r="C320" i="3"/>
  <c r="C115" i="3"/>
  <c r="B319" i="3"/>
  <c r="B114" i="3"/>
  <c r="F118" i="3" l="1"/>
  <c r="F122" i="3"/>
  <c r="F126" i="3"/>
  <c r="F130" i="3"/>
  <c r="F134" i="3"/>
  <c r="F138" i="3"/>
  <c r="F142" i="3"/>
  <c r="F146" i="3"/>
  <c r="F150" i="3"/>
  <c r="F154" i="3"/>
  <c r="F158" i="3"/>
  <c r="F162" i="3"/>
  <c r="F166" i="3"/>
  <c r="F170" i="3"/>
  <c r="F174" i="3"/>
  <c r="F178" i="3"/>
  <c r="F182" i="3"/>
  <c r="F186" i="3"/>
  <c r="F190" i="3"/>
  <c r="F194" i="3"/>
  <c r="F198" i="3"/>
  <c r="F202" i="3"/>
  <c r="F206" i="3"/>
  <c r="F210" i="3"/>
  <c r="F214" i="3"/>
  <c r="F218" i="3"/>
  <c r="F119" i="3"/>
  <c r="F123" i="3"/>
  <c r="F127" i="3"/>
  <c r="F131" i="3"/>
  <c r="F135" i="3"/>
  <c r="F139" i="3"/>
  <c r="F143" i="3"/>
  <c r="F147" i="3"/>
  <c r="F151" i="3"/>
  <c r="F155" i="3"/>
  <c r="F159" i="3"/>
  <c r="F163" i="3"/>
  <c r="F167" i="3"/>
  <c r="F171" i="3"/>
  <c r="F175" i="3"/>
  <c r="F179" i="3"/>
  <c r="F183" i="3"/>
  <c r="F187" i="3"/>
  <c r="F191" i="3"/>
  <c r="F195" i="3"/>
  <c r="F199" i="3"/>
  <c r="F203" i="3"/>
  <c r="F207" i="3"/>
  <c r="F211" i="3"/>
  <c r="F215" i="3"/>
  <c r="F120" i="3"/>
  <c r="F124" i="3"/>
  <c r="F128" i="3"/>
  <c r="F132" i="3"/>
  <c r="F136" i="3"/>
  <c r="F140" i="3"/>
  <c r="F144" i="3"/>
  <c r="F148" i="3"/>
  <c r="F152" i="3"/>
  <c r="F156" i="3"/>
  <c r="F160" i="3"/>
  <c r="F164" i="3"/>
  <c r="F168" i="3"/>
  <c r="F172" i="3"/>
  <c r="F176" i="3"/>
  <c r="F180" i="3"/>
  <c r="F184" i="3"/>
  <c r="F188" i="3"/>
  <c r="F192" i="3"/>
  <c r="F196" i="3"/>
  <c r="F200" i="3"/>
  <c r="F204" i="3"/>
  <c r="F208" i="3"/>
  <c r="F212" i="3"/>
  <c r="F216" i="3"/>
  <c r="F117" i="3"/>
  <c r="F121" i="3"/>
  <c r="F125" i="3"/>
  <c r="F129" i="3"/>
  <c r="F133" i="3"/>
  <c r="F137" i="3"/>
  <c r="F141" i="3"/>
  <c r="F145" i="3"/>
  <c r="F149" i="3"/>
  <c r="F153" i="3"/>
  <c r="F157" i="3"/>
  <c r="F161" i="3"/>
  <c r="F165" i="3"/>
  <c r="F169" i="3"/>
  <c r="F173" i="3"/>
  <c r="F177" i="3"/>
  <c r="F181" i="3"/>
  <c r="F185" i="3"/>
  <c r="F189" i="3"/>
  <c r="F193" i="3"/>
  <c r="F197" i="3"/>
  <c r="F201" i="3"/>
  <c r="F205" i="3"/>
  <c r="F209" i="3"/>
  <c r="F213" i="3"/>
  <c r="F217"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D321" i="3"/>
  <c r="D116" i="3"/>
  <c r="D117" i="3" a="1"/>
  <c r="C321" i="3"/>
  <c r="C116" i="3"/>
  <c r="C117" i="3" a="1"/>
  <c r="B115" i="3"/>
  <c r="B320" i="3"/>
  <c r="D118" i="3" l="1"/>
  <c r="D122" i="3"/>
  <c r="D126" i="3"/>
  <c r="D130" i="3"/>
  <c r="D134" i="3"/>
  <c r="D138" i="3"/>
  <c r="D142" i="3"/>
  <c r="D146" i="3"/>
  <c r="D150" i="3"/>
  <c r="D154" i="3"/>
  <c r="D158" i="3"/>
  <c r="D162" i="3"/>
  <c r="D166" i="3"/>
  <c r="D170" i="3"/>
  <c r="D174" i="3"/>
  <c r="D178" i="3"/>
  <c r="D182" i="3"/>
  <c r="D186" i="3"/>
  <c r="D190" i="3"/>
  <c r="D194" i="3"/>
  <c r="D198" i="3"/>
  <c r="D202" i="3"/>
  <c r="D206" i="3"/>
  <c r="D210" i="3"/>
  <c r="D214" i="3"/>
  <c r="D218" i="3"/>
  <c r="D119" i="3"/>
  <c r="D123" i="3"/>
  <c r="D127" i="3"/>
  <c r="D131" i="3"/>
  <c r="D135" i="3"/>
  <c r="D139" i="3"/>
  <c r="D143" i="3"/>
  <c r="D147" i="3"/>
  <c r="D151" i="3"/>
  <c r="D155" i="3"/>
  <c r="D159" i="3"/>
  <c r="D163" i="3"/>
  <c r="D167" i="3"/>
  <c r="D171" i="3"/>
  <c r="D175" i="3"/>
  <c r="D179" i="3"/>
  <c r="D183" i="3"/>
  <c r="D187" i="3"/>
  <c r="D191" i="3"/>
  <c r="D195" i="3"/>
  <c r="D199" i="3"/>
  <c r="D203" i="3"/>
  <c r="D207" i="3"/>
  <c r="D211" i="3"/>
  <c r="D215" i="3"/>
  <c r="D120" i="3"/>
  <c r="D124" i="3"/>
  <c r="D128" i="3"/>
  <c r="D132" i="3"/>
  <c r="D136" i="3"/>
  <c r="D140" i="3"/>
  <c r="D144" i="3"/>
  <c r="D148" i="3"/>
  <c r="D152" i="3"/>
  <c r="D156" i="3"/>
  <c r="D160" i="3"/>
  <c r="D164" i="3"/>
  <c r="D168" i="3"/>
  <c r="D172" i="3"/>
  <c r="D176" i="3"/>
  <c r="D180" i="3"/>
  <c r="D184" i="3"/>
  <c r="D188" i="3"/>
  <c r="D192" i="3"/>
  <c r="D196" i="3"/>
  <c r="D200" i="3"/>
  <c r="D204" i="3"/>
  <c r="D208" i="3"/>
  <c r="D212" i="3"/>
  <c r="D216" i="3"/>
  <c r="D117" i="3"/>
  <c r="D121" i="3"/>
  <c r="D125" i="3"/>
  <c r="D129" i="3"/>
  <c r="D133" i="3"/>
  <c r="D137" i="3"/>
  <c r="D141" i="3"/>
  <c r="D145" i="3"/>
  <c r="D149" i="3"/>
  <c r="D153" i="3"/>
  <c r="D157" i="3"/>
  <c r="D161" i="3"/>
  <c r="D165" i="3"/>
  <c r="D169" i="3"/>
  <c r="D173" i="3"/>
  <c r="D177" i="3"/>
  <c r="D181" i="3"/>
  <c r="D185" i="3"/>
  <c r="D189" i="3"/>
  <c r="D193" i="3"/>
  <c r="D197" i="3"/>
  <c r="D201" i="3"/>
  <c r="D205" i="3"/>
  <c r="D209" i="3"/>
  <c r="D213" i="3"/>
  <c r="D217" i="3"/>
  <c r="C118" i="3"/>
  <c r="C122" i="3"/>
  <c r="C126" i="3"/>
  <c r="C130" i="3"/>
  <c r="C134" i="3"/>
  <c r="C138" i="3"/>
  <c r="C142" i="3"/>
  <c r="C146" i="3"/>
  <c r="C150" i="3"/>
  <c r="C154" i="3"/>
  <c r="C158" i="3"/>
  <c r="C162" i="3"/>
  <c r="C166" i="3"/>
  <c r="C170" i="3"/>
  <c r="C174" i="3"/>
  <c r="C178" i="3"/>
  <c r="C182" i="3"/>
  <c r="C186" i="3"/>
  <c r="C190" i="3"/>
  <c r="C194" i="3"/>
  <c r="C198" i="3"/>
  <c r="C202" i="3"/>
  <c r="C206" i="3"/>
  <c r="C210" i="3"/>
  <c r="C214" i="3"/>
  <c r="C218" i="3"/>
  <c r="C119" i="3"/>
  <c r="C123" i="3"/>
  <c r="C127" i="3"/>
  <c r="C131" i="3"/>
  <c r="C135" i="3"/>
  <c r="C139" i="3"/>
  <c r="C143" i="3"/>
  <c r="C147" i="3"/>
  <c r="C151" i="3"/>
  <c r="C155" i="3"/>
  <c r="C159" i="3"/>
  <c r="C163" i="3"/>
  <c r="C167" i="3"/>
  <c r="C171" i="3"/>
  <c r="C175" i="3"/>
  <c r="C179" i="3"/>
  <c r="C183" i="3"/>
  <c r="C187" i="3"/>
  <c r="C191" i="3"/>
  <c r="C195" i="3"/>
  <c r="C199" i="3"/>
  <c r="C203" i="3"/>
  <c r="C207" i="3"/>
  <c r="C211" i="3"/>
  <c r="C215" i="3"/>
  <c r="C120" i="3"/>
  <c r="C124" i="3"/>
  <c r="C128" i="3"/>
  <c r="C132" i="3"/>
  <c r="C136" i="3"/>
  <c r="C140" i="3"/>
  <c r="C144" i="3"/>
  <c r="C148" i="3"/>
  <c r="C152" i="3"/>
  <c r="C156" i="3"/>
  <c r="C160" i="3"/>
  <c r="C164" i="3"/>
  <c r="C168" i="3"/>
  <c r="C172" i="3"/>
  <c r="C176" i="3"/>
  <c r="C180" i="3"/>
  <c r="C184" i="3"/>
  <c r="C188" i="3"/>
  <c r="C192" i="3"/>
  <c r="C196" i="3"/>
  <c r="C200" i="3"/>
  <c r="C204" i="3"/>
  <c r="C208" i="3"/>
  <c r="C212" i="3"/>
  <c r="C216" i="3"/>
  <c r="C117" i="3"/>
  <c r="C121" i="3"/>
  <c r="C125" i="3"/>
  <c r="C129" i="3"/>
  <c r="C133" i="3"/>
  <c r="C137" i="3"/>
  <c r="C141" i="3"/>
  <c r="C145" i="3"/>
  <c r="C149" i="3"/>
  <c r="C153" i="3"/>
  <c r="C157" i="3"/>
  <c r="C161" i="3"/>
  <c r="C165" i="3"/>
  <c r="C169" i="3"/>
  <c r="C173" i="3"/>
  <c r="C177" i="3"/>
  <c r="C181" i="3"/>
  <c r="C185" i="3"/>
  <c r="C189" i="3"/>
  <c r="C193" i="3"/>
  <c r="C197" i="3"/>
  <c r="C201" i="3"/>
  <c r="C205" i="3"/>
  <c r="C209" i="3"/>
  <c r="C213" i="3"/>
  <c r="C217" i="3"/>
  <c r="B321" i="3"/>
  <c r="B116" i="3"/>
  <c r="B117" i="3" a="1"/>
  <c r="B119" i="3" l="1"/>
  <c r="B123" i="3"/>
  <c r="B127" i="3"/>
  <c r="B131" i="3"/>
  <c r="B135" i="3"/>
  <c r="B139" i="3"/>
  <c r="B143" i="3"/>
  <c r="B147" i="3"/>
  <c r="B151" i="3"/>
  <c r="B155" i="3"/>
  <c r="B159" i="3"/>
  <c r="B163" i="3"/>
  <c r="B167" i="3"/>
  <c r="B171" i="3"/>
  <c r="B175" i="3"/>
  <c r="B179" i="3"/>
  <c r="B183" i="3"/>
  <c r="B187" i="3"/>
  <c r="B191" i="3"/>
  <c r="B195" i="3"/>
  <c r="B199" i="3"/>
  <c r="B203" i="3"/>
  <c r="B207" i="3"/>
  <c r="B211" i="3"/>
  <c r="B215" i="3"/>
  <c r="B120" i="3"/>
  <c r="B124" i="3"/>
  <c r="B128" i="3"/>
  <c r="B132" i="3"/>
  <c r="B136" i="3"/>
  <c r="B140" i="3"/>
  <c r="B144" i="3"/>
  <c r="B148" i="3"/>
  <c r="B152" i="3"/>
  <c r="B156" i="3"/>
  <c r="B160" i="3"/>
  <c r="B164" i="3"/>
  <c r="B168" i="3"/>
  <c r="B172" i="3"/>
  <c r="B176" i="3"/>
  <c r="B180" i="3"/>
  <c r="B184" i="3"/>
  <c r="B188" i="3"/>
  <c r="B192" i="3"/>
  <c r="B196" i="3"/>
  <c r="B200" i="3"/>
  <c r="B204" i="3"/>
  <c r="B208" i="3"/>
  <c r="B212" i="3"/>
  <c r="B216" i="3"/>
  <c r="B121" i="3"/>
  <c r="B129" i="3"/>
  <c r="B137" i="3"/>
  <c r="B145" i="3"/>
  <c r="B153" i="3"/>
  <c r="B161" i="3"/>
  <c r="B169" i="3"/>
  <c r="B177" i="3"/>
  <c r="B185" i="3"/>
  <c r="B193" i="3"/>
  <c r="B201" i="3"/>
  <c r="B209" i="3"/>
  <c r="B217" i="3"/>
  <c r="B122" i="3"/>
  <c r="B130" i="3"/>
  <c r="B138" i="3"/>
  <c r="B146" i="3"/>
  <c r="B154" i="3"/>
  <c r="B162" i="3"/>
  <c r="B170" i="3"/>
  <c r="B178" i="3"/>
  <c r="B186" i="3"/>
  <c r="B194" i="3"/>
  <c r="B202" i="3"/>
  <c r="B210" i="3"/>
  <c r="B218" i="3"/>
  <c r="B166" i="3"/>
  <c r="B206" i="3"/>
  <c r="B117" i="3"/>
  <c r="B125" i="3"/>
  <c r="B133" i="3"/>
  <c r="B141" i="3"/>
  <c r="B149" i="3"/>
  <c r="B157" i="3"/>
  <c r="B165" i="3"/>
  <c r="B173" i="3"/>
  <c r="B181" i="3"/>
  <c r="B189" i="3"/>
  <c r="B197" i="3"/>
  <c r="B205" i="3"/>
  <c r="B213" i="3"/>
  <c r="B118" i="3"/>
  <c r="B126" i="3"/>
  <c r="B134" i="3"/>
  <c r="B142" i="3"/>
  <c r="B150" i="3"/>
  <c r="B158" i="3"/>
  <c r="B174" i="3"/>
  <c r="B182" i="3"/>
  <c r="B190" i="3"/>
  <c r="B198" i="3"/>
  <c r="B214" i="3"/>
  <c r="U10041" i="12"/>
  <c r="U10040" i="12"/>
  <c r="U10039" i="12"/>
  <c r="U10038" i="12"/>
  <c r="U10037" i="12"/>
  <c r="U10036" i="12"/>
  <c r="U10035" i="12"/>
  <c r="U10034" i="12"/>
  <c r="U10033" i="12"/>
  <c r="U10032" i="12"/>
  <c r="U10031" i="12"/>
  <c r="U10030" i="12"/>
  <c r="U10029" i="12"/>
  <c r="U10028" i="12"/>
  <c r="U10027" i="12"/>
  <c r="U10026" i="12"/>
  <c r="U10025" i="12"/>
  <c r="U10024" i="12"/>
  <c r="U10023" i="12"/>
  <c r="U10022" i="12"/>
  <c r="U10021" i="12"/>
  <c r="U10020" i="12"/>
  <c r="U10019" i="12"/>
  <c r="U10018" i="12"/>
  <c r="U10017" i="12"/>
  <c r="U10016" i="12"/>
  <c r="U10015" i="12"/>
  <c r="U10014" i="12"/>
  <c r="U10013" i="12"/>
  <c r="U10012" i="12"/>
  <c r="U10011" i="12"/>
  <c r="U10010" i="12"/>
  <c r="U10009" i="12"/>
  <c r="U10008" i="12"/>
  <c r="U10007" i="12"/>
  <c r="U10006" i="12"/>
  <c r="U10005" i="12"/>
  <c r="U10004" i="12"/>
  <c r="U10003" i="12"/>
  <c r="U10002" i="12"/>
  <c r="U10001" i="12"/>
  <c r="U10000" i="12"/>
  <c r="U9999" i="12"/>
  <c r="U9998" i="12"/>
  <c r="U9997" i="12"/>
  <c r="U9996" i="12"/>
  <c r="U9995" i="12"/>
  <c r="U9994" i="12"/>
  <c r="U9993" i="12"/>
  <c r="U9992" i="12"/>
  <c r="U9991" i="12"/>
  <c r="U9990" i="12"/>
  <c r="U9989" i="12"/>
  <c r="U9988" i="12"/>
  <c r="U9987" i="12"/>
  <c r="U9986" i="12"/>
  <c r="U9985" i="12"/>
  <c r="U9984" i="12"/>
  <c r="U9983" i="12"/>
  <c r="U9982" i="12"/>
  <c r="U9981" i="12"/>
  <c r="U9980" i="12"/>
  <c r="U9979" i="12"/>
  <c r="U9978" i="12"/>
  <c r="U9977" i="12"/>
  <c r="U9976" i="12"/>
  <c r="U9975" i="12"/>
  <c r="U9974" i="12"/>
  <c r="U9973" i="12"/>
  <c r="U9972" i="12"/>
  <c r="U9971" i="12"/>
  <c r="U9970" i="12"/>
  <c r="U9969" i="12"/>
  <c r="U9968" i="12"/>
  <c r="U9967" i="12"/>
  <c r="U9966" i="12"/>
  <c r="U9965" i="12"/>
  <c r="U9964" i="12"/>
  <c r="U9963" i="12"/>
  <c r="U9962" i="12"/>
  <c r="U9961" i="12"/>
  <c r="U9960" i="12"/>
  <c r="U9959" i="12"/>
  <c r="U9958" i="12"/>
  <c r="U9957" i="12"/>
  <c r="U9956" i="12"/>
  <c r="U9955" i="12"/>
  <c r="U9954" i="12"/>
  <c r="U9953" i="12"/>
  <c r="U9952" i="12"/>
  <c r="U9951" i="12"/>
  <c r="U9950" i="12"/>
  <c r="U9949" i="12"/>
  <c r="U9948" i="12"/>
  <c r="U9947" i="12"/>
  <c r="U9946" i="12"/>
  <c r="U9945" i="12"/>
  <c r="U9944" i="12"/>
  <c r="U9943" i="12"/>
  <c r="U9942" i="12"/>
  <c r="U9941" i="12"/>
  <c r="U9940" i="12"/>
  <c r="U9939" i="12"/>
  <c r="U9938" i="12"/>
  <c r="U9937" i="12"/>
  <c r="U9936" i="12"/>
  <c r="U9935" i="12"/>
  <c r="U9934" i="12"/>
  <c r="U9933" i="12"/>
  <c r="U9932" i="12"/>
  <c r="U9931" i="12"/>
  <c r="U9930" i="12"/>
  <c r="U9929" i="12"/>
  <c r="U9928" i="12"/>
  <c r="U9927" i="12"/>
  <c r="U9926" i="12"/>
  <c r="U9925" i="12"/>
  <c r="U9924" i="12"/>
  <c r="U9923" i="12"/>
  <c r="U9922" i="12"/>
  <c r="U9921" i="12"/>
  <c r="U9920" i="12"/>
  <c r="U9919" i="12"/>
  <c r="U9918" i="12"/>
  <c r="U9917" i="12"/>
  <c r="U9916" i="12"/>
  <c r="U9915" i="12"/>
  <c r="U9914" i="12"/>
  <c r="U9913" i="12"/>
  <c r="U9912" i="12"/>
  <c r="U9911" i="12"/>
  <c r="U9910" i="12"/>
  <c r="U9909" i="12"/>
  <c r="U9908" i="12"/>
  <c r="U9907" i="12"/>
  <c r="U9906" i="12"/>
  <c r="U9905" i="12"/>
  <c r="U9904" i="12"/>
  <c r="U9903" i="12"/>
  <c r="U9902" i="12"/>
  <c r="U9901" i="12"/>
  <c r="U9900" i="12"/>
  <c r="U9899" i="12"/>
  <c r="U9898" i="12"/>
  <c r="U9897" i="12"/>
  <c r="U9896" i="12"/>
  <c r="U9895" i="12"/>
  <c r="U9894" i="12"/>
  <c r="U9893" i="12"/>
  <c r="U9892" i="12"/>
  <c r="U9891" i="12"/>
  <c r="U9890" i="12"/>
  <c r="U9889" i="12"/>
  <c r="U9888" i="12"/>
  <c r="U9887" i="12"/>
  <c r="U9886" i="12"/>
  <c r="U9885" i="12"/>
  <c r="U9884" i="12"/>
  <c r="U9883" i="12"/>
  <c r="U9882" i="12"/>
  <c r="U9881" i="12"/>
  <c r="U9880" i="12"/>
  <c r="U9879" i="12"/>
  <c r="U9878" i="12"/>
  <c r="U9877" i="12"/>
  <c r="U9876" i="12"/>
  <c r="U9875" i="12"/>
  <c r="U9874" i="12"/>
  <c r="U9873" i="12"/>
  <c r="U9872" i="12"/>
  <c r="U9871" i="12"/>
  <c r="U9870" i="12"/>
  <c r="U9869" i="12"/>
  <c r="U9868" i="12"/>
  <c r="U9867" i="12"/>
  <c r="U9866" i="12"/>
  <c r="U9865" i="12"/>
  <c r="U9864" i="12"/>
  <c r="U9863" i="12"/>
  <c r="U9862" i="12"/>
  <c r="U9861" i="12"/>
  <c r="U9860" i="12"/>
  <c r="U9859" i="12"/>
  <c r="U9858" i="12"/>
  <c r="U9857" i="12"/>
  <c r="U9856" i="12"/>
  <c r="U9855" i="12"/>
  <c r="U9854" i="12"/>
  <c r="U9853" i="12"/>
  <c r="U9852" i="12"/>
  <c r="U9851" i="12"/>
  <c r="U9850" i="12"/>
  <c r="U9849" i="12"/>
  <c r="U9848" i="12"/>
  <c r="U9847" i="12"/>
  <c r="U9846" i="12"/>
  <c r="U9845" i="12"/>
  <c r="U9844" i="12"/>
  <c r="U9843" i="12"/>
  <c r="U9842" i="12"/>
  <c r="U9841" i="12"/>
  <c r="U9840" i="12"/>
  <c r="U9839" i="12"/>
  <c r="U9838" i="12"/>
  <c r="U9837" i="12"/>
  <c r="U9836" i="12"/>
  <c r="U9835" i="12"/>
  <c r="U9834" i="12"/>
  <c r="U9833" i="12"/>
  <c r="U9832" i="12"/>
  <c r="U9831" i="12"/>
  <c r="U9830" i="12"/>
  <c r="U9829" i="12"/>
  <c r="U9828" i="12"/>
  <c r="U9827" i="12"/>
  <c r="U9826" i="12"/>
  <c r="U9825" i="12"/>
  <c r="U9824" i="12"/>
  <c r="U9823" i="12"/>
  <c r="U9822" i="12"/>
  <c r="U9821" i="12"/>
  <c r="U9820" i="12"/>
  <c r="U9819" i="12"/>
  <c r="U9818" i="12"/>
  <c r="U9817" i="12"/>
  <c r="U9816" i="12"/>
  <c r="U9815" i="12"/>
  <c r="U9814" i="12"/>
  <c r="U9813" i="12"/>
  <c r="U9812" i="12"/>
  <c r="U9811" i="12"/>
  <c r="U9810" i="12"/>
  <c r="U9809" i="12"/>
  <c r="U9808" i="12"/>
  <c r="U9807" i="12"/>
  <c r="U9806" i="12"/>
  <c r="U9805" i="12"/>
  <c r="U9804" i="12"/>
  <c r="U9803" i="12"/>
  <c r="U9802" i="12"/>
  <c r="U9801" i="12"/>
  <c r="U9800" i="12"/>
  <c r="U9799" i="12"/>
  <c r="U9798" i="12"/>
  <c r="U9797" i="12"/>
  <c r="U9796" i="12"/>
  <c r="U9795" i="12"/>
  <c r="U9794" i="12"/>
  <c r="U9793" i="12"/>
  <c r="U9792" i="12"/>
  <c r="U9791" i="12"/>
  <c r="U9790" i="12"/>
  <c r="U9789" i="12"/>
  <c r="U9788" i="12"/>
  <c r="U9787" i="12"/>
  <c r="U9786" i="12"/>
  <c r="U9785" i="12"/>
  <c r="U9784" i="12"/>
  <c r="U9783" i="12"/>
  <c r="U9782" i="12"/>
  <c r="U9781" i="12"/>
  <c r="U9780" i="12"/>
  <c r="U9779" i="12"/>
  <c r="U9778" i="12"/>
  <c r="U9777" i="12"/>
  <c r="U9776" i="12"/>
  <c r="U9775" i="12"/>
  <c r="U9774" i="12"/>
  <c r="U9773" i="12"/>
  <c r="U9772" i="12"/>
  <c r="U9771" i="12"/>
  <c r="U9770" i="12"/>
  <c r="U9769" i="12"/>
  <c r="U9768" i="12"/>
  <c r="U9767" i="12"/>
  <c r="U9766" i="12"/>
  <c r="U9765" i="12"/>
  <c r="U9764" i="12"/>
  <c r="U9763" i="12"/>
  <c r="U9762" i="12"/>
  <c r="U9761" i="12"/>
  <c r="U9760" i="12"/>
  <c r="U9759" i="12"/>
  <c r="U9758" i="12"/>
  <c r="U9757" i="12"/>
  <c r="U9756" i="12"/>
  <c r="U9755" i="12"/>
  <c r="U9754" i="12"/>
  <c r="U9753" i="12"/>
  <c r="U9752" i="12"/>
  <c r="U9751" i="12"/>
  <c r="U9750" i="12"/>
  <c r="U9749" i="12"/>
  <c r="U9748" i="12"/>
  <c r="U9747" i="12"/>
  <c r="U9746" i="12"/>
  <c r="U9745" i="12"/>
  <c r="U9744" i="12"/>
  <c r="U9743" i="12"/>
  <c r="U9742" i="12"/>
  <c r="U9741" i="12"/>
  <c r="U9740" i="12"/>
  <c r="U9739" i="12"/>
  <c r="U9738" i="12"/>
  <c r="U9737" i="12"/>
  <c r="U9736" i="12"/>
  <c r="U9735" i="12"/>
  <c r="U9734" i="12"/>
  <c r="U9733" i="12"/>
  <c r="U9732" i="12"/>
  <c r="U9731" i="12"/>
  <c r="U9730" i="12"/>
  <c r="U9729" i="12"/>
  <c r="U9728" i="12"/>
  <c r="U9727" i="12"/>
  <c r="U9726" i="12"/>
  <c r="U9725" i="12"/>
  <c r="U9724" i="12"/>
  <c r="U9723" i="12"/>
  <c r="U9722" i="12"/>
  <c r="U9721" i="12"/>
  <c r="U9720" i="12"/>
  <c r="U9719" i="12"/>
  <c r="U9718" i="12"/>
  <c r="U9717" i="12"/>
  <c r="U9716" i="12"/>
  <c r="U9715" i="12"/>
  <c r="U9714" i="12"/>
  <c r="U9713" i="12"/>
  <c r="U9712" i="12"/>
  <c r="U9711" i="12"/>
  <c r="U9710" i="12"/>
  <c r="U9709" i="12"/>
  <c r="U9708" i="12"/>
  <c r="U9707" i="12"/>
  <c r="U9706" i="12"/>
  <c r="U9705" i="12"/>
  <c r="U9704" i="12"/>
  <c r="U9703" i="12"/>
  <c r="U9702" i="12"/>
  <c r="U9701" i="12"/>
  <c r="U9700" i="12"/>
  <c r="U9699" i="12"/>
  <c r="U9698" i="12"/>
  <c r="U9697" i="12"/>
  <c r="U9696" i="12"/>
  <c r="U9695" i="12"/>
  <c r="U9694" i="12"/>
  <c r="U9693" i="12"/>
  <c r="U9692" i="12"/>
  <c r="U9691" i="12"/>
  <c r="U9690" i="12"/>
  <c r="U9689" i="12"/>
  <c r="U9688" i="12"/>
  <c r="U9687" i="12"/>
  <c r="U9686" i="12"/>
  <c r="U9685" i="12"/>
  <c r="U9684" i="12"/>
  <c r="U9683" i="12"/>
  <c r="U9682" i="12"/>
  <c r="U9681" i="12"/>
  <c r="U9680" i="12"/>
  <c r="U9679" i="12"/>
  <c r="U9678" i="12"/>
  <c r="U9677" i="12"/>
  <c r="U9676" i="12"/>
  <c r="U9675" i="12"/>
  <c r="U9674" i="12"/>
  <c r="U9673" i="12"/>
  <c r="U9672" i="12"/>
  <c r="U9671" i="12"/>
  <c r="U9670" i="12"/>
  <c r="U9669" i="12"/>
  <c r="U9668" i="12"/>
  <c r="U9667" i="12"/>
  <c r="U9666" i="12"/>
  <c r="U9665" i="12"/>
  <c r="U9664" i="12"/>
  <c r="U9663" i="12"/>
  <c r="U9662" i="12"/>
  <c r="U9661" i="12"/>
  <c r="U9660" i="12"/>
  <c r="U9659" i="12"/>
  <c r="U9658" i="12"/>
  <c r="U9657" i="12"/>
  <c r="U9656" i="12"/>
  <c r="U9655" i="12"/>
  <c r="U9654" i="12"/>
  <c r="U9653" i="12"/>
  <c r="U9652" i="12"/>
  <c r="U9651" i="12"/>
  <c r="U9650" i="12"/>
  <c r="U9649" i="12"/>
  <c r="U9648" i="12"/>
  <c r="U9647" i="12"/>
  <c r="U9646" i="12"/>
  <c r="U9645" i="12"/>
  <c r="U9644" i="12"/>
  <c r="U9643" i="12"/>
  <c r="U9642" i="12"/>
  <c r="U9641" i="12"/>
  <c r="U9640" i="12"/>
  <c r="U9639" i="12"/>
  <c r="U9638" i="12"/>
  <c r="U9637" i="12"/>
  <c r="U9636" i="12"/>
  <c r="U9635" i="12"/>
  <c r="U9634" i="12"/>
  <c r="U9633" i="12"/>
  <c r="U9632" i="12"/>
  <c r="U9631" i="12"/>
  <c r="U9630" i="12"/>
  <c r="U9629" i="12"/>
  <c r="U9628" i="12"/>
  <c r="U9627" i="12"/>
  <c r="U9626" i="12"/>
  <c r="U9625" i="12"/>
  <c r="U9624" i="12"/>
  <c r="U9623" i="12"/>
  <c r="U9622" i="12"/>
  <c r="U9621" i="12"/>
  <c r="U9620" i="12"/>
  <c r="U9619" i="12"/>
  <c r="U9618" i="12"/>
  <c r="U9617" i="12"/>
  <c r="U9616" i="12"/>
  <c r="U9615" i="12"/>
  <c r="U9614" i="12"/>
  <c r="U9613" i="12"/>
  <c r="U9612" i="12"/>
  <c r="U9611" i="12"/>
  <c r="U9610" i="12"/>
  <c r="U9609" i="12"/>
  <c r="U9608" i="12"/>
  <c r="U9607" i="12"/>
  <c r="U9606" i="12"/>
  <c r="U9605" i="12"/>
  <c r="U9604" i="12"/>
  <c r="U9603" i="12"/>
  <c r="U9602" i="12"/>
  <c r="U9601" i="12"/>
  <c r="U9600" i="12"/>
  <c r="U9599" i="12"/>
  <c r="U9598" i="12"/>
  <c r="U9597" i="12"/>
  <c r="U9596" i="12"/>
  <c r="U9595" i="12"/>
  <c r="U9594" i="12"/>
  <c r="U9593" i="12"/>
  <c r="U9592" i="12"/>
  <c r="U9591" i="12"/>
  <c r="U9590" i="12"/>
  <c r="U9589" i="12"/>
  <c r="U9588" i="12"/>
  <c r="U9587" i="12"/>
  <c r="U9586" i="12"/>
  <c r="U9585" i="12"/>
  <c r="U9584" i="12"/>
  <c r="U9583" i="12"/>
  <c r="U9582" i="12"/>
  <c r="U9581" i="12"/>
  <c r="U9580" i="12"/>
  <c r="U9579" i="12"/>
  <c r="U9578" i="12"/>
  <c r="U9577" i="12"/>
  <c r="U9576" i="12"/>
  <c r="U9575" i="12"/>
  <c r="U9574" i="12"/>
  <c r="U9573" i="12"/>
  <c r="U9572" i="12"/>
  <c r="U9571" i="12"/>
  <c r="U9570" i="12"/>
  <c r="U9569" i="12"/>
  <c r="U9568" i="12"/>
  <c r="U9567" i="12"/>
  <c r="U9566" i="12"/>
  <c r="U9565" i="12"/>
  <c r="U9564" i="12"/>
  <c r="U9563" i="12"/>
  <c r="U9562" i="12"/>
  <c r="U9561" i="12"/>
  <c r="U9560" i="12"/>
  <c r="U9559" i="12"/>
  <c r="U9558" i="12"/>
  <c r="U9557" i="12"/>
  <c r="U9556" i="12"/>
  <c r="U9555" i="12"/>
  <c r="U9554" i="12"/>
  <c r="U9553" i="12"/>
  <c r="U9552" i="12"/>
  <c r="U9551" i="12"/>
  <c r="U9550" i="12"/>
  <c r="U9549" i="12"/>
  <c r="U9548" i="12"/>
  <c r="U9547" i="12"/>
  <c r="U9546" i="12"/>
  <c r="U9545" i="12"/>
  <c r="U9544" i="12"/>
  <c r="U9543" i="12"/>
  <c r="U9542" i="12"/>
  <c r="U9541" i="12"/>
  <c r="U9540" i="12"/>
  <c r="U9539" i="12"/>
  <c r="U9538" i="12"/>
  <c r="U9537" i="12"/>
  <c r="U9536" i="12"/>
  <c r="U9535" i="12"/>
  <c r="U9534" i="12"/>
  <c r="U9533" i="12"/>
  <c r="U9532" i="12"/>
  <c r="U9531" i="12"/>
  <c r="U9530" i="12"/>
  <c r="U9529" i="12"/>
  <c r="U9528" i="12"/>
  <c r="U9527" i="12"/>
  <c r="U9526" i="12"/>
  <c r="U9525" i="12"/>
  <c r="U9524" i="12"/>
  <c r="U9523" i="12"/>
  <c r="U9522" i="12"/>
  <c r="U9521" i="12"/>
  <c r="U9520" i="12"/>
  <c r="U9519" i="12"/>
  <c r="U9518" i="12"/>
  <c r="U9517" i="12"/>
  <c r="U9516" i="12"/>
  <c r="U9515" i="12"/>
  <c r="U9514" i="12"/>
  <c r="U9513" i="12"/>
  <c r="U9512" i="12"/>
  <c r="U9511" i="12"/>
  <c r="U9510" i="12"/>
  <c r="U9509" i="12"/>
  <c r="U9508" i="12"/>
  <c r="U9507" i="12"/>
  <c r="U9506" i="12"/>
  <c r="U9505" i="12"/>
  <c r="U9504" i="12"/>
  <c r="U9503" i="12"/>
  <c r="U9502" i="12"/>
  <c r="U9501" i="12"/>
  <c r="U9500" i="12"/>
  <c r="U9499" i="12"/>
  <c r="U9498" i="12"/>
  <c r="U9497" i="12"/>
  <c r="U9496" i="12"/>
  <c r="U9495" i="12"/>
  <c r="U9494" i="12"/>
  <c r="U9493" i="12"/>
  <c r="U9492" i="12"/>
  <c r="U9491" i="12"/>
  <c r="U9490" i="12"/>
  <c r="U9489" i="12"/>
  <c r="U9488" i="12"/>
  <c r="U9487" i="12"/>
  <c r="U9486" i="12"/>
  <c r="U9485" i="12"/>
  <c r="U9484" i="12"/>
  <c r="U9483" i="12"/>
  <c r="U9482" i="12"/>
  <c r="U9481" i="12"/>
  <c r="U9480" i="12"/>
  <c r="U9479" i="12"/>
  <c r="U9478" i="12"/>
  <c r="U9477" i="12"/>
  <c r="U9476" i="12"/>
  <c r="U9475" i="12"/>
  <c r="U9474" i="12"/>
  <c r="U9473" i="12"/>
  <c r="U9472" i="12"/>
  <c r="U9471" i="12"/>
  <c r="U9470" i="12"/>
  <c r="U9469" i="12"/>
  <c r="U9468" i="12"/>
  <c r="U9467" i="12"/>
  <c r="U9466" i="12"/>
  <c r="U9465" i="12"/>
  <c r="U9464" i="12"/>
  <c r="U9463" i="12"/>
  <c r="U9462" i="12"/>
  <c r="U9461" i="12"/>
  <c r="U9460" i="12"/>
  <c r="U9459" i="12"/>
  <c r="U9458" i="12"/>
  <c r="U9457" i="12"/>
  <c r="U9456" i="12"/>
  <c r="U9455" i="12"/>
  <c r="U9454" i="12"/>
  <c r="U9453" i="12"/>
  <c r="U9452" i="12"/>
  <c r="U9451" i="12"/>
  <c r="U9450" i="12"/>
  <c r="U9449" i="12"/>
  <c r="U9448" i="12"/>
  <c r="U9447" i="12"/>
  <c r="U9446" i="12"/>
  <c r="U9445" i="12"/>
  <c r="U9444" i="12"/>
  <c r="U9443" i="12"/>
  <c r="U9442" i="12"/>
  <c r="U9441" i="12"/>
  <c r="U9440" i="12"/>
  <c r="U9439" i="12"/>
  <c r="U9438" i="12"/>
  <c r="U9437" i="12"/>
  <c r="U9436" i="12"/>
  <c r="U9435" i="12"/>
  <c r="U9434" i="12"/>
  <c r="U9433" i="12"/>
  <c r="U9432" i="12"/>
  <c r="U9431" i="12"/>
  <c r="U9430" i="12"/>
  <c r="U9429" i="12"/>
  <c r="U9428" i="12"/>
  <c r="U9427" i="12"/>
  <c r="U9426" i="12"/>
  <c r="U9425" i="12"/>
  <c r="U9424" i="12"/>
  <c r="U9423" i="12"/>
  <c r="U9422" i="12"/>
  <c r="U9421" i="12"/>
  <c r="U9420" i="12"/>
  <c r="U9419" i="12"/>
  <c r="U9418" i="12"/>
  <c r="U9417" i="12"/>
  <c r="U9416" i="12"/>
  <c r="U9415" i="12"/>
  <c r="U9414" i="12"/>
  <c r="U9413" i="12"/>
  <c r="U9412" i="12"/>
  <c r="U9411" i="12"/>
  <c r="U9410" i="12"/>
  <c r="U9409" i="12"/>
  <c r="U9408" i="12"/>
  <c r="U9407" i="12"/>
  <c r="U9406" i="12"/>
  <c r="U9405" i="12"/>
  <c r="U9404" i="12"/>
  <c r="U9403" i="12"/>
  <c r="U9402" i="12"/>
  <c r="U9401" i="12"/>
  <c r="U9400" i="12"/>
  <c r="U9399" i="12"/>
  <c r="U9398" i="12"/>
  <c r="U9397" i="12"/>
  <c r="U9396" i="12"/>
  <c r="U9395" i="12"/>
  <c r="U9394" i="12"/>
  <c r="U9393" i="12"/>
  <c r="U9392" i="12"/>
  <c r="U9391" i="12"/>
  <c r="U9390" i="12"/>
  <c r="U9389" i="12"/>
  <c r="U9388" i="12"/>
  <c r="U9387" i="12"/>
  <c r="U9386" i="12"/>
  <c r="U9385" i="12"/>
  <c r="U9384" i="12"/>
  <c r="U9383" i="12"/>
  <c r="U9382" i="12"/>
  <c r="U9381" i="12"/>
  <c r="U9380" i="12"/>
  <c r="U9379" i="12"/>
  <c r="U9378" i="12"/>
  <c r="U9377" i="12"/>
  <c r="U9376" i="12"/>
  <c r="U9375" i="12"/>
  <c r="U9374" i="12"/>
  <c r="U9373" i="12"/>
  <c r="U9372" i="12"/>
  <c r="U9371" i="12"/>
  <c r="U9370" i="12"/>
  <c r="U9369" i="12"/>
  <c r="U9368" i="12"/>
  <c r="U9367" i="12"/>
  <c r="U9366" i="12"/>
  <c r="U9365" i="12"/>
  <c r="U9364" i="12"/>
  <c r="U9363" i="12"/>
  <c r="U9362" i="12"/>
  <c r="U9361" i="12"/>
  <c r="U9360" i="12"/>
  <c r="U9359" i="12"/>
  <c r="U9358" i="12"/>
  <c r="U9357" i="12"/>
  <c r="U9356" i="12"/>
  <c r="U9355" i="12"/>
  <c r="U9354" i="12"/>
  <c r="U9353" i="12"/>
  <c r="U9352" i="12"/>
  <c r="U9351" i="12"/>
  <c r="U9350" i="12"/>
  <c r="U9349" i="12"/>
  <c r="U9348" i="12"/>
  <c r="U9347" i="12"/>
  <c r="U9346" i="12"/>
  <c r="U9345" i="12"/>
  <c r="U9344" i="12"/>
  <c r="U9343" i="12"/>
  <c r="U9342" i="12"/>
  <c r="U9341" i="12"/>
  <c r="U9340" i="12"/>
  <c r="U9339" i="12"/>
  <c r="U9338" i="12"/>
  <c r="U9337" i="12"/>
  <c r="U9336" i="12"/>
  <c r="U9335" i="12"/>
  <c r="U9334" i="12"/>
  <c r="U9333" i="12"/>
  <c r="U9332" i="12"/>
  <c r="U9331" i="12"/>
  <c r="U9330" i="12"/>
  <c r="U9329" i="12"/>
  <c r="U9328" i="12"/>
  <c r="U9327" i="12"/>
  <c r="U9326" i="12"/>
  <c r="U9325" i="12"/>
  <c r="U9324" i="12"/>
  <c r="U9323" i="12"/>
  <c r="U9322" i="12"/>
  <c r="U9321" i="12"/>
  <c r="U9320" i="12"/>
  <c r="U9319" i="12"/>
  <c r="U9318" i="12"/>
  <c r="U9317" i="12"/>
  <c r="U9316" i="12"/>
  <c r="U9315" i="12"/>
  <c r="U9314" i="12"/>
  <c r="U9313" i="12"/>
  <c r="U9312" i="12"/>
  <c r="U9311" i="12"/>
  <c r="U9310" i="12"/>
  <c r="U9309" i="12"/>
  <c r="U9308" i="12"/>
  <c r="U9307" i="12"/>
  <c r="U9306" i="12"/>
  <c r="U9305" i="12"/>
  <c r="U9304" i="12"/>
  <c r="U9303" i="12"/>
  <c r="U9302" i="12"/>
  <c r="U9301" i="12"/>
  <c r="U9300" i="12"/>
  <c r="U9299" i="12"/>
  <c r="U9298" i="12"/>
  <c r="U9297" i="12"/>
  <c r="U9296" i="12"/>
  <c r="U9295" i="12"/>
  <c r="U9294" i="12"/>
  <c r="U9293" i="12"/>
  <c r="U9292" i="12"/>
  <c r="U9291" i="12"/>
  <c r="U9290" i="12"/>
  <c r="U9289" i="12"/>
  <c r="U9288" i="12"/>
  <c r="U9287" i="12"/>
  <c r="U9286" i="12"/>
  <c r="U9285" i="12"/>
  <c r="U9284" i="12"/>
  <c r="U9283" i="12"/>
  <c r="U9282" i="12"/>
  <c r="U9281" i="12"/>
  <c r="U9280" i="12"/>
  <c r="U9279" i="12"/>
  <c r="U9278" i="12"/>
  <c r="U9277" i="12"/>
  <c r="U9276" i="12"/>
  <c r="U9275" i="12"/>
  <c r="U9274" i="12"/>
  <c r="U9273" i="12"/>
  <c r="U9272" i="12"/>
  <c r="U9271" i="12"/>
  <c r="U9270" i="12"/>
  <c r="U9269" i="12"/>
  <c r="U9268" i="12"/>
  <c r="U9267" i="12"/>
  <c r="U9266" i="12"/>
  <c r="U9265" i="12"/>
  <c r="U9264" i="12"/>
  <c r="U9263" i="12"/>
  <c r="U9262" i="12"/>
  <c r="U9261" i="12"/>
  <c r="U9260" i="12"/>
  <c r="U9259" i="12"/>
  <c r="U9258" i="12"/>
  <c r="U9257" i="12"/>
  <c r="U9256" i="12"/>
  <c r="U9255" i="12"/>
  <c r="U9254" i="12"/>
  <c r="U9253" i="12"/>
  <c r="U9252" i="12"/>
  <c r="U9251" i="12"/>
  <c r="U9250" i="12"/>
  <c r="U9249" i="12"/>
  <c r="U9248" i="12"/>
  <c r="U9247" i="12"/>
  <c r="U9246" i="12"/>
  <c r="U9245" i="12"/>
  <c r="U9244" i="12"/>
  <c r="U9243" i="12"/>
  <c r="U9242" i="12"/>
  <c r="U9241" i="12"/>
  <c r="U9240" i="12"/>
  <c r="U9239" i="12"/>
  <c r="U9238" i="12"/>
  <c r="U9237" i="12"/>
  <c r="U9236" i="12"/>
  <c r="U9235" i="12"/>
  <c r="U9234" i="12"/>
  <c r="U9233" i="12"/>
  <c r="U9232" i="12"/>
  <c r="U9231" i="12"/>
  <c r="U9230" i="12"/>
  <c r="U9229" i="12"/>
  <c r="U9228" i="12"/>
  <c r="U9227" i="12"/>
  <c r="U9226" i="12"/>
  <c r="U9225" i="12"/>
  <c r="U9224" i="12"/>
  <c r="U9223" i="12"/>
  <c r="U9222" i="12"/>
  <c r="U9221" i="12"/>
  <c r="U9220" i="12"/>
  <c r="U9219" i="12"/>
  <c r="U9218" i="12"/>
  <c r="U9217" i="12"/>
  <c r="U9216" i="12"/>
  <c r="U9215" i="12"/>
  <c r="U9214" i="12"/>
  <c r="U9213" i="12"/>
  <c r="U9212" i="12"/>
  <c r="U9211" i="12"/>
  <c r="U9210" i="12"/>
  <c r="U9209" i="12"/>
  <c r="U9208" i="12"/>
  <c r="U9207" i="12"/>
  <c r="U9206" i="12"/>
  <c r="U9205" i="12"/>
  <c r="U9204" i="12"/>
  <c r="U9203" i="12"/>
  <c r="U9202" i="12"/>
  <c r="U9201" i="12"/>
  <c r="U9200" i="12"/>
  <c r="U9199" i="12"/>
  <c r="U9198" i="12"/>
  <c r="U9197" i="12"/>
  <c r="U9196" i="12"/>
  <c r="U9195" i="12"/>
  <c r="U9194" i="12"/>
  <c r="U9193" i="12"/>
  <c r="U9192" i="12"/>
  <c r="U9191" i="12"/>
  <c r="U9190" i="12"/>
  <c r="U9189" i="12"/>
  <c r="U9188" i="12"/>
  <c r="U9187" i="12"/>
  <c r="U9186" i="12"/>
  <c r="U9185" i="12"/>
  <c r="U9184" i="12"/>
  <c r="U9183" i="12"/>
  <c r="U9182" i="12"/>
  <c r="U9181" i="12"/>
  <c r="U9180" i="12"/>
  <c r="U9179" i="12"/>
  <c r="U9178" i="12"/>
  <c r="U9177" i="12"/>
  <c r="U9176" i="12"/>
  <c r="U9175" i="12"/>
  <c r="U9174" i="12"/>
  <c r="U9173" i="12"/>
  <c r="U9172" i="12"/>
  <c r="U9171" i="12"/>
  <c r="U9170" i="12"/>
  <c r="U9169" i="12"/>
  <c r="U9168" i="12"/>
  <c r="U9167" i="12"/>
  <c r="U9166" i="12"/>
  <c r="U9165" i="12"/>
  <c r="U9164" i="12"/>
  <c r="U9163" i="12"/>
  <c r="U9162" i="12"/>
  <c r="U9161" i="12"/>
  <c r="U9160" i="12"/>
  <c r="U9159" i="12"/>
  <c r="U9158" i="12"/>
  <c r="U9157" i="12"/>
  <c r="U9156" i="12"/>
  <c r="U9155" i="12"/>
  <c r="U9154" i="12"/>
  <c r="U9153" i="12"/>
  <c r="U9152" i="12"/>
  <c r="U9151" i="12"/>
  <c r="U9150" i="12"/>
  <c r="U9149" i="12"/>
  <c r="U9148" i="12"/>
  <c r="U9147" i="12"/>
  <c r="U9146" i="12"/>
  <c r="U9145" i="12"/>
  <c r="U9144" i="12"/>
  <c r="U9143" i="12"/>
  <c r="U9142" i="12"/>
  <c r="U9141" i="12"/>
  <c r="U9140" i="12"/>
  <c r="U9139" i="12"/>
  <c r="U9138" i="12"/>
  <c r="U9137" i="12"/>
  <c r="U9136" i="12"/>
  <c r="U9135" i="12"/>
  <c r="U9134" i="12"/>
  <c r="U9133" i="12"/>
  <c r="U9132" i="12"/>
  <c r="U9131" i="12"/>
  <c r="U9130" i="12"/>
  <c r="U9129" i="12"/>
  <c r="U9128" i="12"/>
  <c r="U9127" i="12"/>
  <c r="U9126" i="12"/>
  <c r="U9125" i="12"/>
  <c r="U9124" i="12"/>
  <c r="U9123" i="12"/>
  <c r="U9122" i="12"/>
  <c r="U9121" i="12"/>
  <c r="U9120" i="12"/>
  <c r="U9119" i="12"/>
  <c r="U9118" i="12"/>
  <c r="U9117" i="12"/>
  <c r="U9116" i="12"/>
  <c r="U9115" i="12"/>
  <c r="U9114" i="12"/>
  <c r="U9113" i="12"/>
  <c r="U9112" i="12"/>
  <c r="U9111" i="12"/>
  <c r="U9110" i="12"/>
  <c r="U9109" i="12"/>
  <c r="U9108" i="12"/>
  <c r="U9107" i="12"/>
  <c r="U9106" i="12"/>
  <c r="U9105" i="12"/>
  <c r="U9104" i="12"/>
  <c r="U9103" i="12"/>
  <c r="U9102" i="12"/>
  <c r="U9101" i="12"/>
  <c r="U9100" i="12"/>
  <c r="U9099" i="12"/>
  <c r="U9098" i="12"/>
  <c r="U9097" i="12"/>
  <c r="U9096" i="12"/>
  <c r="U9095" i="12"/>
  <c r="U9094" i="12"/>
  <c r="U9093" i="12"/>
  <c r="U9092" i="12"/>
  <c r="U9091" i="12"/>
  <c r="U9090" i="12"/>
  <c r="U9089" i="12"/>
  <c r="U9088" i="12"/>
  <c r="U9087" i="12"/>
  <c r="U9086" i="12"/>
  <c r="U9085" i="12"/>
  <c r="U9084" i="12"/>
  <c r="U9083" i="12"/>
  <c r="U9082" i="12"/>
  <c r="U9081" i="12"/>
  <c r="U9080" i="12"/>
  <c r="U9079" i="12"/>
  <c r="U9078" i="12"/>
  <c r="U9077" i="12"/>
  <c r="U9076" i="12"/>
  <c r="U9075" i="12"/>
  <c r="U9074" i="12"/>
  <c r="U9073" i="12"/>
  <c r="U9072" i="12"/>
  <c r="U9071" i="12"/>
  <c r="U9070" i="12"/>
  <c r="U9069" i="12"/>
  <c r="U9068" i="12"/>
  <c r="U9067" i="12"/>
  <c r="U9066" i="12"/>
  <c r="U9065" i="12"/>
  <c r="U9064" i="12"/>
  <c r="U9063" i="12"/>
  <c r="U9062" i="12"/>
  <c r="U9061" i="12"/>
  <c r="U9060" i="12"/>
  <c r="U9059" i="12"/>
  <c r="U9058" i="12"/>
  <c r="U9057" i="12"/>
  <c r="U9056" i="12"/>
  <c r="U9055" i="12"/>
  <c r="U9054" i="12"/>
  <c r="U9053" i="12"/>
  <c r="U9052" i="12"/>
  <c r="U9051" i="12"/>
  <c r="U9050" i="12"/>
  <c r="U9049" i="12"/>
  <c r="U9048" i="12"/>
  <c r="U9047" i="12"/>
  <c r="U9046" i="12"/>
  <c r="U9045" i="12"/>
  <c r="U9044" i="12"/>
  <c r="U9043" i="12"/>
  <c r="U9042" i="12"/>
  <c r="U9041" i="12"/>
  <c r="U9040" i="12"/>
  <c r="U9039" i="12"/>
  <c r="U9038" i="12"/>
  <c r="U9037" i="12"/>
  <c r="U9036" i="12"/>
  <c r="U9035" i="12"/>
  <c r="U9034" i="12"/>
  <c r="U9033" i="12"/>
  <c r="U9032" i="12"/>
  <c r="U9031" i="12"/>
  <c r="U9030" i="12"/>
  <c r="U9029" i="12"/>
  <c r="U9028" i="12"/>
  <c r="U9027" i="12"/>
  <c r="U9026" i="12"/>
  <c r="U9025" i="12"/>
  <c r="U9024" i="12"/>
  <c r="U9023" i="12"/>
  <c r="U9022" i="12"/>
  <c r="U9021" i="12"/>
  <c r="U9020" i="12"/>
  <c r="U9019" i="12"/>
  <c r="U9018" i="12"/>
  <c r="U9017" i="12"/>
  <c r="U9016" i="12"/>
  <c r="U9015" i="12"/>
  <c r="U9014" i="12"/>
  <c r="U9013" i="12"/>
  <c r="U9012" i="12"/>
  <c r="U9011" i="12"/>
  <c r="U9010" i="12"/>
  <c r="U9009" i="12"/>
  <c r="U9008" i="12"/>
  <c r="U9007" i="12"/>
  <c r="U9006" i="12"/>
  <c r="U9005" i="12"/>
  <c r="U9004" i="12"/>
  <c r="U9003" i="12"/>
  <c r="U9002" i="12"/>
  <c r="U9001" i="12"/>
  <c r="U9000" i="12"/>
  <c r="U8999" i="12"/>
  <c r="U8998" i="12"/>
  <c r="U8997" i="12"/>
  <c r="U8996" i="12"/>
  <c r="U8995" i="12"/>
  <c r="U8994" i="12"/>
  <c r="U8993" i="12"/>
  <c r="U8992" i="12"/>
  <c r="U8991" i="12"/>
  <c r="U8990" i="12"/>
  <c r="U8989" i="12"/>
  <c r="U8988" i="12"/>
  <c r="U8987" i="12"/>
  <c r="U8986" i="12"/>
  <c r="U8985" i="12"/>
  <c r="U8984" i="12"/>
  <c r="U8983" i="12"/>
  <c r="U8982" i="12"/>
  <c r="U8981" i="12"/>
  <c r="U8980" i="12"/>
  <c r="U8979" i="12"/>
  <c r="U8978" i="12"/>
  <c r="U8977" i="12"/>
  <c r="U8976" i="12"/>
  <c r="U8975" i="12"/>
  <c r="U8974" i="12"/>
  <c r="U8973" i="12"/>
  <c r="U8972" i="12"/>
  <c r="U8971" i="12"/>
  <c r="U8970" i="12"/>
  <c r="U8969" i="12"/>
  <c r="U8968" i="12"/>
  <c r="U8967" i="12"/>
  <c r="U8966" i="12"/>
  <c r="U8965" i="12"/>
  <c r="U8964" i="12"/>
  <c r="U8963" i="12"/>
  <c r="U8962" i="12"/>
  <c r="U8961" i="12"/>
  <c r="U8960" i="12"/>
  <c r="U8959" i="12"/>
  <c r="U8958" i="12"/>
  <c r="U8957" i="12"/>
  <c r="U8956" i="12"/>
  <c r="U8955" i="12"/>
  <c r="U8954" i="12"/>
  <c r="U8953" i="12"/>
  <c r="U8952" i="12"/>
  <c r="U8951" i="12"/>
  <c r="U8950" i="12"/>
  <c r="U8949" i="12"/>
  <c r="U8948" i="12"/>
  <c r="U8947" i="12"/>
  <c r="U8946" i="12"/>
  <c r="U8945" i="12"/>
  <c r="U8944" i="12"/>
  <c r="U8943" i="12"/>
  <c r="U8942" i="12"/>
  <c r="U8941" i="12"/>
  <c r="U8940" i="12"/>
  <c r="U8939" i="12"/>
  <c r="U8938" i="12"/>
  <c r="U8937" i="12"/>
  <c r="U8936" i="12"/>
  <c r="U8935" i="12"/>
  <c r="U8934" i="12"/>
  <c r="U8933" i="12"/>
  <c r="U8932" i="12"/>
  <c r="U8931" i="12"/>
  <c r="U8930" i="12"/>
  <c r="U8929" i="12"/>
  <c r="U8928" i="12"/>
  <c r="U8927" i="12"/>
  <c r="U8926" i="12"/>
  <c r="U8925" i="12"/>
  <c r="U8924" i="12"/>
  <c r="U8923" i="12"/>
  <c r="U8922" i="12"/>
  <c r="U8921" i="12"/>
  <c r="U8920" i="12"/>
  <c r="U8919" i="12"/>
  <c r="U8918" i="12"/>
  <c r="U8917" i="12"/>
  <c r="U8916" i="12"/>
  <c r="U8915" i="12"/>
  <c r="U8914" i="12"/>
  <c r="U8913" i="12"/>
  <c r="U8912" i="12"/>
  <c r="U8911" i="12"/>
  <c r="U8910" i="12"/>
  <c r="U8909" i="12"/>
  <c r="U8908" i="12"/>
  <c r="U8907" i="12"/>
  <c r="U8906" i="12"/>
  <c r="U8905" i="12"/>
  <c r="U8904" i="12"/>
  <c r="U8903" i="12"/>
  <c r="U8902" i="12"/>
  <c r="U8901" i="12"/>
  <c r="U8900" i="12"/>
  <c r="U8899" i="12"/>
  <c r="U8898" i="12"/>
  <c r="U8897" i="12"/>
  <c r="U8896" i="12"/>
  <c r="U8895" i="12"/>
  <c r="U8894" i="12"/>
  <c r="U8893" i="12"/>
  <c r="U8892" i="12"/>
  <c r="U8891" i="12"/>
  <c r="U8890" i="12"/>
  <c r="U8889" i="12"/>
  <c r="U8888" i="12"/>
  <c r="U8887" i="12"/>
  <c r="U8886" i="12"/>
  <c r="U8885" i="12"/>
  <c r="U8884" i="12"/>
  <c r="U8883" i="12"/>
  <c r="U8882" i="12"/>
  <c r="U8881" i="12"/>
  <c r="U8880" i="12"/>
  <c r="U8879" i="12"/>
  <c r="U8878" i="12"/>
  <c r="U8877" i="12"/>
  <c r="U8876" i="12"/>
  <c r="U8875" i="12"/>
  <c r="U8874" i="12"/>
  <c r="U8873" i="12"/>
  <c r="U8872" i="12"/>
  <c r="U8871" i="12"/>
  <c r="U8870" i="12"/>
  <c r="U8869" i="12"/>
  <c r="U8868" i="12"/>
  <c r="U8867" i="12"/>
  <c r="U8866" i="12"/>
  <c r="U8865" i="12"/>
  <c r="U8864" i="12"/>
  <c r="U8863" i="12"/>
  <c r="U8862" i="12"/>
  <c r="U8861" i="12"/>
  <c r="U8860" i="12"/>
  <c r="U8859" i="12"/>
  <c r="U8858" i="12"/>
  <c r="U8857" i="12"/>
  <c r="U8856" i="12"/>
  <c r="U8855" i="12"/>
  <c r="U8854" i="12"/>
  <c r="U8853" i="12"/>
  <c r="U8852" i="12"/>
  <c r="U8851" i="12"/>
  <c r="U8850" i="12"/>
  <c r="U8849" i="12"/>
  <c r="U8848" i="12"/>
  <c r="U8847" i="12"/>
  <c r="U8846" i="12"/>
  <c r="U8845" i="12"/>
  <c r="U8844" i="12"/>
  <c r="U8843" i="12"/>
  <c r="U8842" i="12"/>
  <c r="U8841" i="12"/>
  <c r="U8840" i="12"/>
  <c r="U8839" i="12"/>
  <c r="U8838" i="12"/>
  <c r="U8837" i="12"/>
  <c r="U8836" i="12"/>
  <c r="U8835" i="12"/>
  <c r="U8834" i="12"/>
  <c r="U8833" i="12"/>
  <c r="U8832" i="12"/>
  <c r="U8831" i="12"/>
  <c r="U8830" i="12"/>
  <c r="U8829" i="12"/>
  <c r="U8828" i="12"/>
  <c r="U8827" i="12"/>
  <c r="U8826" i="12"/>
  <c r="U8825" i="12"/>
  <c r="U8824" i="12"/>
  <c r="U8823" i="12"/>
  <c r="U8822" i="12"/>
  <c r="U8821" i="12"/>
  <c r="U8820" i="12"/>
  <c r="U8819" i="12"/>
  <c r="U8818" i="12"/>
  <c r="U8817" i="12"/>
  <c r="U8816" i="12"/>
  <c r="U8815" i="12"/>
  <c r="U8814" i="12"/>
  <c r="U8813" i="12"/>
  <c r="U8812" i="12"/>
  <c r="U8811" i="12"/>
  <c r="U8810" i="12"/>
  <c r="U8809" i="12"/>
  <c r="U8808" i="12"/>
  <c r="U8807" i="12"/>
  <c r="U8806" i="12"/>
  <c r="U8805" i="12"/>
  <c r="U8804" i="12"/>
  <c r="U8803" i="12"/>
  <c r="U8802" i="12"/>
  <c r="U8801" i="12"/>
  <c r="U8800" i="12"/>
  <c r="U8799" i="12"/>
  <c r="U8798" i="12"/>
  <c r="U8797" i="12"/>
  <c r="U8796" i="12"/>
  <c r="U8795" i="12"/>
  <c r="U8794" i="12"/>
  <c r="U8793" i="12"/>
  <c r="U8792" i="12"/>
  <c r="U8791" i="12"/>
  <c r="U8790" i="12"/>
  <c r="U8789" i="12"/>
  <c r="U8788" i="12"/>
  <c r="U8787" i="12"/>
  <c r="U8786" i="12"/>
  <c r="U8785" i="12"/>
  <c r="U8784" i="12"/>
  <c r="U8783" i="12"/>
  <c r="U8782" i="12"/>
  <c r="U8781" i="12"/>
  <c r="U8780" i="12"/>
  <c r="U8779" i="12"/>
  <c r="U8778" i="12"/>
  <c r="U8777" i="12"/>
  <c r="U8776" i="12"/>
  <c r="U8775" i="12"/>
  <c r="U8774" i="12"/>
  <c r="U8773" i="12"/>
  <c r="U8772" i="12"/>
  <c r="U8771" i="12"/>
  <c r="U8770" i="12"/>
  <c r="U8769" i="12"/>
  <c r="U8768" i="12"/>
  <c r="U8767" i="12"/>
  <c r="U8766" i="12"/>
  <c r="U8765" i="12"/>
  <c r="U8764" i="12"/>
  <c r="U8763" i="12"/>
  <c r="U8762" i="12"/>
  <c r="U8761" i="12"/>
  <c r="U8760" i="12"/>
  <c r="U8759" i="12"/>
  <c r="U8758" i="12"/>
  <c r="U8757" i="12"/>
  <c r="U8756" i="12"/>
  <c r="U8755" i="12"/>
  <c r="U8754" i="12"/>
  <c r="U8753" i="12"/>
  <c r="U8752" i="12"/>
  <c r="U8751" i="12"/>
  <c r="U8750" i="12"/>
  <c r="U8749" i="12"/>
  <c r="U8748" i="12"/>
  <c r="U8747" i="12"/>
  <c r="U8746" i="12"/>
  <c r="U8745" i="12"/>
  <c r="U8744" i="12"/>
  <c r="U8743" i="12"/>
  <c r="U8742" i="12"/>
  <c r="U8741" i="12"/>
  <c r="U8740" i="12"/>
  <c r="U8739" i="12"/>
  <c r="U8738" i="12"/>
  <c r="U8737" i="12"/>
  <c r="U8736" i="12"/>
  <c r="U8735" i="12"/>
  <c r="U8734" i="12"/>
  <c r="U8733" i="12"/>
  <c r="U8732" i="12"/>
  <c r="U8731" i="12"/>
  <c r="U8730" i="12"/>
  <c r="U8729" i="12"/>
  <c r="U8728" i="12"/>
  <c r="U8727" i="12"/>
  <c r="U8726" i="12"/>
  <c r="U8725" i="12"/>
  <c r="U8724" i="12"/>
  <c r="U8723" i="12"/>
  <c r="U8722" i="12"/>
  <c r="U8721" i="12"/>
  <c r="U8720" i="12"/>
  <c r="U8719" i="12"/>
  <c r="U8718" i="12"/>
  <c r="U8717" i="12"/>
  <c r="U8716" i="12"/>
  <c r="U8715" i="12"/>
  <c r="U8714" i="12"/>
  <c r="U8713" i="12"/>
  <c r="U8712" i="12"/>
  <c r="U8711" i="12"/>
  <c r="U8710" i="12"/>
  <c r="U8709" i="12"/>
  <c r="U8708" i="12"/>
  <c r="U8707" i="12"/>
  <c r="U8706" i="12"/>
  <c r="U8705" i="12"/>
  <c r="U8704" i="12"/>
  <c r="U8703" i="12"/>
  <c r="U8702" i="12"/>
  <c r="U8701" i="12"/>
  <c r="U8700" i="12"/>
  <c r="U8699" i="12"/>
  <c r="U8698" i="12"/>
  <c r="U8697" i="12"/>
  <c r="U8696" i="12"/>
  <c r="U8695" i="12"/>
  <c r="U8694" i="12"/>
  <c r="U8693" i="12"/>
  <c r="U8692" i="12"/>
  <c r="U8691" i="12"/>
  <c r="U8690" i="12"/>
  <c r="U8689" i="12"/>
  <c r="U8688" i="12"/>
  <c r="U8687" i="12"/>
  <c r="U8686" i="12"/>
  <c r="U8685" i="12"/>
  <c r="U8684" i="12"/>
  <c r="U8683" i="12"/>
  <c r="U8682" i="12"/>
  <c r="U8681" i="12"/>
  <c r="U8680" i="12"/>
  <c r="U8679" i="12"/>
  <c r="U8678" i="12"/>
  <c r="U8677" i="12"/>
  <c r="U8676" i="12"/>
  <c r="U8675" i="12"/>
  <c r="U8674" i="12"/>
  <c r="U8673" i="12"/>
  <c r="U8672" i="12"/>
  <c r="U8671" i="12"/>
  <c r="U8670" i="12"/>
  <c r="U8669" i="12"/>
  <c r="U8668" i="12"/>
  <c r="U8667" i="12"/>
  <c r="U8666" i="12"/>
  <c r="U8665" i="12"/>
  <c r="U8664" i="12"/>
  <c r="U8663" i="12"/>
  <c r="U8662" i="12"/>
  <c r="U8661" i="12"/>
  <c r="U8660" i="12"/>
  <c r="U8659" i="12"/>
  <c r="U8658" i="12"/>
  <c r="U8657" i="12"/>
  <c r="U8656" i="12"/>
  <c r="U8655" i="12"/>
  <c r="U8654" i="12"/>
  <c r="U8653" i="12"/>
  <c r="U8652" i="12"/>
  <c r="U8651" i="12"/>
  <c r="U8650" i="12"/>
  <c r="U8649" i="12"/>
  <c r="U8648" i="12"/>
  <c r="U8647" i="12"/>
  <c r="U8646" i="12"/>
  <c r="U8645" i="12"/>
  <c r="U8644" i="12"/>
  <c r="U8643" i="12"/>
  <c r="U8642" i="12"/>
  <c r="U8641" i="12"/>
  <c r="U8640" i="12"/>
  <c r="U8639" i="12"/>
  <c r="U8638" i="12"/>
  <c r="U8637" i="12"/>
  <c r="U8636" i="12"/>
  <c r="U8635" i="12"/>
  <c r="U8634" i="12"/>
  <c r="U8633" i="12"/>
  <c r="U8632" i="12"/>
  <c r="U8631" i="12"/>
  <c r="U8630" i="12"/>
  <c r="U8629" i="12"/>
  <c r="U8628" i="12"/>
  <c r="U8627" i="12"/>
  <c r="U8626" i="12"/>
  <c r="U8625" i="12"/>
  <c r="U8624" i="12"/>
  <c r="U8623" i="12"/>
  <c r="U8622" i="12"/>
  <c r="U8621" i="12"/>
  <c r="U8620" i="12"/>
  <c r="U8619" i="12"/>
  <c r="U8618" i="12"/>
  <c r="U8617" i="12"/>
  <c r="U8616" i="12"/>
  <c r="U8615" i="12"/>
  <c r="U8614" i="12"/>
  <c r="U8613" i="12"/>
  <c r="U8612" i="12"/>
  <c r="U8611" i="12"/>
  <c r="U8610" i="12"/>
  <c r="U8609" i="12"/>
  <c r="U8608" i="12"/>
  <c r="U8607" i="12"/>
  <c r="U8606" i="12"/>
  <c r="U8605" i="12"/>
  <c r="U8604" i="12"/>
  <c r="U8603" i="12"/>
  <c r="U8602" i="12"/>
  <c r="U8601" i="12"/>
  <c r="U8600" i="12"/>
  <c r="U8599" i="12"/>
  <c r="U8598" i="12"/>
  <c r="U8597" i="12"/>
  <c r="U8596" i="12"/>
  <c r="U8595" i="12"/>
  <c r="U8594" i="12"/>
  <c r="U8593" i="12"/>
  <c r="U8592" i="12"/>
  <c r="U8591" i="12"/>
  <c r="U8590" i="12"/>
  <c r="U8589" i="12"/>
  <c r="U8588" i="12"/>
  <c r="U8587" i="12"/>
  <c r="U8586" i="12"/>
  <c r="U8585" i="12"/>
  <c r="U8584" i="12"/>
  <c r="U8583" i="12"/>
  <c r="U8582" i="12"/>
  <c r="U8581" i="12"/>
  <c r="U8580" i="12"/>
  <c r="U8579" i="12"/>
  <c r="U8578" i="12"/>
  <c r="U8577" i="12"/>
  <c r="U8576" i="12"/>
  <c r="U8575" i="12"/>
  <c r="U8574" i="12"/>
  <c r="U8573" i="12"/>
  <c r="U8572" i="12"/>
  <c r="U8571" i="12"/>
  <c r="U8570" i="12"/>
  <c r="U8569" i="12"/>
  <c r="U8568" i="12"/>
  <c r="U8567" i="12"/>
  <c r="U8566" i="12"/>
  <c r="U8565" i="12"/>
  <c r="U8564" i="12"/>
  <c r="U8563" i="12"/>
  <c r="U8562" i="12"/>
  <c r="U8561" i="12"/>
  <c r="U8560" i="12"/>
  <c r="U8559" i="12"/>
  <c r="U8558" i="12"/>
  <c r="U8557" i="12"/>
  <c r="U8556" i="12"/>
  <c r="U8555" i="12"/>
  <c r="U8554" i="12"/>
  <c r="U8553" i="12"/>
  <c r="U8552" i="12"/>
  <c r="U8551" i="12"/>
  <c r="U8550" i="12"/>
  <c r="U8549" i="12"/>
  <c r="U8548" i="12"/>
  <c r="U8547" i="12"/>
  <c r="U8546" i="12"/>
  <c r="U8545" i="12"/>
  <c r="U8544" i="12"/>
  <c r="U8543" i="12"/>
  <c r="U8542" i="12"/>
  <c r="U8541" i="12"/>
  <c r="U8540" i="12"/>
  <c r="U8539" i="12"/>
  <c r="U8538" i="12"/>
  <c r="U8537" i="12"/>
  <c r="U8536" i="12"/>
  <c r="U8535" i="12"/>
  <c r="U8534" i="12"/>
  <c r="U8533" i="12"/>
  <c r="U8532" i="12"/>
  <c r="U8531" i="12"/>
  <c r="U8530" i="12"/>
  <c r="U8529" i="12"/>
  <c r="U8528" i="12"/>
  <c r="U8527" i="12"/>
  <c r="U8526" i="12"/>
  <c r="U8525" i="12"/>
  <c r="U8524" i="12"/>
  <c r="U8523" i="12"/>
  <c r="U8522" i="12"/>
  <c r="U8521" i="12"/>
  <c r="U8520" i="12"/>
  <c r="U8519" i="12"/>
  <c r="U8518" i="12"/>
  <c r="U8517" i="12"/>
  <c r="U8516" i="12"/>
  <c r="U8515" i="12"/>
  <c r="U8514" i="12"/>
  <c r="U8513" i="12"/>
  <c r="U8512" i="12"/>
  <c r="U8511" i="12"/>
  <c r="U8510" i="12"/>
  <c r="U8509" i="12"/>
  <c r="U8508" i="12"/>
  <c r="U8507" i="12"/>
  <c r="U8506" i="12"/>
  <c r="U8505" i="12"/>
  <c r="U8504" i="12"/>
  <c r="U8503" i="12"/>
  <c r="U8502" i="12"/>
  <c r="U8501" i="12"/>
  <c r="U8500" i="12"/>
  <c r="U8499" i="12"/>
  <c r="U8498" i="12"/>
  <c r="U8497" i="12"/>
  <c r="U8496" i="12"/>
  <c r="U8495" i="12"/>
  <c r="U8494" i="12"/>
  <c r="U8493" i="12"/>
  <c r="U8492" i="12"/>
  <c r="U8491" i="12"/>
  <c r="U8490" i="12"/>
  <c r="U8489" i="12"/>
  <c r="U8488" i="12"/>
  <c r="U8487" i="12"/>
  <c r="U8486" i="12"/>
  <c r="U8485" i="12"/>
  <c r="U8484" i="12"/>
  <c r="U8483" i="12"/>
  <c r="U8482" i="12"/>
  <c r="U8481" i="12"/>
  <c r="U8480" i="12"/>
  <c r="U8479" i="12"/>
  <c r="U8478" i="12"/>
  <c r="U8477" i="12"/>
  <c r="U8476" i="12"/>
  <c r="U8475" i="12"/>
  <c r="U8474" i="12"/>
  <c r="U8473" i="12"/>
  <c r="U8472" i="12"/>
  <c r="U8471" i="12"/>
  <c r="U8470" i="12"/>
  <c r="U8469" i="12"/>
  <c r="U8468" i="12"/>
  <c r="U8467" i="12"/>
  <c r="U8466" i="12"/>
  <c r="U8465" i="12"/>
  <c r="U8464" i="12"/>
  <c r="U8463" i="12"/>
  <c r="U8462" i="12"/>
  <c r="U8461" i="12"/>
  <c r="U8460" i="12"/>
  <c r="U8459" i="12"/>
  <c r="U8458" i="12"/>
  <c r="U8457" i="12"/>
  <c r="U8456" i="12"/>
  <c r="U8455" i="12"/>
  <c r="U8454" i="12"/>
  <c r="U8453" i="12"/>
  <c r="U8452" i="12"/>
  <c r="U8451" i="12"/>
  <c r="U8450" i="12"/>
  <c r="U8449" i="12"/>
  <c r="U8448" i="12"/>
  <c r="U8447" i="12"/>
  <c r="U8446" i="12"/>
  <c r="U8445" i="12"/>
  <c r="U8444" i="12"/>
  <c r="U8443" i="12"/>
  <c r="U8442" i="12"/>
  <c r="U8441" i="12"/>
  <c r="U8440" i="12"/>
  <c r="U8439" i="12"/>
  <c r="U8438" i="12"/>
  <c r="U8437" i="12"/>
  <c r="U8436" i="12"/>
  <c r="U8435" i="12"/>
  <c r="U8434" i="12"/>
  <c r="U8433" i="12"/>
  <c r="U8432" i="12"/>
  <c r="U8431" i="12"/>
  <c r="U8430" i="12"/>
  <c r="U8429" i="12"/>
  <c r="U8428" i="12"/>
  <c r="U8427" i="12"/>
  <c r="U8426" i="12"/>
  <c r="U8425" i="12"/>
  <c r="U8424" i="12"/>
  <c r="U8423" i="12"/>
  <c r="U8422" i="12"/>
  <c r="U8421" i="12"/>
  <c r="U8420" i="12"/>
  <c r="U8419" i="12"/>
  <c r="U8418" i="12"/>
  <c r="U8417" i="12"/>
  <c r="U8416" i="12"/>
  <c r="U8415" i="12"/>
  <c r="U8414" i="12"/>
  <c r="U8413" i="12"/>
  <c r="U8412" i="12"/>
  <c r="U8411" i="12"/>
  <c r="U8410" i="12"/>
  <c r="U8409" i="12"/>
  <c r="U8408" i="12"/>
  <c r="U8407" i="12"/>
  <c r="U8406" i="12"/>
  <c r="U8405" i="12"/>
  <c r="U8404" i="12"/>
  <c r="U8403" i="12"/>
  <c r="U8402" i="12"/>
  <c r="U8401" i="12"/>
  <c r="U8400" i="12"/>
  <c r="U8399" i="12"/>
  <c r="U8398" i="12"/>
  <c r="U8397" i="12"/>
  <c r="U8396" i="12"/>
  <c r="U8395" i="12"/>
  <c r="U8394" i="12"/>
  <c r="U8393" i="12"/>
  <c r="U8392" i="12"/>
  <c r="U8391" i="12"/>
  <c r="U8390" i="12"/>
  <c r="U8389" i="12"/>
  <c r="U8388" i="12"/>
  <c r="U8387" i="12"/>
  <c r="U8386" i="12"/>
  <c r="U8385" i="12"/>
  <c r="U8384" i="12"/>
  <c r="U8383" i="12"/>
  <c r="U8382" i="12"/>
  <c r="U8381" i="12"/>
  <c r="U8380" i="12"/>
  <c r="U8379" i="12"/>
  <c r="U8378" i="12"/>
  <c r="U8377" i="12"/>
  <c r="U8376" i="12"/>
  <c r="U8375" i="12"/>
  <c r="U8374" i="12"/>
  <c r="U8373" i="12"/>
  <c r="U8372" i="12"/>
  <c r="U8371" i="12"/>
  <c r="U8370" i="12"/>
  <c r="U8369" i="12"/>
  <c r="U8368" i="12"/>
  <c r="U8367" i="12"/>
  <c r="U8366" i="12"/>
  <c r="U8365" i="12"/>
  <c r="U8364" i="12"/>
  <c r="U8363" i="12"/>
  <c r="U8362" i="12"/>
  <c r="U8361" i="12"/>
  <c r="U8360" i="12"/>
  <c r="U8359" i="12"/>
  <c r="U8358" i="12"/>
  <c r="U8357" i="12"/>
  <c r="U8356" i="12"/>
  <c r="U8355" i="12"/>
  <c r="U8354" i="12"/>
  <c r="U8353" i="12"/>
  <c r="U8352" i="12"/>
  <c r="U8351" i="12"/>
  <c r="U8350" i="12"/>
  <c r="U8349" i="12"/>
  <c r="U8348" i="12"/>
  <c r="U8347" i="12"/>
  <c r="U8346" i="12"/>
  <c r="U8345" i="12"/>
  <c r="U8344" i="12"/>
  <c r="U8343" i="12"/>
  <c r="U8342" i="12"/>
  <c r="U8341" i="12"/>
  <c r="U8340" i="12"/>
  <c r="U8339" i="12"/>
  <c r="U8338" i="12"/>
  <c r="U8337" i="12"/>
  <c r="U8336" i="12"/>
  <c r="U8335" i="12"/>
  <c r="U8334" i="12"/>
  <c r="U8333" i="12"/>
  <c r="U8332" i="12"/>
  <c r="U8331" i="12"/>
  <c r="U8330" i="12"/>
  <c r="U8329" i="12"/>
  <c r="U8328" i="12"/>
  <c r="U8327" i="12"/>
  <c r="U8326" i="12"/>
  <c r="U8325" i="12"/>
  <c r="U8324" i="12"/>
  <c r="U8323" i="12"/>
  <c r="U8322" i="12"/>
  <c r="U8321" i="12"/>
  <c r="U8320" i="12"/>
  <c r="U8319" i="12"/>
  <c r="U8318" i="12"/>
  <c r="U8317" i="12"/>
  <c r="U8316" i="12"/>
  <c r="U8315" i="12"/>
  <c r="U8314" i="12"/>
  <c r="U8313" i="12"/>
  <c r="U8312" i="12"/>
  <c r="U8311" i="12"/>
  <c r="U8310" i="12"/>
  <c r="U8309" i="12"/>
  <c r="U8308" i="12"/>
  <c r="U8307" i="12"/>
  <c r="U8306" i="12"/>
  <c r="U8305" i="12"/>
  <c r="U8304" i="12"/>
  <c r="U8303" i="12"/>
  <c r="U8302" i="12"/>
  <c r="U8301" i="12"/>
  <c r="U8300" i="12"/>
  <c r="U8299" i="12"/>
  <c r="U8298" i="12"/>
  <c r="U8297" i="12"/>
  <c r="U8296" i="12"/>
  <c r="U8295" i="12"/>
  <c r="U8294" i="12"/>
  <c r="U8293" i="12"/>
  <c r="U8292" i="12"/>
  <c r="U8291" i="12"/>
  <c r="U8290" i="12"/>
  <c r="U8289" i="12"/>
  <c r="U8288" i="12"/>
  <c r="U8287" i="12"/>
  <c r="U8286" i="12"/>
  <c r="U8285" i="12"/>
  <c r="U8284" i="12"/>
  <c r="U8283" i="12"/>
  <c r="U8282" i="12"/>
  <c r="U8281" i="12"/>
  <c r="U8280" i="12"/>
  <c r="U8279" i="12"/>
  <c r="U8278" i="12"/>
  <c r="U8277" i="12"/>
  <c r="U8276" i="12"/>
  <c r="U8275" i="12"/>
  <c r="U8274" i="12"/>
  <c r="U8273" i="12"/>
  <c r="U8272" i="12"/>
  <c r="U8271" i="12"/>
  <c r="U8270" i="12"/>
  <c r="U8269" i="12"/>
  <c r="U8268" i="12"/>
  <c r="U8267" i="12"/>
  <c r="U8266" i="12"/>
  <c r="U8265" i="12"/>
  <c r="U8264" i="12"/>
  <c r="U8263" i="12"/>
  <c r="U8262" i="12"/>
  <c r="U8261" i="12"/>
  <c r="U8260" i="12"/>
  <c r="U8259" i="12"/>
  <c r="U8258" i="12"/>
  <c r="U8257" i="12"/>
  <c r="U8256" i="12"/>
  <c r="U8255" i="12"/>
  <c r="U8254" i="12"/>
  <c r="U8253" i="12"/>
  <c r="U8252" i="12"/>
  <c r="U8251" i="12"/>
  <c r="U8250" i="12"/>
  <c r="U8249" i="12"/>
  <c r="U8248" i="12"/>
  <c r="U8247" i="12"/>
  <c r="U8246" i="12"/>
  <c r="U8245" i="12"/>
  <c r="U8244" i="12"/>
  <c r="U8243" i="12"/>
  <c r="U8242" i="12"/>
  <c r="U8241" i="12"/>
  <c r="U8240" i="12"/>
  <c r="U8239" i="12"/>
  <c r="U8238" i="12"/>
  <c r="U8237" i="12"/>
  <c r="U8236" i="12"/>
  <c r="U8235" i="12"/>
  <c r="U8234" i="12"/>
  <c r="U8233" i="12"/>
  <c r="U8232" i="12"/>
  <c r="U8231" i="12"/>
  <c r="U8230" i="12"/>
  <c r="U8229" i="12"/>
  <c r="U8228" i="12"/>
  <c r="U8227" i="12"/>
  <c r="U8226" i="12"/>
  <c r="U8225" i="12"/>
  <c r="U8224" i="12"/>
  <c r="U8223" i="12"/>
  <c r="U8222" i="12"/>
  <c r="U8221" i="12"/>
  <c r="U8220" i="12"/>
  <c r="U8219" i="12"/>
  <c r="U8218" i="12"/>
  <c r="U8217" i="12"/>
  <c r="U8216" i="12"/>
  <c r="U8215" i="12"/>
  <c r="U8214" i="12"/>
  <c r="U8213" i="12"/>
  <c r="U8212" i="12"/>
  <c r="U8211" i="12"/>
  <c r="U8210" i="12"/>
  <c r="U8209" i="12"/>
  <c r="U8208" i="12"/>
  <c r="U8207" i="12"/>
  <c r="U8206" i="12"/>
  <c r="U8205" i="12"/>
  <c r="U8204" i="12"/>
  <c r="U8203" i="12"/>
  <c r="U8202" i="12"/>
  <c r="U8201" i="12"/>
  <c r="U8200" i="12"/>
  <c r="U8199" i="12"/>
  <c r="U8198" i="12"/>
  <c r="U8197" i="12"/>
  <c r="U8196" i="12"/>
  <c r="U8195" i="12"/>
  <c r="U8194" i="12"/>
  <c r="U8193" i="12"/>
  <c r="U8192" i="12"/>
  <c r="U8191" i="12"/>
  <c r="U8190" i="12"/>
  <c r="U8189" i="12"/>
  <c r="U8188" i="12"/>
  <c r="U8187" i="12"/>
  <c r="U8186" i="12"/>
  <c r="U8185" i="12"/>
  <c r="U8184" i="12"/>
  <c r="U8183" i="12"/>
  <c r="U8182" i="12"/>
  <c r="U8181" i="12"/>
  <c r="U8180" i="12"/>
  <c r="U8179" i="12"/>
  <c r="U8178" i="12"/>
  <c r="U8177" i="12"/>
  <c r="U8176" i="12"/>
  <c r="U8175" i="12"/>
  <c r="U8174" i="12"/>
  <c r="U8173" i="12"/>
  <c r="U8172" i="12"/>
  <c r="U8171" i="12"/>
  <c r="U8170" i="12"/>
  <c r="U8169" i="12"/>
  <c r="U8168" i="12"/>
  <c r="U8167" i="12"/>
  <c r="U8166" i="12"/>
  <c r="U8165" i="12"/>
  <c r="U8164" i="12"/>
  <c r="U8163" i="12"/>
  <c r="U8162" i="12"/>
  <c r="U8161" i="12"/>
  <c r="U8160" i="12"/>
  <c r="U8159" i="12"/>
  <c r="U8158" i="12"/>
  <c r="U8157" i="12"/>
  <c r="U8156" i="12"/>
  <c r="U8155" i="12"/>
  <c r="U8154" i="12"/>
  <c r="U8153" i="12"/>
  <c r="U8152" i="12"/>
  <c r="U8151" i="12"/>
  <c r="U8150" i="12"/>
  <c r="U8149" i="12"/>
  <c r="U8148" i="12"/>
  <c r="U8147" i="12"/>
  <c r="U8146" i="12"/>
  <c r="U8145" i="12"/>
  <c r="U8144" i="12"/>
  <c r="U8143" i="12"/>
  <c r="U8142" i="12"/>
  <c r="U8141" i="12"/>
  <c r="U8140" i="12"/>
  <c r="U8139" i="12"/>
  <c r="U8138" i="12"/>
  <c r="U8137" i="12"/>
  <c r="U8136" i="12"/>
  <c r="U8135" i="12"/>
  <c r="U8134" i="12"/>
  <c r="U8133" i="12"/>
  <c r="U8132" i="12"/>
  <c r="U8131" i="12"/>
  <c r="U8130" i="12"/>
  <c r="U8129" i="12"/>
  <c r="U8128" i="12"/>
  <c r="U8127" i="12"/>
  <c r="U8126" i="12"/>
  <c r="U8125" i="12"/>
  <c r="U8124" i="12"/>
  <c r="U8123" i="12"/>
  <c r="U8122" i="12"/>
  <c r="U8121" i="12"/>
  <c r="U8120" i="12"/>
  <c r="U8119" i="12"/>
  <c r="U8118" i="12"/>
  <c r="U8117" i="12"/>
  <c r="U8116" i="12"/>
  <c r="U8115" i="12"/>
  <c r="U8114" i="12"/>
  <c r="U8113" i="12"/>
  <c r="U8112" i="12"/>
  <c r="U8111" i="12"/>
  <c r="U8110" i="12"/>
  <c r="U8109" i="12"/>
  <c r="U8108" i="12"/>
  <c r="U8107" i="12"/>
  <c r="U8106" i="12"/>
  <c r="U8105" i="12"/>
  <c r="U8104" i="12"/>
  <c r="U8103" i="12"/>
  <c r="U8102" i="12"/>
  <c r="U8101" i="12"/>
  <c r="U8100" i="12"/>
  <c r="U8099" i="12"/>
  <c r="U8098" i="12"/>
  <c r="U8097" i="12"/>
  <c r="U8096" i="12"/>
  <c r="U8095" i="12"/>
  <c r="U8094" i="12"/>
  <c r="U8093" i="12"/>
  <c r="U8092" i="12"/>
  <c r="U8091" i="12"/>
  <c r="U8090" i="12"/>
  <c r="U8089" i="12"/>
  <c r="U8088" i="12"/>
  <c r="U8087" i="12"/>
  <c r="U8086" i="12"/>
  <c r="U8085" i="12"/>
  <c r="U8084" i="12"/>
  <c r="U8083" i="12"/>
  <c r="U8082" i="12"/>
  <c r="U8081" i="12"/>
  <c r="U8080" i="12"/>
  <c r="U8079" i="12"/>
  <c r="U8078" i="12"/>
  <c r="U8077" i="12"/>
  <c r="U8076" i="12"/>
  <c r="U8075" i="12"/>
  <c r="U8074" i="12"/>
  <c r="U8073" i="12"/>
  <c r="U8072" i="12"/>
  <c r="U8071" i="12"/>
  <c r="U8070" i="12"/>
  <c r="U8069" i="12"/>
  <c r="U8068" i="12"/>
  <c r="U8067" i="12"/>
  <c r="U8066" i="12"/>
  <c r="U8065" i="12"/>
  <c r="U8064" i="12"/>
  <c r="U8063" i="12"/>
  <c r="U8062" i="12"/>
  <c r="U8061" i="12"/>
  <c r="U8060" i="12"/>
  <c r="U8059" i="12"/>
  <c r="U8058" i="12"/>
  <c r="U8057" i="12"/>
  <c r="U8056" i="12"/>
  <c r="U8055" i="12"/>
  <c r="U8054" i="12"/>
  <c r="U8053" i="12"/>
  <c r="U8052" i="12"/>
  <c r="U8051" i="12"/>
  <c r="U8050" i="12"/>
  <c r="U8049" i="12"/>
  <c r="U8048" i="12"/>
  <c r="U8047" i="12"/>
  <c r="U8046" i="12"/>
  <c r="U8045" i="12"/>
  <c r="U8044" i="12"/>
  <c r="U8043" i="12"/>
  <c r="U8042" i="12"/>
  <c r="U8041" i="12"/>
  <c r="U8040" i="12"/>
  <c r="U8039" i="12"/>
  <c r="U8038" i="12"/>
  <c r="U8037" i="12"/>
  <c r="U8036" i="12"/>
  <c r="U8035" i="12"/>
  <c r="U8034" i="12"/>
  <c r="U8033" i="12"/>
  <c r="U8032" i="12"/>
  <c r="U8031" i="12"/>
  <c r="U8030" i="12"/>
  <c r="U8029" i="12"/>
  <c r="U8028" i="12"/>
  <c r="U8027" i="12"/>
  <c r="U8026" i="12"/>
  <c r="U8025" i="12"/>
  <c r="U8024" i="12"/>
  <c r="U8023" i="12"/>
  <c r="U8022" i="12"/>
  <c r="U8021" i="12"/>
  <c r="U8020" i="12"/>
  <c r="U8019" i="12"/>
  <c r="U8018" i="12"/>
  <c r="U8017" i="12"/>
  <c r="U8016" i="12"/>
  <c r="U8015" i="12"/>
  <c r="U8014" i="12"/>
  <c r="U8013" i="12"/>
  <c r="U8012" i="12"/>
  <c r="U8011" i="12"/>
  <c r="U8010" i="12"/>
  <c r="U8009" i="12"/>
  <c r="U8008" i="12"/>
  <c r="U8007" i="12"/>
  <c r="U8006" i="12"/>
  <c r="U8005" i="12"/>
  <c r="U8004" i="12"/>
  <c r="U8003" i="12"/>
  <c r="U8002" i="12"/>
  <c r="U8001" i="12"/>
  <c r="U8000" i="12"/>
  <c r="U7999" i="12"/>
  <c r="U7998" i="12"/>
  <c r="U7997" i="12"/>
  <c r="U7996" i="12"/>
  <c r="U7995" i="12"/>
  <c r="U7994" i="12"/>
  <c r="U7993" i="12"/>
  <c r="U7992" i="12"/>
  <c r="U7991" i="12"/>
  <c r="U7990" i="12"/>
  <c r="U7989" i="12"/>
  <c r="U7988" i="12"/>
  <c r="U7987" i="12"/>
  <c r="U7986" i="12"/>
  <c r="U7985" i="12"/>
  <c r="U7984" i="12"/>
  <c r="U7983" i="12"/>
  <c r="U7982" i="12"/>
  <c r="U7981" i="12"/>
  <c r="U7980" i="12"/>
  <c r="U7979" i="12"/>
  <c r="U7978" i="12"/>
  <c r="U7977" i="12"/>
  <c r="U7976" i="12"/>
  <c r="U7975" i="12"/>
  <c r="U7974" i="12"/>
  <c r="U7973" i="12"/>
  <c r="U7972" i="12"/>
  <c r="U7971" i="12"/>
  <c r="U7970" i="12"/>
  <c r="U7969" i="12"/>
  <c r="U7968" i="12"/>
  <c r="U7967" i="12"/>
  <c r="U7966" i="12"/>
  <c r="U7965" i="12"/>
  <c r="U7964" i="12"/>
  <c r="U7963" i="12"/>
  <c r="U7962" i="12"/>
  <c r="U7961" i="12"/>
  <c r="U7960" i="12"/>
  <c r="U7959" i="12"/>
  <c r="U7958" i="12"/>
  <c r="U7957" i="12"/>
  <c r="U7956" i="12"/>
  <c r="U7955" i="12"/>
  <c r="U7954" i="12"/>
  <c r="U7953" i="12"/>
  <c r="U7952" i="12"/>
  <c r="U7951" i="12"/>
  <c r="U7950" i="12"/>
  <c r="U7949" i="12"/>
  <c r="U7948" i="12"/>
  <c r="U7947" i="12"/>
  <c r="U7946" i="12"/>
  <c r="U7945" i="12"/>
  <c r="U7944" i="12"/>
  <c r="U7943" i="12"/>
  <c r="U7942" i="12"/>
  <c r="U7941" i="12"/>
  <c r="U7940" i="12"/>
  <c r="U7939" i="12"/>
  <c r="U7938" i="12"/>
  <c r="U7937" i="12"/>
  <c r="U7936" i="12"/>
  <c r="U7935" i="12"/>
  <c r="U7934" i="12"/>
  <c r="U7933" i="12"/>
  <c r="U7932" i="12"/>
  <c r="U7931" i="12"/>
  <c r="U7930" i="12"/>
  <c r="U7929" i="12"/>
  <c r="U7928" i="12"/>
  <c r="U7927" i="12"/>
  <c r="U7926" i="12"/>
  <c r="U7925" i="12"/>
  <c r="U7924" i="12"/>
  <c r="U7923" i="12"/>
  <c r="U7922" i="12"/>
  <c r="U7921" i="12"/>
  <c r="U7920" i="12"/>
  <c r="U7919" i="12"/>
  <c r="U7918" i="12"/>
  <c r="U7917" i="12"/>
  <c r="U7916" i="12"/>
  <c r="U7915" i="12"/>
  <c r="U7914" i="12"/>
  <c r="U7913" i="12"/>
  <c r="U7912" i="12"/>
  <c r="U7911" i="12"/>
  <c r="U7910" i="12"/>
  <c r="U7909" i="12"/>
  <c r="U7908" i="12"/>
  <c r="U7907" i="12"/>
  <c r="U7906" i="12"/>
  <c r="U7905" i="12"/>
  <c r="U7904" i="12"/>
  <c r="U7903" i="12"/>
  <c r="U7902" i="12"/>
  <c r="U7901" i="12"/>
  <c r="U7900" i="12"/>
  <c r="U7899" i="12"/>
  <c r="U7898" i="12"/>
  <c r="U7897" i="12"/>
  <c r="U7896" i="12"/>
  <c r="U7895" i="12"/>
  <c r="U7894" i="12"/>
  <c r="U7893" i="12"/>
  <c r="U7892" i="12"/>
  <c r="U7891" i="12"/>
  <c r="U7890" i="12"/>
  <c r="U7889" i="12"/>
  <c r="U7888" i="12"/>
  <c r="U7887" i="12"/>
  <c r="U7886" i="12"/>
  <c r="U7885" i="12"/>
  <c r="U7884" i="12"/>
  <c r="U7883" i="12"/>
  <c r="U7882" i="12"/>
  <c r="U7881" i="12"/>
  <c r="U7880" i="12"/>
  <c r="U7879" i="12"/>
  <c r="U7878" i="12"/>
  <c r="U7877" i="12"/>
  <c r="U7876" i="12"/>
  <c r="U7875" i="12"/>
  <c r="U7874" i="12"/>
  <c r="U7873" i="12"/>
  <c r="U7872" i="12"/>
  <c r="U7871" i="12"/>
  <c r="U7870" i="12"/>
  <c r="U7869" i="12"/>
  <c r="U7868" i="12"/>
  <c r="U7867" i="12"/>
  <c r="U7866" i="12"/>
  <c r="U7865" i="12"/>
  <c r="U7864" i="12"/>
  <c r="U7863" i="12"/>
  <c r="U7862" i="12"/>
  <c r="U7861" i="12"/>
  <c r="U7860" i="12"/>
  <c r="U7859" i="12"/>
  <c r="U7858" i="12"/>
  <c r="U7857" i="12"/>
  <c r="U7856" i="12"/>
  <c r="U7855" i="12"/>
  <c r="U7854" i="12"/>
  <c r="U7853" i="12"/>
  <c r="U7852" i="12"/>
  <c r="U7851" i="12"/>
  <c r="U7850" i="12"/>
  <c r="U7849" i="12"/>
  <c r="U7848" i="12"/>
  <c r="U7847" i="12"/>
  <c r="U7846" i="12"/>
  <c r="U7845" i="12"/>
  <c r="U7844" i="12"/>
  <c r="U7843" i="12"/>
  <c r="U7842" i="12"/>
  <c r="U7841" i="12"/>
  <c r="U7840" i="12"/>
  <c r="U7839" i="12"/>
  <c r="U7838" i="12"/>
  <c r="U7837" i="12"/>
  <c r="U7836" i="12"/>
  <c r="U7835" i="12"/>
  <c r="U7834" i="12"/>
  <c r="U7833" i="12"/>
  <c r="U7832" i="12"/>
  <c r="U7831" i="12"/>
  <c r="U7830" i="12"/>
  <c r="U7829" i="12"/>
  <c r="U7828" i="12"/>
  <c r="U7827" i="12"/>
  <c r="U7826" i="12"/>
  <c r="U7825" i="12"/>
  <c r="U7824" i="12"/>
  <c r="U7823" i="12"/>
  <c r="U7822" i="12"/>
  <c r="U7821" i="12"/>
  <c r="U7820" i="12"/>
  <c r="U7819" i="12"/>
  <c r="U7818" i="12"/>
  <c r="U7817" i="12"/>
  <c r="U7816" i="12"/>
  <c r="U7815" i="12"/>
  <c r="U7814" i="12"/>
  <c r="U7813" i="12"/>
  <c r="U7812" i="12"/>
  <c r="U7811" i="12"/>
  <c r="U7810" i="12"/>
  <c r="U7809" i="12"/>
  <c r="U7808" i="12"/>
  <c r="U7807" i="12"/>
  <c r="U7806" i="12"/>
  <c r="U7805" i="12"/>
  <c r="U7804" i="12"/>
  <c r="U7803" i="12"/>
  <c r="U7802" i="12"/>
  <c r="U7801" i="12"/>
  <c r="U7800" i="12"/>
  <c r="U7799" i="12"/>
  <c r="U7798" i="12"/>
  <c r="U7797" i="12"/>
  <c r="U7796" i="12"/>
  <c r="U7795" i="12"/>
  <c r="U7794" i="12"/>
  <c r="U7793" i="12"/>
  <c r="U7792" i="12"/>
  <c r="U7791" i="12"/>
  <c r="U7790" i="12"/>
  <c r="U7789" i="12"/>
  <c r="U7788" i="12"/>
  <c r="U7787" i="12"/>
  <c r="U7786" i="12"/>
  <c r="U7785" i="12"/>
  <c r="U7784" i="12"/>
  <c r="U7783" i="12"/>
  <c r="U7782" i="12"/>
  <c r="U7781" i="12"/>
  <c r="U7780" i="12"/>
  <c r="U7779" i="12"/>
  <c r="U7778" i="12"/>
  <c r="U7777" i="12"/>
  <c r="U7776" i="12"/>
  <c r="U7775" i="12"/>
  <c r="U7774" i="12"/>
  <c r="U7773" i="12"/>
  <c r="U7772" i="12"/>
  <c r="U7771" i="12"/>
  <c r="U7770" i="12"/>
  <c r="U7769" i="12"/>
  <c r="U7768" i="12"/>
  <c r="U7767" i="12"/>
  <c r="U7766" i="12"/>
  <c r="U7765" i="12"/>
  <c r="U7764" i="12"/>
  <c r="U7763" i="12"/>
  <c r="U7762" i="12"/>
  <c r="U7761" i="12"/>
  <c r="U7760" i="12"/>
  <c r="U7759" i="12"/>
  <c r="U7758" i="12"/>
  <c r="U7757" i="12"/>
  <c r="U7756" i="12"/>
  <c r="U7755" i="12"/>
  <c r="U7754" i="12"/>
  <c r="U7753" i="12"/>
  <c r="U7752" i="12"/>
  <c r="U7751" i="12"/>
  <c r="U7750" i="12"/>
  <c r="U7749" i="12"/>
  <c r="U7748" i="12"/>
  <c r="U7747" i="12"/>
  <c r="U7746" i="12"/>
  <c r="U7745" i="12"/>
  <c r="U7744" i="12"/>
  <c r="U7743" i="12"/>
  <c r="U7742" i="12"/>
  <c r="U7741" i="12"/>
  <c r="U7740" i="12"/>
  <c r="U7739" i="12"/>
  <c r="U7738" i="12"/>
  <c r="U7737" i="12"/>
  <c r="U7736" i="12"/>
  <c r="U7735" i="12"/>
  <c r="U7734" i="12"/>
  <c r="U7733" i="12"/>
  <c r="U7732" i="12"/>
  <c r="U7731" i="12"/>
  <c r="U7730" i="12"/>
  <c r="U7729" i="12"/>
  <c r="U7728" i="12"/>
  <c r="U7727" i="12"/>
  <c r="U7726" i="12"/>
  <c r="U7725" i="12"/>
  <c r="U7724" i="12"/>
  <c r="U7723" i="12"/>
  <c r="U7722" i="12"/>
  <c r="U7721" i="12"/>
  <c r="U7720" i="12"/>
  <c r="U7719" i="12"/>
  <c r="U7718" i="12"/>
  <c r="U7717" i="12"/>
  <c r="U7716" i="12"/>
  <c r="U7715" i="12"/>
  <c r="U7714" i="12"/>
  <c r="U7713" i="12"/>
  <c r="U7712" i="12"/>
  <c r="U7711" i="12"/>
  <c r="U7710" i="12"/>
  <c r="U7709" i="12"/>
  <c r="U7708" i="12"/>
  <c r="U7707" i="12"/>
  <c r="U7706" i="12"/>
  <c r="U7705" i="12"/>
  <c r="U7704" i="12"/>
  <c r="U7703" i="12"/>
  <c r="U7702" i="12"/>
  <c r="U7701" i="12"/>
  <c r="U7700" i="12"/>
  <c r="U7699" i="12"/>
  <c r="U7698" i="12"/>
  <c r="U7697" i="12"/>
  <c r="U7696" i="12"/>
  <c r="U7695" i="12"/>
  <c r="U7694" i="12"/>
  <c r="U7693" i="12"/>
  <c r="U7692" i="12"/>
  <c r="U7691" i="12"/>
  <c r="U7690" i="12"/>
  <c r="U7689" i="12"/>
  <c r="U7688" i="12"/>
  <c r="U7687" i="12"/>
  <c r="U7686" i="12"/>
  <c r="U7685" i="12"/>
  <c r="U7684" i="12"/>
  <c r="U7683" i="12"/>
  <c r="U7682" i="12"/>
  <c r="U7681" i="12"/>
  <c r="U7680" i="12"/>
  <c r="U7679" i="12"/>
  <c r="U7678" i="12"/>
  <c r="U7677" i="12"/>
  <c r="U7676" i="12"/>
  <c r="U7675" i="12"/>
  <c r="U7674" i="12"/>
  <c r="U7673" i="12"/>
  <c r="U7672" i="12"/>
  <c r="U7671" i="12"/>
  <c r="U7670" i="12"/>
  <c r="U7669" i="12"/>
  <c r="U7668" i="12"/>
  <c r="U7667" i="12"/>
  <c r="U7666" i="12"/>
  <c r="U7665" i="12"/>
  <c r="U7664" i="12"/>
  <c r="U7663" i="12"/>
  <c r="U7662" i="12"/>
  <c r="U7661" i="12"/>
  <c r="U7660" i="12"/>
  <c r="U7659" i="12"/>
  <c r="U7658" i="12"/>
  <c r="U7657" i="12"/>
  <c r="U7656" i="12"/>
  <c r="U7655" i="12"/>
  <c r="U7654" i="12"/>
  <c r="U7653" i="12"/>
  <c r="U7652" i="12"/>
  <c r="U7651" i="12"/>
  <c r="U7650" i="12"/>
  <c r="U7649" i="12"/>
  <c r="U7648" i="12"/>
  <c r="U7647" i="12"/>
  <c r="U7646" i="12"/>
  <c r="U7645" i="12"/>
  <c r="U7644" i="12"/>
  <c r="U7643" i="12"/>
  <c r="U7642" i="12"/>
  <c r="U7641" i="12"/>
  <c r="U7640" i="12"/>
  <c r="U7639" i="12"/>
  <c r="U7638" i="12"/>
  <c r="U7637" i="12"/>
  <c r="U7636" i="12"/>
  <c r="U7635" i="12"/>
  <c r="U7634" i="12"/>
  <c r="U7633" i="12"/>
  <c r="U7632" i="12"/>
  <c r="U7631" i="12"/>
  <c r="U7630" i="12"/>
  <c r="U7629" i="12"/>
  <c r="U7628" i="12"/>
  <c r="U7627" i="12"/>
  <c r="U7626" i="12"/>
  <c r="U7625" i="12"/>
  <c r="U7624" i="12"/>
  <c r="U7623" i="12"/>
  <c r="U7622" i="12"/>
  <c r="U7621" i="12"/>
  <c r="U7620" i="12"/>
  <c r="U7619" i="12"/>
  <c r="U7618" i="12"/>
  <c r="U7617" i="12"/>
  <c r="U7616" i="12"/>
  <c r="U7615" i="12"/>
  <c r="U7614" i="12"/>
  <c r="U7613" i="12"/>
  <c r="U7612" i="12"/>
  <c r="U7611" i="12"/>
  <c r="U7610" i="12"/>
  <c r="U7609" i="12"/>
  <c r="U7608" i="12"/>
  <c r="U7607" i="12"/>
  <c r="U7606" i="12"/>
  <c r="U7605" i="12"/>
  <c r="U7604" i="12"/>
  <c r="U7603" i="12"/>
  <c r="U7602" i="12"/>
  <c r="U7601" i="12"/>
  <c r="U7600" i="12"/>
  <c r="U7599" i="12"/>
  <c r="U7598" i="12"/>
  <c r="U7597" i="12"/>
  <c r="U7596" i="12"/>
  <c r="U7595" i="12"/>
  <c r="U7594" i="12"/>
  <c r="U7593" i="12"/>
  <c r="U7592" i="12"/>
  <c r="U7591" i="12"/>
  <c r="U7590" i="12"/>
  <c r="U7589" i="12"/>
  <c r="U7588" i="12"/>
  <c r="U7587" i="12"/>
  <c r="U7586" i="12"/>
  <c r="U7585" i="12"/>
  <c r="U7584" i="12"/>
  <c r="U7583" i="12"/>
  <c r="U7582" i="12"/>
  <c r="U7581" i="12"/>
  <c r="U7580" i="12"/>
  <c r="U7579" i="12"/>
  <c r="U7578" i="12"/>
  <c r="U7577" i="12"/>
  <c r="U7576" i="12"/>
  <c r="U7575" i="12"/>
  <c r="U7574" i="12"/>
  <c r="U7573" i="12"/>
  <c r="U7572" i="12"/>
  <c r="U7571" i="12"/>
  <c r="U7570" i="12"/>
  <c r="U7569" i="12"/>
  <c r="U7568" i="12"/>
  <c r="U7567" i="12"/>
  <c r="U7566" i="12"/>
  <c r="U7565" i="12"/>
  <c r="U7564" i="12"/>
  <c r="U7563" i="12"/>
  <c r="U7562" i="12"/>
  <c r="U7561" i="12"/>
  <c r="U7560" i="12"/>
  <c r="U7559" i="12"/>
  <c r="U7558" i="12"/>
  <c r="U7557" i="12"/>
  <c r="U7556" i="12"/>
  <c r="U7555" i="12"/>
  <c r="U7554" i="12"/>
  <c r="U7553" i="12"/>
  <c r="U7552" i="12"/>
  <c r="U7551" i="12"/>
  <c r="U7550" i="12"/>
  <c r="U7549" i="12"/>
  <c r="U7548" i="12"/>
  <c r="U7547" i="12"/>
  <c r="U7546" i="12"/>
  <c r="U7545" i="12"/>
  <c r="U7544" i="12"/>
  <c r="U7543" i="12"/>
  <c r="U7542" i="12"/>
  <c r="U7541" i="12"/>
  <c r="U7540" i="12"/>
  <c r="U7539" i="12"/>
  <c r="U7538" i="12"/>
  <c r="U7537" i="12"/>
  <c r="U7536" i="12"/>
  <c r="U7535" i="12"/>
  <c r="U7534" i="12"/>
  <c r="U7533" i="12"/>
  <c r="U7532" i="12"/>
  <c r="U7531" i="12"/>
  <c r="U7530" i="12"/>
  <c r="U7529" i="12"/>
  <c r="U7528" i="12"/>
  <c r="U7527" i="12"/>
  <c r="U7526" i="12"/>
  <c r="U7525" i="12"/>
  <c r="U7524" i="12"/>
  <c r="U7523" i="12"/>
  <c r="U7522" i="12"/>
  <c r="U7521" i="12"/>
  <c r="U7520" i="12"/>
  <c r="U7519" i="12"/>
  <c r="U7518" i="12"/>
  <c r="U7517" i="12"/>
  <c r="U7516" i="12"/>
  <c r="U7515" i="12"/>
  <c r="U7514" i="12"/>
  <c r="U7513" i="12"/>
  <c r="U7512" i="12"/>
  <c r="U7511" i="12"/>
  <c r="U7510" i="12"/>
  <c r="U7509" i="12"/>
  <c r="U7508" i="12"/>
  <c r="U7507" i="12"/>
  <c r="U7506" i="12"/>
  <c r="U7505" i="12"/>
  <c r="U7504" i="12"/>
  <c r="U7503" i="12"/>
  <c r="U7502" i="12"/>
  <c r="U7501" i="12"/>
  <c r="U7500" i="12"/>
  <c r="U7499" i="12"/>
  <c r="U7498" i="12"/>
  <c r="U7497" i="12"/>
  <c r="U7496" i="12"/>
  <c r="U7495" i="12"/>
  <c r="U7494" i="12"/>
  <c r="U7493" i="12"/>
  <c r="U7492" i="12"/>
  <c r="U7491" i="12"/>
  <c r="U7490" i="12"/>
  <c r="U7489" i="12"/>
  <c r="U7488" i="12"/>
  <c r="U7487" i="12"/>
  <c r="U7486" i="12"/>
  <c r="U7485" i="12"/>
  <c r="U7484" i="12"/>
  <c r="U7483" i="12"/>
  <c r="U7482" i="12"/>
  <c r="U7481" i="12"/>
  <c r="U7480" i="12"/>
  <c r="U7479" i="12"/>
  <c r="U7478" i="12"/>
  <c r="U7477" i="12"/>
  <c r="U7476" i="12"/>
  <c r="U7475" i="12"/>
  <c r="U7474" i="12"/>
  <c r="U7473" i="12"/>
  <c r="U7472" i="12"/>
  <c r="U7471" i="12"/>
  <c r="U7470" i="12"/>
  <c r="U7469" i="12"/>
  <c r="U7468" i="12"/>
  <c r="U7467" i="12"/>
  <c r="U7466" i="12"/>
  <c r="U7465" i="12"/>
  <c r="U7464" i="12"/>
  <c r="U7463" i="12"/>
  <c r="U7462" i="12"/>
  <c r="U7461" i="12"/>
  <c r="U7460" i="12"/>
  <c r="U7459" i="12"/>
  <c r="U7458" i="12"/>
  <c r="U7457" i="12"/>
  <c r="U7456" i="12"/>
  <c r="U7455" i="12"/>
  <c r="U7454" i="12"/>
  <c r="U7453" i="12"/>
  <c r="U7452" i="12"/>
  <c r="U7451" i="12"/>
  <c r="U7450" i="12"/>
  <c r="U7449" i="12"/>
  <c r="U7448" i="12"/>
  <c r="U7447" i="12"/>
  <c r="U7446" i="12"/>
  <c r="U7445" i="12"/>
  <c r="U7444" i="12"/>
  <c r="U7443" i="12"/>
  <c r="U7442" i="12"/>
  <c r="U7441" i="12"/>
  <c r="U7440" i="12"/>
  <c r="U7439" i="12"/>
  <c r="U7438" i="12"/>
  <c r="U7437" i="12"/>
  <c r="U7436" i="12"/>
  <c r="U7435" i="12"/>
  <c r="U7434" i="12"/>
  <c r="U7433" i="12"/>
  <c r="U7432" i="12"/>
  <c r="U7431" i="12"/>
  <c r="U7430" i="12"/>
  <c r="U7429" i="12"/>
  <c r="U7428" i="12"/>
  <c r="U7427" i="12"/>
  <c r="U7426" i="12"/>
  <c r="U7425" i="12"/>
  <c r="U7424" i="12"/>
  <c r="U7423" i="12"/>
  <c r="U7422" i="12"/>
  <c r="U7421" i="12"/>
  <c r="U7420" i="12"/>
  <c r="U7419" i="12"/>
  <c r="U7418" i="12"/>
  <c r="U7417" i="12"/>
  <c r="U7416" i="12"/>
  <c r="U7415" i="12"/>
  <c r="U7414" i="12"/>
  <c r="U7413" i="12"/>
  <c r="U7412" i="12"/>
  <c r="U7411" i="12"/>
  <c r="U7410" i="12"/>
  <c r="U7409" i="12"/>
  <c r="U7408" i="12"/>
  <c r="U7407" i="12"/>
  <c r="U7406" i="12"/>
  <c r="U7405" i="12"/>
  <c r="U7404" i="12"/>
  <c r="U7403" i="12"/>
  <c r="U7402" i="12"/>
  <c r="U7401" i="12"/>
  <c r="U7400" i="12"/>
  <c r="U7399" i="12"/>
  <c r="U7398" i="12"/>
  <c r="U7397" i="12"/>
  <c r="U7396" i="12"/>
  <c r="U7395" i="12"/>
  <c r="U7394" i="12"/>
  <c r="U7393" i="12"/>
  <c r="U7392" i="12"/>
  <c r="U7391" i="12"/>
  <c r="U7390" i="12"/>
  <c r="U7389" i="12"/>
  <c r="U7388" i="12"/>
  <c r="U7387" i="12"/>
  <c r="U7386" i="12"/>
  <c r="U7385" i="12"/>
  <c r="U7384" i="12"/>
  <c r="U7383" i="12"/>
  <c r="U7382" i="12"/>
  <c r="U7381" i="12"/>
  <c r="U7380" i="12"/>
  <c r="U7379" i="12"/>
  <c r="U7378" i="12"/>
  <c r="U7377" i="12"/>
  <c r="U7376" i="12"/>
  <c r="U7375" i="12"/>
  <c r="U7374" i="12"/>
  <c r="U7373" i="12"/>
  <c r="U7372" i="12"/>
  <c r="U7371" i="12"/>
  <c r="U7370" i="12"/>
  <c r="U7369" i="12"/>
  <c r="U7368" i="12"/>
  <c r="U7367" i="12"/>
  <c r="U7366" i="12"/>
  <c r="U7365" i="12"/>
  <c r="U7364" i="12"/>
  <c r="U7363" i="12"/>
  <c r="U7362" i="12"/>
  <c r="U7361" i="12"/>
  <c r="U7360" i="12"/>
  <c r="U7359" i="12"/>
  <c r="U7358" i="12"/>
  <c r="U7357" i="12"/>
  <c r="U7356" i="12"/>
  <c r="U7355" i="12"/>
  <c r="U7354" i="12"/>
  <c r="U7353" i="12"/>
  <c r="U7352" i="12"/>
  <c r="U7351" i="12"/>
  <c r="U7350" i="12"/>
  <c r="U7349" i="12"/>
  <c r="U7348" i="12"/>
  <c r="U7347" i="12"/>
  <c r="U7346" i="12"/>
  <c r="U7345" i="12"/>
  <c r="U7344" i="12"/>
  <c r="U7343" i="12"/>
  <c r="U7342" i="12"/>
  <c r="U7341" i="12"/>
  <c r="U7340" i="12"/>
  <c r="U7339" i="12"/>
  <c r="U7338" i="12"/>
  <c r="U7337" i="12"/>
  <c r="U7336" i="12"/>
  <c r="U7335" i="12"/>
  <c r="U7334" i="12"/>
  <c r="U7333" i="12"/>
  <c r="U7332" i="12"/>
  <c r="U7331" i="12"/>
  <c r="U7330" i="12"/>
  <c r="U7329" i="12"/>
  <c r="U7328" i="12"/>
  <c r="U7327" i="12"/>
  <c r="U7326" i="12"/>
  <c r="U7325" i="12"/>
  <c r="U7324" i="12"/>
  <c r="U7323" i="12"/>
  <c r="U7322" i="12"/>
  <c r="U7321" i="12"/>
  <c r="U7320" i="12"/>
  <c r="U7319" i="12"/>
  <c r="U7318" i="12"/>
  <c r="U7317" i="12"/>
  <c r="U7316" i="12"/>
  <c r="U7315" i="12"/>
  <c r="U7314" i="12"/>
  <c r="U7313" i="12"/>
  <c r="U7312" i="12"/>
  <c r="U7311" i="12"/>
  <c r="U7310" i="12"/>
  <c r="U7309" i="12"/>
  <c r="U7308" i="12"/>
  <c r="U7307" i="12"/>
  <c r="U7306" i="12"/>
  <c r="U7305" i="12"/>
  <c r="U7304" i="12"/>
  <c r="U7303" i="12"/>
  <c r="U7302" i="12"/>
  <c r="U7301" i="12"/>
  <c r="U7300" i="12"/>
  <c r="U7299" i="12"/>
  <c r="U7298" i="12"/>
  <c r="U7297" i="12"/>
  <c r="U7296" i="12"/>
  <c r="U7295" i="12"/>
  <c r="U7294" i="12"/>
  <c r="U7293" i="12"/>
  <c r="U7292" i="12"/>
  <c r="U7291" i="12"/>
  <c r="U7290" i="12"/>
  <c r="U7289" i="12"/>
  <c r="U7288" i="12"/>
  <c r="U7287" i="12"/>
  <c r="U7286" i="12"/>
  <c r="U7285" i="12"/>
  <c r="U7284" i="12"/>
  <c r="U7283" i="12"/>
  <c r="U7282" i="12"/>
  <c r="U7281" i="12"/>
  <c r="U7280" i="12"/>
  <c r="U7279" i="12"/>
  <c r="U7278" i="12"/>
  <c r="U7277" i="12"/>
  <c r="U7276" i="12"/>
  <c r="U7275" i="12"/>
  <c r="U7274" i="12"/>
  <c r="U7273" i="12"/>
  <c r="U7272" i="12"/>
  <c r="U7271" i="12"/>
  <c r="U7270" i="12"/>
  <c r="U7269" i="12"/>
  <c r="U7268" i="12"/>
  <c r="U7267" i="12"/>
  <c r="U7266" i="12"/>
  <c r="U7265" i="12"/>
  <c r="U7264" i="12"/>
  <c r="U7263" i="12"/>
  <c r="U7262" i="12"/>
  <c r="U7261" i="12"/>
  <c r="U7260" i="12"/>
  <c r="U7259" i="12"/>
  <c r="U7258" i="12"/>
  <c r="U7257" i="12"/>
  <c r="U7256" i="12"/>
  <c r="U7255" i="12"/>
  <c r="U7254" i="12"/>
  <c r="U7253" i="12"/>
  <c r="U7252" i="12"/>
  <c r="U7251" i="12"/>
  <c r="U7250" i="12"/>
  <c r="U7249" i="12"/>
  <c r="U7248" i="12"/>
  <c r="U7247" i="12"/>
  <c r="U7246" i="12"/>
  <c r="U7245" i="12"/>
  <c r="U7244" i="12"/>
  <c r="U7243" i="12"/>
  <c r="U7242" i="12"/>
  <c r="U7241" i="12"/>
  <c r="U7240" i="12"/>
  <c r="U7239" i="12"/>
  <c r="U7238" i="12"/>
  <c r="U7237" i="12"/>
  <c r="U7236" i="12"/>
  <c r="U7235" i="12"/>
  <c r="U7234" i="12"/>
  <c r="U7233" i="12"/>
  <c r="U7232" i="12"/>
  <c r="U7231" i="12"/>
  <c r="U7230" i="12"/>
  <c r="U7229" i="12"/>
  <c r="U7228" i="12"/>
  <c r="U7227" i="12"/>
  <c r="U7226" i="12"/>
  <c r="U7225" i="12"/>
  <c r="U7224" i="12"/>
  <c r="U7223" i="12"/>
  <c r="U7222" i="12"/>
  <c r="U7221" i="12"/>
  <c r="U7220" i="12"/>
  <c r="U7219" i="12"/>
  <c r="U7218" i="12"/>
  <c r="U7217" i="12"/>
  <c r="U7216" i="12"/>
  <c r="U7215" i="12"/>
  <c r="U7214" i="12"/>
  <c r="U7213" i="12"/>
  <c r="U7212" i="12"/>
  <c r="U7211" i="12"/>
  <c r="U7210" i="12"/>
  <c r="U7209" i="12"/>
  <c r="U7208" i="12"/>
  <c r="U7207" i="12"/>
  <c r="U7206" i="12"/>
  <c r="U7205" i="12"/>
  <c r="U7204" i="12"/>
  <c r="U7203" i="12"/>
  <c r="U7202" i="12"/>
  <c r="U7201" i="12"/>
  <c r="U7200" i="12"/>
  <c r="U7199" i="12"/>
  <c r="U7198" i="12"/>
  <c r="U7197" i="12"/>
  <c r="U7196" i="12"/>
  <c r="U7195" i="12"/>
  <c r="U7194" i="12"/>
  <c r="U7193" i="12"/>
  <c r="U7192" i="12"/>
  <c r="U7191" i="12"/>
  <c r="U7190" i="12"/>
  <c r="U7189" i="12"/>
  <c r="U7188" i="12"/>
  <c r="U7187" i="12"/>
  <c r="U7186" i="12"/>
  <c r="U7185" i="12"/>
  <c r="U7184" i="12"/>
  <c r="U7183" i="12"/>
  <c r="U7182" i="12"/>
  <c r="U7181" i="12"/>
  <c r="U7180" i="12"/>
  <c r="U7179" i="12"/>
  <c r="U7178" i="12"/>
  <c r="U7177" i="12"/>
  <c r="U7176" i="12"/>
  <c r="U7175" i="12"/>
  <c r="U7174" i="12"/>
  <c r="U7173" i="12"/>
  <c r="U7172" i="12"/>
  <c r="U7171" i="12"/>
  <c r="U7170" i="12"/>
  <c r="U7169" i="12"/>
  <c r="U7168" i="12"/>
  <c r="U7167" i="12"/>
  <c r="U7166" i="12"/>
  <c r="U7165" i="12"/>
  <c r="U7164" i="12"/>
  <c r="U7163" i="12"/>
  <c r="U7162" i="12"/>
  <c r="U7161" i="12"/>
  <c r="U7160" i="12"/>
  <c r="U7159" i="12"/>
  <c r="U7158" i="12"/>
  <c r="U7157" i="12"/>
  <c r="U7156" i="12"/>
  <c r="U7155" i="12"/>
  <c r="U7154" i="12"/>
  <c r="U7153" i="12"/>
  <c r="U7152" i="12"/>
  <c r="U7151" i="12"/>
  <c r="U7150" i="12"/>
  <c r="U7149" i="12"/>
  <c r="U7148" i="12"/>
  <c r="U7147" i="12"/>
  <c r="U7146" i="12"/>
  <c r="U7145" i="12"/>
  <c r="U7144" i="12"/>
  <c r="U7143" i="12"/>
  <c r="U7142" i="12"/>
  <c r="U7141" i="12"/>
  <c r="U7140" i="12"/>
  <c r="U7139" i="12"/>
  <c r="U7138" i="12"/>
  <c r="U7137" i="12"/>
  <c r="U7136" i="12"/>
  <c r="U7135" i="12"/>
  <c r="U7134" i="12"/>
  <c r="U7133" i="12"/>
  <c r="U7132" i="12"/>
  <c r="U7131" i="12"/>
  <c r="U7130" i="12"/>
  <c r="U7129" i="12"/>
  <c r="U7128" i="12"/>
  <c r="U7127" i="12"/>
  <c r="U7126" i="12"/>
  <c r="U7125" i="12"/>
  <c r="U7124" i="12"/>
  <c r="U7123" i="12"/>
  <c r="U7122" i="12"/>
  <c r="U7121" i="12"/>
  <c r="U7120" i="12"/>
  <c r="U7119" i="12"/>
  <c r="U7118" i="12"/>
  <c r="U7117" i="12"/>
  <c r="U7116" i="12"/>
  <c r="U7115" i="12"/>
  <c r="U7114" i="12"/>
  <c r="U7113" i="12"/>
  <c r="U7112" i="12"/>
  <c r="U7111" i="12"/>
  <c r="U7110" i="12"/>
  <c r="U7109" i="12"/>
  <c r="U7108" i="12"/>
  <c r="U7107" i="12"/>
  <c r="U7106" i="12"/>
  <c r="U7105" i="12"/>
  <c r="U7104" i="12"/>
  <c r="U7103" i="12"/>
  <c r="U7102" i="12"/>
  <c r="U7101" i="12"/>
  <c r="U7100" i="12"/>
  <c r="U7099" i="12"/>
  <c r="U7098" i="12"/>
  <c r="U7097" i="12"/>
  <c r="U7096" i="12"/>
  <c r="U7095" i="12"/>
  <c r="U7094" i="12"/>
  <c r="U7093" i="12"/>
  <c r="U7092" i="12"/>
  <c r="U7091" i="12"/>
  <c r="U7090" i="12"/>
  <c r="U7089" i="12"/>
  <c r="U7088" i="12"/>
  <c r="U7087" i="12"/>
  <c r="U7086" i="12"/>
  <c r="U7085" i="12"/>
  <c r="U7084" i="12"/>
  <c r="U7083" i="12"/>
  <c r="U7082" i="12"/>
  <c r="U7081" i="12"/>
  <c r="U7080" i="12"/>
  <c r="U7079" i="12"/>
  <c r="U7078" i="12"/>
  <c r="U7077" i="12"/>
  <c r="U7076" i="12"/>
  <c r="U7075" i="12"/>
  <c r="U7074" i="12"/>
  <c r="U7073" i="12"/>
  <c r="U7072" i="12"/>
  <c r="U7071" i="12"/>
  <c r="U7070" i="12"/>
  <c r="U7069" i="12"/>
  <c r="U7068" i="12"/>
  <c r="U7067" i="12"/>
  <c r="U7066" i="12"/>
  <c r="U7065" i="12"/>
  <c r="U7064" i="12"/>
  <c r="U7063" i="12"/>
  <c r="U7062" i="12"/>
  <c r="U7061" i="12"/>
  <c r="U7060" i="12"/>
  <c r="U7059" i="12"/>
  <c r="U7058" i="12"/>
  <c r="U7057" i="12"/>
  <c r="U7056" i="12"/>
  <c r="U7055" i="12"/>
  <c r="U7054" i="12"/>
  <c r="U7053" i="12"/>
  <c r="U7052" i="12"/>
  <c r="U7051" i="12"/>
  <c r="U7050" i="12"/>
  <c r="U7049" i="12"/>
  <c r="U7048" i="12"/>
  <c r="U7047" i="12"/>
  <c r="U7046" i="12"/>
  <c r="U7045" i="12"/>
  <c r="U7044" i="12"/>
  <c r="U7043" i="12"/>
  <c r="U7042" i="12"/>
  <c r="U7041" i="12"/>
  <c r="U7040" i="12"/>
  <c r="U7039" i="12"/>
  <c r="U7038" i="12"/>
  <c r="U7037" i="12"/>
  <c r="U7036" i="12"/>
  <c r="U7035" i="12"/>
  <c r="U7034" i="12"/>
  <c r="U7033" i="12"/>
  <c r="U7032" i="12"/>
  <c r="U7031" i="12"/>
  <c r="U7030" i="12"/>
  <c r="U7029" i="12"/>
  <c r="U7028" i="12"/>
  <c r="U7027" i="12"/>
  <c r="U7026" i="12"/>
  <c r="U7025" i="12"/>
  <c r="U7024" i="12"/>
  <c r="U7023" i="12"/>
  <c r="U7022" i="12"/>
  <c r="U7021" i="12"/>
  <c r="U7020" i="12"/>
  <c r="U7019" i="12"/>
  <c r="U7018" i="12"/>
  <c r="U7017" i="12"/>
  <c r="U7016" i="12"/>
  <c r="U7015" i="12"/>
  <c r="U7014" i="12"/>
  <c r="U7013" i="12"/>
  <c r="U7012" i="12"/>
  <c r="U7011" i="12"/>
  <c r="U7010" i="12"/>
  <c r="U7009" i="12"/>
  <c r="U7008" i="12"/>
  <c r="U7007" i="12"/>
  <c r="U7006" i="12"/>
  <c r="U7005" i="12"/>
  <c r="U7004" i="12"/>
  <c r="U7003" i="12"/>
  <c r="U7002" i="12"/>
  <c r="U7001" i="12"/>
  <c r="U7000" i="12"/>
  <c r="U6999" i="12"/>
  <c r="U6998" i="12"/>
  <c r="U6997" i="12"/>
  <c r="U6996" i="12"/>
  <c r="U6995" i="12"/>
  <c r="U6994" i="12"/>
  <c r="U6993" i="12"/>
  <c r="U6992" i="12"/>
  <c r="U6991" i="12"/>
  <c r="U6990" i="12"/>
  <c r="U6989" i="12"/>
  <c r="U6988" i="12"/>
  <c r="U6987" i="12"/>
  <c r="U6986" i="12"/>
  <c r="U6985" i="12"/>
  <c r="U6984" i="12"/>
  <c r="U6983" i="12"/>
  <c r="U6982" i="12"/>
  <c r="U6981" i="12"/>
  <c r="U6980" i="12"/>
  <c r="U6979" i="12"/>
  <c r="U6978" i="12"/>
  <c r="U6977" i="12"/>
  <c r="U6976" i="12"/>
  <c r="U6975" i="12"/>
  <c r="U6974" i="12"/>
  <c r="U6973" i="12"/>
  <c r="U6972" i="12"/>
  <c r="U6971" i="12"/>
  <c r="U6970" i="12"/>
  <c r="U6969" i="12"/>
  <c r="U6968" i="12"/>
  <c r="U6967" i="12"/>
  <c r="U6966" i="12"/>
  <c r="U6965" i="12"/>
  <c r="U6964" i="12"/>
  <c r="U6963" i="12"/>
  <c r="U6962" i="12"/>
  <c r="U6961" i="12"/>
  <c r="U6960" i="12"/>
  <c r="U6959" i="12"/>
  <c r="U6958" i="12"/>
  <c r="U6957" i="12"/>
  <c r="U6956" i="12"/>
  <c r="U6955" i="12"/>
  <c r="U6954" i="12"/>
  <c r="U6953" i="12"/>
  <c r="U6952" i="12"/>
  <c r="U6951" i="12"/>
  <c r="U6950" i="12"/>
  <c r="U6949" i="12"/>
  <c r="U6948" i="12"/>
  <c r="U6947" i="12"/>
  <c r="U6946" i="12"/>
  <c r="U6945" i="12"/>
  <c r="U6944" i="12"/>
  <c r="U6943" i="12"/>
  <c r="U6942" i="12"/>
  <c r="U6941" i="12"/>
  <c r="U6940" i="12"/>
  <c r="U6939" i="12"/>
  <c r="U6938" i="12"/>
  <c r="U6937" i="12"/>
  <c r="U6936" i="12"/>
  <c r="U6935" i="12"/>
  <c r="U6934" i="12"/>
  <c r="U6933" i="12"/>
  <c r="U6932" i="12"/>
  <c r="U6931" i="12"/>
  <c r="U6930" i="12"/>
  <c r="U6929" i="12"/>
  <c r="U6928" i="12"/>
  <c r="U6927" i="12"/>
  <c r="U6926" i="12"/>
  <c r="U6925" i="12"/>
  <c r="U6924" i="12"/>
  <c r="U6923" i="12"/>
  <c r="U6922" i="12"/>
  <c r="U6921" i="12"/>
  <c r="U6920" i="12"/>
  <c r="U6919" i="12"/>
  <c r="U6918" i="12"/>
  <c r="U6917" i="12"/>
  <c r="U6916" i="12"/>
  <c r="U6915" i="12"/>
  <c r="U6914" i="12"/>
  <c r="U6913" i="12"/>
  <c r="U6912" i="12"/>
  <c r="U6911" i="12"/>
  <c r="U6910" i="12"/>
  <c r="U6909" i="12"/>
  <c r="U6908" i="12"/>
  <c r="U6907" i="12"/>
  <c r="U6906" i="12"/>
  <c r="U6905" i="12"/>
  <c r="U6904" i="12"/>
  <c r="U6903" i="12"/>
  <c r="U6902" i="12"/>
  <c r="U6901" i="12"/>
  <c r="U6900" i="12"/>
  <c r="U6899" i="12"/>
  <c r="U6898" i="12"/>
  <c r="U6897" i="12"/>
  <c r="U6896" i="12"/>
  <c r="U6895" i="12"/>
  <c r="U6894" i="12"/>
  <c r="U6893" i="12"/>
  <c r="U6892" i="12"/>
  <c r="U6891" i="12"/>
  <c r="U6890" i="12"/>
  <c r="U6889" i="12"/>
  <c r="U6888" i="12"/>
  <c r="U6887" i="12"/>
  <c r="U6886" i="12"/>
  <c r="U6885" i="12"/>
  <c r="U6884" i="12"/>
  <c r="U6883" i="12"/>
  <c r="U6882" i="12"/>
  <c r="U6881" i="12"/>
  <c r="U6880" i="12"/>
  <c r="U6879" i="12"/>
  <c r="U6878" i="12"/>
  <c r="U6877" i="12"/>
  <c r="U6876" i="12"/>
  <c r="U6875" i="12"/>
  <c r="U6874" i="12"/>
  <c r="U6873" i="12"/>
  <c r="U6872" i="12"/>
  <c r="U6871" i="12"/>
  <c r="U6870" i="12"/>
  <c r="U6869" i="12"/>
  <c r="U6868" i="12"/>
  <c r="U6867" i="12"/>
  <c r="U6866" i="12"/>
  <c r="U6865" i="12"/>
  <c r="U6864" i="12"/>
  <c r="U6863" i="12"/>
  <c r="U6862" i="12"/>
  <c r="U6861" i="12"/>
  <c r="U6860" i="12"/>
  <c r="U6859" i="12"/>
  <c r="U6858" i="12"/>
  <c r="U6857" i="12"/>
  <c r="U6856" i="12"/>
  <c r="U6855" i="12"/>
  <c r="U6854" i="12"/>
  <c r="U6853" i="12"/>
  <c r="U6852" i="12"/>
  <c r="U6851" i="12"/>
  <c r="U6850" i="12"/>
  <c r="U6849" i="12"/>
  <c r="U6848" i="12"/>
  <c r="U6847" i="12"/>
  <c r="U6846" i="12"/>
  <c r="U6845" i="12"/>
  <c r="U6844" i="12"/>
  <c r="U6843" i="12"/>
  <c r="U6842" i="12"/>
  <c r="U6841" i="12"/>
  <c r="U6840" i="12"/>
  <c r="U6839" i="12"/>
  <c r="U6838" i="12"/>
  <c r="U6837" i="12"/>
  <c r="U6836" i="12"/>
  <c r="U6835" i="12"/>
  <c r="U6834" i="12"/>
  <c r="U6833" i="12"/>
  <c r="U6832" i="12"/>
  <c r="U6831" i="12"/>
  <c r="U6830" i="12"/>
  <c r="U6829" i="12"/>
  <c r="U6828" i="12"/>
  <c r="U6827" i="12"/>
  <c r="U6826" i="12"/>
  <c r="U6825" i="12"/>
  <c r="U6824" i="12"/>
  <c r="U6823" i="12"/>
  <c r="U6822" i="12"/>
  <c r="U6821" i="12"/>
  <c r="U6820" i="12"/>
  <c r="U6819" i="12"/>
  <c r="U6818" i="12"/>
  <c r="U6817" i="12"/>
  <c r="U6816" i="12"/>
  <c r="U6815" i="12"/>
  <c r="U6814" i="12"/>
  <c r="U6813" i="12"/>
  <c r="U6812" i="12"/>
  <c r="U6811" i="12"/>
  <c r="U6810" i="12"/>
  <c r="U6809" i="12"/>
  <c r="U6808" i="12"/>
  <c r="U6807" i="12"/>
  <c r="U6806" i="12"/>
  <c r="U6805" i="12"/>
  <c r="U6804" i="12"/>
  <c r="U6803" i="12"/>
  <c r="U6802" i="12"/>
  <c r="U6801" i="12"/>
  <c r="U6800" i="12"/>
  <c r="U6799" i="12"/>
  <c r="U6798" i="12"/>
  <c r="U6797" i="12"/>
  <c r="U6796" i="12"/>
  <c r="U6795" i="12"/>
  <c r="U6794" i="12"/>
  <c r="U6793" i="12"/>
  <c r="U6792" i="12"/>
  <c r="U6791" i="12"/>
  <c r="U6790" i="12"/>
  <c r="U6789" i="12"/>
  <c r="U6788" i="12"/>
  <c r="U6787" i="12"/>
  <c r="U6786" i="12"/>
  <c r="U6785" i="12"/>
  <c r="U6784" i="12"/>
  <c r="U6783" i="12"/>
  <c r="U6782" i="12"/>
  <c r="U6781" i="12"/>
  <c r="U6780" i="12"/>
  <c r="U6779" i="12"/>
  <c r="U6778" i="12"/>
  <c r="U6777" i="12"/>
  <c r="U6776" i="12"/>
  <c r="U6775" i="12"/>
  <c r="U6774" i="12"/>
  <c r="U6773" i="12"/>
  <c r="U6772" i="12"/>
  <c r="U6771" i="12"/>
  <c r="U6770" i="12"/>
  <c r="U6769" i="12"/>
  <c r="U6768" i="12"/>
  <c r="U6767" i="12"/>
  <c r="U6766" i="12"/>
  <c r="U6765" i="12"/>
  <c r="U6764" i="12"/>
  <c r="U6763" i="12"/>
  <c r="U6762" i="12"/>
  <c r="U6761" i="12"/>
  <c r="U6760" i="12"/>
  <c r="U6759" i="12"/>
  <c r="U6758" i="12"/>
  <c r="U6757" i="12"/>
  <c r="U6756" i="12"/>
  <c r="U6755" i="12"/>
  <c r="U6754" i="12"/>
  <c r="U6753" i="12"/>
  <c r="U6752" i="12"/>
  <c r="U6751" i="12"/>
  <c r="U6750" i="12"/>
  <c r="U6749" i="12"/>
  <c r="U6748" i="12"/>
  <c r="U6747" i="12"/>
  <c r="U6746" i="12"/>
  <c r="U6745" i="12"/>
  <c r="U6744" i="12"/>
  <c r="U6743" i="12"/>
  <c r="U6742" i="12"/>
  <c r="U6741" i="12"/>
  <c r="U6740" i="12"/>
  <c r="U6739" i="12"/>
  <c r="U6738" i="12"/>
  <c r="U6737" i="12"/>
  <c r="U6736" i="12"/>
  <c r="U6735" i="12"/>
  <c r="U6734" i="12"/>
  <c r="U6733" i="12"/>
  <c r="U6732" i="12"/>
  <c r="U6731" i="12"/>
  <c r="U6730" i="12"/>
  <c r="U6729" i="12"/>
  <c r="U6728" i="12"/>
  <c r="U6727" i="12"/>
  <c r="U6726" i="12"/>
  <c r="U6725" i="12"/>
  <c r="U6724" i="12"/>
  <c r="U6723" i="12"/>
  <c r="U6722" i="12"/>
  <c r="U6721" i="12"/>
  <c r="U6720" i="12"/>
  <c r="U6719" i="12"/>
  <c r="U6718" i="12"/>
  <c r="U6717" i="12"/>
  <c r="U6716" i="12"/>
  <c r="U6715" i="12"/>
  <c r="U6714" i="12"/>
  <c r="U6713" i="12"/>
  <c r="U6712" i="12"/>
  <c r="U6711" i="12"/>
  <c r="U6710" i="12"/>
  <c r="U6709" i="12"/>
  <c r="U6708" i="12"/>
  <c r="U6707" i="12"/>
  <c r="U6706" i="12"/>
  <c r="U6705" i="12"/>
  <c r="U6704" i="12"/>
  <c r="U6703" i="12"/>
  <c r="U6702" i="12"/>
  <c r="U6701" i="12"/>
  <c r="U6700" i="12"/>
  <c r="U6699" i="12"/>
  <c r="U6698" i="12"/>
  <c r="U6697" i="12"/>
  <c r="U6696" i="12"/>
  <c r="U6695" i="12"/>
  <c r="U6694" i="12"/>
  <c r="U6693" i="12"/>
  <c r="U6692" i="12"/>
  <c r="U6691" i="12"/>
  <c r="U6690" i="12"/>
  <c r="U6689" i="12"/>
  <c r="U6688" i="12"/>
  <c r="U6687" i="12"/>
  <c r="U6686" i="12"/>
  <c r="U6685" i="12"/>
  <c r="U6684" i="12"/>
  <c r="U6683" i="12"/>
  <c r="U6682" i="12"/>
  <c r="U6681" i="12"/>
  <c r="U6680" i="12"/>
  <c r="U6679" i="12"/>
  <c r="U6678" i="12"/>
  <c r="U6677" i="12"/>
  <c r="U6676" i="12"/>
  <c r="U6675" i="12"/>
  <c r="U6674" i="12"/>
  <c r="U6673" i="12"/>
  <c r="U6672" i="12"/>
  <c r="U6671" i="12"/>
  <c r="U6670" i="12"/>
  <c r="U6669" i="12"/>
  <c r="U6668" i="12"/>
  <c r="U6667" i="12"/>
  <c r="U6666" i="12"/>
  <c r="U6665" i="12"/>
  <c r="U6664" i="12"/>
  <c r="U6663" i="12"/>
  <c r="U6662" i="12"/>
  <c r="U6661" i="12"/>
  <c r="U6660" i="12"/>
  <c r="U6659" i="12"/>
  <c r="U6658" i="12"/>
  <c r="U6657" i="12"/>
  <c r="U6656" i="12"/>
  <c r="U6655" i="12"/>
  <c r="U6654" i="12"/>
  <c r="U6653" i="12"/>
  <c r="U6652" i="12"/>
  <c r="U6651" i="12"/>
  <c r="U6650" i="12"/>
  <c r="U6649" i="12"/>
  <c r="U6648" i="12"/>
  <c r="U6647" i="12"/>
  <c r="U6646" i="12"/>
  <c r="U6645" i="12"/>
  <c r="U6644" i="12"/>
  <c r="U6643" i="12"/>
  <c r="U6642" i="12"/>
  <c r="U6641" i="12"/>
  <c r="U6640" i="12"/>
  <c r="U6639" i="12"/>
  <c r="U6638" i="12"/>
  <c r="U6637" i="12"/>
  <c r="U6636" i="12"/>
  <c r="U6635" i="12"/>
  <c r="U6634" i="12"/>
  <c r="U6633" i="12"/>
  <c r="U6632" i="12"/>
  <c r="U6631" i="12"/>
  <c r="U6630" i="12"/>
  <c r="U6629" i="12"/>
  <c r="U6628" i="12"/>
  <c r="U6627" i="12"/>
  <c r="U6626" i="12"/>
  <c r="U6625" i="12"/>
  <c r="U6624" i="12"/>
  <c r="U6623" i="12"/>
  <c r="U6622" i="12"/>
  <c r="U6621" i="12"/>
  <c r="U6620" i="12"/>
  <c r="U6619" i="12"/>
  <c r="U6618" i="12"/>
  <c r="U6617" i="12"/>
  <c r="U6616" i="12"/>
  <c r="U6615" i="12"/>
  <c r="U6614" i="12"/>
  <c r="U6613" i="12"/>
  <c r="U6612" i="12"/>
  <c r="U6611" i="12"/>
  <c r="U6610" i="12"/>
  <c r="U6609" i="12"/>
  <c r="U6608" i="12"/>
  <c r="U6607" i="12"/>
  <c r="U6606" i="12"/>
  <c r="U6605" i="12"/>
  <c r="U6604" i="12"/>
  <c r="U6603" i="12"/>
  <c r="U6602" i="12"/>
  <c r="U6601" i="12"/>
  <c r="U6600" i="12"/>
  <c r="U6599" i="12"/>
  <c r="U6598" i="12"/>
  <c r="U6597" i="12"/>
  <c r="U6596" i="12"/>
  <c r="U6595" i="12"/>
  <c r="U6594" i="12"/>
  <c r="U6593" i="12"/>
  <c r="U6592" i="12"/>
  <c r="U6591" i="12"/>
  <c r="U6590" i="12"/>
  <c r="U6589" i="12"/>
  <c r="U6588" i="12"/>
  <c r="U6587" i="12"/>
  <c r="U6586" i="12"/>
  <c r="U6585" i="12"/>
  <c r="U6584" i="12"/>
  <c r="U6583" i="12"/>
  <c r="U6582" i="12"/>
  <c r="U6581" i="12"/>
  <c r="U6580" i="12"/>
  <c r="U6579" i="12"/>
  <c r="U6578" i="12"/>
  <c r="U6577" i="12"/>
  <c r="U6576" i="12"/>
  <c r="U6575" i="12"/>
  <c r="U6574" i="12"/>
  <c r="U6573" i="12"/>
  <c r="U6572" i="12"/>
  <c r="U6571" i="12"/>
  <c r="U6570" i="12"/>
  <c r="U6569" i="12"/>
  <c r="U6568" i="12"/>
  <c r="U6567" i="12"/>
  <c r="U6566" i="12"/>
  <c r="U6565" i="12"/>
  <c r="U6564" i="12"/>
  <c r="U6563" i="12"/>
  <c r="U6562" i="12"/>
  <c r="U6561" i="12"/>
  <c r="U6560" i="12"/>
  <c r="U6559" i="12"/>
  <c r="U6558" i="12"/>
  <c r="U6557" i="12"/>
  <c r="U6556" i="12"/>
  <c r="U6555" i="12"/>
  <c r="U6554" i="12"/>
  <c r="U6553" i="12"/>
  <c r="U6552" i="12"/>
  <c r="U6551" i="12"/>
  <c r="U6550" i="12"/>
  <c r="U6549" i="12"/>
  <c r="U6548" i="12"/>
  <c r="U6547" i="12"/>
  <c r="U6546" i="12"/>
  <c r="U6545" i="12"/>
  <c r="U6544" i="12"/>
  <c r="U6543" i="12"/>
  <c r="U6542" i="12"/>
  <c r="U6541" i="12"/>
  <c r="U6540" i="12"/>
  <c r="U6539" i="12"/>
  <c r="U6538" i="12"/>
  <c r="U6537" i="12"/>
  <c r="U6536" i="12"/>
  <c r="U6535" i="12"/>
  <c r="U6534" i="12"/>
  <c r="U6533" i="12"/>
  <c r="U6532" i="12"/>
  <c r="U6531" i="12"/>
  <c r="U6530" i="12"/>
  <c r="U6529" i="12"/>
  <c r="U6528" i="12"/>
  <c r="U6527" i="12"/>
  <c r="U6526" i="12"/>
  <c r="U6525" i="12"/>
  <c r="U6524" i="12"/>
  <c r="U6523" i="12"/>
  <c r="U6522" i="12"/>
  <c r="U6521" i="12"/>
  <c r="U6520" i="12"/>
  <c r="U6519" i="12"/>
  <c r="U6518" i="12"/>
  <c r="U6517" i="12"/>
  <c r="U6516" i="12"/>
  <c r="U6515" i="12"/>
  <c r="U6514" i="12"/>
  <c r="U6513" i="12"/>
  <c r="U6512" i="12"/>
  <c r="U6511" i="12"/>
  <c r="U6510" i="12"/>
  <c r="U6509" i="12"/>
  <c r="U6508" i="12"/>
  <c r="U6507" i="12"/>
  <c r="U6506" i="12"/>
  <c r="U6505" i="12"/>
  <c r="U6504" i="12"/>
  <c r="U6503" i="12"/>
  <c r="U6502" i="12"/>
  <c r="U6501" i="12"/>
  <c r="U6500" i="12"/>
  <c r="U6499" i="12"/>
  <c r="U6498" i="12"/>
  <c r="U6497" i="12"/>
  <c r="U6496" i="12"/>
  <c r="U6495" i="12"/>
  <c r="U6494" i="12"/>
  <c r="U6493" i="12"/>
  <c r="U6492" i="12"/>
  <c r="U6491" i="12"/>
  <c r="U6490" i="12"/>
  <c r="U6489" i="12"/>
  <c r="U6488" i="12"/>
  <c r="U6487" i="12"/>
  <c r="U6486" i="12"/>
  <c r="U6485" i="12"/>
  <c r="U6484" i="12"/>
  <c r="U6483" i="12"/>
  <c r="U6482" i="12"/>
  <c r="U6481" i="12"/>
  <c r="U6480" i="12"/>
  <c r="U6479" i="12"/>
  <c r="U6478" i="12"/>
  <c r="U6477" i="12"/>
  <c r="U6476" i="12"/>
  <c r="U6475" i="12"/>
  <c r="U6474" i="12"/>
  <c r="U6473" i="12"/>
  <c r="U6472" i="12"/>
  <c r="U6471" i="12"/>
  <c r="U6470" i="12"/>
  <c r="U6469" i="12"/>
  <c r="U6468" i="12"/>
  <c r="U6467" i="12"/>
  <c r="U6466" i="12"/>
  <c r="U6465" i="12"/>
  <c r="U6464" i="12"/>
  <c r="U6463" i="12"/>
  <c r="U6462" i="12"/>
  <c r="U6461" i="12"/>
  <c r="U6460" i="12"/>
  <c r="U6459" i="12"/>
  <c r="U6458" i="12"/>
  <c r="U6457" i="12"/>
  <c r="U6456" i="12"/>
  <c r="U6455" i="12"/>
  <c r="U6454" i="12"/>
  <c r="U6453" i="12"/>
  <c r="U6452" i="12"/>
  <c r="U6451" i="12"/>
  <c r="U6450" i="12"/>
  <c r="U6449" i="12"/>
  <c r="U6448" i="12"/>
  <c r="U6447" i="12"/>
  <c r="U6446" i="12"/>
  <c r="U6445" i="12"/>
  <c r="U6444" i="12"/>
  <c r="U6443" i="12"/>
  <c r="U6442" i="12"/>
  <c r="U6441" i="12"/>
  <c r="U6440" i="12"/>
  <c r="U6439" i="12"/>
  <c r="U6438" i="12"/>
  <c r="U6437" i="12"/>
  <c r="U6436" i="12"/>
  <c r="U6435" i="12"/>
  <c r="U6434" i="12"/>
  <c r="U6433" i="12"/>
  <c r="U6432" i="12"/>
  <c r="U6431" i="12"/>
  <c r="U6430" i="12"/>
  <c r="U6429" i="12"/>
  <c r="U6428" i="12"/>
  <c r="U6427" i="12"/>
  <c r="U6426" i="12"/>
  <c r="U6425" i="12"/>
  <c r="U6424" i="12"/>
  <c r="U6423" i="12"/>
  <c r="U6422" i="12"/>
  <c r="U6421" i="12"/>
  <c r="U6420" i="12"/>
  <c r="U6419" i="12"/>
  <c r="U6418" i="12"/>
  <c r="U6417" i="12"/>
  <c r="U6416" i="12"/>
  <c r="U6415" i="12"/>
  <c r="U6414" i="12"/>
  <c r="U6413" i="12"/>
  <c r="U6412" i="12"/>
  <c r="U6411" i="12"/>
  <c r="U6410" i="12"/>
  <c r="U6409" i="12"/>
  <c r="U6408" i="12"/>
  <c r="U6407" i="12"/>
  <c r="U6406" i="12"/>
  <c r="U6405" i="12"/>
  <c r="U6404" i="12"/>
  <c r="U6403" i="12"/>
  <c r="U6402" i="12"/>
  <c r="U6401" i="12"/>
  <c r="U6400" i="12"/>
  <c r="U6399" i="12"/>
  <c r="U6398" i="12"/>
  <c r="U6397" i="12"/>
  <c r="U6396" i="12"/>
  <c r="U6395" i="12"/>
  <c r="U6394" i="12"/>
  <c r="U6393" i="12"/>
  <c r="U6392" i="12"/>
  <c r="U6391" i="12"/>
  <c r="U6390" i="12"/>
  <c r="U6389" i="12"/>
  <c r="U6388" i="12"/>
  <c r="U6387" i="12"/>
  <c r="U6386" i="12"/>
  <c r="U6385" i="12"/>
  <c r="U6384" i="12"/>
  <c r="U6383" i="12"/>
  <c r="U6382" i="12"/>
  <c r="U6381" i="12"/>
  <c r="U6380" i="12"/>
  <c r="U6379" i="12"/>
  <c r="U6378" i="12"/>
  <c r="U6377" i="12"/>
  <c r="U6376" i="12"/>
  <c r="U6375" i="12"/>
  <c r="U6374" i="12"/>
  <c r="U6373" i="12"/>
  <c r="U6372" i="12"/>
  <c r="U6371" i="12"/>
  <c r="U6370" i="12"/>
  <c r="U6369" i="12"/>
  <c r="U6368" i="12"/>
  <c r="U6367" i="12"/>
  <c r="U6366" i="12"/>
  <c r="U6365" i="12"/>
  <c r="U6364" i="12"/>
  <c r="U6363" i="12"/>
  <c r="U6362" i="12"/>
  <c r="U6361" i="12"/>
  <c r="U6360" i="12"/>
  <c r="U6359" i="12"/>
  <c r="U6358" i="12"/>
  <c r="U6357" i="12"/>
  <c r="U6356" i="12"/>
  <c r="U6355" i="12"/>
  <c r="U6354" i="12"/>
  <c r="U6353" i="12"/>
  <c r="U6352" i="12"/>
  <c r="U6351" i="12"/>
  <c r="U6350" i="12"/>
  <c r="U6349" i="12"/>
  <c r="U6348" i="12"/>
  <c r="U6347" i="12"/>
  <c r="U6346" i="12"/>
  <c r="U6345" i="12"/>
  <c r="U6344" i="12"/>
  <c r="U6343" i="12"/>
  <c r="U6342" i="12"/>
  <c r="U6341" i="12"/>
  <c r="U6340" i="12"/>
  <c r="U6339" i="12"/>
  <c r="U6338" i="12"/>
  <c r="U6337" i="12"/>
  <c r="U6336" i="12"/>
  <c r="U6335" i="12"/>
  <c r="U6334" i="12"/>
  <c r="U6333" i="12"/>
  <c r="U6332" i="12"/>
  <c r="U6331" i="12"/>
  <c r="U6330" i="12"/>
  <c r="U6329" i="12"/>
  <c r="U6328" i="12"/>
  <c r="U6327" i="12"/>
  <c r="U6326" i="12"/>
  <c r="U6325" i="12"/>
  <c r="U6324" i="12"/>
  <c r="U6323" i="12"/>
  <c r="U6322" i="12"/>
  <c r="U6321" i="12"/>
  <c r="U6320" i="12"/>
  <c r="U6319" i="12"/>
  <c r="U6318" i="12"/>
  <c r="U6317" i="12"/>
  <c r="U6316" i="12"/>
  <c r="U6315" i="12"/>
  <c r="U6314" i="12"/>
  <c r="U6313" i="12"/>
  <c r="U6312" i="12"/>
  <c r="U6311" i="12"/>
  <c r="U6310" i="12"/>
  <c r="U6309" i="12"/>
  <c r="U6308" i="12"/>
  <c r="U6307" i="12"/>
  <c r="U6306" i="12"/>
  <c r="U6305" i="12"/>
  <c r="U6304" i="12"/>
  <c r="U6303" i="12"/>
  <c r="U6302" i="12"/>
  <c r="U6301" i="12"/>
  <c r="U6300" i="12"/>
  <c r="U6299" i="12"/>
  <c r="U6298" i="12"/>
  <c r="U6297" i="12"/>
  <c r="U6296" i="12"/>
  <c r="U6295" i="12"/>
  <c r="U6294" i="12"/>
  <c r="U6293" i="12"/>
  <c r="U6292" i="12"/>
  <c r="U6291" i="12"/>
  <c r="U6290" i="12"/>
  <c r="U6289" i="12"/>
  <c r="U6288" i="12"/>
  <c r="U6287" i="12"/>
  <c r="U6286" i="12"/>
  <c r="U6285" i="12"/>
  <c r="U6284" i="12"/>
  <c r="U6283" i="12"/>
  <c r="U6282" i="12"/>
  <c r="U6281" i="12"/>
  <c r="U6280" i="12"/>
  <c r="U6279" i="12"/>
  <c r="U6278" i="12"/>
  <c r="U6277" i="12"/>
  <c r="U6276" i="12"/>
  <c r="U6275" i="12"/>
  <c r="U6274" i="12"/>
  <c r="U6273" i="12"/>
  <c r="U6272" i="12"/>
  <c r="U6271" i="12"/>
  <c r="U6270" i="12"/>
  <c r="U6269" i="12"/>
  <c r="U6268" i="12"/>
  <c r="U6267" i="12"/>
  <c r="U6266" i="12"/>
  <c r="U6265" i="12"/>
  <c r="U6264" i="12"/>
  <c r="U6263" i="12"/>
  <c r="U6262" i="12"/>
  <c r="U6261" i="12"/>
  <c r="U6260" i="12"/>
  <c r="U6259" i="12"/>
  <c r="U6258" i="12"/>
  <c r="U6257" i="12"/>
  <c r="U6256" i="12"/>
  <c r="U6255" i="12"/>
  <c r="U6254" i="12"/>
  <c r="U6253" i="12"/>
  <c r="U6252" i="12"/>
  <c r="U6251" i="12"/>
  <c r="U6250" i="12"/>
  <c r="U6249" i="12"/>
  <c r="U6248" i="12"/>
  <c r="U6247" i="12"/>
  <c r="U6246" i="12"/>
  <c r="U6245" i="12"/>
  <c r="U6244" i="12"/>
  <c r="U6243" i="12"/>
  <c r="U6242" i="12"/>
  <c r="U6241" i="12"/>
  <c r="U6240" i="12"/>
  <c r="U6239" i="12"/>
  <c r="U6238" i="12"/>
  <c r="U6237" i="12"/>
  <c r="U6236" i="12"/>
  <c r="U6235" i="12"/>
  <c r="U6234" i="12"/>
  <c r="U6233" i="12"/>
  <c r="U6232" i="12"/>
  <c r="U6231" i="12"/>
  <c r="U6230" i="12"/>
  <c r="U6229" i="12"/>
  <c r="U6228" i="12"/>
  <c r="U6227" i="12"/>
  <c r="U6226" i="12"/>
  <c r="U6225" i="12"/>
  <c r="U6224" i="12"/>
  <c r="U6223" i="12"/>
  <c r="U6222" i="12"/>
  <c r="U6221" i="12"/>
  <c r="U6220" i="12"/>
  <c r="U6219" i="12"/>
  <c r="U6218" i="12"/>
  <c r="U6217" i="12"/>
  <c r="U6216" i="12"/>
  <c r="U6215" i="12"/>
  <c r="U6214" i="12"/>
  <c r="U6213" i="12"/>
  <c r="U6212" i="12"/>
  <c r="U6211" i="12"/>
  <c r="U6210" i="12"/>
  <c r="U6209" i="12"/>
  <c r="U6208" i="12"/>
  <c r="U6207" i="12"/>
  <c r="U6206" i="12"/>
  <c r="U6205" i="12"/>
  <c r="U6204" i="12"/>
  <c r="U6203" i="12"/>
  <c r="U6202" i="12"/>
  <c r="U6201" i="12"/>
  <c r="U6200" i="12"/>
  <c r="U6199" i="12"/>
  <c r="U6198" i="12"/>
  <c r="U6197" i="12"/>
  <c r="U6196" i="12"/>
  <c r="U6195" i="12"/>
  <c r="U6194" i="12"/>
  <c r="U6193" i="12"/>
  <c r="U6192" i="12"/>
  <c r="U6191" i="12"/>
  <c r="U6190" i="12"/>
  <c r="U6189" i="12"/>
  <c r="U6188" i="12"/>
  <c r="U6187" i="12"/>
  <c r="U6186" i="12"/>
  <c r="U6185" i="12"/>
  <c r="U6184" i="12"/>
  <c r="U6183" i="12"/>
  <c r="U6182" i="12"/>
  <c r="U6181" i="12"/>
  <c r="U6180" i="12"/>
  <c r="U6179" i="12"/>
  <c r="U6178" i="12"/>
  <c r="U6177" i="12"/>
  <c r="U6176" i="12"/>
  <c r="U6175" i="12"/>
  <c r="U6174" i="12"/>
  <c r="U6173" i="12"/>
  <c r="U6172" i="12"/>
  <c r="U6171" i="12"/>
  <c r="U6170" i="12"/>
  <c r="U6169" i="12"/>
  <c r="U6168" i="12"/>
  <c r="U6167" i="12"/>
  <c r="U6166" i="12"/>
  <c r="U6165" i="12"/>
  <c r="U6164" i="12"/>
  <c r="U6163" i="12"/>
  <c r="U6162" i="12"/>
  <c r="U6161" i="12"/>
  <c r="U6160" i="12"/>
  <c r="U6159" i="12"/>
  <c r="U6158" i="12"/>
  <c r="U6157" i="12"/>
  <c r="U6156" i="12"/>
  <c r="U6155" i="12"/>
  <c r="U6154" i="12"/>
  <c r="U6153" i="12"/>
  <c r="U6152" i="12"/>
  <c r="U6151" i="12"/>
  <c r="U6150" i="12"/>
  <c r="U6149" i="12"/>
  <c r="U6148" i="12"/>
  <c r="U6147" i="12"/>
  <c r="U6146" i="12"/>
  <c r="U6145" i="12"/>
  <c r="U6144" i="12"/>
  <c r="U6143" i="12"/>
  <c r="U6142" i="12"/>
  <c r="U6141" i="12"/>
  <c r="U6140" i="12"/>
  <c r="U6139" i="12"/>
  <c r="U6138" i="12"/>
  <c r="U6137" i="12"/>
  <c r="U6136" i="12"/>
  <c r="U6135" i="12"/>
  <c r="U6134" i="12"/>
  <c r="U6133" i="12"/>
  <c r="U6132" i="12"/>
  <c r="U6131" i="12"/>
  <c r="U6130" i="12"/>
  <c r="U6129" i="12"/>
  <c r="U6128" i="12"/>
  <c r="U6127" i="12"/>
  <c r="U6126" i="12"/>
  <c r="U6125" i="12"/>
  <c r="U6124" i="12"/>
  <c r="U6123" i="12"/>
  <c r="U6122" i="12"/>
  <c r="U6121" i="12"/>
  <c r="U6120" i="12"/>
  <c r="U6119" i="12"/>
  <c r="U6118" i="12"/>
  <c r="U6117" i="12"/>
  <c r="U6116" i="12"/>
  <c r="U6115" i="12"/>
  <c r="U6114" i="12"/>
  <c r="U6113" i="12"/>
  <c r="U6112" i="12"/>
  <c r="U6111" i="12"/>
  <c r="U6110" i="12"/>
  <c r="U6109" i="12"/>
  <c r="U6108" i="12"/>
  <c r="U6107" i="12"/>
  <c r="U6106" i="12"/>
  <c r="U6105" i="12"/>
  <c r="U6104" i="12"/>
  <c r="U6103" i="12"/>
  <c r="U6102" i="12"/>
  <c r="U6101" i="12"/>
  <c r="U6100" i="12"/>
  <c r="U6099" i="12"/>
  <c r="U6098" i="12"/>
  <c r="U6097" i="12"/>
  <c r="U6096" i="12"/>
  <c r="U6095" i="12"/>
  <c r="U6094" i="12"/>
  <c r="U6093" i="12"/>
  <c r="U6092" i="12"/>
  <c r="U6091" i="12"/>
  <c r="U6090" i="12"/>
  <c r="U6089" i="12"/>
  <c r="U6088" i="12"/>
  <c r="U6087" i="12"/>
  <c r="U6086" i="12"/>
  <c r="U6085" i="12"/>
  <c r="U6084" i="12"/>
  <c r="U6083" i="12"/>
  <c r="U6082" i="12"/>
  <c r="U6081" i="12"/>
  <c r="U6080" i="12"/>
  <c r="U6079" i="12"/>
  <c r="U6078" i="12"/>
  <c r="U6077" i="12"/>
  <c r="U6076" i="12"/>
  <c r="U6075" i="12"/>
  <c r="U6074" i="12"/>
  <c r="U6073" i="12"/>
  <c r="U6072" i="12"/>
  <c r="U6071" i="12"/>
  <c r="U6070" i="12"/>
  <c r="U6069" i="12"/>
  <c r="U6068" i="12"/>
  <c r="U6067" i="12"/>
  <c r="U6066" i="12"/>
  <c r="U6065" i="12"/>
  <c r="U6064" i="12"/>
  <c r="U6063" i="12"/>
  <c r="U6062" i="12"/>
  <c r="U6061" i="12"/>
  <c r="U6060" i="12"/>
  <c r="U6059" i="12"/>
  <c r="U6058" i="12"/>
  <c r="U6057" i="12"/>
  <c r="U6056" i="12"/>
  <c r="U6055" i="12"/>
  <c r="U6054" i="12"/>
  <c r="U6053" i="12"/>
  <c r="U6052" i="12"/>
  <c r="U6051" i="12"/>
  <c r="U6050" i="12"/>
  <c r="U6049" i="12"/>
  <c r="U6048" i="12"/>
  <c r="U6047" i="12"/>
  <c r="U6046" i="12"/>
  <c r="U6045" i="12"/>
  <c r="U6044" i="12"/>
  <c r="U6043" i="12"/>
  <c r="U6042" i="12"/>
  <c r="U6041" i="12"/>
  <c r="U6040" i="12"/>
  <c r="U6039" i="12"/>
  <c r="U6038" i="12"/>
  <c r="U6037" i="12"/>
  <c r="U6036" i="12"/>
  <c r="U6035" i="12"/>
  <c r="U6034" i="12"/>
  <c r="U6033" i="12"/>
  <c r="U6032" i="12"/>
  <c r="U6031" i="12"/>
  <c r="U6030" i="12"/>
  <c r="U6029" i="12"/>
  <c r="U6028" i="12"/>
  <c r="U6027" i="12"/>
  <c r="U6026" i="12"/>
  <c r="U6025" i="12"/>
  <c r="U6024" i="12"/>
  <c r="U6023" i="12"/>
  <c r="U6022" i="12"/>
  <c r="U6021" i="12"/>
  <c r="U6020" i="12"/>
  <c r="U6019" i="12"/>
  <c r="U6018" i="12"/>
  <c r="U6017" i="12"/>
  <c r="U6016" i="12"/>
  <c r="U6015" i="12"/>
  <c r="U6014" i="12"/>
  <c r="U6013" i="12"/>
  <c r="U6012" i="12"/>
  <c r="U6011" i="12"/>
  <c r="U6010" i="12"/>
  <c r="U6009" i="12"/>
  <c r="U6008" i="12"/>
  <c r="U6007" i="12"/>
  <c r="U6006" i="12"/>
  <c r="U6005" i="12"/>
  <c r="U6004" i="12"/>
  <c r="U6003" i="12"/>
  <c r="U6002" i="12"/>
  <c r="U6001" i="12"/>
  <c r="U6000" i="12"/>
  <c r="U5999" i="12"/>
  <c r="U5998" i="12"/>
  <c r="U5997" i="12"/>
  <c r="U5996" i="12"/>
  <c r="U5995" i="12"/>
  <c r="U5994" i="12"/>
  <c r="U5993" i="12"/>
  <c r="U5992" i="12"/>
  <c r="U5991" i="12"/>
  <c r="U5990" i="12"/>
  <c r="U5989" i="12"/>
  <c r="U5988" i="12"/>
  <c r="U5987" i="12"/>
  <c r="U5986" i="12"/>
  <c r="U5985" i="12"/>
  <c r="U5984" i="12"/>
  <c r="U5983" i="12"/>
  <c r="U5982" i="12"/>
  <c r="U5981" i="12"/>
  <c r="U5980" i="12"/>
  <c r="U5979" i="12"/>
  <c r="U5978" i="12"/>
  <c r="U5977" i="12"/>
  <c r="U5976" i="12"/>
  <c r="U5975" i="12"/>
  <c r="U5974" i="12"/>
  <c r="U5973" i="12"/>
  <c r="U5972" i="12"/>
  <c r="U5971" i="12"/>
  <c r="U5970" i="12"/>
  <c r="U5969" i="12"/>
  <c r="U5968" i="12"/>
  <c r="U5967" i="12"/>
  <c r="U5966" i="12"/>
  <c r="U5965" i="12"/>
  <c r="U5964" i="12"/>
  <c r="U5963" i="12"/>
  <c r="U5962" i="12"/>
  <c r="U5961" i="12"/>
  <c r="U5960" i="12"/>
  <c r="U5959" i="12"/>
  <c r="U5958" i="12"/>
  <c r="U5957" i="12"/>
  <c r="U5956" i="12"/>
  <c r="U5955" i="12"/>
  <c r="U5954" i="12"/>
  <c r="U5953" i="12"/>
  <c r="U5952" i="12"/>
  <c r="U5951" i="12"/>
  <c r="U5950" i="12"/>
  <c r="U5949" i="12"/>
  <c r="U5948" i="12"/>
  <c r="U5947" i="12"/>
  <c r="U5946" i="12"/>
  <c r="U5945" i="12"/>
  <c r="U5944" i="12"/>
  <c r="U5943" i="12"/>
  <c r="U5942" i="12"/>
  <c r="U5941" i="12"/>
  <c r="U5940" i="12"/>
  <c r="U5939" i="12"/>
  <c r="U5938" i="12"/>
  <c r="U5937" i="12"/>
  <c r="U5936" i="12"/>
  <c r="U5935" i="12"/>
  <c r="U5934" i="12"/>
  <c r="U5933" i="12"/>
  <c r="U5932" i="12"/>
  <c r="U5931" i="12"/>
  <c r="U5930" i="12"/>
  <c r="U5929" i="12"/>
  <c r="U5928" i="12"/>
  <c r="U5927" i="12"/>
  <c r="U5926" i="12"/>
  <c r="U5925" i="12"/>
  <c r="U5924" i="12"/>
  <c r="U5923" i="12"/>
  <c r="U5922" i="12"/>
  <c r="U5921" i="12"/>
  <c r="U5920" i="12"/>
  <c r="U5919" i="12"/>
  <c r="U5918" i="12"/>
  <c r="U5917" i="12"/>
  <c r="U5916" i="12"/>
  <c r="U5915" i="12"/>
  <c r="U5914" i="12"/>
  <c r="U5913" i="12"/>
  <c r="U5912" i="12"/>
  <c r="U5911" i="12"/>
  <c r="U5910" i="12"/>
  <c r="U5909" i="12"/>
  <c r="U5908" i="12"/>
  <c r="U5907" i="12"/>
  <c r="U5906" i="12"/>
  <c r="U5905" i="12"/>
  <c r="U5904" i="12"/>
  <c r="U5903" i="12"/>
  <c r="U5902" i="12"/>
  <c r="U5901" i="12"/>
  <c r="U5900" i="12"/>
  <c r="U5899" i="12"/>
  <c r="U5898" i="12"/>
  <c r="U5897" i="12"/>
  <c r="U5896" i="12"/>
  <c r="U5895" i="12"/>
  <c r="U5894" i="12"/>
  <c r="U5893" i="12"/>
  <c r="U5892" i="12"/>
  <c r="U5891" i="12"/>
  <c r="U5890" i="12"/>
  <c r="U5889" i="12"/>
  <c r="U5888" i="12"/>
  <c r="U5887" i="12"/>
  <c r="U5886" i="12"/>
  <c r="U5885" i="12"/>
  <c r="U5884" i="12"/>
  <c r="U5883" i="12"/>
  <c r="U5882" i="12"/>
  <c r="U5881" i="12"/>
  <c r="U5880" i="12"/>
  <c r="U5879" i="12"/>
  <c r="U5878" i="12"/>
  <c r="U5877" i="12"/>
  <c r="U5876" i="12"/>
  <c r="U5875" i="12"/>
  <c r="U5874" i="12"/>
  <c r="U5873" i="12"/>
  <c r="U5872" i="12"/>
  <c r="U5871" i="12"/>
  <c r="U5870" i="12"/>
  <c r="U5869" i="12"/>
  <c r="U5868" i="12"/>
  <c r="U5867" i="12"/>
  <c r="U5866" i="12"/>
  <c r="U5865" i="12"/>
  <c r="U5864" i="12"/>
  <c r="U5863" i="12"/>
  <c r="U5862" i="12"/>
  <c r="U5861" i="12"/>
  <c r="U5860" i="12"/>
  <c r="U5859" i="12"/>
  <c r="U5858" i="12"/>
  <c r="U5857" i="12"/>
  <c r="U5856" i="12"/>
  <c r="U5855" i="12"/>
  <c r="U5854" i="12"/>
  <c r="U5853" i="12"/>
  <c r="U5852" i="12"/>
  <c r="U5851" i="12"/>
  <c r="U5850" i="12"/>
  <c r="U5849" i="12"/>
  <c r="U5848" i="12"/>
  <c r="U5847" i="12"/>
  <c r="U5846" i="12"/>
  <c r="U5845" i="12"/>
  <c r="U5844" i="12"/>
  <c r="U5843" i="12"/>
  <c r="U5842" i="12"/>
  <c r="U5841" i="12"/>
  <c r="U5840" i="12"/>
  <c r="U5839" i="12"/>
  <c r="U5838" i="12"/>
  <c r="U5837" i="12"/>
  <c r="U5836" i="12"/>
  <c r="U5835" i="12"/>
  <c r="U5834" i="12"/>
  <c r="U5833" i="12"/>
  <c r="U5832" i="12"/>
  <c r="U5831" i="12"/>
  <c r="U5830" i="12"/>
  <c r="U5829" i="12"/>
  <c r="U5828" i="12"/>
  <c r="U5827" i="12"/>
  <c r="U5826" i="12"/>
  <c r="U5825" i="12"/>
  <c r="U5824" i="12"/>
  <c r="U5823" i="12"/>
  <c r="U5822" i="12"/>
  <c r="U5821" i="12"/>
  <c r="U5820" i="12"/>
  <c r="U5819" i="12"/>
  <c r="U5818" i="12"/>
  <c r="U5817" i="12"/>
  <c r="U5816" i="12"/>
  <c r="U5815" i="12"/>
  <c r="U5814" i="12"/>
  <c r="U5813" i="12"/>
  <c r="U5812" i="12"/>
  <c r="U5811" i="12"/>
  <c r="U5810" i="12"/>
  <c r="U5809" i="12"/>
  <c r="U5808" i="12"/>
  <c r="U5807" i="12"/>
  <c r="U5806" i="12"/>
  <c r="U5805" i="12"/>
  <c r="U5804" i="12"/>
  <c r="U5803" i="12"/>
  <c r="U5802" i="12"/>
  <c r="U5801" i="12"/>
  <c r="U5800" i="12"/>
  <c r="U5799" i="12"/>
  <c r="U5798" i="12"/>
  <c r="U5797" i="12"/>
  <c r="U5796" i="12"/>
  <c r="U5795" i="12"/>
  <c r="U5794" i="12"/>
  <c r="U5793" i="12"/>
  <c r="U5792" i="12"/>
  <c r="U5791" i="12"/>
  <c r="U5790" i="12"/>
  <c r="U5789" i="12"/>
  <c r="U5788" i="12"/>
  <c r="U5787" i="12"/>
  <c r="U5786" i="12"/>
  <c r="U5785" i="12"/>
  <c r="U5784" i="12"/>
  <c r="U5783" i="12"/>
  <c r="U5782" i="12"/>
  <c r="U5781" i="12"/>
  <c r="U5780" i="12"/>
  <c r="U5779" i="12"/>
  <c r="U5778" i="12"/>
  <c r="U5777" i="12"/>
  <c r="U5776" i="12"/>
  <c r="U5775" i="12"/>
  <c r="U5774" i="12"/>
  <c r="U5773" i="12"/>
  <c r="U5772" i="12"/>
  <c r="U5771" i="12"/>
  <c r="U5770" i="12"/>
  <c r="U5769" i="12"/>
  <c r="U5768" i="12"/>
  <c r="U5767" i="12"/>
  <c r="U5766" i="12"/>
  <c r="U5765" i="12"/>
  <c r="U5764" i="12"/>
  <c r="U5763" i="12"/>
  <c r="U5762" i="12"/>
  <c r="U5761" i="12"/>
  <c r="U5760" i="12"/>
  <c r="U5759" i="12"/>
  <c r="U5758" i="12"/>
  <c r="U5757" i="12"/>
  <c r="U5756" i="12"/>
  <c r="U5755" i="12"/>
  <c r="U5754" i="12"/>
  <c r="U5753" i="12"/>
  <c r="U5752" i="12"/>
  <c r="U5751" i="12"/>
  <c r="U5750" i="12"/>
  <c r="U5749" i="12"/>
  <c r="U5748" i="12"/>
  <c r="U5747" i="12"/>
  <c r="U5746" i="12"/>
  <c r="U5745" i="12"/>
  <c r="U5744" i="12"/>
  <c r="U5743" i="12"/>
  <c r="U5742" i="12"/>
  <c r="U5741" i="12"/>
  <c r="U5740" i="12"/>
  <c r="U5739" i="12"/>
  <c r="U5738" i="12"/>
  <c r="U5737" i="12"/>
  <c r="U5736" i="12"/>
  <c r="U5735" i="12"/>
  <c r="U5734" i="12"/>
  <c r="U5733" i="12"/>
  <c r="U5732" i="12"/>
  <c r="U5731" i="12"/>
  <c r="U5730" i="12"/>
  <c r="U5729" i="12"/>
  <c r="U5728" i="12"/>
  <c r="U5727" i="12"/>
  <c r="U5726" i="12"/>
  <c r="U5725" i="12"/>
  <c r="U5724" i="12"/>
  <c r="U5723" i="12"/>
  <c r="U5722" i="12"/>
  <c r="U5721" i="12"/>
  <c r="U5720" i="12"/>
  <c r="U5719" i="12"/>
  <c r="U5718" i="12"/>
  <c r="U5717" i="12"/>
  <c r="U5716" i="12"/>
  <c r="U5715" i="12"/>
  <c r="U5714" i="12"/>
  <c r="U5713" i="12"/>
  <c r="U5712" i="12"/>
  <c r="U5711" i="12"/>
  <c r="U5710" i="12"/>
  <c r="U5709" i="12"/>
  <c r="U5708" i="12"/>
  <c r="U5707" i="12"/>
  <c r="U5706" i="12"/>
  <c r="U5705" i="12"/>
  <c r="U5704" i="12"/>
  <c r="U5703" i="12"/>
  <c r="U5702" i="12"/>
  <c r="U5701" i="12"/>
  <c r="U5700" i="12"/>
  <c r="U5699" i="12"/>
  <c r="U5698" i="12"/>
  <c r="U5697" i="12"/>
  <c r="U5696" i="12"/>
  <c r="U5695" i="12"/>
  <c r="U5694" i="12"/>
  <c r="U5693" i="12"/>
  <c r="U5692" i="12"/>
  <c r="U5691" i="12"/>
  <c r="U5690" i="12"/>
  <c r="U5689" i="12"/>
  <c r="U5688" i="12"/>
  <c r="U5687" i="12"/>
  <c r="U5686" i="12"/>
  <c r="U5685" i="12"/>
  <c r="U5684" i="12"/>
  <c r="U5683" i="12"/>
  <c r="U5682" i="12"/>
  <c r="U5681" i="12"/>
  <c r="U5680" i="12"/>
  <c r="U5679" i="12"/>
  <c r="U5678" i="12"/>
  <c r="U5677" i="12"/>
  <c r="U5676" i="12"/>
  <c r="U5675" i="12"/>
  <c r="U5674" i="12"/>
  <c r="U5673" i="12"/>
  <c r="U5672" i="12"/>
  <c r="U5671" i="12"/>
  <c r="U5670" i="12"/>
  <c r="U5669" i="12"/>
  <c r="U5668" i="12"/>
  <c r="U5667" i="12"/>
  <c r="U5666" i="12"/>
  <c r="U5665" i="12"/>
  <c r="U5664" i="12"/>
  <c r="U5663" i="12"/>
  <c r="U5662" i="12"/>
  <c r="U5661" i="12"/>
  <c r="U5660" i="12"/>
  <c r="U5659" i="12"/>
  <c r="U5658" i="12"/>
  <c r="U5657" i="12"/>
  <c r="U5656" i="12"/>
  <c r="U5655" i="12"/>
  <c r="U5654" i="12"/>
  <c r="U5653" i="12"/>
  <c r="U5652" i="12"/>
  <c r="U5651" i="12"/>
  <c r="U5650" i="12"/>
  <c r="U5649" i="12"/>
  <c r="U5648" i="12"/>
  <c r="U5647" i="12"/>
  <c r="U5646" i="12"/>
  <c r="U5645" i="12"/>
  <c r="U5644" i="12"/>
  <c r="U5643" i="12"/>
  <c r="U5642" i="12"/>
  <c r="U5641" i="12"/>
  <c r="U5640" i="12"/>
  <c r="U5639" i="12"/>
  <c r="U5638" i="12"/>
  <c r="U5637" i="12"/>
  <c r="U5636" i="12"/>
  <c r="U5635" i="12"/>
  <c r="U5634" i="12"/>
  <c r="U5633" i="12"/>
  <c r="U5632" i="12"/>
  <c r="U5631" i="12"/>
  <c r="U5630" i="12"/>
  <c r="U5629" i="12"/>
  <c r="U5628" i="12"/>
  <c r="U5627" i="12"/>
  <c r="U5626" i="12"/>
  <c r="U5625" i="12"/>
  <c r="U5624" i="12"/>
  <c r="U5623" i="12"/>
  <c r="U5622" i="12"/>
  <c r="U5621" i="12"/>
  <c r="U5620" i="12"/>
  <c r="U5619" i="12"/>
  <c r="U5618" i="12"/>
  <c r="U5617" i="12"/>
  <c r="U5616" i="12"/>
  <c r="U5615" i="12"/>
  <c r="U5614" i="12"/>
  <c r="U5613" i="12"/>
  <c r="U5612" i="12"/>
  <c r="U5611" i="12"/>
  <c r="U5610" i="12"/>
  <c r="U5609" i="12"/>
  <c r="U5608" i="12"/>
  <c r="U5607" i="12"/>
  <c r="U5606" i="12"/>
  <c r="U5605" i="12"/>
  <c r="U5604" i="12"/>
  <c r="U5603" i="12"/>
  <c r="U5602" i="12"/>
  <c r="U5601" i="12"/>
  <c r="U5600" i="12"/>
  <c r="U5599" i="12"/>
  <c r="U5598" i="12"/>
  <c r="U5597" i="12"/>
  <c r="U5596" i="12"/>
  <c r="U5595" i="12"/>
  <c r="U5594" i="12"/>
  <c r="U5593" i="12"/>
  <c r="U5592" i="12"/>
  <c r="U5591" i="12"/>
  <c r="U5590" i="12"/>
  <c r="U5589" i="12"/>
  <c r="U5588" i="12"/>
  <c r="U5587" i="12"/>
  <c r="U5586" i="12"/>
  <c r="U5585" i="12"/>
  <c r="U5584" i="12"/>
  <c r="U5583" i="12"/>
  <c r="U5582" i="12"/>
  <c r="U5581" i="12"/>
  <c r="U5580" i="12"/>
  <c r="U5579" i="12"/>
  <c r="U5578" i="12"/>
  <c r="U5577" i="12"/>
  <c r="U5576" i="12"/>
  <c r="U5575" i="12"/>
  <c r="U5574" i="12"/>
  <c r="U5573" i="12"/>
  <c r="U5572" i="12"/>
  <c r="U5571" i="12"/>
  <c r="U5570" i="12"/>
  <c r="U5569" i="12"/>
  <c r="U5568" i="12"/>
  <c r="U5567" i="12"/>
  <c r="U5566" i="12"/>
  <c r="U5565" i="12"/>
  <c r="U5564" i="12"/>
  <c r="U5563" i="12"/>
  <c r="U5562" i="12"/>
  <c r="U5561" i="12"/>
  <c r="U5560" i="12"/>
  <c r="U5559" i="12"/>
  <c r="U5558" i="12"/>
  <c r="U5557" i="12"/>
  <c r="U5556" i="12"/>
  <c r="U5555" i="12"/>
  <c r="U5554" i="12"/>
  <c r="U5553" i="12"/>
  <c r="U5552" i="12"/>
  <c r="U5551" i="12"/>
  <c r="U5550" i="12"/>
  <c r="U5549" i="12"/>
  <c r="U5548" i="12"/>
  <c r="U5547" i="12"/>
  <c r="U5546" i="12"/>
  <c r="U5545" i="12"/>
  <c r="U5544" i="12"/>
  <c r="U5543" i="12"/>
  <c r="U5542" i="12"/>
  <c r="U5541" i="12"/>
  <c r="U5540" i="12"/>
  <c r="U5539" i="12"/>
  <c r="U5538" i="12"/>
  <c r="U5537" i="12"/>
  <c r="U5536" i="12"/>
  <c r="U5535" i="12"/>
  <c r="U5534" i="12"/>
  <c r="U5533" i="12"/>
  <c r="U5532" i="12"/>
  <c r="U5531" i="12"/>
  <c r="U5530" i="12"/>
  <c r="U5529" i="12"/>
  <c r="U5528" i="12"/>
  <c r="U5527" i="12"/>
  <c r="U5526" i="12"/>
  <c r="U5525" i="12"/>
  <c r="U5524" i="12"/>
  <c r="U5523" i="12"/>
  <c r="U5522" i="12"/>
  <c r="U5521" i="12"/>
  <c r="U5520" i="12"/>
  <c r="U5519" i="12"/>
  <c r="U5518" i="12"/>
  <c r="U5517" i="12"/>
  <c r="U5516" i="12"/>
  <c r="U5515" i="12"/>
  <c r="U5514" i="12"/>
  <c r="U5513" i="12"/>
  <c r="U5512" i="12"/>
  <c r="U5511" i="12"/>
  <c r="U5510" i="12"/>
  <c r="U5509" i="12"/>
  <c r="U5508" i="12"/>
  <c r="U5507" i="12"/>
  <c r="U5506" i="12"/>
  <c r="U5505" i="12"/>
  <c r="U5504" i="12"/>
  <c r="U5503" i="12"/>
  <c r="U5502" i="12"/>
  <c r="U5501" i="12"/>
  <c r="U5500" i="12"/>
  <c r="U5499" i="12"/>
  <c r="U5498" i="12"/>
  <c r="U5497" i="12"/>
  <c r="U5496" i="12"/>
  <c r="U5495" i="12"/>
  <c r="U5494" i="12"/>
  <c r="U5493" i="12"/>
  <c r="U5492" i="12"/>
  <c r="U5491" i="12"/>
  <c r="U5490" i="12"/>
  <c r="U5489" i="12"/>
  <c r="U5488" i="12"/>
  <c r="U5487" i="12"/>
  <c r="U5486" i="12"/>
  <c r="U5485" i="12"/>
  <c r="U5484" i="12"/>
  <c r="U5483" i="12"/>
  <c r="U5482" i="12"/>
  <c r="U5481" i="12"/>
  <c r="U5480" i="12"/>
  <c r="U5479" i="12"/>
  <c r="U5478" i="12"/>
  <c r="U5477" i="12"/>
  <c r="U5476" i="12"/>
  <c r="U5475" i="12"/>
  <c r="U5474" i="12"/>
  <c r="U5473" i="12"/>
  <c r="U5472" i="12"/>
  <c r="U5471" i="12"/>
  <c r="U5470" i="12"/>
  <c r="U5469" i="12"/>
  <c r="U5468" i="12"/>
  <c r="U5467" i="12"/>
  <c r="U5466" i="12"/>
  <c r="U5465" i="12"/>
  <c r="U5464" i="12"/>
  <c r="U5463" i="12"/>
  <c r="U5462" i="12"/>
  <c r="U5461" i="12"/>
  <c r="U5460" i="12"/>
  <c r="U5459" i="12"/>
  <c r="U5458" i="12"/>
  <c r="U5457" i="12"/>
  <c r="U5456" i="12"/>
  <c r="U5455" i="12"/>
  <c r="U5454" i="12"/>
  <c r="U5453" i="12"/>
  <c r="U5452" i="12"/>
  <c r="U5451" i="12"/>
  <c r="U5450" i="12"/>
  <c r="U5449" i="12"/>
  <c r="U5448" i="12"/>
  <c r="U5447" i="12"/>
  <c r="U5446" i="12"/>
  <c r="U5445" i="12"/>
  <c r="U5444" i="12"/>
  <c r="U5443" i="12"/>
  <c r="U5442" i="12"/>
  <c r="U5441" i="12"/>
  <c r="U5440" i="12"/>
  <c r="U5439" i="12"/>
  <c r="U5438" i="12"/>
  <c r="U5437" i="12"/>
  <c r="U5436" i="12"/>
  <c r="U5435" i="12"/>
  <c r="U5434" i="12"/>
  <c r="U5433" i="12"/>
  <c r="U5432" i="12"/>
  <c r="U5431" i="12"/>
  <c r="U5430" i="12"/>
  <c r="U5429" i="12"/>
  <c r="U5428" i="12"/>
  <c r="U5427" i="12"/>
  <c r="U5426" i="12"/>
  <c r="U5425" i="12"/>
  <c r="U5424" i="12"/>
  <c r="U5423" i="12"/>
  <c r="U5422" i="12"/>
  <c r="U5421" i="12"/>
  <c r="U5420" i="12"/>
  <c r="U5419" i="12"/>
  <c r="U5418" i="12"/>
  <c r="U5417" i="12"/>
  <c r="U5416" i="12"/>
  <c r="U5415" i="12"/>
  <c r="U5414" i="12"/>
  <c r="U5413" i="12"/>
  <c r="U5412" i="12"/>
  <c r="U5411" i="12"/>
  <c r="U5410" i="12"/>
  <c r="U5409" i="12"/>
  <c r="U5408" i="12"/>
  <c r="U5407" i="12"/>
  <c r="U5406" i="12"/>
  <c r="U5405" i="12"/>
  <c r="U5404" i="12"/>
  <c r="U5403" i="12"/>
  <c r="U5402" i="12"/>
  <c r="U5401" i="12"/>
  <c r="U5400" i="12"/>
  <c r="U5399" i="12"/>
  <c r="U5398" i="12"/>
  <c r="U5397" i="12"/>
  <c r="U5396" i="12"/>
  <c r="U5395" i="12"/>
  <c r="U5394" i="12"/>
  <c r="U5393" i="12"/>
  <c r="U5392" i="12"/>
  <c r="U5391" i="12"/>
  <c r="U5390" i="12"/>
  <c r="U5389" i="12"/>
  <c r="U5388" i="12"/>
  <c r="U5387" i="12"/>
  <c r="U5386" i="12"/>
  <c r="U5385" i="12"/>
  <c r="U5384" i="12"/>
  <c r="U5383" i="12"/>
  <c r="U5382" i="12"/>
  <c r="U5381" i="12"/>
  <c r="U5380" i="12"/>
  <c r="U5379" i="12"/>
  <c r="U5378" i="12"/>
  <c r="U5377" i="12"/>
  <c r="U5376" i="12"/>
  <c r="U5375" i="12"/>
  <c r="U5374" i="12"/>
  <c r="U5373" i="12"/>
  <c r="U5372" i="12"/>
  <c r="U5371" i="12"/>
  <c r="U5370" i="12"/>
  <c r="U5369" i="12"/>
  <c r="U5368" i="12"/>
  <c r="U5367" i="12"/>
  <c r="U5366" i="12"/>
  <c r="U5365" i="12"/>
  <c r="U5364" i="12"/>
  <c r="U5363" i="12"/>
  <c r="U5362" i="12"/>
  <c r="U5361" i="12"/>
  <c r="U5360" i="12"/>
  <c r="U5359" i="12"/>
  <c r="U5358" i="12"/>
  <c r="U5357" i="12"/>
  <c r="U5356" i="12"/>
  <c r="U5355" i="12"/>
  <c r="U5354" i="12"/>
  <c r="U5353" i="12"/>
  <c r="U5352" i="12"/>
  <c r="U5351" i="12"/>
  <c r="U5350" i="12"/>
  <c r="U5349" i="12"/>
  <c r="U5348" i="12"/>
  <c r="U5347" i="12"/>
  <c r="U5346" i="12"/>
  <c r="U5345" i="12"/>
  <c r="U5344" i="12"/>
  <c r="U5343" i="12"/>
  <c r="U5342" i="12"/>
  <c r="U5341" i="12"/>
  <c r="U5340" i="12"/>
  <c r="U5339" i="12"/>
  <c r="U5338" i="12"/>
  <c r="U5337" i="12"/>
  <c r="U5336" i="12"/>
  <c r="U5335" i="12"/>
  <c r="U5334" i="12"/>
  <c r="U5333" i="12"/>
  <c r="U5332" i="12"/>
  <c r="U5331" i="12"/>
  <c r="U5330" i="12"/>
  <c r="U5329" i="12"/>
  <c r="U5328" i="12"/>
  <c r="U5327" i="12"/>
  <c r="U5326" i="12"/>
  <c r="U5325" i="12"/>
  <c r="U5324" i="12"/>
  <c r="U5323" i="12"/>
  <c r="U5322" i="12"/>
  <c r="U5321" i="12"/>
  <c r="U5320" i="12"/>
  <c r="U5319" i="12"/>
  <c r="U5318" i="12"/>
  <c r="U5317" i="12"/>
  <c r="U5316" i="12"/>
  <c r="U5315" i="12"/>
  <c r="U5314" i="12"/>
  <c r="U5313" i="12"/>
  <c r="U5312" i="12"/>
  <c r="U5311" i="12"/>
  <c r="U5310" i="12"/>
  <c r="U5309" i="12"/>
  <c r="U5308" i="12"/>
  <c r="U5307" i="12"/>
  <c r="U5306" i="12"/>
  <c r="U5305" i="12"/>
  <c r="U5304" i="12"/>
  <c r="U5303" i="12"/>
  <c r="U5302" i="12"/>
  <c r="U5301" i="12"/>
  <c r="U5300" i="12"/>
  <c r="U5299" i="12"/>
  <c r="U5298" i="12"/>
  <c r="U5297" i="12"/>
  <c r="U5296" i="12"/>
  <c r="U5295" i="12"/>
  <c r="U5294" i="12"/>
  <c r="U5293" i="12"/>
  <c r="U5292" i="12"/>
  <c r="U5291" i="12"/>
  <c r="U5290" i="12"/>
  <c r="U5289" i="12"/>
  <c r="U5288" i="12"/>
  <c r="U5287" i="12"/>
  <c r="U5286" i="12"/>
  <c r="U5285" i="12"/>
  <c r="U5284" i="12"/>
  <c r="U5283" i="12"/>
  <c r="U5282" i="12"/>
  <c r="U5281" i="12"/>
  <c r="U5280" i="12"/>
  <c r="U5279" i="12"/>
  <c r="U5278" i="12"/>
  <c r="U5277" i="12"/>
  <c r="U5276" i="12"/>
  <c r="U5275" i="12"/>
  <c r="U5274" i="12"/>
  <c r="U5273" i="12"/>
  <c r="U5272" i="12"/>
  <c r="U5271" i="12"/>
  <c r="U5270" i="12"/>
  <c r="U5269" i="12"/>
  <c r="U5268" i="12"/>
  <c r="U5267" i="12"/>
  <c r="U5266" i="12"/>
  <c r="U5265" i="12"/>
  <c r="U5264" i="12"/>
  <c r="U5263" i="12"/>
  <c r="U5262" i="12"/>
  <c r="U5261" i="12"/>
  <c r="U5260" i="12"/>
  <c r="U5259" i="12"/>
  <c r="U5258" i="12"/>
  <c r="U5257" i="12"/>
  <c r="U5256" i="12"/>
  <c r="U5255" i="12"/>
  <c r="U5254" i="12"/>
  <c r="U5253" i="12"/>
  <c r="U5252" i="12"/>
  <c r="U5251" i="12"/>
  <c r="U5250" i="12"/>
  <c r="U5249" i="12"/>
  <c r="U5248" i="12"/>
  <c r="U5247" i="12"/>
  <c r="U5246" i="12"/>
  <c r="U5245" i="12"/>
  <c r="U5244" i="12"/>
  <c r="U5243" i="12"/>
  <c r="U5242" i="12"/>
  <c r="U5241" i="12"/>
  <c r="U5240" i="12"/>
  <c r="U5239" i="12"/>
  <c r="U5238" i="12"/>
  <c r="U5237" i="12"/>
  <c r="U5236" i="12"/>
  <c r="U5235" i="12"/>
  <c r="U5234" i="12"/>
  <c r="U5233" i="12"/>
  <c r="U5232" i="12"/>
  <c r="U5231" i="12"/>
  <c r="U5230" i="12"/>
  <c r="U5229" i="12"/>
  <c r="U5228" i="12"/>
  <c r="U5227" i="12"/>
  <c r="U5226" i="12"/>
  <c r="U5225" i="12"/>
  <c r="U5224" i="12"/>
  <c r="U5223" i="12"/>
  <c r="U5222" i="12"/>
  <c r="U5221" i="12"/>
  <c r="U5220" i="12"/>
  <c r="U5219" i="12"/>
  <c r="U5218" i="12"/>
  <c r="U5217" i="12"/>
  <c r="U5216" i="12"/>
  <c r="U5215" i="12"/>
  <c r="U5214" i="12"/>
  <c r="U5213" i="12"/>
  <c r="U5212" i="12"/>
  <c r="U5211" i="12"/>
  <c r="U5210" i="12"/>
  <c r="U5209" i="12"/>
  <c r="U5208" i="12"/>
  <c r="U5207" i="12"/>
  <c r="U5206" i="12"/>
  <c r="U5205" i="12"/>
  <c r="U5204" i="12"/>
  <c r="U5203" i="12"/>
  <c r="U5202" i="12"/>
  <c r="U5201" i="12"/>
  <c r="U5200" i="12"/>
  <c r="U5199" i="12"/>
  <c r="U5198" i="12"/>
  <c r="U5197" i="12"/>
  <c r="U5196" i="12"/>
  <c r="U5195" i="12"/>
  <c r="U5194" i="12"/>
  <c r="U5193" i="12"/>
  <c r="U5192" i="12"/>
  <c r="U5191" i="12"/>
  <c r="U5190" i="12"/>
  <c r="U5189" i="12"/>
  <c r="U5188" i="12"/>
  <c r="U5187" i="12"/>
  <c r="U5186" i="12"/>
  <c r="U5185" i="12"/>
  <c r="U5184" i="12"/>
  <c r="U5183" i="12"/>
  <c r="U5182" i="12"/>
  <c r="U5181" i="12"/>
  <c r="U5180" i="12"/>
  <c r="U5179" i="12"/>
  <c r="U5178" i="12"/>
  <c r="U5177" i="12"/>
  <c r="U5176" i="12"/>
  <c r="U5175" i="12"/>
  <c r="U5174" i="12"/>
  <c r="U5173" i="12"/>
  <c r="U5172" i="12"/>
  <c r="U5171" i="12"/>
  <c r="U5170" i="12"/>
  <c r="U5169" i="12"/>
  <c r="U5168" i="12"/>
  <c r="U5167" i="12"/>
  <c r="U5166" i="12"/>
  <c r="U5165" i="12"/>
  <c r="U5164" i="12"/>
  <c r="U5163" i="12"/>
  <c r="U5162" i="12"/>
  <c r="U5161" i="12"/>
  <c r="U5160" i="12"/>
  <c r="U5159" i="12"/>
  <c r="U5158" i="12"/>
  <c r="U5157" i="12"/>
  <c r="U5156" i="12"/>
  <c r="U5155" i="12"/>
  <c r="U5154" i="12"/>
  <c r="U5153" i="12"/>
  <c r="U5152" i="12"/>
  <c r="U5151" i="12"/>
  <c r="U5150" i="12"/>
  <c r="U5149" i="12"/>
  <c r="U5148" i="12"/>
  <c r="U5147" i="12"/>
  <c r="U5146" i="12"/>
  <c r="U5145" i="12"/>
  <c r="U5144" i="12"/>
  <c r="U5143" i="12"/>
  <c r="U5142" i="12"/>
  <c r="U5141" i="12"/>
  <c r="U5140" i="12"/>
  <c r="U5139" i="12"/>
  <c r="U5138" i="12"/>
  <c r="U5137" i="12"/>
  <c r="U5136" i="12"/>
  <c r="U5135" i="12"/>
  <c r="U5134" i="12"/>
  <c r="U5133" i="12"/>
  <c r="U5132" i="12"/>
  <c r="U5131" i="12"/>
  <c r="U5130" i="12"/>
  <c r="U5129" i="12"/>
  <c r="U5128" i="12"/>
  <c r="U5127" i="12"/>
  <c r="U5126" i="12"/>
  <c r="U5125" i="12"/>
  <c r="U5124" i="12"/>
  <c r="U5123" i="12"/>
  <c r="U5122" i="12"/>
  <c r="U5121" i="12"/>
  <c r="U5120" i="12"/>
  <c r="U5119" i="12"/>
  <c r="U5118" i="12"/>
  <c r="U5117" i="12"/>
  <c r="U5116" i="12"/>
  <c r="U5115" i="12"/>
  <c r="U5114" i="12"/>
  <c r="U5113" i="12"/>
  <c r="U5112" i="12"/>
  <c r="U5111" i="12"/>
  <c r="U5110" i="12"/>
  <c r="U5109" i="12"/>
  <c r="U5108" i="12"/>
  <c r="U5107" i="12"/>
  <c r="U5106" i="12"/>
  <c r="U5105" i="12"/>
  <c r="U5104" i="12"/>
  <c r="U5103" i="12"/>
  <c r="U5102" i="12"/>
  <c r="U5101" i="12"/>
  <c r="U5100" i="12"/>
  <c r="U5099" i="12"/>
  <c r="U5098" i="12"/>
  <c r="U5097" i="12"/>
  <c r="U5096" i="12"/>
  <c r="U5095" i="12"/>
  <c r="U5094" i="12"/>
  <c r="U5093" i="12"/>
  <c r="U5092" i="12"/>
  <c r="U5091" i="12"/>
  <c r="U5090" i="12"/>
  <c r="U5089" i="12"/>
  <c r="U5088" i="12"/>
  <c r="U5087" i="12"/>
  <c r="U5086" i="12"/>
  <c r="U5085" i="12"/>
  <c r="U5084" i="12"/>
  <c r="U5083" i="12"/>
  <c r="U5082" i="12"/>
  <c r="U5081" i="12"/>
  <c r="U5080" i="12"/>
  <c r="U5079" i="12"/>
  <c r="U5078" i="12"/>
  <c r="U5077" i="12"/>
  <c r="U5076" i="12"/>
  <c r="U5075" i="12"/>
  <c r="U5074" i="12"/>
  <c r="U5073" i="12"/>
  <c r="U5072" i="12"/>
  <c r="U5071" i="12"/>
  <c r="U5070" i="12"/>
  <c r="U5069" i="12"/>
  <c r="U5068" i="12"/>
  <c r="U5067" i="12"/>
  <c r="U5066" i="12"/>
  <c r="U5065" i="12"/>
  <c r="U5064" i="12"/>
  <c r="U5063" i="12"/>
  <c r="U5062" i="12"/>
  <c r="U5061" i="12"/>
  <c r="U5060" i="12"/>
  <c r="U5059" i="12"/>
  <c r="U5058" i="12"/>
  <c r="U5057" i="12"/>
  <c r="U5056" i="12"/>
  <c r="U5055" i="12"/>
  <c r="U5054" i="12"/>
  <c r="U5053" i="12"/>
  <c r="U5052" i="12"/>
  <c r="U5051" i="12"/>
  <c r="U5050" i="12"/>
  <c r="U5049" i="12"/>
  <c r="U5048" i="12"/>
  <c r="U5047" i="12"/>
  <c r="U5046" i="12"/>
  <c r="U5045" i="12"/>
  <c r="U5044" i="12"/>
  <c r="U5043" i="12"/>
  <c r="U5042" i="12"/>
  <c r="U5041" i="12"/>
  <c r="U5040" i="12"/>
  <c r="U5039" i="12"/>
  <c r="U5038" i="12"/>
  <c r="U5037" i="12"/>
  <c r="U5036" i="12"/>
  <c r="U5035" i="12"/>
  <c r="U5034" i="12"/>
  <c r="U5033" i="12"/>
  <c r="U5032" i="12"/>
  <c r="U5031" i="12"/>
  <c r="U5030" i="12"/>
  <c r="U5029" i="12"/>
  <c r="U5028" i="12"/>
  <c r="U5027" i="12"/>
  <c r="U5026" i="12"/>
  <c r="U5025" i="12"/>
  <c r="U5024" i="12"/>
  <c r="U5023" i="12"/>
  <c r="U5022" i="12"/>
  <c r="U5021" i="12"/>
  <c r="U5020" i="12"/>
  <c r="U5019" i="12"/>
  <c r="U5018" i="12"/>
  <c r="U5017" i="12"/>
  <c r="U5016" i="12"/>
  <c r="U5015" i="12"/>
  <c r="U5014" i="12"/>
  <c r="U5013" i="12"/>
  <c r="U5012" i="12"/>
  <c r="U5011" i="12"/>
  <c r="U5010" i="12"/>
  <c r="U5009" i="12"/>
  <c r="U5008" i="12"/>
  <c r="U5007" i="12"/>
  <c r="U5006" i="12"/>
  <c r="U5005" i="12"/>
  <c r="U5004" i="12"/>
  <c r="U5003" i="12"/>
  <c r="U5002" i="12"/>
  <c r="U5001" i="12"/>
  <c r="U5000" i="12"/>
  <c r="U4999" i="12"/>
  <c r="U4998" i="12"/>
  <c r="U4997" i="12"/>
  <c r="U4996" i="12"/>
  <c r="U4995" i="12"/>
  <c r="U4994" i="12"/>
  <c r="U4993" i="12"/>
  <c r="U4992" i="12"/>
  <c r="U4991" i="12"/>
  <c r="U4990" i="12"/>
  <c r="U4989" i="12"/>
  <c r="U4988" i="12"/>
  <c r="U4987" i="12"/>
  <c r="U4986" i="12"/>
  <c r="U4985" i="12"/>
  <c r="U4984" i="12"/>
  <c r="U4983" i="12"/>
  <c r="U4982" i="12"/>
  <c r="U4981" i="12"/>
  <c r="U4980" i="12"/>
  <c r="U4979" i="12"/>
  <c r="U4978" i="12"/>
  <c r="U4977" i="12"/>
  <c r="U4976" i="12"/>
  <c r="U4975" i="12"/>
  <c r="U4974" i="12"/>
  <c r="U4973" i="12"/>
  <c r="U4972" i="12"/>
  <c r="U4971" i="12"/>
  <c r="U4970" i="12"/>
  <c r="U4969" i="12"/>
  <c r="U4968" i="12"/>
  <c r="U4967" i="12"/>
  <c r="U4966" i="12"/>
  <c r="U4965" i="12"/>
  <c r="U4964" i="12"/>
  <c r="U4963" i="12"/>
  <c r="U4962" i="12"/>
  <c r="U4961" i="12"/>
  <c r="U4960" i="12"/>
  <c r="U4959" i="12"/>
  <c r="U4958" i="12"/>
  <c r="U4957" i="12"/>
  <c r="U4956" i="12"/>
  <c r="U4955" i="12"/>
  <c r="U4954" i="12"/>
  <c r="U4953" i="12"/>
  <c r="U4952" i="12"/>
  <c r="U4951" i="12"/>
  <c r="U4950" i="12"/>
  <c r="U4949" i="12"/>
  <c r="U4948" i="12"/>
  <c r="U4947" i="12"/>
  <c r="U4946" i="12"/>
  <c r="U4945" i="12"/>
  <c r="U4944" i="12"/>
  <c r="U4943" i="12"/>
  <c r="U4942" i="12"/>
  <c r="U4941" i="12"/>
  <c r="U4940" i="12"/>
  <c r="U4939" i="12"/>
  <c r="U4938" i="12"/>
  <c r="U4937" i="12"/>
  <c r="U4936" i="12"/>
  <c r="U4935" i="12"/>
  <c r="U4934" i="12"/>
  <c r="U4933" i="12"/>
  <c r="U4932" i="12"/>
  <c r="U4931" i="12"/>
  <c r="U4930" i="12"/>
  <c r="U4929" i="12"/>
  <c r="U4928" i="12"/>
  <c r="U4927" i="12"/>
  <c r="U4926" i="12"/>
  <c r="U4925" i="12"/>
  <c r="U4924" i="12"/>
  <c r="U4923" i="12"/>
  <c r="U4922" i="12"/>
  <c r="U4921" i="12"/>
  <c r="U4920" i="12"/>
  <c r="U4919" i="12"/>
  <c r="U4918" i="12"/>
  <c r="U4917" i="12"/>
  <c r="U4916" i="12"/>
  <c r="U4915" i="12"/>
  <c r="U4914" i="12"/>
  <c r="U4913" i="12"/>
  <c r="U4912" i="12"/>
  <c r="U4911" i="12"/>
  <c r="U4910" i="12"/>
  <c r="U4909" i="12"/>
  <c r="U4908" i="12"/>
  <c r="U4907" i="12"/>
  <c r="U4906" i="12"/>
  <c r="U4905" i="12"/>
  <c r="U4904" i="12"/>
  <c r="U4903" i="12"/>
  <c r="U4902" i="12"/>
  <c r="U4901" i="12"/>
  <c r="U4900" i="12"/>
  <c r="U4899" i="12"/>
  <c r="U4898" i="12"/>
  <c r="U4897" i="12"/>
  <c r="U4896" i="12"/>
  <c r="U4895" i="12"/>
  <c r="U4894" i="12"/>
  <c r="U4893" i="12"/>
  <c r="U4892" i="12"/>
  <c r="U4891" i="12"/>
  <c r="U4890" i="12"/>
  <c r="U4889" i="12"/>
  <c r="U4888" i="12"/>
  <c r="U4887" i="12"/>
  <c r="U4886" i="12"/>
  <c r="U4885" i="12"/>
  <c r="U4884" i="12"/>
  <c r="U4883" i="12"/>
  <c r="U4882" i="12"/>
  <c r="U4881" i="12"/>
  <c r="U4880" i="12"/>
  <c r="U4879" i="12"/>
  <c r="U4878" i="12"/>
  <c r="U4877" i="12"/>
  <c r="U4876" i="12"/>
  <c r="U4875" i="12"/>
  <c r="U4874" i="12"/>
  <c r="U4873" i="12"/>
  <c r="U4872" i="12"/>
  <c r="U4871" i="12"/>
  <c r="U4870" i="12"/>
  <c r="U4869" i="12"/>
  <c r="U4868" i="12"/>
  <c r="U4867" i="12"/>
  <c r="U4866" i="12"/>
  <c r="U4865" i="12"/>
  <c r="U4864" i="12"/>
  <c r="U4863" i="12"/>
  <c r="U4862" i="12"/>
  <c r="U4861" i="12"/>
  <c r="U4860" i="12"/>
  <c r="U4859" i="12"/>
  <c r="U4858" i="12"/>
  <c r="U4857" i="12"/>
  <c r="U4856" i="12"/>
  <c r="U4855" i="12"/>
  <c r="U4854" i="12"/>
  <c r="U4853" i="12"/>
  <c r="U4852" i="12"/>
  <c r="U4851" i="12"/>
  <c r="U4850" i="12"/>
  <c r="U4849" i="12"/>
  <c r="U4848" i="12"/>
  <c r="U4847" i="12"/>
  <c r="U4846" i="12"/>
  <c r="U4845" i="12"/>
  <c r="U4844" i="12"/>
  <c r="U4843" i="12"/>
  <c r="U4842" i="12"/>
  <c r="U4841" i="12"/>
  <c r="U4840" i="12"/>
  <c r="U4839" i="12"/>
  <c r="U4838" i="12"/>
  <c r="U4837" i="12"/>
  <c r="U4836" i="12"/>
  <c r="U4835" i="12"/>
  <c r="U4834" i="12"/>
  <c r="U4833" i="12"/>
  <c r="U4832" i="12"/>
  <c r="U4831" i="12"/>
  <c r="U4830" i="12"/>
  <c r="U4829" i="12"/>
  <c r="U4828" i="12"/>
  <c r="U4827" i="12"/>
  <c r="U4826" i="12"/>
  <c r="U4825" i="12"/>
  <c r="U4824" i="12"/>
  <c r="U4823" i="12"/>
  <c r="U4822" i="12"/>
  <c r="U4821" i="12"/>
  <c r="U4820" i="12"/>
  <c r="U4819" i="12"/>
  <c r="U4818" i="12"/>
  <c r="U4817" i="12"/>
  <c r="U4816" i="12"/>
  <c r="U4815" i="12"/>
  <c r="U4814" i="12"/>
  <c r="U4813" i="12"/>
  <c r="U4812" i="12"/>
  <c r="U4811" i="12"/>
  <c r="U4810" i="12"/>
  <c r="U4809" i="12"/>
  <c r="U4808" i="12"/>
  <c r="U4807" i="12"/>
  <c r="U4806" i="12"/>
  <c r="U4805" i="12"/>
  <c r="U4804" i="12"/>
  <c r="U4803" i="12"/>
  <c r="U4802" i="12"/>
  <c r="U4801" i="12"/>
  <c r="U4800" i="12"/>
  <c r="U4799" i="12"/>
  <c r="U4798" i="12"/>
  <c r="U4797" i="12"/>
  <c r="U4796" i="12"/>
  <c r="U4795" i="12"/>
  <c r="U4794" i="12"/>
  <c r="U4793" i="12"/>
  <c r="U4792" i="12"/>
  <c r="U4791" i="12"/>
  <c r="U4790" i="12"/>
  <c r="U4789" i="12"/>
  <c r="U4788" i="12"/>
  <c r="U4787" i="12"/>
  <c r="U4786" i="12"/>
  <c r="U4785" i="12"/>
  <c r="U4784" i="12"/>
  <c r="U4783" i="12"/>
  <c r="U4782" i="12"/>
  <c r="U4781" i="12"/>
  <c r="U4780" i="12"/>
  <c r="U4779" i="12"/>
  <c r="U4778" i="12"/>
  <c r="U4777" i="12"/>
  <c r="U4776" i="12"/>
  <c r="U4775" i="12"/>
  <c r="U4774" i="12"/>
  <c r="U4773" i="12"/>
  <c r="U4772" i="12"/>
  <c r="U4771" i="12"/>
  <c r="U4770" i="12"/>
  <c r="U4769" i="12"/>
  <c r="U4768" i="12"/>
  <c r="U4767" i="12"/>
  <c r="U4766" i="12"/>
  <c r="U4765" i="12"/>
  <c r="U4764" i="12"/>
  <c r="U4763" i="12"/>
  <c r="U4762" i="12"/>
  <c r="U4761" i="12"/>
  <c r="U4760" i="12"/>
  <c r="U4759" i="12"/>
  <c r="U4758" i="12"/>
  <c r="U4757" i="12"/>
  <c r="U4756" i="12"/>
  <c r="U4755" i="12"/>
  <c r="U4754" i="12"/>
  <c r="U4753" i="12"/>
  <c r="U4752" i="12"/>
  <c r="U4751" i="12"/>
  <c r="U4750" i="12"/>
  <c r="U4749" i="12"/>
  <c r="U4748" i="12"/>
  <c r="U4747" i="12"/>
  <c r="U4746" i="12"/>
  <c r="U4745" i="12"/>
  <c r="U4744" i="12"/>
  <c r="U4743" i="12"/>
  <c r="U4742" i="12"/>
  <c r="U4741" i="12"/>
  <c r="U4740" i="12"/>
  <c r="U4739" i="12"/>
  <c r="U4738" i="12"/>
  <c r="U4737" i="12"/>
  <c r="U4736" i="12"/>
  <c r="U4735" i="12"/>
  <c r="U4734" i="12"/>
  <c r="U4733" i="12"/>
  <c r="U4732" i="12"/>
  <c r="U4731" i="12"/>
  <c r="U4730" i="12"/>
  <c r="U4729" i="12"/>
  <c r="U4728" i="12"/>
  <c r="U4727" i="12"/>
  <c r="U4726" i="12"/>
  <c r="U4725" i="12"/>
  <c r="U4724" i="12"/>
  <c r="U4723" i="12"/>
  <c r="U4722" i="12"/>
  <c r="U4721" i="12"/>
  <c r="U4720" i="12"/>
  <c r="U4719" i="12"/>
  <c r="U4718" i="12"/>
  <c r="U4717" i="12"/>
  <c r="U4716" i="12"/>
  <c r="U4715" i="12"/>
  <c r="U4714" i="12"/>
  <c r="U4713" i="12"/>
  <c r="U4712" i="12"/>
  <c r="U4711" i="12"/>
  <c r="U4710" i="12"/>
  <c r="U4709" i="12"/>
  <c r="U4708" i="12"/>
  <c r="U4707" i="12"/>
  <c r="U4706" i="12"/>
  <c r="U4705" i="12"/>
  <c r="U4704" i="12"/>
  <c r="U4703" i="12"/>
  <c r="U4702" i="12"/>
  <c r="U4701" i="12"/>
  <c r="U4700" i="12"/>
  <c r="U4699" i="12"/>
  <c r="U4698" i="12"/>
  <c r="U4697" i="12"/>
  <c r="U4696" i="12"/>
  <c r="U4695" i="12"/>
  <c r="U4694" i="12"/>
  <c r="U4693" i="12"/>
  <c r="U4692" i="12"/>
  <c r="U4691" i="12"/>
  <c r="U4690" i="12"/>
  <c r="U4689" i="12"/>
  <c r="U4688" i="12"/>
  <c r="U4687" i="12"/>
  <c r="U4686" i="12"/>
  <c r="U4685" i="12"/>
  <c r="U4684" i="12"/>
  <c r="U4683" i="12"/>
  <c r="U4682" i="12"/>
  <c r="U4681" i="12"/>
  <c r="U4680" i="12"/>
  <c r="U4679" i="12"/>
  <c r="U4678" i="12"/>
  <c r="U4677" i="12"/>
  <c r="U4676" i="12"/>
  <c r="U4675" i="12"/>
  <c r="U4674" i="12"/>
  <c r="U4673" i="12"/>
  <c r="U4672" i="12"/>
  <c r="U4671" i="12"/>
  <c r="U4670" i="12"/>
  <c r="U4669" i="12"/>
  <c r="U4668" i="12"/>
  <c r="U4667" i="12"/>
  <c r="U4666" i="12"/>
  <c r="U4665" i="12"/>
  <c r="U4664" i="12"/>
  <c r="U4663" i="12"/>
  <c r="U4662" i="12"/>
  <c r="U4661" i="12"/>
  <c r="U4660" i="12"/>
  <c r="U4659" i="12"/>
  <c r="U4658" i="12"/>
  <c r="U4657" i="12"/>
  <c r="U4656" i="12"/>
  <c r="U4655" i="12"/>
  <c r="U4654" i="12"/>
  <c r="U4653" i="12"/>
  <c r="U4652" i="12"/>
  <c r="U4651" i="12"/>
  <c r="U4650" i="12"/>
  <c r="U4649" i="12"/>
  <c r="U4648" i="12"/>
  <c r="U4647" i="12"/>
  <c r="U4646" i="12"/>
  <c r="U4645" i="12"/>
  <c r="U4644" i="12"/>
  <c r="U4643" i="12"/>
  <c r="U4642" i="12"/>
  <c r="U4641" i="12"/>
  <c r="U4640" i="12"/>
  <c r="U4639" i="12"/>
  <c r="U4638" i="12"/>
  <c r="U4637" i="12"/>
  <c r="U4636" i="12"/>
  <c r="U4635" i="12"/>
  <c r="U4634" i="12"/>
  <c r="U4633" i="12"/>
  <c r="U4632" i="12"/>
  <c r="U4631" i="12"/>
  <c r="U4630" i="12"/>
  <c r="U4629" i="12"/>
  <c r="U4628" i="12"/>
  <c r="U4627" i="12"/>
  <c r="U4626" i="12"/>
  <c r="U4625" i="12"/>
  <c r="U4624" i="12"/>
  <c r="U4623" i="12"/>
  <c r="U4622" i="12"/>
  <c r="U4621" i="12"/>
  <c r="U4620" i="12"/>
  <c r="U4619" i="12"/>
  <c r="U4618" i="12"/>
  <c r="U4617" i="12"/>
  <c r="U4616" i="12"/>
  <c r="U4615" i="12"/>
  <c r="U4614" i="12"/>
  <c r="U4613" i="12"/>
  <c r="U4612" i="12"/>
  <c r="U4611" i="12"/>
  <c r="U4610" i="12"/>
  <c r="U4609" i="12"/>
  <c r="U4608" i="12"/>
  <c r="U4607" i="12"/>
  <c r="U4606" i="12"/>
  <c r="U4605" i="12"/>
  <c r="U4604" i="12"/>
  <c r="U4603" i="12"/>
  <c r="U4602" i="12"/>
  <c r="U4601" i="12"/>
  <c r="U4600" i="12"/>
  <c r="U4599" i="12"/>
  <c r="U4598" i="12"/>
  <c r="U4597" i="12"/>
  <c r="U4596" i="12"/>
  <c r="U4595" i="12"/>
  <c r="U4594" i="12"/>
  <c r="U4593" i="12"/>
  <c r="U4592" i="12"/>
  <c r="U4591" i="12"/>
  <c r="U4590" i="12"/>
  <c r="U4589" i="12"/>
  <c r="U4588" i="12"/>
  <c r="U4587" i="12"/>
  <c r="U4586" i="12"/>
  <c r="U4585" i="12"/>
  <c r="U4584" i="12"/>
  <c r="U4583" i="12"/>
  <c r="U4582" i="12"/>
  <c r="U4581" i="12"/>
  <c r="U4580" i="12"/>
  <c r="U4579" i="12"/>
  <c r="U4578" i="12"/>
  <c r="U4577" i="12"/>
  <c r="U4576" i="12"/>
  <c r="U4575" i="12"/>
  <c r="U4574" i="12"/>
  <c r="U4573" i="12"/>
  <c r="U4572" i="12"/>
  <c r="U4571" i="12"/>
  <c r="U4570" i="12"/>
  <c r="U4569" i="12"/>
  <c r="U4568" i="12"/>
  <c r="U4567" i="12"/>
  <c r="U4566" i="12"/>
  <c r="U4565" i="12"/>
  <c r="U4564" i="12"/>
  <c r="U4563" i="12"/>
  <c r="U4562" i="12"/>
  <c r="U4561" i="12"/>
  <c r="U4560" i="12"/>
  <c r="U4559" i="12"/>
  <c r="U4558" i="12"/>
  <c r="U4557" i="12"/>
  <c r="U4556" i="12"/>
  <c r="U4555" i="12"/>
  <c r="U4554" i="12"/>
  <c r="U4553" i="12"/>
  <c r="U4552" i="12"/>
  <c r="U4551" i="12"/>
  <c r="U4550" i="12"/>
  <c r="U4549" i="12"/>
  <c r="U4548" i="12"/>
  <c r="U4547" i="12"/>
  <c r="U4546" i="12"/>
  <c r="U4545" i="12"/>
  <c r="U4544" i="12"/>
  <c r="U4543" i="12"/>
  <c r="U4542" i="12"/>
  <c r="U4541" i="12"/>
  <c r="U4540" i="12"/>
  <c r="U4539" i="12"/>
  <c r="U4538" i="12"/>
  <c r="U4537" i="12"/>
  <c r="U4536" i="12"/>
  <c r="U4535" i="12"/>
  <c r="U4534" i="12"/>
  <c r="U4533" i="12"/>
  <c r="U4532" i="12"/>
  <c r="U4531" i="12"/>
  <c r="U4530" i="12"/>
  <c r="U4529" i="12"/>
  <c r="U4528" i="12"/>
  <c r="U4527" i="12"/>
  <c r="U4526" i="12"/>
  <c r="U4525" i="12"/>
  <c r="U4524" i="12"/>
  <c r="U4523" i="12"/>
  <c r="U4522" i="12"/>
  <c r="U4521" i="12"/>
  <c r="U4520" i="12"/>
  <c r="U4519" i="12"/>
  <c r="U4518" i="12"/>
  <c r="U4517" i="12"/>
  <c r="U4516" i="12"/>
  <c r="U4515" i="12"/>
  <c r="U4514" i="12"/>
  <c r="U4513" i="12"/>
  <c r="U4512" i="12"/>
  <c r="U4511" i="12"/>
  <c r="U4510" i="12"/>
  <c r="U4509" i="12"/>
  <c r="U4508" i="12"/>
  <c r="U4507" i="12"/>
  <c r="U4506" i="12"/>
  <c r="U4505" i="12"/>
  <c r="U4504" i="12"/>
  <c r="U4503" i="12"/>
  <c r="U4502" i="12"/>
  <c r="U4501" i="12"/>
  <c r="U4500" i="12"/>
  <c r="U4499" i="12"/>
  <c r="U4498" i="12"/>
  <c r="U4497" i="12"/>
  <c r="U4496" i="12"/>
  <c r="U4495" i="12"/>
  <c r="U4494" i="12"/>
  <c r="U4493" i="12"/>
  <c r="U4492" i="12"/>
  <c r="U4491" i="12"/>
  <c r="U4490" i="12"/>
  <c r="U4489" i="12"/>
  <c r="U4488" i="12"/>
  <c r="U4487" i="12"/>
  <c r="U4486" i="12"/>
  <c r="U4485" i="12"/>
  <c r="U4484" i="12"/>
  <c r="U4483" i="12"/>
  <c r="U4482" i="12"/>
  <c r="U4481" i="12"/>
  <c r="U4480" i="12"/>
  <c r="U4479" i="12"/>
  <c r="U4478" i="12"/>
  <c r="U4477" i="12"/>
  <c r="U4476" i="12"/>
  <c r="U4475" i="12"/>
  <c r="U4474" i="12"/>
  <c r="U4473" i="12"/>
  <c r="U4472" i="12"/>
  <c r="U4471" i="12"/>
  <c r="U4470" i="12"/>
  <c r="U4469" i="12"/>
  <c r="U4468" i="12"/>
  <c r="U4467" i="12"/>
  <c r="U4466" i="12"/>
  <c r="U4465" i="12"/>
  <c r="U4464" i="12"/>
  <c r="U4463" i="12"/>
  <c r="U4462" i="12"/>
  <c r="U4461" i="12"/>
  <c r="U4460" i="12"/>
  <c r="U4459" i="12"/>
  <c r="U4458" i="12"/>
  <c r="U4457" i="12"/>
  <c r="U4456" i="12"/>
  <c r="U4455" i="12"/>
  <c r="U4454" i="12"/>
  <c r="U4453" i="12"/>
  <c r="U4452" i="12"/>
  <c r="U4451" i="12"/>
  <c r="U4450" i="12"/>
  <c r="U4449" i="12"/>
  <c r="U4448" i="12"/>
  <c r="U4447" i="12"/>
  <c r="U4446" i="12"/>
  <c r="U4445" i="12"/>
  <c r="U4444" i="12"/>
  <c r="U4443" i="12"/>
  <c r="U4442" i="12"/>
  <c r="U4441" i="12"/>
  <c r="U4440" i="12"/>
  <c r="U4439" i="12"/>
  <c r="U4438" i="12"/>
  <c r="U4437" i="12"/>
  <c r="U4436" i="12"/>
  <c r="U4435" i="12"/>
  <c r="U4434" i="12"/>
  <c r="U4433" i="12"/>
  <c r="U4432" i="12"/>
  <c r="U4431" i="12"/>
  <c r="U4430" i="12"/>
  <c r="U4429" i="12"/>
  <c r="U4428" i="12"/>
  <c r="U4427" i="12"/>
  <c r="U4426" i="12"/>
  <c r="U4425" i="12"/>
  <c r="U4424" i="12"/>
  <c r="U4423" i="12"/>
  <c r="U4422" i="12"/>
  <c r="U4421" i="12"/>
  <c r="U4420" i="12"/>
  <c r="U4419" i="12"/>
  <c r="U4418" i="12"/>
  <c r="U4417" i="12"/>
  <c r="U4416" i="12"/>
  <c r="U4415" i="12"/>
  <c r="U4414" i="12"/>
  <c r="U4413" i="12"/>
  <c r="U4412" i="12"/>
  <c r="U4411" i="12"/>
  <c r="U4410" i="12"/>
  <c r="U4409" i="12"/>
  <c r="U4408" i="12"/>
  <c r="U4407" i="12"/>
  <c r="U4406" i="12"/>
  <c r="U4405" i="12"/>
  <c r="U4404" i="12"/>
  <c r="U4403" i="12"/>
  <c r="U4402" i="12"/>
  <c r="U4401" i="12"/>
  <c r="U4400" i="12"/>
  <c r="U4399" i="12"/>
  <c r="U4398" i="12"/>
  <c r="U4397" i="12"/>
  <c r="U4396" i="12"/>
  <c r="U4395" i="12"/>
  <c r="U4394" i="12"/>
  <c r="U4393" i="12"/>
  <c r="U4392" i="12"/>
  <c r="U4391" i="12"/>
  <c r="U4390" i="12"/>
  <c r="U4389" i="12"/>
  <c r="U4388" i="12"/>
  <c r="U4387" i="12"/>
  <c r="U4386" i="12"/>
  <c r="U4385" i="12"/>
  <c r="U4384" i="12"/>
  <c r="U4383" i="12"/>
  <c r="U4382" i="12"/>
  <c r="U4381" i="12"/>
  <c r="U4380" i="12"/>
  <c r="U4379" i="12"/>
  <c r="U4378" i="12"/>
  <c r="U4377" i="12"/>
  <c r="U4376" i="12"/>
  <c r="U4375" i="12"/>
  <c r="U4374" i="12"/>
  <c r="U4373" i="12"/>
  <c r="U4372" i="12"/>
  <c r="U4371" i="12"/>
  <c r="U4370" i="12"/>
  <c r="U4369" i="12"/>
  <c r="U4368" i="12"/>
  <c r="U4367" i="12"/>
  <c r="U4366" i="12"/>
  <c r="U4365" i="12"/>
  <c r="U4364" i="12"/>
  <c r="U4363" i="12"/>
  <c r="U4362" i="12"/>
  <c r="U4361" i="12"/>
  <c r="U4360" i="12"/>
  <c r="U4359" i="12"/>
  <c r="U4358" i="12"/>
  <c r="U4357" i="12"/>
  <c r="U4356" i="12"/>
  <c r="U4355" i="12"/>
  <c r="U4354" i="12"/>
  <c r="U4353" i="12"/>
  <c r="U4352" i="12"/>
  <c r="U4351" i="12"/>
  <c r="U4350" i="12"/>
  <c r="U4349" i="12"/>
  <c r="U4348" i="12"/>
  <c r="U4347" i="12"/>
  <c r="U4346" i="12"/>
  <c r="U4345" i="12"/>
  <c r="U4344" i="12"/>
  <c r="U4343" i="12"/>
  <c r="U4342" i="12"/>
  <c r="U4341" i="12"/>
  <c r="U4340" i="12"/>
  <c r="U4339" i="12"/>
  <c r="U4338" i="12"/>
  <c r="U4337" i="12"/>
  <c r="U4336" i="12"/>
  <c r="U4335" i="12"/>
  <c r="U4334" i="12"/>
  <c r="U4333" i="12"/>
  <c r="U4332" i="12"/>
  <c r="U4331" i="12"/>
  <c r="U4330" i="12"/>
  <c r="U4329" i="12"/>
  <c r="U4328" i="12"/>
  <c r="U4327" i="12"/>
  <c r="U4326" i="12"/>
  <c r="U4325" i="12"/>
  <c r="U4324" i="12"/>
  <c r="U4323" i="12"/>
  <c r="U4322" i="12"/>
  <c r="U4321" i="12"/>
  <c r="U4320" i="12"/>
  <c r="U4319" i="12"/>
  <c r="U4318" i="12"/>
  <c r="U4317" i="12"/>
  <c r="U4316" i="12"/>
  <c r="U4315" i="12"/>
  <c r="U4314" i="12"/>
  <c r="U4313" i="12"/>
  <c r="U4312" i="12"/>
  <c r="U4311" i="12"/>
  <c r="U4310" i="12"/>
  <c r="U4309" i="12"/>
  <c r="U4308" i="12"/>
  <c r="U4307" i="12"/>
  <c r="U4306" i="12"/>
  <c r="U4305" i="12"/>
  <c r="U4304" i="12"/>
  <c r="U4303" i="12"/>
  <c r="U4302" i="12"/>
  <c r="U4301" i="12"/>
  <c r="U4300" i="12"/>
  <c r="U4299" i="12"/>
  <c r="U4298" i="12"/>
  <c r="U4297" i="12"/>
  <c r="U4296" i="12"/>
  <c r="U4295" i="12"/>
  <c r="U4294" i="12"/>
  <c r="U4293" i="12"/>
  <c r="U4292" i="12"/>
  <c r="U4291" i="12"/>
  <c r="U4290" i="12"/>
  <c r="U4289" i="12"/>
  <c r="U4288" i="12"/>
  <c r="U4287" i="12"/>
  <c r="U4286" i="12"/>
  <c r="U4285" i="12"/>
  <c r="U4284" i="12"/>
  <c r="U4283" i="12"/>
  <c r="U4282" i="12"/>
  <c r="U4281" i="12"/>
  <c r="U4280" i="12"/>
  <c r="U4279" i="12"/>
  <c r="U4278" i="12"/>
  <c r="U4277" i="12"/>
  <c r="U4276" i="12"/>
  <c r="U4275" i="12"/>
  <c r="U4274" i="12"/>
  <c r="U4273" i="12"/>
  <c r="U4272" i="12"/>
  <c r="U4271" i="12"/>
  <c r="U4270" i="12"/>
  <c r="U4269" i="12"/>
  <c r="U4268" i="12"/>
  <c r="U4267" i="12"/>
  <c r="U4266" i="12"/>
  <c r="U4265" i="12"/>
  <c r="U4264" i="12"/>
  <c r="U4263" i="12"/>
  <c r="U4262" i="12"/>
  <c r="U4261" i="12"/>
  <c r="U4260" i="12"/>
  <c r="U4259" i="12"/>
  <c r="U4258" i="12"/>
  <c r="U4257" i="12"/>
  <c r="U4256" i="12"/>
  <c r="U4255" i="12"/>
  <c r="U4254" i="12"/>
  <c r="U4253" i="12"/>
  <c r="U4252" i="12"/>
  <c r="U4251" i="12"/>
  <c r="U4250" i="12"/>
  <c r="U4249" i="12"/>
  <c r="U4248" i="12"/>
  <c r="U4247" i="12"/>
  <c r="U4246" i="12"/>
  <c r="U4245" i="12"/>
  <c r="U4244" i="12"/>
  <c r="U4243" i="12"/>
  <c r="U4242" i="12"/>
  <c r="U4241" i="12"/>
  <c r="U4240" i="12"/>
  <c r="U4239" i="12"/>
  <c r="U4238" i="12"/>
  <c r="U4237" i="12"/>
  <c r="U4236" i="12"/>
  <c r="U4235" i="12"/>
  <c r="U4234" i="12"/>
  <c r="U4233" i="12"/>
  <c r="U4232" i="12"/>
  <c r="U4231" i="12"/>
  <c r="U4230" i="12"/>
  <c r="U4229" i="12"/>
  <c r="U4228" i="12"/>
  <c r="U4227" i="12"/>
  <c r="U4226" i="12"/>
  <c r="U4225" i="12"/>
  <c r="U4224" i="12"/>
  <c r="U4223" i="12"/>
  <c r="U4222" i="12"/>
  <c r="U4221" i="12"/>
  <c r="U4220" i="12"/>
  <c r="U4219" i="12"/>
  <c r="U4218" i="12"/>
  <c r="U4217" i="12"/>
  <c r="U4216" i="12"/>
  <c r="U4215" i="12"/>
  <c r="U4214" i="12"/>
  <c r="U4213" i="12"/>
  <c r="U4212" i="12"/>
  <c r="U4211" i="12"/>
  <c r="U4210" i="12"/>
  <c r="U4209" i="12"/>
  <c r="U4208" i="12"/>
  <c r="U4207" i="12"/>
  <c r="U4206" i="12"/>
  <c r="U4205" i="12"/>
  <c r="U4204" i="12"/>
  <c r="U4203" i="12"/>
  <c r="U4202" i="12"/>
  <c r="U4201" i="12"/>
  <c r="U4200" i="12"/>
  <c r="U4199" i="12"/>
  <c r="U4198" i="12"/>
  <c r="U4197" i="12"/>
  <c r="U4196" i="12"/>
  <c r="U4195" i="12"/>
  <c r="U4194" i="12"/>
  <c r="U4193" i="12"/>
  <c r="U4192" i="12"/>
  <c r="U4191" i="12"/>
  <c r="U4190" i="12"/>
  <c r="U4189" i="12"/>
  <c r="U4188" i="12"/>
  <c r="U4187" i="12"/>
  <c r="U4186" i="12"/>
  <c r="U4185" i="12"/>
  <c r="U4184" i="12"/>
  <c r="U4183" i="12"/>
  <c r="U4182" i="12"/>
  <c r="U4181" i="12"/>
  <c r="U4180" i="12"/>
  <c r="U4179" i="12"/>
  <c r="U4178" i="12"/>
  <c r="U4177" i="12"/>
  <c r="U4176" i="12"/>
  <c r="U4175" i="12"/>
  <c r="U4174" i="12"/>
  <c r="U4173" i="12"/>
  <c r="U4172" i="12"/>
  <c r="U4171" i="12"/>
  <c r="U4170" i="12"/>
  <c r="U4169" i="12"/>
  <c r="U4168" i="12"/>
  <c r="U4167" i="12"/>
  <c r="U4166" i="12"/>
  <c r="U4165" i="12"/>
  <c r="U4164" i="12"/>
  <c r="U4163" i="12"/>
  <c r="U4162" i="12"/>
  <c r="U4161" i="12"/>
  <c r="U4160" i="12"/>
  <c r="U4159" i="12"/>
  <c r="U4158" i="12"/>
  <c r="U4157" i="12"/>
  <c r="U4156" i="12"/>
  <c r="U4155" i="12"/>
  <c r="U4154" i="12"/>
  <c r="U4153" i="12"/>
  <c r="U4152" i="12"/>
  <c r="U4151" i="12"/>
  <c r="U4150" i="12"/>
  <c r="U4149" i="12"/>
  <c r="U4148" i="12"/>
  <c r="U4147" i="12"/>
  <c r="U4146" i="12"/>
  <c r="U4145" i="12"/>
  <c r="U4144" i="12"/>
  <c r="U4143" i="12"/>
  <c r="U4142" i="12"/>
  <c r="U4141" i="12"/>
  <c r="U4140" i="12"/>
  <c r="U4139" i="12"/>
  <c r="U4138" i="12"/>
  <c r="U4137" i="12"/>
  <c r="U4136" i="12"/>
  <c r="U4135" i="12"/>
  <c r="U4134" i="12"/>
  <c r="U4133" i="12"/>
  <c r="U4132" i="12"/>
  <c r="U4131" i="12"/>
  <c r="U4130" i="12"/>
  <c r="U4129" i="12"/>
  <c r="U4128" i="12"/>
  <c r="U4127" i="12"/>
  <c r="U4126" i="12"/>
  <c r="U4125" i="12"/>
  <c r="U4124" i="12"/>
  <c r="U4123" i="12"/>
  <c r="U4122" i="12"/>
  <c r="U4121" i="12"/>
  <c r="U4120" i="12"/>
  <c r="U4119" i="12"/>
  <c r="U4118" i="12"/>
  <c r="U4117" i="12"/>
  <c r="U4116" i="12"/>
  <c r="U4115" i="12"/>
  <c r="U4114" i="12"/>
  <c r="U4113" i="12"/>
  <c r="U4112" i="12"/>
  <c r="U4111" i="12"/>
  <c r="U4110" i="12"/>
  <c r="U4109" i="12"/>
  <c r="U4108" i="12"/>
  <c r="U4107" i="12"/>
  <c r="U4106" i="12"/>
  <c r="U4105" i="12"/>
  <c r="U4104" i="12"/>
  <c r="U4103" i="12"/>
  <c r="U4102" i="12"/>
  <c r="U4101" i="12"/>
  <c r="U4100" i="12"/>
  <c r="U4099" i="12"/>
  <c r="U4098" i="12"/>
  <c r="U4097" i="12"/>
  <c r="U4096" i="12"/>
  <c r="U4095" i="12"/>
  <c r="U4094" i="12"/>
  <c r="U4093" i="12"/>
  <c r="U4092" i="12"/>
  <c r="U4091" i="12"/>
  <c r="U4090" i="12"/>
  <c r="U4089" i="12"/>
  <c r="U4088" i="12"/>
  <c r="U4087" i="12"/>
  <c r="U4086" i="12"/>
  <c r="U4085" i="12"/>
  <c r="U4084" i="12"/>
  <c r="U4083" i="12"/>
  <c r="U4082" i="12"/>
  <c r="U4081" i="12"/>
  <c r="U4080" i="12"/>
  <c r="U4079" i="12"/>
  <c r="U4078" i="12"/>
  <c r="U4077" i="12"/>
  <c r="U4076" i="12"/>
  <c r="U4075" i="12"/>
  <c r="U4074" i="12"/>
  <c r="U4073" i="12"/>
  <c r="U4072" i="12"/>
  <c r="U4071" i="12"/>
  <c r="U4070" i="12"/>
  <c r="U4069" i="12"/>
  <c r="U4068" i="12"/>
  <c r="U4067" i="12"/>
  <c r="U4066" i="12"/>
  <c r="U4065" i="12"/>
  <c r="U4064" i="12"/>
  <c r="U4063" i="12"/>
  <c r="U4062" i="12"/>
  <c r="U4061" i="12"/>
  <c r="U4060" i="12"/>
  <c r="U4059" i="12"/>
  <c r="U4058" i="12"/>
  <c r="U4057" i="12"/>
  <c r="U4056" i="12"/>
  <c r="U4055" i="12"/>
  <c r="U4054" i="12"/>
  <c r="U4053" i="12"/>
  <c r="U4052" i="12"/>
  <c r="U4051" i="12"/>
  <c r="U4050" i="12"/>
  <c r="U4049" i="12"/>
  <c r="U4048" i="12"/>
  <c r="U4047" i="12"/>
  <c r="U4046" i="12"/>
  <c r="U4045" i="12"/>
  <c r="U4044" i="12"/>
  <c r="U4043" i="12"/>
  <c r="U4042" i="12"/>
  <c r="U4041" i="12"/>
  <c r="U4040" i="12"/>
  <c r="U4039" i="12"/>
  <c r="U4038" i="12"/>
  <c r="U4037" i="12"/>
  <c r="U4036" i="12"/>
  <c r="U4035" i="12"/>
  <c r="U4034" i="12"/>
  <c r="U4033" i="12"/>
  <c r="U4032" i="12"/>
  <c r="U4031" i="12"/>
  <c r="U4030" i="12"/>
  <c r="U4029" i="12"/>
  <c r="U4028" i="12"/>
  <c r="U4027" i="12"/>
  <c r="U4026" i="12"/>
  <c r="U4025" i="12"/>
  <c r="U4024" i="12"/>
  <c r="U4023" i="12"/>
  <c r="U4022" i="12"/>
  <c r="U4021" i="12"/>
  <c r="U4020" i="12"/>
  <c r="U4019" i="12"/>
  <c r="U4018" i="12"/>
  <c r="U4017" i="12"/>
  <c r="U4016" i="12"/>
  <c r="U4015" i="12"/>
  <c r="U4014" i="12"/>
  <c r="U4013" i="12"/>
  <c r="U4012" i="12"/>
  <c r="U4011" i="12"/>
  <c r="U4010" i="12"/>
  <c r="U4009" i="12"/>
  <c r="U4008" i="12"/>
  <c r="U4007" i="12"/>
  <c r="U4006" i="12"/>
  <c r="U4005" i="12"/>
  <c r="U4004" i="12"/>
  <c r="U4003" i="12"/>
  <c r="U4002" i="12"/>
  <c r="U4001" i="12"/>
  <c r="U4000" i="12"/>
  <c r="U3999" i="12"/>
  <c r="U3998" i="12"/>
  <c r="U3997" i="12"/>
  <c r="U3996" i="12"/>
  <c r="U3995" i="12"/>
  <c r="U3994" i="12"/>
  <c r="U3993" i="12"/>
  <c r="U3992" i="12"/>
  <c r="U3991" i="12"/>
  <c r="U3990" i="12"/>
  <c r="U3989" i="12"/>
  <c r="U3988" i="12"/>
  <c r="U3987" i="12"/>
  <c r="U3986" i="12"/>
  <c r="U3985" i="12"/>
  <c r="U3984" i="12"/>
  <c r="U3983" i="12"/>
  <c r="U3982" i="12"/>
  <c r="U3981" i="12"/>
  <c r="U3980" i="12"/>
  <c r="U3979" i="12"/>
  <c r="U3978" i="12"/>
  <c r="U3977" i="12"/>
  <c r="U3976" i="12"/>
  <c r="U3975" i="12"/>
  <c r="U3974" i="12"/>
  <c r="U3973" i="12"/>
  <c r="U3972" i="12"/>
  <c r="U3971" i="12"/>
  <c r="U3970" i="12"/>
  <c r="U3969" i="12"/>
  <c r="U3968" i="12"/>
  <c r="U3967" i="12"/>
  <c r="U3966" i="12"/>
  <c r="U3965" i="12"/>
  <c r="U3964" i="12"/>
  <c r="U3963" i="12"/>
  <c r="U3962" i="12"/>
  <c r="U3961" i="12"/>
  <c r="U3960" i="12"/>
  <c r="U3959" i="12"/>
  <c r="U3958" i="12"/>
  <c r="U3957" i="12"/>
  <c r="U3956" i="12"/>
  <c r="U3955" i="12"/>
  <c r="U3954" i="12"/>
  <c r="U3953" i="12"/>
  <c r="U3952" i="12"/>
  <c r="U3951" i="12"/>
  <c r="U3950" i="12"/>
  <c r="U3949" i="12"/>
  <c r="U3948" i="12"/>
  <c r="U3947" i="12"/>
  <c r="U3946" i="12"/>
  <c r="U3945" i="12"/>
  <c r="U3944" i="12"/>
  <c r="U3943" i="12"/>
  <c r="U3942" i="12"/>
  <c r="U3941" i="12"/>
  <c r="U3940" i="12"/>
  <c r="U3939" i="12"/>
  <c r="U3938" i="12"/>
  <c r="U3937" i="12"/>
  <c r="U3936" i="12"/>
  <c r="U3935" i="12"/>
  <c r="U3934" i="12"/>
  <c r="U3933" i="12"/>
  <c r="U3932" i="12"/>
  <c r="U3931" i="12"/>
  <c r="U3930" i="12"/>
  <c r="U3929" i="12"/>
  <c r="U3928" i="12"/>
  <c r="U3927" i="12"/>
  <c r="U3926" i="12"/>
  <c r="U3925" i="12"/>
  <c r="U3924" i="12"/>
  <c r="U3923" i="12"/>
  <c r="U3922" i="12"/>
  <c r="U3921" i="12"/>
  <c r="U3920" i="12"/>
  <c r="U3919" i="12"/>
  <c r="U3918" i="12"/>
  <c r="U3917" i="12"/>
  <c r="U3916" i="12"/>
  <c r="U3915" i="12"/>
  <c r="U3914" i="12"/>
  <c r="U3913" i="12"/>
  <c r="U3912" i="12"/>
  <c r="U3911" i="12"/>
  <c r="U3910" i="12"/>
  <c r="U3909" i="12"/>
  <c r="U3908" i="12"/>
  <c r="U3907" i="12"/>
  <c r="U3906" i="12"/>
  <c r="U3905" i="12"/>
  <c r="U3904" i="12"/>
  <c r="U3903" i="12"/>
  <c r="U3902" i="12"/>
  <c r="U3901" i="12"/>
  <c r="U3900" i="12"/>
  <c r="U3899" i="12"/>
  <c r="U3898" i="12"/>
  <c r="U3897" i="12"/>
  <c r="U3896" i="12"/>
  <c r="U3895" i="12"/>
  <c r="U3894" i="12"/>
  <c r="U3893" i="12"/>
  <c r="U3892" i="12"/>
  <c r="U3891" i="12"/>
  <c r="U3890" i="12"/>
  <c r="U3889" i="12"/>
  <c r="U3888" i="12"/>
  <c r="U3887" i="12"/>
  <c r="U3886" i="12"/>
  <c r="U3885" i="12"/>
  <c r="U3884" i="12"/>
  <c r="U3883" i="12"/>
  <c r="U3882" i="12"/>
  <c r="U3881" i="12"/>
  <c r="U3880" i="12"/>
  <c r="U3879" i="12"/>
  <c r="U3878" i="12"/>
  <c r="U3877" i="12"/>
  <c r="U3876" i="12"/>
  <c r="U3875" i="12"/>
  <c r="U3874" i="12"/>
  <c r="U3873" i="12"/>
  <c r="U3872" i="12"/>
  <c r="U3871" i="12"/>
  <c r="U3870" i="12"/>
  <c r="U3869" i="12"/>
  <c r="U3868" i="12"/>
  <c r="U3867" i="12"/>
  <c r="U3866" i="12"/>
  <c r="U3865" i="12"/>
  <c r="U3864" i="12"/>
  <c r="U3863" i="12"/>
  <c r="U3862" i="12"/>
  <c r="U3861" i="12"/>
  <c r="U3860" i="12"/>
  <c r="U3859" i="12"/>
  <c r="U3858" i="12"/>
  <c r="U3857" i="12"/>
  <c r="U3856" i="12"/>
  <c r="U3855" i="12"/>
  <c r="U3854" i="12"/>
  <c r="U3853" i="12"/>
  <c r="U3852" i="12"/>
  <c r="U3851" i="12"/>
  <c r="U3850" i="12"/>
  <c r="U3849" i="12"/>
  <c r="U3848" i="12"/>
  <c r="U3847" i="12"/>
  <c r="U3846" i="12"/>
  <c r="U3845" i="12"/>
  <c r="U3844" i="12"/>
  <c r="U3843" i="12"/>
  <c r="U3842" i="12"/>
  <c r="U3841" i="12"/>
  <c r="U3840" i="12"/>
  <c r="U3839" i="12"/>
  <c r="U3838" i="12"/>
  <c r="U3837" i="12"/>
  <c r="U3836" i="12"/>
  <c r="U3835" i="12"/>
  <c r="U3834" i="12"/>
  <c r="U3833" i="12"/>
  <c r="U3832" i="12"/>
  <c r="U3831" i="12"/>
  <c r="U3830" i="12"/>
  <c r="U3829" i="12"/>
  <c r="U3828" i="12"/>
  <c r="U3827" i="12"/>
  <c r="U3826" i="12"/>
  <c r="U3825" i="12"/>
  <c r="U3824" i="12"/>
  <c r="U3823" i="12"/>
  <c r="U3822" i="12"/>
  <c r="U3821" i="12"/>
  <c r="U3820" i="12"/>
  <c r="U3819" i="12"/>
  <c r="U3818" i="12"/>
  <c r="U3817" i="12"/>
  <c r="U3816" i="12"/>
  <c r="U3815" i="12"/>
  <c r="U3814" i="12"/>
  <c r="U3813" i="12"/>
  <c r="U3812" i="12"/>
  <c r="U3811" i="12"/>
  <c r="U3810" i="12"/>
  <c r="U3809" i="12"/>
  <c r="U3808" i="12"/>
  <c r="U3807" i="12"/>
  <c r="U3806" i="12"/>
  <c r="U3805" i="12"/>
  <c r="U3804" i="12"/>
  <c r="U3803" i="12"/>
  <c r="U3802" i="12"/>
  <c r="U3801" i="12"/>
  <c r="U3800" i="12"/>
  <c r="U3799" i="12"/>
  <c r="U3798" i="12"/>
  <c r="U3797" i="12"/>
  <c r="U3796" i="12"/>
  <c r="U3795" i="12"/>
  <c r="U3794" i="12"/>
  <c r="U3793" i="12"/>
  <c r="U3792" i="12"/>
  <c r="U3791" i="12"/>
  <c r="U3790" i="12"/>
  <c r="U3789" i="12"/>
  <c r="U3788" i="12"/>
  <c r="U3787" i="12"/>
  <c r="U3786" i="12"/>
  <c r="U3785" i="12"/>
  <c r="U3784" i="12"/>
  <c r="U3783" i="12"/>
  <c r="U3782" i="12"/>
  <c r="U3781" i="12"/>
  <c r="U3780" i="12"/>
  <c r="U3779" i="12"/>
  <c r="U3778" i="12"/>
  <c r="U3777" i="12"/>
  <c r="U3776" i="12"/>
  <c r="U3775" i="12"/>
  <c r="U3774" i="12"/>
  <c r="U3773" i="12"/>
  <c r="U3772" i="12"/>
  <c r="U3771" i="12"/>
  <c r="U3770" i="12"/>
  <c r="U3769" i="12"/>
  <c r="U3768" i="12"/>
  <c r="U3767" i="12"/>
  <c r="U3766" i="12"/>
  <c r="U3765" i="12"/>
  <c r="U3764" i="12"/>
  <c r="U3763" i="12"/>
  <c r="U3762" i="12"/>
  <c r="U3761" i="12"/>
  <c r="U3760" i="12"/>
  <c r="U3759" i="12"/>
  <c r="U3758" i="12"/>
  <c r="U3757" i="12"/>
  <c r="U3756" i="12"/>
  <c r="U3755" i="12"/>
  <c r="U3754" i="12"/>
  <c r="U3753" i="12"/>
  <c r="U3752" i="12"/>
  <c r="U3751" i="12"/>
  <c r="U3750" i="12"/>
  <c r="U3749" i="12"/>
  <c r="U3748" i="12"/>
  <c r="U3747" i="12"/>
  <c r="U3746" i="12"/>
  <c r="U3745" i="12"/>
  <c r="U3744" i="12"/>
  <c r="U3743" i="12"/>
  <c r="U3742" i="12"/>
  <c r="U3741" i="12"/>
  <c r="U3740" i="12"/>
  <c r="U3739" i="12"/>
  <c r="U3738" i="12"/>
  <c r="U3737" i="12"/>
  <c r="U3736" i="12"/>
  <c r="U3735" i="12"/>
  <c r="U3734" i="12"/>
  <c r="U3733" i="12"/>
  <c r="U3732" i="12"/>
  <c r="U3731" i="12"/>
  <c r="U3730" i="12"/>
  <c r="U3729" i="12"/>
  <c r="U3728" i="12"/>
  <c r="U3727" i="12"/>
  <c r="U3726" i="12"/>
  <c r="U3725" i="12"/>
  <c r="U3724" i="12"/>
  <c r="U3723" i="12"/>
  <c r="U3722" i="12"/>
  <c r="U3721" i="12"/>
  <c r="U3720" i="12"/>
  <c r="U3719" i="12"/>
  <c r="U3718" i="12"/>
  <c r="U3717" i="12"/>
  <c r="U3716" i="12"/>
  <c r="U3715" i="12"/>
  <c r="U3714" i="12"/>
  <c r="U3713" i="12"/>
  <c r="U3712" i="12"/>
  <c r="U3711" i="12"/>
  <c r="U3710" i="12"/>
  <c r="U3709" i="12"/>
  <c r="U3708" i="12"/>
  <c r="U3707" i="12"/>
  <c r="U3706" i="12"/>
  <c r="U3705" i="12"/>
  <c r="U3704" i="12"/>
  <c r="U3703" i="12"/>
  <c r="U3702" i="12"/>
  <c r="U3701" i="12"/>
  <c r="U3700" i="12"/>
  <c r="U3699" i="12"/>
  <c r="U3698" i="12"/>
  <c r="U3697" i="12"/>
  <c r="U3696" i="12"/>
  <c r="U3695" i="12"/>
  <c r="U3694" i="12"/>
  <c r="U3693" i="12"/>
  <c r="U3692" i="12"/>
  <c r="U3691" i="12"/>
  <c r="U3690" i="12"/>
  <c r="U3689" i="12"/>
  <c r="U3688" i="12"/>
  <c r="U3687" i="12"/>
  <c r="U3686" i="12"/>
  <c r="U3685" i="12"/>
  <c r="U3684" i="12"/>
  <c r="U3683" i="12"/>
  <c r="U3682" i="12"/>
  <c r="U3681" i="12"/>
  <c r="U3680" i="12"/>
  <c r="U3679" i="12"/>
  <c r="U3678" i="12"/>
  <c r="U3677" i="12"/>
  <c r="U3676" i="12"/>
  <c r="U3675" i="12"/>
  <c r="U3674" i="12"/>
  <c r="U3673" i="12"/>
  <c r="U3672" i="12"/>
  <c r="U3671" i="12"/>
  <c r="U3670" i="12"/>
  <c r="U3669" i="12"/>
  <c r="U3668" i="12"/>
  <c r="U3667" i="12"/>
  <c r="U3666" i="12"/>
  <c r="U3665" i="12"/>
  <c r="U3664" i="12"/>
  <c r="U3663" i="12"/>
  <c r="U3662" i="12"/>
  <c r="U3661" i="12"/>
  <c r="U3660" i="12"/>
  <c r="U3659" i="12"/>
  <c r="U3658" i="12"/>
  <c r="U3657" i="12"/>
  <c r="U3656" i="12"/>
  <c r="U3655" i="12"/>
  <c r="U3654" i="12"/>
  <c r="U3653" i="12"/>
  <c r="U3652" i="12"/>
  <c r="U3651" i="12"/>
  <c r="U3650" i="12"/>
  <c r="U3649" i="12"/>
  <c r="U3648" i="12"/>
  <c r="U3647" i="12"/>
  <c r="U3646" i="12"/>
  <c r="U3645" i="12"/>
  <c r="U3644" i="12"/>
  <c r="U3643" i="12"/>
  <c r="U3642" i="12"/>
  <c r="U3641" i="12"/>
  <c r="U3640" i="12"/>
  <c r="U3639" i="12"/>
  <c r="U3638" i="12"/>
  <c r="U3637" i="12"/>
  <c r="U3636" i="12"/>
  <c r="U3635" i="12"/>
  <c r="U3634" i="12"/>
  <c r="U3633" i="12"/>
  <c r="U3632" i="12"/>
  <c r="U3631" i="12"/>
  <c r="U3630" i="12"/>
  <c r="U3629" i="12"/>
  <c r="U3628" i="12"/>
  <c r="U3627" i="12"/>
  <c r="U3626" i="12"/>
  <c r="U3625" i="12"/>
  <c r="U3624" i="12"/>
  <c r="U3623" i="12"/>
  <c r="U3622" i="12"/>
  <c r="U3621" i="12"/>
  <c r="U3620" i="12"/>
  <c r="U3619" i="12"/>
  <c r="U3618" i="12"/>
  <c r="U3617" i="12"/>
  <c r="U3616" i="12"/>
  <c r="U3615" i="12"/>
  <c r="U3614" i="12"/>
  <c r="U3613" i="12"/>
  <c r="U3612" i="12"/>
  <c r="U3611" i="12"/>
  <c r="U3610" i="12"/>
  <c r="U3609" i="12"/>
  <c r="U3608" i="12"/>
  <c r="U3607" i="12"/>
  <c r="U3606" i="12"/>
  <c r="U3605" i="12"/>
  <c r="U3604" i="12"/>
  <c r="U3603" i="12"/>
  <c r="U3602" i="12"/>
  <c r="U3601" i="12"/>
  <c r="U3600" i="12"/>
  <c r="U3599" i="12"/>
  <c r="U3598" i="12"/>
  <c r="U3597" i="12"/>
  <c r="U3596" i="12"/>
  <c r="U3595" i="12"/>
  <c r="U3594" i="12"/>
  <c r="U3593" i="12"/>
  <c r="U3592" i="12"/>
  <c r="U3591" i="12"/>
  <c r="U3590" i="12"/>
  <c r="U3589" i="12"/>
  <c r="U3588" i="12"/>
  <c r="U3587" i="12"/>
  <c r="U3586" i="12"/>
  <c r="U3585" i="12"/>
  <c r="U3584" i="12"/>
  <c r="U3583" i="12"/>
  <c r="U3582" i="12"/>
  <c r="U3581" i="12"/>
  <c r="U3580" i="12"/>
  <c r="U3579" i="12"/>
  <c r="U3578" i="12"/>
  <c r="U3577" i="12"/>
  <c r="U3576" i="12"/>
  <c r="U3575" i="12"/>
  <c r="U3574" i="12"/>
  <c r="U3573" i="12"/>
  <c r="U3572" i="12"/>
  <c r="U3571" i="12"/>
  <c r="U3570" i="12"/>
  <c r="U3569" i="12"/>
  <c r="U3568" i="12"/>
  <c r="U3567" i="12"/>
  <c r="U3566" i="12"/>
  <c r="U3565" i="12"/>
  <c r="U3564" i="12"/>
  <c r="U3563" i="12"/>
  <c r="U3562" i="12"/>
  <c r="U3561" i="12"/>
  <c r="U3560" i="12"/>
  <c r="U3559" i="12"/>
  <c r="U3558" i="12"/>
  <c r="U3557" i="12"/>
  <c r="U3556" i="12"/>
  <c r="U3555" i="12"/>
  <c r="U3554" i="12"/>
  <c r="U3553" i="12"/>
  <c r="U3552" i="12"/>
  <c r="U3551" i="12"/>
  <c r="U3550" i="12"/>
  <c r="U3549" i="12"/>
  <c r="U3548" i="12"/>
  <c r="U3547" i="12"/>
  <c r="U3546" i="12"/>
  <c r="U3545" i="12"/>
  <c r="U3544" i="12"/>
  <c r="U3543" i="12"/>
  <c r="U3542" i="12"/>
  <c r="U3541" i="12"/>
  <c r="U3540" i="12"/>
  <c r="U3539" i="12"/>
  <c r="U3538" i="12"/>
  <c r="U3537" i="12"/>
  <c r="U3536" i="12"/>
  <c r="U3535" i="12"/>
  <c r="U3534" i="12"/>
  <c r="U3533" i="12"/>
  <c r="U3532" i="12"/>
  <c r="U3531" i="12"/>
  <c r="U3530" i="12"/>
  <c r="U3529" i="12"/>
  <c r="U3528" i="12"/>
  <c r="U3527" i="12"/>
  <c r="U3526" i="12"/>
  <c r="U3525" i="12"/>
  <c r="U3524" i="12"/>
  <c r="U3523" i="12"/>
  <c r="U3522" i="12"/>
  <c r="U3521" i="12"/>
  <c r="U3520" i="12"/>
  <c r="U3519" i="12"/>
  <c r="U3518" i="12"/>
  <c r="U3517" i="12"/>
  <c r="U3516" i="12"/>
  <c r="U3515" i="12"/>
  <c r="U3514" i="12"/>
  <c r="U3513" i="12"/>
  <c r="U3512" i="12"/>
  <c r="U3511" i="12"/>
  <c r="U3510" i="12"/>
  <c r="U3509" i="12"/>
  <c r="U3508" i="12"/>
  <c r="U3507" i="12"/>
  <c r="U3506" i="12"/>
  <c r="U3505" i="12"/>
  <c r="U3504" i="12"/>
  <c r="U3503" i="12"/>
  <c r="U3502" i="12"/>
  <c r="U3501" i="12"/>
  <c r="U3500" i="12"/>
  <c r="U3499" i="12"/>
  <c r="U3498" i="12"/>
  <c r="U3497" i="12"/>
  <c r="U3496" i="12"/>
  <c r="U3495" i="12"/>
  <c r="U3494" i="12"/>
  <c r="U3493" i="12"/>
  <c r="U3492" i="12"/>
  <c r="U3491" i="12"/>
  <c r="U3490" i="12"/>
  <c r="U3489" i="12"/>
  <c r="U3488" i="12"/>
  <c r="U3487" i="12"/>
  <c r="U3486" i="12"/>
  <c r="U3485" i="12"/>
  <c r="U3484" i="12"/>
  <c r="U3483" i="12"/>
  <c r="U3482" i="12"/>
  <c r="U3481" i="12"/>
  <c r="U3480" i="12"/>
  <c r="U3479" i="12"/>
  <c r="U3478" i="12"/>
  <c r="U3477" i="12"/>
  <c r="U3476" i="12"/>
  <c r="U3475" i="12"/>
  <c r="U3474" i="12"/>
  <c r="U3473" i="12"/>
  <c r="U3472" i="12"/>
  <c r="U3471" i="12"/>
  <c r="U3470" i="12"/>
  <c r="U3469" i="12"/>
  <c r="U3468" i="12"/>
  <c r="U3467" i="12"/>
  <c r="U3466" i="12"/>
  <c r="U3465" i="12"/>
  <c r="U3464" i="12"/>
  <c r="U3463" i="12"/>
  <c r="U3462" i="12"/>
  <c r="U3461" i="12"/>
  <c r="U3460" i="12"/>
  <c r="U3459" i="12"/>
  <c r="U3458" i="12"/>
  <c r="U3457" i="12"/>
  <c r="U3456" i="12"/>
  <c r="U3455" i="12"/>
  <c r="U3454" i="12"/>
  <c r="U3453" i="12"/>
  <c r="U3452" i="12"/>
  <c r="U3451" i="12"/>
  <c r="U3450" i="12"/>
  <c r="U3449" i="12"/>
  <c r="U3448" i="12"/>
  <c r="U3447" i="12"/>
  <c r="U3446" i="12"/>
  <c r="U3445" i="12"/>
  <c r="U3444" i="12"/>
  <c r="U3443" i="12"/>
  <c r="U3442" i="12"/>
  <c r="U3441" i="12"/>
  <c r="U3440" i="12"/>
  <c r="U3439" i="12"/>
  <c r="U3438" i="12"/>
  <c r="U3437" i="12"/>
  <c r="U3436" i="12"/>
  <c r="U3435" i="12"/>
  <c r="U3434" i="12"/>
  <c r="U3433" i="12"/>
  <c r="U3432" i="12"/>
  <c r="U3431" i="12"/>
  <c r="U3430" i="12"/>
  <c r="U3429" i="12"/>
  <c r="U3428" i="12"/>
  <c r="U3427" i="12"/>
  <c r="U3426" i="12"/>
  <c r="U3425" i="12"/>
  <c r="U3424" i="12"/>
  <c r="U3423" i="12"/>
  <c r="U3422" i="12"/>
  <c r="U3421" i="12"/>
  <c r="U3420" i="12"/>
  <c r="U3419" i="12"/>
  <c r="U3418" i="12"/>
  <c r="U3417" i="12"/>
  <c r="U3416" i="12"/>
  <c r="U3415" i="12"/>
  <c r="U3414" i="12"/>
  <c r="U3413" i="12"/>
  <c r="U3412" i="12"/>
  <c r="U3411" i="12"/>
  <c r="U3410" i="12"/>
  <c r="U3409" i="12"/>
  <c r="U3408" i="12"/>
  <c r="U3407" i="12"/>
  <c r="U3406" i="12"/>
  <c r="U3405" i="12"/>
  <c r="U3404" i="12"/>
  <c r="U3403" i="12"/>
  <c r="U3402" i="12"/>
  <c r="U3401" i="12"/>
  <c r="U3400" i="12"/>
  <c r="U3399" i="12"/>
  <c r="U3398" i="12"/>
  <c r="U3397" i="12"/>
  <c r="U3396" i="12"/>
  <c r="U3395" i="12"/>
  <c r="U3394" i="12"/>
  <c r="U3393" i="12"/>
  <c r="U3392" i="12"/>
  <c r="U3391" i="12"/>
  <c r="U3390" i="12"/>
  <c r="U3389" i="12"/>
  <c r="U3388" i="12"/>
  <c r="U3387" i="12"/>
  <c r="U3386" i="12"/>
  <c r="U3385" i="12"/>
  <c r="U3384" i="12"/>
  <c r="U3383" i="12"/>
  <c r="U3382" i="12"/>
  <c r="U3381" i="12"/>
  <c r="U3380" i="12"/>
  <c r="U3379" i="12"/>
  <c r="U3378" i="12"/>
  <c r="U3377" i="12"/>
  <c r="U3376" i="12"/>
  <c r="U3375" i="12"/>
  <c r="U3374" i="12"/>
  <c r="U3373" i="12"/>
  <c r="U3372" i="12"/>
  <c r="U3371" i="12"/>
  <c r="U3370" i="12"/>
  <c r="U3369" i="12"/>
  <c r="U3368" i="12"/>
  <c r="U3367" i="12"/>
  <c r="U3366" i="12"/>
  <c r="U3365" i="12"/>
  <c r="U3364" i="12"/>
  <c r="U3363" i="12"/>
  <c r="U3362" i="12"/>
  <c r="U3361" i="12"/>
  <c r="U3360" i="12"/>
  <c r="U3359" i="12"/>
  <c r="U3358" i="12"/>
  <c r="U3357" i="12"/>
  <c r="U3356" i="12"/>
  <c r="U3355" i="12"/>
  <c r="U3354" i="12"/>
  <c r="U3353" i="12"/>
  <c r="U3352" i="12"/>
  <c r="U3351" i="12"/>
  <c r="U3350" i="12"/>
  <c r="U3349" i="12"/>
  <c r="U3348" i="12"/>
  <c r="U3347" i="12"/>
  <c r="U3346" i="12"/>
  <c r="U3345" i="12"/>
  <c r="U3344" i="12"/>
  <c r="U3343" i="12"/>
  <c r="U3342" i="12"/>
  <c r="U3341" i="12"/>
  <c r="U3340" i="12"/>
  <c r="U3339" i="12"/>
  <c r="U3338" i="12"/>
  <c r="U3337" i="12"/>
  <c r="U3336" i="12"/>
  <c r="U3335" i="12"/>
  <c r="U3334" i="12"/>
  <c r="U3333" i="12"/>
  <c r="U3332" i="12"/>
  <c r="U3331" i="12"/>
  <c r="U3330" i="12"/>
  <c r="U3329" i="12"/>
  <c r="U3328" i="12"/>
  <c r="U3327" i="12"/>
  <c r="U3326" i="12"/>
  <c r="U3325" i="12"/>
  <c r="U3324" i="12"/>
  <c r="U3323" i="12"/>
  <c r="U3322" i="12"/>
  <c r="U3321" i="12"/>
  <c r="U3320" i="12"/>
  <c r="U3319" i="12"/>
  <c r="U3318" i="12"/>
  <c r="U3317" i="12"/>
  <c r="U3316" i="12"/>
  <c r="U3315" i="12"/>
  <c r="U3314" i="12"/>
  <c r="U3313" i="12"/>
  <c r="U3312" i="12"/>
  <c r="U3311" i="12"/>
  <c r="U3310" i="12"/>
  <c r="U3309" i="12"/>
  <c r="U3308" i="12"/>
  <c r="U3307" i="12"/>
  <c r="U3306" i="12"/>
  <c r="U3305" i="12"/>
  <c r="U3304" i="12"/>
  <c r="U3303" i="12"/>
  <c r="U3302" i="12"/>
  <c r="U3301" i="12"/>
  <c r="U3300" i="12"/>
  <c r="U3299" i="12"/>
  <c r="U3298" i="12"/>
  <c r="U3297" i="12"/>
  <c r="U3296" i="12"/>
  <c r="U3295" i="12"/>
  <c r="U3294" i="12"/>
  <c r="U3293" i="12"/>
  <c r="U3292" i="12"/>
  <c r="U3291" i="12"/>
  <c r="U3290" i="12"/>
  <c r="U3289" i="12"/>
  <c r="U3288" i="12"/>
  <c r="U3287" i="12"/>
  <c r="U3286" i="12"/>
  <c r="U3285" i="12"/>
  <c r="U3284" i="12"/>
  <c r="U3283" i="12"/>
  <c r="U3282" i="12"/>
  <c r="U3281" i="12"/>
  <c r="U3280" i="12"/>
  <c r="U3279" i="12"/>
  <c r="U3278" i="12"/>
  <c r="U3277" i="12"/>
  <c r="U3276" i="12"/>
  <c r="U3275" i="12"/>
  <c r="U3274" i="12"/>
  <c r="U3273" i="12"/>
  <c r="U3272" i="12"/>
  <c r="U3271" i="12"/>
  <c r="U3270" i="12"/>
  <c r="U3269" i="12"/>
  <c r="U3268" i="12"/>
  <c r="U3267" i="12"/>
  <c r="U3266" i="12"/>
  <c r="U3265" i="12"/>
  <c r="U3264" i="12"/>
  <c r="U3263" i="12"/>
  <c r="U3262" i="12"/>
  <c r="U3261" i="12"/>
  <c r="U3260" i="12"/>
  <c r="U3259" i="12"/>
  <c r="U3258" i="12"/>
  <c r="U3257" i="12"/>
  <c r="U3256" i="12"/>
  <c r="U3255" i="12"/>
  <c r="U3254" i="12"/>
  <c r="U3253" i="12"/>
  <c r="U3252" i="12"/>
  <c r="U3251" i="12"/>
  <c r="U3250" i="12"/>
  <c r="U3249" i="12"/>
  <c r="U3248" i="12"/>
  <c r="U3247" i="12"/>
  <c r="U3246" i="12"/>
  <c r="U3245" i="12"/>
  <c r="U3244" i="12"/>
  <c r="U3243" i="12"/>
  <c r="U3242" i="12"/>
  <c r="U3241" i="12"/>
  <c r="U3240" i="12"/>
  <c r="U3239" i="12"/>
  <c r="U3238" i="12"/>
  <c r="U3237" i="12"/>
  <c r="U3236" i="12"/>
  <c r="U3235" i="12"/>
  <c r="U3234" i="12"/>
  <c r="U3233" i="12"/>
  <c r="U3232" i="12"/>
  <c r="U3231" i="12"/>
  <c r="U3230" i="12"/>
  <c r="U3229" i="12"/>
  <c r="U3228" i="12"/>
  <c r="U3227" i="12"/>
  <c r="U3226" i="12"/>
  <c r="U3225" i="12"/>
  <c r="U3224" i="12"/>
  <c r="U3223" i="12"/>
  <c r="U3222" i="12"/>
  <c r="U3221" i="12"/>
  <c r="U3220" i="12"/>
  <c r="U3219" i="12"/>
  <c r="U3218" i="12"/>
  <c r="U3217" i="12"/>
  <c r="U3216" i="12"/>
  <c r="U3215" i="12"/>
  <c r="U3214" i="12"/>
  <c r="U3213" i="12"/>
  <c r="U3212" i="12"/>
  <c r="U3211" i="12"/>
  <c r="U3210" i="12"/>
  <c r="U3209" i="12"/>
  <c r="U3208" i="12"/>
  <c r="U3207" i="12"/>
  <c r="U3206" i="12"/>
  <c r="U3205" i="12"/>
  <c r="U3204" i="12"/>
  <c r="U3203" i="12"/>
  <c r="U3202" i="12"/>
  <c r="U3201" i="12"/>
  <c r="U3200" i="12"/>
  <c r="U3199" i="12"/>
  <c r="U3198" i="12"/>
  <c r="U3197" i="12"/>
  <c r="U3196" i="12"/>
  <c r="U3195" i="12"/>
  <c r="U3194" i="12"/>
  <c r="U3193" i="12"/>
  <c r="U3192" i="12"/>
  <c r="U3191" i="12"/>
  <c r="U3190" i="12"/>
  <c r="U3189" i="12"/>
  <c r="U3188" i="12"/>
  <c r="U3187" i="12"/>
  <c r="U3186" i="12"/>
  <c r="U3185" i="12"/>
  <c r="U3184" i="12"/>
  <c r="U3183" i="12"/>
  <c r="U3182" i="12"/>
  <c r="U3181" i="12"/>
  <c r="U3180" i="12"/>
  <c r="U3179" i="12"/>
  <c r="U3178" i="12"/>
  <c r="U3177" i="12"/>
  <c r="U3176" i="12"/>
  <c r="U3175" i="12"/>
  <c r="U3174" i="12"/>
  <c r="U3173" i="12"/>
  <c r="U3172" i="12"/>
  <c r="U3171" i="12"/>
  <c r="U3170" i="12"/>
  <c r="U3169" i="12"/>
  <c r="U3168" i="12"/>
  <c r="U3167" i="12"/>
  <c r="U3166" i="12"/>
  <c r="U3165" i="12"/>
  <c r="U3164" i="12"/>
  <c r="U3163" i="12"/>
  <c r="U3162" i="12"/>
  <c r="U3161" i="12"/>
  <c r="U3160" i="12"/>
  <c r="U3159" i="12"/>
  <c r="U3158" i="12"/>
  <c r="U3157" i="12"/>
  <c r="U3156" i="12"/>
  <c r="U3155" i="12"/>
  <c r="U3154" i="12"/>
  <c r="U3153" i="12"/>
  <c r="U3152" i="12"/>
  <c r="U3151" i="12"/>
  <c r="U3150" i="12"/>
  <c r="U3149" i="12"/>
  <c r="U3148" i="12"/>
  <c r="U3147" i="12"/>
  <c r="U3146" i="12"/>
  <c r="U3145" i="12"/>
  <c r="U3144" i="12"/>
  <c r="U3143" i="12"/>
  <c r="U3142" i="12"/>
  <c r="U3141" i="12"/>
  <c r="U3140" i="12"/>
  <c r="U3139" i="12"/>
  <c r="U3138" i="12"/>
  <c r="U3137" i="12"/>
  <c r="U3136" i="12"/>
  <c r="U3135" i="12"/>
  <c r="U3134" i="12"/>
  <c r="U3133" i="12"/>
  <c r="U3132" i="12"/>
  <c r="U3131" i="12"/>
  <c r="U3130" i="12"/>
  <c r="U3129" i="12"/>
  <c r="U3128" i="12"/>
  <c r="U3127" i="12"/>
  <c r="U3126" i="12"/>
  <c r="U3125" i="12"/>
  <c r="U3124" i="12"/>
  <c r="U3123" i="12"/>
  <c r="U3122" i="12"/>
  <c r="U3121" i="12"/>
  <c r="U3120" i="12"/>
  <c r="U3119" i="12"/>
  <c r="U3118" i="12"/>
  <c r="U3117" i="12"/>
  <c r="U3116" i="12"/>
  <c r="U3115" i="12"/>
  <c r="U3114" i="12"/>
  <c r="U3113" i="12"/>
  <c r="U3112" i="12"/>
  <c r="U3111" i="12"/>
  <c r="U3110" i="12"/>
  <c r="U3109" i="12"/>
  <c r="U3108" i="12"/>
  <c r="U3107" i="12"/>
  <c r="U3106" i="12"/>
  <c r="U3105" i="12"/>
  <c r="U3104" i="12"/>
  <c r="U3103" i="12"/>
  <c r="U3102" i="12"/>
  <c r="U3101" i="12"/>
  <c r="U3100" i="12"/>
  <c r="U3099" i="12"/>
  <c r="U3098" i="12"/>
  <c r="U3097" i="12"/>
  <c r="U3096" i="12"/>
  <c r="U3095" i="12"/>
  <c r="U3094" i="12"/>
  <c r="U3093" i="12"/>
  <c r="U3092" i="12"/>
  <c r="U3091" i="12"/>
  <c r="U3090" i="12"/>
  <c r="U3089" i="12"/>
  <c r="U3088" i="12"/>
  <c r="U3087" i="12"/>
  <c r="U3086" i="12"/>
  <c r="U3085" i="12"/>
  <c r="U3084" i="12"/>
  <c r="U3083" i="12"/>
  <c r="U3082" i="12"/>
  <c r="U3081" i="12"/>
  <c r="U3080" i="12"/>
  <c r="U3079" i="12"/>
  <c r="U3078" i="12"/>
  <c r="U3077" i="12"/>
  <c r="U3076" i="12"/>
  <c r="U3075" i="12"/>
  <c r="U3074" i="12"/>
  <c r="U3073" i="12"/>
  <c r="U3072" i="12"/>
  <c r="U3071" i="12"/>
  <c r="U3070" i="12"/>
  <c r="U3069" i="12"/>
  <c r="U3068" i="12"/>
  <c r="U3067" i="12"/>
  <c r="U3066" i="12"/>
  <c r="U3065" i="12"/>
  <c r="U3064" i="12"/>
  <c r="U3063" i="12"/>
  <c r="U3062" i="12"/>
  <c r="U3061" i="12"/>
  <c r="U3060" i="12"/>
  <c r="U3059" i="12"/>
  <c r="U3058" i="12"/>
  <c r="U3057" i="12"/>
  <c r="U3056" i="12"/>
  <c r="U3055" i="12"/>
  <c r="U3054" i="12"/>
  <c r="U3053" i="12"/>
  <c r="U3052" i="12"/>
  <c r="U3051" i="12"/>
  <c r="U3050" i="12"/>
  <c r="U3049" i="12"/>
  <c r="U3048" i="12"/>
  <c r="U3047" i="12"/>
  <c r="U3046" i="12"/>
  <c r="U3045" i="12"/>
  <c r="U3044" i="12"/>
  <c r="U3043" i="12"/>
  <c r="U3042" i="12"/>
  <c r="U3041" i="12"/>
  <c r="U3040" i="12"/>
  <c r="U3039" i="12"/>
  <c r="U3038" i="12"/>
  <c r="U3037" i="12"/>
  <c r="U3036" i="12"/>
  <c r="U3035" i="12"/>
  <c r="U3034" i="12"/>
  <c r="U3033" i="12"/>
  <c r="U3032" i="12"/>
  <c r="U3031" i="12"/>
  <c r="U3030" i="12"/>
  <c r="U3029" i="12"/>
  <c r="U3028" i="12"/>
  <c r="U3027" i="12"/>
  <c r="U3026" i="12"/>
  <c r="U3025" i="12"/>
  <c r="U3024" i="12"/>
  <c r="U3023" i="12"/>
  <c r="U3022" i="12"/>
  <c r="U3021" i="12"/>
  <c r="U3020" i="12"/>
  <c r="U3019" i="12"/>
  <c r="U3018" i="12"/>
  <c r="U3017" i="12"/>
  <c r="U3016" i="12"/>
  <c r="U3015" i="12"/>
  <c r="U3014" i="12"/>
  <c r="U3013" i="12"/>
  <c r="U3012" i="12"/>
  <c r="U3011" i="12"/>
  <c r="U3010" i="12"/>
  <c r="U3009" i="12"/>
  <c r="U3008" i="12"/>
  <c r="U3007" i="12"/>
  <c r="U3006" i="12"/>
  <c r="U3005" i="12"/>
  <c r="U3004" i="12"/>
  <c r="U3003" i="12"/>
  <c r="U3002" i="12"/>
  <c r="U3001" i="12"/>
  <c r="U3000" i="12"/>
  <c r="U2999" i="12"/>
  <c r="U2998" i="12"/>
  <c r="U2997" i="12"/>
  <c r="U2996" i="12"/>
  <c r="U2995" i="12"/>
  <c r="U2994" i="12"/>
  <c r="U2993" i="12"/>
  <c r="U2992" i="12"/>
  <c r="U2991" i="12"/>
  <c r="U2990" i="12"/>
  <c r="U2989" i="12"/>
  <c r="U2988" i="12"/>
  <c r="U2987" i="12"/>
  <c r="U2986" i="12"/>
  <c r="U2985" i="12"/>
  <c r="U2984" i="12"/>
  <c r="U2983" i="12"/>
  <c r="U2982" i="12"/>
  <c r="U2981" i="12"/>
  <c r="U2980" i="12"/>
  <c r="U2979" i="12"/>
  <c r="U2978" i="12"/>
  <c r="U2977" i="12"/>
  <c r="U2976" i="12"/>
  <c r="U2975" i="12"/>
  <c r="U2974" i="12"/>
  <c r="U2973" i="12"/>
  <c r="U2972" i="12"/>
  <c r="U2971" i="12"/>
  <c r="U2970" i="12"/>
  <c r="U2969" i="12"/>
  <c r="U2968" i="12"/>
  <c r="U2967" i="12"/>
  <c r="U2966" i="12"/>
  <c r="U2965" i="12"/>
  <c r="U2964" i="12"/>
  <c r="U2963" i="12"/>
  <c r="U2962" i="12"/>
  <c r="U2961" i="12"/>
  <c r="U2960" i="12"/>
  <c r="U2959" i="12"/>
  <c r="U2958" i="12"/>
  <c r="U2957" i="12"/>
  <c r="U2956" i="12"/>
  <c r="U2955" i="12"/>
  <c r="U2954" i="12"/>
  <c r="U2953" i="12"/>
  <c r="U2952" i="12"/>
  <c r="U2951" i="12"/>
  <c r="U2950" i="12"/>
  <c r="U2949" i="12"/>
  <c r="U2948" i="12"/>
  <c r="U2947" i="12"/>
  <c r="U2946" i="12"/>
  <c r="U2945" i="12"/>
  <c r="U2944" i="12"/>
  <c r="U2943" i="12"/>
  <c r="U2942" i="12"/>
  <c r="U2941" i="12"/>
  <c r="U2940" i="12"/>
  <c r="U2939" i="12"/>
  <c r="U2938" i="12"/>
  <c r="U2937" i="12"/>
  <c r="U2936" i="12"/>
  <c r="U2935" i="12"/>
  <c r="U2934" i="12"/>
  <c r="U2933" i="12"/>
  <c r="U2932" i="12"/>
  <c r="U2931" i="12"/>
  <c r="U2930" i="12"/>
  <c r="U2929" i="12"/>
  <c r="U2928" i="12"/>
  <c r="U2927" i="12"/>
  <c r="U2926" i="12"/>
  <c r="U2925" i="12"/>
  <c r="U2924" i="12"/>
  <c r="U2923" i="12"/>
  <c r="U2922" i="12"/>
  <c r="U2921" i="12"/>
  <c r="U2920" i="12"/>
  <c r="U2919" i="12"/>
  <c r="U2918" i="12"/>
  <c r="U2917" i="12"/>
  <c r="U2916" i="12"/>
  <c r="U2915" i="12"/>
  <c r="U2914" i="12"/>
  <c r="U2913" i="12"/>
  <c r="U2912" i="12"/>
  <c r="U2911" i="12"/>
  <c r="U2910" i="12"/>
  <c r="U2909" i="12"/>
  <c r="U2908" i="12"/>
  <c r="U2907" i="12"/>
  <c r="U2906" i="12"/>
  <c r="U2905" i="12"/>
  <c r="U2904" i="12"/>
  <c r="U2903" i="12"/>
  <c r="U2902" i="12"/>
  <c r="U2901" i="12"/>
  <c r="U2900" i="12"/>
  <c r="U2899" i="12"/>
  <c r="U2898" i="12"/>
  <c r="U2897" i="12"/>
  <c r="U2896" i="12"/>
  <c r="U2895" i="12"/>
  <c r="U2894" i="12"/>
  <c r="U2893" i="12"/>
  <c r="U2892" i="12"/>
  <c r="U2891" i="12"/>
  <c r="U2890" i="12"/>
  <c r="U2889" i="12"/>
  <c r="U2888" i="12"/>
  <c r="U2887" i="12"/>
  <c r="U2886" i="12"/>
  <c r="U2885" i="12"/>
  <c r="U2884" i="12"/>
  <c r="U2883" i="12"/>
  <c r="U2882" i="12"/>
  <c r="U2881" i="12"/>
  <c r="U2880" i="12"/>
  <c r="U2879" i="12"/>
  <c r="U2878" i="12"/>
  <c r="U2877" i="12"/>
  <c r="U2876" i="12"/>
  <c r="U2875" i="12"/>
  <c r="U2874" i="12"/>
  <c r="U2873" i="12"/>
  <c r="U2872" i="12"/>
  <c r="U2871" i="12"/>
  <c r="U2870" i="12"/>
  <c r="U2869" i="12"/>
  <c r="U2868" i="12"/>
  <c r="U2867" i="12"/>
  <c r="U2866" i="12"/>
  <c r="U2865" i="12"/>
  <c r="U2864" i="12"/>
  <c r="U2863" i="12"/>
  <c r="U2862" i="12"/>
  <c r="U2861" i="12"/>
  <c r="U2860" i="12"/>
  <c r="U2859" i="12"/>
  <c r="U2858" i="12"/>
  <c r="U2857" i="12"/>
  <c r="U2856" i="12"/>
  <c r="U2855" i="12"/>
  <c r="U2854" i="12"/>
  <c r="U2853" i="12"/>
  <c r="U2852" i="12"/>
  <c r="U2851" i="12"/>
  <c r="U2850" i="12"/>
  <c r="U2849" i="12"/>
  <c r="U2848" i="12"/>
  <c r="U2847" i="12"/>
  <c r="U2846" i="12"/>
  <c r="U2845" i="12"/>
  <c r="U2844" i="12"/>
  <c r="U2843" i="12"/>
  <c r="U2842" i="12"/>
  <c r="U2841" i="12"/>
  <c r="U2840" i="12"/>
  <c r="U2839" i="12"/>
  <c r="U2838" i="12"/>
  <c r="U2837" i="12"/>
  <c r="U2836" i="12"/>
  <c r="U2835" i="12"/>
  <c r="U2834" i="12"/>
  <c r="U2833" i="12"/>
  <c r="U2832" i="12"/>
  <c r="U2831" i="12"/>
  <c r="U2830" i="12"/>
  <c r="U2829" i="12"/>
  <c r="U2828" i="12"/>
  <c r="U2827" i="12"/>
  <c r="U2826" i="12"/>
  <c r="U2825" i="12"/>
  <c r="U2824" i="12"/>
  <c r="U2823" i="12"/>
  <c r="U2822" i="12"/>
  <c r="U2821" i="12"/>
  <c r="U2820" i="12"/>
  <c r="U2819" i="12"/>
  <c r="U2818" i="12"/>
  <c r="U2817" i="12"/>
  <c r="U2816" i="12"/>
  <c r="U2815" i="12"/>
  <c r="U2814" i="12"/>
  <c r="U2813" i="12"/>
  <c r="U2812" i="12"/>
  <c r="U2811" i="12"/>
  <c r="U2810" i="12"/>
  <c r="U2809" i="12"/>
  <c r="U2808" i="12"/>
  <c r="U2807" i="12"/>
  <c r="U2806" i="12"/>
  <c r="U2805" i="12"/>
  <c r="U2804" i="12"/>
  <c r="U2803" i="12"/>
  <c r="U2802" i="12"/>
  <c r="U2801" i="12"/>
  <c r="U2800" i="12"/>
  <c r="U2799" i="12"/>
  <c r="U2798" i="12"/>
  <c r="U2797" i="12"/>
  <c r="U2796" i="12"/>
  <c r="U2795" i="12"/>
  <c r="U2794" i="12"/>
  <c r="U2793" i="12"/>
  <c r="U2792" i="12"/>
  <c r="U2791" i="12"/>
  <c r="U2790" i="12"/>
  <c r="U2789" i="12"/>
  <c r="U2788" i="12"/>
  <c r="U2787" i="12"/>
  <c r="U2786" i="12"/>
  <c r="U2785" i="12"/>
  <c r="U2784" i="12"/>
  <c r="U2783" i="12"/>
  <c r="U2782" i="12"/>
  <c r="U2781" i="12"/>
  <c r="U2780" i="12"/>
  <c r="U2779" i="12"/>
  <c r="U2778" i="12"/>
  <c r="U2777" i="12"/>
  <c r="U2776" i="12"/>
  <c r="U2775" i="12"/>
  <c r="U2774" i="12"/>
  <c r="U2773" i="12"/>
  <c r="U2772" i="12"/>
  <c r="U2771" i="12"/>
  <c r="U2770" i="12"/>
  <c r="U2769" i="12"/>
  <c r="U2768" i="12"/>
  <c r="U2767" i="12"/>
  <c r="U2766" i="12"/>
  <c r="U2765" i="12"/>
  <c r="U2764" i="12"/>
  <c r="U2763" i="12"/>
  <c r="U2762" i="12"/>
  <c r="U2761" i="12"/>
  <c r="U2760" i="12"/>
  <c r="U2759" i="12"/>
  <c r="U2758" i="12"/>
  <c r="U2757" i="12"/>
  <c r="U2756" i="12"/>
  <c r="U2755" i="12"/>
  <c r="U2754" i="12"/>
  <c r="U2753" i="12"/>
  <c r="U2752" i="12"/>
  <c r="U2751" i="12"/>
  <c r="U2750" i="12"/>
  <c r="U2749" i="12"/>
  <c r="U2748" i="12"/>
  <c r="U2747" i="12"/>
  <c r="U2746" i="12"/>
  <c r="U2745" i="12"/>
  <c r="U2744" i="12"/>
  <c r="U2743" i="12"/>
  <c r="U2742" i="12"/>
  <c r="U2741" i="12"/>
  <c r="U2740" i="12"/>
  <c r="U2739" i="12"/>
  <c r="U2738" i="12"/>
  <c r="U2737" i="12"/>
  <c r="U2736" i="12"/>
  <c r="U2735" i="12"/>
  <c r="U2734" i="12"/>
  <c r="U2733" i="12"/>
  <c r="U2732" i="12"/>
  <c r="U2731" i="12"/>
  <c r="U2730" i="12"/>
  <c r="U2729" i="12"/>
  <c r="U2728" i="12"/>
  <c r="U2727" i="12"/>
  <c r="U2726" i="12"/>
  <c r="U2725" i="12"/>
  <c r="U2724" i="12"/>
  <c r="U2723" i="12"/>
  <c r="U2722" i="12"/>
  <c r="U2721" i="12"/>
  <c r="U2720" i="12"/>
  <c r="U2719" i="12"/>
  <c r="U2718" i="12"/>
  <c r="U2717" i="12"/>
  <c r="U2716" i="12"/>
  <c r="U2715" i="12"/>
  <c r="U2714" i="12"/>
  <c r="U2713" i="12"/>
  <c r="U2712" i="12"/>
  <c r="U2711" i="12"/>
  <c r="U2710" i="12"/>
  <c r="U2709" i="12"/>
  <c r="U2708" i="12"/>
  <c r="U2707" i="12"/>
  <c r="U2706" i="12"/>
  <c r="U2705" i="12"/>
  <c r="U2704" i="12"/>
  <c r="U2703" i="12"/>
  <c r="U2702" i="12"/>
  <c r="U2701" i="12"/>
  <c r="U2700" i="12"/>
  <c r="U2699" i="12"/>
  <c r="U2698" i="12"/>
  <c r="U2697" i="12"/>
  <c r="U2696" i="12"/>
  <c r="U2695" i="12"/>
  <c r="U2694" i="12"/>
  <c r="U2693" i="12"/>
  <c r="U2692" i="12"/>
  <c r="U2691" i="12"/>
  <c r="U2690" i="12"/>
  <c r="U2689" i="12"/>
  <c r="U2688" i="12"/>
  <c r="U2687" i="12"/>
  <c r="U2686" i="12"/>
  <c r="U2685" i="12"/>
  <c r="U2684" i="12"/>
  <c r="U2683" i="12"/>
  <c r="U2682" i="12"/>
  <c r="U2681" i="12"/>
  <c r="U2680" i="12"/>
  <c r="U2679" i="12"/>
  <c r="U2678" i="12"/>
  <c r="U2677" i="12"/>
  <c r="U2676" i="12"/>
  <c r="U2675" i="12"/>
  <c r="U2674" i="12"/>
  <c r="U2673" i="12"/>
  <c r="U2672" i="12"/>
  <c r="U2671" i="12"/>
  <c r="U2670" i="12"/>
  <c r="U2669" i="12"/>
  <c r="U2668" i="12"/>
  <c r="U2667" i="12"/>
  <c r="U2666" i="12"/>
  <c r="U2665" i="12"/>
  <c r="U2664" i="12"/>
  <c r="U2663" i="12"/>
  <c r="U2662" i="12"/>
  <c r="U2661" i="12"/>
  <c r="U2660" i="12"/>
  <c r="U2659" i="12"/>
  <c r="U2658" i="12"/>
  <c r="U2657" i="12"/>
  <c r="U2656" i="12"/>
  <c r="U2655" i="12"/>
  <c r="U2654" i="12"/>
  <c r="U2653" i="12"/>
  <c r="U2652" i="12"/>
  <c r="U2651" i="12"/>
  <c r="U2650" i="12"/>
  <c r="U2649" i="12"/>
  <c r="U2648" i="12"/>
  <c r="U2647" i="12"/>
  <c r="U2646" i="12"/>
  <c r="U2645" i="12"/>
  <c r="U2644" i="12"/>
  <c r="U2643" i="12"/>
  <c r="U2642" i="12"/>
  <c r="U2641" i="12"/>
  <c r="U2640" i="12"/>
  <c r="U2639" i="12"/>
  <c r="U2638" i="12"/>
  <c r="U2637" i="12"/>
  <c r="U2636" i="12"/>
  <c r="U2635" i="12"/>
  <c r="U2634" i="12"/>
  <c r="U2633" i="12"/>
  <c r="U2632" i="12"/>
  <c r="U2631" i="12"/>
  <c r="U2630" i="12"/>
  <c r="U2629" i="12"/>
  <c r="U2628" i="12"/>
  <c r="U2627" i="12"/>
  <c r="U2626" i="12"/>
  <c r="U2625" i="12"/>
  <c r="U2624" i="12"/>
  <c r="U2623" i="12"/>
  <c r="U2622" i="12"/>
  <c r="U2621" i="12"/>
  <c r="U2620" i="12"/>
  <c r="U2619" i="12"/>
  <c r="U2618" i="12"/>
  <c r="U2617" i="12"/>
  <c r="U2616" i="12"/>
  <c r="U2615" i="12"/>
  <c r="U2614" i="12"/>
  <c r="U2613" i="12"/>
  <c r="U2612" i="12"/>
  <c r="U2611" i="12"/>
  <c r="U2610" i="12"/>
  <c r="U2609" i="12"/>
  <c r="U2608" i="12"/>
  <c r="U2607" i="12"/>
  <c r="U2606" i="12"/>
  <c r="U2605" i="12"/>
  <c r="U2604" i="12"/>
  <c r="U2603" i="12"/>
  <c r="U2602" i="12"/>
  <c r="U2601" i="12"/>
  <c r="U2600" i="12"/>
  <c r="U2599" i="12"/>
  <c r="U2598" i="12"/>
  <c r="U2597" i="12"/>
  <c r="U2596" i="12"/>
  <c r="U2595" i="12"/>
  <c r="U2594" i="12"/>
  <c r="U2593" i="12"/>
  <c r="U2592" i="12"/>
  <c r="U2591" i="12"/>
  <c r="U2590" i="12"/>
  <c r="U2589" i="12"/>
  <c r="U2588" i="12"/>
  <c r="U2587" i="12"/>
  <c r="U2586" i="12"/>
  <c r="U2585" i="12"/>
  <c r="U2584" i="12"/>
  <c r="U2583" i="12"/>
  <c r="U2582" i="12"/>
  <c r="U2581" i="12"/>
  <c r="U2580" i="12"/>
  <c r="U2579" i="12"/>
  <c r="U2578" i="12"/>
  <c r="U2577" i="12"/>
  <c r="U2576" i="12"/>
  <c r="U2575" i="12"/>
  <c r="U2574" i="12"/>
  <c r="U2573" i="12"/>
  <c r="U2572" i="12"/>
  <c r="U2571" i="12"/>
  <c r="U2570" i="12"/>
  <c r="U2569" i="12"/>
  <c r="U2568" i="12"/>
  <c r="U2567" i="12"/>
  <c r="U2566" i="12"/>
  <c r="U2565" i="12"/>
  <c r="U2564" i="12"/>
  <c r="U2563" i="12"/>
  <c r="U2562" i="12"/>
  <c r="U2561" i="12"/>
  <c r="U2560" i="12"/>
  <c r="U2559" i="12"/>
  <c r="U2558" i="12"/>
  <c r="U2557" i="12"/>
  <c r="U2556" i="12"/>
  <c r="U2555" i="12"/>
  <c r="U2554" i="12"/>
  <c r="U2553" i="12"/>
  <c r="U2552" i="12"/>
  <c r="U2551" i="12"/>
  <c r="U2550" i="12"/>
  <c r="U2549" i="12"/>
  <c r="U2548" i="12"/>
  <c r="U2547" i="12"/>
  <c r="U2546" i="12"/>
  <c r="U2545" i="12"/>
  <c r="U2544" i="12"/>
  <c r="U2543" i="12"/>
  <c r="U2542" i="12"/>
  <c r="U2541" i="12"/>
  <c r="U2540" i="12"/>
  <c r="U2539" i="12"/>
  <c r="U2538" i="12"/>
  <c r="U2537" i="12"/>
  <c r="U2536" i="12"/>
  <c r="U2535" i="12"/>
  <c r="U2534" i="12"/>
  <c r="U2533" i="12"/>
  <c r="U2532" i="12"/>
  <c r="U2531" i="12"/>
  <c r="U2530" i="12"/>
  <c r="U2529" i="12"/>
  <c r="U2528" i="12"/>
  <c r="U2527" i="12"/>
  <c r="U2526" i="12"/>
  <c r="U2525" i="12"/>
  <c r="U2524" i="12"/>
  <c r="U2523" i="12"/>
  <c r="U2522" i="12"/>
  <c r="U2521" i="12"/>
  <c r="U2520" i="12"/>
  <c r="U2519" i="12"/>
  <c r="U2518" i="12"/>
  <c r="U2517" i="12"/>
  <c r="U2516" i="12"/>
  <c r="U2515" i="12"/>
  <c r="U2514" i="12"/>
  <c r="U2513" i="12"/>
  <c r="U2512" i="12"/>
  <c r="U2511" i="12"/>
  <c r="U2510" i="12"/>
  <c r="U2509" i="12"/>
  <c r="U2508" i="12"/>
  <c r="U2507" i="12"/>
  <c r="U2506" i="12"/>
  <c r="U2505" i="12"/>
  <c r="U2504" i="12"/>
  <c r="U2503" i="12"/>
  <c r="U2502" i="12"/>
  <c r="U2501" i="12"/>
  <c r="U2500" i="12"/>
  <c r="U2499" i="12"/>
  <c r="U2498" i="12"/>
  <c r="U2497" i="12"/>
  <c r="U2496" i="12"/>
  <c r="U2495" i="12"/>
  <c r="U2494" i="12"/>
  <c r="U2493" i="12"/>
  <c r="U2492" i="12"/>
  <c r="U2491" i="12"/>
  <c r="U2490" i="12"/>
  <c r="U2489" i="12"/>
  <c r="U2488" i="12"/>
  <c r="U2487" i="12"/>
  <c r="U2486" i="12"/>
  <c r="U2485" i="12"/>
  <c r="U2484" i="12"/>
  <c r="U2483" i="12"/>
  <c r="U2482" i="12"/>
  <c r="U2481" i="12"/>
  <c r="U2480" i="12"/>
  <c r="U2479" i="12"/>
  <c r="U2478" i="12"/>
  <c r="U2477" i="12"/>
  <c r="U2476" i="12"/>
  <c r="U2475" i="12"/>
  <c r="U2474" i="12"/>
  <c r="U2473" i="12"/>
  <c r="U2472" i="12"/>
  <c r="U2471" i="12"/>
  <c r="U2470" i="12"/>
  <c r="U2469" i="12"/>
  <c r="U2468" i="12"/>
  <c r="U2467" i="12"/>
  <c r="U2466" i="12"/>
  <c r="U2465" i="12"/>
  <c r="U2464" i="12"/>
  <c r="U2463" i="12"/>
  <c r="U2462" i="12"/>
  <c r="U2461" i="12"/>
  <c r="U2460" i="12"/>
  <c r="U2459" i="12"/>
  <c r="U2458" i="12"/>
  <c r="U2457" i="12"/>
  <c r="U2456" i="12"/>
  <c r="U2455" i="12"/>
  <c r="U2454" i="12"/>
  <c r="U2453" i="12"/>
  <c r="U2452" i="12"/>
  <c r="U2451" i="12"/>
  <c r="U2450" i="12"/>
  <c r="U2449" i="12"/>
  <c r="U2448" i="12"/>
  <c r="U2447" i="12"/>
  <c r="U2446" i="12"/>
  <c r="U2445" i="12"/>
  <c r="U2444" i="12"/>
  <c r="U2443" i="12"/>
  <c r="U2442" i="12"/>
  <c r="U2441" i="12"/>
  <c r="U2440" i="12"/>
  <c r="U2439" i="12"/>
  <c r="U2438" i="12"/>
  <c r="U2437" i="12"/>
  <c r="U2436" i="12"/>
  <c r="U2435" i="12"/>
  <c r="U2434" i="12"/>
  <c r="U2433" i="12"/>
  <c r="U2432" i="12"/>
  <c r="U2431" i="12"/>
  <c r="U2430" i="12"/>
  <c r="U2429" i="12"/>
  <c r="U2428" i="12"/>
  <c r="U2427" i="12"/>
  <c r="U2426" i="12"/>
  <c r="U2425" i="12"/>
  <c r="U2424" i="12"/>
  <c r="U2423" i="12"/>
  <c r="U2422" i="12"/>
  <c r="U2421" i="12"/>
  <c r="U2420" i="12"/>
  <c r="U2419" i="12"/>
  <c r="U2418" i="12"/>
  <c r="U2417" i="12"/>
  <c r="U2416" i="12"/>
  <c r="U2415" i="12"/>
  <c r="U2414" i="12"/>
  <c r="U2413" i="12"/>
  <c r="U2412" i="12"/>
  <c r="U2411" i="12"/>
  <c r="U2410" i="12"/>
  <c r="U2409" i="12"/>
  <c r="U2408" i="12"/>
  <c r="U2407" i="12"/>
  <c r="U2406" i="12"/>
  <c r="U2405" i="12"/>
  <c r="U2404" i="12"/>
  <c r="U2403" i="12"/>
  <c r="U2402" i="12"/>
  <c r="U2401" i="12"/>
  <c r="U2400" i="12"/>
  <c r="U2399" i="12"/>
  <c r="U2398" i="12"/>
  <c r="U2397" i="12"/>
  <c r="U2396" i="12"/>
  <c r="U2395" i="12"/>
  <c r="U2394" i="12"/>
  <c r="U2393" i="12"/>
  <c r="U2392" i="12"/>
  <c r="U2391" i="12"/>
  <c r="U2390" i="12"/>
  <c r="U2389" i="12"/>
  <c r="U2388" i="12"/>
  <c r="U2387" i="12"/>
  <c r="U2386" i="12"/>
  <c r="U2385" i="12"/>
  <c r="U2384" i="12"/>
  <c r="U2383" i="12"/>
  <c r="U2382" i="12"/>
  <c r="U2381" i="12"/>
  <c r="U2380" i="12"/>
  <c r="U2379" i="12"/>
  <c r="U2378" i="12"/>
  <c r="U2377" i="12"/>
  <c r="U2376" i="12"/>
  <c r="U2375" i="12"/>
  <c r="U2374" i="12"/>
  <c r="U2373" i="12"/>
  <c r="U2372" i="12"/>
  <c r="U2371" i="12"/>
  <c r="U2370" i="12"/>
  <c r="U2369" i="12"/>
  <c r="U2368" i="12"/>
  <c r="U2367" i="12"/>
  <c r="U2366" i="12"/>
  <c r="U2365" i="12"/>
  <c r="U2364" i="12"/>
  <c r="U2363" i="12"/>
  <c r="U2362" i="12"/>
  <c r="U2361" i="12"/>
  <c r="U2360" i="12"/>
  <c r="U2359" i="12"/>
  <c r="U2358" i="12"/>
  <c r="U2357" i="12"/>
  <c r="U2356" i="12"/>
  <c r="U2355" i="12"/>
  <c r="U2354" i="12"/>
  <c r="U2353" i="12"/>
  <c r="U2352" i="12"/>
  <c r="U2351" i="12"/>
  <c r="U2350" i="12"/>
  <c r="U2349" i="12"/>
  <c r="U2348" i="12"/>
  <c r="U2347" i="12"/>
  <c r="U2346" i="12"/>
  <c r="U2345" i="12"/>
  <c r="U2344" i="12"/>
  <c r="U2343" i="12"/>
  <c r="U2342" i="12"/>
  <c r="U2341" i="12"/>
  <c r="U2340" i="12"/>
  <c r="U2339" i="12"/>
  <c r="U2338" i="12"/>
  <c r="U2337" i="12"/>
  <c r="U2336" i="12"/>
  <c r="U2335" i="12"/>
  <c r="U2334" i="12"/>
  <c r="U2333" i="12"/>
  <c r="U2332" i="12"/>
  <c r="U2331" i="12"/>
  <c r="U2330" i="12"/>
  <c r="U2329" i="12"/>
  <c r="U2328" i="12"/>
  <c r="U2327" i="12"/>
  <c r="U2326" i="12"/>
  <c r="U2325" i="12"/>
  <c r="U2324" i="12"/>
  <c r="U2323" i="12"/>
  <c r="U2322" i="12"/>
  <c r="U2321" i="12"/>
  <c r="U2320" i="12"/>
  <c r="U2319" i="12"/>
  <c r="U2318" i="12"/>
  <c r="U2317" i="12"/>
  <c r="U2316" i="12"/>
  <c r="U2315" i="12"/>
  <c r="U2314" i="12"/>
  <c r="U2313" i="12"/>
  <c r="U2312" i="12"/>
  <c r="U2311" i="12"/>
  <c r="U2310" i="12"/>
  <c r="U2309" i="12"/>
  <c r="U2308" i="12"/>
  <c r="U2307" i="12"/>
  <c r="U2306" i="12"/>
  <c r="U2305" i="12"/>
  <c r="U2304" i="12"/>
  <c r="U2303" i="12"/>
  <c r="U2302" i="12"/>
  <c r="U2301" i="12"/>
  <c r="U2300" i="12"/>
  <c r="U2299" i="12"/>
  <c r="U2298" i="12"/>
  <c r="U2297" i="12"/>
  <c r="U2296" i="12"/>
  <c r="U2295" i="12"/>
  <c r="U2294" i="12"/>
  <c r="U2293" i="12"/>
  <c r="U2292" i="12"/>
  <c r="U2291" i="12"/>
  <c r="U2290" i="12"/>
  <c r="U2289" i="12"/>
  <c r="U2288" i="12"/>
  <c r="U2287" i="12"/>
  <c r="U2286" i="12"/>
  <c r="U2285" i="12"/>
  <c r="U2284" i="12"/>
  <c r="U2283" i="12"/>
  <c r="U2282" i="12"/>
  <c r="U2281" i="12"/>
  <c r="U2280" i="12"/>
  <c r="U2279" i="12"/>
  <c r="U2278" i="12"/>
  <c r="U2277" i="12"/>
  <c r="U2276" i="12"/>
  <c r="U2275" i="12"/>
  <c r="U2274" i="12"/>
  <c r="U2273" i="12"/>
  <c r="U2272" i="12"/>
  <c r="U2271" i="12"/>
  <c r="U2270" i="12"/>
  <c r="U2269" i="12"/>
  <c r="U2268" i="12"/>
  <c r="U2267" i="12"/>
  <c r="U2266" i="12"/>
  <c r="U2265" i="12"/>
  <c r="U2264" i="12"/>
  <c r="U2263" i="12"/>
  <c r="U2262" i="12"/>
  <c r="U2261" i="12"/>
  <c r="U2260" i="12"/>
  <c r="U2259" i="12"/>
  <c r="U2258" i="12"/>
  <c r="U2257" i="12"/>
  <c r="U2256" i="12"/>
  <c r="U2255" i="12"/>
  <c r="U2254" i="12"/>
  <c r="U2253" i="12"/>
  <c r="U2252" i="12"/>
  <c r="U2251" i="12"/>
  <c r="U2250" i="12"/>
  <c r="U2249" i="12"/>
  <c r="U2248" i="12"/>
  <c r="U2247" i="12"/>
  <c r="U2246" i="12"/>
  <c r="U2245" i="12"/>
  <c r="U2244" i="12"/>
  <c r="U2243" i="12"/>
  <c r="U2242" i="12"/>
  <c r="U2241" i="12"/>
  <c r="U2240" i="12"/>
  <c r="U2239" i="12"/>
  <c r="U2238" i="12"/>
  <c r="U2237" i="12"/>
  <c r="U2236" i="12"/>
  <c r="U2235" i="12"/>
  <c r="U2234" i="12"/>
  <c r="U2233" i="12"/>
  <c r="U2232" i="12"/>
  <c r="U2231" i="12"/>
  <c r="U2230" i="12"/>
  <c r="U2229" i="12"/>
  <c r="U2228" i="12"/>
  <c r="U2227" i="12"/>
  <c r="U2226" i="12"/>
  <c r="U2225" i="12"/>
  <c r="U2224" i="12"/>
  <c r="U2223" i="12"/>
  <c r="U2222" i="12"/>
  <c r="U2221" i="12"/>
  <c r="U2220" i="12"/>
  <c r="U2219" i="12"/>
  <c r="U2218" i="12"/>
  <c r="U2217" i="12"/>
  <c r="U2216" i="12"/>
  <c r="U2215" i="12"/>
  <c r="U2214" i="12"/>
  <c r="U2213" i="12"/>
  <c r="U2212" i="12"/>
  <c r="U2211" i="12"/>
  <c r="U2210" i="12"/>
  <c r="U2209" i="12"/>
  <c r="U2208" i="12"/>
  <c r="U2207" i="12"/>
  <c r="U2206" i="12"/>
  <c r="U2205" i="12"/>
  <c r="U2204" i="12"/>
  <c r="U2203" i="12"/>
  <c r="U2202" i="12"/>
  <c r="U2201" i="12"/>
  <c r="U2200" i="12"/>
  <c r="U2199" i="12"/>
  <c r="U2198" i="12"/>
  <c r="U2197" i="12"/>
  <c r="U2196" i="12"/>
  <c r="U2195" i="12"/>
  <c r="U2194" i="12"/>
  <c r="U2193" i="12"/>
  <c r="U2192" i="12"/>
  <c r="U2191" i="12"/>
  <c r="U2190" i="12"/>
  <c r="U2189" i="12"/>
  <c r="U2188" i="12"/>
  <c r="U2187" i="12"/>
  <c r="U2186" i="12"/>
  <c r="U2185" i="12"/>
  <c r="U2184" i="12"/>
  <c r="U2183" i="12"/>
  <c r="U2182" i="12"/>
  <c r="U2181" i="12"/>
  <c r="U2180" i="12"/>
  <c r="U2179" i="12"/>
  <c r="U2178" i="12"/>
  <c r="U2177" i="12"/>
  <c r="U2176" i="12"/>
  <c r="U2175" i="12"/>
  <c r="U2174" i="12"/>
  <c r="U2173" i="12"/>
  <c r="U2172" i="12"/>
  <c r="U2171" i="12"/>
  <c r="U2170" i="12"/>
  <c r="U2169" i="12"/>
  <c r="U2168" i="12"/>
  <c r="U2167" i="12"/>
  <c r="U2166" i="12"/>
  <c r="U2165" i="12"/>
  <c r="U2164" i="12"/>
  <c r="U2163" i="12"/>
  <c r="U2162" i="12"/>
  <c r="U2161" i="12"/>
  <c r="U2160" i="12"/>
  <c r="U2159" i="12"/>
  <c r="U2158" i="12"/>
  <c r="U2157" i="12"/>
  <c r="U2156" i="12"/>
  <c r="U2155" i="12"/>
  <c r="U2154" i="12"/>
  <c r="U2153" i="12"/>
  <c r="U2152" i="12"/>
  <c r="U2151" i="12"/>
  <c r="U2150" i="12"/>
  <c r="U2149" i="12"/>
  <c r="U2148" i="12"/>
  <c r="U2147" i="12"/>
  <c r="U2146" i="12"/>
  <c r="U2145" i="12"/>
  <c r="U2144" i="12"/>
  <c r="U2143" i="12"/>
  <c r="U2142" i="12"/>
  <c r="U2141" i="12"/>
  <c r="U2140" i="12"/>
  <c r="U2139" i="12"/>
  <c r="U2138" i="12"/>
  <c r="U2137" i="12"/>
  <c r="U2136" i="12"/>
  <c r="U2135" i="12"/>
  <c r="U2134" i="12"/>
  <c r="U2133" i="12"/>
  <c r="U2132" i="12"/>
  <c r="U2131" i="12"/>
  <c r="U2130" i="12"/>
  <c r="U2129" i="12"/>
  <c r="U2128" i="12"/>
  <c r="U2127" i="12"/>
  <c r="U2126" i="12"/>
  <c r="U2125" i="12"/>
  <c r="U2124" i="12"/>
  <c r="U2123" i="12"/>
  <c r="U2122" i="12"/>
  <c r="U2121" i="12"/>
  <c r="U2120" i="12"/>
  <c r="U2119" i="12"/>
  <c r="U2118" i="12"/>
  <c r="U2117" i="12"/>
  <c r="U2116" i="12"/>
  <c r="U2115" i="12"/>
  <c r="U2114" i="12"/>
  <c r="U2113" i="12"/>
  <c r="U2112" i="12"/>
  <c r="U2111" i="12"/>
  <c r="U2110" i="12"/>
  <c r="U2109" i="12"/>
  <c r="U2108" i="12"/>
  <c r="U2107" i="12"/>
  <c r="U2106" i="12"/>
  <c r="U2105" i="12"/>
  <c r="U2104" i="12"/>
  <c r="U2103" i="12"/>
  <c r="U2102" i="12"/>
  <c r="U2101" i="12"/>
  <c r="U2100" i="12"/>
  <c r="U2099" i="12"/>
  <c r="U2098" i="12"/>
  <c r="U2097" i="12"/>
  <c r="U2096" i="12"/>
  <c r="U2095" i="12"/>
  <c r="U2094" i="12"/>
  <c r="U2093" i="12"/>
  <c r="U2092" i="12"/>
  <c r="U2091" i="12"/>
  <c r="U2090" i="12"/>
  <c r="U2089" i="12"/>
  <c r="U2088" i="12"/>
  <c r="U2087" i="12"/>
  <c r="U2086" i="12"/>
  <c r="U2085" i="12"/>
  <c r="U2084" i="12"/>
  <c r="U2083" i="12"/>
  <c r="U2082" i="12"/>
  <c r="U2081" i="12"/>
  <c r="U2080" i="12"/>
  <c r="U2079" i="12"/>
  <c r="U2078" i="12"/>
  <c r="U2077" i="12"/>
  <c r="U2076" i="12"/>
  <c r="U2075" i="12"/>
  <c r="U2074" i="12"/>
  <c r="U2073" i="12"/>
  <c r="U2072" i="12"/>
  <c r="U2071" i="12"/>
  <c r="U2070" i="12"/>
  <c r="U2069" i="12"/>
  <c r="U2068" i="12"/>
  <c r="U2067" i="12"/>
  <c r="U2066" i="12"/>
  <c r="U2065" i="12"/>
  <c r="U2064" i="12"/>
  <c r="U2063" i="12"/>
  <c r="U2062" i="12"/>
  <c r="U2061" i="12"/>
  <c r="U2060" i="12"/>
  <c r="U2059" i="12"/>
  <c r="U2058" i="12"/>
  <c r="U2057" i="12"/>
  <c r="U2056" i="12"/>
  <c r="U2055" i="12"/>
  <c r="U2054" i="12"/>
  <c r="U2053" i="12"/>
  <c r="U2052" i="12"/>
  <c r="U2051" i="12"/>
  <c r="U2050" i="12"/>
  <c r="U2049" i="12"/>
  <c r="U2048" i="12"/>
  <c r="U2047" i="12"/>
  <c r="U2046" i="12"/>
  <c r="U2045" i="12"/>
  <c r="U2044" i="12"/>
  <c r="U2043" i="12"/>
  <c r="U2042" i="12"/>
  <c r="U2041" i="12"/>
  <c r="U2040" i="12"/>
  <c r="U2039" i="12"/>
  <c r="U2038" i="12"/>
  <c r="U2037" i="12"/>
  <c r="U2036" i="12"/>
  <c r="U2035" i="12"/>
  <c r="U2034" i="12"/>
  <c r="U2033" i="12"/>
  <c r="U2032" i="12"/>
  <c r="U2031" i="12"/>
  <c r="U2030" i="12"/>
  <c r="U2029" i="12"/>
  <c r="U2028" i="12"/>
  <c r="U2027" i="12"/>
  <c r="U2026" i="12"/>
  <c r="U2025" i="12"/>
  <c r="U2024" i="12"/>
  <c r="U2023" i="12"/>
  <c r="U2022" i="12"/>
  <c r="U2021" i="12"/>
  <c r="U2020" i="12"/>
  <c r="U2019" i="12"/>
  <c r="U2018" i="12"/>
  <c r="U2017" i="12"/>
  <c r="U2016" i="12"/>
  <c r="U2015" i="12"/>
  <c r="U2014" i="12"/>
  <c r="U2013" i="12"/>
  <c r="U2012" i="12"/>
  <c r="U2011" i="12"/>
  <c r="U2010" i="12"/>
  <c r="U2009" i="12"/>
  <c r="U2008" i="12"/>
  <c r="U2007" i="12"/>
  <c r="U2006" i="12"/>
  <c r="U2005" i="12"/>
  <c r="U2004" i="12"/>
  <c r="U2003" i="12"/>
  <c r="U2002" i="12"/>
  <c r="U2001" i="12"/>
  <c r="U2000" i="12"/>
  <c r="U1999" i="12"/>
  <c r="U1998" i="12"/>
  <c r="U1997" i="12"/>
  <c r="U1996" i="12"/>
  <c r="U1995" i="12"/>
  <c r="U1994" i="12"/>
  <c r="U1993" i="12"/>
  <c r="U1992" i="12"/>
  <c r="U1991" i="12"/>
  <c r="U1990" i="12"/>
  <c r="U1989" i="12"/>
  <c r="U1988" i="12"/>
  <c r="U1987" i="12"/>
  <c r="U1986" i="12"/>
  <c r="U1985" i="12"/>
  <c r="U1984" i="12"/>
  <c r="U1983" i="12"/>
  <c r="U1982" i="12"/>
  <c r="U1981" i="12"/>
  <c r="U1980" i="12"/>
  <c r="U1979" i="12"/>
  <c r="U1978" i="12"/>
  <c r="U1977" i="12"/>
  <c r="U1976" i="12"/>
  <c r="U1975" i="12"/>
  <c r="U1974" i="12"/>
  <c r="U1973" i="12"/>
  <c r="U1972" i="12"/>
  <c r="U1971" i="12"/>
  <c r="U1970" i="12"/>
  <c r="U1969" i="12"/>
  <c r="U1968" i="12"/>
  <c r="U1967" i="12"/>
  <c r="U1966" i="12"/>
  <c r="U1965" i="12"/>
  <c r="U1964" i="12"/>
  <c r="U1963" i="12"/>
  <c r="U1962" i="12"/>
  <c r="U1961" i="12"/>
  <c r="U1960" i="12"/>
  <c r="U1959" i="12"/>
  <c r="U1958" i="12"/>
  <c r="U1957" i="12"/>
  <c r="U1956" i="12"/>
  <c r="U1955" i="12"/>
  <c r="U1954" i="12"/>
  <c r="U1953" i="12"/>
  <c r="U1952" i="12"/>
  <c r="U1951" i="12"/>
  <c r="U1950" i="12"/>
  <c r="U1949" i="12"/>
  <c r="U1948" i="12"/>
  <c r="U1947" i="12"/>
  <c r="U1946" i="12"/>
  <c r="U1945" i="12"/>
  <c r="U1944" i="12"/>
  <c r="U1943" i="12"/>
  <c r="U1942" i="12"/>
  <c r="U1941" i="12"/>
  <c r="U1940" i="12"/>
  <c r="U1939" i="12"/>
  <c r="U1938" i="12"/>
  <c r="U1937" i="12"/>
  <c r="U1936" i="12"/>
  <c r="U1935" i="12"/>
  <c r="U1934" i="12"/>
  <c r="U1933" i="12"/>
  <c r="U1932" i="12"/>
  <c r="U1931" i="12"/>
  <c r="U1930" i="12"/>
  <c r="U1929" i="12"/>
  <c r="U1928" i="12"/>
  <c r="U1927" i="12"/>
  <c r="U1926" i="12"/>
  <c r="U1925" i="12"/>
  <c r="U1924" i="12"/>
  <c r="U1923" i="12"/>
  <c r="U1922" i="12"/>
  <c r="U1921" i="12"/>
  <c r="U1920" i="12"/>
  <c r="U1919" i="12"/>
  <c r="U1918" i="12"/>
  <c r="U1917" i="12"/>
  <c r="U1916" i="12"/>
  <c r="U1915" i="12"/>
  <c r="U1914" i="12"/>
  <c r="U1913" i="12"/>
  <c r="U1912" i="12"/>
  <c r="U1911" i="12"/>
  <c r="U1910" i="12"/>
  <c r="U1909" i="12"/>
  <c r="U1908" i="12"/>
  <c r="U1907" i="12"/>
  <c r="U1906" i="12"/>
  <c r="U1905" i="12"/>
  <c r="U1904" i="12"/>
  <c r="U1903" i="12"/>
  <c r="U1902" i="12"/>
  <c r="U1901" i="12"/>
  <c r="U1900" i="12"/>
  <c r="U1899" i="12"/>
  <c r="U1898" i="12"/>
  <c r="U1897" i="12"/>
  <c r="U1896" i="12"/>
  <c r="U1895" i="12"/>
  <c r="U1894" i="12"/>
  <c r="U1893" i="12"/>
  <c r="U1892" i="12"/>
  <c r="U1891" i="12"/>
  <c r="U1890" i="12"/>
  <c r="U1889" i="12"/>
  <c r="U1888" i="12"/>
  <c r="U1887" i="12"/>
  <c r="U1886" i="12"/>
  <c r="U1885" i="12"/>
  <c r="U1884" i="12"/>
  <c r="U1883" i="12"/>
  <c r="U1882" i="12"/>
  <c r="U1881" i="12"/>
  <c r="U1880" i="12"/>
  <c r="U1879" i="12"/>
  <c r="U1878" i="12"/>
  <c r="U1877" i="12"/>
  <c r="U1876" i="12"/>
  <c r="U1875" i="12"/>
  <c r="U1874" i="12"/>
  <c r="U1873" i="12"/>
  <c r="U1872" i="12"/>
  <c r="U1871" i="12"/>
  <c r="U1870" i="12"/>
  <c r="U1869" i="12"/>
  <c r="U1868" i="12"/>
  <c r="U1867" i="12"/>
  <c r="U1866" i="12"/>
  <c r="U1865" i="12"/>
  <c r="U1864" i="12"/>
  <c r="U1863" i="12"/>
  <c r="U1862" i="12"/>
  <c r="U1861" i="12"/>
  <c r="U1860" i="12"/>
  <c r="U1859" i="12"/>
  <c r="U1858" i="12"/>
  <c r="U1857" i="12"/>
  <c r="U1856" i="12"/>
  <c r="U1855" i="12"/>
  <c r="U1854" i="12"/>
  <c r="U1853" i="12"/>
  <c r="U1852" i="12"/>
  <c r="U1851" i="12"/>
  <c r="U1850" i="12"/>
  <c r="U1849" i="12"/>
  <c r="U1848" i="12"/>
  <c r="U1847" i="12"/>
  <c r="U1846" i="12"/>
  <c r="U1845" i="12"/>
  <c r="U1844" i="12"/>
  <c r="U1843" i="12"/>
  <c r="U1842" i="12"/>
  <c r="U1841" i="12"/>
  <c r="U1840" i="12"/>
  <c r="U1839" i="12"/>
  <c r="U1838" i="12"/>
  <c r="U1837" i="12"/>
  <c r="U1836" i="12"/>
  <c r="U1835" i="12"/>
  <c r="U1834" i="12"/>
  <c r="U1833" i="12"/>
  <c r="U1832" i="12"/>
  <c r="U1831" i="12"/>
  <c r="U1830" i="12"/>
  <c r="U1829" i="12"/>
  <c r="U1828" i="12"/>
  <c r="U1827" i="12"/>
  <c r="U1826" i="12"/>
  <c r="U1825" i="12"/>
  <c r="U1824" i="12"/>
  <c r="U1823" i="12"/>
  <c r="U1822" i="12"/>
  <c r="U1821" i="12"/>
  <c r="U1820" i="12"/>
  <c r="U1819" i="12"/>
  <c r="U1818" i="12"/>
  <c r="U1817" i="12"/>
  <c r="U1816" i="12"/>
  <c r="U1815" i="12"/>
  <c r="U1814" i="12"/>
  <c r="U1813" i="12"/>
  <c r="U1812" i="12"/>
  <c r="U1811" i="12"/>
  <c r="U1810" i="12"/>
  <c r="U1809" i="12"/>
  <c r="U1808" i="12"/>
  <c r="U1807" i="12"/>
  <c r="U1806" i="12"/>
  <c r="U1805" i="12"/>
  <c r="U1804" i="12"/>
  <c r="U1803" i="12"/>
  <c r="U1802" i="12"/>
  <c r="U1801" i="12"/>
  <c r="U1800" i="12"/>
  <c r="U1799" i="12"/>
  <c r="U1798" i="12"/>
  <c r="U1797" i="12"/>
  <c r="U1796" i="12"/>
  <c r="U1795" i="12"/>
  <c r="U1794" i="12"/>
  <c r="U1793" i="12"/>
  <c r="U1792" i="12"/>
  <c r="U1791" i="12"/>
  <c r="U1790" i="12"/>
  <c r="U1789" i="12"/>
  <c r="U1788" i="12"/>
  <c r="U1787" i="12"/>
  <c r="U1786" i="12"/>
  <c r="U1785" i="12"/>
  <c r="U1784" i="12"/>
  <c r="U1783" i="12"/>
  <c r="U1782" i="12"/>
  <c r="U1781" i="12"/>
  <c r="U1780" i="12"/>
  <c r="U1779" i="12"/>
  <c r="U1778" i="12"/>
  <c r="U1777" i="12"/>
  <c r="U1776" i="12"/>
  <c r="U1775" i="12"/>
  <c r="U1774" i="12"/>
  <c r="U1773" i="12"/>
  <c r="U1772" i="12"/>
  <c r="U1771" i="12"/>
  <c r="U1770" i="12"/>
  <c r="U1769" i="12"/>
  <c r="U1768" i="12"/>
  <c r="U1767" i="12"/>
  <c r="U1766" i="12"/>
  <c r="U1765" i="12"/>
  <c r="U1764" i="12"/>
  <c r="U1763" i="12"/>
  <c r="U1762" i="12"/>
  <c r="U1761" i="12"/>
  <c r="U1760" i="12"/>
  <c r="U1759" i="12"/>
  <c r="U1758" i="12"/>
  <c r="U1757" i="12"/>
  <c r="U1756" i="12"/>
  <c r="U1755" i="12"/>
  <c r="U1754" i="12"/>
  <c r="U1753" i="12"/>
  <c r="U1752" i="12"/>
  <c r="U1751" i="12"/>
  <c r="U1750" i="12"/>
  <c r="U1749" i="12"/>
  <c r="U1748" i="12"/>
  <c r="U1747" i="12"/>
  <c r="U1746" i="12"/>
  <c r="U1745" i="12"/>
  <c r="U1744" i="12"/>
  <c r="U1743" i="12"/>
  <c r="U1742" i="12"/>
  <c r="U1741" i="12"/>
  <c r="U1740" i="12"/>
  <c r="U1739" i="12"/>
  <c r="U1738" i="12"/>
  <c r="U1737" i="12"/>
  <c r="U1736" i="12"/>
  <c r="U1735" i="12"/>
  <c r="U1734" i="12"/>
  <c r="U1733" i="12"/>
  <c r="U1732" i="12"/>
  <c r="U1731" i="12"/>
  <c r="U1730" i="12"/>
  <c r="U1729" i="12"/>
  <c r="U1728" i="12"/>
  <c r="U1727" i="12"/>
  <c r="U1726" i="12"/>
  <c r="U1725" i="12"/>
  <c r="U1724" i="12"/>
  <c r="U1723" i="12"/>
  <c r="U1722" i="12"/>
  <c r="U1721" i="12"/>
  <c r="U1720" i="12"/>
  <c r="U1719" i="12"/>
  <c r="U1718" i="12"/>
  <c r="U1717" i="12"/>
  <c r="U1716" i="12"/>
  <c r="U1715" i="12"/>
  <c r="U1714" i="12"/>
  <c r="U1713" i="12"/>
  <c r="U1712" i="12"/>
  <c r="U1711" i="12"/>
  <c r="U1710" i="12"/>
  <c r="U1709" i="12"/>
  <c r="U1708" i="12"/>
  <c r="U1707" i="12"/>
  <c r="U1706" i="12"/>
  <c r="U1705" i="12"/>
  <c r="U1704" i="12"/>
  <c r="U1703" i="12"/>
  <c r="U1702" i="12"/>
  <c r="U1701" i="12"/>
  <c r="U1700" i="12"/>
  <c r="U1699" i="12"/>
  <c r="U1698" i="12"/>
  <c r="U1697" i="12"/>
  <c r="U1696" i="12"/>
  <c r="U1695" i="12"/>
  <c r="U1694" i="12"/>
  <c r="U1693" i="12"/>
  <c r="U1692" i="12"/>
  <c r="U1691" i="12"/>
  <c r="U1690" i="12"/>
  <c r="U1689" i="12"/>
  <c r="U1688" i="12"/>
  <c r="U1687" i="12"/>
  <c r="U1686" i="12"/>
  <c r="U1685" i="12"/>
  <c r="U1684" i="12"/>
  <c r="U1683" i="12"/>
  <c r="U1682" i="12"/>
  <c r="U1681" i="12"/>
  <c r="U1680" i="12"/>
  <c r="U1679" i="12"/>
  <c r="U1678" i="12"/>
  <c r="U1677" i="12"/>
  <c r="U1676" i="12"/>
  <c r="U1675" i="12"/>
  <c r="U1674" i="12"/>
  <c r="U1673" i="12"/>
  <c r="U1672" i="12"/>
  <c r="U1671" i="12"/>
  <c r="U1670" i="12"/>
  <c r="U1669" i="12"/>
  <c r="U1668" i="12"/>
  <c r="U1667" i="12"/>
  <c r="U1666" i="12"/>
  <c r="U1665" i="12"/>
  <c r="U1664" i="12"/>
  <c r="U1663" i="12"/>
  <c r="U1662" i="12"/>
  <c r="U1661" i="12"/>
  <c r="U1660" i="12"/>
  <c r="U1659" i="12"/>
  <c r="U1658" i="12"/>
  <c r="U1657" i="12"/>
  <c r="U1656" i="12"/>
  <c r="U1655" i="12"/>
  <c r="U1654" i="12"/>
  <c r="U1653" i="12"/>
  <c r="U1652" i="12"/>
  <c r="U1651" i="12"/>
  <c r="U1650" i="12"/>
  <c r="U1649" i="12"/>
  <c r="U1648" i="12"/>
  <c r="U1647" i="12"/>
  <c r="U1646" i="12"/>
  <c r="U1645" i="12"/>
  <c r="U1644" i="12"/>
  <c r="U1643" i="12"/>
  <c r="U1642" i="12"/>
  <c r="U1641" i="12"/>
  <c r="U1640" i="12"/>
  <c r="U1639" i="12"/>
  <c r="U1638" i="12"/>
  <c r="U1637" i="12"/>
  <c r="U1636" i="12"/>
  <c r="U1635" i="12"/>
  <c r="U1634" i="12"/>
  <c r="U1633" i="12"/>
  <c r="U1632" i="12"/>
  <c r="U1631" i="12"/>
  <c r="U1630" i="12"/>
  <c r="U1629" i="12"/>
  <c r="U1628" i="12"/>
  <c r="U1627" i="12"/>
  <c r="U1626" i="12"/>
  <c r="U1625" i="12"/>
  <c r="U1624" i="12"/>
  <c r="U1623" i="12"/>
  <c r="U1622" i="12"/>
  <c r="U1621" i="12"/>
  <c r="U1620" i="12"/>
  <c r="U1619" i="12"/>
  <c r="U1618" i="12"/>
  <c r="U1617" i="12"/>
  <c r="U1616" i="12"/>
  <c r="U1615" i="12"/>
  <c r="U1614" i="12"/>
  <c r="U1613" i="12"/>
  <c r="U1612" i="12"/>
  <c r="U1611" i="12"/>
  <c r="U1610" i="12"/>
  <c r="U1609" i="12"/>
  <c r="U1608" i="12"/>
  <c r="U1607" i="12"/>
  <c r="U1606" i="12"/>
  <c r="U1605" i="12"/>
  <c r="U1604" i="12"/>
  <c r="U1603" i="12"/>
  <c r="U1602" i="12"/>
  <c r="U1601" i="12"/>
  <c r="U1600" i="12"/>
  <c r="U1599" i="12"/>
  <c r="U1598" i="12"/>
  <c r="U1597" i="12"/>
  <c r="U1596" i="12"/>
  <c r="U1595" i="12"/>
  <c r="U1594" i="12"/>
  <c r="U1593" i="12"/>
  <c r="U1592" i="12"/>
  <c r="U1591" i="12"/>
  <c r="U1590" i="12"/>
  <c r="U1589" i="12"/>
  <c r="U1588" i="12"/>
  <c r="U1587" i="12"/>
  <c r="U1586" i="12"/>
  <c r="U1585" i="12"/>
  <c r="U1584" i="12"/>
  <c r="U1583" i="12"/>
  <c r="U1582" i="12"/>
  <c r="U1581" i="12"/>
  <c r="U1580" i="12"/>
  <c r="U1579" i="12"/>
  <c r="U1578" i="12"/>
  <c r="U1577" i="12"/>
  <c r="U1576" i="12"/>
  <c r="U1575" i="12"/>
  <c r="U1574" i="12"/>
  <c r="U1573" i="12"/>
  <c r="U1572" i="12"/>
  <c r="U1571" i="12"/>
  <c r="U1570" i="12"/>
  <c r="U1569" i="12"/>
  <c r="U1568" i="12"/>
  <c r="U1567" i="12"/>
  <c r="U1566" i="12"/>
  <c r="U1565" i="12"/>
  <c r="U1564" i="12"/>
  <c r="U1563" i="12"/>
  <c r="U1562" i="12"/>
  <c r="U1561" i="12"/>
  <c r="U1560" i="12"/>
  <c r="U1559" i="12"/>
  <c r="U1558" i="12"/>
  <c r="U1557" i="12"/>
  <c r="U1556" i="12"/>
  <c r="U1555" i="12"/>
  <c r="U1554" i="12"/>
  <c r="U1553" i="12"/>
  <c r="U1552" i="12"/>
  <c r="U1551" i="12"/>
  <c r="U1550" i="12"/>
  <c r="U1549" i="12"/>
  <c r="U1548" i="12"/>
  <c r="U1547" i="12"/>
  <c r="U1546" i="12"/>
  <c r="U1545" i="12"/>
  <c r="U1544" i="12"/>
  <c r="U1543" i="12"/>
  <c r="U1542" i="12"/>
  <c r="U1541" i="12"/>
  <c r="U1540" i="12"/>
  <c r="U1539" i="12"/>
  <c r="U1538" i="12"/>
  <c r="U1537" i="12"/>
  <c r="U1536" i="12"/>
  <c r="U1535" i="12"/>
  <c r="U1534" i="12"/>
  <c r="U1533" i="12"/>
  <c r="U1532" i="12"/>
  <c r="U1531" i="12"/>
  <c r="U1530" i="12"/>
  <c r="U1529" i="12"/>
  <c r="U1528" i="12"/>
  <c r="U1527" i="12"/>
  <c r="U1526" i="12"/>
  <c r="U1525" i="12"/>
  <c r="U1524" i="12"/>
  <c r="U1523" i="12"/>
  <c r="U1522" i="12"/>
  <c r="U1521" i="12"/>
  <c r="U1520" i="12"/>
  <c r="U1519" i="12"/>
  <c r="U1518" i="12"/>
  <c r="U1517" i="12"/>
  <c r="U1516" i="12"/>
  <c r="U1515" i="12"/>
  <c r="U1514" i="12"/>
  <c r="U1513" i="12"/>
  <c r="U1512" i="12"/>
  <c r="U1511" i="12"/>
  <c r="U1510" i="12"/>
  <c r="U1509" i="12"/>
  <c r="U1508" i="12"/>
  <c r="U1507" i="12"/>
  <c r="U1506" i="12"/>
  <c r="U1505" i="12"/>
  <c r="U1504" i="12"/>
  <c r="U1503" i="12"/>
  <c r="U1502" i="12"/>
  <c r="U1501" i="12"/>
  <c r="U1500" i="12"/>
  <c r="U1499" i="12"/>
  <c r="U1498" i="12"/>
  <c r="U1497" i="12"/>
  <c r="U1496" i="12"/>
  <c r="U1495" i="12"/>
  <c r="U1494" i="12"/>
  <c r="U1493" i="12"/>
  <c r="U1492" i="12"/>
  <c r="U1491" i="12"/>
  <c r="U1490" i="12"/>
  <c r="U1489" i="12"/>
  <c r="U1488" i="12"/>
  <c r="U1487" i="12"/>
  <c r="U1486" i="12"/>
  <c r="U1485" i="12"/>
  <c r="U1484" i="12"/>
  <c r="U1483" i="12"/>
  <c r="U1482" i="12"/>
  <c r="U1481" i="12"/>
  <c r="U1480" i="12"/>
  <c r="U1479" i="12"/>
  <c r="U1478" i="12"/>
  <c r="U1477" i="12"/>
  <c r="U1476" i="12"/>
  <c r="U1475" i="12"/>
  <c r="U1474" i="12"/>
  <c r="U1473" i="12"/>
  <c r="U1472" i="12"/>
  <c r="U1471" i="12"/>
  <c r="U1470" i="12"/>
  <c r="U1469" i="12"/>
  <c r="U1468" i="12"/>
  <c r="U1467" i="12"/>
  <c r="U1466" i="12"/>
  <c r="U1465" i="12"/>
  <c r="U1464" i="12"/>
  <c r="U1463" i="12"/>
  <c r="U1462" i="12"/>
  <c r="U1461" i="12"/>
  <c r="U1460" i="12"/>
  <c r="U1459" i="12"/>
  <c r="U1458" i="12"/>
  <c r="U1457" i="12"/>
  <c r="U1456" i="12"/>
  <c r="U1455" i="12"/>
  <c r="U1454" i="12"/>
  <c r="U1453" i="12"/>
  <c r="U1452" i="12"/>
  <c r="U1451" i="12"/>
  <c r="U1450" i="12"/>
  <c r="U1449" i="12"/>
  <c r="U1448" i="12"/>
  <c r="U1447" i="12"/>
  <c r="U1446" i="12"/>
  <c r="U1445" i="12"/>
  <c r="U1444" i="12"/>
  <c r="U1443" i="12"/>
  <c r="U1442" i="12"/>
  <c r="U1441" i="12"/>
  <c r="U1440" i="12"/>
  <c r="U1439" i="12"/>
  <c r="U1438" i="12"/>
  <c r="U1437" i="12"/>
  <c r="U1436" i="12"/>
  <c r="U1435" i="12"/>
  <c r="U1434" i="12"/>
  <c r="U1433" i="12"/>
  <c r="U1432" i="12"/>
  <c r="U1431" i="12"/>
  <c r="U1430" i="12"/>
  <c r="U1429" i="12"/>
  <c r="U1428" i="12"/>
  <c r="U1427" i="12"/>
  <c r="U1426" i="12"/>
  <c r="U1425" i="12"/>
  <c r="U1424" i="12"/>
  <c r="U1423" i="12"/>
  <c r="U1422" i="12"/>
  <c r="U1421" i="12"/>
  <c r="U1420" i="12"/>
  <c r="U1419" i="12"/>
  <c r="U1418" i="12"/>
  <c r="U1417" i="12"/>
  <c r="U1416" i="12"/>
  <c r="U1415" i="12"/>
  <c r="U1414" i="12"/>
  <c r="U1413" i="12"/>
  <c r="U1412" i="12"/>
  <c r="U1411" i="12"/>
  <c r="U1410" i="12"/>
  <c r="U1409" i="12"/>
  <c r="U1408" i="12"/>
  <c r="U1407" i="12"/>
  <c r="U1406" i="12"/>
  <c r="U1405" i="12"/>
  <c r="U1404" i="12"/>
  <c r="U1403" i="12"/>
  <c r="U1402" i="12"/>
  <c r="U1401" i="12"/>
  <c r="U1400" i="12"/>
  <c r="U1399" i="12"/>
  <c r="U1398" i="12"/>
  <c r="U1397" i="12"/>
  <c r="U1396" i="12"/>
  <c r="U1395" i="12"/>
  <c r="U1394" i="12"/>
  <c r="U1393" i="12"/>
  <c r="U1392" i="12"/>
  <c r="U1391" i="12"/>
  <c r="U1390" i="12"/>
  <c r="U1389" i="12"/>
  <c r="U1388" i="12"/>
  <c r="U1387" i="12"/>
  <c r="U1386" i="12"/>
  <c r="U1385" i="12"/>
  <c r="U1384" i="12"/>
  <c r="U1383" i="12"/>
  <c r="U1382" i="12"/>
  <c r="U1381" i="12"/>
  <c r="U1380" i="12"/>
  <c r="U1379" i="12"/>
  <c r="U1378" i="12"/>
  <c r="U1377" i="12"/>
  <c r="U1376" i="12"/>
  <c r="U1375" i="12"/>
  <c r="U1374" i="12"/>
  <c r="U1373" i="12"/>
  <c r="U1372" i="12"/>
  <c r="U1371" i="12"/>
  <c r="U1370" i="12"/>
  <c r="U1369" i="12"/>
  <c r="U1368" i="12"/>
  <c r="U1367" i="12"/>
  <c r="U1366" i="12"/>
  <c r="U1365" i="12"/>
  <c r="U1364" i="12"/>
  <c r="U1363" i="12"/>
  <c r="U1362" i="12"/>
  <c r="U1361" i="12"/>
  <c r="U1360" i="12"/>
  <c r="U1359" i="12"/>
  <c r="U1358" i="12"/>
  <c r="U1357" i="12"/>
  <c r="U1356" i="12"/>
  <c r="U1355" i="12"/>
  <c r="U1354" i="12"/>
  <c r="U1353" i="12"/>
  <c r="U1352" i="12"/>
  <c r="U1351" i="12"/>
  <c r="U1350" i="12"/>
  <c r="U1349" i="12"/>
  <c r="U1348" i="12"/>
  <c r="U1347" i="12"/>
  <c r="U1346" i="12"/>
  <c r="U1345" i="12"/>
  <c r="U1344" i="12"/>
  <c r="U1343" i="12"/>
  <c r="U1342" i="12"/>
  <c r="U1341" i="12"/>
  <c r="U1340" i="12"/>
  <c r="U1339" i="12"/>
  <c r="U1338" i="12"/>
  <c r="U1337" i="12"/>
  <c r="U1336" i="12"/>
  <c r="U1335" i="12"/>
  <c r="U1334" i="12"/>
  <c r="U1333" i="12"/>
  <c r="U1332" i="12"/>
  <c r="U1331" i="12"/>
  <c r="U1330" i="12"/>
  <c r="U1329" i="12"/>
  <c r="U1328" i="12"/>
  <c r="U1327" i="12"/>
  <c r="U1326" i="12"/>
  <c r="U1325" i="12"/>
  <c r="U1324" i="12"/>
  <c r="U1323" i="12"/>
  <c r="U1322" i="12"/>
  <c r="U1321" i="12"/>
  <c r="U1320" i="12"/>
  <c r="U1319" i="12"/>
  <c r="U1318" i="12"/>
  <c r="U1317" i="12"/>
  <c r="U1316" i="12"/>
  <c r="U1315" i="12"/>
  <c r="U1314" i="12"/>
  <c r="U1313" i="12"/>
  <c r="U1312" i="12"/>
  <c r="U1311" i="12"/>
  <c r="U1310" i="12"/>
  <c r="U1309" i="12"/>
  <c r="U1308" i="12"/>
  <c r="U1307" i="12"/>
  <c r="U1306" i="12"/>
  <c r="U1305" i="12"/>
  <c r="U1304" i="12"/>
  <c r="U1303" i="12"/>
  <c r="U1302" i="12"/>
  <c r="U1301" i="12"/>
  <c r="U1300" i="12"/>
  <c r="U1299" i="12"/>
  <c r="U1298" i="12"/>
  <c r="U1297" i="12"/>
  <c r="U1296" i="12"/>
  <c r="U1295" i="12"/>
  <c r="U1294" i="12"/>
  <c r="U1293" i="12"/>
  <c r="U1292" i="12"/>
  <c r="U1291" i="12"/>
  <c r="U1290" i="12"/>
  <c r="U1289" i="12"/>
  <c r="U1288" i="12"/>
  <c r="U1287" i="12"/>
  <c r="U1286" i="12"/>
  <c r="U1285" i="12"/>
  <c r="U1284" i="12"/>
  <c r="U1283" i="12"/>
  <c r="U1282" i="12"/>
  <c r="U1281" i="12"/>
  <c r="U1280" i="12"/>
  <c r="U1279" i="12"/>
  <c r="U1278" i="12"/>
  <c r="U1277" i="12"/>
  <c r="U1276" i="12"/>
  <c r="U1275" i="12"/>
  <c r="U1274" i="12"/>
  <c r="U1273" i="12"/>
  <c r="U1272" i="12"/>
  <c r="U1271" i="12"/>
  <c r="U1270" i="12"/>
  <c r="U1269" i="12"/>
  <c r="U1268" i="12"/>
  <c r="U1267" i="12"/>
  <c r="U1266" i="12"/>
  <c r="U1265" i="12"/>
  <c r="U1264" i="12"/>
  <c r="U1263" i="12"/>
  <c r="U1262" i="12"/>
  <c r="U1261" i="12"/>
  <c r="U1260" i="12"/>
  <c r="U1259" i="12"/>
  <c r="U1258" i="12"/>
  <c r="U1257" i="12"/>
  <c r="U1256" i="12"/>
  <c r="U1255" i="12"/>
  <c r="U1254" i="12"/>
  <c r="U1253" i="12"/>
  <c r="U1252" i="12"/>
  <c r="U1251" i="12"/>
  <c r="U1250" i="12"/>
  <c r="U1249" i="12"/>
  <c r="U1248" i="12"/>
  <c r="U1247" i="12"/>
  <c r="U1246" i="12"/>
  <c r="U1245" i="12"/>
  <c r="U1244" i="12"/>
  <c r="U1243" i="12"/>
  <c r="U1242" i="12"/>
  <c r="U1241" i="12"/>
  <c r="U1240" i="12"/>
  <c r="U1239" i="12"/>
  <c r="U1238" i="12"/>
  <c r="U1237" i="12"/>
  <c r="U1236" i="12"/>
  <c r="U1235" i="12"/>
  <c r="U1234" i="12"/>
  <c r="U1233" i="12"/>
  <c r="U1232" i="12"/>
  <c r="U1231" i="12"/>
  <c r="U1230" i="12"/>
  <c r="U1229" i="12"/>
  <c r="U1228" i="12"/>
  <c r="U1227" i="12"/>
  <c r="U1226" i="12"/>
  <c r="U1225" i="12"/>
  <c r="U1224" i="12"/>
  <c r="U1223" i="12"/>
  <c r="U1222" i="12"/>
  <c r="U1221" i="12"/>
  <c r="U1220" i="12"/>
  <c r="U1219" i="12"/>
  <c r="U1218" i="12"/>
  <c r="U1217" i="12"/>
  <c r="U1216" i="12"/>
  <c r="U1215" i="12"/>
  <c r="U1214" i="12"/>
  <c r="U1213" i="12"/>
  <c r="U1212" i="12"/>
  <c r="U1211" i="12"/>
  <c r="U1210" i="12"/>
  <c r="U1209" i="12"/>
  <c r="U1208" i="12"/>
  <c r="U1207" i="12"/>
  <c r="U1206" i="12"/>
  <c r="U1205" i="12"/>
  <c r="U1204" i="12"/>
  <c r="U1203" i="12"/>
  <c r="U1202" i="12"/>
  <c r="U1201" i="12"/>
  <c r="U1200" i="12"/>
  <c r="U1199" i="12"/>
  <c r="U1198" i="12"/>
  <c r="U1197" i="12"/>
  <c r="U1196" i="12"/>
  <c r="U1195" i="12"/>
  <c r="U1194" i="12"/>
  <c r="U1193" i="12"/>
  <c r="U1192" i="12"/>
  <c r="U1191" i="12"/>
  <c r="U1190" i="12"/>
  <c r="U1189" i="12"/>
  <c r="U1188" i="12"/>
  <c r="U1187" i="12"/>
  <c r="U1186" i="12"/>
  <c r="U1185" i="12"/>
  <c r="U1184" i="12"/>
  <c r="U1183" i="12"/>
  <c r="U1182" i="12"/>
  <c r="U1181" i="12"/>
  <c r="U1180" i="12"/>
  <c r="U1179" i="12"/>
  <c r="U1178" i="12"/>
  <c r="U1177" i="12"/>
  <c r="U1176" i="12"/>
  <c r="U1175" i="12"/>
  <c r="U1174" i="12"/>
  <c r="U1173" i="12"/>
  <c r="U1172" i="12"/>
  <c r="U1171" i="12"/>
  <c r="U1170" i="12"/>
  <c r="U1169" i="12"/>
  <c r="U1168" i="12"/>
  <c r="U1167" i="12"/>
  <c r="U1166" i="12"/>
  <c r="U1165" i="12"/>
  <c r="U1164" i="12"/>
  <c r="U1163" i="12"/>
  <c r="U1162" i="12"/>
  <c r="U1161" i="12"/>
  <c r="U1160" i="12"/>
  <c r="U1159" i="12"/>
  <c r="U1158" i="12"/>
  <c r="U1157" i="12"/>
  <c r="U1156" i="12"/>
  <c r="U1155" i="12"/>
  <c r="U1154" i="12"/>
  <c r="U1153" i="12"/>
  <c r="U1152" i="12"/>
  <c r="U1151" i="12"/>
  <c r="U1150" i="12"/>
  <c r="U1149" i="12"/>
  <c r="U1148" i="12"/>
  <c r="U1147" i="12"/>
  <c r="U1146" i="12"/>
  <c r="U1145" i="12"/>
  <c r="U1144" i="12"/>
  <c r="U1143" i="12"/>
  <c r="U1142" i="12"/>
  <c r="U1141" i="12"/>
  <c r="U1140" i="12"/>
  <c r="U1139" i="12"/>
  <c r="U1138" i="12"/>
  <c r="U1137" i="12"/>
  <c r="U1136" i="12"/>
  <c r="U1135" i="12"/>
  <c r="U1134" i="12"/>
  <c r="U1133" i="12"/>
  <c r="U1132" i="12"/>
  <c r="U1131" i="12"/>
  <c r="U1130" i="12"/>
  <c r="U1129" i="12"/>
  <c r="U1128" i="12"/>
  <c r="U1127" i="12"/>
  <c r="U1126" i="12"/>
  <c r="U1125" i="12"/>
  <c r="U1124" i="12"/>
  <c r="U1123" i="12"/>
  <c r="U1122" i="12"/>
  <c r="U1121" i="12"/>
  <c r="U1120" i="12"/>
  <c r="U1119" i="12"/>
  <c r="U1118" i="12"/>
  <c r="U1117" i="12"/>
  <c r="U1116" i="12"/>
  <c r="U1115" i="12"/>
  <c r="U1114" i="12"/>
  <c r="U1113" i="12"/>
  <c r="U1112" i="12"/>
  <c r="U1111" i="12"/>
  <c r="U1110" i="12"/>
  <c r="U1109" i="12"/>
  <c r="U1108" i="12"/>
  <c r="U1107" i="12"/>
  <c r="U1106" i="12"/>
  <c r="U1105" i="12"/>
  <c r="U1104" i="12"/>
  <c r="U1103" i="12"/>
  <c r="U1102" i="12"/>
  <c r="U1101" i="12"/>
  <c r="U1100" i="12"/>
  <c r="U1099" i="12"/>
  <c r="U1098" i="12"/>
  <c r="U1097" i="12"/>
  <c r="U1096" i="12"/>
  <c r="U1095" i="12"/>
  <c r="U1094" i="12"/>
  <c r="U1093" i="12"/>
  <c r="U1092" i="12"/>
  <c r="U1091" i="12"/>
  <c r="U1090" i="12"/>
  <c r="U1089" i="12"/>
  <c r="U1088" i="12"/>
  <c r="U1087" i="12"/>
  <c r="U1086" i="12"/>
  <c r="U1085" i="12"/>
  <c r="U1084" i="12"/>
  <c r="U1083" i="12"/>
  <c r="U1082" i="12"/>
  <c r="U1081" i="12"/>
  <c r="U1080" i="12"/>
  <c r="U1079" i="12"/>
  <c r="U1078" i="12"/>
  <c r="U1077" i="12"/>
  <c r="U1076" i="12"/>
  <c r="U1075" i="12"/>
  <c r="U1074" i="12"/>
  <c r="U1073" i="12"/>
  <c r="U1072" i="12"/>
  <c r="U1071" i="12"/>
  <c r="U1070" i="12"/>
  <c r="U1069" i="12"/>
  <c r="U1068" i="12"/>
  <c r="U1067" i="12"/>
  <c r="U1066" i="12"/>
  <c r="U1065" i="12"/>
  <c r="U1064" i="12"/>
  <c r="U1063" i="12"/>
  <c r="U1062" i="12"/>
  <c r="U1061" i="12"/>
  <c r="U1060" i="12"/>
  <c r="U1059" i="12"/>
  <c r="U1058" i="12"/>
  <c r="U1057" i="12"/>
  <c r="U1056" i="12"/>
  <c r="U1055" i="12"/>
  <c r="U1054" i="12"/>
  <c r="U1053" i="12"/>
  <c r="U1052" i="12"/>
  <c r="U1051" i="12"/>
  <c r="U1050" i="12"/>
  <c r="U1049" i="12"/>
  <c r="U1048" i="12"/>
  <c r="U1047" i="12"/>
  <c r="U1046" i="12"/>
  <c r="U1045" i="12"/>
  <c r="U1044" i="12"/>
  <c r="U1043" i="12"/>
  <c r="U1042" i="12"/>
  <c r="U1041" i="12"/>
  <c r="U1040" i="12"/>
  <c r="U1039" i="12"/>
  <c r="U1038" i="12"/>
  <c r="U1037" i="12"/>
  <c r="U1036" i="12"/>
  <c r="U1035" i="12"/>
  <c r="U1034" i="12"/>
  <c r="U1033" i="12"/>
  <c r="U1032" i="12"/>
  <c r="U1031" i="12"/>
  <c r="U1030" i="12"/>
  <c r="U1029" i="12"/>
  <c r="U1028" i="12"/>
  <c r="U1027" i="12"/>
  <c r="U1026" i="12"/>
  <c r="U1025" i="12"/>
  <c r="U1024" i="12"/>
  <c r="U1023" i="12"/>
  <c r="U1022" i="12"/>
  <c r="U1021" i="12"/>
  <c r="U1020" i="12"/>
  <c r="U1019" i="12"/>
  <c r="U1018" i="12"/>
  <c r="U1017" i="12"/>
  <c r="U1016" i="12"/>
  <c r="U1015" i="12"/>
  <c r="U1014" i="12"/>
  <c r="U1013" i="12"/>
  <c r="U1012" i="12"/>
  <c r="U1011" i="12"/>
  <c r="U1010" i="12"/>
  <c r="U1009" i="12"/>
  <c r="U1008" i="12"/>
  <c r="U1007" i="12"/>
  <c r="U1006" i="12"/>
  <c r="U1005" i="12"/>
  <c r="U1004" i="12"/>
  <c r="U1003" i="12"/>
  <c r="U1002" i="12"/>
  <c r="U1001" i="12"/>
  <c r="U1000" i="12"/>
  <c r="U999" i="12"/>
  <c r="U998" i="12"/>
  <c r="U997" i="12"/>
  <c r="U996" i="12"/>
  <c r="U995" i="12"/>
  <c r="U994" i="12"/>
  <c r="U993" i="12"/>
  <c r="U992" i="12"/>
  <c r="U991" i="12"/>
  <c r="U990" i="12"/>
  <c r="U989" i="12"/>
  <c r="U988" i="12"/>
  <c r="U987" i="12"/>
  <c r="U986" i="12"/>
  <c r="U985" i="12"/>
  <c r="U984" i="12"/>
  <c r="U983" i="12"/>
  <c r="U982" i="12"/>
  <c r="U981" i="12"/>
  <c r="U980" i="12"/>
  <c r="U979" i="12"/>
  <c r="U978" i="12"/>
  <c r="U977" i="12"/>
  <c r="U976" i="12"/>
  <c r="U975" i="12"/>
  <c r="U974" i="12"/>
  <c r="U973" i="12"/>
  <c r="U972" i="12"/>
  <c r="U971" i="12"/>
  <c r="U970" i="12"/>
  <c r="U969" i="12"/>
  <c r="U968" i="12"/>
  <c r="U967" i="12"/>
  <c r="U966" i="12"/>
  <c r="U965" i="12"/>
  <c r="U964" i="12"/>
  <c r="U963" i="12"/>
  <c r="U962" i="12"/>
  <c r="U961" i="12"/>
  <c r="U960" i="12"/>
  <c r="U959" i="12"/>
  <c r="U958" i="12"/>
  <c r="U957" i="12"/>
  <c r="U956" i="12"/>
  <c r="U955" i="12"/>
  <c r="U954" i="12"/>
  <c r="U953" i="12"/>
  <c r="U952" i="12"/>
  <c r="U951" i="12"/>
  <c r="U950" i="12"/>
  <c r="U949" i="12"/>
  <c r="U948" i="12"/>
  <c r="U947" i="12"/>
  <c r="U946" i="12"/>
  <c r="U945" i="12"/>
  <c r="U944" i="12"/>
  <c r="U943" i="12"/>
  <c r="U942" i="12"/>
  <c r="U941" i="12"/>
  <c r="U940" i="12"/>
  <c r="U939" i="12"/>
  <c r="U938" i="12"/>
  <c r="U937" i="12"/>
  <c r="U936" i="12"/>
  <c r="U935" i="12"/>
  <c r="U934" i="12"/>
  <c r="U933" i="12"/>
  <c r="U932" i="12"/>
  <c r="U931" i="12"/>
  <c r="U930" i="12"/>
  <c r="U929" i="12"/>
  <c r="U928" i="12"/>
  <c r="U927" i="12"/>
  <c r="U926" i="12"/>
  <c r="U925" i="12"/>
  <c r="U924" i="12"/>
  <c r="U923" i="12"/>
  <c r="U922" i="12"/>
  <c r="U921" i="12"/>
  <c r="U920" i="12"/>
  <c r="U919" i="12"/>
  <c r="U918" i="12"/>
  <c r="U917" i="12"/>
  <c r="U916" i="12"/>
  <c r="U915" i="12"/>
  <c r="U914" i="12"/>
  <c r="U913" i="12"/>
  <c r="U912" i="12"/>
  <c r="U911" i="12"/>
  <c r="U910" i="12"/>
  <c r="U909" i="12"/>
  <c r="U908" i="12"/>
  <c r="U907" i="12"/>
  <c r="U906" i="12"/>
  <c r="U905" i="12"/>
  <c r="U904" i="12"/>
  <c r="U903" i="12"/>
  <c r="U902" i="12"/>
  <c r="U901" i="12"/>
  <c r="U900" i="12"/>
  <c r="U899" i="12"/>
  <c r="U898" i="12"/>
  <c r="U897" i="12"/>
  <c r="U896" i="12"/>
  <c r="U895" i="12"/>
  <c r="U894" i="12"/>
  <c r="U893" i="12"/>
  <c r="U892" i="12"/>
  <c r="U891" i="12"/>
  <c r="U890" i="12"/>
  <c r="U889" i="12"/>
  <c r="U888" i="12"/>
  <c r="U887" i="12"/>
  <c r="U886" i="12"/>
  <c r="U885" i="12"/>
  <c r="U884" i="12"/>
  <c r="U883" i="12"/>
  <c r="U882" i="12"/>
  <c r="U881" i="12"/>
  <c r="U880" i="12"/>
  <c r="U879" i="12"/>
  <c r="U878" i="12"/>
  <c r="U877" i="12"/>
  <c r="U876" i="12"/>
  <c r="U875" i="12"/>
  <c r="U874" i="12"/>
  <c r="U873" i="12"/>
  <c r="U872" i="12"/>
  <c r="U871" i="12"/>
  <c r="U870" i="12"/>
  <c r="U869" i="12"/>
  <c r="U868" i="12"/>
  <c r="U867" i="12"/>
  <c r="U866" i="12"/>
  <c r="U865" i="12"/>
  <c r="U864" i="12"/>
  <c r="U863" i="12"/>
  <c r="U862" i="12"/>
  <c r="U861" i="12"/>
  <c r="U860" i="12"/>
  <c r="U859" i="12"/>
  <c r="U858" i="12"/>
  <c r="U857" i="12"/>
  <c r="U856" i="12"/>
  <c r="U855" i="12"/>
  <c r="U854" i="12"/>
  <c r="U853" i="12"/>
  <c r="U852" i="12"/>
  <c r="U851" i="12"/>
  <c r="U850" i="12"/>
  <c r="U849" i="12"/>
  <c r="U848" i="12"/>
  <c r="U847" i="12"/>
  <c r="U846" i="12"/>
  <c r="U845" i="12"/>
  <c r="U844" i="12"/>
  <c r="U843" i="12"/>
  <c r="U842" i="12"/>
  <c r="U841" i="12"/>
  <c r="U840" i="12"/>
  <c r="U839" i="12"/>
  <c r="U838" i="12"/>
  <c r="U837" i="12"/>
  <c r="U836" i="12"/>
  <c r="U835" i="12"/>
  <c r="U834" i="12"/>
  <c r="U833" i="12"/>
  <c r="U832" i="12"/>
  <c r="U831" i="12"/>
  <c r="U830" i="12"/>
  <c r="U829" i="12"/>
  <c r="U828" i="12"/>
  <c r="U827" i="12"/>
  <c r="U826" i="12"/>
  <c r="U825" i="12"/>
  <c r="U824" i="12"/>
  <c r="U823" i="12"/>
  <c r="U822" i="12"/>
  <c r="U821" i="12"/>
  <c r="U820" i="12"/>
  <c r="U819" i="12"/>
  <c r="U818" i="12"/>
  <c r="U817" i="12"/>
  <c r="U816" i="12"/>
  <c r="U815" i="12"/>
  <c r="U814" i="12"/>
  <c r="U813" i="12"/>
  <c r="U812" i="12"/>
  <c r="U811" i="12"/>
  <c r="U810" i="12"/>
  <c r="U809" i="12"/>
  <c r="U808" i="12"/>
  <c r="U807" i="12"/>
  <c r="U806" i="12"/>
  <c r="U805" i="12"/>
  <c r="U804" i="12"/>
  <c r="U803" i="12"/>
  <c r="U802" i="12"/>
  <c r="U801" i="12"/>
  <c r="U800" i="12"/>
  <c r="U799" i="12"/>
  <c r="U798" i="12"/>
  <c r="U797" i="12"/>
  <c r="U796" i="12"/>
  <c r="U795" i="12"/>
  <c r="U794" i="12"/>
  <c r="U793" i="12"/>
  <c r="U792" i="12"/>
  <c r="U791" i="12"/>
  <c r="U790" i="12"/>
  <c r="U789" i="12"/>
  <c r="U788" i="12"/>
  <c r="U787" i="12"/>
  <c r="U786" i="12"/>
  <c r="U785" i="12"/>
  <c r="U784" i="12"/>
  <c r="U783" i="12"/>
  <c r="U782" i="12"/>
  <c r="U781" i="12"/>
  <c r="U780" i="12"/>
  <c r="U779" i="12"/>
  <c r="U778" i="12"/>
  <c r="U777" i="12"/>
  <c r="U776" i="12"/>
  <c r="U775" i="12"/>
  <c r="U774" i="12"/>
  <c r="U773" i="12"/>
  <c r="U772" i="12"/>
  <c r="U771" i="12"/>
  <c r="U770" i="12"/>
  <c r="U769" i="12"/>
  <c r="U768" i="12"/>
  <c r="U767" i="12"/>
  <c r="U766" i="12"/>
  <c r="U765" i="12"/>
  <c r="U764" i="12"/>
  <c r="U763" i="12"/>
  <c r="U762" i="12"/>
  <c r="U761" i="12"/>
  <c r="U760" i="12"/>
  <c r="U759" i="12"/>
  <c r="U758" i="12"/>
  <c r="U757" i="12"/>
  <c r="U756" i="12"/>
  <c r="U755" i="12"/>
  <c r="U754" i="12"/>
  <c r="U753" i="12"/>
  <c r="U752" i="12"/>
  <c r="U751" i="12"/>
  <c r="U750" i="12"/>
  <c r="U749" i="12"/>
  <c r="U748" i="12"/>
  <c r="U747" i="12"/>
  <c r="U746" i="12"/>
  <c r="U745" i="12"/>
  <c r="U744" i="12"/>
  <c r="U743" i="12"/>
  <c r="U742" i="12"/>
  <c r="U741" i="12"/>
  <c r="U740" i="12"/>
  <c r="U739" i="12"/>
  <c r="U738" i="12"/>
  <c r="U737" i="12"/>
  <c r="U736" i="12"/>
  <c r="U735" i="12"/>
  <c r="U734" i="12"/>
  <c r="U733" i="12"/>
  <c r="U732" i="12"/>
  <c r="U731" i="12"/>
  <c r="U730" i="12"/>
  <c r="U729" i="12"/>
  <c r="U728" i="12"/>
  <c r="U727" i="12"/>
  <c r="U726" i="12"/>
  <c r="U725" i="12"/>
  <c r="U724" i="12"/>
  <c r="U723" i="12"/>
  <c r="U722" i="12"/>
  <c r="U721" i="12"/>
  <c r="U720" i="12"/>
  <c r="U719" i="12"/>
  <c r="U718" i="12"/>
  <c r="U717" i="12"/>
  <c r="U716" i="12"/>
  <c r="U715" i="12"/>
  <c r="U714" i="12"/>
  <c r="U713" i="12"/>
  <c r="U712" i="12"/>
  <c r="U711" i="12"/>
  <c r="U710" i="12"/>
  <c r="U709" i="12"/>
  <c r="U708" i="12"/>
  <c r="U707" i="12"/>
  <c r="U706" i="12"/>
  <c r="U705" i="12"/>
  <c r="U704" i="12"/>
  <c r="U703"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U658" i="12"/>
  <c r="U657" i="12"/>
  <c r="U656" i="12"/>
  <c r="U655" i="12"/>
  <c r="U654" i="12"/>
  <c r="U653" i="12"/>
  <c r="U652" i="12"/>
  <c r="U651" i="12"/>
  <c r="U650" i="12"/>
  <c r="U649" i="12"/>
  <c r="U648" i="12"/>
  <c r="U647" i="12"/>
  <c r="U646" i="12"/>
  <c r="U645" i="12"/>
  <c r="U644" i="12"/>
  <c r="U643" i="12"/>
  <c r="U642" i="12"/>
  <c r="U641" i="12"/>
  <c r="U640" i="12"/>
  <c r="U639" i="12"/>
  <c r="U638" i="12"/>
  <c r="U637" i="12"/>
  <c r="U636" i="12"/>
  <c r="U635" i="12"/>
  <c r="U634" i="12"/>
  <c r="U633" i="12"/>
  <c r="U632" i="12"/>
  <c r="U631" i="12"/>
  <c r="U630" i="12"/>
  <c r="U629" i="12"/>
  <c r="U628" i="12"/>
  <c r="U627" i="12"/>
  <c r="U626" i="12"/>
  <c r="U625" i="12"/>
  <c r="U624" i="12"/>
  <c r="U623" i="12"/>
  <c r="U622" i="12"/>
  <c r="U621" i="12"/>
  <c r="U620" i="12"/>
  <c r="U619" i="12"/>
  <c r="U618" i="12"/>
  <c r="U617" i="12"/>
  <c r="U616" i="12"/>
  <c r="U615" i="12"/>
  <c r="U614" i="12"/>
  <c r="U613" i="12"/>
  <c r="U612" i="12"/>
  <c r="U611" i="12"/>
  <c r="U610" i="12"/>
  <c r="U609" i="12"/>
  <c r="U608" i="12"/>
  <c r="U607" i="12"/>
  <c r="U606" i="12"/>
  <c r="U605" i="12"/>
  <c r="U604" i="12"/>
  <c r="U603" i="12"/>
  <c r="U602" i="12"/>
  <c r="U601" i="12"/>
  <c r="U600" i="12"/>
  <c r="U599" i="12"/>
  <c r="U598" i="12"/>
  <c r="U597" i="12"/>
  <c r="U596" i="12"/>
  <c r="U595" i="12"/>
  <c r="U594" i="12"/>
  <c r="U593" i="12"/>
  <c r="U592" i="12"/>
  <c r="U591" i="12"/>
  <c r="U590" i="12"/>
  <c r="U589" i="12"/>
  <c r="U588" i="12"/>
  <c r="U587" i="12"/>
  <c r="U586" i="12"/>
  <c r="U585" i="12"/>
  <c r="U584" i="12"/>
  <c r="U583" i="12"/>
  <c r="U582" i="12"/>
  <c r="U581" i="12"/>
  <c r="U580" i="12"/>
  <c r="U579" i="12"/>
  <c r="U578" i="12"/>
  <c r="U577" i="12"/>
  <c r="U576" i="12"/>
  <c r="U575" i="12"/>
  <c r="U574" i="12"/>
  <c r="U573" i="12"/>
  <c r="U572" i="12"/>
  <c r="U571" i="12"/>
  <c r="U570" i="12"/>
  <c r="U569" i="12"/>
  <c r="U568" i="12"/>
  <c r="U567" i="12"/>
  <c r="U566" i="12"/>
  <c r="U565" i="12"/>
  <c r="U564" i="12"/>
  <c r="U563" i="12"/>
  <c r="U562" i="12"/>
  <c r="U561" i="12"/>
  <c r="U560" i="12"/>
  <c r="U559" i="12"/>
  <c r="U558" i="12"/>
  <c r="U557" i="12"/>
  <c r="U556" i="12"/>
  <c r="U555" i="12"/>
  <c r="U554" i="12"/>
  <c r="U553" i="12"/>
  <c r="U552" i="12"/>
  <c r="U551" i="12"/>
  <c r="U550" i="12"/>
  <c r="U549" i="12"/>
  <c r="U548" i="12"/>
  <c r="U547" i="12"/>
  <c r="U546" i="12"/>
  <c r="U545" i="12"/>
  <c r="U544" i="12"/>
  <c r="U543" i="12"/>
  <c r="U542" i="12"/>
  <c r="U541" i="12"/>
  <c r="U540" i="12"/>
  <c r="U539" i="12"/>
  <c r="U538" i="12"/>
  <c r="U537" i="12"/>
  <c r="U536" i="12"/>
  <c r="U535" i="12"/>
  <c r="U534" i="12"/>
  <c r="U533" i="12"/>
  <c r="U532" i="12"/>
  <c r="U531" i="12"/>
  <c r="U530" i="12"/>
  <c r="U529" i="12"/>
  <c r="U528" i="12"/>
  <c r="U527" i="12"/>
  <c r="U526" i="12"/>
  <c r="U525" i="12"/>
  <c r="U524" i="12"/>
  <c r="U523" i="12"/>
  <c r="U522" i="12"/>
  <c r="U521" i="12"/>
  <c r="U520" i="12"/>
  <c r="U519" i="12"/>
  <c r="U518" i="12"/>
  <c r="U517" i="12"/>
  <c r="U516" i="12"/>
  <c r="U515" i="12"/>
  <c r="U514" i="12"/>
  <c r="U513" i="12"/>
  <c r="U512" i="12"/>
  <c r="U511" i="12"/>
  <c r="U510" i="12"/>
  <c r="U509" i="12"/>
  <c r="U508" i="12"/>
  <c r="U507" i="12"/>
  <c r="U506" i="12"/>
  <c r="U505" i="12"/>
  <c r="U504" i="12"/>
  <c r="U503" i="12"/>
  <c r="U502" i="12"/>
  <c r="U501" i="12"/>
  <c r="U500" i="12"/>
  <c r="U499" i="12"/>
  <c r="U498" i="12"/>
  <c r="U497" i="12"/>
  <c r="U496" i="12"/>
  <c r="U495" i="12"/>
  <c r="U494" i="12"/>
  <c r="U493" i="12"/>
  <c r="U492" i="12"/>
  <c r="U491" i="12"/>
  <c r="U490" i="12"/>
  <c r="U489" i="12"/>
  <c r="U488" i="12"/>
  <c r="U487" i="12"/>
  <c r="U486" i="12"/>
  <c r="U485" i="12"/>
  <c r="U484" i="12"/>
  <c r="U483" i="12"/>
  <c r="U482" i="12"/>
  <c r="U481" i="12"/>
  <c r="U480" i="12"/>
  <c r="U479" i="12"/>
  <c r="U478" i="12"/>
  <c r="U477" i="12"/>
  <c r="U476" i="12"/>
  <c r="U475" i="12"/>
  <c r="U474" i="12"/>
  <c r="U473" i="12"/>
  <c r="U472" i="12"/>
  <c r="U471" i="12"/>
  <c r="U470" i="12"/>
  <c r="U469" i="12"/>
  <c r="U468" i="12"/>
  <c r="U467" i="12"/>
  <c r="U466" i="12"/>
  <c r="U465" i="12"/>
  <c r="U464" i="12"/>
  <c r="U463" i="12"/>
  <c r="U462" i="12"/>
  <c r="U461" i="12"/>
  <c r="U460" i="12"/>
  <c r="U459" i="12"/>
  <c r="U458" i="12"/>
  <c r="U457" i="12"/>
  <c r="U456" i="12"/>
  <c r="U455" i="12"/>
  <c r="U454" i="12"/>
  <c r="U453" i="12"/>
  <c r="U452" i="12"/>
  <c r="U451" i="12"/>
  <c r="U450" i="12"/>
  <c r="U449" i="12"/>
  <c r="U448" i="12"/>
  <c r="U447" i="12"/>
  <c r="U446" i="12"/>
  <c r="U445" i="12"/>
  <c r="U444" i="12"/>
  <c r="U443" i="12"/>
  <c r="U442" i="12"/>
  <c r="U441" i="12"/>
  <c r="U440" i="12"/>
  <c r="U439" i="12"/>
  <c r="U438" i="12"/>
  <c r="U437" i="12"/>
  <c r="U436" i="12"/>
  <c r="U435" i="12"/>
  <c r="U434" i="12"/>
  <c r="U433" i="12"/>
  <c r="U432" i="12"/>
  <c r="U431" i="12"/>
  <c r="U430" i="12"/>
  <c r="U429" i="12"/>
  <c r="U428" i="12"/>
  <c r="U427" i="12"/>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T10041" i="12"/>
  <c r="T10040" i="12"/>
  <c r="T10039" i="12"/>
  <c r="T10038" i="12"/>
  <c r="T10037" i="12"/>
  <c r="T10036" i="12"/>
  <c r="T10035" i="12"/>
  <c r="T10034" i="12"/>
  <c r="T10033" i="12"/>
  <c r="T10032" i="12"/>
  <c r="T10031" i="12"/>
  <c r="T10030" i="12"/>
  <c r="T10029" i="12"/>
  <c r="T10028" i="12"/>
  <c r="T10027" i="12"/>
  <c r="T10026" i="12"/>
  <c r="T10025" i="12"/>
  <c r="T10024" i="12"/>
  <c r="T10023" i="12"/>
  <c r="T10022" i="12"/>
  <c r="T10021" i="12"/>
  <c r="T10020" i="12"/>
  <c r="T10019" i="12"/>
  <c r="T10018" i="12"/>
  <c r="T10017" i="12"/>
  <c r="T10016" i="12"/>
  <c r="T10015" i="12"/>
  <c r="T10014" i="12"/>
  <c r="T10013" i="12"/>
  <c r="T10012" i="12"/>
  <c r="T10011" i="12"/>
  <c r="T10010" i="12"/>
  <c r="T10009" i="12"/>
  <c r="T10008" i="12"/>
  <c r="T10007" i="12"/>
  <c r="T10006" i="12"/>
  <c r="T10005" i="12"/>
  <c r="T10004" i="12"/>
  <c r="T10003" i="12"/>
  <c r="T10002" i="12"/>
  <c r="T10001" i="12"/>
  <c r="T10000" i="12"/>
  <c r="T9999" i="12"/>
  <c r="T9998" i="12"/>
  <c r="T9997" i="12"/>
  <c r="T9996" i="12"/>
  <c r="T9995" i="12"/>
  <c r="T9994" i="12"/>
  <c r="T9993" i="12"/>
  <c r="T9992" i="12"/>
  <c r="T9991" i="12"/>
  <c r="T9990" i="12"/>
  <c r="T9989" i="12"/>
  <c r="T9988" i="12"/>
  <c r="T9987" i="12"/>
  <c r="T9986" i="12"/>
  <c r="T9985" i="12"/>
  <c r="T9984" i="12"/>
  <c r="T9983" i="12"/>
  <c r="T9982" i="12"/>
  <c r="T9981" i="12"/>
  <c r="T9980" i="12"/>
  <c r="T9979" i="12"/>
  <c r="T9978" i="12"/>
  <c r="T9977" i="12"/>
  <c r="T9976" i="12"/>
  <c r="T9975" i="12"/>
  <c r="T9974" i="12"/>
  <c r="T9973" i="12"/>
  <c r="T9972" i="12"/>
  <c r="T9971" i="12"/>
  <c r="T9970" i="12"/>
  <c r="T9969" i="12"/>
  <c r="T9968" i="12"/>
  <c r="T9967" i="12"/>
  <c r="T9966" i="12"/>
  <c r="T9965" i="12"/>
  <c r="T9964" i="12"/>
  <c r="T9963" i="12"/>
  <c r="T9962" i="12"/>
  <c r="T9961" i="12"/>
  <c r="T9960" i="12"/>
  <c r="T9959" i="12"/>
  <c r="T9958" i="12"/>
  <c r="T9957" i="12"/>
  <c r="T9956" i="12"/>
  <c r="T9955" i="12"/>
  <c r="T9954" i="12"/>
  <c r="T9953" i="12"/>
  <c r="T9952" i="12"/>
  <c r="T9951" i="12"/>
  <c r="T9950" i="12"/>
  <c r="T9949" i="12"/>
  <c r="T9948" i="12"/>
  <c r="T9947" i="12"/>
  <c r="T9946" i="12"/>
  <c r="T9945" i="12"/>
  <c r="T9944" i="12"/>
  <c r="T9943" i="12"/>
  <c r="T9942" i="12"/>
  <c r="T9941" i="12"/>
  <c r="T9940" i="12"/>
  <c r="T9939" i="12"/>
  <c r="T9938" i="12"/>
  <c r="T9937" i="12"/>
  <c r="T9936" i="12"/>
  <c r="T9935" i="12"/>
  <c r="T9934" i="12"/>
  <c r="T9933" i="12"/>
  <c r="T9932" i="12"/>
  <c r="T9931" i="12"/>
  <c r="T9930" i="12"/>
  <c r="T9929" i="12"/>
  <c r="T9928" i="12"/>
  <c r="T9927" i="12"/>
  <c r="T9926" i="12"/>
  <c r="T9925" i="12"/>
  <c r="T9924" i="12"/>
  <c r="T9923" i="12"/>
  <c r="T9922" i="12"/>
  <c r="T9921" i="12"/>
  <c r="T9920" i="12"/>
  <c r="T9919" i="12"/>
  <c r="T9918" i="12"/>
  <c r="T9917" i="12"/>
  <c r="T9916" i="12"/>
  <c r="T9915" i="12"/>
  <c r="T9914" i="12"/>
  <c r="T9913" i="12"/>
  <c r="T9912" i="12"/>
  <c r="T9911" i="12"/>
  <c r="T9910" i="12"/>
  <c r="T9909" i="12"/>
  <c r="T9908" i="12"/>
  <c r="T9907" i="12"/>
  <c r="T9906" i="12"/>
  <c r="T9905" i="12"/>
  <c r="T9904" i="12"/>
  <c r="T9903" i="12"/>
  <c r="T9902" i="12"/>
  <c r="T9901" i="12"/>
  <c r="T9900" i="12"/>
  <c r="T9899" i="12"/>
  <c r="T9898" i="12"/>
  <c r="T9897" i="12"/>
  <c r="T9896" i="12"/>
  <c r="T9895" i="12"/>
  <c r="T9894" i="12"/>
  <c r="T9893" i="12"/>
  <c r="T9892" i="12"/>
  <c r="T9891" i="12"/>
  <c r="T9890" i="12"/>
  <c r="T9889" i="12"/>
  <c r="T9888" i="12"/>
  <c r="T9887" i="12"/>
  <c r="T9886" i="12"/>
  <c r="T9885" i="12"/>
  <c r="T9884" i="12"/>
  <c r="T9883" i="12"/>
  <c r="T9882" i="12"/>
  <c r="T9881" i="12"/>
  <c r="T9880" i="12"/>
  <c r="T9879" i="12"/>
  <c r="T9878" i="12"/>
  <c r="T9877" i="12"/>
  <c r="T9876" i="12"/>
  <c r="T9875" i="12"/>
  <c r="T9874" i="12"/>
  <c r="T9873" i="12"/>
  <c r="T9872" i="12"/>
  <c r="T9871" i="12"/>
  <c r="T9870" i="12"/>
  <c r="T9869" i="12"/>
  <c r="T9868" i="12"/>
  <c r="T9867" i="12"/>
  <c r="T9866" i="12"/>
  <c r="T9865" i="12"/>
  <c r="T9864" i="12"/>
  <c r="T9863" i="12"/>
  <c r="T9862" i="12"/>
  <c r="T9861" i="12"/>
  <c r="T9860" i="12"/>
  <c r="T9859" i="12"/>
  <c r="T9858" i="12"/>
  <c r="T9857" i="12"/>
  <c r="T9856" i="12"/>
  <c r="T9855" i="12"/>
  <c r="T9854" i="12"/>
  <c r="T9853" i="12"/>
  <c r="T9852" i="12"/>
  <c r="T9851" i="12"/>
  <c r="T9850" i="12"/>
  <c r="T9849" i="12"/>
  <c r="T9848" i="12"/>
  <c r="T9847" i="12"/>
  <c r="T9846" i="12"/>
  <c r="T9845" i="12"/>
  <c r="T9844" i="12"/>
  <c r="T9843" i="12"/>
  <c r="T9842" i="12"/>
  <c r="T9841" i="12"/>
  <c r="T9840" i="12"/>
  <c r="T9839" i="12"/>
  <c r="T9838" i="12"/>
  <c r="T9837" i="12"/>
  <c r="T9836" i="12"/>
  <c r="T9835" i="12"/>
  <c r="T9834" i="12"/>
  <c r="T9833" i="12"/>
  <c r="T9832" i="12"/>
  <c r="T9831" i="12"/>
  <c r="T9830" i="12"/>
  <c r="T9829" i="12"/>
  <c r="T9828" i="12"/>
  <c r="T9827" i="12"/>
  <c r="T9826" i="12"/>
  <c r="T9825" i="12"/>
  <c r="T9824" i="12"/>
  <c r="T9823" i="12"/>
  <c r="T9822" i="12"/>
  <c r="T9821" i="12"/>
  <c r="T9820" i="12"/>
  <c r="T9819" i="12"/>
  <c r="T9818" i="12"/>
  <c r="T9817" i="12"/>
  <c r="T9816" i="12"/>
  <c r="T9815" i="12"/>
  <c r="T9814" i="12"/>
  <c r="T9813" i="12"/>
  <c r="T9812" i="12"/>
  <c r="T9811" i="12"/>
  <c r="T9810" i="12"/>
  <c r="T9809" i="12"/>
  <c r="T9808" i="12"/>
  <c r="T9807" i="12"/>
  <c r="T9806" i="12"/>
  <c r="T9805" i="12"/>
  <c r="T9804" i="12"/>
  <c r="T9803" i="12"/>
  <c r="T9802" i="12"/>
  <c r="T9801" i="12"/>
  <c r="T9800" i="12"/>
  <c r="T9799" i="12"/>
  <c r="T9798" i="12"/>
  <c r="T9797" i="12"/>
  <c r="T9796" i="12"/>
  <c r="T9795" i="12"/>
  <c r="T9794" i="12"/>
  <c r="T9793" i="12"/>
  <c r="T9792" i="12"/>
  <c r="T9791" i="12"/>
  <c r="T9790" i="12"/>
  <c r="T9789" i="12"/>
  <c r="T9788" i="12"/>
  <c r="T9787" i="12"/>
  <c r="T9786" i="12"/>
  <c r="T9785" i="12"/>
  <c r="T9784" i="12"/>
  <c r="T9783" i="12"/>
  <c r="T9782" i="12"/>
  <c r="T9781" i="12"/>
  <c r="T9780" i="12"/>
  <c r="T9779" i="12"/>
  <c r="T9778" i="12"/>
  <c r="T9777" i="12"/>
  <c r="T9776" i="12"/>
  <c r="T9775" i="12"/>
  <c r="T9774" i="12"/>
  <c r="T9773" i="12"/>
  <c r="T9772" i="12"/>
  <c r="T9771" i="12"/>
  <c r="T9770" i="12"/>
  <c r="T9769" i="12"/>
  <c r="T9768" i="12"/>
  <c r="T9767" i="12"/>
  <c r="T9766" i="12"/>
  <c r="T9765" i="12"/>
  <c r="T9764" i="12"/>
  <c r="T9763" i="12"/>
  <c r="T9762" i="12"/>
  <c r="T9761" i="12"/>
  <c r="T9760" i="12"/>
  <c r="T9759" i="12"/>
  <c r="T9758" i="12"/>
  <c r="T9757" i="12"/>
  <c r="T9756" i="12"/>
  <c r="T9755" i="12"/>
  <c r="T9754" i="12"/>
  <c r="T9753" i="12"/>
  <c r="T9752" i="12"/>
  <c r="T9751" i="12"/>
  <c r="T9750" i="12"/>
  <c r="T9749" i="12"/>
  <c r="T9748" i="12"/>
  <c r="T9747" i="12"/>
  <c r="T9746" i="12"/>
  <c r="T9745" i="12"/>
  <c r="T9744" i="12"/>
  <c r="T9743" i="12"/>
  <c r="T9742" i="12"/>
  <c r="T9741" i="12"/>
  <c r="T9740" i="12"/>
  <c r="T9739" i="12"/>
  <c r="T9738" i="12"/>
  <c r="T9737" i="12"/>
  <c r="T9736" i="12"/>
  <c r="T9735" i="12"/>
  <c r="T9734" i="12"/>
  <c r="T9733" i="12"/>
  <c r="T9732" i="12"/>
  <c r="T9731" i="12"/>
  <c r="T9730" i="12"/>
  <c r="T9729" i="12"/>
  <c r="T9728" i="12"/>
  <c r="T9727" i="12"/>
  <c r="T9726" i="12"/>
  <c r="T9725" i="12"/>
  <c r="T9724" i="12"/>
  <c r="T9723" i="12"/>
  <c r="T9722" i="12"/>
  <c r="T9721" i="12"/>
  <c r="T9720" i="12"/>
  <c r="T9719" i="12"/>
  <c r="T9718" i="12"/>
  <c r="T9717" i="12"/>
  <c r="T9716" i="12"/>
  <c r="T9715" i="12"/>
  <c r="T9714" i="12"/>
  <c r="T9713" i="12"/>
  <c r="T9712" i="12"/>
  <c r="T9711" i="12"/>
  <c r="T9710" i="12"/>
  <c r="T9709" i="12"/>
  <c r="T9708" i="12"/>
  <c r="T9707" i="12"/>
  <c r="T9706" i="12"/>
  <c r="T9705" i="12"/>
  <c r="T9704" i="12"/>
  <c r="T9703" i="12"/>
  <c r="T9702" i="12"/>
  <c r="T9701" i="12"/>
  <c r="T9700" i="12"/>
  <c r="T9699" i="12"/>
  <c r="T9698" i="12"/>
  <c r="T9697" i="12"/>
  <c r="T9696" i="12"/>
  <c r="T9695" i="12"/>
  <c r="T9694" i="12"/>
  <c r="T9693" i="12"/>
  <c r="T9692" i="12"/>
  <c r="T9691" i="12"/>
  <c r="T9690" i="12"/>
  <c r="T9689" i="12"/>
  <c r="T9688" i="12"/>
  <c r="T9687" i="12"/>
  <c r="T9686" i="12"/>
  <c r="T9685" i="12"/>
  <c r="T9684" i="12"/>
  <c r="T9683" i="12"/>
  <c r="T9682" i="12"/>
  <c r="T9681" i="12"/>
  <c r="T9680" i="12"/>
  <c r="T9679" i="12"/>
  <c r="T9678" i="12"/>
  <c r="T9677" i="12"/>
  <c r="T9676" i="12"/>
  <c r="T9675" i="12"/>
  <c r="T9674" i="12"/>
  <c r="T9673" i="12"/>
  <c r="T9672" i="12"/>
  <c r="T9671" i="12"/>
  <c r="T9670" i="12"/>
  <c r="T9669" i="12"/>
  <c r="T9668" i="12"/>
  <c r="T9667" i="12"/>
  <c r="T9666" i="12"/>
  <c r="T9665" i="12"/>
  <c r="T9664" i="12"/>
  <c r="T9663" i="12"/>
  <c r="T9662" i="12"/>
  <c r="T9661" i="12"/>
  <c r="T9660" i="12"/>
  <c r="T9659" i="12"/>
  <c r="T9658" i="12"/>
  <c r="T9657" i="12"/>
  <c r="T9656" i="12"/>
  <c r="T9655" i="12"/>
  <c r="T9654" i="12"/>
  <c r="T9653" i="12"/>
  <c r="T9652" i="12"/>
  <c r="T9651" i="12"/>
  <c r="T9650" i="12"/>
  <c r="T9649" i="12"/>
  <c r="T9648" i="12"/>
  <c r="T9647" i="12"/>
  <c r="T9646" i="12"/>
  <c r="T9645" i="12"/>
  <c r="T9644" i="12"/>
  <c r="T9643" i="12"/>
  <c r="T9642" i="12"/>
  <c r="T9641" i="12"/>
  <c r="T9640" i="12"/>
  <c r="T9639" i="12"/>
  <c r="T9638" i="12"/>
  <c r="T9637" i="12"/>
  <c r="T9636" i="12"/>
  <c r="T9635" i="12"/>
  <c r="T9634" i="12"/>
  <c r="T9633" i="12"/>
  <c r="T9632" i="12"/>
  <c r="T9631" i="12"/>
  <c r="T9630" i="12"/>
  <c r="T9629" i="12"/>
  <c r="T9628" i="12"/>
  <c r="T9627" i="12"/>
  <c r="T9626" i="12"/>
  <c r="T9625" i="12"/>
  <c r="T9624" i="12"/>
  <c r="T9623" i="12"/>
  <c r="T9622" i="12"/>
  <c r="T9621" i="12"/>
  <c r="T9620" i="12"/>
  <c r="T9619" i="12"/>
  <c r="T9618" i="12"/>
  <c r="T9617" i="12"/>
  <c r="T9616" i="12"/>
  <c r="T9615" i="12"/>
  <c r="T9614" i="12"/>
  <c r="T9613" i="12"/>
  <c r="T9612" i="12"/>
  <c r="T9611" i="12"/>
  <c r="T9610" i="12"/>
  <c r="T9609" i="12"/>
  <c r="T9608" i="12"/>
  <c r="T9607" i="12"/>
  <c r="T9606" i="12"/>
  <c r="T9605" i="12"/>
  <c r="T9604" i="12"/>
  <c r="T9603" i="12"/>
  <c r="T9602" i="12"/>
  <c r="T9601" i="12"/>
  <c r="T9600" i="12"/>
  <c r="T9599" i="12"/>
  <c r="T9598" i="12"/>
  <c r="T9597" i="12"/>
  <c r="T9596" i="12"/>
  <c r="T9595" i="12"/>
  <c r="T9594" i="12"/>
  <c r="T9593" i="12"/>
  <c r="T9592" i="12"/>
  <c r="T9591" i="12"/>
  <c r="T9590" i="12"/>
  <c r="T9589" i="12"/>
  <c r="T9588" i="12"/>
  <c r="T9587" i="12"/>
  <c r="T9586" i="12"/>
  <c r="T9585" i="12"/>
  <c r="T9584" i="12"/>
  <c r="T9583" i="12"/>
  <c r="T9582" i="12"/>
  <c r="T9581" i="12"/>
  <c r="T9580" i="12"/>
  <c r="T9579" i="12"/>
  <c r="T9578" i="12"/>
  <c r="T9577" i="12"/>
  <c r="T9576" i="12"/>
  <c r="T9575" i="12"/>
  <c r="T9574" i="12"/>
  <c r="T9573" i="12"/>
  <c r="T9572" i="12"/>
  <c r="T9571" i="12"/>
  <c r="T9570" i="12"/>
  <c r="T9569" i="12"/>
  <c r="T9568" i="12"/>
  <c r="T9567" i="12"/>
  <c r="T9566" i="12"/>
  <c r="T9565" i="12"/>
  <c r="T9564" i="12"/>
  <c r="T9563" i="12"/>
  <c r="T9562" i="12"/>
  <c r="T9561" i="12"/>
  <c r="T9560" i="12"/>
  <c r="T9559" i="12"/>
  <c r="T9558" i="12"/>
  <c r="T9557" i="12"/>
  <c r="T9556" i="12"/>
  <c r="T9555" i="12"/>
  <c r="T9554" i="12"/>
  <c r="T9553" i="12"/>
  <c r="T9552" i="12"/>
  <c r="T9551" i="12"/>
  <c r="T9550" i="12"/>
  <c r="T9549" i="12"/>
  <c r="T9548" i="12"/>
  <c r="T9547" i="12"/>
  <c r="T9546" i="12"/>
  <c r="T9545" i="12"/>
  <c r="T9544" i="12"/>
  <c r="T9543" i="12"/>
  <c r="T9542" i="12"/>
  <c r="T9541" i="12"/>
  <c r="T9540" i="12"/>
  <c r="T9539" i="12"/>
  <c r="T9538" i="12"/>
  <c r="T9537" i="12"/>
  <c r="T9536" i="12"/>
  <c r="T9535" i="12"/>
  <c r="T9534" i="12"/>
  <c r="T9533" i="12"/>
  <c r="T9532" i="12"/>
  <c r="T9531" i="12"/>
  <c r="T9530" i="12"/>
  <c r="T9529" i="12"/>
  <c r="T9528" i="12"/>
  <c r="T9527" i="12"/>
  <c r="T9526" i="12"/>
  <c r="T9525" i="12"/>
  <c r="T9524" i="12"/>
  <c r="T9523" i="12"/>
  <c r="T9522" i="12"/>
  <c r="T9521" i="12"/>
  <c r="T9520" i="12"/>
  <c r="T9519" i="12"/>
  <c r="T9518" i="12"/>
  <c r="T9517" i="12"/>
  <c r="T9516" i="12"/>
  <c r="T9515" i="12"/>
  <c r="T9514" i="12"/>
  <c r="T9513" i="12"/>
  <c r="T9512" i="12"/>
  <c r="T9511" i="12"/>
  <c r="T9510" i="12"/>
  <c r="T9509" i="12"/>
  <c r="T9508" i="12"/>
  <c r="T9507" i="12"/>
  <c r="T9506" i="12"/>
  <c r="T9505" i="12"/>
  <c r="T9504" i="12"/>
  <c r="T9503" i="12"/>
  <c r="T9502" i="12"/>
  <c r="T9501" i="12"/>
  <c r="T9500" i="12"/>
  <c r="T9499" i="12"/>
  <c r="T9498" i="12"/>
  <c r="T9497" i="12"/>
  <c r="T9496" i="12"/>
  <c r="T9495" i="12"/>
  <c r="T9494" i="12"/>
  <c r="T9493" i="12"/>
  <c r="T9492" i="12"/>
  <c r="T9491" i="12"/>
  <c r="T9490" i="12"/>
  <c r="T9489" i="12"/>
  <c r="T9488" i="12"/>
  <c r="T9487" i="12"/>
  <c r="T9486" i="12"/>
  <c r="T9485" i="12"/>
  <c r="T9484" i="12"/>
  <c r="T9483" i="12"/>
  <c r="T9482" i="12"/>
  <c r="T9481" i="12"/>
  <c r="T9480" i="12"/>
  <c r="T9479" i="12"/>
  <c r="T9478" i="12"/>
  <c r="T9477" i="12"/>
  <c r="T9476" i="12"/>
  <c r="T9475" i="12"/>
  <c r="T9474" i="12"/>
  <c r="T9473" i="12"/>
  <c r="T9472" i="12"/>
  <c r="T9471" i="12"/>
  <c r="T9470" i="12"/>
  <c r="T9469" i="12"/>
  <c r="T9468" i="12"/>
  <c r="T9467" i="12"/>
  <c r="T9466" i="12"/>
  <c r="T9465" i="12"/>
  <c r="T9464" i="12"/>
  <c r="T9463" i="12"/>
  <c r="T9462" i="12"/>
  <c r="T9461" i="12"/>
  <c r="T9460" i="12"/>
  <c r="T9459" i="12"/>
  <c r="T9458" i="12"/>
  <c r="T9457" i="12"/>
  <c r="T9456" i="12"/>
  <c r="T9455" i="12"/>
  <c r="T9454" i="12"/>
  <c r="T9453" i="12"/>
  <c r="T9452" i="12"/>
  <c r="T9451" i="12"/>
  <c r="T9450" i="12"/>
  <c r="T9449" i="12"/>
  <c r="T9448" i="12"/>
  <c r="T9447" i="12"/>
  <c r="T9446" i="12"/>
  <c r="T9445" i="12"/>
  <c r="T9444" i="12"/>
  <c r="T9443" i="12"/>
  <c r="T9442" i="12"/>
  <c r="T9441" i="12"/>
  <c r="T9440" i="12"/>
  <c r="T9439" i="12"/>
  <c r="T9438" i="12"/>
  <c r="T9437" i="12"/>
  <c r="T9436" i="12"/>
  <c r="T9435" i="12"/>
  <c r="T9434" i="12"/>
  <c r="T9433" i="12"/>
  <c r="T9432" i="12"/>
  <c r="T9431" i="12"/>
  <c r="T9430" i="12"/>
  <c r="T9429" i="12"/>
  <c r="T9428" i="12"/>
  <c r="T9427" i="12"/>
  <c r="T9426" i="12"/>
  <c r="T9425" i="12"/>
  <c r="T9424" i="12"/>
  <c r="T9423" i="12"/>
  <c r="T9422" i="12"/>
  <c r="T9421" i="12"/>
  <c r="T9420" i="12"/>
  <c r="T9419" i="12"/>
  <c r="T9418" i="12"/>
  <c r="T9417" i="12"/>
  <c r="T9416" i="12"/>
  <c r="T9415" i="12"/>
  <c r="T9414" i="12"/>
  <c r="T9413" i="12"/>
  <c r="T9412" i="12"/>
  <c r="T9411" i="12"/>
  <c r="T9410" i="12"/>
  <c r="T9409" i="12"/>
  <c r="T9408" i="12"/>
  <c r="T9407" i="12"/>
  <c r="T9406" i="12"/>
  <c r="T9405" i="12"/>
  <c r="T9404" i="12"/>
  <c r="T9403" i="12"/>
  <c r="T9402" i="12"/>
  <c r="T9401" i="12"/>
  <c r="T9400" i="12"/>
  <c r="T9399" i="12"/>
  <c r="T9398" i="12"/>
  <c r="T9397" i="12"/>
  <c r="T9396" i="12"/>
  <c r="T9395" i="12"/>
  <c r="T9394" i="12"/>
  <c r="T9393" i="12"/>
  <c r="T9392" i="12"/>
  <c r="T9391" i="12"/>
  <c r="T9390" i="12"/>
  <c r="T9389" i="12"/>
  <c r="T9388" i="12"/>
  <c r="T9387" i="12"/>
  <c r="T9386" i="12"/>
  <c r="T9385" i="12"/>
  <c r="T9384" i="12"/>
  <c r="T9383" i="12"/>
  <c r="T9382" i="12"/>
  <c r="T9381" i="12"/>
  <c r="T9380" i="12"/>
  <c r="T9379" i="12"/>
  <c r="T9378" i="12"/>
  <c r="T9377" i="12"/>
  <c r="T9376" i="12"/>
  <c r="T9375" i="12"/>
  <c r="T9374" i="12"/>
  <c r="T9373" i="12"/>
  <c r="T9372" i="12"/>
  <c r="T9371" i="12"/>
  <c r="T9370" i="12"/>
  <c r="T9369" i="12"/>
  <c r="T9368" i="12"/>
  <c r="T9367" i="12"/>
  <c r="T9366" i="12"/>
  <c r="T9365" i="12"/>
  <c r="T9364" i="12"/>
  <c r="T9363" i="12"/>
  <c r="T9362" i="12"/>
  <c r="T9361" i="12"/>
  <c r="T9360" i="12"/>
  <c r="T9359" i="12"/>
  <c r="T9358" i="12"/>
  <c r="T9357" i="12"/>
  <c r="T9356" i="12"/>
  <c r="T9355" i="12"/>
  <c r="T9354" i="12"/>
  <c r="T9353" i="12"/>
  <c r="T9352" i="12"/>
  <c r="T9351" i="12"/>
  <c r="T9350" i="12"/>
  <c r="T9349" i="12"/>
  <c r="T9348" i="12"/>
  <c r="T9347" i="12"/>
  <c r="T9346" i="12"/>
  <c r="T9345" i="12"/>
  <c r="T9344" i="12"/>
  <c r="T9343" i="12"/>
  <c r="T9342" i="12"/>
  <c r="T9341" i="12"/>
  <c r="T9340" i="12"/>
  <c r="T9339" i="12"/>
  <c r="T9338" i="12"/>
  <c r="T9337" i="12"/>
  <c r="T9336" i="12"/>
  <c r="T9335" i="12"/>
  <c r="T9334" i="12"/>
  <c r="T9333" i="12"/>
  <c r="T9332" i="12"/>
  <c r="T9331" i="12"/>
  <c r="T9330" i="12"/>
  <c r="T9329" i="12"/>
  <c r="T9328" i="12"/>
  <c r="T9327" i="12"/>
  <c r="T9326" i="12"/>
  <c r="T9325" i="12"/>
  <c r="T9324" i="12"/>
  <c r="T9323" i="12"/>
  <c r="T9322" i="12"/>
  <c r="T9321" i="12"/>
  <c r="T9320" i="12"/>
  <c r="T9319" i="12"/>
  <c r="T9318" i="12"/>
  <c r="T9317" i="12"/>
  <c r="T9316" i="12"/>
  <c r="T9315" i="12"/>
  <c r="T9314" i="12"/>
  <c r="T9313" i="12"/>
  <c r="T9312" i="12"/>
  <c r="T9311" i="12"/>
  <c r="T9310" i="12"/>
  <c r="T9309" i="12"/>
  <c r="T9308" i="12"/>
  <c r="T9307" i="12"/>
  <c r="T9306" i="12"/>
  <c r="T9305" i="12"/>
  <c r="T9304" i="12"/>
  <c r="T9303" i="12"/>
  <c r="T9302" i="12"/>
  <c r="T9301" i="12"/>
  <c r="T9300" i="12"/>
  <c r="T9299" i="12"/>
  <c r="T9298" i="12"/>
  <c r="T9297" i="12"/>
  <c r="T9296" i="12"/>
  <c r="T9295" i="12"/>
  <c r="T9294" i="12"/>
  <c r="T9293" i="12"/>
  <c r="T9292" i="12"/>
  <c r="T9291" i="12"/>
  <c r="T9290" i="12"/>
  <c r="T9289" i="12"/>
  <c r="T9288" i="12"/>
  <c r="T9287" i="12"/>
  <c r="T9286" i="12"/>
  <c r="T9285" i="12"/>
  <c r="T9284" i="12"/>
  <c r="T9283" i="12"/>
  <c r="T9282" i="12"/>
  <c r="T9281" i="12"/>
  <c r="T9280" i="12"/>
  <c r="T9279" i="12"/>
  <c r="T9278" i="12"/>
  <c r="T9277" i="12"/>
  <c r="T9276" i="12"/>
  <c r="T9275" i="12"/>
  <c r="T9274" i="12"/>
  <c r="T9273" i="12"/>
  <c r="T9272" i="12"/>
  <c r="T9271" i="12"/>
  <c r="T9270" i="12"/>
  <c r="T9269" i="12"/>
  <c r="T9268" i="12"/>
  <c r="T9267" i="12"/>
  <c r="T9266" i="12"/>
  <c r="T9265" i="12"/>
  <c r="T9264" i="12"/>
  <c r="T9263" i="12"/>
  <c r="T9262" i="12"/>
  <c r="T9261" i="12"/>
  <c r="T9260" i="12"/>
  <c r="T9259" i="12"/>
  <c r="T9258" i="12"/>
  <c r="T9257" i="12"/>
  <c r="T9256" i="12"/>
  <c r="T9255" i="12"/>
  <c r="T9254" i="12"/>
  <c r="T9253" i="12"/>
  <c r="T9252" i="12"/>
  <c r="T9251" i="12"/>
  <c r="T9250" i="12"/>
  <c r="T9249" i="12"/>
  <c r="T9248" i="12"/>
  <c r="T9247" i="12"/>
  <c r="T9246" i="12"/>
  <c r="T9245" i="12"/>
  <c r="T9244" i="12"/>
  <c r="T9243" i="12"/>
  <c r="T9242" i="12"/>
  <c r="T9241" i="12"/>
  <c r="T9240" i="12"/>
  <c r="T9239" i="12"/>
  <c r="T9238" i="12"/>
  <c r="T9237" i="12"/>
  <c r="T9236" i="12"/>
  <c r="T9235" i="12"/>
  <c r="T9234" i="12"/>
  <c r="T9233" i="12"/>
  <c r="T9232" i="12"/>
  <c r="T9231" i="12"/>
  <c r="T9230" i="12"/>
  <c r="T9229" i="12"/>
  <c r="T9228" i="12"/>
  <c r="T9227" i="12"/>
  <c r="T9226" i="12"/>
  <c r="T9225" i="12"/>
  <c r="T9224" i="12"/>
  <c r="T9223" i="12"/>
  <c r="T9222" i="12"/>
  <c r="T9221" i="12"/>
  <c r="T9220" i="12"/>
  <c r="T9219" i="12"/>
  <c r="T9218" i="12"/>
  <c r="T9217" i="12"/>
  <c r="T9216" i="12"/>
  <c r="T9215" i="12"/>
  <c r="T9214" i="12"/>
  <c r="T9213" i="12"/>
  <c r="T9212" i="12"/>
  <c r="T9211" i="12"/>
  <c r="T9210" i="12"/>
  <c r="T9209" i="12"/>
  <c r="T9208" i="12"/>
  <c r="T9207" i="12"/>
  <c r="T9206" i="12"/>
  <c r="T9205" i="12"/>
  <c r="T9204" i="12"/>
  <c r="T9203" i="12"/>
  <c r="T9202" i="12"/>
  <c r="T9201" i="12"/>
  <c r="T9200" i="12"/>
  <c r="T9199" i="12"/>
  <c r="T9198" i="12"/>
  <c r="T9197" i="12"/>
  <c r="T9196" i="12"/>
  <c r="T9195" i="12"/>
  <c r="T9194" i="12"/>
  <c r="T9193" i="12"/>
  <c r="T9192" i="12"/>
  <c r="T9191" i="12"/>
  <c r="T9190" i="12"/>
  <c r="T9189" i="12"/>
  <c r="T9188" i="12"/>
  <c r="T9187" i="12"/>
  <c r="T9186" i="12"/>
  <c r="T9185" i="12"/>
  <c r="T9184" i="12"/>
  <c r="T9183" i="12"/>
  <c r="T9182" i="12"/>
  <c r="T9181" i="12"/>
  <c r="T9180" i="12"/>
  <c r="T9179" i="12"/>
  <c r="T9178" i="12"/>
  <c r="T9177" i="12"/>
  <c r="T9176" i="12"/>
  <c r="T9175" i="12"/>
  <c r="T9174" i="12"/>
  <c r="T9173" i="12"/>
  <c r="T9172" i="12"/>
  <c r="T9171" i="12"/>
  <c r="T9170" i="12"/>
  <c r="T9169" i="12"/>
  <c r="T9168" i="12"/>
  <c r="T9167" i="12"/>
  <c r="T9166" i="12"/>
  <c r="T9165" i="12"/>
  <c r="T9164" i="12"/>
  <c r="T9163" i="12"/>
  <c r="T9162" i="12"/>
  <c r="T9161" i="12"/>
  <c r="T9160" i="12"/>
  <c r="T9159" i="12"/>
  <c r="T9158" i="12"/>
  <c r="T9157" i="12"/>
  <c r="T9156" i="12"/>
  <c r="T9155" i="12"/>
  <c r="T9154" i="12"/>
  <c r="T9153" i="12"/>
  <c r="T9152" i="12"/>
  <c r="T9151" i="12"/>
  <c r="T9150" i="12"/>
  <c r="T9149" i="12"/>
  <c r="T9148" i="12"/>
  <c r="T9147" i="12"/>
  <c r="T9146" i="12"/>
  <c r="T9145" i="12"/>
  <c r="T9144" i="12"/>
  <c r="T9143" i="12"/>
  <c r="T9142" i="12"/>
  <c r="T9141" i="12"/>
  <c r="T9140" i="12"/>
  <c r="T9139" i="12"/>
  <c r="T9138" i="12"/>
  <c r="T9137" i="12"/>
  <c r="T9136" i="12"/>
  <c r="T9135" i="12"/>
  <c r="T9134" i="12"/>
  <c r="T9133" i="12"/>
  <c r="T9132" i="12"/>
  <c r="T9131" i="12"/>
  <c r="T9130" i="12"/>
  <c r="T9129" i="12"/>
  <c r="T9128" i="12"/>
  <c r="T9127" i="12"/>
  <c r="T9126" i="12"/>
  <c r="T9125" i="12"/>
  <c r="T9124" i="12"/>
  <c r="T9123" i="12"/>
  <c r="T9122" i="12"/>
  <c r="T9121" i="12"/>
  <c r="T9120" i="12"/>
  <c r="T9119" i="12"/>
  <c r="T9118" i="12"/>
  <c r="T9117" i="12"/>
  <c r="T9116" i="12"/>
  <c r="T9115" i="12"/>
  <c r="T9114" i="12"/>
  <c r="T9113" i="12"/>
  <c r="T9112" i="12"/>
  <c r="T9111" i="12"/>
  <c r="T9110" i="12"/>
  <c r="T9109" i="12"/>
  <c r="T9108" i="12"/>
  <c r="T9107" i="12"/>
  <c r="T9106" i="12"/>
  <c r="T9105" i="12"/>
  <c r="T9104" i="12"/>
  <c r="T9103" i="12"/>
  <c r="T9102" i="12"/>
  <c r="T9101" i="12"/>
  <c r="T9100" i="12"/>
  <c r="T9099" i="12"/>
  <c r="T9098" i="12"/>
  <c r="T9097" i="12"/>
  <c r="T9096" i="12"/>
  <c r="T9095" i="12"/>
  <c r="T9094" i="12"/>
  <c r="T9093" i="12"/>
  <c r="T9092" i="12"/>
  <c r="T9091" i="12"/>
  <c r="T9090" i="12"/>
  <c r="T9089" i="12"/>
  <c r="T9088" i="12"/>
  <c r="T9087" i="12"/>
  <c r="T9086" i="12"/>
  <c r="T9085" i="12"/>
  <c r="T9084" i="12"/>
  <c r="T9083" i="12"/>
  <c r="T9082" i="12"/>
  <c r="T9081" i="12"/>
  <c r="T9080" i="12"/>
  <c r="T9079" i="12"/>
  <c r="T9078" i="12"/>
  <c r="T9077" i="12"/>
  <c r="T9076" i="12"/>
  <c r="T9075" i="12"/>
  <c r="T9074" i="12"/>
  <c r="T9073" i="12"/>
  <c r="T9072" i="12"/>
  <c r="T9071" i="12"/>
  <c r="T9070" i="12"/>
  <c r="T9069" i="12"/>
  <c r="T9068" i="12"/>
  <c r="T9067" i="12"/>
  <c r="T9066" i="12"/>
  <c r="T9065" i="12"/>
  <c r="T9064" i="12"/>
  <c r="T9063" i="12"/>
  <c r="T9062" i="12"/>
  <c r="T9061" i="12"/>
  <c r="T9060" i="12"/>
  <c r="T9059" i="12"/>
  <c r="T9058" i="12"/>
  <c r="T9057" i="12"/>
  <c r="T9056" i="12"/>
  <c r="T9055" i="12"/>
  <c r="T9054" i="12"/>
  <c r="T9053" i="12"/>
  <c r="T9052" i="12"/>
  <c r="T9051" i="12"/>
  <c r="T9050" i="12"/>
  <c r="T9049" i="12"/>
  <c r="T9048" i="12"/>
  <c r="T9047" i="12"/>
  <c r="T9046" i="12"/>
  <c r="T9045" i="12"/>
  <c r="T9044" i="12"/>
  <c r="T9043" i="12"/>
  <c r="T9042" i="12"/>
  <c r="T9041" i="12"/>
  <c r="T9040" i="12"/>
  <c r="T9039" i="12"/>
  <c r="T9038" i="12"/>
  <c r="T9037" i="12"/>
  <c r="T9036" i="12"/>
  <c r="T9035" i="12"/>
  <c r="T9034" i="12"/>
  <c r="T9033" i="12"/>
  <c r="T9032" i="12"/>
  <c r="T9031" i="12"/>
  <c r="T9030" i="12"/>
  <c r="T9029" i="12"/>
  <c r="T9028" i="12"/>
  <c r="T9027" i="12"/>
  <c r="T9026" i="12"/>
  <c r="T9025" i="12"/>
  <c r="T9024" i="12"/>
  <c r="T9023" i="12"/>
  <c r="T9022" i="12"/>
  <c r="T9021" i="12"/>
  <c r="T9020" i="12"/>
  <c r="T9019" i="12"/>
  <c r="T9018" i="12"/>
  <c r="T9017" i="12"/>
  <c r="T9016" i="12"/>
  <c r="T9015" i="12"/>
  <c r="T9014" i="12"/>
  <c r="T9013" i="12"/>
  <c r="T9012" i="12"/>
  <c r="T9011" i="12"/>
  <c r="T9010" i="12"/>
  <c r="T9009" i="12"/>
  <c r="T9008" i="12"/>
  <c r="T9007" i="12"/>
  <c r="T9006" i="12"/>
  <c r="T9005" i="12"/>
  <c r="T9004" i="12"/>
  <c r="T9003" i="12"/>
  <c r="T9002" i="12"/>
  <c r="T9001" i="12"/>
  <c r="T9000" i="12"/>
  <c r="T8999" i="12"/>
  <c r="T8998" i="12"/>
  <c r="T8997" i="12"/>
  <c r="T8996" i="12"/>
  <c r="T8995" i="12"/>
  <c r="T8994" i="12"/>
  <c r="T8993" i="12"/>
  <c r="T8992" i="12"/>
  <c r="T8991" i="12"/>
  <c r="T8990" i="12"/>
  <c r="T8989" i="12"/>
  <c r="T8988" i="12"/>
  <c r="T8987" i="12"/>
  <c r="T8986" i="12"/>
  <c r="T8985" i="12"/>
  <c r="T8984" i="12"/>
  <c r="T8983" i="12"/>
  <c r="T8982" i="12"/>
  <c r="T8981" i="12"/>
  <c r="T8980" i="12"/>
  <c r="T8979" i="12"/>
  <c r="T8978" i="12"/>
  <c r="T8977" i="12"/>
  <c r="T8976" i="12"/>
  <c r="T8975" i="12"/>
  <c r="T8974" i="12"/>
  <c r="T8973" i="12"/>
  <c r="T8972" i="12"/>
  <c r="T8971" i="12"/>
  <c r="T8970" i="12"/>
  <c r="T8969" i="12"/>
  <c r="T8968" i="12"/>
  <c r="T8967" i="12"/>
  <c r="T8966" i="12"/>
  <c r="T8965" i="12"/>
  <c r="T8964" i="12"/>
  <c r="T8963" i="12"/>
  <c r="T8962" i="12"/>
  <c r="T8961" i="12"/>
  <c r="T8960" i="12"/>
  <c r="T8959" i="12"/>
  <c r="T8958" i="12"/>
  <c r="T8957" i="12"/>
  <c r="T8956" i="12"/>
  <c r="T8955" i="12"/>
  <c r="T8954" i="12"/>
  <c r="T8953" i="12"/>
  <c r="T8952" i="12"/>
  <c r="T8951" i="12"/>
  <c r="T8950" i="12"/>
  <c r="T8949" i="12"/>
  <c r="T8948" i="12"/>
  <c r="T8947" i="12"/>
  <c r="T8946" i="12"/>
  <c r="T8945" i="12"/>
  <c r="T8944" i="12"/>
  <c r="T8943" i="12"/>
  <c r="T8942" i="12"/>
  <c r="T8941" i="12"/>
  <c r="T8940" i="12"/>
  <c r="T8939" i="12"/>
  <c r="T8938" i="12"/>
  <c r="T8937" i="12"/>
  <c r="T8936" i="12"/>
  <c r="T8935" i="12"/>
  <c r="T8934" i="12"/>
  <c r="T8933" i="12"/>
  <c r="T8932" i="12"/>
  <c r="T8931" i="12"/>
  <c r="T8930" i="12"/>
  <c r="T8929" i="12"/>
  <c r="T8928" i="12"/>
  <c r="T8927" i="12"/>
  <c r="T8926" i="12"/>
  <c r="T8925" i="12"/>
  <c r="T8924" i="12"/>
  <c r="T8923" i="12"/>
  <c r="T8922" i="12"/>
  <c r="T8921" i="12"/>
  <c r="T8920" i="12"/>
  <c r="T8919" i="12"/>
  <c r="T8918" i="12"/>
  <c r="T8917" i="12"/>
  <c r="T8916" i="12"/>
  <c r="T8915" i="12"/>
  <c r="T8914" i="12"/>
  <c r="T8913" i="12"/>
  <c r="T8912" i="12"/>
  <c r="T8911" i="12"/>
  <c r="T8910" i="12"/>
  <c r="T8909" i="12"/>
  <c r="T8908" i="12"/>
  <c r="T8907" i="12"/>
  <c r="T8906" i="12"/>
  <c r="T8905" i="12"/>
  <c r="T8904" i="12"/>
  <c r="T8903" i="12"/>
  <c r="T8902" i="12"/>
  <c r="T8901" i="12"/>
  <c r="T8900" i="12"/>
  <c r="T8899" i="12"/>
  <c r="T8898" i="12"/>
  <c r="T8897" i="12"/>
  <c r="T8896" i="12"/>
  <c r="T8895" i="12"/>
  <c r="T8894" i="12"/>
  <c r="T8893" i="12"/>
  <c r="T8892" i="12"/>
  <c r="T8891" i="12"/>
  <c r="T8890" i="12"/>
  <c r="T8889" i="12"/>
  <c r="T8888" i="12"/>
  <c r="T8887" i="12"/>
  <c r="T8886" i="12"/>
  <c r="T8885" i="12"/>
  <c r="T8884" i="12"/>
  <c r="T8883" i="12"/>
  <c r="T8882" i="12"/>
  <c r="T8881" i="12"/>
  <c r="T8880" i="12"/>
  <c r="T8879" i="12"/>
  <c r="T8878" i="12"/>
  <c r="T8877" i="12"/>
  <c r="T8876" i="12"/>
  <c r="T8875" i="12"/>
  <c r="T8874" i="12"/>
  <c r="T8873" i="12"/>
  <c r="T8872" i="12"/>
  <c r="T8871" i="12"/>
  <c r="T8870" i="12"/>
  <c r="T8869" i="12"/>
  <c r="T8868" i="12"/>
  <c r="T8867" i="12"/>
  <c r="T8866" i="12"/>
  <c r="T8865" i="12"/>
  <c r="T8864" i="12"/>
  <c r="T8863" i="12"/>
  <c r="T8862" i="12"/>
  <c r="T8861" i="12"/>
  <c r="T8860" i="12"/>
  <c r="T8859" i="12"/>
  <c r="T8858" i="12"/>
  <c r="T8857" i="12"/>
  <c r="T8856" i="12"/>
  <c r="T8855" i="12"/>
  <c r="T8854" i="12"/>
  <c r="T8853" i="12"/>
  <c r="T8852" i="12"/>
  <c r="T8851" i="12"/>
  <c r="T8850" i="12"/>
  <c r="T8849" i="12"/>
  <c r="T8848" i="12"/>
  <c r="T8847" i="12"/>
  <c r="T8846" i="12"/>
  <c r="T8845" i="12"/>
  <c r="T8844" i="12"/>
  <c r="T8843" i="12"/>
  <c r="T8842" i="12"/>
  <c r="T8841" i="12"/>
  <c r="T8840" i="12"/>
  <c r="T8839" i="12"/>
  <c r="T8838" i="12"/>
  <c r="T8837" i="12"/>
  <c r="T8836" i="12"/>
  <c r="T8835" i="12"/>
  <c r="T8834" i="12"/>
  <c r="T8833" i="12"/>
  <c r="T8832" i="12"/>
  <c r="T8831" i="12"/>
  <c r="T8830" i="12"/>
  <c r="T8829" i="12"/>
  <c r="T8828" i="12"/>
  <c r="T8827" i="12"/>
  <c r="T8826" i="12"/>
  <c r="T8825" i="12"/>
  <c r="T8824" i="12"/>
  <c r="T8823" i="12"/>
  <c r="T8822" i="12"/>
  <c r="T8821" i="12"/>
  <c r="T8820" i="12"/>
  <c r="T8819" i="12"/>
  <c r="T8818" i="12"/>
  <c r="T8817" i="12"/>
  <c r="T8816" i="12"/>
  <c r="T8815" i="12"/>
  <c r="T8814" i="12"/>
  <c r="T8813" i="12"/>
  <c r="T8812" i="12"/>
  <c r="T8811" i="12"/>
  <c r="T8810" i="12"/>
  <c r="T8809" i="12"/>
  <c r="T8808" i="12"/>
  <c r="T8807" i="12"/>
  <c r="T8806" i="12"/>
  <c r="T8805" i="12"/>
  <c r="T8804" i="12"/>
  <c r="T8803" i="12"/>
  <c r="T8802" i="12"/>
  <c r="T8801" i="12"/>
  <c r="T8800" i="12"/>
  <c r="T8799" i="12"/>
  <c r="T8798" i="12"/>
  <c r="T8797" i="12"/>
  <c r="T8796" i="12"/>
  <c r="T8795" i="12"/>
  <c r="T8794" i="12"/>
  <c r="T8793" i="12"/>
  <c r="T8792" i="12"/>
  <c r="T8791" i="12"/>
  <c r="T8790" i="12"/>
  <c r="T8789" i="12"/>
  <c r="T8788" i="12"/>
  <c r="T8787" i="12"/>
  <c r="T8786" i="12"/>
  <c r="T8785" i="12"/>
  <c r="T8784" i="12"/>
  <c r="T8783" i="12"/>
  <c r="T8782" i="12"/>
  <c r="T8781" i="12"/>
  <c r="T8780" i="12"/>
  <c r="T8779" i="12"/>
  <c r="T8778" i="12"/>
  <c r="T8777" i="12"/>
  <c r="T8776" i="12"/>
  <c r="T8775" i="12"/>
  <c r="T8774" i="12"/>
  <c r="T8773" i="12"/>
  <c r="T8772" i="12"/>
  <c r="T8771" i="12"/>
  <c r="T8770" i="12"/>
  <c r="T8769" i="12"/>
  <c r="T8768" i="12"/>
  <c r="T8767" i="12"/>
  <c r="T8766" i="12"/>
  <c r="T8765" i="12"/>
  <c r="T8764" i="12"/>
  <c r="T8763" i="12"/>
  <c r="T8762" i="12"/>
  <c r="T8761" i="12"/>
  <c r="T8760" i="12"/>
  <c r="T8759" i="12"/>
  <c r="T8758" i="12"/>
  <c r="T8757" i="12"/>
  <c r="T8756" i="12"/>
  <c r="T8755" i="12"/>
  <c r="T8754" i="12"/>
  <c r="T8753" i="12"/>
  <c r="T8752" i="12"/>
  <c r="T8751" i="12"/>
  <c r="T8750" i="12"/>
  <c r="T8749" i="12"/>
  <c r="T8748" i="12"/>
  <c r="T8747" i="12"/>
  <c r="T8746" i="12"/>
  <c r="T8745" i="12"/>
  <c r="T8744" i="12"/>
  <c r="T8743" i="12"/>
  <c r="T8742" i="12"/>
  <c r="T8741" i="12"/>
  <c r="T8740" i="12"/>
  <c r="T8739" i="12"/>
  <c r="T8738" i="12"/>
  <c r="T8737" i="12"/>
  <c r="T8736" i="12"/>
  <c r="T8735" i="12"/>
  <c r="T8734" i="12"/>
  <c r="T8733" i="12"/>
  <c r="T8732" i="12"/>
  <c r="T8731" i="12"/>
  <c r="T8730" i="12"/>
  <c r="T8729" i="12"/>
  <c r="T8728" i="12"/>
  <c r="T8727" i="12"/>
  <c r="T8726" i="12"/>
  <c r="T8725" i="12"/>
  <c r="T8724" i="12"/>
  <c r="T8723" i="12"/>
  <c r="T8722" i="12"/>
  <c r="T8721" i="12"/>
  <c r="T8720" i="12"/>
  <c r="T8719" i="12"/>
  <c r="T8718" i="12"/>
  <c r="T8717" i="12"/>
  <c r="T8716" i="12"/>
  <c r="T8715" i="12"/>
  <c r="T8714" i="12"/>
  <c r="T8713" i="12"/>
  <c r="T8712" i="12"/>
  <c r="T8711" i="12"/>
  <c r="T8710" i="12"/>
  <c r="T8709" i="12"/>
  <c r="T8708" i="12"/>
  <c r="T8707" i="12"/>
  <c r="T8706" i="12"/>
  <c r="T8705" i="12"/>
  <c r="T8704" i="12"/>
  <c r="T8703" i="12"/>
  <c r="T8702" i="12"/>
  <c r="T8701" i="12"/>
  <c r="T8700" i="12"/>
  <c r="T8699" i="12"/>
  <c r="T8698" i="12"/>
  <c r="T8697" i="12"/>
  <c r="T8696" i="12"/>
  <c r="T8695" i="12"/>
  <c r="T8694" i="12"/>
  <c r="T8693" i="12"/>
  <c r="T8692" i="12"/>
  <c r="T8691" i="12"/>
  <c r="T8690" i="12"/>
  <c r="T8689" i="12"/>
  <c r="T8688" i="12"/>
  <c r="T8687" i="12"/>
  <c r="T8686" i="12"/>
  <c r="T8685" i="12"/>
  <c r="T8684" i="12"/>
  <c r="T8683" i="12"/>
  <c r="T8682" i="12"/>
  <c r="T8681" i="12"/>
  <c r="T8680" i="12"/>
  <c r="T8679" i="12"/>
  <c r="T8678" i="12"/>
  <c r="T8677" i="12"/>
  <c r="T8676" i="12"/>
  <c r="T8675" i="12"/>
  <c r="T8674" i="12"/>
  <c r="T8673" i="12"/>
  <c r="T8672" i="12"/>
  <c r="T8671" i="12"/>
  <c r="T8670" i="12"/>
  <c r="T8669" i="12"/>
  <c r="T8668" i="12"/>
  <c r="T8667" i="12"/>
  <c r="T8666" i="12"/>
  <c r="T8665" i="12"/>
  <c r="T8664" i="12"/>
  <c r="T8663" i="12"/>
  <c r="T8662" i="12"/>
  <c r="T8661" i="12"/>
  <c r="T8660" i="12"/>
  <c r="T8659" i="12"/>
  <c r="T8658" i="12"/>
  <c r="T8657" i="12"/>
  <c r="T8656" i="12"/>
  <c r="T8655" i="12"/>
  <c r="T8654" i="12"/>
  <c r="T8653" i="12"/>
  <c r="T8652" i="12"/>
  <c r="T8651" i="12"/>
  <c r="T8650" i="12"/>
  <c r="T8649" i="12"/>
  <c r="T8648" i="12"/>
  <c r="T8647" i="12"/>
  <c r="T8646" i="12"/>
  <c r="T8645" i="12"/>
  <c r="T8644" i="12"/>
  <c r="T8643" i="12"/>
  <c r="T8642" i="12"/>
  <c r="T8641" i="12"/>
  <c r="T8640" i="12"/>
  <c r="T8639" i="12"/>
  <c r="T8638" i="12"/>
  <c r="T8637" i="12"/>
  <c r="T8636" i="12"/>
  <c r="T8635" i="12"/>
  <c r="T8634" i="12"/>
  <c r="T8633" i="12"/>
  <c r="T8632" i="12"/>
  <c r="T8631" i="12"/>
  <c r="T8630" i="12"/>
  <c r="T8629" i="12"/>
  <c r="T8628" i="12"/>
  <c r="T8627" i="12"/>
  <c r="T8626" i="12"/>
  <c r="T8625" i="12"/>
  <c r="T8624" i="12"/>
  <c r="T8623" i="12"/>
  <c r="T8622" i="12"/>
  <c r="T8621" i="12"/>
  <c r="T8620" i="12"/>
  <c r="T8619" i="12"/>
  <c r="T8618" i="12"/>
  <c r="T8617" i="12"/>
  <c r="T8616" i="12"/>
  <c r="T8615" i="12"/>
  <c r="T8614" i="12"/>
  <c r="T8613" i="12"/>
  <c r="T8612" i="12"/>
  <c r="T8611" i="12"/>
  <c r="T8610" i="12"/>
  <c r="T8609" i="12"/>
  <c r="T8608" i="12"/>
  <c r="T8607" i="12"/>
  <c r="T8606" i="12"/>
  <c r="T8605" i="12"/>
  <c r="T8604" i="12"/>
  <c r="T8603" i="12"/>
  <c r="T8602" i="12"/>
  <c r="T8601" i="12"/>
  <c r="T8600" i="12"/>
  <c r="T8599" i="12"/>
  <c r="T8598" i="12"/>
  <c r="T8597" i="12"/>
  <c r="T8596" i="12"/>
  <c r="T8595" i="12"/>
  <c r="T8594" i="12"/>
  <c r="T8593" i="12"/>
  <c r="T8592" i="12"/>
  <c r="T8591" i="12"/>
  <c r="T8590" i="12"/>
  <c r="T8589" i="12"/>
  <c r="T8588" i="12"/>
  <c r="T8587" i="12"/>
  <c r="T8586" i="12"/>
  <c r="T8585" i="12"/>
  <c r="T8584" i="12"/>
  <c r="T8583" i="12"/>
  <c r="T8582" i="12"/>
  <c r="T8581" i="12"/>
  <c r="T8580" i="12"/>
  <c r="T8579" i="12"/>
  <c r="T8578" i="12"/>
  <c r="T8577" i="12"/>
  <c r="T8576" i="12"/>
  <c r="T8575" i="12"/>
  <c r="T8574" i="12"/>
  <c r="T8573" i="12"/>
  <c r="T8572" i="12"/>
  <c r="T8571" i="12"/>
  <c r="T8570" i="12"/>
  <c r="T8569" i="12"/>
  <c r="T8568" i="12"/>
  <c r="T8567" i="12"/>
  <c r="T8566" i="12"/>
  <c r="T8565" i="12"/>
  <c r="T8564" i="12"/>
  <c r="T8563" i="12"/>
  <c r="T8562" i="12"/>
  <c r="T8561" i="12"/>
  <c r="T8560" i="12"/>
  <c r="T8559" i="12"/>
  <c r="T8558" i="12"/>
  <c r="T8557" i="12"/>
  <c r="T8556" i="12"/>
  <c r="T8555" i="12"/>
  <c r="T8554" i="12"/>
  <c r="T8553" i="12"/>
  <c r="T8552" i="12"/>
  <c r="T8551" i="12"/>
  <c r="T8550" i="12"/>
  <c r="T8549" i="12"/>
  <c r="T8548" i="12"/>
  <c r="T8547" i="12"/>
  <c r="T8546" i="12"/>
  <c r="T8545" i="12"/>
  <c r="T8544" i="12"/>
  <c r="T8543" i="12"/>
  <c r="T8542" i="12"/>
  <c r="T8541" i="12"/>
  <c r="T8540" i="12"/>
  <c r="T8539" i="12"/>
  <c r="T8538" i="12"/>
  <c r="T8537" i="12"/>
  <c r="T8536" i="12"/>
  <c r="T8535" i="12"/>
  <c r="T8534" i="12"/>
  <c r="T8533" i="12"/>
  <c r="T8532" i="12"/>
  <c r="T8531" i="12"/>
  <c r="T8530" i="12"/>
  <c r="T8529" i="12"/>
  <c r="T8528" i="12"/>
  <c r="T8527" i="12"/>
  <c r="T8526" i="12"/>
  <c r="T8525" i="12"/>
  <c r="T8524" i="12"/>
  <c r="T8523" i="12"/>
  <c r="T8522" i="12"/>
  <c r="T8521" i="12"/>
  <c r="T8520" i="12"/>
  <c r="T8519" i="12"/>
  <c r="T8518" i="12"/>
  <c r="T8517" i="12"/>
  <c r="T8516" i="12"/>
  <c r="T8515" i="12"/>
  <c r="T8514" i="12"/>
  <c r="T8513" i="12"/>
  <c r="T8512" i="12"/>
  <c r="T8511" i="12"/>
  <c r="T8510" i="12"/>
  <c r="T8509" i="12"/>
  <c r="T8508" i="12"/>
  <c r="T8507" i="12"/>
  <c r="T8506" i="12"/>
  <c r="T8505" i="12"/>
  <c r="T8504" i="12"/>
  <c r="T8503" i="12"/>
  <c r="T8502" i="12"/>
  <c r="T8501" i="12"/>
  <c r="T8500" i="12"/>
  <c r="T8499" i="12"/>
  <c r="T8498" i="12"/>
  <c r="T8497" i="12"/>
  <c r="T8496" i="12"/>
  <c r="T8495" i="12"/>
  <c r="T8494" i="12"/>
  <c r="T8493" i="12"/>
  <c r="T8492" i="12"/>
  <c r="T8491" i="12"/>
  <c r="T8490" i="12"/>
  <c r="T8489" i="12"/>
  <c r="T8488" i="12"/>
  <c r="T8487" i="12"/>
  <c r="T8486" i="12"/>
  <c r="T8485" i="12"/>
  <c r="T8484" i="12"/>
  <c r="T8483" i="12"/>
  <c r="T8482" i="12"/>
  <c r="T8481" i="12"/>
  <c r="T8480" i="12"/>
  <c r="T8479" i="12"/>
  <c r="T8478" i="12"/>
  <c r="T8477" i="12"/>
  <c r="T8476" i="12"/>
  <c r="T8475" i="12"/>
  <c r="T8474" i="12"/>
  <c r="T8473" i="12"/>
  <c r="T8472" i="12"/>
  <c r="T8471" i="12"/>
  <c r="T8470" i="12"/>
  <c r="T8469" i="12"/>
  <c r="T8468" i="12"/>
  <c r="T8467" i="12"/>
  <c r="T8466" i="12"/>
  <c r="T8465" i="12"/>
  <c r="T8464" i="12"/>
  <c r="T8463" i="12"/>
  <c r="T8462" i="12"/>
  <c r="T8461" i="12"/>
  <c r="T8460" i="12"/>
  <c r="T8459" i="12"/>
  <c r="T8458" i="12"/>
  <c r="T8457" i="12"/>
  <c r="T8456" i="12"/>
  <c r="T8455" i="12"/>
  <c r="T8454" i="12"/>
  <c r="T8453" i="12"/>
  <c r="T8452" i="12"/>
  <c r="T8451" i="12"/>
  <c r="T8450" i="12"/>
  <c r="T8449" i="12"/>
  <c r="T8448" i="12"/>
  <c r="T8447" i="12"/>
  <c r="T8446" i="12"/>
  <c r="T8445" i="12"/>
  <c r="T8444" i="12"/>
  <c r="T8443" i="12"/>
  <c r="T8442" i="12"/>
  <c r="T8441" i="12"/>
  <c r="T8440" i="12"/>
  <c r="T8439" i="12"/>
  <c r="T8438" i="12"/>
  <c r="T8437" i="12"/>
  <c r="T8436" i="12"/>
  <c r="T8435" i="12"/>
  <c r="T8434" i="12"/>
  <c r="T8433" i="12"/>
  <c r="T8432" i="12"/>
  <c r="T8431" i="12"/>
  <c r="T8430" i="12"/>
  <c r="T8429" i="12"/>
  <c r="T8428" i="12"/>
  <c r="T8427" i="12"/>
  <c r="T8426" i="12"/>
  <c r="T8425" i="12"/>
  <c r="T8424" i="12"/>
  <c r="T8423" i="12"/>
  <c r="T8422" i="12"/>
  <c r="T8421" i="12"/>
  <c r="T8420" i="12"/>
  <c r="T8419" i="12"/>
  <c r="T8418" i="12"/>
  <c r="T8417" i="12"/>
  <c r="T8416" i="12"/>
  <c r="T8415" i="12"/>
  <c r="T8414" i="12"/>
  <c r="T8413" i="12"/>
  <c r="T8412" i="12"/>
  <c r="T8411" i="12"/>
  <c r="T8410" i="12"/>
  <c r="T8409" i="12"/>
  <c r="T8408" i="12"/>
  <c r="T8407" i="12"/>
  <c r="T8406" i="12"/>
  <c r="T8405" i="12"/>
  <c r="T8404" i="12"/>
  <c r="T8403" i="12"/>
  <c r="T8402" i="12"/>
  <c r="T8401" i="12"/>
  <c r="T8400" i="12"/>
  <c r="T8399" i="12"/>
  <c r="T8398" i="12"/>
  <c r="T8397" i="12"/>
  <c r="T8396" i="12"/>
  <c r="T8395" i="12"/>
  <c r="T8394" i="12"/>
  <c r="T8393" i="12"/>
  <c r="T8392" i="12"/>
  <c r="T8391" i="12"/>
  <c r="T8390" i="12"/>
  <c r="T8389" i="12"/>
  <c r="T8388" i="12"/>
  <c r="T8387" i="12"/>
  <c r="T8386" i="12"/>
  <c r="T8385" i="12"/>
  <c r="T8384" i="12"/>
  <c r="T8383" i="12"/>
  <c r="T8382" i="12"/>
  <c r="T8381" i="12"/>
  <c r="T8380" i="12"/>
  <c r="T8379" i="12"/>
  <c r="T8378" i="12"/>
  <c r="T8377" i="12"/>
  <c r="T8376" i="12"/>
  <c r="T8375" i="12"/>
  <c r="T8374" i="12"/>
  <c r="T8373" i="12"/>
  <c r="T8372" i="12"/>
  <c r="T8371" i="12"/>
  <c r="T8370" i="12"/>
  <c r="T8369" i="12"/>
  <c r="T8368" i="12"/>
  <c r="T8367" i="12"/>
  <c r="T8366" i="12"/>
  <c r="T8365" i="12"/>
  <c r="T8364" i="12"/>
  <c r="T8363" i="12"/>
  <c r="T8362" i="12"/>
  <c r="T8361" i="12"/>
  <c r="T8360" i="12"/>
  <c r="T8359" i="12"/>
  <c r="T8358" i="12"/>
  <c r="T8357" i="12"/>
  <c r="T8356" i="12"/>
  <c r="T8355" i="12"/>
  <c r="T8354" i="12"/>
  <c r="T8353" i="12"/>
  <c r="T8352" i="12"/>
  <c r="T8351" i="12"/>
  <c r="T8350" i="12"/>
  <c r="T8349" i="12"/>
  <c r="T8348" i="12"/>
  <c r="T8347" i="12"/>
  <c r="T8346" i="12"/>
  <c r="T8345" i="12"/>
  <c r="T8344" i="12"/>
  <c r="T8343" i="12"/>
  <c r="T8342" i="12"/>
  <c r="T8341" i="12"/>
  <c r="T8340" i="12"/>
  <c r="T8339" i="12"/>
  <c r="T8338" i="12"/>
  <c r="T8337" i="12"/>
  <c r="T8336" i="12"/>
  <c r="T8335" i="12"/>
  <c r="T8334" i="12"/>
  <c r="T8333" i="12"/>
  <c r="T8332" i="12"/>
  <c r="T8331" i="12"/>
  <c r="T8330" i="12"/>
  <c r="T8329" i="12"/>
  <c r="T8328" i="12"/>
  <c r="T8327" i="12"/>
  <c r="T8326" i="12"/>
  <c r="T8325" i="12"/>
  <c r="T8324" i="12"/>
  <c r="T8323" i="12"/>
  <c r="T8322" i="12"/>
  <c r="T8321" i="12"/>
  <c r="T8320" i="12"/>
  <c r="T8319" i="12"/>
  <c r="T8318" i="12"/>
  <c r="T8317" i="12"/>
  <c r="T8316" i="12"/>
  <c r="T8315" i="12"/>
  <c r="T8314" i="12"/>
  <c r="T8313" i="12"/>
  <c r="T8312" i="12"/>
  <c r="T8311" i="12"/>
  <c r="T8310" i="12"/>
  <c r="T8309" i="12"/>
  <c r="T8308" i="12"/>
  <c r="T8307" i="12"/>
  <c r="T8306" i="12"/>
  <c r="T8305" i="12"/>
  <c r="T8304" i="12"/>
  <c r="T8303" i="12"/>
  <c r="T8302" i="12"/>
  <c r="T8301" i="12"/>
  <c r="T8300" i="12"/>
  <c r="T8299" i="12"/>
  <c r="T8298" i="12"/>
  <c r="T8297" i="12"/>
  <c r="T8296" i="12"/>
  <c r="T8295" i="12"/>
  <c r="T8294" i="12"/>
  <c r="T8293" i="12"/>
  <c r="T8292" i="12"/>
  <c r="T8291" i="12"/>
  <c r="T8290" i="12"/>
  <c r="T8289" i="12"/>
  <c r="T8288" i="12"/>
  <c r="T8287" i="12"/>
  <c r="T8286" i="12"/>
  <c r="T8285" i="12"/>
  <c r="T8284" i="12"/>
  <c r="T8283" i="12"/>
  <c r="T8282" i="12"/>
  <c r="T8281" i="12"/>
  <c r="T8280" i="12"/>
  <c r="T8279" i="12"/>
  <c r="T8278" i="12"/>
  <c r="T8277" i="12"/>
  <c r="T8276" i="12"/>
  <c r="T8275" i="12"/>
  <c r="T8274" i="12"/>
  <c r="T8273" i="12"/>
  <c r="T8272" i="12"/>
  <c r="T8271" i="12"/>
  <c r="T8270" i="12"/>
  <c r="T8269" i="12"/>
  <c r="T8268" i="12"/>
  <c r="T8267" i="12"/>
  <c r="T8266" i="12"/>
  <c r="T8265" i="12"/>
  <c r="T8264" i="12"/>
  <c r="T8263" i="12"/>
  <c r="T8262" i="12"/>
  <c r="T8261" i="12"/>
  <c r="T8260" i="12"/>
  <c r="T8259" i="12"/>
  <c r="T8258" i="12"/>
  <c r="T8257" i="12"/>
  <c r="T8256" i="12"/>
  <c r="T8255" i="12"/>
  <c r="T8254" i="12"/>
  <c r="T8253" i="12"/>
  <c r="T8252" i="12"/>
  <c r="T8251" i="12"/>
  <c r="T8250" i="12"/>
  <c r="T8249" i="12"/>
  <c r="T8248" i="12"/>
  <c r="T8247" i="12"/>
  <c r="T8246" i="12"/>
  <c r="T8245" i="12"/>
  <c r="T8244" i="12"/>
  <c r="T8243" i="12"/>
  <c r="T8242" i="12"/>
  <c r="T8241" i="12"/>
  <c r="T8240" i="12"/>
  <c r="T8239" i="12"/>
  <c r="T8238" i="12"/>
  <c r="T8237" i="12"/>
  <c r="T8236" i="12"/>
  <c r="T8235" i="12"/>
  <c r="T8234" i="12"/>
  <c r="T8233" i="12"/>
  <c r="T8232" i="12"/>
  <c r="T8231" i="12"/>
  <c r="T8230" i="12"/>
  <c r="T8229" i="12"/>
  <c r="T8228" i="12"/>
  <c r="T8227" i="12"/>
  <c r="T8226" i="12"/>
  <c r="T8225" i="12"/>
  <c r="T8224" i="12"/>
  <c r="T8223" i="12"/>
  <c r="T8222" i="12"/>
  <c r="T8221" i="12"/>
  <c r="T8220" i="12"/>
  <c r="T8219" i="12"/>
  <c r="T8218" i="12"/>
  <c r="T8217" i="12"/>
  <c r="T8216" i="12"/>
  <c r="T8215" i="12"/>
  <c r="T8214" i="12"/>
  <c r="T8213" i="12"/>
  <c r="T8212" i="12"/>
  <c r="T8211" i="12"/>
  <c r="T8210" i="12"/>
  <c r="T8209" i="12"/>
  <c r="T8208" i="12"/>
  <c r="T8207" i="12"/>
  <c r="T8206" i="12"/>
  <c r="T8205" i="12"/>
  <c r="T8204" i="12"/>
  <c r="T8203" i="12"/>
  <c r="T8202" i="12"/>
  <c r="T8201" i="12"/>
  <c r="T8200" i="12"/>
  <c r="T8199" i="12"/>
  <c r="T8198" i="12"/>
  <c r="T8197" i="12"/>
  <c r="T8196" i="12"/>
  <c r="T8195" i="12"/>
  <c r="T8194" i="12"/>
  <c r="T8193" i="12"/>
  <c r="T8192" i="12"/>
  <c r="T8191" i="12"/>
  <c r="T8190" i="12"/>
  <c r="T8189" i="12"/>
  <c r="T8188" i="12"/>
  <c r="T8187" i="12"/>
  <c r="T8186" i="12"/>
  <c r="T8185" i="12"/>
  <c r="T8184" i="12"/>
  <c r="T8183" i="12"/>
  <c r="T8182" i="12"/>
  <c r="T8181" i="12"/>
  <c r="T8180" i="12"/>
  <c r="T8179" i="12"/>
  <c r="T8178" i="12"/>
  <c r="T8177" i="12"/>
  <c r="T8176" i="12"/>
  <c r="T8175" i="12"/>
  <c r="T8174" i="12"/>
  <c r="T8173" i="12"/>
  <c r="T8172" i="12"/>
  <c r="T8171" i="12"/>
  <c r="T8170" i="12"/>
  <c r="T8169" i="12"/>
  <c r="T8168" i="12"/>
  <c r="T8167" i="12"/>
  <c r="T8166" i="12"/>
  <c r="T8165" i="12"/>
  <c r="T8164" i="12"/>
  <c r="T8163" i="12"/>
  <c r="T8162" i="12"/>
  <c r="T8161" i="12"/>
  <c r="T8160" i="12"/>
  <c r="T8159" i="12"/>
  <c r="T8158" i="12"/>
  <c r="T8157" i="12"/>
  <c r="T8156" i="12"/>
  <c r="T8155" i="12"/>
  <c r="T8154" i="12"/>
  <c r="T8153" i="12"/>
  <c r="T8152" i="12"/>
  <c r="T8151" i="12"/>
  <c r="T8150" i="12"/>
  <c r="T8149" i="12"/>
  <c r="T8148" i="12"/>
  <c r="T8147" i="12"/>
  <c r="T8146" i="12"/>
  <c r="T8145" i="12"/>
  <c r="T8144" i="12"/>
  <c r="T8143" i="12"/>
  <c r="T8142" i="12"/>
  <c r="T8141" i="12"/>
  <c r="T8140" i="12"/>
  <c r="T8139" i="12"/>
  <c r="T8138" i="12"/>
  <c r="T8137" i="12"/>
  <c r="T8136" i="12"/>
  <c r="T8135" i="12"/>
  <c r="T8134" i="12"/>
  <c r="T8133" i="12"/>
  <c r="T8132" i="12"/>
  <c r="T8131" i="12"/>
  <c r="T8130" i="12"/>
  <c r="T8129" i="12"/>
  <c r="T8128" i="12"/>
  <c r="T8127" i="12"/>
  <c r="T8126" i="12"/>
  <c r="T8125" i="12"/>
  <c r="T8124" i="12"/>
  <c r="T8123" i="12"/>
  <c r="T8122" i="12"/>
  <c r="T8121" i="12"/>
  <c r="T8120" i="12"/>
  <c r="T8119" i="12"/>
  <c r="T8118" i="12"/>
  <c r="T8117" i="12"/>
  <c r="T8116" i="12"/>
  <c r="T8115" i="12"/>
  <c r="T8114" i="12"/>
  <c r="T8113" i="12"/>
  <c r="T8112" i="12"/>
  <c r="T8111" i="12"/>
  <c r="T8110" i="12"/>
  <c r="T8109" i="12"/>
  <c r="T8108" i="12"/>
  <c r="T8107" i="12"/>
  <c r="T8106" i="12"/>
  <c r="T8105" i="12"/>
  <c r="T8104" i="12"/>
  <c r="T8103" i="12"/>
  <c r="T8102" i="12"/>
  <c r="T8101" i="12"/>
  <c r="T8100" i="12"/>
  <c r="T8099" i="12"/>
  <c r="T8098" i="12"/>
  <c r="T8097" i="12"/>
  <c r="T8096" i="12"/>
  <c r="T8095" i="12"/>
  <c r="T8094" i="12"/>
  <c r="T8093" i="12"/>
  <c r="T8092" i="12"/>
  <c r="T8091" i="12"/>
  <c r="T8090" i="12"/>
  <c r="T8089" i="12"/>
  <c r="T8088" i="12"/>
  <c r="T8087" i="12"/>
  <c r="T8086" i="12"/>
  <c r="T8085" i="12"/>
  <c r="T8084" i="12"/>
  <c r="T8083" i="12"/>
  <c r="T8082" i="12"/>
  <c r="T8081" i="12"/>
  <c r="T8080" i="12"/>
  <c r="T8079" i="12"/>
  <c r="T8078" i="12"/>
  <c r="T8077" i="12"/>
  <c r="T8076" i="12"/>
  <c r="T8075" i="12"/>
  <c r="T8074" i="12"/>
  <c r="T8073" i="12"/>
  <c r="T8072" i="12"/>
  <c r="T8071" i="12"/>
  <c r="T8070" i="12"/>
  <c r="T8069" i="12"/>
  <c r="T8068" i="12"/>
  <c r="T8067" i="12"/>
  <c r="T8066" i="12"/>
  <c r="T8065" i="12"/>
  <c r="T8064" i="12"/>
  <c r="T8063" i="12"/>
  <c r="T8062" i="12"/>
  <c r="T8061" i="12"/>
  <c r="T8060" i="12"/>
  <c r="T8059" i="12"/>
  <c r="T8058" i="12"/>
  <c r="T8057" i="12"/>
  <c r="T8056" i="12"/>
  <c r="T8055" i="12"/>
  <c r="T8054" i="12"/>
  <c r="T8053" i="12"/>
  <c r="T8052" i="12"/>
  <c r="T8051" i="12"/>
  <c r="T8050" i="12"/>
  <c r="T8049" i="12"/>
  <c r="T8048" i="12"/>
  <c r="T8047" i="12"/>
  <c r="T8046" i="12"/>
  <c r="T8045" i="12"/>
  <c r="T8044" i="12"/>
  <c r="T8043" i="12"/>
  <c r="T8042" i="12"/>
  <c r="T8041" i="12"/>
  <c r="T8040" i="12"/>
  <c r="T8039" i="12"/>
  <c r="T8038" i="12"/>
  <c r="T8037" i="12"/>
  <c r="T8036" i="12"/>
  <c r="T8035" i="12"/>
  <c r="T8034" i="12"/>
  <c r="T8033" i="12"/>
  <c r="T8032" i="12"/>
  <c r="T8031" i="12"/>
  <c r="T8030" i="12"/>
  <c r="T8029" i="12"/>
  <c r="T8028" i="12"/>
  <c r="T8027" i="12"/>
  <c r="T8026" i="12"/>
  <c r="T8025" i="12"/>
  <c r="T8024" i="12"/>
  <c r="T8023" i="12"/>
  <c r="T8022" i="12"/>
  <c r="T8021" i="12"/>
  <c r="T8020" i="12"/>
  <c r="T8019" i="12"/>
  <c r="T8018" i="12"/>
  <c r="T8017" i="12"/>
  <c r="T8016" i="12"/>
  <c r="T8015" i="12"/>
  <c r="T8014" i="12"/>
  <c r="T8013" i="12"/>
  <c r="T8012" i="12"/>
  <c r="T8011" i="12"/>
  <c r="T8010" i="12"/>
  <c r="T8009" i="12"/>
  <c r="T8008" i="12"/>
  <c r="T8007" i="12"/>
  <c r="T8006" i="12"/>
  <c r="T8005" i="12"/>
  <c r="T8004" i="12"/>
  <c r="T8003" i="12"/>
  <c r="T8002" i="12"/>
  <c r="T8001" i="12"/>
  <c r="T8000" i="12"/>
  <c r="T7999" i="12"/>
  <c r="T7998" i="12"/>
  <c r="T7997" i="12"/>
  <c r="T7996" i="12"/>
  <c r="T7995" i="12"/>
  <c r="T7994" i="12"/>
  <c r="T7993" i="12"/>
  <c r="T7992" i="12"/>
  <c r="T7991" i="12"/>
  <c r="T7990" i="12"/>
  <c r="T7989" i="12"/>
  <c r="T7988" i="12"/>
  <c r="T7987" i="12"/>
  <c r="T7986" i="12"/>
  <c r="T7985" i="12"/>
  <c r="T7984" i="12"/>
  <c r="T7983" i="12"/>
  <c r="T7982" i="12"/>
  <c r="T7981" i="12"/>
  <c r="T7980" i="12"/>
  <c r="T7979" i="12"/>
  <c r="T7978" i="12"/>
  <c r="T7977" i="12"/>
  <c r="T7976" i="12"/>
  <c r="T7975" i="12"/>
  <c r="T7974" i="12"/>
  <c r="T7973" i="12"/>
  <c r="T7972" i="12"/>
  <c r="T7971" i="12"/>
  <c r="T7970" i="12"/>
  <c r="T7969" i="12"/>
  <c r="T7968" i="12"/>
  <c r="T7967" i="12"/>
  <c r="T7966" i="12"/>
  <c r="T7965" i="12"/>
  <c r="T7964" i="12"/>
  <c r="T7963" i="12"/>
  <c r="T7962" i="12"/>
  <c r="T7961" i="12"/>
  <c r="T7960" i="12"/>
  <c r="T7959" i="12"/>
  <c r="T7958" i="12"/>
  <c r="T7957" i="12"/>
  <c r="T7956" i="12"/>
  <c r="T7955" i="12"/>
  <c r="T7954" i="12"/>
  <c r="T7953" i="12"/>
  <c r="T7952" i="12"/>
  <c r="T7951" i="12"/>
  <c r="T7950" i="12"/>
  <c r="T7949" i="12"/>
  <c r="T7948" i="12"/>
  <c r="T7947" i="12"/>
  <c r="T7946" i="12"/>
  <c r="T7945" i="12"/>
  <c r="T7944" i="12"/>
  <c r="T7943" i="12"/>
  <c r="T7942" i="12"/>
  <c r="T7941" i="12"/>
  <c r="T7940" i="12"/>
  <c r="T7939" i="12"/>
  <c r="T7938" i="12"/>
  <c r="T7937" i="12"/>
  <c r="T7936" i="12"/>
  <c r="T7935" i="12"/>
  <c r="T7934" i="12"/>
  <c r="T7933" i="12"/>
  <c r="T7932" i="12"/>
  <c r="T7931" i="12"/>
  <c r="T7930" i="12"/>
  <c r="T7929" i="12"/>
  <c r="T7928" i="12"/>
  <c r="T7927" i="12"/>
  <c r="T7926" i="12"/>
  <c r="T7925" i="12"/>
  <c r="T7924" i="12"/>
  <c r="T7923" i="12"/>
  <c r="T7922" i="12"/>
  <c r="T7921" i="12"/>
  <c r="T7920" i="12"/>
  <c r="T7919" i="12"/>
  <c r="T7918" i="12"/>
  <c r="T7917" i="12"/>
  <c r="T7916" i="12"/>
  <c r="T7915" i="12"/>
  <c r="T7914" i="12"/>
  <c r="T7913" i="12"/>
  <c r="T7912" i="12"/>
  <c r="T7911" i="12"/>
  <c r="T7910" i="12"/>
  <c r="T7909" i="12"/>
  <c r="T7908" i="12"/>
  <c r="T7907" i="12"/>
  <c r="T7906" i="12"/>
  <c r="T7905" i="12"/>
  <c r="T7904" i="12"/>
  <c r="T7903" i="12"/>
  <c r="T7902" i="12"/>
  <c r="T7901" i="12"/>
  <c r="T7900" i="12"/>
  <c r="T7899" i="12"/>
  <c r="T7898" i="12"/>
  <c r="T7897" i="12"/>
  <c r="T7896" i="12"/>
  <c r="T7895" i="12"/>
  <c r="T7894" i="12"/>
  <c r="T7893" i="12"/>
  <c r="T7892" i="12"/>
  <c r="T7891" i="12"/>
  <c r="T7890" i="12"/>
  <c r="T7889" i="12"/>
  <c r="T7888" i="12"/>
  <c r="T7887" i="12"/>
  <c r="T7886" i="12"/>
  <c r="T7885" i="12"/>
  <c r="T7884" i="12"/>
  <c r="T7883" i="12"/>
  <c r="T7882" i="12"/>
  <c r="T7881" i="12"/>
  <c r="T7880" i="12"/>
  <c r="T7879" i="12"/>
  <c r="T7878" i="12"/>
  <c r="T7877" i="12"/>
  <c r="T7876" i="12"/>
  <c r="T7875" i="12"/>
  <c r="T7874" i="12"/>
  <c r="T7873" i="12"/>
  <c r="T7872" i="12"/>
  <c r="T7871" i="12"/>
  <c r="T7870" i="12"/>
  <c r="T7869" i="12"/>
  <c r="T7868" i="12"/>
  <c r="T7867" i="12"/>
  <c r="T7866" i="12"/>
  <c r="T7865" i="12"/>
  <c r="T7864" i="12"/>
  <c r="T7863" i="12"/>
  <c r="T7862" i="12"/>
  <c r="T7861" i="12"/>
  <c r="T7860" i="12"/>
  <c r="T7859" i="12"/>
  <c r="T7858" i="12"/>
  <c r="T7857" i="12"/>
  <c r="T7856" i="12"/>
  <c r="T7855" i="12"/>
  <c r="T7854" i="12"/>
  <c r="T7853" i="12"/>
  <c r="T7852" i="12"/>
  <c r="T7851" i="12"/>
  <c r="T7850" i="12"/>
  <c r="T7849" i="12"/>
  <c r="T7848" i="12"/>
  <c r="T7847" i="12"/>
  <c r="T7846" i="12"/>
  <c r="T7845" i="12"/>
  <c r="T7844" i="12"/>
  <c r="T7843" i="12"/>
  <c r="T7842" i="12"/>
  <c r="T7841" i="12"/>
  <c r="T7840" i="12"/>
  <c r="T7839" i="12"/>
  <c r="T7838" i="12"/>
  <c r="T7837" i="12"/>
  <c r="T7836" i="12"/>
  <c r="T7835" i="12"/>
  <c r="T7834" i="12"/>
  <c r="T7833" i="12"/>
  <c r="T7832" i="12"/>
  <c r="T7831" i="12"/>
  <c r="T7830" i="12"/>
  <c r="T7829" i="12"/>
  <c r="T7828" i="12"/>
  <c r="T7827" i="12"/>
  <c r="T7826" i="12"/>
  <c r="T7825" i="12"/>
  <c r="T7824" i="12"/>
  <c r="T7823" i="12"/>
  <c r="T7822" i="12"/>
  <c r="T7821" i="12"/>
  <c r="T7820" i="12"/>
  <c r="T7819" i="12"/>
  <c r="T7818" i="12"/>
  <c r="T7817" i="12"/>
  <c r="T7816" i="12"/>
  <c r="T7815" i="12"/>
  <c r="T7814" i="12"/>
  <c r="T7813" i="12"/>
  <c r="T7812" i="12"/>
  <c r="T7811" i="12"/>
  <c r="T7810" i="12"/>
  <c r="T7809" i="12"/>
  <c r="T7808" i="12"/>
  <c r="T7807" i="12"/>
  <c r="T7806" i="12"/>
  <c r="T7805" i="12"/>
  <c r="T7804" i="12"/>
  <c r="T7803" i="12"/>
  <c r="T7802" i="12"/>
  <c r="T7801" i="12"/>
  <c r="T7800" i="12"/>
  <c r="T7799" i="12"/>
  <c r="T7798" i="12"/>
  <c r="T7797" i="12"/>
  <c r="T7796" i="12"/>
  <c r="T7795" i="12"/>
  <c r="T7794" i="12"/>
  <c r="T7793" i="12"/>
  <c r="T7792" i="12"/>
  <c r="T7791" i="12"/>
  <c r="T7790" i="12"/>
  <c r="T7789" i="12"/>
  <c r="T7788" i="12"/>
  <c r="T7787" i="12"/>
  <c r="T7786" i="12"/>
  <c r="T7785" i="12"/>
  <c r="T7784" i="12"/>
  <c r="T7783" i="12"/>
  <c r="T7782" i="12"/>
  <c r="T7781" i="12"/>
  <c r="T7780" i="12"/>
  <c r="T7779" i="12"/>
  <c r="T7778" i="12"/>
  <c r="T7777" i="12"/>
  <c r="T7776" i="12"/>
  <c r="T7775" i="12"/>
  <c r="T7774" i="12"/>
  <c r="T7773" i="12"/>
  <c r="T7772" i="12"/>
  <c r="T7771" i="12"/>
  <c r="T7770" i="12"/>
  <c r="T7769" i="12"/>
  <c r="T7768" i="12"/>
  <c r="T7767" i="12"/>
  <c r="T7766" i="12"/>
  <c r="T7765" i="12"/>
  <c r="T7764" i="12"/>
  <c r="T7763" i="12"/>
  <c r="T7762" i="12"/>
  <c r="T7761" i="12"/>
  <c r="T7760" i="12"/>
  <c r="T7759" i="12"/>
  <c r="T7758" i="12"/>
  <c r="T7757" i="12"/>
  <c r="T7756" i="12"/>
  <c r="T7755" i="12"/>
  <c r="T7754" i="12"/>
  <c r="T7753" i="12"/>
  <c r="T7752" i="12"/>
  <c r="T7751" i="12"/>
  <c r="T7750" i="12"/>
  <c r="T7749" i="12"/>
  <c r="T7748" i="12"/>
  <c r="T7747" i="12"/>
  <c r="T7746" i="12"/>
  <c r="T7745" i="12"/>
  <c r="T7744" i="12"/>
  <c r="T7743" i="12"/>
  <c r="T7742" i="12"/>
  <c r="T7741" i="12"/>
  <c r="T7740" i="12"/>
  <c r="T7739" i="12"/>
  <c r="T7738" i="12"/>
  <c r="T7737" i="12"/>
  <c r="T7736" i="12"/>
  <c r="T7735" i="12"/>
  <c r="T7734" i="12"/>
  <c r="T7733" i="12"/>
  <c r="T7732" i="12"/>
  <c r="T7731" i="12"/>
  <c r="T7730" i="12"/>
  <c r="T7729" i="12"/>
  <c r="T7728" i="12"/>
  <c r="T7727" i="12"/>
  <c r="T7726" i="12"/>
  <c r="T7725" i="12"/>
  <c r="T7724" i="12"/>
  <c r="T7723" i="12"/>
  <c r="T7722" i="12"/>
  <c r="T7721" i="12"/>
  <c r="T7720" i="12"/>
  <c r="T7719" i="12"/>
  <c r="T7718" i="12"/>
  <c r="T7717" i="12"/>
  <c r="T7716" i="12"/>
  <c r="T7715" i="12"/>
  <c r="T7714" i="12"/>
  <c r="T7713" i="12"/>
  <c r="T7712" i="12"/>
  <c r="T7711" i="12"/>
  <c r="T7710" i="12"/>
  <c r="T7709" i="12"/>
  <c r="T7708" i="12"/>
  <c r="T7707" i="12"/>
  <c r="T7706" i="12"/>
  <c r="T7705" i="12"/>
  <c r="T7704" i="12"/>
  <c r="T7703" i="12"/>
  <c r="T7702" i="12"/>
  <c r="T7701" i="12"/>
  <c r="T7700" i="12"/>
  <c r="T7699" i="12"/>
  <c r="T7698" i="12"/>
  <c r="T7697" i="12"/>
  <c r="T7696" i="12"/>
  <c r="T7695" i="12"/>
  <c r="T7694" i="12"/>
  <c r="T7693" i="12"/>
  <c r="T7692" i="12"/>
  <c r="T7691" i="12"/>
  <c r="T7690" i="12"/>
  <c r="T7689" i="12"/>
  <c r="T7688" i="12"/>
  <c r="T7687" i="12"/>
  <c r="T7686" i="12"/>
  <c r="T7685" i="12"/>
  <c r="T7684" i="12"/>
  <c r="T7683" i="12"/>
  <c r="T7682" i="12"/>
  <c r="T7681" i="12"/>
  <c r="T7680" i="12"/>
  <c r="T7679" i="12"/>
  <c r="T7678" i="12"/>
  <c r="T7677" i="12"/>
  <c r="T7676" i="12"/>
  <c r="T7675" i="12"/>
  <c r="T7674" i="12"/>
  <c r="T7673" i="12"/>
  <c r="T7672" i="12"/>
  <c r="T7671" i="12"/>
  <c r="T7670" i="12"/>
  <c r="T7669" i="12"/>
  <c r="T7668" i="12"/>
  <c r="T7667" i="12"/>
  <c r="T7666" i="12"/>
  <c r="T7665" i="12"/>
  <c r="T7664" i="12"/>
  <c r="T7663" i="12"/>
  <c r="T7662" i="12"/>
  <c r="T7661" i="12"/>
  <c r="T7660" i="12"/>
  <c r="T7659" i="12"/>
  <c r="T7658" i="12"/>
  <c r="T7657" i="12"/>
  <c r="T7656" i="12"/>
  <c r="T7655" i="12"/>
  <c r="T7654" i="12"/>
  <c r="T7653" i="12"/>
  <c r="T7652" i="12"/>
  <c r="T7651" i="12"/>
  <c r="T7650" i="12"/>
  <c r="T7649" i="12"/>
  <c r="T7648" i="12"/>
  <c r="T7647" i="12"/>
  <c r="T7646" i="12"/>
  <c r="T7645" i="12"/>
  <c r="T7644" i="12"/>
  <c r="T7643" i="12"/>
  <c r="T7642" i="12"/>
  <c r="T7641" i="12"/>
  <c r="T7640" i="12"/>
  <c r="T7639" i="12"/>
  <c r="T7638" i="12"/>
  <c r="T7637" i="12"/>
  <c r="T7636" i="12"/>
  <c r="T7635" i="12"/>
  <c r="T7634" i="12"/>
  <c r="T7633" i="12"/>
  <c r="T7632" i="12"/>
  <c r="T7631" i="12"/>
  <c r="T7630" i="12"/>
  <c r="T7629" i="12"/>
  <c r="T7628" i="12"/>
  <c r="T7627" i="12"/>
  <c r="T7626" i="12"/>
  <c r="T7625" i="12"/>
  <c r="T7624" i="12"/>
  <c r="T7623" i="12"/>
  <c r="T7622" i="12"/>
  <c r="T7621" i="12"/>
  <c r="T7620" i="12"/>
  <c r="T7619" i="12"/>
  <c r="T7618" i="12"/>
  <c r="T7617" i="12"/>
  <c r="T7616" i="12"/>
  <c r="T7615" i="12"/>
  <c r="T7614" i="12"/>
  <c r="T7613" i="12"/>
  <c r="T7612" i="12"/>
  <c r="T7611" i="12"/>
  <c r="T7610" i="12"/>
  <c r="T7609" i="12"/>
  <c r="T7608" i="12"/>
  <c r="T7607" i="12"/>
  <c r="T7606" i="12"/>
  <c r="T7605" i="12"/>
  <c r="T7604" i="12"/>
  <c r="T7603" i="12"/>
  <c r="T7602" i="12"/>
  <c r="T7601" i="12"/>
  <c r="T7600" i="12"/>
  <c r="T7599" i="12"/>
  <c r="T7598" i="12"/>
  <c r="T7597" i="12"/>
  <c r="T7596" i="12"/>
  <c r="T7595" i="12"/>
  <c r="T7594" i="12"/>
  <c r="T7593" i="12"/>
  <c r="T7592" i="12"/>
  <c r="T7591" i="12"/>
  <c r="T7590" i="12"/>
  <c r="T7589" i="12"/>
  <c r="T7588" i="12"/>
  <c r="T7587" i="12"/>
  <c r="T7586" i="12"/>
  <c r="T7585" i="12"/>
  <c r="T7584" i="12"/>
  <c r="T7583" i="12"/>
  <c r="T7582" i="12"/>
  <c r="T7581" i="12"/>
  <c r="T7580" i="12"/>
  <c r="T7579" i="12"/>
  <c r="T7578" i="12"/>
  <c r="T7577" i="12"/>
  <c r="T7576" i="12"/>
  <c r="T7575" i="12"/>
  <c r="T7574" i="12"/>
  <c r="T7573" i="12"/>
  <c r="T7572" i="12"/>
  <c r="T7571" i="12"/>
  <c r="T7570" i="12"/>
  <c r="T7569" i="12"/>
  <c r="T7568" i="12"/>
  <c r="T7567" i="12"/>
  <c r="T7566" i="12"/>
  <c r="T7565" i="12"/>
  <c r="T7564" i="12"/>
  <c r="T7563" i="12"/>
  <c r="T7562" i="12"/>
  <c r="T7561" i="12"/>
  <c r="T7560" i="12"/>
  <c r="T7559" i="12"/>
  <c r="T7558" i="12"/>
  <c r="T7557" i="12"/>
  <c r="T7556" i="12"/>
  <c r="T7555" i="12"/>
  <c r="T7554" i="12"/>
  <c r="T7553" i="12"/>
  <c r="T7552" i="12"/>
  <c r="T7551" i="12"/>
  <c r="T7550" i="12"/>
  <c r="T7549" i="12"/>
  <c r="T7548" i="12"/>
  <c r="T7547" i="12"/>
  <c r="T7546" i="12"/>
  <c r="T7545" i="12"/>
  <c r="T7544" i="12"/>
  <c r="T7543" i="12"/>
  <c r="T7542" i="12"/>
  <c r="T7541" i="12"/>
  <c r="T7540" i="12"/>
  <c r="T7539" i="12"/>
  <c r="T7538" i="12"/>
  <c r="T7537" i="12"/>
  <c r="T7536" i="12"/>
  <c r="T7535" i="12"/>
  <c r="T7534" i="12"/>
  <c r="T7533" i="12"/>
  <c r="T7532" i="12"/>
  <c r="T7531" i="12"/>
  <c r="T7530" i="12"/>
  <c r="T7529" i="12"/>
  <c r="T7528" i="12"/>
  <c r="T7527" i="12"/>
  <c r="T7526" i="12"/>
  <c r="T7525" i="12"/>
  <c r="T7524" i="12"/>
  <c r="T7523" i="12"/>
  <c r="T7522" i="12"/>
  <c r="T7521" i="12"/>
  <c r="T7520" i="12"/>
  <c r="T7519" i="12"/>
  <c r="T7518" i="12"/>
  <c r="T7517" i="12"/>
  <c r="T7516" i="12"/>
  <c r="T7515" i="12"/>
  <c r="T7514" i="12"/>
  <c r="T7513" i="12"/>
  <c r="T7512" i="12"/>
  <c r="T7511" i="12"/>
  <c r="T7510" i="12"/>
  <c r="T7509" i="12"/>
  <c r="T7508" i="12"/>
  <c r="T7507" i="12"/>
  <c r="T7506" i="12"/>
  <c r="T7505" i="12"/>
  <c r="T7504" i="12"/>
  <c r="T7503" i="12"/>
  <c r="T7502" i="12"/>
  <c r="T7501" i="12"/>
  <c r="T7500" i="12"/>
  <c r="T7499" i="12"/>
  <c r="T7498" i="12"/>
  <c r="T7497" i="12"/>
  <c r="T7496" i="12"/>
  <c r="T7495" i="12"/>
  <c r="T7494" i="12"/>
  <c r="T7493" i="12"/>
  <c r="T7492" i="12"/>
  <c r="T7491" i="12"/>
  <c r="T7490" i="12"/>
  <c r="T7489" i="12"/>
  <c r="T7488" i="12"/>
  <c r="T7487" i="12"/>
  <c r="T7486" i="12"/>
  <c r="T7485" i="12"/>
  <c r="T7484" i="12"/>
  <c r="T7483" i="12"/>
  <c r="T7482" i="12"/>
  <c r="T7481" i="12"/>
  <c r="T7480" i="12"/>
  <c r="T7479" i="12"/>
  <c r="T7478" i="12"/>
  <c r="T7477" i="12"/>
  <c r="T7476" i="12"/>
  <c r="T7475" i="12"/>
  <c r="T7474" i="12"/>
  <c r="T7473" i="12"/>
  <c r="T7472" i="12"/>
  <c r="T7471" i="12"/>
  <c r="T7470" i="12"/>
  <c r="T7469" i="12"/>
  <c r="T7468" i="12"/>
  <c r="T7467" i="12"/>
  <c r="T7466" i="12"/>
  <c r="T7465" i="12"/>
  <c r="T7464" i="12"/>
  <c r="T7463" i="12"/>
  <c r="T7462" i="12"/>
  <c r="T7461" i="12"/>
  <c r="T7460" i="12"/>
  <c r="T7459" i="12"/>
  <c r="T7458" i="12"/>
  <c r="T7457" i="12"/>
  <c r="T7456" i="12"/>
  <c r="T7455" i="12"/>
  <c r="T7454" i="12"/>
  <c r="T7453" i="12"/>
  <c r="T7452" i="12"/>
  <c r="T7451" i="12"/>
  <c r="T7450" i="12"/>
  <c r="T7449" i="12"/>
  <c r="T7448" i="12"/>
  <c r="T7447" i="12"/>
  <c r="T7446" i="12"/>
  <c r="T7445" i="12"/>
  <c r="T7444" i="12"/>
  <c r="T7443" i="12"/>
  <c r="T7442" i="12"/>
  <c r="T7441" i="12"/>
  <c r="T7440" i="12"/>
  <c r="T7439" i="12"/>
  <c r="T7438" i="12"/>
  <c r="T7437" i="12"/>
  <c r="T7436" i="12"/>
  <c r="T7435" i="12"/>
  <c r="T7434" i="12"/>
  <c r="T7433" i="12"/>
  <c r="T7432" i="12"/>
  <c r="T7431" i="12"/>
  <c r="T7430" i="12"/>
  <c r="T7429" i="12"/>
  <c r="T7428" i="12"/>
  <c r="T7427" i="12"/>
  <c r="T7426" i="12"/>
  <c r="T7425" i="12"/>
  <c r="T7424" i="12"/>
  <c r="T7423" i="12"/>
  <c r="T7422" i="12"/>
  <c r="T7421" i="12"/>
  <c r="T7420" i="12"/>
  <c r="T7419" i="12"/>
  <c r="T7418" i="12"/>
  <c r="T7417" i="12"/>
  <c r="T7416" i="12"/>
  <c r="T7415" i="12"/>
  <c r="T7414" i="12"/>
  <c r="T7413" i="12"/>
  <c r="T7412" i="12"/>
  <c r="T7411" i="12"/>
  <c r="T7410" i="12"/>
  <c r="T7409" i="12"/>
  <c r="T7408" i="12"/>
  <c r="T7407" i="12"/>
  <c r="T7406" i="12"/>
  <c r="T7405" i="12"/>
  <c r="T7404" i="12"/>
  <c r="T7403" i="12"/>
  <c r="T7402" i="12"/>
  <c r="T7401" i="12"/>
  <c r="T7400" i="12"/>
  <c r="T7399" i="12"/>
  <c r="T7398" i="12"/>
  <c r="T7397" i="12"/>
  <c r="T7396" i="12"/>
  <c r="T7395" i="12"/>
  <c r="T7394" i="12"/>
  <c r="T7393" i="12"/>
  <c r="T7392" i="12"/>
  <c r="T7391" i="12"/>
  <c r="T7390" i="12"/>
  <c r="T7389" i="12"/>
  <c r="T7388" i="12"/>
  <c r="T7387" i="12"/>
  <c r="T7386" i="12"/>
  <c r="T7385" i="12"/>
  <c r="T7384" i="12"/>
  <c r="T7383" i="12"/>
  <c r="T7382" i="12"/>
  <c r="T7381" i="12"/>
  <c r="T7380" i="12"/>
  <c r="T7379" i="12"/>
  <c r="T7378" i="12"/>
  <c r="T7377" i="12"/>
  <c r="T7376" i="12"/>
  <c r="T7375" i="12"/>
  <c r="T7374" i="12"/>
  <c r="T7373" i="12"/>
  <c r="T7372" i="12"/>
  <c r="T7371" i="12"/>
  <c r="T7370" i="12"/>
  <c r="T7369" i="12"/>
  <c r="T7368" i="12"/>
  <c r="T7367" i="12"/>
  <c r="T7366" i="12"/>
  <c r="T7365" i="12"/>
  <c r="T7364" i="12"/>
  <c r="T7363" i="12"/>
  <c r="T7362" i="12"/>
  <c r="T7361" i="12"/>
  <c r="T7360" i="12"/>
  <c r="T7359" i="12"/>
  <c r="T7358" i="12"/>
  <c r="T7357" i="12"/>
  <c r="T7356" i="12"/>
  <c r="T7355" i="12"/>
  <c r="T7354" i="12"/>
  <c r="T7353" i="12"/>
  <c r="T7352" i="12"/>
  <c r="T7351" i="12"/>
  <c r="T7350" i="12"/>
  <c r="T7349" i="12"/>
  <c r="T7348" i="12"/>
  <c r="T7347" i="12"/>
  <c r="T7346" i="12"/>
  <c r="T7345" i="12"/>
  <c r="T7344" i="12"/>
  <c r="T7343" i="12"/>
  <c r="T7342" i="12"/>
  <c r="T7341" i="12"/>
  <c r="T7340" i="12"/>
  <c r="T7339" i="12"/>
  <c r="T7338" i="12"/>
  <c r="T7337" i="12"/>
  <c r="T7336" i="12"/>
  <c r="T7335" i="12"/>
  <c r="T7334" i="12"/>
  <c r="T7333" i="12"/>
  <c r="T7332" i="12"/>
  <c r="T7331" i="12"/>
  <c r="T7330" i="12"/>
  <c r="T7329" i="12"/>
  <c r="T7328" i="12"/>
  <c r="T7327" i="12"/>
  <c r="T7326" i="12"/>
  <c r="T7325" i="12"/>
  <c r="T7324" i="12"/>
  <c r="T7323" i="12"/>
  <c r="T7322" i="12"/>
  <c r="T7321" i="12"/>
  <c r="T7320" i="12"/>
  <c r="T7319" i="12"/>
  <c r="T7318" i="12"/>
  <c r="T7317" i="12"/>
  <c r="T7316" i="12"/>
  <c r="T7315" i="12"/>
  <c r="T7314" i="12"/>
  <c r="T7313" i="12"/>
  <c r="T7312" i="12"/>
  <c r="T7311" i="12"/>
  <c r="T7310" i="12"/>
  <c r="T7309" i="12"/>
  <c r="T7308" i="12"/>
  <c r="T7307" i="12"/>
  <c r="T7306" i="12"/>
  <c r="T7305" i="12"/>
  <c r="T7304" i="12"/>
  <c r="T7303" i="12"/>
  <c r="T7302" i="12"/>
  <c r="T7301" i="12"/>
  <c r="T7300" i="12"/>
  <c r="T7299" i="12"/>
  <c r="T7298" i="12"/>
  <c r="T7297" i="12"/>
  <c r="T7296" i="12"/>
  <c r="T7295" i="12"/>
  <c r="T7294" i="12"/>
  <c r="T7293" i="12"/>
  <c r="T7292" i="12"/>
  <c r="T7291" i="12"/>
  <c r="T7290" i="12"/>
  <c r="T7289" i="12"/>
  <c r="T7288" i="12"/>
  <c r="T7287" i="12"/>
  <c r="T7286" i="12"/>
  <c r="T7285" i="12"/>
  <c r="T7284" i="12"/>
  <c r="T7283" i="12"/>
  <c r="T7282" i="12"/>
  <c r="T7281" i="12"/>
  <c r="T7280" i="12"/>
  <c r="T7279" i="12"/>
  <c r="T7278" i="12"/>
  <c r="T7277" i="12"/>
  <c r="T7276" i="12"/>
  <c r="T7275" i="12"/>
  <c r="T7274" i="12"/>
  <c r="T7273" i="12"/>
  <c r="T7272" i="12"/>
  <c r="T7271" i="12"/>
  <c r="T7270" i="12"/>
  <c r="T7269" i="12"/>
  <c r="T7268" i="12"/>
  <c r="T7267" i="12"/>
  <c r="T7266" i="12"/>
  <c r="T7265" i="12"/>
  <c r="T7264" i="12"/>
  <c r="T7263" i="12"/>
  <c r="T7262" i="12"/>
  <c r="T7261" i="12"/>
  <c r="T7260" i="12"/>
  <c r="T7259" i="12"/>
  <c r="T7258" i="12"/>
  <c r="T7257" i="12"/>
  <c r="T7256" i="12"/>
  <c r="T7255" i="12"/>
  <c r="T7254" i="12"/>
  <c r="T7253" i="12"/>
  <c r="T7252" i="12"/>
  <c r="T7251" i="12"/>
  <c r="T7250" i="12"/>
  <c r="T7249" i="12"/>
  <c r="T7248" i="12"/>
  <c r="T7247" i="12"/>
  <c r="T7246" i="12"/>
  <c r="T7245" i="12"/>
  <c r="T7244" i="12"/>
  <c r="T7243" i="12"/>
  <c r="T7242" i="12"/>
  <c r="T7241" i="12"/>
  <c r="T7240" i="12"/>
  <c r="T7239" i="12"/>
  <c r="T7238" i="12"/>
  <c r="T7237" i="12"/>
  <c r="T7236" i="12"/>
  <c r="T7235" i="12"/>
  <c r="T7234" i="12"/>
  <c r="T7233" i="12"/>
  <c r="T7232" i="12"/>
  <c r="T7231" i="12"/>
  <c r="T7230" i="12"/>
  <c r="T7229" i="12"/>
  <c r="T7228" i="12"/>
  <c r="T7227" i="12"/>
  <c r="T7226" i="12"/>
  <c r="T7225" i="12"/>
  <c r="T7224" i="12"/>
  <c r="T7223" i="12"/>
  <c r="T7222" i="12"/>
  <c r="T7221" i="12"/>
  <c r="T7220" i="12"/>
  <c r="T7219" i="12"/>
  <c r="T7218" i="12"/>
  <c r="T7217" i="12"/>
  <c r="T7216" i="12"/>
  <c r="T7215" i="12"/>
  <c r="T7214" i="12"/>
  <c r="T7213" i="12"/>
  <c r="T7212" i="12"/>
  <c r="T7211" i="12"/>
  <c r="T7210" i="12"/>
  <c r="T7209" i="12"/>
  <c r="T7208" i="12"/>
  <c r="T7207" i="12"/>
  <c r="T7206" i="12"/>
  <c r="T7205" i="12"/>
  <c r="T7204" i="12"/>
  <c r="T7203" i="12"/>
  <c r="T7202" i="12"/>
  <c r="T7201" i="12"/>
  <c r="T7200" i="12"/>
  <c r="T7199" i="12"/>
  <c r="T7198" i="12"/>
  <c r="T7197" i="12"/>
  <c r="T7196" i="12"/>
  <c r="T7195" i="12"/>
  <c r="T7194" i="12"/>
  <c r="T7193" i="12"/>
  <c r="T7192" i="12"/>
  <c r="T7191" i="12"/>
  <c r="T7190" i="12"/>
  <c r="T7189" i="12"/>
  <c r="T7188" i="12"/>
  <c r="T7187" i="12"/>
  <c r="T7186" i="12"/>
  <c r="T7185" i="12"/>
  <c r="T7184" i="12"/>
  <c r="T7183" i="12"/>
  <c r="T7182" i="12"/>
  <c r="T7181" i="12"/>
  <c r="T7180" i="12"/>
  <c r="T7179" i="12"/>
  <c r="T7178" i="12"/>
  <c r="T7177" i="12"/>
  <c r="T7176" i="12"/>
  <c r="T7175" i="12"/>
  <c r="T7174" i="12"/>
  <c r="T7173" i="12"/>
  <c r="T7172" i="12"/>
  <c r="T7171" i="12"/>
  <c r="T7170" i="12"/>
  <c r="T7169" i="12"/>
  <c r="T7168" i="12"/>
  <c r="T7167" i="12"/>
  <c r="T7166" i="12"/>
  <c r="T7165" i="12"/>
  <c r="T7164" i="12"/>
  <c r="T7163" i="12"/>
  <c r="T7162" i="12"/>
  <c r="T7161" i="12"/>
  <c r="T7160" i="12"/>
  <c r="T7159" i="12"/>
  <c r="T7158" i="12"/>
  <c r="T7157" i="12"/>
  <c r="T7156" i="12"/>
  <c r="T7155" i="12"/>
  <c r="T7154" i="12"/>
  <c r="T7153" i="12"/>
  <c r="T7152" i="12"/>
  <c r="T7151" i="12"/>
  <c r="T7150" i="12"/>
  <c r="T7149" i="12"/>
  <c r="T7148" i="12"/>
  <c r="T7147" i="12"/>
  <c r="T7146" i="12"/>
  <c r="T7145" i="12"/>
  <c r="T7144" i="12"/>
  <c r="T7143" i="12"/>
  <c r="T7142" i="12"/>
  <c r="T7141" i="12"/>
  <c r="T7140" i="12"/>
  <c r="T7139" i="12"/>
  <c r="T7138" i="12"/>
  <c r="T7137" i="12"/>
  <c r="T7136" i="12"/>
  <c r="T7135" i="12"/>
  <c r="T7134" i="12"/>
  <c r="T7133" i="12"/>
  <c r="T7132" i="12"/>
  <c r="T7131" i="12"/>
  <c r="T7130" i="12"/>
  <c r="T7129" i="12"/>
  <c r="T7128" i="12"/>
  <c r="T7127" i="12"/>
  <c r="T7126" i="12"/>
  <c r="T7125" i="12"/>
  <c r="T7124" i="12"/>
  <c r="T7123" i="12"/>
  <c r="T7122" i="12"/>
  <c r="T7121" i="12"/>
  <c r="T7120" i="12"/>
  <c r="T7119" i="12"/>
  <c r="T7118" i="12"/>
  <c r="T7117" i="12"/>
  <c r="T7116" i="12"/>
  <c r="T7115" i="12"/>
  <c r="T7114" i="12"/>
  <c r="T7113" i="12"/>
  <c r="T7112" i="12"/>
  <c r="T7111" i="12"/>
  <c r="T7110" i="12"/>
  <c r="T7109" i="12"/>
  <c r="T7108" i="12"/>
  <c r="T7107" i="12"/>
  <c r="T7106" i="12"/>
  <c r="T7105" i="12"/>
  <c r="T7104" i="12"/>
  <c r="T7103" i="12"/>
  <c r="T7102" i="12"/>
  <c r="T7101" i="12"/>
  <c r="T7100" i="12"/>
  <c r="T7099" i="12"/>
  <c r="T7098" i="12"/>
  <c r="T7097" i="12"/>
  <c r="T7096" i="12"/>
  <c r="T7095" i="12"/>
  <c r="T7094" i="12"/>
  <c r="T7093" i="12"/>
  <c r="T7092" i="12"/>
  <c r="T7091" i="12"/>
  <c r="T7090" i="12"/>
  <c r="T7089" i="12"/>
  <c r="T7088" i="12"/>
  <c r="T7087" i="12"/>
  <c r="T7086" i="12"/>
  <c r="T7085" i="12"/>
  <c r="T7084" i="12"/>
  <c r="T7083" i="12"/>
  <c r="T7082" i="12"/>
  <c r="T7081" i="12"/>
  <c r="T7080" i="12"/>
  <c r="T7079" i="12"/>
  <c r="T7078" i="12"/>
  <c r="T7077" i="12"/>
  <c r="T7076" i="12"/>
  <c r="T7075" i="12"/>
  <c r="T7074" i="12"/>
  <c r="T7073" i="12"/>
  <c r="T7072" i="12"/>
  <c r="T7071" i="12"/>
  <c r="T7070" i="12"/>
  <c r="T7069" i="12"/>
  <c r="T7068" i="12"/>
  <c r="T7067" i="12"/>
  <c r="T7066" i="12"/>
  <c r="T7065" i="12"/>
  <c r="T7064" i="12"/>
  <c r="T7063" i="12"/>
  <c r="T7062" i="12"/>
  <c r="T7061" i="12"/>
  <c r="T7060" i="12"/>
  <c r="T7059" i="12"/>
  <c r="T7058" i="12"/>
  <c r="T7057" i="12"/>
  <c r="T7056" i="12"/>
  <c r="T7055" i="12"/>
  <c r="T7054" i="12"/>
  <c r="T7053" i="12"/>
  <c r="T7052" i="12"/>
  <c r="T7051" i="12"/>
  <c r="T7050" i="12"/>
  <c r="T7049" i="12"/>
  <c r="T7048" i="12"/>
  <c r="T7047" i="12"/>
  <c r="T7046" i="12"/>
  <c r="T7045" i="12"/>
  <c r="T7044" i="12"/>
  <c r="T7043" i="12"/>
  <c r="T7042" i="12"/>
  <c r="T7041" i="12"/>
  <c r="T7040" i="12"/>
  <c r="T7039" i="12"/>
  <c r="T7038" i="12"/>
  <c r="T7037" i="12"/>
  <c r="T7036" i="12"/>
  <c r="T7035" i="12"/>
  <c r="T7034" i="12"/>
  <c r="T7033" i="12"/>
  <c r="T7032" i="12"/>
  <c r="T7031" i="12"/>
  <c r="T7030" i="12"/>
  <c r="T7029" i="12"/>
  <c r="T7028" i="12"/>
  <c r="T7027" i="12"/>
  <c r="T7026" i="12"/>
  <c r="T7025" i="12"/>
  <c r="T7024" i="12"/>
  <c r="T7023" i="12"/>
  <c r="T7022" i="12"/>
  <c r="T7021" i="12"/>
  <c r="T7020" i="12"/>
  <c r="T7019" i="12"/>
  <c r="T7018" i="12"/>
  <c r="T7017" i="12"/>
  <c r="T7016" i="12"/>
  <c r="T7015" i="12"/>
  <c r="T7014" i="12"/>
  <c r="T7013" i="12"/>
  <c r="T7012" i="12"/>
  <c r="T7011" i="12"/>
  <c r="T7010" i="12"/>
  <c r="T7009" i="12"/>
  <c r="T7008" i="12"/>
  <c r="T7007" i="12"/>
  <c r="T7006" i="12"/>
  <c r="T7005" i="12"/>
  <c r="T7004" i="12"/>
  <c r="T7003" i="12"/>
  <c r="T7002" i="12"/>
  <c r="T7001" i="12"/>
  <c r="T7000" i="12"/>
  <c r="T6999" i="12"/>
  <c r="T6998" i="12"/>
  <c r="T6997" i="12"/>
  <c r="T6996" i="12"/>
  <c r="T6995" i="12"/>
  <c r="T6994" i="12"/>
  <c r="T6993" i="12"/>
  <c r="T6992" i="12"/>
  <c r="T6991" i="12"/>
  <c r="T6990" i="12"/>
  <c r="T6989" i="12"/>
  <c r="T6988" i="12"/>
  <c r="T6987" i="12"/>
  <c r="T6986" i="12"/>
  <c r="T6985" i="12"/>
  <c r="T6984" i="12"/>
  <c r="T6983" i="12"/>
  <c r="T6982" i="12"/>
  <c r="T6981" i="12"/>
  <c r="T6980" i="12"/>
  <c r="T6979" i="12"/>
  <c r="T6978" i="12"/>
  <c r="T6977" i="12"/>
  <c r="T6976" i="12"/>
  <c r="T6975" i="12"/>
  <c r="T6974" i="12"/>
  <c r="T6973" i="12"/>
  <c r="T6972" i="12"/>
  <c r="T6971" i="12"/>
  <c r="T6970" i="12"/>
  <c r="T6969" i="12"/>
  <c r="T6968" i="12"/>
  <c r="T6967" i="12"/>
  <c r="T6966" i="12"/>
  <c r="T6965" i="12"/>
  <c r="T6964" i="12"/>
  <c r="T6963" i="12"/>
  <c r="T6962" i="12"/>
  <c r="T6961" i="12"/>
  <c r="T6960" i="12"/>
  <c r="T6959" i="12"/>
  <c r="T6958" i="12"/>
  <c r="T6957" i="12"/>
  <c r="T6956" i="12"/>
  <c r="T6955" i="12"/>
  <c r="T6954" i="12"/>
  <c r="T6953" i="12"/>
  <c r="T6952" i="12"/>
  <c r="T6951" i="12"/>
  <c r="T6950" i="12"/>
  <c r="T6949" i="12"/>
  <c r="T6948" i="12"/>
  <c r="T6947" i="12"/>
  <c r="T6946" i="12"/>
  <c r="T6945" i="12"/>
  <c r="T6944" i="12"/>
  <c r="T6943" i="12"/>
  <c r="T6942" i="12"/>
  <c r="T6941" i="12"/>
  <c r="T6940" i="12"/>
  <c r="T6939" i="12"/>
  <c r="T6938" i="12"/>
  <c r="T6937" i="12"/>
  <c r="T6936" i="12"/>
  <c r="T6935" i="12"/>
  <c r="T6934" i="12"/>
  <c r="T6933" i="12"/>
  <c r="T6932" i="12"/>
  <c r="T6931" i="12"/>
  <c r="T6930" i="12"/>
  <c r="T6929" i="12"/>
  <c r="T6928" i="12"/>
  <c r="T6927" i="12"/>
  <c r="T6926" i="12"/>
  <c r="T6925" i="12"/>
  <c r="T6924" i="12"/>
  <c r="T6923" i="12"/>
  <c r="T6922" i="12"/>
  <c r="T6921" i="12"/>
  <c r="T6920" i="12"/>
  <c r="T6919" i="12"/>
  <c r="T6918" i="12"/>
  <c r="T6917" i="12"/>
  <c r="T6916" i="12"/>
  <c r="T6915" i="12"/>
  <c r="T6914" i="12"/>
  <c r="T6913" i="12"/>
  <c r="T6912" i="12"/>
  <c r="T6911" i="12"/>
  <c r="T6910" i="12"/>
  <c r="T6909" i="12"/>
  <c r="T6908" i="12"/>
  <c r="T6907" i="12"/>
  <c r="T6906" i="12"/>
  <c r="T6905" i="12"/>
  <c r="T6904" i="12"/>
  <c r="T6903" i="12"/>
  <c r="T6902" i="12"/>
  <c r="T6901" i="12"/>
  <c r="T6900" i="12"/>
  <c r="T6899" i="12"/>
  <c r="T6898" i="12"/>
  <c r="T6897" i="12"/>
  <c r="T6896" i="12"/>
  <c r="T6895" i="12"/>
  <c r="T6894" i="12"/>
  <c r="T6893" i="12"/>
  <c r="T6892" i="12"/>
  <c r="T6891" i="12"/>
  <c r="T6890" i="12"/>
  <c r="T6889" i="12"/>
  <c r="T6888" i="12"/>
  <c r="T6887" i="12"/>
  <c r="T6886" i="12"/>
  <c r="T6885" i="12"/>
  <c r="T6884" i="12"/>
  <c r="T6883" i="12"/>
  <c r="T6882" i="12"/>
  <c r="T6881" i="12"/>
  <c r="T6880" i="12"/>
  <c r="T6879" i="12"/>
  <c r="T6878" i="12"/>
  <c r="T6877" i="12"/>
  <c r="T6876" i="12"/>
  <c r="T6875" i="12"/>
  <c r="T6874" i="12"/>
  <c r="T6873" i="12"/>
  <c r="T6872" i="12"/>
  <c r="T6871" i="12"/>
  <c r="T6870" i="12"/>
  <c r="T6869" i="12"/>
  <c r="T6868" i="12"/>
  <c r="T6867" i="12"/>
  <c r="T6866" i="12"/>
  <c r="T6865" i="12"/>
  <c r="T6864" i="12"/>
  <c r="T6863" i="12"/>
  <c r="T6862" i="12"/>
  <c r="T6861" i="12"/>
  <c r="T6860" i="12"/>
  <c r="T6859" i="12"/>
  <c r="T6858" i="12"/>
  <c r="T6857" i="12"/>
  <c r="T6856" i="12"/>
  <c r="T6855" i="12"/>
  <c r="T6854" i="12"/>
  <c r="T6853" i="12"/>
  <c r="T6852" i="12"/>
  <c r="T6851" i="12"/>
  <c r="T6850" i="12"/>
  <c r="T6849" i="12"/>
  <c r="T6848" i="12"/>
  <c r="T6847" i="12"/>
  <c r="T6846" i="12"/>
  <c r="T6845" i="12"/>
  <c r="T6844" i="12"/>
  <c r="T6843" i="12"/>
  <c r="T6842" i="12"/>
  <c r="T6841" i="12"/>
  <c r="T6840" i="12"/>
  <c r="T6839" i="12"/>
  <c r="T6838" i="12"/>
  <c r="T6837" i="12"/>
  <c r="T6836" i="12"/>
  <c r="T6835" i="12"/>
  <c r="T6834" i="12"/>
  <c r="T6833" i="12"/>
  <c r="T6832" i="12"/>
  <c r="T6831" i="12"/>
  <c r="T6830" i="12"/>
  <c r="T6829" i="12"/>
  <c r="T6828" i="12"/>
  <c r="T6827" i="12"/>
  <c r="T6826" i="12"/>
  <c r="T6825" i="12"/>
  <c r="T6824" i="12"/>
  <c r="T6823" i="12"/>
  <c r="T6822" i="12"/>
  <c r="T6821" i="12"/>
  <c r="T6820" i="12"/>
  <c r="T6819" i="12"/>
  <c r="T6818" i="12"/>
  <c r="T6817" i="12"/>
  <c r="T6816" i="12"/>
  <c r="T6815" i="12"/>
  <c r="T6814" i="12"/>
  <c r="T6813" i="12"/>
  <c r="T6812" i="12"/>
  <c r="T6811" i="12"/>
  <c r="T6810" i="12"/>
  <c r="T6809" i="12"/>
  <c r="T6808" i="12"/>
  <c r="T6807" i="12"/>
  <c r="T6806" i="12"/>
  <c r="T6805" i="12"/>
  <c r="T6804" i="12"/>
  <c r="T6803" i="12"/>
  <c r="T6802" i="12"/>
  <c r="T6801" i="12"/>
  <c r="T6800" i="12"/>
  <c r="T6799" i="12"/>
  <c r="T6798" i="12"/>
  <c r="T6797" i="12"/>
  <c r="T6796" i="12"/>
  <c r="T6795" i="12"/>
  <c r="T6794" i="12"/>
  <c r="T6793" i="12"/>
  <c r="T6792" i="12"/>
  <c r="T6791" i="12"/>
  <c r="T6790" i="12"/>
  <c r="T6789" i="12"/>
  <c r="T6788" i="12"/>
  <c r="T6787" i="12"/>
  <c r="T6786" i="12"/>
  <c r="T6785" i="12"/>
  <c r="T6784" i="12"/>
  <c r="T6783" i="12"/>
  <c r="T6782" i="12"/>
  <c r="T6781" i="12"/>
  <c r="T6780" i="12"/>
  <c r="T6779" i="12"/>
  <c r="T6778" i="12"/>
  <c r="T6777" i="12"/>
  <c r="T6776" i="12"/>
  <c r="T6775" i="12"/>
  <c r="T6774" i="12"/>
  <c r="T6773" i="12"/>
  <c r="T6772" i="12"/>
  <c r="T6771" i="12"/>
  <c r="T6770" i="12"/>
  <c r="T6769" i="12"/>
  <c r="T6768" i="12"/>
  <c r="T6767" i="12"/>
  <c r="T6766" i="12"/>
  <c r="T6765" i="12"/>
  <c r="T6764" i="12"/>
  <c r="T6763" i="12"/>
  <c r="T6762" i="12"/>
  <c r="T6761" i="12"/>
  <c r="T6760" i="12"/>
  <c r="T6759" i="12"/>
  <c r="T6758" i="12"/>
  <c r="T6757" i="12"/>
  <c r="T6756" i="12"/>
  <c r="T6755" i="12"/>
  <c r="T6754" i="12"/>
  <c r="T6753" i="12"/>
  <c r="T6752" i="12"/>
  <c r="T6751" i="12"/>
  <c r="T6750" i="12"/>
  <c r="T6749" i="12"/>
  <c r="T6748" i="12"/>
  <c r="T6747" i="12"/>
  <c r="T6746" i="12"/>
  <c r="T6745" i="12"/>
  <c r="T6744" i="12"/>
  <c r="T6743" i="12"/>
  <c r="T6742" i="12"/>
  <c r="T6741" i="12"/>
  <c r="T6740" i="12"/>
  <c r="T6739" i="12"/>
  <c r="T6738" i="12"/>
  <c r="T6737" i="12"/>
  <c r="T6736" i="12"/>
  <c r="T6735" i="12"/>
  <c r="T6734" i="12"/>
  <c r="T6733" i="12"/>
  <c r="T6732" i="12"/>
  <c r="T6731" i="12"/>
  <c r="T6730" i="12"/>
  <c r="T6729" i="12"/>
  <c r="T6728" i="12"/>
  <c r="T6727" i="12"/>
  <c r="T6726" i="12"/>
  <c r="T6725" i="12"/>
  <c r="T6724" i="12"/>
  <c r="T6723" i="12"/>
  <c r="T6722" i="12"/>
  <c r="T6721" i="12"/>
  <c r="T6720" i="12"/>
  <c r="T6719" i="12"/>
  <c r="T6718" i="12"/>
  <c r="T6717" i="12"/>
  <c r="T6716" i="12"/>
  <c r="T6715" i="12"/>
  <c r="T6714" i="12"/>
  <c r="T6713" i="12"/>
  <c r="T6712" i="12"/>
  <c r="T6711" i="12"/>
  <c r="T6710" i="12"/>
  <c r="T6709" i="12"/>
  <c r="T6708" i="12"/>
  <c r="T6707" i="12"/>
  <c r="T6706" i="12"/>
  <c r="T6705" i="12"/>
  <c r="T6704" i="12"/>
  <c r="T6703" i="12"/>
  <c r="T6702" i="12"/>
  <c r="T6701" i="12"/>
  <c r="T6700" i="12"/>
  <c r="T6699" i="12"/>
  <c r="T6698" i="12"/>
  <c r="T6697" i="12"/>
  <c r="T6696" i="12"/>
  <c r="T6695" i="12"/>
  <c r="T6694" i="12"/>
  <c r="T6693" i="12"/>
  <c r="T6692" i="12"/>
  <c r="T6691" i="12"/>
  <c r="T6690" i="12"/>
  <c r="T6689" i="12"/>
  <c r="T6688" i="12"/>
  <c r="T6687" i="12"/>
  <c r="T6686" i="12"/>
  <c r="T6685" i="12"/>
  <c r="T6684" i="12"/>
  <c r="T6683" i="12"/>
  <c r="T6682" i="12"/>
  <c r="T6681" i="12"/>
  <c r="T6680" i="12"/>
  <c r="T6679" i="12"/>
  <c r="T6678" i="12"/>
  <c r="T6677" i="12"/>
  <c r="T6676" i="12"/>
  <c r="T6675" i="12"/>
  <c r="T6674" i="12"/>
  <c r="T6673" i="12"/>
  <c r="T6672" i="12"/>
  <c r="T6671" i="12"/>
  <c r="T6670" i="12"/>
  <c r="T6669" i="12"/>
  <c r="T6668" i="12"/>
  <c r="T6667" i="12"/>
  <c r="T6666" i="12"/>
  <c r="T6665" i="12"/>
  <c r="T6664" i="12"/>
  <c r="T6663" i="12"/>
  <c r="T6662" i="12"/>
  <c r="T6661" i="12"/>
  <c r="T6660" i="12"/>
  <c r="T6659" i="12"/>
  <c r="T6658" i="12"/>
  <c r="T6657" i="12"/>
  <c r="T6656" i="12"/>
  <c r="T6655" i="12"/>
  <c r="T6654" i="12"/>
  <c r="T6653" i="12"/>
  <c r="T6652" i="12"/>
  <c r="T6651" i="12"/>
  <c r="T6650" i="12"/>
  <c r="T6649" i="12"/>
  <c r="T6648" i="12"/>
  <c r="T6647" i="12"/>
  <c r="T6646" i="12"/>
  <c r="T6645" i="12"/>
  <c r="T6644" i="12"/>
  <c r="T6643" i="12"/>
  <c r="T6642" i="12"/>
  <c r="T6641" i="12"/>
  <c r="T6640" i="12"/>
  <c r="T6639" i="12"/>
  <c r="T6638" i="12"/>
  <c r="T6637" i="12"/>
  <c r="T6636" i="12"/>
  <c r="T6635" i="12"/>
  <c r="T6634" i="12"/>
  <c r="T6633" i="12"/>
  <c r="T6632" i="12"/>
  <c r="T6631" i="12"/>
  <c r="T6630" i="12"/>
  <c r="T6629" i="12"/>
  <c r="T6628" i="12"/>
  <c r="T6627" i="12"/>
  <c r="T6626" i="12"/>
  <c r="T6625" i="12"/>
  <c r="T6624" i="12"/>
  <c r="T6623" i="12"/>
  <c r="T6622" i="12"/>
  <c r="T6621" i="12"/>
  <c r="T6620" i="12"/>
  <c r="T6619" i="12"/>
  <c r="T6618" i="12"/>
  <c r="T6617" i="12"/>
  <c r="T6616" i="12"/>
  <c r="T6615" i="12"/>
  <c r="T6614" i="12"/>
  <c r="T6613" i="12"/>
  <c r="T6612" i="12"/>
  <c r="T6611" i="12"/>
  <c r="T6610" i="12"/>
  <c r="T6609" i="12"/>
  <c r="T6608" i="12"/>
  <c r="T6607" i="12"/>
  <c r="T6606" i="12"/>
  <c r="T6605" i="12"/>
  <c r="T6604" i="12"/>
  <c r="T6603" i="12"/>
  <c r="T6602" i="12"/>
  <c r="T6601" i="12"/>
  <c r="T6600" i="12"/>
  <c r="T6599" i="12"/>
  <c r="T6598" i="12"/>
  <c r="T6597" i="12"/>
  <c r="T6596" i="12"/>
  <c r="T6595" i="12"/>
  <c r="T6594" i="12"/>
  <c r="T6593" i="12"/>
  <c r="T6592" i="12"/>
  <c r="T6591" i="12"/>
  <c r="T6590" i="12"/>
  <c r="T6589" i="12"/>
  <c r="T6588" i="12"/>
  <c r="T6587" i="12"/>
  <c r="T6586" i="12"/>
  <c r="T6585" i="12"/>
  <c r="T6584" i="12"/>
  <c r="T6583" i="12"/>
  <c r="T6582" i="12"/>
  <c r="T6581" i="12"/>
  <c r="T6580" i="12"/>
  <c r="T6579" i="12"/>
  <c r="T6578" i="12"/>
  <c r="T6577" i="12"/>
  <c r="T6576" i="12"/>
  <c r="T6575" i="12"/>
  <c r="T6574" i="12"/>
  <c r="T6573" i="12"/>
  <c r="T6572" i="12"/>
  <c r="T6571" i="12"/>
  <c r="T6570" i="12"/>
  <c r="T6569" i="12"/>
  <c r="T6568" i="12"/>
  <c r="T6567" i="12"/>
  <c r="T6566" i="12"/>
  <c r="T6565" i="12"/>
  <c r="T6564" i="12"/>
  <c r="T6563" i="12"/>
  <c r="T6562" i="12"/>
  <c r="T6561" i="12"/>
  <c r="T6560" i="12"/>
  <c r="T6559" i="12"/>
  <c r="T6558" i="12"/>
  <c r="T6557" i="12"/>
  <c r="T6556" i="12"/>
  <c r="T6555" i="12"/>
  <c r="T6554" i="12"/>
  <c r="T6553" i="12"/>
  <c r="T6552" i="12"/>
  <c r="T6551" i="12"/>
  <c r="T6550" i="12"/>
  <c r="T6549" i="12"/>
  <c r="T6548" i="12"/>
  <c r="T6547" i="12"/>
  <c r="T6546" i="12"/>
  <c r="T6545" i="12"/>
  <c r="T6544" i="12"/>
  <c r="T6543" i="12"/>
  <c r="T6542" i="12"/>
  <c r="T6541" i="12"/>
  <c r="T6540" i="12"/>
  <c r="T6539" i="12"/>
  <c r="T6538" i="12"/>
  <c r="T6537" i="12"/>
  <c r="T6536" i="12"/>
  <c r="T6535" i="12"/>
  <c r="T6534" i="12"/>
  <c r="T6533" i="12"/>
  <c r="T6532" i="12"/>
  <c r="T6531" i="12"/>
  <c r="T6530" i="12"/>
  <c r="T6529" i="12"/>
  <c r="T6528" i="12"/>
  <c r="T6527" i="12"/>
  <c r="T6526" i="12"/>
  <c r="T6525" i="12"/>
  <c r="T6524" i="12"/>
  <c r="T6523" i="12"/>
  <c r="T6522" i="12"/>
  <c r="T6521" i="12"/>
  <c r="T6520" i="12"/>
  <c r="T6519" i="12"/>
  <c r="T6518" i="12"/>
  <c r="T6517" i="12"/>
  <c r="T6516" i="12"/>
  <c r="T6515" i="12"/>
  <c r="T6514" i="12"/>
  <c r="T6513" i="12"/>
  <c r="T6512" i="12"/>
  <c r="T6511" i="12"/>
  <c r="T6510" i="12"/>
  <c r="T6509" i="12"/>
  <c r="T6508" i="12"/>
  <c r="T6507" i="12"/>
  <c r="T6506" i="12"/>
  <c r="T6505" i="12"/>
  <c r="T6504" i="12"/>
  <c r="T6503" i="12"/>
  <c r="T6502" i="12"/>
  <c r="T6501" i="12"/>
  <c r="T6500" i="12"/>
  <c r="T6499" i="12"/>
  <c r="T6498" i="12"/>
  <c r="T6497" i="12"/>
  <c r="T6496" i="12"/>
  <c r="T6495" i="12"/>
  <c r="T6494" i="12"/>
  <c r="T6493" i="12"/>
  <c r="T6492" i="12"/>
  <c r="T6491" i="12"/>
  <c r="T6490" i="12"/>
  <c r="T6489" i="12"/>
  <c r="T6488" i="12"/>
  <c r="T6487" i="12"/>
  <c r="T6486" i="12"/>
  <c r="T6485" i="12"/>
  <c r="T6484" i="12"/>
  <c r="T6483" i="12"/>
  <c r="T6482" i="12"/>
  <c r="T6481" i="12"/>
  <c r="T6480" i="12"/>
  <c r="T6479" i="12"/>
  <c r="T6478" i="12"/>
  <c r="T6477" i="12"/>
  <c r="T6476" i="12"/>
  <c r="T6475" i="12"/>
  <c r="T6474" i="12"/>
  <c r="T6473" i="12"/>
  <c r="T6472" i="12"/>
  <c r="T6471" i="12"/>
  <c r="T6470" i="12"/>
  <c r="T6469" i="12"/>
  <c r="T6468" i="12"/>
  <c r="T6467" i="12"/>
  <c r="T6466" i="12"/>
  <c r="T6465" i="12"/>
  <c r="T6464" i="12"/>
  <c r="T6463" i="12"/>
  <c r="T6462" i="12"/>
  <c r="T6461" i="12"/>
  <c r="T6460" i="12"/>
  <c r="T6459" i="12"/>
  <c r="T6458" i="12"/>
  <c r="T6457" i="12"/>
  <c r="T6456" i="12"/>
  <c r="T6455" i="12"/>
  <c r="T6454" i="12"/>
  <c r="T6453" i="12"/>
  <c r="T6452" i="12"/>
  <c r="T6451" i="12"/>
  <c r="T6450" i="12"/>
  <c r="T6449" i="12"/>
  <c r="T6448" i="12"/>
  <c r="T6447" i="12"/>
  <c r="T6446" i="12"/>
  <c r="T6445" i="12"/>
  <c r="T6444" i="12"/>
  <c r="T6443" i="12"/>
  <c r="T6442" i="12"/>
  <c r="T6441" i="12"/>
  <c r="T6440" i="12"/>
  <c r="T6439" i="12"/>
  <c r="T6438" i="12"/>
  <c r="T6437" i="12"/>
  <c r="T6436" i="12"/>
  <c r="T6435" i="12"/>
  <c r="T6434" i="12"/>
  <c r="T6433" i="12"/>
  <c r="T6432" i="12"/>
  <c r="T6431" i="12"/>
  <c r="T6430" i="12"/>
  <c r="T6429" i="12"/>
  <c r="T6428" i="12"/>
  <c r="T6427" i="12"/>
  <c r="T6426" i="12"/>
  <c r="T6425" i="12"/>
  <c r="T6424" i="12"/>
  <c r="T6423" i="12"/>
  <c r="T6422" i="12"/>
  <c r="T6421" i="12"/>
  <c r="T6420" i="12"/>
  <c r="T6419" i="12"/>
  <c r="T6418" i="12"/>
  <c r="T6417" i="12"/>
  <c r="T6416" i="12"/>
  <c r="T6415" i="12"/>
  <c r="T6414" i="12"/>
  <c r="T6413" i="12"/>
  <c r="T6412" i="12"/>
  <c r="T6411" i="12"/>
  <c r="T6410" i="12"/>
  <c r="T6409" i="12"/>
  <c r="T6408" i="12"/>
  <c r="T6407" i="12"/>
  <c r="T6406" i="12"/>
  <c r="T6405" i="12"/>
  <c r="T6404" i="12"/>
  <c r="T6403" i="12"/>
  <c r="T6402" i="12"/>
  <c r="T6401" i="12"/>
  <c r="T6400" i="12"/>
  <c r="T6399" i="12"/>
  <c r="T6398" i="12"/>
  <c r="T6397" i="12"/>
  <c r="T6396" i="12"/>
  <c r="T6395" i="12"/>
  <c r="T6394" i="12"/>
  <c r="T6393" i="12"/>
  <c r="T6392" i="12"/>
  <c r="T6391" i="12"/>
  <c r="T6390" i="12"/>
  <c r="T6389" i="12"/>
  <c r="T6388" i="12"/>
  <c r="T6387" i="12"/>
  <c r="T6386" i="12"/>
  <c r="T6385" i="12"/>
  <c r="T6384" i="12"/>
  <c r="T6383" i="12"/>
  <c r="T6382" i="12"/>
  <c r="T6381" i="12"/>
  <c r="T6380" i="12"/>
  <c r="T6379" i="12"/>
  <c r="T6378" i="12"/>
  <c r="T6377" i="12"/>
  <c r="T6376" i="12"/>
  <c r="T6375" i="12"/>
  <c r="T6374" i="12"/>
  <c r="T6373" i="12"/>
  <c r="T6372" i="12"/>
  <c r="T6371" i="12"/>
  <c r="T6370" i="12"/>
  <c r="T6369" i="12"/>
  <c r="T6368" i="12"/>
  <c r="T6367" i="12"/>
  <c r="T6366" i="12"/>
  <c r="T6365" i="12"/>
  <c r="T6364" i="12"/>
  <c r="T6363" i="12"/>
  <c r="T6362" i="12"/>
  <c r="T6361" i="12"/>
  <c r="T6360" i="12"/>
  <c r="T6359" i="12"/>
  <c r="T6358" i="12"/>
  <c r="T6357" i="12"/>
  <c r="T6356" i="12"/>
  <c r="T6355" i="12"/>
  <c r="T6354" i="12"/>
  <c r="T6353" i="12"/>
  <c r="T6352" i="12"/>
  <c r="T6351" i="12"/>
  <c r="T6350" i="12"/>
  <c r="T6349" i="12"/>
  <c r="T6348" i="12"/>
  <c r="T6347" i="12"/>
  <c r="T6346" i="12"/>
  <c r="T6345" i="12"/>
  <c r="T6344" i="12"/>
  <c r="T6343" i="12"/>
  <c r="T6342" i="12"/>
  <c r="T6341" i="12"/>
  <c r="T6340" i="12"/>
  <c r="T6339" i="12"/>
  <c r="T6338" i="12"/>
  <c r="T6337" i="12"/>
  <c r="T6336" i="12"/>
  <c r="T6335" i="12"/>
  <c r="T6334" i="12"/>
  <c r="T6333" i="12"/>
  <c r="T6332" i="12"/>
  <c r="T6331" i="12"/>
  <c r="T6330" i="12"/>
  <c r="T6329" i="12"/>
  <c r="T6328" i="12"/>
  <c r="T6327" i="12"/>
  <c r="T6326" i="12"/>
  <c r="T6325" i="12"/>
  <c r="T6324" i="12"/>
  <c r="T6323" i="12"/>
  <c r="T6322" i="12"/>
  <c r="T6321" i="12"/>
  <c r="T6320" i="12"/>
  <c r="T6319" i="12"/>
  <c r="T6318" i="12"/>
  <c r="T6317" i="12"/>
  <c r="T6316" i="12"/>
  <c r="T6315" i="12"/>
  <c r="T6314" i="12"/>
  <c r="T6313" i="12"/>
  <c r="T6312" i="12"/>
  <c r="T6311" i="12"/>
  <c r="T6310" i="12"/>
  <c r="T6309" i="12"/>
  <c r="T6308" i="12"/>
  <c r="T6307" i="12"/>
  <c r="T6306" i="12"/>
  <c r="T6305" i="12"/>
  <c r="T6304" i="12"/>
  <c r="T6303" i="12"/>
  <c r="T6302" i="12"/>
  <c r="T6301" i="12"/>
  <c r="T6300" i="12"/>
  <c r="T6299" i="12"/>
  <c r="T6298" i="12"/>
  <c r="T6297" i="12"/>
  <c r="T6296" i="12"/>
  <c r="T6295" i="12"/>
  <c r="T6294" i="12"/>
  <c r="T6293" i="12"/>
  <c r="T6292" i="12"/>
  <c r="T6291" i="12"/>
  <c r="T6290" i="12"/>
  <c r="T6289" i="12"/>
  <c r="T6288" i="12"/>
  <c r="T6287" i="12"/>
  <c r="T6286" i="12"/>
  <c r="T6285" i="12"/>
  <c r="T6284" i="12"/>
  <c r="T6283" i="12"/>
  <c r="T6282" i="12"/>
  <c r="T6281" i="12"/>
  <c r="T6280" i="12"/>
  <c r="T6279" i="12"/>
  <c r="T6278" i="12"/>
  <c r="T6277" i="12"/>
  <c r="T6276" i="12"/>
  <c r="T6275" i="12"/>
  <c r="T6274" i="12"/>
  <c r="T6273" i="12"/>
  <c r="T6272" i="12"/>
  <c r="T6271" i="12"/>
  <c r="T6270" i="12"/>
  <c r="T6269" i="12"/>
  <c r="T6268" i="12"/>
  <c r="T6267" i="12"/>
  <c r="T6266" i="12"/>
  <c r="T6265" i="12"/>
  <c r="T6264" i="12"/>
  <c r="T6263" i="12"/>
  <c r="T6262" i="12"/>
  <c r="T6261" i="12"/>
  <c r="T6260" i="12"/>
  <c r="T6259" i="12"/>
  <c r="T6258" i="12"/>
  <c r="T6257" i="12"/>
  <c r="T6256" i="12"/>
  <c r="T6255" i="12"/>
  <c r="T6254" i="12"/>
  <c r="T6253" i="12"/>
  <c r="T6252" i="12"/>
  <c r="T6251" i="12"/>
  <c r="T6250" i="12"/>
  <c r="T6249" i="12"/>
  <c r="T6248" i="12"/>
  <c r="T6247" i="12"/>
  <c r="T6246" i="12"/>
  <c r="T6245" i="12"/>
  <c r="T6244" i="12"/>
  <c r="T6243" i="12"/>
  <c r="T6242" i="12"/>
  <c r="T6241" i="12"/>
  <c r="T6240" i="12"/>
  <c r="T6239" i="12"/>
  <c r="T6238" i="12"/>
  <c r="T6237" i="12"/>
  <c r="T6236" i="12"/>
  <c r="T6235" i="12"/>
  <c r="T6234" i="12"/>
  <c r="T6233" i="12"/>
  <c r="T6232" i="12"/>
  <c r="T6231" i="12"/>
  <c r="T6230" i="12"/>
  <c r="T6229" i="12"/>
  <c r="T6228" i="12"/>
  <c r="T6227" i="12"/>
  <c r="T6226" i="12"/>
  <c r="T6225" i="12"/>
  <c r="T6224" i="12"/>
  <c r="T6223" i="12"/>
  <c r="T6222" i="12"/>
  <c r="T6221" i="12"/>
  <c r="T6220" i="12"/>
  <c r="T6219" i="12"/>
  <c r="T6218" i="12"/>
  <c r="T6217" i="12"/>
  <c r="T6216" i="12"/>
  <c r="T6215" i="12"/>
  <c r="T6214" i="12"/>
  <c r="T6213" i="12"/>
  <c r="T6212" i="12"/>
  <c r="T6211" i="12"/>
  <c r="T6210" i="12"/>
  <c r="T6209" i="12"/>
  <c r="T6208" i="12"/>
  <c r="T6207" i="12"/>
  <c r="T6206" i="12"/>
  <c r="T6205" i="12"/>
  <c r="T6204" i="12"/>
  <c r="T6203" i="12"/>
  <c r="T6202" i="12"/>
  <c r="T6201" i="12"/>
  <c r="T6200" i="12"/>
  <c r="T6199" i="12"/>
  <c r="T6198" i="12"/>
  <c r="T6197" i="12"/>
  <c r="T6196" i="12"/>
  <c r="T6195" i="12"/>
  <c r="T6194" i="12"/>
  <c r="T6193" i="12"/>
  <c r="T6192" i="12"/>
  <c r="T6191" i="12"/>
  <c r="T6190" i="12"/>
  <c r="T6189" i="12"/>
  <c r="T6188" i="12"/>
  <c r="T6187" i="12"/>
  <c r="T6186" i="12"/>
  <c r="T6185" i="12"/>
  <c r="T6184" i="12"/>
  <c r="T6183" i="12"/>
  <c r="T6182" i="12"/>
  <c r="T6181" i="12"/>
  <c r="T6180" i="12"/>
  <c r="T6179" i="12"/>
  <c r="T6178" i="12"/>
  <c r="T6177" i="12"/>
  <c r="T6176" i="12"/>
  <c r="T6175" i="12"/>
  <c r="T6174" i="12"/>
  <c r="T6173" i="12"/>
  <c r="T6172" i="12"/>
  <c r="T6171" i="12"/>
  <c r="T6170" i="12"/>
  <c r="T6169" i="12"/>
  <c r="T6168" i="12"/>
  <c r="T6167" i="12"/>
  <c r="T6166" i="12"/>
  <c r="T6165" i="12"/>
  <c r="T6164" i="12"/>
  <c r="T6163" i="12"/>
  <c r="T6162" i="12"/>
  <c r="T6161" i="12"/>
  <c r="T6160" i="12"/>
  <c r="T6159" i="12"/>
  <c r="T6158" i="12"/>
  <c r="T6157" i="12"/>
  <c r="T6156" i="12"/>
  <c r="T6155" i="12"/>
  <c r="T6154" i="12"/>
  <c r="T6153" i="12"/>
  <c r="T6152" i="12"/>
  <c r="T6151" i="12"/>
  <c r="T6150" i="12"/>
  <c r="T6149" i="12"/>
  <c r="T6148" i="12"/>
  <c r="T6147" i="12"/>
  <c r="T6146" i="12"/>
  <c r="T6145" i="12"/>
  <c r="T6144" i="12"/>
  <c r="T6143" i="12"/>
  <c r="T6142" i="12"/>
  <c r="T6141" i="12"/>
  <c r="T6140" i="12"/>
  <c r="T6139" i="12"/>
  <c r="T6138" i="12"/>
  <c r="T6137" i="12"/>
  <c r="T6136" i="12"/>
  <c r="T6135" i="12"/>
  <c r="T6134" i="12"/>
  <c r="T6133" i="12"/>
  <c r="T6132" i="12"/>
  <c r="T6131" i="12"/>
  <c r="T6130" i="12"/>
  <c r="T6129" i="12"/>
  <c r="T6128" i="12"/>
  <c r="T6127" i="12"/>
  <c r="T6126" i="12"/>
  <c r="T6125" i="12"/>
  <c r="T6124" i="12"/>
  <c r="T6123" i="12"/>
  <c r="T6122" i="12"/>
  <c r="T6121" i="12"/>
  <c r="T6120" i="12"/>
  <c r="T6119" i="12"/>
  <c r="T6118" i="12"/>
  <c r="T6117" i="12"/>
  <c r="T6116" i="12"/>
  <c r="T6115" i="12"/>
  <c r="T6114" i="12"/>
  <c r="T6113" i="12"/>
  <c r="T6112" i="12"/>
  <c r="T6111" i="12"/>
  <c r="T6110" i="12"/>
  <c r="T6109" i="12"/>
  <c r="T6108" i="12"/>
  <c r="T6107" i="12"/>
  <c r="T6106" i="12"/>
  <c r="T6105" i="12"/>
  <c r="T6104" i="12"/>
  <c r="T6103" i="12"/>
  <c r="T6102" i="12"/>
  <c r="T6101" i="12"/>
  <c r="T6100" i="12"/>
  <c r="T6099" i="12"/>
  <c r="T6098" i="12"/>
  <c r="T6097" i="12"/>
  <c r="T6096" i="12"/>
  <c r="T6095" i="12"/>
  <c r="T6094" i="12"/>
  <c r="T6093" i="12"/>
  <c r="T6092" i="12"/>
  <c r="T6091" i="12"/>
  <c r="T6090" i="12"/>
  <c r="T6089" i="12"/>
  <c r="T6088" i="12"/>
  <c r="T6087" i="12"/>
  <c r="T6086" i="12"/>
  <c r="T6085" i="12"/>
  <c r="T6084" i="12"/>
  <c r="T6083" i="12"/>
  <c r="T6082" i="12"/>
  <c r="T6081" i="12"/>
  <c r="T6080" i="12"/>
  <c r="T6079" i="12"/>
  <c r="T6078" i="12"/>
  <c r="T6077" i="12"/>
  <c r="T6076" i="12"/>
  <c r="T6075" i="12"/>
  <c r="T6074" i="12"/>
  <c r="T6073" i="12"/>
  <c r="T6072" i="12"/>
  <c r="T6071" i="12"/>
  <c r="T6070" i="12"/>
  <c r="T6069" i="12"/>
  <c r="T6068" i="12"/>
  <c r="T6067" i="12"/>
  <c r="T6066" i="12"/>
  <c r="T6065" i="12"/>
  <c r="T6064" i="12"/>
  <c r="T6063" i="12"/>
  <c r="T6062" i="12"/>
  <c r="T6061" i="12"/>
  <c r="T6060" i="12"/>
  <c r="T6059" i="12"/>
  <c r="T6058" i="12"/>
  <c r="T6057" i="12"/>
  <c r="T6056" i="12"/>
  <c r="T6055" i="12"/>
  <c r="T6054" i="12"/>
  <c r="T6053" i="12"/>
  <c r="T6052" i="12"/>
  <c r="T6051" i="12"/>
  <c r="T6050" i="12"/>
  <c r="T6049" i="12"/>
  <c r="T6048" i="12"/>
  <c r="T6047" i="12"/>
  <c r="T6046" i="12"/>
  <c r="T6045" i="12"/>
  <c r="T6044" i="12"/>
  <c r="T6043" i="12"/>
  <c r="T6042" i="12"/>
  <c r="T6041" i="12"/>
  <c r="T6040" i="12"/>
  <c r="T6039" i="12"/>
  <c r="T6038" i="12"/>
  <c r="T6037" i="12"/>
  <c r="T6036" i="12"/>
  <c r="T6035" i="12"/>
  <c r="T6034" i="12"/>
  <c r="T6033" i="12"/>
  <c r="T6032" i="12"/>
  <c r="T6031" i="12"/>
  <c r="T6030" i="12"/>
  <c r="T6029" i="12"/>
  <c r="T6028" i="12"/>
  <c r="T6027" i="12"/>
  <c r="T6026" i="12"/>
  <c r="T6025" i="12"/>
  <c r="T6024" i="12"/>
  <c r="T6023" i="12"/>
  <c r="T6022" i="12"/>
  <c r="T6021" i="12"/>
  <c r="T6020" i="12"/>
  <c r="T6019" i="12"/>
  <c r="T6018" i="12"/>
  <c r="T6017" i="12"/>
  <c r="T6016" i="12"/>
  <c r="T6015" i="12"/>
  <c r="T6014" i="12"/>
  <c r="T6013" i="12"/>
  <c r="T6012" i="12"/>
  <c r="T6011" i="12"/>
  <c r="T6010" i="12"/>
  <c r="T6009" i="12"/>
  <c r="T6008" i="12"/>
  <c r="T6007" i="12"/>
  <c r="T6006" i="12"/>
  <c r="T6005" i="12"/>
  <c r="T6004" i="12"/>
  <c r="T6003" i="12"/>
  <c r="T6002" i="12"/>
  <c r="T6001" i="12"/>
  <c r="T6000" i="12"/>
  <c r="T5999" i="12"/>
  <c r="T5998" i="12"/>
  <c r="T5997" i="12"/>
  <c r="T5996" i="12"/>
  <c r="T5995" i="12"/>
  <c r="T5994" i="12"/>
  <c r="T5993" i="12"/>
  <c r="T5992" i="12"/>
  <c r="T5991" i="12"/>
  <c r="T5990" i="12"/>
  <c r="T5989" i="12"/>
  <c r="T5988" i="12"/>
  <c r="T5987" i="12"/>
  <c r="T5986" i="12"/>
  <c r="T5985" i="12"/>
  <c r="T5984" i="12"/>
  <c r="T5983" i="12"/>
  <c r="T5982" i="12"/>
  <c r="T5981" i="12"/>
  <c r="T5980" i="12"/>
  <c r="T5979" i="12"/>
  <c r="T5978" i="12"/>
  <c r="T5977" i="12"/>
  <c r="T5976" i="12"/>
  <c r="T5975" i="12"/>
  <c r="T5974" i="12"/>
  <c r="T5973" i="12"/>
  <c r="T5972" i="12"/>
  <c r="T5971" i="12"/>
  <c r="T5970" i="12"/>
  <c r="T5969" i="12"/>
  <c r="T5968" i="12"/>
  <c r="T5967" i="12"/>
  <c r="T5966" i="12"/>
  <c r="T5965" i="12"/>
  <c r="T5964" i="12"/>
  <c r="T5963" i="12"/>
  <c r="T5962" i="12"/>
  <c r="T5961" i="12"/>
  <c r="T5960" i="12"/>
  <c r="T5959" i="12"/>
  <c r="T5958" i="12"/>
  <c r="T5957" i="12"/>
  <c r="T5956" i="12"/>
  <c r="T5955" i="12"/>
  <c r="T5954" i="12"/>
  <c r="T5953" i="12"/>
  <c r="T5952" i="12"/>
  <c r="T5951" i="12"/>
  <c r="T5950" i="12"/>
  <c r="T5949" i="12"/>
  <c r="T5948" i="12"/>
  <c r="T5947" i="12"/>
  <c r="T5946" i="12"/>
  <c r="T5945" i="12"/>
  <c r="T5944" i="12"/>
  <c r="T5943" i="12"/>
  <c r="T5942" i="12"/>
  <c r="T5941" i="12"/>
  <c r="T5940" i="12"/>
  <c r="T5939" i="12"/>
  <c r="T5938" i="12"/>
  <c r="T5937" i="12"/>
  <c r="T5936" i="12"/>
  <c r="T5935" i="12"/>
  <c r="T5934" i="12"/>
  <c r="T5933" i="12"/>
  <c r="T5932" i="12"/>
  <c r="T5931" i="12"/>
  <c r="T5930" i="12"/>
  <c r="T5929" i="12"/>
  <c r="T5928" i="12"/>
  <c r="T5927" i="12"/>
  <c r="T5926" i="12"/>
  <c r="T5925" i="12"/>
  <c r="T5924" i="12"/>
  <c r="T5923" i="12"/>
  <c r="T5922" i="12"/>
  <c r="T5921" i="12"/>
  <c r="T5920" i="12"/>
  <c r="T5919" i="12"/>
  <c r="T5918" i="12"/>
  <c r="T5917" i="12"/>
  <c r="T5916" i="12"/>
  <c r="T5915" i="12"/>
  <c r="T5914" i="12"/>
  <c r="T5913" i="12"/>
  <c r="T5912" i="12"/>
  <c r="T5911" i="12"/>
  <c r="T5910" i="12"/>
  <c r="T5909" i="12"/>
  <c r="T5908" i="12"/>
  <c r="T5907" i="12"/>
  <c r="T5906" i="12"/>
  <c r="T5905" i="12"/>
  <c r="T5904" i="12"/>
  <c r="T5903" i="12"/>
  <c r="T5902" i="12"/>
  <c r="T5901" i="12"/>
  <c r="T5900" i="12"/>
  <c r="T5899" i="12"/>
  <c r="T5898" i="12"/>
  <c r="T5897" i="12"/>
  <c r="T5896" i="12"/>
  <c r="T5895" i="12"/>
  <c r="T5894" i="12"/>
  <c r="T5893" i="12"/>
  <c r="T5892" i="12"/>
  <c r="T5891" i="12"/>
  <c r="T5890" i="12"/>
  <c r="T5889" i="12"/>
  <c r="T5888" i="12"/>
  <c r="T5887" i="12"/>
  <c r="T5886" i="12"/>
  <c r="T5885" i="12"/>
  <c r="T5884" i="12"/>
  <c r="T5883" i="12"/>
  <c r="T5882" i="12"/>
  <c r="T5881" i="12"/>
  <c r="T5880" i="12"/>
  <c r="T5879" i="12"/>
  <c r="T5878" i="12"/>
  <c r="T5877" i="12"/>
  <c r="T5876" i="12"/>
  <c r="T5875" i="12"/>
  <c r="T5874" i="12"/>
  <c r="T5873" i="12"/>
  <c r="T5872" i="12"/>
  <c r="T5871" i="12"/>
  <c r="T5870" i="12"/>
  <c r="T5869" i="12"/>
  <c r="T5868" i="12"/>
  <c r="T5867" i="12"/>
  <c r="T5866" i="12"/>
  <c r="T5865" i="12"/>
  <c r="T5864" i="12"/>
  <c r="T5863" i="12"/>
  <c r="T5862" i="12"/>
  <c r="T5861" i="12"/>
  <c r="T5860" i="12"/>
  <c r="T5859" i="12"/>
  <c r="T5858" i="12"/>
  <c r="T5857" i="12"/>
  <c r="T5856" i="12"/>
  <c r="T5855" i="12"/>
  <c r="T5854" i="12"/>
  <c r="T5853" i="12"/>
  <c r="T5852" i="12"/>
  <c r="T5851" i="12"/>
  <c r="T5850" i="12"/>
  <c r="T5849" i="12"/>
  <c r="T5848" i="12"/>
  <c r="T5847" i="12"/>
  <c r="T5846" i="12"/>
  <c r="T5845" i="12"/>
  <c r="T5844" i="12"/>
  <c r="T5843" i="12"/>
  <c r="T5842" i="12"/>
  <c r="T5841" i="12"/>
  <c r="T5840" i="12"/>
  <c r="T5839" i="12"/>
  <c r="T5838" i="12"/>
  <c r="T5837" i="12"/>
  <c r="T5836" i="12"/>
  <c r="T5835" i="12"/>
  <c r="T5834" i="12"/>
  <c r="T5833" i="12"/>
  <c r="T5832" i="12"/>
  <c r="T5831" i="12"/>
  <c r="T5830" i="12"/>
  <c r="T5829" i="12"/>
  <c r="T5828" i="12"/>
  <c r="T5827" i="12"/>
  <c r="T5826" i="12"/>
  <c r="T5825" i="12"/>
  <c r="T5824" i="12"/>
  <c r="T5823" i="12"/>
  <c r="T5822" i="12"/>
  <c r="T5821" i="12"/>
  <c r="T5820" i="12"/>
  <c r="T5819" i="12"/>
  <c r="T5818" i="12"/>
  <c r="T5817" i="12"/>
  <c r="T5816" i="12"/>
  <c r="T5815" i="12"/>
  <c r="T5814" i="12"/>
  <c r="T5813" i="12"/>
  <c r="T5812" i="12"/>
  <c r="T5811" i="12"/>
  <c r="T5810" i="12"/>
  <c r="T5809" i="12"/>
  <c r="T5808" i="12"/>
  <c r="T5807" i="12"/>
  <c r="T5806" i="12"/>
  <c r="T5805" i="12"/>
  <c r="T5804" i="12"/>
  <c r="T5803" i="12"/>
  <c r="T5802" i="12"/>
  <c r="T5801" i="12"/>
  <c r="T5800" i="12"/>
  <c r="T5799" i="12"/>
  <c r="T5798" i="12"/>
  <c r="T5797" i="12"/>
  <c r="T5796" i="12"/>
  <c r="T5795" i="12"/>
  <c r="T5794" i="12"/>
  <c r="T5793" i="12"/>
  <c r="T5792" i="12"/>
  <c r="T5791" i="12"/>
  <c r="T5790" i="12"/>
  <c r="T5789" i="12"/>
  <c r="T5788" i="12"/>
  <c r="T5787" i="12"/>
  <c r="T5786" i="12"/>
  <c r="T5785" i="12"/>
  <c r="T5784" i="12"/>
  <c r="T5783" i="12"/>
  <c r="T5782" i="12"/>
  <c r="T5781" i="12"/>
  <c r="T5780" i="12"/>
  <c r="T5779" i="12"/>
  <c r="T5778" i="12"/>
  <c r="T5777" i="12"/>
  <c r="T5776" i="12"/>
  <c r="T5775" i="12"/>
  <c r="T5774" i="12"/>
  <c r="T5773" i="12"/>
  <c r="T5772" i="12"/>
  <c r="T5771" i="12"/>
  <c r="T5770" i="12"/>
  <c r="T5769" i="12"/>
  <c r="T5768" i="12"/>
  <c r="T5767" i="12"/>
  <c r="T5766" i="12"/>
  <c r="T5765" i="12"/>
  <c r="T5764" i="12"/>
  <c r="T5763" i="12"/>
  <c r="T5762" i="12"/>
  <c r="T5761" i="12"/>
  <c r="T5760" i="12"/>
  <c r="T5759" i="12"/>
  <c r="T5758" i="12"/>
  <c r="T5757" i="12"/>
  <c r="T5756" i="12"/>
  <c r="T5755" i="12"/>
  <c r="T5754" i="12"/>
  <c r="T5753" i="12"/>
  <c r="T5752" i="12"/>
  <c r="T5751" i="12"/>
  <c r="T5750" i="12"/>
  <c r="T5749" i="12"/>
  <c r="T5748" i="12"/>
  <c r="T5747" i="12"/>
  <c r="T5746" i="12"/>
  <c r="T5745" i="12"/>
  <c r="T5744" i="12"/>
  <c r="T5743" i="12"/>
  <c r="T5742" i="12"/>
  <c r="T5741" i="12"/>
  <c r="T5740" i="12"/>
  <c r="T5739" i="12"/>
  <c r="T5738" i="12"/>
  <c r="T5737" i="12"/>
  <c r="T5736" i="12"/>
  <c r="T5735" i="12"/>
  <c r="T5734" i="12"/>
  <c r="T5733" i="12"/>
  <c r="T5732" i="12"/>
  <c r="T5731" i="12"/>
  <c r="T5730" i="12"/>
  <c r="T5729" i="12"/>
  <c r="T5728" i="12"/>
  <c r="T5727" i="12"/>
  <c r="T5726" i="12"/>
  <c r="T5725" i="12"/>
  <c r="T5724" i="12"/>
  <c r="T5723" i="12"/>
  <c r="T5722" i="12"/>
  <c r="T5721" i="12"/>
  <c r="T5720" i="12"/>
  <c r="T5719" i="12"/>
  <c r="T5718" i="12"/>
  <c r="T5717" i="12"/>
  <c r="T5716" i="12"/>
  <c r="T5715" i="12"/>
  <c r="T5714" i="12"/>
  <c r="T5713" i="12"/>
  <c r="T5712" i="12"/>
  <c r="T5711" i="12"/>
  <c r="T5710" i="12"/>
  <c r="T5709" i="12"/>
  <c r="T5708" i="12"/>
  <c r="T5707" i="12"/>
  <c r="T5706" i="12"/>
  <c r="T5705" i="12"/>
  <c r="T5704" i="12"/>
  <c r="T5703" i="12"/>
  <c r="T5702" i="12"/>
  <c r="T5701" i="12"/>
  <c r="T5700" i="12"/>
  <c r="T5699" i="12"/>
  <c r="T5698" i="12"/>
  <c r="T5697" i="12"/>
  <c r="T5696" i="12"/>
  <c r="T5695" i="12"/>
  <c r="T5694" i="12"/>
  <c r="T5693" i="12"/>
  <c r="T5692" i="12"/>
  <c r="T5691" i="12"/>
  <c r="T5690" i="12"/>
  <c r="T5689" i="12"/>
  <c r="T5688" i="12"/>
  <c r="T5687" i="12"/>
  <c r="T5686" i="12"/>
  <c r="T5685" i="12"/>
  <c r="T5684" i="12"/>
  <c r="T5683" i="12"/>
  <c r="T5682" i="12"/>
  <c r="T5681" i="12"/>
  <c r="T5680" i="12"/>
  <c r="T5679" i="12"/>
  <c r="T5678" i="12"/>
  <c r="T5677" i="12"/>
  <c r="T5676" i="12"/>
  <c r="T5675" i="12"/>
  <c r="T5674" i="12"/>
  <c r="T5673" i="12"/>
  <c r="T5672" i="12"/>
  <c r="T5671" i="12"/>
  <c r="T5670" i="12"/>
  <c r="T5669" i="12"/>
  <c r="T5668" i="12"/>
  <c r="T5667" i="12"/>
  <c r="T5666" i="12"/>
  <c r="T5665" i="12"/>
  <c r="T5664" i="12"/>
  <c r="T5663" i="12"/>
  <c r="T5662" i="12"/>
  <c r="T5661" i="12"/>
  <c r="T5660" i="12"/>
  <c r="T5659" i="12"/>
  <c r="T5658" i="12"/>
  <c r="T5657" i="12"/>
  <c r="T5656" i="12"/>
  <c r="T5655" i="12"/>
  <c r="T5654" i="12"/>
  <c r="T5653" i="12"/>
  <c r="T5652" i="12"/>
  <c r="T5651" i="12"/>
  <c r="T5650" i="12"/>
  <c r="T5649" i="12"/>
  <c r="T5648" i="12"/>
  <c r="T5647" i="12"/>
  <c r="T5646" i="12"/>
  <c r="T5645" i="12"/>
  <c r="T5644" i="12"/>
  <c r="T5643" i="12"/>
  <c r="T5642" i="12"/>
  <c r="T5641" i="12"/>
  <c r="T5640" i="12"/>
  <c r="T5639" i="12"/>
  <c r="T5638" i="12"/>
  <c r="T5637" i="12"/>
  <c r="T5636" i="12"/>
  <c r="T5635" i="12"/>
  <c r="T5634" i="12"/>
  <c r="T5633" i="12"/>
  <c r="T5632" i="12"/>
  <c r="T5631" i="12"/>
  <c r="T5630" i="12"/>
  <c r="T5629" i="12"/>
  <c r="T5628" i="12"/>
  <c r="T5627" i="12"/>
  <c r="T5626" i="12"/>
  <c r="T5625" i="12"/>
  <c r="T5624" i="12"/>
  <c r="T5623" i="12"/>
  <c r="T5622" i="12"/>
  <c r="T5621" i="12"/>
  <c r="T5620" i="12"/>
  <c r="T5619" i="12"/>
  <c r="T5618" i="12"/>
  <c r="T5617" i="12"/>
  <c r="T5616" i="12"/>
  <c r="T5615" i="12"/>
  <c r="T5614" i="12"/>
  <c r="T5613" i="12"/>
  <c r="T5612" i="12"/>
  <c r="T5611" i="12"/>
  <c r="T5610" i="12"/>
  <c r="T5609" i="12"/>
  <c r="T5608" i="12"/>
  <c r="T5607" i="12"/>
  <c r="T5606" i="12"/>
  <c r="T5605" i="12"/>
  <c r="T5604" i="12"/>
  <c r="T5603" i="12"/>
  <c r="T5602" i="12"/>
  <c r="T5601" i="12"/>
  <c r="T5600" i="12"/>
  <c r="T5599" i="12"/>
  <c r="T5598" i="12"/>
  <c r="T5597" i="12"/>
  <c r="T5596" i="12"/>
  <c r="T5595" i="12"/>
  <c r="T5594" i="12"/>
  <c r="T5593" i="12"/>
  <c r="T5592" i="12"/>
  <c r="T5591" i="12"/>
  <c r="T5590" i="12"/>
  <c r="T5589" i="12"/>
  <c r="T5588" i="12"/>
  <c r="T5587" i="12"/>
  <c r="T5586" i="12"/>
  <c r="T5585" i="12"/>
  <c r="T5584" i="12"/>
  <c r="T5583" i="12"/>
  <c r="T5582" i="12"/>
  <c r="T5581" i="12"/>
  <c r="T5580" i="12"/>
  <c r="T5579" i="12"/>
  <c r="T5578" i="12"/>
  <c r="T5577" i="12"/>
  <c r="T5576" i="12"/>
  <c r="T5575" i="12"/>
  <c r="T5574" i="12"/>
  <c r="T5573" i="12"/>
  <c r="T5572" i="12"/>
  <c r="T5571" i="12"/>
  <c r="T5570" i="12"/>
  <c r="T5569" i="12"/>
  <c r="T5568" i="12"/>
  <c r="T5567" i="12"/>
  <c r="T5566" i="12"/>
  <c r="T5565" i="12"/>
  <c r="T5564" i="12"/>
  <c r="T5563" i="12"/>
  <c r="T5562" i="12"/>
  <c r="T5561" i="12"/>
  <c r="T5560" i="12"/>
  <c r="T5559" i="12"/>
  <c r="T5558" i="12"/>
  <c r="T5557" i="12"/>
  <c r="T5556" i="12"/>
  <c r="T5555" i="12"/>
  <c r="T5554" i="12"/>
  <c r="T5553" i="12"/>
  <c r="T5552" i="12"/>
  <c r="T5551" i="12"/>
  <c r="T5550" i="12"/>
  <c r="T5549" i="12"/>
  <c r="T5548" i="12"/>
  <c r="T5547" i="12"/>
  <c r="T5546" i="12"/>
  <c r="T5545" i="12"/>
  <c r="T5544" i="12"/>
  <c r="T5543" i="12"/>
  <c r="T5542" i="12"/>
  <c r="T5541" i="12"/>
  <c r="T5540" i="12"/>
  <c r="T5539" i="12"/>
  <c r="T5538" i="12"/>
  <c r="T5537" i="12"/>
  <c r="T5536" i="12"/>
  <c r="T5535" i="12"/>
  <c r="T5534" i="12"/>
  <c r="T5533" i="12"/>
  <c r="T5532" i="12"/>
  <c r="T5531" i="12"/>
  <c r="T5530" i="12"/>
  <c r="T5529" i="12"/>
  <c r="T5528" i="12"/>
  <c r="T5527" i="12"/>
  <c r="T5526" i="12"/>
  <c r="T5525" i="12"/>
  <c r="T5524" i="12"/>
  <c r="T5523" i="12"/>
  <c r="T5522" i="12"/>
  <c r="T5521" i="12"/>
  <c r="T5520" i="12"/>
  <c r="T5519" i="12"/>
  <c r="T5518" i="12"/>
  <c r="T5517" i="12"/>
  <c r="T5516" i="12"/>
  <c r="T5515" i="12"/>
  <c r="T5514" i="12"/>
  <c r="T5513" i="12"/>
  <c r="T5512" i="12"/>
  <c r="T5511" i="12"/>
  <c r="T5510" i="12"/>
  <c r="T5509" i="12"/>
  <c r="T5508" i="12"/>
  <c r="T5507" i="12"/>
  <c r="T5506" i="12"/>
  <c r="T5505" i="12"/>
  <c r="T5504" i="12"/>
  <c r="T5503" i="12"/>
  <c r="T5502" i="12"/>
  <c r="T5501" i="12"/>
  <c r="T5500" i="12"/>
  <c r="T5499" i="12"/>
  <c r="T5498" i="12"/>
  <c r="T5497" i="12"/>
  <c r="T5496" i="12"/>
  <c r="T5495" i="12"/>
  <c r="T5494" i="12"/>
  <c r="T5493" i="12"/>
  <c r="T5492" i="12"/>
  <c r="T5491" i="12"/>
  <c r="T5490" i="12"/>
  <c r="T5489" i="12"/>
  <c r="T5488" i="12"/>
  <c r="T5487" i="12"/>
  <c r="T5486" i="12"/>
  <c r="T5485" i="12"/>
  <c r="T5484" i="12"/>
  <c r="T5483" i="12"/>
  <c r="T5482" i="12"/>
  <c r="T5481" i="12"/>
  <c r="T5480" i="12"/>
  <c r="T5479" i="12"/>
  <c r="T5478" i="12"/>
  <c r="T5477" i="12"/>
  <c r="T5476" i="12"/>
  <c r="T5475" i="12"/>
  <c r="T5474" i="12"/>
  <c r="T5473" i="12"/>
  <c r="T5472" i="12"/>
  <c r="T5471" i="12"/>
  <c r="T5470" i="12"/>
  <c r="T5469" i="12"/>
  <c r="T5468" i="12"/>
  <c r="T5467" i="12"/>
  <c r="T5466" i="12"/>
  <c r="T5465" i="12"/>
  <c r="T5464" i="12"/>
  <c r="T5463" i="12"/>
  <c r="T5462" i="12"/>
  <c r="T5461" i="12"/>
  <c r="T5460" i="12"/>
  <c r="T5459" i="12"/>
  <c r="T5458" i="12"/>
  <c r="T5457" i="12"/>
  <c r="T5456" i="12"/>
  <c r="T5455" i="12"/>
  <c r="T5454" i="12"/>
  <c r="T5453" i="12"/>
  <c r="T5452" i="12"/>
  <c r="T5451" i="12"/>
  <c r="T5450" i="12"/>
  <c r="T5449" i="12"/>
  <c r="T5448" i="12"/>
  <c r="T5447" i="12"/>
  <c r="T5446" i="12"/>
  <c r="T5445" i="12"/>
  <c r="T5444" i="12"/>
  <c r="T5443" i="12"/>
  <c r="T5442" i="12"/>
  <c r="T5441" i="12"/>
  <c r="T5440" i="12"/>
  <c r="T5439" i="12"/>
  <c r="T5438" i="12"/>
  <c r="T5437" i="12"/>
  <c r="T5436" i="12"/>
  <c r="T5435" i="12"/>
  <c r="T5434" i="12"/>
  <c r="T5433" i="12"/>
  <c r="T5432" i="12"/>
  <c r="T5431" i="12"/>
  <c r="T5430" i="12"/>
  <c r="T5429" i="12"/>
  <c r="T5428" i="12"/>
  <c r="T5427" i="12"/>
  <c r="T5426" i="12"/>
  <c r="T5425" i="12"/>
  <c r="T5424" i="12"/>
  <c r="T5423" i="12"/>
  <c r="T5422" i="12"/>
  <c r="T5421" i="12"/>
  <c r="T5420" i="12"/>
  <c r="T5419" i="12"/>
  <c r="T5418" i="12"/>
  <c r="T5417" i="12"/>
  <c r="T5416" i="12"/>
  <c r="T5415" i="12"/>
  <c r="T5414" i="12"/>
  <c r="T5413" i="12"/>
  <c r="T5412" i="12"/>
  <c r="T5411" i="12"/>
  <c r="T5410" i="12"/>
  <c r="T5409" i="12"/>
  <c r="T5408" i="12"/>
  <c r="T5407" i="12"/>
  <c r="T5406" i="12"/>
  <c r="T5405" i="12"/>
  <c r="T5404" i="12"/>
  <c r="T5403" i="12"/>
  <c r="T5402" i="12"/>
  <c r="T5401" i="12"/>
  <c r="T5400" i="12"/>
  <c r="T5399" i="12"/>
  <c r="T5398" i="12"/>
  <c r="T5397" i="12"/>
  <c r="T5396" i="12"/>
  <c r="T5395" i="12"/>
  <c r="T5394" i="12"/>
  <c r="T5393" i="12"/>
  <c r="T5392" i="12"/>
  <c r="T5391" i="12"/>
  <c r="T5390" i="12"/>
  <c r="T5389" i="12"/>
  <c r="T5388" i="12"/>
  <c r="T5387" i="12"/>
  <c r="T5386" i="12"/>
  <c r="T5385" i="12"/>
  <c r="T5384" i="12"/>
  <c r="T5383" i="12"/>
  <c r="T5382" i="12"/>
  <c r="T5381" i="12"/>
  <c r="T5380" i="12"/>
  <c r="T5379" i="12"/>
  <c r="T5378" i="12"/>
  <c r="T5377" i="12"/>
  <c r="T5376" i="12"/>
  <c r="T5375" i="12"/>
  <c r="T5374" i="12"/>
  <c r="T5373" i="12"/>
  <c r="T5372" i="12"/>
  <c r="T5371" i="12"/>
  <c r="T5370" i="12"/>
  <c r="T5369" i="12"/>
  <c r="T5368" i="12"/>
  <c r="T5367" i="12"/>
  <c r="T5366" i="12"/>
  <c r="T5365" i="12"/>
  <c r="T5364" i="12"/>
  <c r="T5363" i="12"/>
  <c r="T5362" i="12"/>
  <c r="T5361" i="12"/>
  <c r="T5360" i="12"/>
  <c r="T5359" i="12"/>
  <c r="T5358" i="12"/>
  <c r="T5357" i="12"/>
  <c r="T5356" i="12"/>
  <c r="T5355" i="12"/>
  <c r="T5354" i="12"/>
  <c r="T5353" i="12"/>
  <c r="T5352" i="12"/>
  <c r="T5351" i="12"/>
  <c r="T5350" i="12"/>
  <c r="T5349" i="12"/>
  <c r="T5348" i="12"/>
  <c r="T5347" i="12"/>
  <c r="T5346" i="12"/>
  <c r="T5345" i="12"/>
  <c r="T5344" i="12"/>
  <c r="T5343" i="12"/>
  <c r="T5342" i="12"/>
  <c r="T5341" i="12"/>
  <c r="T5340" i="12"/>
  <c r="T5339" i="12"/>
  <c r="T5338" i="12"/>
  <c r="T5337" i="12"/>
  <c r="T5336" i="12"/>
  <c r="T5335" i="12"/>
  <c r="T5334" i="12"/>
  <c r="T5333" i="12"/>
  <c r="T5332" i="12"/>
  <c r="T5331" i="12"/>
  <c r="T5330" i="12"/>
  <c r="T5329" i="12"/>
  <c r="T5328" i="12"/>
  <c r="T5327" i="12"/>
  <c r="T5326" i="12"/>
  <c r="T5325" i="12"/>
  <c r="T5324" i="12"/>
  <c r="T5323" i="12"/>
  <c r="T5322" i="12"/>
  <c r="T5321" i="12"/>
  <c r="T5320" i="12"/>
  <c r="T5319" i="12"/>
  <c r="T5318" i="12"/>
  <c r="T5317" i="12"/>
  <c r="T5316" i="12"/>
  <c r="T5315" i="12"/>
  <c r="T5314" i="12"/>
  <c r="T5313" i="12"/>
  <c r="T5312" i="12"/>
  <c r="T5311" i="12"/>
  <c r="T5310" i="12"/>
  <c r="T5309" i="12"/>
  <c r="T5308" i="12"/>
  <c r="T5307" i="12"/>
  <c r="T5306" i="12"/>
  <c r="T5305" i="12"/>
  <c r="T5304" i="12"/>
  <c r="T5303" i="12"/>
  <c r="T5302" i="12"/>
  <c r="T5301" i="12"/>
  <c r="T5300" i="12"/>
  <c r="T5299" i="12"/>
  <c r="T5298" i="12"/>
  <c r="T5297" i="12"/>
  <c r="T5296" i="12"/>
  <c r="T5295" i="12"/>
  <c r="T5294" i="12"/>
  <c r="T5293" i="12"/>
  <c r="T5292" i="12"/>
  <c r="T5291" i="12"/>
  <c r="T5290" i="12"/>
  <c r="T5289" i="12"/>
  <c r="T5288" i="12"/>
  <c r="T5287" i="12"/>
  <c r="T5286" i="12"/>
  <c r="T5285" i="12"/>
  <c r="T5284" i="12"/>
  <c r="T5283" i="12"/>
  <c r="T5282" i="12"/>
  <c r="T5281" i="12"/>
  <c r="T5280" i="12"/>
  <c r="T5279" i="12"/>
  <c r="T5278" i="12"/>
  <c r="T5277" i="12"/>
  <c r="T5276" i="12"/>
  <c r="T5275" i="12"/>
  <c r="T5274" i="12"/>
  <c r="T5273" i="12"/>
  <c r="T5272" i="12"/>
  <c r="T5271" i="12"/>
  <c r="T5270" i="12"/>
  <c r="T5269" i="12"/>
  <c r="T5268" i="12"/>
  <c r="T5267" i="12"/>
  <c r="T5266" i="12"/>
  <c r="T5265" i="12"/>
  <c r="T5264" i="12"/>
  <c r="T5263" i="12"/>
  <c r="T5262" i="12"/>
  <c r="T5261" i="12"/>
  <c r="T5260" i="12"/>
  <c r="T5259" i="12"/>
  <c r="T5258" i="12"/>
  <c r="T5257" i="12"/>
  <c r="T5256" i="12"/>
  <c r="T5255" i="12"/>
  <c r="T5254" i="12"/>
  <c r="T5253" i="12"/>
  <c r="T5252" i="12"/>
  <c r="T5251" i="12"/>
  <c r="T5250" i="12"/>
  <c r="T5249" i="12"/>
  <c r="T5248" i="12"/>
  <c r="T5247" i="12"/>
  <c r="T5246" i="12"/>
  <c r="T5245" i="12"/>
  <c r="T5244" i="12"/>
  <c r="T5243" i="12"/>
  <c r="T5242" i="12"/>
  <c r="T5241" i="12"/>
  <c r="T5240" i="12"/>
  <c r="T5239" i="12"/>
  <c r="T5238" i="12"/>
  <c r="T5237" i="12"/>
  <c r="T5236" i="12"/>
  <c r="T5235" i="12"/>
  <c r="T5234" i="12"/>
  <c r="T5233" i="12"/>
  <c r="T5232" i="12"/>
  <c r="T5231" i="12"/>
  <c r="T5230" i="12"/>
  <c r="T5229" i="12"/>
  <c r="T5228" i="12"/>
  <c r="T5227" i="12"/>
  <c r="T5226" i="12"/>
  <c r="T5225" i="12"/>
  <c r="T5224" i="12"/>
  <c r="T5223" i="12"/>
  <c r="T5222" i="12"/>
  <c r="T5221" i="12"/>
  <c r="T5220" i="12"/>
  <c r="T5219" i="12"/>
  <c r="T5218" i="12"/>
  <c r="T5217" i="12"/>
  <c r="T5216" i="12"/>
  <c r="T5215" i="12"/>
  <c r="T5214" i="12"/>
  <c r="T5213" i="12"/>
  <c r="T5212" i="12"/>
  <c r="T5211" i="12"/>
  <c r="T5210" i="12"/>
  <c r="T5209" i="12"/>
  <c r="T5208" i="12"/>
  <c r="T5207" i="12"/>
  <c r="T5206" i="12"/>
  <c r="T5205" i="12"/>
  <c r="T5204" i="12"/>
  <c r="T5203" i="12"/>
  <c r="T5202" i="12"/>
  <c r="T5201" i="12"/>
  <c r="T5200" i="12"/>
  <c r="T5199" i="12"/>
  <c r="T5198" i="12"/>
  <c r="T5197" i="12"/>
  <c r="T5196" i="12"/>
  <c r="T5195" i="12"/>
  <c r="T5194" i="12"/>
  <c r="T5193" i="12"/>
  <c r="T5192" i="12"/>
  <c r="T5191" i="12"/>
  <c r="T5190" i="12"/>
  <c r="T5189" i="12"/>
  <c r="T5188" i="12"/>
  <c r="T5187" i="12"/>
  <c r="T5186" i="12"/>
  <c r="T5185" i="12"/>
  <c r="T5184" i="12"/>
  <c r="T5183" i="12"/>
  <c r="T5182" i="12"/>
  <c r="T5181" i="12"/>
  <c r="T5180" i="12"/>
  <c r="T5179" i="12"/>
  <c r="T5178" i="12"/>
  <c r="T5177" i="12"/>
  <c r="T5176" i="12"/>
  <c r="T5175" i="12"/>
  <c r="T5174" i="12"/>
  <c r="T5173" i="12"/>
  <c r="T5172" i="12"/>
  <c r="T5171" i="12"/>
  <c r="T5170" i="12"/>
  <c r="T5169" i="12"/>
  <c r="T5168" i="12"/>
  <c r="T5167" i="12"/>
  <c r="T5166" i="12"/>
  <c r="T5165" i="12"/>
  <c r="T5164" i="12"/>
  <c r="T5163" i="12"/>
  <c r="T5162" i="12"/>
  <c r="T5161" i="12"/>
  <c r="T5160" i="12"/>
  <c r="T5159" i="12"/>
  <c r="T5158" i="12"/>
  <c r="T5157" i="12"/>
  <c r="T5156" i="12"/>
  <c r="T5155" i="12"/>
  <c r="T5154" i="12"/>
  <c r="T5153" i="12"/>
  <c r="T5152" i="12"/>
  <c r="T5151" i="12"/>
  <c r="T5150" i="12"/>
  <c r="T5149" i="12"/>
  <c r="T5148" i="12"/>
  <c r="T5147" i="12"/>
  <c r="T5146" i="12"/>
  <c r="T5145" i="12"/>
  <c r="T5144" i="12"/>
  <c r="T5143" i="12"/>
  <c r="T5142" i="12"/>
  <c r="T5141" i="12"/>
  <c r="T5140" i="12"/>
  <c r="T5139" i="12"/>
  <c r="T5138" i="12"/>
  <c r="T5137" i="12"/>
  <c r="T5136" i="12"/>
  <c r="T5135" i="12"/>
  <c r="T5134" i="12"/>
  <c r="T5133" i="12"/>
  <c r="T5132" i="12"/>
  <c r="T5131" i="12"/>
  <c r="T5130" i="12"/>
  <c r="T5129" i="12"/>
  <c r="T5128" i="12"/>
  <c r="T5127" i="12"/>
  <c r="T5126" i="12"/>
  <c r="T5125" i="12"/>
  <c r="T5124" i="12"/>
  <c r="T5123" i="12"/>
  <c r="T5122" i="12"/>
  <c r="T5121" i="12"/>
  <c r="T5120" i="12"/>
  <c r="T5119" i="12"/>
  <c r="T5118" i="12"/>
  <c r="T5117" i="12"/>
  <c r="T5116" i="12"/>
  <c r="T5115" i="12"/>
  <c r="T5114" i="12"/>
  <c r="T5113" i="12"/>
  <c r="T5112" i="12"/>
  <c r="T5111" i="12"/>
  <c r="T5110" i="12"/>
  <c r="T5109" i="12"/>
  <c r="T5108" i="12"/>
  <c r="T5107" i="12"/>
  <c r="T5106" i="12"/>
  <c r="T5105" i="12"/>
  <c r="T5104" i="12"/>
  <c r="T5103" i="12"/>
  <c r="T5102" i="12"/>
  <c r="T5101" i="12"/>
  <c r="T5100" i="12"/>
  <c r="T5099" i="12"/>
  <c r="T5098" i="12"/>
  <c r="T5097" i="12"/>
  <c r="T5096" i="12"/>
  <c r="T5095" i="12"/>
  <c r="T5094" i="12"/>
  <c r="T5093" i="12"/>
  <c r="T5092" i="12"/>
  <c r="T5091" i="12"/>
  <c r="T5090" i="12"/>
  <c r="T5089" i="12"/>
  <c r="T5088" i="12"/>
  <c r="T5087" i="12"/>
  <c r="T5086" i="12"/>
  <c r="T5085" i="12"/>
  <c r="T5084" i="12"/>
  <c r="T5083" i="12"/>
  <c r="T5082" i="12"/>
  <c r="T5081" i="12"/>
  <c r="T5080" i="12"/>
  <c r="T5079" i="12"/>
  <c r="T5078" i="12"/>
  <c r="T5077" i="12"/>
  <c r="T5076" i="12"/>
  <c r="T5075" i="12"/>
  <c r="T5074" i="12"/>
  <c r="T5073" i="12"/>
  <c r="T5072" i="12"/>
  <c r="T5071" i="12"/>
  <c r="T5070" i="12"/>
  <c r="T5069" i="12"/>
  <c r="T5068" i="12"/>
  <c r="T5067" i="12"/>
  <c r="T5066" i="12"/>
  <c r="T5065" i="12"/>
  <c r="T5064" i="12"/>
  <c r="T5063" i="12"/>
  <c r="T5062" i="12"/>
  <c r="T5061" i="12"/>
  <c r="T5060" i="12"/>
  <c r="T5059" i="12"/>
  <c r="T5058" i="12"/>
  <c r="T5057" i="12"/>
  <c r="T5056" i="12"/>
  <c r="T5055" i="12"/>
  <c r="T5054" i="12"/>
  <c r="T5053" i="12"/>
  <c r="T5052" i="12"/>
  <c r="T5051" i="12"/>
  <c r="T5050" i="12"/>
  <c r="T5049" i="12"/>
  <c r="T5048" i="12"/>
  <c r="T5047" i="12"/>
  <c r="T5046" i="12"/>
  <c r="T5045" i="12"/>
  <c r="T5044" i="12"/>
  <c r="T5043" i="12"/>
  <c r="T5042" i="12"/>
  <c r="T5041" i="12"/>
  <c r="T5040" i="12"/>
  <c r="T5039" i="12"/>
  <c r="T5038" i="12"/>
  <c r="T5037" i="12"/>
  <c r="T5036" i="12"/>
  <c r="T5035" i="12"/>
  <c r="T5034" i="12"/>
  <c r="T5033" i="12"/>
  <c r="T5032" i="12"/>
  <c r="T5031" i="12"/>
  <c r="T5030" i="12"/>
  <c r="T5029" i="12"/>
  <c r="T5028" i="12"/>
  <c r="T5027" i="12"/>
  <c r="T5026" i="12"/>
  <c r="T5025" i="12"/>
  <c r="T5024" i="12"/>
  <c r="T5023" i="12"/>
  <c r="T5022" i="12"/>
  <c r="T5021" i="12"/>
  <c r="T5020" i="12"/>
  <c r="T5019" i="12"/>
  <c r="T5018" i="12"/>
  <c r="T5017" i="12"/>
  <c r="T5016" i="12"/>
  <c r="T5015" i="12"/>
  <c r="T5014" i="12"/>
  <c r="T5013" i="12"/>
  <c r="T5012" i="12"/>
  <c r="T5011" i="12"/>
  <c r="T5010" i="12"/>
  <c r="T5009" i="12"/>
  <c r="T5008" i="12"/>
  <c r="T5007" i="12"/>
  <c r="T5006" i="12"/>
  <c r="T5005" i="12"/>
  <c r="T5004" i="12"/>
  <c r="T5003" i="12"/>
  <c r="T5002" i="12"/>
  <c r="T5001" i="12"/>
  <c r="T5000" i="12"/>
  <c r="T4999" i="12"/>
  <c r="T4998" i="12"/>
  <c r="T4997" i="12"/>
  <c r="T4996" i="12"/>
  <c r="T4995" i="12"/>
  <c r="T4994" i="12"/>
  <c r="T4993" i="12"/>
  <c r="T4992" i="12"/>
  <c r="T4991" i="12"/>
  <c r="T4990" i="12"/>
  <c r="T4989" i="12"/>
  <c r="T4988" i="12"/>
  <c r="T4987" i="12"/>
  <c r="T4986" i="12"/>
  <c r="T4985" i="12"/>
  <c r="T4984" i="12"/>
  <c r="T4983" i="12"/>
  <c r="T4982" i="12"/>
  <c r="T4981" i="12"/>
  <c r="T4980" i="12"/>
  <c r="T4979" i="12"/>
  <c r="T4978" i="12"/>
  <c r="T4977" i="12"/>
  <c r="T4976" i="12"/>
  <c r="T4975" i="12"/>
  <c r="T4974" i="12"/>
  <c r="T4973" i="12"/>
  <c r="T4972" i="12"/>
  <c r="T4971" i="12"/>
  <c r="T4970" i="12"/>
  <c r="T4969" i="12"/>
  <c r="T4968" i="12"/>
  <c r="T4967" i="12"/>
  <c r="T4966" i="12"/>
  <c r="T4965" i="12"/>
  <c r="T4964" i="12"/>
  <c r="T4963" i="12"/>
  <c r="T4962" i="12"/>
  <c r="T4961" i="12"/>
  <c r="T4960" i="12"/>
  <c r="T4959" i="12"/>
  <c r="T4958" i="12"/>
  <c r="T4957" i="12"/>
  <c r="T4956" i="12"/>
  <c r="T4955" i="12"/>
  <c r="T4954" i="12"/>
  <c r="T4953" i="12"/>
  <c r="T4952" i="12"/>
  <c r="T4951" i="12"/>
  <c r="T4950" i="12"/>
  <c r="T4949" i="12"/>
  <c r="T4948" i="12"/>
  <c r="T4947" i="12"/>
  <c r="T4946" i="12"/>
  <c r="T4945" i="12"/>
  <c r="T4944" i="12"/>
  <c r="T4943" i="12"/>
  <c r="T4942" i="12"/>
  <c r="T4941" i="12"/>
  <c r="T4940" i="12"/>
  <c r="T4939" i="12"/>
  <c r="T4938" i="12"/>
  <c r="T4937" i="12"/>
  <c r="T4936" i="12"/>
  <c r="T4935" i="12"/>
  <c r="T4934" i="12"/>
  <c r="T4933" i="12"/>
  <c r="T4932" i="12"/>
  <c r="T4931" i="12"/>
  <c r="T4930" i="12"/>
  <c r="T4929" i="12"/>
  <c r="T4928" i="12"/>
  <c r="T4927" i="12"/>
  <c r="T4926" i="12"/>
  <c r="T4925" i="12"/>
  <c r="T4924" i="12"/>
  <c r="T4923" i="12"/>
  <c r="T4922" i="12"/>
  <c r="T4921" i="12"/>
  <c r="T4920" i="12"/>
  <c r="T4919" i="12"/>
  <c r="T4918" i="12"/>
  <c r="T4917" i="12"/>
  <c r="T4916" i="12"/>
  <c r="T4915" i="12"/>
  <c r="T4914" i="12"/>
  <c r="T4913" i="12"/>
  <c r="T4912" i="12"/>
  <c r="T4911" i="12"/>
  <c r="T4910" i="12"/>
  <c r="T4909" i="12"/>
  <c r="T4908" i="12"/>
  <c r="T4907" i="12"/>
  <c r="T4906" i="12"/>
  <c r="T4905" i="12"/>
  <c r="T4904" i="12"/>
  <c r="T4903" i="12"/>
  <c r="T4902" i="12"/>
  <c r="T4901" i="12"/>
  <c r="T4900" i="12"/>
  <c r="T4899" i="12"/>
  <c r="T4898" i="12"/>
  <c r="T4897" i="12"/>
  <c r="T4896" i="12"/>
  <c r="T4895" i="12"/>
  <c r="T4894" i="12"/>
  <c r="T4893" i="12"/>
  <c r="T4892" i="12"/>
  <c r="T4891" i="12"/>
  <c r="T4890" i="12"/>
  <c r="T4889" i="12"/>
  <c r="T4888" i="12"/>
  <c r="T4887" i="12"/>
  <c r="T4886" i="12"/>
  <c r="T4885" i="12"/>
  <c r="T4884" i="12"/>
  <c r="T4883" i="12"/>
  <c r="T4882" i="12"/>
  <c r="T4881" i="12"/>
  <c r="T4880" i="12"/>
  <c r="T4879" i="12"/>
  <c r="T4878" i="12"/>
  <c r="T4877" i="12"/>
  <c r="T4876" i="12"/>
  <c r="T4875" i="12"/>
  <c r="T4874" i="12"/>
  <c r="T4873" i="12"/>
  <c r="T4872" i="12"/>
  <c r="T4871" i="12"/>
  <c r="T4870" i="12"/>
  <c r="T4869" i="12"/>
  <c r="T4868" i="12"/>
  <c r="T4867" i="12"/>
  <c r="T4866" i="12"/>
  <c r="T4865" i="12"/>
  <c r="T4864" i="12"/>
  <c r="T4863" i="12"/>
  <c r="T4862" i="12"/>
  <c r="T4861" i="12"/>
  <c r="T4860" i="12"/>
  <c r="T4859" i="12"/>
  <c r="T4858" i="12"/>
  <c r="T4857" i="12"/>
  <c r="T4856" i="12"/>
  <c r="T4855" i="12"/>
  <c r="T4854" i="12"/>
  <c r="T4853" i="12"/>
  <c r="T4852" i="12"/>
  <c r="T4851" i="12"/>
  <c r="T4850" i="12"/>
  <c r="T4849" i="12"/>
  <c r="T4848" i="12"/>
  <c r="T4847" i="12"/>
  <c r="T4846" i="12"/>
  <c r="T4845" i="12"/>
  <c r="T4844" i="12"/>
  <c r="T4843" i="12"/>
  <c r="T4842" i="12"/>
  <c r="T4841" i="12"/>
  <c r="T4840" i="12"/>
  <c r="T4839" i="12"/>
  <c r="T4838" i="12"/>
  <c r="T4837" i="12"/>
  <c r="T4836" i="12"/>
  <c r="T4835" i="12"/>
  <c r="T4834" i="12"/>
  <c r="T4833" i="12"/>
  <c r="T4832" i="12"/>
  <c r="T4831" i="12"/>
  <c r="T4830" i="12"/>
  <c r="T4829" i="12"/>
  <c r="T4828" i="12"/>
  <c r="T4827" i="12"/>
  <c r="T4826" i="12"/>
  <c r="T4825" i="12"/>
  <c r="T4824" i="12"/>
  <c r="T4823" i="12"/>
  <c r="T4822" i="12"/>
  <c r="T4821" i="12"/>
  <c r="T4820" i="12"/>
  <c r="T4819" i="12"/>
  <c r="T4818" i="12"/>
  <c r="T4817" i="12"/>
  <c r="T4816" i="12"/>
  <c r="T4815" i="12"/>
  <c r="T4814" i="12"/>
  <c r="T4813" i="12"/>
  <c r="T4812" i="12"/>
  <c r="T4811" i="12"/>
  <c r="T4810" i="12"/>
  <c r="T4809" i="12"/>
  <c r="T4808" i="12"/>
  <c r="T4807" i="12"/>
  <c r="T4806" i="12"/>
  <c r="T4805" i="12"/>
  <c r="T4804" i="12"/>
  <c r="T4803" i="12"/>
  <c r="T4802" i="12"/>
  <c r="T4801" i="12"/>
  <c r="T4800" i="12"/>
  <c r="T4799" i="12"/>
  <c r="T4798" i="12"/>
  <c r="T4797" i="12"/>
  <c r="T4796" i="12"/>
  <c r="T4795" i="12"/>
  <c r="T4794" i="12"/>
  <c r="T4793" i="12"/>
  <c r="T4792" i="12"/>
  <c r="T4791" i="12"/>
  <c r="T4790" i="12"/>
  <c r="T4789" i="12"/>
  <c r="T4788" i="12"/>
  <c r="T4787" i="12"/>
  <c r="T4786" i="12"/>
  <c r="T4785" i="12"/>
  <c r="T4784" i="12"/>
  <c r="T4783" i="12"/>
  <c r="T4782" i="12"/>
  <c r="T4781" i="12"/>
  <c r="T4780" i="12"/>
  <c r="T4779" i="12"/>
  <c r="T4778" i="12"/>
  <c r="T4777" i="12"/>
  <c r="T4776" i="12"/>
  <c r="T4775" i="12"/>
  <c r="T4774" i="12"/>
  <c r="T4773" i="12"/>
  <c r="T4772" i="12"/>
  <c r="T4771" i="12"/>
  <c r="T4770" i="12"/>
  <c r="T4769" i="12"/>
  <c r="T4768" i="12"/>
  <c r="T4767" i="12"/>
  <c r="T4766" i="12"/>
  <c r="T4765" i="12"/>
  <c r="T4764" i="12"/>
  <c r="T4763" i="12"/>
  <c r="T4762" i="12"/>
  <c r="T4761" i="12"/>
  <c r="T4760" i="12"/>
  <c r="T4759" i="12"/>
  <c r="T4758" i="12"/>
  <c r="T4757" i="12"/>
  <c r="T4756" i="12"/>
  <c r="T4755" i="12"/>
  <c r="T4754" i="12"/>
  <c r="T4753" i="12"/>
  <c r="T4752" i="12"/>
  <c r="T4751" i="12"/>
  <c r="T4750" i="12"/>
  <c r="T4749" i="12"/>
  <c r="T4748" i="12"/>
  <c r="T4747" i="12"/>
  <c r="T4746" i="12"/>
  <c r="T4745" i="12"/>
  <c r="T4744" i="12"/>
  <c r="T4743" i="12"/>
  <c r="T4742" i="12"/>
  <c r="T4741" i="12"/>
  <c r="T4740" i="12"/>
  <c r="T4739" i="12"/>
  <c r="T4738" i="12"/>
  <c r="T4737" i="12"/>
  <c r="T4736" i="12"/>
  <c r="T4735" i="12"/>
  <c r="T4734" i="12"/>
  <c r="T4733" i="12"/>
  <c r="T4732" i="12"/>
  <c r="T4731" i="12"/>
  <c r="T4730" i="12"/>
  <c r="T4729" i="12"/>
  <c r="T4728" i="12"/>
  <c r="T4727" i="12"/>
  <c r="T4726" i="12"/>
  <c r="T4725" i="12"/>
  <c r="T4724" i="12"/>
  <c r="T4723" i="12"/>
  <c r="T4722" i="12"/>
  <c r="T4721" i="12"/>
  <c r="T4720" i="12"/>
  <c r="T4719" i="12"/>
  <c r="T4718" i="12"/>
  <c r="T4717" i="12"/>
  <c r="T4716" i="12"/>
  <c r="T4715" i="12"/>
  <c r="T4714" i="12"/>
  <c r="T4713" i="12"/>
  <c r="T4712" i="12"/>
  <c r="T4711" i="12"/>
  <c r="T4710" i="12"/>
  <c r="T4709" i="12"/>
  <c r="T4708" i="12"/>
  <c r="T4707" i="12"/>
  <c r="T4706" i="12"/>
  <c r="T4705" i="12"/>
  <c r="T4704" i="12"/>
  <c r="T4703" i="12"/>
  <c r="T4702" i="12"/>
  <c r="T4701" i="12"/>
  <c r="T4700" i="12"/>
  <c r="T4699" i="12"/>
  <c r="T4698" i="12"/>
  <c r="T4697" i="12"/>
  <c r="T4696" i="12"/>
  <c r="T4695" i="12"/>
  <c r="T4694" i="12"/>
  <c r="T4693" i="12"/>
  <c r="T4692" i="12"/>
  <c r="T4691" i="12"/>
  <c r="T4690" i="12"/>
  <c r="T4689" i="12"/>
  <c r="T4688" i="12"/>
  <c r="T4687" i="12"/>
  <c r="T4686" i="12"/>
  <c r="T4685" i="12"/>
  <c r="T4684" i="12"/>
  <c r="T4683" i="12"/>
  <c r="T4682" i="12"/>
  <c r="T4681" i="12"/>
  <c r="T4680" i="12"/>
  <c r="T4679" i="12"/>
  <c r="T4678" i="12"/>
  <c r="T4677" i="12"/>
  <c r="T4676" i="12"/>
  <c r="T4675" i="12"/>
  <c r="T4674" i="12"/>
  <c r="T4673" i="12"/>
  <c r="T4672" i="12"/>
  <c r="T4671" i="12"/>
  <c r="T4670" i="12"/>
  <c r="T4669" i="12"/>
  <c r="T4668" i="12"/>
  <c r="T4667" i="12"/>
  <c r="T4666" i="12"/>
  <c r="T4665" i="12"/>
  <c r="T4664" i="12"/>
  <c r="T4663" i="12"/>
  <c r="T4662" i="12"/>
  <c r="T4661" i="12"/>
  <c r="T4660" i="12"/>
  <c r="T4659" i="12"/>
  <c r="T4658" i="12"/>
  <c r="T4657" i="12"/>
  <c r="T4656" i="12"/>
  <c r="T4655" i="12"/>
  <c r="T4654" i="12"/>
  <c r="T4653" i="12"/>
  <c r="T4652" i="12"/>
  <c r="T4651" i="12"/>
  <c r="T4650" i="12"/>
  <c r="T4649" i="12"/>
  <c r="T4648" i="12"/>
  <c r="T4647" i="12"/>
  <c r="T4646" i="12"/>
  <c r="T4645" i="12"/>
  <c r="T4644" i="12"/>
  <c r="T4643" i="12"/>
  <c r="T4642" i="12"/>
  <c r="T4641" i="12"/>
  <c r="T4640" i="12"/>
  <c r="T4639" i="12"/>
  <c r="T4638" i="12"/>
  <c r="T4637" i="12"/>
  <c r="T4636" i="12"/>
  <c r="T4635" i="12"/>
  <c r="T4634" i="12"/>
  <c r="T4633" i="12"/>
  <c r="T4632" i="12"/>
  <c r="T4631" i="12"/>
  <c r="T4630" i="12"/>
  <c r="T4629" i="12"/>
  <c r="T4628" i="12"/>
  <c r="T4627" i="12"/>
  <c r="T4626" i="12"/>
  <c r="T4625" i="12"/>
  <c r="T4624" i="12"/>
  <c r="T4623" i="12"/>
  <c r="T4622" i="12"/>
  <c r="T4621" i="12"/>
  <c r="T4620" i="12"/>
  <c r="T4619" i="12"/>
  <c r="T4618" i="12"/>
  <c r="T4617" i="12"/>
  <c r="T4616" i="12"/>
  <c r="T4615" i="12"/>
  <c r="T4614" i="12"/>
  <c r="T4613" i="12"/>
  <c r="T4612" i="12"/>
  <c r="T4611" i="12"/>
  <c r="T4610" i="12"/>
  <c r="T4609" i="12"/>
  <c r="T4608" i="12"/>
  <c r="T4607" i="12"/>
  <c r="T4606" i="12"/>
  <c r="T4605" i="12"/>
  <c r="T4604" i="12"/>
  <c r="T4603" i="12"/>
  <c r="T4602" i="12"/>
  <c r="T4601" i="12"/>
  <c r="T4600" i="12"/>
  <c r="T4599" i="12"/>
  <c r="T4598" i="12"/>
  <c r="T4597" i="12"/>
  <c r="T4596" i="12"/>
  <c r="T4595" i="12"/>
  <c r="T4594" i="12"/>
  <c r="T4593" i="12"/>
  <c r="T4592" i="12"/>
  <c r="T4591" i="12"/>
  <c r="T4590" i="12"/>
  <c r="T4589" i="12"/>
  <c r="T4588" i="12"/>
  <c r="T4587" i="12"/>
  <c r="T4586" i="12"/>
  <c r="T4585" i="12"/>
  <c r="T4584" i="12"/>
  <c r="T4583" i="12"/>
  <c r="T4582" i="12"/>
  <c r="T4581" i="12"/>
  <c r="T4580" i="12"/>
  <c r="T4579" i="12"/>
  <c r="T4578" i="12"/>
  <c r="T4577" i="12"/>
  <c r="T4576" i="12"/>
  <c r="T4575" i="12"/>
  <c r="T4574" i="12"/>
  <c r="T4573" i="12"/>
  <c r="T4572" i="12"/>
  <c r="T4571" i="12"/>
  <c r="T4570" i="12"/>
  <c r="T4569" i="12"/>
  <c r="T4568" i="12"/>
  <c r="T4567" i="12"/>
  <c r="T4566" i="12"/>
  <c r="T4565" i="12"/>
  <c r="T4564" i="12"/>
  <c r="T4563" i="12"/>
  <c r="T4562" i="12"/>
  <c r="T4561" i="12"/>
  <c r="T4560" i="12"/>
  <c r="T4559" i="12"/>
  <c r="T4558" i="12"/>
  <c r="T4557" i="12"/>
  <c r="T4556" i="12"/>
  <c r="T4555" i="12"/>
  <c r="T4554" i="12"/>
  <c r="T4553" i="12"/>
  <c r="T4552" i="12"/>
  <c r="T4551" i="12"/>
  <c r="T4550" i="12"/>
  <c r="T4549" i="12"/>
  <c r="T4548" i="12"/>
  <c r="T4547" i="12"/>
  <c r="T4546" i="12"/>
  <c r="T4545" i="12"/>
  <c r="T4544" i="12"/>
  <c r="T4543" i="12"/>
  <c r="T4542" i="12"/>
  <c r="T4541" i="12"/>
  <c r="T4540" i="12"/>
  <c r="T4539" i="12"/>
  <c r="T4538" i="12"/>
  <c r="T4537" i="12"/>
  <c r="T4536" i="12"/>
  <c r="T4535" i="12"/>
  <c r="T4534" i="12"/>
  <c r="T4533" i="12"/>
  <c r="T4532" i="12"/>
  <c r="T4531" i="12"/>
  <c r="T4530" i="12"/>
  <c r="T4529" i="12"/>
  <c r="T4528" i="12"/>
  <c r="T4527" i="12"/>
  <c r="T4526" i="12"/>
  <c r="T4525" i="12"/>
  <c r="T4524" i="12"/>
  <c r="T4523" i="12"/>
  <c r="T4522" i="12"/>
  <c r="T4521" i="12"/>
  <c r="T4520" i="12"/>
  <c r="T4519" i="12"/>
  <c r="T4518" i="12"/>
  <c r="T4517" i="12"/>
  <c r="T4516" i="12"/>
  <c r="T4515" i="12"/>
  <c r="T4514" i="12"/>
  <c r="T4513" i="12"/>
  <c r="T4512" i="12"/>
  <c r="T4511" i="12"/>
  <c r="T4510" i="12"/>
  <c r="T4509" i="12"/>
  <c r="T4508" i="12"/>
  <c r="T4507" i="12"/>
  <c r="T4506" i="12"/>
  <c r="T4505" i="12"/>
  <c r="T4504" i="12"/>
  <c r="T4503" i="12"/>
  <c r="T4502" i="12"/>
  <c r="T4501" i="12"/>
  <c r="T4500" i="12"/>
  <c r="T4499" i="12"/>
  <c r="T4498" i="12"/>
  <c r="T4497" i="12"/>
  <c r="T4496" i="12"/>
  <c r="T4495" i="12"/>
  <c r="T4494" i="12"/>
  <c r="T4493" i="12"/>
  <c r="T4492" i="12"/>
  <c r="T4491" i="12"/>
  <c r="T4490" i="12"/>
  <c r="T4489" i="12"/>
  <c r="T4488" i="12"/>
  <c r="T4487" i="12"/>
  <c r="T4486" i="12"/>
  <c r="T4485" i="12"/>
  <c r="T4484" i="12"/>
  <c r="T4483" i="12"/>
  <c r="T4482" i="12"/>
  <c r="T4481" i="12"/>
  <c r="T4480" i="12"/>
  <c r="T4479" i="12"/>
  <c r="T4478" i="12"/>
  <c r="T4477" i="12"/>
  <c r="T4476" i="12"/>
  <c r="T4475" i="12"/>
  <c r="T4474" i="12"/>
  <c r="T4473" i="12"/>
  <c r="T4472" i="12"/>
  <c r="T4471" i="12"/>
  <c r="T4470" i="12"/>
  <c r="T4469" i="12"/>
  <c r="T4468" i="12"/>
  <c r="T4467" i="12"/>
  <c r="T4466" i="12"/>
  <c r="T4465" i="12"/>
  <c r="T4464" i="12"/>
  <c r="T4463" i="12"/>
  <c r="T4462" i="12"/>
  <c r="T4461" i="12"/>
  <c r="T4460" i="12"/>
  <c r="T4459" i="12"/>
  <c r="T4458" i="12"/>
  <c r="T4457" i="12"/>
  <c r="T4456" i="12"/>
  <c r="T4455" i="12"/>
  <c r="T4454" i="12"/>
  <c r="T4453" i="12"/>
  <c r="T4452" i="12"/>
  <c r="T4451" i="12"/>
  <c r="T4450" i="12"/>
  <c r="T4449" i="12"/>
  <c r="T4448" i="12"/>
  <c r="T4447" i="12"/>
  <c r="T4446" i="12"/>
  <c r="T4445" i="12"/>
  <c r="T4444" i="12"/>
  <c r="T4443" i="12"/>
  <c r="T4442" i="12"/>
  <c r="T4441" i="12"/>
  <c r="T4440" i="12"/>
  <c r="T4439" i="12"/>
  <c r="T4438" i="12"/>
  <c r="T4437" i="12"/>
  <c r="T4436" i="12"/>
  <c r="T4435" i="12"/>
  <c r="T4434" i="12"/>
  <c r="T4433" i="12"/>
  <c r="T4432" i="12"/>
  <c r="T4431" i="12"/>
  <c r="T4430" i="12"/>
  <c r="T4429" i="12"/>
  <c r="T4428" i="12"/>
  <c r="T4427" i="12"/>
  <c r="T4426" i="12"/>
  <c r="T4425" i="12"/>
  <c r="T4424" i="12"/>
  <c r="T4423" i="12"/>
  <c r="T4422" i="12"/>
  <c r="T4421" i="12"/>
  <c r="T4420" i="12"/>
  <c r="T4419" i="12"/>
  <c r="T4418" i="12"/>
  <c r="T4417" i="12"/>
  <c r="T4416" i="12"/>
  <c r="T4415" i="12"/>
  <c r="T4414" i="12"/>
  <c r="T4413" i="12"/>
  <c r="T4412" i="12"/>
  <c r="T4411" i="12"/>
  <c r="T4410" i="12"/>
  <c r="T4409" i="12"/>
  <c r="T4408" i="12"/>
  <c r="T4407" i="12"/>
  <c r="T4406" i="12"/>
  <c r="T4405" i="12"/>
  <c r="T4404" i="12"/>
  <c r="T4403" i="12"/>
  <c r="T4402" i="12"/>
  <c r="T4401" i="12"/>
  <c r="T4400" i="12"/>
  <c r="T4399" i="12"/>
  <c r="T4398" i="12"/>
  <c r="T4397" i="12"/>
  <c r="T4396" i="12"/>
  <c r="T4395" i="12"/>
  <c r="T4394" i="12"/>
  <c r="T4393" i="12"/>
  <c r="T4392" i="12"/>
  <c r="T4391" i="12"/>
  <c r="T4390" i="12"/>
  <c r="T4389" i="12"/>
  <c r="T4388" i="12"/>
  <c r="T4387" i="12"/>
  <c r="T4386" i="12"/>
  <c r="T4385" i="12"/>
  <c r="T4384" i="12"/>
  <c r="T4383" i="12"/>
  <c r="T4382" i="12"/>
  <c r="T4381" i="12"/>
  <c r="T4380" i="12"/>
  <c r="T4379" i="12"/>
  <c r="T4378" i="12"/>
  <c r="T4377" i="12"/>
  <c r="T4376" i="12"/>
  <c r="T4375" i="12"/>
  <c r="T4374" i="12"/>
  <c r="T4373" i="12"/>
  <c r="T4372" i="12"/>
  <c r="T4371" i="12"/>
  <c r="T4370" i="12"/>
  <c r="T4369" i="12"/>
  <c r="T4368" i="12"/>
  <c r="T4367" i="12"/>
  <c r="T4366" i="12"/>
  <c r="T4365" i="12"/>
  <c r="T4364" i="12"/>
  <c r="T4363" i="12"/>
  <c r="T4362" i="12"/>
  <c r="T4361" i="12"/>
  <c r="T4360" i="12"/>
  <c r="T4359" i="12"/>
  <c r="T4358" i="12"/>
  <c r="T4357" i="12"/>
  <c r="T4356" i="12"/>
  <c r="T4355" i="12"/>
  <c r="T4354" i="12"/>
  <c r="T4353" i="12"/>
  <c r="T4352" i="12"/>
  <c r="T4351" i="12"/>
  <c r="T4350" i="12"/>
  <c r="T4349" i="12"/>
  <c r="T4348" i="12"/>
  <c r="T4347" i="12"/>
  <c r="T4346" i="12"/>
  <c r="T4345" i="12"/>
  <c r="T4344" i="12"/>
  <c r="T4343" i="12"/>
  <c r="T4342" i="12"/>
  <c r="T4341" i="12"/>
  <c r="T4340" i="12"/>
  <c r="T4339" i="12"/>
  <c r="T4338" i="12"/>
  <c r="T4337" i="12"/>
  <c r="T4336" i="12"/>
  <c r="T4335" i="12"/>
  <c r="T4334" i="12"/>
  <c r="T4333" i="12"/>
  <c r="T4332" i="12"/>
  <c r="T4331" i="12"/>
  <c r="T4330" i="12"/>
  <c r="T4329" i="12"/>
  <c r="T4328" i="12"/>
  <c r="T4327" i="12"/>
  <c r="T4326" i="12"/>
  <c r="T4325" i="12"/>
  <c r="T4324" i="12"/>
  <c r="T4323" i="12"/>
  <c r="T4322" i="12"/>
  <c r="T4321" i="12"/>
  <c r="T4320" i="12"/>
  <c r="T4319" i="12"/>
  <c r="T4318" i="12"/>
  <c r="T4317" i="12"/>
  <c r="T4316" i="12"/>
  <c r="T4315" i="12"/>
  <c r="T4314" i="12"/>
  <c r="T4313" i="12"/>
  <c r="T4312" i="12"/>
  <c r="T4311" i="12"/>
  <c r="T4310" i="12"/>
  <c r="T4309" i="12"/>
  <c r="T4308" i="12"/>
  <c r="T4307" i="12"/>
  <c r="T4306" i="12"/>
  <c r="T4305" i="12"/>
  <c r="T4304" i="12"/>
  <c r="T4303" i="12"/>
  <c r="T4302" i="12"/>
  <c r="T4301" i="12"/>
  <c r="T4300" i="12"/>
  <c r="T4299" i="12"/>
  <c r="T4298" i="12"/>
  <c r="T4297" i="12"/>
  <c r="T4296" i="12"/>
  <c r="T4295" i="12"/>
  <c r="T4294" i="12"/>
  <c r="T4293" i="12"/>
  <c r="T4292" i="12"/>
  <c r="T4291" i="12"/>
  <c r="T4290" i="12"/>
  <c r="T4289" i="12"/>
  <c r="T4288" i="12"/>
  <c r="T4287" i="12"/>
  <c r="T4286" i="12"/>
  <c r="T4285" i="12"/>
  <c r="T4284" i="12"/>
  <c r="T4283" i="12"/>
  <c r="T4282" i="12"/>
  <c r="T4281" i="12"/>
  <c r="T4280" i="12"/>
  <c r="T4279" i="12"/>
  <c r="T4278" i="12"/>
  <c r="T4277" i="12"/>
  <c r="T4276" i="12"/>
  <c r="T4275" i="12"/>
  <c r="T4274" i="12"/>
  <c r="T4273" i="12"/>
  <c r="T4272" i="12"/>
  <c r="T4271" i="12"/>
  <c r="T4270" i="12"/>
  <c r="T4269" i="12"/>
  <c r="T4268" i="12"/>
  <c r="T4267" i="12"/>
  <c r="T4266" i="12"/>
  <c r="T4265" i="12"/>
  <c r="T4264" i="12"/>
  <c r="T4263" i="12"/>
  <c r="T4262" i="12"/>
  <c r="T4261" i="12"/>
  <c r="T4260" i="12"/>
  <c r="T4259" i="12"/>
  <c r="T4258" i="12"/>
  <c r="T4257" i="12"/>
  <c r="T4256" i="12"/>
  <c r="T4255" i="12"/>
  <c r="T4254" i="12"/>
  <c r="T4253" i="12"/>
  <c r="T4252" i="12"/>
  <c r="T4251" i="12"/>
  <c r="T4250" i="12"/>
  <c r="T4249" i="12"/>
  <c r="T4248" i="12"/>
  <c r="T4247" i="12"/>
  <c r="T4246" i="12"/>
  <c r="T4245" i="12"/>
  <c r="T4244" i="12"/>
  <c r="T4243" i="12"/>
  <c r="T4242" i="12"/>
  <c r="T4241" i="12"/>
  <c r="T4240" i="12"/>
  <c r="T4239" i="12"/>
  <c r="T4238" i="12"/>
  <c r="T4237" i="12"/>
  <c r="T4236" i="12"/>
  <c r="T4235" i="12"/>
  <c r="T4234" i="12"/>
  <c r="T4233" i="12"/>
  <c r="T4232" i="12"/>
  <c r="T4231" i="12"/>
  <c r="T4230" i="12"/>
  <c r="T4229" i="12"/>
  <c r="T4228" i="12"/>
  <c r="T4227" i="12"/>
  <c r="T4226" i="12"/>
  <c r="T4225" i="12"/>
  <c r="T4224" i="12"/>
  <c r="T4223" i="12"/>
  <c r="T4222" i="12"/>
  <c r="T4221" i="12"/>
  <c r="T4220" i="12"/>
  <c r="T4219" i="12"/>
  <c r="T4218" i="12"/>
  <c r="T4217" i="12"/>
  <c r="T4216" i="12"/>
  <c r="T4215" i="12"/>
  <c r="T4214" i="12"/>
  <c r="T4213" i="12"/>
  <c r="T4212" i="12"/>
  <c r="T4211" i="12"/>
  <c r="T4210" i="12"/>
  <c r="T4209" i="12"/>
  <c r="T4208" i="12"/>
  <c r="T4207" i="12"/>
  <c r="T4206" i="12"/>
  <c r="T4205" i="12"/>
  <c r="T4204" i="12"/>
  <c r="T4203" i="12"/>
  <c r="T4202" i="12"/>
  <c r="T4201" i="12"/>
  <c r="T4200" i="12"/>
  <c r="T4199" i="12"/>
  <c r="T4198" i="12"/>
  <c r="T4197" i="12"/>
  <c r="T4196" i="12"/>
  <c r="T4195" i="12"/>
  <c r="T4194" i="12"/>
  <c r="T4193" i="12"/>
  <c r="T4192" i="12"/>
  <c r="T4191" i="12"/>
  <c r="T4190" i="12"/>
  <c r="T4189" i="12"/>
  <c r="T4188" i="12"/>
  <c r="T4187" i="12"/>
  <c r="T4186" i="12"/>
  <c r="T4185" i="12"/>
  <c r="T4184" i="12"/>
  <c r="T4183" i="12"/>
  <c r="T4182" i="12"/>
  <c r="T4181" i="12"/>
  <c r="T4180" i="12"/>
  <c r="T4179" i="12"/>
  <c r="T4178" i="12"/>
  <c r="T4177" i="12"/>
  <c r="T4176" i="12"/>
  <c r="T4175" i="12"/>
  <c r="T4174" i="12"/>
  <c r="T4173" i="12"/>
  <c r="T4172" i="12"/>
  <c r="T4171" i="12"/>
  <c r="T4170" i="12"/>
  <c r="T4169" i="12"/>
  <c r="T4168" i="12"/>
  <c r="T4167" i="12"/>
  <c r="T4166" i="12"/>
  <c r="T4165" i="12"/>
  <c r="T4164" i="12"/>
  <c r="T4163" i="12"/>
  <c r="T4162" i="12"/>
  <c r="T4161" i="12"/>
  <c r="T4160" i="12"/>
  <c r="T4159" i="12"/>
  <c r="T4158" i="12"/>
  <c r="T4157" i="12"/>
  <c r="T4156" i="12"/>
  <c r="T4155" i="12"/>
  <c r="T4154" i="12"/>
  <c r="T4153" i="12"/>
  <c r="T4152" i="12"/>
  <c r="T4151" i="12"/>
  <c r="T4150" i="12"/>
  <c r="T4149" i="12"/>
  <c r="T4148" i="12"/>
  <c r="T4147" i="12"/>
  <c r="T4146" i="12"/>
  <c r="T4145" i="12"/>
  <c r="T4144" i="12"/>
  <c r="T4143" i="12"/>
  <c r="T4142" i="12"/>
  <c r="T4141" i="12"/>
  <c r="T4140" i="12"/>
  <c r="T4139" i="12"/>
  <c r="T4138" i="12"/>
  <c r="T4137" i="12"/>
  <c r="T4136" i="12"/>
  <c r="T4135" i="12"/>
  <c r="T4134" i="12"/>
  <c r="T4133" i="12"/>
  <c r="T4132" i="12"/>
  <c r="T4131" i="12"/>
  <c r="T4130" i="12"/>
  <c r="T4129" i="12"/>
  <c r="T4128" i="12"/>
  <c r="T4127" i="12"/>
  <c r="T4126" i="12"/>
  <c r="T4125" i="12"/>
  <c r="T4124" i="12"/>
  <c r="T4123" i="12"/>
  <c r="T4122" i="12"/>
  <c r="T4121" i="12"/>
  <c r="T4120" i="12"/>
  <c r="T4119" i="12"/>
  <c r="T4118" i="12"/>
  <c r="T4117" i="12"/>
  <c r="T4116" i="12"/>
  <c r="T4115" i="12"/>
  <c r="T4114" i="12"/>
  <c r="T4113" i="12"/>
  <c r="T4112" i="12"/>
  <c r="T4111" i="12"/>
  <c r="T4110" i="12"/>
  <c r="T4109" i="12"/>
  <c r="T4108" i="12"/>
  <c r="T4107" i="12"/>
  <c r="T4106" i="12"/>
  <c r="T4105" i="12"/>
  <c r="T4104" i="12"/>
  <c r="T4103" i="12"/>
  <c r="T4102" i="12"/>
  <c r="T4101" i="12"/>
  <c r="T4100" i="12"/>
  <c r="T4099" i="12"/>
  <c r="T4098" i="12"/>
  <c r="T4097" i="12"/>
  <c r="T4096" i="12"/>
  <c r="T4095" i="12"/>
  <c r="T4094" i="12"/>
  <c r="T4093" i="12"/>
  <c r="T4092" i="12"/>
  <c r="T4091" i="12"/>
  <c r="T4090" i="12"/>
  <c r="T4089" i="12"/>
  <c r="T4088" i="12"/>
  <c r="T4087" i="12"/>
  <c r="T4086" i="12"/>
  <c r="T4085" i="12"/>
  <c r="T4084" i="12"/>
  <c r="T4083" i="12"/>
  <c r="T4082" i="12"/>
  <c r="T4081" i="12"/>
  <c r="T4080" i="12"/>
  <c r="T4079" i="12"/>
  <c r="T4078" i="12"/>
  <c r="T4077" i="12"/>
  <c r="T4076" i="12"/>
  <c r="T4075" i="12"/>
  <c r="T4074" i="12"/>
  <c r="T4073" i="12"/>
  <c r="T4072" i="12"/>
  <c r="T4071" i="12"/>
  <c r="T4070" i="12"/>
  <c r="T4069" i="12"/>
  <c r="T4068" i="12"/>
  <c r="T4067" i="12"/>
  <c r="T4066" i="12"/>
  <c r="T4065" i="12"/>
  <c r="T4064" i="12"/>
  <c r="T4063" i="12"/>
  <c r="T4062" i="12"/>
  <c r="T4061" i="12"/>
  <c r="T4060" i="12"/>
  <c r="T4059" i="12"/>
  <c r="T4058" i="12"/>
  <c r="T4057" i="12"/>
  <c r="T4056" i="12"/>
  <c r="T4055" i="12"/>
  <c r="T4054" i="12"/>
  <c r="T4053" i="12"/>
  <c r="T4052" i="12"/>
  <c r="T4051" i="12"/>
  <c r="T4050" i="12"/>
  <c r="T4049" i="12"/>
  <c r="T4048" i="12"/>
  <c r="T4047" i="12"/>
  <c r="T4046" i="12"/>
  <c r="T4045" i="12"/>
  <c r="T4044" i="12"/>
  <c r="T4043" i="12"/>
  <c r="T4042" i="12"/>
  <c r="T4041" i="12"/>
  <c r="T4040" i="12"/>
  <c r="T4039" i="12"/>
  <c r="T4038" i="12"/>
  <c r="T4037" i="12"/>
  <c r="T4036" i="12"/>
  <c r="T4035" i="12"/>
  <c r="T4034" i="12"/>
  <c r="T4033" i="12"/>
  <c r="T4032" i="12"/>
  <c r="T4031" i="12"/>
  <c r="T4030" i="12"/>
  <c r="T4029" i="12"/>
  <c r="T4028" i="12"/>
  <c r="T4027" i="12"/>
  <c r="T4026" i="12"/>
  <c r="T4025" i="12"/>
  <c r="T4024" i="12"/>
  <c r="T4023" i="12"/>
  <c r="T4022" i="12"/>
  <c r="T4021" i="12"/>
  <c r="T4020" i="12"/>
  <c r="T4019" i="12"/>
  <c r="T4018" i="12"/>
  <c r="T4017" i="12"/>
  <c r="T4016" i="12"/>
  <c r="T4015" i="12"/>
  <c r="T4014" i="12"/>
  <c r="T4013" i="12"/>
  <c r="T4012" i="12"/>
  <c r="T4011" i="12"/>
  <c r="T4010" i="12"/>
  <c r="T4009" i="12"/>
  <c r="T4008" i="12"/>
  <c r="T4007" i="12"/>
  <c r="T4006" i="12"/>
  <c r="T4005" i="12"/>
  <c r="T4004" i="12"/>
  <c r="T4003" i="12"/>
  <c r="T4002" i="12"/>
  <c r="T4001" i="12"/>
  <c r="T4000" i="12"/>
  <c r="T3999" i="12"/>
  <c r="T3998" i="12"/>
  <c r="T3997" i="12"/>
  <c r="T3996" i="12"/>
  <c r="T3995" i="12"/>
  <c r="T3994" i="12"/>
  <c r="T3993" i="12"/>
  <c r="T3992" i="12"/>
  <c r="T3991" i="12"/>
  <c r="T3990" i="12"/>
  <c r="T3989" i="12"/>
  <c r="T3988" i="12"/>
  <c r="T3987" i="12"/>
  <c r="T3986" i="12"/>
  <c r="T3985" i="12"/>
  <c r="T3984" i="12"/>
  <c r="T3983" i="12"/>
  <c r="T3982" i="12"/>
  <c r="T3981" i="12"/>
  <c r="T3980" i="12"/>
  <c r="T3979" i="12"/>
  <c r="T3978" i="12"/>
  <c r="T3977" i="12"/>
  <c r="T3976" i="12"/>
  <c r="T3975" i="12"/>
  <c r="T3974" i="12"/>
  <c r="T3973" i="12"/>
  <c r="T3972" i="12"/>
  <c r="T3971" i="12"/>
  <c r="T3970" i="12"/>
  <c r="T3969" i="12"/>
  <c r="T3968" i="12"/>
  <c r="T3967" i="12"/>
  <c r="T3966" i="12"/>
  <c r="T3965" i="12"/>
  <c r="T3964" i="12"/>
  <c r="T3963" i="12"/>
  <c r="T3962" i="12"/>
  <c r="T3961" i="12"/>
  <c r="T3960" i="12"/>
  <c r="T3959" i="12"/>
  <c r="T3958" i="12"/>
  <c r="T3957" i="12"/>
  <c r="T3956" i="12"/>
  <c r="T3955" i="12"/>
  <c r="T3954" i="12"/>
  <c r="T3953" i="12"/>
  <c r="T3952" i="12"/>
  <c r="T3951" i="12"/>
  <c r="T3950" i="12"/>
  <c r="T3949" i="12"/>
  <c r="T3948" i="12"/>
  <c r="T3947" i="12"/>
  <c r="T3946" i="12"/>
  <c r="T3945" i="12"/>
  <c r="T3944" i="12"/>
  <c r="T3943" i="12"/>
  <c r="T3942" i="12"/>
  <c r="T3941" i="12"/>
  <c r="T3940" i="12"/>
  <c r="T3939" i="12"/>
  <c r="T3938" i="12"/>
  <c r="T3937" i="12"/>
  <c r="T3936" i="12"/>
  <c r="T3935" i="12"/>
  <c r="T3934" i="12"/>
  <c r="T3933" i="12"/>
  <c r="T3932" i="12"/>
  <c r="T3931" i="12"/>
  <c r="T3930" i="12"/>
  <c r="T3929" i="12"/>
  <c r="T3928" i="12"/>
  <c r="T3927" i="12"/>
  <c r="T3926" i="12"/>
  <c r="T3925" i="12"/>
  <c r="T3924" i="12"/>
  <c r="T3923" i="12"/>
  <c r="T3922" i="12"/>
  <c r="T3921" i="12"/>
  <c r="T3920" i="12"/>
  <c r="T3919" i="12"/>
  <c r="T3918" i="12"/>
  <c r="T3917" i="12"/>
  <c r="T3916" i="12"/>
  <c r="T3915" i="12"/>
  <c r="T3914" i="12"/>
  <c r="T3913" i="12"/>
  <c r="T3912" i="12"/>
  <c r="T3911" i="12"/>
  <c r="T3910" i="12"/>
  <c r="T3909" i="12"/>
  <c r="T3908" i="12"/>
  <c r="T3907" i="12"/>
  <c r="T3906" i="12"/>
  <c r="T3905" i="12"/>
  <c r="T3904" i="12"/>
  <c r="T3903" i="12"/>
  <c r="T3902" i="12"/>
  <c r="T3901" i="12"/>
  <c r="T3900" i="12"/>
  <c r="T3899" i="12"/>
  <c r="T3898" i="12"/>
  <c r="T3897" i="12"/>
  <c r="T3896" i="12"/>
  <c r="T3895" i="12"/>
  <c r="T3894" i="12"/>
  <c r="T3893" i="12"/>
  <c r="T3892" i="12"/>
  <c r="T3891" i="12"/>
  <c r="T3890" i="12"/>
  <c r="T3889" i="12"/>
  <c r="T3888" i="12"/>
  <c r="T3887" i="12"/>
  <c r="T3886" i="12"/>
  <c r="T3885" i="12"/>
  <c r="T3884" i="12"/>
  <c r="T3883" i="12"/>
  <c r="T3882" i="12"/>
  <c r="T3881" i="12"/>
  <c r="T3880" i="12"/>
  <c r="T3879" i="12"/>
  <c r="T3878" i="12"/>
  <c r="T3877" i="12"/>
  <c r="T3876" i="12"/>
  <c r="T3875" i="12"/>
  <c r="T3874" i="12"/>
  <c r="T3873" i="12"/>
  <c r="T3872" i="12"/>
  <c r="T3871" i="12"/>
  <c r="T3870" i="12"/>
  <c r="T3869" i="12"/>
  <c r="T3868" i="12"/>
  <c r="T3867" i="12"/>
  <c r="T3866" i="12"/>
  <c r="T3865" i="12"/>
  <c r="T3864" i="12"/>
  <c r="T3863" i="12"/>
  <c r="T3862" i="12"/>
  <c r="T3861" i="12"/>
  <c r="T3860" i="12"/>
  <c r="T3859" i="12"/>
  <c r="T3858" i="12"/>
  <c r="T3857" i="12"/>
  <c r="T3856" i="12"/>
  <c r="T3855" i="12"/>
  <c r="T3854" i="12"/>
  <c r="T3853" i="12"/>
  <c r="T3852" i="12"/>
  <c r="T3851" i="12"/>
  <c r="T3850" i="12"/>
  <c r="T3849" i="12"/>
  <c r="T3848" i="12"/>
  <c r="T3847" i="12"/>
  <c r="T3846" i="12"/>
  <c r="T3845" i="12"/>
  <c r="T3844" i="12"/>
  <c r="T3843" i="12"/>
  <c r="T3842" i="12"/>
  <c r="T3841" i="12"/>
  <c r="T3840" i="12"/>
  <c r="T3839" i="12"/>
  <c r="T3838" i="12"/>
  <c r="T3837" i="12"/>
  <c r="T3836" i="12"/>
  <c r="T3835" i="12"/>
  <c r="T3834" i="12"/>
  <c r="T3833" i="12"/>
  <c r="T3832" i="12"/>
  <c r="T3831" i="12"/>
  <c r="T3830" i="12"/>
  <c r="T3829" i="12"/>
  <c r="T3828" i="12"/>
  <c r="T3827" i="12"/>
  <c r="T3826" i="12"/>
  <c r="T3825" i="12"/>
  <c r="T3824" i="12"/>
  <c r="T3823" i="12"/>
  <c r="T3822" i="12"/>
  <c r="T3821" i="12"/>
  <c r="T3820" i="12"/>
  <c r="T3819" i="12"/>
  <c r="T3818" i="12"/>
  <c r="T3817" i="12"/>
  <c r="T3816" i="12"/>
  <c r="T3815" i="12"/>
  <c r="T3814" i="12"/>
  <c r="T3813" i="12"/>
  <c r="T3812" i="12"/>
  <c r="T3811" i="12"/>
  <c r="T3810" i="12"/>
  <c r="T3809" i="12"/>
  <c r="T3808" i="12"/>
  <c r="T3807" i="12"/>
  <c r="T3806" i="12"/>
  <c r="T3805" i="12"/>
  <c r="T3804" i="12"/>
  <c r="T3803" i="12"/>
  <c r="T3802" i="12"/>
  <c r="T3801" i="12"/>
  <c r="T3800" i="12"/>
  <c r="T3799" i="12"/>
  <c r="T3798" i="12"/>
  <c r="T3797" i="12"/>
  <c r="T3796" i="12"/>
  <c r="T3795" i="12"/>
  <c r="T3794" i="12"/>
  <c r="T3793" i="12"/>
  <c r="T3792" i="12"/>
  <c r="T3791" i="12"/>
  <c r="T3790" i="12"/>
  <c r="T3789" i="12"/>
  <c r="T3788" i="12"/>
  <c r="T3787" i="12"/>
  <c r="T3786" i="12"/>
  <c r="T3785" i="12"/>
  <c r="T3784" i="12"/>
  <c r="T3783" i="12"/>
  <c r="T3782" i="12"/>
  <c r="T3781" i="12"/>
  <c r="T3780" i="12"/>
  <c r="T3779" i="12"/>
  <c r="T3778" i="12"/>
  <c r="T3777" i="12"/>
  <c r="T3776" i="12"/>
  <c r="T3775" i="12"/>
  <c r="T3774" i="12"/>
  <c r="T3773" i="12"/>
  <c r="T3772" i="12"/>
  <c r="T3771" i="12"/>
  <c r="T3770" i="12"/>
  <c r="T3769" i="12"/>
  <c r="T3768" i="12"/>
  <c r="T3767" i="12"/>
  <c r="T3766" i="12"/>
  <c r="T3765" i="12"/>
  <c r="T3764" i="12"/>
  <c r="T3763" i="12"/>
  <c r="T3762" i="12"/>
  <c r="T3761" i="12"/>
  <c r="T3760" i="12"/>
  <c r="T3759" i="12"/>
  <c r="T3758" i="12"/>
  <c r="T3757" i="12"/>
  <c r="T3756" i="12"/>
  <c r="T3755" i="12"/>
  <c r="T3754" i="12"/>
  <c r="T3753" i="12"/>
  <c r="T3752" i="12"/>
  <c r="T3751" i="12"/>
  <c r="T3750" i="12"/>
  <c r="T3749" i="12"/>
  <c r="T3748" i="12"/>
  <c r="T3747" i="12"/>
  <c r="T3746" i="12"/>
  <c r="T3745" i="12"/>
  <c r="T3744" i="12"/>
  <c r="T3743" i="12"/>
  <c r="T3742" i="12"/>
  <c r="T3741" i="12"/>
  <c r="T3740" i="12"/>
  <c r="T3739" i="12"/>
  <c r="T3738" i="12"/>
  <c r="T3737" i="12"/>
  <c r="T3736" i="12"/>
  <c r="T3735" i="12"/>
  <c r="T3734" i="12"/>
  <c r="T3733" i="12"/>
  <c r="T3732" i="12"/>
  <c r="T3731" i="12"/>
  <c r="T3730" i="12"/>
  <c r="T3729" i="12"/>
  <c r="T3728" i="12"/>
  <c r="T3727" i="12"/>
  <c r="T3726" i="12"/>
  <c r="T3725" i="12"/>
  <c r="T3724" i="12"/>
  <c r="T3723" i="12"/>
  <c r="T3722" i="12"/>
  <c r="T3721" i="12"/>
  <c r="T3720" i="12"/>
  <c r="T3719" i="12"/>
  <c r="T3718" i="12"/>
  <c r="T3717" i="12"/>
  <c r="T3716" i="12"/>
  <c r="T3715" i="12"/>
  <c r="T3714" i="12"/>
  <c r="T3713" i="12"/>
  <c r="T3712" i="12"/>
  <c r="T3711" i="12"/>
  <c r="T3710" i="12"/>
  <c r="T3709" i="12"/>
  <c r="T3708" i="12"/>
  <c r="T3707" i="12"/>
  <c r="T3706" i="12"/>
  <c r="T3705" i="12"/>
  <c r="T3704" i="12"/>
  <c r="T3703" i="12"/>
  <c r="T3702" i="12"/>
  <c r="T3701" i="12"/>
  <c r="T3700" i="12"/>
  <c r="T3699" i="12"/>
  <c r="T3698" i="12"/>
  <c r="T3697" i="12"/>
  <c r="T3696" i="12"/>
  <c r="T3695" i="12"/>
  <c r="T3694" i="12"/>
  <c r="T3693" i="12"/>
  <c r="T3692" i="12"/>
  <c r="T3691" i="12"/>
  <c r="T3690" i="12"/>
  <c r="T3689" i="12"/>
  <c r="T3688" i="12"/>
  <c r="T3687" i="12"/>
  <c r="T3686" i="12"/>
  <c r="T3685" i="12"/>
  <c r="T3684" i="12"/>
  <c r="T3683" i="12"/>
  <c r="T3682" i="12"/>
  <c r="T3681" i="12"/>
  <c r="T3680" i="12"/>
  <c r="T3679" i="12"/>
  <c r="T3678" i="12"/>
  <c r="T3677" i="12"/>
  <c r="T3676" i="12"/>
  <c r="T3675" i="12"/>
  <c r="T3674" i="12"/>
  <c r="T3673" i="12"/>
  <c r="T3672" i="12"/>
  <c r="T3671" i="12"/>
  <c r="T3670" i="12"/>
  <c r="T3669" i="12"/>
  <c r="T3668" i="12"/>
  <c r="T3667" i="12"/>
  <c r="T3666" i="12"/>
  <c r="T3665" i="12"/>
  <c r="T3664" i="12"/>
  <c r="T3663" i="12"/>
  <c r="T3662" i="12"/>
  <c r="T3661" i="12"/>
  <c r="T3660" i="12"/>
  <c r="T3659" i="12"/>
  <c r="T3658" i="12"/>
  <c r="T3657" i="12"/>
  <c r="T3656" i="12"/>
  <c r="T3655" i="12"/>
  <c r="T3654" i="12"/>
  <c r="T3653" i="12"/>
  <c r="T3652" i="12"/>
  <c r="T3651" i="12"/>
  <c r="T3650" i="12"/>
  <c r="T3649" i="12"/>
  <c r="T3648" i="12"/>
  <c r="T3647" i="12"/>
  <c r="T3646" i="12"/>
  <c r="T3645" i="12"/>
  <c r="T3644" i="12"/>
  <c r="T3643" i="12"/>
  <c r="T3642" i="12"/>
  <c r="T3641" i="12"/>
  <c r="T3640" i="12"/>
  <c r="T3639" i="12"/>
  <c r="T3638" i="12"/>
  <c r="T3637" i="12"/>
  <c r="T3636" i="12"/>
  <c r="T3635" i="12"/>
  <c r="T3634" i="12"/>
  <c r="T3633" i="12"/>
  <c r="T3632" i="12"/>
  <c r="T3631" i="12"/>
  <c r="T3630" i="12"/>
  <c r="T3629" i="12"/>
  <c r="T3628" i="12"/>
  <c r="T3627" i="12"/>
  <c r="T3626" i="12"/>
  <c r="T3625" i="12"/>
  <c r="T3624" i="12"/>
  <c r="T3623" i="12"/>
  <c r="T3622" i="12"/>
  <c r="T3621" i="12"/>
  <c r="T3620" i="12"/>
  <c r="T3619" i="12"/>
  <c r="T3618" i="12"/>
  <c r="T3617" i="12"/>
  <c r="T3616" i="12"/>
  <c r="T3615" i="12"/>
  <c r="T3614" i="12"/>
  <c r="T3613" i="12"/>
  <c r="T3612" i="12"/>
  <c r="T3611" i="12"/>
  <c r="T3610" i="12"/>
  <c r="T3609" i="12"/>
  <c r="T3608" i="12"/>
  <c r="T3607" i="12"/>
  <c r="T3606" i="12"/>
  <c r="T3605" i="12"/>
  <c r="T3604" i="12"/>
  <c r="T3603" i="12"/>
  <c r="T3602" i="12"/>
  <c r="T3601" i="12"/>
  <c r="T3600" i="12"/>
  <c r="T3599" i="12"/>
  <c r="T3598" i="12"/>
  <c r="T3597" i="12"/>
  <c r="T3596" i="12"/>
  <c r="T3595" i="12"/>
  <c r="T3594" i="12"/>
  <c r="T3593" i="12"/>
  <c r="T3592" i="12"/>
  <c r="T3591" i="12"/>
  <c r="T3590" i="12"/>
  <c r="T3589" i="12"/>
  <c r="T3588" i="12"/>
  <c r="T3587" i="12"/>
  <c r="T3586" i="12"/>
  <c r="T3585" i="12"/>
  <c r="T3584" i="12"/>
  <c r="T3583" i="12"/>
  <c r="T3582" i="12"/>
  <c r="T3581" i="12"/>
  <c r="T3580" i="12"/>
  <c r="T3579" i="12"/>
  <c r="T3578" i="12"/>
  <c r="T3577" i="12"/>
  <c r="T3576" i="12"/>
  <c r="T3575" i="12"/>
  <c r="T3574" i="12"/>
  <c r="T3573" i="12"/>
  <c r="T3572" i="12"/>
  <c r="T3571" i="12"/>
  <c r="T3570" i="12"/>
  <c r="T3569" i="12"/>
  <c r="T3568" i="12"/>
  <c r="T3567" i="12"/>
  <c r="T3566" i="12"/>
  <c r="T3565" i="12"/>
  <c r="T3564" i="12"/>
  <c r="T3563" i="12"/>
  <c r="T3562" i="12"/>
  <c r="T3561" i="12"/>
  <c r="T3560" i="12"/>
  <c r="T3559" i="12"/>
  <c r="T3558" i="12"/>
  <c r="T3557" i="12"/>
  <c r="T3556" i="12"/>
  <c r="T3555" i="12"/>
  <c r="T3554" i="12"/>
  <c r="T3553" i="12"/>
  <c r="T3552" i="12"/>
  <c r="T3551" i="12"/>
  <c r="T3550" i="12"/>
  <c r="T3549" i="12"/>
  <c r="T3548" i="12"/>
  <c r="T3547" i="12"/>
  <c r="T3546" i="12"/>
  <c r="T3545" i="12"/>
  <c r="T3544" i="12"/>
  <c r="T3543" i="12"/>
  <c r="T3542" i="12"/>
  <c r="T3541" i="12"/>
  <c r="T3540" i="12"/>
  <c r="T3539" i="12"/>
  <c r="T3538" i="12"/>
  <c r="T3537" i="12"/>
  <c r="T3536" i="12"/>
  <c r="T3535" i="12"/>
  <c r="T3534" i="12"/>
  <c r="T3533" i="12"/>
  <c r="T3532" i="12"/>
  <c r="T3531" i="12"/>
  <c r="T3530" i="12"/>
  <c r="T3529" i="12"/>
  <c r="T3528" i="12"/>
  <c r="T3527" i="12"/>
  <c r="T3526" i="12"/>
  <c r="T3525" i="12"/>
  <c r="T3524" i="12"/>
  <c r="T3523" i="12"/>
  <c r="T3522" i="12"/>
  <c r="T3521" i="12"/>
  <c r="T3520" i="12"/>
  <c r="T3519" i="12"/>
  <c r="T3518" i="12"/>
  <c r="T3517" i="12"/>
  <c r="T3516" i="12"/>
  <c r="T3515" i="12"/>
  <c r="T3514" i="12"/>
  <c r="T3513" i="12"/>
  <c r="T3512" i="12"/>
  <c r="T3511" i="12"/>
  <c r="T3510" i="12"/>
  <c r="T3509" i="12"/>
  <c r="T3508" i="12"/>
  <c r="T3507" i="12"/>
  <c r="T3506" i="12"/>
  <c r="T3505" i="12"/>
  <c r="T3504" i="12"/>
  <c r="T3503" i="12"/>
  <c r="T3502" i="12"/>
  <c r="T3501" i="12"/>
  <c r="T3500" i="12"/>
  <c r="T3499" i="12"/>
  <c r="T3498" i="12"/>
  <c r="T3497" i="12"/>
  <c r="T3496" i="12"/>
  <c r="T3495" i="12"/>
  <c r="T3494" i="12"/>
  <c r="T3493" i="12"/>
  <c r="T3492" i="12"/>
  <c r="T3491" i="12"/>
  <c r="T3490" i="12"/>
  <c r="T3489" i="12"/>
  <c r="T3488" i="12"/>
  <c r="T3487" i="12"/>
  <c r="T3486" i="12"/>
  <c r="T3485" i="12"/>
  <c r="T3484" i="12"/>
  <c r="T3483" i="12"/>
  <c r="T3482" i="12"/>
  <c r="T3481" i="12"/>
  <c r="T3480" i="12"/>
  <c r="T3479" i="12"/>
  <c r="T3478" i="12"/>
  <c r="T3477" i="12"/>
  <c r="T3476" i="12"/>
  <c r="T3475" i="12"/>
  <c r="T3474" i="12"/>
  <c r="T3473" i="12"/>
  <c r="T3472" i="12"/>
  <c r="T3471" i="12"/>
  <c r="T3470" i="12"/>
  <c r="T3469" i="12"/>
  <c r="T3468" i="12"/>
  <c r="T3467" i="12"/>
  <c r="T3466" i="12"/>
  <c r="T3465" i="12"/>
  <c r="T3464" i="12"/>
  <c r="T3463" i="12"/>
  <c r="T3462" i="12"/>
  <c r="T3461" i="12"/>
  <c r="T3460" i="12"/>
  <c r="T3459" i="12"/>
  <c r="T3458" i="12"/>
  <c r="T3457" i="12"/>
  <c r="T3456" i="12"/>
  <c r="T3455" i="12"/>
  <c r="T3454" i="12"/>
  <c r="T3453" i="12"/>
  <c r="T3452" i="12"/>
  <c r="T3451" i="12"/>
  <c r="T3450" i="12"/>
  <c r="T3449" i="12"/>
  <c r="T3448" i="12"/>
  <c r="T3447" i="12"/>
  <c r="T3446" i="12"/>
  <c r="T3445" i="12"/>
  <c r="T3444" i="12"/>
  <c r="T3443" i="12"/>
  <c r="T3442" i="12"/>
  <c r="T3441" i="12"/>
  <c r="T3440" i="12"/>
  <c r="T3439" i="12"/>
  <c r="T3438" i="12"/>
  <c r="T3437" i="12"/>
  <c r="T3436" i="12"/>
  <c r="T3435" i="12"/>
  <c r="T3434" i="12"/>
  <c r="T3433" i="12"/>
  <c r="T3432" i="12"/>
  <c r="T3431" i="12"/>
  <c r="T3430" i="12"/>
  <c r="T3429" i="12"/>
  <c r="T3428" i="12"/>
  <c r="T3427" i="12"/>
  <c r="T3426" i="12"/>
  <c r="T3425" i="12"/>
  <c r="T3424" i="12"/>
  <c r="T3423" i="12"/>
  <c r="T3422" i="12"/>
  <c r="T3421" i="12"/>
  <c r="T3420" i="12"/>
  <c r="T3419" i="12"/>
  <c r="T3418" i="12"/>
  <c r="T3417" i="12"/>
  <c r="T3416" i="12"/>
  <c r="T3415" i="12"/>
  <c r="T3414" i="12"/>
  <c r="T3413" i="12"/>
  <c r="T3412" i="12"/>
  <c r="T3411" i="12"/>
  <c r="T3410" i="12"/>
  <c r="T3409" i="12"/>
  <c r="T3408" i="12"/>
  <c r="T3407" i="12"/>
  <c r="T3406" i="12"/>
  <c r="T3405" i="12"/>
  <c r="T3404" i="12"/>
  <c r="T3403" i="12"/>
  <c r="T3402" i="12"/>
  <c r="T3401" i="12"/>
  <c r="T3400" i="12"/>
  <c r="T3399" i="12"/>
  <c r="T3398" i="12"/>
  <c r="T3397" i="12"/>
  <c r="T3396" i="12"/>
  <c r="T3395" i="12"/>
  <c r="T3394" i="12"/>
  <c r="T3393" i="12"/>
  <c r="T3392" i="12"/>
  <c r="T3391" i="12"/>
  <c r="T3390" i="12"/>
  <c r="T3389" i="12"/>
  <c r="T3388" i="12"/>
  <c r="T3387" i="12"/>
  <c r="T3386" i="12"/>
  <c r="T3385" i="12"/>
  <c r="T3384" i="12"/>
  <c r="T3383" i="12"/>
  <c r="T3382" i="12"/>
  <c r="T3381" i="12"/>
  <c r="T3380" i="12"/>
  <c r="T3379" i="12"/>
  <c r="T3378" i="12"/>
  <c r="T3377" i="12"/>
  <c r="T3376" i="12"/>
  <c r="T3375" i="12"/>
  <c r="T3374" i="12"/>
  <c r="T3373" i="12"/>
  <c r="T3372" i="12"/>
  <c r="T3371" i="12"/>
  <c r="T3370" i="12"/>
  <c r="T3369" i="12"/>
  <c r="T3368" i="12"/>
  <c r="T3367" i="12"/>
  <c r="T3366" i="12"/>
  <c r="T3365" i="12"/>
  <c r="T3364" i="12"/>
  <c r="T3363" i="12"/>
  <c r="T3362" i="12"/>
  <c r="T3361" i="12"/>
  <c r="T3360" i="12"/>
  <c r="T3359" i="12"/>
  <c r="T3358" i="12"/>
  <c r="T3357" i="12"/>
  <c r="T3356" i="12"/>
  <c r="T3355" i="12"/>
  <c r="T3354" i="12"/>
  <c r="T3353" i="12"/>
  <c r="T3352" i="12"/>
  <c r="T3351" i="12"/>
  <c r="T3350" i="12"/>
  <c r="T3349" i="12"/>
  <c r="T3348" i="12"/>
  <c r="T3347" i="12"/>
  <c r="T3346" i="12"/>
  <c r="T3345" i="12"/>
  <c r="T3344" i="12"/>
  <c r="T3343" i="12"/>
  <c r="T3342" i="12"/>
  <c r="T3341" i="12"/>
  <c r="T3340" i="12"/>
  <c r="T3339" i="12"/>
  <c r="T3338" i="12"/>
  <c r="T3337" i="12"/>
  <c r="T3336" i="12"/>
  <c r="T3335" i="12"/>
  <c r="T3334" i="12"/>
  <c r="T3333" i="12"/>
  <c r="T3332" i="12"/>
  <c r="T3331" i="12"/>
  <c r="T3330" i="12"/>
  <c r="T3329" i="12"/>
  <c r="T3328" i="12"/>
  <c r="T3327" i="12"/>
  <c r="T3326" i="12"/>
  <c r="T3325" i="12"/>
  <c r="T3324" i="12"/>
  <c r="T3323" i="12"/>
  <c r="T3322" i="12"/>
  <c r="T3321" i="12"/>
  <c r="T3320" i="12"/>
  <c r="T3319" i="12"/>
  <c r="T3318" i="12"/>
  <c r="T3317" i="12"/>
  <c r="T3316" i="12"/>
  <c r="T3315" i="12"/>
  <c r="T3314" i="12"/>
  <c r="T3313" i="12"/>
  <c r="T3312" i="12"/>
  <c r="T3311" i="12"/>
  <c r="T3310" i="12"/>
  <c r="T3309" i="12"/>
  <c r="T3308" i="12"/>
  <c r="T3307" i="12"/>
  <c r="T3306" i="12"/>
  <c r="T3305" i="12"/>
  <c r="T3304" i="12"/>
  <c r="T3303" i="12"/>
  <c r="T3302" i="12"/>
  <c r="T3301" i="12"/>
  <c r="T3300" i="12"/>
  <c r="T3299" i="12"/>
  <c r="T3298" i="12"/>
  <c r="T3297" i="12"/>
  <c r="T3296" i="12"/>
  <c r="T3295" i="12"/>
  <c r="T3294" i="12"/>
  <c r="T3293" i="12"/>
  <c r="T3292" i="12"/>
  <c r="T3291" i="12"/>
  <c r="T3290" i="12"/>
  <c r="T3289" i="12"/>
  <c r="T3288" i="12"/>
  <c r="T3287" i="12"/>
  <c r="T3286" i="12"/>
  <c r="T3285" i="12"/>
  <c r="T3284" i="12"/>
  <c r="T3283" i="12"/>
  <c r="T3282" i="12"/>
  <c r="T3281" i="12"/>
  <c r="T3280" i="12"/>
  <c r="T3279" i="12"/>
  <c r="T3278" i="12"/>
  <c r="T3277" i="12"/>
  <c r="T3276" i="12"/>
  <c r="T3275" i="12"/>
  <c r="T3274" i="12"/>
  <c r="T3273" i="12"/>
  <c r="T3272" i="12"/>
  <c r="T3271" i="12"/>
  <c r="T3270" i="12"/>
  <c r="T3269" i="12"/>
  <c r="T3268" i="12"/>
  <c r="T3267" i="12"/>
  <c r="T3266" i="12"/>
  <c r="T3265" i="12"/>
  <c r="T3264" i="12"/>
  <c r="T3263" i="12"/>
  <c r="T3262" i="12"/>
  <c r="T3261" i="12"/>
  <c r="T3260" i="12"/>
  <c r="T3259" i="12"/>
  <c r="T3258" i="12"/>
  <c r="T3257" i="12"/>
  <c r="T3256" i="12"/>
  <c r="T3255" i="12"/>
  <c r="T3254" i="12"/>
  <c r="T3253" i="12"/>
  <c r="T3252" i="12"/>
  <c r="T3251" i="12"/>
  <c r="T3250" i="12"/>
  <c r="T3249" i="12"/>
  <c r="T3248" i="12"/>
  <c r="T3247" i="12"/>
  <c r="T3246" i="12"/>
  <c r="T3245" i="12"/>
  <c r="T3244" i="12"/>
  <c r="T3243" i="12"/>
  <c r="T3242" i="12"/>
  <c r="T3241" i="12"/>
  <c r="T3240" i="12"/>
  <c r="T3239" i="12"/>
  <c r="T3238" i="12"/>
  <c r="T3237" i="12"/>
  <c r="T3236" i="12"/>
  <c r="T3235" i="12"/>
  <c r="T3234" i="12"/>
  <c r="T3233" i="12"/>
  <c r="T3232" i="12"/>
  <c r="T3231" i="12"/>
  <c r="T3230" i="12"/>
  <c r="T3229" i="12"/>
  <c r="T3228" i="12"/>
  <c r="T3227" i="12"/>
  <c r="T3226" i="12"/>
  <c r="T3225" i="12"/>
  <c r="T3224" i="12"/>
  <c r="T3223" i="12"/>
  <c r="T3222" i="12"/>
  <c r="T3221" i="12"/>
  <c r="T3220" i="12"/>
  <c r="T3219" i="12"/>
  <c r="T3218" i="12"/>
  <c r="T3217" i="12"/>
  <c r="T3216" i="12"/>
  <c r="T3215" i="12"/>
  <c r="T3214" i="12"/>
  <c r="T3213" i="12"/>
  <c r="T3212" i="12"/>
  <c r="T3211" i="12"/>
  <c r="T3210" i="12"/>
  <c r="T3209" i="12"/>
  <c r="T3208" i="12"/>
  <c r="T3207" i="12"/>
  <c r="T3206" i="12"/>
  <c r="T3205" i="12"/>
  <c r="T3204" i="12"/>
  <c r="T3203" i="12"/>
  <c r="T3202" i="12"/>
  <c r="T3201" i="12"/>
  <c r="T3200" i="12"/>
  <c r="T3199" i="12"/>
  <c r="T3198" i="12"/>
  <c r="T3197" i="12"/>
  <c r="T3196" i="12"/>
  <c r="T3195" i="12"/>
  <c r="T3194" i="12"/>
  <c r="T3193" i="12"/>
  <c r="T3192" i="12"/>
  <c r="T3191" i="12"/>
  <c r="T3190" i="12"/>
  <c r="T3189" i="12"/>
  <c r="T3188" i="12"/>
  <c r="T3187" i="12"/>
  <c r="T3186" i="12"/>
  <c r="T3185" i="12"/>
  <c r="T3184" i="12"/>
  <c r="T3183" i="12"/>
  <c r="T3182" i="12"/>
  <c r="T3181" i="12"/>
  <c r="T3180" i="12"/>
  <c r="T3179" i="12"/>
  <c r="T3178" i="12"/>
  <c r="T3177" i="12"/>
  <c r="T3176" i="12"/>
  <c r="T3175" i="12"/>
  <c r="T3174" i="12"/>
  <c r="T3173" i="12"/>
  <c r="T3172" i="12"/>
  <c r="T3171" i="12"/>
  <c r="T3170" i="12"/>
  <c r="T3169" i="12"/>
  <c r="T3168" i="12"/>
  <c r="T3167" i="12"/>
  <c r="T3166" i="12"/>
  <c r="T3165" i="12"/>
  <c r="T3164" i="12"/>
  <c r="T3163" i="12"/>
  <c r="T3162" i="12"/>
  <c r="T3161" i="12"/>
  <c r="T3160" i="12"/>
  <c r="T3159" i="12"/>
  <c r="T3158" i="12"/>
  <c r="T3157" i="12"/>
  <c r="T3156" i="12"/>
  <c r="T3155" i="12"/>
  <c r="T3154" i="12"/>
  <c r="T3153" i="12"/>
  <c r="T3152" i="12"/>
  <c r="T3151" i="12"/>
  <c r="T3150" i="12"/>
  <c r="T3149" i="12"/>
  <c r="T3148" i="12"/>
  <c r="T3147" i="12"/>
  <c r="T3146" i="12"/>
  <c r="T3145" i="12"/>
  <c r="T3144" i="12"/>
  <c r="T3143" i="12"/>
  <c r="T3142" i="12"/>
  <c r="T3141" i="12"/>
  <c r="T3140" i="12"/>
  <c r="T3139" i="12"/>
  <c r="T3138" i="12"/>
  <c r="T3137" i="12"/>
  <c r="T3136" i="12"/>
  <c r="T3135" i="12"/>
  <c r="T3134" i="12"/>
  <c r="T3133" i="12"/>
  <c r="T3132" i="12"/>
  <c r="T3131" i="12"/>
  <c r="T3130" i="12"/>
  <c r="T3129" i="12"/>
  <c r="T3128" i="12"/>
  <c r="T3127" i="12"/>
  <c r="T3126" i="12"/>
  <c r="T3125" i="12"/>
  <c r="T3124" i="12"/>
  <c r="T3123" i="12"/>
  <c r="T3122" i="12"/>
  <c r="T3121" i="12"/>
  <c r="T3120" i="12"/>
  <c r="T3119" i="12"/>
  <c r="T3118" i="12"/>
  <c r="T3117" i="12"/>
  <c r="T3116" i="12"/>
  <c r="T3115" i="12"/>
  <c r="T3114" i="12"/>
  <c r="T3113" i="12"/>
  <c r="T3112" i="12"/>
  <c r="T3111" i="12"/>
  <c r="T3110" i="12"/>
  <c r="T3109" i="12"/>
  <c r="T3108" i="12"/>
  <c r="T3107" i="12"/>
  <c r="T3106" i="12"/>
  <c r="T3105" i="12"/>
  <c r="T3104" i="12"/>
  <c r="T3103" i="12"/>
  <c r="T3102" i="12"/>
  <c r="T3101" i="12"/>
  <c r="T3100" i="12"/>
  <c r="T3099" i="12"/>
  <c r="T3098" i="12"/>
  <c r="T3097" i="12"/>
  <c r="T3096" i="12"/>
  <c r="T3095" i="12"/>
  <c r="T3094" i="12"/>
  <c r="T3093" i="12"/>
  <c r="T3092" i="12"/>
  <c r="T3091" i="12"/>
  <c r="T3090" i="12"/>
  <c r="T3089" i="12"/>
  <c r="T3088" i="12"/>
  <c r="T3087" i="12"/>
  <c r="T3086" i="12"/>
  <c r="T3085" i="12"/>
  <c r="T3084" i="12"/>
  <c r="T3083" i="12"/>
  <c r="T3082" i="12"/>
  <c r="T3081" i="12"/>
  <c r="T3080" i="12"/>
  <c r="T3079" i="12"/>
  <c r="T3078" i="12"/>
  <c r="T3077" i="12"/>
  <c r="T3076" i="12"/>
  <c r="T3075" i="12"/>
  <c r="T3074" i="12"/>
  <c r="T3073" i="12"/>
  <c r="T3072" i="12"/>
  <c r="T3071" i="12"/>
  <c r="T3070" i="12"/>
  <c r="T3069" i="12"/>
  <c r="T3068" i="12"/>
  <c r="T3067" i="12"/>
  <c r="T3066" i="12"/>
  <c r="T3065" i="12"/>
  <c r="T3064" i="12"/>
  <c r="T3063" i="12"/>
  <c r="T3062" i="12"/>
  <c r="T3061" i="12"/>
  <c r="T3060" i="12"/>
  <c r="T3059" i="12"/>
  <c r="T3058" i="12"/>
  <c r="T3057" i="12"/>
  <c r="T3056" i="12"/>
  <c r="T3055" i="12"/>
  <c r="T3054" i="12"/>
  <c r="T3053" i="12"/>
  <c r="T3052" i="12"/>
  <c r="T3051" i="12"/>
  <c r="T3050" i="12"/>
  <c r="T3049" i="12"/>
  <c r="T3048" i="12"/>
  <c r="T3047" i="12"/>
  <c r="T3046" i="12"/>
  <c r="T3045" i="12"/>
  <c r="T3044" i="12"/>
  <c r="T3043" i="12"/>
  <c r="T3042" i="12"/>
  <c r="T3041" i="12"/>
  <c r="T3040" i="12"/>
  <c r="T3039" i="12"/>
  <c r="T3038" i="12"/>
  <c r="T3037" i="12"/>
  <c r="T3036" i="12"/>
  <c r="T3035" i="12"/>
  <c r="T3034" i="12"/>
  <c r="T3033" i="12"/>
  <c r="T3032" i="12"/>
  <c r="T3031" i="12"/>
  <c r="T3030" i="12"/>
  <c r="T3029" i="12"/>
  <c r="T3028" i="12"/>
  <c r="T3027" i="12"/>
  <c r="T3026" i="12"/>
  <c r="T3025" i="12"/>
  <c r="T3024" i="12"/>
  <c r="T3023" i="12"/>
  <c r="T3022" i="12"/>
  <c r="T3021" i="12"/>
  <c r="T3020" i="12"/>
  <c r="T3019" i="12"/>
  <c r="T3018" i="12"/>
  <c r="T3017" i="12"/>
  <c r="T3016" i="12"/>
  <c r="T3015" i="12"/>
  <c r="T3014" i="12"/>
  <c r="T3013" i="12"/>
  <c r="T3012" i="12"/>
  <c r="T3011" i="12"/>
  <c r="T3010" i="12"/>
  <c r="T3009" i="12"/>
  <c r="T3008" i="12"/>
  <c r="T3007" i="12"/>
  <c r="T3006" i="12"/>
  <c r="T3005" i="12"/>
  <c r="T3004" i="12"/>
  <c r="T3003" i="12"/>
  <c r="T3002" i="12"/>
  <c r="T3001" i="12"/>
  <c r="T3000" i="12"/>
  <c r="T2999" i="12"/>
  <c r="T2998" i="12"/>
  <c r="T2997" i="12"/>
  <c r="T2996" i="12"/>
  <c r="T2995" i="12"/>
  <c r="T2994" i="12"/>
  <c r="T2993" i="12"/>
  <c r="T2992" i="12"/>
  <c r="T2991" i="12"/>
  <c r="T2990" i="12"/>
  <c r="T2989" i="12"/>
  <c r="T2988" i="12"/>
  <c r="T2987" i="12"/>
  <c r="T2986" i="12"/>
  <c r="T2985" i="12"/>
  <c r="T2984" i="12"/>
  <c r="T2983" i="12"/>
  <c r="T2982" i="12"/>
  <c r="T2981" i="12"/>
  <c r="T2980" i="12"/>
  <c r="T2979" i="12"/>
  <c r="T2978" i="12"/>
  <c r="T2977" i="12"/>
  <c r="T2976" i="12"/>
  <c r="T2975" i="12"/>
  <c r="T2974" i="12"/>
  <c r="T2973" i="12"/>
  <c r="T2972" i="12"/>
  <c r="T2971" i="12"/>
  <c r="T2970" i="12"/>
  <c r="T2969" i="12"/>
  <c r="T2968" i="12"/>
  <c r="T2967" i="12"/>
  <c r="T2966" i="12"/>
  <c r="T2965" i="12"/>
  <c r="T2964" i="12"/>
  <c r="T2963" i="12"/>
  <c r="T2962" i="12"/>
  <c r="T2961" i="12"/>
  <c r="T2960" i="12"/>
  <c r="T2959" i="12"/>
  <c r="T2958" i="12"/>
  <c r="T2957" i="12"/>
  <c r="T2956" i="12"/>
  <c r="T2955" i="12"/>
  <c r="T2954" i="12"/>
  <c r="T2953" i="12"/>
  <c r="T2952" i="12"/>
  <c r="T2951" i="12"/>
  <c r="T2950" i="12"/>
  <c r="T2949" i="12"/>
  <c r="T2948" i="12"/>
  <c r="T2947" i="12"/>
  <c r="T2946" i="12"/>
  <c r="T2945" i="12"/>
  <c r="T2944" i="12"/>
  <c r="T2943" i="12"/>
  <c r="T2942" i="12"/>
  <c r="T2941" i="12"/>
  <c r="T2940" i="12"/>
  <c r="T2939" i="12"/>
  <c r="T2938" i="12"/>
  <c r="T2937" i="12"/>
  <c r="T2936" i="12"/>
  <c r="T2935" i="12"/>
  <c r="T2934" i="12"/>
  <c r="T2933" i="12"/>
  <c r="T2932" i="12"/>
  <c r="T2931" i="12"/>
  <c r="T2930" i="12"/>
  <c r="T2929" i="12"/>
  <c r="T2928" i="12"/>
  <c r="T2927" i="12"/>
  <c r="T2926" i="12"/>
  <c r="T2925" i="12"/>
  <c r="T2924" i="12"/>
  <c r="T2923" i="12"/>
  <c r="T2922" i="12"/>
  <c r="T2921" i="12"/>
  <c r="T2920" i="12"/>
  <c r="T2919" i="12"/>
  <c r="T2918" i="12"/>
  <c r="T2917" i="12"/>
  <c r="T2916" i="12"/>
  <c r="T2915" i="12"/>
  <c r="T2914" i="12"/>
  <c r="T2913" i="12"/>
  <c r="T2912" i="12"/>
  <c r="T2911" i="12"/>
  <c r="T2910" i="12"/>
  <c r="T2909" i="12"/>
  <c r="T2908" i="12"/>
  <c r="T2907" i="12"/>
  <c r="T2906" i="12"/>
  <c r="T2905" i="12"/>
  <c r="T2904" i="12"/>
  <c r="T2903" i="12"/>
  <c r="T2902" i="12"/>
  <c r="T2901" i="12"/>
  <c r="T2900" i="12"/>
  <c r="T2899" i="12"/>
  <c r="T2898" i="12"/>
  <c r="T2897" i="12"/>
  <c r="T2896" i="12"/>
  <c r="T2895" i="12"/>
  <c r="T2894" i="12"/>
  <c r="T2893" i="12"/>
  <c r="T2892" i="12"/>
  <c r="T2891" i="12"/>
  <c r="T2890" i="12"/>
  <c r="T2889" i="12"/>
  <c r="T2888" i="12"/>
  <c r="T2887" i="12"/>
  <c r="T2886" i="12"/>
  <c r="T2885" i="12"/>
  <c r="T2884" i="12"/>
  <c r="T2883" i="12"/>
  <c r="T2882" i="12"/>
  <c r="T2881" i="12"/>
  <c r="T2880" i="12"/>
  <c r="T2879" i="12"/>
  <c r="T2878" i="12"/>
  <c r="T2877" i="12"/>
  <c r="T2876" i="12"/>
  <c r="T2875" i="12"/>
  <c r="T2874" i="12"/>
  <c r="T2873" i="12"/>
  <c r="T2872" i="12"/>
  <c r="T2871" i="12"/>
  <c r="T2870" i="12"/>
  <c r="T2869" i="12"/>
  <c r="T2868" i="12"/>
  <c r="T2867" i="12"/>
  <c r="T2866" i="12"/>
  <c r="T2865" i="12"/>
  <c r="T2864" i="12"/>
  <c r="T2863" i="12"/>
  <c r="T2862" i="12"/>
  <c r="T2861" i="12"/>
  <c r="T2860" i="12"/>
  <c r="T2859" i="12"/>
  <c r="T2858" i="12"/>
  <c r="T2857" i="12"/>
  <c r="T2856" i="12"/>
  <c r="T2855" i="12"/>
  <c r="T2854" i="12"/>
  <c r="T2853" i="12"/>
  <c r="T2852" i="12"/>
  <c r="T2851" i="12"/>
  <c r="T2850" i="12"/>
  <c r="T2849" i="12"/>
  <c r="T2848" i="12"/>
  <c r="T2847" i="12"/>
  <c r="T2846" i="12"/>
  <c r="T2845" i="12"/>
  <c r="T2844" i="12"/>
  <c r="T2843" i="12"/>
  <c r="T2842" i="12"/>
  <c r="T2841" i="12"/>
  <c r="T2840" i="12"/>
  <c r="T2839" i="12"/>
  <c r="T2838" i="12"/>
  <c r="T2837" i="12"/>
  <c r="T2836" i="12"/>
  <c r="T2835" i="12"/>
  <c r="T2834" i="12"/>
  <c r="T2833" i="12"/>
  <c r="T2832" i="12"/>
  <c r="T2831" i="12"/>
  <c r="T2830" i="12"/>
  <c r="T2829" i="12"/>
  <c r="T2828" i="12"/>
  <c r="T2827" i="12"/>
  <c r="T2826" i="12"/>
  <c r="T2825" i="12"/>
  <c r="T2824" i="12"/>
  <c r="T2823" i="12"/>
  <c r="T2822" i="12"/>
  <c r="T2821" i="12"/>
  <c r="T2820" i="12"/>
  <c r="T2819" i="12"/>
  <c r="T2818" i="12"/>
  <c r="T2817" i="12"/>
  <c r="T2816" i="12"/>
  <c r="T2815" i="12"/>
  <c r="T2814" i="12"/>
  <c r="T2813" i="12"/>
  <c r="T2812" i="12"/>
  <c r="T2811" i="12"/>
  <c r="T2810" i="12"/>
  <c r="T2809" i="12"/>
  <c r="T2808" i="12"/>
  <c r="T2807" i="12"/>
  <c r="T2806" i="12"/>
  <c r="T2805" i="12"/>
  <c r="T2804" i="12"/>
  <c r="T2803" i="12"/>
  <c r="T2802" i="12"/>
  <c r="T2801" i="12"/>
  <c r="T2800" i="12"/>
  <c r="T2799" i="12"/>
  <c r="T2798" i="12"/>
  <c r="T2797" i="12"/>
  <c r="T2796" i="12"/>
  <c r="T2795" i="12"/>
  <c r="T2794" i="12"/>
  <c r="T2793" i="12"/>
  <c r="T2792" i="12"/>
  <c r="T2791" i="12"/>
  <c r="T2790" i="12"/>
  <c r="T2789" i="12"/>
  <c r="T2788" i="12"/>
  <c r="T2787" i="12"/>
  <c r="T2786" i="12"/>
  <c r="T2785" i="12"/>
  <c r="T2784" i="12"/>
  <c r="T2783" i="12"/>
  <c r="T2782" i="12"/>
  <c r="T2781" i="12"/>
  <c r="T2780" i="12"/>
  <c r="T2779" i="12"/>
  <c r="T2778" i="12"/>
  <c r="T2777" i="12"/>
  <c r="T2776" i="12"/>
  <c r="T2775" i="12"/>
  <c r="T2774" i="12"/>
  <c r="T2773" i="12"/>
  <c r="T2772" i="12"/>
  <c r="T2771" i="12"/>
  <c r="T2770" i="12"/>
  <c r="T2769" i="12"/>
  <c r="T2768" i="12"/>
  <c r="T2767" i="12"/>
  <c r="T2766" i="12"/>
  <c r="T2765" i="12"/>
  <c r="T2764" i="12"/>
  <c r="T2763" i="12"/>
  <c r="T2762" i="12"/>
  <c r="T2761" i="12"/>
  <c r="T2760" i="12"/>
  <c r="T2759" i="12"/>
  <c r="T2758" i="12"/>
  <c r="T2757" i="12"/>
  <c r="T2756" i="12"/>
  <c r="T2755" i="12"/>
  <c r="T2754" i="12"/>
  <c r="T2753" i="12"/>
  <c r="T2752" i="12"/>
  <c r="T2751" i="12"/>
  <c r="T2750" i="12"/>
  <c r="T2749" i="12"/>
  <c r="T2748" i="12"/>
  <c r="T2747" i="12"/>
  <c r="T2746" i="12"/>
  <c r="T2745" i="12"/>
  <c r="T2744" i="12"/>
  <c r="T2743" i="12"/>
  <c r="T2742" i="12"/>
  <c r="T2741" i="12"/>
  <c r="T2740" i="12"/>
  <c r="T2739" i="12"/>
  <c r="T2738" i="12"/>
  <c r="T2737" i="12"/>
  <c r="T2736" i="12"/>
  <c r="T2735" i="12"/>
  <c r="T2734" i="12"/>
  <c r="T2733" i="12"/>
  <c r="T2732" i="12"/>
  <c r="T2731" i="12"/>
  <c r="T2730" i="12"/>
  <c r="T2729" i="12"/>
  <c r="T2728" i="12"/>
  <c r="T2727" i="12"/>
  <c r="T2726" i="12"/>
  <c r="T2725" i="12"/>
  <c r="T2724" i="12"/>
  <c r="T2723" i="12"/>
  <c r="T2722" i="12"/>
  <c r="T2721" i="12"/>
  <c r="T2720" i="12"/>
  <c r="T2719" i="12"/>
  <c r="T2718" i="12"/>
  <c r="T2717" i="12"/>
  <c r="T2716" i="12"/>
  <c r="T2715" i="12"/>
  <c r="T2714" i="12"/>
  <c r="T2713" i="12"/>
  <c r="T2712" i="12"/>
  <c r="T2711" i="12"/>
  <c r="T2710" i="12"/>
  <c r="T2709" i="12"/>
  <c r="T2708" i="12"/>
  <c r="T2707" i="12"/>
  <c r="T2706" i="12"/>
  <c r="T2705" i="12"/>
  <c r="T2704" i="12"/>
  <c r="T2703" i="12"/>
  <c r="T2702" i="12"/>
  <c r="T2701" i="12"/>
  <c r="T2700" i="12"/>
  <c r="T2699" i="12"/>
  <c r="T2698" i="12"/>
  <c r="T2697" i="12"/>
  <c r="T2696" i="12"/>
  <c r="T2695" i="12"/>
  <c r="T2694" i="12"/>
  <c r="T2693" i="12"/>
  <c r="T2692" i="12"/>
  <c r="T2691" i="12"/>
  <c r="T2690" i="12"/>
  <c r="T2689" i="12"/>
  <c r="T2688" i="12"/>
  <c r="T2687" i="12"/>
  <c r="T2686" i="12"/>
  <c r="T2685" i="12"/>
  <c r="T2684" i="12"/>
  <c r="T2683" i="12"/>
  <c r="T2682" i="12"/>
  <c r="T2681" i="12"/>
  <c r="T2680" i="12"/>
  <c r="T2679" i="12"/>
  <c r="T2678" i="12"/>
  <c r="T2677" i="12"/>
  <c r="T2676" i="12"/>
  <c r="T2675" i="12"/>
  <c r="T2674" i="12"/>
  <c r="T2673" i="12"/>
  <c r="T2672" i="12"/>
  <c r="T2671" i="12"/>
  <c r="T2670" i="12"/>
  <c r="T2669" i="12"/>
  <c r="T2668" i="12"/>
  <c r="T2667" i="12"/>
  <c r="T2666" i="12"/>
  <c r="T2665" i="12"/>
  <c r="T2664" i="12"/>
  <c r="T2663" i="12"/>
  <c r="T2662" i="12"/>
  <c r="T2661" i="12"/>
  <c r="T2660" i="12"/>
  <c r="T2659" i="12"/>
  <c r="T2658" i="12"/>
  <c r="T2657" i="12"/>
  <c r="T2656" i="12"/>
  <c r="T2655" i="12"/>
  <c r="T2654" i="12"/>
  <c r="T2653" i="12"/>
  <c r="T2652" i="12"/>
  <c r="T2651" i="12"/>
  <c r="T2650" i="12"/>
  <c r="T2649" i="12"/>
  <c r="T2648" i="12"/>
  <c r="T2647" i="12"/>
  <c r="T2646" i="12"/>
  <c r="T2645" i="12"/>
  <c r="T2644" i="12"/>
  <c r="T2643" i="12"/>
  <c r="T2642" i="12"/>
  <c r="T2641" i="12"/>
  <c r="T2640" i="12"/>
  <c r="T2639" i="12"/>
  <c r="T2638" i="12"/>
  <c r="T2637" i="12"/>
  <c r="T2636" i="12"/>
  <c r="T2635" i="12"/>
  <c r="T2634" i="12"/>
  <c r="T2633" i="12"/>
  <c r="T2632" i="12"/>
  <c r="T2631" i="12"/>
  <c r="T2630" i="12"/>
  <c r="T2629" i="12"/>
  <c r="T2628" i="12"/>
  <c r="T2627" i="12"/>
  <c r="T2626" i="12"/>
  <c r="T2625" i="12"/>
  <c r="T2624" i="12"/>
  <c r="T2623" i="12"/>
  <c r="T2622" i="12"/>
  <c r="T2621" i="12"/>
  <c r="T2620" i="12"/>
  <c r="T2619" i="12"/>
  <c r="T2618" i="12"/>
  <c r="T2617" i="12"/>
  <c r="T2616" i="12"/>
  <c r="T2615" i="12"/>
  <c r="T2614" i="12"/>
  <c r="T2613" i="12"/>
  <c r="T2612" i="12"/>
  <c r="T2611" i="12"/>
  <c r="T2610" i="12"/>
  <c r="T2609" i="12"/>
  <c r="T2608" i="12"/>
  <c r="T2607" i="12"/>
  <c r="T2606" i="12"/>
  <c r="T2605" i="12"/>
  <c r="T2604" i="12"/>
  <c r="T2603" i="12"/>
  <c r="T2602" i="12"/>
  <c r="T2601" i="12"/>
  <c r="T2600" i="12"/>
  <c r="T2599" i="12"/>
  <c r="T2598" i="12"/>
  <c r="T2597" i="12"/>
  <c r="T2596" i="12"/>
  <c r="T2595" i="12"/>
  <c r="T2594" i="12"/>
  <c r="T2593" i="12"/>
  <c r="T2592" i="12"/>
  <c r="T2591" i="12"/>
  <c r="T2590" i="12"/>
  <c r="T2589" i="12"/>
  <c r="T2588" i="12"/>
  <c r="T2587" i="12"/>
  <c r="T2586" i="12"/>
  <c r="T2585" i="12"/>
  <c r="T2584" i="12"/>
  <c r="T2583" i="12"/>
  <c r="T2582" i="12"/>
  <c r="T2581" i="12"/>
  <c r="T2580" i="12"/>
  <c r="T2579" i="12"/>
  <c r="T2578" i="12"/>
  <c r="T2577" i="12"/>
  <c r="T2576" i="12"/>
  <c r="T2575" i="12"/>
  <c r="T2574" i="12"/>
  <c r="T2573" i="12"/>
  <c r="T2572" i="12"/>
  <c r="T2571" i="12"/>
  <c r="T2570" i="12"/>
  <c r="T2569" i="12"/>
  <c r="T2568" i="12"/>
  <c r="T2567" i="12"/>
  <c r="T2566" i="12"/>
  <c r="T2565" i="12"/>
  <c r="T2564" i="12"/>
  <c r="T2563" i="12"/>
  <c r="T2562" i="12"/>
  <c r="T2561" i="12"/>
  <c r="T2560" i="12"/>
  <c r="T2559" i="12"/>
  <c r="T2558" i="12"/>
  <c r="T2557" i="12"/>
  <c r="T2556" i="12"/>
  <c r="T2555" i="12"/>
  <c r="T2554" i="12"/>
  <c r="T2553" i="12"/>
  <c r="T2552" i="12"/>
  <c r="T2551" i="12"/>
  <c r="T2550" i="12"/>
  <c r="T2549" i="12"/>
  <c r="T2548" i="12"/>
  <c r="T2547" i="12"/>
  <c r="T2546" i="12"/>
  <c r="T2545" i="12"/>
  <c r="T2544" i="12"/>
  <c r="T2543" i="12"/>
  <c r="T2542" i="12"/>
  <c r="T2541" i="12"/>
  <c r="T2540" i="12"/>
  <c r="T2539" i="12"/>
  <c r="T2538" i="12"/>
  <c r="T2537" i="12"/>
  <c r="T2536" i="12"/>
  <c r="T2535" i="12"/>
  <c r="T2534" i="12"/>
  <c r="T2533" i="12"/>
  <c r="T2532" i="12"/>
  <c r="T2531" i="12"/>
  <c r="T2530" i="12"/>
  <c r="T2529" i="12"/>
  <c r="T2528" i="12"/>
  <c r="T2527" i="12"/>
  <c r="T2526" i="12"/>
  <c r="T2525" i="12"/>
  <c r="T2524" i="12"/>
  <c r="T2523" i="12"/>
  <c r="T2522" i="12"/>
  <c r="T2521" i="12"/>
  <c r="T2520" i="12"/>
  <c r="T2519" i="12"/>
  <c r="T2518" i="12"/>
  <c r="T2517" i="12"/>
  <c r="T2516" i="12"/>
  <c r="T2515" i="12"/>
  <c r="T2514" i="12"/>
  <c r="T2513" i="12"/>
  <c r="T2512" i="12"/>
  <c r="T2511" i="12"/>
  <c r="T2510" i="12"/>
  <c r="T2509" i="12"/>
  <c r="T2508" i="12"/>
  <c r="T2507" i="12"/>
  <c r="T2506" i="12"/>
  <c r="T2505" i="12"/>
  <c r="T2504" i="12"/>
  <c r="T2503" i="12"/>
  <c r="T2502" i="12"/>
  <c r="T2501" i="12"/>
  <c r="T2500" i="12"/>
  <c r="T2499" i="12"/>
  <c r="T2498" i="12"/>
  <c r="T2497" i="12"/>
  <c r="T2496" i="12"/>
  <c r="T2495" i="12"/>
  <c r="T2494" i="12"/>
  <c r="T2493" i="12"/>
  <c r="T2492" i="12"/>
  <c r="T2491" i="12"/>
  <c r="T2490" i="12"/>
  <c r="T2489" i="12"/>
  <c r="T2488" i="12"/>
  <c r="T2487" i="12"/>
  <c r="T2486" i="12"/>
  <c r="T2485" i="12"/>
  <c r="T2484" i="12"/>
  <c r="T2483" i="12"/>
  <c r="T2482" i="12"/>
  <c r="T2481" i="12"/>
  <c r="T2480" i="12"/>
  <c r="T2479" i="12"/>
  <c r="T2478" i="12"/>
  <c r="T2477" i="12"/>
  <c r="T2476" i="12"/>
  <c r="T2475" i="12"/>
  <c r="T2474" i="12"/>
  <c r="T2473" i="12"/>
  <c r="T2472" i="12"/>
  <c r="T2471" i="12"/>
  <c r="T2470" i="12"/>
  <c r="T2469" i="12"/>
  <c r="T2468" i="12"/>
  <c r="T2467" i="12"/>
  <c r="T2466" i="12"/>
  <c r="T2465" i="12"/>
  <c r="T2464" i="12"/>
  <c r="T2463" i="12"/>
  <c r="T2462" i="12"/>
  <c r="T2461" i="12"/>
  <c r="T2460" i="12"/>
  <c r="T2459" i="12"/>
  <c r="T2458" i="12"/>
  <c r="T2457" i="12"/>
  <c r="T2456" i="12"/>
  <c r="T2455" i="12"/>
  <c r="T2454" i="12"/>
  <c r="T2453" i="12"/>
  <c r="T2452" i="12"/>
  <c r="T2451" i="12"/>
  <c r="T2450" i="12"/>
  <c r="T2449" i="12"/>
  <c r="T2448" i="12"/>
  <c r="T2447" i="12"/>
  <c r="T2446" i="12"/>
  <c r="T2445" i="12"/>
  <c r="T2444" i="12"/>
  <c r="T2443" i="12"/>
  <c r="T2442" i="12"/>
  <c r="T2441" i="12"/>
  <c r="T2440" i="12"/>
  <c r="T2439" i="12"/>
  <c r="T2438" i="12"/>
  <c r="T2437" i="12"/>
  <c r="T2436" i="12"/>
  <c r="T2435" i="12"/>
  <c r="T2434" i="12"/>
  <c r="T2433" i="12"/>
  <c r="T2432" i="12"/>
  <c r="T2431" i="12"/>
  <c r="T2430" i="12"/>
  <c r="T2429" i="12"/>
  <c r="T2428" i="12"/>
  <c r="T2427" i="12"/>
  <c r="T2426" i="12"/>
  <c r="T2425" i="12"/>
  <c r="T2424" i="12"/>
  <c r="T2423" i="12"/>
  <c r="T2422" i="12"/>
  <c r="T2421" i="12"/>
  <c r="T2420" i="12"/>
  <c r="T2419" i="12"/>
  <c r="T2418" i="12"/>
  <c r="T2417" i="12"/>
  <c r="T2416" i="12"/>
  <c r="T2415" i="12"/>
  <c r="T2414" i="12"/>
  <c r="T2413" i="12"/>
  <c r="T2412" i="12"/>
  <c r="T2411" i="12"/>
  <c r="T2410" i="12"/>
  <c r="T2409" i="12"/>
  <c r="T2408" i="12"/>
  <c r="T2407" i="12"/>
  <c r="T2406" i="12"/>
  <c r="T2405" i="12"/>
  <c r="T2404" i="12"/>
  <c r="T2403" i="12"/>
  <c r="T2402" i="12"/>
  <c r="T2401" i="12"/>
  <c r="T2400" i="12"/>
  <c r="T2399" i="12"/>
  <c r="T2398" i="12"/>
  <c r="T2397" i="12"/>
  <c r="T2396" i="12"/>
  <c r="T2395" i="12"/>
  <c r="T2394" i="12"/>
  <c r="T2393" i="12"/>
  <c r="T2392" i="12"/>
  <c r="T2391" i="12"/>
  <c r="T2390" i="12"/>
  <c r="T2389" i="12"/>
  <c r="T2388" i="12"/>
  <c r="T2387" i="12"/>
  <c r="T2386" i="12"/>
  <c r="T2385" i="12"/>
  <c r="T2384" i="12"/>
  <c r="T2383" i="12"/>
  <c r="T2382" i="12"/>
  <c r="T2381" i="12"/>
  <c r="T2380" i="12"/>
  <c r="T2379" i="12"/>
  <c r="T2378" i="12"/>
  <c r="T2377" i="12"/>
  <c r="T2376" i="12"/>
  <c r="T2375" i="12"/>
  <c r="T2374" i="12"/>
  <c r="T2373" i="12"/>
  <c r="T2372" i="12"/>
  <c r="T2371" i="12"/>
  <c r="T2370" i="12"/>
  <c r="T2369" i="12"/>
  <c r="T2368" i="12"/>
  <c r="T2367" i="12"/>
  <c r="T2366" i="12"/>
  <c r="T2365" i="12"/>
  <c r="T2364" i="12"/>
  <c r="T2363" i="12"/>
  <c r="T2362" i="12"/>
  <c r="T2361" i="12"/>
  <c r="T2360" i="12"/>
  <c r="T2359" i="12"/>
  <c r="T2358" i="12"/>
  <c r="T2357" i="12"/>
  <c r="T2356" i="12"/>
  <c r="T2355" i="12"/>
  <c r="T2354" i="12"/>
  <c r="T2353" i="12"/>
  <c r="T2352" i="12"/>
  <c r="T2351" i="12"/>
  <c r="T2350" i="12"/>
  <c r="T2349" i="12"/>
  <c r="T2348" i="12"/>
  <c r="T2347" i="12"/>
  <c r="T2346" i="12"/>
  <c r="T2345" i="12"/>
  <c r="T2344" i="12"/>
  <c r="T2343" i="12"/>
  <c r="T2342" i="12"/>
  <c r="T2341" i="12"/>
  <c r="T2340" i="12"/>
  <c r="T2339" i="12"/>
  <c r="T2338" i="12"/>
  <c r="T2337" i="12"/>
  <c r="T2336" i="12"/>
  <c r="T2335" i="12"/>
  <c r="T2334" i="12"/>
  <c r="T2333" i="12"/>
  <c r="T2332" i="12"/>
  <c r="T2331" i="12"/>
  <c r="T2330" i="12"/>
  <c r="T2329" i="12"/>
  <c r="T2328" i="12"/>
  <c r="T2327" i="12"/>
  <c r="T2326" i="12"/>
  <c r="T2325" i="12"/>
  <c r="T2324" i="12"/>
  <c r="T2323" i="12"/>
  <c r="T2322" i="12"/>
  <c r="T2321" i="12"/>
  <c r="T2320" i="12"/>
  <c r="T2319" i="12"/>
  <c r="T2318" i="12"/>
  <c r="T2317" i="12"/>
  <c r="T2316" i="12"/>
  <c r="T2315" i="12"/>
  <c r="T2314" i="12"/>
  <c r="T2313" i="12"/>
  <c r="T2312" i="12"/>
  <c r="T2311" i="12"/>
  <c r="T2310" i="12"/>
  <c r="T2309" i="12"/>
  <c r="T2308" i="12"/>
  <c r="T2307" i="12"/>
  <c r="T2306" i="12"/>
  <c r="T2305" i="12"/>
  <c r="T2304" i="12"/>
  <c r="T2303" i="12"/>
  <c r="T2302" i="12"/>
  <c r="T2301" i="12"/>
  <c r="T2300" i="12"/>
  <c r="T2299" i="12"/>
  <c r="T2298" i="12"/>
  <c r="T2297" i="12"/>
  <c r="T2296" i="12"/>
  <c r="T2295" i="12"/>
  <c r="T2294" i="12"/>
  <c r="T2293" i="12"/>
  <c r="T2292" i="12"/>
  <c r="T2291" i="12"/>
  <c r="T2290" i="12"/>
  <c r="T2289" i="12"/>
  <c r="T2288" i="12"/>
  <c r="T2287" i="12"/>
  <c r="T2286" i="12"/>
  <c r="T2285" i="12"/>
  <c r="T2284" i="12"/>
  <c r="T2283" i="12"/>
  <c r="T2282" i="12"/>
  <c r="T2281" i="12"/>
  <c r="T2280" i="12"/>
  <c r="T2279" i="12"/>
  <c r="T2278" i="12"/>
  <c r="T2277" i="12"/>
  <c r="T2276" i="12"/>
  <c r="T2275" i="12"/>
  <c r="T2274" i="12"/>
  <c r="T2273" i="12"/>
  <c r="T2272" i="12"/>
  <c r="T2271" i="12"/>
  <c r="T2270" i="12"/>
  <c r="T2269" i="12"/>
  <c r="T2268" i="12"/>
  <c r="T2267" i="12"/>
  <c r="T2266" i="12"/>
  <c r="T2265" i="12"/>
  <c r="T2264" i="12"/>
  <c r="T2263" i="12"/>
  <c r="T2262" i="12"/>
  <c r="T2261" i="12"/>
  <c r="T2260" i="12"/>
  <c r="T2259" i="12"/>
  <c r="T2258" i="12"/>
  <c r="T2257" i="12"/>
  <c r="T2256" i="12"/>
  <c r="T2255" i="12"/>
  <c r="T2254" i="12"/>
  <c r="T2253" i="12"/>
  <c r="T2252" i="12"/>
  <c r="T2251" i="12"/>
  <c r="T2250" i="12"/>
  <c r="T2249" i="12"/>
  <c r="T2248" i="12"/>
  <c r="T2247" i="12"/>
  <c r="T2246" i="12"/>
  <c r="T2245" i="12"/>
  <c r="T2244" i="12"/>
  <c r="T2243" i="12"/>
  <c r="T2242" i="12"/>
  <c r="T2241" i="12"/>
  <c r="T2240" i="12"/>
  <c r="T2239" i="12"/>
  <c r="T2238" i="12"/>
  <c r="T2237" i="12"/>
  <c r="T2236" i="12"/>
  <c r="T2235" i="12"/>
  <c r="T2234" i="12"/>
  <c r="T2233" i="12"/>
  <c r="T2232" i="12"/>
  <c r="T2231" i="12"/>
  <c r="T2230" i="12"/>
  <c r="T2229" i="12"/>
  <c r="T2228" i="12"/>
  <c r="T2227" i="12"/>
  <c r="T2226" i="12"/>
  <c r="T2225" i="12"/>
  <c r="T2224" i="12"/>
  <c r="T2223" i="12"/>
  <c r="T2222" i="12"/>
  <c r="T2221" i="12"/>
  <c r="T2220" i="12"/>
  <c r="T2219" i="12"/>
  <c r="T2218" i="12"/>
  <c r="T2217" i="12"/>
  <c r="T2216" i="12"/>
  <c r="T2215" i="12"/>
  <c r="T2214" i="12"/>
  <c r="T2213" i="12"/>
  <c r="T2212" i="12"/>
  <c r="T2211" i="12"/>
  <c r="T2210" i="12"/>
  <c r="T2209" i="12"/>
  <c r="T2208" i="12"/>
  <c r="T2207" i="12"/>
  <c r="T2206" i="12"/>
  <c r="T2205" i="12"/>
  <c r="T2204" i="12"/>
  <c r="T2203" i="12"/>
  <c r="T2202" i="12"/>
  <c r="T2201" i="12"/>
  <c r="T2200" i="12"/>
  <c r="T2199" i="12"/>
  <c r="T2198" i="12"/>
  <c r="T2197" i="12"/>
  <c r="T2196" i="12"/>
  <c r="T2195" i="12"/>
  <c r="T2194" i="12"/>
  <c r="T2193" i="12"/>
  <c r="T2192" i="12"/>
  <c r="T2191" i="12"/>
  <c r="T2190" i="12"/>
  <c r="T2189" i="12"/>
  <c r="T2188" i="12"/>
  <c r="T2187" i="12"/>
  <c r="T2186" i="12"/>
  <c r="T2185" i="12"/>
  <c r="T2184" i="12"/>
  <c r="T2183" i="12"/>
  <c r="T2182" i="12"/>
  <c r="T2181" i="12"/>
  <c r="T2180" i="12"/>
  <c r="T2179" i="12"/>
  <c r="T2178" i="12"/>
  <c r="T2177" i="12"/>
  <c r="T2176" i="12"/>
  <c r="T2175" i="12"/>
  <c r="T2174" i="12"/>
  <c r="T2173" i="12"/>
  <c r="T2172" i="12"/>
  <c r="T2171" i="12"/>
  <c r="T2170" i="12"/>
  <c r="T2169" i="12"/>
  <c r="T2168" i="12"/>
  <c r="T2167" i="12"/>
  <c r="T2166" i="12"/>
  <c r="T2165" i="12"/>
  <c r="T2164" i="12"/>
  <c r="T2163" i="12"/>
  <c r="T2162" i="12"/>
  <c r="T2161" i="12"/>
  <c r="T2160" i="12"/>
  <c r="T2159" i="12"/>
  <c r="T2158" i="12"/>
  <c r="T2157" i="12"/>
  <c r="T2156" i="12"/>
  <c r="T2155" i="12"/>
  <c r="T2154" i="12"/>
  <c r="T2153" i="12"/>
  <c r="T2152" i="12"/>
  <c r="T2151" i="12"/>
  <c r="T2150" i="12"/>
  <c r="T2149" i="12"/>
  <c r="T2148" i="12"/>
  <c r="T2147" i="12"/>
  <c r="T2146" i="12"/>
  <c r="T2145" i="12"/>
  <c r="T2144" i="12"/>
  <c r="T2143" i="12"/>
  <c r="T2142" i="12"/>
  <c r="T2141" i="12"/>
  <c r="T2140" i="12"/>
  <c r="T2139" i="12"/>
  <c r="T2138" i="12"/>
  <c r="T2137" i="12"/>
  <c r="T2136" i="12"/>
  <c r="T2135" i="12"/>
  <c r="T2134" i="12"/>
  <c r="T2133" i="12"/>
  <c r="T2132" i="12"/>
  <c r="T2131" i="12"/>
  <c r="T2130" i="12"/>
  <c r="T2129" i="12"/>
  <c r="T2128" i="12"/>
  <c r="T2127" i="12"/>
  <c r="T2126" i="12"/>
  <c r="T2125" i="12"/>
  <c r="T2124" i="12"/>
  <c r="T2123" i="12"/>
  <c r="T2122" i="12"/>
  <c r="T2121" i="12"/>
  <c r="T2120" i="12"/>
  <c r="T2119" i="12"/>
  <c r="T2118" i="12"/>
  <c r="T2117" i="12"/>
  <c r="T2116" i="12"/>
  <c r="T2115" i="12"/>
  <c r="T2114" i="12"/>
  <c r="T2113" i="12"/>
  <c r="T2112" i="12"/>
  <c r="T2111" i="12"/>
  <c r="T2110" i="12"/>
  <c r="T2109" i="12"/>
  <c r="T2108" i="12"/>
  <c r="T2107" i="12"/>
  <c r="T2106" i="12"/>
  <c r="T2105" i="12"/>
  <c r="T2104" i="12"/>
  <c r="T2103" i="12"/>
  <c r="T2102" i="12"/>
  <c r="T2101" i="12"/>
  <c r="T2100" i="12"/>
  <c r="T2099" i="12"/>
  <c r="T2098" i="12"/>
  <c r="T2097" i="12"/>
  <c r="T2096" i="12"/>
  <c r="T2095" i="12"/>
  <c r="T2094" i="12"/>
  <c r="T2093" i="12"/>
  <c r="T2092" i="12"/>
  <c r="T2091" i="12"/>
  <c r="T2090" i="12"/>
  <c r="T2089" i="12"/>
  <c r="T2088" i="12"/>
  <c r="T2087" i="12"/>
  <c r="T2086" i="12"/>
  <c r="T2085" i="12"/>
  <c r="T2084" i="12"/>
  <c r="T2083" i="12"/>
  <c r="T2082" i="12"/>
  <c r="T2081" i="12"/>
  <c r="T2080" i="12"/>
  <c r="T2079" i="12"/>
  <c r="T2078" i="12"/>
  <c r="T2077" i="12"/>
  <c r="T2076" i="12"/>
  <c r="T2075" i="12"/>
  <c r="T2074" i="12"/>
  <c r="T2073" i="12"/>
  <c r="T2072" i="12"/>
  <c r="T2071" i="12"/>
  <c r="T2070" i="12"/>
  <c r="T2069" i="12"/>
  <c r="T2068" i="12"/>
  <c r="T2067" i="12"/>
  <c r="T2066" i="12"/>
  <c r="T2065" i="12"/>
  <c r="T2064" i="12"/>
  <c r="T2063" i="12"/>
  <c r="T2062" i="12"/>
  <c r="T2061" i="12"/>
  <c r="T2060" i="12"/>
  <c r="T2059" i="12"/>
  <c r="T2058" i="12"/>
  <c r="T2057" i="12"/>
  <c r="T2056" i="12"/>
  <c r="T2055" i="12"/>
  <c r="T2054" i="12"/>
  <c r="T2053" i="12"/>
  <c r="T2052" i="12"/>
  <c r="T2051" i="12"/>
  <c r="T2050" i="12"/>
  <c r="T2049" i="12"/>
  <c r="T2048" i="12"/>
  <c r="T2047" i="12"/>
  <c r="T2046" i="12"/>
  <c r="T2045" i="12"/>
  <c r="T2044" i="12"/>
  <c r="T2043" i="12"/>
  <c r="T2042" i="12"/>
  <c r="T2041" i="12"/>
  <c r="T2040" i="12"/>
  <c r="T2039" i="12"/>
  <c r="T2038" i="12"/>
  <c r="T2037" i="12"/>
  <c r="T2036" i="12"/>
  <c r="T2035" i="12"/>
  <c r="T2034" i="12"/>
  <c r="T2033" i="12"/>
  <c r="T2032" i="12"/>
  <c r="T2031" i="12"/>
  <c r="T2030" i="12"/>
  <c r="T2029" i="12"/>
  <c r="T2028" i="12"/>
  <c r="T2027" i="12"/>
  <c r="T2026" i="12"/>
  <c r="T2025" i="12"/>
  <c r="T2024" i="12"/>
  <c r="T2023" i="12"/>
  <c r="T2022" i="12"/>
  <c r="T2021" i="12"/>
  <c r="T2020" i="12"/>
  <c r="T2019" i="12"/>
  <c r="T2018" i="12"/>
  <c r="T2017" i="12"/>
  <c r="T2016" i="12"/>
  <c r="T2015" i="12"/>
  <c r="T2014" i="12"/>
  <c r="T2013" i="12"/>
  <c r="T2012" i="12"/>
  <c r="T2011" i="12"/>
  <c r="T2010" i="12"/>
  <c r="T2009" i="12"/>
  <c r="T2008" i="12"/>
  <c r="T2007" i="12"/>
  <c r="T2006" i="12"/>
  <c r="T2005" i="12"/>
  <c r="T2004" i="12"/>
  <c r="T2003" i="12"/>
  <c r="T2002" i="12"/>
  <c r="T2001" i="12"/>
  <c r="T2000" i="12"/>
  <c r="T1999" i="12"/>
  <c r="T1998" i="12"/>
  <c r="T1997" i="12"/>
  <c r="T1996" i="12"/>
  <c r="T1995" i="12"/>
  <c r="T1994" i="12"/>
  <c r="T1993" i="12"/>
  <c r="T1992" i="12"/>
  <c r="T1991" i="12"/>
  <c r="T1990" i="12"/>
  <c r="T1989" i="12"/>
  <c r="T1988" i="12"/>
  <c r="T1987" i="12"/>
  <c r="T1986" i="12"/>
  <c r="T1985" i="12"/>
  <c r="T1984" i="12"/>
  <c r="T1983" i="12"/>
  <c r="T1982" i="12"/>
  <c r="T1981" i="12"/>
  <c r="T1980" i="12"/>
  <c r="T1979" i="12"/>
  <c r="T1978" i="12"/>
  <c r="T1977" i="12"/>
  <c r="T1976" i="12"/>
  <c r="T1975" i="12"/>
  <c r="T1974" i="12"/>
  <c r="T1973" i="12"/>
  <c r="T1972" i="12"/>
  <c r="T1971" i="12"/>
  <c r="T1970" i="12"/>
  <c r="T1969" i="12"/>
  <c r="T1968" i="12"/>
  <c r="T1967" i="12"/>
  <c r="T1966" i="12"/>
  <c r="T1965" i="12"/>
  <c r="T1964" i="12"/>
  <c r="T1963" i="12"/>
  <c r="T1962" i="12"/>
  <c r="T1961" i="12"/>
  <c r="T1960" i="12"/>
  <c r="T1959" i="12"/>
  <c r="T1958" i="12"/>
  <c r="T1957" i="12"/>
  <c r="T1956" i="12"/>
  <c r="T1955" i="12"/>
  <c r="T1954" i="12"/>
  <c r="T1953" i="12"/>
  <c r="T1952" i="12"/>
  <c r="T1951" i="12"/>
  <c r="T1950" i="12"/>
  <c r="T1949" i="12"/>
  <c r="T1948" i="12"/>
  <c r="T1947" i="12"/>
  <c r="T1946" i="12"/>
  <c r="T1945" i="12"/>
  <c r="T1944" i="12"/>
  <c r="T1943" i="12"/>
  <c r="T1942" i="12"/>
  <c r="T1941" i="12"/>
  <c r="T1940" i="12"/>
  <c r="T1939" i="12"/>
  <c r="T1938" i="12"/>
  <c r="T1937" i="12"/>
  <c r="T1936" i="12"/>
  <c r="T1935" i="12"/>
  <c r="T1934" i="12"/>
  <c r="T1933" i="12"/>
  <c r="T1932" i="12"/>
  <c r="T1931" i="12"/>
  <c r="T1930" i="12"/>
  <c r="T1929" i="12"/>
  <c r="T1928" i="12"/>
  <c r="T1927" i="12"/>
  <c r="T1926" i="12"/>
  <c r="T1925" i="12"/>
  <c r="T1924" i="12"/>
  <c r="T1923" i="12"/>
  <c r="T1922" i="12"/>
  <c r="T1921" i="12"/>
  <c r="T1920" i="12"/>
  <c r="T1919" i="12"/>
  <c r="T1918" i="12"/>
  <c r="T1917" i="12"/>
  <c r="T1916" i="12"/>
  <c r="T1915" i="12"/>
  <c r="T1914" i="12"/>
  <c r="T1913" i="12"/>
  <c r="T1912" i="12"/>
  <c r="T1911" i="12"/>
  <c r="T1910" i="12"/>
  <c r="T1909" i="12"/>
  <c r="T1908" i="12"/>
  <c r="T1907" i="12"/>
  <c r="T1906" i="12"/>
  <c r="T1905" i="12"/>
  <c r="T1904" i="12"/>
  <c r="T1903" i="12"/>
  <c r="T1902" i="12"/>
  <c r="T1901" i="12"/>
  <c r="T1900" i="12"/>
  <c r="T1899" i="12"/>
  <c r="T1898" i="12"/>
  <c r="T1897" i="12"/>
  <c r="T1896" i="12"/>
  <c r="T1895" i="12"/>
  <c r="T1894" i="12"/>
  <c r="T1893" i="12"/>
  <c r="T1892" i="12"/>
  <c r="T1891" i="12"/>
  <c r="T1890" i="12"/>
  <c r="T1889" i="12"/>
  <c r="T1888" i="12"/>
  <c r="T1887" i="12"/>
  <c r="T1886" i="12"/>
  <c r="T1885" i="12"/>
  <c r="T1884" i="12"/>
  <c r="T1883" i="12"/>
  <c r="T1882" i="12"/>
  <c r="T1881" i="12"/>
  <c r="T1880" i="12"/>
  <c r="T1879" i="12"/>
  <c r="T1878" i="12"/>
  <c r="T1877" i="12"/>
  <c r="T1876" i="12"/>
  <c r="T1875" i="12"/>
  <c r="T1874" i="12"/>
  <c r="T1873" i="12"/>
  <c r="T1872" i="12"/>
  <c r="T1871" i="12"/>
  <c r="T1870" i="12"/>
  <c r="T1869" i="12"/>
  <c r="T1868" i="12"/>
  <c r="T1867" i="12"/>
  <c r="T1866" i="12"/>
  <c r="T1865" i="12"/>
  <c r="T1864" i="12"/>
  <c r="T1863" i="12"/>
  <c r="T1862" i="12"/>
  <c r="T1861" i="12"/>
  <c r="T1860" i="12"/>
  <c r="T1859" i="12"/>
  <c r="T1858" i="12"/>
  <c r="T1857" i="12"/>
  <c r="T1856" i="12"/>
  <c r="T1855" i="12"/>
  <c r="T1854" i="12"/>
  <c r="T1853" i="12"/>
  <c r="T1852" i="12"/>
  <c r="T1851" i="12"/>
  <c r="T1850" i="12"/>
  <c r="T1849" i="12"/>
  <c r="T1848" i="12"/>
  <c r="T1847" i="12"/>
  <c r="T1846" i="12"/>
  <c r="T1845" i="12"/>
  <c r="T1844" i="12"/>
  <c r="T1843" i="12"/>
  <c r="T1842" i="12"/>
  <c r="T1841" i="12"/>
  <c r="T1840" i="12"/>
  <c r="T1839" i="12"/>
  <c r="T1838" i="12"/>
  <c r="T1837" i="12"/>
  <c r="T1836" i="12"/>
  <c r="T1835" i="12"/>
  <c r="T1834" i="12"/>
  <c r="T1833" i="12"/>
  <c r="T1832" i="12"/>
  <c r="T1831" i="12"/>
  <c r="T1830" i="12"/>
  <c r="T1829" i="12"/>
  <c r="T1828" i="12"/>
  <c r="T1827" i="12"/>
  <c r="T1826" i="12"/>
  <c r="T1825" i="12"/>
  <c r="T1824" i="12"/>
  <c r="T1823" i="12"/>
  <c r="T1822" i="12"/>
  <c r="T1821" i="12"/>
  <c r="T1820" i="12"/>
  <c r="T1819" i="12"/>
  <c r="T1818" i="12"/>
  <c r="T1817" i="12"/>
  <c r="T1816" i="12"/>
  <c r="T1815" i="12"/>
  <c r="T1814" i="12"/>
  <c r="T1813" i="12"/>
  <c r="T1812" i="12"/>
  <c r="T1811" i="12"/>
  <c r="T1810" i="12"/>
  <c r="T1809" i="12"/>
  <c r="T1808" i="12"/>
  <c r="T1807" i="12"/>
  <c r="T1806" i="12"/>
  <c r="T1805" i="12"/>
  <c r="T1804" i="12"/>
  <c r="T1803" i="12"/>
  <c r="T1802" i="12"/>
  <c r="T1801" i="12"/>
  <c r="T1800" i="12"/>
  <c r="T1799" i="12"/>
  <c r="T1798" i="12"/>
  <c r="T1797" i="12"/>
  <c r="T1796" i="12"/>
  <c r="T1795" i="12"/>
  <c r="T1794" i="12"/>
  <c r="T1793" i="12"/>
  <c r="T1792" i="12"/>
  <c r="T1791" i="12"/>
  <c r="T1790" i="12"/>
  <c r="T1789" i="12"/>
  <c r="T1788" i="12"/>
  <c r="T1787" i="12"/>
  <c r="T1786" i="12"/>
  <c r="T1785" i="12"/>
  <c r="T1784" i="12"/>
  <c r="T1783" i="12"/>
  <c r="T1782" i="12"/>
  <c r="T1781" i="12"/>
  <c r="T1780" i="12"/>
  <c r="T1779" i="12"/>
  <c r="T1778" i="12"/>
  <c r="T1777" i="12"/>
  <c r="T1776" i="12"/>
  <c r="T1775" i="12"/>
  <c r="T1774" i="12"/>
  <c r="T1773" i="12"/>
  <c r="T1772" i="12"/>
  <c r="T1771" i="12"/>
  <c r="T1770" i="12"/>
  <c r="T1769" i="12"/>
  <c r="T1768" i="12"/>
  <c r="T1767" i="12"/>
  <c r="T1766" i="12"/>
  <c r="T1765" i="12"/>
  <c r="T1764" i="12"/>
  <c r="T1763" i="12"/>
  <c r="T1762" i="12"/>
  <c r="T1761" i="12"/>
  <c r="T1760" i="12"/>
  <c r="T1759" i="12"/>
  <c r="T1758" i="12"/>
  <c r="T1757" i="12"/>
  <c r="T1756" i="12"/>
  <c r="T1755" i="12"/>
  <c r="T1754" i="12"/>
  <c r="T1753" i="12"/>
  <c r="T1752" i="12"/>
  <c r="T1751" i="12"/>
  <c r="T1750" i="12"/>
  <c r="T1749" i="12"/>
  <c r="T1748" i="12"/>
  <c r="T1747" i="12"/>
  <c r="T1746" i="12"/>
  <c r="T1745" i="12"/>
  <c r="T1744" i="12"/>
  <c r="T1743" i="12"/>
  <c r="T1742" i="12"/>
  <c r="T1741" i="12"/>
  <c r="T1740" i="12"/>
  <c r="T1739" i="12"/>
  <c r="T1738" i="12"/>
  <c r="T1737" i="12"/>
  <c r="T1736" i="12"/>
  <c r="T1735" i="12"/>
  <c r="T1734" i="12"/>
  <c r="T1733" i="12"/>
  <c r="T1732" i="12"/>
  <c r="T1731" i="12"/>
  <c r="T1730" i="12"/>
  <c r="T1729" i="12"/>
  <c r="T1728" i="12"/>
  <c r="T1727" i="12"/>
  <c r="T1726" i="12"/>
  <c r="T1725" i="12"/>
  <c r="T1724" i="12"/>
  <c r="T1723" i="12"/>
  <c r="T1722" i="12"/>
  <c r="T1721" i="12"/>
  <c r="T1720" i="12"/>
  <c r="T1719" i="12"/>
  <c r="T1718" i="12"/>
  <c r="T1717" i="12"/>
  <c r="T1716" i="12"/>
  <c r="T1715" i="12"/>
  <c r="T1714" i="12"/>
  <c r="T1713" i="12"/>
  <c r="T1712" i="12"/>
  <c r="T1711" i="12"/>
  <c r="T1710" i="12"/>
  <c r="T1709" i="12"/>
  <c r="T1708" i="12"/>
  <c r="T1707" i="12"/>
  <c r="T1706" i="12"/>
  <c r="T1705" i="12"/>
  <c r="T1704" i="12"/>
  <c r="T1703" i="12"/>
  <c r="T1702" i="12"/>
  <c r="T1701" i="12"/>
  <c r="T1700" i="12"/>
  <c r="T1699" i="12"/>
  <c r="T1698" i="12"/>
  <c r="T1697" i="12"/>
  <c r="T1696" i="12"/>
  <c r="T1695" i="12"/>
  <c r="T1694" i="12"/>
  <c r="T1693" i="12"/>
  <c r="T1692" i="12"/>
  <c r="T1691" i="12"/>
  <c r="T1690" i="12"/>
  <c r="T1689" i="12"/>
  <c r="T1688" i="12"/>
  <c r="T1687" i="12"/>
  <c r="T1686" i="12"/>
  <c r="T1685" i="12"/>
  <c r="T1684" i="12"/>
  <c r="T1683" i="12"/>
  <c r="T1682" i="12"/>
  <c r="T1681" i="12"/>
  <c r="T1680" i="12"/>
  <c r="T1679" i="12"/>
  <c r="T1678" i="12"/>
  <c r="T1677" i="12"/>
  <c r="T1676" i="12"/>
  <c r="T1675" i="12"/>
  <c r="T1674" i="12"/>
  <c r="T1673" i="12"/>
  <c r="T1672" i="12"/>
  <c r="T1671" i="12"/>
  <c r="T1670" i="12"/>
  <c r="T1669" i="12"/>
  <c r="T1668" i="12"/>
  <c r="T1667" i="12"/>
  <c r="T1666" i="12"/>
  <c r="T1665" i="12"/>
  <c r="T1664" i="12"/>
  <c r="T1663" i="12"/>
  <c r="T1662" i="12"/>
  <c r="T1661" i="12"/>
  <c r="T1660" i="12"/>
  <c r="T1659" i="12"/>
  <c r="T1658" i="12"/>
  <c r="T1657" i="12"/>
  <c r="T1656" i="12"/>
  <c r="T1655" i="12"/>
  <c r="T1654" i="12"/>
  <c r="T1653" i="12"/>
  <c r="T1652" i="12"/>
  <c r="T1651" i="12"/>
  <c r="T1650" i="12"/>
  <c r="T1649" i="12"/>
  <c r="T1648" i="12"/>
  <c r="T1647" i="12"/>
  <c r="T1646" i="12"/>
  <c r="T1645" i="12"/>
  <c r="T1644" i="12"/>
  <c r="T1643" i="12"/>
  <c r="T1642" i="12"/>
  <c r="T1641" i="12"/>
  <c r="T1640" i="12"/>
  <c r="T1639" i="12"/>
  <c r="T1638" i="12"/>
  <c r="T1637" i="12"/>
  <c r="T1636" i="12"/>
  <c r="T1635" i="12"/>
  <c r="T1634" i="12"/>
  <c r="T1633" i="12"/>
  <c r="T1632" i="12"/>
  <c r="T1631" i="12"/>
  <c r="T1630" i="12"/>
  <c r="T1629" i="12"/>
  <c r="T1628" i="12"/>
  <c r="T1627" i="12"/>
  <c r="T1626" i="12"/>
  <c r="T1625" i="12"/>
  <c r="T1624" i="12"/>
  <c r="T1623" i="12"/>
  <c r="T1622" i="12"/>
  <c r="T1621" i="12"/>
  <c r="T1620" i="12"/>
  <c r="T1619" i="12"/>
  <c r="T1618" i="12"/>
  <c r="T1617" i="12"/>
  <c r="T1616" i="12"/>
  <c r="T1615" i="12"/>
  <c r="T1614" i="12"/>
  <c r="T1613" i="12"/>
  <c r="T1612" i="12"/>
  <c r="T1611" i="12"/>
  <c r="T1610" i="12"/>
  <c r="T1609" i="12"/>
  <c r="T1608" i="12"/>
  <c r="T1607" i="12"/>
  <c r="T1606" i="12"/>
  <c r="T1605" i="12"/>
  <c r="T1604" i="12"/>
  <c r="T1603" i="12"/>
  <c r="T1602" i="12"/>
  <c r="T1601" i="12"/>
  <c r="T1600" i="12"/>
  <c r="T1599" i="12"/>
  <c r="T1598" i="12"/>
  <c r="T1597" i="12"/>
  <c r="T1596" i="12"/>
  <c r="T1595" i="12"/>
  <c r="T1594" i="12"/>
  <c r="T1593" i="12"/>
  <c r="T1592" i="12"/>
  <c r="T1591" i="12"/>
  <c r="T1590" i="12"/>
  <c r="T1589" i="12"/>
  <c r="T1588" i="12"/>
  <c r="T1587" i="12"/>
  <c r="T1586" i="12"/>
  <c r="T1585" i="12"/>
  <c r="T1584" i="12"/>
  <c r="T1583" i="12"/>
  <c r="T1582" i="12"/>
  <c r="T1581" i="12"/>
  <c r="T1580" i="12"/>
  <c r="T1579" i="12"/>
  <c r="T1578" i="12"/>
  <c r="T1577" i="12"/>
  <c r="T1576" i="12"/>
  <c r="T1575" i="12"/>
  <c r="T1574" i="12"/>
  <c r="T1573" i="12"/>
  <c r="T1572" i="12"/>
  <c r="T1571" i="12"/>
  <c r="T1570" i="12"/>
  <c r="T1569" i="12"/>
  <c r="T1568" i="12"/>
  <c r="T1567" i="12"/>
  <c r="T1566" i="12"/>
  <c r="T1565" i="12"/>
  <c r="T1564" i="12"/>
  <c r="T1563" i="12"/>
  <c r="T1562" i="12"/>
  <c r="T1561" i="12"/>
  <c r="T1560" i="12"/>
  <c r="T1559" i="12"/>
  <c r="T1558" i="12"/>
  <c r="T1557" i="12"/>
  <c r="T1556" i="12"/>
  <c r="T1555" i="12"/>
  <c r="T1554" i="12"/>
  <c r="T1553" i="12"/>
  <c r="T1552" i="12"/>
  <c r="T1551" i="12"/>
  <c r="T1550" i="12"/>
  <c r="T1549" i="12"/>
  <c r="T1548" i="12"/>
  <c r="T1547" i="12"/>
  <c r="T1546" i="12"/>
  <c r="T1545" i="12"/>
  <c r="T1544" i="12"/>
  <c r="T1543" i="12"/>
  <c r="T1542" i="12"/>
  <c r="T1541" i="12"/>
  <c r="T1540" i="12"/>
  <c r="T1539" i="12"/>
  <c r="T1538" i="12"/>
  <c r="T1537" i="12"/>
  <c r="T1536" i="12"/>
  <c r="T1535" i="12"/>
  <c r="T1534" i="12"/>
  <c r="T1533" i="12"/>
  <c r="T1532" i="12"/>
  <c r="T1531" i="12"/>
  <c r="T1530" i="12"/>
  <c r="T1529" i="12"/>
  <c r="T1528" i="12"/>
  <c r="T1527" i="12"/>
  <c r="T1526" i="12"/>
  <c r="T1525" i="12"/>
  <c r="T1524" i="12"/>
  <c r="T1523" i="12"/>
  <c r="T1522" i="12"/>
  <c r="T1521" i="12"/>
  <c r="T1520" i="12"/>
  <c r="T1519" i="12"/>
  <c r="T1518" i="12"/>
  <c r="T1517" i="12"/>
  <c r="T1516" i="12"/>
  <c r="T1515" i="12"/>
  <c r="T1514" i="12"/>
  <c r="T1513" i="12"/>
  <c r="T1512" i="12"/>
  <c r="T1511" i="12"/>
  <c r="T1510" i="12"/>
  <c r="T1509" i="12"/>
  <c r="T1508" i="12"/>
  <c r="T1507" i="12"/>
  <c r="T1506" i="12"/>
  <c r="T1505" i="12"/>
  <c r="T1504" i="12"/>
  <c r="T1503" i="12"/>
  <c r="T1502" i="12"/>
  <c r="T1501" i="12"/>
  <c r="T1500" i="12"/>
  <c r="T1499" i="12"/>
  <c r="T1498" i="12"/>
  <c r="T1497" i="12"/>
  <c r="T1496" i="12"/>
  <c r="T1495" i="12"/>
  <c r="T1494" i="12"/>
  <c r="T1493" i="12"/>
  <c r="T1492" i="12"/>
  <c r="T1491" i="12"/>
  <c r="T1490" i="12"/>
  <c r="T1489" i="12"/>
  <c r="T1488" i="12"/>
  <c r="T1487" i="12"/>
  <c r="T1486" i="12"/>
  <c r="T1485" i="12"/>
  <c r="T1484" i="12"/>
  <c r="T1483" i="12"/>
  <c r="T1482" i="12"/>
  <c r="T1481" i="12"/>
  <c r="T1480" i="12"/>
  <c r="T1479" i="12"/>
  <c r="T1478" i="12"/>
  <c r="T1477" i="12"/>
  <c r="T1476" i="12"/>
  <c r="T1475" i="12"/>
  <c r="T1474" i="12"/>
  <c r="T1473" i="12"/>
  <c r="T1472" i="12"/>
  <c r="T1471" i="12"/>
  <c r="T1470" i="12"/>
  <c r="T1469" i="12"/>
  <c r="T1468" i="12"/>
  <c r="T1467" i="12"/>
  <c r="T1466" i="12"/>
  <c r="T1465" i="12"/>
  <c r="T1464" i="12"/>
  <c r="T1463" i="12"/>
  <c r="T1462" i="12"/>
  <c r="T1461" i="12"/>
  <c r="T1460" i="12"/>
  <c r="T1459" i="12"/>
  <c r="T1458" i="12"/>
  <c r="T1457" i="12"/>
  <c r="T1456" i="12"/>
  <c r="T1455" i="12"/>
  <c r="T1454" i="12"/>
  <c r="T1453" i="12"/>
  <c r="T1452" i="12"/>
  <c r="T1451" i="12"/>
  <c r="T1450" i="12"/>
  <c r="T1449" i="12"/>
  <c r="T1448" i="12"/>
  <c r="T1447" i="12"/>
  <c r="T1446" i="12"/>
  <c r="T1445" i="12"/>
  <c r="T1444" i="12"/>
  <c r="T1443" i="12"/>
  <c r="T1442" i="12"/>
  <c r="T1441" i="12"/>
  <c r="T1440" i="12"/>
  <c r="T1439" i="12"/>
  <c r="T1438" i="12"/>
  <c r="T1437" i="12"/>
  <c r="T1436" i="12"/>
  <c r="T1435" i="12"/>
  <c r="T1434" i="12"/>
  <c r="T1433" i="12"/>
  <c r="T1432" i="12"/>
  <c r="T1431" i="12"/>
  <c r="T1430" i="12"/>
  <c r="T1429" i="12"/>
  <c r="T1428" i="12"/>
  <c r="T1427" i="12"/>
  <c r="T1426" i="12"/>
  <c r="T1425" i="12"/>
  <c r="T1424" i="12"/>
  <c r="T1423" i="12"/>
  <c r="T1422" i="12"/>
  <c r="T1421" i="12"/>
  <c r="T1420" i="12"/>
  <c r="T1419" i="12"/>
  <c r="T1418" i="12"/>
  <c r="T1417" i="12"/>
  <c r="T1416" i="12"/>
  <c r="T1415" i="12"/>
  <c r="T1414" i="12"/>
  <c r="T1413" i="12"/>
  <c r="T1412" i="12"/>
  <c r="T1411" i="12"/>
  <c r="T1410" i="12"/>
  <c r="T1409" i="12"/>
  <c r="T1408" i="12"/>
  <c r="T1407" i="12"/>
  <c r="T1406" i="12"/>
  <c r="T1405" i="12"/>
  <c r="T1404" i="12"/>
  <c r="T1403" i="12"/>
  <c r="T1402" i="12"/>
  <c r="T1401" i="12"/>
  <c r="T1400" i="12"/>
  <c r="T1399" i="12"/>
  <c r="T1398" i="12"/>
  <c r="T1397" i="12"/>
  <c r="T1396" i="12"/>
  <c r="T1395" i="12"/>
  <c r="T1394" i="12"/>
  <c r="T1393" i="12"/>
  <c r="T1392" i="12"/>
  <c r="T1391" i="12"/>
  <c r="T1390" i="12"/>
  <c r="T1389" i="12"/>
  <c r="T1388" i="12"/>
  <c r="T1387" i="12"/>
  <c r="T1386" i="12"/>
  <c r="T1385" i="12"/>
  <c r="T1384" i="12"/>
  <c r="T1383" i="12"/>
  <c r="T1382" i="12"/>
  <c r="T1381" i="12"/>
  <c r="T1380" i="12"/>
  <c r="T1379" i="12"/>
  <c r="T1378" i="12"/>
  <c r="T1377" i="12"/>
  <c r="T1376" i="12"/>
  <c r="T1375" i="12"/>
  <c r="T1374" i="12"/>
  <c r="T1373" i="12"/>
  <c r="T1372" i="12"/>
  <c r="T1371" i="12"/>
  <c r="T1370" i="12"/>
  <c r="T1369" i="12"/>
  <c r="T1368" i="12"/>
  <c r="T1367" i="12"/>
  <c r="T1366" i="12"/>
  <c r="T1365" i="12"/>
  <c r="T1364" i="12"/>
  <c r="T1363" i="12"/>
  <c r="T1362" i="12"/>
  <c r="T1361" i="12"/>
  <c r="T1360" i="12"/>
  <c r="T1359" i="12"/>
  <c r="T1358" i="12"/>
  <c r="T1357" i="12"/>
  <c r="T1356" i="12"/>
  <c r="T1355" i="12"/>
  <c r="T1354" i="12"/>
  <c r="T1353" i="12"/>
  <c r="T1352" i="12"/>
  <c r="T1351" i="12"/>
  <c r="T1350" i="12"/>
  <c r="T1349" i="12"/>
  <c r="T1348" i="12"/>
  <c r="T1347" i="12"/>
  <c r="T1346" i="12"/>
  <c r="T1345" i="12"/>
  <c r="T1344" i="12"/>
  <c r="T1343" i="12"/>
  <c r="T1342" i="12"/>
  <c r="T1341" i="12"/>
  <c r="T1340" i="12"/>
  <c r="T1339" i="12"/>
  <c r="T1338" i="12"/>
  <c r="T1337" i="12"/>
  <c r="T1336" i="12"/>
  <c r="T1335" i="12"/>
  <c r="T1334" i="12"/>
  <c r="T1333" i="12"/>
  <c r="T1332" i="12"/>
  <c r="T1331" i="12"/>
  <c r="T1330" i="12"/>
  <c r="T1329" i="12"/>
  <c r="T1328" i="12"/>
  <c r="T1327" i="12"/>
  <c r="T1326" i="12"/>
  <c r="T1325" i="12"/>
  <c r="T1324" i="12"/>
  <c r="T1323" i="12"/>
  <c r="T1322" i="12"/>
  <c r="T1321" i="12"/>
  <c r="T1320" i="12"/>
  <c r="T1319" i="12"/>
  <c r="T1318" i="12"/>
  <c r="T1317" i="12"/>
  <c r="T1316" i="12"/>
  <c r="T1315" i="12"/>
  <c r="T1314" i="12"/>
  <c r="T1313" i="12"/>
  <c r="T1312" i="12"/>
  <c r="T1311" i="12"/>
  <c r="T1310" i="12"/>
  <c r="T1309" i="12"/>
  <c r="T1308" i="12"/>
  <c r="T1307" i="12"/>
  <c r="T1306" i="12"/>
  <c r="T1305" i="12"/>
  <c r="T1304" i="12"/>
  <c r="T1303" i="12"/>
  <c r="T1302" i="12"/>
  <c r="T1301" i="12"/>
  <c r="T1300" i="12"/>
  <c r="T1299" i="12"/>
  <c r="T1298" i="12"/>
  <c r="T1297" i="12"/>
  <c r="T1296" i="12"/>
  <c r="T1295" i="12"/>
  <c r="T1294" i="12"/>
  <c r="T1293" i="12"/>
  <c r="T1292" i="12"/>
  <c r="T1291" i="12"/>
  <c r="T1290" i="12"/>
  <c r="T1289" i="12"/>
  <c r="T1288" i="12"/>
  <c r="T1287" i="12"/>
  <c r="T1286" i="12"/>
  <c r="T1285" i="12"/>
  <c r="T1284" i="12"/>
  <c r="T1283" i="12"/>
  <c r="T1282" i="12"/>
  <c r="T1281" i="12"/>
  <c r="T1280" i="12"/>
  <c r="T1279" i="12"/>
  <c r="T1278" i="12"/>
  <c r="T1277" i="12"/>
  <c r="T1276" i="12"/>
  <c r="T1275" i="12"/>
  <c r="T1274" i="12"/>
  <c r="T1273" i="12"/>
  <c r="T1272" i="12"/>
  <c r="T1271" i="12"/>
  <c r="T1270" i="12"/>
  <c r="T1269" i="12"/>
  <c r="T1268" i="12"/>
  <c r="T1267" i="12"/>
  <c r="T1266" i="12"/>
  <c r="T1265" i="12"/>
  <c r="T1264" i="12"/>
  <c r="T1263" i="12"/>
  <c r="T1262" i="12"/>
  <c r="T1261" i="12"/>
  <c r="T1260" i="12"/>
  <c r="T1259" i="12"/>
  <c r="T1258" i="12"/>
  <c r="T1257" i="12"/>
  <c r="T1256" i="12"/>
  <c r="T1255" i="12"/>
  <c r="T1254" i="12"/>
  <c r="T1253" i="12"/>
  <c r="T1252" i="12"/>
  <c r="T1251" i="12"/>
  <c r="T1250" i="12"/>
  <c r="T1249" i="12"/>
  <c r="T1248" i="12"/>
  <c r="T1247" i="12"/>
  <c r="T1246" i="12"/>
  <c r="T1245" i="12"/>
  <c r="T1244" i="12"/>
  <c r="T1243" i="12"/>
  <c r="T1242" i="12"/>
  <c r="T1241" i="12"/>
  <c r="T1240" i="12"/>
  <c r="T1239" i="12"/>
  <c r="T1238" i="12"/>
  <c r="T1237" i="12"/>
  <c r="T1236" i="12"/>
  <c r="T1235" i="12"/>
  <c r="T1234" i="12"/>
  <c r="T1233" i="12"/>
  <c r="T1232" i="12"/>
  <c r="T1231" i="12"/>
  <c r="T1230" i="12"/>
  <c r="T1229" i="12"/>
  <c r="T1228" i="12"/>
  <c r="T1227" i="12"/>
  <c r="T1226" i="12"/>
  <c r="T1225" i="12"/>
  <c r="T1224" i="12"/>
  <c r="T1223" i="12"/>
  <c r="T1222" i="12"/>
  <c r="T1221" i="12"/>
  <c r="T1220" i="12"/>
  <c r="T1219" i="12"/>
  <c r="T1218" i="12"/>
  <c r="T1217" i="12"/>
  <c r="T1216" i="12"/>
  <c r="T1215" i="12"/>
  <c r="T1214" i="12"/>
  <c r="T1213" i="12"/>
  <c r="T1212" i="12"/>
  <c r="T1211" i="12"/>
  <c r="T1210" i="12"/>
  <c r="T1209" i="12"/>
  <c r="T1208" i="12"/>
  <c r="T1207" i="12"/>
  <c r="T1206" i="12"/>
  <c r="T1205" i="12"/>
  <c r="T1204" i="12"/>
  <c r="T1203" i="12"/>
  <c r="T1202" i="12"/>
  <c r="T1201" i="12"/>
  <c r="T1200" i="12"/>
  <c r="T1199" i="12"/>
  <c r="T1198" i="12"/>
  <c r="T1197" i="12"/>
  <c r="T1196" i="12"/>
  <c r="T1195" i="12"/>
  <c r="T1194" i="12"/>
  <c r="T1193" i="12"/>
  <c r="T1192" i="12"/>
  <c r="T1191" i="12"/>
  <c r="T1190" i="12"/>
  <c r="T1189" i="12"/>
  <c r="T1188" i="12"/>
  <c r="T1187" i="12"/>
  <c r="T1186" i="12"/>
  <c r="T1185" i="12"/>
  <c r="T1184" i="12"/>
  <c r="T1183" i="12"/>
  <c r="T1182" i="12"/>
  <c r="T1181" i="12"/>
  <c r="T1180" i="12"/>
  <c r="T1179" i="12"/>
  <c r="T1178" i="12"/>
  <c r="T1177" i="12"/>
  <c r="T1176" i="12"/>
  <c r="T1175" i="12"/>
  <c r="T1174" i="12"/>
  <c r="T1173" i="12"/>
  <c r="T1172" i="12"/>
  <c r="T1171" i="12"/>
  <c r="T1170" i="12"/>
  <c r="T1169" i="12"/>
  <c r="T1168" i="12"/>
  <c r="T1167" i="12"/>
  <c r="T1166" i="12"/>
  <c r="T1165" i="12"/>
  <c r="T1164" i="12"/>
  <c r="T1163" i="12"/>
  <c r="T1162" i="12"/>
  <c r="T1161" i="12"/>
  <c r="T1160" i="12"/>
  <c r="T1159" i="12"/>
  <c r="T1158" i="12"/>
  <c r="T1157" i="12"/>
  <c r="T1156" i="12"/>
  <c r="T1155" i="12"/>
  <c r="T1154" i="12"/>
  <c r="T1153" i="12"/>
  <c r="T1152" i="12"/>
  <c r="T1151" i="12"/>
  <c r="T1150" i="12"/>
  <c r="T1149" i="12"/>
  <c r="T1148" i="12"/>
  <c r="T1147" i="12"/>
  <c r="T1146" i="12"/>
  <c r="T1145" i="12"/>
  <c r="T1144" i="12"/>
  <c r="T1143" i="12"/>
  <c r="T1142" i="12"/>
  <c r="T1141" i="12"/>
  <c r="T1140" i="12"/>
  <c r="T1139" i="12"/>
  <c r="T1138" i="12"/>
  <c r="T1137" i="12"/>
  <c r="T1136" i="12"/>
  <c r="T1135" i="12"/>
  <c r="T1134" i="12"/>
  <c r="T1133" i="12"/>
  <c r="T1132" i="12"/>
  <c r="T1131" i="12"/>
  <c r="T1130" i="12"/>
  <c r="T1129" i="12"/>
  <c r="T1128" i="12"/>
  <c r="T1127" i="12"/>
  <c r="T1126" i="12"/>
  <c r="T1125" i="12"/>
  <c r="T1124" i="12"/>
  <c r="T1123" i="12"/>
  <c r="T1122" i="12"/>
  <c r="T1121" i="12"/>
  <c r="T1120" i="12"/>
  <c r="T1119" i="12"/>
  <c r="T1118" i="12"/>
  <c r="T1117" i="12"/>
  <c r="T1116" i="12"/>
  <c r="T1115" i="12"/>
  <c r="T1114" i="12"/>
  <c r="T1113" i="12"/>
  <c r="T1112" i="12"/>
  <c r="T1111" i="12"/>
  <c r="T1110" i="12"/>
  <c r="T1109" i="12"/>
  <c r="T1108" i="12"/>
  <c r="T1107" i="12"/>
  <c r="T1106" i="12"/>
  <c r="T1105" i="12"/>
  <c r="T1104" i="12"/>
  <c r="T1103" i="12"/>
  <c r="T1102" i="12"/>
  <c r="T1101" i="12"/>
  <c r="T1100" i="12"/>
  <c r="T1099" i="12"/>
  <c r="T1098" i="12"/>
  <c r="T1097" i="12"/>
  <c r="T1096" i="12"/>
  <c r="T1095" i="12"/>
  <c r="T1094" i="12"/>
  <c r="T1093" i="12"/>
  <c r="T1092" i="12"/>
  <c r="T1091" i="12"/>
  <c r="T1090" i="12"/>
  <c r="T1089" i="12"/>
  <c r="T1088" i="12"/>
  <c r="T1087" i="12"/>
  <c r="T1086" i="12"/>
  <c r="T1085" i="12"/>
  <c r="T1084" i="12"/>
  <c r="T1083" i="12"/>
  <c r="T1082" i="12"/>
  <c r="T1081" i="12"/>
  <c r="T1080" i="12"/>
  <c r="T1079" i="12"/>
  <c r="T1078" i="12"/>
  <c r="T1077" i="12"/>
  <c r="T1076" i="12"/>
  <c r="T1075" i="12"/>
  <c r="T1074" i="12"/>
  <c r="T1073" i="12"/>
  <c r="T1072" i="12"/>
  <c r="T1071" i="12"/>
  <c r="T1070" i="12"/>
  <c r="T1069" i="12"/>
  <c r="T1068" i="12"/>
  <c r="T1067" i="12"/>
  <c r="T1066" i="12"/>
  <c r="T1065" i="12"/>
  <c r="T1064" i="12"/>
  <c r="T1063" i="12"/>
  <c r="T1062" i="12"/>
  <c r="T1061" i="12"/>
  <c r="T1060" i="12"/>
  <c r="T1059" i="12"/>
  <c r="T1058" i="12"/>
  <c r="T1057" i="12"/>
  <c r="T1056" i="12"/>
  <c r="T1055" i="12"/>
  <c r="T1054" i="12"/>
  <c r="T1053" i="12"/>
  <c r="T1052" i="12"/>
  <c r="T1051" i="12"/>
  <c r="T1050" i="12"/>
  <c r="T1049" i="12"/>
  <c r="T1048" i="12"/>
  <c r="T1047" i="12"/>
  <c r="T1046" i="12"/>
  <c r="T1045" i="12"/>
  <c r="T1044" i="12"/>
  <c r="T1043" i="12"/>
  <c r="T1042" i="12"/>
  <c r="T1041" i="12"/>
  <c r="T1040" i="12"/>
  <c r="T1039" i="12"/>
  <c r="T1038" i="12"/>
  <c r="T1037" i="12"/>
  <c r="T1036" i="12"/>
  <c r="T1035" i="12"/>
  <c r="T1034" i="12"/>
  <c r="T1033" i="12"/>
  <c r="T1032" i="12"/>
  <c r="T1031" i="12"/>
  <c r="T1030" i="12"/>
  <c r="T1029" i="12"/>
  <c r="T1028" i="12"/>
  <c r="T1027" i="12"/>
  <c r="T1026" i="12"/>
  <c r="T1025" i="12"/>
  <c r="T1024" i="12"/>
  <c r="T1023" i="12"/>
  <c r="T1022" i="12"/>
  <c r="T1021" i="12"/>
  <c r="T1020" i="12"/>
  <c r="T1019" i="12"/>
  <c r="T1018" i="12"/>
  <c r="T1017" i="12"/>
  <c r="T1016" i="12"/>
  <c r="T1015" i="12"/>
  <c r="T1014" i="12"/>
  <c r="T1013" i="12"/>
  <c r="T1012" i="12"/>
  <c r="T1011" i="12"/>
  <c r="T1010" i="12"/>
  <c r="T1009" i="12"/>
  <c r="T1008" i="12"/>
  <c r="T1007" i="12"/>
  <c r="T1006" i="12"/>
  <c r="T1005" i="12"/>
  <c r="T1004" i="12"/>
  <c r="T1003" i="12"/>
  <c r="T1002" i="12"/>
  <c r="T1001" i="12"/>
  <c r="T1000" i="12"/>
  <c r="T999" i="12"/>
  <c r="T998" i="12"/>
  <c r="T997" i="12"/>
  <c r="T996" i="12"/>
  <c r="T995" i="12"/>
  <c r="T994" i="12"/>
  <c r="T993" i="12"/>
  <c r="T992" i="12"/>
  <c r="T991" i="12"/>
  <c r="T990" i="12"/>
  <c r="T989" i="12"/>
  <c r="T988" i="12"/>
  <c r="T987" i="12"/>
  <c r="T986" i="12"/>
  <c r="T985" i="12"/>
  <c r="T984" i="12"/>
  <c r="T983" i="12"/>
  <c r="T982" i="12"/>
  <c r="T981" i="12"/>
  <c r="T980" i="12"/>
  <c r="T979" i="12"/>
  <c r="T978" i="12"/>
  <c r="T977" i="12"/>
  <c r="T976" i="12"/>
  <c r="T975" i="12"/>
  <c r="T974" i="12"/>
  <c r="T973" i="12"/>
  <c r="T972" i="12"/>
  <c r="T971" i="12"/>
  <c r="T970" i="12"/>
  <c r="T969" i="12"/>
  <c r="T968" i="12"/>
  <c r="T967" i="12"/>
  <c r="T966" i="12"/>
  <c r="T965" i="12"/>
  <c r="T964" i="12"/>
  <c r="T963" i="12"/>
  <c r="T962" i="12"/>
  <c r="T961" i="12"/>
  <c r="T960" i="12"/>
  <c r="T959" i="12"/>
  <c r="T958" i="12"/>
  <c r="T957" i="12"/>
  <c r="T956" i="12"/>
  <c r="T955" i="12"/>
  <c r="T954" i="12"/>
  <c r="T953" i="12"/>
  <c r="T952" i="12"/>
  <c r="T951" i="12"/>
  <c r="T950" i="12"/>
  <c r="T949" i="12"/>
  <c r="T948" i="12"/>
  <c r="T947" i="12"/>
  <c r="T946" i="12"/>
  <c r="T945" i="12"/>
  <c r="T944" i="12"/>
  <c r="T943" i="12"/>
  <c r="T942" i="12"/>
  <c r="T941" i="12"/>
  <c r="T940" i="12"/>
  <c r="T939" i="12"/>
  <c r="T938" i="12"/>
  <c r="T937" i="12"/>
  <c r="T936" i="12"/>
  <c r="T935" i="12"/>
  <c r="T934" i="12"/>
  <c r="T933" i="12"/>
  <c r="T932" i="12"/>
  <c r="T931" i="12"/>
  <c r="T930" i="12"/>
  <c r="T929" i="12"/>
  <c r="T928" i="12"/>
  <c r="T927" i="12"/>
  <c r="T926" i="12"/>
  <c r="T925" i="12"/>
  <c r="T924" i="12"/>
  <c r="T923" i="12"/>
  <c r="T922" i="12"/>
  <c r="T921" i="12"/>
  <c r="T920" i="12"/>
  <c r="T919" i="12"/>
  <c r="T918" i="12"/>
  <c r="T917" i="12"/>
  <c r="T916" i="12"/>
  <c r="T915" i="12"/>
  <c r="T914" i="12"/>
  <c r="T913" i="12"/>
  <c r="T912" i="12"/>
  <c r="T911" i="12"/>
  <c r="T910" i="12"/>
  <c r="T909" i="12"/>
  <c r="T908" i="12"/>
  <c r="T907" i="12"/>
  <c r="T906" i="12"/>
  <c r="T905" i="12"/>
  <c r="T904" i="12"/>
  <c r="T903" i="12"/>
  <c r="T902" i="12"/>
  <c r="T901" i="12"/>
  <c r="T900" i="12"/>
  <c r="T899" i="12"/>
  <c r="T898" i="12"/>
  <c r="T897" i="12"/>
  <c r="T896" i="12"/>
  <c r="T895" i="12"/>
  <c r="T894" i="12"/>
  <c r="T893" i="12"/>
  <c r="T892" i="12"/>
  <c r="T891" i="12"/>
  <c r="T890" i="12"/>
  <c r="T889" i="12"/>
  <c r="T888" i="12"/>
  <c r="T887" i="12"/>
  <c r="T886" i="12"/>
  <c r="T885" i="12"/>
  <c r="T884" i="12"/>
  <c r="T883" i="12"/>
  <c r="T882" i="12"/>
  <c r="T881" i="12"/>
  <c r="T880" i="12"/>
  <c r="T879" i="12"/>
  <c r="T878" i="12"/>
  <c r="T877" i="12"/>
  <c r="T876" i="12"/>
  <c r="T875" i="12"/>
  <c r="T874" i="12"/>
  <c r="T873" i="12"/>
  <c r="T872" i="12"/>
  <c r="T871" i="12"/>
  <c r="T870" i="12"/>
  <c r="T869" i="12"/>
  <c r="T868" i="12"/>
  <c r="T867" i="12"/>
  <c r="T866" i="12"/>
  <c r="T865" i="12"/>
  <c r="T864" i="12"/>
  <c r="T863" i="12"/>
  <c r="T862" i="12"/>
  <c r="T861" i="12"/>
  <c r="T860" i="12"/>
  <c r="T859" i="12"/>
  <c r="T858" i="12"/>
  <c r="T857" i="12"/>
  <c r="T856" i="12"/>
  <c r="T855" i="12"/>
  <c r="T854" i="12"/>
  <c r="T853" i="12"/>
  <c r="T852" i="12"/>
  <c r="T851" i="12"/>
  <c r="T850" i="12"/>
  <c r="T849" i="12"/>
  <c r="T848" i="12"/>
  <c r="T847" i="12"/>
  <c r="T846" i="12"/>
  <c r="T845" i="12"/>
  <c r="T844" i="12"/>
  <c r="T843" i="12"/>
  <c r="T842" i="12"/>
  <c r="T841" i="12"/>
  <c r="T840" i="12"/>
  <c r="T839" i="12"/>
  <c r="T838" i="12"/>
  <c r="T837" i="12"/>
  <c r="T836" i="12"/>
  <c r="T835" i="12"/>
  <c r="T834" i="12"/>
  <c r="T833" i="12"/>
  <c r="T832" i="12"/>
  <c r="T831" i="12"/>
  <c r="T830" i="12"/>
  <c r="T829" i="12"/>
  <c r="T828" i="12"/>
  <c r="T827" i="12"/>
  <c r="T826" i="12"/>
  <c r="T825" i="12"/>
  <c r="T824" i="12"/>
  <c r="T823" i="12"/>
  <c r="T822" i="12"/>
  <c r="T821" i="12"/>
  <c r="T820" i="12"/>
  <c r="T819" i="12"/>
  <c r="T818" i="12"/>
  <c r="T817" i="12"/>
  <c r="T816" i="12"/>
  <c r="T815" i="12"/>
  <c r="T814" i="12"/>
  <c r="T813" i="12"/>
  <c r="T812" i="12"/>
  <c r="T811" i="12"/>
  <c r="T810" i="12"/>
  <c r="T809" i="12"/>
  <c r="T808" i="12"/>
  <c r="T807" i="12"/>
  <c r="T806" i="12"/>
  <c r="T805" i="12"/>
  <c r="T804" i="12"/>
  <c r="T803" i="12"/>
  <c r="T802" i="12"/>
  <c r="T801" i="12"/>
  <c r="T800" i="12"/>
  <c r="T799" i="12"/>
  <c r="T798" i="12"/>
  <c r="T797" i="12"/>
  <c r="T796" i="12"/>
  <c r="T795" i="12"/>
  <c r="T794" i="12"/>
  <c r="T793" i="12"/>
  <c r="T792" i="12"/>
  <c r="T791" i="12"/>
  <c r="T790" i="12"/>
  <c r="T789" i="12"/>
  <c r="T788" i="12"/>
  <c r="T787" i="12"/>
  <c r="T786" i="12"/>
  <c r="T785" i="12"/>
  <c r="T784" i="12"/>
  <c r="T783" i="12"/>
  <c r="T782" i="12"/>
  <c r="T781" i="12"/>
  <c r="T780" i="12"/>
  <c r="T779" i="12"/>
  <c r="T778" i="12"/>
  <c r="T777" i="12"/>
  <c r="T776" i="12"/>
  <c r="T775" i="12"/>
  <c r="T774" i="12"/>
  <c r="T773" i="12"/>
  <c r="T772" i="12"/>
  <c r="T771" i="12"/>
  <c r="T770" i="12"/>
  <c r="T769" i="12"/>
  <c r="T768" i="12"/>
  <c r="T767" i="12"/>
  <c r="T766" i="12"/>
  <c r="T765" i="12"/>
  <c r="T764" i="12"/>
  <c r="T763" i="12"/>
  <c r="T762" i="12"/>
  <c r="T761" i="12"/>
  <c r="T760" i="12"/>
  <c r="T759" i="12"/>
  <c r="T758" i="12"/>
  <c r="T757" i="12"/>
  <c r="T756" i="12"/>
  <c r="T755" i="12"/>
  <c r="T754" i="12"/>
  <c r="T753" i="12"/>
  <c r="T752" i="12"/>
  <c r="T751" i="12"/>
  <c r="T750" i="12"/>
  <c r="T749" i="12"/>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K10041" i="12"/>
  <c r="K10040" i="12"/>
  <c r="K10039" i="12"/>
  <c r="K10038" i="12"/>
  <c r="K10037" i="12"/>
  <c r="K10036" i="12"/>
  <c r="K10035" i="12"/>
  <c r="K10034" i="12"/>
  <c r="K10033" i="12"/>
  <c r="K10032" i="12"/>
  <c r="K10031" i="12"/>
  <c r="K10030" i="12"/>
  <c r="K10029" i="12"/>
  <c r="K10028" i="12"/>
  <c r="K10027" i="12"/>
  <c r="K10026" i="12"/>
  <c r="K10025" i="12"/>
  <c r="K10024" i="12"/>
  <c r="K10023" i="12"/>
  <c r="K10022" i="12"/>
  <c r="K10021" i="12"/>
  <c r="K10020" i="12"/>
  <c r="K10019" i="12"/>
  <c r="K10018" i="12"/>
  <c r="K10017" i="12"/>
  <c r="K10016" i="12"/>
  <c r="K10015" i="12"/>
  <c r="K10014" i="12"/>
  <c r="K10013" i="12"/>
  <c r="K10012" i="12"/>
  <c r="K10011" i="12"/>
  <c r="K10010" i="12"/>
  <c r="K10009" i="12"/>
  <c r="K10008" i="12"/>
  <c r="K10007" i="12"/>
  <c r="K10006" i="12"/>
  <c r="K10005" i="12"/>
  <c r="K10004" i="12"/>
  <c r="K10003" i="12"/>
  <c r="K10002" i="12"/>
  <c r="K10001" i="12"/>
  <c r="K10000" i="12"/>
  <c r="K9999" i="12"/>
  <c r="K9998" i="12"/>
  <c r="K9997" i="12"/>
  <c r="K9996" i="12"/>
  <c r="K9995" i="12"/>
  <c r="K9994" i="12"/>
  <c r="K9993" i="12"/>
  <c r="K9992" i="12"/>
  <c r="K9991" i="12"/>
  <c r="K9990" i="12"/>
  <c r="K9989" i="12"/>
  <c r="K9988" i="12"/>
  <c r="K9987" i="12"/>
  <c r="K9986" i="12"/>
  <c r="K9985" i="12"/>
  <c r="K9984" i="12"/>
  <c r="K9983" i="12"/>
  <c r="K9982" i="12"/>
  <c r="K9981" i="12"/>
  <c r="K9980" i="12"/>
  <c r="K9979" i="12"/>
  <c r="K9978" i="12"/>
  <c r="K9977" i="12"/>
  <c r="K9976" i="12"/>
  <c r="K9975" i="12"/>
  <c r="K9974" i="12"/>
  <c r="K9973" i="12"/>
  <c r="K9972" i="12"/>
  <c r="K9971" i="12"/>
  <c r="K9970" i="12"/>
  <c r="K9969" i="12"/>
  <c r="K9968" i="12"/>
  <c r="K9967" i="12"/>
  <c r="K9966" i="12"/>
  <c r="K9965" i="12"/>
  <c r="K9964" i="12"/>
  <c r="K9963" i="12"/>
  <c r="K9962" i="12"/>
  <c r="K9961" i="12"/>
  <c r="K9960" i="12"/>
  <c r="K9959" i="12"/>
  <c r="K9958" i="12"/>
  <c r="K9957" i="12"/>
  <c r="K9956" i="12"/>
  <c r="K9955" i="12"/>
  <c r="K9954" i="12"/>
  <c r="K9953" i="12"/>
  <c r="K9952" i="12"/>
  <c r="K9951" i="12"/>
  <c r="K9950" i="12"/>
  <c r="K9949" i="12"/>
  <c r="K9948" i="12"/>
  <c r="K9947" i="12"/>
  <c r="K9946" i="12"/>
  <c r="K9945" i="12"/>
  <c r="K9944" i="12"/>
  <c r="K9943" i="12"/>
  <c r="K9942" i="12"/>
  <c r="K9941" i="12"/>
  <c r="K9940" i="12"/>
  <c r="K9939" i="12"/>
  <c r="K9938" i="12"/>
  <c r="K9937" i="12"/>
  <c r="K9936" i="12"/>
  <c r="K9935" i="12"/>
  <c r="K9934" i="12"/>
  <c r="K9933" i="12"/>
  <c r="K9932" i="12"/>
  <c r="K9931" i="12"/>
  <c r="K9930" i="12"/>
  <c r="K9929" i="12"/>
  <c r="K9928" i="12"/>
  <c r="K9927" i="12"/>
  <c r="K9926" i="12"/>
  <c r="K9925" i="12"/>
  <c r="K9924" i="12"/>
  <c r="K9923" i="12"/>
  <c r="K9922" i="12"/>
  <c r="K9921" i="12"/>
  <c r="K9920" i="12"/>
  <c r="K9919" i="12"/>
  <c r="K9918" i="12"/>
  <c r="K9917" i="12"/>
  <c r="K9916" i="12"/>
  <c r="K9915" i="12"/>
  <c r="K9914" i="12"/>
  <c r="K9913" i="12"/>
  <c r="K9912" i="12"/>
  <c r="K9911" i="12"/>
  <c r="K9910" i="12"/>
  <c r="K9909" i="12"/>
  <c r="K9908" i="12"/>
  <c r="K9907" i="12"/>
  <c r="K9906" i="12"/>
  <c r="K9905" i="12"/>
  <c r="K9904" i="12"/>
  <c r="K9903" i="12"/>
  <c r="K9902" i="12"/>
  <c r="K9901" i="12"/>
  <c r="K9900" i="12"/>
  <c r="K9899" i="12"/>
  <c r="K9898" i="12"/>
  <c r="K9897" i="12"/>
  <c r="K9896" i="12"/>
  <c r="K9895" i="12"/>
  <c r="K9894" i="12"/>
  <c r="K9893" i="12"/>
  <c r="K9892" i="12"/>
  <c r="K9891" i="12"/>
  <c r="K9890" i="12"/>
  <c r="K9889" i="12"/>
  <c r="K9888" i="12"/>
  <c r="K9887" i="12"/>
  <c r="K9886" i="12"/>
  <c r="K9885" i="12"/>
  <c r="K9884" i="12"/>
  <c r="K9883" i="12"/>
  <c r="K9882" i="12"/>
  <c r="K9881" i="12"/>
  <c r="K9880" i="12"/>
  <c r="K9879" i="12"/>
  <c r="K9878" i="12"/>
  <c r="K9877" i="12"/>
  <c r="K9876" i="12"/>
  <c r="K9875" i="12"/>
  <c r="K9874" i="12"/>
  <c r="K9873" i="12"/>
  <c r="K9872" i="12"/>
  <c r="K9871" i="12"/>
  <c r="K9870" i="12"/>
  <c r="K9869" i="12"/>
  <c r="K9868" i="12"/>
  <c r="K9867" i="12"/>
  <c r="K9866" i="12"/>
  <c r="K9865" i="12"/>
  <c r="K9864" i="12"/>
  <c r="K9863" i="12"/>
  <c r="K9862" i="12"/>
  <c r="K9861" i="12"/>
  <c r="K9860" i="12"/>
  <c r="K9859" i="12"/>
  <c r="K9858" i="12"/>
  <c r="K9857" i="12"/>
  <c r="K9856" i="12"/>
  <c r="K9855" i="12"/>
  <c r="K9854" i="12"/>
  <c r="K9853" i="12"/>
  <c r="K9852" i="12"/>
  <c r="K9851" i="12"/>
  <c r="K9850" i="12"/>
  <c r="K9849" i="12"/>
  <c r="K9848" i="12"/>
  <c r="K9847" i="12"/>
  <c r="K9846" i="12"/>
  <c r="K9845" i="12"/>
  <c r="K9844" i="12"/>
  <c r="K9843" i="12"/>
  <c r="K9842" i="12"/>
  <c r="K9841" i="12"/>
  <c r="K9840" i="12"/>
  <c r="K9839" i="12"/>
  <c r="K9838" i="12"/>
  <c r="K9837" i="12"/>
  <c r="K9836" i="12"/>
  <c r="K9835" i="12"/>
  <c r="K9834" i="12"/>
  <c r="K9833" i="12"/>
  <c r="K9832" i="12"/>
  <c r="K9831" i="12"/>
  <c r="K9830" i="12"/>
  <c r="K9829" i="12"/>
  <c r="K9828" i="12"/>
  <c r="K9827" i="12"/>
  <c r="K9826" i="12"/>
  <c r="K9825" i="12"/>
  <c r="K9824" i="12"/>
  <c r="K9823" i="12"/>
  <c r="K9822" i="12"/>
  <c r="K9821" i="12"/>
  <c r="K9820" i="12"/>
  <c r="K9819" i="12"/>
  <c r="K9818" i="12"/>
  <c r="K9817" i="12"/>
  <c r="K9816" i="12"/>
  <c r="K9815" i="12"/>
  <c r="K9814" i="12"/>
  <c r="K9813" i="12"/>
  <c r="K9812" i="12"/>
  <c r="K9811" i="12"/>
  <c r="K9810" i="12"/>
  <c r="K9809" i="12"/>
  <c r="K9808" i="12"/>
  <c r="K9807" i="12"/>
  <c r="K9806" i="12"/>
  <c r="K9805" i="12"/>
  <c r="K9804" i="12"/>
  <c r="K9803" i="12"/>
  <c r="K9802" i="12"/>
  <c r="K9801" i="12"/>
  <c r="K9800" i="12"/>
  <c r="K9799" i="12"/>
  <c r="K9798" i="12"/>
  <c r="K9797" i="12"/>
  <c r="K9796" i="12"/>
  <c r="K9795" i="12"/>
  <c r="K9794" i="12"/>
  <c r="K9793" i="12"/>
  <c r="K9792" i="12"/>
  <c r="K9791" i="12"/>
  <c r="K9790" i="12"/>
  <c r="K9789" i="12"/>
  <c r="K9788" i="12"/>
  <c r="K9787" i="12"/>
  <c r="K9786" i="12"/>
  <c r="K9785" i="12"/>
  <c r="K9784" i="12"/>
  <c r="K9783" i="12"/>
  <c r="K9782" i="12"/>
  <c r="K9781" i="12"/>
  <c r="K9780" i="12"/>
  <c r="K9779" i="12"/>
  <c r="K9778" i="12"/>
  <c r="K9777" i="12"/>
  <c r="K9776" i="12"/>
  <c r="K9775" i="12"/>
  <c r="K9774" i="12"/>
  <c r="K9773" i="12"/>
  <c r="K9772" i="12"/>
  <c r="K9771" i="12"/>
  <c r="K9770" i="12"/>
  <c r="K9769" i="12"/>
  <c r="K9768" i="12"/>
  <c r="K9767" i="12"/>
  <c r="K9766" i="12"/>
  <c r="K9765" i="12"/>
  <c r="K9764" i="12"/>
  <c r="K9763" i="12"/>
  <c r="K9762" i="12"/>
  <c r="K9761" i="12"/>
  <c r="K9760" i="12"/>
  <c r="K9759" i="12"/>
  <c r="K9758" i="12"/>
  <c r="K9757" i="12"/>
  <c r="K9756" i="12"/>
  <c r="K9755" i="12"/>
  <c r="K9754" i="12"/>
  <c r="K9753" i="12"/>
  <c r="K9752" i="12"/>
  <c r="K9751" i="12"/>
  <c r="K9750" i="12"/>
  <c r="K9749" i="12"/>
  <c r="K9748" i="12"/>
  <c r="K9747" i="12"/>
  <c r="K9746" i="12"/>
  <c r="K9745" i="12"/>
  <c r="K9744" i="12"/>
  <c r="K9743" i="12"/>
  <c r="K9742" i="12"/>
  <c r="K9741" i="12"/>
  <c r="K9740" i="12"/>
  <c r="K9739" i="12"/>
  <c r="K9738" i="12"/>
  <c r="K9737" i="12"/>
  <c r="K9736" i="12"/>
  <c r="K9735" i="12"/>
  <c r="K9734" i="12"/>
  <c r="K9733" i="12"/>
  <c r="K9732" i="12"/>
  <c r="K9731" i="12"/>
  <c r="K9730" i="12"/>
  <c r="K9729" i="12"/>
  <c r="K9728" i="12"/>
  <c r="K9727" i="12"/>
  <c r="K9726" i="12"/>
  <c r="K9725" i="12"/>
  <c r="K9724" i="12"/>
  <c r="K9723" i="12"/>
  <c r="K9722" i="12"/>
  <c r="K9721" i="12"/>
  <c r="K9720" i="12"/>
  <c r="K9719" i="12"/>
  <c r="K9718" i="12"/>
  <c r="K9717" i="12"/>
  <c r="K9716" i="12"/>
  <c r="K9715" i="12"/>
  <c r="K9714" i="12"/>
  <c r="K9713" i="12"/>
  <c r="K9712" i="12"/>
  <c r="K9711" i="12"/>
  <c r="K9710" i="12"/>
  <c r="K9709" i="12"/>
  <c r="K9708" i="12"/>
  <c r="K9707" i="12"/>
  <c r="K9706" i="12"/>
  <c r="K9705" i="12"/>
  <c r="K9704" i="12"/>
  <c r="K9703" i="12"/>
  <c r="K9702" i="12"/>
  <c r="K9701" i="12"/>
  <c r="K9700" i="12"/>
  <c r="K9699" i="12"/>
  <c r="K9698" i="12"/>
  <c r="K9697" i="12"/>
  <c r="K9696" i="12"/>
  <c r="K9695" i="12"/>
  <c r="K9694" i="12"/>
  <c r="K9693" i="12"/>
  <c r="K9692" i="12"/>
  <c r="K9691" i="12"/>
  <c r="K9690" i="12"/>
  <c r="K9689" i="12"/>
  <c r="K9688" i="12"/>
  <c r="K9687" i="12"/>
  <c r="K9686" i="12"/>
  <c r="K9685" i="12"/>
  <c r="K9684" i="12"/>
  <c r="K9683" i="12"/>
  <c r="K9682" i="12"/>
  <c r="K9681" i="12"/>
  <c r="K9680" i="12"/>
  <c r="K9679" i="12"/>
  <c r="K9678" i="12"/>
  <c r="K9677" i="12"/>
  <c r="K9676" i="12"/>
  <c r="K9675" i="12"/>
  <c r="K9674" i="12"/>
  <c r="K9673" i="12"/>
  <c r="K9672" i="12"/>
  <c r="K9671" i="12"/>
  <c r="K9670" i="12"/>
  <c r="K9669" i="12"/>
  <c r="K9668" i="12"/>
  <c r="K9667" i="12"/>
  <c r="K9666" i="12"/>
  <c r="K9665" i="12"/>
  <c r="K9664" i="12"/>
  <c r="K9663" i="12"/>
  <c r="K9662" i="12"/>
  <c r="K9661" i="12"/>
  <c r="K9660" i="12"/>
  <c r="K9659" i="12"/>
  <c r="K9658" i="12"/>
  <c r="K9657" i="12"/>
  <c r="K9656" i="12"/>
  <c r="K9655" i="12"/>
  <c r="K9654" i="12"/>
  <c r="K9653" i="12"/>
  <c r="K9652" i="12"/>
  <c r="K9651" i="12"/>
  <c r="K9650" i="12"/>
  <c r="K9649" i="12"/>
  <c r="K9648" i="12"/>
  <c r="K9647" i="12"/>
  <c r="K9646" i="12"/>
  <c r="K9645" i="12"/>
  <c r="K9644" i="12"/>
  <c r="K9643" i="12"/>
  <c r="K9642" i="12"/>
  <c r="K9641" i="12"/>
  <c r="K9640" i="12"/>
  <c r="K9639" i="12"/>
  <c r="K9638" i="12"/>
  <c r="K9637" i="12"/>
  <c r="K9636" i="12"/>
  <c r="K9635" i="12"/>
  <c r="K9634" i="12"/>
  <c r="K9633" i="12"/>
  <c r="K9632" i="12"/>
  <c r="K9631" i="12"/>
  <c r="K9630" i="12"/>
  <c r="K9629" i="12"/>
  <c r="K9628" i="12"/>
  <c r="K9627" i="12"/>
  <c r="K9626" i="12"/>
  <c r="K9625" i="12"/>
  <c r="K9624" i="12"/>
  <c r="K9623" i="12"/>
  <c r="K9622" i="12"/>
  <c r="K9621" i="12"/>
  <c r="K9620" i="12"/>
  <c r="K9619" i="12"/>
  <c r="K9618" i="12"/>
  <c r="K9617" i="12"/>
  <c r="K9616" i="12"/>
  <c r="K9615" i="12"/>
  <c r="K9614" i="12"/>
  <c r="K9613" i="12"/>
  <c r="K9612" i="12"/>
  <c r="K9611" i="12"/>
  <c r="K9610" i="12"/>
  <c r="K9609" i="12"/>
  <c r="K9608" i="12"/>
  <c r="K9607" i="12"/>
  <c r="K9606" i="12"/>
  <c r="K9605" i="12"/>
  <c r="K9604" i="12"/>
  <c r="K9603" i="12"/>
  <c r="K9602" i="12"/>
  <c r="K9601" i="12"/>
  <c r="K9600" i="12"/>
  <c r="K9599" i="12"/>
  <c r="K9598" i="12"/>
  <c r="K9597" i="12"/>
  <c r="K9596" i="12"/>
  <c r="K9595" i="12"/>
  <c r="K9594" i="12"/>
  <c r="K9593" i="12"/>
  <c r="K9592" i="12"/>
  <c r="K9591" i="12"/>
  <c r="K9590" i="12"/>
  <c r="K9589" i="12"/>
  <c r="K9588" i="12"/>
  <c r="K9587" i="12"/>
  <c r="K9586" i="12"/>
  <c r="K9585" i="12"/>
  <c r="K9584" i="12"/>
  <c r="K9583" i="12"/>
  <c r="K9582" i="12"/>
  <c r="K9581" i="12"/>
  <c r="K9580" i="12"/>
  <c r="K9579" i="12"/>
  <c r="K9578" i="12"/>
  <c r="K9577" i="12"/>
  <c r="K9576" i="12"/>
  <c r="K9575" i="12"/>
  <c r="K9574" i="12"/>
  <c r="K9573" i="12"/>
  <c r="K9572" i="12"/>
  <c r="K9571" i="12"/>
  <c r="K9570" i="12"/>
  <c r="K9569" i="12"/>
  <c r="K9568" i="12"/>
  <c r="K9567" i="12"/>
  <c r="K9566" i="12"/>
  <c r="K9565" i="12"/>
  <c r="K9564" i="12"/>
  <c r="K9563" i="12"/>
  <c r="K9562" i="12"/>
  <c r="K9561" i="12"/>
  <c r="K9560" i="12"/>
  <c r="K9559" i="12"/>
  <c r="K9558" i="12"/>
  <c r="K9557" i="12"/>
  <c r="K9556" i="12"/>
  <c r="K9555" i="12"/>
  <c r="K9554" i="12"/>
  <c r="K9553" i="12"/>
  <c r="K9552" i="12"/>
  <c r="K9551" i="12"/>
  <c r="K9550" i="12"/>
  <c r="K9549" i="12"/>
  <c r="K9548" i="12"/>
  <c r="K9547" i="12"/>
  <c r="K9546" i="12"/>
  <c r="K9545" i="12"/>
  <c r="K9544" i="12"/>
  <c r="K9543" i="12"/>
  <c r="K9542" i="12"/>
  <c r="K9541" i="12"/>
  <c r="K9540" i="12"/>
  <c r="K9539" i="12"/>
  <c r="K9538" i="12"/>
  <c r="K9537" i="12"/>
  <c r="K9536" i="12"/>
  <c r="K9535" i="12"/>
  <c r="K9534" i="12"/>
  <c r="K9533" i="12"/>
  <c r="K9532" i="12"/>
  <c r="K9531" i="12"/>
  <c r="K9530" i="12"/>
  <c r="K9529" i="12"/>
  <c r="K9528" i="12"/>
  <c r="K9527" i="12"/>
  <c r="K9526" i="12"/>
  <c r="K9525" i="12"/>
  <c r="K9524" i="12"/>
  <c r="K9523" i="12"/>
  <c r="K9522" i="12"/>
  <c r="K9521" i="12"/>
  <c r="K9520" i="12"/>
  <c r="K9519" i="12"/>
  <c r="K9518" i="12"/>
  <c r="K9517" i="12"/>
  <c r="K9516" i="12"/>
  <c r="K9515" i="12"/>
  <c r="K9514" i="12"/>
  <c r="K9513" i="12"/>
  <c r="K9512" i="12"/>
  <c r="K9511" i="12"/>
  <c r="K9510" i="12"/>
  <c r="K9509" i="12"/>
  <c r="K9508" i="12"/>
  <c r="K9507" i="12"/>
  <c r="K9506" i="12"/>
  <c r="K9505" i="12"/>
  <c r="K9504" i="12"/>
  <c r="K9503" i="12"/>
  <c r="K9502" i="12"/>
  <c r="K9501" i="12"/>
  <c r="K9500" i="12"/>
  <c r="K9499" i="12"/>
  <c r="K9498" i="12"/>
  <c r="K9497" i="12"/>
  <c r="K9496" i="12"/>
  <c r="K9495" i="12"/>
  <c r="K9494" i="12"/>
  <c r="K9493" i="12"/>
  <c r="K9492" i="12"/>
  <c r="K9491" i="12"/>
  <c r="K9490" i="12"/>
  <c r="K9489" i="12"/>
  <c r="K9488" i="12"/>
  <c r="K9487" i="12"/>
  <c r="K9486" i="12"/>
  <c r="K9485" i="12"/>
  <c r="K9484" i="12"/>
  <c r="K9483" i="12"/>
  <c r="K9482" i="12"/>
  <c r="K9481" i="12"/>
  <c r="K9480" i="12"/>
  <c r="K9479" i="12"/>
  <c r="K9478" i="12"/>
  <c r="K9477" i="12"/>
  <c r="K9476" i="12"/>
  <c r="K9475" i="12"/>
  <c r="K9474" i="12"/>
  <c r="K9473" i="12"/>
  <c r="K9472" i="12"/>
  <c r="K9471" i="12"/>
  <c r="K9470" i="12"/>
  <c r="K9469" i="12"/>
  <c r="K9468" i="12"/>
  <c r="K9467" i="12"/>
  <c r="K9466" i="12"/>
  <c r="K9465" i="12"/>
  <c r="K9464" i="12"/>
  <c r="K9463" i="12"/>
  <c r="K9462" i="12"/>
  <c r="K9461" i="12"/>
  <c r="K9460" i="12"/>
  <c r="K9459" i="12"/>
  <c r="K9458" i="12"/>
  <c r="K9457" i="12"/>
  <c r="K9456" i="12"/>
  <c r="K9455" i="12"/>
  <c r="K9454" i="12"/>
  <c r="K9453" i="12"/>
  <c r="K9452" i="12"/>
  <c r="K9451" i="12"/>
  <c r="K9450" i="12"/>
  <c r="K9449" i="12"/>
  <c r="K9448" i="12"/>
  <c r="K9447" i="12"/>
  <c r="K9446" i="12"/>
  <c r="K9445" i="12"/>
  <c r="K9444" i="12"/>
  <c r="K9443" i="12"/>
  <c r="K9442" i="12"/>
  <c r="K9441" i="12"/>
  <c r="K9440" i="12"/>
  <c r="K9439" i="12"/>
  <c r="K9438" i="12"/>
  <c r="K9437" i="12"/>
  <c r="K9436" i="12"/>
  <c r="K9435" i="12"/>
  <c r="K9434" i="12"/>
  <c r="K9433" i="12"/>
  <c r="K9432" i="12"/>
  <c r="K9431" i="12"/>
  <c r="K9430" i="12"/>
  <c r="K9429" i="12"/>
  <c r="K9428" i="12"/>
  <c r="K9427" i="12"/>
  <c r="K9426" i="12"/>
  <c r="K9425" i="12"/>
  <c r="K9424" i="12"/>
  <c r="K9423" i="12"/>
  <c r="K9422" i="12"/>
  <c r="K9421" i="12"/>
  <c r="K9420" i="12"/>
  <c r="K9419" i="12"/>
  <c r="K9418" i="12"/>
  <c r="K9417" i="12"/>
  <c r="K9416" i="12"/>
  <c r="K9415" i="12"/>
  <c r="K9414" i="12"/>
  <c r="K9413" i="12"/>
  <c r="K9412" i="12"/>
  <c r="K9411" i="12"/>
  <c r="K9410" i="12"/>
  <c r="K9409" i="12"/>
  <c r="K9408" i="12"/>
  <c r="K9407" i="12"/>
  <c r="K9406" i="12"/>
  <c r="K9405" i="12"/>
  <c r="K9404" i="12"/>
  <c r="K9403" i="12"/>
  <c r="K9402" i="12"/>
  <c r="K9401" i="12"/>
  <c r="K9400" i="12"/>
  <c r="K9399" i="12"/>
  <c r="K9398" i="12"/>
  <c r="K9397" i="12"/>
  <c r="K9396" i="12"/>
  <c r="K9395" i="12"/>
  <c r="K9394" i="12"/>
  <c r="K9393" i="12"/>
  <c r="K9392" i="12"/>
  <c r="K9391" i="12"/>
  <c r="K9390" i="12"/>
  <c r="K9389" i="12"/>
  <c r="K9388" i="12"/>
  <c r="K9387" i="12"/>
  <c r="K9386" i="12"/>
  <c r="K9385" i="12"/>
  <c r="K9384" i="12"/>
  <c r="K9383" i="12"/>
  <c r="K9382" i="12"/>
  <c r="K9381" i="12"/>
  <c r="K9380" i="12"/>
  <c r="K9379" i="12"/>
  <c r="K9378" i="12"/>
  <c r="K9377" i="12"/>
  <c r="K9376" i="12"/>
  <c r="K9375" i="12"/>
  <c r="K9374" i="12"/>
  <c r="K9373" i="12"/>
  <c r="K9372" i="12"/>
  <c r="K9371" i="12"/>
  <c r="K9370" i="12"/>
  <c r="K9369" i="12"/>
  <c r="K9368" i="12"/>
  <c r="K9367" i="12"/>
  <c r="K9366" i="12"/>
  <c r="K9365" i="12"/>
  <c r="K9364" i="12"/>
  <c r="K9363" i="12"/>
  <c r="K9362" i="12"/>
  <c r="K9361" i="12"/>
  <c r="K9360" i="12"/>
  <c r="K9359" i="12"/>
  <c r="K9358" i="12"/>
  <c r="K9357" i="12"/>
  <c r="K9356" i="12"/>
  <c r="K9355" i="12"/>
  <c r="K9354" i="12"/>
  <c r="K9353" i="12"/>
  <c r="K9352" i="12"/>
  <c r="K9351" i="12"/>
  <c r="K9350" i="12"/>
  <c r="K9349" i="12"/>
  <c r="K9348" i="12"/>
  <c r="K9347" i="12"/>
  <c r="K9346" i="12"/>
  <c r="K9345" i="12"/>
  <c r="K9344" i="12"/>
  <c r="K9343" i="12"/>
  <c r="K9342" i="12"/>
  <c r="K9341" i="12"/>
  <c r="K9340" i="12"/>
  <c r="K9339" i="12"/>
  <c r="K9338" i="12"/>
  <c r="K9337" i="12"/>
  <c r="K9336" i="12"/>
  <c r="K9335" i="12"/>
  <c r="K9334" i="12"/>
  <c r="K9333" i="12"/>
  <c r="K9332" i="12"/>
  <c r="K9331" i="12"/>
  <c r="K9330" i="12"/>
  <c r="K9329" i="12"/>
  <c r="K9328" i="12"/>
  <c r="K9327" i="12"/>
  <c r="K9326" i="12"/>
  <c r="K9325" i="12"/>
  <c r="K9324" i="12"/>
  <c r="K9323" i="12"/>
  <c r="K9322" i="12"/>
  <c r="K9321" i="12"/>
  <c r="K9320" i="12"/>
  <c r="K9319" i="12"/>
  <c r="K9318" i="12"/>
  <c r="K9317" i="12"/>
  <c r="K9316" i="12"/>
  <c r="K9315" i="12"/>
  <c r="K9314" i="12"/>
  <c r="K9313" i="12"/>
  <c r="K9312" i="12"/>
  <c r="K9311" i="12"/>
  <c r="K9310" i="12"/>
  <c r="K9309" i="12"/>
  <c r="K9308" i="12"/>
  <c r="K9307" i="12"/>
  <c r="K9306" i="12"/>
  <c r="K9305" i="12"/>
  <c r="K9304" i="12"/>
  <c r="K9303" i="12"/>
  <c r="K9302" i="12"/>
  <c r="K9301" i="12"/>
  <c r="K9300" i="12"/>
  <c r="K9299" i="12"/>
  <c r="K9298" i="12"/>
  <c r="K9297" i="12"/>
  <c r="K9296" i="12"/>
  <c r="K9295" i="12"/>
  <c r="K9294" i="12"/>
  <c r="K9293" i="12"/>
  <c r="K9292" i="12"/>
  <c r="K9291" i="12"/>
  <c r="K9290" i="12"/>
  <c r="K9289" i="12"/>
  <c r="K9288" i="12"/>
  <c r="K9287" i="12"/>
  <c r="K9286" i="12"/>
  <c r="K9285" i="12"/>
  <c r="K9284" i="12"/>
  <c r="K9283" i="12"/>
  <c r="K9282" i="12"/>
  <c r="K9281" i="12"/>
  <c r="K9280" i="12"/>
  <c r="K9279" i="12"/>
  <c r="K9278" i="12"/>
  <c r="K9277" i="12"/>
  <c r="K9276" i="12"/>
  <c r="K9275" i="12"/>
  <c r="K9274" i="12"/>
  <c r="K9273" i="12"/>
  <c r="K9272" i="12"/>
  <c r="K9271" i="12"/>
  <c r="K9270" i="12"/>
  <c r="K9269" i="12"/>
  <c r="K9268" i="12"/>
  <c r="K9267" i="12"/>
  <c r="K9266" i="12"/>
  <c r="K9265" i="12"/>
  <c r="K9264" i="12"/>
  <c r="K9263" i="12"/>
  <c r="K9262" i="12"/>
  <c r="K9261" i="12"/>
  <c r="K9260" i="12"/>
  <c r="K9259" i="12"/>
  <c r="K9258" i="12"/>
  <c r="K9257" i="12"/>
  <c r="K9256" i="12"/>
  <c r="K9255" i="12"/>
  <c r="K9254" i="12"/>
  <c r="K9253" i="12"/>
  <c r="K9252" i="12"/>
  <c r="K9251" i="12"/>
  <c r="K9250" i="12"/>
  <c r="K9249" i="12"/>
  <c r="K9248" i="12"/>
  <c r="K9247" i="12"/>
  <c r="K9246" i="12"/>
  <c r="K9245" i="12"/>
  <c r="K9244" i="12"/>
  <c r="K9243" i="12"/>
  <c r="K9242" i="12"/>
  <c r="K9241" i="12"/>
  <c r="K9240" i="12"/>
  <c r="K9239" i="12"/>
  <c r="K9238" i="12"/>
  <c r="K9237" i="12"/>
  <c r="K9236" i="12"/>
  <c r="K9235" i="12"/>
  <c r="K9234" i="12"/>
  <c r="K9233" i="12"/>
  <c r="K9232" i="12"/>
  <c r="K9231" i="12"/>
  <c r="K9230" i="12"/>
  <c r="K9229" i="12"/>
  <c r="K9228" i="12"/>
  <c r="K9227" i="12"/>
  <c r="K9226" i="12"/>
  <c r="K9225" i="12"/>
  <c r="K9224" i="12"/>
  <c r="K9223" i="12"/>
  <c r="K9222" i="12"/>
  <c r="K9221" i="12"/>
  <c r="K9220" i="12"/>
  <c r="K9219" i="12"/>
  <c r="K9218" i="12"/>
  <c r="K9217" i="12"/>
  <c r="K9216" i="12"/>
  <c r="K9215" i="12"/>
  <c r="K9214" i="12"/>
  <c r="K9213" i="12"/>
  <c r="K9212" i="12"/>
  <c r="K9211" i="12"/>
  <c r="K9210" i="12"/>
  <c r="K9209" i="12"/>
  <c r="K9208" i="12"/>
  <c r="K9207" i="12"/>
  <c r="K9206" i="12"/>
  <c r="K9205" i="12"/>
  <c r="K9204" i="12"/>
  <c r="K9203" i="12"/>
  <c r="K9202" i="12"/>
  <c r="K9201" i="12"/>
  <c r="K9200" i="12"/>
  <c r="K9199" i="12"/>
  <c r="K9198" i="12"/>
  <c r="K9197" i="12"/>
  <c r="K9196" i="12"/>
  <c r="K9195" i="12"/>
  <c r="K9194" i="12"/>
  <c r="K9193" i="12"/>
  <c r="K9192" i="12"/>
  <c r="K9191" i="12"/>
  <c r="K9190" i="12"/>
  <c r="K9189" i="12"/>
  <c r="K9188" i="12"/>
  <c r="K9187" i="12"/>
  <c r="K9186" i="12"/>
  <c r="K9185" i="12"/>
  <c r="K9184" i="12"/>
  <c r="K9183" i="12"/>
  <c r="K9182" i="12"/>
  <c r="K9181" i="12"/>
  <c r="K9180" i="12"/>
  <c r="K9179" i="12"/>
  <c r="K9178" i="12"/>
  <c r="K9177" i="12"/>
  <c r="K9176" i="12"/>
  <c r="K9175" i="12"/>
  <c r="K9174" i="12"/>
  <c r="K9173" i="12"/>
  <c r="K9172" i="12"/>
  <c r="K9171" i="12"/>
  <c r="K9170" i="12"/>
  <c r="K9169" i="12"/>
  <c r="K9168" i="12"/>
  <c r="K9167" i="12"/>
  <c r="K9166" i="12"/>
  <c r="K9165" i="12"/>
  <c r="K9164" i="12"/>
  <c r="K9163" i="12"/>
  <c r="K9162" i="12"/>
  <c r="K9161" i="12"/>
  <c r="K9160" i="12"/>
  <c r="K9159" i="12"/>
  <c r="K9158" i="12"/>
  <c r="K9157" i="12"/>
  <c r="K9156" i="12"/>
  <c r="K9155" i="12"/>
  <c r="K9154" i="12"/>
  <c r="K9153" i="12"/>
  <c r="K9152" i="12"/>
  <c r="K9151" i="12"/>
  <c r="K9150" i="12"/>
  <c r="K9149" i="12"/>
  <c r="K9148" i="12"/>
  <c r="K9147" i="12"/>
  <c r="K9146" i="12"/>
  <c r="K9145" i="12"/>
  <c r="K9144" i="12"/>
  <c r="K9143" i="12"/>
  <c r="K9142" i="12"/>
  <c r="K9141" i="12"/>
  <c r="K9140" i="12"/>
  <c r="K9139" i="12"/>
  <c r="K9138" i="12"/>
  <c r="K9137" i="12"/>
  <c r="K9136" i="12"/>
  <c r="K9135" i="12"/>
  <c r="K9134" i="12"/>
  <c r="K9133" i="12"/>
  <c r="K9132" i="12"/>
  <c r="K9131" i="12"/>
  <c r="K9130" i="12"/>
  <c r="K9129" i="12"/>
  <c r="K9128" i="12"/>
  <c r="K9127" i="12"/>
  <c r="K9126" i="12"/>
  <c r="K9125" i="12"/>
  <c r="K9124" i="12"/>
  <c r="K9123" i="12"/>
  <c r="K9122" i="12"/>
  <c r="K9121" i="12"/>
  <c r="K9120" i="12"/>
  <c r="K9119" i="12"/>
  <c r="K9118" i="12"/>
  <c r="K9117" i="12"/>
  <c r="K9116" i="12"/>
  <c r="K9115" i="12"/>
  <c r="K9114" i="12"/>
  <c r="K9113" i="12"/>
  <c r="K9112" i="12"/>
  <c r="K9111" i="12"/>
  <c r="K9110" i="12"/>
  <c r="K9109" i="12"/>
  <c r="K9108" i="12"/>
  <c r="K9107" i="12"/>
  <c r="K9106" i="12"/>
  <c r="K9105" i="12"/>
  <c r="K9104" i="12"/>
  <c r="K9103" i="12"/>
  <c r="K9102" i="12"/>
  <c r="K9101" i="12"/>
  <c r="K9100" i="12"/>
  <c r="K9099" i="12"/>
  <c r="K9098" i="12"/>
  <c r="K9097" i="12"/>
  <c r="K9096" i="12"/>
  <c r="K9095" i="12"/>
  <c r="K9094" i="12"/>
  <c r="K9093" i="12"/>
  <c r="K9092" i="12"/>
  <c r="K9091" i="12"/>
  <c r="K9090" i="12"/>
  <c r="K9089" i="12"/>
  <c r="K9088" i="12"/>
  <c r="K9087" i="12"/>
  <c r="K9086" i="12"/>
  <c r="K9085" i="12"/>
  <c r="K9084" i="12"/>
  <c r="K9083" i="12"/>
  <c r="K9082" i="12"/>
  <c r="K9081" i="12"/>
  <c r="K9080" i="12"/>
  <c r="K9079" i="12"/>
  <c r="K9078" i="12"/>
  <c r="K9077" i="12"/>
  <c r="K9076" i="12"/>
  <c r="K9075" i="12"/>
  <c r="K9074" i="12"/>
  <c r="K9073" i="12"/>
  <c r="K9072" i="12"/>
  <c r="K9071" i="12"/>
  <c r="K9070" i="12"/>
  <c r="K9069" i="12"/>
  <c r="K9068" i="12"/>
  <c r="K9067" i="12"/>
  <c r="K9066" i="12"/>
  <c r="K9065" i="12"/>
  <c r="K9064" i="12"/>
  <c r="K9063" i="12"/>
  <c r="K9062" i="12"/>
  <c r="K9061" i="12"/>
  <c r="K9060" i="12"/>
  <c r="K9059" i="12"/>
  <c r="K9058" i="12"/>
  <c r="K9057" i="12"/>
  <c r="K9056" i="12"/>
  <c r="K9055" i="12"/>
  <c r="K9054" i="12"/>
  <c r="K9053" i="12"/>
  <c r="K9052" i="12"/>
  <c r="K9051" i="12"/>
  <c r="K9050" i="12"/>
  <c r="K9049" i="12"/>
  <c r="K9048" i="12"/>
  <c r="K9047" i="12"/>
  <c r="K9046" i="12"/>
  <c r="K9045" i="12"/>
  <c r="K9044" i="12"/>
  <c r="K9043" i="12"/>
  <c r="K9042" i="12"/>
  <c r="K9041" i="12"/>
  <c r="K9040" i="12"/>
  <c r="K9039" i="12"/>
  <c r="K9038" i="12"/>
  <c r="K9037" i="12"/>
  <c r="K9036" i="12"/>
  <c r="K9035" i="12"/>
  <c r="K9034" i="12"/>
  <c r="K9033" i="12"/>
  <c r="K9032" i="12"/>
  <c r="K9031" i="12"/>
  <c r="K9030" i="12"/>
  <c r="K9029" i="12"/>
  <c r="K9028" i="12"/>
  <c r="K9027" i="12"/>
  <c r="K9026" i="12"/>
  <c r="K9025" i="12"/>
  <c r="K9024" i="12"/>
  <c r="K9023" i="12"/>
  <c r="K9022" i="12"/>
  <c r="K9021" i="12"/>
  <c r="K9020" i="12"/>
  <c r="K9019" i="12"/>
  <c r="K9018" i="12"/>
  <c r="K9017" i="12"/>
  <c r="K9016" i="12"/>
  <c r="K9015" i="12"/>
  <c r="K9014" i="12"/>
  <c r="K9013" i="12"/>
  <c r="K9012" i="12"/>
  <c r="K9011" i="12"/>
  <c r="K9010" i="12"/>
  <c r="K9009" i="12"/>
  <c r="K9008" i="12"/>
  <c r="K9007" i="12"/>
  <c r="K9006" i="12"/>
  <c r="K9005" i="12"/>
  <c r="K9004" i="12"/>
  <c r="K9003" i="12"/>
  <c r="K9002" i="12"/>
  <c r="K9001" i="12"/>
  <c r="K9000" i="12"/>
  <c r="K8999" i="12"/>
  <c r="K8998" i="12"/>
  <c r="K8997" i="12"/>
  <c r="K8996" i="12"/>
  <c r="K8995" i="12"/>
  <c r="K8994" i="12"/>
  <c r="K8993" i="12"/>
  <c r="K8992" i="12"/>
  <c r="K8991" i="12"/>
  <c r="K8990" i="12"/>
  <c r="K8989" i="12"/>
  <c r="K8988" i="12"/>
  <c r="K8987" i="12"/>
  <c r="K8986" i="12"/>
  <c r="K8985" i="12"/>
  <c r="K8984" i="12"/>
  <c r="K8983" i="12"/>
  <c r="K8982" i="12"/>
  <c r="K8981" i="12"/>
  <c r="K8980" i="12"/>
  <c r="K8979" i="12"/>
  <c r="K8978" i="12"/>
  <c r="K8977" i="12"/>
  <c r="K8976" i="12"/>
  <c r="K8975" i="12"/>
  <c r="K8974" i="12"/>
  <c r="K8973" i="12"/>
  <c r="K8972" i="12"/>
  <c r="K8971" i="12"/>
  <c r="K8970" i="12"/>
  <c r="K8969" i="12"/>
  <c r="K8968" i="12"/>
  <c r="K8967" i="12"/>
  <c r="K8966" i="12"/>
  <c r="K8965" i="12"/>
  <c r="K8964" i="12"/>
  <c r="K8963" i="12"/>
  <c r="K8962" i="12"/>
  <c r="K8961" i="12"/>
  <c r="K8960" i="12"/>
  <c r="K8959" i="12"/>
  <c r="K8958" i="12"/>
  <c r="K8957" i="12"/>
  <c r="K8956" i="12"/>
  <c r="K8955" i="12"/>
  <c r="K8954" i="12"/>
  <c r="K8953" i="12"/>
  <c r="K8952" i="12"/>
  <c r="K8951" i="12"/>
  <c r="K8950" i="12"/>
  <c r="K8949" i="12"/>
  <c r="K8948" i="12"/>
  <c r="K8947" i="12"/>
  <c r="K8946" i="12"/>
  <c r="K8945" i="12"/>
  <c r="K8944" i="12"/>
  <c r="K8943" i="12"/>
  <c r="K8942" i="12"/>
  <c r="K8941" i="12"/>
  <c r="K8940" i="12"/>
  <c r="K8939" i="12"/>
  <c r="K8938" i="12"/>
  <c r="K8937" i="12"/>
  <c r="K8936" i="12"/>
  <c r="K8935" i="12"/>
  <c r="K8934" i="12"/>
  <c r="K8933" i="12"/>
  <c r="K8932" i="12"/>
  <c r="K8931" i="12"/>
  <c r="K8930" i="12"/>
  <c r="K8929" i="12"/>
  <c r="K8928" i="12"/>
  <c r="K8927" i="12"/>
  <c r="K8926" i="12"/>
  <c r="K8925" i="12"/>
  <c r="K8924" i="12"/>
  <c r="K8923" i="12"/>
  <c r="K8922" i="12"/>
  <c r="K8921" i="12"/>
  <c r="K8920" i="12"/>
  <c r="K8919" i="12"/>
  <c r="K8918" i="12"/>
  <c r="K8917" i="12"/>
  <c r="K8916" i="12"/>
  <c r="K8915" i="12"/>
  <c r="K8914" i="12"/>
  <c r="K8913" i="12"/>
  <c r="K8912" i="12"/>
  <c r="K8911" i="12"/>
  <c r="K8910" i="12"/>
  <c r="K8909" i="12"/>
  <c r="K8908" i="12"/>
  <c r="K8907" i="12"/>
  <c r="K8906" i="12"/>
  <c r="K8905" i="12"/>
  <c r="K8904" i="12"/>
  <c r="K8903" i="12"/>
  <c r="K8902" i="12"/>
  <c r="K8901" i="12"/>
  <c r="K8900" i="12"/>
  <c r="K8899" i="12"/>
  <c r="K8898" i="12"/>
  <c r="K8897" i="12"/>
  <c r="K8896" i="12"/>
  <c r="K8895" i="12"/>
  <c r="K8894" i="12"/>
  <c r="K8893" i="12"/>
  <c r="K8892" i="12"/>
  <c r="K8891" i="12"/>
  <c r="K8890" i="12"/>
  <c r="K8889" i="12"/>
  <c r="K8888" i="12"/>
  <c r="K8887" i="12"/>
  <c r="K8886" i="12"/>
  <c r="K8885" i="12"/>
  <c r="K8884" i="12"/>
  <c r="K8883" i="12"/>
  <c r="K8882" i="12"/>
  <c r="K8881" i="12"/>
  <c r="K8880" i="12"/>
  <c r="K8879" i="12"/>
  <c r="K8878" i="12"/>
  <c r="K8877" i="12"/>
  <c r="K8876" i="12"/>
  <c r="K8875" i="12"/>
  <c r="K8874" i="12"/>
  <c r="K8873" i="12"/>
  <c r="K8872" i="12"/>
  <c r="K8871" i="12"/>
  <c r="K8870" i="12"/>
  <c r="K8869" i="12"/>
  <c r="K8868" i="12"/>
  <c r="K8867" i="12"/>
  <c r="K8866" i="12"/>
  <c r="K8865" i="12"/>
  <c r="K8864" i="12"/>
  <c r="K8863" i="12"/>
  <c r="K8862" i="12"/>
  <c r="K8861" i="12"/>
  <c r="K8860" i="12"/>
  <c r="K8859" i="12"/>
  <c r="K8858" i="12"/>
  <c r="K8857" i="12"/>
  <c r="K8856" i="12"/>
  <c r="K8855" i="12"/>
  <c r="K8854" i="12"/>
  <c r="K8853" i="12"/>
  <c r="K8852" i="12"/>
  <c r="K8851" i="12"/>
  <c r="K8850" i="12"/>
  <c r="K8849" i="12"/>
  <c r="K8848" i="12"/>
  <c r="K8847" i="12"/>
  <c r="K8846" i="12"/>
  <c r="K8845" i="12"/>
  <c r="K8844" i="12"/>
  <c r="K8843" i="12"/>
  <c r="K8842" i="12"/>
  <c r="K8841" i="12"/>
  <c r="K8840" i="12"/>
  <c r="K8839" i="12"/>
  <c r="K8838" i="12"/>
  <c r="K8837" i="12"/>
  <c r="K8836" i="12"/>
  <c r="K8835" i="12"/>
  <c r="K8834" i="12"/>
  <c r="K8833" i="12"/>
  <c r="K8832" i="12"/>
  <c r="K8831" i="12"/>
  <c r="K8830" i="12"/>
  <c r="K8829" i="12"/>
  <c r="K8828" i="12"/>
  <c r="K8827" i="12"/>
  <c r="K8826" i="12"/>
  <c r="K8825" i="12"/>
  <c r="K8824" i="12"/>
  <c r="K8823" i="12"/>
  <c r="K8822" i="12"/>
  <c r="K8821" i="12"/>
  <c r="K8820" i="12"/>
  <c r="K8819" i="12"/>
  <c r="K8818" i="12"/>
  <c r="K8817" i="12"/>
  <c r="K8816" i="12"/>
  <c r="K8815" i="12"/>
  <c r="K8814" i="12"/>
  <c r="K8813" i="12"/>
  <c r="K8812" i="12"/>
  <c r="K8811" i="12"/>
  <c r="K8810" i="12"/>
  <c r="K8809" i="12"/>
  <c r="K8808" i="12"/>
  <c r="K8807" i="12"/>
  <c r="K8806" i="12"/>
  <c r="K8805" i="12"/>
  <c r="K8804" i="12"/>
  <c r="K8803" i="12"/>
  <c r="K8802" i="12"/>
  <c r="K8801" i="12"/>
  <c r="K8800" i="12"/>
  <c r="K8799" i="12"/>
  <c r="K8798" i="12"/>
  <c r="K8797" i="12"/>
  <c r="K8796" i="12"/>
  <c r="K8795" i="12"/>
  <c r="K8794" i="12"/>
  <c r="K8793" i="12"/>
  <c r="K8792" i="12"/>
  <c r="K8791" i="12"/>
  <c r="K8790" i="12"/>
  <c r="K8789" i="12"/>
  <c r="K8788" i="12"/>
  <c r="K8787" i="12"/>
  <c r="K8786" i="12"/>
  <c r="K8785" i="12"/>
  <c r="K8784" i="12"/>
  <c r="K8783" i="12"/>
  <c r="K8782" i="12"/>
  <c r="K8781" i="12"/>
  <c r="K8780" i="12"/>
  <c r="K8779" i="12"/>
  <c r="K8778" i="12"/>
  <c r="K8777" i="12"/>
  <c r="K8776" i="12"/>
  <c r="K8775" i="12"/>
  <c r="K8774" i="12"/>
  <c r="K8773" i="12"/>
  <c r="K8772" i="12"/>
  <c r="K8771" i="12"/>
  <c r="K8770" i="12"/>
  <c r="K8769" i="12"/>
  <c r="K8768" i="12"/>
  <c r="K8767" i="12"/>
  <c r="K8766" i="12"/>
  <c r="K8765" i="12"/>
  <c r="K8764" i="12"/>
  <c r="K8763" i="12"/>
  <c r="K8762" i="12"/>
  <c r="K8761" i="12"/>
  <c r="K8760" i="12"/>
  <c r="K8759" i="12"/>
  <c r="K8758" i="12"/>
  <c r="K8757" i="12"/>
  <c r="K8756" i="12"/>
  <c r="K8755" i="12"/>
  <c r="K8754" i="12"/>
  <c r="K8753" i="12"/>
  <c r="K8752" i="12"/>
  <c r="K8751" i="12"/>
  <c r="K8750" i="12"/>
  <c r="K8749" i="12"/>
  <c r="K8748" i="12"/>
  <c r="K8747" i="12"/>
  <c r="K8746" i="12"/>
  <c r="K8745" i="12"/>
  <c r="K8744" i="12"/>
  <c r="K8743" i="12"/>
  <c r="K8742" i="12"/>
  <c r="K8741" i="12"/>
  <c r="K8740" i="12"/>
  <c r="K8739" i="12"/>
  <c r="K8738" i="12"/>
  <c r="K8737" i="12"/>
  <c r="K8736" i="12"/>
  <c r="K8735" i="12"/>
  <c r="K8734" i="12"/>
  <c r="K8733" i="12"/>
  <c r="K8732" i="12"/>
  <c r="K8731" i="12"/>
  <c r="K8730" i="12"/>
  <c r="K8729" i="12"/>
  <c r="K8728" i="12"/>
  <c r="K8727" i="12"/>
  <c r="K8726" i="12"/>
  <c r="K8725" i="12"/>
  <c r="K8724" i="12"/>
  <c r="K8723" i="12"/>
  <c r="K8722" i="12"/>
  <c r="K8721" i="12"/>
  <c r="K8720" i="12"/>
  <c r="K8719" i="12"/>
  <c r="K8718" i="12"/>
  <c r="K8717" i="12"/>
  <c r="K8716" i="12"/>
  <c r="K8715" i="12"/>
  <c r="K8714" i="12"/>
  <c r="K8713" i="12"/>
  <c r="K8712" i="12"/>
  <c r="K8711" i="12"/>
  <c r="K8710" i="12"/>
  <c r="K8709" i="12"/>
  <c r="K8708" i="12"/>
  <c r="K8707" i="12"/>
  <c r="K8706" i="12"/>
  <c r="K8705" i="12"/>
  <c r="K8704" i="12"/>
  <c r="K8703" i="12"/>
  <c r="K8702" i="12"/>
  <c r="K8701" i="12"/>
  <c r="K8700" i="12"/>
  <c r="K8699" i="12"/>
  <c r="K8698" i="12"/>
  <c r="K8697" i="12"/>
  <c r="K8696" i="12"/>
  <c r="K8695" i="12"/>
  <c r="K8694" i="12"/>
  <c r="K8693" i="12"/>
  <c r="K8692" i="12"/>
  <c r="K8691" i="12"/>
  <c r="K8690" i="12"/>
  <c r="K8689" i="12"/>
  <c r="K8688" i="12"/>
  <c r="K8687" i="12"/>
  <c r="K8686" i="12"/>
  <c r="K8685" i="12"/>
  <c r="K8684" i="12"/>
  <c r="K8683" i="12"/>
  <c r="K8682" i="12"/>
  <c r="K8681" i="12"/>
  <c r="K8680" i="12"/>
  <c r="K8679" i="12"/>
  <c r="K8678" i="12"/>
  <c r="K8677" i="12"/>
  <c r="K8676" i="12"/>
  <c r="K8675" i="12"/>
  <c r="K8674" i="12"/>
  <c r="K8673" i="12"/>
  <c r="K8672" i="12"/>
  <c r="K8671" i="12"/>
  <c r="K8670" i="12"/>
  <c r="K8669" i="12"/>
  <c r="K8668" i="12"/>
  <c r="K8667" i="12"/>
  <c r="K8666" i="12"/>
  <c r="K8665" i="12"/>
  <c r="K8664" i="12"/>
  <c r="K8663" i="12"/>
  <c r="K8662" i="12"/>
  <c r="K8661" i="12"/>
  <c r="K8660" i="12"/>
  <c r="K8659" i="12"/>
  <c r="K8658" i="12"/>
  <c r="K8657" i="12"/>
  <c r="K8656" i="12"/>
  <c r="K8655" i="12"/>
  <c r="K8654" i="12"/>
  <c r="K8653" i="12"/>
  <c r="K8652" i="12"/>
  <c r="K8651" i="12"/>
  <c r="K8650" i="12"/>
  <c r="K8649" i="12"/>
  <c r="K8648" i="12"/>
  <c r="K8647" i="12"/>
  <c r="K8646" i="12"/>
  <c r="K8645" i="12"/>
  <c r="K8644" i="12"/>
  <c r="K8643" i="12"/>
  <c r="K8642" i="12"/>
  <c r="K8641" i="12"/>
  <c r="K8640" i="12"/>
  <c r="K8639" i="12"/>
  <c r="K8638" i="12"/>
  <c r="K8637" i="12"/>
  <c r="K8636" i="12"/>
  <c r="K8635" i="12"/>
  <c r="K8634" i="12"/>
  <c r="K8633" i="12"/>
  <c r="K8632" i="12"/>
  <c r="K8631" i="12"/>
  <c r="K8630" i="12"/>
  <c r="K8629" i="12"/>
  <c r="K8628" i="12"/>
  <c r="K8627" i="12"/>
  <c r="K8626" i="12"/>
  <c r="K8625" i="12"/>
  <c r="K8624" i="12"/>
  <c r="K8623" i="12"/>
  <c r="K8622" i="12"/>
  <c r="K8621" i="12"/>
  <c r="K8620" i="12"/>
  <c r="K8619" i="12"/>
  <c r="K8618" i="12"/>
  <c r="K8617" i="12"/>
  <c r="K8616" i="12"/>
  <c r="K8615" i="12"/>
  <c r="K8614" i="12"/>
  <c r="K8613" i="12"/>
  <c r="K8612" i="12"/>
  <c r="K8611" i="12"/>
  <c r="K8610" i="12"/>
  <c r="K8609" i="12"/>
  <c r="K8608" i="12"/>
  <c r="K8607" i="12"/>
  <c r="K8606" i="12"/>
  <c r="K8605" i="12"/>
  <c r="K8604" i="12"/>
  <c r="K8603" i="12"/>
  <c r="K8602" i="12"/>
  <c r="K8601" i="12"/>
  <c r="K8600" i="12"/>
  <c r="K8599" i="12"/>
  <c r="K8598" i="12"/>
  <c r="K8597" i="12"/>
  <c r="K8596" i="12"/>
  <c r="K8595" i="12"/>
  <c r="K8594" i="12"/>
  <c r="K8593" i="12"/>
  <c r="K8592" i="12"/>
  <c r="K8591" i="12"/>
  <c r="K8590" i="12"/>
  <c r="K8589" i="12"/>
  <c r="K8588" i="12"/>
  <c r="K8587" i="12"/>
  <c r="K8586" i="12"/>
  <c r="K8585" i="12"/>
  <c r="K8584" i="12"/>
  <c r="K8583" i="12"/>
  <c r="K8582" i="12"/>
  <c r="K8581" i="12"/>
  <c r="K8580" i="12"/>
  <c r="K8579" i="12"/>
  <c r="K8578" i="12"/>
  <c r="K8577" i="12"/>
  <c r="K8576" i="12"/>
  <c r="K8575" i="12"/>
  <c r="K8574" i="12"/>
  <c r="K8573" i="12"/>
  <c r="K8572" i="12"/>
  <c r="K8571" i="12"/>
  <c r="K8570" i="12"/>
  <c r="K8569" i="12"/>
  <c r="K8568" i="12"/>
  <c r="K8567" i="12"/>
  <c r="K8566" i="12"/>
  <c r="K8565" i="12"/>
  <c r="K8564" i="12"/>
  <c r="K8563" i="12"/>
  <c r="K8562" i="12"/>
  <c r="K8561" i="12"/>
  <c r="K8560" i="12"/>
  <c r="K8559" i="12"/>
  <c r="K8558" i="12"/>
  <c r="K8557" i="12"/>
  <c r="K8556" i="12"/>
  <c r="K8555" i="12"/>
  <c r="K8554" i="12"/>
  <c r="K8553" i="12"/>
  <c r="K8552" i="12"/>
  <c r="K8551" i="12"/>
  <c r="K8550" i="12"/>
  <c r="K8549" i="12"/>
  <c r="K8548" i="12"/>
  <c r="K8547" i="12"/>
  <c r="K8546" i="12"/>
  <c r="K8545" i="12"/>
  <c r="K8544" i="12"/>
  <c r="K8543" i="12"/>
  <c r="K8542" i="12"/>
  <c r="K8541" i="12"/>
  <c r="K8540" i="12"/>
  <c r="K8539" i="12"/>
  <c r="K8538" i="12"/>
  <c r="K8537" i="12"/>
  <c r="K8536" i="12"/>
  <c r="K8535" i="12"/>
  <c r="K8534" i="12"/>
  <c r="K8533" i="12"/>
  <c r="K8532" i="12"/>
  <c r="K8531" i="12"/>
  <c r="K8530" i="12"/>
  <c r="K8529" i="12"/>
  <c r="K8528" i="12"/>
  <c r="K8527" i="12"/>
  <c r="K8526" i="12"/>
  <c r="K8525" i="12"/>
  <c r="K8524" i="12"/>
  <c r="K8523" i="12"/>
  <c r="K8522" i="12"/>
  <c r="K8521" i="12"/>
  <c r="K8520" i="12"/>
  <c r="K8519" i="12"/>
  <c r="K8518" i="12"/>
  <c r="K8517" i="12"/>
  <c r="K8516" i="12"/>
  <c r="K8515" i="12"/>
  <c r="K8514" i="12"/>
  <c r="K8513" i="12"/>
  <c r="K8512" i="12"/>
  <c r="K8511" i="12"/>
  <c r="K8510" i="12"/>
  <c r="K8509" i="12"/>
  <c r="K8508" i="12"/>
  <c r="K8507" i="12"/>
  <c r="K8506" i="12"/>
  <c r="K8505" i="12"/>
  <c r="K8504" i="12"/>
  <c r="K8503" i="12"/>
  <c r="K8502" i="12"/>
  <c r="K8501" i="12"/>
  <c r="K8500" i="12"/>
  <c r="K8499" i="12"/>
  <c r="K8498" i="12"/>
  <c r="K8497" i="12"/>
  <c r="K8496" i="12"/>
  <c r="K8495" i="12"/>
  <c r="K8494" i="12"/>
  <c r="K8493" i="12"/>
  <c r="K8492" i="12"/>
  <c r="K8491" i="12"/>
  <c r="K8490" i="12"/>
  <c r="K8489" i="12"/>
  <c r="K8488" i="12"/>
  <c r="K8487" i="12"/>
  <c r="K8486" i="12"/>
  <c r="K8485" i="12"/>
  <c r="K8484" i="12"/>
  <c r="K8483" i="12"/>
  <c r="K8482" i="12"/>
  <c r="K8481" i="12"/>
  <c r="K8480" i="12"/>
  <c r="K8479" i="12"/>
  <c r="K8478" i="12"/>
  <c r="K8477" i="12"/>
  <c r="K8476" i="12"/>
  <c r="K8475" i="12"/>
  <c r="K8474" i="12"/>
  <c r="K8473" i="12"/>
  <c r="K8472" i="12"/>
  <c r="K8471" i="12"/>
  <c r="K8470" i="12"/>
  <c r="K8469" i="12"/>
  <c r="K8468" i="12"/>
  <c r="K8467" i="12"/>
  <c r="K8466" i="12"/>
  <c r="K8465" i="12"/>
  <c r="K8464" i="12"/>
  <c r="K8463" i="12"/>
  <c r="K8462" i="12"/>
  <c r="K8461" i="12"/>
  <c r="K8460" i="12"/>
  <c r="K8459" i="12"/>
  <c r="K8458" i="12"/>
  <c r="K8457" i="12"/>
  <c r="K8456" i="12"/>
  <c r="K8455" i="12"/>
  <c r="K8454" i="12"/>
  <c r="K8453" i="12"/>
  <c r="K8452" i="12"/>
  <c r="K8451" i="12"/>
  <c r="K8450" i="12"/>
  <c r="K8449" i="12"/>
  <c r="K8448" i="12"/>
  <c r="K8447" i="12"/>
  <c r="K8446" i="12"/>
  <c r="K8445" i="12"/>
  <c r="K8444" i="12"/>
  <c r="K8443" i="12"/>
  <c r="K8442" i="12"/>
  <c r="K8441" i="12"/>
  <c r="K8440" i="12"/>
  <c r="K8439" i="12"/>
  <c r="K8438" i="12"/>
  <c r="K8437" i="12"/>
  <c r="K8436" i="12"/>
  <c r="K8435" i="12"/>
  <c r="K8434" i="12"/>
  <c r="K8433" i="12"/>
  <c r="K8432" i="12"/>
  <c r="K8431" i="12"/>
  <c r="K8430" i="12"/>
  <c r="K8429" i="12"/>
  <c r="K8428" i="12"/>
  <c r="K8427" i="12"/>
  <c r="K8426" i="12"/>
  <c r="K8425" i="12"/>
  <c r="K8424" i="12"/>
  <c r="K8423" i="12"/>
  <c r="K8422" i="12"/>
  <c r="K8421" i="12"/>
  <c r="K8420" i="12"/>
  <c r="K8419" i="12"/>
  <c r="K8418" i="12"/>
  <c r="K8417" i="12"/>
  <c r="K8416" i="12"/>
  <c r="K8415" i="12"/>
  <c r="K8414" i="12"/>
  <c r="K8413" i="12"/>
  <c r="K8412" i="12"/>
  <c r="K8411" i="12"/>
  <c r="K8410" i="12"/>
  <c r="K8409" i="12"/>
  <c r="K8408" i="12"/>
  <c r="K8407" i="12"/>
  <c r="K8406" i="12"/>
  <c r="K8405" i="12"/>
  <c r="K8404" i="12"/>
  <c r="K8403" i="12"/>
  <c r="K8402" i="12"/>
  <c r="K8401" i="12"/>
  <c r="K8400" i="12"/>
  <c r="K8399" i="12"/>
  <c r="K8398" i="12"/>
  <c r="K8397" i="12"/>
  <c r="K8396" i="12"/>
  <c r="K8395" i="12"/>
  <c r="K8394" i="12"/>
  <c r="K8393" i="12"/>
  <c r="K8392" i="12"/>
  <c r="K8391" i="12"/>
  <c r="K8390" i="12"/>
  <c r="K8389" i="12"/>
  <c r="K8388" i="12"/>
  <c r="K8387" i="12"/>
  <c r="K8386" i="12"/>
  <c r="K8385" i="12"/>
  <c r="K8384" i="12"/>
  <c r="K8383" i="12"/>
  <c r="K8382" i="12"/>
  <c r="K8381" i="12"/>
  <c r="K8380" i="12"/>
  <c r="K8379" i="12"/>
  <c r="K8378" i="12"/>
  <c r="K8377" i="12"/>
  <c r="K8376" i="12"/>
  <c r="K8375" i="12"/>
  <c r="K8374" i="12"/>
  <c r="K8373" i="12"/>
  <c r="K8372" i="12"/>
  <c r="K8371" i="12"/>
  <c r="K8370" i="12"/>
  <c r="K8369" i="12"/>
  <c r="K8368" i="12"/>
  <c r="K8367" i="12"/>
  <c r="K8366" i="12"/>
  <c r="K8365" i="12"/>
  <c r="K8364" i="12"/>
  <c r="K8363" i="12"/>
  <c r="K8362" i="12"/>
  <c r="K8361" i="12"/>
  <c r="K8360" i="12"/>
  <c r="K8359" i="12"/>
  <c r="K8358" i="12"/>
  <c r="K8357" i="12"/>
  <c r="K8356" i="12"/>
  <c r="K8355" i="12"/>
  <c r="K8354" i="12"/>
  <c r="K8353" i="12"/>
  <c r="K8352" i="12"/>
  <c r="K8351" i="12"/>
  <c r="K8350" i="12"/>
  <c r="K8349" i="12"/>
  <c r="K8348" i="12"/>
  <c r="K8347" i="12"/>
  <c r="K8346" i="12"/>
  <c r="K8345" i="12"/>
  <c r="K8344" i="12"/>
  <c r="K8343" i="12"/>
  <c r="K8342" i="12"/>
  <c r="K8341" i="12"/>
  <c r="K8340" i="12"/>
  <c r="K8339" i="12"/>
  <c r="K8338" i="12"/>
  <c r="K8337" i="12"/>
  <c r="K8336" i="12"/>
  <c r="K8335" i="12"/>
  <c r="K8334" i="12"/>
  <c r="K8333" i="12"/>
  <c r="K8332" i="12"/>
  <c r="K8331" i="12"/>
  <c r="K8330" i="12"/>
  <c r="K8329" i="12"/>
  <c r="K8328" i="12"/>
  <c r="K8327" i="12"/>
  <c r="K8326" i="12"/>
  <c r="K8325" i="12"/>
  <c r="K8324" i="12"/>
  <c r="K8323" i="12"/>
  <c r="K8322" i="12"/>
  <c r="K8321" i="12"/>
  <c r="K8320" i="12"/>
  <c r="K8319" i="12"/>
  <c r="K8318" i="12"/>
  <c r="K8317" i="12"/>
  <c r="K8316" i="12"/>
  <c r="K8315" i="12"/>
  <c r="K8314" i="12"/>
  <c r="K8313" i="12"/>
  <c r="K8312" i="12"/>
  <c r="K8311" i="12"/>
  <c r="K8310" i="12"/>
  <c r="K8309" i="12"/>
  <c r="K8308" i="12"/>
  <c r="K8307" i="12"/>
  <c r="K8306" i="12"/>
  <c r="K8305" i="12"/>
  <c r="K8304" i="12"/>
  <c r="K8303" i="12"/>
  <c r="K8302" i="12"/>
  <c r="K8301" i="12"/>
  <c r="K8300" i="12"/>
  <c r="K8299" i="12"/>
  <c r="K8298" i="12"/>
  <c r="K8297" i="12"/>
  <c r="K8296" i="12"/>
  <c r="K8295" i="12"/>
  <c r="K8294" i="12"/>
  <c r="K8293" i="12"/>
  <c r="K8292" i="12"/>
  <c r="K8291" i="12"/>
  <c r="K8290" i="12"/>
  <c r="K8289" i="12"/>
  <c r="K8288" i="12"/>
  <c r="K8287" i="12"/>
  <c r="K8286" i="12"/>
  <c r="K8285" i="12"/>
  <c r="K8284" i="12"/>
  <c r="K8283" i="12"/>
  <c r="K8282" i="12"/>
  <c r="K8281" i="12"/>
  <c r="K8280" i="12"/>
  <c r="K8279" i="12"/>
  <c r="K8278" i="12"/>
  <c r="K8277" i="12"/>
  <c r="K8276" i="12"/>
  <c r="K8275" i="12"/>
  <c r="K8274" i="12"/>
  <c r="K8273" i="12"/>
  <c r="K8272" i="12"/>
  <c r="K8271" i="12"/>
  <c r="K8270" i="12"/>
  <c r="K8269" i="12"/>
  <c r="K8268" i="12"/>
  <c r="K8267" i="12"/>
  <c r="K8266" i="12"/>
  <c r="K8265" i="12"/>
  <c r="K8264" i="12"/>
  <c r="K8263" i="12"/>
  <c r="K8262" i="12"/>
  <c r="K8261" i="12"/>
  <c r="K8260" i="12"/>
  <c r="K8259" i="12"/>
  <c r="K8258" i="12"/>
  <c r="K8257" i="12"/>
  <c r="K8256" i="12"/>
  <c r="K8255" i="12"/>
  <c r="K8254" i="12"/>
  <c r="K8253" i="12"/>
  <c r="K8252" i="12"/>
  <c r="K8251" i="12"/>
  <c r="K8250" i="12"/>
  <c r="K8249" i="12"/>
  <c r="K8248" i="12"/>
  <c r="K8247" i="12"/>
  <c r="K8246" i="12"/>
  <c r="K8245" i="12"/>
  <c r="K8244" i="12"/>
  <c r="K8243" i="12"/>
  <c r="K8242" i="12"/>
  <c r="K8241" i="12"/>
  <c r="K8240" i="12"/>
  <c r="K8239" i="12"/>
  <c r="K8238" i="12"/>
  <c r="K8237" i="12"/>
  <c r="K8236" i="12"/>
  <c r="K8235" i="12"/>
  <c r="K8234" i="12"/>
  <c r="K8233" i="12"/>
  <c r="K8232" i="12"/>
  <c r="K8231" i="12"/>
  <c r="K8230" i="12"/>
  <c r="K8229" i="12"/>
  <c r="K8228" i="12"/>
  <c r="K8227" i="12"/>
  <c r="K8226" i="12"/>
  <c r="K8225" i="12"/>
  <c r="K8224" i="12"/>
  <c r="K8223" i="12"/>
  <c r="K8222" i="12"/>
  <c r="K8221" i="12"/>
  <c r="K8220" i="12"/>
  <c r="K8219" i="12"/>
  <c r="K8218" i="12"/>
  <c r="K8217" i="12"/>
  <c r="K8216" i="12"/>
  <c r="K8215" i="12"/>
  <c r="K8214" i="12"/>
  <c r="K8213" i="12"/>
  <c r="K8212" i="12"/>
  <c r="K8211" i="12"/>
  <c r="K8210" i="12"/>
  <c r="K8209" i="12"/>
  <c r="K8208" i="12"/>
  <c r="K8207" i="12"/>
  <c r="K8206" i="12"/>
  <c r="K8205" i="12"/>
  <c r="K8204" i="12"/>
  <c r="K8203" i="12"/>
  <c r="K8202" i="12"/>
  <c r="K8201" i="12"/>
  <c r="K8200" i="12"/>
  <c r="K8199" i="12"/>
  <c r="K8198" i="12"/>
  <c r="K8197" i="12"/>
  <c r="K8196" i="12"/>
  <c r="K8195" i="12"/>
  <c r="K8194" i="12"/>
  <c r="K8193" i="12"/>
  <c r="K8192" i="12"/>
  <c r="K8191" i="12"/>
  <c r="K8190" i="12"/>
  <c r="K8189" i="12"/>
  <c r="K8188" i="12"/>
  <c r="K8187" i="12"/>
  <c r="K8186" i="12"/>
  <c r="K8185" i="12"/>
  <c r="K8184" i="12"/>
  <c r="K8183" i="12"/>
  <c r="K8182" i="12"/>
  <c r="K8181" i="12"/>
  <c r="K8180" i="12"/>
  <c r="K8179" i="12"/>
  <c r="K8178" i="12"/>
  <c r="K8177" i="12"/>
  <c r="K8176" i="12"/>
  <c r="K8175" i="12"/>
  <c r="K8174" i="12"/>
  <c r="K8173" i="12"/>
  <c r="K8172" i="12"/>
  <c r="K8171" i="12"/>
  <c r="K8170" i="12"/>
  <c r="K8169" i="12"/>
  <c r="K8168" i="12"/>
  <c r="K8167" i="12"/>
  <c r="K8166" i="12"/>
  <c r="K8165" i="12"/>
  <c r="K8164" i="12"/>
  <c r="K8163" i="12"/>
  <c r="K8162" i="12"/>
  <c r="K8161" i="12"/>
  <c r="K8160" i="12"/>
  <c r="K8159" i="12"/>
  <c r="K8158" i="12"/>
  <c r="K8157" i="12"/>
  <c r="K8156" i="12"/>
  <c r="K8155" i="12"/>
  <c r="K8154" i="12"/>
  <c r="K8153" i="12"/>
  <c r="K8152" i="12"/>
  <c r="K8151" i="12"/>
  <c r="K8150" i="12"/>
  <c r="K8149" i="12"/>
  <c r="K8148" i="12"/>
  <c r="K8147" i="12"/>
  <c r="K8146" i="12"/>
  <c r="K8145" i="12"/>
  <c r="K8144" i="12"/>
  <c r="K8143" i="12"/>
  <c r="K8142" i="12"/>
  <c r="K8141" i="12"/>
  <c r="K8140" i="12"/>
  <c r="K8139" i="12"/>
  <c r="K8138" i="12"/>
  <c r="K8137" i="12"/>
  <c r="K8136" i="12"/>
  <c r="K8135" i="12"/>
  <c r="K8134" i="12"/>
  <c r="K8133" i="12"/>
  <c r="K8132" i="12"/>
  <c r="K8131" i="12"/>
  <c r="K8130" i="12"/>
  <c r="K8129" i="12"/>
  <c r="K8128" i="12"/>
  <c r="K8127" i="12"/>
  <c r="K8126" i="12"/>
  <c r="K8125" i="12"/>
  <c r="K8124" i="12"/>
  <c r="K8123" i="12"/>
  <c r="K8122" i="12"/>
  <c r="K8121" i="12"/>
  <c r="K8120" i="12"/>
  <c r="K8119" i="12"/>
  <c r="K8118" i="12"/>
  <c r="K8117" i="12"/>
  <c r="K8116" i="12"/>
  <c r="K8115" i="12"/>
  <c r="K8114" i="12"/>
  <c r="K8113" i="12"/>
  <c r="K8112" i="12"/>
  <c r="K8111" i="12"/>
  <c r="K8110" i="12"/>
  <c r="K8109" i="12"/>
  <c r="K8108" i="12"/>
  <c r="K8107" i="12"/>
  <c r="K8106" i="12"/>
  <c r="K8105" i="12"/>
  <c r="K8104" i="12"/>
  <c r="K8103" i="12"/>
  <c r="K8102" i="12"/>
  <c r="K8101" i="12"/>
  <c r="K8100" i="12"/>
  <c r="K8099" i="12"/>
  <c r="K8098" i="12"/>
  <c r="K8097" i="12"/>
  <c r="K8096" i="12"/>
  <c r="K8095" i="12"/>
  <c r="K8094" i="12"/>
  <c r="K8093" i="12"/>
  <c r="K8092" i="12"/>
  <c r="K8091" i="12"/>
  <c r="K8090" i="12"/>
  <c r="K8089" i="12"/>
  <c r="K8088" i="12"/>
  <c r="K8087" i="12"/>
  <c r="K8086" i="12"/>
  <c r="K8085" i="12"/>
  <c r="K8084" i="12"/>
  <c r="K8083" i="12"/>
  <c r="K8082" i="12"/>
  <c r="K8081" i="12"/>
  <c r="K8080" i="12"/>
  <c r="K8079" i="12"/>
  <c r="K8078" i="12"/>
  <c r="K8077" i="12"/>
  <c r="K8076" i="12"/>
  <c r="K8075" i="12"/>
  <c r="K8074" i="12"/>
  <c r="K8073" i="12"/>
  <c r="K8072" i="12"/>
  <c r="K8071" i="12"/>
  <c r="K8070" i="12"/>
  <c r="K8069" i="12"/>
  <c r="K8068" i="12"/>
  <c r="K8067" i="12"/>
  <c r="K8066" i="12"/>
  <c r="K8065" i="12"/>
  <c r="K8064" i="12"/>
  <c r="K8063" i="12"/>
  <c r="K8062" i="12"/>
  <c r="K8061" i="12"/>
  <c r="K8060" i="12"/>
  <c r="K8059" i="12"/>
  <c r="K8058" i="12"/>
  <c r="K8057" i="12"/>
  <c r="K8056" i="12"/>
  <c r="K8055" i="12"/>
  <c r="K8054" i="12"/>
  <c r="K8053" i="12"/>
  <c r="K8052" i="12"/>
  <c r="K8051" i="12"/>
  <c r="K8050" i="12"/>
  <c r="K8049" i="12"/>
  <c r="K8048" i="12"/>
  <c r="K8047" i="12"/>
  <c r="K8046" i="12"/>
  <c r="K8045" i="12"/>
  <c r="K8044" i="12"/>
  <c r="K8043" i="12"/>
  <c r="K8042" i="12"/>
  <c r="K8041" i="12"/>
  <c r="K8040" i="12"/>
  <c r="K8039" i="12"/>
  <c r="K8038" i="12"/>
  <c r="K8037" i="12"/>
  <c r="K8036" i="12"/>
  <c r="K8035" i="12"/>
  <c r="K8034" i="12"/>
  <c r="K8033" i="12"/>
  <c r="K8032" i="12"/>
  <c r="K8031" i="12"/>
  <c r="K8030" i="12"/>
  <c r="K8029" i="12"/>
  <c r="K8028" i="12"/>
  <c r="K8027" i="12"/>
  <c r="K8026" i="12"/>
  <c r="K8025" i="12"/>
  <c r="K8024" i="12"/>
  <c r="K8023" i="12"/>
  <c r="K8022" i="12"/>
  <c r="K8021" i="12"/>
  <c r="K8020" i="12"/>
  <c r="K8019" i="12"/>
  <c r="K8018" i="12"/>
  <c r="K8017" i="12"/>
  <c r="K8016" i="12"/>
  <c r="K8015" i="12"/>
  <c r="K8014" i="12"/>
  <c r="K8013" i="12"/>
  <c r="K8012" i="12"/>
  <c r="K8011" i="12"/>
  <c r="K8010" i="12"/>
  <c r="K8009" i="12"/>
  <c r="K8008" i="12"/>
  <c r="K8007" i="12"/>
  <c r="K8006" i="12"/>
  <c r="K8005" i="12"/>
  <c r="K8004" i="12"/>
  <c r="K8003" i="12"/>
  <c r="K8002" i="12"/>
  <c r="K8001" i="12"/>
  <c r="K8000" i="12"/>
  <c r="K7999" i="12"/>
  <c r="K7998" i="12"/>
  <c r="K7997" i="12"/>
  <c r="K7996" i="12"/>
  <c r="K7995" i="12"/>
  <c r="K7994" i="12"/>
  <c r="K7993" i="12"/>
  <c r="K7992" i="12"/>
  <c r="K7991" i="12"/>
  <c r="K7990" i="12"/>
  <c r="K7989" i="12"/>
  <c r="K7988" i="12"/>
  <c r="K7987" i="12"/>
  <c r="K7986" i="12"/>
  <c r="K7985" i="12"/>
  <c r="K7984" i="12"/>
  <c r="K7983" i="12"/>
  <c r="K7982" i="12"/>
  <c r="K7981" i="12"/>
  <c r="K7980" i="12"/>
  <c r="K7979" i="12"/>
  <c r="K7978" i="12"/>
  <c r="K7977" i="12"/>
  <c r="K7976" i="12"/>
  <c r="K7975" i="12"/>
  <c r="K7974" i="12"/>
  <c r="K7973" i="12"/>
  <c r="K7972" i="12"/>
  <c r="K7971" i="12"/>
  <c r="K7970" i="12"/>
  <c r="K7969" i="12"/>
  <c r="K7968" i="12"/>
  <c r="K7967" i="12"/>
  <c r="K7966" i="12"/>
  <c r="K7965" i="12"/>
  <c r="K7964" i="12"/>
  <c r="K7963" i="12"/>
  <c r="K7962" i="12"/>
  <c r="K7961" i="12"/>
  <c r="K7960" i="12"/>
  <c r="K7959" i="12"/>
  <c r="K7958" i="12"/>
  <c r="K7957" i="12"/>
  <c r="K7956" i="12"/>
  <c r="K7955" i="12"/>
  <c r="K7954" i="12"/>
  <c r="K7953" i="12"/>
  <c r="K7952" i="12"/>
  <c r="K7951" i="12"/>
  <c r="K7950" i="12"/>
  <c r="K7949" i="12"/>
  <c r="K7948" i="12"/>
  <c r="K7947" i="12"/>
  <c r="K7946" i="12"/>
  <c r="K7945" i="12"/>
  <c r="K7944" i="12"/>
  <c r="K7943" i="12"/>
  <c r="K7942" i="12"/>
  <c r="K7941" i="12"/>
  <c r="K7940" i="12"/>
  <c r="K7939" i="12"/>
  <c r="K7938" i="12"/>
  <c r="K7937" i="12"/>
  <c r="K7936" i="12"/>
  <c r="K7935" i="12"/>
  <c r="K7934" i="12"/>
  <c r="K7933" i="12"/>
  <c r="K7932" i="12"/>
  <c r="K7931" i="12"/>
  <c r="K7930" i="12"/>
  <c r="K7929" i="12"/>
  <c r="K7928" i="12"/>
  <c r="K7927" i="12"/>
  <c r="K7926" i="12"/>
  <c r="K7925" i="12"/>
  <c r="K7924" i="12"/>
  <c r="K7923" i="12"/>
  <c r="K7922" i="12"/>
  <c r="K7921" i="12"/>
  <c r="K7920" i="12"/>
  <c r="K7919" i="12"/>
  <c r="K7918" i="12"/>
  <c r="K7917" i="12"/>
  <c r="K7916" i="12"/>
  <c r="K7915" i="12"/>
  <c r="K7914" i="12"/>
  <c r="K7913" i="12"/>
  <c r="K7912" i="12"/>
  <c r="K7911" i="12"/>
  <c r="K7910" i="12"/>
  <c r="K7909" i="12"/>
  <c r="K7908" i="12"/>
  <c r="K7907" i="12"/>
  <c r="K7906" i="12"/>
  <c r="K7905" i="12"/>
  <c r="K7904" i="12"/>
  <c r="K7903" i="12"/>
  <c r="K7902" i="12"/>
  <c r="K7901" i="12"/>
  <c r="K7900" i="12"/>
  <c r="K7899" i="12"/>
  <c r="K7898" i="12"/>
  <c r="K7897" i="12"/>
  <c r="K7896" i="12"/>
  <c r="K7895" i="12"/>
  <c r="K7894" i="12"/>
  <c r="K7893" i="12"/>
  <c r="K7892" i="12"/>
  <c r="K7891" i="12"/>
  <c r="K7890" i="12"/>
  <c r="K7889" i="12"/>
  <c r="K7888" i="12"/>
  <c r="K7887" i="12"/>
  <c r="K7886" i="12"/>
  <c r="K7885" i="12"/>
  <c r="K7884" i="12"/>
  <c r="K7883" i="12"/>
  <c r="K7882" i="12"/>
  <c r="K7881" i="12"/>
  <c r="K7880" i="12"/>
  <c r="K7879" i="12"/>
  <c r="K7878" i="12"/>
  <c r="K7877" i="12"/>
  <c r="K7876" i="12"/>
  <c r="K7875" i="12"/>
  <c r="K7874" i="12"/>
  <c r="K7873" i="12"/>
  <c r="K7872" i="12"/>
  <c r="K7871" i="12"/>
  <c r="K7870" i="12"/>
  <c r="K7869" i="12"/>
  <c r="K7868" i="12"/>
  <c r="K7867" i="12"/>
  <c r="K7866" i="12"/>
  <c r="K7865" i="12"/>
  <c r="K7864" i="12"/>
  <c r="K7863" i="12"/>
  <c r="K7862" i="12"/>
  <c r="K7861" i="12"/>
  <c r="K7860" i="12"/>
  <c r="K7859" i="12"/>
  <c r="K7858" i="12"/>
  <c r="K7857" i="12"/>
  <c r="K7856" i="12"/>
  <c r="K7855" i="12"/>
  <c r="K7854" i="12"/>
  <c r="K7853" i="12"/>
  <c r="K7852" i="12"/>
  <c r="K7851" i="12"/>
  <c r="K7850" i="12"/>
  <c r="K7849" i="12"/>
  <c r="K7848" i="12"/>
  <c r="K7847" i="12"/>
  <c r="K7846" i="12"/>
  <c r="K7845" i="12"/>
  <c r="K7844" i="12"/>
  <c r="K7843" i="12"/>
  <c r="K7842" i="12"/>
  <c r="K7841" i="12"/>
  <c r="K7840" i="12"/>
  <c r="K7839" i="12"/>
  <c r="K7838" i="12"/>
  <c r="K7837" i="12"/>
  <c r="K7836" i="12"/>
  <c r="K7835" i="12"/>
  <c r="K7834" i="12"/>
  <c r="K7833" i="12"/>
  <c r="K7832" i="12"/>
  <c r="K7831" i="12"/>
  <c r="K7830" i="12"/>
  <c r="K7829" i="12"/>
  <c r="K7828" i="12"/>
  <c r="K7827" i="12"/>
  <c r="K7826" i="12"/>
  <c r="K7825" i="12"/>
  <c r="K7824" i="12"/>
  <c r="K7823" i="12"/>
  <c r="K7822" i="12"/>
  <c r="K7821" i="12"/>
  <c r="K7820" i="12"/>
  <c r="K7819" i="12"/>
  <c r="K7818" i="12"/>
  <c r="K7817" i="12"/>
  <c r="K7816" i="12"/>
  <c r="K7815" i="12"/>
  <c r="K7814" i="12"/>
  <c r="K7813" i="12"/>
  <c r="K7812" i="12"/>
  <c r="K7811" i="12"/>
  <c r="K7810" i="12"/>
  <c r="K7809" i="12"/>
  <c r="K7808" i="12"/>
  <c r="K7807" i="12"/>
  <c r="K7806" i="12"/>
  <c r="K7805" i="12"/>
  <c r="K7804" i="12"/>
  <c r="K7803" i="12"/>
  <c r="K7802" i="12"/>
  <c r="K7801" i="12"/>
  <c r="K7800" i="12"/>
  <c r="K7799" i="12"/>
  <c r="K7798" i="12"/>
  <c r="K7797" i="12"/>
  <c r="K7796" i="12"/>
  <c r="K7795" i="12"/>
  <c r="K7794" i="12"/>
  <c r="K7793" i="12"/>
  <c r="K7792" i="12"/>
  <c r="K7791" i="12"/>
  <c r="K7790" i="12"/>
  <c r="K7789" i="12"/>
  <c r="K7788" i="12"/>
  <c r="K7787" i="12"/>
  <c r="K7786" i="12"/>
  <c r="K7785" i="12"/>
  <c r="K7784" i="12"/>
  <c r="K7783" i="12"/>
  <c r="K7782" i="12"/>
  <c r="K7781" i="12"/>
  <c r="K7780" i="12"/>
  <c r="K7779" i="12"/>
  <c r="K7778" i="12"/>
  <c r="K7777" i="12"/>
  <c r="K7776" i="12"/>
  <c r="K7775" i="12"/>
  <c r="K7774" i="12"/>
  <c r="K7773" i="12"/>
  <c r="K7772" i="12"/>
  <c r="K7771" i="12"/>
  <c r="K7770" i="12"/>
  <c r="K7769" i="12"/>
  <c r="K7768" i="12"/>
  <c r="K7767" i="12"/>
  <c r="K7766" i="12"/>
  <c r="K7765" i="12"/>
  <c r="K7764" i="12"/>
  <c r="K7763" i="12"/>
  <c r="K7762" i="12"/>
  <c r="K7761" i="12"/>
  <c r="K7760" i="12"/>
  <c r="K7759" i="12"/>
  <c r="K7758" i="12"/>
  <c r="K7757" i="12"/>
  <c r="K7756" i="12"/>
  <c r="K7755" i="12"/>
  <c r="K7754" i="12"/>
  <c r="K7753" i="12"/>
  <c r="K7752" i="12"/>
  <c r="K7751" i="12"/>
  <c r="K7750" i="12"/>
  <c r="K7749" i="12"/>
  <c r="K7748" i="12"/>
  <c r="K7747" i="12"/>
  <c r="K7746" i="12"/>
  <c r="K7745" i="12"/>
  <c r="K7744" i="12"/>
  <c r="K7743" i="12"/>
  <c r="K7742" i="12"/>
  <c r="K7741" i="12"/>
  <c r="K7740" i="12"/>
  <c r="K7739" i="12"/>
  <c r="K7738" i="12"/>
  <c r="K7737" i="12"/>
  <c r="K7736" i="12"/>
  <c r="K7735" i="12"/>
  <c r="K7734" i="12"/>
  <c r="K7733" i="12"/>
  <c r="K7732" i="12"/>
  <c r="K7731" i="12"/>
  <c r="K7730" i="12"/>
  <c r="K7729" i="12"/>
  <c r="K7728" i="12"/>
  <c r="K7727" i="12"/>
  <c r="K7726" i="12"/>
  <c r="K7725" i="12"/>
  <c r="K7724" i="12"/>
  <c r="K7723" i="12"/>
  <c r="K7722" i="12"/>
  <c r="K7721" i="12"/>
  <c r="K7720" i="12"/>
  <c r="K7719" i="12"/>
  <c r="K7718" i="12"/>
  <c r="K7717" i="12"/>
  <c r="K7716" i="12"/>
  <c r="K7715" i="12"/>
  <c r="K7714" i="12"/>
  <c r="K7713" i="12"/>
  <c r="K7712" i="12"/>
  <c r="K7711" i="12"/>
  <c r="K7710" i="12"/>
  <c r="K7709" i="12"/>
  <c r="K7708" i="12"/>
  <c r="K7707" i="12"/>
  <c r="K7706" i="12"/>
  <c r="K7705" i="12"/>
  <c r="K7704" i="12"/>
  <c r="K7703" i="12"/>
  <c r="K7702" i="12"/>
  <c r="K7701" i="12"/>
  <c r="K7700" i="12"/>
  <c r="K7699" i="12"/>
  <c r="K7698" i="12"/>
  <c r="K7697" i="12"/>
  <c r="K7696" i="12"/>
  <c r="K7695" i="12"/>
  <c r="K7694" i="12"/>
  <c r="K7693" i="12"/>
  <c r="K7692" i="12"/>
  <c r="K7691" i="12"/>
  <c r="K7690" i="12"/>
  <c r="K7689" i="12"/>
  <c r="K7688" i="12"/>
  <c r="K7687" i="12"/>
  <c r="K7686" i="12"/>
  <c r="K7685" i="12"/>
  <c r="K7684" i="12"/>
  <c r="K7683" i="12"/>
  <c r="K7682" i="12"/>
  <c r="K7681" i="12"/>
  <c r="K7680" i="12"/>
  <c r="K7679" i="12"/>
  <c r="K7678" i="12"/>
  <c r="K7677" i="12"/>
  <c r="K7676" i="12"/>
  <c r="K7675" i="12"/>
  <c r="K7674" i="12"/>
  <c r="K7673" i="12"/>
  <c r="K7672" i="12"/>
  <c r="K7671" i="12"/>
  <c r="K7670" i="12"/>
  <c r="K7669" i="12"/>
  <c r="K7668" i="12"/>
  <c r="K7667" i="12"/>
  <c r="K7666" i="12"/>
  <c r="K7665" i="12"/>
  <c r="K7664" i="12"/>
  <c r="K7663" i="12"/>
  <c r="K7662" i="12"/>
  <c r="K7661" i="12"/>
  <c r="K7660" i="12"/>
  <c r="K7659" i="12"/>
  <c r="K7658" i="12"/>
  <c r="K7657" i="12"/>
  <c r="K7656" i="12"/>
  <c r="K7655" i="12"/>
  <c r="K7654" i="12"/>
  <c r="K7653" i="12"/>
  <c r="K7652" i="12"/>
  <c r="K7651" i="12"/>
  <c r="K7650" i="12"/>
  <c r="K7649" i="12"/>
  <c r="K7648" i="12"/>
  <c r="K7647" i="12"/>
  <c r="K7646" i="12"/>
  <c r="K7645" i="12"/>
  <c r="K7644" i="12"/>
  <c r="K7643" i="12"/>
  <c r="K7642" i="12"/>
  <c r="K7641" i="12"/>
  <c r="K7640" i="12"/>
  <c r="K7639" i="12"/>
  <c r="K7638" i="12"/>
  <c r="K7637" i="12"/>
  <c r="K7636" i="12"/>
  <c r="K7635" i="12"/>
  <c r="K7634" i="12"/>
  <c r="K7633" i="12"/>
  <c r="K7632" i="12"/>
  <c r="K7631" i="12"/>
  <c r="K7630" i="12"/>
  <c r="K7629" i="12"/>
  <c r="K7628" i="12"/>
  <c r="K7627" i="12"/>
  <c r="K7626" i="12"/>
  <c r="K7625" i="12"/>
  <c r="K7624" i="12"/>
  <c r="K7623" i="12"/>
  <c r="K7622" i="12"/>
  <c r="K7621" i="12"/>
  <c r="K7620" i="12"/>
  <c r="K7619" i="12"/>
  <c r="K7618" i="12"/>
  <c r="K7617" i="12"/>
  <c r="K7616" i="12"/>
  <c r="K7615" i="12"/>
  <c r="K7614" i="12"/>
  <c r="K7613" i="12"/>
  <c r="K7612" i="12"/>
  <c r="K7611" i="12"/>
  <c r="K7610" i="12"/>
  <c r="K7609" i="12"/>
  <c r="K7608" i="12"/>
  <c r="K7607" i="12"/>
  <c r="K7606" i="12"/>
  <c r="K7605" i="12"/>
  <c r="K7604" i="12"/>
  <c r="K7603" i="12"/>
  <c r="K7602" i="12"/>
  <c r="K7601" i="12"/>
  <c r="K7600" i="12"/>
  <c r="K7599" i="12"/>
  <c r="K7598" i="12"/>
  <c r="K7597" i="12"/>
  <c r="K7596" i="12"/>
  <c r="K7595" i="12"/>
  <c r="K7594" i="12"/>
  <c r="K7593" i="12"/>
  <c r="K7592" i="12"/>
  <c r="K7591" i="12"/>
  <c r="K7590" i="12"/>
  <c r="K7589" i="12"/>
  <c r="K7588" i="12"/>
  <c r="K7587" i="12"/>
  <c r="K7586" i="12"/>
  <c r="K7585" i="12"/>
  <c r="K7584" i="12"/>
  <c r="K7583" i="12"/>
  <c r="K7582" i="12"/>
  <c r="K7581" i="12"/>
  <c r="K7580" i="12"/>
  <c r="K7579" i="12"/>
  <c r="K7578" i="12"/>
  <c r="K7577" i="12"/>
  <c r="K7576" i="12"/>
  <c r="K7575" i="12"/>
  <c r="K7574" i="12"/>
  <c r="K7573" i="12"/>
  <c r="K7572" i="12"/>
  <c r="K7571" i="12"/>
  <c r="K7570" i="12"/>
  <c r="K7569" i="12"/>
  <c r="K7568" i="12"/>
  <c r="K7567" i="12"/>
  <c r="K7566" i="12"/>
  <c r="K7565" i="12"/>
  <c r="K7564" i="12"/>
  <c r="K7563" i="12"/>
  <c r="K7562" i="12"/>
  <c r="K7561" i="12"/>
  <c r="K7560" i="12"/>
  <c r="K7559" i="12"/>
  <c r="K7558" i="12"/>
  <c r="K7557" i="12"/>
  <c r="K7556" i="12"/>
  <c r="K7555" i="12"/>
  <c r="K7554" i="12"/>
  <c r="K7553" i="12"/>
  <c r="K7552" i="12"/>
  <c r="K7551" i="12"/>
  <c r="K7550" i="12"/>
  <c r="K7549" i="12"/>
  <c r="K7548" i="12"/>
  <c r="K7547" i="12"/>
  <c r="K7546" i="12"/>
  <c r="K7545" i="12"/>
  <c r="K7544" i="12"/>
  <c r="K7543" i="12"/>
  <c r="K7542" i="12"/>
  <c r="K7541" i="12"/>
  <c r="K7540" i="12"/>
  <c r="K7539" i="12"/>
  <c r="K7538" i="12"/>
  <c r="K7537" i="12"/>
  <c r="K7536" i="12"/>
  <c r="K7535" i="12"/>
  <c r="K7534" i="12"/>
  <c r="K7533" i="12"/>
  <c r="K7532" i="12"/>
  <c r="K7531" i="12"/>
  <c r="K7530" i="12"/>
  <c r="K7529" i="12"/>
  <c r="K7528" i="12"/>
  <c r="K7527" i="12"/>
  <c r="K7526" i="12"/>
  <c r="K7525" i="12"/>
  <c r="K7524" i="12"/>
  <c r="K7523" i="12"/>
  <c r="K7522" i="12"/>
  <c r="K7521" i="12"/>
  <c r="K7520" i="12"/>
  <c r="K7519" i="12"/>
  <c r="K7518" i="12"/>
  <c r="K7517" i="12"/>
  <c r="K7516" i="12"/>
  <c r="K7515" i="12"/>
  <c r="K7514" i="12"/>
  <c r="K7513" i="12"/>
  <c r="K7512" i="12"/>
  <c r="K7511" i="12"/>
  <c r="K7510" i="12"/>
  <c r="K7509" i="12"/>
  <c r="K7508" i="12"/>
  <c r="K7507" i="12"/>
  <c r="K7506" i="12"/>
  <c r="K7505" i="12"/>
  <c r="K7504" i="12"/>
  <c r="K7503" i="12"/>
  <c r="K7502" i="12"/>
  <c r="K7501" i="12"/>
  <c r="K7500" i="12"/>
  <c r="K7499" i="12"/>
  <c r="K7498" i="12"/>
  <c r="K7497" i="12"/>
  <c r="K7496" i="12"/>
  <c r="K7495" i="12"/>
  <c r="K7494" i="12"/>
  <c r="K7493" i="12"/>
  <c r="K7492" i="12"/>
  <c r="K7491" i="12"/>
  <c r="K7490" i="12"/>
  <c r="K7489" i="12"/>
  <c r="K7488" i="12"/>
  <c r="K7487" i="12"/>
  <c r="K7486" i="12"/>
  <c r="K7485" i="12"/>
  <c r="K7484" i="12"/>
  <c r="K7483" i="12"/>
  <c r="K7482" i="12"/>
  <c r="K7481" i="12"/>
  <c r="K7480" i="12"/>
  <c r="K7479" i="12"/>
  <c r="K7478" i="12"/>
  <c r="K7477" i="12"/>
  <c r="K7476" i="12"/>
  <c r="K7475" i="12"/>
  <c r="K7474" i="12"/>
  <c r="K7473" i="12"/>
  <c r="K7472" i="12"/>
  <c r="K7471" i="12"/>
  <c r="K7470" i="12"/>
  <c r="K7469" i="12"/>
  <c r="K7468" i="12"/>
  <c r="K7467" i="12"/>
  <c r="K7466" i="12"/>
  <c r="K7465" i="12"/>
  <c r="K7464" i="12"/>
  <c r="K7463" i="12"/>
  <c r="K7462" i="12"/>
  <c r="K7461" i="12"/>
  <c r="K7460" i="12"/>
  <c r="K7459" i="12"/>
  <c r="K7458" i="12"/>
  <c r="K7457" i="12"/>
  <c r="K7456" i="12"/>
  <c r="K7455" i="12"/>
  <c r="K7454" i="12"/>
  <c r="K7453" i="12"/>
  <c r="K7452" i="12"/>
  <c r="K7451" i="12"/>
  <c r="K7450" i="12"/>
  <c r="K7449" i="12"/>
  <c r="K7448" i="12"/>
  <c r="K7447" i="12"/>
  <c r="K7446" i="12"/>
  <c r="K7445" i="12"/>
  <c r="K7444" i="12"/>
  <c r="K7443" i="12"/>
  <c r="K7442" i="12"/>
  <c r="K7441" i="12"/>
  <c r="K7440" i="12"/>
  <c r="K7439" i="12"/>
  <c r="K7438" i="12"/>
  <c r="K7437" i="12"/>
  <c r="K7436" i="12"/>
  <c r="K7435" i="12"/>
  <c r="K7434" i="12"/>
  <c r="K7433" i="12"/>
  <c r="K7432" i="12"/>
  <c r="K7431" i="12"/>
  <c r="K7430" i="12"/>
  <c r="K7429" i="12"/>
  <c r="K7428" i="12"/>
  <c r="K7427" i="12"/>
  <c r="K7426" i="12"/>
  <c r="K7425" i="12"/>
  <c r="K7424" i="12"/>
  <c r="K7423" i="12"/>
  <c r="K7422" i="12"/>
  <c r="K7421" i="12"/>
  <c r="K7420" i="12"/>
  <c r="K7419" i="12"/>
  <c r="K7418" i="12"/>
  <c r="K7417" i="12"/>
  <c r="K7416" i="12"/>
  <c r="K7415" i="12"/>
  <c r="K7414" i="12"/>
  <c r="K7413" i="12"/>
  <c r="K7412" i="12"/>
  <c r="K7411" i="12"/>
  <c r="K7410" i="12"/>
  <c r="K7409" i="12"/>
  <c r="K7408" i="12"/>
  <c r="K7407" i="12"/>
  <c r="K7406" i="12"/>
  <c r="K7405" i="12"/>
  <c r="K7404" i="12"/>
  <c r="K7403" i="12"/>
  <c r="K7402" i="12"/>
  <c r="K7401" i="12"/>
  <c r="K7400" i="12"/>
  <c r="K7399" i="12"/>
  <c r="K7398" i="12"/>
  <c r="K7397" i="12"/>
  <c r="K7396" i="12"/>
  <c r="K7395" i="12"/>
  <c r="K7394" i="12"/>
  <c r="K7393" i="12"/>
  <c r="K7392" i="12"/>
  <c r="K7391" i="12"/>
  <c r="K7390" i="12"/>
  <c r="K7389" i="12"/>
  <c r="K7388" i="12"/>
  <c r="K7387" i="12"/>
  <c r="K7386" i="12"/>
  <c r="K7385" i="12"/>
  <c r="K7384" i="12"/>
  <c r="K7383" i="12"/>
  <c r="K7382" i="12"/>
  <c r="K7381" i="12"/>
  <c r="K7380" i="12"/>
  <c r="K7379" i="12"/>
  <c r="K7378" i="12"/>
  <c r="K7377" i="12"/>
  <c r="K7376" i="12"/>
  <c r="K7375" i="12"/>
  <c r="K7374" i="12"/>
  <c r="K7373" i="12"/>
  <c r="K7372" i="12"/>
  <c r="K7371" i="12"/>
  <c r="K7370" i="12"/>
  <c r="K7369" i="12"/>
  <c r="K7368" i="12"/>
  <c r="K7367" i="12"/>
  <c r="K7366" i="12"/>
  <c r="K7365" i="12"/>
  <c r="K7364" i="12"/>
  <c r="K7363" i="12"/>
  <c r="K7362" i="12"/>
  <c r="K7361" i="12"/>
  <c r="K7360" i="12"/>
  <c r="K7359" i="12"/>
  <c r="K7358" i="12"/>
  <c r="K7357" i="12"/>
  <c r="K7356" i="12"/>
  <c r="K7355" i="12"/>
  <c r="K7354" i="12"/>
  <c r="K7353" i="12"/>
  <c r="K7352" i="12"/>
  <c r="K7351" i="12"/>
  <c r="K7350" i="12"/>
  <c r="K7349" i="12"/>
  <c r="K7348" i="12"/>
  <c r="K7347" i="12"/>
  <c r="K7346" i="12"/>
  <c r="K7345" i="12"/>
  <c r="K7344" i="12"/>
  <c r="K7343" i="12"/>
  <c r="K7342" i="12"/>
  <c r="K7341" i="12"/>
  <c r="K7340" i="12"/>
  <c r="K7339" i="12"/>
  <c r="K7338" i="12"/>
  <c r="K7337" i="12"/>
  <c r="K7336" i="12"/>
  <c r="K7335" i="12"/>
  <c r="K7334" i="12"/>
  <c r="K7333" i="12"/>
  <c r="K7332" i="12"/>
  <c r="K7331" i="12"/>
  <c r="K7330" i="12"/>
  <c r="K7329" i="12"/>
  <c r="K7328" i="12"/>
  <c r="K7327" i="12"/>
  <c r="K7326" i="12"/>
  <c r="K7325" i="12"/>
  <c r="K7324" i="12"/>
  <c r="K7323" i="12"/>
  <c r="K7322" i="12"/>
  <c r="K7321" i="12"/>
  <c r="K7320" i="12"/>
  <c r="K7319" i="12"/>
  <c r="K7318" i="12"/>
  <c r="K7317" i="12"/>
  <c r="K7316" i="12"/>
  <c r="K7315" i="12"/>
  <c r="K7314" i="12"/>
  <c r="K7313" i="12"/>
  <c r="K7312" i="12"/>
  <c r="K7311" i="12"/>
  <c r="K7310" i="12"/>
  <c r="K7309" i="12"/>
  <c r="K7308" i="12"/>
  <c r="K7307" i="12"/>
  <c r="K7306" i="12"/>
  <c r="K7305" i="12"/>
  <c r="K7304" i="12"/>
  <c r="K7303" i="12"/>
  <c r="K7302" i="12"/>
  <c r="K7301" i="12"/>
  <c r="K7300" i="12"/>
  <c r="K7299" i="12"/>
  <c r="K7298" i="12"/>
  <c r="K7297" i="12"/>
  <c r="K7296" i="12"/>
  <c r="K7295" i="12"/>
  <c r="K7294" i="12"/>
  <c r="K7293" i="12"/>
  <c r="K7292" i="12"/>
  <c r="K7291" i="12"/>
  <c r="K7290" i="12"/>
  <c r="K7289" i="12"/>
  <c r="K7288" i="12"/>
  <c r="K7287" i="12"/>
  <c r="K7286" i="12"/>
  <c r="K7285" i="12"/>
  <c r="K7284" i="12"/>
  <c r="K7283" i="12"/>
  <c r="K7282" i="12"/>
  <c r="K7281" i="12"/>
  <c r="K7280" i="12"/>
  <c r="K7279" i="12"/>
  <c r="K7278" i="12"/>
  <c r="K7277" i="12"/>
  <c r="K7276" i="12"/>
  <c r="K7275" i="12"/>
  <c r="K7274" i="12"/>
  <c r="K7273" i="12"/>
  <c r="K7272" i="12"/>
  <c r="K7271" i="12"/>
  <c r="K7270" i="12"/>
  <c r="K7269" i="12"/>
  <c r="K7268" i="12"/>
  <c r="K7267" i="12"/>
  <c r="K7266" i="12"/>
  <c r="K7265" i="12"/>
  <c r="K7264" i="12"/>
  <c r="K7263" i="12"/>
  <c r="K7262" i="12"/>
  <c r="K7261" i="12"/>
  <c r="K7260" i="12"/>
  <c r="K7259" i="12"/>
  <c r="K7258" i="12"/>
  <c r="K7257" i="12"/>
  <c r="K7256" i="12"/>
  <c r="K7255" i="12"/>
  <c r="K7254" i="12"/>
  <c r="K7253" i="12"/>
  <c r="K7252" i="12"/>
  <c r="K7251" i="12"/>
  <c r="K7250" i="12"/>
  <c r="K7249" i="12"/>
  <c r="K7248" i="12"/>
  <c r="K7247" i="12"/>
  <c r="K7246" i="12"/>
  <c r="K7245" i="12"/>
  <c r="K7244" i="12"/>
  <c r="K7243" i="12"/>
  <c r="K7242" i="12"/>
  <c r="K7241" i="12"/>
  <c r="K7240" i="12"/>
  <c r="K7239" i="12"/>
  <c r="K7238" i="12"/>
  <c r="K7237" i="12"/>
  <c r="K7236" i="12"/>
  <c r="K7235" i="12"/>
  <c r="K7234" i="12"/>
  <c r="K7233" i="12"/>
  <c r="K7232" i="12"/>
  <c r="K7231" i="12"/>
  <c r="K7230" i="12"/>
  <c r="K7229" i="12"/>
  <c r="K7228" i="12"/>
  <c r="K7227" i="12"/>
  <c r="K7226" i="12"/>
  <c r="K7225" i="12"/>
  <c r="K7224" i="12"/>
  <c r="K7223" i="12"/>
  <c r="K7222" i="12"/>
  <c r="K7221" i="12"/>
  <c r="K7220" i="12"/>
  <c r="K7219" i="12"/>
  <c r="K7218" i="12"/>
  <c r="K7217" i="12"/>
  <c r="K7216" i="12"/>
  <c r="K7215" i="12"/>
  <c r="K7214" i="12"/>
  <c r="K7213" i="12"/>
  <c r="K7212" i="12"/>
  <c r="K7211" i="12"/>
  <c r="K7210" i="12"/>
  <c r="K7209" i="12"/>
  <c r="K7208" i="12"/>
  <c r="K7207" i="12"/>
  <c r="K7206" i="12"/>
  <c r="K7205" i="12"/>
  <c r="K7204" i="12"/>
  <c r="K7203" i="12"/>
  <c r="K7202" i="12"/>
  <c r="K7201" i="12"/>
  <c r="K7200" i="12"/>
  <c r="K7199" i="12"/>
  <c r="K7198" i="12"/>
  <c r="K7197" i="12"/>
  <c r="K7196" i="12"/>
  <c r="K7195" i="12"/>
  <c r="K7194" i="12"/>
  <c r="K7193" i="12"/>
  <c r="K7192" i="12"/>
  <c r="K7191" i="12"/>
  <c r="K7190" i="12"/>
  <c r="K7189" i="12"/>
  <c r="K7188" i="12"/>
  <c r="K7187" i="12"/>
  <c r="K7186" i="12"/>
  <c r="K7185" i="12"/>
  <c r="K7184" i="12"/>
  <c r="K7183" i="12"/>
  <c r="K7182" i="12"/>
  <c r="K7181" i="12"/>
  <c r="K7180" i="12"/>
  <c r="K7179" i="12"/>
  <c r="K7178" i="12"/>
  <c r="K7177" i="12"/>
  <c r="K7176" i="12"/>
  <c r="K7175" i="12"/>
  <c r="K7174" i="12"/>
  <c r="K7173" i="12"/>
  <c r="K7172" i="12"/>
  <c r="K7171" i="12"/>
  <c r="K7170" i="12"/>
  <c r="K7169" i="12"/>
  <c r="K7168" i="12"/>
  <c r="K7167" i="12"/>
  <c r="K7166" i="12"/>
  <c r="K7165" i="12"/>
  <c r="K7164" i="12"/>
  <c r="K7163" i="12"/>
  <c r="K7162" i="12"/>
  <c r="K7161" i="12"/>
  <c r="K7160" i="12"/>
  <c r="K7159" i="12"/>
  <c r="K7158" i="12"/>
  <c r="K7157" i="12"/>
  <c r="K7156" i="12"/>
  <c r="K7155" i="12"/>
  <c r="K7154" i="12"/>
  <c r="K7153" i="12"/>
  <c r="K7152" i="12"/>
  <c r="K7151" i="12"/>
  <c r="K7150" i="12"/>
  <c r="K7149" i="12"/>
  <c r="K7148" i="12"/>
  <c r="K7147" i="12"/>
  <c r="K7146" i="12"/>
  <c r="K7145" i="12"/>
  <c r="K7144" i="12"/>
  <c r="K7143" i="12"/>
  <c r="K7142" i="12"/>
  <c r="K7141" i="12"/>
  <c r="K7140" i="12"/>
  <c r="K7139" i="12"/>
  <c r="K7138" i="12"/>
  <c r="K7137" i="12"/>
  <c r="K7136" i="12"/>
  <c r="K7135" i="12"/>
  <c r="K7134" i="12"/>
  <c r="K7133" i="12"/>
  <c r="K7132" i="12"/>
  <c r="K7131" i="12"/>
  <c r="K7130" i="12"/>
  <c r="K7129" i="12"/>
  <c r="K7128" i="12"/>
  <c r="K7127" i="12"/>
  <c r="K7126" i="12"/>
  <c r="K7125" i="12"/>
  <c r="K7124" i="12"/>
  <c r="K7123" i="12"/>
  <c r="K7122" i="12"/>
  <c r="K7121" i="12"/>
  <c r="K7120" i="12"/>
  <c r="K7119" i="12"/>
  <c r="K7118" i="12"/>
  <c r="K7117" i="12"/>
  <c r="K7116" i="12"/>
  <c r="K7115" i="12"/>
  <c r="K7114" i="12"/>
  <c r="K7113" i="12"/>
  <c r="K7112" i="12"/>
  <c r="K7111" i="12"/>
  <c r="K7110" i="12"/>
  <c r="K7109" i="12"/>
  <c r="K7108" i="12"/>
  <c r="K7107" i="12"/>
  <c r="K7106" i="12"/>
  <c r="K7105" i="12"/>
  <c r="K7104" i="12"/>
  <c r="K7103" i="12"/>
  <c r="K7102" i="12"/>
  <c r="K7101" i="12"/>
  <c r="K7100" i="12"/>
  <c r="K7099" i="12"/>
  <c r="K7098" i="12"/>
  <c r="K7097" i="12"/>
  <c r="K7096" i="12"/>
  <c r="K7095" i="12"/>
  <c r="K7094" i="12"/>
  <c r="K7093" i="12"/>
  <c r="K7092" i="12"/>
  <c r="K7091" i="12"/>
  <c r="K7090" i="12"/>
  <c r="K7089" i="12"/>
  <c r="K7088" i="12"/>
  <c r="K7087" i="12"/>
  <c r="K7086" i="12"/>
  <c r="K7085" i="12"/>
  <c r="K7084" i="12"/>
  <c r="K7083" i="12"/>
  <c r="K7082" i="12"/>
  <c r="K7081" i="12"/>
  <c r="K7080" i="12"/>
  <c r="K7079" i="12"/>
  <c r="K7078" i="12"/>
  <c r="K7077" i="12"/>
  <c r="K7076" i="12"/>
  <c r="K7075" i="12"/>
  <c r="K7074" i="12"/>
  <c r="K7073" i="12"/>
  <c r="K7072" i="12"/>
  <c r="K7071" i="12"/>
  <c r="K7070" i="12"/>
  <c r="K7069" i="12"/>
  <c r="K7068" i="12"/>
  <c r="K7067" i="12"/>
  <c r="K7066" i="12"/>
  <c r="K7065" i="12"/>
  <c r="K7064" i="12"/>
  <c r="K7063" i="12"/>
  <c r="K7062" i="12"/>
  <c r="K7061" i="12"/>
  <c r="K7060" i="12"/>
  <c r="K7059" i="12"/>
  <c r="K7058" i="12"/>
  <c r="K7057" i="12"/>
  <c r="K7056" i="12"/>
  <c r="K7055" i="12"/>
  <c r="K7054" i="12"/>
  <c r="K7053" i="12"/>
  <c r="K7052" i="12"/>
  <c r="K7051" i="12"/>
  <c r="K7050" i="12"/>
  <c r="K7049" i="12"/>
  <c r="K7048" i="12"/>
  <c r="K7047" i="12"/>
  <c r="K7046" i="12"/>
  <c r="K7045" i="12"/>
  <c r="K7044" i="12"/>
  <c r="K7043" i="12"/>
  <c r="K7042" i="12"/>
  <c r="K7041" i="12"/>
  <c r="K7040" i="12"/>
  <c r="K7039" i="12"/>
  <c r="K7038" i="12"/>
  <c r="K7037" i="12"/>
  <c r="K7036" i="12"/>
  <c r="K7035" i="12"/>
  <c r="K7034" i="12"/>
  <c r="K7033" i="12"/>
  <c r="K7032" i="12"/>
  <c r="K7031" i="12"/>
  <c r="K7030" i="12"/>
  <c r="K7029" i="12"/>
  <c r="K7028" i="12"/>
  <c r="K7027" i="12"/>
  <c r="K7026" i="12"/>
  <c r="K7025" i="12"/>
  <c r="K7024" i="12"/>
  <c r="K7023" i="12"/>
  <c r="K7022" i="12"/>
  <c r="K7021" i="12"/>
  <c r="K7020" i="12"/>
  <c r="K7019" i="12"/>
  <c r="K7018" i="12"/>
  <c r="K7017" i="12"/>
  <c r="K7016" i="12"/>
  <c r="K7015" i="12"/>
  <c r="K7014" i="12"/>
  <c r="K7013" i="12"/>
  <c r="K7012" i="12"/>
  <c r="K7011" i="12"/>
  <c r="K7010" i="12"/>
  <c r="K7009" i="12"/>
  <c r="K7008" i="12"/>
  <c r="K7007" i="12"/>
  <c r="K7006" i="12"/>
  <c r="K7005" i="12"/>
  <c r="K7004" i="12"/>
  <c r="K7003" i="12"/>
  <c r="K7002" i="12"/>
  <c r="K7001" i="12"/>
  <c r="K7000" i="12"/>
  <c r="K6999" i="12"/>
  <c r="K6998" i="12"/>
  <c r="K6997" i="12"/>
  <c r="K6996" i="12"/>
  <c r="K6995" i="12"/>
  <c r="K6994" i="12"/>
  <c r="K6993" i="12"/>
  <c r="K6992" i="12"/>
  <c r="K6991" i="12"/>
  <c r="K6990" i="12"/>
  <c r="K6989" i="12"/>
  <c r="K6988" i="12"/>
  <c r="K6987" i="12"/>
  <c r="K6986" i="12"/>
  <c r="K6985" i="12"/>
  <c r="K6984" i="12"/>
  <c r="K6983" i="12"/>
  <c r="K6982" i="12"/>
  <c r="K6981" i="12"/>
  <c r="K6980" i="12"/>
  <c r="K6979" i="12"/>
  <c r="K6978" i="12"/>
  <c r="K6977" i="12"/>
  <c r="K6976" i="12"/>
  <c r="K6975" i="12"/>
  <c r="K6974" i="12"/>
  <c r="K6973" i="12"/>
  <c r="K6972" i="12"/>
  <c r="K6971" i="12"/>
  <c r="K6970" i="12"/>
  <c r="K6969" i="12"/>
  <c r="K6968" i="12"/>
  <c r="K6967" i="12"/>
  <c r="K6966" i="12"/>
  <c r="K6965" i="12"/>
  <c r="K6964" i="12"/>
  <c r="K6963" i="12"/>
  <c r="K6962" i="12"/>
  <c r="K6961" i="12"/>
  <c r="K6960" i="12"/>
  <c r="K6959" i="12"/>
  <c r="K6958" i="12"/>
  <c r="K6957" i="12"/>
  <c r="K6956" i="12"/>
  <c r="K6955" i="12"/>
  <c r="K6954" i="12"/>
  <c r="K6953" i="12"/>
  <c r="K6952" i="12"/>
  <c r="K6951" i="12"/>
  <c r="K6950" i="12"/>
  <c r="K6949" i="12"/>
  <c r="K6948" i="12"/>
  <c r="K6947" i="12"/>
  <c r="K6946" i="12"/>
  <c r="K6945" i="12"/>
  <c r="K6944" i="12"/>
  <c r="K6943" i="12"/>
  <c r="K6942" i="12"/>
  <c r="K6941" i="12"/>
  <c r="K6940" i="12"/>
  <c r="K6939" i="12"/>
  <c r="K6938" i="12"/>
  <c r="K6937" i="12"/>
  <c r="K6936" i="12"/>
  <c r="K6935" i="12"/>
  <c r="K6934" i="12"/>
  <c r="K6933" i="12"/>
  <c r="K6932" i="12"/>
  <c r="K6931" i="12"/>
  <c r="K6930" i="12"/>
  <c r="K6929" i="12"/>
  <c r="K6928" i="12"/>
  <c r="K6927" i="12"/>
  <c r="K6926" i="12"/>
  <c r="K6925" i="12"/>
  <c r="K6924" i="12"/>
  <c r="K6923" i="12"/>
  <c r="K6922" i="12"/>
  <c r="K6921" i="12"/>
  <c r="K6920" i="12"/>
  <c r="K6919" i="12"/>
  <c r="K6918" i="12"/>
  <c r="K6917" i="12"/>
  <c r="K6916" i="12"/>
  <c r="K6915" i="12"/>
  <c r="K6914" i="12"/>
  <c r="K6913" i="12"/>
  <c r="K6912" i="12"/>
  <c r="K6911" i="12"/>
  <c r="K6910" i="12"/>
  <c r="K6909" i="12"/>
  <c r="K6908" i="12"/>
  <c r="K6907" i="12"/>
  <c r="K6906" i="12"/>
  <c r="K6905" i="12"/>
  <c r="K6904" i="12"/>
  <c r="K6903" i="12"/>
  <c r="K6902" i="12"/>
  <c r="K6901" i="12"/>
  <c r="K6900" i="12"/>
  <c r="K6899" i="12"/>
  <c r="K6898" i="12"/>
  <c r="K6897" i="12"/>
  <c r="K6896" i="12"/>
  <c r="K6895" i="12"/>
  <c r="K6894" i="12"/>
  <c r="K6893" i="12"/>
  <c r="K6892" i="12"/>
  <c r="K6891" i="12"/>
  <c r="K6890" i="12"/>
  <c r="K6889" i="12"/>
  <c r="K6888" i="12"/>
  <c r="K6887" i="12"/>
  <c r="K6886" i="12"/>
  <c r="K6885" i="12"/>
  <c r="K6884" i="12"/>
  <c r="K6883" i="12"/>
  <c r="K6882" i="12"/>
  <c r="K6881" i="12"/>
  <c r="K6880" i="12"/>
  <c r="K6879" i="12"/>
  <c r="K6878" i="12"/>
  <c r="K6877" i="12"/>
  <c r="K6876" i="12"/>
  <c r="K6875" i="12"/>
  <c r="K6874" i="12"/>
  <c r="K6873" i="12"/>
  <c r="K6872" i="12"/>
  <c r="K6871" i="12"/>
  <c r="K6870" i="12"/>
  <c r="K6869" i="12"/>
  <c r="K6868" i="12"/>
  <c r="K6867" i="12"/>
  <c r="K6866" i="12"/>
  <c r="K6865" i="12"/>
  <c r="K6864" i="12"/>
  <c r="K6863" i="12"/>
  <c r="K6862" i="12"/>
  <c r="K6861" i="12"/>
  <c r="K6860" i="12"/>
  <c r="K6859" i="12"/>
  <c r="K6858" i="12"/>
  <c r="K6857" i="12"/>
  <c r="K6856" i="12"/>
  <c r="K6855" i="12"/>
  <c r="K6854" i="12"/>
  <c r="K6853" i="12"/>
  <c r="K6852" i="12"/>
  <c r="K6851" i="12"/>
  <c r="K6850" i="12"/>
  <c r="K6849" i="12"/>
  <c r="K6848" i="12"/>
  <c r="K6847" i="12"/>
  <c r="K6846" i="12"/>
  <c r="K6845" i="12"/>
  <c r="K6844" i="12"/>
  <c r="K6843" i="12"/>
  <c r="K6842" i="12"/>
  <c r="K6841" i="12"/>
  <c r="K6840" i="12"/>
  <c r="K6839" i="12"/>
  <c r="K6838" i="12"/>
  <c r="K6837" i="12"/>
  <c r="K6836" i="12"/>
  <c r="K6835" i="12"/>
  <c r="K6834" i="12"/>
  <c r="K6833" i="12"/>
  <c r="K6832" i="12"/>
  <c r="K6831" i="12"/>
  <c r="K6830" i="12"/>
  <c r="K6829" i="12"/>
  <c r="K6828" i="12"/>
  <c r="K6827" i="12"/>
  <c r="K6826" i="12"/>
  <c r="K6825" i="12"/>
  <c r="K6824" i="12"/>
  <c r="K6823" i="12"/>
  <c r="K6822" i="12"/>
  <c r="K6821" i="12"/>
  <c r="K6820" i="12"/>
  <c r="K6819" i="12"/>
  <c r="K6818" i="12"/>
  <c r="K6817" i="12"/>
  <c r="K6816" i="12"/>
  <c r="K6815" i="12"/>
  <c r="K6814" i="12"/>
  <c r="K6813" i="12"/>
  <c r="K6812" i="12"/>
  <c r="K6811" i="12"/>
  <c r="K6810" i="12"/>
  <c r="K6809" i="12"/>
  <c r="K6808" i="12"/>
  <c r="K6807" i="12"/>
  <c r="K6806" i="12"/>
  <c r="K6805" i="12"/>
  <c r="K6804" i="12"/>
  <c r="K6803" i="12"/>
  <c r="K6802" i="12"/>
  <c r="K6801" i="12"/>
  <c r="K6800" i="12"/>
  <c r="K6799" i="12"/>
  <c r="K6798" i="12"/>
  <c r="K6797" i="12"/>
  <c r="K6796" i="12"/>
  <c r="K6795" i="12"/>
  <c r="K6794" i="12"/>
  <c r="K6793" i="12"/>
  <c r="K6792" i="12"/>
  <c r="K6791" i="12"/>
  <c r="K6790" i="12"/>
  <c r="K6789" i="12"/>
  <c r="K6788" i="12"/>
  <c r="K6787" i="12"/>
  <c r="K6786" i="12"/>
  <c r="K6785" i="12"/>
  <c r="K6784" i="12"/>
  <c r="K6783" i="12"/>
  <c r="K6782" i="12"/>
  <c r="K6781" i="12"/>
  <c r="K6780" i="12"/>
  <c r="K6779" i="12"/>
  <c r="K6778" i="12"/>
  <c r="K6777" i="12"/>
  <c r="K6776" i="12"/>
  <c r="K6775" i="12"/>
  <c r="K6774" i="12"/>
  <c r="K6773" i="12"/>
  <c r="K6772" i="12"/>
  <c r="K6771" i="12"/>
  <c r="K6770" i="12"/>
  <c r="K6769" i="12"/>
  <c r="K6768" i="12"/>
  <c r="K6767" i="12"/>
  <c r="K6766" i="12"/>
  <c r="K6765" i="12"/>
  <c r="K6764" i="12"/>
  <c r="K6763" i="12"/>
  <c r="K6762" i="12"/>
  <c r="K6761" i="12"/>
  <c r="K6760" i="12"/>
  <c r="K6759" i="12"/>
  <c r="K6758" i="12"/>
  <c r="K6757" i="12"/>
  <c r="K6756" i="12"/>
  <c r="K6755" i="12"/>
  <c r="K6754" i="12"/>
  <c r="K6753" i="12"/>
  <c r="K6752" i="12"/>
  <c r="K6751" i="12"/>
  <c r="K6750" i="12"/>
  <c r="K6749" i="12"/>
  <c r="K6748" i="12"/>
  <c r="K6747" i="12"/>
  <c r="K6746" i="12"/>
  <c r="K6745" i="12"/>
  <c r="K6744" i="12"/>
  <c r="K6743" i="12"/>
  <c r="K6742" i="12"/>
  <c r="K6741" i="12"/>
  <c r="K6740" i="12"/>
  <c r="K6739" i="12"/>
  <c r="K6738" i="12"/>
  <c r="K6737" i="12"/>
  <c r="K6736" i="12"/>
  <c r="K6735" i="12"/>
  <c r="K6734" i="12"/>
  <c r="K6733" i="12"/>
  <c r="K6732" i="12"/>
  <c r="K6731" i="12"/>
  <c r="K6730" i="12"/>
  <c r="K6729" i="12"/>
  <c r="K6728" i="12"/>
  <c r="K6727" i="12"/>
  <c r="K6726" i="12"/>
  <c r="K6725" i="12"/>
  <c r="K6724" i="12"/>
  <c r="K6723" i="12"/>
  <c r="K6722" i="12"/>
  <c r="K6721" i="12"/>
  <c r="K6720" i="12"/>
  <c r="K6719" i="12"/>
  <c r="K6718" i="12"/>
  <c r="K6717" i="12"/>
  <c r="K6716" i="12"/>
  <c r="K6715" i="12"/>
  <c r="K6714" i="12"/>
  <c r="K6713" i="12"/>
  <c r="K6712" i="12"/>
  <c r="K6711" i="12"/>
  <c r="K6710" i="12"/>
  <c r="K6709" i="12"/>
  <c r="K6708" i="12"/>
  <c r="K6707" i="12"/>
  <c r="K6706" i="12"/>
  <c r="K6705" i="12"/>
  <c r="K6704" i="12"/>
  <c r="K6703" i="12"/>
  <c r="K6702" i="12"/>
  <c r="K6701" i="12"/>
  <c r="K6700" i="12"/>
  <c r="K6699" i="12"/>
  <c r="K6698" i="12"/>
  <c r="K6697" i="12"/>
  <c r="K6696" i="12"/>
  <c r="K6695" i="12"/>
  <c r="K6694" i="12"/>
  <c r="K6693" i="12"/>
  <c r="K6692" i="12"/>
  <c r="K6691" i="12"/>
  <c r="K6690" i="12"/>
  <c r="K6689" i="12"/>
  <c r="K6688" i="12"/>
  <c r="K6687" i="12"/>
  <c r="K6686" i="12"/>
  <c r="K6685" i="12"/>
  <c r="K6684" i="12"/>
  <c r="K6683" i="12"/>
  <c r="K6682" i="12"/>
  <c r="K6681" i="12"/>
  <c r="K6680" i="12"/>
  <c r="K6679" i="12"/>
  <c r="K6678" i="12"/>
  <c r="K6677" i="12"/>
  <c r="K6676" i="12"/>
  <c r="K6675" i="12"/>
  <c r="K6674" i="12"/>
  <c r="K6673" i="12"/>
  <c r="K6672" i="12"/>
  <c r="K6671" i="12"/>
  <c r="K6670" i="12"/>
  <c r="K6669" i="12"/>
  <c r="K6668" i="12"/>
  <c r="K6667" i="12"/>
  <c r="K6666" i="12"/>
  <c r="K6665" i="12"/>
  <c r="K6664" i="12"/>
  <c r="K6663" i="12"/>
  <c r="K6662" i="12"/>
  <c r="K6661" i="12"/>
  <c r="K6660" i="12"/>
  <c r="K6659" i="12"/>
  <c r="K6658" i="12"/>
  <c r="K6657" i="12"/>
  <c r="K6656" i="12"/>
  <c r="K6655" i="12"/>
  <c r="K6654" i="12"/>
  <c r="K6653" i="12"/>
  <c r="K6652" i="12"/>
  <c r="K6651" i="12"/>
  <c r="K6650" i="12"/>
  <c r="K6649" i="12"/>
  <c r="K6648" i="12"/>
  <c r="K6647" i="12"/>
  <c r="K6646" i="12"/>
  <c r="K6645" i="12"/>
  <c r="K6644" i="12"/>
  <c r="K6643" i="12"/>
  <c r="K6642" i="12"/>
  <c r="K6641" i="12"/>
  <c r="K6640" i="12"/>
  <c r="K6639" i="12"/>
  <c r="K6638" i="12"/>
  <c r="K6637" i="12"/>
  <c r="K6636" i="12"/>
  <c r="K6635" i="12"/>
  <c r="K6634" i="12"/>
  <c r="K6633" i="12"/>
  <c r="K6632" i="12"/>
  <c r="K6631" i="12"/>
  <c r="K6630" i="12"/>
  <c r="K6629" i="12"/>
  <c r="K6628" i="12"/>
  <c r="K6627" i="12"/>
  <c r="K6626" i="12"/>
  <c r="K6625" i="12"/>
  <c r="K6624" i="12"/>
  <c r="K6623" i="12"/>
  <c r="K6622" i="12"/>
  <c r="K6621" i="12"/>
  <c r="K6620" i="12"/>
  <c r="K6619" i="12"/>
  <c r="K6618" i="12"/>
  <c r="K6617" i="12"/>
  <c r="K6616" i="12"/>
  <c r="K6615" i="12"/>
  <c r="K6614" i="12"/>
  <c r="K6613" i="12"/>
  <c r="K6612" i="12"/>
  <c r="K6611" i="12"/>
  <c r="K6610" i="12"/>
  <c r="K6609" i="12"/>
  <c r="K6608" i="12"/>
  <c r="K6607" i="12"/>
  <c r="K6606" i="12"/>
  <c r="K6605" i="12"/>
  <c r="K6604" i="12"/>
  <c r="K6603" i="12"/>
  <c r="K6602" i="12"/>
  <c r="K6601" i="12"/>
  <c r="K6600" i="12"/>
  <c r="K6599" i="12"/>
  <c r="K6598" i="12"/>
  <c r="K6597" i="12"/>
  <c r="K6596" i="12"/>
  <c r="K6595" i="12"/>
  <c r="K6594" i="12"/>
  <c r="K6593" i="12"/>
  <c r="K6592" i="12"/>
  <c r="K6591" i="12"/>
  <c r="K6590" i="12"/>
  <c r="K6589" i="12"/>
  <c r="K6588" i="12"/>
  <c r="K6587" i="12"/>
  <c r="K6586" i="12"/>
  <c r="K6585" i="12"/>
  <c r="K6584" i="12"/>
  <c r="K6583" i="12"/>
  <c r="K6582" i="12"/>
  <c r="K6581" i="12"/>
  <c r="K6580" i="12"/>
  <c r="K6579" i="12"/>
  <c r="K6578" i="12"/>
  <c r="K6577" i="12"/>
  <c r="K6576" i="12"/>
  <c r="K6575" i="12"/>
  <c r="K6574" i="12"/>
  <c r="K6573" i="12"/>
  <c r="K6572" i="12"/>
  <c r="K6571" i="12"/>
  <c r="K6570" i="12"/>
  <c r="K6569" i="12"/>
  <c r="K6568" i="12"/>
  <c r="K6567" i="12"/>
  <c r="K6566" i="12"/>
  <c r="K6565" i="12"/>
  <c r="K6564" i="12"/>
  <c r="K6563" i="12"/>
  <c r="K6562" i="12"/>
  <c r="K6561" i="12"/>
  <c r="K6560" i="12"/>
  <c r="K6559" i="12"/>
  <c r="K6558" i="12"/>
  <c r="K6557" i="12"/>
  <c r="K6556" i="12"/>
  <c r="K6555" i="12"/>
  <c r="K6554" i="12"/>
  <c r="K6553" i="12"/>
  <c r="K6552" i="12"/>
  <c r="K6551" i="12"/>
  <c r="K6550" i="12"/>
  <c r="K6549" i="12"/>
  <c r="K6548" i="12"/>
  <c r="K6547" i="12"/>
  <c r="K6546" i="12"/>
  <c r="K6545" i="12"/>
  <c r="K6544" i="12"/>
  <c r="K6543" i="12"/>
  <c r="K6542" i="12"/>
  <c r="K6541" i="12"/>
  <c r="K6540" i="12"/>
  <c r="K6539" i="12"/>
  <c r="K6538" i="12"/>
  <c r="K6537" i="12"/>
  <c r="K6536" i="12"/>
  <c r="K6535" i="12"/>
  <c r="K6534" i="12"/>
  <c r="K6533" i="12"/>
  <c r="K6532" i="12"/>
  <c r="K6531" i="12"/>
  <c r="K6530" i="12"/>
  <c r="K6529" i="12"/>
  <c r="K6528" i="12"/>
  <c r="K6527" i="12"/>
  <c r="K6526" i="12"/>
  <c r="K6525" i="12"/>
  <c r="K6524" i="12"/>
  <c r="K6523" i="12"/>
  <c r="K6522" i="12"/>
  <c r="K6521" i="12"/>
  <c r="K6520" i="12"/>
  <c r="K6519" i="12"/>
  <c r="K6518" i="12"/>
  <c r="K6517" i="12"/>
  <c r="K6516" i="12"/>
  <c r="K6515" i="12"/>
  <c r="K6514" i="12"/>
  <c r="K6513" i="12"/>
  <c r="K6512" i="12"/>
  <c r="K6511" i="12"/>
  <c r="K6510" i="12"/>
  <c r="K6509" i="12"/>
  <c r="K6508" i="12"/>
  <c r="K6507" i="12"/>
  <c r="K6506" i="12"/>
  <c r="K6505" i="12"/>
  <c r="K6504" i="12"/>
  <c r="K6503" i="12"/>
  <c r="K6502" i="12"/>
  <c r="K6501" i="12"/>
  <c r="K6500" i="12"/>
  <c r="K6499" i="12"/>
  <c r="K6498" i="12"/>
  <c r="K6497" i="12"/>
  <c r="K6496" i="12"/>
  <c r="K6495" i="12"/>
  <c r="K6494" i="12"/>
  <c r="K6493" i="12"/>
  <c r="K6492" i="12"/>
  <c r="K6491" i="12"/>
  <c r="K6490" i="12"/>
  <c r="K6489" i="12"/>
  <c r="K6488" i="12"/>
  <c r="K6487" i="12"/>
  <c r="K6486" i="12"/>
  <c r="K6485" i="12"/>
  <c r="K6484" i="12"/>
  <c r="K6483" i="12"/>
  <c r="K6482" i="12"/>
  <c r="K6481" i="12"/>
  <c r="K6480" i="12"/>
  <c r="K6479" i="12"/>
  <c r="K6478" i="12"/>
  <c r="K6477" i="12"/>
  <c r="K6476" i="12"/>
  <c r="K6475" i="12"/>
  <c r="K6474" i="12"/>
  <c r="K6473" i="12"/>
  <c r="K6472" i="12"/>
  <c r="K6471" i="12"/>
  <c r="K6470" i="12"/>
  <c r="K6469" i="12"/>
  <c r="K6468" i="12"/>
  <c r="K6467" i="12"/>
  <c r="K6466" i="12"/>
  <c r="K6465" i="12"/>
  <c r="K6464" i="12"/>
  <c r="K6463" i="12"/>
  <c r="K6462" i="12"/>
  <c r="K6461" i="12"/>
  <c r="K6460" i="12"/>
  <c r="K6459" i="12"/>
  <c r="K6458" i="12"/>
  <c r="K6457" i="12"/>
  <c r="K6456" i="12"/>
  <c r="K6455" i="12"/>
  <c r="K6454" i="12"/>
  <c r="K6453" i="12"/>
  <c r="K6452" i="12"/>
  <c r="K6451" i="12"/>
  <c r="K6450" i="12"/>
  <c r="K6449" i="12"/>
  <c r="K6448" i="12"/>
  <c r="K6447" i="12"/>
  <c r="K6446" i="12"/>
  <c r="K6445" i="12"/>
  <c r="K6444" i="12"/>
  <c r="K6443" i="12"/>
  <c r="K6442" i="12"/>
  <c r="K6441" i="12"/>
  <c r="K6440" i="12"/>
  <c r="K6439" i="12"/>
  <c r="K6438" i="12"/>
  <c r="K6437" i="12"/>
  <c r="K6436" i="12"/>
  <c r="K6435" i="12"/>
  <c r="K6434" i="12"/>
  <c r="K6433" i="12"/>
  <c r="K6432" i="12"/>
  <c r="K6431" i="12"/>
  <c r="K6430" i="12"/>
  <c r="K6429" i="12"/>
  <c r="K6428" i="12"/>
  <c r="K6427" i="12"/>
  <c r="K6426" i="12"/>
  <c r="K6425" i="12"/>
  <c r="K6424" i="12"/>
  <c r="K6423" i="12"/>
  <c r="K6422" i="12"/>
  <c r="K6421" i="12"/>
  <c r="K6420" i="12"/>
  <c r="K6419" i="12"/>
  <c r="K6418" i="12"/>
  <c r="K6417" i="12"/>
  <c r="K6416" i="12"/>
  <c r="K6415" i="12"/>
  <c r="K6414" i="12"/>
  <c r="K6413" i="12"/>
  <c r="K6412" i="12"/>
  <c r="K6411" i="12"/>
  <c r="K6410" i="12"/>
  <c r="K6409" i="12"/>
  <c r="K6408" i="12"/>
  <c r="K6407" i="12"/>
  <c r="K6406" i="12"/>
  <c r="K6405" i="12"/>
  <c r="K6404" i="12"/>
  <c r="K6403" i="12"/>
  <c r="K6402" i="12"/>
  <c r="K6401" i="12"/>
  <c r="K6400" i="12"/>
  <c r="K6399" i="12"/>
  <c r="K6398" i="12"/>
  <c r="K6397" i="12"/>
  <c r="K6396" i="12"/>
  <c r="K6395" i="12"/>
  <c r="K6394" i="12"/>
  <c r="K6393" i="12"/>
  <c r="K6392" i="12"/>
  <c r="K6391" i="12"/>
  <c r="K6390" i="12"/>
  <c r="K6389" i="12"/>
  <c r="K6388" i="12"/>
  <c r="K6387" i="12"/>
  <c r="K6386" i="12"/>
  <c r="K6385" i="12"/>
  <c r="K6384" i="12"/>
  <c r="K6383" i="12"/>
  <c r="K6382" i="12"/>
  <c r="K6381" i="12"/>
  <c r="K6380" i="12"/>
  <c r="K6379" i="12"/>
  <c r="K6378" i="12"/>
  <c r="K6377" i="12"/>
  <c r="K6376" i="12"/>
  <c r="K6375" i="12"/>
  <c r="K6374" i="12"/>
  <c r="K6373" i="12"/>
  <c r="K6372" i="12"/>
  <c r="K6371" i="12"/>
  <c r="K6370" i="12"/>
  <c r="K6369" i="12"/>
  <c r="K6368" i="12"/>
  <c r="K6367" i="12"/>
  <c r="K6366" i="12"/>
  <c r="K6365" i="12"/>
  <c r="K6364" i="12"/>
  <c r="K6363" i="12"/>
  <c r="K6362" i="12"/>
  <c r="K6361" i="12"/>
  <c r="K6360" i="12"/>
  <c r="K6359" i="12"/>
  <c r="K6358" i="12"/>
  <c r="K6357" i="12"/>
  <c r="K6356" i="12"/>
  <c r="K6355" i="12"/>
  <c r="K6354" i="12"/>
  <c r="K6353" i="12"/>
  <c r="K6352" i="12"/>
  <c r="K6351" i="12"/>
  <c r="K6350" i="12"/>
  <c r="K6349" i="12"/>
  <c r="K6348" i="12"/>
  <c r="K6347" i="12"/>
  <c r="K6346" i="12"/>
  <c r="K6345" i="12"/>
  <c r="K6344" i="12"/>
  <c r="K6343" i="12"/>
  <c r="K6342" i="12"/>
  <c r="K6341" i="12"/>
  <c r="K6340" i="12"/>
  <c r="K6339" i="12"/>
  <c r="K6338" i="12"/>
  <c r="K6337" i="12"/>
  <c r="K6336" i="12"/>
  <c r="K6335" i="12"/>
  <c r="K6334" i="12"/>
  <c r="K6333" i="12"/>
  <c r="K6332" i="12"/>
  <c r="K6331" i="12"/>
  <c r="K6330" i="12"/>
  <c r="K6329" i="12"/>
  <c r="K6328" i="12"/>
  <c r="K6327" i="12"/>
  <c r="K6326" i="12"/>
  <c r="K6325" i="12"/>
  <c r="K6324" i="12"/>
  <c r="K6323" i="12"/>
  <c r="K6322" i="12"/>
  <c r="K6321" i="12"/>
  <c r="K6320" i="12"/>
  <c r="K6319" i="12"/>
  <c r="K6318" i="12"/>
  <c r="K6317" i="12"/>
  <c r="K6316" i="12"/>
  <c r="K6315" i="12"/>
  <c r="K6314" i="12"/>
  <c r="K6313" i="12"/>
  <c r="K6312" i="12"/>
  <c r="K6311" i="12"/>
  <c r="K6310" i="12"/>
  <c r="K6309" i="12"/>
  <c r="K6308" i="12"/>
  <c r="K6307" i="12"/>
  <c r="K6306" i="12"/>
  <c r="K6305" i="12"/>
  <c r="K6304" i="12"/>
  <c r="K6303" i="12"/>
  <c r="K6302" i="12"/>
  <c r="K6301" i="12"/>
  <c r="K6300" i="12"/>
  <c r="K6299" i="12"/>
  <c r="K6298" i="12"/>
  <c r="K6297" i="12"/>
  <c r="K6296" i="12"/>
  <c r="K6295" i="12"/>
  <c r="K6294" i="12"/>
  <c r="K6293" i="12"/>
  <c r="K6292" i="12"/>
  <c r="K6291" i="12"/>
  <c r="K6290" i="12"/>
  <c r="K6289" i="12"/>
  <c r="K6288" i="12"/>
  <c r="K6287" i="12"/>
  <c r="K6286" i="12"/>
  <c r="K6285" i="12"/>
  <c r="K6284" i="12"/>
  <c r="K6283" i="12"/>
  <c r="K6282" i="12"/>
  <c r="K6281" i="12"/>
  <c r="K6280" i="12"/>
  <c r="K6279" i="12"/>
  <c r="K6278" i="12"/>
  <c r="K6277" i="12"/>
  <c r="K6276" i="12"/>
  <c r="K6275" i="12"/>
  <c r="K6274" i="12"/>
  <c r="K6273" i="12"/>
  <c r="K6272" i="12"/>
  <c r="K6271" i="12"/>
  <c r="K6270" i="12"/>
  <c r="K6269" i="12"/>
  <c r="K6268" i="12"/>
  <c r="K6267" i="12"/>
  <c r="K6266" i="12"/>
  <c r="K6265" i="12"/>
  <c r="K6264" i="12"/>
  <c r="K6263" i="12"/>
  <c r="K6262" i="12"/>
  <c r="K6261" i="12"/>
  <c r="K6260" i="12"/>
  <c r="K6259" i="12"/>
  <c r="K6258" i="12"/>
  <c r="K6257" i="12"/>
  <c r="K6256" i="12"/>
  <c r="K6255" i="12"/>
  <c r="K6254" i="12"/>
  <c r="K6253" i="12"/>
  <c r="K6252" i="12"/>
  <c r="K6251" i="12"/>
  <c r="K6250" i="12"/>
  <c r="K6249" i="12"/>
  <c r="K6248" i="12"/>
  <c r="K6247" i="12"/>
  <c r="K6246" i="12"/>
  <c r="K6245" i="12"/>
  <c r="K6244" i="12"/>
  <c r="K6243" i="12"/>
  <c r="K6242" i="12"/>
  <c r="K6241" i="12"/>
  <c r="K6240" i="12"/>
  <c r="K6239" i="12"/>
  <c r="K6238" i="12"/>
  <c r="K6237" i="12"/>
  <c r="K6236" i="12"/>
  <c r="K6235" i="12"/>
  <c r="K6234" i="12"/>
  <c r="K6233" i="12"/>
  <c r="K6232" i="12"/>
  <c r="K6231" i="12"/>
  <c r="K6230" i="12"/>
  <c r="K6229" i="12"/>
  <c r="K6228" i="12"/>
  <c r="K6227" i="12"/>
  <c r="K6226" i="12"/>
  <c r="K6225" i="12"/>
  <c r="K6224" i="12"/>
  <c r="K6223" i="12"/>
  <c r="K6222" i="12"/>
  <c r="K6221" i="12"/>
  <c r="K6220" i="12"/>
  <c r="K6219" i="12"/>
  <c r="K6218" i="12"/>
  <c r="K6217" i="12"/>
  <c r="K6216" i="12"/>
  <c r="K6215" i="12"/>
  <c r="K6214" i="12"/>
  <c r="K6213" i="12"/>
  <c r="K6212" i="12"/>
  <c r="K6211" i="12"/>
  <c r="K6210" i="12"/>
  <c r="K6209" i="12"/>
  <c r="K6208" i="12"/>
  <c r="K6207" i="12"/>
  <c r="K6206" i="12"/>
  <c r="K6205" i="12"/>
  <c r="K6204" i="12"/>
  <c r="K6203" i="12"/>
  <c r="K6202" i="12"/>
  <c r="K6201" i="12"/>
  <c r="K6200" i="12"/>
  <c r="K6199" i="12"/>
  <c r="K6198" i="12"/>
  <c r="K6197" i="12"/>
  <c r="K6196" i="12"/>
  <c r="K6195" i="12"/>
  <c r="K6194" i="12"/>
  <c r="K6193" i="12"/>
  <c r="K6192" i="12"/>
  <c r="K6191" i="12"/>
  <c r="K6190" i="12"/>
  <c r="K6189" i="12"/>
  <c r="K6188" i="12"/>
  <c r="K6187" i="12"/>
  <c r="K6186" i="12"/>
  <c r="K6185" i="12"/>
  <c r="K6184" i="12"/>
  <c r="K6183" i="12"/>
  <c r="K6182" i="12"/>
  <c r="K6181" i="12"/>
  <c r="K6180" i="12"/>
  <c r="K6179" i="12"/>
  <c r="K6178" i="12"/>
  <c r="K6177" i="12"/>
  <c r="K6176" i="12"/>
  <c r="K6175" i="12"/>
  <c r="K6174" i="12"/>
  <c r="K6173" i="12"/>
  <c r="K6172" i="12"/>
  <c r="K6171" i="12"/>
  <c r="K6170" i="12"/>
  <c r="K6169" i="12"/>
  <c r="K6168" i="12"/>
  <c r="K6167" i="12"/>
  <c r="K6166" i="12"/>
  <c r="K6165" i="12"/>
  <c r="K6164" i="12"/>
  <c r="K6163" i="12"/>
  <c r="K6162" i="12"/>
  <c r="K6161" i="12"/>
  <c r="K6160" i="12"/>
  <c r="K6159" i="12"/>
  <c r="K6158" i="12"/>
  <c r="K6157" i="12"/>
  <c r="K6156" i="12"/>
  <c r="K6155" i="12"/>
  <c r="K6154" i="12"/>
  <c r="K6153" i="12"/>
  <c r="K6152" i="12"/>
  <c r="K6151" i="12"/>
  <c r="K6150" i="12"/>
  <c r="K6149" i="12"/>
  <c r="K6148" i="12"/>
  <c r="K6147" i="12"/>
  <c r="K6146" i="12"/>
  <c r="K6145" i="12"/>
  <c r="K6144" i="12"/>
  <c r="K6143" i="12"/>
  <c r="K6142" i="12"/>
  <c r="K6141" i="12"/>
  <c r="K6140" i="12"/>
  <c r="K6139" i="12"/>
  <c r="K6138" i="12"/>
  <c r="K6137" i="12"/>
  <c r="K6136" i="12"/>
  <c r="K6135" i="12"/>
  <c r="K6134" i="12"/>
  <c r="K6133" i="12"/>
  <c r="K6132" i="12"/>
  <c r="K6131" i="12"/>
  <c r="K6130" i="12"/>
  <c r="K6129" i="12"/>
  <c r="K6128" i="12"/>
  <c r="K6127" i="12"/>
  <c r="K6126" i="12"/>
  <c r="K6125" i="12"/>
  <c r="K6124" i="12"/>
  <c r="K6123" i="12"/>
  <c r="K6122" i="12"/>
  <c r="K6121" i="12"/>
  <c r="K6120" i="12"/>
  <c r="K6119" i="12"/>
  <c r="K6118" i="12"/>
  <c r="K6117" i="12"/>
  <c r="K6116" i="12"/>
  <c r="K6115" i="12"/>
  <c r="K6114" i="12"/>
  <c r="K6113" i="12"/>
  <c r="K6112" i="12"/>
  <c r="K6111" i="12"/>
  <c r="K6110" i="12"/>
  <c r="K6109" i="12"/>
  <c r="K6108" i="12"/>
  <c r="K6107" i="12"/>
  <c r="K6106" i="12"/>
  <c r="K6105" i="12"/>
  <c r="K6104" i="12"/>
  <c r="K6103" i="12"/>
  <c r="K6102" i="12"/>
  <c r="K6101" i="12"/>
  <c r="K6100" i="12"/>
  <c r="K6099" i="12"/>
  <c r="K6098" i="12"/>
  <c r="K6097" i="12"/>
  <c r="K6096" i="12"/>
  <c r="K6095" i="12"/>
  <c r="K6094" i="12"/>
  <c r="K6093" i="12"/>
  <c r="K6092" i="12"/>
  <c r="K6091" i="12"/>
  <c r="K6090" i="12"/>
  <c r="K6089" i="12"/>
  <c r="K6088" i="12"/>
  <c r="K6087" i="12"/>
  <c r="K6086" i="12"/>
  <c r="K6085" i="12"/>
  <c r="K6084" i="12"/>
  <c r="K6083" i="12"/>
  <c r="K6082" i="12"/>
  <c r="K6081" i="12"/>
  <c r="K6080" i="12"/>
  <c r="K6079" i="12"/>
  <c r="K6078" i="12"/>
  <c r="K6077" i="12"/>
  <c r="K6076" i="12"/>
  <c r="K6075" i="12"/>
  <c r="K6074" i="12"/>
  <c r="K6073" i="12"/>
  <c r="K6072" i="12"/>
  <c r="K6071" i="12"/>
  <c r="K6070" i="12"/>
  <c r="K6069" i="12"/>
  <c r="K6068" i="12"/>
  <c r="K6067" i="12"/>
  <c r="K6066" i="12"/>
  <c r="K6065" i="12"/>
  <c r="K6064" i="12"/>
  <c r="K6063" i="12"/>
  <c r="K6062" i="12"/>
  <c r="K6061" i="12"/>
  <c r="K6060" i="12"/>
  <c r="K6059" i="12"/>
  <c r="K6058" i="12"/>
  <c r="K6057" i="12"/>
  <c r="K6056" i="12"/>
  <c r="K6055" i="12"/>
  <c r="K6054" i="12"/>
  <c r="K6053" i="12"/>
  <c r="K6052" i="12"/>
  <c r="K6051" i="12"/>
  <c r="K6050" i="12"/>
  <c r="K6049" i="12"/>
  <c r="K6048" i="12"/>
  <c r="K6047" i="12"/>
  <c r="K6046" i="12"/>
  <c r="K6045" i="12"/>
  <c r="K6044" i="12"/>
  <c r="K6043" i="12"/>
  <c r="K6042" i="12"/>
  <c r="K6041" i="12"/>
  <c r="K6040" i="12"/>
  <c r="K6039" i="12"/>
  <c r="K6038" i="12"/>
  <c r="K6037" i="12"/>
  <c r="K6036" i="12"/>
  <c r="K6035" i="12"/>
  <c r="K6034" i="12"/>
  <c r="K6033" i="12"/>
  <c r="K6032" i="12"/>
  <c r="K6031" i="12"/>
  <c r="K6030" i="12"/>
  <c r="K6029" i="12"/>
  <c r="K6028" i="12"/>
  <c r="K6027" i="12"/>
  <c r="K6026" i="12"/>
  <c r="K6025" i="12"/>
  <c r="K6024" i="12"/>
  <c r="K6023" i="12"/>
  <c r="K6022" i="12"/>
  <c r="K6021" i="12"/>
  <c r="K6020" i="12"/>
  <c r="K6019" i="12"/>
  <c r="K6018" i="12"/>
  <c r="K6017" i="12"/>
  <c r="K6016" i="12"/>
  <c r="K6015" i="12"/>
  <c r="K6014" i="12"/>
  <c r="K6013" i="12"/>
  <c r="K6012" i="12"/>
  <c r="K6011" i="12"/>
  <c r="K6010" i="12"/>
  <c r="K6009" i="12"/>
  <c r="K6008" i="12"/>
  <c r="K6007" i="12"/>
  <c r="K6006" i="12"/>
  <c r="K6005" i="12"/>
  <c r="K6004" i="12"/>
  <c r="K6003" i="12"/>
  <c r="K6002" i="12"/>
  <c r="K6001" i="12"/>
  <c r="K6000" i="12"/>
  <c r="K5999" i="12"/>
  <c r="K5998" i="12"/>
  <c r="K5997" i="12"/>
  <c r="K5996" i="12"/>
  <c r="K5995" i="12"/>
  <c r="K5994" i="12"/>
  <c r="K5993" i="12"/>
  <c r="K5992" i="12"/>
  <c r="K5991" i="12"/>
  <c r="K5990" i="12"/>
  <c r="K5989" i="12"/>
  <c r="K5988" i="12"/>
  <c r="K5987" i="12"/>
  <c r="K5986" i="12"/>
  <c r="K5985" i="12"/>
  <c r="K5984" i="12"/>
  <c r="K5983" i="12"/>
  <c r="K5982" i="12"/>
  <c r="K5981" i="12"/>
  <c r="K5980" i="12"/>
  <c r="K5979" i="12"/>
  <c r="K5978" i="12"/>
  <c r="K5977" i="12"/>
  <c r="K5976" i="12"/>
  <c r="K5975" i="12"/>
  <c r="K5974" i="12"/>
  <c r="K5973" i="12"/>
  <c r="K5972" i="12"/>
  <c r="K5971" i="12"/>
  <c r="K5970" i="12"/>
  <c r="K5969" i="12"/>
  <c r="K5968" i="12"/>
  <c r="K5967" i="12"/>
  <c r="K5966" i="12"/>
  <c r="K5965" i="12"/>
  <c r="K5964" i="12"/>
  <c r="K5963" i="12"/>
  <c r="K5962" i="12"/>
  <c r="K5961" i="12"/>
  <c r="K5960" i="12"/>
  <c r="K5959" i="12"/>
  <c r="K5958" i="12"/>
  <c r="K5957" i="12"/>
  <c r="K5956" i="12"/>
  <c r="K5955" i="12"/>
  <c r="K5954" i="12"/>
  <c r="K5953" i="12"/>
  <c r="K5952" i="12"/>
  <c r="K5951" i="12"/>
  <c r="K5950" i="12"/>
  <c r="K5949" i="12"/>
  <c r="K5948" i="12"/>
  <c r="K5947" i="12"/>
  <c r="K5946" i="12"/>
  <c r="K5945" i="12"/>
  <c r="K5944" i="12"/>
  <c r="K5943" i="12"/>
  <c r="K5942" i="12"/>
  <c r="K5941" i="12"/>
  <c r="K5940" i="12"/>
  <c r="K5939" i="12"/>
  <c r="K5938" i="12"/>
  <c r="K5937" i="12"/>
  <c r="K5936" i="12"/>
  <c r="K5935" i="12"/>
  <c r="K5934" i="12"/>
  <c r="K5933" i="12"/>
  <c r="K5932" i="12"/>
  <c r="K5931" i="12"/>
  <c r="K5930" i="12"/>
  <c r="K5929" i="12"/>
  <c r="K5928" i="12"/>
  <c r="K5927" i="12"/>
  <c r="K5926" i="12"/>
  <c r="K5925" i="12"/>
  <c r="K5924" i="12"/>
  <c r="K5923" i="12"/>
  <c r="K5922" i="12"/>
  <c r="K5921" i="12"/>
  <c r="K5920" i="12"/>
  <c r="K5919" i="12"/>
  <c r="K5918" i="12"/>
  <c r="K5917" i="12"/>
  <c r="K5916" i="12"/>
  <c r="K5915" i="12"/>
  <c r="K5914" i="12"/>
  <c r="K5913" i="12"/>
  <c r="K5912" i="12"/>
  <c r="K5911" i="12"/>
  <c r="K5910" i="12"/>
  <c r="K5909" i="12"/>
  <c r="K5908" i="12"/>
  <c r="K5907" i="12"/>
  <c r="K5906" i="12"/>
  <c r="K5905" i="12"/>
  <c r="K5904" i="12"/>
  <c r="K5903" i="12"/>
  <c r="K5902" i="12"/>
  <c r="K5901" i="12"/>
  <c r="K5900" i="12"/>
  <c r="K5899" i="12"/>
  <c r="K5898" i="12"/>
  <c r="K5897" i="12"/>
  <c r="K5896" i="12"/>
  <c r="K5895" i="12"/>
  <c r="K5894" i="12"/>
  <c r="K5893" i="12"/>
  <c r="K5892" i="12"/>
  <c r="K5891" i="12"/>
  <c r="K5890" i="12"/>
  <c r="K5889" i="12"/>
  <c r="K5888" i="12"/>
  <c r="K5887" i="12"/>
  <c r="K5886" i="12"/>
  <c r="K5885" i="12"/>
  <c r="K5884" i="12"/>
  <c r="K5883" i="12"/>
  <c r="K5882" i="12"/>
  <c r="K5881" i="12"/>
  <c r="K5880" i="12"/>
  <c r="K5879" i="12"/>
  <c r="K5878" i="12"/>
  <c r="K5877" i="12"/>
  <c r="K5876" i="12"/>
  <c r="K5875" i="12"/>
  <c r="K5874" i="12"/>
  <c r="K5873" i="12"/>
  <c r="K5872" i="12"/>
  <c r="K5871" i="12"/>
  <c r="K5870" i="12"/>
  <c r="K5869" i="12"/>
  <c r="K5868" i="12"/>
  <c r="K5867" i="12"/>
  <c r="K5866" i="12"/>
  <c r="K5865" i="12"/>
  <c r="K5864" i="12"/>
  <c r="K5863" i="12"/>
  <c r="K5862" i="12"/>
  <c r="K5861" i="12"/>
  <c r="K5860" i="12"/>
  <c r="K5859" i="12"/>
  <c r="K5858" i="12"/>
  <c r="K5857" i="12"/>
  <c r="K5856" i="12"/>
  <c r="K5855" i="12"/>
  <c r="K5854" i="12"/>
  <c r="K5853" i="12"/>
  <c r="K5852" i="12"/>
  <c r="K5851" i="12"/>
  <c r="K5850" i="12"/>
  <c r="K5849" i="12"/>
  <c r="K5848" i="12"/>
  <c r="K5847" i="12"/>
  <c r="K5846" i="12"/>
  <c r="K5845" i="12"/>
  <c r="K5844" i="12"/>
  <c r="K5843" i="12"/>
  <c r="K5842" i="12"/>
  <c r="K5841" i="12"/>
  <c r="K5840" i="12"/>
  <c r="K5839" i="12"/>
  <c r="K5838" i="12"/>
  <c r="K5837" i="12"/>
  <c r="K5836" i="12"/>
  <c r="K5835" i="12"/>
  <c r="K5834" i="12"/>
  <c r="K5833" i="12"/>
  <c r="K5832" i="12"/>
  <c r="K5831" i="12"/>
  <c r="K5830" i="12"/>
  <c r="K5829" i="12"/>
  <c r="K5828" i="12"/>
  <c r="K5827" i="12"/>
  <c r="K5826" i="12"/>
  <c r="K5825" i="12"/>
  <c r="K5824" i="12"/>
  <c r="K5823" i="12"/>
  <c r="K5822" i="12"/>
  <c r="K5821" i="12"/>
  <c r="K5820" i="12"/>
  <c r="K5819" i="12"/>
  <c r="K5818" i="12"/>
  <c r="K5817" i="12"/>
  <c r="K5816" i="12"/>
  <c r="K5815" i="12"/>
  <c r="K5814" i="12"/>
  <c r="K5813" i="12"/>
  <c r="K5812" i="12"/>
  <c r="K5811" i="12"/>
  <c r="K5810" i="12"/>
  <c r="K5809" i="12"/>
  <c r="K5808" i="12"/>
  <c r="K5807" i="12"/>
  <c r="K5806" i="12"/>
  <c r="K5805" i="12"/>
  <c r="K5804" i="12"/>
  <c r="K5803" i="12"/>
  <c r="K5802" i="12"/>
  <c r="K5801" i="12"/>
  <c r="K5800" i="12"/>
  <c r="K5799" i="12"/>
  <c r="K5798" i="12"/>
  <c r="K5797" i="12"/>
  <c r="K5796" i="12"/>
  <c r="K5795" i="12"/>
  <c r="K5794" i="12"/>
  <c r="K5793" i="12"/>
  <c r="K5792" i="12"/>
  <c r="K5791" i="12"/>
  <c r="K5790" i="12"/>
  <c r="K5789" i="12"/>
  <c r="K5788" i="12"/>
  <c r="K5787" i="12"/>
  <c r="K5786" i="12"/>
  <c r="K5785" i="12"/>
  <c r="K5784" i="12"/>
  <c r="K5783" i="12"/>
  <c r="K5782" i="12"/>
  <c r="K5781" i="12"/>
  <c r="K5780" i="12"/>
  <c r="K5779" i="12"/>
  <c r="K5778" i="12"/>
  <c r="K5777" i="12"/>
  <c r="K5776" i="12"/>
  <c r="K5775" i="12"/>
  <c r="K5774" i="12"/>
  <c r="K5773" i="12"/>
  <c r="K5772" i="12"/>
  <c r="K5771" i="12"/>
  <c r="K5770" i="12"/>
  <c r="K5769" i="12"/>
  <c r="K5768" i="12"/>
  <c r="K5767" i="12"/>
  <c r="K5766" i="12"/>
  <c r="K5765" i="12"/>
  <c r="K5764" i="12"/>
  <c r="K5763" i="12"/>
  <c r="K5762" i="12"/>
  <c r="K5761" i="12"/>
  <c r="K5760" i="12"/>
  <c r="K5759" i="12"/>
  <c r="K5758" i="12"/>
  <c r="K5757" i="12"/>
  <c r="K5756" i="12"/>
  <c r="K5755" i="12"/>
  <c r="K5754" i="12"/>
  <c r="K5753" i="12"/>
  <c r="K5752" i="12"/>
  <c r="K5751" i="12"/>
  <c r="K5750" i="12"/>
  <c r="K5749" i="12"/>
  <c r="K5748" i="12"/>
  <c r="K5747" i="12"/>
  <c r="K5746" i="12"/>
  <c r="K5745" i="12"/>
  <c r="K5744" i="12"/>
  <c r="K5743" i="12"/>
  <c r="K5742" i="12"/>
  <c r="K5741" i="12"/>
  <c r="K5740" i="12"/>
  <c r="K5739" i="12"/>
  <c r="K5738" i="12"/>
  <c r="K5737" i="12"/>
  <c r="K5736" i="12"/>
  <c r="K5735" i="12"/>
  <c r="K5734" i="12"/>
  <c r="K5733" i="12"/>
  <c r="K5732" i="12"/>
  <c r="K5731" i="12"/>
  <c r="K5730" i="12"/>
  <c r="K5729" i="12"/>
  <c r="K5728" i="12"/>
  <c r="K5727" i="12"/>
  <c r="K5726" i="12"/>
  <c r="K5725" i="12"/>
  <c r="K5724" i="12"/>
  <c r="K5723" i="12"/>
  <c r="K5722" i="12"/>
  <c r="K5721" i="12"/>
  <c r="K5720" i="12"/>
  <c r="K5719" i="12"/>
  <c r="K5718" i="12"/>
  <c r="K5717" i="12"/>
  <c r="K5716" i="12"/>
  <c r="K5715" i="12"/>
  <c r="K5714" i="12"/>
  <c r="K5713" i="12"/>
  <c r="K5712" i="12"/>
  <c r="K5711" i="12"/>
  <c r="K5710" i="12"/>
  <c r="K5709" i="12"/>
  <c r="K5708" i="12"/>
  <c r="K5707" i="12"/>
  <c r="K5706" i="12"/>
  <c r="K5705" i="12"/>
  <c r="K5704" i="12"/>
  <c r="K5703" i="12"/>
  <c r="K5702" i="12"/>
  <c r="K5701" i="12"/>
  <c r="K5700" i="12"/>
  <c r="K5699" i="12"/>
  <c r="K5698" i="12"/>
  <c r="K5697" i="12"/>
  <c r="K5696" i="12"/>
  <c r="K5695" i="12"/>
  <c r="K5694" i="12"/>
  <c r="K5693" i="12"/>
  <c r="K5692" i="12"/>
  <c r="K5691" i="12"/>
  <c r="K5690" i="12"/>
  <c r="K5689" i="12"/>
  <c r="K5688" i="12"/>
  <c r="K5687" i="12"/>
  <c r="K5686" i="12"/>
  <c r="K5685" i="12"/>
  <c r="K5684" i="12"/>
  <c r="K5683" i="12"/>
  <c r="K5682" i="12"/>
  <c r="K5681" i="12"/>
  <c r="K5680" i="12"/>
  <c r="K5679" i="12"/>
  <c r="K5678" i="12"/>
  <c r="K5677" i="12"/>
  <c r="K5676" i="12"/>
  <c r="K5675" i="12"/>
  <c r="K5674" i="12"/>
  <c r="K5673" i="12"/>
  <c r="K5672" i="12"/>
  <c r="K5671" i="12"/>
  <c r="K5670" i="12"/>
  <c r="K5669" i="12"/>
  <c r="K5668" i="12"/>
  <c r="K5667" i="12"/>
  <c r="K5666" i="12"/>
  <c r="K5665" i="12"/>
  <c r="K5664" i="12"/>
  <c r="K5663" i="12"/>
  <c r="K5662" i="12"/>
  <c r="K5661" i="12"/>
  <c r="K5660" i="12"/>
  <c r="K5659" i="12"/>
  <c r="K5658" i="12"/>
  <c r="K5657" i="12"/>
  <c r="K5656" i="12"/>
  <c r="K5655" i="12"/>
  <c r="K5654" i="12"/>
  <c r="K5653" i="12"/>
  <c r="K5652" i="12"/>
  <c r="K5651" i="12"/>
  <c r="K5650" i="12"/>
  <c r="K5649" i="12"/>
  <c r="K5648" i="12"/>
  <c r="K5647" i="12"/>
  <c r="K5646" i="12"/>
  <c r="K5645" i="12"/>
  <c r="K5644" i="12"/>
  <c r="K5643" i="12"/>
  <c r="K5642" i="12"/>
  <c r="K5641" i="12"/>
  <c r="K5640" i="12"/>
  <c r="K5639" i="12"/>
  <c r="K5638" i="12"/>
  <c r="K5637" i="12"/>
  <c r="K5636" i="12"/>
  <c r="K5635" i="12"/>
  <c r="K5634" i="12"/>
  <c r="K5633" i="12"/>
  <c r="K5632" i="12"/>
  <c r="K5631" i="12"/>
  <c r="K5630" i="12"/>
  <c r="K5629" i="12"/>
  <c r="K5628" i="12"/>
  <c r="K5627" i="12"/>
  <c r="K5626" i="12"/>
  <c r="K5625" i="12"/>
  <c r="K5624" i="12"/>
  <c r="K5623" i="12"/>
  <c r="K5622" i="12"/>
  <c r="K5621" i="12"/>
  <c r="K5620" i="12"/>
  <c r="K5619" i="12"/>
  <c r="K5618" i="12"/>
  <c r="K5617" i="12"/>
  <c r="K5616" i="12"/>
  <c r="K5615" i="12"/>
  <c r="K5614" i="12"/>
  <c r="K5613" i="12"/>
  <c r="K5612" i="12"/>
  <c r="K5611" i="12"/>
  <c r="K5610" i="12"/>
  <c r="K5609" i="12"/>
  <c r="K5608" i="12"/>
  <c r="K5607" i="12"/>
  <c r="K5606" i="12"/>
  <c r="K5605" i="12"/>
  <c r="K5604" i="12"/>
  <c r="K5603" i="12"/>
  <c r="K5602" i="12"/>
  <c r="K5601" i="12"/>
  <c r="K5600" i="12"/>
  <c r="K5599" i="12"/>
  <c r="K5598" i="12"/>
  <c r="K5597" i="12"/>
  <c r="K5596" i="12"/>
  <c r="K5595" i="12"/>
  <c r="K5594" i="12"/>
  <c r="K5593" i="12"/>
  <c r="K5592" i="12"/>
  <c r="K5591" i="12"/>
  <c r="K5590" i="12"/>
  <c r="K5589" i="12"/>
  <c r="K5588" i="12"/>
  <c r="K5587" i="12"/>
  <c r="K5586" i="12"/>
  <c r="K5585" i="12"/>
  <c r="K5584" i="12"/>
  <c r="K5583" i="12"/>
  <c r="K5582" i="12"/>
  <c r="K5581" i="12"/>
  <c r="K5580" i="12"/>
  <c r="K5579" i="12"/>
  <c r="K5578" i="12"/>
  <c r="K5577" i="12"/>
  <c r="K5576" i="12"/>
  <c r="K5575" i="12"/>
  <c r="K5574" i="12"/>
  <c r="K5573" i="12"/>
  <c r="K5572" i="12"/>
  <c r="K5571" i="12"/>
  <c r="K5570" i="12"/>
  <c r="K5569" i="12"/>
  <c r="K5568" i="12"/>
  <c r="K5567" i="12"/>
  <c r="K5566" i="12"/>
  <c r="K5565" i="12"/>
  <c r="K5564" i="12"/>
  <c r="K5563" i="12"/>
  <c r="K5562" i="12"/>
  <c r="K5561" i="12"/>
  <c r="K5560" i="12"/>
  <c r="K5559" i="12"/>
  <c r="K5558" i="12"/>
  <c r="K5557" i="12"/>
  <c r="K5556" i="12"/>
  <c r="K5555" i="12"/>
  <c r="K5554" i="12"/>
  <c r="K5553" i="12"/>
  <c r="K5552" i="12"/>
  <c r="K5551" i="12"/>
  <c r="K5550" i="12"/>
  <c r="K5549" i="12"/>
  <c r="K5548" i="12"/>
  <c r="K5547" i="12"/>
  <c r="K5546" i="12"/>
  <c r="K5545" i="12"/>
  <c r="K5544" i="12"/>
  <c r="K5543" i="12"/>
  <c r="K5542" i="12"/>
  <c r="K5541" i="12"/>
  <c r="K5540" i="12"/>
  <c r="K5539" i="12"/>
  <c r="K5538" i="12"/>
  <c r="K5537" i="12"/>
  <c r="K5536" i="12"/>
  <c r="K5535" i="12"/>
  <c r="K5534" i="12"/>
  <c r="K5533" i="12"/>
  <c r="K5532" i="12"/>
  <c r="K5531" i="12"/>
  <c r="K5530" i="12"/>
  <c r="K5529" i="12"/>
  <c r="K5528" i="12"/>
  <c r="K5527" i="12"/>
  <c r="K5526" i="12"/>
  <c r="K5525" i="12"/>
  <c r="K5524" i="12"/>
  <c r="K5523" i="12"/>
  <c r="K5522" i="12"/>
  <c r="K5521" i="12"/>
  <c r="K5520" i="12"/>
  <c r="K5519" i="12"/>
  <c r="K5518" i="12"/>
  <c r="K5517" i="12"/>
  <c r="K5516" i="12"/>
  <c r="K5515" i="12"/>
  <c r="K5514" i="12"/>
  <c r="K5513" i="12"/>
  <c r="K5512" i="12"/>
  <c r="K5511" i="12"/>
  <c r="K5510" i="12"/>
  <c r="K5509" i="12"/>
  <c r="K5508" i="12"/>
  <c r="K5507" i="12"/>
  <c r="K5506" i="12"/>
  <c r="K5505" i="12"/>
  <c r="K5504" i="12"/>
  <c r="K5503" i="12"/>
  <c r="K5502" i="12"/>
  <c r="K5501" i="12"/>
  <c r="K5500" i="12"/>
  <c r="K5499" i="12"/>
  <c r="K5498" i="12"/>
  <c r="K5497" i="12"/>
  <c r="K5496" i="12"/>
  <c r="K5495" i="12"/>
  <c r="K5494" i="12"/>
  <c r="K5493" i="12"/>
  <c r="K5492" i="12"/>
  <c r="K5491" i="12"/>
  <c r="K5490" i="12"/>
  <c r="K5489" i="12"/>
  <c r="K5488" i="12"/>
  <c r="K5487" i="12"/>
  <c r="K5486" i="12"/>
  <c r="K5485" i="12"/>
  <c r="K5484" i="12"/>
  <c r="K5483" i="12"/>
  <c r="K5482" i="12"/>
  <c r="K5481" i="12"/>
  <c r="K5480" i="12"/>
  <c r="K5479" i="12"/>
  <c r="K5478" i="12"/>
  <c r="K5477" i="12"/>
  <c r="K5476" i="12"/>
  <c r="K5475" i="12"/>
  <c r="K5474" i="12"/>
  <c r="K5473" i="12"/>
  <c r="K5472" i="12"/>
  <c r="K5471" i="12"/>
  <c r="K5470" i="12"/>
  <c r="K5469" i="12"/>
  <c r="K5468" i="12"/>
  <c r="K5467" i="12"/>
  <c r="K5466" i="12"/>
  <c r="K5465" i="12"/>
  <c r="K5464" i="12"/>
  <c r="K5463" i="12"/>
  <c r="K5462" i="12"/>
  <c r="K5461" i="12"/>
  <c r="K5460" i="12"/>
  <c r="K5459" i="12"/>
  <c r="K5458" i="12"/>
  <c r="K5457" i="12"/>
  <c r="K5456" i="12"/>
  <c r="K5455" i="12"/>
  <c r="K5454" i="12"/>
  <c r="K5453" i="12"/>
  <c r="K5452" i="12"/>
  <c r="K5451" i="12"/>
  <c r="K5450" i="12"/>
  <c r="K5449" i="12"/>
  <c r="K5448" i="12"/>
  <c r="K5447" i="12"/>
  <c r="K5446" i="12"/>
  <c r="K5445" i="12"/>
  <c r="K5444" i="12"/>
  <c r="K5443" i="12"/>
  <c r="K5442" i="12"/>
  <c r="K5441" i="12"/>
  <c r="K5440" i="12"/>
  <c r="K5439" i="12"/>
  <c r="K5438" i="12"/>
  <c r="K5437" i="12"/>
  <c r="K5436" i="12"/>
  <c r="K5435" i="12"/>
  <c r="K5434" i="12"/>
  <c r="K5433" i="12"/>
  <c r="K5432" i="12"/>
  <c r="K5431" i="12"/>
  <c r="K5430" i="12"/>
  <c r="K5429" i="12"/>
  <c r="K5428" i="12"/>
  <c r="K5427" i="12"/>
  <c r="K5426" i="12"/>
  <c r="K5425" i="12"/>
  <c r="K5424" i="12"/>
  <c r="K5423" i="12"/>
  <c r="K5422" i="12"/>
  <c r="K5421" i="12"/>
  <c r="K5420" i="12"/>
  <c r="K5419" i="12"/>
  <c r="K5418" i="12"/>
  <c r="K5417" i="12"/>
  <c r="K5416" i="12"/>
  <c r="K5415" i="12"/>
  <c r="K5414" i="12"/>
  <c r="K5413" i="12"/>
  <c r="K5412" i="12"/>
  <c r="K5411" i="12"/>
  <c r="K5410" i="12"/>
  <c r="K5409" i="12"/>
  <c r="K5408" i="12"/>
  <c r="K5407" i="12"/>
  <c r="K5406" i="12"/>
  <c r="K5405" i="12"/>
  <c r="K5404" i="12"/>
  <c r="K5403" i="12"/>
  <c r="K5402" i="12"/>
  <c r="K5401" i="12"/>
  <c r="K5400" i="12"/>
  <c r="K5399" i="12"/>
  <c r="K5398" i="12"/>
  <c r="K5397" i="12"/>
  <c r="K5396" i="12"/>
  <c r="K5395" i="12"/>
  <c r="K5394" i="12"/>
  <c r="K5393" i="12"/>
  <c r="K5392" i="12"/>
  <c r="K5391" i="12"/>
  <c r="K5390" i="12"/>
  <c r="K5389" i="12"/>
  <c r="K5388" i="12"/>
  <c r="K5387" i="12"/>
  <c r="K5386" i="12"/>
  <c r="K5385" i="12"/>
  <c r="K5384" i="12"/>
  <c r="K5383" i="12"/>
  <c r="K5382" i="12"/>
  <c r="K5381" i="12"/>
  <c r="K5380" i="12"/>
  <c r="K5379" i="12"/>
  <c r="K5378" i="12"/>
  <c r="K5377" i="12"/>
  <c r="K5376" i="12"/>
  <c r="K5375" i="12"/>
  <c r="K5374" i="12"/>
  <c r="K5373" i="12"/>
  <c r="K5372" i="12"/>
  <c r="K5371" i="12"/>
  <c r="K5370" i="12"/>
  <c r="K5369" i="12"/>
  <c r="K5368" i="12"/>
  <c r="K5367" i="12"/>
  <c r="K5366" i="12"/>
  <c r="K5365" i="12"/>
  <c r="K5364" i="12"/>
  <c r="K5363" i="12"/>
  <c r="K5362" i="12"/>
  <c r="K5361" i="12"/>
  <c r="K5360" i="12"/>
  <c r="K5359" i="12"/>
  <c r="K5358" i="12"/>
  <c r="K5357" i="12"/>
  <c r="K5356" i="12"/>
  <c r="K5355" i="12"/>
  <c r="K5354" i="12"/>
  <c r="K5353" i="12"/>
  <c r="K5352" i="12"/>
  <c r="K5351" i="12"/>
  <c r="K5350" i="12"/>
  <c r="K5349" i="12"/>
  <c r="K5348" i="12"/>
  <c r="K5347" i="12"/>
  <c r="K5346" i="12"/>
  <c r="K5345" i="12"/>
  <c r="K5344" i="12"/>
  <c r="K5343" i="12"/>
  <c r="K5342" i="12"/>
  <c r="K5341" i="12"/>
  <c r="K5340" i="12"/>
  <c r="K5339" i="12"/>
  <c r="K5338" i="12"/>
  <c r="K5337" i="12"/>
  <c r="K5336" i="12"/>
  <c r="K5335" i="12"/>
  <c r="K5334" i="12"/>
  <c r="K5333" i="12"/>
  <c r="K5332" i="12"/>
  <c r="K5331" i="12"/>
  <c r="K5330" i="12"/>
  <c r="K5329" i="12"/>
  <c r="K5328" i="12"/>
  <c r="K5327" i="12"/>
  <c r="K5326" i="12"/>
  <c r="K5325" i="12"/>
  <c r="K5324" i="12"/>
  <c r="K5323" i="12"/>
  <c r="K5322" i="12"/>
  <c r="K5321" i="12"/>
  <c r="K5320" i="12"/>
  <c r="K5319" i="12"/>
  <c r="K5318" i="12"/>
  <c r="K5317" i="12"/>
  <c r="K5316" i="12"/>
  <c r="K5315" i="12"/>
  <c r="K5314" i="12"/>
  <c r="K5313" i="12"/>
  <c r="K5312" i="12"/>
  <c r="K5311" i="12"/>
  <c r="K5310" i="12"/>
  <c r="K5309" i="12"/>
  <c r="K5308" i="12"/>
  <c r="K5307" i="12"/>
  <c r="K5306" i="12"/>
  <c r="K5305" i="12"/>
  <c r="K5304" i="12"/>
  <c r="K5303" i="12"/>
  <c r="K5302" i="12"/>
  <c r="K5301" i="12"/>
  <c r="K5300" i="12"/>
  <c r="K5299" i="12"/>
  <c r="K5298" i="12"/>
  <c r="K5297" i="12"/>
  <c r="K5296" i="12"/>
  <c r="K5295" i="12"/>
  <c r="K5294" i="12"/>
  <c r="K5293" i="12"/>
  <c r="K5292" i="12"/>
  <c r="K5291" i="12"/>
  <c r="K5290" i="12"/>
  <c r="K5289" i="12"/>
  <c r="K5288" i="12"/>
  <c r="K5287" i="12"/>
  <c r="K5286" i="12"/>
  <c r="K5285" i="12"/>
  <c r="K5284" i="12"/>
  <c r="K5283" i="12"/>
  <c r="K5282" i="12"/>
  <c r="K5281" i="12"/>
  <c r="K5280" i="12"/>
  <c r="K5279" i="12"/>
  <c r="K5278" i="12"/>
  <c r="K5277" i="12"/>
  <c r="K5276" i="12"/>
  <c r="K5275" i="12"/>
  <c r="K5274" i="12"/>
  <c r="K5273" i="12"/>
  <c r="K5272" i="12"/>
  <c r="K5271" i="12"/>
  <c r="K5270" i="12"/>
  <c r="K5269" i="12"/>
  <c r="K5268" i="12"/>
  <c r="K5267" i="12"/>
  <c r="K5266" i="12"/>
  <c r="K5265" i="12"/>
  <c r="K5264" i="12"/>
  <c r="K5263" i="12"/>
  <c r="K5262" i="12"/>
  <c r="K5261" i="12"/>
  <c r="K5260" i="12"/>
  <c r="K5259" i="12"/>
  <c r="K5258" i="12"/>
  <c r="K5257" i="12"/>
  <c r="K5256" i="12"/>
  <c r="K5255" i="12"/>
  <c r="K5254" i="12"/>
  <c r="K5253" i="12"/>
  <c r="K5252" i="12"/>
  <c r="K5251" i="12"/>
  <c r="K5250" i="12"/>
  <c r="K5249" i="12"/>
  <c r="K5248" i="12"/>
  <c r="K5247" i="12"/>
  <c r="K5246" i="12"/>
  <c r="K5245" i="12"/>
  <c r="K5244" i="12"/>
  <c r="K5243" i="12"/>
  <c r="K5242" i="12"/>
  <c r="K5241" i="12"/>
  <c r="K5240" i="12"/>
  <c r="K5239" i="12"/>
  <c r="K5238" i="12"/>
  <c r="K5237" i="12"/>
  <c r="K5236" i="12"/>
  <c r="K5235" i="12"/>
  <c r="K5234" i="12"/>
  <c r="K5233" i="12"/>
  <c r="K5232" i="12"/>
  <c r="K5231" i="12"/>
  <c r="K5230" i="12"/>
  <c r="K5229" i="12"/>
  <c r="K5228" i="12"/>
  <c r="K5227" i="12"/>
  <c r="K5226" i="12"/>
  <c r="K5225" i="12"/>
  <c r="K5224" i="12"/>
  <c r="K5223" i="12"/>
  <c r="K5222" i="12"/>
  <c r="K5221" i="12"/>
  <c r="K5220" i="12"/>
  <c r="K5219" i="12"/>
  <c r="K5218" i="12"/>
  <c r="K5217" i="12"/>
  <c r="K5216" i="12"/>
  <c r="K5215" i="12"/>
  <c r="K5214" i="12"/>
  <c r="K5213" i="12"/>
  <c r="K5212" i="12"/>
  <c r="K5211" i="12"/>
  <c r="K5210" i="12"/>
  <c r="K5209" i="12"/>
  <c r="K5208" i="12"/>
  <c r="K5207" i="12"/>
  <c r="K5206" i="12"/>
  <c r="K5205" i="12"/>
  <c r="K5204" i="12"/>
  <c r="K5203" i="12"/>
  <c r="K5202" i="12"/>
  <c r="K5201" i="12"/>
  <c r="K5200" i="12"/>
  <c r="K5199" i="12"/>
  <c r="K5198" i="12"/>
  <c r="K5197" i="12"/>
  <c r="K5196" i="12"/>
  <c r="K5195" i="12"/>
  <c r="K5194" i="12"/>
  <c r="K5193" i="12"/>
  <c r="K5192" i="12"/>
  <c r="K5191" i="12"/>
  <c r="K5190" i="12"/>
  <c r="K5189" i="12"/>
  <c r="K5188" i="12"/>
  <c r="K5187" i="12"/>
  <c r="K5186" i="12"/>
  <c r="K5185" i="12"/>
  <c r="K5184" i="12"/>
  <c r="K5183" i="12"/>
  <c r="K5182" i="12"/>
  <c r="K5181" i="12"/>
  <c r="K5180" i="12"/>
  <c r="K5179" i="12"/>
  <c r="K5178" i="12"/>
  <c r="K5177" i="12"/>
  <c r="K5176" i="12"/>
  <c r="K5175" i="12"/>
  <c r="K5174" i="12"/>
  <c r="K5173" i="12"/>
  <c r="K5172" i="12"/>
  <c r="K5171" i="12"/>
  <c r="K5170" i="12"/>
  <c r="K5169" i="12"/>
  <c r="K5168" i="12"/>
  <c r="K5167" i="12"/>
  <c r="K5166" i="12"/>
  <c r="K5165" i="12"/>
  <c r="K5164" i="12"/>
  <c r="K5163" i="12"/>
  <c r="K5162" i="12"/>
  <c r="K5161" i="12"/>
  <c r="K5160" i="12"/>
  <c r="K5159" i="12"/>
  <c r="K5158" i="12"/>
  <c r="K5157" i="12"/>
  <c r="K5156" i="12"/>
  <c r="K5155" i="12"/>
  <c r="K5154" i="12"/>
  <c r="K5153" i="12"/>
  <c r="K5152" i="12"/>
  <c r="K5151" i="12"/>
  <c r="K5150" i="12"/>
  <c r="K5149" i="12"/>
  <c r="K5148" i="12"/>
  <c r="K5147" i="12"/>
  <c r="K5146" i="12"/>
  <c r="K5145" i="12"/>
  <c r="K5144" i="12"/>
  <c r="K5143" i="12"/>
  <c r="K5142" i="12"/>
  <c r="K5141" i="12"/>
  <c r="K5140" i="12"/>
  <c r="K5139" i="12"/>
  <c r="K5138" i="12"/>
  <c r="K5137" i="12"/>
  <c r="K5136" i="12"/>
  <c r="K5135" i="12"/>
  <c r="K5134" i="12"/>
  <c r="K5133" i="12"/>
  <c r="K5132" i="12"/>
  <c r="K5131" i="12"/>
  <c r="K5130" i="12"/>
  <c r="K5129" i="12"/>
  <c r="K5128" i="12"/>
  <c r="K5127" i="12"/>
  <c r="K5126" i="12"/>
  <c r="K5125" i="12"/>
  <c r="K5124" i="12"/>
  <c r="K5123" i="12"/>
  <c r="K5122" i="12"/>
  <c r="K5121" i="12"/>
  <c r="K5120" i="12"/>
  <c r="K5119" i="12"/>
  <c r="K5118" i="12"/>
  <c r="K5117" i="12"/>
  <c r="K5116" i="12"/>
  <c r="K5115" i="12"/>
  <c r="K5114" i="12"/>
  <c r="K5113" i="12"/>
  <c r="K5112" i="12"/>
  <c r="K5111" i="12"/>
  <c r="K5110" i="12"/>
  <c r="K5109" i="12"/>
  <c r="K5108" i="12"/>
  <c r="K5107" i="12"/>
  <c r="K5106" i="12"/>
  <c r="K5105" i="12"/>
  <c r="K5104" i="12"/>
  <c r="K5103" i="12"/>
  <c r="K5102" i="12"/>
  <c r="K5101" i="12"/>
  <c r="K5100" i="12"/>
  <c r="K5099" i="12"/>
  <c r="K5098" i="12"/>
  <c r="K5097" i="12"/>
  <c r="K5096" i="12"/>
  <c r="K5095" i="12"/>
  <c r="K5094" i="12"/>
  <c r="K5093" i="12"/>
  <c r="K5092" i="12"/>
  <c r="K5091" i="12"/>
  <c r="K5090" i="12"/>
  <c r="K5089" i="12"/>
  <c r="K5088" i="12"/>
  <c r="K5087" i="12"/>
  <c r="K5086" i="12"/>
  <c r="K5085" i="12"/>
  <c r="K5084" i="12"/>
  <c r="K5083" i="12"/>
  <c r="K5082" i="12"/>
  <c r="K5081" i="12"/>
  <c r="K5080" i="12"/>
  <c r="K5079" i="12"/>
  <c r="K5078" i="12"/>
  <c r="K5077" i="12"/>
  <c r="K5076" i="12"/>
  <c r="K5075" i="12"/>
  <c r="K5074" i="12"/>
  <c r="K5073" i="12"/>
  <c r="K5072" i="12"/>
  <c r="K5071" i="12"/>
  <c r="K5070" i="12"/>
  <c r="K5069" i="12"/>
  <c r="K5068" i="12"/>
  <c r="K5067" i="12"/>
  <c r="K5066" i="12"/>
  <c r="K5065" i="12"/>
  <c r="K5064" i="12"/>
  <c r="K5063" i="12"/>
  <c r="K5062" i="12"/>
  <c r="K5061" i="12"/>
  <c r="K5060" i="12"/>
  <c r="K5059" i="12"/>
  <c r="K5058" i="12"/>
  <c r="K5057" i="12"/>
  <c r="K5056" i="12"/>
  <c r="K5055" i="12"/>
  <c r="K5054" i="12"/>
  <c r="K5053" i="12"/>
  <c r="K5052" i="12"/>
  <c r="K5051" i="12"/>
  <c r="K5050" i="12"/>
  <c r="K5049" i="12"/>
  <c r="K5048" i="12"/>
  <c r="K5047" i="12"/>
  <c r="K5046" i="12"/>
  <c r="K5045" i="12"/>
  <c r="K5044" i="12"/>
  <c r="K5043" i="12"/>
  <c r="K5042" i="12"/>
  <c r="K5041" i="12"/>
  <c r="K5040" i="12"/>
  <c r="K5039" i="12"/>
  <c r="K5038" i="12"/>
  <c r="K5037" i="12"/>
  <c r="K5036" i="12"/>
  <c r="K5035" i="12"/>
  <c r="K5034" i="12"/>
  <c r="K5033" i="12"/>
  <c r="K5032" i="12"/>
  <c r="K5031" i="12"/>
  <c r="K5030" i="12"/>
  <c r="K5029" i="12"/>
  <c r="K5028" i="12"/>
  <c r="K5027" i="12"/>
  <c r="K5026" i="12"/>
  <c r="K5025" i="12"/>
  <c r="K5024" i="12"/>
  <c r="K5023" i="12"/>
  <c r="K5022" i="12"/>
  <c r="K5021" i="12"/>
  <c r="K5020" i="12"/>
  <c r="K5019" i="12"/>
  <c r="K5018" i="12"/>
  <c r="K5017" i="12"/>
  <c r="K5016" i="12"/>
  <c r="K5015" i="12"/>
  <c r="K5014" i="12"/>
  <c r="K5013" i="12"/>
  <c r="K5012" i="12"/>
  <c r="K5011" i="12"/>
  <c r="K5010" i="12"/>
  <c r="K5009" i="12"/>
  <c r="K5008" i="12"/>
  <c r="K5007" i="12"/>
  <c r="K5006" i="12"/>
  <c r="K5005" i="12"/>
  <c r="K5004" i="12"/>
  <c r="K5003" i="12"/>
  <c r="K5002" i="12"/>
  <c r="K5001" i="12"/>
  <c r="K5000" i="12"/>
  <c r="K4999" i="12"/>
  <c r="K4998" i="12"/>
  <c r="K4997" i="12"/>
  <c r="K4996" i="12"/>
  <c r="K4995" i="12"/>
  <c r="K4994" i="12"/>
  <c r="K4993" i="12"/>
  <c r="K4992" i="12"/>
  <c r="K4991" i="12"/>
  <c r="K4990" i="12"/>
  <c r="K4989" i="12"/>
  <c r="K4988" i="12"/>
  <c r="K4987" i="12"/>
  <c r="K4986" i="12"/>
  <c r="K4985" i="12"/>
  <c r="K4984" i="12"/>
  <c r="K4983" i="12"/>
  <c r="K4982" i="12"/>
  <c r="K4981" i="12"/>
  <c r="K4980" i="12"/>
  <c r="K4979" i="12"/>
  <c r="K4978" i="12"/>
  <c r="K4977" i="12"/>
  <c r="K4976" i="12"/>
  <c r="K4975" i="12"/>
  <c r="K4974" i="12"/>
  <c r="K4973" i="12"/>
  <c r="K4972" i="12"/>
  <c r="K4971" i="12"/>
  <c r="K4970" i="12"/>
  <c r="K4969" i="12"/>
  <c r="K4968" i="12"/>
  <c r="K4967" i="12"/>
  <c r="K4966" i="12"/>
  <c r="K4965" i="12"/>
  <c r="K4964" i="12"/>
  <c r="K4963" i="12"/>
  <c r="K4962" i="12"/>
  <c r="K4961" i="12"/>
  <c r="K4960" i="12"/>
  <c r="K4959" i="12"/>
  <c r="K4958" i="12"/>
  <c r="K4957" i="12"/>
  <c r="K4956" i="12"/>
  <c r="K4955" i="12"/>
  <c r="K4954" i="12"/>
  <c r="K4953" i="12"/>
  <c r="K4952" i="12"/>
  <c r="K4951" i="12"/>
  <c r="K4950" i="12"/>
  <c r="K4949" i="12"/>
  <c r="K4948" i="12"/>
  <c r="K4947" i="12"/>
  <c r="K4946" i="12"/>
  <c r="K4945" i="12"/>
  <c r="K4944" i="12"/>
  <c r="K4943" i="12"/>
  <c r="K4942" i="12"/>
  <c r="K4941" i="12"/>
  <c r="K4940" i="12"/>
  <c r="K4939" i="12"/>
  <c r="K4938" i="12"/>
  <c r="K4937" i="12"/>
  <c r="K4936" i="12"/>
  <c r="K4935" i="12"/>
  <c r="K4934" i="12"/>
  <c r="K4933" i="12"/>
  <c r="K4932" i="12"/>
  <c r="K4931" i="12"/>
  <c r="K4930" i="12"/>
  <c r="K4929" i="12"/>
  <c r="K4928" i="12"/>
  <c r="K4927" i="12"/>
  <c r="K4926" i="12"/>
  <c r="K4925" i="12"/>
  <c r="K4924" i="12"/>
  <c r="K4923" i="12"/>
  <c r="K4922" i="12"/>
  <c r="K4921" i="12"/>
  <c r="K4920" i="12"/>
  <c r="K4919" i="12"/>
  <c r="K4918" i="12"/>
  <c r="K4917" i="12"/>
  <c r="K4916" i="12"/>
  <c r="K4915" i="12"/>
  <c r="K4914" i="12"/>
  <c r="K4913" i="12"/>
  <c r="K4912" i="12"/>
  <c r="K4911" i="12"/>
  <c r="K4910" i="12"/>
  <c r="K4909" i="12"/>
  <c r="K4908" i="12"/>
  <c r="K4907" i="12"/>
  <c r="K4906" i="12"/>
  <c r="K4905" i="12"/>
  <c r="K4904" i="12"/>
  <c r="K4903" i="12"/>
  <c r="K4902" i="12"/>
  <c r="K4901" i="12"/>
  <c r="K4900" i="12"/>
  <c r="K4899" i="12"/>
  <c r="K4898" i="12"/>
  <c r="K4897" i="12"/>
  <c r="K4896" i="12"/>
  <c r="K4895" i="12"/>
  <c r="K4894" i="12"/>
  <c r="K4893" i="12"/>
  <c r="K4892" i="12"/>
  <c r="K4891" i="12"/>
  <c r="K4890" i="12"/>
  <c r="K4889" i="12"/>
  <c r="K4888" i="12"/>
  <c r="K4887" i="12"/>
  <c r="K4886" i="12"/>
  <c r="K4885" i="12"/>
  <c r="K4884" i="12"/>
  <c r="K4883" i="12"/>
  <c r="K4882" i="12"/>
  <c r="K4881" i="12"/>
  <c r="K4880" i="12"/>
  <c r="K4879" i="12"/>
  <c r="K4878" i="12"/>
  <c r="K4877" i="12"/>
  <c r="K4876" i="12"/>
  <c r="K4875" i="12"/>
  <c r="K4874" i="12"/>
  <c r="K4873" i="12"/>
  <c r="K4872" i="12"/>
  <c r="K4871" i="12"/>
  <c r="K4870" i="12"/>
  <c r="K4869" i="12"/>
  <c r="K4868" i="12"/>
  <c r="K4867" i="12"/>
  <c r="K4866" i="12"/>
  <c r="K4865" i="12"/>
  <c r="K4864" i="12"/>
  <c r="K4863" i="12"/>
  <c r="K4862" i="12"/>
  <c r="K4861" i="12"/>
  <c r="K4860" i="12"/>
  <c r="K4859" i="12"/>
  <c r="K4858" i="12"/>
  <c r="K4857" i="12"/>
  <c r="K4856" i="12"/>
  <c r="K4855" i="12"/>
  <c r="K4854" i="12"/>
  <c r="K4853" i="12"/>
  <c r="K4852" i="12"/>
  <c r="K4851" i="12"/>
  <c r="K4850" i="12"/>
  <c r="K4849" i="12"/>
  <c r="K4848" i="12"/>
  <c r="K4847" i="12"/>
  <c r="K4846" i="12"/>
  <c r="K4845" i="12"/>
  <c r="K4844" i="12"/>
  <c r="K4843" i="12"/>
  <c r="K4842" i="12"/>
  <c r="K4841" i="12"/>
  <c r="K4840" i="12"/>
  <c r="K4839" i="12"/>
  <c r="K4838" i="12"/>
  <c r="K4837" i="12"/>
  <c r="K4836" i="12"/>
  <c r="K4835" i="12"/>
  <c r="K4834" i="12"/>
  <c r="K4833" i="12"/>
  <c r="K4832" i="12"/>
  <c r="K4831" i="12"/>
  <c r="K4830" i="12"/>
  <c r="K4829" i="12"/>
  <c r="K4828" i="12"/>
  <c r="K4827" i="12"/>
  <c r="K4826" i="12"/>
  <c r="K4825" i="12"/>
  <c r="K4824" i="12"/>
  <c r="K4823" i="12"/>
  <c r="K4822" i="12"/>
  <c r="K4821" i="12"/>
  <c r="K4820" i="12"/>
  <c r="K4819" i="12"/>
  <c r="K4818" i="12"/>
  <c r="K4817" i="12"/>
  <c r="K4816" i="12"/>
  <c r="K4815" i="12"/>
  <c r="K4814" i="12"/>
  <c r="K4813" i="12"/>
  <c r="K4812" i="12"/>
  <c r="K4811" i="12"/>
  <c r="K4810" i="12"/>
  <c r="K4809" i="12"/>
  <c r="K4808" i="12"/>
  <c r="K4807" i="12"/>
  <c r="K4806" i="12"/>
  <c r="K4805" i="12"/>
  <c r="K4804" i="12"/>
  <c r="K4803" i="12"/>
  <c r="K4802" i="12"/>
  <c r="K4801" i="12"/>
  <c r="K4800" i="12"/>
  <c r="K4799" i="12"/>
  <c r="K4798" i="12"/>
  <c r="K4797" i="12"/>
  <c r="K4796" i="12"/>
  <c r="K4795" i="12"/>
  <c r="K4794" i="12"/>
  <c r="K4793" i="12"/>
  <c r="K4792" i="12"/>
  <c r="K4791" i="12"/>
  <c r="K4790" i="12"/>
  <c r="K4789" i="12"/>
  <c r="K4788" i="12"/>
  <c r="K4787" i="12"/>
  <c r="K4786" i="12"/>
  <c r="K4785" i="12"/>
  <c r="K4784" i="12"/>
  <c r="K4783" i="12"/>
  <c r="K4782" i="12"/>
  <c r="K4781" i="12"/>
  <c r="K4780" i="12"/>
  <c r="K4779" i="12"/>
  <c r="K4778" i="12"/>
  <c r="K4777" i="12"/>
  <c r="K4776" i="12"/>
  <c r="K4775" i="12"/>
  <c r="K4774" i="12"/>
  <c r="K4773" i="12"/>
  <c r="K4772" i="12"/>
  <c r="K4771" i="12"/>
  <c r="K4770" i="12"/>
  <c r="K4769" i="12"/>
  <c r="K4768" i="12"/>
  <c r="K4767" i="12"/>
  <c r="K4766" i="12"/>
  <c r="K4765" i="12"/>
  <c r="K4764" i="12"/>
  <c r="K4763" i="12"/>
  <c r="K4762" i="12"/>
  <c r="K4761" i="12"/>
  <c r="K4760" i="12"/>
  <c r="K4759" i="12"/>
  <c r="K4758" i="12"/>
  <c r="K4757" i="12"/>
  <c r="K4756" i="12"/>
  <c r="K4755" i="12"/>
  <c r="K4754" i="12"/>
  <c r="K4753" i="12"/>
  <c r="K4752" i="12"/>
  <c r="K4751" i="12"/>
  <c r="K4750" i="12"/>
  <c r="K4749" i="12"/>
  <c r="K4748" i="12"/>
  <c r="K4747" i="12"/>
  <c r="K4746" i="12"/>
  <c r="K4745" i="12"/>
  <c r="K4744" i="12"/>
  <c r="K4743" i="12"/>
  <c r="K4742" i="12"/>
  <c r="K4741" i="12"/>
  <c r="K4740" i="12"/>
  <c r="K4739" i="12"/>
  <c r="K4738" i="12"/>
  <c r="K4737" i="12"/>
  <c r="K4736" i="12"/>
  <c r="K4735" i="12"/>
  <c r="K4734" i="12"/>
  <c r="K4733" i="12"/>
  <c r="K4732" i="12"/>
  <c r="K4731" i="12"/>
  <c r="K4730" i="12"/>
  <c r="K4729" i="12"/>
  <c r="K4728" i="12"/>
  <c r="K4727" i="12"/>
  <c r="K4726" i="12"/>
  <c r="K4725" i="12"/>
  <c r="K4724" i="12"/>
  <c r="K4723" i="12"/>
  <c r="K4722" i="12"/>
  <c r="K4721" i="12"/>
  <c r="K4720" i="12"/>
  <c r="K4719" i="12"/>
  <c r="K4718" i="12"/>
  <c r="K4717" i="12"/>
  <c r="K4716" i="12"/>
  <c r="K4715" i="12"/>
  <c r="K4714" i="12"/>
  <c r="K4713" i="12"/>
  <c r="K4712" i="12"/>
  <c r="K4711" i="12"/>
  <c r="K4710" i="12"/>
  <c r="K4709" i="12"/>
  <c r="K4708" i="12"/>
  <c r="K4707" i="12"/>
  <c r="K4706" i="12"/>
  <c r="K4705" i="12"/>
  <c r="K4704" i="12"/>
  <c r="K4703" i="12"/>
  <c r="K4702" i="12"/>
  <c r="K4701" i="12"/>
  <c r="K4700" i="12"/>
  <c r="K4699" i="12"/>
  <c r="K4698" i="12"/>
  <c r="K4697" i="12"/>
  <c r="K4696" i="12"/>
  <c r="K4695" i="12"/>
  <c r="K4694" i="12"/>
  <c r="K4693" i="12"/>
  <c r="K4692" i="12"/>
  <c r="K4691" i="12"/>
  <c r="K4690" i="12"/>
  <c r="K4689" i="12"/>
  <c r="K4688" i="12"/>
  <c r="K4687" i="12"/>
  <c r="K4686" i="12"/>
  <c r="K4685" i="12"/>
  <c r="K4684" i="12"/>
  <c r="K4683" i="12"/>
  <c r="K4682" i="12"/>
  <c r="K4681" i="12"/>
  <c r="K4680" i="12"/>
  <c r="K4679" i="12"/>
  <c r="K4678" i="12"/>
  <c r="K4677" i="12"/>
  <c r="K4676" i="12"/>
  <c r="K4675" i="12"/>
  <c r="K4674" i="12"/>
  <c r="K4673" i="12"/>
  <c r="K4672" i="12"/>
  <c r="K4671" i="12"/>
  <c r="K4670" i="12"/>
  <c r="K4669" i="12"/>
  <c r="K4668" i="12"/>
  <c r="K4667" i="12"/>
  <c r="K4666" i="12"/>
  <c r="K4665" i="12"/>
  <c r="K4664" i="12"/>
  <c r="K4663" i="12"/>
  <c r="K4662" i="12"/>
  <c r="K4661" i="12"/>
  <c r="K4660" i="12"/>
  <c r="K4659" i="12"/>
  <c r="K4658" i="12"/>
  <c r="K4657" i="12"/>
  <c r="K4656" i="12"/>
  <c r="K4655" i="12"/>
  <c r="K4654" i="12"/>
  <c r="K4653" i="12"/>
  <c r="K4652" i="12"/>
  <c r="K4651" i="12"/>
  <c r="K4650" i="12"/>
  <c r="K4649" i="12"/>
  <c r="K4648" i="12"/>
  <c r="K4647" i="12"/>
  <c r="K4646" i="12"/>
  <c r="K4645" i="12"/>
  <c r="K4644" i="12"/>
  <c r="K4643" i="12"/>
  <c r="K4642" i="12"/>
  <c r="K4641" i="12"/>
  <c r="K4640" i="12"/>
  <c r="K4639" i="12"/>
  <c r="K4638" i="12"/>
  <c r="K4637" i="12"/>
  <c r="K4636" i="12"/>
  <c r="K4635" i="12"/>
  <c r="K4634" i="12"/>
  <c r="K4633" i="12"/>
  <c r="K4632" i="12"/>
  <c r="K4631" i="12"/>
  <c r="K4630" i="12"/>
  <c r="K4629" i="12"/>
  <c r="K4628" i="12"/>
  <c r="K4627" i="12"/>
  <c r="K4626" i="12"/>
  <c r="K4625" i="12"/>
  <c r="K4624" i="12"/>
  <c r="K4623" i="12"/>
  <c r="K4622" i="12"/>
  <c r="K4621" i="12"/>
  <c r="K4620" i="12"/>
  <c r="K4619" i="12"/>
  <c r="K4618" i="12"/>
  <c r="K4617" i="12"/>
  <c r="K4616" i="12"/>
  <c r="K4615" i="12"/>
  <c r="K4614" i="12"/>
  <c r="K4613" i="12"/>
  <c r="K4612" i="12"/>
  <c r="K4611" i="12"/>
  <c r="K4610" i="12"/>
  <c r="K4609" i="12"/>
  <c r="K4608" i="12"/>
  <c r="K4607" i="12"/>
  <c r="K4606" i="12"/>
  <c r="K4605" i="12"/>
  <c r="K4604" i="12"/>
  <c r="K4603" i="12"/>
  <c r="K4602" i="12"/>
  <c r="K4601" i="12"/>
  <c r="K4600" i="12"/>
  <c r="K4599" i="12"/>
  <c r="K4598" i="12"/>
  <c r="K4597" i="12"/>
  <c r="K4596" i="12"/>
  <c r="K4595" i="12"/>
  <c r="K4594" i="12"/>
  <c r="K4593" i="12"/>
  <c r="K4592" i="12"/>
  <c r="K4591" i="12"/>
  <c r="K4590" i="12"/>
  <c r="K4589" i="12"/>
  <c r="K4588" i="12"/>
  <c r="K4587" i="12"/>
  <c r="K4586" i="12"/>
  <c r="K4585" i="12"/>
  <c r="K4584" i="12"/>
  <c r="K4583" i="12"/>
  <c r="K4582" i="12"/>
  <c r="K4581" i="12"/>
  <c r="K4580" i="12"/>
  <c r="K4579" i="12"/>
  <c r="K4578" i="12"/>
  <c r="K4577" i="12"/>
  <c r="K4576" i="12"/>
  <c r="K4575" i="12"/>
  <c r="K4574" i="12"/>
  <c r="K4573" i="12"/>
  <c r="K4572" i="12"/>
  <c r="K4571" i="12"/>
  <c r="K4570" i="12"/>
  <c r="K4569" i="12"/>
  <c r="K4568" i="12"/>
  <c r="K4567" i="12"/>
  <c r="K4566" i="12"/>
  <c r="K4565" i="12"/>
  <c r="K4564" i="12"/>
  <c r="K4563" i="12"/>
  <c r="K4562" i="12"/>
  <c r="K4561" i="12"/>
  <c r="K4560" i="12"/>
  <c r="K4559" i="12"/>
  <c r="K4558" i="12"/>
  <c r="K4557" i="12"/>
  <c r="K4556" i="12"/>
  <c r="K4555" i="12"/>
  <c r="K4554" i="12"/>
  <c r="K4553" i="12"/>
  <c r="K4552" i="12"/>
  <c r="K4551" i="12"/>
  <c r="K4550" i="12"/>
  <c r="K4549" i="12"/>
  <c r="K4548" i="12"/>
  <c r="K4547" i="12"/>
  <c r="K4546" i="12"/>
  <c r="K4545" i="12"/>
  <c r="K4544" i="12"/>
  <c r="K4543" i="12"/>
  <c r="K4542" i="12"/>
  <c r="K4541" i="12"/>
  <c r="K4540" i="12"/>
  <c r="K4539" i="12"/>
  <c r="K4538" i="12"/>
  <c r="K4537" i="12"/>
  <c r="K4536" i="12"/>
  <c r="K4535" i="12"/>
  <c r="K4534" i="12"/>
  <c r="K4533" i="12"/>
  <c r="K4532" i="12"/>
  <c r="K4531" i="12"/>
  <c r="K4530" i="12"/>
  <c r="K4529" i="12"/>
  <c r="K4528" i="12"/>
  <c r="K4527" i="12"/>
  <c r="K4526" i="12"/>
  <c r="K4525" i="12"/>
  <c r="K4524" i="12"/>
  <c r="K4523" i="12"/>
  <c r="K4522" i="12"/>
  <c r="K4521" i="12"/>
  <c r="K4520" i="12"/>
  <c r="K4519" i="12"/>
  <c r="K4518" i="12"/>
  <c r="K4517" i="12"/>
  <c r="K4516" i="12"/>
  <c r="K4515" i="12"/>
  <c r="K4514" i="12"/>
  <c r="K4513" i="12"/>
  <c r="K4512" i="12"/>
  <c r="K4511" i="12"/>
  <c r="K4510" i="12"/>
  <c r="K4509" i="12"/>
  <c r="K4508" i="12"/>
  <c r="K4507" i="12"/>
  <c r="K4506" i="12"/>
  <c r="K4505" i="12"/>
  <c r="K4504" i="12"/>
  <c r="K4503" i="12"/>
  <c r="K4502" i="12"/>
  <c r="K4501" i="12"/>
  <c r="K4500" i="12"/>
  <c r="K4499" i="12"/>
  <c r="K4498" i="12"/>
  <c r="K4497" i="12"/>
  <c r="K4496" i="12"/>
  <c r="K4495" i="12"/>
  <c r="K4494" i="12"/>
  <c r="K4493" i="12"/>
  <c r="K4492" i="12"/>
  <c r="K4491" i="12"/>
  <c r="K4490" i="12"/>
  <c r="K4489" i="12"/>
  <c r="K4488" i="12"/>
  <c r="K4487" i="12"/>
  <c r="K4486" i="12"/>
  <c r="K4485" i="12"/>
  <c r="K4484" i="12"/>
  <c r="K4483" i="12"/>
  <c r="K4482" i="12"/>
  <c r="K4481" i="12"/>
  <c r="K4480" i="12"/>
  <c r="K4479" i="12"/>
  <c r="K4478" i="12"/>
  <c r="K4477" i="12"/>
  <c r="K4476" i="12"/>
  <c r="K4475" i="12"/>
  <c r="K4474" i="12"/>
  <c r="K4473" i="12"/>
  <c r="K4472" i="12"/>
  <c r="K4471" i="12"/>
  <c r="K4470" i="12"/>
  <c r="K4469" i="12"/>
  <c r="K4468" i="12"/>
  <c r="K4467" i="12"/>
  <c r="K4466" i="12"/>
  <c r="K4465" i="12"/>
  <c r="K4464" i="12"/>
  <c r="K4463" i="12"/>
  <c r="K4462" i="12"/>
  <c r="K4461" i="12"/>
  <c r="K4460" i="12"/>
  <c r="K4459" i="12"/>
  <c r="K4458" i="12"/>
  <c r="K4457" i="12"/>
  <c r="K4456" i="12"/>
  <c r="K4455" i="12"/>
  <c r="K4454" i="12"/>
  <c r="K4453" i="12"/>
  <c r="K4452" i="12"/>
  <c r="K4451" i="12"/>
  <c r="K4450" i="12"/>
  <c r="K4449" i="12"/>
  <c r="K4448" i="12"/>
  <c r="K4447" i="12"/>
  <c r="K4446" i="12"/>
  <c r="K4445" i="12"/>
  <c r="K4444" i="12"/>
  <c r="K4443" i="12"/>
  <c r="K4442" i="12"/>
  <c r="K4441" i="12"/>
  <c r="K4440" i="12"/>
  <c r="K4439" i="12"/>
  <c r="K4438" i="12"/>
  <c r="K4437" i="12"/>
  <c r="K4436" i="12"/>
  <c r="K4435" i="12"/>
  <c r="K4434" i="12"/>
  <c r="K4433" i="12"/>
  <c r="K4432" i="12"/>
  <c r="K4431" i="12"/>
  <c r="K4430" i="12"/>
  <c r="K4429" i="12"/>
  <c r="K4428" i="12"/>
  <c r="K4427" i="12"/>
  <c r="K4426" i="12"/>
  <c r="K4425" i="12"/>
  <c r="K4424" i="12"/>
  <c r="K4423" i="12"/>
  <c r="K4422" i="12"/>
  <c r="K4421" i="12"/>
  <c r="K4420" i="12"/>
  <c r="K4419" i="12"/>
  <c r="K4418" i="12"/>
  <c r="K4417" i="12"/>
  <c r="K4416" i="12"/>
  <c r="K4415" i="12"/>
  <c r="K4414" i="12"/>
  <c r="K4413" i="12"/>
  <c r="K4412" i="12"/>
  <c r="K4411" i="12"/>
  <c r="K4410" i="12"/>
  <c r="K4409" i="12"/>
  <c r="K4408" i="12"/>
  <c r="K4407" i="12"/>
  <c r="K4406" i="12"/>
  <c r="K4405" i="12"/>
  <c r="K4404" i="12"/>
  <c r="K4403" i="12"/>
  <c r="K4402" i="12"/>
  <c r="K4401" i="12"/>
  <c r="K4400" i="12"/>
  <c r="K4399" i="12"/>
  <c r="K4398" i="12"/>
  <c r="K4397" i="12"/>
  <c r="K4396" i="12"/>
  <c r="K4395" i="12"/>
  <c r="K4394" i="12"/>
  <c r="K4393" i="12"/>
  <c r="K4392" i="12"/>
  <c r="K4391" i="12"/>
  <c r="K4390" i="12"/>
  <c r="K4389" i="12"/>
  <c r="K4388" i="12"/>
  <c r="K4387" i="12"/>
  <c r="K4386" i="12"/>
  <c r="K4385" i="12"/>
  <c r="K4384" i="12"/>
  <c r="K4383" i="12"/>
  <c r="K4382" i="12"/>
  <c r="K4381" i="12"/>
  <c r="K4380" i="12"/>
  <c r="K4379" i="12"/>
  <c r="K4378" i="12"/>
  <c r="K4377" i="12"/>
  <c r="K4376" i="12"/>
  <c r="K4375" i="12"/>
  <c r="K4374" i="12"/>
  <c r="K4373" i="12"/>
  <c r="K4372" i="12"/>
  <c r="K4371" i="12"/>
  <c r="K4370" i="12"/>
  <c r="K4369" i="12"/>
  <c r="K4368" i="12"/>
  <c r="K4367" i="12"/>
  <c r="K4366" i="12"/>
  <c r="K4365" i="12"/>
  <c r="K4364" i="12"/>
  <c r="K4363" i="12"/>
  <c r="K4362" i="12"/>
  <c r="K4361" i="12"/>
  <c r="K4360" i="12"/>
  <c r="K4359" i="12"/>
  <c r="K4358" i="12"/>
  <c r="K4357" i="12"/>
  <c r="K4356" i="12"/>
  <c r="K4355" i="12"/>
  <c r="K4354" i="12"/>
  <c r="K4353" i="12"/>
  <c r="K4352" i="12"/>
  <c r="K4351" i="12"/>
  <c r="K4350" i="12"/>
  <c r="K4349" i="12"/>
  <c r="K4348" i="12"/>
  <c r="K4347" i="12"/>
  <c r="K4346" i="12"/>
  <c r="K4345" i="12"/>
  <c r="K4344" i="12"/>
  <c r="K4343" i="12"/>
  <c r="K4342" i="12"/>
  <c r="K4341" i="12"/>
  <c r="K4340" i="12"/>
  <c r="K4339" i="12"/>
  <c r="K4338" i="12"/>
  <c r="K4337" i="12"/>
  <c r="K4336" i="12"/>
  <c r="K4335" i="12"/>
  <c r="K4334" i="12"/>
  <c r="K4333" i="12"/>
  <c r="K4332" i="12"/>
  <c r="K4331" i="12"/>
  <c r="K4330" i="12"/>
  <c r="K4329" i="12"/>
  <c r="K4328" i="12"/>
  <c r="K4327" i="12"/>
  <c r="K4326" i="12"/>
  <c r="K4325" i="12"/>
  <c r="K4324" i="12"/>
  <c r="K4323" i="12"/>
  <c r="K4322" i="12"/>
  <c r="K4321" i="12"/>
  <c r="K4320" i="12"/>
  <c r="K4319" i="12"/>
  <c r="K4318" i="12"/>
  <c r="K4317" i="12"/>
  <c r="K4316" i="12"/>
  <c r="K4315" i="12"/>
  <c r="K4314" i="12"/>
  <c r="K4313" i="12"/>
  <c r="K4312" i="12"/>
  <c r="K4311" i="12"/>
  <c r="K4310" i="12"/>
  <c r="K4309" i="12"/>
  <c r="K4308" i="12"/>
  <c r="K4307" i="12"/>
  <c r="K4306" i="12"/>
  <c r="K4305" i="12"/>
  <c r="K4304" i="12"/>
  <c r="K4303" i="12"/>
  <c r="K4302" i="12"/>
  <c r="K4301" i="12"/>
  <c r="K4300" i="12"/>
  <c r="K4299" i="12"/>
  <c r="K4298" i="12"/>
  <c r="K4297" i="12"/>
  <c r="K4296" i="12"/>
  <c r="K4295" i="12"/>
  <c r="K4294" i="12"/>
  <c r="K4293" i="12"/>
  <c r="K4292" i="12"/>
  <c r="K4291" i="12"/>
  <c r="K4290" i="12"/>
  <c r="K4289" i="12"/>
  <c r="K4288" i="12"/>
  <c r="K4287" i="12"/>
  <c r="K4286" i="12"/>
  <c r="K4285" i="12"/>
  <c r="K4284" i="12"/>
  <c r="K4283" i="12"/>
  <c r="K4282" i="12"/>
  <c r="K4281" i="12"/>
  <c r="K4280" i="12"/>
  <c r="K4279" i="12"/>
  <c r="K4278" i="12"/>
  <c r="K4277" i="12"/>
  <c r="K4276" i="12"/>
  <c r="K4275" i="12"/>
  <c r="K4274" i="12"/>
  <c r="K4273" i="12"/>
  <c r="K4272" i="12"/>
  <c r="K4271" i="12"/>
  <c r="K4270" i="12"/>
  <c r="K4269" i="12"/>
  <c r="K4268" i="12"/>
  <c r="K4267" i="12"/>
  <c r="K4266" i="12"/>
  <c r="K4265" i="12"/>
  <c r="K4264" i="12"/>
  <c r="K4263" i="12"/>
  <c r="K4262" i="12"/>
  <c r="K4261" i="12"/>
  <c r="K4260" i="12"/>
  <c r="K4259" i="12"/>
  <c r="K4258" i="12"/>
  <c r="K4257" i="12"/>
  <c r="K4256" i="12"/>
  <c r="K4255" i="12"/>
  <c r="K4254" i="12"/>
  <c r="K4253" i="12"/>
  <c r="K4252" i="12"/>
  <c r="K4251" i="12"/>
  <c r="K4250" i="12"/>
  <c r="K4249" i="12"/>
  <c r="K4248" i="12"/>
  <c r="K4247" i="12"/>
  <c r="K4246" i="12"/>
  <c r="K4245" i="12"/>
  <c r="K4244" i="12"/>
  <c r="K4243" i="12"/>
  <c r="K4242" i="12"/>
  <c r="K4241" i="12"/>
  <c r="K4240" i="12"/>
  <c r="K4239" i="12"/>
  <c r="K4238" i="12"/>
  <c r="K4237" i="12"/>
  <c r="K4236" i="12"/>
  <c r="K4235" i="12"/>
  <c r="K4234" i="12"/>
  <c r="K4233" i="12"/>
  <c r="K4232" i="12"/>
  <c r="K4231" i="12"/>
  <c r="K4230" i="12"/>
  <c r="K4229" i="12"/>
  <c r="K4228" i="12"/>
  <c r="K4227" i="12"/>
  <c r="K4226" i="12"/>
  <c r="K4225" i="12"/>
  <c r="K4224" i="12"/>
  <c r="K4223" i="12"/>
  <c r="K4222" i="12"/>
  <c r="K4221" i="12"/>
  <c r="K4220" i="12"/>
  <c r="K4219" i="12"/>
  <c r="K4218" i="12"/>
  <c r="K4217" i="12"/>
  <c r="K4216" i="12"/>
  <c r="K4215" i="12"/>
  <c r="K4214" i="12"/>
  <c r="K4213" i="12"/>
  <c r="K4212" i="12"/>
  <c r="K4211" i="12"/>
  <c r="K4210" i="12"/>
  <c r="K4209" i="12"/>
  <c r="K4208" i="12"/>
  <c r="K4207" i="12"/>
  <c r="K4206" i="12"/>
  <c r="K4205" i="12"/>
  <c r="K4204" i="12"/>
  <c r="K4203" i="12"/>
  <c r="K4202" i="12"/>
  <c r="K4201" i="12"/>
  <c r="K4200" i="12"/>
  <c r="K4199" i="12"/>
  <c r="K4198" i="12"/>
  <c r="K4197" i="12"/>
  <c r="K4196" i="12"/>
  <c r="K4195" i="12"/>
  <c r="K4194" i="12"/>
  <c r="K4193" i="12"/>
  <c r="K4192" i="12"/>
  <c r="K4191" i="12"/>
  <c r="K4190" i="12"/>
  <c r="K4189" i="12"/>
  <c r="K4188" i="12"/>
  <c r="K4187" i="12"/>
  <c r="K4186" i="12"/>
  <c r="K4185" i="12"/>
  <c r="K4184" i="12"/>
  <c r="K4183" i="12"/>
  <c r="K4182" i="12"/>
  <c r="K4181" i="12"/>
  <c r="K4180" i="12"/>
  <c r="K4179" i="12"/>
  <c r="K4178" i="12"/>
  <c r="K4177" i="12"/>
  <c r="K4176" i="12"/>
  <c r="K4175" i="12"/>
  <c r="K4174" i="12"/>
  <c r="K4173" i="12"/>
  <c r="K4172" i="12"/>
  <c r="K4171" i="12"/>
  <c r="K4170" i="12"/>
  <c r="K4169" i="12"/>
  <c r="K4168" i="12"/>
  <c r="K4167" i="12"/>
  <c r="K4166" i="12"/>
  <c r="K4165" i="12"/>
  <c r="K4164" i="12"/>
  <c r="K4163" i="12"/>
  <c r="K4162" i="12"/>
  <c r="K4161" i="12"/>
  <c r="K4160" i="12"/>
  <c r="K4159" i="12"/>
  <c r="K4158" i="12"/>
  <c r="K4157" i="12"/>
  <c r="K4156" i="12"/>
  <c r="K4155" i="12"/>
  <c r="K4154" i="12"/>
  <c r="K4153" i="12"/>
  <c r="K4152" i="12"/>
  <c r="K4151" i="12"/>
  <c r="K4150" i="12"/>
  <c r="K4149" i="12"/>
  <c r="K4148" i="12"/>
  <c r="K4147" i="12"/>
  <c r="K4146" i="12"/>
  <c r="K4145" i="12"/>
  <c r="K4144" i="12"/>
  <c r="K4143" i="12"/>
  <c r="K4142" i="12"/>
  <c r="K4141" i="12"/>
  <c r="K4140" i="12"/>
  <c r="K4139" i="12"/>
  <c r="K4138" i="12"/>
  <c r="K4137" i="12"/>
  <c r="K4136" i="12"/>
  <c r="K4135" i="12"/>
  <c r="K4134" i="12"/>
  <c r="K4133" i="12"/>
  <c r="K4132" i="12"/>
  <c r="K4131" i="12"/>
  <c r="K4130" i="12"/>
  <c r="K4129" i="12"/>
  <c r="K4128" i="12"/>
  <c r="K4127" i="12"/>
  <c r="K4126" i="12"/>
  <c r="K4125" i="12"/>
  <c r="K4124" i="12"/>
  <c r="K4123" i="12"/>
  <c r="K4122" i="12"/>
  <c r="K4121" i="12"/>
  <c r="K4120" i="12"/>
  <c r="K4119" i="12"/>
  <c r="K4118" i="12"/>
  <c r="K4117" i="12"/>
  <c r="K4116" i="12"/>
  <c r="K4115" i="12"/>
  <c r="K4114" i="12"/>
  <c r="K4113" i="12"/>
  <c r="K4112" i="12"/>
  <c r="K4111" i="12"/>
  <c r="K4110" i="12"/>
  <c r="K4109" i="12"/>
  <c r="K4108" i="12"/>
  <c r="K4107" i="12"/>
  <c r="K4106" i="12"/>
  <c r="K4105" i="12"/>
  <c r="K4104" i="12"/>
  <c r="K4103" i="12"/>
  <c r="K4102" i="12"/>
  <c r="K4101" i="12"/>
  <c r="K4100" i="12"/>
  <c r="K4099" i="12"/>
  <c r="K4098" i="12"/>
  <c r="K4097" i="12"/>
  <c r="K4096" i="12"/>
  <c r="K4095" i="12"/>
  <c r="K4094" i="12"/>
  <c r="K4093" i="12"/>
  <c r="K4092" i="12"/>
  <c r="K4091" i="12"/>
  <c r="K4090" i="12"/>
  <c r="K4089" i="12"/>
  <c r="K4088" i="12"/>
  <c r="K4087" i="12"/>
  <c r="K4086" i="12"/>
  <c r="K4085" i="12"/>
  <c r="K4084" i="12"/>
  <c r="K4083" i="12"/>
  <c r="K4082" i="12"/>
  <c r="K4081" i="12"/>
  <c r="K4080" i="12"/>
  <c r="K4079" i="12"/>
  <c r="K4078" i="12"/>
  <c r="K4077" i="12"/>
  <c r="K4076" i="12"/>
  <c r="K4075" i="12"/>
  <c r="K4074" i="12"/>
  <c r="K4073" i="12"/>
  <c r="K4072" i="12"/>
  <c r="K4071" i="12"/>
  <c r="K4070" i="12"/>
  <c r="K4069" i="12"/>
  <c r="K4068" i="12"/>
  <c r="K4067" i="12"/>
  <c r="K4066" i="12"/>
  <c r="K4065" i="12"/>
  <c r="K4064" i="12"/>
  <c r="K4063" i="12"/>
  <c r="K4062" i="12"/>
  <c r="K4061" i="12"/>
  <c r="K4060" i="12"/>
  <c r="K4059" i="12"/>
  <c r="K4058" i="12"/>
  <c r="K4057" i="12"/>
  <c r="K4056" i="12"/>
  <c r="K4055" i="12"/>
  <c r="K4054" i="12"/>
  <c r="K4053" i="12"/>
  <c r="K4052" i="12"/>
  <c r="K4051" i="12"/>
  <c r="K4050" i="12"/>
  <c r="K4049" i="12"/>
  <c r="K4048" i="12"/>
  <c r="K4047" i="12"/>
  <c r="K4046" i="12"/>
  <c r="K4045" i="12"/>
  <c r="K4044" i="12"/>
  <c r="K4043" i="12"/>
  <c r="K4042" i="12"/>
  <c r="K4041" i="12"/>
  <c r="K4040" i="12"/>
  <c r="K4039" i="12"/>
  <c r="K4038" i="12"/>
  <c r="K4037" i="12"/>
  <c r="K4036" i="12"/>
  <c r="K4035" i="12"/>
  <c r="K4034" i="12"/>
  <c r="K4033" i="12"/>
  <c r="K4032" i="12"/>
  <c r="K4031" i="12"/>
  <c r="K4030" i="12"/>
  <c r="K4029" i="12"/>
  <c r="K4028" i="12"/>
  <c r="K4027" i="12"/>
  <c r="K4026" i="12"/>
  <c r="K4025" i="12"/>
  <c r="K4024" i="12"/>
  <c r="K4023" i="12"/>
  <c r="K4022" i="12"/>
  <c r="K4021" i="12"/>
  <c r="K4020" i="12"/>
  <c r="K4019" i="12"/>
  <c r="K4018" i="12"/>
  <c r="K4017" i="12"/>
  <c r="K4016" i="12"/>
  <c r="K4015" i="12"/>
  <c r="K4014" i="12"/>
  <c r="K4013" i="12"/>
  <c r="K4012" i="12"/>
  <c r="K4011" i="12"/>
  <c r="K4010" i="12"/>
  <c r="K4009" i="12"/>
  <c r="K4008" i="12"/>
  <c r="K4007" i="12"/>
  <c r="K4006" i="12"/>
  <c r="K4005" i="12"/>
  <c r="K4004" i="12"/>
  <c r="K4003" i="12"/>
  <c r="K4002" i="12"/>
  <c r="K4001" i="12"/>
  <c r="K4000" i="12"/>
  <c r="K3999" i="12"/>
  <c r="K3998" i="12"/>
  <c r="K3997" i="12"/>
  <c r="K3996" i="12"/>
  <c r="K3995" i="12"/>
  <c r="K3994" i="12"/>
  <c r="K3993" i="12"/>
  <c r="K3992" i="12"/>
  <c r="K3991" i="12"/>
  <c r="K3990" i="12"/>
  <c r="K3989" i="12"/>
  <c r="K3988" i="12"/>
  <c r="K3987" i="12"/>
  <c r="K3986" i="12"/>
  <c r="K3985" i="12"/>
  <c r="K3984" i="12"/>
  <c r="K3983" i="12"/>
  <c r="K3982" i="12"/>
  <c r="K3981" i="12"/>
  <c r="K3980" i="12"/>
  <c r="K3979" i="12"/>
  <c r="K3978" i="12"/>
  <c r="K3977" i="12"/>
  <c r="K3976" i="12"/>
  <c r="K3975" i="12"/>
  <c r="K3974" i="12"/>
  <c r="K3973" i="12"/>
  <c r="K3972" i="12"/>
  <c r="K3971" i="12"/>
  <c r="K3970" i="12"/>
  <c r="K3969" i="12"/>
  <c r="K3968" i="12"/>
  <c r="K3967" i="12"/>
  <c r="K3966" i="12"/>
  <c r="K3965" i="12"/>
  <c r="K3964" i="12"/>
  <c r="K3963" i="12"/>
  <c r="K3962" i="12"/>
  <c r="K3961" i="12"/>
  <c r="K3960" i="12"/>
  <c r="K3959" i="12"/>
  <c r="K3958" i="12"/>
  <c r="K3957" i="12"/>
  <c r="K3956" i="12"/>
  <c r="K3955" i="12"/>
  <c r="K3954" i="12"/>
  <c r="K3953" i="12"/>
  <c r="K3952" i="12"/>
  <c r="K3951" i="12"/>
  <c r="K3950" i="12"/>
  <c r="K3949" i="12"/>
  <c r="K3948" i="12"/>
  <c r="K3947" i="12"/>
  <c r="K3946" i="12"/>
  <c r="K3945" i="12"/>
  <c r="K3944" i="12"/>
  <c r="K3943" i="12"/>
  <c r="K3942" i="12"/>
  <c r="K3941" i="12"/>
  <c r="K3940" i="12"/>
  <c r="K3939" i="12"/>
  <c r="K3938" i="12"/>
  <c r="K3937" i="12"/>
  <c r="K3936" i="12"/>
  <c r="K3935" i="12"/>
  <c r="K3934" i="12"/>
  <c r="K3933" i="12"/>
  <c r="K3932" i="12"/>
  <c r="K3931" i="12"/>
  <c r="K3930" i="12"/>
  <c r="K3929" i="12"/>
  <c r="K3928" i="12"/>
  <c r="K3927" i="12"/>
  <c r="K3926" i="12"/>
  <c r="K3925" i="12"/>
  <c r="K3924" i="12"/>
  <c r="K3923" i="12"/>
  <c r="K3922" i="12"/>
  <c r="K3921" i="12"/>
  <c r="K3920" i="12"/>
  <c r="K3919" i="12"/>
  <c r="K3918" i="12"/>
  <c r="K3917" i="12"/>
  <c r="K3916" i="12"/>
  <c r="K3915" i="12"/>
  <c r="K3914" i="12"/>
  <c r="K3913" i="12"/>
  <c r="K3912" i="12"/>
  <c r="K3911" i="12"/>
  <c r="K3910" i="12"/>
  <c r="K3909" i="12"/>
  <c r="K3908" i="12"/>
  <c r="K3907" i="12"/>
  <c r="K3906" i="12"/>
  <c r="K3905" i="12"/>
  <c r="K3904" i="12"/>
  <c r="K3903" i="12"/>
  <c r="K3902" i="12"/>
  <c r="K3901" i="12"/>
  <c r="K3900" i="12"/>
  <c r="K3899" i="12"/>
  <c r="K3898" i="12"/>
  <c r="K3897" i="12"/>
  <c r="K3896" i="12"/>
  <c r="K3895" i="12"/>
  <c r="K3894" i="12"/>
  <c r="K3893" i="12"/>
  <c r="K3892" i="12"/>
  <c r="K3891" i="12"/>
  <c r="K3890" i="12"/>
  <c r="K3889" i="12"/>
  <c r="K3888" i="12"/>
  <c r="K3887" i="12"/>
  <c r="K3886" i="12"/>
  <c r="K3885" i="12"/>
  <c r="K3884" i="12"/>
  <c r="K3883" i="12"/>
  <c r="K3882" i="12"/>
  <c r="K3881" i="12"/>
  <c r="K3880" i="12"/>
  <c r="K3879" i="12"/>
  <c r="K3878" i="12"/>
  <c r="K3877" i="12"/>
  <c r="K3876" i="12"/>
  <c r="K3875" i="12"/>
  <c r="K3874" i="12"/>
  <c r="K3873" i="12"/>
  <c r="K3872" i="12"/>
  <c r="K3871" i="12"/>
  <c r="K3870" i="12"/>
  <c r="K3869" i="12"/>
  <c r="K3868" i="12"/>
  <c r="K3867" i="12"/>
  <c r="K3866" i="12"/>
  <c r="K3865" i="12"/>
  <c r="K3864" i="12"/>
  <c r="K3863" i="12"/>
  <c r="K3862" i="12"/>
  <c r="K3861" i="12"/>
  <c r="K3860" i="12"/>
  <c r="K3859" i="12"/>
  <c r="K3858" i="12"/>
  <c r="K3857" i="12"/>
  <c r="K3856" i="12"/>
  <c r="K3855" i="12"/>
  <c r="K3854" i="12"/>
  <c r="K3853" i="12"/>
  <c r="K3852" i="12"/>
  <c r="K3851" i="12"/>
  <c r="K3850" i="12"/>
  <c r="K3849" i="12"/>
  <c r="K3848" i="12"/>
  <c r="K3847" i="12"/>
  <c r="K3846" i="12"/>
  <c r="K3845" i="12"/>
  <c r="K3844" i="12"/>
  <c r="K3843" i="12"/>
  <c r="K3842" i="12"/>
  <c r="K3841" i="12"/>
  <c r="K3840" i="12"/>
  <c r="K3839" i="12"/>
  <c r="K3838" i="12"/>
  <c r="K3837" i="12"/>
  <c r="K3836" i="12"/>
  <c r="K3835" i="12"/>
  <c r="K3834" i="12"/>
  <c r="K3833" i="12"/>
  <c r="K3832" i="12"/>
  <c r="K3831" i="12"/>
  <c r="K3830" i="12"/>
  <c r="K3829" i="12"/>
  <c r="K3828" i="12"/>
  <c r="K3827" i="12"/>
  <c r="K3826" i="12"/>
  <c r="K3825" i="12"/>
  <c r="K3824" i="12"/>
  <c r="K3823" i="12"/>
  <c r="K3822" i="12"/>
  <c r="K3821" i="12"/>
  <c r="K3820" i="12"/>
  <c r="K3819" i="12"/>
  <c r="K3818" i="12"/>
  <c r="K3817" i="12"/>
  <c r="K3816" i="12"/>
  <c r="K3815" i="12"/>
  <c r="K3814" i="12"/>
  <c r="K3813" i="12"/>
  <c r="K3812" i="12"/>
  <c r="K3811" i="12"/>
  <c r="K3810" i="12"/>
  <c r="K3809" i="12"/>
  <c r="K3808" i="12"/>
  <c r="K3807" i="12"/>
  <c r="K3806" i="12"/>
  <c r="K3805" i="12"/>
  <c r="K3804" i="12"/>
  <c r="K3803" i="12"/>
  <c r="K3802" i="12"/>
  <c r="K3801" i="12"/>
  <c r="K3800" i="12"/>
  <c r="K3799" i="12"/>
  <c r="K3798" i="12"/>
  <c r="K3797" i="12"/>
  <c r="K3796" i="12"/>
  <c r="K3795" i="12"/>
  <c r="K3794" i="12"/>
  <c r="K3793" i="12"/>
  <c r="K3792" i="12"/>
  <c r="K3791" i="12"/>
  <c r="K3790" i="12"/>
  <c r="K3789" i="12"/>
  <c r="K3788" i="12"/>
  <c r="K3787" i="12"/>
  <c r="K3786" i="12"/>
  <c r="K3785" i="12"/>
  <c r="K3784" i="12"/>
  <c r="K3783" i="12"/>
  <c r="K3782" i="12"/>
  <c r="K3781" i="12"/>
  <c r="K3780" i="12"/>
  <c r="K3779" i="12"/>
  <c r="K3778" i="12"/>
  <c r="K3777" i="12"/>
  <c r="K3776" i="12"/>
  <c r="K3775" i="12"/>
  <c r="K3774" i="12"/>
  <c r="K3773" i="12"/>
  <c r="K3772" i="12"/>
  <c r="K3771" i="12"/>
  <c r="K3770" i="12"/>
  <c r="K3769" i="12"/>
  <c r="K3768" i="12"/>
  <c r="K3767" i="12"/>
  <c r="K3766" i="12"/>
  <c r="K3765" i="12"/>
  <c r="K3764" i="12"/>
  <c r="K3763" i="12"/>
  <c r="K3762" i="12"/>
  <c r="K3761" i="12"/>
  <c r="K3760" i="12"/>
  <c r="K3759" i="12"/>
  <c r="K3758" i="12"/>
  <c r="K3757" i="12"/>
  <c r="K3756" i="12"/>
  <c r="K3755" i="12"/>
  <c r="K3754" i="12"/>
  <c r="K3753" i="12"/>
  <c r="K3752" i="12"/>
  <c r="K3751" i="12"/>
  <c r="K3750" i="12"/>
  <c r="K3749" i="12"/>
  <c r="K3748" i="12"/>
  <c r="K3747" i="12"/>
  <c r="K3746" i="12"/>
  <c r="K3745" i="12"/>
  <c r="K3744" i="12"/>
  <c r="K3743" i="12"/>
  <c r="K3742" i="12"/>
  <c r="K3741" i="12"/>
  <c r="K3740" i="12"/>
  <c r="K3739" i="12"/>
  <c r="K3738" i="12"/>
  <c r="K3737" i="12"/>
  <c r="K3736" i="12"/>
  <c r="K3735" i="12"/>
  <c r="K3734" i="12"/>
  <c r="K3733" i="12"/>
  <c r="K3732" i="12"/>
  <c r="K3731" i="12"/>
  <c r="K3730" i="12"/>
  <c r="K3729" i="12"/>
  <c r="K3728" i="12"/>
  <c r="K3727" i="12"/>
  <c r="K3726" i="12"/>
  <c r="K3725" i="12"/>
  <c r="K3724" i="12"/>
  <c r="K3723" i="12"/>
  <c r="K3722" i="12"/>
  <c r="K3721" i="12"/>
  <c r="K3720" i="12"/>
  <c r="K3719" i="12"/>
  <c r="K3718" i="12"/>
  <c r="K3717" i="12"/>
  <c r="K3716" i="12"/>
  <c r="K3715" i="12"/>
  <c r="K3714" i="12"/>
  <c r="K3713" i="12"/>
  <c r="K3712" i="12"/>
  <c r="K3711" i="12"/>
  <c r="K3710" i="12"/>
  <c r="K3709" i="12"/>
  <c r="K3708" i="12"/>
  <c r="K3707" i="12"/>
  <c r="K3706" i="12"/>
  <c r="K3705" i="12"/>
  <c r="K3704" i="12"/>
  <c r="K3703" i="12"/>
  <c r="K3702" i="12"/>
  <c r="K3701" i="12"/>
  <c r="K3700" i="12"/>
  <c r="K3699" i="12"/>
  <c r="K3698" i="12"/>
  <c r="K3697" i="12"/>
  <c r="K3696" i="12"/>
  <c r="K3695" i="12"/>
  <c r="K3694" i="12"/>
  <c r="K3693" i="12"/>
  <c r="K3692" i="12"/>
  <c r="K3691" i="12"/>
  <c r="K3690" i="12"/>
  <c r="K3689" i="12"/>
  <c r="K3688" i="12"/>
  <c r="K3687" i="12"/>
  <c r="K3686" i="12"/>
  <c r="K3685" i="12"/>
  <c r="K3684" i="12"/>
  <c r="K3683" i="12"/>
  <c r="K3682" i="12"/>
  <c r="K3681" i="12"/>
  <c r="K3680" i="12"/>
  <c r="K3679" i="12"/>
  <c r="K3678" i="12"/>
  <c r="K3677" i="12"/>
  <c r="K3676" i="12"/>
  <c r="K3675" i="12"/>
  <c r="K3674" i="12"/>
  <c r="K3673" i="12"/>
  <c r="K3672" i="12"/>
  <c r="K3671" i="12"/>
  <c r="K3670" i="12"/>
  <c r="K3669" i="12"/>
  <c r="K3668" i="12"/>
  <c r="K3667" i="12"/>
  <c r="K3666" i="12"/>
  <c r="K3665" i="12"/>
  <c r="K3664" i="12"/>
  <c r="K3663" i="12"/>
  <c r="K3662" i="12"/>
  <c r="K3661" i="12"/>
  <c r="K3660" i="12"/>
  <c r="K3659" i="12"/>
  <c r="K3658" i="12"/>
  <c r="K3657" i="12"/>
  <c r="K3656" i="12"/>
  <c r="K3655" i="12"/>
  <c r="K3654" i="12"/>
  <c r="K3653" i="12"/>
  <c r="K3652" i="12"/>
  <c r="K3651" i="12"/>
  <c r="K3650" i="12"/>
  <c r="K3649" i="12"/>
  <c r="K3648" i="12"/>
  <c r="K3647" i="12"/>
  <c r="K3646" i="12"/>
  <c r="K3645" i="12"/>
  <c r="K3644" i="12"/>
  <c r="K3643" i="12"/>
  <c r="K3642" i="12"/>
  <c r="K3641" i="12"/>
  <c r="K3640" i="12"/>
  <c r="K3639" i="12"/>
  <c r="K3638" i="12"/>
  <c r="K3637" i="12"/>
  <c r="K3636" i="12"/>
  <c r="K3635" i="12"/>
  <c r="K3634" i="12"/>
  <c r="K3633" i="12"/>
  <c r="K3632" i="12"/>
  <c r="K3631" i="12"/>
  <c r="K3630" i="12"/>
  <c r="K3629" i="12"/>
  <c r="K3628" i="12"/>
  <c r="K3627" i="12"/>
  <c r="K3626" i="12"/>
  <c r="K3625" i="12"/>
  <c r="K3624" i="12"/>
  <c r="K3623" i="12"/>
  <c r="K3622" i="12"/>
  <c r="K3621" i="12"/>
  <c r="K3620" i="12"/>
  <c r="K3619" i="12"/>
  <c r="K3618" i="12"/>
  <c r="K3617" i="12"/>
  <c r="K3616" i="12"/>
  <c r="K3615" i="12"/>
  <c r="K3614" i="12"/>
  <c r="K3613" i="12"/>
  <c r="K3612" i="12"/>
  <c r="K3611" i="12"/>
  <c r="K3610" i="12"/>
  <c r="K3609" i="12"/>
  <c r="K3608" i="12"/>
  <c r="K3607" i="12"/>
  <c r="K3606" i="12"/>
  <c r="K3605" i="12"/>
  <c r="K3604" i="12"/>
  <c r="K3603" i="12"/>
  <c r="K3602" i="12"/>
  <c r="K3601" i="12"/>
  <c r="K3600" i="12"/>
  <c r="K3599" i="12"/>
  <c r="K3598" i="12"/>
  <c r="K3597" i="12"/>
  <c r="K3596" i="12"/>
  <c r="K3595" i="12"/>
  <c r="K3594" i="12"/>
  <c r="K3593" i="12"/>
  <c r="K3592" i="12"/>
  <c r="K3591" i="12"/>
  <c r="K3590" i="12"/>
  <c r="K3589" i="12"/>
  <c r="K3588" i="12"/>
  <c r="K3587" i="12"/>
  <c r="K3586" i="12"/>
  <c r="K3585" i="12"/>
  <c r="K3584" i="12"/>
  <c r="K3583" i="12"/>
  <c r="K3582" i="12"/>
  <c r="K3581" i="12"/>
  <c r="K3580" i="12"/>
  <c r="K3579" i="12"/>
  <c r="K3578" i="12"/>
  <c r="K3577" i="12"/>
  <c r="K3576" i="12"/>
  <c r="K3575" i="12"/>
  <c r="K3574" i="12"/>
  <c r="K3573" i="12"/>
  <c r="K3572" i="12"/>
  <c r="K3571" i="12"/>
  <c r="K3570" i="12"/>
  <c r="K3569" i="12"/>
  <c r="K3568" i="12"/>
  <c r="K3567" i="12"/>
  <c r="K3566" i="12"/>
  <c r="K3565" i="12"/>
  <c r="K3564" i="12"/>
  <c r="K3563" i="12"/>
  <c r="K3562" i="12"/>
  <c r="K3561" i="12"/>
  <c r="K3560" i="12"/>
  <c r="K3559" i="12"/>
  <c r="K3558" i="12"/>
  <c r="K3557" i="12"/>
  <c r="K3556" i="12"/>
  <c r="K3555" i="12"/>
  <c r="K3554" i="12"/>
  <c r="K3553" i="12"/>
  <c r="K3552" i="12"/>
  <c r="K3551" i="12"/>
  <c r="K3550" i="12"/>
  <c r="K3549" i="12"/>
  <c r="K3548" i="12"/>
  <c r="K3547" i="12"/>
  <c r="K3546" i="12"/>
  <c r="K3545" i="12"/>
  <c r="K3544" i="12"/>
  <c r="K3543" i="12"/>
  <c r="K3542" i="12"/>
  <c r="K3541" i="12"/>
  <c r="K3540" i="12"/>
  <c r="K3539" i="12"/>
  <c r="K3538" i="12"/>
  <c r="K3537" i="12"/>
  <c r="K3536" i="12"/>
  <c r="K3535" i="12"/>
  <c r="K3534" i="12"/>
  <c r="K3533" i="12"/>
  <c r="K3532" i="12"/>
  <c r="K3531" i="12"/>
  <c r="K3530" i="12"/>
  <c r="K3529" i="12"/>
  <c r="K3528" i="12"/>
  <c r="K3527" i="12"/>
  <c r="K3526" i="12"/>
  <c r="K3525" i="12"/>
  <c r="K3524" i="12"/>
  <c r="K3523" i="12"/>
  <c r="K3522" i="12"/>
  <c r="K3521" i="12"/>
  <c r="K3520" i="12"/>
  <c r="K3519" i="12"/>
  <c r="K3518" i="12"/>
  <c r="K3517" i="12"/>
  <c r="K3516" i="12"/>
  <c r="K3515" i="12"/>
  <c r="K3514" i="12"/>
  <c r="K3513" i="12"/>
  <c r="K3512" i="12"/>
  <c r="K3511" i="12"/>
  <c r="K3510" i="12"/>
  <c r="K3509" i="12"/>
  <c r="K3508" i="12"/>
  <c r="K3507" i="12"/>
  <c r="K3506" i="12"/>
  <c r="K3505" i="12"/>
  <c r="K3504" i="12"/>
  <c r="K3503" i="12"/>
  <c r="K3502" i="12"/>
  <c r="K3501" i="12"/>
  <c r="K3500" i="12"/>
  <c r="K3499" i="12"/>
  <c r="K3498" i="12"/>
  <c r="K3497" i="12"/>
  <c r="K3496" i="12"/>
  <c r="K3495" i="12"/>
  <c r="K3494" i="12"/>
  <c r="K3493" i="12"/>
  <c r="K3492" i="12"/>
  <c r="K3491" i="12"/>
  <c r="K3490" i="12"/>
  <c r="K3489" i="12"/>
  <c r="K3488" i="12"/>
  <c r="K3487" i="12"/>
  <c r="K3486" i="12"/>
  <c r="K3485" i="12"/>
  <c r="K3484" i="12"/>
  <c r="K3483" i="12"/>
  <c r="K3482" i="12"/>
  <c r="K3481" i="12"/>
  <c r="K3480" i="12"/>
  <c r="K3479" i="12"/>
  <c r="K3478" i="12"/>
  <c r="K3477" i="12"/>
  <c r="K3476" i="12"/>
  <c r="K3475" i="12"/>
  <c r="K3474" i="12"/>
  <c r="K3473" i="12"/>
  <c r="K3472" i="12"/>
  <c r="K3471" i="12"/>
  <c r="K3470" i="12"/>
  <c r="K3469" i="12"/>
  <c r="K3468" i="12"/>
  <c r="K3467" i="12"/>
  <c r="K3466" i="12"/>
  <c r="K3465" i="12"/>
  <c r="K3464" i="12"/>
  <c r="K3463" i="12"/>
  <c r="K3462" i="12"/>
  <c r="K3461" i="12"/>
  <c r="K3460" i="12"/>
  <c r="K3459" i="12"/>
  <c r="K3458" i="12"/>
  <c r="K3457" i="12"/>
  <c r="K3456" i="12"/>
  <c r="K3455" i="12"/>
  <c r="K3454" i="12"/>
  <c r="K3453" i="12"/>
  <c r="K3452" i="12"/>
  <c r="K3451" i="12"/>
  <c r="K3450" i="12"/>
  <c r="K3449" i="12"/>
  <c r="K3448" i="12"/>
  <c r="K3447" i="12"/>
  <c r="K3446" i="12"/>
  <c r="K3445" i="12"/>
  <c r="K3444" i="12"/>
  <c r="K3443" i="12"/>
  <c r="K3442" i="12"/>
  <c r="K3441" i="12"/>
  <c r="K3440" i="12"/>
  <c r="K3439" i="12"/>
  <c r="K3438" i="12"/>
  <c r="K3437" i="12"/>
  <c r="K3436" i="12"/>
  <c r="K3435" i="12"/>
  <c r="K3434" i="12"/>
  <c r="K3433" i="12"/>
  <c r="K3432" i="12"/>
  <c r="K3431" i="12"/>
  <c r="K3430" i="12"/>
  <c r="K3429" i="12"/>
  <c r="K3428" i="12"/>
  <c r="K3427" i="12"/>
  <c r="K3426" i="12"/>
  <c r="K3425" i="12"/>
  <c r="K3424" i="12"/>
  <c r="K3423" i="12"/>
  <c r="K3422" i="12"/>
  <c r="K3421" i="12"/>
  <c r="K3420" i="12"/>
  <c r="K3419" i="12"/>
  <c r="K3418" i="12"/>
  <c r="K3417" i="12"/>
  <c r="K3416" i="12"/>
  <c r="K3415" i="12"/>
  <c r="K3414" i="12"/>
  <c r="K3413" i="12"/>
  <c r="K3412" i="12"/>
  <c r="K3411" i="12"/>
  <c r="K3410" i="12"/>
  <c r="K3409" i="12"/>
  <c r="K3408" i="12"/>
  <c r="K3407" i="12"/>
  <c r="K3406" i="12"/>
  <c r="K3405" i="12"/>
  <c r="K3404" i="12"/>
  <c r="K3403" i="12"/>
  <c r="K3402" i="12"/>
  <c r="K3401" i="12"/>
  <c r="K3400" i="12"/>
  <c r="K3399" i="12"/>
  <c r="K3398" i="12"/>
  <c r="K3397" i="12"/>
  <c r="K3396" i="12"/>
  <c r="K3395" i="12"/>
  <c r="K3394" i="12"/>
  <c r="K3393" i="12"/>
  <c r="K3392" i="12"/>
  <c r="K3391" i="12"/>
  <c r="K3390" i="12"/>
  <c r="K3389" i="12"/>
  <c r="K3388" i="12"/>
  <c r="K3387" i="12"/>
  <c r="K3386" i="12"/>
  <c r="K3385" i="12"/>
  <c r="K3384" i="12"/>
  <c r="K3383" i="12"/>
  <c r="K3382" i="12"/>
  <c r="K3381" i="12"/>
  <c r="K3380" i="12"/>
  <c r="K3379" i="12"/>
  <c r="K3378" i="12"/>
  <c r="K3377" i="12"/>
  <c r="K3376" i="12"/>
  <c r="K3375" i="12"/>
  <c r="K3374" i="12"/>
  <c r="K3373" i="12"/>
  <c r="K3372" i="12"/>
  <c r="K3371" i="12"/>
  <c r="K3370" i="12"/>
  <c r="K3369" i="12"/>
  <c r="K3368" i="12"/>
  <c r="K3367" i="12"/>
  <c r="K3366" i="12"/>
  <c r="K3365" i="12"/>
  <c r="K3364" i="12"/>
  <c r="K3363" i="12"/>
  <c r="K3362" i="12"/>
  <c r="K3361" i="12"/>
  <c r="K3360" i="12"/>
  <c r="K3359" i="12"/>
  <c r="K3358" i="12"/>
  <c r="K3357" i="12"/>
  <c r="K3356" i="12"/>
  <c r="K3355" i="12"/>
  <c r="K3354" i="12"/>
  <c r="K3353" i="12"/>
  <c r="K3352" i="12"/>
  <c r="K3351" i="12"/>
  <c r="K3350" i="12"/>
  <c r="K3349" i="12"/>
  <c r="K3348" i="12"/>
  <c r="K3347" i="12"/>
  <c r="K3346" i="12"/>
  <c r="K3345" i="12"/>
  <c r="K3344" i="12"/>
  <c r="K3343" i="12"/>
  <c r="K3342" i="12"/>
  <c r="K3341" i="12"/>
  <c r="K3340" i="12"/>
  <c r="K3339" i="12"/>
  <c r="K3338" i="12"/>
  <c r="K3337" i="12"/>
  <c r="K3336" i="12"/>
  <c r="K3335" i="12"/>
  <c r="K3334" i="12"/>
  <c r="K3333" i="12"/>
  <c r="K3332" i="12"/>
  <c r="K3331" i="12"/>
  <c r="K3330" i="12"/>
  <c r="K3329" i="12"/>
  <c r="K3328" i="12"/>
  <c r="K3327" i="12"/>
  <c r="K3326" i="12"/>
  <c r="K3325" i="12"/>
  <c r="K3324" i="12"/>
  <c r="K3323" i="12"/>
  <c r="K3322" i="12"/>
  <c r="K3321" i="12"/>
  <c r="K3320" i="12"/>
  <c r="K3319" i="12"/>
  <c r="K3318" i="12"/>
  <c r="K3317" i="12"/>
  <c r="K3316" i="12"/>
  <c r="K3315" i="12"/>
  <c r="K3314" i="12"/>
  <c r="K3313" i="12"/>
  <c r="K3312" i="12"/>
  <c r="K3311" i="12"/>
  <c r="K3310" i="12"/>
  <c r="K3309" i="12"/>
  <c r="K3308" i="12"/>
  <c r="K3307" i="12"/>
  <c r="K3306" i="12"/>
  <c r="K3305" i="12"/>
  <c r="K3304" i="12"/>
  <c r="K3303" i="12"/>
  <c r="K3302" i="12"/>
  <c r="K3301" i="12"/>
  <c r="K3300" i="12"/>
  <c r="K3299" i="12"/>
  <c r="K3298" i="12"/>
  <c r="K3297" i="12"/>
  <c r="K3296" i="12"/>
  <c r="K3295" i="12"/>
  <c r="K3294" i="12"/>
  <c r="K3293" i="12"/>
  <c r="K3292" i="12"/>
  <c r="K3291" i="12"/>
  <c r="K3290" i="12"/>
  <c r="K3289" i="12"/>
  <c r="K3288" i="12"/>
  <c r="K3287" i="12"/>
  <c r="K3286" i="12"/>
  <c r="K3285" i="12"/>
  <c r="K3284" i="12"/>
  <c r="K3283" i="12"/>
  <c r="K3282" i="12"/>
  <c r="K3281" i="12"/>
  <c r="K3280" i="12"/>
  <c r="K3279" i="12"/>
  <c r="K3278" i="12"/>
  <c r="K3277" i="12"/>
  <c r="K3276" i="12"/>
  <c r="K3275" i="12"/>
  <c r="K3274" i="12"/>
  <c r="K3273" i="12"/>
  <c r="K3272" i="12"/>
  <c r="K3271" i="12"/>
  <c r="K3270" i="12"/>
  <c r="K3269" i="12"/>
  <c r="K3268" i="12"/>
  <c r="K3267" i="12"/>
  <c r="K3266" i="12"/>
  <c r="K3265" i="12"/>
  <c r="K3264" i="12"/>
  <c r="K3263" i="12"/>
  <c r="K3262" i="12"/>
  <c r="K3261" i="12"/>
  <c r="K3260" i="12"/>
  <c r="K3259" i="12"/>
  <c r="K3258" i="12"/>
  <c r="K3257" i="12"/>
  <c r="K3256" i="12"/>
  <c r="K3255" i="12"/>
  <c r="K3254" i="12"/>
  <c r="K3253" i="12"/>
  <c r="K3252" i="12"/>
  <c r="K3251" i="12"/>
  <c r="K3250" i="12"/>
  <c r="K3249" i="12"/>
  <c r="K3248" i="12"/>
  <c r="K3247" i="12"/>
  <c r="K3246" i="12"/>
  <c r="K3245" i="12"/>
  <c r="K3244" i="12"/>
  <c r="K3243" i="12"/>
  <c r="K3242" i="12"/>
  <c r="K3241" i="12"/>
  <c r="K3240" i="12"/>
  <c r="K3239" i="12"/>
  <c r="K3238" i="12"/>
  <c r="K3237" i="12"/>
  <c r="K3236" i="12"/>
  <c r="K3235" i="12"/>
  <c r="K3234" i="12"/>
  <c r="K3233" i="12"/>
  <c r="K3232" i="12"/>
  <c r="K3231" i="12"/>
  <c r="K3230" i="12"/>
  <c r="K3229" i="12"/>
  <c r="K3228" i="12"/>
  <c r="K3227" i="12"/>
  <c r="K3226" i="12"/>
  <c r="K3225" i="12"/>
  <c r="K3224" i="12"/>
  <c r="K3223" i="12"/>
  <c r="K3222" i="12"/>
  <c r="K3221" i="12"/>
  <c r="K3220" i="12"/>
  <c r="K3219" i="12"/>
  <c r="K3218" i="12"/>
  <c r="K3217" i="12"/>
  <c r="K3216" i="12"/>
  <c r="K3215" i="12"/>
  <c r="K3214" i="12"/>
  <c r="K3213" i="12"/>
  <c r="K3212" i="12"/>
  <c r="K3211" i="12"/>
  <c r="K3210" i="12"/>
  <c r="K3209" i="12"/>
  <c r="K3208" i="12"/>
  <c r="K3207" i="12"/>
  <c r="K3206" i="12"/>
  <c r="K3205" i="12"/>
  <c r="K3204" i="12"/>
  <c r="K3203" i="12"/>
  <c r="K3202" i="12"/>
  <c r="K3201" i="12"/>
  <c r="K3200" i="12"/>
  <c r="K3199" i="12"/>
  <c r="K3198" i="12"/>
  <c r="K3197" i="12"/>
  <c r="K3196" i="12"/>
  <c r="K3195" i="12"/>
  <c r="K3194" i="12"/>
  <c r="K3193" i="12"/>
  <c r="K3192" i="12"/>
  <c r="K3191" i="12"/>
  <c r="K3190" i="12"/>
  <c r="K3189" i="12"/>
  <c r="K3188" i="12"/>
  <c r="K3187" i="12"/>
  <c r="K3186" i="12"/>
  <c r="K3185" i="12"/>
  <c r="K3184" i="12"/>
  <c r="K3183" i="12"/>
  <c r="K3182" i="12"/>
  <c r="K3181" i="12"/>
  <c r="K3180" i="12"/>
  <c r="K3179" i="12"/>
  <c r="K3178" i="12"/>
  <c r="K3177" i="12"/>
  <c r="K3176" i="12"/>
  <c r="K3175" i="12"/>
  <c r="K3174" i="12"/>
  <c r="K3173" i="12"/>
  <c r="K3172" i="12"/>
  <c r="K3171" i="12"/>
  <c r="K3170" i="12"/>
  <c r="K3169" i="12"/>
  <c r="K3168" i="12"/>
  <c r="K3167" i="12"/>
  <c r="K3166" i="12"/>
  <c r="K3165" i="12"/>
  <c r="K3164" i="12"/>
  <c r="K3163" i="12"/>
  <c r="K3162" i="12"/>
  <c r="K3161" i="12"/>
  <c r="K3160" i="12"/>
  <c r="K3159" i="12"/>
  <c r="K3158" i="12"/>
  <c r="K3157" i="12"/>
  <c r="K3156" i="12"/>
  <c r="K3155" i="12"/>
  <c r="K3154" i="12"/>
  <c r="K3153" i="12"/>
  <c r="K3152" i="12"/>
  <c r="K3151" i="12"/>
  <c r="K3150" i="12"/>
  <c r="K3149" i="12"/>
  <c r="K3148" i="12"/>
  <c r="K3147" i="12"/>
  <c r="K3146" i="12"/>
  <c r="K3145" i="12"/>
  <c r="K3144" i="12"/>
  <c r="K3143" i="12"/>
  <c r="K3142" i="12"/>
  <c r="K3141" i="12"/>
  <c r="K3140" i="12"/>
  <c r="K3139" i="12"/>
  <c r="K3138" i="12"/>
  <c r="K3137" i="12"/>
  <c r="K3136" i="12"/>
  <c r="K3135" i="12"/>
  <c r="K3134" i="12"/>
  <c r="K3133" i="12"/>
  <c r="K3132" i="12"/>
  <c r="K3131" i="12"/>
  <c r="K3130" i="12"/>
  <c r="K3129" i="12"/>
  <c r="K3128" i="12"/>
  <c r="K3127" i="12"/>
  <c r="K3126" i="12"/>
  <c r="K3125" i="12"/>
  <c r="K3124" i="12"/>
  <c r="K3123" i="12"/>
  <c r="K3122" i="12"/>
  <c r="K3121" i="12"/>
  <c r="K3120" i="12"/>
  <c r="K3119" i="12"/>
  <c r="K3118" i="12"/>
  <c r="K3117" i="12"/>
  <c r="K3116" i="12"/>
  <c r="K3115" i="12"/>
  <c r="K3114" i="12"/>
  <c r="K3113" i="12"/>
  <c r="K3112" i="12"/>
  <c r="K3111" i="12"/>
  <c r="K3110" i="12"/>
  <c r="K3109" i="12"/>
  <c r="K3108" i="12"/>
  <c r="K3107" i="12"/>
  <c r="K3106" i="12"/>
  <c r="K3105" i="12"/>
  <c r="K3104" i="12"/>
  <c r="K3103" i="12"/>
  <c r="K3102" i="12"/>
  <c r="K3101" i="12"/>
  <c r="K3100" i="12"/>
  <c r="K3099" i="12"/>
  <c r="K3098" i="12"/>
  <c r="K3097" i="12"/>
  <c r="K3096" i="12"/>
  <c r="K3095" i="12"/>
  <c r="K3094" i="12"/>
  <c r="K3093" i="12"/>
  <c r="K3092" i="12"/>
  <c r="K3091" i="12"/>
  <c r="K3090" i="12"/>
  <c r="K3089" i="12"/>
  <c r="K3088" i="12"/>
  <c r="K3087" i="12"/>
  <c r="K3086" i="12"/>
  <c r="K3085" i="12"/>
  <c r="K3084" i="12"/>
  <c r="K3083" i="12"/>
  <c r="K3082" i="12"/>
  <c r="K3081" i="12"/>
  <c r="K3080" i="12"/>
  <c r="K3079" i="12"/>
  <c r="K3078" i="12"/>
  <c r="K3077" i="12"/>
  <c r="K3076" i="12"/>
  <c r="K3075" i="12"/>
  <c r="K3074" i="12"/>
  <c r="K3073" i="12"/>
  <c r="K3072" i="12"/>
  <c r="K3071" i="12"/>
  <c r="K3070" i="12"/>
  <c r="K3069" i="12"/>
  <c r="K3068" i="12"/>
  <c r="K3067" i="12"/>
  <c r="K3066" i="12"/>
  <c r="K3065" i="12"/>
  <c r="K3064" i="12"/>
  <c r="K3063" i="12"/>
  <c r="K3062" i="12"/>
  <c r="K3061" i="12"/>
  <c r="K3060" i="12"/>
  <c r="K3059" i="12"/>
  <c r="K3058" i="12"/>
  <c r="K3057" i="12"/>
  <c r="K3056" i="12"/>
  <c r="K3055" i="12"/>
  <c r="K3054" i="12"/>
  <c r="K3053" i="12"/>
  <c r="K3052" i="12"/>
  <c r="K3051" i="12"/>
  <c r="K3050" i="12"/>
  <c r="K3049" i="12"/>
  <c r="K3048" i="12"/>
  <c r="K3047" i="12"/>
  <c r="K3046" i="12"/>
  <c r="K3045" i="12"/>
  <c r="K3044" i="12"/>
  <c r="K3043" i="12"/>
  <c r="K3042" i="12"/>
  <c r="K3041" i="12"/>
  <c r="K3040" i="12"/>
  <c r="K3039" i="12"/>
  <c r="K3038" i="12"/>
  <c r="K3037" i="12"/>
  <c r="K3036" i="12"/>
  <c r="K3035" i="12"/>
  <c r="K3034" i="12"/>
  <c r="K3033" i="12"/>
  <c r="K3032" i="12"/>
  <c r="K3031" i="12"/>
  <c r="K3030" i="12"/>
  <c r="K3029" i="12"/>
  <c r="K3028" i="12"/>
  <c r="K3027" i="12"/>
  <c r="K3026" i="12"/>
  <c r="K3025" i="12"/>
  <c r="K3024" i="12"/>
  <c r="K3023" i="12"/>
  <c r="K3022" i="12"/>
  <c r="K3021" i="12"/>
  <c r="K3020" i="12"/>
  <c r="K3019" i="12"/>
  <c r="K3018" i="12"/>
  <c r="K3017" i="12"/>
  <c r="K3016" i="12"/>
  <c r="K3015" i="12"/>
  <c r="K3014" i="12"/>
  <c r="K3013" i="12"/>
  <c r="K3012" i="12"/>
  <c r="K3011" i="12"/>
  <c r="K3010" i="12"/>
  <c r="K3009" i="12"/>
  <c r="K3008" i="12"/>
  <c r="K3007" i="12"/>
  <c r="K3006" i="12"/>
  <c r="K3005" i="12"/>
  <c r="K3004" i="12"/>
  <c r="K3003" i="12"/>
  <c r="K3002" i="12"/>
  <c r="K3001" i="12"/>
  <c r="K3000" i="12"/>
  <c r="K2999" i="12"/>
  <c r="K2998" i="12"/>
  <c r="K2997" i="12"/>
  <c r="K2996" i="12"/>
  <c r="K2995" i="12"/>
  <c r="K2994" i="12"/>
  <c r="K2993" i="12"/>
  <c r="K2992" i="12"/>
  <c r="K2991" i="12"/>
  <c r="K2990" i="12"/>
  <c r="K2989" i="12"/>
  <c r="K2988" i="12"/>
  <c r="K2987" i="12"/>
  <c r="K2986" i="12"/>
  <c r="K2985" i="12"/>
  <c r="K2984" i="12"/>
  <c r="K2983" i="12"/>
  <c r="K2982" i="12"/>
  <c r="K2981" i="12"/>
  <c r="K2980" i="12"/>
  <c r="K2979" i="12"/>
  <c r="K2978" i="12"/>
  <c r="K2977" i="12"/>
  <c r="K2976" i="12"/>
  <c r="K2975" i="12"/>
  <c r="K2974" i="12"/>
  <c r="K2973" i="12"/>
  <c r="K2972" i="12"/>
  <c r="K2971" i="12"/>
  <c r="K2970" i="12"/>
  <c r="K2969" i="12"/>
  <c r="K2968" i="12"/>
  <c r="K2967" i="12"/>
  <c r="K2966" i="12"/>
  <c r="K2965" i="12"/>
  <c r="K2964" i="12"/>
  <c r="K2963" i="12"/>
  <c r="K2962" i="12"/>
  <c r="K2961" i="12"/>
  <c r="K2960" i="12"/>
  <c r="K2959" i="12"/>
  <c r="K2958" i="12"/>
  <c r="K2957" i="12"/>
  <c r="K2956" i="12"/>
  <c r="K2955" i="12"/>
  <c r="K2954" i="12"/>
  <c r="K2953" i="12"/>
  <c r="K2952" i="12"/>
  <c r="K2951" i="12"/>
  <c r="K2950" i="12"/>
  <c r="K2949" i="12"/>
  <c r="K2948" i="12"/>
  <c r="K2947" i="12"/>
  <c r="K2946" i="12"/>
  <c r="K2945" i="12"/>
  <c r="K2944" i="12"/>
  <c r="K2943" i="12"/>
  <c r="K2942" i="12"/>
  <c r="K2941" i="12"/>
  <c r="K2940" i="12"/>
  <c r="K2939" i="12"/>
  <c r="K2938" i="12"/>
  <c r="K2937" i="12"/>
  <c r="K2936" i="12"/>
  <c r="K2935" i="12"/>
  <c r="K2934" i="12"/>
  <c r="K2933" i="12"/>
  <c r="K2932" i="12"/>
  <c r="K2931" i="12"/>
  <c r="K2930" i="12"/>
  <c r="K2929" i="12"/>
  <c r="K2928" i="12"/>
  <c r="K2927" i="12"/>
  <c r="K2926" i="12"/>
  <c r="K2925" i="12"/>
  <c r="K2924" i="12"/>
  <c r="K2923" i="12"/>
  <c r="K2922" i="12"/>
  <c r="K2921" i="12"/>
  <c r="K2920" i="12"/>
  <c r="K2919" i="12"/>
  <c r="K2918" i="12"/>
  <c r="K2917" i="12"/>
  <c r="K2916" i="12"/>
  <c r="K2915" i="12"/>
  <c r="K2914" i="12"/>
  <c r="K2913" i="12"/>
  <c r="K2912" i="12"/>
  <c r="K2911" i="12"/>
  <c r="K2910" i="12"/>
  <c r="K2909" i="12"/>
  <c r="K2908" i="12"/>
  <c r="K2907" i="12"/>
  <c r="K2906" i="12"/>
  <c r="K2905" i="12"/>
  <c r="K2904" i="12"/>
  <c r="K2903" i="12"/>
  <c r="K2902" i="12"/>
  <c r="K2901" i="12"/>
  <c r="K2900" i="12"/>
  <c r="K2899" i="12"/>
  <c r="K2898" i="12"/>
  <c r="K2897" i="12"/>
  <c r="K2896" i="12"/>
  <c r="K2895" i="12"/>
  <c r="K2894" i="12"/>
  <c r="K2893" i="12"/>
  <c r="K2892" i="12"/>
  <c r="K2891" i="12"/>
  <c r="K2890" i="12"/>
  <c r="K2889" i="12"/>
  <c r="K2888" i="12"/>
  <c r="K2887" i="12"/>
  <c r="K2886" i="12"/>
  <c r="K2885" i="12"/>
  <c r="K2884" i="12"/>
  <c r="K2883" i="12"/>
  <c r="K2882" i="12"/>
  <c r="K2881" i="12"/>
  <c r="K2880" i="12"/>
  <c r="K2879" i="12"/>
  <c r="K2878" i="12"/>
  <c r="K2877" i="12"/>
  <c r="K2876" i="12"/>
  <c r="K2875" i="12"/>
  <c r="K2874" i="12"/>
  <c r="K2873" i="12"/>
  <c r="K2872" i="12"/>
  <c r="K2871" i="12"/>
  <c r="K2870" i="12"/>
  <c r="K2869" i="12"/>
  <c r="K2868" i="12"/>
  <c r="K2867" i="12"/>
  <c r="K2866" i="12"/>
  <c r="K2865" i="12"/>
  <c r="K2864" i="12"/>
  <c r="K2863" i="12"/>
  <c r="K2862" i="12"/>
  <c r="K2861" i="12"/>
  <c r="K2860" i="12"/>
  <c r="K2859" i="12"/>
  <c r="K2858" i="12"/>
  <c r="K2857" i="12"/>
  <c r="K2856" i="12"/>
  <c r="K2855" i="12"/>
  <c r="K2854" i="12"/>
  <c r="K2853" i="12"/>
  <c r="K2852" i="12"/>
  <c r="K2851" i="12"/>
  <c r="K2850" i="12"/>
  <c r="K2849" i="12"/>
  <c r="K2848" i="12"/>
  <c r="K2847" i="12"/>
  <c r="K2846" i="12"/>
  <c r="K2845" i="12"/>
  <c r="K2844" i="12"/>
  <c r="K2843" i="12"/>
  <c r="K2842" i="12"/>
  <c r="K2841" i="12"/>
  <c r="K2840" i="12"/>
  <c r="K2839" i="12"/>
  <c r="K2838" i="12"/>
  <c r="K2837" i="12"/>
  <c r="K2836" i="12"/>
  <c r="K2835" i="12"/>
  <c r="K2834" i="12"/>
  <c r="K2833" i="12"/>
  <c r="K2832" i="12"/>
  <c r="K2831" i="12"/>
  <c r="K2830" i="12"/>
  <c r="K2829" i="12"/>
  <c r="K2828" i="12"/>
  <c r="K2827" i="12"/>
  <c r="K2826" i="12"/>
  <c r="K2825" i="12"/>
  <c r="K2824" i="12"/>
  <c r="K2823" i="12"/>
  <c r="K2822" i="12"/>
  <c r="K2821" i="12"/>
  <c r="K2820" i="12"/>
  <c r="K2819" i="12"/>
  <c r="K2818" i="12"/>
  <c r="K2817" i="12"/>
  <c r="K2816" i="12"/>
  <c r="K2815" i="12"/>
  <c r="K2814" i="12"/>
  <c r="K2813" i="12"/>
  <c r="K2812" i="12"/>
  <c r="K2811" i="12"/>
  <c r="K2810" i="12"/>
  <c r="K2809" i="12"/>
  <c r="K2808" i="12"/>
  <c r="K2807" i="12"/>
  <c r="K2806" i="12"/>
  <c r="K2805" i="12"/>
  <c r="K2804" i="12"/>
  <c r="K2803" i="12"/>
  <c r="K2802" i="12"/>
  <c r="K2801" i="12"/>
  <c r="K2800" i="12"/>
  <c r="K2799" i="12"/>
  <c r="K2798" i="12"/>
  <c r="K2797" i="12"/>
  <c r="K2796" i="12"/>
  <c r="K2795" i="12"/>
  <c r="K2794" i="12"/>
  <c r="K2793" i="12"/>
  <c r="K2792" i="12"/>
  <c r="K2791" i="12"/>
  <c r="K2790" i="12"/>
  <c r="K2789" i="12"/>
  <c r="K2788" i="12"/>
  <c r="K2787" i="12"/>
  <c r="K2786" i="12"/>
  <c r="K2785" i="12"/>
  <c r="K2784" i="12"/>
  <c r="K2783" i="12"/>
  <c r="K2782" i="12"/>
  <c r="K2781" i="12"/>
  <c r="K2780" i="12"/>
  <c r="K2779" i="12"/>
  <c r="K2778" i="12"/>
  <c r="K2777" i="12"/>
  <c r="K2776" i="12"/>
  <c r="K2775" i="12"/>
  <c r="K2774" i="12"/>
  <c r="K2773" i="12"/>
  <c r="K2772" i="12"/>
  <c r="K2771" i="12"/>
  <c r="K2770" i="12"/>
  <c r="K2769" i="12"/>
  <c r="K2768" i="12"/>
  <c r="K2767" i="12"/>
  <c r="K2766" i="12"/>
  <c r="K2765" i="12"/>
  <c r="K2764" i="12"/>
  <c r="K2763" i="12"/>
  <c r="K2762" i="12"/>
  <c r="K2761" i="12"/>
  <c r="K2760" i="12"/>
  <c r="K2759" i="12"/>
  <c r="K2758" i="12"/>
  <c r="K2757" i="12"/>
  <c r="K2756" i="12"/>
  <c r="K2755" i="12"/>
  <c r="K2754" i="12"/>
  <c r="K2753" i="12"/>
  <c r="K2752" i="12"/>
  <c r="K2751" i="12"/>
  <c r="K2750" i="12"/>
  <c r="K2749" i="12"/>
  <c r="K2748" i="12"/>
  <c r="K2747" i="12"/>
  <c r="K2746" i="12"/>
  <c r="K2745" i="12"/>
  <c r="K2744" i="12"/>
  <c r="K2743" i="12"/>
  <c r="K2742" i="12"/>
  <c r="K2741" i="12"/>
  <c r="K2740" i="12"/>
  <c r="K2739" i="12"/>
  <c r="K2738" i="12"/>
  <c r="K2737" i="12"/>
  <c r="K2736" i="12"/>
  <c r="K2735" i="12"/>
  <c r="K2734" i="12"/>
  <c r="K2733" i="12"/>
  <c r="K2732" i="12"/>
  <c r="K2731" i="12"/>
  <c r="K2730" i="12"/>
  <c r="K2729" i="12"/>
  <c r="K2728" i="12"/>
  <c r="K2727" i="12"/>
  <c r="K2726" i="12"/>
  <c r="K2725" i="12"/>
  <c r="K2724" i="12"/>
  <c r="K2723" i="12"/>
  <c r="K2722" i="12"/>
  <c r="K2721" i="12"/>
  <c r="K2720" i="12"/>
  <c r="K2719" i="12"/>
  <c r="K2718" i="12"/>
  <c r="K2717" i="12"/>
  <c r="K2716" i="12"/>
  <c r="K2715" i="12"/>
  <c r="K2714" i="12"/>
  <c r="K2713" i="12"/>
  <c r="K2712" i="12"/>
  <c r="K2711" i="12"/>
  <c r="K2710" i="12"/>
  <c r="K2709" i="12"/>
  <c r="K2708" i="12"/>
  <c r="K2707" i="12"/>
  <c r="K2706" i="12"/>
  <c r="K2705" i="12"/>
  <c r="K2704" i="12"/>
  <c r="K2703" i="12"/>
  <c r="K2702" i="12"/>
  <c r="K2701" i="12"/>
  <c r="K2700" i="12"/>
  <c r="K2699" i="12"/>
  <c r="K2698" i="12"/>
  <c r="K2697" i="12"/>
  <c r="K2696" i="12"/>
  <c r="K2695" i="12"/>
  <c r="K2694" i="12"/>
  <c r="K2693" i="12"/>
  <c r="K2692" i="12"/>
  <c r="K2691" i="12"/>
  <c r="K2690" i="12"/>
  <c r="K2689" i="12"/>
  <c r="K2688" i="12"/>
  <c r="K2687" i="12"/>
  <c r="K2686" i="12"/>
  <c r="K2685" i="12"/>
  <c r="K2684" i="12"/>
  <c r="K2683" i="12"/>
  <c r="K2682" i="12"/>
  <c r="K2681" i="12"/>
  <c r="K2680" i="12"/>
  <c r="K2679" i="12"/>
  <c r="K2678" i="12"/>
  <c r="K2677" i="12"/>
  <c r="K2676" i="12"/>
  <c r="K2675" i="12"/>
  <c r="K2674" i="12"/>
  <c r="K2673" i="12"/>
  <c r="K2672" i="12"/>
  <c r="K2671" i="12"/>
  <c r="K2670" i="12"/>
  <c r="K2669" i="12"/>
  <c r="K2668" i="12"/>
  <c r="K2667" i="12"/>
  <c r="K2666" i="12"/>
  <c r="K2665" i="12"/>
  <c r="K2664" i="12"/>
  <c r="K2663" i="12"/>
  <c r="K2662" i="12"/>
  <c r="K2661" i="12"/>
  <c r="K2660" i="12"/>
  <c r="K2659" i="12"/>
  <c r="K2658" i="12"/>
  <c r="K2657" i="12"/>
  <c r="K2656" i="12"/>
  <c r="K2655" i="12"/>
  <c r="K2654" i="12"/>
  <c r="K2653" i="12"/>
  <c r="K2652" i="12"/>
  <c r="K2651" i="12"/>
  <c r="K2650" i="12"/>
  <c r="K2649" i="12"/>
  <c r="K2648" i="12"/>
  <c r="K2647" i="12"/>
  <c r="K2646" i="12"/>
  <c r="K2645" i="12"/>
  <c r="K2644" i="12"/>
  <c r="K2643" i="12"/>
  <c r="K2642" i="12"/>
  <c r="K2641" i="12"/>
  <c r="K2640" i="12"/>
  <c r="K2639" i="12"/>
  <c r="K2638" i="12"/>
  <c r="K2637" i="12"/>
  <c r="K2636" i="12"/>
  <c r="K2635" i="12"/>
  <c r="K2634" i="12"/>
  <c r="K2633" i="12"/>
  <c r="K2632" i="12"/>
  <c r="K2631" i="12"/>
  <c r="K2630" i="12"/>
  <c r="K2629" i="12"/>
  <c r="K2628" i="12"/>
  <c r="K2627" i="12"/>
  <c r="K2626" i="12"/>
  <c r="K2625" i="12"/>
  <c r="K2624" i="12"/>
  <c r="K2623" i="12"/>
  <c r="K2622" i="12"/>
  <c r="K2621" i="12"/>
  <c r="K2620" i="12"/>
  <c r="K2619" i="12"/>
  <c r="K2618" i="12"/>
  <c r="K2617" i="12"/>
  <c r="K2616" i="12"/>
  <c r="K2615" i="12"/>
  <c r="K2614" i="12"/>
  <c r="K2613" i="12"/>
  <c r="K2612" i="12"/>
  <c r="K2611" i="12"/>
  <c r="K2610" i="12"/>
  <c r="K2609" i="12"/>
  <c r="K2608" i="12"/>
  <c r="K2607" i="12"/>
  <c r="K2606" i="12"/>
  <c r="K2605" i="12"/>
  <c r="K2604" i="12"/>
  <c r="K2603" i="12"/>
  <c r="K2602" i="12"/>
  <c r="K2601" i="12"/>
  <c r="K2600" i="12"/>
  <c r="K2599" i="12"/>
  <c r="K2598" i="12"/>
  <c r="K2597" i="12"/>
  <c r="K2596" i="12"/>
  <c r="K2595" i="12"/>
  <c r="K2594" i="12"/>
  <c r="K2593" i="12"/>
  <c r="K2592" i="12"/>
  <c r="K2591" i="12"/>
  <c r="K2590" i="12"/>
  <c r="K2589" i="12"/>
  <c r="K2588" i="12"/>
  <c r="K2587" i="12"/>
  <c r="K2586" i="12"/>
  <c r="K2585" i="12"/>
  <c r="K2584" i="12"/>
  <c r="K2583" i="12"/>
  <c r="K2582" i="12"/>
  <c r="K2581" i="12"/>
  <c r="K2580" i="12"/>
  <c r="K2579" i="12"/>
  <c r="K2578" i="12"/>
  <c r="K2577" i="12"/>
  <c r="K2576" i="12"/>
  <c r="K2575" i="12"/>
  <c r="K2574" i="12"/>
  <c r="K2573" i="12"/>
  <c r="K2572" i="12"/>
  <c r="K2571" i="12"/>
  <c r="K2570" i="12"/>
  <c r="K2569" i="12"/>
  <c r="K2568" i="12"/>
  <c r="K2567" i="12"/>
  <c r="K2566" i="12"/>
  <c r="K2565" i="12"/>
  <c r="K2564" i="12"/>
  <c r="K2563" i="12"/>
  <c r="K2562" i="12"/>
  <c r="K2561" i="12"/>
  <c r="K2560" i="12"/>
  <c r="K2559" i="12"/>
  <c r="K2558" i="12"/>
  <c r="K2557" i="12"/>
  <c r="K2556" i="12"/>
  <c r="K2555" i="12"/>
  <c r="K2554" i="12"/>
  <c r="K2553" i="12"/>
  <c r="K2552" i="12"/>
  <c r="K2551" i="12"/>
  <c r="K2550" i="12"/>
  <c r="K2549" i="12"/>
  <c r="K2548" i="12"/>
  <c r="K2547" i="12"/>
  <c r="K2546" i="12"/>
  <c r="K2545" i="12"/>
  <c r="K2544" i="12"/>
  <c r="K2543" i="12"/>
  <c r="K2542" i="12"/>
  <c r="K2541" i="12"/>
  <c r="K2540" i="12"/>
  <c r="K2539" i="12"/>
  <c r="K2538" i="12"/>
  <c r="K2537" i="12"/>
  <c r="K2536" i="12"/>
  <c r="K2535" i="12"/>
  <c r="K2534" i="12"/>
  <c r="K2533" i="12"/>
  <c r="K2532" i="12"/>
  <c r="K2531" i="12"/>
  <c r="K2530" i="12"/>
  <c r="K2529" i="12"/>
  <c r="K2528" i="12"/>
  <c r="K2527" i="12"/>
  <c r="K2526" i="12"/>
  <c r="K2525" i="12"/>
  <c r="K2524" i="12"/>
  <c r="K2523" i="12"/>
  <c r="K2522" i="12"/>
  <c r="K2521" i="12"/>
  <c r="K2520" i="12"/>
  <c r="K2519" i="12"/>
  <c r="K2518" i="12"/>
  <c r="K2517" i="12"/>
  <c r="K2516" i="12"/>
  <c r="K2515" i="12"/>
  <c r="K2514" i="12"/>
  <c r="K2513" i="12"/>
  <c r="K2512" i="12"/>
  <c r="K2511" i="12"/>
  <c r="K2510" i="12"/>
  <c r="K2509" i="12"/>
  <c r="K2508" i="12"/>
  <c r="K2507" i="12"/>
  <c r="K2506" i="12"/>
  <c r="K2505" i="12"/>
  <c r="K2504" i="12"/>
  <c r="K2503" i="12"/>
  <c r="K2502" i="12"/>
  <c r="K2501" i="12"/>
  <c r="K2500" i="12"/>
  <c r="K2499" i="12"/>
  <c r="K2498" i="12"/>
  <c r="K2497" i="12"/>
  <c r="K2496" i="12"/>
  <c r="K2495" i="12"/>
  <c r="K2494" i="12"/>
  <c r="K2493" i="12"/>
  <c r="K2492" i="12"/>
  <c r="K2491" i="12"/>
  <c r="K2490" i="12"/>
  <c r="K2489" i="12"/>
  <c r="K2488" i="12"/>
  <c r="K2487" i="12"/>
  <c r="K2486" i="12"/>
  <c r="K2485" i="12"/>
  <c r="K2484" i="12"/>
  <c r="K2483" i="12"/>
  <c r="K2482" i="12"/>
  <c r="K2481" i="12"/>
  <c r="K2480" i="12"/>
  <c r="K2479" i="12"/>
  <c r="K2478" i="12"/>
  <c r="K2477" i="12"/>
  <c r="K2476" i="12"/>
  <c r="K2475" i="12"/>
  <c r="K2474" i="12"/>
  <c r="K2473" i="12"/>
  <c r="K2472" i="12"/>
  <c r="K2471" i="12"/>
  <c r="K2470" i="12"/>
  <c r="K2469" i="12"/>
  <c r="K2468" i="12"/>
  <c r="K2467" i="12"/>
  <c r="K2466" i="12"/>
  <c r="K2465" i="12"/>
  <c r="K2464" i="12"/>
  <c r="K2463" i="12"/>
  <c r="K2462" i="12"/>
  <c r="K2461" i="12"/>
  <c r="K2460" i="12"/>
  <c r="K2459" i="12"/>
  <c r="K2458" i="12"/>
  <c r="K2457" i="12"/>
  <c r="K2456" i="12"/>
  <c r="K2455" i="12"/>
  <c r="K2454" i="12"/>
  <c r="K2453" i="12"/>
  <c r="K2452" i="12"/>
  <c r="K2451" i="12"/>
  <c r="K2450" i="12"/>
  <c r="K2449" i="12"/>
  <c r="K2448" i="12"/>
  <c r="K2447" i="12"/>
  <c r="K2446" i="12"/>
  <c r="K2445" i="12"/>
  <c r="K2444" i="12"/>
  <c r="K2443" i="12"/>
  <c r="K2442" i="12"/>
  <c r="K2441" i="12"/>
  <c r="K2440" i="12"/>
  <c r="K2439" i="12"/>
  <c r="K2438" i="12"/>
  <c r="K2437" i="12"/>
  <c r="K2436" i="12"/>
  <c r="K2435" i="12"/>
  <c r="K2434" i="12"/>
  <c r="K2433" i="12"/>
  <c r="K2432" i="12"/>
  <c r="K2431" i="12"/>
  <c r="K2430" i="12"/>
  <c r="K2429" i="12"/>
  <c r="K2428" i="12"/>
  <c r="K2427" i="12"/>
  <c r="K2426" i="12"/>
  <c r="K2425" i="12"/>
  <c r="K2424" i="12"/>
  <c r="K2423" i="12"/>
  <c r="K2422" i="12"/>
  <c r="K2421" i="12"/>
  <c r="K2420" i="12"/>
  <c r="K2419" i="12"/>
  <c r="K2418" i="12"/>
  <c r="K2417" i="12"/>
  <c r="K2416" i="12"/>
  <c r="K2415" i="12"/>
  <c r="K2414" i="12"/>
  <c r="K2413" i="12"/>
  <c r="K2412" i="12"/>
  <c r="K2411" i="12"/>
  <c r="K2410" i="12"/>
  <c r="K2409" i="12"/>
  <c r="K2408" i="12"/>
  <c r="K2407" i="12"/>
  <c r="K2406" i="12"/>
  <c r="K2405" i="12"/>
  <c r="K2404" i="12"/>
  <c r="K2403" i="12"/>
  <c r="K2402" i="12"/>
  <c r="K2401" i="12"/>
  <c r="K2400" i="12"/>
  <c r="K2399" i="12"/>
  <c r="K2398" i="12"/>
  <c r="K2397" i="12"/>
  <c r="K2396" i="12"/>
  <c r="K2395" i="12"/>
  <c r="K2394" i="12"/>
  <c r="K2393" i="12"/>
  <c r="K2392" i="12"/>
  <c r="K2391" i="12"/>
  <c r="K2390" i="12"/>
  <c r="K2389" i="12"/>
  <c r="K2388" i="12"/>
  <c r="K2387" i="12"/>
  <c r="K2386" i="12"/>
  <c r="K2385" i="12"/>
  <c r="K2384" i="12"/>
  <c r="K2383" i="12"/>
  <c r="K2382" i="12"/>
  <c r="K2381" i="12"/>
  <c r="K2380" i="12"/>
  <c r="K2379" i="12"/>
  <c r="K2378" i="12"/>
  <c r="K2377" i="12"/>
  <c r="K2376" i="12"/>
  <c r="K2375" i="12"/>
  <c r="K2374" i="12"/>
  <c r="K2373" i="12"/>
  <c r="K2372" i="12"/>
  <c r="K2371" i="12"/>
  <c r="K2370" i="12"/>
  <c r="K2369" i="12"/>
  <c r="K2368" i="12"/>
  <c r="K2367" i="12"/>
  <c r="K2366" i="12"/>
  <c r="K2365" i="12"/>
  <c r="K2364" i="12"/>
  <c r="K2363" i="12"/>
  <c r="K2362" i="12"/>
  <c r="K2361" i="12"/>
  <c r="K2360" i="12"/>
  <c r="K2359" i="12"/>
  <c r="K2358" i="12"/>
  <c r="K2357" i="12"/>
  <c r="K2356" i="12"/>
  <c r="K2355" i="12"/>
  <c r="K2354" i="12"/>
  <c r="K2353" i="12"/>
  <c r="K2352" i="12"/>
  <c r="K2351" i="12"/>
  <c r="K2350" i="12"/>
  <c r="K2349" i="12"/>
  <c r="K2348" i="12"/>
  <c r="K2347" i="12"/>
  <c r="K2346" i="12"/>
  <c r="K2345" i="12"/>
  <c r="K2344" i="12"/>
  <c r="K2343" i="12"/>
  <c r="K2342" i="12"/>
  <c r="K2341" i="12"/>
  <c r="K2340" i="12"/>
  <c r="K2339" i="12"/>
  <c r="K2338" i="12"/>
  <c r="K2337" i="12"/>
  <c r="K2336" i="12"/>
  <c r="K2335" i="12"/>
  <c r="K2334" i="12"/>
  <c r="K2333" i="12"/>
  <c r="K2332" i="12"/>
  <c r="K2331" i="12"/>
  <c r="K2330" i="12"/>
  <c r="K2329" i="12"/>
  <c r="K2328" i="12"/>
  <c r="K2327" i="12"/>
  <c r="K2326" i="12"/>
  <c r="K2325" i="12"/>
  <c r="K2324" i="12"/>
  <c r="K2323" i="12"/>
  <c r="K2322" i="12"/>
  <c r="K2321" i="12"/>
  <c r="K2320" i="12"/>
  <c r="K2319" i="12"/>
  <c r="K2318" i="12"/>
  <c r="K2317" i="12"/>
  <c r="K2316" i="12"/>
  <c r="K2315" i="12"/>
  <c r="K2314" i="12"/>
  <c r="K2313" i="12"/>
  <c r="K2312" i="12"/>
  <c r="K2311" i="12"/>
  <c r="K2310" i="12"/>
  <c r="K2309" i="12"/>
  <c r="K2308" i="12"/>
  <c r="K2307" i="12"/>
  <c r="K2306" i="12"/>
  <c r="K2305" i="12"/>
  <c r="K2304" i="12"/>
  <c r="K2303" i="12"/>
  <c r="K2302" i="12"/>
  <c r="K2301" i="12"/>
  <c r="K2300" i="12"/>
  <c r="K2299" i="12"/>
  <c r="K2298" i="12"/>
  <c r="K2297" i="12"/>
  <c r="K2296" i="12"/>
  <c r="K2295" i="12"/>
  <c r="K2294" i="12"/>
  <c r="K2293" i="12"/>
  <c r="K2292" i="12"/>
  <c r="K2291" i="12"/>
  <c r="K2290" i="12"/>
  <c r="K2289" i="12"/>
  <c r="K2288" i="12"/>
  <c r="K2287" i="12"/>
  <c r="K2286" i="12"/>
  <c r="K2285" i="12"/>
  <c r="K2284" i="12"/>
  <c r="K2283" i="12"/>
  <c r="K2282" i="12"/>
  <c r="K2281" i="12"/>
  <c r="K2280" i="12"/>
  <c r="K2279" i="12"/>
  <c r="K2278" i="12"/>
  <c r="K2277" i="12"/>
  <c r="K2276" i="12"/>
  <c r="K2275" i="12"/>
  <c r="K2274" i="12"/>
  <c r="K2273" i="12"/>
  <c r="K2272" i="12"/>
  <c r="K2271" i="12"/>
  <c r="K2270" i="12"/>
  <c r="K2269" i="12"/>
  <c r="K2268" i="12"/>
  <c r="K2267" i="12"/>
  <c r="K2266" i="12"/>
  <c r="K2265" i="12"/>
  <c r="K2264" i="12"/>
  <c r="K2263" i="12"/>
  <c r="K2262" i="12"/>
  <c r="K2261" i="12"/>
  <c r="K2260" i="12"/>
  <c r="K2259" i="12"/>
  <c r="K2258" i="12"/>
  <c r="K2257" i="12"/>
  <c r="K2256" i="12"/>
  <c r="K2255" i="12"/>
  <c r="K2254" i="12"/>
  <c r="K2253" i="12"/>
  <c r="K2252" i="12"/>
  <c r="K2251" i="12"/>
  <c r="K2250" i="12"/>
  <c r="K2249" i="12"/>
  <c r="K2248" i="12"/>
  <c r="K2247" i="12"/>
  <c r="K2246" i="12"/>
  <c r="K2245" i="12"/>
  <c r="K2244" i="12"/>
  <c r="K2243" i="12"/>
  <c r="K2242" i="12"/>
  <c r="K2241" i="12"/>
  <c r="K2240" i="12"/>
  <c r="K2239" i="12"/>
  <c r="K2238" i="12"/>
  <c r="K2237" i="12"/>
  <c r="K2236" i="12"/>
  <c r="K2235" i="12"/>
  <c r="K2234" i="12"/>
  <c r="K2233" i="12"/>
  <c r="K2232" i="12"/>
  <c r="K2231" i="12"/>
  <c r="K2230" i="12"/>
  <c r="K2229" i="12"/>
  <c r="K2228" i="12"/>
  <c r="K2227" i="12"/>
  <c r="K2226" i="12"/>
  <c r="K2225" i="12"/>
  <c r="K2224" i="12"/>
  <c r="K2223" i="12"/>
  <c r="K2222" i="12"/>
  <c r="K2221" i="12"/>
  <c r="K2220" i="12"/>
  <c r="K2219" i="12"/>
  <c r="K2218" i="12"/>
  <c r="K2217" i="12"/>
  <c r="K2216" i="12"/>
  <c r="K2215" i="12"/>
  <c r="K2214" i="12"/>
  <c r="K2213" i="12"/>
  <c r="K2212" i="12"/>
  <c r="K2211" i="12"/>
  <c r="K2210" i="12"/>
  <c r="K2209" i="12"/>
  <c r="K2208" i="12"/>
  <c r="K2207" i="12"/>
  <c r="K2206" i="12"/>
  <c r="K2205" i="12"/>
  <c r="K2204" i="12"/>
  <c r="K2203" i="12"/>
  <c r="K2202" i="12"/>
  <c r="K2201" i="12"/>
  <c r="K2200" i="12"/>
  <c r="K2199" i="12"/>
  <c r="K2198" i="12"/>
  <c r="K2197" i="12"/>
  <c r="K2196" i="12"/>
  <c r="K2195" i="12"/>
  <c r="K2194" i="12"/>
  <c r="K2193" i="12"/>
  <c r="K2192" i="12"/>
  <c r="K2191" i="12"/>
  <c r="K2190" i="12"/>
  <c r="K2189" i="12"/>
  <c r="K2188" i="12"/>
  <c r="K2187" i="12"/>
  <c r="K2186" i="12"/>
  <c r="K2185" i="12"/>
  <c r="K2184" i="12"/>
  <c r="K2183" i="12"/>
  <c r="K2182" i="12"/>
  <c r="K2181" i="12"/>
  <c r="K2180" i="12"/>
  <c r="K2179" i="12"/>
  <c r="K2178" i="12"/>
  <c r="K2177" i="12"/>
  <c r="K2176" i="12"/>
  <c r="K2175" i="12"/>
  <c r="K2174" i="12"/>
  <c r="K2173" i="12"/>
  <c r="K2172" i="12"/>
  <c r="K2171" i="12"/>
  <c r="K2170" i="12"/>
  <c r="K2169" i="12"/>
  <c r="K2168" i="12"/>
  <c r="K2167" i="12"/>
  <c r="K2166" i="12"/>
  <c r="K2165" i="12"/>
  <c r="K2164" i="12"/>
  <c r="K2163" i="12"/>
  <c r="K2162" i="12"/>
  <c r="K2161" i="12"/>
  <c r="K2160" i="12"/>
  <c r="K2159" i="12"/>
  <c r="K2158" i="12"/>
  <c r="K2157" i="12"/>
  <c r="K2156" i="12"/>
  <c r="K2155" i="12"/>
  <c r="K2154" i="12"/>
  <c r="K2153" i="12"/>
  <c r="K2152" i="12"/>
  <c r="K2151" i="12"/>
  <c r="K2150" i="12"/>
  <c r="K2149" i="12"/>
  <c r="K2148" i="12"/>
  <c r="K2147" i="12"/>
  <c r="K2146" i="12"/>
  <c r="K2145" i="12"/>
  <c r="K2144" i="12"/>
  <c r="K2143" i="12"/>
  <c r="K2142" i="12"/>
  <c r="K2141" i="12"/>
  <c r="K2140" i="12"/>
  <c r="K2139" i="12"/>
  <c r="K2138" i="12"/>
  <c r="K2137" i="12"/>
  <c r="K2136" i="12"/>
  <c r="K2135" i="12"/>
  <c r="K2134" i="12"/>
  <c r="K2133" i="12"/>
  <c r="K2132" i="12"/>
  <c r="K2131" i="12"/>
  <c r="K2130" i="12"/>
  <c r="K2129" i="12"/>
  <c r="K2128" i="12"/>
  <c r="K2127" i="12"/>
  <c r="K2126" i="12"/>
  <c r="K2125" i="12"/>
  <c r="K2124" i="12"/>
  <c r="K2123" i="12"/>
  <c r="K2122" i="12"/>
  <c r="K2121" i="12"/>
  <c r="K2120" i="12"/>
  <c r="K2119" i="12"/>
  <c r="K2118" i="12"/>
  <c r="K2117" i="12"/>
  <c r="K2116" i="12"/>
  <c r="K2115" i="12"/>
  <c r="K2114" i="12"/>
  <c r="K2113" i="12"/>
  <c r="K2112" i="12"/>
  <c r="K2111" i="12"/>
  <c r="K2110" i="12"/>
  <c r="K2109" i="12"/>
  <c r="K2108" i="12"/>
  <c r="K2107" i="12"/>
  <c r="K2106" i="12"/>
  <c r="K2105" i="12"/>
  <c r="K2104" i="12"/>
  <c r="K2103" i="12"/>
  <c r="K2102" i="12"/>
  <c r="K2101" i="12"/>
  <c r="K2100" i="12"/>
  <c r="K2099" i="12"/>
  <c r="K2098" i="12"/>
  <c r="K2097" i="12"/>
  <c r="K2096" i="12"/>
  <c r="K2095" i="12"/>
  <c r="K2094" i="12"/>
  <c r="K2093" i="12"/>
  <c r="K2092" i="12"/>
  <c r="K2091" i="12"/>
  <c r="K2090" i="12"/>
  <c r="K2089" i="12"/>
  <c r="K2088" i="12"/>
  <c r="K2087" i="12"/>
  <c r="K2086" i="12"/>
  <c r="K2085" i="12"/>
  <c r="K2084" i="12"/>
  <c r="K2083" i="12"/>
  <c r="K2082" i="12"/>
  <c r="K2081" i="12"/>
  <c r="K2080" i="12"/>
  <c r="K2079" i="12"/>
  <c r="K2078" i="12"/>
  <c r="K2077" i="12"/>
  <c r="K2076" i="12"/>
  <c r="K2075" i="12"/>
  <c r="K2074" i="12"/>
  <c r="K2073" i="12"/>
  <c r="K2072" i="12"/>
  <c r="K2071" i="12"/>
  <c r="K2070" i="12"/>
  <c r="K2069" i="12"/>
  <c r="K2068" i="12"/>
  <c r="K2067" i="12"/>
  <c r="K2066" i="12"/>
  <c r="K2065" i="12"/>
  <c r="K2064" i="12"/>
  <c r="K2063" i="12"/>
  <c r="K2062" i="12"/>
  <c r="K2061" i="12"/>
  <c r="K2060" i="12"/>
  <c r="K2059" i="12"/>
  <c r="K2058" i="12"/>
  <c r="K2057" i="12"/>
  <c r="K2056" i="12"/>
  <c r="K2055" i="12"/>
  <c r="K2054" i="12"/>
  <c r="K2053" i="12"/>
  <c r="K2052" i="12"/>
  <c r="K2051" i="12"/>
  <c r="K2050" i="12"/>
  <c r="K2049" i="12"/>
  <c r="K2048" i="12"/>
  <c r="K2047" i="12"/>
  <c r="K2046" i="12"/>
  <c r="K2045" i="12"/>
  <c r="K2044" i="12"/>
  <c r="K2043" i="12"/>
  <c r="K2042" i="12"/>
  <c r="K2041" i="12"/>
  <c r="K2040" i="12"/>
  <c r="K2039" i="12"/>
  <c r="K2038" i="12"/>
  <c r="K2037" i="12"/>
  <c r="K2036" i="12"/>
  <c r="K2035" i="12"/>
  <c r="K2034" i="12"/>
  <c r="K2033" i="12"/>
  <c r="K2032" i="12"/>
  <c r="K2031" i="12"/>
  <c r="K2030" i="12"/>
  <c r="K2029" i="12"/>
  <c r="K2028" i="12"/>
  <c r="K2027" i="12"/>
  <c r="K2026" i="12"/>
  <c r="K2025" i="12"/>
  <c r="K2024" i="12"/>
  <c r="K2023" i="12"/>
  <c r="K2022" i="12"/>
  <c r="K2021" i="12"/>
  <c r="K2020" i="12"/>
  <c r="K2019" i="12"/>
  <c r="K2018" i="12"/>
  <c r="K2017" i="12"/>
  <c r="K2016" i="12"/>
  <c r="K2015" i="12"/>
  <c r="K2014" i="12"/>
  <c r="K2013" i="12"/>
  <c r="K2012" i="12"/>
  <c r="K2011" i="12"/>
  <c r="K2010" i="12"/>
  <c r="K2009" i="12"/>
  <c r="K2008" i="12"/>
  <c r="K2007" i="12"/>
  <c r="K2006" i="12"/>
  <c r="K2005" i="12"/>
  <c r="K2004" i="12"/>
  <c r="K2003" i="12"/>
  <c r="K2002" i="12"/>
  <c r="K2001" i="12"/>
  <c r="K2000" i="12"/>
  <c r="K1999" i="12"/>
  <c r="K1998" i="12"/>
  <c r="K1997" i="12"/>
  <c r="K1996" i="12"/>
  <c r="K1995" i="12"/>
  <c r="K1994" i="12"/>
  <c r="K1993" i="12"/>
  <c r="K1992" i="12"/>
  <c r="K1991" i="12"/>
  <c r="K1990" i="12"/>
  <c r="K1989" i="12"/>
  <c r="K1988" i="12"/>
  <c r="K1987" i="12"/>
  <c r="K1986" i="12"/>
  <c r="K1985" i="12"/>
  <c r="K1984" i="12"/>
  <c r="K1983" i="12"/>
  <c r="K1982" i="12"/>
  <c r="K1981" i="12"/>
  <c r="K1980" i="12"/>
  <c r="K1979" i="12"/>
  <c r="K1978" i="12"/>
  <c r="K1977" i="12"/>
  <c r="K1976" i="12"/>
  <c r="K1975" i="12"/>
  <c r="K1974" i="12"/>
  <c r="K1973" i="12"/>
  <c r="K1972" i="12"/>
  <c r="K1971" i="12"/>
  <c r="K1970" i="12"/>
  <c r="K1969" i="12"/>
  <c r="K1968" i="12"/>
  <c r="K1967" i="12"/>
  <c r="K1966" i="12"/>
  <c r="K1965" i="12"/>
  <c r="K1964" i="12"/>
  <c r="K1963" i="12"/>
  <c r="K1962" i="12"/>
  <c r="K1961" i="12"/>
  <c r="K1960" i="12"/>
  <c r="K1959" i="12"/>
  <c r="K1958" i="12"/>
  <c r="K1957" i="12"/>
  <c r="K1956" i="12"/>
  <c r="K1955" i="12"/>
  <c r="K1954" i="12"/>
  <c r="K1953" i="12"/>
  <c r="K1952" i="12"/>
  <c r="K1951" i="12"/>
  <c r="K1950" i="12"/>
  <c r="K1949" i="12"/>
  <c r="K1948" i="12"/>
  <c r="K1947" i="12"/>
  <c r="K1946" i="12"/>
  <c r="K1945" i="12"/>
  <c r="K1944" i="12"/>
  <c r="K1943" i="12"/>
  <c r="K1942" i="12"/>
  <c r="K1941" i="12"/>
  <c r="K1940" i="12"/>
  <c r="K1939" i="12"/>
  <c r="K1938" i="12"/>
  <c r="K1937" i="12"/>
  <c r="K1936" i="12"/>
  <c r="K1935" i="12"/>
  <c r="K1934" i="12"/>
  <c r="K1933" i="12"/>
  <c r="K1932" i="12"/>
  <c r="K1931" i="12"/>
  <c r="K1930" i="12"/>
  <c r="K1929" i="12"/>
  <c r="K1928" i="12"/>
  <c r="K1927" i="12"/>
  <c r="K1926" i="12"/>
  <c r="K1925" i="12"/>
  <c r="K1924" i="12"/>
  <c r="K1923" i="12"/>
  <c r="K1922" i="12"/>
  <c r="K1921" i="12"/>
  <c r="K1920" i="12"/>
  <c r="K1919" i="12"/>
  <c r="K1918" i="12"/>
  <c r="K1917" i="12"/>
  <c r="K1916" i="12"/>
  <c r="K1915" i="12"/>
  <c r="K1914" i="12"/>
  <c r="K1913" i="12"/>
  <c r="K1912" i="12"/>
  <c r="K1911" i="12"/>
  <c r="K1910" i="12"/>
  <c r="K1909" i="12"/>
  <c r="K1908" i="12"/>
  <c r="K1907" i="12"/>
  <c r="K1906" i="12"/>
  <c r="K1905" i="12"/>
  <c r="K1904" i="12"/>
  <c r="K1903" i="12"/>
  <c r="K1902" i="12"/>
  <c r="K1901" i="12"/>
  <c r="K1900" i="12"/>
  <c r="K1899" i="12"/>
  <c r="K1898" i="12"/>
  <c r="K1897" i="12"/>
  <c r="K1896" i="12"/>
  <c r="K1895" i="12"/>
  <c r="K1894" i="12"/>
  <c r="K1893" i="12"/>
  <c r="K1892" i="12"/>
  <c r="K1891" i="12"/>
  <c r="K1890" i="12"/>
  <c r="K1889" i="12"/>
  <c r="K1888" i="12"/>
  <c r="K1887" i="12"/>
  <c r="K1886" i="12"/>
  <c r="K1885" i="12"/>
  <c r="K1884" i="12"/>
  <c r="K1883" i="12"/>
  <c r="K1882" i="12"/>
  <c r="K1881" i="12"/>
  <c r="K1880" i="12"/>
  <c r="K1879" i="12"/>
  <c r="K1878" i="12"/>
  <c r="K1877" i="12"/>
  <c r="K1876" i="12"/>
  <c r="K1875" i="12"/>
  <c r="K1874" i="12"/>
  <c r="K1873" i="12"/>
  <c r="K1872" i="12"/>
  <c r="K1871" i="12"/>
  <c r="K1870" i="12"/>
  <c r="K1869" i="12"/>
  <c r="K1868" i="12"/>
  <c r="K1867" i="12"/>
  <c r="K1866" i="12"/>
  <c r="K1865" i="12"/>
  <c r="K1864" i="12"/>
  <c r="K1863" i="12"/>
  <c r="K1862" i="12"/>
  <c r="K1861" i="12"/>
  <c r="K1860" i="12"/>
  <c r="K1859" i="12"/>
  <c r="K1858" i="12"/>
  <c r="K1857" i="12"/>
  <c r="K1856" i="12"/>
  <c r="K1855" i="12"/>
  <c r="K1854" i="12"/>
  <c r="K1853" i="12"/>
  <c r="K1852" i="12"/>
  <c r="K1851" i="12"/>
  <c r="K1850" i="12"/>
  <c r="K1849" i="12"/>
  <c r="K1848" i="12"/>
  <c r="K1847" i="12"/>
  <c r="K1846" i="12"/>
  <c r="K1845" i="12"/>
  <c r="K1844" i="12"/>
  <c r="K1843" i="12"/>
  <c r="K1842" i="12"/>
  <c r="K1841" i="12"/>
  <c r="K1840" i="12"/>
  <c r="K1839" i="12"/>
  <c r="K1838" i="12"/>
  <c r="K1837" i="12"/>
  <c r="K1836" i="12"/>
  <c r="K1835" i="12"/>
  <c r="K1834" i="12"/>
  <c r="K1833" i="12"/>
  <c r="K1832" i="12"/>
  <c r="K1831" i="12"/>
  <c r="K1830" i="12"/>
  <c r="K1829" i="12"/>
  <c r="K1828" i="12"/>
  <c r="K1827" i="12"/>
  <c r="K1826" i="12"/>
  <c r="K1825" i="12"/>
  <c r="K1824" i="12"/>
  <c r="K1823" i="12"/>
  <c r="K1822" i="12"/>
  <c r="K1821" i="12"/>
  <c r="K1820" i="12"/>
  <c r="K1819" i="12"/>
  <c r="K1818" i="12"/>
  <c r="K1817" i="12"/>
  <c r="K1816" i="12"/>
  <c r="K1815" i="12"/>
  <c r="K1814" i="12"/>
  <c r="K1813" i="12"/>
  <c r="K1812" i="12"/>
  <c r="K1811" i="12"/>
  <c r="K1810" i="12"/>
  <c r="K1809" i="12"/>
  <c r="K1808" i="12"/>
  <c r="K1807" i="12"/>
  <c r="K1806" i="12"/>
  <c r="K1805" i="12"/>
  <c r="K1804" i="12"/>
  <c r="K1803" i="12"/>
  <c r="K1802" i="12"/>
  <c r="K1801" i="12"/>
  <c r="K1800" i="12"/>
  <c r="K1799" i="12"/>
  <c r="K1798" i="12"/>
  <c r="K1797" i="12"/>
  <c r="K1796" i="12"/>
  <c r="K1795" i="12"/>
  <c r="K1794" i="12"/>
  <c r="K1793" i="12"/>
  <c r="K1792" i="12"/>
  <c r="K1791" i="12"/>
  <c r="K1790" i="12"/>
  <c r="K1789" i="12"/>
  <c r="K1788" i="12"/>
  <c r="K1787" i="12"/>
  <c r="K1786" i="12"/>
  <c r="K1785" i="12"/>
  <c r="K1784" i="12"/>
  <c r="K1783" i="12"/>
  <c r="K1782" i="12"/>
  <c r="K1781" i="12"/>
  <c r="K1780" i="12"/>
  <c r="K1779" i="12"/>
  <c r="K1778" i="12"/>
  <c r="K1777" i="12"/>
  <c r="K1776" i="12"/>
  <c r="K1775" i="12"/>
  <c r="K1774" i="12"/>
  <c r="K1773" i="12"/>
  <c r="K1772" i="12"/>
  <c r="K1771" i="12"/>
  <c r="K1770" i="12"/>
  <c r="K1769" i="12"/>
  <c r="K1768" i="12"/>
  <c r="K1767" i="12"/>
  <c r="K1766" i="12"/>
  <c r="K1765" i="12"/>
  <c r="K1764" i="12"/>
  <c r="K1763" i="12"/>
  <c r="K1762" i="12"/>
  <c r="K1761" i="12"/>
  <c r="K1760" i="12"/>
  <c r="K1759" i="12"/>
  <c r="K1758" i="12"/>
  <c r="K1757" i="12"/>
  <c r="K1756" i="12"/>
  <c r="K1755" i="12"/>
  <c r="K1754" i="12"/>
  <c r="K1753" i="12"/>
  <c r="K1752" i="12"/>
  <c r="K1751" i="12"/>
  <c r="K1750" i="12"/>
  <c r="K1749" i="12"/>
  <c r="K1748" i="12"/>
  <c r="K1747" i="12"/>
  <c r="K1746" i="12"/>
  <c r="K1745" i="12"/>
  <c r="K1744" i="12"/>
  <c r="K1743" i="12"/>
  <c r="K1742" i="12"/>
  <c r="K1741" i="12"/>
  <c r="K1740" i="12"/>
  <c r="K1739" i="12"/>
  <c r="K1738" i="12"/>
  <c r="K1737" i="12"/>
  <c r="K1736" i="12"/>
  <c r="K1735" i="12"/>
  <c r="K1734" i="12"/>
  <c r="K1733" i="12"/>
  <c r="K1732" i="12"/>
  <c r="K1731" i="12"/>
  <c r="K1730" i="12"/>
  <c r="K1729" i="12"/>
  <c r="K1728" i="12"/>
  <c r="K1727" i="12"/>
  <c r="K1726" i="12"/>
  <c r="K1725" i="12"/>
  <c r="K1724" i="12"/>
  <c r="K1723" i="12"/>
  <c r="K1722" i="12"/>
  <c r="K1721" i="12"/>
  <c r="K1720" i="12"/>
  <c r="K1719" i="12"/>
  <c r="K1718" i="12"/>
  <c r="K1717" i="12"/>
  <c r="K1716" i="12"/>
  <c r="K1715" i="12"/>
  <c r="K1714" i="12"/>
  <c r="K1713" i="12"/>
  <c r="K1712" i="12"/>
  <c r="K1711" i="12"/>
  <c r="K1710" i="12"/>
  <c r="K1709" i="12"/>
  <c r="K1708" i="12"/>
  <c r="K1707" i="12"/>
  <c r="K1706" i="12"/>
  <c r="K1705" i="12"/>
  <c r="K1704" i="12"/>
  <c r="K1703" i="12"/>
  <c r="K1702" i="12"/>
  <c r="K1701" i="12"/>
  <c r="K1700" i="12"/>
  <c r="K1699" i="12"/>
  <c r="K1698" i="12"/>
  <c r="K1697" i="12"/>
  <c r="K1696" i="12"/>
  <c r="K1695" i="12"/>
  <c r="K1694" i="12"/>
  <c r="K1693" i="12"/>
  <c r="K1692" i="12"/>
  <c r="K1691" i="12"/>
  <c r="K1690" i="12"/>
  <c r="K1689" i="12"/>
  <c r="K1688" i="12"/>
  <c r="K1687" i="12"/>
  <c r="K1686" i="12"/>
  <c r="K1685" i="12"/>
  <c r="K1684" i="12"/>
  <c r="K1683" i="12"/>
  <c r="K1682" i="12"/>
  <c r="K1681" i="12"/>
  <c r="K1680" i="12"/>
  <c r="K1679" i="12"/>
  <c r="K1678" i="12"/>
  <c r="K1677" i="12"/>
  <c r="K1676" i="12"/>
  <c r="K1675" i="12"/>
  <c r="K1674" i="12"/>
  <c r="K1673" i="12"/>
  <c r="K1672" i="12"/>
  <c r="K1671" i="12"/>
  <c r="K1670" i="12"/>
  <c r="K1669" i="12"/>
  <c r="K1668" i="12"/>
  <c r="K1667" i="12"/>
  <c r="K1666" i="12"/>
  <c r="K1665" i="12"/>
  <c r="K1664" i="12"/>
  <c r="K1663" i="12"/>
  <c r="K1662" i="12"/>
  <c r="K1661" i="12"/>
  <c r="K1660" i="12"/>
  <c r="K1659" i="12"/>
  <c r="K1658" i="12"/>
  <c r="K1657" i="12"/>
  <c r="K1656" i="12"/>
  <c r="K1655" i="12"/>
  <c r="K1654" i="12"/>
  <c r="K1653" i="12"/>
  <c r="K1652" i="12"/>
  <c r="K1651" i="12"/>
  <c r="K1650" i="12"/>
  <c r="K1649" i="12"/>
  <c r="K1648" i="12"/>
  <c r="K1647" i="12"/>
  <c r="K1646" i="12"/>
  <c r="K1645" i="12"/>
  <c r="K1644" i="12"/>
  <c r="K1643" i="12"/>
  <c r="K1642" i="12"/>
  <c r="K1641" i="12"/>
  <c r="K1640" i="12"/>
  <c r="K1639" i="12"/>
  <c r="K1638" i="12"/>
  <c r="K1637" i="12"/>
  <c r="K1636" i="12"/>
  <c r="K1635" i="12"/>
  <c r="K1634" i="12"/>
  <c r="K1633" i="12"/>
  <c r="K1632" i="12"/>
  <c r="K1631" i="12"/>
  <c r="K1630" i="12"/>
  <c r="K1629" i="12"/>
  <c r="K1628" i="12"/>
  <c r="K1627" i="12"/>
  <c r="K1626" i="12"/>
  <c r="K1625" i="12"/>
  <c r="K1624" i="12"/>
  <c r="K1623" i="12"/>
  <c r="K1622" i="12"/>
  <c r="K1621" i="12"/>
  <c r="K1620" i="12"/>
  <c r="K1619" i="12"/>
  <c r="K1618" i="12"/>
  <c r="K1617" i="12"/>
  <c r="K1616" i="12"/>
  <c r="K1615" i="12"/>
  <c r="K1614" i="12"/>
  <c r="K1613" i="12"/>
  <c r="K1612" i="12"/>
  <c r="K1611" i="12"/>
  <c r="K1610" i="12"/>
  <c r="K1609" i="12"/>
  <c r="K1608" i="12"/>
  <c r="K1607" i="12"/>
  <c r="K1606" i="12"/>
  <c r="K1605" i="12"/>
  <c r="K1604" i="12"/>
  <c r="K1603" i="12"/>
  <c r="K1602" i="12"/>
  <c r="K1601" i="12"/>
  <c r="K1600" i="12"/>
  <c r="K1599" i="12"/>
  <c r="K1598" i="12"/>
  <c r="K1597" i="12"/>
  <c r="K1596" i="12"/>
  <c r="K1595" i="12"/>
  <c r="K1594" i="12"/>
  <c r="K1593" i="12"/>
  <c r="K1592" i="12"/>
  <c r="K1591" i="12"/>
  <c r="K1590" i="12"/>
  <c r="K1589" i="12"/>
  <c r="K1588" i="12"/>
  <c r="K1587" i="12"/>
  <c r="K1586" i="12"/>
  <c r="K1585" i="12"/>
  <c r="K1584" i="12"/>
  <c r="K1583" i="12"/>
  <c r="K1582" i="12"/>
  <c r="K1581" i="12"/>
  <c r="K1580" i="12"/>
  <c r="K1579" i="12"/>
  <c r="K1578" i="12"/>
  <c r="K1577" i="12"/>
  <c r="K1576" i="12"/>
  <c r="K1575" i="12"/>
  <c r="K1574" i="12"/>
  <c r="K1573" i="12"/>
  <c r="K1572" i="12"/>
  <c r="K1571" i="12"/>
  <c r="K1570" i="12"/>
  <c r="K1569" i="12"/>
  <c r="K1568" i="12"/>
  <c r="K1567" i="12"/>
  <c r="K1566" i="12"/>
  <c r="K1565" i="12"/>
  <c r="K1564" i="12"/>
  <c r="K1563" i="12"/>
  <c r="K1562" i="12"/>
  <c r="K1561" i="12"/>
  <c r="K1560" i="12"/>
  <c r="K1559" i="12"/>
  <c r="K1558" i="12"/>
  <c r="K1557" i="12"/>
  <c r="K1556" i="12"/>
  <c r="K1555" i="12"/>
  <c r="K1554" i="12"/>
  <c r="K1553" i="12"/>
  <c r="K1552" i="12"/>
  <c r="K1551" i="12"/>
  <c r="K1550" i="12"/>
  <c r="K1549" i="12"/>
  <c r="K1548" i="12"/>
  <c r="K1547" i="12"/>
  <c r="K1546" i="12"/>
  <c r="K1545" i="12"/>
  <c r="K1544" i="12"/>
  <c r="K1543" i="12"/>
  <c r="K1542" i="12"/>
  <c r="K1541" i="12"/>
  <c r="K1540" i="12"/>
  <c r="K1539" i="12"/>
  <c r="K1538" i="12"/>
  <c r="K1537" i="12"/>
  <c r="K1536" i="12"/>
  <c r="K1535" i="12"/>
  <c r="K1534" i="12"/>
  <c r="K1533" i="12"/>
  <c r="K1532" i="12"/>
  <c r="K1531" i="12"/>
  <c r="K1530" i="12"/>
  <c r="K1529" i="12"/>
  <c r="K1528" i="12"/>
  <c r="K1527" i="12"/>
  <c r="K1526" i="12"/>
  <c r="K1525" i="12"/>
  <c r="K1524" i="12"/>
  <c r="K1523" i="12"/>
  <c r="K1522" i="12"/>
  <c r="K1521" i="12"/>
  <c r="K1520" i="12"/>
  <c r="K1519" i="12"/>
  <c r="K1518" i="12"/>
  <c r="K1517" i="12"/>
  <c r="K1516" i="12"/>
  <c r="K1515" i="12"/>
  <c r="K1514" i="12"/>
  <c r="K1513" i="12"/>
  <c r="K1512" i="12"/>
  <c r="K1511" i="12"/>
  <c r="K1510" i="12"/>
  <c r="K1509" i="12"/>
  <c r="K1508" i="12"/>
  <c r="K1507" i="12"/>
  <c r="K1506" i="12"/>
  <c r="K1505" i="12"/>
  <c r="K1504" i="12"/>
  <c r="K1503" i="12"/>
  <c r="K1502" i="12"/>
  <c r="K1501" i="12"/>
  <c r="K1500" i="12"/>
  <c r="K1499" i="12"/>
  <c r="K1498" i="12"/>
  <c r="K1497" i="12"/>
  <c r="K1496" i="12"/>
  <c r="K1495" i="12"/>
  <c r="K1494" i="12"/>
  <c r="K1493" i="12"/>
  <c r="K1492" i="12"/>
  <c r="K1491" i="12"/>
  <c r="K1490" i="12"/>
  <c r="K1489" i="12"/>
  <c r="K1488" i="12"/>
  <c r="K1487" i="12"/>
  <c r="K1486" i="12"/>
  <c r="K1485" i="12"/>
  <c r="K1484" i="12"/>
  <c r="K1483" i="12"/>
  <c r="K1482" i="12"/>
  <c r="K1481" i="12"/>
  <c r="K1480" i="12"/>
  <c r="K1479" i="12"/>
  <c r="K1478" i="12"/>
  <c r="K1477" i="12"/>
  <c r="K1476" i="12"/>
  <c r="K1475" i="12"/>
  <c r="K1474" i="12"/>
  <c r="K1473" i="12"/>
  <c r="K1472" i="12"/>
  <c r="K1471" i="12"/>
  <c r="K1470" i="12"/>
  <c r="K1469" i="12"/>
  <c r="K1468" i="12"/>
  <c r="K1467" i="12"/>
  <c r="K1466" i="12"/>
  <c r="K1465" i="12"/>
  <c r="K1464" i="12"/>
  <c r="K1463" i="12"/>
  <c r="K1462" i="12"/>
  <c r="K1461" i="12"/>
  <c r="K1460" i="12"/>
  <c r="K1459" i="12"/>
  <c r="K1458" i="12"/>
  <c r="K1457" i="12"/>
  <c r="K1456" i="12"/>
  <c r="K1455" i="12"/>
  <c r="K1454" i="12"/>
  <c r="K1453" i="12"/>
  <c r="K1452" i="12"/>
  <c r="K1451" i="12"/>
  <c r="K1450" i="12"/>
  <c r="K1449" i="12"/>
  <c r="K1448" i="12"/>
  <c r="K1447" i="12"/>
  <c r="K1446" i="12"/>
  <c r="K1445" i="12"/>
  <c r="K1444" i="12"/>
  <c r="K1443" i="12"/>
  <c r="K1442" i="12"/>
  <c r="K1441" i="12"/>
  <c r="K1440" i="12"/>
  <c r="K1439" i="12"/>
  <c r="K1438" i="12"/>
  <c r="K1437" i="12"/>
  <c r="K1436" i="12"/>
  <c r="K1435" i="12"/>
  <c r="K1434" i="12"/>
  <c r="K1433" i="12"/>
  <c r="K1432" i="12"/>
  <c r="K1431" i="12"/>
  <c r="K1430" i="12"/>
  <c r="K1429" i="12"/>
  <c r="K1428" i="12"/>
  <c r="K1427" i="12"/>
  <c r="K1426" i="12"/>
  <c r="K1425" i="12"/>
  <c r="K1424" i="12"/>
  <c r="K1423" i="12"/>
  <c r="K1422" i="12"/>
  <c r="K1421" i="12"/>
  <c r="K1420" i="12"/>
  <c r="K1419" i="12"/>
  <c r="K1418" i="12"/>
  <c r="K1417" i="12"/>
  <c r="K1416" i="12"/>
  <c r="K1415" i="12"/>
  <c r="K1414" i="12"/>
  <c r="K1413" i="12"/>
  <c r="K1412" i="12"/>
  <c r="K1411" i="12"/>
  <c r="K1410" i="12"/>
  <c r="K1409" i="12"/>
  <c r="K1408" i="12"/>
  <c r="K1407" i="12"/>
  <c r="K1406" i="12"/>
  <c r="K1405" i="12"/>
  <c r="K1404" i="12"/>
  <c r="K1403" i="12"/>
  <c r="K1402" i="12"/>
  <c r="K1401" i="12"/>
  <c r="K1400" i="12"/>
  <c r="K1399" i="12"/>
  <c r="K1398" i="12"/>
  <c r="K1397" i="12"/>
  <c r="K1396" i="12"/>
  <c r="K1395" i="12"/>
  <c r="K1394" i="12"/>
  <c r="K1393" i="12"/>
  <c r="K1392" i="12"/>
  <c r="K1391" i="12"/>
  <c r="K1390" i="12"/>
  <c r="K1389" i="12"/>
  <c r="K1388" i="12"/>
  <c r="K1387" i="12"/>
  <c r="K1386" i="12"/>
  <c r="K1385" i="12"/>
  <c r="K1384" i="12"/>
  <c r="K1383" i="12"/>
  <c r="K1382" i="12"/>
  <c r="K1381" i="12"/>
  <c r="K1380" i="12"/>
  <c r="K1379" i="12"/>
  <c r="K1378" i="12"/>
  <c r="K1377" i="12"/>
  <c r="K1376" i="12"/>
  <c r="K1375" i="12"/>
  <c r="K1374" i="12"/>
  <c r="K1373" i="12"/>
  <c r="K1372" i="12"/>
  <c r="K1371" i="12"/>
  <c r="K1370" i="12"/>
  <c r="K1369" i="12"/>
  <c r="K1368" i="12"/>
  <c r="K1367" i="12"/>
  <c r="K1366" i="12"/>
  <c r="K1365" i="12"/>
  <c r="K1364" i="12"/>
  <c r="K1363" i="12"/>
  <c r="K1362" i="12"/>
  <c r="K1361" i="12"/>
  <c r="K1360" i="12"/>
  <c r="K1359" i="12"/>
  <c r="K1358" i="12"/>
  <c r="K1357" i="12"/>
  <c r="K1356" i="12"/>
  <c r="K1355" i="12"/>
  <c r="K1354" i="12"/>
  <c r="K1353" i="12"/>
  <c r="K1352" i="12"/>
  <c r="K1351" i="12"/>
  <c r="K1350" i="12"/>
  <c r="K1349" i="12"/>
  <c r="K1348" i="12"/>
  <c r="K1347" i="12"/>
  <c r="K1346" i="12"/>
  <c r="K1345" i="12"/>
  <c r="K1344" i="12"/>
  <c r="K1343" i="12"/>
  <c r="K1342" i="12"/>
  <c r="K1341" i="12"/>
  <c r="K1340" i="12"/>
  <c r="K1339" i="12"/>
  <c r="K1338" i="12"/>
  <c r="K1337" i="12"/>
  <c r="K1336" i="12"/>
  <c r="K1335" i="12"/>
  <c r="K1334" i="12"/>
  <c r="K1333" i="12"/>
  <c r="K1332" i="12"/>
  <c r="K1331" i="12"/>
  <c r="K1330" i="12"/>
  <c r="K1329" i="12"/>
  <c r="K1328" i="12"/>
  <c r="K1327" i="12"/>
  <c r="K1326" i="12"/>
  <c r="K1325" i="12"/>
  <c r="K1324" i="12"/>
  <c r="K1323" i="12"/>
  <c r="K1322" i="12"/>
  <c r="K1321" i="12"/>
  <c r="K1320" i="12"/>
  <c r="K1319" i="12"/>
  <c r="K1318" i="12"/>
  <c r="K1317" i="12"/>
  <c r="K1316" i="12"/>
  <c r="K1315" i="12"/>
  <c r="K1314" i="12"/>
  <c r="K1313" i="12"/>
  <c r="K1312" i="12"/>
  <c r="K1311" i="12"/>
  <c r="K1310" i="12"/>
  <c r="K1309" i="12"/>
  <c r="K1308" i="12"/>
  <c r="K1307" i="12"/>
  <c r="K1306" i="12"/>
  <c r="K1305" i="12"/>
  <c r="K1304" i="12"/>
  <c r="K1303" i="12"/>
  <c r="K1302" i="12"/>
  <c r="K1301" i="12"/>
  <c r="K1300" i="12"/>
  <c r="K1299" i="12"/>
  <c r="K1298" i="12"/>
  <c r="K1297" i="12"/>
  <c r="K1296" i="12"/>
  <c r="K1295" i="12"/>
  <c r="K1294" i="12"/>
  <c r="K1293" i="12"/>
  <c r="K1292" i="12"/>
  <c r="K1291" i="12"/>
  <c r="K1290" i="12"/>
  <c r="K1289" i="12"/>
  <c r="K1288" i="12"/>
  <c r="K1287" i="12"/>
  <c r="K1286" i="12"/>
  <c r="K1285" i="12"/>
  <c r="K1284" i="12"/>
  <c r="K1283" i="12"/>
  <c r="K1282" i="12"/>
  <c r="K1281" i="12"/>
  <c r="K1280" i="12"/>
  <c r="K1279" i="12"/>
  <c r="K1278" i="12"/>
  <c r="K1277" i="12"/>
  <c r="K1276" i="12"/>
  <c r="K1275" i="12"/>
  <c r="K1274" i="12"/>
  <c r="K1273" i="12"/>
  <c r="K1272" i="12"/>
  <c r="K1271" i="12"/>
  <c r="K1270" i="12"/>
  <c r="K1269" i="12"/>
  <c r="K1268" i="12"/>
  <c r="K1267" i="12"/>
  <c r="K1266" i="12"/>
  <c r="K1265" i="12"/>
  <c r="K1264" i="12"/>
  <c r="K1263" i="12"/>
  <c r="K1262" i="12"/>
  <c r="K1261" i="12"/>
  <c r="K1260" i="12"/>
  <c r="K1259" i="12"/>
  <c r="K1258" i="12"/>
  <c r="K1257" i="12"/>
  <c r="K1256" i="12"/>
  <c r="K1255" i="12"/>
  <c r="K1254" i="12"/>
  <c r="K1253" i="12"/>
  <c r="K1252" i="12"/>
  <c r="K1251" i="12"/>
  <c r="K1250" i="12"/>
  <c r="K1249" i="12"/>
  <c r="K1248" i="12"/>
  <c r="K1247" i="12"/>
  <c r="K1246" i="12"/>
  <c r="K1245" i="12"/>
  <c r="K1244" i="12"/>
  <c r="K1243" i="12"/>
  <c r="K1242" i="12"/>
  <c r="K1241" i="12"/>
  <c r="K1240" i="12"/>
  <c r="K1239" i="12"/>
  <c r="K1238" i="12"/>
  <c r="K1237" i="12"/>
  <c r="K1236" i="12"/>
  <c r="K1235" i="12"/>
  <c r="K1234" i="12"/>
  <c r="K1233" i="12"/>
  <c r="K1232" i="12"/>
  <c r="K1231" i="12"/>
  <c r="K1230" i="12"/>
  <c r="K1229" i="12"/>
  <c r="K1228" i="12"/>
  <c r="K1227" i="12"/>
  <c r="K1226" i="12"/>
  <c r="K1225" i="12"/>
  <c r="K1224" i="12"/>
  <c r="K1223" i="12"/>
  <c r="K1222" i="12"/>
  <c r="K1221" i="12"/>
  <c r="K1220" i="12"/>
  <c r="K1219" i="12"/>
  <c r="K1218" i="12"/>
  <c r="K1217" i="12"/>
  <c r="K1216" i="12"/>
  <c r="K1215" i="12"/>
  <c r="K1214" i="12"/>
  <c r="K1213" i="12"/>
  <c r="K1212" i="12"/>
  <c r="K1211" i="12"/>
  <c r="K1210" i="12"/>
  <c r="K1209" i="12"/>
  <c r="K1208" i="12"/>
  <c r="K1207" i="12"/>
  <c r="K1206" i="12"/>
  <c r="K1205" i="12"/>
  <c r="K1204" i="12"/>
  <c r="K1203" i="12"/>
  <c r="K1202" i="12"/>
  <c r="K1201" i="12"/>
  <c r="K1200" i="12"/>
  <c r="K1199" i="12"/>
  <c r="K1198" i="12"/>
  <c r="K1197" i="12"/>
  <c r="K1196" i="12"/>
  <c r="K1195" i="12"/>
  <c r="K1194" i="12"/>
  <c r="K1193" i="12"/>
  <c r="K1192" i="12"/>
  <c r="K1191" i="12"/>
  <c r="K1190" i="12"/>
  <c r="K1189" i="12"/>
  <c r="K1188" i="12"/>
  <c r="K1187" i="12"/>
  <c r="K1186" i="12"/>
  <c r="K1185" i="12"/>
  <c r="K1184" i="12"/>
  <c r="K1183" i="12"/>
  <c r="K1182" i="12"/>
  <c r="K1181" i="12"/>
  <c r="K1180" i="12"/>
  <c r="K1179" i="12"/>
  <c r="K1178" i="12"/>
  <c r="K1177" i="12"/>
  <c r="K1176" i="12"/>
  <c r="K1175" i="12"/>
  <c r="K1174" i="12"/>
  <c r="K1173" i="12"/>
  <c r="K1172" i="12"/>
  <c r="K1171" i="12"/>
  <c r="K1170" i="12"/>
  <c r="K1169" i="12"/>
  <c r="K1168" i="12"/>
  <c r="K1167" i="12"/>
  <c r="K1166" i="12"/>
  <c r="K1165" i="12"/>
  <c r="K1164" i="12"/>
  <c r="K1163" i="12"/>
  <c r="K1162" i="12"/>
  <c r="K1161" i="12"/>
  <c r="K1160" i="12"/>
  <c r="K1159" i="12"/>
  <c r="K1158" i="12"/>
  <c r="K1157" i="12"/>
  <c r="K1156" i="12"/>
  <c r="K1155" i="12"/>
  <c r="K1154" i="12"/>
  <c r="K1153" i="12"/>
  <c r="K1152" i="12"/>
  <c r="K1151" i="12"/>
  <c r="K1150" i="12"/>
  <c r="K1149" i="12"/>
  <c r="K1148" i="12"/>
  <c r="K1147" i="12"/>
  <c r="K1146" i="12"/>
  <c r="K1145" i="12"/>
  <c r="K1144" i="12"/>
  <c r="K1143" i="12"/>
  <c r="K1142" i="12"/>
  <c r="K1141" i="12"/>
  <c r="K1140" i="12"/>
  <c r="K1139" i="12"/>
  <c r="K1138" i="12"/>
  <c r="K1137" i="12"/>
  <c r="K1136" i="12"/>
  <c r="K1135" i="12"/>
  <c r="K1134" i="12"/>
  <c r="K1133" i="12"/>
  <c r="K1132" i="12"/>
  <c r="K1131" i="12"/>
  <c r="K1130" i="12"/>
  <c r="K1129" i="12"/>
  <c r="K1128" i="12"/>
  <c r="K1127" i="12"/>
  <c r="K1126" i="12"/>
  <c r="K1125" i="12"/>
  <c r="K1124" i="12"/>
  <c r="K1123" i="12"/>
  <c r="K1122" i="12"/>
  <c r="K1121" i="12"/>
  <c r="K1120" i="12"/>
  <c r="K1119" i="12"/>
  <c r="K1118" i="12"/>
  <c r="K1117" i="12"/>
  <c r="K1116" i="12"/>
  <c r="K1115" i="12"/>
  <c r="K1114" i="12"/>
  <c r="K1113" i="12"/>
  <c r="K1112" i="12"/>
  <c r="K1111" i="12"/>
  <c r="K1110" i="12"/>
  <c r="K1109" i="12"/>
  <c r="K1108" i="12"/>
  <c r="K1107" i="12"/>
  <c r="K1106" i="12"/>
  <c r="K1105" i="12"/>
  <c r="K1104" i="12"/>
  <c r="K1103" i="12"/>
  <c r="K1102" i="12"/>
  <c r="K1101" i="12"/>
  <c r="K1100" i="12"/>
  <c r="K1099" i="12"/>
  <c r="K1098" i="12"/>
  <c r="K1097" i="12"/>
  <c r="K1096" i="12"/>
  <c r="K1095" i="12"/>
  <c r="K1094" i="12"/>
  <c r="K1093" i="12"/>
  <c r="K1092" i="12"/>
  <c r="K1091" i="12"/>
  <c r="K1090" i="12"/>
  <c r="K1089" i="12"/>
  <c r="K1088" i="12"/>
  <c r="K1087" i="12"/>
  <c r="K1086" i="12"/>
  <c r="K1085" i="12"/>
  <c r="K1084" i="12"/>
  <c r="K1083" i="12"/>
  <c r="K1082" i="12"/>
  <c r="K1081" i="12"/>
  <c r="K1080" i="12"/>
  <c r="K1079" i="12"/>
  <c r="K1078" i="12"/>
  <c r="K1077" i="12"/>
  <c r="K1076" i="12"/>
  <c r="K1075" i="12"/>
  <c r="K1074" i="12"/>
  <c r="K1073" i="12"/>
  <c r="K1072" i="12"/>
  <c r="K1071" i="12"/>
  <c r="K1070" i="12"/>
  <c r="K1069" i="12"/>
  <c r="K1068" i="12"/>
  <c r="K1067" i="12"/>
  <c r="K1066" i="12"/>
  <c r="K1065" i="12"/>
  <c r="K1064" i="12"/>
  <c r="K1063" i="12"/>
  <c r="K1062" i="12"/>
  <c r="K1061" i="12"/>
  <c r="K1060" i="12"/>
  <c r="K1059" i="12"/>
  <c r="K1058" i="12"/>
  <c r="K1057" i="12"/>
  <c r="K1056" i="12"/>
  <c r="K1055" i="12"/>
  <c r="K1054" i="12"/>
  <c r="K1053" i="12"/>
  <c r="K1052" i="12"/>
  <c r="K1051" i="12"/>
  <c r="K1050" i="12"/>
  <c r="K1049" i="12"/>
  <c r="K1048" i="12"/>
  <c r="K1047" i="12"/>
  <c r="K1046" i="12"/>
  <c r="K1045" i="12"/>
  <c r="K1044" i="12"/>
  <c r="K1043" i="12"/>
  <c r="K1042" i="12"/>
  <c r="K1041" i="12"/>
  <c r="K1040" i="12"/>
  <c r="K1039" i="12"/>
  <c r="K1038" i="12"/>
  <c r="K1037" i="12"/>
  <c r="K1036" i="12"/>
  <c r="K1035" i="12"/>
  <c r="K1034" i="12"/>
  <c r="K1033" i="12"/>
  <c r="K1032" i="12"/>
  <c r="K1031" i="12"/>
  <c r="K1030" i="12"/>
  <c r="K1029" i="12"/>
  <c r="K1028" i="12"/>
  <c r="K1027" i="12"/>
  <c r="K1026" i="12"/>
  <c r="K1025" i="12"/>
  <c r="K1024" i="12"/>
  <c r="K1023" i="12"/>
  <c r="K1022" i="12"/>
  <c r="K1021" i="12"/>
  <c r="K1020" i="12"/>
  <c r="K1019" i="12"/>
  <c r="K1018" i="12"/>
  <c r="K1017" i="12"/>
  <c r="K1016" i="12"/>
  <c r="K1015" i="12"/>
  <c r="K1014" i="12"/>
  <c r="K1013" i="12"/>
  <c r="K1012" i="12"/>
  <c r="K1011" i="12"/>
  <c r="K1010" i="12"/>
  <c r="K1009" i="12"/>
  <c r="K1008" i="12"/>
  <c r="K1007" i="12"/>
  <c r="K1006" i="12"/>
  <c r="K1005" i="12"/>
  <c r="K1004" i="12"/>
  <c r="K1003" i="12"/>
  <c r="K1002" i="12"/>
  <c r="K1001" i="12"/>
  <c r="K1000" i="12"/>
  <c r="K999" i="12"/>
  <c r="K998" i="12"/>
  <c r="K997" i="12"/>
  <c r="K996" i="12"/>
  <c r="K995" i="12"/>
  <c r="K994" i="12"/>
  <c r="K993" i="12"/>
  <c r="K992" i="12"/>
  <c r="K991" i="12"/>
  <c r="K990" i="12"/>
  <c r="K989" i="12"/>
  <c r="K988" i="12"/>
  <c r="K987" i="12"/>
  <c r="K986" i="12"/>
  <c r="K985" i="12"/>
  <c r="K984" i="12"/>
  <c r="K983" i="12"/>
  <c r="K982" i="12"/>
  <c r="K981" i="12"/>
  <c r="K980" i="12"/>
  <c r="K979" i="12"/>
  <c r="K978" i="12"/>
  <c r="K977" i="12"/>
  <c r="K976" i="12"/>
  <c r="K975" i="12"/>
  <c r="K974" i="12"/>
  <c r="K973" i="12"/>
  <c r="K972" i="12"/>
  <c r="K971" i="12"/>
  <c r="K970" i="12"/>
  <c r="K969" i="12"/>
  <c r="K968" i="12"/>
  <c r="K967" i="12"/>
  <c r="K966" i="12"/>
  <c r="K965" i="12"/>
  <c r="K964" i="12"/>
  <c r="K963" i="12"/>
  <c r="K962" i="12"/>
  <c r="K961" i="12"/>
  <c r="K960" i="12"/>
  <c r="K959" i="12"/>
  <c r="K958" i="12"/>
  <c r="K957" i="12"/>
  <c r="K956" i="12"/>
  <c r="K955" i="12"/>
  <c r="K954" i="12"/>
  <c r="K953" i="12"/>
  <c r="K952" i="12"/>
  <c r="K951" i="12"/>
  <c r="K950" i="12"/>
  <c r="K949" i="12"/>
  <c r="K948" i="12"/>
  <c r="K947" i="12"/>
  <c r="K946" i="12"/>
  <c r="K945" i="12"/>
  <c r="K944" i="12"/>
  <c r="K943" i="12"/>
  <c r="K942" i="12"/>
  <c r="K941" i="12"/>
  <c r="K940" i="12"/>
  <c r="K939" i="12"/>
  <c r="K938" i="12"/>
  <c r="K937" i="12"/>
  <c r="K936" i="12"/>
  <c r="K935" i="12"/>
  <c r="K934" i="12"/>
  <c r="K933" i="12"/>
  <c r="K932" i="12"/>
  <c r="K931" i="12"/>
  <c r="K930" i="12"/>
  <c r="K929" i="12"/>
  <c r="K928" i="12"/>
  <c r="K927" i="12"/>
  <c r="K926" i="12"/>
  <c r="K925" i="12"/>
  <c r="K924" i="12"/>
  <c r="K923" i="12"/>
  <c r="K922" i="12"/>
  <c r="K921" i="12"/>
  <c r="K920" i="12"/>
  <c r="K919" i="12"/>
  <c r="K918" i="12"/>
  <c r="K917" i="12"/>
  <c r="K916" i="12"/>
  <c r="K915" i="12"/>
  <c r="K914" i="12"/>
  <c r="K913" i="12"/>
  <c r="K912" i="12"/>
  <c r="K911" i="12"/>
  <c r="K910" i="12"/>
  <c r="K909" i="12"/>
  <c r="K908" i="12"/>
  <c r="K907" i="12"/>
  <c r="K906" i="12"/>
  <c r="K905" i="12"/>
  <c r="K904" i="12"/>
  <c r="K903" i="12"/>
  <c r="K902" i="12"/>
  <c r="K901" i="12"/>
  <c r="K900" i="12"/>
  <c r="K899" i="12"/>
  <c r="K898" i="12"/>
  <c r="K897" i="12"/>
  <c r="K896" i="12"/>
  <c r="K895" i="12"/>
  <c r="K894" i="12"/>
  <c r="K893" i="12"/>
  <c r="K892" i="12"/>
  <c r="K891" i="12"/>
  <c r="K890" i="12"/>
  <c r="K889" i="12"/>
  <c r="K888" i="12"/>
  <c r="K887" i="12"/>
  <c r="K886" i="12"/>
  <c r="K885" i="12"/>
  <c r="K884" i="12"/>
  <c r="K883" i="12"/>
  <c r="K882" i="12"/>
  <c r="K881" i="12"/>
  <c r="K880" i="12"/>
  <c r="K879" i="12"/>
  <c r="K878" i="12"/>
  <c r="K877" i="12"/>
  <c r="K876" i="12"/>
  <c r="K875" i="12"/>
  <c r="K874" i="12"/>
  <c r="K873" i="12"/>
  <c r="K872" i="12"/>
  <c r="K871" i="12"/>
  <c r="K870" i="12"/>
  <c r="K869" i="12"/>
  <c r="K868" i="12"/>
  <c r="K867" i="12"/>
  <c r="K866" i="12"/>
  <c r="K865" i="12"/>
  <c r="K864" i="12"/>
  <c r="K863" i="12"/>
  <c r="K862" i="12"/>
  <c r="K861" i="12"/>
  <c r="K860" i="12"/>
  <c r="K859" i="12"/>
  <c r="K858" i="12"/>
  <c r="K857" i="12"/>
  <c r="K856" i="12"/>
  <c r="K855" i="12"/>
  <c r="K854" i="12"/>
  <c r="K853" i="12"/>
  <c r="K852" i="12"/>
  <c r="K851" i="12"/>
  <c r="K850" i="12"/>
  <c r="K849" i="12"/>
  <c r="K848" i="12"/>
  <c r="K847" i="12"/>
  <c r="K846" i="12"/>
  <c r="K845" i="12"/>
  <c r="K844" i="12"/>
  <c r="K843" i="12"/>
  <c r="K842" i="12"/>
  <c r="K841" i="12"/>
  <c r="K840" i="12"/>
  <c r="K839" i="12"/>
  <c r="K838" i="12"/>
  <c r="K837" i="12"/>
  <c r="K836" i="12"/>
  <c r="K835" i="12"/>
  <c r="K834" i="12"/>
  <c r="K833" i="12"/>
  <c r="K832" i="12"/>
  <c r="K831" i="12"/>
  <c r="K830" i="12"/>
  <c r="K829" i="12"/>
  <c r="K828" i="12"/>
  <c r="K827" i="12"/>
  <c r="K826" i="12"/>
  <c r="K825" i="12"/>
  <c r="K824" i="12"/>
  <c r="K823" i="12"/>
  <c r="K822" i="12"/>
  <c r="K821" i="12"/>
  <c r="K820" i="12"/>
  <c r="K819" i="12"/>
  <c r="K818" i="12"/>
  <c r="K817" i="12"/>
  <c r="K816" i="12"/>
  <c r="K815" i="12"/>
  <c r="K814" i="12"/>
  <c r="K813" i="12"/>
  <c r="K812" i="12"/>
  <c r="K811" i="12"/>
  <c r="K810" i="12"/>
  <c r="K809" i="12"/>
  <c r="K808" i="12"/>
  <c r="K807" i="12"/>
  <c r="K806" i="12"/>
  <c r="K805" i="12"/>
  <c r="K804" i="12"/>
  <c r="K803" i="12"/>
  <c r="K802" i="12"/>
  <c r="K801" i="12"/>
  <c r="K800" i="12"/>
  <c r="K799" i="12"/>
  <c r="K798" i="12"/>
  <c r="K797" i="12"/>
  <c r="K796" i="12"/>
  <c r="K795" i="12"/>
  <c r="K794" i="12"/>
  <c r="K793" i="12"/>
  <c r="K792" i="12"/>
  <c r="K791" i="12"/>
  <c r="K790" i="12"/>
  <c r="K789" i="12"/>
  <c r="K788" i="12"/>
  <c r="K787" i="12"/>
  <c r="K786" i="12"/>
  <c r="K785" i="12"/>
  <c r="K784" i="12"/>
  <c r="K783" i="12"/>
  <c r="K782" i="12"/>
  <c r="K781" i="12"/>
  <c r="K780" i="12"/>
  <c r="K779" i="12"/>
  <c r="K778" i="12"/>
  <c r="K777" i="12"/>
  <c r="K776" i="12"/>
  <c r="K775" i="12"/>
  <c r="K774" i="12"/>
  <c r="K773" i="12"/>
  <c r="K772" i="12"/>
  <c r="K771" i="12"/>
  <c r="K770" i="12"/>
  <c r="K769" i="12"/>
  <c r="K768" i="12"/>
  <c r="K767" i="12"/>
  <c r="K766" i="12"/>
  <c r="K765" i="12"/>
  <c r="K764" i="12"/>
  <c r="K763" i="12"/>
  <c r="K762" i="12"/>
  <c r="K761" i="12"/>
  <c r="K760" i="12"/>
  <c r="K759" i="12"/>
  <c r="K758" i="12"/>
  <c r="K757" i="12"/>
  <c r="K756" i="12"/>
  <c r="K755" i="12"/>
  <c r="K754" i="12"/>
  <c r="K753" i="12"/>
  <c r="K752" i="12"/>
  <c r="K751" i="12"/>
  <c r="K750" i="12"/>
  <c r="K749" i="12"/>
  <c r="K748" i="12"/>
  <c r="K747" i="12"/>
  <c r="K746" i="12"/>
  <c r="K745" i="12"/>
  <c r="K744" i="12"/>
  <c r="K743" i="12"/>
  <c r="K742" i="12"/>
  <c r="K741" i="12"/>
  <c r="K740" i="12"/>
  <c r="K739" i="12"/>
  <c r="K738" i="12"/>
  <c r="K737" i="12"/>
  <c r="K736" i="12"/>
  <c r="K735" i="12"/>
  <c r="K734" i="12"/>
  <c r="K733" i="12"/>
  <c r="K732" i="12"/>
  <c r="K731" i="12"/>
  <c r="K730" i="12"/>
  <c r="K729" i="12"/>
  <c r="K728" i="12"/>
  <c r="K727" i="12"/>
  <c r="K726" i="12"/>
  <c r="K725" i="12"/>
  <c r="K724" i="12"/>
  <c r="K723" i="12"/>
  <c r="K722" i="12"/>
  <c r="K721" i="12"/>
  <c r="K720" i="12"/>
  <c r="K719" i="12"/>
  <c r="K718" i="12"/>
  <c r="K717" i="12"/>
  <c r="K716" i="12"/>
  <c r="K715" i="12"/>
  <c r="K714" i="12"/>
  <c r="K713" i="12"/>
  <c r="K712" i="12"/>
  <c r="K711" i="12"/>
  <c r="K710" i="12"/>
  <c r="K709" i="12"/>
  <c r="K708" i="12"/>
  <c r="K707" i="12"/>
  <c r="K706" i="12"/>
  <c r="K705" i="12"/>
  <c r="K704" i="12"/>
  <c r="K703" i="12"/>
  <c r="K702" i="12"/>
  <c r="K701" i="12"/>
  <c r="K700" i="12"/>
  <c r="K699" i="12"/>
  <c r="K698" i="12"/>
  <c r="K697" i="12"/>
  <c r="K696" i="12"/>
  <c r="K695" i="12"/>
  <c r="K694" i="12"/>
  <c r="K693" i="12"/>
  <c r="K692" i="12"/>
  <c r="K691" i="12"/>
  <c r="K690" i="12"/>
  <c r="K689" i="12"/>
  <c r="K688" i="12"/>
  <c r="K687" i="12"/>
  <c r="K686" i="12"/>
  <c r="K685" i="12"/>
  <c r="K684" i="12"/>
  <c r="K683" i="12"/>
  <c r="K682" i="12"/>
  <c r="K681" i="12"/>
  <c r="K680" i="12"/>
  <c r="K679" i="12"/>
  <c r="K678" i="12"/>
  <c r="K677" i="12"/>
  <c r="K676" i="12"/>
  <c r="K675" i="12"/>
  <c r="K674" i="12"/>
  <c r="K673" i="12"/>
  <c r="K672" i="12"/>
  <c r="K671" i="12"/>
  <c r="K670" i="12"/>
  <c r="K669" i="12"/>
  <c r="K668" i="12"/>
  <c r="K667" i="12"/>
  <c r="K666" i="12"/>
  <c r="K665" i="12"/>
  <c r="K664" i="12"/>
  <c r="K663" i="12"/>
  <c r="K662" i="12"/>
  <c r="K661" i="12"/>
  <c r="K660" i="12"/>
  <c r="K659" i="12"/>
  <c r="K658" i="12"/>
  <c r="K657" i="12"/>
  <c r="K656" i="12"/>
  <c r="K655" i="12"/>
  <c r="K654" i="12"/>
  <c r="K653" i="12"/>
  <c r="K652" i="12"/>
  <c r="K651" i="12"/>
  <c r="K650" i="12"/>
  <c r="K649" i="12"/>
  <c r="K648" i="12"/>
  <c r="K647" i="12"/>
  <c r="K646" i="12"/>
  <c r="K645" i="12"/>
  <c r="K644" i="12"/>
  <c r="K643" i="12"/>
  <c r="K642" i="12"/>
  <c r="K641" i="12"/>
  <c r="K640" i="12"/>
  <c r="K639" i="12"/>
  <c r="K638" i="12"/>
  <c r="K637" i="12"/>
  <c r="K636" i="12"/>
  <c r="K635" i="12"/>
  <c r="K634" i="12"/>
  <c r="K633" i="12"/>
  <c r="K632" i="12"/>
  <c r="K631" i="12"/>
  <c r="K630" i="12"/>
  <c r="K629" i="12"/>
  <c r="K628" i="12"/>
  <c r="K627" i="12"/>
  <c r="K626" i="12"/>
  <c r="K625" i="12"/>
  <c r="K624" i="12"/>
  <c r="K623" i="12"/>
  <c r="K622" i="12"/>
  <c r="K621" i="12"/>
  <c r="K620" i="12"/>
  <c r="K619" i="12"/>
  <c r="K618" i="12"/>
  <c r="K617" i="12"/>
  <c r="K616" i="12"/>
  <c r="K615" i="12"/>
  <c r="K614" i="12"/>
  <c r="K613" i="12"/>
  <c r="K612" i="12"/>
  <c r="K611" i="12"/>
  <c r="K610" i="12"/>
  <c r="K609" i="12"/>
  <c r="K608" i="12"/>
  <c r="K607" i="12"/>
  <c r="K606" i="12"/>
  <c r="K605" i="12"/>
  <c r="K604" i="12"/>
  <c r="K603" i="12"/>
  <c r="K602" i="12"/>
  <c r="K601" i="12"/>
  <c r="K600" i="12"/>
  <c r="K599" i="12"/>
  <c r="K598" i="12"/>
  <c r="K597" i="12"/>
  <c r="K596" i="12"/>
  <c r="K595" i="12"/>
  <c r="K594" i="12"/>
  <c r="K593" i="12"/>
  <c r="K592" i="12"/>
  <c r="K591" i="12"/>
  <c r="K590" i="12"/>
  <c r="K589" i="12"/>
  <c r="K588" i="12"/>
  <c r="K587" i="12"/>
  <c r="K586" i="12"/>
  <c r="K585" i="12"/>
  <c r="K584" i="12"/>
  <c r="K583" i="12"/>
  <c r="K582" i="12"/>
  <c r="K581" i="12"/>
  <c r="K580" i="12"/>
  <c r="K579" i="12"/>
  <c r="K578" i="12"/>
  <c r="K577" i="12"/>
  <c r="K576" i="12"/>
  <c r="K575" i="12"/>
  <c r="K574" i="12"/>
  <c r="K573" i="12"/>
  <c r="K572" i="12"/>
  <c r="K571" i="12"/>
  <c r="K570" i="12"/>
  <c r="K569" i="12"/>
  <c r="K568" i="12"/>
  <c r="K567" i="12"/>
  <c r="K566" i="12"/>
  <c r="K565" i="12"/>
  <c r="K564" i="12"/>
  <c r="K563" i="12"/>
  <c r="K562" i="12"/>
  <c r="K561" i="12"/>
  <c r="K560" i="12"/>
  <c r="K559" i="12"/>
  <c r="K558" i="12"/>
  <c r="K557" i="12"/>
  <c r="K556" i="12"/>
  <c r="K555" i="12"/>
  <c r="K554" i="12"/>
  <c r="K553" i="12"/>
  <c r="K552" i="12"/>
  <c r="K551" i="12"/>
  <c r="K550" i="12"/>
  <c r="K549" i="12"/>
  <c r="K548" i="12"/>
  <c r="K547" i="12"/>
  <c r="K546" i="12"/>
  <c r="K545" i="12"/>
  <c r="K544" i="12"/>
  <c r="K543" i="12"/>
  <c r="K542" i="12"/>
  <c r="K541" i="12"/>
  <c r="K540" i="12"/>
  <c r="K539" i="12"/>
  <c r="K538" i="12"/>
  <c r="K537" i="12"/>
  <c r="K536" i="12"/>
  <c r="K535" i="12"/>
  <c r="K534" i="12"/>
  <c r="K533" i="12"/>
  <c r="K532" i="12"/>
  <c r="K531" i="12"/>
  <c r="K530" i="12"/>
  <c r="K529" i="12"/>
  <c r="K528" i="12"/>
  <c r="K527" i="12"/>
  <c r="K526" i="12"/>
  <c r="K525" i="12"/>
  <c r="K524" i="12"/>
  <c r="K523" i="12"/>
  <c r="K522" i="12"/>
  <c r="K521" i="12"/>
  <c r="K520" i="12"/>
  <c r="K519" i="12"/>
  <c r="K518" i="12"/>
  <c r="K517" i="12"/>
  <c r="K516" i="12"/>
  <c r="K515" i="12"/>
  <c r="K514" i="12"/>
  <c r="K513" i="12"/>
  <c r="K512" i="12"/>
  <c r="K511" i="12"/>
  <c r="K510" i="12"/>
  <c r="K509" i="12"/>
  <c r="K508" i="12"/>
  <c r="K507" i="12"/>
  <c r="K506" i="12"/>
  <c r="K505" i="12"/>
  <c r="K504" i="12"/>
  <c r="K503" i="12"/>
  <c r="K502" i="12"/>
  <c r="K501" i="12"/>
  <c r="K500" i="12"/>
  <c r="K499" i="12"/>
  <c r="K498" i="12"/>
  <c r="K497" i="12"/>
  <c r="K496" i="12"/>
  <c r="K495" i="12"/>
  <c r="K494" i="12"/>
  <c r="K493" i="12"/>
  <c r="K492" i="12"/>
  <c r="K491" i="12"/>
  <c r="K490" i="12"/>
  <c r="K489" i="12"/>
  <c r="K488" i="12"/>
  <c r="K487" i="12"/>
  <c r="K486" i="12"/>
  <c r="K485" i="12"/>
  <c r="K484" i="12"/>
  <c r="K483" i="12"/>
  <c r="K482" i="12"/>
  <c r="K481" i="12"/>
  <c r="K480" i="12"/>
  <c r="K479" i="12"/>
  <c r="K478" i="12"/>
  <c r="K477" i="12"/>
  <c r="K476" i="12"/>
  <c r="K475" i="12"/>
  <c r="K474" i="12"/>
  <c r="K473" i="12"/>
  <c r="K472" i="12"/>
  <c r="K471" i="12"/>
  <c r="K470" i="12"/>
  <c r="K469" i="12"/>
  <c r="K468" i="12"/>
  <c r="K467" i="12"/>
  <c r="K466" i="12"/>
  <c r="K465" i="12"/>
  <c r="K464" i="12"/>
  <c r="K463" i="12"/>
  <c r="K462" i="12"/>
  <c r="K461" i="12"/>
  <c r="K460" i="12"/>
  <c r="K459" i="12"/>
  <c r="K458" i="12"/>
  <c r="K457" i="12"/>
  <c r="K456" i="12"/>
  <c r="K455" i="12"/>
  <c r="K454" i="12"/>
  <c r="K453" i="12"/>
  <c r="K452" i="12"/>
  <c r="K451" i="12"/>
  <c r="K450" i="12"/>
  <c r="K449" i="12"/>
  <c r="K448" i="12"/>
  <c r="K447" i="12"/>
  <c r="K446" i="12"/>
  <c r="K445" i="12"/>
  <c r="K444" i="12"/>
  <c r="K443" i="12"/>
  <c r="K442" i="12"/>
  <c r="K441" i="12"/>
  <c r="K440" i="12"/>
  <c r="K439" i="12"/>
  <c r="K438" i="12"/>
  <c r="K437" i="12"/>
  <c r="K436" i="12"/>
  <c r="K435" i="12"/>
  <c r="K434" i="12"/>
  <c r="K433" i="12"/>
  <c r="K432" i="12"/>
  <c r="K431" i="12"/>
  <c r="K430" i="12"/>
  <c r="K429" i="12"/>
  <c r="K428" i="12"/>
  <c r="K427" i="12"/>
  <c r="K426" i="12"/>
  <c r="K425" i="12"/>
  <c r="K424" i="12"/>
  <c r="K423" i="12"/>
  <c r="K422" i="12"/>
  <c r="K421" i="12"/>
  <c r="K420" i="12"/>
  <c r="K419" i="12"/>
  <c r="K418" i="12"/>
  <c r="K417" i="12"/>
  <c r="K416" i="12"/>
  <c r="K415" i="12"/>
  <c r="K414" i="12"/>
  <c r="K413" i="12"/>
  <c r="K412" i="12"/>
  <c r="K411" i="12"/>
  <c r="K410" i="12"/>
  <c r="K409" i="12"/>
  <c r="K408" i="12"/>
  <c r="K407" i="12"/>
  <c r="K406" i="12"/>
  <c r="K405" i="12"/>
  <c r="K404" i="12"/>
  <c r="K403" i="12"/>
  <c r="K402" i="12"/>
  <c r="K401" i="12"/>
  <c r="K400" i="12"/>
  <c r="K399" i="12"/>
  <c r="K398" i="12"/>
  <c r="K397" i="12"/>
  <c r="K396" i="12"/>
  <c r="K395" i="12"/>
  <c r="K394" i="12"/>
  <c r="K393" i="12"/>
  <c r="K392" i="12"/>
  <c r="K391" i="12"/>
  <c r="K390" i="12"/>
  <c r="K389" i="12"/>
  <c r="K388" i="12"/>
  <c r="K387" i="12"/>
  <c r="K386" i="12"/>
  <c r="K385" i="12"/>
  <c r="K384" i="12"/>
  <c r="K383" i="12"/>
  <c r="K382" i="12"/>
  <c r="K381" i="12"/>
  <c r="K380" i="12"/>
  <c r="K379" i="12"/>
  <c r="K378" i="12"/>
  <c r="K377" i="12"/>
  <c r="K376" i="12"/>
  <c r="K375" i="12"/>
  <c r="K374" i="12"/>
  <c r="K373" i="12"/>
  <c r="K372" i="12"/>
  <c r="K371" i="12"/>
  <c r="K370" i="12"/>
  <c r="K369" i="12"/>
  <c r="K368" i="12"/>
  <c r="K367" i="12"/>
  <c r="K366" i="12"/>
  <c r="K365" i="12"/>
  <c r="K364" i="12"/>
  <c r="K363" i="12"/>
  <c r="K362" i="12"/>
  <c r="K361" i="12"/>
  <c r="K360" i="12"/>
  <c r="K359" i="12"/>
  <c r="K358" i="12"/>
  <c r="K357" i="12"/>
  <c r="K356" i="12"/>
  <c r="K355" i="12"/>
  <c r="K354" i="12"/>
  <c r="K353" i="12"/>
  <c r="K352" i="12"/>
  <c r="K351" i="12"/>
  <c r="K350" i="12"/>
  <c r="K349" i="12"/>
  <c r="K348" i="12"/>
  <c r="K347" i="12"/>
  <c r="K346" i="12"/>
  <c r="K345" i="12"/>
  <c r="K344" i="12"/>
  <c r="K343" i="12"/>
  <c r="K342" i="12"/>
  <c r="K341" i="12"/>
  <c r="K340" i="12"/>
  <c r="K339" i="12"/>
  <c r="K338" i="12"/>
  <c r="K337" i="12"/>
  <c r="K336" i="12"/>
  <c r="K335" i="12"/>
  <c r="K334" i="12"/>
  <c r="K333" i="12"/>
  <c r="K332" i="12"/>
  <c r="K331" i="12"/>
  <c r="K330" i="12"/>
  <c r="K329" i="12"/>
  <c r="K328" i="12"/>
  <c r="K327" i="12"/>
  <c r="K326" i="12"/>
  <c r="K325" i="12"/>
  <c r="K324" i="12"/>
  <c r="K323" i="12"/>
  <c r="K322" i="12"/>
  <c r="K321" i="12"/>
  <c r="K320" i="12"/>
  <c r="K319" i="12"/>
  <c r="K318" i="12"/>
  <c r="K317" i="12"/>
  <c r="K316" i="12"/>
  <c r="K315" i="12"/>
  <c r="K314" i="12"/>
  <c r="K313" i="12"/>
  <c r="K312" i="12"/>
  <c r="K311" i="12"/>
  <c r="K310" i="12"/>
  <c r="K309" i="12"/>
  <c r="K308" i="12"/>
  <c r="K307" i="12"/>
  <c r="K306" i="12"/>
  <c r="K305" i="12"/>
  <c r="K304" i="12"/>
  <c r="K303" i="12"/>
  <c r="K302" i="12"/>
  <c r="K301" i="12"/>
  <c r="K300" i="12"/>
  <c r="K299" i="12"/>
  <c r="K298" i="12"/>
  <c r="K297" i="12"/>
  <c r="K296" i="12"/>
  <c r="K295" i="12"/>
  <c r="K294" i="12"/>
  <c r="K293" i="12"/>
  <c r="K292" i="12"/>
  <c r="K291" i="12"/>
  <c r="K290" i="12"/>
  <c r="K289" i="12"/>
  <c r="K288" i="12"/>
  <c r="K287" i="12"/>
  <c r="K286" i="12"/>
  <c r="K285" i="12"/>
  <c r="K284" i="12"/>
  <c r="K283" i="12"/>
  <c r="K282" i="12"/>
  <c r="K281" i="12"/>
  <c r="K280" i="12"/>
  <c r="K279" i="12"/>
  <c r="K278" i="12"/>
  <c r="K277" i="12"/>
  <c r="K276" i="12"/>
  <c r="K275" i="12"/>
  <c r="K274" i="12"/>
  <c r="K273" i="12"/>
  <c r="K272" i="12"/>
  <c r="K271"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7" i="12"/>
  <c r="K236" i="12"/>
  <c r="K235" i="12"/>
  <c r="K234" i="12"/>
  <c r="K233" i="12"/>
  <c r="K232" i="12"/>
  <c r="K231" i="12"/>
  <c r="K230" i="12"/>
  <c r="K229" i="12"/>
  <c r="K228" i="12"/>
  <c r="K227" i="12"/>
  <c r="K226" i="12"/>
  <c r="K225" i="12"/>
  <c r="K224" i="12"/>
  <c r="K223" i="12"/>
  <c r="K222" i="12"/>
  <c r="K221" i="12"/>
  <c r="K220" i="12"/>
  <c r="K219" i="12"/>
  <c r="K218" i="12"/>
  <c r="K217" i="12"/>
  <c r="K216" i="12"/>
  <c r="K215" i="12"/>
  <c r="K214" i="12"/>
  <c r="K213" i="12"/>
  <c r="K212" i="12"/>
  <c r="K211" i="12"/>
  <c r="K210" i="12"/>
  <c r="K209" i="12"/>
  <c r="K208" i="12"/>
  <c r="K207" i="12"/>
  <c r="K206" i="12"/>
  <c r="K205" i="12"/>
  <c r="K204" i="12"/>
  <c r="K203" i="12"/>
  <c r="K202" i="12"/>
  <c r="K201" i="12"/>
  <c r="K200"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4"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J10041" i="12"/>
  <c r="J10040" i="12"/>
  <c r="J10039" i="12"/>
  <c r="J10038" i="12"/>
  <c r="J10037" i="12"/>
  <c r="J10036" i="12"/>
  <c r="J10035" i="12"/>
  <c r="J10034" i="12"/>
  <c r="J10033" i="12"/>
  <c r="J10032" i="12"/>
  <c r="J10031" i="12"/>
  <c r="J10030" i="12"/>
  <c r="J10029" i="12"/>
  <c r="J10028" i="12"/>
  <c r="J10027" i="12"/>
  <c r="J10026" i="12"/>
  <c r="J10025" i="12"/>
  <c r="J10024" i="12"/>
  <c r="J10023" i="12"/>
  <c r="J10022" i="12"/>
  <c r="J10021" i="12"/>
  <c r="J10020" i="12"/>
  <c r="J10019" i="12"/>
  <c r="J10018" i="12"/>
  <c r="J10017" i="12"/>
  <c r="J10016" i="12"/>
  <c r="J10015" i="12"/>
  <c r="J10014" i="12"/>
  <c r="J10013" i="12"/>
  <c r="J10012" i="12"/>
  <c r="J10011" i="12"/>
  <c r="J10010" i="12"/>
  <c r="J10009" i="12"/>
  <c r="J10008" i="12"/>
  <c r="J10007" i="12"/>
  <c r="J10006" i="12"/>
  <c r="J10005" i="12"/>
  <c r="J10004" i="12"/>
  <c r="J10003" i="12"/>
  <c r="J10002" i="12"/>
  <c r="J10001" i="12"/>
  <c r="J10000" i="12"/>
  <c r="J9999" i="12"/>
  <c r="J9998" i="12"/>
  <c r="J9997" i="12"/>
  <c r="J9996" i="12"/>
  <c r="J9995" i="12"/>
  <c r="J9994" i="12"/>
  <c r="J9993" i="12"/>
  <c r="J9992" i="12"/>
  <c r="J9991" i="12"/>
  <c r="J9990" i="12"/>
  <c r="J9989" i="12"/>
  <c r="J9988" i="12"/>
  <c r="J9987" i="12"/>
  <c r="J9986" i="12"/>
  <c r="J9985" i="12"/>
  <c r="J9984" i="12"/>
  <c r="J9983" i="12"/>
  <c r="J9982" i="12"/>
  <c r="J9981" i="12"/>
  <c r="J9980" i="12"/>
  <c r="J9979" i="12"/>
  <c r="J9978" i="12"/>
  <c r="J9977" i="12"/>
  <c r="J9976" i="12"/>
  <c r="J9975" i="12"/>
  <c r="J9974" i="12"/>
  <c r="J9973" i="12"/>
  <c r="J9972" i="12"/>
  <c r="J9971" i="12"/>
  <c r="J9970" i="12"/>
  <c r="J9969" i="12"/>
  <c r="J9968" i="12"/>
  <c r="J9967" i="12"/>
  <c r="J9966" i="12"/>
  <c r="J9965" i="12"/>
  <c r="J9964" i="12"/>
  <c r="J9963" i="12"/>
  <c r="J9962" i="12"/>
  <c r="J9961" i="12"/>
  <c r="J9960" i="12"/>
  <c r="J9959" i="12"/>
  <c r="J9958" i="12"/>
  <c r="J9957" i="12"/>
  <c r="J9956" i="12"/>
  <c r="J9955" i="12"/>
  <c r="J9954" i="12"/>
  <c r="J9953" i="12"/>
  <c r="J9952" i="12"/>
  <c r="J9951" i="12"/>
  <c r="J9950" i="12"/>
  <c r="J9949" i="12"/>
  <c r="J9948" i="12"/>
  <c r="J9947" i="12"/>
  <c r="J9946" i="12"/>
  <c r="J9945" i="12"/>
  <c r="J9944" i="12"/>
  <c r="J9943" i="12"/>
  <c r="J9942" i="12"/>
  <c r="J9941" i="12"/>
  <c r="J9940" i="12"/>
  <c r="J9939" i="12"/>
  <c r="J9938" i="12"/>
  <c r="J9937" i="12"/>
  <c r="J9936" i="12"/>
  <c r="J9935" i="12"/>
  <c r="J9934" i="12"/>
  <c r="J9933" i="12"/>
  <c r="J9932" i="12"/>
  <c r="J9931" i="12"/>
  <c r="J9930" i="12"/>
  <c r="J9929" i="12"/>
  <c r="J9928" i="12"/>
  <c r="J9927" i="12"/>
  <c r="J9926" i="12"/>
  <c r="J9925" i="12"/>
  <c r="J9924" i="12"/>
  <c r="J9923" i="12"/>
  <c r="J9922" i="12"/>
  <c r="J9921" i="12"/>
  <c r="J9920" i="12"/>
  <c r="J9919" i="12"/>
  <c r="J9918" i="12"/>
  <c r="J9917" i="12"/>
  <c r="J9916" i="12"/>
  <c r="J9915" i="12"/>
  <c r="J9914" i="12"/>
  <c r="J9913" i="12"/>
  <c r="J9912" i="12"/>
  <c r="J9911" i="12"/>
  <c r="J9910" i="12"/>
  <c r="J9909" i="12"/>
  <c r="J9908" i="12"/>
  <c r="J9907" i="12"/>
  <c r="J9906" i="12"/>
  <c r="J9905" i="12"/>
  <c r="J9904" i="12"/>
  <c r="J9903" i="12"/>
  <c r="J9902" i="12"/>
  <c r="J9901" i="12"/>
  <c r="J9900" i="12"/>
  <c r="J9899" i="12"/>
  <c r="J9898" i="12"/>
  <c r="J9897" i="12"/>
  <c r="J9896" i="12"/>
  <c r="J9895" i="12"/>
  <c r="J9894" i="12"/>
  <c r="J9893" i="12"/>
  <c r="J9892" i="12"/>
  <c r="J9891" i="12"/>
  <c r="J9890" i="12"/>
  <c r="J9889" i="12"/>
  <c r="J9888" i="12"/>
  <c r="J9887" i="12"/>
  <c r="J9886" i="12"/>
  <c r="J9885" i="12"/>
  <c r="J9884" i="12"/>
  <c r="J9883" i="12"/>
  <c r="J9882" i="12"/>
  <c r="J9881" i="12"/>
  <c r="J9880" i="12"/>
  <c r="J9879" i="12"/>
  <c r="J9878" i="12"/>
  <c r="J9877" i="12"/>
  <c r="J9876" i="12"/>
  <c r="J9875" i="12"/>
  <c r="J9874" i="12"/>
  <c r="J9873" i="12"/>
  <c r="J9872" i="12"/>
  <c r="J9871" i="12"/>
  <c r="J9870" i="12"/>
  <c r="J9869" i="12"/>
  <c r="J9868" i="12"/>
  <c r="J9867" i="12"/>
  <c r="J9866" i="12"/>
  <c r="J9865" i="12"/>
  <c r="J9864" i="12"/>
  <c r="J9863" i="12"/>
  <c r="J9862" i="12"/>
  <c r="J9861" i="12"/>
  <c r="J9860" i="12"/>
  <c r="J9859" i="12"/>
  <c r="J9858" i="12"/>
  <c r="J9857" i="12"/>
  <c r="J9856" i="12"/>
  <c r="J9855" i="12"/>
  <c r="J9854" i="12"/>
  <c r="J9853" i="12"/>
  <c r="J9852" i="12"/>
  <c r="J9851" i="12"/>
  <c r="J9850" i="12"/>
  <c r="J9849" i="12"/>
  <c r="J9848" i="12"/>
  <c r="J9847" i="12"/>
  <c r="J9846" i="12"/>
  <c r="J9845" i="12"/>
  <c r="J9844" i="12"/>
  <c r="J9843" i="12"/>
  <c r="J9842" i="12"/>
  <c r="J9841" i="12"/>
  <c r="J9840" i="12"/>
  <c r="J9839" i="12"/>
  <c r="J9838" i="12"/>
  <c r="J9837" i="12"/>
  <c r="J9836" i="12"/>
  <c r="J9835" i="12"/>
  <c r="J9834" i="12"/>
  <c r="J9833" i="12"/>
  <c r="J9832" i="12"/>
  <c r="J9831" i="12"/>
  <c r="J9830" i="12"/>
  <c r="J9829" i="12"/>
  <c r="J9828" i="12"/>
  <c r="J9827" i="12"/>
  <c r="J9826" i="12"/>
  <c r="J9825" i="12"/>
  <c r="J9824" i="12"/>
  <c r="J9823" i="12"/>
  <c r="J9822" i="12"/>
  <c r="J9821" i="12"/>
  <c r="J9820" i="12"/>
  <c r="J9819" i="12"/>
  <c r="J9818" i="12"/>
  <c r="J9817" i="12"/>
  <c r="J9816" i="12"/>
  <c r="J9815" i="12"/>
  <c r="J9814" i="12"/>
  <c r="J9813" i="12"/>
  <c r="J9812" i="12"/>
  <c r="J9811" i="12"/>
  <c r="J9810" i="12"/>
  <c r="J9809" i="12"/>
  <c r="J9808" i="12"/>
  <c r="J9807" i="12"/>
  <c r="J9806" i="12"/>
  <c r="J9805" i="12"/>
  <c r="J9804" i="12"/>
  <c r="J9803" i="12"/>
  <c r="J9802" i="12"/>
  <c r="J9801" i="12"/>
  <c r="J9800" i="12"/>
  <c r="J9799" i="12"/>
  <c r="J9798" i="12"/>
  <c r="J9797" i="12"/>
  <c r="J9796" i="12"/>
  <c r="J9795" i="12"/>
  <c r="J9794" i="12"/>
  <c r="J9793" i="12"/>
  <c r="J9792" i="12"/>
  <c r="J9791" i="12"/>
  <c r="J9790" i="12"/>
  <c r="J9789" i="12"/>
  <c r="J9788" i="12"/>
  <c r="J9787" i="12"/>
  <c r="J9786" i="12"/>
  <c r="J9785" i="12"/>
  <c r="J9784" i="12"/>
  <c r="J9783" i="12"/>
  <c r="J9782" i="12"/>
  <c r="J9781" i="12"/>
  <c r="J9780" i="12"/>
  <c r="J9779" i="12"/>
  <c r="J9778" i="12"/>
  <c r="J9777" i="12"/>
  <c r="J9776" i="12"/>
  <c r="J9775" i="12"/>
  <c r="J9774" i="12"/>
  <c r="J9773" i="12"/>
  <c r="J9772" i="12"/>
  <c r="J9771" i="12"/>
  <c r="J9770" i="12"/>
  <c r="J9769" i="12"/>
  <c r="J9768" i="12"/>
  <c r="J9767" i="12"/>
  <c r="J9766" i="12"/>
  <c r="J9765" i="12"/>
  <c r="J9764" i="12"/>
  <c r="J9763" i="12"/>
  <c r="J9762" i="12"/>
  <c r="J9761" i="12"/>
  <c r="J9760" i="12"/>
  <c r="J9759" i="12"/>
  <c r="J9758" i="12"/>
  <c r="J9757" i="12"/>
  <c r="J9756" i="12"/>
  <c r="J9755" i="12"/>
  <c r="J9754" i="12"/>
  <c r="J9753" i="12"/>
  <c r="J9752" i="12"/>
  <c r="J9751" i="12"/>
  <c r="J9750" i="12"/>
  <c r="J9749" i="12"/>
  <c r="J9748" i="12"/>
  <c r="J9747" i="12"/>
  <c r="J9746" i="12"/>
  <c r="J9745" i="12"/>
  <c r="J9744" i="12"/>
  <c r="J9743" i="12"/>
  <c r="J9742" i="12"/>
  <c r="J9741" i="12"/>
  <c r="J9740" i="12"/>
  <c r="J9739" i="12"/>
  <c r="J9738" i="12"/>
  <c r="J9737" i="12"/>
  <c r="J9736" i="12"/>
  <c r="J9735" i="12"/>
  <c r="J9734" i="12"/>
  <c r="J9733" i="12"/>
  <c r="J9732" i="12"/>
  <c r="J9731" i="12"/>
  <c r="J9730" i="12"/>
  <c r="J9729" i="12"/>
  <c r="J9728" i="12"/>
  <c r="J9727" i="12"/>
  <c r="J9726" i="12"/>
  <c r="J9725" i="12"/>
  <c r="J9724" i="12"/>
  <c r="J9723" i="12"/>
  <c r="J9722" i="12"/>
  <c r="J9721" i="12"/>
  <c r="J9720" i="12"/>
  <c r="J9719" i="12"/>
  <c r="J9718" i="12"/>
  <c r="J9717" i="12"/>
  <c r="J9716" i="12"/>
  <c r="J9715" i="12"/>
  <c r="J9714" i="12"/>
  <c r="J9713" i="12"/>
  <c r="J9712" i="12"/>
  <c r="J9711" i="12"/>
  <c r="J9710" i="12"/>
  <c r="J9709" i="12"/>
  <c r="J9708" i="12"/>
  <c r="J9707" i="12"/>
  <c r="J9706" i="12"/>
  <c r="J9705" i="12"/>
  <c r="J9704" i="12"/>
  <c r="J9703" i="12"/>
  <c r="J9702" i="12"/>
  <c r="J9701" i="12"/>
  <c r="J9700" i="12"/>
  <c r="J9699" i="12"/>
  <c r="J9698" i="12"/>
  <c r="J9697" i="12"/>
  <c r="J9696" i="12"/>
  <c r="J9695" i="12"/>
  <c r="J9694" i="12"/>
  <c r="J9693" i="12"/>
  <c r="J9692" i="12"/>
  <c r="J9691" i="12"/>
  <c r="J9690" i="12"/>
  <c r="J9689" i="12"/>
  <c r="J9688" i="12"/>
  <c r="J9687" i="12"/>
  <c r="J9686" i="12"/>
  <c r="J9685" i="12"/>
  <c r="J9684" i="12"/>
  <c r="J9683" i="12"/>
  <c r="J9682" i="12"/>
  <c r="J9681" i="12"/>
  <c r="J9680" i="12"/>
  <c r="J9679" i="12"/>
  <c r="J9678" i="12"/>
  <c r="J9677" i="12"/>
  <c r="J9676" i="12"/>
  <c r="J9675" i="12"/>
  <c r="J9674" i="12"/>
  <c r="J9673" i="12"/>
  <c r="J9672" i="12"/>
  <c r="J9671" i="12"/>
  <c r="J9670" i="12"/>
  <c r="J9669" i="12"/>
  <c r="J9668" i="12"/>
  <c r="J9667" i="12"/>
  <c r="J9666" i="12"/>
  <c r="J9665" i="12"/>
  <c r="J9664" i="12"/>
  <c r="J9663" i="12"/>
  <c r="J9662" i="12"/>
  <c r="J9661" i="12"/>
  <c r="J9660" i="12"/>
  <c r="J9659" i="12"/>
  <c r="J9658" i="12"/>
  <c r="J9657" i="12"/>
  <c r="J9656" i="12"/>
  <c r="J9655" i="12"/>
  <c r="J9654" i="12"/>
  <c r="J9653" i="12"/>
  <c r="J9652" i="12"/>
  <c r="J9651" i="12"/>
  <c r="J9650" i="12"/>
  <c r="J9649" i="12"/>
  <c r="J9648" i="12"/>
  <c r="J9647" i="12"/>
  <c r="J9646" i="12"/>
  <c r="J9645" i="12"/>
  <c r="J9644" i="12"/>
  <c r="J9643" i="12"/>
  <c r="J9642" i="12"/>
  <c r="J9641" i="12"/>
  <c r="J9640" i="12"/>
  <c r="J9639" i="12"/>
  <c r="J9638" i="12"/>
  <c r="J9637" i="12"/>
  <c r="J9636" i="12"/>
  <c r="J9635" i="12"/>
  <c r="J9634" i="12"/>
  <c r="J9633" i="12"/>
  <c r="J9632" i="12"/>
  <c r="J9631" i="12"/>
  <c r="J9630" i="12"/>
  <c r="J9629" i="12"/>
  <c r="J9628" i="12"/>
  <c r="J9627" i="12"/>
  <c r="J9626" i="12"/>
  <c r="J9625" i="12"/>
  <c r="J9624" i="12"/>
  <c r="J9623" i="12"/>
  <c r="J9622" i="12"/>
  <c r="J9621" i="12"/>
  <c r="J9620" i="12"/>
  <c r="J9619" i="12"/>
  <c r="J9618" i="12"/>
  <c r="J9617" i="12"/>
  <c r="J9616" i="12"/>
  <c r="J9615" i="12"/>
  <c r="J9614" i="12"/>
  <c r="J9613" i="12"/>
  <c r="J9612" i="12"/>
  <c r="J9611" i="12"/>
  <c r="J9610" i="12"/>
  <c r="J9609" i="12"/>
  <c r="J9608" i="12"/>
  <c r="J9607" i="12"/>
  <c r="J9606" i="12"/>
  <c r="J9605" i="12"/>
  <c r="J9604" i="12"/>
  <c r="J9603" i="12"/>
  <c r="J9602" i="12"/>
  <c r="J9601" i="12"/>
  <c r="J9600" i="12"/>
  <c r="J9599" i="12"/>
  <c r="J9598" i="12"/>
  <c r="J9597" i="12"/>
  <c r="J9596" i="12"/>
  <c r="J9595" i="12"/>
  <c r="J9594" i="12"/>
  <c r="J9593" i="12"/>
  <c r="J9592" i="12"/>
  <c r="J9591" i="12"/>
  <c r="J9590" i="12"/>
  <c r="J9589" i="12"/>
  <c r="J9588" i="12"/>
  <c r="J9587" i="12"/>
  <c r="J9586" i="12"/>
  <c r="J9585" i="12"/>
  <c r="J9584" i="12"/>
  <c r="J9583" i="12"/>
  <c r="J9582" i="12"/>
  <c r="J9581" i="12"/>
  <c r="J9580" i="12"/>
  <c r="J9579" i="12"/>
  <c r="J9578" i="12"/>
  <c r="J9577" i="12"/>
  <c r="J9576" i="12"/>
  <c r="J9575" i="12"/>
  <c r="J9574" i="12"/>
  <c r="J9573" i="12"/>
  <c r="J9572" i="12"/>
  <c r="J9571" i="12"/>
  <c r="J9570" i="12"/>
  <c r="J9569" i="12"/>
  <c r="J9568" i="12"/>
  <c r="J9567" i="12"/>
  <c r="J9566" i="12"/>
  <c r="J9565" i="12"/>
  <c r="J9564" i="12"/>
  <c r="J9563" i="12"/>
  <c r="J9562" i="12"/>
  <c r="J9561" i="12"/>
  <c r="J9560" i="12"/>
  <c r="J9559" i="12"/>
  <c r="J9558" i="12"/>
  <c r="J9557" i="12"/>
  <c r="J9556" i="12"/>
  <c r="J9555" i="12"/>
  <c r="J9554" i="12"/>
  <c r="J9553" i="12"/>
  <c r="J9552" i="12"/>
  <c r="J9551" i="12"/>
  <c r="J9550" i="12"/>
  <c r="J9549" i="12"/>
  <c r="J9548" i="12"/>
  <c r="J9547" i="12"/>
  <c r="J9546" i="12"/>
  <c r="J9545" i="12"/>
  <c r="J9544" i="12"/>
  <c r="J9543" i="12"/>
  <c r="J9542" i="12"/>
  <c r="J9541" i="12"/>
  <c r="J9540" i="12"/>
  <c r="J9539" i="12"/>
  <c r="J9538" i="12"/>
  <c r="J9537" i="12"/>
  <c r="J9536" i="12"/>
  <c r="J9535" i="12"/>
  <c r="J9534" i="12"/>
  <c r="J9533" i="12"/>
  <c r="J9532" i="12"/>
  <c r="J9531" i="12"/>
  <c r="J9530" i="12"/>
  <c r="J9529" i="12"/>
  <c r="J9528" i="12"/>
  <c r="J9527" i="12"/>
  <c r="J9526" i="12"/>
  <c r="J9525" i="12"/>
  <c r="J9524" i="12"/>
  <c r="J9523" i="12"/>
  <c r="J9522" i="12"/>
  <c r="J9521" i="12"/>
  <c r="J9520" i="12"/>
  <c r="J9519" i="12"/>
  <c r="J9518" i="12"/>
  <c r="J9517" i="12"/>
  <c r="J9516" i="12"/>
  <c r="J9515" i="12"/>
  <c r="J9514" i="12"/>
  <c r="J9513" i="12"/>
  <c r="J9512" i="12"/>
  <c r="J9511" i="12"/>
  <c r="J9510" i="12"/>
  <c r="J9509" i="12"/>
  <c r="J9508" i="12"/>
  <c r="J9507" i="12"/>
  <c r="J9506" i="12"/>
  <c r="J9505" i="12"/>
  <c r="J9504" i="12"/>
  <c r="J9503" i="12"/>
  <c r="J9502" i="12"/>
  <c r="J9501" i="12"/>
  <c r="J9500" i="12"/>
  <c r="J9499" i="12"/>
  <c r="J9498" i="12"/>
  <c r="J9497" i="12"/>
  <c r="J9496" i="12"/>
  <c r="J9495" i="12"/>
  <c r="J9494" i="12"/>
  <c r="J9493" i="12"/>
  <c r="J9492" i="12"/>
  <c r="J9491" i="12"/>
  <c r="J9490" i="12"/>
  <c r="J9489" i="12"/>
  <c r="J9488" i="12"/>
  <c r="J9487" i="12"/>
  <c r="J9486" i="12"/>
  <c r="J9485" i="12"/>
  <c r="J9484" i="12"/>
  <c r="J9483" i="12"/>
  <c r="J9482" i="12"/>
  <c r="J9481" i="12"/>
  <c r="J9480" i="12"/>
  <c r="J9479" i="12"/>
  <c r="J9478" i="12"/>
  <c r="J9477" i="12"/>
  <c r="J9476" i="12"/>
  <c r="J9475" i="12"/>
  <c r="J9474" i="12"/>
  <c r="J9473" i="12"/>
  <c r="J9472" i="12"/>
  <c r="J9471" i="12"/>
  <c r="J9470" i="12"/>
  <c r="J9469" i="12"/>
  <c r="J9468" i="12"/>
  <c r="J9467" i="12"/>
  <c r="J9466" i="12"/>
  <c r="J9465" i="12"/>
  <c r="J9464" i="12"/>
  <c r="J9463" i="12"/>
  <c r="J9462" i="12"/>
  <c r="J9461" i="12"/>
  <c r="J9460" i="12"/>
  <c r="J9459" i="12"/>
  <c r="J9458" i="12"/>
  <c r="J9457" i="12"/>
  <c r="J9456" i="12"/>
  <c r="J9455" i="12"/>
  <c r="J9454" i="12"/>
  <c r="J9453" i="12"/>
  <c r="J9452" i="12"/>
  <c r="J9451" i="12"/>
  <c r="J9450" i="12"/>
  <c r="J9449" i="12"/>
  <c r="J9448" i="12"/>
  <c r="J9447" i="12"/>
  <c r="J9446" i="12"/>
  <c r="J9445" i="12"/>
  <c r="J9444" i="12"/>
  <c r="J9443" i="12"/>
  <c r="J9442" i="12"/>
  <c r="J9441" i="12"/>
  <c r="J9440" i="12"/>
  <c r="J9439" i="12"/>
  <c r="J9438" i="12"/>
  <c r="J9437" i="12"/>
  <c r="J9436" i="12"/>
  <c r="J9435" i="12"/>
  <c r="J9434" i="12"/>
  <c r="J9433" i="12"/>
  <c r="J9432" i="12"/>
  <c r="J9431" i="12"/>
  <c r="J9430" i="12"/>
  <c r="J9429" i="12"/>
  <c r="J9428" i="12"/>
  <c r="J9427" i="12"/>
  <c r="J9426" i="12"/>
  <c r="J9425" i="12"/>
  <c r="J9424" i="12"/>
  <c r="J9423" i="12"/>
  <c r="J9422" i="12"/>
  <c r="J9421" i="12"/>
  <c r="J9420" i="12"/>
  <c r="J9419" i="12"/>
  <c r="J9418" i="12"/>
  <c r="J9417" i="12"/>
  <c r="J9416" i="12"/>
  <c r="J9415" i="12"/>
  <c r="J9414" i="12"/>
  <c r="J9413" i="12"/>
  <c r="J9412" i="12"/>
  <c r="J9411" i="12"/>
  <c r="J9410" i="12"/>
  <c r="J9409" i="12"/>
  <c r="J9408" i="12"/>
  <c r="J9407" i="12"/>
  <c r="J9406" i="12"/>
  <c r="J9405" i="12"/>
  <c r="J9404" i="12"/>
  <c r="J9403" i="12"/>
  <c r="J9402" i="12"/>
  <c r="J9401" i="12"/>
  <c r="J9400" i="12"/>
  <c r="J9399" i="12"/>
  <c r="J9398" i="12"/>
  <c r="J9397" i="12"/>
  <c r="J9396" i="12"/>
  <c r="J9395" i="12"/>
  <c r="J9394" i="12"/>
  <c r="J9393" i="12"/>
  <c r="J9392" i="12"/>
  <c r="J9391" i="12"/>
  <c r="J9390" i="12"/>
  <c r="J9389" i="12"/>
  <c r="J9388" i="12"/>
  <c r="J9387" i="12"/>
  <c r="J9386" i="12"/>
  <c r="J9385" i="12"/>
  <c r="J9384" i="12"/>
  <c r="J9383" i="12"/>
  <c r="J9382" i="12"/>
  <c r="J9381" i="12"/>
  <c r="J9380" i="12"/>
  <c r="J9379" i="12"/>
  <c r="J9378" i="12"/>
  <c r="J9377" i="12"/>
  <c r="J9376" i="12"/>
  <c r="J9375" i="12"/>
  <c r="J9374" i="12"/>
  <c r="J9373" i="12"/>
  <c r="J9372" i="12"/>
  <c r="J9371" i="12"/>
  <c r="J9370" i="12"/>
  <c r="J9369" i="12"/>
  <c r="J9368" i="12"/>
  <c r="J9367" i="12"/>
  <c r="J9366" i="12"/>
  <c r="J9365" i="12"/>
  <c r="J9364" i="12"/>
  <c r="J9363" i="12"/>
  <c r="J9362" i="12"/>
  <c r="J9361" i="12"/>
  <c r="J9360" i="12"/>
  <c r="J9359" i="12"/>
  <c r="J9358" i="12"/>
  <c r="J9357" i="12"/>
  <c r="J9356" i="12"/>
  <c r="J9355" i="12"/>
  <c r="J9354" i="12"/>
  <c r="J9353" i="12"/>
  <c r="J9352" i="12"/>
  <c r="J9351" i="12"/>
  <c r="J9350" i="12"/>
  <c r="J9349" i="12"/>
  <c r="J9348" i="12"/>
  <c r="J9347" i="12"/>
  <c r="J9346" i="12"/>
  <c r="J9345" i="12"/>
  <c r="J9344" i="12"/>
  <c r="J9343" i="12"/>
  <c r="J9342" i="12"/>
  <c r="J9341" i="12"/>
  <c r="J9340" i="12"/>
  <c r="J9339" i="12"/>
  <c r="J9338" i="12"/>
  <c r="J9337" i="12"/>
  <c r="J9336" i="12"/>
  <c r="J9335" i="12"/>
  <c r="J9334" i="12"/>
  <c r="J9333" i="12"/>
  <c r="J9332" i="12"/>
  <c r="J9331" i="12"/>
  <c r="J9330" i="12"/>
  <c r="J9329" i="12"/>
  <c r="J9328" i="12"/>
  <c r="J9327" i="12"/>
  <c r="J9326" i="12"/>
  <c r="J9325" i="12"/>
  <c r="J9324" i="12"/>
  <c r="J9323" i="12"/>
  <c r="J9322" i="12"/>
  <c r="J9321" i="12"/>
  <c r="J9320" i="12"/>
  <c r="J9319" i="12"/>
  <c r="J9318" i="12"/>
  <c r="J9317" i="12"/>
  <c r="J9316" i="12"/>
  <c r="J9315" i="12"/>
  <c r="J9314" i="12"/>
  <c r="J9313" i="12"/>
  <c r="J9312" i="12"/>
  <c r="J9311" i="12"/>
  <c r="J9310" i="12"/>
  <c r="J9309" i="12"/>
  <c r="J9308" i="12"/>
  <c r="J9307" i="12"/>
  <c r="J9306" i="12"/>
  <c r="J9305" i="12"/>
  <c r="J9304" i="12"/>
  <c r="J9303" i="12"/>
  <c r="J9302" i="12"/>
  <c r="J9301" i="12"/>
  <c r="J9300" i="12"/>
  <c r="J9299" i="12"/>
  <c r="J9298" i="12"/>
  <c r="J9297" i="12"/>
  <c r="J9296" i="12"/>
  <c r="J9295" i="12"/>
  <c r="J9294" i="12"/>
  <c r="J9293" i="12"/>
  <c r="J9292" i="12"/>
  <c r="J9291" i="12"/>
  <c r="J9290" i="12"/>
  <c r="J9289" i="12"/>
  <c r="J9288" i="12"/>
  <c r="J9287" i="12"/>
  <c r="J9286" i="12"/>
  <c r="J9285" i="12"/>
  <c r="J9284" i="12"/>
  <c r="J9283" i="12"/>
  <c r="J9282" i="12"/>
  <c r="J9281" i="12"/>
  <c r="J9280" i="12"/>
  <c r="J9279" i="12"/>
  <c r="J9278" i="12"/>
  <c r="J9277" i="12"/>
  <c r="J9276" i="12"/>
  <c r="J9275" i="12"/>
  <c r="J9274" i="12"/>
  <c r="J9273" i="12"/>
  <c r="J9272" i="12"/>
  <c r="J9271" i="12"/>
  <c r="J9270" i="12"/>
  <c r="J9269" i="12"/>
  <c r="J9268" i="12"/>
  <c r="J9267" i="12"/>
  <c r="J9266" i="12"/>
  <c r="J9265" i="12"/>
  <c r="J9264" i="12"/>
  <c r="J9263" i="12"/>
  <c r="J9262" i="12"/>
  <c r="J9261" i="12"/>
  <c r="J9260" i="12"/>
  <c r="J9259" i="12"/>
  <c r="J9258" i="12"/>
  <c r="J9257" i="12"/>
  <c r="J9256" i="12"/>
  <c r="J9255" i="12"/>
  <c r="J9254" i="12"/>
  <c r="J9253" i="12"/>
  <c r="J9252" i="12"/>
  <c r="J9251" i="12"/>
  <c r="J9250" i="12"/>
  <c r="J9249" i="12"/>
  <c r="J9248" i="12"/>
  <c r="J9247" i="12"/>
  <c r="J9246" i="12"/>
  <c r="J9245" i="12"/>
  <c r="J9244" i="12"/>
  <c r="J9243" i="12"/>
  <c r="J9242" i="12"/>
  <c r="J9241" i="12"/>
  <c r="J9240" i="12"/>
  <c r="J9239" i="12"/>
  <c r="J9238" i="12"/>
  <c r="J9237" i="12"/>
  <c r="J9236" i="12"/>
  <c r="J9235" i="12"/>
  <c r="J9234" i="12"/>
  <c r="J9233" i="12"/>
  <c r="J9232" i="12"/>
  <c r="J9231" i="12"/>
  <c r="J9230" i="12"/>
  <c r="J9229" i="12"/>
  <c r="J9228" i="12"/>
  <c r="J9227" i="12"/>
  <c r="J9226" i="12"/>
  <c r="J9225" i="12"/>
  <c r="J9224" i="12"/>
  <c r="J9223" i="12"/>
  <c r="J9222" i="12"/>
  <c r="J9221" i="12"/>
  <c r="J9220" i="12"/>
  <c r="J9219" i="12"/>
  <c r="J9218" i="12"/>
  <c r="J9217" i="12"/>
  <c r="J9216" i="12"/>
  <c r="J9215" i="12"/>
  <c r="J9214" i="12"/>
  <c r="J9213" i="12"/>
  <c r="J9212" i="12"/>
  <c r="J9211" i="12"/>
  <c r="J9210" i="12"/>
  <c r="J9209" i="12"/>
  <c r="J9208" i="12"/>
  <c r="J9207" i="12"/>
  <c r="J9206" i="12"/>
  <c r="J9205" i="12"/>
  <c r="J9204" i="12"/>
  <c r="J9203" i="12"/>
  <c r="J9202" i="12"/>
  <c r="J9201" i="12"/>
  <c r="J9200" i="12"/>
  <c r="J9199" i="12"/>
  <c r="J9198" i="12"/>
  <c r="J9197" i="12"/>
  <c r="J9196" i="12"/>
  <c r="J9195" i="12"/>
  <c r="J9194" i="12"/>
  <c r="J9193" i="12"/>
  <c r="J9192" i="12"/>
  <c r="J9191" i="12"/>
  <c r="J9190" i="12"/>
  <c r="J9189" i="12"/>
  <c r="J9188" i="12"/>
  <c r="J9187" i="12"/>
  <c r="J9186" i="12"/>
  <c r="J9185" i="12"/>
  <c r="J9184" i="12"/>
  <c r="J9183" i="12"/>
  <c r="J9182" i="12"/>
  <c r="J9181" i="12"/>
  <c r="J9180" i="12"/>
  <c r="J9179" i="12"/>
  <c r="J9178" i="12"/>
  <c r="J9177" i="12"/>
  <c r="J9176" i="12"/>
  <c r="J9175" i="12"/>
  <c r="J9174" i="12"/>
  <c r="J9173" i="12"/>
  <c r="J9172" i="12"/>
  <c r="J9171" i="12"/>
  <c r="J9170" i="12"/>
  <c r="J9169" i="12"/>
  <c r="J9168" i="12"/>
  <c r="J9167" i="12"/>
  <c r="J9166" i="12"/>
  <c r="J9165" i="12"/>
  <c r="J9164" i="12"/>
  <c r="J9163" i="12"/>
  <c r="J9162" i="12"/>
  <c r="J9161" i="12"/>
  <c r="J9160" i="12"/>
  <c r="J9159" i="12"/>
  <c r="J9158" i="12"/>
  <c r="J9157" i="12"/>
  <c r="J9156" i="12"/>
  <c r="J9155" i="12"/>
  <c r="J9154" i="12"/>
  <c r="J9153" i="12"/>
  <c r="J9152" i="12"/>
  <c r="J9151" i="12"/>
  <c r="J9150" i="12"/>
  <c r="J9149" i="12"/>
  <c r="J9148" i="12"/>
  <c r="J9147" i="12"/>
  <c r="J9146" i="12"/>
  <c r="J9145" i="12"/>
  <c r="J9144" i="12"/>
  <c r="J9143" i="12"/>
  <c r="J9142" i="12"/>
  <c r="J9141" i="12"/>
  <c r="J9140" i="12"/>
  <c r="J9139" i="12"/>
  <c r="J9138" i="12"/>
  <c r="J9137" i="12"/>
  <c r="J9136" i="12"/>
  <c r="J9135" i="12"/>
  <c r="J9134" i="12"/>
  <c r="J9133" i="12"/>
  <c r="J9132" i="12"/>
  <c r="J9131" i="12"/>
  <c r="J9130" i="12"/>
  <c r="J9129" i="12"/>
  <c r="J9128" i="12"/>
  <c r="J9127" i="12"/>
  <c r="J9126" i="12"/>
  <c r="J9125" i="12"/>
  <c r="J9124" i="12"/>
  <c r="J9123" i="12"/>
  <c r="J9122" i="12"/>
  <c r="J9121" i="12"/>
  <c r="J9120" i="12"/>
  <c r="J9119" i="12"/>
  <c r="J9118" i="12"/>
  <c r="J9117" i="12"/>
  <c r="J9116" i="12"/>
  <c r="J9115" i="12"/>
  <c r="J9114" i="12"/>
  <c r="J9113" i="12"/>
  <c r="J9112" i="12"/>
  <c r="J9111" i="12"/>
  <c r="J9110" i="12"/>
  <c r="J9109" i="12"/>
  <c r="J9108" i="12"/>
  <c r="J9107" i="12"/>
  <c r="J9106" i="12"/>
  <c r="J9105" i="12"/>
  <c r="J9104" i="12"/>
  <c r="J9103" i="12"/>
  <c r="J9102" i="12"/>
  <c r="J9101" i="12"/>
  <c r="J9100" i="12"/>
  <c r="J9099" i="12"/>
  <c r="J9098" i="12"/>
  <c r="J9097" i="12"/>
  <c r="J9096" i="12"/>
  <c r="J9095" i="12"/>
  <c r="J9094" i="12"/>
  <c r="J9093" i="12"/>
  <c r="J9092" i="12"/>
  <c r="J9091" i="12"/>
  <c r="J9090" i="12"/>
  <c r="J9089" i="12"/>
  <c r="J9088" i="12"/>
  <c r="J9087" i="12"/>
  <c r="J9086" i="12"/>
  <c r="J9085" i="12"/>
  <c r="J9084" i="12"/>
  <c r="J9083" i="12"/>
  <c r="J9082" i="12"/>
  <c r="J9081" i="12"/>
  <c r="J9080" i="12"/>
  <c r="J9079" i="12"/>
  <c r="J9078" i="12"/>
  <c r="J9077" i="12"/>
  <c r="J9076" i="12"/>
  <c r="J9075" i="12"/>
  <c r="J9074" i="12"/>
  <c r="J9073" i="12"/>
  <c r="J9072" i="12"/>
  <c r="J9071" i="12"/>
  <c r="J9070" i="12"/>
  <c r="J9069" i="12"/>
  <c r="J9068" i="12"/>
  <c r="J9067" i="12"/>
  <c r="J9066" i="12"/>
  <c r="J9065" i="12"/>
  <c r="J9064" i="12"/>
  <c r="J9063" i="12"/>
  <c r="J9062" i="12"/>
  <c r="J9061" i="12"/>
  <c r="J9060" i="12"/>
  <c r="J9059" i="12"/>
  <c r="J9058" i="12"/>
  <c r="J9057" i="12"/>
  <c r="J9056" i="12"/>
  <c r="J9055" i="12"/>
  <c r="J9054" i="12"/>
  <c r="J9053" i="12"/>
  <c r="J9052" i="12"/>
  <c r="J9051" i="12"/>
  <c r="J9050" i="12"/>
  <c r="J9049" i="12"/>
  <c r="J9048" i="12"/>
  <c r="J9047" i="12"/>
  <c r="J9046" i="12"/>
  <c r="J9045" i="12"/>
  <c r="J9044" i="12"/>
  <c r="J9043" i="12"/>
  <c r="J9042" i="12"/>
  <c r="J9041" i="12"/>
  <c r="J9040" i="12"/>
  <c r="J9039" i="12"/>
  <c r="J9038" i="12"/>
  <c r="J9037" i="12"/>
  <c r="J9036" i="12"/>
  <c r="J9035" i="12"/>
  <c r="J9034" i="12"/>
  <c r="J9033" i="12"/>
  <c r="J9032" i="12"/>
  <c r="J9031" i="12"/>
  <c r="J9030" i="12"/>
  <c r="J9029" i="12"/>
  <c r="J9028" i="12"/>
  <c r="J9027" i="12"/>
  <c r="J9026" i="12"/>
  <c r="J9025" i="12"/>
  <c r="J9024" i="12"/>
  <c r="J9023" i="12"/>
  <c r="J9022" i="12"/>
  <c r="J9021" i="12"/>
  <c r="J9020" i="12"/>
  <c r="J9019" i="12"/>
  <c r="J9018" i="12"/>
  <c r="J9017" i="12"/>
  <c r="J9016" i="12"/>
  <c r="J9015" i="12"/>
  <c r="J9014" i="12"/>
  <c r="J9013" i="12"/>
  <c r="J9012" i="12"/>
  <c r="J9011" i="12"/>
  <c r="J9010" i="12"/>
  <c r="J9009" i="12"/>
  <c r="J9008" i="12"/>
  <c r="J9007" i="12"/>
  <c r="J9006" i="12"/>
  <c r="J9005" i="12"/>
  <c r="J9004" i="12"/>
  <c r="J9003" i="12"/>
  <c r="J9002" i="12"/>
  <c r="J9001" i="12"/>
  <c r="J9000" i="12"/>
  <c r="J8999" i="12"/>
  <c r="J8998" i="12"/>
  <c r="J8997" i="12"/>
  <c r="J8996" i="12"/>
  <c r="J8995" i="12"/>
  <c r="J8994" i="12"/>
  <c r="J8993" i="12"/>
  <c r="J8992" i="12"/>
  <c r="J8991" i="12"/>
  <c r="J8990" i="12"/>
  <c r="J8989" i="12"/>
  <c r="J8988" i="12"/>
  <c r="J8987" i="12"/>
  <c r="J8986" i="12"/>
  <c r="J8985" i="12"/>
  <c r="J8984" i="12"/>
  <c r="J8983" i="12"/>
  <c r="J8982" i="12"/>
  <c r="J8981" i="12"/>
  <c r="J8980" i="12"/>
  <c r="J8979" i="12"/>
  <c r="J8978" i="12"/>
  <c r="J8977" i="12"/>
  <c r="J8976" i="12"/>
  <c r="J8975" i="12"/>
  <c r="J8974" i="12"/>
  <c r="J8973" i="12"/>
  <c r="J8972" i="12"/>
  <c r="J8971" i="12"/>
  <c r="J8970" i="12"/>
  <c r="J8969" i="12"/>
  <c r="J8968" i="12"/>
  <c r="J8967" i="12"/>
  <c r="J8966" i="12"/>
  <c r="J8965" i="12"/>
  <c r="J8964" i="12"/>
  <c r="J8963" i="12"/>
  <c r="J8962" i="12"/>
  <c r="J8961" i="12"/>
  <c r="J8960" i="12"/>
  <c r="J8959" i="12"/>
  <c r="J8958" i="12"/>
  <c r="J8957" i="12"/>
  <c r="J8956" i="12"/>
  <c r="J8955" i="12"/>
  <c r="J8954" i="12"/>
  <c r="J8953" i="12"/>
  <c r="J8952" i="12"/>
  <c r="J8951" i="12"/>
  <c r="J8950" i="12"/>
  <c r="J8949" i="12"/>
  <c r="J8948" i="12"/>
  <c r="J8947" i="12"/>
  <c r="J8946" i="12"/>
  <c r="J8945" i="12"/>
  <c r="J8944" i="12"/>
  <c r="J8943" i="12"/>
  <c r="J8942" i="12"/>
  <c r="J8941" i="12"/>
  <c r="J8940" i="12"/>
  <c r="J8939" i="12"/>
  <c r="J8938" i="12"/>
  <c r="J8937" i="12"/>
  <c r="J8936" i="12"/>
  <c r="J8935" i="12"/>
  <c r="J8934" i="12"/>
  <c r="J8933" i="12"/>
  <c r="J8932" i="12"/>
  <c r="J8931" i="12"/>
  <c r="J8930" i="12"/>
  <c r="J8929" i="12"/>
  <c r="J8928" i="12"/>
  <c r="J8927" i="12"/>
  <c r="J8926" i="12"/>
  <c r="J8925" i="12"/>
  <c r="J8924" i="12"/>
  <c r="J8923" i="12"/>
  <c r="J8922" i="12"/>
  <c r="J8921" i="12"/>
  <c r="J8920" i="12"/>
  <c r="J8919" i="12"/>
  <c r="J8918" i="12"/>
  <c r="J8917" i="12"/>
  <c r="J8916" i="12"/>
  <c r="J8915" i="12"/>
  <c r="J8914" i="12"/>
  <c r="J8913" i="12"/>
  <c r="J8912" i="12"/>
  <c r="J8911" i="12"/>
  <c r="J8910" i="12"/>
  <c r="J8909" i="12"/>
  <c r="J8908" i="12"/>
  <c r="J8907" i="12"/>
  <c r="J8906" i="12"/>
  <c r="J8905" i="12"/>
  <c r="J8904" i="12"/>
  <c r="J8903" i="12"/>
  <c r="J8902" i="12"/>
  <c r="J8901" i="12"/>
  <c r="J8900" i="12"/>
  <c r="J8899" i="12"/>
  <c r="J8898" i="12"/>
  <c r="J8897" i="12"/>
  <c r="J8896" i="12"/>
  <c r="J8895" i="12"/>
  <c r="J8894" i="12"/>
  <c r="J8893" i="12"/>
  <c r="J8892" i="12"/>
  <c r="J8891" i="12"/>
  <c r="J8890" i="12"/>
  <c r="J8889" i="12"/>
  <c r="J8888" i="12"/>
  <c r="J8887" i="12"/>
  <c r="J8886" i="12"/>
  <c r="J8885" i="12"/>
  <c r="J8884" i="12"/>
  <c r="J8883" i="12"/>
  <c r="J8882" i="12"/>
  <c r="J8881" i="12"/>
  <c r="J8880" i="12"/>
  <c r="J8879" i="12"/>
  <c r="J8878" i="12"/>
  <c r="J8877" i="12"/>
  <c r="J8876" i="12"/>
  <c r="J8875" i="12"/>
  <c r="J8874" i="12"/>
  <c r="J8873" i="12"/>
  <c r="J8872" i="12"/>
  <c r="J8871" i="12"/>
  <c r="J8870" i="12"/>
  <c r="J8869" i="12"/>
  <c r="J8868" i="12"/>
  <c r="J8867" i="12"/>
  <c r="J8866" i="12"/>
  <c r="J8865" i="12"/>
  <c r="J8864" i="12"/>
  <c r="J8863" i="12"/>
  <c r="J8862" i="12"/>
  <c r="J8861" i="12"/>
  <c r="J8860" i="12"/>
  <c r="J8859" i="12"/>
  <c r="J8858" i="12"/>
  <c r="J8857" i="12"/>
  <c r="J8856" i="12"/>
  <c r="J8855" i="12"/>
  <c r="J8854" i="12"/>
  <c r="J8853" i="12"/>
  <c r="J8852" i="12"/>
  <c r="J8851" i="12"/>
  <c r="J8850" i="12"/>
  <c r="J8849" i="12"/>
  <c r="J8848" i="12"/>
  <c r="J8847" i="12"/>
  <c r="J8846" i="12"/>
  <c r="J8845" i="12"/>
  <c r="J8844" i="12"/>
  <c r="J8843" i="12"/>
  <c r="J8842" i="12"/>
  <c r="J8841" i="12"/>
  <c r="J8840" i="12"/>
  <c r="J8839" i="12"/>
  <c r="J8838" i="12"/>
  <c r="J8837" i="12"/>
  <c r="J8836" i="12"/>
  <c r="J8835" i="12"/>
  <c r="J8834" i="12"/>
  <c r="J8833" i="12"/>
  <c r="J8832" i="12"/>
  <c r="J8831" i="12"/>
  <c r="J8830" i="12"/>
  <c r="J8829" i="12"/>
  <c r="J8828" i="12"/>
  <c r="J8827" i="12"/>
  <c r="J8826" i="12"/>
  <c r="J8825" i="12"/>
  <c r="J8824" i="12"/>
  <c r="J8823" i="12"/>
  <c r="J8822" i="12"/>
  <c r="J8821" i="12"/>
  <c r="J8820" i="12"/>
  <c r="J8819" i="12"/>
  <c r="J8818" i="12"/>
  <c r="J8817" i="12"/>
  <c r="J8816" i="12"/>
  <c r="J8815" i="12"/>
  <c r="J8814" i="12"/>
  <c r="J8813" i="12"/>
  <c r="J8812" i="12"/>
  <c r="J8811" i="12"/>
  <c r="J8810" i="12"/>
  <c r="J8809" i="12"/>
  <c r="J8808" i="12"/>
  <c r="J8807" i="12"/>
  <c r="J8806" i="12"/>
  <c r="J8805" i="12"/>
  <c r="J8804" i="12"/>
  <c r="J8803" i="12"/>
  <c r="J8802" i="12"/>
  <c r="J8801" i="12"/>
  <c r="J8800" i="12"/>
  <c r="J8799" i="12"/>
  <c r="J8798" i="12"/>
  <c r="J8797" i="12"/>
  <c r="J8796" i="12"/>
  <c r="J8795" i="12"/>
  <c r="J8794" i="12"/>
  <c r="J8793" i="12"/>
  <c r="J8792" i="12"/>
  <c r="J8791" i="12"/>
  <c r="J8790" i="12"/>
  <c r="J8789" i="12"/>
  <c r="J8788" i="12"/>
  <c r="J8787" i="12"/>
  <c r="J8786" i="12"/>
  <c r="J8785" i="12"/>
  <c r="J8784" i="12"/>
  <c r="J8783" i="12"/>
  <c r="J8782" i="12"/>
  <c r="J8781" i="12"/>
  <c r="J8780" i="12"/>
  <c r="J8779" i="12"/>
  <c r="J8778" i="12"/>
  <c r="J8777" i="12"/>
  <c r="J8776" i="12"/>
  <c r="J8775" i="12"/>
  <c r="J8774" i="12"/>
  <c r="J8773" i="12"/>
  <c r="J8772" i="12"/>
  <c r="J8771" i="12"/>
  <c r="J8770" i="12"/>
  <c r="J8769" i="12"/>
  <c r="J8768" i="12"/>
  <c r="J8767" i="12"/>
  <c r="J8766" i="12"/>
  <c r="J8765" i="12"/>
  <c r="J8764" i="12"/>
  <c r="J8763" i="12"/>
  <c r="J8762" i="12"/>
  <c r="J8761" i="12"/>
  <c r="J8760" i="12"/>
  <c r="J8759" i="12"/>
  <c r="J8758" i="12"/>
  <c r="J8757" i="12"/>
  <c r="J8756" i="12"/>
  <c r="J8755" i="12"/>
  <c r="J8754" i="12"/>
  <c r="J8753" i="12"/>
  <c r="J8752" i="12"/>
  <c r="J8751" i="12"/>
  <c r="J8750" i="12"/>
  <c r="J8749" i="12"/>
  <c r="J8748" i="12"/>
  <c r="J8747" i="12"/>
  <c r="J8746" i="12"/>
  <c r="J8745" i="12"/>
  <c r="J8744" i="12"/>
  <c r="J8743" i="12"/>
  <c r="J8742" i="12"/>
  <c r="J8741" i="12"/>
  <c r="J8740" i="12"/>
  <c r="J8739" i="12"/>
  <c r="J8738" i="12"/>
  <c r="J8737" i="12"/>
  <c r="J8736" i="12"/>
  <c r="J8735" i="12"/>
  <c r="J8734" i="12"/>
  <c r="J8733" i="12"/>
  <c r="J8732" i="12"/>
  <c r="J8731" i="12"/>
  <c r="J8730" i="12"/>
  <c r="J8729" i="12"/>
  <c r="J8728" i="12"/>
  <c r="J8727" i="12"/>
  <c r="J8726" i="12"/>
  <c r="J8725" i="12"/>
  <c r="J8724" i="12"/>
  <c r="J8723" i="12"/>
  <c r="J8722" i="12"/>
  <c r="J8721" i="12"/>
  <c r="J8720" i="12"/>
  <c r="J8719" i="12"/>
  <c r="J8718" i="12"/>
  <c r="J8717" i="12"/>
  <c r="J8716" i="12"/>
  <c r="J8715" i="12"/>
  <c r="J8714" i="12"/>
  <c r="J8713" i="12"/>
  <c r="J8712" i="12"/>
  <c r="J8711" i="12"/>
  <c r="J8710" i="12"/>
  <c r="J8709" i="12"/>
  <c r="J8708" i="12"/>
  <c r="J8707" i="12"/>
  <c r="J8706" i="12"/>
  <c r="J8705" i="12"/>
  <c r="J8704" i="12"/>
  <c r="J8703" i="12"/>
  <c r="J8702" i="12"/>
  <c r="J8701" i="12"/>
  <c r="J8700" i="12"/>
  <c r="J8699" i="12"/>
  <c r="J8698" i="12"/>
  <c r="J8697" i="12"/>
  <c r="J8696" i="12"/>
  <c r="J8695" i="12"/>
  <c r="J8694" i="12"/>
  <c r="J8693" i="12"/>
  <c r="J8692" i="12"/>
  <c r="J8691" i="12"/>
  <c r="J8690" i="12"/>
  <c r="J8689" i="12"/>
  <c r="J8688" i="12"/>
  <c r="J8687" i="12"/>
  <c r="J8686" i="12"/>
  <c r="J8685" i="12"/>
  <c r="J8684" i="12"/>
  <c r="J8683" i="12"/>
  <c r="J8682" i="12"/>
  <c r="J8681" i="12"/>
  <c r="J8680" i="12"/>
  <c r="J8679" i="12"/>
  <c r="J8678" i="12"/>
  <c r="J8677" i="12"/>
  <c r="J8676" i="12"/>
  <c r="J8675" i="12"/>
  <c r="J8674" i="12"/>
  <c r="J8673" i="12"/>
  <c r="J8672" i="12"/>
  <c r="J8671" i="12"/>
  <c r="J8670" i="12"/>
  <c r="J8669" i="12"/>
  <c r="J8668" i="12"/>
  <c r="J8667" i="12"/>
  <c r="J8666" i="12"/>
  <c r="J8665" i="12"/>
  <c r="J8664" i="12"/>
  <c r="J8663" i="12"/>
  <c r="J8662" i="12"/>
  <c r="J8661" i="12"/>
  <c r="J8660" i="12"/>
  <c r="J8659" i="12"/>
  <c r="J8658" i="12"/>
  <c r="J8657" i="12"/>
  <c r="J8656" i="12"/>
  <c r="J8655" i="12"/>
  <c r="J8654" i="12"/>
  <c r="J8653" i="12"/>
  <c r="J8652" i="12"/>
  <c r="J8651" i="12"/>
  <c r="J8650" i="12"/>
  <c r="J8649" i="12"/>
  <c r="J8648" i="12"/>
  <c r="J8647" i="12"/>
  <c r="J8646" i="12"/>
  <c r="J8645" i="12"/>
  <c r="J8644" i="12"/>
  <c r="J8643" i="12"/>
  <c r="J8642" i="12"/>
  <c r="J8641" i="12"/>
  <c r="J8640" i="12"/>
  <c r="J8639" i="12"/>
  <c r="J8638" i="12"/>
  <c r="J8637" i="12"/>
  <c r="J8636" i="12"/>
  <c r="J8635" i="12"/>
  <c r="J8634" i="12"/>
  <c r="J8633" i="12"/>
  <c r="J8632" i="12"/>
  <c r="J8631" i="12"/>
  <c r="J8630" i="12"/>
  <c r="J8629" i="12"/>
  <c r="J8628" i="12"/>
  <c r="J8627" i="12"/>
  <c r="J8626" i="12"/>
  <c r="J8625" i="12"/>
  <c r="J8624" i="12"/>
  <c r="J8623" i="12"/>
  <c r="J8622" i="12"/>
  <c r="J8621" i="12"/>
  <c r="J8620" i="12"/>
  <c r="J8619" i="12"/>
  <c r="J8618" i="12"/>
  <c r="J8617" i="12"/>
  <c r="J8616" i="12"/>
  <c r="J8615" i="12"/>
  <c r="J8614" i="12"/>
  <c r="J8613" i="12"/>
  <c r="J8612" i="12"/>
  <c r="J8611" i="12"/>
  <c r="J8610" i="12"/>
  <c r="J8609" i="12"/>
  <c r="J8608" i="12"/>
  <c r="J8607" i="12"/>
  <c r="J8606" i="12"/>
  <c r="J8605" i="12"/>
  <c r="J8604" i="12"/>
  <c r="J8603" i="12"/>
  <c r="J8602" i="12"/>
  <c r="J8601" i="12"/>
  <c r="J8600" i="12"/>
  <c r="J8599" i="12"/>
  <c r="J8598" i="12"/>
  <c r="J8597" i="12"/>
  <c r="J8596" i="12"/>
  <c r="J8595" i="12"/>
  <c r="J8594" i="12"/>
  <c r="J8593" i="12"/>
  <c r="J8592" i="12"/>
  <c r="J8591" i="12"/>
  <c r="J8590" i="12"/>
  <c r="J8589" i="12"/>
  <c r="J8588" i="12"/>
  <c r="J8587" i="12"/>
  <c r="J8586" i="12"/>
  <c r="J8585" i="12"/>
  <c r="J8584" i="12"/>
  <c r="J8583" i="12"/>
  <c r="J8582" i="12"/>
  <c r="J8581" i="12"/>
  <c r="J8580" i="12"/>
  <c r="J8579" i="12"/>
  <c r="J8578" i="12"/>
  <c r="J8577" i="12"/>
  <c r="J8576" i="12"/>
  <c r="J8575" i="12"/>
  <c r="J8574" i="12"/>
  <c r="J8573" i="12"/>
  <c r="J8572" i="12"/>
  <c r="J8571" i="12"/>
  <c r="J8570" i="12"/>
  <c r="J8569" i="12"/>
  <c r="J8568" i="12"/>
  <c r="J8567" i="12"/>
  <c r="J8566" i="12"/>
  <c r="J8565" i="12"/>
  <c r="J8564" i="12"/>
  <c r="J8563" i="12"/>
  <c r="J8562" i="12"/>
  <c r="J8561" i="12"/>
  <c r="J8560" i="12"/>
  <c r="J8559" i="12"/>
  <c r="J8558" i="12"/>
  <c r="J8557" i="12"/>
  <c r="J8556" i="12"/>
  <c r="J8555" i="12"/>
  <c r="J8554" i="12"/>
  <c r="J8553" i="12"/>
  <c r="J8552" i="12"/>
  <c r="J8551" i="12"/>
  <c r="J8550" i="12"/>
  <c r="J8549" i="12"/>
  <c r="J8548" i="12"/>
  <c r="J8547" i="12"/>
  <c r="J8546" i="12"/>
  <c r="J8545" i="12"/>
  <c r="J8544" i="12"/>
  <c r="J8543" i="12"/>
  <c r="J8542" i="12"/>
  <c r="J8541" i="12"/>
  <c r="J8540" i="12"/>
  <c r="J8539" i="12"/>
  <c r="J8538" i="12"/>
  <c r="J8537" i="12"/>
  <c r="J8536" i="12"/>
  <c r="J8535" i="12"/>
  <c r="J8534" i="12"/>
  <c r="J8533" i="12"/>
  <c r="J8532" i="12"/>
  <c r="J8531" i="12"/>
  <c r="J8530" i="12"/>
  <c r="J8529" i="12"/>
  <c r="J8528" i="12"/>
  <c r="J8527" i="12"/>
  <c r="J8526" i="12"/>
  <c r="J8525" i="12"/>
  <c r="J8524" i="12"/>
  <c r="J8523" i="12"/>
  <c r="J8522" i="12"/>
  <c r="J8521" i="12"/>
  <c r="J8520" i="12"/>
  <c r="J8519" i="12"/>
  <c r="J8518" i="12"/>
  <c r="J8517" i="12"/>
  <c r="J8516" i="12"/>
  <c r="J8515" i="12"/>
  <c r="J8514" i="12"/>
  <c r="J8513" i="12"/>
  <c r="J8512" i="12"/>
  <c r="J8511" i="12"/>
  <c r="J8510" i="12"/>
  <c r="J8509" i="12"/>
  <c r="J8508" i="12"/>
  <c r="J8507" i="12"/>
  <c r="J8506" i="12"/>
  <c r="J8505" i="12"/>
  <c r="J8504" i="12"/>
  <c r="J8503" i="12"/>
  <c r="J8502" i="12"/>
  <c r="J8501" i="12"/>
  <c r="J8500" i="12"/>
  <c r="J8499" i="12"/>
  <c r="J8498" i="12"/>
  <c r="J8497" i="12"/>
  <c r="J8496" i="12"/>
  <c r="J8495" i="12"/>
  <c r="J8494" i="12"/>
  <c r="J8493" i="12"/>
  <c r="J8492" i="12"/>
  <c r="J8491" i="12"/>
  <c r="J8490" i="12"/>
  <c r="J8489" i="12"/>
  <c r="J8488" i="12"/>
  <c r="J8487" i="12"/>
  <c r="J8486" i="12"/>
  <c r="J8485" i="12"/>
  <c r="J8484" i="12"/>
  <c r="J8483" i="12"/>
  <c r="J8482" i="12"/>
  <c r="J8481" i="12"/>
  <c r="J8480" i="12"/>
  <c r="J8479" i="12"/>
  <c r="J8478" i="12"/>
  <c r="J8477" i="12"/>
  <c r="J8476" i="12"/>
  <c r="J8475" i="12"/>
  <c r="J8474" i="12"/>
  <c r="J8473" i="12"/>
  <c r="J8472" i="12"/>
  <c r="J8471" i="12"/>
  <c r="J8470" i="12"/>
  <c r="J8469" i="12"/>
  <c r="J8468" i="12"/>
  <c r="J8467" i="12"/>
  <c r="J8466" i="12"/>
  <c r="J8465" i="12"/>
  <c r="J8464" i="12"/>
  <c r="J8463" i="12"/>
  <c r="J8462" i="12"/>
  <c r="J8461" i="12"/>
  <c r="J8460" i="12"/>
  <c r="J8459" i="12"/>
  <c r="J8458" i="12"/>
  <c r="J8457" i="12"/>
  <c r="J8456" i="12"/>
  <c r="J8455" i="12"/>
  <c r="J8454" i="12"/>
  <c r="J8453" i="12"/>
  <c r="J8452" i="12"/>
  <c r="J8451" i="12"/>
  <c r="J8450" i="12"/>
  <c r="J8449" i="12"/>
  <c r="J8448" i="12"/>
  <c r="J8447" i="12"/>
  <c r="J8446" i="12"/>
  <c r="J8445" i="12"/>
  <c r="J8444" i="12"/>
  <c r="J8443" i="12"/>
  <c r="J8442" i="12"/>
  <c r="J8441" i="12"/>
  <c r="J8440" i="12"/>
  <c r="J8439" i="12"/>
  <c r="J8438" i="12"/>
  <c r="J8437" i="12"/>
  <c r="J8436" i="12"/>
  <c r="J8435" i="12"/>
  <c r="J8434" i="12"/>
  <c r="J8433" i="12"/>
  <c r="J8432" i="12"/>
  <c r="J8431" i="12"/>
  <c r="J8430" i="12"/>
  <c r="J8429" i="12"/>
  <c r="J8428" i="12"/>
  <c r="J8427" i="12"/>
  <c r="J8426" i="12"/>
  <c r="J8425" i="12"/>
  <c r="J8424" i="12"/>
  <c r="J8423" i="12"/>
  <c r="J8422" i="12"/>
  <c r="J8421" i="12"/>
  <c r="J8420" i="12"/>
  <c r="J8419" i="12"/>
  <c r="J8418" i="12"/>
  <c r="J8417" i="12"/>
  <c r="J8416" i="12"/>
  <c r="J8415" i="12"/>
  <c r="J8414" i="12"/>
  <c r="J8413" i="12"/>
  <c r="J8412" i="12"/>
  <c r="J8411" i="12"/>
  <c r="J8410" i="12"/>
  <c r="J8409" i="12"/>
  <c r="J8408" i="12"/>
  <c r="J8407" i="12"/>
  <c r="J8406" i="12"/>
  <c r="J8405" i="12"/>
  <c r="J8404" i="12"/>
  <c r="J8403" i="12"/>
  <c r="J8402" i="12"/>
  <c r="J8401" i="12"/>
  <c r="J8400" i="12"/>
  <c r="J8399" i="12"/>
  <c r="J8398" i="12"/>
  <c r="J8397" i="12"/>
  <c r="J8396" i="12"/>
  <c r="J8395" i="12"/>
  <c r="J8394" i="12"/>
  <c r="J8393" i="12"/>
  <c r="J8392" i="12"/>
  <c r="J8391" i="12"/>
  <c r="J8390" i="12"/>
  <c r="J8389" i="12"/>
  <c r="J8388" i="12"/>
  <c r="J8387" i="12"/>
  <c r="J8386" i="12"/>
  <c r="J8385" i="12"/>
  <c r="J8384" i="12"/>
  <c r="J8383" i="12"/>
  <c r="J8382" i="12"/>
  <c r="J8381" i="12"/>
  <c r="J8380" i="12"/>
  <c r="J8379" i="12"/>
  <c r="J8378" i="12"/>
  <c r="J8377" i="12"/>
  <c r="J8376" i="12"/>
  <c r="J8375" i="12"/>
  <c r="J8374" i="12"/>
  <c r="J8373" i="12"/>
  <c r="J8372" i="12"/>
  <c r="J8371" i="12"/>
  <c r="J8370" i="12"/>
  <c r="J8369" i="12"/>
  <c r="J8368" i="12"/>
  <c r="J8367" i="12"/>
  <c r="J8366" i="12"/>
  <c r="J8365" i="12"/>
  <c r="J8364" i="12"/>
  <c r="J8363" i="12"/>
  <c r="J8362" i="12"/>
  <c r="J8361" i="12"/>
  <c r="J8360" i="12"/>
  <c r="J8359" i="12"/>
  <c r="J8358" i="12"/>
  <c r="J8357" i="12"/>
  <c r="J8356" i="12"/>
  <c r="J8355" i="12"/>
  <c r="J8354" i="12"/>
  <c r="J8353" i="12"/>
  <c r="J8352" i="12"/>
  <c r="J8351" i="12"/>
  <c r="J8350" i="12"/>
  <c r="J8349" i="12"/>
  <c r="J8348" i="12"/>
  <c r="J8347" i="12"/>
  <c r="J8346" i="12"/>
  <c r="J8345" i="12"/>
  <c r="J8344" i="12"/>
  <c r="J8343" i="12"/>
  <c r="J8342" i="12"/>
  <c r="J8341" i="12"/>
  <c r="J8340" i="12"/>
  <c r="J8339" i="12"/>
  <c r="J8338" i="12"/>
  <c r="J8337" i="12"/>
  <c r="J8336" i="12"/>
  <c r="J8335" i="12"/>
  <c r="J8334" i="12"/>
  <c r="J8333" i="12"/>
  <c r="J8332" i="12"/>
  <c r="J8331" i="12"/>
  <c r="J8330" i="12"/>
  <c r="J8329" i="12"/>
  <c r="J8328" i="12"/>
  <c r="J8327" i="12"/>
  <c r="J8326" i="12"/>
  <c r="J8325" i="12"/>
  <c r="J8324" i="12"/>
  <c r="J8323" i="12"/>
  <c r="J8322" i="12"/>
  <c r="J8321" i="12"/>
  <c r="J8320" i="12"/>
  <c r="J8319" i="12"/>
  <c r="J8318" i="12"/>
  <c r="J8317" i="12"/>
  <c r="J8316" i="12"/>
  <c r="J8315" i="12"/>
  <c r="J8314" i="12"/>
  <c r="J8313" i="12"/>
  <c r="J8312" i="12"/>
  <c r="J8311" i="12"/>
  <c r="J8310" i="12"/>
  <c r="J8309" i="12"/>
  <c r="J8308" i="12"/>
  <c r="J8307" i="12"/>
  <c r="J8306" i="12"/>
  <c r="J8305" i="12"/>
  <c r="J8304" i="12"/>
  <c r="J8303" i="12"/>
  <c r="J8302" i="12"/>
  <c r="J8301" i="12"/>
  <c r="J8300" i="12"/>
  <c r="J8299" i="12"/>
  <c r="J8298" i="12"/>
  <c r="J8297" i="12"/>
  <c r="J8296" i="12"/>
  <c r="J8295" i="12"/>
  <c r="J8294" i="12"/>
  <c r="J8293" i="12"/>
  <c r="J8292" i="12"/>
  <c r="J8291" i="12"/>
  <c r="J8290" i="12"/>
  <c r="J8289" i="12"/>
  <c r="J8288" i="12"/>
  <c r="J8287" i="12"/>
  <c r="J8286" i="12"/>
  <c r="J8285" i="12"/>
  <c r="J8284" i="12"/>
  <c r="J8283" i="12"/>
  <c r="J8282" i="12"/>
  <c r="J8281" i="12"/>
  <c r="J8280" i="12"/>
  <c r="J8279" i="12"/>
  <c r="J8278" i="12"/>
  <c r="J8277" i="12"/>
  <c r="J8276" i="12"/>
  <c r="J8275" i="12"/>
  <c r="J8274" i="12"/>
  <c r="J8273" i="12"/>
  <c r="J8272" i="12"/>
  <c r="J8271" i="12"/>
  <c r="J8270" i="12"/>
  <c r="J8269" i="12"/>
  <c r="J8268" i="12"/>
  <c r="J8267" i="12"/>
  <c r="J8266" i="12"/>
  <c r="J8265" i="12"/>
  <c r="J8264" i="12"/>
  <c r="J8263" i="12"/>
  <c r="J8262" i="12"/>
  <c r="J8261" i="12"/>
  <c r="J8260" i="12"/>
  <c r="J8259" i="12"/>
  <c r="J8258" i="12"/>
  <c r="J8257" i="12"/>
  <c r="J8256" i="12"/>
  <c r="J8255" i="12"/>
  <c r="J8254" i="12"/>
  <c r="J8253" i="12"/>
  <c r="J8252" i="12"/>
  <c r="J8251" i="12"/>
  <c r="J8250" i="12"/>
  <c r="J8249" i="12"/>
  <c r="J8248" i="12"/>
  <c r="J8247" i="12"/>
  <c r="J8246" i="12"/>
  <c r="J8245" i="12"/>
  <c r="J8244" i="12"/>
  <c r="J8243" i="12"/>
  <c r="J8242" i="12"/>
  <c r="J8241" i="12"/>
  <c r="J8240" i="12"/>
  <c r="J8239" i="12"/>
  <c r="J8238" i="12"/>
  <c r="J8237" i="12"/>
  <c r="J8236" i="12"/>
  <c r="J8235" i="12"/>
  <c r="J8234" i="12"/>
  <c r="J8233" i="12"/>
  <c r="J8232" i="12"/>
  <c r="J8231" i="12"/>
  <c r="J8230" i="12"/>
  <c r="J8229" i="12"/>
  <c r="J8228" i="12"/>
  <c r="J8227" i="12"/>
  <c r="J8226" i="12"/>
  <c r="J8225" i="12"/>
  <c r="J8224" i="12"/>
  <c r="J8223" i="12"/>
  <c r="J8222" i="12"/>
  <c r="J8221" i="12"/>
  <c r="J8220" i="12"/>
  <c r="J8219" i="12"/>
  <c r="J8218" i="12"/>
  <c r="J8217" i="12"/>
  <c r="J8216" i="12"/>
  <c r="J8215" i="12"/>
  <c r="J8214" i="12"/>
  <c r="J8213" i="12"/>
  <c r="J8212" i="12"/>
  <c r="J8211" i="12"/>
  <c r="J8210" i="12"/>
  <c r="J8209" i="12"/>
  <c r="J8208" i="12"/>
  <c r="J8207" i="12"/>
  <c r="J8206" i="12"/>
  <c r="J8205" i="12"/>
  <c r="J8204" i="12"/>
  <c r="J8203" i="12"/>
  <c r="J8202" i="12"/>
  <c r="J8201" i="12"/>
  <c r="J8200" i="12"/>
  <c r="J8199" i="12"/>
  <c r="J8198" i="12"/>
  <c r="J8197" i="12"/>
  <c r="J8196" i="12"/>
  <c r="J8195" i="12"/>
  <c r="J8194" i="12"/>
  <c r="J8193" i="12"/>
  <c r="J8192" i="12"/>
  <c r="J8191" i="12"/>
  <c r="J8190" i="12"/>
  <c r="J8189" i="12"/>
  <c r="J8188" i="12"/>
  <c r="J8187" i="12"/>
  <c r="J8186" i="12"/>
  <c r="J8185" i="12"/>
  <c r="J8184" i="12"/>
  <c r="J8183" i="12"/>
  <c r="J8182" i="12"/>
  <c r="J8181" i="12"/>
  <c r="J8180" i="12"/>
  <c r="J8179" i="12"/>
  <c r="J8178" i="12"/>
  <c r="J8177" i="12"/>
  <c r="J8176" i="12"/>
  <c r="J8175" i="12"/>
  <c r="J8174" i="12"/>
  <c r="J8173" i="12"/>
  <c r="J8172" i="12"/>
  <c r="J8171" i="12"/>
  <c r="J8170" i="12"/>
  <c r="J8169" i="12"/>
  <c r="J8168" i="12"/>
  <c r="J8167" i="12"/>
  <c r="J8166" i="12"/>
  <c r="J8165" i="12"/>
  <c r="J8164" i="12"/>
  <c r="J8163" i="12"/>
  <c r="J8162" i="12"/>
  <c r="J8161" i="12"/>
  <c r="J8160" i="12"/>
  <c r="J8159" i="12"/>
  <c r="J8158" i="12"/>
  <c r="J8157" i="12"/>
  <c r="J8156" i="12"/>
  <c r="J8155" i="12"/>
  <c r="J8154" i="12"/>
  <c r="J8153" i="12"/>
  <c r="J8152" i="12"/>
  <c r="J8151" i="12"/>
  <c r="J8150" i="12"/>
  <c r="J8149" i="12"/>
  <c r="J8148" i="12"/>
  <c r="J8147" i="12"/>
  <c r="J8146" i="12"/>
  <c r="J8145" i="12"/>
  <c r="J8144" i="12"/>
  <c r="J8143" i="12"/>
  <c r="J8142" i="12"/>
  <c r="J8141" i="12"/>
  <c r="J8140" i="12"/>
  <c r="J8139" i="12"/>
  <c r="J8138" i="12"/>
  <c r="J8137" i="12"/>
  <c r="J8136" i="12"/>
  <c r="J8135" i="12"/>
  <c r="J8134" i="12"/>
  <c r="J8133" i="12"/>
  <c r="J8132" i="12"/>
  <c r="J8131" i="12"/>
  <c r="J8130" i="12"/>
  <c r="J8129" i="12"/>
  <c r="J8128" i="12"/>
  <c r="J8127" i="12"/>
  <c r="J8126" i="12"/>
  <c r="J8125" i="12"/>
  <c r="J8124" i="12"/>
  <c r="J8123" i="12"/>
  <c r="J8122" i="12"/>
  <c r="J8121" i="12"/>
  <c r="J8120" i="12"/>
  <c r="J8119" i="12"/>
  <c r="J8118" i="12"/>
  <c r="J8117" i="12"/>
  <c r="J8116" i="12"/>
  <c r="J8115" i="12"/>
  <c r="J8114" i="12"/>
  <c r="J8113" i="12"/>
  <c r="J8112" i="12"/>
  <c r="J8111" i="12"/>
  <c r="J8110" i="12"/>
  <c r="J8109" i="12"/>
  <c r="J8108" i="12"/>
  <c r="J8107" i="12"/>
  <c r="J8106" i="12"/>
  <c r="J8105" i="12"/>
  <c r="J8104" i="12"/>
  <c r="J8103" i="12"/>
  <c r="J8102" i="12"/>
  <c r="J8101" i="12"/>
  <c r="J8100" i="12"/>
  <c r="J8099" i="12"/>
  <c r="J8098" i="12"/>
  <c r="J8097" i="12"/>
  <c r="J8096" i="12"/>
  <c r="J8095" i="12"/>
  <c r="J8094" i="12"/>
  <c r="J8093" i="12"/>
  <c r="J8092" i="12"/>
  <c r="J8091" i="12"/>
  <c r="J8090" i="12"/>
  <c r="J8089" i="12"/>
  <c r="J8088" i="12"/>
  <c r="J8087" i="12"/>
  <c r="J8086" i="12"/>
  <c r="J8085" i="12"/>
  <c r="J8084" i="12"/>
  <c r="J8083" i="12"/>
  <c r="J8082" i="12"/>
  <c r="J8081" i="12"/>
  <c r="J8080" i="12"/>
  <c r="J8079" i="12"/>
  <c r="J8078" i="12"/>
  <c r="J8077" i="12"/>
  <c r="J8076" i="12"/>
  <c r="J8075" i="12"/>
  <c r="J8074" i="12"/>
  <c r="J8073" i="12"/>
  <c r="J8072" i="12"/>
  <c r="J8071" i="12"/>
  <c r="J8070" i="12"/>
  <c r="J8069" i="12"/>
  <c r="J8068" i="12"/>
  <c r="J8067" i="12"/>
  <c r="J8066" i="12"/>
  <c r="J8065" i="12"/>
  <c r="J8064" i="12"/>
  <c r="J8063" i="12"/>
  <c r="J8062" i="12"/>
  <c r="J8061" i="12"/>
  <c r="J8060" i="12"/>
  <c r="J8059" i="12"/>
  <c r="J8058" i="12"/>
  <c r="J8057" i="12"/>
  <c r="J8056" i="12"/>
  <c r="J8055" i="12"/>
  <c r="J8054" i="12"/>
  <c r="J8053" i="12"/>
  <c r="J8052" i="12"/>
  <c r="J8051" i="12"/>
  <c r="J8050" i="12"/>
  <c r="J8049" i="12"/>
  <c r="J8048" i="12"/>
  <c r="J8047" i="12"/>
  <c r="J8046" i="12"/>
  <c r="J8045" i="12"/>
  <c r="J8044" i="12"/>
  <c r="J8043" i="12"/>
  <c r="J8042" i="12"/>
  <c r="J8041" i="12"/>
  <c r="J8040" i="12"/>
  <c r="J8039" i="12"/>
  <c r="J8038" i="12"/>
  <c r="J8037" i="12"/>
  <c r="J8036" i="12"/>
  <c r="J8035" i="12"/>
  <c r="J8034" i="12"/>
  <c r="J8033" i="12"/>
  <c r="J8032" i="12"/>
  <c r="J8031" i="12"/>
  <c r="J8030" i="12"/>
  <c r="J8029" i="12"/>
  <c r="J8028" i="12"/>
  <c r="J8027" i="12"/>
  <c r="J8026" i="12"/>
  <c r="J8025" i="12"/>
  <c r="J8024" i="12"/>
  <c r="J8023" i="12"/>
  <c r="J8022" i="12"/>
  <c r="J8021" i="12"/>
  <c r="J8020" i="12"/>
  <c r="J8019" i="12"/>
  <c r="J8018" i="12"/>
  <c r="J8017" i="12"/>
  <c r="J8016" i="12"/>
  <c r="J8015" i="12"/>
  <c r="J8014" i="12"/>
  <c r="J8013" i="12"/>
  <c r="J8012" i="12"/>
  <c r="J8011" i="12"/>
  <c r="J8010" i="12"/>
  <c r="J8009" i="12"/>
  <c r="J8008" i="12"/>
  <c r="J8007" i="12"/>
  <c r="J8006" i="12"/>
  <c r="J8005" i="12"/>
  <c r="J8004" i="12"/>
  <c r="J8003" i="12"/>
  <c r="J8002" i="12"/>
  <c r="J8001" i="12"/>
  <c r="J8000" i="12"/>
  <c r="J7999" i="12"/>
  <c r="J7998" i="12"/>
  <c r="J7997" i="12"/>
  <c r="J7996" i="12"/>
  <c r="J7995" i="12"/>
  <c r="J7994" i="12"/>
  <c r="J7993" i="12"/>
  <c r="J7992" i="12"/>
  <c r="J7991" i="12"/>
  <c r="J7990" i="12"/>
  <c r="J7989" i="12"/>
  <c r="J7988" i="12"/>
  <c r="J7987" i="12"/>
  <c r="J7986" i="12"/>
  <c r="J7985" i="12"/>
  <c r="J7984" i="12"/>
  <c r="J7983" i="12"/>
  <c r="J7982" i="12"/>
  <c r="J7981" i="12"/>
  <c r="J7980" i="12"/>
  <c r="J7979" i="12"/>
  <c r="J7978" i="12"/>
  <c r="J7977" i="12"/>
  <c r="J7976" i="12"/>
  <c r="J7975" i="12"/>
  <c r="J7974" i="12"/>
  <c r="J7973" i="12"/>
  <c r="J7972" i="12"/>
  <c r="J7971" i="12"/>
  <c r="J7970" i="12"/>
  <c r="J7969" i="12"/>
  <c r="J7968" i="12"/>
  <c r="J7967" i="12"/>
  <c r="J7966" i="12"/>
  <c r="J7965" i="12"/>
  <c r="J7964" i="12"/>
  <c r="J7963" i="12"/>
  <c r="J7962" i="12"/>
  <c r="J7961" i="12"/>
  <c r="J7960" i="12"/>
  <c r="J7959" i="12"/>
  <c r="J7958" i="12"/>
  <c r="J7957" i="12"/>
  <c r="J7956" i="12"/>
  <c r="J7955" i="12"/>
  <c r="J7954" i="12"/>
  <c r="J7953" i="12"/>
  <c r="J7952" i="12"/>
  <c r="J7951" i="12"/>
  <c r="J7950" i="12"/>
  <c r="J7949" i="12"/>
  <c r="J7948" i="12"/>
  <c r="J7947" i="12"/>
  <c r="J7946" i="12"/>
  <c r="J7945" i="12"/>
  <c r="J7944" i="12"/>
  <c r="J7943" i="12"/>
  <c r="J7942" i="12"/>
  <c r="J7941" i="12"/>
  <c r="J7940" i="12"/>
  <c r="J7939" i="12"/>
  <c r="J7938" i="12"/>
  <c r="J7937" i="12"/>
  <c r="J7936" i="12"/>
  <c r="J7935" i="12"/>
  <c r="J7934" i="12"/>
  <c r="J7933" i="12"/>
  <c r="J7932" i="12"/>
  <c r="J7931" i="12"/>
  <c r="J7930" i="12"/>
  <c r="J7929" i="12"/>
  <c r="J7928" i="12"/>
  <c r="J7927" i="12"/>
  <c r="J7926" i="12"/>
  <c r="J7925" i="12"/>
  <c r="J7924" i="12"/>
  <c r="J7923" i="12"/>
  <c r="J7922" i="12"/>
  <c r="J7921" i="12"/>
  <c r="J7920" i="12"/>
  <c r="J7919" i="12"/>
  <c r="J7918" i="12"/>
  <c r="J7917" i="12"/>
  <c r="J7916" i="12"/>
  <c r="J7915" i="12"/>
  <c r="J7914" i="12"/>
  <c r="J7913" i="12"/>
  <c r="J7912" i="12"/>
  <c r="J7911" i="12"/>
  <c r="J7910" i="12"/>
  <c r="J7909" i="12"/>
  <c r="J7908" i="12"/>
  <c r="J7907" i="12"/>
  <c r="J7906" i="12"/>
  <c r="J7905" i="12"/>
  <c r="J7904" i="12"/>
  <c r="J7903" i="12"/>
  <c r="J7902" i="12"/>
  <c r="J7901" i="12"/>
  <c r="J7900" i="12"/>
  <c r="J7899" i="12"/>
  <c r="J7898" i="12"/>
  <c r="J7897" i="12"/>
  <c r="J7896" i="12"/>
  <c r="J7895" i="12"/>
  <c r="J7894" i="12"/>
  <c r="J7893" i="12"/>
  <c r="J7892" i="12"/>
  <c r="J7891" i="12"/>
  <c r="J7890" i="12"/>
  <c r="J7889" i="12"/>
  <c r="J7888" i="12"/>
  <c r="J7887" i="12"/>
  <c r="J7886" i="12"/>
  <c r="J7885" i="12"/>
  <c r="J7884" i="12"/>
  <c r="J7883" i="12"/>
  <c r="J7882" i="12"/>
  <c r="J7881" i="12"/>
  <c r="J7880" i="12"/>
  <c r="J7879" i="12"/>
  <c r="J7878" i="12"/>
  <c r="J7877" i="12"/>
  <c r="J7876" i="12"/>
  <c r="J7875" i="12"/>
  <c r="J7874" i="12"/>
  <c r="J7873" i="12"/>
  <c r="J7872" i="12"/>
  <c r="J7871" i="12"/>
  <c r="J7870" i="12"/>
  <c r="J7869" i="12"/>
  <c r="J7868" i="12"/>
  <c r="J7867" i="12"/>
  <c r="J7866" i="12"/>
  <c r="J7865" i="12"/>
  <c r="J7864" i="12"/>
  <c r="J7863" i="12"/>
  <c r="J7862" i="12"/>
  <c r="J7861" i="12"/>
  <c r="J7860" i="12"/>
  <c r="J7859" i="12"/>
  <c r="J7858" i="12"/>
  <c r="J7857" i="12"/>
  <c r="J7856" i="12"/>
  <c r="J7855" i="12"/>
  <c r="J7854" i="12"/>
  <c r="J7853" i="12"/>
  <c r="J7852" i="12"/>
  <c r="J7851" i="12"/>
  <c r="J7850" i="12"/>
  <c r="J7849" i="12"/>
  <c r="J7848" i="12"/>
  <c r="J7847" i="12"/>
  <c r="J7846" i="12"/>
  <c r="J7845" i="12"/>
  <c r="J7844" i="12"/>
  <c r="J7843" i="12"/>
  <c r="J7842" i="12"/>
  <c r="J7841" i="12"/>
  <c r="J7840" i="12"/>
  <c r="J7839" i="12"/>
  <c r="J7838" i="12"/>
  <c r="J7837" i="12"/>
  <c r="J7836" i="12"/>
  <c r="J7835" i="12"/>
  <c r="J7834" i="12"/>
  <c r="J7833" i="12"/>
  <c r="J7832" i="12"/>
  <c r="J7831" i="12"/>
  <c r="J7830" i="12"/>
  <c r="J7829" i="12"/>
  <c r="J7828" i="12"/>
  <c r="J7827" i="12"/>
  <c r="J7826" i="12"/>
  <c r="J7825" i="12"/>
  <c r="J7824" i="12"/>
  <c r="J7823" i="12"/>
  <c r="J7822" i="12"/>
  <c r="J7821" i="12"/>
  <c r="J7820" i="12"/>
  <c r="J7819" i="12"/>
  <c r="J7818" i="12"/>
  <c r="J7817" i="12"/>
  <c r="J7816" i="12"/>
  <c r="J7815" i="12"/>
  <c r="J7814" i="12"/>
  <c r="J7813" i="12"/>
  <c r="J7812" i="12"/>
  <c r="J7811" i="12"/>
  <c r="J7810" i="12"/>
  <c r="J7809" i="12"/>
  <c r="J7808" i="12"/>
  <c r="J7807" i="12"/>
  <c r="J7806" i="12"/>
  <c r="J7805" i="12"/>
  <c r="J7804" i="12"/>
  <c r="J7803" i="12"/>
  <c r="J7802" i="12"/>
  <c r="J7801" i="12"/>
  <c r="J7800" i="12"/>
  <c r="J7799" i="12"/>
  <c r="J7798" i="12"/>
  <c r="J7797" i="12"/>
  <c r="J7796" i="12"/>
  <c r="J7795" i="12"/>
  <c r="J7794" i="12"/>
  <c r="J7793" i="12"/>
  <c r="J7792" i="12"/>
  <c r="J7791" i="12"/>
  <c r="J7790" i="12"/>
  <c r="J7789" i="12"/>
  <c r="J7788" i="12"/>
  <c r="J7787" i="12"/>
  <c r="J7786" i="12"/>
  <c r="J7785" i="12"/>
  <c r="J7784" i="12"/>
  <c r="J7783" i="12"/>
  <c r="J7782" i="12"/>
  <c r="J7781" i="12"/>
  <c r="J7780" i="12"/>
  <c r="J7779" i="12"/>
  <c r="J7778" i="12"/>
  <c r="J7777" i="12"/>
  <c r="J7776" i="12"/>
  <c r="J7775" i="12"/>
  <c r="J7774" i="12"/>
  <c r="J7773" i="12"/>
  <c r="J7772" i="12"/>
  <c r="J7771" i="12"/>
  <c r="J7770" i="12"/>
  <c r="J7769" i="12"/>
  <c r="J7768" i="12"/>
  <c r="J7767" i="12"/>
  <c r="J7766" i="12"/>
  <c r="J7765" i="12"/>
  <c r="J7764" i="12"/>
  <c r="J7763" i="12"/>
  <c r="J7762" i="12"/>
  <c r="J7761" i="12"/>
  <c r="J7760" i="12"/>
  <c r="J7759" i="12"/>
  <c r="J7758" i="12"/>
  <c r="J7757" i="12"/>
  <c r="J7756" i="12"/>
  <c r="J7755" i="12"/>
  <c r="J7754" i="12"/>
  <c r="J7753" i="12"/>
  <c r="J7752" i="12"/>
  <c r="J7751" i="12"/>
  <c r="J7750" i="12"/>
  <c r="J7749" i="12"/>
  <c r="J7748" i="12"/>
  <c r="J7747" i="12"/>
  <c r="J7746" i="12"/>
  <c r="J7745" i="12"/>
  <c r="J7744" i="12"/>
  <c r="J7743" i="12"/>
  <c r="J7742" i="12"/>
  <c r="J7741" i="12"/>
  <c r="J7740" i="12"/>
  <c r="J7739" i="12"/>
  <c r="J7738" i="12"/>
  <c r="J7737" i="12"/>
  <c r="J7736" i="12"/>
  <c r="J7735" i="12"/>
  <c r="J7734" i="12"/>
  <c r="J7733" i="12"/>
  <c r="J7732" i="12"/>
  <c r="J7731" i="12"/>
  <c r="J7730" i="12"/>
  <c r="J7729" i="12"/>
  <c r="J7728" i="12"/>
  <c r="J7727" i="12"/>
  <c r="J7726" i="12"/>
  <c r="J7725" i="12"/>
  <c r="J7724" i="12"/>
  <c r="J7723" i="12"/>
  <c r="J7722" i="12"/>
  <c r="J7721" i="12"/>
  <c r="J7720" i="12"/>
  <c r="J7719" i="12"/>
  <c r="J7718" i="12"/>
  <c r="J7717" i="12"/>
  <c r="J7716" i="12"/>
  <c r="J7715" i="12"/>
  <c r="J7714" i="12"/>
  <c r="J7713" i="12"/>
  <c r="J7712" i="12"/>
  <c r="J7711" i="12"/>
  <c r="J7710" i="12"/>
  <c r="J7709" i="12"/>
  <c r="J7708" i="12"/>
  <c r="J7707" i="12"/>
  <c r="J7706" i="12"/>
  <c r="J7705" i="12"/>
  <c r="J7704" i="12"/>
  <c r="J7703" i="12"/>
  <c r="J7702" i="12"/>
  <c r="J7701" i="12"/>
  <c r="J7700" i="12"/>
  <c r="J7699" i="12"/>
  <c r="J7698" i="12"/>
  <c r="J7697" i="12"/>
  <c r="J7696" i="12"/>
  <c r="J7695" i="12"/>
  <c r="J7694" i="12"/>
  <c r="J7693" i="12"/>
  <c r="J7692" i="12"/>
  <c r="J7691" i="12"/>
  <c r="J7690" i="12"/>
  <c r="J7689" i="12"/>
  <c r="J7688" i="12"/>
  <c r="J7687" i="12"/>
  <c r="J7686" i="12"/>
  <c r="J7685" i="12"/>
  <c r="J7684" i="12"/>
  <c r="J7683" i="12"/>
  <c r="J7682" i="12"/>
  <c r="J7681" i="12"/>
  <c r="J7680" i="12"/>
  <c r="J7679" i="12"/>
  <c r="J7678" i="12"/>
  <c r="J7677" i="12"/>
  <c r="J7676" i="12"/>
  <c r="J7675" i="12"/>
  <c r="J7674" i="12"/>
  <c r="J7673" i="12"/>
  <c r="J7672" i="12"/>
  <c r="J7671" i="12"/>
  <c r="J7670" i="12"/>
  <c r="J7669" i="12"/>
  <c r="J7668" i="12"/>
  <c r="J7667" i="12"/>
  <c r="J7666" i="12"/>
  <c r="J7665" i="12"/>
  <c r="J7664" i="12"/>
  <c r="J7663" i="12"/>
  <c r="J7662" i="12"/>
  <c r="J7661" i="12"/>
  <c r="J7660" i="12"/>
  <c r="J7659" i="12"/>
  <c r="J7658" i="12"/>
  <c r="J7657" i="12"/>
  <c r="J7656" i="12"/>
  <c r="J7655" i="12"/>
  <c r="J7654" i="12"/>
  <c r="J7653" i="12"/>
  <c r="J7652" i="12"/>
  <c r="J7651" i="12"/>
  <c r="J7650" i="12"/>
  <c r="J7649" i="12"/>
  <c r="J7648" i="12"/>
  <c r="J7647" i="12"/>
  <c r="J7646" i="12"/>
  <c r="J7645" i="12"/>
  <c r="J7644" i="12"/>
  <c r="J7643" i="12"/>
  <c r="J7642" i="12"/>
  <c r="J7641" i="12"/>
  <c r="J7640" i="12"/>
  <c r="J7639" i="12"/>
  <c r="J7638" i="12"/>
  <c r="J7637" i="12"/>
  <c r="J7636" i="12"/>
  <c r="J7635" i="12"/>
  <c r="J7634" i="12"/>
  <c r="J7633" i="12"/>
  <c r="J7632" i="12"/>
  <c r="J7631" i="12"/>
  <c r="J7630" i="12"/>
  <c r="J7629" i="12"/>
  <c r="J7628" i="12"/>
  <c r="J7627" i="12"/>
  <c r="J7626" i="12"/>
  <c r="J7625" i="12"/>
  <c r="J7624" i="12"/>
  <c r="J7623" i="12"/>
  <c r="J7622" i="12"/>
  <c r="J7621" i="12"/>
  <c r="J7620" i="12"/>
  <c r="J7619" i="12"/>
  <c r="J7618" i="12"/>
  <c r="J7617" i="12"/>
  <c r="J7616" i="12"/>
  <c r="J7615" i="12"/>
  <c r="J7614" i="12"/>
  <c r="J7613" i="12"/>
  <c r="J7612" i="12"/>
  <c r="J7611" i="12"/>
  <c r="J7610" i="12"/>
  <c r="J7609" i="12"/>
  <c r="J7608" i="12"/>
  <c r="J7607" i="12"/>
  <c r="J7606" i="12"/>
  <c r="J7605" i="12"/>
  <c r="J7604" i="12"/>
  <c r="J7603" i="12"/>
  <c r="J7602" i="12"/>
  <c r="J7601" i="12"/>
  <c r="J7600" i="12"/>
  <c r="J7599" i="12"/>
  <c r="J7598" i="12"/>
  <c r="J7597" i="12"/>
  <c r="J7596" i="12"/>
  <c r="J7595" i="12"/>
  <c r="J7594" i="12"/>
  <c r="J7593" i="12"/>
  <c r="J7592" i="12"/>
  <c r="J7591" i="12"/>
  <c r="J7590" i="12"/>
  <c r="J7589" i="12"/>
  <c r="J7588" i="12"/>
  <c r="J7587" i="12"/>
  <c r="J7586" i="12"/>
  <c r="J7585" i="12"/>
  <c r="J7584" i="12"/>
  <c r="J7583" i="12"/>
  <c r="J7582" i="12"/>
  <c r="J7581" i="12"/>
  <c r="J7580" i="12"/>
  <c r="J7579" i="12"/>
  <c r="J7578" i="12"/>
  <c r="J7577" i="12"/>
  <c r="J7576" i="12"/>
  <c r="J7575" i="12"/>
  <c r="J7574" i="12"/>
  <c r="J7573" i="12"/>
  <c r="J7572" i="12"/>
  <c r="J7571" i="12"/>
  <c r="J7570" i="12"/>
  <c r="J7569" i="12"/>
  <c r="J7568" i="12"/>
  <c r="J7567" i="12"/>
  <c r="J7566" i="12"/>
  <c r="J7565" i="12"/>
  <c r="J7564" i="12"/>
  <c r="J7563" i="12"/>
  <c r="J7562" i="12"/>
  <c r="J7561" i="12"/>
  <c r="J7560" i="12"/>
  <c r="J7559" i="12"/>
  <c r="J7558" i="12"/>
  <c r="J7557" i="12"/>
  <c r="J7556" i="12"/>
  <c r="J7555" i="12"/>
  <c r="J7554" i="12"/>
  <c r="J7553" i="12"/>
  <c r="J7552" i="12"/>
  <c r="J7551" i="12"/>
  <c r="J7550" i="12"/>
  <c r="J7549" i="12"/>
  <c r="J7548" i="12"/>
  <c r="J7547" i="12"/>
  <c r="J7546" i="12"/>
  <c r="J7545" i="12"/>
  <c r="J7544" i="12"/>
  <c r="J7543" i="12"/>
  <c r="J7542" i="12"/>
  <c r="J7541" i="12"/>
  <c r="J7540" i="12"/>
  <c r="J7539" i="12"/>
  <c r="J7538" i="12"/>
  <c r="J7537" i="12"/>
  <c r="J7536" i="12"/>
  <c r="J7535" i="12"/>
  <c r="J7534" i="12"/>
  <c r="J7533" i="12"/>
  <c r="J7532" i="12"/>
  <c r="J7531" i="12"/>
  <c r="J7530" i="12"/>
  <c r="J7529" i="12"/>
  <c r="J7528" i="12"/>
  <c r="J7527" i="12"/>
  <c r="J7526" i="12"/>
  <c r="J7525" i="12"/>
  <c r="J7524" i="12"/>
  <c r="J7523" i="12"/>
  <c r="J7522" i="12"/>
  <c r="J7521" i="12"/>
  <c r="J7520" i="12"/>
  <c r="J7519" i="12"/>
  <c r="J7518" i="12"/>
  <c r="J7517" i="12"/>
  <c r="J7516" i="12"/>
  <c r="J7515" i="12"/>
  <c r="J7514" i="12"/>
  <c r="J7513" i="12"/>
  <c r="J7512" i="12"/>
  <c r="J7511" i="12"/>
  <c r="J7510" i="12"/>
  <c r="J7509" i="12"/>
  <c r="J7508" i="12"/>
  <c r="J7507" i="12"/>
  <c r="J7506" i="12"/>
  <c r="J7505" i="12"/>
  <c r="J7504" i="12"/>
  <c r="J7503" i="12"/>
  <c r="J7502" i="12"/>
  <c r="J7501" i="12"/>
  <c r="J7500" i="12"/>
  <c r="J7499" i="12"/>
  <c r="J7498" i="12"/>
  <c r="J7497" i="12"/>
  <c r="J7496" i="12"/>
  <c r="J7495" i="12"/>
  <c r="J7494" i="12"/>
  <c r="J7493" i="12"/>
  <c r="J7492" i="12"/>
  <c r="J7491" i="12"/>
  <c r="J7490" i="12"/>
  <c r="J7489" i="12"/>
  <c r="J7488" i="12"/>
  <c r="J7487" i="12"/>
  <c r="J7486" i="12"/>
  <c r="J7485" i="12"/>
  <c r="J7484" i="12"/>
  <c r="J7483" i="12"/>
  <c r="J7482" i="12"/>
  <c r="J7481" i="12"/>
  <c r="J7480" i="12"/>
  <c r="J7479" i="12"/>
  <c r="J7478" i="12"/>
  <c r="J7477" i="12"/>
  <c r="J7476" i="12"/>
  <c r="J7475" i="12"/>
  <c r="J7474" i="12"/>
  <c r="J7473" i="12"/>
  <c r="J7472" i="12"/>
  <c r="J7471" i="12"/>
  <c r="J7470" i="12"/>
  <c r="J7469" i="12"/>
  <c r="J7468" i="12"/>
  <c r="J7467" i="12"/>
  <c r="J7466" i="12"/>
  <c r="J7465" i="12"/>
  <c r="J7464" i="12"/>
  <c r="J7463" i="12"/>
  <c r="J7462" i="12"/>
  <c r="J7461" i="12"/>
  <c r="J7460" i="12"/>
  <c r="J7459" i="12"/>
  <c r="J7458" i="12"/>
  <c r="J7457" i="12"/>
  <c r="J7456" i="12"/>
  <c r="J7455" i="12"/>
  <c r="J7454" i="12"/>
  <c r="J7453" i="12"/>
  <c r="J7452" i="12"/>
  <c r="J7451" i="12"/>
  <c r="J7450" i="12"/>
  <c r="J7449" i="12"/>
  <c r="J7448" i="12"/>
  <c r="J7447" i="12"/>
  <c r="J7446" i="12"/>
  <c r="J7445" i="12"/>
  <c r="J7444" i="12"/>
  <c r="J7443" i="12"/>
  <c r="J7442" i="12"/>
  <c r="J7441" i="12"/>
  <c r="J7440" i="12"/>
  <c r="J7439" i="12"/>
  <c r="J7438" i="12"/>
  <c r="J7437" i="12"/>
  <c r="J7436" i="12"/>
  <c r="J7435" i="12"/>
  <c r="J7434" i="12"/>
  <c r="J7433" i="12"/>
  <c r="J7432" i="12"/>
  <c r="J7431" i="12"/>
  <c r="J7430" i="12"/>
  <c r="J7429" i="12"/>
  <c r="J7428" i="12"/>
  <c r="J7427" i="12"/>
  <c r="J7426" i="12"/>
  <c r="J7425" i="12"/>
  <c r="J7424" i="12"/>
  <c r="J7423" i="12"/>
  <c r="J7422" i="12"/>
  <c r="J7421" i="12"/>
  <c r="J7420" i="12"/>
  <c r="J7419" i="12"/>
  <c r="J7418" i="12"/>
  <c r="J7417" i="12"/>
  <c r="J7416" i="12"/>
  <c r="J7415" i="12"/>
  <c r="J7414" i="12"/>
  <c r="J7413" i="12"/>
  <c r="J7412" i="12"/>
  <c r="J7411" i="12"/>
  <c r="J7410" i="12"/>
  <c r="J7409" i="12"/>
  <c r="J7408" i="12"/>
  <c r="J7407" i="12"/>
  <c r="J7406" i="12"/>
  <c r="J7405" i="12"/>
  <c r="J7404" i="12"/>
  <c r="J7403" i="12"/>
  <c r="J7402" i="12"/>
  <c r="J7401" i="12"/>
  <c r="J7400" i="12"/>
  <c r="J7399" i="12"/>
  <c r="J7398" i="12"/>
  <c r="J7397" i="12"/>
  <c r="J7396" i="12"/>
  <c r="J7395" i="12"/>
  <c r="J7394" i="12"/>
  <c r="J7393" i="12"/>
  <c r="J7392" i="12"/>
  <c r="J7391" i="12"/>
  <c r="J7390" i="12"/>
  <c r="J7389" i="12"/>
  <c r="J7388" i="12"/>
  <c r="J7387" i="12"/>
  <c r="J7386" i="12"/>
  <c r="J7385" i="12"/>
  <c r="J7384" i="12"/>
  <c r="J7383" i="12"/>
  <c r="J7382" i="12"/>
  <c r="J7381" i="12"/>
  <c r="J7380" i="12"/>
  <c r="J7379" i="12"/>
  <c r="J7378" i="12"/>
  <c r="J7377" i="12"/>
  <c r="J7376" i="12"/>
  <c r="J7375" i="12"/>
  <c r="J7374" i="12"/>
  <c r="J7373" i="12"/>
  <c r="J7372" i="12"/>
  <c r="J7371" i="12"/>
  <c r="J7370" i="12"/>
  <c r="J7369" i="12"/>
  <c r="J7368" i="12"/>
  <c r="J7367" i="12"/>
  <c r="J7366" i="12"/>
  <c r="J7365" i="12"/>
  <c r="J7364" i="12"/>
  <c r="J7363" i="12"/>
  <c r="J7362" i="12"/>
  <c r="J7361" i="12"/>
  <c r="J7360" i="12"/>
  <c r="J7359" i="12"/>
  <c r="J7358" i="12"/>
  <c r="J7357" i="12"/>
  <c r="J7356" i="12"/>
  <c r="J7355" i="12"/>
  <c r="J7354" i="12"/>
  <c r="J7353" i="12"/>
  <c r="J7352" i="12"/>
  <c r="J7351" i="12"/>
  <c r="J7350" i="12"/>
  <c r="J7349" i="12"/>
  <c r="J7348" i="12"/>
  <c r="J7347" i="12"/>
  <c r="J7346" i="12"/>
  <c r="J7345" i="12"/>
  <c r="J7344" i="12"/>
  <c r="J7343" i="12"/>
  <c r="J7342" i="12"/>
  <c r="J7341" i="12"/>
  <c r="J7340" i="12"/>
  <c r="J7339" i="12"/>
  <c r="J7338" i="12"/>
  <c r="J7337" i="12"/>
  <c r="J7336" i="12"/>
  <c r="J7335" i="12"/>
  <c r="J7334" i="12"/>
  <c r="J7333" i="12"/>
  <c r="J7332" i="12"/>
  <c r="J7331" i="12"/>
  <c r="J7330" i="12"/>
  <c r="J7329" i="12"/>
  <c r="J7328" i="12"/>
  <c r="J7327" i="12"/>
  <c r="J7326" i="12"/>
  <c r="J7325" i="12"/>
  <c r="J7324" i="12"/>
  <c r="J7323" i="12"/>
  <c r="J7322" i="12"/>
  <c r="J7321" i="12"/>
  <c r="J7320" i="12"/>
  <c r="J7319" i="12"/>
  <c r="J7318" i="12"/>
  <c r="J7317" i="12"/>
  <c r="J7316" i="12"/>
  <c r="J7315" i="12"/>
  <c r="J7314" i="12"/>
  <c r="J7313" i="12"/>
  <c r="J7312" i="12"/>
  <c r="J7311" i="12"/>
  <c r="J7310" i="12"/>
  <c r="J7309" i="12"/>
  <c r="J7308" i="12"/>
  <c r="J7307" i="12"/>
  <c r="J7306" i="12"/>
  <c r="J7305" i="12"/>
  <c r="J7304" i="12"/>
  <c r="J7303" i="12"/>
  <c r="J7302" i="12"/>
  <c r="J7301" i="12"/>
  <c r="J7300" i="12"/>
  <c r="J7299" i="12"/>
  <c r="J7298" i="12"/>
  <c r="J7297" i="12"/>
  <c r="J7296" i="12"/>
  <c r="J7295" i="12"/>
  <c r="J7294" i="12"/>
  <c r="J7293" i="12"/>
  <c r="J7292" i="12"/>
  <c r="J7291" i="12"/>
  <c r="J7290" i="12"/>
  <c r="J7289" i="12"/>
  <c r="J7288" i="12"/>
  <c r="J7287" i="12"/>
  <c r="J7286" i="12"/>
  <c r="J7285" i="12"/>
  <c r="J7284" i="12"/>
  <c r="J7283" i="12"/>
  <c r="J7282" i="12"/>
  <c r="J7281" i="12"/>
  <c r="J7280" i="12"/>
  <c r="J7279" i="12"/>
  <c r="J7278" i="12"/>
  <c r="J7277" i="12"/>
  <c r="J7276" i="12"/>
  <c r="J7275" i="12"/>
  <c r="J7274" i="12"/>
  <c r="J7273" i="12"/>
  <c r="J7272" i="12"/>
  <c r="J7271" i="12"/>
  <c r="J7270" i="12"/>
  <c r="J7269" i="12"/>
  <c r="J7268" i="12"/>
  <c r="J7267" i="12"/>
  <c r="J7266" i="12"/>
  <c r="J7265" i="12"/>
  <c r="J7264" i="12"/>
  <c r="J7263" i="12"/>
  <c r="J7262" i="12"/>
  <c r="J7261" i="12"/>
  <c r="J7260" i="12"/>
  <c r="J7259" i="12"/>
  <c r="J7258" i="12"/>
  <c r="J7257" i="12"/>
  <c r="J7256" i="12"/>
  <c r="J7255" i="12"/>
  <c r="J7254" i="12"/>
  <c r="J7253" i="12"/>
  <c r="J7252" i="12"/>
  <c r="J7251" i="12"/>
  <c r="J7250" i="12"/>
  <c r="J7249" i="12"/>
  <c r="J7248" i="12"/>
  <c r="J7247" i="12"/>
  <c r="J7246" i="12"/>
  <c r="J7245" i="12"/>
  <c r="J7244" i="12"/>
  <c r="J7243" i="12"/>
  <c r="J7242" i="12"/>
  <c r="J7241" i="12"/>
  <c r="J7240" i="12"/>
  <c r="J7239" i="12"/>
  <c r="J7238" i="12"/>
  <c r="J7237" i="12"/>
  <c r="J7236" i="12"/>
  <c r="J7235" i="12"/>
  <c r="J7234" i="12"/>
  <c r="J7233" i="12"/>
  <c r="J7232" i="12"/>
  <c r="J7231" i="12"/>
  <c r="J7230" i="12"/>
  <c r="J7229" i="12"/>
  <c r="J7228" i="12"/>
  <c r="J7227" i="12"/>
  <c r="J7226" i="12"/>
  <c r="J7225" i="12"/>
  <c r="J7224" i="12"/>
  <c r="J7223" i="12"/>
  <c r="J7222" i="12"/>
  <c r="J7221" i="12"/>
  <c r="J7220" i="12"/>
  <c r="J7219" i="12"/>
  <c r="J7218" i="12"/>
  <c r="J7217" i="12"/>
  <c r="J7216" i="12"/>
  <c r="J7215" i="12"/>
  <c r="J7214" i="12"/>
  <c r="J7213" i="12"/>
  <c r="J7212" i="12"/>
  <c r="J7211" i="12"/>
  <c r="J7210" i="12"/>
  <c r="J7209" i="12"/>
  <c r="J7208" i="12"/>
  <c r="J7207" i="12"/>
  <c r="J7206" i="12"/>
  <c r="J7205" i="12"/>
  <c r="J7204" i="12"/>
  <c r="J7203" i="12"/>
  <c r="J7202" i="12"/>
  <c r="J7201" i="12"/>
  <c r="J7200" i="12"/>
  <c r="J7199" i="12"/>
  <c r="J7198" i="12"/>
  <c r="J7197" i="12"/>
  <c r="J7196" i="12"/>
  <c r="J7195" i="12"/>
  <c r="J7194" i="12"/>
  <c r="J7193" i="12"/>
  <c r="J7192" i="12"/>
  <c r="J7191" i="12"/>
  <c r="J7190" i="12"/>
  <c r="J7189" i="12"/>
  <c r="J7188" i="12"/>
  <c r="J7187" i="12"/>
  <c r="J7186" i="12"/>
  <c r="J7185" i="12"/>
  <c r="J7184" i="12"/>
  <c r="J7183" i="12"/>
  <c r="J7182" i="12"/>
  <c r="J7181" i="12"/>
  <c r="J7180" i="12"/>
  <c r="J7179" i="12"/>
  <c r="J7178" i="12"/>
  <c r="J7177" i="12"/>
  <c r="J7176" i="12"/>
  <c r="J7175" i="12"/>
  <c r="J7174" i="12"/>
  <c r="J7173" i="12"/>
  <c r="J7172" i="12"/>
  <c r="J7171" i="12"/>
  <c r="J7170" i="12"/>
  <c r="J7169" i="12"/>
  <c r="J7168" i="12"/>
  <c r="J7167" i="12"/>
  <c r="J7166" i="12"/>
  <c r="J7165" i="12"/>
  <c r="J7164" i="12"/>
  <c r="J7163" i="12"/>
  <c r="J7162" i="12"/>
  <c r="J7161" i="12"/>
  <c r="J7160" i="12"/>
  <c r="J7159" i="12"/>
  <c r="J7158" i="12"/>
  <c r="J7157" i="12"/>
  <c r="J7156" i="12"/>
  <c r="J7155" i="12"/>
  <c r="J7154" i="12"/>
  <c r="J7153" i="12"/>
  <c r="J7152" i="12"/>
  <c r="J7151" i="12"/>
  <c r="J7150" i="12"/>
  <c r="J7149" i="12"/>
  <c r="J7148" i="12"/>
  <c r="J7147" i="12"/>
  <c r="J7146" i="12"/>
  <c r="J7145" i="12"/>
  <c r="J7144" i="12"/>
  <c r="J7143" i="12"/>
  <c r="J7142" i="12"/>
  <c r="J7141" i="12"/>
  <c r="J7140" i="12"/>
  <c r="J7139" i="12"/>
  <c r="J7138" i="12"/>
  <c r="J7137" i="12"/>
  <c r="J7136" i="12"/>
  <c r="J7135" i="12"/>
  <c r="J7134" i="12"/>
  <c r="J7133" i="12"/>
  <c r="J7132" i="12"/>
  <c r="J7131" i="12"/>
  <c r="J7130" i="12"/>
  <c r="J7129" i="12"/>
  <c r="J7128" i="12"/>
  <c r="J7127" i="12"/>
  <c r="J7126" i="12"/>
  <c r="J7125" i="12"/>
  <c r="J7124" i="12"/>
  <c r="J7123" i="12"/>
  <c r="J7122" i="12"/>
  <c r="J7121" i="12"/>
  <c r="J7120" i="12"/>
  <c r="J7119" i="12"/>
  <c r="J7118" i="12"/>
  <c r="J7117" i="12"/>
  <c r="J7116" i="12"/>
  <c r="J7115" i="12"/>
  <c r="J7114" i="12"/>
  <c r="J7113" i="12"/>
  <c r="J7112" i="12"/>
  <c r="J7111" i="12"/>
  <c r="J7110" i="12"/>
  <c r="J7109" i="12"/>
  <c r="J7108" i="12"/>
  <c r="J7107" i="12"/>
  <c r="J7106" i="12"/>
  <c r="J7105" i="12"/>
  <c r="J7104" i="12"/>
  <c r="J7103" i="12"/>
  <c r="J7102" i="12"/>
  <c r="J7101" i="12"/>
  <c r="J7100" i="12"/>
  <c r="J7099" i="12"/>
  <c r="J7098" i="12"/>
  <c r="J7097" i="12"/>
  <c r="J7096" i="12"/>
  <c r="J7095" i="12"/>
  <c r="J7094" i="12"/>
  <c r="J7093" i="12"/>
  <c r="J7092" i="12"/>
  <c r="J7091" i="12"/>
  <c r="J7090" i="12"/>
  <c r="J7089" i="12"/>
  <c r="J7088" i="12"/>
  <c r="J7087" i="12"/>
  <c r="J7086" i="12"/>
  <c r="J7085" i="12"/>
  <c r="J7084" i="12"/>
  <c r="J7083" i="12"/>
  <c r="J7082" i="12"/>
  <c r="J7081" i="12"/>
  <c r="J7080" i="12"/>
  <c r="J7079" i="12"/>
  <c r="J7078" i="12"/>
  <c r="J7077" i="12"/>
  <c r="J7076" i="12"/>
  <c r="J7075" i="12"/>
  <c r="J7074" i="12"/>
  <c r="J7073" i="12"/>
  <c r="J7072" i="12"/>
  <c r="J7071" i="12"/>
  <c r="J7070" i="12"/>
  <c r="J7069" i="12"/>
  <c r="J7068" i="12"/>
  <c r="J7067" i="12"/>
  <c r="J7066" i="12"/>
  <c r="J7065" i="12"/>
  <c r="J7064" i="12"/>
  <c r="J7063" i="12"/>
  <c r="J7062" i="12"/>
  <c r="J7061" i="12"/>
  <c r="J7060" i="12"/>
  <c r="J7059" i="12"/>
  <c r="J7058" i="12"/>
  <c r="J7057" i="12"/>
  <c r="J7056" i="12"/>
  <c r="J7055" i="12"/>
  <c r="J7054" i="12"/>
  <c r="J7053" i="12"/>
  <c r="J7052" i="12"/>
  <c r="J7051" i="12"/>
  <c r="J7050" i="12"/>
  <c r="J7049" i="12"/>
  <c r="J7048" i="12"/>
  <c r="J7047" i="12"/>
  <c r="J7046" i="12"/>
  <c r="J7045" i="12"/>
  <c r="J7044" i="12"/>
  <c r="J7043" i="12"/>
  <c r="J7042" i="12"/>
  <c r="J7041" i="12"/>
  <c r="J7040" i="12"/>
  <c r="J7039" i="12"/>
  <c r="J7038" i="12"/>
  <c r="J7037" i="12"/>
  <c r="J7036" i="12"/>
  <c r="J7035" i="12"/>
  <c r="J7034" i="12"/>
  <c r="J7033" i="12"/>
  <c r="J7032" i="12"/>
  <c r="J7031" i="12"/>
  <c r="J7030" i="12"/>
  <c r="J7029" i="12"/>
  <c r="J7028" i="12"/>
  <c r="J7027" i="12"/>
  <c r="J7026" i="12"/>
  <c r="J7025" i="12"/>
  <c r="J7024" i="12"/>
  <c r="J7023" i="12"/>
  <c r="J7022" i="12"/>
  <c r="J7021" i="12"/>
  <c r="J7020" i="12"/>
  <c r="J7019" i="12"/>
  <c r="J7018" i="12"/>
  <c r="J7017" i="12"/>
  <c r="J7016" i="12"/>
  <c r="J7015" i="12"/>
  <c r="J7014" i="12"/>
  <c r="J7013" i="12"/>
  <c r="J7012" i="12"/>
  <c r="J7011" i="12"/>
  <c r="J7010" i="12"/>
  <c r="J7009" i="12"/>
  <c r="J7008" i="12"/>
  <c r="J7007" i="12"/>
  <c r="J7006" i="12"/>
  <c r="J7005" i="12"/>
  <c r="J7004" i="12"/>
  <c r="J7003" i="12"/>
  <c r="J7002" i="12"/>
  <c r="J7001" i="12"/>
  <c r="J7000" i="12"/>
  <c r="J6999" i="12"/>
  <c r="J6998" i="12"/>
  <c r="J6997" i="12"/>
  <c r="J6996" i="12"/>
  <c r="J6995" i="12"/>
  <c r="J6994" i="12"/>
  <c r="J6993" i="12"/>
  <c r="J6992" i="12"/>
  <c r="J6991" i="12"/>
  <c r="J6990" i="12"/>
  <c r="J6989" i="12"/>
  <c r="J6988" i="12"/>
  <c r="J6987" i="12"/>
  <c r="J6986" i="12"/>
  <c r="J6985" i="12"/>
  <c r="J6984" i="12"/>
  <c r="J6983" i="12"/>
  <c r="J6982" i="12"/>
  <c r="J6981" i="12"/>
  <c r="J6980" i="12"/>
  <c r="J6979" i="12"/>
  <c r="J6978" i="12"/>
  <c r="J6977" i="12"/>
  <c r="J6976" i="12"/>
  <c r="J6975" i="12"/>
  <c r="J6974" i="12"/>
  <c r="J6973" i="12"/>
  <c r="J6972" i="12"/>
  <c r="J6971" i="12"/>
  <c r="J6970" i="12"/>
  <c r="J6969" i="12"/>
  <c r="J6968" i="12"/>
  <c r="J6967" i="12"/>
  <c r="J6966" i="12"/>
  <c r="J6965" i="12"/>
  <c r="J6964" i="12"/>
  <c r="J6963" i="12"/>
  <c r="J6962" i="12"/>
  <c r="J6961" i="12"/>
  <c r="J6960" i="12"/>
  <c r="J6959" i="12"/>
  <c r="J6958" i="12"/>
  <c r="J6957" i="12"/>
  <c r="J6956" i="12"/>
  <c r="J6955" i="12"/>
  <c r="J6954" i="12"/>
  <c r="J6953" i="12"/>
  <c r="J6952" i="12"/>
  <c r="J6951" i="12"/>
  <c r="J6950" i="12"/>
  <c r="J6949" i="12"/>
  <c r="J6948" i="12"/>
  <c r="J6947" i="12"/>
  <c r="J6946" i="12"/>
  <c r="J6945" i="12"/>
  <c r="J6944" i="12"/>
  <c r="J6943" i="12"/>
  <c r="J6942" i="12"/>
  <c r="J6941" i="12"/>
  <c r="J6940" i="12"/>
  <c r="J6939" i="12"/>
  <c r="J6938" i="12"/>
  <c r="J6937" i="12"/>
  <c r="J6936" i="12"/>
  <c r="J6935" i="12"/>
  <c r="J6934" i="12"/>
  <c r="J6933" i="12"/>
  <c r="J6932" i="12"/>
  <c r="J6931" i="12"/>
  <c r="J6930" i="12"/>
  <c r="J6929" i="12"/>
  <c r="J6928" i="12"/>
  <c r="J6927" i="12"/>
  <c r="J6926" i="12"/>
  <c r="J6925" i="12"/>
  <c r="J6924" i="12"/>
  <c r="J6923" i="12"/>
  <c r="J6922" i="12"/>
  <c r="J6921" i="12"/>
  <c r="J6920" i="12"/>
  <c r="J6919" i="12"/>
  <c r="J6918" i="12"/>
  <c r="J6917" i="12"/>
  <c r="J6916" i="12"/>
  <c r="J6915" i="12"/>
  <c r="J6914" i="12"/>
  <c r="J6913" i="12"/>
  <c r="J6912" i="12"/>
  <c r="J6911" i="12"/>
  <c r="J6910" i="12"/>
  <c r="J6909" i="12"/>
  <c r="J6908" i="12"/>
  <c r="J6907" i="12"/>
  <c r="J6906" i="12"/>
  <c r="J6905" i="12"/>
  <c r="J6904" i="12"/>
  <c r="J6903" i="12"/>
  <c r="J6902" i="12"/>
  <c r="J6901" i="12"/>
  <c r="J6900" i="12"/>
  <c r="J6899" i="12"/>
  <c r="J6898" i="12"/>
  <c r="J6897" i="12"/>
  <c r="J6896" i="12"/>
  <c r="J6895" i="12"/>
  <c r="J6894" i="12"/>
  <c r="J6893" i="12"/>
  <c r="J6892" i="12"/>
  <c r="J6891" i="12"/>
  <c r="J6890" i="12"/>
  <c r="J6889" i="12"/>
  <c r="J6888" i="12"/>
  <c r="J6887" i="12"/>
  <c r="J6886" i="12"/>
  <c r="J6885" i="12"/>
  <c r="J6884" i="12"/>
  <c r="J6883" i="12"/>
  <c r="J6882" i="12"/>
  <c r="J6881" i="12"/>
  <c r="J6880" i="12"/>
  <c r="J6879" i="12"/>
  <c r="J6878" i="12"/>
  <c r="J6877" i="12"/>
  <c r="J6876" i="12"/>
  <c r="J6875" i="12"/>
  <c r="J6874" i="12"/>
  <c r="J6873" i="12"/>
  <c r="J6872" i="12"/>
  <c r="J6871" i="12"/>
  <c r="J6870" i="12"/>
  <c r="J6869" i="12"/>
  <c r="J6868" i="12"/>
  <c r="J6867" i="12"/>
  <c r="J6866" i="12"/>
  <c r="J6865" i="12"/>
  <c r="J6864" i="12"/>
  <c r="J6863" i="12"/>
  <c r="J6862" i="12"/>
  <c r="J6861" i="12"/>
  <c r="J6860" i="12"/>
  <c r="J6859" i="12"/>
  <c r="J6858" i="12"/>
  <c r="J6857" i="12"/>
  <c r="J6856" i="12"/>
  <c r="J6855" i="12"/>
  <c r="J6854" i="12"/>
  <c r="J6853" i="12"/>
  <c r="J6852" i="12"/>
  <c r="J6851" i="12"/>
  <c r="J6850" i="12"/>
  <c r="J6849" i="12"/>
  <c r="J6848" i="12"/>
  <c r="J6847" i="12"/>
  <c r="J6846" i="12"/>
  <c r="J6845" i="12"/>
  <c r="J6844" i="12"/>
  <c r="J6843" i="12"/>
  <c r="J6842" i="12"/>
  <c r="J6841" i="12"/>
  <c r="J6840" i="12"/>
  <c r="J6839" i="12"/>
  <c r="J6838" i="12"/>
  <c r="J6837" i="12"/>
  <c r="J6836" i="12"/>
  <c r="J6835" i="12"/>
  <c r="J6834" i="12"/>
  <c r="J6833" i="12"/>
  <c r="J6832" i="12"/>
  <c r="J6831" i="12"/>
  <c r="J6830" i="12"/>
  <c r="J6829" i="12"/>
  <c r="J6828" i="12"/>
  <c r="J6827" i="12"/>
  <c r="J6826" i="12"/>
  <c r="J6825" i="12"/>
  <c r="J6824" i="12"/>
  <c r="J6823" i="12"/>
  <c r="J6822" i="12"/>
  <c r="J6821" i="12"/>
  <c r="J6820" i="12"/>
  <c r="J6819" i="12"/>
  <c r="J6818" i="12"/>
  <c r="J6817" i="12"/>
  <c r="J6816" i="12"/>
  <c r="J6815" i="12"/>
  <c r="J6814" i="12"/>
  <c r="J6813" i="12"/>
  <c r="J6812" i="12"/>
  <c r="J6811" i="12"/>
  <c r="J6810" i="12"/>
  <c r="J6809" i="12"/>
  <c r="J6808" i="12"/>
  <c r="J6807" i="12"/>
  <c r="J6806" i="12"/>
  <c r="J6805" i="12"/>
  <c r="J6804" i="12"/>
  <c r="J6803" i="12"/>
  <c r="J6802" i="12"/>
  <c r="J6801" i="12"/>
  <c r="J6800" i="12"/>
  <c r="J6799" i="12"/>
  <c r="J6798" i="12"/>
  <c r="J6797" i="12"/>
  <c r="J6796" i="12"/>
  <c r="J6795" i="12"/>
  <c r="J6794" i="12"/>
  <c r="J6793" i="12"/>
  <c r="J6792" i="12"/>
  <c r="J6791" i="12"/>
  <c r="J6790" i="12"/>
  <c r="J6789" i="12"/>
  <c r="J6788" i="12"/>
  <c r="J6787" i="12"/>
  <c r="J6786" i="12"/>
  <c r="J6785" i="12"/>
  <c r="J6784" i="12"/>
  <c r="J6783" i="12"/>
  <c r="J6782" i="12"/>
  <c r="J6781" i="12"/>
  <c r="J6780" i="12"/>
  <c r="J6779" i="12"/>
  <c r="J6778" i="12"/>
  <c r="J6777" i="12"/>
  <c r="J6776" i="12"/>
  <c r="J6775" i="12"/>
  <c r="J6774" i="12"/>
  <c r="J6773" i="12"/>
  <c r="J6772" i="12"/>
  <c r="J6771" i="12"/>
  <c r="J6770" i="12"/>
  <c r="J6769" i="12"/>
  <c r="J6768" i="12"/>
  <c r="J6767" i="12"/>
  <c r="J6766" i="12"/>
  <c r="J6765" i="12"/>
  <c r="J6764" i="12"/>
  <c r="J6763" i="12"/>
  <c r="J6762" i="12"/>
  <c r="J6761" i="12"/>
  <c r="J6760" i="12"/>
  <c r="J6759" i="12"/>
  <c r="J6758" i="12"/>
  <c r="J6757" i="12"/>
  <c r="J6756" i="12"/>
  <c r="J6755" i="12"/>
  <c r="J6754" i="12"/>
  <c r="J6753" i="12"/>
  <c r="J6752" i="12"/>
  <c r="J6751" i="12"/>
  <c r="J6750" i="12"/>
  <c r="J6749" i="12"/>
  <c r="J6748" i="12"/>
  <c r="J6747" i="12"/>
  <c r="J6746" i="12"/>
  <c r="J6745" i="12"/>
  <c r="J6744" i="12"/>
  <c r="J6743" i="12"/>
  <c r="J6742" i="12"/>
  <c r="J6741" i="12"/>
  <c r="J6740" i="12"/>
  <c r="J6739" i="12"/>
  <c r="J6738" i="12"/>
  <c r="J6737" i="12"/>
  <c r="J6736" i="12"/>
  <c r="J6735" i="12"/>
  <c r="J6734" i="12"/>
  <c r="J6733" i="12"/>
  <c r="J6732" i="12"/>
  <c r="J6731" i="12"/>
  <c r="J6730" i="12"/>
  <c r="J6729" i="12"/>
  <c r="J6728" i="12"/>
  <c r="J6727" i="12"/>
  <c r="J6726" i="12"/>
  <c r="J6725" i="12"/>
  <c r="J6724" i="12"/>
  <c r="J6723" i="12"/>
  <c r="J6722" i="12"/>
  <c r="J6721" i="12"/>
  <c r="J6720" i="12"/>
  <c r="J6719" i="12"/>
  <c r="J6718" i="12"/>
  <c r="J6717" i="12"/>
  <c r="J6716" i="12"/>
  <c r="J6715" i="12"/>
  <c r="J6714" i="12"/>
  <c r="J6713" i="12"/>
  <c r="J6712" i="12"/>
  <c r="J6711" i="12"/>
  <c r="J6710" i="12"/>
  <c r="J6709" i="12"/>
  <c r="J6708" i="12"/>
  <c r="J6707" i="12"/>
  <c r="J6706" i="12"/>
  <c r="J6705" i="12"/>
  <c r="J6704" i="12"/>
  <c r="J6703" i="12"/>
  <c r="J6702" i="12"/>
  <c r="J6701" i="12"/>
  <c r="J6700" i="12"/>
  <c r="J6699" i="12"/>
  <c r="J6698" i="12"/>
  <c r="J6697" i="12"/>
  <c r="J6696" i="12"/>
  <c r="J6695" i="12"/>
  <c r="J6694" i="12"/>
  <c r="J6693" i="12"/>
  <c r="J6692" i="12"/>
  <c r="J6691" i="12"/>
  <c r="J6690" i="12"/>
  <c r="J6689" i="12"/>
  <c r="J6688" i="12"/>
  <c r="J6687" i="12"/>
  <c r="J6686" i="12"/>
  <c r="J6685" i="12"/>
  <c r="J6684" i="12"/>
  <c r="J6683" i="12"/>
  <c r="J6682" i="12"/>
  <c r="J6681" i="12"/>
  <c r="J6680" i="12"/>
  <c r="J6679" i="12"/>
  <c r="J6678" i="12"/>
  <c r="J6677" i="12"/>
  <c r="J6676" i="12"/>
  <c r="J6675" i="12"/>
  <c r="J6674" i="12"/>
  <c r="J6673" i="12"/>
  <c r="J6672" i="12"/>
  <c r="J6671" i="12"/>
  <c r="J6670" i="12"/>
  <c r="J6669" i="12"/>
  <c r="J6668" i="12"/>
  <c r="J6667" i="12"/>
  <c r="J6666" i="12"/>
  <c r="J6665" i="12"/>
  <c r="J6664" i="12"/>
  <c r="J6663" i="12"/>
  <c r="J6662" i="12"/>
  <c r="J6661" i="12"/>
  <c r="J6660" i="12"/>
  <c r="J6659" i="12"/>
  <c r="J6658" i="12"/>
  <c r="J6657" i="12"/>
  <c r="J6656" i="12"/>
  <c r="J6655" i="12"/>
  <c r="J6654" i="12"/>
  <c r="J6653" i="12"/>
  <c r="J6652" i="12"/>
  <c r="J6651" i="12"/>
  <c r="J6650" i="12"/>
  <c r="J6649" i="12"/>
  <c r="J6648" i="12"/>
  <c r="J6647" i="12"/>
  <c r="J6646" i="12"/>
  <c r="J6645" i="12"/>
  <c r="J6644" i="12"/>
  <c r="J6643" i="12"/>
  <c r="J6642" i="12"/>
  <c r="J6641" i="12"/>
  <c r="J6640" i="12"/>
  <c r="J6639" i="12"/>
  <c r="J6638" i="12"/>
  <c r="J6637" i="12"/>
  <c r="J6636" i="12"/>
  <c r="J6635" i="12"/>
  <c r="J6634" i="12"/>
  <c r="J6633" i="12"/>
  <c r="J6632" i="12"/>
  <c r="J6631" i="12"/>
  <c r="J6630" i="12"/>
  <c r="J6629" i="12"/>
  <c r="J6628" i="12"/>
  <c r="J6627" i="12"/>
  <c r="J6626" i="12"/>
  <c r="J6625" i="12"/>
  <c r="J6624" i="12"/>
  <c r="J6623" i="12"/>
  <c r="J6622" i="12"/>
  <c r="J6621" i="12"/>
  <c r="J6620" i="12"/>
  <c r="J6619" i="12"/>
  <c r="J6618" i="12"/>
  <c r="J6617" i="12"/>
  <c r="J6616" i="12"/>
  <c r="J6615" i="12"/>
  <c r="J6614" i="12"/>
  <c r="J6613" i="12"/>
  <c r="J6612" i="12"/>
  <c r="J6611" i="12"/>
  <c r="J6610" i="12"/>
  <c r="J6609" i="12"/>
  <c r="J6608" i="12"/>
  <c r="J6607" i="12"/>
  <c r="J6606" i="12"/>
  <c r="J6605" i="12"/>
  <c r="J6604" i="12"/>
  <c r="J6603" i="12"/>
  <c r="J6602" i="12"/>
  <c r="J6601" i="12"/>
  <c r="J6600" i="12"/>
  <c r="J6599" i="12"/>
  <c r="J6598" i="12"/>
  <c r="J6597" i="12"/>
  <c r="J6596" i="12"/>
  <c r="J6595" i="12"/>
  <c r="J6594" i="12"/>
  <c r="J6593" i="12"/>
  <c r="J6592" i="12"/>
  <c r="J6591" i="12"/>
  <c r="J6590" i="12"/>
  <c r="J6589" i="12"/>
  <c r="J6588" i="12"/>
  <c r="J6587" i="12"/>
  <c r="J6586" i="12"/>
  <c r="J6585" i="12"/>
  <c r="J6584" i="12"/>
  <c r="J6583" i="12"/>
  <c r="J6582" i="12"/>
  <c r="J6581" i="12"/>
  <c r="J6580" i="12"/>
  <c r="J6579" i="12"/>
  <c r="J6578" i="12"/>
  <c r="J6577" i="12"/>
  <c r="J6576" i="12"/>
  <c r="J6575" i="12"/>
  <c r="J6574" i="12"/>
  <c r="J6573" i="12"/>
  <c r="J6572" i="12"/>
  <c r="J6571" i="12"/>
  <c r="J6570" i="12"/>
  <c r="J6569" i="12"/>
  <c r="J6568" i="12"/>
  <c r="J6567" i="12"/>
  <c r="J6566" i="12"/>
  <c r="J6565" i="12"/>
  <c r="J6564" i="12"/>
  <c r="J6563" i="12"/>
  <c r="J6562" i="12"/>
  <c r="J6561" i="12"/>
  <c r="J6560" i="12"/>
  <c r="J6559" i="12"/>
  <c r="J6558" i="12"/>
  <c r="J6557" i="12"/>
  <c r="J6556" i="12"/>
  <c r="J6555" i="12"/>
  <c r="J6554" i="12"/>
  <c r="J6553" i="12"/>
  <c r="J6552" i="12"/>
  <c r="J6551" i="12"/>
  <c r="J6550" i="12"/>
  <c r="J6549" i="12"/>
  <c r="J6548" i="12"/>
  <c r="J6547" i="12"/>
  <c r="J6546" i="12"/>
  <c r="J6545" i="12"/>
  <c r="J6544" i="12"/>
  <c r="J6543" i="12"/>
  <c r="J6542" i="12"/>
  <c r="J6541" i="12"/>
  <c r="J6540" i="12"/>
  <c r="J6539" i="12"/>
  <c r="J6538" i="12"/>
  <c r="J6537" i="12"/>
  <c r="J6536" i="12"/>
  <c r="J6535" i="12"/>
  <c r="J6534" i="12"/>
  <c r="J6533" i="12"/>
  <c r="J6532" i="12"/>
  <c r="J6531" i="12"/>
  <c r="J6530" i="12"/>
  <c r="J6529" i="12"/>
  <c r="J6528" i="12"/>
  <c r="J6527" i="12"/>
  <c r="J6526" i="12"/>
  <c r="J6525" i="12"/>
  <c r="J6524" i="12"/>
  <c r="J6523" i="12"/>
  <c r="J6522" i="12"/>
  <c r="J6521" i="12"/>
  <c r="J6520" i="12"/>
  <c r="J6519" i="12"/>
  <c r="J6518" i="12"/>
  <c r="J6517" i="12"/>
  <c r="J6516" i="12"/>
  <c r="J6515" i="12"/>
  <c r="J6514" i="12"/>
  <c r="J6513" i="12"/>
  <c r="J6512" i="12"/>
  <c r="J6511" i="12"/>
  <c r="J6510" i="12"/>
  <c r="J6509" i="12"/>
  <c r="J6508" i="12"/>
  <c r="J6507" i="12"/>
  <c r="J6506" i="12"/>
  <c r="J6505" i="12"/>
  <c r="J6504" i="12"/>
  <c r="J6503" i="12"/>
  <c r="J6502" i="12"/>
  <c r="J6501" i="12"/>
  <c r="J6500" i="12"/>
  <c r="J6499" i="12"/>
  <c r="J6498" i="12"/>
  <c r="J6497" i="12"/>
  <c r="J6496" i="12"/>
  <c r="J6495" i="12"/>
  <c r="J6494" i="12"/>
  <c r="J6493" i="12"/>
  <c r="J6492" i="12"/>
  <c r="J6491" i="12"/>
  <c r="J6490" i="12"/>
  <c r="J6489" i="12"/>
  <c r="J6488" i="12"/>
  <c r="J6487" i="12"/>
  <c r="J6486" i="12"/>
  <c r="J6485" i="12"/>
  <c r="J6484" i="12"/>
  <c r="J6483" i="12"/>
  <c r="J6482" i="12"/>
  <c r="J6481" i="12"/>
  <c r="J6480" i="12"/>
  <c r="J6479" i="12"/>
  <c r="J6478" i="12"/>
  <c r="J6477" i="12"/>
  <c r="J6476" i="12"/>
  <c r="J6475" i="12"/>
  <c r="J6474" i="12"/>
  <c r="J6473" i="12"/>
  <c r="J6472" i="12"/>
  <c r="J6471" i="12"/>
  <c r="J6470" i="12"/>
  <c r="J6469" i="12"/>
  <c r="J6468" i="12"/>
  <c r="J6467" i="12"/>
  <c r="J6466" i="12"/>
  <c r="J6465" i="12"/>
  <c r="J6464" i="12"/>
  <c r="J6463" i="12"/>
  <c r="J6462" i="12"/>
  <c r="J6461" i="12"/>
  <c r="J6460" i="12"/>
  <c r="J6459" i="12"/>
  <c r="J6458" i="12"/>
  <c r="J6457" i="12"/>
  <c r="J6456" i="12"/>
  <c r="J6455" i="12"/>
  <c r="J6454" i="12"/>
  <c r="J6453" i="12"/>
  <c r="J6452" i="12"/>
  <c r="J6451" i="12"/>
  <c r="J6450" i="12"/>
  <c r="J6449" i="12"/>
  <c r="J6448" i="12"/>
  <c r="J6447" i="12"/>
  <c r="J6446" i="12"/>
  <c r="J6445" i="12"/>
  <c r="J6444" i="12"/>
  <c r="J6443" i="12"/>
  <c r="J6442" i="12"/>
  <c r="J6441" i="12"/>
  <c r="J6440" i="12"/>
  <c r="J6439" i="12"/>
  <c r="J6438" i="12"/>
  <c r="J6437" i="12"/>
  <c r="J6436" i="12"/>
  <c r="J6435" i="12"/>
  <c r="J6434" i="12"/>
  <c r="J6433" i="12"/>
  <c r="J6432" i="12"/>
  <c r="J6431" i="12"/>
  <c r="J6430" i="12"/>
  <c r="J6429" i="12"/>
  <c r="J6428" i="12"/>
  <c r="J6427" i="12"/>
  <c r="J6426" i="12"/>
  <c r="J6425" i="12"/>
  <c r="J6424" i="12"/>
  <c r="J6423" i="12"/>
  <c r="J6422" i="12"/>
  <c r="J6421" i="12"/>
  <c r="J6420" i="12"/>
  <c r="J6419" i="12"/>
  <c r="J6418" i="12"/>
  <c r="J6417" i="12"/>
  <c r="J6416" i="12"/>
  <c r="J6415" i="12"/>
  <c r="J6414" i="12"/>
  <c r="J6413" i="12"/>
  <c r="J6412" i="12"/>
  <c r="J6411" i="12"/>
  <c r="J6410" i="12"/>
  <c r="J6409" i="12"/>
  <c r="J6408" i="12"/>
  <c r="J6407" i="12"/>
  <c r="J6406" i="12"/>
  <c r="J6405" i="12"/>
  <c r="J6404" i="12"/>
  <c r="J6403" i="12"/>
  <c r="J6402" i="12"/>
  <c r="J6401" i="12"/>
  <c r="J6400" i="12"/>
  <c r="J6399" i="12"/>
  <c r="J6398" i="12"/>
  <c r="J6397" i="12"/>
  <c r="J6396" i="12"/>
  <c r="J6395" i="12"/>
  <c r="J6394" i="12"/>
  <c r="J6393" i="12"/>
  <c r="J6392" i="12"/>
  <c r="J6391" i="12"/>
  <c r="J6390" i="12"/>
  <c r="J6389" i="12"/>
  <c r="J6388" i="12"/>
  <c r="J6387" i="12"/>
  <c r="J6386" i="12"/>
  <c r="J6385" i="12"/>
  <c r="J6384" i="12"/>
  <c r="J6383" i="12"/>
  <c r="J6382" i="12"/>
  <c r="J6381" i="12"/>
  <c r="J6380" i="12"/>
  <c r="J6379" i="12"/>
  <c r="J6378" i="12"/>
  <c r="J6377" i="12"/>
  <c r="J6376" i="12"/>
  <c r="J6375" i="12"/>
  <c r="J6374" i="12"/>
  <c r="J6373" i="12"/>
  <c r="J6372" i="12"/>
  <c r="J6371" i="12"/>
  <c r="J6370" i="12"/>
  <c r="J6369" i="12"/>
  <c r="J6368" i="12"/>
  <c r="J6367" i="12"/>
  <c r="J6366" i="12"/>
  <c r="J6365" i="12"/>
  <c r="J6364" i="12"/>
  <c r="J6363" i="12"/>
  <c r="J6362" i="12"/>
  <c r="J6361" i="12"/>
  <c r="J6360" i="12"/>
  <c r="J6359" i="12"/>
  <c r="J6358" i="12"/>
  <c r="J6357" i="12"/>
  <c r="J6356" i="12"/>
  <c r="J6355" i="12"/>
  <c r="J6354" i="12"/>
  <c r="J6353" i="12"/>
  <c r="J6352" i="12"/>
  <c r="J6351" i="12"/>
  <c r="J6350" i="12"/>
  <c r="J6349" i="12"/>
  <c r="J6348" i="12"/>
  <c r="J6347" i="12"/>
  <c r="J6346" i="12"/>
  <c r="J6345" i="12"/>
  <c r="J6344" i="12"/>
  <c r="J6343" i="12"/>
  <c r="J6342" i="12"/>
  <c r="J6341" i="12"/>
  <c r="J6340" i="12"/>
  <c r="J6339" i="12"/>
  <c r="J6338" i="12"/>
  <c r="J6337" i="12"/>
  <c r="J6336" i="12"/>
  <c r="J6335" i="12"/>
  <c r="J6334" i="12"/>
  <c r="J6333" i="12"/>
  <c r="J6332" i="12"/>
  <c r="J6331" i="12"/>
  <c r="J6330" i="12"/>
  <c r="J6329" i="12"/>
  <c r="J6328" i="12"/>
  <c r="J6327" i="12"/>
  <c r="J6326" i="12"/>
  <c r="J6325" i="12"/>
  <c r="J6324" i="12"/>
  <c r="J6323" i="12"/>
  <c r="J6322" i="12"/>
  <c r="J6321" i="12"/>
  <c r="J6320" i="12"/>
  <c r="J6319" i="12"/>
  <c r="J6318" i="12"/>
  <c r="J6317" i="12"/>
  <c r="J6316" i="12"/>
  <c r="J6315" i="12"/>
  <c r="J6314" i="12"/>
  <c r="J6313" i="12"/>
  <c r="J6312" i="12"/>
  <c r="J6311" i="12"/>
  <c r="J6310" i="12"/>
  <c r="J6309" i="12"/>
  <c r="J6308" i="12"/>
  <c r="J6307" i="12"/>
  <c r="J6306" i="12"/>
  <c r="J6305" i="12"/>
  <c r="J6304" i="12"/>
  <c r="J6303" i="12"/>
  <c r="J6302" i="12"/>
  <c r="J6301" i="12"/>
  <c r="J6300" i="12"/>
  <c r="J6299" i="12"/>
  <c r="J6298" i="12"/>
  <c r="J6297" i="12"/>
  <c r="J6296" i="12"/>
  <c r="J6295" i="12"/>
  <c r="J6294" i="12"/>
  <c r="J6293" i="12"/>
  <c r="J6292" i="12"/>
  <c r="J6291" i="12"/>
  <c r="J6290" i="12"/>
  <c r="J6289" i="12"/>
  <c r="J6288" i="12"/>
  <c r="J6287" i="12"/>
  <c r="J6286" i="12"/>
  <c r="J6285" i="12"/>
  <c r="J6284" i="12"/>
  <c r="J6283" i="12"/>
  <c r="J6282" i="12"/>
  <c r="J6281" i="12"/>
  <c r="J6280" i="12"/>
  <c r="J6279" i="12"/>
  <c r="J6278" i="12"/>
  <c r="J6277" i="12"/>
  <c r="J6276" i="12"/>
  <c r="J6275" i="12"/>
  <c r="J6274" i="12"/>
  <c r="J6273" i="12"/>
  <c r="J6272" i="12"/>
  <c r="J6271" i="12"/>
  <c r="J6270" i="12"/>
  <c r="J6269" i="12"/>
  <c r="J6268" i="12"/>
  <c r="J6267" i="12"/>
  <c r="J6266" i="12"/>
  <c r="J6265" i="12"/>
  <c r="J6264" i="12"/>
  <c r="J6263" i="12"/>
  <c r="J6262" i="12"/>
  <c r="J6261" i="12"/>
  <c r="J6260" i="12"/>
  <c r="J6259" i="12"/>
  <c r="J6258" i="12"/>
  <c r="J6257" i="12"/>
  <c r="J6256" i="12"/>
  <c r="J6255" i="12"/>
  <c r="J6254" i="12"/>
  <c r="J6253" i="12"/>
  <c r="J6252" i="12"/>
  <c r="J6251" i="12"/>
  <c r="J6250" i="12"/>
  <c r="J6249" i="12"/>
  <c r="J6248" i="12"/>
  <c r="J6247" i="12"/>
  <c r="J6246" i="12"/>
  <c r="J6245" i="12"/>
  <c r="J6244" i="12"/>
  <c r="J6243" i="12"/>
  <c r="J6242" i="12"/>
  <c r="J6241" i="12"/>
  <c r="J6240" i="12"/>
  <c r="J6239" i="12"/>
  <c r="J6238" i="12"/>
  <c r="J6237" i="12"/>
  <c r="J6236" i="12"/>
  <c r="J6235" i="12"/>
  <c r="J6234" i="12"/>
  <c r="J6233" i="12"/>
  <c r="J6232" i="12"/>
  <c r="J6231" i="12"/>
  <c r="J6230" i="12"/>
  <c r="J6229" i="12"/>
  <c r="J6228" i="12"/>
  <c r="J6227" i="12"/>
  <c r="J6226" i="12"/>
  <c r="J6225" i="12"/>
  <c r="J6224" i="12"/>
  <c r="J6223" i="12"/>
  <c r="J6222" i="12"/>
  <c r="J6221" i="12"/>
  <c r="J6220" i="12"/>
  <c r="J6219" i="12"/>
  <c r="J6218" i="12"/>
  <c r="J6217" i="12"/>
  <c r="J6216" i="12"/>
  <c r="J6215" i="12"/>
  <c r="J6214" i="12"/>
  <c r="J6213" i="12"/>
  <c r="J6212" i="12"/>
  <c r="J6211" i="12"/>
  <c r="J6210" i="12"/>
  <c r="J6209" i="12"/>
  <c r="J6208" i="12"/>
  <c r="J6207" i="12"/>
  <c r="J6206" i="12"/>
  <c r="J6205" i="12"/>
  <c r="J6204" i="12"/>
  <c r="J6203" i="12"/>
  <c r="J6202" i="12"/>
  <c r="J6201" i="12"/>
  <c r="J6200" i="12"/>
  <c r="J6199" i="12"/>
  <c r="J6198" i="12"/>
  <c r="J6197" i="12"/>
  <c r="J6196" i="12"/>
  <c r="J6195" i="12"/>
  <c r="J6194" i="12"/>
  <c r="J6193" i="12"/>
  <c r="J6192" i="12"/>
  <c r="J6191" i="12"/>
  <c r="J6190" i="12"/>
  <c r="J6189" i="12"/>
  <c r="J6188" i="12"/>
  <c r="J6187" i="12"/>
  <c r="J6186" i="12"/>
  <c r="J6185" i="12"/>
  <c r="J6184" i="12"/>
  <c r="J6183" i="12"/>
  <c r="J6182" i="12"/>
  <c r="J6181" i="12"/>
  <c r="J6180" i="12"/>
  <c r="J6179" i="12"/>
  <c r="J6178" i="12"/>
  <c r="J6177" i="12"/>
  <c r="J6176" i="12"/>
  <c r="J6175" i="12"/>
  <c r="J6174" i="12"/>
  <c r="J6173" i="12"/>
  <c r="J6172" i="12"/>
  <c r="J6171" i="12"/>
  <c r="J6170" i="12"/>
  <c r="J6169" i="12"/>
  <c r="J6168" i="12"/>
  <c r="J6167" i="12"/>
  <c r="J6166" i="12"/>
  <c r="J6165" i="12"/>
  <c r="J6164" i="12"/>
  <c r="J6163" i="12"/>
  <c r="J6162" i="12"/>
  <c r="J6161" i="12"/>
  <c r="J6160" i="12"/>
  <c r="J6159" i="12"/>
  <c r="J6158" i="12"/>
  <c r="J6157" i="12"/>
  <c r="J6156" i="12"/>
  <c r="J6155" i="12"/>
  <c r="J6154" i="12"/>
  <c r="J6153" i="12"/>
  <c r="J6152" i="12"/>
  <c r="J6151" i="12"/>
  <c r="J6150" i="12"/>
  <c r="J6149" i="12"/>
  <c r="J6148" i="12"/>
  <c r="J6147" i="12"/>
  <c r="J6146" i="12"/>
  <c r="J6145" i="12"/>
  <c r="J6144" i="12"/>
  <c r="J6143" i="12"/>
  <c r="J6142" i="12"/>
  <c r="J6141" i="12"/>
  <c r="J6140" i="12"/>
  <c r="J6139" i="12"/>
  <c r="J6138" i="12"/>
  <c r="J6137" i="12"/>
  <c r="J6136" i="12"/>
  <c r="J6135" i="12"/>
  <c r="J6134" i="12"/>
  <c r="J6133" i="12"/>
  <c r="J6132" i="12"/>
  <c r="J6131" i="12"/>
  <c r="J6130" i="12"/>
  <c r="J6129" i="12"/>
  <c r="J6128" i="12"/>
  <c r="J6127" i="12"/>
  <c r="J6126" i="12"/>
  <c r="J6125" i="12"/>
  <c r="J6124" i="12"/>
  <c r="J6123" i="12"/>
  <c r="J6122" i="12"/>
  <c r="J6121" i="12"/>
  <c r="J6120" i="12"/>
  <c r="J6119" i="12"/>
  <c r="J6118" i="12"/>
  <c r="J6117" i="12"/>
  <c r="J6116" i="12"/>
  <c r="J6115" i="12"/>
  <c r="J6114" i="12"/>
  <c r="J6113" i="12"/>
  <c r="J6112" i="12"/>
  <c r="J6111" i="12"/>
  <c r="J6110" i="12"/>
  <c r="J6109" i="12"/>
  <c r="J6108" i="12"/>
  <c r="J6107" i="12"/>
  <c r="J6106" i="12"/>
  <c r="J6105" i="12"/>
  <c r="J6104" i="12"/>
  <c r="J6103" i="12"/>
  <c r="J6102" i="12"/>
  <c r="J6101" i="12"/>
  <c r="J6100" i="12"/>
  <c r="J6099" i="12"/>
  <c r="J6098" i="12"/>
  <c r="J6097" i="12"/>
  <c r="J6096" i="12"/>
  <c r="J6095" i="12"/>
  <c r="J6094" i="12"/>
  <c r="J6093" i="12"/>
  <c r="J6092" i="12"/>
  <c r="J6091" i="12"/>
  <c r="J6090" i="12"/>
  <c r="J6089" i="12"/>
  <c r="J6088" i="12"/>
  <c r="J6087" i="12"/>
  <c r="J6086" i="12"/>
  <c r="J6085" i="12"/>
  <c r="J6084" i="12"/>
  <c r="J6083" i="12"/>
  <c r="J6082" i="12"/>
  <c r="J6081" i="12"/>
  <c r="J6080" i="12"/>
  <c r="J6079" i="12"/>
  <c r="J6078" i="12"/>
  <c r="J6077" i="12"/>
  <c r="J6076" i="12"/>
  <c r="J6075" i="12"/>
  <c r="J6074" i="12"/>
  <c r="J6073" i="12"/>
  <c r="J6072" i="12"/>
  <c r="J6071" i="12"/>
  <c r="J6070" i="12"/>
  <c r="J6069" i="12"/>
  <c r="J6068" i="12"/>
  <c r="J6067" i="12"/>
  <c r="J6066" i="12"/>
  <c r="J6065" i="12"/>
  <c r="J6064" i="12"/>
  <c r="J6063" i="12"/>
  <c r="J6062" i="12"/>
  <c r="J6061" i="12"/>
  <c r="J6060" i="12"/>
  <c r="J6059" i="12"/>
  <c r="J6058" i="12"/>
  <c r="J6057" i="12"/>
  <c r="J6056" i="12"/>
  <c r="J6055" i="12"/>
  <c r="J6054" i="12"/>
  <c r="J6053" i="12"/>
  <c r="J6052" i="12"/>
  <c r="J6051" i="12"/>
  <c r="J6050" i="12"/>
  <c r="J6049" i="12"/>
  <c r="J6048" i="12"/>
  <c r="J6047" i="12"/>
  <c r="J6046" i="12"/>
  <c r="J6045" i="12"/>
  <c r="J6044" i="12"/>
  <c r="J6043" i="12"/>
  <c r="J6042" i="12"/>
  <c r="J6041" i="12"/>
  <c r="J6040" i="12"/>
  <c r="J6039" i="12"/>
  <c r="J6038" i="12"/>
  <c r="J6037" i="12"/>
  <c r="J6036" i="12"/>
  <c r="J6035" i="12"/>
  <c r="J6034" i="12"/>
  <c r="J6033" i="12"/>
  <c r="J6032" i="12"/>
  <c r="J6031" i="12"/>
  <c r="J6030" i="12"/>
  <c r="J6029" i="12"/>
  <c r="J6028" i="12"/>
  <c r="J6027" i="12"/>
  <c r="J6026" i="12"/>
  <c r="J6025" i="12"/>
  <c r="J6024" i="12"/>
  <c r="J6023" i="12"/>
  <c r="J6022" i="12"/>
  <c r="J6021" i="12"/>
  <c r="J6020" i="12"/>
  <c r="J6019" i="12"/>
  <c r="J6018" i="12"/>
  <c r="J6017" i="12"/>
  <c r="J6016" i="12"/>
  <c r="J6015" i="12"/>
  <c r="J6014" i="12"/>
  <c r="J6013" i="12"/>
  <c r="J6012" i="12"/>
  <c r="J6011" i="12"/>
  <c r="J6010" i="12"/>
  <c r="J6009" i="12"/>
  <c r="J6008" i="12"/>
  <c r="J6007" i="12"/>
  <c r="J6006" i="12"/>
  <c r="J6005" i="12"/>
  <c r="J6004" i="12"/>
  <c r="J6003" i="12"/>
  <c r="J6002" i="12"/>
  <c r="J6001" i="12"/>
  <c r="J6000" i="12"/>
  <c r="J5999" i="12"/>
  <c r="J5998" i="12"/>
  <c r="J5997" i="12"/>
  <c r="J5996" i="12"/>
  <c r="J5995" i="12"/>
  <c r="J5994" i="12"/>
  <c r="J5993" i="12"/>
  <c r="J5992" i="12"/>
  <c r="J5991" i="12"/>
  <c r="J5990" i="12"/>
  <c r="J5989" i="12"/>
  <c r="J5988" i="12"/>
  <c r="J5987" i="12"/>
  <c r="J5986" i="12"/>
  <c r="J5985" i="12"/>
  <c r="J5984" i="12"/>
  <c r="J5983" i="12"/>
  <c r="J5982" i="12"/>
  <c r="J5981" i="12"/>
  <c r="J5980" i="12"/>
  <c r="J5979" i="12"/>
  <c r="J5978" i="12"/>
  <c r="J5977" i="12"/>
  <c r="J5976" i="12"/>
  <c r="J5975" i="12"/>
  <c r="J5974" i="12"/>
  <c r="J5973" i="12"/>
  <c r="J5972" i="12"/>
  <c r="J5971" i="12"/>
  <c r="J5970" i="12"/>
  <c r="J5969" i="12"/>
  <c r="J5968" i="12"/>
  <c r="J5967" i="12"/>
  <c r="J5966" i="12"/>
  <c r="J5965" i="12"/>
  <c r="J5964" i="12"/>
  <c r="J5963" i="12"/>
  <c r="J5962" i="12"/>
  <c r="J5961" i="12"/>
  <c r="J5960" i="12"/>
  <c r="J5959" i="12"/>
  <c r="J5958" i="12"/>
  <c r="J5957" i="12"/>
  <c r="J5956" i="12"/>
  <c r="J5955" i="12"/>
  <c r="J5954" i="12"/>
  <c r="J5953" i="12"/>
  <c r="J5952" i="12"/>
  <c r="J5951" i="12"/>
  <c r="J5950" i="12"/>
  <c r="J5949" i="12"/>
  <c r="J5948" i="12"/>
  <c r="J5947" i="12"/>
  <c r="J5946" i="12"/>
  <c r="J5945" i="12"/>
  <c r="J5944" i="12"/>
  <c r="J5943" i="12"/>
  <c r="J5942" i="12"/>
  <c r="J5941" i="12"/>
  <c r="J5940" i="12"/>
  <c r="J5939" i="12"/>
  <c r="J5938" i="12"/>
  <c r="J5937" i="12"/>
  <c r="J5936" i="12"/>
  <c r="J5935" i="12"/>
  <c r="J5934" i="12"/>
  <c r="J5933" i="12"/>
  <c r="J5932" i="12"/>
  <c r="J5931" i="12"/>
  <c r="J5930" i="12"/>
  <c r="J5929" i="12"/>
  <c r="J5928" i="12"/>
  <c r="J5927" i="12"/>
  <c r="J5926" i="12"/>
  <c r="J5925" i="12"/>
  <c r="J5924" i="12"/>
  <c r="J5923" i="12"/>
  <c r="J5922" i="12"/>
  <c r="J5921" i="12"/>
  <c r="J5920" i="12"/>
  <c r="J5919" i="12"/>
  <c r="J5918" i="12"/>
  <c r="J5917" i="12"/>
  <c r="J5916" i="12"/>
  <c r="J5915" i="12"/>
  <c r="J5914" i="12"/>
  <c r="J5913" i="12"/>
  <c r="J5912" i="12"/>
  <c r="J5911" i="12"/>
  <c r="J5910" i="12"/>
  <c r="J5909" i="12"/>
  <c r="J5908" i="12"/>
  <c r="J5907" i="12"/>
  <c r="J5906" i="12"/>
  <c r="J5905" i="12"/>
  <c r="J5904" i="12"/>
  <c r="J5903" i="12"/>
  <c r="J5902" i="12"/>
  <c r="J5901" i="12"/>
  <c r="J5900" i="12"/>
  <c r="J5899" i="12"/>
  <c r="J5898" i="12"/>
  <c r="J5897" i="12"/>
  <c r="J5896" i="12"/>
  <c r="J5895" i="12"/>
  <c r="J5894" i="12"/>
  <c r="J5893" i="12"/>
  <c r="J5892" i="12"/>
  <c r="J5891" i="12"/>
  <c r="J5890" i="12"/>
  <c r="J5889" i="12"/>
  <c r="J5888" i="12"/>
  <c r="J5887" i="12"/>
  <c r="J5886" i="12"/>
  <c r="J5885" i="12"/>
  <c r="J5884" i="12"/>
  <c r="J5883" i="12"/>
  <c r="J5882" i="12"/>
  <c r="J5881" i="12"/>
  <c r="J5880" i="12"/>
  <c r="J5879" i="12"/>
  <c r="J5878" i="12"/>
  <c r="J5877" i="12"/>
  <c r="J5876" i="12"/>
  <c r="J5875" i="12"/>
  <c r="J5874" i="12"/>
  <c r="J5873" i="12"/>
  <c r="J5872" i="12"/>
  <c r="J5871" i="12"/>
  <c r="J5870" i="12"/>
  <c r="J5869" i="12"/>
  <c r="J5868" i="12"/>
  <c r="J5867" i="12"/>
  <c r="J5866" i="12"/>
  <c r="J5865" i="12"/>
  <c r="J5864" i="12"/>
  <c r="J5863" i="12"/>
  <c r="J5862" i="12"/>
  <c r="J5861" i="12"/>
  <c r="J5860" i="12"/>
  <c r="J5859" i="12"/>
  <c r="J5858" i="12"/>
  <c r="J5857" i="12"/>
  <c r="J5856" i="12"/>
  <c r="J5855" i="12"/>
  <c r="J5854" i="12"/>
  <c r="J5853" i="12"/>
  <c r="J5852" i="12"/>
  <c r="J5851" i="12"/>
  <c r="J5850" i="12"/>
  <c r="J5849" i="12"/>
  <c r="J5848" i="12"/>
  <c r="J5847" i="12"/>
  <c r="J5846" i="12"/>
  <c r="J5845" i="12"/>
  <c r="J5844" i="12"/>
  <c r="J5843" i="12"/>
  <c r="J5842" i="12"/>
  <c r="J5841" i="12"/>
  <c r="J5840" i="12"/>
  <c r="J5839" i="12"/>
  <c r="J5838" i="12"/>
  <c r="J5837" i="12"/>
  <c r="J5836" i="12"/>
  <c r="J5835" i="12"/>
  <c r="J5834" i="12"/>
  <c r="J5833" i="12"/>
  <c r="J5832" i="12"/>
  <c r="J5831" i="12"/>
  <c r="J5830" i="12"/>
  <c r="J5829" i="12"/>
  <c r="J5828" i="12"/>
  <c r="J5827" i="12"/>
  <c r="J5826" i="12"/>
  <c r="J5825" i="12"/>
  <c r="J5824" i="12"/>
  <c r="J5823" i="12"/>
  <c r="J5822" i="12"/>
  <c r="J5821" i="12"/>
  <c r="J5820" i="12"/>
  <c r="J5819" i="12"/>
  <c r="J5818" i="12"/>
  <c r="J5817" i="12"/>
  <c r="J5816" i="12"/>
  <c r="J5815" i="12"/>
  <c r="J5814" i="12"/>
  <c r="J5813" i="12"/>
  <c r="J5812" i="12"/>
  <c r="J5811" i="12"/>
  <c r="J5810" i="12"/>
  <c r="J5809" i="12"/>
  <c r="J5808" i="12"/>
  <c r="J5807" i="12"/>
  <c r="J5806" i="12"/>
  <c r="J5805" i="12"/>
  <c r="J5804" i="12"/>
  <c r="J5803" i="12"/>
  <c r="J5802" i="12"/>
  <c r="J5801" i="12"/>
  <c r="J5800" i="12"/>
  <c r="J5799" i="12"/>
  <c r="J5798" i="12"/>
  <c r="J5797" i="12"/>
  <c r="J5796" i="12"/>
  <c r="J5795" i="12"/>
  <c r="J5794" i="12"/>
  <c r="J5793" i="12"/>
  <c r="J5792" i="12"/>
  <c r="J5791" i="12"/>
  <c r="J5790" i="12"/>
  <c r="J5789" i="12"/>
  <c r="J5788" i="12"/>
  <c r="J5787" i="12"/>
  <c r="J5786" i="12"/>
  <c r="J5785" i="12"/>
  <c r="J5784" i="12"/>
  <c r="J5783" i="12"/>
  <c r="J5782" i="12"/>
  <c r="J5781" i="12"/>
  <c r="J5780" i="12"/>
  <c r="J5779" i="12"/>
  <c r="J5778" i="12"/>
  <c r="J5777" i="12"/>
  <c r="J5776" i="12"/>
  <c r="J5775" i="12"/>
  <c r="J5774" i="12"/>
  <c r="J5773" i="12"/>
  <c r="J5772" i="12"/>
  <c r="J5771" i="12"/>
  <c r="J5770" i="12"/>
  <c r="J5769" i="12"/>
  <c r="J5768" i="12"/>
  <c r="J5767" i="12"/>
  <c r="J5766" i="12"/>
  <c r="J5765" i="12"/>
  <c r="J5764" i="12"/>
  <c r="J5763" i="12"/>
  <c r="J5762" i="12"/>
  <c r="J5761" i="12"/>
  <c r="J5760" i="12"/>
  <c r="J5759" i="12"/>
  <c r="J5758" i="12"/>
  <c r="J5757" i="12"/>
  <c r="J5756" i="12"/>
  <c r="J5755" i="12"/>
  <c r="J5754" i="12"/>
  <c r="J5753" i="12"/>
  <c r="J5752" i="12"/>
  <c r="J5751" i="12"/>
  <c r="J5750" i="12"/>
  <c r="J5749" i="12"/>
  <c r="J5748" i="12"/>
  <c r="J5747" i="12"/>
  <c r="J5746" i="12"/>
  <c r="J5745" i="12"/>
  <c r="J5744" i="12"/>
  <c r="J5743" i="12"/>
  <c r="J5742" i="12"/>
  <c r="J5741" i="12"/>
  <c r="J5740" i="12"/>
  <c r="J5739" i="12"/>
  <c r="J5738" i="12"/>
  <c r="J5737" i="12"/>
  <c r="J5736" i="12"/>
  <c r="J5735" i="12"/>
  <c r="J5734" i="12"/>
  <c r="J5733" i="12"/>
  <c r="J5732" i="12"/>
  <c r="J5731" i="12"/>
  <c r="J5730" i="12"/>
  <c r="J5729" i="12"/>
  <c r="J5728" i="12"/>
  <c r="J5727" i="12"/>
  <c r="J5726" i="12"/>
  <c r="J5725" i="12"/>
  <c r="J5724" i="12"/>
  <c r="J5723" i="12"/>
  <c r="J5722" i="12"/>
  <c r="J5721" i="12"/>
  <c r="J5720" i="12"/>
  <c r="J5719" i="12"/>
  <c r="J5718" i="12"/>
  <c r="J5717" i="12"/>
  <c r="J5716" i="12"/>
  <c r="J5715" i="12"/>
  <c r="J5714" i="12"/>
  <c r="J5713" i="12"/>
  <c r="J5712" i="12"/>
  <c r="J5711" i="12"/>
  <c r="J5710" i="12"/>
  <c r="J5709" i="12"/>
  <c r="J5708" i="12"/>
  <c r="J5707" i="12"/>
  <c r="J5706" i="12"/>
  <c r="J5705" i="12"/>
  <c r="J5704" i="12"/>
  <c r="J5703" i="12"/>
  <c r="J5702" i="12"/>
  <c r="J5701" i="12"/>
  <c r="J5700" i="12"/>
  <c r="J5699" i="12"/>
  <c r="J5698" i="12"/>
  <c r="J5697" i="12"/>
  <c r="J5696" i="12"/>
  <c r="J5695" i="12"/>
  <c r="J5694" i="12"/>
  <c r="J5693" i="12"/>
  <c r="J5692" i="12"/>
  <c r="J5691" i="12"/>
  <c r="J5690" i="12"/>
  <c r="J5689" i="12"/>
  <c r="J5688" i="12"/>
  <c r="J5687" i="12"/>
  <c r="J5686" i="12"/>
  <c r="J5685" i="12"/>
  <c r="J5684" i="12"/>
  <c r="J5683" i="12"/>
  <c r="J5682" i="12"/>
  <c r="J5681" i="12"/>
  <c r="J5680" i="12"/>
  <c r="J5679" i="12"/>
  <c r="J5678" i="12"/>
  <c r="J5677" i="12"/>
  <c r="J5676" i="12"/>
  <c r="J5675" i="12"/>
  <c r="J5674" i="12"/>
  <c r="J5673" i="12"/>
  <c r="J5672" i="12"/>
  <c r="J5671" i="12"/>
  <c r="J5670" i="12"/>
  <c r="J5669" i="12"/>
  <c r="J5668" i="12"/>
  <c r="J5667" i="12"/>
  <c r="J5666" i="12"/>
  <c r="J5665" i="12"/>
  <c r="J5664" i="12"/>
  <c r="J5663" i="12"/>
  <c r="J5662" i="12"/>
  <c r="J5661" i="12"/>
  <c r="J5660" i="12"/>
  <c r="J5659" i="12"/>
  <c r="J5658" i="12"/>
  <c r="J5657" i="12"/>
  <c r="J5656" i="12"/>
  <c r="J5655" i="12"/>
  <c r="J5654" i="12"/>
  <c r="J5653" i="12"/>
  <c r="J5652" i="12"/>
  <c r="J5651" i="12"/>
  <c r="J5650" i="12"/>
  <c r="J5649" i="12"/>
  <c r="J5648" i="12"/>
  <c r="J5647" i="12"/>
  <c r="J5646" i="12"/>
  <c r="J5645" i="12"/>
  <c r="J5644" i="12"/>
  <c r="J5643" i="12"/>
  <c r="J5642" i="12"/>
  <c r="J5641" i="12"/>
  <c r="J5640" i="12"/>
  <c r="J5639" i="12"/>
  <c r="J5638" i="12"/>
  <c r="J5637" i="12"/>
  <c r="J5636" i="12"/>
  <c r="J5635" i="12"/>
  <c r="J5634" i="12"/>
  <c r="J5633" i="12"/>
  <c r="J5632" i="12"/>
  <c r="J5631" i="12"/>
  <c r="J5630" i="12"/>
  <c r="J5629" i="12"/>
  <c r="J5628" i="12"/>
  <c r="J5627" i="12"/>
  <c r="J5626" i="12"/>
  <c r="J5625" i="12"/>
  <c r="J5624" i="12"/>
  <c r="J5623" i="12"/>
  <c r="J5622" i="12"/>
  <c r="J5621" i="12"/>
  <c r="J5620" i="12"/>
  <c r="J5619" i="12"/>
  <c r="J5618" i="12"/>
  <c r="J5617" i="12"/>
  <c r="J5616" i="12"/>
  <c r="J5615" i="12"/>
  <c r="J5614" i="12"/>
  <c r="J5613" i="12"/>
  <c r="J5612" i="12"/>
  <c r="J5611" i="12"/>
  <c r="J5610" i="12"/>
  <c r="J5609" i="12"/>
  <c r="J5608" i="12"/>
  <c r="J5607" i="12"/>
  <c r="J5606" i="12"/>
  <c r="J5605" i="12"/>
  <c r="J5604" i="12"/>
  <c r="J5603" i="12"/>
  <c r="J5602" i="12"/>
  <c r="J5601" i="12"/>
  <c r="J5600" i="12"/>
  <c r="J5599" i="12"/>
  <c r="J5598" i="12"/>
  <c r="J5597" i="12"/>
  <c r="J5596" i="12"/>
  <c r="J5595" i="12"/>
  <c r="J5594" i="12"/>
  <c r="J5593" i="12"/>
  <c r="J5592" i="12"/>
  <c r="J5591" i="12"/>
  <c r="J5590" i="12"/>
  <c r="J5589" i="12"/>
  <c r="J5588" i="12"/>
  <c r="J5587" i="12"/>
  <c r="J5586" i="12"/>
  <c r="J5585" i="12"/>
  <c r="J5584" i="12"/>
  <c r="J5583" i="12"/>
  <c r="J5582" i="12"/>
  <c r="J5581" i="12"/>
  <c r="J5580" i="12"/>
  <c r="J5579" i="12"/>
  <c r="J5578" i="12"/>
  <c r="J5577" i="12"/>
  <c r="J5576" i="12"/>
  <c r="J5575" i="12"/>
  <c r="J5574" i="12"/>
  <c r="J5573" i="12"/>
  <c r="J5572" i="12"/>
  <c r="J5571" i="12"/>
  <c r="J5570" i="12"/>
  <c r="J5569" i="12"/>
  <c r="J5568" i="12"/>
  <c r="J5567" i="12"/>
  <c r="J5566" i="12"/>
  <c r="J5565" i="12"/>
  <c r="J5564" i="12"/>
  <c r="J5563" i="12"/>
  <c r="J5562" i="12"/>
  <c r="J5561" i="12"/>
  <c r="J5560" i="12"/>
  <c r="J5559" i="12"/>
  <c r="J5558" i="12"/>
  <c r="J5557" i="12"/>
  <c r="J5556" i="12"/>
  <c r="J5555" i="12"/>
  <c r="J5554" i="12"/>
  <c r="J5553" i="12"/>
  <c r="J5552" i="12"/>
  <c r="J5551" i="12"/>
  <c r="J5550" i="12"/>
  <c r="J5549" i="12"/>
  <c r="J5548" i="12"/>
  <c r="J5547" i="12"/>
  <c r="J5546" i="12"/>
  <c r="J5545" i="12"/>
  <c r="J5544" i="12"/>
  <c r="J5543" i="12"/>
  <c r="J5542" i="12"/>
  <c r="J5541" i="12"/>
  <c r="J5540" i="12"/>
  <c r="J5539" i="12"/>
  <c r="J5538" i="12"/>
  <c r="J5537" i="12"/>
  <c r="J5536" i="12"/>
  <c r="J5535" i="12"/>
  <c r="J5534" i="12"/>
  <c r="J5533" i="12"/>
  <c r="J5532" i="12"/>
  <c r="J5531" i="12"/>
  <c r="J5530" i="12"/>
  <c r="J5529" i="12"/>
  <c r="J5528" i="12"/>
  <c r="J5527" i="12"/>
  <c r="J5526" i="12"/>
  <c r="J5525" i="12"/>
  <c r="J5524" i="12"/>
  <c r="J5523" i="12"/>
  <c r="J5522" i="12"/>
  <c r="J5521" i="12"/>
  <c r="J5520" i="12"/>
  <c r="J5519" i="12"/>
  <c r="J5518" i="12"/>
  <c r="J5517" i="12"/>
  <c r="J5516" i="12"/>
  <c r="J5515" i="12"/>
  <c r="J5514" i="12"/>
  <c r="J5513" i="12"/>
  <c r="J5512" i="12"/>
  <c r="J5511" i="12"/>
  <c r="J5510" i="12"/>
  <c r="J5509" i="12"/>
  <c r="J5508" i="12"/>
  <c r="J5507" i="12"/>
  <c r="J5506" i="12"/>
  <c r="J5505" i="12"/>
  <c r="J5504" i="12"/>
  <c r="J5503" i="12"/>
  <c r="J5502" i="12"/>
  <c r="J5501" i="12"/>
  <c r="J5500" i="12"/>
  <c r="J5499" i="12"/>
  <c r="J5498" i="12"/>
  <c r="J5497" i="12"/>
  <c r="J5496" i="12"/>
  <c r="J5495" i="12"/>
  <c r="J5494" i="12"/>
  <c r="J5493" i="12"/>
  <c r="J5492" i="12"/>
  <c r="J5491" i="12"/>
  <c r="J5490" i="12"/>
  <c r="J5489" i="12"/>
  <c r="J5488" i="12"/>
  <c r="J5487" i="12"/>
  <c r="J5486" i="12"/>
  <c r="J5485" i="12"/>
  <c r="J5484" i="12"/>
  <c r="J5483" i="12"/>
  <c r="J5482" i="12"/>
  <c r="J5481" i="12"/>
  <c r="J5480" i="12"/>
  <c r="J5479" i="12"/>
  <c r="J5478" i="12"/>
  <c r="J5477" i="12"/>
  <c r="J5476" i="12"/>
  <c r="J5475" i="12"/>
  <c r="J5474" i="12"/>
  <c r="J5473" i="12"/>
  <c r="J5472" i="12"/>
  <c r="J5471" i="12"/>
  <c r="J5470" i="12"/>
  <c r="J5469" i="12"/>
  <c r="J5468" i="12"/>
  <c r="J5467" i="12"/>
  <c r="J5466" i="12"/>
  <c r="J5465" i="12"/>
  <c r="J5464" i="12"/>
  <c r="J5463" i="12"/>
  <c r="J5462" i="12"/>
  <c r="J5461" i="12"/>
  <c r="J5460" i="12"/>
  <c r="J5459" i="12"/>
  <c r="J5458" i="12"/>
  <c r="J5457" i="12"/>
  <c r="J5456" i="12"/>
  <c r="J5455" i="12"/>
  <c r="J5454" i="12"/>
  <c r="J5453" i="12"/>
  <c r="J5452" i="12"/>
  <c r="J5451" i="12"/>
  <c r="J5450" i="12"/>
  <c r="J5449" i="12"/>
  <c r="J5448" i="12"/>
  <c r="J5447" i="12"/>
  <c r="J5446" i="12"/>
  <c r="J5445" i="12"/>
  <c r="J5444" i="12"/>
  <c r="J5443" i="12"/>
  <c r="J5442" i="12"/>
  <c r="J5441" i="12"/>
  <c r="J5440" i="12"/>
  <c r="J5439" i="12"/>
  <c r="J5438" i="12"/>
  <c r="J5437" i="12"/>
  <c r="J5436" i="12"/>
  <c r="J5435" i="12"/>
  <c r="J5434" i="12"/>
  <c r="J5433" i="12"/>
  <c r="J5432" i="12"/>
  <c r="J5431" i="12"/>
  <c r="J5430" i="12"/>
  <c r="J5429" i="12"/>
  <c r="J5428" i="12"/>
  <c r="J5427" i="12"/>
  <c r="J5426" i="12"/>
  <c r="J5425" i="12"/>
  <c r="J5424" i="12"/>
  <c r="J5423" i="12"/>
  <c r="J5422" i="12"/>
  <c r="J5421" i="12"/>
  <c r="J5420" i="12"/>
  <c r="J5419" i="12"/>
  <c r="J5418" i="12"/>
  <c r="J5417" i="12"/>
  <c r="J5416" i="12"/>
  <c r="J5415" i="12"/>
  <c r="J5414" i="12"/>
  <c r="J5413" i="12"/>
  <c r="J5412" i="12"/>
  <c r="J5411" i="12"/>
  <c r="J5410" i="12"/>
  <c r="J5409" i="12"/>
  <c r="J5408" i="12"/>
  <c r="J5407" i="12"/>
  <c r="J5406" i="12"/>
  <c r="J5405" i="12"/>
  <c r="J5404" i="12"/>
  <c r="J5403" i="12"/>
  <c r="J5402" i="12"/>
  <c r="J5401" i="12"/>
  <c r="J5400" i="12"/>
  <c r="J5399" i="12"/>
  <c r="J5398" i="12"/>
  <c r="J5397" i="12"/>
  <c r="J5396" i="12"/>
  <c r="J5395" i="12"/>
  <c r="J5394" i="12"/>
  <c r="J5393" i="12"/>
  <c r="J5392" i="12"/>
  <c r="J5391" i="12"/>
  <c r="J5390" i="12"/>
  <c r="J5389" i="12"/>
  <c r="J5388" i="12"/>
  <c r="J5387" i="12"/>
  <c r="J5386" i="12"/>
  <c r="J5385" i="12"/>
  <c r="J5384" i="12"/>
  <c r="J5383" i="12"/>
  <c r="J5382" i="12"/>
  <c r="J5381" i="12"/>
  <c r="J5380" i="12"/>
  <c r="J5379" i="12"/>
  <c r="J5378" i="12"/>
  <c r="J5377" i="12"/>
  <c r="J5376" i="12"/>
  <c r="J5375" i="12"/>
  <c r="J5374" i="12"/>
  <c r="J5373" i="12"/>
  <c r="J5372" i="12"/>
  <c r="J5371" i="12"/>
  <c r="J5370" i="12"/>
  <c r="J5369" i="12"/>
  <c r="J5368" i="12"/>
  <c r="J5367" i="12"/>
  <c r="J5366" i="12"/>
  <c r="J5365" i="12"/>
  <c r="J5364" i="12"/>
  <c r="J5363" i="12"/>
  <c r="J5362" i="12"/>
  <c r="J5361" i="12"/>
  <c r="J5360" i="12"/>
  <c r="J5359" i="12"/>
  <c r="J5358" i="12"/>
  <c r="J5357" i="12"/>
  <c r="J5356" i="12"/>
  <c r="J5355" i="12"/>
  <c r="J5354" i="12"/>
  <c r="J5353" i="12"/>
  <c r="J5352" i="12"/>
  <c r="J5351" i="12"/>
  <c r="J5350" i="12"/>
  <c r="J5349" i="12"/>
  <c r="J5348" i="12"/>
  <c r="J5347" i="12"/>
  <c r="J5346" i="12"/>
  <c r="J5345" i="12"/>
  <c r="J5344" i="12"/>
  <c r="J5343" i="12"/>
  <c r="J5342" i="12"/>
  <c r="J5341" i="12"/>
  <c r="J5340" i="12"/>
  <c r="J5339" i="12"/>
  <c r="J5338" i="12"/>
  <c r="J5337" i="12"/>
  <c r="J5336" i="12"/>
  <c r="J5335" i="12"/>
  <c r="J5334" i="12"/>
  <c r="J5333" i="12"/>
  <c r="J5332" i="12"/>
  <c r="J5331" i="12"/>
  <c r="J5330" i="12"/>
  <c r="J5329" i="12"/>
  <c r="J5328" i="12"/>
  <c r="J5327" i="12"/>
  <c r="J5326" i="12"/>
  <c r="J5325" i="12"/>
  <c r="J5324" i="12"/>
  <c r="J5323" i="12"/>
  <c r="J5322" i="12"/>
  <c r="J5321" i="12"/>
  <c r="J5320" i="12"/>
  <c r="J5319" i="12"/>
  <c r="J5318" i="12"/>
  <c r="J5317" i="12"/>
  <c r="J5316" i="12"/>
  <c r="J5315" i="12"/>
  <c r="J5314" i="12"/>
  <c r="J5313" i="12"/>
  <c r="J5312" i="12"/>
  <c r="J5311" i="12"/>
  <c r="J5310" i="12"/>
  <c r="J5309" i="12"/>
  <c r="J5308" i="12"/>
  <c r="J5307" i="12"/>
  <c r="J5306" i="12"/>
  <c r="J5305" i="12"/>
  <c r="J5304" i="12"/>
  <c r="J5303" i="12"/>
  <c r="J5302" i="12"/>
  <c r="J5301" i="12"/>
  <c r="J5300" i="12"/>
  <c r="J5299" i="12"/>
  <c r="J5298" i="12"/>
  <c r="J5297" i="12"/>
  <c r="J5296" i="12"/>
  <c r="J5295" i="12"/>
  <c r="J5294" i="12"/>
  <c r="J5293" i="12"/>
  <c r="J5292" i="12"/>
  <c r="J5291" i="12"/>
  <c r="J5290" i="12"/>
  <c r="J5289" i="12"/>
  <c r="J5288" i="12"/>
  <c r="J5287" i="12"/>
  <c r="J5286" i="12"/>
  <c r="J5285" i="12"/>
  <c r="J5284" i="12"/>
  <c r="J5283" i="12"/>
  <c r="J5282" i="12"/>
  <c r="J5281" i="12"/>
  <c r="J5280" i="12"/>
  <c r="J5279" i="12"/>
  <c r="J5278" i="12"/>
  <c r="J5277" i="12"/>
  <c r="J5276" i="12"/>
  <c r="J5275" i="12"/>
  <c r="J5274" i="12"/>
  <c r="J5273" i="12"/>
  <c r="J5272" i="12"/>
  <c r="J5271" i="12"/>
  <c r="J5270" i="12"/>
  <c r="J5269" i="12"/>
  <c r="J5268" i="12"/>
  <c r="J5267" i="12"/>
  <c r="J5266" i="12"/>
  <c r="J5265" i="12"/>
  <c r="J5264" i="12"/>
  <c r="J5263" i="12"/>
  <c r="J5262" i="12"/>
  <c r="J5261" i="12"/>
  <c r="J5260" i="12"/>
  <c r="J5259" i="12"/>
  <c r="J5258" i="12"/>
  <c r="J5257" i="12"/>
  <c r="J5256" i="12"/>
  <c r="J5255" i="12"/>
  <c r="J5254" i="12"/>
  <c r="J5253" i="12"/>
  <c r="J5252" i="12"/>
  <c r="J5251" i="12"/>
  <c r="J5250" i="12"/>
  <c r="J5249" i="12"/>
  <c r="J5248" i="12"/>
  <c r="J5247" i="12"/>
  <c r="J5246" i="12"/>
  <c r="J5245" i="12"/>
  <c r="J5244" i="12"/>
  <c r="J5243" i="12"/>
  <c r="J5242" i="12"/>
  <c r="J5241" i="12"/>
  <c r="J5240" i="12"/>
  <c r="J5239" i="12"/>
  <c r="J5238" i="12"/>
  <c r="J5237" i="12"/>
  <c r="J5236" i="12"/>
  <c r="J5235" i="12"/>
  <c r="J5234" i="12"/>
  <c r="J5233" i="12"/>
  <c r="J5232" i="12"/>
  <c r="J5231" i="12"/>
  <c r="J5230" i="12"/>
  <c r="J5229" i="12"/>
  <c r="J5228" i="12"/>
  <c r="J5227" i="12"/>
  <c r="J5226" i="12"/>
  <c r="J5225" i="12"/>
  <c r="J5224" i="12"/>
  <c r="J5223" i="12"/>
  <c r="J5222" i="12"/>
  <c r="J5221" i="12"/>
  <c r="J5220" i="12"/>
  <c r="J5219" i="12"/>
  <c r="J5218" i="12"/>
  <c r="J5217" i="12"/>
  <c r="J5216" i="12"/>
  <c r="J5215" i="12"/>
  <c r="J5214" i="12"/>
  <c r="J5213" i="12"/>
  <c r="J5212" i="12"/>
  <c r="J5211" i="12"/>
  <c r="J5210" i="12"/>
  <c r="J5209" i="12"/>
  <c r="J5208" i="12"/>
  <c r="J5207" i="12"/>
  <c r="J5206" i="12"/>
  <c r="J5205" i="12"/>
  <c r="J5204" i="12"/>
  <c r="J5203" i="12"/>
  <c r="J5202" i="12"/>
  <c r="J5201" i="12"/>
  <c r="J5200" i="12"/>
  <c r="J5199" i="12"/>
  <c r="J5198" i="12"/>
  <c r="J5197" i="12"/>
  <c r="J5196" i="12"/>
  <c r="J5195" i="12"/>
  <c r="J5194" i="12"/>
  <c r="J5193" i="12"/>
  <c r="J5192" i="12"/>
  <c r="J5191" i="12"/>
  <c r="J5190" i="12"/>
  <c r="J5189" i="12"/>
  <c r="J5188" i="12"/>
  <c r="J5187" i="12"/>
  <c r="J5186" i="12"/>
  <c r="J5185" i="12"/>
  <c r="J5184" i="12"/>
  <c r="J5183" i="12"/>
  <c r="J5182" i="12"/>
  <c r="J5181" i="12"/>
  <c r="J5180" i="12"/>
  <c r="J5179" i="12"/>
  <c r="J5178" i="12"/>
  <c r="J5177" i="12"/>
  <c r="J5176" i="12"/>
  <c r="J5175" i="12"/>
  <c r="J5174" i="12"/>
  <c r="J5173" i="12"/>
  <c r="J5172" i="12"/>
  <c r="J5171" i="12"/>
  <c r="J5170" i="12"/>
  <c r="J5169" i="12"/>
  <c r="J5168" i="12"/>
  <c r="J5167" i="12"/>
  <c r="J5166" i="12"/>
  <c r="J5165" i="12"/>
  <c r="J5164" i="12"/>
  <c r="J5163" i="12"/>
  <c r="J5162" i="12"/>
  <c r="J5161" i="12"/>
  <c r="J5160" i="12"/>
  <c r="J5159" i="12"/>
  <c r="J5158" i="12"/>
  <c r="J5157" i="12"/>
  <c r="J5156" i="12"/>
  <c r="J5155" i="12"/>
  <c r="J5154" i="12"/>
  <c r="J5153" i="12"/>
  <c r="J5152" i="12"/>
  <c r="J5151" i="12"/>
  <c r="J5150" i="12"/>
  <c r="J5149" i="12"/>
  <c r="J5148" i="12"/>
  <c r="J5147" i="12"/>
  <c r="J5146" i="12"/>
  <c r="J5145" i="12"/>
  <c r="J5144" i="12"/>
  <c r="J5143" i="12"/>
  <c r="J5142" i="12"/>
  <c r="J5141" i="12"/>
  <c r="J5140" i="12"/>
  <c r="J5139" i="12"/>
  <c r="J5138" i="12"/>
  <c r="J5137" i="12"/>
  <c r="J5136" i="12"/>
  <c r="J5135" i="12"/>
  <c r="J5134" i="12"/>
  <c r="J5133" i="12"/>
  <c r="J5132" i="12"/>
  <c r="J5131" i="12"/>
  <c r="J5130" i="12"/>
  <c r="J5129" i="12"/>
  <c r="J5128" i="12"/>
  <c r="J5127" i="12"/>
  <c r="J5126" i="12"/>
  <c r="J5125" i="12"/>
  <c r="J5124" i="12"/>
  <c r="J5123" i="12"/>
  <c r="J5122" i="12"/>
  <c r="J5121" i="12"/>
  <c r="J5120" i="12"/>
  <c r="J5119" i="12"/>
  <c r="J5118" i="12"/>
  <c r="J5117" i="12"/>
  <c r="J5116" i="12"/>
  <c r="J5115" i="12"/>
  <c r="J5114" i="12"/>
  <c r="J5113" i="12"/>
  <c r="J5112" i="12"/>
  <c r="J5111" i="12"/>
  <c r="J5110" i="12"/>
  <c r="J5109" i="12"/>
  <c r="J5108" i="12"/>
  <c r="J5107" i="12"/>
  <c r="J5106" i="12"/>
  <c r="J5105" i="12"/>
  <c r="J5104" i="12"/>
  <c r="J5103" i="12"/>
  <c r="J5102" i="12"/>
  <c r="J5101" i="12"/>
  <c r="J5100" i="12"/>
  <c r="J5099" i="12"/>
  <c r="J5098" i="12"/>
  <c r="J5097" i="12"/>
  <c r="J5096" i="12"/>
  <c r="J5095" i="12"/>
  <c r="J5094" i="12"/>
  <c r="J5093" i="12"/>
  <c r="J5092" i="12"/>
  <c r="J5091" i="12"/>
  <c r="J5090" i="12"/>
  <c r="J5089" i="12"/>
  <c r="J5088" i="12"/>
  <c r="J5087" i="12"/>
  <c r="J5086" i="12"/>
  <c r="J5085" i="12"/>
  <c r="J5084" i="12"/>
  <c r="J5083" i="12"/>
  <c r="J5082" i="12"/>
  <c r="J5081" i="12"/>
  <c r="J5080" i="12"/>
  <c r="J5079" i="12"/>
  <c r="J5078" i="12"/>
  <c r="J5077" i="12"/>
  <c r="J5076" i="12"/>
  <c r="J5075" i="12"/>
  <c r="J5074" i="12"/>
  <c r="J5073" i="12"/>
  <c r="J5072" i="12"/>
  <c r="J5071" i="12"/>
  <c r="J5070" i="12"/>
  <c r="J5069" i="12"/>
  <c r="J5068" i="12"/>
  <c r="J5067" i="12"/>
  <c r="J5066" i="12"/>
  <c r="J5065" i="12"/>
  <c r="J5064" i="12"/>
  <c r="J5063" i="12"/>
  <c r="J5062" i="12"/>
  <c r="J5061" i="12"/>
  <c r="J5060" i="12"/>
  <c r="J5059" i="12"/>
  <c r="J5058" i="12"/>
  <c r="J5057" i="12"/>
  <c r="J5056" i="12"/>
  <c r="J5055" i="12"/>
  <c r="J5054" i="12"/>
  <c r="J5053" i="12"/>
  <c r="J5052" i="12"/>
  <c r="J5051" i="12"/>
  <c r="J5050" i="12"/>
  <c r="J5049" i="12"/>
  <c r="J5048" i="12"/>
  <c r="J5047" i="12"/>
  <c r="J5046" i="12"/>
  <c r="J5045" i="12"/>
  <c r="J5044" i="12"/>
  <c r="J5043" i="12"/>
  <c r="J5042" i="12"/>
  <c r="J5041" i="12"/>
  <c r="J5040" i="12"/>
  <c r="J5039" i="12"/>
  <c r="J5038" i="12"/>
  <c r="J5037" i="12"/>
  <c r="J5036" i="12"/>
  <c r="J5035" i="12"/>
  <c r="J5034" i="12"/>
  <c r="J5033" i="12"/>
  <c r="J5032" i="12"/>
  <c r="J5031" i="12"/>
  <c r="J5030" i="12"/>
  <c r="J5029" i="12"/>
  <c r="J5028" i="12"/>
  <c r="J5027" i="12"/>
  <c r="J5026" i="12"/>
  <c r="J5025" i="12"/>
  <c r="J5024" i="12"/>
  <c r="J5023" i="12"/>
  <c r="J5022" i="12"/>
  <c r="J5021" i="12"/>
  <c r="J5020" i="12"/>
  <c r="J5019" i="12"/>
  <c r="J5018" i="12"/>
  <c r="J5017" i="12"/>
  <c r="J5016" i="12"/>
  <c r="J5015" i="12"/>
  <c r="J5014" i="12"/>
  <c r="J5013" i="12"/>
  <c r="J5012" i="12"/>
  <c r="J5011" i="12"/>
  <c r="J5010" i="12"/>
  <c r="J5009" i="12"/>
  <c r="J5008" i="12"/>
  <c r="J5007" i="12"/>
  <c r="J5006" i="12"/>
  <c r="J5005" i="12"/>
  <c r="J5004" i="12"/>
  <c r="J5003" i="12"/>
  <c r="J5002" i="12"/>
  <c r="J5001" i="12"/>
  <c r="J5000" i="12"/>
  <c r="J4999" i="12"/>
  <c r="J4998" i="12"/>
  <c r="J4997" i="12"/>
  <c r="J4996" i="12"/>
  <c r="J4995" i="12"/>
  <c r="J4994" i="12"/>
  <c r="J4993" i="12"/>
  <c r="J4992" i="12"/>
  <c r="J4991" i="12"/>
  <c r="J4990" i="12"/>
  <c r="J4989" i="12"/>
  <c r="J4988" i="12"/>
  <c r="J4987" i="12"/>
  <c r="J4986" i="12"/>
  <c r="J4985" i="12"/>
  <c r="J4984" i="12"/>
  <c r="J4983" i="12"/>
  <c r="J4982" i="12"/>
  <c r="J4981" i="12"/>
  <c r="J4980" i="12"/>
  <c r="J4979" i="12"/>
  <c r="J4978" i="12"/>
  <c r="J4977" i="12"/>
  <c r="J4976" i="12"/>
  <c r="J4975" i="12"/>
  <c r="J4974" i="12"/>
  <c r="J4973" i="12"/>
  <c r="J4972" i="12"/>
  <c r="J4971" i="12"/>
  <c r="J4970" i="12"/>
  <c r="J4969" i="12"/>
  <c r="J4968" i="12"/>
  <c r="J4967" i="12"/>
  <c r="J4966" i="12"/>
  <c r="J4965" i="12"/>
  <c r="J4964" i="12"/>
  <c r="J4963" i="12"/>
  <c r="J4962" i="12"/>
  <c r="J4961" i="12"/>
  <c r="J4960" i="12"/>
  <c r="J4959" i="12"/>
  <c r="J4958" i="12"/>
  <c r="J4957" i="12"/>
  <c r="J4956" i="12"/>
  <c r="J4955" i="12"/>
  <c r="J4954" i="12"/>
  <c r="J4953" i="12"/>
  <c r="J4952" i="12"/>
  <c r="J4951" i="12"/>
  <c r="J4950" i="12"/>
  <c r="J4949" i="12"/>
  <c r="J4948" i="12"/>
  <c r="J4947" i="12"/>
  <c r="J4946" i="12"/>
  <c r="J4945" i="12"/>
  <c r="J4944" i="12"/>
  <c r="J4943" i="12"/>
  <c r="J4942" i="12"/>
  <c r="J4941" i="12"/>
  <c r="J4940" i="12"/>
  <c r="J4939" i="12"/>
  <c r="J4938" i="12"/>
  <c r="J4937" i="12"/>
  <c r="J4936" i="12"/>
  <c r="J4935" i="12"/>
  <c r="J4934" i="12"/>
  <c r="J4933" i="12"/>
  <c r="J4932" i="12"/>
  <c r="J4931" i="12"/>
  <c r="J4930" i="12"/>
  <c r="J4929" i="12"/>
  <c r="J4928" i="12"/>
  <c r="J4927" i="12"/>
  <c r="J4926" i="12"/>
  <c r="J4925" i="12"/>
  <c r="J4924" i="12"/>
  <c r="J4923" i="12"/>
  <c r="J4922" i="12"/>
  <c r="J4921" i="12"/>
  <c r="J4920" i="12"/>
  <c r="J4919" i="12"/>
  <c r="J4918" i="12"/>
  <c r="J4917" i="12"/>
  <c r="J4916" i="12"/>
  <c r="J4915" i="12"/>
  <c r="J4914" i="12"/>
  <c r="J4913" i="12"/>
  <c r="J4912" i="12"/>
  <c r="J4911" i="12"/>
  <c r="J4910" i="12"/>
  <c r="J4909" i="12"/>
  <c r="J4908" i="12"/>
  <c r="J4907" i="12"/>
  <c r="J4906" i="12"/>
  <c r="J4905" i="12"/>
  <c r="J4904" i="12"/>
  <c r="J4903" i="12"/>
  <c r="J4902" i="12"/>
  <c r="J4901" i="12"/>
  <c r="J4900" i="12"/>
  <c r="J4899" i="12"/>
  <c r="J4898" i="12"/>
  <c r="J4897" i="12"/>
  <c r="J4896" i="12"/>
  <c r="J4895" i="12"/>
  <c r="J4894" i="12"/>
  <c r="J4893" i="12"/>
  <c r="J4892" i="12"/>
  <c r="J4891" i="12"/>
  <c r="J4890" i="12"/>
  <c r="J4889" i="12"/>
  <c r="J4888" i="12"/>
  <c r="J4887" i="12"/>
  <c r="J4886" i="12"/>
  <c r="J4885" i="12"/>
  <c r="J4884" i="12"/>
  <c r="J4883" i="12"/>
  <c r="J4882" i="12"/>
  <c r="J4881" i="12"/>
  <c r="J4880" i="12"/>
  <c r="J4879" i="12"/>
  <c r="J4878" i="12"/>
  <c r="J4877" i="12"/>
  <c r="J4876" i="12"/>
  <c r="J4875" i="12"/>
  <c r="J4874" i="12"/>
  <c r="J4873" i="12"/>
  <c r="J4872" i="12"/>
  <c r="J4871" i="12"/>
  <c r="J4870" i="12"/>
  <c r="J4869" i="12"/>
  <c r="J4868" i="12"/>
  <c r="J4867" i="12"/>
  <c r="J4866" i="12"/>
  <c r="J4865" i="12"/>
  <c r="J4864" i="12"/>
  <c r="J4863" i="12"/>
  <c r="J4862" i="12"/>
  <c r="J4861" i="12"/>
  <c r="J4860" i="12"/>
  <c r="J4859" i="12"/>
  <c r="J4858" i="12"/>
  <c r="J4857" i="12"/>
  <c r="J4856" i="12"/>
  <c r="J4855" i="12"/>
  <c r="J4854" i="12"/>
  <c r="J4853" i="12"/>
  <c r="J4852" i="12"/>
  <c r="J4851" i="12"/>
  <c r="J4850" i="12"/>
  <c r="J4849" i="12"/>
  <c r="J4848" i="12"/>
  <c r="J4847" i="12"/>
  <c r="J4846" i="12"/>
  <c r="J4845" i="12"/>
  <c r="J4844" i="12"/>
  <c r="J4843" i="12"/>
  <c r="J4842" i="12"/>
  <c r="J4841" i="12"/>
  <c r="J4840" i="12"/>
  <c r="J4839" i="12"/>
  <c r="J4838" i="12"/>
  <c r="J4837" i="12"/>
  <c r="J4836" i="12"/>
  <c r="J4835" i="12"/>
  <c r="J4834" i="12"/>
  <c r="J4833" i="12"/>
  <c r="J4832" i="12"/>
  <c r="J4831" i="12"/>
  <c r="J4830" i="12"/>
  <c r="J4829" i="12"/>
  <c r="J4828" i="12"/>
  <c r="J4827" i="12"/>
  <c r="J4826" i="12"/>
  <c r="J4825" i="12"/>
  <c r="J4824" i="12"/>
  <c r="J4823" i="12"/>
  <c r="J4822" i="12"/>
  <c r="J4821" i="12"/>
  <c r="J4820" i="12"/>
  <c r="J4819" i="12"/>
  <c r="J4818" i="12"/>
  <c r="J4817" i="12"/>
  <c r="J4816" i="12"/>
  <c r="J4815" i="12"/>
  <c r="J4814" i="12"/>
  <c r="J4813" i="12"/>
  <c r="J4812" i="12"/>
  <c r="J4811" i="12"/>
  <c r="J4810" i="12"/>
  <c r="J4809" i="12"/>
  <c r="J4808" i="12"/>
  <c r="J4807" i="12"/>
  <c r="J4806" i="12"/>
  <c r="J4805" i="12"/>
  <c r="J4804" i="12"/>
  <c r="J4803" i="12"/>
  <c r="J4802" i="12"/>
  <c r="J4801" i="12"/>
  <c r="J4800" i="12"/>
  <c r="J4799" i="12"/>
  <c r="J4798" i="12"/>
  <c r="J4797" i="12"/>
  <c r="J4796" i="12"/>
  <c r="J4795" i="12"/>
  <c r="J4794" i="12"/>
  <c r="J4793" i="12"/>
  <c r="J4792" i="12"/>
  <c r="J4791" i="12"/>
  <c r="J4790" i="12"/>
  <c r="J4789" i="12"/>
  <c r="J4788" i="12"/>
  <c r="J4787" i="12"/>
  <c r="J4786" i="12"/>
  <c r="J4785" i="12"/>
  <c r="J4784" i="12"/>
  <c r="J4783" i="12"/>
  <c r="J4782" i="12"/>
  <c r="J4781" i="12"/>
  <c r="J4780" i="12"/>
  <c r="J4779" i="12"/>
  <c r="J4778" i="12"/>
  <c r="J4777" i="12"/>
  <c r="J4776" i="12"/>
  <c r="J4775" i="12"/>
  <c r="J4774" i="12"/>
  <c r="J4773" i="12"/>
  <c r="J4772" i="12"/>
  <c r="J4771" i="12"/>
  <c r="J4770" i="12"/>
  <c r="J4769" i="12"/>
  <c r="J4768" i="12"/>
  <c r="J4767" i="12"/>
  <c r="J4766" i="12"/>
  <c r="J4765" i="12"/>
  <c r="J4764" i="12"/>
  <c r="J4763" i="12"/>
  <c r="J4762" i="12"/>
  <c r="J4761" i="12"/>
  <c r="J4760" i="12"/>
  <c r="J4759" i="12"/>
  <c r="J4758" i="12"/>
  <c r="J4757" i="12"/>
  <c r="J4756" i="12"/>
  <c r="J4755" i="12"/>
  <c r="J4754" i="12"/>
  <c r="J4753" i="12"/>
  <c r="J4752" i="12"/>
  <c r="J4751" i="12"/>
  <c r="J4750" i="12"/>
  <c r="J4749" i="12"/>
  <c r="J4748" i="12"/>
  <c r="J4747" i="12"/>
  <c r="J4746" i="12"/>
  <c r="J4745" i="12"/>
  <c r="J4744" i="12"/>
  <c r="J4743" i="12"/>
  <c r="J4742" i="12"/>
  <c r="J4741" i="12"/>
  <c r="J4740" i="12"/>
  <c r="J4739" i="12"/>
  <c r="J4738" i="12"/>
  <c r="J4737" i="12"/>
  <c r="J4736" i="12"/>
  <c r="J4735" i="12"/>
  <c r="J4734" i="12"/>
  <c r="J4733" i="12"/>
  <c r="J4732" i="12"/>
  <c r="J4731" i="12"/>
  <c r="J4730" i="12"/>
  <c r="J4729" i="12"/>
  <c r="J4728" i="12"/>
  <c r="J4727" i="12"/>
  <c r="J4726" i="12"/>
  <c r="J4725" i="12"/>
  <c r="J4724" i="12"/>
  <c r="J4723" i="12"/>
  <c r="J4722" i="12"/>
  <c r="J4721" i="12"/>
  <c r="J4720" i="12"/>
  <c r="J4719" i="12"/>
  <c r="J4718" i="12"/>
  <c r="J4717" i="12"/>
  <c r="J4716" i="12"/>
  <c r="J4715" i="12"/>
  <c r="J4714" i="12"/>
  <c r="J4713" i="12"/>
  <c r="J4712" i="12"/>
  <c r="J4711" i="12"/>
  <c r="J4710" i="12"/>
  <c r="J4709" i="12"/>
  <c r="J4708" i="12"/>
  <c r="J4707" i="12"/>
  <c r="J4706" i="12"/>
  <c r="J4705" i="12"/>
  <c r="J4704" i="12"/>
  <c r="J4703" i="12"/>
  <c r="J4702" i="12"/>
  <c r="J4701" i="12"/>
  <c r="J4700" i="12"/>
  <c r="J4699" i="12"/>
  <c r="J4698" i="12"/>
  <c r="J4697" i="12"/>
  <c r="J4696" i="12"/>
  <c r="J4695" i="12"/>
  <c r="J4694" i="12"/>
  <c r="J4693" i="12"/>
  <c r="J4692" i="12"/>
  <c r="J4691" i="12"/>
  <c r="J4690" i="12"/>
  <c r="J4689" i="12"/>
  <c r="J4688" i="12"/>
  <c r="J4687" i="12"/>
  <c r="J4686" i="12"/>
  <c r="J4685" i="12"/>
  <c r="J4684" i="12"/>
  <c r="J4683" i="12"/>
  <c r="J4682" i="12"/>
  <c r="J4681" i="12"/>
  <c r="J4680" i="12"/>
  <c r="J4679" i="12"/>
  <c r="J4678" i="12"/>
  <c r="J4677" i="12"/>
  <c r="J4676" i="12"/>
  <c r="J4675" i="12"/>
  <c r="J4674" i="12"/>
  <c r="J4673" i="12"/>
  <c r="J4672" i="12"/>
  <c r="J4671" i="12"/>
  <c r="J4670" i="12"/>
  <c r="J4669" i="12"/>
  <c r="J4668" i="12"/>
  <c r="J4667" i="12"/>
  <c r="J4666" i="12"/>
  <c r="J4665" i="12"/>
  <c r="J4664" i="12"/>
  <c r="J4663" i="12"/>
  <c r="J4662" i="12"/>
  <c r="J4661" i="12"/>
  <c r="J4660" i="12"/>
  <c r="J4659" i="12"/>
  <c r="J4658" i="12"/>
  <c r="J4657" i="12"/>
  <c r="J4656" i="12"/>
  <c r="J4655" i="12"/>
  <c r="J4654" i="12"/>
  <c r="J4653" i="12"/>
  <c r="J4652" i="12"/>
  <c r="J4651" i="12"/>
  <c r="J4650" i="12"/>
  <c r="J4649" i="12"/>
  <c r="J4648" i="12"/>
  <c r="J4647" i="12"/>
  <c r="J4646" i="12"/>
  <c r="J4645" i="12"/>
  <c r="J4644" i="12"/>
  <c r="J4643" i="12"/>
  <c r="J4642" i="12"/>
  <c r="J4641" i="12"/>
  <c r="J4640" i="12"/>
  <c r="J4639" i="12"/>
  <c r="J4638" i="12"/>
  <c r="J4637" i="12"/>
  <c r="J4636" i="12"/>
  <c r="J4635" i="12"/>
  <c r="J4634" i="12"/>
  <c r="J4633" i="12"/>
  <c r="J4632" i="12"/>
  <c r="J4631" i="12"/>
  <c r="J4630" i="12"/>
  <c r="J4629" i="12"/>
  <c r="J4628" i="12"/>
  <c r="J4627" i="12"/>
  <c r="J4626" i="12"/>
  <c r="J4625" i="12"/>
  <c r="J4624" i="12"/>
  <c r="J4623" i="12"/>
  <c r="J4622" i="12"/>
  <c r="J4621" i="12"/>
  <c r="J4620" i="12"/>
  <c r="J4619" i="12"/>
  <c r="J4618" i="12"/>
  <c r="J4617" i="12"/>
  <c r="J4616" i="12"/>
  <c r="J4615" i="12"/>
  <c r="J4614" i="12"/>
  <c r="J4613" i="12"/>
  <c r="J4612" i="12"/>
  <c r="J4611" i="12"/>
  <c r="J4610" i="12"/>
  <c r="J4609" i="12"/>
  <c r="J4608" i="12"/>
  <c r="J4607" i="12"/>
  <c r="J4606" i="12"/>
  <c r="J4605" i="12"/>
  <c r="J4604" i="12"/>
  <c r="J4603" i="12"/>
  <c r="J4602" i="12"/>
  <c r="J4601" i="12"/>
  <c r="J4600" i="12"/>
  <c r="J4599" i="12"/>
  <c r="J4598" i="12"/>
  <c r="J4597" i="12"/>
  <c r="J4596" i="12"/>
  <c r="J4595" i="12"/>
  <c r="J4594" i="12"/>
  <c r="J4593" i="12"/>
  <c r="J4592" i="12"/>
  <c r="J4591" i="12"/>
  <c r="J4590" i="12"/>
  <c r="J4589" i="12"/>
  <c r="J4588" i="12"/>
  <c r="J4587" i="12"/>
  <c r="J4586" i="12"/>
  <c r="J4585" i="12"/>
  <c r="J4584" i="12"/>
  <c r="J4583" i="12"/>
  <c r="J4582" i="12"/>
  <c r="J4581" i="12"/>
  <c r="J4580" i="12"/>
  <c r="J4579" i="12"/>
  <c r="J4578" i="12"/>
  <c r="J4577" i="12"/>
  <c r="J4576" i="12"/>
  <c r="J4575" i="12"/>
  <c r="J4574" i="12"/>
  <c r="J4573" i="12"/>
  <c r="J4572" i="12"/>
  <c r="J4571" i="12"/>
  <c r="J4570" i="12"/>
  <c r="J4569" i="12"/>
  <c r="J4568" i="12"/>
  <c r="J4567" i="12"/>
  <c r="J4566" i="12"/>
  <c r="J4565" i="12"/>
  <c r="J4564" i="12"/>
  <c r="J4563" i="12"/>
  <c r="J4562" i="12"/>
  <c r="J4561" i="12"/>
  <c r="J4560" i="12"/>
  <c r="J4559" i="12"/>
  <c r="J4558" i="12"/>
  <c r="J4557" i="12"/>
  <c r="J4556" i="12"/>
  <c r="J4555" i="12"/>
  <c r="J4554" i="12"/>
  <c r="J4553" i="12"/>
  <c r="J4552" i="12"/>
  <c r="J4551" i="12"/>
  <c r="J4550" i="12"/>
  <c r="J4549" i="12"/>
  <c r="J4548" i="12"/>
  <c r="J4547" i="12"/>
  <c r="J4546" i="12"/>
  <c r="J4545" i="12"/>
  <c r="J4544" i="12"/>
  <c r="J4543" i="12"/>
  <c r="J4542" i="12"/>
  <c r="J4541" i="12"/>
  <c r="J4540" i="12"/>
  <c r="J4539" i="12"/>
  <c r="J4538" i="12"/>
  <c r="J4537" i="12"/>
  <c r="J4536" i="12"/>
  <c r="J4535" i="12"/>
  <c r="J4534" i="12"/>
  <c r="J4533" i="12"/>
  <c r="J4532" i="12"/>
  <c r="J4531" i="12"/>
  <c r="J4530" i="12"/>
  <c r="J4529" i="12"/>
  <c r="J4528" i="12"/>
  <c r="J4527" i="12"/>
  <c r="J4526" i="12"/>
  <c r="J4525" i="12"/>
  <c r="J4524" i="12"/>
  <c r="J4523" i="12"/>
  <c r="J4522" i="12"/>
  <c r="J4521" i="12"/>
  <c r="J4520" i="12"/>
  <c r="J4519" i="12"/>
  <c r="J4518" i="12"/>
  <c r="J4517" i="12"/>
  <c r="J4516" i="12"/>
  <c r="J4515" i="12"/>
  <c r="J4514" i="12"/>
  <c r="J4513" i="12"/>
  <c r="J4512" i="12"/>
  <c r="J4511" i="12"/>
  <c r="J4510" i="12"/>
  <c r="J4509" i="12"/>
  <c r="J4508" i="12"/>
  <c r="J4507" i="12"/>
  <c r="J4506" i="12"/>
  <c r="J4505" i="12"/>
  <c r="J4504" i="12"/>
  <c r="J4503" i="12"/>
  <c r="J4502" i="12"/>
  <c r="J4501" i="12"/>
  <c r="J4500" i="12"/>
  <c r="J4499" i="12"/>
  <c r="J4498" i="12"/>
  <c r="J4497" i="12"/>
  <c r="J4496" i="12"/>
  <c r="J4495" i="12"/>
  <c r="J4494" i="12"/>
  <c r="J4493" i="12"/>
  <c r="J4492" i="12"/>
  <c r="J4491" i="12"/>
  <c r="J4490" i="12"/>
  <c r="J4489" i="12"/>
  <c r="J4488" i="12"/>
  <c r="J4487" i="12"/>
  <c r="J4486" i="12"/>
  <c r="J4485" i="12"/>
  <c r="J4484" i="12"/>
  <c r="J4483" i="12"/>
  <c r="J4482" i="12"/>
  <c r="J4481" i="12"/>
  <c r="J4480" i="12"/>
  <c r="J4479" i="12"/>
  <c r="J4478" i="12"/>
  <c r="J4477" i="12"/>
  <c r="J4476" i="12"/>
  <c r="J4475" i="12"/>
  <c r="J4474" i="12"/>
  <c r="J4473" i="12"/>
  <c r="J4472" i="12"/>
  <c r="J4471" i="12"/>
  <c r="J4470" i="12"/>
  <c r="J4469" i="12"/>
  <c r="J4468" i="12"/>
  <c r="J4467" i="12"/>
  <c r="J4466" i="12"/>
  <c r="J4465" i="12"/>
  <c r="J4464" i="12"/>
  <c r="J4463" i="12"/>
  <c r="J4462" i="12"/>
  <c r="J4461" i="12"/>
  <c r="J4460" i="12"/>
  <c r="J4459" i="12"/>
  <c r="J4458" i="12"/>
  <c r="J4457" i="12"/>
  <c r="J4456" i="12"/>
  <c r="J4455" i="12"/>
  <c r="J4454" i="12"/>
  <c r="J4453" i="12"/>
  <c r="J4452" i="12"/>
  <c r="J4451" i="12"/>
  <c r="J4450" i="12"/>
  <c r="J4449" i="12"/>
  <c r="J4448" i="12"/>
  <c r="J4447" i="12"/>
  <c r="J4446" i="12"/>
  <c r="J4445" i="12"/>
  <c r="J4444" i="12"/>
  <c r="J4443" i="12"/>
  <c r="J4442" i="12"/>
  <c r="J4441" i="12"/>
  <c r="J4440" i="12"/>
  <c r="J4439" i="12"/>
  <c r="J4438" i="12"/>
  <c r="J4437" i="12"/>
  <c r="J4436" i="12"/>
  <c r="J4435" i="12"/>
  <c r="J4434" i="12"/>
  <c r="J4433" i="12"/>
  <c r="J4432" i="12"/>
  <c r="J4431" i="12"/>
  <c r="J4430" i="12"/>
  <c r="J4429" i="12"/>
  <c r="J4428" i="12"/>
  <c r="J4427" i="12"/>
  <c r="J4426" i="12"/>
  <c r="J4425" i="12"/>
  <c r="J4424" i="12"/>
  <c r="J4423" i="12"/>
  <c r="J4422" i="12"/>
  <c r="J4421" i="12"/>
  <c r="J4420" i="12"/>
  <c r="J4419" i="12"/>
  <c r="J4418" i="12"/>
  <c r="J4417" i="12"/>
  <c r="J4416" i="12"/>
  <c r="J4415" i="12"/>
  <c r="J4414" i="12"/>
  <c r="J4413" i="12"/>
  <c r="J4412" i="12"/>
  <c r="J4411" i="12"/>
  <c r="J4410" i="12"/>
  <c r="J4409" i="12"/>
  <c r="J4408" i="12"/>
  <c r="J4407" i="12"/>
  <c r="J4406" i="12"/>
  <c r="J4405" i="12"/>
  <c r="J4404" i="12"/>
  <c r="J4403" i="12"/>
  <c r="J4402" i="12"/>
  <c r="J4401" i="12"/>
  <c r="J4400" i="12"/>
  <c r="J4399" i="12"/>
  <c r="J4398" i="12"/>
  <c r="J4397" i="12"/>
  <c r="J4396" i="12"/>
  <c r="J4395" i="12"/>
  <c r="J4394" i="12"/>
  <c r="J4393" i="12"/>
  <c r="J4392" i="12"/>
  <c r="J4391" i="12"/>
  <c r="J4390" i="12"/>
  <c r="J4389" i="12"/>
  <c r="J4388" i="12"/>
  <c r="J4387" i="12"/>
  <c r="J4386" i="12"/>
  <c r="J4385" i="12"/>
  <c r="J4384" i="12"/>
  <c r="J4383" i="12"/>
  <c r="J4382" i="12"/>
  <c r="J4381" i="12"/>
  <c r="J4380" i="12"/>
  <c r="J4379" i="12"/>
  <c r="J4378" i="12"/>
  <c r="J4377" i="12"/>
  <c r="J4376" i="12"/>
  <c r="J4375" i="12"/>
  <c r="J4374" i="12"/>
  <c r="J4373" i="12"/>
  <c r="J4372" i="12"/>
  <c r="J4371" i="12"/>
  <c r="J4370" i="12"/>
  <c r="J4369" i="12"/>
  <c r="J4368" i="12"/>
  <c r="J4367" i="12"/>
  <c r="J4366" i="12"/>
  <c r="J4365" i="12"/>
  <c r="J4364" i="12"/>
  <c r="J4363" i="12"/>
  <c r="J4362" i="12"/>
  <c r="J4361" i="12"/>
  <c r="J4360" i="12"/>
  <c r="J4359" i="12"/>
  <c r="J4358" i="12"/>
  <c r="J4357" i="12"/>
  <c r="J4356" i="12"/>
  <c r="J4355" i="12"/>
  <c r="J4354" i="12"/>
  <c r="J4353" i="12"/>
  <c r="J4352" i="12"/>
  <c r="J4351" i="12"/>
  <c r="J4350" i="12"/>
  <c r="J4349" i="12"/>
  <c r="J4348" i="12"/>
  <c r="J4347" i="12"/>
  <c r="J4346" i="12"/>
  <c r="J4345" i="12"/>
  <c r="J4344" i="12"/>
  <c r="J4343" i="12"/>
  <c r="J4342" i="12"/>
  <c r="J4341" i="12"/>
  <c r="J4340" i="12"/>
  <c r="J4339" i="12"/>
  <c r="J4338" i="12"/>
  <c r="J4337" i="12"/>
  <c r="J4336" i="12"/>
  <c r="J4335" i="12"/>
  <c r="J4334" i="12"/>
  <c r="J4333" i="12"/>
  <c r="J4332" i="12"/>
  <c r="J4331" i="12"/>
  <c r="J4330" i="12"/>
  <c r="J4329" i="12"/>
  <c r="J4328" i="12"/>
  <c r="J4327" i="12"/>
  <c r="J4326" i="12"/>
  <c r="J4325" i="12"/>
  <c r="J4324" i="12"/>
  <c r="J4323" i="12"/>
  <c r="J4322" i="12"/>
  <c r="J4321" i="12"/>
  <c r="J4320" i="12"/>
  <c r="J4319" i="12"/>
  <c r="J4318" i="12"/>
  <c r="J4317" i="12"/>
  <c r="J4316" i="12"/>
  <c r="J4315" i="12"/>
  <c r="J4314" i="12"/>
  <c r="J4313" i="12"/>
  <c r="J4312" i="12"/>
  <c r="J4311" i="12"/>
  <c r="J4310" i="12"/>
  <c r="J4309" i="12"/>
  <c r="J4308" i="12"/>
  <c r="J4307" i="12"/>
  <c r="J4306" i="12"/>
  <c r="J4305" i="12"/>
  <c r="J4304" i="12"/>
  <c r="J4303" i="12"/>
  <c r="J4302" i="12"/>
  <c r="J4301" i="12"/>
  <c r="J4300" i="12"/>
  <c r="J4299" i="12"/>
  <c r="J4298" i="12"/>
  <c r="J4297" i="12"/>
  <c r="J4296" i="12"/>
  <c r="J4295" i="12"/>
  <c r="J4294" i="12"/>
  <c r="J4293" i="12"/>
  <c r="J4292" i="12"/>
  <c r="J4291" i="12"/>
  <c r="J4290" i="12"/>
  <c r="J4289" i="12"/>
  <c r="J4288" i="12"/>
  <c r="J4287" i="12"/>
  <c r="J4286" i="12"/>
  <c r="J4285" i="12"/>
  <c r="J4284" i="12"/>
  <c r="J4283" i="12"/>
  <c r="J4282" i="12"/>
  <c r="J4281" i="12"/>
  <c r="J4280" i="12"/>
  <c r="J4279" i="12"/>
  <c r="J4278" i="12"/>
  <c r="J4277" i="12"/>
  <c r="J4276" i="12"/>
  <c r="J4275" i="12"/>
  <c r="J4274" i="12"/>
  <c r="J4273" i="12"/>
  <c r="J4272" i="12"/>
  <c r="J4271" i="12"/>
  <c r="J4270" i="12"/>
  <c r="J4269" i="12"/>
  <c r="J4268" i="12"/>
  <c r="J4267" i="12"/>
  <c r="J4266" i="12"/>
  <c r="J4265" i="12"/>
  <c r="J4264" i="12"/>
  <c r="J4263" i="12"/>
  <c r="J4262" i="12"/>
  <c r="J4261" i="12"/>
  <c r="J4260" i="12"/>
  <c r="J4259" i="12"/>
  <c r="J4258" i="12"/>
  <c r="J4257" i="12"/>
  <c r="J4256" i="12"/>
  <c r="J4255" i="12"/>
  <c r="J4254" i="12"/>
  <c r="J4253" i="12"/>
  <c r="J4252" i="12"/>
  <c r="J4251" i="12"/>
  <c r="J4250" i="12"/>
  <c r="J4249" i="12"/>
  <c r="J4248" i="12"/>
  <c r="J4247" i="12"/>
  <c r="J4246" i="12"/>
  <c r="J4245" i="12"/>
  <c r="J4244" i="12"/>
  <c r="J4243" i="12"/>
  <c r="J4242" i="12"/>
  <c r="J4241" i="12"/>
  <c r="J4240" i="12"/>
  <c r="J4239" i="12"/>
  <c r="J4238" i="12"/>
  <c r="J4237" i="12"/>
  <c r="J4236" i="12"/>
  <c r="J4235" i="12"/>
  <c r="J4234" i="12"/>
  <c r="J4233" i="12"/>
  <c r="J4232" i="12"/>
  <c r="J4231" i="12"/>
  <c r="J4230" i="12"/>
  <c r="J4229" i="12"/>
  <c r="J4228" i="12"/>
  <c r="J4227" i="12"/>
  <c r="J4226" i="12"/>
  <c r="J4225" i="12"/>
  <c r="J4224" i="12"/>
  <c r="J4223" i="12"/>
  <c r="J4222" i="12"/>
  <c r="J4221" i="12"/>
  <c r="J4220" i="12"/>
  <c r="J4219" i="12"/>
  <c r="J4218" i="12"/>
  <c r="J4217" i="12"/>
  <c r="J4216" i="12"/>
  <c r="J4215" i="12"/>
  <c r="J4214" i="12"/>
  <c r="J4213" i="12"/>
  <c r="J4212" i="12"/>
  <c r="J4211" i="12"/>
  <c r="J4210" i="12"/>
  <c r="J4209" i="12"/>
  <c r="J4208" i="12"/>
  <c r="J4207" i="12"/>
  <c r="J4206" i="12"/>
  <c r="J4205" i="12"/>
  <c r="J4204" i="12"/>
  <c r="J4203" i="12"/>
  <c r="J4202" i="12"/>
  <c r="J4201" i="12"/>
  <c r="J4200" i="12"/>
  <c r="J4199" i="12"/>
  <c r="J4198" i="12"/>
  <c r="J4197" i="12"/>
  <c r="J4196" i="12"/>
  <c r="J4195" i="12"/>
  <c r="J4194" i="12"/>
  <c r="J4193" i="12"/>
  <c r="J4192" i="12"/>
  <c r="J4191" i="12"/>
  <c r="J4190" i="12"/>
  <c r="J4189" i="12"/>
  <c r="J4188" i="12"/>
  <c r="J4187" i="12"/>
  <c r="J4186" i="12"/>
  <c r="J4185" i="12"/>
  <c r="J4184" i="12"/>
  <c r="J4183" i="12"/>
  <c r="J4182" i="12"/>
  <c r="J4181" i="12"/>
  <c r="J4180" i="12"/>
  <c r="J4179" i="12"/>
  <c r="J4178" i="12"/>
  <c r="J4177" i="12"/>
  <c r="J4176" i="12"/>
  <c r="J4175" i="12"/>
  <c r="J4174" i="12"/>
  <c r="J4173" i="12"/>
  <c r="J4172" i="12"/>
  <c r="J4171" i="12"/>
  <c r="J4170" i="12"/>
  <c r="J4169" i="12"/>
  <c r="J4168" i="12"/>
  <c r="J4167" i="12"/>
  <c r="J4166" i="12"/>
  <c r="J4165" i="12"/>
  <c r="J4164" i="12"/>
  <c r="J4163" i="12"/>
  <c r="J4162" i="12"/>
  <c r="J4161" i="12"/>
  <c r="J4160" i="12"/>
  <c r="J4159" i="12"/>
  <c r="J4158" i="12"/>
  <c r="J4157" i="12"/>
  <c r="J4156" i="12"/>
  <c r="J4155" i="12"/>
  <c r="J4154" i="12"/>
  <c r="J4153" i="12"/>
  <c r="J4152" i="12"/>
  <c r="J4151" i="12"/>
  <c r="J4150" i="12"/>
  <c r="J4149" i="12"/>
  <c r="J4148" i="12"/>
  <c r="J4147" i="12"/>
  <c r="J4146" i="12"/>
  <c r="J4145" i="12"/>
  <c r="J4144" i="12"/>
  <c r="J4143" i="12"/>
  <c r="J4142" i="12"/>
  <c r="J4141" i="12"/>
  <c r="J4140" i="12"/>
  <c r="J4139" i="12"/>
  <c r="J4138" i="12"/>
  <c r="J4137" i="12"/>
  <c r="J4136" i="12"/>
  <c r="J4135" i="12"/>
  <c r="J4134" i="12"/>
  <c r="J4133" i="12"/>
  <c r="J4132" i="12"/>
  <c r="J4131" i="12"/>
  <c r="J4130" i="12"/>
  <c r="J4129" i="12"/>
  <c r="J4128" i="12"/>
  <c r="J4127" i="12"/>
  <c r="J4126" i="12"/>
  <c r="J4125" i="12"/>
  <c r="J4124" i="12"/>
  <c r="J4123" i="12"/>
  <c r="J4122" i="12"/>
  <c r="J4121" i="12"/>
  <c r="J4120" i="12"/>
  <c r="J4119" i="12"/>
  <c r="J4118" i="12"/>
  <c r="J4117" i="12"/>
  <c r="J4116" i="12"/>
  <c r="J4115" i="12"/>
  <c r="J4114" i="12"/>
  <c r="J4113" i="12"/>
  <c r="J4112" i="12"/>
  <c r="J4111" i="12"/>
  <c r="J4110" i="12"/>
  <c r="J4109" i="12"/>
  <c r="J4108" i="12"/>
  <c r="J4107" i="12"/>
  <c r="J4106" i="12"/>
  <c r="J4105" i="12"/>
  <c r="J4104" i="12"/>
  <c r="J4103" i="12"/>
  <c r="J4102" i="12"/>
  <c r="J4101" i="12"/>
  <c r="J4100" i="12"/>
  <c r="J4099" i="12"/>
  <c r="J4098" i="12"/>
  <c r="J4097" i="12"/>
  <c r="J4096" i="12"/>
  <c r="J4095" i="12"/>
  <c r="J4094" i="12"/>
  <c r="J4093" i="12"/>
  <c r="J4092" i="12"/>
  <c r="J4091" i="12"/>
  <c r="J4090" i="12"/>
  <c r="J4089" i="12"/>
  <c r="J4088" i="12"/>
  <c r="J4087" i="12"/>
  <c r="J4086" i="12"/>
  <c r="J4085" i="12"/>
  <c r="J4084" i="12"/>
  <c r="J4083" i="12"/>
  <c r="J4082" i="12"/>
  <c r="J4081" i="12"/>
  <c r="J4080" i="12"/>
  <c r="J4079" i="12"/>
  <c r="J4078" i="12"/>
  <c r="J4077" i="12"/>
  <c r="J4076" i="12"/>
  <c r="J4075" i="12"/>
  <c r="J4074" i="12"/>
  <c r="J4073" i="12"/>
  <c r="J4072" i="12"/>
  <c r="J4071" i="12"/>
  <c r="J4070" i="12"/>
  <c r="J4069" i="12"/>
  <c r="J4068" i="12"/>
  <c r="J4067" i="12"/>
  <c r="J4066" i="12"/>
  <c r="J4065" i="12"/>
  <c r="J4064" i="12"/>
  <c r="J4063" i="12"/>
  <c r="J4062" i="12"/>
  <c r="J4061" i="12"/>
  <c r="J4060" i="12"/>
  <c r="J4059" i="12"/>
  <c r="J4058" i="12"/>
  <c r="J4057" i="12"/>
  <c r="J4056" i="12"/>
  <c r="J4055" i="12"/>
  <c r="J4054" i="12"/>
  <c r="J4053" i="12"/>
  <c r="J4052" i="12"/>
  <c r="J4051" i="12"/>
  <c r="J4050" i="12"/>
  <c r="J4049" i="12"/>
  <c r="J4048" i="12"/>
  <c r="J4047" i="12"/>
  <c r="J4046" i="12"/>
  <c r="J4045" i="12"/>
  <c r="J4044" i="12"/>
  <c r="J4043" i="12"/>
  <c r="J4042" i="12"/>
  <c r="J4041" i="12"/>
  <c r="J4040" i="12"/>
  <c r="J4039" i="12"/>
  <c r="J4038" i="12"/>
  <c r="J4037" i="12"/>
  <c r="J4036" i="12"/>
  <c r="J4035" i="12"/>
  <c r="J4034" i="12"/>
  <c r="J4033" i="12"/>
  <c r="J4032" i="12"/>
  <c r="J4031" i="12"/>
  <c r="J4030" i="12"/>
  <c r="J4029" i="12"/>
  <c r="J4028" i="12"/>
  <c r="J4027" i="12"/>
  <c r="J4026" i="12"/>
  <c r="J4025" i="12"/>
  <c r="J4024" i="12"/>
  <c r="J4023" i="12"/>
  <c r="J4022" i="12"/>
  <c r="J4021" i="12"/>
  <c r="J4020" i="12"/>
  <c r="J4019" i="12"/>
  <c r="J4018" i="12"/>
  <c r="J4017" i="12"/>
  <c r="J4016" i="12"/>
  <c r="J4015" i="12"/>
  <c r="J4014" i="12"/>
  <c r="J4013" i="12"/>
  <c r="J4012" i="12"/>
  <c r="J4011" i="12"/>
  <c r="J4010" i="12"/>
  <c r="J4009" i="12"/>
  <c r="J4008" i="12"/>
  <c r="J4007" i="12"/>
  <c r="J4006" i="12"/>
  <c r="J4005" i="12"/>
  <c r="J4004" i="12"/>
  <c r="J4003" i="12"/>
  <c r="J4002" i="12"/>
  <c r="J4001" i="12"/>
  <c r="J4000" i="12"/>
  <c r="J3999" i="12"/>
  <c r="J3998" i="12"/>
  <c r="J3997" i="12"/>
  <c r="J3996" i="12"/>
  <c r="J3995" i="12"/>
  <c r="J3994" i="12"/>
  <c r="J3993" i="12"/>
  <c r="J3992" i="12"/>
  <c r="J3991" i="12"/>
  <c r="J3990" i="12"/>
  <c r="J3989" i="12"/>
  <c r="J3988" i="12"/>
  <c r="J3987" i="12"/>
  <c r="J3986" i="12"/>
  <c r="J3985" i="12"/>
  <c r="J3984" i="12"/>
  <c r="J3983" i="12"/>
  <c r="J3982" i="12"/>
  <c r="J3981" i="12"/>
  <c r="J3980" i="12"/>
  <c r="J3979" i="12"/>
  <c r="J3978" i="12"/>
  <c r="J3977" i="12"/>
  <c r="J3976" i="12"/>
  <c r="J3975" i="12"/>
  <c r="J3974" i="12"/>
  <c r="J3973" i="12"/>
  <c r="J3972" i="12"/>
  <c r="J3971" i="12"/>
  <c r="J3970" i="12"/>
  <c r="J3969" i="12"/>
  <c r="J3968" i="12"/>
  <c r="J3967" i="12"/>
  <c r="J3966" i="12"/>
  <c r="J3965" i="12"/>
  <c r="J3964" i="12"/>
  <c r="J3963" i="12"/>
  <c r="J3962" i="12"/>
  <c r="J3961" i="12"/>
  <c r="J3960" i="12"/>
  <c r="J3959" i="12"/>
  <c r="J3958" i="12"/>
  <c r="J3957" i="12"/>
  <c r="J3956" i="12"/>
  <c r="J3955" i="12"/>
  <c r="J3954" i="12"/>
  <c r="J3953" i="12"/>
  <c r="J3952" i="12"/>
  <c r="J3951" i="12"/>
  <c r="J3950" i="12"/>
  <c r="J3949" i="12"/>
  <c r="J3948" i="12"/>
  <c r="J3947" i="12"/>
  <c r="J3946" i="12"/>
  <c r="J3945" i="12"/>
  <c r="J3944" i="12"/>
  <c r="J3943" i="12"/>
  <c r="J3942" i="12"/>
  <c r="J3941" i="12"/>
  <c r="J3940" i="12"/>
  <c r="J3939" i="12"/>
  <c r="J3938" i="12"/>
  <c r="J3937" i="12"/>
  <c r="J3936" i="12"/>
  <c r="J3935" i="12"/>
  <c r="J3934" i="12"/>
  <c r="J3933" i="12"/>
  <c r="J3932" i="12"/>
  <c r="J3931" i="12"/>
  <c r="J3930" i="12"/>
  <c r="J3929" i="12"/>
  <c r="J3928" i="12"/>
  <c r="J3927" i="12"/>
  <c r="J3926" i="12"/>
  <c r="J3925" i="12"/>
  <c r="J3924" i="12"/>
  <c r="J3923" i="12"/>
  <c r="J3922" i="12"/>
  <c r="J3921" i="12"/>
  <c r="J3920" i="12"/>
  <c r="J3919" i="12"/>
  <c r="J3918" i="12"/>
  <c r="J3917" i="12"/>
  <c r="J3916" i="12"/>
  <c r="J3915" i="12"/>
  <c r="J3914" i="12"/>
  <c r="J3913" i="12"/>
  <c r="J3912" i="12"/>
  <c r="J3911" i="12"/>
  <c r="J3910" i="12"/>
  <c r="J3909" i="12"/>
  <c r="J3908" i="12"/>
  <c r="J3907" i="12"/>
  <c r="J3906" i="12"/>
  <c r="J3905" i="12"/>
  <c r="J3904" i="12"/>
  <c r="J3903" i="12"/>
  <c r="J3902" i="12"/>
  <c r="J3901" i="12"/>
  <c r="J3900" i="12"/>
  <c r="J3899" i="12"/>
  <c r="J3898" i="12"/>
  <c r="J3897" i="12"/>
  <c r="J3896" i="12"/>
  <c r="J3895" i="12"/>
  <c r="J3894" i="12"/>
  <c r="J3893" i="12"/>
  <c r="J3892" i="12"/>
  <c r="J3891" i="12"/>
  <c r="J3890" i="12"/>
  <c r="J3889" i="12"/>
  <c r="J3888" i="12"/>
  <c r="J3887" i="12"/>
  <c r="J3886" i="12"/>
  <c r="J3885" i="12"/>
  <c r="J3884" i="12"/>
  <c r="J3883" i="12"/>
  <c r="J3882" i="12"/>
  <c r="J3881" i="12"/>
  <c r="J3880" i="12"/>
  <c r="J3879" i="12"/>
  <c r="J3878" i="12"/>
  <c r="J3877" i="12"/>
  <c r="J3876" i="12"/>
  <c r="J3875" i="12"/>
  <c r="J3874" i="12"/>
  <c r="J3873" i="12"/>
  <c r="J3872" i="12"/>
  <c r="J3871" i="12"/>
  <c r="J3870" i="12"/>
  <c r="J3869" i="12"/>
  <c r="J3868" i="12"/>
  <c r="J3867" i="12"/>
  <c r="J3866" i="12"/>
  <c r="J3865" i="12"/>
  <c r="J3864" i="12"/>
  <c r="J3863" i="12"/>
  <c r="J3862" i="12"/>
  <c r="J3861" i="12"/>
  <c r="J3860" i="12"/>
  <c r="J3859" i="12"/>
  <c r="J3858" i="12"/>
  <c r="J3857" i="12"/>
  <c r="J3856" i="12"/>
  <c r="J3855" i="12"/>
  <c r="J3854" i="12"/>
  <c r="J3853" i="12"/>
  <c r="J3852" i="12"/>
  <c r="J3851" i="12"/>
  <c r="J3850" i="12"/>
  <c r="J3849" i="12"/>
  <c r="J3848" i="12"/>
  <c r="J3847" i="12"/>
  <c r="J3846" i="12"/>
  <c r="J3845" i="12"/>
  <c r="J3844" i="12"/>
  <c r="J3843" i="12"/>
  <c r="J3842" i="12"/>
  <c r="J3841" i="12"/>
  <c r="J3840" i="12"/>
  <c r="J3839" i="12"/>
  <c r="J3838" i="12"/>
  <c r="J3837" i="12"/>
  <c r="J3836" i="12"/>
  <c r="J3835" i="12"/>
  <c r="J3834" i="12"/>
  <c r="J3833" i="12"/>
  <c r="J3832" i="12"/>
  <c r="J3831" i="12"/>
  <c r="J3830" i="12"/>
  <c r="J3829" i="12"/>
  <c r="J3828" i="12"/>
  <c r="J3827" i="12"/>
  <c r="J3826" i="12"/>
  <c r="J3825" i="12"/>
  <c r="J3824" i="12"/>
  <c r="J3823" i="12"/>
  <c r="J3822" i="12"/>
  <c r="J3821" i="12"/>
  <c r="J3820" i="12"/>
  <c r="J3819" i="12"/>
  <c r="J3818" i="12"/>
  <c r="J3817" i="12"/>
  <c r="J3816" i="12"/>
  <c r="J3815" i="12"/>
  <c r="J3814" i="12"/>
  <c r="J3813" i="12"/>
  <c r="J3812" i="12"/>
  <c r="J3811" i="12"/>
  <c r="J3810" i="12"/>
  <c r="J3809" i="12"/>
  <c r="J3808" i="12"/>
  <c r="J3807" i="12"/>
  <c r="J3806" i="12"/>
  <c r="J3805" i="12"/>
  <c r="J3804" i="12"/>
  <c r="J3803" i="12"/>
  <c r="J3802" i="12"/>
  <c r="J3801" i="12"/>
  <c r="J3800" i="12"/>
  <c r="J3799" i="12"/>
  <c r="J3798" i="12"/>
  <c r="J3797" i="12"/>
  <c r="J3796" i="12"/>
  <c r="J3795" i="12"/>
  <c r="J3794" i="12"/>
  <c r="J3793" i="12"/>
  <c r="J3792" i="12"/>
  <c r="J3791" i="12"/>
  <c r="J3790" i="12"/>
  <c r="J3789" i="12"/>
  <c r="J3788" i="12"/>
  <c r="J3787" i="12"/>
  <c r="J3786" i="12"/>
  <c r="J3785" i="12"/>
  <c r="J3784" i="12"/>
  <c r="J3783" i="12"/>
  <c r="J3782" i="12"/>
  <c r="J3781" i="12"/>
  <c r="J3780" i="12"/>
  <c r="J3779" i="12"/>
  <c r="J3778" i="12"/>
  <c r="J3777" i="12"/>
  <c r="J3776" i="12"/>
  <c r="J3775" i="12"/>
  <c r="J3774" i="12"/>
  <c r="J3773" i="12"/>
  <c r="J3772" i="12"/>
  <c r="J3771" i="12"/>
  <c r="J3770" i="12"/>
  <c r="J3769" i="12"/>
  <c r="J3768" i="12"/>
  <c r="J3767" i="12"/>
  <c r="J3766" i="12"/>
  <c r="J3765" i="12"/>
  <c r="J3764" i="12"/>
  <c r="J3763" i="12"/>
  <c r="J3762" i="12"/>
  <c r="J3761" i="12"/>
  <c r="J3760" i="12"/>
  <c r="J3759" i="12"/>
  <c r="J3758" i="12"/>
  <c r="J3757" i="12"/>
  <c r="J3756" i="12"/>
  <c r="J3755" i="12"/>
  <c r="J3754" i="12"/>
  <c r="J3753" i="12"/>
  <c r="J3752" i="12"/>
  <c r="J3751" i="12"/>
  <c r="J3750" i="12"/>
  <c r="J3749" i="12"/>
  <c r="J3748" i="12"/>
  <c r="J3747" i="12"/>
  <c r="J3746" i="12"/>
  <c r="J3745" i="12"/>
  <c r="J3744" i="12"/>
  <c r="J3743" i="12"/>
  <c r="J3742" i="12"/>
  <c r="J3741" i="12"/>
  <c r="J3740" i="12"/>
  <c r="J3739" i="12"/>
  <c r="J3738" i="12"/>
  <c r="J3737" i="12"/>
  <c r="J3736" i="12"/>
  <c r="J3735" i="12"/>
  <c r="J3734" i="12"/>
  <c r="J3733" i="12"/>
  <c r="J3732" i="12"/>
  <c r="J3731" i="12"/>
  <c r="J3730" i="12"/>
  <c r="J3729" i="12"/>
  <c r="J3728" i="12"/>
  <c r="J3727" i="12"/>
  <c r="J3726" i="12"/>
  <c r="J3725" i="12"/>
  <c r="J3724" i="12"/>
  <c r="J3723" i="12"/>
  <c r="J3722" i="12"/>
  <c r="J3721" i="12"/>
  <c r="J3720" i="12"/>
  <c r="J3719" i="12"/>
  <c r="J3718" i="12"/>
  <c r="J3717" i="12"/>
  <c r="J3716" i="12"/>
  <c r="J3715" i="12"/>
  <c r="J3714" i="12"/>
  <c r="J3713" i="12"/>
  <c r="J3712" i="12"/>
  <c r="J3711" i="12"/>
  <c r="J3710" i="12"/>
  <c r="J3709" i="12"/>
  <c r="J3708" i="12"/>
  <c r="J3707" i="12"/>
  <c r="J3706" i="12"/>
  <c r="J3705" i="12"/>
  <c r="J3704" i="12"/>
  <c r="J3703" i="12"/>
  <c r="J3702" i="12"/>
  <c r="J3701" i="12"/>
  <c r="J3700" i="12"/>
  <c r="J3699" i="12"/>
  <c r="J3698" i="12"/>
  <c r="J3697" i="12"/>
  <c r="J3696" i="12"/>
  <c r="J3695" i="12"/>
  <c r="J3694" i="12"/>
  <c r="J3693" i="12"/>
  <c r="J3692" i="12"/>
  <c r="J3691" i="12"/>
  <c r="J3690" i="12"/>
  <c r="J3689" i="12"/>
  <c r="J3688" i="12"/>
  <c r="J3687" i="12"/>
  <c r="J3686" i="12"/>
  <c r="J3685" i="12"/>
  <c r="J3684" i="12"/>
  <c r="J3683" i="12"/>
  <c r="J3682" i="12"/>
  <c r="J3681" i="12"/>
  <c r="J3680" i="12"/>
  <c r="J3679" i="12"/>
  <c r="J3678" i="12"/>
  <c r="J3677" i="12"/>
  <c r="J3676" i="12"/>
  <c r="J3675" i="12"/>
  <c r="J3674" i="12"/>
  <c r="J3673" i="12"/>
  <c r="J3672" i="12"/>
  <c r="J3671" i="12"/>
  <c r="J3670" i="12"/>
  <c r="J3669" i="12"/>
  <c r="J3668" i="12"/>
  <c r="J3667" i="12"/>
  <c r="J3666" i="12"/>
  <c r="J3665" i="12"/>
  <c r="J3664" i="12"/>
  <c r="J3663" i="12"/>
  <c r="J3662" i="12"/>
  <c r="J3661" i="12"/>
  <c r="J3660" i="12"/>
  <c r="J3659" i="12"/>
  <c r="J3658" i="12"/>
  <c r="J3657" i="12"/>
  <c r="J3656" i="12"/>
  <c r="J3655" i="12"/>
  <c r="J3654" i="12"/>
  <c r="J3653" i="12"/>
  <c r="J3652" i="12"/>
  <c r="J3651" i="12"/>
  <c r="J3650" i="12"/>
  <c r="J3649" i="12"/>
  <c r="J3648" i="12"/>
  <c r="J3647" i="12"/>
  <c r="J3646" i="12"/>
  <c r="J3645" i="12"/>
  <c r="J3644" i="12"/>
  <c r="J3643" i="12"/>
  <c r="J3642" i="12"/>
  <c r="J3641" i="12"/>
  <c r="J3640" i="12"/>
  <c r="J3639" i="12"/>
  <c r="J3638" i="12"/>
  <c r="J3637" i="12"/>
  <c r="J3636" i="12"/>
  <c r="J3635" i="12"/>
  <c r="J3634" i="12"/>
  <c r="J3633" i="12"/>
  <c r="J3632" i="12"/>
  <c r="J3631" i="12"/>
  <c r="J3630" i="12"/>
  <c r="J3629" i="12"/>
  <c r="J3628" i="12"/>
  <c r="J3627" i="12"/>
  <c r="J3626" i="12"/>
  <c r="J3625" i="12"/>
  <c r="J3624" i="12"/>
  <c r="J3623" i="12"/>
  <c r="J3622" i="12"/>
  <c r="J3621" i="12"/>
  <c r="J3620" i="12"/>
  <c r="J3619" i="12"/>
  <c r="J3618" i="12"/>
  <c r="J3617" i="12"/>
  <c r="J3616" i="12"/>
  <c r="J3615" i="12"/>
  <c r="J3614" i="12"/>
  <c r="J3613" i="12"/>
  <c r="J3612" i="12"/>
  <c r="J3611" i="12"/>
  <c r="J3610" i="12"/>
  <c r="J3609" i="12"/>
  <c r="J3608" i="12"/>
  <c r="J3607" i="12"/>
  <c r="J3606" i="12"/>
  <c r="J3605" i="12"/>
  <c r="J3604" i="12"/>
  <c r="J3603" i="12"/>
  <c r="J3602" i="12"/>
  <c r="J3601" i="12"/>
  <c r="J3600" i="12"/>
  <c r="J3599" i="12"/>
  <c r="J3598" i="12"/>
  <c r="J3597" i="12"/>
  <c r="J3596" i="12"/>
  <c r="J3595" i="12"/>
  <c r="J3594" i="12"/>
  <c r="J3593" i="12"/>
  <c r="J3592" i="12"/>
  <c r="J3591" i="12"/>
  <c r="J3590" i="12"/>
  <c r="J3589" i="12"/>
  <c r="J3588" i="12"/>
  <c r="J3587" i="12"/>
  <c r="J3586" i="12"/>
  <c r="J3585" i="12"/>
  <c r="J3584" i="12"/>
  <c r="J3583" i="12"/>
  <c r="J3582" i="12"/>
  <c r="J3581" i="12"/>
  <c r="J3580" i="12"/>
  <c r="J3579" i="12"/>
  <c r="J3578" i="12"/>
  <c r="J3577" i="12"/>
  <c r="J3576" i="12"/>
  <c r="J3575" i="12"/>
  <c r="J3574" i="12"/>
  <c r="J3573" i="12"/>
  <c r="J3572" i="12"/>
  <c r="J3571" i="12"/>
  <c r="J3570" i="12"/>
  <c r="J3569" i="12"/>
  <c r="J3568" i="12"/>
  <c r="J3567" i="12"/>
  <c r="J3566" i="12"/>
  <c r="J3565" i="12"/>
  <c r="J3564" i="12"/>
  <c r="J3563" i="12"/>
  <c r="J3562" i="12"/>
  <c r="J3561" i="12"/>
  <c r="J3560" i="12"/>
  <c r="J3559" i="12"/>
  <c r="J3558" i="12"/>
  <c r="J3557" i="12"/>
  <c r="J3556" i="12"/>
  <c r="J3555" i="12"/>
  <c r="J3554" i="12"/>
  <c r="J3553" i="12"/>
  <c r="J3552" i="12"/>
  <c r="J3551" i="12"/>
  <c r="J3550" i="12"/>
  <c r="J3549" i="12"/>
  <c r="J3548" i="12"/>
  <c r="J3547" i="12"/>
  <c r="J3546" i="12"/>
  <c r="J3545" i="12"/>
  <c r="J3544" i="12"/>
  <c r="J3543" i="12"/>
  <c r="J3542" i="12"/>
  <c r="J3541" i="12"/>
  <c r="J3540" i="12"/>
  <c r="J3539" i="12"/>
  <c r="J3538" i="12"/>
  <c r="J3537" i="12"/>
  <c r="J3536" i="12"/>
  <c r="J3535" i="12"/>
  <c r="J3534" i="12"/>
  <c r="J3533" i="12"/>
  <c r="J3532" i="12"/>
  <c r="J3531" i="12"/>
  <c r="J3530" i="12"/>
  <c r="J3529" i="12"/>
  <c r="J3528" i="12"/>
  <c r="J3527" i="12"/>
  <c r="J3526" i="12"/>
  <c r="J3525" i="12"/>
  <c r="J3524" i="12"/>
  <c r="J3523" i="12"/>
  <c r="J3522" i="12"/>
  <c r="J3521" i="12"/>
  <c r="J3520" i="12"/>
  <c r="J3519" i="12"/>
  <c r="J3518" i="12"/>
  <c r="J3517" i="12"/>
  <c r="J3516" i="12"/>
  <c r="J3515" i="12"/>
  <c r="J3514" i="12"/>
  <c r="J3513" i="12"/>
  <c r="J3512" i="12"/>
  <c r="J3511" i="12"/>
  <c r="J3510" i="12"/>
  <c r="J3509" i="12"/>
  <c r="J3508" i="12"/>
  <c r="J3507" i="12"/>
  <c r="J3506" i="12"/>
  <c r="J3505" i="12"/>
  <c r="J3504" i="12"/>
  <c r="J3503" i="12"/>
  <c r="J3502" i="12"/>
  <c r="J3501" i="12"/>
  <c r="J3500" i="12"/>
  <c r="J3499" i="12"/>
  <c r="J3498" i="12"/>
  <c r="J3497" i="12"/>
  <c r="J3496" i="12"/>
  <c r="J3495" i="12"/>
  <c r="J3494" i="12"/>
  <c r="J3493" i="12"/>
  <c r="J3492" i="12"/>
  <c r="J3491" i="12"/>
  <c r="J3490" i="12"/>
  <c r="J3489" i="12"/>
  <c r="J3488" i="12"/>
  <c r="J3487" i="12"/>
  <c r="J3486" i="12"/>
  <c r="J3485" i="12"/>
  <c r="J3484" i="12"/>
  <c r="J3483" i="12"/>
  <c r="J3482" i="12"/>
  <c r="J3481" i="12"/>
  <c r="J3480" i="12"/>
  <c r="J3479" i="12"/>
  <c r="J3478" i="12"/>
  <c r="J3477" i="12"/>
  <c r="J3476" i="12"/>
  <c r="J3475" i="12"/>
  <c r="J3474" i="12"/>
  <c r="J3473" i="12"/>
  <c r="J3472" i="12"/>
  <c r="J3471" i="12"/>
  <c r="J3470" i="12"/>
  <c r="J3469" i="12"/>
  <c r="J3468" i="12"/>
  <c r="J3467" i="12"/>
  <c r="J3466" i="12"/>
  <c r="J3465" i="12"/>
  <c r="J3464" i="12"/>
  <c r="J3463" i="12"/>
  <c r="J3462" i="12"/>
  <c r="J3461" i="12"/>
  <c r="J3460" i="12"/>
  <c r="J3459" i="12"/>
  <c r="J3458" i="12"/>
  <c r="J3457" i="12"/>
  <c r="J3456" i="12"/>
  <c r="J3455" i="12"/>
  <c r="J3454" i="12"/>
  <c r="J3453" i="12"/>
  <c r="J3452" i="12"/>
  <c r="J3451" i="12"/>
  <c r="J3450" i="12"/>
  <c r="J3449" i="12"/>
  <c r="J3448" i="12"/>
  <c r="J3447" i="12"/>
  <c r="J3446" i="12"/>
  <c r="J3445" i="12"/>
  <c r="J3444" i="12"/>
  <c r="J3443" i="12"/>
  <c r="J3442" i="12"/>
  <c r="J3441" i="12"/>
  <c r="J3440" i="12"/>
  <c r="J3439" i="12"/>
  <c r="J3438" i="12"/>
  <c r="J3437" i="12"/>
  <c r="J3436" i="12"/>
  <c r="J3435" i="12"/>
  <c r="J3434" i="12"/>
  <c r="J3433" i="12"/>
  <c r="J3432" i="12"/>
  <c r="J3431" i="12"/>
  <c r="J3430" i="12"/>
  <c r="J3429" i="12"/>
  <c r="J3428" i="12"/>
  <c r="J3427" i="12"/>
  <c r="J3426" i="12"/>
  <c r="J3425" i="12"/>
  <c r="J3424" i="12"/>
  <c r="J3423" i="12"/>
  <c r="J3422" i="12"/>
  <c r="J3421" i="12"/>
  <c r="J3420" i="12"/>
  <c r="J3419" i="12"/>
  <c r="J3418" i="12"/>
  <c r="J3417" i="12"/>
  <c r="J3416" i="12"/>
  <c r="J3415" i="12"/>
  <c r="J3414" i="12"/>
  <c r="J3413" i="12"/>
  <c r="J3412" i="12"/>
  <c r="J3411" i="12"/>
  <c r="J3410" i="12"/>
  <c r="J3409" i="12"/>
  <c r="J3408" i="12"/>
  <c r="J3407" i="12"/>
  <c r="J3406" i="12"/>
  <c r="J3405" i="12"/>
  <c r="J3404" i="12"/>
  <c r="J3403" i="12"/>
  <c r="J3402" i="12"/>
  <c r="J3401" i="12"/>
  <c r="J3400" i="12"/>
  <c r="J3399" i="12"/>
  <c r="J3398" i="12"/>
  <c r="J3397" i="12"/>
  <c r="J3396" i="12"/>
  <c r="J3395" i="12"/>
  <c r="J3394" i="12"/>
  <c r="J3393" i="12"/>
  <c r="J3392" i="12"/>
  <c r="J3391" i="12"/>
  <c r="J3390" i="12"/>
  <c r="J3389" i="12"/>
  <c r="J3388" i="12"/>
  <c r="J3387" i="12"/>
  <c r="J3386" i="12"/>
  <c r="J3385" i="12"/>
  <c r="J3384" i="12"/>
  <c r="J3383" i="12"/>
  <c r="J3382" i="12"/>
  <c r="J3381" i="12"/>
  <c r="J3380" i="12"/>
  <c r="J3379" i="12"/>
  <c r="J3378" i="12"/>
  <c r="J3377" i="12"/>
  <c r="J3376" i="12"/>
  <c r="J3375" i="12"/>
  <c r="J3374" i="12"/>
  <c r="J3373" i="12"/>
  <c r="J3372" i="12"/>
  <c r="J3371" i="12"/>
  <c r="J3370" i="12"/>
  <c r="J3369" i="12"/>
  <c r="J3368" i="12"/>
  <c r="J3367" i="12"/>
  <c r="J3366" i="12"/>
  <c r="J3365" i="12"/>
  <c r="J3364" i="12"/>
  <c r="J3363" i="12"/>
  <c r="J3362" i="12"/>
  <c r="J3361" i="12"/>
  <c r="J3360" i="12"/>
  <c r="J3359" i="12"/>
  <c r="J3358" i="12"/>
  <c r="J3357" i="12"/>
  <c r="J3356" i="12"/>
  <c r="J3355" i="12"/>
  <c r="J3354" i="12"/>
  <c r="J3353" i="12"/>
  <c r="J3352" i="12"/>
  <c r="J3351" i="12"/>
  <c r="J3350" i="12"/>
  <c r="J3349" i="12"/>
  <c r="J3348" i="12"/>
  <c r="J3347" i="12"/>
  <c r="J3346" i="12"/>
  <c r="J3345" i="12"/>
  <c r="J3344" i="12"/>
  <c r="J3343" i="12"/>
  <c r="J3342" i="12"/>
  <c r="J3341" i="12"/>
  <c r="J3340" i="12"/>
  <c r="J3339" i="12"/>
  <c r="J3338" i="12"/>
  <c r="J3337" i="12"/>
  <c r="J3336" i="12"/>
  <c r="J3335" i="12"/>
  <c r="J3334" i="12"/>
  <c r="J3333" i="12"/>
  <c r="J3332" i="12"/>
  <c r="J3331" i="12"/>
  <c r="J3330" i="12"/>
  <c r="J3329" i="12"/>
  <c r="J3328" i="12"/>
  <c r="J3327" i="12"/>
  <c r="J3326" i="12"/>
  <c r="J3325" i="12"/>
  <c r="J3324" i="12"/>
  <c r="J3323" i="12"/>
  <c r="J3322" i="12"/>
  <c r="J3321" i="12"/>
  <c r="J3320" i="12"/>
  <c r="J3319" i="12"/>
  <c r="J3318" i="12"/>
  <c r="J3317" i="12"/>
  <c r="J3316" i="12"/>
  <c r="J3315" i="12"/>
  <c r="J3314" i="12"/>
  <c r="J3313" i="12"/>
  <c r="J3312" i="12"/>
  <c r="J3311" i="12"/>
  <c r="J3310" i="12"/>
  <c r="J3309" i="12"/>
  <c r="J3308" i="12"/>
  <c r="J3307" i="12"/>
  <c r="J3306" i="12"/>
  <c r="J3305" i="12"/>
  <c r="J3304" i="12"/>
  <c r="J3303" i="12"/>
  <c r="J3302" i="12"/>
  <c r="J3301" i="12"/>
  <c r="J3300" i="12"/>
  <c r="J3299" i="12"/>
  <c r="J3298" i="12"/>
  <c r="J3297" i="12"/>
  <c r="J3296" i="12"/>
  <c r="J3295" i="12"/>
  <c r="J3294" i="12"/>
  <c r="J3293" i="12"/>
  <c r="J3292" i="12"/>
  <c r="J3291" i="12"/>
  <c r="J3290" i="12"/>
  <c r="J3289" i="12"/>
  <c r="J3288" i="12"/>
  <c r="J3287" i="12"/>
  <c r="J3286" i="12"/>
  <c r="J3285" i="12"/>
  <c r="J3284" i="12"/>
  <c r="J3283" i="12"/>
  <c r="J3282" i="12"/>
  <c r="J3281" i="12"/>
  <c r="J3280" i="12"/>
  <c r="J3279" i="12"/>
  <c r="J3278" i="12"/>
  <c r="J3277" i="12"/>
  <c r="J3276" i="12"/>
  <c r="J3275" i="12"/>
  <c r="J3274" i="12"/>
  <c r="J3273" i="12"/>
  <c r="J3272" i="12"/>
  <c r="J3271" i="12"/>
  <c r="J3270" i="12"/>
  <c r="J3269" i="12"/>
  <c r="J3268" i="12"/>
  <c r="J3267" i="12"/>
  <c r="J3266" i="12"/>
  <c r="J3265" i="12"/>
  <c r="J3264" i="12"/>
  <c r="J3263" i="12"/>
  <c r="J3262" i="12"/>
  <c r="J3261" i="12"/>
  <c r="J3260" i="12"/>
  <c r="J3259" i="12"/>
  <c r="J3258" i="12"/>
  <c r="J3257" i="12"/>
  <c r="J3256" i="12"/>
  <c r="J3255" i="12"/>
  <c r="J3254" i="12"/>
  <c r="J3253" i="12"/>
  <c r="J3252" i="12"/>
  <c r="J3251" i="12"/>
  <c r="J3250" i="12"/>
  <c r="J3249" i="12"/>
  <c r="J3248" i="12"/>
  <c r="J3247" i="12"/>
  <c r="J3246" i="12"/>
  <c r="J3245" i="12"/>
  <c r="J3244" i="12"/>
  <c r="J3243" i="12"/>
  <c r="J3242" i="12"/>
  <c r="J3241" i="12"/>
  <c r="J3240" i="12"/>
  <c r="J3239" i="12"/>
  <c r="J3238" i="12"/>
  <c r="J3237" i="12"/>
  <c r="J3236" i="12"/>
  <c r="J3235" i="12"/>
  <c r="J3234" i="12"/>
  <c r="J3233" i="12"/>
  <c r="J3232" i="12"/>
  <c r="J3231" i="12"/>
  <c r="J3230" i="12"/>
  <c r="J3229" i="12"/>
  <c r="J3228" i="12"/>
  <c r="J3227" i="12"/>
  <c r="J3226" i="12"/>
  <c r="J3225" i="12"/>
  <c r="J3224" i="12"/>
  <c r="J3223" i="12"/>
  <c r="J3222" i="12"/>
  <c r="J3221" i="12"/>
  <c r="J3220" i="12"/>
  <c r="J3219" i="12"/>
  <c r="J3218" i="12"/>
  <c r="J3217" i="12"/>
  <c r="J3216" i="12"/>
  <c r="J3215" i="12"/>
  <c r="J3214" i="12"/>
  <c r="J3213" i="12"/>
  <c r="J3212" i="12"/>
  <c r="J3211" i="12"/>
  <c r="J3210" i="12"/>
  <c r="J3209" i="12"/>
  <c r="J3208" i="12"/>
  <c r="J3207" i="12"/>
  <c r="J3206" i="12"/>
  <c r="J3205" i="12"/>
  <c r="J3204" i="12"/>
  <c r="J3203" i="12"/>
  <c r="J3202" i="12"/>
  <c r="J3201" i="12"/>
  <c r="J3200" i="12"/>
  <c r="J3199" i="12"/>
  <c r="J3198" i="12"/>
  <c r="J3197" i="12"/>
  <c r="J3196" i="12"/>
  <c r="J3195" i="12"/>
  <c r="J3194" i="12"/>
  <c r="J3193" i="12"/>
  <c r="J3192" i="12"/>
  <c r="J3191" i="12"/>
  <c r="J3190" i="12"/>
  <c r="J3189" i="12"/>
  <c r="J3188" i="12"/>
  <c r="J3187" i="12"/>
  <c r="J3186" i="12"/>
  <c r="J3185" i="12"/>
  <c r="J3184" i="12"/>
  <c r="J3183" i="12"/>
  <c r="J3182" i="12"/>
  <c r="J3181" i="12"/>
  <c r="J3180" i="12"/>
  <c r="J3179" i="12"/>
  <c r="J3178" i="12"/>
  <c r="J3177" i="12"/>
  <c r="J3176" i="12"/>
  <c r="J3175" i="12"/>
  <c r="J3174" i="12"/>
  <c r="J3173" i="12"/>
  <c r="J3172" i="12"/>
  <c r="J3171" i="12"/>
  <c r="J3170" i="12"/>
  <c r="J3169" i="12"/>
  <c r="J3168" i="12"/>
  <c r="J3167" i="12"/>
  <c r="J3166" i="12"/>
  <c r="J3165" i="12"/>
  <c r="J3164" i="12"/>
  <c r="J3163" i="12"/>
  <c r="J3162" i="12"/>
  <c r="J3161" i="12"/>
  <c r="J3160" i="12"/>
  <c r="J3159" i="12"/>
  <c r="J3158" i="12"/>
  <c r="J3157" i="12"/>
  <c r="J3156" i="12"/>
  <c r="J3155" i="12"/>
  <c r="J3154" i="12"/>
  <c r="J3153" i="12"/>
  <c r="J3152" i="12"/>
  <c r="J3151" i="12"/>
  <c r="J3150" i="12"/>
  <c r="J3149" i="12"/>
  <c r="J3148" i="12"/>
  <c r="J3147" i="12"/>
  <c r="J3146" i="12"/>
  <c r="J3145" i="12"/>
  <c r="J3144" i="12"/>
  <c r="J3143" i="12"/>
  <c r="J3142" i="12"/>
  <c r="J3141" i="12"/>
  <c r="J3140" i="12"/>
  <c r="J3139" i="12"/>
  <c r="J3138" i="12"/>
  <c r="J3137" i="12"/>
  <c r="J3136" i="12"/>
  <c r="J3135" i="12"/>
  <c r="J3134" i="12"/>
  <c r="J3133" i="12"/>
  <c r="J3132" i="12"/>
  <c r="J3131" i="12"/>
  <c r="J3130" i="12"/>
  <c r="J3129" i="12"/>
  <c r="J3128" i="12"/>
  <c r="J3127" i="12"/>
  <c r="J3126" i="12"/>
  <c r="J3125" i="12"/>
  <c r="J3124" i="12"/>
  <c r="J3123" i="12"/>
  <c r="J3122" i="12"/>
  <c r="J3121" i="12"/>
  <c r="J3120" i="12"/>
  <c r="J3119" i="12"/>
  <c r="J3118" i="12"/>
  <c r="J3117" i="12"/>
  <c r="J3116" i="12"/>
  <c r="J3115" i="12"/>
  <c r="J3114" i="12"/>
  <c r="J3113" i="12"/>
  <c r="J3112" i="12"/>
  <c r="J3111" i="12"/>
  <c r="J3110" i="12"/>
  <c r="J3109" i="12"/>
  <c r="J3108" i="12"/>
  <c r="J3107" i="12"/>
  <c r="J3106" i="12"/>
  <c r="J3105" i="12"/>
  <c r="J3104" i="12"/>
  <c r="J3103" i="12"/>
  <c r="J3102" i="12"/>
  <c r="J3101" i="12"/>
  <c r="J3100" i="12"/>
  <c r="J3099" i="12"/>
  <c r="J3098" i="12"/>
  <c r="J3097" i="12"/>
  <c r="J3096" i="12"/>
  <c r="J3095" i="12"/>
  <c r="J3094" i="12"/>
  <c r="J3093" i="12"/>
  <c r="J3092" i="12"/>
  <c r="J3091" i="12"/>
  <c r="J3090" i="12"/>
  <c r="J3089" i="12"/>
  <c r="J3088" i="12"/>
  <c r="J3087" i="12"/>
  <c r="J3086" i="12"/>
  <c r="J3085" i="12"/>
  <c r="J3084" i="12"/>
  <c r="J3083" i="12"/>
  <c r="J3082" i="12"/>
  <c r="J3081" i="12"/>
  <c r="J3080" i="12"/>
  <c r="J3079" i="12"/>
  <c r="J3078" i="12"/>
  <c r="J3077" i="12"/>
  <c r="J3076" i="12"/>
  <c r="J3075" i="12"/>
  <c r="J3074" i="12"/>
  <c r="J3073" i="12"/>
  <c r="J3072" i="12"/>
  <c r="J3071" i="12"/>
  <c r="J3070" i="12"/>
  <c r="J3069" i="12"/>
  <c r="J3068" i="12"/>
  <c r="J3067" i="12"/>
  <c r="J3066" i="12"/>
  <c r="J3065" i="12"/>
  <c r="J3064" i="12"/>
  <c r="J3063" i="12"/>
  <c r="J3062" i="12"/>
  <c r="J3061" i="12"/>
  <c r="J3060" i="12"/>
  <c r="J3059" i="12"/>
  <c r="J3058" i="12"/>
  <c r="J3057" i="12"/>
  <c r="J3056" i="12"/>
  <c r="J3055" i="12"/>
  <c r="J3054" i="12"/>
  <c r="J3053" i="12"/>
  <c r="J3052" i="12"/>
  <c r="J3051" i="12"/>
  <c r="J3050" i="12"/>
  <c r="J3049" i="12"/>
  <c r="J3048" i="12"/>
  <c r="J3047" i="12"/>
  <c r="J3046" i="12"/>
  <c r="J3045" i="12"/>
  <c r="J3044" i="12"/>
  <c r="J3043" i="12"/>
  <c r="J3042" i="12"/>
  <c r="J3041" i="12"/>
  <c r="J3040" i="12"/>
  <c r="J3039" i="12"/>
  <c r="J3038" i="12"/>
  <c r="J3037" i="12"/>
  <c r="J3036" i="12"/>
  <c r="J3035" i="12"/>
  <c r="J3034" i="12"/>
  <c r="J3033" i="12"/>
  <c r="J3032" i="12"/>
  <c r="J3031" i="12"/>
  <c r="J3030" i="12"/>
  <c r="J3029" i="12"/>
  <c r="J3028" i="12"/>
  <c r="J3027" i="12"/>
  <c r="J3026" i="12"/>
  <c r="J3025" i="12"/>
  <c r="J3024" i="12"/>
  <c r="J3023" i="12"/>
  <c r="J3022" i="12"/>
  <c r="J3021" i="12"/>
  <c r="J3020" i="12"/>
  <c r="J3019" i="12"/>
  <c r="J3018" i="12"/>
  <c r="J3017" i="12"/>
  <c r="J3016" i="12"/>
  <c r="J3015" i="12"/>
  <c r="J3014" i="12"/>
  <c r="J3013" i="12"/>
  <c r="J3012" i="12"/>
  <c r="J3011" i="12"/>
  <c r="J3010" i="12"/>
  <c r="J3009" i="12"/>
  <c r="J3008" i="12"/>
  <c r="J3007" i="12"/>
  <c r="J3006" i="12"/>
  <c r="J3005" i="12"/>
  <c r="J3004" i="12"/>
  <c r="J3003" i="12"/>
  <c r="J3002" i="12"/>
  <c r="J3001" i="12"/>
  <c r="J3000" i="12"/>
  <c r="J2999" i="12"/>
  <c r="J2998" i="12"/>
  <c r="J2997" i="12"/>
  <c r="J2996" i="12"/>
  <c r="J2995" i="12"/>
  <c r="J2994" i="12"/>
  <c r="J2993" i="12"/>
  <c r="J2992" i="12"/>
  <c r="J2991" i="12"/>
  <c r="J2990" i="12"/>
  <c r="J2989" i="12"/>
  <c r="J2988" i="12"/>
  <c r="J2987" i="12"/>
  <c r="J2986" i="12"/>
  <c r="J2985" i="12"/>
  <c r="J2984" i="12"/>
  <c r="J2983" i="12"/>
  <c r="J2982" i="12"/>
  <c r="J2981" i="12"/>
  <c r="J2980" i="12"/>
  <c r="J2979" i="12"/>
  <c r="J2978" i="12"/>
  <c r="J2977" i="12"/>
  <c r="J2976" i="12"/>
  <c r="J2975" i="12"/>
  <c r="J2974" i="12"/>
  <c r="J2973" i="12"/>
  <c r="J2972" i="12"/>
  <c r="J2971" i="12"/>
  <c r="J2970" i="12"/>
  <c r="J2969" i="12"/>
  <c r="J2968" i="12"/>
  <c r="J2967" i="12"/>
  <c r="J2966" i="12"/>
  <c r="J2965" i="12"/>
  <c r="J2964" i="12"/>
  <c r="J2963" i="12"/>
  <c r="J2962" i="12"/>
  <c r="J2961" i="12"/>
  <c r="J2960" i="12"/>
  <c r="J2959" i="12"/>
  <c r="J2958" i="12"/>
  <c r="J2957" i="12"/>
  <c r="J2956" i="12"/>
  <c r="J2955" i="12"/>
  <c r="J2954" i="12"/>
  <c r="J2953" i="12"/>
  <c r="J2952" i="12"/>
  <c r="J2951" i="12"/>
  <c r="J2950" i="12"/>
  <c r="J2949" i="12"/>
  <c r="J2948" i="12"/>
  <c r="J2947" i="12"/>
  <c r="J2946" i="12"/>
  <c r="J2945" i="12"/>
  <c r="J2944" i="12"/>
  <c r="J2943" i="12"/>
  <c r="J2942" i="12"/>
  <c r="J2941" i="12"/>
  <c r="J2940" i="12"/>
  <c r="J2939" i="12"/>
  <c r="J2938" i="12"/>
  <c r="J2937" i="12"/>
  <c r="J2936" i="12"/>
  <c r="J2935" i="12"/>
  <c r="J2934" i="12"/>
  <c r="J2933" i="12"/>
  <c r="J2932" i="12"/>
  <c r="J2931" i="12"/>
  <c r="J2930" i="12"/>
  <c r="J2929" i="12"/>
  <c r="J2928" i="12"/>
  <c r="J2927" i="12"/>
  <c r="J2926" i="12"/>
  <c r="J2925" i="12"/>
  <c r="J2924" i="12"/>
  <c r="J2923" i="12"/>
  <c r="J2922" i="12"/>
  <c r="J2921" i="12"/>
  <c r="J2920" i="12"/>
  <c r="J2919" i="12"/>
  <c r="J2918" i="12"/>
  <c r="J2917" i="12"/>
  <c r="J2916" i="12"/>
  <c r="J2915" i="12"/>
  <c r="J2914" i="12"/>
  <c r="J2913" i="12"/>
  <c r="J2912" i="12"/>
  <c r="J2911" i="12"/>
  <c r="J2910" i="12"/>
  <c r="J2909" i="12"/>
  <c r="J2908" i="12"/>
  <c r="J2907" i="12"/>
  <c r="J2906" i="12"/>
  <c r="J2905" i="12"/>
  <c r="J2904" i="12"/>
  <c r="J2903" i="12"/>
  <c r="J2902" i="12"/>
  <c r="J2901" i="12"/>
  <c r="J2900" i="12"/>
  <c r="J2899" i="12"/>
  <c r="J2898" i="12"/>
  <c r="J2897" i="12"/>
  <c r="J2896" i="12"/>
  <c r="J2895" i="12"/>
  <c r="J2894" i="12"/>
  <c r="J2893" i="12"/>
  <c r="J2892" i="12"/>
  <c r="J2891" i="12"/>
  <c r="J2890" i="12"/>
  <c r="J2889" i="12"/>
  <c r="J2888" i="12"/>
  <c r="J2887" i="12"/>
  <c r="J2886" i="12"/>
  <c r="J2885" i="12"/>
  <c r="J2884" i="12"/>
  <c r="J2883" i="12"/>
  <c r="J2882" i="12"/>
  <c r="J2881" i="12"/>
  <c r="J2880" i="12"/>
  <c r="J2879" i="12"/>
  <c r="J2878" i="12"/>
  <c r="J2877" i="12"/>
  <c r="J2876" i="12"/>
  <c r="J2875" i="12"/>
  <c r="J2874" i="12"/>
  <c r="J2873" i="12"/>
  <c r="J2872" i="12"/>
  <c r="J2871" i="12"/>
  <c r="J2870" i="12"/>
  <c r="J2869" i="12"/>
  <c r="J2868" i="12"/>
  <c r="J2867" i="12"/>
  <c r="J2866" i="12"/>
  <c r="J2865" i="12"/>
  <c r="J2864" i="12"/>
  <c r="J2863" i="12"/>
  <c r="J2862" i="12"/>
  <c r="J2861" i="12"/>
  <c r="J2860" i="12"/>
  <c r="J2859" i="12"/>
  <c r="J2858" i="12"/>
  <c r="J2857" i="12"/>
  <c r="J2856" i="12"/>
  <c r="J2855" i="12"/>
  <c r="J2854" i="12"/>
  <c r="J2853" i="12"/>
  <c r="J2852" i="12"/>
  <c r="J2851" i="12"/>
  <c r="J2850" i="12"/>
  <c r="J2849" i="12"/>
  <c r="J2848" i="12"/>
  <c r="J2847" i="12"/>
  <c r="J2846" i="12"/>
  <c r="J2845" i="12"/>
  <c r="J2844" i="12"/>
  <c r="J2843" i="12"/>
  <c r="J2842" i="12"/>
  <c r="J2841" i="12"/>
  <c r="J2840" i="12"/>
  <c r="J2839" i="12"/>
  <c r="J2838" i="12"/>
  <c r="J2837" i="12"/>
  <c r="J2836" i="12"/>
  <c r="J2835" i="12"/>
  <c r="J2834" i="12"/>
  <c r="J2833" i="12"/>
  <c r="J2832" i="12"/>
  <c r="J2831" i="12"/>
  <c r="J2830" i="12"/>
  <c r="J2829" i="12"/>
  <c r="J2828" i="12"/>
  <c r="J2827" i="12"/>
  <c r="J2826" i="12"/>
  <c r="J2825" i="12"/>
  <c r="J2824" i="12"/>
  <c r="J2823" i="12"/>
  <c r="J2822" i="12"/>
  <c r="J2821" i="12"/>
  <c r="J2820" i="12"/>
  <c r="J2819" i="12"/>
  <c r="J2818" i="12"/>
  <c r="J2817" i="12"/>
  <c r="J2816" i="12"/>
  <c r="J2815" i="12"/>
  <c r="J2814" i="12"/>
  <c r="J2813" i="12"/>
  <c r="J2812" i="12"/>
  <c r="J2811" i="12"/>
  <c r="J2810" i="12"/>
  <c r="J2809" i="12"/>
  <c r="J2808" i="12"/>
  <c r="J2807" i="12"/>
  <c r="J2806" i="12"/>
  <c r="J2805" i="12"/>
  <c r="J2804" i="12"/>
  <c r="J2803" i="12"/>
  <c r="J2802" i="12"/>
  <c r="J2801" i="12"/>
  <c r="J2800" i="12"/>
  <c r="J2799" i="12"/>
  <c r="J2798" i="12"/>
  <c r="J2797" i="12"/>
  <c r="J2796" i="12"/>
  <c r="J2795" i="12"/>
  <c r="J2794" i="12"/>
  <c r="J2793" i="12"/>
  <c r="J2792" i="12"/>
  <c r="J2791" i="12"/>
  <c r="J2790" i="12"/>
  <c r="J2789" i="12"/>
  <c r="J2788" i="12"/>
  <c r="J2787" i="12"/>
  <c r="J2786" i="12"/>
  <c r="J2785" i="12"/>
  <c r="J2784" i="12"/>
  <c r="J2783" i="12"/>
  <c r="J2782" i="12"/>
  <c r="J2781" i="12"/>
  <c r="J2780" i="12"/>
  <c r="J2779" i="12"/>
  <c r="J2778" i="12"/>
  <c r="J2777" i="12"/>
  <c r="J2776" i="12"/>
  <c r="J2775" i="12"/>
  <c r="J2774" i="12"/>
  <c r="J2773" i="12"/>
  <c r="J2772" i="12"/>
  <c r="J2771" i="12"/>
  <c r="J2770" i="12"/>
  <c r="J2769" i="12"/>
  <c r="J2768" i="12"/>
  <c r="J2767" i="12"/>
  <c r="J2766" i="12"/>
  <c r="J2765" i="12"/>
  <c r="J2764" i="12"/>
  <c r="J2763" i="12"/>
  <c r="J2762" i="12"/>
  <c r="J2761" i="12"/>
  <c r="J2760" i="12"/>
  <c r="J2759" i="12"/>
  <c r="J2758" i="12"/>
  <c r="J2757" i="12"/>
  <c r="J2756" i="12"/>
  <c r="J2755" i="12"/>
  <c r="J2754" i="12"/>
  <c r="J2753" i="12"/>
  <c r="J2752" i="12"/>
  <c r="J2751" i="12"/>
  <c r="J2750" i="12"/>
  <c r="J2749" i="12"/>
  <c r="J2748" i="12"/>
  <c r="J2747" i="12"/>
  <c r="J2746" i="12"/>
  <c r="J2745" i="12"/>
  <c r="J2744" i="12"/>
  <c r="J2743" i="12"/>
  <c r="J2742" i="12"/>
  <c r="J2741" i="12"/>
  <c r="J2740" i="12"/>
  <c r="J2739" i="12"/>
  <c r="J2738" i="12"/>
  <c r="J2737" i="12"/>
  <c r="J2736" i="12"/>
  <c r="J2735" i="12"/>
  <c r="J2734" i="12"/>
  <c r="J2733" i="12"/>
  <c r="J2732" i="12"/>
  <c r="J2731" i="12"/>
  <c r="J2730" i="12"/>
  <c r="J2729" i="12"/>
  <c r="J2728" i="12"/>
  <c r="J2727" i="12"/>
  <c r="J2726" i="12"/>
  <c r="J2725" i="12"/>
  <c r="J2724" i="12"/>
  <c r="J2723" i="12"/>
  <c r="J2722" i="12"/>
  <c r="J2721" i="12"/>
  <c r="J2720" i="12"/>
  <c r="J2719" i="12"/>
  <c r="J2718" i="12"/>
  <c r="J2717" i="12"/>
  <c r="J2716" i="12"/>
  <c r="J2715" i="12"/>
  <c r="J2714" i="12"/>
  <c r="J2713" i="12"/>
  <c r="J2712" i="12"/>
  <c r="J2711" i="12"/>
  <c r="J2710" i="12"/>
  <c r="J2709" i="12"/>
  <c r="J2708" i="12"/>
  <c r="J2707" i="12"/>
  <c r="J2706" i="12"/>
  <c r="J2705" i="12"/>
  <c r="J2704" i="12"/>
  <c r="J2703" i="12"/>
  <c r="J2702" i="12"/>
  <c r="J2701" i="12"/>
  <c r="J2700" i="12"/>
  <c r="J2699" i="12"/>
  <c r="J2698" i="12"/>
  <c r="J2697" i="12"/>
  <c r="J2696" i="12"/>
  <c r="J2695" i="12"/>
  <c r="J2694" i="12"/>
  <c r="J2693" i="12"/>
  <c r="J2692" i="12"/>
  <c r="J2691" i="12"/>
  <c r="J2690" i="12"/>
  <c r="J2689" i="12"/>
  <c r="J2688" i="12"/>
  <c r="J2687" i="12"/>
  <c r="J2686" i="12"/>
  <c r="J2685" i="12"/>
  <c r="J2684" i="12"/>
  <c r="J2683" i="12"/>
  <c r="J2682" i="12"/>
  <c r="J2681" i="12"/>
  <c r="J2680" i="12"/>
  <c r="J2679" i="12"/>
  <c r="J2678" i="12"/>
  <c r="J2677" i="12"/>
  <c r="J2676" i="12"/>
  <c r="J2675" i="12"/>
  <c r="J2674" i="12"/>
  <c r="J2673" i="12"/>
  <c r="J2672" i="12"/>
  <c r="J2671" i="12"/>
  <c r="J2670" i="12"/>
  <c r="J2669" i="12"/>
  <c r="J2668" i="12"/>
  <c r="J2667" i="12"/>
  <c r="J2666" i="12"/>
  <c r="J2665" i="12"/>
  <c r="J2664" i="12"/>
  <c r="J2663" i="12"/>
  <c r="J2662" i="12"/>
  <c r="J2661" i="12"/>
  <c r="J2660" i="12"/>
  <c r="J2659" i="12"/>
  <c r="J2658" i="12"/>
  <c r="J2657" i="12"/>
  <c r="J2656" i="12"/>
  <c r="J2655" i="12"/>
  <c r="J2654" i="12"/>
  <c r="J2653" i="12"/>
  <c r="J2652" i="12"/>
  <c r="J2651" i="12"/>
  <c r="J2650" i="12"/>
  <c r="J2649" i="12"/>
  <c r="J2648" i="12"/>
  <c r="J2647" i="12"/>
  <c r="J2646" i="12"/>
  <c r="J2645" i="12"/>
  <c r="J2644" i="12"/>
  <c r="J2643" i="12"/>
  <c r="J2642" i="12"/>
  <c r="J2641" i="12"/>
  <c r="J2640" i="12"/>
  <c r="J2639" i="12"/>
  <c r="J2638" i="12"/>
  <c r="J2637" i="12"/>
  <c r="J2636" i="12"/>
  <c r="J2635" i="12"/>
  <c r="J2634" i="12"/>
  <c r="J2633" i="12"/>
  <c r="J2632" i="12"/>
  <c r="J2631" i="12"/>
  <c r="J2630" i="12"/>
  <c r="J2629" i="12"/>
  <c r="J2628" i="12"/>
  <c r="J2627" i="12"/>
  <c r="J2626" i="12"/>
  <c r="J2625" i="12"/>
  <c r="J2624" i="12"/>
  <c r="J2623" i="12"/>
  <c r="J2622" i="12"/>
  <c r="J2621" i="12"/>
  <c r="J2620" i="12"/>
  <c r="J2619" i="12"/>
  <c r="J2618" i="12"/>
  <c r="J2617" i="12"/>
  <c r="J2616" i="12"/>
  <c r="J2615" i="12"/>
  <c r="J2614" i="12"/>
  <c r="J2613" i="12"/>
  <c r="J2612" i="12"/>
  <c r="J2611" i="12"/>
  <c r="J2610" i="12"/>
  <c r="J2609" i="12"/>
  <c r="J2608" i="12"/>
  <c r="J2607" i="12"/>
  <c r="J2606" i="12"/>
  <c r="J2605" i="12"/>
  <c r="J2604" i="12"/>
  <c r="J2603" i="12"/>
  <c r="J2602" i="12"/>
  <c r="J2601" i="12"/>
  <c r="J2600" i="12"/>
  <c r="J2599" i="12"/>
  <c r="J2598" i="12"/>
  <c r="J2597" i="12"/>
  <c r="J2596" i="12"/>
  <c r="J2595" i="12"/>
  <c r="J2594" i="12"/>
  <c r="J2593" i="12"/>
  <c r="J2592" i="12"/>
  <c r="J2591" i="12"/>
  <c r="J2590" i="12"/>
  <c r="J2589" i="12"/>
  <c r="J2588" i="12"/>
  <c r="J2587" i="12"/>
  <c r="J2586" i="12"/>
  <c r="J2585" i="12"/>
  <c r="J2584" i="12"/>
  <c r="J2583" i="12"/>
  <c r="J2582" i="12"/>
  <c r="J2581" i="12"/>
  <c r="J2580" i="12"/>
  <c r="J2579" i="12"/>
  <c r="J2578" i="12"/>
  <c r="J2577" i="12"/>
  <c r="J2576" i="12"/>
  <c r="J2575" i="12"/>
  <c r="J2574" i="12"/>
  <c r="J2573" i="12"/>
  <c r="J2572" i="12"/>
  <c r="J2571" i="12"/>
  <c r="J2570" i="12"/>
  <c r="J2569" i="12"/>
  <c r="J2568" i="12"/>
  <c r="J2567" i="12"/>
  <c r="J2566" i="12"/>
  <c r="J2565" i="12"/>
  <c r="J2564" i="12"/>
  <c r="J2563" i="12"/>
  <c r="J2562" i="12"/>
  <c r="J2561" i="12"/>
  <c r="J2560" i="12"/>
  <c r="J2559" i="12"/>
  <c r="J2558" i="12"/>
  <c r="J2557" i="12"/>
  <c r="J2556" i="12"/>
  <c r="J2555" i="12"/>
  <c r="J2554" i="12"/>
  <c r="J2553" i="12"/>
  <c r="J2552" i="12"/>
  <c r="J2551" i="12"/>
  <c r="J2550" i="12"/>
  <c r="J2549" i="12"/>
  <c r="J2548" i="12"/>
  <c r="J2547" i="12"/>
  <c r="J2546" i="12"/>
  <c r="J2545" i="12"/>
  <c r="J2544" i="12"/>
  <c r="J2543" i="12"/>
  <c r="J2542" i="12"/>
  <c r="J2541" i="12"/>
  <c r="J2540" i="12"/>
  <c r="J2539" i="12"/>
  <c r="J2538" i="12"/>
  <c r="J2537" i="12"/>
  <c r="J2536" i="12"/>
  <c r="J2535" i="12"/>
  <c r="J2534" i="12"/>
  <c r="J2533" i="12"/>
  <c r="J2532" i="12"/>
  <c r="J2531" i="12"/>
  <c r="J2530" i="12"/>
  <c r="J2529" i="12"/>
  <c r="J2528" i="12"/>
  <c r="J2527" i="12"/>
  <c r="J2526" i="12"/>
  <c r="J2525" i="12"/>
  <c r="J2524" i="12"/>
  <c r="J2523" i="12"/>
  <c r="J2522" i="12"/>
  <c r="J2521" i="12"/>
  <c r="J2520" i="12"/>
  <c r="J2519" i="12"/>
  <c r="J2518" i="12"/>
  <c r="J2517" i="12"/>
  <c r="J2516" i="12"/>
  <c r="J2515" i="12"/>
  <c r="J2514" i="12"/>
  <c r="J2513" i="12"/>
  <c r="J2512" i="12"/>
  <c r="J2511" i="12"/>
  <c r="J2510" i="12"/>
  <c r="J2509" i="12"/>
  <c r="J2508" i="12"/>
  <c r="J2507" i="12"/>
  <c r="J2506" i="12"/>
  <c r="J2505" i="12"/>
  <c r="J2504" i="12"/>
  <c r="J2503" i="12"/>
  <c r="J2502" i="12"/>
  <c r="J2501" i="12"/>
  <c r="J2500" i="12"/>
  <c r="J2499" i="12"/>
  <c r="J2498" i="12"/>
  <c r="J2497" i="12"/>
  <c r="J2496" i="12"/>
  <c r="J2495" i="12"/>
  <c r="J2494" i="12"/>
  <c r="J2493" i="12"/>
  <c r="J2492" i="12"/>
  <c r="J2491" i="12"/>
  <c r="J2490" i="12"/>
  <c r="J2489" i="12"/>
  <c r="J2488" i="12"/>
  <c r="J2487" i="12"/>
  <c r="J2486" i="12"/>
  <c r="J2485" i="12"/>
  <c r="J2484" i="12"/>
  <c r="J2483" i="12"/>
  <c r="J2482" i="12"/>
  <c r="J2481" i="12"/>
  <c r="J2480" i="12"/>
  <c r="J2479" i="12"/>
  <c r="J2478" i="12"/>
  <c r="J2477" i="12"/>
  <c r="J2476" i="12"/>
  <c r="J2475" i="12"/>
  <c r="J2474" i="12"/>
  <c r="J2473" i="12"/>
  <c r="J2472" i="12"/>
  <c r="J2471" i="12"/>
  <c r="J2470" i="12"/>
  <c r="J2469" i="12"/>
  <c r="J2468" i="12"/>
  <c r="J2467" i="12"/>
  <c r="J2466" i="12"/>
  <c r="J2465" i="12"/>
  <c r="J2464" i="12"/>
  <c r="J2463" i="12"/>
  <c r="J2462" i="12"/>
  <c r="J2461" i="12"/>
  <c r="J2460" i="12"/>
  <c r="J2459" i="12"/>
  <c r="J2458" i="12"/>
  <c r="J2457" i="12"/>
  <c r="J2456" i="12"/>
  <c r="J2455" i="12"/>
  <c r="J2454" i="12"/>
  <c r="J2453" i="12"/>
  <c r="J2452" i="12"/>
  <c r="J2451" i="12"/>
  <c r="J2450" i="12"/>
  <c r="J2449" i="12"/>
  <c r="J2448" i="12"/>
  <c r="J2447" i="12"/>
  <c r="J2446" i="12"/>
  <c r="J2445" i="12"/>
  <c r="J2444" i="12"/>
  <c r="J2443" i="12"/>
  <c r="J2442" i="12"/>
  <c r="J2441" i="12"/>
  <c r="J2440" i="12"/>
  <c r="J2439" i="12"/>
  <c r="J2438" i="12"/>
  <c r="J2437" i="12"/>
  <c r="J2436" i="12"/>
  <c r="J2435" i="12"/>
  <c r="J2434" i="12"/>
  <c r="J2433" i="12"/>
  <c r="J2432" i="12"/>
  <c r="J2431" i="12"/>
  <c r="J2430" i="12"/>
  <c r="J2429" i="12"/>
  <c r="J2428" i="12"/>
  <c r="J2427" i="12"/>
  <c r="J2426" i="12"/>
  <c r="J2425" i="12"/>
  <c r="J2424" i="12"/>
  <c r="J2423" i="12"/>
  <c r="J2422" i="12"/>
  <c r="J2421" i="12"/>
  <c r="J2420" i="12"/>
  <c r="J2419" i="12"/>
  <c r="J2418" i="12"/>
  <c r="J2417" i="12"/>
  <c r="J2416" i="12"/>
  <c r="J2415" i="12"/>
  <c r="J2414" i="12"/>
  <c r="J2413" i="12"/>
  <c r="J2412" i="12"/>
  <c r="J2411" i="12"/>
  <c r="J2410" i="12"/>
  <c r="J2409" i="12"/>
  <c r="J2408" i="12"/>
  <c r="J2407" i="12"/>
  <c r="J2406" i="12"/>
  <c r="J2405" i="12"/>
  <c r="J2404" i="12"/>
  <c r="J2403" i="12"/>
  <c r="J2402" i="12"/>
  <c r="J2401" i="12"/>
  <c r="J2400" i="12"/>
  <c r="J2399" i="12"/>
  <c r="J2398" i="12"/>
  <c r="J2397" i="12"/>
  <c r="J2396" i="12"/>
  <c r="J2395" i="12"/>
  <c r="J2394" i="12"/>
  <c r="J2393" i="12"/>
  <c r="J2392" i="12"/>
  <c r="J2391" i="12"/>
  <c r="J2390" i="12"/>
  <c r="J2389" i="12"/>
  <c r="J2388" i="12"/>
  <c r="J2387" i="12"/>
  <c r="J2386" i="12"/>
  <c r="J2385" i="12"/>
  <c r="J2384" i="12"/>
  <c r="J2383" i="12"/>
  <c r="J2382" i="12"/>
  <c r="J2381" i="12"/>
  <c r="J2380" i="12"/>
  <c r="J2379" i="12"/>
  <c r="J2378" i="12"/>
  <c r="J2377" i="12"/>
  <c r="J2376" i="12"/>
  <c r="J2375" i="12"/>
  <c r="J2374" i="12"/>
  <c r="J2373" i="12"/>
  <c r="J2372" i="12"/>
  <c r="J2371" i="12"/>
  <c r="J2370" i="12"/>
  <c r="J2369" i="12"/>
  <c r="J2368" i="12"/>
  <c r="J2367" i="12"/>
  <c r="J2366" i="12"/>
  <c r="J2365" i="12"/>
  <c r="J2364" i="12"/>
  <c r="J2363" i="12"/>
  <c r="J2362" i="12"/>
  <c r="J2361" i="12"/>
  <c r="J2360" i="12"/>
  <c r="J2359" i="12"/>
  <c r="J2358" i="12"/>
  <c r="J2357" i="12"/>
  <c r="J2356" i="12"/>
  <c r="J2355" i="12"/>
  <c r="J2354" i="12"/>
  <c r="J2353" i="12"/>
  <c r="J2352" i="12"/>
  <c r="J2351" i="12"/>
  <c r="J2350" i="12"/>
  <c r="J2349" i="12"/>
  <c r="J2348" i="12"/>
  <c r="J2347" i="12"/>
  <c r="J2346" i="12"/>
  <c r="J2345" i="12"/>
  <c r="J2344" i="12"/>
  <c r="J2343" i="12"/>
  <c r="J2342" i="12"/>
  <c r="J2341" i="12"/>
  <c r="J2340" i="12"/>
  <c r="J2339" i="12"/>
  <c r="J2338" i="12"/>
  <c r="J2337" i="12"/>
  <c r="J2336" i="12"/>
  <c r="J2335" i="12"/>
  <c r="J2334" i="12"/>
  <c r="J2333" i="12"/>
  <c r="J2332" i="12"/>
  <c r="J2331" i="12"/>
  <c r="J2330" i="12"/>
  <c r="J2329" i="12"/>
  <c r="J2328" i="12"/>
  <c r="J2327" i="12"/>
  <c r="J2326" i="12"/>
  <c r="J2325" i="12"/>
  <c r="J2324" i="12"/>
  <c r="J2323" i="12"/>
  <c r="J2322" i="12"/>
  <c r="J2321" i="12"/>
  <c r="J2320" i="12"/>
  <c r="J2319" i="12"/>
  <c r="J2318" i="12"/>
  <c r="J2317" i="12"/>
  <c r="J2316" i="12"/>
  <c r="J2315" i="12"/>
  <c r="J2314" i="12"/>
  <c r="J2313" i="12"/>
  <c r="J2312" i="12"/>
  <c r="J2311" i="12"/>
  <c r="J2310" i="12"/>
  <c r="J2309" i="12"/>
  <c r="J2308" i="12"/>
  <c r="J2307" i="12"/>
  <c r="J2306" i="12"/>
  <c r="J2305" i="12"/>
  <c r="J2304" i="12"/>
  <c r="J2303" i="12"/>
  <c r="J2302" i="12"/>
  <c r="J2301" i="12"/>
  <c r="J2300" i="12"/>
  <c r="J2299" i="12"/>
  <c r="J2298" i="12"/>
  <c r="J2297" i="12"/>
  <c r="J2296" i="12"/>
  <c r="J2295" i="12"/>
  <c r="J2294" i="12"/>
  <c r="J2293" i="12"/>
  <c r="J2292" i="12"/>
  <c r="J2291" i="12"/>
  <c r="J2290" i="12"/>
  <c r="J2289" i="12"/>
  <c r="J2288" i="12"/>
  <c r="J2287" i="12"/>
  <c r="J2286" i="12"/>
  <c r="J2285" i="12"/>
  <c r="J2284" i="12"/>
  <c r="J2283" i="12"/>
  <c r="J2282" i="12"/>
  <c r="J2281" i="12"/>
  <c r="J2280" i="12"/>
  <c r="J2279" i="12"/>
  <c r="J2278" i="12"/>
  <c r="J2277" i="12"/>
  <c r="J2276" i="12"/>
  <c r="J2275" i="12"/>
  <c r="J2274" i="12"/>
  <c r="J2273" i="12"/>
  <c r="J2272" i="12"/>
  <c r="J2271" i="12"/>
  <c r="J2270" i="12"/>
  <c r="J2269" i="12"/>
  <c r="J2268" i="12"/>
  <c r="J2267" i="12"/>
  <c r="J2266" i="12"/>
  <c r="J2265" i="12"/>
  <c r="J2264" i="12"/>
  <c r="J2263" i="12"/>
  <c r="J2262" i="12"/>
  <c r="J2261" i="12"/>
  <c r="J2260" i="12"/>
  <c r="J2259" i="12"/>
  <c r="J2258" i="12"/>
  <c r="J2257" i="12"/>
  <c r="J2256" i="12"/>
  <c r="J2255" i="12"/>
  <c r="J2254" i="12"/>
  <c r="J2253" i="12"/>
  <c r="J2252" i="12"/>
  <c r="J2251" i="12"/>
  <c r="J2250" i="12"/>
  <c r="J2249" i="12"/>
  <c r="J2248" i="12"/>
  <c r="J2247" i="12"/>
  <c r="J2246" i="12"/>
  <c r="J2245" i="12"/>
  <c r="J2244" i="12"/>
  <c r="J2243" i="12"/>
  <c r="J2242" i="12"/>
  <c r="J2241" i="12"/>
  <c r="J2240" i="12"/>
  <c r="J2239" i="12"/>
  <c r="J2238" i="12"/>
  <c r="J2237" i="12"/>
  <c r="J2236" i="12"/>
  <c r="J2235" i="12"/>
  <c r="J2234" i="12"/>
  <c r="J2233" i="12"/>
  <c r="J2232" i="12"/>
  <c r="J2231" i="12"/>
  <c r="J2230" i="12"/>
  <c r="J2229" i="12"/>
  <c r="J2228" i="12"/>
  <c r="J2227" i="12"/>
  <c r="J2226" i="12"/>
  <c r="J2225" i="12"/>
  <c r="J2224" i="12"/>
  <c r="J2223" i="12"/>
  <c r="J2222" i="12"/>
  <c r="J2221" i="12"/>
  <c r="J2220" i="12"/>
  <c r="J2219" i="12"/>
  <c r="J2218" i="12"/>
  <c r="J2217" i="12"/>
  <c r="J2216" i="12"/>
  <c r="J2215" i="12"/>
  <c r="J2214" i="12"/>
  <c r="J2213" i="12"/>
  <c r="J2212" i="12"/>
  <c r="J2211" i="12"/>
  <c r="J2210" i="12"/>
  <c r="J2209" i="12"/>
  <c r="J2208" i="12"/>
  <c r="J2207" i="12"/>
  <c r="J2206" i="12"/>
  <c r="J2205" i="12"/>
  <c r="J2204" i="12"/>
  <c r="J2203" i="12"/>
  <c r="J2202" i="12"/>
  <c r="J2201" i="12"/>
  <c r="J2200" i="12"/>
  <c r="J2199" i="12"/>
  <c r="J2198" i="12"/>
  <c r="J2197" i="12"/>
  <c r="J2196" i="12"/>
  <c r="J2195" i="12"/>
  <c r="J2194" i="12"/>
  <c r="J2193" i="12"/>
  <c r="J2192" i="12"/>
  <c r="J2191" i="12"/>
  <c r="J2190" i="12"/>
  <c r="J2189" i="12"/>
  <c r="J2188" i="12"/>
  <c r="J2187" i="12"/>
  <c r="J2186" i="12"/>
  <c r="J2185" i="12"/>
  <c r="J2184" i="12"/>
  <c r="J2183" i="12"/>
  <c r="J2182" i="12"/>
  <c r="J2181" i="12"/>
  <c r="J2180" i="12"/>
  <c r="J2179" i="12"/>
  <c r="J2178" i="12"/>
  <c r="J2177" i="12"/>
  <c r="J2176" i="12"/>
  <c r="J2175" i="12"/>
  <c r="J2174" i="12"/>
  <c r="J2173" i="12"/>
  <c r="J2172" i="12"/>
  <c r="J2171" i="12"/>
  <c r="J2170" i="12"/>
  <c r="J2169" i="12"/>
  <c r="J2168" i="12"/>
  <c r="J2167" i="12"/>
  <c r="J2166" i="12"/>
  <c r="J2165" i="12"/>
  <c r="J2164" i="12"/>
  <c r="J2163" i="12"/>
  <c r="J2162" i="12"/>
  <c r="J2161" i="12"/>
  <c r="J2160" i="12"/>
  <c r="J2159" i="12"/>
  <c r="J2158" i="12"/>
  <c r="J2157" i="12"/>
  <c r="J2156" i="12"/>
  <c r="J2155" i="12"/>
  <c r="J2154" i="12"/>
  <c r="J2153" i="12"/>
  <c r="J2152" i="12"/>
  <c r="J2151" i="12"/>
  <c r="J2150" i="12"/>
  <c r="J2149" i="12"/>
  <c r="J2148" i="12"/>
  <c r="J2147" i="12"/>
  <c r="J2146" i="12"/>
  <c r="J2145" i="12"/>
  <c r="J2144" i="12"/>
  <c r="J2143" i="12"/>
  <c r="J2142" i="12"/>
  <c r="J2141" i="12"/>
  <c r="J2140" i="12"/>
  <c r="J2139" i="12"/>
  <c r="J2138" i="12"/>
  <c r="J2137" i="12"/>
  <c r="J2136" i="12"/>
  <c r="J2135" i="12"/>
  <c r="J2134" i="12"/>
  <c r="J2133" i="12"/>
  <c r="J2132" i="12"/>
  <c r="J2131" i="12"/>
  <c r="J2130" i="12"/>
  <c r="J2129" i="12"/>
  <c r="J2128" i="12"/>
  <c r="J2127" i="12"/>
  <c r="J2126" i="12"/>
  <c r="J2125" i="12"/>
  <c r="J2124" i="12"/>
  <c r="J2123" i="12"/>
  <c r="J2122" i="12"/>
  <c r="J2121" i="12"/>
  <c r="J2120" i="12"/>
  <c r="J2119" i="12"/>
  <c r="J2118" i="12"/>
  <c r="J2117" i="12"/>
  <c r="J2116" i="12"/>
  <c r="J2115" i="12"/>
  <c r="J2114" i="12"/>
  <c r="J2113" i="12"/>
  <c r="J2112" i="12"/>
  <c r="J2111" i="12"/>
  <c r="J2110" i="12"/>
  <c r="J2109" i="12"/>
  <c r="J2108" i="12"/>
  <c r="J2107" i="12"/>
  <c r="J2106" i="12"/>
  <c r="J2105" i="12"/>
  <c r="J2104" i="12"/>
  <c r="J2103" i="12"/>
  <c r="J2102" i="12"/>
  <c r="J2101" i="12"/>
  <c r="J2100" i="12"/>
  <c r="J2099" i="12"/>
  <c r="J2098" i="12"/>
  <c r="J2097" i="12"/>
  <c r="J2096" i="12"/>
  <c r="J2095" i="12"/>
  <c r="J2094" i="12"/>
  <c r="J2093" i="12"/>
  <c r="J2092" i="12"/>
  <c r="J2091" i="12"/>
  <c r="J2090" i="12"/>
  <c r="J2089" i="12"/>
  <c r="J2088" i="12"/>
  <c r="J2087" i="12"/>
  <c r="J2086" i="12"/>
  <c r="J2085" i="12"/>
  <c r="J2084" i="12"/>
  <c r="J2083" i="12"/>
  <c r="J2082" i="12"/>
  <c r="J2081" i="12"/>
  <c r="J2080" i="12"/>
  <c r="J2079" i="12"/>
  <c r="J2078" i="12"/>
  <c r="J2077" i="12"/>
  <c r="J2076" i="12"/>
  <c r="J2075" i="12"/>
  <c r="J2074" i="12"/>
  <c r="J2073" i="12"/>
  <c r="J2072" i="12"/>
  <c r="J2071" i="12"/>
  <c r="J2070" i="12"/>
  <c r="J2069" i="12"/>
  <c r="J2068" i="12"/>
  <c r="J2067" i="12"/>
  <c r="J2066" i="12"/>
  <c r="J2065" i="12"/>
  <c r="J2064" i="12"/>
  <c r="J2063" i="12"/>
  <c r="J2062" i="12"/>
  <c r="J2061" i="12"/>
  <c r="J2060" i="12"/>
  <c r="J2059" i="12"/>
  <c r="J2058" i="12"/>
  <c r="J2057" i="12"/>
  <c r="J2056" i="12"/>
  <c r="J2055" i="12"/>
  <c r="J2054" i="12"/>
  <c r="J2053" i="12"/>
  <c r="J2052" i="12"/>
  <c r="J2051" i="12"/>
  <c r="J2050" i="12"/>
  <c r="J2049" i="12"/>
  <c r="J2048" i="12"/>
  <c r="J2047" i="12"/>
  <c r="J2046" i="12"/>
  <c r="J2045" i="12"/>
  <c r="J2044" i="12"/>
  <c r="J2043" i="12"/>
  <c r="J2042" i="12"/>
  <c r="J2041" i="12"/>
  <c r="J2040" i="12"/>
  <c r="J2039" i="12"/>
  <c r="J2038" i="12"/>
  <c r="J2037" i="12"/>
  <c r="J2036" i="12"/>
  <c r="J2035" i="12"/>
  <c r="J2034" i="12"/>
  <c r="J2033" i="12"/>
  <c r="J2032" i="12"/>
  <c r="J2031" i="12"/>
  <c r="J2030" i="12"/>
  <c r="J2029" i="12"/>
  <c r="J2028" i="12"/>
  <c r="J2027" i="12"/>
  <c r="J2026" i="12"/>
  <c r="J2025" i="12"/>
  <c r="J2024" i="12"/>
  <c r="J2023" i="12"/>
  <c r="J2022" i="12"/>
  <c r="J2021" i="12"/>
  <c r="J2020" i="12"/>
  <c r="J2019" i="12"/>
  <c r="J2018" i="12"/>
  <c r="J2017" i="12"/>
  <c r="J2016" i="12"/>
  <c r="J2015" i="12"/>
  <c r="J2014" i="12"/>
  <c r="J2013" i="12"/>
  <c r="J2012" i="12"/>
  <c r="J2011" i="12"/>
  <c r="J2010" i="12"/>
  <c r="J2009" i="12"/>
  <c r="J2008" i="12"/>
  <c r="J2007" i="12"/>
  <c r="J2006" i="12"/>
  <c r="J2005" i="12"/>
  <c r="J2004" i="12"/>
  <c r="J2003" i="12"/>
  <c r="J2002" i="12"/>
  <c r="J2001" i="12"/>
  <c r="J2000" i="12"/>
  <c r="J1999" i="12"/>
  <c r="J1998" i="12"/>
  <c r="J1997" i="12"/>
  <c r="J1996" i="12"/>
  <c r="J1995" i="12"/>
  <c r="J1994" i="12"/>
  <c r="J1993" i="12"/>
  <c r="J1992" i="12"/>
  <c r="J1991" i="12"/>
  <c r="J1990" i="12"/>
  <c r="J1989" i="12"/>
  <c r="J1988" i="12"/>
  <c r="J1987" i="12"/>
  <c r="J1986" i="12"/>
  <c r="J1985" i="12"/>
  <c r="J1984" i="12"/>
  <c r="J1983" i="12"/>
  <c r="J1982" i="12"/>
  <c r="J1981" i="12"/>
  <c r="J1980" i="12"/>
  <c r="J1979" i="12"/>
  <c r="J1978" i="12"/>
  <c r="J1977" i="12"/>
  <c r="J1976" i="12"/>
  <c r="J1975" i="12"/>
  <c r="J1974" i="12"/>
  <c r="J1973" i="12"/>
  <c r="J1972" i="12"/>
  <c r="J1971" i="12"/>
  <c r="J1970" i="12"/>
  <c r="J1969" i="12"/>
  <c r="J1968" i="12"/>
  <c r="J1967" i="12"/>
  <c r="J1966" i="12"/>
  <c r="J1965" i="12"/>
  <c r="J1964" i="12"/>
  <c r="J1963" i="12"/>
  <c r="J1962" i="12"/>
  <c r="J1961" i="12"/>
  <c r="J1960" i="12"/>
  <c r="J1959" i="12"/>
  <c r="J1958" i="12"/>
  <c r="J1957" i="12"/>
  <c r="J1956" i="12"/>
  <c r="J1955" i="12"/>
  <c r="J1954" i="12"/>
  <c r="J1953" i="12"/>
  <c r="J1952" i="12"/>
  <c r="J1951" i="12"/>
  <c r="J1950" i="12"/>
  <c r="J1949" i="12"/>
  <c r="J1948" i="12"/>
  <c r="J1947" i="12"/>
  <c r="J1946" i="12"/>
  <c r="J1945" i="12"/>
  <c r="J1944" i="12"/>
  <c r="J1943" i="12"/>
  <c r="J1942" i="12"/>
  <c r="J1941" i="12"/>
  <c r="J1940" i="12"/>
  <c r="J1939" i="12"/>
  <c r="J1938" i="12"/>
  <c r="J1937" i="12"/>
  <c r="J1936" i="12"/>
  <c r="J1935" i="12"/>
  <c r="J1934" i="12"/>
  <c r="J1933" i="12"/>
  <c r="J1932" i="12"/>
  <c r="J1931" i="12"/>
  <c r="J1930" i="12"/>
  <c r="J1929" i="12"/>
  <c r="J1928" i="12"/>
  <c r="J1927" i="12"/>
  <c r="J1926" i="12"/>
  <c r="J1925" i="12"/>
  <c r="J1924" i="12"/>
  <c r="J1923" i="12"/>
  <c r="J1922" i="12"/>
  <c r="J1921" i="12"/>
  <c r="J1920" i="12"/>
  <c r="J1919" i="12"/>
  <c r="J1918" i="12"/>
  <c r="J1917" i="12"/>
  <c r="J1916" i="12"/>
  <c r="J1915" i="12"/>
  <c r="J1914" i="12"/>
  <c r="J1913" i="12"/>
  <c r="J1912" i="12"/>
  <c r="J1911" i="12"/>
  <c r="J1910" i="12"/>
  <c r="J1909" i="12"/>
  <c r="J1908" i="12"/>
  <c r="J1907" i="12"/>
  <c r="J1906" i="12"/>
  <c r="J1905" i="12"/>
  <c r="J1904" i="12"/>
  <c r="J1903" i="12"/>
  <c r="J1902" i="12"/>
  <c r="J1901" i="12"/>
  <c r="J1900" i="12"/>
  <c r="J1899" i="12"/>
  <c r="J1898" i="12"/>
  <c r="J1897" i="12"/>
  <c r="J1896" i="12"/>
  <c r="J1895" i="12"/>
  <c r="J1894" i="12"/>
  <c r="J1893" i="12"/>
  <c r="J1892" i="12"/>
  <c r="J1891" i="12"/>
  <c r="J1890" i="12"/>
  <c r="J1889" i="12"/>
  <c r="J1888" i="12"/>
  <c r="J1887" i="12"/>
  <c r="J1886" i="12"/>
  <c r="J1885" i="12"/>
  <c r="J1884" i="12"/>
  <c r="J1883" i="12"/>
  <c r="J1882" i="12"/>
  <c r="J1881" i="12"/>
  <c r="J1880" i="12"/>
  <c r="J1879" i="12"/>
  <c r="J1878" i="12"/>
  <c r="J1877" i="12"/>
  <c r="J1876" i="12"/>
  <c r="J1875" i="12"/>
  <c r="J1874" i="12"/>
  <c r="J1873" i="12"/>
  <c r="J1872" i="12"/>
  <c r="J1871" i="12"/>
  <c r="J1870" i="12"/>
  <c r="J1869" i="12"/>
  <c r="J1868" i="12"/>
  <c r="J1867" i="12"/>
  <c r="J1866" i="12"/>
  <c r="J1865" i="12"/>
  <c r="J1864" i="12"/>
  <c r="J1863" i="12"/>
  <c r="J1862" i="12"/>
  <c r="J1861" i="12"/>
  <c r="J1860" i="12"/>
  <c r="J1859" i="12"/>
  <c r="J1858" i="12"/>
  <c r="J1857" i="12"/>
  <c r="J1856" i="12"/>
  <c r="J1855" i="12"/>
  <c r="J1854" i="12"/>
  <c r="J1853" i="12"/>
  <c r="J1852" i="12"/>
  <c r="J1851" i="12"/>
  <c r="J1850" i="12"/>
  <c r="J1849" i="12"/>
  <c r="J1848" i="12"/>
  <c r="J1847" i="12"/>
  <c r="J1846" i="12"/>
  <c r="J1845" i="12"/>
  <c r="J1844" i="12"/>
  <c r="J1843" i="12"/>
  <c r="J1842" i="12"/>
  <c r="J1841" i="12"/>
  <c r="J1840" i="12"/>
  <c r="J1839" i="12"/>
  <c r="J1838" i="12"/>
  <c r="J1837" i="12"/>
  <c r="J1836" i="12"/>
  <c r="J1835" i="12"/>
  <c r="J1834" i="12"/>
  <c r="J1833" i="12"/>
  <c r="J1832" i="12"/>
  <c r="J1831" i="12"/>
  <c r="J1830" i="12"/>
  <c r="J1829" i="12"/>
  <c r="J1828" i="12"/>
  <c r="J1827" i="12"/>
  <c r="J1826" i="12"/>
  <c r="J1825" i="12"/>
  <c r="J1824" i="12"/>
  <c r="J1823" i="12"/>
  <c r="J1822" i="12"/>
  <c r="J1821" i="12"/>
  <c r="J1820" i="12"/>
  <c r="J1819" i="12"/>
  <c r="J1818" i="12"/>
  <c r="J1817" i="12"/>
  <c r="J1816" i="12"/>
  <c r="J1815" i="12"/>
  <c r="J1814" i="12"/>
  <c r="J1813" i="12"/>
  <c r="J1812" i="12"/>
  <c r="J1811" i="12"/>
  <c r="J1810" i="12"/>
  <c r="J1809" i="12"/>
  <c r="J1808" i="12"/>
  <c r="J1807" i="12"/>
  <c r="J1806" i="12"/>
  <c r="J1805" i="12"/>
  <c r="J1804" i="12"/>
  <c r="J1803" i="12"/>
  <c r="J1802" i="12"/>
  <c r="J1801" i="12"/>
  <c r="J1800" i="12"/>
  <c r="J1799" i="12"/>
  <c r="J1798" i="12"/>
  <c r="J1797" i="12"/>
  <c r="J1796" i="12"/>
  <c r="J1795" i="12"/>
  <c r="J1794" i="12"/>
  <c r="J1793" i="12"/>
  <c r="J1792" i="12"/>
  <c r="J1791" i="12"/>
  <c r="J1790" i="12"/>
  <c r="J1789" i="12"/>
  <c r="J1788" i="12"/>
  <c r="J1787" i="12"/>
  <c r="J1786" i="12"/>
  <c r="J1785" i="12"/>
  <c r="J1784" i="12"/>
  <c r="J1783" i="12"/>
  <c r="J1782" i="12"/>
  <c r="J1781" i="12"/>
  <c r="J1780" i="12"/>
  <c r="J1779" i="12"/>
  <c r="J1778" i="12"/>
  <c r="J1777" i="12"/>
  <c r="J1776" i="12"/>
  <c r="J1775" i="12"/>
  <c r="J1774" i="12"/>
  <c r="J1773" i="12"/>
  <c r="J1772" i="12"/>
  <c r="J1771" i="12"/>
  <c r="J1770" i="12"/>
  <c r="J1769" i="12"/>
  <c r="J1768" i="12"/>
  <c r="J1767" i="12"/>
  <c r="J1766" i="12"/>
  <c r="J1765" i="12"/>
  <c r="J1764" i="12"/>
  <c r="J1763" i="12"/>
  <c r="J1762" i="12"/>
  <c r="J1761" i="12"/>
  <c r="J1760" i="12"/>
  <c r="J1759" i="12"/>
  <c r="J1758" i="12"/>
  <c r="J1757" i="12"/>
  <c r="J1756" i="12"/>
  <c r="J1755" i="12"/>
  <c r="J1754" i="12"/>
  <c r="J1753" i="12"/>
  <c r="J1752" i="12"/>
  <c r="J1751" i="12"/>
  <c r="J1750" i="12"/>
  <c r="J1749" i="12"/>
  <c r="J1748" i="12"/>
  <c r="J1747" i="12"/>
  <c r="J1746" i="12"/>
  <c r="J1745" i="12"/>
  <c r="J1744" i="12"/>
  <c r="J1743" i="12"/>
  <c r="J1742" i="12"/>
  <c r="J1741" i="12"/>
  <c r="J1740" i="12"/>
  <c r="J1739" i="12"/>
  <c r="J1738" i="12"/>
  <c r="J1737" i="12"/>
  <c r="J1736" i="12"/>
  <c r="J1735" i="12"/>
  <c r="J1734" i="12"/>
  <c r="J1733" i="12"/>
  <c r="J1732" i="12"/>
  <c r="J1731" i="12"/>
  <c r="J1730" i="12"/>
  <c r="J1729" i="12"/>
  <c r="J1728" i="12"/>
  <c r="J1727" i="12"/>
  <c r="J1726" i="12"/>
  <c r="J1725" i="12"/>
  <c r="J1724" i="12"/>
  <c r="J1723" i="12"/>
  <c r="J1722" i="12"/>
  <c r="J1721" i="12"/>
  <c r="J1720" i="12"/>
  <c r="J1719" i="12"/>
  <c r="J1718" i="12"/>
  <c r="J1717" i="12"/>
  <c r="J1716" i="12"/>
  <c r="J1715" i="12"/>
  <c r="J1714" i="12"/>
  <c r="J1713" i="12"/>
  <c r="J1712" i="12"/>
  <c r="J1711" i="12"/>
  <c r="J1710" i="12"/>
  <c r="J1709" i="12"/>
  <c r="J1708" i="12"/>
  <c r="J1707" i="12"/>
  <c r="J1706" i="12"/>
  <c r="J1705" i="12"/>
  <c r="J1704" i="12"/>
  <c r="J1703" i="12"/>
  <c r="J1702" i="12"/>
  <c r="J1701" i="12"/>
  <c r="J1700" i="12"/>
  <c r="J1699" i="12"/>
  <c r="J1698" i="12"/>
  <c r="J1697" i="12"/>
  <c r="J1696" i="12"/>
  <c r="J1695" i="12"/>
  <c r="J1694" i="12"/>
  <c r="J1693" i="12"/>
  <c r="J1692" i="12"/>
  <c r="J1691" i="12"/>
  <c r="J1690" i="12"/>
  <c r="J1689" i="12"/>
  <c r="J1688" i="12"/>
  <c r="J1687" i="12"/>
  <c r="J1686" i="12"/>
  <c r="J1685" i="12"/>
  <c r="J1684" i="12"/>
  <c r="J1683" i="12"/>
  <c r="J1682" i="12"/>
  <c r="J1681" i="12"/>
  <c r="J1680" i="12"/>
  <c r="J1679" i="12"/>
  <c r="J1678" i="12"/>
  <c r="J1677" i="12"/>
  <c r="J1676" i="12"/>
  <c r="J1675" i="12"/>
  <c r="J1674" i="12"/>
  <c r="J1673" i="12"/>
  <c r="J1672" i="12"/>
  <c r="J1671" i="12"/>
  <c r="J1670" i="12"/>
  <c r="J1669" i="12"/>
  <c r="J1668" i="12"/>
  <c r="J1667" i="12"/>
  <c r="J1666" i="12"/>
  <c r="J1665" i="12"/>
  <c r="J1664" i="12"/>
  <c r="J1663" i="12"/>
  <c r="J1662" i="12"/>
  <c r="J1661" i="12"/>
  <c r="J1660" i="12"/>
  <c r="J1659" i="12"/>
  <c r="J1658" i="12"/>
  <c r="J1657" i="12"/>
  <c r="J1656" i="12"/>
  <c r="J1655" i="12"/>
  <c r="J1654" i="12"/>
  <c r="J1653" i="12"/>
  <c r="J1652" i="12"/>
  <c r="J1651" i="12"/>
  <c r="J1650" i="12"/>
  <c r="J1649" i="12"/>
  <c r="J1648" i="12"/>
  <c r="J1647" i="12"/>
  <c r="J1646" i="12"/>
  <c r="J1645" i="12"/>
  <c r="J1644" i="12"/>
  <c r="J1643" i="12"/>
  <c r="J1642" i="12"/>
  <c r="J1641" i="12"/>
  <c r="J1640" i="12"/>
  <c r="J1639" i="12"/>
  <c r="J1638" i="12"/>
  <c r="J1637" i="12"/>
  <c r="J1636" i="12"/>
  <c r="J1635" i="12"/>
  <c r="J1634" i="12"/>
  <c r="J1633" i="12"/>
  <c r="J1632" i="12"/>
  <c r="J1631" i="12"/>
  <c r="J1630" i="12"/>
  <c r="J1629" i="12"/>
  <c r="J1628" i="12"/>
  <c r="J1627" i="12"/>
  <c r="J1626" i="12"/>
  <c r="J1625" i="12"/>
  <c r="J1624" i="12"/>
  <c r="J1623" i="12"/>
  <c r="J1622" i="12"/>
  <c r="J1621" i="12"/>
  <c r="J1620" i="12"/>
  <c r="J1619" i="12"/>
  <c r="J1618" i="12"/>
  <c r="J1617" i="12"/>
  <c r="J1616" i="12"/>
  <c r="J1615" i="12"/>
  <c r="J1614" i="12"/>
  <c r="J1613" i="12"/>
  <c r="J1612" i="12"/>
  <c r="J1611" i="12"/>
  <c r="J1610" i="12"/>
  <c r="J1609" i="12"/>
  <c r="J1608" i="12"/>
  <c r="J1607" i="12"/>
  <c r="J1606" i="12"/>
  <c r="J1605" i="12"/>
  <c r="J1604" i="12"/>
  <c r="J1603" i="12"/>
  <c r="J1602" i="12"/>
  <c r="J1601" i="12"/>
  <c r="J1600" i="12"/>
  <c r="J1599" i="12"/>
  <c r="J1598" i="12"/>
  <c r="J1597" i="12"/>
  <c r="J1596" i="12"/>
  <c r="J1595" i="12"/>
  <c r="J1594" i="12"/>
  <c r="J1593" i="12"/>
  <c r="J1592" i="12"/>
  <c r="J1591" i="12"/>
  <c r="J1590" i="12"/>
  <c r="J1589" i="12"/>
  <c r="J1588" i="12"/>
  <c r="J1587" i="12"/>
  <c r="J1586" i="12"/>
  <c r="J1585" i="12"/>
  <c r="J1584" i="12"/>
  <c r="J1583" i="12"/>
  <c r="J1582" i="12"/>
  <c r="J1581" i="12"/>
  <c r="J1580" i="12"/>
  <c r="J1579" i="12"/>
  <c r="J1578" i="12"/>
  <c r="J1577" i="12"/>
  <c r="J1576" i="12"/>
  <c r="J1575" i="12"/>
  <c r="J1574" i="12"/>
  <c r="J1573" i="12"/>
  <c r="J1572" i="12"/>
  <c r="J1571" i="12"/>
  <c r="J1570" i="12"/>
  <c r="J1569" i="12"/>
  <c r="J1568" i="12"/>
  <c r="J1567" i="12"/>
  <c r="J1566" i="12"/>
  <c r="J1565" i="12"/>
  <c r="J1564" i="12"/>
  <c r="J1563" i="12"/>
  <c r="J1562" i="12"/>
  <c r="J1561" i="12"/>
  <c r="J1560" i="12"/>
  <c r="J1559" i="12"/>
  <c r="J1558" i="12"/>
  <c r="J1557" i="12"/>
  <c r="J1556" i="12"/>
  <c r="J1555" i="12"/>
  <c r="J1554" i="12"/>
  <c r="J1553" i="12"/>
  <c r="J1552" i="12"/>
  <c r="J1551" i="12"/>
  <c r="J1550" i="12"/>
  <c r="J1549" i="12"/>
  <c r="J1548" i="12"/>
  <c r="J1547" i="12"/>
  <c r="J1546" i="12"/>
  <c r="J1545" i="12"/>
  <c r="J1544" i="12"/>
  <c r="J1543" i="12"/>
  <c r="J1542" i="12"/>
  <c r="J1541" i="12"/>
  <c r="J1540" i="12"/>
  <c r="J1539" i="12"/>
  <c r="J1538" i="12"/>
  <c r="J1537" i="12"/>
  <c r="J1536" i="12"/>
  <c r="J1535" i="12"/>
  <c r="J1534" i="12"/>
  <c r="J1533" i="12"/>
  <c r="J1532" i="12"/>
  <c r="J1531" i="12"/>
  <c r="J1530" i="12"/>
  <c r="J1529" i="12"/>
  <c r="J1528" i="12"/>
  <c r="J1527" i="12"/>
  <c r="J1526" i="12"/>
  <c r="J1525" i="12"/>
  <c r="J1524" i="12"/>
  <c r="J1523" i="12"/>
  <c r="J1522" i="12"/>
  <c r="J1521" i="12"/>
  <c r="J1520" i="12"/>
  <c r="J1519" i="12"/>
  <c r="J1518" i="12"/>
  <c r="J1517" i="12"/>
  <c r="J1516" i="12"/>
  <c r="J1515" i="12"/>
  <c r="J1514" i="12"/>
  <c r="J1513" i="12"/>
  <c r="J1512" i="12"/>
  <c r="J1511" i="12"/>
  <c r="J1510" i="12"/>
  <c r="J1509" i="12"/>
  <c r="J1508" i="12"/>
  <c r="J1507" i="12"/>
  <c r="J1506" i="12"/>
  <c r="J1505" i="12"/>
  <c r="J1504" i="12"/>
  <c r="J1503" i="12"/>
  <c r="J1502" i="12"/>
  <c r="J1501" i="12"/>
  <c r="J1500" i="12"/>
  <c r="J1499" i="12"/>
  <c r="J1498" i="12"/>
  <c r="J1497" i="12"/>
  <c r="J1496" i="12"/>
  <c r="J1495" i="12"/>
  <c r="J1494" i="12"/>
  <c r="J1493" i="12"/>
  <c r="J1492" i="12"/>
  <c r="J1491" i="12"/>
  <c r="J1490" i="12"/>
  <c r="J1489" i="12"/>
  <c r="J1488" i="12"/>
  <c r="J1487" i="12"/>
  <c r="J1486" i="12"/>
  <c r="J1485" i="12"/>
  <c r="J1484" i="12"/>
  <c r="J1483" i="12"/>
  <c r="J1482" i="12"/>
  <c r="J1481" i="12"/>
  <c r="J1480" i="12"/>
  <c r="J1479" i="12"/>
  <c r="J1478" i="12"/>
  <c r="J1477" i="12"/>
  <c r="J1476" i="12"/>
  <c r="J1475" i="12"/>
  <c r="J1474" i="12"/>
  <c r="J1473" i="12"/>
  <c r="J1472" i="12"/>
  <c r="J1471" i="12"/>
  <c r="J1470" i="12"/>
  <c r="J1469" i="12"/>
  <c r="J1468" i="12"/>
  <c r="J1467" i="12"/>
  <c r="J1466" i="12"/>
  <c r="J1465" i="12"/>
  <c r="J1464" i="12"/>
  <c r="J1463" i="12"/>
  <c r="J1462" i="12"/>
  <c r="J1461" i="12"/>
  <c r="J1460" i="12"/>
  <c r="J1459" i="12"/>
  <c r="J1458" i="12"/>
  <c r="J1457" i="12"/>
  <c r="J1456" i="12"/>
  <c r="J1455" i="12"/>
  <c r="J1454" i="12"/>
  <c r="J1453" i="12"/>
  <c r="J1452" i="12"/>
  <c r="J1451" i="12"/>
  <c r="J1450" i="12"/>
  <c r="J1449" i="12"/>
  <c r="J1448" i="12"/>
  <c r="J1447" i="12"/>
  <c r="J1446" i="12"/>
  <c r="J1445" i="12"/>
  <c r="J1444" i="12"/>
  <c r="J1443" i="12"/>
  <c r="J1442" i="12"/>
  <c r="J1441" i="12"/>
  <c r="J1440" i="12"/>
  <c r="J1439" i="12"/>
  <c r="J1438" i="12"/>
  <c r="J1437" i="12"/>
  <c r="J1436" i="12"/>
  <c r="J1435" i="12"/>
  <c r="J1434" i="12"/>
  <c r="J1433" i="12"/>
  <c r="J1432" i="12"/>
  <c r="J1431" i="12"/>
  <c r="J1430" i="12"/>
  <c r="J1429" i="12"/>
  <c r="J1428" i="12"/>
  <c r="J1427" i="12"/>
  <c r="J1426" i="12"/>
  <c r="J1425" i="12"/>
  <c r="J1424" i="12"/>
  <c r="J1423" i="12"/>
  <c r="J1422" i="12"/>
  <c r="J1421" i="12"/>
  <c r="J1420" i="12"/>
  <c r="J1419" i="12"/>
  <c r="J1418" i="12"/>
  <c r="J1417" i="12"/>
  <c r="J1416" i="12"/>
  <c r="J1415" i="12"/>
  <c r="J1414" i="12"/>
  <c r="J1413" i="12"/>
  <c r="J1412" i="12"/>
  <c r="J1411" i="12"/>
  <c r="J1410" i="12"/>
  <c r="J1409" i="12"/>
  <c r="J1408" i="12"/>
  <c r="J1407" i="12"/>
  <c r="J1406" i="12"/>
  <c r="J1405" i="12"/>
  <c r="J1404" i="12"/>
  <c r="J1403" i="12"/>
  <c r="J1402" i="12"/>
  <c r="J1401" i="12"/>
  <c r="J1400" i="12"/>
  <c r="J1399" i="12"/>
  <c r="J1398" i="12"/>
  <c r="J1397" i="12"/>
  <c r="J1396" i="12"/>
  <c r="J1395" i="12"/>
  <c r="J1394" i="12"/>
  <c r="J1393" i="12"/>
  <c r="J1392" i="12"/>
  <c r="J1391" i="12"/>
  <c r="J1390" i="12"/>
  <c r="J1389" i="12"/>
  <c r="J1388" i="12"/>
  <c r="J1387" i="12"/>
  <c r="J1386" i="12"/>
  <c r="J1385" i="12"/>
  <c r="J1384" i="12"/>
  <c r="J1383" i="12"/>
  <c r="J1382" i="12"/>
  <c r="J1381" i="12"/>
  <c r="J1380" i="12"/>
  <c r="J1379" i="12"/>
  <c r="J1378" i="12"/>
  <c r="J1377" i="12"/>
  <c r="J1376" i="12"/>
  <c r="J1375" i="12"/>
  <c r="J1374" i="12"/>
  <c r="J1373" i="12"/>
  <c r="J1372" i="12"/>
  <c r="J1371" i="12"/>
  <c r="J1370" i="12"/>
  <c r="J1369" i="12"/>
  <c r="J1368" i="12"/>
  <c r="J1367" i="12"/>
  <c r="J1366" i="12"/>
  <c r="J1365" i="12"/>
  <c r="J1364" i="12"/>
  <c r="J1363" i="12"/>
  <c r="J1362" i="12"/>
  <c r="J1361" i="12"/>
  <c r="J1360" i="12"/>
  <c r="J1359" i="12"/>
  <c r="J1358" i="12"/>
  <c r="J1357" i="12"/>
  <c r="J1356" i="12"/>
  <c r="J1355" i="12"/>
  <c r="J1354" i="12"/>
  <c r="J1353" i="12"/>
  <c r="J1352" i="12"/>
  <c r="J1351" i="12"/>
  <c r="J1350" i="12"/>
  <c r="J1349" i="12"/>
  <c r="J1348" i="12"/>
  <c r="J1347" i="12"/>
  <c r="J1346" i="12"/>
  <c r="J1345" i="12"/>
  <c r="J1344" i="12"/>
  <c r="J1343" i="12"/>
  <c r="J1342" i="12"/>
  <c r="J1341" i="12"/>
  <c r="J1340" i="12"/>
  <c r="J1339" i="12"/>
  <c r="J1338" i="12"/>
  <c r="J1337" i="12"/>
  <c r="J1336" i="12"/>
  <c r="J1335" i="12"/>
  <c r="J1334" i="12"/>
  <c r="J1333" i="12"/>
  <c r="J1332" i="12"/>
  <c r="J1331" i="12"/>
  <c r="J1330" i="12"/>
  <c r="J1329" i="12"/>
  <c r="J1328" i="12"/>
  <c r="J1327" i="12"/>
  <c r="J1326" i="12"/>
  <c r="J1325" i="12"/>
  <c r="J1324" i="12"/>
  <c r="J1323" i="12"/>
  <c r="J1322" i="12"/>
  <c r="J1321" i="12"/>
  <c r="J1320" i="12"/>
  <c r="J1319" i="12"/>
  <c r="J1318" i="12"/>
  <c r="J1317" i="12"/>
  <c r="J1316" i="12"/>
  <c r="J1315" i="12"/>
  <c r="J1314" i="12"/>
  <c r="J1313" i="12"/>
  <c r="J1312" i="12"/>
  <c r="J1311" i="12"/>
  <c r="J1310" i="12"/>
  <c r="J1309" i="12"/>
  <c r="J1308" i="12"/>
  <c r="J1307" i="12"/>
  <c r="J1306" i="12"/>
  <c r="J1305" i="12"/>
  <c r="J1304" i="12"/>
  <c r="J1303" i="12"/>
  <c r="J1302" i="12"/>
  <c r="J1301" i="12"/>
  <c r="J1300" i="12"/>
  <c r="J1299" i="12"/>
  <c r="J1298" i="12"/>
  <c r="J1297" i="12"/>
  <c r="J1296" i="12"/>
  <c r="J1295" i="12"/>
  <c r="J1294" i="12"/>
  <c r="J1293" i="12"/>
  <c r="J1292" i="12"/>
  <c r="J1291" i="12"/>
  <c r="J1290" i="12"/>
  <c r="J1289" i="12"/>
  <c r="J1288" i="12"/>
  <c r="J1287" i="12"/>
  <c r="J1286" i="12"/>
  <c r="J1285" i="12"/>
  <c r="J1284" i="12"/>
  <c r="J1283" i="12"/>
  <c r="J1282" i="12"/>
  <c r="J1281" i="12"/>
  <c r="J1280" i="12"/>
  <c r="J1279" i="12"/>
  <c r="J1278" i="12"/>
  <c r="J1277" i="12"/>
  <c r="J1276" i="12"/>
  <c r="J1275" i="12"/>
  <c r="J1274" i="12"/>
  <c r="J1273" i="12"/>
  <c r="J1272" i="12"/>
  <c r="J1271" i="12"/>
  <c r="J1270" i="12"/>
  <c r="J1269" i="12"/>
  <c r="J1268" i="12"/>
  <c r="J1267" i="12"/>
  <c r="J1266" i="12"/>
  <c r="J1265" i="12"/>
  <c r="J1264" i="12"/>
  <c r="J1263" i="12"/>
  <c r="J1262" i="12"/>
  <c r="J1261" i="12"/>
  <c r="J1260" i="12"/>
  <c r="J1259" i="12"/>
  <c r="J1258" i="12"/>
  <c r="J1257" i="12"/>
  <c r="J1256" i="12"/>
  <c r="J1255" i="12"/>
  <c r="J1254" i="12"/>
  <c r="J1253" i="12"/>
  <c r="J1252" i="12"/>
  <c r="J1251" i="12"/>
  <c r="J1250" i="12"/>
  <c r="J1249" i="12"/>
  <c r="J1248" i="12"/>
  <c r="J1247" i="12"/>
  <c r="J1246" i="12"/>
  <c r="J1245" i="12"/>
  <c r="J1244" i="12"/>
  <c r="J1243" i="12"/>
  <c r="J1242" i="12"/>
  <c r="J1241" i="12"/>
  <c r="J1240" i="12"/>
  <c r="J1239" i="12"/>
  <c r="J1238" i="12"/>
  <c r="J1237" i="12"/>
  <c r="J1236" i="12"/>
  <c r="J1235" i="12"/>
  <c r="J1234" i="12"/>
  <c r="J1233" i="12"/>
  <c r="J1232" i="12"/>
  <c r="J1231" i="12"/>
  <c r="J1230" i="12"/>
  <c r="J1229" i="12"/>
  <c r="J1228" i="12"/>
  <c r="J1227" i="12"/>
  <c r="J1226" i="12"/>
  <c r="J1225" i="12"/>
  <c r="J1224" i="12"/>
  <c r="J1223" i="12"/>
  <c r="J1222" i="12"/>
  <c r="J1221" i="12"/>
  <c r="J1220" i="12"/>
  <c r="J1219" i="12"/>
  <c r="J1218" i="12"/>
  <c r="J1217" i="12"/>
  <c r="J1216" i="12"/>
  <c r="J1215" i="12"/>
  <c r="J1214" i="12"/>
  <c r="J1213" i="12"/>
  <c r="J1212" i="12"/>
  <c r="J1211" i="12"/>
  <c r="J1210" i="12"/>
  <c r="J1209" i="12"/>
  <c r="J1208" i="12"/>
  <c r="J1207" i="12"/>
  <c r="J1206" i="12"/>
  <c r="J1205" i="12"/>
  <c r="J1204" i="12"/>
  <c r="J1203" i="12"/>
  <c r="J1202" i="12"/>
  <c r="J1201" i="12"/>
  <c r="J1200" i="12"/>
  <c r="J1199" i="12"/>
  <c r="J1198" i="12"/>
  <c r="J1197" i="12"/>
  <c r="J1196" i="12"/>
  <c r="J1195" i="12"/>
  <c r="J1194" i="12"/>
  <c r="J1193" i="12"/>
  <c r="J1192" i="12"/>
  <c r="J1191" i="12"/>
  <c r="J1190" i="12"/>
  <c r="J1189" i="12"/>
  <c r="J1188" i="12"/>
  <c r="J1187" i="12"/>
  <c r="J1186" i="12"/>
  <c r="J1185" i="12"/>
  <c r="J1184" i="12"/>
  <c r="J1183" i="12"/>
  <c r="J1182" i="12"/>
  <c r="J1181" i="12"/>
  <c r="J1180" i="12"/>
  <c r="J1179" i="12"/>
  <c r="J1178" i="12"/>
  <c r="J1177" i="12"/>
  <c r="J1176" i="12"/>
  <c r="J1175" i="12"/>
  <c r="J1174" i="12"/>
  <c r="J1173" i="12"/>
  <c r="J1172" i="12"/>
  <c r="J1171" i="12"/>
  <c r="J1170" i="12"/>
  <c r="J1169" i="12"/>
  <c r="J1168" i="12"/>
  <c r="J1167" i="12"/>
  <c r="J1166" i="12"/>
  <c r="J1165" i="12"/>
  <c r="J1164" i="12"/>
  <c r="J1163" i="12"/>
  <c r="J1162" i="12"/>
  <c r="J1161" i="12"/>
  <c r="J1160" i="12"/>
  <c r="J1159" i="12"/>
  <c r="J1158" i="12"/>
  <c r="J1157" i="12"/>
  <c r="J1156" i="12"/>
  <c r="J1155" i="12"/>
  <c r="J1154" i="12"/>
  <c r="J1153" i="12"/>
  <c r="J1152" i="12"/>
  <c r="J1151" i="12"/>
  <c r="J1150" i="12"/>
  <c r="J1149" i="12"/>
  <c r="J1148" i="12"/>
  <c r="J1147" i="12"/>
  <c r="J1146" i="12"/>
  <c r="J1145" i="12"/>
  <c r="J1144" i="12"/>
  <c r="J1143" i="12"/>
  <c r="J1142" i="12"/>
  <c r="J1141" i="12"/>
  <c r="J1140" i="12"/>
  <c r="J1139" i="12"/>
  <c r="J1138" i="12"/>
  <c r="J1137" i="12"/>
  <c r="J1136" i="12"/>
  <c r="J1135" i="12"/>
  <c r="J1134" i="12"/>
  <c r="J1133" i="12"/>
  <c r="J1132" i="12"/>
  <c r="J1131" i="12"/>
  <c r="J1130" i="12"/>
  <c r="J1129" i="12"/>
  <c r="J1128" i="12"/>
  <c r="J1127" i="12"/>
  <c r="J1126" i="12"/>
  <c r="J1125" i="12"/>
  <c r="J1124" i="12"/>
  <c r="J1123" i="12"/>
  <c r="J1122" i="12"/>
  <c r="J1121" i="12"/>
  <c r="J1120" i="12"/>
  <c r="J1119" i="12"/>
  <c r="J1118" i="12"/>
  <c r="J1117" i="12"/>
  <c r="J1116" i="12"/>
  <c r="J1115" i="12"/>
  <c r="J1114" i="12"/>
  <c r="J1113" i="12"/>
  <c r="J1112" i="12"/>
  <c r="J1111" i="12"/>
  <c r="J1110" i="12"/>
  <c r="J1109" i="12"/>
  <c r="J1108" i="12"/>
  <c r="J1107" i="12"/>
  <c r="J1106" i="12"/>
  <c r="J1105" i="12"/>
  <c r="J1104" i="12"/>
  <c r="J1103" i="12"/>
  <c r="J1102" i="12"/>
  <c r="J1101" i="12"/>
  <c r="J1100" i="12"/>
  <c r="J1099" i="12"/>
  <c r="J1098" i="12"/>
  <c r="J1097" i="12"/>
  <c r="J1096" i="12"/>
  <c r="J1095" i="12"/>
  <c r="J1094" i="12"/>
  <c r="J1093" i="12"/>
  <c r="J1092" i="12"/>
  <c r="J1091" i="12"/>
  <c r="J1090" i="12"/>
  <c r="J1089" i="12"/>
  <c r="J1088" i="12"/>
  <c r="J1087" i="12"/>
  <c r="J1086" i="12"/>
  <c r="J1085" i="12"/>
  <c r="J1084" i="12"/>
  <c r="J1083" i="12"/>
  <c r="J1082" i="12"/>
  <c r="J1081" i="12"/>
  <c r="J1080" i="12"/>
  <c r="J1079" i="12"/>
  <c r="J1078" i="12"/>
  <c r="J1077" i="12"/>
  <c r="J1076" i="12"/>
  <c r="J1075" i="12"/>
  <c r="J1074" i="12"/>
  <c r="J1073" i="12"/>
  <c r="J1072" i="12"/>
  <c r="J1071" i="12"/>
  <c r="J1070" i="12"/>
  <c r="J1069" i="12"/>
  <c r="J1068" i="12"/>
  <c r="J1067" i="12"/>
  <c r="J1066" i="12"/>
  <c r="J1065" i="12"/>
  <c r="J1064" i="12"/>
  <c r="J1063" i="12"/>
  <c r="J1062" i="12"/>
  <c r="J1061" i="12"/>
  <c r="J1060" i="12"/>
  <c r="J1059" i="12"/>
  <c r="J1058" i="12"/>
  <c r="J1057" i="12"/>
  <c r="J1056" i="12"/>
  <c r="J1055" i="12"/>
  <c r="J1054" i="12"/>
  <c r="J1053" i="12"/>
  <c r="J1052" i="12"/>
  <c r="J1051" i="12"/>
  <c r="J1050" i="12"/>
  <c r="J1049" i="12"/>
  <c r="J1048" i="12"/>
  <c r="J1047" i="12"/>
  <c r="J1046" i="12"/>
  <c r="J1045" i="12"/>
  <c r="J1044" i="12"/>
  <c r="J1043" i="12"/>
  <c r="J1042" i="12"/>
  <c r="J1041" i="12"/>
  <c r="J1040" i="12"/>
  <c r="J1039" i="12"/>
  <c r="J1038" i="12"/>
  <c r="J1037" i="12"/>
  <c r="J1036" i="12"/>
  <c r="J1035" i="12"/>
  <c r="J1034" i="12"/>
  <c r="J1033" i="12"/>
  <c r="J1032" i="12"/>
  <c r="J1031" i="12"/>
  <c r="J1030" i="12"/>
  <c r="J1029" i="12"/>
  <c r="J1028" i="12"/>
  <c r="J1027" i="12"/>
  <c r="J1026" i="12"/>
  <c r="J1025" i="12"/>
  <c r="J1024" i="12"/>
  <c r="J1023" i="12"/>
  <c r="J1022" i="12"/>
  <c r="J1021" i="12"/>
  <c r="J1020" i="12"/>
  <c r="J1019" i="12"/>
  <c r="J1018" i="12"/>
  <c r="J1017" i="12"/>
  <c r="J1016" i="12"/>
  <c r="J1015" i="12"/>
  <c r="J1014" i="12"/>
  <c r="J1013" i="12"/>
  <c r="J1012" i="12"/>
  <c r="J1011" i="12"/>
  <c r="J1010" i="12"/>
  <c r="J1009" i="12"/>
  <c r="J1008" i="12"/>
  <c r="J1007" i="12"/>
  <c r="J1006" i="12"/>
  <c r="J1005" i="12"/>
  <c r="J1004" i="12"/>
  <c r="J1003" i="12"/>
  <c r="J1002" i="12"/>
  <c r="J1001" i="12"/>
  <c r="J1000" i="12"/>
  <c r="J999" i="12"/>
  <c r="J998" i="12"/>
  <c r="J997" i="12"/>
  <c r="J996" i="12"/>
  <c r="J995" i="12"/>
  <c r="J994" i="12"/>
  <c r="J993" i="12"/>
  <c r="J992" i="12"/>
  <c r="J991" i="12"/>
  <c r="J990" i="12"/>
  <c r="J989" i="12"/>
  <c r="J988" i="12"/>
  <c r="J987" i="12"/>
  <c r="J986" i="12"/>
  <c r="J985" i="12"/>
  <c r="J984" i="12"/>
  <c r="J983" i="12"/>
  <c r="J982" i="12"/>
  <c r="J981" i="12"/>
  <c r="J980" i="12"/>
  <c r="J979" i="12"/>
  <c r="J978" i="12"/>
  <c r="J977" i="12"/>
  <c r="J976" i="12"/>
  <c r="J975" i="12"/>
  <c r="J974" i="12"/>
  <c r="J973" i="12"/>
  <c r="J972" i="12"/>
  <c r="J971" i="12"/>
  <c r="J970" i="12"/>
  <c r="J969" i="12"/>
  <c r="J968" i="12"/>
  <c r="J967" i="12"/>
  <c r="J966" i="12"/>
  <c r="J965" i="12"/>
  <c r="J964" i="12"/>
  <c r="J963" i="12"/>
  <c r="J962" i="12"/>
  <c r="J961" i="12"/>
  <c r="J960" i="12"/>
  <c r="J959" i="12"/>
  <c r="J958" i="12"/>
  <c r="J957" i="12"/>
  <c r="J956" i="12"/>
  <c r="J955" i="12"/>
  <c r="J954" i="12"/>
  <c r="J953" i="12"/>
  <c r="J952" i="12"/>
  <c r="J951" i="12"/>
  <c r="J950" i="12"/>
  <c r="J949" i="12"/>
  <c r="J948" i="12"/>
  <c r="J947" i="12"/>
  <c r="J946" i="12"/>
  <c r="J945" i="12"/>
  <c r="J944" i="12"/>
  <c r="J943" i="12"/>
  <c r="J942" i="12"/>
  <c r="J941" i="12"/>
  <c r="J940" i="12"/>
  <c r="J939" i="12"/>
  <c r="J938" i="12"/>
  <c r="J937" i="12"/>
  <c r="J936" i="12"/>
  <c r="J935" i="12"/>
  <c r="J934" i="12"/>
  <c r="J933" i="12"/>
  <c r="J932" i="12"/>
  <c r="J931" i="12"/>
  <c r="J930" i="12"/>
  <c r="J929" i="12"/>
  <c r="J928" i="12"/>
  <c r="J927" i="12"/>
  <c r="J926" i="12"/>
  <c r="J925" i="12"/>
  <c r="J924" i="12"/>
  <c r="J923" i="12"/>
  <c r="J922" i="12"/>
  <c r="J921" i="12"/>
  <c r="J920" i="12"/>
  <c r="J919" i="12"/>
  <c r="J918" i="12"/>
  <c r="J917" i="12"/>
  <c r="J916" i="12"/>
  <c r="J915" i="12"/>
  <c r="J914" i="12"/>
  <c r="J913" i="12"/>
  <c r="J912" i="12"/>
  <c r="J911" i="12"/>
  <c r="J910" i="12"/>
  <c r="J909" i="12"/>
  <c r="J908" i="12"/>
  <c r="J907" i="12"/>
  <c r="J906" i="12"/>
  <c r="J905" i="12"/>
  <c r="J904" i="12"/>
  <c r="J903" i="12"/>
  <c r="J902" i="12"/>
  <c r="J901" i="12"/>
  <c r="J900" i="12"/>
  <c r="J899" i="12"/>
  <c r="J898" i="12"/>
  <c r="J897" i="12"/>
  <c r="J896" i="12"/>
  <c r="J895" i="12"/>
  <c r="J894" i="12"/>
  <c r="J893" i="12"/>
  <c r="J892" i="12"/>
  <c r="J891" i="12"/>
  <c r="J890" i="12"/>
  <c r="J889" i="12"/>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54" i="12"/>
  <c r="J853" i="12"/>
  <c r="J852" i="12"/>
  <c r="J851" i="12"/>
  <c r="J850" i="12"/>
  <c r="J849" i="12"/>
  <c r="J848" i="12"/>
  <c r="J847" i="12"/>
  <c r="J846" i="12"/>
  <c r="J84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10" i="12"/>
  <c r="J809" i="12"/>
  <c r="J808" i="12"/>
  <c r="J807" i="12"/>
  <c r="J806" i="12"/>
  <c r="J805" i="12"/>
  <c r="J804" i="12"/>
  <c r="J803" i="12"/>
  <c r="J802" i="12"/>
  <c r="J80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66" i="12"/>
  <c r="J765" i="12"/>
  <c r="J764" i="12"/>
  <c r="J763" i="12"/>
  <c r="J762" i="12"/>
  <c r="J761" i="12"/>
  <c r="J760" i="12"/>
  <c r="J759" i="12"/>
  <c r="J758" i="12"/>
  <c r="J75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22" i="12"/>
  <c r="J721" i="12"/>
  <c r="J720" i="12"/>
  <c r="J719" i="12"/>
  <c r="J718" i="12"/>
  <c r="J717" i="12"/>
  <c r="J716" i="12"/>
  <c r="J715" i="12"/>
  <c r="J71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78" i="12"/>
  <c r="J677" i="12"/>
  <c r="J676" i="12"/>
  <c r="J675" i="12"/>
  <c r="J674" i="12"/>
  <c r="J673" i="12"/>
  <c r="J672" i="12"/>
  <c r="J671" i="12"/>
  <c r="J670" i="12"/>
  <c r="J66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34" i="12"/>
  <c r="J633" i="12"/>
  <c r="J632" i="12"/>
  <c r="J631" i="12"/>
  <c r="J630" i="12"/>
  <c r="J629" i="12"/>
  <c r="J628" i="12"/>
  <c r="J627" i="12"/>
  <c r="J626" i="12"/>
  <c r="J62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90" i="12"/>
  <c r="J589" i="12"/>
  <c r="J588" i="12"/>
  <c r="J587" i="12"/>
  <c r="J586" i="12"/>
  <c r="J585" i="12"/>
  <c r="J584" i="12"/>
  <c r="J583" i="12"/>
  <c r="J582" i="12"/>
  <c r="J58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46" i="12"/>
  <c r="J545" i="12"/>
  <c r="J544" i="12"/>
  <c r="J543" i="12"/>
  <c r="J542" i="12"/>
  <c r="J541" i="12"/>
  <c r="J540" i="12"/>
  <c r="J539" i="12"/>
  <c r="J538" i="12"/>
  <c r="J53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502" i="12"/>
  <c r="J501" i="12"/>
  <c r="J500" i="12"/>
  <c r="J499" i="12"/>
  <c r="J498" i="12"/>
  <c r="J497" i="12"/>
  <c r="J496" i="12"/>
  <c r="J495" i="12"/>
  <c r="J494" i="12"/>
  <c r="J49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58" i="12"/>
  <c r="J457" i="12"/>
  <c r="J456" i="12"/>
  <c r="J455" i="12"/>
  <c r="J454" i="12"/>
  <c r="J453" i="12"/>
  <c r="J452" i="12"/>
  <c r="J451" i="12"/>
  <c r="J450" i="12"/>
  <c r="J44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14" i="12"/>
  <c r="J413" i="12"/>
  <c r="J412" i="12"/>
  <c r="J411" i="12"/>
  <c r="J410" i="12"/>
  <c r="J409" i="12"/>
  <c r="J408" i="12"/>
  <c r="J407" i="12"/>
  <c r="J406" i="12"/>
  <c r="J40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70" i="12"/>
  <c r="J369" i="12"/>
  <c r="J368" i="12"/>
  <c r="J367" i="12"/>
  <c r="J366" i="12"/>
  <c r="J365" i="12"/>
  <c r="J364" i="12"/>
  <c r="J363" i="12"/>
  <c r="J362" i="12"/>
  <c r="J361" i="12"/>
  <c r="J360"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I10041" i="12"/>
  <c r="I10040" i="12"/>
  <c r="I10039" i="12"/>
  <c r="I10038" i="12"/>
  <c r="I10037" i="12"/>
  <c r="I10036" i="12"/>
  <c r="I10035" i="12"/>
  <c r="I10034" i="12"/>
  <c r="I10033" i="12"/>
  <c r="I10032" i="12"/>
  <c r="I10031" i="12"/>
  <c r="I10030" i="12"/>
  <c r="I10029" i="12"/>
  <c r="I10028" i="12"/>
  <c r="I10027" i="12"/>
  <c r="I10026" i="12"/>
  <c r="I10025" i="12"/>
  <c r="I10024" i="12"/>
  <c r="I10023" i="12"/>
  <c r="I10022" i="12"/>
  <c r="I10021" i="12"/>
  <c r="I10020" i="12"/>
  <c r="I10019" i="12"/>
  <c r="I10018" i="12"/>
  <c r="I10017" i="12"/>
  <c r="I10016" i="12"/>
  <c r="I10015" i="12"/>
  <c r="I10014" i="12"/>
  <c r="I10013" i="12"/>
  <c r="I10012" i="12"/>
  <c r="I10011" i="12"/>
  <c r="I10010" i="12"/>
  <c r="I10009" i="12"/>
  <c r="I10008" i="12"/>
  <c r="I10007" i="12"/>
  <c r="I10006" i="12"/>
  <c r="I10005" i="12"/>
  <c r="I10004" i="12"/>
  <c r="I10003" i="12"/>
  <c r="I10002" i="12"/>
  <c r="I10001" i="12"/>
  <c r="I10000" i="12"/>
  <c r="I9999" i="12"/>
  <c r="I9998" i="12"/>
  <c r="I9997" i="12"/>
  <c r="I9996" i="12"/>
  <c r="I9995" i="12"/>
  <c r="I9994" i="12"/>
  <c r="I9993" i="12"/>
  <c r="I9992" i="12"/>
  <c r="I9991" i="12"/>
  <c r="I9990" i="12"/>
  <c r="I9989" i="12"/>
  <c r="I9988" i="12"/>
  <c r="I9987" i="12"/>
  <c r="I9986" i="12"/>
  <c r="I9985" i="12"/>
  <c r="I9984" i="12"/>
  <c r="I9983" i="12"/>
  <c r="I9982" i="12"/>
  <c r="I9981" i="12"/>
  <c r="I9980" i="12"/>
  <c r="I9979" i="12"/>
  <c r="I9978" i="12"/>
  <c r="I9977" i="12"/>
  <c r="I9976" i="12"/>
  <c r="I9975" i="12"/>
  <c r="I9974" i="12"/>
  <c r="I9973" i="12"/>
  <c r="I9972" i="12"/>
  <c r="I9971" i="12"/>
  <c r="I9970" i="12"/>
  <c r="I9969" i="12"/>
  <c r="I9968" i="12"/>
  <c r="I9967" i="12"/>
  <c r="I9966" i="12"/>
  <c r="I9965" i="12"/>
  <c r="I9964" i="12"/>
  <c r="I9963" i="12"/>
  <c r="I9962" i="12"/>
  <c r="I9961" i="12"/>
  <c r="I9960" i="12"/>
  <c r="I9959" i="12"/>
  <c r="I9958" i="12"/>
  <c r="I9957" i="12"/>
  <c r="I9956" i="12"/>
  <c r="I9955" i="12"/>
  <c r="I9954" i="12"/>
  <c r="I9953" i="12"/>
  <c r="I9952" i="12"/>
  <c r="I9951" i="12"/>
  <c r="I9950" i="12"/>
  <c r="I9949" i="12"/>
  <c r="I9948" i="12"/>
  <c r="I9947" i="12"/>
  <c r="I9946" i="12"/>
  <c r="I9945" i="12"/>
  <c r="I9944" i="12"/>
  <c r="I9943" i="12"/>
  <c r="I9942" i="12"/>
  <c r="I9941" i="12"/>
  <c r="I9940" i="12"/>
  <c r="I9939" i="12"/>
  <c r="I9938" i="12"/>
  <c r="I9937" i="12"/>
  <c r="I9936" i="12"/>
  <c r="I9935" i="12"/>
  <c r="I9934" i="12"/>
  <c r="I9933" i="12"/>
  <c r="I9932" i="12"/>
  <c r="I9931" i="12"/>
  <c r="I9930" i="12"/>
  <c r="I9929" i="12"/>
  <c r="I9928" i="12"/>
  <c r="I9927" i="12"/>
  <c r="I9926" i="12"/>
  <c r="I9925" i="12"/>
  <c r="I9924" i="12"/>
  <c r="I9923" i="12"/>
  <c r="I9922" i="12"/>
  <c r="I9921" i="12"/>
  <c r="I9920" i="12"/>
  <c r="I9919" i="12"/>
  <c r="I9918" i="12"/>
  <c r="I9917" i="12"/>
  <c r="I9916" i="12"/>
  <c r="I9915" i="12"/>
  <c r="I9914" i="12"/>
  <c r="I9913" i="12"/>
  <c r="I9912" i="12"/>
  <c r="I9911" i="12"/>
  <c r="I9910" i="12"/>
  <c r="I9909" i="12"/>
  <c r="I9908" i="12"/>
  <c r="I9907" i="12"/>
  <c r="I9906" i="12"/>
  <c r="I9905" i="12"/>
  <c r="I9904" i="12"/>
  <c r="I9903" i="12"/>
  <c r="I9902" i="12"/>
  <c r="I9901" i="12"/>
  <c r="I9900" i="12"/>
  <c r="I9899" i="12"/>
  <c r="I9898" i="12"/>
  <c r="I9897" i="12"/>
  <c r="I9896" i="12"/>
  <c r="I9895" i="12"/>
  <c r="I9894" i="12"/>
  <c r="I9893" i="12"/>
  <c r="I9892" i="12"/>
  <c r="I9891" i="12"/>
  <c r="I9890" i="12"/>
  <c r="I9889" i="12"/>
  <c r="I9888" i="12"/>
  <c r="I9887" i="12"/>
  <c r="I9886" i="12"/>
  <c r="I9885" i="12"/>
  <c r="I9884" i="12"/>
  <c r="I9883" i="12"/>
  <c r="I9882" i="12"/>
  <c r="I9881" i="12"/>
  <c r="I9880" i="12"/>
  <c r="I9879" i="12"/>
  <c r="I9878" i="12"/>
  <c r="I9877" i="12"/>
  <c r="I9876" i="12"/>
  <c r="I9875" i="12"/>
  <c r="I9874" i="12"/>
  <c r="I9873" i="12"/>
  <c r="I9872" i="12"/>
  <c r="I9871" i="12"/>
  <c r="I9870" i="12"/>
  <c r="I9869" i="12"/>
  <c r="I9868" i="12"/>
  <c r="I9867" i="12"/>
  <c r="I9866" i="12"/>
  <c r="I9865" i="12"/>
  <c r="I9864" i="12"/>
  <c r="I9863" i="12"/>
  <c r="I9862" i="12"/>
  <c r="I9861" i="12"/>
  <c r="I9860" i="12"/>
  <c r="I9859" i="12"/>
  <c r="I9858" i="12"/>
  <c r="I9857" i="12"/>
  <c r="I9856" i="12"/>
  <c r="I9855" i="12"/>
  <c r="I9854" i="12"/>
  <c r="I9853" i="12"/>
  <c r="I9852" i="12"/>
  <c r="I9851" i="12"/>
  <c r="I9850" i="12"/>
  <c r="I9849" i="12"/>
  <c r="I9848" i="12"/>
  <c r="I9847" i="12"/>
  <c r="I9846" i="12"/>
  <c r="I9845" i="12"/>
  <c r="I9844" i="12"/>
  <c r="I9843" i="12"/>
  <c r="I9842" i="12"/>
  <c r="I9841" i="12"/>
  <c r="I9840" i="12"/>
  <c r="I9839" i="12"/>
  <c r="I9838" i="12"/>
  <c r="I9837" i="12"/>
  <c r="I9836" i="12"/>
  <c r="I9835" i="12"/>
  <c r="I9834" i="12"/>
  <c r="I9833" i="12"/>
  <c r="I9832" i="12"/>
  <c r="I9831" i="12"/>
  <c r="I9830" i="12"/>
  <c r="I9829" i="12"/>
  <c r="I9828" i="12"/>
  <c r="I9827" i="12"/>
  <c r="I9826" i="12"/>
  <c r="I9825" i="12"/>
  <c r="I9824" i="12"/>
  <c r="I9823" i="12"/>
  <c r="I9822" i="12"/>
  <c r="I9821" i="12"/>
  <c r="I9820" i="12"/>
  <c r="I9819" i="12"/>
  <c r="I9818" i="12"/>
  <c r="I9817" i="12"/>
  <c r="I9816" i="12"/>
  <c r="I9815" i="12"/>
  <c r="I9814" i="12"/>
  <c r="I9813" i="12"/>
  <c r="I9812" i="12"/>
  <c r="I9811" i="12"/>
  <c r="I9810" i="12"/>
  <c r="I9809" i="12"/>
  <c r="I9808" i="12"/>
  <c r="I9807" i="12"/>
  <c r="I9806" i="12"/>
  <c r="I9805" i="12"/>
  <c r="I9804" i="12"/>
  <c r="I9803" i="12"/>
  <c r="I9802" i="12"/>
  <c r="I9801" i="12"/>
  <c r="I9800" i="12"/>
  <c r="I9799" i="12"/>
  <c r="I9798" i="12"/>
  <c r="I9797" i="12"/>
  <c r="I9796" i="12"/>
  <c r="I9795" i="12"/>
  <c r="I9794" i="12"/>
  <c r="I9793" i="12"/>
  <c r="I9792" i="12"/>
  <c r="I9791" i="12"/>
  <c r="I9790" i="12"/>
  <c r="I9789" i="12"/>
  <c r="I9788" i="12"/>
  <c r="I9787" i="12"/>
  <c r="I9786" i="12"/>
  <c r="I9785" i="12"/>
  <c r="I9784" i="12"/>
  <c r="I9783" i="12"/>
  <c r="I9782" i="12"/>
  <c r="I9781" i="12"/>
  <c r="I9780" i="12"/>
  <c r="I9779" i="12"/>
  <c r="I9778" i="12"/>
  <c r="I9777" i="12"/>
  <c r="I9776" i="12"/>
  <c r="I9775" i="12"/>
  <c r="I9774" i="12"/>
  <c r="I9773" i="12"/>
  <c r="I9772" i="12"/>
  <c r="I9771" i="12"/>
  <c r="I9770" i="12"/>
  <c r="I9769" i="12"/>
  <c r="I9768" i="12"/>
  <c r="I9767" i="12"/>
  <c r="I9766" i="12"/>
  <c r="I9765" i="12"/>
  <c r="I9764" i="12"/>
  <c r="I9763" i="12"/>
  <c r="I9762" i="12"/>
  <c r="I9761" i="12"/>
  <c r="I9760" i="12"/>
  <c r="I9759" i="12"/>
  <c r="I9758" i="12"/>
  <c r="I9757" i="12"/>
  <c r="I9756" i="12"/>
  <c r="I9755" i="12"/>
  <c r="I9754" i="12"/>
  <c r="I9753" i="12"/>
  <c r="I9752" i="12"/>
  <c r="I9751" i="12"/>
  <c r="I9750" i="12"/>
  <c r="I9749" i="12"/>
  <c r="I9748" i="12"/>
  <c r="I9747" i="12"/>
  <c r="I9746" i="12"/>
  <c r="I9745" i="12"/>
  <c r="I9744" i="12"/>
  <c r="I9743" i="12"/>
  <c r="I9742" i="12"/>
  <c r="I9741" i="12"/>
  <c r="I9740" i="12"/>
  <c r="I9739" i="12"/>
  <c r="I9738" i="12"/>
  <c r="I9737" i="12"/>
  <c r="I9736" i="12"/>
  <c r="I9735" i="12"/>
  <c r="I9734" i="12"/>
  <c r="I9733" i="12"/>
  <c r="I9732" i="12"/>
  <c r="I9731" i="12"/>
  <c r="I9730" i="12"/>
  <c r="I9729" i="12"/>
  <c r="I9728" i="12"/>
  <c r="I9727" i="12"/>
  <c r="I9726" i="12"/>
  <c r="I9725" i="12"/>
  <c r="I9724" i="12"/>
  <c r="I9723" i="12"/>
  <c r="I9722" i="12"/>
  <c r="I9721" i="12"/>
  <c r="I9720" i="12"/>
  <c r="I9719" i="12"/>
  <c r="I9718" i="12"/>
  <c r="I9717" i="12"/>
  <c r="I9716" i="12"/>
  <c r="I9715" i="12"/>
  <c r="I9714" i="12"/>
  <c r="I9713" i="12"/>
  <c r="I9712" i="12"/>
  <c r="I9711" i="12"/>
  <c r="I9710" i="12"/>
  <c r="I9709" i="12"/>
  <c r="I9708" i="12"/>
  <c r="I9707" i="12"/>
  <c r="I9706" i="12"/>
  <c r="I9705" i="12"/>
  <c r="I9704" i="12"/>
  <c r="I9703" i="12"/>
  <c r="I9702" i="12"/>
  <c r="I9701" i="12"/>
  <c r="I9700" i="12"/>
  <c r="I9699" i="12"/>
  <c r="I9698" i="12"/>
  <c r="I9697" i="12"/>
  <c r="I9696" i="12"/>
  <c r="I9695" i="12"/>
  <c r="I9694" i="12"/>
  <c r="I9693" i="12"/>
  <c r="I9692" i="12"/>
  <c r="I9691" i="12"/>
  <c r="I9690" i="12"/>
  <c r="I9689" i="12"/>
  <c r="I9688" i="12"/>
  <c r="I9687" i="12"/>
  <c r="I9686" i="12"/>
  <c r="I9685" i="12"/>
  <c r="I9684" i="12"/>
  <c r="I9683" i="12"/>
  <c r="I9682" i="12"/>
  <c r="I9681" i="12"/>
  <c r="I9680" i="12"/>
  <c r="I9679" i="12"/>
  <c r="I9678" i="12"/>
  <c r="I9677" i="12"/>
  <c r="I9676" i="12"/>
  <c r="I9675" i="12"/>
  <c r="I9674" i="12"/>
  <c r="I9673" i="12"/>
  <c r="I9672" i="12"/>
  <c r="I9671" i="12"/>
  <c r="I9670" i="12"/>
  <c r="I9669" i="12"/>
  <c r="I9668" i="12"/>
  <c r="I9667" i="12"/>
  <c r="I9666" i="12"/>
  <c r="I9665" i="12"/>
  <c r="I9664" i="12"/>
  <c r="I9663" i="12"/>
  <c r="I9662" i="12"/>
  <c r="I9661" i="12"/>
  <c r="I9660" i="12"/>
  <c r="I9659" i="12"/>
  <c r="I9658" i="12"/>
  <c r="I9657" i="12"/>
  <c r="I9656" i="12"/>
  <c r="I9655" i="12"/>
  <c r="I9654" i="12"/>
  <c r="I9653" i="12"/>
  <c r="I9652" i="12"/>
  <c r="I9651" i="12"/>
  <c r="I9650" i="12"/>
  <c r="I9649" i="12"/>
  <c r="I9648" i="12"/>
  <c r="I9647" i="12"/>
  <c r="I9646" i="12"/>
  <c r="I9645" i="12"/>
  <c r="I9644" i="12"/>
  <c r="I9643" i="12"/>
  <c r="I9642" i="12"/>
  <c r="I9641" i="12"/>
  <c r="I9640" i="12"/>
  <c r="I9639" i="12"/>
  <c r="I9638" i="12"/>
  <c r="I9637" i="12"/>
  <c r="I9636" i="12"/>
  <c r="I9635" i="12"/>
  <c r="I9634" i="12"/>
  <c r="I9633" i="12"/>
  <c r="I9632" i="12"/>
  <c r="I9631" i="12"/>
  <c r="I9630" i="12"/>
  <c r="I9629" i="12"/>
  <c r="I9628" i="12"/>
  <c r="I9627" i="12"/>
  <c r="I9626" i="12"/>
  <c r="I9625" i="12"/>
  <c r="I9624" i="12"/>
  <c r="I9623" i="12"/>
  <c r="I9622" i="12"/>
  <c r="I9621" i="12"/>
  <c r="I9620" i="12"/>
  <c r="I9619" i="12"/>
  <c r="I9618" i="12"/>
  <c r="I9617" i="12"/>
  <c r="I9616" i="12"/>
  <c r="I9615" i="12"/>
  <c r="I9614" i="12"/>
  <c r="I9613" i="12"/>
  <c r="I9612" i="12"/>
  <c r="I9611" i="12"/>
  <c r="I9610" i="12"/>
  <c r="I9609" i="12"/>
  <c r="I9608" i="12"/>
  <c r="I9607" i="12"/>
  <c r="I9606" i="12"/>
  <c r="I9605" i="12"/>
  <c r="I9604" i="12"/>
  <c r="I9603" i="12"/>
  <c r="I9602" i="12"/>
  <c r="I9601" i="12"/>
  <c r="I9600" i="12"/>
  <c r="I9599" i="12"/>
  <c r="I9598" i="12"/>
  <c r="I9597" i="12"/>
  <c r="I9596" i="12"/>
  <c r="I9595" i="12"/>
  <c r="I9594" i="12"/>
  <c r="I9593" i="12"/>
  <c r="I9592" i="12"/>
  <c r="I9591" i="12"/>
  <c r="I9590" i="12"/>
  <c r="I9589" i="12"/>
  <c r="I9588" i="12"/>
  <c r="I9587" i="12"/>
  <c r="I9586" i="12"/>
  <c r="I9585" i="12"/>
  <c r="I9584" i="12"/>
  <c r="I9583" i="12"/>
  <c r="I9582" i="12"/>
  <c r="I9581" i="12"/>
  <c r="I9580" i="12"/>
  <c r="I9579" i="12"/>
  <c r="I9578" i="12"/>
  <c r="I9577" i="12"/>
  <c r="I9576" i="12"/>
  <c r="I9575" i="12"/>
  <c r="I9574" i="12"/>
  <c r="I9573" i="12"/>
  <c r="I9572" i="12"/>
  <c r="I9571" i="12"/>
  <c r="I9570" i="12"/>
  <c r="I9569" i="12"/>
  <c r="I9568" i="12"/>
  <c r="I9567" i="12"/>
  <c r="I9566" i="12"/>
  <c r="I9565" i="12"/>
  <c r="I9564" i="12"/>
  <c r="I9563" i="12"/>
  <c r="I9562" i="12"/>
  <c r="I9561" i="12"/>
  <c r="I9560" i="12"/>
  <c r="I9559" i="12"/>
  <c r="I9558" i="12"/>
  <c r="I9557" i="12"/>
  <c r="I9556" i="12"/>
  <c r="I9555" i="12"/>
  <c r="I9554" i="12"/>
  <c r="I9553" i="12"/>
  <c r="I9552" i="12"/>
  <c r="I9551" i="12"/>
  <c r="I9550" i="12"/>
  <c r="I9549" i="12"/>
  <c r="I9548" i="12"/>
  <c r="I9547" i="12"/>
  <c r="I9546" i="12"/>
  <c r="I9545" i="12"/>
  <c r="I9544" i="12"/>
  <c r="I9543" i="12"/>
  <c r="I9542" i="12"/>
  <c r="I9541" i="12"/>
  <c r="I9540" i="12"/>
  <c r="I9539" i="12"/>
  <c r="I9538" i="12"/>
  <c r="I9537" i="12"/>
  <c r="I9536" i="12"/>
  <c r="I9535" i="12"/>
  <c r="I9534" i="12"/>
  <c r="I9533" i="12"/>
  <c r="I9532" i="12"/>
  <c r="I9531" i="12"/>
  <c r="I9530" i="12"/>
  <c r="I9529" i="12"/>
  <c r="I9528" i="12"/>
  <c r="I9527" i="12"/>
  <c r="I9526" i="12"/>
  <c r="I9525" i="12"/>
  <c r="I9524" i="12"/>
  <c r="I9523" i="12"/>
  <c r="I9522" i="12"/>
  <c r="I9521" i="12"/>
  <c r="I9520" i="12"/>
  <c r="I9519" i="12"/>
  <c r="I9518" i="12"/>
  <c r="I9517" i="12"/>
  <c r="I9516" i="12"/>
  <c r="I9515" i="12"/>
  <c r="I9514" i="12"/>
  <c r="I9513" i="12"/>
  <c r="I9512" i="12"/>
  <c r="I9511" i="12"/>
  <c r="I9510" i="12"/>
  <c r="I9509" i="12"/>
  <c r="I9508" i="12"/>
  <c r="I9507" i="12"/>
  <c r="I9506" i="12"/>
  <c r="I9505" i="12"/>
  <c r="I9504" i="12"/>
  <c r="I9503" i="12"/>
  <c r="I9502" i="12"/>
  <c r="I9501" i="12"/>
  <c r="I9500" i="12"/>
  <c r="I9499" i="12"/>
  <c r="I9498" i="12"/>
  <c r="I9497" i="12"/>
  <c r="I9496" i="12"/>
  <c r="I9495" i="12"/>
  <c r="I9494" i="12"/>
  <c r="I9493" i="12"/>
  <c r="I9492" i="12"/>
  <c r="I9491" i="12"/>
  <c r="I9490" i="12"/>
  <c r="I9489" i="12"/>
  <c r="I9488" i="12"/>
  <c r="I9487" i="12"/>
  <c r="I9486" i="12"/>
  <c r="I9485" i="12"/>
  <c r="I9484" i="12"/>
  <c r="I9483" i="12"/>
  <c r="I9482" i="12"/>
  <c r="I9481" i="12"/>
  <c r="I9480" i="12"/>
  <c r="I9479" i="12"/>
  <c r="I9478" i="12"/>
  <c r="I9477" i="12"/>
  <c r="I9476" i="12"/>
  <c r="I9475" i="12"/>
  <c r="I9474" i="12"/>
  <c r="I9473" i="12"/>
  <c r="I9472" i="12"/>
  <c r="I9471" i="12"/>
  <c r="I9470" i="12"/>
  <c r="I9469" i="12"/>
  <c r="I9468" i="12"/>
  <c r="I9467" i="12"/>
  <c r="I9466" i="12"/>
  <c r="I9465" i="12"/>
  <c r="I9464" i="12"/>
  <c r="I9463" i="12"/>
  <c r="I9462" i="12"/>
  <c r="I9461" i="12"/>
  <c r="I9460" i="12"/>
  <c r="I9459" i="12"/>
  <c r="I9458" i="12"/>
  <c r="I9457" i="12"/>
  <c r="I9456" i="12"/>
  <c r="I9455" i="12"/>
  <c r="I9454" i="12"/>
  <c r="I9453" i="12"/>
  <c r="I9452" i="12"/>
  <c r="I9451" i="12"/>
  <c r="I9450" i="12"/>
  <c r="I9449" i="12"/>
  <c r="I9448" i="12"/>
  <c r="I9447" i="12"/>
  <c r="I9446" i="12"/>
  <c r="I9445" i="12"/>
  <c r="I9444" i="12"/>
  <c r="I9443" i="12"/>
  <c r="I9442" i="12"/>
  <c r="I9441" i="12"/>
  <c r="I9440" i="12"/>
  <c r="I9439" i="12"/>
  <c r="I9438" i="12"/>
  <c r="I9437" i="12"/>
  <c r="I9436" i="12"/>
  <c r="I9435" i="12"/>
  <c r="I9434" i="12"/>
  <c r="I9433" i="12"/>
  <c r="I9432" i="12"/>
  <c r="I9431" i="12"/>
  <c r="I9430" i="12"/>
  <c r="I9429" i="12"/>
  <c r="I9428" i="12"/>
  <c r="I9427" i="12"/>
  <c r="I9426" i="12"/>
  <c r="I9425" i="12"/>
  <c r="I9424" i="12"/>
  <c r="I9423" i="12"/>
  <c r="I9422" i="12"/>
  <c r="I9421" i="12"/>
  <c r="I9420" i="12"/>
  <c r="I9419" i="12"/>
  <c r="I9418" i="12"/>
  <c r="I9417" i="12"/>
  <c r="I9416" i="12"/>
  <c r="I9415" i="12"/>
  <c r="I9414" i="12"/>
  <c r="I9413" i="12"/>
  <c r="I9412" i="12"/>
  <c r="I9411" i="12"/>
  <c r="I9410" i="12"/>
  <c r="I9409" i="12"/>
  <c r="I9408" i="12"/>
  <c r="I9407" i="12"/>
  <c r="I9406" i="12"/>
  <c r="I9405" i="12"/>
  <c r="I9404" i="12"/>
  <c r="I9403" i="12"/>
  <c r="I9402" i="12"/>
  <c r="I9401" i="12"/>
  <c r="I9400" i="12"/>
  <c r="I9399" i="12"/>
  <c r="I9398" i="12"/>
  <c r="I9397" i="12"/>
  <c r="I9396" i="12"/>
  <c r="I9395" i="12"/>
  <c r="I9394" i="12"/>
  <c r="I9393" i="12"/>
  <c r="I9392" i="12"/>
  <c r="I9391" i="12"/>
  <c r="I9390" i="12"/>
  <c r="I9389" i="12"/>
  <c r="I9388" i="12"/>
  <c r="I9387" i="12"/>
  <c r="I9386" i="12"/>
  <c r="I9385" i="12"/>
  <c r="I9384" i="12"/>
  <c r="I9383" i="12"/>
  <c r="I9382" i="12"/>
  <c r="I9381" i="12"/>
  <c r="I9380" i="12"/>
  <c r="I9379" i="12"/>
  <c r="I9378" i="12"/>
  <c r="I9377" i="12"/>
  <c r="I9376" i="12"/>
  <c r="I9375" i="12"/>
  <c r="I9374" i="12"/>
  <c r="I9373" i="12"/>
  <c r="I9372" i="12"/>
  <c r="I9371" i="12"/>
  <c r="I9370" i="12"/>
  <c r="I9369" i="12"/>
  <c r="I9368" i="12"/>
  <c r="I9367" i="12"/>
  <c r="I9366" i="12"/>
  <c r="I9365" i="12"/>
  <c r="I9364" i="12"/>
  <c r="I9363" i="12"/>
  <c r="I9362" i="12"/>
  <c r="I9361" i="12"/>
  <c r="I9360" i="12"/>
  <c r="I9359" i="12"/>
  <c r="I9358" i="12"/>
  <c r="I9357" i="12"/>
  <c r="I9356" i="12"/>
  <c r="I9355" i="12"/>
  <c r="I9354" i="12"/>
  <c r="I9353" i="12"/>
  <c r="I9352" i="12"/>
  <c r="I9351" i="12"/>
  <c r="I9350" i="12"/>
  <c r="I9349" i="12"/>
  <c r="I9348" i="12"/>
  <c r="I9347" i="12"/>
  <c r="I9346" i="12"/>
  <c r="I9345" i="12"/>
  <c r="I9344" i="12"/>
  <c r="I9343" i="12"/>
  <c r="I9342" i="12"/>
  <c r="I9341" i="12"/>
  <c r="I9340" i="12"/>
  <c r="I9339" i="12"/>
  <c r="I9338" i="12"/>
  <c r="I9337" i="12"/>
  <c r="I9336" i="12"/>
  <c r="I9335" i="12"/>
  <c r="I9334" i="12"/>
  <c r="I9333" i="12"/>
  <c r="I9332" i="12"/>
  <c r="I9331" i="12"/>
  <c r="I9330" i="12"/>
  <c r="I9329" i="12"/>
  <c r="I9328" i="12"/>
  <c r="I9327" i="12"/>
  <c r="I9326" i="12"/>
  <c r="I9325" i="12"/>
  <c r="I9324" i="12"/>
  <c r="I9323" i="12"/>
  <c r="I9322" i="12"/>
  <c r="I9321" i="12"/>
  <c r="I9320" i="12"/>
  <c r="I9319" i="12"/>
  <c r="I9318" i="12"/>
  <c r="I9317" i="12"/>
  <c r="I9316" i="12"/>
  <c r="I9315" i="12"/>
  <c r="I9314" i="12"/>
  <c r="I9313" i="12"/>
  <c r="I9312" i="12"/>
  <c r="I9311" i="12"/>
  <c r="I9310" i="12"/>
  <c r="I9309" i="12"/>
  <c r="I9308" i="12"/>
  <c r="I9307" i="12"/>
  <c r="I9306" i="12"/>
  <c r="I9305" i="12"/>
  <c r="I9304" i="12"/>
  <c r="I9303" i="12"/>
  <c r="I9302" i="12"/>
  <c r="I9301" i="12"/>
  <c r="I9300" i="12"/>
  <c r="I9299" i="12"/>
  <c r="I9298" i="12"/>
  <c r="I9297" i="12"/>
  <c r="I9296" i="12"/>
  <c r="I9295" i="12"/>
  <c r="I9294" i="12"/>
  <c r="I9293" i="12"/>
  <c r="I9292" i="12"/>
  <c r="I9291" i="12"/>
  <c r="I9290" i="12"/>
  <c r="I9289" i="12"/>
  <c r="I9288" i="12"/>
  <c r="I9287" i="12"/>
  <c r="I9286" i="12"/>
  <c r="I9285" i="12"/>
  <c r="I9284" i="12"/>
  <c r="I9283" i="12"/>
  <c r="I9282" i="12"/>
  <c r="I9281" i="12"/>
  <c r="I9280" i="12"/>
  <c r="I9279" i="12"/>
  <c r="I9278" i="12"/>
  <c r="I9277" i="12"/>
  <c r="I9276" i="12"/>
  <c r="I9275" i="12"/>
  <c r="I9274" i="12"/>
  <c r="I9273" i="12"/>
  <c r="I9272" i="12"/>
  <c r="I9271" i="12"/>
  <c r="I9270" i="12"/>
  <c r="I9269" i="12"/>
  <c r="I9268" i="12"/>
  <c r="I9267" i="12"/>
  <c r="I9266" i="12"/>
  <c r="I9265" i="12"/>
  <c r="I9264" i="12"/>
  <c r="I9263" i="12"/>
  <c r="I9262" i="12"/>
  <c r="I9261" i="12"/>
  <c r="I9260" i="12"/>
  <c r="I9259" i="12"/>
  <c r="I9258" i="12"/>
  <c r="I9257" i="12"/>
  <c r="I9256" i="12"/>
  <c r="I9255" i="12"/>
  <c r="I9254" i="12"/>
  <c r="I9253" i="12"/>
  <c r="I9252" i="12"/>
  <c r="I9251" i="12"/>
  <c r="I9250" i="12"/>
  <c r="I9249" i="12"/>
  <c r="I9248" i="12"/>
  <c r="I9247" i="12"/>
  <c r="I9246" i="12"/>
  <c r="I9245" i="12"/>
  <c r="I9244" i="12"/>
  <c r="I9243" i="12"/>
  <c r="I9242" i="12"/>
  <c r="I9241" i="12"/>
  <c r="I9240" i="12"/>
  <c r="I9239" i="12"/>
  <c r="I9238" i="12"/>
  <c r="I9237" i="12"/>
  <c r="I9236" i="12"/>
  <c r="I9235" i="12"/>
  <c r="I9234" i="12"/>
  <c r="I9233" i="12"/>
  <c r="I9232" i="12"/>
  <c r="I9231" i="12"/>
  <c r="I9230" i="12"/>
  <c r="I9229" i="12"/>
  <c r="I9228" i="12"/>
  <c r="I9227" i="12"/>
  <c r="I9226" i="12"/>
  <c r="I9225" i="12"/>
  <c r="I9224" i="12"/>
  <c r="I9223" i="12"/>
  <c r="I9222" i="12"/>
  <c r="I9221" i="12"/>
  <c r="I9220" i="12"/>
  <c r="I9219" i="12"/>
  <c r="I9218" i="12"/>
  <c r="I9217" i="12"/>
  <c r="I9216" i="12"/>
  <c r="I9215" i="12"/>
  <c r="I9214" i="12"/>
  <c r="I9213" i="12"/>
  <c r="I9212" i="12"/>
  <c r="I9211" i="12"/>
  <c r="I9210" i="12"/>
  <c r="I9209" i="12"/>
  <c r="I9208" i="12"/>
  <c r="I9207" i="12"/>
  <c r="I9206" i="12"/>
  <c r="I9205" i="12"/>
  <c r="I9204" i="12"/>
  <c r="I9203" i="12"/>
  <c r="I9202" i="12"/>
  <c r="I9201" i="12"/>
  <c r="I9200" i="12"/>
  <c r="I9199" i="12"/>
  <c r="I9198" i="12"/>
  <c r="I9197" i="12"/>
  <c r="I9196" i="12"/>
  <c r="I9195" i="12"/>
  <c r="I9194" i="12"/>
  <c r="I9193" i="12"/>
  <c r="I9192" i="12"/>
  <c r="I9191" i="12"/>
  <c r="I9190" i="12"/>
  <c r="I9189" i="12"/>
  <c r="I9188" i="12"/>
  <c r="I9187" i="12"/>
  <c r="I9186" i="12"/>
  <c r="I9185" i="12"/>
  <c r="I9184" i="12"/>
  <c r="I9183" i="12"/>
  <c r="I9182" i="12"/>
  <c r="I9181" i="12"/>
  <c r="I9180" i="12"/>
  <c r="I9179" i="12"/>
  <c r="I9178" i="12"/>
  <c r="I9177" i="12"/>
  <c r="I9176" i="12"/>
  <c r="I9175" i="12"/>
  <c r="I9174" i="12"/>
  <c r="I9173" i="12"/>
  <c r="I9172" i="12"/>
  <c r="I9171" i="12"/>
  <c r="I9170" i="12"/>
  <c r="I9169" i="12"/>
  <c r="I9168" i="12"/>
  <c r="I9167" i="12"/>
  <c r="I9166" i="12"/>
  <c r="I9165" i="12"/>
  <c r="I9164" i="12"/>
  <c r="I9163" i="12"/>
  <c r="I9162" i="12"/>
  <c r="I9161" i="12"/>
  <c r="I9160" i="12"/>
  <c r="I9159" i="12"/>
  <c r="I9158" i="12"/>
  <c r="I9157" i="12"/>
  <c r="I9156" i="12"/>
  <c r="I9155" i="12"/>
  <c r="I9154" i="12"/>
  <c r="I9153" i="12"/>
  <c r="I9152" i="12"/>
  <c r="I9151" i="12"/>
  <c r="I9150" i="12"/>
  <c r="I9149" i="12"/>
  <c r="I9148" i="12"/>
  <c r="I9147" i="12"/>
  <c r="I9146" i="12"/>
  <c r="I9145" i="12"/>
  <c r="I9144" i="12"/>
  <c r="I9143" i="12"/>
  <c r="I9142" i="12"/>
  <c r="I9141" i="12"/>
  <c r="I9140" i="12"/>
  <c r="I9139" i="12"/>
  <c r="I9138" i="12"/>
  <c r="I9137" i="12"/>
  <c r="I9136" i="12"/>
  <c r="I9135" i="12"/>
  <c r="I9134" i="12"/>
  <c r="I9133" i="12"/>
  <c r="I9132" i="12"/>
  <c r="I9131" i="12"/>
  <c r="I9130" i="12"/>
  <c r="I9129" i="12"/>
  <c r="I9128" i="12"/>
  <c r="I9127" i="12"/>
  <c r="I9126" i="12"/>
  <c r="I9125" i="12"/>
  <c r="I9124" i="12"/>
  <c r="I9123" i="12"/>
  <c r="I9122" i="12"/>
  <c r="I9121" i="12"/>
  <c r="I9120" i="12"/>
  <c r="I9119" i="12"/>
  <c r="I9118" i="12"/>
  <c r="I9117" i="12"/>
  <c r="I9116" i="12"/>
  <c r="I9115" i="12"/>
  <c r="I9114" i="12"/>
  <c r="I9113" i="12"/>
  <c r="I9112" i="12"/>
  <c r="I9111" i="12"/>
  <c r="I9110" i="12"/>
  <c r="I9109" i="12"/>
  <c r="I9108" i="12"/>
  <c r="I9107" i="12"/>
  <c r="I9106" i="12"/>
  <c r="I9105" i="12"/>
  <c r="I9104" i="12"/>
  <c r="I9103" i="12"/>
  <c r="I9102" i="12"/>
  <c r="I9101" i="12"/>
  <c r="I9100" i="12"/>
  <c r="I9099" i="12"/>
  <c r="I9098" i="12"/>
  <c r="I9097" i="12"/>
  <c r="I9096" i="12"/>
  <c r="I9095" i="12"/>
  <c r="I9094" i="12"/>
  <c r="I9093" i="12"/>
  <c r="I9092" i="12"/>
  <c r="I9091" i="12"/>
  <c r="I9090" i="12"/>
  <c r="I9089" i="12"/>
  <c r="I9088" i="12"/>
  <c r="I9087" i="12"/>
  <c r="I9086" i="12"/>
  <c r="I9085" i="12"/>
  <c r="I9084" i="12"/>
  <c r="I9083" i="12"/>
  <c r="I9082" i="12"/>
  <c r="I9081" i="12"/>
  <c r="I9080" i="12"/>
  <c r="I9079" i="12"/>
  <c r="I9078" i="12"/>
  <c r="I9077" i="12"/>
  <c r="I9076" i="12"/>
  <c r="I9075" i="12"/>
  <c r="I9074" i="12"/>
  <c r="I9073" i="12"/>
  <c r="I9072" i="12"/>
  <c r="I9071" i="12"/>
  <c r="I9070" i="12"/>
  <c r="I9069" i="12"/>
  <c r="I9068" i="12"/>
  <c r="I9067" i="12"/>
  <c r="I9066" i="12"/>
  <c r="I9065" i="12"/>
  <c r="I9064" i="12"/>
  <c r="I9063" i="12"/>
  <c r="I9062" i="12"/>
  <c r="I9061" i="12"/>
  <c r="I9060" i="12"/>
  <c r="I9059" i="12"/>
  <c r="I9058" i="12"/>
  <c r="I9057" i="12"/>
  <c r="I9056" i="12"/>
  <c r="I9055" i="12"/>
  <c r="I9054" i="12"/>
  <c r="I9053" i="12"/>
  <c r="I9052" i="12"/>
  <c r="I9051" i="12"/>
  <c r="I9050" i="12"/>
  <c r="I9049" i="12"/>
  <c r="I9048" i="12"/>
  <c r="I9047" i="12"/>
  <c r="I9046" i="12"/>
  <c r="I9045" i="12"/>
  <c r="I9044" i="12"/>
  <c r="I9043" i="12"/>
  <c r="I9042" i="12"/>
  <c r="I9041" i="12"/>
  <c r="I9040" i="12"/>
  <c r="I9039" i="12"/>
  <c r="I9038" i="12"/>
  <c r="I9037" i="12"/>
  <c r="I9036" i="12"/>
  <c r="I9035" i="12"/>
  <c r="I9034" i="12"/>
  <c r="I9033" i="12"/>
  <c r="I9032" i="12"/>
  <c r="I9031" i="12"/>
  <c r="I9030" i="12"/>
  <c r="I9029" i="12"/>
  <c r="I9028" i="12"/>
  <c r="I9027" i="12"/>
  <c r="I9026" i="12"/>
  <c r="I9025" i="12"/>
  <c r="I9024" i="12"/>
  <c r="I9023" i="12"/>
  <c r="I9022" i="12"/>
  <c r="I9021" i="12"/>
  <c r="I9020" i="12"/>
  <c r="I9019" i="12"/>
  <c r="I9018" i="12"/>
  <c r="I9017" i="12"/>
  <c r="I9016" i="12"/>
  <c r="I9015" i="12"/>
  <c r="I9014" i="12"/>
  <c r="I9013" i="12"/>
  <c r="I9012" i="12"/>
  <c r="I9011" i="12"/>
  <c r="I9010" i="12"/>
  <c r="I9009" i="12"/>
  <c r="I9008" i="12"/>
  <c r="I9007" i="12"/>
  <c r="I9006" i="12"/>
  <c r="I9005" i="12"/>
  <c r="I9004" i="12"/>
  <c r="I9003" i="12"/>
  <c r="I9002" i="12"/>
  <c r="I9001" i="12"/>
  <c r="I9000" i="12"/>
  <c r="I8999" i="12"/>
  <c r="I8998" i="12"/>
  <c r="I8997" i="12"/>
  <c r="I8996" i="12"/>
  <c r="I8995" i="12"/>
  <c r="I8994" i="12"/>
  <c r="I8993" i="12"/>
  <c r="I8992" i="12"/>
  <c r="I8991" i="12"/>
  <c r="I8990" i="12"/>
  <c r="I8989" i="12"/>
  <c r="I8988" i="12"/>
  <c r="I8987" i="12"/>
  <c r="I8986" i="12"/>
  <c r="I8985" i="12"/>
  <c r="I8984" i="12"/>
  <c r="I8983" i="12"/>
  <c r="I8982" i="12"/>
  <c r="I8981" i="12"/>
  <c r="I8980" i="12"/>
  <c r="I8979" i="12"/>
  <c r="I8978" i="12"/>
  <c r="I8977" i="12"/>
  <c r="I8976" i="12"/>
  <c r="I8975" i="12"/>
  <c r="I8974" i="12"/>
  <c r="I8973" i="12"/>
  <c r="I8972" i="12"/>
  <c r="I8971" i="12"/>
  <c r="I8970" i="12"/>
  <c r="I8969" i="12"/>
  <c r="I8968" i="12"/>
  <c r="I8967" i="12"/>
  <c r="I8966" i="12"/>
  <c r="I8965" i="12"/>
  <c r="I8964" i="12"/>
  <c r="I8963" i="12"/>
  <c r="I8962" i="12"/>
  <c r="I8961" i="12"/>
  <c r="I8960" i="12"/>
  <c r="I8959" i="12"/>
  <c r="I8958" i="12"/>
  <c r="I8957" i="12"/>
  <c r="I8956" i="12"/>
  <c r="I8955" i="12"/>
  <c r="I8954" i="12"/>
  <c r="I8953" i="12"/>
  <c r="I8952" i="12"/>
  <c r="I8951" i="12"/>
  <c r="I8950" i="12"/>
  <c r="I8949" i="12"/>
  <c r="I8948" i="12"/>
  <c r="I8947" i="12"/>
  <c r="I8946" i="12"/>
  <c r="I8945" i="12"/>
  <c r="I8944" i="12"/>
  <c r="I8943" i="12"/>
  <c r="I8942" i="12"/>
  <c r="I8941" i="12"/>
  <c r="I8940" i="12"/>
  <c r="I8939" i="12"/>
  <c r="I8938" i="12"/>
  <c r="I8937" i="12"/>
  <c r="I8936" i="12"/>
  <c r="I8935" i="12"/>
  <c r="I8934" i="12"/>
  <c r="I8933" i="12"/>
  <c r="I8932" i="12"/>
  <c r="I8931" i="12"/>
  <c r="I8930" i="12"/>
  <c r="I8929" i="12"/>
  <c r="I8928" i="12"/>
  <c r="I8927" i="12"/>
  <c r="I8926" i="12"/>
  <c r="I8925" i="12"/>
  <c r="I8924" i="12"/>
  <c r="I8923" i="12"/>
  <c r="I8922" i="12"/>
  <c r="I8921" i="12"/>
  <c r="I8920" i="12"/>
  <c r="I8919" i="12"/>
  <c r="I8918" i="12"/>
  <c r="I8917" i="12"/>
  <c r="I8916" i="12"/>
  <c r="I8915" i="12"/>
  <c r="I8914" i="12"/>
  <c r="I8913" i="12"/>
  <c r="I8912" i="12"/>
  <c r="I8911" i="12"/>
  <c r="I8910" i="12"/>
  <c r="I8909" i="12"/>
  <c r="I8908" i="12"/>
  <c r="I8907" i="12"/>
  <c r="I8906" i="12"/>
  <c r="I8905" i="12"/>
  <c r="I8904" i="12"/>
  <c r="I8903" i="12"/>
  <c r="I8902" i="12"/>
  <c r="I8901" i="12"/>
  <c r="I8900" i="12"/>
  <c r="I8899" i="12"/>
  <c r="I8898" i="12"/>
  <c r="I8897" i="12"/>
  <c r="I8896" i="12"/>
  <c r="I8895" i="12"/>
  <c r="I8894" i="12"/>
  <c r="I8893" i="12"/>
  <c r="I8892" i="12"/>
  <c r="I8891" i="12"/>
  <c r="I8890" i="12"/>
  <c r="I8889" i="12"/>
  <c r="I8888" i="12"/>
  <c r="I8887" i="12"/>
  <c r="I8886" i="12"/>
  <c r="I8885" i="12"/>
  <c r="I8884" i="12"/>
  <c r="I8883" i="12"/>
  <c r="I8882" i="12"/>
  <c r="I8881" i="12"/>
  <c r="I8880" i="12"/>
  <c r="I8879" i="12"/>
  <c r="I8878" i="12"/>
  <c r="I8877" i="12"/>
  <c r="I8876" i="12"/>
  <c r="I8875" i="12"/>
  <c r="I8874" i="12"/>
  <c r="I8873" i="12"/>
  <c r="I8872" i="12"/>
  <c r="I8871" i="12"/>
  <c r="I8870" i="12"/>
  <c r="I8869" i="12"/>
  <c r="I8868" i="12"/>
  <c r="I8867" i="12"/>
  <c r="I8866" i="12"/>
  <c r="I8865" i="12"/>
  <c r="I8864" i="12"/>
  <c r="I8863" i="12"/>
  <c r="I8862" i="12"/>
  <c r="I8861" i="12"/>
  <c r="I8860" i="12"/>
  <c r="I8859" i="12"/>
  <c r="I8858" i="12"/>
  <c r="I8857" i="12"/>
  <c r="I8856" i="12"/>
  <c r="I8855" i="12"/>
  <c r="I8854" i="12"/>
  <c r="I8853" i="12"/>
  <c r="I8852" i="12"/>
  <c r="I8851" i="12"/>
  <c r="I8850" i="12"/>
  <c r="I8849" i="12"/>
  <c r="I8848" i="12"/>
  <c r="I8847" i="12"/>
  <c r="I8846" i="12"/>
  <c r="I8845" i="12"/>
  <c r="I8844" i="12"/>
  <c r="I8843" i="12"/>
  <c r="I8842" i="12"/>
  <c r="I8841" i="12"/>
  <c r="I8840" i="12"/>
  <c r="I8839" i="12"/>
  <c r="I8838" i="12"/>
  <c r="I8837" i="12"/>
  <c r="I8836" i="12"/>
  <c r="I8835" i="12"/>
  <c r="I8834" i="12"/>
  <c r="I8833" i="12"/>
  <c r="I8832" i="12"/>
  <c r="I8831" i="12"/>
  <c r="I8830" i="12"/>
  <c r="I8829" i="12"/>
  <c r="I8828" i="12"/>
  <c r="I8827" i="12"/>
  <c r="I8826" i="12"/>
  <c r="I8825" i="12"/>
  <c r="I8824" i="12"/>
  <c r="I8823" i="12"/>
  <c r="I8822" i="12"/>
  <c r="I8821" i="12"/>
  <c r="I8820" i="12"/>
  <c r="I8819" i="12"/>
  <c r="I8818" i="12"/>
  <c r="I8817" i="12"/>
  <c r="I8816" i="12"/>
  <c r="I8815" i="12"/>
  <c r="I8814" i="12"/>
  <c r="I8813" i="12"/>
  <c r="I8812" i="12"/>
  <c r="I8811" i="12"/>
  <c r="I8810" i="12"/>
  <c r="I8809" i="12"/>
  <c r="I8808" i="12"/>
  <c r="I8807" i="12"/>
  <c r="I8806" i="12"/>
  <c r="I8805" i="12"/>
  <c r="I8804" i="12"/>
  <c r="I8803" i="12"/>
  <c r="I8802" i="12"/>
  <c r="I8801" i="12"/>
  <c r="I8800" i="12"/>
  <c r="I8799" i="12"/>
  <c r="I8798" i="12"/>
  <c r="I8797" i="12"/>
  <c r="I8796" i="12"/>
  <c r="I8795" i="12"/>
  <c r="I8794" i="12"/>
  <c r="I8793" i="12"/>
  <c r="I8792" i="12"/>
  <c r="I8791" i="12"/>
  <c r="I8790" i="12"/>
  <c r="I8789" i="12"/>
  <c r="I8788" i="12"/>
  <c r="I8787" i="12"/>
  <c r="I8786" i="12"/>
  <c r="I8785" i="12"/>
  <c r="I8784" i="12"/>
  <c r="I8783" i="12"/>
  <c r="I8782" i="12"/>
  <c r="I8781" i="12"/>
  <c r="I8780" i="12"/>
  <c r="I8779" i="12"/>
  <c r="I8778" i="12"/>
  <c r="I8777" i="12"/>
  <c r="I8776" i="12"/>
  <c r="I8775" i="12"/>
  <c r="I8774" i="12"/>
  <c r="I8773" i="12"/>
  <c r="I8772" i="12"/>
  <c r="I8771" i="12"/>
  <c r="I8770" i="12"/>
  <c r="I8769" i="12"/>
  <c r="I8768" i="12"/>
  <c r="I8767" i="12"/>
  <c r="I8766" i="12"/>
  <c r="I8765" i="12"/>
  <c r="I8764" i="12"/>
  <c r="I8763" i="12"/>
  <c r="I8762" i="12"/>
  <c r="I8761" i="12"/>
  <c r="I8760" i="12"/>
  <c r="I8759" i="12"/>
  <c r="I8758" i="12"/>
  <c r="I8757" i="12"/>
  <c r="I8756" i="12"/>
  <c r="I8755" i="12"/>
  <c r="I8754" i="12"/>
  <c r="I8753" i="12"/>
  <c r="I8752" i="12"/>
  <c r="I8751" i="12"/>
  <c r="I8750" i="12"/>
  <c r="I8749" i="12"/>
  <c r="I8748" i="12"/>
  <c r="I8747" i="12"/>
  <c r="I8746" i="12"/>
  <c r="I8745" i="12"/>
  <c r="I8744" i="12"/>
  <c r="I8743" i="12"/>
  <c r="I8742" i="12"/>
  <c r="I8741" i="12"/>
  <c r="I8740" i="12"/>
  <c r="I8739" i="12"/>
  <c r="I8738" i="12"/>
  <c r="I8737" i="12"/>
  <c r="I8736" i="12"/>
  <c r="I8735" i="12"/>
  <c r="I8734" i="12"/>
  <c r="I8733" i="12"/>
  <c r="I8732" i="12"/>
  <c r="I8731" i="12"/>
  <c r="I8730" i="12"/>
  <c r="I8729" i="12"/>
  <c r="I8728" i="12"/>
  <c r="I8727" i="12"/>
  <c r="I8726" i="12"/>
  <c r="I8725" i="12"/>
  <c r="I8724" i="12"/>
  <c r="I8723" i="12"/>
  <c r="I8722" i="12"/>
  <c r="I8721" i="12"/>
  <c r="I8720" i="12"/>
  <c r="I8719" i="12"/>
  <c r="I8718" i="12"/>
  <c r="I8717" i="12"/>
  <c r="I8716" i="12"/>
  <c r="I8715" i="12"/>
  <c r="I8714" i="12"/>
  <c r="I8713" i="12"/>
  <c r="I8712" i="12"/>
  <c r="I8711" i="12"/>
  <c r="I8710" i="12"/>
  <c r="I8709" i="12"/>
  <c r="I8708" i="12"/>
  <c r="I8707" i="12"/>
  <c r="I8706" i="12"/>
  <c r="I8705" i="12"/>
  <c r="I8704" i="12"/>
  <c r="I8703" i="12"/>
  <c r="I8702" i="12"/>
  <c r="I8701" i="12"/>
  <c r="I8700" i="12"/>
  <c r="I8699" i="12"/>
  <c r="I8698" i="12"/>
  <c r="I8697" i="12"/>
  <c r="I8696" i="12"/>
  <c r="I8695" i="12"/>
  <c r="I8694" i="12"/>
  <c r="I8693" i="12"/>
  <c r="I8692" i="12"/>
  <c r="I8691" i="12"/>
  <c r="I8690" i="12"/>
  <c r="I8689" i="12"/>
  <c r="I8688" i="12"/>
  <c r="I8687" i="12"/>
  <c r="I8686" i="12"/>
  <c r="I8685" i="12"/>
  <c r="I8684" i="12"/>
  <c r="I8683" i="12"/>
  <c r="I8682" i="12"/>
  <c r="I8681" i="12"/>
  <c r="I8680" i="12"/>
  <c r="I8679" i="12"/>
  <c r="I8678" i="12"/>
  <c r="I8677" i="12"/>
  <c r="I8676" i="12"/>
  <c r="I8675" i="12"/>
  <c r="I8674" i="12"/>
  <c r="I8673" i="12"/>
  <c r="I8672" i="12"/>
  <c r="I8671" i="12"/>
  <c r="I8670" i="12"/>
  <c r="I8669" i="12"/>
  <c r="I8668" i="12"/>
  <c r="I8667" i="12"/>
  <c r="I8666" i="12"/>
  <c r="I8665" i="12"/>
  <c r="I8664" i="12"/>
  <c r="I8663" i="12"/>
  <c r="I8662" i="12"/>
  <c r="I8661" i="12"/>
  <c r="I8660" i="12"/>
  <c r="I8659" i="12"/>
  <c r="I8658" i="12"/>
  <c r="I8657" i="12"/>
  <c r="I8656" i="12"/>
  <c r="I8655" i="12"/>
  <c r="I8654" i="12"/>
  <c r="I8653" i="12"/>
  <c r="I8652" i="12"/>
  <c r="I8651" i="12"/>
  <c r="I8650" i="12"/>
  <c r="I8649" i="12"/>
  <c r="I8648" i="12"/>
  <c r="I8647" i="12"/>
  <c r="I8646" i="12"/>
  <c r="I8645" i="12"/>
  <c r="I8644" i="12"/>
  <c r="I8643" i="12"/>
  <c r="I8642" i="12"/>
  <c r="I8641" i="12"/>
  <c r="I8640" i="12"/>
  <c r="I8639" i="12"/>
  <c r="I8638" i="12"/>
  <c r="I8637" i="12"/>
  <c r="I8636" i="12"/>
  <c r="I8635" i="12"/>
  <c r="I8634" i="12"/>
  <c r="I8633" i="12"/>
  <c r="I8632" i="12"/>
  <c r="I8631" i="12"/>
  <c r="I8630" i="12"/>
  <c r="I8629" i="12"/>
  <c r="I8628" i="12"/>
  <c r="I8627" i="12"/>
  <c r="I8626" i="12"/>
  <c r="I8625" i="12"/>
  <c r="I8624" i="12"/>
  <c r="I8623" i="12"/>
  <c r="I8622" i="12"/>
  <c r="I8621" i="12"/>
  <c r="I8620" i="12"/>
  <c r="I8619" i="12"/>
  <c r="I8618" i="12"/>
  <c r="I8617" i="12"/>
  <c r="I8616" i="12"/>
  <c r="I8615" i="12"/>
  <c r="I8614" i="12"/>
  <c r="I8613" i="12"/>
  <c r="I8612" i="12"/>
  <c r="I8611" i="12"/>
  <c r="I8610" i="12"/>
  <c r="I8609" i="12"/>
  <c r="I8608" i="12"/>
  <c r="I8607" i="12"/>
  <c r="I8606" i="12"/>
  <c r="I8605" i="12"/>
  <c r="I8604" i="12"/>
  <c r="I8603" i="12"/>
  <c r="I8602" i="12"/>
  <c r="I8601" i="12"/>
  <c r="I8600" i="12"/>
  <c r="I8599" i="12"/>
  <c r="I8598" i="12"/>
  <c r="I8597" i="12"/>
  <c r="I8596" i="12"/>
  <c r="I8595" i="12"/>
  <c r="I8594" i="12"/>
  <c r="I8593" i="12"/>
  <c r="I8592" i="12"/>
  <c r="I8591" i="12"/>
  <c r="I8590" i="12"/>
  <c r="I8589" i="12"/>
  <c r="I8588" i="12"/>
  <c r="I8587" i="12"/>
  <c r="I8586" i="12"/>
  <c r="I8585" i="12"/>
  <c r="I8584" i="12"/>
  <c r="I8583" i="12"/>
  <c r="I8582" i="12"/>
  <c r="I8581" i="12"/>
  <c r="I8580" i="12"/>
  <c r="I8579" i="12"/>
  <c r="I8578" i="12"/>
  <c r="I8577" i="12"/>
  <c r="I8576" i="12"/>
  <c r="I8575" i="12"/>
  <c r="I8574" i="12"/>
  <c r="I8573" i="12"/>
  <c r="I8572" i="12"/>
  <c r="I8571" i="12"/>
  <c r="I8570" i="12"/>
  <c r="I8569" i="12"/>
  <c r="I8568" i="12"/>
  <c r="I8567" i="12"/>
  <c r="I8566" i="12"/>
  <c r="I8565" i="12"/>
  <c r="I8564" i="12"/>
  <c r="I8563" i="12"/>
  <c r="I8562" i="12"/>
  <c r="I8561" i="12"/>
  <c r="I8560" i="12"/>
  <c r="I8559" i="12"/>
  <c r="I8558" i="12"/>
  <c r="I8557" i="12"/>
  <c r="I8556" i="12"/>
  <c r="I8555" i="12"/>
  <c r="I8554" i="12"/>
  <c r="I8553" i="12"/>
  <c r="I8552" i="12"/>
  <c r="I8551" i="12"/>
  <c r="I8550" i="12"/>
  <c r="I8549" i="12"/>
  <c r="I8548" i="12"/>
  <c r="I8547" i="12"/>
  <c r="I8546" i="12"/>
  <c r="I8545" i="12"/>
  <c r="I8544" i="12"/>
  <c r="I8543" i="12"/>
  <c r="I8542" i="12"/>
  <c r="I8541" i="12"/>
  <c r="I8540" i="12"/>
  <c r="I8539" i="12"/>
  <c r="I8538" i="12"/>
  <c r="I8537" i="12"/>
  <c r="I8536" i="12"/>
  <c r="I8535" i="12"/>
  <c r="I8534" i="12"/>
  <c r="I8533" i="12"/>
  <c r="I8532" i="12"/>
  <c r="I8531" i="12"/>
  <c r="I8530" i="12"/>
  <c r="I8529" i="12"/>
  <c r="I8528" i="12"/>
  <c r="I8527" i="12"/>
  <c r="I8526" i="12"/>
  <c r="I8525" i="12"/>
  <c r="I8524" i="12"/>
  <c r="I8523" i="12"/>
  <c r="I8522" i="12"/>
  <c r="I8521" i="12"/>
  <c r="I8520" i="12"/>
  <c r="I8519" i="12"/>
  <c r="I8518" i="12"/>
  <c r="I8517" i="12"/>
  <c r="I8516" i="12"/>
  <c r="I8515" i="12"/>
  <c r="I8514" i="12"/>
  <c r="I8513" i="12"/>
  <c r="I8512" i="12"/>
  <c r="I8511" i="12"/>
  <c r="I8510" i="12"/>
  <c r="I8509" i="12"/>
  <c r="I8508" i="12"/>
  <c r="I8507" i="12"/>
  <c r="I8506" i="12"/>
  <c r="I8505" i="12"/>
  <c r="I8504" i="12"/>
  <c r="I8503" i="12"/>
  <c r="I8502" i="12"/>
  <c r="I8501" i="12"/>
  <c r="I8500" i="12"/>
  <c r="I8499" i="12"/>
  <c r="I8498" i="12"/>
  <c r="I8497" i="12"/>
  <c r="I8496" i="12"/>
  <c r="I8495" i="12"/>
  <c r="I8494" i="12"/>
  <c r="I8493" i="12"/>
  <c r="I8492" i="12"/>
  <c r="I8491" i="12"/>
  <c r="I8490" i="12"/>
  <c r="I8489" i="12"/>
  <c r="I8488" i="12"/>
  <c r="I8487" i="12"/>
  <c r="I8486" i="12"/>
  <c r="I8485" i="12"/>
  <c r="I8484" i="12"/>
  <c r="I8483" i="12"/>
  <c r="I8482" i="12"/>
  <c r="I8481" i="12"/>
  <c r="I8480" i="12"/>
  <c r="I8479" i="12"/>
  <c r="I8478" i="12"/>
  <c r="I8477" i="12"/>
  <c r="I8476" i="12"/>
  <c r="I8475" i="12"/>
  <c r="I8474" i="12"/>
  <c r="I8473" i="12"/>
  <c r="I8472" i="12"/>
  <c r="I8471" i="12"/>
  <c r="I8470" i="12"/>
  <c r="I8469" i="12"/>
  <c r="I8468" i="12"/>
  <c r="I8467" i="12"/>
  <c r="I8466" i="12"/>
  <c r="I8465" i="12"/>
  <c r="I8464" i="12"/>
  <c r="I8463" i="12"/>
  <c r="I8462" i="12"/>
  <c r="I8461" i="12"/>
  <c r="I8460" i="12"/>
  <c r="I8459" i="12"/>
  <c r="I8458" i="12"/>
  <c r="I8457" i="12"/>
  <c r="I8456" i="12"/>
  <c r="I8455" i="12"/>
  <c r="I8454" i="12"/>
  <c r="I8453" i="12"/>
  <c r="I8452" i="12"/>
  <c r="I8451" i="12"/>
  <c r="I8450" i="12"/>
  <c r="I8449" i="12"/>
  <c r="I8448" i="12"/>
  <c r="I8447" i="12"/>
  <c r="I8446" i="12"/>
  <c r="I8445" i="12"/>
  <c r="I8444" i="12"/>
  <c r="I8443" i="12"/>
  <c r="I8442" i="12"/>
  <c r="I8441" i="12"/>
  <c r="I8440" i="12"/>
  <c r="I8439" i="12"/>
  <c r="I8438" i="12"/>
  <c r="I8437" i="12"/>
  <c r="I8436" i="12"/>
  <c r="I8435" i="12"/>
  <c r="I8434" i="12"/>
  <c r="I8433" i="12"/>
  <c r="I8432" i="12"/>
  <c r="I8431" i="12"/>
  <c r="I8430" i="12"/>
  <c r="I8429" i="12"/>
  <c r="I8428" i="12"/>
  <c r="I8427" i="12"/>
  <c r="I8426" i="12"/>
  <c r="I8425" i="12"/>
  <c r="I8424" i="12"/>
  <c r="I8423" i="12"/>
  <c r="I8422" i="12"/>
  <c r="I8421" i="12"/>
  <c r="I8420" i="12"/>
  <c r="I8419" i="12"/>
  <c r="I8418" i="12"/>
  <c r="I8417" i="12"/>
  <c r="I8416" i="12"/>
  <c r="I8415" i="12"/>
  <c r="I8414" i="12"/>
  <c r="I8413" i="12"/>
  <c r="I8412" i="12"/>
  <c r="I8411" i="12"/>
  <c r="I8410" i="12"/>
  <c r="I8409" i="12"/>
  <c r="I8408" i="12"/>
  <c r="I8407" i="12"/>
  <c r="I8406" i="12"/>
  <c r="I8405" i="12"/>
  <c r="I8404" i="12"/>
  <c r="I8403" i="12"/>
  <c r="I8402" i="12"/>
  <c r="I8401" i="12"/>
  <c r="I8400" i="12"/>
  <c r="I8399" i="12"/>
  <c r="I8398" i="12"/>
  <c r="I8397" i="12"/>
  <c r="I8396" i="12"/>
  <c r="I8395" i="12"/>
  <c r="I8394" i="12"/>
  <c r="I8393" i="12"/>
  <c r="I8392" i="12"/>
  <c r="I8391" i="12"/>
  <c r="I8390" i="12"/>
  <c r="I8389" i="12"/>
  <c r="I8388" i="12"/>
  <c r="I8387" i="12"/>
  <c r="I8386" i="12"/>
  <c r="I8385" i="12"/>
  <c r="I8384" i="12"/>
  <c r="I8383" i="12"/>
  <c r="I8382" i="12"/>
  <c r="I8381" i="12"/>
  <c r="I8380" i="12"/>
  <c r="I8379" i="12"/>
  <c r="I8378" i="12"/>
  <c r="I8377" i="12"/>
  <c r="I8376" i="12"/>
  <c r="I8375" i="12"/>
  <c r="I8374" i="12"/>
  <c r="I8373" i="12"/>
  <c r="I8372" i="12"/>
  <c r="I8371" i="12"/>
  <c r="I8370" i="12"/>
  <c r="I8369" i="12"/>
  <c r="I8368" i="12"/>
  <c r="I8367" i="12"/>
  <c r="I8366" i="12"/>
  <c r="I8365" i="12"/>
  <c r="I8364" i="12"/>
  <c r="I8363" i="12"/>
  <c r="I8362" i="12"/>
  <c r="I8361" i="12"/>
  <c r="I8360" i="12"/>
  <c r="I8359" i="12"/>
  <c r="I8358" i="12"/>
  <c r="I8357" i="12"/>
  <c r="I8356" i="12"/>
  <c r="I8355" i="12"/>
  <c r="I8354" i="12"/>
  <c r="I8353" i="12"/>
  <c r="I8352" i="12"/>
  <c r="I8351" i="12"/>
  <c r="I8350" i="12"/>
  <c r="I8349" i="12"/>
  <c r="I8348" i="12"/>
  <c r="I8347" i="12"/>
  <c r="I8346" i="12"/>
  <c r="I8345" i="12"/>
  <c r="I8344" i="12"/>
  <c r="I8343" i="12"/>
  <c r="I8342" i="12"/>
  <c r="I8341" i="12"/>
  <c r="I8340" i="12"/>
  <c r="I8339" i="12"/>
  <c r="I8338" i="12"/>
  <c r="I8337" i="12"/>
  <c r="I8336" i="12"/>
  <c r="I8335" i="12"/>
  <c r="I8334" i="12"/>
  <c r="I8333" i="12"/>
  <c r="I8332" i="12"/>
  <c r="I8331" i="12"/>
  <c r="I8330" i="12"/>
  <c r="I8329" i="12"/>
  <c r="I8328" i="12"/>
  <c r="I8327" i="12"/>
  <c r="I8326" i="12"/>
  <c r="I8325" i="12"/>
  <c r="I8324" i="12"/>
  <c r="I8323" i="12"/>
  <c r="I8322" i="12"/>
  <c r="I8321" i="12"/>
  <c r="I8320" i="12"/>
  <c r="I8319" i="12"/>
  <c r="I8318" i="12"/>
  <c r="I8317" i="12"/>
  <c r="I8316" i="12"/>
  <c r="I8315" i="12"/>
  <c r="I8314" i="12"/>
  <c r="I8313" i="12"/>
  <c r="I8312" i="12"/>
  <c r="I8311" i="12"/>
  <c r="I8310" i="12"/>
  <c r="I8309" i="12"/>
  <c r="I8308" i="12"/>
  <c r="I8307" i="12"/>
  <c r="I8306" i="12"/>
  <c r="I8305" i="12"/>
  <c r="I8304" i="12"/>
  <c r="I8303" i="12"/>
  <c r="I8302" i="12"/>
  <c r="I8301" i="12"/>
  <c r="I8300" i="12"/>
  <c r="I8299" i="12"/>
  <c r="I8298" i="12"/>
  <c r="I8297" i="12"/>
  <c r="I8296" i="12"/>
  <c r="I8295" i="12"/>
  <c r="I8294" i="12"/>
  <c r="I8293" i="12"/>
  <c r="I8292" i="12"/>
  <c r="I8291" i="12"/>
  <c r="I8290" i="12"/>
  <c r="I8289" i="12"/>
  <c r="I8288" i="12"/>
  <c r="I8287" i="12"/>
  <c r="I8286" i="12"/>
  <c r="I8285" i="12"/>
  <c r="I8284" i="12"/>
  <c r="I8283" i="12"/>
  <c r="I8282" i="12"/>
  <c r="I8281" i="12"/>
  <c r="I8280" i="12"/>
  <c r="I8279" i="12"/>
  <c r="I8278" i="12"/>
  <c r="I8277" i="12"/>
  <c r="I8276" i="12"/>
  <c r="I8275" i="12"/>
  <c r="I8274" i="12"/>
  <c r="I8273" i="12"/>
  <c r="I8272" i="12"/>
  <c r="I8271" i="12"/>
  <c r="I8270" i="12"/>
  <c r="I8269" i="12"/>
  <c r="I8268" i="12"/>
  <c r="I8267" i="12"/>
  <c r="I8266" i="12"/>
  <c r="I8265" i="12"/>
  <c r="I8264" i="12"/>
  <c r="I8263" i="12"/>
  <c r="I8262" i="12"/>
  <c r="I8261" i="12"/>
  <c r="I8260" i="12"/>
  <c r="I8259" i="12"/>
  <c r="I8258" i="12"/>
  <c r="I8257" i="12"/>
  <c r="I8256" i="12"/>
  <c r="I8255" i="12"/>
  <c r="I8254" i="12"/>
  <c r="I8253" i="12"/>
  <c r="I8252" i="12"/>
  <c r="I8251" i="12"/>
  <c r="I8250" i="12"/>
  <c r="I8249" i="12"/>
  <c r="I8248" i="12"/>
  <c r="I8247" i="12"/>
  <c r="I8246" i="12"/>
  <c r="I8245" i="12"/>
  <c r="I8244" i="12"/>
  <c r="I8243" i="12"/>
  <c r="I8242" i="12"/>
  <c r="I8241" i="12"/>
  <c r="I8240" i="12"/>
  <c r="I8239" i="12"/>
  <c r="I8238" i="12"/>
  <c r="I8237" i="12"/>
  <c r="I8236" i="12"/>
  <c r="I8235" i="12"/>
  <c r="I8234" i="12"/>
  <c r="I8233" i="12"/>
  <c r="I8232" i="12"/>
  <c r="I8231" i="12"/>
  <c r="I8230" i="12"/>
  <c r="I8229" i="12"/>
  <c r="I8228" i="12"/>
  <c r="I8227" i="12"/>
  <c r="I8226" i="12"/>
  <c r="I8225" i="12"/>
  <c r="I8224" i="12"/>
  <c r="I8223" i="12"/>
  <c r="I8222" i="12"/>
  <c r="I8221" i="12"/>
  <c r="I8220" i="12"/>
  <c r="I8219" i="12"/>
  <c r="I8218" i="12"/>
  <c r="I8217" i="12"/>
  <c r="I8216" i="12"/>
  <c r="I8215" i="12"/>
  <c r="I8214" i="12"/>
  <c r="I8213" i="12"/>
  <c r="I8212" i="12"/>
  <c r="I8211" i="12"/>
  <c r="I8210" i="12"/>
  <c r="I8209" i="12"/>
  <c r="I8208" i="12"/>
  <c r="I8207" i="12"/>
  <c r="I8206" i="12"/>
  <c r="I8205" i="12"/>
  <c r="I8204" i="12"/>
  <c r="I8203" i="12"/>
  <c r="I8202" i="12"/>
  <c r="I8201" i="12"/>
  <c r="I8200" i="12"/>
  <c r="I8199" i="12"/>
  <c r="I8198" i="12"/>
  <c r="I8197" i="12"/>
  <c r="I8196" i="12"/>
  <c r="I8195" i="12"/>
  <c r="I8194" i="12"/>
  <c r="I8193" i="12"/>
  <c r="I8192" i="12"/>
  <c r="I8191" i="12"/>
  <c r="I8190" i="12"/>
  <c r="I8189" i="12"/>
  <c r="I8188" i="12"/>
  <c r="I8187" i="12"/>
  <c r="I8186" i="12"/>
  <c r="I8185" i="12"/>
  <c r="I8184" i="12"/>
  <c r="I8183" i="12"/>
  <c r="I8182" i="12"/>
  <c r="I8181" i="12"/>
  <c r="I8180" i="12"/>
  <c r="I8179" i="12"/>
  <c r="I8178" i="12"/>
  <c r="I8177" i="12"/>
  <c r="I8176" i="12"/>
  <c r="I8175" i="12"/>
  <c r="I8174" i="12"/>
  <c r="I8173" i="12"/>
  <c r="I8172" i="12"/>
  <c r="I8171" i="12"/>
  <c r="I8170" i="12"/>
  <c r="I8169" i="12"/>
  <c r="I8168" i="12"/>
  <c r="I8167" i="12"/>
  <c r="I8166" i="12"/>
  <c r="I8165" i="12"/>
  <c r="I8164" i="12"/>
  <c r="I8163" i="12"/>
  <c r="I8162" i="12"/>
  <c r="I8161" i="12"/>
  <c r="I8160" i="12"/>
  <c r="I8159" i="12"/>
  <c r="I8158" i="12"/>
  <c r="I8157" i="12"/>
  <c r="I8156" i="12"/>
  <c r="I8155" i="12"/>
  <c r="I8154" i="12"/>
  <c r="I8153" i="12"/>
  <c r="I8152" i="12"/>
  <c r="I8151" i="12"/>
  <c r="I8150" i="12"/>
  <c r="I8149" i="12"/>
  <c r="I8148" i="12"/>
  <c r="I8147" i="12"/>
  <c r="I8146" i="12"/>
  <c r="I8145" i="12"/>
  <c r="I8144" i="12"/>
  <c r="I8143" i="12"/>
  <c r="I8142" i="12"/>
  <c r="I8141" i="12"/>
  <c r="I8140" i="12"/>
  <c r="I8139" i="12"/>
  <c r="I8138" i="12"/>
  <c r="I8137" i="12"/>
  <c r="I8136" i="12"/>
  <c r="I8135" i="12"/>
  <c r="I8134" i="12"/>
  <c r="I8133" i="12"/>
  <c r="I8132" i="12"/>
  <c r="I8131" i="12"/>
  <c r="I8130" i="12"/>
  <c r="I8129" i="12"/>
  <c r="I8128" i="12"/>
  <c r="I8127" i="12"/>
  <c r="I8126" i="12"/>
  <c r="I8125" i="12"/>
  <c r="I8124" i="12"/>
  <c r="I8123" i="12"/>
  <c r="I8122" i="12"/>
  <c r="I8121" i="12"/>
  <c r="I8120" i="12"/>
  <c r="I8119" i="12"/>
  <c r="I8118" i="12"/>
  <c r="I8117" i="12"/>
  <c r="I8116" i="12"/>
  <c r="I8115" i="12"/>
  <c r="I8114" i="12"/>
  <c r="I8113" i="12"/>
  <c r="I8112" i="12"/>
  <c r="I8111" i="12"/>
  <c r="I8110" i="12"/>
  <c r="I8109" i="12"/>
  <c r="I8108" i="12"/>
  <c r="I8107" i="12"/>
  <c r="I8106" i="12"/>
  <c r="I8105" i="12"/>
  <c r="I8104" i="12"/>
  <c r="I8103" i="12"/>
  <c r="I8102" i="12"/>
  <c r="I8101" i="12"/>
  <c r="I8100" i="12"/>
  <c r="I8099" i="12"/>
  <c r="I8098" i="12"/>
  <c r="I8097" i="12"/>
  <c r="I8096" i="12"/>
  <c r="I8095" i="12"/>
  <c r="I8094" i="12"/>
  <c r="I8093" i="12"/>
  <c r="I8092" i="12"/>
  <c r="I8091" i="12"/>
  <c r="I8090" i="12"/>
  <c r="I8089" i="12"/>
  <c r="I8088" i="12"/>
  <c r="I8087" i="12"/>
  <c r="I8086" i="12"/>
  <c r="I8085" i="12"/>
  <c r="I8084" i="12"/>
  <c r="I8083" i="12"/>
  <c r="I8082" i="12"/>
  <c r="I8081" i="12"/>
  <c r="I8080" i="12"/>
  <c r="I8079" i="12"/>
  <c r="I8078" i="12"/>
  <c r="I8077" i="12"/>
  <c r="I8076" i="12"/>
  <c r="I8075" i="12"/>
  <c r="I8074" i="12"/>
  <c r="I8073" i="12"/>
  <c r="I8072" i="12"/>
  <c r="I8071" i="12"/>
  <c r="I8070" i="12"/>
  <c r="I8069" i="12"/>
  <c r="I8068" i="12"/>
  <c r="I8067" i="12"/>
  <c r="I8066" i="12"/>
  <c r="I8065" i="12"/>
  <c r="I8064" i="12"/>
  <c r="I8063" i="12"/>
  <c r="I8062" i="12"/>
  <c r="I8061" i="12"/>
  <c r="I8060" i="12"/>
  <c r="I8059" i="12"/>
  <c r="I8058" i="12"/>
  <c r="I8057" i="12"/>
  <c r="I8056" i="12"/>
  <c r="I8055" i="12"/>
  <c r="I8054" i="12"/>
  <c r="I8053" i="12"/>
  <c r="I8052" i="12"/>
  <c r="I8051" i="12"/>
  <c r="I8050" i="12"/>
  <c r="I8049" i="12"/>
  <c r="I8048" i="12"/>
  <c r="I8047" i="12"/>
  <c r="I8046" i="12"/>
  <c r="I8045" i="12"/>
  <c r="I8044" i="12"/>
  <c r="I8043" i="12"/>
  <c r="I8042" i="12"/>
  <c r="I8041" i="12"/>
  <c r="I8040" i="12"/>
  <c r="I8039" i="12"/>
  <c r="I8038" i="12"/>
  <c r="I8037" i="12"/>
  <c r="I8036" i="12"/>
  <c r="I8035" i="12"/>
  <c r="I8034" i="12"/>
  <c r="I8033" i="12"/>
  <c r="I8032" i="12"/>
  <c r="I8031" i="12"/>
  <c r="I8030" i="12"/>
  <c r="I8029" i="12"/>
  <c r="I8028" i="12"/>
  <c r="I8027" i="12"/>
  <c r="I8026" i="12"/>
  <c r="I8025" i="12"/>
  <c r="I8024" i="12"/>
  <c r="I8023" i="12"/>
  <c r="I8022" i="12"/>
  <c r="I8021" i="12"/>
  <c r="I8020" i="12"/>
  <c r="I8019" i="12"/>
  <c r="I8018" i="12"/>
  <c r="I8017" i="12"/>
  <c r="I8016" i="12"/>
  <c r="I8015" i="12"/>
  <c r="I8014" i="12"/>
  <c r="I8013" i="12"/>
  <c r="I8012" i="12"/>
  <c r="I8011" i="12"/>
  <c r="I8010" i="12"/>
  <c r="I8009" i="12"/>
  <c r="I8008" i="12"/>
  <c r="I8007" i="12"/>
  <c r="I8006" i="12"/>
  <c r="I8005" i="12"/>
  <c r="I8004" i="12"/>
  <c r="I8003" i="12"/>
  <c r="I8002" i="12"/>
  <c r="I8001" i="12"/>
  <c r="I8000" i="12"/>
  <c r="I7999" i="12"/>
  <c r="I7998" i="12"/>
  <c r="I7997" i="12"/>
  <c r="I7996" i="12"/>
  <c r="I7995" i="12"/>
  <c r="I7994" i="12"/>
  <c r="I7993" i="12"/>
  <c r="I7992" i="12"/>
  <c r="I7991" i="12"/>
  <c r="I7990" i="12"/>
  <c r="I7989" i="12"/>
  <c r="I7988" i="12"/>
  <c r="I7987" i="12"/>
  <c r="I7986" i="12"/>
  <c r="I7985" i="12"/>
  <c r="I7984" i="12"/>
  <c r="I7983" i="12"/>
  <c r="I7982" i="12"/>
  <c r="I7981" i="12"/>
  <c r="I7980" i="12"/>
  <c r="I7979" i="12"/>
  <c r="I7978" i="12"/>
  <c r="I7977" i="12"/>
  <c r="I7976" i="12"/>
  <c r="I7975" i="12"/>
  <c r="I7974" i="12"/>
  <c r="I7973" i="12"/>
  <c r="I7972" i="12"/>
  <c r="I7971" i="12"/>
  <c r="I7970" i="12"/>
  <c r="I7969" i="12"/>
  <c r="I7968" i="12"/>
  <c r="I7967" i="12"/>
  <c r="I7966" i="12"/>
  <c r="I7965" i="12"/>
  <c r="I7964" i="12"/>
  <c r="I7963" i="12"/>
  <c r="I7962" i="12"/>
  <c r="I7961" i="12"/>
  <c r="I7960" i="12"/>
  <c r="I7959" i="12"/>
  <c r="I7958" i="12"/>
  <c r="I7957" i="12"/>
  <c r="I7956" i="12"/>
  <c r="I7955" i="12"/>
  <c r="I7954" i="12"/>
  <c r="I7953" i="12"/>
  <c r="I7952" i="12"/>
  <c r="I7951" i="12"/>
  <c r="I7950" i="12"/>
  <c r="I7949" i="12"/>
  <c r="I7948" i="12"/>
  <c r="I7947" i="12"/>
  <c r="I7946" i="12"/>
  <c r="I7945" i="12"/>
  <c r="I7944" i="12"/>
  <c r="I7943" i="12"/>
  <c r="I7942" i="12"/>
  <c r="I7941" i="12"/>
  <c r="I7940" i="12"/>
  <c r="I7939" i="12"/>
  <c r="I7938" i="12"/>
  <c r="I7937" i="12"/>
  <c r="I7936" i="12"/>
  <c r="I7935" i="12"/>
  <c r="I7934" i="12"/>
  <c r="I7933" i="12"/>
  <c r="I7932" i="12"/>
  <c r="I7931" i="12"/>
  <c r="I7930" i="12"/>
  <c r="I7929" i="12"/>
  <c r="I7928" i="12"/>
  <c r="I7927" i="12"/>
  <c r="I7926" i="12"/>
  <c r="I7925" i="12"/>
  <c r="I7924" i="12"/>
  <c r="I7923" i="12"/>
  <c r="I7922" i="12"/>
  <c r="I7921" i="12"/>
  <c r="I7920" i="12"/>
  <c r="I7919" i="12"/>
  <c r="I7918" i="12"/>
  <c r="I7917" i="12"/>
  <c r="I7916" i="12"/>
  <c r="I7915" i="12"/>
  <c r="I7914" i="12"/>
  <c r="I7913" i="12"/>
  <c r="I7912" i="12"/>
  <c r="I7911" i="12"/>
  <c r="I7910" i="12"/>
  <c r="I7909" i="12"/>
  <c r="I7908" i="12"/>
  <c r="I7907" i="12"/>
  <c r="I7906" i="12"/>
  <c r="I7905" i="12"/>
  <c r="I7904" i="12"/>
  <c r="I7903" i="12"/>
  <c r="I7902" i="12"/>
  <c r="I7901" i="12"/>
  <c r="I7900" i="12"/>
  <c r="I7899" i="12"/>
  <c r="I7898" i="12"/>
  <c r="I7897" i="12"/>
  <c r="I7896" i="12"/>
  <c r="I7895" i="12"/>
  <c r="I7894" i="12"/>
  <c r="I7893" i="12"/>
  <c r="I7892" i="12"/>
  <c r="I7891" i="12"/>
  <c r="I7890" i="12"/>
  <c r="I7889" i="12"/>
  <c r="I7888" i="12"/>
  <c r="I7887" i="12"/>
  <c r="I7886" i="12"/>
  <c r="I7885" i="12"/>
  <c r="I7884" i="12"/>
  <c r="I7883" i="12"/>
  <c r="I7882" i="12"/>
  <c r="I7881" i="12"/>
  <c r="I7880" i="12"/>
  <c r="I7879" i="12"/>
  <c r="I7878" i="12"/>
  <c r="I7877" i="12"/>
  <c r="I7876" i="12"/>
  <c r="I7875" i="12"/>
  <c r="I7874" i="12"/>
  <c r="I7873" i="12"/>
  <c r="I7872" i="12"/>
  <c r="I7871" i="12"/>
  <c r="I7870" i="12"/>
  <c r="I7869" i="12"/>
  <c r="I7868" i="12"/>
  <c r="I7867" i="12"/>
  <c r="I7866" i="12"/>
  <c r="I7865" i="12"/>
  <c r="I7864" i="12"/>
  <c r="I7863" i="12"/>
  <c r="I7862" i="12"/>
  <c r="I7861" i="12"/>
  <c r="I7860" i="12"/>
  <c r="I7859" i="12"/>
  <c r="I7858" i="12"/>
  <c r="I7857" i="12"/>
  <c r="I7856" i="12"/>
  <c r="I7855" i="12"/>
  <c r="I7854" i="12"/>
  <c r="I7853" i="12"/>
  <c r="I7852" i="12"/>
  <c r="I7851" i="12"/>
  <c r="I7850" i="12"/>
  <c r="I7849" i="12"/>
  <c r="I7848" i="12"/>
  <c r="I7847" i="12"/>
  <c r="I7846" i="12"/>
  <c r="I7845" i="12"/>
  <c r="I7844" i="12"/>
  <c r="I7843" i="12"/>
  <c r="I7842" i="12"/>
  <c r="I7841" i="12"/>
  <c r="I7840" i="12"/>
  <c r="I7839" i="12"/>
  <c r="I7838" i="12"/>
  <c r="I7837" i="12"/>
  <c r="I7836" i="12"/>
  <c r="I7835" i="12"/>
  <c r="I7834" i="12"/>
  <c r="I7833" i="12"/>
  <c r="I7832" i="12"/>
  <c r="I7831" i="12"/>
  <c r="I7830" i="12"/>
  <c r="I7829" i="12"/>
  <c r="I7828" i="12"/>
  <c r="I7827" i="12"/>
  <c r="I7826" i="12"/>
  <c r="I7825" i="12"/>
  <c r="I7824" i="12"/>
  <c r="I7823" i="12"/>
  <c r="I7822" i="12"/>
  <c r="I7821" i="12"/>
  <c r="I7820" i="12"/>
  <c r="I7819" i="12"/>
  <c r="I7818" i="12"/>
  <c r="I7817" i="12"/>
  <c r="I7816" i="12"/>
  <c r="I7815" i="12"/>
  <c r="I7814" i="12"/>
  <c r="I7813" i="12"/>
  <c r="I7812" i="12"/>
  <c r="I7811" i="12"/>
  <c r="I7810" i="12"/>
  <c r="I7809" i="12"/>
  <c r="I7808" i="12"/>
  <c r="I7807" i="12"/>
  <c r="I7806" i="12"/>
  <c r="I7805" i="12"/>
  <c r="I7804" i="12"/>
  <c r="I7803" i="12"/>
  <c r="I7802" i="12"/>
  <c r="I7801" i="12"/>
  <c r="I7800" i="12"/>
  <c r="I7799" i="12"/>
  <c r="I7798" i="12"/>
  <c r="I7797" i="12"/>
  <c r="I7796" i="12"/>
  <c r="I7795" i="12"/>
  <c r="I7794" i="12"/>
  <c r="I7793" i="12"/>
  <c r="I7792" i="12"/>
  <c r="I7791" i="12"/>
  <c r="I7790" i="12"/>
  <c r="I7789" i="12"/>
  <c r="I7788" i="12"/>
  <c r="I7787" i="12"/>
  <c r="I7786" i="12"/>
  <c r="I7785" i="12"/>
  <c r="I7784" i="12"/>
  <c r="I7783" i="12"/>
  <c r="I7782" i="12"/>
  <c r="I7781" i="12"/>
  <c r="I7780" i="12"/>
  <c r="I7779" i="12"/>
  <c r="I7778" i="12"/>
  <c r="I7777" i="12"/>
  <c r="I7776" i="12"/>
  <c r="I7775" i="12"/>
  <c r="I7774" i="12"/>
  <c r="I7773" i="12"/>
  <c r="I7772" i="12"/>
  <c r="I7771" i="12"/>
  <c r="I7770" i="12"/>
  <c r="I7769" i="12"/>
  <c r="I7768" i="12"/>
  <c r="I7767" i="12"/>
  <c r="I7766" i="12"/>
  <c r="I7765" i="12"/>
  <c r="I7764" i="12"/>
  <c r="I7763" i="12"/>
  <c r="I7762" i="12"/>
  <c r="I7761" i="12"/>
  <c r="I7760" i="12"/>
  <c r="I7759" i="12"/>
  <c r="I7758" i="12"/>
  <c r="I7757" i="12"/>
  <c r="I7756" i="12"/>
  <c r="I7755" i="12"/>
  <c r="I7754" i="12"/>
  <c r="I7753" i="12"/>
  <c r="I7752" i="12"/>
  <c r="I7751" i="12"/>
  <c r="I7750" i="12"/>
  <c r="I7749" i="12"/>
  <c r="I7748" i="12"/>
  <c r="I7747" i="12"/>
  <c r="I7746" i="12"/>
  <c r="I7745" i="12"/>
  <c r="I7744" i="12"/>
  <c r="I7743" i="12"/>
  <c r="I7742" i="12"/>
  <c r="I7741" i="12"/>
  <c r="I7740" i="12"/>
  <c r="I7739" i="12"/>
  <c r="I7738" i="12"/>
  <c r="I7737" i="12"/>
  <c r="I7736" i="12"/>
  <c r="I7735" i="12"/>
  <c r="I7734" i="12"/>
  <c r="I7733" i="12"/>
  <c r="I7732" i="12"/>
  <c r="I7731" i="12"/>
  <c r="I7730" i="12"/>
  <c r="I7729" i="12"/>
  <c r="I7728" i="12"/>
  <c r="I7727" i="12"/>
  <c r="I7726" i="12"/>
  <c r="I7725" i="12"/>
  <c r="I7724" i="12"/>
  <c r="I7723" i="12"/>
  <c r="I7722" i="12"/>
  <c r="I7721" i="12"/>
  <c r="I7720" i="12"/>
  <c r="I7719" i="12"/>
  <c r="I7718" i="12"/>
  <c r="I7717" i="12"/>
  <c r="I7716" i="12"/>
  <c r="I7715" i="12"/>
  <c r="I7714" i="12"/>
  <c r="I7713" i="12"/>
  <c r="I7712" i="12"/>
  <c r="I7711" i="12"/>
  <c r="I7710" i="12"/>
  <c r="I7709" i="12"/>
  <c r="I7708" i="12"/>
  <c r="I7707" i="12"/>
  <c r="I7706" i="12"/>
  <c r="I7705" i="12"/>
  <c r="I7704" i="12"/>
  <c r="I7703" i="12"/>
  <c r="I7702" i="12"/>
  <c r="I7701" i="12"/>
  <c r="I7700" i="12"/>
  <c r="I7699" i="12"/>
  <c r="I7698" i="12"/>
  <c r="I7697" i="12"/>
  <c r="I7696" i="12"/>
  <c r="I7695" i="12"/>
  <c r="I7694" i="12"/>
  <c r="I7693" i="12"/>
  <c r="I7692" i="12"/>
  <c r="I7691" i="12"/>
  <c r="I7690" i="12"/>
  <c r="I7689" i="12"/>
  <c r="I7688" i="12"/>
  <c r="I7687" i="12"/>
  <c r="I7686" i="12"/>
  <c r="I7685" i="12"/>
  <c r="I7684" i="12"/>
  <c r="I7683" i="12"/>
  <c r="I7682" i="12"/>
  <c r="I7681" i="12"/>
  <c r="I7680" i="12"/>
  <c r="I7679" i="12"/>
  <c r="I7678" i="12"/>
  <c r="I7677" i="12"/>
  <c r="I7676" i="12"/>
  <c r="I7675" i="12"/>
  <c r="I7674" i="12"/>
  <c r="I7673" i="12"/>
  <c r="I7672" i="12"/>
  <c r="I7671" i="12"/>
  <c r="I7670" i="12"/>
  <c r="I7669" i="12"/>
  <c r="I7668" i="12"/>
  <c r="I7667" i="12"/>
  <c r="I7666" i="12"/>
  <c r="I7665" i="12"/>
  <c r="I7664" i="12"/>
  <c r="I7663" i="12"/>
  <c r="I7662" i="12"/>
  <c r="I7661" i="12"/>
  <c r="I7660" i="12"/>
  <c r="I7659" i="12"/>
  <c r="I7658" i="12"/>
  <c r="I7657" i="12"/>
  <c r="I7656" i="12"/>
  <c r="I7655" i="12"/>
  <c r="I7654" i="12"/>
  <c r="I7653" i="12"/>
  <c r="I7652" i="12"/>
  <c r="I7651" i="12"/>
  <c r="I7650" i="12"/>
  <c r="I7649" i="12"/>
  <c r="I7648" i="12"/>
  <c r="I7647" i="12"/>
  <c r="I7646" i="12"/>
  <c r="I7645" i="12"/>
  <c r="I7644" i="12"/>
  <c r="I7643" i="12"/>
  <c r="I7642" i="12"/>
  <c r="I7641" i="12"/>
  <c r="I7640" i="12"/>
  <c r="I7639" i="12"/>
  <c r="I7638" i="12"/>
  <c r="I7637" i="12"/>
  <c r="I7636" i="12"/>
  <c r="I7635" i="12"/>
  <c r="I7634" i="12"/>
  <c r="I7633" i="12"/>
  <c r="I7632" i="12"/>
  <c r="I7631" i="12"/>
  <c r="I7630" i="12"/>
  <c r="I7629" i="12"/>
  <c r="I7628" i="12"/>
  <c r="I7627" i="12"/>
  <c r="I7626" i="12"/>
  <c r="I7625" i="12"/>
  <c r="I7624" i="12"/>
  <c r="I7623" i="12"/>
  <c r="I7622" i="12"/>
  <c r="I7621" i="12"/>
  <c r="I7620" i="12"/>
  <c r="I7619" i="12"/>
  <c r="I7618" i="12"/>
  <c r="I7617" i="12"/>
  <c r="I7616" i="12"/>
  <c r="I7615" i="12"/>
  <c r="I7614" i="12"/>
  <c r="I7613" i="12"/>
  <c r="I7612" i="12"/>
  <c r="I7611" i="12"/>
  <c r="I7610" i="12"/>
  <c r="I7609" i="12"/>
  <c r="I7608" i="12"/>
  <c r="I7607" i="12"/>
  <c r="I7606" i="12"/>
  <c r="I7605" i="12"/>
  <c r="I7604" i="12"/>
  <c r="I7603" i="12"/>
  <c r="I7602" i="12"/>
  <c r="I7601" i="12"/>
  <c r="I7600" i="12"/>
  <c r="I7599" i="12"/>
  <c r="I7598" i="12"/>
  <c r="I7597" i="12"/>
  <c r="I7596" i="12"/>
  <c r="I7595" i="12"/>
  <c r="I7594" i="12"/>
  <c r="I7593" i="12"/>
  <c r="I7592" i="12"/>
  <c r="I7591" i="12"/>
  <c r="I7590" i="12"/>
  <c r="I7589" i="12"/>
  <c r="I7588" i="12"/>
  <c r="I7587" i="12"/>
  <c r="I7586" i="12"/>
  <c r="I7585" i="12"/>
  <c r="I7584" i="12"/>
  <c r="I7583" i="12"/>
  <c r="I7582" i="12"/>
  <c r="I7581" i="12"/>
  <c r="I7580" i="12"/>
  <c r="I7579" i="12"/>
  <c r="I7578" i="12"/>
  <c r="I7577" i="12"/>
  <c r="I7576" i="12"/>
  <c r="I7575" i="12"/>
  <c r="I7574" i="12"/>
  <c r="I7573" i="12"/>
  <c r="I7572" i="12"/>
  <c r="I7571" i="12"/>
  <c r="I7570" i="12"/>
  <c r="I7569" i="12"/>
  <c r="I7568" i="12"/>
  <c r="I7567" i="12"/>
  <c r="I7566" i="12"/>
  <c r="I7565" i="12"/>
  <c r="I7564" i="12"/>
  <c r="I7563" i="12"/>
  <c r="I7562" i="12"/>
  <c r="I7561" i="12"/>
  <c r="I7560" i="12"/>
  <c r="I7559" i="12"/>
  <c r="I7558" i="12"/>
  <c r="I7557" i="12"/>
  <c r="I7556" i="12"/>
  <c r="I7555" i="12"/>
  <c r="I7554" i="12"/>
  <c r="I7553" i="12"/>
  <c r="I7552" i="12"/>
  <c r="I7551" i="12"/>
  <c r="I7550" i="12"/>
  <c r="I7549" i="12"/>
  <c r="I7548" i="12"/>
  <c r="I7547" i="12"/>
  <c r="I7546" i="12"/>
  <c r="I7545" i="12"/>
  <c r="I7544" i="12"/>
  <c r="I7543" i="12"/>
  <c r="I7542" i="12"/>
  <c r="I7541" i="12"/>
  <c r="I7540" i="12"/>
  <c r="I7539" i="12"/>
  <c r="I7538" i="12"/>
  <c r="I7537" i="12"/>
  <c r="I7536" i="12"/>
  <c r="I7535" i="12"/>
  <c r="I7534" i="12"/>
  <c r="I7533" i="12"/>
  <c r="I7532" i="12"/>
  <c r="I7531" i="12"/>
  <c r="I7530" i="12"/>
  <c r="I7529" i="12"/>
  <c r="I7528" i="12"/>
  <c r="I7527" i="12"/>
  <c r="I7526" i="12"/>
  <c r="I7525" i="12"/>
  <c r="I7524" i="12"/>
  <c r="I7523" i="12"/>
  <c r="I7522" i="12"/>
  <c r="I7521" i="12"/>
  <c r="I7520" i="12"/>
  <c r="I7519" i="12"/>
  <c r="I7518" i="12"/>
  <c r="I7517" i="12"/>
  <c r="I7516" i="12"/>
  <c r="I7515" i="12"/>
  <c r="I7514" i="12"/>
  <c r="I7513" i="12"/>
  <c r="I7512" i="12"/>
  <c r="I7511" i="12"/>
  <c r="I7510" i="12"/>
  <c r="I7509" i="12"/>
  <c r="I7508" i="12"/>
  <c r="I7507" i="12"/>
  <c r="I7506" i="12"/>
  <c r="I7505" i="12"/>
  <c r="I7504" i="12"/>
  <c r="I7503" i="12"/>
  <c r="I7502" i="12"/>
  <c r="I7501" i="12"/>
  <c r="I7500" i="12"/>
  <c r="I7499" i="12"/>
  <c r="I7498" i="12"/>
  <c r="I7497" i="12"/>
  <c r="I7496" i="12"/>
  <c r="I7495" i="12"/>
  <c r="I7494" i="12"/>
  <c r="I7493" i="12"/>
  <c r="I7492" i="12"/>
  <c r="I7491" i="12"/>
  <c r="I7490" i="12"/>
  <c r="I7489" i="12"/>
  <c r="I7488" i="12"/>
  <c r="I7487" i="12"/>
  <c r="I7486" i="12"/>
  <c r="I7485" i="12"/>
  <c r="I7484" i="12"/>
  <c r="I7483" i="12"/>
  <c r="I7482" i="12"/>
  <c r="I7481" i="12"/>
  <c r="I7480" i="12"/>
  <c r="I7479" i="12"/>
  <c r="I7478" i="12"/>
  <c r="I7477" i="12"/>
  <c r="I7476" i="12"/>
  <c r="I7475" i="12"/>
  <c r="I7474" i="12"/>
  <c r="I7473" i="12"/>
  <c r="I7472" i="12"/>
  <c r="I7471" i="12"/>
  <c r="I7470" i="12"/>
  <c r="I7469" i="12"/>
  <c r="I7468" i="12"/>
  <c r="I7467" i="12"/>
  <c r="I7466" i="12"/>
  <c r="I7465" i="12"/>
  <c r="I7464" i="12"/>
  <c r="I7463" i="12"/>
  <c r="I7462" i="12"/>
  <c r="I7461" i="12"/>
  <c r="I7460" i="12"/>
  <c r="I7459" i="12"/>
  <c r="I7458" i="12"/>
  <c r="I7457" i="12"/>
  <c r="I7456" i="12"/>
  <c r="I7455" i="12"/>
  <c r="I7454" i="12"/>
  <c r="I7453" i="12"/>
  <c r="I7452" i="12"/>
  <c r="I7451" i="12"/>
  <c r="I7450" i="12"/>
  <c r="I7449" i="12"/>
  <c r="I7448" i="12"/>
  <c r="I7447" i="12"/>
  <c r="I7446" i="12"/>
  <c r="I7445" i="12"/>
  <c r="I7444" i="12"/>
  <c r="I7443" i="12"/>
  <c r="I7442" i="12"/>
  <c r="I7441" i="12"/>
  <c r="I7440" i="12"/>
  <c r="I7439" i="12"/>
  <c r="I7438" i="12"/>
  <c r="I7437" i="12"/>
  <c r="I7436" i="12"/>
  <c r="I7435" i="12"/>
  <c r="I7434" i="12"/>
  <c r="I7433" i="12"/>
  <c r="I7432" i="12"/>
  <c r="I7431" i="12"/>
  <c r="I7430" i="12"/>
  <c r="I7429" i="12"/>
  <c r="I7428" i="12"/>
  <c r="I7427" i="12"/>
  <c r="I7426" i="12"/>
  <c r="I7425" i="12"/>
  <c r="I7424" i="12"/>
  <c r="I7423" i="12"/>
  <c r="I7422" i="12"/>
  <c r="I7421" i="12"/>
  <c r="I7420" i="12"/>
  <c r="I7419" i="12"/>
  <c r="I7418" i="12"/>
  <c r="I7417" i="12"/>
  <c r="I7416" i="12"/>
  <c r="I7415" i="12"/>
  <c r="I7414" i="12"/>
  <c r="I7413" i="12"/>
  <c r="I7412" i="12"/>
  <c r="I7411" i="12"/>
  <c r="I7410" i="12"/>
  <c r="I7409" i="12"/>
  <c r="I7408" i="12"/>
  <c r="I7407" i="12"/>
  <c r="I7406" i="12"/>
  <c r="I7405" i="12"/>
  <c r="I7404" i="12"/>
  <c r="I7403" i="12"/>
  <c r="I7402" i="12"/>
  <c r="I7401" i="12"/>
  <c r="I7400" i="12"/>
  <c r="I7399" i="12"/>
  <c r="I7398" i="12"/>
  <c r="I7397" i="12"/>
  <c r="I7396" i="12"/>
  <c r="I7395" i="12"/>
  <c r="I7394" i="12"/>
  <c r="I7393" i="12"/>
  <c r="I7392" i="12"/>
  <c r="I7391" i="12"/>
  <c r="I7390" i="12"/>
  <c r="I7389" i="12"/>
  <c r="I7388" i="12"/>
  <c r="I7387" i="12"/>
  <c r="I7386" i="12"/>
  <c r="I7385" i="12"/>
  <c r="I7384" i="12"/>
  <c r="I7383" i="12"/>
  <c r="I7382" i="12"/>
  <c r="I7381" i="12"/>
  <c r="I7380" i="12"/>
  <c r="I7379" i="12"/>
  <c r="I7378" i="12"/>
  <c r="I7377" i="12"/>
  <c r="I7376" i="12"/>
  <c r="I7375" i="12"/>
  <c r="I7374" i="12"/>
  <c r="I7373" i="12"/>
  <c r="I7372" i="12"/>
  <c r="I7371" i="12"/>
  <c r="I7370" i="12"/>
  <c r="I7369" i="12"/>
  <c r="I7368" i="12"/>
  <c r="I7367" i="12"/>
  <c r="I7366" i="12"/>
  <c r="I7365" i="12"/>
  <c r="I7364" i="12"/>
  <c r="I7363" i="12"/>
  <c r="I7362" i="12"/>
  <c r="I7361" i="12"/>
  <c r="I7360" i="12"/>
  <c r="I7359" i="12"/>
  <c r="I7358" i="12"/>
  <c r="I7357" i="12"/>
  <c r="I7356" i="12"/>
  <c r="I7355" i="12"/>
  <c r="I7354" i="12"/>
  <c r="I7353" i="12"/>
  <c r="I7352" i="12"/>
  <c r="I7351" i="12"/>
  <c r="I7350" i="12"/>
  <c r="I7349" i="12"/>
  <c r="I7348" i="12"/>
  <c r="I7347" i="12"/>
  <c r="I7346" i="12"/>
  <c r="I7345" i="12"/>
  <c r="I7344" i="12"/>
  <c r="I7343" i="12"/>
  <c r="I7342" i="12"/>
  <c r="I7341" i="12"/>
  <c r="I7340" i="12"/>
  <c r="I7339" i="12"/>
  <c r="I7338" i="12"/>
  <c r="I7337" i="12"/>
  <c r="I7336" i="12"/>
  <c r="I7335" i="12"/>
  <c r="I7334" i="12"/>
  <c r="I7333" i="12"/>
  <c r="I7332" i="12"/>
  <c r="I7331" i="12"/>
  <c r="I7330" i="12"/>
  <c r="I7329" i="12"/>
  <c r="I7328" i="12"/>
  <c r="I7327" i="12"/>
  <c r="I7326" i="12"/>
  <c r="I7325" i="12"/>
  <c r="I7324" i="12"/>
  <c r="I7323" i="12"/>
  <c r="I7322" i="12"/>
  <c r="I7321" i="12"/>
  <c r="I7320" i="12"/>
  <c r="I7319" i="12"/>
  <c r="I7318" i="12"/>
  <c r="I7317" i="12"/>
  <c r="I7316" i="12"/>
  <c r="I7315" i="12"/>
  <c r="I7314" i="12"/>
  <c r="I7313" i="12"/>
  <c r="I7312" i="12"/>
  <c r="I7311" i="12"/>
  <c r="I7310" i="12"/>
  <c r="I7309" i="12"/>
  <c r="I7308" i="12"/>
  <c r="I7307" i="12"/>
  <c r="I7306" i="12"/>
  <c r="I7305" i="12"/>
  <c r="I7304" i="12"/>
  <c r="I7303" i="12"/>
  <c r="I7302" i="12"/>
  <c r="I7301" i="12"/>
  <c r="I7300" i="12"/>
  <c r="I7299" i="12"/>
  <c r="I7298" i="12"/>
  <c r="I7297" i="12"/>
  <c r="I7296" i="12"/>
  <c r="I7295" i="12"/>
  <c r="I7294" i="12"/>
  <c r="I7293" i="12"/>
  <c r="I7292" i="12"/>
  <c r="I7291" i="12"/>
  <c r="I7290" i="12"/>
  <c r="I7289" i="12"/>
  <c r="I7288" i="12"/>
  <c r="I7287" i="12"/>
  <c r="I7286" i="12"/>
  <c r="I7285" i="12"/>
  <c r="I7284" i="12"/>
  <c r="I7283" i="12"/>
  <c r="I7282" i="12"/>
  <c r="I7281" i="12"/>
  <c r="I7280" i="12"/>
  <c r="I7279" i="12"/>
  <c r="I7278" i="12"/>
  <c r="I7277" i="12"/>
  <c r="I7276" i="12"/>
  <c r="I7275" i="12"/>
  <c r="I7274" i="12"/>
  <c r="I7273" i="12"/>
  <c r="I7272" i="12"/>
  <c r="I7271" i="12"/>
  <c r="I7270" i="12"/>
  <c r="I7269" i="12"/>
  <c r="I7268" i="12"/>
  <c r="I7267" i="12"/>
  <c r="I7266" i="12"/>
  <c r="I7265" i="12"/>
  <c r="I7264" i="12"/>
  <c r="I7263" i="12"/>
  <c r="I7262" i="12"/>
  <c r="I7261" i="12"/>
  <c r="I7260" i="12"/>
  <c r="I7259" i="12"/>
  <c r="I7258" i="12"/>
  <c r="I7257" i="12"/>
  <c r="I7256" i="12"/>
  <c r="I7255" i="12"/>
  <c r="I7254" i="12"/>
  <c r="I7253" i="12"/>
  <c r="I7252" i="12"/>
  <c r="I7251" i="12"/>
  <c r="I7250" i="12"/>
  <c r="I7249" i="12"/>
  <c r="I7248" i="12"/>
  <c r="I7247" i="12"/>
  <c r="I7246" i="12"/>
  <c r="I7245" i="12"/>
  <c r="I7244" i="12"/>
  <c r="I7243" i="12"/>
  <c r="I7242" i="12"/>
  <c r="I7241" i="12"/>
  <c r="I7240" i="12"/>
  <c r="I7239" i="12"/>
  <c r="I7238" i="12"/>
  <c r="I7237" i="12"/>
  <c r="I7236" i="12"/>
  <c r="I7235" i="12"/>
  <c r="I7234" i="12"/>
  <c r="I7233" i="12"/>
  <c r="I7232" i="12"/>
  <c r="I7231" i="12"/>
  <c r="I7230" i="12"/>
  <c r="I7229" i="12"/>
  <c r="I7228" i="12"/>
  <c r="I7227" i="12"/>
  <c r="I7226" i="12"/>
  <c r="I7225" i="12"/>
  <c r="I7224" i="12"/>
  <c r="I7223" i="12"/>
  <c r="I7222" i="12"/>
  <c r="I7221" i="12"/>
  <c r="I7220" i="12"/>
  <c r="I7219" i="12"/>
  <c r="I7218" i="12"/>
  <c r="I7217" i="12"/>
  <c r="I7216" i="12"/>
  <c r="I7215" i="12"/>
  <c r="I7214" i="12"/>
  <c r="I7213" i="12"/>
  <c r="I7212" i="12"/>
  <c r="I7211" i="12"/>
  <c r="I7210" i="12"/>
  <c r="I7209" i="12"/>
  <c r="I7208" i="12"/>
  <c r="I7207" i="12"/>
  <c r="I7206" i="12"/>
  <c r="I7205" i="12"/>
  <c r="I7204" i="12"/>
  <c r="I7203" i="12"/>
  <c r="I7202" i="12"/>
  <c r="I7201" i="12"/>
  <c r="I7200" i="12"/>
  <c r="I7199" i="12"/>
  <c r="I7198" i="12"/>
  <c r="I7197" i="12"/>
  <c r="I7196" i="12"/>
  <c r="I7195" i="12"/>
  <c r="I7194" i="12"/>
  <c r="I7193" i="12"/>
  <c r="I7192" i="12"/>
  <c r="I7191" i="12"/>
  <c r="I7190" i="12"/>
  <c r="I7189" i="12"/>
  <c r="I7188" i="12"/>
  <c r="I7187" i="12"/>
  <c r="I7186" i="12"/>
  <c r="I7185" i="12"/>
  <c r="I7184" i="12"/>
  <c r="I7183" i="12"/>
  <c r="I7182" i="12"/>
  <c r="I7181" i="12"/>
  <c r="I7180" i="12"/>
  <c r="I7179" i="12"/>
  <c r="I7178" i="12"/>
  <c r="I7177" i="12"/>
  <c r="I7176" i="12"/>
  <c r="I7175" i="12"/>
  <c r="I7174" i="12"/>
  <c r="I7173" i="12"/>
  <c r="I7172" i="12"/>
  <c r="I7171" i="12"/>
  <c r="I7170" i="12"/>
  <c r="I7169" i="12"/>
  <c r="I7168" i="12"/>
  <c r="I7167" i="12"/>
  <c r="I7166" i="12"/>
  <c r="I7165" i="12"/>
  <c r="I7164" i="12"/>
  <c r="I7163" i="12"/>
  <c r="I7162" i="12"/>
  <c r="I7161" i="12"/>
  <c r="I7160" i="12"/>
  <c r="I7159" i="12"/>
  <c r="I7158" i="12"/>
  <c r="I7157" i="12"/>
  <c r="I7156" i="12"/>
  <c r="I7155" i="12"/>
  <c r="I7154" i="12"/>
  <c r="I7153" i="12"/>
  <c r="I7152" i="12"/>
  <c r="I7151" i="12"/>
  <c r="I7150" i="12"/>
  <c r="I7149" i="12"/>
  <c r="I7148" i="12"/>
  <c r="I7147" i="12"/>
  <c r="I7146" i="12"/>
  <c r="I7145" i="12"/>
  <c r="I7144" i="12"/>
  <c r="I7143" i="12"/>
  <c r="I7142" i="12"/>
  <c r="I7141" i="12"/>
  <c r="I7140" i="12"/>
  <c r="I7139" i="12"/>
  <c r="I7138" i="12"/>
  <c r="I7137" i="12"/>
  <c r="I7136" i="12"/>
  <c r="I7135" i="12"/>
  <c r="I7134" i="12"/>
  <c r="I7133" i="12"/>
  <c r="I7132" i="12"/>
  <c r="I7131" i="12"/>
  <c r="I7130" i="12"/>
  <c r="I7129" i="12"/>
  <c r="I7128" i="12"/>
  <c r="I7127" i="12"/>
  <c r="I7126" i="12"/>
  <c r="I7125" i="12"/>
  <c r="I7124" i="12"/>
  <c r="I7123" i="12"/>
  <c r="I7122" i="12"/>
  <c r="I7121" i="12"/>
  <c r="I7120" i="12"/>
  <c r="I7119" i="12"/>
  <c r="I7118" i="12"/>
  <c r="I7117" i="12"/>
  <c r="I7116" i="12"/>
  <c r="I7115" i="12"/>
  <c r="I7114" i="12"/>
  <c r="I7113" i="12"/>
  <c r="I7112" i="12"/>
  <c r="I7111" i="12"/>
  <c r="I7110" i="12"/>
  <c r="I7109" i="12"/>
  <c r="I7108" i="12"/>
  <c r="I7107" i="12"/>
  <c r="I7106" i="12"/>
  <c r="I7105" i="12"/>
  <c r="I7104" i="12"/>
  <c r="I7103" i="12"/>
  <c r="I7102" i="12"/>
  <c r="I7101" i="12"/>
  <c r="I7100" i="12"/>
  <c r="I7099" i="12"/>
  <c r="I7098" i="12"/>
  <c r="I7097" i="12"/>
  <c r="I7096" i="12"/>
  <c r="I7095" i="12"/>
  <c r="I7094" i="12"/>
  <c r="I7093" i="12"/>
  <c r="I7092" i="12"/>
  <c r="I7091" i="12"/>
  <c r="I7090" i="12"/>
  <c r="I7089" i="12"/>
  <c r="I7088" i="12"/>
  <c r="I7087" i="12"/>
  <c r="I7086" i="12"/>
  <c r="I7085" i="12"/>
  <c r="I7084" i="12"/>
  <c r="I7083" i="12"/>
  <c r="I7082" i="12"/>
  <c r="I7081" i="12"/>
  <c r="I7080" i="12"/>
  <c r="I7079" i="12"/>
  <c r="I7078" i="12"/>
  <c r="I7077" i="12"/>
  <c r="I7076" i="12"/>
  <c r="I7075" i="12"/>
  <c r="I7074" i="12"/>
  <c r="I7073" i="12"/>
  <c r="I7072" i="12"/>
  <c r="I7071" i="12"/>
  <c r="I7070" i="12"/>
  <c r="I7069" i="12"/>
  <c r="I7068" i="12"/>
  <c r="I7067" i="12"/>
  <c r="I7066" i="12"/>
  <c r="I7065" i="12"/>
  <c r="I7064" i="12"/>
  <c r="I7063" i="12"/>
  <c r="I7062" i="12"/>
  <c r="I7061" i="12"/>
  <c r="I7060" i="12"/>
  <c r="I7059" i="12"/>
  <c r="I7058" i="12"/>
  <c r="I7057" i="12"/>
  <c r="I7056" i="12"/>
  <c r="I7055" i="12"/>
  <c r="I7054" i="12"/>
  <c r="I7053" i="12"/>
  <c r="I7052" i="12"/>
  <c r="I7051" i="12"/>
  <c r="I7050" i="12"/>
  <c r="I7049" i="12"/>
  <c r="I7048" i="12"/>
  <c r="I7047" i="12"/>
  <c r="I7046" i="12"/>
  <c r="I7045" i="12"/>
  <c r="I7044" i="12"/>
  <c r="I7043" i="12"/>
  <c r="I7042" i="12"/>
  <c r="I7041" i="12"/>
  <c r="I7040" i="12"/>
  <c r="I7039" i="12"/>
  <c r="I7038" i="12"/>
  <c r="I7037" i="12"/>
  <c r="I7036" i="12"/>
  <c r="I7035" i="12"/>
  <c r="I7034" i="12"/>
  <c r="I7033" i="12"/>
  <c r="I7032" i="12"/>
  <c r="I7031" i="12"/>
  <c r="I7030" i="12"/>
  <c r="I7029" i="12"/>
  <c r="I7028" i="12"/>
  <c r="I7027" i="12"/>
  <c r="I7026" i="12"/>
  <c r="I7025" i="12"/>
  <c r="I7024" i="12"/>
  <c r="I7023" i="12"/>
  <c r="I7022" i="12"/>
  <c r="I7021" i="12"/>
  <c r="I7020" i="12"/>
  <c r="I7019" i="12"/>
  <c r="I7018" i="12"/>
  <c r="I7017" i="12"/>
  <c r="I7016" i="12"/>
  <c r="I7015" i="12"/>
  <c r="I7014" i="12"/>
  <c r="I7013" i="12"/>
  <c r="I7012" i="12"/>
  <c r="I7011" i="12"/>
  <c r="I7010" i="12"/>
  <c r="I7009" i="12"/>
  <c r="I7008" i="12"/>
  <c r="I7007" i="12"/>
  <c r="I7006" i="12"/>
  <c r="I7005" i="12"/>
  <c r="I7004" i="12"/>
  <c r="I7003" i="12"/>
  <c r="I7002" i="12"/>
  <c r="I7001" i="12"/>
  <c r="I7000" i="12"/>
  <c r="I6999" i="12"/>
  <c r="I6998" i="12"/>
  <c r="I6997" i="12"/>
  <c r="I6996" i="12"/>
  <c r="I6995" i="12"/>
  <c r="I6994" i="12"/>
  <c r="I6993" i="12"/>
  <c r="I6992" i="12"/>
  <c r="I6991" i="12"/>
  <c r="I6990" i="12"/>
  <c r="I6989" i="12"/>
  <c r="I6988" i="12"/>
  <c r="I6987" i="12"/>
  <c r="I6986" i="12"/>
  <c r="I6985" i="12"/>
  <c r="I6984" i="12"/>
  <c r="I6983" i="12"/>
  <c r="I6982" i="12"/>
  <c r="I6981" i="12"/>
  <c r="I6980" i="12"/>
  <c r="I6979" i="12"/>
  <c r="I6978" i="12"/>
  <c r="I6977" i="12"/>
  <c r="I6976" i="12"/>
  <c r="I6975" i="12"/>
  <c r="I6974" i="12"/>
  <c r="I6973" i="12"/>
  <c r="I6972" i="12"/>
  <c r="I6971" i="12"/>
  <c r="I6970" i="12"/>
  <c r="I6969" i="12"/>
  <c r="I6968" i="12"/>
  <c r="I6967" i="12"/>
  <c r="I6966" i="12"/>
  <c r="I6965" i="12"/>
  <c r="I6964" i="12"/>
  <c r="I6963" i="12"/>
  <c r="I6962" i="12"/>
  <c r="I6961" i="12"/>
  <c r="I6960" i="12"/>
  <c r="I6959" i="12"/>
  <c r="I6958" i="12"/>
  <c r="I6957" i="12"/>
  <c r="I6956" i="12"/>
  <c r="I6955" i="12"/>
  <c r="I6954" i="12"/>
  <c r="I6953" i="12"/>
  <c r="I6952" i="12"/>
  <c r="I6951" i="12"/>
  <c r="I6950" i="12"/>
  <c r="I6949" i="12"/>
  <c r="I6948" i="12"/>
  <c r="I6947" i="12"/>
  <c r="I6946" i="12"/>
  <c r="I6945" i="12"/>
  <c r="I6944" i="12"/>
  <c r="I6943" i="12"/>
  <c r="I6942" i="12"/>
  <c r="I6941" i="12"/>
  <c r="I6940" i="12"/>
  <c r="I6939" i="12"/>
  <c r="I6938" i="12"/>
  <c r="I6937" i="12"/>
  <c r="I6936" i="12"/>
  <c r="I6935" i="12"/>
  <c r="I6934" i="12"/>
  <c r="I6933" i="12"/>
  <c r="I6932" i="12"/>
  <c r="I6931" i="12"/>
  <c r="I6930" i="12"/>
  <c r="I6929" i="12"/>
  <c r="I6928" i="12"/>
  <c r="I6927" i="12"/>
  <c r="I6926" i="12"/>
  <c r="I6925" i="12"/>
  <c r="I6924" i="12"/>
  <c r="I6923" i="12"/>
  <c r="I6922" i="12"/>
  <c r="I6921" i="12"/>
  <c r="I6920" i="12"/>
  <c r="I6919" i="12"/>
  <c r="I6918" i="12"/>
  <c r="I6917" i="12"/>
  <c r="I6916" i="12"/>
  <c r="I6915" i="12"/>
  <c r="I6914" i="12"/>
  <c r="I6913" i="12"/>
  <c r="I6912" i="12"/>
  <c r="I6911" i="12"/>
  <c r="I6910" i="12"/>
  <c r="I6909" i="12"/>
  <c r="I6908" i="12"/>
  <c r="I6907" i="12"/>
  <c r="I6906" i="12"/>
  <c r="I6905" i="12"/>
  <c r="I6904" i="12"/>
  <c r="I6903" i="12"/>
  <c r="I6902" i="12"/>
  <c r="I6901" i="12"/>
  <c r="I6900" i="12"/>
  <c r="I6899" i="12"/>
  <c r="I6898" i="12"/>
  <c r="I6897" i="12"/>
  <c r="I6896" i="12"/>
  <c r="I6895" i="12"/>
  <c r="I6894" i="12"/>
  <c r="I6893" i="12"/>
  <c r="I6892" i="12"/>
  <c r="I6891" i="12"/>
  <c r="I6890" i="12"/>
  <c r="I6889" i="12"/>
  <c r="I6888" i="12"/>
  <c r="I6887" i="12"/>
  <c r="I6886" i="12"/>
  <c r="I6885" i="12"/>
  <c r="I6884" i="12"/>
  <c r="I6883" i="12"/>
  <c r="I6882" i="12"/>
  <c r="I6881" i="12"/>
  <c r="I6880" i="12"/>
  <c r="I6879" i="12"/>
  <c r="I6878" i="12"/>
  <c r="I6877" i="12"/>
  <c r="I6876" i="12"/>
  <c r="I6875" i="12"/>
  <c r="I6874" i="12"/>
  <c r="I6873" i="12"/>
  <c r="I6872" i="12"/>
  <c r="I6871" i="12"/>
  <c r="I6870" i="12"/>
  <c r="I6869" i="12"/>
  <c r="I6868" i="12"/>
  <c r="I6867" i="12"/>
  <c r="I6866" i="12"/>
  <c r="I6865" i="12"/>
  <c r="I6864" i="12"/>
  <c r="I6863" i="12"/>
  <c r="I6862" i="12"/>
  <c r="I6861" i="12"/>
  <c r="I6860" i="12"/>
  <c r="I6859" i="12"/>
  <c r="I6858" i="12"/>
  <c r="I6857" i="12"/>
  <c r="I6856" i="12"/>
  <c r="I6855" i="12"/>
  <c r="I6854" i="12"/>
  <c r="I6853" i="12"/>
  <c r="I6852" i="12"/>
  <c r="I6851" i="12"/>
  <c r="I6850" i="12"/>
  <c r="I6849" i="12"/>
  <c r="I6848" i="12"/>
  <c r="I6847" i="12"/>
  <c r="I6846" i="12"/>
  <c r="I6845" i="12"/>
  <c r="I6844" i="12"/>
  <c r="I6843" i="12"/>
  <c r="I6842" i="12"/>
  <c r="I6841" i="12"/>
  <c r="I6840" i="12"/>
  <c r="I6839" i="12"/>
  <c r="I6838" i="12"/>
  <c r="I6837" i="12"/>
  <c r="I6836" i="12"/>
  <c r="I6835" i="12"/>
  <c r="I6834" i="12"/>
  <c r="I6833" i="12"/>
  <c r="I6832" i="12"/>
  <c r="I6831" i="12"/>
  <c r="I6830" i="12"/>
  <c r="I6829" i="12"/>
  <c r="I6828" i="12"/>
  <c r="I6827" i="12"/>
  <c r="I6826" i="12"/>
  <c r="I6825" i="12"/>
  <c r="I6824" i="12"/>
  <c r="I6823" i="12"/>
  <c r="I6822" i="12"/>
  <c r="I6821" i="12"/>
  <c r="I6820" i="12"/>
  <c r="I6819" i="12"/>
  <c r="I6818" i="12"/>
  <c r="I6817" i="12"/>
  <c r="I6816" i="12"/>
  <c r="I6815" i="12"/>
  <c r="I6814" i="12"/>
  <c r="I6813" i="12"/>
  <c r="I6812" i="12"/>
  <c r="I6811" i="12"/>
  <c r="I6810" i="12"/>
  <c r="I6809" i="12"/>
  <c r="I6808" i="12"/>
  <c r="I6807" i="12"/>
  <c r="I6806" i="12"/>
  <c r="I6805" i="12"/>
  <c r="I6804" i="12"/>
  <c r="I6803" i="12"/>
  <c r="I6802" i="12"/>
  <c r="I6801" i="12"/>
  <c r="I6800" i="12"/>
  <c r="I6799" i="12"/>
  <c r="I6798" i="12"/>
  <c r="I6797" i="12"/>
  <c r="I6796" i="12"/>
  <c r="I6795" i="12"/>
  <c r="I6794" i="12"/>
  <c r="I6793" i="12"/>
  <c r="I6792" i="12"/>
  <c r="I6791" i="12"/>
  <c r="I6790" i="12"/>
  <c r="I6789" i="12"/>
  <c r="I6788" i="12"/>
  <c r="I6787" i="12"/>
  <c r="I6786" i="12"/>
  <c r="I6785" i="12"/>
  <c r="I6784" i="12"/>
  <c r="I6783" i="12"/>
  <c r="I6782" i="12"/>
  <c r="I6781" i="12"/>
  <c r="I6780" i="12"/>
  <c r="I6779" i="12"/>
  <c r="I6778" i="12"/>
  <c r="I6777" i="12"/>
  <c r="I6776" i="12"/>
  <c r="I6775" i="12"/>
  <c r="I6774" i="12"/>
  <c r="I6773" i="12"/>
  <c r="I6772" i="12"/>
  <c r="I6771" i="12"/>
  <c r="I6770" i="12"/>
  <c r="I6769" i="12"/>
  <c r="I6768" i="12"/>
  <c r="I6767" i="12"/>
  <c r="I6766" i="12"/>
  <c r="I6765" i="12"/>
  <c r="I6764" i="12"/>
  <c r="I6763" i="12"/>
  <c r="I6762" i="12"/>
  <c r="I6761" i="12"/>
  <c r="I6760" i="12"/>
  <c r="I6759" i="12"/>
  <c r="I6758" i="12"/>
  <c r="I6757" i="12"/>
  <c r="I6756" i="12"/>
  <c r="I6755" i="12"/>
  <c r="I6754" i="12"/>
  <c r="I6753" i="12"/>
  <c r="I6752" i="12"/>
  <c r="I6751" i="12"/>
  <c r="I6750" i="12"/>
  <c r="I6749" i="12"/>
  <c r="I6748" i="12"/>
  <c r="I6747" i="12"/>
  <c r="I6746" i="12"/>
  <c r="I6745" i="12"/>
  <c r="I6744" i="12"/>
  <c r="I6743" i="12"/>
  <c r="I6742" i="12"/>
  <c r="I6741" i="12"/>
  <c r="I6740" i="12"/>
  <c r="I6739" i="12"/>
  <c r="I6738" i="12"/>
  <c r="I6737" i="12"/>
  <c r="I6736" i="12"/>
  <c r="I6735" i="12"/>
  <c r="I6734" i="12"/>
  <c r="I6733" i="12"/>
  <c r="I6732" i="12"/>
  <c r="I6731" i="12"/>
  <c r="I6730" i="12"/>
  <c r="I6729" i="12"/>
  <c r="I6728" i="12"/>
  <c r="I6727" i="12"/>
  <c r="I6726" i="12"/>
  <c r="I6725" i="12"/>
  <c r="I6724" i="12"/>
  <c r="I6723" i="12"/>
  <c r="I6722" i="12"/>
  <c r="I6721" i="12"/>
  <c r="I6720" i="12"/>
  <c r="I6719" i="12"/>
  <c r="I6718" i="12"/>
  <c r="I6717" i="12"/>
  <c r="I6716" i="12"/>
  <c r="I6715" i="12"/>
  <c r="I6714" i="12"/>
  <c r="I6713" i="12"/>
  <c r="I6712" i="12"/>
  <c r="I6711" i="12"/>
  <c r="I6710" i="12"/>
  <c r="I6709" i="12"/>
  <c r="I6708" i="12"/>
  <c r="I6707" i="12"/>
  <c r="I6706" i="12"/>
  <c r="I6705" i="12"/>
  <c r="I6704" i="12"/>
  <c r="I6703" i="12"/>
  <c r="I6702" i="12"/>
  <c r="I6701" i="12"/>
  <c r="I6700" i="12"/>
  <c r="I6699" i="12"/>
  <c r="I6698" i="12"/>
  <c r="I6697" i="12"/>
  <c r="I6696" i="12"/>
  <c r="I6695" i="12"/>
  <c r="I6694" i="12"/>
  <c r="I6693" i="12"/>
  <c r="I6692" i="12"/>
  <c r="I6691" i="12"/>
  <c r="I6690" i="12"/>
  <c r="I6689" i="12"/>
  <c r="I6688" i="12"/>
  <c r="I6687" i="12"/>
  <c r="I6686" i="12"/>
  <c r="I6685" i="12"/>
  <c r="I6684" i="12"/>
  <c r="I6683" i="12"/>
  <c r="I6682" i="12"/>
  <c r="I6681" i="12"/>
  <c r="I6680" i="12"/>
  <c r="I6679" i="12"/>
  <c r="I6678" i="12"/>
  <c r="I6677" i="12"/>
  <c r="I6676" i="12"/>
  <c r="I6675" i="12"/>
  <c r="I6674" i="12"/>
  <c r="I6673" i="12"/>
  <c r="I6672" i="12"/>
  <c r="I6671" i="12"/>
  <c r="I6670" i="12"/>
  <c r="I6669" i="12"/>
  <c r="I6668" i="12"/>
  <c r="I6667" i="12"/>
  <c r="I6666" i="12"/>
  <c r="I6665" i="12"/>
  <c r="I6664" i="12"/>
  <c r="I6663" i="12"/>
  <c r="I6662" i="12"/>
  <c r="I6661" i="12"/>
  <c r="I6660" i="12"/>
  <c r="I6659" i="12"/>
  <c r="I6658" i="12"/>
  <c r="I6657" i="12"/>
  <c r="I6656" i="12"/>
  <c r="I6655" i="12"/>
  <c r="I6654" i="12"/>
  <c r="I6653" i="12"/>
  <c r="I6652" i="12"/>
  <c r="I6651" i="12"/>
  <c r="I6650" i="12"/>
  <c r="I6649" i="12"/>
  <c r="I6648" i="12"/>
  <c r="I6647" i="12"/>
  <c r="I6646" i="12"/>
  <c r="I6645" i="12"/>
  <c r="I6644" i="12"/>
  <c r="I6643" i="12"/>
  <c r="I6642" i="12"/>
  <c r="I6641" i="12"/>
  <c r="I6640" i="12"/>
  <c r="I6639" i="12"/>
  <c r="I6638" i="12"/>
  <c r="I6637" i="12"/>
  <c r="I6636" i="12"/>
  <c r="I6635" i="12"/>
  <c r="I6634" i="12"/>
  <c r="I6633" i="12"/>
  <c r="I6632" i="12"/>
  <c r="I6631" i="12"/>
  <c r="I6630" i="12"/>
  <c r="I6629" i="12"/>
  <c r="I6628" i="12"/>
  <c r="I6627" i="12"/>
  <c r="I6626" i="12"/>
  <c r="I6625" i="12"/>
  <c r="I6624" i="12"/>
  <c r="I6623" i="12"/>
  <c r="I6622" i="12"/>
  <c r="I6621" i="12"/>
  <c r="I6620" i="12"/>
  <c r="I6619" i="12"/>
  <c r="I6618" i="12"/>
  <c r="I6617" i="12"/>
  <c r="I6616" i="12"/>
  <c r="I6615" i="12"/>
  <c r="I6614" i="12"/>
  <c r="I6613" i="12"/>
  <c r="I6612" i="12"/>
  <c r="I6611" i="12"/>
  <c r="I6610" i="12"/>
  <c r="I6609" i="12"/>
  <c r="I6608" i="12"/>
  <c r="I6607" i="12"/>
  <c r="I6606" i="12"/>
  <c r="I6605" i="12"/>
  <c r="I6604" i="12"/>
  <c r="I6603" i="12"/>
  <c r="I6602" i="12"/>
  <c r="I6601" i="12"/>
  <c r="I6600" i="12"/>
  <c r="I6599" i="12"/>
  <c r="I6598" i="12"/>
  <c r="I6597" i="12"/>
  <c r="I6596" i="12"/>
  <c r="I6595" i="12"/>
  <c r="I6594" i="12"/>
  <c r="I6593" i="12"/>
  <c r="I6592" i="12"/>
  <c r="I6591" i="12"/>
  <c r="I6590" i="12"/>
  <c r="I6589" i="12"/>
  <c r="I6588" i="12"/>
  <c r="I6587" i="12"/>
  <c r="I6586" i="12"/>
  <c r="I6585" i="12"/>
  <c r="I6584" i="12"/>
  <c r="I6583" i="12"/>
  <c r="I6582" i="12"/>
  <c r="I6581" i="12"/>
  <c r="I6580" i="12"/>
  <c r="I6579" i="12"/>
  <c r="I6578" i="12"/>
  <c r="I6577" i="12"/>
  <c r="I6576" i="12"/>
  <c r="I6575" i="12"/>
  <c r="I6574" i="12"/>
  <c r="I6573" i="12"/>
  <c r="I6572" i="12"/>
  <c r="I6571" i="12"/>
  <c r="I6570" i="12"/>
  <c r="I6569" i="12"/>
  <c r="I6568" i="12"/>
  <c r="I6567" i="12"/>
  <c r="I6566" i="12"/>
  <c r="I6565" i="12"/>
  <c r="I6564" i="12"/>
  <c r="I6563" i="12"/>
  <c r="I6562" i="12"/>
  <c r="I6561" i="12"/>
  <c r="I6560" i="12"/>
  <c r="I6559" i="12"/>
  <c r="I6558" i="12"/>
  <c r="I6557" i="12"/>
  <c r="I6556" i="12"/>
  <c r="I6555" i="12"/>
  <c r="I6554" i="12"/>
  <c r="I6553" i="12"/>
  <c r="I6552" i="12"/>
  <c r="I6551" i="12"/>
  <c r="I6550" i="12"/>
  <c r="I6549" i="12"/>
  <c r="I6548" i="12"/>
  <c r="I6547" i="12"/>
  <c r="I6546" i="12"/>
  <c r="I6545" i="12"/>
  <c r="I6544" i="12"/>
  <c r="I6543" i="12"/>
  <c r="I6542" i="12"/>
  <c r="I6541" i="12"/>
  <c r="I6540" i="12"/>
  <c r="I6539" i="12"/>
  <c r="I6538" i="12"/>
  <c r="I6537" i="12"/>
  <c r="I6536" i="12"/>
  <c r="I6535" i="12"/>
  <c r="I6534" i="12"/>
  <c r="I6533" i="12"/>
  <c r="I6532" i="12"/>
  <c r="I6531" i="12"/>
  <c r="I6530" i="12"/>
  <c r="I6529" i="12"/>
  <c r="I6528" i="12"/>
  <c r="I6527" i="12"/>
  <c r="I6526" i="12"/>
  <c r="I6525" i="12"/>
  <c r="I6524" i="12"/>
  <c r="I6523" i="12"/>
  <c r="I6522" i="12"/>
  <c r="I6521" i="12"/>
  <c r="I6520" i="12"/>
  <c r="I6519" i="12"/>
  <c r="I6518" i="12"/>
  <c r="I6517" i="12"/>
  <c r="I6516" i="12"/>
  <c r="I6515" i="12"/>
  <c r="I6514" i="12"/>
  <c r="I6513" i="12"/>
  <c r="I6512" i="12"/>
  <c r="I6511" i="12"/>
  <c r="I6510" i="12"/>
  <c r="I6509" i="12"/>
  <c r="I6508" i="12"/>
  <c r="I6507" i="12"/>
  <c r="I6506" i="12"/>
  <c r="I6505" i="12"/>
  <c r="I6504" i="12"/>
  <c r="I6503" i="12"/>
  <c r="I6502" i="12"/>
  <c r="I6501" i="12"/>
  <c r="I6500" i="12"/>
  <c r="I6499" i="12"/>
  <c r="I6498" i="12"/>
  <c r="I6497" i="12"/>
  <c r="I6496" i="12"/>
  <c r="I6495" i="12"/>
  <c r="I6494" i="12"/>
  <c r="I6493" i="12"/>
  <c r="I6492" i="12"/>
  <c r="I6491" i="12"/>
  <c r="I6490" i="12"/>
  <c r="I6489" i="12"/>
  <c r="I6488" i="12"/>
  <c r="I6487" i="12"/>
  <c r="I6486" i="12"/>
  <c r="I6485" i="12"/>
  <c r="I6484" i="12"/>
  <c r="I6483" i="12"/>
  <c r="I6482" i="12"/>
  <c r="I6481" i="12"/>
  <c r="I6480" i="12"/>
  <c r="I6479" i="12"/>
  <c r="I6478" i="12"/>
  <c r="I6477" i="12"/>
  <c r="I6476" i="12"/>
  <c r="I6475" i="12"/>
  <c r="I6474" i="12"/>
  <c r="I6473" i="12"/>
  <c r="I6472" i="12"/>
  <c r="I6471" i="12"/>
  <c r="I6470" i="12"/>
  <c r="I6469" i="12"/>
  <c r="I6468" i="12"/>
  <c r="I6467" i="12"/>
  <c r="I6466" i="12"/>
  <c r="I6465" i="12"/>
  <c r="I6464" i="12"/>
  <c r="I6463" i="12"/>
  <c r="I6462" i="12"/>
  <c r="I6461" i="12"/>
  <c r="I6460" i="12"/>
  <c r="I6459" i="12"/>
  <c r="I6458" i="12"/>
  <c r="I6457" i="12"/>
  <c r="I6456" i="12"/>
  <c r="I6455" i="12"/>
  <c r="I6454" i="12"/>
  <c r="I6453" i="12"/>
  <c r="I6452" i="12"/>
  <c r="I6451" i="12"/>
  <c r="I6450" i="12"/>
  <c r="I6449" i="12"/>
  <c r="I6448" i="12"/>
  <c r="I6447" i="12"/>
  <c r="I6446" i="12"/>
  <c r="I6445" i="12"/>
  <c r="I6444" i="12"/>
  <c r="I6443" i="12"/>
  <c r="I6442" i="12"/>
  <c r="I6441" i="12"/>
  <c r="I6440" i="12"/>
  <c r="I6439" i="12"/>
  <c r="I6438" i="12"/>
  <c r="I6437" i="12"/>
  <c r="I6436" i="12"/>
  <c r="I6435" i="12"/>
  <c r="I6434" i="12"/>
  <c r="I6433" i="12"/>
  <c r="I6432" i="12"/>
  <c r="I6431" i="12"/>
  <c r="I6430" i="12"/>
  <c r="I6429" i="12"/>
  <c r="I6428" i="12"/>
  <c r="I6427" i="12"/>
  <c r="I6426" i="12"/>
  <c r="I6425" i="12"/>
  <c r="I6424" i="12"/>
  <c r="I6423" i="12"/>
  <c r="I6422" i="12"/>
  <c r="I6421" i="12"/>
  <c r="I6420" i="12"/>
  <c r="I6419" i="12"/>
  <c r="I6418" i="12"/>
  <c r="I6417" i="12"/>
  <c r="I6416" i="12"/>
  <c r="I6415" i="12"/>
  <c r="I6414" i="12"/>
  <c r="I6413" i="12"/>
  <c r="I6412" i="12"/>
  <c r="I6411" i="12"/>
  <c r="I6410" i="12"/>
  <c r="I6409" i="12"/>
  <c r="I6408" i="12"/>
  <c r="I6407" i="12"/>
  <c r="I6406" i="12"/>
  <c r="I6405" i="12"/>
  <c r="I6404" i="12"/>
  <c r="I6403" i="12"/>
  <c r="I6402" i="12"/>
  <c r="I6401" i="12"/>
  <c r="I6400" i="12"/>
  <c r="I6399" i="12"/>
  <c r="I6398" i="12"/>
  <c r="I6397" i="12"/>
  <c r="I6396" i="12"/>
  <c r="I6395" i="12"/>
  <c r="I6394" i="12"/>
  <c r="I6393" i="12"/>
  <c r="I6392" i="12"/>
  <c r="I6391" i="12"/>
  <c r="I6390" i="12"/>
  <c r="I6389" i="12"/>
  <c r="I6388" i="12"/>
  <c r="I6387" i="12"/>
  <c r="I6386" i="12"/>
  <c r="I6385" i="12"/>
  <c r="I6384" i="12"/>
  <c r="I6383" i="12"/>
  <c r="I6382" i="12"/>
  <c r="I6381" i="12"/>
  <c r="I6380" i="12"/>
  <c r="I6379" i="12"/>
  <c r="I6378" i="12"/>
  <c r="I6377" i="12"/>
  <c r="I6376" i="12"/>
  <c r="I6375" i="12"/>
  <c r="I6374" i="12"/>
  <c r="I6373" i="12"/>
  <c r="I6372" i="12"/>
  <c r="I6371" i="12"/>
  <c r="I6370" i="12"/>
  <c r="I6369" i="12"/>
  <c r="I6368" i="12"/>
  <c r="I6367" i="12"/>
  <c r="I6366" i="12"/>
  <c r="I6365" i="12"/>
  <c r="I6364" i="12"/>
  <c r="I6363" i="12"/>
  <c r="I6362" i="12"/>
  <c r="I6361" i="12"/>
  <c r="I6360" i="12"/>
  <c r="I6359" i="12"/>
  <c r="I6358" i="12"/>
  <c r="I6357" i="12"/>
  <c r="I6356" i="12"/>
  <c r="I6355" i="12"/>
  <c r="I6354" i="12"/>
  <c r="I6353" i="12"/>
  <c r="I6352" i="12"/>
  <c r="I6351" i="12"/>
  <c r="I6350" i="12"/>
  <c r="I6349" i="12"/>
  <c r="I6348" i="12"/>
  <c r="I6347" i="12"/>
  <c r="I6346" i="12"/>
  <c r="I6345" i="12"/>
  <c r="I6344" i="12"/>
  <c r="I6343" i="12"/>
  <c r="I6342" i="12"/>
  <c r="I6341" i="12"/>
  <c r="I6340" i="12"/>
  <c r="I6339" i="12"/>
  <c r="I6338" i="12"/>
  <c r="I6337" i="12"/>
  <c r="I6336" i="12"/>
  <c r="I6335" i="12"/>
  <c r="I6334" i="12"/>
  <c r="I6333" i="12"/>
  <c r="I6332" i="12"/>
  <c r="I6331" i="12"/>
  <c r="I6330" i="12"/>
  <c r="I6329" i="12"/>
  <c r="I6328" i="12"/>
  <c r="I6327" i="12"/>
  <c r="I6326" i="12"/>
  <c r="I6325" i="12"/>
  <c r="I6324" i="12"/>
  <c r="I6323" i="12"/>
  <c r="I6322" i="12"/>
  <c r="I6321" i="12"/>
  <c r="I6320" i="12"/>
  <c r="I6319" i="12"/>
  <c r="I6318" i="12"/>
  <c r="I6317" i="12"/>
  <c r="I6316" i="12"/>
  <c r="I6315" i="12"/>
  <c r="I6314" i="12"/>
  <c r="I6313" i="12"/>
  <c r="I6312" i="12"/>
  <c r="I6311" i="12"/>
  <c r="I6310" i="12"/>
  <c r="I6309" i="12"/>
  <c r="I6308" i="12"/>
  <c r="I6307" i="12"/>
  <c r="I6306" i="12"/>
  <c r="I6305" i="12"/>
  <c r="I6304" i="12"/>
  <c r="I6303" i="12"/>
  <c r="I6302" i="12"/>
  <c r="I6301" i="12"/>
  <c r="I6300" i="12"/>
  <c r="I6299" i="12"/>
  <c r="I6298" i="12"/>
  <c r="I6297" i="12"/>
  <c r="I6296" i="12"/>
  <c r="I6295" i="12"/>
  <c r="I6294" i="12"/>
  <c r="I6293" i="12"/>
  <c r="I6292" i="12"/>
  <c r="I6291" i="12"/>
  <c r="I6290" i="12"/>
  <c r="I6289" i="12"/>
  <c r="I6288" i="12"/>
  <c r="I6287" i="12"/>
  <c r="I6286" i="12"/>
  <c r="I6285" i="12"/>
  <c r="I6284" i="12"/>
  <c r="I6283" i="12"/>
  <c r="I6282" i="12"/>
  <c r="I6281" i="12"/>
  <c r="I6280" i="12"/>
  <c r="I6279" i="12"/>
  <c r="I6278" i="12"/>
  <c r="I6277" i="12"/>
  <c r="I6276" i="12"/>
  <c r="I6275" i="12"/>
  <c r="I6274" i="12"/>
  <c r="I6273" i="12"/>
  <c r="I6272" i="12"/>
  <c r="I6271" i="12"/>
  <c r="I6270" i="12"/>
  <c r="I6269" i="12"/>
  <c r="I6268" i="12"/>
  <c r="I6267" i="12"/>
  <c r="I6266" i="12"/>
  <c r="I6265" i="12"/>
  <c r="I6264" i="12"/>
  <c r="I6263" i="12"/>
  <c r="I6262" i="12"/>
  <c r="I6261" i="12"/>
  <c r="I6260" i="12"/>
  <c r="I6259" i="12"/>
  <c r="I6258" i="12"/>
  <c r="I6257" i="12"/>
  <c r="I6256" i="12"/>
  <c r="I6255" i="12"/>
  <c r="I6254" i="12"/>
  <c r="I6253" i="12"/>
  <c r="I6252" i="12"/>
  <c r="I6251" i="12"/>
  <c r="I6250" i="12"/>
  <c r="I6249" i="12"/>
  <c r="I6248" i="12"/>
  <c r="I6247" i="12"/>
  <c r="I6246" i="12"/>
  <c r="I6245" i="12"/>
  <c r="I6244" i="12"/>
  <c r="I6243" i="12"/>
  <c r="I6242" i="12"/>
  <c r="I6241" i="12"/>
  <c r="I6240" i="12"/>
  <c r="I6239" i="12"/>
  <c r="I6238" i="12"/>
  <c r="I6237" i="12"/>
  <c r="I6236" i="12"/>
  <c r="I6235" i="12"/>
  <c r="I6234" i="12"/>
  <c r="I6233" i="12"/>
  <c r="I6232" i="12"/>
  <c r="I6231" i="12"/>
  <c r="I6230" i="12"/>
  <c r="I6229" i="12"/>
  <c r="I6228" i="12"/>
  <c r="I6227" i="12"/>
  <c r="I6226" i="12"/>
  <c r="I6225" i="12"/>
  <c r="I6224" i="12"/>
  <c r="I6223" i="12"/>
  <c r="I6222" i="12"/>
  <c r="I6221" i="12"/>
  <c r="I6220" i="12"/>
  <c r="I6219" i="12"/>
  <c r="I6218" i="12"/>
  <c r="I6217" i="12"/>
  <c r="I6216" i="12"/>
  <c r="I6215" i="12"/>
  <c r="I6214" i="12"/>
  <c r="I6213" i="12"/>
  <c r="I6212" i="12"/>
  <c r="I6211" i="12"/>
  <c r="I6210" i="12"/>
  <c r="I6209" i="12"/>
  <c r="I6208" i="12"/>
  <c r="I6207" i="12"/>
  <c r="I6206" i="12"/>
  <c r="I6205" i="12"/>
  <c r="I6204" i="12"/>
  <c r="I6203" i="12"/>
  <c r="I6202" i="12"/>
  <c r="I6201" i="12"/>
  <c r="I6200" i="12"/>
  <c r="I6199" i="12"/>
  <c r="I6198" i="12"/>
  <c r="I6197" i="12"/>
  <c r="I6196" i="12"/>
  <c r="I6195" i="12"/>
  <c r="I6194" i="12"/>
  <c r="I6193" i="12"/>
  <c r="I6192" i="12"/>
  <c r="I6191" i="12"/>
  <c r="I6190" i="12"/>
  <c r="I6189" i="12"/>
  <c r="I6188" i="12"/>
  <c r="I6187" i="12"/>
  <c r="I6186" i="12"/>
  <c r="I6185" i="12"/>
  <c r="I6184" i="12"/>
  <c r="I6183" i="12"/>
  <c r="I6182" i="12"/>
  <c r="I6181" i="12"/>
  <c r="I6180" i="12"/>
  <c r="I6179" i="12"/>
  <c r="I6178" i="12"/>
  <c r="I6177" i="12"/>
  <c r="I6176" i="12"/>
  <c r="I6175" i="12"/>
  <c r="I6174" i="12"/>
  <c r="I6173" i="12"/>
  <c r="I6172" i="12"/>
  <c r="I6171" i="12"/>
  <c r="I6170" i="12"/>
  <c r="I6169" i="12"/>
  <c r="I6168" i="12"/>
  <c r="I6167" i="12"/>
  <c r="I6166" i="12"/>
  <c r="I6165" i="12"/>
  <c r="I6164" i="12"/>
  <c r="I6163" i="12"/>
  <c r="I6162" i="12"/>
  <c r="I6161" i="12"/>
  <c r="I6160" i="12"/>
  <c r="I6159" i="12"/>
  <c r="I6158" i="12"/>
  <c r="I6157" i="12"/>
  <c r="I6156" i="12"/>
  <c r="I6155" i="12"/>
  <c r="I6154" i="12"/>
  <c r="I6153" i="12"/>
  <c r="I6152" i="12"/>
  <c r="I6151" i="12"/>
  <c r="I6150" i="12"/>
  <c r="I6149" i="12"/>
  <c r="I6148" i="12"/>
  <c r="I6147" i="12"/>
  <c r="I6146" i="12"/>
  <c r="I6145" i="12"/>
  <c r="I6144" i="12"/>
  <c r="I6143" i="12"/>
  <c r="I6142" i="12"/>
  <c r="I6141" i="12"/>
  <c r="I6140" i="12"/>
  <c r="I6139" i="12"/>
  <c r="I6138" i="12"/>
  <c r="I6137" i="12"/>
  <c r="I6136" i="12"/>
  <c r="I6135" i="12"/>
  <c r="I6134" i="12"/>
  <c r="I6133" i="12"/>
  <c r="I6132" i="12"/>
  <c r="I6131" i="12"/>
  <c r="I6130" i="12"/>
  <c r="I6129" i="12"/>
  <c r="I6128" i="12"/>
  <c r="I6127" i="12"/>
  <c r="I6126" i="12"/>
  <c r="I6125" i="12"/>
  <c r="I6124" i="12"/>
  <c r="I6123" i="12"/>
  <c r="I6122" i="12"/>
  <c r="I6121" i="12"/>
  <c r="I6120" i="12"/>
  <c r="I6119" i="12"/>
  <c r="I6118" i="12"/>
  <c r="I6117" i="12"/>
  <c r="I6116" i="12"/>
  <c r="I6115" i="12"/>
  <c r="I6114" i="12"/>
  <c r="I6113" i="12"/>
  <c r="I6112" i="12"/>
  <c r="I6111" i="12"/>
  <c r="I6110" i="12"/>
  <c r="I6109" i="12"/>
  <c r="I6108" i="12"/>
  <c r="I6107" i="12"/>
  <c r="I6106" i="12"/>
  <c r="I6105" i="12"/>
  <c r="I6104" i="12"/>
  <c r="I6103" i="12"/>
  <c r="I6102" i="12"/>
  <c r="I6101" i="12"/>
  <c r="I6100" i="12"/>
  <c r="I6099" i="12"/>
  <c r="I6098" i="12"/>
  <c r="I6097" i="12"/>
  <c r="I6096" i="12"/>
  <c r="I6095" i="12"/>
  <c r="I6094" i="12"/>
  <c r="I6093" i="12"/>
  <c r="I6092" i="12"/>
  <c r="I6091" i="12"/>
  <c r="I6090" i="12"/>
  <c r="I6089" i="12"/>
  <c r="I6088" i="12"/>
  <c r="I6087" i="12"/>
  <c r="I6086" i="12"/>
  <c r="I6085" i="12"/>
  <c r="I6084" i="12"/>
  <c r="I6083" i="12"/>
  <c r="I6082" i="12"/>
  <c r="I6081" i="12"/>
  <c r="I6080" i="12"/>
  <c r="I6079" i="12"/>
  <c r="I6078" i="12"/>
  <c r="I6077" i="12"/>
  <c r="I6076" i="12"/>
  <c r="I6075" i="12"/>
  <c r="I6074" i="12"/>
  <c r="I6073" i="12"/>
  <c r="I6072" i="12"/>
  <c r="I6071" i="12"/>
  <c r="I6070" i="12"/>
  <c r="I6069" i="12"/>
  <c r="I6068" i="12"/>
  <c r="I6067" i="12"/>
  <c r="I6066" i="12"/>
  <c r="I6065" i="12"/>
  <c r="I6064" i="12"/>
  <c r="I6063" i="12"/>
  <c r="I6062" i="12"/>
  <c r="I6061" i="12"/>
  <c r="I6060" i="12"/>
  <c r="I6059" i="12"/>
  <c r="I6058" i="12"/>
  <c r="I6057" i="12"/>
  <c r="I6056" i="12"/>
  <c r="I6055" i="12"/>
  <c r="I6054" i="12"/>
  <c r="I6053" i="12"/>
  <c r="I6052" i="12"/>
  <c r="I6051" i="12"/>
  <c r="I6050" i="12"/>
  <c r="I6049" i="12"/>
  <c r="I6048" i="12"/>
  <c r="I6047" i="12"/>
  <c r="I6046" i="12"/>
  <c r="I6045" i="12"/>
  <c r="I6044" i="12"/>
  <c r="I6043" i="12"/>
  <c r="I6042" i="12"/>
  <c r="I6041" i="12"/>
  <c r="I6040" i="12"/>
  <c r="I6039" i="12"/>
  <c r="I6038" i="12"/>
  <c r="I6037" i="12"/>
  <c r="I6036" i="12"/>
  <c r="I6035" i="12"/>
  <c r="I6034" i="12"/>
  <c r="I6033" i="12"/>
  <c r="I6032" i="12"/>
  <c r="I6031" i="12"/>
  <c r="I6030" i="12"/>
  <c r="I6029" i="12"/>
  <c r="I6028" i="12"/>
  <c r="I6027" i="12"/>
  <c r="I6026" i="12"/>
  <c r="I6025" i="12"/>
  <c r="I6024" i="12"/>
  <c r="I6023" i="12"/>
  <c r="I6022" i="12"/>
  <c r="I6021" i="12"/>
  <c r="I6020" i="12"/>
  <c r="I6019" i="12"/>
  <c r="I6018" i="12"/>
  <c r="I6017" i="12"/>
  <c r="I6016" i="12"/>
  <c r="I6015" i="12"/>
  <c r="I6014" i="12"/>
  <c r="I6013" i="12"/>
  <c r="I6012" i="12"/>
  <c r="I6011" i="12"/>
  <c r="I6010" i="12"/>
  <c r="I6009" i="12"/>
  <c r="I6008" i="12"/>
  <c r="I6007" i="12"/>
  <c r="I6006" i="12"/>
  <c r="I6005" i="12"/>
  <c r="I6004" i="12"/>
  <c r="I6003" i="12"/>
  <c r="I6002" i="12"/>
  <c r="I6001" i="12"/>
  <c r="I6000" i="12"/>
  <c r="I5999" i="12"/>
  <c r="I5998" i="12"/>
  <c r="I5997" i="12"/>
  <c r="I5996" i="12"/>
  <c r="I5995" i="12"/>
  <c r="I5994" i="12"/>
  <c r="I5993" i="12"/>
  <c r="I5992" i="12"/>
  <c r="I5991" i="12"/>
  <c r="I5990" i="12"/>
  <c r="I5989" i="12"/>
  <c r="I5988" i="12"/>
  <c r="I5987" i="12"/>
  <c r="I5986" i="12"/>
  <c r="I5985" i="12"/>
  <c r="I5984" i="12"/>
  <c r="I5983" i="12"/>
  <c r="I5982" i="12"/>
  <c r="I5981" i="12"/>
  <c r="I5980" i="12"/>
  <c r="I5979" i="12"/>
  <c r="I5978" i="12"/>
  <c r="I5977" i="12"/>
  <c r="I5976" i="12"/>
  <c r="I5975" i="12"/>
  <c r="I5974" i="12"/>
  <c r="I5973" i="12"/>
  <c r="I5972" i="12"/>
  <c r="I5971" i="12"/>
  <c r="I5970" i="12"/>
  <c r="I5969" i="12"/>
  <c r="I5968" i="12"/>
  <c r="I5967" i="12"/>
  <c r="I5966" i="12"/>
  <c r="I5965" i="12"/>
  <c r="I5964" i="12"/>
  <c r="I5963" i="12"/>
  <c r="I5962" i="12"/>
  <c r="I5961" i="12"/>
  <c r="I5960" i="12"/>
  <c r="I5959" i="12"/>
  <c r="I5958" i="12"/>
  <c r="I5957" i="12"/>
  <c r="I5956" i="12"/>
  <c r="I5955" i="12"/>
  <c r="I5954" i="12"/>
  <c r="I5953" i="12"/>
  <c r="I5952" i="12"/>
  <c r="I5951" i="12"/>
  <c r="I5950" i="12"/>
  <c r="I5949" i="12"/>
  <c r="I5948" i="12"/>
  <c r="I5947" i="12"/>
  <c r="I5946" i="12"/>
  <c r="I5945" i="12"/>
  <c r="I5944" i="12"/>
  <c r="I5943" i="12"/>
  <c r="I5942" i="12"/>
  <c r="I5941" i="12"/>
  <c r="I5940" i="12"/>
  <c r="I5939" i="12"/>
  <c r="I5938" i="12"/>
  <c r="I5937" i="12"/>
  <c r="I5936" i="12"/>
  <c r="I5935" i="12"/>
  <c r="I5934" i="12"/>
  <c r="I5933" i="12"/>
  <c r="I5932" i="12"/>
  <c r="I5931" i="12"/>
  <c r="I5930" i="12"/>
  <c r="I5929" i="12"/>
  <c r="I5928" i="12"/>
  <c r="I5927" i="12"/>
  <c r="I5926" i="12"/>
  <c r="I5925" i="12"/>
  <c r="I5924" i="12"/>
  <c r="I5923" i="12"/>
  <c r="I5922" i="12"/>
  <c r="I5921" i="12"/>
  <c r="I5920" i="12"/>
  <c r="I5919" i="12"/>
  <c r="I5918" i="12"/>
  <c r="I5917" i="12"/>
  <c r="I5916" i="12"/>
  <c r="I5915" i="12"/>
  <c r="I5914" i="12"/>
  <c r="I5913" i="12"/>
  <c r="I5912" i="12"/>
  <c r="I5911" i="12"/>
  <c r="I5910" i="12"/>
  <c r="I5909" i="12"/>
  <c r="I5908" i="12"/>
  <c r="I5907" i="12"/>
  <c r="I5906" i="12"/>
  <c r="I5905" i="12"/>
  <c r="I5904" i="12"/>
  <c r="I5903" i="12"/>
  <c r="I5902" i="12"/>
  <c r="I5901" i="12"/>
  <c r="I5900" i="12"/>
  <c r="I5899" i="12"/>
  <c r="I5898" i="12"/>
  <c r="I5897" i="12"/>
  <c r="I5896" i="12"/>
  <c r="I5895" i="12"/>
  <c r="I5894" i="12"/>
  <c r="I5893" i="12"/>
  <c r="I5892" i="12"/>
  <c r="I5891" i="12"/>
  <c r="I5890" i="12"/>
  <c r="I5889" i="12"/>
  <c r="I5888" i="12"/>
  <c r="I5887" i="12"/>
  <c r="I5886" i="12"/>
  <c r="I5885" i="12"/>
  <c r="I5884" i="12"/>
  <c r="I5883" i="12"/>
  <c r="I5882" i="12"/>
  <c r="I5881" i="12"/>
  <c r="I5880" i="12"/>
  <c r="I5879" i="12"/>
  <c r="I5878" i="12"/>
  <c r="I5877" i="12"/>
  <c r="I5876" i="12"/>
  <c r="I5875" i="12"/>
  <c r="I5874" i="12"/>
  <c r="I5873" i="12"/>
  <c r="I5872" i="12"/>
  <c r="I5871" i="12"/>
  <c r="I5870" i="12"/>
  <c r="I5869" i="12"/>
  <c r="I5868" i="12"/>
  <c r="I5867" i="12"/>
  <c r="I5866" i="12"/>
  <c r="I5865" i="12"/>
  <c r="I5864" i="12"/>
  <c r="I5863" i="12"/>
  <c r="I5862" i="12"/>
  <c r="I5861" i="12"/>
  <c r="I5860" i="12"/>
  <c r="I5859" i="12"/>
  <c r="I5858" i="12"/>
  <c r="I5857" i="12"/>
  <c r="I5856" i="12"/>
  <c r="I5855" i="12"/>
  <c r="I5854" i="12"/>
  <c r="I5853" i="12"/>
  <c r="I5852" i="12"/>
  <c r="I5851" i="12"/>
  <c r="I5850" i="12"/>
  <c r="I5849" i="12"/>
  <c r="I5848" i="12"/>
  <c r="I5847" i="12"/>
  <c r="I5846" i="12"/>
  <c r="I5845" i="12"/>
  <c r="I5844" i="12"/>
  <c r="I5843" i="12"/>
  <c r="I5842" i="12"/>
  <c r="I5841" i="12"/>
  <c r="I5840" i="12"/>
  <c r="I5839" i="12"/>
  <c r="I5838" i="12"/>
  <c r="I5837" i="12"/>
  <c r="I5836" i="12"/>
  <c r="I5835" i="12"/>
  <c r="I5834" i="12"/>
  <c r="I5833" i="12"/>
  <c r="I5832" i="12"/>
  <c r="I5831" i="12"/>
  <c r="I5830" i="12"/>
  <c r="I5829" i="12"/>
  <c r="I5828" i="12"/>
  <c r="I5827" i="12"/>
  <c r="I5826" i="12"/>
  <c r="I5825" i="12"/>
  <c r="I5824" i="12"/>
  <c r="I5823" i="12"/>
  <c r="I5822" i="12"/>
  <c r="I5821" i="12"/>
  <c r="I5820" i="12"/>
  <c r="I5819" i="12"/>
  <c r="I5818" i="12"/>
  <c r="I5817" i="12"/>
  <c r="I5816" i="12"/>
  <c r="I5815" i="12"/>
  <c r="I5814" i="12"/>
  <c r="I5813" i="12"/>
  <c r="I5812" i="12"/>
  <c r="I5811" i="12"/>
  <c r="I5810" i="12"/>
  <c r="I5809" i="12"/>
  <c r="I5808" i="12"/>
  <c r="I5807" i="12"/>
  <c r="I5806" i="12"/>
  <c r="I5805" i="12"/>
  <c r="I5804" i="12"/>
  <c r="I5803" i="12"/>
  <c r="I5802" i="12"/>
  <c r="I5801" i="12"/>
  <c r="I5800" i="12"/>
  <c r="I5799" i="12"/>
  <c r="I5798" i="12"/>
  <c r="I5797" i="12"/>
  <c r="I5796" i="12"/>
  <c r="I5795" i="12"/>
  <c r="I5794" i="12"/>
  <c r="I5793" i="12"/>
  <c r="I5792" i="12"/>
  <c r="I5791" i="12"/>
  <c r="I5790" i="12"/>
  <c r="I5789" i="12"/>
  <c r="I5788" i="12"/>
  <c r="I5787" i="12"/>
  <c r="I5786" i="12"/>
  <c r="I5785" i="12"/>
  <c r="I5784" i="12"/>
  <c r="I5783" i="12"/>
  <c r="I5782" i="12"/>
  <c r="I5781" i="12"/>
  <c r="I5780" i="12"/>
  <c r="I5779" i="12"/>
  <c r="I5778" i="12"/>
  <c r="I5777" i="12"/>
  <c r="I5776" i="12"/>
  <c r="I5775" i="12"/>
  <c r="I5774" i="12"/>
  <c r="I5773" i="12"/>
  <c r="I5772" i="12"/>
  <c r="I5771" i="12"/>
  <c r="I5770" i="12"/>
  <c r="I5769" i="12"/>
  <c r="I5768" i="12"/>
  <c r="I5767" i="12"/>
  <c r="I5766" i="12"/>
  <c r="I5765" i="12"/>
  <c r="I5764" i="12"/>
  <c r="I5763" i="12"/>
  <c r="I5762" i="12"/>
  <c r="I5761" i="12"/>
  <c r="I5760" i="12"/>
  <c r="I5759" i="12"/>
  <c r="I5758" i="12"/>
  <c r="I5757" i="12"/>
  <c r="I5756" i="12"/>
  <c r="I5755" i="12"/>
  <c r="I5754" i="12"/>
  <c r="I5753" i="12"/>
  <c r="I5752" i="12"/>
  <c r="I5751" i="12"/>
  <c r="I5750" i="12"/>
  <c r="I5749" i="12"/>
  <c r="I5748" i="12"/>
  <c r="I5747" i="12"/>
  <c r="I5746" i="12"/>
  <c r="I5745" i="12"/>
  <c r="I5744" i="12"/>
  <c r="I5743" i="12"/>
  <c r="I5742" i="12"/>
  <c r="I5741" i="12"/>
  <c r="I5740" i="12"/>
  <c r="I5739" i="12"/>
  <c r="I5738" i="12"/>
  <c r="I5737" i="12"/>
  <c r="I5736" i="12"/>
  <c r="I5735" i="12"/>
  <c r="I5734" i="12"/>
  <c r="I5733" i="12"/>
  <c r="I5732" i="12"/>
  <c r="I5731" i="12"/>
  <c r="I5730" i="12"/>
  <c r="I5729" i="12"/>
  <c r="I5728" i="12"/>
  <c r="I5727" i="12"/>
  <c r="I5726" i="12"/>
  <c r="I5725" i="12"/>
  <c r="I5724" i="12"/>
  <c r="I5723" i="12"/>
  <c r="I5722" i="12"/>
  <c r="I5721" i="12"/>
  <c r="I5720" i="12"/>
  <c r="I5719" i="12"/>
  <c r="I5718" i="12"/>
  <c r="I5717" i="12"/>
  <c r="I5716" i="12"/>
  <c r="I5715" i="12"/>
  <c r="I5714" i="12"/>
  <c r="I5713" i="12"/>
  <c r="I5712" i="12"/>
  <c r="I5711" i="12"/>
  <c r="I5710" i="12"/>
  <c r="I5709" i="12"/>
  <c r="I5708" i="12"/>
  <c r="I5707" i="12"/>
  <c r="I5706" i="12"/>
  <c r="I5705" i="12"/>
  <c r="I5704" i="12"/>
  <c r="I5703" i="12"/>
  <c r="I5702" i="12"/>
  <c r="I5701" i="12"/>
  <c r="I5700" i="12"/>
  <c r="I5699" i="12"/>
  <c r="I5698" i="12"/>
  <c r="I5697" i="12"/>
  <c r="I5696" i="12"/>
  <c r="I5695" i="12"/>
  <c r="I5694" i="12"/>
  <c r="I5693" i="12"/>
  <c r="I5692" i="12"/>
  <c r="I5691" i="12"/>
  <c r="I5690" i="12"/>
  <c r="I5689" i="12"/>
  <c r="I5688" i="12"/>
  <c r="I5687" i="12"/>
  <c r="I5686" i="12"/>
  <c r="I5685" i="12"/>
  <c r="I5684" i="12"/>
  <c r="I5683" i="12"/>
  <c r="I5682" i="12"/>
  <c r="I5681" i="12"/>
  <c r="I5680" i="12"/>
  <c r="I5679" i="12"/>
  <c r="I5678" i="12"/>
  <c r="I5677" i="12"/>
  <c r="I5676" i="12"/>
  <c r="I5675" i="12"/>
  <c r="I5674" i="12"/>
  <c r="I5673" i="12"/>
  <c r="I5672" i="12"/>
  <c r="I5671" i="12"/>
  <c r="I5670" i="12"/>
  <c r="I5669" i="12"/>
  <c r="I5668" i="12"/>
  <c r="I5667" i="12"/>
  <c r="I5666" i="12"/>
  <c r="I5665" i="12"/>
  <c r="I5664" i="12"/>
  <c r="I5663" i="12"/>
  <c r="I5662" i="12"/>
  <c r="I5661" i="12"/>
  <c r="I5660" i="12"/>
  <c r="I5659" i="12"/>
  <c r="I5658" i="12"/>
  <c r="I5657" i="12"/>
  <c r="I5656" i="12"/>
  <c r="I5655" i="12"/>
  <c r="I5654" i="12"/>
  <c r="I5653" i="12"/>
  <c r="I5652" i="12"/>
  <c r="I5651" i="12"/>
  <c r="I5650" i="12"/>
  <c r="I5649" i="12"/>
  <c r="I5648" i="12"/>
  <c r="I5647" i="12"/>
  <c r="I5646" i="12"/>
  <c r="I5645" i="12"/>
  <c r="I5644" i="12"/>
  <c r="I5643" i="12"/>
  <c r="I5642" i="12"/>
  <c r="I5641" i="12"/>
  <c r="I5640" i="12"/>
  <c r="I5639" i="12"/>
  <c r="I5638" i="12"/>
  <c r="I5637" i="12"/>
  <c r="I5636" i="12"/>
  <c r="I5635" i="12"/>
  <c r="I5634" i="12"/>
  <c r="I5633" i="12"/>
  <c r="I5632" i="12"/>
  <c r="I5631" i="12"/>
  <c r="I5630" i="12"/>
  <c r="I5629" i="12"/>
  <c r="I5628" i="12"/>
  <c r="I5627" i="12"/>
  <c r="I5626" i="12"/>
  <c r="I5625" i="12"/>
  <c r="I5624" i="12"/>
  <c r="I5623" i="12"/>
  <c r="I5622" i="12"/>
  <c r="I5621" i="12"/>
  <c r="I5620" i="12"/>
  <c r="I5619" i="12"/>
  <c r="I5618" i="12"/>
  <c r="I5617" i="12"/>
  <c r="I5616" i="12"/>
  <c r="I5615" i="12"/>
  <c r="I5614" i="12"/>
  <c r="I5613" i="12"/>
  <c r="I5612" i="12"/>
  <c r="I5611" i="12"/>
  <c r="I5610" i="12"/>
  <c r="I5609" i="12"/>
  <c r="I5608" i="12"/>
  <c r="I5607" i="12"/>
  <c r="I5606" i="12"/>
  <c r="I5605" i="12"/>
  <c r="I5604" i="12"/>
  <c r="I5603" i="12"/>
  <c r="I5602" i="12"/>
  <c r="I5601" i="12"/>
  <c r="I5600" i="12"/>
  <c r="I5599" i="12"/>
  <c r="I5598" i="12"/>
  <c r="I5597" i="12"/>
  <c r="I5596" i="12"/>
  <c r="I5595" i="12"/>
  <c r="I5594" i="12"/>
  <c r="I5593" i="12"/>
  <c r="I5592" i="12"/>
  <c r="I5591" i="12"/>
  <c r="I5590" i="12"/>
  <c r="I5589" i="12"/>
  <c r="I5588" i="12"/>
  <c r="I5587" i="12"/>
  <c r="I5586" i="12"/>
  <c r="I5585" i="12"/>
  <c r="I5584" i="12"/>
  <c r="I5583" i="12"/>
  <c r="I5582" i="12"/>
  <c r="I5581" i="12"/>
  <c r="I5580" i="12"/>
  <c r="I5579" i="12"/>
  <c r="I5578" i="12"/>
  <c r="I5577" i="12"/>
  <c r="I5576" i="12"/>
  <c r="I5575" i="12"/>
  <c r="I5574" i="12"/>
  <c r="I5573" i="12"/>
  <c r="I5572" i="12"/>
  <c r="I5571" i="12"/>
  <c r="I5570" i="12"/>
  <c r="I5569" i="12"/>
  <c r="I5568" i="12"/>
  <c r="I5567" i="12"/>
  <c r="I5566" i="12"/>
  <c r="I5565" i="12"/>
  <c r="I5564" i="12"/>
  <c r="I5563" i="12"/>
  <c r="I5562" i="12"/>
  <c r="I5561" i="12"/>
  <c r="I5560" i="12"/>
  <c r="I5559" i="12"/>
  <c r="I5558" i="12"/>
  <c r="I5557" i="12"/>
  <c r="I5556" i="12"/>
  <c r="I5555" i="12"/>
  <c r="I5554" i="12"/>
  <c r="I5553" i="12"/>
  <c r="I5552" i="12"/>
  <c r="I5551" i="12"/>
  <c r="I5550" i="12"/>
  <c r="I5549" i="12"/>
  <c r="I5548" i="12"/>
  <c r="I5547" i="12"/>
  <c r="I5546" i="12"/>
  <c r="I5545" i="12"/>
  <c r="I5544" i="12"/>
  <c r="I5543" i="12"/>
  <c r="I5542" i="12"/>
  <c r="I5541" i="12"/>
  <c r="I5540" i="12"/>
  <c r="I5539" i="12"/>
  <c r="I5538" i="12"/>
  <c r="I5537" i="12"/>
  <c r="I5536" i="12"/>
  <c r="I5535" i="12"/>
  <c r="I5534" i="12"/>
  <c r="I5533" i="12"/>
  <c r="I5532" i="12"/>
  <c r="I5531" i="12"/>
  <c r="I5530" i="12"/>
  <c r="I5529" i="12"/>
  <c r="I5528" i="12"/>
  <c r="I5527" i="12"/>
  <c r="I5526" i="12"/>
  <c r="I5525" i="12"/>
  <c r="I5524" i="12"/>
  <c r="I5523" i="12"/>
  <c r="I5522" i="12"/>
  <c r="I5521" i="12"/>
  <c r="I5520" i="12"/>
  <c r="I5519" i="12"/>
  <c r="I5518" i="12"/>
  <c r="I5517" i="12"/>
  <c r="I5516" i="12"/>
  <c r="I5515" i="12"/>
  <c r="I5514" i="12"/>
  <c r="I5513" i="12"/>
  <c r="I5512" i="12"/>
  <c r="I5511" i="12"/>
  <c r="I5510" i="12"/>
  <c r="I5509" i="12"/>
  <c r="I5508" i="12"/>
  <c r="I5507" i="12"/>
  <c r="I5506" i="12"/>
  <c r="I5505" i="12"/>
  <c r="I5504" i="12"/>
  <c r="I5503" i="12"/>
  <c r="I5502" i="12"/>
  <c r="I5501" i="12"/>
  <c r="I5500" i="12"/>
  <c r="I5499" i="12"/>
  <c r="I5498" i="12"/>
  <c r="I5497" i="12"/>
  <c r="I5496" i="12"/>
  <c r="I5495" i="12"/>
  <c r="I5494" i="12"/>
  <c r="I5493" i="12"/>
  <c r="I5492" i="12"/>
  <c r="I5491" i="12"/>
  <c r="I5490" i="12"/>
  <c r="I5489" i="12"/>
  <c r="I5488" i="12"/>
  <c r="I5487" i="12"/>
  <c r="I5486" i="12"/>
  <c r="I5485" i="12"/>
  <c r="I5484" i="12"/>
  <c r="I5483" i="12"/>
  <c r="I5482" i="12"/>
  <c r="I5481" i="12"/>
  <c r="I5480" i="12"/>
  <c r="I5479" i="12"/>
  <c r="I5478" i="12"/>
  <c r="I5477" i="12"/>
  <c r="I5476" i="12"/>
  <c r="I5475" i="12"/>
  <c r="I5474" i="12"/>
  <c r="I5473" i="12"/>
  <c r="I5472" i="12"/>
  <c r="I5471" i="12"/>
  <c r="I5470" i="12"/>
  <c r="I5469" i="12"/>
  <c r="I5468" i="12"/>
  <c r="I5467" i="12"/>
  <c r="I5466" i="12"/>
  <c r="I5465" i="12"/>
  <c r="I5464" i="12"/>
  <c r="I5463" i="12"/>
  <c r="I5462" i="12"/>
  <c r="I5461" i="12"/>
  <c r="I5460" i="12"/>
  <c r="I5459" i="12"/>
  <c r="I5458" i="12"/>
  <c r="I5457" i="12"/>
  <c r="I5456" i="12"/>
  <c r="I5455" i="12"/>
  <c r="I5454" i="12"/>
  <c r="I5453" i="12"/>
  <c r="I5452" i="12"/>
  <c r="I5451" i="12"/>
  <c r="I5450" i="12"/>
  <c r="I5449" i="12"/>
  <c r="I5448" i="12"/>
  <c r="I5447" i="12"/>
  <c r="I5446" i="12"/>
  <c r="I5445" i="12"/>
  <c r="I5444" i="12"/>
  <c r="I5443" i="12"/>
  <c r="I5442" i="12"/>
  <c r="I5441" i="12"/>
  <c r="I5440" i="12"/>
  <c r="I5439" i="12"/>
  <c r="I5438" i="12"/>
  <c r="I5437" i="12"/>
  <c r="I5436" i="12"/>
  <c r="I5435" i="12"/>
  <c r="I5434" i="12"/>
  <c r="I5433" i="12"/>
  <c r="I5432" i="12"/>
  <c r="I5431" i="12"/>
  <c r="I5430" i="12"/>
  <c r="I5429" i="12"/>
  <c r="I5428" i="12"/>
  <c r="I5427" i="12"/>
  <c r="I5426" i="12"/>
  <c r="I5425" i="12"/>
  <c r="I5424" i="12"/>
  <c r="I5423" i="12"/>
  <c r="I5422" i="12"/>
  <c r="I5421" i="12"/>
  <c r="I5420" i="12"/>
  <c r="I5419" i="12"/>
  <c r="I5418" i="12"/>
  <c r="I5417" i="12"/>
  <c r="I5416" i="12"/>
  <c r="I5415" i="12"/>
  <c r="I5414" i="12"/>
  <c r="I5413" i="12"/>
  <c r="I5412" i="12"/>
  <c r="I5411" i="12"/>
  <c r="I5410" i="12"/>
  <c r="I5409" i="12"/>
  <c r="I5408" i="12"/>
  <c r="I5407" i="12"/>
  <c r="I5406" i="12"/>
  <c r="I5405" i="12"/>
  <c r="I5404" i="12"/>
  <c r="I5403" i="12"/>
  <c r="I5402" i="12"/>
  <c r="I5401" i="12"/>
  <c r="I5400" i="12"/>
  <c r="I5399" i="12"/>
  <c r="I5398" i="12"/>
  <c r="I5397" i="12"/>
  <c r="I5396" i="12"/>
  <c r="I5395" i="12"/>
  <c r="I5394" i="12"/>
  <c r="I5393" i="12"/>
  <c r="I5392" i="12"/>
  <c r="I5391" i="12"/>
  <c r="I5390" i="12"/>
  <c r="I5389" i="12"/>
  <c r="I5388" i="12"/>
  <c r="I5387" i="12"/>
  <c r="I5386" i="12"/>
  <c r="I5385" i="12"/>
  <c r="I5384" i="12"/>
  <c r="I5383" i="12"/>
  <c r="I5382" i="12"/>
  <c r="I5381" i="12"/>
  <c r="I5380" i="12"/>
  <c r="I5379" i="12"/>
  <c r="I5378" i="12"/>
  <c r="I5377" i="12"/>
  <c r="I5376" i="12"/>
  <c r="I5375" i="12"/>
  <c r="I5374" i="12"/>
  <c r="I5373" i="12"/>
  <c r="I5372" i="12"/>
  <c r="I5371" i="12"/>
  <c r="I5370" i="12"/>
  <c r="I5369" i="12"/>
  <c r="I5368" i="12"/>
  <c r="I5367" i="12"/>
  <c r="I5366" i="12"/>
  <c r="I5365" i="12"/>
  <c r="I5364" i="12"/>
  <c r="I5363" i="12"/>
  <c r="I5362" i="12"/>
  <c r="I5361" i="12"/>
  <c r="I5360" i="12"/>
  <c r="I5359" i="12"/>
  <c r="I5358" i="12"/>
  <c r="I5357" i="12"/>
  <c r="I5356" i="12"/>
  <c r="I5355" i="12"/>
  <c r="I5354" i="12"/>
  <c r="I5353" i="12"/>
  <c r="I5352" i="12"/>
  <c r="I5351" i="12"/>
  <c r="I5350" i="12"/>
  <c r="I5349" i="12"/>
  <c r="I5348" i="12"/>
  <c r="I5347" i="12"/>
  <c r="I5346" i="12"/>
  <c r="I5345" i="12"/>
  <c r="I5344" i="12"/>
  <c r="I5343" i="12"/>
  <c r="I5342" i="12"/>
  <c r="I5341" i="12"/>
  <c r="I5340" i="12"/>
  <c r="I5339" i="12"/>
  <c r="I5338" i="12"/>
  <c r="I5337" i="12"/>
  <c r="I5336" i="12"/>
  <c r="I5335" i="12"/>
  <c r="I5334" i="12"/>
  <c r="I5333" i="12"/>
  <c r="I5332" i="12"/>
  <c r="I5331" i="12"/>
  <c r="I5330" i="12"/>
  <c r="I5329" i="12"/>
  <c r="I5328" i="12"/>
  <c r="I5327" i="12"/>
  <c r="I5326" i="12"/>
  <c r="I5325" i="12"/>
  <c r="I5324" i="12"/>
  <c r="I5323" i="12"/>
  <c r="I5322" i="12"/>
  <c r="I5321" i="12"/>
  <c r="I5320" i="12"/>
  <c r="I5319" i="12"/>
  <c r="I5318" i="12"/>
  <c r="I5317" i="12"/>
  <c r="I5316" i="12"/>
  <c r="I5315" i="12"/>
  <c r="I5314" i="12"/>
  <c r="I5313" i="12"/>
  <c r="I5312" i="12"/>
  <c r="I5311" i="12"/>
  <c r="I5310" i="12"/>
  <c r="I5309" i="12"/>
  <c r="I5308" i="12"/>
  <c r="I5307" i="12"/>
  <c r="I5306" i="12"/>
  <c r="I5305" i="12"/>
  <c r="I5304" i="12"/>
  <c r="I5303" i="12"/>
  <c r="I5302" i="12"/>
  <c r="I5301" i="12"/>
  <c r="I5300" i="12"/>
  <c r="I5299" i="12"/>
  <c r="I5298" i="12"/>
  <c r="I5297" i="12"/>
  <c r="I5296" i="12"/>
  <c r="I5295" i="12"/>
  <c r="I5294" i="12"/>
  <c r="I5293" i="12"/>
  <c r="I5292" i="12"/>
  <c r="I5291" i="12"/>
  <c r="I5290" i="12"/>
  <c r="I5289" i="12"/>
  <c r="I5288" i="12"/>
  <c r="I5287" i="12"/>
  <c r="I5286" i="12"/>
  <c r="I5285" i="12"/>
  <c r="I5284" i="12"/>
  <c r="I5283" i="12"/>
  <c r="I5282" i="12"/>
  <c r="I5281" i="12"/>
  <c r="I5280" i="12"/>
  <c r="I5279" i="12"/>
  <c r="I5278" i="12"/>
  <c r="I5277" i="12"/>
  <c r="I5276" i="12"/>
  <c r="I5275" i="12"/>
  <c r="I5274" i="12"/>
  <c r="I5273" i="12"/>
  <c r="I5272" i="12"/>
  <c r="I5271" i="12"/>
  <c r="I5270" i="12"/>
  <c r="I5269" i="12"/>
  <c r="I5268" i="12"/>
  <c r="I5267" i="12"/>
  <c r="I5266" i="12"/>
  <c r="I5265" i="12"/>
  <c r="I5264" i="12"/>
  <c r="I5263" i="12"/>
  <c r="I5262" i="12"/>
  <c r="I5261" i="12"/>
  <c r="I5260" i="12"/>
  <c r="I5259" i="12"/>
  <c r="I5258" i="12"/>
  <c r="I5257" i="12"/>
  <c r="I5256" i="12"/>
  <c r="I5255" i="12"/>
  <c r="I5254" i="12"/>
  <c r="I5253" i="12"/>
  <c r="I5252" i="12"/>
  <c r="I5251" i="12"/>
  <c r="I5250" i="12"/>
  <c r="I5249" i="12"/>
  <c r="I5248" i="12"/>
  <c r="I5247" i="12"/>
  <c r="I5246" i="12"/>
  <c r="I5245" i="12"/>
  <c r="I5244" i="12"/>
  <c r="I5243" i="12"/>
  <c r="I5242" i="12"/>
  <c r="I5241" i="12"/>
  <c r="I5240" i="12"/>
  <c r="I5239" i="12"/>
  <c r="I5238" i="12"/>
  <c r="I5237" i="12"/>
  <c r="I5236" i="12"/>
  <c r="I5235" i="12"/>
  <c r="I5234" i="12"/>
  <c r="I5233" i="12"/>
  <c r="I5232" i="12"/>
  <c r="I5231" i="12"/>
  <c r="I5230" i="12"/>
  <c r="I5229" i="12"/>
  <c r="I5228" i="12"/>
  <c r="I5227" i="12"/>
  <c r="I5226" i="12"/>
  <c r="I5225" i="12"/>
  <c r="I5224" i="12"/>
  <c r="I5223" i="12"/>
  <c r="I5222" i="12"/>
  <c r="I5221" i="12"/>
  <c r="I5220" i="12"/>
  <c r="I5219" i="12"/>
  <c r="I5218" i="12"/>
  <c r="I5217" i="12"/>
  <c r="I5216" i="12"/>
  <c r="I5215" i="12"/>
  <c r="I5214" i="12"/>
  <c r="I5213" i="12"/>
  <c r="I5212" i="12"/>
  <c r="I5211" i="12"/>
  <c r="I5210" i="12"/>
  <c r="I5209" i="12"/>
  <c r="I5208" i="12"/>
  <c r="I5207" i="12"/>
  <c r="I5206" i="12"/>
  <c r="I5205" i="12"/>
  <c r="I5204" i="12"/>
  <c r="I5203" i="12"/>
  <c r="I5202" i="12"/>
  <c r="I5201" i="12"/>
  <c r="I5200" i="12"/>
  <c r="I5199" i="12"/>
  <c r="I5198" i="12"/>
  <c r="I5197" i="12"/>
  <c r="I5196" i="12"/>
  <c r="I5195" i="12"/>
  <c r="I5194" i="12"/>
  <c r="I5193" i="12"/>
  <c r="I5192" i="12"/>
  <c r="I5191" i="12"/>
  <c r="I5190" i="12"/>
  <c r="I5189" i="12"/>
  <c r="I5188" i="12"/>
  <c r="I5187" i="12"/>
  <c r="I5186" i="12"/>
  <c r="I5185" i="12"/>
  <c r="I5184" i="12"/>
  <c r="I5183" i="12"/>
  <c r="I5182" i="12"/>
  <c r="I5181" i="12"/>
  <c r="I5180" i="12"/>
  <c r="I5179" i="12"/>
  <c r="I5178" i="12"/>
  <c r="I5177" i="12"/>
  <c r="I5176" i="12"/>
  <c r="I5175" i="12"/>
  <c r="I5174" i="12"/>
  <c r="I5173" i="12"/>
  <c r="I5172" i="12"/>
  <c r="I5171" i="12"/>
  <c r="I5170" i="12"/>
  <c r="I5169" i="12"/>
  <c r="I5168" i="12"/>
  <c r="I5167" i="12"/>
  <c r="I5166" i="12"/>
  <c r="I5165" i="12"/>
  <c r="I5164" i="12"/>
  <c r="I5163" i="12"/>
  <c r="I5162" i="12"/>
  <c r="I5161" i="12"/>
  <c r="I5160" i="12"/>
  <c r="I5159" i="12"/>
  <c r="I5158" i="12"/>
  <c r="I5157" i="12"/>
  <c r="I5156" i="12"/>
  <c r="I5155" i="12"/>
  <c r="I5154" i="12"/>
  <c r="I5153" i="12"/>
  <c r="I5152" i="12"/>
  <c r="I5151" i="12"/>
  <c r="I5150" i="12"/>
  <c r="I5149" i="12"/>
  <c r="I5148" i="12"/>
  <c r="I5147" i="12"/>
  <c r="I5146" i="12"/>
  <c r="I5145" i="12"/>
  <c r="I5144" i="12"/>
  <c r="I5143" i="12"/>
  <c r="I5142" i="12"/>
  <c r="I5141" i="12"/>
  <c r="I5140" i="12"/>
  <c r="I5139" i="12"/>
  <c r="I5138" i="12"/>
  <c r="I5137" i="12"/>
  <c r="I5136" i="12"/>
  <c r="I5135" i="12"/>
  <c r="I5134" i="12"/>
  <c r="I5133" i="12"/>
  <c r="I5132" i="12"/>
  <c r="I5131" i="12"/>
  <c r="I5130" i="12"/>
  <c r="I5129" i="12"/>
  <c r="I5128" i="12"/>
  <c r="I5127" i="12"/>
  <c r="I5126" i="12"/>
  <c r="I5125" i="12"/>
  <c r="I5124" i="12"/>
  <c r="I5123" i="12"/>
  <c r="I5122" i="12"/>
  <c r="I5121" i="12"/>
  <c r="I5120" i="12"/>
  <c r="I5119" i="12"/>
  <c r="I5118" i="12"/>
  <c r="I5117" i="12"/>
  <c r="I5116" i="12"/>
  <c r="I5115" i="12"/>
  <c r="I5114" i="12"/>
  <c r="I5113" i="12"/>
  <c r="I5112" i="12"/>
  <c r="I5111" i="12"/>
  <c r="I5110" i="12"/>
  <c r="I5109" i="12"/>
  <c r="I5108" i="12"/>
  <c r="I5107" i="12"/>
  <c r="I5106" i="12"/>
  <c r="I5105" i="12"/>
  <c r="I5104" i="12"/>
  <c r="I5103" i="12"/>
  <c r="I5102" i="12"/>
  <c r="I5101" i="12"/>
  <c r="I5100" i="12"/>
  <c r="I5099" i="12"/>
  <c r="I5098" i="12"/>
  <c r="I5097" i="12"/>
  <c r="I5096" i="12"/>
  <c r="I5095" i="12"/>
  <c r="I5094" i="12"/>
  <c r="I5093" i="12"/>
  <c r="I5092" i="12"/>
  <c r="I5091" i="12"/>
  <c r="I5090" i="12"/>
  <c r="I5089" i="12"/>
  <c r="I5088" i="12"/>
  <c r="I5087" i="12"/>
  <c r="I5086" i="12"/>
  <c r="I5085" i="12"/>
  <c r="I5084" i="12"/>
  <c r="I5083" i="12"/>
  <c r="I5082" i="12"/>
  <c r="I5081" i="12"/>
  <c r="I5080" i="12"/>
  <c r="I5079" i="12"/>
  <c r="I5078" i="12"/>
  <c r="I5077" i="12"/>
  <c r="I5076" i="12"/>
  <c r="I5075" i="12"/>
  <c r="I5074" i="12"/>
  <c r="I5073" i="12"/>
  <c r="I5072" i="12"/>
  <c r="I5071" i="12"/>
  <c r="I5070" i="12"/>
  <c r="I5069" i="12"/>
  <c r="I5068" i="12"/>
  <c r="I5067" i="12"/>
  <c r="I5066" i="12"/>
  <c r="I5065" i="12"/>
  <c r="I5064" i="12"/>
  <c r="I5063" i="12"/>
  <c r="I5062" i="12"/>
  <c r="I5061" i="12"/>
  <c r="I5060" i="12"/>
  <c r="I5059" i="12"/>
  <c r="I5058" i="12"/>
  <c r="I5057" i="12"/>
  <c r="I5056" i="12"/>
  <c r="I5055" i="12"/>
  <c r="I5054" i="12"/>
  <c r="I5053" i="12"/>
  <c r="I5052" i="12"/>
  <c r="I5051" i="12"/>
  <c r="I5050" i="12"/>
  <c r="I5049" i="12"/>
  <c r="I5048" i="12"/>
  <c r="I5047" i="12"/>
  <c r="I5046" i="12"/>
  <c r="I5045" i="12"/>
  <c r="I5044" i="12"/>
  <c r="I5043" i="12"/>
  <c r="I5042" i="12"/>
  <c r="I5041" i="12"/>
  <c r="I5040" i="12"/>
  <c r="I5039" i="12"/>
  <c r="I5038" i="12"/>
  <c r="I5037" i="12"/>
  <c r="I5036" i="12"/>
  <c r="I5035" i="12"/>
  <c r="I5034" i="12"/>
  <c r="I5033" i="12"/>
  <c r="I5032" i="12"/>
  <c r="I5031" i="12"/>
  <c r="I5030" i="12"/>
  <c r="I5029" i="12"/>
  <c r="I5028" i="12"/>
  <c r="I5027" i="12"/>
  <c r="I5026" i="12"/>
  <c r="I5025" i="12"/>
  <c r="I5024" i="12"/>
  <c r="I5023" i="12"/>
  <c r="I5022" i="12"/>
  <c r="I5021" i="12"/>
  <c r="I5020" i="12"/>
  <c r="I5019" i="12"/>
  <c r="I5018" i="12"/>
  <c r="I5017" i="12"/>
  <c r="I5016" i="12"/>
  <c r="I5015" i="12"/>
  <c r="I5014" i="12"/>
  <c r="I5013" i="12"/>
  <c r="I5012" i="12"/>
  <c r="I5011" i="12"/>
  <c r="I5010" i="12"/>
  <c r="I5009" i="12"/>
  <c r="I5008" i="12"/>
  <c r="I5007" i="12"/>
  <c r="I5006" i="12"/>
  <c r="I5005" i="12"/>
  <c r="I5004" i="12"/>
  <c r="I5003" i="12"/>
  <c r="I5002" i="12"/>
  <c r="I5001" i="12"/>
  <c r="I5000" i="12"/>
  <c r="I4999" i="12"/>
  <c r="I4998" i="12"/>
  <c r="I4997" i="12"/>
  <c r="I4996" i="12"/>
  <c r="I4995" i="12"/>
  <c r="I4994" i="12"/>
  <c r="I4993" i="12"/>
  <c r="I4992" i="12"/>
  <c r="I4991" i="12"/>
  <c r="I4990" i="12"/>
  <c r="I4989" i="12"/>
  <c r="I4988" i="12"/>
  <c r="I4987" i="12"/>
  <c r="I4986" i="12"/>
  <c r="I4985" i="12"/>
  <c r="I4984" i="12"/>
  <c r="I4983" i="12"/>
  <c r="I4982" i="12"/>
  <c r="I4981" i="12"/>
  <c r="I4980" i="12"/>
  <c r="I4979" i="12"/>
  <c r="I4978" i="12"/>
  <c r="I4977" i="12"/>
  <c r="I4976" i="12"/>
  <c r="I4975" i="12"/>
  <c r="I4974" i="12"/>
  <c r="I4973" i="12"/>
  <c r="I4972" i="12"/>
  <c r="I4971" i="12"/>
  <c r="I4970" i="12"/>
  <c r="I4969" i="12"/>
  <c r="I4968" i="12"/>
  <c r="I4967" i="12"/>
  <c r="I4966" i="12"/>
  <c r="I4965" i="12"/>
  <c r="I4964" i="12"/>
  <c r="I4963" i="12"/>
  <c r="I4962" i="12"/>
  <c r="I4961" i="12"/>
  <c r="I4960" i="12"/>
  <c r="I4959" i="12"/>
  <c r="I4958" i="12"/>
  <c r="I4957" i="12"/>
  <c r="I4956" i="12"/>
  <c r="I4955" i="12"/>
  <c r="I4954" i="12"/>
  <c r="I4953" i="12"/>
  <c r="I4952" i="12"/>
  <c r="I4951" i="12"/>
  <c r="I4950" i="12"/>
  <c r="I4949" i="12"/>
  <c r="I4948" i="12"/>
  <c r="I4947" i="12"/>
  <c r="I4946" i="12"/>
  <c r="I4945" i="12"/>
  <c r="I4944" i="12"/>
  <c r="I4943" i="12"/>
  <c r="I4942" i="12"/>
  <c r="I4941" i="12"/>
  <c r="I4940" i="12"/>
  <c r="I4939" i="12"/>
  <c r="I4938" i="12"/>
  <c r="I4937" i="12"/>
  <c r="I4936" i="12"/>
  <c r="I4935" i="12"/>
  <c r="I4934" i="12"/>
  <c r="I4933" i="12"/>
  <c r="I4932" i="12"/>
  <c r="I4931" i="12"/>
  <c r="I4930" i="12"/>
  <c r="I4929" i="12"/>
  <c r="I4928" i="12"/>
  <c r="I4927" i="12"/>
  <c r="I4926" i="12"/>
  <c r="I4925" i="12"/>
  <c r="I4924" i="12"/>
  <c r="I4923" i="12"/>
  <c r="I4922" i="12"/>
  <c r="I4921" i="12"/>
  <c r="I4920" i="12"/>
  <c r="I4919" i="12"/>
  <c r="I4918" i="12"/>
  <c r="I4917" i="12"/>
  <c r="I4916" i="12"/>
  <c r="I4915" i="12"/>
  <c r="I4914" i="12"/>
  <c r="I4913" i="12"/>
  <c r="I4912" i="12"/>
  <c r="I4911" i="12"/>
  <c r="I4910" i="12"/>
  <c r="I4909" i="12"/>
  <c r="I4908" i="12"/>
  <c r="I4907" i="12"/>
  <c r="I4906" i="12"/>
  <c r="I4905" i="12"/>
  <c r="I4904" i="12"/>
  <c r="I4903" i="12"/>
  <c r="I4902" i="12"/>
  <c r="I4901" i="12"/>
  <c r="I4900" i="12"/>
  <c r="I4899" i="12"/>
  <c r="I4898" i="12"/>
  <c r="I4897" i="12"/>
  <c r="I4896" i="12"/>
  <c r="I4895" i="12"/>
  <c r="I4894" i="12"/>
  <c r="I4893" i="12"/>
  <c r="I4892" i="12"/>
  <c r="I4891" i="12"/>
  <c r="I4890" i="12"/>
  <c r="I4889" i="12"/>
  <c r="I4888" i="12"/>
  <c r="I4887" i="12"/>
  <c r="I4886" i="12"/>
  <c r="I4885" i="12"/>
  <c r="I4884" i="12"/>
  <c r="I4883" i="12"/>
  <c r="I4882" i="12"/>
  <c r="I4881" i="12"/>
  <c r="I4880" i="12"/>
  <c r="I4879" i="12"/>
  <c r="I4878" i="12"/>
  <c r="I4877" i="12"/>
  <c r="I4876" i="12"/>
  <c r="I4875" i="12"/>
  <c r="I4874" i="12"/>
  <c r="I4873" i="12"/>
  <c r="I4872" i="12"/>
  <c r="I4871" i="12"/>
  <c r="I4870" i="12"/>
  <c r="I4869" i="12"/>
  <c r="I4868" i="12"/>
  <c r="I4867" i="12"/>
  <c r="I4866" i="12"/>
  <c r="I4865" i="12"/>
  <c r="I4864" i="12"/>
  <c r="I4863" i="12"/>
  <c r="I4862" i="12"/>
  <c r="I4861" i="12"/>
  <c r="I4860" i="12"/>
  <c r="I4859" i="12"/>
  <c r="I4858" i="12"/>
  <c r="I4857" i="12"/>
  <c r="I4856" i="12"/>
  <c r="I4855" i="12"/>
  <c r="I4854" i="12"/>
  <c r="I4853" i="12"/>
  <c r="I4852" i="12"/>
  <c r="I4851" i="12"/>
  <c r="I4850" i="12"/>
  <c r="I4849" i="12"/>
  <c r="I4848" i="12"/>
  <c r="I4847" i="12"/>
  <c r="I4846" i="12"/>
  <c r="I4845" i="12"/>
  <c r="I4844" i="12"/>
  <c r="I4843" i="12"/>
  <c r="I4842" i="12"/>
  <c r="I4841" i="12"/>
  <c r="I4840" i="12"/>
  <c r="I4839" i="12"/>
  <c r="I4838" i="12"/>
  <c r="I4837" i="12"/>
  <c r="I4836" i="12"/>
  <c r="I4835" i="12"/>
  <c r="I4834" i="12"/>
  <c r="I4833" i="12"/>
  <c r="I4832" i="12"/>
  <c r="I4831" i="12"/>
  <c r="I4830" i="12"/>
  <c r="I4829" i="12"/>
  <c r="I4828" i="12"/>
  <c r="I4827" i="12"/>
  <c r="I4826" i="12"/>
  <c r="I4825" i="12"/>
  <c r="I4824" i="12"/>
  <c r="I4823" i="12"/>
  <c r="I4822" i="12"/>
  <c r="I4821" i="12"/>
  <c r="I4820" i="12"/>
  <c r="I4819" i="12"/>
  <c r="I4818" i="12"/>
  <c r="I4817" i="12"/>
  <c r="I4816" i="12"/>
  <c r="I4815" i="12"/>
  <c r="I4814" i="12"/>
  <c r="I4813" i="12"/>
  <c r="I4812" i="12"/>
  <c r="I4811" i="12"/>
  <c r="I4810" i="12"/>
  <c r="I4809" i="12"/>
  <c r="I4808" i="12"/>
  <c r="I4807" i="12"/>
  <c r="I4806" i="12"/>
  <c r="I4805" i="12"/>
  <c r="I4804" i="12"/>
  <c r="I4803" i="12"/>
  <c r="I4802" i="12"/>
  <c r="I4801" i="12"/>
  <c r="I4800" i="12"/>
  <c r="I4799" i="12"/>
  <c r="I4798" i="12"/>
  <c r="I4797" i="12"/>
  <c r="I4796" i="12"/>
  <c r="I4795" i="12"/>
  <c r="I4794" i="12"/>
  <c r="I4793" i="12"/>
  <c r="I4792" i="12"/>
  <c r="I4791" i="12"/>
  <c r="I4790" i="12"/>
  <c r="I4789" i="12"/>
  <c r="I4788" i="12"/>
  <c r="I4787" i="12"/>
  <c r="I4786" i="12"/>
  <c r="I4785" i="12"/>
  <c r="I4784" i="12"/>
  <c r="I4783" i="12"/>
  <c r="I4782" i="12"/>
  <c r="I4781" i="12"/>
  <c r="I4780" i="12"/>
  <c r="I4779" i="12"/>
  <c r="I4778" i="12"/>
  <c r="I4777" i="12"/>
  <c r="I4776" i="12"/>
  <c r="I4775" i="12"/>
  <c r="I4774" i="12"/>
  <c r="I4773" i="12"/>
  <c r="I4772" i="12"/>
  <c r="I4771" i="12"/>
  <c r="I4770" i="12"/>
  <c r="I4769" i="12"/>
  <c r="I4768" i="12"/>
  <c r="I4767" i="12"/>
  <c r="I4766" i="12"/>
  <c r="I4765" i="12"/>
  <c r="I4764" i="12"/>
  <c r="I4763" i="12"/>
  <c r="I4762" i="12"/>
  <c r="I4761" i="12"/>
  <c r="I4760" i="12"/>
  <c r="I4759" i="12"/>
  <c r="I4758" i="12"/>
  <c r="I4757" i="12"/>
  <c r="I4756" i="12"/>
  <c r="I4755" i="12"/>
  <c r="I4754" i="12"/>
  <c r="I4753" i="12"/>
  <c r="I4752" i="12"/>
  <c r="I4751" i="12"/>
  <c r="I4750" i="12"/>
  <c r="I4749" i="12"/>
  <c r="I4748" i="12"/>
  <c r="I4747" i="12"/>
  <c r="I4746" i="12"/>
  <c r="I4745" i="12"/>
  <c r="I4744" i="12"/>
  <c r="I4743" i="12"/>
  <c r="I4742" i="12"/>
  <c r="I4741" i="12"/>
  <c r="I4740" i="12"/>
  <c r="I4739" i="12"/>
  <c r="I4738" i="12"/>
  <c r="I4737" i="12"/>
  <c r="I4736" i="12"/>
  <c r="I4735" i="12"/>
  <c r="I4734" i="12"/>
  <c r="I4733" i="12"/>
  <c r="I4732" i="12"/>
  <c r="I4731" i="12"/>
  <c r="I4730" i="12"/>
  <c r="I4729" i="12"/>
  <c r="I4728" i="12"/>
  <c r="I4727" i="12"/>
  <c r="I4726" i="12"/>
  <c r="I4725" i="12"/>
  <c r="I4724" i="12"/>
  <c r="I4723" i="12"/>
  <c r="I4722" i="12"/>
  <c r="I4721" i="12"/>
  <c r="I4720" i="12"/>
  <c r="I4719" i="12"/>
  <c r="I4718" i="12"/>
  <c r="I4717" i="12"/>
  <c r="I4716" i="12"/>
  <c r="I4715" i="12"/>
  <c r="I4714" i="12"/>
  <c r="I4713" i="12"/>
  <c r="I4712" i="12"/>
  <c r="I4711" i="12"/>
  <c r="I4710" i="12"/>
  <c r="I4709" i="12"/>
  <c r="I4708" i="12"/>
  <c r="I4707" i="12"/>
  <c r="I4706" i="12"/>
  <c r="I4705" i="12"/>
  <c r="I4704" i="12"/>
  <c r="I4703" i="12"/>
  <c r="I4702" i="12"/>
  <c r="I4701" i="12"/>
  <c r="I4700" i="12"/>
  <c r="I4699" i="12"/>
  <c r="I4698" i="12"/>
  <c r="I4697" i="12"/>
  <c r="I4696" i="12"/>
  <c r="I4695" i="12"/>
  <c r="I4694" i="12"/>
  <c r="I4693" i="12"/>
  <c r="I4692" i="12"/>
  <c r="I4691" i="12"/>
  <c r="I4690" i="12"/>
  <c r="I4689" i="12"/>
  <c r="I4688" i="12"/>
  <c r="I4687" i="12"/>
  <c r="I4686" i="12"/>
  <c r="I4685" i="12"/>
  <c r="I4684" i="12"/>
  <c r="I4683" i="12"/>
  <c r="I4682" i="12"/>
  <c r="I4681" i="12"/>
  <c r="I4680" i="12"/>
  <c r="I4679" i="12"/>
  <c r="I4678" i="12"/>
  <c r="I4677" i="12"/>
  <c r="I4676" i="12"/>
  <c r="I4675" i="12"/>
  <c r="I4674" i="12"/>
  <c r="I4673" i="12"/>
  <c r="I4672" i="12"/>
  <c r="I4671" i="12"/>
  <c r="I4670" i="12"/>
  <c r="I4669" i="12"/>
  <c r="I4668" i="12"/>
  <c r="I4667" i="12"/>
  <c r="I4666" i="12"/>
  <c r="I4665" i="12"/>
  <c r="I4664" i="12"/>
  <c r="I4663" i="12"/>
  <c r="I4662" i="12"/>
  <c r="I4661" i="12"/>
  <c r="I4660" i="12"/>
  <c r="I4659" i="12"/>
  <c r="I4658" i="12"/>
  <c r="I4657" i="12"/>
  <c r="I4656" i="12"/>
  <c r="I4655" i="12"/>
  <c r="I4654" i="12"/>
  <c r="I4653" i="12"/>
  <c r="I4652" i="12"/>
  <c r="I4651" i="12"/>
  <c r="I4650" i="12"/>
  <c r="I4649" i="12"/>
  <c r="I4648" i="12"/>
  <c r="I4647" i="12"/>
  <c r="I4646" i="12"/>
  <c r="I4645" i="12"/>
  <c r="I4644" i="12"/>
  <c r="I4643" i="12"/>
  <c r="I4642" i="12"/>
  <c r="I4641" i="12"/>
  <c r="I4640" i="12"/>
  <c r="I4639" i="12"/>
  <c r="I4638" i="12"/>
  <c r="I4637" i="12"/>
  <c r="I4636" i="12"/>
  <c r="I4635" i="12"/>
  <c r="I4634" i="12"/>
  <c r="I4633" i="12"/>
  <c r="I4632" i="12"/>
  <c r="I4631" i="12"/>
  <c r="I4630" i="12"/>
  <c r="I4629" i="12"/>
  <c r="I4628" i="12"/>
  <c r="I4627" i="12"/>
  <c r="I4626" i="12"/>
  <c r="I4625" i="12"/>
  <c r="I4624" i="12"/>
  <c r="I4623" i="12"/>
  <c r="I4622" i="12"/>
  <c r="I4621" i="12"/>
  <c r="I4620" i="12"/>
  <c r="I4619" i="12"/>
  <c r="I4618" i="12"/>
  <c r="I4617" i="12"/>
  <c r="I4616" i="12"/>
  <c r="I4615" i="12"/>
  <c r="I4614" i="12"/>
  <c r="I4613" i="12"/>
  <c r="I4612" i="12"/>
  <c r="I4611" i="12"/>
  <c r="I4610" i="12"/>
  <c r="I4609" i="12"/>
  <c r="I4608" i="12"/>
  <c r="I4607" i="12"/>
  <c r="I4606" i="12"/>
  <c r="I4605" i="12"/>
  <c r="I4604" i="12"/>
  <c r="I4603" i="12"/>
  <c r="I4602" i="12"/>
  <c r="I4601" i="12"/>
  <c r="I4600" i="12"/>
  <c r="I4599" i="12"/>
  <c r="I4598" i="12"/>
  <c r="I4597" i="12"/>
  <c r="I4596" i="12"/>
  <c r="I4595" i="12"/>
  <c r="I4594" i="12"/>
  <c r="I4593" i="12"/>
  <c r="I4592" i="12"/>
  <c r="I4591" i="12"/>
  <c r="I4590" i="12"/>
  <c r="I4589" i="12"/>
  <c r="I4588" i="12"/>
  <c r="I4587" i="12"/>
  <c r="I4586" i="12"/>
  <c r="I4585" i="12"/>
  <c r="I4584" i="12"/>
  <c r="I4583" i="12"/>
  <c r="I4582" i="12"/>
  <c r="I4581" i="12"/>
  <c r="I4580" i="12"/>
  <c r="I4579" i="12"/>
  <c r="I4578" i="12"/>
  <c r="I4577" i="12"/>
  <c r="I4576" i="12"/>
  <c r="I4575" i="12"/>
  <c r="I4574" i="12"/>
  <c r="I4573" i="12"/>
  <c r="I4572" i="12"/>
  <c r="I4571" i="12"/>
  <c r="I4570" i="12"/>
  <c r="I4569" i="12"/>
  <c r="I4568" i="12"/>
  <c r="I4567" i="12"/>
  <c r="I4566" i="12"/>
  <c r="I4565" i="12"/>
  <c r="I4564" i="12"/>
  <c r="I4563" i="12"/>
  <c r="I4562" i="12"/>
  <c r="I4561" i="12"/>
  <c r="I4560" i="12"/>
  <c r="I4559" i="12"/>
  <c r="I4558" i="12"/>
  <c r="I4557" i="12"/>
  <c r="I4556" i="12"/>
  <c r="I4555" i="12"/>
  <c r="I4554" i="12"/>
  <c r="I4553" i="12"/>
  <c r="I4552" i="12"/>
  <c r="I4551" i="12"/>
  <c r="I4550" i="12"/>
  <c r="I4549" i="12"/>
  <c r="I4548" i="12"/>
  <c r="I4547" i="12"/>
  <c r="I4546" i="12"/>
  <c r="I4545" i="12"/>
  <c r="I4544" i="12"/>
  <c r="I4543" i="12"/>
  <c r="I4542" i="12"/>
  <c r="I4541" i="12"/>
  <c r="I4540" i="12"/>
  <c r="I4539" i="12"/>
  <c r="I4538" i="12"/>
  <c r="I4537" i="12"/>
  <c r="I4536" i="12"/>
  <c r="I4535" i="12"/>
  <c r="I4534" i="12"/>
  <c r="I4533" i="12"/>
  <c r="I4532" i="12"/>
  <c r="I4531" i="12"/>
  <c r="I4530" i="12"/>
  <c r="I4529" i="12"/>
  <c r="I4528" i="12"/>
  <c r="I4527" i="12"/>
  <c r="I4526" i="12"/>
  <c r="I4525" i="12"/>
  <c r="I4524" i="12"/>
  <c r="I4523" i="12"/>
  <c r="I4522" i="12"/>
  <c r="I4521" i="12"/>
  <c r="I4520" i="12"/>
  <c r="I4519" i="12"/>
  <c r="I4518" i="12"/>
  <c r="I4517" i="12"/>
  <c r="I4516" i="12"/>
  <c r="I4515" i="12"/>
  <c r="I4514" i="12"/>
  <c r="I4513" i="12"/>
  <c r="I4512" i="12"/>
  <c r="I4511" i="12"/>
  <c r="I4510" i="12"/>
  <c r="I4509" i="12"/>
  <c r="I4508" i="12"/>
  <c r="I4507" i="12"/>
  <c r="I4506" i="12"/>
  <c r="I4505" i="12"/>
  <c r="I4504" i="12"/>
  <c r="I4503" i="12"/>
  <c r="I4502" i="12"/>
  <c r="I4501" i="12"/>
  <c r="I4500" i="12"/>
  <c r="I4499" i="12"/>
  <c r="I4498" i="12"/>
  <c r="I4497" i="12"/>
  <c r="I4496" i="12"/>
  <c r="I4495" i="12"/>
  <c r="I4494" i="12"/>
  <c r="I4493" i="12"/>
  <c r="I4492" i="12"/>
  <c r="I4491" i="12"/>
  <c r="I4490" i="12"/>
  <c r="I4489" i="12"/>
  <c r="I4488" i="12"/>
  <c r="I4487" i="12"/>
  <c r="I4486" i="12"/>
  <c r="I4485" i="12"/>
  <c r="I4484" i="12"/>
  <c r="I4483" i="12"/>
  <c r="I4482" i="12"/>
  <c r="I4481" i="12"/>
  <c r="I4480" i="12"/>
  <c r="I4479" i="12"/>
  <c r="I4478" i="12"/>
  <c r="I4477" i="12"/>
  <c r="I4476" i="12"/>
  <c r="I4475" i="12"/>
  <c r="I4474" i="12"/>
  <c r="I4473" i="12"/>
  <c r="I4472" i="12"/>
  <c r="I4471" i="12"/>
  <c r="I4470" i="12"/>
  <c r="I4469" i="12"/>
  <c r="I4468" i="12"/>
  <c r="I4467" i="12"/>
  <c r="I4466" i="12"/>
  <c r="I4465" i="12"/>
  <c r="I4464" i="12"/>
  <c r="I4463" i="12"/>
  <c r="I4462" i="12"/>
  <c r="I4461" i="12"/>
  <c r="I4460" i="12"/>
  <c r="I4459" i="12"/>
  <c r="I4458" i="12"/>
  <c r="I4457" i="12"/>
  <c r="I4456" i="12"/>
  <c r="I4455" i="12"/>
  <c r="I4454" i="12"/>
  <c r="I4453" i="12"/>
  <c r="I4452" i="12"/>
  <c r="I4451" i="12"/>
  <c r="I4450" i="12"/>
  <c r="I4449" i="12"/>
  <c r="I4448" i="12"/>
  <c r="I4447" i="12"/>
  <c r="I4446" i="12"/>
  <c r="I4445" i="12"/>
  <c r="I4444" i="12"/>
  <c r="I4443" i="12"/>
  <c r="I4442" i="12"/>
  <c r="I4441" i="12"/>
  <c r="I4440" i="12"/>
  <c r="I4439" i="12"/>
  <c r="I4438" i="12"/>
  <c r="I4437" i="12"/>
  <c r="I4436" i="12"/>
  <c r="I4435" i="12"/>
  <c r="I4434" i="12"/>
  <c r="I4433" i="12"/>
  <c r="I4432" i="12"/>
  <c r="I4431" i="12"/>
  <c r="I4430" i="12"/>
  <c r="I4429" i="12"/>
  <c r="I4428" i="12"/>
  <c r="I4427" i="12"/>
  <c r="I4426" i="12"/>
  <c r="I4425" i="12"/>
  <c r="I4424" i="12"/>
  <c r="I4423" i="12"/>
  <c r="I4422" i="12"/>
  <c r="I4421" i="12"/>
  <c r="I4420" i="12"/>
  <c r="I4419" i="12"/>
  <c r="I4418" i="12"/>
  <c r="I4417" i="12"/>
  <c r="I4416" i="12"/>
  <c r="I4415" i="12"/>
  <c r="I4414" i="12"/>
  <c r="I4413" i="12"/>
  <c r="I4412" i="12"/>
  <c r="I4411" i="12"/>
  <c r="I4410" i="12"/>
  <c r="I4409" i="12"/>
  <c r="I4408" i="12"/>
  <c r="I4407" i="12"/>
  <c r="I4406" i="12"/>
  <c r="I4405" i="12"/>
  <c r="I4404" i="12"/>
  <c r="I4403" i="12"/>
  <c r="I4402" i="12"/>
  <c r="I4401" i="12"/>
  <c r="I4400" i="12"/>
  <c r="I4399" i="12"/>
  <c r="I4398" i="12"/>
  <c r="I4397" i="12"/>
  <c r="I4396" i="12"/>
  <c r="I4395" i="12"/>
  <c r="I4394" i="12"/>
  <c r="I4393" i="12"/>
  <c r="I4392" i="12"/>
  <c r="I4391" i="12"/>
  <c r="I4390" i="12"/>
  <c r="I4389" i="12"/>
  <c r="I4388" i="12"/>
  <c r="I4387" i="12"/>
  <c r="I4386" i="12"/>
  <c r="I4385" i="12"/>
  <c r="I4384" i="12"/>
  <c r="I4383" i="12"/>
  <c r="I4382" i="12"/>
  <c r="I4381" i="12"/>
  <c r="I4380" i="12"/>
  <c r="I4379" i="12"/>
  <c r="I4378" i="12"/>
  <c r="I4377" i="12"/>
  <c r="I4376" i="12"/>
  <c r="I4375" i="12"/>
  <c r="I4374" i="12"/>
  <c r="I4373" i="12"/>
  <c r="I4372" i="12"/>
  <c r="I4371" i="12"/>
  <c r="I4370" i="12"/>
  <c r="I4369" i="12"/>
  <c r="I4368" i="12"/>
  <c r="I4367" i="12"/>
  <c r="I4366" i="12"/>
  <c r="I4365" i="12"/>
  <c r="I4364" i="12"/>
  <c r="I4363" i="12"/>
  <c r="I4362" i="12"/>
  <c r="I4361" i="12"/>
  <c r="I4360" i="12"/>
  <c r="I4359" i="12"/>
  <c r="I4358" i="12"/>
  <c r="I4357" i="12"/>
  <c r="I4356" i="12"/>
  <c r="I4355" i="12"/>
  <c r="I4354" i="12"/>
  <c r="I4353" i="12"/>
  <c r="I4352" i="12"/>
  <c r="I4351" i="12"/>
  <c r="I4350" i="12"/>
  <c r="I4349" i="12"/>
  <c r="I4348" i="12"/>
  <c r="I4347" i="12"/>
  <c r="I4346" i="12"/>
  <c r="I4345" i="12"/>
  <c r="I4344" i="12"/>
  <c r="I4343" i="12"/>
  <c r="I4342" i="12"/>
  <c r="I4341" i="12"/>
  <c r="I4340" i="12"/>
  <c r="I4339" i="12"/>
  <c r="I4338" i="12"/>
  <c r="I4337" i="12"/>
  <c r="I4336" i="12"/>
  <c r="I4335" i="12"/>
  <c r="I4334" i="12"/>
  <c r="I4333" i="12"/>
  <c r="I4332" i="12"/>
  <c r="I4331" i="12"/>
  <c r="I4330" i="12"/>
  <c r="I4329" i="12"/>
  <c r="I4328" i="12"/>
  <c r="I4327" i="12"/>
  <c r="I4326" i="12"/>
  <c r="I4325" i="12"/>
  <c r="I4324" i="12"/>
  <c r="I4323" i="12"/>
  <c r="I4322" i="12"/>
  <c r="I4321" i="12"/>
  <c r="I4320" i="12"/>
  <c r="I4319" i="12"/>
  <c r="I4318" i="12"/>
  <c r="I4317" i="12"/>
  <c r="I4316" i="12"/>
  <c r="I4315" i="12"/>
  <c r="I4314" i="12"/>
  <c r="I4313" i="12"/>
  <c r="I4312" i="12"/>
  <c r="I4311" i="12"/>
  <c r="I4310" i="12"/>
  <c r="I4309" i="12"/>
  <c r="I4308" i="12"/>
  <c r="I4307" i="12"/>
  <c r="I4306" i="12"/>
  <c r="I4305" i="12"/>
  <c r="I4304" i="12"/>
  <c r="I4303" i="12"/>
  <c r="I4302" i="12"/>
  <c r="I4301" i="12"/>
  <c r="I4300" i="12"/>
  <c r="I4299" i="12"/>
  <c r="I4298" i="12"/>
  <c r="I4297" i="12"/>
  <c r="I4296" i="12"/>
  <c r="I4295" i="12"/>
  <c r="I4294" i="12"/>
  <c r="I4293" i="12"/>
  <c r="I4292" i="12"/>
  <c r="I4291" i="12"/>
  <c r="I4290" i="12"/>
  <c r="I4289" i="12"/>
  <c r="I4288" i="12"/>
  <c r="I4287" i="12"/>
  <c r="I4286" i="12"/>
  <c r="I4285" i="12"/>
  <c r="I4284" i="12"/>
  <c r="I4283" i="12"/>
  <c r="I4282" i="12"/>
  <c r="I4281" i="12"/>
  <c r="I4280" i="12"/>
  <c r="I4279" i="12"/>
  <c r="I4278" i="12"/>
  <c r="I4277" i="12"/>
  <c r="I4276" i="12"/>
  <c r="I4275" i="12"/>
  <c r="I4274" i="12"/>
  <c r="I4273" i="12"/>
  <c r="I4272" i="12"/>
  <c r="I4271" i="12"/>
  <c r="I4270" i="12"/>
  <c r="I4269" i="12"/>
  <c r="I4268" i="12"/>
  <c r="I4267" i="12"/>
  <c r="I4266" i="12"/>
  <c r="I4265" i="12"/>
  <c r="I4264" i="12"/>
  <c r="I4263" i="12"/>
  <c r="I4262" i="12"/>
  <c r="I4261" i="12"/>
  <c r="I4260" i="12"/>
  <c r="I4259" i="12"/>
  <c r="I4258" i="12"/>
  <c r="I4257" i="12"/>
  <c r="I4256" i="12"/>
  <c r="I4255" i="12"/>
  <c r="I4254" i="12"/>
  <c r="I4253" i="12"/>
  <c r="I4252" i="12"/>
  <c r="I4251" i="12"/>
  <c r="I4250" i="12"/>
  <c r="I4249" i="12"/>
  <c r="I4248" i="12"/>
  <c r="I4247" i="12"/>
  <c r="I4246" i="12"/>
  <c r="I4245" i="12"/>
  <c r="I4244" i="12"/>
  <c r="I4243" i="12"/>
  <c r="I4242" i="12"/>
  <c r="I4241" i="12"/>
  <c r="I4240" i="12"/>
  <c r="I4239" i="12"/>
  <c r="I4238" i="12"/>
  <c r="I4237" i="12"/>
  <c r="I4236" i="12"/>
  <c r="I4235" i="12"/>
  <c r="I4234" i="12"/>
  <c r="I4233" i="12"/>
  <c r="I4232" i="12"/>
  <c r="I4231" i="12"/>
  <c r="I4230" i="12"/>
  <c r="I4229" i="12"/>
  <c r="I4228" i="12"/>
  <c r="I4227" i="12"/>
  <c r="I4226" i="12"/>
  <c r="I4225" i="12"/>
  <c r="I4224" i="12"/>
  <c r="I4223" i="12"/>
  <c r="I4222" i="12"/>
  <c r="I4221" i="12"/>
  <c r="I4220" i="12"/>
  <c r="I4219" i="12"/>
  <c r="I4218" i="12"/>
  <c r="I4217" i="12"/>
  <c r="I4216" i="12"/>
  <c r="I4215" i="12"/>
  <c r="I4214" i="12"/>
  <c r="I4213" i="12"/>
  <c r="I4212" i="12"/>
  <c r="I4211" i="12"/>
  <c r="I4210" i="12"/>
  <c r="I4209" i="12"/>
  <c r="I4208" i="12"/>
  <c r="I4207" i="12"/>
  <c r="I4206" i="12"/>
  <c r="I4205" i="12"/>
  <c r="I4204" i="12"/>
  <c r="I4203" i="12"/>
  <c r="I4202" i="12"/>
  <c r="I4201" i="12"/>
  <c r="I4200" i="12"/>
  <c r="I4199" i="12"/>
  <c r="I4198" i="12"/>
  <c r="I4197" i="12"/>
  <c r="I4196" i="12"/>
  <c r="I4195" i="12"/>
  <c r="I4194" i="12"/>
  <c r="I4193" i="12"/>
  <c r="I4192" i="12"/>
  <c r="I4191" i="12"/>
  <c r="I4190" i="12"/>
  <c r="I4189" i="12"/>
  <c r="I4188" i="12"/>
  <c r="I4187" i="12"/>
  <c r="I4186" i="12"/>
  <c r="I4185" i="12"/>
  <c r="I4184" i="12"/>
  <c r="I4183" i="12"/>
  <c r="I4182" i="12"/>
  <c r="I4181" i="12"/>
  <c r="I4180" i="12"/>
  <c r="I4179" i="12"/>
  <c r="I4178" i="12"/>
  <c r="I4177" i="12"/>
  <c r="I4176" i="12"/>
  <c r="I4175" i="12"/>
  <c r="I4174" i="12"/>
  <c r="I4173" i="12"/>
  <c r="I4172" i="12"/>
  <c r="I4171" i="12"/>
  <c r="I4170" i="12"/>
  <c r="I4169" i="12"/>
  <c r="I4168" i="12"/>
  <c r="I4167" i="12"/>
  <c r="I4166" i="12"/>
  <c r="I4165" i="12"/>
  <c r="I4164" i="12"/>
  <c r="I4163" i="12"/>
  <c r="I4162" i="12"/>
  <c r="I4161" i="12"/>
  <c r="I4160" i="12"/>
  <c r="I4159" i="12"/>
  <c r="I4158" i="12"/>
  <c r="I4157" i="12"/>
  <c r="I4156" i="12"/>
  <c r="I4155" i="12"/>
  <c r="I4154" i="12"/>
  <c r="I4153" i="12"/>
  <c r="I4152" i="12"/>
  <c r="I4151" i="12"/>
  <c r="I4150" i="12"/>
  <c r="I4149" i="12"/>
  <c r="I4148" i="12"/>
  <c r="I4147" i="12"/>
  <c r="I4146" i="12"/>
  <c r="I4145" i="12"/>
  <c r="I4144" i="12"/>
  <c r="I4143" i="12"/>
  <c r="I4142" i="12"/>
  <c r="I4141" i="12"/>
  <c r="I4140" i="12"/>
  <c r="I4139" i="12"/>
  <c r="I4138" i="12"/>
  <c r="I4137" i="12"/>
  <c r="I4136" i="12"/>
  <c r="I4135" i="12"/>
  <c r="I4134" i="12"/>
  <c r="I4133" i="12"/>
  <c r="I4132" i="12"/>
  <c r="I4131" i="12"/>
  <c r="I4130" i="12"/>
  <c r="I4129" i="12"/>
  <c r="I4128" i="12"/>
  <c r="I4127" i="12"/>
  <c r="I4126" i="12"/>
  <c r="I4125" i="12"/>
  <c r="I4124" i="12"/>
  <c r="I4123" i="12"/>
  <c r="I4122" i="12"/>
  <c r="I4121" i="12"/>
  <c r="I4120" i="12"/>
  <c r="I4119" i="12"/>
  <c r="I4118" i="12"/>
  <c r="I4117" i="12"/>
  <c r="I4116" i="12"/>
  <c r="I4115" i="12"/>
  <c r="I4114" i="12"/>
  <c r="I4113" i="12"/>
  <c r="I4112" i="12"/>
  <c r="I4111" i="12"/>
  <c r="I4110" i="12"/>
  <c r="I4109" i="12"/>
  <c r="I4108" i="12"/>
  <c r="I4107" i="12"/>
  <c r="I4106" i="12"/>
  <c r="I4105" i="12"/>
  <c r="I4104" i="12"/>
  <c r="I4103" i="12"/>
  <c r="I4102" i="12"/>
  <c r="I4101" i="12"/>
  <c r="I4100" i="12"/>
  <c r="I4099" i="12"/>
  <c r="I4098" i="12"/>
  <c r="I4097" i="12"/>
  <c r="I4096" i="12"/>
  <c r="I4095" i="12"/>
  <c r="I4094" i="12"/>
  <c r="I4093" i="12"/>
  <c r="I4092" i="12"/>
  <c r="I4091" i="12"/>
  <c r="I4090" i="12"/>
  <c r="I4089" i="12"/>
  <c r="I4088" i="12"/>
  <c r="I4087" i="12"/>
  <c r="I4086" i="12"/>
  <c r="I4085" i="12"/>
  <c r="I4084" i="12"/>
  <c r="I4083" i="12"/>
  <c r="I4082" i="12"/>
  <c r="I4081" i="12"/>
  <c r="I4080" i="12"/>
  <c r="I4079" i="12"/>
  <c r="I4078" i="12"/>
  <c r="I4077" i="12"/>
  <c r="I4076" i="12"/>
  <c r="I4075" i="12"/>
  <c r="I4074" i="12"/>
  <c r="I4073" i="12"/>
  <c r="I4072" i="12"/>
  <c r="I4071" i="12"/>
  <c r="I4070" i="12"/>
  <c r="I4069" i="12"/>
  <c r="I4068" i="12"/>
  <c r="I4067" i="12"/>
  <c r="I4066" i="12"/>
  <c r="I4065" i="12"/>
  <c r="I4064" i="12"/>
  <c r="I4063" i="12"/>
  <c r="I4062" i="12"/>
  <c r="I4061" i="12"/>
  <c r="I4060" i="12"/>
  <c r="I4059" i="12"/>
  <c r="I4058" i="12"/>
  <c r="I4057" i="12"/>
  <c r="I4056" i="12"/>
  <c r="I4055" i="12"/>
  <c r="I4054" i="12"/>
  <c r="I4053" i="12"/>
  <c r="I4052" i="12"/>
  <c r="I4051" i="12"/>
  <c r="I4050" i="12"/>
  <c r="I4049" i="12"/>
  <c r="I4048" i="12"/>
  <c r="I4047" i="12"/>
  <c r="I4046" i="12"/>
  <c r="I4045" i="12"/>
  <c r="I4044" i="12"/>
  <c r="I4043" i="12"/>
  <c r="I4042" i="12"/>
  <c r="I4041" i="12"/>
  <c r="I4040" i="12"/>
  <c r="I4039" i="12"/>
  <c r="I4038" i="12"/>
  <c r="I4037" i="12"/>
  <c r="I4036" i="12"/>
  <c r="I4035" i="12"/>
  <c r="I4034" i="12"/>
  <c r="I4033" i="12"/>
  <c r="I4032" i="12"/>
  <c r="I4031" i="12"/>
  <c r="I4030" i="12"/>
  <c r="I4029" i="12"/>
  <c r="I4028" i="12"/>
  <c r="I4027" i="12"/>
  <c r="I4026" i="12"/>
  <c r="I4025" i="12"/>
  <c r="I4024" i="12"/>
  <c r="I4023" i="12"/>
  <c r="I4022" i="12"/>
  <c r="I4021" i="12"/>
  <c r="I4020" i="12"/>
  <c r="I4019" i="12"/>
  <c r="I4018" i="12"/>
  <c r="I4017" i="12"/>
  <c r="I4016" i="12"/>
  <c r="I4015" i="12"/>
  <c r="I4014" i="12"/>
  <c r="I4013" i="12"/>
  <c r="I4012" i="12"/>
  <c r="I4011" i="12"/>
  <c r="I4010" i="12"/>
  <c r="I4009" i="12"/>
  <c r="I4008" i="12"/>
  <c r="I4007" i="12"/>
  <c r="I4006" i="12"/>
  <c r="I4005" i="12"/>
  <c r="I4004" i="12"/>
  <c r="I4003" i="12"/>
  <c r="I4002" i="12"/>
  <c r="I4001" i="12"/>
  <c r="I4000" i="12"/>
  <c r="I3999" i="12"/>
  <c r="I3998" i="12"/>
  <c r="I3997" i="12"/>
  <c r="I3996" i="12"/>
  <c r="I3995" i="12"/>
  <c r="I3994" i="12"/>
  <c r="I3993" i="12"/>
  <c r="I3992" i="12"/>
  <c r="I3991" i="12"/>
  <c r="I3990" i="12"/>
  <c r="I3989" i="12"/>
  <c r="I3988" i="12"/>
  <c r="I3987" i="12"/>
  <c r="I3986" i="12"/>
  <c r="I3985" i="12"/>
  <c r="I3984" i="12"/>
  <c r="I3983" i="12"/>
  <c r="I3982" i="12"/>
  <c r="I3981" i="12"/>
  <c r="I3980" i="12"/>
  <c r="I3979" i="12"/>
  <c r="I3978" i="12"/>
  <c r="I3977" i="12"/>
  <c r="I3976" i="12"/>
  <c r="I3975" i="12"/>
  <c r="I3974" i="12"/>
  <c r="I3973" i="12"/>
  <c r="I3972" i="12"/>
  <c r="I3971" i="12"/>
  <c r="I3970" i="12"/>
  <c r="I3969" i="12"/>
  <c r="I3968" i="12"/>
  <c r="I3967" i="12"/>
  <c r="I3966" i="12"/>
  <c r="I3965" i="12"/>
  <c r="I3964" i="12"/>
  <c r="I3963" i="12"/>
  <c r="I3962" i="12"/>
  <c r="I3961" i="12"/>
  <c r="I3960" i="12"/>
  <c r="I3959" i="12"/>
  <c r="I3958" i="12"/>
  <c r="I3957" i="12"/>
  <c r="I3956" i="12"/>
  <c r="I3955" i="12"/>
  <c r="I3954" i="12"/>
  <c r="I3953" i="12"/>
  <c r="I3952" i="12"/>
  <c r="I3951" i="12"/>
  <c r="I3950" i="12"/>
  <c r="I3949" i="12"/>
  <c r="I3948" i="12"/>
  <c r="I3947" i="12"/>
  <c r="I3946" i="12"/>
  <c r="I3945" i="12"/>
  <c r="I3944" i="12"/>
  <c r="I3943" i="12"/>
  <c r="I3942" i="12"/>
  <c r="I3941" i="12"/>
  <c r="I3940" i="12"/>
  <c r="I3939" i="12"/>
  <c r="I3938" i="12"/>
  <c r="I3937" i="12"/>
  <c r="I3936" i="12"/>
  <c r="I3935" i="12"/>
  <c r="I3934" i="12"/>
  <c r="I3933" i="12"/>
  <c r="I3932" i="12"/>
  <c r="I3931" i="12"/>
  <c r="I3930" i="12"/>
  <c r="I3929" i="12"/>
  <c r="I3928" i="12"/>
  <c r="I3927" i="12"/>
  <c r="I3926" i="12"/>
  <c r="I3925" i="12"/>
  <c r="I3924" i="12"/>
  <c r="I3923" i="12"/>
  <c r="I3922" i="12"/>
  <c r="I3921" i="12"/>
  <c r="I3920" i="12"/>
  <c r="I3919" i="12"/>
  <c r="I3918" i="12"/>
  <c r="I3917" i="12"/>
  <c r="I3916" i="12"/>
  <c r="I3915" i="12"/>
  <c r="I3914" i="12"/>
  <c r="I3913" i="12"/>
  <c r="I3912" i="12"/>
  <c r="I3911" i="12"/>
  <c r="I3910" i="12"/>
  <c r="I3909" i="12"/>
  <c r="I3908" i="12"/>
  <c r="I3907" i="12"/>
  <c r="I3906" i="12"/>
  <c r="I3905" i="12"/>
  <c r="I3904" i="12"/>
  <c r="I3903" i="12"/>
  <c r="I3902" i="12"/>
  <c r="I3901" i="12"/>
  <c r="I3900" i="12"/>
  <c r="I3899" i="12"/>
  <c r="I3898" i="12"/>
  <c r="I3897" i="12"/>
  <c r="I3896" i="12"/>
  <c r="I3895" i="12"/>
  <c r="I3894" i="12"/>
  <c r="I3893" i="12"/>
  <c r="I3892" i="12"/>
  <c r="I3891" i="12"/>
  <c r="I3890" i="12"/>
  <c r="I3889" i="12"/>
  <c r="I3888" i="12"/>
  <c r="I3887" i="12"/>
  <c r="I3886" i="12"/>
  <c r="I3885" i="12"/>
  <c r="I3884" i="12"/>
  <c r="I3883" i="12"/>
  <c r="I3882" i="12"/>
  <c r="I3881" i="12"/>
  <c r="I3880" i="12"/>
  <c r="I3879" i="12"/>
  <c r="I3878" i="12"/>
  <c r="I3877" i="12"/>
  <c r="I3876" i="12"/>
  <c r="I3875" i="12"/>
  <c r="I3874" i="12"/>
  <c r="I3873" i="12"/>
  <c r="I3872" i="12"/>
  <c r="I3871" i="12"/>
  <c r="I3870" i="12"/>
  <c r="I3869" i="12"/>
  <c r="I3868" i="12"/>
  <c r="I3867" i="12"/>
  <c r="I3866" i="12"/>
  <c r="I3865" i="12"/>
  <c r="I3864" i="12"/>
  <c r="I3863" i="12"/>
  <c r="I3862" i="12"/>
  <c r="I3861" i="12"/>
  <c r="I3860" i="12"/>
  <c r="I3859" i="12"/>
  <c r="I3858" i="12"/>
  <c r="I3857" i="12"/>
  <c r="I3856" i="12"/>
  <c r="I3855" i="12"/>
  <c r="I3854" i="12"/>
  <c r="I3853" i="12"/>
  <c r="I3852" i="12"/>
  <c r="I3851" i="12"/>
  <c r="I3850" i="12"/>
  <c r="I3849" i="12"/>
  <c r="I3848" i="12"/>
  <c r="I3847" i="12"/>
  <c r="I3846" i="12"/>
  <c r="I3845" i="12"/>
  <c r="I3844" i="12"/>
  <c r="I3843" i="12"/>
  <c r="I3842" i="12"/>
  <c r="I3841" i="12"/>
  <c r="I3840" i="12"/>
  <c r="I3839" i="12"/>
  <c r="I3838" i="12"/>
  <c r="I3837" i="12"/>
  <c r="I3836" i="12"/>
  <c r="I3835" i="12"/>
  <c r="I3834" i="12"/>
  <c r="I3833" i="12"/>
  <c r="I3832" i="12"/>
  <c r="I3831" i="12"/>
  <c r="I3830" i="12"/>
  <c r="I3829" i="12"/>
  <c r="I3828" i="12"/>
  <c r="I3827" i="12"/>
  <c r="I3826" i="12"/>
  <c r="I3825" i="12"/>
  <c r="I3824" i="12"/>
  <c r="I3823" i="12"/>
  <c r="I3822" i="12"/>
  <c r="I3821" i="12"/>
  <c r="I3820" i="12"/>
  <c r="I3819" i="12"/>
  <c r="I3818" i="12"/>
  <c r="I3817" i="12"/>
  <c r="I3816" i="12"/>
  <c r="I3815" i="12"/>
  <c r="I3814" i="12"/>
  <c r="I3813" i="12"/>
  <c r="I3812" i="12"/>
  <c r="I3811" i="12"/>
  <c r="I3810" i="12"/>
  <c r="I3809" i="12"/>
  <c r="I3808" i="12"/>
  <c r="I3807" i="12"/>
  <c r="I3806" i="12"/>
  <c r="I3805" i="12"/>
  <c r="I3804" i="12"/>
  <c r="I3803" i="12"/>
  <c r="I3802" i="12"/>
  <c r="I3801" i="12"/>
  <c r="I3800" i="12"/>
  <c r="I3799" i="12"/>
  <c r="I3798" i="12"/>
  <c r="I3797" i="12"/>
  <c r="I3796" i="12"/>
  <c r="I3795" i="12"/>
  <c r="I3794" i="12"/>
  <c r="I3793" i="12"/>
  <c r="I3792" i="12"/>
  <c r="I3791" i="12"/>
  <c r="I3790" i="12"/>
  <c r="I3789" i="12"/>
  <c r="I3788" i="12"/>
  <c r="I3787" i="12"/>
  <c r="I3786" i="12"/>
  <c r="I3785" i="12"/>
  <c r="I3784" i="12"/>
  <c r="I3783" i="12"/>
  <c r="I3782" i="12"/>
  <c r="I3781" i="12"/>
  <c r="I3780" i="12"/>
  <c r="I3779" i="12"/>
  <c r="I3778" i="12"/>
  <c r="I3777" i="12"/>
  <c r="I3776" i="12"/>
  <c r="I3775" i="12"/>
  <c r="I3774" i="12"/>
  <c r="I3773" i="12"/>
  <c r="I3772" i="12"/>
  <c r="I3771" i="12"/>
  <c r="I3770" i="12"/>
  <c r="I3769" i="12"/>
  <c r="I3768" i="12"/>
  <c r="I3767" i="12"/>
  <c r="I3766" i="12"/>
  <c r="I3765" i="12"/>
  <c r="I3764" i="12"/>
  <c r="I3763" i="12"/>
  <c r="I3762" i="12"/>
  <c r="I3761" i="12"/>
  <c r="I3760" i="12"/>
  <c r="I3759" i="12"/>
  <c r="I3758" i="12"/>
  <c r="I3757" i="12"/>
  <c r="I3756" i="12"/>
  <c r="I3755" i="12"/>
  <c r="I3754" i="12"/>
  <c r="I3753" i="12"/>
  <c r="I3752" i="12"/>
  <c r="I3751" i="12"/>
  <c r="I3750" i="12"/>
  <c r="I3749" i="12"/>
  <c r="I3748" i="12"/>
  <c r="I3747" i="12"/>
  <c r="I3746" i="12"/>
  <c r="I3745" i="12"/>
  <c r="I3744" i="12"/>
  <c r="I3743" i="12"/>
  <c r="I3742" i="12"/>
  <c r="I3741" i="12"/>
  <c r="I3740" i="12"/>
  <c r="I3739" i="12"/>
  <c r="I3738" i="12"/>
  <c r="I3737" i="12"/>
  <c r="I3736" i="12"/>
  <c r="I3735" i="12"/>
  <c r="I3734" i="12"/>
  <c r="I3733" i="12"/>
  <c r="I3732" i="12"/>
  <c r="I3731" i="12"/>
  <c r="I3730" i="12"/>
  <c r="I3729" i="12"/>
  <c r="I3728" i="12"/>
  <c r="I3727" i="12"/>
  <c r="I3726" i="12"/>
  <c r="I3725" i="12"/>
  <c r="I3724" i="12"/>
  <c r="I3723" i="12"/>
  <c r="I3722" i="12"/>
  <c r="I3721" i="12"/>
  <c r="I3720" i="12"/>
  <c r="I3719" i="12"/>
  <c r="I3718" i="12"/>
  <c r="I3717" i="12"/>
  <c r="I3716" i="12"/>
  <c r="I3715" i="12"/>
  <c r="I3714" i="12"/>
  <c r="I3713" i="12"/>
  <c r="I3712" i="12"/>
  <c r="I3711" i="12"/>
  <c r="I3710" i="12"/>
  <c r="I3709" i="12"/>
  <c r="I3708" i="12"/>
  <c r="I3707" i="12"/>
  <c r="I3706" i="12"/>
  <c r="I3705" i="12"/>
  <c r="I3704" i="12"/>
  <c r="I3703" i="12"/>
  <c r="I3702" i="12"/>
  <c r="I3701" i="12"/>
  <c r="I3700" i="12"/>
  <c r="I3699" i="12"/>
  <c r="I3698" i="12"/>
  <c r="I3697" i="12"/>
  <c r="I3696" i="12"/>
  <c r="I3695" i="12"/>
  <c r="I3694" i="12"/>
  <c r="I3693" i="12"/>
  <c r="I3692" i="12"/>
  <c r="I3691" i="12"/>
  <c r="I3690" i="12"/>
  <c r="I3689" i="12"/>
  <c r="I3688" i="12"/>
  <c r="I3687" i="12"/>
  <c r="I3686" i="12"/>
  <c r="I3685" i="12"/>
  <c r="I3684" i="12"/>
  <c r="I3683" i="12"/>
  <c r="I3682" i="12"/>
  <c r="I3681" i="12"/>
  <c r="I3680" i="12"/>
  <c r="I3679" i="12"/>
  <c r="I3678" i="12"/>
  <c r="I3677" i="12"/>
  <c r="I3676" i="12"/>
  <c r="I3675" i="12"/>
  <c r="I3674" i="12"/>
  <c r="I3673" i="12"/>
  <c r="I3672" i="12"/>
  <c r="I3671" i="12"/>
  <c r="I3670" i="12"/>
  <c r="I3669" i="12"/>
  <c r="I3668" i="12"/>
  <c r="I3667" i="12"/>
  <c r="I3666" i="12"/>
  <c r="I3665" i="12"/>
  <c r="I3664" i="12"/>
  <c r="I3663" i="12"/>
  <c r="I3662" i="12"/>
  <c r="I3661" i="12"/>
  <c r="I3660" i="12"/>
  <c r="I3659" i="12"/>
  <c r="I3658" i="12"/>
  <c r="I3657" i="12"/>
  <c r="I3656" i="12"/>
  <c r="I3655" i="12"/>
  <c r="I3654" i="12"/>
  <c r="I3653" i="12"/>
  <c r="I3652" i="12"/>
  <c r="I3651" i="12"/>
  <c r="I3650" i="12"/>
  <c r="I3649" i="12"/>
  <c r="I3648" i="12"/>
  <c r="I3647" i="12"/>
  <c r="I3646" i="12"/>
  <c r="I3645" i="12"/>
  <c r="I3644" i="12"/>
  <c r="I3643" i="12"/>
  <c r="I3642" i="12"/>
  <c r="I3641" i="12"/>
  <c r="I3640" i="12"/>
  <c r="I3639" i="12"/>
  <c r="I3638" i="12"/>
  <c r="I3637" i="12"/>
  <c r="I3636" i="12"/>
  <c r="I3635" i="12"/>
  <c r="I3634" i="12"/>
  <c r="I3633" i="12"/>
  <c r="I3632" i="12"/>
  <c r="I3631" i="12"/>
  <c r="I3630" i="12"/>
  <c r="I3629" i="12"/>
  <c r="I3628" i="12"/>
  <c r="I3627" i="12"/>
  <c r="I3626" i="12"/>
  <c r="I3625" i="12"/>
  <c r="I3624" i="12"/>
  <c r="I3623" i="12"/>
  <c r="I3622" i="12"/>
  <c r="I3621" i="12"/>
  <c r="I3620" i="12"/>
  <c r="I3619" i="12"/>
  <c r="I3618" i="12"/>
  <c r="I3617" i="12"/>
  <c r="I3616" i="12"/>
  <c r="I3615" i="12"/>
  <c r="I3614" i="12"/>
  <c r="I3613" i="12"/>
  <c r="I3612" i="12"/>
  <c r="I3611" i="12"/>
  <c r="I3610" i="12"/>
  <c r="I3609" i="12"/>
  <c r="I3608" i="12"/>
  <c r="I3607" i="12"/>
  <c r="I3606" i="12"/>
  <c r="I3605" i="12"/>
  <c r="I3604" i="12"/>
  <c r="I3603" i="12"/>
  <c r="I3602" i="12"/>
  <c r="I3601" i="12"/>
  <c r="I3600" i="12"/>
  <c r="I3599" i="12"/>
  <c r="I3598" i="12"/>
  <c r="I3597" i="12"/>
  <c r="I3596" i="12"/>
  <c r="I3595" i="12"/>
  <c r="I3594" i="12"/>
  <c r="I3593" i="12"/>
  <c r="I3592" i="12"/>
  <c r="I3591" i="12"/>
  <c r="I3590" i="12"/>
  <c r="I3589" i="12"/>
  <c r="I3588" i="12"/>
  <c r="I3587" i="12"/>
  <c r="I3586" i="12"/>
  <c r="I3585" i="12"/>
  <c r="I3584" i="12"/>
  <c r="I3583" i="12"/>
  <c r="I3582" i="12"/>
  <c r="I3581" i="12"/>
  <c r="I3580" i="12"/>
  <c r="I3579" i="12"/>
  <c r="I3578" i="12"/>
  <c r="I3577" i="12"/>
  <c r="I3576" i="12"/>
  <c r="I3575" i="12"/>
  <c r="I3574" i="12"/>
  <c r="I3573" i="12"/>
  <c r="I3572" i="12"/>
  <c r="I3571" i="12"/>
  <c r="I3570" i="12"/>
  <c r="I3569" i="12"/>
  <c r="I3568" i="12"/>
  <c r="I3567" i="12"/>
  <c r="I3566" i="12"/>
  <c r="I3565" i="12"/>
  <c r="I3564" i="12"/>
  <c r="I3563" i="12"/>
  <c r="I3562" i="12"/>
  <c r="I3561" i="12"/>
  <c r="I3560" i="12"/>
  <c r="I3559" i="12"/>
  <c r="I3558" i="12"/>
  <c r="I3557" i="12"/>
  <c r="I3556" i="12"/>
  <c r="I3555" i="12"/>
  <c r="I3554" i="12"/>
  <c r="I3553" i="12"/>
  <c r="I3552" i="12"/>
  <c r="I3551" i="12"/>
  <c r="I3550" i="12"/>
  <c r="I3549" i="12"/>
  <c r="I3548" i="12"/>
  <c r="I3547" i="12"/>
  <c r="I3546" i="12"/>
  <c r="I3545" i="12"/>
  <c r="I3544" i="12"/>
  <c r="I3543" i="12"/>
  <c r="I3542" i="12"/>
  <c r="I3541" i="12"/>
  <c r="I3540" i="12"/>
  <c r="I3539" i="12"/>
  <c r="I3538" i="12"/>
  <c r="I3537" i="12"/>
  <c r="I3536" i="12"/>
  <c r="I3535" i="12"/>
  <c r="I3534" i="12"/>
  <c r="I3533" i="12"/>
  <c r="I3532" i="12"/>
  <c r="I3531" i="12"/>
  <c r="I3530" i="12"/>
  <c r="I3529" i="12"/>
  <c r="I3528" i="12"/>
  <c r="I3527" i="12"/>
  <c r="I3526" i="12"/>
  <c r="I3525" i="12"/>
  <c r="I3524" i="12"/>
  <c r="I3523" i="12"/>
  <c r="I3522" i="12"/>
  <c r="I3521" i="12"/>
  <c r="I3520" i="12"/>
  <c r="I3519" i="12"/>
  <c r="I3518" i="12"/>
  <c r="I3517" i="12"/>
  <c r="I3516" i="12"/>
  <c r="I3515" i="12"/>
  <c r="I3514" i="12"/>
  <c r="I3513" i="12"/>
  <c r="I3512" i="12"/>
  <c r="I3511" i="12"/>
  <c r="I3510" i="12"/>
  <c r="I3509" i="12"/>
  <c r="I3508" i="12"/>
  <c r="I3507" i="12"/>
  <c r="I3506" i="12"/>
  <c r="I3505" i="12"/>
  <c r="I3504" i="12"/>
  <c r="I3503" i="12"/>
  <c r="I3502" i="12"/>
  <c r="I3501" i="12"/>
  <c r="I3500" i="12"/>
  <c r="I3499" i="12"/>
  <c r="I3498" i="12"/>
  <c r="I3497" i="12"/>
  <c r="I3496" i="12"/>
  <c r="I3495" i="12"/>
  <c r="I3494" i="12"/>
  <c r="I3493" i="12"/>
  <c r="I3492" i="12"/>
  <c r="I3491" i="12"/>
  <c r="I3490" i="12"/>
  <c r="I3489" i="12"/>
  <c r="I3488" i="12"/>
  <c r="I3487" i="12"/>
  <c r="I3486" i="12"/>
  <c r="I3485" i="12"/>
  <c r="I3484" i="12"/>
  <c r="I3483" i="12"/>
  <c r="I3482" i="12"/>
  <c r="I3481" i="12"/>
  <c r="I3480" i="12"/>
  <c r="I3479" i="12"/>
  <c r="I3478" i="12"/>
  <c r="I3477" i="12"/>
  <c r="I3476" i="12"/>
  <c r="I3475" i="12"/>
  <c r="I3474" i="12"/>
  <c r="I3473" i="12"/>
  <c r="I3472" i="12"/>
  <c r="I3471" i="12"/>
  <c r="I3470" i="12"/>
  <c r="I3469" i="12"/>
  <c r="I3468" i="12"/>
  <c r="I3467" i="12"/>
  <c r="I3466" i="12"/>
  <c r="I3465" i="12"/>
  <c r="I3464" i="12"/>
  <c r="I3463" i="12"/>
  <c r="I3462" i="12"/>
  <c r="I3461" i="12"/>
  <c r="I3460" i="12"/>
  <c r="I3459" i="12"/>
  <c r="I3458" i="12"/>
  <c r="I3457" i="12"/>
  <c r="I3456" i="12"/>
  <c r="I3455" i="12"/>
  <c r="I3454" i="12"/>
  <c r="I3453" i="12"/>
  <c r="I3452" i="12"/>
  <c r="I3451" i="12"/>
  <c r="I3450" i="12"/>
  <c r="I3449" i="12"/>
  <c r="I3448" i="12"/>
  <c r="I3447" i="12"/>
  <c r="I3446" i="12"/>
  <c r="I3445" i="12"/>
  <c r="I3444" i="12"/>
  <c r="I3443" i="12"/>
  <c r="I3442" i="12"/>
  <c r="I3441" i="12"/>
  <c r="I3440" i="12"/>
  <c r="I3439" i="12"/>
  <c r="I3438" i="12"/>
  <c r="I3437" i="12"/>
  <c r="I3436" i="12"/>
  <c r="I3435" i="12"/>
  <c r="I3434" i="12"/>
  <c r="I3433" i="12"/>
  <c r="I3432" i="12"/>
  <c r="I3431" i="12"/>
  <c r="I3430" i="12"/>
  <c r="I3429" i="12"/>
  <c r="I3428" i="12"/>
  <c r="I3427" i="12"/>
  <c r="I3426" i="12"/>
  <c r="I3425" i="12"/>
  <c r="I3424" i="12"/>
  <c r="I3423" i="12"/>
  <c r="I3422" i="12"/>
  <c r="I3421" i="12"/>
  <c r="I3420" i="12"/>
  <c r="I3419" i="12"/>
  <c r="I3418" i="12"/>
  <c r="I3417" i="12"/>
  <c r="I3416" i="12"/>
  <c r="I3415" i="12"/>
  <c r="I3414" i="12"/>
  <c r="I3413" i="12"/>
  <c r="I3412" i="12"/>
  <c r="I3411" i="12"/>
  <c r="I3410" i="12"/>
  <c r="I3409" i="12"/>
  <c r="I3408" i="12"/>
  <c r="I3407" i="12"/>
  <c r="I3406" i="12"/>
  <c r="I3405" i="12"/>
  <c r="I3404" i="12"/>
  <c r="I3403" i="12"/>
  <c r="I3402" i="12"/>
  <c r="I3401" i="12"/>
  <c r="I3400" i="12"/>
  <c r="I3399" i="12"/>
  <c r="I3398" i="12"/>
  <c r="I3397" i="12"/>
  <c r="I3396" i="12"/>
  <c r="I3395" i="12"/>
  <c r="I3394" i="12"/>
  <c r="I3393" i="12"/>
  <c r="I3392" i="12"/>
  <c r="I3391" i="12"/>
  <c r="I3390" i="12"/>
  <c r="I3389" i="12"/>
  <c r="I3388" i="12"/>
  <c r="I3387" i="12"/>
  <c r="I3386" i="12"/>
  <c r="I3385" i="12"/>
  <c r="I3384" i="12"/>
  <c r="I3383" i="12"/>
  <c r="I3382" i="12"/>
  <c r="I3381" i="12"/>
  <c r="I3380" i="12"/>
  <c r="I3379" i="12"/>
  <c r="I3378" i="12"/>
  <c r="I3377" i="12"/>
  <c r="I3376" i="12"/>
  <c r="I3375" i="12"/>
  <c r="I3374" i="12"/>
  <c r="I3373" i="12"/>
  <c r="I3372" i="12"/>
  <c r="I3371" i="12"/>
  <c r="I3370" i="12"/>
  <c r="I3369" i="12"/>
  <c r="I3368" i="12"/>
  <c r="I3367" i="12"/>
  <c r="I3366" i="12"/>
  <c r="I3365" i="12"/>
  <c r="I3364" i="12"/>
  <c r="I3363" i="12"/>
  <c r="I3362" i="12"/>
  <c r="I3361" i="12"/>
  <c r="I3360" i="12"/>
  <c r="I3359" i="12"/>
  <c r="I3358" i="12"/>
  <c r="I3357" i="12"/>
  <c r="I3356" i="12"/>
  <c r="I3355" i="12"/>
  <c r="I3354" i="12"/>
  <c r="I3353" i="12"/>
  <c r="I3352" i="12"/>
  <c r="I3351" i="12"/>
  <c r="I3350" i="12"/>
  <c r="I3349" i="12"/>
  <c r="I3348" i="12"/>
  <c r="I3347" i="12"/>
  <c r="I3346" i="12"/>
  <c r="I3345" i="12"/>
  <c r="I3344" i="12"/>
  <c r="I3343" i="12"/>
  <c r="I3342" i="12"/>
  <c r="I3341" i="12"/>
  <c r="I3340" i="12"/>
  <c r="I3339" i="12"/>
  <c r="I3338" i="12"/>
  <c r="I3337" i="12"/>
  <c r="I3336" i="12"/>
  <c r="I3335" i="12"/>
  <c r="I3334" i="12"/>
  <c r="I3333" i="12"/>
  <c r="I3332" i="12"/>
  <c r="I3331" i="12"/>
  <c r="I3330" i="12"/>
  <c r="I3329" i="12"/>
  <c r="I3328" i="12"/>
  <c r="I3327" i="12"/>
  <c r="I3326" i="12"/>
  <c r="I3325" i="12"/>
  <c r="I3324" i="12"/>
  <c r="I3323" i="12"/>
  <c r="I3322" i="12"/>
  <c r="I3321" i="12"/>
  <c r="I3320" i="12"/>
  <c r="I3319" i="12"/>
  <c r="I3318" i="12"/>
  <c r="I3317" i="12"/>
  <c r="I3316" i="12"/>
  <c r="I3315" i="12"/>
  <c r="I3314" i="12"/>
  <c r="I3313" i="12"/>
  <c r="I3312" i="12"/>
  <c r="I3311" i="12"/>
  <c r="I3310" i="12"/>
  <c r="I3309" i="12"/>
  <c r="I3308" i="12"/>
  <c r="I3307" i="12"/>
  <c r="I3306" i="12"/>
  <c r="I3305" i="12"/>
  <c r="I3304" i="12"/>
  <c r="I3303" i="12"/>
  <c r="I3302" i="12"/>
  <c r="I3301" i="12"/>
  <c r="I3300" i="12"/>
  <c r="I3299" i="12"/>
  <c r="I3298" i="12"/>
  <c r="I3297" i="12"/>
  <c r="I3296" i="12"/>
  <c r="I3295" i="12"/>
  <c r="I3294" i="12"/>
  <c r="I3293" i="12"/>
  <c r="I3292" i="12"/>
  <c r="I3291" i="12"/>
  <c r="I3290" i="12"/>
  <c r="I3289" i="12"/>
  <c r="I3288" i="12"/>
  <c r="I3287" i="12"/>
  <c r="I3286" i="12"/>
  <c r="I3285" i="12"/>
  <c r="I3284" i="12"/>
  <c r="I3283" i="12"/>
  <c r="I3282" i="12"/>
  <c r="I3281" i="12"/>
  <c r="I3280" i="12"/>
  <c r="I3279" i="12"/>
  <c r="I3278" i="12"/>
  <c r="I3277" i="12"/>
  <c r="I3276" i="12"/>
  <c r="I3275" i="12"/>
  <c r="I3274" i="12"/>
  <c r="I3273" i="12"/>
  <c r="I3272" i="12"/>
  <c r="I3271" i="12"/>
  <c r="I3270" i="12"/>
  <c r="I3269" i="12"/>
  <c r="I3268" i="12"/>
  <c r="I3267" i="12"/>
  <c r="I3266" i="12"/>
  <c r="I3265" i="12"/>
  <c r="I3264" i="12"/>
  <c r="I3263" i="12"/>
  <c r="I3262" i="12"/>
  <c r="I3261" i="12"/>
  <c r="I3260" i="12"/>
  <c r="I3259" i="12"/>
  <c r="I3258" i="12"/>
  <c r="I3257" i="12"/>
  <c r="I3256" i="12"/>
  <c r="I3255" i="12"/>
  <c r="I3254" i="12"/>
  <c r="I3253" i="12"/>
  <c r="I3252" i="12"/>
  <c r="I3251" i="12"/>
  <c r="I3250" i="12"/>
  <c r="I3249" i="12"/>
  <c r="I3248" i="12"/>
  <c r="I3247" i="12"/>
  <c r="I3246" i="12"/>
  <c r="I3245" i="12"/>
  <c r="I3244" i="12"/>
  <c r="I3243" i="12"/>
  <c r="I3242" i="12"/>
  <c r="I3241" i="12"/>
  <c r="I3240" i="12"/>
  <c r="I3239" i="12"/>
  <c r="I3238" i="12"/>
  <c r="I3237" i="12"/>
  <c r="I3236" i="12"/>
  <c r="I3235" i="12"/>
  <c r="I3234" i="12"/>
  <c r="I3233" i="12"/>
  <c r="I3232" i="12"/>
  <c r="I3231" i="12"/>
  <c r="I3230" i="12"/>
  <c r="I3229" i="12"/>
  <c r="I3228" i="12"/>
  <c r="I3227" i="12"/>
  <c r="I3226" i="12"/>
  <c r="I3225" i="12"/>
  <c r="I3224" i="12"/>
  <c r="I3223" i="12"/>
  <c r="I3222" i="12"/>
  <c r="I3221" i="12"/>
  <c r="I3220" i="12"/>
  <c r="I3219" i="12"/>
  <c r="I3218" i="12"/>
  <c r="I3217" i="12"/>
  <c r="I3216" i="12"/>
  <c r="I3215" i="12"/>
  <c r="I3214" i="12"/>
  <c r="I3213" i="12"/>
  <c r="I3212" i="12"/>
  <c r="I3211" i="12"/>
  <c r="I3210" i="12"/>
  <c r="I3209" i="12"/>
  <c r="I3208" i="12"/>
  <c r="I3207" i="12"/>
  <c r="I3206" i="12"/>
  <c r="I3205" i="12"/>
  <c r="I3204" i="12"/>
  <c r="I3203" i="12"/>
  <c r="I3202" i="12"/>
  <c r="I3201" i="12"/>
  <c r="I3200" i="12"/>
  <c r="I3199" i="12"/>
  <c r="I3198" i="12"/>
  <c r="I3197" i="12"/>
  <c r="I3196" i="12"/>
  <c r="I3195" i="12"/>
  <c r="I3194" i="12"/>
  <c r="I3193" i="12"/>
  <c r="I3192" i="12"/>
  <c r="I3191" i="12"/>
  <c r="I3190" i="12"/>
  <c r="I3189" i="12"/>
  <c r="I3188" i="12"/>
  <c r="I3187" i="12"/>
  <c r="I3186" i="12"/>
  <c r="I3185" i="12"/>
  <c r="I3184" i="12"/>
  <c r="I3183" i="12"/>
  <c r="I3182" i="12"/>
  <c r="I3181" i="12"/>
  <c r="I3180" i="12"/>
  <c r="I3179" i="12"/>
  <c r="I3178" i="12"/>
  <c r="I3177" i="12"/>
  <c r="I3176" i="12"/>
  <c r="I3175" i="12"/>
  <c r="I3174" i="12"/>
  <c r="I3173" i="12"/>
  <c r="I3172" i="12"/>
  <c r="I3171" i="12"/>
  <c r="I3170" i="12"/>
  <c r="I3169" i="12"/>
  <c r="I3168" i="12"/>
  <c r="I3167" i="12"/>
  <c r="I3166" i="12"/>
  <c r="I3165" i="12"/>
  <c r="I3164" i="12"/>
  <c r="I3163" i="12"/>
  <c r="I3162" i="12"/>
  <c r="I3161" i="12"/>
  <c r="I3160" i="12"/>
  <c r="I3159" i="12"/>
  <c r="I3158" i="12"/>
  <c r="I3157" i="12"/>
  <c r="I3156" i="12"/>
  <c r="I3155" i="12"/>
  <c r="I3154" i="12"/>
  <c r="I3153" i="12"/>
  <c r="I3152" i="12"/>
  <c r="I3151" i="12"/>
  <c r="I3150" i="12"/>
  <c r="I3149" i="12"/>
  <c r="I3148" i="12"/>
  <c r="I3147" i="12"/>
  <c r="I3146" i="12"/>
  <c r="I3145" i="12"/>
  <c r="I3144" i="12"/>
  <c r="I3143" i="12"/>
  <c r="I3142" i="12"/>
  <c r="I3141" i="12"/>
  <c r="I3140" i="12"/>
  <c r="I3139" i="12"/>
  <c r="I3138" i="12"/>
  <c r="I3137" i="12"/>
  <c r="I3136" i="12"/>
  <c r="I3135" i="12"/>
  <c r="I3134" i="12"/>
  <c r="I3133" i="12"/>
  <c r="I3132" i="12"/>
  <c r="I3131" i="12"/>
  <c r="I3130" i="12"/>
  <c r="I3129" i="12"/>
  <c r="I3128" i="12"/>
  <c r="I3127" i="12"/>
  <c r="I3126" i="12"/>
  <c r="I3125" i="12"/>
  <c r="I3124" i="12"/>
  <c r="I3123" i="12"/>
  <c r="I3122" i="12"/>
  <c r="I3121" i="12"/>
  <c r="I3120" i="12"/>
  <c r="I3119" i="12"/>
  <c r="I3118" i="12"/>
  <c r="I3117" i="12"/>
  <c r="I3116" i="12"/>
  <c r="I3115" i="12"/>
  <c r="I3114" i="12"/>
  <c r="I3113" i="12"/>
  <c r="I3112" i="12"/>
  <c r="I3111" i="12"/>
  <c r="I3110" i="12"/>
  <c r="I3109" i="12"/>
  <c r="I3108" i="12"/>
  <c r="I3107" i="12"/>
  <c r="I3106" i="12"/>
  <c r="I3105" i="12"/>
  <c r="I3104" i="12"/>
  <c r="I3103" i="12"/>
  <c r="I3102" i="12"/>
  <c r="I3101" i="12"/>
  <c r="I3100" i="12"/>
  <c r="I3099" i="12"/>
  <c r="I3098" i="12"/>
  <c r="I3097" i="12"/>
  <c r="I3096" i="12"/>
  <c r="I3095" i="12"/>
  <c r="I3094" i="12"/>
  <c r="I3093" i="12"/>
  <c r="I3092" i="12"/>
  <c r="I3091" i="12"/>
  <c r="I3090" i="12"/>
  <c r="I3089" i="12"/>
  <c r="I3088" i="12"/>
  <c r="I3087" i="12"/>
  <c r="I3086" i="12"/>
  <c r="I3085" i="12"/>
  <c r="I3084" i="12"/>
  <c r="I3083" i="12"/>
  <c r="I3082" i="12"/>
  <c r="I3081" i="12"/>
  <c r="I3080" i="12"/>
  <c r="I3079" i="12"/>
  <c r="I3078" i="12"/>
  <c r="I3077" i="12"/>
  <c r="I3076" i="12"/>
  <c r="I3075" i="12"/>
  <c r="I3074" i="12"/>
  <c r="I3073" i="12"/>
  <c r="I3072" i="12"/>
  <c r="I3071" i="12"/>
  <c r="I3070" i="12"/>
  <c r="I3069" i="12"/>
  <c r="I3068" i="12"/>
  <c r="I3067" i="12"/>
  <c r="I3066" i="12"/>
  <c r="I3065" i="12"/>
  <c r="I3064" i="12"/>
  <c r="I3063" i="12"/>
  <c r="I3062" i="12"/>
  <c r="I3061" i="12"/>
  <c r="I3060" i="12"/>
  <c r="I3059" i="12"/>
  <c r="I3058" i="12"/>
  <c r="I3057" i="12"/>
  <c r="I3056" i="12"/>
  <c r="I3055" i="12"/>
  <c r="I3054" i="12"/>
  <c r="I3053" i="12"/>
  <c r="I3052" i="12"/>
  <c r="I3051" i="12"/>
  <c r="I3050" i="12"/>
  <c r="I3049" i="12"/>
  <c r="I3048" i="12"/>
  <c r="I3047" i="12"/>
  <c r="I3046" i="12"/>
  <c r="I3045" i="12"/>
  <c r="I3044" i="12"/>
  <c r="I3043" i="12"/>
  <c r="I3042" i="12"/>
  <c r="I3041" i="12"/>
  <c r="I3040" i="12"/>
  <c r="I3039" i="12"/>
  <c r="I3038" i="12"/>
  <c r="I3037" i="12"/>
  <c r="I3036" i="12"/>
  <c r="I3035" i="12"/>
  <c r="I3034" i="12"/>
  <c r="I3033" i="12"/>
  <c r="I3032" i="12"/>
  <c r="I3031" i="12"/>
  <c r="I3030" i="12"/>
  <c r="I3029" i="12"/>
  <c r="I3028" i="12"/>
  <c r="I3027" i="12"/>
  <c r="I3026" i="12"/>
  <c r="I3025" i="12"/>
  <c r="I3024" i="12"/>
  <c r="I3023" i="12"/>
  <c r="I3022" i="12"/>
  <c r="I3021" i="12"/>
  <c r="I3020" i="12"/>
  <c r="I3019" i="12"/>
  <c r="I3018" i="12"/>
  <c r="I3017" i="12"/>
  <c r="I3016" i="12"/>
  <c r="I3015" i="12"/>
  <c r="I3014" i="12"/>
  <c r="I3013" i="12"/>
  <c r="I3012" i="12"/>
  <c r="I3011" i="12"/>
  <c r="I3010" i="12"/>
  <c r="I3009" i="12"/>
  <c r="I3008" i="12"/>
  <c r="I3007" i="12"/>
  <c r="I3006" i="12"/>
  <c r="I3005" i="12"/>
  <c r="I3004" i="12"/>
  <c r="I3003" i="12"/>
  <c r="I3002" i="12"/>
  <c r="I3001" i="12"/>
  <c r="I3000" i="12"/>
  <c r="I2999" i="12"/>
  <c r="I2998" i="12"/>
  <c r="I2997" i="12"/>
  <c r="I2996" i="12"/>
  <c r="I2995" i="12"/>
  <c r="I2994" i="12"/>
  <c r="I2993" i="12"/>
  <c r="I2992" i="12"/>
  <c r="I2991" i="12"/>
  <c r="I2990" i="12"/>
  <c r="I2989" i="12"/>
  <c r="I2988" i="12"/>
  <c r="I2987" i="12"/>
  <c r="I2986" i="12"/>
  <c r="I2985" i="12"/>
  <c r="I2984" i="12"/>
  <c r="I2983" i="12"/>
  <c r="I2982" i="12"/>
  <c r="I2981" i="12"/>
  <c r="I2980" i="12"/>
  <c r="I2979" i="12"/>
  <c r="I2978" i="12"/>
  <c r="I2977" i="12"/>
  <c r="I2976" i="12"/>
  <c r="I2975" i="12"/>
  <c r="I2974" i="12"/>
  <c r="I2973" i="12"/>
  <c r="I2972" i="12"/>
  <c r="I2971" i="12"/>
  <c r="I2970" i="12"/>
  <c r="I2969" i="12"/>
  <c r="I2968" i="12"/>
  <c r="I2967" i="12"/>
  <c r="I2966" i="12"/>
  <c r="I2965" i="12"/>
  <c r="I2964" i="12"/>
  <c r="I2963" i="12"/>
  <c r="I2962" i="12"/>
  <c r="I2961" i="12"/>
  <c r="I2960" i="12"/>
  <c r="I2959" i="12"/>
  <c r="I2958" i="12"/>
  <c r="I2957" i="12"/>
  <c r="I2956" i="12"/>
  <c r="I2955" i="12"/>
  <c r="I2954" i="12"/>
  <c r="I2953" i="12"/>
  <c r="I2952" i="12"/>
  <c r="I2951" i="12"/>
  <c r="I2950" i="12"/>
  <c r="I2949" i="12"/>
  <c r="I2948" i="12"/>
  <c r="I2947" i="12"/>
  <c r="I2946" i="12"/>
  <c r="I2945" i="12"/>
  <c r="I2944" i="12"/>
  <c r="I2943" i="12"/>
  <c r="I2942" i="12"/>
  <c r="I2941" i="12"/>
  <c r="I2940" i="12"/>
  <c r="I2939" i="12"/>
  <c r="I2938" i="12"/>
  <c r="I2937" i="12"/>
  <c r="I2936" i="12"/>
  <c r="I2935" i="12"/>
  <c r="I2934" i="12"/>
  <c r="I2933" i="12"/>
  <c r="I2932" i="12"/>
  <c r="I2931" i="12"/>
  <c r="I2930" i="12"/>
  <c r="I2929" i="12"/>
  <c r="I2928" i="12"/>
  <c r="I2927" i="12"/>
  <c r="I2926" i="12"/>
  <c r="I2925" i="12"/>
  <c r="I2924" i="12"/>
  <c r="I2923" i="12"/>
  <c r="I2922" i="12"/>
  <c r="I2921" i="12"/>
  <c r="I2920" i="12"/>
  <c r="I2919" i="12"/>
  <c r="I2918" i="12"/>
  <c r="I2917" i="12"/>
  <c r="I2916" i="12"/>
  <c r="I2915" i="12"/>
  <c r="I2914" i="12"/>
  <c r="I2913" i="12"/>
  <c r="I2912" i="12"/>
  <c r="I2911" i="12"/>
  <c r="I2910" i="12"/>
  <c r="I2909" i="12"/>
  <c r="I2908" i="12"/>
  <c r="I2907" i="12"/>
  <c r="I2906" i="12"/>
  <c r="I2905" i="12"/>
  <c r="I2904" i="12"/>
  <c r="I2903" i="12"/>
  <c r="I2902" i="12"/>
  <c r="I2901" i="12"/>
  <c r="I2900" i="12"/>
  <c r="I2899" i="12"/>
  <c r="I2898" i="12"/>
  <c r="I2897" i="12"/>
  <c r="I2896" i="12"/>
  <c r="I2895" i="12"/>
  <c r="I2894" i="12"/>
  <c r="I2893" i="12"/>
  <c r="I2892" i="12"/>
  <c r="I2891" i="12"/>
  <c r="I2890" i="12"/>
  <c r="I2889" i="12"/>
  <c r="I2888" i="12"/>
  <c r="I2887" i="12"/>
  <c r="I2886" i="12"/>
  <c r="I2885" i="12"/>
  <c r="I2884" i="12"/>
  <c r="I2883" i="12"/>
  <c r="I2882" i="12"/>
  <c r="I2881" i="12"/>
  <c r="I2880" i="12"/>
  <c r="I2879" i="12"/>
  <c r="I2878" i="12"/>
  <c r="I2877" i="12"/>
  <c r="I2876" i="12"/>
  <c r="I2875" i="12"/>
  <c r="I2874" i="12"/>
  <c r="I2873" i="12"/>
  <c r="I2872" i="12"/>
  <c r="I2871" i="12"/>
  <c r="I2870" i="12"/>
  <c r="I2869" i="12"/>
  <c r="I2868" i="12"/>
  <c r="I2867" i="12"/>
  <c r="I2866" i="12"/>
  <c r="I2865" i="12"/>
  <c r="I2864" i="12"/>
  <c r="I2863" i="12"/>
  <c r="I2862" i="12"/>
  <c r="I2861" i="12"/>
  <c r="I2860" i="12"/>
  <c r="I2859" i="12"/>
  <c r="I2858" i="12"/>
  <c r="I2857" i="12"/>
  <c r="I2856" i="12"/>
  <c r="I2855" i="12"/>
  <c r="I2854" i="12"/>
  <c r="I2853" i="12"/>
  <c r="I2852" i="12"/>
  <c r="I2851" i="12"/>
  <c r="I2850" i="12"/>
  <c r="I2849" i="12"/>
  <c r="I2848" i="12"/>
  <c r="I2847" i="12"/>
  <c r="I2846" i="12"/>
  <c r="I2845" i="12"/>
  <c r="I2844" i="12"/>
  <c r="I2843" i="12"/>
  <c r="I2842" i="12"/>
  <c r="I2841" i="12"/>
  <c r="I2840" i="12"/>
  <c r="I2839" i="12"/>
  <c r="I2838" i="12"/>
  <c r="I2837" i="12"/>
  <c r="I2836" i="12"/>
  <c r="I2835" i="12"/>
  <c r="I2834" i="12"/>
  <c r="I2833" i="12"/>
  <c r="I2832" i="12"/>
  <c r="I2831" i="12"/>
  <c r="I2830" i="12"/>
  <c r="I2829" i="12"/>
  <c r="I2828" i="12"/>
  <c r="I2827" i="12"/>
  <c r="I2826" i="12"/>
  <c r="I2825" i="12"/>
  <c r="I2824" i="12"/>
  <c r="I2823" i="12"/>
  <c r="I2822" i="12"/>
  <c r="I2821" i="12"/>
  <c r="I2820" i="12"/>
  <c r="I2819" i="12"/>
  <c r="I2818" i="12"/>
  <c r="I2817" i="12"/>
  <c r="I2816" i="12"/>
  <c r="I2815" i="12"/>
  <c r="I2814" i="12"/>
  <c r="I2813" i="12"/>
  <c r="I2812" i="12"/>
  <c r="I2811" i="12"/>
  <c r="I2810" i="12"/>
  <c r="I2809" i="12"/>
  <c r="I2808" i="12"/>
  <c r="I2807" i="12"/>
  <c r="I2806" i="12"/>
  <c r="I2805" i="12"/>
  <c r="I2804" i="12"/>
  <c r="I2803" i="12"/>
  <c r="I2802" i="12"/>
  <c r="I2801" i="12"/>
  <c r="I2800" i="12"/>
  <c r="I2799" i="12"/>
  <c r="I2798" i="12"/>
  <c r="I2797" i="12"/>
  <c r="I2796" i="12"/>
  <c r="I2795" i="12"/>
  <c r="I2794" i="12"/>
  <c r="I2793" i="12"/>
  <c r="I2792" i="12"/>
  <c r="I2791" i="12"/>
  <c r="I2790" i="12"/>
  <c r="I2789" i="12"/>
  <c r="I2788" i="12"/>
  <c r="I2787" i="12"/>
  <c r="I2786" i="12"/>
  <c r="I2785" i="12"/>
  <c r="I2784" i="12"/>
  <c r="I2783" i="12"/>
  <c r="I2782" i="12"/>
  <c r="I2781" i="12"/>
  <c r="I2780" i="12"/>
  <c r="I2779" i="12"/>
  <c r="I2778" i="12"/>
  <c r="I2777" i="12"/>
  <c r="I2776" i="12"/>
  <c r="I2775" i="12"/>
  <c r="I2774" i="12"/>
  <c r="I2773" i="12"/>
  <c r="I2772" i="12"/>
  <c r="I2771" i="12"/>
  <c r="I2770" i="12"/>
  <c r="I2769" i="12"/>
  <c r="I2768" i="12"/>
  <c r="I2767" i="12"/>
  <c r="I2766" i="12"/>
  <c r="I2765" i="12"/>
  <c r="I2764" i="12"/>
  <c r="I2763" i="12"/>
  <c r="I2762" i="12"/>
  <c r="I2761" i="12"/>
  <c r="I2760" i="12"/>
  <c r="I2759" i="12"/>
  <c r="I2758" i="12"/>
  <c r="I2757" i="12"/>
  <c r="I2756" i="12"/>
  <c r="I2755" i="12"/>
  <c r="I2754" i="12"/>
  <c r="I2753" i="12"/>
  <c r="I2752" i="12"/>
  <c r="I2751" i="12"/>
  <c r="I2750" i="12"/>
  <c r="I2749" i="12"/>
  <c r="I2748" i="12"/>
  <c r="I2747" i="12"/>
  <c r="I2746" i="12"/>
  <c r="I2745" i="12"/>
  <c r="I2744" i="12"/>
  <c r="I2743" i="12"/>
  <c r="I2742" i="12"/>
  <c r="I2741" i="12"/>
  <c r="I2740" i="12"/>
  <c r="I2739" i="12"/>
  <c r="I2738" i="12"/>
  <c r="I2737" i="12"/>
  <c r="I2736" i="12"/>
  <c r="I2735" i="12"/>
  <c r="I2734" i="12"/>
  <c r="I2733" i="12"/>
  <c r="I2732" i="12"/>
  <c r="I2731" i="12"/>
  <c r="I2730" i="12"/>
  <c r="I2729" i="12"/>
  <c r="I2728" i="12"/>
  <c r="I2727" i="12"/>
  <c r="I2726" i="12"/>
  <c r="I2725" i="12"/>
  <c r="I2724" i="12"/>
  <c r="I2723" i="12"/>
  <c r="I2722" i="12"/>
  <c r="I2721" i="12"/>
  <c r="I2720" i="12"/>
  <c r="I2719" i="12"/>
  <c r="I2718" i="12"/>
  <c r="I2717" i="12"/>
  <c r="I2716" i="12"/>
  <c r="I2715" i="12"/>
  <c r="I2714" i="12"/>
  <c r="I2713" i="12"/>
  <c r="I2712" i="12"/>
  <c r="I2711" i="12"/>
  <c r="I2710" i="12"/>
  <c r="I2709" i="12"/>
  <c r="I2708" i="12"/>
  <c r="I2707" i="12"/>
  <c r="I2706" i="12"/>
  <c r="I2705" i="12"/>
  <c r="I2704" i="12"/>
  <c r="I2703" i="12"/>
  <c r="I2702" i="12"/>
  <c r="I2701" i="12"/>
  <c r="I2700" i="12"/>
  <c r="I2699" i="12"/>
  <c r="I2698" i="12"/>
  <c r="I2697" i="12"/>
  <c r="I2696" i="12"/>
  <c r="I2695" i="12"/>
  <c r="I2694" i="12"/>
  <c r="I2693" i="12"/>
  <c r="I2692" i="12"/>
  <c r="I2691" i="12"/>
  <c r="I2690" i="12"/>
  <c r="I2689" i="12"/>
  <c r="I2688" i="12"/>
  <c r="I2687" i="12"/>
  <c r="I2686" i="12"/>
  <c r="I2685" i="12"/>
  <c r="I2684" i="12"/>
  <c r="I2683" i="12"/>
  <c r="I2682" i="12"/>
  <c r="I2681" i="12"/>
  <c r="I2680" i="12"/>
  <c r="I2679" i="12"/>
  <c r="I2678" i="12"/>
  <c r="I2677" i="12"/>
  <c r="I2676" i="12"/>
  <c r="I2675" i="12"/>
  <c r="I2674" i="12"/>
  <c r="I2673" i="12"/>
  <c r="I2672" i="12"/>
  <c r="I2671" i="12"/>
  <c r="I2670" i="12"/>
  <c r="I2669" i="12"/>
  <c r="I2668" i="12"/>
  <c r="I2667" i="12"/>
  <c r="I2666" i="12"/>
  <c r="I2665" i="12"/>
  <c r="I2664" i="12"/>
  <c r="I2663" i="12"/>
  <c r="I2662" i="12"/>
  <c r="I2661" i="12"/>
  <c r="I2660" i="12"/>
  <c r="I2659" i="12"/>
  <c r="I2658" i="12"/>
  <c r="I2657" i="12"/>
  <c r="I2656" i="12"/>
  <c r="I2655" i="12"/>
  <c r="I2654" i="12"/>
  <c r="I2653" i="12"/>
  <c r="I2652" i="12"/>
  <c r="I2651" i="12"/>
  <c r="I2650" i="12"/>
  <c r="I2649" i="12"/>
  <c r="I2648" i="12"/>
  <c r="I2647" i="12"/>
  <c r="I2646" i="12"/>
  <c r="I2645" i="12"/>
  <c r="I2644" i="12"/>
  <c r="I2643" i="12"/>
  <c r="I2642" i="12"/>
  <c r="I2641" i="12"/>
  <c r="I2640" i="12"/>
  <c r="I2639" i="12"/>
  <c r="I2638" i="12"/>
  <c r="I2637" i="12"/>
  <c r="I2636" i="12"/>
  <c r="I2635" i="12"/>
  <c r="I2634" i="12"/>
  <c r="I2633" i="12"/>
  <c r="I2632" i="12"/>
  <c r="I2631" i="12"/>
  <c r="I2630" i="12"/>
  <c r="I2629" i="12"/>
  <c r="I2628" i="12"/>
  <c r="I2627" i="12"/>
  <c r="I2626" i="12"/>
  <c r="I2625" i="12"/>
  <c r="I2624" i="12"/>
  <c r="I2623" i="12"/>
  <c r="I2622" i="12"/>
  <c r="I2621" i="12"/>
  <c r="I2620" i="12"/>
  <c r="I2619" i="12"/>
  <c r="I2618" i="12"/>
  <c r="I2617" i="12"/>
  <c r="I2616" i="12"/>
  <c r="I2615" i="12"/>
  <c r="I2614" i="12"/>
  <c r="I2613" i="12"/>
  <c r="I2612" i="12"/>
  <c r="I2611" i="12"/>
  <c r="I2610" i="12"/>
  <c r="I2609" i="12"/>
  <c r="I2608" i="12"/>
  <c r="I2607" i="12"/>
  <c r="I2606" i="12"/>
  <c r="I2605" i="12"/>
  <c r="I2604" i="12"/>
  <c r="I2603" i="12"/>
  <c r="I2602" i="12"/>
  <c r="I2601" i="12"/>
  <c r="I2600" i="12"/>
  <c r="I2599" i="12"/>
  <c r="I2598" i="12"/>
  <c r="I2597" i="12"/>
  <c r="I2596" i="12"/>
  <c r="I2595" i="12"/>
  <c r="I2594" i="12"/>
  <c r="I2593" i="12"/>
  <c r="I2592" i="12"/>
  <c r="I2591" i="12"/>
  <c r="I2590" i="12"/>
  <c r="I2589" i="12"/>
  <c r="I2588" i="12"/>
  <c r="I2587" i="12"/>
  <c r="I2586" i="12"/>
  <c r="I2585" i="12"/>
  <c r="I2584" i="12"/>
  <c r="I2583" i="12"/>
  <c r="I2582" i="12"/>
  <c r="I2581" i="12"/>
  <c r="I2580" i="12"/>
  <c r="I2579" i="12"/>
  <c r="I2578" i="12"/>
  <c r="I2577" i="12"/>
  <c r="I2576" i="12"/>
  <c r="I2575" i="12"/>
  <c r="I2574" i="12"/>
  <c r="I2573" i="12"/>
  <c r="I2572" i="12"/>
  <c r="I2571" i="12"/>
  <c r="I2570" i="12"/>
  <c r="I2569" i="12"/>
  <c r="I2568" i="12"/>
  <c r="I2567" i="12"/>
  <c r="I2566" i="12"/>
  <c r="I2565" i="12"/>
  <c r="I2564" i="12"/>
  <c r="I2563" i="12"/>
  <c r="I2562" i="12"/>
  <c r="I2561" i="12"/>
  <c r="I2560" i="12"/>
  <c r="I2559" i="12"/>
  <c r="I2558" i="12"/>
  <c r="I2557" i="12"/>
  <c r="I2556" i="12"/>
  <c r="I2555" i="12"/>
  <c r="I2554" i="12"/>
  <c r="I2553" i="12"/>
  <c r="I2552" i="12"/>
  <c r="I2551" i="12"/>
  <c r="I2550" i="12"/>
  <c r="I2549" i="12"/>
  <c r="I2548" i="12"/>
  <c r="I2547" i="12"/>
  <c r="I2546" i="12"/>
  <c r="I2545" i="12"/>
  <c r="I2544" i="12"/>
  <c r="I2543" i="12"/>
  <c r="I2542" i="12"/>
  <c r="I2541" i="12"/>
  <c r="I2540" i="12"/>
  <c r="I2539" i="12"/>
  <c r="I2538" i="12"/>
  <c r="I2537" i="12"/>
  <c r="I2536" i="12"/>
  <c r="I2535" i="12"/>
  <c r="I2534" i="12"/>
  <c r="I2533" i="12"/>
  <c r="I2532" i="12"/>
  <c r="I2531" i="12"/>
  <c r="I2530" i="12"/>
  <c r="I2529" i="12"/>
  <c r="I2528" i="12"/>
  <c r="I2527" i="12"/>
  <c r="I2526" i="12"/>
  <c r="I2525" i="12"/>
  <c r="I2524" i="12"/>
  <c r="I2523" i="12"/>
  <c r="I2522" i="12"/>
  <c r="I2521" i="12"/>
  <c r="I2520" i="12"/>
  <c r="I2519" i="12"/>
  <c r="I2518" i="12"/>
  <c r="I2517" i="12"/>
  <c r="I2516" i="12"/>
  <c r="I2515" i="12"/>
  <c r="I2514" i="12"/>
  <c r="I2513" i="12"/>
  <c r="I2512" i="12"/>
  <c r="I2511" i="12"/>
  <c r="I2510" i="12"/>
  <c r="I2509" i="12"/>
  <c r="I2508" i="12"/>
  <c r="I2507" i="12"/>
  <c r="I2506" i="12"/>
  <c r="I2505" i="12"/>
  <c r="I2504" i="12"/>
  <c r="I2503" i="12"/>
  <c r="I2502" i="12"/>
  <c r="I2501" i="12"/>
  <c r="I2500" i="12"/>
  <c r="I2499" i="12"/>
  <c r="I2498" i="12"/>
  <c r="I2497" i="12"/>
  <c r="I2496" i="12"/>
  <c r="I2495" i="12"/>
  <c r="I2494" i="12"/>
  <c r="I2493" i="12"/>
  <c r="I2492" i="12"/>
  <c r="I2491" i="12"/>
  <c r="I2490" i="12"/>
  <c r="I2489" i="12"/>
  <c r="I2488" i="12"/>
  <c r="I2487" i="12"/>
  <c r="I2486" i="12"/>
  <c r="I2485" i="12"/>
  <c r="I2484" i="12"/>
  <c r="I2483" i="12"/>
  <c r="I2482" i="12"/>
  <c r="I2481" i="12"/>
  <c r="I2480" i="12"/>
  <c r="I2479" i="12"/>
  <c r="I2478" i="12"/>
  <c r="I2477" i="12"/>
  <c r="I2476" i="12"/>
  <c r="I2475" i="12"/>
  <c r="I2474" i="12"/>
  <c r="I2473" i="12"/>
  <c r="I2472" i="12"/>
  <c r="I2471" i="12"/>
  <c r="I2470" i="12"/>
  <c r="I2469" i="12"/>
  <c r="I2468" i="12"/>
  <c r="I2467" i="12"/>
  <c r="I2466" i="12"/>
  <c r="I2465" i="12"/>
  <c r="I2464" i="12"/>
  <c r="I2463" i="12"/>
  <c r="I2462" i="12"/>
  <c r="I2461" i="12"/>
  <c r="I2460" i="12"/>
  <c r="I2459" i="12"/>
  <c r="I2458" i="12"/>
  <c r="I2457" i="12"/>
  <c r="I2456" i="12"/>
  <c r="I2455" i="12"/>
  <c r="I2454" i="12"/>
  <c r="I2453" i="12"/>
  <c r="I2452" i="12"/>
  <c r="I2451" i="12"/>
  <c r="I2450" i="12"/>
  <c r="I2449" i="12"/>
  <c r="I2448" i="12"/>
  <c r="I2447" i="12"/>
  <c r="I2446" i="12"/>
  <c r="I2445" i="12"/>
  <c r="I2444" i="12"/>
  <c r="I2443" i="12"/>
  <c r="I2442" i="12"/>
  <c r="I2441" i="12"/>
  <c r="I2440" i="12"/>
  <c r="I2439" i="12"/>
  <c r="I2438" i="12"/>
  <c r="I2437" i="12"/>
  <c r="I2436" i="12"/>
  <c r="I2435" i="12"/>
  <c r="I2434" i="12"/>
  <c r="I2433" i="12"/>
  <c r="I2432" i="12"/>
  <c r="I2431" i="12"/>
  <c r="I2430" i="12"/>
  <c r="I2429" i="12"/>
  <c r="I2428" i="12"/>
  <c r="I2427" i="12"/>
  <c r="I2426" i="12"/>
  <c r="I2425" i="12"/>
  <c r="I2424" i="12"/>
  <c r="I2423" i="12"/>
  <c r="I2422" i="12"/>
  <c r="I2421" i="12"/>
  <c r="I2420" i="12"/>
  <c r="I2419" i="12"/>
  <c r="I2418" i="12"/>
  <c r="I2417" i="12"/>
  <c r="I2416" i="12"/>
  <c r="I2415" i="12"/>
  <c r="I2414" i="12"/>
  <c r="I2413" i="12"/>
  <c r="I2412" i="12"/>
  <c r="I2411" i="12"/>
  <c r="I2410" i="12"/>
  <c r="I2409" i="12"/>
  <c r="I2408" i="12"/>
  <c r="I2407" i="12"/>
  <c r="I2406" i="12"/>
  <c r="I2405" i="12"/>
  <c r="I2404" i="12"/>
  <c r="I2403" i="12"/>
  <c r="I2402" i="12"/>
  <c r="I2401" i="12"/>
  <c r="I2400" i="12"/>
  <c r="I2399" i="12"/>
  <c r="I2398" i="12"/>
  <c r="I2397" i="12"/>
  <c r="I2396" i="12"/>
  <c r="I2395" i="12"/>
  <c r="I2394" i="12"/>
  <c r="I2393" i="12"/>
  <c r="I2392" i="12"/>
  <c r="I2391" i="12"/>
  <c r="I2390" i="12"/>
  <c r="I2389" i="12"/>
  <c r="I2388" i="12"/>
  <c r="I2387" i="12"/>
  <c r="I2386" i="12"/>
  <c r="I2385" i="12"/>
  <c r="I2384" i="12"/>
  <c r="I2383" i="12"/>
  <c r="I2382" i="12"/>
  <c r="I2381" i="12"/>
  <c r="I2380" i="12"/>
  <c r="I2379" i="12"/>
  <c r="I2378" i="12"/>
  <c r="I2377" i="12"/>
  <c r="I2376" i="12"/>
  <c r="I2375" i="12"/>
  <c r="I2374" i="12"/>
  <c r="I2373" i="12"/>
  <c r="I2372" i="12"/>
  <c r="I2371" i="12"/>
  <c r="I2370" i="12"/>
  <c r="I2369" i="12"/>
  <c r="I2368" i="12"/>
  <c r="I2367" i="12"/>
  <c r="I2366" i="12"/>
  <c r="I2365" i="12"/>
  <c r="I2364" i="12"/>
  <c r="I2363" i="12"/>
  <c r="I2362" i="12"/>
  <c r="I2361" i="12"/>
  <c r="I2360" i="12"/>
  <c r="I2359" i="12"/>
  <c r="I2358" i="12"/>
  <c r="I2357" i="12"/>
  <c r="I2356" i="12"/>
  <c r="I2355" i="12"/>
  <c r="I2354" i="12"/>
  <c r="I2353" i="12"/>
  <c r="I2352" i="12"/>
  <c r="I2351" i="12"/>
  <c r="I2350" i="12"/>
  <c r="I2349" i="12"/>
  <c r="I2348" i="12"/>
  <c r="I2347" i="12"/>
  <c r="I2346" i="12"/>
  <c r="I2345" i="12"/>
  <c r="I2344" i="12"/>
  <c r="I2343" i="12"/>
  <c r="I2342" i="12"/>
  <c r="I2341" i="12"/>
  <c r="I2340" i="12"/>
  <c r="I2339" i="12"/>
  <c r="I2338" i="12"/>
  <c r="I2337" i="12"/>
  <c r="I2336" i="12"/>
  <c r="I2335" i="12"/>
  <c r="I2334" i="12"/>
  <c r="I2333" i="12"/>
  <c r="I2332" i="12"/>
  <c r="I2331" i="12"/>
  <c r="I2330" i="12"/>
  <c r="I2329" i="12"/>
  <c r="I2328" i="12"/>
  <c r="I2327" i="12"/>
  <c r="I2326" i="12"/>
  <c r="I2325" i="12"/>
  <c r="I2324" i="12"/>
  <c r="I2323" i="12"/>
  <c r="I2322" i="12"/>
  <c r="I2321" i="12"/>
  <c r="I2320" i="12"/>
  <c r="I2319" i="12"/>
  <c r="I2318" i="12"/>
  <c r="I2317" i="12"/>
  <c r="I2316" i="12"/>
  <c r="I2315" i="12"/>
  <c r="I2314" i="12"/>
  <c r="I2313" i="12"/>
  <c r="I2312" i="12"/>
  <c r="I2311" i="12"/>
  <c r="I2310" i="12"/>
  <c r="I2309" i="12"/>
  <c r="I2308" i="12"/>
  <c r="I2307" i="12"/>
  <c r="I2306" i="12"/>
  <c r="I2305" i="12"/>
  <c r="I2304" i="12"/>
  <c r="I2303" i="12"/>
  <c r="I2302" i="12"/>
  <c r="I2301" i="12"/>
  <c r="I2300" i="12"/>
  <c r="I2299" i="12"/>
  <c r="I2298" i="12"/>
  <c r="I2297" i="12"/>
  <c r="I2296" i="12"/>
  <c r="I2295" i="12"/>
  <c r="I2294" i="12"/>
  <c r="I2293" i="12"/>
  <c r="I2292" i="12"/>
  <c r="I2291" i="12"/>
  <c r="I2290" i="12"/>
  <c r="I2289" i="12"/>
  <c r="I2288" i="12"/>
  <c r="I2287" i="12"/>
  <c r="I2286" i="12"/>
  <c r="I2285" i="12"/>
  <c r="I2284" i="12"/>
  <c r="I2283" i="12"/>
  <c r="I2282" i="12"/>
  <c r="I2281" i="12"/>
  <c r="I2280" i="12"/>
  <c r="I2279" i="12"/>
  <c r="I2278" i="12"/>
  <c r="I2277" i="12"/>
  <c r="I2276" i="12"/>
  <c r="I2275" i="12"/>
  <c r="I2274" i="12"/>
  <c r="I2273" i="12"/>
  <c r="I2272" i="12"/>
  <c r="I2271" i="12"/>
  <c r="I2270" i="12"/>
  <c r="I2269" i="12"/>
  <c r="I2268" i="12"/>
  <c r="I2267" i="12"/>
  <c r="I2266" i="12"/>
  <c r="I2265" i="12"/>
  <c r="I2264" i="12"/>
  <c r="I2263" i="12"/>
  <c r="I2262" i="12"/>
  <c r="I2261" i="12"/>
  <c r="I2260" i="12"/>
  <c r="I2259" i="12"/>
  <c r="I2258" i="12"/>
  <c r="I2257" i="12"/>
  <c r="I2256" i="12"/>
  <c r="I2255" i="12"/>
  <c r="I2254" i="12"/>
  <c r="I2253" i="12"/>
  <c r="I2252" i="12"/>
  <c r="I2251" i="12"/>
  <c r="I2250" i="12"/>
  <c r="I2249" i="12"/>
  <c r="I2248" i="12"/>
  <c r="I2247" i="12"/>
  <c r="I2246" i="12"/>
  <c r="I2245" i="12"/>
  <c r="I2244" i="12"/>
  <c r="I2243" i="12"/>
  <c r="I2242" i="12"/>
  <c r="I2241" i="12"/>
  <c r="I2240" i="12"/>
  <c r="I2239" i="12"/>
  <c r="I2238" i="12"/>
  <c r="I2237" i="12"/>
  <c r="I2236" i="12"/>
  <c r="I2235" i="12"/>
  <c r="I2234" i="12"/>
  <c r="I2233" i="12"/>
  <c r="I2232" i="12"/>
  <c r="I2231" i="12"/>
  <c r="I2230" i="12"/>
  <c r="I2229" i="12"/>
  <c r="I2228" i="12"/>
  <c r="I2227" i="12"/>
  <c r="I2226" i="12"/>
  <c r="I2225" i="12"/>
  <c r="I2224" i="12"/>
  <c r="I2223" i="12"/>
  <c r="I2222" i="12"/>
  <c r="I2221" i="12"/>
  <c r="I2220" i="12"/>
  <c r="I2219" i="12"/>
  <c r="I2218" i="12"/>
  <c r="I2217" i="12"/>
  <c r="I2216" i="12"/>
  <c r="I2215" i="12"/>
  <c r="I2214" i="12"/>
  <c r="I2213" i="12"/>
  <c r="I2212" i="12"/>
  <c r="I2211" i="12"/>
  <c r="I2210" i="12"/>
  <c r="I2209" i="12"/>
  <c r="I2208" i="12"/>
  <c r="I2207" i="12"/>
  <c r="I2206" i="12"/>
  <c r="I2205" i="12"/>
  <c r="I2204" i="12"/>
  <c r="I2203" i="12"/>
  <c r="I2202" i="12"/>
  <c r="I2201" i="12"/>
  <c r="I2200" i="12"/>
  <c r="I2199" i="12"/>
  <c r="I2198" i="12"/>
  <c r="I2197" i="12"/>
  <c r="I2196" i="12"/>
  <c r="I2195" i="12"/>
  <c r="I2194" i="12"/>
  <c r="I2193" i="12"/>
  <c r="I2192" i="12"/>
  <c r="I2191" i="12"/>
  <c r="I2190" i="12"/>
  <c r="I2189" i="12"/>
  <c r="I2188" i="12"/>
  <c r="I2187" i="12"/>
  <c r="I2186" i="12"/>
  <c r="I2185" i="12"/>
  <c r="I2184" i="12"/>
  <c r="I2183" i="12"/>
  <c r="I2182" i="12"/>
  <c r="I2181" i="12"/>
  <c r="I2180" i="12"/>
  <c r="I2179" i="12"/>
  <c r="I2178" i="12"/>
  <c r="I2177" i="12"/>
  <c r="I2176" i="12"/>
  <c r="I2175" i="12"/>
  <c r="I2174" i="12"/>
  <c r="I2173" i="12"/>
  <c r="I2172" i="12"/>
  <c r="I2171" i="12"/>
  <c r="I2170" i="12"/>
  <c r="I2169" i="12"/>
  <c r="I2168" i="12"/>
  <c r="I2167" i="12"/>
  <c r="I2166" i="12"/>
  <c r="I2165" i="12"/>
  <c r="I2164" i="12"/>
  <c r="I2163" i="12"/>
  <c r="I2162" i="12"/>
  <c r="I2161" i="12"/>
  <c r="I2160" i="12"/>
  <c r="I2159" i="12"/>
  <c r="I2158" i="12"/>
  <c r="I2157" i="12"/>
  <c r="I2156" i="12"/>
  <c r="I2155" i="12"/>
  <c r="I2154" i="12"/>
  <c r="I2153" i="12"/>
  <c r="I2152" i="12"/>
  <c r="I2151" i="12"/>
  <c r="I2150" i="12"/>
  <c r="I2149" i="12"/>
  <c r="I2148" i="12"/>
  <c r="I2147" i="12"/>
  <c r="I2146" i="12"/>
  <c r="I2145" i="12"/>
  <c r="I2144" i="12"/>
  <c r="I2143" i="12"/>
  <c r="I2142" i="12"/>
  <c r="I2141" i="12"/>
  <c r="I2140" i="12"/>
  <c r="I2139" i="12"/>
  <c r="I2138" i="12"/>
  <c r="I2137" i="12"/>
  <c r="I2136" i="12"/>
  <c r="I2135" i="12"/>
  <c r="I2134" i="12"/>
  <c r="I2133" i="12"/>
  <c r="I2132" i="12"/>
  <c r="I2131" i="12"/>
  <c r="I2130" i="12"/>
  <c r="I2129" i="12"/>
  <c r="I2128" i="12"/>
  <c r="I2127" i="12"/>
  <c r="I2126" i="12"/>
  <c r="I2125" i="12"/>
  <c r="I2124" i="12"/>
  <c r="I2123" i="12"/>
  <c r="I2122" i="12"/>
  <c r="I2121" i="12"/>
  <c r="I2120" i="12"/>
  <c r="I2119" i="12"/>
  <c r="I2118" i="12"/>
  <c r="I2117" i="12"/>
  <c r="I2116" i="12"/>
  <c r="I2115" i="12"/>
  <c r="I2114" i="12"/>
  <c r="I2113" i="12"/>
  <c r="I2112" i="12"/>
  <c r="I2111" i="12"/>
  <c r="I2110" i="12"/>
  <c r="I2109" i="12"/>
  <c r="I2108" i="12"/>
  <c r="I2107" i="12"/>
  <c r="I2106" i="12"/>
  <c r="I2105" i="12"/>
  <c r="I2104" i="12"/>
  <c r="I2103" i="12"/>
  <c r="I2102" i="12"/>
  <c r="I2101" i="12"/>
  <c r="I2100" i="12"/>
  <c r="I2099" i="12"/>
  <c r="I2098" i="12"/>
  <c r="I2097" i="12"/>
  <c r="I2096" i="12"/>
  <c r="I2095" i="12"/>
  <c r="I2094" i="12"/>
  <c r="I2093" i="12"/>
  <c r="I2092" i="12"/>
  <c r="I2091" i="12"/>
  <c r="I2090" i="12"/>
  <c r="I2089" i="12"/>
  <c r="I2088" i="12"/>
  <c r="I2087" i="12"/>
  <c r="I2086" i="12"/>
  <c r="I2085" i="12"/>
  <c r="I2084" i="12"/>
  <c r="I2083" i="12"/>
  <c r="I2082" i="12"/>
  <c r="I2081" i="12"/>
  <c r="I2080" i="12"/>
  <c r="I2079" i="12"/>
  <c r="I2078" i="12"/>
  <c r="I2077" i="12"/>
  <c r="I2076" i="12"/>
  <c r="I2075" i="12"/>
  <c r="I2074" i="12"/>
  <c r="I2073" i="12"/>
  <c r="I2072" i="12"/>
  <c r="I2071" i="12"/>
  <c r="I2070" i="12"/>
  <c r="I2069" i="12"/>
  <c r="I2068" i="12"/>
  <c r="I2067" i="12"/>
  <c r="I2066" i="12"/>
  <c r="I2065" i="12"/>
  <c r="I2064" i="12"/>
  <c r="I2063" i="12"/>
  <c r="I2062" i="12"/>
  <c r="I2061" i="12"/>
  <c r="I2060" i="12"/>
  <c r="I2059" i="12"/>
  <c r="I2058" i="12"/>
  <c r="I2057" i="12"/>
  <c r="I2056" i="12"/>
  <c r="I2055" i="12"/>
  <c r="I2054" i="12"/>
  <c r="I2053" i="12"/>
  <c r="I2052" i="12"/>
  <c r="I2051" i="12"/>
  <c r="I2050" i="12"/>
  <c r="I2049" i="12"/>
  <c r="I2048" i="12"/>
  <c r="I2047" i="12"/>
  <c r="I2046" i="12"/>
  <c r="I2045" i="12"/>
  <c r="I2044" i="12"/>
  <c r="I2043" i="12"/>
  <c r="I2042" i="12"/>
  <c r="I2041" i="12"/>
  <c r="I2040" i="12"/>
  <c r="I2039" i="12"/>
  <c r="I2038" i="12"/>
  <c r="I2037" i="12"/>
  <c r="I2036" i="12"/>
  <c r="I2035" i="12"/>
  <c r="I2034" i="12"/>
  <c r="I2033" i="12"/>
  <c r="I2032" i="12"/>
  <c r="I2031" i="12"/>
  <c r="I2030" i="12"/>
  <c r="I2029" i="12"/>
  <c r="I2028" i="12"/>
  <c r="I2027" i="12"/>
  <c r="I2026" i="12"/>
  <c r="I2025" i="12"/>
  <c r="I2024" i="12"/>
  <c r="I2023" i="12"/>
  <c r="I2022" i="12"/>
  <c r="I2021" i="12"/>
  <c r="I2020" i="12"/>
  <c r="I2019" i="12"/>
  <c r="I2018" i="12"/>
  <c r="I2017" i="12"/>
  <c r="I2016" i="12"/>
  <c r="I2015" i="12"/>
  <c r="I2014" i="12"/>
  <c r="I2013" i="12"/>
  <c r="I2012" i="12"/>
  <c r="I2011" i="12"/>
  <c r="I2010" i="12"/>
  <c r="I2009" i="12"/>
  <c r="I2008" i="12"/>
  <c r="I2007" i="12"/>
  <c r="I2006" i="12"/>
  <c r="I2005" i="12"/>
  <c r="I2004" i="12"/>
  <c r="I2003" i="12"/>
  <c r="I2002" i="12"/>
  <c r="I2001" i="12"/>
  <c r="I2000" i="12"/>
  <c r="I1999" i="12"/>
  <c r="I1998" i="12"/>
  <c r="I1997" i="12"/>
  <c r="I1996" i="12"/>
  <c r="I1995" i="12"/>
  <c r="I1994" i="12"/>
  <c r="I1993" i="12"/>
  <c r="I1992" i="12"/>
  <c r="I1991" i="12"/>
  <c r="I1990" i="12"/>
  <c r="I1989" i="12"/>
  <c r="I1988" i="12"/>
  <c r="I1987" i="12"/>
  <c r="I1986" i="12"/>
  <c r="I1985" i="12"/>
  <c r="I1984" i="12"/>
  <c r="I1983" i="12"/>
  <c r="I1982" i="12"/>
  <c r="I1981" i="12"/>
  <c r="I1980" i="12"/>
  <c r="I1979" i="12"/>
  <c r="I1978" i="12"/>
  <c r="I1977" i="12"/>
  <c r="I1976" i="12"/>
  <c r="I1975" i="12"/>
  <c r="I1974" i="12"/>
  <c r="I1973" i="12"/>
  <c r="I1972" i="12"/>
  <c r="I1971" i="12"/>
  <c r="I1970" i="12"/>
  <c r="I1969" i="12"/>
  <c r="I1968" i="12"/>
  <c r="I1967" i="12"/>
  <c r="I1966" i="12"/>
  <c r="I1965" i="12"/>
  <c r="I1964" i="12"/>
  <c r="I1963" i="12"/>
  <c r="I1962" i="12"/>
  <c r="I1961" i="12"/>
  <c r="I1960" i="12"/>
  <c r="I1959" i="12"/>
  <c r="I1958" i="12"/>
  <c r="I1957" i="12"/>
  <c r="I1956" i="12"/>
  <c r="I1955" i="12"/>
  <c r="I1954" i="12"/>
  <c r="I1953" i="12"/>
  <c r="I1952" i="12"/>
  <c r="I1951" i="12"/>
  <c r="I1950" i="12"/>
  <c r="I1949" i="12"/>
  <c r="I1948" i="12"/>
  <c r="I1947" i="12"/>
  <c r="I1946" i="12"/>
  <c r="I1945" i="12"/>
  <c r="I1944" i="12"/>
  <c r="I1943" i="12"/>
  <c r="I1942" i="12"/>
  <c r="I1941" i="12"/>
  <c r="I1940" i="12"/>
  <c r="I1939" i="12"/>
  <c r="I1938" i="12"/>
  <c r="I1937" i="12"/>
  <c r="I1936" i="12"/>
  <c r="I1935" i="12"/>
  <c r="I1934" i="12"/>
  <c r="I1933" i="12"/>
  <c r="I1932" i="12"/>
  <c r="I1931" i="12"/>
  <c r="I1930" i="12"/>
  <c r="I1929" i="12"/>
  <c r="I1928" i="12"/>
  <c r="I1927" i="12"/>
  <c r="I1926" i="12"/>
  <c r="I1925" i="12"/>
  <c r="I1924" i="12"/>
  <c r="I1923" i="12"/>
  <c r="I1922" i="12"/>
  <c r="I1921" i="12"/>
  <c r="I1920" i="12"/>
  <c r="I1919" i="12"/>
  <c r="I1918" i="12"/>
  <c r="I1917" i="12"/>
  <c r="I1916" i="12"/>
  <c r="I1915" i="12"/>
  <c r="I1914" i="12"/>
  <c r="I1913" i="12"/>
  <c r="I1912" i="12"/>
  <c r="I1911" i="12"/>
  <c r="I1910" i="12"/>
  <c r="I1909" i="12"/>
  <c r="I1908" i="12"/>
  <c r="I1907" i="12"/>
  <c r="I1906" i="12"/>
  <c r="I1905" i="12"/>
  <c r="I1904" i="12"/>
  <c r="I1903" i="12"/>
  <c r="I1902" i="12"/>
  <c r="I1901" i="12"/>
  <c r="I1900" i="12"/>
  <c r="I1899" i="12"/>
  <c r="I1898" i="12"/>
  <c r="I1897" i="12"/>
  <c r="I1896" i="12"/>
  <c r="I1895" i="12"/>
  <c r="I1894" i="12"/>
  <c r="I1893" i="12"/>
  <c r="I1892" i="12"/>
  <c r="I1891" i="12"/>
  <c r="I1890" i="12"/>
  <c r="I1889" i="12"/>
  <c r="I1888" i="12"/>
  <c r="I1887" i="12"/>
  <c r="I1886" i="12"/>
  <c r="I1885" i="12"/>
  <c r="I1884" i="12"/>
  <c r="I1883" i="12"/>
  <c r="I1882" i="12"/>
  <c r="I1881" i="12"/>
  <c r="I1880" i="12"/>
  <c r="I1879" i="12"/>
  <c r="I1878" i="12"/>
  <c r="I1877" i="12"/>
  <c r="I1876" i="12"/>
  <c r="I1875" i="12"/>
  <c r="I1874" i="12"/>
  <c r="I1873" i="12"/>
  <c r="I1872" i="12"/>
  <c r="I1871" i="12"/>
  <c r="I1870" i="12"/>
  <c r="I1869" i="12"/>
  <c r="I1868" i="12"/>
  <c r="I1867" i="12"/>
  <c r="I1866" i="12"/>
  <c r="I1865" i="12"/>
  <c r="I1864" i="12"/>
  <c r="I1863" i="12"/>
  <c r="I1862" i="12"/>
  <c r="I1861" i="12"/>
  <c r="I1860" i="12"/>
  <c r="I1859" i="12"/>
  <c r="I1858" i="12"/>
  <c r="I1857" i="12"/>
  <c r="I1856" i="12"/>
  <c r="I1855" i="12"/>
  <c r="I1854" i="12"/>
  <c r="I1853" i="12"/>
  <c r="I1852" i="12"/>
  <c r="I1851" i="12"/>
  <c r="I1850" i="12"/>
  <c r="I1849" i="12"/>
  <c r="I1848" i="12"/>
  <c r="I1847" i="12"/>
  <c r="I1846" i="12"/>
  <c r="I1845" i="12"/>
  <c r="I1844" i="12"/>
  <c r="I1843" i="12"/>
  <c r="I1842" i="12"/>
  <c r="I1841" i="12"/>
  <c r="I1840" i="12"/>
  <c r="I1839" i="12"/>
  <c r="I1838" i="12"/>
  <c r="I1837" i="12"/>
  <c r="I1836" i="12"/>
  <c r="I1835" i="12"/>
  <c r="I1834" i="12"/>
  <c r="I1833" i="12"/>
  <c r="I1832" i="12"/>
  <c r="I1831" i="12"/>
  <c r="I1830" i="12"/>
  <c r="I1829" i="12"/>
  <c r="I1828" i="12"/>
  <c r="I1827" i="12"/>
  <c r="I1826" i="12"/>
  <c r="I1825" i="12"/>
  <c r="I1824" i="12"/>
  <c r="I1823" i="12"/>
  <c r="I1822" i="12"/>
  <c r="I1821" i="12"/>
  <c r="I1820" i="12"/>
  <c r="I1819" i="12"/>
  <c r="I1818" i="12"/>
  <c r="I1817" i="12"/>
  <c r="I1816" i="12"/>
  <c r="I1815" i="12"/>
  <c r="I1814" i="12"/>
  <c r="I1813" i="12"/>
  <c r="I1812" i="12"/>
  <c r="I1811" i="12"/>
  <c r="I1810" i="12"/>
  <c r="I1809" i="12"/>
  <c r="I1808" i="12"/>
  <c r="I1807" i="12"/>
  <c r="I1806" i="12"/>
  <c r="I1805" i="12"/>
  <c r="I1804" i="12"/>
  <c r="I1803" i="12"/>
  <c r="I1802" i="12"/>
  <c r="I1801" i="12"/>
  <c r="I1800" i="12"/>
  <c r="I1799" i="12"/>
  <c r="I1798" i="12"/>
  <c r="I1797" i="12"/>
  <c r="I1796" i="12"/>
  <c r="I1795" i="12"/>
  <c r="I1794" i="12"/>
  <c r="I1793" i="12"/>
  <c r="I1792" i="12"/>
  <c r="I1791" i="12"/>
  <c r="I1790" i="12"/>
  <c r="I1789" i="12"/>
  <c r="I1788" i="12"/>
  <c r="I1787" i="12"/>
  <c r="I1786" i="12"/>
  <c r="I1785" i="12"/>
  <c r="I1784" i="12"/>
  <c r="I1783" i="12"/>
  <c r="I1782" i="12"/>
  <c r="I1781" i="12"/>
  <c r="I1780" i="12"/>
  <c r="I1779" i="12"/>
  <c r="I1778" i="12"/>
  <c r="I1777" i="12"/>
  <c r="I1776" i="12"/>
  <c r="I1775" i="12"/>
  <c r="I1774" i="12"/>
  <c r="I1773" i="12"/>
  <c r="I1772" i="12"/>
  <c r="I1771" i="12"/>
  <c r="I1770" i="12"/>
  <c r="I1769" i="12"/>
  <c r="I1768" i="12"/>
  <c r="I1767" i="12"/>
  <c r="I1766" i="12"/>
  <c r="I1765" i="12"/>
  <c r="I1764" i="12"/>
  <c r="I1763" i="12"/>
  <c r="I1762" i="12"/>
  <c r="I1761" i="12"/>
  <c r="I1760" i="12"/>
  <c r="I1759" i="12"/>
  <c r="I1758" i="12"/>
  <c r="I1757" i="12"/>
  <c r="I1756" i="12"/>
  <c r="I1755" i="12"/>
  <c r="I1754" i="12"/>
  <c r="I1753" i="12"/>
  <c r="I1752" i="12"/>
  <c r="I1751" i="12"/>
  <c r="I1750" i="12"/>
  <c r="I1749" i="12"/>
  <c r="I1748" i="12"/>
  <c r="I1747" i="12"/>
  <c r="I1746" i="12"/>
  <c r="I1745" i="12"/>
  <c r="I1744" i="12"/>
  <c r="I1743" i="12"/>
  <c r="I1742" i="12"/>
  <c r="I1741" i="12"/>
  <c r="I1740" i="12"/>
  <c r="I1739" i="12"/>
  <c r="I1738" i="12"/>
  <c r="I1737" i="12"/>
  <c r="I1736" i="12"/>
  <c r="I1735" i="12"/>
  <c r="I1734" i="12"/>
  <c r="I1733" i="12"/>
  <c r="I1732" i="12"/>
  <c r="I1731" i="12"/>
  <c r="I1730" i="12"/>
  <c r="I1729" i="12"/>
  <c r="I1728" i="12"/>
  <c r="I1727" i="12"/>
  <c r="I1726" i="12"/>
  <c r="I1725" i="12"/>
  <c r="I1724" i="12"/>
  <c r="I1723" i="12"/>
  <c r="I1722" i="12"/>
  <c r="I1721" i="12"/>
  <c r="I1720" i="12"/>
  <c r="I1719" i="12"/>
  <c r="I1718" i="12"/>
  <c r="I1717" i="12"/>
  <c r="I1716" i="12"/>
  <c r="I1715" i="12"/>
  <c r="I1714" i="12"/>
  <c r="I1713" i="12"/>
  <c r="I1712" i="12"/>
  <c r="I1711" i="12"/>
  <c r="I1710" i="12"/>
  <c r="I1709" i="12"/>
  <c r="I1708" i="12"/>
  <c r="I1707" i="12"/>
  <c r="I1706" i="12"/>
  <c r="I1705" i="12"/>
  <c r="I1704" i="12"/>
  <c r="I1703" i="12"/>
  <c r="I1702" i="12"/>
  <c r="I1701" i="12"/>
  <c r="I1700" i="12"/>
  <c r="I1699" i="12"/>
  <c r="I1698" i="12"/>
  <c r="I1697" i="12"/>
  <c r="I1696" i="12"/>
  <c r="I1695" i="12"/>
  <c r="I1694" i="12"/>
  <c r="I1693" i="12"/>
  <c r="I1692" i="12"/>
  <c r="I1691" i="12"/>
  <c r="I1690" i="12"/>
  <c r="I1689" i="12"/>
  <c r="I1688" i="12"/>
  <c r="I1687" i="12"/>
  <c r="I1686" i="12"/>
  <c r="I1685" i="12"/>
  <c r="I1684" i="12"/>
  <c r="I1683" i="12"/>
  <c r="I1682" i="12"/>
  <c r="I1681" i="12"/>
  <c r="I1680" i="12"/>
  <c r="I1679" i="12"/>
  <c r="I1678" i="12"/>
  <c r="I1677" i="12"/>
  <c r="I1676" i="12"/>
  <c r="I1675" i="12"/>
  <c r="I1674" i="12"/>
  <c r="I1673" i="12"/>
  <c r="I1672" i="12"/>
  <c r="I1671" i="12"/>
  <c r="I1670" i="12"/>
  <c r="I1669" i="12"/>
  <c r="I1668" i="12"/>
  <c r="I1667" i="12"/>
  <c r="I1666" i="12"/>
  <c r="I1665" i="12"/>
  <c r="I1664" i="12"/>
  <c r="I1663" i="12"/>
  <c r="I1662" i="12"/>
  <c r="I1661" i="12"/>
  <c r="I1660" i="12"/>
  <c r="I1659" i="12"/>
  <c r="I1658" i="12"/>
  <c r="I1657" i="12"/>
  <c r="I1656" i="12"/>
  <c r="I1655" i="12"/>
  <c r="I1654" i="12"/>
  <c r="I1653" i="12"/>
  <c r="I1652" i="12"/>
  <c r="I1651" i="12"/>
  <c r="I1650" i="12"/>
  <c r="I1649" i="12"/>
  <c r="I1648" i="12"/>
  <c r="I1647" i="12"/>
  <c r="I1646" i="12"/>
  <c r="I1645" i="12"/>
  <c r="I1644" i="12"/>
  <c r="I1643" i="12"/>
  <c r="I1642" i="12"/>
  <c r="I1641" i="12"/>
  <c r="I1640" i="12"/>
  <c r="I1639" i="12"/>
  <c r="I1638" i="12"/>
  <c r="I1637" i="12"/>
  <c r="I1636" i="12"/>
  <c r="I1635" i="12"/>
  <c r="I1634" i="12"/>
  <c r="I1633" i="12"/>
  <c r="I1632" i="12"/>
  <c r="I1631" i="12"/>
  <c r="I1630" i="12"/>
  <c r="I1629" i="12"/>
  <c r="I1628" i="12"/>
  <c r="I1627" i="12"/>
  <c r="I1626" i="12"/>
  <c r="I1625" i="12"/>
  <c r="I1624" i="12"/>
  <c r="I1623" i="12"/>
  <c r="I1622" i="12"/>
  <c r="I1621" i="12"/>
  <c r="I1620" i="12"/>
  <c r="I1619" i="12"/>
  <c r="I1618" i="12"/>
  <c r="I1617" i="12"/>
  <c r="I1616" i="12"/>
  <c r="I1615" i="12"/>
  <c r="I1614" i="12"/>
  <c r="I1613" i="12"/>
  <c r="I1612" i="12"/>
  <c r="I1611" i="12"/>
  <c r="I1610" i="12"/>
  <c r="I1609" i="12"/>
  <c r="I1608" i="12"/>
  <c r="I1607" i="12"/>
  <c r="I1606" i="12"/>
  <c r="I1605" i="12"/>
  <c r="I1604" i="12"/>
  <c r="I1603" i="12"/>
  <c r="I1602" i="12"/>
  <c r="I1601" i="12"/>
  <c r="I1600" i="12"/>
  <c r="I1599" i="12"/>
  <c r="I1598" i="12"/>
  <c r="I1597" i="12"/>
  <c r="I1596" i="12"/>
  <c r="I1595" i="12"/>
  <c r="I1594" i="12"/>
  <c r="I1593" i="12"/>
  <c r="I1592" i="12"/>
  <c r="I1591" i="12"/>
  <c r="I1590" i="12"/>
  <c r="I1589" i="12"/>
  <c r="I1588" i="12"/>
  <c r="I1587" i="12"/>
  <c r="I1586" i="12"/>
  <c r="I1585" i="12"/>
  <c r="I1584" i="12"/>
  <c r="I1583" i="12"/>
  <c r="I1582" i="12"/>
  <c r="I1581" i="12"/>
  <c r="I1580" i="12"/>
  <c r="I1579" i="12"/>
  <c r="I1578" i="12"/>
  <c r="I1577" i="12"/>
  <c r="I1576" i="12"/>
  <c r="I1575" i="12"/>
  <c r="I1574" i="12"/>
  <c r="I1573" i="12"/>
  <c r="I1572" i="12"/>
  <c r="I1571" i="12"/>
  <c r="I1570" i="12"/>
  <c r="I1569" i="12"/>
  <c r="I1568" i="12"/>
  <c r="I1567" i="12"/>
  <c r="I1566" i="12"/>
  <c r="I1565" i="12"/>
  <c r="I1564" i="12"/>
  <c r="I1563" i="12"/>
  <c r="I1562" i="12"/>
  <c r="I1561" i="12"/>
  <c r="I1560" i="12"/>
  <c r="I1559" i="12"/>
  <c r="I1558" i="12"/>
  <c r="I1557" i="12"/>
  <c r="I1556" i="12"/>
  <c r="I1555" i="12"/>
  <c r="I1554" i="12"/>
  <c r="I1553" i="12"/>
  <c r="I1552" i="12"/>
  <c r="I1551" i="12"/>
  <c r="I1550" i="12"/>
  <c r="I1549" i="12"/>
  <c r="I1548" i="12"/>
  <c r="I1547" i="12"/>
  <c r="I1546" i="12"/>
  <c r="I1545" i="12"/>
  <c r="I1544" i="12"/>
  <c r="I1543" i="12"/>
  <c r="I1542" i="12"/>
  <c r="I1541" i="12"/>
  <c r="I1540" i="12"/>
  <c r="I1539" i="12"/>
  <c r="I1538" i="12"/>
  <c r="I1537" i="12"/>
  <c r="I1536" i="12"/>
  <c r="I1535" i="12"/>
  <c r="I1534" i="12"/>
  <c r="I1533" i="12"/>
  <c r="I1532" i="12"/>
  <c r="I1531" i="12"/>
  <c r="I1530" i="12"/>
  <c r="I1529" i="12"/>
  <c r="I1528" i="12"/>
  <c r="I1527" i="12"/>
  <c r="I1526" i="12"/>
  <c r="I1525" i="12"/>
  <c r="I1524" i="12"/>
  <c r="I1523" i="12"/>
  <c r="I1522" i="12"/>
  <c r="I1521" i="12"/>
  <c r="I1520" i="12"/>
  <c r="I1519" i="12"/>
  <c r="I1518" i="12"/>
  <c r="I1517" i="12"/>
  <c r="I1516" i="12"/>
  <c r="I1515" i="12"/>
  <c r="I1514" i="12"/>
  <c r="I1513" i="12"/>
  <c r="I1512" i="12"/>
  <c r="I1511" i="12"/>
  <c r="I1510" i="12"/>
  <c r="I1509" i="12"/>
  <c r="I1508" i="12"/>
  <c r="I1507" i="12"/>
  <c r="I1506" i="12"/>
  <c r="I1505" i="12"/>
  <c r="I1504" i="12"/>
  <c r="I1503" i="12"/>
  <c r="I1502" i="12"/>
  <c r="I1501" i="12"/>
  <c r="I1500" i="12"/>
  <c r="I1499" i="12"/>
  <c r="I1498" i="12"/>
  <c r="I1497" i="12"/>
  <c r="I1496" i="12"/>
  <c r="I1495" i="12"/>
  <c r="I1494" i="12"/>
  <c r="I1493" i="12"/>
  <c r="I1492" i="12"/>
  <c r="I1491" i="12"/>
  <c r="I1490" i="12"/>
  <c r="I1489" i="12"/>
  <c r="I1488" i="12"/>
  <c r="I1487" i="12"/>
  <c r="I1486" i="12"/>
  <c r="I1485" i="12"/>
  <c r="I1484" i="12"/>
  <c r="I1483" i="12"/>
  <c r="I1482" i="12"/>
  <c r="I1481" i="12"/>
  <c r="I1480" i="12"/>
  <c r="I1479" i="12"/>
  <c r="I1478" i="12"/>
  <c r="I1477" i="12"/>
  <c r="I1476" i="12"/>
  <c r="I1475" i="12"/>
  <c r="I1474" i="12"/>
  <c r="I1473" i="12"/>
  <c r="I1472" i="12"/>
  <c r="I1471" i="12"/>
  <c r="I1470" i="12"/>
  <c r="I1469" i="12"/>
  <c r="I1468" i="12"/>
  <c r="I1467" i="12"/>
  <c r="I1466" i="12"/>
  <c r="I1465" i="12"/>
  <c r="I1464" i="12"/>
  <c r="I1463" i="12"/>
  <c r="I1462" i="12"/>
  <c r="I1461" i="12"/>
  <c r="I1460" i="12"/>
  <c r="I1459" i="12"/>
  <c r="I1458" i="12"/>
  <c r="I1457" i="12"/>
  <c r="I1456" i="12"/>
  <c r="I1455" i="12"/>
  <c r="I1454" i="12"/>
  <c r="I1453" i="12"/>
  <c r="I1452" i="12"/>
  <c r="I1451" i="12"/>
  <c r="I1450" i="12"/>
  <c r="I1449" i="12"/>
  <c r="I1448" i="12"/>
  <c r="I1447" i="12"/>
  <c r="I1446" i="12"/>
  <c r="I1445" i="12"/>
  <c r="I1444" i="12"/>
  <c r="I1443" i="12"/>
  <c r="I1442" i="12"/>
  <c r="I1441" i="12"/>
  <c r="I1440" i="12"/>
  <c r="I1439" i="12"/>
  <c r="I1438" i="12"/>
  <c r="I1437" i="12"/>
  <c r="I1436" i="12"/>
  <c r="I1435" i="12"/>
  <c r="I1434" i="12"/>
  <c r="I1433" i="12"/>
  <c r="I1432" i="12"/>
  <c r="I1431" i="12"/>
  <c r="I1430" i="12"/>
  <c r="I1429" i="12"/>
  <c r="I1428" i="12"/>
  <c r="I1427" i="12"/>
  <c r="I1426" i="12"/>
  <c r="I1425" i="12"/>
  <c r="I1424" i="12"/>
  <c r="I1423" i="12"/>
  <c r="I1422" i="12"/>
  <c r="I1421" i="12"/>
  <c r="I1420" i="12"/>
  <c r="I1419" i="12"/>
  <c r="I1418" i="12"/>
  <c r="I1417" i="12"/>
  <c r="I1416" i="12"/>
  <c r="I1415" i="12"/>
  <c r="I1414" i="12"/>
  <c r="I1413" i="12"/>
  <c r="I1412" i="12"/>
  <c r="I1411" i="12"/>
  <c r="I1410" i="12"/>
  <c r="I1409" i="12"/>
  <c r="I1408" i="12"/>
  <c r="I1407" i="12"/>
  <c r="I1406" i="12"/>
  <c r="I1405" i="12"/>
  <c r="I1404" i="12"/>
  <c r="I1403" i="12"/>
  <c r="I1402" i="12"/>
  <c r="I1401" i="12"/>
  <c r="I1400" i="12"/>
  <c r="I1399" i="12"/>
  <c r="I1398" i="12"/>
  <c r="I1397" i="12"/>
  <c r="I1396" i="12"/>
  <c r="I1395" i="12"/>
  <c r="I1394" i="12"/>
  <c r="I1393" i="12"/>
  <c r="I1392" i="12"/>
  <c r="I1391" i="12"/>
  <c r="I1390" i="12"/>
  <c r="I1389" i="12"/>
  <c r="I1388" i="12"/>
  <c r="I1387" i="12"/>
  <c r="I1386" i="12"/>
  <c r="I1385" i="12"/>
  <c r="I1384" i="12"/>
  <c r="I1383" i="12"/>
  <c r="I1382" i="12"/>
  <c r="I1381" i="12"/>
  <c r="I1380" i="12"/>
  <c r="I1379" i="12"/>
  <c r="I1378" i="12"/>
  <c r="I1377" i="12"/>
  <c r="I1376" i="12"/>
  <c r="I1375" i="12"/>
  <c r="I1374" i="12"/>
  <c r="I1373" i="12"/>
  <c r="I1372" i="12"/>
  <c r="I1371" i="12"/>
  <c r="I1370" i="12"/>
  <c r="I1369" i="12"/>
  <c r="I1368" i="12"/>
  <c r="I1367" i="12"/>
  <c r="I1366" i="12"/>
  <c r="I1365" i="12"/>
  <c r="I1364" i="12"/>
  <c r="I1363" i="12"/>
  <c r="I1362" i="12"/>
  <c r="I1361" i="12"/>
  <c r="I1360" i="12"/>
  <c r="I1359" i="12"/>
  <c r="I1358" i="12"/>
  <c r="I1357" i="12"/>
  <c r="I1356" i="12"/>
  <c r="I1355" i="12"/>
  <c r="I1354" i="12"/>
  <c r="I1353" i="12"/>
  <c r="I1352" i="12"/>
  <c r="I1351" i="12"/>
  <c r="I1350" i="12"/>
  <c r="I1349" i="12"/>
  <c r="I1348" i="12"/>
  <c r="I1347" i="12"/>
  <c r="I1346" i="12"/>
  <c r="I1345" i="12"/>
  <c r="I1344" i="12"/>
  <c r="I1343" i="12"/>
  <c r="I1342" i="12"/>
  <c r="I1341" i="12"/>
  <c r="I1340" i="12"/>
  <c r="I1339" i="12"/>
  <c r="I1338" i="12"/>
  <c r="I1337" i="12"/>
  <c r="I1336" i="12"/>
  <c r="I1335" i="12"/>
  <c r="I1334" i="12"/>
  <c r="I1333" i="12"/>
  <c r="I1332" i="12"/>
  <c r="I1331" i="12"/>
  <c r="I1330" i="12"/>
  <c r="I1329" i="12"/>
  <c r="I1328" i="12"/>
  <c r="I1327" i="12"/>
  <c r="I1326" i="12"/>
  <c r="I1325" i="12"/>
  <c r="I1324" i="12"/>
  <c r="I1323" i="12"/>
  <c r="I1322" i="12"/>
  <c r="I1321" i="12"/>
  <c r="I1320" i="12"/>
  <c r="I1319" i="12"/>
  <c r="I1318" i="12"/>
  <c r="I1317" i="12"/>
  <c r="I1316" i="12"/>
  <c r="I1315" i="12"/>
  <c r="I1314" i="12"/>
  <c r="I1313" i="12"/>
  <c r="I1312" i="12"/>
  <c r="I1311" i="12"/>
  <c r="I1310" i="12"/>
  <c r="I1309" i="12"/>
  <c r="I1308" i="12"/>
  <c r="I1307" i="12"/>
  <c r="I1306" i="12"/>
  <c r="I1305" i="12"/>
  <c r="I1304" i="12"/>
  <c r="I1303" i="12"/>
  <c r="I1302" i="12"/>
  <c r="I1301" i="12"/>
  <c r="I1300" i="12"/>
  <c r="I1299" i="12"/>
  <c r="I1298" i="12"/>
  <c r="I1297" i="12"/>
  <c r="I1296" i="12"/>
  <c r="I1295" i="12"/>
  <c r="I1294" i="12"/>
  <c r="I1293" i="12"/>
  <c r="I1292" i="12"/>
  <c r="I1291" i="12"/>
  <c r="I1290" i="12"/>
  <c r="I1289" i="12"/>
  <c r="I1288" i="12"/>
  <c r="I1287" i="12"/>
  <c r="I1286" i="12"/>
  <c r="I1285" i="12"/>
  <c r="I1284" i="12"/>
  <c r="I1283" i="12"/>
  <c r="I1282" i="12"/>
  <c r="I1281" i="12"/>
  <c r="I1280" i="12"/>
  <c r="I1279" i="12"/>
  <c r="I1278" i="12"/>
  <c r="I1277" i="12"/>
  <c r="I1276" i="12"/>
  <c r="I1275" i="12"/>
  <c r="I1274" i="12"/>
  <c r="I1273" i="12"/>
  <c r="I1272" i="12"/>
  <c r="I1271" i="12"/>
  <c r="I1270" i="12"/>
  <c r="I1269" i="12"/>
  <c r="I1268" i="12"/>
  <c r="I1267" i="12"/>
  <c r="I1266" i="12"/>
  <c r="I1265" i="12"/>
  <c r="I1264" i="12"/>
  <c r="I1263" i="12"/>
  <c r="I1262" i="12"/>
  <c r="I1261" i="12"/>
  <c r="I1260" i="12"/>
  <c r="I1259" i="12"/>
  <c r="I1258" i="12"/>
  <c r="I1257" i="12"/>
  <c r="I1256" i="12"/>
  <c r="I1255" i="12"/>
  <c r="I1254" i="12"/>
  <c r="I1253" i="12"/>
  <c r="I1252" i="12"/>
  <c r="I1251" i="12"/>
  <c r="I1250" i="12"/>
  <c r="I1249" i="12"/>
  <c r="I1248" i="12"/>
  <c r="I1247" i="12"/>
  <c r="I1246" i="12"/>
  <c r="I1245" i="12"/>
  <c r="I1244" i="12"/>
  <c r="I1243" i="12"/>
  <c r="I1242" i="12"/>
  <c r="I1241" i="12"/>
  <c r="I1240" i="12"/>
  <c r="I1239" i="12"/>
  <c r="I1238" i="12"/>
  <c r="I1237" i="12"/>
  <c r="I1236" i="12"/>
  <c r="I1235" i="12"/>
  <c r="I1234" i="12"/>
  <c r="I1233" i="12"/>
  <c r="I1232" i="12"/>
  <c r="I1231" i="12"/>
  <c r="I1230" i="12"/>
  <c r="I1229" i="12"/>
  <c r="I1228" i="12"/>
  <c r="I1227" i="12"/>
  <c r="I1226" i="12"/>
  <c r="I1225" i="12"/>
  <c r="I1224" i="12"/>
  <c r="I1223" i="12"/>
  <c r="I1222" i="12"/>
  <c r="I1221" i="12"/>
  <c r="I1220" i="12"/>
  <c r="I1219" i="12"/>
  <c r="I1218" i="12"/>
  <c r="I1217" i="12"/>
  <c r="I1216" i="12"/>
  <c r="I1215" i="12"/>
  <c r="I1214" i="12"/>
  <c r="I1213" i="12"/>
  <c r="I1212" i="12"/>
  <c r="I1211" i="12"/>
  <c r="I1210" i="12"/>
  <c r="I1209" i="12"/>
  <c r="I1208" i="12"/>
  <c r="I1207" i="12"/>
  <c r="I1206" i="12"/>
  <c r="I1205" i="12"/>
  <c r="I1204" i="12"/>
  <c r="I1203" i="12"/>
  <c r="I1202" i="12"/>
  <c r="I1201" i="12"/>
  <c r="I1200" i="12"/>
  <c r="I1199" i="12"/>
  <c r="I1198" i="12"/>
  <c r="I1197" i="12"/>
  <c r="I1196" i="12"/>
  <c r="I1195" i="12"/>
  <c r="I1194" i="12"/>
  <c r="I1193" i="12"/>
  <c r="I1192" i="12"/>
  <c r="I1191" i="12"/>
  <c r="I1190" i="12"/>
  <c r="I1189" i="12"/>
  <c r="I1188" i="12"/>
  <c r="I1187" i="12"/>
  <c r="I1186" i="12"/>
  <c r="I1185" i="12"/>
  <c r="I1184" i="12"/>
  <c r="I1183" i="12"/>
  <c r="I1182" i="12"/>
  <c r="I1181" i="12"/>
  <c r="I1180" i="12"/>
  <c r="I1179" i="12"/>
  <c r="I1178" i="12"/>
  <c r="I1177" i="12"/>
  <c r="I1176" i="12"/>
  <c r="I1175" i="12"/>
  <c r="I1174" i="12"/>
  <c r="I1173" i="12"/>
  <c r="I1172" i="12"/>
  <c r="I1171" i="12"/>
  <c r="I1170" i="12"/>
  <c r="I1169" i="12"/>
  <c r="I1168" i="12"/>
  <c r="I1167" i="12"/>
  <c r="I1166" i="12"/>
  <c r="I1165" i="12"/>
  <c r="I1164" i="12"/>
  <c r="I1163" i="12"/>
  <c r="I1162" i="12"/>
  <c r="I1161" i="12"/>
  <c r="I1160" i="12"/>
  <c r="I1159" i="12"/>
  <c r="I1158" i="12"/>
  <c r="I1157" i="12"/>
  <c r="I1156" i="12"/>
  <c r="I1155" i="12"/>
  <c r="I1154" i="12"/>
  <c r="I1153" i="12"/>
  <c r="I1152" i="12"/>
  <c r="I1151" i="12"/>
  <c r="I1150" i="12"/>
  <c r="I1149" i="12"/>
  <c r="I1148" i="12"/>
  <c r="I1147" i="12"/>
  <c r="I1146" i="12"/>
  <c r="I1145" i="12"/>
  <c r="I1144" i="12"/>
  <c r="I1143" i="12"/>
  <c r="I1142" i="12"/>
  <c r="I1141" i="12"/>
  <c r="I1140" i="12"/>
  <c r="I1139" i="12"/>
  <c r="I1138" i="12"/>
  <c r="I1137" i="12"/>
  <c r="I1136" i="12"/>
  <c r="I1135" i="12"/>
  <c r="I1134" i="12"/>
  <c r="I1133" i="12"/>
  <c r="I1132" i="12"/>
  <c r="I1131" i="12"/>
  <c r="I1130" i="12"/>
  <c r="I1129" i="12"/>
  <c r="I1128" i="12"/>
  <c r="I1127" i="12"/>
  <c r="I1126" i="12"/>
  <c r="I1125" i="12"/>
  <c r="I1124" i="12"/>
  <c r="I1123" i="12"/>
  <c r="I1122" i="12"/>
  <c r="I1121" i="12"/>
  <c r="I1120" i="12"/>
  <c r="I1119" i="12"/>
  <c r="I1118" i="12"/>
  <c r="I1117" i="12"/>
  <c r="I1116" i="12"/>
  <c r="I1115" i="12"/>
  <c r="I1114" i="12"/>
  <c r="I1113" i="12"/>
  <c r="I1112" i="12"/>
  <c r="I1111" i="12"/>
  <c r="I1110" i="12"/>
  <c r="I1109" i="12"/>
  <c r="I1108" i="12"/>
  <c r="I1107" i="12"/>
  <c r="I1106" i="12"/>
  <c r="I1105" i="12"/>
  <c r="I1104" i="12"/>
  <c r="I1103" i="12"/>
  <c r="I1102" i="12"/>
  <c r="I1101" i="12"/>
  <c r="I1100" i="12"/>
  <c r="I1099" i="12"/>
  <c r="I1098" i="12"/>
  <c r="I1097" i="12"/>
  <c r="I1096" i="12"/>
  <c r="I1095" i="12"/>
  <c r="I1094" i="12"/>
  <c r="I1093" i="12"/>
  <c r="I1092" i="12"/>
  <c r="I1091" i="12"/>
  <c r="I1090" i="12"/>
  <c r="I1089" i="12"/>
  <c r="I1088" i="12"/>
  <c r="I1087" i="12"/>
  <c r="I1086" i="12"/>
  <c r="I1085" i="12"/>
  <c r="I1084" i="12"/>
  <c r="I1083" i="12"/>
  <c r="I1082" i="12"/>
  <c r="I1081" i="12"/>
  <c r="I1080" i="12"/>
  <c r="I1079" i="12"/>
  <c r="I1078" i="12"/>
  <c r="I1077" i="12"/>
  <c r="I1076" i="12"/>
  <c r="I1075" i="12"/>
  <c r="I1074" i="12"/>
  <c r="I1073" i="12"/>
  <c r="I1072" i="12"/>
  <c r="I1071" i="12"/>
  <c r="I1070" i="12"/>
  <c r="I1069" i="12"/>
  <c r="I1068" i="12"/>
  <c r="I1067" i="12"/>
  <c r="I1066" i="12"/>
  <c r="I1065" i="12"/>
  <c r="I1064" i="12"/>
  <c r="I1063" i="12"/>
  <c r="I1062" i="12"/>
  <c r="I1061" i="12"/>
  <c r="I1060" i="12"/>
  <c r="I1059" i="12"/>
  <c r="I1058" i="12"/>
  <c r="I1057" i="12"/>
  <c r="I1056" i="12"/>
  <c r="I1055" i="12"/>
  <c r="I1054" i="12"/>
  <c r="I1053" i="12"/>
  <c r="I1052" i="12"/>
  <c r="I1051" i="12"/>
  <c r="I1050" i="12"/>
  <c r="I1049" i="12"/>
  <c r="I1048" i="12"/>
  <c r="I1047" i="12"/>
  <c r="I1046" i="12"/>
  <c r="I1045" i="12"/>
  <c r="I1044" i="12"/>
  <c r="I1043" i="12"/>
  <c r="I1042" i="12"/>
  <c r="I1041" i="12"/>
  <c r="I1040" i="12"/>
  <c r="I1039" i="12"/>
  <c r="I1038" i="12"/>
  <c r="I1037" i="12"/>
  <c r="I1036" i="12"/>
  <c r="I1035" i="12"/>
  <c r="I1034" i="12"/>
  <c r="I1033" i="12"/>
  <c r="I1032" i="12"/>
  <c r="I1031" i="12"/>
  <c r="I1030" i="12"/>
  <c r="I1029" i="12"/>
  <c r="I1028" i="12"/>
  <c r="I1027" i="12"/>
  <c r="I1026" i="12"/>
  <c r="I1025" i="12"/>
  <c r="I1024" i="12"/>
  <c r="I1023" i="12"/>
  <c r="I1022" i="12"/>
  <c r="I1021" i="12"/>
  <c r="I1020" i="12"/>
  <c r="I1019" i="12"/>
  <c r="I1018" i="12"/>
  <c r="I1017" i="12"/>
  <c r="I1016" i="12"/>
  <c r="I1015" i="12"/>
  <c r="I1014" i="12"/>
  <c r="I1013" i="12"/>
  <c r="I1012" i="12"/>
  <c r="I1011" i="12"/>
  <c r="I1010" i="12"/>
  <c r="I1009" i="12"/>
  <c r="I1008" i="12"/>
  <c r="I1007" i="12"/>
  <c r="I1006" i="12"/>
  <c r="I1005" i="12"/>
  <c r="I1004" i="12"/>
  <c r="I1003" i="12"/>
  <c r="I1002" i="12"/>
  <c r="I1001" i="12"/>
  <c r="I1000" i="12"/>
  <c r="I999" i="12"/>
  <c r="I998" i="12"/>
  <c r="I997" i="12"/>
  <c r="I996" i="12"/>
  <c r="I995" i="12"/>
  <c r="I994" i="12"/>
  <c r="I993" i="12"/>
  <c r="I992" i="12"/>
  <c r="I991" i="12"/>
  <c r="I990" i="12"/>
  <c r="I989" i="12"/>
  <c r="I988" i="12"/>
  <c r="I987" i="12"/>
  <c r="I986" i="12"/>
  <c r="I985" i="12"/>
  <c r="I984" i="12"/>
  <c r="I983" i="12"/>
  <c r="I982" i="12"/>
  <c r="I981" i="12"/>
  <c r="I980" i="12"/>
  <c r="I979" i="12"/>
  <c r="I978" i="12"/>
  <c r="I977" i="12"/>
  <c r="I976" i="12"/>
  <c r="I975" i="12"/>
  <c r="I974" i="12"/>
  <c r="I973" i="12"/>
  <c r="I972" i="12"/>
  <c r="I971" i="12"/>
  <c r="I970" i="12"/>
  <c r="I969" i="12"/>
  <c r="I968" i="12"/>
  <c r="I967" i="12"/>
  <c r="I966" i="12"/>
  <c r="I965" i="12"/>
  <c r="I964" i="12"/>
  <c r="I963" i="12"/>
  <c r="I962" i="12"/>
  <c r="I961" i="12"/>
  <c r="I960" i="12"/>
  <c r="I959" i="12"/>
  <c r="I958" i="12"/>
  <c r="I957" i="12"/>
  <c r="I956" i="12"/>
  <c r="I955" i="12"/>
  <c r="I954" i="12"/>
  <c r="I953" i="12"/>
  <c r="I952" i="12"/>
  <c r="I951" i="12"/>
  <c r="I950" i="12"/>
  <c r="I949" i="12"/>
  <c r="I948" i="12"/>
  <c r="I947" i="12"/>
  <c r="I946" i="12"/>
  <c r="I945" i="12"/>
  <c r="I944" i="12"/>
  <c r="I943" i="12"/>
  <c r="I942" i="12"/>
  <c r="I941" i="12"/>
  <c r="I940" i="12"/>
  <c r="I939" i="12"/>
  <c r="I938" i="12"/>
  <c r="I937" i="12"/>
  <c r="I936" i="12"/>
  <c r="I935" i="12"/>
  <c r="I934" i="12"/>
  <c r="I933" i="12"/>
  <c r="I932" i="12"/>
  <c r="I931" i="12"/>
  <c r="I930" i="12"/>
  <c r="I929" i="12"/>
  <c r="I928" i="12"/>
  <c r="I927" i="12"/>
  <c r="I926" i="12"/>
  <c r="I925" i="12"/>
  <c r="I924" i="12"/>
  <c r="I923" i="12"/>
  <c r="I922" i="12"/>
  <c r="I921" i="12"/>
  <c r="I920" i="12"/>
  <c r="I919" i="12"/>
  <c r="I918" i="12"/>
  <c r="I917" i="12"/>
  <c r="I916" i="12"/>
  <c r="I915" i="12"/>
  <c r="I914" i="12"/>
  <c r="I913" i="12"/>
  <c r="I912" i="12"/>
  <c r="I911" i="12"/>
  <c r="I910" i="12"/>
  <c r="I909" i="12"/>
  <c r="I908" i="12"/>
  <c r="I907" i="12"/>
  <c r="I906" i="12"/>
  <c r="I905" i="12"/>
  <c r="I904" i="12"/>
  <c r="I903" i="12"/>
  <c r="I902" i="12"/>
  <c r="I901" i="12"/>
  <c r="I900" i="12"/>
  <c r="I899" i="12"/>
  <c r="I898" i="12"/>
  <c r="I897" i="12"/>
  <c r="I896" i="12"/>
  <c r="I895" i="12"/>
  <c r="I894" i="12"/>
  <c r="I893" i="12"/>
  <c r="I892" i="12"/>
  <c r="I891" i="12"/>
  <c r="I890" i="12"/>
  <c r="I889" i="12"/>
  <c r="I888" i="12"/>
  <c r="I887" i="12"/>
  <c r="I886" i="12"/>
  <c r="I885" i="12"/>
  <c r="I884" i="12"/>
  <c r="I883" i="12"/>
  <c r="I882" i="12"/>
  <c r="I881" i="12"/>
  <c r="I880" i="12"/>
  <c r="I879" i="12"/>
  <c r="I878" i="12"/>
  <c r="I877" i="12"/>
  <c r="I876" i="12"/>
  <c r="I875" i="12"/>
  <c r="I874" i="12"/>
  <c r="I873" i="12"/>
  <c r="I872" i="12"/>
  <c r="I871" i="12"/>
  <c r="I870" i="12"/>
  <c r="I869" i="12"/>
  <c r="I868" i="12"/>
  <c r="I867" i="12"/>
  <c r="I866" i="12"/>
  <c r="I865" i="12"/>
  <c r="I864" i="12"/>
  <c r="I863" i="12"/>
  <c r="I862" i="12"/>
  <c r="I861" i="12"/>
  <c r="I860" i="12"/>
  <c r="I859" i="12"/>
  <c r="I858" i="12"/>
  <c r="I857" i="12"/>
  <c r="I856" i="12"/>
  <c r="I855" i="12"/>
  <c r="I854" i="12"/>
  <c r="I853" i="12"/>
  <c r="I852" i="12"/>
  <c r="I851" i="12"/>
  <c r="I850" i="12"/>
  <c r="I849" i="12"/>
  <c r="I848" i="12"/>
  <c r="I847" i="12"/>
  <c r="I846" i="12"/>
  <c r="I845" i="12"/>
  <c r="I844" i="12"/>
  <c r="I843" i="12"/>
  <c r="I842" i="12"/>
  <c r="I841" i="12"/>
  <c r="I840" i="12"/>
  <c r="I839" i="12"/>
  <c r="I838" i="12"/>
  <c r="I837" i="12"/>
  <c r="I836" i="12"/>
  <c r="I835" i="12"/>
  <c r="I834" i="12"/>
  <c r="I833" i="12"/>
  <c r="I832" i="12"/>
  <c r="I831" i="12"/>
  <c r="I830" i="12"/>
  <c r="I829" i="12"/>
  <c r="I828" i="12"/>
  <c r="I827" i="12"/>
  <c r="I826" i="12"/>
  <c r="I825" i="12"/>
  <c r="I824" i="12"/>
  <c r="I823" i="12"/>
  <c r="I822" i="12"/>
  <c r="I821" i="12"/>
  <c r="I820" i="12"/>
  <c r="I819" i="12"/>
  <c r="I818" i="12"/>
  <c r="I817" i="12"/>
  <c r="I816" i="12"/>
  <c r="I815" i="12"/>
  <c r="I814" i="12"/>
  <c r="I813" i="12"/>
  <c r="I812" i="12"/>
  <c r="I811" i="12"/>
  <c r="I810" i="12"/>
  <c r="I809" i="12"/>
  <c r="I808" i="12"/>
  <c r="I807" i="12"/>
  <c r="I806" i="12"/>
  <c r="I805" i="12"/>
  <c r="I804" i="12"/>
  <c r="I803" i="12"/>
  <c r="I802" i="12"/>
  <c r="I801" i="12"/>
  <c r="I800" i="12"/>
  <c r="I799" i="12"/>
  <c r="I798" i="12"/>
  <c r="I797" i="12"/>
  <c r="I796" i="12"/>
  <c r="I795" i="12"/>
  <c r="I794" i="12"/>
  <c r="I793" i="12"/>
  <c r="I792" i="12"/>
  <c r="I791" i="12"/>
  <c r="I790" i="12"/>
  <c r="I789" i="12"/>
  <c r="I788" i="12"/>
  <c r="I787" i="12"/>
  <c r="I786" i="12"/>
  <c r="I785" i="12"/>
  <c r="I784" i="12"/>
  <c r="I783" i="12"/>
  <c r="I782" i="12"/>
  <c r="I781" i="12"/>
  <c r="I780" i="12"/>
  <c r="I779" i="12"/>
  <c r="I778" i="12"/>
  <c r="I777" i="12"/>
  <c r="I776" i="12"/>
  <c r="I775" i="12"/>
  <c r="I774" i="12"/>
  <c r="I773" i="12"/>
  <c r="I772" i="12"/>
  <c r="I771" i="12"/>
  <c r="I770" i="12"/>
  <c r="I769" i="12"/>
  <c r="I768" i="12"/>
  <c r="I767" i="12"/>
  <c r="I766" i="12"/>
  <c r="I765" i="12"/>
  <c r="I764" i="12"/>
  <c r="I763" i="12"/>
  <c r="I762" i="12"/>
  <c r="I761" i="12"/>
  <c r="I760" i="12"/>
  <c r="I759" i="12"/>
  <c r="I758" i="12"/>
  <c r="I757" i="12"/>
  <c r="I756" i="12"/>
  <c r="I755" i="12"/>
  <c r="I754" i="12"/>
  <c r="I753" i="12"/>
  <c r="I752" i="12"/>
  <c r="I751" i="12"/>
  <c r="I750" i="12"/>
  <c r="I749" i="12"/>
  <c r="I748" i="12"/>
  <c r="I747" i="12"/>
  <c r="I746" i="12"/>
  <c r="I745" i="12"/>
  <c r="I744" i="12"/>
  <c r="I743" i="12"/>
  <c r="I742" i="12"/>
  <c r="I741" i="12"/>
  <c r="I740" i="12"/>
  <c r="I739" i="12"/>
  <c r="I738" i="12"/>
  <c r="I737" i="12"/>
  <c r="I736" i="12"/>
  <c r="I735" i="12"/>
  <c r="I734" i="12"/>
  <c r="I733" i="12"/>
  <c r="I732" i="12"/>
  <c r="I731" i="12"/>
  <c r="I730" i="12"/>
  <c r="I729" i="12"/>
  <c r="I728" i="12"/>
  <c r="I727" i="12"/>
  <c r="I726" i="12"/>
  <c r="I725" i="12"/>
  <c r="I724" i="12"/>
  <c r="I723" i="12"/>
  <c r="I722" i="12"/>
  <c r="I721" i="12"/>
  <c r="I720" i="12"/>
  <c r="I719" i="12"/>
  <c r="I718" i="12"/>
  <c r="I717" i="12"/>
  <c r="I716" i="12"/>
  <c r="I715" i="12"/>
  <c r="I714" i="12"/>
  <c r="I713" i="12"/>
  <c r="I712" i="12"/>
  <c r="I711" i="12"/>
  <c r="I710" i="12"/>
  <c r="I709" i="12"/>
  <c r="I708" i="12"/>
  <c r="I707" i="12"/>
  <c r="I706" i="12"/>
  <c r="I705" i="12"/>
  <c r="I704" i="12"/>
  <c r="I703" i="12"/>
  <c r="I702" i="12"/>
  <c r="I701" i="12"/>
  <c r="I700" i="12"/>
  <c r="I699" i="12"/>
  <c r="I698" i="12"/>
  <c r="I697" i="12"/>
  <c r="I696" i="12"/>
  <c r="I695" i="12"/>
  <c r="I694" i="12"/>
  <c r="I693" i="12"/>
  <c r="I692" i="12"/>
  <c r="I691" i="12"/>
  <c r="I690" i="12"/>
  <c r="I689" i="12"/>
  <c r="I688" i="12"/>
  <c r="I687" i="12"/>
  <c r="I686" i="12"/>
  <c r="I685" i="12"/>
  <c r="I684" i="12"/>
  <c r="I683" i="12"/>
  <c r="I682" i="12"/>
  <c r="I681" i="12"/>
  <c r="I680" i="12"/>
  <c r="I679" i="12"/>
  <c r="I678" i="12"/>
  <c r="I677" i="12"/>
  <c r="I676" i="12"/>
  <c r="I675" i="12"/>
  <c r="I674" i="12"/>
  <c r="I673" i="12"/>
  <c r="I672" i="12"/>
  <c r="I671" i="12"/>
  <c r="I670" i="12"/>
  <c r="I669" i="12"/>
  <c r="I668" i="12"/>
  <c r="I667" i="12"/>
  <c r="I666" i="12"/>
  <c r="I665" i="12"/>
  <c r="I664" i="12"/>
  <c r="I663" i="12"/>
  <c r="I662" i="12"/>
  <c r="I661" i="12"/>
  <c r="I660" i="12"/>
  <c r="I659" i="12"/>
  <c r="I658" i="12"/>
  <c r="I657" i="12"/>
  <c r="I656" i="12"/>
  <c r="I655" i="12"/>
  <c r="I654" i="12"/>
  <c r="I653" i="12"/>
  <c r="I652" i="12"/>
  <c r="I651" i="12"/>
  <c r="I650" i="12"/>
  <c r="I649" i="12"/>
  <c r="I648" i="12"/>
  <c r="I647" i="12"/>
  <c r="I646" i="12"/>
  <c r="I645" i="12"/>
  <c r="I644" i="12"/>
  <c r="I643" i="12"/>
  <c r="I642" i="12"/>
  <c r="I641" i="12"/>
  <c r="I640" i="12"/>
  <c r="I639" i="12"/>
  <c r="I638" i="12"/>
  <c r="I637" i="12"/>
  <c r="I636" i="12"/>
  <c r="I635" i="12"/>
  <c r="I634" i="12"/>
  <c r="I633" i="12"/>
  <c r="I632" i="12"/>
  <c r="I631" i="12"/>
  <c r="I630" i="12"/>
  <c r="I629" i="12"/>
  <c r="I628" i="12"/>
  <c r="I627" i="12"/>
  <c r="I626" i="12"/>
  <c r="I625" i="12"/>
  <c r="I624" i="12"/>
  <c r="I623" i="12"/>
  <c r="I622" i="12"/>
  <c r="I621" i="12"/>
  <c r="I620" i="12"/>
  <c r="I619" i="12"/>
  <c r="I618" i="12"/>
  <c r="I617" i="12"/>
  <c r="I616" i="12"/>
  <c r="I615" i="12"/>
  <c r="I614" i="12"/>
  <c r="I613" i="12"/>
  <c r="I612" i="12"/>
  <c r="I611" i="12"/>
  <c r="I610" i="12"/>
  <c r="I609" i="12"/>
  <c r="I608" i="12"/>
  <c r="I607" i="12"/>
  <c r="I606" i="12"/>
  <c r="I605" i="12"/>
  <c r="I604" i="12"/>
  <c r="I603" i="12"/>
  <c r="I602" i="12"/>
  <c r="I601" i="12"/>
  <c r="I600" i="12"/>
  <c r="I599" i="12"/>
  <c r="I598" i="12"/>
  <c r="I597" i="12"/>
  <c r="I596" i="12"/>
  <c r="I595" i="12"/>
  <c r="I594" i="12"/>
  <c r="I593" i="12"/>
  <c r="I592" i="12"/>
  <c r="I591" i="12"/>
  <c r="I590" i="12"/>
  <c r="I589" i="12"/>
  <c r="I588" i="12"/>
  <c r="I587" i="12"/>
  <c r="I586" i="12"/>
  <c r="I585" i="12"/>
  <c r="I584" i="12"/>
  <c r="I583" i="12"/>
  <c r="I582" i="12"/>
  <c r="I581" i="12"/>
  <c r="I580" i="12"/>
  <c r="I579" i="12"/>
  <c r="I578" i="12"/>
  <c r="I577" i="12"/>
  <c r="I576" i="12"/>
  <c r="I575" i="12"/>
  <c r="I574" i="12"/>
  <c r="I573" i="12"/>
  <c r="I572" i="12"/>
  <c r="I571" i="12"/>
  <c r="I570" i="12"/>
  <c r="I569" i="12"/>
  <c r="I568" i="12"/>
  <c r="I567" i="12"/>
  <c r="I566" i="12"/>
  <c r="I565" i="12"/>
  <c r="I564" i="12"/>
  <c r="I563" i="12"/>
  <c r="I562" i="12"/>
  <c r="I561" i="12"/>
  <c r="I560" i="12"/>
  <c r="I559" i="12"/>
  <c r="I558" i="12"/>
  <c r="I557" i="12"/>
  <c r="I556" i="12"/>
  <c r="I555" i="12"/>
  <c r="I554" i="12"/>
  <c r="I553" i="12"/>
  <c r="I552" i="12"/>
  <c r="I551" i="12"/>
  <c r="I550" i="12"/>
  <c r="I549" i="12"/>
  <c r="I548" i="12"/>
  <c r="I547" i="12"/>
  <c r="I546" i="12"/>
  <c r="I545" i="12"/>
  <c r="I544" i="12"/>
  <c r="I543" i="12"/>
  <c r="I542" i="12"/>
  <c r="I541" i="12"/>
  <c r="I540" i="12"/>
  <c r="I539" i="12"/>
  <c r="I538" i="12"/>
  <c r="I537" i="12"/>
  <c r="I536" i="12"/>
  <c r="I535" i="12"/>
  <c r="I534" i="12"/>
  <c r="I533" i="12"/>
  <c r="I532" i="12"/>
  <c r="I531" i="12"/>
  <c r="I530" i="12"/>
  <c r="I529" i="12"/>
  <c r="I528" i="12"/>
  <c r="I527" i="12"/>
  <c r="I526" i="12"/>
  <c r="I525" i="12"/>
  <c r="I524" i="12"/>
  <c r="I523" i="12"/>
  <c r="I522" i="12"/>
  <c r="I521" i="12"/>
  <c r="I520" i="12"/>
  <c r="I519" i="12"/>
  <c r="I518" i="12"/>
  <c r="I517" i="12"/>
  <c r="I516" i="12"/>
  <c r="I515" i="12"/>
  <c r="I514" i="12"/>
  <c r="I513" i="12"/>
  <c r="I512" i="12"/>
  <c r="I511" i="12"/>
  <c r="I510" i="12"/>
  <c r="I509" i="12"/>
  <c r="I508" i="12"/>
  <c r="I507" i="12"/>
  <c r="I506" i="12"/>
  <c r="I505" i="12"/>
  <c r="I504" i="12"/>
  <c r="I503" i="12"/>
  <c r="I502" i="12"/>
  <c r="I501" i="12"/>
  <c r="I500" i="12"/>
  <c r="I499" i="12"/>
  <c r="I498" i="12"/>
  <c r="I497" i="12"/>
  <c r="I496" i="12"/>
  <c r="I495" i="12"/>
  <c r="I494" i="12"/>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65" i="12"/>
  <c r="I464" i="12"/>
  <c r="I463" i="12"/>
  <c r="I462" i="12"/>
  <c r="I461" i="12"/>
  <c r="I460" i="12"/>
  <c r="I459" i="12"/>
  <c r="I458" i="12"/>
  <c r="I457"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21" i="12"/>
  <c r="I420" i="12"/>
  <c r="I419" i="12"/>
  <c r="I418" i="12"/>
  <c r="I417" i="12"/>
  <c r="I416" i="12"/>
  <c r="I415" i="12"/>
  <c r="I414" i="12"/>
  <c r="I413"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Y18" i="12"/>
  <c r="Y28" i="12" s="1"/>
  <c r="Y17" i="12"/>
  <c r="Y27" i="12" s="1"/>
  <c r="Y16" i="12"/>
  <c r="Y26" i="12" s="1"/>
  <c r="Y15" i="12"/>
  <c r="Y25" i="12" s="1"/>
  <c r="X18" i="12"/>
  <c r="X28" i="12" s="1"/>
  <c r="X17" i="12"/>
  <c r="X27" i="12" s="1"/>
  <c r="X16" i="12"/>
  <c r="X26" i="12" s="1"/>
  <c r="X15" i="12"/>
  <c r="X25" i="12" s="1"/>
  <c r="W18" i="12"/>
  <c r="W28" i="12" s="1"/>
  <c r="W17" i="12"/>
  <c r="W27" i="12" s="1"/>
  <c r="W16" i="12"/>
  <c r="W26" i="12" s="1"/>
  <c r="W15" i="12"/>
  <c r="W25" i="12" s="1"/>
  <c r="V18" i="12"/>
  <c r="V28" i="12" s="1"/>
  <c r="V17" i="12"/>
  <c r="V27" i="12" s="1"/>
  <c r="V16" i="12"/>
  <c r="V26" i="12" s="1"/>
  <c r="V15" i="12"/>
  <c r="V25" i="12" s="1"/>
</calcChain>
</file>

<file path=xl/comments1.xml><?xml version="1.0" encoding="utf-8"?>
<comments xmlns="http://schemas.openxmlformats.org/spreadsheetml/2006/main">
  <authors>
    <author>Shayne Kavanagh</author>
  </authors>
  <commentList>
    <comment ref="A34" authorId="0" shapeId="0">
      <text>
        <r>
          <rPr>
            <sz val="9"/>
            <color indexed="81"/>
            <rFont val="Tahoma"/>
            <family val="2"/>
          </rPr>
          <t>Custom Format String</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<sst xmlns="http://schemas.openxmlformats.org/spreadsheetml/2006/main" count="537" uniqueCount="298">
  <si>
    <t>1) No attack occurs at all, OR…</t>
  </si>
  <si>
    <t>2) One attack occurs, OR…</t>
  </si>
  <si>
    <t>3) You are very unlucky and multiple attacks occur</t>
  </si>
  <si>
    <t>Generated with the SIPmath™ Modeler Tools from ProbabilityManagement.org</t>
  </si>
  <si>
    <t>Index</t>
  </si>
  <si>
    <t>Values</t>
  </si>
  <si>
    <t>Expected Value</t>
  </si>
  <si>
    <t>Series Name</t>
  </si>
  <si>
    <t>Integer chart?</t>
  </si>
  <si>
    <t>Loss Exceedance</t>
  </si>
  <si>
    <t>Number of Bins</t>
  </si>
  <si>
    <t>Label position</t>
  </si>
  <si>
    <t>Bin Width</t>
  </si>
  <si>
    <t>Decimals</t>
  </si>
  <si>
    <t>Scale</t>
  </si>
  <si>
    <t>Format Char</t>
  </si>
  <si>
    <t>Use Axis Title?</t>
  </si>
  <si>
    <t>Axis Title</t>
  </si>
  <si>
    <t>Min</t>
  </si>
  <si>
    <t>Bin Range</t>
  </si>
  <si>
    <t>Frequency</t>
  </si>
  <si>
    <t>Labels</t>
  </si>
  <si>
    <t>Cumulative</t>
  </si>
  <si>
    <t>Format Strings</t>
  </si>
  <si>
    <t>General</t>
  </si>
  <si>
    <t>$#,##0.00</t>
  </si>
  <si>
    <t>_($* #,##0.00_);_($* (#,##0.00);_($* " - "??_);_(@_)</t>
  </si>
  <si>
    <t>m/d/yyyy</t>
  </si>
  <si>
    <t>[$-x-systime] h: mm: ss AM / PM</t>
  </si>
  <si>
    <t># ?/?</t>
  </si>
  <si>
    <t>@</t>
  </si>
  <si>
    <t>00000-0000</t>
  </si>
  <si>
    <t>Format Names</t>
  </si>
  <si>
    <t>Number</t>
  </si>
  <si>
    <t>Currency</t>
  </si>
  <si>
    <t>Accounting</t>
  </si>
  <si>
    <t>Date</t>
  </si>
  <si>
    <t>Time</t>
  </si>
  <si>
    <t>Percentage</t>
  </si>
  <si>
    <t>Fraction</t>
  </si>
  <si>
    <t>Scientific</t>
  </si>
  <si>
    <t>Text</t>
  </si>
  <si>
    <t>Special</t>
  </si>
  <si>
    <t>Custom</t>
  </si>
  <si>
    <t>Lambda</t>
  </si>
  <si>
    <t>Poisson Distribution</t>
  </si>
  <si>
    <t>Random Variable</t>
  </si>
  <si>
    <t>Poisson_Distribution</t>
  </si>
  <si>
    <t>user inputs for sum of lognormals</t>
  </si>
  <si>
    <r>
      <t>q</t>
    </r>
    <r>
      <rPr>
        <vertAlign val="subscript"/>
        <sz val="11"/>
        <color theme="1"/>
        <rFont val="Calibri"/>
        <family val="2"/>
        <scheme val="minor"/>
      </rPr>
      <t>0.5</t>
    </r>
  </si>
  <si>
    <r>
      <t>(1.1&lt;=q</t>
    </r>
    <r>
      <rPr>
        <i/>
        <vertAlign val="subscript"/>
        <sz val="10"/>
        <color theme="1"/>
        <rFont val="Calibri"/>
        <family val="2"/>
        <scheme val="minor"/>
      </rPr>
      <t>0.9</t>
    </r>
    <r>
      <rPr>
        <i/>
        <sz val="10"/>
        <color theme="1"/>
        <rFont val="Calibri"/>
        <family val="2"/>
        <scheme val="minor"/>
      </rPr>
      <t>/q</t>
    </r>
    <r>
      <rPr>
        <i/>
        <vertAlign val="subscript"/>
        <sz val="10"/>
        <color theme="1"/>
        <rFont val="Calibri"/>
        <family val="2"/>
        <scheme val="minor"/>
      </rPr>
      <t>0.5</t>
    </r>
    <r>
      <rPr>
        <i/>
        <sz val="10"/>
        <color theme="1"/>
        <rFont val="Calibri"/>
        <family val="2"/>
        <scheme val="minor"/>
      </rPr>
      <t>&lt;=10)</t>
    </r>
  </si>
  <si>
    <t>pHi</t>
  </si>
  <si>
    <r>
      <t>q</t>
    </r>
    <r>
      <rPr>
        <vertAlign val="subscript"/>
        <sz val="11"/>
        <color theme="1"/>
        <rFont val="Calibri"/>
        <family val="2"/>
        <scheme val="minor"/>
      </rPr>
      <t>pHi</t>
    </r>
  </si>
  <si>
    <t>n</t>
  </si>
  <si>
    <t>Prob (y)</t>
  </si>
  <si>
    <t>sum of n IID lognormals</t>
  </si>
  <si>
    <t>CDF (x)</t>
  </si>
  <si>
    <t>PDF (y')</t>
  </si>
  <si>
    <t>scaling</t>
  </si>
  <si>
    <t>constants</t>
  </si>
  <si>
    <t>a</t>
  </si>
  <si>
    <t>stored data</t>
  </si>
  <si>
    <r>
      <t>shape list (q</t>
    </r>
    <r>
      <rPr>
        <vertAlign val="subscript"/>
        <sz val="11"/>
        <color theme="1"/>
        <rFont val="Calibri"/>
        <family val="2"/>
        <scheme val="minor"/>
      </rPr>
      <t>0.9</t>
    </r>
    <r>
      <rPr>
        <sz val="11"/>
        <color theme="1"/>
        <rFont val="Calibri"/>
        <family val="2"/>
        <scheme val="minor"/>
      </rPr>
      <t>/q</t>
    </r>
    <r>
      <rPr>
        <vertAlign val="subscript"/>
        <sz val="11"/>
        <color theme="1"/>
        <rFont val="Calibri"/>
        <family val="2"/>
        <scheme val="minor"/>
      </rPr>
      <t>0.5</t>
    </r>
    <r>
      <rPr>
        <sz val="11"/>
        <color theme="1"/>
        <rFont val="Calibri"/>
        <family val="2"/>
        <scheme val="minor"/>
      </rPr>
      <t>)</t>
    </r>
  </si>
  <si>
    <r>
      <t>Y</t>
    </r>
    <r>
      <rPr>
        <vertAlign val="superscript"/>
        <sz val="11"/>
        <color theme="1"/>
        <rFont val="Calibri"/>
        <family val="2"/>
        <scheme val="minor"/>
      </rPr>
      <t>-1</t>
    </r>
  </si>
  <si>
    <t>Table of Quantiles (Q) -- average of n IID samples over 1 million trials</t>
  </si>
  <si>
    <t>Mathematica: convolution 2.1 all in one 1 mm lognormal triangular</t>
  </si>
  <si>
    <t>shape</t>
  </si>
  <si>
    <t>cum</t>
  </si>
  <si>
    <r>
      <t>(q</t>
    </r>
    <r>
      <rPr>
        <vertAlign val="subscript"/>
        <sz val="11"/>
        <color theme="1"/>
        <rFont val="Calibri"/>
        <family val="2"/>
        <scheme val="minor"/>
      </rPr>
      <t>0.9</t>
    </r>
    <r>
      <rPr>
        <sz val="11"/>
        <color theme="1"/>
        <rFont val="Calibri"/>
        <family val="2"/>
        <scheme val="minor"/>
      </rPr>
      <t>/q</t>
    </r>
    <r>
      <rPr>
        <vertAlign val="subscript"/>
        <sz val="11"/>
        <color theme="1"/>
        <rFont val="Calibri"/>
        <family val="2"/>
        <scheme val="minor"/>
      </rPr>
      <t>0.5)</t>
    </r>
  </si>
  <si>
    <t>prob</t>
  </si>
  <si>
    <t>chart data</t>
  </si>
  <si>
    <t>log metalog parameters</t>
  </si>
  <si>
    <t>y</t>
  </si>
  <si>
    <t>x</t>
  </si>
  <si>
    <t>chart titles</t>
  </si>
  <si>
    <t>Lognormal</t>
  </si>
  <si>
    <t>Random</t>
  </si>
  <si>
    <t>Lognormal, with Poisson</t>
  </si>
  <si>
    <t>CALCULATIONS FOR MODEL - DO NOT MODIFY</t>
  </si>
  <si>
    <t>LognormalWithPoisson</t>
  </si>
  <si>
    <t>Lognormal, Single Attack</t>
  </si>
  <si>
    <t>X</t>
  </si>
  <si>
    <t>Y</t>
  </si>
  <si>
    <t>LognormalWithMitigations</t>
  </si>
  <si>
    <t>Damages</t>
  </si>
  <si>
    <t>Percentiles</t>
  </si>
  <si>
    <t>LogNormal, Single Attack, With Mitigations</t>
  </si>
  <si>
    <t>LognormalWithPoissonAndMitigations</t>
  </si>
  <si>
    <t>Poisson Distribution With Mitigation</t>
  </si>
  <si>
    <t>Poisson_Distribution_With_Mitigation</t>
  </si>
  <si>
    <t>What is the chance that you will be the victim of a successful ransomware attack within the next year?-&gt;</t>
  </si>
  <si>
    <t>SID</t>
  </si>
  <si>
    <t>&lt;-this cell must be a percentage</t>
  </si>
  <si>
    <t>It will reduce the cost by this much (%)-&gt;</t>
  </si>
  <si>
    <t>Number of years for one attack</t>
  </si>
  <si>
    <t>...Once every year</t>
  </si>
  <si>
    <t>Poisson Average, No Mitigation</t>
  </si>
  <si>
    <t>Here are the damages from a single attack, if an attack occurs with your mitigations and with out….</t>
  </si>
  <si>
    <t>Here is the difference</t>
  </si>
  <si>
    <t>Here is your annual cost of your new mitigation strategies</t>
  </si>
  <si>
    <t>If you DO invest in mitigations, your chance is…-&gt;</t>
  </si>
  <si>
    <t>If you DO NOT invest in mitigations, your chance is…-&gt;</t>
  </si>
  <si>
    <t>What are the terms of a commercial insurance policy you are considering?</t>
  </si>
  <si>
    <t>Enter your retention here-&gt;</t>
  </si>
  <si>
    <t>Enter your limit here-&gt;</t>
  </si>
  <si>
    <t>What is the cost-benefit of your commercial policy?</t>
  </si>
  <si>
    <t>Payouts_With_Mitigations</t>
  </si>
  <si>
    <t>Payouts_Without_Mitigations</t>
  </si>
  <si>
    <t>Average</t>
  </si>
  <si>
    <t>Step 1 - Your Baseline Risk</t>
  </si>
  <si>
    <t>Let's estimate what are the potential damages would be if you are the victim of a successful attack…</t>
  </si>
  <si>
    <t>STEP 2 - Analysis for your Baseline Risk</t>
  </si>
  <si>
    <t>Label for dashboard</t>
  </si>
  <si>
    <t>NUMBER OF ATTACKS, BASELINE</t>
  </si>
  <si>
    <t>Enter the dollar value of damages for a hypothetical attack-&gt;</t>
  </si>
  <si>
    <t>Now let's go on to Step 3…</t>
  </si>
  <si>
    <t>Now let's go on to Step 2…</t>
  </si>
  <si>
    <t>STEP 3 - Add Your Investment in New Cybersecurity Controls</t>
  </si>
  <si>
    <t>You may wish to invest in new cybersecurity controls that reduce the chance of a successful attack or that reduce the damages from a successful attack</t>
  </si>
  <si>
    <t>The Chance of a Successful Attack</t>
  </si>
  <si>
    <t>We'll define damages at two different "percentiles", the 50th and 90th percentiles</t>
  </si>
  <si>
    <t>It will reduce the chance by this much-&gt;</t>
  </si>
  <si>
    <t>How much do these controls cost?-&gt;</t>
  </si>
  <si>
    <t>&lt;-this should be an annualized cost*</t>
  </si>
  <si>
    <t>NUMBER OF ATTACKS, WITH CONTROLS</t>
  </si>
  <si>
    <t>With your controls added, you can expect a successful attack…</t>
  </si>
  <si>
    <t>Without the controls you could expect an attack…</t>
  </si>
  <si>
    <t>The Damages from a Successful Attack</t>
  </si>
  <si>
    <r>
      <t>What impact will your controls have</t>
    </r>
    <r>
      <rPr>
        <b/>
        <u/>
        <sz val="11"/>
        <color theme="1"/>
        <rFont val="Calibri"/>
        <family val="2"/>
        <scheme val="minor"/>
      </rPr>
      <t xml:space="preserve"> on the cost of an attack</t>
    </r>
    <r>
      <rPr>
        <b/>
        <sz val="11"/>
        <color theme="1"/>
        <rFont val="Calibri"/>
        <family val="2"/>
        <scheme val="minor"/>
      </rPr>
      <t>, if one occurs?</t>
    </r>
  </si>
  <si>
    <t>&lt;-the average may include many instances where the damage is zero, but other instances where the damage is considerable</t>
  </si>
  <si>
    <t>Here is your average annual damages after ALL mitigations</t>
  </si>
  <si>
    <t>STEP 4 - Add Your Insurance</t>
  </si>
  <si>
    <t>Let's start with self-insurance or retention on a commercial policy…*</t>
  </si>
  <si>
    <t>NUMBER OF SUCCESSFUL ATTACKS, BASELINE</t>
  </si>
  <si>
    <t>NUMBER OF SUCCESSFUL ATTACKS, WITH CONTROLS ADDED</t>
  </si>
  <si>
    <t>DAMAGES FROM SINGLE ATTACK, BASELINE</t>
  </si>
  <si>
    <t>DAMAGES FROM ATTACKS, GIVEN CHANCE OF ATTACK, BASELINE</t>
  </si>
  <si>
    <t>BASELINE RISK CALCULATIONS</t>
  </si>
  <si>
    <t>RISK CALCULATIONS, WITH CONTROLS ADDED</t>
  </si>
  <si>
    <t>DAMAGE FROM SINGLE ATTACK, WITH CONTROLS ADDED</t>
  </si>
  <si>
    <t>DAMAGES FROM ATTACKS, GIVEN CHANCE OF ATTACK, WITH CONTROLS ADDED</t>
  </si>
  <si>
    <t>If you DO invest in controls your chance is…-&gt;</t>
  </si>
  <si>
    <t>If you DO NOT invest in controls your chance is…-&gt;</t>
  </si>
  <si>
    <t>&lt;-Enter custom percentile here</t>
  </si>
  <si>
    <t>Now let's go on to Step 4…</t>
  </si>
  <si>
    <t>Now let's go on to Step 5…</t>
  </si>
  <si>
    <t xml:space="preserve"> POLICY PAYOUTS</t>
  </si>
  <si>
    <t xml:space="preserve">RISK CALCULATIONS, WITH INSURANCE </t>
  </si>
  <si>
    <t>Payouts With Controls</t>
  </si>
  <si>
    <t>Payouts Without Controls</t>
  </si>
  <si>
    <t>INSURANCE POLICY PAYOUTS</t>
  </si>
  <si>
    <t>STEP 5 - Analysis of Your Options</t>
  </si>
  <si>
    <t>Controls to reduce the chance of a successful attack…</t>
  </si>
  <si>
    <t>…Will reduce the chance by this much-&gt;</t>
  </si>
  <si>
    <t>…Will cost this much-&gt;</t>
  </si>
  <si>
    <t>…Will reduce damages by this much-&gt;</t>
  </si>
  <si>
    <t>Controls to reduce the damages from a successful attack…</t>
  </si>
  <si>
    <t>For a commercial insurance policy…</t>
  </si>
  <si>
    <t>Your retention is this-&gt;</t>
  </si>
  <si>
    <t>Self-insurance and/or retention…</t>
  </si>
  <si>
    <t>-&gt;</t>
  </si>
  <si>
    <t>Our cost of capital is-&gt;</t>
  </si>
  <si>
    <t>Do Nothing</t>
  </si>
  <si>
    <t>Your limit is this-&gt;</t>
  </si>
  <si>
    <t>The cost of your policy with NO CONTROLS is this-&gt;</t>
  </si>
  <si>
    <t>The cost of your policy with ALL CONTROLS is this-&gt;</t>
  </si>
  <si>
    <t>Controls only</t>
  </si>
  <si>
    <t>Controls + Self-Insurance + Commercial Insurance</t>
  </si>
  <si>
    <t>RISK CALCULATIONS FOR FINAL ANALYSIS</t>
  </si>
  <si>
    <t>STEP 1</t>
  </si>
  <si>
    <t>STEP 3</t>
  </si>
  <si>
    <t>STEP 4</t>
  </si>
  <si>
    <t>STEP 5</t>
  </si>
  <si>
    <t>DamageGivenChanceAndControls_Step5</t>
  </si>
  <si>
    <t>Controls + Self Insurance (cost of capital only)**</t>
  </si>
  <si>
    <t>Step5_AttacksWithControls</t>
  </si>
  <si>
    <t>Step5DamgsOneAttackWithControls</t>
  </si>
  <si>
    <t>Step5PayoutsWControls</t>
  </si>
  <si>
    <t>Step5PayoutsWOcontrols</t>
  </si>
  <si>
    <t>LABELS FOR SCATTER PLOT</t>
  </si>
  <si>
    <t>Controls + Self-Insure</t>
  </si>
  <si>
    <t>Controls + Self-Insure + Commercial</t>
  </si>
  <si>
    <t>Self Insure + Commerial, No New Controls</t>
  </si>
  <si>
    <t>A) Here is a recap of how you defined key variables in the previous steps…</t>
  </si>
  <si>
    <t>B) Review the values we'll use for the final analysis. Change any you like.</t>
  </si>
  <si>
    <t>C) Define one new variable we'll need: your cost of capital*</t>
  </si>
  <si>
    <t>Step5Damages with Controls, Less Self Insurance</t>
  </si>
  <si>
    <t>Step5LossesWithControlsAndSelfInsurance</t>
  </si>
  <si>
    <t>Unplanned Losses with Insurance</t>
  </si>
  <si>
    <t>Unplanned Losses after Self Insurance</t>
  </si>
  <si>
    <t>UNPLANNED LOSSES WITH INSURANCE</t>
  </si>
  <si>
    <t>Step5UnplannedLossesAferControlsAndSelfAndCommercialInsurance</t>
  </si>
  <si>
    <t>Step5UnplannedLossesWithInsurancesNoControls</t>
  </si>
  <si>
    <t>Max for Breakeven line</t>
  </si>
  <si>
    <t>Min for Breakeven line</t>
  </si>
  <si>
    <t>Breakeven Line</t>
  </si>
  <si>
    <t>You are willing to put this much aside to absorb losses-&gt;</t>
  </si>
  <si>
    <t xml:space="preserve">How much are you willing put aside for retention / self-insurance? </t>
  </si>
  <si>
    <t>We are willing to put aside this much ($)-&gt;</t>
  </si>
  <si>
    <t>Here is the chance of exceeding your retention / self-insurance amount…</t>
  </si>
  <si>
    <t>WARNING! Our model does not address exclusions from the policy. Exclusions could result in a lower payout**</t>
  </si>
  <si>
    <t>Self-Insurance Limit</t>
  </si>
  <si>
    <t>Controls + Self Insurance</t>
  </si>
  <si>
    <t>We will define risk as: 1) the  chance that one or more successful ransomware attacks occur in a single year; multiplied by 2) the damage that a successful ransomware attack would do</t>
  </si>
  <si>
    <t>You could also look at this as the "expected number" of successful attacks. This could be a number less than 1 as it an "average number". So if you expected 1 successful attack every 10 years, your expected number of attacks for single year would be 0.10. Here is the expected number of attacks based on the percentage above-&gt;</t>
  </si>
  <si>
    <t xml:space="preserve">&lt;-This is the midpoint. Damages have a 50% chance of being higher than this or  lower. </t>
  </si>
  <si>
    <t>Self Insurance + Commercial Insurance, No New Controls</t>
  </si>
  <si>
    <t>Consider your strategy for self-insurance or commercial insurance to cover losses</t>
  </si>
  <si>
    <r>
      <t xml:space="preserve">What impact will your controls have </t>
    </r>
    <r>
      <rPr>
        <b/>
        <u/>
        <sz val="11"/>
        <color theme="1"/>
        <rFont val="Calibri"/>
        <family val="2"/>
        <scheme val="minor"/>
      </rPr>
      <t>on the chance you will experience a successful attack</t>
    </r>
    <r>
      <rPr>
        <b/>
        <sz val="11"/>
        <color theme="1"/>
        <rFont val="Calibri"/>
        <family val="2"/>
        <scheme val="minor"/>
      </rPr>
      <t xml:space="preserve"> within the next year?</t>
    </r>
  </si>
  <si>
    <t>How much do these mitigations cost?-&gt;</t>
  </si>
  <si>
    <t>Let's review the impact of your investment in cybersecurity controls…</t>
  </si>
  <si>
    <t>Uniform01</t>
  </si>
  <si>
    <t>Uniform02</t>
  </si>
  <si>
    <t>Uniform03</t>
  </si>
  <si>
    <t>Uniform04</t>
  </si>
  <si>
    <t>Uniform05</t>
  </si>
  <si>
    <t>Uniform06</t>
  </si>
  <si>
    <t>Uniform07</t>
  </si>
  <si>
    <t>Uniform08</t>
  </si>
  <si>
    <t>Uniform09</t>
  </si>
  <si>
    <t>Uniform10</t>
  </si>
  <si>
    <t>Given the chance of a successful attack from Step 1, you can expect a successful attack…</t>
  </si>
  <si>
    <t>We'll add  controls to reduce your risk</t>
  </si>
  <si>
    <t>Estimate the Impact of Controls to Reduce the Chance of Successful Attack</t>
  </si>
  <si>
    <t>Estimate the Impact of Controls to Reduce the Damages from a Successful Attack</t>
  </si>
  <si>
    <t>We'll add insurance to absorb or transfer risk</t>
  </si>
  <si>
    <t>Here is the chance of exceeding your policy limit…</t>
  </si>
  <si>
    <t>We'll tie it all together</t>
  </si>
  <si>
    <t xml:space="preserve">First, let's see how many successful attacks you might expect in a given year, given the chance of a successful attack we have in Step 1. </t>
  </si>
  <si>
    <r>
      <t xml:space="preserve">The graph below shows the damages from a single attack, </t>
    </r>
    <r>
      <rPr>
        <b/>
        <u/>
        <sz val="11"/>
        <color theme="1"/>
        <rFont val="Calibri"/>
        <family val="2"/>
        <scheme val="minor"/>
      </rPr>
      <t>IF</t>
    </r>
    <r>
      <rPr>
        <sz val="11"/>
        <color theme="1"/>
        <rFont val="Calibri"/>
        <family val="2"/>
        <scheme val="minor"/>
      </rPr>
      <t xml:space="preserve"> a successful attack occurs…</t>
    </r>
  </si>
  <si>
    <t>You can explore the  graph too…</t>
  </si>
  <si>
    <t xml:space="preserve">Let's move on to explore your risk WITHOUT assuming a succuseful attack occurs. </t>
  </si>
  <si>
    <t>Here is the total expected damages in a year given, the chance that…</t>
  </si>
  <si>
    <t>Here is your average annual damages prior to any controls (baseline risk)</t>
  </si>
  <si>
    <t>Here is your annual, average return on investment</t>
  </si>
  <si>
    <t>Actual Percentiles</t>
  </si>
  <si>
    <t>Graph Labels</t>
  </si>
  <si>
    <t>Option</t>
  </si>
  <si>
    <t>Controls</t>
  </si>
  <si>
    <t>Capital</t>
  </si>
  <si>
    <t>Insurance</t>
  </si>
  <si>
    <t>Direct Expenses</t>
  </si>
  <si>
    <t>Total</t>
  </si>
  <si>
    <t>Cyber Losses</t>
  </si>
  <si>
    <t>Coverage</t>
  </si>
  <si>
    <t>Buffer</t>
  </si>
  <si>
    <t xml:space="preserve">Losses </t>
  </si>
  <si>
    <t>Absorbed?</t>
  </si>
  <si>
    <t>Exp, Losses</t>
  </si>
  <si>
    <t>Net Coverage</t>
  </si>
  <si>
    <t>Tail</t>
  </si>
  <si>
    <t>Table 1. Average</t>
  </si>
  <si>
    <t>Table 2.  Percentile</t>
  </si>
  <si>
    <t>Table 2.  Tail Average</t>
  </si>
  <si>
    <t>Remaining</t>
  </si>
  <si>
    <t>Proof of averages</t>
  </si>
  <si>
    <t>Ins+Controls</t>
  </si>
  <si>
    <t>New SIPS to aid in chance calcs</t>
  </si>
  <si>
    <t>Insurance No Controls</t>
  </si>
  <si>
    <t>Losses with</t>
  </si>
  <si>
    <t>Avg if Insuff.</t>
  </si>
  <si>
    <t>by amount greater than:</t>
  </si>
  <si>
    <t>Chance of Insufficient Capital:</t>
  </si>
  <si>
    <t>Note:  Direct Expenses not included in Loss and Capital calcs.</t>
  </si>
  <si>
    <t>Losses Net</t>
  </si>
  <si>
    <t>Average Exceedence if Insufficient Capital</t>
  </si>
  <si>
    <t>PROOFS AND HELPER CALCULATIONS</t>
  </si>
  <si>
    <t>PLOT MAKER</t>
  </si>
  <si>
    <t>CHANCES OF…</t>
  </si>
  <si>
    <t>Choose %ile:</t>
  </si>
  <si>
    <t>Losses &amp; Insurance Payouts</t>
  </si>
  <si>
    <t>Costs (what you budget plus cost of capital)</t>
  </si>
  <si>
    <t>Reserves</t>
  </si>
  <si>
    <t>Evaluation based on Averages</t>
  </si>
  <si>
    <t>We can start with your average costs and losses….</t>
  </si>
  <si>
    <t>Evaluation based on Percentiles</t>
  </si>
  <si>
    <t>We can evaluate your options by "percentile"…**</t>
  </si>
  <si>
    <t>Choose Your Percentile-&gt;</t>
  </si>
  <si>
    <t>(Costs will be the same as in the average scenario)</t>
  </si>
  <si>
    <t>Payout</t>
  </si>
  <si>
    <t>We can evaluate your options by the "tail average"***</t>
  </si>
  <si>
    <t>Evaluation based on Tail Averages</t>
  </si>
  <si>
    <t>(self-insurance)</t>
  </si>
  <si>
    <t>Step5LossesWithInsuranceAndControls</t>
  </si>
  <si>
    <t>Step5LossesWithoutControsAndWithInsurance</t>
  </si>
  <si>
    <t>Cost of</t>
  </si>
  <si>
    <t>Controls + All Insurances</t>
  </si>
  <si>
    <t>No new controls  + All insurances</t>
  </si>
  <si>
    <t>Chance of Insufficient Reserves VS. Cost of Strategy</t>
  </si>
  <si>
    <t xml:space="preserve"> Your Percentile-&gt;</t>
  </si>
  <si>
    <t>with controls</t>
  </si>
  <si>
    <t>no controls</t>
  </si>
  <si>
    <t>D) Let's analyze and evaluate your choices</t>
  </si>
  <si>
    <t>Cost of policy with NEW ADDED controls-&gt;</t>
  </si>
  <si>
    <t>Your Payout on a policy with NO NEW controls is-&gt;</t>
  </si>
  <si>
    <t>Cost of policy with NO NEW controls-&gt;</t>
  </si>
  <si>
    <t>Your Payout on a policy with NEW ADDED controls is-&gt;</t>
  </si>
  <si>
    <t>&lt;-Extreme percentile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</si>
</sst>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00"/>
    <numFmt numFmtId="166" formatCode="0.0"/>
    <numFmt numFmtId="167" formatCode="0.0000"/>
    <numFmt numFmtId="168" formatCode="_(* #,##0.0000_);_(* \(#,##0.0000\);_(* &quot;-&quot;??_);_(@_)"/>
    <numFmt numFmtId="169" formatCode="_(* #,##0.00000_);_(* \(#,##0.00000\);_(* &quot;-&quot;??_);_(@_)"/>
    <numFmt numFmtId="170" formatCode="0.0%"/>
    <numFmt numFmtId="171" formatCode="_(* #,##0_);_(* \(#,##0\);_(* &quot;-&quot;??_);_(@_)"/>
  </numFmts>
  <fonts count="24" x14ac:knownFonts="1">
    <font>
      <sz val="11"/>
      <color theme="1"/>
      <name val="Calibri"/>
      <family val="2"/>
      <scheme val="minor"/>
    </font>
    <font>
      <sz val="11"/>
      <color theme="1"/>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sz val="9"/>
      <color indexed="81"/>
      <name val="Tahoma"/>
      <family val="2"/>
    </font>
    <font>
      <vertAlign val="subscript"/>
      <sz val="11"/>
      <color theme="1"/>
      <name val="Calibri"/>
      <family val="2"/>
      <scheme val="minor"/>
    </font>
    <font>
      <i/>
      <sz val="10"/>
      <color theme="1"/>
      <name val="Calibri"/>
      <family val="2"/>
      <scheme val="minor"/>
    </font>
    <font>
      <i/>
      <vertAlign val="subscript"/>
      <sz val="10"/>
      <color theme="1"/>
      <name val="Calibri"/>
      <family val="2"/>
      <scheme val="minor"/>
    </font>
    <font>
      <vertAlign val="superscript"/>
      <sz val="11"/>
      <color theme="1"/>
      <name val="Calibri"/>
      <family val="2"/>
      <scheme val="minor"/>
    </font>
    <font>
      <i/>
      <sz val="8"/>
      <color theme="1"/>
      <name val="Calibri"/>
      <family val="2"/>
      <scheme val="minor"/>
    </font>
    <font>
      <i/>
      <sz val="11"/>
      <color theme="1"/>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b/>
      <u/>
      <sz val="11"/>
      <color theme="1"/>
      <name val="Calibri"/>
      <family val="2"/>
      <scheme val="minor"/>
    </font>
    <font>
      <b/>
      <sz val="16"/>
      <color rgb="FFFF0000"/>
      <name val="Calibri"/>
      <family val="2"/>
      <scheme val="minor"/>
    </font>
    <font>
      <b/>
      <sz val="20"/>
      <color theme="1"/>
      <name val="Calibri"/>
      <family val="2"/>
      <scheme val="minor"/>
    </font>
    <font>
      <b/>
      <u/>
      <sz val="14"/>
      <color theme="1"/>
      <name val="Calibri"/>
      <family val="2"/>
      <scheme val="minor"/>
    </font>
    <font>
      <b/>
      <sz val="16"/>
      <name val="Calibri"/>
      <family val="2"/>
      <scheme val="minor"/>
    </font>
    <font>
      <b/>
      <sz val="11"/>
      <color theme="0"/>
      <name val="Calibri"/>
      <family val="2"/>
      <scheme val="minor"/>
    </font>
    <font>
      <sz val="8"/>
      <name val="Calibri"/>
      <family val="2"/>
      <scheme val="minor"/>
    </font>
  </fonts>
  <fills count="24">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rgb="FFFF0000"/>
        <bgColor indexed="64"/>
      </patternFill>
    </fill>
    <fill>
      <patternFill patternType="solid">
        <fgColor rgb="FFCCFFCC"/>
        <bgColor indexed="64"/>
      </patternFill>
    </fill>
    <fill>
      <patternFill patternType="solid">
        <fgColor rgb="FFFFFFCC"/>
        <bgColor indexed="64"/>
      </patternFill>
    </fill>
    <fill>
      <patternFill patternType="solid">
        <fgColor rgb="FFFFC000"/>
        <bgColor indexed="64"/>
      </patternFill>
    </fill>
    <fill>
      <patternFill patternType="solid">
        <fgColor rgb="FFCCFFFF"/>
        <bgColor indexed="64"/>
      </patternFill>
    </fill>
    <fill>
      <patternFill patternType="solid">
        <fgColor theme="1"/>
        <bgColor indexed="64"/>
      </patternFill>
    </fill>
    <fill>
      <patternFill patternType="solid">
        <fgColor rgb="FFC5D9F1"/>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C5"/>
        <bgColor indexed="64"/>
      </patternFill>
    </fill>
    <fill>
      <patternFill patternType="solid">
        <fgColor rgb="FFFFFF8F"/>
        <bgColor indexed="64"/>
      </patternFill>
    </fill>
    <fill>
      <patternFill patternType="solid">
        <fgColor rgb="FFE3DE00"/>
        <bgColor indexed="64"/>
      </patternFill>
    </fill>
    <fill>
      <patternFill patternType="solid">
        <fgColor theme="0" tint="-0.14999847407452621"/>
        <bgColor indexed="64"/>
      </patternFill>
    </fill>
  </fills>
  <borders count="47">
    <border>
      <left/>
      <right/>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rgb="FF808080"/>
      </left>
      <right style="thin">
        <color rgb="FF808080"/>
      </right>
      <top style="thin">
        <color rgb="FF808080"/>
      </top>
      <bottom style="thin">
        <color rgb="FF80808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808080"/>
      </left>
      <right style="thin">
        <color rgb="FF808080"/>
      </right>
      <top style="thin">
        <color rgb="FF80808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cellStyleXfs>
  <cellXfs count="283">
    <xf numFmtId="0" fontId="0" fillId="0" borderId="0" xfId="0"/>
    <xf numFmtId="0" fontId="6" fillId="0" borderId="0" xfId="0" applyFont="1"/>
    <xf numFmtId="0" fontId="4" fillId="0" borderId="0" xfId="0" applyFont="1"/>
    <xf numFmtId="9" fontId="2" fillId="2" borderId="1" xfId="3" applyFont="1" applyFill="1" applyBorder="1" applyAlignment="1">
      <alignment horizontal="center"/>
    </xf>
    <xf numFmtId="9" fontId="4" fillId="0" borderId="0" xfId="3" applyFont="1" applyAlignment="1">
      <alignment horizontal="center"/>
    </xf>
    <xf numFmtId="9" fontId="0" fillId="0" borderId="0" xfId="3" applyFont="1" applyAlignment="1">
      <alignment horizontal="right"/>
    </xf>
    <xf numFmtId="164" fontId="2" fillId="2" borderId="1" xfId="2" applyNumberFormat="1" applyFont="1" applyFill="1" applyBorder="1" applyAlignment="1">
      <alignment horizontal="center"/>
    </xf>
    <xf numFmtId="0" fontId="3" fillId="0" borderId="0" xfId="0" applyFont="1"/>
    <xf numFmtId="0" fontId="0" fillId="0" borderId="0" xfId="0" applyAlignment="1">
      <alignment horizontal="right"/>
    </xf>
    <xf numFmtId="0" fontId="0" fillId="0" borderId="0" xfId="0" applyAlignment="1">
      <alignment horizontal="center"/>
    </xf>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9" fontId="0" fillId="0" borderId="0" xfId="0" applyNumberFormat="1"/>
    <xf numFmtId="0" fontId="0" fillId="0" borderId="2" xfId="0" applyBorder="1"/>
    <xf numFmtId="0" fontId="0" fillId="0" borderId="3" xfId="0" applyBorder="1"/>
    <xf numFmtId="0" fontId="0" fillId="3" borderId="4" xfId="0" applyFill="1" applyBorder="1"/>
    <xf numFmtId="0" fontId="0" fillId="3" borderId="5" xfId="0" applyFill="1" applyBorder="1"/>
    <xf numFmtId="0" fontId="0" fillId="0" borderId="6" xfId="0" applyBorder="1"/>
    <xf numFmtId="0" fontId="4" fillId="0" borderId="8" xfId="0" applyFont="1" applyBorder="1" applyAlignment="1">
      <alignment horizontal="right" vertical="top"/>
    </xf>
    <xf numFmtId="0" fontId="0" fillId="9" borderId="9" xfId="0" applyFill="1" applyBorder="1" applyAlignment="1">
      <alignment horizontal="centerContinuous"/>
    </xf>
    <xf numFmtId="0" fontId="0" fillId="9" borderId="10" xfId="0" applyFill="1" applyBorder="1" applyAlignment="1">
      <alignment horizontal="centerContinuous"/>
    </xf>
    <xf numFmtId="0" fontId="0" fillId="9" borderId="11" xfId="0" applyFill="1" applyBorder="1" applyAlignment="1">
      <alignment horizontal="center"/>
    </xf>
    <xf numFmtId="0" fontId="0" fillId="10" borderId="11" xfId="0" applyFill="1" applyBorder="1" applyAlignment="1">
      <alignment horizontal="center"/>
    </xf>
    <xf numFmtId="0" fontId="0" fillId="9" borderId="7" xfId="0" applyFill="1" applyBorder="1" applyAlignment="1">
      <alignment horizontal="centerContinuous"/>
    </xf>
    <xf numFmtId="0" fontId="9" fillId="9" borderId="0" xfId="0" applyFont="1" applyFill="1" applyAlignment="1">
      <alignment horizontal="centerContinuous"/>
    </xf>
    <xf numFmtId="0" fontId="0" fillId="9" borderId="0" xfId="0" applyFill="1" applyBorder="1" applyAlignment="1">
      <alignment horizontal="centerContinuous"/>
    </xf>
    <xf numFmtId="0" fontId="0" fillId="9" borderId="12" xfId="0" applyFill="1" applyBorder="1" applyAlignment="1">
      <alignment horizontal="centerContinuous"/>
    </xf>
    <xf numFmtId="0" fontId="0" fillId="9" borderId="12" xfId="0" applyFill="1" applyBorder="1" applyAlignment="1">
      <alignment horizontal="center"/>
    </xf>
    <xf numFmtId="0" fontId="0" fillId="10" borderId="13" xfId="0" applyFill="1" applyBorder="1" applyAlignment="1">
      <alignment horizontal="center"/>
    </xf>
    <xf numFmtId="0" fontId="0" fillId="9" borderId="14" xfId="0" applyFill="1" applyBorder="1" applyAlignment="1">
      <alignment horizontal="centerContinuous"/>
    </xf>
    <xf numFmtId="0" fontId="0" fillId="9" borderId="15" xfId="0" applyFill="1" applyBorder="1" applyAlignment="1">
      <alignment horizontal="centerContinuous"/>
    </xf>
    <xf numFmtId="0" fontId="0" fillId="9" borderId="16" xfId="0" applyFill="1" applyBorder="1" applyAlignment="1">
      <alignment horizontal="centerContinuous"/>
    </xf>
    <xf numFmtId="0" fontId="0" fillId="9" borderId="16" xfId="0" applyFill="1" applyBorder="1" applyAlignment="1">
      <alignment horizontal="center"/>
    </xf>
    <xf numFmtId="0" fontId="0" fillId="10" borderId="17" xfId="0" applyFill="1" applyBorder="1" applyAlignment="1">
      <alignment horizontal="center"/>
    </xf>
    <xf numFmtId="165" fontId="0" fillId="10" borderId="11" xfId="0" applyNumberFormat="1" applyFill="1" applyBorder="1" applyAlignment="1">
      <alignment horizontal="center"/>
    </xf>
    <xf numFmtId="0" fontId="0" fillId="9" borderId="18" xfId="0" applyFill="1" applyBorder="1" applyAlignment="1">
      <alignment horizontal="centerContinuous"/>
    </xf>
    <xf numFmtId="2" fontId="0" fillId="11" borderId="13" xfId="0" applyNumberFormat="1" applyFill="1" applyBorder="1" applyAlignment="1">
      <alignment horizontal="center"/>
    </xf>
    <xf numFmtId="2" fontId="0" fillId="9" borderId="17" xfId="0" applyNumberFormat="1" applyFill="1" applyBorder="1" applyAlignment="1">
      <alignment horizontal="center"/>
    </xf>
    <xf numFmtId="0" fontId="0" fillId="9" borderId="17" xfId="0" applyFill="1" applyBorder="1" applyAlignment="1">
      <alignment horizontal="center"/>
    </xf>
    <xf numFmtId="2" fontId="0" fillId="9" borderId="11" xfId="0" applyNumberFormat="1" applyFill="1" applyBorder="1" applyAlignment="1">
      <alignment horizontal="center"/>
    </xf>
    <xf numFmtId="2" fontId="0" fillId="9" borderId="13" xfId="0" applyNumberFormat="1" applyFill="1" applyBorder="1" applyAlignment="1">
      <alignment horizontal="center"/>
    </xf>
    <xf numFmtId="0" fontId="0" fillId="9" borderId="19" xfId="0" applyFill="1" applyBorder="1" applyAlignment="1">
      <alignment horizontal="centerContinuous"/>
    </xf>
    <xf numFmtId="0" fontId="0" fillId="9" borderId="20" xfId="0" applyFill="1" applyBorder="1" applyAlignment="1">
      <alignment horizontal="centerContinuous"/>
    </xf>
    <xf numFmtId="0" fontId="0" fillId="9" borderId="21" xfId="0" applyFill="1" applyBorder="1" applyAlignment="1">
      <alignment horizontal="centerContinuous"/>
    </xf>
    <xf numFmtId="0" fontId="12" fillId="9" borderId="7" xfId="0" applyFont="1" applyFill="1" applyBorder="1" applyAlignment="1">
      <alignment horizontal="center"/>
    </xf>
    <xf numFmtId="2" fontId="0" fillId="9" borderId="12" xfId="0" applyNumberFormat="1" applyFill="1" applyBorder="1" applyAlignment="1">
      <alignment horizontal="center"/>
    </xf>
    <xf numFmtId="166" fontId="0" fillId="9" borderId="7" xfId="0" applyNumberFormat="1" applyFill="1" applyBorder="1" applyAlignment="1">
      <alignment horizontal="center"/>
    </xf>
    <xf numFmtId="166" fontId="0" fillId="9" borderId="0" xfId="0" applyNumberFormat="1" applyFill="1" applyBorder="1" applyAlignment="1">
      <alignment horizontal="center"/>
    </xf>
    <xf numFmtId="166" fontId="0" fillId="9" borderId="12" xfId="0" applyNumberFormat="1" applyFill="1" applyBorder="1" applyAlignment="1">
      <alignment horizontal="center"/>
    </xf>
    <xf numFmtId="166" fontId="0" fillId="9" borderId="14" xfId="0" applyNumberFormat="1" applyFill="1" applyBorder="1" applyAlignment="1">
      <alignment horizontal="center"/>
    </xf>
    <xf numFmtId="1" fontId="0" fillId="9" borderId="15" xfId="0" applyNumberFormat="1" applyFill="1" applyBorder="1" applyAlignment="1">
      <alignment horizontal="center"/>
    </xf>
    <xf numFmtId="166" fontId="0" fillId="9" borderId="16" xfId="0" applyNumberFormat="1" applyFill="1" applyBorder="1" applyAlignment="1">
      <alignment horizontal="center"/>
    </xf>
    <xf numFmtId="2" fontId="0" fillId="0" borderId="0" xfId="0" applyNumberFormat="1" applyAlignment="1">
      <alignment horizontal="center"/>
    </xf>
    <xf numFmtId="0" fontId="12" fillId="9" borderId="14" xfId="0" applyFont="1" applyFill="1" applyBorder="1" applyAlignment="1">
      <alignment horizontal="center"/>
    </xf>
    <xf numFmtId="2" fontId="0" fillId="9" borderId="16" xfId="0" applyNumberFormat="1" applyFill="1" applyBorder="1" applyAlignment="1">
      <alignment horizontal="center"/>
    </xf>
    <xf numFmtId="0" fontId="12" fillId="9" borderId="21" xfId="0" applyFont="1" applyFill="1" applyBorder="1" applyAlignment="1">
      <alignment horizontal="right"/>
    </xf>
    <xf numFmtId="0" fontId="0" fillId="9" borderId="9" xfId="0" applyFill="1" applyBorder="1" applyAlignment="1">
      <alignment horizontal="center"/>
    </xf>
    <xf numFmtId="0" fontId="0" fillId="9" borderId="10" xfId="0" applyFill="1" applyBorder="1" applyAlignment="1">
      <alignment horizontal="center"/>
    </xf>
    <xf numFmtId="0" fontId="0" fillId="9" borderId="7" xfId="0" applyFill="1" applyBorder="1" applyAlignment="1">
      <alignment horizontal="center"/>
    </xf>
    <xf numFmtId="0" fontId="12" fillId="9" borderId="7" xfId="0" applyFont="1" applyFill="1" applyBorder="1" applyAlignment="1">
      <alignment horizontal="centerContinuous"/>
    </xf>
    <xf numFmtId="0" fontId="12" fillId="9" borderId="0" xfId="0" applyFont="1" applyFill="1" applyBorder="1" applyAlignment="1">
      <alignment horizontal="centerContinuous"/>
    </xf>
    <xf numFmtId="0" fontId="12" fillId="9" borderId="12" xfId="0" applyFont="1" applyFill="1" applyBorder="1" applyAlignment="1">
      <alignment horizontal="centerContinuous"/>
    </xf>
    <xf numFmtId="0" fontId="12" fillId="9" borderId="13" xfId="0" applyFont="1" applyFill="1" applyBorder="1" applyAlignment="1">
      <alignment horizontal="centerContinuous"/>
    </xf>
    <xf numFmtId="0" fontId="0" fillId="9" borderId="14" xfId="0" applyFill="1" applyBorder="1" applyAlignment="1">
      <alignment horizontal="center"/>
    </xf>
    <xf numFmtId="0" fontId="0" fillId="9" borderId="15" xfId="0" applyFill="1" applyBorder="1" applyAlignment="1">
      <alignment horizontal="center"/>
    </xf>
    <xf numFmtId="0" fontId="12" fillId="9" borderId="17" xfId="0" applyFont="1" applyFill="1" applyBorder="1" applyAlignment="1">
      <alignment horizontal="center"/>
    </xf>
    <xf numFmtId="2" fontId="0" fillId="9" borderId="9" xfId="0" applyNumberFormat="1" applyFill="1" applyBorder="1" applyAlignment="1">
      <alignment horizontal="center"/>
    </xf>
    <xf numFmtId="165" fontId="0" fillId="9" borderId="10" xfId="0" applyNumberFormat="1" applyFill="1" applyBorder="1" applyAlignment="1">
      <alignment horizontal="center"/>
    </xf>
    <xf numFmtId="2" fontId="0" fillId="9" borderId="18" xfId="0" applyNumberFormat="1" applyFill="1" applyBorder="1" applyAlignment="1">
      <alignment horizontal="center"/>
    </xf>
    <xf numFmtId="2" fontId="0" fillId="9" borderId="10" xfId="0" applyNumberFormat="1" applyFill="1" applyBorder="1" applyAlignment="1">
      <alignment horizontal="center"/>
    </xf>
    <xf numFmtId="2" fontId="12" fillId="9" borderId="10" xfId="0" applyNumberFormat="1" applyFont="1" applyFill="1" applyBorder="1" applyAlignment="1">
      <alignment horizontal="center"/>
    </xf>
    <xf numFmtId="2" fontId="0" fillId="9" borderId="7" xfId="0" applyNumberFormat="1" applyFill="1" applyBorder="1" applyAlignment="1">
      <alignment horizontal="center"/>
    </xf>
    <xf numFmtId="165" fontId="0" fillId="9" borderId="12" xfId="0" applyNumberFormat="1" applyFill="1" applyBorder="1" applyAlignment="1">
      <alignment horizontal="center"/>
    </xf>
    <xf numFmtId="2" fontId="0" fillId="9" borderId="0" xfId="0" applyNumberFormat="1" applyFill="1" applyBorder="1" applyAlignment="1">
      <alignment horizontal="center"/>
    </xf>
    <xf numFmtId="2" fontId="12" fillId="9" borderId="12" xfId="0" applyNumberFormat="1" applyFont="1" applyFill="1" applyBorder="1" applyAlignment="1">
      <alignment horizontal="center"/>
    </xf>
    <xf numFmtId="2" fontId="0" fillId="9" borderId="14" xfId="0" applyNumberFormat="1" applyFill="1" applyBorder="1" applyAlignment="1">
      <alignment horizontal="center"/>
    </xf>
    <xf numFmtId="165" fontId="0" fillId="9" borderId="16" xfId="0" applyNumberFormat="1" applyFill="1" applyBorder="1" applyAlignment="1">
      <alignment horizontal="center"/>
    </xf>
    <xf numFmtId="2" fontId="0" fillId="9" borderId="15" xfId="0" applyNumberFormat="1" applyFill="1" applyBorder="1" applyAlignment="1">
      <alignment horizontal="center"/>
    </xf>
    <xf numFmtId="2" fontId="12" fillId="9" borderId="16" xfId="0" applyNumberFormat="1" applyFont="1" applyFill="1" applyBorder="1" applyAlignment="1">
      <alignment horizontal="center"/>
    </xf>
    <xf numFmtId="2" fontId="13" fillId="9" borderId="9" xfId="0" applyNumberFormat="1" applyFont="1" applyFill="1" applyBorder="1" applyAlignment="1">
      <alignment horizontal="center"/>
    </xf>
    <xf numFmtId="165" fontId="13" fillId="9" borderId="10" xfId="0" applyNumberFormat="1" applyFont="1" applyFill="1" applyBorder="1" applyAlignment="1">
      <alignment horizontal="center"/>
    </xf>
    <xf numFmtId="2" fontId="13" fillId="9" borderId="18" xfId="0" applyNumberFormat="1" applyFont="1" applyFill="1" applyBorder="1" applyAlignment="1">
      <alignment horizontal="center"/>
    </xf>
    <xf numFmtId="2" fontId="13" fillId="9" borderId="10" xfId="0" applyNumberFormat="1" applyFont="1" applyFill="1" applyBorder="1" applyAlignment="1">
      <alignment horizontal="center"/>
    </xf>
    <xf numFmtId="2" fontId="13" fillId="9" borderId="7" xfId="0" applyNumberFormat="1" applyFont="1" applyFill="1" applyBorder="1" applyAlignment="1">
      <alignment horizontal="center"/>
    </xf>
    <xf numFmtId="165" fontId="13" fillId="9" borderId="12" xfId="0" applyNumberFormat="1" applyFont="1" applyFill="1" applyBorder="1" applyAlignment="1">
      <alignment horizontal="center"/>
    </xf>
    <xf numFmtId="2" fontId="13" fillId="9" borderId="0" xfId="0" applyNumberFormat="1" applyFont="1" applyFill="1" applyBorder="1" applyAlignment="1">
      <alignment horizontal="center"/>
    </xf>
    <xf numFmtId="2" fontId="13" fillId="9" borderId="12" xfId="0" applyNumberFormat="1" applyFont="1" applyFill="1" applyBorder="1" applyAlignment="1">
      <alignment horizontal="center"/>
    </xf>
    <xf numFmtId="2" fontId="13" fillId="9" borderId="14" xfId="0" applyNumberFormat="1" applyFont="1" applyFill="1" applyBorder="1" applyAlignment="1">
      <alignment horizontal="center"/>
    </xf>
    <xf numFmtId="165" fontId="13" fillId="9" borderId="16" xfId="0" applyNumberFormat="1" applyFont="1" applyFill="1" applyBorder="1" applyAlignment="1">
      <alignment horizontal="center"/>
    </xf>
    <xf numFmtId="2" fontId="13" fillId="9" borderId="15" xfId="0" applyNumberFormat="1" applyFont="1" applyFill="1" applyBorder="1" applyAlignment="1">
      <alignment horizontal="center"/>
    </xf>
    <xf numFmtId="2" fontId="13" fillId="9" borderId="16" xfId="0" applyNumberFormat="1" applyFont="1" applyFill="1" applyBorder="1" applyAlignment="1">
      <alignment horizontal="center"/>
    </xf>
    <xf numFmtId="0" fontId="13" fillId="12" borderId="0" xfId="0" applyFont="1" applyFill="1" applyBorder="1" applyAlignment="1">
      <alignment horizontal="centerContinuous"/>
    </xf>
    <xf numFmtId="167" fontId="0" fillId="9" borderId="9" xfId="0" applyNumberFormat="1" applyFill="1" applyBorder="1" applyAlignment="1">
      <alignment horizontal="center"/>
    </xf>
    <xf numFmtId="167" fontId="0" fillId="9" borderId="7" xfId="0" applyNumberFormat="1" applyFill="1" applyBorder="1" applyAlignment="1">
      <alignment horizontal="center"/>
    </xf>
    <xf numFmtId="165" fontId="0" fillId="9" borderId="7" xfId="0" applyNumberFormat="1" applyFill="1" applyBorder="1" applyAlignment="1">
      <alignment horizontal="center"/>
    </xf>
    <xf numFmtId="165" fontId="0" fillId="9" borderId="14" xfId="0" applyNumberFormat="1" applyFill="1" applyBorder="1" applyAlignment="1">
      <alignment horizontal="center"/>
    </xf>
    <xf numFmtId="0" fontId="0" fillId="12" borderId="15" xfId="0" applyFill="1" applyBorder="1"/>
    <xf numFmtId="0" fontId="0" fillId="9" borderId="0" xfId="0" applyFill="1" applyBorder="1" applyAlignment="1">
      <alignment horizontal="center"/>
    </xf>
    <xf numFmtId="166" fontId="0" fillId="9" borderId="18" xfId="0" applyNumberFormat="1" applyFill="1" applyBorder="1" applyAlignment="1">
      <alignment horizontal="center"/>
    </xf>
    <xf numFmtId="166" fontId="0" fillId="9" borderId="15" xfId="0" applyNumberFormat="1" applyFill="1" applyBorder="1" applyAlignment="1">
      <alignment horizontal="center"/>
    </xf>
    <xf numFmtId="0" fontId="14" fillId="9" borderId="9" xfId="0" applyFont="1" applyFill="1" applyBorder="1" applyAlignment="1">
      <alignment horizontal="centerContinuous"/>
    </xf>
    <xf numFmtId="165" fontId="0" fillId="9" borderId="9" xfId="0" applyNumberFormat="1" applyFill="1" applyBorder="1" applyAlignment="1">
      <alignment horizontal="centerContinuous"/>
    </xf>
    <xf numFmtId="0" fontId="0" fillId="12" borderId="0" xfId="0" applyFill="1"/>
    <xf numFmtId="166" fontId="0" fillId="9" borderId="10" xfId="0" applyNumberFormat="1" applyFill="1" applyBorder="1" applyAlignment="1">
      <alignment horizontal="centerContinuous"/>
    </xf>
    <xf numFmtId="0" fontId="15" fillId="12" borderId="0" xfId="0" applyFont="1" applyFill="1"/>
    <xf numFmtId="0" fontId="16" fillId="12" borderId="0" xfId="0" applyFont="1" applyFill="1"/>
    <xf numFmtId="9" fontId="0" fillId="10" borderId="13" xfId="0" applyNumberFormat="1" applyFill="1" applyBorder="1" applyAlignment="1">
      <alignment horizontal="center"/>
    </xf>
    <xf numFmtId="164" fontId="0" fillId="0" borderId="0" xfId="2" applyNumberFormat="1" applyFont="1"/>
    <xf numFmtId="43" fontId="0" fillId="0" borderId="0" xfId="0" applyNumberFormat="1"/>
    <xf numFmtId="43" fontId="0" fillId="0" borderId="0" xfId="1" applyFont="1"/>
    <xf numFmtId="168" fontId="0" fillId="0" borderId="0" xfId="1" applyNumberFormat="1" applyFont="1"/>
    <xf numFmtId="169" fontId="0" fillId="0" borderId="0" xfId="1" applyNumberFormat="1" applyFont="1"/>
    <xf numFmtId="164" fontId="4" fillId="0" borderId="8" xfId="2" applyNumberFormat="1" applyFont="1" applyBorder="1" applyAlignment="1">
      <alignment horizontal="right" vertical="top"/>
    </xf>
    <xf numFmtId="164" fontId="0" fillId="0" borderId="0" xfId="0" applyNumberFormat="1"/>
    <xf numFmtId="9" fontId="0" fillId="0" borderId="0" xfId="3" applyFont="1"/>
    <xf numFmtId="0" fontId="3" fillId="0" borderId="0" xfId="0" applyFont="1" applyAlignment="1">
      <alignment horizontal="left"/>
    </xf>
    <xf numFmtId="0" fontId="0" fillId="0" borderId="0" xfId="0" applyFill="1" applyBorder="1" applyAlignment="1">
      <alignment horizontal="right"/>
    </xf>
    <xf numFmtId="0" fontId="5" fillId="0" borderId="0" xfId="0" applyFont="1" applyAlignment="1">
      <alignment horizontal="center"/>
    </xf>
    <xf numFmtId="164" fontId="4" fillId="0" borderId="0" xfId="2" applyNumberFormat="1" applyFont="1" applyBorder="1"/>
    <xf numFmtId="164" fontId="4" fillId="0" borderId="0" xfId="0" applyNumberFormat="1" applyFont="1" applyBorder="1"/>
    <xf numFmtId="9" fontId="4" fillId="0" borderId="1" xfId="3" applyFont="1" applyBorder="1" applyAlignment="1">
      <alignment horizontal="center"/>
    </xf>
    <xf numFmtId="0" fontId="13" fillId="0" borderId="0" xfId="0" applyFont="1"/>
    <xf numFmtId="9" fontId="4" fillId="0" borderId="0" xfId="3" applyNumberFormat="1" applyFont="1" applyAlignment="1">
      <alignment horizontal="center"/>
    </xf>
    <xf numFmtId="171" fontId="4" fillId="0" borderId="8" xfId="1" applyNumberFormat="1" applyFont="1" applyBorder="1" applyAlignment="1">
      <alignment horizontal="right" vertical="top"/>
    </xf>
    <xf numFmtId="171" fontId="4" fillId="0" borderId="22" xfId="1" applyNumberFormat="1" applyFont="1" applyBorder="1" applyAlignment="1">
      <alignment horizontal="right" vertical="top"/>
    </xf>
    <xf numFmtId="0" fontId="18" fillId="0" borderId="0" xfId="0" applyFont="1" applyAlignment="1">
      <alignment horizontal="center"/>
    </xf>
    <xf numFmtId="0" fontId="19" fillId="0" borderId="0" xfId="0" applyFont="1"/>
    <xf numFmtId="0" fontId="4" fillId="0" borderId="0" xfId="0" applyFont="1" applyAlignment="1">
      <alignment horizontal="right"/>
    </xf>
    <xf numFmtId="0" fontId="4" fillId="0" borderId="0" xfId="0" applyFont="1" applyAlignment="1">
      <alignment wrapText="1"/>
    </xf>
    <xf numFmtId="0" fontId="20" fillId="0" borderId="0" xfId="0" applyFont="1"/>
    <xf numFmtId="0" fontId="21" fillId="0" borderId="0" xfId="0" applyFont="1" applyAlignment="1">
      <alignment horizontal="center"/>
    </xf>
    <xf numFmtId="9" fontId="0" fillId="0" borderId="6" xfId="3" applyFont="1" applyBorder="1" applyAlignment="1">
      <alignment horizontal="center"/>
    </xf>
    <xf numFmtId="164" fontId="0" fillId="0" borderId="6" xfId="2" applyNumberFormat="1" applyFont="1" applyBorder="1"/>
    <xf numFmtId="0" fontId="0" fillId="0" borderId="19" xfId="0" applyBorder="1" applyAlignment="1">
      <alignment horizontal="center"/>
    </xf>
    <xf numFmtId="164" fontId="0" fillId="0" borderId="19" xfId="2" applyNumberFormat="1" applyFont="1" applyBorder="1"/>
    <xf numFmtId="9" fontId="0" fillId="0" borderId="26" xfId="3" applyFont="1" applyBorder="1" applyAlignment="1">
      <alignment horizontal="center"/>
    </xf>
    <xf numFmtId="9" fontId="2" fillId="2" borderId="27" xfId="4" applyNumberFormat="1" applyBorder="1" applyAlignment="1">
      <alignment horizontal="center"/>
    </xf>
    <xf numFmtId="164" fontId="0" fillId="0" borderId="26" xfId="2" applyNumberFormat="1" applyFont="1" applyBorder="1"/>
    <xf numFmtId="164" fontId="0" fillId="0" borderId="27" xfId="2" applyNumberFormat="1" applyFont="1" applyBorder="1"/>
    <xf numFmtId="164" fontId="0" fillId="0" borderId="28" xfId="2" applyNumberFormat="1" applyFont="1" applyBorder="1"/>
    <xf numFmtId="164" fontId="0" fillId="0" borderId="29" xfId="2" applyNumberFormat="1" applyFont="1" applyBorder="1"/>
    <xf numFmtId="164" fontId="0" fillId="0" borderId="30" xfId="2" applyNumberFormat="1" applyFont="1" applyBorder="1"/>
    <xf numFmtId="0" fontId="4" fillId="0" borderId="0" xfId="0" quotePrefix="1" applyFont="1" applyAlignment="1">
      <alignment horizontal="center"/>
    </xf>
    <xf numFmtId="0" fontId="0" fillId="0" borderId="31" xfId="0" applyBorder="1"/>
    <xf numFmtId="0" fontId="0" fillId="0" borderId="32" xfId="0" applyBorder="1"/>
    <xf numFmtId="0" fontId="0" fillId="0" borderId="33" xfId="0" applyBorder="1"/>
    <xf numFmtId="0" fontId="0" fillId="0" borderId="34" xfId="0" applyBorder="1"/>
    <xf numFmtId="0" fontId="0" fillId="0" borderId="0"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2" xfId="0" applyBorder="1" applyAlignment="1">
      <alignment horizontal="center"/>
    </xf>
    <xf numFmtId="0" fontId="0" fillId="0" borderId="0" xfId="0" applyBorder="1" applyAlignment="1">
      <alignment horizontal="center"/>
    </xf>
    <xf numFmtId="170" fontId="0" fillId="0" borderId="0" xfId="3" applyNumberFormat="1" applyFont="1" applyBorder="1"/>
    <xf numFmtId="0" fontId="0" fillId="0" borderId="0" xfId="0" applyBorder="1" applyAlignment="1">
      <alignment horizontal="right"/>
    </xf>
    <xf numFmtId="9" fontId="0" fillId="0" borderId="0" xfId="3" applyFont="1" applyBorder="1"/>
    <xf numFmtId="164" fontId="0" fillId="0" borderId="0" xfId="0" applyNumberFormat="1" applyBorder="1"/>
    <xf numFmtId="9" fontId="0" fillId="0" borderId="0" xfId="0" applyNumberFormat="1" applyBorder="1"/>
    <xf numFmtId="0" fontId="0" fillId="0" borderId="37" xfId="0" applyFill="1" applyBorder="1" applyAlignment="1">
      <alignment horizontal="right"/>
    </xf>
    <xf numFmtId="0" fontId="0" fillId="0" borderId="0" xfId="0" applyFont="1" applyBorder="1"/>
    <xf numFmtId="0" fontId="3" fillId="0" borderId="0" xfId="0" applyFont="1" applyBorder="1"/>
    <xf numFmtId="0" fontId="0" fillId="0" borderId="0" xfId="0" applyFill="1" applyBorder="1"/>
    <xf numFmtId="0" fontId="4" fillId="0" borderId="31" xfId="0" applyFont="1" applyBorder="1"/>
    <xf numFmtId="0" fontId="22" fillId="13" borderId="34" xfId="0" applyFont="1" applyFill="1" applyBorder="1"/>
    <xf numFmtId="0" fontId="22" fillId="13" borderId="0" xfId="0" applyFont="1" applyFill="1" applyBorder="1"/>
    <xf numFmtId="0" fontId="22" fillId="13" borderId="35" xfId="0" applyFont="1" applyFill="1" applyBorder="1"/>
    <xf numFmtId="9" fontId="0" fillId="0" borderId="27" xfId="3" applyFont="1" applyBorder="1"/>
    <xf numFmtId="0" fontId="4" fillId="0" borderId="34" xfId="0" applyFont="1" applyBorder="1"/>
    <xf numFmtId="9" fontId="2" fillId="2" borderId="27" xfId="4" applyNumberFormat="1" applyBorder="1"/>
    <xf numFmtId="164" fontId="2" fillId="2" borderId="27" xfId="2" applyNumberFormat="1" applyFont="1" applyFill="1" applyBorder="1"/>
    <xf numFmtId="164" fontId="2" fillId="2" borderId="30" xfId="2" applyNumberFormat="1" applyFont="1" applyFill="1" applyBorder="1"/>
    <xf numFmtId="171" fontId="0" fillId="0" borderId="0" xfId="0" applyNumberFormat="1" applyBorder="1"/>
    <xf numFmtId="0" fontId="0" fillId="0" borderId="0" xfId="0" applyBorder="1" applyAlignment="1">
      <alignment horizontal="left"/>
    </xf>
    <xf numFmtId="0" fontId="0" fillId="0" borderId="39" xfId="0" applyBorder="1"/>
    <xf numFmtId="0" fontId="0" fillId="14" borderId="0" xfId="0" applyFill="1" applyBorder="1"/>
    <xf numFmtId="0" fontId="0" fillId="14" borderId="40" xfId="0" applyFill="1" applyBorder="1"/>
    <xf numFmtId="0" fontId="0" fillId="14" borderId="41" xfId="0" applyFill="1" applyBorder="1"/>
    <xf numFmtId="0" fontId="0" fillId="14" borderId="42" xfId="0" applyFill="1" applyBorder="1"/>
    <xf numFmtId="9" fontId="0" fillId="0" borderId="0" xfId="3" applyFont="1" applyBorder="1" applyAlignment="1">
      <alignment horizontal="center"/>
    </xf>
    <xf numFmtId="9" fontId="0" fillId="0" borderId="0" xfId="3" applyNumberFormat="1" applyFont="1" applyBorder="1" applyAlignment="1">
      <alignment horizontal="center"/>
    </xf>
    <xf numFmtId="9" fontId="0" fillId="0" borderId="37" xfId="3" applyFont="1" applyBorder="1" applyAlignment="1">
      <alignment horizontal="center"/>
    </xf>
    <xf numFmtId="43" fontId="0" fillId="0" borderId="0" xfId="1" applyNumberFormat="1" applyFont="1" applyBorder="1"/>
    <xf numFmtId="0" fontId="4" fillId="0" borderId="0" xfId="0" applyFont="1" applyBorder="1" applyAlignment="1">
      <alignment horizontal="right" vertical="top"/>
    </xf>
    <xf numFmtId="171" fontId="4" fillId="0" borderId="0" xfId="1" applyNumberFormat="1" applyFont="1" applyBorder="1" applyAlignment="1">
      <alignment horizontal="right" vertical="top"/>
    </xf>
    <xf numFmtId="164" fontId="4" fillId="0" borderId="0" xfId="2" applyNumberFormat="1" applyFont="1" applyBorder="1" applyAlignment="1">
      <alignment horizontal="right" vertical="top"/>
    </xf>
    <xf numFmtId="171" fontId="4" fillId="0" borderId="0" xfId="0" applyNumberFormat="1" applyFont="1" applyBorder="1" applyAlignment="1">
      <alignment horizontal="right" vertical="top"/>
    </xf>
    <xf numFmtId="164" fontId="4" fillId="0" borderId="0" xfId="0" applyNumberFormat="1" applyFont="1" applyBorder="1" applyAlignment="1">
      <alignment horizontal="right" vertical="top"/>
    </xf>
    <xf numFmtId="44" fontId="0" fillId="0" borderId="0" xfId="0" applyNumberFormat="1" applyBorder="1"/>
    <xf numFmtId="0" fontId="0" fillId="0" borderId="37" xfId="0" applyBorder="1" applyAlignment="1">
      <alignment horizontal="left"/>
    </xf>
    <xf numFmtId="44" fontId="0" fillId="0" borderId="37" xfId="0" applyNumberFormat="1" applyBorder="1"/>
    <xf numFmtId="0" fontId="3" fillId="0" borderId="37" xfId="0" applyFont="1" applyBorder="1"/>
    <xf numFmtId="43" fontId="0" fillId="0" borderId="1" xfId="1" applyFont="1" applyBorder="1" applyAlignment="1">
      <alignment horizontal="center"/>
    </xf>
    <xf numFmtId="3" fontId="0" fillId="0" borderId="0" xfId="0" applyNumberFormat="1"/>
    <xf numFmtId="3" fontId="0" fillId="0" borderId="39" xfId="0" applyNumberFormat="1" applyBorder="1"/>
    <xf numFmtId="0" fontId="0" fillId="15" borderId="0" xfId="0" applyFill="1"/>
    <xf numFmtId="0" fontId="4" fillId="15" borderId="0" xfId="0" applyFont="1" applyFill="1" applyAlignment="1">
      <alignment horizontal="right"/>
    </xf>
    <xf numFmtId="0" fontId="4" fillId="15" borderId="0" xfId="0" applyFont="1" applyFill="1"/>
    <xf numFmtId="0" fontId="0" fillId="15" borderId="0" xfId="0" applyFill="1" applyAlignment="1">
      <alignment horizontal="right"/>
    </xf>
    <xf numFmtId="164" fontId="0" fillId="15" borderId="0" xfId="0" applyNumberFormat="1" applyFill="1"/>
    <xf numFmtId="164" fontId="0" fillId="15" borderId="0" xfId="2" applyNumberFormat="1" applyFont="1" applyFill="1"/>
    <xf numFmtId="9" fontId="0" fillId="15" borderId="0" xfId="0" applyNumberFormat="1" applyFill="1"/>
    <xf numFmtId="10" fontId="0" fillId="15" borderId="0" xfId="0" applyNumberFormat="1" applyFill="1"/>
    <xf numFmtId="9" fontId="0" fillId="16" borderId="6" xfId="0" applyNumberFormat="1" applyFill="1" applyBorder="1"/>
    <xf numFmtId="9" fontId="0" fillId="15" borderId="6" xfId="0" applyNumberFormat="1" applyFill="1" applyBorder="1"/>
    <xf numFmtId="3" fontId="0" fillId="15" borderId="0" xfId="0" applyNumberFormat="1" applyFill="1"/>
    <xf numFmtId="164" fontId="1" fillId="15" borderId="0" xfId="2" applyNumberFormat="1" applyFont="1" applyFill="1" applyBorder="1" applyAlignment="1">
      <alignment horizontal="right" vertical="top"/>
    </xf>
    <xf numFmtId="164" fontId="0" fillId="17" borderId="0" xfId="0" applyNumberFormat="1" applyFill="1"/>
    <xf numFmtId="9" fontId="0" fillId="15" borderId="0" xfId="3" applyFont="1" applyFill="1" applyAlignment="1">
      <alignment horizontal="center"/>
    </xf>
    <xf numFmtId="0" fontId="4" fillId="17" borderId="0" xfId="0" applyFont="1" applyFill="1"/>
    <xf numFmtId="0" fontId="0" fillId="17" borderId="0" xfId="0" applyFill="1"/>
    <xf numFmtId="0" fontId="0" fillId="18" borderId="0" xfId="0" applyFill="1"/>
    <xf numFmtId="0" fontId="0" fillId="18" borderId="6" xfId="0" applyFill="1" applyBorder="1"/>
    <xf numFmtId="0" fontId="4" fillId="18" borderId="0" xfId="0" applyFont="1" applyFill="1"/>
    <xf numFmtId="170" fontId="0" fillId="18" borderId="0" xfId="3" applyNumberFormat="1" applyFont="1" applyFill="1"/>
    <xf numFmtId="164" fontId="0" fillId="18" borderId="0" xfId="0" applyNumberFormat="1" applyFill="1"/>
    <xf numFmtId="5" fontId="0" fillId="18" borderId="0" xfId="1" applyNumberFormat="1" applyFont="1" applyFill="1"/>
    <xf numFmtId="5" fontId="0" fillId="18" borderId="0" xfId="0" applyNumberFormat="1" applyFill="1"/>
    <xf numFmtId="0" fontId="0" fillId="19" borderId="0" xfId="0" applyFill="1"/>
    <xf numFmtId="0" fontId="4" fillId="19" borderId="0" xfId="0" applyFont="1" applyFill="1" applyAlignment="1">
      <alignment horizontal="left"/>
    </xf>
    <xf numFmtId="6" fontId="4" fillId="19" borderId="0" xfId="0" applyNumberFormat="1" applyFont="1" applyFill="1" applyAlignment="1">
      <alignment horizontal="center"/>
    </xf>
    <xf numFmtId="6" fontId="4" fillId="19" borderId="6" xfId="0" applyNumberFormat="1" applyFont="1" applyFill="1" applyBorder="1" applyAlignment="1">
      <alignment horizontal="center"/>
    </xf>
    <xf numFmtId="0" fontId="4" fillId="19" borderId="0" xfId="0" applyFont="1" applyFill="1" applyAlignment="1">
      <alignment horizontal="center"/>
    </xf>
    <xf numFmtId="170" fontId="0" fillId="19" borderId="0" xfId="3" applyNumberFormat="1" applyFont="1" applyFill="1" applyAlignment="1">
      <alignment horizontal="center"/>
    </xf>
    <xf numFmtId="3" fontId="0" fillId="19" borderId="0" xfId="3" applyNumberFormat="1" applyFont="1" applyFill="1" applyAlignment="1">
      <alignment horizontal="center"/>
    </xf>
    <xf numFmtId="0" fontId="4" fillId="19" borderId="0" xfId="0" applyFont="1" applyFill="1"/>
    <xf numFmtId="0" fontId="4" fillId="15" borderId="9" xfId="0" applyFont="1" applyFill="1" applyBorder="1"/>
    <xf numFmtId="0" fontId="4" fillId="15" borderId="18" xfId="0" applyFont="1" applyFill="1" applyBorder="1"/>
    <xf numFmtId="0" fontId="4" fillId="15" borderId="10" xfId="0" applyFont="1" applyFill="1" applyBorder="1"/>
    <xf numFmtId="0" fontId="4" fillId="15" borderId="7" xfId="0" applyFont="1" applyFill="1" applyBorder="1"/>
    <xf numFmtId="0" fontId="4" fillId="15" borderId="0" xfId="0" applyFont="1" applyFill="1" applyBorder="1"/>
    <xf numFmtId="0" fontId="4" fillId="15" borderId="12" xfId="0" applyFont="1" applyFill="1" applyBorder="1"/>
    <xf numFmtId="44" fontId="0" fillId="15" borderId="7" xfId="0" applyNumberFormat="1" applyFill="1" applyBorder="1"/>
    <xf numFmtId="44" fontId="0" fillId="15" borderId="0" xfId="0" applyNumberFormat="1" applyFill="1" applyBorder="1"/>
    <xf numFmtId="164" fontId="0" fillId="15" borderId="12" xfId="0" applyNumberFormat="1" applyFill="1" applyBorder="1"/>
    <xf numFmtId="164" fontId="0" fillId="15" borderId="7" xfId="2" applyNumberFormat="1" applyFont="1" applyFill="1" applyBorder="1"/>
    <xf numFmtId="164" fontId="0" fillId="15" borderId="0" xfId="2" applyNumberFormat="1" applyFont="1" applyFill="1" applyBorder="1"/>
    <xf numFmtId="164" fontId="0" fillId="15" borderId="14" xfId="2" applyNumberFormat="1" applyFont="1" applyFill="1" applyBorder="1"/>
    <xf numFmtId="164" fontId="0" fillId="15" borderId="15" xfId="2" applyNumberFormat="1" applyFont="1" applyFill="1" applyBorder="1"/>
    <xf numFmtId="164" fontId="0" fillId="15" borderId="16" xfId="0" applyNumberFormat="1" applyFill="1" applyBorder="1"/>
    <xf numFmtId="164" fontId="0" fillId="15" borderId="0" xfId="0" applyNumberFormat="1" applyFill="1" applyBorder="1"/>
    <xf numFmtId="0" fontId="0" fillId="15" borderId="12" xfId="0" applyFill="1" applyBorder="1"/>
    <xf numFmtId="164" fontId="0" fillId="15" borderId="15" xfId="0" applyNumberFormat="1" applyFill="1" applyBorder="1"/>
    <xf numFmtId="0" fontId="0" fillId="15" borderId="16" xfId="0" applyFill="1" applyBorder="1"/>
    <xf numFmtId="0" fontId="4" fillId="15" borderId="7" xfId="0" applyFont="1" applyFill="1" applyBorder="1" applyAlignment="1">
      <alignment horizontal="center"/>
    </xf>
    <xf numFmtId="164" fontId="1" fillId="15" borderId="15" xfId="2" applyNumberFormat="1" applyFont="1" applyFill="1" applyBorder="1" applyAlignment="1">
      <alignment horizontal="right" vertical="top"/>
    </xf>
    <xf numFmtId="0" fontId="4" fillId="20" borderId="0" xfId="0" applyFont="1" applyFill="1"/>
    <xf numFmtId="0" fontId="4" fillId="21" borderId="0" xfId="0" applyFont="1" applyFill="1"/>
    <xf numFmtId="0" fontId="4" fillId="22" borderId="0" xfId="0" applyFont="1" applyFill="1"/>
    <xf numFmtId="0" fontId="0" fillId="0" borderId="0" xfId="0" applyFill="1"/>
    <xf numFmtId="0" fontId="4" fillId="0" borderId="0" xfId="0" applyFont="1" applyFill="1"/>
    <xf numFmtId="0" fontId="4" fillId="0" borderId="0" xfId="0" applyFont="1" applyFill="1" applyAlignment="1">
      <alignment horizontal="right"/>
    </xf>
    <xf numFmtId="0" fontId="4" fillId="0" borderId="7" xfId="0" applyFont="1" applyFill="1" applyBorder="1"/>
    <xf numFmtId="0" fontId="4" fillId="0" borderId="0" xfId="0" applyFont="1" applyFill="1" applyBorder="1"/>
    <xf numFmtId="0" fontId="4" fillId="0" borderId="12" xfId="0" applyFont="1" applyFill="1" applyBorder="1"/>
    <xf numFmtId="0" fontId="0" fillId="0" borderId="0" xfId="0" applyFill="1" applyAlignment="1">
      <alignment horizontal="right"/>
    </xf>
    <xf numFmtId="0" fontId="4" fillId="23" borderId="43" xfId="0" applyFont="1" applyFill="1" applyBorder="1"/>
    <xf numFmtId="0" fontId="4" fillId="23" borderId="44" xfId="0" applyFont="1" applyFill="1" applyBorder="1"/>
    <xf numFmtId="0" fontId="4" fillId="23" borderId="45" xfId="0" applyFont="1" applyFill="1" applyBorder="1"/>
    <xf numFmtId="164" fontId="0" fillId="0" borderId="6" xfId="0" applyNumberFormat="1" applyFill="1" applyBorder="1"/>
    <xf numFmtId="0" fontId="4" fillId="0" borderId="7" xfId="0" applyFont="1" applyFill="1" applyBorder="1" applyAlignment="1">
      <alignment horizontal="center"/>
    </xf>
    <xf numFmtId="0" fontId="4" fillId="0" borderId="0" xfId="0" applyFont="1" applyFill="1" applyBorder="1" applyAlignment="1">
      <alignment horizontal="center"/>
    </xf>
    <xf numFmtId="0" fontId="4" fillId="0" borderId="12" xfId="0" applyFont="1" applyFill="1" applyBorder="1" applyAlignment="1">
      <alignment horizontal="center"/>
    </xf>
    <xf numFmtId="164" fontId="0" fillId="0" borderId="6" xfId="0" applyNumberFormat="1" applyFill="1" applyBorder="1" applyAlignment="1">
      <alignment horizontal="center"/>
    </xf>
    <xf numFmtId="0" fontId="5" fillId="0" borderId="0" xfId="0" applyFont="1"/>
    <xf numFmtId="164" fontId="0" fillId="0" borderId="6" xfId="0" applyNumberFormat="1" applyBorder="1" applyAlignment="1">
      <alignment horizontal="center"/>
    </xf>
    <xf numFmtId="0" fontId="13" fillId="0" borderId="46" xfId="0" applyFont="1" applyFill="1" applyBorder="1" applyAlignment="1">
      <alignment horizontal="left"/>
    </xf>
    <xf numFmtId="164" fontId="0" fillId="0" borderId="6" xfId="0" applyNumberFormat="1" applyBorder="1"/>
    <xf numFmtId="171" fontId="4" fillId="0" borderId="22" xfId="0" applyNumberFormat="1" applyFont="1" applyBorder="1" applyAlignment="1">
      <alignment horizontal="right" vertical="top"/>
    </xf>
    <xf numFmtId="164" fontId="4" fillId="0" borderId="8" xfId="0" applyNumberFormat="1" applyFont="1" applyBorder="1" applyAlignment="1">
      <alignment horizontal="right" vertical="top"/>
    </xf>
    <xf numFmtId="0" fontId="4" fillId="18" borderId="0" xfId="0" applyFont="1" applyFill="1" applyAlignment="1">
      <alignment horizontal="right"/>
    </xf>
    <xf numFmtId="0" fontId="0" fillId="0" borderId="0" xfId="0" applyAlignment="1">
      <alignment wrapText="1"/>
    </xf>
    <xf numFmtId="0" fontId="0" fillId="0" borderId="0" xfId="0" applyAlignment="1">
      <alignment horizontal="right" wrapText="1"/>
    </xf>
    <xf numFmtId="170" fontId="0" fillId="15" borderId="0" xfId="3" applyNumberFormat="1" applyFont="1" applyFill="1"/>
    <xf numFmtId="44" fontId="0" fillId="15" borderId="0" xfId="2" applyFont="1" applyFill="1"/>
    <xf numFmtId="0" fontId="4" fillId="0" borderId="0" xfId="0" applyFont="1" applyAlignment="1">
      <alignment horizontal="right" wrapText="1"/>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cellXfs>
  <cellStyles count="5">
    <cellStyle name="Comma" xfId="1" builtinId="3"/>
    <cellStyle name="Currency" xfId="2" builtinId="4"/>
    <cellStyle name="Good" xfId="4" builtinId="26"/>
    <cellStyle name="Normal" xfId="0" builtinId="0"/>
    <cellStyle name="Percent" xfId="3" builtinId="5"/>
  </cellStyles>
  <dxfs count="18">
    <dxf>
      <font>
        <strike val="0"/>
        <color rgb="FFCCFFCC"/>
      </font>
    </dxf>
    <dxf>
      <font>
        <strike val="0"/>
        <color rgb="FFCCFFCC"/>
      </font>
    </dxf>
    <dxf>
      <font>
        <strike val="0"/>
        <color rgb="FFCCFFCC"/>
      </font>
    </dxf>
    <dxf>
      <font>
        <strike val="0"/>
        <color rgb="FFCCFFCC"/>
      </font>
    </dxf>
    <dxf>
      <font>
        <strike val="0"/>
        <color rgb="FFCCFFCC"/>
      </font>
    </dxf>
    <dxf>
      <font>
        <strike val="0"/>
        <color rgb="FFCCFFCC"/>
      </font>
    </dxf>
    <dxf>
      <font>
        <b/>
        <i val="0"/>
      </font>
      <fill>
        <patternFill>
          <bgColor rgb="FFFF0000"/>
        </patternFill>
      </fill>
    </dxf>
    <dxf>
      <font>
        <b/>
        <i val="0"/>
        <color theme="0"/>
      </font>
      <fill>
        <patternFill>
          <bgColor rgb="FF00B050"/>
        </patternFill>
      </fill>
    </dxf>
    <dxf>
      <font>
        <b/>
        <i val="0"/>
      </font>
      <fill>
        <patternFill>
          <bgColor rgb="FFFF0000"/>
        </patternFill>
      </fill>
    </dxf>
    <dxf>
      <font>
        <b/>
        <i val="0"/>
        <color theme="0"/>
      </font>
      <fill>
        <patternFill>
          <bgColor rgb="FF00B050"/>
        </patternFill>
      </fill>
    </dxf>
    <dxf>
      <font>
        <b/>
        <i val="0"/>
      </font>
      <fill>
        <patternFill>
          <bgColor rgb="FFFF0000"/>
        </patternFill>
      </fill>
    </dxf>
    <dxf>
      <font>
        <b/>
        <i val="0"/>
        <color theme="0"/>
      </font>
      <fill>
        <patternFill>
          <bgColor rgb="FF00B050"/>
        </patternFill>
      </fill>
    </dxf>
    <dxf>
      <font>
        <b/>
        <i val="0"/>
      </font>
      <fill>
        <patternFill>
          <bgColor rgb="FFFF0000"/>
        </patternFill>
      </fill>
    </dxf>
    <dxf>
      <font>
        <b/>
        <i val="0"/>
        <color theme="0"/>
      </font>
      <fill>
        <patternFill>
          <bgColor rgb="FF00B050"/>
        </patternFill>
      </fill>
    </dxf>
    <dxf>
      <font>
        <b/>
        <i val="0"/>
      </font>
      <fill>
        <patternFill>
          <bgColor rgb="FFFF0000"/>
        </patternFill>
      </fill>
    </dxf>
    <dxf>
      <font>
        <b/>
        <i val="0"/>
        <color theme="0"/>
      </font>
      <fill>
        <patternFill>
          <bgColor rgb="FF00B050"/>
        </patternFill>
      </fill>
    </dxf>
    <dxf>
      <font>
        <color rgb="FF9C0006"/>
      </font>
      <fill>
        <patternFill>
          <bgColor rgb="FFFFC7CE"/>
        </patternFill>
      </fill>
    </dxf>
    <dxf>
      <font>
        <b/>
        <i val="0"/>
        <color theme="0"/>
      </font>
      <fill>
        <patternFill>
          <bgColor theme="9" tint="-0.24994659260841701"/>
        </patternFill>
      </fill>
    </dxf>
  </dxfs>
  <tableStyles count="0" defaultTableStyle="TableStyleMedium2" defaultPivotStyle="PivotStyleLight16"/>
  <colors>
    <mruColors>
      <color rgb="FFFF7C80"/>
      <color rgb="FFE3DE00"/>
      <color rgb="FFFFFF8F"/>
      <color rgb="FFFFF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Loss Exceedance</a:t>
            </a:r>
            <a:r>
              <a:rPr lang="en-US" baseline="0">
                <a:solidFill>
                  <a:sysClr val="windowText" lastClr="000000"/>
                </a:solidFill>
              </a:rPr>
              <a:t> Curve for a single attack, </a:t>
            </a:r>
          </a:p>
          <a:p>
            <a:pPr>
              <a:defRPr>
                <a:solidFill>
                  <a:sysClr val="windowText" lastClr="000000"/>
                </a:solidFill>
              </a:defRPr>
            </a:pPr>
            <a:r>
              <a:rPr lang="en-US" b="1" u="sng" baseline="0">
                <a:solidFill>
                  <a:sysClr val="windowText" lastClr="000000"/>
                </a:solidFill>
              </a:rPr>
              <a:t>given a successful attack occurs</a:t>
            </a:r>
            <a:endParaRPr lang="en-US" b="1" u="sng">
              <a:solidFill>
                <a:sysClr val="windowText" lastClr="000000"/>
              </a:solidFill>
            </a:endParaRPr>
          </a:p>
        </c:rich>
      </c:tx>
      <c:layout>
        <c:manualLayout>
          <c:xMode val="edge"/>
          <c:yMode val="edge"/>
          <c:x val="0.33870762503986068"/>
          <c:y val="9.99447437491366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5704539573398394"/>
          <c:y val="0.31908127208480563"/>
          <c:w val="0.64045654504454552"/>
          <c:h val="0.46652940467247245"/>
        </c:manualLayout>
      </c:layout>
      <c:scatterChart>
        <c:scatterStyle val="lineMarker"/>
        <c:varyColors val="0"/>
        <c:ser>
          <c:idx val="0"/>
          <c:order val="0"/>
          <c:tx>
            <c:v>LEC</c:v>
          </c:tx>
          <c:spPr>
            <a:ln w="25400" cap="rnd">
              <a:solidFill>
                <a:schemeClr val="accent1"/>
              </a:solidFill>
              <a:round/>
            </a:ln>
            <a:effectLst/>
          </c:spPr>
          <c:marker>
            <c:symbol val="none"/>
          </c:marker>
          <c:xVal>
            <c:numRef>
              <c:f>Stats!$E$23:$E$123</c:f>
              <c:numCache>
                <c:formatCode>_("$"* #,##0_);_("$"* \(#,##0\);_("$"* "-"??_);_(@_)</c:formatCode>
                <c:ptCount val="101"/>
                <c:pt idx="0">
                  <c:v>1066.7707024255608</c:v>
                </c:pt>
                <c:pt idx="1">
                  <c:v>3310.6218581207327</c:v>
                </c:pt>
                <c:pt idx="2">
                  <c:v>4931.2209366152319</c:v>
                </c:pt>
                <c:pt idx="3">
                  <c:v>6347.3897531863086</c:v>
                </c:pt>
                <c:pt idx="4">
                  <c:v>7674.139106414309</c:v>
                </c:pt>
                <c:pt idx="5">
                  <c:v>8954.9802709519572</c:v>
                </c:pt>
                <c:pt idx="6">
                  <c:v>10212.022415556796</c:v>
                </c:pt>
                <c:pt idx="7">
                  <c:v>11458.42296345351</c:v>
                </c:pt>
                <c:pt idx="8">
                  <c:v>12702.86430096983</c:v>
                </c:pt>
                <c:pt idx="9">
                  <c:v>13951.52420124341</c:v>
                </c:pt>
                <c:pt idx="10">
                  <c:v>15209.06526292385</c:v>
                </c:pt>
                <c:pt idx="11">
                  <c:v>16479.18073244717</c:v>
                </c:pt>
                <c:pt idx="12">
                  <c:v>17764.91781350207</c:v>
                </c:pt>
                <c:pt idx="13">
                  <c:v>19068.880259366299</c:v>
                </c:pt>
                <c:pt idx="14">
                  <c:v>20393.361314305512</c:v>
                </c:pt>
                <c:pt idx="15">
                  <c:v>21740.434424304927</c:v>
                </c:pt>
                <c:pt idx="16">
                  <c:v>23112.017279494292</c:v>
                </c:pt>
                <c:pt idx="17">
                  <c:v>24509.9184380275</c:v>
                </c:pt>
                <c:pt idx="18">
                  <c:v>25935.872248983902</c:v>
                </c:pt>
                <c:pt idx="19">
                  <c:v>27391.565730245598</c:v>
                </c:pt>
                <c:pt idx="20">
                  <c:v>28878.659809648845</c:v>
                </c:pt>
                <c:pt idx="21">
                  <c:v>30398.806558625172</c:v>
                </c:pt>
                <c:pt idx="22">
                  <c:v>31953.663547592936</c:v>
                </c:pt>
                <c:pt idx="23">
                  <c:v>33544.906123797598</c:v>
                </c:pt>
                <c:pt idx="24">
                  <c:v>35174.238191856093</c:v>
                </c:pt>
                <c:pt idx="25">
                  <c:v>36843.40192669761</c:v>
                </c:pt>
                <c:pt idx="26">
                  <c:v>38554.186744225924</c:v>
                </c:pt>
                <c:pt idx="27">
                  <c:v>40308.437781825385</c:v>
                </c:pt>
                <c:pt idx="28">
                  <c:v>42108.064089086802</c:v>
                </c:pt>
                <c:pt idx="29">
                  <c:v>43955.046692434516</c:v>
                </c:pt>
                <c:pt idx="30">
                  <c:v>45851.446671416081</c:v>
                </c:pt>
                <c:pt idx="31">
                  <c:v>47799.413366371409</c:v>
                </c:pt>
                <c:pt idx="32">
                  <c:v>49801.192825036967</c:v>
                </c:pt>
                <c:pt idx="33">
                  <c:v>51859.136588012094</c:v>
                </c:pt>
                <c:pt idx="34">
                  <c:v>53975.710908960289</c:v>
                </c:pt>
                <c:pt idx="35">
                  <c:v>56153.506504317658</c:v>
                </c:pt>
                <c:pt idx="36">
                  <c:v>58395.248928697823</c:v>
                </c:pt>
                <c:pt idx="37">
                  <c:v>60703.809675861601</c:v>
                </c:pt>
                <c:pt idx="38">
                  <c:v>63082.218110919457</c:v>
                </c:pt>
                <c:pt idx="39">
                  <c:v>65533.67434731745</c:v>
                </c:pt>
                <c:pt idx="40">
                  <c:v>68061.563192166053</c:v>
                </c:pt>
                <c:pt idx="41">
                  <c:v>70669.469295732735</c:v>
                </c:pt>
                <c:pt idx="42">
                  <c:v>73361.193655623094</c:v>
                </c:pt>
                <c:pt idx="43">
                  <c:v>76140.771643600907</c:v>
                </c:pt>
                <c:pt idx="44">
                  <c:v>79012.492743493014</c:v>
                </c:pt>
                <c:pt idx="45">
                  <c:v>81980.922212637335</c:v>
                </c:pt>
                <c:pt idx="46">
                  <c:v>85050.924907404304</c:v>
                </c:pt>
                <c:pt idx="47">
                  <c:v>88227.691546136499</c:v>
                </c:pt>
                <c:pt idx="48">
                  <c:v>91516.767721209209</c:v>
                </c:pt>
                <c:pt idx="49">
                  <c:v>94924.086016826855</c:v>
                </c:pt>
                <c:pt idx="50">
                  <c:v>98456.001641829527</c:v>
                </c:pt>
                <c:pt idx="51">
                  <c:v>102119.33204867976</c:v>
                </c:pt>
                <c:pt idx="52">
                  <c:v>105921.40108271209</c:v>
                </c:pt>
                <c:pt idx="53">
                  <c:v>109870.08829187487</c:v>
                </c:pt>
                <c:pt idx="54">
                  <c:v>113973.88412926641</c:v>
                </c:pt>
                <c:pt idx="55">
                  <c:v>118241.95190210831</c:v>
                </c:pt>
                <c:pt idx="56">
                  <c:v>122684.19746552719</c:v>
                </c:pt>
                <c:pt idx="57">
                  <c:v>127311.34783277316</c:v>
                </c:pt>
                <c:pt idx="58">
                  <c:v>132135.04008167601</c:v>
                </c:pt>
                <c:pt idx="59">
                  <c:v>137167.92218828754</c:v>
                </c:pt>
                <c:pt idx="60">
                  <c:v>142423.76772289132</c:v>
                </c:pt>
                <c:pt idx="61">
                  <c:v>147917.60671372814</c:v>
                </c:pt>
                <c:pt idx="62">
                  <c:v>153665.87543624642</c:v>
                </c:pt>
                <c:pt idx="63">
                  <c:v>159686.58844140594</c:v>
                </c:pt>
                <c:pt idx="64">
                  <c:v>165999.53682256688</c:v>
                </c:pt>
                <c:pt idx="65">
                  <c:v>172626.51757185551</c:v>
                </c:pt>
                <c:pt idx="66">
                  <c:v>179591.59993941343</c:v>
                </c:pt>
                <c:pt idx="67">
                  <c:v>186921.43604283276</c:v>
                </c:pt>
                <c:pt idx="68">
                  <c:v>194645.62465917249</c:v>
                </c:pt>
                <c:pt idx="69">
                  <c:v>202797.13927476597</c:v>
                </c:pt>
                <c:pt idx="70">
                  <c:v>211412.83421205354</c:v>
                </c:pt>
                <c:pt idx="71">
                  <c:v>220534.04619266512</c:v>
                </c:pt>
                <c:pt idx="72">
                  <c:v>230207.3132989752</c:v>
                </c:pt>
                <c:pt idx="73">
                  <c:v>240485.23933191621</c:v>
                </c:pt>
                <c:pt idx="74">
                  <c:v>251427.53954791714</c:v>
                </c:pt>
                <c:pt idx="75">
                  <c:v>263102.31442361325</c:v>
                </c:pt>
                <c:pt idx="76">
                  <c:v>275587.61249014142</c:v>
                </c:pt>
                <c:pt idx="77">
                  <c:v>288973.36291698203</c:v>
                </c:pt>
                <c:pt idx="78">
                  <c:v>303363.78563943395</c:v>
                </c:pt>
                <c:pt idx="79">
                  <c:v>318880.42474278487</c:v>
                </c:pt>
                <c:pt idx="80">
                  <c:v>335666.00458755897</c:v>
                </c:pt>
                <c:pt idx="81">
                  <c:v>353889.38557232765</c:v>
                </c:pt>
                <c:pt idx="82">
                  <c:v>373752.00973174733</c:v>
                </c:pt>
                <c:pt idx="83">
                  <c:v>395496.39522528218</c:v>
                </c:pt>
                <c:pt idx="84">
                  <c:v>419417.49549724523</c:v>
                </c:pt>
                <c:pt idx="85">
                  <c:v>445878.13792137534</c:v>
                </c:pt>
                <c:pt idx="86">
                  <c:v>475330.39241571736</c:v>
                </c:pt>
                <c:pt idx="87">
                  <c:v>508345.76148742641</c:v>
                </c:pt>
                <c:pt idx="88">
                  <c:v>545658.84181960125</c:v>
                </c:pt>
                <c:pt idx="89">
                  <c:v>588232.18600868504</c:v>
                </c:pt>
                <c:pt idx="90">
                  <c:v>637355.70660278853</c:v>
                </c:pt>
                <c:pt idx="91">
                  <c:v>694804.69914136187</c:v>
                </c:pt>
                <c:pt idx="92">
                  <c:v>763102.27297661162</c:v>
                </c:pt>
                <c:pt idx="93">
                  <c:v>845978.95453300653</c:v>
                </c:pt>
                <c:pt idx="94">
                  <c:v>949232.6161820757</c:v>
                </c:pt>
                <c:pt idx="95">
                  <c:v>1082479.7555982491</c:v>
                </c:pt>
                <c:pt idx="96">
                  <c:v>1263149.5032703076</c:v>
                </c:pt>
                <c:pt idx="97">
                  <c:v>1527176.6200894413</c:v>
                </c:pt>
                <c:pt idx="98">
                  <c:v>1965757.7264061382</c:v>
                </c:pt>
                <c:pt idx="99">
                  <c:v>2928025.9781847005</c:v>
                </c:pt>
                <c:pt idx="100">
                  <c:v>9086865.6960921325</c:v>
                </c:pt>
              </c:numCache>
            </c:numRef>
          </c:xVal>
          <c:yVal>
            <c:numRef>
              <c:f>Stats!$B$23:$B$123</c:f>
              <c:numCache>
                <c:formatCode>_(* #,##0.00_);_(* \(#,##0.00\);_(* "-"??_);_(@_)</c:formatCode>
                <c:ptCount val="101"/>
                <c:pt idx="0">
                  <c:v>0.999</c:v>
                </c:pt>
                <c:pt idx="1">
                  <c:v>0.99</c:v>
                </c:pt>
                <c:pt idx="2">
                  <c:v>0.98</c:v>
                </c:pt>
                <c:pt idx="3">
                  <c:v>0.97</c:v>
                </c:pt>
                <c:pt idx="4">
                  <c:v>0.96</c:v>
                </c:pt>
                <c:pt idx="5">
                  <c:v>0.95</c:v>
                </c:pt>
                <c:pt idx="6">
                  <c:v>0.94</c:v>
                </c:pt>
                <c:pt idx="7">
                  <c:v>0.92999999999999994</c:v>
                </c:pt>
                <c:pt idx="8">
                  <c:v>0.92</c:v>
                </c:pt>
                <c:pt idx="9">
                  <c:v>0.91</c:v>
                </c:pt>
                <c:pt idx="10">
                  <c:v>0.9</c:v>
                </c:pt>
                <c:pt idx="11">
                  <c:v>0.89</c:v>
                </c:pt>
                <c:pt idx="12">
                  <c:v>0.88</c:v>
                </c:pt>
                <c:pt idx="13">
                  <c:v>0.87</c:v>
                </c:pt>
                <c:pt idx="14">
                  <c:v>0.86</c:v>
                </c:pt>
                <c:pt idx="15">
                  <c:v>0.85</c:v>
                </c:pt>
                <c:pt idx="16">
                  <c:v>0.84</c:v>
                </c:pt>
                <c:pt idx="17">
                  <c:v>0.83</c:v>
                </c:pt>
                <c:pt idx="18">
                  <c:v>0.82000000000000006</c:v>
                </c:pt>
                <c:pt idx="19">
                  <c:v>0.81</c:v>
                </c:pt>
                <c:pt idx="20">
                  <c:v>0.8</c:v>
                </c:pt>
                <c:pt idx="21">
                  <c:v>0.79</c:v>
                </c:pt>
                <c:pt idx="22">
                  <c:v>0.78</c:v>
                </c:pt>
                <c:pt idx="23">
                  <c:v>0.77</c:v>
                </c:pt>
                <c:pt idx="24">
                  <c:v>0.76</c:v>
                </c:pt>
                <c:pt idx="25">
                  <c:v>0.75</c:v>
                </c:pt>
                <c:pt idx="26">
                  <c:v>0.74</c:v>
                </c:pt>
                <c:pt idx="27">
                  <c:v>0.73</c:v>
                </c:pt>
                <c:pt idx="28">
                  <c:v>0.72</c:v>
                </c:pt>
                <c:pt idx="29">
                  <c:v>0.71</c:v>
                </c:pt>
                <c:pt idx="30">
                  <c:v>0.7</c:v>
                </c:pt>
                <c:pt idx="31">
                  <c:v>0.69</c:v>
                </c:pt>
                <c:pt idx="32">
                  <c:v>0.67999999999999994</c:v>
                </c:pt>
                <c:pt idx="33">
                  <c:v>0.66999999999999993</c:v>
                </c:pt>
                <c:pt idx="34">
                  <c:v>0.65999999999999992</c:v>
                </c:pt>
                <c:pt idx="35">
                  <c:v>0.65</c:v>
                </c:pt>
                <c:pt idx="36">
                  <c:v>0.64</c:v>
                </c:pt>
                <c:pt idx="37">
                  <c:v>0.63</c:v>
                </c:pt>
                <c:pt idx="38">
                  <c:v>0.62</c:v>
                </c:pt>
                <c:pt idx="39">
                  <c:v>0.61</c:v>
                </c:pt>
                <c:pt idx="40">
                  <c:v>0.6</c:v>
                </c:pt>
                <c:pt idx="41">
                  <c:v>0.59000000000000008</c:v>
                </c:pt>
                <c:pt idx="42">
                  <c:v>0.58000000000000007</c:v>
                </c:pt>
                <c:pt idx="43">
                  <c:v>0.57000000000000006</c:v>
                </c:pt>
                <c:pt idx="44">
                  <c:v>0.56000000000000005</c:v>
                </c:pt>
                <c:pt idx="45">
                  <c:v>0.55000000000000004</c:v>
                </c:pt>
                <c:pt idx="46">
                  <c:v>0.54</c:v>
                </c:pt>
                <c:pt idx="47">
                  <c:v>0.53</c:v>
                </c:pt>
                <c:pt idx="48">
                  <c:v>0.52</c:v>
                </c:pt>
                <c:pt idx="49">
                  <c:v>0.51</c:v>
                </c:pt>
                <c:pt idx="50">
                  <c:v>0.5</c:v>
                </c:pt>
                <c:pt idx="51">
                  <c:v>0.49</c:v>
                </c:pt>
                <c:pt idx="52">
                  <c:v>0.48</c:v>
                </c:pt>
                <c:pt idx="53">
                  <c:v>0.47</c:v>
                </c:pt>
                <c:pt idx="54">
                  <c:v>0.45999999999999996</c:v>
                </c:pt>
                <c:pt idx="55">
                  <c:v>0.44999999999999996</c:v>
                </c:pt>
                <c:pt idx="56">
                  <c:v>0.43999999999999995</c:v>
                </c:pt>
                <c:pt idx="57">
                  <c:v>0.43000000000000005</c:v>
                </c:pt>
                <c:pt idx="58">
                  <c:v>0.42000000000000004</c:v>
                </c:pt>
                <c:pt idx="59">
                  <c:v>0.41000000000000003</c:v>
                </c:pt>
                <c:pt idx="60">
                  <c:v>0.4</c:v>
                </c:pt>
                <c:pt idx="61">
                  <c:v>0.39</c:v>
                </c:pt>
                <c:pt idx="62">
                  <c:v>0.38</c:v>
                </c:pt>
                <c:pt idx="63">
                  <c:v>0.37</c:v>
                </c:pt>
                <c:pt idx="64">
                  <c:v>0.36</c:v>
                </c:pt>
                <c:pt idx="65">
                  <c:v>0.35</c:v>
                </c:pt>
                <c:pt idx="66">
                  <c:v>0.33999999999999997</c:v>
                </c:pt>
                <c:pt idx="67">
                  <c:v>0.32999999999999996</c:v>
                </c:pt>
                <c:pt idx="68">
                  <c:v>0.31999999999999995</c:v>
                </c:pt>
                <c:pt idx="69">
                  <c:v>0.31000000000000005</c:v>
                </c:pt>
                <c:pt idx="70">
                  <c:v>0.30000000000000004</c:v>
                </c:pt>
                <c:pt idx="71">
                  <c:v>0.29000000000000004</c:v>
                </c:pt>
                <c:pt idx="72">
                  <c:v>0.28000000000000003</c:v>
                </c:pt>
                <c:pt idx="73">
                  <c:v>0.27</c:v>
                </c:pt>
                <c:pt idx="74">
                  <c:v>0.26</c:v>
                </c:pt>
                <c:pt idx="75">
                  <c:v>0.25</c:v>
                </c:pt>
                <c:pt idx="76">
                  <c:v>0.24</c:v>
                </c:pt>
                <c:pt idx="77">
                  <c:v>0.22999999999999998</c:v>
                </c:pt>
                <c:pt idx="78">
                  <c:v>0.21999999999999997</c:v>
                </c:pt>
                <c:pt idx="79">
                  <c:v>0.20999999999999996</c:v>
                </c:pt>
                <c:pt idx="80">
                  <c:v>0.19999999999999996</c:v>
                </c:pt>
                <c:pt idx="81">
                  <c:v>0.18999999999999995</c:v>
                </c:pt>
                <c:pt idx="82">
                  <c:v>0.18000000000000005</c:v>
                </c:pt>
                <c:pt idx="83">
                  <c:v>0.17000000000000004</c:v>
                </c:pt>
                <c:pt idx="84">
                  <c:v>0.16000000000000003</c:v>
                </c:pt>
                <c:pt idx="85">
                  <c:v>0.15000000000000002</c:v>
                </c:pt>
                <c:pt idx="86">
                  <c:v>0.14000000000000001</c:v>
                </c:pt>
                <c:pt idx="87">
                  <c:v>0.13</c:v>
                </c:pt>
                <c:pt idx="88">
                  <c:v>0.12</c:v>
                </c:pt>
                <c:pt idx="89">
                  <c:v>0.10999999999999999</c:v>
                </c:pt>
                <c:pt idx="90">
                  <c:v>9.9999999999999978E-2</c:v>
                </c:pt>
                <c:pt idx="91">
                  <c:v>8.9999999999999969E-2</c:v>
                </c:pt>
                <c:pt idx="92">
                  <c:v>7.999999999999996E-2</c:v>
                </c:pt>
                <c:pt idx="93">
                  <c:v>6.9999999999999951E-2</c:v>
                </c:pt>
                <c:pt idx="94">
                  <c:v>6.0000000000000053E-2</c:v>
                </c:pt>
                <c:pt idx="95">
                  <c:v>5.0000000000000044E-2</c:v>
                </c:pt>
                <c:pt idx="96">
                  <c:v>4.0000000000000036E-2</c:v>
                </c:pt>
                <c:pt idx="97">
                  <c:v>3.0000000000000027E-2</c:v>
                </c:pt>
                <c:pt idx="98">
                  <c:v>2.0000000000000018E-2</c:v>
                </c:pt>
                <c:pt idx="99">
                  <c:v>1.0000000000000009E-2</c:v>
                </c:pt>
                <c:pt idx="100">
                  <c:v>1.0000000000000009E-3</c:v>
                </c:pt>
              </c:numCache>
            </c:numRef>
          </c:yVal>
          <c:smooth val="0"/>
          <c:extLst>
            <c:ext xmlns:c16="http://schemas.microsoft.com/office/drawing/2014/chart" uri="{C3380CC4-5D6E-409C-BE32-E72D297353CC}">
              <c16:uniqueId val="{00000000-AC0D-48B2-8099-E326D53723F6}"/>
            </c:ext>
          </c:extLst>
        </c:ser>
        <c:dLbls>
          <c:showLegendKey val="0"/>
          <c:showVal val="0"/>
          <c:showCatName val="0"/>
          <c:showSerName val="0"/>
          <c:showPercent val="0"/>
          <c:showBubbleSize val="0"/>
        </c:dLbls>
        <c:axId val="464111352"/>
        <c:axId val="464105120"/>
      </c:scatterChart>
      <c:valAx>
        <c:axId val="464111352"/>
        <c:scaling>
          <c:orientation val="minMax"/>
        </c:scaling>
        <c:delete val="0"/>
        <c:axPos val="b"/>
        <c:majorGridlines>
          <c:spPr>
            <a:ln w="9525" cap="flat" cmpd="sng" algn="ctr">
              <a:solidFill>
                <a:schemeClr val="tx1">
                  <a:lumMod val="15000"/>
                  <a:lumOff val="85000"/>
                </a:schemeClr>
              </a:solidFill>
              <a:round/>
            </a:ln>
            <a:effectLst/>
          </c:spPr>
        </c:majorGridlines>
        <c:numFmt formatCode="&quot;$&quot;#,##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64105120"/>
        <c:crosses val="autoZero"/>
        <c:crossBetween val="midCat"/>
        <c:dispUnits>
          <c:builtInUnit val="millions"/>
          <c:dispUnitsLbl>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ysClr val="windowText" lastClr="000000"/>
                      </a:solidFill>
                    </a:rPr>
                    <a:t>Millions</a:t>
                  </a:r>
                </a:p>
              </c:rich>
            </c:tx>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46410512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Chanc</a:t>
                </a:r>
                <a:r>
                  <a:rPr lang="en-US" baseline="0">
                    <a:solidFill>
                      <a:sysClr val="windowText" lastClr="000000"/>
                    </a:solidFill>
                  </a:rPr>
                  <a:t>e that damages will be AT LEAST what is shown on the horizontal axis </a:t>
                </a:r>
                <a:endParaRPr lang="en-US">
                  <a:solidFill>
                    <a:sysClr val="windowText" lastClr="000000"/>
                  </a:solidFill>
                </a:endParaRPr>
              </a:p>
            </c:rich>
          </c:tx>
          <c:layout>
            <c:manualLayout>
              <c:xMode val="edge"/>
              <c:yMode val="edge"/>
              <c:x val="9.2743348046586613E-3"/>
              <c:y val="0.4048338480658116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64111352"/>
        <c:crosses val="autoZero"/>
        <c:crossBetween val="midCat"/>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Loss Exceedance</a:t>
            </a:r>
            <a:r>
              <a:rPr lang="en-US" baseline="0">
                <a:solidFill>
                  <a:sysClr val="windowText" lastClr="000000"/>
                </a:solidFill>
              </a:rPr>
              <a:t> Curve for multiple attacks, one attack, or no attacks at all, given the chance of a successful attack occurring</a:t>
            </a:r>
            <a:endParaRPr lang="en-US">
              <a:solidFill>
                <a:sysClr val="windowText" lastClr="000000"/>
              </a:solidFill>
            </a:endParaRPr>
          </a:p>
        </c:rich>
      </c:tx>
      <c:layout>
        <c:manualLayout>
          <c:xMode val="edge"/>
          <c:yMode val="edge"/>
          <c:x val="0.17515616127200451"/>
          <c:y val="2.1459227467811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718043415444632"/>
          <c:y val="0.27431706297906794"/>
          <c:w val="0.67762452141876761"/>
          <c:h val="0.51072673292887572"/>
        </c:manualLayout>
      </c:layout>
      <c:scatterChart>
        <c:scatterStyle val="lineMarker"/>
        <c:varyColors val="0"/>
        <c:ser>
          <c:idx val="0"/>
          <c:order val="0"/>
          <c:tx>
            <c:v>LEC</c:v>
          </c:tx>
          <c:spPr>
            <a:ln w="25400" cap="rnd">
              <a:solidFill>
                <a:schemeClr val="accent1"/>
              </a:solidFill>
              <a:round/>
            </a:ln>
            <a:effectLst/>
          </c:spPr>
          <c:marker>
            <c:symbol val="none"/>
          </c:marker>
          <c:xVal>
            <c:numRef>
              <c:f>Stats!$F$23:$F$123</c:f>
              <c:numCache>
                <c:formatCode>_("$"* #,##0_);_("$"* \(#,##0\);_("$"* "-"??_);_(@_)</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0</c:v>
                </c:pt>
                <c:pt idx="96">
                  <c:v>24623.461112475979</c:v>
                </c:pt>
                <c:pt idx="97">
                  <c:v>65592.687604238759</c:v>
                </c:pt>
                <c:pt idx="98">
                  <c:v>143903.50189562902</c:v>
                </c:pt>
                <c:pt idx="99">
                  <c:v>341365.63986076677</c:v>
                </c:pt>
                <c:pt idx="100">
                  <c:v>2277561.0883390047</c:v>
                </c:pt>
              </c:numCache>
            </c:numRef>
          </c:xVal>
          <c:yVal>
            <c:numRef>
              <c:f>Stats!$C$23:$C$123</c:f>
              <c:numCache>
                <c:formatCode>_(* #,##0.00_);_(* \(#,##0.00\);_(*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5.0000000000000044E-2</c:v>
                </c:pt>
                <c:pt idx="96">
                  <c:v>4.0000000000000036E-2</c:v>
                </c:pt>
                <c:pt idx="97">
                  <c:v>3.0000000000000027E-2</c:v>
                </c:pt>
                <c:pt idx="98">
                  <c:v>2.0000000000000018E-2</c:v>
                </c:pt>
                <c:pt idx="99">
                  <c:v>1.0000000000000009E-2</c:v>
                </c:pt>
                <c:pt idx="100">
                  <c:v>1.0000000000000009E-3</c:v>
                </c:pt>
              </c:numCache>
            </c:numRef>
          </c:yVal>
          <c:smooth val="0"/>
          <c:extLst>
            <c:ext xmlns:c16="http://schemas.microsoft.com/office/drawing/2014/chart" uri="{C3380CC4-5D6E-409C-BE32-E72D297353CC}">
              <c16:uniqueId val="{00000000-ED39-4E71-9456-D5571B44C03F}"/>
            </c:ext>
          </c:extLst>
        </c:ser>
        <c:dLbls>
          <c:showLegendKey val="0"/>
          <c:showVal val="0"/>
          <c:showCatName val="0"/>
          <c:showSerName val="0"/>
          <c:showPercent val="0"/>
          <c:showBubbleSize val="0"/>
        </c:dLbls>
        <c:axId val="464111352"/>
        <c:axId val="464105120"/>
      </c:scatterChart>
      <c:valAx>
        <c:axId val="464111352"/>
        <c:scaling>
          <c:orientation val="minMax"/>
        </c:scaling>
        <c:delete val="0"/>
        <c:axPos val="b"/>
        <c:majorGridlines>
          <c:spPr>
            <a:ln w="9525" cap="flat" cmpd="sng" algn="ctr">
              <a:solidFill>
                <a:schemeClr val="tx1">
                  <a:lumMod val="15000"/>
                  <a:lumOff val="85000"/>
                </a:schemeClr>
              </a:solidFill>
              <a:round/>
            </a:ln>
            <a:effectLst/>
          </c:spPr>
        </c:majorGridlines>
        <c:numFmt formatCode="_(&quot;$&quot;* #,##0.0_);_(&quot;$&quot;* \(#,##0.0\);_(&quot;$&quot;*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64105120"/>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ispUnitsLbl>
        </c:dispUnits>
      </c:valAx>
      <c:valAx>
        <c:axId val="46410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US" sz="1000" b="0" i="0" baseline="0">
                    <a:solidFill>
                      <a:sysClr val="windowText" lastClr="000000"/>
                    </a:solidFill>
                    <a:effectLst/>
                  </a:rPr>
                  <a:t>Chance that damages will be AT LEAST what is shown on the horizontal axis </a:t>
                </a:r>
                <a:endParaRPr lang="en-US" sz="1000">
                  <a:solidFill>
                    <a:sysClr val="windowText" lastClr="000000"/>
                  </a:solidFill>
                  <a:effectLst/>
                </a:endParaRPr>
              </a:p>
            </c:rich>
          </c:tx>
          <c:layout>
            <c:manualLayout>
              <c:xMode val="edge"/>
              <c:yMode val="edge"/>
              <c:x val="2.6407751209997828E-3"/>
              <c:y val="0.3765098392551677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6411135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Loss Exceedance</a:t>
            </a:r>
            <a:r>
              <a:rPr lang="en-US" baseline="0">
                <a:solidFill>
                  <a:sysClr val="windowText" lastClr="000000"/>
                </a:solidFill>
              </a:rPr>
              <a:t> Curve for Single Attack, </a:t>
            </a:r>
          </a:p>
          <a:p>
            <a:pPr>
              <a:defRPr>
                <a:solidFill>
                  <a:sysClr val="windowText" lastClr="000000"/>
                </a:solidFill>
              </a:defRPr>
            </a:pPr>
            <a:r>
              <a:rPr lang="en-US" baseline="0">
                <a:solidFill>
                  <a:sysClr val="windowText" lastClr="000000"/>
                </a:solidFill>
              </a:rPr>
              <a:t>GIVEN A SUCCESSFUL ATTACK OCCURS</a:t>
            </a:r>
            <a:endParaRPr lang="en-US">
              <a:solidFill>
                <a:sysClr val="windowText" lastClr="000000"/>
              </a:solidFill>
            </a:endParaRPr>
          </a:p>
        </c:rich>
      </c:tx>
      <c:layout>
        <c:manualLayout>
          <c:xMode val="edge"/>
          <c:yMode val="edge"/>
          <c:x val="0.40375534891796105"/>
          <c:y val="0.1317824190415914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5704539573398394"/>
          <c:y val="0.31908127208480563"/>
          <c:w val="0.64045654504454552"/>
          <c:h val="0.46652940467247245"/>
        </c:manualLayout>
      </c:layout>
      <c:scatterChart>
        <c:scatterStyle val="lineMarker"/>
        <c:varyColors val="0"/>
        <c:ser>
          <c:idx val="0"/>
          <c:order val="0"/>
          <c:tx>
            <c:v>Damages without NEW Controls</c:v>
          </c:tx>
          <c:spPr>
            <a:ln w="25400" cap="rnd">
              <a:solidFill>
                <a:schemeClr val="accent1"/>
              </a:solidFill>
              <a:round/>
            </a:ln>
            <a:effectLst/>
          </c:spPr>
          <c:marker>
            <c:symbol val="none"/>
          </c:marker>
          <c:xVal>
            <c:numRef>
              <c:f>Stats!$E$23:$E$123</c:f>
              <c:numCache>
                <c:formatCode>_("$"* #,##0_);_("$"* \(#,##0\);_("$"* "-"??_);_(@_)</c:formatCode>
                <c:ptCount val="101"/>
                <c:pt idx="0">
                  <c:v>1066.7707024255608</c:v>
                </c:pt>
                <c:pt idx="1">
                  <c:v>3310.6218581207327</c:v>
                </c:pt>
                <c:pt idx="2">
                  <c:v>4931.2209366152319</c:v>
                </c:pt>
                <c:pt idx="3">
                  <c:v>6347.3897531863086</c:v>
                </c:pt>
                <c:pt idx="4">
                  <c:v>7674.139106414309</c:v>
                </c:pt>
                <c:pt idx="5">
                  <c:v>8954.9802709519572</c:v>
                </c:pt>
                <c:pt idx="6">
                  <c:v>10212.022415556796</c:v>
                </c:pt>
                <c:pt idx="7">
                  <c:v>11458.42296345351</c:v>
                </c:pt>
                <c:pt idx="8">
                  <c:v>12702.86430096983</c:v>
                </c:pt>
                <c:pt idx="9">
                  <c:v>13951.52420124341</c:v>
                </c:pt>
                <c:pt idx="10">
                  <c:v>15209.06526292385</c:v>
                </c:pt>
                <c:pt idx="11">
                  <c:v>16479.18073244717</c:v>
                </c:pt>
                <c:pt idx="12">
                  <c:v>17764.91781350207</c:v>
                </c:pt>
                <c:pt idx="13">
                  <c:v>19068.880259366299</c:v>
                </c:pt>
                <c:pt idx="14">
                  <c:v>20393.361314305512</c:v>
                </c:pt>
                <c:pt idx="15">
                  <c:v>21740.434424304927</c:v>
                </c:pt>
                <c:pt idx="16">
                  <c:v>23112.017279494292</c:v>
                </c:pt>
                <c:pt idx="17">
                  <c:v>24509.9184380275</c:v>
                </c:pt>
                <c:pt idx="18">
                  <c:v>25935.872248983902</c:v>
                </c:pt>
                <c:pt idx="19">
                  <c:v>27391.565730245598</c:v>
                </c:pt>
                <c:pt idx="20">
                  <c:v>28878.659809648845</c:v>
                </c:pt>
                <c:pt idx="21">
                  <c:v>30398.806558625172</c:v>
                </c:pt>
                <c:pt idx="22">
                  <c:v>31953.663547592936</c:v>
                </c:pt>
                <c:pt idx="23">
                  <c:v>33544.906123797598</c:v>
                </c:pt>
                <c:pt idx="24">
                  <c:v>35174.238191856093</c:v>
                </c:pt>
                <c:pt idx="25">
                  <c:v>36843.40192669761</c:v>
                </c:pt>
                <c:pt idx="26">
                  <c:v>38554.186744225924</c:v>
                </c:pt>
                <c:pt idx="27">
                  <c:v>40308.437781825385</c:v>
                </c:pt>
                <c:pt idx="28">
                  <c:v>42108.064089086802</c:v>
                </c:pt>
                <c:pt idx="29">
                  <c:v>43955.046692434516</c:v>
                </c:pt>
                <c:pt idx="30">
                  <c:v>45851.446671416081</c:v>
                </c:pt>
                <c:pt idx="31">
                  <c:v>47799.413366371409</c:v>
                </c:pt>
                <c:pt idx="32">
                  <c:v>49801.192825036967</c:v>
                </c:pt>
                <c:pt idx="33">
                  <c:v>51859.136588012094</c:v>
                </c:pt>
                <c:pt idx="34">
                  <c:v>53975.710908960289</c:v>
                </c:pt>
                <c:pt idx="35">
                  <c:v>56153.506504317658</c:v>
                </c:pt>
                <c:pt idx="36">
                  <c:v>58395.248928697823</c:v>
                </c:pt>
                <c:pt idx="37">
                  <c:v>60703.809675861601</c:v>
                </c:pt>
                <c:pt idx="38">
                  <c:v>63082.218110919457</c:v>
                </c:pt>
                <c:pt idx="39">
                  <c:v>65533.67434731745</c:v>
                </c:pt>
                <c:pt idx="40">
                  <c:v>68061.563192166053</c:v>
                </c:pt>
                <c:pt idx="41">
                  <c:v>70669.469295732735</c:v>
                </c:pt>
                <c:pt idx="42">
                  <c:v>73361.193655623094</c:v>
                </c:pt>
                <c:pt idx="43">
                  <c:v>76140.771643600907</c:v>
                </c:pt>
                <c:pt idx="44">
                  <c:v>79012.492743493014</c:v>
                </c:pt>
                <c:pt idx="45">
                  <c:v>81980.922212637335</c:v>
                </c:pt>
                <c:pt idx="46">
                  <c:v>85050.924907404304</c:v>
                </c:pt>
                <c:pt idx="47">
                  <c:v>88227.691546136499</c:v>
                </c:pt>
                <c:pt idx="48">
                  <c:v>91516.767721209209</c:v>
                </c:pt>
                <c:pt idx="49">
                  <c:v>94924.086016826855</c:v>
                </c:pt>
                <c:pt idx="50">
                  <c:v>98456.001641829527</c:v>
                </c:pt>
                <c:pt idx="51">
                  <c:v>102119.33204867976</c:v>
                </c:pt>
                <c:pt idx="52">
                  <c:v>105921.40108271209</c:v>
                </c:pt>
                <c:pt idx="53">
                  <c:v>109870.08829187487</c:v>
                </c:pt>
                <c:pt idx="54">
                  <c:v>113973.88412926641</c:v>
                </c:pt>
                <c:pt idx="55">
                  <c:v>118241.95190210831</c:v>
                </c:pt>
                <c:pt idx="56">
                  <c:v>122684.19746552719</c:v>
                </c:pt>
                <c:pt idx="57">
                  <c:v>127311.34783277316</c:v>
                </c:pt>
                <c:pt idx="58">
                  <c:v>132135.04008167601</c:v>
                </c:pt>
                <c:pt idx="59">
                  <c:v>137167.92218828754</c:v>
                </c:pt>
                <c:pt idx="60">
                  <c:v>142423.76772289132</c:v>
                </c:pt>
                <c:pt idx="61">
                  <c:v>147917.60671372814</c:v>
                </c:pt>
                <c:pt idx="62">
                  <c:v>153665.87543624642</c:v>
                </c:pt>
                <c:pt idx="63">
                  <c:v>159686.58844140594</c:v>
                </c:pt>
                <c:pt idx="64">
                  <c:v>165999.53682256688</c:v>
                </c:pt>
                <c:pt idx="65">
                  <c:v>172626.51757185551</c:v>
                </c:pt>
                <c:pt idx="66">
                  <c:v>179591.59993941343</c:v>
                </c:pt>
                <c:pt idx="67">
                  <c:v>186921.43604283276</c:v>
                </c:pt>
                <c:pt idx="68">
                  <c:v>194645.62465917249</c:v>
                </c:pt>
                <c:pt idx="69">
                  <c:v>202797.13927476597</c:v>
                </c:pt>
                <c:pt idx="70">
                  <c:v>211412.83421205354</c:v>
                </c:pt>
                <c:pt idx="71">
                  <c:v>220534.04619266512</c:v>
                </c:pt>
                <c:pt idx="72">
                  <c:v>230207.3132989752</c:v>
                </c:pt>
                <c:pt idx="73">
                  <c:v>240485.23933191621</c:v>
                </c:pt>
                <c:pt idx="74">
                  <c:v>251427.53954791714</c:v>
                </c:pt>
                <c:pt idx="75">
                  <c:v>263102.31442361325</c:v>
                </c:pt>
                <c:pt idx="76">
                  <c:v>275587.61249014142</c:v>
                </c:pt>
                <c:pt idx="77">
                  <c:v>288973.36291698203</c:v>
                </c:pt>
                <c:pt idx="78">
                  <c:v>303363.78563943395</c:v>
                </c:pt>
                <c:pt idx="79">
                  <c:v>318880.42474278487</c:v>
                </c:pt>
                <c:pt idx="80">
                  <c:v>335666.00458755897</c:v>
                </c:pt>
                <c:pt idx="81">
                  <c:v>353889.38557232765</c:v>
                </c:pt>
                <c:pt idx="82">
                  <c:v>373752.00973174733</c:v>
                </c:pt>
                <c:pt idx="83">
                  <c:v>395496.39522528218</c:v>
                </c:pt>
                <c:pt idx="84">
                  <c:v>419417.49549724523</c:v>
                </c:pt>
                <c:pt idx="85">
                  <c:v>445878.13792137534</c:v>
                </c:pt>
                <c:pt idx="86">
                  <c:v>475330.39241571736</c:v>
                </c:pt>
                <c:pt idx="87">
                  <c:v>508345.76148742641</c:v>
                </c:pt>
                <c:pt idx="88">
                  <c:v>545658.84181960125</c:v>
                </c:pt>
                <c:pt idx="89">
                  <c:v>588232.18600868504</c:v>
                </c:pt>
                <c:pt idx="90">
                  <c:v>637355.70660278853</c:v>
                </c:pt>
                <c:pt idx="91">
                  <c:v>694804.69914136187</c:v>
                </c:pt>
                <c:pt idx="92">
                  <c:v>763102.27297661162</c:v>
                </c:pt>
                <c:pt idx="93">
                  <c:v>845978.95453300653</c:v>
                </c:pt>
                <c:pt idx="94">
                  <c:v>949232.6161820757</c:v>
                </c:pt>
                <c:pt idx="95">
                  <c:v>1082479.7555982491</c:v>
                </c:pt>
                <c:pt idx="96">
                  <c:v>1263149.5032703076</c:v>
                </c:pt>
                <c:pt idx="97">
                  <c:v>1527176.6200894413</c:v>
                </c:pt>
                <c:pt idx="98">
                  <c:v>1965757.7264061382</c:v>
                </c:pt>
                <c:pt idx="99">
                  <c:v>2928025.9781847005</c:v>
                </c:pt>
                <c:pt idx="100">
                  <c:v>9086865.6960921325</c:v>
                </c:pt>
              </c:numCache>
            </c:numRef>
          </c:xVal>
          <c:yVal>
            <c:numRef>
              <c:f>Stats!$B$23:$B$123</c:f>
              <c:numCache>
                <c:formatCode>_(* #,##0.00_);_(* \(#,##0.00\);_(* "-"??_);_(@_)</c:formatCode>
                <c:ptCount val="101"/>
                <c:pt idx="0">
                  <c:v>0.999</c:v>
                </c:pt>
                <c:pt idx="1">
                  <c:v>0.99</c:v>
                </c:pt>
                <c:pt idx="2">
                  <c:v>0.98</c:v>
                </c:pt>
                <c:pt idx="3">
                  <c:v>0.97</c:v>
                </c:pt>
                <c:pt idx="4">
                  <c:v>0.96</c:v>
                </c:pt>
                <c:pt idx="5">
                  <c:v>0.95</c:v>
                </c:pt>
                <c:pt idx="6">
                  <c:v>0.94</c:v>
                </c:pt>
                <c:pt idx="7">
                  <c:v>0.92999999999999994</c:v>
                </c:pt>
                <c:pt idx="8">
                  <c:v>0.92</c:v>
                </c:pt>
                <c:pt idx="9">
                  <c:v>0.91</c:v>
                </c:pt>
                <c:pt idx="10">
                  <c:v>0.9</c:v>
                </c:pt>
                <c:pt idx="11">
                  <c:v>0.89</c:v>
                </c:pt>
                <c:pt idx="12">
                  <c:v>0.88</c:v>
                </c:pt>
                <c:pt idx="13">
                  <c:v>0.87</c:v>
                </c:pt>
                <c:pt idx="14">
                  <c:v>0.86</c:v>
                </c:pt>
                <c:pt idx="15">
                  <c:v>0.85</c:v>
                </c:pt>
                <c:pt idx="16">
                  <c:v>0.84</c:v>
                </c:pt>
                <c:pt idx="17">
                  <c:v>0.83</c:v>
                </c:pt>
                <c:pt idx="18">
                  <c:v>0.82000000000000006</c:v>
                </c:pt>
                <c:pt idx="19">
                  <c:v>0.81</c:v>
                </c:pt>
                <c:pt idx="20">
                  <c:v>0.8</c:v>
                </c:pt>
                <c:pt idx="21">
                  <c:v>0.79</c:v>
                </c:pt>
                <c:pt idx="22">
                  <c:v>0.78</c:v>
                </c:pt>
                <c:pt idx="23">
                  <c:v>0.77</c:v>
                </c:pt>
                <c:pt idx="24">
                  <c:v>0.76</c:v>
                </c:pt>
                <c:pt idx="25">
                  <c:v>0.75</c:v>
                </c:pt>
                <c:pt idx="26">
                  <c:v>0.74</c:v>
                </c:pt>
                <c:pt idx="27">
                  <c:v>0.73</c:v>
                </c:pt>
                <c:pt idx="28">
                  <c:v>0.72</c:v>
                </c:pt>
                <c:pt idx="29">
                  <c:v>0.71</c:v>
                </c:pt>
                <c:pt idx="30">
                  <c:v>0.7</c:v>
                </c:pt>
                <c:pt idx="31">
                  <c:v>0.69</c:v>
                </c:pt>
                <c:pt idx="32">
                  <c:v>0.67999999999999994</c:v>
                </c:pt>
                <c:pt idx="33">
                  <c:v>0.66999999999999993</c:v>
                </c:pt>
                <c:pt idx="34">
                  <c:v>0.65999999999999992</c:v>
                </c:pt>
                <c:pt idx="35">
                  <c:v>0.65</c:v>
                </c:pt>
                <c:pt idx="36">
                  <c:v>0.64</c:v>
                </c:pt>
                <c:pt idx="37">
                  <c:v>0.63</c:v>
                </c:pt>
                <c:pt idx="38">
                  <c:v>0.62</c:v>
                </c:pt>
                <c:pt idx="39">
                  <c:v>0.61</c:v>
                </c:pt>
                <c:pt idx="40">
                  <c:v>0.6</c:v>
                </c:pt>
                <c:pt idx="41">
                  <c:v>0.59000000000000008</c:v>
                </c:pt>
                <c:pt idx="42">
                  <c:v>0.58000000000000007</c:v>
                </c:pt>
                <c:pt idx="43">
                  <c:v>0.57000000000000006</c:v>
                </c:pt>
                <c:pt idx="44">
                  <c:v>0.56000000000000005</c:v>
                </c:pt>
                <c:pt idx="45">
                  <c:v>0.55000000000000004</c:v>
                </c:pt>
                <c:pt idx="46">
                  <c:v>0.54</c:v>
                </c:pt>
                <c:pt idx="47">
                  <c:v>0.53</c:v>
                </c:pt>
                <c:pt idx="48">
                  <c:v>0.52</c:v>
                </c:pt>
                <c:pt idx="49">
                  <c:v>0.51</c:v>
                </c:pt>
                <c:pt idx="50">
                  <c:v>0.5</c:v>
                </c:pt>
                <c:pt idx="51">
                  <c:v>0.49</c:v>
                </c:pt>
                <c:pt idx="52">
                  <c:v>0.48</c:v>
                </c:pt>
                <c:pt idx="53">
                  <c:v>0.47</c:v>
                </c:pt>
                <c:pt idx="54">
                  <c:v>0.45999999999999996</c:v>
                </c:pt>
                <c:pt idx="55">
                  <c:v>0.44999999999999996</c:v>
                </c:pt>
                <c:pt idx="56">
                  <c:v>0.43999999999999995</c:v>
                </c:pt>
                <c:pt idx="57">
                  <c:v>0.43000000000000005</c:v>
                </c:pt>
                <c:pt idx="58">
                  <c:v>0.42000000000000004</c:v>
                </c:pt>
                <c:pt idx="59">
                  <c:v>0.41000000000000003</c:v>
                </c:pt>
                <c:pt idx="60">
                  <c:v>0.4</c:v>
                </c:pt>
                <c:pt idx="61">
                  <c:v>0.39</c:v>
                </c:pt>
                <c:pt idx="62">
                  <c:v>0.38</c:v>
                </c:pt>
                <c:pt idx="63">
                  <c:v>0.37</c:v>
                </c:pt>
                <c:pt idx="64">
                  <c:v>0.36</c:v>
                </c:pt>
                <c:pt idx="65">
                  <c:v>0.35</c:v>
                </c:pt>
                <c:pt idx="66">
                  <c:v>0.33999999999999997</c:v>
                </c:pt>
                <c:pt idx="67">
                  <c:v>0.32999999999999996</c:v>
                </c:pt>
                <c:pt idx="68">
                  <c:v>0.31999999999999995</c:v>
                </c:pt>
                <c:pt idx="69">
                  <c:v>0.31000000000000005</c:v>
                </c:pt>
                <c:pt idx="70">
                  <c:v>0.30000000000000004</c:v>
                </c:pt>
                <c:pt idx="71">
                  <c:v>0.29000000000000004</c:v>
                </c:pt>
                <c:pt idx="72">
                  <c:v>0.28000000000000003</c:v>
                </c:pt>
                <c:pt idx="73">
                  <c:v>0.27</c:v>
                </c:pt>
                <c:pt idx="74">
                  <c:v>0.26</c:v>
                </c:pt>
                <c:pt idx="75">
                  <c:v>0.25</c:v>
                </c:pt>
                <c:pt idx="76">
                  <c:v>0.24</c:v>
                </c:pt>
                <c:pt idx="77">
                  <c:v>0.22999999999999998</c:v>
                </c:pt>
                <c:pt idx="78">
                  <c:v>0.21999999999999997</c:v>
                </c:pt>
                <c:pt idx="79">
                  <c:v>0.20999999999999996</c:v>
                </c:pt>
                <c:pt idx="80">
                  <c:v>0.19999999999999996</c:v>
                </c:pt>
                <c:pt idx="81">
                  <c:v>0.18999999999999995</c:v>
                </c:pt>
                <c:pt idx="82">
                  <c:v>0.18000000000000005</c:v>
                </c:pt>
                <c:pt idx="83">
                  <c:v>0.17000000000000004</c:v>
                </c:pt>
                <c:pt idx="84">
                  <c:v>0.16000000000000003</c:v>
                </c:pt>
                <c:pt idx="85">
                  <c:v>0.15000000000000002</c:v>
                </c:pt>
                <c:pt idx="86">
                  <c:v>0.14000000000000001</c:v>
                </c:pt>
                <c:pt idx="87">
                  <c:v>0.13</c:v>
                </c:pt>
                <c:pt idx="88">
                  <c:v>0.12</c:v>
                </c:pt>
                <c:pt idx="89">
                  <c:v>0.10999999999999999</c:v>
                </c:pt>
                <c:pt idx="90">
                  <c:v>9.9999999999999978E-2</c:v>
                </c:pt>
                <c:pt idx="91">
                  <c:v>8.9999999999999969E-2</c:v>
                </c:pt>
                <c:pt idx="92">
                  <c:v>7.999999999999996E-2</c:v>
                </c:pt>
                <c:pt idx="93">
                  <c:v>6.9999999999999951E-2</c:v>
                </c:pt>
                <c:pt idx="94">
                  <c:v>6.0000000000000053E-2</c:v>
                </c:pt>
                <c:pt idx="95">
                  <c:v>5.0000000000000044E-2</c:v>
                </c:pt>
                <c:pt idx="96">
                  <c:v>4.0000000000000036E-2</c:v>
                </c:pt>
                <c:pt idx="97">
                  <c:v>3.0000000000000027E-2</c:v>
                </c:pt>
                <c:pt idx="98">
                  <c:v>2.0000000000000018E-2</c:v>
                </c:pt>
                <c:pt idx="99">
                  <c:v>1.0000000000000009E-2</c:v>
                </c:pt>
                <c:pt idx="100">
                  <c:v>1.0000000000000009E-3</c:v>
                </c:pt>
              </c:numCache>
            </c:numRef>
          </c:yVal>
          <c:smooth val="0"/>
          <c:extLst>
            <c:ext xmlns:c16="http://schemas.microsoft.com/office/drawing/2014/chart" uri="{C3380CC4-5D6E-409C-BE32-E72D297353CC}">
              <c16:uniqueId val="{00000000-5381-4D11-87D8-22E833ED59D2}"/>
            </c:ext>
          </c:extLst>
        </c:ser>
        <c:ser>
          <c:idx val="1"/>
          <c:order val="1"/>
          <c:tx>
            <c:v>Damages WITH new Controls</c:v>
          </c:tx>
          <c:spPr>
            <a:ln w="19050" cap="rnd">
              <a:solidFill>
                <a:srgbClr val="FF0000"/>
              </a:solidFill>
              <a:round/>
            </a:ln>
            <a:effectLst/>
          </c:spPr>
          <c:marker>
            <c:symbol val="none"/>
          </c:marker>
          <c:xVal>
            <c:numRef>
              <c:f>Stats!$G$23:$G$123</c:f>
              <c:numCache>
                <c:formatCode>_("$"* #,##0_);_("$"* \(#,##0\);_("$"* "-"??_);_(@_)</c:formatCode>
                <c:ptCount val="101"/>
                <c:pt idx="0">
                  <c:v>746.73949169789307</c:v>
                </c:pt>
                <c:pt idx="1">
                  <c:v>2317.4353006845145</c:v>
                </c:pt>
                <c:pt idx="2">
                  <c:v>3451.854655630666</c:v>
                </c:pt>
                <c:pt idx="3">
                  <c:v>4443.1728272304199</c:v>
                </c:pt>
                <c:pt idx="4">
                  <c:v>5371.8973744900204</c:v>
                </c:pt>
                <c:pt idx="5">
                  <c:v>6268.4861896663751</c:v>
                </c:pt>
                <c:pt idx="6">
                  <c:v>7148.4156908897621</c:v>
                </c:pt>
                <c:pt idx="7">
                  <c:v>8020.8960744174638</c:v>
                </c:pt>
                <c:pt idx="8">
                  <c:v>8892.0050106788894</c:v>
                </c:pt>
                <c:pt idx="9">
                  <c:v>9766.0669408703943</c:v>
                </c:pt>
                <c:pt idx="10">
                  <c:v>10646.345684046704</c:v>
                </c:pt>
                <c:pt idx="11">
                  <c:v>11535.426512713029</c:v>
                </c:pt>
                <c:pt idx="12">
                  <c:v>12435.44246945146</c:v>
                </c:pt>
                <c:pt idx="13">
                  <c:v>13348.21618155642</c:v>
                </c:pt>
                <c:pt idx="14">
                  <c:v>14275.352920013867</c:v>
                </c:pt>
                <c:pt idx="15">
                  <c:v>15218.304097013463</c:v>
                </c:pt>
                <c:pt idx="16">
                  <c:v>16178.412095646017</c:v>
                </c:pt>
                <c:pt idx="17">
                  <c:v>17156.942906619261</c:v>
                </c:pt>
                <c:pt idx="18">
                  <c:v>18155.110574288745</c:v>
                </c:pt>
                <c:pt idx="19">
                  <c:v>19174.096011171932</c:v>
                </c:pt>
                <c:pt idx="20">
                  <c:v>20215.061866754208</c:v>
                </c:pt>
                <c:pt idx="21">
                  <c:v>21279.164591037639</c:v>
                </c:pt>
                <c:pt idx="22">
                  <c:v>22367.564483315076</c:v>
                </c:pt>
                <c:pt idx="23">
                  <c:v>23481.434286658339</c:v>
                </c:pt>
                <c:pt idx="24">
                  <c:v>24621.966734299283</c:v>
                </c:pt>
                <c:pt idx="25">
                  <c:v>25790.381348688352</c:v>
                </c:pt>
                <c:pt idx="26">
                  <c:v>26987.930720958168</c:v>
                </c:pt>
                <c:pt idx="27">
                  <c:v>28215.90644727779</c:v>
                </c:pt>
                <c:pt idx="28">
                  <c:v>29475.644862360787</c:v>
                </c:pt>
                <c:pt idx="29">
                  <c:v>30768.532684704187</c:v>
                </c:pt>
                <c:pt idx="30">
                  <c:v>32096.012669991283</c:v>
                </c:pt>
                <c:pt idx="31">
                  <c:v>33459.589356460012</c:v>
                </c:pt>
                <c:pt idx="32">
                  <c:v>34860.834977525912</c:v>
                </c:pt>
                <c:pt idx="33">
                  <c:v>36301.395611608496</c:v>
                </c:pt>
                <c:pt idx="34">
                  <c:v>37782.99763627223</c:v>
                </c:pt>
                <c:pt idx="35">
                  <c:v>39307.454553022391</c:v>
                </c:pt>
                <c:pt idx="36">
                  <c:v>40876.674250088508</c:v>
                </c:pt>
                <c:pt idx="37">
                  <c:v>42492.666773103156</c:v>
                </c:pt>
                <c:pt idx="38">
                  <c:v>44157.552677643653</c:v>
                </c:pt>
                <c:pt idx="39">
                  <c:v>45873.572043122251</c:v>
                </c:pt>
                <c:pt idx="40">
                  <c:v>47643.094234516277</c:v>
                </c:pt>
                <c:pt idx="41">
                  <c:v>49468.628507012952</c:v>
                </c:pt>
                <c:pt idx="42">
                  <c:v>51352.835558936204</c:v>
                </c:pt>
                <c:pt idx="43">
                  <c:v>53298.540150520676</c:v>
                </c:pt>
                <c:pt idx="44">
                  <c:v>55308.744920445155</c:v>
                </c:pt>
                <c:pt idx="45">
                  <c:v>57386.645548846187</c:v>
                </c:pt>
                <c:pt idx="46">
                  <c:v>59535.647435183062</c:v>
                </c:pt>
                <c:pt idx="47">
                  <c:v>61759.38408229559</c:v>
                </c:pt>
                <c:pt idx="48">
                  <c:v>64061.737404846499</c:v>
                </c:pt>
                <c:pt idx="49">
                  <c:v>66446.86021177884</c:v>
                </c:pt>
                <c:pt idx="50">
                  <c:v>68919.201149280736</c:v>
                </c:pt>
                <c:pt idx="51">
                  <c:v>71483.532434075882</c:v>
                </c:pt>
                <c:pt idx="52">
                  <c:v>74144.980757898535</c:v>
                </c:pt>
                <c:pt idx="53">
                  <c:v>76909.06180431247</c:v>
                </c:pt>
                <c:pt idx="54">
                  <c:v>79781.718890486547</c:v>
                </c:pt>
                <c:pt idx="55">
                  <c:v>82769.366331475889</c:v>
                </c:pt>
                <c:pt idx="56">
                  <c:v>85878.938225869104</c:v>
                </c:pt>
                <c:pt idx="57">
                  <c:v>89117.943482941278</c:v>
                </c:pt>
                <c:pt idx="58">
                  <c:v>92494.528057173258</c:v>
                </c:pt>
                <c:pt idx="59">
                  <c:v>96017.545531801356</c:v>
                </c:pt>
                <c:pt idx="60">
                  <c:v>99696.637406024005</c:v>
                </c:pt>
                <c:pt idx="61">
                  <c:v>103542.32469960977</c:v>
                </c:pt>
                <c:pt idx="62">
                  <c:v>107566.11280537258</c:v>
                </c:pt>
                <c:pt idx="63">
                  <c:v>111780.61190898425</c:v>
                </c:pt>
                <c:pt idx="64">
                  <c:v>116199.6757757969</c:v>
                </c:pt>
                <c:pt idx="65">
                  <c:v>120838.56230029897</c:v>
                </c:pt>
                <c:pt idx="66">
                  <c:v>125714.11995758949</c:v>
                </c:pt>
                <c:pt idx="67">
                  <c:v>130845.00522998304</c:v>
                </c:pt>
                <c:pt idx="68">
                  <c:v>136251.93726142086</c:v>
                </c:pt>
                <c:pt idx="69">
                  <c:v>141957.99749233629</c:v>
                </c:pt>
                <c:pt idx="70">
                  <c:v>147988.98394843758</c:v>
                </c:pt>
                <c:pt idx="71">
                  <c:v>154373.8323348657</c:v>
                </c:pt>
                <c:pt idx="72">
                  <c:v>161145.11930928277</c:v>
                </c:pt>
                <c:pt idx="73">
                  <c:v>168339.6675323415</c:v>
                </c:pt>
                <c:pt idx="74">
                  <c:v>175999.27768354217</c:v>
                </c:pt>
                <c:pt idx="75">
                  <c:v>184171.62009652943</c:v>
                </c:pt>
                <c:pt idx="76">
                  <c:v>192911.32874309915</c:v>
                </c:pt>
                <c:pt idx="77">
                  <c:v>202281.35404188759</c:v>
                </c:pt>
                <c:pt idx="78">
                  <c:v>212354.64994760393</c:v>
                </c:pt>
                <c:pt idx="79">
                  <c:v>223216.2973199496</c:v>
                </c:pt>
                <c:pt idx="80">
                  <c:v>234966.20321129146</c:v>
                </c:pt>
                <c:pt idx="81">
                  <c:v>247722.56990062958</c:v>
                </c:pt>
                <c:pt idx="82">
                  <c:v>261626.40681222331</c:v>
                </c:pt>
                <c:pt idx="83">
                  <c:v>276847.4766576977</c:v>
                </c:pt>
                <c:pt idx="84">
                  <c:v>293592.24684807187</c:v>
                </c:pt>
                <c:pt idx="85">
                  <c:v>312114.69654496299</c:v>
                </c:pt>
                <c:pt idx="86">
                  <c:v>332731.27469100244</c:v>
                </c:pt>
                <c:pt idx="87">
                  <c:v>355842.0330411988</c:v>
                </c:pt>
                <c:pt idx="88">
                  <c:v>381961.18927372119</c:v>
                </c:pt>
                <c:pt idx="89">
                  <c:v>411762.53020607983</c:v>
                </c:pt>
                <c:pt idx="90">
                  <c:v>446148.99462195224</c:v>
                </c:pt>
                <c:pt idx="91">
                  <c:v>486363.28939895367</c:v>
                </c:pt>
                <c:pt idx="92">
                  <c:v>534171.59108362859</c:v>
                </c:pt>
                <c:pt idx="93">
                  <c:v>592185.26817310508</c:v>
                </c:pt>
                <c:pt idx="94">
                  <c:v>664462.8313274536</c:v>
                </c:pt>
                <c:pt idx="95">
                  <c:v>757735.82891877496</c:v>
                </c:pt>
                <c:pt idx="96">
                  <c:v>884204.65228921606</c:v>
                </c:pt>
                <c:pt idx="97">
                  <c:v>1069023.6340626099</c:v>
                </c:pt>
                <c:pt idx="98">
                  <c:v>1376030.4084842978</c:v>
                </c:pt>
                <c:pt idx="99">
                  <c:v>2049618.1847292923</c:v>
                </c:pt>
                <c:pt idx="100">
                  <c:v>6360805.9872645084</c:v>
                </c:pt>
              </c:numCache>
            </c:numRef>
          </c:xVal>
          <c:yVal>
            <c:numRef>
              <c:f>Stats!$B$23:$B$123</c:f>
              <c:numCache>
                <c:formatCode>_(* #,##0.00_);_(* \(#,##0.00\);_(* "-"??_);_(@_)</c:formatCode>
                <c:ptCount val="101"/>
                <c:pt idx="0">
                  <c:v>0.999</c:v>
                </c:pt>
                <c:pt idx="1">
                  <c:v>0.99</c:v>
                </c:pt>
                <c:pt idx="2">
                  <c:v>0.98</c:v>
                </c:pt>
                <c:pt idx="3">
                  <c:v>0.97</c:v>
                </c:pt>
                <c:pt idx="4">
                  <c:v>0.96</c:v>
                </c:pt>
                <c:pt idx="5">
                  <c:v>0.95</c:v>
                </c:pt>
                <c:pt idx="6">
                  <c:v>0.94</c:v>
                </c:pt>
                <c:pt idx="7">
                  <c:v>0.92999999999999994</c:v>
                </c:pt>
                <c:pt idx="8">
                  <c:v>0.92</c:v>
                </c:pt>
                <c:pt idx="9">
                  <c:v>0.91</c:v>
                </c:pt>
                <c:pt idx="10">
                  <c:v>0.9</c:v>
                </c:pt>
                <c:pt idx="11">
                  <c:v>0.89</c:v>
                </c:pt>
                <c:pt idx="12">
                  <c:v>0.88</c:v>
                </c:pt>
                <c:pt idx="13">
                  <c:v>0.87</c:v>
                </c:pt>
                <c:pt idx="14">
                  <c:v>0.86</c:v>
                </c:pt>
                <c:pt idx="15">
                  <c:v>0.85</c:v>
                </c:pt>
                <c:pt idx="16">
                  <c:v>0.84</c:v>
                </c:pt>
                <c:pt idx="17">
                  <c:v>0.83</c:v>
                </c:pt>
                <c:pt idx="18">
                  <c:v>0.82000000000000006</c:v>
                </c:pt>
                <c:pt idx="19">
                  <c:v>0.81</c:v>
                </c:pt>
                <c:pt idx="20">
                  <c:v>0.8</c:v>
                </c:pt>
                <c:pt idx="21">
                  <c:v>0.79</c:v>
                </c:pt>
                <c:pt idx="22">
                  <c:v>0.78</c:v>
                </c:pt>
                <c:pt idx="23">
                  <c:v>0.77</c:v>
                </c:pt>
                <c:pt idx="24">
                  <c:v>0.76</c:v>
                </c:pt>
                <c:pt idx="25">
                  <c:v>0.75</c:v>
                </c:pt>
                <c:pt idx="26">
                  <c:v>0.74</c:v>
                </c:pt>
                <c:pt idx="27">
                  <c:v>0.73</c:v>
                </c:pt>
                <c:pt idx="28">
                  <c:v>0.72</c:v>
                </c:pt>
                <c:pt idx="29">
                  <c:v>0.71</c:v>
                </c:pt>
                <c:pt idx="30">
                  <c:v>0.7</c:v>
                </c:pt>
                <c:pt idx="31">
                  <c:v>0.69</c:v>
                </c:pt>
                <c:pt idx="32">
                  <c:v>0.67999999999999994</c:v>
                </c:pt>
                <c:pt idx="33">
                  <c:v>0.66999999999999993</c:v>
                </c:pt>
                <c:pt idx="34">
                  <c:v>0.65999999999999992</c:v>
                </c:pt>
                <c:pt idx="35">
                  <c:v>0.65</c:v>
                </c:pt>
                <c:pt idx="36">
                  <c:v>0.64</c:v>
                </c:pt>
                <c:pt idx="37">
                  <c:v>0.63</c:v>
                </c:pt>
                <c:pt idx="38">
                  <c:v>0.62</c:v>
                </c:pt>
                <c:pt idx="39">
                  <c:v>0.61</c:v>
                </c:pt>
                <c:pt idx="40">
                  <c:v>0.6</c:v>
                </c:pt>
                <c:pt idx="41">
                  <c:v>0.59000000000000008</c:v>
                </c:pt>
                <c:pt idx="42">
                  <c:v>0.58000000000000007</c:v>
                </c:pt>
                <c:pt idx="43">
                  <c:v>0.57000000000000006</c:v>
                </c:pt>
                <c:pt idx="44">
                  <c:v>0.56000000000000005</c:v>
                </c:pt>
                <c:pt idx="45">
                  <c:v>0.55000000000000004</c:v>
                </c:pt>
                <c:pt idx="46">
                  <c:v>0.54</c:v>
                </c:pt>
                <c:pt idx="47">
                  <c:v>0.53</c:v>
                </c:pt>
                <c:pt idx="48">
                  <c:v>0.52</c:v>
                </c:pt>
                <c:pt idx="49">
                  <c:v>0.51</c:v>
                </c:pt>
                <c:pt idx="50">
                  <c:v>0.5</c:v>
                </c:pt>
                <c:pt idx="51">
                  <c:v>0.49</c:v>
                </c:pt>
                <c:pt idx="52">
                  <c:v>0.48</c:v>
                </c:pt>
                <c:pt idx="53">
                  <c:v>0.47</c:v>
                </c:pt>
                <c:pt idx="54">
                  <c:v>0.45999999999999996</c:v>
                </c:pt>
                <c:pt idx="55">
                  <c:v>0.44999999999999996</c:v>
                </c:pt>
                <c:pt idx="56">
                  <c:v>0.43999999999999995</c:v>
                </c:pt>
                <c:pt idx="57">
                  <c:v>0.43000000000000005</c:v>
                </c:pt>
                <c:pt idx="58">
                  <c:v>0.42000000000000004</c:v>
                </c:pt>
                <c:pt idx="59">
                  <c:v>0.41000000000000003</c:v>
                </c:pt>
                <c:pt idx="60">
                  <c:v>0.4</c:v>
                </c:pt>
                <c:pt idx="61">
                  <c:v>0.39</c:v>
                </c:pt>
                <c:pt idx="62">
                  <c:v>0.38</c:v>
                </c:pt>
                <c:pt idx="63">
                  <c:v>0.37</c:v>
                </c:pt>
                <c:pt idx="64">
                  <c:v>0.36</c:v>
                </c:pt>
                <c:pt idx="65">
                  <c:v>0.35</c:v>
                </c:pt>
                <c:pt idx="66">
                  <c:v>0.33999999999999997</c:v>
                </c:pt>
                <c:pt idx="67">
                  <c:v>0.32999999999999996</c:v>
                </c:pt>
                <c:pt idx="68">
                  <c:v>0.31999999999999995</c:v>
                </c:pt>
                <c:pt idx="69">
                  <c:v>0.31000000000000005</c:v>
                </c:pt>
                <c:pt idx="70">
                  <c:v>0.30000000000000004</c:v>
                </c:pt>
                <c:pt idx="71">
                  <c:v>0.29000000000000004</c:v>
                </c:pt>
                <c:pt idx="72">
                  <c:v>0.28000000000000003</c:v>
                </c:pt>
                <c:pt idx="73">
                  <c:v>0.27</c:v>
                </c:pt>
                <c:pt idx="74">
                  <c:v>0.26</c:v>
                </c:pt>
                <c:pt idx="75">
                  <c:v>0.25</c:v>
                </c:pt>
                <c:pt idx="76">
                  <c:v>0.24</c:v>
                </c:pt>
                <c:pt idx="77">
                  <c:v>0.22999999999999998</c:v>
                </c:pt>
                <c:pt idx="78">
                  <c:v>0.21999999999999997</c:v>
                </c:pt>
                <c:pt idx="79">
                  <c:v>0.20999999999999996</c:v>
                </c:pt>
                <c:pt idx="80">
                  <c:v>0.19999999999999996</c:v>
                </c:pt>
                <c:pt idx="81">
                  <c:v>0.18999999999999995</c:v>
                </c:pt>
                <c:pt idx="82">
                  <c:v>0.18000000000000005</c:v>
                </c:pt>
                <c:pt idx="83">
                  <c:v>0.17000000000000004</c:v>
                </c:pt>
                <c:pt idx="84">
                  <c:v>0.16000000000000003</c:v>
                </c:pt>
                <c:pt idx="85">
                  <c:v>0.15000000000000002</c:v>
                </c:pt>
                <c:pt idx="86">
                  <c:v>0.14000000000000001</c:v>
                </c:pt>
                <c:pt idx="87">
                  <c:v>0.13</c:v>
                </c:pt>
                <c:pt idx="88">
                  <c:v>0.12</c:v>
                </c:pt>
                <c:pt idx="89">
                  <c:v>0.10999999999999999</c:v>
                </c:pt>
                <c:pt idx="90">
                  <c:v>9.9999999999999978E-2</c:v>
                </c:pt>
                <c:pt idx="91">
                  <c:v>8.9999999999999969E-2</c:v>
                </c:pt>
                <c:pt idx="92">
                  <c:v>7.999999999999996E-2</c:v>
                </c:pt>
                <c:pt idx="93">
                  <c:v>6.9999999999999951E-2</c:v>
                </c:pt>
                <c:pt idx="94">
                  <c:v>6.0000000000000053E-2</c:v>
                </c:pt>
                <c:pt idx="95">
                  <c:v>5.0000000000000044E-2</c:v>
                </c:pt>
                <c:pt idx="96">
                  <c:v>4.0000000000000036E-2</c:v>
                </c:pt>
                <c:pt idx="97">
                  <c:v>3.0000000000000027E-2</c:v>
                </c:pt>
                <c:pt idx="98">
                  <c:v>2.0000000000000018E-2</c:v>
                </c:pt>
                <c:pt idx="99">
                  <c:v>1.0000000000000009E-2</c:v>
                </c:pt>
                <c:pt idx="100">
                  <c:v>1.0000000000000009E-3</c:v>
                </c:pt>
              </c:numCache>
            </c:numRef>
          </c:yVal>
          <c:smooth val="0"/>
          <c:extLst>
            <c:ext xmlns:c16="http://schemas.microsoft.com/office/drawing/2014/chart" uri="{C3380CC4-5D6E-409C-BE32-E72D297353CC}">
              <c16:uniqueId val="{00000001-5381-4D11-87D8-22E833ED59D2}"/>
            </c:ext>
          </c:extLst>
        </c:ser>
        <c:dLbls>
          <c:showLegendKey val="0"/>
          <c:showVal val="0"/>
          <c:showCatName val="0"/>
          <c:showSerName val="0"/>
          <c:showPercent val="0"/>
          <c:showBubbleSize val="0"/>
        </c:dLbls>
        <c:axId val="464111352"/>
        <c:axId val="464105120"/>
      </c:scatterChart>
      <c:valAx>
        <c:axId val="464111352"/>
        <c:scaling>
          <c:orientation val="minMax"/>
          <c:min val="500000"/>
        </c:scaling>
        <c:delete val="0"/>
        <c:axPos val="b"/>
        <c:majorGridlines>
          <c:spPr>
            <a:ln w="9525" cap="flat" cmpd="sng" algn="ctr">
              <a:solidFill>
                <a:schemeClr val="tx1">
                  <a:lumMod val="15000"/>
                  <a:lumOff val="85000"/>
                </a:schemeClr>
              </a:solidFill>
              <a:round/>
            </a:ln>
            <a:effectLst/>
          </c:spPr>
        </c:majorGridlines>
        <c:numFmt formatCode="&quot;$&quot;#,##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64105120"/>
        <c:crosses val="autoZero"/>
        <c:crossBetween val="midCat"/>
        <c:dispUnits>
          <c:builtInUnit val="millions"/>
          <c:dispUnitsLbl>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ysClr val="windowText" lastClr="000000"/>
                      </a:solidFill>
                    </a:rPr>
                    <a:t>Millions</a:t>
                  </a:r>
                </a:p>
              </c:rich>
            </c:tx>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46410512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Chanc</a:t>
                </a:r>
                <a:r>
                  <a:rPr lang="en-US" baseline="0">
                    <a:solidFill>
                      <a:sysClr val="windowText" lastClr="000000"/>
                    </a:solidFill>
                  </a:rPr>
                  <a:t>e that damages will be AT LEAST what is shown on the horizontal axis </a:t>
                </a:r>
                <a:endParaRPr lang="en-US">
                  <a:solidFill>
                    <a:sysClr val="windowText" lastClr="000000"/>
                  </a:solidFill>
                </a:endParaRPr>
              </a:p>
            </c:rich>
          </c:tx>
          <c:layout>
            <c:manualLayout>
              <c:xMode val="edge"/>
              <c:yMode val="edge"/>
              <c:x val="9.2743348046586613E-3"/>
              <c:y val="0.4048338480658116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641113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Loss Exceedance</a:t>
            </a:r>
            <a:r>
              <a:rPr lang="en-US" baseline="0">
                <a:solidFill>
                  <a:sysClr val="windowText" lastClr="000000"/>
                </a:solidFill>
              </a:rPr>
              <a:t> Curve for multiple attacks, one attack, or no attacks at all, given the chance of a successful attack occurring</a:t>
            </a:r>
            <a:endParaRPr lang="en-US">
              <a:solidFill>
                <a:sysClr val="windowText" lastClr="000000"/>
              </a:solidFill>
            </a:endParaRPr>
          </a:p>
        </c:rich>
      </c:tx>
      <c:layout>
        <c:manualLayout>
          <c:xMode val="edge"/>
          <c:yMode val="edge"/>
          <c:x val="0.21082409081160572"/>
          <c:y val="7.56259842519684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247092721083132"/>
          <c:y val="0.27431693989071038"/>
          <c:w val="0.66424534185702033"/>
          <c:h val="0.51072673292887572"/>
        </c:manualLayout>
      </c:layout>
      <c:scatterChart>
        <c:scatterStyle val="lineMarker"/>
        <c:varyColors val="0"/>
        <c:ser>
          <c:idx val="0"/>
          <c:order val="0"/>
          <c:tx>
            <c:v>Damages WITHOUT NEW controls</c:v>
          </c:tx>
          <c:spPr>
            <a:ln w="25400" cap="rnd">
              <a:solidFill>
                <a:schemeClr val="accent1"/>
              </a:solidFill>
              <a:round/>
            </a:ln>
            <a:effectLst/>
          </c:spPr>
          <c:marker>
            <c:symbol val="none"/>
          </c:marker>
          <c:xVal>
            <c:numRef>
              <c:f>Stats!$F$23:$F$123</c:f>
              <c:numCache>
                <c:formatCode>_("$"* #,##0_);_("$"* \(#,##0\);_("$"* "-"??_);_(@_)</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0</c:v>
                </c:pt>
                <c:pt idx="96">
                  <c:v>24623.461112475979</c:v>
                </c:pt>
                <c:pt idx="97">
                  <c:v>65592.687604238759</c:v>
                </c:pt>
                <c:pt idx="98">
                  <c:v>143903.50189562902</c:v>
                </c:pt>
                <c:pt idx="99">
                  <c:v>341365.63986076677</c:v>
                </c:pt>
                <c:pt idx="100">
                  <c:v>2277561.0883390047</c:v>
                </c:pt>
              </c:numCache>
            </c:numRef>
          </c:xVal>
          <c:yVal>
            <c:numRef>
              <c:f>Stats!$C$23:$C$123</c:f>
              <c:numCache>
                <c:formatCode>_(* #,##0.00_);_(* \(#,##0.00\);_(*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5.0000000000000044E-2</c:v>
                </c:pt>
                <c:pt idx="96">
                  <c:v>4.0000000000000036E-2</c:v>
                </c:pt>
                <c:pt idx="97">
                  <c:v>3.0000000000000027E-2</c:v>
                </c:pt>
                <c:pt idx="98">
                  <c:v>2.0000000000000018E-2</c:v>
                </c:pt>
                <c:pt idx="99">
                  <c:v>1.0000000000000009E-2</c:v>
                </c:pt>
                <c:pt idx="100">
                  <c:v>1.0000000000000009E-3</c:v>
                </c:pt>
              </c:numCache>
            </c:numRef>
          </c:yVal>
          <c:smooth val="0"/>
          <c:extLst>
            <c:ext xmlns:c16="http://schemas.microsoft.com/office/drawing/2014/chart" uri="{C3380CC4-5D6E-409C-BE32-E72D297353CC}">
              <c16:uniqueId val="{00000000-DB38-455D-9170-449182004936}"/>
            </c:ext>
          </c:extLst>
        </c:ser>
        <c:ser>
          <c:idx val="1"/>
          <c:order val="1"/>
          <c:tx>
            <c:v>Damages WITH new controls</c:v>
          </c:tx>
          <c:spPr>
            <a:ln w="19050" cap="rnd">
              <a:solidFill>
                <a:srgbClr val="FF0000"/>
              </a:solidFill>
              <a:round/>
            </a:ln>
            <a:effectLst/>
          </c:spPr>
          <c:marker>
            <c:symbol val="none"/>
          </c:marker>
          <c:xVal>
            <c:numRef>
              <c:f>Stats!$H$23:$H$123</c:f>
              <c:numCache>
                <c:formatCode>_("$"* #,##0_);_("$"* \(#,##0\);_("$"* "-"??_);_(@_)</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0</c:v>
                </c:pt>
                <c:pt idx="98">
                  <c:v>17123.855609812912</c:v>
                </c:pt>
                <c:pt idx="99">
                  <c:v>88234.92526773196</c:v>
                </c:pt>
                <c:pt idx="100">
                  <c:v>1075968.5699089321</c:v>
                </c:pt>
              </c:numCache>
            </c:numRef>
          </c:xVal>
          <c:yVal>
            <c:numRef>
              <c:f>Stats!$C$23:$C$123</c:f>
              <c:numCache>
                <c:formatCode>_(* #,##0.00_);_(* \(#,##0.00\);_(*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5.0000000000000044E-2</c:v>
                </c:pt>
                <c:pt idx="96">
                  <c:v>4.0000000000000036E-2</c:v>
                </c:pt>
                <c:pt idx="97">
                  <c:v>3.0000000000000027E-2</c:v>
                </c:pt>
                <c:pt idx="98">
                  <c:v>2.0000000000000018E-2</c:v>
                </c:pt>
                <c:pt idx="99">
                  <c:v>1.0000000000000009E-2</c:v>
                </c:pt>
                <c:pt idx="100">
                  <c:v>1.0000000000000009E-3</c:v>
                </c:pt>
              </c:numCache>
            </c:numRef>
          </c:yVal>
          <c:smooth val="0"/>
          <c:extLst>
            <c:ext xmlns:c16="http://schemas.microsoft.com/office/drawing/2014/chart" uri="{C3380CC4-5D6E-409C-BE32-E72D297353CC}">
              <c16:uniqueId val="{00000001-DB38-455D-9170-449182004936}"/>
            </c:ext>
          </c:extLst>
        </c:ser>
        <c:dLbls>
          <c:showLegendKey val="0"/>
          <c:showVal val="0"/>
          <c:showCatName val="0"/>
          <c:showSerName val="0"/>
          <c:showPercent val="0"/>
          <c:showBubbleSize val="0"/>
        </c:dLbls>
        <c:axId val="464111352"/>
        <c:axId val="464105120"/>
      </c:scatterChart>
      <c:valAx>
        <c:axId val="46411135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_(&quot;$&quot;* #,##0.0_);_(&quot;$&quot;* \(#,##0.0\);_(&quot;$&quot;*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64105120"/>
        <c:crosses val="autoZero"/>
        <c:crossBetween val="midCat"/>
        <c:dispUnits>
          <c:builtInUnit val="millions"/>
          <c:dispUnitsLbl>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ysClr val="windowText" lastClr="000000"/>
                      </a:solidFill>
                    </a:rPr>
                    <a:t>Millions</a:t>
                  </a:r>
                </a:p>
              </c:rich>
            </c:tx>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46410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US" sz="1000" b="0" i="0" baseline="0">
                    <a:solidFill>
                      <a:sysClr val="windowText" lastClr="000000"/>
                    </a:solidFill>
                    <a:effectLst/>
                  </a:rPr>
                  <a:t>Chance that damages will be AT LEAST what is shown on the horizontal axis </a:t>
                </a:r>
                <a:endParaRPr lang="en-US" sz="1000">
                  <a:solidFill>
                    <a:sysClr val="windowText" lastClr="000000"/>
                  </a:solidFill>
                  <a:effectLst/>
                </a:endParaRPr>
              </a:p>
            </c:rich>
          </c:tx>
          <c:layout>
            <c:manualLayout>
              <c:xMode val="edge"/>
              <c:yMode val="edge"/>
              <c:x val="1.0286082742132474E-2"/>
              <c:y val="0.37236397362897944"/>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641113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Loss Exceedance</a:t>
            </a:r>
            <a:r>
              <a:rPr lang="en-US" baseline="0">
                <a:solidFill>
                  <a:sysClr val="windowText" lastClr="000000"/>
                </a:solidFill>
              </a:rPr>
              <a:t> Curve for multiple attacks, one attack, or no attacks at all, given the chance of a successful attack occurring, </a:t>
            </a:r>
            <a:r>
              <a:rPr lang="en-US" b="1" u="sng" baseline="0">
                <a:solidFill>
                  <a:sysClr val="windowText" lastClr="000000"/>
                </a:solidFill>
              </a:rPr>
              <a:t>plus</a:t>
            </a:r>
            <a:r>
              <a:rPr lang="en-US" baseline="0">
                <a:solidFill>
                  <a:sysClr val="windowText" lastClr="000000"/>
                </a:solidFill>
              </a:rPr>
              <a:t> your willingness to absorb a loss</a:t>
            </a:r>
            <a:endParaRPr lang="en-US">
              <a:solidFill>
                <a:sysClr val="windowText" lastClr="000000"/>
              </a:solidFill>
            </a:endParaRPr>
          </a:p>
        </c:rich>
      </c:tx>
      <c:layout>
        <c:manualLayout>
          <c:xMode val="edge"/>
          <c:yMode val="edge"/>
          <c:x val="0.20165458891524535"/>
          <c:y val="8.24594830777100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247092721083132"/>
          <c:y val="0.27431693989071038"/>
          <c:w val="0.66424534185702033"/>
          <c:h val="0.54035637212015175"/>
        </c:manualLayout>
      </c:layout>
      <c:scatterChart>
        <c:scatterStyle val="lineMarker"/>
        <c:varyColors val="0"/>
        <c:ser>
          <c:idx val="0"/>
          <c:order val="0"/>
          <c:tx>
            <c:v>Damages WITHOUT NEW controls</c:v>
          </c:tx>
          <c:spPr>
            <a:ln w="25400" cap="rnd">
              <a:solidFill>
                <a:schemeClr val="accent1"/>
              </a:solidFill>
              <a:round/>
            </a:ln>
            <a:effectLst/>
          </c:spPr>
          <c:marker>
            <c:symbol val="none"/>
          </c:marker>
          <c:xVal>
            <c:numRef>
              <c:f>Stats!$F$23:$F$123</c:f>
              <c:numCache>
                <c:formatCode>_("$"* #,##0_);_("$"* \(#,##0\);_("$"* "-"??_);_(@_)</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0</c:v>
                </c:pt>
                <c:pt idx="96">
                  <c:v>24623.461112475979</c:v>
                </c:pt>
                <c:pt idx="97">
                  <c:v>65592.687604238759</c:v>
                </c:pt>
                <c:pt idx="98">
                  <c:v>143903.50189562902</c:v>
                </c:pt>
                <c:pt idx="99">
                  <c:v>341365.63986076677</c:v>
                </c:pt>
                <c:pt idx="100">
                  <c:v>2277561.0883390047</c:v>
                </c:pt>
              </c:numCache>
            </c:numRef>
          </c:xVal>
          <c:yVal>
            <c:numRef>
              <c:f>Stats!$C$23:$C$123</c:f>
              <c:numCache>
                <c:formatCode>_(* #,##0.00_);_(* \(#,##0.00\);_(*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5.0000000000000044E-2</c:v>
                </c:pt>
                <c:pt idx="96">
                  <c:v>4.0000000000000036E-2</c:v>
                </c:pt>
                <c:pt idx="97">
                  <c:v>3.0000000000000027E-2</c:v>
                </c:pt>
                <c:pt idx="98">
                  <c:v>2.0000000000000018E-2</c:v>
                </c:pt>
                <c:pt idx="99">
                  <c:v>1.0000000000000009E-2</c:v>
                </c:pt>
                <c:pt idx="100">
                  <c:v>1.0000000000000009E-3</c:v>
                </c:pt>
              </c:numCache>
            </c:numRef>
          </c:yVal>
          <c:smooth val="0"/>
          <c:extLst>
            <c:ext xmlns:c16="http://schemas.microsoft.com/office/drawing/2014/chart" uri="{C3380CC4-5D6E-409C-BE32-E72D297353CC}">
              <c16:uniqueId val="{00000000-E9AC-4BD9-9C6D-12E9DF6CF3EE}"/>
            </c:ext>
          </c:extLst>
        </c:ser>
        <c:ser>
          <c:idx val="1"/>
          <c:order val="1"/>
          <c:tx>
            <c:v>Damages WITH NEW controls</c:v>
          </c:tx>
          <c:spPr>
            <a:ln w="19050" cap="rnd">
              <a:solidFill>
                <a:srgbClr val="FF0000"/>
              </a:solidFill>
              <a:round/>
            </a:ln>
            <a:effectLst/>
          </c:spPr>
          <c:marker>
            <c:symbol val="none"/>
          </c:marker>
          <c:xVal>
            <c:numRef>
              <c:f>Stats!$H$23:$H$123</c:f>
              <c:numCache>
                <c:formatCode>_("$"* #,##0_);_("$"* \(#,##0\);_("$"* "-"??_);_(@_)</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0</c:v>
                </c:pt>
                <c:pt idx="98">
                  <c:v>17123.855609812912</c:v>
                </c:pt>
                <c:pt idx="99">
                  <c:v>88234.92526773196</c:v>
                </c:pt>
                <c:pt idx="100">
                  <c:v>1075968.5699089321</c:v>
                </c:pt>
              </c:numCache>
            </c:numRef>
          </c:xVal>
          <c:yVal>
            <c:numRef>
              <c:f>Stats!$C$23:$C$123</c:f>
              <c:numCache>
                <c:formatCode>_(* #,##0.00_);_(* \(#,##0.00\);_(*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5.0000000000000044E-2</c:v>
                </c:pt>
                <c:pt idx="96">
                  <c:v>4.0000000000000036E-2</c:v>
                </c:pt>
                <c:pt idx="97">
                  <c:v>3.0000000000000027E-2</c:v>
                </c:pt>
                <c:pt idx="98">
                  <c:v>2.0000000000000018E-2</c:v>
                </c:pt>
                <c:pt idx="99">
                  <c:v>1.0000000000000009E-2</c:v>
                </c:pt>
                <c:pt idx="100">
                  <c:v>1.0000000000000009E-3</c:v>
                </c:pt>
              </c:numCache>
            </c:numRef>
          </c:yVal>
          <c:smooth val="0"/>
          <c:extLst>
            <c:ext xmlns:c16="http://schemas.microsoft.com/office/drawing/2014/chart" uri="{C3380CC4-5D6E-409C-BE32-E72D297353CC}">
              <c16:uniqueId val="{00000001-E9AC-4BD9-9C6D-12E9DF6CF3EE}"/>
            </c:ext>
          </c:extLst>
        </c:ser>
        <c:ser>
          <c:idx val="2"/>
          <c:order val="2"/>
          <c:tx>
            <c:strRef>
              <c:f>Stats!$I$22</c:f>
              <c:strCache>
                <c:ptCount val="1"/>
                <c:pt idx="0">
                  <c:v>Self-Insurance Limit</c:v>
                </c:pt>
              </c:strCache>
            </c:strRef>
          </c:tx>
          <c:spPr>
            <a:ln w="19050" cap="rnd">
              <a:solidFill>
                <a:schemeClr val="tx1"/>
              </a:solidFill>
              <a:prstDash val="dash"/>
              <a:round/>
            </a:ln>
            <a:effectLst/>
          </c:spPr>
          <c:marker>
            <c:symbol val="none"/>
          </c:marker>
          <c:xVal>
            <c:numRef>
              <c:f>Stats!$I$23:$I$123</c:f>
              <c:numCache>
                <c:formatCode>_("$"* #,##0_);_("$"* \(#,##0\);_("$"* "-"??_);_(@_)</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700000</c:v>
                </c:pt>
                <c:pt idx="96">
                  <c:v>700000</c:v>
                </c:pt>
                <c:pt idx="97">
                  <c:v>700000</c:v>
                </c:pt>
                <c:pt idx="98">
                  <c:v>700000</c:v>
                </c:pt>
                <c:pt idx="99">
                  <c:v>700000</c:v>
                </c:pt>
                <c:pt idx="100">
                  <c:v>700000</c:v>
                </c:pt>
              </c:numCache>
            </c:numRef>
          </c:xVal>
          <c:yVal>
            <c:numRef>
              <c:f>Stats!$C$23:$C$123</c:f>
              <c:numCache>
                <c:formatCode>_(* #,##0.00_);_(* \(#,##0.00\);_(*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5.0000000000000044E-2</c:v>
                </c:pt>
                <c:pt idx="96">
                  <c:v>4.0000000000000036E-2</c:v>
                </c:pt>
                <c:pt idx="97">
                  <c:v>3.0000000000000027E-2</c:v>
                </c:pt>
                <c:pt idx="98">
                  <c:v>2.0000000000000018E-2</c:v>
                </c:pt>
                <c:pt idx="99">
                  <c:v>1.0000000000000009E-2</c:v>
                </c:pt>
                <c:pt idx="100">
                  <c:v>1.0000000000000009E-3</c:v>
                </c:pt>
              </c:numCache>
            </c:numRef>
          </c:yVal>
          <c:smooth val="0"/>
          <c:extLst>
            <c:ext xmlns:c16="http://schemas.microsoft.com/office/drawing/2014/chart" uri="{C3380CC4-5D6E-409C-BE32-E72D297353CC}">
              <c16:uniqueId val="{00000002-E9AC-4BD9-9C6D-12E9DF6CF3EE}"/>
            </c:ext>
          </c:extLst>
        </c:ser>
        <c:dLbls>
          <c:showLegendKey val="0"/>
          <c:showVal val="0"/>
          <c:showCatName val="0"/>
          <c:showSerName val="0"/>
          <c:showPercent val="0"/>
          <c:showBubbleSize val="0"/>
        </c:dLbls>
        <c:axId val="464111352"/>
        <c:axId val="464105120"/>
      </c:scatterChart>
      <c:valAx>
        <c:axId val="46411135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_(&quot;$&quot;* #,##0.0_);_(&quot;$&quot;* \(#,##0.0\);_(&quot;$&quot;*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64105120"/>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46410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US" sz="1000" b="0" i="0" baseline="0">
                    <a:solidFill>
                      <a:sysClr val="windowText" lastClr="000000"/>
                    </a:solidFill>
                    <a:effectLst/>
                  </a:rPr>
                  <a:t>Chance that damages will be AT LEAST what is shown on the horizontal axis </a:t>
                </a:r>
                <a:endParaRPr lang="en-US" sz="1000">
                  <a:solidFill>
                    <a:sysClr val="windowText" lastClr="000000"/>
                  </a:solidFill>
                  <a:effectLst/>
                </a:endParaRPr>
              </a:p>
            </c:rich>
          </c:tx>
          <c:layout>
            <c:manualLayout>
              <c:xMode val="edge"/>
              <c:yMode val="edge"/>
              <c:x val="1.0286082742132474E-2"/>
              <c:y val="0.37236397362897944"/>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64111352"/>
        <c:crosses val="autoZero"/>
        <c:crossBetween val="midCat"/>
      </c:valAx>
      <c:spPr>
        <a:noFill/>
        <a:ln>
          <a:noFill/>
        </a:ln>
        <a:effectLst/>
      </c:spPr>
    </c:plotArea>
    <c:legend>
      <c:legendPos val="b"/>
      <c:layout>
        <c:manualLayout>
          <c:xMode val="edge"/>
          <c:yMode val="edge"/>
          <c:x val="2.8951906374022094E-2"/>
          <c:y val="0.90185126859142606"/>
          <c:w val="0.96021212928094146"/>
          <c:h val="9.81487314085739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Unpack!$P$22</c:f>
          <c:strCache>
            <c:ptCount val="1"/>
            <c:pt idx="0">
              <c:v>Chance of Insufficient Reserves VS. Cost of Strategy</c:v>
            </c:pt>
          </c:strCache>
        </c:strRef>
      </c:tx>
      <c:layout>
        <c:manualLayout>
          <c:xMode val="edge"/>
          <c:yMode val="edge"/>
          <c:x val="0.30346449292522643"/>
          <c:y val="2.23827350266475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191739190495926"/>
          <c:y val="0.25930190001150255"/>
          <c:w val="0.78128996210999946"/>
          <c:h val="0.65678929078088344"/>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3.7400654511453947E-2"/>
                  <c:y val="-4.9937578027465665E-2"/>
                </c:manualLayout>
              </c:layout>
              <c:tx>
                <c:rich>
                  <a:bodyPr/>
                  <a:lstStyle/>
                  <a:p>
                    <a:fld id="{09E3AA28-7D81-4326-8722-EC8CBDD8E8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6F7-483D-8F60-415DA69CDAAF}"/>
                </c:ext>
              </c:extLst>
            </c:dLbl>
            <c:dLbl>
              <c:idx val="1"/>
              <c:tx>
                <c:rich>
                  <a:bodyPr/>
                  <a:lstStyle/>
                  <a:p>
                    <a:fld id="{74F6A3A6-DDBA-49CA-BF96-E4C92D15F9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6F7-483D-8F60-415DA69CDAAF}"/>
                </c:ext>
              </c:extLst>
            </c:dLbl>
            <c:dLbl>
              <c:idx val="2"/>
              <c:tx>
                <c:rich>
                  <a:bodyPr/>
                  <a:lstStyle/>
                  <a:p>
                    <a:fld id="{8BCF39FC-301D-49B1-8C21-CC2EE1DCC2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6F7-483D-8F60-415DA69CDAAF}"/>
                </c:ext>
              </c:extLst>
            </c:dLbl>
            <c:dLbl>
              <c:idx val="3"/>
              <c:layout>
                <c:manualLayout>
                  <c:x val="3.2358744427633743E-2"/>
                  <c:y val="-0.19840209580544005"/>
                </c:manualLayout>
              </c:layout>
              <c:tx>
                <c:rich>
                  <a:bodyPr/>
                  <a:lstStyle/>
                  <a:p>
                    <a:fld id="{9C7B46D2-9EDA-4B94-8517-113330BA40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6F7-483D-8F60-415DA69CDAAF}"/>
                </c:ext>
              </c:extLst>
            </c:dLbl>
            <c:dLbl>
              <c:idx val="4"/>
              <c:layout>
                <c:manualLayout>
                  <c:x val="0.1149863980887382"/>
                  <c:y val="-0.13118272435046743"/>
                </c:manualLayout>
              </c:layout>
              <c:tx>
                <c:rich>
                  <a:bodyPr/>
                  <a:lstStyle/>
                  <a:p>
                    <a:fld id="{101FF941-6F2C-40D1-A428-C3397C2217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6F7-483D-8F60-415DA69CDA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Unpack!$V$24:$V$28</c:f>
              <c:numCache>
                <c:formatCode>0.0%</c:formatCode>
                <c:ptCount val="5"/>
                <c:pt idx="0">
                  <c:v>4.8800000000000003E-2</c:v>
                </c:pt>
                <c:pt idx="1">
                  <c:v>2.47E-2</c:v>
                </c:pt>
                <c:pt idx="2">
                  <c:v>1.6000000000000001E-3</c:v>
                </c:pt>
                <c:pt idx="3">
                  <c:v>4.0000000000000002E-4</c:v>
                </c:pt>
                <c:pt idx="4">
                  <c:v>1.4E-3</c:v>
                </c:pt>
              </c:numCache>
            </c:numRef>
          </c:xVal>
          <c:yVal>
            <c:numRef>
              <c:f>Unpack!$W$24:$W$28</c:f>
              <c:numCache>
                <c:formatCode>_("$"* #,##0_);_("$"* \(#,##0\);_("$"* "-"??_);_(@_)</c:formatCode>
                <c:ptCount val="5"/>
                <c:pt idx="0">
                  <c:v>0</c:v>
                </c:pt>
                <c:pt idx="1">
                  <c:v>61000</c:v>
                </c:pt>
                <c:pt idx="2">
                  <c:v>96000</c:v>
                </c:pt>
                <c:pt idx="3">
                  <c:v>146000</c:v>
                </c:pt>
                <c:pt idx="4">
                  <c:v>135000</c:v>
                </c:pt>
              </c:numCache>
            </c:numRef>
          </c:yVal>
          <c:smooth val="0"/>
          <c:extLst>
            <c:ext xmlns:c15="http://schemas.microsoft.com/office/drawing/2012/chart" uri="{02D57815-91ED-43cb-92C2-25804820EDAC}">
              <c15:datalabelsRange>
                <c15:f>Unpack!$U$14:$U$18</c15:f>
                <c15:dlblRangeCache>
                  <c:ptCount val="5"/>
                  <c:pt idx="0">
                    <c:v>Do Nothing</c:v>
                  </c:pt>
                  <c:pt idx="1">
                    <c:v>Controls only</c:v>
                  </c:pt>
                  <c:pt idx="2">
                    <c:v>Controls + Self Insurance</c:v>
                  </c:pt>
                  <c:pt idx="3">
                    <c:v>Controls + All Insurances</c:v>
                  </c:pt>
                  <c:pt idx="4">
                    <c:v>No new controls  + All insurances</c:v>
                  </c:pt>
                </c15:dlblRangeCache>
              </c15:datalabelsRange>
            </c:ext>
            <c:ext xmlns:c16="http://schemas.microsoft.com/office/drawing/2014/chart" uri="{C3380CC4-5D6E-409C-BE32-E72D297353CC}">
              <c16:uniqueId val="{00000000-B6F7-483D-8F60-415DA69CDAAF}"/>
            </c:ext>
          </c:extLst>
        </c:ser>
        <c:dLbls>
          <c:showLegendKey val="0"/>
          <c:showVal val="0"/>
          <c:showCatName val="0"/>
          <c:showSerName val="0"/>
          <c:showPercent val="0"/>
          <c:showBubbleSize val="0"/>
        </c:dLbls>
        <c:axId val="1132552367"/>
        <c:axId val="1029929263"/>
      </c:scatterChart>
      <c:valAx>
        <c:axId val="1132552367"/>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solidFill>
                      <a:sysClr val="windowText" lastClr="000000"/>
                    </a:solidFill>
                  </a:rPr>
                  <a:t>Chance of</a:t>
                </a:r>
                <a:r>
                  <a:rPr lang="en-US" sz="1100" baseline="0">
                    <a:solidFill>
                      <a:sysClr val="windowText" lastClr="000000"/>
                    </a:solidFill>
                  </a:rPr>
                  <a:t> Insufficient Reserves</a:t>
                </a:r>
                <a:endParaRPr lang="en-US" sz="1100">
                  <a:solidFill>
                    <a:sysClr val="windowText" lastClr="000000"/>
                  </a:solidFill>
                </a:endParaRP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029929263"/>
        <c:crosses val="autoZero"/>
        <c:crossBetween val="midCat"/>
      </c:valAx>
      <c:valAx>
        <c:axId val="1029929263"/>
        <c:scaling>
          <c:orientation val="minMax"/>
        </c:scaling>
        <c:delete val="0"/>
        <c:axPos val="l"/>
        <c:title>
          <c:tx>
            <c:rich>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r>
                  <a:rPr lang="en-US" sz="1100">
                    <a:solidFill>
                      <a:sysClr val="windowText" lastClr="000000"/>
                    </a:solidFill>
                  </a:rPr>
                  <a:t>Cost of Strategy</a:t>
                </a:r>
              </a:p>
            </c:rich>
          </c:tx>
          <c:layout>
            <c:manualLayout>
              <c:xMode val="edge"/>
              <c:yMode val="edge"/>
              <c:x val="8.0053726836776997E-3"/>
              <c:y val="0.52088810113875206"/>
            </c:manualLayout>
          </c:layout>
          <c:overlay val="0"/>
          <c:spPr>
            <a:noFill/>
            <a:ln>
              <a:noFill/>
            </a:ln>
            <a:effectLst/>
          </c:spPr>
          <c:txPr>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132552367"/>
        <c:crosses val="autoZero"/>
        <c:crossBetween val="midCat"/>
        <c:dispUnits>
          <c:builtInUnit val="thousands"/>
          <c:dispUnitsLbl>
            <c:layout>
              <c:manualLayout>
                <c:xMode val="edge"/>
                <c:yMode val="edge"/>
                <c:x val="1.2046802354474273E-2"/>
                <c:y val="0.57697169135265114"/>
              </c:manualLayout>
            </c:layout>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US" b="0">
                      <a:solidFill>
                        <a:sysClr val="windowText" lastClr="000000"/>
                      </a:solidFill>
                    </a:rPr>
                    <a:t>(in</a:t>
                  </a:r>
                  <a:r>
                    <a:rPr lang="en-US" b="0" baseline="0">
                      <a:solidFill>
                        <a:sysClr val="windowText" lastClr="000000"/>
                      </a:solidFill>
                    </a:rPr>
                    <a:t> t</a:t>
                  </a:r>
                  <a:r>
                    <a:rPr lang="en-US" b="0">
                      <a:solidFill>
                        <a:sysClr val="windowText" lastClr="000000"/>
                      </a:solidFill>
                    </a:rPr>
                    <a:t>housands)</a:t>
                  </a:r>
                </a:p>
              </c:rich>
            </c:tx>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dispUnitsLbl>
        </c:dispUnits>
      </c:valAx>
      <c:spPr>
        <a:noFill/>
        <a:ln>
          <a:solidFill>
            <a:schemeClr val="bg1">
              <a:lumMod val="85000"/>
            </a:schemeClr>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Unpack!$U$22</c:f>
          <c:strCache>
            <c:ptCount val="1"/>
            <c:pt idx="0">
              <c:v>Tail Average Losses at 92%ile</c:v>
            </c:pt>
          </c:strCache>
        </c:strRef>
      </c:tx>
      <c:layout>
        <c:manualLayout>
          <c:xMode val="edge"/>
          <c:yMode val="edge"/>
          <c:x val="0.35441433918877085"/>
          <c:y val="1.41442715700141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206802816644948"/>
          <c:y val="0.18779046598232813"/>
          <c:w val="0.72015300614677868"/>
          <c:h val="0.7235028376688515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1.9960079840317898E-3"/>
                  <c:y val="-3.657262277951933E-2"/>
                </c:manualLayout>
              </c:layout>
              <c:tx>
                <c:rich>
                  <a:bodyPr/>
                  <a:lstStyle/>
                  <a:p>
                    <a:fld id="{BB3AFCEE-2216-416D-880F-4A2A6D0C59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4C1-461B-B6C8-80E33B7724E7}"/>
                </c:ext>
              </c:extLst>
            </c:dLbl>
            <c:dLbl>
              <c:idx val="1"/>
              <c:tx>
                <c:rich>
                  <a:bodyPr/>
                  <a:lstStyle/>
                  <a:p>
                    <a:fld id="{C1B886EF-2E57-4409-B296-828D514A2A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4C1-461B-B6C8-80E33B7724E7}"/>
                </c:ext>
              </c:extLst>
            </c:dLbl>
            <c:dLbl>
              <c:idx val="2"/>
              <c:tx>
                <c:rich>
                  <a:bodyPr/>
                  <a:lstStyle/>
                  <a:p>
                    <a:fld id="{1514A4B7-8406-4161-9575-46258A08CD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4C1-461B-B6C8-80E33B7724E7}"/>
                </c:ext>
              </c:extLst>
            </c:dLbl>
            <c:dLbl>
              <c:idx val="3"/>
              <c:layout>
                <c:manualLayout>
                  <c:x val="2.9940119760479042E-2"/>
                  <c:y val="-0.11494252873563221"/>
                </c:manualLayout>
              </c:layout>
              <c:tx>
                <c:rich>
                  <a:bodyPr/>
                  <a:lstStyle/>
                  <a:p>
                    <a:fld id="{D35398FD-2982-4239-AF8C-C3C1F044D9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4C1-461B-B6C8-80E33B7724E7}"/>
                </c:ext>
              </c:extLst>
            </c:dLbl>
            <c:dLbl>
              <c:idx val="4"/>
              <c:layout>
                <c:manualLayout>
                  <c:x val="5.7884231536926151E-2"/>
                  <c:y val="-2.0898641588296761E-2"/>
                </c:manualLayout>
              </c:layout>
              <c:tx>
                <c:rich>
                  <a:bodyPr/>
                  <a:lstStyle/>
                  <a:p>
                    <a:fld id="{A9D1AF7B-AEF2-426C-82DB-AE39EFD655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4C1-461B-B6C8-80E33B7724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Unpack!$X$24:$X$28</c:f>
              <c:numCache>
                <c:formatCode>_("$"* #,##0_);_("$"* \(#,##0\);_("$"* "-"??_);_(@_)</c:formatCode>
                <c:ptCount val="5"/>
                <c:pt idx="0">
                  <c:v>298698.65638409572</c:v>
                </c:pt>
                <c:pt idx="1">
                  <c:v>238456.53566396504</c:v>
                </c:pt>
                <c:pt idx="2">
                  <c:v>0</c:v>
                </c:pt>
                <c:pt idx="3">
                  <c:v>0</c:v>
                </c:pt>
                <c:pt idx="4">
                  <c:v>0</c:v>
                </c:pt>
              </c:numCache>
            </c:numRef>
          </c:xVal>
          <c:yVal>
            <c:numRef>
              <c:f>Unpack!$Y$24:$Y$28</c:f>
              <c:numCache>
                <c:formatCode>_("$"* #,##0_);_("$"* \(#,##0\);_("$"* "-"??_);_(@_)</c:formatCode>
                <c:ptCount val="5"/>
                <c:pt idx="0">
                  <c:v>0</c:v>
                </c:pt>
                <c:pt idx="1">
                  <c:v>61000</c:v>
                </c:pt>
                <c:pt idx="2">
                  <c:v>96000</c:v>
                </c:pt>
                <c:pt idx="3">
                  <c:v>146000</c:v>
                </c:pt>
                <c:pt idx="4">
                  <c:v>135000</c:v>
                </c:pt>
              </c:numCache>
            </c:numRef>
          </c:yVal>
          <c:smooth val="0"/>
          <c:extLst>
            <c:ext xmlns:c15="http://schemas.microsoft.com/office/drawing/2012/chart" uri="{02D57815-91ED-43cb-92C2-25804820EDAC}">
              <c15:datalabelsRange>
                <c15:f>Unpack!$U$24:$U$28</c15:f>
                <c15:dlblRangeCache>
                  <c:ptCount val="5"/>
                  <c:pt idx="0">
                    <c:v>Do Nothing</c:v>
                  </c:pt>
                  <c:pt idx="1">
                    <c:v>Controls only</c:v>
                  </c:pt>
                  <c:pt idx="2">
                    <c:v>Controls + Self Insurance</c:v>
                  </c:pt>
                  <c:pt idx="3">
                    <c:v>Controls + All Insurances</c:v>
                  </c:pt>
                  <c:pt idx="4">
                    <c:v>No new controls  + All insurances</c:v>
                  </c:pt>
                </c15:dlblRangeCache>
              </c15:datalabelsRange>
            </c:ext>
            <c:ext xmlns:c16="http://schemas.microsoft.com/office/drawing/2014/chart" uri="{C3380CC4-5D6E-409C-BE32-E72D297353CC}">
              <c16:uniqueId val="{00000000-24C1-461B-B6C8-80E33B7724E7}"/>
            </c:ext>
          </c:extLst>
        </c:ser>
        <c:dLbls>
          <c:showLegendKey val="0"/>
          <c:showVal val="0"/>
          <c:showCatName val="0"/>
          <c:showSerName val="0"/>
          <c:showPercent val="0"/>
          <c:showBubbleSize val="0"/>
        </c:dLbls>
        <c:axId val="1132552367"/>
        <c:axId val="1029929263"/>
      </c:scatterChart>
      <c:valAx>
        <c:axId val="1132552367"/>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solidFill>
                      <a:sysClr val="windowText" lastClr="000000"/>
                    </a:solidFill>
                  </a:rPr>
                  <a:t>Losses </a:t>
                </a:r>
              </a:p>
              <a:p>
                <a:pPr>
                  <a:defRPr sz="1200">
                    <a:solidFill>
                      <a:sysClr val="windowText" lastClr="000000"/>
                    </a:solidFill>
                  </a:defRPr>
                </a:pPr>
                <a:r>
                  <a:rPr lang="en-US" sz="1200">
                    <a:solidFill>
                      <a:sysClr val="windowText" lastClr="000000"/>
                    </a:solidFill>
                  </a:rPr>
                  <a:t>(in</a:t>
                </a:r>
                <a:r>
                  <a:rPr lang="en-US" sz="1200" baseline="0">
                    <a:solidFill>
                      <a:sysClr val="windowText" lastClr="000000"/>
                    </a:solidFill>
                  </a:rPr>
                  <a:t> thousands)</a:t>
                </a:r>
                <a:endParaRPr lang="en-US"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029929263"/>
        <c:crossesAt val="0"/>
        <c:crossBetween val="midCat"/>
        <c:dispUnits>
          <c:builtInUnit val="thousands"/>
        </c:dispUnits>
      </c:valAx>
      <c:valAx>
        <c:axId val="1029929263"/>
        <c:scaling>
          <c:orientation val="minMax"/>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Cost of </a:t>
                </a:r>
                <a:r>
                  <a:rPr lang="en-US" sz="1100">
                    <a:solidFill>
                      <a:sysClr val="windowText" lastClr="000000"/>
                    </a:solidFill>
                  </a:rPr>
                  <a:t>Strategy</a:t>
                </a:r>
                <a:r>
                  <a:rPr lang="en-US">
                    <a:solidFill>
                      <a:sysClr val="windowText" lastClr="000000"/>
                    </a:solidFill>
                  </a:rPr>
                  <a:t> </a:t>
                </a:r>
              </a:p>
              <a:p>
                <a:pPr>
                  <a:defRPr>
                    <a:solidFill>
                      <a:sysClr val="windowText" lastClr="000000"/>
                    </a:solidFill>
                  </a:defRPr>
                </a:pPr>
                <a:r>
                  <a:rPr lang="en-US">
                    <a:solidFill>
                      <a:sysClr val="windowText" lastClr="000000"/>
                    </a:solidFill>
                  </a:rPr>
                  <a:t>(in thousands)</a:t>
                </a:r>
              </a:p>
            </c:rich>
          </c:tx>
          <c:layout>
            <c:manualLayout>
              <c:xMode val="edge"/>
              <c:yMode val="edge"/>
              <c:x val="2.1211180719198419E-2"/>
              <c:y val="0.4510493150242384"/>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132552367"/>
        <c:crossesAt val="0"/>
        <c:crossBetween val="midCat"/>
        <c:dispUnits>
          <c:builtInUnit val="thousands"/>
        </c:dispUnits>
      </c:valAx>
      <c:spPr>
        <a:noFill/>
        <a:ln>
          <a:solidFill>
            <a:schemeClr val="bg1">
              <a:lumMod val="85000"/>
            </a:schemeClr>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'Metalog IID lognormal'!$M$515</c:f>
          <c:strCache>
            <c:ptCount val="1"/>
          </c:strCache>
        </c:strRef>
      </c:tx>
      <c:layout>
        <c:manualLayout>
          <c:xMode val="edge"/>
          <c:yMode val="edge"/>
          <c:x val="0.23280992560493699"/>
          <c:y val="5.0719571807904602E-2"/>
        </c:manualLayout>
      </c:layout>
      <c:overlay val="0"/>
      <c:spPr>
        <a:noFill/>
        <a:ln w="25400">
          <a:noFill/>
        </a:ln>
      </c:spPr>
      <c:txPr>
        <a:bodyPr/>
        <a:lstStyle/>
        <a:p>
          <a:pPr>
            <a:defRPr sz="105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2850465980909012"/>
          <c:y val="0.16618099458619173"/>
          <c:w val="0.83411585599992777"/>
          <c:h val="0.68024319219475959"/>
        </c:manualLayout>
      </c:layout>
      <c:scatterChart>
        <c:scatterStyle val="smoothMarker"/>
        <c:varyColors val="0"/>
        <c:ser>
          <c:idx val="4"/>
          <c:order val="0"/>
          <c:tx>
            <c:v>lognormal CDF</c:v>
          </c:tx>
          <c:spPr>
            <a:ln w="25400">
              <a:solidFill>
                <a:schemeClr val="accent1">
                  <a:lumMod val="75000"/>
                </a:schemeClr>
              </a:solidFill>
            </a:ln>
          </c:spPr>
          <c:marker>
            <c:symbol val="none"/>
          </c:marker>
          <c:xVal>
            <c:numRef>
              <c:f>'Metalog IID lognormal'!$M$266:$M$372</c:f>
              <c:numCache>
                <c:formatCode>0.0</c:formatCode>
                <c:ptCount val="107"/>
              </c:numCache>
            </c:numRef>
          </c:xVal>
          <c:yVal>
            <c:numRef>
              <c:f>'Metalog IID lognormal'!$M$155:$M$261</c:f>
              <c:numCache>
                <c:formatCode>0.0000</c:formatCode>
                <c:ptCount val="107"/>
              </c:numCache>
            </c:numRef>
          </c:yVal>
          <c:smooth val="1"/>
          <c:extLst xmlns:c15="http://schemas.microsoft.com/office/drawing/2012/chart">
            <c:ext xmlns:c16="http://schemas.microsoft.com/office/drawing/2014/chart" uri="{C3380CC4-5D6E-409C-BE32-E72D297353CC}">
              <c16:uniqueId val="{00000000-558A-4945-B787-39CB0B93CF51}"/>
            </c:ext>
          </c:extLst>
        </c:ser>
        <c:ser>
          <c:idx val="0"/>
          <c:order val="1"/>
          <c:tx>
            <c:v>lognormal parameters</c:v>
          </c:tx>
          <c:spPr>
            <a:ln>
              <a:noFill/>
            </a:ln>
          </c:spPr>
          <c:marker>
            <c:symbol val="circle"/>
            <c:size val="6"/>
            <c:spPr>
              <a:solidFill>
                <a:srgbClr val="FFFF00"/>
              </a:solidFill>
            </c:spPr>
          </c:marker>
          <c:xVal>
            <c:numRef>
              <c:f>'Metalog IID lognormal'!$M$502:$M$511</c:f>
              <c:numCache>
                <c:formatCode>0.0</c:formatCode>
                <c:ptCount val="10"/>
              </c:numCache>
            </c:numRef>
          </c:xVal>
          <c:yVal>
            <c:numRef>
              <c:f>'Metalog IID lognormal'!$M$488:$M$497</c:f>
              <c:numCache>
                <c:formatCode>0.000</c:formatCode>
                <c:ptCount val="10"/>
              </c:numCache>
            </c:numRef>
          </c:yVal>
          <c:smooth val="1"/>
          <c:extLst>
            <c:ext xmlns:c16="http://schemas.microsoft.com/office/drawing/2014/chart" uri="{C3380CC4-5D6E-409C-BE32-E72D297353CC}">
              <c16:uniqueId val="{00000001-558A-4945-B787-39CB0B93CF51}"/>
            </c:ext>
          </c:extLst>
        </c:ser>
        <c:dLbls>
          <c:showLegendKey val="0"/>
          <c:showVal val="0"/>
          <c:showCatName val="0"/>
          <c:showSerName val="0"/>
          <c:showPercent val="0"/>
          <c:showBubbleSize val="0"/>
        </c:dLbls>
        <c:axId val="226118272"/>
        <c:axId val="226124928"/>
        <c:extLst/>
      </c:scatterChart>
      <c:valAx>
        <c:axId val="226118272"/>
        <c:scaling>
          <c:orientation val="minMax"/>
        </c:scaling>
        <c:delete val="0"/>
        <c:axPos val="b"/>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226124928"/>
        <c:crosses val="autoZero"/>
        <c:crossBetween val="midCat"/>
      </c:valAx>
      <c:valAx>
        <c:axId val="226124928"/>
        <c:scaling>
          <c:orientation val="minMax"/>
          <c:max val="1"/>
          <c:min val="0"/>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226118272"/>
        <c:crosses val="autoZero"/>
        <c:crossBetween val="midCat"/>
        <c:majorUnit val="0.1"/>
      </c:valAx>
      <c:spPr>
        <a:solidFill>
          <a:srgbClr val="C0C0C0"/>
        </a:solid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'Metalog IID lognormal'!$M$516</c:f>
          <c:strCache>
            <c:ptCount val="1"/>
          </c:strCache>
        </c:strRef>
      </c:tx>
      <c:layout>
        <c:manualLayout>
          <c:xMode val="edge"/>
          <c:yMode val="edge"/>
          <c:x val="0.25932007369549309"/>
          <c:y val="5.8857382091042298E-2"/>
        </c:manualLayout>
      </c:layout>
      <c:overlay val="0"/>
      <c:spPr>
        <a:noFill/>
        <a:ln w="25400">
          <a:noFill/>
        </a:ln>
      </c:spPr>
      <c:txPr>
        <a:bodyPr/>
        <a:lstStyle/>
        <a:p>
          <a:pPr>
            <a:defRPr sz="105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3358517582503712"/>
          <c:y val="0.16374315761820865"/>
          <c:w val="0.83126553055846675"/>
          <c:h val="0.69150579492170217"/>
        </c:manualLayout>
      </c:layout>
      <c:scatterChart>
        <c:scatterStyle val="smoothMarker"/>
        <c:varyColors val="0"/>
        <c:ser>
          <c:idx val="2"/>
          <c:order val="0"/>
          <c:tx>
            <c:v>lognormal PDF</c:v>
          </c:tx>
          <c:spPr>
            <a:ln w="25400">
              <a:solidFill>
                <a:schemeClr val="accent1">
                  <a:lumMod val="75000"/>
                </a:schemeClr>
              </a:solidFill>
            </a:ln>
          </c:spPr>
          <c:marker>
            <c:symbol val="none"/>
          </c:marker>
          <c:xVal>
            <c:numRef>
              <c:f>'Metalog IID lognormal'!$M$266:$M$372</c:f>
              <c:numCache>
                <c:formatCode>0.0</c:formatCode>
                <c:ptCount val="107"/>
              </c:numCache>
            </c:numRef>
          </c:xVal>
          <c:yVal>
            <c:numRef>
              <c:f>'Metalog IID lognormal'!$M$377:$M$483</c:f>
              <c:numCache>
                <c:formatCode>0.00</c:formatCode>
                <c:ptCount val="107"/>
              </c:numCache>
            </c:numRef>
          </c:yVal>
          <c:smooth val="1"/>
          <c:extLst xmlns:c15="http://schemas.microsoft.com/office/drawing/2012/chart">
            <c:ext xmlns:c16="http://schemas.microsoft.com/office/drawing/2014/chart" uri="{C3380CC4-5D6E-409C-BE32-E72D297353CC}">
              <c16:uniqueId val="{00000000-8099-402D-B14A-6B1375BF8252}"/>
            </c:ext>
          </c:extLst>
        </c:ser>
        <c:dLbls>
          <c:showLegendKey val="0"/>
          <c:showVal val="0"/>
          <c:showCatName val="0"/>
          <c:showSerName val="0"/>
          <c:showPercent val="0"/>
          <c:showBubbleSize val="0"/>
        </c:dLbls>
        <c:axId val="226711424"/>
        <c:axId val="226717696"/>
        <c:extLst/>
      </c:scatterChart>
      <c:valAx>
        <c:axId val="226711424"/>
        <c:scaling>
          <c:orientation val="minMax"/>
        </c:scaling>
        <c:delete val="0"/>
        <c:axPos val="b"/>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26717696"/>
        <c:crosses val="autoZero"/>
        <c:crossBetween val="midCat"/>
      </c:valAx>
      <c:valAx>
        <c:axId val="226717696"/>
        <c:scaling>
          <c:orientation val="minMax"/>
          <c:min val="0"/>
        </c:scaling>
        <c:delete val="0"/>
        <c:axPos val="l"/>
        <c:majorGridlines>
          <c:spPr>
            <a:ln w="3175">
              <a:solidFill>
                <a:srgbClr val="00000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2671142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1</xdr:row>
      <xdr:rowOff>114300</xdr:rowOff>
    </xdr:from>
    <xdr:to>
      <xdr:col>23</xdr:col>
      <xdr:colOff>175260</xdr:colOff>
      <xdr:row>48</xdr:row>
      <xdr:rowOff>60960</xdr:rowOff>
    </xdr:to>
    <xdr:sp macro="" textlink="">
      <xdr:nvSpPr>
        <xdr:cNvPr id="2" name="TextBox 1"/>
        <xdr:cNvSpPr txBox="1"/>
      </xdr:nvSpPr>
      <xdr:spPr>
        <a:xfrm>
          <a:off x="228600" y="297180"/>
          <a:ext cx="13967460" cy="854202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About</a:t>
          </a:r>
          <a:r>
            <a:rPr lang="en-US" sz="2000" b="1" baseline="0"/>
            <a:t> the GFOA Ransomware Risk Quantification Educational Model</a:t>
          </a:r>
          <a:endParaRPr lang="en-US" sz="2000" b="1"/>
        </a:p>
        <a:p>
          <a:endParaRPr lang="en-US" sz="1400"/>
        </a:p>
        <a:p>
          <a:r>
            <a:rPr lang="en-US" sz="1400"/>
            <a:t>This model was developed by the Government Finance Officers Association, using</a:t>
          </a:r>
          <a:r>
            <a:rPr lang="en-US" sz="1400" baseline="0"/>
            <a:t> the open standards of</a:t>
          </a:r>
          <a:r>
            <a:rPr lang="en-US" sz="1400"/>
            <a:t> ProbabilityManagement.org,</a:t>
          </a:r>
          <a:r>
            <a:rPr lang="en-US" sz="1400" baseline="0"/>
            <a:t> It is intended</a:t>
          </a:r>
          <a:r>
            <a:rPr lang="en-US" sz="1400"/>
            <a:t> as an educational tool to help local governments think about the potential damages from a ransomware attack and how the</a:t>
          </a:r>
          <a:r>
            <a:rPr lang="en-US" sz="1400" baseline="0"/>
            <a:t> following could help provide protection:</a:t>
          </a:r>
        </a:p>
        <a:p>
          <a:r>
            <a:rPr lang="en-US" sz="1400" baseline="0"/>
            <a:t>-Investment in preventative and remedial cyber security controls</a:t>
          </a:r>
        </a:p>
        <a:p>
          <a:r>
            <a:rPr lang="en-US" sz="1400" baseline="0"/>
            <a:t>-Commercial insurance</a:t>
          </a:r>
        </a:p>
        <a:p>
          <a:r>
            <a:rPr lang="en-US" sz="1400" baseline="0"/>
            <a:t>-Self insurance</a:t>
          </a:r>
        </a:p>
        <a:p>
          <a:endParaRPr lang="en-US" sz="1400" baseline="0"/>
        </a:p>
        <a:p>
          <a:r>
            <a:rPr lang="en-US" sz="1400" baseline="0"/>
            <a:t>We </a:t>
          </a:r>
          <a:r>
            <a:rPr lang="en-US" sz="1400"/>
            <a:t>highly recommend that you read the GFOA research report that explains considerations behind</a:t>
          </a:r>
          <a:r>
            <a:rPr lang="en-US" sz="1400" baseline="0"/>
            <a:t> each of the options above. The report also shares concepts in quantifying risks that will greatly enhance your experience with this model. The report is available at:  </a:t>
          </a:r>
          <a:r>
            <a:rPr lang="en-US" sz="1400" b="0" i="0" u="sng">
              <a:solidFill>
                <a:schemeClr val="dk1"/>
              </a:solidFill>
              <a:effectLst/>
              <a:latin typeface="+mn-lt"/>
              <a:ea typeface="+mn-ea"/>
              <a:cs typeface="+mn-cs"/>
              <a:hlinkClick xmlns:r="http://schemas.openxmlformats.org/officeDocument/2006/relationships" r:id=""/>
            </a:rPr>
            <a:t>https://www.gfoa.org/cyber-insurance</a:t>
          </a:r>
          <a:endParaRPr lang="en-US" sz="1400" b="0" i="0" u="sng">
            <a:solidFill>
              <a:schemeClr val="dk1"/>
            </a:solidFill>
            <a:effectLst/>
            <a:latin typeface="+mn-lt"/>
            <a:ea typeface="+mn-ea"/>
            <a:cs typeface="+mn-cs"/>
          </a:endParaRPr>
        </a:p>
        <a:p>
          <a:endParaRPr lang="en-US" sz="1400" b="0" i="0" u="sng">
            <a:solidFill>
              <a:schemeClr val="dk1"/>
            </a:solidFill>
            <a:effectLst/>
            <a:latin typeface="+mn-lt"/>
            <a:ea typeface="+mn-ea"/>
            <a:cs typeface="+mn-cs"/>
          </a:endParaRPr>
        </a:p>
        <a:p>
          <a:r>
            <a:rPr lang="en-US" sz="1400" b="0" i="0" u="none">
              <a:solidFill>
                <a:schemeClr val="dk1"/>
              </a:solidFill>
              <a:effectLst/>
              <a:latin typeface="+mn-lt"/>
              <a:ea typeface="+mn-ea"/>
              <a:cs typeface="+mn-cs"/>
            </a:rPr>
            <a:t>Follow</a:t>
          </a:r>
          <a:r>
            <a:rPr lang="en-US" sz="1400" b="0" i="0" u="none" baseline="0">
              <a:solidFill>
                <a:schemeClr val="dk1"/>
              </a:solidFill>
              <a:effectLst/>
              <a:latin typeface="+mn-lt"/>
              <a:ea typeface="+mn-ea"/>
              <a:cs typeface="+mn-cs"/>
            </a:rPr>
            <a:t> each of the "Steps" laid out by the worksheets in the model. They walk you through a process of considering the risk of a ransomware attack. Each Step contains instructions to help you work through that Step.</a:t>
          </a:r>
        </a:p>
        <a:p>
          <a:endParaRPr lang="en-US" sz="1400" b="0" i="0" u="none" baseline="0">
            <a:solidFill>
              <a:schemeClr val="dk1"/>
            </a:solidFill>
            <a:effectLst/>
            <a:latin typeface="+mn-lt"/>
            <a:ea typeface="+mn-ea"/>
            <a:cs typeface="+mn-cs"/>
          </a:endParaRPr>
        </a:p>
        <a:p>
          <a:r>
            <a:rPr lang="en-US" sz="1400" b="0" i="0" u="none" baseline="0">
              <a:solidFill>
                <a:schemeClr val="dk1"/>
              </a:solidFill>
              <a:effectLst/>
              <a:latin typeface="+mn-lt"/>
              <a:ea typeface="+mn-ea"/>
              <a:cs typeface="+mn-cs"/>
            </a:rPr>
            <a:t>Finally, please be aware of the following limitations of this model:</a:t>
          </a:r>
        </a:p>
        <a:p>
          <a:endParaRPr lang="en-US" sz="1400" b="0" i="0" u="none" baseline="0">
            <a:solidFill>
              <a:schemeClr val="dk1"/>
            </a:solidFill>
            <a:effectLst/>
            <a:latin typeface="+mn-lt"/>
            <a:ea typeface="+mn-ea"/>
            <a:cs typeface="+mn-cs"/>
          </a:endParaRPr>
        </a:p>
        <a:p>
          <a:pPr marL="285750" indent="-285750">
            <a:buFont typeface="Arial" panose="020B0604020202020204" pitchFamily="34" charset="0"/>
            <a:buChar char="•"/>
          </a:pPr>
          <a:r>
            <a:rPr lang="en-US" sz="1400" b="0" i="0" u="none" baseline="0">
              <a:solidFill>
                <a:schemeClr val="dk1"/>
              </a:solidFill>
              <a:effectLst/>
              <a:latin typeface="+mn-lt"/>
              <a:ea typeface="+mn-ea"/>
              <a:cs typeface="+mn-cs"/>
            </a:rPr>
            <a:t>All assumptions behind the model are completely transparent and adjustable by the user. We have included default values for all the assumptions. The default values are reasonable estimates based on data available at the time the model was developed. However, cyber risks evolve rapidly, so what was a reasonable assumption then might not be a good assumption in the future. Also, the assumptions were based on data available for large, generic categories of organizations (e.g., all local governments).  Your own organization may have characteristics that make it more or less vulnerable to cyber attacks. </a:t>
          </a:r>
        </a:p>
        <a:p>
          <a:pPr marL="285750" indent="-285750">
            <a:buFont typeface="Arial" panose="020B0604020202020204" pitchFamily="34" charset="0"/>
            <a:buChar char="•"/>
          </a:pPr>
          <a:endParaRPr lang="en-US" sz="1400" b="0" i="0" u="none" baseline="0">
            <a:solidFill>
              <a:schemeClr val="dk1"/>
            </a:solidFill>
            <a:effectLst/>
            <a:latin typeface="+mn-lt"/>
            <a:ea typeface="+mn-ea"/>
            <a:cs typeface="+mn-cs"/>
          </a:endParaRPr>
        </a:p>
        <a:p>
          <a:pPr marL="285750" indent="-285750">
            <a:buFont typeface="Arial" panose="020B0604020202020204" pitchFamily="34" charset="0"/>
            <a:buChar char="•"/>
          </a:pPr>
          <a:r>
            <a:rPr lang="en-US" sz="1400" b="0" i="0" u="none" baseline="0">
              <a:solidFill>
                <a:schemeClr val="dk1"/>
              </a:solidFill>
              <a:effectLst/>
              <a:latin typeface="+mn-lt"/>
              <a:ea typeface="+mn-ea"/>
              <a:cs typeface="+mn-cs"/>
            </a:rPr>
            <a:t>The model includes basic parameters for commercial insurance policies. Insurance policies may have additional nuances that are not captured by the model, like  exclusions, multiple deductibles, etc. The GFOA report on cyber insurance describes these nuances and what to watch out for.</a:t>
          </a:r>
        </a:p>
        <a:p>
          <a:pPr marL="285750" indent="-285750">
            <a:buFont typeface="Arial" panose="020B0604020202020204" pitchFamily="34" charset="0"/>
            <a:buChar char="•"/>
          </a:pPr>
          <a:endParaRPr lang="en-US" sz="1400" b="0" i="0" u="none" baseline="0">
            <a:solidFill>
              <a:schemeClr val="dk1"/>
            </a:solidFill>
            <a:effectLst/>
            <a:latin typeface="+mn-lt"/>
            <a:ea typeface="+mn-ea"/>
            <a:cs typeface="+mn-cs"/>
          </a:endParaRPr>
        </a:p>
        <a:p>
          <a:pPr marL="285750" indent="-285750">
            <a:buFont typeface="Arial" panose="020B0604020202020204" pitchFamily="34" charset="0"/>
            <a:buChar char="•"/>
          </a:pPr>
          <a:r>
            <a:rPr lang="en-US" sz="1400" b="0" i="0" u="none" baseline="0">
              <a:solidFill>
                <a:schemeClr val="dk1"/>
              </a:solidFill>
              <a:effectLst/>
              <a:latin typeface="+mn-lt"/>
              <a:ea typeface="+mn-ea"/>
              <a:cs typeface="+mn-cs"/>
            </a:rPr>
            <a:t>The model is focused exclusively on ransomware and does not address other kinds of cyber risks.</a:t>
          </a:r>
        </a:p>
        <a:p>
          <a:pPr marL="285750" indent="-285750">
            <a:buFont typeface="Arial" panose="020B0604020202020204" pitchFamily="34" charset="0"/>
            <a:buChar char="•"/>
          </a:pPr>
          <a:endParaRPr lang="en-US" sz="1400" b="0" i="0" u="none" baseline="0">
            <a:solidFill>
              <a:schemeClr val="dk1"/>
            </a:solidFill>
            <a:effectLst/>
            <a:latin typeface="+mn-lt"/>
            <a:ea typeface="+mn-ea"/>
            <a:cs typeface="+mn-cs"/>
          </a:endParaRPr>
        </a:p>
        <a:p>
          <a:pPr marL="285750" indent="-285750">
            <a:buFont typeface="Arial" panose="020B0604020202020204" pitchFamily="34" charset="0"/>
            <a:buChar char="•"/>
          </a:pPr>
          <a:r>
            <a:rPr lang="en-US" sz="1400" b="0" i="0" u="none" baseline="0">
              <a:solidFill>
                <a:schemeClr val="dk1"/>
              </a:solidFill>
              <a:effectLst/>
              <a:latin typeface="+mn-lt"/>
              <a:ea typeface="+mn-ea"/>
              <a:cs typeface="+mn-cs"/>
            </a:rPr>
            <a:t>The model only looks one year ahead. Self-insurance and commercial insurance strategies should, ideally, be analyzed over a multi-year time frame.</a:t>
          </a:r>
        </a:p>
        <a:p>
          <a:pPr marL="285750" indent="-285750">
            <a:buFont typeface="Arial" panose="020B0604020202020204" pitchFamily="34" charset="0"/>
            <a:buChar char="•"/>
          </a:pPr>
          <a:endParaRPr lang="en-US" sz="1400" b="0" i="0" u="none" baseline="0">
            <a:solidFill>
              <a:schemeClr val="dk1"/>
            </a:solidFill>
            <a:effectLst/>
            <a:latin typeface="+mn-lt"/>
            <a:ea typeface="+mn-ea"/>
            <a:cs typeface="+mn-cs"/>
          </a:endParaRPr>
        </a:p>
        <a:p>
          <a:pPr marL="285750" indent="-285750">
            <a:buFont typeface="Arial" panose="020B0604020202020204" pitchFamily="34" charset="0"/>
            <a:buChar char="•"/>
          </a:pPr>
          <a:r>
            <a:rPr lang="en-US" sz="1400" b="0" i="0" u="none" baseline="0">
              <a:solidFill>
                <a:schemeClr val="dk1"/>
              </a:solidFill>
              <a:effectLst/>
              <a:latin typeface="+mn-lt"/>
              <a:ea typeface="+mn-ea"/>
              <a:cs typeface="+mn-cs"/>
            </a:rPr>
            <a:t>The model is not predictive. Rather, our model generates hundreds of different scenarios to show how the future could unfold. This helps you think more broadly about risk so that you can be more prepared for whatever future event does eventually come to pass. Finally, it is important to note that low probability events are still possible events. Hence, even if our model says an event has a low probability, then that does not mean it won’t occur.</a:t>
          </a:r>
        </a:p>
        <a:p>
          <a:pPr marL="285750" indent="-285750">
            <a:buFont typeface="Arial" panose="020B0604020202020204" pitchFamily="34" charset="0"/>
            <a:buChar char="•"/>
          </a:pPr>
          <a:endParaRPr lang="en-US" sz="1400" b="0" i="0" u="none" baseline="0">
            <a:solidFill>
              <a:schemeClr val="dk1"/>
            </a:solidFill>
            <a:effectLst/>
            <a:latin typeface="+mn-lt"/>
            <a:ea typeface="+mn-ea"/>
            <a:cs typeface="+mn-cs"/>
          </a:endParaRPr>
        </a:p>
        <a:p>
          <a:pPr marL="285750" indent="-285750">
            <a:buFont typeface="Arial" panose="020B0604020202020204" pitchFamily="34" charset="0"/>
            <a:buChar char="•"/>
          </a:pPr>
          <a:r>
            <a:rPr lang="en-US" sz="1400" b="0" i="0" u="none" baseline="0">
              <a:solidFill>
                <a:schemeClr val="dk1"/>
              </a:solidFill>
              <a:effectLst/>
              <a:latin typeface="+mn-lt"/>
              <a:ea typeface="+mn-ea"/>
              <a:cs typeface="+mn-cs"/>
            </a:rPr>
            <a:t>Good decisions do not always lead to good outcomes. Excel simulation tools can enhances one’s perception and understanding of uncertainty and risk. However, when dealing with uncertainty, even the best decision may not lead to a good outcome, if luck goes against you. To illustrate, imagine an insurance company was willing to sell you an insurance policy against being hit by a meteor for $50 million. A meteor strike is an extremely remote risk, so spending $50 million on an insurance policy would not be a wise decision. Imagine your government does then get hit by a meteor that causes $100 million in damage. Should you criticize the decision not to buy insurance? No, because the decision was reasonable given the information available at the time and there was no way to predict a meteor hitting you. Similarly, our model may show that a given amount of reserves or insurance is reasonable under most conditions, but you could encounter a confluence of undesirable events that the insurance or reserves are insufficient to address. </a:t>
          </a:r>
        </a:p>
        <a:p>
          <a:pPr marL="285750" indent="-285750">
            <a:buFont typeface="Arial" panose="020B0604020202020204" pitchFamily="34" charset="0"/>
            <a:buChar char="•"/>
          </a:pPr>
          <a:endParaRPr lang="en-US" sz="1400" b="0" i="0" u="none" baseline="0">
            <a:solidFill>
              <a:schemeClr val="dk1"/>
            </a:solidFill>
            <a:effectLst/>
            <a:latin typeface="+mn-lt"/>
            <a:ea typeface="+mn-ea"/>
            <a:cs typeface="+mn-cs"/>
          </a:endParaRPr>
        </a:p>
        <a:p>
          <a:endParaRPr lang="en-US" sz="1100" b="0" i="0" u="none">
            <a:solidFill>
              <a:schemeClr val="dk1"/>
            </a:solidFill>
            <a:effectLst/>
            <a:latin typeface="+mn-lt"/>
            <a:ea typeface="+mn-ea"/>
            <a:cs typeface="+mn-cs"/>
          </a:endParaRPr>
        </a:p>
        <a:p>
          <a:endParaRPr lang="en-US" sz="1100" b="0" i="0" u="sng" baseline="0">
            <a:solidFill>
              <a:schemeClr val="dk1"/>
            </a:solidFill>
            <a:effectLst/>
            <a:latin typeface="+mn-lt"/>
            <a:ea typeface="+mn-ea"/>
            <a:cs typeface="+mn-cs"/>
          </a:endParaRPr>
        </a:p>
        <a:p>
          <a:endParaRPr lang="en-US" sz="1100" baseline="0"/>
        </a:p>
        <a:p>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45720</xdr:colOff>
      <xdr:row>8</xdr:row>
      <xdr:rowOff>45721</xdr:rowOff>
    </xdr:from>
    <xdr:to>
      <xdr:col>15</xdr:col>
      <xdr:colOff>266700</xdr:colOff>
      <xdr:row>13</xdr:row>
      <xdr:rowOff>117231</xdr:rowOff>
    </xdr:to>
    <xdr:sp macro="" textlink="">
      <xdr:nvSpPr>
        <xdr:cNvPr id="2" name="Rectangular Callout 1">
          <a:extLst>
            <a:ext uri="{FF2B5EF4-FFF2-40B4-BE49-F238E27FC236}">
              <a16:creationId xmlns:a16="http://schemas.microsoft.com/office/drawing/2014/main" id="{00000000-0008-0000-0000-000002000000}"/>
            </a:ext>
          </a:extLst>
        </xdr:cNvPr>
        <xdr:cNvSpPr/>
      </xdr:nvSpPr>
      <xdr:spPr>
        <a:xfrm>
          <a:off x="8310489" y="1763152"/>
          <a:ext cx="3878580" cy="1038664"/>
        </a:xfrm>
        <a:prstGeom prst="wedgeRectCallout">
          <a:avLst>
            <a:gd name="adj1" fmla="val -86182"/>
            <a:gd name="adj2" fmla="val 86489"/>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100" baseline="0">
              <a:solidFill>
                <a:sysClr val="windowText" lastClr="000000"/>
              </a:solidFill>
            </a:rPr>
            <a:t>This information is used by the model to create what is known as a "lognormal distribution". This kind of distribution is commonly associated with extreme event risks, like hurricanes and earthquakes. It is the same way an insurance company might think about rannsomware attacks as well.</a:t>
          </a:r>
          <a:endParaRPr lang="en-US" sz="1100">
            <a:solidFill>
              <a:sysClr val="windowText" lastClr="000000"/>
            </a:solidFill>
          </a:endParaRPr>
        </a:p>
      </xdr:txBody>
    </xdr:sp>
    <xdr:clientData/>
  </xdr:twoCellAnchor>
  <xdr:twoCellAnchor>
    <xdr:from>
      <xdr:col>8</xdr:col>
      <xdr:colOff>574432</xdr:colOff>
      <xdr:row>4</xdr:row>
      <xdr:rowOff>99646</xdr:rowOff>
    </xdr:from>
    <xdr:to>
      <xdr:col>15</xdr:col>
      <xdr:colOff>185812</xdr:colOff>
      <xdr:row>7</xdr:row>
      <xdr:rowOff>82062</xdr:rowOff>
    </xdr:to>
    <xdr:sp macro="" textlink="">
      <xdr:nvSpPr>
        <xdr:cNvPr id="3" name="Rectangular Callout 2">
          <a:extLst>
            <a:ext uri="{FF2B5EF4-FFF2-40B4-BE49-F238E27FC236}">
              <a16:creationId xmlns:a16="http://schemas.microsoft.com/office/drawing/2014/main" id="{00000000-0008-0000-0000-000002000000}"/>
            </a:ext>
          </a:extLst>
        </xdr:cNvPr>
        <xdr:cNvSpPr/>
      </xdr:nvSpPr>
      <xdr:spPr>
        <a:xfrm>
          <a:off x="8229601" y="973015"/>
          <a:ext cx="3878580" cy="644770"/>
        </a:xfrm>
        <a:prstGeom prst="wedgeRectCallout">
          <a:avLst>
            <a:gd name="adj1" fmla="val -63060"/>
            <a:gd name="adj2" fmla="val 696"/>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100" baseline="0">
              <a:solidFill>
                <a:sysClr val="windowText" lastClr="000000"/>
              </a:solidFill>
            </a:rPr>
            <a:t>An off-the-record conversation with local government risk pool suggests the risk of an attack is between 5% and 10% per year. Vary the chances here to see the results.</a:t>
          </a:r>
          <a:endParaRPr lang="en-US" sz="1100">
            <a:solidFill>
              <a:sysClr val="windowText" lastClr="000000"/>
            </a:solidFill>
          </a:endParaRPr>
        </a:p>
      </xdr:txBody>
    </xdr:sp>
    <xdr:clientData/>
  </xdr:twoCellAnchor>
  <xdr:twoCellAnchor>
    <xdr:from>
      <xdr:col>2</xdr:col>
      <xdr:colOff>855785</xdr:colOff>
      <xdr:row>19</xdr:row>
      <xdr:rowOff>76200</xdr:rowOff>
    </xdr:from>
    <xdr:to>
      <xdr:col>6</xdr:col>
      <xdr:colOff>320626</xdr:colOff>
      <xdr:row>22</xdr:row>
      <xdr:rowOff>99646</xdr:rowOff>
    </xdr:to>
    <xdr:sp macro="" textlink="">
      <xdr:nvSpPr>
        <xdr:cNvPr id="4" name="Rectangular Callout 3">
          <a:extLst>
            <a:ext uri="{FF2B5EF4-FFF2-40B4-BE49-F238E27FC236}">
              <a16:creationId xmlns:a16="http://schemas.microsoft.com/office/drawing/2014/main" id="{00000000-0008-0000-0000-000002000000}"/>
            </a:ext>
          </a:extLst>
        </xdr:cNvPr>
        <xdr:cNvSpPr/>
      </xdr:nvSpPr>
      <xdr:spPr>
        <a:xfrm>
          <a:off x="2678723" y="3886200"/>
          <a:ext cx="3878580" cy="586154"/>
        </a:xfrm>
        <a:prstGeom prst="wedgeRectCallout">
          <a:avLst>
            <a:gd name="adj1" fmla="val -73941"/>
            <a:gd name="adj2" fmla="val -114889"/>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100" baseline="0">
              <a:solidFill>
                <a:sysClr val="windowText" lastClr="000000"/>
              </a:solidFill>
            </a:rPr>
            <a:t>These estimates were provided courtesy of NetDiligence. NetDiligence is a firm that provides analysis of cybercrime claims.</a:t>
          </a:r>
          <a:endParaRPr 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xdr:colOff>
      <xdr:row>12</xdr:row>
      <xdr:rowOff>53340</xdr:rowOff>
    </xdr:from>
    <xdr:to>
      <xdr:col>10</xdr:col>
      <xdr:colOff>76200</xdr:colOff>
      <xdr:row>26</xdr:row>
      <xdr:rowOff>144780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30480</xdr:rowOff>
    </xdr:from>
    <xdr:to>
      <xdr:col>10</xdr:col>
      <xdr:colOff>182880</xdr:colOff>
      <xdr:row>49</xdr:row>
      <xdr:rowOff>167640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297180</xdr:colOff>
      <xdr:row>32</xdr:row>
      <xdr:rowOff>68580</xdr:rowOff>
    </xdr:from>
    <xdr:to>
      <xdr:col>16</xdr:col>
      <xdr:colOff>525780</xdr:colOff>
      <xdr:row>38</xdr:row>
      <xdr:rowOff>0</xdr:rowOff>
    </xdr:to>
    <xdr:sp macro="" textlink="">
      <xdr:nvSpPr>
        <xdr:cNvPr id="4" name="Rectangular Callout 3">
          <a:extLst>
            <a:ext uri="{FF2B5EF4-FFF2-40B4-BE49-F238E27FC236}">
              <a16:creationId xmlns:a16="http://schemas.microsoft.com/office/drawing/2014/main" id="{00000000-0008-0000-0100-000004000000}"/>
            </a:ext>
          </a:extLst>
        </xdr:cNvPr>
        <xdr:cNvSpPr/>
      </xdr:nvSpPr>
      <xdr:spPr>
        <a:xfrm>
          <a:off x="7368540" y="6149340"/>
          <a:ext cx="3276600" cy="1028700"/>
        </a:xfrm>
        <a:prstGeom prst="wedgeRectCallout">
          <a:avLst>
            <a:gd name="adj1" fmla="val -83674"/>
            <a:gd name="adj2" fmla="val 108064"/>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100">
              <a:solidFill>
                <a:sysClr val="windowText" lastClr="000000"/>
              </a:solidFill>
            </a:rPr>
            <a:t>You</a:t>
          </a:r>
          <a:r>
            <a:rPr lang="en-US" sz="1100" baseline="0">
              <a:solidFill>
                <a:sysClr val="windowText" lastClr="000000"/>
              </a:solidFill>
            </a:rPr>
            <a:t> will notice that the LEC intersects the veritical axis at a lower percentage than in the first LEC you saw above. This is because this LEC includes the chance that you will not experience any successful attack in a given year</a:t>
          </a:r>
          <a:endParaRPr lang="en-US" sz="1100">
            <a:solidFill>
              <a:sysClr val="windowText" lastClr="000000"/>
            </a:solidFill>
          </a:endParaRPr>
        </a:p>
      </xdr:txBody>
    </xdr:sp>
    <xdr:clientData/>
  </xdr:twoCellAnchor>
  <xdr:twoCellAnchor>
    <xdr:from>
      <xdr:col>11</xdr:col>
      <xdr:colOff>518160</xdr:colOff>
      <xdr:row>5</xdr:row>
      <xdr:rowOff>251460</xdr:rowOff>
    </xdr:from>
    <xdr:to>
      <xdr:col>17</xdr:col>
      <xdr:colOff>137160</xdr:colOff>
      <xdr:row>9</xdr:row>
      <xdr:rowOff>76200</xdr:rowOff>
    </xdr:to>
    <xdr:sp macro="" textlink="">
      <xdr:nvSpPr>
        <xdr:cNvPr id="5" name="Rectangular Callout 4">
          <a:extLst>
            <a:ext uri="{FF2B5EF4-FFF2-40B4-BE49-F238E27FC236}">
              <a16:creationId xmlns:a16="http://schemas.microsoft.com/office/drawing/2014/main" id="{00000000-0008-0000-0100-000005000000}"/>
            </a:ext>
          </a:extLst>
        </xdr:cNvPr>
        <xdr:cNvSpPr/>
      </xdr:nvSpPr>
      <xdr:spPr>
        <a:xfrm>
          <a:off x="7589520" y="1310640"/>
          <a:ext cx="3276600" cy="640080"/>
        </a:xfrm>
        <a:prstGeom prst="wedgeRectCallout">
          <a:avLst>
            <a:gd name="adj1" fmla="val -125302"/>
            <a:gd name="adj2" fmla="val -91936"/>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100">
              <a:solidFill>
                <a:sysClr val="windowText" lastClr="000000"/>
              </a:solidFill>
            </a:rPr>
            <a:t>The</a:t>
          </a:r>
          <a:r>
            <a:rPr lang="en-US" sz="1100" baseline="0">
              <a:solidFill>
                <a:sysClr val="windowText" lastClr="000000"/>
              </a:solidFill>
            </a:rPr>
            <a:t> risk model's calculations </a:t>
          </a:r>
          <a:r>
            <a:rPr lang="en-US" sz="1100">
              <a:solidFill>
                <a:sysClr val="windowText" lastClr="000000"/>
              </a:solidFill>
            </a:rPr>
            <a:t>include the possibility</a:t>
          </a:r>
          <a:r>
            <a:rPr lang="en-US" sz="1100" baseline="0">
              <a:solidFill>
                <a:sysClr val="windowText" lastClr="000000"/>
              </a:solidFill>
            </a:rPr>
            <a:t> that</a:t>
          </a:r>
          <a:r>
            <a:rPr lang="en-US" sz="1100">
              <a:solidFill>
                <a:sysClr val="windowText" lastClr="000000"/>
              </a:solidFill>
            </a:rPr>
            <a:t> you get very unlucky and there are multiple successful attacks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20</xdr:row>
      <xdr:rowOff>76200</xdr:rowOff>
    </xdr:from>
    <xdr:to>
      <xdr:col>12</xdr:col>
      <xdr:colOff>205740</xdr:colOff>
      <xdr:row>38</xdr:row>
      <xdr:rowOff>7620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175260</xdr:rowOff>
    </xdr:from>
    <xdr:to>
      <xdr:col>12</xdr:col>
      <xdr:colOff>205740</xdr:colOff>
      <xdr:row>56</xdr:row>
      <xdr:rowOff>114300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220980</xdr:colOff>
      <xdr:row>3</xdr:row>
      <xdr:rowOff>60960</xdr:rowOff>
    </xdr:from>
    <xdr:to>
      <xdr:col>14</xdr:col>
      <xdr:colOff>281940</xdr:colOff>
      <xdr:row>8</xdr:row>
      <xdr:rowOff>137160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6629400" y="754380"/>
          <a:ext cx="2499360" cy="105918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*Annualized</a:t>
          </a:r>
          <a:r>
            <a:rPr lang="en-US" sz="1100" baseline="0"/>
            <a:t> cost means that if you are making an upfront investment in a control that is expected to last multiple years, you should spread the cost out evenly over the useful life of the control. </a:t>
          </a:r>
          <a:endParaRPr lang="en-US" sz="1100"/>
        </a:p>
      </xdr:txBody>
    </xdr:sp>
    <xdr:clientData/>
  </xdr:twoCellAnchor>
  <xdr:twoCellAnchor>
    <xdr:from>
      <xdr:col>12</xdr:col>
      <xdr:colOff>586740</xdr:colOff>
      <xdr:row>20</xdr:row>
      <xdr:rowOff>7620</xdr:rowOff>
    </xdr:from>
    <xdr:to>
      <xdr:col>18</xdr:col>
      <xdr:colOff>205740</xdr:colOff>
      <xdr:row>25</xdr:row>
      <xdr:rowOff>83820</xdr:rowOff>
    </xdr:to>
    <xdr:sp macro="" textlink="">
      <xdr:nvSpPr>
        <xdr:cNvPr id="5" name="Rectangular Callout 4">
          <a:extLst>
            <a:ext uri="{FF2B5EF4-FFF2-40B4-BE49-F238E27FC236}">
              <a16:creationId xmlns:a16="http://schemas.microsoft.com/office/drawing/2014/main" id="{00000000-0008-0000-0200-000005000000}"/>
            </a:ext>
          </a:extLst>
        </xdr:cNvPr>
        <xdr:cNvSpPr/>
      </xdr:nvSpPr>
      <xdr:spPr>
        <a:xfrm>
          <a:off x="8214360" y="4030980"/>
          <a:ext cx="3276600" cy="990600"/>
        </a:xfrm>
        <a:prstGeom prst="wedgeRectCallout">
          <a:avLst>
            <a:gd name="adj1" fmla="val -83674"/>
            <a:gd name="adj2" fmla="val 108064"/>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100">
              <a:solidFill>
                <a:sysClr val="windowText" lastClr="000000"/>
              </a:solidFill>
            </a:rPr>
            <a:t>The red line will</a:t>
          </a:r>
          <a:r>
            <a:rPr lang="en-US" sz="1100" baseline="0">
              <a:solidFill>
                <a:sysClr val="windowText" lastClr="000000"/>
              </a:solidFill>
            </a:rPr>
            <a:t> fall below the blue line as you add more controls. The bigger the gap between the blue and red line, the more risk you have reduced. Note that this does not account for the cost of the controls, however. That is addressed below.</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8</xdr:row>
      <xdr:rowOff>15766</xdr:rowOff>
    </xdr:from>
    <xdr:to>
      <xdr:col>10</xdr:col>
      <xdr:colOff>167640</xdr:colOff>
      <xdr:row>26</xdr:row>
      <xdr:rowOff>7357</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687639</xdr:colOff>
      <xdr:row>1</xdr:row>
      <xdr:rowOff>178150</xdr:rowOff>
    </xdr:from>
    <xdr:to>
      <xdr:col>11</xdr:col>
      <xdr:colOff>601717</xdr:colOff>
      <xdr:row>6</xdr:row>
      <xdr:rowOff>178150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091473" y="503971"/>
          <a:ext cx="3382492" cy="95644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*"Retention"</a:t>
          </a:r>
          <a:r>
            <a:rPr lang="en-US" sz="1100" baseline="0"/>
            <a:t> is the loss the insured must absorb from an attack before coverage from a commercial insurance policy provides coverage. The retention amount is essentially a form of self-insurance.</a:t>
          </a:r>
          <a:endParaRPr lang="en-US" sz="1100"/>
        </a:p>
      </xdr:txBody>
    </xdr:sp>
    <xdr:clientData/>
  </xdr:twoCellAnchor>
  <xdr:twoCellAnchor>
    <xdr:from>
      <xdr:col>10</xdr:col>
      <xdr:colOff>73572</xdr:colOff>
      <xdr:row>50</xdr:row>
      <xdr:rowOff>131379</xdr:rowOff>
    </xdr:from>
    <xdr:to>
      <xdr:col>13</xdr:col>
      <xdr:colOff>84083</xdr:colOff>
      <xdr:row>56</xdr:row>
      <xdr:rowOff>131379</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7336220" y="9553903"/>
          <a:ext cx="2149366" cy="110358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simulated damages are intended to include ALL damages. Exclusions in an insurance policy might exclude some of those damages from coverage</a:t>
          </a:r>
          <a:endParaRPr lang="en-US" sz="1100"/>
        </a:p>
      </xdr:txBody>
    </xdr:sp>
    <xdr:clientData/>
  </xdr:twoCellAnchor>
  <xdr:twoCellAnchor>
    <xdr:from>
      <xdr:col>10</xdr:col>
      <xdr:colOff>655982</xdr:colOff>
      <xdr:row>11</xdr:row>
      <xdr:rowOff>159027</xdr:rowOff>
    </xdr:from>
    <xdr:to>
      <xdr:col>13</xdr:col>
      <xdr:colOff>212034</xdr:colOff>
      <xdr:row>17</xdr:row>
      <xdr:rowOff>74544</xdr:rowOff>
    </xdr:to>
    <xdr:sp macro="" textlink="">
      <xdr:nvSpPr>
        <xdr:cNvPr id="5" name="Rectangular Callout 4">
          <a:extLst>
            <a:ext uri="{FF2B5EF4-FFF2-40B4-BE49-F238E27FC236}">
              <a16:creationId xmlns:a16="http://schemas.microsoft.com/office/drawing/2014/main" id="{00000000-0008-0000-0300-000005000000}"/>
            </a:ext>
          </a:extLst>
        </xdr:cNvPr>
        <xdr:cNvSpPr/>
      </xdr:nvSpPr>
      <xdr:spPr>
        <a:xfrm>
          <a:off x="8156712" y="2378766"/>
          <a:ext cx="1808922" cy="1028700"/>
        </a:xfrm>
        <a:prstGeom prst="wedgeRectCallout">
          <a:avLst>
            <a:gd name="adj1" fmla="val -99791"/>
            <a:gd name="adj2" fmla="val 101623"/>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100">
              <a:solidFill>
                <a:sysClr val="windowText" lastClr="000000"/>
              </a:solidFill>
            </a:rPr>
            <a:t>The dotted black</a:t>
          </a:r>
          <a:r>
            <a:rPr lang="en-US" sz="1100" baseline="0">
              <a:solidFill>
                <a:sysClr val="windowText" lastClr="000000"/>
              </a:solidFill>
            </a:rPr>
            <a:t> line is your retention / self-insurance amount. You could also think of this as your appetite for absorbing risk.</a:t>
          </a:r>
          <a:endParaRPr lang="en-US" sz="1100">
            <a:solidFill>
              <a:sysClr val="windowText" lastClr="000000"/>
            </a:solidFill>
          </a:endParaRPr>
        </a:p>
      </xdr:txBody>
    </xdr:sp>
    <xdr:clientData/>
  </xdr:twoCellAnchor>
  <xdr:twoCellAnchor>
    <xdr:from>
      <xdr:col>8</xdr:col>
      <xdr:colOff>450574</xdr:colOff>
      <xdr:row>35</xdr:row>
      <xdr:rowOff>33130</xdr:rowOff>
    </xdr:from>
    <xdr:to>
      <xdr:col>13</xdr:col>
      <xdr:colOff>404191</xdr:colOff>
      <xdr:row>42</xdr:row>
      <xdr:rowOff>86139</xdr:rowOff>
    </xdr:to>
    <xdr:sp macro="" textlink="">
      <xdr:nvSpPr>
        <xdr:cNvPr id="6" name="Rectangular Callout 5">
          <a:extLst>
            <a:ext uri="{FF2B5EF4-FFF2-40B4-BE49-F238E27FC236}">
              <a16:creationId xmlns:a16="http://schemas.microsoft.com/office/drawing/2014/main" id="{00000000-0008-0000-0300-000006000000}"/>
            </a:ext>
          </a:extLst>
        </xdr:cNvPr>
        <xdr:cNvSpPr/>
      </xdr:nvSpPr>
      <xdr:spPr>
        <a:xfrm>
          <a:off x="6732104" y="6725478"/>
          <a:ext cx="3425687" cy="1358348"/>
        </a:xfrm>
        <a:prstGeom prst="wedgeRectCallout">
          <a:avLst>
            <a:gd name="adj1" fmla="val 21857"/>
            <a:gd name="adj2" fmla="val 96042"/>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100">
              <a:solidFill>
                <a:sysClr val="windowText" lastClr="000000"/>
              </a:solidFill>
            </a:rPr>
            <a:t>A percentile</a:t>
          </a:r>
          <a:r>
            <a:rPr lang="en-US" sz="1100" baseline="0">
              <a:solidFill>
                <a:sysClr val="windowText" lastClr="000000"/>
              </a:solidFill>
            </a:rPr>
            <a:t> is the value below which a percentage of data falls. For example, the 95th percentile means that damages will be less than the indicated amount 95% of the time (or over than number 5% of the time). A successful cyberattack is a rare event and insurance protects against extreme circumstances, so you will probably need to look at high percentiles to see payouts.</a:t>
          </a:r>
          <a:endParaRPr lang="en-US"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68580</xdr:colOff>
      <xdr:row>4</xdr:row>
      <xdr:rowOff>175260</xdr:rowOff>
    </xdr:from>
    <xdr:to>
      <xdr:col>18</xdr:col>
      <xdr:colOff>525780</xdr:colOff>
      <xdr:row>12</xdr:row>
      <xdr:rowOff>106680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1620500" y="1074420"/>
          <a:ext cx="3139440" cy="139446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*Cost of capital</a:t>
          </a:r>
          <a:r>
            <a:rPr lang="en-US" sz="1100" baseline="0"/>
            <a:t> refers to the fact that there is a cost to hold money aside for self-insurance / retention. You will need to decide the most appropriate percentage rate for your government. The rate you could borrow money at is one option. Another option might be reflect opportunity costs for what you could otherwise do with the money.</a:t>
          </a:r>
        </a:p>
        <a:p>
          <a:endParaRPr lang="en-US" sz="1100"/>
        </a:p>
      </xdr:txBody>
    </xdr:sp>
    <xdr:clientData/>
  </xdr:twoCellAnchor>
  <xdr:twoCellAnchor>
    <xdr:from>
      <xdr:col>15</xdr:col>
      <xdr:colOff>53340</xdr:colOff>
      <xdr:row>30</xdr:row>
      <xdr:rowOff>266700</xdr:rowOff>
    </xdr:from>
    <xdr:to>
      <xdr:col>21</xdr:col>
      <xdr:colOff>266700</xdr:colOff>
      <xdr:row>39</xdr:row>
      <xdr:rowOff>38100</xdr:rowOff>
    </xdr:to>
    <xdr:sp macro="" textlink="">
      <xdr:nvSpPr>
        <xdr:cNvPr id="11" name="Rectangular Callout 10">
          <a:extLst>
            <a:ext uri="{FF2B5EF4-FFF2-40B4-BE49-F238E27FC236}">
              <a16:creationId xmlns:a16="http://schemas.microsoft.com/office/drawing/2014/main" id="{00000000-0008-0000-0400-00000B000000}"/>
            </a:ext>
          </a:extLst>
        </xdr:cNvPr>
        <xdr:cNvSpPr/>
      </xdr:nvSpPr>
      <xdr:spPr>
        <a:xfrm>
          <a:off x="12847320" y="6035040"/>
          <a:ext cx="4030980" cy="1516380"/>
        </a:xfrm>
        <a:prstGeom prst="wedgeRectCallout">
          <a:avLst>
            <a:gd name="adj1" fmla="val 38691"/>
            <a:gd name="adj2" fmla="val -7958"/>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The table will return a value where all possible values are below your selected percentile that percent of the time. For example, </a:t>
          </a:r>
          <a:r>
            <a:rPr lang="en-US" sz="1100" b="0" i="0" baseline="0">
              <a:solidFill>
                <a:sysClr val="windowText" lastClr="000000"/>
              </a:solidFill>
              <a:effectLst/>
              <a:latin typeface="+mn-lt"/>
              <a:ea typeface="+mn-ea"/>
              <a:cs typeface="+mn-cs"/>
            </a:rPr>
            <a:t>at the 90th percentile, cyber looses would be below the number shown on the table 90% of the time. A successful attack is rare, so you will need to look at high percentiles to see table change much. Also, any given percentile is just one "slice" of a range of possible extreme scenarios. Go to the next table for a more holistic view of how the options perform under extreme conditions</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ysClr val="windowText" lastClr="000000"/>
              </a:solidFill>
              <a:effectLst/>
              <a:latin typeface="+mn-lt"/>
              <a:ea typeface="+mn-ea"/>
              <a:cs typeface="+mn-cs"/>
            </a:rPr>
            <a:t> </a:t>
          </a:r>
          <a:endParaRPr lang="en-US" sz="1100">
            <a:solidFill>
              <a:sysClr val="windowText" lastClr="000000"/>
            </a:solidFill>
          </a:endParaRPr>
        </a:p>
      </xdr:txBody>
    </xdr:sp>
    <xdr:clientData/>
  </xdr:twoCellAnchor>
  <xdr:twoCellAnchor>
    <xdr:from>
      <xdr:col>16</xdr:col>
      <xdr:colOff>1</xdr:colOff>
      <xdr:row>17</xdr:row>
      <xdr:rowOff>0</xdr:rowOff>
    </xdr:from>
    <xdr:to>
      <xdr:col>19</xdr:col>
      <xdr:colOff>220980</xdr:colOff>
      <xdr:row>28</xdr:row>
      <xdr:rowOff>167640</xdr:rowOff>
    </xdr:to>
    <xdr:sp macro="" textlink="">
      <xdr:nvSpPr>
        <xdr:cNvPr id="12" name="Rectangular Callout 11">
          <a:extLst>
            <a:ext uri="{FF2B5EF4-FFF2-40B4-BE49-F238E27FC236}">
              <a16:creationId xmlns:a16="http://schemas.microsoft.com/office/drawing/2014/main" id="{00000000-0008-0000-0300-000006000000}"/>
            </a:ext>
          </a:extLst>
        </xdr:cNvPr>
        <xdr:cNvSpPr/>
      </xdr:nvSpPr>
      <xdr:spPr>
        <a:xfrm>
          <a:off x="13014961" y="3291840"/>
          <a:ext cx="2209799" cy="2278380"/>
        </a:xfrm>
        <a:prstGeom prst="wedgeRectCallout">
          <a:avLst>
            <a:gd name="adj1" fmla="val -72713"/>
            <a:gd name="adj2" fmla="val 34166"/>
          </a:avLst>
        </a:prstGeom>
        <a:solidFill>
          <a:schemeClr val="accent4">
            <a:lumMod val="20000"/>
            <a:lumOff val="80000"/>
          </a:schemeClr>
        </a:solidFill>
        <a:ln>
          <a:solidFill>
            <a:srgbClr val="FF00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100" baseline="0">
              <a:solidFill>
                <a:sysClr val="windowText" lastClr="000000"/>
              </a:solidFill>
            </a:rPr>
            <a:t>Because successful ransomware attacks are relatively rare events, most of the time the losses are zero. On rare occasions, the losses are very large. Hence, the </a:t>
          </a:r>
          <a:r>
            <a:rPr lang="en-US" sz="1100" b="1" u="sng" baseline="0">
              <a:solidFill>
                <a:sysClr val="windowText" lastClr="000000"/>
              </a:solidFill>
            </a:rPr>
            <a:t>average</a:t>
          </a:r>
          <a:r>
            <a:rPr lang="en-US" sz="1100" baseline="0">
              <a:solidFill>
                <a:sysClr val="windowText" lastClr="000000"/>
              </a:solidFill>
            </a:rPr>
            <a:t> includes many zero loss scenarios and small number of high loss scenarios. This means the average is not a great way to evaluate how your options perform in extreme conditions. However, we do have other ways to evaluate...</a:t>
          </a:r>
          <a:endParaRPr lang="en-US" sz="1100">
            <a:solidFill>
              <a:sysClr val="windowText" lastClr="000000"/>
            </a:solidFill>
          </a:endParaRPr>
        </a:p>
      </xdr:txBody>
    </xdr:sp>
    <xdr:clientData/>
  </xdr:twoCellAnchor>
  <xdr:twoCellAnchor>
    <xdr:from>
      <xdr:col>0</xdr:col>
      <xdr:colOff>22860</xdr:colOff>
      <xdr:row>32</xdr:row>
      <xdr:rowOff>53340</xdr:rowOff>
    </xdr:from>
    <xdr:to>
      <xdr:col>4</xdr:col>
      <xdr:colOff>129540</xdr:colOff>
      <xdr:row>35</xdr:row>
      <xdr:rowOff>129540</xdr:rowOff>
    </xdr:to>
    <xdr:sp macro="" textlink="">
      <xdr:nvSpPr>
        <xdr:cNvPr id="13" name="Rectangular Callout 12">
          <a:extLst>
            <a:ext uri="{FF2B5EF4-FFF2-40B4-BE49-F238E27FC236}">
              <a16:creationId xmlns:a16="http://schemas.microsoft.com/office/drawing/2014/main" id="{00000000-0008-0000-0400-00000B000000}"/>
            </a:ext>
          </a:extLst>
        </xdr:cNvPr>
        <xdr:cNvSpPr/>
      </xdr:nvSpPr>
      <xdr:spPr>
        <a:xfrm>
          <a:off x="22860" y="6286500"/>
          <a:ext cx="2705100" cy="624840"/>
        </a:xfrm>
        <a:prstGeom prst="wedgeRectCallout">
          <a:avLst>
            <a:gd name="adj1" fmla="val 38691"/>
            <a:gd name="adj2" fmla="val -7958"/>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**Choose a number between 100% and 0%. This is your percentile. See the callout to the right of the table for more explanation.</a:t>
          </a:r>
          <a:endParaRPr lang="en-US" sz="1100">
            <a:solidFill>
              <a:sysClr val="windowText" lastClr="000000"/>
            </a:solidFill>
          </a:endParaRPr>
        </a:p>
      </xdr:txBody>
    </xdr:sp>
    <xdr:clientData/>
  </xdr:twoCellAnchor>
  <xdr:twoCellAnchor>
    <xdr:from>
      <xdr:col>0</xdr:col>
      <xdr:colOff>15240</xdr:colOff>
      <xdr:row>42</xdr:row>
      <xdr:rowOff>45720</xdr:rowOff>
    </xdr:from>
    <xdr:to>
      <xdr:col>4</xdr:col>
      <xdr:colOff>121920</xdr:colOff>
      <xdr:row>44</xdr:row>
      <xdr:rowOff>121920</xdr:rowOff>
    </xdr:to>
    <xdr:sp macro="" textlink="">
      <xdr:nvSpPr>
        <xdr:cNvPr id="15" name="Rectangular Callout 14">
          <a:extLst>
            <a:ext uri="{FF2B5EF4-FFF2-40B4-BE49-F238E27FC236}">
              <a16:creationId xmlns:a16="http://schemas.microsoft.com/office/drawing/2014/main" id="{00000000-0008-0000-0400-00000B000000}"/>
            </a:ext>
          </a:extLst>
        </xdr:cNvPr>
        <xdr:cNvSpPr/>
      </xdr:nvSpPr>
      <xdr:spPr>
        <a:xfrm>
          <a:off x="15240" y="8206740"/>
          <a:ext cx="2705100" cy="441960"/>
        </a:xfrm>
        <a:prstGeom prst="wedgeRectCallout">
          <a:avLst>
            <a:gd name="adj1" fmla="val 38691"/>
            <a:gd name="adj2" fmla="val -7958"/>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***See the callout to the right of the table for more explanation.</a:t>
          </a:r>
          <a:endParaRPr lang="en-US" sz="1100">
            <a:solidFill>
              <a:sysClr val="windowText" lastClr="000000"/>
            </a:solidFill>
          </a:endParaRPr>
        </a:p>
      </xdr:txBody>
    </xdr:sp>
    <xdr:clientData/>
  </xdr:twoCellAnchor>
  <xdr:twoCellAnchor>
    <xdr:from>
      <xdr:col>15</xdr:col>
      <xdr:colOff>60960</xdr:colOff>
      <xdr:row>40</xdr:row>
      <xdr:rowOff>266700</xdr:rowOff>
    </xdr:from>
    <xdr:to>
      <xdr:col>21</xdr:col>
      <xdr:colOff>304800</xdr:colOff>
      <xdr:row>49</xdr:row>
      <xdr:rowOff>38100</xdr:rowOff>
    </xdr:to>
    <xdr:sp macro="" textlink="">
      <xdr:nvSpPr>
        <xdr:cNvPr id="16" name="Rectangular Callout 15">
          <a:extLst>
            <a:ext uri="{FF2B5EF4-FFF2-40B4-BE49-F238E27FC236}">
              <a16:creationId xmlns:a16="http://schemas.microsoft.com/office/drawing/2014/main" id="{00000000-0008-0000-0400-00000B000000}"/>
            </a:ext>
          </a:extLst>
        </xdr:cNvPr>
        <xdr:cNvSpPr/>
      </xdr:nvSpPr>
      <xdr:spPr>
        <a:xfrm>
          <a:off x="12854940" y="7962900"/>
          <a:ext cx="4061460" cy="1516380"/>
        </a:xfrm>
        <a:prstGeom prst="wedgeRectCallout">
          <a:avLst>
            <a:gd name="adj1" fmla="val 38691"/>
            <a:gd name="adj2" fmla="val -7958"/>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 "Tail" risk includes the extreme scenarios. It is distinct from average or medium risks (those  in the middle of the range of possible risks). A "tail average" is the average of the risk found in the tails. It excludes all of the zero loss scenarios that make the conventional average misleading. To do this analysis, pick a percentile. The table will then return the average values for that scenario plus all percentiles higher than the one you entered. So, if you  enter 95% you will get the average of the 95, 96, 97, etc. percentiles</a:t>
          </a:r>
          <a:endParaRPr lang="en-US" sz="1100" b="0" i="0" baseline="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ysClr val="windowText" lastClr="000000"/>
              </a:solidFill>
              <a:effectLst/>
              <a:latin typeface="+mn-lt"/>
              <a:ea typeface="+mn-ea"/>
              <a:cs typeface="+mn-cs"/>
            </a:rPr>
            <a:t> </a:t>
          </a:r>
          <a:endParaRPr lang="en-US" sz="1100">
            <a:solidFill>
              <a:sysClr val="windowText" lastClr="000000"/>
            </a:solidFill>
          </a:endParaRPr>
        </a:p>
      </xdr:txBody>
    </xdr:sp>
    <xdr:clientData/>
  </xdr:twoCellAnchor>
  <xdr:twoCellAnchor>
    <xdr:from>
      <xdr:col>0</xdr:col>
      <xdr:colOff>175260</xdr:colOff>
      <xdr:row>50</xdr:row>
      <xdr:rowOff>0</xdr:rowOff>
    </xdr:from>
    <xdr:to>
      <xdr:col>10</xdr:col>
      <xdr:colOff>76200</xdr:colOff>
      <xdr:row>81</xdr:row>
      <xdr:rowOff>68580</xdr:rowOff>
    </xdr:to>
    <xdr:graphicFrame macro="">
      <xdr:nvGraphicFramePr>
        <xdr:cNvPr id="9" name="Chart 8">
          <a:extLst>
            <a:ext uri="{FF2B5EF4-FFF2-40B4-BE49-F238E27FC236}">
              <a16:creationId xmlns:a16="http://schemas.microsoft.com/office/drawing/2014/main" id="{A708D8F6-192B-4D20-B9D5-04856B73D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335280</xdr:colOff>
      <xdr:row>50</xdr:row>
      <xdr:rowOff>83820</xdr:rowOff>
    </xdr:from>
    <xdr:to>
      <xdr:col>20</xdr:col>
      <xdr:colOff>228600</xdr:colOff>
      <xdr:row>82</xdr:row>
      <xdr:rowOff>53340</xdr:rowOff>
    </xdr:to>
    <xdr:graphicFrame macro="">
      <xdr:nvGraphicFramePr>
        <xdr:cNvPr id="10" name="Chart 9">
          <a:extLst>
            <a:ext uri="{FF2B5EF4-FFF2-40B4-BE49-F238E27FC236}">
              <a16:creationId xmlns:a16="http://schemas.microsoft.com/office/drawing/2014/main" id="{694D5005-1B94-48BB-AF10-5DA8CA417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121920</xdr:colOff>
      <xdr:row>81</xdr:row>
      <xdr:rowOff>129540</xdr:rowOff>
    </xdr:from>
    <xdr:to>
      <xdr:col>8</xdr:col>
      <xdr:colOff>784860</xdr:colOff>
      <xdr:row>83</xdr:row>
      <xdr:rowOff>45720</xdr:rowOff>
    </xdr:to>
    <xdr:sp macro="" textlink="">
      <xdr:nvSpPr>
        <xdr:cNvPr id="14" name="Rectangular Callout 13">
          <a:extLst>
            <a:ext uri="{FF2B5EF4-FFF2-40B4-BE49-F238E27FC236}">
              <a16:creationId xmlns:a16="http://schemas.microsoft.com/office/drawing/2014/main" id="{00000000-0008-0000-0400-00000B000000}"/>
            </a:ext>
          </a:extLst>
        </xdr:cNvPr>
        <xdr:cNvSpPr/>
      </xdr:nvSpPr>
      <xdr:spPr>
        <a:xfrm>
          <a:off x="2720340" y="15422880"/>
          <a:ext cx="4373880" cy="281940"/>
        </a:xfrm>
        <a:prstGeom prst="wedgeRectCallout">
          <a:avLst>
            <a:gd name="adj1" fmla="val 38691"/>
            <a:gd name="adj2" fmla="val -7958"/>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Note that "all insurances" means both self and commercial insurance</a:t>
          </a:r>
          <a:endParaRPr lang="en-US" sz="1100" b="0" i="0" baseline="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ysClr val="windowText" lastClr="000000"/>
              </a:solidFill>
              <a:effectLst/>
              <a:latin typeface="+mn-lt"/>
              <a:ea typeface="+mn-ea"/>
              <a:cs typeface="+mn-cs"/>
            </a:rPr>
            <a:t> </a:t>
          </a:r>
          <a:endParaRPr lang="en-US" sz="1100">
            <a:solidFill>
              <a:sysClr val="windowText" lastClr="000000"/>
            </a:solidFill>
          </a:endParaRPr>
        </a:p>
      </xdr:txBody>
    </xdr:sp>
    <xdr:clientData/>
  </xdr:twoCellAnchor>
  <xdr:twoCellAnchor>
    <xdr:from>
      <xdr:col>12</xdr:col>
      <xdr:colOff>754380</xdr:colOff>
      <xdr:row>82</xdr:row>
      <xdr:rowOff>160020</xdr:rowOff>
    </xdr:from>
    <xdr:to>
      <xdr:col>19</xdr:col>
      <xdr:colOff>198120</xdr:colOff>
      <xdr:row>85</xdr:row>
      <xdr:rowOff>106680</xdr:rowOff>
    </xdr:to>
    <xdr:sp macro="" textlink="">
      <xdr:nvSpPr>
        <xdr:cNvPr id="17" name="Rectangular Callout 16">
          <a:extLst>
            <a:ext uri="{FF2B5EF4-FFF2-40B4-BE49-F238E27FC236}">
              <a16:creationId xmlns:a16="http://schemas.microsoft.com/office/drawing/2014/main" id="{00000000-0008-0000-0400-00000B000000}"/>
            </a:ext>
          </a:extLst>
        </xdr:cNvPr>
        <xdr:cNvSpPr/>
      </xdr:nvSpPr>
      <xdr:spPr>
        <a:xfrm>
          <a:off x="10728960" y="15636240"/>
          <a:ext cx="4861560" cy="495300"/>
        </a:xfrm>
        <a:prstGeom prst="wedgeRectCallout">
          <a:avLst>
            <a:gd name="adj1" fmla="val 38691"/>
            <a:gd name="adj2" fmla="val -7958"/>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You can control the percentile shown on the graph by changing it in the table for evaluating percentiles </a:t>
          </a:r>
          <a:endParaRPr lang="en-US" sz="1100" b="0" i="0" baseline="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baseline="0">
              <a:solidFill>
                <a:sysClr val="windowText" lastClr="000000"/>
              </a:solidFill>
              <a:effectLst/>
              <a:latin typeface="+mn-lt"/>
              <a:ea typeface="+mn-ea"/>
              <a:cs typeface="+mn-cs"/>
            </a:rPr>
            <a:t> </a:t>
          </a:r>
          <a:endParaRPr lang="en-US" sz="1100">
            <a:solidFill>
              <a:sysClr val="windowText" lastClr="000000"/>
            </a:solidFill>
          </a:endParaRPr>
        </a:p>
      </xdr:txBody>
    </xdr:sp>
    <xdr:clientData/>
  </xdr:twoCellAnchor>
  <xdr:twoCellAnchor>
    <xdr:from>
      <xdr:col>0</xdr:col>
      <xdr:colOff>53340</xdr:colOff>
      <xdr:row>81</xdr:row>
      <xdr:rowOff>83820</xdr:rowOff>
    </xdr:from>
    <xdr:to>
      <xdr:col>2</xdr:col>
      <xdr:colOff>320040</xdr:colOff>
      <xdr:row>87</xdr:row>
      <xdr:rowOff>160020</xdr:rowOff>
    </xdr:to>
    <xdr:sp macro="" textlink="">
      <xdr:nvSpPr>
        <xdr:cNvPr id="3" name="Line Callout 1 2"/>
        <xdr:cNvSpPr/>
      </xdr:nvSpPr>
      <xdr:spPr>
        <a:xfrm>
          <a:off x="53340" y="15377160"/>
          <a:ext cx="1485900" cy="1173480"/>
        </a:xfrm>
        <a:prstGeom prst="borderCallout1">
          <a:avLst>
            <a:gd name="adj1" fmla="val -4025"/>
            <a:gd name="adj2" fmla="val 60656"/>
            <a:gd name="adj3" fmla="val -43320"/>
            <a:gd name="adj4" fmla="val 106098"/>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b="1"/>
            <a:t>The</a:t>
          </a:r>
          <a:r>
            <a:rPr lang="en-US" sz="1100" b="1" baseline="0"/>
            <a:t> ideal strategy will be closest to this corner of the graph. It wil be low cost and have low risk of insufficent reserves</a:t>
          </a:r>
          <a:endParaRPr lang="en-US" sz="1100" b="1"/>
        </a:p>
      </xdr:txBody>
    </xdr:sp>
    <xdr:clientData/>
  </xdr:twoCellAnchor>
  <xdr:twoCellAnchor>
    <xdr:from>
      <xdr:col>10</xdr:col>
      <xdr:colOff>365760</xdr:colOff>
      <xdr:row>82</xdr:row>
      <xdr:rowOff>45720</xdr:rowOff>
    </xdr:from>
    <xdr:to>
      <xdr:col>12</xdr:col>
      <xdr:colOff>83820</xdr:colOff>
      <xdr:row>87</xdr:row>
      <xdr:rowOff>121920</xdr:rowOff>
    </xdr:to>
    <xdr:sp macro="" textlink="">
      <xdr:nvSpPr>
        <xdr:cNvPr id="18" name="Line Callout 1 17"/>
        <xdr:cNvSpPr/>
      </xdr:nvSpPr>
      <xdr:spPr>
        <a:xfrm>
          <a:off x="8572500" y="15521940"/>
          <a:ext cx="1485900" cy="990600"/>
        </a:xfrm>
        <a:prstGeom prst="borderCallout1">
          <a:avLst>
            <a:gd name="adj1" fmla="val -4025"/>
            <a:gd name="adj2" fmla="val 60656"/>
            <a:gd name="adj3" fmla="val -52551"/>
            <a:gd name="adj4" fmla="val 107636"/>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b="1"/>
            <a:t>The</a:t>
          </a:r>
          <a:r>
            <a:rPr lang="en-US" sz="1100" b="1" baseline="0"/>
            <a:t> ideal strategy will be closest to this corner of the graph. It wil be low cost and have low losses</a:t>
          </a:r>
          <a:endParaRPr lang="en-US" sz="1100" b="1"/>
        </a:p>
      </xdr:txBody>
    </xdr:sp>
    <xdr:clientData/>
  </xdr:twoCellAnchor>
  <xdr:twoCellAnchor>
    <xdr:from>
      <xdr:col>9</xdr:col>
      <xdr:colOff>655320</xdr:colOff>
      <xdr:row>50</xdr:row>
      <xdr:rowOff>0</xdr:rowOff>
    </xdr:from>
    <xdr:to>
      <xdr:col>11</xdr:col>
      <xdr:colOff>373380</xdr:colOff>
      <xdr:row>56</xdr:row>
      <xdr:rowOff>76200</xdr:rowOff>
    </xdr:to>
    <xdr:sp macro="" textlink="">
      <xdr:nvSpPr>
        <xdr:cNvPr id="19" name="Line Callout 1 18"/>
        <xdr:cNvSpPr/>
      </xdr:nvSpPr>
      <xdr:spPr>
        <a:xfrm>
          <a:off x="7955280" y="9624060"/>
          <a:ext cx="1485900" cy="1173480"/>
        </a:xfrm>
        <a:prstGeom prst="borderCallout1">
          <a:avLst>
            <a:gd name="adj1" fmla="val 103767"/>
            <a:gd name="adj2" fmla="val 38092"/>
            <a:gd name="adj3" fmla="val 128108"/>
            <a:gd name="adj4" fmla="val -56"/>
          </a:avLst>
        </a:prstGeom>
        <a:solidFill>
          <a:srgbClr val="FF7C80"/>
        </a:solidFill>
        <a:ln>
          <a:solidFill>
            <a:srgbClr val="FF000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b="1"/>
            <a:t>The</a:t>
          </a:r>
          <a:r>
            <a:rPr lang="en-US" sz="1100" b="1" baseline="0"/>
            <a:t> worst strategy will be closest to this corner of the graph. It wil be high cost and have high risk of insufficent reserves</a:t>
          </a:r>
          <a:endParaRPr lang="en-US" sz="1100" b="1"/>
        </a:p>
      </xdr:txBody>
    </xdr:sp>
    <xdr:clientData/>
  </xdr:twoCellAnchor>
  <xdr:twoCellAnchor>
    <xdr:from>
      <xdr:col>19</xdr:col>
      <xdr:colOff>22860</xdr:colOff>
      <xdr:row>51</xdr:row>
      <xdr:rowOff>53340</xdr:rowOff>
    </xdr:from>
    <xdr:to>
      <xdr:col>22</xdr:col>
      <xdr:colOff>441960</xdr:colOff>
      <xdr:row>54</xdr:row>
      <xdr:rowOff>152400</xdr:rowOff>
    </xdr:to>
    <xdr:sp macro="" textlink="">
      <xdr:nvSpPr>
        <xdr:cNvPr id="20" name="Line Callout 1 19"/>
        <xdr:cNvSpPr/>
      </xdr:nvSpPr>
      <xdr:spPr>
        <a:xfrm>
          <a:off x="15415260" y="9860280"/>
          <a:ext cx="2247900" cy="647700"/>
        </a:xfrm>
        <a:prstGeom prst="borderCallout1">
          <a:avLst>
            <a:gd name="adj1" fmla="val 103767"/>
            <a:gd name="adj2" fmla="val 38092"/>
            <a:gd name="adj3" fmla="val 144264"/>
            <a:gd name="adj4" fmla="val 12825"/>
          </a:avLst>
        </a:prstGeom>
        <a:solidFill>
          <a:srgbClr val="FF7C80"/>
        </a:solidFill>
        <a:ln>
          <a:solidFill>
            <a:srgbClr val="FF000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b="1"/>
            <a:t>The</a:t>
          </a:r>
          <a:r>
            <a:rPr lang="en-US" sz="1100" b="1" baseline="0"/>
            <a:t> worst strategy will be closest to this corner of the graph. It wil be high cost and have high losses</a:t>
          </a:r>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10</xdr:row>
      <xdr:rowOff>0</xdr:rowOff>
    </xdr:from>
    <xdr:to>
      <xdr:col>9</xdr:col>
      <xdr:colOff>485775</xdr:colOff>
      <xdr:row>25</xdr:row>
      <xdr:rowOff>177003</xdr:rowOff>
    </xdr:to>
    <xdr:graphicFrame macro="">
      <xdr:nvGraphicFramePr>
        <xdr:cNvPr id="2" name="Chart 4">
          <a:extLst>
            <a:ext uri="{FF2B5EF4-FFF2-40B4-BE49-F238E27FC236}">
              <a16:creationId xmlns:a16="http://schemas.microsoft.com/office/drawing/2014/main" id="{EC18CCAC-0955-4F86-BBEC-D6FEFFD48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6126</xdr:colOff>
      <xdr:row>26</xdr:row>
      <xdr:rowOff>40478</xdr:rowOff>
    </xdr:from>
    <xdr:to>
      <xdr:col>9</xdr:col>
      <xdr:colOff>485775</xdr:colOff>
      <xdr:row>42</xdr:row>
      <xdr:rowOff>91278</xdr:rowOff>
    </xdr:to>
    <xdr:graphicFrame macro="">
      <xdr:nvGraphicFramePr>
        <xdr:cNvPr id="3" name="Chart 5">
          <a:extLst>
            <a:ext uri="{FF2B5EF4-FFF2-40B4-BE49-F238E27FC236}">
              <a16:creationId xmlns:a16="http://schemas.microsoft.com/office/drawing/2014/main" id="{73E477BC-A55D-4675-B677-DB258A73F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19051</xdr:colOff>
      <xdr:row>0</xdr:row>
      <xdr:rowOff>0</xdr:rowOff>
    </xdr:from>
    <xdr:to>
      <xdr:col>3</xdr:col>
      <xdr:colOff>388606</xdr:colOff>
      <xdr:row>0</xdr:row>
      <xdr:rowOff>519424</xdr:rowOff>
    </xdr:to>
    <xdr:pic>
      <xdr:nvPicPr>
        <xdr:cNvPr id="2" name="PM 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28651" y="0"/>
          <a:ext cx="1588755" cy="5194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EC%20Model%202022-01-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M_PoissonTables"/>
      <sheetName val="PMTable"/>
      <sheetName val="SIPmath Chart Data"/>
    </sheetNames>
    <sheetDataSet>
      <sheetData sheetId="0">
        <row r="45">
          <cell r="B45">
            <v>0.999</v>
          </cell>
        </row>
      </sheetData>
      <sheetData sheetId="1" refreshError="1"/>
      <sheetData sheetId="2">
        <row r="4">
          <cell r="C4">
            <v>617295.3212803473</v>
          </cell>
        </row>
        <row r="5">
          <cell r="C5">
            <v>492332.62451797927</v>
          </cell>
        </row>
        <row r="6">
          <cell r="C6">
            <v>1084177.4666762606</v>
          </cell>
        </row>
        <row r="7">
          <cell r="C7">
            <v>1296074.5012532326</v>
          </cell>
        </row>
        <row r="8">
          <cell r="C8">
            <v>834837.64119165274</v>
          </cell>
        </row>
        <row r="9">
          <cell r="C9">
            <v>817205.51598022052</v>
          </cell>
        </row>
        <row r="10">
          <cell r="C10">
            <v>1303848.8538223184</v>
          </cell>
        </row>
        <row r="11">
          <cell r="C11">
            <v>641917.87353229045</v>
          </cell>
        </row>
        <row r="12">
          <cell r="C12">
            <v>694826.77019278368</v>
          </cell>
        </row>
        <row r="13">
          <cell r="C13">
            <v>714526.1309330957</v>
          </cell>
        </row>
        <row r="14">
          <cell r="C14">
            <v>1175584.5545199299</v>
          </cell>
        </row>
        <row r="15">
          <cell r="C15">
            <v>569997.33196093363</v>
          </cell>
        </row>
        <row r="16">
          <cell r="C16">
            <v>805374.16355864075</v>
          </cell>
        </row>
        <row r="17">
          <cell r="C17">
            <v>1283515.6489161821</v>
          </cell>
        </row>
        <row r="18">
          <cell r="C18">
            <v>1667179.9230530905</v>
          </cell>
        </row>
        <row r="19">
          <cell r="C19">
            <v>942199.18081260857</v>
          </cell>
        </row>
        <row r="20">
          <cell r="C20">
            <v>1306052.0921579096</v>
          </cell>
        </row>
        <row r="21">
          <cell r="C21">
            <v>706790.76162357279</v>
          </cell>
        </row>
        <row r="22">
          <cell r="C22">
            <v>1204988.5264874795</v>
          </cell>
        </row>
        <row r="23">
          <cell r="C23">
            <v>1576991.9923363468</v>
          </cell>
        </row>
        <row r="24">
          <cell r="C24">
            <v>1181291.7475970394</v>
          </cell>
        </row>
        <row r="25">
          <cell r="C25">
            <v>1155208.3888288504</v>
          </cell>
        </row>
        <row r="26">
          <cell r="C26">
            <v>847106.02785376832</v>
          </cell>
        </row>
        <row r="27">
          <cell r="C27">
            <v>726702.72848085687</v>
          </cell>
        </row>
        <row r="28">
          <cell r="C28">
            <v>397814.1920985789</v>
          </cell>
        </row>
        <row r="29">
          <cell r="C29">
            <v>766385.19958156766</v>
          </cell>
        </row>
        <row r="30">
          <cell r="C30">
            <v>1551400.8068606132</v>
          </cell>
        </row>
        <row r="31">
          <cell r="C31">
            <v>545052.86218659917</v>
          </cell>
        </row>
        <row r="32">
          <cell r="C32">
            <v>873428.80740106246</v>
          </cell>
        </row>
        <row r="33">
          <cell r="C33">
            <v>1185287.8792944273</v>
          </cell>
        </row>
        <row r="34">
          <cell r="C34">
            <v>1152578.1039107507</v>
          </cell>
        </row>
        <row r="35">
          <cell r="C35">
            <v>728315.75299416727</v>
          </cell>
        </row>
        <row r="36">
          <cell r="C36">
            <v>899597.93678950402</v>
          </cell>
        </row>
        <row r="37">
          <cell r="C37">
            <v>1499130.1943636213</v>
          </cell>
        </row>
        <row r="38">
          <cell r="C38">
            <v>2175223.7034414131</v>
          </cell>
        </row>
        <row r="39">
          <cell r="C39">
            <v>1370404.9387950618</v>
          </cell>
        </row>
        <row r="40">
          <cell r="C40">
            <v>904067.70958390215</v>
          </cell>
        </row>
        <row r="41">
          <cell r="C41">
            <v>897977.37351713923</v>
          </cell>
        </row>
        <row r="42">
          <cell r="C42">
            <v>905720.00854062487</v>
          </cell>
        </row>
        <row r="43">
          <cell r="C43">
            <v>593800.46617397759</v>
          </cell>
        </row>
        <row r="44">
          <cell r="C44">
            <v>1362679.3779168208</v>
          </cell>
        </row>
        <row r="45">
          <cell r="C45">
            <v>1230227.7853710169</v>
          </cell>
        </row>
        <row r="46">
          <cell r="C46">
            <v>783277.98984262696</v>
          </cell>
        </row>
        <row r="47">
          <cell r="C47">
            <v>1384238.1089764326</v>
          </cell>
        </row>
        <row r="48">
          <cell r="C48">
            <v>1072681.3797901361</v>
          </cell>
        </row>
        <row r="49">
          <cell r="C49">
            <v>1501858.6250511834</v>
          </cell>
        </row>
        <row r="50">
          <cell r="C50">
            <v>1286691.9987937531</v>
          </cell>
        </row>
        <row r="51">
          <cell r="C51">
            <v>1548236.5221839403</v>
          </cell>
        </row>
        <row r="52">
          <cell r="C52">
            <v>1586280.0342548019</v>
          </cell>
        </row>
        <row r="53">
          <cell r="C53">
            <v>800884.3509201837</v>
          </cell>
        </row>
        <row r="54">
          <cell r="C54">
            <v>153639.65105277265</v>
          </cell>
        </row>
        <row r="55">
          <cell r="C55">
            <v>590625.3632489884</v>
          </cell>
        </row>
        <row r="56">
          <cell r="C56">
            <v>1357693.7344808797</v>
          </cell>
        </row>
        <row r="57">
          <cell r="C57">
            <v>1348085.3696774612</v>
          </cell>
        </row>
        <row r="58">
          <cell r="C58">
            <v>1209377.430485626</v>
          </cell>
        </row>
        <row r="59">
          <cell r="C59">
            <v>1317270.6817950066</v>
          </cell>
        </row>
        <row r="60">
          <cell r="C60">
            <v>1088090.8948358535</v>
          </cell>
        </row>
        <row r="61">
          <cell r="C61">
            <v>1323270.0675848029</v>
          </cell>
        </row>
        <row r="62">
          <cell r="C62">
            <v>437226.61721175269</v>
          </cell>
        </row>
        <row r="63">
          <cell r="C63">
            <v>1534386.5006725704</v>
          </cell>
        </row>
        <row r="64">
          <cell r="C64">
            <v>1296554.7815821283</v>
          </cell>
        </row>
        <row r="65">
          <cell r="C65">
            <v>1006416.5717237566</v>
          </cell>
        </row>
        <row r="66">
          <cell r="C66">
            <v>1596215.2897174875</v>
          </cell>
        </row>
        <row r="67">
          <cell r="C67">
            <v>410541.62324666244</v>
          </cell>
        </row>
        <row r="68">
          <cell r="C68">
            <v>1265550.3308700155</v>
          </cell>
        </row>
        <row r="69">
          <cell r="C69">
            <v>920837.65934968332</v>
          </cell>
        </row>
        <row r="70">
          <cell r="C70">
            <v>1172422.938382783</v>
          </cell>
        </row>
        <row r="71">
          <cell r="C71">
            <v>1266790.3799090562</v>
          </cell>
        </row>
        <row r="72">
          <cell r="C72">
            <v>1126249.9642987612</v>
          </cell>
        </row>
        <row r="73">
          <cell r="C73">
            <v>1215352.4974926398</v>
          </cell>
        </row>
        <row r="74">
          <cell r="C74">
            <v>-187268.59427291108</v>
          </cell>
        </row>
        <row r="75">
          <cell r="C75">
            <v>1448158.6679387833</v>
          </cell>
        </row>
        <row r="76">
          <cell r="C76">
            <v>923372.34453833604</v>
          </cell>
        </row>
        <row r="77">
          <cell r="C77">
            <v>1032346.8180336813</v>
          </cell>
        </row>
        <row r="78">
          <cell r="C78">
            <v>1274340.3073070073</v>
          </cell>
        </row>
        <row r="79">
          <cell r="C79">
            <v>397781.45898701739</v>
          </cell>
        </row>
        <row r="80">
          <cell r="C80">
            <v>1162583.8318854244</v>
          </cell>
        </row>
        <row r="81">
          <cell r="C81">
            <v>1270067.5945923482</v>
          </cell>
        </row>
        <row r="82">
          <cell r="C82">
            <v>324362.62326937984</v>
          </cell>
        </row>
        <row r="83">
          <cell r="C83">
            <v>994946.40860329673</v>
          </cell>
        </row>
        <row r="84">
          <cell r="C84">
            <v>582338.62389886822</v>
          </cell>
        </row>
        <row r="85">
          <cell r="C85">
            <v>458151.87433843361</v>
          </cell>
        </row>
        <row r="86">
          <cell r="C86">
            <v>733717.62481627753</v>
          </cell>
        </row>
        <row r="87">
          <cell r="C87">
            <v>876073.46587745717</v>
          </cell>
        </row>
        <row r="88">
          <cell r="C88">
            <v>1292099.6037688996</v>
          </cell>
        </row>
        <row r="89">
          <cell r="C89">
            <v>246249.02000061469</v>
          </cell>
        </row>
        <row r="90">
          <cell r="C90">
            <v>335502.73724887066</v>
          </cell>
        </row>
        <row r="91">
          <cell r="C91">
            <v>471868.7910025192</v>
          </cell>
        </row>
        <row r="92">
          <cell r="C92">
            <v>1419002.8864100622</v>
          </cell>
        </row>
        <row r="93">
          <cell r="C93">
            <v>804707.65366416075</v>
          </cell>
        </row>
        <row r="94">
          <cell r="C94">
            <v>1476241.0830410162</v>
          </cell>
        </row>
        <row r="95">
          <cell r="C95">
            <v>1218985.6262133503</v>
          </cell>
        </row>
        <row r="96">
          <cell r="C96">
            <v>1685250.2700300014</v>
          </cell>
        </row>
        <row r="97">
          <cell r="C97">
            <v>1825322.9450301118</v>
          </cell>
        </row>
        <row r="98">
          <cell r="C98">
            <v>1193439.0294341757</v>
          </cell>
        </row>
        <row r="99">
          <cell r="C99">
            <v>563948.59462695383</v>
          </cell>
        </row>
        <row r="100">
          <cell r="C100">
            <v>717908.13547570049</v>
          </cell>
        </row>
        <row r="101">
          <cell r="C101">
            <v>1146873.4746649198</v>
          </cell>
        </row>
        <row r="102">
          <cell r="C102">
            <v>1347371.4545368725</v>
          </cell>
        </row>
        <row r="103">
          <cell r="C103">
            <v>556713.5155678686</v>
          </cell>
        </row>
        <row r="104">
          <cell r="C104">
            <v>990500.60869752406</v>
          </cell>
        </row>
        <row r="105">
          <cell r="C105">
            <v>1204324.8840277151</v>
          </cell>
        </row>
        <row r="106">
          <cell r="C106">
            <v>766205.58811576071</v>
          </cell>
        </row>
        <row r="107">
          <cell r="C107">
            <v>1215684.4308102368</v>
          </cell>
        </row>
        <row r="108">
          <cell r="C108">
            <v>485254.22301503818</v>
          </cell>
        </row>
        <row r="109">
          <cell r="C109">
            <v>375965.17730715021</v>
          </cell>
        </row>
        <row r="110">
          <cell r="C110">
            <v>926850.95935928565</v>
          </cell>
        </row>
        <row r="111">
          <cell r="C111">
            <v>1547450.6194688091</v>
          </cell>
        </row>
        <row r="112">
          <cell r="C112">
            <v>1408055.5630717555</v>
          </cell>
        </row>
        <row r="113">
          <cell r="C113">
            <v>611148.74092914816</v>
          </cell>
        </row>
        <row r="114">
          <cell r="C114">
            <v>1287657.4473390058</v>
          </cell>
        </row>
        <row r="115">
          <cell r="C115">
            <v>375829.72358309769</v>
          </cell>
        </row>
        <row r="116">
          <cell r="C116">
            <v>944875.05630272289</v>
          </cell>
        </row>
        <row r="117">
          <cell r="C117">
            <v>1167871.0709695148</v>
          </cell>
        </row>
        <row r="118">
          <cell r="C118">
            <v>1218980.6190538686</v>
          </cell>
        </row>
        <row r="119">
          <cell r="C119">
            <v>1140889.6574823677</v>
          </cell>
        </row>
        <row r="120">
          <cell r="C120">
            <v>1477605.4959929367</v>
          </cell>
        </row>
        <row r="121">
          <cell r="C121">
            <v>809826.23495226051</v>
          </cell>
        </row>
        <row r="122">
          <cell r="C122">
            <v>482499.08732632152</v>
          </cell>
        </row>
        <row r="123">
          <cell r="C123">
            <v>887289.3882843802</v>
          </cell>
        </row>
        <row r="124">
          <cell r="C124">
            <v>1631549.6061032768</v>
          </cell>
        </row>
        <row r="125">
          <cell r="C125">
            <v>833071.44041575305</v>
          </cell>
        </row>
        <row r="126">
          <cell r="C126">
            <v>54384.14595304348</v>
          </cell>
        </row>
        <row r="127">
          <cell r="C127">
            <v>1451477.7196375472</v>
          </cell>
        </row>
        <row r="128">
          <cell r="C128">
            <v>1222389.7705024045</v>
          </cell>
        </row>
        <row r="129">
          <cell r="C129">
            <v>1197093.8244934641</v>
          </cell>
        </row>
        <row r="130">
          <cell r="C130">
            <v>981725.84147608827</v>
          </cell>
        </row>
        <row r="131">
          <cell r="C131">
            <v>363704.41793708596</v>
          </cell>
        </row>
        <row r="132">
          <cell r="C132">
            <v>871891.35809023643</v>
          </cell>
        </row>
        <row r="133">
          <cell r="C133">
            <v>1047726.4040834027</v>
          </cell>
        </row>
        <row r="134">
          <cell r="C134">
            <v>1187223.9972901035</v>
          </cell>
        </row>
        <row r="135">
          <cell r="C135">
            <v>1163396.0593939179</v>
          </cell>
        </row>
        <row r="136">
          <cell r="C136">
            <v>1057302.7443721001</v>
          </cell>
        </row>
        <row r="137">
          <cell r="C137">
            <v>1124468.5197642548</v>
          </cell>
        </row>
        <row r="138">
          <cell r="C138">
            <v>882562.13445126778</v>
          </cell>
        </row>
        <row r="139">
          <cell r="C139">
            <v>1053528.8336407265</v>
          </cell>
        </row>
        <row r="140">
          <cell r="C140">
            <v>1272171.9543547018</v>
          </cell>
        </row>
        <row r="141">
          <cell r="C141">
            <v>2588489.2253262857</v>
          </cell>
        </row>
        <row r="142">
          <cell r="C142">
            <v>1428337.4521472824</v>
          </cell>
        </row>
        <row r="143">
          <cell r="C143">
            <v>1097524.6523913988</v>
          </cell>
        </row>
        <row r="144">
          <cell r="C144">
            <v>355557.46725915663</v>
          </cell>
        </row>
        <row r="145">
          <cell r="C145">
            <v>655832.37369880197</v>
          </cell>
        </row>
        <row r="146">
          <cell r="C146">
            <v>1004777.2033316147</v>
          </cell>
        </row>
        <row r="147">
          <cell r="C147">
            <v>886735.01375833584</v>
          </cell>
        </row>
        <row r="148">
          <cell r="C148">
            <v>220666.94488469488</v>
          </cell>
        </row>
        <row r="149">
          <cell r="C149">
            <v>769554.70392193063</v>
          </cell>
        </row>
        <row r="150">
          <cell r="C150">
            <v>726713.31183051155</v>
          </cell>
        </row>
        <row r="151">
          <cell r="C151">
            <v>2000891.4044708274</v>
          </cell>
        </row>
        <row r="152">
          <cell r="C152">
            <v>1405216.9632852739</v>
          </cell>
        </row>
        <row r="153">
          <cell r="C153">
            <v>992170.99423593306</v>
          </cell>
        </row>
        <row r="154">
          <cell r="C154">
            <v>638729.55003786006</v>
          </cell>
        </row>
        <row r="155">
          <cell r="C155">
            <v>868847.39908390585</v>
          </cell>
        </row>
        <row r="156">
          <cell r="C156">
            <v>694825.35653384845</v>
          </cell>
        </row>
        <row r="157">
          <cell r="C157">
            <v>173559.1645896479</v>
          </cell>
        </row>
        <row r="158">
          <cell r="C158">
            <v>924190.13533843355</v>
          </cell>
        </row>
        <row r="159">
          <cell r="C159">
            <v>729467.78922353475</v>
          </cell>
        </row>
        <row r="160">
          <cell r="C160">
            <v>1628117.5382846012</v>
          </cell>
        </row>
        <row r="161">
          <cell r="C161">
            <v>810815.53696927475</v>
          </cell>
        </row>
        <row r="162">
          <cell r="C162">
            <v>731155.00845681538</v>
          </cell>
        </row>
        <row r="163">
          <cell r="C163">
            <v>143414.64679363021</v>
          </cell>
        </row>
        <row r="164">
          <cell r="C164">
            <v>560635.22649373906</v>
          </cell>
        </row>
        <row r="165">
          <cell r="C165">
            <v>1021789.6875373346</v>
          </cell>
        </row>
        <row r="166">
          <cell r="C166">
            <v>1310195.1633023054</v>
          </cell>
        </row>
        <row r="167">
          <cell r="C167">
            <v>1480574.1056007356</v>
          </cell>
        </row>
        <row r="168">
          <cell r="C168">
            <v>1336718.4956330033</v>
          </cell>
        </row>
        <row r="169">
          <cell r="C169">
            <v>559118.17547903873</v>
          </cell>
        </row>
        <row r="170">
          <cell r="C170">
            <v>558474.15653888602</v>
          </cell>
        </row>
        <row r="171">
          <cell r="C171">
            <v>1121627.6628551437</v>
          </cell>
        </row>
        <row r="172">
          <cell r="C172">
            <v>-232756.79570921976</v>
          </cell>
        </row>
        <row r="173">
          <cell r="C173">
            <v>403935.93398276612</v>
          </cell>
        </row>
        <row r="174">
          <cell r="C174">
            <v>1134002.4196687266</v>
          </cell>
        </row>
        <row r="175">
          <cell r="C175">
            <v>876410.19440377096</v>
          </cell>
        </row>
        <row r="176">
          <cell r="C176">
            <v>1870832.3179802215</v>
          </cell>
        </row>
        <row r="177">
          <cell r="C177">
            <v>1770864.1921795546</v>
          </cell>
        </row>
        <row r="178">
          <cell r="C178">
            <v>432091.74873360514</v>
          </cell>
        </row>
        <row r="179">
          <cell r="C179">
            <v>774859.39994196338</v>
          </cell>
        </row>
        <row r="180">
          <cell r="C180">
            <v>860933.18585146812</v>
          </cell>
        </row>
        <row r="181">
          <cell r="C181">
            <v>1158746.5267915099</v>
          </cell>
        </row>
        <row r="182">
          <cell r="C182">
            <v>1444857.178107359</v>
          </cell>
        </row>
        <row r="183">
          <cell r="C183">
            <v>796734.30247607373</v>
          </cell>
        </row>
        <row r="184">
          <cell r="C184">
            <v>725903.4957574904</v>
          </cell>
        </row>
        <row r="185">
          <cell r="C185">
            <v>1158358.5773971986</v>
          </cell>
        </row>
        <row r="186">
          <cell r="C186">
            <v>1331717.5455867024</v>
          </cell>
        </row>
        <row r="187">
          <cell r="C187">
            <v>1013779.6188769907</v>
          </cell>
        </row>
        <row r="188">
          <cell r="C188">
            <v>841605.19909150992</v>
          </cell>
        </row>
        <row r="189">
          <cell r="C189">
            <v>632424.33077494137</v>
          </cell>
        </row>
        <row r="190">
          <cell r="C190">
            <v>1028309.457241691</v>
          </cell>
        </row>
        <row r="191">
          <cell r="C191">
            <v>703632.51735552424</v>
          </cell>
        </row>
        <row r="192">
          <cell r="C192">
            <v>1649998.5471497122</v>
          </cell>
        </row>
        <row r="193">
          <cell r="C193">
            <v>939546.72810052347</v>
          </cell>
        </row>
        <row r="194">
          <cell r="C194">
            <v>837271.68079654255</v>
          </cell>
        </row>
        <row r="195">
          <cell r="C195">
            <v>741839.32718433265</v>
          </cell>
        </row>
        <row r="196">
          <cell r="C196">
            <v>774584.01162317954</v>
          </cell>
        </row>
        <row r="197">
          <cell r="C197">
            <v>446358.30380352715</v>
          </cell>
        </row>
        <row r="198">
          <cell r="C198">
            <v>1130067.0987801601</v>
          </cell>
        </row>
        <row r="199">
          <cell r="C199">
            <v>1228586.2102608343</v>
          </cell>
        </row>
        <row r="200">
          <cell r="C200">
            <v>113518.20283726847</v>
          </cell>
        </row>
        <row r="201">
          <cell r="C201">
            <v>1246525.4634386674</v>
          </cell>
        </row>
        <row r="202">
          <cell r="C202">
            <v>1502128.277347683</v>
          </cell>
        </row>
        <row r="203">
          <cell r="C203">
            <v>663305.58996276744</v>
          </cell>
        </row>
        <row r="204">
          <cell r="C204">
            <v>944648.21883164253</v>
          </cell>
        </row>
        <row r="205">
          <cell r="C205">
            <v>1052285.0668248711</v>
          </cell>
        </row>
        <row r="206">
          <cell r="C206">
            <v>1883702.4493252893</v>
          </cell>
        </row>
        <row r="207">
          <cell r="C207">
            <v>1478714.5006001343</v>
          </cell>
        </row>
        <row r="208">
          <cell r="C208">
            <v>1648787.7967106267</v>
          </cell>
        </row>
        <row r="209">
          <cell r="C209">
            <v>1422144.4542776444</v>
          </cell>
        </row>
        <row r="210">
          <cell r="C210">
            <v>1287903.8542923797</v>
          </cell>
        </row>
        <row r="211">
          <cell r="C211">
            <v>1205740.6977803749</v>
          </cell>
        </row>
        <row r="212">
          <cell r="C212">
            <v>295059.07304815843</v>
          </cell>
        </row>
        <row r="213">
          <cell r="C213">
            <v>1063327.5708220873</v>
          </cell>
        </row>
        <row r="214">
          <cell r="C214">
            <v>1401423.2416402798</v>
          </cell>
        </row>
        <row r="215">
          <cell r="C215">
            <v>1238374.6165487566</v>
          </cell>
        </row>
        <row r="216">
          <cell r="C216">
            <v>652638.38270365831</v>
          </cell>
        </row>
        <row r="217">
          <cell r="C217">
            <v>1104218.4124663039</v>
          </cell>
        </row>
        <row r="218">
          <cell r="C218">
            <v>985472.10190876864</v>
          </cell>
        </row>
        <row r="219">
          <cell r="C219">
            <v>1219427.5984863895</v>
          </cell>
        </row>
        <row r="220">
          <cell r="C220">
            <v>300765.91418639361</v>
          </cell>
        </row>
        <row r="221">
          <cell r="C221">
            <v>1182679.242685185</v>
          </cell>
        </row>
        <row r="222">
          <cell r="C222">
            <v>644132.54469477735</v>
          </cell>
        </row>
        <row r="223">
          <cell r="C223">
            <v>714542.58858409675</v>
          </cell>
        </row>
        <row r="224">
          <cell r="C224">
            <v>1512433.0075596431</v>
          </cell>
        </row>
        <row r="225">
          <cell r="C225">
            <v>1175291.6887233576</v>
          </cell>
        </row>
        <row r="226">
          <cell r="C226">
            <v>656652.34339144919</v>
          </cell>
        </row>
        <row r="227">
          <cell r="C227">
            <v>1081013.2437168339</v>
          </cell>
        </row>
        <row r="228">
          <cell r="C228">
            <v>1418838.617533105</v>
          </cell>
        </row>
        <row r="229">
          <cell r="C229">
            <v>990404.91021660052</v>
          </cell>
        </row>
        <row r="230">
          <cell r="C230">
            <v>666244.38546785014</v>
          </cell>
        </row>
        <row r="231">
          <cell r="C231">
            <v>1069387.6653044957</v>
          </cell>
        </row>
        <row r="232">
          <cell r="C232">
            <v>1142666.0827648574</v>
          </cell>
        </row>
        <row r="233">
          <cell r="C233">
            <v>1537130.0102709937</v>
          </cell>
        </row>
        <row r="234">
          <cell r="C234">
            <v>1689166.8762789713</v>
          </cell>
        </row>
        <row r="235">
          <cell r="C235">
            <v>720442.76703372598</v>
          </cell>
        </row>
        <row r="236">
          <cell r="C236">
            <v>1064127.0499306149</v>
          </cell>
        </row>
        <row r="237">
          <cell r="C237">
            <v>926673.65776447987</v>
          </cell>
        </row>
        <row r="238">
          <cell r="C238">
            <v>1026347.0489242622</v>
          </cell>
        </row>
        <row r="239">
          <cell r="C239">
            <v>1273364.9485141793</v>
          </cell>
        </row>
        <row r="240">
          <cell r="C240">
            <v>185820.17042042641</v>
          </cell>
        </row>
        <row r="241">
          <cell r="C241">
            <v>1192185.9470587063</v>
          </cell>
        </row>
        <row r="242">
          <cell r="C242">
            <v>414778.76132197608</v>
          </cell>
        </row>
        <row r="243">
          <cell r="C243">
            <v>901622.20573791338</v>
          </cell>
        </row>
        <row r="244">
          <cell r="C244">
            <v>956575.09093831712</v>
          </cell>
        </row>
        <row r="245">
          <cell r="C245">
            <v>744204.17351959192</v>
          </cell>
        </row>
        <row r="246">
          <cell r="C246">
            <v>769310.99330950924</v>
          </cell>
        </row>
        <row r="247">
          <cell r="C247">
            <v>544732.9887454916</v>
          </cell>
        </row>
        <row r="248">
          <cell r="C248">
            <v>903331.35958110739</v>
          </cell>
        </row>
        <row r="249">
          <cell r="C249">
            <v>832849.47288642696</v>
          </cell>
        </row>
        <row r="250">
          <cell r="C250">
            <v>424381.24938239704</v>
          </cell>
        </row>
        <row r="251">
          <cell r="C251">
            <v>1005312.6634680146</v>
          </cell>
        </row>
        <row r="252">
          <cell r="C252">
            <v>846674.73334521358</v>
          </cell>
        </row>
        <row r="253">
          <cell r="C253">
            <v>1080816.4945307449</v>
          </cell>
        </row>
        <row r="254">
          <cell r="C254">
            <v>949121.24991417106</v>
          </cell>
        </row>
        <row r="255">
          <cell r="C255">
            <v>1152102.4987469967</v>
          </cell>
        </row>
        <row r="256">
          <cell r="C256">
            <v>975450.23341950891</v>
          </cell>
        </row>
        <row r="257">
          <cell r="C257">
            <v>542043.10837533709</v>
          </cell>
        </row>
        <row r="258">
          <cell r="C258">
            <v>1593841.111226459</v>
          </cell>
        </row>
        <row r="259">
          <cell r="C259">
            <v>239555.03424821363</v>
          </cell>
        </row>
        <row r="260">
          <cell r="C260">
            <v>1905752.2820685899</v>
          </cell>
        </row>
        <row r="261">
          <cell r="C261">
            <v>384844.24090565764</v>
          </cell>
        </row>
        <row r="262">
          <cell r="C262">
            <v>787975.07504952105</v>
          </cell>
        </row>
        <row r="263">
          <cell r="C263">
            <v>949170.68684721785</v>
          </cell>
        </row>
        <row r="264">
          <cell r="C264">
            <v>1509587.8517623728</v>
          </cell>
        </row>
        <row r="265">
          <cell r="C265">
            <v>388288.88193279132</v>
          </cell>
        </row>
        <row r="266">
          <cell r="C266">
            <v>901013.93199028005</v>
          </cell>
        </row>
        <row r="267">
          <cell r="C267">
            <v>1546918.6353681805</v>
          </cell>
        </row>
        <row r="268">
          <cell r="C268">
            <v>1283443.6703572227</v>
          </cell>
        </row>
        <row r="269">
          <cell r="C269">
            <v>1489177.3842579876</v>
          </cell>
        </row>
        <row r="270">
          <cell r="C270">
            <v>261679.29520242638</v>
          </cell>
        </row>
        <row r="271">
          <cell r="C271">
            <v>1558513.6590596321</v>
          </cell>
        </row>
        <row r="272">
          <cell r="C272">
            <v>1417755.8979831247</v>
          </cell>
        </row>
        <row r="273">
          <cell r="C273">
            <v>1786906.5655797552</v>
          </cell>
        </row>
        <row r="274">
          <cell r="C274">
            <v>823398.70162368286</v>
          </cell>
        </row>
        <row r="275">
          <cell r="C275">
            <v>798728.01116609806</v>
          </cell>
        </row>
        <row r="276">
          <cell r="C276">
            <v>1216511.3147485973</v>
          </cell>
        </row>
        <row r="277">
          <cell r="C277">
            <v>555772.09624363331</v>
          </cell>
        </row>
        <row r="278">
          <cell r="C278">
            <v>1056791.5852181122</v>
          </cell>
        </row>
        <row r="279">
          <cell r="C279">
            <v>1297614.7349064797</v>
          </cell>
        </row>
        <row r="280">
          <cell r="C280">
            <v>908507.461254942</v>
          </cell>
        </row>
        <row r="281">
          <cell r="C281">
            <v>1045301.9629367036</v>
          </cell>
        </row>
        <row r="282">
          <cell r="C282">
            <v>951280.05268849549</v>
          </cell>
        </row>
        <row r="283">
          <cell r="C283">
            <v>871145.70532187598</v>
          </cell>
        </row>
        <row r="284">
          <cell r="C284">
            <v>849511.00259201822</v>
          </cell>
        </row>
        <row r="285">
          <cell r="C285">
            <v>868360.40508432686</v>
          </cell>
        </row>
        <row r="286">
          <cell r="C286">
            <v>686551.55943966517</v>
          </cell>
        </row>
        <row r="287">
          <cell r="C287">
            <v>1188914.6156074353</v>
          </cell>
        </row>
        <row r="288">
          <cell r="C288">
            <v>1206061.3764866348</v>
          </cell>
        </row>
        <row r="289">
          <cell r="C289">
            <v>1258480.0849948991</v>
          </cell>
        </row>
        <row r="290">
          <cell r="C290">
            <v>1124158.6275332598</v>
          </cell>
        </row>
        <row r="291">
          <cell r="C291">
            <v>1035087.8951105373</v>
          </cell>
        </row>
        <row r="292">
          <cell r="C292">
            <v>1342903.3338721455</v>
          </cell>
        </row>
        <row r="293">
          <cell r="C293">
            <v>614543.94850449276</v>
          </cell>
        </row>
        <row r="294">
          <cell r="C294">
            <v>1510935.2355591326</v>
          </cell>
        </row>
        <row r="295">
          <cell r="C295">
            <v>58776.131118983263</v>
          </cell>
        </row>
        <row r="296">
          <cell r="C296">
            <v>1178337.200034606</v>
          </cell>
        </row>
        <row r="297">
          <cell r="C297">
            <v>998714.22047479276</v>
          </cell>
        </row>
        <row r="298">
          <cell r="C298">
            <v>934481.78153182706</v>
          </cell>
        </row>
        <row r="299">
          <cell r="C299">
            <v>593654.56407214247</v>
          </cell>
        </row>
        <row r="300">
          <cell r="C300">
            <v>1358518.2638305696</v>
          </cell>
        </row>
        <row r="301">
          <cell r="C301">
            <v>1255021.2961428696</v>
          </cell>
        </row>
        <row r="302">
          <cell r="C302">
            <v>632374.45938096894</v>
          </cell>
        </row>
        <row r="303">
          <cell r="C303">
            <v>1350446.133021317</v>
          </cell>
        </row>
        <row r="304">
          <cell r="C304">
            <v>1449541.0674562419</v>
          </cell>
        </row>
        <row r="305">
          <cell r="C305">
            <v>1576264.3429399487</v>
          </cell>
        </row>
        <row r="306">
          <cell r="C306">
            <v>1282614.1805045411</v>
          </cell>
        </row>
        <row r="307">
          <cell r="C307">
            <v>1310020.3047968724</v>
          </cell>
        </row>
        <row r="308">
          <cell r="C308">
            <v>831737.79821274139</v>
          </cell>
        </row>
        <row r="309">
          <cell r="C309">
            <v>1783190.6403027009</v>
          </cell>
        </row>
        <row r="310">
          <cell r="C310">
            <v>709170.32398994791</v>
          </cell>
        </row>
        <row r="311">
          <cell r="C311">
            <v>1110353.5437723265</v>
          </cell>
        </row>
        <row r="312">
          <cell r="C312">
            <v>1678390.8962384586</v>
          </cell>
        </row>
        <row r="313">
          <cell r="C313">
            <v>943548.37257503357</v>
          </cell>
        </row>
        <row r="314">
          <cell r="C314">
            <v>852968.44516052178</v>
          </cell>
        </row>
        <row r="315">
          <cell r="C315">
            <v>1222621.7111027646</v>
          </cell>
        </row>
        <row r="316">
          <cell r="C316">
            <v>842522.51130731683</v>
          </cell>
        </row>
        <row r="317">
          <cell r="C317">
            <v>1648112.4704967863</v>
          </cell>
        </row>
        <row r="318">
          <cell r="C318">
            <v>918224.21555412142</v>
          </cell>
        </row>
        <row r="319">
          <cell r="C319">
            <v>871175.57076361787</v>
          </cell>
        </row>
        <row r="320">
          <cell r="C320">
            <v>816703.81693353609</v>
          </cell>
        </row>
        <row r="321">
          <cell r="C321">
            <v>677985.62480805349</v>
          </cell>
        </row>
        <row r="322">
          <cell r="C322">
            <v>381018.68293450237</v>
          </cell>
        </row>
        <row r="323">
          <cell r="C323">
            <v>1104692.9199807076</v>
          </cell>
        </row>
        <row r="324">
          <cell r="C324">
            <v>996615.55900601274</v>
          </cell>
        </row>
        <row r="325">
          <cell r="C325">
            <v>171619.72149964899</v>
          </cell>
        </row>
        <row r="326">
          <cell r="C326">
            <v>1198739.3371893317</v>
          </cell>
        </row>
        <row r="327">
          <cell r="C327">
            <v>1165996.417755486</v>
          </cell>
        </row>
        <row r="328">
          <cell r="C328">
            <v>1204231.8048195171</v>
          </cell>
        </row>
        <row r="329">
          <cell r="C329">
            <v>1456494.0237173191</v>
          </cell>
        </row>
        <row r="330">
          <cell r="C330">
            <v>1249399.1219392405</v>
          </cell>
        </row>
        <row r="331">
          <cell r="C331">
            <v>888552.05297400279</v>
          </cell>
        </row>
        <row r="332">
          <cell r="C332">
            <v>718396.08802437538</v>
          </cell>
        </row>
        <row r="333">
          <cell r="C333">
            <v>1025510.0631411675</v>
          </cell>
        </row>
        <row r="334">
          <cell r="C334">
            <v>789888.11563595943</v>
          </cell>
        </row>
        <row r="335">
          <cell r="C335">
            <v>1746303.2852369784</v>
          </cell>
        </row>
        <row r="336">
          <cell r="C336">
            <v>945099.14832398074</v>
          </cell>
        </row>
        <row r="337">
          <cell r="C337">
            <v>459858.34915236547</v>
          </cell>
        </row>
        <row r="338">
          <cell r="C338">
            <v>850389.9189769557</v>
          </cell>
        </row>
        <row r="339">
          <cell r="C339">
            <v>740830.31450512458</v>
          </cell>
        </row>
        <row r="340">
          <cell r="C340">
            <v>1464518.1321270741</v>
          </cell>
        </row>
        <row r="341">
          <cell r="C341">
            <v>1463968.3949308519</v>
          </cell>
        </row>
        <row r="342">
          <cell r="C342">
            <v>593267.43905425048</v>
          </cell>
        </row>
        <row r="343">
          <cell r="C343">
            <v>775729.56155547604</v>
          </cell>
        </row>
        <row r="344">
          <cell r="C344">
            <v>1532137.4204871582</v>
          </cell>
        </row>
        <row r="345">
          <cell r="C345">
            <v>952318.84342104394</v>
          </cell>
        </row>
        <row r="346">
          <cell r="C346">
            <v>1744394.9128635144</v>
          </cell>
        </row>
        <row r="347">
          <cell r="C347">
            <v>1633992.7142102947</v>
          </cell>
        </row>
        <row r="348">
          <cell r="C348">
            <v>1488622.5053801984</v>
          </cell>
        </row>
        <row r="349">
          <cell r="C349">
            <v>1222342.4263283571</v>
          </cell>
        </row>
        <row r="350">
          <cell r="C350">
            <v>814640.9340850478</v>
          </cell>
        </row>
        <row r="351">
          <cell r="C351">
            <v>969161.16192650481</v>
          </cell>
        </row>
        <row r="352">
          <cell r="C352">
            <v>1348733.6401936759</v>
          </cell>
        </row>
        <row r="353">
          <cell r="C353">
            <v>1106479.7096288537</v>
          </cell>
        </row>
        <row r="354">
          <cell r="C354">
            <v>2157955.6944436822</v>
          </cell>
        </row>
        <row r="355">
          <cell r="C355">
            <v>767310.79901705729</v>
          </cell>
        </row>
        <row r="356">
          <cell r="C356">
            <v>263133.11312910134</v>
          </cell>
        </row>
        <row r="357">
          <cell r="C357">
            <v>1039870.8224586218</v>
          </cell>
        </row>
        <row r="358">
          <cell r="C358">
            <v>1026652.3392813941</v>
          </cell>
        </row>
        <row r="359">
          <cell r="C359">
            <v>1130106.7312558955</v>
          </cell>
        </row>
        <row r="360">
          <cell r="C360">
            <v>691638.78111632122</v>
          </cell>
        </row>
        <row r="361">
          <cell r="C361">
            <v>597436.39847802767</v>
          </cell>
        </row>
        <row r="362">
          <cell r="C362">
            <v>1196540.9592195954</v>
          </cell>
        </row>
        <row r="363">
          <cell r="C363">
            <v>965182.04855980573</v>
          </cell>
        </row>
        <row r="364">
          <cell r="C364">
            <v>979666.79837550723</v>
          </cell>
        </row>
        <row r="365">
          <cell r="C365">
            <v>-186851.05888216337</v>
          </cell>
        </row>
        <row r="366">
          <cell r="C366">
            <v>909447.92048348626</v>
          </cell>
        </row>
        <row r="367">
          <cell r="C367">
            <v>848365.42334581271</v>
          </cell>
        </row>
        <row r="368">
          <cell r="C368">
            <v>760761.42794884962</v>
          </cell>
        </row>
        <row r="369">
          <cell r="C369">
            <v>1638247.2549867257</v>
          </cell>
        </row>
        <row r="370">
          <cell r="C370">
            <v>1603841.6198193538</v>
          </cell>
        </row>
        <row r="371">
          <cell r="C371">
            <v>1433032.0083010509</v>
          </cell>
        </row>
        <row r="372">
          <cell r="C372">
            <v>1321324.3619498112</v>
          </cell>
        </row>
        <row r="373">
          <cell r="C373">
            <v>1294239.5975834834</v>
          </cell>
        </row>
        <row r="374">
          <cell r="C374">
            <v>476455.12684030348</v>
          </cell>
        </row>
        <row r="375">
          <cell r="C375">
            <v>773209.91043787322</v>
          </cell>
        </row>
        <row r="376">
          <cell r="C376">
            <v>749877.55079150433</v>
          </cell>
        </row>
        <row r="377">
          <cell r="C377">
            <v>1568003.9337070487</v>
          </cell>
        </row>
        <row r="378">
          <cell r="C378">
            <v>795667.74302861409</v>
          </cell>
        </row>
        <row r="379">
          <cell r="C379">
            <v>160422.52430971398</v>
          </cell>
        </row>
        <row r="380">
          <cell r="C380">
            <v>700124.27447494515</v>
          </cell>
        </row>
        <row r="381">
          <cell r="C381">
            <v>677650.57436996116</v>
          </cell>
        </row>
        <row r="382">
          <cell r="C382">
            <v>946608.35049531073</v>
          </cell>
        </row>
        <row r="383">
          <cell r="C383">
            <v>218255.68407665659</v>
          </cell>
        </row>
        <row r="384">
          <cell r="C384">
            <v>772238.27218686242</v>
          </cell>
        </row>
        <row r="385">
          <cell r="C385">
            <v>559249.64815351716</v>
          </cell>
        </row>
        <row r="386">
          <cell r="C386">
            <v>1339275.6600693087</v>
          </cell>
        </row>
        <row r="387">
          <cell r="C387">
            <v>2218511.1149219917</v>
          </cell>
        </row>
        <row r="388">
          <cell r="C388">
            <v>611929.99141347094</v>
          </cell>
        </row>
        <row r="389">
          <cell r="C389">
            <v>1558178.430398549</v>
          </cell>
        </row>
        <row r="390">
          <cell r="C390">
            <v>885384.75900969887</v>
          </cell>
        </row>
        <row r="391">
          <cell r="C391">
            <v>764136.90320007503</v>
          </cell>
        </row>
        <row r="392">
          <cell r="C392">
            <v>1202225.4275886721</v>
          </cell>
        </row>
        <row r="393">
          <cell r="C393">
            <v>1647659.686799638</v>
          </cell>
        </row>
        <row r="394">
          <cell r="C394">
            <v>1018369.3699099493</v>
          </cell>
        </row>
        <row r="395">
          <cell r="C395">
            <v>1359799.3029106013</v>
          </cell>
        </row>
        <row r="396">
          <cell r="C396">
            <v>1248421.5756993175</v>
          </cell>
        </row>
        <row r="397">
          <cell r="C397">
            <v>296712.71403904352</v>
          </cell>
        </row>
        <row r="398">
          <cell r="C398">
            <v>1343137.2763013749</v>
          </cell>
        </row>
        <row r="399">
          <cell r="C399">
            <v>1090417.660309314</v>
          </cell>
        </row>
        <row r="400">
          <cell r="C400">
            <v>361005.1656536177</v>
          </cell>
        </row>
        <row r="401">
          <cell r="C401">
            <v>726918.44086402724</v>
          </cell>
        </row>
        <row r="402">
          <cell r="C402">
            <v>1018681.2719028448</v>
          </cell>
        </row>
        <row r="403">
          <cell r="C403">
            <v>580589.72216555174</v>
          </cell>
        </row>
        <row r="404">
          <cell r="C404">
            <v>946279.15474498994</v>
          </cell>
        </row>
        <row r="405">
          <cell r="C405">
            <v>1182625.2867810784</v>
          </cell>
        </row>
        <row r="406">
          <cell r="C406">
            <v>1139657.779812041</v>
          </cell>
        </row>
        <row r="407">
          <cell r="C407">
            <v>521630.4612270022</v>
          </cell>
        </row>
        <row r="408">
          <cell r="C408">
            <v>779514.78280969744</v>
          </cell>
        </row>
        <row r="409">
          <cell r="C409">
            <v>934445.60195956798</v>
          </cell>
        </row>
        <row r="410">
          <cell r="C410">
            <v>865254.63999999478</v>
          </cell>
        </row>
        <row r="411">
          <cell r="C411">
            <v>527987.80437759333</v>
          </cell>
        </row>
        <row r="412">
          <cell r="C412">
            <v>1163744.1453594707</v>
          </cell>
        </row>
        <row r="413">
          <cell r="C413">
            <v>216717.67145712464</v>
          </cell>
        </row>
        <row r="414">
          <cell r="C414">
            <v>902958.52922453813</v>
          </cell>
        </row>
        <row r="415">
          <cell r="C415">
            <v>1247690.1421581903</v>
          </cell>
        </row>
        <row r="416">
          <cell r="C416">
            <v>1081298.3565940664</v>
          </cell>
        </row>
        <row r="417">
          <cell r="C417">
            <v>1647432.1671301934</v>
          </cell>
        </row>
        <row r="418">
          <cell r="C418">
            <v>1206886.1437728307</v>
          </cell>
        </row>
        <row r="419">
          <cell r="C419">
            <v>868858.38447673758</v>
          </cell>
        </row>
        <row r="420">
          <cell r="C420">
            <v>669207.83627412689</v>
          </cell>
        </row>
        <row r="421">
          <cell r="C421">
            <v>1377868.7596940906</v>
          </cell>
        </row>
        <row r="422">
          <cell r="C422">
            <v>476880.94021721923</v>
          </cell>
        </row>
        <row r="423">
          <cell r="C423">
            <v>1571420.2300619269</v>
          </cell>
        </row>
        <row r="424">
          <cell r="C424">
            <v>762854.56565619563</v>
          </cell>
        </row>
        <row r="425">
          <cell r="C425">
            <v>853467.14025509602</v>
          </cell>
        </row>
        <row r="426">
          <cell r="C426">
            <v>1394678.2994755798</v>
          </cell>
        </row>
        <row r="427">
          <cell r="C427">
            <v>1474132.8044615674</v>
          </cell>
        </row>
        <row r="428">
          <cell r="C428">
            <v>1435875.050513864</v>
          </cell>
        </row>
        <row r="429">
          <cell r="C429">
            <v>1400867.7696316883</v>
          </cell>
        </row>
        <row r="430">
          <cell r="C430">
            <v>1016802.0912090549</v>
          </cell>
        </row>
        <row r="431">
          <cell r="C431">
            <v>1455421.7618660666</v>
          </cell>
        </row>
        <row r="432">
          <cell r="C432">
            <v>1273198.7287053249</v>
          </cell>
        </row>
        <row r="433">
          <cell r="C433">
            <v>413506.41515107034</v>
          </cell>
        </row>
        <row r="434">
          <cell r="C434">
            <v>1552870.3666782198</v>
          </cell>
        </row>
        <row r="435">
          <cell r="C435">
            <v>1794603.3174349377</v>
          </cell>
        </row>
        <row r="436">
          <cell r="C436">
            <v>1364425.3242715539</v>
          </cell>
        </row>
        <row r="437">
          <cell r="C437">
            <v>1038207.1747074426</v>
          </cell>
        </row>
        <row r="438">
          <cell r="C438">
            <v>1004594.8596810125</v>
          </cell>
        </row>
        <row r="439">
          <cell r="C439">
            <v>756952.19314852811</v>
          </cell>
        </row>
        <row r="440">
          <cell r="C440">
            <v>1282065.5119541276</v>
          </cell>
        </row>
        <row r="441">
          <cell r="C441">
            <v>1801850.054838005</v>
          </cell>
        </row>
        <row r="442">
          <cell r="C442">
            <v>693620.14177427476</v>
          </cell>
        </row>
        <row r="443">
          <cell r="C443">
            <v>830159.59054293495</v>
          </cell>
        </row>
        <row r="444">
          <cell r="C444">
            <v>1331897.8580447738</v>
          </cell>
        </row>
        <row r="445">
          <cell r="C445">
            <v>1096843.4313894182</v>
          </cell>
        </row>
        <row r="446">
          <cell r="C446">
            <v>751612.22317932663</v>
          </cell>
        </row>
        <row r="447">
          <cell r="C447">
            <v>1393551.2949467781</v>
          </cell>
        </row>
        <row r="448">
          <cell r="C448">
            <v>821457.25622046506</v>
          </cell>
        </row>
        <row r="449">
          <cell r="C449">
            <v>1133769.1800190411</v>
          </cell>
        </row>
        <row r="450">
          <cell r="C450">
            <v>633283.51280205068</v>
          </cell>
        </row>
        <row r="451">
          <cell r="C451">
            <v>392723.33965222083</v>
          </cell>
        </row>
        <row r="452">
          <cell r="C452">
            <v>1409892.2983286078</v>
          </cell>
        </row>
        <row r="453">
          <cell r="C453">
            <v>977499.56573233858</v>
          </cell>
        </row>
        <row r="454">
          <cell r="C454">
            <v>1293481.7170856027</v>
          </cell>
        </row>
        <row r="455">
          <cell r="C455">
            <v>808161.49808084802</v>
          </cell>
        </row>
        <row r="456">
          <cell r="C456">
            <v>976102.3009811223</v>
          </cell>
        </row>
        <row r="457">
          <cell r="C457">
            <v>1011601.0451074827</v>
          </cell>
        </row>
        <row r="458">
          <cell r="C458">
            <v>1111762.3363179681</v>
          </cell>
        </row>
        <row r="459">
          <cell r="C459">
            <v>395278.54135968175</v>
          </cell>
        </row>
        <row r="460">
          <cell r="C460">
            <v>804558.33354420215</v>
          </cell>
        </row>
        <row r="461">
          <cell r="C461">
            <v>826241.88504471432</v>
          </cell>
        </row>
        <row r="462">
          <cell r="C462">
            <v>1377926.2999264472</v>
          </cell>
        </row>
        <row r="463">
          <cell r="C463">
            <v>1156372.5419304739</v>
          </cell>
        </row>
        <row r="464">
          <cell r="C464">
            <v>1528510.4091293227</v>
          </cell>
        </row>
        <row r="465">
          <cell r="C465">
            <v>914217.24918685702</v>
          </cell>
        </row>
        <row r="466">
          <cell r="C466">
            <v>1798668.2395146238</v>
          </cell>
        </row>
        <row r="467">
          <cell r="C467">
            <v>1020575.7842240632</v>
          </cell>
        </row>
        <row r="468">
          <cell r="C468">
            <v>498466.94602133555</v>
          </cell>
        </row>
        <row r="469">
          <cell r="C469">
            <v>795229.30501147197</v>
          </cell>
        </row>
        <row r="470">
          <cell r="C470">
            <v>1551192.5311949542</v>
          </cell>
        </row>
        <row r="471">
          <cell r="C471">
            <v>1154619.7857944102</v>
          </cell>
        </row>
        <row r="472">
          <cell r="C472">
            <v>836039.98482630774</v>
          </cell>
        </row>
        <row r="473">
          <cell r="C473">
            <v>1255751.1304969552</v>
          </cell>
        </row>
        <row r="474">
          <cell r="C474">
            <v>1367777.5710165396</v>
          </cell>
        </row>
        <row r="475">
          <cell r="C475">
            <v>776195.33429812663</v>
          </cell>
        </row>
        <row r="476">
          <cell r="C476">
            <v>2216376.5444505108</v>
          </cell>
        </row>
        <row r="477">
          <cell r="C477">
            <v>1105378.4776735283</v>
          </cell>
        </row>
        <row r="478">
          <cell r="C478">
            <v>597367.75398203731</v>
          </cell>
        </row>
        <row r="479">
          <cell r="C479">
            <v>1150202.4773087983</v>
          </cell>
        </row>
        <row r="480">
          <cell r="C480">
            <v>567474.15608997503</v>
          </cell>
        </row>
        <row r="481">
          <cell r="C481">
            <v>601966.25040165754</v>
          </cell>
        </row>
        <row r="482">
          <cell r="C482">
            <v>846017.755943191</v>
          </cell>
        </row>
        <row r="483">
          <cell r="C483">
            <v>952209.93794355006</v>
          </cell>
        </row>
        <row r="484">
          <cell r="C484">
            <v>1672736.0171730001</v>
          </cell>
        </row>
        <row r="485">
          <cell r="C485">
            <v>2676883.1712883241</v>
          </cell>
        </row>
        <row r="486">
          <cell r="C486">
            <v>972223.30918075843</v>
          </cell>
        </row>
        <row r="487">
          <cell r="C487">
            <v>1081791.3249159616</v>
          </cell>
        </row>
        <row r="488">
          <cell r="C488">
            <v>1390103.2640234889</v>
          </cell>
        </row>
        <row r="489">
          <cell r="C489">
            <v>674052.13680938259</v>
          </cell>
        </row>
        <row r="490">
          <cell r="C490">
            <v>1228813.2773674345</v>
          </cell>
        </row>
        <row r="491">
          <cell r="C491">
            <v>1094045.0521324752</v>
          </cell>
        </row>
        <row r="492">
          <cell r="C492">
            <v>736422.00528460741</v>
          </cell>
        </row>
        <row r="493">
          <cell r="C493">
            <v>1118600.7959222426</v>
          </cell>
        </row>
        <row r="494">
          <cell r="C494">
            <v>845521.93919250497</v>
          </cell>
        </row>
        <row r="495">
          <cell r="C495">
            <v>1121635.7658152222</v>
          </cell>
        </row>
        <row r="496">
          <cell r="C496">
            <v>2069736.3408875589</v>
          </cell>
        </row>
        <row r="497">
          <cell r="C497">
            <v>1269401.5882426426</v>
          </cell>
        </row>
        <row r="498">
          <cell r="C498">
            <v>1080477.0171887723</v>
          </cell>
        </row>
        <row r="499">
          <cell r="C499">
            <v>931334.56362111494</v>
          </cell>
        </row>
        <row r="500">
          <cell r="C500">
            <v>870342.2572817069</v>
          </cell>
        </row>
        <row r="501">
          <cell r="C501">
            <v>798995.91823944158</v>
          </cell>
        </row>
        <row r="502">
          <cell r="C502">
            <v>1052112.7163162739</v>
          </cell>
        </row>
        <row r="503">
          <cell r="C503">
            <v>1149152.3251886629</v>
          </cell>
        </row>
        <row r="504">
          <cell r="C504">
            <v>1135839.2888242514</v>
          </cell>
        </row>
        <row r="505">
          <cell r="C505">
            <v>452760.66533233039</v>
          </cell>
        </row>
        <row r="506">
          <cell r="C506">
            <v>1447192.2322662235</v>
          </cell>
        </row>
        <row r="507">
          <cell r="C507">
            <v>1087717.6530688955</v>
          </cell>
        </row>
        <row r="508">
          <cell r="C508">
            <v>1529900.5927360416</v>
          </cell>
        </row>
        <row r="509">
          <cell r="C509">
            <v>876991.03655938327</v>
          </cell>
        </row>
        <row r="510">
          <cell r="C510">
            <v>1099396.3981940143</v>
          </cell>
        </row>
        <row r="511">
          <cell r="C511">
            <v>1199969.4414274048</v>
          </cell>
        </row>
        <row r="512">
          <cell r="C512">
            <v>562574.04313665652</v>
          </cell>
        </row>
        <row r="513">
          <cell r="C513">
            <v>1903594.0182574182</v>
          </cell>
        </row>
        <row r="514">
          <cell r="C514">
            <v>809197.25506953953</v>
          </cell>
        </row>
        <row r="515">
          <cell r="C515">
            <v>1297212.2570377046</v>
          </cell>
        </row>
        <row r="516">
          <cell r="C516">
            <v>927522.26244913833</v>
          </cell>
        </row>
        <row r="517">
          <cell r="C517">
            <v>1367033.7751643704</v>
          </cell>
        </row>
        <row r="518">
          <cell r="C518">
            <v>729824.94245831005</v>
          </cell>
        </row>
        <row r="519">
          <cell r="C519">
            <v>1425016.6504400426</v>
          </cell>
        </row>
        <row r="520">
          <cell r="C520">
            <v>675135.32738614106</v>
          </cell>
        </row>
        <row r="521">
          <cell r="C521">
            <v>181290.41081370157</v>
          </cell>
        </row>
        <row r="522">
          <cell r="C522">
            <v>1137706.476163096</v>
          </cell>
        </row>
        <row r="523">
          <cell r="C523">
            <v>1282548.3476879408</v>
          </cell>
        </row>
        <row r="524">
          <cell r="C524">
            <v>935945.48351563723</v>
          </cell>
        </row>
        <row r="525">
          <cell r="C525">
            <v>358469.72774850414</v>
          </cell>
        </row>
        <row r="526">
          <cell r="C526">
            <v>1474391.5013508045</v>
          </cell>
        </row>
        <row r="527">
          <cell r="C527">
            <v>1210082.7414116613</v>
          </cell>
        </row>
        <row r="528">
          <cell r="C528">
            <v>343590.01331992762</v>
          </cell>
        </row>
        <row r="529">
          <cell r="C529">
            <v>1073341.4981071062</v>
          </cell>
        </row>
        <row r="530">
          <cell r="C530">
            <v>811246.41481904022</v>
          </cell>
        </row>
        <row r="531">
          <cell r="C531">
            <v>1285320.7602669741</v>
          </cell>
        </row>
        <row r="532">
          <cell r="C532">
            <v>1484777.0060517516</v>
          </cell>
        </row>
        <row r="533">
          <cell r="C533">
            <v>929227.45007352484</v>
          </cell>
        </row>
        <row r="534">
          <cell r="C534">
            <v>1261947.6595985754</v>
          </cell>
        </row>
        <row r="535">
          <cell r="C535">
            <v>104805.33545265649</v>
          </cell>
        </row>
        <row r="536">
          <cell r="C536">
            <v>780467.50974979671</v>
          </cell>
        </row>
        <row r="537">
          <cell r="C537">
            <v>1063358.5800312203</v>
          </cell>
        </row>
        <row r="538">
          <cell r="C538">
            <v>1580382.9516200079</v>
          </cell>
        </row>
        <row r="539">
          <cell r="C539">
            <v>688095.70679242106</v>
          </cell>
        </row>
        <row r="540">
          <cell r="C540">
            <v>1908024.9637863019</v>
          </cell>
        </row>
        <row r="541">
          <cell r="C541">
            <v>1331057.2420089615</v>
          </cell>
        </row>
        <row r="542">
          <cell r="C542">
            <v>910126.67115035746</v>
          </cell>
        </row>
        <row r="543">
          <cell r="C543">
            <v>488986.81943096331</v>
          </cell>
        </row>
        <row r="544">
          <cell r="C544">
            <v>917841.80492539308</v>
          </cell>
        </row>
        <row r="545">
          <cell r="C545">
            <v>1143433.7362491826</v>
          </cell>
        </row>
        <row r="546">
          <cell r="C546">
            <v>1477284.930360978</v>
          </cell>
        </row>
        <row r="547">
          <cell r="C547">
            <v>1149501.8046709935</v>
          </cell>
        </row>
        <row r="548">
          <cell r="C548">
            <v>1690684.9806541903</v>
          </cell>
        </row>
        <row r="549">
          <cell r="C549">
            <v>900005.83496007032</v>
          </cell>
        </row>
        <row r="550">
          <cell r="C550">
            <v>580528.82266728324</v>
          </cell>
        </row>
        <row r="551">
          <cell r="C551">
            <v>876685.89242006605</v>
          </cell>
        </row>
        <row r="552">
          <cell r="C552">
            <v>485111.09808497579</v>
          </cell>
        </row>
        <row r="553">
          <cell r="C553">
            <v>1197756.4930566894</v>
          </cell>
        </row>
        <row r="554">
          <cell r="C554">
            <v>1186791.3554686953</v>
          </cell>
        </row>
        <row r="555">
          <cell r="C555">
            <v>1631520.421804029</v>
          </cell>
        </row>
        <row r="556">
          <cell r="C556">
            <v>1231328.5646554686</v>
          </cell>
        </row>
        <row r="557">
          <cell r="C557">
            <v>-110421.02544828039</v>
          </cell>
        </row>
        <row r="558">
          <cell r="C558">
            <v>973493.59367267077</v>
          </cell>
        </row>
        <row r="559">
          <cell r="C559">
            <v>950488.78104534443</v>
          </cell>
        </row>
        <row r="560">
          <cell r="C560">
            <v>1682680.4916499448</v>
          </cell>
        </row>
        <row r="561">
          <cell r="C561">
            <v>1065124.6105908023</v>
          </cell>
        </row>
        <row r="562">
          <cell r="C562">
            <v>700817.307920594</v>
          </cell>
        </row>
        <row r="563">
          <cell r="C563">
            <v>1526201.0985787055</v>
          </cell>
        </row>
        <row r="564">
          <cell r="C564">
            <v>1209196.1664291895</v>
          </cell>
        </row>
        <row r="565">
          <cell r="C565">
            <v>1191541.5459838803</v>
          </cell>
        </row>
        <row r="566">
          <cell r="C566">
            <v>1663520.9762534061</v>
          </cell>
        </row>
        <row r="567">
          <cell r="C567">
            <v>1537064.362213789</v>
          </cell>
        </row>
        <row r="568">
          <cell r="C568">
            <v>1178187.3885708763</v>
          </cell>
        </row>
        <row r="569">
          <cell r="C569">
            <v>308161.85675216094</v>
          </cell>
        </row>
        <row r="570">
          <cell r="C570">
            <v>1043403.6706808947</v>
          </cell>
        </row>
        <row r="571">
          <cell r="C571">
            <v>608461.24331315083</v>
          </cell>
        </row>
        <row r="572">
          <cell r="C572">
            <v>1115739.5557459143</v>
          </cell>
        </row>
        <row r="573">
          <cell r="C573">
            <v>1480693.5314865913</v>
          </cell>
        </row>
        <row r="574">
          <cell r="C574">
            <v>1199790.0816408535</v>
          </cell>
        </row>
        <row r="575">
          <cell r="C575">
            <v>1062709.593559176</v>
          </cell>
        </row>
        <row r="576">
          <cell r="C576">
            <v>977221.91576961079</v>
          </cell>
        </row>
        <row r="577">
          <cell r="C577">
            <v>989680.73028836714</v>
          </cell>
        </row>
        <row r="578">
          <cell r="C578">
            <v>852362.90048200265</v>
          </cell>
        </row>
        <row r="579">
          <cell r="C579">
            <v>881978.66161846009</v>
          </cell>
        </row>
        <row r="580">
          <cell r="C580">
            <v>612941.95161190024</v>
          </cell>
        </row>
        <row r="581">
          <cell r="C581">
            <v>1010790.9070812864</v>
          </cell>
        </row>
        <row r="582">
          <cell r="C582">
            <v>1085786.496566453</v>
          </cell>
        </row>
        <row r="583">
          <cell r="C583">
            <v>1447243.944879886</v>
          </cell>
        </row>
        <row r="584">
          <cell r="C584">
            <v>999866.03560403013</v>
          </cell>
        </row>
        <row r="585">
          <cell r="C585">
            <v>759277.75579666137</v>
          </cell>
        </row>
        <row r="586">
          <cell r="C586">
            <v>1125702.8788794552</v>
          </cell>
        </row>
        <row r="587">
          <cell r="C587">
            <v>1180959.3798758378</v>
          </cell>
        </row>
        <row r="588">
          <cell r="C588">
            <v>980277.5173009797</v>
          </cell>
        </row>
        <row r="589">
          <cell r="C589">
            <v>1147722.5954379973</v>
          </cell>
        </row>
        <row r="590">
          <cell r="C590">
            <v>712270.04376379342</v>
          </cell>
        </row>
        <row r="591">
          <cell r="C591">
            <v>1027325.5928912924</v>
          </cell>
        </row>
        <row r="592">
          <cell r="C592">
            <v>-190322.98333230219</v>
          </cell>
        </row>
        <row r="593">
          <cell r="C593">
            <v>446302.43024472171</v>
          </cell>
        </row>
        <row r="594">
          <cell r="C594">
            <v>1393770.2870499543</v>
          </cell>
        </row>
        <row r="595">
          <cell r="C595">
            <v>1564291.4853467215</v>
          </cell>
        </row>
        <row r="596">
          <cell r="C596">
            <v>974121.00298144191</v>
          </cell>
        </row>
        <row r="597">
          <cell r="C597">
            <v>532644.74147738668</v>
          </cell>
        </row>
        <row r="598">
          <cell r="C598">
            <v>759858.33253359166</v>
          </cell>
        </row>
        <row r="599">
          <cell r="C599">
            <v>1107136.7326261345</v>
          </cell>
        </row>
        <row r="600">
          <cell r="C600">
            <v>-423447.04334742087</v>
          </cell>
        </row>
        <row r="601">
          <cell r="C601">
            <v>1117404.4560813352</v>
          </cell>
        </row>
        <row r="602">
          <cell r="C602">
            <v>1107277.0117136436</v>
          </cell>
        </row>
        <row r="603">
          <cell r="C603">
            <v>1121381.1096367408</v>
          </cell>
        </row>
        <row r="604">
          <cell r="C604">
            <v>1353436.2949059852</v>
          </cell>
        </row>
        <row r="605">
          <cell r="C605">
            <v>1420494.1004079441</v>
          </cell>
        </row>
        <row r="606">
          <cell r="C606">
            <v>1089125.0011202216</v>
          </cell>
        </row>
        <row r="607">
          <cell r="C607">
            <v>214243.45023385272</v>
          </cell>
        </row>
        <row r="608">
          <cell r="C608">
            <v>906654.04287722148</v>
          </cell>
        </row>
        <row r="609">
          <cell r="C609">
            <v>1733258.250961985</v>
          </cell>
        </row>
        <row r="610">
          <cell r="C610">
            <v>592928.21223290171</v>
          </cell>
        </row>
        <row r="611">
          <cell r="C611">
            <v>1010653.37852061</v>
          </cell>
        </row>
        <row r="612">
          <cell r="C612">
            <v>937769.56909976806</v>
          </cell>
        </row>
        <row r="613">
          <cell r="C613">
            <v>954068.23723414505</v>
          </cell>
        </row>
        <row r="614">
          <cell r="C614">
            <v>1228713.1833206664</v>
          </cell>
        </row>
        <row r="615">
          <cell r="C615">
            <v>281141.34545065381</v>
          </cell>
        </row>
        <row r="616">
          <cell r="C616">
            <v>473217.27404834924</v>
          </cell>
        </row>
        <row r="617">
          <cell r="C617">
            <v>755902.35413516662</v>
          </cell>
        </row>
        <row r="618">
          <cell r="C618">
            <v>473818.67526060774</v>
          </cell>
        </row>
        <row r="619">
          <cell r="C619">
            <v>1089178.6984028041</v>
          </cell>
        </row>
        <row r="620">
          <cell r="C620">
            <v>1351200.9942029992</v>
          </cell>
        </row>
        <row r="621">
          <cell r="C621">
            <v>738545.43275711208</v>
          </cell>
        </row>
        <row r="622">
          <cell r="C622">
            <v>701434.32889279607</v>
          </cell>
        </row>
        <row r="623">
          <cell r="C623">
            <v>725530.03857955593</v>
          </cell>
        </row>
        <row r="624">
          <cell r="C624">
            <v>621769.76150262658</v>
          </cell>
        </row>
        <row r="625">
          <cell r="C625">
            <v>1005299.0937637981</v>
          </cell>
        </row>
        <row r="626">
          <cell r="C626">
            <v>1186635.4912652411</v>
          </cell>
        </row>
        <row r="627">
          <cell r="C627">
            <v>856941.0175812568</v>
          </cell>
        </row>
        <row r="628">
          <cell r="C628">
            <v>1322153.6409865981</v>
          </cell>
        </row>
        <row r="629">
          <cell r="C629">
            <v>1275618.8027183004</v>
          </cell>
        </row>
        <row r="630">
          <cell r="C630">
            <v>710296.02887993865</v>
          </cell>
        </row>
        <row r="631">
          <cell r="C631">
            <v>1155629.4721692915</v>
          </cell>
        </row>
        <row r="632">
          <cell r="C632">
            <v>682724.39414774557</v>
          </cell>
        </row>
        <row r="633">
          <cell r="C633">
            <v>2148550.9785916917</v>
          </cell>
        </row>
        <row r="634">
          <cell r="C634">
            <v>1162840.2814975418</v>
          </cell>
        </row>
        <row r="635">
          <cell r="C635">
            <v>414920.67555707169</v>
          </cell>
        </row>
        <row r="636">
          <cell r="C636">
            <v>987386.8671614998</v>
          </cell>
        </row>
        <row r="637">
          <cell r="C637">
            <v>936699.98196212319</v>
          </cell>
        </row>
        <row r="638">
          <cell r="C638">
            <v>621030.19001299166</v>
          </cell>
        </row>
        <row r="639">
          <cell r="C639">
            <v>715621.58822021633</v>
          </cell>
        </row>
        <row r="640">
          <cell r="C640">
            <v>880877.7801847388</v>
          </cell>
        </row>
        <row r="641">
          <cell r="C641">
            <v>1368841.9590614557</v>
          </cell>
        </row>
        <row r="642">
          <cell r="C642">
            <v>1140215.9070606574</v>
          </cell>
        </row>
        <row r="643">
          <cell r="C643">
            <v>1487139.0019127396</v>
          </cell>
        </row>
        <row r="644">
          <cell r="C644">
            <v>1520329.5105169327</v>
          </cell>
        </row>
        <row r="645">
          <cell r="C645">
            <v>1023262.6823952545</v>
          </cell>
        </row>
        <row r="646">
          <cell r="C646">
            <v>699251.72897343617</v>
          </cell>
        </row>
        <row r="647">
          <cell r="C647">
            <v>493644.79984404158</v>
          </cell>
        </row>
        <row r="648">
          <cell r="C648">
            <v>1009572.7709109125</v>
          </cell>
        </row>
        <row r="649">
          <cell r="C649">
            <v>745765.34147667594</v>
          </cell>
        </row>
        <row r="650">
          <cell r="C650">
            <v>660992.84781121113</v>
          </cell>
        </row>
        <row r="651">
          <cell r="C651">
            <v>803631.25982899836</v>
          </cell>
        </row>
        <row r="652">
          <cell r="C652">
            <v>1159921.6131290928</v>
          </cell>
        </row>
        <row r="653">
          <cell r="C653">
            <v>1411935.0746111842</v>
          </cell>
        </row>
        <row r="654">
          <cell r="C654">
            <v>1219075.9010194601</v>
          </cell>
        </row>
        <row r="655">
          <cell r="C655">
            <v>1018825.7953752417</v>
          </cell>
        </row>
        <row r="656">
          <cell r="C656">
            <v>622364.17191402428</v>
          </cell>
        </row>
        <row r="657">
          <cell r="C657">
            <v>1391346.73849489</v>
          </cell>
        </row>
        <row r="658">
          <cell r="C658">
            <v>809112.19270032016</v>
          </cell>
        </row>
        <row r="659">
          <cell r="C659">
            <v>913193.92036547733</v>
          </cell>
        </row>
        <row r="660">
          <cell r="C660">
            <v>1209849.3605698266</v>
          </cell>
        </row>
        <row r="661">
          <cell r="C661">
            <v>416541.02042893728</v>
          </cell>
        </row>
        <row r="662">
          <cell r="C662">
            <v>1298459.4752982606</v>
          </cell>
        </row>
        <row r="663">
          <cell r="C663">
            <v>1329418.8243516511</v>
          </cell>
        </row>
        <row r="664">
          <cell r="C664">
            <v>1151089.1279114822</v>
          </cell>
        </row>
        <row r="665">
          <cell r="C665">
            <v>910269.10874400253</v>
          </cell>
        </row>
        <row r="666">
          <cell r="C666">
            <v>810406.56328384089</v>
          </cell>
        </row>
        <row r="667">
          <cell r="C667">
            <v>75779.228520343895</v>
          </cell>
        </row>
        <row r="668">
          <cell r="C668">
            <v>701501.13011149084</v>
          </cell>
        </row>
        <row r="669">
          <cell r="C669">
            <v>1567832.8022697975</v>
          </cell>
        </row>
        <row r="670">
          <cell r="C670">
            <v>1584935.1472884272</v>
          </cell>
        </row>
        <row r="671">
          <cell r="C671">
            <v>1057243.311652723</v>
          </cell>
        </row>
        <row r="672">
          <cell r="C672">
            <v>601157.57567394478</v>
          </cell>
        </row>
        <row r="673">
          <cell r="C673">
            <v>759680.13632989593</v>
          </cell>
        </row>
        <row r="674">
          <cell r="C674">
            <v>1051619.2226955446</v>
          </cell>
        </row>
        <row r="675">
          <cell r="C675">
            <v>1044212.5098316805</v>
          </cell>
        </row>
        <row r="676">
          <cell r="C676">
            <v>1222906.5684229478</v>
          </cell>
        </row>
        <row r="677">
          <cell r="C677">
            <v>768378.93988335633</v>
          </cell>
        </row>
        <row r="678">
          <cell r="C678">
            <v>709748.90208811767</v>
          </cell>
        </row>
        <row r="679">
          <cell r="C679">
            <v>499841.85148863035</v>
          </cell>
        </row>
        <row r="680">
          <cell r="C680">
            <v>1216902.4049010025</v>
          </cell>
        </row>
        <row r="681">
          <cell r="C681">
            <v>938478.18633825576</v>
          </cell>
        </row>
        <row r="682">
          <cell r="C682">
            <v>939796.97128032485</v>
          </cell>
        </row>
        <row r="683">
          <cell r="C683">
            <v>1241864.0137113598</v>
          </cell>
        </row>
        <row r="684">
          <cell r="C684">
            <v>1117618.0632563645</v>
          </cell>
        </row>
        <row r="685">
          <cell r="C685">
            <v>1030176.8551552346</v>
          </cell>
        </row>
        <row r="686">
          <cell r="C686">
            <v>1386660.137539028</v>
          </cell>
        </row>
        <row r="687">
          <cell r="C687">
            <v>578199.07586534624</v>
          </cell>
        </row>
        <row r="688">
          <cell r="C688">
            <v>982396.79502679862</v>
          </cell>
        </row>
        <row r="689">
          <cell r="C689">
            <v>1274574.1371695735</v>
          </cell>
        </row>
        <row r="690">
          <cell r="C690">
            <v>1032487.3979688713</v>
          </cell>
        </row>
        <row r="691">
          <cell r="C691">
            <v>1074791.6087813987</v>
          </cell>
        </row>
        <row r="692">
          <cell r="C692">
            <v>849759.39287358976</v>
          </cell>
        </row>
        <row r="693">
          <cell r="C693">
            <v>1432516.7510048791</v>
          </cell>
        </row>
        <row r="694">
          <cell r="C694">
            <v>993140.09407556744</v>
          </cell>
        </row>
        <row r="695">
          <cell r="C695">
            <v>706649.66221444157</v>
          </cell>
        </row>
        <row r="696">
          <cell r="C696">
            <v>798018.51297563897</v>
          </cell>
        </row>
        <row r="697">
          <cell r="C697">
            <v>695729.24285540497</v>
          </cell>
        </row>
        <row r="698">
          <cell r="C698">
            <v>913011.44821280392</v>
          </cell>
        </row>
        <row r="699">
          <cell r="C699">
            <v>1087330.1657292729</v>
          </cell>
        </row>
        <row r="700">
          <cell r="C700">
            <v>1243246.7482650117</v>
          </cell>
        </row>
        <row r="701">
          <cell r="C701">
            <v>286197.13687585294</v>
          </cell>
        </row>
        <row r="702">
          <cell r="C702">
            <v>1183053.8247017802</v>
          </cell>
        </row>
        <row r="703">
          <cell r="C703">
            <v>1679618.4533869568</v>
          </cell>
        </row>
        <row r="704">
          <cell r="C704">
            <v>1431961.2744421372</v>
          </cell>
        </row>
        <row r="705">
          <cell r="C705">
            <v>640276.88492875639</v>
          </cell>
        </row>
        <row r="706">
          <cell r="C706">
            <v>1159995.2766261215</v>
          </cell>
        </row>
        <row r="707">
          <cell r="C707">
            <v>397696.12923619733</v>
          </cell>
        </row>
        <row r="708">
          <cell r="C708">
            <v>1866947.4436794566</v>
          </cell>
        </row>
        <row r="709">
          <cell r="C709">
            <v>729444.50671001419</v>
          </cell>
        </row>
        <row r="710">
          <cell r="C710">
            <v>865895.66547006893</v>
          </cell>
        </row>
        <row r="711">
          <cell r="C711">
            <v>2130304.256597558</v>
          </cell>
        </row>
        <row r="712">
          <cell r="C712">
            <v>1409692.1795871083</v>
          </cell>
        </row>
        <row r="713">
          <cell r="C713">
            <v>1871662.9595801025</v>
          </cell>
        </row>
        <row r="714">
          <cell r="C714">
            <v>1342099.6486252437</v>
          </cell>
        </row>
        <row r="715">
          <cell r="C715">
            <v>514734.57504066266</v>
          </cell>
        </row>
        <row r="716">
          <cell r="C716">
            <v>264211.17933534528</v>
          </cell>
        </row>
        <row r="717">
          <cell r="C717">
            <v>371201.18956531142</v>
          </cell>
        </row>
        <row r="718">
          <cell r="C718">
            <v>1261036.3638386221</v>
          </cell>
        </row>
        <row r="719">
          <cell r="C719">
            <v>548259.04585866584</v>
          </cell>
        </row>
        <row r="720">
          <cell r="C720">
            <v>1186578.1683926934</v>
          </cell>
        </row>
        <row r="721">
          <cell r="C721">
            <v>831545.58451816195</v>
          </cell>
        </row>
        <row r="722">
          <cell r="C722">
            <v>961522.40063207608</v>
          </cell>
        </row>
        <row r="723">
          <cell r="C723">
            <v>931376.50501091848</v>
          </cell>
        </row>
        <row r="724">
          <cell r="C724">
            <v>702291.06298140378</v>
          </cell>
        </row>
        <row r="725">
          <cell r="C725">
            <v>1148388.4974500106</v>
          </cell>
        </row>
        <row r="726">
          <cell r="C726">
            <v>1382154.6466332222</v>
          </cell>
        </row>
        <row r="727">
          <cell r="C727">
            <v>607615.17103180755</v>
          </cell>
        </row>
        <row r="728">
          <cell r="C728">
            <v>897050.78761031711</v>
          </cell>
        </row>
        <row r="729">
          <cell r="C729">
            <v>686283.95656440849</v>
          </cell>
        </row>
        <row r="730">
          <cell r="C730">
            <v>1388885.8426540615</v>
          </cell>
        </row>
        <row r="731">
          <cell r="C731">
            <v>771424.48440219415</v>
          </cell>
        </row>
        <row r="732">
          <cell r="C732">
            <v>217299.90451731312</v>
          </cell>
        </row>
        <row r="733">
          <cell r="C733">
            <v>1136292.2470370824</v>
          </cell>
        </row>
        <row r="734">
          <cell r="C734">
            <v>1251660.168190199</v>
          </cell>
        </row>
        <row r="735">
          <cell r="C735">
            <v>1116515.357772188</v>
          </cell>
        </row>
        <row r="736">
          <cell r="C736">
            <v>-14842.674177053967</v>
          </cell>
        </row>
        <row r="737">
          <cell r="C737">
            <v>1183330.2640411076</v>
          </cell>
        </row>
        <row r="738">
          <cell r="C738">
            <v>973622.59516077256</v>
          </cell>
        </row>
        <row r="739">
          <cell r="C739">
            <v>1058329.1936729585</v>
          </cell>
        </row>
        <row r="740">
          <cell r="C740">
            <v>527662.80845392321</v>
          </cell>
        </row>
        <row r="741">
          <cell r="C741">
            <v>672667.32191807427</v>
          </cell>
        </row>
        <row r="742">
          <cell r="C742">
            <v>1443676.7376868019</v>
          </cell>
        </row>
        <row r="743">
          <cell r="C743">
            <v>1414701.1182955606</v>
          </cell>
        </row>
        <row r="744">
          <cell r="C744">
            <v>523758.29953903449</v>
          </cell>
        </row>
        <row r="745">
          <cell r="C745">
            <v>1310070.0069455737</v>
          </cell>
        </row>
        <row r="746">
          <cell r="C746">
            <v>959217.82683599787</v>
          </cell>
        </row>
        <row r="747">
          <cell r="C747">
            <v>603232.35973619972</v>
          </cell>
        </row>
        <row r="748">
          <cell r="C748">
            <v>1028904.1379636076</v>
          </cell>
        </row>
        <row r="749">
          <cell r="C749">
            <v>2404631.5476164315</v>
          </cell>
        </row>
        <row r="750">
          <cell r="C750">
            <v>806975.38839649456</v>
          </cell>
        </row>
        <row r="751">
          <cell r="C751">
            <v>257518.51666050975</v>
          </cell>
        </row>
        <row r="752">
          <cell r="C752">
            <v>969965.40874112281</v>
          </cell>
        </row>
        <row r="753">
          <cell r="C753">
            <v>777638.26713625435</v>
          </cell>
        </row>
        <row r="754">
          <cell r="C754">
            <v>1219207.7754571494</v>
          </cell>
        </row>
        <row r="755">
          <cell r="C755">
            <v>1035699.2900685145</v>
          </cell>
        </row>
        <row r="756">
          <cell r="C756">
            <v>1717193.652572297</v>
          </cell>
        </row>
        <row r="757">
          <cell r="C757">
            <v>1249074.4309077526</v>
          </cell>
        </row>
        <row r="758">
          <cell r="C758">
            <v>628046.98280614847</v>
          </cell>
        </row>
        <row r="759">
          <cell r="C759">
            <v>1125553.0614045165</v>
          </cell>
        </row>
        <row r="760">
          <cell r="C760">
            <v>1180974.6948346235</v>
          </cell>
        </row>
        <row r="761">
          <cell r="C761">
            <v>1145771.3565493859</v>
          </cell>
        </row>
        <row r="762">
          <cell r="C762">
            <v>203501.73117787007</v>
          </cell>
        </row>
        <row r="763">
          <cell r="C763">
            <v>1190912.5886647683</v>
          </cell>
        </row>
        <row r="764">
          <cell r="C764">
            <v>719347.78480344324</v>
          </cell>
        </row>
        <row r="765">
          <cell r="C765">
            <v>954470.04877729155</v>
          </cell>
        </row>
        <row r="766">
          <cell r="C766">
            <v>1150872.9354996276</v>
          </cell>
        </row>
        <row r="767">
          <cell r="C767">
            <v>1509246.543353026</v>
          </cell>
        </row>
        <row r="768">
          <cell r="C768">
            <v>1677607.2727564727</v>
          </cell>
        </row>
        <row r="769">
          <cell r="C769">
            <v>968298.30261108221</v>
          </cell>
        </row>
        <row r="770">
          <cell r="C770">
            <v>401333.03219786496</v>
          </cell>
        </row>
        <row r="771">
          <cell r="C771">
            <v>1044137.7544833026</v>
          </cell>
        </row>
        <row r="772">
          <cell r="C772">
            <v>689176.97884374217</v>
          </cell>
        </row>
        <row r="773">
          <cell r="C773">
            <v>1520782.1839573043</v>
          </cell>
        </row>
        <row r="774">
          <cell r="C774">
            <v>1337312.7205607961</v>
          </cell>
        </row>
        <row r="775">
          <cell r="C775">
            <v>1327369.0405551607</v>
          </cell>
        </row>
        <row r="776">
          <cell r="C776">
            <v>1452941.8552113022</v>
          </cell>
        </row>
        <row r="777">
          <cell r="C777">
            <v>531830.96155954991</v>
          </cell>
        </row>
        <row r="778">
          <cell r="C778">
            <v>878662.46985438629</v>
          </cell>
        </row>
        <row r="779">
          <cell r="C779">
            <v>1080397.6731296089</v>
          </cell>
        </row>
        <row r="780">
          <cell r="C780">
            <v>1370940.0931794134</v>
          </cell>
        </row>
        <row r="781">
          <cell r="C781">
            <v>1164622.1250311828</v>
          </cell>
        </row>
        <row r="782">
          <cell r="C782">
            <v>825955.9341973922</v>
          </cell>
        </row>
        <row r="783">
          <cell r="C783">
            <v>901152.78442476236</v>
          </cell>
        </row>
        <row r="784">
          <cell r="C784">
            <v>807516.64309096558</v>
          </cell>
        </row>
        <row r="785">
          <cell r="C785">
            <v>1818864.7172165883</v>
          </cell>
        </row>
        <row r="786">
          <cell r="C786">
            <v>498681.28704560938</v>
          </cell>
        </row>
        <row r="787">
          <cell r="C787">
            <v>584731.39440979413</v>
          </cell>
        </row>
        <row r="788">
          <cell r="C788">
            <v>1225321.3985993478</v>
          </cell>
        </row>
        <row r="789">
          <cell r="C789">
            <v>1407298.4740557675</v>
          </cell>
        </row>
        <row r="790">
          <cell r="C790">
            <v>1568671.2815391528</v>
          </cell>
        </row>
        <row r="791">
          <cell r="C791">
            <v>868019.32608215848</v>
          </cell>
        </row>
        <row r="792">
          <cell r="C792">
            <v>702058.52032299177</v>
          </cell>
        </row>
        <row r="793">
          <cell r="C793">
            <v>895349.89908808982</v>
          </cell>
        </row>
        <row r="794">
          <cell r="C794">
            <v>934841.20747163543</v>
          </cell>
        </row>
        <row r="795">
          <cell r="C795">
            <v>709853.74130974174</v>
          </cell>
        </row>
        <row r="796">
          <cell r="C796">
            <v>766039.94633708836</v>
          </cell>
        </row>
        <row r="797">
          <cell r="C797">
            <v>1489519.0525832013</v>
          </cell>
        </row>
        <row r="798">
          <cell r="C798">
            <v>1415601.9706480561</v>
          </cell>
        </row>
        <row r="799">
          <cell r="C799">
            <v>1328479.5563623302</v>
          </cell>
        </row>
        <row r="800">
          <cell r="C800">
            <v>630985.23769580282</v>
          </cell>
        </row>
        <row r="801">
          <cell r="C801">
            <v>271876.4335450622</v>
          </cell>
        </row>
        <row r="802">
          <cell r="C802">
            <v>1265678.9338083211</v>
          </cell>
        </row>
        <row r="803">
          <cell r="C803">
            <v>1198617.181472166</v>
          </cell>
        </row>
        <row r="804">
          <cell r="C804">
            <v>1266374.6752465742</v>
          </cell>
        </row>
        <row r="805">
          <cell r="C805">
            <v>1007673.0488273975</v>
          </cell>
        </row>
        <row r="806">
          <cell r="C806">
            <v>269699.12549098779</v>
          </cell>
        </row>
        <row r="807">
          <cell r="C807">
            <v>1310235.3759933198</v>
          </cell>
        </row>
        <row r="808">
          <cell r="C808">
            <v>-119758.95965603273</v>
          </cell>
        </row>
        <row r="809">
          <cell r="C809">
            <v>1227256.4673911477</v>
          </cell>
        </row>
        <row r="810">
          <cell r="C810">
            <v>754660.16285699909</v>
          </cell>
        </row>
        <row r="811">
          <cell r="C811">
            <v>850612.44707226206</v>
          </cell>
        </row>
        <row r="812">
          <cell r="C812">
            <v>948304.08171030029</v>
          </cell>
        </row>
        <row r="813">
          <cell r="C813">
            <v>-14156.333470037789</v>
          </cell>
        </row>
        <row r="814">
          <cell r="C814">
            <v>1440402.8477927651</v>
          </cell>
        </row>
        <row r="815">
          <cell r="C815">
            <v>943127.55782275402</v>
          </cell>
        </row>
        <row r="816">
          <cell r="C816">
            <v>781015.06783031905</v>
          </cell>
        </row>
        <row r="817">
          <cell r="C817">
            <v>814727.80519323971</v>
          </cell>
        </row>
        <row r="818">
          <cell r="C818">
            <v>1408871.458524406</v>
          </cell>
        </row>
        <row r="819">
          <cell r="C819">
            <v>164972.65551928722</v>
          </cell>
        </row>
        <row r="820">
          <cell r="C820">
            <v>771407.13556656498</v>
          </cell>
        </row>
        <row r="821">
          <cell r="C821">
            <v>611573.3803370113</v>
          </cell>
        </row>
        <row r="822">
          <cell r="C822">
            <v>814314.10653147765</v>
          </cell>
        </row>
        <row r="823">
          <cell r="C823">
            <v>842085.59224166023</v>
          </cell>
        </row>
        <row r="824">
          <cell r="C824">
            <v>1473950.338672183</v>
          </cell>
        </row>
        <row r="825">
          <cell r="C825">
            <v>1468444.3752534939</v>
          </cell>
        </row>
        <row r="826">
          <cell r="C826">
            <v>344293.88718151778</v>
          </cell>
        </row>
        <row r="827">
          <cell r="C827">
            <v>3026931.7569269836</v>
          </cell>
        </row>
        <row r="828">
          <cell r="C828">
            <v>431943.62670308247</v>
          </cell>
        </row>
        <row r="829">
          <cell r="C829">
            <v>684330.83910149965</v>
          </cell>
        </row>
        <row r="830">
          <cell r="C830">
            <v>1070888.4191383403</v>
          </cell>
        </row>
        <row r="831">
          <cell r="C831">
            <v>1104226.2359510972</v>
          </cell>
        </row>
        <row r="832">
          <cell r="C832">
            <v>805525.60116309265</v>
          </cell>
        </row>
        <row r="833">
          <cell r="C833">
            <v>1126519.7586195446</v>
          </cell>
        </row>
        <row r="834">
          <cell r="C834">
            <v>1246019.6433768785</v>
          </cell>
        </row>
        <row r="835">
          <cell r="C835">
            <v>791856.45793343033</v>
          </cell>
        </row>
        <row r="836">
          <cell r="C836">
            <v>974381.74146998359</v>
          </cell>
        </row>
        <row r="837">
          <cell r="C837">
            <v>463657.80751715624</v>
          </cell>
        </row>
        <row r="838">
          <cell r="C838">
            <v>1524330.8168846192</v>
          </cell>
        </row>
        <row r="839">
          <cell r="C839">
            <v>340529.55663397687</v>
          </cell>
        </row>
        <row r="840">
          <cell r="C840">
            <v>581735.12546194636</v>
          </cell>
        </row>
        <row r="841">
          <cell r="C841">
            <v>888634.67413165828</v>
          </cell>
        </row>
        <row r="842">
          <cell r="C842">
            <v>1669318.7226136415</v>
          </cell>
        </row>
        <row r="843">
          <cell r="C843">
            <v>1164402.9697358215</v>
          </cell>
        </row>
        <row r="844">
          <cell r="C844">
            <v>1192104.1619177603</v>
          </cell>
        </row>
        <row r="845">
          <cell r="C845">
            <v>702263.00337401265</v>
          </cell>
        </row>
        <row r="846">
          <cell r="C846">
            <v>733675.24235867732</v>
          </cell>
        </row>
        <row r="847">
          <cell r="C847">
            <v>1074762.5953184008</v>
          </cell>
        </row>
        <row r="848">
          <cell r="C848">
            <v>351370.33583295066</v>
          </cell>
        </row>
        <row r="849">
          <cell r="C849">
            <v>1639751.5063981018</v>
          </cell>
        </row>
        <row r="850">
          <cell r="C850">
            <v>772333.48193684651</v>
          </cell>
        </row>
        <row r="851">
          <cell r="C851">
            <v>924006.65453684656</v>
          </cell>
        </row>
        <row r="852">
          <cell r="C852">
            <v>976376.83956574136</v>
          </cell>
        </row>
        <row r="853">
          <cell r="C853">
            <v>1108288.4654128961</v>
          </cell>
        </row>
        <row r="854">
          <cell r="C854">
            <v>459880.4730487169</v>
          </cell>
        </row>
        <row r="855">
          <cell r="C855">
            <v>772284.16830353043</v>
          </cell>
        </row>
        <row r="856">
          <cell r="C856">
            <v>938848.74082816974</v>
          </cell>
        </row>
        <row r="857">
          <cell r="C857">
            <v>807630.39774097083</v>
          </cell>
        </row>
        <row r="858">
          <cell r="C858">
            <v>1184206.2600650452</v>
          </cell>
        </row>
        <row r="859">
          <cell r="C859">
            <v>922118.4997499492</v>
          </cell>
        </row>
        <row r="860">
          <cell r="C860">
            <v>2004030.0493075743</v>
          </cell>
        </row>
        <row r="861">
          <cell r="C861">
            <v>717736.79271774238</v>
          </cell>
        </row>
        <row r="862">
          <cell r="C862">
            <v>908956.1141906525</v>
          </cell>
        </row>
        <row r="863">
          <cell r="C863">
            <v>424415.12847106543</v>
          </cell>
        </row>
        <row r="864">
          <cell r="C864">
            <v>1329869.7338712127</v>
          </cell>
        </row>
        <row r="865">
          <cell r="C865">
            <v>420677.21340206347</v>
          </cell>
        </row>
        <row r="866">
          <cell r="C866">
            <v>830572.1947308043</v>
          </cell>
        </row>
        <row r="867">
          <cell r="C867">
            <v>1002863.4843183387</v>
          </cell>
        </row>
        <row r="868">
          <cell r="C868">
            <v>578370.83602541161</v>
          </cell>
        </row>
        <row r="869">
          <cell r="C869">
            <v>499736.25363997999</v>
          </cell>
        </row>
        <row r="870">
          <cell r="C870">
            <v>1183891.3353081115</v>
          </cell>
        </row>
        <row r="871">
          <cell r="C871">
            <v>1338339.2204306871</v>
          </cell>
        </row>
        <row r="872">
          <cell r="C872">
            <v>1198505.1490414487</v>
          </cell>
        </row>
        <row r="873">
          <cell r="C873">
            <v>1396161.1937590793</v>
          </cell>
        </row>
        <row r="874">
          <cell r="C874">
            <v>791449.71772637696</v>
          </cell>
        </row>
        <row r="875">
          <cell r="C875">
            <v>727336.2054371452</v>
          </cell>
        </row>
        <row r="876">
          <cell r="C876">
            <v>1356776.5067915791</v>
          </cell>
        </row>
        <row r="877">
          <cell r="C877">
            <v>440983.41914489248</v>
          </cell>
        </row>
        <row r="878">
          <cell r="C878">
            <v>820842.91708076186</v>
          </cell>
        </row>
        <row r="879">
          <cell r="C879">
            <v>2022688.4401597662</v>
          </cell>
        </row>
        <row r="880">
          <cell r="C880">
            <v>628246.23480374715</v>
          </cell>
        </row>
        <row r="881">
          <cell r="C881">
            <v>1413277.2802950575</v>
          </cell>
        </row>
        <row r="882">
          <cell r="C882">
            <v>1320372.899473421</v>
          </cell>
        </row>
        <row r="883">
          <cell r="C883">
            <v>1125672.8510603933</v>
          </cell>
        </row>
        <row r="884">
          <cell r="C884">
            <v>949174.55389887979</v>
          </cell>
        </row>
        <row r="885">
          <cell r="C885">
            <v>1006824.8103879216</v>
          </cell>
        </row>
        <row r="886">
          <cell r="C886">
            <v>912344.89954198443</v>
          </cell>
        </row>
        <row r="887">
          <cell r="C887">
            <v>1132883.6965668465</v>
          </cell>
        </row>
        <row r="888">
          <cell r="C888">
            <v>1082109.6351310608</v>
          </cell>
        </row>
        <row r="889">
          <cell r="C889">
            <v>1527522.3331626267</v>
          </cell>
        </row>
        <row r="890">
          <cell r="C890">
            <v>1481287.1639564245</v>
          </cell>
        </row>
        <row r="891">
          <cell r="C891">
            <v>1011053.6596076787</v>
          </cell>
        </row>
        <row r="892">
          <cell r="C892">
            <v>709466.969383416</v>
          </cell>
        </row>
        <row r="893">
          <cell r="C893">
            <v>1154121.1048407676</v>
          </cell>
        </row>
        <row r="894">
          <cell r="C894">
            <v>566550.3565715109</v>
          </cell>
        </row>
        <row r="895">
          <cell r="C895">
            <v>1226520.2403305238</v>
          </cell>
        </row>
        <row r="896">
          <cell r="C896">
            <v>864674.46035909222</v>
          </cell>
        </row>
        <row r="897">
          <cell r="C897">
            <v>1181885.7887877685</v>
          </cell>
        </row>
        <row r="898">
          <cell r="C898">
            <v>456164.45555588242</v>
          </cell>
        </row>
        <row r="899">
          <cell r="C899">
            <v>861947.83504822012</v>
          </cell>
        </row>
        <row r="900">
          <cell r="C900">
            <v>888800.35285702301</v>
          </cell>
        </row>
        <row r="901">
          <cell r="C901">
            <v>861002.79000520799</v>
          </cell>
        </row>
        <row r="902">
          <cell r="C902">
            <v>1334312.8492641258</v>
          </cell>
        </row>
        <row r="903">
          <cell r="C903">
            <v>903531.09781938687</v>
          </cell>
        </row>
        <row r="904">
          <cell r="C904">
            <v>1556979.3205229607</v>
          </cell>
        </row>
        <row r="905">
          <cell r="C905">
            <v>712113.16717154928</v>
          </cell>
        </row>
        <row r="906">
          <cell r="C906">
            <v>957124.66073675337</v>
          </cell>
        </row>
        <row r="907">
          <cell r="C907">
            <v>1108316.3378062914</v>
          </cell>
        </row>
        <row r="908">
          <cell r="C908">
            <v>590055.74974034471</v>
          </cell>
        </row>
        <row r="909">
          <cell r="C909">
            <v>1142044.6523963034</v>
          </cell>
        </row>
        <row r="910">
          <cell r="C910">
            <v>1065172.7678620401</v>
          </cell>
        </row>
        <row r="911">
          <cell r="C911">
            <v>1155482.8427408724</v>
          </cell>
        </row>
        <row r="912">
          <cell r="C912">
            <v>841102.0681101355</v>
          </cell>
        </row>
        <row r="913">
          <cell r="C913">
            <v>36879.448765303008</v>
          </cell>
        </row>
        <row r="914">
          <cell r="C914">
            <v>998953.64243515662</v>
          </cell>
        </row>
        <row r="915">
          <cell r="C915">
            <v>1129346.1798253558</v>
          </cell>
        </row>
        <row r="916">
          <cell r="C916">
            <v>1034499.2691109917</v>
          </cell>
        </row>
        <row r="917">
          <cell r="C917">
            <v>1006908.5269472494</v>
          </cell>
        </row>
        <row r="918">
          <cell r="C918">
            <v>893512.90227250208</v>
          </cell>
        </row>
        <row r="919">
          <cell r="C919">
            <v>985107.12414338847</v>
          </cell>
        </row>
        <row r="920">
          <cell r="C920">
            <v>2146922.2027542545</v>
          </cell>
        </row>
        <row r="921">
          <cell r="C921">
            <v>743154.79385324311</v>
          </cell>
        </row>
        <row r="922">
          <cell r="C922">
            <v>1827369.8947236303</v>
          </cell>
        </row>
        <row r="923">
          <cell r="C923">
            <v>840326.87820376211</v>
          </cell>
        </row>
        <row r="924">
          <cell r="C924">
            <v>1109318.2547516536</v>
          </cell>
        </row>
        <row r="925">
          <cell r="C925">
            <v>1298538.5333949337</v>
          </cell>
        </row>
        <row r="926">
          <cell r="C926">
            <v>740079.14680880692</v>
          </cell>
        </row>
        <row r="927">
          <cell r="C927">
            <v>2333574.3324401523</v>
          </cell>
        </row>
        <row r="928">
          <cell r="C928">
            <v>1186093.1323687036</v>
          </cell>
        </row>
        <row r="929">
          <cell r="C929">
            <v>1569099.4884504136</v>
          </cell>
        </row>
        <row r="930">
          <cell r="C930">
            <v>957268.80038169702</v>
          </cell>
        </row>
        <row r="931">
          <cell r="C931">
            <v>1033062.9170592206</v>
          </cell>
        </row>
        <row r="932">
          <cell r="C932">
            <v>495357.98427039472</v>
          </cell>
        </row>
        <row r="933">
          <cell r="C933">
            <v>848175.99741293502</v>
          </cell>
        </row>
        <row r="934">
          <cell r="C934">
            <v>1131253.5118758834</v>
          </cell>
        </row>
        <row r="935">
          <cell r="C935">
            <v>922143.30322624405</v>
          </cell>
        </row>
        <row r="936">
          <cell r="C936">
            <v>1369536.0876849974</v>
          </cell>
        </row>
        <row r="937">
          <cell r="C937">
            <v>687116.97333653923</v>
          </cell>
        </row>
        <row r="938">
          <cell r="C938">
            <v>1784772.3788285614</v>
          </cell>
        </row>
        <row r="939">
          <cell r="C939">
            <v>1148273.5896695328</v>
          </cell>
        </row>
        <row r="940">
          <cell r="C940">
            <v>1445779.1611343054</v>
          </cell>
        </row>
        <row r="941">
          <cell r="C941">
            <v>1061726.008393876</v>
          </cell>
        </row>
        <row r="942">
          <cell r="C942">
            <v>1401790.2478484204</v>
          </cell>
        </row>
        <row r="943">
          <cell r="C943">
            <v>685268.93743939372</v>
          </cell>
        </row>
        <row r="944">
          <cell r="C944">
            <v>629650.33056608052</v>
          </cell>
        </row>
        <row r="945">
          <cell r="C945">
            <v>1057096.8187483817</v>
          </cell>
        </row>
        <row r="946">
          <cell r="C946">
            <v>774086.45690010546</v>
          </cell>
        </row>
        <row r="947">
          <cell r="C947">
            <v>1071078.1901981381</v>
          </cell>
        </row>
        <row r="948">
          <cell r="C948">
            <v>630516.35476345709</v>
          </cell>
        </row>
        <row r="949">
          <cell r="C949">
            <v>542235.67580869864</v>
          </cell>
        </row>
        <row r="950">
          <cell r="C950">
            <v>1035482.2981955332</v>
          </cell>
        </row>
        <row r="951">
          <cell r="C951">
            <v>1110764.519351904</v>
          </cell>
        </row>
        <row r="952">
          <cell r="C952">
            <v>26946.727294195909</v>
          </cell>
        </row>
        <row r="953">
          <cell r="C953">
            <v>1390563.0830428661</v>
          </cell>
        </row>
        <row r="954">
          <cell r="C954">
            <v>1152365.2690241591</v>
          </cell>
        </row>
        <row r="955">
          <cell r="C955">
            <v>474645.53712498862</v>
          </cell>
        </row>
        <row r="956">
          <cell r="C956">
            <v>1187757.363020139</v>
          </cell>
        </row>
        <row r="957">
          <cell r="C957">
            <v>1705967.9816714255</v>
          </cell>
        </row>
        <row r="958">
          <cell r="C958">
            <v>641907.8251027884</v>
          </cell>
        </row>
        <row r="959">
          <cell r="C959">
            <v>579577.89583562873</v>
          </cell>
        </row>
        <row r="960">
          <cell r="C960">
            <v>853039.0246298752</v>
          </cell>
        </row>
        <row r="961">
          <cell r="C961">
            <v>1897816.6385297868</v>
          </cell>
        </row>
        <row r="962">
          <cell r="C962">
            <v>1461965.6119883759</v>
          </cell>
        </row>
        <row r="963">
          <cell r="C963">
            <v>50139.071820215089</v>
          </cell>
        </row>
        <row r="964">
          <cell r="C964">
            <v>1598630.6979234014</v>
          </cell>
        </row>
        <row r="965">
          <cell r="C965">
            <v>1081690.8227057869</v>
          </cell>
        </row>
        <row r="966">
          <cell r="C966">
            <v>1055834.5323819248</v>
          </cell>
        </row>
        <row r="967">
          <cell r="C967">
            <v>430982.1636725436</v>
          </cell>
        </row>
        <row r="968">
          <cell r="C968">
            <v>938538.43490131013</v>
          </cell>
        </row>
        <row r="969">
          <cell r="C969">
            <v>731658.73657991108</v>
          </cell>
        </row>
        <row r="970">
          <cell r="C970">
            <v>1254429.0049493462</v>
          </cell>
        </row>
        <row r="971">
          <cell r="C971">
            <v>1229191.2355065204</v>
          </cell>
        </row>
        <row r="972">
          <cell r="C972">
            <v>789025.48727197468</v>
          </cell>
        </row>
        <row r="973">
          <cell r="C973">
            <v>780617.65924286749</v>
          </cell>
        </row>
        <row r="974">
          <cell r="C974">
            <v>586399.27617144561</v>
          </cell>
        </row>
        <row r="975">
          <cell r="C975">
            <v>1092037.9696639762</v>
          </cell>
        </row>
        <row r="976">
          <cell r="C976">
            <v>1300397.215194742</v>
          </cell>
        </row>
        <row r="977">
          <cell r="C977">
            <v>887409.32594182051</v>
          </cell>
        </row>
        <row r="978">
          <cell r="C978">
            <v>1289712.1322649329</v>
          </cell>
        </row>
        <row r="979">
          <cell r="C979">
            <v>1011320.4747760798</v>
          </cell>
        </row>
        <row r="980">
          <cell r="C980">
            <v>605309.4673840187</v>
          </cell>
        </row>
        <row r="981">
          <cell r="C981">
            <v>-1479260.9903621753</v>
          </cell>
        </row>
        <row r="982">
          <cell r="C982">
            <v>1248261.8771383176</v>
          </cell>
        </row>
        <row r="983">
          <cell r="C983">
            <v>699607.70038199029</v>
          </cell>
        </row>
        <row r="984">
          <cell r="C984">
            <v>1051614.0532445824</v>
          </cell>
        </row>
        <row r="985">
          <cell r="C985">
            <v>1057038.0394433318</v>
          </cell>
        </row>
        <row r="986">
          <cell r="C986">
            <v>1250800.2228189795</v>
          </cell>
        </row>
        <row r="987">
          <cell r="C987">
            <v>1170385.7401938417</v>
          </cell>
        </row>
        <row r="988">
          <cell r="C988">
            <v>861570.03490778431</v>
          </cell>
        </row>
        <row r="989">
          <cell r="C989">
            <v>1347757.5047311606</v>
          </cell>
        </row>
        <row r="990">
          <cell r="C990">
            <v>1124685.2921597729</v>
          </cell>
        </row>
        <row r="991">
          <cell r="C991">
            <v>291697.37451527256</v>
          </cell>
        </row>
        <row r="992">
          <cell r="C992">
            <v>1317124.8142170722</v>
          </cell>
        </row>
        <row r="993">
          <cell r="C993">
            <v>716057.21343393414</v>
          </cell>
        </row>
        <row r="994">
          <cell r="C994">
            <v>906584.426400722</v>
          </cell>
        </row>
        <row r="995">
          <cell r="C995">
            <v>667017.37582181324</v>
          </cell>
        </row>
        <row r="996">
          <cell r="C996">
            <v>871060.65959305817</v>
          </cell>
        </row>
        <row r="997">
          <cell r="C997">
            <v>988771.6227586345</v>
          </cell>
        </row>
        <row r="998">
          <cell r="C998">
            <v>1438385.0717601581</v>
          </cell>
        </row>
        <row r="999">
          <cell r="C999">
            <v>1289523.8657262248</v>
          </cell>
        </row>
        <row r="1000">
          <cell r="C1000">
            <v>703354.77501950553</v>
          </cell>
        </row>
        <row r="1001">
          <cell r="C1001">
            <v>948158.88197180338</v>
          </cell>
        </row>
        <row r="1002">
          <cell r="C1002">
            <v>1100056.972264823</v>
          </cell>
        </row>
        <row r="1003">
          <cell r="C1003">
            <v>641618.98955478217</v>
          </cell>
        </row>
        <row r="1004">
          <cell r="C1004">
            <v>761289.26034992025</v>
          </cell>
        </row>
        <row r="1005">
          <cell r="C1005">
            <v>1277063.6232250361</v>
          </cell>
        </row>
        <row r="1006">
          <cell r="C1006">
            <v>969722.3689658409</v>
          </cell>
        </row>
        <row r="1007">
          <cell r="C1007">
            <v>959399.03635669558</v>
          </cell>
        </row>
        <row r="1008">
          <cell r="C1008">
            <v>677999.91280125151</v>
          </cell>
        </row>
        <row r="1009">
          <cell r="C1009">
            <v>445897.38915947278</v>
          </cell>
        </row>
        <row r="1010">
          <cell r="C1010">
            <v>739784.68148310634</v>
          </cell>
        </row>
        <row r="1011">
          <cell r="C1011">
            <v>1525246.2892380399</v>
          </cell>
        </row>
        <row r="1012">
          <cell r="C1012">
            <v>1171966.339102814</v>
          </cell>
        </row>
        <row r="1013">
          <cell r="C1013">
            <v>1105979.9104054046</v>
          </cell>
        </row>
        <row r="1014">
          <cell r="C1014">
            <v>544600.26094212511</v>
          </cell>
        </row>
        <row r="1015">
          <cell r="C1015">
            <v>1653325.975322057</v>
          </cell>
        </row>
        <row r="1016">
          <cell r="C1016">
            <v>1267224.4364190463</v>
          </cell>
        </row>
        <row r="1017">
          <cell r="C1017">
            <v>1178480.8582742314</v>
          </cell>
        </row>
        <row r="1018">
          <cell r="C1018">
            <v>806276.30414513964</v>
          </cell>
        </row>
        <row r="1019">
          <cell r="C1019">
            <v>1111745.4123743237</v>
          </cell>
        </row>
        <row r="1020">
          <cell r="C1020">
            <v>1066336.2082964028</v>
          </cell>
        </row>
        <row r="1021">
          <cell r="C1021">
            <v>922585.78825889714</v>
          </cell>
        </row>
        <row r="1022">
          <cell r="C1022">
            <v>571380.24605846265</v>
          </cell>
        </row>
        <row r="1023">
          <cell r="C1023">
            <v>1162004.6720455696</v>
          </cell>
        </row>
        <row r="1024">
          <cell r="C1024">
            <v>-620546.46600715909</v>
          </cell>
        </row>
        <row r="1025">
          <cell r="C1025">
            <v>1373522.2361574112</v>
          </cell>
        </row>
        <row r="1026">
          <cell r="C1026">
            <v>710245.4281815266</v>
          </cell>
        </row>
        <row r="1027">
          <cell r="C1027">
            <v>905813.1071152353</v>
          </cell>
        </row>
        <row r="1028">
          <cell r="C1028">
            <v>1376349.3283465186</v>
          </cell>
        </row>
        <row r="1029">
          <cell r="C1029">
            <v>1033245.8051963923</v>
          </cell>
        </row>
        <row r="1030">
          <cell r="C1030">
            <v>1339731.5153901689</v>
          </cell>
        </row>
        <row r="1031">
          <cell r="C1031">
            <v>784425.96447977808</v>
          </cell>
        </row>
        <row r="1032">
          <cell r="C1032">
            <v>873114.32005538954</v>
          </cell>
        </row>
        <row r="1033">
          <cell r="C1033">
            <v>1949731.2212627688</v>
          </cell>
        </row>
        <row r="1034">
          <cell r="C1034">
            <v>1606426.0002693455</v>
          </cell>
        </row>
        <row r="1035">
          <cell r="C1035">
            <v>867769.39811433922</v>
          </cell>
        </row>
        <row r="1036">
          <cell r="C1036">
            <v>1061808.7359963357</v>
          </cell>
        </row>
        <row r="1037">
          <cell r="C1037">
            <v>1299681.6223123875</v>
          </cell>
        </row>
        <row r="1038">
          <cell r="C1038">
            <v>1132751.3947970718</v>
          </cell>
        </row>
        <row r="1039">
          <cell r="C1039">
            <v>611957.48195502697</v>
          </cell>
        </row>
        <row r="1040">
          <cell r="C1040">
            <v>1927570.773187614</v>
          </cell>
        </row>
        <row r="1041">
          <cell r="C1041">
            <v>978544.9449403343</v>
          </cell>
        </row>
        <row r="1042">
          <cell r="C1042">
            <v>942519.66521433997</v>
          </cell>
        </row>
        <row r="1043">
          <cell r="C1043">
            <v>1189499.0140176474</v>
          </cell>
        </row>
        <row r="1044">
          <cell r="C1044">
            <v>1249703.8977617992</v>
          </cell>
        </row>
        <row r="1045">
          <cell r="C1045">
            <v>994143.08944903826</v>
          </cell>
        </row>
        <row r="1046">
          <cell r="C1046">
            <v>1159768.1342383774</v>
          </cell>
        </row>
        <row r="1047">
          <cell r="C1047">
            <v>845897.07512229774</v>
          </cell>
        </row>
        <row r="1048">
          <cell r="C1048">
            <v>10784.608151437133</v>
          </cell>
        </row>
        <row r="1049">
          <cell r="C1049">
            <v>1073559.2663171585</v>
          </cell>
        </row>
        <row r="1050">
          <cell r="C1050">
            <v>1288362.0382401019</v>
          </cell>
        </row>
        <row r="1051">
          <cell r="C1051">
            <v>667268.33586507593</v>
          </cell>
        </row>
        <row r="1052">
          <cell r="C1052">
            <v>231549.83109663054</v>
          </cell>
        </row>
        <row r="1053">
          <cell r="C1053">
            <v>548532.75678507239</v>
          </cell>
        </row>
        <row r="1054">
          <cell r="C1054">
            <v>969184.10887173098</v>
          </cell>
        </row>
        <row r="1055">
          <cell r="C1055">
            <v>674331.43520468613</v>
          </cell>
        </row>
        <row r="1056">
          <cell r="C1056">
            <v>424895.96430302074</v>
          </cell>
        </row>
        <row r="1057">
          <cell r="C1057">
            <v>651897.29507309129</v>
          </cell>
        </row>
        <row r="1058">
          <cell r="C1058">
            <v>623692.26676428318</v>
          </cell>
        </row>
        <row r="1059">
          <cell r="C1059">
            <v>435488.69039326382</v>
          </cell>
        </row>
        <row r="1060">
          <cell r="C1060">
            <v>905248.05731805495</v>
          </cell>
        </row>
        <row r="1061">
          <cell r="C1061">
            <v>744227.64819101361</v>
          </cell>
        </row>
        <row r="1062">
          <cell r="C1062">
            <v>1206737.9922987516</v>
          </cell>
        </row>
        <row r="1063">
          <cell r="C1063">
            <v>518878.80151155702</v>
          </cell>
        </row>
        <row r="1064">
          <cell r="C1064">
            <v>1524793.6526677476</v>
          </cell>
        </row>
        <row r="1065">
          <cell r="C1065">
            <v>1992795.5741962742</v>
          </cell>
        </row>
        <row r="1066">
          <cell r="C1066">
            <v>720321.20300729666</v>
          </cell>
        </row>
        <row r="1067">
          <cell r="C1067">
            <v>828939.57923971652</v>
          </cell>
        </row>
        <row r="1068">
          <cell r="C1068">
            <v>1384151.0053370192</v>
          </cell>
        </row>
        <row r="1069">
          <cell r="C1069">
            <v>856180.47942375485</v>
          </cell>
        </row>
        <row r="1070">
          <cell r="C1070">
            <v>1006643.4021680151</v>
          </cell>
        </row>
        <row r="1071">
          <cell r="C1071">
            <v>1396970.093139288</v>
          </cell>
        </row>
        <row r="1072">
          <cell r="C1072">
            <v>1314175.5145015817</v>
          </cell>
        </row>
        <row r="1073">
          <cell r="C1073">
            <v>666964.26803288527</v>
          </cell>
        </row>
        <row r="1074">
          <cell r="C1074">
            <v>1047440.4924789837</v>
          </cell>
        </row>
        <row r="1075">
          <cell r="C1075">
            <v>1119550.3389881337</v>
          </cell>
        </row>
        <row r="1076">
          <cell r="C1076">
            <v>827833.76329246676</v>
          </cell>
        </row>
        <row r="1077">
          <cell r="C1077">
            <v>861801.59807470872</v>
          </cell>
        </row>
        <row r="1078">
          <cell r="C1078">
            <v>283489.97706563992</v>
          </cell>
        </row>
        <row r="1079">
          <cell r="C1079">
            <v>901911.10935033474</v>
          </cell>
        </row>
        <row r="1080">
          <cell r="C1080">
            <v>452832.7626782509</v>
          </cell>
        </row>
        <row r="1081">
          <cell r="C1081">
            <v>1848060.4119323231</v>
          </cell>
        </row>
        <row r="1082">
          <cell r="C1082">
            <v>2009460.0864986079</v>
          </cell>
        </row>
        <row r="1083">
          <cell r="C1083">
            <v>232739.8539142966</v>
          </cell>
        </row>
        <row r="1084">
          <cell r="C1084">
            <v>1039305.7249385063</v>
          </cell>
        </row>
        <row r="1085">
          <cell r="C1085">
            <v>637696.81960787554</v>
          </cell>
        </row>
        <row r="1086">
          <cell r="C1086">
            <v>886250.55298866786</v>
          </cell>
        </row>
        <row r="1087">
          <cell r="C1087">
            <v>1726122.7084426011</v>
          </cell>
        </row>
        <row r="1088">
          <cell r="C1088">
            <v>950234.602288767</v>
          </cell>
        </row>
        <row r="1089">
          <cell r="C1089">
            <v>876512.39121095056</v>
          </cell>
        </row>
        <row r="1090">
          <cell r="C1090">
            <v>1157864.2797114635</v>
          </cell>
        </row>
        <row r="1091">
          <cell r="C1091">
            <v>518804.85751525185</v>
          </cell>
        </row>
        <row r="1092">
          <cell r="C1092">
            <v>1106840.4741454148</v>
          </cell>
        </row>
        <row r="1093">
          <cell r="C1093">
            <v>817621.94981202018</v>
          </cell>
        </row>
        <row r="1094">
          <cell r="C1094">
            <v>1392954.6302208041</v>
          </cell>
        </row>
        <row r="1095">
          <cell r="C1095">
            <v>863298.43284345488</v>
          </cell>
        </row>
        <row r="1096">
          <cell r="C1096">
            <v>-87930.839693281567</v>
          </cell>
        </row>
        <row r="1097">
          <cell r="C1097">
            <v>1497678.861977695</v>
          </cell>
        </row>
        <row r="1098">
          <cell r="C1098">
            <v>761108.72910774034</v>
          </cell>
        </row>
        <row r="1099">
          <cell r="C1099">
            <v>1550195.0118366503</v>
          </cell>
        </row>
        <row r="1100">
          <cell r="C1100">
            <v>308969.69057569501</v>
          </cell>
        </row>
        <row r="1101">
          <cell r="C1101">
            <v>971683.08874952956</v>
          </cell>
        </row>
        <row r="1102">
          <cell r="C1102">
            <v>1108634.690605181</v>
          </cell>
        </row>
        <row r="1103">
          <cell r="C1103">
            <v>1476977.9915582032</v>
          </cell>
        </row>
        <row r="1104">
          <cell r="C1104">
            <v>556074.19618841936</v>
          </cell>
        </row>
        <row r="1105">
          <cell r="C1105">
            <v>1105848.0368999154</v>
          </cell>
        </row>
        <row r="1106">
          <cell r="C1106">
            <v>1585449.846873878</v>
          </cell>
        </row>
        <row r="1107">
          <cell r="C1107">
            <v>940013.55835087399</v>
          </cell>
        </row>
        <row r="1108">
          <cell r="C1108">
            <v>503101.41358719126</v>
          </cell>
        </row>
        <row r="1109">
          <cell r="C1109">
            <v>923186.64606921212</v>
          </cell>
        </row>
        <row r="1110">
          <cell r="C1110">
            <v>911388.20639486855</v>
          </cell>
        </row>
        <row r="1111">
          <cell r="C1111">
            <v>983568.86647938204</v>
          </cell>
        </row>
        <row r="1112">
          <cell r="C1112">
            <v>1908527.897977652</v>
          </cell>
        </row>
        <row r="1113">
          <cell r="C1113">
            <v>1893966.9997051414</v>
          </cell>
        </row>
        <row r="1114">
          <cell r="C1114">
            <v>920183.2147451085</v>
          </cell>
        </row>
        <row r="1115">
          <cell r="C1115">
            <v>1039235.4194584412</v>
          </cell>
        </row>
        <row r="1116">
          <cell r="C1116">
            <v>748829.78108485625</v>
          </cell>
        </row>
        <row r="1117">
          <cell r="C1117">
            <v>1328112.1928136563</v>
          </cell>
        </row>
        <row r="1118">
          <cell r="C1118">
            <v>506085.77147016244</v>
          </cell>
        </row>
        <row r="1119">
          <cell r="C1119">
            <v>917438.44762360805</v>
          </cell>
        </row>
        <row r="1120">
          <cell r="C1120">
            <v>1665361.08058808</v>
          </cell>
        </row>
        <row r="1121">
          <cell r="C1121">
            <v>919843.88624762115</v>
          </cell>
        </row>
        <row r="1122">
          <cell r="C1122">
            <v>657280.92850664421</v>
          </cell>
        </row>
        <row r="1123">
          <cell r="C1123">
            <v>1320078.9702081904</v>
          </cell>
        </row>
        <row r="1124">
          <cell r="C1124">
            <v>1173040.2313938462</v>
          </cell>
        </row>
        <row r="1125">
          <cell r="C1125">
            <v>984578.36957136949</v>
          </cell>
        </row>
        <row r="1126">
          <cell r="C1126">
            <v>564546.89727046457</v>
          </cell>
        </row>
        <row r="1127">
          <cell r="C1127">
            <v>435511.04981254449</v>
          </cell>
        </row>
        <row r="1128">
          <cell r="C1128">
            <v>793094.98206762515</v>
          </cell>
        </row>
        <row r="1129">
          <cell r="C1129">
            <v>437010.55922630988</v>
          </cell>
        </row>
        <row r="1130">
          <cell r="C1130">
            <v>1315818.6740541053</v>
          </cell>
        </row>
        <row r="1131">
          <cell r="C1131">
            <v>527891.25551516283</v>
          </cell>
        </row>
        <row r="1132">
          <cell r="C1132">
            <v>989651.83081506204</v>
          </cell>
        </row>
        <row r="1133">
          <cell r="C1133">
            <v>1122392.8238867531</v>
          </cell>
        </row>
        <row r="1134">
          <cell r="C1134">
            <v>1213338.1480890056</v>
          </cell>
        </row>
        <row r="1135">
          <cell r="C1135">
            <v>741827.46654858254</v>
          </cell>
        </row>
        <row r="1136">
          <cell r="C1136">
            <v>1166472.0722997282</v>
          </cell>
        </row>
        <row r="1137">
          <cell r="C1137">
            <v>1119570.4565780191</v>
          </cell>
        </row>
        <row r="1138">
          <cell r="C1138">
            <v>1013317.585539324</v>
          </cell>
        </row>
        <row r="1139">
          <cell r="C1139">
            <v>-331619.6655105683</v>
          </cell>
        </row>
        <row r="1140">
          <cell r="C1140">
            <v>1158638.5201026648</v>
          </cell>
        </row>
        <row r="1141">
          <cell r="C1141">
            <v>828943.18894233648</v>
          </cell>
        </row>
        <row r="1142">
          <cell r="C1142">
            <v>547974.03306131577</v>
          </cell>
        </row>
        <row r="1143">
          <cell r="C1143">
            <v>1108960.1723249252</v>
          </cell>
        </row>
        <row r="1144">
          <cell r="C1144">
            <v>1375452.6500621983</v>
          </cell>
        </row>
        <row r="1145">
          <cell r="C1145">
            <v>1237181.5494836166</v>
          </cell>
        </row>
        <row r="1146">
          <cell r="C1146">
            <v>682083.9787879932</v>
          </cell>
        </row>
        <row r="1147">
          <cell r="C1147">
            <v>1345823.4062888362</v>
          </cell>
        </row>
        <row r="1148">
          <cell r="C1148">
            <v>341719.84318056167</v>
          </cell>
        </row>
        <row r="1149">
          <cell r="C1149">
            <v>464383.00414761808</v>
          </cell>
        </row>
        <row r="1150">
          <cell r="C1150">
            <v>1559396.287505059</v>
          </cell>
        </row>
        <row r="1151">
          <cell r="C1151">
            <v>1061236.2584120939</v>
          </cell>
        </row>
        <row r="1152">
          <cell r="C1152">
            <v>773295.97176967282</v>
          </cell>
        </row>
        <row r="1153">
          <cell r="C1153">
            <v>901020.49593775766</v>
          </cell>
        </row>
        <row r="1154">
          <cell r="C1154">
            <v>1140878.0925363894</v>
          </cell>
        </row>
        <row r="1155">
          <cell r="C1155">
            <v>1035817.8503802426</v>
          </cell>
        </row>
        <row r="1156">
          <cell r="C1156">
            <v>891211.90850995004</v>
          </cell>
        </row>
        <row r="1157">
          <cell r="C1157">
            <v>1120203.5650642859</v>
          </cell>
        </row>
        <row r="1158">
          <cell r="C1158">
            <v>797188.18898841739</v>
          </cell>
        </row>
        <row r="1159">
          <cell r="C1159">
            <v>743980.90712067729</v>
          </cell>
        </row>
        <row r="1160">
          <cell r="C1160">
            <v>598826.80947257578</v>
          </cell>
        </row>
        <row r="1161">
          <cell r="C1161">
            <v>1640451.1313045141</v>
          </cell>
        </row>
        <row r="1162">
          <cell r="C1162">
            <v>864277.530411941</v>
          </cell>
        </row>
        <row r="1163">
          <cell r="C1163">
            <v>1143864.6629082689</v>
          </cell>
        </row>
        <row r="1164">
          <cell r="C1164">
            <v>726452.10089178174</v>
          </cell>
        </row>
        <row r="1165">
          <cell r="C1165">
            <v>447377.18321439158</v>
          </cell>
        </row>
        <row r="1166">
          <cell r="C1166">
            <v>876563.7752953521</v>
          </cell>
        </row>
        <row r="1167">
          <cell r="C1167">
            <v>933441.27445848763</v>
          </cell>
        </row>
        <row r="1168">
          <cell r="C1168">
            <v>1075076.5999833371</v>
          </cell>
        </row>
        <row r="1169">
          <cell r="C1169">
            <v>1102546.4907190003</v>
          </cell>
        </row>
        <row r="1170">
          <cell r="C1170">
            <v>729843.39811267809</v>
          </cell>
        </row>
        <row r="1171">
          <cell r="C1171">
            <v>1201151.4670830099</v>
          </cell>
        </row>
        <row r="1172">
          <cell r="C1172">
            <v>844986.07339232741</v>
          </cell>
        </row>
        <row r="1173">
          <cell r="C1173">
            <v>823829.08117941511</v>
          </cell>
        </row>
        <row r="1174">
          <cell r="C1174">
            <v>358225.09670193854</v>
          </cell>
        </row>
        <row r="1175">
          <cell r="C1175">
            <v>198856.17768612748</v>
          </cell>
        </row>
        <row r="1176">
          <cell r="C1176">
            <v>903390.29250734078</v>
          </cell>
        </row>
        <row r="1177">
          <cell r="C1177">
            <v>2091445.8816342531</v>
          </cell>
        </row>
        <row r="1178">
          <cell r="C1178">
            <v>773737.63100755028</v>
          </cell>
        </row>
        <row r="1179">
          <cell r="C1179">
            <v>829583.91778663348</v>
          </cell>
        </row>
        <row r="1180">
          <cell r="C1180">
            <v>1608795.9794119997</v>
          </cell>
        </row>
        <row r="1181">
          <cell r="C1181">
            <v>1284352.3791002771</v>
          </cell>
        </row>
        <row r="1182">
          <cell r="C1182">
            <v>1173401.5077449265</v>
          </cell>
        </row>
        <row r="1183">
          <cell r="C1183">
            <v>1068561.8365301611</v>
          </cell>
        </row>
        <row r="1184">
          <cell r="C1184">
            <v>1009129.0381430699</v>
          </cell>
        </row>
        <row r="1185">
          <cell r="C1185">
            <v>1138756.4744613683</v>
          </cell>
        </row>
        <row r="1186">
          <cell r="C1186">
            <v>1648006.0007952554</v>
          </cell>
        </row>
        <row r="1187">
          <cell r="C1187">
            <v>389663.02794669103</v>
          </cell>
        </row>
        <row r="1188">
          <cell r="C1188">
            <v>1095054.6327721169</v>
          </cell>
        </row>
        <row r="1189">
          <cell r="C1189">
            <v>1101396.1640917656</v>
          </cell>
        </row>
        <row r="1190">
          <cell r="C1190">
            <v>755297.36700726149</v>
          </cell>
        </row>
        <row r="1191">
          <cell r="C1191">
            <v>1280664.7479804829</v>
          </cell>
        </row>
        <row r="1192">
          <cell r="C1192">
            <v>949359.69732769113</v>
          </cell>
        </row>
        <row r="1193">
          <cell r="C1193">
            <v>1311289.464957851</v>
          </cell>
        </row>
        <row r="1194">
          <cell r="C1194">
            <v>1140191.5750767714</v>
          </cell>
        </row>
        <row r="1195">
          <cell r="C1195">
            <v>1207864.1890679803</v>
          </cell>
        </row>
        <row r="1196">
          <cell r="C1196">
            <v>580570.07053702639</v>
          </cell>
        </row>
        <row r="1197">
          <cell r="C1197">
            <v>641777.90579086053</v>
          </cell>
        </row>
        <row r="1198">
          <cell r="C1198">
            <v>621084.55475053587</v>
          </cell>
        </row>
        <row r="1199">
          <cell r="C1199">
            <v>473351.97210078291</v>
          </cell>
        </row>
        <row r="1200">
          <cell r="C1200">
            <v>1278656.0813946272</v>
          </cell>
        </row>
        <row r="1201">
          <cell r="C1201">
            <v>358926.830974226</v>
          </cell>
        </row>
        <row r="1202">
          <cell r="C1202">
            <v>1073125.9285534653</v>
          </cell>
        </row>
        <row r="1203">
          <cell r="C1203">
            <v>48153.5860550215</v>
          </cell>
        </row>
        <row r="1204">
          <cell r="C1204">
            <v>1232529.9742118388</v>
          </cell>
        </row>
        <row r="1205">
          <cell r="C1205">
            <v>1109868.8621294072</v>
          </cell>
        </row>
        <row r="1206">
          <cell r="C1206">
            <v>1507344.7320820782</v>
          </cell>
        </row>
        <row r="1207">
          <cell r="C1207">
            <v>427634.76200760936</v>
          </cell>
        </row>
        <row r="1208">
          <cell r="C1208">
            <v>659463.36276341975</v>
          </cell>
        </row>
        <row r="1209">
          <cell r="C1209">
            <v>1239090.2784505875</v>
          </cell>
        </row>
        <row r="1210">
          <cell r="C1210">
            <v>760922.21296818613</v>
          </cell>
        </row>
        <row r="1211">
          <cell r="C1211">
            <v>1100084.9884893068</v>
          </cell>
        </row>
        <row r="1212">
          <cell r="C1212">
            <v>1168005.8720881499</v>
          </cell>
        </row>
        <row r="1213">
          <cell r="C1213">
            <v>1722150.3322665852</v>
          </cell>
        </row>
        <row r="1214">
          <cell r="C1214">
            <v>1128795.1623630035</v>
          </cell>
        </row>
        <row r="1215">
          <cell r="C1215">
            <v>924099.19184234773</v>
          </cell>
        </row>
        <row r="1216">
          <cell r="C1216">
            <v>-208369.11834048666</v>
          </cell>
        </row>
        <row r="1217">
          <cell r="C1217">
            <v>888608.54673437402</v>
          </cell>
        </row>
        <row r="1218">
          <cell r="C1218">
            <v>371178.63527266891</v>
          </cell>
        </row>
        <row r="1219">
          <cell r="C1219">
            <v>479752.88563289982</v>
          </cell>
        </row>
        <row r="1220">
          <cell r="C1220">
            <v>888191.38067832589</v>
          </cell>
        </row>
        <row r="1221">
          <cell r="C1221">
            <v>1002767.1721386019</v>
          </cell>
        </row>
        <row r="1222">
          <cell r="C1222">
            <v>1058576.6105502141</v>
          </cell>
        </row>
        <row r="1223">
          <cell r="C1223">
            <v>876095.47894815367</v>
          </cell>
        </row>
        <row r="1224">
          <cell r="C1224">
            <v>1891296.1130918316</v>
          </cell>
        </row>
        <row r="1225">
          <cell r="C1225">
            <v>1312975.1586651762</v>
          </cell>
        </row>
        <row r="1226">
          <cell r="C1226">
            <v>887065.32451641595</v>
          </cell>
        </row>
        <row r="1227">
          <cell r="C1227">
            <v>1207878.2920950232</v>
          </cell>
        </row>
        <row r="1228">
          <cell r="C1228">
            <v>1129422.2045818495</v>
          </cell>
        </row>
        <row r="1229">
          <cell r="C1229">
            <v>1419760.5541672739</v>
          </cell>
        </row>
        <row r="1230">
          <cell r="C1230">
            <v>1527303.5721279145</v>
          </cell>
        </row>
        <row r="1231">
          <cell r="C1231">
            <v>823393.72089403425</v>
          </cell>
        </row>
        <row r="1232">
          <cell r="C1232">
            <v>946387.43693766731</v>
          </cell>
        </row>
        <row r="1233">
          <cell r="C1233">
            <v>1080125.2174199354</v>
          </cell>
        </row>
        <row r="1234">
          <cell r="C1234">
            <v>1880116.6509918687</v>
          </cell>
        </row>
        <row r="1235">
          <cell r="C1235">
            <v>1109264.0399962398</v>
          </cell>
        </row>
        <row r="1236">
          <cell r="C1236">
            <v>1301677.4052584865</v>
          </cell>
        </row>
        <row r="1237">
          <cell r="C1237">
            <v>829415.68089448183</v>
          </cell>
        </row>
        <row r="1238">
          <cell r="C1238">
            <v>1153907.1061959618</v>
          </cell>
        </row>
        <row r="1239">
          <cell r="C1239">
            <v>1721687.2849239369</v>
          </cell>
        </row>
        <row r="1240">
          <cell r="C1240">
            <v>671081.68754484435</v>
          </cell>
        </row>
        <row r="1241">
          <cell r="C1241">
            <v>939794.87526377384</v>
          </cell>
        </row>
        <row r="1242">
          <cell r="C1242">
            <v>890670.30996896548</v>
          </cell>
        </row>
        <row r="1243">
          <cell r="C1243">
            <v>1138182.2481109097</v>
          </cell>
        </row>
        <row r="1244">
          <cell r="C1244">
            <v>908786.85355352331</v>
          </cell>
        </row>
        <row r="1245">
          <cell r="C1245">
            <v>619385.532409776</v>
          </cell>
        </row>
        <row r="1246">
          <cell r="C1246">
            <v>1304811.2299009883</v>
          </cell>
        </row>
        <row r="1247">
          <cell r="C1247">
            <v>647203.62294201646</v>
          </cell>
        </row>
        <row r="1248">
          <cell r="C1248">
            <v>487110.1667595912</v>
          </cell>
        </row>
        <row r="1249">
          <cell r="C1249">
            <v>1532315.2002461958</v>
          </cell>
        </row>
        <row r="1250">
          <cell r="C1250">
            <v>640567.11730836681</v>
          </cell>
        </row>
        <row r="1251">
          <cell r="C1251">
            <v>1377319.7990724</v>
          </cell>
        </row>
        <row r="1252">
          <cell r="C1252">
            <v>931568.18464275333</v>
          </cell>
        </row>
        <row r="1253">
          <cell r="C1253">
            <v>1209218.8347223622</v>
          </cell>
        </row>
        <row r="1254">
          <cell r="C1254">
            <v>1217814.3566390255</v>
          </cell>
        </row>
        <row r="1255">
          <cell r="C1255">
            <v>1069942.0813521994</v>
          </cell>
        </row>
        <row r="1256">
          <cell r="C1256">
            <v>1050285.5090875872</v>
          </cell>
        </row>
        <row r="1257">
          <cell r="C1257">
            <v>1466228.8823247328</v>
          </cell>
        </row>
        <row r="1258">
          <cell r="C1258">
            <v>999024.73417651316</v>
          </cell>
        </row>
        <row r="1259">
          <cell r="C1259">
            <v>699172.49707610509</v>
          </cell>
        </row>
        <row r="1260">
          <cell r="C1260">
            <v>941542.6465241228</v>
          </cell>
        </row>
        <row r="1261">
          <cell r="C1261">
            <v>982295.29868733441</v>
          </cell>
        </row>
        <row r="1262">
          <cell r="C1262">
            <v>1565981.9377997252</v>
          </cell>
        </row>
        <row r="1263">
          <cell r="C1263">
            <v>908777.04614786443</v>
          </cell>
        </row>
        <row r="1264">
          <cell r="C1264">
            <v>663631.01806859206</v>
          </cell>
        </row>
        <row r="1265">
          <cell r="C1265">
            <v>563264.62448154506</v>
          </cell>
        </row>
        <row r="1266">
          <cell r="C1266">
            <v>2103867.3964200057</v>
          </cell>
        </row>
        <row r="1267">
          <cell r="C1267">
            <v>724356.75678529195</v>
          </cell>
        </row>
        <row r="1268">
          <cell r="C1268">
            <v>1238081.5095200269</v>
          </cell>
        </row>
        <row r="1269">
          <cell r="C1269">
            <v>944289.76724075666</v>
          </cell>
        </row>
        <row r="1270">
          <cell r="C1270">
            <v>729185.15977750567</v>
          </cell>
        </row>
        <row r="1271">
          <cell r="C1271">
            <v>529398.06970024016</v>
          </cell>
        </row>
        <row r="1272">
          <cell r="C1272">
            <v>1449616.8357989481</v>
          </cell>
        </row>
        <row r="1273">
          <cell r="C1273">
            <v>615272.38005855831</v>
          </cell>
        </row>
        <row r="1274">
          <cell r="C1274">
            <v>841311.81097851915</v>
          </cell>
        </row>
        <row r="1275">
          <cell r="C1275">
            <v>1279098.2902482552</v>
          </cell>
        </row>
        <row r="1276">
          <cell r="C1276">
            <v>869383.62171939446</v>
          </cell>
        </row>
        <row r="1277">
          <cell r="C1277">
            <v>1420689.3014289765</v>
          </cell>
        </row>
        <row r="1278">
          <cell r="C1278">
            <v>404371.38174047461</v>
          </cell>
        </row>
        <row r="1279">
          <cell r="C1279">
            <v>1023231.4494361482</v>
          </cell>
        </row>
        <row r="1280">
          <cell r="C1280">
            <v>614590.8954424999</v>
          </cell>
        </row>
        <row r="1281">
          <cell r="C1281">
            <v>1140107.5289166225</v>
          </cell>
        </row>
        <row r="1282">
          <cell r="C1282">
            <v>387482.38376722555</v>
          </cell>
        </row>
        <row r="1283">
          <cell r="C1283">
            <v>859534.34086321178</v>
          </cell>
        </row>
        <row r="1284">
          <cell r="C1284">
            <v>1793306.940293523</v>
          </cell>
        </row>
        <row r="1285">
          <cell r="C1285">
            <v>1138022.8075082796</v>
          </cell>
        </row>
        <row r="1286">
          <cell r="C1286">
            <v>1001509.125100467</v>
          </cell>
        </row>
        <row r="1287">
          <cell r="C1287">
            <v>910311.2921321108</v>
          </cell>
        </row>
        <row r="1288">
          <cell r="C1288">
            <v>1759138.3596993058</v>
          </cell>
        </row>
        <row r="1289">
          <cell r="C1289">
            <v>1316165.020969969</v>
          </cell>
        </row>
        <row r="1290">
          <cell r="C1290">
            <v>51593.24940217752</v>
          </cell>
        </row>
        <row r="1291">
          <cell r="C1291">
            <v>647828.34598224575</v>
          </cell>
        </row>
        <row r="1292">
          <cell r="C1292">
            <v>458026.23551189515</v>
          </cell>
        </row>
        <row r="1293">
          <cell r="C1293">
            <v>725116.05530575267</v>
          </cell>
        </row>
        <row r="1294">
          <cell r="C1294">
            <v>891375.18364311452</v>
          </cell>
        </row>
        <row r="1295">
          <cell r="C1295">
            <v>704776.79193316679</v>
          </cell>
        </row>
        <row r="1296">
          <cell r="C1296">
            <v>1268647.8713150586</v>
          </cell>
        </row>
        <row r="1297">
          <cell r="C1297">
            <v>1095753.3710357193</v>
          </cell>
        </row>
        <row r="1298">
          <cell r="C1298">
            <v>1400306.7853212345</v>
          </cell>
        </row>
        <row r="1299">
          <cell r="C1299">
            <v>777696.11038855533</v>
          </cell>
        </row>
        <row r="1300">
          <cell r="C1300">
            <v>1098493.0305959773</v>
          </cell>
        </row>
        <row r="1301">
          <cell r="C1301">
            <v>711652.46607651492</v>
          </cell>
        </row>
        <row r="1302">
          <cell r="C1302">
            <v>741486.30338421185</v>
          </cell>
        </row>
        <row r="1303">
          <cell r="C1303">
            <v>1233744.9473877393</v>
          </cell>
        </row>
        <row r="1304">
          <cell r="C1304">
            <v>436264.19445394457</v>
          </cell>
        </row>
        <row r="1305">
          <cell r="C1305">
            <v>519851.6395725428</v>
          </cell>
        </row>
        <row r="1306">
          <cell r="C1306">
            <v>974964.2782553354</v>
          </cell>
        </row>
        <row r="1307">
          <cell r="C1307">
            <v>1259024.2981541746</v>
          </cell>
        </row>
        <row r="1308">
          <cell r="C1308">
            <v>848795.48865344748</v>
          </cell>
        </row>
        <row r="1309">
          <cell r="C1309">
            <v>1202618.5023661838</v>
          </cell>
        </row>
        <row r="1310">
          <cell r="C1310">
            <v>1772619.6539988115</v>
          </cell>
        </row>
        <row r="1311">
          <cell r="C1311">
            <v>669533.98034950253</v>
          </cell>
        </row>
        <row r="1312">
          <cell r="C1312">
            <v>580699.95577509329</v>
          </cell>
        </row>
        <row r="1313">
          <cell r="C1313">
            <v>394751.45509968651</v>
          </cell>
        </row>
        <row r="1314">
          <cell r="C1314">
            <v>1473220.5074168129</v>
          </cell>
        </row>
        <row r="1315">
          <cell r="C1315">
            <v>825354.24787798803</v>
          </cell>
        </row>
        <row r="1316">
          <cell r="C1316">
            <v>1504508.9427132525</v>
          </cell>
        </row>
        <row r="1317">
          <cell r="C1317">
            <v>1268947.5739891708</v>
          </cell>
        </row>
        <row r="1318">
          <cell r="C1318">
            <v>1280629.0096962652</v>
          </cell>
        </row>
        <row r="1319">
          <cell r="C1319">
            <v>911148.7568123563</v>
          </cell>
        </row>
        <row r="1320">
          <cell r="C1320">
            <v>1059797.0783580092</v>
          </cell>
        </row>
        <row r="1321">
          <cell r="C1321">
            <v>1108315.2714581077</v>
          </cell>
        </row>
        <row r="1322">
          <cell r="C1322">
            <v>1108907.8059077195</v>
          </cell>
        </row>
        <row r="1323">
          <cell r="C1323">
            <v>462833.74095690472</v>
          </cell>
        </row>
        <row r="1324">
          <cell r="C1324">
            <v>622058.49242940615</v>
          </cell>
        </row>
        <row r="1325">
          <cell r="C1325">
            <v>1055200.5621149268</v>
          </cell>
        </row>
        <row r="1326">
          <cell r="C1326">
            <v>1051263.3102525319</v>
          </cell>
        </row>
        <row r="1327">
          <cell r="C1327">
            <v>864908.19208136038</v>
          </cell>
        </row>
        <row r="1328">
          <cell r="C1328">
            <v>1178020.1395176069</v>
          </cell>
        </row>
        <row r="1329">
          <cell r="C1329">
            <v>765757.37933935935</v>
          </cell>
        </row>
        <row r="1330">
          <cell r="C1330">
            <v>995265.2912600562</v>
          </cell>
        </row>
        <row r="1331">
          <cell r="C1331">
            <v>1360356.86881562</v>
          </cell>
        </row>
        <row r="1332">
          <cell r="C1332">
            <v>833475.28350310831</v>
          </cell>
        </row>
        <row r="1333">
          <cell r="C1333">
            <v>1889153.6150146178</v>
          </cell>
        </row>
        <row r="1334">
          <cell r="C1334">
            <v>1167118.7770189587</v>
          </cell>
        </row>
        <row r="1335">
          <cell r="C1335">
            <v>942361.92149405123</v>
          </cell>
        </row>
        <row r="1336">
          <cell r="C1336">
            <v>1542867.417999967</v>
          </cell>
        </row>
        <row r="1337">
          <cell r="C1337">
            <v>633389.65809473454</v>
          </cell>
        </row>
        <row r="1338">
          <cell r="C1338">
            <v>1192840.0393446404</v>
          </cell>
        </row>
        <row r="1339">
          <cell r="C1339">
            <v>1142849.6962725192</v>
          </cell>
        </row>
        <row r="1340">
          <cell r="C1340">
            <v>696826.09307582513</v>
          </cell>
        </row>
        <row r="1341">
          <cell r="C1341">
            <v>956593.14358469727</v>
          </cell>
        </row>
        <row r="1342">
          <cell r="C1342">
            <v>1673123.2790115224</v>
          </cell>
        </row>
        <row r="1343">
          <cell r="C1343">
            <v>1098458.4550606376</v>
          </cell>
        </row>
        <row r="1344">
          <cell r="C1344">
            <v>252690.46725222666</v>
          </cell>
        </row>
        <row r="1345">
          <cell r="C1345">
            <v>1182241.3212679776</v>
          </cell>
        </row>
        <row r="1346">
          <cell r="C1346">
            <v>1300865.4076877928</v>
          </cell>
        </row>
        <row r="1347">
          <cell r="C1347">
            <v>1312764.3600325861</v>
          </cell>
        </row>
        <row r="1348">
          <cell r="C1348">
            <v>1307462.4107024637</v>
          </cell>
        </row>
        <row r="1349">
          <cell r="C1349">
            <v>730515.3513309164</v>
          </cell>
        </row>
        <row r="1350">
          <cell r="C1350">
            <v>919428.19711854111</v>
          </cell>
        </row>
        <row r="1351">
          <cell r="C1351">
            <v>613962.77498853742</v>
          </cell>
        </row>
        <row r="1352">
          <cell r="C1352">
            <v>1690720.6705201794</v>
          </cell>
        </row>
        <row r="1353">
          <cell r="C1353">
            <v>1251207.7203300975</v>
          </cell>
        </row>
        <row r="1354">
          <cell r="C1354">
            <v>-528089.43030241132</v>
          </cell>
        </row>
        <row r="1355">
          <cell r="C1355">
            <v>924188.08848185814</v>
          </cell>
        </row>
        <row r="1356">
          <cell r="C1356">
            <v>1629843.2062800995</v>
          </cell>
        </row>
        <row r="1357">
          <cell r="C1357">
            <v>924838.22209276794</v>
          </cell>
        </row>
        <row r="1358">
          <cell r="C1358">
            <v>1264456.4569268213</v>
          </cell>
        </row>
        <row r="1359">
          <cell r="C1359">
            <v>667619.37320392858</v>
          </cell>
        </row>
        <row r="1360">
          <cell r="C1360">
            <v>886915.71843626408</v>
          </cell>
        </row>
        <row r="1361">
          <cell r="C1361">
            <v>1011174.6895891149</v>
          </cell>
        </row>
        <row r="1362">
          <cell r="C1362">
            <v>658223.93141876825</v>
          </cell>
        </row>
        <row r="1363">
          <cell r="C1363">
            <v>1219547.4287456351</v>
          </cell>
        </row>
        <row r="1364">
          <cell r="C1364">
            <v>1033721.5517655616</v>
          </cell>
        </row>
        <row r="1365">
          <cell r="C1365">
            <v>111316.04989744897</v>
          </cell>
        </row>
        <row r="1366">
          <cell r="C1366">
            <v>1071081.4972878641</v>
          </cell>
        </row>
        <row r="1367">
          <cell r="C1367">
            <v>1249593.6554764872</v>
          </cell>
        </row>
        <row r="1368">
          <cell r="C1368">
            <v>605780.75948576373</v>
          </cell>
        </row>
        <row r="1369">
          <cell r="C1369">
            <v>998503.31181635673</v>
          </cell>
        </row>
        <row r="1370">
          <cell r="C1370">
            <v>1941893.1019402212</v>
          </cell>
        </row>
        <row r="1371">
          <cell r="C1371">
            <v>1076393.9149039325</v>
          </cell>
        </row>
        <row r="1372">
          <cell r="C1372">
            <v>1418822.9072214358</v>
          </cell>
        </row>
        <row r="1373">
          <cell r="C1373">
            <v>597544.3080753726</v>
          </cell>
        </row>
        <row r="1374">
          <cell r="C1374">
            <v>812138.64452507265</v>
          </cell>
        </row>
        <row r="1375">
          <cell r="C1375">
            <v>-226168.05933519406</v>
          </cell>
        </row>
        <row r="1376">
          <cell r="C1376">
            <v>1096183.7660306732</v>
          </cell>
        </row>
        <row r="1377">
          <cell r="C1377">
            <v>950589.21720410092</v>
          </cell>
        </row>
        <row r="1378">
          <cell r="C1378">
            <v>1000522.7289544661</v>
          </cell>
        </row>
        <row r="1379">
          <cell r="C1379">
            <v>955595.37718826719</v>
          </cell>
        </row>
        <row r="1380">
          <cell r="C1380">
            <v>1721011.5425344263</v>
          </cell>
        </row>
        <row r="1381">
          <cell r="C1381">
            <v>927121.15320615482</v>
          </cell>
        </row>
        <row r="1382">
          <cell r="C1382">
            <v>859526.82240724529</v>
          </cell>
        </row>
        <row r="1383">
          <cell r="C1383">
            <v>951285.72832752252</v>
          </cell>
        </row>
        <row r="1384">
          <cell r="C1384">
            <v>1184103.8877867726</v>
          </cell>
        </row>
        <row r="1385">
          <cell r="C1385">
            <v>1088333.134828974</v>
          </cell>
        </row>
        <row r="1386">
          <cell r="C1386">
            <v>926035.06350681873</v>
          </cell>
        </row>
        <row r="1387">
          <cell r="C1387">
            <v>1499588.0955844913</v>
          </cell>
        </row>
        <row r="1388">
          <cell r="C1388">
            <v>320531.30344093358</v>
          </cell>
        </row>
        <row r="1389">
          <cell r="C1389">
            <v>544489.77847214113</v>
          </cell>
        </row>
        <row r="1390">
          <cell r="C1390">
            <v>276730.37420625391</v>
          </cell>
        </row>
        <row r="1391">
          <cell r="C1391">
            <v>1198177.1206802793</v>
          </cell>
        </row>
        <row r="1392">
          <cell r="C1392">
            <v>918220.55750945536</v>
          </cell>
        </row>
        <row r="1393">
          <cell r="C1393">
            <v>848378.66822655383</v>
          </cell>
        </row>
        <row r="1394">
          <cell r="C1394">
            <v>588613.86699922907</v>
          </cell>
        </row>
        <row r="1395">
          <cell r="C1395">
            <v>1317003.3528338172</v>
          </cell>
        </row>
        <row r="1396">
          <cell r="C1396">
            <v>927659.65293126786</v>
          </cell>
        </row>
        <row r="1397">
          <cell r="C1397">
            <v>929146.22113053547</v>
          </cell>
        </row>
        <row r="1398">
          <cell r="C1398">
            <v>695059.09008751973</v>
          </cell>
        </row>
        <row r="1399">
          <cell r="C1399">
            <v>406687.69365664711</v>
          </cell>
        </row>
        <row r="1400">
          <cell r="C1400">
            <v>1782925.1106434846</v>
          </cell>
        </row>
        <row r="1401">
          <cell r="C1401">
            <v>1251544.7314251987</v>
          </cell>
        </row>
        <row r="1402">
          <cell r="C1402">
            <v>591706.89841963933</v>
          </cell>
        </row>
        <row r="1403">
          <cell r="C1403">
            <v>1297373.4252538434</v>
          </cell>
        </row>
        <row r="1404">
          <cell r="C1404">
            <v>937297.56553739239</v>
          </cell>
        </row>
        <row r="1405">
          <cell r="C1405">
            <v>1369036.438364258</v>
          </cell>
        </row>
        <row r="1406">
          <cell r="C1406">
            <v>1892055.1496382286</v>
          </cell>
        </row>
        <row r="1407">
          <cell r="C1407">
            <v>589077.30615762156</v>
          </cell>
        </row>
        <row r="1408">
          <cell r="C1408">
            <v>1338500.9826464569</v>
          </cell>
        </row>
        <row r="1409">
          <cell r="C1409">
            <v>591456.80826950702</v>
          </cell>
        </row>
        <row r="1410">
          <cell r="C1410">
            <v>953597.18976881029</v>
          </cell>
        </row>
        <row r="1411">
          <cell r="C1411">
            <v>1685230.5204625579</v>
          </cell>
        </row>
        <row r="1412">
          <cell r="C1412">
            <v>834777.98245193739</v>
          </cell>
        </row>
        <row r="1413">
          <cell r="C1413">
            <v>1083736.6581054605</v>
          </cell>
        </row>
        <row r="1414">
          <cell r="C1414">
            <v>880658.69887303084</v>
          </cell>
        </row>
        <row r="1415">
          <cell r="C1415">
            <v>1320208.9001866337</v>
          </cell>
        </row>
        <row r="1416">
          <cell r="C1416">
            <v>1093100.7667770961</v>
          </cell>
        </row>
        <row r="1417">
          <cell r="C1417">
            <v>506029.40278226382</v>
          </cell>
        </row>
        <row r="1418">
          <cell r="C1418">
            <v>1037694.0091078572</v>
          </cell>
        </row>
        <row r="1419">
          <cell r="C1419">
            <v>847341.14323507447</v>
          </cell>
        </row>
        <row r="1420">
          <cell r="C1420">
            <v>1194604.6202270449</v>
          </cell>
        </row>
        <row r="1421">
          <cell r="C1421">
            <v>788426.20205129008</v>
          </cell>
        </row>
        <row r="1422">
          <cell r="C1422">
            <v>1152129.9970413267</v>
          </cell>
        </row>
        <row r="1423">
          <cell r="C1423">
            <v>714456.9934056229</v>
          </cell>
        </row>
        <row r="1424">
          <cell r="C1424">
            <v>890312.6455869081</v>
          </cell>
        </row>
        <row r="1425">
          <cell r="C1425">
            <v>800615.2160432603</v>
          </cell>
        </row>
        <row r="1426">
          <cell r="C1426">
            <v>788351.40373001294</v>
          </cell>
        </row>
        <row r="1427">
          <cell r="C1427">
            <v>1221147.453360104</v>
          </cell>
        </row>
        <row r="1428">
          <cell r="C1428">
            <v>680385.82779924548</v>
          </cell>
        </row>
        <row r="1429">
          <cell r="C1429">
            <v>1043992.4077540772</v>
          </cell>
        </row>
        <row r="1430">
          <cell r="C1430">
            <v>58877.769823983079</v>
          </cell>
        </row>
        <row r="1431">
          <cell r="C1431">
            <v>2225019.9636184629</v>
          </cell>
        </row>
        <row r="1432">
          <cell r="C1432">
            <v>1185355.4742993559</v>
          </cell>
        </row>
        <row r="1433">
          <cell r="C1433">
            <v>426763.14467828488</v>
          </cell>
        </row>
        <row r="1434">
          <cell r="C1434">
            <v>779955.00668736477</v>
          </cell>
        </row>
        <row r="1435">
          <cell r="C1435">
            <v>1223213.8469949199</v>
          </cell>
        </row>
        <row r="1436">
          <cell r="C1436">
            <v>854939.3790228155</v>
          </cell>
        </row>
        <row r="1437">
          <cell r="C1437">
            <v>716130.15591350733</v>
          </cell>
        </row>
        <row r="1438">
          <cell r="C1438">
            <v>558583.15728849324</v>
          </cell>
        </row>
        <row r="1439">
          <cell r="C1439">
            <v>1577508.3680911558</v>
          </cell>
        </row>
        <row r="1440">
          <cell r="C1440">
            <v>771190.59169315721</v>
          </cell>
        </row>
        <row r="1441">
          <cell r="C1441">
            <v>719660.97047984821</v>
          </cell>
        </row>
        <row r="1442">
          <cell r="C1442">
            <v>1236188.5848172582</v>
          </cell>
        </row>
        <row r="1443">
          <cell r="C1443">
            <v>1186619.449271339</v>
          </cell>
        </row>
        <row r="1444">
          <cell r="C1444">
            <v>1414829.632004153</v>
          </cell>
        </row>
        <row r="1445">
          <cell r="C1445">
            <v>1183062.1308376715</v>
          </cell>
        </row>
        <row r="1446">
          <cell r="C1446">
            <v>1111690.8912507221</v>
          </cell>
        </row>
        <row r="1447">
          <cell r="C1447">
            <v>644069.03220646433</v>
          </cell>
        </row>
        <row r="1448">
          <cell r="C1448">
            <v>1569146.8381478975</v>
          </cell>
        </row>
        <row r="1449">
          <cell r="C1449">
            <v>1071067.5808526662</v>
          </cell>
        </row>
        <row r="1450">
          <cell r="C1450">
            <v>1268558.2848662375</v>
          </cell>
        </row>
        <row r="1451">
          <cell r="C1451">
            <v>797416.38170677528</v>
          </cell>
        </row>
        <row r="1452">
          <cell r="C1452">
            <v>934433.7175320182</v>
          </cell>
        </row>
        <row r="1453">
          <cell r="C1453">
            <v>930384.62887328095</v>
          </cell>
        </row>
        <row r="1454">
          <cell r="C1454">
            <v>709245.62556656171</v>
          </cell>
        </row>
        <row r="1455">
          <cell r="C1455">
            <v>1232140.7984675271</v>
          </cell>
        </row>
        <row r="1456">
          <cell r="C1456">
            <v>729508.57223346212</v>
          </cell>
        </row>
        <row r="1457">
          <cell r="C1457">
            <v>936839.87020278012</v>
          </cell>
        </row>
        <row r="1458">
          <cell r="C1458">
            <v>1112689.6751198487</v>
          </cell>
        </row>
        <row r="1459">
          <cell r="C1459">
            <v>911861.04185460298</v>
          </cell>
        </row>
        <row r="1460">
          <cell r="C1460">
            <v>1325319.7335930972</v>
          </cell>
        </row>
        <row r="1461">
          <cell r="C1461">
            <v>612078.61318623263</v>
          </cell>
        </row>
        <row r="1462">
          <cell r="C1462">
            <v>425803.91481879109</v>
          </cell>
        </row>
        <row r="1463">
          <cell r="C1463">
            <v>1565070.5018917003</v>
          </cell>
        </row>
        <row r="1464">
          <cell r="C1464">
            <v>1135128.3785763863</v>
          </cell>
        </row>
        <row r="1465">
          <cell r="C1465">
            <v>691705.80310304882</v>
          </cell>
        </row>
        <row r="1466">
          <cell r="C1466">
            <v>890925.52460502437</v>
          </cell>
        </row>
        <row r="1467">
          <cell r="C1467">
            <v>1047897.1862568097</v>
          </cell>
        </row>
        <row r="1468">
          <cell r="C1468">
            <v>1558547.5901819249</v>
          </cell>
        </row>
        <row r="1469">
          <cell r="C1469">
            <v>1136530.1918526357</v>
          </cell>
        </row>
        <row r="1470">
          <cell r="C1470">
            <v>860649.3005128568</v>
          </cell>
        </row>
        <row r="1471">
          <cell r="C1471">
            <v>1463952.3373240456</v>
          </cell>
        </row>
        <row r="1472">
          <cell r="C1472">
            <v>1101728.8604734833</v>
          </cell>
        </row>
        <row r="1473">
          <cell r="C1473">
            <v>1101602.2005175422</v>
          </cell>
        </row>
        <row r="1474">
          <cell r="C1474">
            <v>1110907.2898420789</v>
          </cell>
        </row>
        <row r="1475">
          <cell r="C1475">
            <v>504344.01357341238</v>
          </cell>
        </row>
        <row r="1476">
          <cell r="C1476">
            <v>1149704.1513863818</v>
          </cell>
        </row>
        <row r="1477">
          <cell r="C1477">
            <v>923325.27111546951</v>
          </cell>
        </row>
        <row r="1478">
          <cell r="C1478">
            <v>1480074.1262418746</v>
          </cell>
        </row>
        <row r="1479">
          <cell r="C1479">
            <v>985577.84058554261</v>
          </cell>
        </row>
        <row r="1480">
          <cell r="C1480">
            <v>1332270.6453938591</v>
          </cell>
        </row>
        <row r="1481">
          <cell r="C1481">
            <v>769844.81078037131</v>
          </cell>
        </row>
        <row r="1482">
          <cell r="C1482">
            <v>1349649.1944075385</v>
          </cell>
        </row>
        <row r="1483">
          <cell r="C1483">
            <v>844573.11774166755</v>
          </cell>
        </row>
        <row r="1484">
          <cell r="C1484">
            <v>866082.86097794946</v>
          </cell>
        </row>
        <row r="1485">
          <cell r="C1485">
            <v>1138390.8197177739</v>
          </cell>
        </row>
        <row r="1486">
          <cell r="C1486">
            <v>1694021.1647123476</v>
          </cell>
        </row>
        <row r="1487">
          <cell r="C1487">
            <v>1461078.8179169185</v>
          </cell>
        </row>
        <row r="1488">
          <cell r="C1488">
            <v>594300.81646304415</v>
          </cell>
        </row>
        <row r="1489">
          <cell r="C1489">
            <v>820326.01325141499</v>
          </cell>
        </row>
        <row r="1490">
          <cell r="C1490">
            <v>849437.01020000025</v>
          </cell>
        </row>
        <row r="1491">
          <cell r="C1491">
            <v>1149715.1483387684</v>
          </cell>
        </row>
        <row r="1492">
          <cell r="C1492">
            <v>1188996.3156578343</v>
          </cell>
        </row>
        <row r="1493">
          <cell r="C1493">
            <v>1022859.8489708626</v>
          </cell>
        </row>
        <row r="1494">
          <cell r="C1494">
            <v>608924.59995618032</v>
          </cell>
        </row>
        <row r="1495">
          <cell r="C1495">
            <v>684277.32987563196</v>
          </cell>
        </row>
        <row r="1496">
          <cell r="C1496">
            <v>1154789.0974665887</v>
          </cell>
        </row>
        <row r="1497">
          <cell r="C1497">
            <v>523890.53578901169</v>
          </cell>
        </row>
        <row r="1498">
          <cell r="C1498">
            <v>616319.39705537772</v>
          </cell>
        </row>
        <row r="1499">
          <cell r="C1499">
            <v>1024931.3082131017</v>
          </cell>
        </row>
        <row r="1500">
          <cell r="C1500">
            <v>784947.12631509139</v>
          </cell>
        </row>
        <row r="1501">
          <cell r="C1501">
            <v>978692.39704706916</v>
          </cell>
        </row>
        <row r="1502">
          <cell r="C1502">
            <v>854390.07941767131</v>
          </cell>
        </row>
        <row r="1503">
          <cell r="C1503">
            <v>1017297.6208673067</v>
          </cell>
        </row>
        <row r="1504">
          <cell r="C1504">
            <v>943436.6583166956</v>
          </cell>
        </row>
        <row r="1505">
          <cell r="C1505">
            <v>1190083.8999389363</v>
          </cell>
        </row>
        <row r="1506">
          <cell r="C1506">
            <v>490985.18878590374</v>
          </cell>
        </row>
        <row r="1507">
          <cell r="C1507">
            <v>1019076.3186970652</v>
          </cell>
        </row>
        <row r="1508">
          <cell r="C1508">
            <v>776590.74973163265</v>
          </cell>
        </row>
        <row r="1509">
          <cell r="C1509">
            <v>1750090.0408852007</v>
          </cell>
        </row>
        <row r="1510">
          <cell r="C1510">
            <v>679296.29574342165</v>
          </cell>
        </row>
        <row r="1511">
          <cell r="C1511">
            <v>333609.83169861429</v>
          </cell>
        </row>
        <row r="1512">
          <cell r="C1512">
            <v>1394139.3120969054</v>
          </cell>
        </row>
        <row r="1513">
          <cell r="C1513">
            <v>660165.60938426701</v>
          </cell>
        </row>
        <row r="1514">
          <cell r="C1514">
            <v>692695.84667351877</v>
          </cell>
        </row>
        <row r="1515">
          <cell r="C1515">
            <v>1669878.9837366231</v>
          </cell>
        </row>
        <row r="1516">
          <cell r="C1516">
            <v>943581.71115159104</v>
          </cell>
        </row>
        <row r="1517">
          <cell r="C1517">
            <v>1163386.5134242282</v>
          </cell>
        </row>
        <row r="1518">
          <cell r="C1518">
            <v>1110628.5130811243</v>
          </cell>
        </row>
        <row r="1519">
          <cell r="C1519">
            <v>1076472.5829581097</v>
          </cell>
        </row>
        <row r="1520">
          <cell r="C1520">
            <v>883662.32708193781</v>
          </cell>
        </row>
        <row r="1521">
          <cell r="C1521">
            <v>1967070.6642202036</v>
          </cell>
        </row>
        <row r="1522">
          <cell r="C1522">
            <v>564621.86677955452</v>
          </cell>
        </row>
        <row r="1523">
          <cell r="C1523">
            <v>926469.42400506069</v>
          </cell>
        </row>
        <row r="1524">
          <cell r="C1524">
            <v>391714.9341920116</v>
          </cell>
        </row>
        <row r="1525">
          <cell r="C1525">
            <v>459639.58073686261</v>
          </cell>
        </row>
        <row r="1526">
          <cell r="C1526">
            <v>1494764.6419139099</v>
          </cell>
        </row>
        <row r="1527">
          <cell r="C1527">
            <v>797391.56459120614</v>
          </cell>
        </row>
        <row r="1528">
          <cell r="C1528">
            <v>944408.35282729496</v>
          </cell>
        </row>
        <row r="1529">
          <cell r="C1529">
            <v>1007012.4293009571</v>
          </cell>
        </row>
        <row r="1530">
          <cell r="C1530">
            <v>1318177.3831122373</v>
          </cell>
        </row>
        <row r="1531">
          <cell r="C1531">
            <v>1016230.0671429142</v>
          </cell>
        </row>
        <row r="1532">
          <cell r="C1532">
            <v>849341.4088417202</v>
          </cell>
        </row>
        <row r="1533">
          <cell r="C1533">
            <v>1322563.0989665184</v>
          </cell>
        </row>
        <row r="1534">
          <cell r="C1534">
            <v>825124.32502865302</v>
          </cell>
        </row>
        <row r="1535">
          <cell r="C1535">
            <v>2868092.8858487844</v>
          </cell>
        </row>
        <row r="1536">
          <cell r="C1536">
            <v>923029.69551815605</v>
          </cell>
        </row>
        <row r="1537">
          <cell r="C1537">
            <v>1411567.1015991936</v>
          </cell>
        </row>
        <row r="1538">
          <cell r="C1538">
            <v>959766.52948924713</v>
          </cell>
        </row>
        <row r="1539">
          <cell r="C1539">
            <v>835118.15392546775</v>
          </cell>
        </row>
        <row r="1540">
          <cell r="C1540">
            <v>920849.05584749707</v>
          </cell>
        </row>
        <row r="1541">
          <cell r="C1541">
            <v>657677.57434671919</v>
          </cell>
        </row>
        <row r="1542">
          <cell r="C1542">
            <v>528615.80558756832</v>
          </cell>
        </row>
        <row r="1543">
          <cell r="C1543">
            <v>910837.70263281441</v>
          </cell>
        </row>
        <row r="1544">
          <cell r="C1544">
            <v>1328725.5009593703</v>
          </cell>
        </row>
        <row r="1545">
          <cell r="C1545">
            <v>1241816.869090029</v>
          </cell>
        </row>
        <row r="1546">
          <cell r="C1546">
            <v>657452.71440173103</v>
          </cell>
        </row>
        <row r="1547">
          <cell r="C1547">
            <v>810573.77344087209</v>
          </cell>
        </row>
        <row r="1548">
          <cell r="C1548">
            <v>945080.2173751567</v>
          </cell>
        </row>
        <row r="1549">
          <cell r="C1549">
            <v>702211.79372119904</v>
          </cell>
        </row>
        <row r="1550">
          <cell r="C1550">
            <v>928819.98602222081</v>
          </cell>
        </row>
        <row r="1551">
          <cell r="C1551">
            <v>1059660.7126277932</v>
          </cell>
        </row>
        <row r="1552">
          <cell r="C1552">
            <v>206145.30719743378</v>
          </cell>
        </row>
        <row r="1553">
          <cell r="C1553">
            <v>1436755.2637840267</v>
          </cell>
        </row>
        <row r="1554">
          <cell r="C1554">
            <v>89260.83835051686</v>
          </cell>
        </row>
        <row r="1555">
          <cell r="C1555">
            <v>737568.03524756059</v>
          </cell>
        </row>
        <row r="1556">
          <cell r="C1556">
            <v>835789.27010199567</v>
          </cell>
        </row>
        <row r="1557">
          <cell r="C1557">
            <v>953642.88342024817</v>
          </cell>
        </row>
        <row r="1558">
          <cell r="C1558">
            <v>1453540.8620207896</v>
          </cell>
        </row>
        <row r="1559">
          <cell r="C1559">
            <v>1326997.9994439294</v>
          </cell>
        </row>
        <row r="1560">
          <cell r="C1560">
            <v>1160226.8578404917</v>
          </cell>
        </row>
        <row r="1561">
          <cell r="C1561">
            <v>994264.45162074082</v>
          </cell>
        </row>
        <row r="1562">
          <cell r="C1562">
            <v>117684.72287305887</v>
          </cell>
        </row>
        <row r="1563">
          <cell r="C1563">
            <v>1050196.6913453655</v>
          </cell>
        </row>
        <row r="1564">
          <cell r="C1564">
            <v>945615.67515227001</v>
          </cell>
        </row>
        <row r="1565">
          <cell r="C1565">
            <v>798322.16163193609</v>
          </cell>
        </row>
        <row r="1566">
          <cell r="C1566">
            <v>878257.8620874132</v>
          </cell>
        </row>
        <row r="1567">
          <cell r="C1567">
            <v>558342.26984965499</v>
          </cell>
        </row>
        <row r="1568">
          <cell r="C1568">
            <v>1556739.7882685466</v>
          </cell>
        </row>
        <row r="1569">
          <cell r="C1569">
            <v>1042604.9369495392</v>
          </cell>
        </row>
        <row r="1570">
          <cell r="C1570">
            <v>956442.13285035011</v>
          </cell>
        </row>
        <row r="1571">
          <cell r="C1571">
            <v>743554.50666920119</v>
          </cell>
        </row>
        <row r="1572">
          <cell r="C1572">
            <v>610640.28559191804</v>
          </cell>
        </row>
        <row r="1573">
          <cell r="C1573">
            <v>1113371.3586451123</v>
          </cell>
        </row>
        <row r="1574">
          <cell r="C1574">
            <v>1746708.7703477768</v>
          </cell>
        </row>
        <row r="1575">
          <cell r="C1575">
            <v>1246690.6167547761</v>
          </cell>
        </row>
        <row r="1576">
          <cell r="C1576">
            <v>1073009.8373179059</v>
          </cell>
        </row>
        <row r="1577">
          <cell r="C1577">
            <v>1814150.7459883704</v>
          </cell>
        </row>
        <row r="1578">
          <cell r="C1578">
            <v>1356980.7852982103</v>
          </cell>
        </row>
        <row r="1579">
          <cell r="C1579">
            <v>600596.30433228798</v>
          </cell>
        </row>
        <row r="1580">
          <cell r="C1580">
            <v>1504079.6433176999</v>
          </cell>
        </row>
        <row r="1581">
          <cell r="C1581">
            <v>1714169.1966131842</v>
          </cell>
        </row>
        <row r="1582">
          <cell r="C1582">
            <v>652671.44693592109</v>
          </cell>
        </row>
        <row r="1583">
          <cell r="C1583">
            <v>911128.94017134351</v>
          </cell>
        </row>
        <row r="1584">
          <cell r="C1584">
            <v>1170948.830212703</v>
          </cell>
        </row>
        <row r="1585">
          <cell r="C1585">
            <v>1090531.7952768679</v>
          </cell>
        </row>
        <row r="1586">
          <cell r="C1586">
            <v>1071233.7550377373</v>
          </cell>
        </row>
        <row r="1587">
          <cell r="C1587">
            <v>772839.17520890594</v>
          </cell>
        </row>
        <row r="1588">
          <cell r="C1588">
            <v>839920.99743205996</v>
          </cell>
        </row>
        <row r="1589">
          <cell r="C1589">
            <v>592405.85290256538</v>
          </cell>
        </row>
        <row r="1590">
          <cell r="C1590">
            <v>412774.05080387194</v>
          </cell>
        </row>
        <row r="1591">
          <cell r="C1591">
            <v>1395808.2558485568</v>
          </cell>
        </row>
        <row r="1592">
          <cell r="C1592">
            <v>1095731.933372559</v>
          </cell>
        </row>
        <row r="1593">
          <cell r="C1593">
            <v>985917.64159731264</v>
          </cell>
        </row>
        <row r="1594">
          <cell r="C1594">
            <v>1571840.3327921599</v>
          </cell>
        </row>
        <row r="1595">
          <cell r="C1595">
            <v>1194909.930261544</v>
          </cell>
        </row>
        <row r="1596">
          <cell r="C1596">
            <v>345359.1106746149</v>
          </cell>
        </row>
        <row r="1597">
          <cell r="C1597">
            <v>466811.82974639011</v>
          </cell>
        </row>
        <row r="1598">
          <cell r="C1598">
            <v>1341107.2960101124</v>
          </cell>
        </row>
        <row r="1599">
          <cell r="C1599">
            <v>935090.90951758658</v>
          </cell>
        </row>
        <row r="1600">
          <cell r="C1600">
            <v>1118099.9829840076</v>
          </cell>
        </row>
        <row r="1601">
          <cell r="C1601">
            <v>1048909.5681320867</v>
          </cell>
        </row>
        <row r="1602">
          <cell r="C1602">
            <v>1103622.3955233546</v>
          </cell>
        </row>
        <row r="1603">
          <cell r="C1603">
            <v>943552.47208559199</v>
          </cell>
        </row>
        <row r="1604">
          <cell r="C1604">
            <v>943270.6690414506</v>
          </cell>
        </row>
        <row r="1605">
          <cell r="C1605">
            <v>1453885.0976772234</v>
          </cell>
        </row>
        <row r="1606">
          <cell r="C1606">
            <v>906030.77932437346</v>
          </cell>
        </row>
        <row r="1607">
          <cell r="C1607">
            <v>2097719.9246607735</v>
          </cell>
        </row>
        <row r="1608">
          <cell r="C1608">
            <v>869750.3959631552</v>
          </cell>
        </row>
        <row r="1609">
          <cell r="C1609">
            <v>253251.53650498111</v>
          </cell>
        </row>
        <row r="1610">
          <cell r="C1610">
            <v>1270649.8366034115</v>
          </cell>
        </row>
        <row r="1611">
          <cell r="C1611">
            <v>1067526.8764812825</v>
          </cell>
        </row>
        <row r="1612">
          <cell r="C1612">
            <v>1023283.5015856117</v>
          </cell>
        </row>
        <row r="1613">
          <cell r="C1613">
            <v>631398.77816100861</v>
          </cell>
        </row>
        <row r="1614">
          <cell r="C1614">
            <v>280408.72449947998</v>
          </cell>
        </row>
        <row r="1615">
          <cell r="C1615">
            <v>576712.49741911981</v>
          </cell>
        </row>
        <row r="1616">
          <cell r="C1616">
            <v>-239793.19588111411</v>
          </cell>
        </row>
        <row r="1617">
          <cell r="C1617">
            <v>360662.06656742794</v>
          </cell>
        </row>
        <row r="1618">
          <cell r="C1618">
            <v>866437.38656398165</v>
          </cell>
        </row>
        <row r="1619">
          <cell r="C1619">
            <v>1011390.4201194863</v>
          </cell>
        </row>
        <row r="1620">
          <cell r="C1620">
            <v>1432761.1206274913</v>
          </cell>
        </row>
        <row r="1621">
          <cell r="C1621">
            <v>886078.90996853216</v>
          </cell>
        </row>
        <row r="1622">
          <cell r="C1622">
            <v>1298470.7815642781</v>
          </cell>
        </row>
        <row r="1623">
          <cell r="C1623">
            <v>585137.5332763053</v>
          </cell>
        </row>
        <row r="1624">
          <cell r="C1624">
            <v>1521433.9058235532</v>
          </cell>
        </row>
        <row r="1625">
          <cell r="C1625">
            <v>771578.14786166395</v>
          </cell>
        </row>
        <row r="1626">
          <cell r="C1626">
            <v>379948.36758293863</v>
          </cell>
        </row>
        <row r="1627">
          <cell r="C1627">
            <v>720073.36907342577</v>
          </cell>
        </row>
        <row r="1628">
          <cell r="C1628">
            <v>389948.66145113739</v>
          </cell>
        </row>
        <row r="1629">
          <cell r="C1629">
            <v>1619506.3697238397</v>
          </cell>
        </row>
        <row r="1630">
          <cell r="C1630">
            <v>798886.85119780758</v>
          </cell>
        </row>
        <row r="1631">
          <cell r="C1631">
            <v>1354070.643729527</v>
          </cell>
        </row>
        <row r="1632">
          <cell r="C1632">
            <v>808449.78834506031</v>
          </cell>
        </row>
        <row r="1633">
          <cell r="C1633">
            <v>977089.45002655918</v>
          </cell>
        </row>
        <row r="1634">
          <cell r="C1634">
            <v>1151579.0999787105</v>
          </cell>
        </row>
        <row r="1635">
          <cell r="C1635">
            <v>918450.78365281411</v>
          </cell>
        </row>
        <row r="1636">
          <cell r="C1636">
            <v>-50416.073124895105</v>
          </cell>
        </row>
        <row r="1637">
          <cell r="C1637">
            <v>948377.10323164379</v>
          </cell>
        </row>
        <row r="1638">
          <cell r="C1638">
            <v>1017184.8338409504</v>
          </cell>
        </row>
        <row r="1639">
          <cell r="C1639">
            <v>1254208.2852919649</v>
          </cell>
        </row>
        <row r="1640">
          <cell r="C1640">
            <v>698442.60680188984</v>
          </cell>
        </row>
        <row r="1641">
          <cell r="C1641">
            <v>728863.07533583185</v>
          </cell>
        </row>
        <row r="1642">
          <cell r="C1642">
            <v>1325292.6213025195</v>
          </cell>
        </row>
        <row r="1643">
          <cell r="C1643">
            <v>1126724.8405810283</v>
          </cell>
        </row>
        <row r="1644">
          <cell r="C1644">
            <v>1430297.5898697134</v>
          </cell>
        </row>
        <row r="1645">
          <cell r="C1645">
            <v>799498.95936559862</v>
          </cell>
        </row>
        <row r="1646">
          <cell r="C1646">
            <v>361256.23791993328</v>
          </cell>
        </row>
        <row r="1647">
          <cell r="C1647">
            <v>1526331.4231125363</v>
          </cell>
        </row>
        <row r="1648">
          <cell r="C1648">
            <v>809748.08550576237</v>
          </cell>
        </row>
        <row r="1649">
          <cell r="C1649">
            <v>499803.17044832552</v>
          </cell>
        </row>
        <row r="1650">
          <cell r="C1650">
            <v>306009.19923476316</v>
          </cell>
        </row>
        <row r="1651">
          <cell r="C1651">
            <v>1500932.4567076762</v>
          </cell>
        </row>
        <row r="1652">
          <cell r="C1652">
            <v>797220.48370072118</v>
          </cell>
        </row>
        <row r="1653">
          <cell r="C1653">
            <v>736658.35311874002</v>
          </cell>
        </row>
        <row r="1654">
          <cell r="C1654">
            <v>899962.03549274721</v>
          </cell>
        </row>
        <row r="1655">
          <cell r="C1655">
            <v>869968.95409382624</v>
          </cell>
        </row>
        <row r="1656">
          <cell r="C1656">
            <v>949671.9602494397</v>
          </cell>
        </row>
        <row r="1657">
          <cell r="C1657">
            <v>1255004.2197225876</v>
          </cell>
        </row>
        <row r="1658">
          <cell r="C1658">
            <v>664169.80722437357</v>
          </cell>
        </row>
        <row r="1659">
          <cell r="C1659">
            <v>53856.913742271601</v>
          </cell>
        </row>
        <row r="1660">
          <cell r="C1660">
            <v>1440952.8062220747</v>
          </cell>
        </row>
        <row r="1661">
          <cell r="C1661">
            <v>680201.75960556231</v>
          </cell>
        </row>
        <row r="1662">
          <cell r="C1662">
            <v>1102111.558015764</v>
          </cell>
        </row>
        <row r="1663">
          <cell r="C1663">
            <v>847632.5690565937</v>
          </cell>
        </row>
        <row r="1664">
          <cell r="C1664">
            <v>1458849.3160172687</v>
          </cell>
        </row>
        <row r="1665">
          <cell r="C1665">
            <v>1639192.6319881123</v>
          </cell>
        </row>
        <row r="1666">
          <cell r="C1666">
            <v>904349.07115496672</v>
          </cell>
        </row>
        <row r="1667">
          <cell r="C1667">
            <v>608516.06320982799</v>
          </cell>
        </row>
        <row r="1668">
          <cell r="C1668">
            <v>1973709.3639776011</v>
          </cell>
        </row>
        <row r="1669">
          <cell r="C1669">
            <v>790101.55377506383</v>
          </cell>
        </row>
        <row r="1670">
          <cell r="C1670">
            <v>584654.25809676852</v>
          </cell>
        </row>
        <row r="1671">
          <cell r="C1671">
            <v>840705.16935987689</v>
          </cell>
        </row>
        <row r="1672">
          <cell r="C1672">
            <v>813913.60094944597</v>
          </cell>
        </row>
        <row r="1673">
          <cell r="C1673">
            <v>350584.70909690473</v>
          </cell>
        </row>
        <row r="1674">
          <cell r="C1674">
            <v>1028545.5251897502</v>
          </cell>
        </row>
        <row r="1675">
          <cell r="C1675">
            <v>914544.92976889468</v>
          </cell>
        </row>
        <row r="1676">
          <cell r="C1676">
            <v>759206.30070485815</v>
          </cell>
        </row>
        <row r="1677">
          <cell r="C1677">
            <v>1481455.1703831819</v>
          </cell>
        </row>
        <row r="1678">
          <cell r="C1678">
            <v>533442.70005880925</v>
          </cell>
        </row>
        <row r="1679">
          <cell r="C1679">
            <v>1209545.2805371203</v>
          </cell>
        </row>
        <row r="1680">
          <cell r="C1680">
            <v>1052946.5776857266</v>
          </cell>
        </row>
        <row r="1681">
          <cell r="C1681">
            <v>397877.69891311694</v>
          </cell>
        </row>
        <row r="1682">
          <cell r="C1682">
            <v>380144.19376247702</v>
          </cell>
        </row>
        <row r="1683">
          <cell r="C1683">
            <v>1436136.1835588589</v>
          </cell>
        </row>
        <row r="1684">
          <cell r="C1684">
            <v>1158648.6072036894</v>
          </cell>
        </row>
        <row r="1685">
          <cell r="C1685">
            <v>1718329.3366040559</v>
          </cell>
        </row>
        <row r="1686">
          <cell r="C1686">
            <v>1172188.1148859675</v>
          </cell>
        </row>
        <row r="1687">
          <cell r="C1687">
            <v>926310.54727717105</v>
          </cell>
        </row>
        <row r="1688">
          <cell r="C1688">
            <v>1066265.5073347376</v>
          </cell>
        </row>
        <row r="1689">
          <cell r="C1689">
            <v>543677.27901291312</v>
          </cell>
        </row>
        <row r="1690">
          <cell r="C1690">
            <v>664555.3731239175</v>
          </cell>
        </row>
        <row r="1691">
          <cell r="C1691">
            <v>1091624.3456589589</v>
          </cell>
        </row>
        <row r="1692">
          <cell r="C1692">
            <v>-238769.5587271112</v>
          </cell>
        </row>
        <row r="1693">
          <cell r="C1693">
            <v>1425960.8049992649</v>
          </cell>
        </row>
        <row r="1694">
          <cell r="C1694">
            <v>848147.49621433357</v>
          </cell>
        </row>
        <row r="1695">
          <cell r="C1695">
            <v>1145501.0116388875</v>
          </cell>
        </row>
        <row r="1696">
          <cell r="C1696">
            <v>1340907.266882696</v>
          </cell>
        </row>
        <row r="1697">
          <cell r="C1697">
            <v>924672.10207865713</v>
          </cell>
        </row>
        <row r="1698">
          <cell r="C1698">
            <v>1181994.0364974337</v>
          </cell>
        </row>
        <row r="1699">
          <cell r="C1699">
            <v>991162.77837080404</v>
          </cell>
        </row>
        <row r="1700">
          <cell r="C1700">
            <v>1399063.2135492652</v>
          </cell>
        </row>
        <row r="1701">
          <cell r="C1701">
            <v>950566.28643189929</v>
          </cell>
        </row>
        <row r="1702">
          <cell r="C1702">
            <v>836357.91995873186</v>
          </cell>
        </row>
        <row r="1703">
          <cell r="C1703">
            <v>1234635.6331075297</v>
          </cell>
        </row>
        <row r="1704">
          <cell r="C1704">
            <v>1400652.3649065648</v>
          </cell>
        </row>
        <row r="1705">
          <cell r="C1705">
            <v>1530346.3543756874</v>
          </cell>
        </row>
        <row r="1706">
          <cell r="C1706">
            <v>571057.03334127041</v>
          </cell>
        </row>
        <row r="1707">
          <cell r="C1707">
            <v>1002245.5324426312</v>
          </cell>
        </row>
        <row r="1708">
          <cell r="C1708">
            <v>1639333.3098817575</v>
          </cell>
        </row>
        <row r="1709">
          <cell r="C1709">
            <v>816360.72065619542</v>
          </cell>
        </row>
        <row r="1710">
          <cell r="C1710">
            <v>771273.95643845003</v>
          </cell>
        </row>
        <row r="1711">
          <cell r="C1711">
            <v>1561581.4228364225</v>
          </cell>
        </row>
        <row r="1712">
          <cell r="C1712">
            <v>586853.13430221728</v>
          </cell>
        </row>
        <row r="1713">
          <cell r="C1713">
            <v>1416074.1799838059</v>
          </cell>
        </row>
        <row r="1714">
          <cell r="C1714">
            <v>1239247.1612550786</v>
          </cell>
        </row>
        <row r="1715">
          <cell r="C1715">
            <v>1287931.0024481099</v>
          </cell>
        </row>
        <row r="1716">
          <cell r="C1716">
            <v>228562.97146093228</v>
          </cell>
        </row>
        <row r="1717">
          <cell r="C1717">
            <v>1540709.164834375</v>
          </cell>
        </row>
        <row r="1718">
          <cell r="C1718">
            <v>1299329.4467472127</v>
          </cell>
        </row>
        <row r="1719">
          <cell r="C1719">
            <v>909615.57195122901</v>
          </cell>
        </row>
        <row r="1720">
          <cell r="C1720">
            <v>1451782.3967445388</v>
          </cell>
        </row>
        <row r="1721">
          <cell r="C1721">
            <v>1277197.2302117674</v>
          </cell>
        </row>
        <row r="1722">
          <cell r="C1722">
            <v>1412153.8037187862</v>
          </cell>
        </row>
        <row r="1723">
          <cell r="C1723">
            <v>331021.7698617588</v>
          </cell>
        </row>
        <row r="1724">
          <cell r="C1724">
            <v>1384247.5148423007</v>
          </cell>
        </row>
        <row r="1725">
          <cell r="C1725">
            <v>745553.48622460244</v>
          </cell>
        </row>
        <row r="1726">
          <cell r="C1726">
            <v>1187932.7134625199</v>
          </cell>
        </row>
        <row r="1727">
          <cell r="C1727">
            <v>1012158.8984246611</v>
          </cell>
        </row>
        <row r="1728">
          <cell r="C1728">
            <v>995915.68525771203</v>
          </cell>
        </row>
        <row r="1729">
          <cell r="C1729">
            <v>1086506.6932198259</v>
          </cell>
        </row>
        <row r="1730">
          <cell r="C1730">
            <v>1380234.4062639861</v>
          </cell>
        </row>
        <row r="1731">
          <cell r="C1731">
            <v>826809.39278138371</v>
          </cell>
        </row>
        <row r="1732">
          <cell r="C1732">
            <v>989348.14440606395</v>
          </cell>
        </row>
        <row r="1733">
          <cell r="C1733">
            <v>1211137.5383627885</v>
          </cell>
        </row>
        <row r="1734">
          <cell r="C1734">
            <v>1196690.0185815026</v>
          </cell>
        </row>
        <row r="1735">
          <cell r="C1735">
            <v>647147.14886730746</v>
          </cell>
        </row>
        <row r="1736">
          <cell r="C1736">
            <v>1235296.8852103688</v>
          </cell>
        </row>
        <row r="1737">
          <cell r="C1737">
            <v>241850.65184570977</v>
          </cell>
        </row>
        <row r="1738">
          <cell r="C1738">
            <v>1227916.5683479926</v>
          </cell>
        </row>
        <row r="1739">
          <cell r="C1739">
            <v>440396.9837488929</v>
          </cell>
        </row>
        <row r="1740">
          <cell r="C1740">
            <v>813678.60859846883</v>
          </cell>
        </row>
        <row r="1741">
          <cell r="C1741">
            <v>820327.90061145788</v>
          </cell>
        </row>
        <row r="1742">
          <cell r="C1742">
            <v>886929.4137782607</v>
          </cell>
        </row>
        <row r="1743">
          <cell r="C1743">
            <v>1884964.1359753129</v>
          </cell>
        </row>
        <row r="1744">
          <cell r="C1744">
            <v>1138715.3893392324</v>
          </cell>
        </row>
        <row r="1745">
          <cell r="C1745">
            <v>1189336.66786785</v>
          </cell>
        </row>
        <row r="1746">
          <cell r="C1746">
            <v>638760.860981595</v>
          </cell>
        </row>
        <row r="1747">
          <cell r="C1747">
            <v>1525173.1106787068</v>
          </cell>
        </row>
        <row r="1748">
          <cell r="C1748">
            <v>973622.3935740036</v>
          </cell>
        </row>
        <row r="1749">
          <cell r="C1749">
            <v>1328661.9212809219</v>
          </cell>
        </row>
        <row r="1750">
          <cell r="C1750">
            <v>1223219.215019604</v>
          </cell>
        </row>
        <row r="1751">
          <cell r="C1751">
            <v>723514.15796169476</v>
          </cell>
        </row>
        <row r="1752">
          <cell r="C1752">
            <v>1185694.9628200843</v>
          </cell>
        </row>
        <row r="1753">
          <cell r="C1753">
            <v>880896.4847574851</v>
          </cell>
        </row>
        <row r="1754">
          <cell r="C1754">
            <v>909729.57606884744</v>
          </cell>
        </row>
        <row r="1755">
          <cell r="C1755">
            <v>-19848.522603176301</v>
          </cell>
        </row>
        <row r="1756">
          <cell r="C1756">
            <v>842939.32977451046</v>
          </cell>
        </row>
        <row r="1757">
          <cell r="C1757">
            <v>1448277.5879666456</v>
          </cell>
        </row>
        <row r="1758">
          <cell r="C1758">
            <v>572958.13427128782</v>
          </cell>
        </row>
        <row r="1759">
          <cell r="C1759">
            <v>352559.25005010993</v>
          </cell>
        </row>
        <row r="1760">
          <cell r="C1760">
            <v>1388658.9319595322</v>
          </cell>
        </row>
        <row r="1761">
          <cell r="C1761">
            <v>568588.41185097769</v>
          </cell>
        </row>
        <row r="1762">
          <cell r="C1762">
            <v>1299684.8928121726</v>
          </cell>
        </row>
        <row r="1763">
          <cell r="C1763">
            <v>1239074.818991886</v>
          </cell>
        </row>
        <row r="1764">
          <cell r="C1764">
            <v>1392640.4549928429</v>
          </cell>
        </row>
        <row r="1765">
          <cell r="C1765">
            <v>1287354.2841003286</v>
          </cell>
        </row>
        <row r="1766">
          <cell r="C1766">
            <v>777820.34622773912</v>
          </cell>
        </row>
        <row r="1767">
          <cell r="C1767">
            <v>753489.7063610428</v>
          </cell>
        </row>
        <row r="1768">
          <cell r="C1768">
            <v>422926.14544901636</v>
          </cell>
        </row>
        <row r="1769">
          <cell r="C1769">
            <v>1091184.7679475562</v>
          </cell>
        </row>
        <row r="1770">
          <cell r="C1770">
            <v>1158710.5939638885</v>
          </cell>
        </row>
        <row r="1771">
          <cell r="C1771">
            <v>1131196.2003010763</v>
          </cell>
        </row>
        <row r="1772">
          <cell r="C1772">
            <v>1076049.7026623392</v>
          </cell>
        </row>
        <row r="1773">
          <cell r="C1773">
            <v>1311414.225415004</v>
          </cell>
        </row>
        <row r="1774">
          <cell r="C1774">
            <v>1320101.7362441304</v>
          </cell>
        </row>
        <row r="1775">
          <cell r="C1775">
            <v>1240701.3419232836</v>
          </cell>
        </row>
        <row r="1776">
          <cell r="C1776">
            <v>873875.92805786291</v>
          </cell>
        </row>
        <row r="1777">
          <cell r="C1777">
            <v>1071011.3038975268</v>
          </cell>
        </row>
        <row r="1778">
          <cell r="C1778">
            <v>577340.83515287517</v>
          </cell>
        </row>
        <row r="1779">
          <cell r="C1779">
            <v>1614164.9254120546</v>
          </cell>
        </row>
        <row r="1780">
          <cell r="C1780">
            <v>996508.58212941326</v>
          </cell>
        </row>
        <row r="1781">
          <cell r="C1781">
            <v>1033668.3375932701</v>
          </cell>
        </row>
        <row r="1782">
          <cell r="C1782">
            <v>1250212.9864050518</v>
          </cell>
        </row>
        <row r="1783">
          <cell r="C1783">
            <v>1186307.7499611762</v>
          </cell>
        </row>
        <row r="1784">
          <cell r="C1784">
            <v>1071962.1570559896</v>
          </cell>
        </row>
        <row r="1785">
          <cell r="C1785">
            <v>836509.23274902359</v>
          </cell>
        </row>
        <row r="1786">
          <cell r="C1786">
            <v>802853.54897000338</v>
          </cell>
        </row>
        <row r="1787">
          <cell r="C1787">
            <v>342701.08841784624</v>
          </cell>
        </row>
        <row r="1788">
          <cell r="C1788">
            <v>894821.99217144784</v>
          </cell>
        </row>
        <row r="1789">
          <cell r="C1789">
            <v>765501.50461221649</v>
          </cell>
        </row>
        <row r="1790">
          <cell r="C1790">
            <v>699427.91687987489</v>
          </cell>
        </row>
        <row r="1791">
          <cell r="C1791">
            <v>587587.45337860286</v>
          </cell>
        </row>
        <row r="1792">
          <cell r="C1792">
            <v>1301460.9220981535</v>
          </cell>
        </row>
        <row r="1793">
          <cell r="C1793">
            <v>950804.31852591387</v>
          </cell>
        </row>
        <row r="1794">
          <cell r="C1794">
            <v>-15272.421767189167</v>
          </cell>
        </row>
        <row r="1795">
          <cell r="C1795">
            <v>935045.86165970191</v>
          </cell>
        </row>
        <row r="1796">
          <cell r="C1796">
            <v>797409.17361559975</v>
          </cell>
        </row>
        <row r="1797">
          <cell r="C1797">
            <v>1255516.9026866506</v>
          </cell>
        </row>
        <row r="1798">
          <cell r="C1798">
            <v>947298.85879587161</v>
          </cell>
        </row>
        <row r="1799">
          <cell r="C1799">
            <v>1078243.5913777468</v>
          </cell>
        </row>
        <row r="1800">
          <cell r="C1800">
            <v>1380501.1344376677</v>
          </cell>
        </row>
        <row r="1801">
          <cell r="C1801">
            <v>766991.58816232753</v>
          </cell>
        </row>
        <row r="1802">
          <cell r="C1802">
            <v>708606.29152051592</v>
          </cell>
        </row>
        <row r="1803">
          <cell r="C1803">
            <v>1550974.6017916445</v>
          </cell>
        </row>
        <row r="1804">
          <cell r="C1804">
            <v>787765.77721108263</v>
          </cell>
        </row>
        <row r="1805">
          <cell r="C1805">
            <v>938016.00357833912</v>
          </cell>
        </row>
        <row r="1806">
          <cell r="C1806">
            <v>454346.71317804651</v>
          </cell>
        </row>
        <row r="1807">
          <cell r="C1807">
            <v>695692.71369063971</v>
          </cell>
        </row>
        <row r="1808">
          <cell r="C1808">
            <v>813689.08594147791</v>
          </cell>
        </row>
        <row r="1809">
          <cell r="C1809">
            <v>1272407.701243334</v>
          </cell>
        </row>
        <row r="1810">
          <cell r="C1810">
            <v>575552.5173908209</v>
          </cell>
        </row>
        <row r="1811">
          <cell r="C1811">
            <v>995731.63833067752</v>
          </cell>
        </row>
        <row r="1812">
          <cell r="C1812">
            <v>1328718.8463984407</v>
          </cell>
        </row>
        <row r="1813">
          <cell r="C1813">
            <v>1035673.3333355725</v>
          </cell>
        </row>
        <row r="1814">
          <cell r="C1814">
            <v>981933.92445189669</v>
          </cell>
        </row>
        <row r="1815">
          <cell r="C1815">
            <v>88513.973575567594</v>
          </cell>
        </row>
        <row r="1816">
          <cell r="C1816">
            <v>1237803.9527004911</v>
          </cell>
        </row>
        <row r="1817">
          <cell r="C1817">
            <v>887972.88151181815</v>
          </cell>
        </row>
        <row r="1818">
          <cell r="C1818">
            <v>456658.90611535206</v>
          </cell>
        </row>
        <row r="1819">
          <cell r="C1819">
            <v>1270453.8250790183</v>
          </cell>
        </row>
        <row r="1820">
          <cell r="C1820">
            <v>102830.70531068649</v>
          </cell>
        </row>
        <row r="1821">
          <cell r="C1821">
            <v>941626.66596244427</v>
          </cell>
        </row>
        <row r="1822">
          <cell r="C1822">
            <v>925454.58553014684</v>
          </cell>
        </row>
        <row r="1823">
          <cell r="C1823">
            <v>-245557.92271709675</v>
          </cell>
        </row>
        <row r="1824">
          <cell r="C1824">
            <v>474559.86808658228</v>
          </cell>
        </row>
        <row r="1825">
          <cell r="C1825">
            <v>592814.08839549683</v>
          </cell>
        </row>
        <row r="1826">
          <cell r="C1826">
            <v>989744.41095518437</v>
          </cell>
        </row>
        <row r="1827">
          <cell r="C1827">
            <v>779391.9038581755</v>
          </cell>
        </row>
        <row r="1828">
          <cell r="C1828">
            <v>83093.714947514352</v>
          </cell>
        </row>
        <row r="1829">
          <cell r="C1829">
            <v>-39581.63074561418</v>
          </cell>
        </row>
        <row r="1830">
          <cell r="C1830">
            <v>1220756.6222584902</v>
          </cell>
        </row>
        <row r="1831">
          <cell r="C1831">
            <v>1357080.7601871251</v>
          </cell>
        </row>
        <row r="1832">
          <cell r="C1832">
            <v>1200813.0638504485</v>
          </cell>
        </row>
        <row r="1833">
          <cell r="C1833">
            <v>934202.25994354184</v>
          </cell>
        </row>
        <row r="1834">
          <cell r="C1834">
            <v>551576.65754821594</v>
          </cell>
        </row>
        <row r="1835">
          <cell r="C1835">
            <v>565312.94938793895</v>
          </cell>
        </row>
        <row r="1836">
          <cell r="C1836">
            <v>1497969.8580954713</v>
          </cell>
        </row>
        <row r="1837">
          <cell r="C1837">
            <v>1046411.8031561491</v>
          </cell>
        </row>
        <row r="1838">
          <cell r="C1838">
            <v>1162620.9633440834</v>
          </cell>
        </row>
        <row r="1839">
          <cell r="C1839">
            <v>647927.37289141619</v>
          </cell>
        </row>
        <row r="1840">
          <cell r="C1840">
            <v>651682.29968041414</v>
          </cell>
        </row>
        <row r="1841">
          <cell r="C1841">
            <v>1223038.4635220587</v>
          </cell>
        </row>
        <row r="1842">
          <cell r="C1842">
            <v>1311497.9234789223</v>
          </cell>
        </row>
        <row r="1843">
          <cell r="C1843">
            <v>1319530.2235654108</v>
          </cell>
        </row>
        <row r="1844">
          <cell r="C1844">
            <v>1169074.9943762519</v>
          </cell>
        </row>
        <row r="1845">
          <cell r="C1845">
            <v>1607786.7171153619</v>
          </cell>
        </row>
        <row r="1846">
          <cell r="C1846">
            <v>442065.42417189782</v>
          </cell>
        </row>
        <row r="1847">
          <cell r="C1847">
            <v>1094632.6764670021</v>
          </cell>
        </row>
        <row r="1848">
          <cell r="C1848">
            <v>922676.10026238288</v>
          </cell>
        </row>
        <row r="1849">
          <cell r="C1849">
            <v>1120843.050545844</v>
          </cell>
        </row>
        <row r="1850">
          <cell r="C1850">
            <v>1174606.990914447</v>
          </cell>
        </row>
        <row r="1851">
          <cell r="C1851">
            <v>833271.86627954291</v>
          </cell>
        </row>
        <row r="1852">
          <cell r="C1852">
            <v>-61108.135102179367</v>
          </cell>
        </row>
        <row r="1853">
          <cell r="C1853">
            <v>1125667.8947801997</v>
          </cell>
        </row>
        <row r="1854">
          <cell r="C1854">
            <v>1058799.5905741998</v>
          </cell>
        </row>
        <row r="1855">
          <cell r="C1855">
            <v>307948.92524802859</v>
          </cell>
        </row>
        <row r="1856">
          <cell r="C1856">
            <v>1420443.7839594977</v>
          </cell>
        </row>
        <row r="1857">
          <cell r="C1857">
            <v>1207436.6062737869</v>
          </cell>
        </row>
        <row r="1858">
          <cell r="C1858">
            <v>612132.39558212226</v>
          </cell>
        </row>
        <row r="1859">
          <cell r="C1859">
            <v>1125094.0975920227</v>
          </cell>
        </row>
        <row r="1860">
          <cell r="C1860">
            <v>515010.98481963226</v>
          </cell>
        </row>
        <row r="1861">
          <cell r="C1861">
            <v>1204780.3358082687</v>
          </cell>
        </row>
        <row r="1862">
          <cell r="C1862">
            <v>678390.92194310261</v>
          </cell>
        </row>
        <row r="1863">
          <cell r="C1863">
            <v>-50628.573092497652</v>
          </cell>
        </row>
        <row r="1864">
          <cell r="C1864">
            <v>363894.54757188284</v>
          </cell>
        </row>
        <row r="1865">
          <cell r="C1865">
            <v>910036.4481604856</v>
          </cell>
        </row>
        <row r="1866">
          <cell r="C1866">
            <v>427487.46239320817</v>
          </cell>
        </row>
        <row r="1867">
          <cell r="C1867">
            <v>657870.63198103721</v>
          </cell>
        </row>
        <row r="1868">
          <cell r="C1868">
            <v>289935.66118914227</v>
          </cell>
        </row>
        <row r="1869">
          <cell r="C1869">
            <v>953585.97168091929</v>
          </cell>
        </row>
        <row r="1870">
          <cell r="C1870">
            <v>815397.94593897066</v>
          </cell>
        </row>
        <row r="1871">
          <cell r="C1871">
            <v>1374751.6395776619</v>
          </cell>
        </row>
        <row r="1872">
          <cell r="C1872">
            <v>1300443.1949734928</v>
          </cell>
        </row>
        <row r="1873">
          <cell r="C1873">
            <v>658528.69135341933</v>
          </cell>
        </row>
        <row r="1874">
          <cell r="C1874">
            <v>1048655.4985264051</v>
          </cell>
        </row>
        <row r="1875">
          <cell r="C1875">
            <v>797866.19057279243</v>
          </cell>
        </row>
        <row r="1876">
          <cell r="C1876">
            <v>1870815.7328935312</v>
          </cell>
        </row>
        <row r="1877">
          <cell r="C1877">
            <v>1547233.8257113588</v>
          </cell>
        </row>
        <row r="1878">
          <cell r="C1878">
            <v>1796005.3909354128</v>
          </cell>
        </row>
        <row r="1879">
          <cell r="C1879">
            <v>427223.88679208164</v>
          </cell>
        </row>
        <row r="1880">
          <cell r="C1880">
            <v>1021400.1602625962</v>
          </cell>
        </row>
        <row r="1881">
          <cell r="C1881">
            <v>1080835.5193651614</v>
          </cell>
        </row>
        <row r="1882">
          <cell r="C1882">
            <v>1117381.7403062603</v>
          </cell>
        </row>
        <row r="1883">
          <cell r="C1883">
            <v>1347156.9348767868</v>
          </cell>
        </row>
        <row r="1884">
          <cell r="C1884">
            <v>774484.10627025797</v>
          </cell>
        </row>
        <row r="1885">
          <cell r="C1885">
            <v>601685.42537351174</v>
          </cell>
        </row>
        <row r="1886">
          <cell r="C1886">
            <v>1209933.921796592</v>
          </cell>
        </row>
        <row r="1887">
          <cell r="C1887">
            <v>1586994.6906886706</v>
          </cell>
        </row>
        <row r="1888">
          <cell r="C1888">
            <v>358015.76250718406</v>
          </cell>
        </row>
        <row r="1889">
          <cell r="C1889">
            <v>873367.56081553735</v>
          </cell>
        </row>
        <row r="1890">
          <cell r="C1890">
            <v>1516359.5658805477</v>
          </cell>
        </row>
        <row r="1891">
          <cell r="C1891">
            <v>1052325.3966596774</v>
          </cell>
        </row>
        <row r="1892">
          <cell r="C1892">
            <v>1386976.015919856</v>
          </cell>
        </row>
        <row r="1893">
          <cell r="C1893">
            <v>837369.60834734351</v>
          </cell>
        </row>
        <row r="1894">
          <cell r="C1894">
            <v>787013.47138798877</v>
          </cell>
        </row>
        <row r="1895">
          <cell r="C1895">
            <v>1002321.2091825629</v>
          </cell>
        </row>
        <row r="1896">
          <cell r="C1896">
            <v>1031420.239062713</v>
          </cell>
        </row>
        <row r="1897">
          <cell r="C1897">
            <v>1862084.8262508011</v>
          </cell>
        </row>
        <row r="1898">
          <cell r="C1898">
            <v>1313869.276349681</v>
          </cell>
        </row>
        <row r="1899">
          <cell r="C1899">
            <v>1063461.6946799511</v>
          </cell>
        </row>
        <row r="1900">
          <cell r="C1900">
            <v>1371861.3566104402</v>
          </cell>
        </row>
        <row r="1901">
          <cell r="C1901">
            <v>475632.79010189709</v>
          </cell>
        </row>
        <row r="1902">
          <cell r="C1902">
            <v>1011090.1469895777</v>
          </cell>
        </row>
        <row r="1903">
          <cell r="C1903">
            <v>568252.69945993414</v>
          </cell>
        </row>
        <row r="1904">
          <cell r="C1904">
            <v>964085.55738432484</v>
          </cell>
        </row>
        <row r="1905">
          <cell r="C1905">
            <v>1075619.5843141025</v>
          </cell>
        </row>
        <row r="1906">
          <cell r="C1906">
            <v>720043.32806504227</v>
          </cell>
        </row>
        <row r="1907">
          <cell r="C1907">
            <v>1017867.2789889538</v>
          </cell>
        </row>
        <row r="1908">
          <cell r="C1908">
            <v>1280381.7576611214</v>
          </cell>
        </row>
        <row r="1909">
          <cell r="C1909">
            <v>-30980.318091722322</v>
          </cell>
        </row>
        <row r="1910">
          <cell r="C1910">
            <v>1496050.7649637151</v>
          </cell>
        </row>
        <row r="1911">
          <cell r="C1911">
            <v>1588555.7471259278</v>
          </cell>
        </row>
        <row r="1912">
          <cell r="C1912">
            <v>1291629.4719422893</v>
          </cell>
        </row>
        <row r="1913">
          <cell r="C1913">
            <v>1730110.9978189338</v>
          </cell>
        </row>
        <row r="1914">
          <cell r="C1914">
            <v>563161.97627773695</v>
          </cell>
        </row>
        <row r="1915">
          <cell r="C1915">
            <v>582483.55105880904</v>
          </cell>
        </row>
        <row r="1916">
          <cell r="C1916">
            <v>834670.50757399423</v>
          </cell>
        </row>
        <row r="1917">
          <cell r="C1917">
            <v>1640737.6836056276</v>
          </cell>
        </row>
        <row r="1918">
          <cell r="C1918">
            <v>882783.70263483271</v>
          </cell>
        </row>
        <row r="1919">
          <cell r="C1919">
            <v>931348.68173036829</v>
          </cell>
        </row>
        <row r="1920">
          <cell r="C1920">
            <v>1565211.3392342585</v>
          </cell>
        </row>
        <row r="1921">
          <cell r="C1921">
            <v>404865.11561856885</v>
          </cell>
        </row>
        <row r="1922">
          <cell r="C1922">
            <v>845039.16734241578</v>
          </cell>
        </row>
        <row r="1923">
          <cell r="C1923">
            <v>1309726.2727084323</v>
          </cell>
        </row>
        <row r="1924">
          <cell r="C1924">
            <v>1271586.3043350391</v>
          </cell>
        </row>
        <row r="1925">
          <cell r="C1925">
            <v>1203688.4046473559</v>
          </cell>
        </row>
        <row r="1926">
          <cell r="C1926">
            <v>1313402.1941874912</v>
          </cell>
        </row>
        <row r="1927">
          <cell r="C1927">
            <v>1024004.8696279315</v>
          </cell>
        </row>
        <row r="1928">
          <cell r="C1928">
            <v>1384646.4014957307</v>
          </cell>
        </row>
        <row r="1929">
          <cell r="C1929">
            <v>1314322.4411391588</v>
          </cell>
        </row>
        <row r="1930">
          <cell r="C1930">
            <v>966441.54084250063</v>
          </cell>
        </row>
        <row r="1931">
          <cell r="C1931">
            <v>1051110.5484007436</v>
          </cell>
        </row>
        <row r="1932">
          <cell r="C1932">
            <v>776774.31549251801</v>
          </cell>
        </row>
        <row r="1933">
          <cell r="C1933">
            <v>356426.52397761925</v>
          </cell>
        </row>
        <row r="1934">
          <cell r="C1934">
            <v>765600.60027475492</v>
          </cell>
        </row>
        <row r="1935">
          <cell r="C1935">
            <v>1074082.2055505796</v>
          </cell>
        </row>
        <row r="1936">
          <cell r="C1936">
            <v>642015.32069770887</v>
          </cell>
        </row>
        <row r="1937">
          <cell r="C1937">
            <v>1290606.7378048459</v>
          </cell>
        </row>
        <row r="1938">
          <cell r="C1938">
            <v>567170.68133915309</v>
          </cell>
        </row>
        <row r="1939">
          <cell r="C1939">
            <v>1290000.4318662356</v>
          </cell>
        </row>
        <row r="1940">
          <cell r="C1940">
            <v>1154402.8037691605</v>
          </cell>
        </row>
        <row r="1941">
          <cell r="C1941">
            <v>1122006.7998969376</v>
          </cell>
        </row>
        <row r="1942">
          <cell r="C1942">
            <v>1297087.0395997972</v>
          </cell>
        </row>
        <row r="1943">
          <cell r="C1943">
            <v>1159893.5768577089</v>
          </cell>
        </row>
        <row r="1944">
          <cell r="C1944">
            <v>893159.64179696178</v>
          </cell>
        </row>
        <row r="1945">
          <cell r="C1945">
            <v>1253439.9908165704</v>
          </cell>
        </row>
        <row r="1946">
          <cell r="C1946">
            <v>768618.36385077285</v>
          </cell>
        </row>
        <row r="1947">
          <cell r="C1947">
            <v>992591.62422340468</v>
          </cell>
        </row>
        <row r="1948">
          <cell r="C1948">
            <v>728718.40339130233</v>
          </cell>
        </row>
        <row r="1949">
          <cell r="C1949">
            <v>1003748.0402369185</v>
          </cell>
        </row>
        <row r="1950">
          <cell r="C1950">
            <v>1107336.5561645275</v>
          </cell>
        </row>
        <row r="1951">
          <cell r="C1951">
            <v>1468177.6668487201</v>
          </cell>
        </row>
        <row r="1952">
          <cell r="C1952">
            <v>1124521.1593246479</v>
          </cell>
        </row>
        <row r="1953">
          <cell r="C1953">
            <v>1039576.3414189247</v>
          </cell>
        </row>
        <row r="1954">
          <cell r="C1954">
            <v>597723.60498945508</v>
          </cell>
        </row>
        <row r="1955">
          <cell r="C1955">
            <v>1023239.7603409769</v>
          </cell>
        </row>
        <row r="1956">
          <cell r="C1956">
            <v>1028941.8238980137</v>
          </cell>
        </row>
        <row r="1957">
          <cell r="C1957">
            <v>835494.11039177782</v>
          </cell>
        </row>
        <row r="1958">
          <cell r="C1958">
            <v>1399184.7232152191</v>
          </cell>
        </row>
        <row r="1959">
          <cell r="C1959">
            <v>553827.08834705758</v>
          </cell>
        </row>
        <row r="1960">
          <cell r="C1960">
            <v>914646.82557166903</v>
          </cell>
        </row>
        <row r="1961">
          <cell r="C1961">
            <v>1581328.9896102932</v>
          </cell>
        </row>
        <row r="1962">
          <cell r="C1962">
            <v>1241746.2546038458</v>
          </cell>
        </row>
        <row r="1963">
          <cell r="C1963">
            <v>1194488.2745186519</v>
          </cell>
        </row>
        <row r="1964">
          <cell r="C1964">
            <v>638471.26089164219</v>
          </cell>
        </row>
        <row r="1965">
          <cell r="C1965">
            <v>1127508.0465493989</v>
          </cell>
        </row>
        <row r="1966">
          <cell r="C1966">
            <v>1562745.7400811748</v>
          </cell>
        </row>
        <row r="1967">
          <cell r="C1967">
            <v>1627434.019225921</v>
          </cell>
        </row>
        <row r="1968">
          <cell r="C1968">
            <v>1164816.7041230339</v>
          </cell>
        </row>
        <row r="1969">
          <cell r="C1969">
            <v>1003382.7869884799</v>
          </cell>
        </row>
        <row r="1970">
          <cell r="C1970">
            <v>857430.12304909411</v>
          </cell>
        </row>
        <row r="1971">
          <cell r="C1971">
            <v>1015867.3735025345</v>
          </cell>
        </row>
        <row r="1972">
          <cell r="C1972">
            <v>422299.97358105832</v>
          </cell>
        </row>
        <row r="1973">
          <cell r="C1973">
            <v>1003404.5870595438</v>
          </cell>
        </row>
        <row r="1974">
          <cell r="C1974">
            <v>1066422.3948570795</v>
          </cell>
        </row>
        <row r="1975">
          <cell r="C1975">
            <v>830135.91526905203</v>
          </cell>
        </row>
        <row r="1976">
          <cell r="C1976">
            <v>1538315.7751920633</v>
          </cell>
        </row>
        <row r="1977">
          <cell r="C1977">
            <v>1001540.0899241195</v>
          </cell>
        </row>
        <row r="1978">
          <cell r="C1978">
            <v>521332.90222206753</v>
          </cell>
        </row>
        <row r="1979">
          <cell r="C1979">
            <v>1625401.112790595</v>
          </cell>
        </row>
        <row r="1980">
          <cell r="C1980">
            <v>995876.02454676118</v>
          </cell>
        </row>
        <row r="1981">
          <cell r="C1981">
            <v>545053.24850976537</v>
          </cell>
        </row>
        <row r="1982">
          <cell r="C1982">
            <v>1687385.6868075663</v>
          </cell>
        </row>
        <row r="1983">
          <cell r="C1983">
            <v>714614.492258996</v>
          </cell>
        </row>
        <row r="1984">
          <cell r="C1984">
            <v>1023352.8210399542</v>
          </cell>
        </row>
        <row r="1985">
          <cell r="C1985">
            <v>1004611.7163243255</v>
          </cell>
        </row>
        <row r="1986">
          <cell r="C1986">
            <v>1227666.3760166636</v>
          </cell>
        </row>
        <row r="1987">
          <cell r="C1987">
            <v>875911.43185678916</v>
          </cell>
        </row>
        <row r="1988">
          <cell r="C1988">
            <v>2373060.6902058735</v>
          </cell>
        </row>
        <row r="1989">
          <cell r="C1989">
            <v>777972.31451764773</v>
          </cell>
        </row>
        <row r="1990">
          <cell r="C1990">
            <v>887359.77965418575</v>
          </cell>
        </row>
        <row r="1991">
          <cell r="C1991">
            <v>1070497.7895943942</v>
          </cell>
        </row>
        <row r="1992">
          <cell r="C1992">
            <v>1254628.8638087383</v>
          </cell>
        </row>
        <row r="1993">
          <cell r="C1993">
            <v>1652378.2112205527</v>
          </cell>
        </row>
        <row r="1994">
          <cell r="C1994">
            <v>1687263.5037998641</v>
          </cell>
        </row>
        <row r="1995">
          <cell r="C1995">
            <v>855420.95412372798</v>
          </cell>
        </row>
        <row r="1996">
          <cell r="C1996">
            <v>771282.77550450654</v>
          </cell>
        </row>
        <row r="1997">
          <cell r="C1997">
            <v>803285.40036218753</v>
          </cell>
        </row>
        <row r="1998">
          <cell r="C1998">
            <v>1061751.0838957103</v>
          </cell>
        </row>
        <row r="1999">
          <cell r="C1999">
            <v>1202681.3272206949</v>
          </cell>
        </row>
        <row r="2000">
          <cell r="C2000">
            <v>1497596.2842874343</v>
          </cell>
        </row>
        <row r="2001">
          <cell r="C2001">
            <v>1034023.6366044371</v>
          </cell>
        </row>
        <row r="2002">
          <cell r="C2002">
            <v>602766.29299475136</v>
          </cell>
        </row>
        <row r="2003">
          <cell r="C2003">
            <v>853822.60855249804</v>
          </cell>
        </row>
        <row r="2004">
          <cell r="C2004">
            <v>1501547.3293630045</v>
          </cell>
        </row>
        <row r="2005">
          <cell r="C2005">
            <v>1044798.1788909918</v>
          </cell>
        </row>
        <row r="2006">
          <cell r="C2006">
            <v>1536841.2893936003</v>
          </cell>
        </row>
        <row r="2007">
          <cell r="C2007">
            <v>1025956.0510014269</v>
          </cell>
        </row>
        <row r="2008">
          <cell r="C2008">
            <v>1060655.8222302708</v>
          </cell>
        </row>
        <row r="2009">
          <cell r="C2009">
            <v>861002.6559556257</v>
          </cell>
        </row>
        <row r="2010">
          <cell r="C2010">
            <v>1327730.2954047474</v>
          </cell>
        </row>
        <row r="2011">
          <cell r="C2011">
            <v>559633.86526325194</v>
          </cell>
        </row>
        <row r="2012">
          <cell r="C2012">
            <v>489029.77952273667</v>
          </cell>
        </row>
        <row r="2013">
          <cell r="C2013">
            <v>922626.94913440745</v>
          </cell>
        </row>
        <row r="2014">
          <cell r="C2014">
            <v>818198.68097301095</v>
          </cell>
        </row>
        <row r="2015">
          <cell r="C2015">
            <v>937480.45945718931</v>
          </cell>
        </row>
        <row r="2016">
          <cell r="C2016">
            <v>547971.05537513667</v>
          </cell>
        </row>
        <row r="2017">
          <cell r="C2017">
            <v>777877.6538162746</v>
          </cell>
        </row>
        <row r="2018">
          <cell r="C2018">
            <v>807064.95179785579</v>
          </cell>
        </row>
        <row r="2019">
          <cell r="C2019">
            <v>582254.57528549409</v>
          </cell>
        </row>
        <row r="2020">
          <cell r="C2020">
            <v>1126540.0429326836</v>
          </cell>
        </row>
        <row r="2021">
          <cell r="C2021">
            <v>1216408.4147923333</v>
          </cell>
        </row>
        <row r="2022">
          <cell r="C2022">
            <v>712542.32997884194</v>
          </cell>
        </row>
        <row r="2023">
          <cell r="C2023">
            <v>1437433.2971090204</v>
          </cell>
        </row>
        <row r="2024">
          <cell r="C2024">
            <v>1822765.3345162943</v>
          </cell>
        </row>
        <row r="2025">
          <cell r="C2025">
            <v>1012445.332876896</v>
          </cell>
        </row>
        <row r="2026">
          <cell r="C2026">
            <v>1184614.6595254587</v>
          </cell>
        </row>
        <row r="2027">
          <cell r="C2027">
            <v>802599.12174447859</v>
          </cell>
        </row>
        <row r="2028">
          <cell r="C2028">
            <v>1118957.0606353865</v>
          </cell>
        </row>
        <row r="2029">
          <cell r="C2029">
            <v>896805.17010624125</v>
          </cell>
        </row>
        <row r="2030">
          <cell r="C2030">
            <v>488109.42154439009</v>
          </cell>
        </row>
        <row r="2031">
          <cell r="C2031">
            <v>903342.49924709019</v>
          </cell>
        </row>
        <row r="2032">
          <cell r="C2032">
            <v>631721.99620915751</v>
          </cell>
        </row>
        <row r="2033">
          <cell r="C2033">
            <v>2064961.8322510938</v>
          </cell>
        </row>
        <row r="2034">
          <cell r="C2034">
            <v>1190341.1880975082</v>
          </cell>
        </row>
        <row r="2035">
          <cell r="C2035">
            <v>546048.94934222731</v>
          </cell>
        </row>
        <row r="2036">
          <cell r="C2036">
            <v>1057962.0627658593</v>
          </cell>
        </row>
        <row r="2037">
          <cell r="C2037">
            <v>796833.54151858483</v>
          </cell>
        </row>
        <row r="2038">
          <cell r="C2038">
            <v>1108875.733914827</v>
          </cell>
        </row>
        <row r="2039">
          <cell r="C2039">
            <v>1549426.9605294121</v>
          </cell>
        </row>
        <row r="2040">
          <cell r="C2040">
            <v>839197.41436314653</v>
          </cell>
        </row>
        <row r="2041">
          <cell r="C2041">
            <v>1065059.1162834889</v>
          </cell>
        </row>
        <row r="2042">
          <cell r="C2042">
            <v>736228.14377069753</v>
          </cell>
        </row>
        <row r="2043">
          <cell r="C2043">
            <v>1166396.3517918885</v>
          </cell>
        </row>
        <row r="2044">
          <cell r="C2044">
            <v>938544.9435931542</v>
          </cell>
        </row>
        <row r="2045">
          <cell r="C2045">
            <v>1449377.3642733057</v>
          </cell>
        </row>
        <row r="2046">
          <cell r="C2046">
            <v>285834.0082789046</v>
          </cell>
        </row>
        <row r="2047">
          <cell r="C2047">
            <v>1766770.6347673002</v>
          </cell>
        </row>
        <row r="2048">
          <cell r="C2048">
            <v>1524273.8787035618</v>
          </cell>
        </row>
        <row r="2049">
          <cell r="C2049">
            <v>136828.97301971435</v>
          </cell>
        </row>
        <row r="2050">
          <cell r="C2050">
            <v>425895.12961940933</v>
          </cell>
        </row>
        <row r="2051">
          <cell r="C2051">
            <v>749365.54808939784</v>
          </cell>
        </row>
        <row r="2052">
          <cell r="C2052">
            <v>130360.98831746879</v>
          </cell>
        </row>
        <row r="2053">
          <cell r="C2053">
            <v>436579.46750179352</v>
          </cell>
        </row>
        <row r="2054">
          <cell r="C2054">
            <v>1117804.9818573908</v>
          </cell>
        </row>
        <row r="2055">
          <cell r="C2055">
            <v>621717.12509548152</v>
          </cell>
        </row>
        <row r="2056">
          <cell r="C2056">
            <v>1436421.3777101655</v>
          </cell>
        </row>
        <row r="2057">
          <cell r="C2057">
            <v>603098.49598497222</v>
          </cell>
        </row>
        <row r="2058">
          <cell r="C2058">
            <v>1521281.8687834579</v>
          </cell>
        </row>
        <row r="2059">
          <cell r="C2059">
            <v>572111.2853077366</v>
          </cell>
        </row>
        <row r="2060">
          <cell r="C2060">
            <v>1047194.8240933819</v>
          </cell>
        </row>
        <row r="2061">
          <cell r="C2061">
            <v>807091.70504283253</v>
          </cell>
        </row>
        <row r="2062">
          <cell r="C2062">
            <v>1523403.341937629</v>
          </cell>
        </row>
        <row r="2063">
          <cell r="C2063">
            <v>994935.43025043258</v>
          </cell>
        </row>
        <row r="2064">
          <cell r="C2064">
            <v>-108766.99677864625</v>
          </cell>
        </row>
        <row r="2065">
          <cell r="C2065">
            <v>1361734.7543891855</v>
          </cell>
        </row>
        <row r="2066">
          <cell r="C2066">
            <v>1598303.7476391597</v>
          </cell>
        </row>
        <row r="2067">
          <cell r="C2067">
            <v>938262.89970130112</v>
          </cell>
        </row>
        <row r="2068">
          <cell r="C2068">
            <v>772460.92024398874</v>
          </cell>
        </row>
        <row r="2069">
          <cell r="C2069">
            <v>799258.95819109003</v>
          </cell>
        </row>
        <row r="2070">
          <cell r="C2070">
            <v>1193717.8063315405</v>
          </cell>
        </row>
        <row r="2071">
          <cell r="C2071">
            <v>531833.51227572048</v>
          </cell>
        </row>
        <row r="2072">
          <cell r="C2072">
            <v>1648604.0107929269</v>
          </cell>
        </row>
        <row r="2073">
          <cell r="C2073">
            <v>1144508.9010225039</v>
          </cell>
        </row>
        <row r="2074">
          <cell r="C2074">
            <v>812818.10455015185</v>
          </cell>
        </row>
        <row r="2075">
          <cell r="C2075">
            <v>851064.08576835797</v>
          </cell>
        </row>
        <row r="2076">
          <cell r="C2076">
            <v>782212.73946100264</v>
          </cell>
        </row>
        <row r="2077">
          <cell r="C2077">
            <v>541680.76740155136</v>
          </cell>
        </row>
        <row r="2078">
          <cell r="C2078">
            <v>624790.45322970208</v>
          </cell>
        </row>
        <row r="2079">
          <cell r="C2079">
            <v>868220.75353991147</v>
          </cell>
        </row>
        <row r="2080">
          <cell r="C2080">
            <v>1124382.5973701454</v>
          </cell>
        </row>
        <row r="2081">
          <cell r="C2081">
            <v>917731.92981719272</v>
          </cell>
        </row>
        <row r="2082">
          <cell r="C2082">
            <v>1132814.2431373575</v>
          </cell>
        </row>
        <row r="2083">
          <cell r="C2083">
            <v>870810.25470347097</v>
          </cell>
        </row>
        <row r="2084">
          <cell r="C2084">
            <v>869882.69220895017</v>
          </cell>
        </row>
        <row r="2085">
          <cell r="C2085">
            <v>796638.59662898444</v>
          </cell>
        </row>
        <row r="2086">
          <cell r="C2086">
            <v>1271836.3127522017</v>
          </cell>
        </row>
        <row r="2087">
          <cell r="C2087">
            <v>225065.64657347114</v>
          </cell>
        </row>
        <row r="2088">
          <cell r="C2088">
            <v>978019.62100795028</v>
          </cell>
        </row>
        <row r="2089">
          <cell r="C2089">
            <v>724367.05333968019</v>
          </cell>
        </row>
        <row r="2090">
          <cell r="C2090">
            <v>1627993.9527440467</v>
          </cell>
        </row>
        <row r="2091">
          <cell r="C2091">
            <v>994623.43013482483</v>
          </cell>
        </row>
        <row r="2092">
          <cell r="C2092">
            <v>1148405.7818012873</v>
          </cell>
        </row>
        <row r="2093">
          <cell r="C2093">
            <v>743261.85317397385</v>
          </cell>
        </row>
        <row r="2094">
          <cell r="C2094">
            <v>1026279.6673058383</v>
          </cell>
        </row>
        <row r="2095">
          <cell r="C2095">
            <v>870393.06766028877</v>
          </cell>
        </row>
        <row r="2096">
          <cell r="C2096">
            <v>932271.10171700001</v>
          </cell>
        </row>
        <row r="2097">
          <cell r="C2097">
            <v>1052104.3556881584</v>
          </cell>
        </row>
        <row r="2098">
          <cell r="C2098">
            <v>367411.06621341815</v>
          </cell>
        </row>
        <row r="2099">
          <cell r="C2099">
            <v>1204879.2536894693</v>
          </cell>
        </row>
        <row r="2100">
          <cell r="C2100">
            <v>1179806.7110268925</v>
          </cell>
        </row>
        <row r="2101">
          <cell r="C2101">
            <v>1095942.6738244426</v>
          </cell>
        </row>
        <row r="2102">
          <cell r="C2102">
            <v>1007936.5108464671</v>
          </cell>
        </row>
        <row r="2103">
          <cell r="C2103">
            <v>886336.38301079499</v>
          </cell>
        </row>
        <row r="2104">
          <cell r="C2104">
            <v>1136983.67345007</v>
          </cell>
        </row>
        <row r="2105">
          <cell r="C2105">
            <v>603150.67482691852</v>
          </cell>
        </row>
        <row r="2106">
          <cell r="C2106">
            <v>452796.38262604922</v>
          </cell>
        </row>
        <row r="2107">
          <cell r="C2107">
            <v>386640.39718038205</v>
          </cell>
        </row>
        <row r="2108">
          <cell r="C2108">
            <v>1002284.2187564374</v>
          </cell>
        </row>
        <row r="2109">
          <cell r="C2109">
            <v>699968.96171048447</v>
          </cell>
        </row>
        <row r="2110">
          <cell r="C2110">
            <v>568573.85333968652</v>
          </cell>
        </row>
        <row r="2111">
          <cell r="C2111">
            <v>1491074.5393962872</v>
          </cell>
        </row>
        <row r="2112">
          <cell r="C2112">
            <v>1290801.5879083397</v>
          </cell>
        </row>
        <row r="2113">
          <cell r="C2113">
            <v>1239838.8328627897</v>
          </cell>
        </row>
        <row r="2114">
          <cell r="C2114">
            <v>976716.44720508193</v>
          </cell>
        </row>
        <row r="2115">
          <cell r="C2115">
            <v>943818.02949084982</v>
          </cell>
        </row>
        <row r="2116">
          <cell r="C2116">
            <v>1546466.6854929561</v>
          </cell>
        </row>
        <row r="2117">
          <cell r="C2117">
            <v>466877.07393321418</v>
          </cell>
        </row>
        <row r="2118">
          <cell r="C2118">
            <v>1402549.1529272087</v>
          </cell>
        </row>
        <row r="2119">
          <cell r="C2119">
            <v>1110965.0675411823</v>
          </cell>
        </row>
        <row r="2120">
          <cell r="C2120">
            <v>1305897.7866536747</v>
          </cell>
        </row>
        <row r="2121">
          <cell r="C2121">
            <v>885198.03362350259</v>
          </cell>
        </row>
        <row r="2122">
          <cell r="C2122">
            <v>835651.22350966034</v>
          </cell>
        </row>
        <row r="2123">
          <cell r="C2123">
            <v>1030695.0916004661</v>
          </cell>
        </row>
        <row r="2124">
          <cell r="C2124">
            <v>1617054.3523611822</v>
          </cell>
        </row>
        <row r="2125">
          <cell r="C2125">
            <v>754475.20118798921</v>
          </cell>
        </row>
        <row r="2126">
          <cell r="C2126">
            <v>658959.22215688671</v>
          </cell>
        </row>
        <row r="2127">
          <cell r="C2127">
            <v>894625.6429490383</v>
          </cell>
        </row>
        <row r="2128">
          <cell r="C2128">
            <v>385469.49347466696</v>
          </cell>
        </row>
        <row r="2129">
          <cell r="C2129">
            <v>1258896.8948692596</v>
          </cell>
        </row>
        <row r="2130">
          <cell r="C2130">
            <v>1450121.2788703549</v>
          </cell>
        </row>
        <row r="2131">
          <cell r="C2131">
            <v>597138.74827244272</v>
          </cell>
        </row>
        <row r="2132">
          <cell r="C2132">
            <v>173208.8074604047</v>
          </cell>
        </row>
        <row r="2133">
          <cell r="C2133">
            <v>1017397.6207598594</v>
          </cell>
        </row>
        <row r="2134">
          <cell r="C2134">
            <v>1188028.3050887599</v>
          </cell>
        </row>
        <row r="2135">
          <cell r="C2135">
            <v>1180810.3187626135</v>
          </cell>
        </row>
        <row r="2136">
          <cell r="C2136">
            <v>405445.70383646421</v>
          </cell>
        </row>
        <row r="2137">
          <cell r="C2137">
            <v>865306.88733172906</v>
          </cell>
        </row>
        <row r="2138">
          <cell r="C2138">
            <v>461619.76705418318</v>
          </cell>
        </row>
        <row r="2139">
          <cell r="C2139">
            <v>905247.79181688069</v>
          </cell>
        </row>
        <row r="2140">
          <cell r="C2140">
            <v>780527.38263516058</v>
          </cell>
        </row>
        <row r="2141">
          <cell r="C2141">
            <v>847881.59403975052</v>
          </cell>
        </row>
        <row r="2142">
          <cell r="C2142">
            <v>651582.11455559812</v>
          </cell>
        </row>
        <row r="2143">
          <cell r="C2143">
            <v>919451.78350368491</v>
          </cell>
        </row>
        <row r="2144">
          <cell r="C2144">
            <v>1239692.6621583188</v>
          </cell>
        </row>
        <row r="2145">
          <cell r="C2145">
            <v>639644.49651886651</v>
          </cell>
        </row>
        <row r="2146">
          <cell r="C2146">
            <v>1036517.6201417462</v>
          </cell>
        </row>
        <row r="2147">
          <cell r="C2147">
            <v>169209.84176582261</v>
          </cell>
        </row>
        <row r="2148">
          <cell r="C2148">
            <v>884138.43386181945</v>
          </cell>
        </row>
        <row r="2149">
          <cell r="C2149">
            <v>1786042.2864672504</v>
          </cell>
        </row>
        <row r="2150">
          <cell r="C2150">
            <v>1703192.6786340147</v>
          </cell>
        </row>
        <row r="2151">
          <cell r="C2151">
            <v>1652073.0338411289</v>
          </cell>
        </row>
        <row r="2152">
          <cell r="C2152">
            <v>799234.82930961496</v>
          </cell>
        </row>
        <row r="2153">
          <cell r="C2153">
            <v>1639017.3536404562</v>
          </cell>
        </row>
        <row r="2154">
          <cell r="C2154">
            <v>982797.99513969349</v>
          </cell>
        </row>
        <row r="2155">
          <cell r="C2155">
            <v>835094.54918972892</v>
          </cell>
        </row>
        <row r="2156">
          <cell r="C2156">
            <v>638893.040443904</v>
          </cell>
        </row>
        <row r="2157">
          <cell r="C2157">
            <v>1040371.4737301144</v>
          </cell>
        </row>
        <row r="2158">
          <cell r="C2158">
            <v>869891.05117265601</v>
          </cell>
        </row>
        <row r="2159">
          <cell r="C2159">
            <v>1125953.1023390642</v>
          </cell>
        </row>
        <row r="2160">
          <cell r="C2160">
            <v>984099.08501288702</v>
          </cell>
        </row>
        <row r="2161">
          <cell r="C2161">
            <v>1431958.1841725498</v>
          </cell>
        </row>
        <row r="2162">
          <cell r="C2162">
            <v>2672206.5028037587</v>
          </cell>
        </row>
        <row r="2163">
          <cell r="C2163">
            <v>633805.66576406138</v>
          </cell>
        </row>
        <row r="2164">
          <cell r="C2164">
            <v>1021823.7760342802</v>
          </cell>
        </row>
        <row r="2165">
          <cell r="C2165">
            <v>1388686.7078922235</v>
          </cell>
        </row>
        <row r="2166">
          <cell r="C2166">
            <v>749666.80110890476</v>
          </cell>
        </row>
        <row r="2167">
          <cell r="C2167">
            <v>1024314.8649720213</v>
          </cell>
        </row>
        <row r="2168">
          <cell r="C2168">
            <v>817998.32494225807</v>
          </cell>
        </row>
        <row r="2169">
          <cell r="C2169">
            <v>367806.9162970708</v>
          </cell>
        </row>
        <row r="2170">
          <cell r="C2170">
            <v>676562.71596133546</v>
          </cell>
        </row>
        <row r="2171">
          <cell r="C2171">
            <v>903697.93772827368</v>
          </cell>
        </row>
        <row r="2172">
          <cell r="C2172">
            <v>880314.39600738743</v>
          </cell>
        </row>
        <row r="2173">
          <cell r="C2173">
            <v>1558450.2087161252</v>
          </cell>
        </row>
        <row r="2174">
          <cell r="C2174">
            <v>1096133.9820458025</v>
          </cell>
        </row>
        <row r="2175">
          <cell r="C2175">
            <v>686625.48184986715</v>
          </cell>
        </row>
        <row r="2176">
          <cell r="C2176">
            <v>550117.79856738856</v>
          </cell>
        </row>
        <row r="2177">
          <cell r="C2177">
            <v>995205.58549682016</v>
          </cell>
        </row>
        <row r="2178">
          <cell r="C2178">
            <v>1338439.2250533693</v>
          </cell>
        </row>
        <row r="2179">
          <cell r="C2179">
            <v>1258235.4870082613</v>
          </cell>
        </row>
        <row r="2180">
          <cell r="C2180">
            <v>1232721.8267511753</v>
          </cell>
        </row>
        <row r="2181">
          <cell r="C2181">
            <v>790596.05715295288</v>
          </cell>
        </row>
        <row r="2182">
          <cell r="C2182">
            <v>1297953.1275342638</v>
          </cell>
        </row>
        <row r="2183">
          <cell r="C2183">
            <v>1541928.2502297368</v>
          </cell>
        </row>
        <row r="2184">
          <cell r="C2184">
            <v>791850.70696781215</v>
          </cell>
        </row>
        <row r="2185">
          <cell r="C2185">
            <v>971131.88252959703</v>
          </cell>
        </row>
        <row r="2186">
          <cell r="C2186">
            <v>1044800.9346762747</v>
          </cell>
        </row>
        <row r="2187">
          <cell r="C2187">
            <v>1160043.3237389706</v>
          </cell>
        </row>
        <row r="2188">
          <cell r="C2188">
            <v>834467.15657214355</v>
          </cell>
        </row>
        <row r="2189">
          <cell r="C2189">
            <v>1412736.1381766417</v>
          </cell>
        </row>
        <row r="2190">
          <cell r="C2190">
            <v>1091907.276585375</v>
          </cell>
        </row>
        <row r="2191">
          <cell r="C2191">
            <v>615236.95705839316</v>
          </cell>
        </row>
        <row r="2192">
          <cell r="C2192">
            <v>1454681.5520812231</v>
          </cell>
        </row>
        <row r="2193">
          <cell r="C2193">
            <v>913249.02588069183</v>
          </cell>
        </row>
        <row r="2194">
          <cell r="C2194">
            <v>1023363.2859752997</v>
          </cell>
        </row>
        <row r="2195">
          <cell r="C2195">
            <v>966725.51555324474</v>
          </cell>
        </row>
        <row r="2196">
          <cell r="C2196">
            <v>483278.17287171911</v>
          </cell>
        </row>
        <row r="2197">
          <cell r="C2197">
            <v>1388443.9055651589</v>
          </cell>
        </row>
        <row r="2198">
          <cell r="C2198">
            <v>1200992.3373377577</v>
          </cell>
        </row>
        <row r="2199">
          <cell r="C2199">
            <v>1373914.1793059302</v>
          </cell>
        </row>
        <row r="2200">
          <cell r="C2200">
            <v>953423.49861062586</v>
          </cell>
        </row>
        <row r="2201">
          <cell r="C2201">
            <v>2210979.5201585838</v>
          </cell>
        </row>
        <row r="2202">
          <cell r="C2202">
            <v>1524221.0517062466</v>
          </cell>
        </row>
        <row r="2203">
          <cell r="C2203">
            <v>875816.22530233278</v>
          </cell>
        </row>
        <row r="2204">
          <cell r="C2204">
            <v>790182.57919930737</v>
          </cell>
        </row>
        <row r="2205">
          <cell r="C2205">
            <v>877528.06937293615</v>
          </cell>
        </row>
        <row r="2206">
          <cell r="C2206">
            <v>1372300.1532004362</v>
          </cell>
        </row>
        <row r="2207">
          <cell r="C2207">
            <v>1612103.264972379</v>
          </cell>
        </row>
        <row r="2208">
          <cell r="C2208">
            <v>1060739.7757942346</v>
          </cell>
        </row>
        <row r="2209">
          <cell r="C2209">
            <v>1010862.662566575</v>
          </cell>
        </row>
        <row r="2210">
          <cell r="C2210">
            <v>1340502.769744531</v>
          </cell>
        </row>
        <row r="2211">
          <cell r="C2211">
            <v>1943576.2494701287</v>
          </cell>
        </row>
        <row r="2212">
          <cell r="C2212">
            <v>1728708.0603158316</v>
          </cell>
        </row>
        <row r="2213">
          <cell r="C2213">
            <v>1836537.0667555474</v>
          </cell>
        </row>
        <row r="2214">
          <cell r="C2214">
            <v>980022.6227320449</v>
          </cell>
        </row>
        <row r="2215">
          <cell r="C2215">
            <v>1380475.1461120355</v>
          </cell>
        </row>
        <row r="2216">
          <cell r="C2216">
            <v>1439255.1275753637</v>
          </cell>
        </row>
        <row r="2217">
          <cell r="C2217">
            <v>1106975.3263662006</v>
          </cell>
        </row>
        <row r="2218">
          <cell r="C2218">
            <v>1123534.1113290621</v>
          </cell>
        </row>
        <row r="2219">
          <cell r="C2219">
            <v>547567.8998535932</v>
          </cell>
        </row>
        <row r="2220">
          <cell r="C2220">
            <v>1397464.744226834</v>
          </cell>
        </row>
        <row r="2221">
          <cell r="C2221">
            <v>980133.7848161927</v>
          </cell>
        </row>
        <row r="2222">
          <cell r="C2222">
            <v>1024269.6560269017</v>
          </cell>
        </row>
        <row r="2223">
          <cell r="C2223">
            <v>1106210.5474235937</v>
          </cell>
        </row>
        <row r="2224">
          <cell r="C2224">
            <v>1518775.7326319553</v>
          </cell>
        </row>
        <row r="2225">
          <cell r="C2225">
            <v>1244624.113002833</v>
          </cell>
        </row>
        <row r="2226">
          <cell r="C2226">
            <v>813410.2922037571</v>
          </cell>
        </row>
        <row r="2227">
          <cell r="C2227">
            <v>874546.06999589631</v>
          </cell>
        </row>
        <row r="2228">
          <cell r="C2228">
            <v>1196632.6602978918</v>
          </cell>
        </row>
        <row r="2229">
          <cell r="C2229">
            <v>-574275.26107219886</v>
          </cell>
        </row>
        <row r="2230">
          <cell r="C2230">
            <v>1397320.7770534188</v>
          </cell>
        </row>
        <row r="2231">
          <cell r="C2231">
            <v>517085.18342056766</v>
          </cell>
        </row>
        <row r="2232">
          <cell r="C2232">
            <v>1103321.9097683672</v>
          </cell>
        </row>
        <row r="2233">
          <cell r="C2233">
            <v>1261000.6088840815</v>
          </cell>
        </row>
        <row r="2234">
          <cell r="C2234">
            <v>1725528.0178205399</v>
          </cell>
        </row>
        <row r="2235">
          <cell r="C2235">
            <v>1115579.8615164019</v>
          </cell>
        </row>
        <row r="2236">
          <cell r="C2236">
            <v>1040293.0691704443</v>
          </cell>
        </row>
        <row r="2237">
          <cell r="C2237">
            <v>848204.34806176042</v>
          </cell>
        </row>
        <row r="2238">
          <cell r="C2238">
            <v>990160.070627218</v>
          </cell>
        </row>
        <row r="2239">
          <cell r="C2239">
            <v>608880.92588893767</v>
          </cell>
        </row>
        <row r="2240">
          <cell r="C2240">
            <v>145461.84197762818</v>
          </cell>
        </row>
        <row r="2241">
          <cell r="C2241">
            <v>1297507.7724155607</v>
          </cell>
        </row>
        <row r="2242">
          <cell r="C2242">
            <v>1497474.1366352276</v>
          </cell>
        </row>
        <row r="2243">
          <cell r="C2243">
            <v>811615.50007006119</v>
          </cell>
        </row>
        <row r="2244">
          <cell r="C2244">
            <v>864584.58519319165</v>
          </cell>
        </row>
        <row r="2245">
          <cell r="C2245">
            <v>1229351.945870267</v>
          </cell>
        </row>
        <row r="2246">
          <cell r="C2246">
            <v>787139.05113694118</v>
          </cell>
        </row>
        <row r="2247">
          <cell r="C2247">
            <v>1013491.7667177261</v>
          </cell>
        </row>
        <row r="2248">
          <cell r="C2248">
            <v>1563538.4750331901</v>
          </cell>
        </row>
        <row r="2249">
          <cell r="C2249">
            <v>1085909.6109285546</v>
          </cell>
        </row>
        <row r="2250">
          <cell r="C2250">
            <v>859271.31946178304</v>
          </cell>
        </row>
        <row r="2251">
          <cell r="C2251">
            <v>659737.41998867923</v>
          </cell>
        </row>
        <row r="2252">
          <cell r="C2252">
            <v>859478.24952824228</v>
          </cell>
        </row>
        <row r="2253">
          <cell r="C2253">
            <v>1083719.9899110072</v>
          </cell>
        </row>
        <row r="2254">
          <cell r="C2254">
            <v>975664.10167028662</v>
          </cell>
        </row>
        <row r="2255">
          <cell r="C2255">
            <v>-32513.216163271107</v>
          </cell>
        </row>
        <row r="2256">
          <cell r="C2256">
            <v>1178254.6819926626</v>
          </cell>
        </row>
        <row r="2257">
          <cell r="C2257">
            <v>545598.08933748724</v>
          </cell>
        </row>
        <row r="2258">
          <cell r="C2258">
            <v>615437.7600820465</v>
          </cell>
        </row>
        <row r="2259">
          <cell r="C2259">
            <v>1133895.8674896269</v>
          </cell>
        </row>
        <row r="2260">
          <cell r="C2260">
            <v>662681.97356572445</v>
          </cell>
        </row>
        <row r="2261">
          <cell r="C2261">
            <v>952208.62228251516</v>
          </cell>
        </row>
        <row r="2262">
          <cell r="C2262">
            <v>1342862.4319350757</v>
          </cell>
        </row>
        <row r="2263">
          <cell r="C2263">
            <v>1282964.8854350364</v>
          </cell>
        </row>
        <row r="2264">
          <cell r="C2264">
            <v>957166.81480854389</v>
          </cell>
        </row>
        <row r="2265">
          <cell r="C2265">
            <v>1196234.115937555</v>
          </cell>
        </row>
        <row r="2266">
          <cell r="C2266">
            <v>1015996.5832115788</v>
          </cell>
        </row>
        <row r="2267">
          <cell r="C2267">
            <v>954786.63138418517</v>
          </cell>
        </row>
        <row r="2268">
          <cell r="C2268">
            <v>463208.41469109186</v>
          </cell>
        </row>
        <row r="2269">
          <cell r="C2269">
            <v>1108560.4562519584</v>
          </cell>
        </row>
        <row r="2270">
          <cell r="C2270">
            <v>1405937.3135224918</v>
          </cell>
        </row>
        <row r="2271">
          <cell r="C2271">
            <v>1126184.599331791</v>
          </cell>
        </row>
        <row r="2272">
          <cell r="C2272">
            <v>973456.94964823674</v>
          </cell>
        </row>
        <row r="2273">
          <cell r="C2273">
            <v>1749077.9209810612</v>
          </cell>
        </row>
        <row r="2274">
          <cell r="C2274">
            <v>1337050.151172258</v>
          </cell>
        </row>
        <row r="2275">
          <cell r="C2275">
            <v>625969.70526341768</v>
          </cell>
        </row>
        <row r="2276">
          <cell r="C2276">
            <v>819871.66832414456</v>
          </cell>
        </row>
        <row r="2277">
          <cell r="C2277">
            <v>897872.94216658967</v>
          </cell>
        </row>
        <row r="2278">
          <cell r="C2278">
            <v>937960.45883265708</v>
          </cell>
        </row>
        <row r="2279">
          <cell r="C2279">
            <v>1472622.2789493967</v>
          </cell>
        </row>
        <row r="2280">
          <cell r="C2280">
            <v>701231.17050516093</v>
          </cell>
        </row>
        <row r="2281">
          <cell r="C2281">
            <v>895042.65806273196</v>
          </cell>
        </row>
        <row r="2282">
          <cell r="C2282">
            <v>918998.19780715066</v>
          </cell>
        </row>
        <row r="2283">
          <cell r="C2283">
            <v>1251205.2655847801</v>
          </cell>
        </row>
        <row r="2284">
          <cell r="C2284">
            <v>965359.72113068355</v>
          </cell>
        </row>
        <row r="2285">
          <cell r="C2285">
            <v>1231911.8010745291</v>
          </cell>
        </row>
        <row r="2286">
          <cell r="C2286">
            <v>1700357.3395100078</v>
          </cell>
        </row>
        <row r="2287">
          <cell r="C2287">
            <v>962167.14264144376</v>
          </cell>
        </row>
        <row r="2288">
          <cell r="C2288">
            <v>895224.40492338035</v>
          </cell>
        </row>
        <row r="2289">
          <cell r="C2289">
            <v>1249664.7424393848</v>
          </cell>
        </row>
        <row r="2290">
          <cell r="C2290">
            <v>1525480.3245580699</v>
          </cell>
        </row>
        <row r="2291">
          <cell r="C2291">
            <v>1142723.7297669013</v>
          </cell>
        </row>
        <row r="2292">
          <cell r="C2292">
            <v>348665.3195863599</v>
          </cell>
        </row>
        <row r="2293">
          <cell r="C2293">
            <v>1022978.1186236477</v>
          </cell>
        </row>
        <row r="2294">
          <cell r="C2294">
            <v>262843.84381158603</v>
          </cell>
        </row>
        <row r="2295">
          <cell r="C2295">
            <v>1074713.2862218977</v>
          </cell>
        </row>
        <row r="2296">
          <cell r="C2296">
            <v>1080597.1382195356</v>
          </cell>
        </row>
        <row r="2297">
          <cell r="C2297">
            <v>491612.7900854937</v>
          </cell>
        </row>
        <row r="2298">
          <cell r="C2298">
            <v>1068831.3239672398</v>
          </cell>
        </row>
        <row r="2299">
          <cell r="C2299">
            <v>1113442.6599276811</v>
          </cell>
        </row>
        <row r="2300">
          <cell r="C2300">
            <v>1531865.0943880449</v>
          </cell>
        </row>
        <row r="2301">
          <cell r="C2301">
            <v>1249554.3515378851</v>
          </cell>
        </row>
        <row r="2302">
          <cell r="C2302">
            <v>431457.05635492166</v>
          </cell>
        </row>
        <row r="2303">
          <cell r="C2303">
            <v>1234699.0548017572</v>
          </cell>
        </row>
        <row r="2304">
          <cell r="C2304">
            <v>1445253.3993708261</v>
          </cell>
        </row>
        <row r="2305">
          <cell r="C2305">
            <v>868461.58830210811</v>
          </cell>
        </row>
        <row r="2306">
          <cell r="C2306">
            <v>1456665.2772678144</v>
          </cell>
        </row>
        <row r="2307">
          <cell r="C2307">
            <v>1123568.6632452803</v>
          </cell>
        </row>
        <row r="2308">
          <cell r="C2308">
            <v>700484.06699454726</v>
          </cell>
        </row>
        <row r="2309">
          <cell r="C2309">
            <v>1281841.5224317508</v>
          </cell>
        </row>
        <row r="2310">
          <cell r="C2310">
            <v>629989.91688773001</v>
          </cell>
        </row>
        <row r="2311">
          <cell r="C2311">
            <v>1170545.3259393</v>
          </cell>
        </row>
        <row r="2312">
          <cell r="C2312">
            <v>1713499.2503987318</v>
          </cell>
        </row>
        <row r="2313">
          <cell r="C2313">
            <v>651986.50744945556</v>
          </cell>
        </row>
        <row r="2314">
          <cell r="C2314">
            <v>1002775.820539563</v>
          </cell>
        </row>
        <row r="2315">
          <cell r="C2315">
            <v>972217.83158572752</v>
          </cell>
        </row>
        <row r="2316">
          <cell r="C2316">
            <v>1053037.7173618341</v>
          </cell>
        </row>
        <row r="2317">
          <cell r="C2317">
            <v>731229.01754517178</v>
          </cell>
        </row>
        <row r="2318">
          <cell r="C2318">
            <v>754978.53973685799</v>
          </cell>
        </row>
        <row r="2319">
          <cell r="C2319">
            <v>1474647.3728213592</v>
          </cell>
        </row>
        <row r="2320">
          <cell r="C2320">
            <v>1341390.561049734</v>
          </cell>
        </row>
        <row r="2321">
          <cell r="C2321">
            <v>1155613.4134962014</v>
          </cell>
        </row>
        <row r="2322">
          <cell r="C2322">
            <v>1086889.0934548834</v>
          </cell>
        </row>
        <row r="2323">
          <cell r="C2323">
            <v>624291.0221726743</v>
          </cell>
        </row>
        <row r="2324">
          <cell r="C2324">
            <v>596144.35617040191</v>
          </cell>
        </row>
        <row r="2325">
          <cell r="C2325">
            <v>1745127.9443649356</v>
          </cell>
        </row>
        <row r="2326">
          <cell r="C2326">
            <v>903591.96899489895</v>
          </cell>
        </row>
        <row r="2327">
          <cell r="C2327">
            <v>840622.14258682844</v>
          </cell>
        </row>
        <row r="2328">
          <cell r="C2328">
            <v>814812.28630250052</v>
          </cell>
        </row>
        <row r="2329">
          <cell r="C2329">
            <v>1369907.2985108956</v>
          </cell>
        </row>
        <row r="2330">
          <cell r="C2330">
            <v>731386.65310856747</v>
          </cell>
        </row>
        <row r="2331">
          <cell r="C2331">
            <v>126812.32923987159</v>
          </cell>
        </row>
        <row r="2332">
          <cell r="C2332">
            <v>1840366.650094524</v>
          </cell>
        </row>
        <row r="2333">
          <cell r="C2333">
            <v>606104.77685743547</v>
          </cell>
        </row>
        <row r="2334">
          <cell r="C2334">
            <v>1673381.238014865</v>
          </cell>
        </row>
        <row r="2335">
          <cell r="C2335">
            <v>862469.24693777156</v>
          </cell>
        </row>
        <row r="2336">
          <cell r="C2336">
            <v>620234.72384873743</v>
          </cell>
        </row>
        <row r="2337">
          <cell r="C2337">
            <v>1123730.2650552925</v>
          </cell>
        </row>
        <row r="2338">
          <cell r="C2338">
            <v>1128923.7848021395</v>
          </cell>
        </row>
        <row r="2339">
          <cell r="C2339">
            <v>1222943.7572518131</v>
          </cell>
        </row>
        <row r="2340">
          <cell r="C2340">
            <v>1051882.059589749</v>
          </cell>
        </row>
        <row r="2341">
          <cell r="C2341">
            <v>717650.84206756693</v>
          </cell>
        </row>
        <row r="2342">
          <cell r="C2342">
            <v>874963.79169001291</v>
          </cell>
        </row>
        <row r="2343">
          <cell r="C2343">
            <v>1465242.3100607423</v>
          </cell>
        </row>
        <row r="2344">
          <cell r="C2344">
            <v>958008.00906242977</v>
          </cell>
        </row>
        <row r="2345">
          <cell r="C2345">
            <v>457669.1907850398</v>
          </cell>
        </row>
        <row r="2346">
          <cell r="C2346">
            <v>1198122.1807504026</v>
          </cell>
        </row>
        <row r="2347">
          <cell r="C2347">
            <v>468518.83518363116</v>
          </cell>
        </row>
        <row r="2348">
          <cell r="C2348">
            <v>842685.33558771538</v>
          </cell>
        </row>
        <row r="2349">
          <cell r="C2349">
            <v>991674.74380112067</v>
          </cell>
        </row>
        <row r="2350">
          <cell r="C2350">
            <v>1019909.4494493613</v>
          </cell>
        </row>
        <row r="2351">
          <cell r="C2351">
            <v>807811.14887422742</v>
          </cell>
        </row>
        <row r="2352">
          <cell r="C2352">
            <v>1533188.9483491508</v>
          </cell>
        </row>
        <row r="2353">
          <cell r="C2353">
            <v>663352.2710312109</v>
          </cell>
        </row>
        <row r="2354">
          <cell r="C2354">
            <v>789914.77057144698</v>
          </cell>
        </row>
        <row r="2355">
          <cell r="C2355">
            <v>1322651.273579808</v>
          </cell>
        </row>
        <row r="2356">
          <cell r="C2356">
            <v>1033401.6450952125</v>
          </cell>
        </row>
        <row r="2357">
          <cell r="C2357">
            <v>1211959.2728218052</v>
          </cell>
        </row>
        <row r="2358">
          <cell r="C2358">
            <v>1477169.3840510866</v>
          </cell>
        </row>
        <row r="2359">
          <cell r="C2359">
            <v>476479.60449318093</v>
          </cell>
        </row>
        <row r="2360">
          <cell r="C2360">
            <v>719438.68641684973</v>
          </cell>
        </row>
        <row r="2361">
          <cell r="C2361">
            <v>1667379.6228183601</v>
          </cell>
        </row>
        <row r="2362">
          <cell r="C2362">
            <v>1500703.8999402495</v>
          </cell>
        </row>
        <row r="2363">
          <cell r="C2363">
            <v>1013175.0160795777</v>
          </cell>
        </row>
        <row r="2364">
          <cell r="C2364">
            <v>972417.38636510388</v>
          </cell>
        </row>
        <row r="2365">
          <cell r="C2365">
            <v>-184340.33243080694</v>
          </cell>
        </row>
        <row r="2366">
          <cell r="C2366">
            <v>925292.90717134206</v>
          </cell>
        </row>
        <row r="2367">
          <cell r="C2367">
            <v>959388.50730016886</v>
          </cell>
        </row>
        <row r="2368">
          <cell r="C2368">
            <v>1494428.1748965962</v>
          </cell>
        </row>
        <row r="2369">
          <cell r="C2369">
            <v>277029.79527766595</v>
          </cell>
        </row>
        <row r="2370">
          <cell r="C2370">
            <v>651994.63675280497</v>
          </cell>
        </row>
        <row r="2371">
          <cell r="C2371">
            <v>1166134.3379843661</v>
          </cell>
        </row>
        <row r="2372">
          <cell r="C2372">
            <v>146557.90113490808</v>
          </cell>
        </row>
        <row r="2373">
          <cell r="C2373">
            <v>315743.26893746608</v>
          </cell>
        </row>
        <row r="2374">
          <cell r="C2374">
            <v>1714372.7940599634</v>
          </cell>
        </row>
        <row r="2375">
          <cell r="C2375">
            <v>1111649.6576877129</v>
          </cell>
        </row>
        <row r="2376">
          <cell r="C2376">
            <v>1539049.5788059831</v>
          </cell>
        </row>
        <row r="2377">
          <cell r="C2377">
            <v>696574.53661808092</v>
          </cell>
        </row>
        <row r="2378">
          <cell r="C2378">
            <v>1089184.0920006656</v>
          </cell>
        </row>
        <row r="2379">
          <cell r="C2379">
            <v>616808.39132098923</v>
          </cell>
        </row>
        <row r="2380">
          <cell r="C2380">
            <v>1305455.1254629437</v>
          </cell>
        </row>
        <row r="2381">
          <cell r="C2381">
            <v>1406901.5559243152</v>
          </cell>
        </row>
        <row r="2382">
          <cell r="C2382">
            <v>636410.39993414714</v>
          </cell>
        </row>
        <row r="2383">
          <cell r="C2383">
            <v>1996066.3922388898</v>
          </cell>
        </row>
        <row r="2384">
          <cell r="C2384">
            <v>790822.59500867431</v>
          </cell>
        </row>
        <row r="2385">
          <cell r="C2385">
            <v>755195.04684820981</v>
          </cell>
        </row>
        <row r="2386">
          <cell r="C2386">
            <v>1207649.1698699186</v>
          </cell>
        </row>
        <row r="2387">
          <cell r="C2387">
            <v>1149647.6600790899</v>
          </cell>
        </row>
        <row r="2388">
          <cell r="C2388">
            <v>1214589.7661768263</v>
          </cell>
        </row>
        <row r="2389">
          <cell r="C2389">
            <v>1223178.3978394661</v>
          </cell>
        </row>
        <row r="2390">
          <cell r="C2390">
            <v>1195958.6133435378</v>
          </cell>
        </row>
        <row r="2391">
          <cell r="C2391">
            <v>656451.17370933341</v>
          </cell>
        </row>
        <row r="2392">
          <cell r="C2392">
            <v>1118859.8157042551</v>
          </cell>
        </row>
        <row r="2393">
          <cell r="C2393">
            <v>1548400.1430496962</v>
          </cell>
        </row>
        <row r="2394">
          <cell r="C2394">
            <v>991338.45488051593</v>
          </cell>
        </row>
        <row r="2395">
          <cell r="C2395">
            <v>1021482.3656913722</v>
          </cell>
        </row>
        <row r="2396">
          <cell r="C2396">
            <v>1091866.7831337599</v>
          </cell>
        </row>
        <row r="2397">
          <cell r="C2397">
            <v>731437.28373164055</v>
          </cell>
        </row>
        <row r="2398">
          <cell r="C2398">
            <v>1171949.9575504984</v>
          </cell>
        </row>
        <row r="2399">
          <cell r="C2399">
            <v>-291625.9921940004</v>
          </cell>
        </row>
        <row r="2400">
          <cell r="C2400">
            <v>1742752.6888887761</v>
          </cell>
        </row>
        <row r="2401">
          <cell r="C2401">
            <v>804231.97865522455</v>
          </cell>
        </row>
        <row r="2402">
          <cell r="C2402">
            <v>549216.76412632666</v>
          </cell>
        </row>
        <row r="2403">
          <cell r="C2403">
            <v>688613.20902484166</v>
          </cell>
        </row>
        <row r="2404">
          <cell r="C2404">
            <v>676779.29797561443</v>
          </cell>
        </row>
        <row r="2405">
          <cell r="C2405">
            <v>1882959.3700951494</v>
          </cell>
        </row>
        <row r="2406">
          <cell r="C2406">
            <v>1149070.3656300372</v>
          </cell>
        </row>
        <row r="2407">
          <cell r="C2407">
            <v>1350643.683843412</v>
          </cell>
        </row>
        <row r="2408">
          <cell r="C2408">
            <v>723116.54001329094</v>
          </cell>
        </row>
        <row r="2409">
          <cell r="C2409">
            <v>824575.81061721162</v>
          </cell>
        </row>
        <row r="2410">
          <cell r="C2410">
            <v>1095623.1464400114</v>
          </cell>
        </row>
        <row r="2411">
          <cell r="C2411">
            <v>595530.56874041737</v>
          </cell>
        </row>
        <row r="2412">
          <cell r="C2412">
            <v>862121.63642510283</v>
          </cell>
        </row>
        <row r="2413">
          <cell r="C2413">
            <v>1167914.3943958478</v>
          </cell>
        </row>
        <row r="2414">
          <cell r="C2414">
            <v>1426251.3890280351</v>
          </cell>
        </row>
        <row r="2415">
          <cell r="C2415">
            <v>1648424.3012837206</v>
          </cell>
        </row>
        <row r="2416">
          <cell r="C2416">
            <v>884141.16329745227</v>
          </cell>
        </row>
        <row r="2417">
          <cell r="C2417">
            <v>736566.75533946964</v>
          </cell>
        </row>
        <row r="2418">
          <cell r="C2418">
            <v>1105872.8334483295</v>
          </cell>
        </row>
        <row r="2419">
          <cell r="C2419">
            <v>971562.47385696345</v>
          </cell>
        </row>
        <row r="2420">
          <cell r="C2420">
            <v>1238176.3359147031</v>
          </cell>
        </row>
        <row r="2421">
          <cell r="C2421">
            <v>285923.62339747511</v>
          </cell>
        </row>
        <row r="2422">
          <cell r="C2422">
            <v>645747.49022212403</v>
          </cell>
        </row>
        <row r="2423">
          <cell r="C2423">
            <v>1921560.4550467453</v>
          </cell>
        </row>
        <row r="2424">
          <cell r="C2424">
            <v>897720.82176797953</v>
          </cell>
        </row>
        <row r="2425">
          <cell r="C2425">
            <v>1199485.4524433222</v>
          </cell>
        </row>
        <row r="2426">
          <cell r="C2426">
            <v>780763.42633474234</v>
          </cell>
        </row>
        <row r="2427">
          <cell r="C2427">
            <v>922542.9546026258</v>
          </cell>
        </row>
        <row r="2428">
          <cell r="C2428">
            <v>668397.44683383626</v>
          </cell>
        </row>
        <row r="2429">
          <cell r="C2429">
            <v>631828.95259745256</v>
          </cell>
        </row>
        <row r="2430">
          <cell r="C2430">
            <v>494131.35973835591</v>
          </cell>
        </row>
        <row r="2431">
          <cell r="C2431">
            <v>676605.11542186362</v>
          </cell>
        </row>
        <row r="2432">
          <cell r="C2432">
            <v>912964.02055526513</v>
          </cell>
        </row>
        <row r="2433">
          <cell r="C2433">
            <v>1520433.4462162238</v>
          </cell>
        </row>
        <row r="2434">
          <cell r="C2434">
            <v>1155603.9457068727</v>
          </cell>
        </row>
        <row r="2435">
          <cell r="C2435">
            <v>1448607.7683322672</v>
          </cell>
        </row>
        <row r="2436">
          <cell r="C2436">
            <v>1400924.5861248572</v>
          </cell>
        </row>
        <row r="2437">
          <cell r="C2437">
            <v>1120914.2457970541</v>
          </cell>
        </row>
        <row r="2438">
          <cell r="C2438">
            <v>1254664.9918252018</v>
          </cell>
        </row>
        <row r="2439">
          <cell r="C2439">
            <v>1069296.7549915998</v>
          </cell>
        </row>
        <row r="2440">
          <cell r="C2440">
            <v>608859.99314505514</v>
          </cell>
        </row>
        <row r="2441">
          <cell r="C2441">
            <v>2111725.0663883956</v>
          </cell>
        </row>
        <row r="2442">
          <cell r="C2442">
            <v>1520034.4413411259</v>
          </cell>
        </row>
        <row r="2443">
          <cell r="C2443">
            <v>1564254.1587427598</v>
          </cell>
        </row>
        <row r="2444">
          <cell r="C2444">
            <v>986615.41464217193</v>
          </cell>
        </row>
        <row r="2445">
          <cell r="C2445">
            <v>725835.78957069945</v>
          </cell>
        </row>
        <row r="2446">
          <cell r="C2446">
            <v>1222047.7101691887</v>
          </cell>
        </row>
        <row r="2447">
          <cell r="C2447">
            <v>472631.22731369268</v>
          </cell>
        </row>
        <row r="2448">
          <cell r="C2448">
            <v>1461306.8330352288</v>
          </cell>
        </row>
        <row r="2449">
          <cell r="C2449">
            <v>1092739.9541924719</v>
          </cell>
        </row>
        <row r="2450">
          <cell r="C2450">
            <v>600409.05245435121</v>
          </cell>
        </row>
        <row r="2451">
          <cell r="C2451">
            <v>401608.77001648489</v>
          </cell>
        </row>
        <row r="2452">
          <cell r="C2452">
            <v>1179886.7876565037</v>
          </cell>
        </row>
        <row r="2453">
          <cell r="C2453">
            <v>1422731.3076705332</v>
          </cell>
        </row>
        <row r="2454">
          <cell r="C2454">
            <v>1067347.7601849965</v>
          </cell>
        </row>
        <row r="2455">
          <cell r="C2455">
            <v>1175677.703602918</v>
          </cell>
        </row>
        <row r="2456">
          <cell r="C2456">
            <v>1199865.7371250947</v>
          </cell>
        </row>
        <row r="2457">
          <cell r="C2457">
            <v>2110372.055383971</v>
          </cell>
        </row>
        <row r="2458">
          <cell r="C2458">
            <v>1340416.2326255008</v>
          </cell>
        </row>
        <row r="2459">
          <cell r="C2459">
            <v>936867.71054066636</v>
          </cell>
        </row>
        <row r="2460">
          <cell r="C2460">
            <v>1085216.9636892811</v>
          </cell>
        </row>
        <row r="2461">
          <cell r="C2461">
            <v>601386.2175709157</v>
          </cell>
        </row>
        <row r="2462">
          <cell r="C2462">
            <v>309224.90699690941</v>
          </cell>
        </row>
        <row r="2463">
          <cell r="C2463">
            <v>776010.81491423224</v>
          </cell>
        </row>
        <row r="2464">
          <cell r="C2464">
            <v>712565.05027405394</v>
          </cell>
        </row>
        <row r="2465">
          <cell r="C2465">
            <v>1048166.325628084</v>
          </cell>
        </row>
        <row r="2466">
          <cell r="C2466">
            <v>307268.27134819271</v>
          </cell>
        </row>
        <row r="2467">
          <cell r="C2467">
            <v>670462.65434629284</v>
          </cell>
        </row>
        <row r="2468">
          <cell r="C2468">
            <v>1164080.8439987134</v>
          </cell>
        </row>
        <row r="2469">
          <cell r="C2469">
            <v>827262.65556232492</v>
          </cell>
        </row>
        <row r="2470">
          <cell r="C2470">
            <v>1866492.0214898973</v>
          </cell>
        </row>
        <row r="2471">
          <cell r="C2471">
            <v>489995.50578320021</v>
          </cell>
        </row>
        <row r="2472">
          <cell r="C2472">
            <v>2217538.2527920781</v>
          </cell>
        </row>
        <row r="2473">
          <cell r="C2473">
            <v>1189835.6458211017</v>
          </cell>
        </row>
        <row r="2474">
          <cell r="C2474">
            <v>623664.38987746043</v>
          </cell>
        </row>
        <row r="2475">
          <cell r="C2475">
            <v>1046817.1735978753</v>
          </cell>
        </row>
        <row r="2476">
          <cell r="C2476">
            <v>627444.49003493367</v>
          </cell>
        </row>
        <row r="2477">
          <cell r="C2477">
            <v>1442805.8672025804</v>
          </cell>
        </row>
        <row r="2478">
          <cell r="C2478">
            <v>117388.78407077398</v>
          </cell>
        </row>
        <row r="2479">
          <cell r="C2479">
            <v>297961.97329467896</v>
          </cell>
        </row>
        <row r="2480">
          <cell r="C2480">
            <v>661232.49193591648</v>
          </cell>
        </row>
        <row r="2481">
          <cell r="C2481">
            <v>1188220.0751117771</v>
          </cell>
        </row>
        <row r="2482">
          <cell r="C2482">
            <v>89369.548674386228</v>
          </cell>
        </row>
        <row r="2483">
          <cell r="C2483">
            <v>1174040.6638352936</v>
          </cell>
        </row>
        <row r="2484">
          <cell r="C2484">
            <v>967725.2725534162</v>
          </cell>
        </row>
        <row r="2485">
          <cell r="C2485">
            <v>840446.03984851902</v>
          </cell>
        </row>
        <row r="2486">
          <cell r="C2486">
            <v>1035228.8528075237</v>
          </cell>
        </row>
        <row r="2487">
          <cell r="C2487">
            <v>2266299.7966325274</v>
          </cell>
        </row>
        <row r="2488">
          <cell r="C2488">
            <v>944161.01448530215</v>
          </cell>
        </row>
        <row r="2489">
          <cell r="C2489">
            <v>855147.50763279572</v>
          </cell>
        </row>
        <row r="2490">
          <cell r="C2490">
            <v>1418553.1954148274</v>
          </cell>
        </row>
        <row r="2491">
          <cell r="C2491">
            <v>748948.70996934734</v>
          </cell>
        </row>
        <row r="2492">
          <cell r="C2492">
            <v>826865.80149150849</v>
          </cell>
        </row>
        <row r="2493">
          <cell r="C2493">
            <v>699238.95876680128</v>
          </cell>
        </row>
        <row r="2494">
          <cell r="C2494">
            <v>775962.78121204581</v>
          </cell>
        </row>
        <row r="2495">
          <cell r="C2495">
            <v>1125440.4864716653</v>
          </cell>
        </row>
        <row r="2496">
          <cell r="C2496">
            <v>961733.93177945691</v>
          </cell>
        </row>
        <row r="2497">
          <cell r="C2497">
            <v>1292448.3510313146</v>
          </cell>
        </row>
        <row r="2498">
          <cell r="C2498">
            <v>433793.17691266828</v>
          </cell>
        </row>
        <row r="2499">
          <cell r="C2499">
            <v>1415651.3795113424</v>
          </cell>
        </row>
        <row r="2500">
          <cell r="C2500">
            <v>286277.84177068598</v>
          </cell>
        </row>
        <row r="2501">
          <cell r="C2501">
            <v>904710.15760005848</v>
          </cell>
        </row>
        <row r="2502">
          <cell r="C2502">
            <v>1049288.9219176508</v>
          </cell>
        </row>
        <row r="2503">
          <cell r="C2503">
            <v>1062993.5248985409</v>
          </cell>
        </row>
        <row r="2504">
          <cell r="C2504">
            <v>403742.10186021356</v>
          </cell>
        </row>
        <row r="2505">
          <cell r="C2505">
            <v>2172698.3549552877</v>
          </cell>
        </row>
        <row r="2506">
          <cell r="C2506">
            <v>1215869.9305635635</v>
          </cell>
        </row>
        <row r="2507">
          <cell r="C2507">
            <v>1123638.5846130359</v>
          </cell>
        </row>
        <row r="2508">
          <cell r="C2508">
            <v>1155343.2346575484</v>
          </cell>
        </row>
        <row r="2509">
          <cell r="C2509">
            <v>1239323.8199890314</v>
          </cell>
        </row>
        <row r="2510">
          <cell r="C2510">
            <v>440114.60084093967</v>
          </cell>
        </row>
        <row r="2511">
          <cell r="C2511">
            <v>762541.85624782823</v>
          </cell>
        </row>
        <row r="2512">
          <cell r="C2512">
            <v>914341.64093113295</v>
          </cell>
        </row>
        <row r="2513">
          <cell r="C2513">
            <v>1393627.3517069553</v>
          </cell>
        </row>
        <row r="2514">
          <cell r="C2514">
            <v>576671.23016261694</v>
          </cell>
        </row>
        <row r="2515">
          <cell r="C2515">
            <v>1104765.2594246652</v>
          </cell>
        </row>
        <row r="2516">
          <cell r="C2516">
            <v>457788.68639577308</v>
          </cell>
        </row>
        <row r="2517">
          <cell r="C2517">
            <v>1169145.5875230958</v>
          </cell>
        </row>
        <row r="2518">
          <cell r="C2518">
            <v>734267.212941912</v>
          </cell>
        </row>
        <row r="2519">
          <cell r="C2519">
            <v>1054044.7169433215</v>
          </cell>
        </row>
        <row r="2520">
          <cell r="C2520">
            <v>1760713.1001825631</v>
          </cell>
        </row>
        <row r="2521">
          <cell r="C2521">
            <v>510494.54694932379</v>
          </cell>
        </row>
        <row r="2522">
          <cell r="C2522">
            <v>903768.20991594309</v>
          </cell>
        </row>
        <row r="2523">
          <cell r="C2523">
            <v>487739.19353191933</v>
          </cell>
        </row>
        <row r="2524">
          <cell r="C2524">
            <v>945988.71233359107</v>
          </cell>
        </row>
        <row r="2525">
          <cell r="C2525">
            <v>1387921.6004844548</v>
          </cell>
        </row>
        <row r="2526">
          <cell r="C2526">
            <v>439826.29369837826</v>
          </cell>
        </row>
        <row r="2527">
          <cell r="C2527">
            <v>676687.4524856481</v>
          </cell>
        </row>
        <row r="2528">
          <cell r="C2528">
            <v>1404219.7437917097</v>
          </cell>
        </row>
        <row r="2529">
          <cell r="C2529">
            <v>732903.82153004757</v>
          </cell>
        </row>
        <row r="2530">
          <cell r="C2530">
            <v>1061762.4501056897</v>
          </cell>
        </row>
        <row r="2531">
          <cell r="C2531">
            <v>926144.7319047139</v>
          </cell>
        </row>
        <row r="2532">
          <cell r="C2532">
            <v>1733426.7049730145</v>
          </cell>
        </row>
        <row r="2533">
          <cell r="C2533">
            <v>1343965.2802192334</v>
          </cell>
        </row>
        <row r="2534">
          <cell r="C2534">
            <v>992730.92386101477</v>
          </cell>
        </row>
        <row r="2535">
          <cell r="C2535">
            <v>863283.24887462193</v>
          </cell>
        </row>
        <row r="2536">
          <cell r="C2536">
            <v>773639.39120089787</v>
          </cell>
        </row>
        <row r="2537">
          <cell r="C2537">
            <v>1022297.1661509429</v>
          </cell>
        </row>
        <row r="2538">
          <cell r="C2538">
            <v>993527.07644957956</v>
          </cell>
        </row>
        <row r="2539">
          <cell r="C2539">
            <v>888512.18280132429</v>
          </cell>
        </row>
        <row r="2540">
          <cell r="C2540">
            <v>1260537.6258343975</v>
          </cell>
        </row>
        <row r="2541">
          <cell r="C2541">
            <v>811242.14814121416</v>
          </cell>
        </row>
        <row r="2542">
          <cell r="C2542">
            <v>885877.76248317724</v>
          </cell>
        </row>
        <row r="2543">
          <cell r="C2543">
            <v>944272.41856629355</v>
          </cell>
        </row>
        <row r="2544">
          <cell r="C2544">
            <v>918744.97022431449</v>
          </cell>
        </row>
        <row r="2545">
          <cell r="C2545">
            <v>504122.77987007255</v>
          </cell>
        </row>
        <row r="2546">
          <cell r="C2546">
            <v>1340490.4105274242</v>
          </cell>
        </row>
        <row r="2547">
          <cell r="C2547">
            <v>1173686.0268673913</v>
          </cell>
        </row>
        <row r="2548">
          <cell r="C2548">
            <v>391305.26692856615</v>
          </cell>
        </row>
        <row r="2549">
          <cell r="C2549">
            <v>968719.2543749063</v>
          </cell>
        </row>
        <row r="2550">
          <cell r="C2550">
            <v>789679.02362035192</v>
          </cell>
        </row>
        <row r="2551">
          <cell r="C2551">
            <v>1101530.4668581914</v>
          </cell>
        </row>
        <row r="2552">
          <cell r="C2552">
            <v>827909.7751668446</v>
          </cell>
        </row>
        <row r="2553">
          <cell r="C2553">
            <v>1876547.7697018343</v>
          </cell>
        </row>
        <row r="2554">
          <cell r="C2554">
            <v>1086563.6464135721</v>
          </cell>
        </row>
        <row r="2555">
          <cell r="C2555">
            <v>963737.96323302109</v>
          </cell>
        </row>
        <row r="2556">
          <cell r="C2556">
            <v>1085500.1298146211</v>
          </cell>
        </row>
        <row r="2557">
          <cell r="C2557">
            <v>863361.3517501899</v>
          </cell>
        </row>
        <row r="2558">
          <cell r="C2558">
            <v>1172165.7767818333</v>
          </cell>
        </row>
        <row r="2559">
          <cell r="C2559">
            <v>1376910.7434147014</v>
          </cell>
        </row>
        <row r="2560">
          <cell r="C2560">
            <v>1767398.5382917128</v>
          </cell>
        </row>
        <row r="2561">
          <cell r="C2561">
            <v>569539.82918403682</v>
          </cell>
        </row>
        <row r="2562">
          <cell r="C2562">
            <v>1288264.4066850494</v>
          </cell>
        </row>
        <row r="2563">
          <cell r="C2563">
            <v>894919.43178765976</v>
          </cell>
        </row>
        <row r="2564">
          <cell r="C2564">
            <v>1010631.2397025973</v>
          </cell>
        </row>
        <row r="2565">
          <cell r="C2565">
            <v>800663.18320220883</v>
          </cell>
        </row>
        <row r="2566">
          <cell r="C2566">
            <v>615001.42587787332</v>
          </cell>
        </row>
        <row r="2567">
          <cell r="C2567">
            <v>634021.99167399609</v>
          </cell>
        </row>
        <row r="2568">
          <cell r="C2568">
            <v>1268793.5604654402</v>
          </cell>
        </row>
        <row r="2569">
          <cell r="C2569">
            <v>1016911.707503027</v>
          </cell>
        </row>
        <row r="2570">
          <cell r="C2570">
            <v>851780.01019584411</v>
          </cell>
        </row>
        <row r="2571">
          <cell r="C2571">
            <v>1276808.1644458554</v>
          </cell>
        </row>
        <row r="2572">
          <cell r="C2572">
            <v>963272.66064100643</v>
          </cell>
        </row>
        <row r="2573">
          <cell r="C2573">
            <v>1152570.1191580174</v>
          </cell>
        </row>
        <row r="2574">
          <cell r="C2574">
            <v>501895.97024205711</v>
          </cell>
        </row>
        <row r="2575">
          <cell r="C2575">
            <v>1662255.3041147357</v>
          </cell>
        </row>
        <row r="2576">
          <cell r="C2576">
            <v>1381818.4644155072</v>
          </cell>
        </row>
        <row r="2577">
          <cell r="C2577">
            <v>683982.97939811181</v>
          </cell>
        </row>
        <row r="2578">
          <cell r="C2578">
            <v>-96778.208229283569</v>
          </cell>
        </row>
        <row r="2579">
          <cell r="C2579">
            <v>97677.299817210063</v>
          </cell>
        </row>
        <row r="2580">
          <cell r="C2580">
            <v>969225.61587466905</v>
          </cell>
        </row>
        <row r="2581">
          <cell r="C2581">
            <v>661310.75352786714</v>
          </cell>
        </row>
        <row r="2582">
          <cell r="C2582">
            <v>686568.86362074665</v>
          </cell>
        </row>
        <row r="2583">
          <cell r="C2583">
            <v>1287840.4279961418</v>
          </cell>
        </row>
        <row r="2584">
          <cell r="C2584">
            <v>1268259.8623609138</v>
          </cell>
        </row>
        <row r="2585">
          <cell r="C2585">
            <v>854214.04273751716</v>
          </cell>
        </row>
        <row r="2586">
          <cell r="C2586">
            <v>1114891.6039771347</v>
          </cell>
        </row>
        <row r="2587">
          <cell r="C2587">
            <v>733711.65075692395</v>
          </cell>
        </row>
        <row r="2588">
          <cell r="C2588">
            <v>1001384.3421243721</v>
          </cell>
        </row>
        <row r="2589">
          <cell r="C2589">
            <v>1353932.7857196678</v>
          </cell>
        </row>
        <row r="2590">
          <cell r="C2590">
            <v>1095645.9309318801</v>
          </cell>
        </row>
        <row r="2591">
          <cell r="C2591">
            <v>1081205.8663846729</v>
          </cell>
        </row>
        <row r="2592">
          <cell r="C2592">
            <v>581942.13181832712</v>
          </cell>
        </row>
        <row r="2593">
          <cell r="C2593">
            <v>805327.36934740469</v>
          </cell>
        </row>
        <row r="2594">
          <cell r="C2594">
            <v>767898.48694031104</v>
          </cell>
        </row>
        <row r="2595">
          <cell r="C2595">
            <v>1105816.5721953271</v>
          </cell>
        </row>
        <row r="2596">
          <cell r="C2596">
            <v>152925.76163264085</v>
          </cell>
        </row>
        <row r="2597">
          <cell r="C2597">
            <v>1235551.6397117537</v>
          </cell>
        </row>
        <row r="2598">
          <cell r="C2598">
            <v>1093675.3237163567</v>
          </cell>
        </row>
        <row r="2599">
          <cell r="C2599">
            <v>893224.45861633262</v>
          </cell>
        </row>
        <row r="2600">
          <cell r="C2600">
            <v>1214094.8275367443</v>
          </cell>
        </row>
        <row r="2601">
          <cell r="C2601">
            <v>766779.41441230243</v>
          </cell>
        </row>
        <row r="2602">
          <cell r="C2602">
            <v>700852.30471613025</v>
          </cell>
        </row>
        <row r="2603">
          <cell r="C2603">
            <v>743335.80998152494</v>
          </cell>
        </row>
        <row r="2604">
          <cell r="C2604">
            <v>433716.82860783674</v>
          </cell>
        </row>
        <row r="2605">
          <cell r="C2605">
            <v>1214596.7638369221</v>
          </cell>
        </row>
        <row r="2606">
          <cell r="C2606">
            <v>376317.01508974726</v>
          </cell>
        </row>
        <row r="2607">
          <cell r="C2607">
            <v>1001254.7387237916</v>
          </cell>
        </row>
        <row r="2608">
          <cell r="C2608">
            <v>948476.18536080606</v>
          </cell>
        </row>
        <row r="2609">
          <cell r="C2609">
            <v>795656.51289056567</v>
          </cell>
        </row>
        <row r="2610">
          <cell r="C2610">
            <v>183232.26535897504</v>
          </cell>
        </row>
        <row r="2611">
          <cell r="C2611">
            <v>719946.93403694383</v>
          </cell>
        </row>
        <row r="2612">
          <cell r="C2612">
            <v>1360087.8338993853</v>
          </cell>
        </row>
        <row r="2613">
          <cell r="C2613">
            <v>958337.55016788736</v>
          </cell>
        </row>
        <row r="2614">
          <cell r="C2614">
            <v>1088033.3841525898</v>
          </cell>
        </row>
        <row r="2615">
          <cell r="C2615">
            <v>539609.22201717668</v>
          </cell>
        </row>
        <row r="2616">
          <cell r="C2616">
            <v>745810.27407197561</v>
          </cell>
        </row>
        <row r="2617">
          <cell r="C2617">
            <v>862094.68048878224</v>
          </cell>
        </row>
        <row r="2618">
          <cell r="C2618">
            <v>2266210.5053960644</v>
          </cell>
        </row>
        <row r="2619">
          <cell r="C2619">
            <v>1704757.8237510608</v>
          </cell>
        </row>
        <row r="2620">
          <cell r="C2620">
            <v>1401994.7248221706</v>
          </cell>
        </row>
        <row r="2621">
          <cell r="C2621">
            <v>1454478.4397452222</v>
          </cell>
        </row>
        <row r="2622">
          <cell r="C2622">
            <v>1073180.4121476826</v>
          </cell>
        </row>
        <row r="2623">
          <cell r="C2623">
            <v>1562197.1715061083</v>
          </cell>
        </row>
        <row r="2624">
          <cell r="C2624">
            <v>1716724.4187974995</v>
          </cell>
        </row>
        <row r="2625">
          <cell r="C2625">
            <v>1118416.4784095197</v>
          </cell>
        </row>
        <row r="2626">
          <cell r="C2626">
            <v>78513.442541669938</v>
          </cell>
        </row>
        <row r="2627">
          <cell r="C2627">
            <v>1091415.3590037927</v>
          </cell>
        </row>
        <row r="2628">
          <cell r="C2628">
            <v>1564772.1091359844</v>
          </cell>
        </row>
        <row r="2629">
          <cell r="C2629">
            <v>1897840.1596574702</v>
          </cell>
        </row>
        <row r="2630">
          <cell r="C2630">
            <v>780226.31165150623</v>
          </cell>
        </row>
        <row r="2631">
          <cell r="C2631">
            <v>1462565.393369437</v>
          </cell>
        </row>
        <row r="2632">
          <cell r="C2632">
            <v>1129117.8124830506</v>
          </cell>
        </row>
        <row r="2633">
          <cell r="C2633">
            <v>87442.466051380732</v>
          </cell>
        </row>
        <row r="2634">
          <cell r="C2634">
            <v>1295145.3535410245</v>
          </cell>
        </row>
        <row r="2635">
          <cell r="C2635">
            <v>648810.33620782848</v>
          </cell>
        </row>
        <row r="2636">
          <cell r="C2636">
            <v>1586256.7405044665</v>
          </cell>
        </row>
        <row r="2637">
          <cell r="C2637">
            <v>1242213.4658723329</v>
          </cell>
        </row>
        <row r="2638">
          <cell r="C2638">
            <v>424537.03452466603</v>
          </cell>
        </row>
        <row r="2639">
          <cell r="C2639">
            <v>652341.5409434305</v>
          </cell>
        </row>
        <row r="2640">
          <cell r="C2640">
            <v>632141.62138635525</v>
          </cell>
        </row>
        <row r="2641">
          <cell r="C2641">
            <v>1132160.6307211386</v>
          </cell>
        </row>
        <row r="2642">
          <cell r="C2642">
            <v>1493304.1171798576</v>
          </cell>
        </row>
        <row r="2643">
          <cell r="C2643">
            <v>1663470.9670593976</v>
          </cell>
        </row>
        <row r="2644">
          <cell r="C2644">
            <v>777721.22254122049</v>
          </cell>
        </row>
        <row r="2645">
          <cell r="C2645">
            <v>1538205.2721147547</v>
          </cell>
        </row>
        <row r="2646">
          <cell r="C2646">
            <v>1100946.8961670594</v>
          </cell>
        </row>
        <row r="2647">
          <cell r="C2647">
            <v>610443.27321908367</v>
          </cell>
        </row>
        <row r="2648">
          <cell r="C2648">
            <v>1321539.5725340708</v>
          </cell>
        </row>
        <row r="2649">
          <cell r="C2649">
            <v>1207114.2704069421</v>
          </cell>
        </row>
        <row r="2650">
          <cell r="C2650">
            <v>745523.41576944874</v>
          </cell>
        </row>
        <row r="2651">
          <cell r="C2651">
            <v>1272164.3796255263</v>
          </cell>
        </row>
        <row r="2652">
          <cell r="C2652">
            <v>1633810.4240876075</v>
          </cell>
        </row>
        <row r="2653">
          <cell r="C2653">
            <v>1502606.2802874553</v>
          </cell>
        </row>
        <row r="2654">
          <cell r="C2654">
            <v>1185451.9526487924</v>
          </cell>
        </row>
        <row r="2655">
          <cell r="C2655">
            <v>1023186.4420957546</v>
          </cell>
        </row>
        <row r="2656">
          <cell r="C2656">
            <v>656717.22003296204</v>
          </cell>
        </row>
        <row r="2657">
          <cell r="C2657">
            <v>478350.18746300129</v>
          </cell>
        </row>
        <row r="2658">
          <cell r="C2658">
            <v>543198.11451753648</v>
          </cell>
        </row>
        <row r="2659">
          <cell r="C2659">
            <v>735115.24027988478</v>
          </cell>
        </row>
        <row r="2660">
          <cell r="C2660">
            <v>448405.84194467007</v>
          </cell>
        </row>
        <row r="2661">
          <cell r="C2661">
            <v>1078411.0297437715</v>
          </cell>
        </row>
        <row r="2662">
          <cell r="C2662">
            <v>718505.79426098661</v>
          </cell>
        </row>
        <row r="2663">
          <cell r="C2663">
            <v>959759.75113410479</v>
          </cell>
        </row>
        <row r="2664">
          <cell r="C2664">
            <v>618110.58763030067</v>
          </cell>
        </row>
        <row r="2665">
          <cell r="C2665">
            <v>1010294.0536681386</v>
          </cell>
        </row>
        <row r="2666">
          <cell r="C2666">
            <v>855482.7570783929</v>
          </cell>
        </row>
        <row r="2667">
          <cell r="C2667">
            <v>1498648.4730613474</v>
          </cell>
        </row>
        <row r="2668">
          <cell r="C2668">
            <v>1614747.4332678658</v>
          </cell>
        </row>
        <row r="2669">
          <cell r="C2669">
            <v>870232.3518274792</v>
          </cell>
        </row>
        <row r="2670">
          <cell r="C2670">
            <v>1509380.1565455894</v>
          </cell>
        </row>
        <row r="2671">
          <cell r="C2671">
            <v>1338769.3608345944</v>
          </cell>
        </row>
        <row r="2672">
          <cell r="C2672">
            <v>1490541.2239502221</v>
          </cell>
        </row>
        <row r="2673">
          <cell r="C2673">
            <v>1530852.3266092995</v>
          </cell>
        </row>
        <row r="2674">
          <cell r="C2674">
            <v>1288652.7415603639</v>
          </cell>
        </row>
        <row r="2675">
          <cell r="C2675">
            <v>1461160.2585478271</v>
          </cell>
        </row>
        <row r="2676">
          <cell r="C2676">
            <v>1525930.9278012442</v>
          </cell>
        </row>
        <row r="2677">
          <cell r="C2677">
            <v>679011.22824205062</v>
          </cell>
        </row>
        <row r="2678">
          <cell r="C2678">
            <v>1406305.4880060153</v>
          </cell>
        </row>
        <row r="2679">
          <cell r="C2679">
            <v>1275251.9452113726</v>
          </cell>
        </row>
        <row r="2680">
          <cell r="C2680">
            <v>855926.01516613644</v>
          </cell>
        </row>
        <row r="2681">
          <cell r="C2681">
            <v>1778092.1775100911</v>
          </cell>
        </row>
        <row r="2682">
          <cell r="C2682">
            <v>1476090.7820806399</v>
          </cell>
        </row>
        <row r="2683">
          <cell r="C2683">
            <v>-210340.92635154584</v>
          </cell>
        </row>
        <row r="2684">
          <cell r="C2684">
            <v>874706.08987527015</v>
          </cell>
        </row>
        <row r="2685">
          <cell r="C2685">
            <v>688599.73122055246</v>
          </cell>
        </row>
        <row r="2686">
          <cell r="C2686">
            <v>1359700.6318561938</v>
          </cell>
        </row>
        <row r="2687">
          <cell r="C2687">
            <v>1177941.9987873607</v>
          </cell>
        </row>
        <row r="2688">
          <cell r="C2688">
            <v>830458.73117436434</v>
          </cell>
        </row>
        <row r="2689">
          <cell r="C2689">
            <v>458076.38780675526</v>
          </cell>
        </row>
        <row r="2690">
          <cell r="C2690">
            <v>1901126.1724779352</v>
          </cell>
        </row>
        <row r="2691">
          <cell r="C2691">
            <v>430571.45665751805</v>
          </cell>
        </row>
        <row r="2692">
          <cell r="C2692">
            <v>1652562.6628374017</v>
          </cell>
        </row>
        <row r="2693">
          <cell r="C2693">
            <v>382870.27946748713</v>
          </cell>
        </row>
        <row r="2694">
          <cell r="C2694">
            <v>1672477.470499533</v>
          </cell>
        </row>
        <row r="2695">
          <cell r="C2695">
            <v>-514680.91387472744</v>
          </cell>
        </row>
        <row r="2696">
          <cell r="C2696">
            <v>802951.25031009107</v>
          </cell>
        </row>
        <row r="2697">
          <cell r="C2697">
            <v>1453488.4234782243</v>
          </cell>
        </row>
        <row r="2698">
          <cell r="C2698">
            <v>992818.07958887448</v>
          </cell>
        </row>
        <row r="2699">
          <cell r="C2699">
            <v>1194389.0312322499</v>
          </cell>
        </row>
        <row r="2700">
          <cell r="C2700">
            <v>1064722.7789081326</v>
          </cell>
        </row>
        <row r="2701">
          <cell r="C2701">
            <v>1719690.8360775255</v>
          </cell>
        </row>
        <row r="2702">
          <cell r="C2702">
            <v>902310.55271647347</v>
          </cell>
        </row>
        <row r="2703">
          <cell r="C2703">
            <v>1374405.4659446259</v>
          </cell>
        </row>
        <row r="2704">
          <cell r="C2704">
            <v>1029929.0131533964</v>
          </cell>
        </row>
        <row r="2705">
          <cell r="C2705">
            <v>653999.03406489477</v>
          </cell>
        </row>
        <row r="2706">
          <cell r="C2706">
            <v>702672.01842682296</v>
          </cell>
        </row>
        <row r="2707">
          <cell r="C2707">
            <v>414607.48324636673</v>
          </cell>
        </row>
        <row r="2708">
          <cell r="C2708">
            <v>1348604.0158633699</v>
          </cell>
        </row>
        <row r="2709">
          <cell r="C2709">
            <v>1256163.5095750431</v>
          </cell>
        </row>
        <row r="2710">
          <cell r="C2710">
            <v>1244929.4954372663</v>
          </cell>
        </row>
        <row r="2711">
          <cell r="C2711">
            <v>1552346.49850159</v>
          </cell>
        </row>
        <row r="2712">
          <cell r="C2712">
            <v>991551.00325475843</v>
          </cell>
        </row>
        <row r="2713">
          <cell r="C2713">
            <v>1181233.536601661</v>
          </cell>
        </row>
        <row r="2714">
          <cell r="C2714">
            <v>1560680.7495065345</v>
          </cell>
        </row>
        <row r="2715">
          <cell r="C2715">
            <v>787527.55597200268</v>
          </cell>
        </row>
        <row r="2716">
          <cell r="C2716">
            <v>1084303.9326515368</v>
          </cell>
        </row>
        <row r="2717">
          <cell r="C2717">
            <v>1590951.9997551301</v>
          </cell>
        </row>
        <row r="2718">
          <cell r="C2718">
            <v>1053969.6085965817</v>
          </cell>
        </row>
        <row r="2719">
          <cell r="C2719">
            <v>848239.15700159804</v>
          </cell>
        </row>
        <row r="2720">
          <cell r="C2720">
            <v>946714.89513131429</v>
          </cell>
        </row>
        <row r="2721">
          <cell r="C2721">
            <v>313161.73596967943</v>
          </cell>
        </row>
        <row r="2722">
          <cell r="C2722">
            <v>1091779.6332983628</v>
          </cell>
        </row>
        <row r="2723">
          <cell r="C2723">
            <v>353011.77977311425</v>
          </cell>
        </row>
        <row r="2724">
          <cell r="C2724">
            <v>1281736.750107775</v>
          </cell>
        </row>
        <row r="2725">
          <cell r="C2725">
            <v>1239915.8524597066</v>
          </cell>
        </row>
        <row r="2726">
          <cell r="C2726">
            <v>945526.38243912568</v>
          </cell>
        </row>
        <row r="2727">
          <cell r="C2727">
            <v>975855.34513662499</v>
          </cell>
        </row>
        <row r="2728">
          <cell r="C2728">
            <v>544506.48087535508</v>
          </cell>
        </row>
        <row r="2729">
          <cell r="C2729">
            <v>113103.81821493944</v>
          </cell>
        </row>
        <row r="2730">
          <cell r="C2730">
            <v>1023026.8151932441</v>
          </cell>
        </row>
        <row r="2731">
          <cell r="C2731">
            <v>961581.30920535978</v>
          </cell>
        </row>
        <row r="2732">
          <cell r="C2732">
            <v>738038.61558787781</v>
          </cell>
        </row>
        <row r="2733">
          <cell r="C2733">
            <v>863766.53846614622</v>
          </cell>
        </row>
        <row r="2734">
          <cell r="C2734">
            <v>764499.28358271904</v>
          </cell>
        </row>
        <row r="2735">
          <cell r="C2735">
            <v>668137.25118505245</v>
          </cell>
        </row>
        <row r="2736">
          <cell r="C2736">
            <v>1381096.5703435312</v>
          </cell>
        </row>
        <row r="2737">
          <cell r="C2737">
            <v>1120638.5098180911</v>
          </cell>
        </row>
        <row r="2738">
          <cell r="C2738">
            <v>661653.06510012597</v>
          </cell>
        </row>
        <row r="2739">
          <cell r="C2739">
            <v>867509.39924505551</v>
          </cell>
        </row>
        <row r="2740">
          <cell r="C2740">
            <v>1339960.3592408132</v>
          </cell>
        </row>
        <row r="2741">
          <cell r="C2741">
            <v>1731554.4231821871</v>
          </cell>
        </row>
        <row r="2742">
          <cell r="C2742">
            <v>862070.17887511186</v>
          </cell>
        </row>
        <row r="2743">
          <cell r="C2743">
            <v>1423006.5163507944</v>
          </cell>
        </row>
        <row r="2744">
          <cell r="C2744">
            <v>1202635.1850011095</v>
          </cell>
        </row>
        <row r="2745">
          <cell r="C2745">
            <v>1202480.2045507149</v>
          </cell>
        </row>
        <row r="2746">
          <cell r="C2746">
            <v>1034089.8736126467</v>
          </cell>
        </row>
        <row r="2747">
          <cell r="C2747">
            <v>936344.32078768103</v>
          </cell>
        </row>
        <row r="2748">
          <cell r="C2748">
            <v>792785.73176370224</v>
          </cell>
        </row>
        <row r="2749">
          <cell r="C2749">
            <v>994619.05970709946</v>
          </cell>
        </row>
        <row r="2750">
          <cell r="C2750">
            <v>1108440.3898431798</v>
          </cell>
        </row>
        <row r="2751">
          <cell r="C2751">
            <v>723174.57079666178</v>
          </cell>
        </row>
        <row r="2752">
          <cell r="C2752">
            <v>884310.38028969371</v>
          </cell>
        </row>
        <row r="2753">
          <cell r="C2753">
            <v>797684.21976715163</v>
          </cell>
        </row>
        <row r="2754">
          <cell r="C2754">
            <v>689181.18612699863</v>
          </cell>
        </row>
        <row r="2755">
          <cell r="C2755">
            <v>1099852.4460095859</v>
          </cell>
        </row>
        <row r="2756">
          <cell r="C2756">
            <v>981713.17722800444</v>
          </cell>
        </row>
        <row r="2757">
          <cell r="C2757">
            <v>187148.46793825086</v>
          </cell>
        </row>
        <row r="2758">
          <cell r="C2758">
            <v>612371.15963696968</v>
          </cell>
        </row>
        <row r="2759">
          <cell r="C2759">
            <v>484948.82581460377</v>
          </cell>
        </row>
        <row r="2760">
          <cell r="C2760">
            <v>1076259.4799824348</v>
          </cell>
        </row>
        <row r="2761">
          <cell r="C2761">
            <v>1150008.7574669849</v>
          </cell>
        </row>
        <row r="2762">
          <cell r="C2762">
            <v>1285281.5552873793</v>
          </cell>
        </row>
        <row r="2763">
          <cell r="C2763">
            <v>995322.47058108321</v>
          </cell>
        </row>
        <row r="2764">
          <cell r="C2764">
            <v>590669.45148091926</v>
          </cell>
        </row>
        <row r="2765">
          <cell r="C2765">
            <v>1130660.6746574687</v>
          </cell>
        </row>
        <row r="2766">
          <cell r="C2766">
            <v>1335846.0259538549</v>
          </cell>
        </row>
        <row r="2767">
          <cell r="C2767">
            <v>793722.94447851414</v>
          </cell>
        </row>
        <row r="2768">
          <cell r="C2768">
            <v>997125.41532378667</v>
          </cell>
        </row>
        <row r="2769">
          <cell r="C2769">
            <v>1318232.8928441936</v>
          </cell>
        </row>
        <row r="2770">
          <cell r="C2770">
            <v>1460281.5252827536</v>
          </cell>
        </row>
        <row r="2771">
          <cell r="C2771">
            <v>762459.06254087004</v>
          </cell>
        </row>
        <row r="2772">
          <cell r="C2772">
            <v>1072659.7366863368</v>
          </cell>
        </row>
        <row r="2773">
          <cell r="C2773">
            <v>1006913.2225263127</v>
          </cell>
        </row>
        <row r="2774">
          <cell r="C2774">
            <v>1123350.4133356698</v>
          </cell>
        </row>
        <row r="2775">
          <cell r="C2775">
            <v>638582.32063977234</v>
          </cell>
        </row>
        <row r="2776">
          <cell r="C2776">
            <v>1201375.063848862</v>
          </cell>
        </row>
        <row r="2777">
          <cell r="C2777">
            <v>-367438.10316250869</v>
          </cell>
        </row>
        <row r="2778">
          <cell r="C2778">
            <v>1706427.6968883867</v>
          </cell>
        </row>
        <row r="2779">
          <cell r="C2779">
            <v>604839.04774221336</v>
          </cell>
        </row>
        <row r="2780">
          <cell r="C2780">
            <v>978698.49600743747</v>
          </cell>
        </row>
        <row r="2781">
          <cell r="C2781">
            <v>1356948.5895876733</v>
          </cell>
        </row>
        <row r="2782">
          <cell r="C2782">
            <v>1726044.0039467877</v>
          </cell>
        </row>
        <row r="2783">
          <cell r="C2783">
            <v>3438445.4308920405</v>
          </cell>
        </row>
        <row r="2784">
          <cell r="C2784">
            <v>906147.54920881428</v>
          </cell>
        </row>
        <row r="2785">
          <cell r="C2785">
            <v>2137222.5766340168</v>
          </cell>
        </row>
        <row r="2786">
          <cell r="C2786">
            <v>217567.99286216986</v>
          </cell>
        </row>
        <row r="2787">
          <cell r="C2787">
            <v>1214354.4056467002</v>
          </cell>
        </row>
        <row r="2788">
          <cell r="C2788">
            <v>1187878.1360329648</v>
          </cell>
        </row>
        <row r="2789">
          <cell r="C2789">
            <v>693718.16677831486</v>
          </cell>
        </row>
        <row r="2790">
          <cell r="C2790">
            <v>409454.31475066219</v>
          </cell>
        </row>
        <row r="2791">
          <cell r="C2791">
            <v>1119875.7233085835</v>
          </cell>
        </row>
        <row r="2792">
          <cell r="C2792">
            <v>1263495.787565629</v>
          </cell>
        </row>
        <row r="2793">
          <cell r="C2793">
            <v>962822.09726758744</v>
          </cell>
        </row>
        <row r="2794">
          <cell r="C2794">
            <v>971500.80886656162</v>
          </cell>
        </row>
        <row r="2795">
          <cell r="C2795">
            <v>1883653.9394985393</v>
          </cell>
        </row>
        <row r="2796">
          <cell r="C2796">
            <v>992024.72116826288</v>
          </cell>
        </row>
        <row r="2797">
          <cell r="C2797">
            <v>1065846.8657318025</v>
          </cell>
        </row>
        <row r="2798">
          <cell r="C2798">
            <v>1129323.309162607</v>
          </cell>
        </row>
        <row r="2799">
          <cell r="C2799">
            <v>824504.05668829544</v>
          </cell>
        </row>
        <row r="2800">
          <cell r="C2800">
            <v>726843.78003746399</v>
          </cell>
        </row>
        <row r="2801">
          <cell r="C2801">
            <v>960194.84732038015</v>
          </cell>
        </row>
        <row r="2802">
          <cell r="C2802">
            <v>707374.37223244994</v>
          </cell>
        </row>
        <row r="2803">
          <cell r="C2803">
            <v>717358.1398046955</v>
          </cell>
        </row>
        <row r="2804">
          <cell r="C2804">
            <v>1618464.5907293013</v>
          </cell>
        </row>
        <row r="2805">
          <cell r="C2805">
            <v>1060117.8395158199</v>
          </cell>
        </row>
        <row r="2806">
          <cell r="C2806">
            <v>657530.32077663997</v>
          </cell>
        </row>
        <row r="2807">
          <cell r="C2807">
            <v>918381.88015260571</v>
          </cell>
        </row>
        <row r="2808">
          <cell r="C2808">
            <v>886525.24312522612</v>
          </cell>
        </row>
        <row r="2809">
          <cell r="C2809">
            <v>1178380.7093501263</v>
          </cell>
        </row>
        <row r="2810">
          <cell r="C2810">
            <v>1281215.0321267629</v>
          </cell>
        </row>
        <row r="2811">
          <cell r="C2811">
            <v>1283733.7073193083</v>
          </cell>
        </row>
        <row r="2812">
          <cell r="C2812">
            <v>1056424.5569213785</v>
          </cell>
        </row>
        <row r="2813">
          <cell r="C2813">
            <v>1253864.0551014964</v>
          </cell>
        </row>
        <row r="2814">
          <cell r="C2814">
            <v>954309.10084068333</v>
          </cell>
        </row>
        <row r="2815">
          <cell r="C2815">
            <v>811310.63466133759</v>
          </cell>
        </row>
        <row r="2816">
          <cell r="C2816">
            <v>1093358.3588360194</v>
          </cell>
        </row>
        <row r="2817">
          <cell r="C2817">
            <v>1143310.6531202095</v>
          </cell>
        </row>
        <row r="2818">
          <cell r="C2818">
            <v>1359907.7645395733</v>
          </cell>
        </row>
        <row r="2819">
          <cell r="C2819">
            <v>412457.03725780349</v>
          </cell>
        </row>
        <row r="2820">
          <cell r="C2820">
            <v>1166482.3820251245</v>
          </cell>
        </row>
        <row r="2821">
          <cell r="C2821">
            <v>511311.30099505681</v>
          </cell>
        </row>
        <row r="2822">
          <cell r="C2822">
            <v>972490.79922106816</v>
          </cell>
        </row>
        <row r="2823">
          <cell r="C2823">
            <v>863587.28709340922</v>
          </cell>
        </row>
        <row r="2824">
          <cell r="C2824">
            <v>1914292.6683940452</v>
          </cell>
        </row>
        <row r="2825">
          <cell r="C2825">
            <v>890555.99730085547</v>
          </cell>
        </row>
        <row r="2826">
          <cell r="C2826">
            <v>1228115.6055832929</v>
          </cell>
        </row>
        <row r="2827">
          <cell r="C2827">
            <v>760203.01368052885</v>
          </cell>
        </row>
        <row r="2828">
          <cell r="C2828">
            <v>1136411.6454707799</v>
          </cell>
        </row>
        <row r="2829">
          <cell r="C2829">
            <v>1121293.7709526881</v>
          </cell>
        </row>
        <row r="2830">
          <cell r="C2830">
            <v>945247.40282887989</v>
          </cell>
        </row>
        <row r="2831">
          <cell r="C2831">
            <v>788649.15067740041</v>
          </cell>
        </row>
        <row r="2832">
          <cell r="C2832">
            <v>549108.01808273525</v>
          </cell>
        </row>
        <row r="2833">
          <cell r="C2833">
            <v>2202917.2615091321</v>
          </cell>
        </row>
        <row r="2834">
          <cell r="C2834">
            <v>732730.04341866681</v>
          </cell>
        </row>
        <row r="2835">
          <cell r="C2835">
            <v>1047778.6177675053</v>
          </cell>
        </row>
        <row r="2836">
          <cell r="C2836">
            <v>809422.09813825332</v>
          </cell>
        </row>
        <row r="2837">
          <cell r="C2837">
            <v>748747.13225510833</v>
          </cell>
        </row>
        <row r="2838">
          <cell r="C2838">
            <v>957097.02716457751</v>
          </cell>
        </row>
        <row r="2839">
          <cell r="C2839">
            <v>1150246.6460969027</v>
          </cell>
        </row>
        <row r="2840">
          <cell r="C2840">
            <v>1045611.9253447353</v>
          </cell>
        </row>
        <row r="2841">
          <cell r="C2841">
            <v>1576299.714710176</v>
          </cell>
        </row>
        <row r="2842">
          <cell r="C2842">
            <v>583372.89669609512</v>
          </cell>
        </row>
        <row r="2843">
          <cell r="C2843">
            <v>1161203.16427487</v>
          </cell>
        </row>
        <row r="2844">
          <cell r="C2844">
            <v>610437.54805627081</v>
          </cell>
        </row>
        <row r="2845">
          <cell r="C2845">
            <v>997590.45534649026</v>
          </cell>
        </row>
        <row r="2846">
          <cell r="C2846">
            <v>1286464.2142894589</v>
          </cell>
        </row>
        <row r="2847">
          <cell r="C2847">
            <v>1090178.2133058948</v>
          </cell>
        </row>
        <row r="2848">
          <cell r="C2848">
            <v>1489394.9917514394</v>
          </cell>
        </row>
        <row r="2849">
          <cell r="C2849">
            <v>317359.09539462975</v>
          </cell>
        </row>
        <row r="2850">
          <cell r="C2850">
            <v>1151752.6100680807</v>
          </cell>
        </row>
        <row r="2851">
          <cell r="C2851">
            <v>1416053.7795675599</v>
          </cell>
        </row>
        <row r="2852">
          <cell r="C2852">
            <v>372379.51075001492</v>
          </cell>
        </row>
        <row r="2853">
          <cell r="C2853">
            <v>1337108.0061576595</v>
          </cell>
        </row>
        <row r="2854">
          <cell r="C2854">
            <v>283023.90358015103</v>
          </cell>
        </row>
        <row r="2855">
          <cell r="C2855">
            <v>669613.98778703308</v>
          </cell>
        </row>
        <row r="2856">
          <cell r="C2856">
            <v>1308718.9522183791</v>
          </cell>
        </row>
        <row r="2857">
          <cell r="C2857">
            <v>1236078.541292537</v>
          </cell>
        </row>
        <row r="2858">
          <cell r="C2858">
            <v>1681667.7032807504</v>
          </cell>
        </row>
        <row r="2859">
          <cell r="C2859">
            <v>871257.23141661356</v>
          </cell>
        </row>
        <row r="2860">
          <cell r="C2860">
            <v>462430.19517088053</v>
          </cell>
        </row>
        <row r="2861">
          <cell r="C2861">
            <v>1016214.8101059329</v>
          </cell>
        </row>
        <row r="2862">
          <cell r="C2862">
            <v>910805.33892413229</v>
          </cell>
        </row>
        <row r="2863">
          <cell r="C2863">
            <v>1935181.9991162112</v>
          </cell>
        </row>
        <row r="2864">
          <cell r="C2864">
            <v>229121.61124423542</v>
          </cell>
        </row>
        <row r="2865">
          <cell r="C2865">
            <v>1172946.2717689667</v>
          </cell>
        </row>
        <row r="2866">
          <cell r="C2866">
            <v>1034957.617614931</v>
          </cell>
        </row>
        <row r="2867">
          <cell r="C2867">
            <v>966405.1267996172</v>
          </cell>
        </row>
        <row r="2868">
          <cell r="C2868">
            <v>510542.3950061893</v>
          </cell>
        </row>
        <row r="2869">
          <cell r="C2869">
            <v>968523.17822610913</v>
          </cell>
        </row>
        <row r="2870">
          <cell r="C2870">
            <v>1890879.558485473</v>
          </cell>
        </row>
        <row r="2871">
          <cell r="C2871">
            <v>941694.92763040587</v>
          </cell>
        </row>
        <row r="2872">
          <cell r="C2872">
            <v>620747.444704002</v>
          </cell>
        </row>
        <row r="2873">
          <cell r="C2873">
            <v>1283684.4448438173</v>
          </cell>
        </row>
        <row r="2874">
          <cell r="C2874">
            <v>1181217.5573612922</v>
          </cell>
        </row>
        <row r="2875">
          <cell r="C2875">
            <v>1160871.876060687</v>
          </cell>
        </row>
        <row r="2876">
          <cell r="C2876">
            <v>900933.68671979767</v>
          </cell>
        </row>
        <row r="2877">
          <cell r="C2877">
            <v>536248.58767226222</v>
          </cell>
        </row>
        <row r="2878">
          <cell r="C2878">
            <v>978837.36524209823</v>
          </cell>
        </row>
        <row r="2879">
          <cell r="C2879">
            <v>1272452.2863904377</v>
          </cell>
        </row>
        <row r="2880">
          <cell r="C2880">
            <v>559481.51818347676</v>
          </cell>
        </row>
        <row r="2881">
          <cell r="C2881">
            <v>1398408.7772937047</v>
          </cell>
        </row>
        <row r="2882">
          <cell r="C2882">
            <v>1226703.4528131622</v>
          </cell>
        </row>
        <row r="2883">
          <cell r="C2883">
            <v>1138215.7264863495</v>
          </cell>
        </row>
        <row r="2884">
          <cell r="C2884">
            <v>1894152.1224216465</v>
          </cell>
        </row>
        <row r="2885">
          <cell r="C2885">
            <v>1123826.0027057137</v>
          </cell>
        </row>
        <row r="2886">
          <cell r="C2886">
            <v>848112.3361636037</v>
          </cell>
        </row>
        <row r="2887">
          <cell r="C2887">
            <v>921116.76253058598</v>
          </cell>
        </row>
        <row r="2888">
          <cell r="C2888">
            <v>1012496.1256413761</v>
          </cell>
        </row>
        <row r="2889">
          <cell r="C2889">
            <v>691651.03626328183</v>
          </cell>
        </row>
        <row r="2890">
          <cell r="C2890">
            <v>1085284.3637983811</v>
          </cell>
        </row>
        <row r="2891">
          <cell r="C2891">
            <v>633521.04174679786</v>
          </cell>
        </row>
        <row r="2892">
          <cell r="C2892">
            <v>58424.997138782404</v>
          </cell>
        </row>
        <row r="2893">
          <cell r="C2893">
            <v>1528691.6466491001</v>
          </cell>
        </row>
        <row r="2894">
          <cell r="C2894">
            <v>645570.44891714444</v>
          </cell>
        </row>
        <row r="2895">
          <cell r="C2895">
            <v>1254575.6823186863</v>
          </cell>
        </row>
        <row r="2896">
          <cell r="C2896">
            <v>1124946.2797313016</v>
          </cell>
        </row>
        <row r="2897">
          <cell r="C2897">
            <v>1017991.0227065431</v>
          </cell>
        </row>
        <row r="2898">
          <cell r="C2898">
            <v>1181443.174287942</v>
          </cell>
        </row>
        <row r="2899">
          <cell r="C2899">
            <v>1567269.4541494381</v>
          </cell>
        </row>
        <row r="2900">
          <cell r="C2900">
            <v>1035372.6116361136</v>
          </cell>
        </row>
        <row r="2901">
          <cell r="C2901">
            <v>640620.03888763022</v>
          </cell>
        </row>
        <row r="2902">
          <cell r="C2902">
            <v>1009347.7435097459</v>
          </cell>
        </row>
        <row r="2903">
          <cell r="C2903">
            <v>854355.36925958493</v>
          </cell>
        </row>
        <row r="2904">
          <cell r="C2904">
            <v>755403.61681635608</v>
          </cell>
        </row>
        <row r="2905">
          <cell r="C2905">
            <v>1589055.6759712948</v>
          </cell>
        </row>
        <row r="2906">
          <cell r="C2906">
            <v>1049660.5483379553</v>
          </cell>
        </row>
        <row r="2907">
          <cell r="C2907">
            <v>864678.337109891</v>
          </cell>
        </row>
        <row r="2908">
          <cell r="C2908">
            <v>698675.51841269527</v>
          </cell>
        </row>
        <row r="2909">
          <cell r="C2909">
            <v>251028.51345262979</v>
          </cell>
        </row>
        <row r="2910">
          <cell r="C2910">
            <v>839013.77664697194</v>
          </cell>
        </row>
        <row r="2911">
          <cell r="C2911">
            <v>760373.47762219782</v>
          </cell>
        </row>
        <row r="2912">
          <cell r="C2912">
            <v>747500.53593777271</v>
          </cell>
        </row>
        <row r="2913">
          <cell r="C2913">
            <v>982485.61665733857</v>
          </cell>
        </row>
        <row r="2914">
          <cell r="C2914">
            <v>1038398.4726855289</v>
          </cell>
        </row>
        <row r="2915">
          <cell r="C2915">
            <v>1138054.3952933911</v>
          </cell>
        </row>
        <row r="2916">
          <cell r="C2916">
            <v>1154230.9116762108</v>
          </cell>
        </row>
        <row r="2917">
          <cell r="C2917">
            <v>1493498.7674915837</v>
          </cell>
        </row>
        <row r="2918">
          <cell r="C2918">
            <v>1183448.4055140098</v>
          </cell>
        </row>
        <row r="2919">
          <cell r="C2919">
            <v>1005142.1093705068</v>
          </cell>
        </row>
        <row r="2920">
          <cell r="C2920">
            <v>1317409.739319494</v>
          </cell>
        </row>
        <row r="2921">
          <cell r="C2921">
            <v>894953.03285782808</v>
          </cell>
        </row>
        <row r="2922">
          <cell r="C2922">
            <v>1362299.7381089479</v>
          </cell>
        </row>
        <row r="2923">
          <cell r="C2923">
            <v>929809.649514021</v>
          </cell>
        </row>
        <row r="2924">
          <cell r="C2924">
            <v>898415.78574500675</v>
          </cell>
        </row>
        <row r="2925">
          <cell r="C2925">
            <v>1033942.6551017993</v>
          </cell>
        </row>
        <row r="2926">
          <cell r="C2926">
            <v>350071.04021916108</v>
          </cell>
        </row>
        <row r="2927">
          <cell r="C2927">
            <v>1788546.903110187</v>
          </cell>
        </row>
        <row r="2928">
          <cell r="C2928">
            <v>759788.56972680287</v>
          </cell>
        </row>
        <row r="2929">
          <cell r="C2929">
            <v>1020630.2561539945</v>
          </cell>
        </row>
        <row r="2930">
          <cell r="C2930">
            <v>-64239.312484319322</v>
          </cell>
        </row>
        <row r="2931">
          <cell r="C2931">
            <v>901740.4616926387</v>
          </cell>
        </row>
        <row r="2932">
          <cell r="C2932">
            <v>838723.23520988552</v>
          </cell>
        </row>
        <row r="2933">
          <cell r="C2933">
            <v>1100121.3143732497</v>
          </cell>
        </row>
        <row r="2934">
          <cell r="C2934">
            <v>1055822.7050299579</v>
          </cell>
        </row>
        <row r="2935">
          <cell r="C2935">
            <v>376322.64479390206</v>
          </cell>
        </row>
        <row r="2936">
          <cell r="C2936">
            <v>730262.91669925535</v>
          </cell>
        </row>
        <row r="2937">
          <cell r="C2937">
            <v>1122056.6900976747</v>
          </cell>
        </row>
        <row r="2938">
          <cell r="C2938">
            <v>1432256.5307883285</v>
          </cell>
        </row>
        <row r="2939">
          <cell r="C2939">
            <v>1387150.5062927837</v>
          </cell>
        </row>
        <row r="2940">
          <cell r="C2940">
            <v>817742.23239545326</v>
          </cell>
        </row>
        <row r="2941">
          <cell r="C2941">
            <v>1579082.2846016041</v>
          </cell>
        </row>
        <row r="2942">
          <cell r="C2942">
            <v>862726.60900654166</v>
          </cell>
        </row>
        <row r="2943">
          <cell r="C2943">
            <v>287033.23416955734</v>
          </cell>
        </row>
        <row r="2944">
          <cell r="C2944">
            <v>177799.40117458021</v>
          </cell>
        </row>
        <row r="2945">
          <cell r="C2945">
            <v>1066230.832940608</v>
          </cell>
        </row>
        <row r="2946">
          <cell r="C2946">
            <v>624015.37767749117</v>
          </cell>
        </row>
        <row r="2947">
          <cell r="C2947">
            <v>131515.95971701667</v>
          </cell>
        </row>
        <row r="2948">
          <cell r="C2948">
            <v>1593048.1668476423</v>
          </cell>
        </row>
        <row r="2949">
          <cell r="C2949">
            <v>1131616.7733000889</v>
          </cell>
        </row>
        <row r="2950">
          <cell r="C2950">
            <v>1178178.5005487148</v>
          </cell>
        </row>
        <row r="2951">
          <cell r="C2951">
            <v>1329890.2795768878</v>
          </cell>
        </row>
        <row r="2952">
          <cell r="C2952">
            <v>1865296.7222912428</v>
          </cell>
        </row>
        <row r="2953">
          <cell r="C2953">
            <v>1138538.3379813363</v>
          </cell>
        </row>
        <row r="2954">
          <cell r="C2954">
            <v>1123850.9396702012</v>
          </cell>
        </row>
        <row r="2955">
          <cell r="C2955">
            <v>1318451.7549732029</v>
          </cell>
        </row>
        <row r="2956">
          <cell r="C2956">
            <v>734505.31741902907</v>
          </cell>
        </row>
        <row r="2957">
          <cell r="C2957">
            <v>1204893.843862995</v>
          </cell>
        </row>
        <row r="2958">
          <cell r="C2958">
            <v>2060824.2541200984</v>
          </cell>
        </row>
        <row r="2959">
          <cell r="C2959">
            <v>649892.02045617765</v>
          </cell>
        </row>
        <row r="2960">
          <cell r="C2960">
            <v>1393777.8333996469</v>
          </cell>
        </row>
        <row r="2961">
          <cell r="C2961">
            <v>492883.59462048713</v>
          </cell>
        </row>
        <row r="2962">
          <cell r="C2962">
            <v>1293248.9052673243</v>
          </cell>
        </row>
        <row r="2963">
          <cell r="C2963">
            <v>1112248.593512103</v>
          </cell>
        </row>
        <row r="2964">
          <cell r="C2964">
            <v>1251374.8159255716</v>
          </cell>
        </row>
        <row r="2965">
          <cell r="C2965">
            <v>562257.29656310857</v>
          </cell>
        </row>
        <row r="2966">
          <cell r="C2966">
            <v>510419.08764422679</v>
          </cell>
        </row>
        <row r="2967">
          <cell r="C2967">
            <v>736075.38442474511</v>
          </cell>
        </row>
        <row r="2968">
          <cell r="C2968">
            <v>552565.09844139486</v>
          </cell>
        </row>
        <row r="2969">
          <cell r="C2969">
            <v>1068103.8581633449</v>
          </cell>
        </row>
        <row r="2970">
          <cell r="C2970">
            <v>717740.74174933066</v>
          </cell>
        </row>
        <row r="2971">
          <cell r="C2971">
            <v>705060.32229282008</v>
          </cell>
        </row>
        <row r="2972">
          <cell r="C2972">
            <v>1554559.8531600237</v>
          </cell>
        </row>
        <row r="2973">
          <cell r="C2973">
            <v>1338505.2874402958</v>
          </cell>
        </row>
        <row r="2974">
          <cell r="C2974">
            <v>793799.30350735062</v>
          </cell>
        </row>
        <row r="2975">
          <cell r="C2975">
            <v>1116343.783531144</v>
          </cell>
        </row>
        <row r="2976">
          <cell r="C2976">
            <v>1070074.3518562564</v>
          </cell>
        </row>
        <row r="2977">
          <cell r="C2977">
            <v>826201.76780909649</v>
          </cell>
        </row>
        <row r="2978">
          <cell r="C2978">
            <v>1092914.0745048556</v>
          </cell>
        </row>
        <row r="2979">
          <cell r="C2979">
            <v>1108995.9567033288</v>
          </cell>
        </row>
        <row r="2980">
          <cell r="C2980">
            <v>628692.44544062135</v>
          </cell>
        </row>
        <row r="2981">
          <cell r="C2981">
            <v>1345191.7658583927</v>
          </cell>
        </row>
        <row r="2982">
          <cell r="C2982">
            <v>1022233.6230307707</v>
          </cell>
        </row>
        <row r="2983">
          <cell r="C2983">
            <v>388632.45801315433</v>
          </cell>
        </row>
        <row r="2984">
          <cell r="C2984">
            <v>1387065.3100579239</v>
          </cell>
        </row>
        <row r="2985">
          <cell r="C2985">
            <v>1858959.5845808026</v>
          </cell>
        </row>
        <row r="2986">
          <cell r="C2986">
            <v>771907.42049840756</v>
          </cell>
        </row>
        <row r="2987">
          <cell r="C2987">
            <v>1509668.3802905744</v>
          </cell>
        </row>
        <row r="2988">
          <cell r="C2988">
            <v>1592320.5905337066</v>
          </cell>
        </row>
        <row r="2989">
          <cell r="C2989">
            <v>939311.63830161688</v>
          </cell>
        </row>
        <row r="2990">
          <cell r="C2990">
            <v>949322.15518244507</v>
          </cell>
        </row>
        <row r="2991">
          <cell r="C2991">
            <v>589276.6004770617</v>
          </cell>
        </row>
        <row r="2992">
          <cell r="C2992">
            <v>1284279.7040575584</v>
          </cell>
        </row>
        <row r="2993">
          <cell r="C2993">
            <v>886176.50654271536</v>
          </cell>
        </row>
        <row r="2994">
          <cell r="C2994">
            <v>1194346.6540781735</v>
          </cell>
        </row>
        <row r="2995">
          <cell r="C2995">
            <v>853586.07872103842</v>
          </cell>
        </row>
        <row r="2996">
          <cell r="C2996">
            <v>685357.75220528967</v>
          </cell>
        </row>
        <row r="2997">
          <cell r="C2997">
            <v>1015565.5466795457</v>
          </cell>
        </row>
        <row r="2998">
          <cell r="C2998">
            <v>659797.28766302008</v>
          </cell>
        </row>
        <row r="2999">
          <cell r="C2999">
            <v>986202.69128531625</v>
          </cell>
        </row>
        <row r="3000">
          <cell r="C3000">
            <v>1170472.7077027517</v>
          </cell>
        </row>
        <row r="3001">
          <cell r="C3001">
            <v>1452483.6698132167</v>
          </cell>
        </row>
        <row r="3002">
          <cell r="C3002">
            <v>1585573.9717890681</v>
          </cell>
        </row>
        <row r="3003">
          <cell r="C3003">
            <v>1056581.6625465632</v>
          </cell>
        </row>
        <row r="3004">
          <cell r="C3004">
            <v>1021989.7368045787</v>
          </cell>
        </row>
        <row r="3005">
          <cell r="C3005">
            <v>632326.32063846244</v>
          </cell>
        </row>
        <row r="3006">
          <cell r="C3006">
            <v>1267761.9892674412</v>
          </cell>
        </row>
        <row r="3007">
          <cell r="C3007">
            <v>1025618.4611414344</v>
          </cell>
        </row>
        <row r="3008">
          <cell r="C3008">
            <v>603713.09591660195</v>
          </cell>
        </row>
        <row r="3009">
          <cell r="C3009">
            <v>1108592.9669561053</v>
          </cell>
        </row>
        <row r="3010">
          <cell r="C3010">
            <v>1020235.5307803304</v>
          </cell>
        </row>
        <row r="3011">
          <cell r="C3011">
            <v>-167891.36505812872</v>
          </cell>
        </row>
        <row r="3012">
          <cell r="C3012">
            <v>1870718.125296941</v>
          </cell>
        </row>
        <row r="3013">
          <cell r="C3013">
            <v>497673.20379720215</v>
          </cell>
        </row>
        <row r="3014">
          <cell r="C3014">
            <v>1488392.1354862445</v>
          </cell>
        </row>
        <row r="3015">
          <cell r="C3015">
            <v>1151803.6631561033</v>
          </cell>
        </row>
        <row r="3016">
          <cell r="C3016">
            <v>327546.01089804119</v>
          </cell>
        </row>
        <row r="3017">
          <cell r="C3017">
            <v>915540.5439397227</v>
          </cell>
        </row>
        <row r="3018">
          <cell r="C3018">
            <v>490219.47474259092</v>
          </cell>
        </row>
        <row r="3019">
          <cell r="C3019">
            <v>1178983.5552792323</v>
          </cell>
        </row>
        <row r="3020">
          <cell r="C3020">
            <v>567825.82853297621</v>
          </cell>
        </row>
        <row r="3021">
          <cell r="C3021">
            <v>939159.23188108928</v>
          </cell>
        </row>
        <row r="3022">
          <cell r="C3022">
            <v>1261390.5855305737</v>
          </cell>
        </row>
        <row r="3023">
          <cell r="C3023">
            <v>1965994.0259057109</v>
          </cell>
        </row>
        <row r="3024">
          <cell r="C3024">
            <v>1075434.2721958978</v>
          </cell>
        </row>
        <row r="3025">
          <cell r="C3025">
            <v>855925.66269582207</v>
          </cell>
        </row>
        <row r="3026">
          <cell r="C3026">
            <v>542271.99039140798</v>
          </cell>
        </row>
        <row r="3027">
          <cell r="C3027">
            <v>133349.25365235622</v>
          </cell>
        </row>
        <row r="3028">
          <cell r="C3028">
            <v>1532904.0052904403</v>
          </cell>
        </row>
        <row r="3029">
          <cell r="C3029">
            <v>559959.71216443251</v>
          </cell>
        </row>
        <row r="3030">
          <cell r="C3030">
            <v>820773.79538373637</v>
          </cell>
        </row>
        <row r="3031">
          <cell r="C3031">
            <v>1160438.994619827</v>
          </cell>
        </row>
        <row r="3032">
          <cell r="C3032">
            <v>1074149.3931625402</v>
          </cell>
        </row>
        <row r="3033">
          <cell r="C3033">
            <v>822015.97310005059</v>
          </cell>
        </row>
        <row r="3034">
          <cell r="C3034">
            <v>1118292.084245183</v>
          </cell>
        </row>
        <row r="3035">
          <cell r="C3035">
            <v>1057284.7590513686</v>
          </cell>
        </row>
        <row r="3036">
          <cell r="C3036">
            <v>1327903.4455132121</v>
          </cell>
        </row>
        <row r="3037">
          <cell r="C3037">
            <v>313075.59246625484</v>
          </cell>
        </row>
        <row r="3038">
          <cell r="C3038">
            <v>1043726.6373668269</v>
          </cell>
        </row>
        <row r="3039">
          <cell r="C3039">
            <v>632895.31686668587</v>
          </cell>
        </row>
        <row r="3040">
          <cell r="C3040">
            <v>798875.4808875313</v>
          </cell>
        </row>
        <row r="3041">
          <cell r="C3041">
            <v>1119287.1442903152</v>
          </cell>
        </row>
        <row r="3042">
          <cell r="C3042">
            <v>1357494.742895151</v>
          </cell>
        </row>
        <row r="3043">
          <cell r="C3043">
            <v>985704.49587463506</v>
          </cell>
        </row>
        <row r="3044">
          <cell r="C3044">
            <v>1116777.6516777778</v>
          </cell>
        </row>
        <row r="3045">
          <cell r="C3045">
            <v>1327772.9741079102</v>
          </cell>
        </row>
        <row r="3046">
          <cell r="C3046">
            <v>650548.95829409128</v>
          </cell>
        </row>
        <row r="3047">
          <cell r="C3047">
            <v>1365867.0704303784</v>
          </cell>
        </row>
        <row r="3048">
          <cell r="C3048">
            <v>1355659.2008218786</v>
          </cell>
        </row>
        <row r="3049">
          <cell r="C3049">
            <v>1107839.1230377688</v>
          </cell>
        </row>
        <row r="3050">
          <cell r="C3050">
            <v>1296320.0471184796</v>
          </cell>
        </row>
        <row r="3051">
          <cell r="C3051">
            <v>724322.56587376888</v>
          </cell>
        </row>
        <row r="3052">
          <cell r="C3052">
            <v>1430443.4359686628</v>
          </cell>
        </row>
        <row r="3053">
          <cell r="C3053">
            <v>1151368.7562576514</v>
          </cell>
        </row>
        <row r="3054">
          <cell r="C3054">
            <v>1244814.2677387001</v>
          </cell>
        </row>
        <row r="3055">
          <cell r="C3055">
            <v>372936.85175336339</v>
          </cell>
        </row>
        <row r="3056">
          <cell r="C3056">
            <v>914209.42307200492</v>
          </cell>
        </row>
        <row r="3057">
          <cell r="C3057">
            <v>777903.73722145334</v>
          </cell>
        </row>
        <row r="3058">
          <cell r="C3058">
            <v>1354510.9170485821</v>
          </cell>
        </row>
        <row r="3059">
          <cell r="C3059">
            <v>1494964.3686563324</v>
          </cell>
        </row>
        <row r="3060">
          <cell r="C3060">
            <v>1050194.994062823</v>
          </cell>
        </row>
        <row r="3061">
          <cell r="C3061">
            <v>1365946.3577105033</v>
          </cell>
        </row>
        <row r="3062">
          <cell r="C3062">
            <v>812889.82715097268</v>
          </cell>
        </row>
        <row r="3063">
          <cell r="C3063">
            <v>1219932.3542025548</v>
          </cell>
        </row>
        <row r="3064">
          <cell r="C3064">
            <v>905437.40343391814</v>
          </cell>
        </row>
        <row r="3065">
          <cell r="C3065">
            <v>701549.94158957002</v>
          </cell>
        </row>
        <row r="3066">
          <cell r="C3066">
            <v>1145164.174411875</v>
          </cell>
        </row>
        <row r="3067">
          <cell r="C3067">
            <v>1458026.6260470184</v>
          </cell>
        </row>
        <row r="3068">
          <cell r="C3068">
            <v>694763.79113336396</v>
          </cell>
        </row>
        <row r="3069">
          <cell r="C3069">
            <v>1315058.8612404596</v>
          </cell>
        </row>
        <row r="3070">
          <cell r="C3070">
            <v>732130.87363804225</v>
          </cell>
        </row>
        <row r="3071">
          <cell r="C3071">
            <v>891300.56942126795</v>
          </cell>
        </row>
        <row r="3072">
          <cell r="C3072">
            <v>1082507.0886015648</v>
          </cell>
        </row>
        <row r="3073">
          <cell r="C3073">
            <v>791323.75804919959</v>
          </cell>
        </row>
        <row r="3074">
          <cell r="C3074">
            <v>621096.82250881568</v>
          </cell>
        </row>
        <row r="3075">
          <cell r="C3075">
            <v>815622.50103085744</v>
          </cell>
        </row>
        <row r="3076">
          <cell r="C3076">
            <v>1034991.880380905</v>
          </cell>
        </row>
        <row r="3077">
          <cell r="C3077">
            <v>915692.67519465601</v>
          </cell>
        </row>
        <row r="3078">
          <cell r="C3078">
            <v>1529781.8847963358</v>
          </cell>
        </row>
        <row r="3079">
          <cell r="C3079">
            <v>979609.0273268884</v>
          </cell>
        </row>
        <row r="3080">
          <cell r="C3080">
            <v>782690.58898169326</v>
          </cell>
        </row>
        <row r="3081">
          <cell r="C3081">
            <v>1369828.2890294206</v>
          </cell>
        </row>
        <row r="3082">
          <cell r="C3082">
            <v>1079299.4252041406</v>
          </cell>
        </row>
        <row r="3083">
          <cell r="C3083">
            <v>545958.13679670799</v>
          </cell>
        </row>
        <row r="3084">
          <cell r="C3084">
            <v>223900.80744963512</v>
          </cell>
        </row>
        <row r="3085">
          <cell r="C3085">
            <v>1117730.2821679481</v>
          </cell>
        </row>
        <row r="3086">
          <cell r="C3086">
            <v>45228.130819106475</v>
          </cell>
        </row>
        <row r="3087">
          <cell r="C3087">
            <v>951198.75429729698</v>
          </cell>
        </row>
        <row r="3088">
          <cell r="C3088">
            <v>1154900.226672139</v>
          </cell>
        </row>
        <row r="3089">
          <cell r="C3089">
            <v>952093.65936008759</v>
          </cell>
        </row>
        <row r="3090">
          <cell r="C3090">
            <v>1593697.6325387994</v>
          </cell>
        </row>
        <row r="3091">
          <cell r="C3091">
            <v>1026714.6055481182</v>
          </cell>
        </row>
        <row r="3092">
          <cell r="C3092">
            <v>948611.93677221821</v>
          </cell>
        </row>
        <row r="3093">
          <cell r="C3093">
            <v>870858.7532796805</v>
          </cell>
        </row>
        <row r="3094">
          <cell r="C3094">
            <v>139974.38598429307</v>
          </cell>
        </row>
        <row r="3095">
          <cell r="C3095">
            <v>1162388.4249219792</v>
          </cell>
        </row>
        <row r="3096">
          <cell r="C3096">
            <v>236907.13839860295</v>
          </cell>
        </row>
        <row r="3097">
          <cell r="C3097">
            <v>1220315.1368589241</v>
          </cell>
        </row>
        <row r="3098">
          <cell r="C3098">
            <v>972957.89927699114</v>
          </cell>
        </row>
        <row r="3099">
          <cell r="C3099">
            <v>1205353.8040432343</v>
          </cell>
        </row>
        <row r="3100">
          <cell r="C3100">
            <v>1037616.4724414598</v>
          </cell>
        </row>
        <row r="3101">
          <cell r="C3101">
            <v>1132610.8811969622</v>
          </cell>
        </row>
        <row r="3102">
          <cell r="C3102">
            <v>642110.5746741076</v>
          </cell>
        </row>
        <row r="3103">
          <cell r="C3103">
            <v>1246982.1776994844</v>
          </cell>
        </row>
        <row r="3104">
          <cell r="C3104">
            <v>1019587.5063620289</v>
          </cell>
        </row>
        <row r="3105">
          <cell r="C3105">
            <v>1117331.8007952934</v>
          </cell>
        </row>
        <row r="3106">
          <cell r="C3106">
            <v>1369293.0528305217</v>
          </cell>
        </row>
        <row r="3107">
          <cell r="C3107">
            <v>1394035.3158184176</v>
          </cell>
        </row>
        <row r="3108">
          <cell r="C3108">
            <v>824998.53867287491</v>
          </cell>
        </row>
        <row r="3109">
          <cell r="C3109">
            <v>1208648.576885053</v>
          </cell>
        </row>
        <row r="3110">
          <cell r="C3110">
            <v>768825.98744472617</v>
          </cell>
        </row>
        <row r="3111">
          <cell r="C3111">
            <v>3361893.9289644198</v>
          </cell>
        </row>
        <row r="3112">
          <cell r="C3112">
            <v>428856.74376965838</v>
          </cell>
        </row>
        <row r="3113">
          <cell r="C3113">
            <v>1328291.7253786474</v>
          </cell>
        </row>
        <row r="3114">
          <cell r="C3114">
            <v>909960.09917843179</v>
          </cell>
        </row>
        <row r="3115">
          <cell r="C3115">
            <v>1235718.3288908964</v>
          </cell>
        </row>
        <row r="3116">
          <cell r="C3116">
            <v>340318.91055897635</v>
          </cell>
        </row>
        <row r="3117">
          <cell r="C3117">
            <v>558408.49270552862</v>
          </cell>
        </row>
        <row r="3118">
          <cell r="C3118">
            <v>1086207.3961393754</v>
          </cell>
        </row>
        <row r="3119">
          <cell r="C3119">
            <v>1779215.4182989686</v>
          </cell>
        </row>
        <row r="3120">
          <cell r="C3120">
            <v>953693.43204264436</v>
          </cell>
        </row>
        <row r="3121">
          <cell r="C3121">
            <v>972035.73387295892</v>
          </cell>
        </row>
        <row r="3122">
          <cell r="C3122">
            <v>1074860.1286204057</v>
          </cell>
        </row>
        <row r="3123">
          <cell r="C3123">
            <v>902720.82608691091</v>
          </cell>
        </row>
        <row r="3124">
          <cell r="C3124">
            <v>932621.71015053464</v>
          </cell>
        </row>
        <row r="3125">
          <cell r="C3125">
            <v>1076801.0145826228</v>
          </cell>
        </row>
        <row r="3126">
          <cell r="C3126">
            <v>1241951.0164744442</v>
          </cell>
        </row>
        <row r="3127">
          <cell r="C3127">
            <v>828028.66689146846</v>
          </cell>
        </row>
        <row r="3128">
          <cell r="C3128">
            <v>2024219.5034213644</v>
          </cell>
        </row>
        <row r="3129">
          <cell r="C3129">
            <v>1449959.1737903387</v>
          </cell>
        </row>
        <row r="3130">
          <cell r="C3130">
            <v>1188027.1255970218</v>
          </cell>
        </row>
        <row r="3131">
          <cell r="C3131">
            <v>1051649.9870099358</v>
          </cell>
        </row>
        <row r="3132">
          <cell r="C3132">
            <v>979652.11528840021</v>
          </cell>
        </row>
        <row r="3133">
          <cell r="C3133">
            <v>1036406.0974836181</v>
          </cell>
        </row>
        <row r="3134">
          <cell r="C3134">
            <v>995785.15273679199</v>
          </cell>
        </row>
        <row r="3135">
          <cell r="C3135">
            <v>1156198.5640726134</v>
          </cell>
        </row>
        <row r="3136">
          <cell r="C3136">
            <v>857476.07903750124</v>
          </cell>
        </row>
        <row r="3137">
          <cell r="C3137">
            <v>652619.03602726362</v>
          </cell>
        </row>
        <row r="3138">
          <cell r="C3138">
            <v>1337411.2604367021</v>
          </cell>
        </row>
        <row r="3139">
          <cell r="C3139">
            <v>723206.90193342068</v>
          </cell>
        </row>
        <row r="3140">
          <cell r="C3140">
            <v>1483991.7052956759</v>
          </cell>
        </row>
        <row r="3141">
          <cell r="C3141">
            <v>860606.45062278281</v>
          </cell>
        </row>
        <row r="3142">
          <cell r="C3142">
            <v>343044.26275971136</v>
          </cell>
        </row>
        <row r="3143">
          <cell r="C3143">
            <v>1327667.3750809596</v>
          </cell>
        </row>
        <row r="3144">
          <cell r="C3144">
            <v>579423.57475449529</v>
          </cell>
        </row>
        <row r="3145">
          <cell r="C3145">
            <v>1427631.9384859689</v>
          </cell>
        </row>
        <row r="3146">
          <cell r="C3146">
            <v>582457.1752097056</v>
          </cell>
        </row>
        <row r="3147">
          <cell r="C3147">
            <v>1551387.8712375567</v>
          </cell>
        </row>
        <row r="3148">
          <cell r="C3148">
            <v>883828.80447360384</v>
          </cell>
        </row>
        <row r="3149">
          <cell r="C3149">
            <v>1051587.8090561295</v>
          </cell>
        </row>
        <row r="3150">
          <cell r="C3150">
            <v>1120302.6773471429</v>
          </cell>
        </row>
        <row r="3151">
          <cell r="C3151">
            <v>1340326.1374767313</v>
          </cell>
        </row>
        <row r="3152">
          <cell r="C3152">
            <v>952541.33923904458</v>
          </cell>
        </row>
        <row r="3153">
          <cell r="C3153">
            <v>257279.13655302092</v>
          </cell>
        </row>
        <row r="3154">
          <cell r="C3154">
            <v>557478.71144265286</v>
          </cell>
        </row>
        <row r="3155">
          <cell r="C3155">
            <v>1430505.474977341</v>
          </cell>
        </row>
        <row r="3156">
          <cell r="C3156">
            <v>1493479.9127011639</v>
          </cell>
        </row>
        <row r="3157">
          <cell r="C3157">
            <v>1330794.08219043</v>
          </cell>
        </row>
        <row r="3158">
          <cell r="C3158">
            <v>1265446.4509683475</v>
          </cell>
        </row>
        <row r="3159">
          <cell r="C3159">
            <v>2045518.0259634741</v>
          </cell>
        </row>
        <row r="3160">
          <cell r="C3160">
            <v>1229752.395603016</v>
          </cell>
        </row>
        <row r="3161">
          <cell r="C3161">
            <v>729872.57305096881</v>
          </cell>
        </row>
        <row r="3162">
          <cell r="C3162">
            <v>1005511.4236366741</v>
          </cell>
        </row>
        <row r="3163">
          <cell r="C3163">
            <v>1278123.0705423309</v>
          </cell>
        </row>
        <row r="3164">
          <cell r="C3164">
            <v>-233241.54427215876</v>
          </cell>
        </row>
        <row r="3165">
          <cell r="C3165">
            <v>1385231.2639113145</v>
          </cell>
        </row>
        <row r="3166">
          <cell r="C3166">
            <v>1659923.4106784798</v>
          </cell>
        </row>
        <row r="3167">
          <cell r="C3167">
            <v>951207.75599633134</v>
          </cell>
        </row>
        <row r="3168">
          <cell r="C3168">
            <v>1501939.0636473</v>
          </cell>
        </row>
        <row r="3169">
          <cell r="C3169">
            <v>1296182.9414057224</v>
          </cell>
        </row>
        <row r="3170">
          <cell r="C3170">
            <v>602441.18170590524</v>
          </cell>
        </row>
        <row r="3171">
          <cell r="C3171">
            <v>711312.07859254337</v>
          </cell>
        </row>
        <row r="3172">
          <cell r="C3172">
            <v>360764.5028017204</v>
          </cell>
        </row>
        <row r="3173">
          <cell r="C3173">
            <v>1493477.7227327477</v>
          </cell>
        </row>
        <row r="3174">
          <cell r="C3174">
            <v>1102233.7075494542</v>
          </cell>
        </row>
        <row r="3175">
          <cell r="C3175">
            <v>1274679.8493343187</v>
          </cell>
        </row>
        <row r="3176">
          <cell r="C3176">
            <v>1915047.6914517039</v>
          </cell>
        </row>
        <row r="3177">
          <cell r="C3177">
            <v>522939.45744942385</v>
          </cell>
        </row>
        <row r="3178">
          <cell r="C3178">
            <v>213084.58779756713</v>
          </cell>
        </row>
        <row r="3179">
          <cell r="C3179">
            <v>804230.09676698735</v>
          </cell>
        </row>
        <row r="3180">
          <cell r="C3180">
            <v>859759.8997979759</v>
          </cell>
        </row>
        <row r="3181">
          <cell r="C3181">
            <v>548842.32888125558</v>
          </cell>
        </row>
        <row r="3182">
          <cell r="C3182">
            <v>1355529.571041808</v>
          </cell>
        </row>
        <row r="3183">
          <cell r="C3183">
            <v>1252809.3490548835</v>
          </cell>
        </row>
        <row r="3184">
          <cell r="C3184">
            <v>1091838.1999954369</v>
          </cell>
        </row>
        <row r="3185">
          <cell r="C3185">
            <v>1191245.1239945567</v>
          </cell>
        </row>
        <row r="3186">
          <cell r="C3186">
            <v>1437728.0887561652</v>
          </cell>
        </row>
        <row r="3187">
          <cell r="C3187">
            <v>2087839.9561302534</v>
          </cell>
        </row>
        <row r="3188">
          <cell r="C3188">
            <v>825227.83035488497</v>
          </cell>
        </row>
        <row r="3189">
          <cell r="C3189">
            <v>628279.2712933647</v>
          </cell>
        </row>
        <row r="3190">
          <cell r="C3190">
            <v>1265284.0987477477</v>
          </cell>
        </row>
        <row r="3191">
          <cell r="C3191">
            <v>1468324.9820847767</v>
          </cell>
        </row>
        <row r="3192">
          <cell r="C3192">
            <v>1090154.0517982091</v>
          </cell>
        </row>
        <row r="3193">
          <cell r="C3193">
            <v>999088.82362285687</v>
          </cell>
        </row>
        <row r="3194">
          <cell r="C3194">
            <v>987580.19127897569</v>
          </cell>
        </row>
        <row r="3195">
          <cell r="C3195">
            <v>510846.78016034228</v>
          </cell>
        </row>
        <row r="3196">
          <cell r="C3196">
            <v>751579.19982552354</v>
          </cell>
        </row>
        <row r="3197">
          <cell r="C3197">
            <v>796398.76523982454</v>
          </cell>
        </row>
        <row r="3198">
          <cell r="C3198">
            <v>1332573.6897710925</v>
          </cell>
        </row>
        <row r="3199">
          <cell r="C3199">
            <v>629443.54126795963</v>
          </cell>
        </row>
        <row r="3200">
          <cell r="C3200">
            <v>1174512.3530197081</v>
          </cell>
        </row>
        <row r="3201">
          <cell r="C3201">
            <v>1079598.4571166639</v>
          </cell>
        </row>
        <row r="3202">
          <cell r="C3202">
            <v>621005.95696762612</v>
          </cell>
        </row>
        <row r="3203">
          <cell r="C3203">
            <v>1461311.3304947177</v>
          </cell>
        </row>
        <row r="3204">
          <cell r="C3204">
            <v>739851.2086195345</v>
          </cell>
        </row>
        <row r="3205">
          <cell r="C3205">
            <v>482623.20448798913</v>
          </cell>
        </row>
        <row r="3206">
          <cell r="C3206">
            <v>1181854.7222988531</v>
          </cell>
        </row>
        <row r="3207">
          <cell r="C3207">
            <v>882947.59207525081</v>
          </cell>
        </row>
        <row r="3208">
          <cell r="C3208">
            <v>528502.98403595947</v>
          </cell>
        </row>
        <row r="3209">
          <cell r="C3209">
            <v>1012424.5398016981</v>
          </cell>
        </row>
        <row r="3210">
          <cell r="C3210">
            <v>-64499.057879570639</v>
          </cell>
        </row>
        <row r="3211">
          <cell r="C3211">
            <v>1034334.0109597138</v>
          </cell>
        </row>
        <row r="3212">
          <cell r="C3212">
            <v>907439.25485082506</v>
          </cell>
        </row>
        <row r="3213">
          <cell r="C3213">
            <v>486395.59393477615</v>
          </cell>
        </row>
        <row r="3214">
          <cell r="C3214">
            <v>128488.84749819792</v>
          </cell>
        </row>
        <row r="3215">
          <cell r="C3215">
            <v>653732.71177742339</v>
          </cell>
        </row>
        <row r="3216">
          <cell r="C3216">
            <v>1225977.2819255097</v>
          </cell>
        </row>
        <row r="3217">
          <cell r="C3217">
            <v>900904.75221718021</v>
          </cell>
        </row>
        <row r="3218">
          <cell r="C3218">
            <v>1292732.0145936119</v>
          </cell>
        </row>
        <row r="3219">
          <cell r="C3219">
            <v>1248898.102170022</v>
          </cell>
        </row>
        <row r="3220">
          <cell r="C3220">
            <v>888741.00389299053</v>
          </cell>
        </row>
        <row r="3221">
          <cell r="C3221">
            <v>849010.87673599739</v>
          </cell>
        </row>
        <row r="3222">
          <cell r="C3222">
            <v>908123.21496025845</v>
          </cell>
        </row>
        <row r="3223">
          <cell r="C3223">
            <v>1056656.7837605877</v>
          </cell>
        </row>
        <row r="3224">
          <cell r="C3224">
            <v>623962.66753125994</v>
          </cell>
        </row>
        <row r="3225">
          <cell r="C3225">
            <v>-61499.806830345187</v>
          </cell>
        </row>
        <row r="3226">
          <cell r="C3226">
            <v>1372062.8771024933</v>
          </cell>
        </row>
        <row r="3227">
          <cell r="C3227">
            <v>1506447.8815879342</v>
          </cell>
        </row>
        <row r="3228">
          <cell r="C3228">
            <v>322945.05309308053</v>
          </cell>
        </row>
        <row r="3229">
          <cell r="C3229">
            <v>983090.55353478238</v>
          </cell>
        </row>
        <row r="3230">
          <cell r="C3230">
            <v>889090.51057550882</v>
          </cell>
        </row>
        <row r="3231">
          <cell r="C3231">
            <v>888712.86335031316</v>
          </cell>
        </row>
        <row r="3232">
          <cell r="C3232">
            <v>1072973.1025800437</v>
          </cell>
        </row>
        <row r="3233">
          <cell r="C3233">
            <v>1122257.5536492039</v>
          </cell>
        </row>
        <row r="3234">
          <cell r="C3234">
            <v>1572973.8883529017</v>
          </cell>
        </row>
        <row r="3235">
          <cell r="C3235">
            <v>1287988.0331245612</v>
          </cell>
        </row>
        <row r="3236">
          <cell r="C3236">
            <v>950586.24871753762</v>
          </cell>
        </row>
        <row r="3237">
          <cell r="C3237">
            <v>319023.11725714407</v>
          </cell>
        </row>
        <row r="3238">
          <cell r="C3238">
            <v>997383.43786175526</v>
          </cell>
        </row>
        <row r="3239">
          <cell r="C3239">
            <v>699684.7263113081</v>
          </cell>
        </row>
        <row r="3240">
          <cell r="C3240">
            <v>1355745.977440496</v>
          </cell>
        </row>
        <row r="3241">
          <cell r="C3241">
            <v>372708.29303900781</v>
          </cell>
        </row>
        <row r="3242">
          <cell r="C3242">
            <v>1023790.1041225693</v>
          </cell>
        </row>
        <row r="3243">
          <cell r="C3243">
            <v>1142683.998459358</v>
          </cell>
        </row>
        <row r="3244">
          <cell r="C3244">
            <v>586098.31731801108</v>
          </cell>
        </row>
        <row r="3245">
          <cell r="C3245">
            <v>1000530.7895711686</v>
          </cell>
        </row>
        <row r="3246">
          <cell r="C3246">
            <v>531676.02513282048</v>
          </cell>
        </row>
        <row r="3247">
          <cell r="C3247">
            <v>1698863.9155067997</v>
          </cell>
        </row>
        <row r="3248">
          <cell r="C3248">
            <v>1118295.3097589198</v>
          </cell>
        </row>
        <row r="3249">
          <cell r="C3249">
            <v>581398.42385610996</v>
          </cell>
        </row>
        <row r="3250">
          <cell r="C3250">
            <v>994729.36146417772</v>
          </cell>
        </row>
        <row r="3251">
          <cell r="C3251">
            <v>1143138.0284235498</v>
          </cell>
        </row>
        <row r="3252">
          <cell r="C3252">
            <v>262339.68083590816</v>
          </cell>
        </row>
        <row r="3253">
          <cell r="C3253">
            <v>828662.16743707762</v>
          </cell>
        </row>
        <row r="3254">
          <cell r="C3254">
            <v>1330729.9457062213</v>
          </cell>
        </row>
        <row r="3255">
          <cell r="C3255">
            <v>1079036.8725438623</v>
          </cell>
        </row>
        <row r="3256">
          <cell r="C3256">
            <v>736090.23609161039</v>
          </cell>
        </row>
        <row r="3257">
          <cell r="C3257">
            <v>1175248.0743457263</v>
          </cell>
        </row>
        <row r="3258">
          <cell r="C3258">
            <v>908201.54050584929</v>
          </cell>
        </row>
        <row r="3259">
          <cell r="C3259">
            <v>1018157.1768919067</v>
          </cell>
        </row>
        <row r="3260">
          <cell r="C3260">
            <v>1257941.4148225174</v>
          </cell>
        </row>
        <row r="3261">
          <cell r="C3261">
            <v>1444727.1035360512</v>
          </cell>
        </row>
        <row r="3262">
          <cell r="C3262">
            <v>738298.9161599495</v>
          </cell>
        </row>
        <row r="3263">
          <cell r="C3263">
            <v>989800.11307996057</v>
          </cell>
        </row>
        <row r="3264">
          <cell r="C3264">
            <v>1001111.2297637506</v>
          </cell>
        </row>
        <row r="3265">
          <cell r="C3265">
            <v>1472179.0542929161</v>
          </cell>
        </row>
        <row r="3266">
          <cell r="C3266">
            <v>976075.20866184903</v>
          </cell>
        </row>
        <row r="3267">
          <cell r="C3267">
            <v>241168.75107188127</v>
          </cell>
        </row>
        <row r="3268">
          <cell r="C3268">
            <v>1823646.8106015692</v>
          </cell>
        </row>
        <row r="3269">
          <cell r="C3269">
            <v>797203.22356574377</v>
          </cell>
        </row>
        <row r="3270">
          <cell r="C3270">
            <v>1298195.2135431301</v>
          </cell>
        </row>
        <row r="3271">
          <cell r="C3271">
            <v>1553097.6981461509</v>
          </cell>
        </row>
        <row r="3272">
          <cell r="C3272">
            <v>960330.1698925877</v>
          </cell>
        </row>
        <row r="3273">
          <cell r="C3273">
            <v>958905.21845951793</v>
          </cell>
        </row>
        <row r="3274">
          <cell r="C3274">
            <v>1048105.0662854885</v>
          </cell>
        </row>
        <row r="3275">
          <cell r="C3275">
            <v>419463.52205833839</v>
          </cell>
        </row>
        <row r="3276">
          <cell r="C3276">
            <v>987495.3294039974</v>
          </cell>
        </row>
        <row r="3277">
          <cell r="C3277">
            <v>985997.81890161592</v>
          </cell>
        </row>
        <row r="3278">
          <cell r="C3278">
            <v>816528.83910797327</v>
          </cell>
        </row>
        <row r="3279">
          <cell r="C3279">
            <v>1245970.2648063074</v>
          </cell>
        </row>
        <row r="3280">
          <cell r="C3280">
            <v>1339251.7775325833</v>
          </cell>
        </row>
        <row r="3281">
          <cell r="C3281">
            <v>1140181.0526866869</v>
          </cell>
        </row>
        <row r="3282">
          <cell r="C3282">
            <v>939286.37594877835</v>
          </cell>
        </row>
        <row r="3283">
          <cell r="C3283">
            <v>949148.23801837664</v>
          </cell>
        </row>
        <row r="3284">
          <cell r="C3284">
            <v>990532.47860354115</v>
          </cell>
        </row>
        <row r="3285">
          <cell r="C3285">
            <v>342557.68516543868</v>
          </cell>
        </row>
        <row r="3286">
          <cell r="C3286">
            <v>1172097.3902735503</v>
          </cell>
        </row>
        <row r="3287">
          <cell r="C3287">
            <v>1655473.7810442913</v>
          </cell>
        </row>
        <row r="3288">
          <cell r="C3288">
            <v>1157644.2699629304</v>
          </cell>
        </row>
        <row r="3289">
          <cell r="C3289">
            <v>659736.79345161817</v>
          </cell>
        </row>
        <row r="3290">
          <cell r="C3290">
            <v>1164720.1166489501</v>
          </cell>
        </row>
        <row r="3291">
          <cell r="C3291">
            <v>848108.36704556702</v>
          </cell>
        </row>
        <row r="3292">
          <cell r="C3292">
            <v>1623110.3742970144</v>
          </cell>
        </row>
        <row r="3293">
          <cell r="C3293">
            <v>948955.60665229335</v>
          </cell>
        </row>
        <row r="3294">
          <cell r="C3294">
            <v>873149.42615164781</v>
          </cell>
        </row>
        <row r="3295">
          <cell r="C3295">
            <v>979097.08710683521</v>
          </cell>
        </row>
        <row r="3296">
          <cell r="C3296">
            <v>745507.06837647199</v>
          </cell>
        </row>
        <row r="3297">
          <cell r="C3297">
            <v>711363.78222876752</v>
          </cell>
        </row>
        <row r="3298">
          <cell r="C3298">
            <v>1585546.5028703245</v>
          </cell>
        </row>
        <row r="3299">
          <cell r="C3299">
            <v>1065119.3480025553</v>
          </cell>
        </row>
        <row r="3300">
          <cell r="C3300">
            <v>370256.65732392913</v>
          </cell>
        </row>
        <row r="3301">
          <cell r="C3301">
            <v>971951.26994208386</v>
          </cell>
        </row>
        <row r="3302">
          <cell r="C3302">
            <v>502370.28700657625</v>
          </cell>
        </row>
        <row r="3303">
          <cell r="C3303">
            <v>791919.1393479798</v>
          </cell>
        </row>
        <row r="3304">
          <cell r="C3304">
            <v>1026080.1210684987</v>
          </cell>
        </row>
        <row r="3305">
          <cell r="C3305">
            <v>1089387.7290517958</v>
          </cell>
        </row>
        <row r="3306">
          <cell r="C3306">
            <v>1096829.7134534675</v>
          </cell>
        </row>
        <row r="3307">
          <cell r="C3307">
            <v>1657846.2906035571</v>
          </cell>
        </row>
        <row r="3308">
          <cell r="C3308">
            <v>650717.81289538951</v>
          </cell>
        </row>
        <row r="3309">
          <cell r="C3309">
            <v>546613.6034306665</v>
          </cell>
        </row>
        <row r="3310">
          <cell r="C3310">
            <v>812068.73476712685</v>
          </cell>
        </row>
        <row r="3311">
          <cell r="C3311">
            <v>878803.82069607312</v>
          </cell>
        </row>
        <row r="3312">
          <cell r="C3312">
            <v>1213527.8790265408</v>
          </cell>
        </row>
        <row r="3313">
          <cell r="C3313">
            <v>1240320.7187456645</v>
          </cell>
        </row>
        <row r="3314">
          <cell r="C3314">
            <v>256092.03145443578</v>
          </cell>
        </row>
        <row r="3315">
          <cell r="C3315">
            <v>1731329.8206165612</v>
          </cell>
        </row>
        <row r="3316">
          <cell r="C3316">
            <v>797476.3031029792</v>
          </cell>
        </row>
        <row r="3317">
          <cell r="C3317">
            <v>1232983.8877912594</v>
          </cell>
        </row>
        <row r="3318">
          <cell r="C3318">
            <v>1293689.9635637673</v>
          </cell>
        </row>
        <row r="3319">
          <cell r="C3319">
            <v>946140.72103469807</v>
          </cell>
        </row>
        <row r="3320">
          <cell r="C3320">
            <v>1124437.9201949281</v>
          </cell>
        </row>
        <row r="3321">
          <cell r="C3321">
            <v>1231251.0793606946</v>
          </cell>
        </row>
        <row r="3322">
          <cell r="C3322">
            <v>1388042.4504594614</v>
          </cell>
        </row>
        <row r="3323">
          <cell r="C3323">
            <v>1442454.9826353258</v>
          </cell>
        </row>
        <row r="3324">
          <cell r="C3324">
            <v>684906.5991820246</v>
          </cell>
        </row>
        <row r="3325">
          <cell r="C3325">
            <v>675283.14079751843</v>
          </cell>
        </row>
        <row r="3326">
          <cell r="C3326">
            <v>974104.02968576504</v>
          </cell>
        </row>
        <row r="3327">
          <cell r="C3327">
            <v>1214344.027640129</v>
          </cell>
        </row>
        <row r="3328">
          <cell r="C3328">
            <v>1627015.1530586686</v>
          </cell>
        </row>
        <row r="3329">
          <cell r="C3329">
            <v>1217229.5456117361</v>
          </cell>
        </row>
        <row r="3330">
          <cell r="C3330">
            <v>1682427.0498283417</v>
          </cell>
        </row>
        <row r="3331">
          <cell r="C3331">
            <v>1125855.9622409814</v>
          </cell>
        </row>
        <row r="3332">
          <cell r="C3332">
            <v>917382.47374790325</v>
          </cell>
        </row>
        <row r="3333">
          <cell r="C3333">
            <v>1290983.1140939198</v>
          </cell>
        </row>
        <row r="3334">
          <cell r="C3334">
            <v>1134721.1614756675</v>
          </cell>
        </row>
        <row r="3335">
          <cell r="C3335">
            <v>665967.74124989565</v>
          </cell>
        </row>
        <row r="3336">
          <cell r="C3336">
            <v>1497382.709110488</v>
          </cell>
        </row>
        <row r="3337">
          <cell r="C3337">
            <v>505459.49760120595</v>
          </cell>
        </row>
        <row r="3338">
          <cell r="C3338">
            <v>1141480.1482405351</v>
          </cell>
        </row>
        <row r="3339">
          <cell r="C3339">
            <v>787429.11701804586</v>
          </cell>
        </row>
        <row r="3340">
          <cell r="C3340">
            <v>887380.99051872082</v>
          </cell>
        </row>
        <row r="3341">
          <cell r="C3341">
            <v>556837.18283224257</v>
          </cell>
        </row>
        <row r="3342">
          <cell r="C3342">
            <v>679253.74766025459</v>
          </cell>
        </row>
        <row r="3343">
          <cell r="C3343">
            <v>936267.72418102704</v>
          </cell>
        </row>
        <row r="3344">
          <cell r="C3344">
            <v>1264079.8318109175</v>
          </cell>
        </row>
        <row r="3345">
          <cell r="C3345">
            <v>1516560.5262040156</v>
          </cell>
        </row>
        <row r="3346">
          <cell r="C3346">
            <v>963088.72871706483</v>
          </cell>
        </row>
        <row r="3347">
          <cell r="C3347">
            <v>670525.87910618738</v>
          </cell>
        </row>
        <row r="3348">
          <cell r="C3348">
            <v>892344.1958119768</v>
          </cell>
        </row>
        <row r="3349">
          <cell r="C3349">
            <v>1092912.6263642441</v>
          </cell>
        </row>
        <row r="3350">
          <cell r="C3350">
            <v>393555.82293872174</v>
          </cell>
        </row>
        <row r="3351">
          <cell r="C3351">
            <v>819512.33085439634</v>
          </cell>
        </row>
        <row r="3352">
          <cell r="C3352">
            <v>1056725.7835679345</v>
          </cell>
        </row>
        <row r="3353">
          <cell r="C3353">
            <v>1466655.8690142222</v>
          </cell>
        </row>
        <row r="3354">
          <cell r="C3354">
            <v>1108540.2257308175</v>
          </cell>
        </row>
        <row r="3355">
          <cell r="C3355">
            <v>912357.67292184697</v>
          </cell>
        </row>
        <row r="3356">
          <cell r="C3356">
            <v>903739.69844316039</v>
          </cell>
        </row>
        <row r="3357">
          <cell r="C3357">
            <v>1316652.8007088983</v>
          </cell>
        </row>
        <row r="3358">
          <cell r="C3358">
            <v>1097307.0318390145</v>
          </cell>
        </row>
        <row r="3359">
          <cell r="C3359">
            <v>1091866.2585668608</v>
          </cell>
        </row>
        <row r="3360">
          <cell r="C3360">
            <v>1090912.8834259387</v>
          </cell>
        </row>
        <row r="3361">
          <cell r="C3361">
            <v>1208055.1491922289</v>
          </cell>
        </row>
        <row r="3362">
          <cell r="C3362">
            <v>651297.181121342</v>
          </cell>
        </row>
        <row r="3363">
          <cell r="C3363">
            <v>1353098.6461114157</v>
          </cell>
        </row>
        <row r="3364">
          <cell r="C3364">
            <v>1128438.2985916222</v>
          </cell>
        </row>
        <row r="3365">
          <cell r="C3365">
            <v>1120880.2323114909</v>
          </cell>
        </row>
        <row r="3366">
          <cell r="C3366">
            <v>1025874.3449490737</v>
          </cell>
        </row>
        <row r="3367">
          <cell r="C3367">
            <v>1614452.5863377405</v>
          </cell>
        </row>
        <row r="3368">
          <cell r="C3368">
            <v>1490483.6851028381</v>
          </cell>
        </row>
        <row r="3369">
          <cell r="C3369">
            <v>1173487.9817844892</v>
          </cell>
        </row>
        <row r="3370">
          <cell r="C3370">
            <v>795245.47423485655</v>
          </cell>
        </row>
        <row r="3371">
          <cell r="C3371">
            <v>920335.37414216192</v>
          </cell>
        </row>
        <row r="3372">
          <cell r="C3372">
            <v>2035930.3878263363</v>
          </cell>
        </row>
        <row r="3373">
          <cell r="C3373">
            <v>1034155.1431849063</v>
          </cell>
        </row>
        <row r="3374">
          <cell r="C3374">
            <v>892440.98308194266</v>
          </cell>
        </row>
        <row r="3375">
          <cell r="C3375">
            <v>1557823.3742434876</v>
          </cell>
        </row>
        <row r="3376">
          <cell r="C3376">
            <v>1161297.4784758573</v>
          </cell>
        </row>
        <row r="3377">
          <cell r="C3377">
            <v>1867204.3397378246</v>
          </cell>
        </row>
        <row r="3378">
          <cell r="C3378">
            <v>909358.72565993771</v>
          </cell>
        </row>
        <row r="3379">
          <cell r="C3379">
            <v>267630.49433072505</v>
          </cell>
        </row>
        <row r="3380">
          <cell r="C3380">
            <v>748156.09887185239</v>
          </cell>
        </row>
        <row r="3381">
          <cell r="C3381">
            <v>869549.44434416783</v>
          </cell>
        </row>
        <row r="3382">
          <cell r="C3382">
            <v>1209537.5949836173</v>
          </cell>
        </row>
        <row r="3383">
          <cell r="C3383">
            <v>654458.18519120372</v>
          </cell>
        </row>
        <row r="3384">
          <cell r="C3384">
            <v>520031.35741117346</v>
          </cell>
        </row>
        <row r="3385">
          <cell r="C3385">
            <v>1145843.820500294</v>
          </cell>
        </row>
        <row r="3386">
          <cell r="C3386">
            <v>1355309.1904877292</v>
          </cell>
        </row>
        <row r="3387">
          <cell r="C3387">
            <v>1747558.0676381052</v>
          </cell>
        </row>
        <row r="3388">
          <cell r="C3388">
            <v>1484804.8277952813</v>
          </cell>
        </row>
        <row r="3389">
          <cell r="C3389">
            <v>1249345.0355821569</v>
          </cell>
        </row>
        <row r="3390">
          <cell r="C3390">
            <v>524203.82346909278</v>
          </cell>
        </row>
        <row r="3391">
          <cell r="C3391">
            <v>1052736.7541266398</v>
          </cell>
        </row>
        <row r="3392">
          <cell r="C3392">
            <v>1123123.3251767678</v>
          </cell>
        </row>
        <row r="3393">
          <cell r="C3393">
            <v>741528.11500453472</v>
          </cell>
        </row>
        <row r="3394">
          <cell r="C3394">
            <v>1124620.3181180044</v>
          </cell>
        </row>
        <row r="3395">
          <cell r="C3395">
            <v>494996.45149493992</v>
          </cell>
        </row>
        <row r="3396">
          <cell r="C3396">
            <v>1617749.7243755031</v>
          </cell>
        </row>
        <row r="3397">
          <cell r="C3397">
            <v>1875626.6082858606</v>
          </cell>
        </row>
        <row r="3398">
          <cell r="C3398">
            <v>1090825.7384432876</v>
          </cell>
        </row>
        <row r="3399">
          <cell r="C3399">
            <v>475565.68828676688</v>
          </cell>
        </row>
        <row r="3400">
          <cell r="C3400">
            <v>889525.54320244701</v>
          </cell>
        </row>
        <row r="3401">
          <cell r="C3401">
            <v>1128186.7475486496</v>
          </cell>
        </row>
        <row r="3402">
          <cell r="C3402">
            <v>1067644.1066907435</v>
          </cell>
        </row>
        <row r="3403">
          <cell r="C3403">
            <v>1583871.6811391469</v>
          </cell>
        </row>
        <row r="3404">
          <cell r="C3404">
            <v>917921.13858712115</v>
          </cell>
        </row>
        <row r="3405">
          <cell r="C3405">
            <v>1504010.7569757118</v>
          </cell>
        </row>
        <row r="3406">
          <cell r="C3406">
            <v>605986.70165464352</v>
          </cell>
        </row>
        <row r="3407">
          <cell r="C3407">
            <v>133146.1114119133</v>
          </cell>
        </row>
        <row r="3408">
          <cell r="C3408">
            <v>230352.5553582249</v>
          </cell>
        </row>
        <row r="3409">
          <cell r="C3409">
            <v>219707.62898438668</v>
          </cell>
        </row>
        <row r="3410">
          <cell r="C3410">
            <v>450922.79610123707</v>
          </cell>
        </row>
        <row r="3411">
          <cell r="C3411">
            <v>818940.06678986223</v>
          </cell>
        </row>
        <row r="3412">
          <cell r="C3412">
            <v>685678.73385738628</v>
          </cell>
        </row>
        <row r="3413">
          <cell r="C3413">
            <v>721046.43489198573</v>
          </cell>
        </row>
        <row r="3414">
          <cell r="C3414">
            <v>1122942.4754588059</v>
          </cell>
        </row>
        <row r="3415">
          <cell r="C3415">
            <v>567728.79954836471</v>
          </cell>
        </row>
        <row r="3416">
          <cell r="C3416">
            <v>725065.75821205834</v>
          </cell>
        </row>
        <row r="3417">
          <cell r="C3417">
            <v>423469.82593676867</v>
          </cell>
        </row>
        <row r="3418">
          <cell r="C3418">
            <v>634644.01359930064</v>
          </cell>
        </row>
        <row r="3419">
          <cell r="C3419">
            <v>988378.41934870672</v>
          </cell>
        </row>
        <row r="3420">
          <cell r="C3420">
            <v>654790.65128727758</v>
          </cell>
        </row>
        <row r="3421">
          <cell r="C3421">
            <v>1199155.1669165862</v>
          </cell>
        </row>
        <row r="3422">
          <cell r="C3422">
            <v>587722.18918175227</v>
          </cell>
        </row>
        <row r="3423">
          <cell r="C3423">
            <v>745625.51384762267</v>
          </cell>
        </row>
        <row r="3424">
          <cell r="C3424">
            <v>706274.05543693074</v>
          </cell>
        </row>
        <row r="3425">
          <cell r="C3425">
            <v>713050.82220363268</v>
          </cell>
        </row>
        <row r="3426">
          <cell r="C3426">
            <v>1452531.3666227369</v>
          </cell>
        </row>
        <row r="3427">
          <cell r="C3427">
            <v>1522348.503011134</v>
          </cell>
        </row>
        <row r="3428">
          <cell r="C3428">
            <v>1031666.4300855652</v>
          </cell>
        </row>
        <row r="3429">
          <cell r="C3429">
            <v>1118475.2815339565</v>
          </cell>
        </row>
        <row r="3430">
          <cell r="C3430">
            <v>1298920.275210469</v>
          </cell>
        </row>
        <row r="3431">
          <cell r="C3431">
            <v>894920.54224137077</v>
          </cell>
        </row>
        <row r="3432">
          <cell r="C3432">
            <v>474346.37636410561</v>
          </cell>
        </row>
        <row r="3433">
          <cell r="C3433">
            <v>1692350.3149134156</v>
          </cell>
        </row>
        <row r="3434">
          <cell r="C3434">
            <v>1255927.1104628809</v>
          </cell>
        </row>
        <row r="3435">
          <cell r="C3435">
            <v>821761.80614905048</v>
          </cell>
        </row>
        <row r="3436">
          <cell r="C3436">
            <v>961109.98976127012</v>
          </cell>
        </row>
        <row r="3437">
          <cell r="C3437">
            <v>297471.2543180068</v>
          </cell>
        </row>
        <row r="3438">
          <cell r="C3438">
            <v>930436.23168997676</v>
          </cell>
        </row>
        <row r="3439">
          <cell r="C3439">
            <v>713026.78779207391</v>
          </cell>
        </row>
        <row r="3440">
          <cell r="C3440">
            <v>938140.39908803848</v>
          </cell>
        </row>
        <row r="3441">
          <cell r="C3441">
            <v>964991.97962527873</v>
          </cell>
        </row>
        <row r="3442">
          <cell r="C3442">
            <v>434024.15666472481</v>
          </cell>
        </row>
        <row r="3443">
          <cell r="C3443">
            <v>663884.27660733182</v>
          </cell>
        </row>
        <row r="3444">
          <cell r="C3444">
            <v>762242.0811685177</v>
          </cell>
        </row>
        <row r="3445">
          <cell r="C3445">
            <v>536494.50579024572</v>
          </cell>
        </row>
        <row r="3446">
          <cell r="C3446">
            <v>1385874.2561056949</v>
          </cell>
        </row>
        <row r="3447">
          <cell r="C3447">
            <v>1807357.4901623754</v>
          </cell>
        </row>
        <row r="3448">
          <cell r="C3448">
            <v>488327.95883473294</v>
          </cell>
        </row>
        <row r="3449">
          <cell r="C3449">
            <v>1133588.5650057886</v>
          </cell>
        </row>
        <row r="3450">
          <cell r="C3450">
            <v>991737.5283979068</v>
          </cell>
        </row>
        <row r="3451">
          <cell r="C3451">
            <v>1731520.008867424</v>
          </cell>
        </row>
        <row r="3452">
          <cell r="C3452">
            <v>1534683.854862327</v>
          </cell>
        </row>
        <row r="3453">
          <cell r="C3453">
            <v>1223307.2556332753</v>
          </cell>
        </row>
        <row r="3454">
          <cell r="C3454">
            <v>1347378.5395282912</v>
          </cell>
        </row>
        <row r="3455">
          <cell r="C3455">
            <v>789308.49433383939</v>
          </cell>
        </row>
        <row r="3456">
          <cell r="C3456">
            <v>668716.72102266503</v>
          </cell>
        </row>
        <row r="3457">
          <cell r="C3457">
            <v>1023183.3925533432</v>
          </cell>
        </row>
        <row r="3458">
          <cell r="C3458">
            <v>1337206.5211185771</v>
          </cell>
        </row>
        <row r="3459">
          <cell r="C3459">
            <v>1307704.1289587347</v>
          </cell>
        </row>
        <row r="3460">
          <cell r="C3460">
            <v>981114.36444880138</v>
          </cell>
        </row>
        <row r="3461">
          <cell r="C3461">
            <v>1059485.7195844536</v>
          </cell>
        </row>
        <row r="3462">
          <cell r="C3462">
            <v>1300654.7884844041</v>
          </cell>
        </row>
        <row r="3463">
          <cell r="C3463">
            <v>965241.15504644718</v>
          </cell>
        </row>
        <row r="3464">
          <cell r="C3464">
            <v>1007437.3337566011</v>
          </cell>
        </row>
        <row r="3465">
          <cell r="C3465">
            <v>1450030.2915784866</v>
          </cell>
        </row>
        <row r="3466">
          <cell r="C3466">
            <v>321746.86057138175</v>
          </cell>
        </row>
        <row r="3467">
          <cell r="C3467">
            <v>1222972.8671462545</v>
          </cell>
        </row>
        <row r="3468">
          <cell r="C3468">
            <v>1090446.5740912985</v>
          </cell>
        </row>
        <row r="3469">
          <cell r="C3469">
            <v>981560.12077456783</v>
          </cell>
        </row>
        <row r="3470">
          <cell r="C3470">
            <v>969683.52618541289</v>
          </cell>
        </row>
        <row r="3471">
          <cell r="C3471">
            <v>1149964.5821547713</v>
          </cell>
        </row>
        <row r="3472">
          <cell r="C3472">
            <v>229745.22483311186</v>
          </cell>
        </row>
        <row r="3473">
          <cell r="C3473">
            <v>1278836.6548780918</v>
          </cell>
        </row>
        <row r="3474">
          <cell r="C3474">
            <v>1432584.0769132557</v>
          </cell>
        </row>
        <row r="3475">
          <cell r="C3475">
            <v>863731.43562811252</v>
          </cell>
        </row>
        <row r="3476">
          <cell r="C3476">
            <v>688153.04506229819</v>
          </cell>
        </row>
        <row r="3477">
          <cell r="C3477">
            <v>1007414.7805638101</v>
          </cell>
        </row>
        <row r="3478">
          <cell r="C3478">
            <v>718895.95064296899</v>
          </cell>
        </row>
        <row r="3479">
          <cell r="C3479">
            <v>1279230.6500755888</v>
          </cell>
        </row>
        <row r="3480">
          <cell r="C3480">
            <v>1849208.7689698241</v>
          </cell>
        </row>
        <row r="3481">
          <cell r="C3481">
            <v>967522.14501261094</v>
          </cell>
        </row>
        <row r="3482">
          <cell r="C3482">
            <v>923459.33365434024</v>
          </cell>
        </row>
        <row r="3483">
          <cell r="C3483">
            <v>289796.20539550239</v>
          </cell>
        </row>
        <row r="3484">
          <cell r="C3484">
            <v>647153.77720210527</v>
          </cell>
        </row>
        <row r="3485">
          <cell r="C3485">
            <v>590154.39382143761</v>
          </cell>
        </row>
        <row r="3486">
          <cell r="C3486">
            <v>459509.42720733129</v>
          </cell>
        </row>
        <row r="3487">
          <cell r="C3487">
            <v>1114452.790229995</v>
          </cell>
        </row>
        <row r="3488">
          <cell r="C3488">
            <v>1149640.3068237805</v>
          </cell>
        </row>
        <row r="3489">
          <cell r="C3489">
            <v>314343.54028940306</v>
          </cell>
        </row>
        <row r="3490">
          <cell r="C3490">
            <v>1329721.9751684358</v>
          </cell>
        </row>
        <row r="3491">
          <cell r="C3491">
            <v>1206616.8594720087</v>
          </cell>
        </row>
        <row r="3492">
          <cell r="C3492">
            <v>821015.39540516632</v>
          </cell>
        </row>
        <row r="3493">
          <cell r="C3493">
            <v>1226476.5466918913</v>
          </cell>
        </row>
        <row r="3494">
          <cell r="C3494">
            <v>877265.18856975553</v>
          </cell>
        </row>
        <row r="3495">
          <cell r="C3495">
            <v>1149652.0371872624</v>
          </cell>
        </row>
        <row r="3496">
          <cell r="C3496">
            <v>1070957.0071036108</v>
          </cell>
        </row>
        <row r="3497">
          <cell r="C3497">
            <v>1164862.1024115926</v>
          </cell>
        </row>
        <row r="3498">
          <cell r="C3498">
            <v>1376812.7801435436</v>
          </cell>
        </row>
        <row r="3499">
          <cell r="C3499">
            <v>520860.36930154543</v>
          </cell>
        </row>
        <row r="3500">
          <cell r="C3500">
            <v>853751.82816451369</v>
          </cell>
        </row>
        <row r="3501">
          <cell r="C3501">
            <v>722855.31190900481</v>
          </cell>
        </row>
        <row r="3502">
          <cell r="C3502">
            <v>1316688.5346975678</v>
          </cell>
        </row>
        <row r="3503">
          <cell r="C3503">
            <v>813122.60045237816</v>
          </cell>
        </row>
        <row r="3504">
          <cell r="C3504">
            <v>1309175.9687864359</v>
          </cell>
        </row>
        <row r="3505">
          <cell r="C3505">
            <v>1031743.2920206771</v>
          </cell>
        </row>
        <row r="3506">
          <cell r="C3506">
            <v>626201.93236713996</v>
          </cell>
        </row>
        <row r="3507">
          <cell r="C3507">
            <v>668360.07204672112</v>
          </cell>
        </row>
        <row r="3508">
          <cell r="C3508">
            <v>1011597.6314283493</v>
          </cell>
        </row>
        <row r="3509">
          <cell r="C3509">
            <v>950792.74102033232</v>
          </cell>
        </row>
        <row r="3510">
          <cell r="C3510">
            <v>1432541.3316002246</v>
          </cell>
        </row>
        <row r="3511">
          <cell r="C3511">
            <v>1419723.5701785614</v>
          </cell>
        </row>
        <row r="3512">
          <cell r="C3512">
            <v>1217395.2791967476</v>
          </cell>
        </row>
        <row r="3513">
          <cell r="C3513">
            <v>265126.06532702758</v>
          </cell>
        </row>
        <row r="3514">
          <cell r="C3514">
            <v>1135194.6810580243</v>
          </cell>
        </row>
        <row r="3515">
          <cell r="C3515">
            <v>1137454.9301550845</v>
          </cell>
        </row>
        <row r="3516">
          <cell r="C3516">
            <v>873085.62081799912</v>
          </cell>
        </row>
        <row r="3517">
          <cell r="C3517">
            <v>680780.40014205314</v>
          </cell>
        </row>
        <row r="3518">
          <cell r="C3518">
            <v>1463572.4868194</v>
          </cell>
        </row>
        <row r="3519">
          <cell r="C3519">
            <v>755079.16276807024</v>
          </cell>
        </row>
        <row r="3520">
          <cell r="C3520">
            <v>840490.74514551682</v>
          </cell>
        </row>
        <row r="3521">
          <cell r="C3521">
            <v>277334.38365240605</v>
          </cell>
        </row>
        <row r="3522">
          <cell r="C3522">
            <v>536754.41799976933</v>
          </cell>
        </row>
        <row r="3523">
          <cell r="C3523">
            <v>346995.07355641422</v>
          </cell>
        </row>
        <row r="3524">
          <cell r="C3524">
            <v>1089082.6013025343</v>
          </cell>
        </row>
        <row r="3525">
          <cell r="C3525">
            <v>854088.41378669243</v>
          </cell>
        </row>
        <row r="3526">
          <cell r="C3526">
            <v>731011.30108566489</v>
          </cell>
        </row>
        <row r="3527">
          <cell r="C3527">
            <v>2004771.4071883261</v>
          </cell>
        </row>
        <row r="3528">
          <cell r="C3528">
            <v>615102.78410147317</v>
          </cell>
        </row>
        <row r="3529">
          <cell r="C3529">
            <v>1777726.3878666896</v>
          </cell>
        </row>
        <row r="3530">
          <cell r="C3530">
            <v>1623845.4345804136</v>
          </cell>
        </row>
        <row r="3531">
          <cell r="C3531">
            <v>2222693.5207916433</v>
          </cell>
        </row>
        <row r="3532">
          <cell r="C3532">
            <v>1210529.91866503</v>
          </cell>
        </row>
        <row r="3533">
          <cell r="C3533">
            <v>520064.59888105025</v>
          </cell>
        </row>
        <row r="3534">
          <cell r="C3534">
            <v>1114319.4335327586</v>
          </cell>
        </row>
        <row r="3535">
          <cell r="C3535">
            <v>607892.07920570136</v>
          </cell>
        </row>
        <row r="3536">
          <cell r="C3536">
            <v>847850.34806130594</v>
          </cell>
        </row>
        <row r="3537">
          <cell r="C3537">
            <v>1347971.6586214395</v>
          </cell>
        </row>
        <row r="3538">
          <cell r="C3538">
            <v>593629.11260758294</v>
          </cell>
        </row>
        <row r="3539">
          <cell r="C3539">
            <v>1665140.9900567657</v>
          </cell>
        </row>
        <row r="3540">
          <cell r="C3540">
            <v>696017.3239245431</v>
          </cell>
        </row>
        <row r="3541">
          <cell r="C3541">
            <v>897675.79584350775</v>
          </cell>
        </row>
        <row r="3542">
          <cell r="C3542">
            <v>1582425.2211391162</v>
          </cell>
        </row>
        <row r="3543">
          <cell r="C3543">
            <v>761855.89044110221</v>
          </cell>
        </row>
        <row r="3544">
          <cell r="C3544">
            <v>667930.71341472142</v>
          </cell>
        </row>
        <row r="3545">
          <cell r="C3545">
            <v>314997.78473184584</v>
          </cell>
        </row>
        <row r="3546">
          <cell r="C3546">
            <v>1814114.5672438825</v>
          </cell>
        </row>
        <row r="3547">
          <cell r="C3547">
            <v>366714.70782309049</v>
          </cell>
        </row>
        <row r="3548">
          <cell r="C3548">
            <v>471288.1394737626</v>
          </cell>
        </row>
        <row r="3549">
          <cell r="C3549">
            <v>1112766.4826089549</v>
          </cell>
        </row>
        <row r="3550">
          <cell r="C3550">
            <v>1564852.6542225867</v>
          </cell>
        </row>
        <row r="3551">
          <cell r="C3551">
            <v>1300330.9815662766</v>
          </cell>
        </row>
        <row r="3552">
          <cell r="C3552">
            <v>1440781.1050268076</v>
          </cell>
        </row>
        <row r="3553">
          <cell r="C3553">
            <v>1019963.1086640303</v>
          </cell>
        </row>
        <row r="3554">
          <cell r="C3554">
            <v>574817.51828037458</v>
          </cell>
        </row>
        <row r="3555">
          <cell r="C3555">
            <v>573190.86643565714</v>
          </cell>
        </row>
        <row r="3556">
          <cell r="C3556">
            <v>1100997.9070761704</v>
          </cell>
        </row>
        <row r="3557">
          <cell r="C3557">
            <v>535045.08851535013</v>
          </cell>
        </row>
        <row r="3558">
          <cell r="C3558">
            <v>1176438.9592036498</v>
          </cell>
        </row>
        <row r="3559">
          <cell r="C3559">
            <v>1050420.505436141</v>
          </cell>
        </row>
        <row r="3560">
          <cell r="C3560">
            <v>1214166.3143317152</v>
          </cell>
        </row>
        <row r="3561">
          <cell r="C3561">
            <v>842903.27106088144</v>
          </cell>
        </row>
        <row r="3562">
          <cell r="C3562">
            <v>1287303.367215639</v>
          </cell>
        </row>
        <row r="3563">
          <cell r="C3563">
            <v>67910.290260925889</v>
          </cell>
        </row>
        <row r="3564">
          <cell r="C3564">
            <v>1496368.5100922028</v>
          </cell>
        </row>
        <row r="3565">
          <cell r="C3565">
            <v>1251309.7045902275</v>
          </cell>
        </row>
        <row r="3566">
          <cell r="C3566">
            <v>373709.15460707201</v>
          </cell>
        </row>
        <row r="3567">
          <cell r="C3567">
            <v>539869.40277696785</v>
          </cell>
        </row>
        <row r="3568">
          <cell r="C3568">
            <v>1165726.8931969395</v>
          </cell>
        </row>
        <row r="3569">
          <cell r="C3569">
            <v>478592.3853729993</v>
          </cell>
        </row>
        <row r="3570">
          <cell r="C3570">
            <v>1233065.1200876748</v>
          </cell>
        </row>
        <row r="3571">
          <cell r="C3571">
            <v>788839.36035534856</v>
          </cell>
        </row>
        <row r="3572">
          <cell r="C3572">
            <v>1449707.0413910032</v>
          </cell>
        </row>
        <row r="3573">
          <cell r="C3573">
            <v>918147.52901952039</v>
          </cell>
        </row>
        <row r="3574">
          <cell r="C3574">
            <v>530516.71619299543</v>
          </cell>
        </row>
        <row r="3575">
          <cell r="C3575">
            <v>958844.27685328608</v>
          </cell>
        </row>
        <row r="3576">
          <cell r="C3576">
            <v>1416389.1991656788</v>
          </cell>
        </row>
        <row r="3577">
          <cell r="C3577">
            <v>1290513.8416754941</v>
          </cell>
        </row>
        <row r="3578">
          <cell r="C3578">
            <v>629361.68185916613</v>
          </cell>
        </row>
        <row r="3579">
          <cell r="C3579">
            <v>1036166.8381255273</v>
          </cell>
        </row>
        <row r="3580">
          <cell r="C3580">
            <v>1181193.222497805</v>
          </cell>
        </row>
        <row r="3581">
          <cell r="C3581">
            <v>262776.10016384895</v>
          </cell>
        </row>
        <row r="3582">
          <cell r="C3582">
            <v>959695.70734728361</v>
          </cell>
        </row>
        <row r="3583">
          <cell r="C3583">
            <v>439834.8182141569</v>
          </cell>
        </row>
        <row r="3584">
          <cell r="C3584">
            <v>1233156.3910737012</v>
          </cell>
        </row>
        <row r="3585">
          <cell r="C3585">
            <v>1316975.0528798834</v>
          </cell>
        </row>
        <row r="3586">
          <cell r="C3586">
            <v>1184695.7962514497</v>
          </cell>
        </row>
        <row r="3587">
          <cell r="C3587">
            <v>1798227.5274395798</v>
          </cell>
        </row>
        <row r="3588">
          <cell r="C3588">
            <v>745667.90618334152</v>
          </cell>
        </row>
        <row r="3589">
          <cell r="C3589">
            <v>1222254.9596698426</v>
          </cell>
        </row>
        <row r="3590">
          <cell r="C3590">
            <v>505368.16044814955</v>
          </cell>
        </row>
        <row r="3591">
          <cell r="C3591">
            <v>602085.56930664543</v>
          </cell>
        </row>
        <row r="3592">
          <cell r="C3592">
            <v>1043012.8343629091</v>
          </cell>
        </row>
        <row r="3593">
          <cell r="C3593">
            <v>778378.71231568209</v>
          </cell>
        </row>
        <row r="3594">
          <cell r="C3594">
            <v>1215403.3723536944</v>
          </cell>
        </row>
        <row r="3595">
          <cell r="C3595">
            <v>702420.36467636749</v>
          </cell>
        </row>
        <row r="3596">
          <cell r="C3596">
            <v>857682.67898217344</v>
          </cell>
        </row>
        <row r="3597">
          <cell r="C3597">
            <v>941306.38105561526</v>
          </cell>
        </row>
        <row r="3598">
          <cell r="C3598">
            <v>1133693.4379595295</v>
          </cell>
        </row>
        <row r="3599">
          <cell r="C3599">
            <v>246164.81333833793</v>
          </cell>
        </row>
        <row r="3600">
          <cell r="C3600">
            <v>624583.69671980711</v>
          </cell>
        </row>
        <row r="3601">
          <cell r="C3601">
            <v>772133.7105234724</v>
          </cell>
        </row>
        <row r="3602">
          <cell r="C3602">
            <v>590469.81678242167</v>
          </cell>
        </row>
        <row r="3603">
          <cell r="C3603">
            <v>869159.00861610204</v>
          </cell>
        </row>
        <row r="3604">
          <cell r="C3604">
            <v>860635.17964317906</v>
          </cell>
        </row>
        <row r="3605">
          <cell r="C3605">
            <v>1124394.5062128729</v>
          </cell>
        </row>
        <row r="3606">
          <cell r="C3606">
            <v>1266372.311700199</v>
          </cell>
        </row>
        <row r="3607">
          <cell r="C3607">
            <v>910047.23788637249</v>
          </cell>
        </row>
        <row r="3608">
          <cell r="C3608">
            <v>1615044.779253501</v>
          </cell>
        </row>
        <row r="3609">
          <cell r="C3609">
            <v>2384281.9946063939</v>
          </cell>
        </row>
        <row r="3610">
          <cell r="C3610">
            <v>1260666.0194236259</v>
          </cell>
        </row>
        <row r="3611">
          <cell r="C3611">
            <v>1439170.3079521493</v>
          </cell>
        </row>
        <row r="3612">
          <cell r="C3612">
            <v>2145657.0004808377</v>
          </cell>
        </row>
        <row r="3613">
          <cell r="C3613">
            <v>922373.54165061179</v>
          </cell>
        </row>
        <row r="3614">
          <cell r="C3614">
            <v>751245.76228877646</v>
          </cell>
        </row>
        <row r="3615">
          <cell r="C3615">
            <v>1137509.9388023519</v>
          </cell>
        </row>
        <row r="3616">
          <cell r="C3616">
            <v>1530685.8657353572</v>
          </cell>
        </row>
        <row r="3617">
          <cell r="C3617">
            <v>767778.75968721823</v>
          </cell>
        </row>
        <row r="3618">
          <cell r="C3618">
            <v>807441.50293881528</v>
          </cell>
        </row>
        <row r="3619">
          <cell r="C3619">
            <v>1278347.2232858895</v>
          </cell>
        </row>
        <row r="3620">
          <cell r="C3620">
            <v>891669.90066054778</v>
          </cell>
        </row>
        <row r="3621">
          <cell r="C3621">
            <v>1434753.4377846813</v>
          </cell>
        </row>
        <row r="3622">
          <cell r="C3622">
            <v>879626.81115673017</v>
          </cell>
        </row>
        <row r="3623">
          <cell r="C3623">
            <v>821544.40172753821</v>
          </cell>
        </row>
        <row r="3624">
          <cell r="C3624">
            <v>1302257.1470522606</v>
          </cell>
        </row>
        <row r="3625">
          <cell r="C3625">
            <v>1495624.7197466036</v>
          </cell>
        </row>
        <row r="3626">
          <cell r="C3626">
            <v>1278975.7988957108</v>
          </cell>
        </row>
        <row r="3627">
          <cell r="C3627">
            <v>495575.71833232034</v>
          </cell>
        </row>
        <row r="3628">
          <cell r="C3628">
            <v>821349.8836185165</v>
          </cell>
        </row>
        <row r="3629">
          <cell r="C3629">
            <v>1488306.9731430369</v>
          </cell>
        </row>
        <row r="3630">
          <cell r="C3630">
            <v>867352.90556222224</v>
          </cell>
        </row>
        <row r="3631">
          <cell r="C3631">
            <v>185246.50798403588</v>
          </cell>
        </row>
        <row r="3632">
          <cell r="C3632">
            <v>429925.83802528691</v>
          </cell>
        </row>
        <row r="3633">
          <cell r="C3633">
            <v>1109937.6356626882</v>
          </cell>
        </row>
        <row r="3634">
          <cell r="C3634">
            <v>640474.1535093917</v>
          </cell>
        </row>
        <row r="3635">
          <cell r="C3635">
            <v>1180765.8413829259</v>
          </cell>
        </row>
        <row r="3636">
          <cell r="C3636">
            <v>1334729.3438412182</v>
          </cell>
        </row>
        <row r="3637">
          <cell r="C3637">
            <v>858162.23427414102</v>
          </cell>
        </row>
        <row r="3638">
          <cell r="C3638">
            <v>993586.61402887444</v>
          </cell>
        </row>
        <row r="3639">
          <cell r="C3639">
            <v>1073840.6382351769</v>
          </cell>
        </row>
        <row r="3640">
          <cell r="C3640">
            <v>813633.10506543331</v>
          </cell>
        </row>
        <row r="3641">
          <cell r="C3641">
            <v>1561604.6338066258</v>
          </cell>
        </row>
        <row r="3642">
          <cell r="C3642">
            <v>734791.19744094461</v>
          </cell>
        </row>
        <row r="3643">
          <cell r="C3643">
            <v>172069.62364285788</v>
          </cell>
        </row>
        <row r="3644">
          <cell r="C3644">
            <v>1360575.6302178223</v>
          </cell>
        </row>
        <row r="3645">
          <cell r="C3645">
            <v>1725814.7423873725</v>
          </cell>
        </row>
        <row r="3646">
          <cell r="C3646">
            <v>1634063.2142022387</v>
          </cell>
        </row>
        <row r="3647">
          <cell r="C3647">
            <v>1110822.3648061005</v>
          </cell>
        </row>
        <row r="3648">
          <cell r="C3648">
            <v>598481.32760695834</v>
          </cell>
        </row>
        <row r="3649">
          <cell r="C3649">
            <v>453931.1899653133</v>
          </cell>
        </row>
        <row r="3650">
          <cell r="C3650">
            <v>1059187.9157944142</v>
          </cell>
        </row>
        <row r="3651">
          <cell r="C3651">
            <v>472922.59251805232</v>
          </cell>
        </row>
        <row r="3652">
          <cell r="C3652">
            <v>96489.93519990053</v>
          </cell>
        </row>
        <row r="3653">
          <cell r="C3653">
            <v>1019525.7695851966</v>
          </cell>
        </row>
        <row r="3654">
          <cell r="C3654">
            <v>688167.47668697627</v>
          </cell>
        </row>
        <row r="3655">
          <cell r="C3655">
            <v>639010.02971038478</v>
          </cell>
        </row>
        <row r="3656">
          <cell r="C3656">
            <v>891094.55104049307</v>
          </cell>
        </row>
        <row r="3657">
          <cell r="C3657">
            <v>413791.17799037625</v>
          </cell>
        </row>
        <row r="3658">
          <cell r="C3658">
            <v>1867777.6915564826</v>
          </cell>
        </row>
        <row r="3659">
          <cell r="C3659">
            <v>981369.33307244233</v>
          </cell>
        </row>
        <row r="3660">
          <cell r="C3660">
            <v>1612692.2479200345</v>
          </cell>
        </row>
        <row r="3661">
          <cell r="C3661">
            <v>1209284.9240562022</v>
          </cell>
        </row>
        <row r="3662">
          <cell r="C3662">
            <v>1070398.4741678431</v>
          </cell>
        </row>
        <row r="3663">
          <cell r="C3663">
            <v>983653.27905102295</v>
          </cell>
        </row>
        <row r="3664">
          <cell r="C3664">
            <v>1368229.4709847725</v>
          </cell>
        </row>
        <row r="3665">
          <cell r="C3665">
            <v>722535.5960689995</v>
          </cell>
        </row>
        <row r="3666">
          <cell r="C3666">
            <v>1470349.1107334606</v>
          </cell>
        </row>
        <row r="3667">
          <cell r="C3667">
            <v>1741510.2299668507</v>
          </cell>
        </row>
        <row r="3668">
          <cell r="C3668">
            <v>862548.58086333598</v>
          </cell>
        </row>
        <row r="3669">
          <cell r="C3669">
            <v>1094593.5502556192</v>
          </cell>
        </row>
        <row r="3670">
          <cell r="C3670">
            <v>901650.38599951018</v>
          </cell>
        </row>
        <row r="3671">
          <cell r="C3671">
            <v>1289987.1268896835</v>
          </cell>
        </row>
        <row r="3672">
          <cell r="C3672">
            <v>1130110.0947166155</v>
          </cell>
        </row>
        <row r="3673">
          <cell r="C3673">
            <v>930576.10155886156</v>
          </cell>
        </row>
        <row r="3674">
          <cell r="C3674">
            <v>875770.01846672641</v>
          </cell>
        </row>
        <row r="3675">
          <cell r="C3675">
            <v>767759.92126863601</v>
          </cell>
        </row>
        <row r="3676">
          <cell r="C3676">
            <v>1518323.9625007997</v>
          </cell>
        </row>
        <row r="3677">
          <cell r="C3677">
            <v>1038759.5088156211</v>
          </cell>
        </row>
        <row r="3678">
          <cell r="C3678">
            <v>768402.80763111054</v>
          </cell>
        </row>
        <row r="3679">
          <cell r="C3679">
            <v>1091493.3108885745</v>
          </cell>
        </row>
        <row r="3680">
          <cell r="C3680">
            <v>916124.52143451828</v>
          </cell>
        </row>
        <row r="3681">
          <cell r="C3681">
            <v>994239.66459988733</v>
          </cell>
        </row>
        <row r="3682">
          <cell r="C3682">
            <v>2306754.7588590281</v>
          </cell>
        </row>
        <row r="3683">
          <cell r="C3683">
            <v>697761.82914777135</v>
          </cell>
        </row>
        <row r="3684">
          <cell r="C3684">
            <v>832832.12376736512</v>
          </cell>
        </row>
        <row r="3685">
          <cell r="C3685">
            <v>729735.9361501711</v>
          </cell>
        </row>
        <row r="3686">
          <cell r="C3686">
            <v>1073373.0413143935</v>
          </cell>
        </row>
        <row r="3687">
          <cell r="C3687">
            <v>1020299.4156499945</v>
          </cell>
        </row>
        <row r="3688">
          <cell r="C3688">
            <v>1065634.1084223355</v>
          </cell>
        </row>
        <row r="3689">
          <cell r="C3689">
            <v>1265661.2016102674</v>
          </cell>
        </row>
        <row r="3690">
          <cell r="C3690">
            <v>1144312.5301974532</v>
          </cell>
        </row>
        <row r="3691">
          <cell r="C3691">
            <v>545961.6966993931</v>
          </cell>
        </row>
        <row r="3692">
          <cell r="C3692">
            <v>1341855.6466485434</v>
          </cell>
        </row>
        <row r="3693">
          <cell r="C3693">
            <v>1100009.9199652513</v>
          </cell>
        </row>
        <row r="3694">
          <cell r="C3694">
            <v>1034509.0289162598</v>
          </cell>
        </row>
        <row r="3695">
          <cell r="C3695">
            <v>1086107.9617494303</v>
          </cell>
        </row>
        <row r="3696">
          <cell r="C3696">
            <v>683724.72926097084</v>
          </cell>
        </row>
        <row r="3697">
          <cell r="C3697">
            <v>1535872.2257063068</v>
          </cell>
        </row>
        <row r="3698">
          <cell r="C3698">
            <v>1121944.2048996738</v>
          </cell>
        </row>
        <row r="3699">
          <cell r="C3699">
            <v>572221.52444389113</v>
          </cell>
        </row>
        <row r="3700">
          <cell r="C3700">
            <v>1838809.2098645419</v>
          </cell>
        </row>
        <row r="3701">
          <cell r="C3701">
            <v>885354.32431955519</v>
          </cell>
        </row>
        <row r="3702">
          <cell r="C3702">
            <v>237615.20703827776</v>
          </cell>
        </row>
        <row r="3703">
          <cell r="C3703">
            <v>1430227.3337192088</v>
          </cell>
        </row>
        <row r="3704">
          <cell r="C3704">
            <v>1022094.0704943589</v>
          </cell>
        </row>
        <row r="3705">
          <cell r="C3705">
            <v>923429.09805965074</v>
          </cell>
        </row>
        <row r="3706">
          <cell r="C3706">
            <v>755632.45692796702</v>
          </cell>
        </row>
        <row r="3707">
          <cell r="C3707">
            <v>332388.49721348414</v>
          </cell>
        </row>
        <row r="3708">
          <cell r="C3708">
            <v>1592170.8562686564</v>
          </cell>
        </row>
        <row r="3709">
          <cell r="C3709">
            <v>1289266.3761888433</v>
          </cell>
        </row>
        <row r="3710">
          <cell r="C3710">
            <v>1216363.7833643334</v>
          </cell>
        </row>
        <row r="3711">
          <cell r="C3711">
            <v>1075789.2483338269</v>
          </cell>
        </row>
        <row r="3712">
          <cell r="C3712">
            <v>1416948.0629432097</v>
          </cell>
        </row>
        <row r="3713">
          <cell r="C3713">
            <v>668019.88801771728</v>
          </cell>
        </row>
        <row r="3714">
          <cell r="C3714">
            <v>794545.12697581097</v>
          </cell>
        </row>
        <row r="3715">
          <cell r="C3715">
            <v>1497207.3908492969</v>
          </cell>
        </row>
        <row r="3716">
          <cell r="C3716">
            <v>1287708.9885798676</v>
          </cell>
        </row>
        <row r="3717">
          <cell r="C3717">
            <v>1143168.4372721876</v>
          </cell>
        </row>
        <row r="3718">
          <cell r="C3718">
            <v>438957.91199790349</v>
          </cell>
        </row>
        <row r="3719">
          <cell r="C3719">
            <v>1140061.8684080066</v>
          </cell>
        </row>
        <row r="3720">
          <cell r="C3720">
            <v>830513.35004253965</v>
          </cell>
        </row>
        <row r="3721">
          <cell r="C3721">
            <v>1549514.8758295944</v>
          </cell>
        </row>
        <row r="3722">
          <cell r="C3722">
            <v>1488139.7552577665</v>
          </cell>
        </row>
        <row r="3723">
          <cell r="C3723">
            <v>847167.32218294265</v>
          </cell>
        </row>
        <row r="3724">
          <cell r="C3724">
            <v>1250449.9134096492</v>
          </cell>
        </row>
        <row r="3725">
          <cell r="C3725">
            <v>1523282.0650776664</v>
          </cell>
        </row>
        <row r="3726">
          <cell r="C3726">
            <v>324830.75209314551</v>
          </cell>
        </row>
        <row r="3727">
          <cell r="C3727">
            <v>799995.83373213501</v>
          </cell>
        </row>
        <row r="3728">
          <cell r="C3728">
            <v>1151079.2199295992</v>
          </cell>
        </row>
        <row r="3729">
          <cell r="C3729">
            <v>1490158.1908241166</v>
          </cell>
        </row>
        <row r="3730">
          <cell r="C3730">
            <v>760604.55964200536</v>
          </cell>
        </row>
        <row r="3731">
          <cell r="C3731">
            <v>50374.471452983329</v>
          </cell>
        </row>
        <row r="3732">
          <cell r="C3732">
            <v>1250595.2365009633</v>
          </cell>
        </row>
        <row r="3733">
          <cell r="C3733">
            <v>1515086.0911327479</v>
          </cell>
        </row>
        <row r="3734">
          <cell r="C3734">
            <v>605315.83206494851</v>
          </cell>
        </row>
        <row r="3735">
          <cell r="C3735">
            <v>976472.98340629903</v>
          </cell>
        </row>
        <row r="3736">
          <cell r="C3736">
            <v>1097167.1806255784</v>
          </cell>
        </row>
        <row r="3737">
          <cell r="C3737">
            <v>954402.61042465176</v>
          </cell>
        </row>
        <row r="3738">
          <cell r="C3738">
            <v>595948.19092787895</v>
          </cell>
        </row>
        <row r="3739">
          <cell r="C3739">
            <v>573752.27158337191</v>
          </cell>
        </row>
        <row r="3740">
          <cell r="C3740">
            <v>583836.08210707991</v>
          </cell>
        </row>
        <row r="3741">
          <cell r="C3741">
            <v>805641.91675193328</v>
          </cell>
        </row>
        <row r="3742">
          <cell r="C3742">
            <v>1065253.6383164662</v>
          </cell>
        </row>
        <row r="3743">
          <cell r="C3743">
            <v>760030.92738117673</v>
          </cell>
        </row>
        <row r="3744">
          <cell r="C3744">
            <v>495920.58004254103</v>
          </cell>
        </row>
        <row r="3745">
          <cell r="C3745">
            <v>1195825.8088440369</v>
          </cell>
        </row>
        <row r="3746">
          <cell r="C3746">
            <v>892316.68734703725</v>
          </cell>
        </row>
        <row r="3747">
          <cell r="C3747">
            <v>730425.46474548883</v>
          </cell>
        </row>
        <row r="3748">
          <cell r="C3748">
            <v>416585.60807663295</v>
          </cell>
        </row>
        <row r="3749">
          <cell r="C3749">
            <v>740077.85049043759</v>
          </cell>
        </row>
        <row r="3750">
          <cell r="C3750">
            <v>1482471.2258569619</v>
          </cell>
        </row>
        <row r="3751">
          <cell r="C3751">
            <v>1270448.9777146499</v>
          </cell>
        </row>
        <row r="3752">
          <cell r="C3752">
            <v>1140635.6782072322</v>
          </cell>
        </row>
        <row r="3753">
          <cell r="C3753">
            <v>1379884.1406747843</v>
          </cell>
        </row>
        <row r="3754">
          <cell r="C3754">
            <v>967312.9298914345</v>
          </cell>
        </row>
        <row r="3755">
          <cell r="C3755">
            <v>1316172.459996053</v>
          </cell>
        </row>
        <row r="3756">
          <cell r="C3756">
            <v>1688893.7030612091</v>
          </cell>
        </row>
        <row r="3757">
          <cell r="C3757">
            <v>334370.37082383898</v>
          </cell>
        </row>
        <row r="3758">
          <cell r="C3758">
            <v>649758.87194081</v>
          </cell>
        </row>
        <row r="3759">
          <cell r="C3759">
            <v>1046969.6343162131</v>
          </cell>
        </row>
        <row r="3760">
          <cell r="C3760">
            <v>213961.4324884481</v>
          </cell>
        </row>
        <row r="3761">
          <cell r="C3761">
            <v>1118516.120603648</v>
          </cell>
        </row>
        <row r="3762">
          <cell r="C3762">
            <v>619425.02457926841</v>
          </cell>
        </row>
        <row r="3763">
          <cell r="C3763">
            <v>1482689.4858577333</v>
          </cell>
        </row>
        <row r="3764">
          <cell r="C3764">
            <v>522955.55727793108</v>
          </cell>
        </row>
        <row r="3765">
          <cell r="C3765">
            <v>1124954.7060143503</v>
          </cell>
        </row>
        <row r="3766">
          <cell r="C3766">
            <v>1314806.6195536871</v>
          </cell>
        </row>
        <row r="3767">
          <cell r="C3767">
            <v>691575.26966518874</v>
          </cell>
        </row>
        <row r="3768">
          <cell r="C3768">
            <v>1378648.2112844989</v>
          </cell>
        </row>
        <row r="3769">
          <cell r="C3769">
            <v>624471.7023683528</v>
          </cell>
        </row>
        <row r="3770">
          <cell r="C3770">
            <v>903681.96380911605</v>
          </cell>
        </row>
        <row r="3771">
          <cell r="C3771">
            <v>459483.30781539844</v>
          </cell>
        </row>
        <row r="3772">
          <cell r="C3772">
            <v>848919.41296368232</v>
          </cell>
        </row>
        <row r="3773">
          <cell r="C3773">
            <v>1174147.5628304156</v>
          </cell>
        </row>
        <row r="3774">
          <cell r="C3774">
            <v>1216250.2975996207</v>
          </cell>
        </row>
        <row r="3775">
          <cell r="C3775">
            <v>1077268.5415332415</v>
          </cell>
        </row>
        <row r="3776">
          <cell r="C3776">
            <v>986609.68308240513</v>
          </cell>
        </row>
        <row r="3777">
          <cell r="C3777">
            <v>1232819.0411765259</v>
          </cell>
        </row>
        <row r="3778">
          <cell r="C3778">
            <v>992267.76864734688</v>
          </cell>
        </row>
        <row r="3779">
          <cell r="C3779">
            <v>2034377.0323472382</v>
          </cell>
        </row>
        <row r="3780">
          <cell r="C3780">
            <v>1635281.5476153172</v>
          </cell>
        </row>
        <row r="3781">
          <cell r="C3781">
            <v>1148113.351839981</v>
          </cell>
        </row>
        <row r="3782">
          <cell r="C3782">
            <v>1101542.3077145463</v>
          </cell>
        </row>
        <row r="3783">
          <cell r="C3783">
            <v>534393.96542015241</v>
          </cell>
        </row>
        <row r="3784">
          <cell r="C3784">
            <v>1025068.6992591885</v>
          </cell>
        </row>
        <row r="3785">
          <cell r="C3785">
            <v>1007195.3324560978</v>
          </cell>
        </row>
        <row r="3786">
          <cell r="C3786">
            <v>657057.84700123931</v>
          </cell>
        </row>
        <row r="3787">
          <cell r="C3787">
            <v>758906.93821607449</v>
          </cell>
        </row>
        <row r="3788">
          <cell r="C3788">
            <v>525960.71410963067</v>
          </cell>
        </row>
        <row r="3789">
          <cell r="C3789">
            <v>1157581.1101408692</v>
          </cell>
        </row>
        <row r="3790">
          <cell r="C3790">
            <v>1050444.5674720081</v>
          </cell>
        </row>
        <row r="3791">
          <cell r="C3791">
            <v>1652123.1451515923</v>
          </cell>
        </row>
        <row r="3792">
          <cell r="C3792">
            <v>946142.82568124321</v>
          </cell>
        </row>
        <row r="3793">
          <cell r="C3793">
            <v>1414326.5424400924</v>
          </cell>
        </row>
        <row r="3794">
          <cell r="C3794">
            <v>590740.68992150133</v>
          </cell>
        </row>
        <row r="3795">
          <cell r="C3795">
            <v>1079478.7369329932</v>
          </cell>
        </row>
        <row r="3796">
          <cell r="C3796">
            <v>1023594.2161229956</v>
          </cell>
        </row>
        <row r="3797">
          <cell r="C3797">
            <v>1288946.1748866276</v>
          </cell>
        </row>
        <row r="3798">
          <cell r="C3798">
            <v>960756.45260886138</v>
          </cell>
        </row>
        <row r="3799">
          <cell r="C3799">
            <v>1449426.2670787328</v>
          </cell>
        </row>
        <row r="3800">
          <cell r="C3800">
            <v>661258.99260060908</v>
          </cell>
        </row>
        <row r="3801">
          <cell r="C3801">
            <v>580561.99256847729</v>
          </cell>
        </row>
        <row r="3802">
          <cell r="C3802">
            <v>1015792.5479221063</v>
          </cell>
        </row>
        <row r="3803">
          <cell r="C3803">
            <v>702788.75704532617</v>
          </cell>
        </row>
        <row r="3804">
          <cell r="C3804">
            <v>1144204.8905317569</v>
          </cell>
        </row>
        <row r="3805">
          <cell r="C3805">
            <v>223182.10936571145</v>
          </cell>
        </row>
        <row r="3806">
          <cell r="C3806">
            <v>935368.72433401889</v>
          </cell>
        </row>
        <row r="3807">
          <cell r="C3807">
            <v>1495417.3314104262</v>
          </cell>
        </row>
        <row r="3808">
          <cell r="C3808">
            <v>1073680.8820393579</v>
          </cell>
        </row>
        <row r="3809">
          <cell r="C3809">
            <v>1148251.1069135512</v>
          </cell>
        </row>
        <row r="3810">
          <cell r="C3810">
            <v>758131.17317005759</v>
          </cell>
        </row>
        <row r="3811">
          <cell r="C3811">
            <v>1286710.1832979503</v>
          </cell>
        </row>
        <row r="3812">
          <cell r="C3812">
            <v>951657.22484770662</v>
          </cell>
        </row>
        <row r="3813">
          <cell r="C3813">
            <v>830443.8054458336</v>
          </cell>
        </row>
        <row r="3814">
          <cell r="C3814">
            <v>912993.92857186089</v>
          </cell>
        </row>
        <row r="3815">
          <cell r="C3815">
            <v>1542128.1339715123</v>
          </cell>
        </row>
        <row r="3816">
          <cell r="C3816">
            <v>1230683.5044636261</v>
          </cell>
        </row>
        <row r="3817">
          <cell r="C3817">
            <v>1586791.0967071285</v>
          </cell>
        </row>
        <row r="3818">
          <cell r="C3818">
            <v>1969505.5347256553</v>
          </cell>
        </row>
        <row r="3819">
          <cell r="C3819">
            <v>547784.87680310826</v>
          </cell>
        </row>
        <row r="3820">
          <cell r="C3820">
            <v>1016464.3010724027</v>
          </cell>
        </row>
        <row r="3821">
          <cell r="C3821">
            <v>185429.19181474939</v>
          </cell>
        </row>
        <row r="3822">
          <cell r="C3822">
            <v>723931.32453854918</v>
          </cell>
        </row>
        <row r="3823">
          <cell r="C3823">
            <v>-32776.227688449668</v>
          </cell>
        </row>
        <row r="3824">
          <cell r="C3824">
            <v>-96796.445408972679</v>
          </cell>
        </row>
        <row r="3825">
          <cell r="C3825">
            <v>1282420.746947574</v>
          </cell>
        </row>
        <row r="3826">
          <cell r="C3826">
            <v>1063448.6956329176</v>
          </cell>
        </row>
        <row r="3827">
          <cell r="C3827">
            <v>814201.18722477229</v>
          </cell>
        </row>
        <row r="3828">
          <cell r="C3828">
            <v>1369904.358266531</v>
          </cell>
        </row>
        <row r="3829">
          <cell r="C3829">
            <v>674422.95247647446</v>
          </cell>
        </row>
        <row r="3830">
          <cell r="C3830">
            <v>1122893.482150476</v>
          </cell>
        </row>
        <row r="3831">
          <cell r="C3831">
            <v>862847.84224361065</v>
          </cell>
        </row>
        <row r="3832">
          <cell r="C3832">
            <v>1291592.3298935629</v>
          </cell>
        </row>
        <row r="3833">
          <cell r="C3833">
            <v>1446867.1033478684</v>
          </cell>
        </row>
        <row r="3834">
          <cell r="C3834">
            <v>1216236.0129561094</v>
          </cell>
        </row>
        <row r="3835">
          <cell r="C3835">
            <v>869073.2853369019</v>
          </cell>
        </row>
        <row r="3836">
          <cell r="C3836">
            <v>1138004.8434085094</v>
          </cell>
        </row>
        <row r="3837">
          <cell r="C3837">
            <v>1066327.1204315021</v>
          </cell>
        </row>
        <row r="3838">
          <cell r="C3838">
            <v>939028.84934142185</v>
          </cell>
        </row>
        <row r="3839">
          <cell r="C3839">
            <v>519270.60837073711</v>
          </cell>
        </row>
        <row r="3840">
          <cell r="C3840">
            <v>1345116.8279000889</v>
          </cell>
        </row>
        <row r="3841">
          <cell r="C3841">
            <v>370906.74767647346</v>
          </cell>
        </row>
        <row r="3842">
          <cell r="C3842">
            <v>588354.9909302193</v>
          </cell>
        </row>
        <row r="3843">
          <cell r="C3843">
            <v>1505195.5612859784</v>
          </cell>
        </row>
        <row r="3844">
          <cell r="C3844">
            <v>1665757.417742983</v>
          </cell>
        </row>
        <row r="3845">
          <cell r="C3845">
            <v>883804.18495494709</v>
          </cell>
        </row>
        <row r="3846">
          <cell r="C3846">
            <v>1194708.1317404136</v>
          </cell>
        </row>
        <row r="3847">
          <cell r="C3847">
            <v>578349.84560818505</v>
          </cell>
        </row>
        <row r="3848">
          <cell r="C3848">
            <v>761346.13861981092</v>
          </cell>
        </row>
        <row r="3849">
          <cell r="C3849">
            <v>947055.45379806508</v>
          </cell>
        </row>
        <row r="3850">
          <cell r="C3850">
            <v>599554.82878868002</v>
          </cell>
        </row>
        <row r="3851">
          <cell r="C3851">
            <v>1566028.9943783097</v>
          </cell>
        </row>
        <row r="3852">
          <cell r="C3852">
            <v>1187146.7934138877</v>
          </cell>
        </row>
        <row r="3853">
          <cell r="C3853">
            <v>802638.59168829652</v>
          </cell>
        </row>
        <row r="3854">
          <cell r="C3854">
            <v>-290767.9470997653</v>
          </cell>
        </row>
        <row r="3855">
          <cell r="C3855">
            <v>1494961.1753585539</v>
          </cell>
        </row>
        <row r="3856">
          <cell r="C3856">
            <v>1146225.5491311462</v>
          </cell>
        </row>
        <row r="3857">
          <cell r="C3857">
            <v>1888856.2476807656</v>
          </cell>
        </row>
        <row r="3858">
          <cell r="C3858">
            <v>688896.58192403207</v>
          </cell>
        </row>
        <row r="3859">
          <cell r="C3859">
            <v>863237.22193019046</v>
          </cell>
        </row>
        <row r="3860">
          <cell r="C3860">
            <v>1127664.5274979605</v>
          </cell>
        </row>
        <row r="3861">
          <cell r="C3861">
            <v>978750.43297037075</v>
          </cell>
        </row>
        <row r="3862">
          <cell r="C3862">
            <v>1106944.7123008785</v>
          </cell>
        </row>
        <row r="3863">
          <cell r="C3863">
            <v>1117284.2854444024</v>
          </cell>
        </row>
        <row r="3864">
          <cell r="C3864">
            <v>1876277.1113925418</v>
          </cell>
        </row>
        <row r="3865">
          <cell r="C3865">
            <v>1301534.9524951295</v>
          </cell>
        </row>
        <row r="3866">
          <cell r="C3866">
            <v>928127.69051054097</v>
          </cell>
        </row>
        <row r="3867">
          <cell r="C3867">
            <v>725562.41027543484</v>
          </cell>
        </row>
        <row r="3868">
          <cell r="C3868">
            <v>558901.961050899</v>
          </cell>
        </row>
        <row r="3869">
          <cell r="C3869">
            <v>778556.89872027317</v>
          </cell>
        </row>
        <row r="3870">
          <cell r="C3870">
            <v>1435760.3382215272</v>
          </cell>
        </row>
        <row r="3871">
          <cell r="C3871">
            <v>567937.00470804493</v>
          </cell>
        </row>
        <row r="3872">
          <cell r="C3872">
            <v>1018370.1237057049</v>
          </cell>
        </row>
        <row r="3873">
          <cell r="C3873">
            <v>897552.60219508549</v>
          </cell>
        </row>
        <row r="3874">
          <cell r="C3874">
            <v>1882940.6275984379</v>
          </cell>
        </row>
        <row r="3875">
          <cell r="C3875">
            <v>939498.20191241906</v>
          </cell>
        </row>
        <row r="3876">
          <cell r="C3876">
            <v>-33003.916637365939</v>
          </cell>
        </row>
        <row r="3877">
          <cell r="C3877">
            <v>1326406.7089981379</v>
          </cell>
        </row>
        <row r="3878">
          <cell r="C3878">
            <v>1414011.0055830083</v>
          </cell>
        </row>
        <row r="3879">
          <cell r="C3879">
            <v>814042.0506445159</v>
          </cell>
        </row>
        <row r="3880">
          <cell r="C3880">
            <v>-146464.79330818239</v>
          </cell>
        </row>
        <row r="3881">
          <cell r="C3881">
            <v>1388187.0032642642</v>
          </cell>
        </row>
        <row r="3882">
          <cell r="C3882">
            <v>1664349.444537383</v>
          </cell>
        </row>
        <row r="3883">
          <cell r="C3883">
            <v>533202.40847928089</v>
          </cell>
        </row>
        <row r="3884">
          <cell r="C3884">
            <v>625932.52543584234</v>
          </cell>
        </row>
        <row r="3885">
          <cell r="C3885">
            <v>835259.69823604194</v>
          </cell>
        </row>
        <row r="3886">
          <cell r="C3886">
            <v>941778.40458556637</v>
          </cell>
        </row>
        <row r="3887">
          <cell r="C3887">
            <v>1016482.5542610034</v>
          </cell>
        </row>
        <row r="3888">
          <cell r="C3888">
            <v>1267134.4053552432</v>
          </cell>
        </row>
        <row r="3889">
          <cell r="C3889">
            <v>1207234.8330520289</v>
          </cell>
        </row>
        <row r="3890">
          <cell r="C3890">
            <v>1228650.181387726</v>
          </cell>
        </row>
        <row r="3891">
          <cell r="C3891">
            <v>1270059.9518937997</v>
          </cell>
        </row>
        <row r="3892">
          <cell r="C3892">
            <v>1658585.5170303578</v>
          </cell>
        </row>
        <row r="3893">
          <cell r="C3893">
            <v>1567152.4264632603</v>
          </cell>
        </row>
        <row r="3894">
          <cell r="C3894">
            <v>930373.87436610018</v>
          </cell>
        </row>
        <row r="3895">
          <cell r="C3895">
            <v>682083.09088550671</v>
          </cell>
        </row>
        <row r="3896">
          <cell r="C3896">
            <v>507860.06745091249</v>
          </cell>
        </row>
        <row r="3897">
          <cell r="C3897">
            <v>1485872.8925969468</v>
          </cell>
        </row>
        <row r="3898">
          <cell r="C3898">
            <v>1013204.5288020255</v>
          </cell>
        </row>
        <row r="3899">
          <cell r="C3899">
            <v>874559.90782121324</v>
          </cell>
        </row>
        <row r="3900">
          <cell r="C3900">
            <v>1040244.6234615052</v>
          </cell>
        </row>
        <row r="3901">
          <cell r="C3901">
            <v>1348621.8932769727</v>
          </cell>
        </row>
        <row r="3902">
          <cell r="C3902">
            <v>1086873.3000915218</v>
          </cell>
        </row>
        <row r="3903">
          <cell r="C3903">
            <v>1132953.5094307456</v>
          </cell>
        </row>
        <row r="3904">
          <cell r="C3904">
            <v>870754.66696262243</v>
          </cell>
        </row>
        <row r="3905">
          <cell r="C3905">
            <v>394016.1421066419</v>
          </cell>
        </row>
        <row r="3906">
          <cell r="C3906">
            <v>1695555.3277705316</v>
          </cell>
        </row>
        <row r="3907">
          <cell r="C3907">
            <v>1784023.0670190956</v>
          </cell>
        </row>
        <row r="3908">
          <cell r="C3908">
            <v>602424.51312442543</v>
          </cell>
        </row>
        <row r="3909">
          <cell r="C3909">
            <v>793743.38357589021</v>
          </cell>
        </row>
        <row r="3910">
          <cell r="C3910">
            <v>940350.73733438144</v>
          </cell>
        </row>
        <row r="3911">
          <cell r="C3911">
            <v>489829.26634793292</v>
          </cell>
        </row>
        <row r="3912">
          <cell r="C3912">
            <v>779098.68088533834</v>
          </cell>
        </row>
        <row r="3913">
          <cell r="C3913">
            <v>1619349.3451812258</v>
          </cell>
        </row>
        <row r="3914">
          <cell r="C3914">
            <v>1165947.6578323958</v>
          </cell>
        </row>
        <row r="3915">
          <cell r="C3915">
            <v>707345.04399697366</v>
          </cell>
        </row>
        <row r="3916">
          <cell r="C3916">
            <v>959917.44543651235</v>
          </cell>
        </row>
        <row r="3917">
          <cell r="C3917">
            <v>1492377.5112404826</v>
          </cell>
        </row>
        <row r="3918">
          <cell r="C3918">
            <v>714699.67387712747</v>
          </cell>
        </row>
        <row r="3919">
          <cell r="C3919">
            <v>624662.50375027664</v>
          </cell>
        </row>
        <row r="3920">
          <cell r="C3920">
            <v>703626.4072739979</v>
          </cell>
        </row>
        <row r="3921">
          <cell r="C3921">
            <v>1033782.150599689</v>
          </cell>
        </row>
        <row r="3922">
          <cell r="C3922">
            <v>1200037.8323889705</v>
          </cell>
        </row>
        <row r="3923">
          <cell r="C3923">
            <v>1023065.3703553749</v>
          </cell>
        </row>
        <row r="3924">
          <cell r="C3924">
            <v>1049006.7421908351</v>
          </cell>
        </row>
        <row r="3925">
          <cell r="C3925">
            <v>832174.6037722273</v>
          </cell>
        </row>
        <row r="3926">
          <cell r="C3926">
            <v>866592.56109775975</v>
          </cell>
        </row>
        <row r="3927">
          <cell r="C3927">
            <v>877740.75371685752</v>
          </cell>
        </row>
        <row r="3928">
          <cell r="C3928">
            <v>263570.86161027558</v>
          </cell>
        </row>
        <row r="3929">
          <cell r="C3929">
            <v>721084.97876074887</v>
          </cell>
        </row>
        <row r="3930">
          <cell r="C3930">
            <v>1090043.6661382485</v>
          </cell>
        </row>
        <row r="3931">
          <cell r="C3931">
            <v>814877.33376685251</v>
          </cell>
        </row>
        <row r="3932">
          <cell r="C3932">
            <v>842011.17272125138</v>
          </cell>
        </row>
        <row r="3933">
          <cell r="C3933">
            <v>1238946.0652999096</v>
          </cell>
        </row>
        <row r="3934">
          <cell r="C3934">
            <v>1103242.8872818905</v>
          </cell>
        </row>
        <row r="3935">
          <cell r="C3935">
            <v>1234489.163195811</v>
          </cell>
        </row>
        <row r="3936">
          <cell r="C3936">
            <v>623041.26632813201</v>
          </cell>
        </row>
        <row r="3937">
          <cell r="C3937">
            <v>1282224.8346830334</v>
          </cell>
        </row>
        <row r="3938">
          <cell r="C3938">
            <v>848841.94975477178</v>
          </cell>
        </row>
        <row r="3939">
          <cell r="C3939">
            <v>1634116.6810352176</v>
          </cell>
        </row>
        <row r="3940">
          <cell r="C3940">
            <v>546789.53450489673</v>
          </cell>
        </row>
        <row r="3941">
          <cell r="C3941">
            <v>375445.83605251904</v>
          </cell>
        </row>
        <row r="3942">
          <cell r="C3942">
            <v>1036514.8395781229</v>
          </cell>
        </row>
        <row r="3943">
          <cell r="C3943">
            <v>476351.50917572778</v>
          </cell>
        </row>
        <row r="3944">
          <cell r="C3944">
            <v>1221412.6071082174</v>
          </cell>
        </row>
        <row r="3945">
          <cell r="C3945">
            <v>811670.17974793934</v>
          </cell>
        </row>
        <row r="3946">
          <cell r="C3946">
            <v>1035233.2959810146</v>
          </cell>
        </row>
        <row r="3947">
          <cell r="C3947">
            <v>1558527.3537524906</v>
          </cell>
        </row>
        <row r="3948">
          <cell r="C3948">
            <v>2318641.8353804504</v>
          </cell>
        </row>
        <row r="3949">
          <cell r="C3949">
            <v>1518224.4976060309</v>
          </cell>
        </row>
        <row r="3950">
          <cell r="C3950">
            <v>1167478.2668781355</v>
          </cell>
        </row>
        <row r="3951">
          <cell r="C3951">
            <v>1007802.6801255357</v>
          </cell>
        </row>
        <row r="3952">
          <cell r="C3952">
            <v>1623043.5478065279</v>
          </cell>
        </row>
        <row r="3953">
          <cell r="C3953">
            <v>974868.42072149145</v>
          </cell>
        </row>
        <row r="3954">
          <cell r="C3954">
            <v>999573.70510826143</v>
          </cell>
        </row>
        <row r="3955">
          <cell r="C3955">
            <v>823550.911358707</v>
          </cell>
        </row>
        <row r="3956">
          <cell r="C3956">
            <v>1161713.2853100651</v>
          </cell>
        </row>
        <row r="3957">
          <cell r="C3957">
            <v>980953.24351223256</v>
          </cell>
        </row>
        <row r="3958">
          <cell r="C3958">
            <v>-347523.95524393721</v>
          </cell>
        </row>
        <row r="3959">
          <cell r="C3959">
            <v>1230883.8667997373</v>
          </cell>
        </row>
        <row r="3960">
          <cell r="C3960">
            <v>1548124.5433638538</v>
          </cell>
        </row>
        <row r="3961">
          <cell r="C3961">
            <v>757267.24959406385</v>
          </cell>
        </row>
        <row r="3962">
          <cell r="C3962">
            <v>217421.48034692858</v>
          </cell>
        </row>
        <row r="3963">
          <cell r="C3963">
            <v>1491265.2984789317</v>
          </cell>
        </row>
        <row r="3964">
          <cell r="C3964">
            <v>445665.86987057712</v>
          </cell>
        </row>
        <row r="3965">
          <cell r="C3965">
            <v>1325142.4860843963</v>
          </cell>
        </row>
        <row r="3966">
          <cell r="C3966">
            <v>1619522.038210639</v>
          </cell>
        </row>
        <row r="3967">
          <cell r="C3967">
            <v>747309.99170217186</v>
          </cell>
        </row>
        <row r="3968">
          <cell r="C3968">
            <v>1121705.3338782596</v>
          </cell>
        </row>
        <row r="3969">
          <cell r="C3969">
            <v>809963.57118108263</v>
          </cell>
        </row>
        <row r="3970">
          <cell r="C3970">
            <v>1432749.6570163374</v>
          </cell>
        </row>
        <row r="3971">
          <cell r="C3971">
            <v>982586.15251221089</v>
          </cell>
        </row>
        <row r="3972">
          <cell r="C3972">
            <v>1127279.6106403158</v>
          </cell>
        </row>
        <row r="3973">
          <cell r="C3973">
            <v>841971.49403130577</v>
          </cell>
        </row>
        <row r="3974">
          <cell r="C3974">
            <v>2755037.8404385094</v>
          </cell>
        </row>
        <row r="3975">
          <cell r="C3975">
            <v>1377630.9383450705</v>
          </cell>
        </row>
        <row r="3976">
          <cell r="C3976">
            <v>774704.0746847936</v>
          </cell>
        </row>
        <row r="3977">
          <cell r="C3977">
            <v>1416642.0418765235</v>
          </cell>
        </row>
        <row r="3978">
          <cell r="C3978">
            <v>700791.47692720674</v>
          </cell>
        </row>
        <row r="3979">
          <cell r="C3979">
            <v>810999.78705972584</v>
          </cell>
        </row>
        <row r="3980">
          <cell r="C3980">
            <v>1289513.9022672316</v>
          </cell>
        </row>
        <row r="3981">
          <cell r="C3981">
            <v>651246.55592694075</v>
          </cell>
        </row>
        <row r="3982">
          <cell r="C3982">
            <v>1398346.6984651196</v>
          </cell>
        </row>
        <row r="3983">
          <cell r="C3983">
            <v>1573970.1876693408</v>
          </cell>
        </row>
        <row r="3984">
          <cell r="C3984">
            <v>640890.08178070304</v>
          </cell>
        </row>
        <row r="3985">
          <cell r="C3985">
            <v>1204226.1693759956</v>
          </cell>
        </row>
        <row r="3986">
          <cell r="C3986">
            <v>790650.29981687246</v>
          </cell>
        </row>
        <row r="3987">
          <cell r="C3987">
            <v>868045.95903019398</v>
          </cell>
        </row>
        <row r="3988">
          <cell r="C3988">
            <v>712031.50271661778</v>
          </cell>
        </row>
        <row r="3989">
          <cell r="C3989">
            <v>1184233.0175968786</v>
          </cell>
        </row>
        <row r="3990">
          <cell r="C3990">
            <v>825824.69126857084</v>
          </cell>
        </row>
        <row r="3991">
          <cell r="C3991">
            <v>524940.42608973477</v>
          </cell>
        </row>
        <row r="3992">
          <cell r="C3992">
            <v>779491.10162494553</v>
          </cell>
        </row>
        <row r="3993">
          <cell r="C3993">
            <v>1382041.9885929842</v>
          </cell>
        </row>
        <row r="3994">
          <cell r="C3994">
            <v>666874.9847742843</v>
          </cell>
        </row>
        <row r="3995">
          <cell r="C3995">
            <v>1207424.0355074918</v>
          </cell>
        </row>
        <row r="3996">
          <cell r="C3996">
            <v>1076612.6728712702</v>
          </cell>
        </row>
        <row r="3997">
          <cell r="C3997">
            <v>1041043.8534860401</v>
          </cell>
        </row>
        <row r="3998">
          <cell r="C3998">
            <v>1125078.6619669911</v>
          </cell>
        </row>
        <row r="3999">
          <cell r="C3999">
            <v>214168.94896361325</v>
          </cell>
        </row>
        <row r="4000">
          <cell r="C4000">
            <v>456188.51186501025</v>
          </cell>
        </row>
        <row r="4001">
          <cell r="C4001">
            <v>899331.8697602388</v>
          </cell>
        </row>
        <row r="4002">
          <cell r="C4002">
            <v>1313006.9170185423</v>
          </cell>
        </row>
        <row r="4003">
          <cell r="C4003">
            <v>278260.0887347454</v>
          </cell>
        </row>
        <row r="4004">
          <cell r="C4004">
            <v>806720.21545090445</v>
          </cell>
        </row>
        <row r="4005">
          <cell r="C4005">
            <v>-32824.376888941042</v>
          </cell>
        </row>
        <row r="4006">
          <cell r="C4006">
            <v>1489362.7824321717</v>
          </cell>
        </row>
        <row r="4007">
          <cell r="C4007">
            <v>1230418.1752846933</v>
          </cell>
        </row>
        <row r="4008">
          <cell r="C4008">
            <v>640609.56717806612</v>
          </cell>
        </row>
        <row r="4009">
          <cell r="C4009">
            <v>1330914.4186343281</v>
          </cell>
        </row>
        <row r="4010">
          <cell r="C4010">
            <v>1285849.1771444241</v>
          </cell>
        </row>
        <row r="4011">
          <cell r="C4011">
            <v>329245.37611386925</v>
          </cell>
        </row>
        <row r="4012">
          <cell r="C4012">
            <v>1073946.2050608238</v>
          </cell>
        </row>
        <row r="4013">
          <cell r="C4013">
            <v>836963.80565390084</v>
          </cell>
        </row>
        <row r="4014">
          <cell r="C4014">
            <v>936102.52077606961</v>
          </cell>
        </row>
        <row r="4015">
          <cell r="C4015">
            <v>920486.34231013921</v>
          </cell>
        </row>
        <row r="4016">
          <cell r="C4016">
            <v>504139.87802029855</v>
          </cell>
        </row>
        <row r="4017">
          <cell r="C4017">
            <v>1569712.3580914109</v>
          </cell>
        </row>
        <row r="4018">
          <cell r="C4018">
            <v>1062633.9784946744</v>
          </cell>
        </row>
        <row r="4019">
          <cell r="C4019">
            <v>215696.07525010966</v>
          </cell>
        </row>
        <row r="4020">
          <cell r="C4020">
            <v>832090.11542426143</v>
          </cell>
        </row>
        <row r="4021">
          <cell r="C4021">
            <v>1207940.2782239304</v>
          </cell>
        </row>
        <row r="4022">
          <cell r="C4022">
            <v>1470821.8506092243</v>
          </cell>
        </row>
        <row r="4023">
          <cell r="C4023">
            <v>976001.08522635244</v>
          </cell>
        </row>
        <row r="4024">
          <cell r="C4024">
            <v>706538.07376866811</v>
          </cell>
        </row>
        <row r="4025">
          <cell r="C4025">
            <v>942799.57707606466</v>
          </cell>
        </row>
        <row r="4026">
          <cell r="C4026">
            <v>1242863.3702662922</v>
          </cell>
        </row>
        <row r="4027">
          <cell r="C4027">
            <v>1095905.9044211027</v>
          </cell>
        </row>
        <row r="4028">
          <cell r="C4028">
            <v>1267138.667323506</v>
          </cell>
        </row>
        <row r="4029">
          <cell r="C4029">
            <v>645883.35271137068</v>
          </cell>
        </row>
        <row r="4030">
          <cell r="C4030">
            <v>737959.97384172538</v>
          </cell>
        </row>
        <row r="4031">
          <cell r="C4031">
            <v>980960.30364336981</v>
          </cell>
        </row>
        <row r="4032">
          <cell r="C4032">
            <v>1266929.0824239342</v>
          </cell>
        </row>
        <row r="4033">
          <cell r="C4033">
            <v>1247926.2823942387</v>
          </cell>
        </row>
        <row r="4034">
          <cell r="C4034">
            <v>667497.85965565033</v>
          </cell>
        </row>
        <row r="4035">
          <cell r="C4035">
            <v>740942.41966227908</v>
          </cell>
        </row>
        <row r="4036">
          <cell r="C4036">
            <v>1348584.9962261291</v>
          </cell>
        </row>
        <row r="4037">
          <cell r="C4037">
            <v>1186527.4886097587</v>
          </cell>
        </row>
        <row r="4038">
          <cell r="C4038">
            <v>1330490.1825672295</v>
          </cell>
        </row>
        <row r="4039">
          <cell r="C4039">
            <v>994487.28508672083</v>
          </cell>
        </row>
        <row r="4040">
          <cell r="C4040">
            <v>907572.09203600883</v>
          </cell>
        </row>
        <row r="4041">
          <cell r="C4041">
            <v>1032490.3971975123</v>
          </cell>
        </row>
        <row r="4042">
          <cell r="C4042">
            <v>795061.09767450136</v>
          </cell>
        </row>
        <row r="4043">
          <cell r="C4043">
            <v>1051908.3748217484</v>
          </cell>
        </row>
        <row r="4044">
          <cell r="C4044">
            <v>642325.42477319203</v>
          </cell>
        </row>
        <row r="4045">
          <cell r="C4045">
            <v>820210.49809394893</v>
          </cell>
        </row>
        <row r="4046">
          <cell r="C4046">
            <v>1408234.898511962</v>
          </cell>
        </row>
        <row r="4047">
          <cell r="C4047">
            <v>1039960.3589059662</v>
          </cell>
        </row>
        <row r="4048">
          <cell r="C4048">
            <v>682312.3432843606</v>
          </cell>
        </row>
        <row r="4049">
          <cell r="C4049">
            <v>960647.46056954481</v>
          </cell>
        </row>
        <row r="4050">
          <cell r="C4050">
            <v>1124042.6102463405</v>
          </cell>
        </row>
        <row r="4051">
          <cell r="C4051">
            <v>849963.80651919032</v>
          </cell>
        </row>
        <row r="4052">
          <cell r="C4052">
            <v>661637.40807423741</v>
          </cell>
        </row>
        <row r="4053">
          <cell r="C4053">
            <v>1249358.6826330961</v>
          </cell>
        </row>
        <row r="4054">
          <cell r="C4054">
            <v>1270750.7162045725</v>
          </cell>
        </row>
        <row r="4055">
          <cell r="C4055">
            <v>1415613.7345936554</v>
          </cell>
        </row>
        <row r="4056">
          <cell r="C4056">
            <v>1438667.8435407074</v>
          </cell>
        </row>
        <row r="4057">
          <cell r="C4057">
            <v>1565573.6122441851</v>
          </cell>
        </row>
        <row r="4058">
          <cell r="C4058">
            <v>1163023.6715922144</v>
          </cell>
        </row>
        <row r="4059">
          <cell r="C4059">
            <v>1082198.4505728465</v>
          </cell>
        </row>
        <row r="4060">
          <cell r="C4060">
            <v>1969098.9415815813</v>
          </cell>
        </row>
        <row r="4061">
          <cell r="C4061">
            <v>810903.60459455615</v>
          </cell>
        </row>
        <row r="4062">
          <cell r="C4062">
            <v>613708.64649332175</v>
          </cell>
        </row>
        <row r="4063">
          <cell r="C4063">
            <v>158637.2349514669</v>
          </cell>
        </row>
        <row r="4064">
          <cell r="C4064">
            <v>1229785.8127916385</v>
          </cell>
        </row>
        <row r="4065">
          <cell r="C4065">
            <v>1032112.4836857589</v>
          </cell>
        </row>
        <row r="4066">
          <cell r="C4066">
            <v>1060599.5743959562</v>
          </cell>
        </row>
        <row r="4067">
          <cell r="C4067">
            <v>1566761.2244135747</v>
          </cell>
        </row>
        <row r="4068">
          <cell r="C4068">
            <v>1055014.0759237851</v>
          </cell>
        </row>
        <row r="4069">
          <cell r="C4069">
            <v>2044798.8142169202</v>
          </cell>
        </row>
        <row r="4070">
          <cell r="C4070">
            <v>1069202.1360573564</v>
          </cell>
        </row>
        <row r="4071">
          <cell r="C4071">
            <v>596241.37199601717</v>
          </cell>
        </row>
        <row r="4072">
          <cell r="C4072">
            <v>1170007.0776322372</v>
          </cell>
        </row>
        <row r="4073">
          <cell r="C4073">
            <v>1070429.187140442</v>
          </cell>
        </row>
        <row r="4074">
          <cell r="C4074">
            <v>1119728.0291619201</v>
          </cell>
        </row>
        <row r="4075">
          <cell r="C4075">
            <v>891661.82320683554</v>
          </cell>
        </row>
        <row r="4076">
          <cell r="C4076">
            <v>1083415.0286882319</v>
          </cell>
        </row>
        <row r="4077">
          <cell r="C4077">
            <v>1592938.6950783646</v>
          </cell>
        </row>
        <row r="4078">
          <cell r="C4078">
            <v>967708.98830052081</v>
          </cell>
        </row>
        <row r="4079">
          <cell r="C4079">
            <v>1140995.8991856307</v>
          </cell>
        </row>
        <row r="4080">
          <cell r="C4080">
            <v>894848.45269958104</v>
          </cell>
        </row>
        <row r="4081">
          <cell r="C4081">
            <v>131840.54945661174</v>
          </cell>
        </row>
        <row r="4082">
          <cell r="C4082">
            <v>914173.85408078856</v>
          </cell>
        </row>
        <row r="4083">
          <cell r="C4083">
            <v>1125708.2631459071</v>
          </cell>
        </row>
        <row r="4084">
          <cell r="C4084">
            <v>443804.80734791839</v>
          </cell>
        </row>
        <row r="4085">
          <cell r="C4085">
            <v>1301475.7126895199</v>
          </cell>
        </row>
        <row r="4086">
          <cell r="C4086">
            <v>1321194.8441926492</v>
          </cell>
        </row>
        <row r="4087">
          <cell r="C4087">
            <v>965872.81900420133</v>
          </cell>
        </row>
        <row r="4088">
          <cell r="C4088">
            <v>1036860.3365437945</v>
          </cell>
        </row>
        <row r="4089">
          <cell r="C4089">
            <v>1310124.7099544925</v>
          </cell>
        </row>
        <row r="4090">
          <cell r="C4090">
            <v>814310.05185679439</v>
          </cell>
        </row>
        <row r="4091">
          <cell r="C4091">
            <v>636392.15507491189</v>
          </cell>
        </row>
        <row r="4092">
          <cell r="C4092">
            <v>336196.33705581608</v>
          </cell>
        </row>
        <row r="4093">
          <cell r="C4093">
            <v>1230767.5558083891</v>
          </cell>
        </row>
        <row r="4094">
          <cell r="C4094">
            <v>980765.81474105164</v>
          </cell>
        </row>
        <row r="4095">
          <cell r="C4095">
            <v>1154042.5413054475</v>
          </cell>
        </row>
        <row r="4096">
          <cell r="C4096">
            <v>901921.82204324065</v>
          </cell>
        </row>
        <row r="4097">
          <cell r="C4097">
            <v>822476.84448616439</v>
          </cell>
        </row>
        <row r="4098">
          <cell r="C4098">
            <v>-251361.88164583128</v>
          </cell>
        </row>
        <row r="4099">
          <cell r="C4099">
            <v>912934.13201597775</v>
          </cell>
        </row>
        <row r="4100">
          <cell r="C4100">
            <v>812577.36847729154</v>
          </cell>
        </row>
        <row r="4101">
          <cell r="C4101">
            <v>969160.14615117013</v>
          </cell>
        </row>
        <row r="4102">
          <cell r="C4102">
            <v>1751617.2871886129</v>
          </cell>
        </row>
        <row r="4103">
          <cell r="C4103">
            <v>813989.37064391002</v>
          </cell>
        </row>
        <row r="4104">
          <cell r="C4104">
            <v>762785.34540243179</v>
          </cell>
        </row>
        <row r="4105">
          <cell r="C4105">
            <v>943428.71079704037</v>
          </cell>
        </row>
        <row r="4106">
          <cell r="C4106">
            <v>772596.70784556773</v>
          </cell>
        </row>
        <row r="4107">
          <cell r="C4107">
            <v>-809466.08730564173</v>
          </cell>
        </row>
        <row r="4108">
          <cell r="C4108">
            <v>1498219.1370739681</v>
          </cell>
        </row>
        <row r="4109">
          <cell r="C4109">
            <v>637408.0859364582</v>
          </cell>
        </row>
        <row r="4110">
          <cell r="C4110">
            <v>865970.15638064325</v>
          </cell>
        </row>
        <row r="4111">
          <cell r="C4111">
            <v>1041145.883692794</v>
          </cell>
        </row>
        <row r="4112">
          <cell r="C4112">
            <v>1137784.3377504502</v>
          </cell>
        </row>
        <row r="4113">
          <cell r="C4113">
            <v>1089057.9725634109</v>
          </cell>
        </row>
        <row r="4114">
          <cell r="C4114">
            <v>1188752.1303940485</v>
          </cell>
        </row>
        <row r="4115">
          <cell r="C4115">
            <v>1284532.8109323292</v>
          </cell>
        </row>
        <row r="4116">
          <cell r="C4116">
            <v>721697.50543555757</v>
          </cell>
        </row>
        <row r="4117">
          <cell r="C4117">
            <v>1146190.2703569937</v>
          </cell>
        </row>
        <row r="4118">
          <cell r="C4118">
            <v>828375.52157307544</v>
          </cell>
        </row>
        <row r="4119">
          <cell r="C4119">
            <v>478892.82889570366</v>
          </cell>
        </row>
        <row r="4120">
          <cell r="C4120">
            <v>1233081.9699233782</v>
          </cell>
        </row>
        <row r="4121">
          <cell r="C4121">
            <v>1222913.829713692</v>
          </cell>
        </row>
        <row r="4122">
          <cell r="C4122">
            <v>1386540.8980952408</v>
          </cell>
        </row>
        <row r="4123">
          <cell r="C4123">
            <v>719753.025702802</v>
          </cell>
        </row>
        <row r="4124">
          <cell r="C4124">
            <v>876551.62366319785</v>
          </cell>
        </row>
        <row r="4125">
          <cell r="C4125">
            <v>558795.28342552925</v>
          </cell>
        </row>
        <row r="4126">
          <cell r="C4126">
            <v>680380.92289524572</v>
          </cell>
        </row>
        <row r="4127">
          <cell r="C4127">
            <v>1648048.114003096</v>
          </cell>
        </row>
        <row r="4128">
          <cell r="C4128">
            <v>665910.1913483314</v>
          </cell>
        </row>
        <row r="4129">
          <cell r="C4129">
            <v>602489.40768471174</v>
          </cell>
        </row>
        <row r="4130">
          <cell r="C4130">
            <v>1503953.7378767314</v>
          </cell>
        </row>
        <row r="4131">
          <cell r="C4131">
            <v>1360387.4798255397</v>
          </cell>
        </row>
        <row r="4132">
          <cell r="C4132">
            <v>574508.92970942787</v>
          </cell>
        </row>
        <row r="4133">
          <cell r="C4133">
            <v>1288632.3171493576</v>
          </cell>
        </row>
        <row r="4134">
          <cell r="C4134">
            <v>893727.81257895543</v>
          </cell>
        </row>
        <row r="4135">
          <cell r="C4135">
            <v>223476.50173273776</v>
          </cell>
        </row>
        <row r="4136">
          <cell r="C4136">
            <v>690647.43253756105</v>
          </cell>
        </row>
        <row r="4137">
          <cell r="C4137">
            <v>1126820.4796343413</v>
          </cell>
        </row>
        <row r="4138">
          <cell r="C4138">
            <v>1068680.7834108265</v>
          </cell>
        </row>
        <row r="4139">
          <cell r="C4139">
            <v>1564969.827298122</v>
          </cell>
        </row>
        <row r="4140">
          <cell r="C4140">
            <v>1182729.6373878077</v>
          </cell>
        </row>
        <row r="4141">
          <cell r="C4141">
            <v>939406.10764365084</v>
          </cell>
        </row>
        <row r="4142">
          <cell r="C4142">
            <v>1735235.5674171411</v>
          </cell>
        </row>
        <row r="4143">
          <cell r="C4143">
            <v>1132368.6999183211</v>
          </cell>
        </row>
        <row r="4144">
          <cell r="C4144">
            <v>1454711.5879977359</v>
          </cell>
        </row>
        <row r="4145">
          <cell r="C4145">
            <v>225375.01292931824</v>
          </cell>
        </row>
        <row r="4146">
          <cell r="C4146">
            <v>826729.8398840318</v>
          </cell>
        </row>
        <row r="4147">
          <cell r="C4147">
            <v>738643.95569553098</v>
          </cell>
        </row>
        <row r="4148">
          <cell r="C4148">
            <v>567160.55052311486</v>
          </cell>
        </row>
        <row r="4149">
          <cell r="C4149">
            <v>312278.39765077003</v>
          </cell>
        </row>
        <row r="4150">
          <cell r="C4150">
            <v>635662.09375997481</v>
          </cell>
        </row>
        <row r="4151">
          <cell r="C4151">
            <v>1298363.4040977908</v>
          </cell>
        </row>
        <row r="4152">
          <cell r="C4152">
            <v>1249998.0907829991</v>
          </cell>
        </row>
        <row r="4153">
          <cell r="C4153">
            <v>804563.97741258773</v>
          </cell>
        </row>
        <row r="4154">
          <cell r="C4154">
            <v>972316.43025866547</v>
          </cell>
        </row>
        <row r="4155">
          <cell r="C4155">
            <v>695521.57732180692</v>
          </cell>
        </row>
        <row r="4156">
          <cell r="C4156">
            <v>1108787.7813206206</v>
          </cell>
        </row>
        <row r="4157">
          <cell r="C4157">
            <v>1650759.4862289652</v>
          </cell>
        </row>
        <row r="4158">
          <cell r="C4158">
            <v>848507.89904989314</v>
          </cell>
        </row>
        <row r="4159">
          <cell r="C4159">
            <v>1183762.7982595486</v>
          </cell>
        </row>
        <row r="4160">
          <cell r="C4160">
            <v>1077966.8591310964</v>
          </cell>
        </row>
        <row r="4161">
          <cell r="C4161">
            <v>1270290.965890456</v>
          </cell>
        </row>
        <row r="4162">
          <cell r="C4162">
            <v>276220.20402383839</v>
          </cell>
        </row>
        <row r="4163">
          <cell r="C4163">
            <v>1354318.2596649916</v>
          </cell>
        </row>
        <row r="4164">
          <cell r="C4164">
            <v>687797.35080931243</v>
          </cell>
        </row>
        <row r="4165">
          <cell r="C4165">
            <v>1049291.1877688353</v>
          </cell>
        </row>
        <row r="4166">
          <cell r="C4166">
            <v>1305612.0171610569</v>
          </cell>
        </row>
        <row r="4167">
          <cell r="C4167">
            <v>1593956.9823391275</v>
          </cell>
        </row>
        <row r="4168">
          <cell r="C4168">
            <v>855090.72195982328</v>
          </cell>
        </row>
        <row r="4169">
          <cell r="C4169">
            <v>1515740.9372033321</v>
          </cell>
        </row>
        <row r="4170">
          <cell r="C4170">
            <v>483454.94931255531</v>
          </cell>
        </row>
        <row r="4171">
          <cell r="C4171">
            <v>633502.4249106755</v>
          </cell>
        </row>
        <row r="4172">
          <cell r="C4172">
            <v>1015741.8674962157</v>
          </cell>
        </row>
        <row r="4173">
          <cell r="C4173">
            <v>1468490.4954094598</v>
          </cell>
        </row>
        <row r="4174">
          <cell r="C4174">
            <v>353227.06248195877</v>
          </cell>
        </row>
        <row r="4175">
          <cell r="C4175">
            <v>937421.22317655035</v>
          </cell>
        </row>
        <row r="4176">
          <cell r="C4176">
            <v>1641015.3190114528</v>
          </cell>
        </row>
        <row r="4177">
          <cell r="C4177">
            <v>413885.5556025675</v>
          </cell>
        </row>
        <row r="4178">
          <cell r="C4178">
            <v>1164920.9124706599</v>
          </cell>
        </row>
        <row r="4179">
          <cell r="C4179">
            <v>127567.28544189839</v>
          </cell>
        </row>
        <row r="4180">
          <cell r="C4180">
            <v>996230.5867004504</v>
          </cell>
        </row>
        <row r="4181">
          <cell r="C4181">
            <v>886939.11626064719</v>
          </cell>
        </row>
        <row r="4182">
          <cell r="C4182">
            <v>286978.67826095305</v>
          </cell>
        </row>
        <row r="4183">
          <cell r="C4183">
            <v>465522.63462887099</v>
          </cell>
        </row>
        <row r="4184">
          <cell r="C4184">
            <v>1260591.8290484161</v>
          </cell>
        </row>
        <row r="4185">
          <cell r="C4185">
            <v>907586.92990502517</v>
          </cell>
        </row>
        <row r="4186">
          <cell r="C4186">
            <v>1258155.6319185558</v>
          </cell>
        </row>
        <row r="4187">
          <cell r="C4187">
            <v>1102891.8699963819</v>
          </cell>
        </row>
        <row r="4188">
          <cell r="C4188">
            <v>1159685.5697503274</v>
          </cell>
        </row>
        <row r="4189">
          <cell r="C4189">
            <v>420557.30072651955</v>
          </cell>
        </row>
        <row r="4190">
          <cell r="C4190">
            <v>768577.15175654995</v>
          </cell>
        </row>
        <row r="4191">
          <cell r="C4191">
            <v>1057930.4779557078</v>
          </cell>
        </row>
        <row r="4192">
          <cell r="C4192">
            <v>868781.28162587131</v>
          </cell>
        </row>
        <row r="4193">
          <cell r="C4193">
            <v>1031925.3218898423</v>
          </cell>
        </row>
        <row r="4194">
          <cell r="C4194">
            <v>1071487.9372109836</v>
          </cell>
        </row>
        <row r="4195">
          <cell r="C4195">
            <v>1252450.8810670176</v>
          </cell>
        </row>
        <row r="4196">
          <cell r="C4196">
            <v>-12406.327314194641</v>
          </cell>
        </row>
        <row r="4197">
          <cell r="C4197">
            <v>541825.56848894758</v>
          </cell>
        </row>
        <row r="4198">
          <cell r="C4198">
            <v>1030671.4843795567</v>
          </cell>
        </row>
        <row r="4199">
          <cell r="C4199">
            <v>756500.38793062791</v>
          </cell>
        </row>
        <row r="4200">
          <cell r="C4200">
            <v>190498.50118337153</v>
          </cell>
        </row>
        <row r="4201">
          <cell r="C4201">
            <v>1073700.3691672541</v>
          </cell>
        </row>
        <row r="4202">
          <cell r="C4202">
            <v>1302771.4634890794</v>
          </cell>
        </row>
        <row r="4203">
          <cell r="C4203">
            <v>864944.65009299805</v>
          </cell>
        </row>
        <row r="4204">
          <cell r="C4204">
            <v>682203.86075664137</v>
          </cell>
        </row>
        <row r="4205">
          <cell r="C4205">
            <v>1207636.5738739818</v>
          </cell>
        </row>
        <row r="4206">
          <cell r="C4206">
            <v>1208291.8056763581</v>
          </cell>
        </row>
        <row r="4207">
          <cell r="C4207">
            <v>-486856.31588053377</v>
          </cell>
        </row>
        <row r="4208">
          <cell r="C4208">
            <v>1234061.0974755562</v>
          </cell>
        </row>
        <row r="4209">
          <cell r="C4209">
            <v>1328990.6531692836</v>
          </cell>
        </row>
        <row r="4210">
          <cell r="C4210">
            <v>648324.9808790274</v>
          </cell>
        </row>
        <row r="4211">
          <cell r="C4211">
            <v>736606.80412534764</v>
          </cell>
        </row>
        <row r="4212">
          <cell r="C4212">
            <v>763631.85136648396</v>
          </cell>
        </row>
        <row r="4213">
          <cell r="C4213">
            <v>1421411.4638315695</v>
          </cell>
        </row>
        <row r="4214">
          <cell r="C4214">
            <v>419361.17116524384</v>
          </cell>
        </row>
        <row r="4215">
          <cell r="C4215">
            <v>1155809.2544294517</v>
          </cell>
        </row>
        <row r="4216">
          <cell r="C4216">
            <v>1377186.1391999964</v>
          </cell>
        </row>
        <row r="4217">
          <cell r="C4217">
            <v>813010.8839002708</v>
          </cell>
        </row>
        <row r="4218">
          <cell r="C4218">
            <v>664594.07931142743</v>
          </cell>
        </row>
        <row r="4219">
          <cell r="C4219">
            <v>997991.46629383473</v>
          </cell>
        </row>
        <row r="4220">
          <cell r="C4220">
            <v>1296370.9727120462</v>
          </cell>
        </row>
        <row r="4221">
          <cell r="C4221">
            <v>1065387.7687945084</v>
          </cell>
        </row>
        <row r="4222">
          <cell r="C4222">
            <v>140043.01082518476</v>
          </cell>
        </row>
        <row r="4223">
          <cell r="C4223">
            <v>1390888.0879187663</v>
          </cell>
        </row>
        <row r="4224">
          <cell r="C4224">
            <v>427479.41961657</v>
          </cell>
        </row>
        <row r="4225">
          <cell r="C4225">
            <v>1219201.1577342192</v>
          </cell>
        </row>
        <row r="4226">
          <cell r="C4226">
            <v>1137821.0849499863</v>
          </cell>
        </row>
        <row r="4227">
          <cell r="C4227">
            <v>928746.76396586199</v>
          </cell>
        </row>
        <row r="4228">
          <cell r="C4228">
            <v>-133309.34123474942</v>
          </cell>
        </row>
        <row r="4229">
          <cell r="C4229">
            <v>1125294.2556995528</v>
          </cell>
        </row>
        <row r="4230">
          <cell r="C4230">
            <v>1205934.9346038054</v>
          </cell>
        </row>
        <row r="4231">
          <cell r="C4231">
            <v>629028.98195535154</v>
          </cell>
        </row>
        <row r="4232">
          <cell r="C4232">
            <v>926658.81963545666</v>
          </cell>
        </row>
        <row r="4233">
          <cell r="C4233">
            <v>1456260.3739791433</v>
          </cell>
        </row>
        <row r="4234">
          <cell r="C4234">
            <v>1178429.5955172163</v>
          </cell>
        </row>
        <row r="4235">
          <cell r="C4235">
            <v>1366978.7661448577</v>
          </cell>
        </row>
        <row r="4236">
          <cell r="C4236">
            <v>567808.27326375712</v>
          </cell>
        </row>
        <row r="4237">
          <cell r="C4237">
            <v>1476542.0277466718</v>
          </cell>
        </row>
        <row r="4238">
          <cell r="C4238">
            <v>1494634.2423084336</v>
          </cell>
        </row>
        <row r="4239">
          <cell r="C4239">
            <v>1026291.8598316174</v>
          </cell>
        </row>
        <row r="4240">
          <cell r="C4240">
            <v>1197368.8197774466</v>
          </cell>
        </row>
        <row r="4241">
          <cell r="C4241">
            <v>1875219.4294345614</v>
          </cell>
        </row>
        <row r="4242">
          <cell r="C4242">
            <v>931083.58653270558</v>
          </cell>
        </row>
        <row r="4243">
          <cell r="C4243">
            <v>863351.95622984564</v>
          </cell>
        </row>
        <row r="4244">
          <cell r="C4244">
            <v>893178.91064877552</v>
          </cell>
        </row>
        <row r="4245">
          <cell r="C4245">
            <v>1388488.7575239956</v>
          </cell>
        </row>
        <row r="4246">
          <cell r="C4246">
            <v>950655.83303311153</v>
          </cell>
        </row>
        <row r="4247">
          <cell r="C4247">
            <v>2271760.8102197438</v>
          </cell>
        </row>
        <row r="4248">
          <cell r="C4248">
            <v>1271006.3246621932</v>
          </cell>
        </row>
        <row r="4249">
          <cell r="C4249">
            <v>1302959.1459927002</v>
          </cell>
        </row>
        <row r="4250">
          <cell r="C4250">
            <v>1077319.9818666617</v>
          </cell>
        </row>
        <row r="4251">
          <cell r="C4251">
            <v>1782967.8744971168</v>
          </cell>
        </row>
        <row r="4252">
          <cell r="C4252">
            <v>1290201.003418765</v>
          </cell>
        </row>
        <row r="4253">
          <cell r="C4253">
            <v>455179.18884825124</v>
          </cell>
        </row>
        <row r="4254">
          <cell r="C4254">
            <v>929808.02452370955</v>
          </cell>
        </row>
        <row r="4255">
          <cell r="C4255">
            <v>1281937.40385563</v>
          </cell>
        </row>
        <row r="4256">
          <cell r="C4256">
            <v>834554.4973349733</v>
          </cell>
        </row>
        <row r="4257">
          <cell r="C4257">
            <v>760947.8726218848</v>
          </cell>
        </row>
        <row r="4258">
          <cell r="C4258">
            <v>422560.7669840618</v>
          </cell>
        </row>
        <row r="4259">
          <cell r="C4259">
            <v>1024168.8719294496</v>
          </cell>
        </row>
        <row r="4260">
          <cell r="C4260">
            <v>938120.53560098947</v>
          </cell>
        </row>
        <row r="4261">
          <cell r="C4261">
            <v>1402599.6745440131</v>
          </cell>
        </row>
        <row r="4262">
          <cell r="C4262">
            <v>1324386.5397285945</v>
          </cell>
        </row>
        <row r="4263">
          <cell r="C4263">
            <v>579904.00285520125</v>
          </cell>
        </row>
        <row r="4264">
          <cell r="C4264">
            <v>1294202.3450544353</v>
          </cell>
        </row>
        <row r="4265">
          <cell r="C4265">
            <v>465177.9005440576</v>
          </cell>
        </row>
        <row r="4266">
          <cell r="C4266">
            <v>1142495.0523063268</v>
          </cell>
        </row>
        <row r="4267">
          <cell r="C4267">
            <v>964235.87540672603</v>
          </cell>
        </row>
        <row r="4268">
          <cell r="C4268">
            <v>1117619.5964652672</v>
          </cell>
        </row>
        <row r="4269">
          <cell r="C4269">
            <v>1024949.3331842993</v>
          </cell>
        </row>
        <row r="4270">
          <cell r="C4270">
            <v>779380.95054740075</v>
          </cell>
        </row>
        <row r="4271">
          <cell r="C4271">
            <v>1023947.7352433091</v>
          </cell>
        </row>
        <row r="4272">
          <cell r="C4272">
            <v>1553190.5686068707</v>
          </cell>
        </row>
        <row r="4273">
          <cell r="C4273">
            <v>1121407.1553748311</v>
          </cell>
        </row>
        <row r="4274">
          <cell r="C4274">
            <v>850581.46303763741</v>
          </cell>
        </row>
        <row r="4275">
          <cell r="C4275">
            <v>791414.39912297763</v>
          </cell>
        </row>
        <row r="4276">
          <cell r="C4276">
            <v>1897569.8817181098</v>
          </cell>
        </row>
        <row r="4277">
          <cell r="C4277">
            <v>1035784.89090872</v>
          </cell>
        </row>
        <row r="4278">
          <cell r="C4278">
            <v>1274737.2225938023</v>
          </cell>
        </row>
        <row r="4279">
          <cell r="C4279">
            <v>879780.29998115846</v>
          </cell>
        </row>
        <row r="4280">
          <cell r="C4280">
            <v>1283359.7662814416</v>
          </cell>
        </row>
        <row r="4281">
          <cell r="C4281">
            <v>1137824.7136272856</v>
          </cell>
        </row>
        <row r="4282">
          <cell r="C4282">
            <v>24222.435241628322</v>
          </cell>
        </row>
        <row r="4283">
          <cell r="C4283">
            <v>432583.5470561363</v>
          </cell>
        </row>
        <row r="4284">
          <cell r="C4284">
            <v>542943.12321933755</v>
          </cell>
        </row>
        <row r="4285">
          <cell r="C4285">
            <v>620351.55611120909</v>
          </cell>
        </row>
        <row r="4286">
          <cell r="C4286">
            <v>739168.53286678449</v>
          </cell>
        </row>
        <row r="4287">
          <cell r="C4287">
            <v>951357.01937974046</v>
          </cell>
        </row>
        <row r="4288">
          <cell r="C4288">
            <v>882261.13329351647</v>
          </cell>
        </row>
        <row r="4289">
          <cell r="C4289">
            <v>626074.14508378762</v>
          </cell>
        </row>
        <row r="4290">
          <cell r="C4290">
            <v>1022430.8703757784</v>
          </cell>
        </row>
        <row r="4291">
          <cell r="C4291">
            <v>988245.55704633892</v>
          </cell>
        </row>
        <row r="4292">
          <cell r="C4292">
            <v>1186776.9727835157</v>
          </cell>
        </row>
        <row r="4293">
          <cell r="C4293">
            <v>1249532.8227885105</v>
          </cell>
        </row>
        <row r="4294">
          <cell r="C4294">
            <v>402657.24049944582</v>
          </cell>
        </row>
        <row r="4295">
          <cell r="C4295">
            <v>647175.73509587557</v>
          </cell>
        </row>
        <row r="4296">
          <cell r="C4296">
            <v>700998.51231987157</v>
          </cell>
        </row>
        <row r="4297">
          <cell r="C4297">
            <v>1118283.9384926322</v>
          </cell>
        </row>
        <row r="4298">
          <cell r="C4298">
            <v>1181808.9073468093</v>
          </cell>
        </row>
        <row r="4299">
          <cell r="C4299">
            <v>831138.81855414016</v>
          </cell>
        </row>
        <row r="4300">
          <cell r="C4300">
            <v>761072.02850221912</v>
          </cell>
        </row>
        <row r="4301">
          <cell r="C4301">
            <v>1238961.0865128599</v>
          </cell>
        </row>
        <row r="4302">
          <cell r="C4302">
            <v>459166.8630909177</v>
          </cell>
        </row>
        <row r="4303">
          <cell r="C4303">
            <v>838755.66487778036</v>
          </cell>
        </row>
        <row r="4304">
          <cell r="C4304">
            <v>1364902.0651943553</v>
          </cell>
        </row>
        <row r="4305">
          <cell r="C4305">
            <v>1577151.489134199</v>
          </cell>
        </row>
        <row r="4306">
          <cell r="C4306">
            <v>1035228.4831119125</v>
          </cell>
        </row>
        <row r="4307">
          <cell r="C4307">
            <v>1021192.0933597827</v>
          </cell>
        </row>
        <row r="4308">
          <cell r="C4308">
            <v>719960.47099241614</v>
          </cell>
        </row>
        <row r="4309">
          <cell r="C4309">
            <v>864015.69880776014</v>
          </cell>
        </row>
        <row r="4310">
          <cell r="C4310">
            <v>914008.79560829175</v>
          </cell>
        </row>
        <row r="4311">
          <cell r="C4311">
            <v>1212053.5676405169</v>
          </cell>
        </row>
        <row r="4312">
          <cell r="C4312">
            <v>1126310.1963733088</v>
          </cell>
        </row>
        <row r="4313">
          <cell r="C4313">
            <v>462170.0092132896</v>
          </cell>
        </row>
        <row r="4314">
          <cell r="C4314">
            <v>670183.87270850874</v>
          </cell>
        </row>
        <row r="4315">
          <cell r="C4315">
            <v>1099947.2678363353</v>
          </cell>
        </row>
        <row r="4316">
          <cell r="C4316">
            <v>1181962.7489385887</v>
          </cell>
        </row>
        <row r="4317">
          <cell r="C4317">
            <v>620693.79032062297</v>
          </cell>
        </row>
        <row r="4318">
          <cell r="C4318">
            <v>1089074.3919591294</v>
          </cell>
        </row>
        <row r="4319">
          <cell r="C4319">
            <v>940090.00519872212</v>
          </cell>
        </row>
        <row r="4320">
          <cell r="C4320">
            <v>383026.81104255002</v>
          </cell>
        </row>
        <row r="4321">
          <cell r="C4321">
            <v>924195.69288185006</v>
          </cell>
        </row>
        <row r="4322">
          <cell r="C4322">
            <v>962581.42158143758</v>
          </cell>
        </row>
        <row r="4323">
          <cell r="C4323">
            <v>1526502.7332502531</v>
          </cell>
        </row>
        <row r="4324">
          <cell r="C4324">
            <v>1097867.8974076486</v>
          </cell>
        </row>
        <row r="4325">
          <cell r="C4325">
            <v>394718.33193798631</v>
          </cell>
        </row>
        <row r="4326">
          <cell r="C4326">
            <v>704053.09819303756</v>
          </cell>
        </row>
        <row r="4327">
          <cell r="C4327">
            <v>1396084.0005816731</v>
          </cell>
        </row>
        <row r="4328">
          <cell r="C4328">
            <v>1139725.819223139</v>
          </cell>
        </row>
        <row r="4329">
          <cell r="C4329">
            <v>897890.49334115512</v>
          </cell>
        </row>
        <row r="4330">
          <cell r="C4330">
            <v>1255046.0844555015</v>
          </cell>
        </row>
        <row r="4331">
          <cell r="C4331">
            <v>1530062.9025359498</v>
          </cell>
        </row>
        <row r="4332">
          <cell r="C4332">
            <v>1014178.2181796699</v>
          </cell>
        </row>
        <row r="4333">
          <cell r="C4333">
            <v>911245.07791237382</v>
          </cell>
        </row>
        <row r="4334">
          <cell r="C4334">
            <v>1384283.8605433116</v>
          </cell>
        </row>
        <row r="4335">
          <cell r="C4335">
            <v>767901.03446422541</v>
          </cell>
        </row>
        <row r="4336">
          <cell r="C4336">
            <v>1122320.5256345393</v>
          </cell>
        </row>
        <row r="4337">
          <cell r="C4337">
            <v>982998.51075109607</v>
          </cell>
        </row>
        <row r="4338">
          <cell r="C4338">
            <v>936422.60431807709</v>
          </cell>
        </row>
        <row r="4339">
          <cell r="C4339">
            <v>740109.28116425825</v>
          </cell>
        </row>
        <row r="4340">
          <cell r="C4340">
            <v>357201.86105163174</v>
          </cell>
        </row>
        <row r="4341">
          <cell r="C4341">
            <v>1008237.276315966</v>
          </cell>
        </row>
        <row r="4342">
          <cell r="C4342">
            <v>883167.51128129894</v>
          </cell>
        </row>
        <row r="4343">
          <cell r="C4343">
            <v>936245.02095753409</v>
          </cell>
        </row>
        <row r="4344">
          <cell r="C4344">
            <v>769516.0109499509</v>
          </cell>
        </row>
        <row r="4345">
          <cell r="C4345">
            <v>73722.012447219226</v>
          </cell>
        </row>
        <row r="4346">
          <cell r="C4346">
            <v>-192853.82516593463</v>
          </cell>
        </row>
        <row r="4347">
          <cell r="C4347">
            <v>1551901.6949814584</v>
          </cell>
        </row>
        <row r="4348">
          <cell r="C4348">
            <v>954792.24774047732</v>
          </cell>
        </row>
        <row r="4349">
          <cell r="C4349">
            <v>1760061.1621023961</v>
          </cell>
        </row>
        <row r="4350">
          <cell r="C4350">
            <v>704733.12266297615</v>
          </cell>
        </row>
        <row r="4351">
          <cell r="C4351">
            <v>954239.12942052272</v>
          </cell>
        </row>
        <row r="4352">
          <cell r="C4352">
            <v>1499478.6071903978</v>
          </cell>
        </row>
        <row r="4353">
          <cell r="C4353">
            <v>1417080.0761444529</v>
          </cell>
        </row>
        <row r="4354">
          <cell r="C4354">
            <v>954618.92606036901</v>
          </cell>
        </row>
        <row r="4355">
          <cell r="C4355">
            <v>902126.66887231346</v>
          </cell>
        </row>
        <row r="4356">
          <cell r="C4356">
            <v>1204692.5881424414</v>
          </cell>
        </row>
        <row r="4357">
          <cell r="C4357">
            <v>1343647.2406850345</v>
          </cell>
        </row>
        <row r="4358">
          <cell r="C4358">
            <v>1296000.0047676691</v>
          </cell>
        </row>
        <row r="4359">
          <cell r="C4359">
            <v>850577.87166805984</v>
          </cell>
        </row>
        <row r="4360">
          <cell r="C4360">
            <v>868097.30579904153</v>
          </cell>
        </row>
        <row r="4361">
          <cell r="C4361">
            <v>468341.51896958076</v>
          </cell>
        </row>
        <row r="4362">
          <cell r="C4362">
            <v>1201893.037391416</v>
          </cell>
        </row>
        <row r="4363">
          <cell r="C4363">
            <v>989900.75983604428</v>
          </cell>
        </row>
        <row r="4364">
          <cell r="C4364">
            <v>570380.24751547317</v>
          </cell>
        </row>
        <row r="4365">
          <cell r="C4365">
            <v>965023.68882692873</v>
          </cell>
        </row>
        <row r="4366">
          <cell r="C4366">
            <v>884362.9470374434</v>
          </cell>
        </row>
        <row r="4367">
          <cell r="C4367">
            <v>763733.17233950784</v>
          </cell>
        </row>
        <row r="4368">
          <cell r="C4368">
            <v>998846.75390365545</v>
          </cell>
        </row>
        <row r="4369">
          <cell r="C4369">
            <v>1121378.1133989657</v>
          </cell>
        </row>
        <row r="4370">
          <cell r="C4370">
            <v>1109368.9731325584</v>
          </cell>
        </row>
        <row r="4371">
          <cell r="C4371">
            <v>688117.69154620077</v>
          </cell>
        </row>
        <row r="4372">
          <cell r="C4372">
            <v>1563323.5939135663</v>
          </cell>
        </row>
        <row r="4373">
          <cell r="C4373">
            <v>819144.97167051898</v>
          </cell>
        </row>
        <row r="4374">
          <cell r="C4374">
            <v>699330.20267014531</v>
          </cell>
        </row>
        <row r="4375">
          <cell r="C4375">
            <v>1302011.9629998985</v>
          </cell>
        </row>
        <row r="4376">
          <cell r="C4376">
            <v>1442589.9290693293</v>
          </cell>
        </row>
        <row r="4377">
          <cell r="C4377">
            <v>768424.56362296455</v>
          </cell>
        </row>
        <row r="4378">
          <cell r="C4378">
            <v>811170.39054667123</v>
          </cell>
        </row>
        <row r="4379">
          <cell r="C4379">
            <v>1561097.4986039302</v>
          </cell>
        </row>
        <row r="4380">
          <cell r="C4380">
            <v>1350791.1090864153</v>
          </cell>
        </row>
        <row r="4381">
          <cell r="C4381">
            <v>1158096.676210376</v>
          </cell>
        </row>
        <row r="4382">
          <cell r="C4382">
            <v>971847.00855829893</v>
          </cell>
        </row>
        <row r="4383">
          <cell r="C4383">
            <v>502356.02160682477</v>
          </cell>
        </row>
        <row r="4384">
          <cell r="C4384">
            <v>1423093.1329669389</v>
          </cell>
        </row>
        <row r="4385">
          <cell r="C4385">
            <v>677828.41743114812</v>
          </cell>
        </row>
        <row r="4386">
          <cell r="C4386">
            <v>973222.34712709743</v>
          </cell>
        </row>
        <row r="4387">
          <cell r="C4387">
            <v>154471.93766769685</v>
          </cell>
        </row>
        <row r="4388">
          <cell r="C4388">
            <v>485560.36485585425</v>
          </cell>
        </row>
        <row r="4389">
          <cell r="C4389">
            <v>1342027.5525358217</v>
          </cell>
        </row>
        <row r="4390">
          <cell r="C4390">
            <v>1192115.3532637148</v>
          </cell>
        </row>
        <row r="4391">
          <cell r="C4391">
            <v>-602107.10969586438</v>
          </cell>
        </row>
        <row r="4392">
          <cell r="C4392">
            <v>1014896.1740750069</v>
          </cell>
        </row>
        <row r="4393">
          <cell r="C4393">
            <v>565142.65085852938</v>
          </cell>
        </row>
        <row r="4394">
          <cell r="C4394">
            <v>1048597.6530199305</v>
          </cell>
        </row>
        <row r="4395">
          <cell r="C4395">
            <v>689944.96585093951</v>
          </cell>
        </row>
        <row r="4396">
          <cell r="C4396">
            <v>85956.491447851411</v>
          </cell>
        </row>
        <row r="4397">
          <cell r="C4397">
            <v>1537765.5029302323</v>
          </cell>
        </row>
        <row r="4398">
          <cell r="C4398">
            <v>745034.31926517934</v>
          </cell>
        </row>
        <row r="4399">
          <cell r="C4399">
            <v>1321837.7002539169</v>
          </cell>
        </row>
        <row r="4400">
          <cell r="C4400">
            <v>2032411.2986947326</v>
          </cell>
        </row>
        <row r="4401">
          <cell r="C4401">
            <v>1121226.9713331927</v>
          </cell>
        </row>
        <row r="4402">
          <cell r="C4402">
            <v>887305.43076108652</v>
          </cell>
        </row>
        <row r="4403">
          <cell r="C4403">
            <v>1005638.511585118</v>
          </cell>
        </row>
        <row r="4404">
          <cell r="C4404">
            <v>1652506.4448190709</v>
          </cell>
        </row>
        <row r="4405">
          <cell r="C4405">
            <v>1022517.9004528905</v>
          </cell>
        </row>
        <row r="4406">
          <cell r="C4406">
            <v>850621.36106634093</v>
          </cell>
        </row>
        <row r="4407">
          <cell r="C4407">
            <v>815580.8534051422</v>
          </cell>
        </row>
        <row r="4408">
          <cell r="C4408">
            <v>630855.9762289403</v>
          </cell>
        </row>
        <row r="4409">
          <cell r="C4409">
            <v>1036377.0308176267</v>
          </cell>
        </row>
        <row r="4410">
          <cell r="C4410">
            <v>765972.65488087211</v>
          </cell>
        </row>
        <row r="4411">
          <cell r="C4411">
            <v>1599915.2803418762</v>
          </cell>
        </row>
        <row r="4412">
          <cell r="C4412">
            <v>869696.9934693668</v>
          </cell>
        </row>
        <row r="4413">
          <cell r="C4413">
            <v>910855.73994119128</v>
          </cell>
        </row>
        <row r="4414">
          <cell r="C4414">
            <v>830798.23346820811</v>
          </cell>
        </row>
        <row r="4415">
          <cell r="C4415">
            <v>1709969.4635442784</v>
          </cell>
        </row>
        <row r="4416">
          <cell r="C4416">
            <v>1569881.1696306039</v>
          </cell>
        </row>
        <row r="4417">
          <cell r="C4417">
            <v>1137068.1664244921</v>
          </cell>
        </row>
        <row r="4418">
          <cell r="C4418">
            <v>1098283.6821128936</v>
          </cell>
        </row>
        <row r="4419">
          <cell r="C4419">
            <v>1311877.1457497205</v>
          </cell>
        </row>
        <row r="4420">
          <cell r="C4420">
            <v>831236.37220443541</v>
          </cell>
        </row>
        <row r="4421">
          <cell r="C4421">
            <v>1118305.9386747605</v>
          </cell>
        </row>
        <row r="4422">
          <cell r="C4422">
            <v>2086306.1174832014</v>
          </cell>
        </row>
        <row r="4423">
          <cell r="C4423">
            <v>1190905.3352691575</v>
          </cell>
        </row>
        <row r="4424">
          <cell r="C4424">
            <v>986517.45870772458</v>
          </cell>
        </row>
        <row r="4425">
          <cell r="C4425">
            <v>534141.44633409474</v>
          </cell>
        </row>
        <row r="4426">
          <cell r="C4426">
            <v>1324288.7654278292</v>
          </cell>
        </row>
        <row r="4427">
          <cell r="C4427">
            <v>1511520.9408498765</v>
          </cell>
        </row>
        <row r="4428">
          <cell r="C4428">
            <v>1204692.1236397093</v>
          </cell>
        </row>
        <row r="4429">
          <cell r="C4429">
            <v>1007455.9122015655</v>
          </cell>
        </row>
        <row r="4430">
          <cell r="C4430">
            <v>1046646.1818806047</v>
          </cell>
        </row>
        <row r="4431">
          <cell r="C4431">
            <v>642621.75775865116</v>
          </cell>
        </row>
        <row r="4432">
          <cell r="C4432">
            <v>893862.32590054302</v>
          </cell>
        </row>
        <row r="4433">
          <cell r="C4433">
            <v>1130829.0070102056</v>
          </cell>
        </row>
        <row r="4434">
          <cell r="C4434">
            <v>618195.91840481258</v>
          </cell>
        </row>
        <row r="4435">
          <cell r="C4435">
            <v>976330.43098556646</v>
          </cell>
        </row>
        <row r="4436">
          <cell r="C4436">
            <v>641822.79910031846</v>
          </cell>
        </row>
        <row r="4437">
          <cell r="C4437">
            <v>1275618.608554408</v>
          </cell>
        </row>
        <row r="4438">
          <cell r="C4438">
            <v>415964.13731596142</v>
          </cell>
        </row>
        <row r="4439">
          <cell r="C4439">
            <v>939630.9377191494</v>
          </cell>
        </row>
        <row r="4440">
          <cell r="C4440">
            <v>837250.18303869141</v>
          </cell>
        </row>
        <row r="4441">
          <cell r="C4441">
            <v>1165897.5086651423</v>
          </cell>
        </row>
        <row r="4442">
          <cell r="C4442">
            <v>1865835.6173272314</v>
          </cell>
        </row>
        <row r="4443">
          <cell r="C4443">
            <v>689096.07166870101</v>
          </cell>
        </row>
        <row r="4444">
          <cell r="C4444">
            <v>1025380.1707389692</v>
          </cell>
        </row>
        <row r="4445">
          <cell r="C4445">
            <v>1100842.9533563748</v>
          </cell>
        </row>
        <row r="4446">
          <cell r="C4446">
            <v>720101.03066252347</v>
          </cell>
        </row>
        <row r="4447">
          <cell r="C4447">
            <v>1092148.8527525761</v>
          </cell>
        </row>
        <row r="4448">
          <cell r="C4448">
            <v>1259408.5239807833</v>
          </cell>
        </row>
        <row r="4449">
          <cell r="C4449">
            <v>1307293.2769007641</v>
          </cell>
        </row>
        <row r="4450">
          <cell r="C4450">
            <v>800073.33013737854</v>
          </cell>
        </row>
        <row r="4451">
          <cell r="C4451">
            <v>870027.12926894589</v>
          </cell>
        </row>
        <row r="4452">
          <cell r="C4452">
            <v>1073182.6086965401</v>
          </cell>
        </row>
        <row r="4453">
          <cell r="C4453">
            <v>1146411.3145183574</v>
          </cell>
        </row>
        <row r="4454">
          <cell r="C4454">
            <v>1136205.4687321056</v>
          </cell>
        </row>
        <row r="4455">
          <cell r="C4455">
            <v>1215119.8243057437</v>
          </cell>
        </row>
        <row r="4456">
          <cell r="C4456">
            <v>1007328.8354441867</v>
          </cell>
        </row>
        <row r="4457">
          <cell r="C4457">
            <v>-43223.948218299076</v>
          </cell>
        </row>
        <row r="4458">
          <cell r="C4458">
            <v>352827.70581220044</v>
          </cell>
        </row>
        <row r="4459">
          <cell r="C4459">
            <v>2040784.1003926522</v>
          </cell>
        </row>
        <row r="4460">
          <cell r="C4460">
            <v>836435.80198260397</v>
          </cell>
        </row>
        <row r="4461">
          <cell r="C4461">
            <v>311442.77282495052</v>
          </cell>
        </row>
        <row r="4462">
          <cell r="C4462">
            <v>723473.4861810396</v>
          </cell>
        </row>
        <row r="4463">
          <cell r="C4463">
            <v>1335855.3433482389</v>
          </cell>
        </row>
        <row r="4464">
          <cell r="C4464">
            <v>1067770.3157418557</v>
          </cell>
        </row>
        <row r="4465">
          <cell r="C4465">
            <v>1300953.3008026499</v>
          </cell>
        </row>
        <row r="4466">
          <cell r="C4466">
            <v>765035.07440874726</v>
          </cell>
        </row>
        <row r="4467">
          <cell r="C4467">
            <v>1033743.9732951296</v>
          </cell>
        </row>
        <row r="4468">
          <cell r="C4468">
            <v>992990.00976260763</v>
          </cell>
        </row>
        <row r="4469">
          <cell r="C4469">
            <v>2341370.3494836567</v>
          </cell>
        </row>
        <row r="4470">
          <cell r="C4470">
            <v>1045431.2016419612</v>
          </cell>
        </row>
        <row r="4471">
          <cell r="C4471">
            <v>957992.26229413471</v>
          </cell>
        </row>
        <row r="4472">
          <cell r="C4472">
            <v>1886704.7669111462</v>
          </cell>
        </row>
        <row r="4473">
          <cell r="C4473">
            <v>1136864.2442576692</v>
          </cell>
        </row>
        <row r="4474">
          <cell r="C4474">
            <v>1302678.6874619969</v>
          </cell>
        </row>
        <row r="4475">
          <cell r="C4475">
            <v>1101286.8530806459</v>
          </cell>
        </row>
        <row r="4476">
          <cell r="C4476">
            <v>827572.64553676429</v>
          </cell>
        </row>
        <row r="4477">
          <cell r="C4477">
            <v>1422724.9406148018</v>
          </cell>
        </row>
        <row r="4478">
          <cell r="C4478">
            <v>108525.10886935261</v>
          </cell>
        </row>
        <row r="4479">
          <cell r="C4479">
            <v>1886350.753156042</v>
          </cell>
        </row>
        <row r="4480">
          <cell r="C4480">
            <v>705381.99980230001</v>
          </cell>
        </row>
        <row r="4481">
          <cell r="C4481">
            <v>1420868.0780487424</v>
          </cell>
        </row>
        <row r="4482">
          <cell r="C4482">
            <v>1384611.7392268111</v>
          </cell>
        </row>
        <row r="4483">
          <cell r="C4483">
            <v>635214.65618986031</v>
          </cell>
        </row>
        <row r="4484">
          <cell r="C4484">
            <v>633379.49935878231</v>
          </cell>
        </row>
        <row r="4485">
          <cell r="C4485">
            <v>1383023.1583491894</v>
          </cell>
        </row>
        <row r="4486">
          <cell r="C4486">
            <v>995255.20497786463</v>
          </cell>
        </row>
        <row r="4487">
          <cell r="C4487">
            <v>2288913.9823923921</v>
          </cell>
        </row>
        <row r="4488">
          <cell r="C4488">
            <v>813808.29323848081</v>
          </cell>
        </row>
        <row r="4489">
          <cell r="C4489">
            <v>1779361.9851851286</v>
          </cell>
        </row>
        <row r="4490">
          <cell r="C4490">
            <v>381877.03591745929</v>
          </cell>
        </row>
        <row r="4491">
          <cell r="C4491">
            <v>1169549.1461084229</v>
          </cell>
        </row>
        <row r="4492">
          <cell r="C4492">
            <v>1103718.7753942942</v>
          </cell>
        </row>
        <row r="4493">
          <cell r="C4493">
            <v>990567.33305974945</v>
          </cell>
        </row>
        <row r="4494">
          <cell r="C4494">
            <v>689977.36268675211</v>
          </cell>
        </row>
        <row r="4495">
          <cell r="C4495">
            <v>1270233.4928366714</v>
          </cell>
        </row>
        <row r="4496">
          <cell r="C4496">
            <v>673700.22363950917</v>
          </cell>
        </row>
        <row r="4497">
          <cell r="C4497">
            <v>1530648.0947350338</v>
          </cell>
        </row>
        <row r="4498">
          <cell r="C4498">
            <v>1036842.3518288179</v>
          </cell>
        </row>
        <row r="4499">
          <cell r="C4499">
            <v>1323122.6421040911</v>
          </cell>
        </row>
        <row r="4500">
          <cell r="C4500">
            <v>1098890.3836951272</v>
          </cell>
        </row>
        <row r="4501">
          <cell r="C4501">
            <v>910972.93905449309</v>
          </cell>
        </row>
        <row r="4502">
          <cell r="C4502">
            <v>473235.15964409709</v>
          </cell>
        </row>
        <row r="4503">
          <cell r="C4503">
            <v>880196.96652016416</v>
          </cell>
        </row>
        <row r="4504">
          <cell r="C4504">
            <v>1404019.407049817</v>
          </cell>
        </row>
        <row r="4505">
          <cell r="C4505">
            <v>706909.66183199757</v>
          </cell>
        </row>
        <row r="4506">
          <cell r="C4506">
            <v>864963.46926839359</v>
          </cell>
        </row>
        <row r="4507">
          <cell r="C4507">
            <v>1106557.8295920168</v>
          </cell>
        </row>
        <row r="4508">
          <cell r="C4508">
            <v>1183517.8089857078</v>
          </cell>
        </row>
        <row r="4509">
          <cell r="C4509">
            <v>-118811.41425212892</v>
          </cell>
        </row>
        <row r="4510">
          <cell r="C4510">
            <v>1107355.8521235855</v>
          </cell>
        </row>
        <row r="4511">
          <cell r="C4511">
            <v>814048.77568155387</v>
          </cell>
        </row>
        <row r="4512">
          <cell r="C4512">
            <v>705686.49003690318</v>
          </cell>
        </row>
        <row r="4513">
          <cell r="C4513">
            <v>332376.64694886969</v>
          </cell>
        </row>
        <row r="4514">
          <cell r="C4514">
            <v>848137.18283739919</v>
          </cell>
        </row>
        <row r="4515">
          <cell r="C4515">
            <v>941097.09462295857</v>
          </cell>
        </row>
        <row r="4516">
          <cell r="C4516">
            <v>194251.84769910481</v>
          </cell>
        </row>
        <row r="4517">
          <cell r="C4517">
            <v>1250980.4557585302</v>
          </cell>
        </row>
        <row r="4518">
          <cell r="C4518">
            <v>795506.91585505358</v>
          </cell>
        </row>
        <row r="4519">
          <cell r="C4519">
            <v>1186763.1274889982</v>
          </cell>
        </row>
        <row r="4520">
          <cell r="C4520">
            <v>1644843.9261760768</v>
          </cell>
        </row>
        <row r="4521">
          <cell r="C4521">
            <v>921018.30848873849</v>
          </cell>
        </row>
        <row r="4522">
          <cell r="C4522">
            <v>991856.69956899353</v>
          </cell>
        </row>
        <row r="4523">
          <cell r="C4523">
            <v>1290583.563425519</v>
          </cell>
        </row>
        <row r="4524">
          <cell r="C4524">
            <v>893941.84078841936</v>
          </cell>
        </row>
        <row r="4525">
          <cell r="C4525">
            <v>1385537.1945665369</v>
          </cell>
        </row>
        <row r="4526">
          <cell r="C4526">
            <v>1273389.1464431304</v>
          </cell>
        </row>
        <row r="4527">
          <cell r="C4527">
            <v>2705479.8092434905</v>
          </cell>
        </row>
        <row r="4528">
          <cell r="C4528">
            <v>1048813.0176414375</v>
          </cell>
        </row>
        <row r="4529">
          <cell r="C4529">
            <v>520602.95115040697</v>
          </cell>
        </row>
        <row r="4530">
          <cell r="C4530">
            <v>621910.86465078045</v>
          </cell>
        </row>
        <row r="4531">
          <cell r="C4531">
            <v>1309919.2530209706</v>
          </cell>
        </row>
        <row r="4532">
          <cell r="C4532">
            <v>872061.64548238821</v>
          </cell>
        </row>
        <row r="4533">
          <cell r="C4533">
            <v>674351.5823834904</v>
          </cell>
        </row>
        <row r="4534">
          <cell r="C4534">
            <v>806613.30496647686</v>
          </cell>
        </row>
        <row r="4535">
          <cell r="C4535">
            <v>327313.7610562644</v>
          </cell>
        </row>
        <row r="4536">
          <cell r="C4536">
            <v>1032067.5634592492</v>
          </cell>
        </row>
        <row r="4537">
          <cell r="C4537">
            <v>1171137.727979318</v>
          </cell>
        </row>
        <row r="4538">
          <cell r="C4538">
            <v>1038422.6892695081</v>
          </cell>
        </row>
        <row r="4539">
          <cell r="C4539">
            <v>1181887.9824676649</v>
          </cell>
        </row>
        <row r="4540">
          <cell r="C4540">
            <v>573935.98878346197</v>
          </cell>
        </row>
        <row r="4541">
          <cell r="C4541">
            <v>624773.01759565086</v>
          </cell>
        </row>
        <row r="4542">
          <cell r="C4542">
            <v>1038656.1863220643</v>
          </cell>
        </row>
        <row r="4543">
          <cell r="C4543">
            <v>1243201.7485777074</v>
          </cell>
        </row>
        <row r="4544">
          <cell r="C4544">
            <v>1064799.1142615941</v>
          </cell>
        </row>
        <row r="4545">
          <cell r="C4545">
            <v>1290685.0443014982</v>
          </cell>
        </row>
        <row r="4546">
          <cell r="C4546">
            <v>958656.44424597756</v>
          </cell>
        </row>
        <row r="4547">
          <cell r="C4547">
            <v>882327.70230556733</v>
          </cell>
        </row>
        <row r="4548">
          <cell r="C4548">
            <v>788729.04025748803</v>
          </cell>
        </row>
        <row r="4549">
          <cell r="C4549">
            <v>436653.72125470103</v>
          </cell>
        </row>
        <row r="4550">
          <cell r="C4550">
            <v>1133303.4308303874</v>
          </cell>
        </row>
        <row r="4551">
          <cell r="C4551">
            <v>868918.56434596318</v>
          </cell>
        </row>
        <row r="4552">
          <cell r="C4552">
            <v>787864.72395320761</v>
          </cell>
        </row>
        <row r="4553">
          <cell r="C4553">
            <v>678473.71503308811</v>
          </cell>
        </row>
        <row r="4554">
          <cell r="C4554">
            <v>1175850.8215485697</v>
          </cell>
        </row>
        <row r="4555">
          <cell r="C4555">
            <v>481573.08068974013</v>
          </cell>
        </row>
        <row r="4556">
          <cell r="C4556">
            <v>404640.91778692021</v>
          </cell>
        </row>
        <row r="4557">
          <cell r="C4557">
            <v>814558.19383847388</v>
          </cell>
        </row>
        <row r="4558">
          <cell r="C4558">
            <v>1158500.486953544</v>
          </cell>
        </row>
        <row r="4559">
          <cell r="C4559">
            <v>785264.39698722085</v>
          </cell>
        </row>
        <row r="4560">
          <cell r="C4560">
            <v>1073640.5799209247</v>
          </cell>
        </row>
        <row r="4561">
          <cell r="C4561">
            <v>86496.495144177461</v>
          </cell>
        </row>
        <row r="4562">
          <cell r="C4562">
            <v>1600521.8474484284</v>
          </cell>
        </row>
        <row r="4563">
          <cell r="C4563">
            <v>865736.15002181591</v>
          </cell>
        </row>
        <row r="4564">
          <cell r="C4564">
            <v>358980.98251367162</v>
          </cell>
        </row>
        <row r="4565">
          <cell r="C4565">
            <v>670917.16095849453</v>
          </cell>
        </row>
        <row r="4566">
          <cell r="C4566">
            <v>826478.51436340844</v>
          </cell>
        </row>
        <row r="4567">
          <cell r="C4567">
            <v>34204.976237304974</v>
          </cell>
        </row>
        <row r="4568">
          <cell r="C4568">
            <v>1184832.1646410474</v>
          </cell>
        </row>
        <row r="4569">
          <cell r="C4569">
            <v>1606989.0897975073</v>
          </cell>
        </row>
        <row r="4570">
          <cell r="C4570">
            <v>1304401.5409855307</v>
          </cell>
        </row>
        <row r="4571">
          <cell r="C4571">
            <v>259002.50184995122</v>
          </cell>
        </row>
        <row r="4572">
          <cell r="C4572">
            <v>611539.25890308199</v>
          </cell>
        </row>
        <row r="4573">
          <cell r="C4573">
            <v>967207.34232217865</v>
          </cell>
        </row>
        <row r="4574">
          <cell r="C4574">
            <v>972069.73967828939</v>
          </cell>
        </row>
        <row r="4575">
          <cell r="C4575">
            <v>1266144.9289506883</v>
          </cell>
        </row>
        <row r="4576">
          <cell r="C4576">
            <v>777588.6064258134</v>
          </cell>
        </row>
        <row r="4577">
          <cell r="C4577">
            <v>938419.06250874547</v>
          </cell>
        </row>
        <row r="4578">
          <cell r="C4578">
            <v>1307065.8192147645</v>
          </cell>
        </row>
        <row r="4579">
          <cell r="C4579">
            <v>1149639.0372164692</v>
          </cell>
        </row>
        <row r="4580">
          <cell r="C4580">
            <v>997026.85183611629</v>
          </cell>
        </row>
        <row r="4581">
          <cell r="C4581">
            <v>1284877.2419992411</v>
          </cell>
        </row>
        <row r="4582">
          <cell r="C4582">
            <v>38028.735195072833</v>
          </cell>
        </row>
        <row r="4583">
          <cell r="C4583">
            <v>729567.27754494234</v>
          </cell>
        </row>
        <row r="4584">
          <cell r="C4584">
            <v>1028855.3299417491</v>
          </cell>
        </row>
        <row r="4585">
          <cell r="C4585">
            <v>1595109.4397822204</v>
          </cell>
        </row>
        <row r="4586">
          <cell r="C4586">
            <v>1411040.7785345512</v>
          </cell>
        </row>
        <row r="4587">
          <cell r="C4587">
            <v>1086501.3154413525</v>
          </cell>
        </row>
        <row r="4588">
          <cell r="C4588">
            <v>1435188.3699761741</v>
          </cell>
        </row>
        <row r="4589">
          <cell r="C4589">
            <v>1275869.9763335087</v>
          </cell>
        </row>
        <row r="4590">
          <cell r="C4590">
            <v>1197083.8315089713</v>
          </cell>
        </row>
        <row r="4591">
          <cell r="C4591">
            <v>1415150.1805122346</v>
          </cell>
        </row>
        <row r="4592">
          <cell r="C4592">
            <v>1215322.7271551865</v>
          </cell>
        </row>
        <row r="4593">
          <cell r="C4593">
            <v>1106576.9883651438</v>
          </cell>
        </row>
        <row r="4594">
          <cell r="C4594">
            <v>1585441.0108317682</v>
          </cell>
        </row>
        <row r="4595">
          <cell r="C4595">
            <v>-437479.17560756882</v>
          </cell>
        </row>
        <row r="4596">
          <cell r="C4596">
            <v>601201.52200685255</v>
          </cell>
        </row>
        <row r="4597">
          <cell r="C4597">
            <v>1453608.2444303166</v>
          </cell>
        </row>
        <row r="4598">
          <cell r="C4598">
            <v>1056921.3365869941</v>
          </cell>
        </row>
        <row r="4599">
          <cell r="C4599">
            <v>1244017.2400671339</v>
          </cell>
        </row>
        <row r="4600">
          <cell r="C4600">
            <v>227966.81910954381</v>
          </cell>
        </row>
        <row r="4601">
          <cell r="C4601">
            <v>1162801.0720529037</v>
          </cell>
        </row>
        <row r="4602">
          <cell r="C4602">
            <v>871777.91719154094</v>
          </cell>
        </row>
        <row r="4603">
          <cell r="C4603">
            <v>1136401.3970034199</v>
          </cell>
        </row>
        <row r="4604">
          <cell r="C4604">
            <v>1443629.5871688284</v>
          </cell>
        </row>
        <row r="4605">
          <cell r="C4605">
            <v>1247834.7279736102</v>
          </cell>
        </row>
        <row r="4606">
          <cell r="C4606">
            <v>939159.53974423418</v>
          </cell>
        </row>
        <row r="4607">
          <cell r="C4607">
            <v>556225.96085488203</v>
          </cell>
        </row>
        <row r="4608">
          <cell r="C4608">
            <v>544077.57602807088</v>
          </cell>
        </row>
        <row r="4609">
          <cell r="C4609">
            <v>1344226.5728106974</v>
          </cell>
        </row>
        <row r="4610">
          <cell r="C4610">
            <v>678585.76276099135</v>
          </cell>
        </row>
        <row r="4611">
          <cell r="C4611">
            <v>1410329.2680351282</v>
          </cell>
        </row>
        <row r="4612">
          <cell r="C4612">
            <v>1399273.1843387019</v>
          </cell>
        </row>
        <row r="4613">
          <cell r="C4613">
            <v>561477.69784205826</v>
          </cell>
        </row>
        <row r="4614">
          <cell r="C4614">
            <v>773121.80800139229</v>
          </cell>
        </row>
        <row r="4615">
          <cell r="C4615">
            <v>1528820.833374395</v>
          </cell>
        </row>
        <row r="4616">
          <cell r="C4616">
            <v>692262.38866712456</v>
          </cell>
        </row>
        <row r="4617">
          <cell r="C4617">
            <v>1141069.1947037999</v>
          </cell>
        </row>
        <row r="4618">
          <cell r="C4618">
            <v>1357434.5169418645</v>
          </cell>
        </row>
        <row r="4619">
          <cell r="C4619">
            <v>1054301.4142391214</v>
          </cell>
        </row>
        <row r="4620">
          <cell r="C4620">
            <v>1240136.0737217821</v>
          </cell>
        </row>
        <row r="4621">
          <cell r="C4621">
            <v>1496513.0765609774</v>
          </cell>
        </row>
        <row r="4622">
          <cell r="C4622">
            <v>939396.80682896683</v>
          </cell>
        </row>
        <row r="4623">
          <cell r="C4623">
            <v>1309888.0006848495</v>
          </cell>
        </row>
        <row r="4624">
          <cell r="C4624">
            <v>1261140.35160896</v>
          </cell>
        </row>
        <row r="4625">
          <cell r="C4625">
            <v>937799.972115285</v>
          </cell>
        </row>
        <row r="4626">
          <cell r="C4626">
            <v>925444.70792346972</v>
          </cell>
        </row>
        <row r="4627">
          <cell r="C4627">
            <v>685987.95859306969</v>
          </cell>
        </row>
        <row r="4628">
          <cell r="C4628">
            <v>760275.28429042641</v>
          </cell>
        </row>
        <row r="4629">
          <cell r="C4629">
            <v>1159248.581854119</v>
          </cell>
        </row>
        <row r="4630">
          <cell r="C4630">
            <v>623969.61437958234</v>
          </cell>
        </row>
        <row r="4631">
          <cell r="C4631">
            <v>1525201.7826112118</v>
          </cell>
        </row>
        <row r="4632">
          <cell r="C4632">
            <v>865667.6833435134</v>
          </cell>
        </row>
        <row r="4633">
          <cell r="C4633">
            <v>1274742.9047027342</v>
          </cell>
        </row>
        <row r="4634">
          <cell r="C4634">
            <v>1062880.2054722747</v>
          </cell>
        </row>
        <row r="4635">
          <cell r="C4635">
            <v>666698.56468065316</v>
          </cell>
        </row>
        <row r="4636">
          <cell r="C4636">
            <v>1013641.1229228666</v>
          </cell>
        </row>
        <row r="4637">
          <cell r="C4637">
            <v>1229101.8031116142</v>
          </cell>
        </row>
        <row r="4638">
          <cell r="C4638">
            <v>946327.71745327464</v>
          </cell>
        </row>
        <row r="4639">
          <cell r="C4639">
            <v>805021.45464339945</v>
          </cell>
        </row>
        <row r="4640">
          <cell r="C4640">
            <v>1218497.0620643655</v>
          </cell>
        </row>
        <row r="4641">
          <cell r="C4641">
            <v>719595.18038852816</v>
          </cell>
        </row>
        <row r="4642">
          <cell r="C4642">
            <v>274484.19839970127</v>
          </cell>
        </row>
        <row r="4643">
          <cell r="C4643">
            <v>1006939.1681126667</v>
          </cell>
        </row>
        <row r="4644">
          <cell r="C4644">
            <v>892883.13532716059</v>
          </cell>
        </row>
        <row r="4645">
          <cell r="C4645">
            <v>944867.43126308278</v>
          </cell>
        </row>
        <row r="4646">
          <cell r="C4646">
            <v>873019.33319634583</v>
          </cell>
        </row>
        <row r="4647">
          <cell r="C4647">
            <v>817305.92055763083</v>
          </cell>
        </row>
        <row r="4648">
          <cell r="C4648">
            <v>795787.68474173429</v>
          </cell>
        </row>
        <row r="4649">
          <cell r="C4649">
            <v>661499.70462142001</v>
          </cell>
        </row>
        <row r="4650">
          <cell r="C4650">
            <v>1117996.6088422497</v>
          </cell>
        </row>
        <row r="4651">
          <cell r="C4651">
            <v>1136040.9049751814</v>
          </cell>
        </row>
        <row r="4652">
          <cell r="C4652">
            <v>887454.31738385593</v>
          </cell>
        </row>
        <row r="4653">
          <cell r="C4653">
            <v>1326995.6901847636</v>
          </cell>
        </row>
        <row r="4654">
          <cell r="C4654">
            <v>1118239.889906832</v>
          </cell>
        </row>
        <row r="4655">
          <cell r="C4655">
            <v>349650.13962559844</v>
          </cell>
        </row>
        <row r="4656">
          <cell r="C4656">
            <v>1529006.0925238561</v>
          </cell>
        </row>
        <row r="4657">
          <cell r="C4657">
            <v>913490.17368597619</v>
          </cell>
        </row>
        <row r="4658">
          <cell r="C4658">
            <v>1045284.9493067893</v>
          </cell>
        </row>
        <row r="4659">
          <cell r="C4659">
            <v>892728.40370259422</v>
          </cell>
        </row>
        <row r="4660">
          <cell r="C4660">
            <v>1641570.9584007729</v>
          </cell>
        </row>
        <row r="4661">
          <cell r="C4661">
            <v>1151581.8770059894</v>
          </cell>
        </row>
        <row r="4662">
          <cell r="C4662">
            <v>895814.18655851902</v>
          </cell>
        </row>
        <row r="4663">
          <cell r="C4663">
            <v>938680.53767573473</v>
          </cell>
        </row>
        <row r="4664">
          <cell r="C4664">
            <v>1135636.9509157431</v>
          </cell>
        </row>
        <row r="4665">
          <cell r="C4665">
            <v>426709.7813200464</v>
          </cell>
        </row>
        <row r="4666">
          <cell r="C4666">
            <v>515774.56337018643</v>
          </cell>
        </row>
        <row r="4667">
          <cell r="C4667">
            <v>-56958.212902485393</v>
          </cell>
        </row>
        <row r="4668">
          <cell r="C4668">
            <v>1264278.3063624681</v>
          </cell>
        </row>
        <row r="4669">
          <cell r="C4669">
            <v>1567532.9287905023</v>
          </cell>
        </row>
        <row r="4670">
          <cell r="C4670">
            <v>367727.64329910709</v>
          </cell>
        </row>
        <row r="4671">
          <cell r="C4671">
            <v>467812.43395255879</v>
          </cell>
        </row>
        <row r="4672">
          <cell r="C4672">
            <v>159212.69882543839</v>
          </cell>
        </row>
        <row r="4673">
          <cell r="C4673">
            <v>733148.21541238716</v>
          </cell>
        </row>
        <row r="4674">
          <cell r="C4674">
            <v>1232796.7818498681</v>
          </cell>
        </row>
        <row r="4675">
          <cell r="C4675">
            <v>799914.82342191762</v>
          </cell>
        </row>
        <row r="4676">
          <cell r="C4676">
            <v>936027.5821306326</v>
          </cell>
        </row>
        <row r="4677">
          <cell r="C4677">
            <v>1104672.8436741664</v>
          </cell>
        </row>
        <row r="4678">
          <cell r="C4678">
            <v>768218.20041067025</v>
          </cell>
        </row>
        <row r="4679">
          <cell r="C4679">
            <v>626047.40137261047</v>
          </cell>
        </row>
        <row r="4680">
          <cell r="C4680">
            <v>1549519.7733516383</v>
          </cell>
        </row>
        <row r="4681">
          <cell r="C4681">
            <v>750229.53481485066</v>
          </cell>
        </row>
        <row r="4682">
          <cell r="C4682">
            <v>883528.12582546158</v>
          </cell>
        </row>
        <row r="4683">
          <cell r="C4683">
            <v>2204160.8156524245</v>
          </cell>
        </row>
        <row r="4684">
          <cell r="C4684">
            <v>946275.53693212778</v>
          </cell>
        </row>
        <row r="4685">
          <cell r="C4685">
            <v>890214.1754360632</v>
          </cell>
        </row>
        <row r="4686">
          <cell r="C4686">
            <v>1196536.5558451696</v>
          </cell>
        </row>
        <row r="4687">
          <cell r="C4687">
            <v>1020935.0988154233</v>
          </cell>
        </row>
        <row r="4688">
          <cell r="C4688">
            <v>784047.88315036905</v>
          </cell>
        </row>
        <row r="4689">
          <cell r="C4689">
            <v>1026558.141319153</v>
          </cell>
        </row>
        <row r="4690">
          <cell r="C4690">
            <v>858582.17737732176</v>
          </cell>
        </row>
        <row r="4691">
          <cell r="C4691">
            <v>1098076.5303717968</v>
          </cell>
        </row>
        <row r="4692">
          <cell r="C4692">
            <v>876472.05309632712</v>
          </cell>
        </row>
        <row r="4693">
          <cell r="C4693">
            <v>1136278.7381738706</v>
          </cell>
        </row>
        <row r="4694">
          <cell r="C4694">
            <v>1331605.8076119011</v>
          </cell>
        </row>
        <row r="4695">
          <cell r="C4695">
            <v>290746.21742637735</v>
          </cell>
        </row>
        <row r="4696">
          <cell r="C4696">
            <v>586588.76464750548</v>
          </cell>
        </row>
        <row r="4697">
          <cell r="C4697">
            <v>703748.5220473177</v>
          </cell>
        </row>
        <row r="4698">
          <cell r="C4698">
            <v>968993.2077836853</v>
          </cell>
        </row>
        <row r="4699">
          <cell r="C4699">
            <v>1292050.9130941355</v>
          </cell>
        </row>
        <row r="4700">
          <cell r="C4700">
            <v>639770.43205212266</v>
          </cell>
        </row>
        <row r="4701">
          <cell r="C4701">
            <v>1433015.5557505947</v>
          </cell>
        </row>
        <row r="4702">
          <cell r="C4702">
            <v>1033197.0583409022</v>
          </cell>
        </row>
        <row r="4703">
          <cell r="C4703">
            <v>513400.93819279969</v>
          </cell>
        </row>
        <row r="4704">
          <cell r="C4704">
            <v>1141602.5023732362</v>
          </cell>
        </row>
        <row r="4705">
          <cell r="C4705">
            <v>1588577.5473803533</v>
          </cell>
        </row>
        <row r="4706">
          <cell r="C4706">
            <v>1134708.7201950159</v>
          </cell>
        </row>
        <row r="4707">
          <cell r="C4707">
            <v>1792622.6794388255</v>
          </cell>
        </row>
        <row r="4708">
          <cell r="C4708">
            <v>1296107.6426889689</v>
          </cell>
        </row>
        <row r="4709">
          <cell r="C4709">
            <v>1353730.4107760987</v>
          </cell>
        </row>
        <row r="4710">
          <cell r="C4710">
            <v>1178733.6030899941</v>
          </cell>
        </row>
        <row r="4711">
          <cell r="C4711">
            <v>656642.18258695642</v>
          </cell>
        </row>
        <row r="4712">
          <cell r="C4712">
            <v>1154407.1572918016</v>
          </cell>
        </row>
        <row r="4713">
          <cell r="C4713">
            <v>868686.05828498967</v>
          </cell>
        </row>
        <row r="4714">
          <cell r="C4714">
            <v>1862149.9333266229</v>
          </cell>
        </row>
        <row r="4715">
          <cell r="C4715">
            <v>1220971.8269409772</v>
          </cell>
        </row>
        <row r="4716">
          <cell r="C4716">
            <v>1248753.4156878914</v>
          </cell>
        </row>
        <row r="4717">
          <cell r="C4717">
            <v>761628.39778857608</v>
          </cell>
        </row>
        <row r="4718">
          <cell r="C4718">
            <v>1489311.5889347249</v>
          </cell>
        </row>
        <row r="4719">
          <cell r="C4719">
            <v>631028.59912516619</v>
          </cell>
        </row>
        <row r="4720">
          <cell r="C4720">
            <v>874799.11815255787</v>
          </cell>
        </row>
        <row r="4721">
          <cell r="C4721">
            <v>1407132.5168346171</v>
          </cell>
        </row>
        <row r="4722">
          <cell r="C4722">
            <v>469966.41545064771</v>
          </cell>
        </row>
        <row r="4723">
          <cell r="C4723">
            <v>750010.75285773515</v>
          </cell>
        </row>
        <row r="4724">
          <cell r="C4724">
            <v>734301.19882744597</v>
          </cell>
        </row>
        <row r="4725">
          <cell r="C4725">
            <v>1070020.5483435346</v>
          </cell>
        </row>
        <row r="4726">
          <cell r="C4726">
            <v>971613.56825953478</v>
          </cell>
        </row>
        <row r="4727">
          <cell r="C4727">
            <v>1032280.3069643744</v>
          </cell>
        </row>
        <row r="4728">
          <cell r="C4728">
            <v>1161520.1555375794</v>
          </cell>
        </row>
        <row r="4729">
          <cell r="C4729">
            <v>848149.34047349938</v>
          </cell>
        </row>
        <row r="4730">
          <cell r="C4730">
            <v>932551.83865600196</v>
          </cell>
        </row>
        <row r="4731">
          <cell r="C4731">
            <v>882475.81274026143</v>
          </cell>
        </row>
        <row r="4732">
          <cell r="C4732">
            <v>1670040.3789388682</v>
          </cell>
        </row>
        <row r="4733">
          <cell r="C4733">
            <v>840000.58557487116</v>
          </cell>
        </row>
        <row r="4734">
          <cell r="C4734">
            <v>-246161.85120209935</v>
          </cell>
        </row>
        <row r="4735">
          <cell r="C4735">
            <v>1171064.6153987562</v>
          </cell>
        </row>
        <row r="4736">
          <cell r="C4736">
            <v>1410134.1847589193</v>
          </cell>
        </row>
        <row r="4737">
          <cell r="C4737">
            <v>999052.60245656304</v>
          </cell>
        </row>
        <row r="4738">
          <cell r="C4738">
            <v>1052792.7581736231</v>
          </cell>
        </row>
        <row r="4739">
          <cell r="C4739">
            <v>-139415.96902059834</v>
          </cell>
        </row>
        <row r="4740">
          <cell r="C4740">
            <v>1093896.7886163916</v>
          </cell>
        </row>
        <row r="4741">
          <cell r="C4741">
            <v>1294475.4725777521</v>
          </cell>
        </row>
        <row r="4742">
          <cell r="C4742">
            <v>1062793.3884055603</v>
          </cell>
        </row>
        <row r="4743">
          <cell r="C4743">
            <v>1236175.7591433045</v>
          </cell>
        </row>
        <row r="4744">
          <cell r="C4744">
            <v>1744166.5409431665</v>
          </cell>
        </row>
        <row r="4745">
          <cell r="C4745">
            <v>426444.40964833205</v>
          </cell>
        </row>
        <row r="4746">
          <cell r="C4746">
            <v>715019.8805645376</v>
          </cell>
        </row>
        <row r="4747">
          <cell r="C4747">
            <v>1158204.9936279345</v>
          </cell>
        </row>
        <row r="4748">
          <cell r="C4748">
            <v>870406.80174601451</v>
          </cell>
        </row>
        <row r="4749">
          <cell r="C4749">
            <v>1209580.0646174471</v>
          </cell>
        </row>
        <row r="4750">
          <cell r="C4750">
            <v>647133.71126003936</v>
          </cell>
        </row>
        <row r="4751">
          <cell r="C4751">
            <v>594845.8354236749</v>
          </cell>
        </row>
        <row r="4752">
          <cell r="C4752">
            <v>1165821.104431259</v>
          </cell>
        </row>
        <row r="4753">
          <cell r="C4753">
            <v>1131154.0813493484</v>
          </cell>
        </row>
        <row r="4754">
          <cell r="C4754">
            <v>728280.97928091162</v>
          </cell>
        </row>
        <row r="4755">
          <cell r="C4755">
            <v>1023402.7401234199</v>
          </cell>
        </row>
        <row r="4756">
          <cell r="C4756">
            <v>1112078.4662965909</v>
          </cell>
        </row>
        <row r="4757">
          <cell r="C4757">
            <v>952277.7941185669</v>
          </cell>
        </row>
        <row r="4758">
          <cell r="C4758">
            <v>1351451.3057500601</v>
          </cell>
        </row>
        <row r="4759">
          <cell r="C4759">
            <v>-281431.06856652326</v>
          </cell>
        </row>
        <row r="4760">
          <cell r="C4760">
            <v>582317.16643742518</v>
          </cell>
        </row>
        <row r="4761">
          <cell r="C4761">
            <v>643712.75591137412</v>
          </cell>
        </row>
        <row r="4762">
          <cell r="C4762">
            <v>446808.54794139729</v>
          </cell>
        </row>
        <row r="4763">
          <cell r="C4763">
            <v>1357626.8363047238</v>
          </cell>
        </row>
        <row r="4764">
          <cell r="C4764">
            <v>966199.98441880394</v>
          </cell>
        </row>
        <row r="4765">
          <cell r="C4765">
            <v>903713.57685844065</v>
          </cell>
        </row>
        <row r="4766">
          <cell r="C4766">
            <v>1371343.9561304832</v>
          </cell>
        </row>
        <row r="4767">
          <cell r="C4767">
            <v>1625869.5437838885</v>
          </cell>
        </row>
        <row r="4768">
          <cell r="C4768">
            <v>1387853.069375721</v>
          </cell>
        </row>
        <row r="4769">
          <cell r="C4769">
            <v>857419.66002346273</v>
          </cell>
        </row>
        <row r="4770">
          <cell r="C4770">
            <v>605669.43325361516</v>
          </cell>
        </row>
        <row r="4771">
          <cell r="C4771">
            <v>1175241.6949445391</v>
          </cell>
        </row>
        <row r="4772">
          <cell r="C4772">
            <v>1102673.3206895294</v>
          </cell>
        </row>
        <row r="4773">
          <cell r="C4773">
            <v>564628.00015036273</v>
          </cell>
        </row>
        <row r="4774">
          <cell r="C4774">
            <v>811038.12690810673</v>
          </cell>
        </row>
        <row r="4775">
          <cell r="C4775">
            <v>98168.034536628053</v>
          </cell>
        </row>
        <row r="4776">
          <cell r="C4776">
            <v>420058.23897884123</v>
          </cell>
        </row>
        <row r="4777">
          <cell r="C4777">
            <v>501862.64511127613</v>
          </cell>
        </row>
        <row r="4778">
          <cell r="C4778">
            <v>860226.04549437156</v>
          </cell>
        </row>
        <row r="4779">
          <cell r="C4779">
            <v>921951.26620594633</v>
          </cell>
        </row>
        <row r="4780">
          <cell r="C4780">
            <v>888740.41838032904</v>
          </cell>
        </row>
        <row r="4781">
          <cell r="C4781">
            <v>540591.64197403879</v>
          </cell>
        </row>
        <row r="4782">
          <cell r="C4782">
            <v>531963.77822187892</v>
          </cell>
        </row>
        <row r="4783">
          <cell r="C4783">
            <v>1013063.1496134554</v>
          </cell>
        </row>
        <row r="4784">
          <cell r="C4784">
            <v>766050.9592968619</v>
          </cell>
        </row>
        <row r="4785">
          <cell r="C4785">
            <v>1378606.2356188758</v>
          </cell>
        </row>
        <row r="4786">
          <cell r="C4786">
            <v>1205765.4491733667</v>
          </cell>
        </row>
        <row r="4787">
          <cell r="C4787">
            <v>1061741.6941377856</v>
          </cell>
        </row>
        <row r="4788">
          <cell r="C4788">
            <v>1154091.3803775243</v>
          </cell>
        </row>
        <row r="4789">
          <cell r="C4789">
            <v>781233.49357304373</v>
          </cell>
        </row>
        <row r="4790">
          <cell r="C4790">
            <v>632942.39330008114</v>
          </cell>
        </row>
        <row r="4791">
          <cell r="C4791">
            <v>854502.99932366679</v>
          </cell>
        </row>
        <row r="4792">
          <cell r="C4792">
            <v>1060166.3049547409</v>
          </cell>
        </row>
        <row r="4793">
          <cell r="C4793">
            <v>885248.29919069319</v>
          </cell>
        </row>
        <row r="4794">
          <cell r="C4794">
            <v>1337188.7737946729</v>
          </cell>
        </row>
        <row r="4795">
          <cell r="C4795">
            <v>1464165.5178967391</v>
          </cell>
        </row>
        <row r="4796">
          <cell r="C4796">
            <v>1177468.5204125443</v>
          </cell>
        </row>
        <row r="4797">
          <cell r="C4797">
            <v>786398.23596153362</v>
          </cell>
        </row>
        <row r="4798">
          <cell r="C4798">
            <v>1037571.3673434299</v>
          </cell>
        </row>
        <row r="4799">
          <cell r="C4799">
            <v>1408286.2331086907</v>
          </cell>
        </row>
        <row r="4800">
          <cell r="C4800">
            <v>858090.3027295412</v>
          </cell>
        </row>
        <row r="4801">
          <cell r="C4801">
            <v>522773.23388245783</v>
          </cell>
        </row>
        <row r="4802">
          <cell r="C4802">
            <v>918224.4322133339</v>
          </cell>
        </row>
        <row r="4803">
          <cell r="C4803">
            <v>-51988.92850536597</v>
          </cell>
        </row>
        <row r="4804">
          <cell r="C4804">
            <v>1466357.9980467574</v>
          </cell>
        </row>
        <row r="4805">
          <cell r="C4805">
            <v>587456.0489638485</v>
          </cell>
        </row>
        <row r="4806">
          <cell r="C4806">
            <v>811516.00765970245</v>
          </cell>
        </row>
        <row r="4807">
          <cell r="C4807">
            <v>816669.48972385505</v>
          </cell>
        </row>
        <row r="4808">
          <cell r="C4808">
            <v>661963.13648636604</v>
          </cell>
        </row>
        <row r="4809">
          <cell r="C4809">
            <v>722681.5127314392</v>
          </cell>
        </row>
        <row r="4810">
          <cell r="C4810">
            <v>843185.96132564219</v>
          </cell>
        </row>
        <row r="4811">
          <cell r="C4811">
            <v>721638.63506425533</v>
          </cell>
        </row>
        <row r="4812">
          <cell r="C4812">
            <v>1319764.8318690173</v>
          </cell>
        </row>
        <row r="4813">
          <cell r="C4813">
            <v>376884.33978589473</v>
          </cell>
        </row>
        <row r="4814">
          <cell r="C4814">
            <v>423203.79507224506</v>
          </cell>
        </row>
        <row r="4815">
          <cell r="C4815">
            <v>1247024.1749127342</v>
          </cell>
        </row>
        <row r="4816">
          <cell r="C4816">
            <v>1242741.790176363</v>
          </cell>
        </row>
        <row r="4817">
          <cell r="C4817">
            <v>1573075.7582259455</v>
          </cell>
        </row>
        <row r="4818">
          <cell r="C4818">
            <v>1044302.8738077715</v>
          </cell>
        </row>
        <row r="4819">
          <cell r="C4819">
            <v>1385133.571631969</v>
          </cell>
        </row>
        <row r="4820">
          <cell r="C4820">
            <v>527976.85026815115</v>
          </cell>
        </row>
        <row r="4821">
          <cell r="C4821">
            <v>1038459.0877653478</v>
          </cell>
        </row>
        <row r="4822">
          <cell r="C4822">
            <v>2204660.1314202994</v>
          </cell>
        </row>
        <row r="4823">
          <cell r="C4823">
            <v>992322.89831218601</v>
          </cell>
        </row>
        <row r="4824">
          <cell r="C4824">
            <v>633219.23152918322</v>
          </cell>
        </row>
        <row r="4825">
          <cell r="C4825">
            <v>571673.98217877373</v>
          </cell>
        </row>
        <row r="4826">
          <cell r="C4826">
            <v>974142.79728503583</v>
          </cell>
        </row>
        <row r="4827">
          <cell r="C4827">
            <v>881186.95274717582</v>
          </cell>
        </row>
        <row r="4828">
          <cell r="C4828">
            <v>1168101.2955716357</v>
          </cell>
        </row>
        <row r="4829">
          <cell r="C4829">
            <v>879218.9012469711</v>
          </cell>
        </row>
        <row r="4830">
          <cell r="C4830">
            <v>1321501.5710447347</v>
          </cell>
        </row>
        <row r="4831">
          <cell r="C4831">
            <v>635758.63863804855</v>
          </cell>
        </row>
        <row r="4832">
          <cell r="C4832">
            <v>827676.64744897035</v>
          </cell>
        </row>
        <row r="4833">
          <cell r="C4833">
            <v>401098.96892409679</v>
          </cell>
        </row>
        <row r="4834">
          <cell r="C4834">
            <v>1155408.5302776536</v>
          </cell>
        </row>
        <row r="4835">
          <cell r="C4835">
            <v>1221824.7902750752</v>
          </cell>
        </row>
        <row r="4836">
          <cell r="C4836">
            <v>708325.08910381072</v>
          </cell>
        </row>
        <row r="4837">
          <cell r="C4837">
            <v>752495.56448834948</v>
          </cell>
        </row>
        <row r="4838">
          <cell r="C4838">
            <v>692446.78316817246</v>
          </cell>
        </row>
        <row r="4839">
          <cell r="C4839">
            <v>730964.16669849702</v>
          </cell>
        </row>
        <row r="4840">
          <cell r="C4840">
            <v>692767.07484848495</v>
          </cell>
        </row>
        <row r="4841">
          <cell r="C4841">
            <v>1097392.1054262721</v>
          </cell>
        </row>
        <row r="4842">
          <cell r="C4842">
            <v>1222516.4399542848</v>
          </cell>
        </row>
        <row r="4843">
          <cell r="C4843">
            <v>1119970.6963768322</v>
          </cell>
        </row>
        <row r="4844">
          <cell r="C4844">
            <v>1483686.9946754382</v>
          </cell>
        </row>
        <row r="4845">
          <cell r="C4845">
            <v>1380534.9661549195</v>
          </cell>
        </row>
        <row r="4846">
          <cell r="C4846">
            <v>1511184.0931677425</v>
          </cell>
        </row>
        <row r="4847">
          <cell r="C4847">
            <v>630745.15888070897</v>
          </cell>
        </row>
        <row r="4848">
          <cell r="C4848">
            <v>849899.32762479363</v>
          </cell>
        </row>
        <row r="4849">
          <cell r="C4849">
            <v>435478.31564011972</v>
          </cell>
        </row>
        <row r="4850">
          <cell r="C4850">
            <v>1057510.9151500901</v>
          </cell>
        </row>
        <row r="4851">
          <cell r="C4851">
            <v>1008414.9115357813</v>
          </cell>
        </row>
        <row r="4852">
          <cell r="C4852">
            <v>891131.47058070078</v>
          </cell>
        </row>
        <row r="4853">
          <cell r="C4853">
            <v>1231463.4849715326</v>
          </cell>
        </row>
        <row r="4854">
          <cell r="C4854">
            <v>1367886.673395667</v>
          </cell>
        </row>
        <row r="4855">
          <cell r="C4855">
            <v>760826.20252040995</v>
          </cell>
        </row>
        <row r="4856">
          <cell r="C4856">
            <v>1358363.1270278483</v>
          </cell>
        </row>
        <row r="4857">
          <cell r="C4857">
            <v>1207447.4921609587</v>
          </cell>
        </row>
        <row r="4858">
          <cell r="C4858">
            <v>1635665.4966279962</v>
          </cell>
        </row>
        <row r="4859">
          <cell r="C4859">
            <v>413863.99812656734</v>
          </cell>
        </row>
        <row r="4860">
          <cell r="C4860">
            <v>1703710.5765712201</v>
          </cell>
        </row>
        <row r="4861">
          <cell r="C4861">
            <v>720598.39438442164</v>
          </cell>
        </row>
        <row r="4862">
          <cell r="C4862">
            <v>805004.15722300543</v>
          </cell>
        </row>
        <row r="4863">
          <cell r="C4863">
            <v>594410.41561937379</v>
          </cell>
        </row>
        <row r="4864">
          <cell r="C4864">
            <v>1152905.459035452</v>
          </cell>
        </row>
        <row r="4865">
          <cell r="C4865">
            <v>789282.99646430498</v>
          </cell>
        </row>
        <row r="4866">
          <cell r="C4866">
            <v>795273.59694365342</v>
          </cell>
        </row>
        <row r="4867">
          <cell r="C4867">
            <v>679774.66303698509</v>
          </cell>
        </row>
        <row r="4868">
          <cell r="C4868">
            <v>1224881.5350356305</v>
          </cell>
        </row>
        <row r="4869">
          <cell r="C4869">
            <v>1219249.1631571294</v>
          </cell>
        </row>
        <row r="4870">
          <cell r="C4870">
            <v>910626.40520140668</v>
          </cell>
        </row>
        <row r="4871">
          <cell r="C4871">
            <v>1063144.0310475123</v>
          </cell>
        </row>
        <row r="4872">
          <cell r="C4872">
            <v>734678.3972814678</v>
          </cell>
        </row>
        <row r="4873">
          <cell r="C4873">
            <v>1054195.5182851825</v>
          </cell>
        </row>
        <row r="4874">
          <cell r="C4874">
            <v>1273970.5683858315</v>
          </cell>
        </row>
        <row r="4875">
          <cell r="C4875">
            <v>995864.87009301549</v>
          </cell>
        </row>
        <row r="4876">
          <cell r="C4876">
            <v>1162907.4537273634</v>
          </cell>
        </row>
        <row r="4877">
          <cell r="C4877">
            <v>1344555.6925993068</v>
          </cell>
        </row>
        <row r="4878">
          <cell r="C4878">
            <v>1269111.1038297494</v>
          </cell>
        </row>
        <row r="4879">
          <cell r="C4879">
            <v>1003807.2293887511</v>
          </cell>
        </row>
        <row r="4880">
          <cell r="C4880">
            <v>1181801.5742884951</v>
          </cell>
        </row>
        <row r="4881">
          <cell r="C4881">
            <v>1099945.8541184673</v>
          </cell>
        </row>
        <row r="4882">
          <cell r="C4882">
            <v>1110641.3495115004</v>
          </cell>
        </row>
        <row r="4883">
          <cell r="C4883">
            <v>1296684.3332948533</v>
          </cell>
        </row>
        <row r="4884">
          <cell r="C4884">
            <v>819199.09198912559</v>
          </cell>
        </row>
        <row r="4885">
          <cell r="C4885">
            <v>1403250.7062825186</v>
          </cell>
        </row>
        <row r="4886">
          <cell r="C4886">
            <v>1044221.9641946917</v>
          </cell>
        </row>
        <row r="4887">
          <cell r="C4887">
            <v>1458513.1281612376</v>
          </cell>
        </row>
        <row r="4888">
          <cell r="C4888">
            <v>1112222.0975794971</v>
          </cell>
        </row>
        <row r="4889">
          <cell r="C4889">
            <v>916019.90603834856</v>
          </cell>
        </row>
        <row r="4890">
          <cell r="C4890">
            <v>872806.21474927687</v>
          </cell>
        </row>
        <row r="4891">
          <cell r="C4891">
            <v>442102.965622516</v>
          </cell>
        </row>
        <row r="4892">
          <cell r="C4892">
            <v>1466316.0312923396</v>
          </cell>
        </row>
        <row r="4893">
          <cell r="C4893">
            <v>1176009.0338021123</v>
          </cell>
        </row>
        <row r="4894">
          <cell r="C4894">
            <v>1239704.6956299334</v>
          </cell>
        </row>
        <row r="4895">
          <cell r="C4895">
            <v>846149.76555958146</v>
          </cell>
        </row>
        <row r="4896">
          <cell r="C4896">
            <v>952146.06189556234</v>
          </cell>
        </row>
        <row r="4897">
          <cell r="C4897">
            <v>1360245.5141168023</v>
          </cell>
        </row>
        <row r="4898">
          <cell r="C4898">
            <v>1031601.5271432654</v>
          </cell>
        </row>
        <row r="4899">
          <cell r="C4899">
            <v>1265266.4455751374</v>
          </cell>
        </row>
        <row r="4900">
          <cell r="C4900">
            <v>1022467.061254844</v>
          </cell>
        </row>
        <row r="4901">
          <cell r="C4901">
            <v>1213147.5936775371</v>
          </cell>
        </row>
        <row r="4902">
          <cell r="C4902">
            <v>929015.00956310553</v>
          </cell>
        </row>
        <row r="4903">
          <cell r="C4903">
            <v>2085720.8659255148</v>
          </cell>
        </row>
        <row r="4904">
          <cell r="C4904">
            <v>804542.63073984615</v>
          </cell>
        </row>
        <row r="4905">
          <cell r="C4905">
            <v>1189064.2043044695</v>
          </cell>
        </row>
        <row r="4906">
          <cell r="C4906">
            <v>996784.25249099312</v>
          </cell>
        </row>
        <row r="4907">
          <cell r="C4907">
            <v>824905.88542747789</v>
          </cell>
        </row>
        <row r="4908">
          <cell r="C4908">
            <v>1947578.7264353414</v>
          </cell>
        </row>
        <row r="4909">
          <cell r="C4909">
            <v>1386647.356865892</v>
          </cell>
        </row>
        <row r="4910">
          <cell r="C4910">
            <v>1098375.7603995493</v>
          </cell>
        </row>
        <row r="4911">
          <cell r="C4911">
            <v>1460566.3139451798</v>
          </cell>
        </row>
        <row r="4912">
          <cell r="C4912">
            <v>1304550.5922318362</v>
          </cell>
        </row>
        <row r="4913">
          <cell r="C4913">
            <v>342463.00747536251</v>
          </cell>
        </row>
        <row r="4914">
          <cell r="C4914">
            <v>875200.96502348746</v>
          </cell>
        </row>
        <row r="4915">
          <cell r="C4915">
            <v>964271.16328029963</v>
          </cell>
        </row>
        <row r="4916">
          <cell r="C4916">
            <v>589917.25425102259</v>
          </cell>
        </row>
        <row r="4917">
          <cell r="C4917">
            <v>371504.10333539511</v>
          </cell>
        </row>
        <row r="4918">
          <cell r="C4918">
            <v>1410876.0936827664</v>
          </cell>
        </row>
        <row r="4919">
          <cell r="C4919">
            <v>992610.12925741472</v>
          </cell>
        </row>
        <row r="4920">
          <cell r="C4920">
            <v>1237367.7702740917</v>
          </cell>
        </row>
        <row r="4921">
          <cell r="C4921">
            <v>1087704.3235540383</v>
          </cell>
        </row>
        <row r="4922">
          <cell r="C4922">
            <v>616527.22101537534</v>
          </cell>
        </row>
        <row r="4923">
          <cell r="C4923">
            <v>1080063.2424845707</v>
          </cell>
        </row>
        <row r="4924">
          <cell r="C4924">
            <v>1273640.2006553407</v>
          </cell>
        </row>
        <row r="4925">
          <cell r="C4925">
            <v>1082314.0003467044</v>
          </cell>
        </row>
        <row r="4926">
          <cell r="C4926">
            <v>347967.44795959233</v>
          </cell>
        </row>
        <row r="4927">
          <cell r="C4927">
            <v>132496.43029777904</v>
          </cell>
        </row>
        <row r="4928">
          <cell r="C4928">
            <v>454134.71054903301</v>
          </cell>
        </row>
        <row r="4929">
          <cell r="C4929">
            <v>778988.77562226623</v>
          </cell>
        </row>
        <row r="4930">
          <cell r="C4930">
            <v>863595.19835582352</v>
          </cell>
        </row>
        <row r="4931">
          <cell r="C4931">
            <v>956715.37599609385</v>
          </cell>
        </row>
        <row r="4932">
          <cell r="C4932">
            <v>652466.30771501292</v>
          </cell>
        </row>
        <row r="4933">
          <cell r="C4933">
            <v>640467.05174251844</v>
          </cell>
        </row>
        <row r="4934">
          <cell r="C4934">
            <v>1107386.3459533381</v>
          </cell>
        </row>
        <row r="4935">
          <cell r="C4935">
            <v>1051521.6268317583</v>
          </cell>
        </row>
        <row r="4936">
          <cell r="C4936">
            <v>1301829.4891317973</v>
          </cell>
        </row>
        <row r="4937">
          <cell r="C4937">
            <v>1206047.5939567725</v>
          </cell>
        </row>
        <row r="4938">
          <cell r="C4938">
            <v>909074.72235229844</v>
          </cell>
        </row>
        <row r="4939">
          <cell r="C4939">
            <v>1121665.3185594471</v>
          </cell>
        </row>
        <row r="4940">
          <cell r="C4940">
            <v>606343.32211169112</v>
          </cell>
        </row>
        <row r="4941">
          <cell r="C4941">
            <v>1669354.243234274</v>
          </cell>
        </row>
        <row r="4942">
          <cell r="C4942">
            <v>1059330.1424549941</v>
          </cell>
        </row>
        <row r="4943">
          <cell r="C4943">
            <v>961228.89384413394</v>
          </cell>
        </row>
        <row r="4944">
          <cell r="C4944">
            <v>664482.23944564001</v>
          </cell>
        </row>
        <row r="4945">
          <cell r="C4945">
            <v>1135919.3300119222</v>
          </cell>
        </row>
        <row r="4946">
          <cell r="C4946">
            <v>1697129.3335622847</v>
          </cell>
        </row>
        <row r="4947">
          <cell r="C4947">
            <v>1327554.4804426094</v>
          </cell>
        </row>
        <row r="4948">
          <cell r="C4948">
            <v>531810.30664124782</v>
          </cell>
        </row>
        <row r="4949">
          <cell r="C4949">
            <v>851055.66535318526</v>
          </cell>
        </row>
        <row r="4950">
          <cell r="C4950">
            <v>1497065.4013397431</v>
          </cell>
        </row>
        <row r="4951">
          <cell r="C4951">
            <v>1468125.1557047428</v>
          </cell>
        </row>
        <row r="4952">
          <cell r="C4952">
            <v>866771.98199014948</v>
          </cell>
        </row>
        <row r="4953">
          <cell r="C4953">
            <v>788897.31658676872</v>
          </cell>
        </row>
        <row r="4954">
          <cell r="C4954">
            <v>811903.68894016137</v>
          </cell>
        </row>
        <row r="4955">
          <cell r="C4955">
            <v>1100249.325252112</v>
          </cell>
        </row>
        <row r="4956">
          <cell r="C4956">
            <v>1661206.0403282302</v>
          </cell>
        </row>
        <row r="4957">
          <cell r="C4957">
            <v>904628.70923273254</v>
          </cell>
        </row>
        <row r="4958">
          <cell r="C4958">
            <v>689900.37288450287</v>
          </cell>
        </row>
        <row r="4959">
          <cell r="C4959">
            <v>1111421.1119182517</v>
          </cell>
        </row>
        <row r="4960">
          <cell r="C4960">
            <v>649410.74907186325</v>
          </cell>
        </row>
        <row r="4961">
          <cell r="C4961">
            <v>732633.59536373918</v>
          </cell>
        </row>
        <row r="4962">
          <cell r="C4962">
            <v>1000251.0074501437</v>
          </cell>
        </row>
        <row r="4963">
          <cell r="C4963">
            <v>1751089.7687104612</v>
          </cell>
        </row>
        <row r="4964">
          <cell r="C4964">
            <v>1264231.7338371673</v>
          </cell>
        </row>
        <row r="4965">
          <cell r="C4965">
            <v>805187.27534756879</v>
          </cell>
        </row>
        <row r="4966">
          <cell r="C4966">
            <v>1508414.2434211022</v>
          </cell>
        </row>
        <row r="4967">
          <cell r="C4967">
            <v>1279030.1536204556</v>
          </cell>
        </row>
        <row r="4968">
          <cell r="C4968">
            <v>1144212.0899938666</v>
          </cell>
        </row>
        <row r="4969">
          <cell r="C4969">
            <v>1884497.4302437908</v>
          </cell>
        </row>
        <row r="4970">
          <cell r="C4970">
            <v>1014846.4153995301</v>
          </cell>
        </row>
        <row r="4971">
          <cell r="C4971">
            <v>537906.54699856858</v>
          </cell>
        </row>
        <row r="4972">
          <cell r="C4972">
            <v>1321410.1683201473</v>
          </cell>
        </row>
        <row r="4973">
          <cell r="C4973">
            <v>722748.82173760573</v>
          </cell>
        </row>
        <row r="4974">
          <cell r="C4974">
            <v>1086014.4040642895</v>
          </cell>
        </row>
        <row r="4975">
          <cell r="C4975">
            <v>84571.449471196276</v>
          </cell>
        </row>
        <row r="4976">
          <cell r="C4976">
            <v>871251.92682383722</v>
          </cell>
        </row>
        <row r="4977">
          <cell r="C4977">
            <v>2545883.3387403898</v>
          </cell>
        </row>
        <row r="4978">
          <cell r="C4978">
            <v>967532.13912502024</v>
          </cell>
        </row>
        <row r="4979">
          <cell r="C4979">
            <v>1701415.6125022955</v>
          </cell>
        </row>
        <row r="4980">
          <cell r="C4980">
            <v>715480.05637807841</v>
          </cell>
        </row>
        <row r="4981">
          <cell r="C4981">
            <v>748516.32223216782</v>
          </cell>
        </row>
        <row r="4982">
          <cell r="C4982">
            <v>922959.94392922102</v>
          </cell>
        </row>
        <row r="4983">
          <cell r="C4983">
            <v>802950.9033209706</v>
          </cell>
        </row>
        <row r="4984">
          <cell r="C4984">
            <v>770227.13271854958</v>
          </cell>
        </row>
        <row r="4985">
          <cell r="C4985">
            <v>1720674.3645724361</v>
          </cell>
        </row>
        <row r="4986">
          <cell r="C4986">
            <v>690791.85873479024</v>
          </cell>
        </row>
        <row r="4987">
          <cell r="C4987">
            <v>711571.78358496469</v>
          </cell>
        </row>
        <row r="4988">
          <cell r="C4988">
            <v>1143962.0307622817</v>
          </cell>
        </row>
        <row r="4989">
          <cell r="C4989">
            <v>962661.4624326122</v>
          </cell>
        </row>
        <row r="4990">
          <cell r="C4990">
            <v>465442.94549418986</v>
          </cell>
        </row>
        <row r="4991">
          <cell r="C4991">
            <v>1099791.9193976677</v>
          </cell>
        </row>
        <row r="4992">
          <cell r="C4992">
            <v>786742.46650738979</v>
          </cell>
        </row>
        <row r="4993">
          <cell r="C4993">
            <v>1348276.6015615042</v>
          </cell>
        </row>
        <row r="4994">
          <cell r="C4994">
            <v>2162513.681134244</v>
          </cell>
        </row>
        <row r="4995">
          <cell r="C4995">
            <v>219271.28781005682</v>
          </cell>
        </row>
        <row r="4996">
          <cell r="C4996">
            <v>1417084.7980396179</v>
          </cell>
        </row>
        <row r="4997">
          <cell r="C4997">
            <v>1386318.90552218</v>
          </cell>
        </row>
        <row r="4998">
          <cell r="C4998">
            <v>1752467.2952521613</v>
          </cell>
        </row>
        <row r="4999">
          <cell r="C4999">
            <v>1050641.4177735168</v>
          </cell>
        </row>
        <row r="5000">
          <cell r="C5000">
            <v>924670.81297599268</v>
          </cell>
        </row>
        <row r="5001">
          <cell r="C5001">
            <v>1562497.5252875881</v>
          </cell>
        </row>
        <row r="5002">
          <cell r="C5002">
            <v>1320941.8443413777</v>
          </cell>
        </row>
        <row r="5003">
          <cell r="C5003">
            <v>830151.64691395278</v>
          </cell>
        </row>
        <row r="5004">
          <cell r="C5004">
            <v>721138.56114004902</v>
          </cell>
        </row>
        <row r="5005">
          <cell r="C5005">
            <v>519460.70769960352</v>
          </cell>
        </row>
        <row r="5006">
          <cell r="C5006">
            <v>1070628.002437199</v>
          </cell>
        </row>
        <row r="5007">
          <cell r="C5007">
            <v>1118527.072830698</v>
          </cell>
        </row>
        <row r="5008">
          <cell r="C5008">
            <v>716686.45745498547</v>
          </cell>
        </row>
        <row r="5009">
          <cell r="C5009">
            <v>897046.71029913507</v>
          </cell>
        </row>
        <row r="5010">
          <cell r="C5010">
            <v>1297524.7452738378</v>
          </cell>
        </row>
        <row r="5011">
          <cell r="C5011">
            <v>1148371.6167562548</v>
          </cell>
        </row>
        <row r="5012">
          <cell r="C5012">
            <v>812008.26504876302</v>
          </cell>
        </row>
        <row r="5013">
          <cell r="C5013">
            <v>1180634.4186266942</v>
          </cell>
        </row>
        <row r="5014">
          <cell r="C5014">
            <v>1080606.6616743023</v>
          </cell>
        </row>
        <row r="5015">
          <cell r="C5015">
            <v>1423679.0836077076</v>
          </cell>
        </row>
        <row r="5016">
          <cell r="C5016">
            <v>977117.59508198511</v>
          </cell>
        </row>
        <row r="5017">
          <cell r="C5017">
            <v>1141831.2247574977</v>
          </cell>
        </row>
        <row r="5018">
          <cell r="C5018">
            <v>592787.40342469979</v>
          </cell>
        </row>
        <row r="5019">
          <cell r="C5019">
            <v>1269237.2353207886</v>
          </cell>
        </row>
        <row r="5020">
          <cell r="C5020">
            <v>1195399.6422120642</v>
          </cell>
        </row>
        <row r="5021">
          <cell r="C5021">
            <v>1348747.5095754131</v>
          </cell>
        </row>
        <row r="5022">
          <cell r="C5022">
            <v>1173925.0754416122</v>
          </cell>
        </row>
        <row r="5023">
          <cell r="C5023">
            <v>1356956.0223012408</v>
          </cell>
        </row>
        <row r="5024">
          <cell r="C5024">
            <v>825572.49816827558</v>
          </cell>
        </row>
        <row r="5025">
          <cell r="C5025">
            <v>886300.96499140619</v>
          </cell>
        </row>
        <row r="5026">
          <cell r="C5026">
            <v>883065.45945187681</v>
          </cell>
        </row>
        <row r="5027">
          <cell r="C5027">
            <v>1373147.1766053454</v>
          </cell>
        </row>
        <row r="5028">
          <cell r="C5028">
            <v>907394.6752460592</v>
          </cell>
        </row>
        <row r="5029">
          <cell r="C5029">
            <v>1135068.3095730448</v>
          </cell>
        </row>
        <row r="5030">
          <cell r="C5030">
            <v>918620.36302121996</v>
          </cell>
        </row>
        <row r="5031">
          <cell r="C5031">
            <v>462562.14475893509</v>
          </cell>
        </row>
        <row r="5032">
          <cell r="C5032">
            <v>1026643.3508246612</v>
          </cell>
        </row>
        <row r="5033">
          <cell r="C5033">
            <v>1812265.8710646909</v>
          </cell>
        </row>
        <row r="5034">
          <cell r="C5034">
            <v>1837466.5068748249</v>
          </cell>
        </row>
        <row r="5035">
          <cell r="C5035">
            <v>582525.64839028846</v>
          </cell>
        </row>
        <row r="5036">
          <cell r="C5036">
            <v>1568121.267628673</v>
          </cell>
        </row>
        <row r="5037">
          <cell r="C5037">
            <v>373296.51059411233</v>
          </cell>
        </row>
        <row r="5038">
          <cell r="C5038">
            <v>967099.34791378444</v>
          </cell>
        </row>
        <row r="5039">
          <cell r="C5039">
            <v>971954.55226841709</v>
          </cell>
        </row>
        <row r="5040">
          <cell r="C5040">
            <v>2728954.5431510694</v>
          </cell>
        </row>
        <row r="5041">
          <cell r="C5041">
            <v>838710.76757592231</v>
          </cell>
        </row>
        <row r="5042">
          <cell r="C5042">
            <v>950013.92562087486</v>
          </cell>
        </row>
        <row r="5043">
          <cell r="C5043">
            <v>1204119.9151326814</v>
          </cell>
        </row>
        <row r="5044">
          <cell r="C5044">
            <v>726552.49630827107</v>
          </cell>
        </row>
        <row r="5045">
          <cell r="C5045">
            <v>949528.1401831148</v>
          </cell>
        </row>
        <row r="5046">
          <cell r="C5046">
            <v>1350295.8911151222</v>
          </cell>
        </row>
        <row r="5047">
          <cell r="C5047">
            <v>1057413.5442756107</v>
          </cell>
        </row>
        <row r="5048">
          <cell r="C5048">
            <v>1295547.2998965979</v>
          </cell>
        </row>
        <row r="5049">
          <cell r="C5049">
            <v>232198.70522347721</v>
          </cell>
        </row>
        <row r="5050">
          <cell r="C5050">
            <v>1575094.0352677824</v>
          </cell>
        </row>
        <row r="5051">
          <cell r="C5051">
            <v>1175271.9480216368</v>
          </cell>
        </row>
        <row r="5052">
          <cell r="C5052">
            <v>1325471.6081149075</v>
          </cell>
        </row>
        <row r="5053">
          <cell r="C5053">
            <v>1675735.1549293902</v>
          </cell>
        </row>
        <row r="5054">
          <cell r="C5054">
            <v>425163.78446553613</v>
          </cell>
        </row>
        <row r="5055">
          <cell r="C5055">
            <v>1210880.0447629034</v>
          </cell>
        </row>
        <row r="5056">
          <cell r="C5056">
            <v>1182570.4147847926</v>
          </cell>
        </row>
        <row r="5057">
          <cell r="C5057">
            <v>692842.61422321841</v>
          </cell>
        </row>
        <row r="5058">
          <cell r="C5058">
            <v>1093154.5463851143</v>
          </cell>
        </row>
        <row r="5059">
          <cell r="C5059">
            <v>1047999.8345615091</v>
          </cell>
        </row>
        <row r="5060">
          <cell r="C5060">
            <v>952335.55783941364</v>
          </cell>
        </row>
        <row r="5061">
          <cell r="C5061">
            <v>1090702.4334846993</v>
          </cell>
        </row>
        <row r="5062">
          <cell r="C5062">
            <v>868134.7449072313</v>
          </cell>
        </row>
        <row r="5063">
          <cell r="C5063">
            <v>1030337.6513728579</v>
          </cell>
        </row>
        <row r="5064">
          <cell r="C5064">
            <v>972090.60871954251</v>
          </cell>
        </row>
        <row r="5065">
          <cell r="C5065">
            <v>1050235.4033655624</v>
          </cell>
        </row>
        <row r="5066">
          <cell r="C5066">
            <v>616723.83044436667</v>
          </cell>
        </row>
        <row r="5067">
          <cell r="C5067">
            <v>473404.00477369118</v>
          </cell>
        </row>
        <row r="5068">
          <cell r="C5068">
            <v>807173.29470550793</v>
          </cell>
        </row>
        <row r="5069">
          <cell r="C5069">
            <v>673366.53179131227</v>
          </cell>
        </row>
        <row r="5070">
          <cell r="C5070">
            <v>403221.75664472778</v>
          </cell>
        </row>
        <row r="5071">
          <cell r="C5071">
            <v>1386197.1529768107</v>
          </cell>
        </row>
        <row r="5072">
          <cell r="C5072">
            <v>1130551.1841515393</v>
          </cell>
        </row>
        <row r="5073">
          <cell r="C5073">
            <v>947499.34174060682</v>
          </cell>
        </row>
        <row r="5074">
          <cell r="C5074">
            <v>693154.41160509037</v>
          </cell>
        </row>
        <row r="5075">
          <cell r="C5075">
            <v>159830.87266057741</v>
          </cell>
        </row>
        <row r="5076">
          <cell r="C5076">
            <v>950937.92579506524</v>
          </cell>
        </row>
        <row r="5077">
          <cell r="C5077">
            <v>529116.21423161926</v>
          </cell>
        </row>
        <row r="5078">
          <cell r="C5078">
            <v>1658748.2083352157</v>
          </cell>
        </row>
        <row r="5079">
          <cell r="C5079">
            <v>1175968.3595742169</v>
          </cell>
        </row>
        <row r="5080">
          <cell r="C5080">
            <v>1159968.5871532515</v>
          </cell>
        </row>
        <row r="5081">
          <cell r="C5081">
            <v>1170547.0303876789</v>
          </cell>
        </row>
        <row r="5082">
          <cell r="C5082">
            <v>991964.27971666493</v>
          </cell>
        </row>
        <row r="5083">
          <cell r="C5083">
            <v>760295.77059232362</v>
          </cell>
        </row>
        <row r="5084">
          <cell r="C5084">
            <v>1242783.8339898812</v>
          </cell>
        </row>
        <row r="5085">
          <cell r="C5085">
            <v>767373.58514646918</v>
          </cell>
        </row>
        <row r="5086">
          <cell r="C5086">
            <v>804644.56200228422</v>
          </cell>
        </row>
        <row r="5087">
          <cell r="C5087">
            <v>1113449.7150579966</v>
          </cell>
        </row>
        <row r="5088">
          <cell r="C5088">
            <v>604965.19842128758</v>
          </cell>
        </row>
        <row r="5089">
          <cell r="C5089">
            <v>355042.73000409221</v>
          </cell>
        </row>
        <row r="5090">
          <cell r="C5090">
            <v>1207792.7798822229</v>
          </cell>
        </row>
        <row r="5091">
          <cell r="C5091">
            <v>1265640.1914686337</v>
          </cell>
        </row>
        <row r="5092">
          <cell r="C5092">
            <v>1466610.9443529819</v>
          </cell>
        </row>
        <row r="5093">
          <cell r="C5093">
            <v>859622.36039405875</v>
          </cell>
        </row>
        <row r="5094">
          <cell r="C5094">
            <v>923303.81696524541</v>
          </cell>
        </row>
        <row r="5095">
          <cell r="C5095">
            <v>930979.26921724516</v>
          </cell>
        </row>
        <row r="5096">
          <cell r="C5096">
            <v>505581.97693587403</v>
          </cell>
        </row>
        <row r="5097">
          <cell r="C5097">
            <v>975775.34543299873</v>
          </cell>
        </row>
        <row r="5098">
          <cell r="C5098">
            <v>638737.61029966478</v>
          </cell>
        </row>
        <row r="5099">
          <cell r="C5099">
            <v>912888.08401989611</v>
          </cell>
        </row>
        <row r="5100">
          <cell r="C5100">
            <v>973691.40475485648</v>
          </cell>
        </row>
        <row r="5101">
          <cell r="C5101">
            <v>1547349.5971880204</v>
          </cell>
        </row>
        <row r="5102">
          <cell r="C5102">
            <v>989022.12276198831</v>
          </cell>
        </row>
        <row r="5103">
          <cell r="C5103">
            <v>275023.25676602998</v>
          </cell>
        </row>
        <row r="5104">
          <cell r="C5104">
            <v>991448.39915370534</v>
          </cell>
        </row>
        <row r="5105">
          <cell r="C5105">
            <v>1295450.2193200118</v>
          </cell>
        </row>
        <row r="5106">
          <cell r="C5106">
            <v>965729.53350702953</v>
          </cell>
        </row>
        <row r="5107">
          <cell r="C5107">
            <v>648905.29698671261</v>
          </cell>
        </row>
        <row r="5108">
          <cell r="C5108">
            <v>903337.82539305044</v>
          </cell>
        </row>
        <row r="5109">
          <cell r="C5109">
            <v>854418.6318666758</v>
          </cell>
        </row>
        <row r="5110">
          <cell r="C5110">
            <v>189864.81047421996</v>
          </cell>
        </row>
        <row r="5111">
          <cell r="C5111">
            <v>1072320.8638957841</v>
          </cell>
        </row>
        <row r="5112">
          <cell r="C5112">
            <v>677247.04687871551</v>
          </cell>
        </row>
        <row r="5113">
          <cell r="C5113">
            <v>1432650.0217080398</v>
          </cell>
        </row>
        <row r="5114">
          <cell r="C5114">
            <v>912767.97228684637</v>
          </cell>
        </row>
        <row r="5115">
          <cell r="C5115">
            <v>1091367.9637216334</v>
          </cell>
        </row>
        <row r="5116">
          <cell r="C5116">
            <v>1160996.5578925419</v>
          </cell>
        </row>
        <row r="5117">
          <cell r="C5117">
            <v>1016811.5229348625</v>
          </cell>
        </row>
        <row r="5118">
          <cell r="C5118">
            <v>704851.3110281853</v>
          </cell>
        </row>
        <row r="5119">
          <cell r="C5119">
            <v>905570.06548384367</v>
          </cell>
        </row>
        <row r="5120">
          <cell r="C5120">
            <v>293831.81717895938</v>
          </cell>
        </row>
        <row r="5121">
          <cell r="C5121">
            <v>1138070.627881927</v>
          </cell>
        </row>
        <row r="5122">
          <cell r="C5122">
            <v>725358.86231513903</v>
          </cell>
        </row>
        <row r="5123">
          <cell r="C5123">
            <v>-601889.64900138322</v>
          </cell>
        </row>
        <row r="5124">
          <cell r="C5124">
            <v>544161.66700846248</v>
          </cell>
        </row>
        <row r="5125">
          <cell r="C5125">
            <v>455223.99423451233</v>
          </cell>
        </row>
        <row r="5126">
          <cell r="C5126">
            <v>1224332.8249976556</v>
          </cell>
        </row>
        <row r="5127">
          <cell r="C5127">
            <v>1185723.7799727176</v>
          </cell>
        </row>
        <row r="5128">
          <cell r="C5128">
            <v>826641.73932438064</v>
          </cell>
        </row>
        <row r="5129">
          <cell r="C5129">
            <v>1031774.5661810674</v>
          </cell>
        </row>
        <row r="5130">
          <cell r="C5130">
            <v>1582536.5403592649</v>
          </cell>
        </row>
        <row r="5131">
          <cell r="C5131">
            <v>1412936.9795357913</v>
          </cell>
        </row>
        <row r="5132">
          <cell r="C5132">
            <v>822084.31839219388</v>
          </cell>
        </row>
        <row r="5133">
          <cell r="C5133">
            <v>823401.91907014896</v>
          </cell>
        </row>
        <row r="5134">
          <cell r="C5134">
            <v>785784.07868711883</v>
          </cell>
        </row>
        <row r="5135">
          <cell r="C5135">
            <v>1290988.4971406455</v>
          </cell>
        </row>
        <row r="5136">
          <cell r="C5136">
            <v>558883.04541983642</v>
          </cell>
        </row>
        <row r="5137">
          <cell r="C5137">
            <v>906901.79528142826</v>
          </cell>
        </row>
        <row r="5138">
          <cell r="C5138">
            <v>1253935.1833714365</v>
          </cell>
        </row>
        <row r="5139">
          <cell r="C5139">
            <v>1407809.281968165</v>
          </cell>
        </row>
        <row r="5140">
          <cell r="C5140">
            <v>1253370.2367114087</v>
          </cell>
        </row>
        <row r="5141">
          <cell r="C5141">
            <v>1403637.851570366</v>
          </cell>
        </row>
        <row r="5142">
          <cell r="C5142">
            <v>491434.83280482818</v>
          </cell>
        </row>
        <row r="5143">
          <cell r="C5143">
            <v>1248290.4563360754</v>
          </cell>
        </row>
        <row r="5144">
          <cell r="C5144">
            <v>1259383.6796973092</v>
          </cell>
        </row>
        <row r="5145">
          <cell r="C5145">
            <v>1350030.8964586966</v>
          </cell>
        </row>
        <row r="5146">
          <cell r="C5146">
            <v>736568.94304289925</v>
          </cell>
        </row>
        <row r="5147">
          <cell r="C5147">
            <v>1134330.2038152888</v>
          </cell>
        </row>
        <row r="5148">
          <cell r="C5148">
            <v>839317.8417432108</v>
          </cell>
        </row>
        <row r="5149">
          <cell r="C5149">
            <v>400275.62029501318</v>
          </cell>
        </row>
        <row r="5150">
          <cell r="C5150">
            <v>775475.16169406474</v>
          </cell>
        </row>
        <row r="5151">
          <cell r="C5151">
            <v>812993.51222174347</v>
          </cell>
        </row>
        <row r="5152">
          <cell r="C5152">
            <v>1046776.6149422391</v>
          </cell>
        </row>
        <row r="5153">
          <cell r="C5153">
            <v>276757.51230858488</v>
          </cell>
        </row>
        <row r="5154">
          <cell r="C5154">
            <v>989035.27355038142</v>
          </cell>
        </row>
        <row r="5155">
          <cell r="C5155">
            <v>1095106.537945071</v>
          </cell>
        </row>
        <row r="5156">
          <cell r="C5156">
            <v>1175850.4439752358</v>
          </cell>
        </row>
        <row r="5157">
          <cell r="C5157">
            <v>1240034.2079433838</v>
          </cell>
        </row>
        <row r="5158">
          <cell r="C5158">
            <v>812339.55793235637</v>
          </cell>
        </row>
        <row r="5159">
          <cell r="C5159">
            <v>938973.11426199845</v>
          </cell>
        </row>
        <row r="5160">
          <cell r="C5160">
            <v>1069154.3999712272</v>
          </cell>
        </row>
        <row r="5161">
          <cell r="C5161">
            <v>544270.22400709742</v>
          </cell>
        </row>
        <row r="5162">
          <cell r="C5162">
            <v>863126.29471744865</v>
          </cell>
        </row>
        <row r="5163">
          <cell r="C5163">
            <v>233597.22645932098</v>
          </cell>
        </row>
        <row r="5164">
          <cell r="C5164">
            <v>1186852.5159767547</v>
          </cell>
        </row>
        <row r="5165">
          <cell r="C5165">
            <v>1315232.4443917337</v>
          </cell>
        </row>
        <row r="5166">
          <cell r="C5166">
            <v>1081732.8139818353</v>
          </cell>
        </row>
        <row r="5167">
          <cell r="C5167">
            <v>562297.08475770091</v>
          </cell>
        </row>
        <row r="5168">
          <cell r="C5168">
            <v>1567528.260785999</v>
          </cell>
        </row>
        <row r="5169">
          <cell r="C5169">
            <v>1615818.0334603838</v>
          </cell>
        </row>
        <row r="5170">
          <cell r="C5170">
            <v>1239277.5894431248</v>
          </cell>
        </row>
        <row r="5171">
          <cell r="C5171">
            <v>749760.94436492946</v>
          </cell>
        </row>
        <row r="5172">
          <cell r="C5172">
            <v>907240.32359694794</v>
          </cell>
        </row>
        <row r="5173">
          <cell r="C5173">
            <v>883684.84926981432</v>
          </cell>
        </row>
        <row r="5174">
          <cell r="C5174">
            <v>847316.63348221546</v>
          </cell>
        </row>
        <row r="5175">
          <cell r="C5175">
            <v>1302043.0555454576</v>
          </cell>
        </row>
        <row r="5176">
          <cell r="C5176">
            <v>1136202.8999280802</v>
          </cell>
        </row>
        <row r="5177">
          <cell r="C5177">
            <v>591630.06251589442</v>
          </cell>
        </row>
        <row r="5178">
          <cell r="C5178">
            <v>764691.66313989728</v>
          </cell>
        </row>
        <row r="5179">
          <cell r="C5179">
            <v>419220.06630142254</v>
          </cell>
        </row>
        <row r="5180">
          <cell r="C5180">
            <v>734452.00652238959</v>
          </cell>
        </row>
        <row r="5181">
          <cell r="C5181">
            <v>818733.27844142704</v>
          </cell>
        </row>
        <row r="5182">
          <cell r="C5182">
            <v>870900.98238095362</v>
          </cell>
        </row>
        <row r="5183">
          <cell r="C5183">
            <v>892483.60889432707</v>
          </cell>
        </row>
        <row r="5184">
          <cell r="C5184">
            <v>1010973.2892190053</v>
          </cell>
        </row>
        <row r="5185">
          <cell r="C5185">
            <v>742812.94569940458</v>
          </cell>
        </row>
        <row r="5186">
          <cell r="C5186">
            <v>732956.27999223932</v>
          </cell>
        </row>
        <row r="5187">
          <cell r="C5187">
            <v>1107335.575756738</v>
          </cell>
        </row>
        <row r="5188">
          <cell r="C5188">
            <v>1272775.2384284625</v>
          </cell>
        </row>
        <row r="5189">
          <cell r="C5189">
            <v>1391102.9373483232</v>
          </cell>
        </row>
        <row r="5190">
          <cell r="C5190">
            <v>726533.84958766459</v>
          </cell>
        </row>
        <row r="5191">
          <cell r="C5191">
            <v>989456.4393202319</v>
          </cell>
        </row>
        <row r="5192">
          <cell r="C5192">
            <v>485219.54692377633</v>
          </cell>
        </row>
        <row r="5193">
          <cell r="C5193">
            <v>1386391.4585708864</v>
          </cell>
        </row>
        <row r="5194">
          <cell r="C5194">
            <v>855204.57479871623</v>
          </cell>
        </row>
        <row r="5195">
          <cell r="C5195">
            <v>1062713.7406096109</v>
          </cell>
        </row>
        <row r="5196">
          <cell r="C5196">
            <v>704187.69579635281</v>
          </cell>
        </row>
        <row r="5197">
          <cell r="C5197">
            <v>1137185.4681261454</v>
          </cell>
        </row>
        <row r="5198">
          <cell r="C5198">
            <v>1186412.9536861239</v>
          </cell>
        </row>
        <row r="5199">
          <cell r="C5199">
            <v>724496.94740778487</v>
          </cell>
        </row>
        <row r="5200">
          <cell r="C5200">
            <v>406119.74436816678</v>
          </cell>
        </row>
        <row r="5201">
          <cell r="C5201">
            <v>1227044.6077334986</v>
          </cell>
        </row>
        <row r="5202">
          <cell r="C5202">
            <v>1141214.6988818878</v>
          </cell>
        </row>
        <row r="5203">
          <cell r="C5203">
            <v>2649556.4860566799</v>
          </cell>
        </row>
        <row r="5204">
          <cell r="C5204">
            <v>1481285.8562104208</v>
          </cell>
        </row>
        <row r="5205">
          <cell r="C5205">
            <v>1113827.0102849673</v>
          </cell>
        </row>
        <row r="5206">
          <cell r="C5206">
            <v>233346.03000254149</v>
          </cell>
        </row>
        <row r="5207">
          <cell r="C5207">
            <v>1456251.0579524816</v>
          </cell>
        </row>
        <row r="5208">
          <cell r="C5208">
            <v>1770525.5145639172</v>
          </cell>
        </row>
        <row r="5209">
          <cell r="C5209">
            <v>294181.89766661962</v>
          </cell>
        </row>
        <row r="5210">
          <cell r="C5210">
            <v>861965.19492377399</v>
          </cell>
        </row>
        <row r="5211">
          <cell r="C5211">
            <v>792561.1891026235</v>
          </cell>
        </row>
        <row r="5212">
          <cell r="C5212">
            <v>1144489.4726836572</v>
          </cell>
        </row>
        <row r="5213">
          <cell r="C5213">
            <v>1241718.7514063676</v>
          </cell>
        </row>
        <row r="5214">
          <cell r="C5214">
            <v>1407689.0114890342</v>
          </cell>
        </row>
        <row r="5215">
          <cell r="C5215">
            <v>393642.25331633876</v>
          </cell>
        </row>
        <row r="5216">
          <cell r="C5216">
            <v>1029826.9778440753</v>
          </cell>
        </row>
        <row r="5217">
          <cell r="C5217">
            <v>65949.966990247718</v>
          </cell>
        </row>
        <row r="5218">
          <cell r="C5218">
            <v>433456.3712026357</v>
          </cell>
        </row>
        <row r="5219">
          <cell r="C5219">
            <v>882298.28995172027</v>
          </cell>
        </row>
        <row r="5220">
          <cell r="C5220">
            <v>1450111.9235717894</v>
          </cell>
        </row>
        <row r="5221">
          <cell r="C5221">
            <v>2091969.3164347792</v>
          </cell>
        </row>
        <row r="5222">
          <cell r="C5222">
            <v>1694298.7667942676</v>
          </cell>
        </row>
        <row r="5223">
          <cell r="C5223">
            <v>987337.56779037276</v>
          </cell>
        </row>
        <row r="5224">
          <cell r="C5224">
            <v>1024441.5215206743</v>
          </cell>
        </row>
        <row r="5225">
          <cell r="C5225">
            <v>825419.38324698224</v>
          </cell>
        </row>
        <row r="5226">
          <cell r="C5226">
            <v>1406509.4849517834</v>
          </cell>
        </row>
        <row r="5227">
          <cell r="C5227">
            <v>1234841.7648589984</v>
          </cell>
        </row>
        <row r="5228">
          <cell r="C5228">
            <v>856290.06283116306</v>
          </cell>
        </row>
        <row r="5229">
          <cell r="C5229">
            <v>641442.27905033738</v>
          </cell>
        </row>
        <row r="5230">
          <cell r="C5230">
            <v>1297464.9977769521</v>
          </cell>
        </row>
        <row r="5231">
          <cell r="C5231">
            <v>876329.52605294855</v>
          </cell>
        </row>
        <row r="5232">
          <cell r="C5232">
            <v>2184873.9748876086</v>
          </cell>
        </row>
        <row r="5233">
          <cell r="C5233">
            <v>1071715.3977632262</v>
          </cell>
        </row>
        <row r="5234">
          <cell r="C5234">
            <v>858149.38536173559</v>
          </cell>
        </row>
        <row r="5235">
          <cell r="C5235">
            <v>603599.07281453651</v>
          </cell>
        </row>
        <row r="5236">
          <cell r="C5236">
            <v>1194495.9793574037</v>
          </cell>
        </row>
        <row r="5237">
          <cell r="C5237">
            <v>1162886.1351347496</v>
          </cell>
        </row>
        <row r="5238">
          <cell r="C5238">
            <v>891639.1554062923</v>
          </cell>
        </row>
        <row r="5239">
          <cell r="C5239">
            <v>1798264.7122574395</v>
          </cell>
        </row>
        <row r="5240">
          <cell r="C5240">
            <v>1468607.9864117815</v>
          </cell>
        </row>
        <row r="5241">
          <cell r="C5241">
            <v>721307.89160229091</v>
          </cell>
        </row>
        <row r="5242">
          <cell r="C5242">
            <v>1096233.0487028765</v>
          </cell>
        </row>
        <row r="5243">
          <cell r="C5243">
            <v>1514863.8444734055</v>
          </cell>
        </row>
        <row r="5244">
          <cell r="C5244">
            <v>1158225.7430191895</v>
          </cell>
        </row>
        <row r="5245">
          <cell r="C5245">
            <v>1201785.8049553568</v>
          </cell>
        </row>
        <row r="5246">
          <cell r="C5246">
            <v>1000895.626259685</v>
          </cell>
        </row>
        <row r="5247">
          <cell r="C5247">
            <v>1985162.4550185199</v>
          </cell>
        </row>
        <row r="5248">
          <cell r="C5248">
            <v>1160967.2386609146</v>
          </cell>
        </row>
        <row r="5249">
          <cell r="C5249">
            <v>957858.15976345341</v>
          </cell>
        </row>
        <row r="5250">
          <cell r="C5250">
            <v>881510.65927653108</v>
          </cell>
        </row>
        <row r="5251">
          <cell r="C5251">
            <v>1663654.1426836238</v>
          </cell>
        </row>
        <row r="5252">
          <cell r="C5252">
            <v>906657.8120004402</v>
          </cell>
        </row>
        <row r="5253">
          <cell r="C5253">
            <v>1117901.9425446605</v>
          </cell>
        </row>
        <row r="5254">
          <cell r="C5254">
            <v>1625738.1915072566</v>
          </cell>
        </row>
        <row r="5255">
          <cell r="C5255">
            <v>973221.60449706402</v>
          </cell>
        </row>
        <row r="5256">
          <cell r="C5256">
            <v>1050732.7993406274</v>
          </cell>
        </row>
        <row r="5257">
          <cell r="C5257">
            <v>1179085.3665495142</v>
          </cell>
        </row>
        <row r="5258">
          <cell r="C5258">
            <v>1416386.5474882317</v>
          </cell>
        </row>
        <row r="5259">
          <cell r="C5259">
            <v>833339.72703074943</v>
          </cell>
        </row>
        <row r="5260">
          <cell r="C5260">
            <v>960526.30246294534</v>
          </cell>
        </row>
        <row r="5261">
          <cell r="C5261">
            <v>1282387.0542129083</v>
          </cell>
        </row>
        <row r="5262">
          <cell r="C5262">
            <v>825845.65576728701</v>
          </cell>
        </row>
        <row r="5263">
          <cell r="C5263">
            <v>1369055.2536860364</v>
          </cell>
        </row>
        <row r="5264">
          <cell r="C5264">
            <v>263171.22441085393</v>
          </cell>
        </row>
        <row r="5265">
          <cell r="C5265">
            <v>1351438.0231479639</v>
          </cell>
        </row>
        <row r="5266">
          <cell r="C5266">
            <v>1596557.1378705867</v>
          </cell>
        </row>
        <row r="5267">
          <cell r="C5267">
            <v>2018205.8819005995</v>
          </cell>
        </row>
        <row r="5268">
          <cell r="C5268">
            <v>661963.84891754191</v>
          </cell>
        </row>
        <row r="5269">
          <cell r="C5269">
            <v>826594.46833053115</v>
          </cell>
        </row>
        <row r="5270">
          <cell r="C5270">
            <v>530892.47792151547</v>
          </cell>
        </row>
        <row r="5271">
          <cell r="C5271">
            <v>1487347.1128990492</v>
          </cell>
        </row>
        <row r="5272">
          <cell r="C5272">
            <v>1106844.5191551489</v>
          </cell>
        </row>
        <row r="5273">
          <cell r="C5273">
            <v>340682.37881123694</v>
          </cell>
        </row>
        <row r="5274">
          <cell r="C5274">
            <v>1412285.6340119694</v>
          </cell>
        </row>
        <row r="5275">
          <cell r="C5275">
            <v>1386312.3026295661</v>
          </cell>
        </row>
        <row r="5276">
          <cell r="C5276">
            <v>681785.85769805394</v>
          </cell>
        </row>
        <row r="5277">
          <cell r="C5277">
            <v>1545407.0717879883</v>
          </cell>
        </row>
        <row r="5278">
          <cell r="C5278">
            <v>1346600.707877466</v>
          </cell>
        </row>
        <row r="5279">
          <cell r="C5279">
            <v>1472533.7239892993</v>
          </cell>
        </row>
        <row r="5280">
          <cell r="C5280">
            <v>625650.65836490213</v>
          </cell>
        </row>
        <row r="5281">
          <cell r="C5281">
            <v>941155.65679600695</v>
          </cell>
        </row>
        <row r="5282">
          <cell r="C5282">
            <v>878886.41699862096</v>
          </cell>
        </row>
        <row r="5283">
          <cell r="C5283">
            <v>1458475.6325516438</v>
          </cell>
        </row>
        <row r="5284">
          <cell r="C5284">
            <v>1325526.9323420562</v>
          </cell>
        </row>
        <row r="5285">
          <cell r="C5285">
            <v>1208193.1095090897</v>
          </cell>
        </row>
        <row r="5286">
          <cell r="C5286">
            <v>1149752.6633680023</v>
          </cell>
        </row>
        <row r="5287">
          <cell r="C5287">
            <v>971720.21524767682</v>
          </cell>
        </row>
        <row r="5288">
          <cell r="C5288">
            <v>1044324.4856769739</v>
          </cell>
        </row>
        <row r="5289">
          <cell r="C5289">
            <v>729669.72113985941</v>
          </cell>
        </row>
        <row r="5290">
          <cell r="C5290">
            <v>1123197.4181475686</v>
          </cell>
        </row>
        <row r="5291">
          <cell r="C5291">
            <v>992644.31367843819</v>
          </cell>
        </row>
        <row r="5292">
          <cell r="C5292">
            <v>687553.27329259552</v>
          </cell>
        </row>
        <row r="5293">
          <cell r="C5293">
            <v>1110662.2035175113</v>
          </cell>
        </row>
        <row r="5294">
          <cell r="C5294">
            <v>326704.13355785387</v>
          </cell>
        </row>
        <row r="5295">
          <cell r="C5295">
            <v>1203227.5656695925</v>
          </cell>
        </row>
        <row r="5296">
          <cell r="C5296">
            <v>778029.91655840888</v>
          </cell>
        </row>
        <row r="5297">
          <cell r="C5297">
            <v>384535.66631749319</v>
          </cell>
        </row>
        <row r="5298">
          <cell r="C5298">
            <v>1030922.0600678618</v>
          </cell>
        </row>
        <row r="5299">
          <cell r="C5299">
            <v>851430.40087594942</v>
          </cell>
        </row>
        <row r="5300">
          <cell r="C5300">
            <v>950137.68299318757</v>
          </cell>
        </row>
        <row r="5301">
          <cell r="C5301">
            <v>1385199.0173676235</v>
          </cell>
        </row>
        <row r="5302">
          <cell r="C5302">
            <v>1207414.6310093305</v>
          </cell>
        </row>
        <row r="5303">
          <cell r="C5303">
            <v>1309148.4094521094</v>
          </cell>
        </row>
        <row r="5304">
          <cell r="C5304">
            <v>1465809.1697342414</v>
          </cell>
        </row>
        <row r="5305">
          <cell r="C5305">
            <v>793264.04823118541</v>
          </cell>
        </row>
        <row r="5306">
          <cell r="C5306">
            <v>1039671.0043961006</v>
          </cell>
        </row>
        <row r="5307">
          <cell r="C5307">
            <v>474051.02009283821</v>
          </cell>
        </row>
        <row r="5308">
          <cell r="C5308">
            <v>942509.11120867648</v>
          </cell>
        </row>
        <row r="5309">
          <cell r="C5309">
            <v>545770.56454736693</v>
          </cell>
        </row>
        <row r="5310">
          <cell r="C5310">
            <v>874788.80862290447</v>
          </cell>
        </row>
        <row r="5311">
          <cell r="C5311">
            <v>773194.32170519466</v>
          </cell>
        </row>
        <row r="5312">
          <cell r="C5312">
            <v>1258127.572221586</v>
          </cell>
        </row>
        <row r="5313">
          <cell r="C5313">
            <v>791250.14129251428</v>
          </cell>
        </row>
        <row r="5314">
          <cell r="C5314">
            <v>482487.32110328105</v>
          </cell>
        </row>
        <row r="5315">
          <cell r="C5315">
            <v>1058928.8547334224</v>
          </cell>
        </row>
        <row r="5316">
          <cell r="C5316">
            <v>435072.78625293646</v>
          </cell>
        </row>
        <row r="5317">
          <cell r="C5317">
            <v>1192358.8801223114</v>
          </cell>
        </row>
        <row r="5318">
          <cell r="C5318">
            <v>560459.0173646023</v>
          </cell>
        </row>
        <row r="5319">
          <cell r="C5319">
            <v>1252849.2592635239</v>
          </cell>
        </row>
        <row r="5320">
          <cell r="C5320">
            <v>393442.18065307871</v>
          </cell>
        </row>
        <row r="5321">
          <cell r="C5321">
            <v>982689.3224569041</v>
          </cell>
        </row>
        <row r="5322">
          <cell r="C5322">
            <v>275305.46611428389</v>
          </cell>
        </row>
        <row r="5323">
          <cell r="C5323">
            <v>528741.54871867876</v>
          </cell>
        </row>
        <row r="5324">
          <cell r="C5324">
            <v>1403800.4456884088</v>
          </cell>
        </row>
        <row r="5325">
          <cell r="C5325">
            <v>218121.72310234851</v>
          </cell>
        </row>
        <row r="5326">
          <cell r="C5326">
            <v>993172.98969130928</v>
          </cell>
        </row>
        <row r="5327">
          <cell r="C5327">
            <v>1070049.3912825943</v>
          </cell>
        </row>
        <row r="5328">
          <cell r="C5328">
            <v>1149876.5426605262</v>
          </cell>
        </row>
        <row r="5329">
          <cell r="C5329">
            <v>1008324.1654460224</v>
          </cell>
        </row>
        <row r="5330">
          <cell r="C5330">
            <v>980833.96868752479</v>
          </cell>
        </row>
        <row r="5331">
          <cell r="C5331">
            <v>763135.88942473033</v>
          </cell>
        </row>
        <row r="5332">
          <cell r="C5332">
            <v>762670.39853499271</v>
          </cell>
        </row>
        <row r="5333">
          <cell r="C5333">
            <v>444303.26479779696</v>
          </cell>
        </row>
        <row r="5334">
          <cell r="C5334">
            <v>1011655.2870898175</v>
          </cell>
        </row>
        <row r="5335">
          <cell r="C5335">
            <v>393457.68894800602</v>
          </cell>
        </row>
        <row r="5336">
          <cell r="C5336">
            <v>784865.09558330255</v>
          </cell>
        </row>
        <row r="5337">
          <cell r="C5337">
            <v>1512667.973430339</v>
          </cell>
        </row>
        <row r="5338">
          <cell r="C5338">
            <v>778452.95909531857</v>
          </cell>
        </row>
        <row r="5339">
          <cell r="C5339">
            <v>636496.24956610042</v>
          </cell>
        </row>
        <row r="5340">
          <cell r="C5340">
            <v>1231628.866659428</v>
          </cell>
        </row>
        <row r="5341">
          <cell r="C5341">
            <v>889242.23479020887</v>
          </cell>
        </row>
        <row r="5342">
          <cell r="C5342">
            <v>563256.51253132045</v>
          </cell>
        </row>
        <row r="5343">
          <cell r="C5343">
            <v>292141.94234589126</v>
          </cell>
        </row>
        <row r="5344">
          <cell r="C5344">
            <v>703280.00321598002</v>
          </cell>
        </row>
        <row r="5345">
          <cell r="C5345">
            <v>378241.02554836636</v>
          </cell>
        </row>
        <row r="5346">
          <cell r="C5346">
            <v>1198094.3819911673</v>
          </cell>
        </row>
        <row r="5347">
          <cell r="C5347">
            <v>462807.15512813872</v>
          </cell>
        </row>
        <row r="5348">
          <cell r="C5348">
            <v>1553414.238548154</v>
          </cell>
        </row>
        <row r="5349">
          <cell r="C5349">
            <v>1038354.1917916472</v>
          </cell>
        </row>
        <row r="5350">
          <cell r="C5350">
            <v>1122056.1048561048</v>
          </cell>
        </row>
        <row r="5351">
          <cell r="C5351">
            <v>729600.42106026807</v>
          </cell>
        </row>
        <row r="5352">
          <cell r="C5352">
            <v>460177.12611365865</v>
          </cell>
        </row>
        <row r="5353">
          <cell r="C5353">
            <v>1378522.588116168</v>
          </cell>
        </row>
        <row r="5354">
          <cell r="C5354">
            <v>1039249.8807820847</v>
          </cell>
        </row>
        <row r="5355">
          <cell r="C5355">
            <v>1039508.5086848919</v>
          </cell>
        </row>
        <row r="5356">
          <cell r="C5356">
            <v>1167043.963359108</v>
          </cell>
        </row>
        <row r="5357">
          <cell r="C5357">
            <v>2132911.4480903326</v>
          </cell>
        </row>
        <row r="5358">
          <cell r="C5358">
            <v>1158824.8279783707</v>
          </cell>
        </row>
        <row r="5359">
          <cell r="C5359">
            <v>447957.69582449342</v>
          </cell>
        </row>
        <row r="5360">
          <cell r="C5360">
            <v>119177.36835811241</v>
          </cell>
        </row>
        <row r="5361">
          <cell r="C5361">
            <v>952514.75241339626</v>
          </cell>
        </row>
        <row r="5362">
          <cell r="C5362">
            <v>1251369.4930987495</v>
          </cell>
        </row>
        <row r="5363">
          <cell r="C5363">
            <v>607885.96046975243</v>
          </cell>
        </row>
        <row r="5364">
          <cell r="C5364">
            <v>1511153.7748343339</v>
          </cell>
        </row>
        <row r="5365">
          <cell r="C5365">
            <v>1334946.3575012162</v>
          </cell>
        </row>
        <row r="5366">
          <cell r="C5366">
            <v>1299225.1534413928</v>
          </cell>
        </row>
        <row r="5367">
          <cell r="C5367">
            <v>1451483.457771342</v>
          </cell>
        </row>
        <row r="5368">
          <cell r="C5368">
            <v>888013.51116292819</v>
          </cell>
        </row>
        <row r="5369">
          <cell r="C5369">
            <v>723788.70067530056</v>
          </cell>
        </row>
        <row r="5370">
          <cell r="C5370">
            <v>1109410.1806378127</v>
          </cell>
        </row>
        <row r="5371">
          <cell r="C5371">
            <v>1182603.7259153232</v>
          </cell>
        </row>
        <row r="5372">
          <cell r="C5372">
            <v>-448626.39898499055</v>
          </cell>
        </row>
        <row r="5373">
          <cell r="C5373">
            <v>173752.3519562307</v>
          </cell>
        </row>
        <row r="5374">
          <cell r="C5374">
            <v>360084.31027936668</v>
          </cell>
        </row>
        <row r="5375">
          <cell r="C5375">
            <v>622382.76541111886</v>
          </cell>
        </row>
        <row r="5376">
          <cell r="C5376">
            <v>1588191.8768678079</v>
          </cell>
        </row>
        <row r="5377">
          <cell r="C5377">
            <v>1133117.655498503</v>
          </cell>
        </row>
        <row r="5378">
          <cell r="C5378">
            <v>1017557.8475806578</v>
          </cell>
        </row>
        <row r="5379">
          <cell r="C5379">
            <v>1054791.3626007098</v>
          </cell>
        </row>
        <row r="5380">
          <cell r="C5380">
            <v>1352252.2454005531</v>
          </cell>
        </row>
        <row r="5381">
          <cell r="C5381">
            <v>1109479.8440497648</v>
          </cell>
        </row>
        <row r="5382">
          <cell r="C5382">
            <v>1737040.3659239705</v>
          </cell>
        </row>
        <row r="5383">
          <cell r="C5383">
            <v>760545.54166077706</v>
          </cell>
        </row>
        <row r="5384">
          <cell r="C5384">
            <v>1098144.88619141</v>
          </cell>
        </row>
        <row r="5385">
          <cell r="C5385">
            <v>1467318.5164666274</v>
          </cell>
        </row>
        <row r="5386">
          <cell r="C5386">
            <v>1188087.2634567949</v>
          </cell>
        </row>
        <row r="5387">
          <cell r="C5387">
            <v>1071566.7547153553</v>
          </cell>
        </row>
        <row r="5388">
          <cell r="C5388">
            <v>979324.67695622786</v>
          </cell>
        </row>
        <row r="5389">
          <cell r="C5389">
            <v>1167901.4562576022</v>
          </cell>
        </row>
        <row r="5390">
          <cell r="C5390">
            <v>1185549.6651610381</v>
          </cell>
        </row>
        <row r="5391">
          <cell r="C5391">
            <v>1745674.4310529721</v>
          </cell>
        </row>
        <row r="5392">
          <cell r="C5392">
            <v>535992.96248851647</v>
          </cell>
        </row>
        <row r="5393">
          <cell r="C5393">
            <v>1447437.1991205984</v>
          </cell>
        </row>
        <row r="5394">
          <cell r="C5394">
            <v>757178.40000996715</v>
          </cell>
        </row>
        <row r="5395">
          <cell r="C5395">
            <v>933627.26307829819</v>
          </cell>
        </row>
        <row r="5396">
          <cell r="C5396">
            <v>1415308.8784598049</v>
          </cell>
        </row>
        <row r="5397">
          <cell r="C5397">
            <v>667032.26387416979</v>
          </cell>
        </row>
        <row r="5398">
          <cell r="C5398">
            <v>897312.55192028487</v>
          </cell>
        </row>
        <row r="5399">
          <cell r="C5399">
            <v>1094097.2573093341</v>
          </cell>
        </row>
        <row r="5400">
          <cell r="C5400">
            <v>775974.34016041993</v>
          </cell>
        </row>
        <row r="5401">
          <cell r="C5401">
            <v>703194.64330207463</v>
          </cell>
        </row>
        <row r="5402">
          <cell r="C5402">
            <v>957811.32991036237</v>
          </cell>
        </row>
        <row r="5403">
          <cell r="C5403">
            <v>858901.77034258482</v>
          </cell>
        </row>
        <row r="5404">
          <cell r="C5404">
            <v>1325799.9946065322</v>
          </cell>
        </row>
        <row r="5405">
          <cell r="C5405">
            <v>1293691.1046248146</v>
          </cell>
        </row>
        <row r="5406">
          <cell r="C5406">
            <v>183369.65199062007</v>
          </cell>
        </row>
        <row r="5407">
          <cell r="C5407">
            <v>822147.15478936885</v>
          </cell>
        </row>
        <row r="5408">
          <cell r="C5408">
            <v>830428.20552528906</v>
          </cell>
        </row>
        <row r="5409">
          <cell r="C5409">
            <v>1007699.6966507584</v>
          </cell>
        </row>
        <row r="5410">
          <cell r="C5410">
            <v>981088.95565664931</v>
          </cell>
        </row>
        <row r="5411">
          <cell r="C5411">
            <v>1231611.0456765473</v>
          </cell>
        </row>
        <row r="5412">
          <cell r="C5412">
            <v>2546239.6158928582</v>
          </cell>
        </row>
        <row r="5413">
          <cell r="C5413">
            <v>1043076.4988633051</v>
          </cell>
        </row>
        <row r="5414">
          <cell r="C5414">
            <v>512952.57314521138</v>
          </cell>
        </row>
        <row r="5415">
          <cell r="C5415">
            <v>788009.42115849361</v>
          </cell>
        </row>
        <row r="5416">
          <cell r="C5416">
            <v>223325.30001170619</v>
          </cell>
        </row>
        <row r="5417">
          <cell r="C5417">
            <v>1284973.584315056</v>
          </cell>
        </row>
        <row r="5418">
          <cell r="C5418">
            <v>532165.04894865619</v>
          </cell>
        </row>
        <row r="5419">
          <cell r="C5419">
            <v>1342936.2513403236</v>
          </cell>
        </row>
        <row r="5420">
          <cell r="C5420">
            <v>1507307.837016213</v>
          </cell>
        </row>
        <row r="5421">
          <cell r="C5421">
            <v>1624489.0118086631</v>
          </cell>
        </row>
        <row r="5422">
          <cell r="C5422">
            <v>628487.23103199725</v>
          </cell>
        </row>
        <row r="5423">
          <cell r="C5423">
            <v>1719584.2114055322</v>
          </cell>
        </row>
        <row r="5424">
          <cell r="C5424">
            <v>869763.42672524031</v>
          </cell>
        </row>
        <row r="5425">
          <cell r="C5425">
            <v>799226.19792138529</v>
          </cell>
        </row>
        <row r="5426">
          <cell r="C5426">
            <v>717791.24437394575</v>
          </cell>
        </row>
        <row r="5427">
          <cell r="C5427">
            <v>1173855.6876624648</v>
          </cell>
        </row>
        <row r="5428">
          <cell r="C5428">
            <v>1137036.7784355402</v>
          </cell>
        </row>
        <row r="5429">
          <cell r="C5429">
            <v>1642020.954003036</v>
          </cell>
        </row>
        <row r="5430">
          <cell r="C5430">
            <v>1166052.9114915545</v>
          </cell>
        </row>
        <row r="5431">
          <cell r="C5431">
            <v>675515.21147891972</v>
          </cell>
        </row>
        <row r="5432">
          <cell r="C5432">
            <v>1529090.3151476076</v>
          </cell>
        </row>
        <row r="5433">
          <cell r="C5433">
            <v>955788.05517826427</v>
          </cell>
        </row>
        <row r="5434">
          <cell r="C5434">
            <v>667191.65092764481</v>
          </cell>
        </row>
        <row r="5435">
          <cell r="C5435">
            <v>825328.72964709415</v>
          </cell>
        </row>
        <row r="5436">
          <cell r="C5436">
            <v>997258.88580400916</v>
          </cell>
        </row>
        <row r="5437">
          <cell r="C5437">
            <v>1051441.0406648717</v>
          </cell>
        </row>
        <row r="5438">
          <cell r="C5438">
            <v>1083470.5026803445</v>
          </cell>
        </row>
        <row r="5439">
          <cell r="C5439">
            <v>642859.62840898498</v>
          </cell>
        </row>
        <row r="5440">
          <cell r="C5440">
            <v>1040071.9403166864</v>
          </cell>
        </row>
        <row r="5441">
          <cell r="C5441">
            <v>1735163.9439656986</v>
          </cell>
        </row>
        <row r="5442">
          <cell r="C5442">
            <v>-373352.22630963451</v>
          </cell>
        </row>
        <row r="5443">
          <cell r="C5443">
            <v>998327.25790007145</v>
          </cell>
        </row>
        <row r="5444">
          <cell r="C5444">
            <v>1001000.9492975493</v>
          </cell>
        </row>
        <row r="5445">
          <cell r="C5445">
            <v>331021.24113275518</v>
          </cell>
        </row>
        <row r="5446">
          <cell r="C5446">
            <v>839080.59980273561</v>
          </cell>
        </row>
        <row r="5447">
          <cell r="C5447">
            <v>1265195.0131313894</v>
          </cell>
        </row>
        <row r="5448">
          <cell r="C5448">
            <v>1148431.0433663349</v>
          </cell>
        </row>
        <row r="5449">
          <cell r="C5449">
            <v>1074049.3240341286</v>
          </cell>
        </row>
        <row r="5450">
          <cell r="C5450">
            <v>1081362.7575444884</v>
          </cell>
        </row>
        <row r="5451">
          <cell r="C5451">
            <v>1348851.1387738518</v>
          </cell>
        </row>
        <row r="5452">
          <cell r="C5452">
            <v>939279.67787356977</v>
          </cell>
        </row>
        <row r="5453">
          <cell r="C5453">
            <v>1356452.5848000522</v>
          </cell>
        </row>
        <row r="5454">
          <cell r="C5454">
            <v>1148740.9953496635</v>
          </cell>
        </row>
        <row r="5455">
          <cell r="C5455">
            <v>1453850.8834662652</v>
          </cell>
        </row>
        <row r="5456">
          <cell r="C5456">
            <v>874017.6064432998</v>
          </cell>
        </row>
        <row r="5457">
          <cell r="C5457">
            <v>664871.09973156173</v>
          </cell>
        </row>
        <row r="5458">
          <cell r="C5458">
            <v>1550279.1503775916</v>
          </cell>
        </row>
        <row r="5459">
          <cell r="C5459">
            <v>1111700.9874512807</v>
          </cell>
        </row>
        <row r="5460">
          <cell r="C5460">
            <v>1683658.7816766805</v>
          </cell>
        </row>
        <row r="5461">
          <cell r="C5461">
            <v>1258542.215665133</v>
          </cell>
        </row>
        <row r="5462">
          <cell r="C5462">
            <v>488938.90036602225</v>
          </cell>
        </row>
        <row r="5463">
          <cell r="C5463">
            <v>1062316.7602161027</v>
          </cell>
        </row>
        <row r="5464">
          <cell r="C5464">
            <v>45337.977185985423</v>
          </cell>
        </row>
        <row r="5465">
          <cell r="C5465">
            <v>1264633.3143949418</v>
          </cell>
        </row>
        <row r="5466">
          <cell r="C5466">
            <v>625712.81149724033</v>
          </cell>
        </row>
        <row r="5467">
          <cell r="C5467">
            <v>1491114.106491768</v>
          </cell>
        </row>
        <row r="5468">
          <cell r="C5468">
            <v>1320058.5043481123</v>
          </cell>
        </row>
        <row r="5469">
          <cell r="C5469">
            <v>631363.93684425193</v>
          </cell>
        </row>
        <row r="5470">
          <cell r="C5470">
            <v>793341.01756752608</v>
          </cell>
        </row>
        <row r="5471">
          <cell r="C5471">
            <v>1382457.6310291907</v>
          </cell>
        </row>
        <row r="5472">
          <cell r="C5472">
            <v>1189603.5997429215</v>
          </cell>
        </row>
        <row r="5473">
          <cell r="C5473">
            <v>847156.21295873227</v>
          </cell>
        </row>
        <row r="5474">
          <cell r="C5474">
            <v>898147.85705262003</v>
          </cell>
        </row>
        <row r="5475">
          <cell r="C5475">
            <v>1181060.1602140681</v>
          </cell>
        </row>
        <row r="5476">
          <cell r="C5476">
            <v>1594889.4803248814</v>
          </cell>
        </row>
        <row r="5477">
          <cell r="C5477">
            <v>1128041.3769979656</v>
          </cell>
        </row>
        <row r="5478">
          <cell r="C5478">
            <v>442445.7173074903</v>
          </cell>
        </row>
        <row r="5479">
          <cell r="C5479">
            <v>1420281.429678998</v>
          </cell>
        </row>
        <row r="5480">
          <cell r="C5480">
            <v>1836209.2421773232</v>
          </cell>
        </row>
        <row r="5481">
          <cell r="C5481">
            <v>268005.04378776439</v>
          </cell>
        </row>
        <row r="5482">
          <cell r="C5482">
            <v>992738.54516717291</v>
          </cell>
        </row>
        <row r="5483">
          <cell r="C5483">
            <v>2115424.3610350313</v>
          </cell>
        </row>
        <row r="5484">
          <cell r="C5484">
            <v>-409047.49540032633</v>
          </cell>
        </row>
        <row r="5485">
          <cell r="C5485">
            <v>1183644.5493491995</v>
          </cell>
        </row>
        <row r="5486">
          <cell r="C5486">
            <v>792460.8689571945</v>
          </cell>
        </row>
        <row r="5487">
          <cell r="C5487">
            <v>305460.05593363056</v>
          </cell>
        </row>
        <row r="5488">
          <cell r="C5488">
            <v>1319401.8368628735</v>
          </cell>
        </row>
        <row r="5489">
          <cell r="C5489">
            <v>914498.45463172381</v>
          </cell>
        </row>
        <row r="5490">
          <cell r="C5490">
            <v>513556.86677266768</v>
          </cell>
        </row>
        <row r="5491">
          <cell r="C5491">
            <v>1024701.232239362</v>
          </cell>
        </row>
        <row r="5492">
          <cell r="C5492">
            <v>1764630.450996052</v>
          </cell>
        </row>
        <row r="5493">
          <cell r="C5493">
            <v>781642.97724835947</v>
          </cell>
        </row>
        <row r="5494">
          <cell r="C5494">
            <v>657729.00844767981</v>
          </cell>
        </row>
        <row r="5495">
          <cell r="C5495">
            <v>1095650.117078407</v>
          </cell>
        </row>
        <row r="5496">
          <cell r="C5496">
            <v>638848.43011744111</v>
          </cell>
        </row>
        <row r="5497">
          <cell r="C5497">
            <v>1453128.5011427668</v>
          </cell>
        </row>
        <row r="5498">
          <cell r="C5498">
            <v>1456778.4823492097</v>
          </cell>
        </row>
        <row r="5499">
          <cell r="C5499">
            <v>479189.43057740928</v>
          </cell>
        </row>
        <row r="5500">
          <cell r="C5500">
            <v>284877.00989230594</v>
          </cell>
        </row>
        <row r="5501">
          <cell r="C5501">
            <v>501607.23166876013</v>
          </cell>
        </row>
        <row r="5502">
          <cell r="C5502">
            <v>1724566.9188076812</v>
          </cell>
        </row>
        <row r="5503">
          <cell r="C5503">
            <v>1065223.138825132</v>
          </cell>
        </row>
        <row r="5504">
          <cell r="C5504">
            <v>1654707.3654113882</v>
          </cell>
        </row>
        <row r="5505">
          <cell r="C5505">
            <v>1210536.1511761837</v>
          </cell>
        </row>
        <row r="5506">
          <cell r="C5506">
            <v>531987.30011367553</v>
          </cell>
        </row>
        <row r="5507">
          <cell r="C5507">
            <v>1088157.4198787003</v>
          </cell>
        </row>
        <row r="5508">
          <cell r="C5508">
            <v>2027478.8093553195</v>
          </cell>
        </row>
        <row r="5509">
          <cell r="C5509">
            <v>1522642.5428866935</v>
          </cell>
        </row>
        <row r="5510">
          <cell r="C5510">
            <v>970932.993094226</v>
          </cell>
        </row>
        <row r="5511">
          <cell r="C5511">
            <v>-63524.45906366664</v>
          </cell>
        </row>
        <row r="5512">
          <cell r="C5512">
            <v>1165200.2446264119</v>
          </cell>
        </row>
        <row r="5513">
          <cell r="C5513">
            <v>771415.55365631555</v>
          </cell>
        </row>
        <row r="5514">
          <cell r="C5514">
            <v>568133.84442030813</v>
          </cell>
        </row>
        <row r="5515">
          <cell r="C5515">
            <v>813108.42281870614</v>
          </cell>
        </row>
        <row r="5516">
          <cell r="C5516">
            <v>656316.64435770724</v>
          </cell>
        </row>
        <row r="5517">
          <cell r="C5517">
            <v>1154150.7250219502</v>
          </cell>
        </row>
        <row r="5518">
          <cell r="C5518">
            <v>1084359.9158869733</v>
          </cell>
        </row>
        <row r="5519">
          <cell r="C5519">
            <v>1305807.0790657441</v>
          </cell>
        </row>
        <row r="5520">
          <cell r="C5520">
            <v>1370639.0767239323</v>
          </cell>
        </row>
        <row r="5521">
          <cell r="C5521">
            <v>1248261.0168707885</v>
          </cell>
        </row>
        <row r="5522">
          <cell r="C5522">
            <v>35700.713562990306</v>
          </cell>
        </row>
        <row r="5523">
          <cell r="C5523">
            <v>1019497.527449004</v>
          </cell>
        </row>
        <row r="5524">
          <cell r="C5524">
            <v>891654.55673652841</v>
          </cell>
        </row>
        <row r="5525">
          <cell r="C5525">
            <v>17139.948875967064</v>
          </cell>
        </row>
        <row r="5526">
          <cell r="C5526">
            <v>847261.08225053479</v>
          </cell>
        </row>
        <row r="5527">
          <cell r="C5527">
            <v>1481461.3045914387</v>
          </cell>
        </row>
        <row r="5528">
          <cell r="C5528">
            <v>1185048.5310425803</v>
          </cell>
        </row>
        <row r="5529">
          <cell r="C5529">
            <v>1090356.4954716349</v>
          </cell>
        </row>
        <row r="5530">
          <cell r="C5530">
            <v>1273903.9409676567</v>
          </cell>
        </row>
        <row r="5531">
          <cell r="C5531">
            <v>935969.39834544424</v>
          </cell>
        </row>
        <row r="5532">
          <cell r="C5532">
            <v>707459.20985760121</v>
          </cell>
        </row>
        <row r="5533">
          <cell r="C5533">
            <v>2022824.3337930932</v>
          </cell>
        </row>
        <row r="5534">
          <cell r="C5534">
            <v>1278099.7006124659</v>
          </cell>
        </row>
        <row r="5535">
          <cell r="C5535">
            <v>800405.24089743593</v>
          </cell>
        </row>
        <row r="5536">
          <cell r="C5536">
            <v>668534.82366606814</v>
          </cell>
        </row>
        <row r="5537">
          <cell r="C5537">
            <v>958680.02430617437</v>
          </cell>
        </row>
        <row r="5538">
          <cell r="C5538">
            <v>342170.29711234034</v>
          </cell>
        </row>
        <row r="5539">
          <cell r="C5539">
            <v>1502058.0482067256</v>
          </cell>
        </row>
        <row r="5540">
          <cell r="C5540">
            <v>1415703.216623452</v>
          </cell>
        </row>
        <row r="5541">
          <cell r="C5541">
            <v>696004.90610565315</v>
          </cell>
        </row>
        <row r="5542">
          <cell r="C5542">
            <v>679790.77655085258</v>
          </cell>
        </row>
        <row r="5543">
          <cell r="C5543">
            <v>1162866.4578926363</v>
          </cell>
        </row>
        <row r="5544">
          <cell r="C5544">
            <v>1053222.2087731368</v>
          </cell>
        </row>
        <row r="5545">
          <cell r="C5545">
            <v>1235472.4623704983</v>
          </cell>
        </row>
        <row r="5546">
          <cell r="C5546">
            <v>1299512.8714024574</v>
          </cell>
        </row>
        <row r="5547">
          <cell r="C5547">
            <v>1092332.208295211</v>
          </cell>
        </row>
        <row r="5548">
          <cell r="C5548">
            <v>1287844.3836710912</v>
          </cell>
        </row>
        <row r="5549">
          <cell r="C5549">
            <v>1076285.2692277476</v>
          </cell>
        </row>
        <row r="5550">
          <cell r="C5550">
            <v>1759055.7525689886</v>
          </cell>
        </row>
        <row r="5551">
          <cell r="C5551">
            <v>153887.19862457539</v>
          </cell>
        </row>
        <row r="5552">
          <cell r="C5552">
            <v>775326.77045461314</v>
          </cell>
        </row>
        <row r="5553">
          <cell r="C5553">
            <v>1145140.9901139727</v>
          </cell>
        </row>
        <row r="5554">
          <cell r="C5554">
            <v>587709.23469662841</v>
          </cell>
        </row>
        <row r="5555">
          <cell r="C5555">
            <v>930089.07503656542</v>
          </cell>
        </row>
        <row r="5556">
          <cell r="C5556">
            <v>1327389.2423754814</v>
          </cell>
        </row>
        <row r="5557">
          <cell r="C5557">
            <v>1252939.7494775092</v>
          </cell>
        </row>
        <row r="5558">
          <cell r="C5558">
            <v>894365.01863108808</v>
          </cell>
        </row>
        <row r="5559">
          <cell r="C5559">
            <v>1459144.5606528304</v>
          </cell>
        </row>
        <row r="5560">
          <cell r="C5560">
            <v>1055100.3044661866</v>
          </cell>
        </row>
        <row r="5561">
          <cell r="C5561">
            <v>995261.7893471542</v>
          </cell>
        </row>
        <row r="5562">
          <cell r="C5562">
            <v>720134.68683617469</v>
          </cell>
        </row>
        <row r="5563">
          <cell r="C5563">
            <v>299086.63351328159</v>
          </cell>
        </row>
        <row r="5564">
          <cell r="C5564">
            <v>948164.77336058859</v>
          </cell>
        </row>
        <row r="5565">
          <cell r="C5565">
            <v>729482.09550118539</v>
          </cell>
        </row>
        <row r="5566">
          <cell r="C5566">
            <v>1329879.9317190978</v>
          </cell>
        </row>
        <row r="5567">
          <cell r="C5567">
            <v>1747994.7104661022</v>
          </cell>
        </row>
        <row r="5568">
          <cell r="C5568">
            <v>1208666.2966855934</v>
          </cell>
        </row>
        <row r="5569">
          <cell r="C5569">
            <v>844947.63878595352</v>
          </cell>
        </row>
        <row r="5570">
          <cell r="C5570">
            <v>1099041.5688815806</v>
          </cell>
        </row>
        <row r="5571">
          <cell r="C5571">
            <v>812633.06932388851</v>
          </cell>
        </row>
        <row r="5572">
          <cell r="C5572">
            <v>496810.06183448719</v>
          </cell>
        </row>
        <row r="5573">
          <cell r="C5573">
            <v>762721.44608255732</v>
          </cell>
        </row>
        <row r="5574">
          <cell r="C5574">
            <v>909183.41934909543</v>
          </cell>
        </row>
        <row r="5575">
          <cell r="C5575">
            <v>888831.84482215997</v>
          </cell>
        </row>
        <row r="5576">
          <cell r="C5576">
            <v>676338.3824256045</v>
          </cell>
        </row>
        <row r="5577">
          <cell r="C5577">
            <v>1551814.7607497261</v>
          </cell>
        </row>
        <row r="5578">
          <cell r="C5578">
            <v>906588.87771840941</v>
          </cell>
        </row>
        <row r="5579">
          <cell r="C5579">
            <v>1094096.5406570837</v>
          </cell>
        </row>
        <row r="5580">
          <cell r="C5580">
            <v>1027039.7701688338</v>
          </cell>
        </row>
        <row r="5581">
          <cell r="C5581">
            <v>667206.62866420695</v>
          </cell>
        </row>
        <row r="5582">
          <cell r="C5582">
            <v>1345170.6764143982</v>
          </cell>
        </row>
        <row r="5583">
          <cell r="C5583">
            <v>839988.14858124638</v>
          </cell>
        </row>
        <row r="5584">
          <cell r="C5584">
            <v>959869.84001411416</v>
          </cell>
        </row>
        <row r="5585">
          <cell r="C5585">
            <v>1111944.8733479541</v>
          </cell>
        </row>
        <row r="5586">
          <cell r="C5586">
            <v>831014.9344023068</v>
          </cell>
        </row>
        <row r="5587">
          <cell r="C5587">
            <v>1380767.3632144348</v>
          </cell>
        </row>
        <row r="5588">
          <cell r="C5588">
            <v>628037.23786844406</v>
          </cell>
        </row>
        <row r="5589">
          <cell r="C5589">
            <v>1949295.8772619185</v>
          </cell>
        </row>
        <row r="5590">
          <cell r="C5590">
            <v>1484510.5454515917</v>
          </cell>
        </row>
        <row r="5591">
          <cell r="C5591">
            <v>1398877.4776082216</v>
          </cell>
        </row>
        <row r="5592">
          <cell r="C5592">
            <v>1236998.5220672032</v>
          </cell>
        </row>
        <row r="5593">
          <cell r="C5593">
            <v>1254049.644478099</v>
          </cell>
        </row>
        <row r="5594">
          <cell r="C5594">
            <v>-452.4999686506344</v>
          </cell>
        </row>
        <row r="5595">
          <cell r="C5595">
            <v>1022894.6184317155</v>
          </cell>
        </row>
        <row r="5596">
          <cell r="C5596">
            <v>1103639.9688596684</v>
          </cell>
        </row>
        <row r="5597">
          <cell r="C5597">
            <v>1328188.6003381552</v>
          </cell>
        </row>
        <row r="5598">
          <cell r="C5598">
            <v>1129600.3934618852</v>
          </cell>
        </row>
        <row r="5599">
          <cell r="C5599">
            <v>1001439.1379868409</v>
          </cell>
        </row>
        <row r="5600">
          <cell r="C5600">
            <v>811902.15221497451</v>
          </cell>
        </row>
        <row r="5601">
          <cell r="C5601">
            <v>1703111.3539766897</v>
          </cell>
        </row>
        <row r="5602">
          <cell r="C5602">
            <v>792141.34437776369</v>
          </cell>
        </row>
        <row r="5603">
          <cell r="C5603">
            <v>1096145.0268658972</v>
          </cell>
        </row>
        <row r="5604">
          <cell r="C5604">
            <v>1100826.7889554354</v>
          </cell>
        </row>
        <row r="5605">
          <cell r="C5605">
            <v>1325915.3936190917</v>
          </cell>
        </row>
        <row r="5606">
          <cell r="C5606">
            <v>1411256.0928081712</v>
          </cell>
        </row>
        <row r="5607">
          <cell r="C5607">
            <v>878014.86049886106</v>
          </cell>
        </row>
        <row r="5608">
          <cell r="C5608">
            <v>1278663.1892388451</v>
          </cell>
        </row>
        <row r="5609">
          <cell r="C5609">
            <v>853513.48151642899</v>
          </cell>
        </row>
        <row r="5610">
          <cell r="C5610">
            <v>1721327.6542215783</v>
          </cell>
        </row>
        <row r="5611">
          <cell r="C5611">
            <v>1329183.4422731607</v>
          </cell>
        </row>
        <row r="5612">
          <cell r="C5612">
            <v>995614.69747616223</v>
          </cell>
        </row>
        <row r="5613">
          <cell r="C5613">
            <v>1221578.0573645453</v>
          </cell>
        </row>
        <row r="5614">
          <cell r="C5614">
            <v>1056122.139421395</v>
          </cell>
        </row>
        <row r="5615">
          <cell r="C5615">
            <v>450381.72990610322</v>
          </cell>
        </row>
        <row r="5616">
          <cell r="C5616">
            <v>763367.11826752836</v>
          </cell>
        </row>
        <row r="5617">
          <cell r="C5617">
            <v>1199036.8106637625</v>
          </cell>
        </row>
        <row r="5618">
          <cell r="C5618">
            <v>2207958.8325689239</v>
          </cell>
        </row>
        <row r="5619">
          <cell r="C5619">
            <v>247871.32893654425</v>
          </cell>
        </row>
        <row r="5620">
          <cell r="C5620">
            <v>1492678.6302818493</v>
          </cell>
        </row>
        <row r="5621">
          <cell r="C5621">
            <v>1064186.1257793203</v>
          </cell>
        </row>
        <row r="5622">
          <cell r="C5622">
            <v>1726892.0887461556</v>
          </cell>
        </row>
        <row r="5623">
          <cell r="C5623">
            <v>829562.80614356499</v>
          </cell>
        </row>
        <row r="5624">
          <cell r="C5624">
            <v>1512215.4480674393</v>
          </cell>
        </row>
        <row r="5625">
          <cell r="C5625">
            <v>863414.45000682084</v>
          </cell>
        </row>
        <row r="5626">
          <cell r="C5626">
            <v>404059.08186206559</v>
          </cell>
        </row>
        <row r="5627">
          <cell r="C5627">
            <v>1468854.2032019263</v>
          </cell>
        </row>
        <row r="5628">
          <cell r="C5628">
            <v>738908.17564323498</v>
          </cell>
        </row>
        <row r="5629">
          <cell r="C5629">
            <v>1487512.176393362</v>
          </cell>
        </row>
        <row r="5630">
          <cell r="C5630">
            <v>1072227.9166868608</v>
          </cell>
        </row>
        <row r="5631">
          <cell r="C5631">
            <v>998799.48860547517</v>
          </cell>
        </row>
        <row r="5632">
          <cell r="C5632">
            <v>1797945.7208522521</v>
          </cell>
        </row>
        <row r="5633">
          <cell r="C5633">
            <v>1048234.0008963966</v>
          </cell>
        </row>
        <row r="5634">
          <cell r="C5634">
            <v>1106469.748088982</v>
          </cell>
        </row>
        <row r="5635">
          <cell r="C5635">
            <v>787624.66089431208</v>
          </cell>
        </row>
        <row r="5636">
          <cell r="C5636">
            <v>821228.92414932628</v>
          </cell>
        </row>
        <row r="5637">
          <cell r="C5637">
            <v>204997.09244827635</v>
          </cell>
        </row>
        <row r="5638">
          <cell r="C5638">
            <v>936150.45224532194</v>
          </cell>
        </row>
        <row r="5639">
          <cell r="C5639">
            <v>1106463.8122026389</v>
          </cell>
        </row>
        <row r="5640">
          <cell r="C5640">
            <v>465072.97752815764</v>
          </cell>
        </row>
        <row r="5641">
          <cell r="C5641">
            <v>680371.27762486157</v>
          </cell>
        </row>
        <row r="5642">
          <cell r="C5642">
            <v>1125434.3932280135</v>
          </cell>
        </row>
        <row r="5643">
          <cell r="C5643">
            <v>862664.47914804518</v>
          </cell>
        </row>
        <row r="5644">
          <cell r="C5644">
            <v>891182.42962649418</v>
          </cell>
        </row>
        <row r="5645">
          <cell r="C5645">
            <v>891014.66439142288</v>
          </cell>
        </row>
        <row r="5646">
          <cell r="C5646">
            <v>1066108.5910800186</v>
          </cell>
        </row>
        <row r="5647">
          <cell r="C5647">
            <v>1244945.5759101668</v>
          </cell>
        </row>
        <row r="5648">
          <cell r="C5648">
            <v>920943.17978100199</v>
          </cell>
        </row>
        <row r="5649">
          <cell r="C5649">
            <v>1138463.2090554992</v>
          </cell>
        </row>
        <row r="5650">
          <cell r="C5650">
            <v>1504166.5820459325</v>
          </cell>
        </row>
        <row r="5651">
          <cell r="C5651">
            <v>269690.94606695836</v>
          </cell>
        </row>
        <row r="5652">
          <cell r="C5652">
            <v>1062810.8233381764</v>
          </cell>
        </row>
        <row r="5653">
          <cell r="C5653">
            <v>1547994.5421339013</v>
          </cell>
        </row>
        <row r="5654">
          <cell r="C5654">
            <v>1926604.9441639201</v>
          </cell>
        </row>
        <row r="5655">
          <cell r="C5655">
            <v>1116645.7102424917</v>
          </cell>
        </row>
        <row r="5656">
          <cell r="C5656">
            <v>640717.05763328588</v>
          </cell>
        </row>
        <row r="5657">
          <cell r="C5657">
            <v>826704.75826467888</v>
          </cell>
        </row>
        <row r="5658">
          <cell r="C5658">
            <v>1652115.9678229119</v>
          </cell>
        </row>
        <row r="5659">
          <cell r="C5659">
            <v>-188969.28513878514</v>
          </cell>
        </row>
        <row r="5660">
          <cell r="C5660">
            <v>1202783.7565983939</v>
          </cell>
        </row>
        <row r="5661">
          <cell r="C5661">
            <v>1316251.800231444</v>
          </cell>
        </row>
        <row r="5662">
          <cell r="C5662">
            <v>1013647.4948592695</v>
          </cell>
        </row>
        <row r="5663">
          <cell r="C5663">
            <v>1161925.9905325882</v>
          </cell>
        </row>
        <row r="5664">
          <cell r="C5664">
            <v>894773.14277712558</v>
          </cell>
        </row>
        <row r="5665">
          <cell r="C5665">
            <v>1303770.0381009614</v>
          </cell>
        </row>
        <row r="5666">
          <cell r="C5666">
            <v>895128.33208538021</v>
          </cell>
        </row>
        <row r="5667">
          <cell r="C5667">
            <v>994544.71437986137</v>
          </cell>
        </row>
        <row r="5668">
          <cell r="C5668">
            <v>705910.87086511357</v>
          </cell>
        </row>
        <row r="5669">
          <cell r="C5669">
            <v>357102.30506093625</v>
          </cell>
        </row>
        <row r="5670">
          <cell r="C5670">
            <v>1188095.4790128039</v>
          </cell>
        </row>
        <row r="5671">
          <cell r="C5671">
            <v>798111.46730163426</v>
          </cell>
        </row>
        <row r="5672">
          <cell r="C5672">
            <v>583651.70924255182</v>
          </cell>
        </row>
        <row r="5673">
          <cell r="C5673">
            <v>1123969.0629968471</v>
          </cell>
        </row>
        <row r="5674">
          <cell r="C5674">
            <v>736164.1154615439</v>
          </cell>
        </row>
        <row r="5675">
          <cell r="C5675">
            <v>391444.66990163387</v>
          </cell>
        </row>
        <row r="5676">
          <cell r="C5676">
            <v>392377.44086031639</v>
          </cell>
        </row>
        <row r="5677">
          <cell r="C5677">
            <v>880730.26564924861</v>
          </cell>
        </row>
        <row r="5678">
          <cell r="C5678">
            <v>1224332.7345049288</v>
          </cell>
        </row>
        <row r="5679">
          <cell r="C5679">
            <v>828184.77958053234</v>
          </cell>
        </row>
        <row r="5680">
          <cell r="C5680">
            <v>1376803.0877226875</v>
          </cell>
        </row>
        <row r="5681">
          <cell r="C5681">
            <v>405812.37766009197</v>
          </cell>
        </row>
        <row r="5682">
          <cell r="C5682">
            <v>740342.59389653383</v>
          </cell>
        </row>
        <row r="5683">
          <cell r="C5683">
            <v>992190.26620011718</v>
          </cell>
        </row>
        <row r="5684">
          <cell r="C5684">
            <v>437846.29767469119</v>
          </cell>
        </row>
        <row r="5685">
          <cell r="C5685">
            <v>1292494.2850723453</v>
          </cell>
        </row>
        <row r="5686">
          <cell r="C5686">
            <v>1011483.6415462486</v>
          </cell>
        </row>
        <row r="5687">
          <cell r="C5687">
            <v>1366259.692964569</v>
          </cell>
        </row>
        <row r="5688">
          <cell r="C5688">
            <v>1616949.8965582901</v>
          </cell>
        </row>
        <row r="5689">
          <cell r="C5689">
            <v>1287572.5689384625</v>
          </cell>
        </row>
        <row r="5690">
          <cell r="C5690">
            <v>648672.2191360764</v>
          </cell>
        </row>
        <row r="5691">
          <cell r="C5691">
            <v>996681.63967847428</v>
          </cell>
        </row>
        <row r="5692">
          <cell r="C5692">
            <v>1545376.1462149171</v>
          </cell>
        </row>
        <row r="5693">
          <cell r="C5693">
            <v>370874.83743673551</v>
          </cell>
        </row>
        <row r="5694">
          <cell r="C5694">
            <v>1360495.5847281055</v>
          </cell>
        </row>
        <row r="5695">
          <cell r="C5695">
            <v>955614.51392609917</v>
          </cell>
        </row>
        <row r="5696">
          <cell r="C5696">
            <v>705376.64528967568</v>
          </cell>
        </row>
        <row r="5697">
          <cell r="C5697">
            <v>1316150.6794523972</v>
          </cell>
        </row>
        <row r="5698">
          <cell r="C5698">
            <v>1156579.4762103488</v>
          </cell>
        </row>
        <row r="5699">
          <cell r="C5699">
            <v>656307.69872212282</v>
          </cell>
        </row>
        <row r="5700">
          <cell r="C5700">
            <v>1339868.9635592392</v>
          </cell>
        </row>
        <row r="5701">
          <cell r="C5701">
            <v>1993420.4617102002</v>
          </cell>
        </row>
        <row r="5702">
          <cell r="C5702">
            <v>1245280.4871263336</v>
          </cell>
        </row>
        <row r="5703">
          <cell r="C5703">
            <v>467572.44161180442</v>
          </cell>
        </row>
        <row r="5704">
          <cell r="C5704">
            <v>1395018.0422256633</v>
          </cell>
        </row>
        <row r="5705">
          <cell r="C5705">
            <v>725125.91844868218</v>
          </cell>
        </row>
        <row r="5706">
          <cell r="C5706">
            <v>827712.60614299041</v>
          </cell>
        </row>
        <row r="5707">
          <cell r="C5707">
            <v>1720420.7158591026</v>
          </cell>
        </row>
        <row r="5708">
          <cell r="C5708">
            <v>782538.29999616405</v>
          </cell>
        </row>
        <row r="5709">
          <cell r="C5709">
            <v>741420.45502929098</v>
          </cell>
        </row>
        <row r="5710">
          <cell r="C5710">
            <v>1345543.6537595699</v>
          </cell>
        </row>
        <row r="5711">
          <cell r="C5711">
            <v>829686.27097821562</v>
          </cell>
        </row>
        <row r="5712">
          <cell r="C5712">
            <v>1057944.8150382678</v>
          </cell>
        </row>
        <row r="5713">
          <cell r="C5713">
            <v>1003776.8269639843</v>
          </cell>
        </row>
        <row r="5714">
          <cell r="C5714">
            <v>865793.99475723831</v>
          </cell>
        </row>
        <row r="5715">
          <cell r="C5715">
            <v>1193213.5977947726</v>
          </cell>
        </row>
        <row r="5716">
          <cell r="C5716">
            <v>829115.08562474488</v>
          </cell>
        </row>
        <row r="5717">
          <cell r="C5717">
            <v>1567985.7197312466</v>
          </cell>
        </row>
        <row r="5718">
          <cell r="C5718">
            <v>606682.87140687276</v>
          </cell>
        </row>
        <row r="5719">
          <cell r="C5719">
            <v>847274.34408582561</v>
          </cell>
        </row>
        <row r="5720">
          <cell r="C5720">
            <v>742198.52360124071</v>
          </cell>
        </row>
        <row r="5721">
          <cell r="C5721">
            <v>703658.39636493044</v>
          </cell>
        </row>
        <row r="5722">
          <cell r="C5722">
            <v>1327792.7863398823</v>
          </cell>
        </row>
        <row r="5723">
          <cell r="C5723">
            <v>862081.61083087185</v>
          </cell>
        </row>
        <row r="5724">
          <cell r="C5724">
            <v>765208.11611823121</v>
          </cell>
        </row>
        <row r="5725">
          <cell r="C5725">
            <v>-123738.4276393638</v>
          </cell>
        </row>
        <row r="5726">
          <cell r="C5726">
            <v>895938.87752732134</v>
          </cell>
        </row>
        <row r="5727">
          <cell r="C5727">
            <v>1352897.1998368532</v>
          </cell>
        </row>
        <row r="5728">
          <cell r="C5728">
            <v>257781.99192673608</v>
          </cell>
        </row>
        <row r="5729">
          <cell r="C5729">
            <v>873523.62779400067</v>
          </cell>
        </row>
        <row r="5730">
          <cell r="C5730">
            <v>1144012.2730643302</v>
          </cell>
        </row>
        <row r="5731">
          <cell r="C5731">
            <v>1088667.4513151043</v>
          </cell>
        </row>
        <row r="5732">
          <cell r="C5732">
            <v>1133236.745531972</v>
          </cell>
        </row>
        <row r="5733">
          <cell r="C5733">
            <v>1056952.7068470912</v>
          </cell>
        </row>
        <row r="5734">
          <cell r="C5734">
            <v>1134707.7340874295</v>
          </cell>
        </row>
        <row r="5735">
          <cell r="C5735">
            <v>560075.98188993288</v>
          </cell>
        </row>
        <row r="5736">
          <cell r="C5736">
            <v>923424.29230301827</v>
          </cell>
        </row>
        <row r="5737">
          <cell r="C5737">
            <v>818316.17787173751</v>
          </cell>
        </row>
        <row r="5738">
          <cell r="C5738">
            <v>691354.59551770031</v>
          </cell>
        </row>
        <row r="5739">
          <cell r="C5739">
            <v>820427.02365622157</v>
          </cell>
        </row>
        <row r="5740">
          <cell r="C5740">
            <v>1291470.9896547948</v>
          </cell>
        </row>
        <row r="5741">
          <cell r="C5741">
            <v>798336.43647156365</v>
          </cell>
        </row>
        <row r="5742">
          <cell r="C5742">
            <v>989398.62371369265</v>
          </cell>
        </row>
        <row r="5743">
          <cell r="C5743">
            <v>914806.09403545212</v>
          </cell>
        </row>
        <row r="5744">
          <cell r="C5744">
            <v>1428492.5441324178</v>
          </cell>
        </row>
        <row r="5745">
          <cell r="C5745">
            <v>1187635.2695642372</v>
          </cell>
        </row>
        <row r="5746">
          <cell r="C5746">
            <v>1440967.0216912085</v>
          </cell>
        </row>
        <row r="5747">
          <cell r="C5747">
            <v>1863027.5313629471</v>
          </cell>
        </row>
        <row r="5748">
          <cell r="C5748">
            <v>1473068.2636478869</v>
          </cell>
        </row>
        <row r="5749">
          <cell r="C5749">
            <v>585599.55720051727</v>
          </cell>
        </row>
        <row r="5750">
          <cell r="C5750">
            <v>1232502.5022985104</v>
          </cell>
        </row>
        <row r="5751">
          <cell r="C5751">
            <v>761549.04498280014</v>
          </cell>
        </row>
        <row r="5752">
          <cell r="C5752">
            <v>852197.18412805768</v>
          </cell>
        </row>
        <row r="5753">
          <cell r="C5753">
            <v>1265748.5473524991</v>
          </cell>
        </row>
        <row r="5754">
          <cell r="C5754">
            <v>795001.50407959672</v>
          </cell>
        </row>
        <row r="5755">
          <cell r="C5755">
            <v>964508.524700045</v>
          </cell>
        </row>
        <row r="5756">
          <cell r="C5756">
            <v>2012605.9173436607</v>
          </cell>
        </row>
        <row r="5757">
          <cell r="C5757">
            <v>878035.50652943959</v>
          </cell>
        </row>
        <row r="5758">
          <cell r="C5758">
            <v>584305.20732717193</v>
          </cell>
        </row>
        <row r="5759">
          <cell r="C5759">
            <v>1392266.0471426551</v>
          </cell>
        </row>
        <row r="5760">
          <cell r="C5760">
            <v>928640.23836856126</v>
          </cell>
        </row>
        <row r="5761">
          <cell r="C5761">
            <v>1640715.4045492173</v>
          </cell>
        </row>
        <row r="5762">
          <cell r="C5762">
            <v>1773553.9024303975</v>
          </cell>
        </row>
        <row r="5763">
          <cell r="C5763">
            <v>1117922.9617515707</v>
          </cell>
        </row>
        <row r="5764">
          <cell r="C5764">
            <v>1252828.1251058385</v>
          </cell>
        </row>
        <row r="5765">
          <cell r="C5765">
            <v>1427205.9658917694</v>
          </cell>
        </row>
        <row r="5766">
          <cell r="C5766">
            <v>792108.77556652948</v>
          </cell>
        </row>
        <row r="5767">
          <cell r="C5767">
            <v>1083937.9508003935</v>
          </cell>
        </row>
        <row r="5768">
          <cell r="C5768">
            <v>719354.48335666652</v>
          </cell>
        </row>
        <row r="5769">
          <cell r="C5769">
            <v>855310.20951860654</v>
          </cell>
        </row>
        <row r="5770">
          <cell r="C5770">
            <v>1403791.5708126302</v>
          </cell>
        </row>
        <row r="5771">
          <cell r="C5771">
            <v>893807.82161025424</v>
          </cell>
        </row>
        <row r="5772">
          <cell r="C5772">
            <v>979256.740419782</v>
          </cell>
        </row>
        <row r="5773">
          <cell r="C5773">
            <v>379758.19886351249</v>
          </cell>
        </row>
        <row r="5774">
          <cell r="C5774">
            <v>1163879.4199139276</v>
          </cell>
        </row>
        <row r="5775">
          <cell r="C5775">
            <v>1160586.9812712024</v>
          </cell>
        </row>
        <row r="5776">
          <cell r="C5776">
            <v>1022498.2307367559</v>
          </cell>
        </row>
        <row r="5777">
          <cell r="C5777">
            <v>1580404.4851374179</v>
          </cell>
        </row>
        <row r="5778">
          <cell r="C5778">
            <v>20729.625191444298</v>
          </cell>
        </row>
        <row r="5779">
          <cell r="C5779">
            <v>143323.88046163402</v>
          </cell>
        </row>
        <row r="5780">
          <cell r="C5780">
            <v>1139607.0814792202</v>
          </cell>
        </row>
        <row r="5781">
          <cell r="C5781">
            <v>931159.09728200396</v>
          </cell>
        </row>
        <row r="5782">
          <cell r="C5782">
            <v>494660.37013342039</v>
          </cell>
        </row>
        <row r="5783">
          <cell r="C5783">
            <v>1073674.9983850964</v>
          </cell>
        </row>
        <row r="5784">
          <cell r="C5784">
            <v>338740.12281659886</v>
          </cell>
        </row>
        <row r="5785">
          <cell r="C5785">
            <v>845524.9692691206</v>
          </cell>
        </row>
        <row r="5786">
          <cell r="C5786">
            <v>1173362.7075183848</v>
          </cell>
        </row>
        <row r="5787">
          <cell r="C5787">
            <v>404103.04451405746</v>
          </cell>
        </row>
        <row r="5788">
          <cell r="C5788">
            <v>1573858.8391142827</v>
          </cell>
        </row>
        <row r="5789">
          <cell r="C5789">
            <v>1246888.6101388838</v>
          </cell>
        </row>
        <row r="5790">
          <cell r="C5790">
            <v>1406869.822198401</v>
          </cell>
        </row>
        <row r="5791">
          <cell r="C5791">
            <v>1190976.1483747808</v>
          </cell>
        </row>
        <row r="5792">
          <cell r="C5792">
            <v>981997.25718376192</v>
          </cell>
        </row>
        <row r="5793">
          <cell r="C5793">
            <v>1448727.1271274451</v>
          </cell>
        </row>
        <row r="5794">
          <cell r="C5794">
            <v>905326.17274695577</v>
          </cell>
        </row>
        <row r="5795">
          <cell r="C5795">
            <v>1339185.8962406022</v>
          </cell>
        </row>
        <row r="5796">
          <cell r="C5796">
            <v>1045094.1447551493</v>
          </cell>
        </row>
        <row r="5797">
          <cell r="C5797">
            <v>532279.71598179534</v>
          </cell>
        </row>
        <row r="5798">
          <cell r="C5798">
            <v>1882939.2751595397</v>
          </cell>
        </row>
        <row r="5799">
          <cell r="C5799">
            <v>946658.82085207477</v>
          </cell>
        </row>
        <row r="5800">
          <cell r="C5800">
            <v>781946.01035339152</v>
          </cell>
        </row>
        <row r="5801">
          <cell r="C5801">
            <v>489348.86415729747</v>
          </cell>
        </row>
        <row r="5802">
          <cell r="C5802">
            <v>832298.71345327352</v>
          </cell>
        </row>
        <row r="5803">
          <cell r="C5803">
            <v>1338482.7754245037</v>
          </cell>
        </row>
        <row r="5804">
          <cell r="C5804">
            <v>1786207.0211902591</v>
          </cell>
        </row>
        <row r="5805">
          <cell r="C5805">
            <v>1302579.1149851575</v>
          </cell>
        </row>
        <row r="5806">
          <cell r="C5806">
            <v>1638696.3421174604</v>
          </cell>
        </row>
        <row r="5807">
          <cell r="C5807">
            <v>485901.38992990513</v>
          </cell>
        </row>
        <row r="5808">
          <cell r="C5808">
            <v>1275653.5091561531</v>
          </cell>
        </row>
        <row r="5809">
          <cell r="C5809">
            <v>996435.93016020837</v>
          </cell>
        </row>
        <row r="5810">
          <cell r="C5810">
            <v>717774.27335374733</v>
          </cell>
        </row>
        <row r="5811">
          <cell r="C5811">
            <v>2390288.0028122645</v>
          </cell>
        </row>
        <row r="5812">
          <cell r="C5812">
            <v>866327.53708906274</v>
          </cell>
        </row>
        <row r="5813">
          <cell r="C5813">
            <v>1464457.9793254053</v>
          </cell>
        </row>
        <row r="5814">
          <cell r="C5814">
            <v>2641663.361948608</v>
          </cell>
        </row>
        <row r="5815">
          <cell r="C5815">
            <v>807948.35273227654</v>
          </cell>
        </row>
        <row r="5816">
          <cell r="C5816">
            <v>784463.90821821312</v>
          </cell>
        </row>
        <row r="5817">
          <cell r="C5817">
            <v>1295408.5121465542</v>
          </cell>
        </row>
        <row r="5818">
          <cell r="C5818">
            <v>1056183.7474461836</v>
          </cell>
        </row>
        <row r="5819">
          <cell r="C5819">
            <v>2142482.4813194135</v>
          </cell>
        </row>
        <row r="5820">
          <cell r="C5820">
            <v>996606.18263276247</v>
          </cell>
        </row>
        <row r="5821">
          <cell r="C5821">
            <v>1206967.0877925237</v>
          </cell>
        </row>
        <row r="5822">
          <cell r="C5822">
            <v>1183859.4474376198</v>
          </cell>
        </row>
        <row r="5823">
          <cell r="C5823">
            <v>1074077.4589053099</v>
          </cell>
        </row>
        <row r="5824">
          <cell r="C5824">
            <v>923842.58842574048</v>
          </cell>
        </row>
        <row r="5825">
          <cell r="C5825">
            <v>935012.62137382978</v>
          </cell>
        </row>
        <row r="5826">
          <cell r="C5826">
            <v>650189.6003595927</v>
          </cell>
        </row>
        <row r="5827">
          <cell r="C5827">
            <v>713645.01501700445</v>
          </cell>
        </row>
        <row r="5828">
          <cell r="C5828">
            <v>454019.04619472078</v>
          </cell>
        </row>
        <row r="5829">
          <cell r="C5829">
            <v>1130917.8412593964</v>
          </cell>
        </row>
        <row r="5830">
          <cell r="C5830">
            <v>736366.16689170478</v>
          </cell>
        </row>
        <row r="5831">
          <cell r="C5831">
            <v>842625.86326566734</v>
          </cell>
        </row>
        <row r="5832">
          <cell r="C5832">
            <v>1809369.9447615077</v>
          </cell>
        </row>
        <row r="5833">
          <cell r="C5833">
            <v>170450.43948335259</v>
          </cell>
        </row>
        <row r="5834">
          <cell r="C5834">
            <v>1227857.3814848717</v>
          </cell>
        </row>
        <row r="5835">
          <cell r="C5835">
            <v>605833.10559565085</v>
          </cell>
        </row>
        <row r="5836">
          <cell r="C5836">
            <v>2080377.1971551024</v>
          </cell>
        </row>
        <row r="5837">
          <cell r="C5837">
            <v>1462465.1642289911</v>
          </cell>
        </row>
        <row r="5838">
          <cell r="C5838">
            <v>973776.88511648623</v>
          </cell>
        </row>
        <row r="5839">
          <cell r="C5839">
            <v>1188132.7366182604</v>
          </cell>
        </row>
        <row r="5840">
          <cell r="C5840">
            <v>1255622.1456897934</v>
          </cell>
        </row>
        <row r="5841">
          <cell r="C5841">
            <v>851783.36859675939</v>
          </cell>
        </row>
        <row r="5842">
          <cell r="C5842">
            <v>161577.60503115051</v>
          </cell>
        </row>
        <row r="5843">
          <cell r="C5843">
            <v>699840.91667445039</v>
          </cell>
        </row>
        <row r="5844">
          <cell r="C5844">
            <v>1390945.1419296153</v>
          </cell>
        </row>
        <row r="5845">
          <cell r="C5845">
            <v>327296.79064241552</v>
          </cell>
        </row>
        <row r="5846">
          <cell r="C5846">
            <v>1287221.6179815189</v>
          </cell>
        </row>
        <row r="5847">
          <cell r="C5847">
            <v>449781.76502738136</v>
          </cell>
        </row>
        <row r="5848">
          <cell r="C5848">
            <v>1299610.8351037158</v>
          </cell>
        </row>
        <row r="5849">
          <cell r="C5849">
            <v>1156086.9378400552</v>
          </cell>
        </row>
        <row r="5850">
          <cell r="C5850">
            <v>962843.09541849734</v>
          </cell>
        </row>
        <row r="5851">
          <cell r="C5851">
            <v>509208.95108446479</v>
          </cell>
        </row>
        <row r="5852">
          <cell r="C5852">
            <v>1030973.6761530893</v>
          </cell>
        </row>
        <row r="5853">
          <cell r="C5853">
            <v>769054.51638588868</v>
          </cell>
        </row>
        <row r="5854">
          <cell r="C5854">
            <v>1006321.6628907628</v>
          </cell>
        </row>
        <row r="5855">
          <cell r="C5855">
            <v>1282280.2901485094</v>
          </cell>
        </row>
        <row r="5856">
          <cell r="C5856">
            <v>907596.44681127067</v>
          </cell>
        </row>
        <row r="5857">
          <cell r="C5857">
            <v>1240112.3493157832</v>
          </cell>
        </row>
        <row r="5858">
          <cell r="C5858">
            <v>759093.02102800203</v>
          </cell>
        </row>
        <row r="5859">
          <cell r="C5859">
            <v>649991.22314133635</v>
          </cell>
        </row>
        <row r="5860">
          <cell r="C5860">
            <v>835885.72447439597</v>
          </cell>
        </row>
        <row r="5861">
          <cell r="C5861">
            <v>1029474.4416230649</v>
          </cell>
        </row>
        <row r="5862">
          <cell r="C5862">
            <v>1326231.8712761104</v>
          </cell>
        </row>
        <row r="5863">
          <cell r="C5863">
            <v>999558.09802827763</v>
          </cell>
        </row>
        <row r="5864">
          <cell r="C5864">
            <v>197325.58063595311</v>
          </cell>
        </row>
        <row r="5865">
          <cell r="C5865">
            <v>811995.71763878327</v>
          </cell>
        </row>
        <row r="5866">
          <cell r="C5866">
            <v>1062758.8698527068</v>
          </cell>
        </row>
        <row r="5867">
          <cell r="C5867">
            <v>799475.64962643792</v>
          </cell>
        </row>
        <row r="5868">
          <cell r="C5868">
            <v>1249844.9980150354</v>
          </cell>
        </row>
        <row r="5869">
          <cell r="C5869">
            <v>1586349.2992166174</v>
          </cell>
        </row>
        <row r="5870">
          <cell r="C5870">
            <v>345147.22986786265</v>
          </cell>
        </row>
        <row r="5871">
          <cell r="C5871">
            <v>395847.58076822222</v>
          </cell>
        </row>
        <row r="5872">
          <cell r="C5872">
            <v>1674567.2883586427</v>
          </cell>
        </row>
        <row r="5873">
          <cell r="C5873">
            <v>677418.3721389058</v>
          </cell>
        </row>
        <row r="5874">
          <cell r="C5874">
            <v>1288925.9061993321</v>
          </cell>
        </row>
        <row r="5875">
          <cell r="C5875">
            <v>509658.64266194531</v>
          </cell>
        </row>
        <row r="5876">
          <cell r="C5876">
            <v>1014559.2391504064</v>
          </cell>
        </row>
        <row r="5877">
          <cell r="C5877">
            <v>1219746.4984203028</v>
          </cell>
        </row>
        <row r="5878">
          <cell r="C5878">
            <v>1012697.89998639</v>
          </cell>
        </row>
        <row r="5879">
          <cell r="C5879">
            <v>908556.15003134415</v>
          </cell>
        </row>
        <row r="5880">
          <cell r="C5880">
            <v>1295805.2901383091</v>
          </cell>
        </row>
        <row r="5881">
          <cell r="C5881">
            <v>832629.59695442393</v>
          </cell>
        </row>
        <row r="5882">
          <cell r="C5882">
            <v>1381468.5612216634</v>
          </cell>
        </row>
        <row r="5883">
          <cell r="C5883">
            <v>1710393.0279652136</v>
          </cell>
        </row>
        <row r="5884">
          <cell r="C5884">
            <v>964515.7482606268</v>
          </cell>
        </row>
        <row r="5885">
          <cell r="C5885">
            <v>864486.34078827337</v>
          </cell>
        </row>
        <row r="5886">
          <cell r="C5886">
            <v>804105.93805593275</v>
          </cell>
        </row>
        <row r="5887">
          <cell r="C5887">
            <v>1031875.1402023312</v>
          </cell>
        </row>
        <row r="5888">
          <cell r="C5888">
            <v>1089494.8759071666</v>
          </cell>
        </row>
        <row r="5889">
          <cell r="C5889">
            <v>1343329.7717662468</v>
          </cell>
        </row>
        <row r="5890">
          <cell r="C5890">
            <v>494686.82436746923</v>
          </cell>
        </row>
        <row r="5891">
          <cell r="C5891">
            <v>1081415.4469750356</v>
          </cell>
        </row>
        <row r="5892">
          <cell r="C5892">
            <v>593838.71749927558</v>
          </cell>
        </row>
        <row r="5893">
          <cell r="C5893">
            <v>1399082.1853905153</v>
          </cell>
        </row>
        <row r="5894">
          <cell r="C5894">
            <v>1530567.6200191681</v>
          </cell>
        </row>
        <row r="5895">
          <cell r="C5895">
            <v>597336.83762021642</v>
          </cell>
        </row>
        <row r="5896">
          <cell r="C5896">
            <v>1430459.8600329526</v>
          </cell>
        </row>
        <row r="5897">
          <cell r="C5897">
            <v>734998.83023256296</v>
          </cell>
        </row>
        <row r="5898">
          <cell r="C5898">
            <v>408396.7493167012</v>
          </cell>
        </row>
        <row r="5899">
          <cell r="C5899">
            <v>1156789.819941784</v>
          </cell>
        </row>
        <row r="5900">
          <cell r="C5900">
            <v>1120054.6194455619</v>
          </cell>
        </row>
        <row r="5901">
          <cell r="C5901">
            <v>1313652.2591832841</v>
          </cell>
        </row>
        <row r="5902">
          <cell r="C5902">
            <v>413646.14337065665</v>
          </cell>
        </row>
        <row r="5903">
          <cell r="C5903">
            <v>822191.07909355336</v>
          </cell>
        </row>
        <row r="5904">
          <cell r="C5904">
            <v>617944.56507047219</v>
          </cell>
        </row>
        <row r="5905">
          <cell r="C5905">
            <v>1666775.5623055347</v>
          </cell>
        </row>
        <row r="5906">
          <cell r="C5906">
            <v>825032.96097152308</v>
          </cell>
        </row>
        <row r="5907">
          <cell r="C5907">
            <v>820333.81775548577</v>
          </cell>
        </row>
        <row r="5908">
          <cell r="C5908">
            <v>967997.47547473072</v>
          </cell>
        </row>
        <row r="5909">
          <cell r="C5909">
            <v>676672.18322305009</v>
          </cell>
        </row>
        <row r="5910">
          <cell r="C5910">
            <v>133840.77658408682</v>
          </cell>
        </row>
        <row r="5911">
          <cell r="C5911">
            <v>1835111.0931913143</v>
          </cell>
        </row>
        <row r="5912">
          <cell r="C5912">
            <v>635656.98340432742</v>
          </cell>
        </row>
        <row r="5913">
          <cell r="C5913">
            <v>1077740.7452043835</v>
          </cell>
        </row>
        <row r="5914">
          <cell r="C5914">
            <v>1280357.4002239143</v>
          </cell>
        </row>
        <row r="5915">
          <cell r="C5915">
            <v>796534.82504776714</v>
          </cell>
        </row>
        <row r="5916">
          <cell r="C5916">
            <v>993730.60562334594</v>
          </cell>
        </row>
        <row r="5917">
          <cell r="C5917">
            <v>768426.96166475629</v>
          </cell>
        </row>
        <row r="5918">
          <cell r="C5918">
            <v>-28663.503822763916</v>
          </cell>
        </row>
        <row r="5919">
          <cell r="C5919">
            <v>1306200.7842407972</v>
          </cell>
        </row>
        <row r="5920">
          <cell r="C5920">
            <v>1030785.0245613697</v>
          </cell>
        </row>
        <row r="5921">
          <cell r="C5921">
            <v>651589.36354360427</v>
          </cell>
        </row>
        <row r="5922">
          <cell r="C5922">
            <v>1165156.5510007576</v>
          </cell>
        </row>
        <row r="5923">
          <cell r="C5923">
            <v>1304852.944677721</v>
          </cell>
        </row>
        <row r="5924">
          <cell r="C5924">
            <v>1120050.8805988962</v>
          </cell>
        </row>
        <row r="5925">
          <cell r="C5925">
            <v>702311.74691506731</v>
          </cell>
        </row>
        <row r="5926">
          <cell r="C5926">
            <v>1377597.5071055563</v>
          </cell>
        </row>
        <row r="5927">
          <cell r="C5927">
            <v>550026.16361331567</v>
          </cell>
        </row>
        <row r="5928">
          <cell r="C5928">
            <v>1482854.841076412</v>
          </cell>
        </row>
        <row r="5929">
          <cell r="C5929">
            <v>1029454.5939279146</v>
          </cell>
        </row>
        <row r="5930">
          <cell r="C5930">
            <v>286409.97553576692</v>
          </cell>
        </row>
        <row r="5931">
          <cell r="C5931">
            <v>1583495.0315421205</v>
          </cell>
        </row>
        <row r="5932">
          <cell r="C5932">
            <v>14277.560667696176</v>
          </cell>
        </row>
        <row r="5933">
          <cell r="C5933">
            <v>1620281.6046635839</v>
          </cell>
        </row>
        <row r="5934">
          <cell r="C5934">
            <v>1252225.0741152992</v>
          </cell>
        </row>
        <row r="5935">
          <cell r="C5935">
            <v>1100314.014516748</v>
          </cell>
        </row>
        <row r="5936">
          <cell r="C5936">
            <v>375549.5187163573</v>
          </cell>
        </row>
        <row r="5937">
          <cell r="C5937">
            <v>698243.99319938477</v>
          </cell>
        </row>
        <row r="5938">
          <cell r="C5938">
            <v>1292646.7284774666</v>
          </cell>
        </row>
        <row r="5939">
          <cell r="C5939">
            <v>852918.47049327777</v>
          </cell>
        </row>
        <row r="5940">
          <cell r="C5940">
            <v>1576227.479028065</v>
          </cell>
        </row>
        <row r="5941">
          <cell r="C5941">
            <v>563661.78650413291</v>
          </cell>
        </row>
        <row r="5942">
          <cell r="C5942">
            <v>635640.73340068222</v>
          </cell>
        </row>
        <row r="5943">
          <cell r="C5943">
            <v>988426.49714047043</v>
          </cell>
        </row>
        <row r="5944">
          <cell r="C5944">
            <v>936005.87612260249</v>
          </cell>
        </row>
        <row r="5945">
          <cell r="C5945">
            <v>405750.5026376202</v>
          </cell>
        </row>
        <row r="5946">
          <cell r="C5946">
            <v>382689.99869059119</v>
          </cell>
        </row>
        <row r="5947">
          <cell r="C5947">
            <v>976706.56571029976</v>
          </cell>
        </row>
        <row r="5948">
          <cell r="C5948">
            <v>848729.28912720154</v>
          </cell>
        </row>
        <row r="5949">
          <cell r="C5949">
            <v>1079969.4140435392</v>
          </cell>
        </row>
        <row r="5950">
          <cell r="C5950">
            <v>711495.76809763303</v>
          </cell>
        </row>
        <row r="5951">
          <cell r="C5951">
            <v>1318540.7330011551</v>
          </cell>
        </row>
        <row r="5952">
          <cell r="C5952">
            <v>265878.47411296645</v>
          </cell>
        </row>
        <row r="5953">
          <cell r="C5953">
            <v>798831.18689917843</v>
          </cell>
        </row>
        <row r="5954">
          <cell r="C5954">
            <v>554310.25134348462</v>
          </cell>
        </row>
        <row r="5955">
          <cell r="C5955">
            <v>821733.2605194957</v>
          </cell>
        </row>
        <row r="5956">
          <cell r="C5956">
            <v>811399.50367274112</v>
          </cell>
        </row>
        <row r="5957">
          <cell r="C5957">
            <v>822770.29156866088</v>
          </cell>
        </row>
        <row r="5958">
          <cell r="C5958">
            <v>1444626.2561942486</v>
          </cell>
        </row>
        <row r="5959">
          <cell r="C5959">
            <v>838551.9650236445</v>
          </cell>
        </row>
        <row r="5960">
          <cell r="C5960">
            <v>1019084.7191536934</v>
          </cell>
        </row>
        <row r="5961">
          <cell r="C5961">
            <v>-448908.57816997566</v>
          </cell>
        </row>
        <row r="5962">
          <cell r="C5962">
            <v>1212369.7246546033</v>
          </cell>
        </row>
        <row r="5963">
          <cell r="C5963">
            <v>822709.37645943998</v>
          </cell>
        </row>
        <row r="5964">
          <cell r="C5964">
            <v>934523.84496792417</v>
          </cell>
        </row>
        <row r="5965">
          <cell r="C5965">
            <v>877853.46381797304</v>
          </cell>
        </row>
        <row r="5966">
          <cell r="C5966">
            <v>1325829.3850796854</v>
          </cell>
        </row>
        <row r="5967">
          <cell r="C5967">
            <v>502639.07333182485</v>
          </cell>
        </row>
        <row r="5968">
          <cell r="C5968">
            <v>1524196.0570179364</v>
          </cell>
        </row>
        <row r="5969">
          <cell r="C5969">
            <v>1348960.559286033</v>
          </cell>
        </row>
        <row r="5970">
          <cell r="C5970">
            <v>1224492.9152214208</v>
          </cell>
        </row>
        <row r="5971">
          <cell r="C5971">
            <v>1363411.8155430194</v>
          </cell>
        </row>
        <row r="5972">
          <cell r="C5972">
            <v>698113.01261184039</v>
          </cell>
        </row>
        <row r="5973">
          <cell r="C5973">
            <v>731120.17991042009</v>
          </cell>
        </row>
        <row r="5974">
          <cell r="C5974">
            <v>1478858.2016211883</v>
          </cell>
        </row>
        <row r="5975">
          <cell r="C5975">
            <v>645170.9452320456</v>
          </cell>
        </row>
        <row r="5976">
          <cell r="C5976">
            <v>1009043.936799312</v>
          </cell>
        </row>
        <row r="5977">
          <cell r="C5977">
            <v>90146.010652130935</v>
          </cell>
        </row>
        <row r="5978">
          <cell r="C5978">
            <v>1383074.6109409344</v>
          </cell>
        </row>
        <row r="5979">
          <cell r="C5979">
            <v>895215.50764072477</v>
          </cell>
        </row>
        <row r="5980">
          <cell r="C5980">
            <v>905147.88960975641</v>
          </cell>
        </row>
        <row r="5981">
          <cell r="C5981">
            <v>1127271.8078219413</v>
          </cell>
        </row>
        <row r="5982">
          <cell r="C5982">
            <v>1049695.0972039748</v>
          </cell>
        </row>
        <row r="5983">
          <cell r="C5983">
            <v>765150.43920516851</v>
          </cell>
        </row>
        <row r="5984">
          <cell r="C5984">
            <v>854601.89745962713</v>
          </cell>
        </row>
        <row r="5985">
          <cell r="C5985">
            <v>794249.64323732117</v>
          </cell>
        </row>
        <row r="5986">
          <cell r="C5986">
            <v>1452177.8886280248</v>
          </cell>
        </row>
        <row r="5987">
          <cell r="C5987">
            <v>680186.28277471068</v>
          </cell>
        </row>
        <row r="5988">
          <cell r="C5988">
            <v>1432348.9982815706</v>
          </cell>
        </row>
        <row r="5989">
          <cell r="C5989">
            <v>1158674.3896659203</v>
          </cell>
        </row>
        <row r="5990">
          <cell r="C5990">
            <v>1076020.5759096849</v>
          </cell>
        </row>
        <row r="5991">
          <cell r="C5991">
            <v>1629467.344094604</v>
          </cell>
        </row>
        <row r="5992">
          <cell r="C5992">
            <v>695393.30291289289</v>
          </cell>
        </row>
        <row r="5993">
          <cell r="C5993">
            <v>742884.13275227183</v>
          </cell>
        </row>
        <row r="5994">
          <cell r="C5994">
            <v>672294.24354592664</v>
          </cell>
        </row>
        <row r="5995">
          <cell r="C5995">
            <v>1265668.6626569917</v>
          </cell>
        </row>
        <row r="5996">
          <cell r="C5996">
            <v>763481.9370824527</v>
          </cell>
        </row>
        <row r="5997">
          <cell r="C5997">
            <v>836690.92977663735</v>
          </cell>
        </row>
        <row r="5998">
          <cell r="C5998">
            <v>548102.34914085572</v>
          </cell>
        </row>
        <row r="5999">
          <cell r="C5999">
            <v>360276.49822514562</v>
          </cell>
        </row>
        <row r="6000">
          <cell r="C6000">
            <v>571531.10383470496</v>
          </cell>
        </row>
        <row r="6001">
          <cell r="C6001">
            <v>1239388.6795031463</v>
          </cell>
        </row>
        <row r="6002">
          <cell r="C6002">
            <v>1040990.5642816618</v>
          </cell>
        </row>
        <row r="6003">
          <cell r="C6003">
            <v>437785.56772532186</v>
          </cell>
        </row>
        <row r="6004">
          <cell r="C6004">
            <v>952497.06089213258</v>
          </cell>
        </row>
        <row r="6005">
          <cell r="C6005">
            <v>1338089.9904154998</v>
          </cell>
        </row>
        <row r="6006">
          <cell r="C6006">
            <v>1417983.7648913283</v>
          </cell>
        </row>
        <row r="6007">
          <cell r="C6007">
            <v>1096377.3703496668</v>
          </cell>
        </row>
        <row r="6008">
          <cell r="C6008">
            <v>1562707.7740247783</v>
          </cell>
        </row>
        <row r="6009">
          <cell r="C6009">
            <v>1030681.6746415058</v>
          </cell>
        </row>
        <row r="6010">
          <cell r="C6010">
            <v>970607.75085837534</v>
          </cell>
        </row>
        <row r="6011">
          <cell r="C6011">
            <v>1238461.2757923133</v>
          </cell>
        </row>
        <row r="6012">
          <cell r="C6012">
            <v>727569.13915263431</v>
          </cell>
        </row>
        <row r="6013">
          <cell r="C6013">
            <v>1233898.4764497411</v>
          </cell>
        </row>
        <row r="6014">
          <cell r="C6014">
            <v>1275644.1922172019</v>
          </cell>
        </row>
        <row r="6015">
          <cell r="C6015">
            <v>1835903.1329606613</v>
          </cell>
        </row>
        <row r="6016">
          <cell r="C6016">
            <v>634898.89637670456</v>
          </cell>
        </row>
        <row r="6017">
          <cell r="C6017">
            <v>1263959.2446092865</v>
          </cell>
        </row>
        <row r="6018">
          <cell r="C6018">
            <v>1345886.5130325956</v>
          </cell>
        </row>
        <row r="6019">
          <cell r="C6019">
            <v>948470.88713050226</v>
          </cell>
        </row>
        <row r="6020">
          <cell r="C6020">
            <v>985741.05887694645</v>
          </cell>
        </row>
        <row r="6021">
          <cell r="C6021">
            <v>1510078.5546647147</v>
          </cell>
        </row>
        <row r="6022">
          <cell r="C6022">
            <v>-39512.041395541164</v>
          </cell>
        </row>
        <row r="6023">
          <cell r="C6023">
            <v>893249.99168599048</v>
          </cell>
        </row>
        <row r="6024">
          <cell r="C6024">
            <v>1024478.1494951905</v>
          </cell>
        </row>
        <row r="6025">
          <cell r="C6025">
            <v>897554.20896222244</v>
          </cell>
        </row>
        <row r="6026">
          <cell r="C6026">
            <v>1071215.2708616543</v>
          </cell>
        </row>
        <row r="6027">
          <cell r="C6027">
            <v>1160110.2691516541</v>
          </cell>
        </row>
        <row r="6028">
          <cell r="C6028">
            <v>868656.38178360544</v>
          </cell>
        </row>
        <row r="6029">
          <cell r="C6029">
            <v>1376364.5309467325</v>
          </cell>
        </row>
        <row r="6030">
          <cell r="C6030">
            <v>687105.99076857581</v>
          </cell>
        </row>
        <row r="6031">
          <cell r="C6031">
            <v>940160.0558834502</v>
          </cell>
        </row>
        <row r="6032">
          <cell r="C6032">
            <v>675279.15441144549</v>
          </cell>
        </row>
        <row r="6033">
          <cell r="C6033">
            <v>770643.24847732019</v>
          </cell>
        </row>
        <row r="6034">
          <cell r="C6034">
            <v>956719.29786738404</v>
          </cell>
        </row>
        <row r="6035">
          <cell r="C6035">
            <v>912167.38666808384</v>
          </cell>
        </row>
        <row r="6036">
          <cell r="C6036">
            <v>691150.41502202151</v>
          </cell>
        </row>
        <row r="6037">
          <cell r="C6037">
            <v>1149722.4809126589</v>
          </cell>
        </row>
        <row r="6038">
          <cell r="C6038">
            <v>1002640.9196121031</v>
          </cell>
        </row>
        <row r="6039">
          <cell r="C6039">
            <v>291830.20248438988</v>
          </cell>
        </row>
        <row r="6040">
          <cell r="C6040">
            <v>682564.56149954908</v>
          </cell>
        </row>
        <row r="6041">
          <cell r="C6041">
            <v>1207694.6511069881</v>
          </cell>
        </row>
        <row r="6042">
          <cell r="C6042">
            <v>1086981.6809611456</v>
          </cell>
        </row>
        <row r="6043">
          <cell r="C6043">
            <v>800177.39274774224</v>
          </cell>
        </row>
        <row r="6044">
          <cell r="C6044">
            <v>909343.36177408963</v>
          </cell>
        </row>
        <row r="6045">
          <cell r="C6045">
            <v>992820.27065909526</v>
          </cell>
        </row>
        <row r="6046">
          <cell r="C6046">
            <v>527839.50284541957</v>
          </cell>
        </row>
        <row r="6047">
          <cell r="C6047">
            <v>1354015.1656337993</v>
          </cell>
        </row>
        <row r="6048">
          <cell r="C6048">
            <v>321497.49169864797</v>
          </cell>
        </row>
        <row r="6049">
          <cell r="C6049">
            <v>1387092.2460860794</v>
          </cell>
        </row>
        <row r="6050">
          <cell r="C6050">
            <v>1809119.7032991187</v>
          </cell>
        </row>
        <row r="6051">
          <cell r="C6051">
            <v>911019.32488308055</v>
          </cell>
        </row>
        <row r="6052">
          <cell r="C6052">
            <v>606454.04590870708</v>
          </cell>
        </row>
        <row r="6053">
          <cell r="C6053">
            <v>1217317.9309411296</v>
          </cell>
        </row>
        <row r="6054">
          <cell r="C6054">
            <v>1063194.8900477737</v>
          </cell>
        </row>
        <row r="6055">
          <cell r="C6055">
            <v>453208.11305781396</v>
          </cell>
        </row>
        <row r="6056">
          <cell r="C6056">
            <v>1019587.138828532</v>
          </cell>
        </row>
        <row r="6057">
          <cell r="C6057">
            <v>950249.24363280751</v>
          </cell>
        </row>
        <row r="6058">
          <cell r="C6058">
            <v>1130525.6517305868</v>
          </cell>
        </row>
        <row r="6059">
          <cell r="C6059">
            <v>1139513.7599816334</v>
          </cell>
        </row>
        <row r="6060">
          <cell r="C6060">
            <v>1434401.8493169714</v>
          </cell>
        </row>
        <row r="6061">
          <cell r="C6061">
            <v>1086809.0443076729</v>
          </cell>
        </row>
        <row r="6062">
          <cell r="C6062">
            <v>430284.61642252188</v>
          </cell>
        </row>
        <row r="6063">
          <cell r="C6063">
            <v>542539.37398422975</v>
          </cell>
        </row>
        <row r="6064">
          <cell r="C6064">
            <v>986535.59707688086</v>
          </cell>
        </row>
        <row r="6065">
          <cell r="C6065">
            <v>919192.2230870194</v>
          </cell>
        </row>
        <row r="6066">
          <cell r="C6066">
            <v>1092386.3362339633</v>
          </cell>
        </row>
        <row r="6067">
          <cell r="C6067">
            <v>985738.5267772869</v>
          </cell>
        </row>
        <row r="6068">
          <cell r="C6068">
            <v>642922.68914939603</v>
          </cell>
        </row>
        <row r="6069">
          <cell r="C6069">
            <v>762681.67993973196</v>
          </cell>
        </row>
        <row r="6070">
          <cell r="C6070">
            <v>1533473.5596798728</v>
          </cell>
        </row>
        <row r="6071">
          <cell r="C6071">
            <v>797540.53452633938</v>
          </cell>
        </row>
        <row r="6072">
          <cell r="C6072">
            <v>1305534.8310553916</v>
          </cell>
        </row>
        <row r="6073">
          <cell r="C6073">
            <v>482911.34488872066</v>
          </cell>
        </row>
        <row r="6074">
          <cell r="C6074">
            <v>1152271.8656800152</v>
          </cell>
        </row>
        <row r="6075">
          <cell r="C6075">
            <v>766073.49120054371</v>
          </cell>
        </row>
        <row r="6076">
          <cell r="C6076">
            <v>731894.84415412263</v>
          </cell>
        </row>
        <row r="6077">
          <cell r="C6077">
            <v>1725294.0299156997</v>
          </cell>
        </row>
        <row r="6078">
          <cell r="C6078">
            <v>1269816.6517211883</v>
          </cell>
        </row>
        <row r="6079">
          <cell r="C6079">
            <v>352741.90495932929</v>
          </cell>
        </row>
        <row r="6080">
          <cell r="C6080">
            <v>1058825.3459809902</v>
          </cell>
        </row>
        <row r="6081">
          <cell r="C6081">
            <v>1123056.0028050025</v>
          </cell>
        </row>
        <row r="6082">
          <cell r="C6082">
            <v>1735208.1459476096</v>
          </cell>
        </row>
        <row r="6083">
          <cell r="C6083">
            <v>345868.53438805428</v>
          </cell>
        </row>
        <row r="6084">
          <cell r="C6084">
            <v>975852.59905355086</v>
          </cell>
        </row>
        <row r="6085">
          <cell r="C6085">
            <v>1085741.7542159113</v>
          </cell>
        </row>
        <row r="6086">
          <cell r="C6086">
            <v>1102031.9564187427</v>
          </cell>
        </row>
        <row r="6087">
          <cell r="C6087">
            <v>1026972.228737494</v>
          </cell>
        </row>
        <row r="6088">
          <cell r="C6088">
            <v>1323720.9470625932</v>
          </cell>
        </row>
        <row r="6089">
          <cell r="C6089">
            <v>756848.85298545333</v>
          </cell>
        </row>
        <row r="6090">
          <cell r="C6090">
            <v>936616.49770743086</v>
          </cell>
        </row>
        <row r="6091">
          <cell r="C6091">
            <v>1338534.2663074811</v>
          </cell>
        </row>
        <row r="6092">
          <cell r="C6092">
            <v>486789.37658146321</v>
          </cell>
        </row>
        <row r="6093">
          <cell r="C6093">
            <v>456058.9308494702</v>
          </cell>
        </row>
        <row r="6094">
          <cell r="C6094">
            <v>702944.94132187404</v>
          </cell>
        </row>
        <row r="6095">
          <cell r="C6095">
            <v>791889.06683645176</v>
          </cell>
        </row>
        <row r="6096">
          <cell r="C6096">
            <v>1635831.0674548633</v>
          </cell>
        </row>
        <row r="6097">
          <cell r="C6097">
            <v>1816653.0935336165</v>
          </cell>
        </row>
        <row r="6098">
          <cell r="C6098">
            <v>-9105.7705803947756</v>
          </cell>
        </row>
        <row r="6099">
          <cell r="C6099">
            <v>1287860.7650872453</v>
          </cell>
        </row>
        <row r="6100">
          <cell r="C6100">
            <v>745145.42139828671</v>
          </cell>
        </row>
        <row r="6101">
          <cell r="C6101">
            <v>866875.28095071996</v>
          </cell>
        </row>
        <row r="6102">
          <cell r="C6102">
            <v>862943.98143307772</v>
          </cell>
        </row>
        <row r="6103">
          <cell r="C6103">
            <v>1448487.7993459627</v>
          </cell>
        </row>
        <row r="6104">
          <cell r="C6104">
            <v>927525.34275653539</v>
          </cell>
        </row>
        <row r="6105">
          <cell r="C6105">
            <v>1054066.3157965662</v>
          </cell>
        </row>
        <row r="6106">
          <cell r="C6106">
            <v>1067103.4132632823</v>
          </cell>
        </row>
        <row r="6107">
          <cell r="C6107">
            <v>552702.82181667769</v>
          </cell>
        </row>
        <row r="6108">
          <cell r="C6108">
            <v>66379.067775917123</v>
          </cell>
        </row>
        <row r="6109">
          <cell r="C6109">
            <v>1703104.6796016614</v>
          </cell>
        </row>
        <row r="6110">
          <cell r="C6110">
            <v>1547224.1537405527</v>
          </cell>
        </row>
        <row r="6111">
          <cell r="C6111">
            <v>1190775.3232935152</v>
          </cell>
        </row>
        <row r="6112">
          <cell r="C6112">
            <v>315830.65648962092</v>
          </cell>
        </row>
        <row r="6113">
          <cell r="C6113">
            <v>1194243.3858693519</v>
          </cell>
        </row>
        <row r="6114">
          <cell r="C6114">
            <v>859830.92612204596</v>
          </cell>
        </row>
        <row r="6115">
          <cell r="C6115">
            <v>703598.38960416231</v>
          </cell>
        </row>
        <row r="6116">
          <cell r="C6116">
            <v>1533320.7565261465</v>
          </cell>
        </row>
        <row r="6117">
          <cell r="C6117">
            <v>1965782.2239321796</v>
          </cell>
        </row>
        <row r="6118">
          <cell r="C6118">
            <v>1065932.3810816223</v>
          </cell>
        </row>
        <row r="6119">
          <cell r="C6119">
            <v>1006643.8165825576</v>
          </cell>
        </row>
        <row r="6120">
          <cell r="C6120">
            <v>1069483.6418284632</v>
          </cell>
        </row>
        <row r="6121">
          <cell r="C6121">
            <v>207041.28872294677</v>
          </cell>
        </row>
        <row r="6122">
          <cell r="C6122">
            <v>1161810.3082020027</v>
          </cell>
        </row>
        <row r="6123">
          <cell r="C6123">
            <v>1333436.6429227707</v>
          </cell>
        </row>
        <row r="6124">
          <cell r="C6124">
            <v>1608525.8752860127</v>
          </cell>
        </row>
        <row r="6125">
          <cell r="C6125">
            <v>203879.49560164218</v>
          </cell>
        </row>
        <row r="6126">
          <cell r="C6126">
            <v>1139513.3775551377</v>
          </cell>
        </row>
        <row r="6127">
          <cell r="C6127">
            <v>-203846.2565464878</v>
          </cell>
        </row>
        <row r="6128">
          <cell r="C6128">
            <v>1737687.8805360196</v>
          </cell>
        </row>
        <row r="6129">
          <cell r="C6129">
            <v>758311.06729461416</v>
          </cell>
        </row>
        <row r="6130">
          <cell r="C6130">
            <v>1029283.6638410256</v>
          </cell>
        </row>
        <row r="6131">
          <cell r="C6131">
            <v>1365918.7292357665</v>
          </cell>
        </row>
        <row r="6132">
          <cell r="C6132">
            <v>1032484.8624725945</v>
          </cell>
        </row>
        <row r="6133">
          <cell r="C6133">
            <v>615884.41692586616</v>
          </cell>
        </row>
        <row r="6134">
          <cell r="C6134">
            <v>943861.66956564784</v>
          </cell>
        </row>
        <row r="6135">
          <cell r="C6135">
            <v>1160321.1253319655</v>
          </cell>
        </row>
        <row r="6136">
          <cell r="C6136">
            <v>333551.60452051042</v>
          </cell>
        </row>
        <row r="6137">
          <cell r="C6137">
            <v>205115.508485717</v>
          </cell>
        </row>
        <row r="6138">
          <cell r="C6138">
            <v>931168.57131055836</v>
          </cell>
        </row>
        <row r="6139">
          <cell r="C6139">
            <v>1596621.8957754069</v>
          </cell>
        </row>
        <row r="6140">
          <cell r="C6140">
            <v>720991.7015516808</v>
          </cell>
        </row>
        <row r="6141">
          <cell r="C6141">
            <v>879010.73398528772</v>
          </cell>
        </row>
        <row r="6142">
          <cell r="C6142">
            <v>923105.4293660511</v>
          </cell>
        </row>
        <row r="6143">
          <cell r="C6143">
            <v>549729.42574586498</v>
          </cell>
        </row>
        <row r="6144">
          <cell r="C6144">
            <v>1019134.9017925047</v>
          </cell>
        </row>
        <row r="6145">
          <cell r="C6145">
            <v>1361666.4297878947</v>
          </cell>
        </row>
        <row r="6146">
          <cell r="C6146">
            <v>535650.12296880782</v>
          </cell>
        </row>
        <row r="6147">
          <cell r="C6147">
            <v>419039.48871719965</v>
          </cell>
        </row>
        <row r="6148">
          <cell r="C6148">
            <v>993275.98604615859</v>
          </cell>
        </row>
        <row r="6149">
          <cell r="C6149">
            <v>297448.16488614539</v>
          </cell>
        </row>
        <row r="6150">
          <cell r="C6150">
            <v>1014038.9600430959</v>
          </cell>
        </row>
        <row r="6151">
          <cell r="C6151">
            <v>975791.43050592428</v>
          </cell>
        </row>
        <row r="6152">
          <cell r="C6152">
            <v>1535716.6858030818</v>
          </cell>
        </row>
        <row r="6153">
          <cell r="C6153">
            <v>554544.68767700775</v>
          </cell>
        </row>
        <row r="6154">
          <cell r="C6154">
            <v>1049046.6423201768</v>
          </cell>
        </row>
        <row r="6155">
          <cell r="C6155">
            <v>1808567.4893748122</v>
          </cell>
        </row>
        <row r="6156">
          <cell r="C6156">
            <v>1143993.3242843309</v>
          </cell>
        </row>
        <row r="6157">
          <cell r="C6157">
            <v>922937.05720967252</v>
          </cell>
        </row>
        <row r="6158">
          <cell r="C6158">
            <v>1241150.88631177</v>
          </cell>
        </row>
        <row r="6159">
          <cell r="C6159">
            <v>1265832.1034758454</v>
          </cell>
        </row>
        <row r="6160">
          <cell r="C6160">
            <v>960938.29793290701</v>
          </cell>
        </row>
        <row r="6161">
          <cell r="C6161">
            <v>121466.73602586705</v>
          </cell>
        </row>
        <row r="6162">
          <cell r="C6162">
            <v>980340.27227895847</v>
          </cell>
        </row>
        <row r="6163">
          <cell r="C6163">
            <v>1203864.5430898604</v>
          </cell>
        </row>
        <row r="6164">
          <cell r="C6164">
            <v>676711.33589132107</v>
          </cell>
        </row>
        <row r="6165">
          <cell r="C6165">
            <v>970444.8652545549</v>
          </cell>
        </row>
        <row r="6166">
          <cell r="C6166">
            <v>1010606.2408485278</v>
          </cell>
        </row>
        <row r="6167">
          <cell r="C6167">
            <v>1112650.5627189479</v>
          </cell>
        </row>
        <row r="6168">
          <cell r="C6168">
            <v>1020354.6781807347</v>
          </cell>
        </row>
        <row r="6169">
          <cell r="C6169">
            <v>1237368.6214013484</v>
          </cell>
        </row>
        <row r="6170">
          <cell r="C6170">
            <v>21078.68217936228</v>
          </cell>
        </row>
        <row r="6171">
          <cell r="C6171">
            <v>565213.80582052213</v>
          </cell>
        </row>
        <row r="6172">
          <cell r="C6172">
            <v>873297.43749493873</v>
          </cell>
        </row>
        <row r="6173">
          <cell r="C6173">
            <v>1009719.165451701</v>
          </cell>
        </row>
        <row r="6174">
          <cell r="C6174">
            <v>1361575.6115697408</v>
          </cell>
        </row>
        <row r="6175">
          <cell r="C6175">
            <v>1123358.0741553046</v>
          </cell>
        </row>
        <row r="6176">
          <cell r="C6176">
            <v>1275514.7461162584</v>
          </cell>
        </row>
        <row r="6177">
          <cell r="C6177">
            <v>-24717.77992630715</v>
          </cell>
        </row>
        <row r="6178">
          <cell r="C6178">
            <v>1102555.1636843015</v>
          </cell>
        </row>
        <row r="6179">
          <cell r="C6179">
            <v>587599.66549883934</v>
          </cell>
        </row>
        <row r="6180">
          <cell r="C6180">
            <v>1265230.0134652283</v>
          </cell>
        </row>
        <row r="6181">
          <cell r="C6181">
            <v>1036331.1121119861</v>
          </cell>
        </row>
        <row r="6182">
          <cell r="C6182">
            <v>1208008.0495419628</v>
          </cell>
        </row>
        <row r="6183">
          <cell r="C6183">
            <v>1251492.7793559798</v>
          </cell>
        </row>
        <row r="6184">
          <cell r="C6184">
            <v>786107.86501061462</v>
          </cell>
        </row>
        <row r="6185">
          <cell r="C6185">
            <v>764450.15414090606</v>
          </cell>
        </row>
        <row r="6186">
          <cell r="C6186">
            <v>515212.83193922142</v>
          </cell>
        </row>
        <row r="6187">
          <cell r="C6187">
            <v>-288312.71587567125</v>
          </cell>
        </row>
        <row r="6188">
          <cell r="C6188">
            <v>521546.05518411961</v>
          </cell>
        </row>
        <row r="6189">
          <cell r="C6189">
            <v>1242098.5059205811</v>
          </cell>
        </row>
        <row r="6190">
          <cell r="C6190">
            <v>816863.98639965616</v>
          </cell>
        </row>
        <row r="6191">
          <cell r="C6191">
            <v>1285212.2607499002</v>
          </cell>
        </row>
        <row r="6192">
          <cell r="C6192">
            <v>1384897.0751560428</v>
          </cell>
        </row>
        <row r="6193">
          <cell r="C6193">
            <v>1228118.8268172164</v>
          </cell>
        </row>
        <row r="6194">
          <cell r="C6194">
            <v>923836.67467798316</v>
          </cell>
        </row>
        <row r="6195">
          <cell r="C6195">
            <v>767539.90903420397</v>
          </cell>
        </row>
        <row r="6196">
          <cell r="C6196">
            <v>1526900.4121201057</v>
          </cell>
        </row>
        <row r="6197">
          <cell r="C6197">
            <v>838368.21406650892</v>
          </cell>
        </row>
        <row r="6198">
          <cell r="C6198">
            <v>882260.39715510583</v>
          </cell>
        </row>
        <row r="6199">
          <cell r="C6199">
            <v>709565.23112133518</v>
          </cell>
        </row>
        <row r="6200">
          <cell r="C6200">
            <v>843781.65648909309</v>
          </cell>
        </row>
        <row r="6201">
          <cell r="C6201">
            <v>693361.34416786267</v>
          </cell>
        </row>
        <row r="6202">
          <cell r="C6202">
            <v>658652.8912671553</v>
          </cell>
        </row>
        <row r="6203">
          <cell r="C6203">
            <v>1179203.0266031558</v>
          </cell>
        </row>
        <row r="6204">
          <cell r="C6204">
            <v>900711.69702215027</v>
          </cell>
        </row>
        <row r="6205">
          <cell r="C6205">
            <v>1635915.1988354954</v>
          </cell>
        </row>
        <row r="6206">
          <cell r="C6206">
            <v>1325980.6417803017</v>
          </cell>
        </row>
        <row r="6207">
          <cell r="C6207">
            <v>443533.37574363034</v>
          </cell>
        </row>
        <row r="6208">
          <cell r="C6208">
            <v>922474.34672413929</v>
          </cell>
        </row>
        <row r="6209">
          <cell r="C6209">
            <v>1163847.5079451818</v>
          </cell>
        </row>
        <row r="6210">
          <cell r="C6210">
            <v>979868.99083964725</v>
          </cell>
        </row>
        <row r="6211">
          <cell r="C6211">
            <v>289760.56446748204</v>
          </cell>
        </row>
        <row r="6212">
          <cell r="C6212">
            <v>1486772.4871219501</v>
          </cell>
        </row>
        <row r="6213">
          <cell r="C6213">
            <v>945100.22777673334</v>
          </cell>
        </row>
        <row r="6214">
          <cell r="C6214">
            <v>1302299.3097932218</v>
          </cell>
        </row>
        <row r="6215">
          <cell r="C6215">
            <v>1080797.9482323427</v>
          </cell>
        </row>
        <row r="6216">
          <cell r="C6216">
            <v>1065678.464426388</v>
          </cell>
        </row>
        <row r="6217">
          <cell r="C6217">
            <v>1485626.2887033927</v>
          </cell>
        </row>
        <row r="6218">
          <cell r="C6218">
            <v>1147746.5006064982</v>
          </cell>
        </row>
        <row r="6219">
          <cell r="C6219">
            <v>1118241.6326143895</v>
          </cell>
        </row>
        <row r="6220">
          <cell r="C6220">
            <v>1519300.8516225815</v>
          </cell>
        </row>
        <row r="6221">
          <cell r="C6221">
            <v>-453851.21507424628</v>
          </cell>
        </row>
        <row r="6222">
          <cell r="C6222">
            <v>1133928.7618712485</v>
          </cell>
        </row>
        <row r="6223">
          <cell r="C6223">
            <v>1055244.3342876667</v>
          </cell>
        </row>
        <row r="6224">
          <cell r="C6224">
            <v>875512.51901382708</v>
          </cell>
        </row>
        <row r="6225">
          <cell r="C6225">
            <v>1829560.9655316905</v>
          </cell>
        </row>
        <row r="6226">
          <cell r="C6226">
            <v>657377.32012107479</v>
          </cell>
        </row>
        <row r="6227">
          <cell r="C6227">
            <v>1036915.2366385565</v>
          </cell>
        </row>
        <row r="6228">
          <cell r="C6228">
            <v>878279.97581052012</v>
          </cell>
        </row>
        <row r="6229">
          <cell r="C6229">
            <v>872279.35146712244</v>
          </cell>
        </row>
        <row r="6230">
          <cell r="C6230">
            <v>1389912.5492880978</v>
          </cell>
        </row>
        <row r="6231">
          <cell r="C6231">
            <v>1531658.4243469541</v>
          </cell>
        </row>
        <row r="6232">
          <cell r="C6232">
            <v>727140.79024744011</v>
          </cell>
        </row>
        <row r="6233">
          <cell r="C6233">
            <v>1248080.7735546194</v>
          </cell>
        </row>
        <row r="6234">
          <cell r="C6234">
            <v>593642.94217053999</v>
          </cell>
        </row>
        <row r="6235">
          <cell r="C6235">
            <v>1140098.5532202905</v>
          </cell>
        </row>
        <row r="6236">
          <cell r="C6236">
            <v>803164.69493176625</v>
          </cell>
        </row>
        <row r="6237">
          <cell r="C6237">
            <v>1176812.1942836244</v>
          </cell>
        </row>
        <row r="6238">
          <cell r="C6238">
            <v>1060966.2076503767</v>
          </cell>
        </row>
        <row r="6239">
          <cell r="C6239">
            <v>274807.83011712984</v>
          </cell>
        </row>
        <row r="6240">
          <cell r="C6240">
            <v>639492.04704638757</v>
          </cell>
        </row>
        <row r="6241">
          <cell r="C6241">
            <v>825671.07753882557</v>
          </cell>
        </row>
        <row r="6242">
          <cell r="C6242">
            <v>1115986.4415186732</v>
          </cell>
        </row>
        <row r="6243">
          <cell r="C6243">
            <v>679378.23020799365</v>
          </cell>
        </row>
        <row r="6244">
          <cell r="C6244">
            <v>1068616.0041678324</v>
          </cell>
        </row>
        <row r="6245">
          <cell r="C6245">
            <v>489022.8843416138</v>
          </cell>
        </row>
        <row r="6246">
          <cell r="C6246">
            <v>616254.36170805898</v>
          </cell>
        </row>
        <row r="6247">
          <cell r="C6247">
            <v>1190346.8534764946</v>
          </cell>
        </row>
        <row r="6248">
          <cell r="C6248">
            <v>1934063.7927288264</v>
          </cell>
        </row>
        <row r="6249">
          <cell r="C6249">
            <v>729525.11920934729</v>
          </cell>
        </row>
        <row r="6250">
          <cell r="C6250">
            <v>1359462.7199772289</v>
          </cell>
        </row>
        <row r="6251">
          <cell r="C6251">
            <v>1247255.4874722101</v>
          </cell>
        </row>
        <row r="6252">
          <cell r="C6252">
            <v>1059096.4198263041</v>
          </cell>
        </row>
        <row r="6253">
          <cell r="C6253">
            <v>1095425.6657858647</v>
          </cell>
        </row>
        <row r="6254">
          <cell r="C6254">
            <v>935006.84403285966</v>
          </cell>
        </row>
        <row r="6255">
          <cell r="C6255">
            <v>676396.31605711579</v>
          </cell>
        </row>
        <row r="6256">
          <cell r="C6256">
            <v>951142.79263134184</v>
          </cell>
        </row>
        <row r="6257">
          <cell r="C6257">
            <v>270538.4844494334</v>
          </cell>
        </row>
        <row r="6258">
          <cell r="C6258">
            <v>1642783.0469355797</v>
          </cell>
        </row>
        <row r="6259">
          <cell r="C6259">
            <v>1109351.5608289051</v>
          </cell>
        </row>
        <row r="6260">
          <cell r="C6260">
            <v>1127723.9612740043</v>
          </cell>
        </row>
        <row r="6261">
          <cell r="C6261">
            <v>1077259.4852115046</v>
          </cell>
        </row>
        <row r="6262">
          <cell r="C6262">
            <v>1680370.6348918977</v>
          </cell>
        </row>
        <row r="6263">
          <cell r="C6263">
            <v>1247539.2690701885</v>
          </cell>
        </row>
        <row r="6264">
          <cell r="C6264">
            <v>913642.42892052024</v>
          </cell>
        </row>
        <row r="6265">
          <cell r="C6265">
            <v>1014648.6359257181</v>
          </cell>
        </row>
        <row r="6266">
          <cell r="C6266">
            <v>1424132.7452645889</v>
          </cell>
        </row>
        <row r="6267">
          <cell r="C6267">
            <v>935283.56359283393</v>
          </cell>
        </row>
        <row r="6268">
          <cell r="C6268">
            <v>884257.80780863692</v>
          </cell>
        </row>
        <row r="6269">
          <cell r="C6269">
            <v>322473.41567198478</v>
          </cell>
        </row>
        <row r="6270">
          <cell r="C6270">
            <v>689005.9731359696</v>
          </cell>
        </row>
        <row r="6271">
          <cell r="C6271">
            <v>665333.00272182794</v>
          </cell>
        </row>
        <row r="6272">
          <cell r="C6272">
            <v>1263981.7878503804</v>
          </cell>
        </row>
        <row r="6273">
          <cell r="C6273">
            <v>1261980.2664203742</v>
          </cell>
        </row>
        <row r="6274">
          <cell r="C6274">
            <v>1236316.1350261292</v>
          </cell>
        </row>
        <row r="6275">
          <cell r="C6275">
            <v>440968.60826504359</v>
          </cell>
        </row>
        <row r="6276">
          <cell r="C6276">
            <v>1021022.997444576</v>
          </cell>
        </row>
        <row r="6277">
          <cell r="C6277">
            <v>627885.92618365434</v>
          </cell>
        </row>
        <row r="6278">
          <cell r="C6278">
            <v>1158251.2350535528</v>
          </cell>
        </row>
        <row r="6279">
          <cell r="C6279">
            <v>-485180.95452833385</v>
          </cell>
        </row>
        <row r="6280">
          <cell r="C6280">
            <v>1047249.9891008311</v>
          </cell>
        </row>
        <row r="6281">
          <cell r="C6281">
            <v>1177770.7558079271</v>
          </cell>
        </row>
        <row r="6282">
          <cell r="C6282">
            <v>986400.03160971974</v>
          </cell>
        </row>
        <row r="6283">
          <cell r="C6283">
            <v>1222491.4782853529</v>
          </cell>
        </row>
        <row r="6284">
          <cell r="C6284">
            <v>1317474.0553025894</v>
          </cell>
        </row>
        <row r="6285">
          <cell r="C6285">
            <v>1602807.5812522662</v>
          </cell>
        </row>
        <row r="6286">
          <cell r="C6286">
            <v>871443.52053367277</v>
          </cell>
        </row>
        <row r="6287">
          <cell r="C6287">
            <v>1213614.7980004684</v>
          </cell>
        </row>
        <row r="6288">
          <cell r="C6288">
            <v>1938623.0332882979</v>
          </cell>
        </row>
        <row r="6289">
          <cell r="C6289">
            <v>864471.80198794371</v>
          </cell>
        </row>
        <row r="6290">
          <cell r="C6290">
            <v>1347067.4263812513</v>
          </cell>
        </row>
        <row r="6291">
          <cell r="C6291">
            <v>1479676.7422387199</v>
          </cell>
        </row>
        <row r="6292">
          <cell r="C6292">
            <v>251390.06791449653</v>
          </cell>
        </row>
        <row r="6293">
          <cell r="C6293">
            <v>1017322.8634316474</v>
          </cell>
        </row>
        <row r="6294">
          <cell r="C6294">
            <v>932964.17854430748</v>
          </cell>
        </row>
        <row r="6295">
          <cell r="C6295">
            <v>337747.71053245582</v>
          </cell>
        </row>
        <row r="6296">
          <cell r="C6296">
            <v>409627.75813951157</v>
          </cell>
        </row>
        <row r="6297">
          <cell r="C6297">
            <v>376801.47058380593</v>
          </cell>
        </row>
        <row r="6298">
          <cell r="C6298">
            <v>440850.48778497323</v>
          </cell>
        </row>
        <row r="6299">
          <cell r="C6299">
            <v>545294.14780793001</v>
          </cell>
        </row>
        <row r="6300">
          <cell r="C6300">
            <v>1749677.1711671199</v>
          </cell>
        </row>
        <row r="6301">
          <cell r="C6301">
            <v>777620.98721370706</v>
          </cell>
        </row>
        <row r="6302">
          <cell r="C6302">
            <v>394705.23757480085</v>
          </cell>
        </row>
        <row r="6303">
          <cell r="C6303">
            <v>1082132.1284653214</v>
          </cell>
        </row>
        <row r="6304">
          <cell r="C6304">
            <v>572238.24657325109</v>
          </cell>
        </row>
        <row r="6305">
          <cell r="C6305">
            <v>998696.11119813367</v>
          </cell>
        </row>
        <row r="6306">
          <cell r="C6306">
            <v>476856.96444077283</v>
          </cell>
        </row>
        <row r="6307">
          <cell r="C6307">
            <v>1267259.7982656262</v>
          </cell>
        </row>
        <row r="6308">
          <cell r="C6308">
            <v>1620832.3504451376</v>
          </cell>
        </row>
        <row r="6309">
          <cell r="C6309">
            <v>1386021.2134561678</v>
          </cell>
        </row>
        <row r="6310">
          <cell r="C6310">
            <v>1359570.8425259506</v>
          </cell>
        </row>
        <row r="6311">
          <cell r="C6311">
            <v>1460680.6709896815</v>
          </cell>
        </row>
        <row r="6312">
          <cell r="C6312">
            <v>211461.3184609476</v>
          </cell>
        </row>
        <row r="6313">
          <cell r="C6313">
            <v>712545.84899587883</v>
          </cell>
        </row>
        <row r="6314">
          <cell r="C6314">
            <v>1155800.3262704327</v>
          </cell>
        </row>
        <row r="6315">
          <cell r="C6315">
            <v>156500.01669059391</v>
          </cell>
        </row>
        <row r="6316">
          <cell r="C6316">
            <v>1283501.0486994898</v>
          </cell>
        </row>
        <row r="6317">
          <cell r="C6317">
            <v>1128993.9961046511</v>
          </cell>
        </row>
        <row r="6318">
          <cell r="C6318">
            <v>956312.24010143545</v>
          </cell>
        </row>
        <row r="6319">
          <cell r="C6319">
            <v>1071451.5647443226</v>
          </cell>
        </row>
        <row r="6320">
          <cell r="C6320">
            <v>964951.87890271144</v>
          </cell>
        </row>
        <row r="6321">
          <cell r="C6321">
            <v>923289.94661451539</v>
          </cell>
        </row>
        <row r="6322">
          <cell r="C6322">
            <v>528361.91734932107</v>
          </cell>
        </row>
        <row r="6323">
          <cell r="C6323">
            <v>1147728.0228592271</v>
          </cell>
        </row>
        <row r="6324">
          <cell r="C6324">
            <v>952776.14479597309</v>
          </cell>
        </row>
        <row r="6325">
          <cell r="C6325">
            <v>1093323.5796717142</v>
          </cell>
        </row>
        <row r="6326">
          <cell r="C6326">
            <v>289257.22523282678</v>
          </cell>
        </row>
        <row r="6327">
          <cell r="C6327">
            <v>1574895.9470926272</v>
          </cell>
        </row>
        <row r="6328">
          <cell r="C6328">
            <v>1245233.5964603233</v>
          </cell>
        </row>
        <row r="6329">
          <cell r="C6329">
            <v>801970.91878670885</v>
          </cell>
        </row>
        <row r="6330">
          <cell r="C6330">
            <v>416071.55873871106</v>
          </cell>
        </row>
        <row r="6331">
          <cell r="C6331">
            <v>352220.70922436006</v>
          </cell>
        </row>
        <row r="6332">
          <cell r="C6332">
            <v>1907058.7091996598</v>
          </cell>
        </row>
        <row r="6333">
          <cell r="C6333">
            <v>1130284.0564956781</v>
          </cell>
        </row>
        <row r="6334">
          <cell r="C6334">
            <v>1094774.5111725128</v>
          </cell>
        </row>
        <row r="6335">
          <cell r="C6335">
            <v>1320286.9198272857</v>
          </cell>
        </row>
        <row r="6336">
          <cell r="C6336">
            <v>1306657.5450734412</v>
          </cell>
        </row>
        <row r="6337">
          <cell r="C6337">
            <v>545574.04202520521</v>
          </cell>
        </row>
        <row r="6338">
          <cell r="C6338">
            <v>932921.34962512692</v>
          </cell>
        </row>
        <row r="6339">
          <cell r="C6339">
            <v>654221.83003682806</v>
          </cell>
        </row>
        <row r="6340">
          <cell r="C6340">
            <v>1296987.6036778006</v>
          </cell>
        </row>
        <row r="6341">
          <cell r="C6341">
            <v>1041456.631577761</v>
          </cell>
        </row>
        <row r="6342">
          <cell r="C6342">
            <v>1191424.623230895</v>
          </cell>
        </row>
        <row r="6343">
          <cell r="C6343">
            <v>111687.56816515548</v>
          </cell>
        </row>
        <row r="6344">
          <cell r="C6344">
            <v>928011.1581446398</v>
          </cell>
        </row>
        <row r="6345">
          <cell r="C6345">
            <v>683880.09807220451</v>
          </cell>
        </row>
        <row r="6346">
          <cell r="C6346">
            <v>878968.90936929127</v>
          </cell>
        </row>
        <row r="6347">
          <cell r="C6347">
            <v>1446701.5959873935</v>
          </cell>
        </row>
        <row r="6348">
          <cell r="C6348">
            <v>844838.94702324248</v>
          </cell>
        </row>
        <row r="6349">
          <cell r="C6349">
            <v>964865.3174430764</v>
          </cell>
        </row>
        <row r="6350">
          <cell r="C6350">
            <v>828190.8349169573</v>
          </cell>
        </row>
        <row r="6351">
          <cell r="C6351">
            <v>1078325.8690940388</v>
          </cell>
        </row>
        <row r="6352">
          <cell r="C6352">
            <v>1606361.9134671083</v>
          </cell>
        </row>
        <row r="6353">
          <cell r="C6353">
            <v>550046.00903826114</v>
          </cell>
        </row>
        <row r="6354">
          <cell r="C6354">
            <v>65557.15014209575</v>
          </cell>
        </row>
        <row r="6355">
          <cell r="C6355">
            <v>1087290.8889410845</v>
          </cell>
        </row>
        <row r="6356">
          <cell r="C6356">
            <v>968052.07913434226</v>
          </cell>
        </row>
        <row r="6357">
          <cell r="C6357">
            <v>-106002.0042856785</v>
          </cell>
        </row>
        <row r="6358">
          <cell r="C6358">
            <v>1308499.3226861609</v>
          </cell>
        </row>
        <row r="6359">
          <cell r="C6359">
            <v>849490.54834440863</v>
          </cell>
        </row>
        <row r="6360">
          <cell r="C6360">
            <v>1703560.0729610201</v>
          </cell>
        </row>
        <row r="6361">
          <cell r="C6361">
            <v>1662485.0775618511</v>
          </cell>
        </row>
        <row r="6362">
          <cell r="C6362">
            <v>1335525.5657202371</v>
          </cell>
        </row>
        <row r="6363">
          <cell r="C6363">
            <v>921799.88042474247</v>
          </cell>
        </row>
        <row r="6364">
          <cell r="C6364">
            <v>1057901.2316526051</v>
          </cell>
        </row>
        <row r="6365">
          <cell r="C6365">
            <v>514578.62655121705</v>
          </cell>
        </row>
        <row r="6366">
          <cell r="C6366">
            <v>1163879.6003777757</v>
          </cell>
        </row>
        <row r="6367">
          <cell r="C6367">
            <v>608975.31291017099</v>
          </cell>
        </row>
        <row r="6368">
          <cell r="C6368">
            <v>1017567.1397686395</v>
          </cell>
        </row>
        <row r="6369">
          <cell r="C6369">
            <v>1374302.2769406708</v>
          </cell>
        </row>
        <row r="6370">
          <cell r="C6370">
            <v>935799.4708561739</v>
          </cell>
        </row>
        <row r="6371">
          <cell r="C6371">
            <v>790667.40257889207</v>
          </cell>
        </row>
        <row r="6372">
          <cell r="C6372">
            <v>1214262.0016547155</v>
          </cell>
        </row>
        <row r="6373">
          <cell r="C6373">
            <v>1003467.2592250512</v>
          </cell>
        </row>
        <row r="6374">
          <cell r="C6374">
            <v>1320047.1291726651</v>
          </cell>
        </row>
        <row r="6375">
          <cell r="C6375">
            <v>1419183.9924392707</v>
          </cell>
        </row>
        <row r="6376">
          <cell r="C6376">
            <v>1262735.7004907168</v>
          </cell>
        </row>
        <row r="6377">
          <cell r="C6377">
            <v>1681687.3722567554</v>
          </cell>
        </row>
        <row r="6378">
          <cell r="C6378">
            <v>1018477.6515496888</v>
          </cell>
        </row>
        <row r="6379">
          <cell r="C6379">
            <v>96986.496324929059</v>
          </cell>
        </row>
        <row r="6380">
          <cell r="C6380">
            <v>937193.35268181632</v>
          </cell>
        </row>
        <row r="6381">
          <cell r="C6381">
            <v>974112.89799190359</v>
          </cell>
        </row>
        <row r="6382">
          <cell r="C6382">
            <v>481448.86677790451</v>
          </cell>
        </row>
        <row r="6383">
          <cell r="C6383">
            <v>462223.62715631886</v>
          </cell>
        </row>
        <row r="6384">
          <cell r="C6384">
            <v>859053.17615775974</v>
          </cell>
        </row>
        <row r="6385">
          <cell r="C6385">
            <v>1191624.12202385</v>
          </cell>
        </row>
        <row r="6386">
          <cell r="C6386">
            <v>1161091.2244429383</v>
          </cell>
        </row>
        <row r="6387">
          <cell r="C6387">
            <v>1104710.3374892925</v>
          </cell>
        </row>
        <row r="6388">
          <cell r="C6388">
            <v>927921.47458722733</v>
          </cell>
        </row>
        <row r="6389">
          <cell r="C6389">
            <v>606538.6192412416</v>
          </cell>
        </row>
        <row r="6390">
          <cell r="C6390">
            <v>852411.93146221142</v>
          </cell>
        </row>
        <row r="6391">
          <cell r="C6391">
            <v>1644085.0100130721</v>
          </cell>
        </row>
        <row r="6392">
          <cell r="C6392">
            <v>945509.36953058478</v>
          </cell>
        </row>
        <row r="6393">
          <cell r="C6393">
            <v>1163865.8624078557</v>
          </cell>
        </row>
        <row r="6394">
          <cell r="C6394">
            <v>440702.29577853729</v>
          </cell>
        </row>
        <row r="6395">
          <cell r="C6395">
            <v>618309.66133808438</v>
          </cell>
        </row>
        <row r="6396">
          <cell r="C6396">
            <v>683235.01429524168</v>
          </cell>
        </row>
        <row r="6397">
          <cell r="C6397">
            <v>840261.50738342362</v>
          </cell>
        </row>
        <row r="6398">
          <cell r="C6398">
            <v>1206828.4129779269</v>
          </cell>
        </row>
        <row r="6399">
          <cell r="C6399">
            <v>1936880.2519329255</v>
          </cell>
        </row>
        <row r="6400">
          <cell r="C6400">
            <v>546073.33999818843</v>
          </cell>
        </row>
        <row r="6401">
          <cell r="C6401">
            <v>1251981.8479455006</v>
          </cell>
        </row>
        <row r="6402">
          <cell r="C6402">
            <v>774099.54718989739</v>
          </cell>
        </row>
        <row r="6403">
          <cell r="C6403">
            <v>794397.24415999954</v>
          </cell>
        </row>
        <row r="6404">
          <cell r="C6404">
            <v>924591.9887903739</v>
          </cell>
        </row>
        <row r="6405">
          <cell r="C6405">
            <v>993004.30411696376</v>
          </cell>
        </row>
        <row r="6406">
          <cell r="C6406">
            <v>1042058.4810624683</v>
          </cell>
        </row>
        <row r="6407">
          <cell r="C6407">
            <v>892972.91080276214</v>
          </cell>
        </row>
        <row r="6408">
          <cell r="C6408">
            <v>1748640.7817661343</v>
          </cell>
        </row>
        <row r="6409">
          <cell r="C6409">
            <v>1239568.1743946297</v>
          </cell>
        </row>
        <row r="6410">
          <cell r="C6410">
            <v>838596.5728584358</v>
          </cell>
        </row>
        <row r="6411">
          <cell r="C6411">
            <v>449618.52159186534</v>
          </cell>
        </row>
        <row r="6412">
          <cell r="C6412">
            <v>705294.75686947326</v>
          </cell>
        </row>
        <row r="6413">
          <cell r="C6413">
            <v>1343966.8476525692</v>
          </cell>
        </row>
        <row r="6414">
          <cell r="C6414">
            <v>478875.49191687565</v>
          </cell>
        </row>
        <row r="6415">
          <cell r="C6415">
            <v>1048485.4421004924</v>
          </cell>
        </row>
        <row r="6416">
          <cell r="C6416">
            <v>1398155.2262554001</v>
          </cell>
        </row>
        <row r="6417">
          <cell r="C6417">
            <v>802034.09979317465</v>
          </cell>
        </row>
        <row r="6418">
          <cell r="C6418">
            <v>1002666.7324852232</v>
          </cell>
        </row>
        <row r="6419">
          <cell r="C6419">
            <v>1021582.0280084908</v>
          </cell>
        </row>
        <row r="6420">
          <cell r="C6420">
            <v>1213788.7047331389</v>
          </cell>
        </row>
        <row r="6421">
          <cell r="C6421">
            <v>931089.9961811637</v>
          </cell>
        </row>
        <row r="6422">
          <cell r="C6422">
            <v>572761.88929905999</v>
          </cell>
        </row>
        <row r="6423">
          <cell r="C6423">
            <v>1140935.4585619732</v>
          </cell>
        </row>
        <row r="6424">
          <cell r="C6424">
            <v>518006.86058088177</v>
          </cell>
        </row>
        <row r="6425">
          <cell r="C6425">
            <v>450951.4425795459</v>
          </cell>
        </row>
        <row r="6426">
          <cell r="C6426">
            <v>1370448.2780234667</v>
          </cell>
        </row>
        <row r="6427">
          <cell r="C6427">
            <v>920838.99731847015</v>
          </cell>
        </row>
        <row r="6428">
          <cell r="C6428">
            <v>1128387.8923134981</v>
          </cell>
        </row>
        <row r="6429">
          <cell r="C6429">
            <v>1156688.7289294931</v>
          </cell>
        </row>
        <row r="6430">
          <cell r="C6430">
            <v>879149.12030225527</v>
          </cell>
        </row>
        <row r="6431">
          <cell r="C6431">
            <v>1286702.612529241</v>
          </cell>
        </row>
        <row r="6432">
          <cell r="C6432">
            <v>662278.40364369191</v>
          </cell>
        </row>
        <row r="6433">
          <cell r="C6433">
            <v>1204908.8006124822</v>
          </cell>
        </row>
        <row r="6434">
          <cell r="C6434">
            <v>1111132.1374717872</v>
          </cell>
        </row>
        <row r="6435">
          <cell r="C6435">
            <v>1020406.4904935819</v>
          </cell>
        </row>
        <row r="6436">
          <cell r="C6436">
            <v>1014678.0314468562</v>
          </cell>
        </row>
        <row r="6437">
          <cell r="C6437">
            <v>1010886.0988318967</v>
          </cell>
        </row>
        <row r="6438">
          <cell r="C6438">
            <v>1130740.7512528177</v>
          </cell>
        </row>
        <row r="6439">
          <cell r="C6439">
            <v>346464.18927344959</v>
          </cell>
        </row>
        <row r="6440">
          <cell r="C6440">
            <v>639694.9853522561</v>
          </cell>
        </row>
        <row r="6441">
          <cell r="C6441">
            <v>839004.2612196249</v>
          </cell>
        </row>
        <row r="6442">
          <cell r="C6442">
            <v>672461.60584768653</v>
          </cell>
        </row>
        <row r="6443">
          <cell r="C6443">
            <v>1414725.6371040645</v>
          </cell>
        </row>
        <row r="6444">
          <cell r="C6444">
            <v>857205.39883338346</v>
          </cell>
        </row>
        <row r="6445">
          <cell r="C6445">
            <v>481603.22066045128</v>
          </cell>
        </row>
        <row r="6446">
          <cell r="C6446">
            <v>1145645.5190652097</v>
          </cell>
        </row>
        <row r="6447">
          <cell r="C6447">
            <v>1534621.7808408737</v>
          </cell>
        </row>
        <row r="6448">
          <cell r="C6448">
            <v>1034938.9350468457</v>
          </cell>
        </row>
        <row r="6449">
          <cell r="C6449">
            <v>1330130.119143669</v>
          </cell>
        </row>
        <row r="6450">
          <cell r="C6450">
            <v>613396.0942814555</v>
          </cell>
        </row>
        <row r="6451">
          <cell r="C6451">
            <v>1959046.8440759985</v>
          </cell>
        </row>
        <row r="6452">
          <cell r="C6452">
            <v>892253.35873585229</v>
          </cell>
        </row>
        <row r="6453">
          <cell r="C6453">
            <v>929086.20425797219</v>
          </cell>
        </row>
        <row r="6454">
          <cell r="C6454">
            <v>1541244.9632782643</v>
          </cell>
        </row>
        <row r="6455">
          <cell r="C6455">
            <v>895998.57387717557</v>
          </cell>
        </row>
        <row r="6456">
          <cell r="C6456">
            <v>696233.30069844122</v>
          </cell>
        </row>
        <row r="6457">
          <cell r="C6457">
            <v>856910.31693739328</v>
          </cell>
        </row>
        <row r="6458">
          <cell r="C6458">
            <v>1126473.5888676434</v>
          </cell>
        </row>
        <row r="6459">
          <cell r="C6459">
            <v>1149488.9191118395</v>
          </cell>
        </row>
        <row r="6460">
          <cell r="C6460">
            <v>349240.3607518794</v>
          </cell>
        </row>
        <row r="6461">
          <cell r="C6461">
            <v>555606.48084393167</v>
          </cell>
        </row>
        <row r="6462">
          <cell r="C6462">
            <v>784937.16942289774</v>
          </cell>
        </row>
        <row r="6463">
          <cell r="C6463">
            <v>517140.08527969616</v>
          </cell>
        </row>
        <row r="6464">
          <cell r="C6464">
            <v>1151006.8737684258</v>
          </cell>
        </row>
        <row r="6465">
          <cell r="C6465">
            <v>1213883.8576916403</v>
          </cell>
        </row>
        <row r="6466">
          <cell r="C6466">
            <v>1293421.160848123</v>
          </cell>
        </row>
        <row r="6467">
          <cell r="C6467">
            <v>1279889.6057312589</v>
          </cell>
        </row>
        <row r="6468">
          <cell r="C6468">
            <v>1214537.3315158244</v>
          </cell>
        </row>
        <row r="6469">
          <cell r="C6469">
            <v>757012.44445001136</v>
          </cell>
        </row>
        <row r="6470">
          <cell r="C6470">
            <v>521841.6791884501</v>
          </cell>
        </row>
        <row r="6471">
          <cell r="C6471">
            <v>535103.70475400612</v>
          </cell>
        </row>
        <row r="6472">
          <cell r="C6472">
            <v>1894031.3193591833</v>
          </cell>
        </row>
        <row r="6473">
          <cell r="C6473">
            <v>1207279.8497757444</v>
          </cell>
        </row>
        <row r="6474">
          <cell r="C6474">
            <v>1365599.1935662879</v>
          </cell>
        </row>
        <row r="6475">
          <cell r="C6475">
            <v>1024327.9332587122</v>
          </cell>
        </row>
        <row r="6476">
          <cell r="C6476">
            <v>1331187.6215519002</v>
          </cell>
        </row>
        <row r="6477">
          <cell r="C6477">
            <v>853444.02320278669</v>
          </cell>
        </row>
        <row r="6478">
          <cell r="C6478">
            <v>2136676.4134676224</v>
          </cell>
        </row>
        <row r="6479">
          <cell r="C6479">
            <v>990968.76375718275</v>
          </cell>
        </row>
        <row r="6480">
          <cell r="C6480">
            <v>-39735.969315492548</v>
          </cell>
        </row>
        <row r="6481">
          <cell r="C6481">
            <v>84182.019404171384</v>
          </cell>
        </row>
        <row r="6482">
          <cell r="C6482">
            <v>567169.12432458031</v>
          </cell>
        </row>
        <row r="6483">
          <cell r="C6483">
            <v>486947.90286420338</v>
          </cell>
        </row>
        <row r="6484">
          <cell r="C6484">
            <v>1322591.2397480612</v>
          </cell>
        </row>
        <row r="6485">
          <cell r="C6485">
            <v>827609.09440195002</v>
          </cell>
        </row>
        <row r="6486">
          <cell r="C6486">
            <v>1469210.7307274051</v>
          </cell>
        </row>
        <row r="6487">
          <cell r="C6487">
            <v>709994.25433598296</v>
          </cell>
        </row>
        <row r="6488">
          <cell r="C6488">
            <v>967005.75418565853</v>
          </cell>
        </row>
        <row r="6489">
          <cell r="C6489">
            <v>452868.96563774382</v>
          </cell>
        </row>
        <row r="6490">
          <cell r="C6490">
            <v>1060997.6189739502</v>
          </cell>
        </row>
        <row r="6491">
          <cell r="C6491">
            <v>954292.78571469535</v>
          </cell>
        </row>
        <row r="6492">
          <cell r="C6492">
            <v>1061399.8897827968</v>
          </cell>
        </row>
        <row r="6493">
          <cell r="C6493">
            <v>975519.64300942724</v>
          </cell>
        </row>
        <row r="6494">
          <cell r="C6494">
            <v>925526.76489020139</v>
          </cell>
        </row>
        <row r="6495">
          <cell r="C6495">
            <v>1100200.5051590726</v>
          </cell>
        </row>
        <row r="6496">
          <cell r="C6496">
            <v>1288685.9677505421</v>
          </cell>
        </row>
        <row r="6497">
          <cell r="C6497">
            <v>667089.45491773495</v>
          </cell>
        </row>
        <row r="6498">
          <cell r="C6498">
            <v>187217.1708456421</v>
          </cell>
        </row>
        <row r="6499">
          <cell r="C6499">
            <v>1152073.145568735</v>
          </cell>
        </row>
        <row r="6500">
          <cell r="C6500">
            <v>1298712.4988124738</v>
          </cell>
        </row>
        <row r="6501">
          <cell r="C6501">
            <v>904538.90548067447</v>
          </cell>
        </row>
        <row r="6502">
          <cell r="C6502">
            <v>401389.08722631785</v>
          </cell>
        </row>
        <row r="6503">
          <cell r="C6503">
            <v>734472.62694531737</v>
          </cell>
        </row>
        <row r="6504">
          <cell r="C6504">
            <v>668605.03522498673</v>
          </cell>
        </row>
        <row r="6505">
          <cell r="C6505">
            <v>705523.86697903334</v>
          </cell>
        </row>
        <row r="6506">
          <cell r="C6506">
            <v>1061334.8665630426</v>
          </cell>
        </row>
        <row r="6507">
          <cell r="C6507">
            <v>873746.75233070832</v>
          </cell>
        </row>
        <row r="6508">
          <cell r="C6508">
            <v>253924.63516381884</v>
          </cell>
        </row>
        <row r="6509">
          <cell r="C6509">
            <v>1134578.2684627757</v>
          </cell>
        </row>
        <row r="6510">
          <cell r="C6510">
            <v>780797.98653288011</v>
          </cell>
        </row>
        <row r="6511">
          <cell r="C6511">
            <v>964914.76192209742</v>
          </cell>
        </row>
        <row r="6512">
          <cell r="C6512">
            <v>533179.80653034826</v>
          </cell>
        </row>
        <row r="6513">
          <cell r="C6513">
            <v>1018483.1933630535</v>
          </cell>
        </row>
        <row r="6514">
          <cell r="C6514">
            <v>1178824.6171891238</v>
          </cell>
        </row>
        <row r="6515">
          <cell r="C6515">
            <v>662849.68072521547</v>
          </cell>
        </row>
        <row r="6516">
          <cell r="C6516">
            <v>1133973.2418713213</v>
          </cell>
        </row>
        <row r="6517">
          <cell r="C6517">
            <v>1244279.7523321148</v>
          </cell>
        </row>
        <row r="6518">
          <cell r="C6518">
            <v>624173.73589230096</v>
          </cell>
        </row>
        <row r="6519">
          <cell r="C6519">
            <v>882206.68867285177</v>
          </cell>
        </row>
        <row r="6520">
          <cell r="C6520">
            <v>170057.61990298075</v>
          </cell>
        </row>
        <row r="6521">
          <cell r="C6521">
            <v>782016.15291198809</v>
          </cell>
        </row>
        <row r="6522">
          <cell r="C6522">
            <v>541569.88947641477</v>
          </cell>
        </row>
        <row r="6523">
          <cell r="C6523">
            <v>1501627.7242194351</v>
          </cell>
        </row>
        <row r="6524">
          <cell r="C6524">
            <v>944351.37314863282</v>
          </cell>
        </row>
        <row r="6525">
          <cell r="C6525">
            <v>1050964.9396872753</v>
          </cell>
        </row>
        <row r="6526">
          <cell r="C6526">
            <v>1403542.9254536093</v>
          </cell>
        </row>
        <row r="6527">
          <cell r="C6527">
            <v>1430434.7564995966</v>
          </cell>
        </row>
        <row r="6528">
          <cell r="C6528">
            <v>1566490.4275801315</v>
          </cell>
        </row>
        <row r="6529">
          <cell r="C6529">
            <v>1304597.4434154308</v>
          </cell>
        </row>
        <row r="6530">
          <cell r="C6530">
            <v>964631.72108985565</v>
          </cell>
        </row>
        <row r="6531">
          <cell r="C6531">
            <v>719645.08692968218</v>
          </cell>
        </row>
        <row r="6532">
          <cell r="C6532">
            <v>1023756.5355590774</v>
          </cell>
        </row>
        <row r="6533">
          <cell r="C6533">
            <v>750801.12484684784</v>
          </cell>
        </row>
        <row r="6534">
          <cell r="C6534">
            <v>488138.18617122649</v>
          </cell>
        </row>
        <row r="6535">
          <cell r="C6535">
            <v>851507.464341379</v>
          </cell>
        </row>
        <row r="6536">
          <cell r="C6536">
            <v>701362.00253841258</v>
          </cell>
        </row>
        <row r="6537">
          <cell r="C6537">
            <v>1255760.3337355659</v>
          </cell>
        </row>
        <row r="6538">
          <cell r="C6538">
            <v>955520.87821637257</v>
          </cell>
        </row>
        <row r="6539">
          <cell r="C6539">
            <v>1100242.2637681633</v>
          </cell>
        </row>
        <row r="6540">
          <cell r="C6540">
            <v>1039751.3134118145</v>
          </cell>
        </row>
        <row r="6541">
          <cell r="C6541">
            <v>960691.16241986165</v>
          </cell>
        </row>
        <row r="6542">
          <cell r="C6542">
            <v>876479.01340765459</v>
          </cell>
        </row>
        <row r="6543">
          <cell r="C6543">
            <v>1763626.0322498158</v>
          </cell>
        </row>
        <row r="6544">
          <cell r="C6544">
            <v>751710.45268786</v>
          </cell>
        </row>
        <row r="6545">
          <cell r="C6545">
            <v>1020285.9862215157</v>
          </cell>
        </row>
        <row r="6546">
          <cell r="C6546">
            <v>1217277.5214455863</v>
          </cell>
        </row>
        <row r="6547">
          <cell r="C6547">
            <v>1450552.0012872103</v>
          </cell>
        </row>
        <row r="6548">
          <cell r="C6548">
            <v>713345.5066858416</v>
          </cell>
        </row>
        <row r="6549">
          <cell r="C6549">
            <v>1268049.1569336783</v>
          </cell>
        </row>
        <row r="6550">
          <cell r="C6550">
            <v>988327.72773483803</v>
          </cell>
        </row>
        <row r="6551">
          <cell r="C6551">
            <v>920390.20631187351</v>
          </cell>
        </row>
        <row r="6552">
          <cell r="C6552">
            <v>844912.29536459479</v>
          </cell>
        </row>
        <row r="6553">
          <cell r="C6553">
            <v>1340859.6563462045</v>
          </cell>
        </row>
        <row r="6554">
          <cell r="C6554">
            <v>683960.5790677194</v>
          </cell>
        </row>
        <row r="6555">
          <cell r="C6555">
            <v>1493268.5147208506</v>
          </cell>
        </row>
        <row r="6556">
          <cell r="C6556">
            <v>422109.17784323916</v>
          </cell>
        </row>
        <row r="6557">
          <cell r="C6557">
            <v>1598950.5285206372</v>
          </cell>
        </row>
        <row r="6558">
          <cell r="C6558">
            <v>1472143.5511746283</v>
          </cell>
        </row>
        <row r="6559">
          <cell r="C6559">
            <v>1244530.0211143733</v>
          </cell>
        </row>
        <row r="6560">
          <cell r="C6560">
            <v>593245.91624807147</v>
          </cell>
        </row>
        <row r="6561">
          <cell r="C6561">
            <v>820429.72841973929</v>
          </cell>
        </row>
        <row r="6562">
          <cell r="C6562">
            <v>1392580.7382156935</v>
          </cell>
        </row>
        <row r="6563">
          <cell r="C6563">
            <v>1559462.1372004892</v>
          </cell>
        </row>
        <row r="6564">
          <cell r="C6564">
            <v>732460.03957890463</v>
          </cell>
        </row>
        <row r="6565">
          <cell r="C6565">
            <v>1071515.371807242</v>
          </cell>
        </row>
        <row r="6566">
          <cell r="C6566">
            <v>973347.50590269302</v>
          </cell>
        </row>
        <row r="6567">
          <cell r="C6567">
            <v>952350.17149445019</v>
          </cell>
        </row>
        <row r="6568">
          <cell r="C6568">
            <v>1043265.9203773792</v>
          </cell>
        </row>
        <row r="6569">
          <cell r="C6569">
            <v>851940.57244005194</v>
          </cell>
        </row>
        <row r="6570">
          <cell r="C6570">
            <v>1097154.4759193531</v>
          </cell>
        </row>
        <row r="6571">
          <cell r="C6571">
            <v>1299303.1089050453</v>
          </cell>
        </row>
        <row r="6572">
          <cell r="C6572">
            <v>1127932.957272571</v>
          </cell>
        </row>
        <row r="6573">
          <cell r="C6573">
            <v>863404.90944775403</v>
          </cell>
        </row>
        <row r="6574">
          <cell r="C6574">
            <v>986872.18105353543</v>
          </cell>
        </row>
        <row r="6575">
          <cell r="C6575">
            <v>1029035.9354547047</v>
          </cell>
        </row>
        <row r="6576">
          <cell r="C6576">
            <v>1042790.5691663208</v>
          </cell>
        </row>
        <row r="6577">
          <cell r="C6577">
            <v>1263815.0065138019</v>
          </cell>
        </row>
        <row r="6578">
          <cell r="C6578">
            <v>1193196.9425498806</v>
          </cell>
        </row>
        <row r="6579">
          <cell r="C6579">
            <v>501076.44287475338</v>
          </cell>
        </row>
        <row r="6580">
          <cell r="C6580">
            <v>473475.04827749555</v>
          </cell>
        </row>
        <row r="6581">
          <cell r="C6581">
            <v>951336.79939646833</v>
          </cell>
        </row>
        <row r="6582">
          <cell r="C6582">
            <v>760404.29193337355</v>
          </cell>
        </row>
        <row r="6583">
          <cell r="C6583">
            <v>1066027.6548035501</v>
          </cell>
        </row>
        <row r="6584">
          <cell r="C6584">
            <v>1537719.7273190361</v>
          </cell>
        </row>
        <row r="6585">
          <cell r="C6585">
            <v>1211987.4880348435</v>
          </cell>
        </row>
        <row r="6586">
          <cell r="C6586">
            <v>738491.25025101053</v>
          </cell>
        </row>
        <row r="6587">
          <cell r="C6587">
            <v>1156316.858541223</v>
          </cell>
        </row>
        <row r="6588">
          <cell r="C6588">
            <v>1593039.3480475163</v>
          </cell>
        </row>
        <row r="6589">
          <cell r="C6589">
            <v>1208989.0585194246</v>
          </cell>
        </row>
        <row r="6590">
          <cell r="C6590">
            <v>1716069.6535867653</v>
          </cell>
        </row>
        <row r="6591">
          <cell r="C6591">
            <v>1088812.983477518</v>
          </cell>
        </row>
        <row r="6592">
          <cell r="C6592">
            <v>732670.23630710156</v>
          </cell>
        </row>
        <row r="6593">
          <cell r="C6593">
            <v>1819162.90732514</v>
          </cell>
        </row>
        <row r="6594">
          <cell r="C6594">
            <v>1226331.6485309331</v>
          </cell>
        </row>
        <row r="6595">
          <cell r="C6595">
            <v>1797676.7121622653</v>
          </cell>
        </row>
        <row r="6596">
          <cell r="C6596">
            <v>1566534.5916384973</v>
          </cell>
        </row>
        <row r="6597">
          <cell r="C6597">
            <v>609443.52695799444</v>
          </cell>
        </row>
        <row r="6598">
          <cell r="C6598">
            <v>1298388.0919138277</v>
          </cell>
        </row>
        <row r="6599">
          <cell r="C6599">
            <v>1040903.9086349166</v>
          </cell>
        </row>
        <row r="6600">
          <cell r="C6600">
            <v>896702.88653616246</v>
          </cell>
        </row>
        <row r="6601">
          <cell r="C6601">
            <v>801951.93591137789</v>
          </cell>
        </row>
        <row r="6602">
          <cell r="C6602">
            <v>929102.62267521978</v>
          </cell>
        </row>
        <row r="6603">
          <cell r="C6603">
            <v>921662.61073939758</v>
          </cell>
        </row>
        <row r="6604">
          <cell r="C6604">
            <v>1508006.2862179468</v>
          </cell>
        </row>
        <row r="6605">
          <cell r="C6605">
            <v>1545223.4883055273</v>
          </cell>
        </row>
        <row r="6606">
          <cell r="C6606">
            <v>725642.37119295215</v>
          </cell>
        </row>
        <row r="6607">
          <cell r="C6607">
            <v>375100.13661429251</v>
          </cell>
        </row>
        <row r="6608">
          <cell r="C6608">
            <v>785374.09149256255</v>
          </cell>
        </row>
        <row r="6609">
          <cell r="C6609">
            <v>850729.45693774638</v>
          </cell>
        </row>
        <row r="6610">
          <cell r="C6610">
            <v>1030001.9967892002</v>
          </cell>
        </row>
        <row r="6611">
          <cell r="C6611">
            <v>748293.30673360929</v>
          </cell>
        </row>
        <row r="6612">
          <cell r="C6612">
            <v>833626.47241869534</v>
          </cell>
        </row>
        <row r="6613">
          <cell r="C6613">
            <v>1830618.9843621869</v>
          </cell>
        </row>
        <row r="6614">
          <cell r="C6614">
            <v>16127.059488717117</v>
          </cell>
        </row>
        <row r="6615">
          <cell r="C6615">
            <v>961327.94619834551</v>
          </cell>
        </row>
        <row r="6616">
          <cell r="C6616">
            <v>607780.84235802176</v>
          </cell>
        </row>
        <row r="6617">
          <cell r="C6617">
            <v>1133598.7041173016</v>
          </cell>
        </row>
        <row r="6618">
          <cell r="C6618">
            <v>904444.10267723619</v>
          </cell>
        </row>
        <row r="6619">
          <cell r="C6619">
            <v>814868.5200661798</v>
          </cell>
        </row>
        <row r="6620">
          <cell r="C6620">
            <v>954161.17698539526</v>
          </cell>
        </row>
        <row r="6621">
          <cell r="C6621">
            <v>378215.72262715595</v>
          </cell>
        </row>
        <row r="6622">
          <cell r="C6622">
            <v>874069.86159675522</v>
          </cell>
        </row>
        <row r="6623">
          <cell r="C6623">
            <v>2082179.1010988713</v>
          </cell>
        </row>
        <row r="6624">
          <cell r="C6624">
            <v>720727.87451007054</v>
          </cell>
        </row>
        <row r="6625">
          <cell r="C6625">
            <v>768318.53718956129</v>
          </cell>
        </row>
        <row r="6626">
          <cell r="C6626">
            <v>1151780.2540786385</v>
          </cell>
        </row>
        <row r="6627">
          <cell r="C6627">
            <v>1163721.4374738929</v>
          </cell>
        </row>
        <row r="6628">
          <cell r="C6628">
            <v>855588.52900668036</v>
          </cell>
        </row>
        <row r="6629">
          <cell r="C6629">
            <v>1026522.364773802</v>
          </cell>
        </row>
        <row r="6630">
          <cell r="C6630">
            <v>432891.51719214313</v>
          </cell>
        </row>
        <row r="6631">
          <cell r="C6631">
            <v>1364183.4153368529</v>
          </cell>
        </row>
        <row r="6632">
          <cell r="C6632">
            <v>991680.0156663754</v>
          </cell>
        </row>
        <row r="6633">
          <cell r="C6633">
            <v>1361409.0269995015</v>
          </cell>
        </row>
        <row r="6634">
          <cell r="C6634">
            <v>596139.20419506344</v>
          </cell>
        </row>
        <row r="6635">
          <cell r="C6635">
            <v>1609328.4343163972</v>
          </cell>
        </row>
        <row r="6636">
          <cell r="C6636">
            <v>1394937.4332182724</v>
          </cell>
        </row>
        <row r="6637">
          <cell r="C6637">
            <v>1085500.3813611737</v>
          </cell>
        </row>
        <row r="6638">
          <cell r="C6638">
            <v>617503.26452166645</v>
          </cell>
        </row>
        <row r="6639">
          <cell r="C6639">
            <v>1478247.6204873237</v>
          </cell>
        </row>
        <row r="6640">
          <cell r="C6640">
            <v>1282685.573854272</v>
          </cell>
        </row>
        <row r="6641">
          <cell r="C6641">
            <v>995173.16736308474</v>
          </cell>
        </row>
        <row r="6642">
          <cell r="C6642">
            <v>762194.24053388636</v>
          </cell>
        </row>
        <row r="6643">
          <cell r="C6643">
            <v>1034794.3433242274</v>
          </cell>
        </row>
        <row r="6644">
          <cell r="C6644">
            <v>1553813.2649216349</v>
          </cell>
        </row>
        <row r="6645">
          <cell r="C6645">
            <v>633048.4972647432</v>
          </cell>
        </row>
        <row r="6646">
          <cell r="C6646">
            <v>1788220.4174430678</v>
          </cell>
        </row>
        <row r="6647">
          <cell r="C6647">
            <v>1104067.1439066394</v>
          </cell>
        </row>
        <row r="6648">
          <cell r="C6648">
            <v>1095503.3512878108</v>
          </cell>
        </row>
        <row r="6649">
          <cell r="C6649">
            <v>1049687.5020321487</v>
          </cell>
        </row>
        <row r="6650">
          <cell r="C6650">
            <v>1299632.5909571508</v>
          </cell>
        </row>
        <row r="6651">
          <cell r="C6651">
            <v>808769.86236936576</v>
          </cell>
        </row>
        <row r="6652">
          <cell r="C6652">
            <v>1041060.8568100941</v>
          </cell>
        </row>
        <row r="6653">
          <cell r="C6653">
            <v>791449.5344237322</v>
          </cell>
        </row>
        <row r="6654">
          <cell r="C6654">
            <v>809027.78718732065</v>
          </cell>
        </row>
        <row r="6655">
          <cell r="C6655">
            <v>815454.34360756655</v>
          </cell>
        </row>
        <row r="6656">
          <cell r="C6656">
            <v>1421125.433054796</v>
          </cell>
        </row>
        <row r="6657">
          <cell r="C6657">
            <v>727427.05879238178</v>
          </cell>
        </row>
        <row r="6658">
          <cell r="C6658">
            <v>1126095.8857513433</v>
          </cell>
        </row>
        <row r="6659">
          <cell r="C6659">
            <v>867891.37863932305</v>
          </cell>
        </row>
        <row r="6660">
          <cell r="C6660">
            <v>466074.66690863611</v>
          </cell>
        </row>
        <row r="6661">
          <cell r="C6661">
            <v>1142424.7452683069</v>
          </cell>
        </row>
        <row r="6662">
          <cell r="C6662">
            <v>919239.34168767522</v>
          </cell>
        </row>
        <row r="6663">
          <cell r="C6663">
            <v>1234492.8463011077</v>
          </cell>
        </row>
        <row r="6664">
          <cell r="C6664">
            <v>929583.78702749242</v>
          </cell>
        </row>
        <row r="6665">
          <cell r="C6665">
            <v>1328856.8501458492</v>
          </cell>
        </row>
        <row r="6666">
          <cell r="C6666">
            <v>1298359.0840943721</v>
          </cell>
        </row>
        <row r="6667">
          <cell r="C6667">
            <v>663834.96952022961</v>
          </cell>
        </row>
        <row r="6668">
          <cell r="C6668">
            <v>1539905.1320015611</v>
          </cell>
        </row>
        <row r="6669">
          <cell r="C6669">
            <v>1505291.6762283249</v>
          </cell>
        </row>
        <row r="6670">
          <cell r="C6670">
            <v>920261.11853688036</v>
          </cell>
        </row>
        <row r="6671">
          <cell r="C6671">
            <v>841319.97836286423</v>
          </cell>
        </row>
        <row r="6672">
          <cell r="C6672">
            <v>1072990.7557923391</v>
          </cell>
        </row>
        <row r="6673">
          <cell r="C6673">
            <v>469128.5859534865</v>
          </cell>
        </row>
        <row r="6674">
          <cell r="C6674">
            <v>945293.18277872319</v>
          </cell>
        </row>
        <row r="6675">
          <cell r="C6675">
            <v>1061119.7774817406</v>
          </cell>
        </row>
        <row r="6676">
          <cell r="C6676">
            <v>995380.52321451134</v>
          </cell>
        </row>
        <row r="6677">
          <cell r="C6677">
            <v>1414419.6250118976</v>
          </cell>
        </row>
        <row r="6678">
          <cell r="C6678">
            <v>1280551.0445411743</v>
          </cell>
        </row>
        <row r="6679">
          <cell r="C6679">
            <v>557503.91321251215</v>
          </cell>
        </row>
        <row r="6680">
          <cell r="C6680">
            <v>586445.14941284177</v>
          </cell>
        </row>
        <row r="6681">
          <cell r="C6681">
            <v>1106186.2848741973</v>
          </cell>
        </row>
        <row r="6682">
          <cell r="C6682">
            <v>927055.37874950597</v>
          </cell>
        </row>
        <row r="6683">
          <cell r="C6683">
            <v>981847.22917575575</v>
          </cell>
        </row>
        <row r="6684">
          <cell r="C6684">
            <v>800588.93267105159</v>
          </cell>
        </row>
        <row r="6685">
          <cell r="C6685">
            <v>877452.1756094459</v>
          </cell>
        </row>
        <row r="6686">
          <cell r="C6686">
            <v>1461524.9742281511</v>
          </cell>
        </row>
        <row r="6687">
          <cell r="C6687">
            <v>1106053.6385783539</v>
          </cell>
        </row>
        <row r="6688">
          <cell r="C6688">
            <v>1186316.2032260052</v>
          </cell>
        </row>
        <row r="6689">
          <cell r="C6689">
            <v>1304134.9765933752</v>
          </cell>
        </row>
        <row r="6690">
          <cell r="C6690">
            <v>1525235.5302834567</v>
          </cell>
        </row>
        <row r="6691">
          <cell r="C6691">
            <v>1286454.1877674833</v>
          </cell>
        </row>
        <row r="6692">
          <cell r="C6692">
            <v>688009.76497255662</v>
          </cell>
        </row>
        <row r="6693">
          <cell r="C6693">
            <v>86200.875321159139</v>
          </cell>
        </row>
        <row r="6694">
          <cell r="C6694">
            <v>1283653.3120721995</v>
          </cell>
        </row>
        <row r="6695">
          <cell r="C6695">
            <v>1485143.8323417059</v>
          </cell>
        </row>
        <row r="6696">
          <cell r="C6696">
            <v>824875.67334452644</v>
          </cell>
        </row>
        <row r="6697">
          <cell r="C6697">
            <v>1601152.5242653564</v>
          </cell>
        </row>
        <row r="6698">
          <cell r="C6698">
            <v>570128.73350344226</v>
          </cell>
        </row>
        <row r="6699">
          <cell r="C6699">
            <v>1742419.4551353112</v>
          </cell>
        </row>
        <row r="6700">
          <cell r="C6700">
            <v>1385392.1606091713</v>
          </cell>
        </row>
        <row r="6701">
          <cell r="C6701">
            <v>411938.66998536384</v>
          </cell>
        </row>
        <row r="6702">
          <cell r="C6702">
            <v>895142.17068901192</v>
          </cell>
        </row>
        <row r="6703">
          <cell r="C6703">
            <v>1247814.1195209795</v>
          </cell>
        </row>
        <row r="6704">
          <cell r="C6704">
            <v>994049.38593492738</v>
          </cell>
        </row>
        <row r="6705">
          <cell r="C6705">
            <v>682610.96601038845</v>
          </cell>
        </row>
        <row r="6706">
          <cell r="C6706">
            <v>-723872.9207807132</v>
          </cell>
        </row>
        <row r="6707">
          <cell r="C6707">
            <v>1041390.4419478789</v>
          </cell>
        </row>
        <row r="6708">
          <cell r="C6708">
            <v>1436543.7153669097</v>
          </cell>
        </row>
        <row r="6709">
          <cell r="C6709">
            <v>847038.96412829985</v>
          </cell>
        </row>
        <row r="6710">
          <cell r="C6710">
            <v>973184.25185147778</v>
          </cell>
        </row>
        <row r="6711">
          <cell r="C6711">
            <v>758245.45304122637</v>
          </cell>
        </row>
        <row r="6712">
          <cell r="C6712">
            <v>731623.17532506469</v>
          </cell>
        </row>
        <row r="6713">
          <cell r="C6713">
            <v>1078016.1120787964</v>
          </cell>
        </row>
        <row r="6714">
          <cell r="C6714">
            <v>999746.15965948801</v>
          </cell>
        </row>
        <row r="6715">
          <cell r="C6715">
            <v>671922.29481841356</v>
          </cell>
        </row>
        <row r="6716">
          <cell r="C6716">
            <v>192162.85673366592</v>
          </cell>
        </row>
        <row r="6717">
          <cell r="C6717">
            <v>1086451.2408579532</v>
          </cell>
        </row>
        <row r="6718">
          <cell r="C6718">
            <v>1128965.6858155294</v>
          </cell>
        </row>
        <row r="6719">
          <cell r="C6719">
            <v>1497011.3397784836</v>
          </cell>
        </row>
        <row r="6720">
          <cell r="C6720">
            <v>809818.26070755406</v>
          </cell>
        </row>
        <row r="6721">
          <cell r="C6721">
            <v>1366997.9879737897</v>
          </cell>
        </row>
        <row r="6722">
          <cell r="C6722">
            <v>1179011.687568981</v>
          </cell>
        </row>
        <row r="6723">
          <cell r="C6723">
            <v>144696.54434208351</v>
          </cell>
        </row>
        <row r="6724">
          <cell r="C6724">
            <v>1500293.3775004384</v>
          </cell>
        </row>
        <row r="6725">
          <cell r="C6725">
            <v>1474822.5318259951</v>
          </cell>
        </row>
        <row r="6726">
          <cell r="C6726">
            <v>642717.00147613906</v>
          </cell>
        </row>
        <row r="6727">
          <cell r="C6727">
            <v>1410393.9335345018</v>
          </cell>
        </row>
        <row r="6728">
          <cell r="C6728">
            <v>764707.26982279157</v>
          </cell>
        </row>
        <row r="6729">
          <cell r="C6729">
            <v>502174.30563953309</v>
          </cell>
        </row>
        <row r="6730">
          <cell r="C6730">
            <v>789850.95172617678</v>
          </cell>
        </row>
        <row r="6731">
          <cell r="C6731">
            <v>1314683.7532595575</v>
          </cell>
        </row>
        <row r="6732">
          <cell r="C6732">
            <v>1762863.3851625745</v>
          </cell>
        </row>
        <row r="6733">
          <cell r="C6733">
            <v>674671.32735402207</v>
          </cell>
        </row>
        <row r="6734">
          <cell r="C6734">
            <v>995060.5659583651</v>
          </cell>
        </row>
        <row r="6735">
          <cell r="C6735">
            <v>1292285.2529921953</v>
          </cell>
        </row>
        <row r="6736">
          <cell r="C6736">
            <v>640783.19751121313</v>
          </cell>
        </row>
        <row r="6737">
          <cell r="C6737">
            <v>834551.71371601988</v>
          </cell>
        </row>
        <row r="6738">
          <cell r="C6738">
            <v>1493359.1689413763</v>
          </cell>
        </row>
        <row r="6739">
          <cell r="C6739">
            <v>1181092.8002150834</v>
          </cell>
        </row>
        <row r="6740">
          <cell r="C6740">
            <v>1655313.1779554654</v>
          </cell>
        </row>
        <row r="6741">
          <cell r="C6741">
            <v>990068.08750404732</v>
          </cell>
        </row>
        <row r="6742">
          <cell r="C6742">
            <v>744232.69101284933</v>
          </cell>
        </row>
        <row r="6743">
          <cell r="C6743">
            <v>785438.66079581517</v>
          </cell>
        </row>
        <row r="6744">
          <cell r="C6744">
            <v>776682.28038918646</v>
          </cell>
        </row>
        <row r="6745">
          <cell r="C6745">
            <v>1003648.3624427556</v>
          </cell>
        </row>
        <row r="6746">
          <cell r="C6746">
            <v>1102396.0085744637</v>
          </cell>
        </row>
        <row r="6747">
          <cell r="C6747">
            <v>1208718.1937730354</v>
          </cell>
        </row>
        <row r="6748">
          <cell r="C6748">
            <v>706775.55628450774</v>
          </cell>
        </row>
        <row r="6749">
          <cell r="C6749">
            <v>788840.96241516341</v>
          </cell>
        </row>
        <row r="6750">
          <cell r="C6750">
            <v>886413.64548398857</v>
          </cell>
        </row>
        <row r="6751">
          <cell r="C6751">
            <v>956569.93139505014</v>
          </cell>
        </row>
        <row r="6752">
          <cell r="C6752">
            <v>1394892.7386246587</v>
          </cell>
        </row>
        <row r="6753">
          <cell r="C6753">
            <v>1353486.5201317589</v>
          </cell>
        </row>
        <row r="6754">
          <cell r="C6754">
            <v>515871.51974019728</v>
          </cell>
        </row>
        <row r="6755">
          <cell r="C6755">
            <v>312015.78827214346</v>
          </cell>
        </row>
        <row r="6756">
          <cell r="C6756">
            <v>990754.36406387633</v>
          </cell>
        </row>
        <row r="6757">
          <cell r="C6757">
            <v>274406.41152562236</v>
          </cell>
        </row>
        <row r="6758">
          <cell r="C6758">
            <v>1333604.2672377264</v>
          </cell>
        </row>
        <row r="6759">
          <cell r="C6759">
            <v>684027.68390408682</v>
          </cell>
        </row>
        <row r="6760">
          <cell r="C6760">
            <v>913321.14373725944</v>
          </cell>
        </row>
        <row r="6761">
          <cell r="C6761">
            <v>1579893.3168864585</v>
          </cell>
        </row>
        <row r="6762">
          <cell r="C6762">
            <v>1093850.7883282476</v>
          </cell>
        </row>
        <row r="6763">
          <cell r="C6763">
            <v>1486634.1131703211</v>
          </cell>
        </row>
        <row r="6764">
          <cell r="C6764">
            <v>1308043.4640161339</v>
          </cell>
        </row>
        <row r="6765">
          <cell r="C6765">
            <v>707621.00241832423</v>
          </cell>
        </row>
        <row r="6766">
          <cell r="C6766">
            <v>1415965.7459474832</v>
          </cell>
        </row>
        <row r="6767">
          <cell r="C6767">
            <v>1335735.7979219817</v>
          </cell>
        </row>
        <row r="6768">
          <cell r="C6768">
            <v>764371.95093024417</v>
          </cell>
        </row>
        <row r="6769">
          <cell r="C6769">
            <v>568299.5692433489</v>
          </cell>
        </row>
        <row r="6770">
          <cell r="C6770">
            <v>1430836.8727655294</v>
          </cell>
        </row>
        <row r="6771">
          <cell r="C6771">
            <v>1212230.2149250624</v>
          </cell>
        </row>
        <row r="6772">
          <cell r="C6772">
            <v>801721.64579181268</v>
          </cell>
        </row>
        <row r="6773">
          <cell r="C6773">
            <v>737594.69288906129</v>
          </cell>
        </row>
        <row r="6774">
          <cell r="C6774">
            <v>879042.01284755219</v>
          </cell>
        </row>
        <row r="6775">
          <cell r="C6775">
            <v>947585.90768035152</v>
          </cell>
        </row>
        <row r="6776">
          <cell r="C6776">
            <v>734628.10464909137</v>
          </cell>
        </row>
        <row r="6777">
          <cell r="C6777">
            <v>586679.31944079185</v>
          </cell>
        </row>
        <row r="6778">
          <cell r="C6778">
            <v>1070595.5613548299</v>
          </cell>
        </row>
        <row r="6779">
          <cell r="C6779">
            <v>934126.023370196</v>
          </cell>
        </row>
        <row r="6780">
          <cell r="C6780">
            <v>605687.02748330147</v>
          </cell>
        </row>
        <row r="6781">
          <cell r="C6781">
            <v>1196763.9042272372</v>
          </cell>
        </row>
        <row r="6782">
          <cell r="C6782">
            <v>924773.37315211701</v>
          </cell>
        </row>
        <row r="6783">
          <cell r="C6783">
            <v>1025228.8316740658</v>
          </cell>
        </row>
        <row r="6784">
          <cell r="C6784">
            <v>1086159.0214411952</v>
          </cell>
        </row>
        <row r="6785">
          <cell r="C6785">
            <v>834657.23161699635</v>
          </cell>
        </row>
        <row r="6786">
          <cell r="C6786">
            <v>1231725.9653458565</v>
          </cell>
        </row>
        <row r="6787">
          <cell r="C6787">
            <v>1074562.5762003229</v>
          </cell>
        </row>
        <row r="6788">
          <cell r="C6788">
            <v>1889989.1386609972</v>
          </cell>
        </row>
        <row r="6789">
          <cell r="C6789">
            <v>1259207.5258364095</v>
          </cell>
        </row>
        <row r="6790">
          <cell r="C6790">
            <v>1055778.8907401701</v>
          </cell>
        </row>
        <row r="6791">
          <cell r="C6791">
            <v>964927.53218927106</v>
          </cell>
        </row>
        <row r="6792">
          <cell r="C6792">
            <v>1017291.9500863283</v>
          </cell>
        </row>
        <row r="6793">
          <cell r="C6793">
            <v>982804.50288241147</v>
          </cell>
        </row>
        <row r="6794">
          <cell r="C6794">
            <v>1121228.2655064501</v>
          </cell>
        </row>
        <row r="6795">
          <cell r="C6795">
            <v>682618.83272624877</v>
          </cell>
        </row>
        <row r="6796">
          <cell r="C6796">
            <v>1368408.7965298556</v>
          </cell>
        </row>
        <row r="6797">
          <cell r="C6797">
            <v>785338.57496980473</v>
          </cell>
        </row>
        <row r="6798">
          <cell r="C6798">
            <v>1189352.2593054043</v>
          </cell>
        </row>
        <row r="6799">
          <cell r="C6799">
            <v>1276894.7655379549</v>
          </cell>
        </row>
        <row r="6800">
          <cell r="C6800">
            <v>222327.7755356566</v>
          </cell>
        </row>
        <row r="6801">
          <cell r="C6801">
            <v>514422.49749692075</v>
          </cell>
        </row>
        <row r="6802">
          <cell r="C6802">
            <v>684470.98507478624</v>
          </cell>
        </row>
        <row r="6803">
          <cell r="C6803">
            <v>99878.938217859948</v>
          </cell>
        </row>
        <row r="6804">
          <cell r="C6804">
            <v>912342.33495454281</v>
          </cell>
        </row>
        <row r="6805">
          <cell r="C6805">
            <v>836622.62102262583</v>
          </cell>
        </row>
        <row r="6806">
          <cell r="C6806">
            <v>417026.99104474497</v>
          </cell>
        </row>
        <row r="6807">
          <cell r="C6807">
            <v>1136990.5304660285</v>
          </cell>
        </row>
        <row r="6808">
          <cell r="C6808">
            <v>693973.41240772151</v>
          </cell>
        </row>
        <row r="6809">
          <cell r="C6809">
            <v>1136954.8953570963</v>
          </cell>
        </row>
        <row r="6810">
          <cell r="C6810">
            <v>1181402.5873188118</v>
          </cell>
        </row>
        <row r="6811">
          <cell r="C6811">
            <v>511455.57275962608</v>
          </cell>
        </row>
        <row r="6812">
          <cell r="C6812">
            <v>738400.38240438455</v>
          </cell>
        </row>
        <row r="6813">
          <cell r="C6813">
            <v>725021.01422778075</v>
          </cell>
        </row>
        <row r="6814">
          <cell r="C6814">
            <v>1389542.2844517946</v>
          </cell>
        </row>
        <row r="6815">
          <cell r="C6815">
            <v>1167326.6311156116</v>
          </cell>
        </row>
        <row r="6816">
          <cell r="C6816">
            <v>1094482.8155680494</v>
          </cell>
        </row>
        <row r="6817">
          <cell r="C6817">
            <v>815850.32511788816</v>
          </cell>
        </row>
        <row r="6818">
          <cell r="C6818">
            <v>902596.84028156509</v>
          </cell>
        </row>
        <row r="6819">
          <cell r="C6819">
            <v>989397.5594517584</v>
          </cell>
        </row>
        <row r="6820">
          <cell r="C6820">
            <v>699897.76481072116</v>
          </cell>
        </row>
        <row r="6821">
          <cell r="C6821">
            <v>1121119.0927097029</v>
          </cell>
        </row>
        <row r="6822">
          <cell r="C6822">
            <v>1470098.5369640097</v>
          </cell>
        </row>
        <row r="6823">
          <cell r="C6823">
            <v>325535.65171066741</v>
          </cell>
        </row>
        <row r="6824">
          <cell r="C6824">
            <v>670577.17463164218</v>
          </cell>
        </row>
        <row r="6825">
          <cell r="C6825">
            <v>1087139.8623058628</v>
          </cell>
        </row>
        <row r="6826">
          <cell r="C6826">
            <v>763488.90546547086</v>
          </cell>
        </row>
        <row r="6827">
          <cell r="C6827">
            <v>983903.33239796304</v>
          </cell>
        </row>
        <row r="6828">
          <cell r="C6828">
            <v>1053719.2330901483</v>
          </cell>
        </row>
        <row r="6829">
          <cell r="C6829">
            <v>735370.30358124711</v>
          </cell>
        </row>
        <row r="6830">
          <cell r="C6830">
            <v>641833.76888158498</v>
          </cell>
        </row>
        <row r="6831">
          <cell r="C6831">
            <v>1128164.9295472074</v>
          </cell>
        </row>
        <row r="6832">
          <cell r="C6832">
            <v>304576.90603612515</v>
          </cell>
        </row>
        <row r="6833">
          <cell r="C6833">
            <v>1170584.7710754054</v>
          </cell>
        </row>
        <row r="6834">
          <cell r="C6834">
            <v>2455416.2351019471</v>
          </cell>
        </row>
        <row r="6835">
          <cell r="C6835">
            <v>1077888.486763427</v>
          </cell>
        </row>
        <row r="6836">
          <cell r="C6836">
            <v>1159530.3516147004</v>
          </cell>
        </row>
        <row r="6837">
          <cell r="C6837">
            <v>1196854.5019293737</v>
          </cell>
        </row>
        <row r="6838">
          <cell r="C6838">
            <v>529126.28708240925</v>
          </cell>
        </row>
        <row r="6839">
          <cell r="C6839">
            <v>1291265.1671969902</v>
          </cell>
        </row>
        <row r="6840">
          <cell r="C6840">
            <v>840638.16312258458</v>
          </cell>
        </row>
        <row r="6841">
          <cell r="C6841">
            <v>833867.97339632956</v>
          </cell>
        </row>
        <row r="6842">
          <cell r="C6842">
            <v>436067.11839285376</v>
          </cell>
        </row>
        <row r="6843">
          <cell r="C6843">
            <v>1180906.4541318279</v>
          </cell>
        </row>
        <row r="6844">
          <cell r="C6844">
            <v>953263.25568759383</v>
          </cell>
        </row>
        <row r="6845">
          <cell r="C6845">
            <v>676019.41405128711</v>
          </cell>
        </row>
        <row r="6846">
          <cell r="C6846">
            <v>800742.91248608846</v>
          </cell>
        </row>
        <row r="6847">
          <cell r="C6847">
            <v>1388149.9281713171</v>
          </cell>
        </row>
        <row r="6848">
          <cell r="C6848">
            <v>997077.74510251277</v>
          </cell>
        </row>
        <row r="6849">
          <cell r="C6849">
            <v>375092.30556907551</v>
          </cell>
        </row>
        <row r="6850">
          <cell r="C6850">
            <v>1031516.0745175408</v>
          </cell>
        </row>
        <row r="6851">
          <cell r="C6851">
            <v>904968.24019398319</v>
          </cell>
        </row>
        <row r="6852">
          <cell r="C6852">
            <v>783179.32486882957</v>
          </cell>
        </row>
        <row r="6853">
          <cell r="C6853">
            <v>755469.8822720591</v>
          </cell>
        </row>
        <row r="6854">
          <cell r="C6854">
            <v>883275.8281325124</v>
          </cell>
        </row>
        <row r="6855">
          <cell r="C6855">
            <v>1302161.0723982775</v>
          </cell>
        </row>
        <row r="6856">
          <cell r="C6856">
            <v>565430.45760736149</v>
          </cell>
        </row>
        <row r="6857">
          <cell r="C6857">
            <v>1873554.8137641214</v>
          </cell>
        </row>
        <row r="6858">
          <cell r="C6858">
            <v>315355.88641851931</v>
          </cell>
        </row>
        <row r="6859">
          <cell r="C6859">
            <v>1383457.2814832022</v>
          </cell>
        </row>
        <row r="6860">
          <cell r="C6860">
            <v>1307845.4322358142</v>
          </cell>
        </row>
        <row r="6861">
          <cell r="C6861">
            <v>1107037.8732666809</v>
          </cell>
        </row>
        <row r="6862">
          <cell r="C6862">
            <v>1018134.9907826916</v>
          </cell>
        </row>
        <row r="6863">
          <cell r="C6863">
            <v>842565.43082902173</v>
          </cell>
        </row>
        <row r="6864">
          <cell r="C6864">
            <v>1603957.6505288184</v>
          </cell>
        </row>
        <row r="6865">
          <cell r="C6865">
            <v>1247810.8092169701</v>
          </cell>
        </row>
        <row r="6866">
          <cell r="C6866">
            <v>872474.59024234314</v>
          </cell>
        </row>
        <row r="6867">
          <cell r="C6867">
            <v>817360.58937127003</v>
          </cell>
        </row>
        <row r="6868">
          <cell r="C6868">
            <v>774584.40819051967</v>
          </cell>
        </row>
        <row r="6869">
          <cell r="C6869">
            <v>1184054.9489615429</v>
          </cell>
        </row>
        <row r="6870">
          <cell r="C6870">
            <v>1280702.1056575228</v>
          </cell>
        </row>
        <row r="6871">
          <cell r="C6871">
            <v>1917350.2758296065</v>
          </cell>
        </row>
        <row r="6872">
          <cell r="C6872">
            <v>819024.04322091735</v>
          </cell>
        </row>
        <row r="6873">
          <cell r="C6873">
            <v>820075.10732128983</v>
          </cell>
        </row>
        <row r="6874">
          <cell r="C6874">
            <v>957603.25192480069</v>
          </cell>
        </row>
        <row r="6875">
          <cell r="C6875">
            <v>1183913.0906919781</v>
          </cell>
        </row>
        <row r="6876">
          <cell r="C6876">
            <v>852477.76623221557</v>
          </cell>
        </row>
        <row r="6877">
          <cell r="C6877">
            <v>752289.9373430179</v>
          </cell>
        </row>
        <row r="6878">
          <cell r="C6878">
            <v>1860273.7753334139</v>
          </cell>
        </row>
        <row r="6879">
          <cell r="C6879">
            <v>47018.346487048315</v>
          </cell>
        </row>
        <row r="6880">
          <cell r="C6880">
            <v>801288.19318936602</v>
          </cell>
        </row>
        <row r="6881">
          <cell r="C6881">
            <v>653440.65157264355</v>
          </cell>
        </row>
        <row r="6882">
          <cell r="C6882">
            <v>1269323.3876417759</v>
          </cell>
        </row>
        <row r="6883">
          <cell r="C6883">
            <v>663924.96284630289</v>
          </cell>
        </row>
        <row r="6884">
          <cell r="C6884">
            <v>803363.53301875293</v>
          </cell>
        </row>
        <row r="6885">
          <cell r="C6885">
            <v>1339382.5637294676</v>
          </cell>
        </row>
        <row r="6886">
          <cell r="C6886">
            <v>1854482.8755256287</v>
          </cell>
        </row>
        <row r="6887">
          <cell r="C6887">
            <v>1575698.4242577641</v>
          </cell>
        </row>
        <row r="6888">
          <cell r="C6888">
            <v>544103.9773238441</v>
          </cell>
        </row>
        <row r="6889">
          <cell r="C6889">
            <v>2000578.5634038812</v>
          </cell>
        </row>
        <row r="6890">
          <cell r="C6890">
            <v>976098.30503246631</v>
          </cell>
        </row>
        <row r="6891">
          <cell r="C6891">
            <v>1331881.8544623326</v>
          </cell>
        </row>
        <row r="6892">
          <cell r="C6892">
            <v>389938.21882540279</v>
          </cell>
        </row>
        <row r="6893">
          <cell r="C6893">
            <v>1041087.9314760474</v>
          </cell>
        </row>
        <row r="6894">
          <cell r="C6894">
            <v>1500342.9041785232</v>
          </cell>
        </row>
        <row r="6895">
          <cell r="C6895">
            <v>958480.09426817019</v>
          </cell>
        </row>
        <row r="6896">
          <cell r="C6896">
            <v>510758.62112535705</v>
          </cell>
        </row>
        <row r="6897">
          <cell r="C6897">
            <v>981180.35924860043</v>
          </cell>
        </row>
        <row r="6898">
          <cell r="C6898">
            <v>1316410.8453153435</v>
          </cell>
        </row>
        <row r="6899">
          <cell r="C6899">
            <v>1165846.9127713924</v>
          </cell>
        </row>
        <row r="6900">
          <cell r="C6900">
            <v>1296759.223221472</v>
          </cell>
        </row>
        <row r="6901">
          <cell r="C6901">
            <v>29481.309571634629</v>
          </cell>
        </row>
        <row r="6902">
          <cell r="C6902">
            <v>889212.17968161148</v>
          </cell>
        </row>
        <row r="6903">
          <cell r="C6903">
            <v>852070.74134315725</v>
          </cell>
        </row>
        <row r="6904">
          <cell r="C6904">
            <v>1081080.2063978768</v>
          </cell>
        </row>
        <row r="6905">
          <cell r="C6905">
            <v>1042571.9931898576</v>
          </cell>
        </row>
        <row r="6906">
          <cell r="C6906">
            <v>555879.1085415436</v>
          </cell>
        </row>
        <row r="6907">
          <cell r="C6907">
            <v>582321.60530886194</v>
          </cell>
        </row>
        <row r="6908">
          <cell r="C6908">
            <v>1179370.1892832762</v>
          </cell>
        </row>
        <row r="6909">
          <cell r="C6909">
            <v>955609.44492986635</v>
          </cell>
        </row>
        <row r="6910">
          <cell r="C6910">
            <v>1261001.1078902946</v>
          </cell>
        </row>
        <row r="6911">
          <cell r="C6911">
            <v>1132628.0117954775</v>
          </cell>
        </row>
        <row r="6912">
          <cell r="C6912">
            <v>1416201.2406910909</v>
          </cell>
        </row>
        <row r="6913">
          <cell r="C6913">
            <v>27569.728678147891</v>
          </cell>
        </row>
        <row r="6914">
          <cell r="C6914">
            <v>342477.81045380642</v>
          </cell>
        </row>
        <row r="6915">
          <cell r="C6915">
            <v>1045003.8927894947</v>
          </cell>
        </row>
        <row r="6916">
          <cell r="C6916">
            <v>1234513.3944688749</v>
          </cell>
        </row>
        <row r="6917">
          <cell r="C6917">
            <v>230893.0507558221</v>
          </cell>
        </row>
        <row r="6918">
          <cell r="C6918">
            <v>447638.44658358034</v>
          </cell>
        </row>
        <row r="6919">
          <cell r="C6919">
            <v>860546.12800478283</v>
          </cell>
        </row>
        <row r="6920">
          <cell r="C6920">
            <v>1075556.8686777106</v>
          </cell>
        </row>
        <row r="6921">
          <cell r="C6921">
            <v>1243924.5285726511</v>
          </cell>
        </row>
        <row r="6922">
          <cell r="C6922">
            <v>478398.6084149832</v>
          </cell>
        </row>
        <row r="6923">
          <cell r="C6923">
            <v>860192.32534026494</v>
          </cell>
        </row>
        <row r="6924">
          <cell r="C6924">
            <v>868030.99760491354</v>
          </cell>
        </row>
        <row r="6925">
          <cell r="C6925">
            <v>520421.69995587395</v>
          </cell>
        </row>
        <row r="6926">
          <cell r="C6926">
            <v>856121.46986697288</v>
          </cell>
        </row>
        <row r="6927">
          <cell r="C6927">
            <v>536825.39849086141</v>
          </cell>
        </row>
        <row r="6928">
          <cell r="C6928">
            <v>935165.27345941658</v>
          </cell>
        </row>
        <row r="6929">
          <cell r="C6929">
            <v>649936.60181135335</v>
          </cell>
        </row>
        <row r="6930">
          <cell r="C6930">
            <v>1001412.3449090563</v>
          </cell>
        </row>
        <row r="6931">
          <cell r="C6931">
            <v>1033590.5272646896</v>
          </cell>
        </row>
        <row r="6932">
          <cell r="C6932">
            <v>390625.04841649835</v>
          </cell>
        </row>
        <row r="6933">
          <cell r="C6933">
            <v>950301.32052647474</v>
          </cell>
        </row>
        <row r="6934">
          <cell r="C6934">
            <v>952077.56580952893</v>
          </cell>
        </row>
        <row r="6935">
          <cell r="C6935">
            <v>741438.02157735056</v>
          </cell>
        </row>
        <row r="6936">
          <cell r="C6936">
            <v>739519.22044680582</v>
          </cell>
        </row>
        <row r="6937">
          <cell r="C6937">
            <v>819470.91015270271</v>
          </cell>
        </row>
        <row r="6938">
          <cell r="C6938">
            <v>1144515.9354055002</v>
          </cell>
        </row>
        <row r="6939">
          <cell r="C6939">
            <v>1268405.1480036683</v>
          </cell>
        </row>
        <row r="6940">
          <cell r="C6940">
            <v>1467639.4691078446</v>
          </cell>
        </row>
        <row r="6941">
          <cell r="C6941">
            <v>650135.56870208855</v>
          </cell>
        </row>
        <row r="6942">
          <cell r="C6942">
            <v>832618.33067588648</v>
          </cell>
        </row>
        <row r="6943">
          <cell r="C6943">
            <v>1612355.1248348814</v>
          </cell>
        </row>
        <row r="6944">
          <cell r="C6944">
            <v>1184558.3894998073</v>
          </cell>
        </row>
        <row r="6945">
          <cell r="C6945">
            <v>1007748.4100141333</v>
          </cell>
        </row>
        <row r="6946">
          <cell r="C6946">
            <v>1367677.8373458195</v>
          </cell>
        </row>
        <row r="6947">
          <cell r="C6947">
            <v>1284452.3714582818</v>
          </cell>
        </row>
        <row r="6948">
          <cell r="C6948">
            <v>692654.19847712712</v>
          </cell>
        </row>
        <row r="6949">
          <cell r="C6949">
            <v>1614052.2832453612</v>
          </cell>
        </row>
        <row r="6950">
          <cell r="C6950">
            <v>909099.86301991728</v>
          </cell>
        </row>
        <row r="6951">
          <cell r="C6951">
            <v>925593.56358366972</v>
          </cell>
        </row>
        <row r="6952">
          <cell r="C6952">
            <v>1397401.603145147</v>
          </cell>
        </row>
        <row r="6953">
          <cell r="C6953">
            <v>588470.24050180707</v>
          </cell>
        </row>
        <row r="6954">
          <cell r="C6954">
            <v>809688.87651647034</v>
          </cell>
        </row>
        <row r="6955">
          <cell r="C6955">
            <v>1145552.3897942035</v>
          </cell>
        </row>
        <row r="6956">
          <cell r="C6956">
            <v>607143.30210765987</v>
          </cell>
        </row>
        <row r="6957">
          <cell r="C6957">
            <v>-142779.37923251162</v>
          </cell>
        </row>
        <row r="6958">
          <cell r="C6958">
            <v>1199802.5747373386</v>
          </cell>
        </row>
        <row r="6959">
          <cell r="C6959">
            <v>948127.95345337375</v>
          </cell>
        </row>
        <row r="6960">
          <cell r="C6960">
            <v>1193738.7732225955</v>
          </cell>
        </row>
        <row r="6961">
          <cell r="C6961">
            <v>1197062.5717171966</v>
          </cell>
        </row>
        <row r="6962">
          <cell r="C6962">
            <v>1078290.2925117249</v>
          </cell>
        </row>
        <row r="6963">
          <cell r="C6963">
            <v>727350.65317542676</v>
          </cell>
        </row>
        <row r="6964">
          <cell r="C6964">
            <v>1738673.7658765574</v>
          </cell>
        </row>
        <row r="6965">
          <cell r="C6965">
            <v>1295608.8514372194</v>
          </cell>
        </row>
        <row r="6966">
          <cell r="C6966">
            <v>862812.52398152533</v>
          </cell>
        </row>
        <row r="6967">
          <cell r="C6967">
            <v>990620.57923512452</v>
          </cell>
        </row>
        <row r="6968">
          <cell r="C6968">
            <v>-60780.490119322902</v>
          </cell>
        </row>
        <row r="6969">
          <cell r="C6969">
            <v>909802.11970348365</v>
          </cell>
        </row>
        <row r="6970">
          <cell r="C6970">
            <v>819898.54938736279</v>
          </cell>
        </row>
        <row r="6971">
          <cell r="C6971">
            <v>814868.67368463252</v>
          </cell>
        </row>
        <row r="6972">
          <cell r="C6972">
            <v>2034722.3367505879</v>
          </cell>
        </row>
        <row r="6973">
          <cell r="C6973">
            <v>788085.21370098914</v>
          </cell>
        </row>
        <row r="6974">
          <cell r="C6974">
            <v>1989386.7572327945</v>
          </cell>
        </row>
        <row r="6975">
          <cell r="C6975">
            <v>425676.23766132956</v>
          </cell>
        </row>
        <row r="6976">
          <cell r="C6976">
            <v>1012301.6712782057</v>
          </cell>
        </row>
        <row r="6977">
          <cell r="C6977">
            <v>905416.77997743024</v>
          </cell>
        </row>
        <row r="6978">
          <cell r="C6978">
            <v>1393891.4736615748</v>
          </cell>
        </row>
        <row r="6979">
          <cell r="C6979">
            <v>574685.95117447129</v>
          </cell>
        </row>
        <row r="6980">
          <cell r="C6980">
            <v>799493.47792474693</v>
          </cell>
        </row>
        <row r="6981">
          <cell r="C6981">
            <v>1276998.1913625915</v>
          </cell>
        </row>
        <row r="6982">
          <cell r="C6982">
            <v>596391.96968629234</v>
          </cell>
        </row>
        <row r="6983">
          <cell r="C6983">
            <v>1455694.2568832147</v>
          </cell>
        </row>
        <row r="6984">
          <cell r="C6984">
            <v>948263.72661444871</v>
          </cell>
        </row>
        <row r="6985">
          <cell r="C6985">
            <v>1170827.1184807571</v>
          </cell>
        </row>
        <row r="6986">
          <cell r="C6986">
            <v>1149412.7198440921</v>
          </cell>
        </row>
        <row r="6987">
          <cell r="C6987">
            <v>690525.05230667535</v>
          </cell>
        </row>
        <row r="6988">
          <cell r="C6988">
            <v>1513096.5604226508</v>
          </cell>
        </row>
        <row r="6989">
          <cell r="C6989">
            <v>1219468.9282598365</v>
          </cell>
        </row>
        <row r="6990">
          <cell r="C6990">
            <v>1462215.3556920108</v>
          </cell>
        </row>
        <row r="6991">
          <cell r="C6991">
            <v>167519.93480667227</v>
          </cell>
        </row>
        <row r="6992">
          <cell r="C6992">
            <v>1452935.98239697</v>
          </cell>
        </row>
        <row r="6993">
          <cell r="C6993">
            <v>1006529.3012245417</v>
          </cell>
        </row>
        <row r="6994">
          <cell r="C6994">
            <v>1004639.4275458588</v>
          </cell>
        </row>
        <row r="6995">
          <cell r="C6995">
            <v>311139.85366594209</v>
          </cell>
        </row>
        <row r="6996">
          <cell r="C6996">
            <v>1130349.445741775</v>
          </cell>
        </row>
        <row r="6997">
          <cell r="C6997">
            <v>685755.54777660593</v>
          </cell>
        </row>
        <row r="6998">
          <cell r="C6998">
            <v>786530.74858722137</v>
          </cell>
        </row>
        <row r="6999">
          <cell r="C6999">
            <v>1212222.7234996438</v>
          </cell>
        </row>
        <row r="7000">
          <cell r="C7000">
            <v>1858817.7582777282</v>
          </cell>
        </row>
        <row r="7001">
          <cell r="C7001">
            <v>1329812.8952400677</v>
          </cell>
        </row>
        <row r="7002">
          <cell r="C7002">
            <v>1202244.4654169327</v>
          </cell>
        </row>
        <row r="7003">
          <cell r="C7003">
            <v>1112488.000750625</v>
          </cell>
        </row>
        <row r="7004">
          <cell r="C7004">
            <v>899381.70799204777</v>
          </cell>
        </row>
        <row r="7005">
          <cell r="C7005">
            <v>955073.14011537831</v>
          </cell>
        </row>
        <row r="7006">
          <cell r="C7006">
            <v>1198540.7130825673</v>
          </cell>
        </row>
        <row r="7007">
          <cell r="C7007">
            <v>405593.38441653328</v>
          </cell>
        </row>
        <row r="7008">
          <cell r="C7008">
            <v>1094395.0167443848</v>
          </cell>
        </row>
        <row r="7009">
          <cell r="C7009">
            <v>776670.86659171572</v>
          </cell>
        </row>
        <row r="7010">
          <cell r="C7010">
            <v>685855.72960871703</v>
          </cell>
        </row>
        <row r="7011">
          <cell r="C7011">
            <v>736387.1788719279</v>
          </cell>
        </row>
        <row r="7012">
          <cell r="C7012">
            <v>1429861.4408578929</v>
          </cell>
        </row>
        <row r="7013">
          <cell r="C7013">
            <v>-961714.94530343055</v>
          </cell>
        </row>
        <row r="7014">
          <cell r="C7014">
            <v>473807.16681060754</v>
          </cell>
        </row>
        <row r="7015">
          <cell r="C7015">
            <v>1227375.3104614597</v>
          </cell>
        </row>
        <row r="7016">
          <cell r="C7016">
            <v>1246402.2419930543</v>
          </cell>
        </row>
        <row r="7017">
          <cell r="C7017">
            <v>1212091.3516996377</v>
          </cell>
        </row>
        <row r="7018">
          <cell r="C7018">
            <v>938815.45308445056</v>
          </cell>
        </row>
        <row r="7019">
          <cell r="C7019">
            <v>1032606.0221680243</v>
          </cell>
        </row>
        <row r="7020">
          <cell r="C7020">
            <v>603550.14407725772</v>
          </cell>
        </row>
        <row r="7021">
          <cell r="C7021">
            <v>1222724.7388759893</v>
          </cell>
        </row>
        <row r="7022">
          <cell r="C7022">
            <v>721794.82110266387</v>
          </cell>
        </row>
        <row r="7023">
          <cell r="C7023">
            <v>1221272.992481204</v>
          </cell>
        </row>
        <row r="7024">
          <cell r="C7024">
            <v>907124.51727817638</v>
          </cell>
        </row>
        <row r="7025">
          <cell r="C7025">
            <v>1355147.8693555463</v>
          </cell>
        </row>
        <row r="7026">
          <cell r="C7026">
            <v>1100529.8449866364</v>
          </cell>
        </row>
        <row r="7027">
          <cell r="C7027">
            <v>396045.68883638957</v>
          </cell>
        </row>
        <row r="7028">
          <cell r="C7028">
            <v>605213.42984176718</v>
          </cell>
        </row>
        <row r="7029">
          <cell r="C7029">
            <v>361428.7486135253</v>
          </cell>
        </row>
        <row r="7030">
          <cell r="C7030">
            <v>174581.76574942959</v>
          </cell>
        </row>
        <row r="7031">
          <cell r="C7031">
            <v>865288.02873726946</v>
          </cell>
        </row>
        <row r="7032">
          <cell r="C7032">
            <v>873415.02190478472</v>
          </cell>
        </row>
        <row r="7033">
          <cell r="C7033">
            <v>709878.42311792076</v>
          </cell>
        </row>
        <row r="7034">
          <cell r="C7034">
            <v>1155318.4526608111</v>
          </cell>
        </row>
        <row r="7035">
          <cell r="C7035">
            <v>757350.63063487073</v>
          </cell>
        </row>
        <row r="7036">
          <cell r="C7036">
            <v>910115.72992763971</v>
          </cell>
        </row>
        <row r="7037">
          <cell r="C7037">
            <v>1111622.0019157701</v>
          </cell>
        </row>
        <row r="7038">
          <cell r="C7038">
            <v>645350.08124464704</v>
          </cell>
        </row>
        <row r="7039">
          <cell r="C7039">
            <v>379003.21371075674</v>
          </cell>
        </row>
        <row r="7040">
          <cell r="C7040">
            <v>1068150.9232455066</v>
          </cell>
        </row>
        <row r="7041">
          <cell r="C7041">
            <v>1008491.1098418869</v>
          </cell>
        </row>
        <row r="7042">
          <cell r="C7042">
            <v>552322.78067784384</v>
          </cell>
        </row>
        <row r="7043">
          <cell r="C7043">
            <v>1193168.0946946288</v>
          </cell>
        </row>
        <row r="7044">
          <cell r="C7044">
            <v>1450987.9692718522</v>
          </cell>
        </row>
        <row r="7045">
          <cell r="C7045">
            <v>1242859.1222612057</v>
          </cell>
        </row>
        <row r="7046">
          <cell r="C7046">
            <v>1221349.661500789</v>
          </cell>
        </row>
        <row r="7047">
          <cell r="C7047">
            <v>1069413.583953768</v>
          </cell>
        </row>
        <row r="7048">
          <cell r="C7048">
            <v>1183372.6683583169</v>
          </cell>
        </row>
        <row r="7049">
          <cell r="C7049">
            <v>1406864.9240024239</v>
          </cell>
        </row>
        <row r="7050">
          <cell r="C7050">
            <v>1220616.704420646</v>
          </cell>
        </row>
        <row r="7051">
          <cell r="C7051">
            <v>286918.15778679214</v>
          </cell>
        </row>
        <row r="7052">
          <cell r="C7052">
            <v>758449.80075769243</v>
          </cell>
        </row>
        <row r="7053">
          <cell r="C7053">
            <v>730409.3838783307</v>
          </cell>
        </row>
        <row r="7054">
          <cell r="C7054">
            <v>856973.13864719798</v>
          </cell>
        </row>
        <row r="7055">
          <cell r="C7055">
            <v>1141478.6541984295</v>
          </cell>
        </row>
        <row r="7056">
          <cell r="C7056">
            <v>1582949.333769124</v>
          </cell>
        </row>
        <row r="7057">
          <cell r="C7057">
            <v>329461.24622932426</v>
          </cell>
        </row>
        <row r="7058">
          <cell r="C7058">
            <v>989820.72124921123</v>
          </cell>
        </row>
        <row r="7059">
          <cell r="C7059">
            <v>875020.01303678285</v>
          </cell>
        </row>
        <row r="7060">
          <cell r="C7060">
            <v>-337385.59034455242</v>
          </cell>
        </row>
        <row r="7061">
          <cell r="C7061">
            <v>728062.40977211692</v>
          </cell>
        </row>
        <row r="7062">
          <cell r="C7062">
            <v>1003358.8649582627</v>
          </cell>
        </row>
        <row r="7063">
          <cell r="C7063">
            <v>1161716.1211093713</v>
          </cell>
        </row>
        <row r="7064">
          <cell r="C7064">
            <v>644167.52928942163</v>
          </cell>
        </row>
        <row r="7065">
          <cell r="C7065">
            <v>654056.87562658149</v>
          </cell>
        </row>
        <row r="7066">
          <cell r="C7066">
            <v>591788.74435253104</v>
          </cell>
        </row>
        <row r="7067">
          <cell r="C7067">
            <v>286844.39573255519</v>
          </cell>
        </row>
        <row r="7068">
          <cell r="C7068">
            <v>1373393.5850148117</v>
          </cell>
        </row>
        <row r="7069">
          <cell r="C7069">
            <v>1283681.7506096144</v>
          </cell>
        </row>
        <row r="7070">
          <cell r="C7070">
            <v>926533.68099502905</v>
          </cell>
        </row>
        <row r="7071">
          <cell r="C7071">
            <v>1707630.874259348</v>
          </cell>
        </row>
        <row r="7072">
          <cell r="C7072">
            <v>694740.30638382223</v>
          </cell>
        </row>
        <row r="7073">
          <cell r="C7073">
            <v>83807.050656606443</v>
          </cell>
        </row>
        <row r="7074">
          <cell r="C7074">
            <v>594660.98530142708</v>
          </cell>
        </row>
        <row r="7075">
          <cell r="C7075">
            <v>963533.9420632394</v>
          </cell>
        </row>
        <row r="7076">
          <cell r="C7076">
            <v>775005.82588807819</v>
          </cell>
        </row>
        <row r="7077">
          <cell r="C7077">
            <v>1139445.9751377359</v>
          </cell>
        </row>
        <row r="7078">
          <cell r="C7078">
            <v>1179333.7307294323</v>
          </cell>
        </row>
        <row r="7079">
          <cell r="C7079">
            <v>848192.98756105732</v>
          </cell>
        </row>
        <row r="7080">
          <cell r="C7080">
            <v>1109375.6629714055</v>
          </cell>
        </row>
        <row r="7081">
          <cell r="C7081">
            <v>1013465.3042088505</v>
          </cell>
        </row>
        <row r="7082">
          <cell r="C7082">
            <v>891605.05205819965</v>
          </cell>
        </row>
        <row r="7083">
          <cell r="C7083">
            <v>695413.99090372655</v>
          </cell>
        </row>
        <row r="7084">
          <cell r="C7084">
            <v>1334982.4779167182</v>
          </cell>
        </row>
        <row r="7085">
          <cell r="C7085">
            <v>485961.64938095084</v>
          </cell>
        </row>
        <row r="7086">
          <cell r="C7086">
            <v>1054757.2601788545</v>
          </cell>
        </row>
        <row r="7087">
          <cell r="C7087">
            <v>1420616.5868430308</v>
          </cell>
        </row>
        <row r="7088">
          <cell r="C7088">
            <v>1595704.1528517725</v>
          </cell>
        </row>
        <row r="7089">
          <cell r="C7089">
            <v>848648.05571145064</v>
          </cell>
        </row>
        <row r="7090">
          <cell r="C7090">
            <v>597486.33122399333</v>
          </cell>
        </row>
        <row r="7091">
          <cell r="C7091">
            <v>1012887.2815519571</v>
          </cell>
        </row>
        <row r="7092">
          <cell r="C7092">
            <v>1166186.7935394086</v>
          </cell>
        </row>
        <row r="7093">
          <cell r="C7093">
            <v>930415.42856023135</v>
          </cell>
        </row>
        <row r="7094">
          <cell r="C7094">
            <v>810275.08293769869</v>
          </cell>
        </row>
        <row r="7095">
          <cell r="C7095">
            <v>771557.30519802286</v>
          </cell>
        </row>
        <row r="7096">
          <cell r="C7096">
            <v>1589416.1672851113</v>
          </cell>
        </row>
        <row r="7097">
          <cell r="C7097">
            <v>820829.65600386437</v>
          </cell>
        </row>
        <row r="7098">
          <cell r="C7098">
            <v>399011.04542186973</v>
          </cell>
        </row>
        <row r="7099">
          <cell r="C7099">
            <v>25596.067936111242</v>
          </cell>
        </row>
        <row r="7100">
          <cell r="C7100">
            <v>955234.6101660484</v>
          </cell>
        </row>
        <row r="7101">
          <cell r="C7101">
            <v>1010559.6254604375</v>
          </cell>
        </row>
        <row r="7102">
          <cell r="C7102">
            <v>756668.89616204973</v>
          </cell>
        </row>
        <row r="7103">
          <cell r="C7103">
            <v>1024069.220832337</v>
          </cell>
        </row>
        <row r="7104">
          <cell r="C7104">
            <v>1019644.4488838378</v>
          </cell>
        </row>
        <row r="7105">
          <cell r="C7105">
            <v>700536.80617889378</v>
          </cell>
        </row>
        <row r="7106">
          <cell r="C7106">
            <v>1300419.3890785784</v>
          </cell>
        </row>
        <row r="7107">
          <cell r="C7107">
            <v>946017.80509462871</v>
          </cell>
        </row>
        <row r="7108">
          <cell r="C7108">
            <v>1090603.4841884475</v>
          </cell>
        </row>
        <row r="7109">
          <cell r="C7109">
            <v>915938.05124896718</v>
          </cell>
        </row>
        <row r="7110">
          <cell r="C7110">
            <v>705090.11745543033</v>
          </cell>
        </row>
        <row r="7111">
          <cell r="C7111">
            <v>707503.86263333343</v>
          </cell>
        </row>
        <row r="7112">
          <cell r="C7112">
            <v>992713.70679984184</v>
          </cell>
        </row>
        <row r="7113">
          <cell r="C7113">
            <v>913966.38895155699</v>
          </cell>
        </row>
        <row r="7114">
          <cell r="C7114">
            <v>977607.6592402145</v>
          </cell>
        </row>
        <row r="7115">
          <cell r="C7115">
            <v>708096.34590423573</v>
          </cell>
        </row>
        <row r="7116">
          <cell r="C7116">
            <v>1657413.5071556056</v>
          </cell>
        </row>
        <row r="7117">
          <cell r="C7117">
            <v>-129061.31726633455</v>
          </cell>
        </row>
        <row r="7118">
          <cell r="C7118">
            <v>1043306.8127760037</v>
          </cell>
        </row>
        <row r="7119">
          <cell r="C7119">
            <v>836747.282990359</v>
          </cell>
        </row>
        <row r="7120">
          <cell r="C7120">
            <v>673947.0222775829</v>
          </cell>
        </row>
        <row r="7121">
          <cell r="C7121">
            <v>889569.5174288433</v>
          </cell>
        </row>
        <row r="7122">
          <cell r="C7122">
            <v>1653384.407173838</v>
          </cell>
        </row>
        <row r="7123">
          <cell r="C7123">
            <v>1084235.337652595</v>
          </cell>
        </row>
        <row r="7124">
          <cell r="C7124">
            <v>1392679.6353459961</v>
          </cell>
        </row>
        <row r="7125">
          <cell r="C7125">
            <v>1694823.665879677</v>
          </cell>
        </row>
        <row r="7126">
          <cell r="C7126">
            <v>858922.42847361462</v>
          </cell>
        </row>
        <row r="7127">
          <cell r="C7127">
            <v>828021.0330231199</v>
          </cell>
        </row>
        <row r="7128">
          <cell r="C7128">
            <v>1090935.006308682</v>
          </cell>
        </row>
        <row r="7129">
          <cell r="C7129">
            <v>1341201.5555066252</v>
          </cell>
        </row>
        <row r="7130">
          <cell r="C7130">
            <v>1255829.5707449825</v>
          </cell>
        </row>
        <row r="7131">
          <cell r="C7131">
            <v>224088.91194063227</v>
          </cell>
        </row>
        <row r="7132">
          <cell r="C7132">
            <v>1472812.603886418</v>
          </cell>
        </row>
        <row r="7133">
          <cell r="C7133">
            <v>130398.42584019527</v>
          </cell>
        </row>
        <row r="7134">
          <cell r="C7134">
            <v>1307010.0869496288</v>
          </cell>
        </row>
        <row r="7135">
          <cell r="C7135">
            <v>952314.53366522293</v>
          </cell>
        </row>
        <row r="7136">
          <cell r="C7136">
            <v>958077.32490049035</v>
          </cell>
        </row>
        <row r="7137">
          <cell r="C7137">
            <v>1365164.3061649958</v>
          </cell>
        </row>
        <row r="7138">
          <cell r="C7138">
            <v>773810.87622243958</v>
          </cell>
        </row>
        <row r="7139">
          <cell r="C7139">
            <v>105721.54822276207</v>
          </cell>
        </row>
        <row r="7140">
          <cell r="C7140">
            <v>528412.60525016289</v>
          </cell>
        </row>
        <row r="7141">
          <cell r="C7141">
            <v>1115913.4999566998</v>
          </cell>
        </row>
        <row r="7142">
          <cell r="C7142">
            <v>1120696.9087480968</v>
          </cell>
        </row>
        <row r="7143">
          <cell r="C7143">
            <v>698865.09574362473</v>
          </cell>
        </row>
        <row r="7144">
          <cell r="C7144">
            <v>78542.820180844981</v>
          </cell>
        </row>
        <row r="7145">
          <cell r="C7145">
            <v>832324.58479378256</v>
          </cell>
        </row>
        <row r="7146">
          <cell r="C7146">
            <v>1485671.1094950843</v>
          </cell>
        </row>
        <row r="7147">
          <cell r="C7147">
            <v>1071619.2370613439</v>
          </cell>
        </row>
        <row r="7148">
          <cell r="C7148">
            <v>1074577.8746378482</v>
          </cell>
        </row>
        <row r="7149">
          <cell r="C7149">
            <v>221060.06631513126</v>
          </cell>
        </row>
        <row r="7150">
          <cell r="C7150">
            <v>1267035.7283349982</v>
          </cell>
        </row>
        <row r="7151">
          <cell r="C7151">
            <v>674018.65903229383</v>
          </cell>
        </row>
        <row r="7152">
          <cell r="C7152">
            <v>800188.40429587383</v>
          </cell>
        </row>
        <row r="7153">
          <cell r="C7153">
            <v>2120820.9526291909</v>
          </cell>
        </row>
        <row r="7154">
          <cell r="C7154">
            <v>849094.27382958902</v>
          </cell>
        </row>
        <row r="7155">
          <cell r="C7155">
            <v>848042.37683820806</v>
          </cell>
        </row>
        <row r="7156">
          <cell r="C7156">
            <v>740872.14116189315</v>
          </cell>
        </row>
        <row r="7157">
          <cell r="C7157">
            <v>888677.03135073278</v>
          </cell>
        </row>
        <row r="7158">
          <cell r="C7158">
            <v>1198820.8501681658</v>
          </cell>
        </row>
        <row r="7159">
          <cell r="C7159">
            <v>791768.26936520333</v>
          </cell>
        </row>
        <row r="7160">
          <cell r="C7160">
            <v>1034476.117729619</v>
          </cell>
        </row>
        <row r="7161">
          <cell r="C7161">
            <v>1272913.7337893452</v>
          </cell>
        </row>
        <row r="7162">
          <cell r="C7162">
            <v>1094349.8690976696</v>
          </cell>
        </row>
        <row r="7163">
          <cell r="C7163">
            <v>704368.14125635684</v>
          </cell>
        </row>
        <row r="7164">
          <cell r="C7164">
            <v>1103226.1725173527</v>
          </cell>
        </row>
        <row r="7165">
          <cell r="C7165">
            <v>967940.68993034679</v>
          </cell>
        </row>
        <row r="7166">
          <cell r="C7166">
            <v>-85820.784971424844</v>
          </cell>
        </row>
        <row r="7167">
          <cell r="C7167">
            <v>1368186.125982916</v>
          </cell>
        </row>
        <row r="7168">
          <cell r="C7168">
            <v>1291062.0698512613</v>
          </cell>
        </row>
        <row r="7169">
          <cell r="C7169">
            <v>601193.6077653534</v>
          </cell>
        </row>
        <row r="7170">
          <cell r="C7170">
            <v>949540.32844417845</v>
          </cell>
        </row>
        <row r="7171">
          <cell r="C7171">
            <v>658536.39891788969</v>
          </cell>
        </row>
        <row r="7172">
          <cell r="C7172">
            <v>1030581.5093064909</v>
          </cell>
        </row>
        <row r="7173">
          <cell r="C7173">
            <v>1007988.5256624181</v>
          </cell>
        </row>
        <row r="7174">
          <cell r="C7174">
            <v>806419.14484394179</v>
          </cell>
        </row>
        <row r="7175">
          <cell r="C7175">
            <v>1385198.3945480648</v>
          </cell>
        </row>
        <row r="7176">
          <cell r="C7176">
            <v>1886040.9080793848</v>
          </cell>
        </row>
        <row r="7177">
          <cell r="C7177">
            <v>1248067.8475199335</v>
          </cell>
        </row>
        <row r="7178">
          <cell r="C7178">
            <v>1256131.0502629026</v>
          </cell>
        </row>
        <row r="7179">
          <cell r="C7179">
            <v>1579761.5465777405</v>
          </cell>
        </row>
        <row r="7180">
          <cell r="C7180">
            <v>1129940.3404951359</v>
          </cell>
        </row>
        <row r="7181">
          <cell r="C7181">
            <v>1069694.8204159483</v>
          </cell>
        </row>
        <row r="7182">
          <cell r="C7182">
            <v>425774.68228400068</v>
          </cell>
        </row>
        <row r="7183">
          <cell r="C7183">
            <v>497064.1658938101</v>
          </cell>
        </row>
        <row r="7184">
          <cell r="C7184">
            <v>448846.18749485211</v>
          </cell>
        </row>
        <row r="7185">
          <cell r="C7185">
            <v>766666.49026963615</v>
          </cell>
        </row>
        <row r="7186">
          <cell r="C7186">
            <v>1419613.9158915759</v>
          </cell>
        </row>
        <row r="7187">
          <cell r="C7187">
            <v>1548210.6733330437</v>
          </cell>
        </row>
        <row r="7188">
          <cell r="C7188">
            <v>1405085.9802330267</v>
          </cell>
        </row>
        <row r="7189">
          <cell r="C7189">
            <v>1214276.5263136798</v>
          </cell>
        </row>
        <row r="7190">
          <cell r="C7190">
            <v>1412314.213159634</v>
          </cell>
        </row>
        <row r="7191">
          <cell r="C7191">
            <v>791144.12712891458</v>
          </cell>
        </row>
        <row r="7192">
          <cell r="C7192">
            <v>418976.85493659636</v>
          </cell>
        </row>
        <row r="7193">
          <cell r="C7193">
            <v>1075727.8841804373</v>
          </cell>
        </row>
        <row r="7194">
          <cell r="C7194">
            <v>834421.1783086512</v>
          </cell>
        </row>
        <row r="7195">
          <cell r="C7195">
            <v>764891.65045351861</v>
          </cell>
        </row>
        <row r="7196">
          <cell r="C7196">
            <v>126679.1442952319</v>
          </cell>
        </row>
        <row r="7197">
          <cell r="C7197">
            <v>727383.70792378951</v>
          </cell>
        </row>
        <row r="7198">
          <cell r="C7198">
            <v>1710801.6623969572</v>
          </cell>
        </row>
        <row r="7199">
          <cell r="C7199">
            <v>1048246.0671978177</v>
          </cell>
        </row>
        <row r="7200">
          <cell r="C7200">
            <v>1522947.0970642928</v>
          </cell>
        </row>
        <row r="7201">
          <cell r="C7201">
            <v>1232696.5585346173</v>
          </cell>
        </row>
        <row r="7202">
          <cell r="C7202">
            <v>781048.49232979957</v>
          </cell>
        </row>
        <row r="7203">
          <cell r="C7203">
            <v>774847.42275004601</v>
          </cell>
        </row>
        <row r="7204">
          <cell r="C7204">
            <v>1115754.0109892036</v>
          </cell>
        </row>
        <row r="7205">
          <cell r="C7205">
            <v>887885.61814550438</v>
          </cell>
        </row>
        <row r="7206">
          <cell r="C7206">
            <v>866122.01110754278</v>
          </cell>
        </row>
        <row r="7207">
          <cell r="C7207">
            <v>1264830.2444488534</v>
          </cell>
        </row>
        <row r="7208">
          <cell r="C7208">
            <v>1018482.5923946727</v>
          </cell>
        </row>
        <row r="7209">
          <cell r="C7209">
            <v>989838.89285706833</v>
          </cell>
        </row>
        <row r="7210">
          <cell r="C7210">
            <v>722217.5109216508</v>
          </cell>
        </row>
        <row r="7211">
          <cell r="C7211">
            <v>1105049.0887784383</v>
          </cell>
        </row>
        <row r="7212">
          <cell r="C7212">
            <v>406186.89222348423</v>
          </cell>
        </row>
        <row r="7213">
          <cell r="C7213">
            <v>673659.35849587177</v>
          </cell>
        </row>
        <row r="7214">
          <cell r="C7214">
            <v>1240235.3527937315</v>
          </cell>
        </row>
        <row r="7215">
          <cell r="C7215">
            <v>954333.67777759896</v>
          </cell>
        </row>
        <row r="7216">
          <cell r="C7216">
            <v>917892.43373752933</v>
          </cell>
        </row>
        <row r="7217">
          <cell r="C7217">
            <v>798140.86049903079</v>
          </cell>
        </row>
        <row r="7218">
          <cell r="C7218">
            <v>858714.1678177166</v>
          </cell>
        </row>
        <row r="7219">
          <cell r="C7219">
            <v>1338294.3404167935</v>
          </cell>
        </row>
        <row r="7220">
          <cell r="C7220">
            <v>727944.67859231622</v>
          </cell>
        </row>
        <row r="7221">
          <cell r="C7221">
            <v>456534.64895617391</v>
          </cell>
        </row>
        <row r="7222">
          <cell r="C7222">
            <v>1507885.3989723613</v>
          </cell>
        </row>
        <row r="7223">
          <cell r="C7223">
            <v>536075.72240450233</v>
          </cell>
        </row>
        <row r="7224">
          <cell r="C7224">
            <v>1295511.7546032311</v>
          </cell>
        </row>
        <row r="7225">
          <cell r="C7225">
            <v>1279616.4542534931</v>
          </cell>
        </row>
        <row r="7226">
          <cell r="C7226">
            <v>989662.29101249867</v>
          </cell>
        </row>
        <row r="7227">
          <cell r="C7227">
            <v>945950.68754427228</v>
          </cell>
        </row>
        <row r="7228">
          <cell r="C7228">
            <v>508888.62815522793</v>
          </cell>
        </row>
        <row r="7229">
          <cell r="C7229">
            <v>1750141.8070662878</v>
          </cell>
        </row>
        <row r="7230">
          <cell r="C7230">
            <v>1347345.6615824141</v>
          </cell>
        </row>
        <row r="7231">
          <cell r="C7231">
            <v>1029737.1415306706</v>
          </cell>
        </row>
        <row r="7232">
          <cell r="C7232">
            <v>1603047.1201617969</v>
          </cell>
        </row>
        <row r="7233">
          <cell r="C7233">
            <v>793208.97603335348</v>
          </cell>
        </row>
        <row r="7234">
          <cell r="C7234">
            <v>1590066.4466154366</v>
          </cell>
        </row>
        <row r="7235">
          <cell r="C7235">
            <v>687779.9252708659</v>
          </cell>
        </row>
        <row r="7236">
          <cell r="C7236">
            <v>1318111.3437856683</v>
          </cell>
        </row>
        <row r="7237">
          <cell r="C7237">
            <v>939700.7869738508</v>
          </cell>
        </row>
        <row r="7238">
          <cell r="C7238">
            <v>1317725.504824325</v>
          </cell>
        </row>
        <row r="7239">
          <cell r="C7239">
            <v>729973.52851256984</v>
          </cell>
        </row>
        <row r="7240">
          <cell r="C7240">
            <v>1518799.2629961781</v>
          </cell>
        </row>
        <row r="7241">
          <cell r="C7241">
            <v>1260554.4026505752</v>
          </cell>
        </row>
        <row r="7242">
          <cell r="C7242">
            <v>770492.35650997097</v>
          </cell>
        </row>
        <row r="7243">
          <cell r="C7243">
            <v>1050235.2888096769</v>
          </cell>
        </row>
        <row r="7244">
          <cell r="C7244">
            <v>147145.47233953164</v>
          </cell>
        </row>
        <row r="7245">
          <cell r="C7245">
            <v>1022167.7386827468</v>
          </cell>
        </row>
        <row r="7246">
          <cell r="C7246">
            <v>1101106.0789120165</v>
          </cell>
        </row>
        <row r="7247">
          <cell r="C7247">
            <v>1358359.8144186125</v>
          </cell>
        </row>
        <row r="7248">
          <cell r="C7248">
            <v>1419172.5987411202</v>
          </cell>
        </row>
        <row r="7249">
          <cell r="C7249">
            <v>1506785.4025247116</v>
          </cell>
        </row>
        <row r="7250">
          <cell r="C7250">
            <v>842120.83870046446</v>
          </cell>
        </row>
        <row r="7251">
          <cell r="C7251">
            <v>1553366.1824503688</v>
          </cell>
        </row>
        <row r="7252">
          <cell r="C7252">
            <v>1022403.5349268483</v>
          </cell>
        </row>
        <row r="7253">
          <cell r="C7253">
            <v>1966000.1444181483</v>
          </cell>
        </row>
        <row r="7254">
          <cell r="C7254">
            <v>725752.67438385519</v>
          </cell>
        </row>
        <row r="7255">
          <cell r="C7255">
            <v>1386263.2376784009</v>
          </cell>
        </row>
        <row r="7256">
          <cell r="C7256">
            <v>675176.36011025868</v>
          </cell>
        </row>
        <row r="7257">
          <cell r="C7257">
            <v>867609.72033152496</v>
          </cell>
        </row>
        <row r="7258">
          <cell r="C7258">
            <v>420140.0467792619</v>
          </cell>
        </row>
        <row r="7259">
          <cell r="C7259">
            <v>1254555.5769366948</v>
          </cell>
        </row>
        <row r="7260">
          <cell r="C7260">
            <v>810818.74278566416</v>
          </cell>
        </row>
        <row r="7261">
          <cell r="C7261">
            <v>1083529.9439983277</v>
          </cell>
        </row>
        <row r="7262">
          <cell r="C7262">
            <v>1048350.4973246533</v>
          </cell>
        </row>
        <row r="7263">
          <cell r="C7263">
            <v>957844.97068787867</v>
          </cell>
        </row>
        <row r="7264">
          <cell r="C7264">
            <v>750590.89050544892</v>
          </cell>
        </row>
        <row r="7265">
          <cell r="C7265">
            <v>1673809.3163727834</v>
          </cell>
        </row>
        <row r="7266">
          <cell r="C7266">
            <v>612690.3773288175</v>
          </cell>
        </row>
        <row r="7267">
          <cell r="C7267">
            <v>153301.19459557603</v>
          </cell>
        </row>
        <row r="7268">
          <cell r="C7268">
            <v>1125776.8018564321</v>
          </cell>
        </row>
        <row r="7269">
          <cell r="C7269">
            <v>1317975.6329737557</v>
          </cell>
        </row>
        <row r="7270">
          <cell r="C7270">
            <v>-352683.29181015142</v>
          </cell>
        </row>
        <row r="7271">
          <cell r="C7271">
            <v>2353999.7056731144</v>
          </cell>
        </row>
        <row r="7272">
          <cell r="C7272">
            <v>1454354.7701298571</v>
          </cell>
        </row>
        <row r="7273">
          <cell r="C7273">
            <v>575336.34778988839</v>
          </cell>
        </row>
        <row r="7274">
          <cell r="C7274">
            <v>1276387.4024478877</v>
          </cell>
        </row>
        <row r="7275">
          <cell r="C7275">
            <v>1826149.2210624251</v>
          </cell>
        </row>
        <row r="7276">
          <cell r="C7276">
            <v>1040566.0983089909</v>
          </cell>
        </row>
        <row r="7277">
          <cell r="C7277">
            <v>1435979.8001449602</v>
          </cell>
        </row>
        <row r="7278">
          <cell r="C7278">
            <v>1193958.338031712</v>
          </cell>
        </row>
        <row r="7279">
          <cell r="C7279">
            <v>1476419.786629908</v>
          </cell>
        </row>
        <row r="7280">
          <cell r="C7280">
            <v>1301833.0054530397</v>
          </cell>
        </row>
        <row r="7281">
          <cell r="C7281">
            <v>540101.64854786382</v>
          </cell>
        </row>
        <row r="7282">
          <cell r="C7282">
            <v>1087066.0556784722</v>
          </cell>
        </row>
        <row r="7283">
          <cell r="C7283">
            <v>1145329.6067691818</v>
          </cell>
        </row>
        <row r="7284">
          <cell r="C7284">
            <v>1018813.4787041489</v>
          </cell>
        </row>
        <row r="7285">
          <cell r="C7285">
            <v>758044.0845383025</v>
          </cell>
        </row>
        <row r="7286">
          <cell r="C7286">
            <v>1009471.6906235886</v>
          </cell>
        </row>
        <row r="7287">
          <cell r="C7287">
            <v>206559.95540053642</v>
          </cell>
        </row>
        <row r="7288">
          <cell r="C7288">
            <v>-50881.630892347777</v>
          </cell>
        </row>
        <row r="7289">
          <cell r="C7289">
            <v>607032.40023545735</v>
          </cell>
        </row>
        <row r="7290">
          <cell r="C7290">
            <v>1580617.5393029894</v>
          </cell>
        </row>
        <row r="7291">
          <cell r="C7291">
            <v>679519.86577663978</v>
          </cell>
        </row>
        <row r="7292">
          <cell r="C7292">
            <v>697779.58988434239</v>
          </cell>
        </row>
        <row r="7293">
          <cell r="C7293">
            <v>1218582.9823746835</v>
          </cell>
        </row>
        <row r="7294">
          <cell r="C7294">
            <v>1612985.6086560688</v>
          </cell>
        </row>
        <row r="7295">
          <cell r="C7295">
            <v>824074.72947670543</v>
          </cell>
        </row>
        <row r="7296">
          <cell r="C7296">
            <v>865769.47529616673</v>
          </cell>
        </row>
        <row r="7297">
          <cell r="C7297">
            <v>1074878.11523529</v>
          </cell>
        </row>
        <row r="7298">
          <cell r="C7298">
            <v>1780036.1077249649</v>
          </cell>
        </row>
        <row r="7299">
          <cell r="C7299">
            <v>963136.32705463748</v>
          </cell>
        </row>
        <row r="7300">
          <cell r="C7300">
            <v>767504.98895394942</v>
          </cell>
        </row>
        <row r="7301">
          <cell r="C7301">
            <v>1391795.9097178371</v>
          </cell>
        </row>
        <row r="7302">
          <cell r="C7302">
            <v>1068608.1311927459</v>
          </cell>
        </row>
        <row r="7303">
          <cell r="C7303">
            <v>1328218.0598300777</v>
          </cell>
        </row>
        <row r="7304">
          <cell r="C7304">
            <v>1014437.3332760431</v>
          </cell>
        </row>
        <row r="7305">
          <cell r="C7305">
            <v>1379928.4009307986</v>
          </cell>
        </row>
        <row r="7306">
          <cell r="C7306">
            <v>768920.23143650859</v>
          </cell>
        </row>
        <row r="7307">
          <cell r="C7307">
            <v>937898.3047957432</v>
          </cell>
        </row>
        <row r="7308">
          <cell r="C7308">
            <v>957994.12035474402</v>
          </cell>
        </row>
        <row r="7309">
          <cell r="C7309">
            <v>1026045.3894546898</v>
          </cell>
        </row>
        <row r="7310">
          <cell r="C7310">
            <v>171062.50342456507</v>
          </cell>
        </row>
        <row r="7311">
          <cell r="C7311">
            <v>1083433.3709544456</v>
          </cell>
        </row>
        <row r="7312">
          <cell r="C7312">
            <v>709865.79933827312</v>
          </cell>
        </row>
        <row r="7313">
          <cell r="C7313">
            <v>1076028.1608036384</v>
          </cell>
        </row>
        <row r="7314">
          <cell r="C7314">
            <v>1525642.3935581692</v>
          </cell>
        </row>
        <row r="7315">
          <cell r="C7315">
            <v>576440.98727090587</v>
          </cell>
        </row>
        <row r="7316">
          <cell r="C7316">
            <v>1044000.8096092012</v>
          </cell>
        </row>
        <row r="7317">
          <cell r="C7317">
            <v>692584.11293524457</v>
          </cell>
        </row>
        <row r="7318">
          <cell r="C7318">
            <v>1081418.1271093239</v>
          </cell>
        </row>
        <row r="7319">
          <cell r="C7319">
            <v>2048559.4498978923</v>
          </cell>
        </row>
        <row r="7320">
          <cell r="C7320">
            <v>772915.42523844447</v>
          </cell>
        </row>
        <row r="7321">
          <cell r="C7321">
            <v>1306375.4718128953</v>
          </cell>
        </row>
        <row r="7322">
          <cell r="C7322">
            <v>556185.43815500708</v>
          </cell>
        </row>
        <row r="7323">
          <cell r="C7323">
            <v>1012645.2874734254</v>
          </cell>
        </row>
        <row r="7324">
          <cell r="C7324">
            <v>764902.32276515046</v>
          </cell>
        </row>
        <row r="7325">
          <cell r="C7325">
            <v>1032188.7960008666</v>
          </cell>
        </row>
        <row r="7326">
          <cell r="C7326">
            <v>1210023.5178354098</v>
          </cell>
        </row>
        <row r="7327">
          <cell r="C7327">
            <v>1151424.6445909161</v>
          </cell>
        </row>
        <row r="7328">
          <cell r="C7328">
            <v>740260.35928191908</v>
          </cell>
        </row>
        <row r="7329">
          <cell r="C7329">
            <v>457064.4240524167</v>
          </cell>
        </row>
        <row r="7330">
          <cell r="C7330">
            <v>753419.77176393557</v>
          </cell>
        </row>
        <row r="7331">
          <cell r="C7331">
            <v>796313.4923674257</v>
          </cell>
        </row>
        <row r="7332">
          <cell r="C7332">
            <v>556448.67577582668</v>
          </cell>
        </row>
        <row r="7333">
          <cell r="C7333">
            <v>1117328.9757231399</v>
          </cell>
        </row>
        <row r="7334">
          <cell r="C7334">
            <v>1356458.1978107593</v>
          </cell>
        </row>
        <row r="7335">
          <cell r="C7335">
            <v>1009358.8491753895</v>
          </cell>
        </row>
        <row r="7336">
          <cell r="C7336">
            <v>1066408.5931557983</v>
          </cell>
        </row>
        <row r="7337">
          <cell r="C7337">
            <v>1407487.6555603049</v>
          </cell>
        </row>
        <row r="7338">
          <cell r="C7338">
            <v>732242.54772465141</v>
          </cell>
        </row>
        <row r="7339">
          <cell r="C7339">
            <v>896348.71746802377</v>
          </cell>
        </row>
        <row r="7340">
          <cell r="C7340">
            <v>1915279.7172717894</v>
          </cell>
        </row>
        <row r="7341">
          <cell r="C7341">
            <v>1074318.8291346119</v>
          </cell>
        </row>
        <row r="7342">
          <cell r="C7342">
            <v>1269761.4136196889</v>
          </cell>
        </row>
        <row r="7343">
          <cell r="C7343">
            <v>1890194.3821709021</v>
          </cell>
        </row>
        <row r="7344">
          <cell r="C7344">
            <v>415959.14433989674</v>
          </cell>
        </row>
        <row r="7345">
          <cell r="C7345">
            <v>2957161.2989034317</v>
          </cell>
        </row>
        <row r="7346">
          <cell r="C7346">
            <v>1219492.5622765226</v>
          </cell>
        </row>
        <row r="7347">
          <cell r="C7347">
            <v>370236.72599242104</v>
          </cell>
        </row>
        <row r="7348">
          <cell r="C7348">
            <v>1023344.2948844498</v>
          </cell>
        </row>
        <row r="7349">
          <cell r="C7349">
            <v>1156798.6830839952</v>
          </cell>
        </row>
        <row r="7350">
          <cell r="C7350">
            <v>820289.41827538109</v>
          </cell>
        </row>
        <row r="7351">
          <cell r="C7351">
            <v>1004184.6503752333</v>
          </cell>
        </row>
        <row r="7352">
          <cell r="C7352">
            <v>1039856.2618248713</v>
          </cell>
        </row>
        <row r="7353">
          <cell r="C7353">
            <v>1280616.3815611775</v>
          </cell>
        </row>
        <row r="7354">
          <cell r="C7354">
            <v>967202.66537562711</v>
          </cell>
        </row>
        <row r="7355">
          <cell r="C7355">
            <v>1391959.9485132513</v>
          </cell>
        </row>
        <row r="7356">
          <cell r="C7356">
            <v>775360.19255123439</v>
          </cell>
        </row>
        <row r="7357">
          <cell r="C7357">
            <v>650262.28040784562</v>
          </cell>
        </row>
        <row r="7358">
          <cell r="C7358">
            <v>458863.80838042172</v>
          </cell>
        </row>
        <row r="7359">
          <cell r="C7359">
            <v>1382461.2594833565</v>
          </cell>
        </row>
        <row r="7360">
          <cell r="C7360">
            <v>1065473.3024815263</v>
          </cell>
        </row>
        <row r="7361">
          <cell r="C7361">
            <v>936666.77786606445</v>
          </cell>
        </row>
        <row r="7362">
          <cell r="C7362">
            <v>808977.24752775929</v>
          </cell>
        </row>
        <row r="7363">
          <cell r="C7363">
            <v>848711.8653701765</v>
          </cell>
        </row>
        <row r="7364">
          <cell r="C7364">
            <v>1869191.7492409404</v>
          </cell>
        </row>
        <row r="7365">
          <cell r="C7365">
            <v>705608.00618296652</v>
          </cell>
        </row>
        <row r="7366">
          <cell r="C7366">
            <v>320220.57343566034</v>
          </cell>
        </row>
        <row r="7367">
          <cell r="C7367">
            <v>1151799.6134480117</v>
          </cell>
        </row>
        <row r="7368">
          <cell r="C7368">
            <v>717069.01798638678</v>
          </cell>
        </row>
        <row r="7369">
          <cell r="C7369">
            <v>1362613.5181563222</v>
          </cell>
        </row>
        <row r="7370">
          <cell r="C7370">
            <v>1104492.1068121644</v>
          </cell>
        </row>
        <row r="7371">
          <cell r="C7371">
            <v>1230145.8404576574</v>
          </cell>
        </row>
        <row r="7372">
          <cell r="C7372">
            <v>1416961.2499178112</v>
          </cell>
        </row>
        <row r="7373">
          <cell r="C7373">
            <v>939295.62601906154</v>
          </cell>
        </row>
        <row r="7374">
          <cell r="C7374">
            <v>1302396.3184884472</v>
          </cell>
        </row>
        <row r="7375">
          <cell r="C7375">
            <v>906500.76075639122</v>
          </cell>
        </row>
        <row r="7376">
          <cell r="C7376">
            <v>1155383.1851845975</v>
          </cell>
        </row>
        <row r="7377">
          <cell r="C7377">
            <v>667742.26669829257</v>
          </cell>
        </row>
        <row r="7378">
          <cell r="C7378">
            <v>1265816.3858213671</v>
          </cell>
        </row>
        <row r="7379">
          <cell r="C7379">
            <v>1510778.138836774</v>
          </cell>
        </row>
        <row r="7380">
          <cell r="C7380">
            <v>1057356.8142280381</v>
          </cell>
        </row>
        <row r="7381">
          <cell r="C7381">
            <v>447696.4694178385</v>
          </cell>
        </row>
        <row r="7382">
          <cell r="C7382">
            <v>633761.09292520839</v>
          </cell>
        </row>
        <row r="7383">
          <cell r="C7383">
            <v>928607.10539905319</v>
          </cell>
        </row>
        <row r="7384">
          <cell r="C7384">
            <v>1401449.9835983741</v>
          </cell>
        </row>
        <row r="7385">
          <cell r="C7385">
            <v>1031242.2006928677</v>
          </cell>
        </row>
        <row r="7386">
          <cell r="C7386">
            <v>1119343.0909033716</v>
          </cell>
        </row>
        <row r="7387">
          <cell r="C7387">
            <v>353769.62814917648</v>
          </cell>
        </row>
        <row r="7388">
          <cell r="C7388">
            <v>923451.3615757901</v>
          </cell>
        </row>
        <row r="7389">
          <cell r="C7389">
            <v>717679.42535580578</v>
          </cell>
        </row>
        <row r="7390">
          <cell r="C7390">
            <v>460492.11858015507</v>
          </cell>
        </row>
        <row r="7391">
          <cell r="C7391">
            <v>252124.18429270608</v>
          </cell>
        </row>
        <row r="7392">
          <cell r="C7392">
            <v>745739.55802306277</v>
          </cell>
        </row>
        <row r="7393">
          <cell r="C7393">
            <v>1361216.4458989864</v>
          </cell>
        </row>
        <row r="7394">
          <cell r="C7394">
            <v>784622.20011913963</v>
          </cell>
        </row>
        <row r="7395">
          <cell r="C7395">
            <v>1089922.3137823758</v>
          </cell>
        </row>
        <row r="7396">
          <cell r="C7396">
            <v>857103.9139586275</v>
          </cell>
        </row>
        <row r="7397">
          <cell r="C7397">
            <v>1432619.5787018393</v>
          </cell>
        </row>
        <row r="7398">
          <cell r="C7398">
            <v>736154.85856120894</v>
          </cell>
        </row>
        <row r="7399">
          <cell r="C7399">
            <v>790507.59290627716</v>
          </cell>
        </row>
        <row r="7400">
          <cell r="C7400">
            <v>771066.54690035223</v>
          </cell>
        </row>
        <row r="7401">
          <cell r="C7401">
            <v>1195088.9628129285</v>
          </cell>
        </row>
        <row r="7402">
          <cell r="C7402">
            <v>1591269.2470814963</v>
          </cell>
        </row>
        <row r="7403">
          <cell r="C7403">
            <v>966265.83839501627</v>
          </cell>
        </row>
        <row r="7404">
          <cell r="C7404">
            <v>18606.755480038002</v>
          </cell>
        </row>
        <row r="7405">
          <cell r="C7405">
            <v>1460773.4783297563</v>
          </cell>
        </row>
        <row r="7406">
          <cell r="C7406">
            <v>1175240.2782340592</v>
          </cell>
        </row>
        <row r="7407">
          <cell r="C7407">
            <v>322540.44101485121</v>
          </cell>
        </row>
        <row r="7408">
          <cell r="C7408">
            <v>782794.24276737089</v>
          </cell>
        </row>
        <row r="7409">
          <cell r="C7409">
            <v>1282635.9429552462</v>
          </cell>
        </row>
        <row r="7410">
          <cell r="C7410">
            <v>370668.18446810823</v>
          </cell>
        </row>
        <row r="7411">
          <cell r="C7411">
            <v>1553080.5881363633</v>
          </cell>
        </row>
        <row r="7412">
          <cell r="C7412">
            <v>583342.81855987688</v>
          </cell>
        </row>
        <row r="7413">
          <cell r="C7413">
            <v>873545.29751714692</v>
          </cell>
        </row>
        <row r="7414">
          <cell r="C7414">
            <v>832168.06638437195</v>
          </cell>
        </row>
        <row r="7415">
          <cell r="C7415">
            <v>839624.35082505899</v>
          </cell>
        </row>
        <row r="7416">
          <cell r="C7416">
            <v>288158.66599242715</v>
          </cell>
        </row>
        <row r="7417">
          <cell r="C7417">
            <v>718340.80400509643</v>
          </cell>
        </row>
        <row r="7418">
          <cell r="C7418">
            <v>1149670.3927207119</v>
          </cell>
        </row>
        <row r="7419">
          <cell r="C7419">
            <v>1717250.9887553169</v>
          </cell>
        </row>
        <row r="7420">
          <cell r="C7420">
            <v>1301793.7405374139</v>
          </cell>
        </row>
        <row r="7421">
          <cell r="C7421">
            <v>1148292.5501733487</v>
          </cell>
        </row>
        <row r="7422">
          <cell r="C7422">
            <v>1318909.466828587</v>
          </cell>
        </row>
        <row r="7423">
          <cell r="C7423">
            <v>780860.75386031345</v>
          </cell>
        </row>
        <row r="7424">
          <cell r="C7424">
            <v>375899.28191902174</v>
          </cell>
        </row>
        <row r="7425">
          <cell r="C7425">
            <v>700716.22095125832</v>
          </cell>
        </row>
        <row r="7426">
          <cell r="C7426">
            <v>1060140.5727317955</v>
          </cell>
        </row>
        <row r="7427">
          <cell r="C7427">
            <v>1345987.550713053</v>
          </cell>
        </row>
        <row r="7428">
          <cell r="C7428">
            <v>770954.74660660734</v>
          </cell>
        </row>
        <row r="7429">
          <cell r="C7429">
            <v>1029443.3946929076</v>
          </cell>
        </row>
        <row r="7430">
          <cell r="C7430">
            <v>867707.78738981369</v>
          </cell>
        </row>
        <row r="7431">
          <cell r="C7431">
            <v>1267097.5594438708</v>
          </cell>
        </row>
        <row r="7432">
          <cell r="C7432">
            <v>2058171.6653271085</v>
          </cell>
        </row>
        <row r="7433">
          <cell r="C7433">
            <v>710202.19058032939</v>
          </cell>
        </row>
        <row r="7434">
          <cell r="C7434">
            <v>1153574.762562457</v>
          </cell>
        </row>
        <row r="7435">
          <cell r="C7435">
            <v>894420.59203724936</v>
          </cell>
        </row>
        <row r="7436">
          <cell r="C7436">
            <v>1358212.508968655</v>
          </cell>
        </row>
        <row r="7437">
          <cell r="C7437">
            <v>884632.5130982555</v>
          </cell>
        </row>
        <row r="7438">
          <cell r="C7438">
            <v>1323989.0849751325</v>
          </cell>
        </row>
        <row r="7439">
          <cell r="C7439">
            <v>1051501.3682596639</v>
          </cell>
        </row>
        <row r="7440">
          <cell r="C7440">
            <v>1132233.9914378363</v>
          </cell>
        </row>
        <row r="7441">
          <cell r="C7441">
            <v>1292783.2279570312</v>
          </cell>
        </row>
        <row r="7442">
          <cell r="C7442">
            <v>1846990.9973145474</v>
          </cell>
        </row>
        <row r="7443">
          <cell r="C7443">
            <v>412672.13567650982</v>
          </cell>
        </row>
        <row r="7444">
          <cell r="C7444">
            <v>808215.65427470021</v>
          </cell>
        </row>
        <row r="7445">
          <cell r="C7445">
            <v>1569859.1733295028</v>
          </cell>
        </row>
        <row r="7446">
          <cell r="C7446">
            <v>1052438.4231256268</v>
          </cell>
        </row>
        <row r="7447">
          <cell r="C7447">
            <v>1293556.9238651383</v>
          </cell>
        </row>
        <row r="7448">
          <cell r="C7448">
            <v>1004720.2509028245</v>
          </cell>
        </row>
        <row r="7449">
          <cell r="C7449">
            <v>724564.3573705398</v>
          </cell>
        </row>
        <row r="7450">
          <cell r="C7450">
            <v>1043058.5380038366</v>
          </cell>
        </row>
        <row r="7451">
          <cell r="C7451">
            <v>831737.47651308926</v>
          </cell>
        </row>
        <row r="7452">
          <cell r="C7452">
            <v>734026.64570916211</v>
          </cell>
        </row>
        <row r="7453">
          <cell r="C7453">
            <v>727524.96378968086</v>
          </cell>
        </row>
        <row r="7454">
          <cell r="C7454">
            <v>873179.75764979376</v>
          </cell>
        </row>
        <row r="7455">
          <cell r="C7455">
            <v>1125520.5682845279</v>
          </cell>
        </row>
        <row r="7456">
          <cell r="C7456">
            <v>738957.49318280746</v>
          </cell>
        </row>
        <row r="7457">
          <cell r="C7457">
            <v>929555.66851767898</v>
          </cell>
        </row>
        <row r="7458">
          <cell r="C7458">
            <v>1217483.5515634576</v>
          </cell>
        </row>
        <row r="7459">
          <cell r="C7459">
            <v>1071407.1034245018</v>
          </cell>
        </row>
        <row r="7460">
          <cell r="C7460">
            <v>859014.30754932808</v>
          </cell>
        </row>
        <row r="7461">
          <cell r="C7461">
            <v>1186055.9517003787</v>
          </cell>
        </row>
        <row r="7462">
          <cell r="C7462">
            <v>1430707.3704067171</v>
          </cell>
        </row>
        <row r="7463">
          <cell r="C7463">
            <v>980936.3734663924</v>
          </cell>
        </row>
        <row r="7464">
          <cell r="C7464">
            <v>1821484.9952735968</v>
          </cell>
        </row>
        <row r="7465">
          <cell r="C7465">
            <v>784651.21202421607</v>
          </cell>
        </row>
        <row r="7466">
          <cell r="C7466">
            <v>722815.19299528061</v>
          </cell>
        </row>
        <row r="7467">
          <cell r="C7467">
            <v>507991.26278600859</v>
          </cell>
        </row>
        <row r="7468">
          <cell r="C7468">
            <v>1680155.2151070959</v>
          </cell>
        </row>
        <row r="7469">
          <cell r="C7469">
            <v>1480155.6081985659</v>
          </cell>
        </row>
        <row r="7470">
          <cell r="C7470">
            <v>245359.67878231686</v>
          </cell>
        </row>
        <row r="7471">
          <cell r="C7471">
            <v>1295975.0226483175</v>
          </cell>
        </row>
        <row r="7472">
          <cell r="C7472">
            <v>2450094.3227356076</v>
          </cell>
        </row>
        <row r="7473">
          <cell r="C7473">
            <v>1276452.9513177942</v>
          </cell>
        </row>
        <row r="7474">
          <cell r="C7474">
            <v>418986.65289110551</v>
          </cell>
        </row>
        <row r="7475">
          <cell r="C7475">
            <v>1102216.4063256769</v>
          </cell>
        </row>
        <row r="7476">
          <cell r="C7476">
            <v>1698814.8163784049</v>
          </cell>
        </row>
        <row r="7477">
          <cell r="C7477">
            <v>983595.0233881321</v>
          </cell>
        </row>
        <row r="7478">
          <cell r="C7478">
            <v>560868.75797856646</v>
          </cell>
        </row>
        <row r="7479">
          <cell r="C7479">
            <v>1751368.8849365837</v>
          </cell>
        </row>
        <row r="7480">
          <cell r="C7480">
            <v>436247.71121573669</v>
          </cell>
        </row>
        <row r="7481">
          <cell r="C7481">
            <v>1906569.3517671709</v>
          </cell>
        </row>
        <row r="7482">
          <cell r="C7482">
            <v>570375.60258820094</v>
          </cell>
        </row>
        <row r="7483">
          <cell r="C7483">
            <v>682970.60353763984</v>
          </cell>
        </row>
        <row r="7484">
          <cell r="C7484">
            <v>1531205.8548020066</v>
          </cell>
        </row>
        <row r="7485">
          <cell r="C7485">
            <v>719200.38378378691</v>
          </cell>
        </row>
        <row r="7486">
          <cell r="C7486">
            <v>984301.6371226901</v>
          </cell>
        </row>
        <row r="7487">
          <cell r="C7487">
            <v>1345378.9224772251</v>
          </cell>
        </row>
        <row r="7488">
          <cell r="C7488">
            <v>1052468.9794928988</v>
          </cell>
        </row>
        <row r="7489">
          <cell r="C7489">
            <v>1184905.5489186554</v>
          </cell>
        </row>
        <row r="7490">
          <cell r="C7490">
            <v>758880.00726793357</v>
          </cell>
        </row>
        <row r="7491">
          <cell r="C7491">
            <v>1053053.3144179124</v>
          </cell>
        </row>
        <row r="7492">
          <cell r="C7492">
            <v>1070547.3678631159</v>
          </cell>
        </row>
        <row r="7493">
          <cell r="C7493">
            <v>1024079.8358257938</v>
          </cell>
        </row>
        <row r="7494">
          <cell r="C7494">
            <v>1590974.5790253491</v>
          </cell>
        </row>
        <row r="7495">
          <cell r="C7495">
            <v>908962.56522851263</v>
          </cell>
        </row>
        <row r="7496">
          <cell r="C7496">
            <v>897582.30581021553</v>
          </cell>
        </row>
        <row r="7497">
          <cell r="C7497">
            <v>1466077.5124622667</v>
          </cell>
        </row>
        <row r="7498">
          <cell r="C7498">
            <v>1092382.5371906045</v>
          </cell>
        </row>
        <row r="7499">
          <cell r="C7499">
            <v>663600.41219821316</v>
          </cell>
        </row>
        <row r="7500">
          <cell r="C7500">
            <v>1737319.1106570961</v>
          </cell>
        </row>
        <row r="7501">
          <cell r="C7501">
            <v>495588.50454625144</v>
          </cell>
        </row>
        <row r="7502">
          <cell r="C7502">
            <v>1509116.3031629501</v>
          </cell>
        </row>
        <row r="7503">
          <cell r="C7503">
            <v>1688125.9445359746</v>
          </cell>
        </row>
        <row r="7504">
          <cell r="C7504">
            <v>1234592.8427204113</v>
          </cell>
        </row>
        <row r="7505">
          <cell r="C7505">
            <v>838504.4608480602</v>
          </cell>
        </row>
        <row r="7506">
          <cell r="C7506">
            <v>865555.45934571419</v>
          </cell>
        </row>
        <row r="7507">
          <cell r="C7507">
            <v>1381280.1532697824</v>
          </cell>
        </row>
        <row r="7508">
          <cell r="C7508">
            <v>877647.02712116134</v>
          </cell>
        </row>
        <row r="7509">
          <cell r="C7509">
            <v>1145663.3497756175</v>
          </cell>
        </row>
        <row r="7510">
          <cell r="C7510">
            <v>1201646.6122078812</v>
          </cell>
        </row>
        <row r="7511">
          <cell r="C7511">
            <v>1095874.4166776561</v>
          </cell>
        </row>
        <row r="7512">
          <cell r="C7512">
            <v>755718.25559572945</v>
          </cell>
        </row>
        <row r="7513">
          <cell r="C7513">
            <v>1025160.8250774895</v>
          </cell>
        </row>
        <row r="7514">
          <cell r="C7514">
            <v>1084890.8350781254</v>
          </cell>
        </row>
        <row r="7515">
          <cell r="C7515">
            <v>1290608.3284898528</v>
          </cell>
        </row>
        <row r="7516">
          <cell r="C7516">
            <v>1376412.8644508296</v>
          </cell>
        </row>
        <row r="7517">
          <cell r="C7517">
            <v>1111646.1773622907</v>
          </cell>
        </row>
        <row r="7518">
          <cell r="C7518">
            <v>814266.21323247894</v>
          </cell>
        </row>
        <row r="7519">
          <cell r="C7519">
            <v>819310.35626031039</v>
          </cell>
        </row>
        <row r="7520">
          <cell r="C7520">
            <v>919412.36461264465</v>
          </cell>
        </row>
        <row r="7521">
          <cell r="C7521">
            <v>1089917.5387256213</v>
          </cell>
        </row>
        <row r="7522">
          <cell r="C7522">
            <v>515710.7635619138</v>
          </cell>
        </row>
        <row r="7523">
          <cell r="C7523">
            <v>1298888.0300474947</v>
          </cell>
        </row>
        <row r="7524">
          <cell r="C7524">
            <v>855758.67258517526</v>
          </cell>
        </row>
        <row r="7525">
          <cell r="C7525">
            <v>909730.49328583386</v>
          </cell>
        </row>
        <row r="7526">
          <cell r="C7526">
            <v>1076376.9636771658</v>
          </cell>
        </row>
        <row r="7527">
          <cell r="C7527">
            <v>709705.34523535916</v>
          </cell>
        </row>
        <row r="7528">
          <cell r="C7528">
            <v>906012.3822631177</v>
          </cell>
        </row>
        <row r="7529">
          <cell r="C7529">
            <v>953622.45627914171</v>
          </cell>
        </row>
        <row r="7530">
          <cell r="C7530">
            <v>949545.36987355072</v>
          </cell>
        </row>
        <row r="7531">
          <cell r="C7531">
            <v>1429982.355119878</v>
          </cell>
        </row>
        <row r="7532">
          <cell r="C7532">
            <v>1228965.4952833175</v>
          </cell>
        </row>
        <row r="7533">
          <cell r="C7533">
            <v>625293.28331457614</v>
          </cell>
        </row>
        <row r="7534">
          <cell r="C7534">
            <v>1012562.6492232328</v>
          </cell>
        </row>
        <row r="7535">
          <cell r="C7535">
            <v>797390.85330581688</v>
          </cell>
        </row>
        <row r="7536">
          <cell r="C7536">
            <v>1037200.9507007394</v>
          </cell>
        </row>
        <row r="7537">
          <cell r="C7537">
            <v>897567.75562530803</v>
          </cell>
        </row>
        <row r="7538">
          <cell r="C7538">
            <v>990758.73547197797</v>
          </cell>
        </row>
        <row r="7539">
          <cell r="C7539">
            <v>917440.68978569505</v>
          </cell>
        </row>
        <row r="7540">
          <cell r="C7540">
            <v>403868.27698257042</v>
          </cell>
        </row>
        <row r="7541">
          <cell r="C7541">
            <v>1275276.8102048747</v>
          </cell>
        </row>
        <row r="7542">
          <cell r="C7542">
            <v>676840.02822888736</v>
          </cell>
        </row>
        <row r="7543">
          <cell r="C7543">
            <v>685787.1797512935</v>
          </cell>
        </row>
        <row r="7544">
          <cell r="C7544">
            <v>806249.71915747831</v>
          </cell>
        </row>
        <row r="7545">
          <cell r="C7545">
            <v>585616.0035340616</v>
          </cell>
        </row>
        <row r="7546">
          <cell r="C7546">
            <v>720304.47176642949</v>
          </cell>
        </row>
        <row r="7547">
          <cell r="C7547">
            <v>1277775.4257275062</v>
          </cell>
        </row>
        <row r="7548">
          <cell r="C7548">
            <v>743922.75693157851</v>
          </cell>
        </row>
        <row r="7549">
          <cell r="C7549">
            <v>460686.81778244674</v>
          </cell>
        </row>
        <row r="7550">
          <cell r="C7550">
            <v>1438667.259115132</v>
          </cell>
        </row>
        <row r="7551">
          <cell r="C7551">
            <v>1567020.1997763214</v>
          </cell>
        </row>
        <row r="7552">
          <cell r="C7552">
            <v>1405790.824433472</v>
          </cell>
        </row>
        <row r="7553">
          <cell r="C7553">
            <v>1106042.3696258187</v>
          </cell>
        </row>
        <row r="7554">
          <cell r="C7554">
            <v>1040056.9202183224</v>
          </cell>
        </row>
        <row r="7555">
          <cell r="C7555">
            <v>1734315.689716151</v>
          </cell>
        </row>
        <row r="7556">
          <cell r="C7556">
            <v>522072.9951144114</v>
          </cell>
        </row>
        <row r="7557">
          <cell r="C7557">
            <v>895807.82707532973</v>
          </cell>
        </row>
        <row r="7558">
          <cell r="C7558">
            <v>471856.60588433</v>
          </cell>
        </row>
        <row r="7559">
          <cell r="C7559">
            <v>2407561.8332283497</v>
          </cell>
        </row>
        <row r="7560">
          <cell r="C7560">
            <v>455475.70022167987</v>
          </cell>
        </row>
        <row r="7561">
          <cell r="C7561">
            <v>701350.84050148632</v>
          </cell>
        </row>
        <row r="7562">
          <cell r="C7562">
            <v>720716.51560150879</v>
          </cell>
        </row>
        <row r="7563">
          <cell r="C7563">
            <v>969538.01414382563</v>
          </cell>
        </row>
        <row r="7564">
          <cell r="C7564">
            <v>1062756.5142990872</v>
          </cell>
        </row>
        <row r="7565">
          <cell r="C7565">
            <v>1294546.3191017818</v>
          </cell>
        </row>
        <row r="7566">
          <cell r="C7566">
            <v>912032.30453642958</v>
          </cell>
        </row>
        <row r="7567">
          <cell r="C7567">
            <v>1050438.4900404175</v>
          </cell>
        </row>
        <row r="7568">
          <cell r="C7568">
            <v>1172789.2104984454</v>
          </cell>
        </row>
        <row r="7569">
          <cell r="C7569">
            <v>1213175.3430341133</v>
          </cell>
        </row>
        <row r="7570">
          <cell r="C7570">
            <v>608217.24478215782</v>
          </cell>
        </row>
        <row r="7571">
          <cell r="C7571">
            <v>967815.91945814795</v>
          </cell>
        </row>
        <row r="7572">
          <cell r="C7572">
            <v>655094.25935254013</v>
          </cell>
        </row>
        <row r="7573">
          <cell r="C7573">
            <v>1965953.3298875601</v>
          </cell>
        </row>
        <row r="7574">
          <cell r="C7574">
            <v>591262.38966035983</v>
          </cell>
        </row>
        <row r="7575">
          <cell r="C7575">
            <v>1673863.7693422167</v>
          </cell>
        </row>
        <row r="7576">
          <cell r="C7576">
            <v>1171494.723775303</v>
          </cell>
        </row>
        <row r="7577">
          <cell r="C7577">
            <v>1226547.1328359216</v>
          </cell>
        </row>
        <row r="7578">
          <cell r="C7578">
            <v>1232053.3038640798</v>
          </cell>
        </row>
        <row r="7579">
          <cell r="C7579">
            <v>876765.59859818674</v>
          </cell>
        </row>
        <row r="7580">
          <cell r="C7580">
            <v>771165.26704176178</v>
          </cell>
        </row>
        <row r="7581">
          <cell r="C7581">
            <v>916531.14591314306</v>
          </cell>
        </row>
        <row r="7582">
          <cell r="C7582">
            <v>1542397.3841380347</v>
          </cell>
        </row>
        <row r="7583">
          <cell r="C7583">
            <v>2041804.4717239677</v>
          </cell>
        </row>
        <row r="7584">
          <cell r="C7584">
            <v>983857.9685939172</v>
          </cell>
        </row>
        <row r="7585">
          <cell r="C7585">
            <v>662825.72170572786</v>
          </cell>
        </row>
        <row r="7586">
          <cell r="C7586">
            <v>643633.9445076182</v>
          </cell>
        </row>
        <row r="7587">
          <cell r="C7587">
            <v>1228842.8621961654</v>
          </cell>
        </row>
        <row r="7588">
          <cell r="C7588">
            <v>1856588.8867350691</v>
          </cell>
        </row>
        <row r="7589">
          <cell r="C7589">
            <v>635738.04512031539</v>
          </cell>
        </row>
        <row r="7590">
          <cell r="C7590">
            <v>1196357.2192827798</v>
          </cell>
        </row>
        <row r="7591">
          <cell r="C7591">
            <v>1509447.7343494003</v>
          </cell>
        </row>
        <row r="7592">
          <cell r="C7592">
            <v>875929.52004514879</v>
          </cell>
        </row>
        <row r="7593">
          <cell r="C7593">
            <v>1008358.9678234551</v>
          </cell>
        </row>
        <row r="7594">
          <cell r="C7594">
            <v>1554638.1311637901</v>
          </cell>
        </row>
        <row r="7595">
          <cell r="C7595">
            <v>1115497.7854030144</v>
          </cell>
        </row>
        <row r="7596">
          <cell r="C7596">
            <v>897503.93579450669</v>
          </cell>
        </row>
        <row r="7597">
          <cell r="C7597">
            <v>997044.66798476642</v>
          </cell>
        </row>
        <row r="7598">
          <cell r="C7598">
            <v>1023282.4589132643</v>
          </cell>
        </row>
        <row r="7599">
          <cell r="C7599">
            <v>1085738.5640417922</v>
          </cell>
        </row>
        <row r="7600">
          <cell r="C7600">
            <v>851692.85567272617</v>
          </cell>
        </row>
        <row r="7601">
          <cell r="C7601">
            <v>840146.92172062572</v>
          </cell>
        </row>
        <row r="7602">
          <cell r="C7602">
            <v>643048.87171498733</v>
          </cell>
        </row>
        <row r="7603">
          <cell r="C7603">
            <v>1190829.3494839773</v>
          </cell>
        </row>
        <row r="7604">
          <cell r="C7604">
            <v>1197041.0163370904</v>
          </cell>
        </row>
        <row r="7605">
          <cell r="C7605">
            <v>676136.07971823844</v>
          </cell>
        </row>
        <row r="7606">
          <cell r="C7606">
            <v>787536.36527199089</v>
          </cell>
        </row>
        <row r="7607">
          <cell r="C7607">
            <v>554661.48479651392</v>
          </cell>
        </row>
        <row r="7608">
          <cell r="C7608">
            <v>850639.35269193759</v>
          </cell>
        </row>
        <row r="7609">
          <cell r="C7609">
            <v>1520966.5543690401</v>
          </cell>
        </row>
        <row r="7610">
          <cell r="C7610">
            <v>1734061.0722808749</v>
          </cell>
        </row>
        <row r="7611">
          <cell r="C7611">
            <v>1064732.2581067411</v>
          </cell>
        </row>
        <row r="7612">
          <cell r="C7612">
            <v>790737.40934736549</v>
          </cell>
        </row>
        <row r="7613">
          <cell r="C7613">
            <v>1169821.743496099</v>
          </cell>
        </row>
        <row r="7614">
          <cell r="C7614">
            <v>696464.1183696267</v>
          </cell>
        </row>
        <row r="7615">
          <cell r="C7615">
            <v>1072760.5790303801</v>
          </cell>
        </row>
        <row r="7616">
          <cell r="C7616">
            <v>1245354.1986922896</v>
          </cell>
        </row>
        <row r="7617">
          <cell r="C7617">
            <v>242078.48979121773</v>
          </cell>
        </row>
        <row r="7618">
          <cell r="C7618">
            <v>1001012.2035555589</v>
          </cell>
        </row>
        <row r="7619">
          <cell r="C7619">
            <v>1372879.4254255667</v>
          </cell>
        </row>
        <row r="7620">
          <cell r="C7620">
            <v>176993.54658666917</v>
          </cell>
        </row>
        <row r="7621">
          <cell r="C7621">
            <v>14590.43187943229</v>
          </cell>
        </row>
        <row r="7622">
          <cell r="C7622">
            <v>975547.34161574568</v>
          </cell>
        </row>
        <row r="7623">
          <cell r="C7623">
            <v>1265287.185494585</v>
          </cell>
        </row>
        <row r="7624">
          <cell r="C7624">
            <v>1304224.6074107555</v>
          </cell>
        </row>
        <row r="7625">
          <cell r="C7625">
            <v>936647.49161357188</v>
          </cell>
        </row>
        <row r="7626">
          <cell r="C7626">
            <v>1427429.9679084066</v>
          </cell>
        </row>
        <row r="7627">
          <cell r="C7627">
            <v>541797.55584697565</v>
          </cell>
        </row>
        <row r="7628">
          <cell r="C7628">
            <v>1137883.0995578596</v>
          </cell>
        </row>
        <row r="7629">
          <cell r="C7629">
            <v>891671.42992864852</v>
          </cell>
        </row>
        <row r="7630">
          <cell r="C7630">
            <v>1019011.9696935432</v>
          </cell>
        </row>
        <row r="7631">
          <cell r="C7631">
            <v>1128592.3134269547</v>
          </cell>
        </row>
        <row r="7632">
          <cell r="C7632">
            <v>982294.9389193973</v>
          </cell>
        </row>
        <row r="7633">
          <cell r="C7633">
            <v>1050158.6328212263</v>
          </cell>
        </row>
        <row r="7634">
          <cell r="C7634">
            <v>411164.03016695869</v>
          </cell>
        </row>
        <row r="7635">
          <cell r="C7635">
            <v>1688080.6845199624</v>
          </cell>
        </row>
        <row r="7636">
          <cell r="C7636">
            <v>1605411.9541386713</v>
          </cell>
        </row>
        <row r="7637">
          <cell r="C7637">
            <v>1509437.5721172397</v>
          </cell>
        </row>
        <row r="7638">
          <cell r="C7638">
            <v>1459450.201153375</v>
          </cell>
        </row>
        <row r="7639">
          <cell r="C7639">
            <v>1233295.8502321825</v>
          </cell>
        </row>
        <row r="7640">
          <cell r="C7640">
            <v>-58963.512143576052</v>
          </cell>
        </row>
        <row r="7641">
          <cell r="C7641">
            <v>437562.90914276999</v>
          </cell>
        </row>
        <row r="7642">
          <cell r="C7642">
            <v>599774.80816559959</v>
          </cell>
        </row>
        <row r="7643">
          <cell r="C7643">
            <v>1141098.8311667459</v>
          </cell>
        </row>
        <row r="7644">
          <cell r="C7644">
            <v>1408851.3188908044</v>
          </cell>
        </row>
        <row r="7645">
          <cell r="C7645">
            <v>577199.76360993995</v>
          </cell>
        </row>
        <row r="7646">
          <cell r="C7646">
            <v>1390332.0583944328</v>
          </cell>
        </row>
        <row r="7647">
          <cell r="C7647">
            <v>1215389.6914558262</v>
          </cell>
        </row>
        <row r="7648">
          <cell r="C7648">
            <v>787273.83573514456</v>
          </cell>
        </row>
        <row r="7649">
          <cell r="C7649">
            <v>1167693.0078663058</v>
          </cell>
        </row>
        <row r="7650">
          <cell r="C7650">
            <v>1191129.1602894671</v>
          </cell>
        </row>
        <row r="7651">
          <cell r="C7651">
            <v>876361.15004064306</v>
          </cell>
        </row>
        <row r="7652">
          <cell r="C7652">
            <v>1644016.1955933697</v>
          </cell>
        </row>
        <row r="7653">
          <cell r="C7653">
            <v>945142.96716096695</v>
          </cell>
        </row>
        <row r="7654">
          <cell r="C7654">
            <v>1230844.2920665676</v>
          </cell>
        </row>
        <row r="7655">
          <cell r="C7655">
            <v>1119270.3222751336</v>
          </cell>
        </row>
        <row r="7656">
          <cell r="C7656">
            <v>1022292.9727864242</v>
          </cell>
        </row>
        <row r="7657">
          <cell r="C7657">
            <v>1021934.0411843836</v>
          </cell>
        </row>
        <row r="7658">
          <cell r="C7658">
            <v>2343040.8641562788</v>
          </cell>
        </row>
        <row r="7659">
          <cell r="C7659">
            <v>1349206.7561201884</v>
          </cell>
        </row>
        <row r="7660">
          <cell r="C7660">
            <v>1292996.7464511315</v>
          </cell>
        </row>
        <row r="7661">
          <cell r="C7661">
            <v>1263226.0990069662</v>
          </cell>
        </row>
        <row r="7662">
          <cell r="C7662">
            <v>1259604.7470508865</v>
          </cell>
        </row>
        <row r="7663">
          <cell r="C7663">
            <v>1421902.0228346498</v>
          </cell>
        </row>
        <row r="7664">
          <cell r="C7664">
            <v>482013.90658293298</v>
          </cell>
        </row>
        <row r="7665">
          <cell r="C7665">
            <v>1323635.7749634923</v>
          </cell>
        </row>
        <row r="7666">
          <cell r="C7666">
            <v>560783.39199254266</v>
          </cell>
        </row>
        <row r="7667">
          <cell r="C7667">
            <v>1150008.2045130227</v>
          </cell>
        </row>
        <row r="7668">
          <cell r="C7668">
            <v>813504.02702763933</v>
          </cell>
        </row>
        <row r="7669">
          <cell r="C7669">
            <v>1373276.9371607064</v>
          </cell>
        </row>
        <row r="7670">
          <cell r="C7670">
            <v>931671.21070526016</v>
          </cell>
        </row>
        <row r="7671">
          <cell r="C7671">
            <v>1157248.5037084976</v>
          </cell>
        </row>
        <row r="7672">
          <cell r="C7672">
            <v>1140608.8749926093</v>
          </cell>
        </row>
        <row r="7673">
          <cell r="C7673">
            <v>1412217.2601435187</v>
          </cell>
        </row>
        <row r="7674">
          <cell r="C7674">
            <v>1270481.7491124393</v>
          </cell>
        </row>
        <row r="7675">
          <cell r="C7675">
            <v>1203004.6633835181</v>
          </cell>
        </row>
        <row r="7676">
          <cell r="C7676">
            <v>1007592.7272690325</v>
          </cell>
        </row>
        <row r="7677">
          <cell r="C7677">
            <v>229838.43646558595</v>
          </cell>
        </row>
        <row r="7678">
          <cell r="C7678">
            <v>826200.78471241309</v>
          </cell>
        </row>
        <row r="7679">
          <cell r="C7679">
            <v>667426.23360115895</v>
          </cell>
        </row>
        <row r="7680">
          <cell r="C7680">
            <v>838093.93083193968</v>
          </cell>
        </row>
        <row r="7681">
          <cell r="C7681">
            <v>990796.59054824489</v>
          </cell>
        </row>
        <row r="7682">
          <cell r="C7682">
            <v>453732.01853208011</v>
          </cell>
        </row>
        <row r="7683">
          <cell r="C7683">
            <v>1918717.9070440657</v>
          </cell>
        </row>
        <row r="7684">
          <cell r="C7684">
            <v>1142398.8273486563</v>
          </cell>
        </row>
        <row r="7685">
          <cell r="C7685">
            <v>781060.37411897047</v>
          </cell>
        </row>
        <row r="7686">
          <cell r="C7686">
            <v>652545.28125878586</v>
          </cell>
        </row>
        <row r="7687">
          <cell r="C7687">
            <v>1504676.6123557745</v>
          </cell>
        </row>
        <row r="7688">
          <cell r="C7688">
            <v>587413.77605454728</v>
          </cell>
        </row>
        <row r="7689">
          <cell r="C7689">
            <v>928645.8395482807</v>
          </cell>
        </row>
        <row r="7690">
          <cell r="C7690">
            <v>1007195.1100842946</v>
          </cell>
        </row>
        <row r="7691">
          <cell r="C7691">
            <v>794652.67519855488</v>
          </cell>
        </row>
        <row r="7692">
          <cell r="C7692">
            <v>1478602.4518321184</v>
          </cell>
        </row>
        <row r="7693">
          <cell r="C7693">
            <v>460313.39661470079</v>
          </cell>
        </row>
        <row r="7694">
          <cell r="C7694">
            <v>747636.38801629457</v>
          </cell>
        </row>
        <row r="7695">
          <cell r="C7695">
            <v>796257.33143445512</v>
          </cell>
        </row>
        <row r="7696">
          <cell r="C7696">
            <v>1338695.4954753877</v>
          </cell>
        </row>
        <row r="7697">
          <cell r="C7697">
            <v>825813.81043048471</v>
          </cell>
        </row>
        <row r="7698">
          <cell r="C7698">
            <v>972240.61045756051</v>
          </cell>
        </row>
        <row r="7699">
          <cell r="C7699">
            <v>659732.41970371641</v>
          </cell>
        </row>
        <row r="7700">
          <cell r="C7700">
            <v>1788573.2637596251</v>
          </cell>
        </row>
        <row r="7701">
          <cell r="C7701">
            <v>768376.515518139</v>
          </cell>
        </row>
        <row r="7702">
          <cell r="C7702">
            <v>1063717.8543321437</v>
          </cell>
        </row>
        <row r="7703">
          <cell r="C7703">
            <v>897280.4950247138</v>
          </cell>
        </row>
        <row r="7704">
          <cell r="C7704">
            <v>610038.5773972501</v>
          </cell>
        </row>
        <row r="7705">
          <cell r="C7705">
            <v>745342.03050332284</v>
          </cell>
        </row>
        <row r="7706">
          <cell r="C7706">
            <v>817502.98923387099</v>
          </cell>
        </row>
        <row r="7707">
          <cell r="C7707">
            <v>1332791.387534389</v>
          </cell>
        </row>
        <row r="7708">
          <cell r="C7708">
            <v>1325804.4341589967</v>
          </cell>
        </row>
        <row r="7709">
          <cell r="C7709">
            <v>1030603.5221953508</v>
          </cell>
        </row>
        <row r="7710">
          <cell r="C7710">
            <v>610555.61171187344</v>
          </cell>
        </row>
        <row r="7711">
          <cell r="C7711">
            <v>1086343.7079181813</v>
          </cell>
        </row>
        <row r="7712">
          <cell r="C7712">
            <v>919640.32736071479</v>
          </cell>
        </row>
        <row r="7713">
          <cell r="C7713">
            <v>1027560.815929625</v>
          </cell>
        </row>
        <row r="7714">
          <cell r="C7714">
            <v>1126804.7478645532</v>
          </cell>
        </row>
        <row r="7715">
          <cell r="C7715">
            <v>1352201.7042475643</v>
          </cell>
        </row>
        <row r="7716">
          <cell r="C7716">
            <v>1991163.2393069586</v>
          </cell>
        </row>
        <row r="7717">
          <cell r="C7717">
            <v>16413.783168587368</v>
          </cell>
        </row>
        <row r="7718">
          <cell r="C7718">
            <v>1118166.8557917997</v>
          </cell>
        </row>
        <row r="7719">
          <cell r="C7719">
            <v>688404.84238190053</v>
          </cell>
        </row>
        <row r="7720">
          <cell r="C7720">
            <v>737331.32730107103</v>
          </cell>
        </row>
        <row r="7721">
          <cell r="C7721">
            <v>1142030.938778847</v>
          </cell>
        </row>
        <row r="7722">
          <cell r="C7722">
            <v>501726.69004280982</v>
          </cell>
        </row>
        <row r="7723">
          <cell r="C7723">
            <v>855104.53659894725</v>
          </cell>
        </row>
        <row r="7724">
          <cell r="C7724">
            <v>685413.01298075635</v>
          </cell>
        </row>
        <row r="7725">
          <cell r="C7725">
            <v>1334424.4066053096</v>
          </cell>
        </row>
        <row r="7726">
          <cell r="C7726">
            <v>1395798.2098411745</v>
          </cell>
        </row>
        <row r="7727">
          <cell r="C7727">
            <v>1155298.2684801864</v>
          </cell>
        </row>
        <row r="7728">
          <cell r="C7728">
            <v>657575.91146254842</v>
          </cell>
        </row>
        <row r="7729">
          <cell r="C7729">
            <v>164141.14095398039</v>
          </cell>
        </row>
        <row r="7730">
          <cell r="C7730">
            <v>1423095.9651902316</v>
          </cell>
        </row>
        <row r="7731">
          <cell r="C7731">
            <v>1528433.4433911897</v>
          </cell>
        </row>
        <row r="7732">
          <cell r="C7732">
            <v>1233813.3795040182</v>
          </cell>
        </row>
        <row r="7733">
          <cell r="C7733">
            <v>963977.39994154498</v>
          </cell>
        </row>
        <row r="7734">
          <cell r="C7734">
            <v>183524.43813145405</v>
          </cell>
        </row>
        <row r="7735">
          <cell r="C7735">
            <v>1114270.618508253</v>
          </cell>
        </row>
        <row r="7736">
          <cell r="C7736">
            <v>831139.78043063823</v>
          </cell>
        </row>
        <row r="7737">
          <cell r="C7737">
            <v>915886.56965862273</v>
          </cell>
        </row>
        <row r="7738">
          <cell r="C7738">
            <v>1378855.2201669728</v>
          </cell>
        </row>
        <row r="7739">
          <cell r="C7739">
            <v>1229138.2045584263</v>
          </cell>
        </row>
        <row r="7740">
          <cell r="C7740">
            <v>865541.62805809069</v>
          </cell>
        </row>
        <row r="7741">
          <cell r="C7741">
            <v>231304.59105021448</v>
          </cell>
        </row>
        <row r="7742">
          <cell r="C7742">
            <v>1240429.373866386</v>
          </cell>
        </row>
        <row r="7743">
          <cell r="C7743">
            <v>1106209.9759095819</v>
          </cell>
        </row>
        <row r="7744">
          <cell r="C7744">
            <v>847486.28909707046</v>
          </cell>
        </row>
        <row r="7745">
          <cell r="C7745">
            <v>1091125.259359397</v>
          </cell>
        </row>
        <row r="7746">
          <cell r="C7746">
            <v>995866.00190108165</v>
          </cell>
        </row>
        <row r="7747">
          <cell r="C7747">
            <v>905298.87727604248</v>
          </cell>
        </row>
        <row r="7748">
          <cell r="C7748">
            <v>1188352.0801988901</v>
          </cell>
        </row>
        <row r="7749">
          <cell r="C7749">
            <v>244366.86593770632</v>
          </cell>
        </row>
        <row r="7750">
          <cell r="C7750">
            <v>912738.86472682236</v>
          </cell>
        </row>
        <row r="7751">
          <cell r="C7751">
            <v>1190518.1316693975</v>
          </cell>
        </row>
        <row r="7752">
          <cell r="C7752">
            <v>1239255.9621071403</v>
          </cell>
        </row>
        <row r="7753">
          <cell r="C7753">
            <v>955123.91423696885</v>
          </cell>
        </row>
        <row r="7754">
          <cell r="C7754">
            <v>1250524.9876666467</v>
          </cell>
        </row>
        <row r="7755">
          <cell r="C7755">
            <v>1393684.0014460678</v>
          </cell>
        </row>
        <row r="7756">
          <cell r="C7756">
            <v>1484151.0646681748</v>
          </cell>
        </row>
        <row r="7757">
          <cell r="C7757">
            <v>762720.19203913747</v>
          </cell>
        </row>
        <row r="7758">
          <cell r="C7758">
            <v>945140.707671443</v>
          </cell>
        </row>
        <row r="7759">
          <cell r="C7759">
            <v>1408873.0925915793</v>
          </cell>
        </row>
        <row r="7760">
          <cell r="C7760">
            <v>1295028.9235403431</v>
          </cell>
        </row>
        <row r="7761">
          <cell r="C7761">
            <v>887268.30033542193</v>
          </cell>
        </row>
        <row r="7762">
          <cell r="C7762">
            <v>1361703.8171877924</v>
          </cell>
        </row>
        <row r="7763">
          <cell r="C7763">
            <v>789992.38830717129</v>
          </cell>
        </row>
        <row r="7764">
          <cell r="C7764">
            <v>623324.80541984923</v>
          </cell>
        </row>
        <row r="7765">
          <cell r="C7765">
            <v>1238748.427129495</v>
          </cell>
        </row>
        <row r="7766">
          <cell r="C7766">
            <v>793544.60807364434</v>
          </cell>
        </row>
        <row r="7767">
          <cell r="C7767">
            <v>513726.17569754185</v>
          </cell>
        </row>
        <row r="7768">
          <cell r="C7768">
            <v>1350687.86575431</v>
          </cell>
        </row>
        <row r="7769">
          <cell r="C7769">
            <v>1403554.9469514424</v>
          </cell>
        </row>
        <row r="7770">
          <cell r="C7770">
            <v>1139862.7335212315</v>
          </cell>
        </row>
        <row r="7771">
          <cell r="C7771">
            <v>722383.27092809475</v>
          </cell>
        </row>
        <row r="7772">
          <cell r="C7772">
            <v>1707150.9384546662</v>
          </cell>
        </row>
        <row r="7773">
          <cell r="C7773">
            <v>578373.54779139953</v>
          </cell>
        </row>
        <row r="7774">
          <cell r="C7774">
            <v>621141.75357096479</v>
          </cell>
        </row>
        <row r="7775">
          <cell r="C7775">
            <v>1257418.1091114022</v>
          </cell>
        </row>
        <row r="7776">
          <cell r="C7776">
            <v>1848810.5757275543</v>
          </cell>
        </row>
        <row r="7777">
          <cell r="C7777">
            <v>649841.08303428325</v>
          </cell>
        </row>
        <row r="7778">
          <cell r="C7778">
            <v>1248116.6659869952</v>
          </cell>
        </row>
        <row r="7779">
          <cell r="C7779">
            <v>1394861.3747499324</v>
          </cell>
        </row>
        <row r="7780">
          <cell r="C7780">
            <v>1434982.1483892174</v>
          </cell>
        </row>
        <row r="7781">
          <cell r="C7781">
            <v>1036291.8931125775</v>
          </cell>
        </row>
        <row r="7782">
          <cell r="C7782">
            <v>733352.45277150371</v>
          </cell>
        </row>
        <row r="7783">
          <cell r="C7783">
            <v>1239832.5740135505</v>
          </cell>
        </row>
        <row r="7784">
          <cell r="C7784">
            <v>908951.85692253103</v>
          </cell>
        </row>
        <row r="7785">
          <cell r="C7785">
            <v>909761.74478538206</v>
          </cell>
        </row>
        <row r="7786">
          <cell r="C7786">
            <v>943231.81626010546</v>
          </cell>
        </row>
        <row r="7787">
          <cell r="C7787">
            <v>1184859.808320943</v>
          </cell>
        </row>
        <row r="7788">
          <cell r="C7788">
            <v>1617821.3243409866</v>
          </cell>
        </row>
        <row r="7789">
          <cell r="C7789">
            <v>1053678.3964689285</v>
          </cell>
        </row>
        <row r="7790">
          <cell r="C7790">
            <v>1223313.9907717446</v>
          </cell>
        </row>
        <row r="7791">
          <cell r="C7791">
            <v>1020883.226890072</v>
          </cell>
        </row>
        <row r="7792">
          <cell r="C7792">
            <v>944571.28720875666</v>
          </cell>
        </row>
        <row r="7793">
          <cell r="C7793">
            <v>1237671.6357294149</v>
          </cell>
        </row>
        <row r="7794">
          <cell r="C7794">
            <v>1132767.1602385419</v>
          </cell>
        </row>
        <row r="7795">
          <cell r="C7795">
            <v>709478.55773023947</v>
          </cell>
        </row>
        <row r="7796">
          <cell r="C7796">
            <v>1594576.5956090265</v>
          </cell>
        </row>
        <row r="7797">
          <cell r="C7797">
            <v>1274861.0484984678</v>
          </cell>
        </row>
        <row r="7798">
          <cell r="C7798">
            <v>1488403.6654312864</v>
          </cell>
        </row>
        <row r="7799">
          <cell r="C7799">
            <v>1386850.4471681472</v>
          </cell>
        </row>
        <row r="7800">
          <cell r="C7800">
            <v>1323371.4859203468</v>
          </cell>
        </row>
        <row r="7801">
          <cell r="C7801">
            <v>902516.65856461576</v>
          </cell>
        </row>
        <row r="7802">
          <cell r="C7802">
            <v>1182199.9208798902</v>
          </cell>
        </row>
        <row r="7803">
          <cell r="C7803">
            <v>731911.23240770504</v>
          </cell>
        </row>
        <row r="7804">
          <cell r="C7804">
            <v>1404980.806590593</v>
          </cell>
        </row>
        <row r="7805">
          <cell r="C7805">
            <v>841298.9792863538</v>
          </cell>
        </row>
        <row r="7806">
          <cell r="C7806">
            <v>701901.27381979371</v>
          </cell>
        </row>
        <row r="7807">
          <cell r="C7807">
            <v>870234.46008791495</v>
          </cell>
        </row>
        <row r="7808">
          <cell r="C7808">
            <v>945040.61009955395</v>
          </cell>
        </row>
        <row r="7809">
          <cell r="C7809">
            <v>985707.4613895549</v>
          </cell>
        </row>
        <row r="7810">
          <cell r="C7810">
            <v>1220309.9981114904</v>
          </cell>
        </row>
        <row r="7811">
          <cell r="C7811">
            <v>1032712.661956334</v>
          </cell>
        </row>
        <row r="7812">
          <cell r="C7812">
            <v>1257521.9737787184</v>
          </cell>
        </row>
        <row r="7813">
          <cell r="C7813">
            <v>56302.670479617431</v>
          </cell>
        </row>
        <row r="7814">
          <cell r="C7814">
            <v>1088481.474359619</v>
          </cell>
        </row>
        <row r="7815">
          <cell r="C7815">
            <v>1551839.5196381125</v>
          </cell>
        </row>
        <row r="7816">
          <cell r="C7816">
            <v>1474059.3695286685</v>
          </cell>
        </row>
        <row r="7817">
          <cell r="C7817">
            <v>1447980.9826781689</v>
          </cell>
        </row>
        <row r="7818">
          <cell r="C7818">
            <v>1236745.2965496155</v>
          </cell>
        </row>
        <row r="7819">
          <cell r="C7819">
            <v>1051105.950265957</v>
          </cell>
        </row>
        <row r="7820">
          <cell r="C7820">
            <v>806317.09616421466</v>
          </cell>
        </row>
        <row r="7821">
          <cell r="C7821">
            <v>1051088.8156791127</v>
          </cell>
        </row>
        <row r="7822">
          <cell r="C7822">
            <v>1730427.2868363627</v>
          </cell>
        </row>
        <row r="7823">
          <cell r="C7823">
            <v>52761.786821221816</v>
          </cell>
        </row>
        <row r="7824">
          <cell r="C7824">
            <v>1181370.544320025</v>
          </cell>
        </row>
        <row r="7825">
          <cell r="C7825">
            <v>925272.89860271115</v>
          </cell>
        </row>
        <row r="7826">
          <cell r="C7826">
            <v>883382.30992794491</v>
          </cell>
        </row>
        <row r="7827">
          <cell r="C7827">
            <v>1138601.2120107033</v>
          </cell>
        </row>
        <row r="7828">
          <cell r="C7828">
            <v>1282019.7428298928</v>
          </cell>
        </row>
        <row r="7829">
          <cell r="C7829">
            <v>880700.54435937351</v>
          </cell>
        </row>
        <row r="7830">
          <cell r="C7830">
            <v>624743.14888983092</v>
          </cell>
        </row>
        <row r="7831">
          <cell r="C7831">
            <v>793454.23539215862</v>
          </cell>
        </row>
        <row r="7832">
          <cell r="C7832">
            <v>1194416.7127042995</v>
          </cell>
        </row>
        <row r="7833">
          <cell r="C7833">
            <v>787414.62666999036</v>
          </cell>
        </row>
        <row r="7834">
          <cell r="C7834">
            <v>1106542.8342284856</v>
          </cell>
        </row>
        <row r="7835">
          <cell r="C7835">
            <v>226451.89531892515</v>
          </cell>
        </row>
        <row r="7836">
          <cell r="C7836">
            <v>1332925.3252917167</v>
          </cell>
        </row>
        <row r="7837">
          <cell r="C7837">
            <v>1017878.3323549861</v>
          </cell>
        </row>
        <row r="7838">
          <cell r="C7838">
            <v>1146097.5464159641</v>
          </cell>
        </row>
        <row r="7839">
          <cell r="C7839">
            <v>1356324.0020379238</v>
          </cell>
        </row>
        <row r="7840">
          <cell r="C7840">
            <v>410559.74008436955</v>
          </cell>
        </row>
        <row r="7841">
          <cell r="C7841">
            <v>732681.99957452482</v>
          </cell>
        </row>
        <row r="7842">
          <cell r="C7842">
            <v>1119057.9574042007</v>
          </cell>
        </row>
        <row r="7843">
          <cell r="C7843">
            <v>1104741.071916926</v>
          </cell>
        </row>
        <row r="7844">
          <cell r="C7844">
            <v>1274995.7895900568</v>
          </cell>
        </row>
        <row r="7845">
          <cell r="C7845">
            <v>1649650.0936123042</v>
          </cell>
        </row>
        <row r="7846">
          <cell r="C7846">
            <v>1111228.1600668165</v>
          </cell>
        </row>
        <row r="7847">
          <cell r="C7847">
            <v>1100914.5902075088</v>
          </cell>
        </row>
        <row r="7848">
          <cell r="C7848">
            <v>1517210.4694410725</v>
          </cell>
        </row>
        <row r="7849">
          <cell r="C7849">
            <v>1215395.5335715346</v>
          </cell>
        </row>
        <row r="7850">
          <cell r="C7850">
            <v>824977.29928423383</v>
          </cell>
        </row>
        <row r="7851">
          <cell r="C7851">
            <v>1281430.9171537245</v>
          </cell>
        </row>
        <row r="7852">
          <cell r="C7852">
            <v>1327927.1632727371</v>
          </cell>
        </row>
        <row r="7853">
          <cell r="C7853">
            <v>1103048.5513929615</v>
          </cell>
        </row>
        <row r="7854">
          <cell r="C7854">
            <v>1092954.2509859786</v>
          </cell>
        </row>
        <row r="7855">
          <cell r="C7855">
            <v>1174635.2212414874</v>
          </cell>
        </row>
        <row r="7856">
          <cell r="C7856">
            <v>357230.57910865103</v>
          </cell>
        </row>
        <row r="7857">
          <cell r="C7857">
            <v>1101804.4953399308</v>
          </cell>
        </row>
        <row r="7858">
          <cell r="C7858">
            <v>806415.81501533452</v>
          </cell>
        </row>
        <row r="7859">
          <cell r="C7859">
            <v>1391206.0599025185</v>
          </cell>
        </row>
        <row r="7860">
          <cell r="C7860">
            <v>450578.80309377715</v>
          </cell>
        </row>
        <row r="7861">
          <cell r="C7861">
            <v>1098976.109269903</v>
          </cell>
        </row>
        <row r="7862">
          <cell r="C7862">
            <v>251586.05819150433</v>
          </cell>
        </row>
        <row r="7863">
          <cell r="C7863">
            <v>578206.66180009348</v>
          </cell>
        </row>
        <row r="7864">
          <cell r="C7864">
            <v>995476.8111162252</v>
          </cell>
        </row>
        <row r="7865">
          <cell r="C7865">
            <v>1113505.6664502979</v>
          </cell>
        </row>
        <row r="7866">
          <cell r="C7866">
            <v>390529.75646552059</v>
          </cell>
        </row>
        <row r="7867">
          <cell r="C7867">
            <v>888896.52072323824</v>
          </cell>
        </row>
        <row r="7868">
          <cell r="C7868">
            <v>1227778.2208043057</v>
          </cell>
        </row>
        <row r="7869">
          <cell r="C7869">
            <v>1060854.1102747363</v>
          </cell>
        </row>
        <row r="7870">
          <cell r="C7870">
            <v>386305.99968925305</v>
          </cell>
        </row>
        <row r="7871">
          <cell r="C7871">
            <v>1551628.7800996215</v>
          </cell>
        </row>
        <row r="7872">
          <cell r="C7872">
            <v>1424280.0084331059</v>
          </cell>
        </row>
        <row r="7873">
          <cell r="C7873">
            <v>722461.69560529164</v>
          </cell>
        </row>
        <row r="7874">
          <cell r="C7874">
            <v>675626.69710923207</v>
          </cell>
        </row>
        <row r="7875">
          <cell r="C7875">
            <v>1165666.1988692891</v>
          </cell>
        </row>
        <row r="7876">
          <cell r="C7876">
            <v>1059745.6122939789</v>
          </cell>
        </row>
        <row r="7877">
          <cell r="C7877">
            <v>1146737.8588633412</v>
          </cell>
        </row>
        <row r="7878">
          <cell r="C7878">
            <v>473886.51430348156</v>
          </cell>
        </row>
        <row r="7879">
          <cell r="C7879">
            <v>918046.79435601388</v>
          </cell>
        </row>
        <row r="7880">
          <cell r="C7880">
            <v>802264.67101369309</v>
          </cell>
        </row>
        <row r="7881">
          <cell r="C7881">
            <v>516772.47010721063</v>
          </cell>
        </row>
        <row r="7882">
          <cell r="C7882">
            <v>1290511.5616804557</v>
          </cell>
        </row>
        <row r="7883">
          <cell r="C7883">
            <v>1641164.3791239844</v>
          </cell>
        </row>
        <row r="7884">
          <cell r="C7884">
            <v>1747079.2317869498</v>
          </cell>
        </row>
        <row r="7885">
          <cell r="C7885">
            <v>1427418.3662011877</v>
          </cell>
        </row>
        <row r="7886">
          <cell r="C7886">
            <v>1000805.5679490151</v>
          </cell>
        </row>
        <row r="7887">
          <cell r="C7887">
            <v>1005941.8727264587</v>
          </cell>
        </row>
        <row r="7888">
          <cell r="C7888">
            <v>1228150.3871236937</v>
          </cell>
        </row>
        <row r="7889">
          <cell r="C7889">
            <v>981653.79604619869</v>
          </cell>
        </row>
        <row r="7890">
          <cell r="C7890">
            <v>94075.79644051427</v>
          </cell>
        </row>
        <row r="7891">
          <cell r="C7891">
            <v>1017396.4982150745</v>
          </cell>
        </row>
        <row r="7892">
          <cell r="C7892">
            <v>952996.0883520795</v>
          </cell>
        </row>
        <row r="7893">
          <cell r="C7893">
            <v>1253199.1034963825</v>
          </cell>
        </row>
        <row r="7894">
          <cell r="C7894">
            <v>521470.92088309763</v>
          </cell>
        </row>
        <row r="7895">
          <cell r="C7895">
            <v>936419.16322936211</v>
          </cell>
        </row>
        <row r="7896">
          <cell r="C7896">
            <v>1113501.4703906218</v>
          </cell>
        </row>
        <row r="7897">
          <cell r="C7897">
            <v>628535.46041601105</v>
          </cell>
        </row>
        <row r="7898">
          <cell r="C7898">
            <v>1323444.6896167893</v>
          </cell>
        </row>
        <row r="7899">
          <cell r="C7899">
            <v>1302504.5009212715</v>
          </cell>
        </row>
        <row r="7900">
          <cell r="C7900">
            <v>986550.904282114</v>
          </cell>
        </row>
        <row r="7901">
          <cell r="C7901">
            <v>2382482.9650692679</v>
          </cell>
        </row>
        <row r="7902">
          <cell r="C7902">
            <v>811016.58478652488</v>
          </cell>
        </row>
        <row r="7903">
          <cell r="C7903">
            <v>727405.17863778677</v>
          </cell>
        </row>
        <row r="7904">
          <cell r="C7904">
            <v>1098803.0836123433</v>
          </cell>
        </row>
        <row r="7905">
          <cell r="C7905">
            <v>1153753.4906829225</v>
          </cell>
        </row>
        <row r="7906">
          <cell r="C7906">
            <v>1210381.6853451049</v>
          </cell>
        </row>
        <row r="7907">
          <cell r="C7907">
            <v>1226065.492207041</v>
          </cell>
        </row>
        <row r="7908">
          <cell r="C7908">
            <v>1927289.1561073437</v>
          </cell>
        </row>
        <row r="7909">
          <cell r="C7909">
            <v>1197730.0643096063</v>
          </cell>
        </row>
        <row r="7910">
          <cell r="C7910">
            <v>701760.38720289478</v>
          </cell>
        </row>
        <row r="7911">
          <cell r="C7911">
            <v>563557.30990228523</v>
          </cell>
        </row>
        <row r="7912">
          <cell r="C7912">
            <v>1791131.5924125649</v>
          </cell>
        </row>
        <row r="7913">
          <cell r="C7913">
            <v>707358.37948082213</v>
          </cell>
        </row>
        <row r="7914">
          <cell r="C7914">
            <v>1152608.6628740497</v>
          </cell>
        </row>
        <row r="7915">
          <cell r="C7915">
            <v>1024133.5955262326</v>
          </cell>
        </row>
        <row r="7916">
          <cell r="C7916">
            <v>838039.27100591897</v>
          </cell>
        </row>
        <row r="7917">
          <cell r="C7917">
            <v>976316.90457558515</v>
          </cell>
        </row>
        <row r="7918">
          <cell r="C7918">
            <v>267244.46509455156</v>
          </cell>
        </row>
        <row r="7919">
          <cell r="C7919">
            <v>1332404.4267916915</v>
          </cell>
        </row>
        <row r="7920">
          <cell r="C7920">
            <v>586702.53909026226</v>
          </cell>
        </row>
        <row r="7921">
          <cell r="C7921">
            <v>862931.66463506059</v>
          </cell>
        </row>
        <row r="7922">
          <cell r="C7922">
            <v>401475.78671043809</v>
          </cell>
        </row>
        <row r="7923">
          <cell r="C7923">
            <v>805176.80622842535</v>
          </cell>
        </row>
        <row r="7924">
          <cell r="C7924">
            <v>458515.33343864209</v>
          </cell>
        </row>
        <row r="7925">
          <cell r="C7925">
            <v>1414000.8450669504</v>
          </cell>
        </row>
        <row r="7926">
          <cell r="C7926">
            <v>1060915.8750048296</v>
          </cell>
        </row>
        <row r="7927">
          <cell r="C7927">
            <v>1160745.475383366</v>
          </cell>
        </row>
        <row r="7928">
          <cell r="C7928">
            <v>1210565.1670082726</v>
          </cell>
        </row>
        <row r="7929">
          <cell r="C7929">
            <v>1151519.3949891813</v>
          </cell>
        </row>
        <row r="7930">
          <cell r="C7930">
            <v>1167652.0255453584</v>
          </cell>
        </row>
        <row r="7931">
          <cell r="C7931">
            <v>1368810.0635126187</v>
          </cell>
        </row>
        <row r="7932">
          <cell r="C7932">
            <v>884360.81105400424</v>
          </cell>
        </row>
        <row r="7933">
          <cell r="C7933">
            <v>1573322.5064312755</v>
          </cell>
        </row>
        <row r="7934">
          <cell r="C7934">
            <v>923516.39787818212</v>
          </cell>
        </row>
        <row r="7935">
          <cell r="C7935">
            <v>992673.18690731446</v>
          </cell>
        </row>
        <row r="7936">
          <cell r="C7936">
            <v>1031726.5916210938</v>
          </cell>
        </row>
        <row r="7937">
          <cell r="C7937">
            <v>1172399.3964739896</v>
          </cell>
        </row>
        <row r="7938">
          <cell r="C7938">
            <v>1142758.1700183514</v>
          </cell>
        </row>
        <row r="7939">
          <cell r="C7939">
            <v>1253203.2378824041</v>
          </cell>
        </row>
        <row r="7940">
          <cell r="C7940">
            <v>516286.50359432912</v>
          </cell>
        </row>
        <row r="7941">
          <cell r="C7941">
            <v>701388.72800251306</v>
          </cell>
        </row>
        <row r="7942">
          <cell r="C7942">
            <v>920767.65041563404</v>
          </cell>
        </row>
        <row r="7943">
          <cell r="C7943">
            <v>773915.20139556716</v>
          </cell>
        </row>
        <row r="7944">
          <cell r="C7944">
            <v>428051.18013437046</v>
          </cell>
        </row>
        <row r="7945">
          <cell r="C7945">
            <v>93463.184066393529</v>
          </cell>
        </row>
        <row r="7946">
          <cell r="C7946">
            <v>947690.80967366369</v>
          </cell>
        </row>
        <row r="7947">
          <cell r="C7947">
            <v>1195966.0191728366</v>
          </cell>
        </row>
        <row r="7948">
          <cell r="C7948">
            <v>1256560.6570065345</v>
          </cell>
        </row>
        <row r="7949">
          <cell r="C7949">
            <v>1040987.2904423438</v>
          </cell>
        </row>
        <row r="7950">
          <cell r="C7950">
            <v>1335133.2003799235</v>
          </cell>
        </row>
        <row r="7951">
          <cell r="C7951">
            <v>1414560.9406407943</v>
          </cell>
        </row>
        <row r="7952">
          <cell r="C7952">
            <v>1094022.3531641348</v>
          </cell>
        </row>
        <row r="7953">
          <cell r="C7953">
            <v>443108.10859191057</v>
          </cell>
        </row>
        <row r="7954">
          <cell r="C7954">
            <v>872228.87849450135</v>
          </cell>
        </row>
        <row r="7955">
          <cell r="C7955">
            <v>797500.38159613393</v>
          </cell>
        </row>
        <row r="7956">
          <cell r="C7956">
            <v>1064619.2543783823</v>
          </cell>
        </row>
        <row r="7957">
          <cell r="C7957">
            <v>1145344.2024654711</v>
          </cell>
        </row>
        <row r="7958">
          <cell r="C7958">
            <v>1383298.9394332541</v>
          </cell>
        </row>
        <row r="7959">
          <cell r="C7959">
            <v>1033152.7506697205</v>
          </cell>
        </row>
        <row r="7960">
          <cell r="C7960">
            <v>1008582.4151703055</v>
          </cell>
        </row>
        <row r="7961">
          <cell r="C7961">
            <v>165043.13031994528</v>
          </cell>
        </row>
        <row r="7962">
          <cell r="C7962">
            <v>1773041.6587349027</v>
          </cell>
        </row>
        <row r="7963">
          <cell r="C7963">
            <v>803462.06077060243</v>
          </cell>
        </row>
        <row r="7964">
          <cell r="C7964">
            <v>451254.61974026635</v>
          </cell>
        </row>
        <row r="7965">
          <cell r="C7965">
            <v>1232556.1441351157</v>
          </cell>
        </row>
        <row r="7966">
          <cell r="C7966">
            <v>1413792.7998572977</v>
          </cell>
        </row>
        <row r="7967">
          <cell r="C7967">
            <v>897401.95650355937</v>
          </cell>
        </row>
        <row r="7968">
          <cell r="C7968">
            <v>1357383.3813373623</v>
          </cell>
        </row>
        <row r="7969">
          <cell r="C7969">
            <v>649704.08775452687</v>
          </cell>
        </row>
        <row r="7970">
          <cell r="C7970">
            <v>946070.12775894441</v>
          </cell>
        </row>
        <row r="7971">
          <cell r="C7971">
            <v>1767985.8276978848</v>
          </cell>
        </row>
        <row r="7972">
          <cell r="C7972">
            <v>1154673.7468902199</v>
          </cell>
        </row>
        <row r="7973">
          <cell r="C7973">
            <v>372828.25205276965</v>
          </cell>
        </row>
        <row r="7974">
          <cell r="C7974">
            <v>725070.78597786883</v>
          </cell>
        </row>
        <row r="7975">
          <cell r="C7975">
            <v>527191.64080672385</v>
          </cell>
        </row>
        <row r="7976">
          <cell r="C7976">
            <v>887782.0054014601</v>
          </cell>
        </row>
        <row r="7977">
          <cell r="C7977">
            <v>1212733.3365652016</v>
          </cell>
        </row>
        <row r="7978">
          <cell r="C7978">
            <v>1152596.0226029728</v>
          </cell>
        </row>
        <row r="7979">
          <cell r="C7979">
            <v>721671.08453645464</v>
          </cell>
        </row>
        <row r="7980">
          <cell r="C7980">
            <v>885836.33346678759</v>
          </cell>
        </row>
        <row r="7981">
          <cell r="C7981">
            <v>698834.72774530924</v>
          </cell>
        </row>
        <row r="7982">
          <cell r="C7982">
            <v>1196811.5315551164</v>
          </cell>
        </row>
        <row r="7983">
          <cell r="C7983">
            <v>868252.70951048064</v>
          </cell>
        </row>
        <row r="7984">
          <cell r="C7984">
            <v>963068.8383106438</v>
          </cell>
        </row>
        <row r="7985">
          <cell r="C7985">
            <v>600977.73640599439</v>
          </cell>
        </row>
        <row r="7986">
          <cell r="C7986">
            <v>1081347.0535883405</v>
          </cell>
        </row>
        <row r="7987">
          <cell r="C7987">
            <v>1267670.5500453738</v>
          </cell>
        </row>
        <row r="7988">
          <cell r="C7988">
            <v>996677.58711894217</v>
          </cell>
        </row>
        <row r="7989">
          <cell r="C7989">
            <v>873021.92505100905</v>
          </cell>
        </row>
        <row r="7990">
          <cell r="C7990">
            <v>1258259.4149396999</v>
          </cell>
        </row>
        <row r="7991">
          <cell r="C7991">
            <v>594476.81934519985</v>
          </cell>
        </row>
        <row r="7992">
          <cell r="C7992">
            <v>680440.19930839469</v>
          </cell>
        </row>
        <row r="7993">
          <cell r="C7993">
            <v>1266900.9326462261</v>
          </cell>
        </row>
        <row r="7994">
          <cell r="C7994">
            <v>1018988.2664806689</v>
          </cell>
        </row>
        <row r="7995">
          <cell r="C7995">
            <v>1104422.0041962669</v>
          </cell>
        </row>
        <row r="7996">
          <cell r="C7996">
            <v>1121933.7677571794</v>
          </cell>
        </row>
        <row r="7997">
          <cell r="C7997">
            <v>1780570.5790968174</v>
          </cell>
        </row>
        <row r="7998">
          <cell r="C7998">
            <v>868077.45291605336</v>
          </cell>
        </row>
        <row r="7999">
          <cell r="C7999">
            <v>1082018.4443583959</v>
          </cell>
        </row>
        <row r="8000">
          <cell r="C8000">
            <v>-630253.24143027863</v>
          </cell>
        </row>
        <row r="8001">
          <cell r="C8001">
            <v>1201975.8456336262</v>
          </cell>
        </row>
        <row r="8002">
          <cell r="C8002">
            <v>1102336.3306454113</v>
          </cell>
        </row>
        <row r="8003">
          <cell r="C8003">
            <v>1539257.2718165186</v>
          </cell>
        </row>
        <row r="8004">
          <cell r="C8004">
            <v>1052673.1249252046</v>
          </cell>
        </row>
        <row r="8005">
          <cell r="C8005">
            <v>705701.52041796688</v>
          </cell>
        </row>
        <row r="8006">
          <cell r="C8006">
            <v>748435.41675033083</v>
          </cell>
        </row>
        <row r="8007">
          <cell r="C8007">
            <v>1331390.2862115009</v>
          </cell>
        </row>
        <row r="8008">
          <cell r="C8008">
            <v>973171.03875506786</v>
          </cell>
        </row>
        <row r="8009">
          <cell r="C8009">
            <v>636153.6156516301</v>
          </cell>
        </row>
        <row r="8010">
          <cell r="C8010">
            <v>1165939.2629622621</v>
          </cell>
        </row>
        <row r="8011">
          <cell r="C8011">
            <v>1348477.2295358768</v>
          </cell>
        </row>
        <row r="8012">
          <cell r="C8012">
            <v>1300696.14067942</v>
          </cell>
        </row>
        <row r="8013">
          <cell r="C8013">
            <v>910009.80158451619</v>
          </cell>
        </row>
        <row r="8014">
          <cell r="C8014">
            <v>1767468.1678990489</v>
          </cell>
        </row>
        <row r="8015">
          <cell r="C8015">
            <v>1169553.7708684613</v>
          </cell>
        </row>
        <row r="8016">
          <cell r="C8016">
            <v>800383.62719187641</v>
          </cell>
        </row>
        <row r="8017">
          <cell r="C8017">
            <v>1679276.6694819389</v>
          </cell>
        </row>
        <row r="8018">
          <cell r="C8018">
            <v>2542745.9695135448</v>
          </cell>
        </row>
        <row r="8019">
          <cell r="C8019">
            <v>740212.73990265094</v>
          </cell>
        </row>
        <row r="8020">
          <cell r="C8020">
            <v>1916738.119790999</v>
          </cell>
        </row>
        <row r="8021">
          <cell r="C8021">
            <v>1669928.9166268255</v>
          </cell>
        </row>
        <row r="8022">
          <cell r="C8022">
            <v>700316.43058637273</v>
          </cell>
        </row>
        <row r="8023">
          <cell r="C8023">
            <v>1018053.2638413508</v>
          </cell>
        </row>
        <row r="8024">
          <cell r="C8024">
            <v>943770.02103658312</v>
          </cell>
        </row>
        <row r="8025">
          <cell r="C8025">
            <v>1417486.1563577014</v>
          </cell>
        </row>
        <row r="8026">
          <cell r="C8026">
            <v>1201114.591812893</v>
          </cell>
        </row>
        <row r="8027">
          <cell r="C8027">
            <v>1296185.2917170657</v>
          </cell>
        </row>
        <row r="8028">
          <cell r="C8028">
            <v>549808.91270700609</v>
          </cell>
        </row>
        <row r="8029">
          <cell r="C8029">
            <v>1390134.8445381019</v>
          </cell>
        </row>
        <row r="8030">
          <cell r="C8030">
            <v>553882.49510963541</v>
          </cell>
        </row>
        <row r="8031">
          <cell r="C8031">
            <v>810644.96778616507</v>
          </cell>
        </row>
        <row r="8032">
          <cell r="C8032">
            <v>1490365.4340293978</v>
          </cell>
        </row>
        <row r="8033">
          <cell r="C8033">
            <v>1406735.2210231563</v>
          </cell>
        </row>
        <row r="8034">
          <cell r="C8034">
            <v>1206864.2115946123</v>
          </cell>
        </row>
        <row r="8035">
          <cell r="C8035">
            <v>1098126.8860530246</v>
          </cell>
        </row>
        <row r="8036">
          <cell r="C8036">
            <v>1134856.1839195101</v>
          </cell>
        </row>
        <row r="8037">
          <cell r="C8037">
            <v>1028543.2317814518</v>
          </cell>
        </row>
        <row r="8038">
          <cell r="C8038">
            <v>1158339.9206049768</v>
          </cell>
        </row>
        <row r="8039">
          <cell r="C8039">
            <v>933232.50839143549</v>
          </cell>
        </row>
        <row r="8040">
          <cell r="C8040">
            <v>492531.47991723521</v>
          </cell>
        </row>
        <row r="8041">
          <cell r="C8041">
            <v>1066066.0001202885</v>
          </cell>
        </row>
        <row r="8042">
          <cell r="C8042">
            <v>1161014.8967800848</v>
          </cell>
        </row>
        <row r="8043">
          <cell r="C8043">
            <v>1275165.411188859</v>
          </cell>
        </row>
        <row r="8044">
          <cell r="C8044">
            <v>1109859.8448330543</v>
          </cell>
        </row>
        <row r="8045">
          <cell r="C8045">
            <v>1538095.3930224441</v>
          </cell>
        </row>
        <row r="8046">
          <cell r="C8046">
            <v>798725.92683785106</v>
          </cell>
        </row>
        <row r="8047">
          <cell r="C8047">
            <v>1074939.7880022218</v>
          </cell>
        </row>
        <row r="8048">
          <cell r="C8048">
            <v>1270391.3990474483</v>
          </cell>
        </row>
        <row r="8049">
          <cell r="C8049">
            <v>1127694.1404359709</v>
          </cell>
        </row>
        <row r="8050">
          <cell r="C8050">
            <v>1426409.8597378645</v>
          </cell>
        </row>
        <row r="8051">
          <cell r="C8051">
            <v>1730265.738731103</v>
          </cell>
        </row>
        <row r="8052">
          <cell r="C8052">
            <v>1020487.9539898656</v>
          </cell>
        </row>
        <row r="8053">
          <cell r="C8053">
            <v>1028908.1507131886</v>
          </cell>
        </row>
        <row r="8054">
          <cell r="C8054">
            <v>948982.54222208785</v>
          </cell>
        </row>
        <row r="8055">
          <cell r="C8055">
            <v>1221433.5704052073</v>
          </cell>
        </row>
        <row r="8056">
          <cell r="C8056">
            <v>1265335.0586210398</v>
          </cell>
        </row>
        <row r="8057">
          <cell r="C8057">
            <v>869569.69123077474</v>
          </cell>
        </row>
        <row r="8058">
          <cell r="C8058">
            <v>878247.94449582463</v>
          </cell>
        </row>
        <row r="8059">
          <cell r="C8059">
            <v>1940356.5314439826</v>
          </cell>
        </row>
        <row r="8060">
          <cell r="C8060">
            <v>1071251.6476625034</v>
          </cell>
        </row>
        <row r="8061">
          <cell r="C8061">
            <v>993089.55378188682</v>
          </cell>
        </row>
        <row r="8062">
          <cell r="C8062">
            <v>727084.98957547138</v>
          </cell>
        </row>
        <row r="8063">
          <cell r="C8063">
            <v>328214.96168253885</v>
          </cell>
        </row>
        <row r="8064">
          <cell r="C8064">
            <v>1240329.5186427354</v>
          </cell>
        </row>
        <row r="8065">
          <cell r="C8065">
            <v>908133.49625276332</v>
          </cell>
        </row>
        <row r="8066">
          <cell r="C8066">
            <v>1591001.2194458051</v>
          </cell>
        </row>
        <row r="8067">
          <cell r="C8067">
            <v>911148.26288064057</v>
          </cell>
        </row>
        <row r="8068">
          <cell r="C8068">
            <v>1298155.8225851336</v>
          </cell>
        </row>
        <row r="8069">
          <cell r="C8069">
            <v>1205089.2973310675</v>
          </cell>
        </row>
        <row r="8070">
          <cell r="C8070">
            <v>966362.52437294961</v>
          </cell>
        </row>
        <row r="8071">
          <cell r="C8071">
            <v>888322.30466577783</v>
          </cell>
        </row>
        <row r="8072">
          <cell r="C8072">
            <v>972144.26064218266</v>
          </cell>
        </row>
        <row r="8073">
          <cell r="C8073">
            <v>85403.720298468834</v>
          </cell>
        </row>
        <row r="8074">
          <cell r="C8074">
            <v>-269243.87754996121</v>
          </cell>
        </row>
        <row r="8075">
          <cell r="C8075">
            <v>913207.83239034563</v>
          </cell>
        </row>
        <row r="8076">
          <cell r="C8076">
            <v>1049081.731067504</v>
          </cell>
        </row>
        <row r="8077">
          <cell r="C8077">
            <v>1035819.2925695969</v>
          </cell>
        </row>
        <row r="8078">
          <cell r="C8078">
            <v>983250.44185842923</v>
          </cell>
        </row>
        <row r="8079">
          <cell r="C8079">
            <v>1760396.4935851216</v>
          </cell>
        </row>
        <row r="8080">
          <cell r="C8080">
            <v>405136.38808350195</v>
          </cell>
        </row>
        <row r="8081">
          <cell r="C8081">
            <v>774093.89363663795</v>
          </cell>
        </row>
        <row r="8082">
          <cell r="C8082">
            <v>370869.93081624212</v>
          </cell>
        </row>
        <row r="8083">
          <cell r="C8083">
            <v>1026563.5946241042</v>
          </cell>
        </row>
        <row r="8084">
          <cell r="C8084">
            <v>2315985.0350360507</v>
          </cell>
        </row>
        <row r="8085">
          <cell r="C8085">
            <v>506634.68657374737</v>
          </cell>
        </row>
        <row r="8086">
          <cell r="C8086">
            <v>1007926.87011817</v>
          </cell>
        </row>
        <row r="8087">
          <cell r="C8087">
            <v>558499.89805407915</v>
          </cell>
        </row>
        <row r="8088">
          <cell r="C8088">
            <v>1047643.6403793597</v>
          </cell>
        </row>
        <row r="8089">
          <cell r="C8089">
            <v>939509.30476447823</v>
          </cell>
        </row>
        <row r="8090">
          <cell r="C8090">
            <v>940415.40086372825</v>
          </cell>
        </row>
        <row r="8091">
          <cell r="C8091">
            <v>799877.52053585544</v>
          </cell>
        </row>
        <row r="8092">
          <cell r="C8092">
            <v>808838.0746482606</v>
          </cell>
        </row>
        <row r="8093">
          <cell r="C8093">
            <v>132847.84746178973</v>
          </cell>
        </row>
        <row r="8094">
          <cell r="C8094">
            <v>342941.62272958411</v>
          </cell>
        </row>
        <row r="8095">
          <cell r="C8095">
            <v>1812223.9809998744</v>
          </cell>
        </row>
        <row r="8096">
          <cell r="C8096">
            <v>1555813.6957538356</v>
          </cell>
        </row>
        <row r="8097">
          <cell r="C8097">
            <v>826712.87059600698</v>
          </cell>
        </row>
        <row r="8098">
          <cell r="C8098">
            <v>957225.98848046944</v>
          </cell>
        </row>
        <row r="8099">
          <cell r="C8099">
            <v>760371.24747010344</v>
          </cell>
        </row>
        <row r="8100">
          <cell r="C8100">
            <v>1022394.7031491229</v>
          </cell>
        </row>
        <row r="8101">
          <cell r="C8101">
            <v>107634.18633062381</v>
          </cell>
        </row>
        <row r="8102">
          <cell r="C8102">
            <v>1315916.4770296065</v>
          </cell>
        </row>
        <row r="8103">
          <cell r="C8103">
            <v>1694871.2667212375</v>
          </cell>
        </row>
        <row r="8104">
          <cell r="C8104">
            <v>542099.75006370828</v>
          </cell>
        </row>
        <row r="8105">
          <cell r="C8105">
            <v>1059130.1362320064</v>
          </cell>
        </row>
        <row r="8106">
          <cell r="C8106">
            <v>749856.75197082793</v>
          </cell>
        </row>
        <row r="8107">
          <cell r="C8107">
            <v>805147.26260576549</v>
          </cell>
        </row>
        <row r="8108">
          <cell r="C8108">
            <v>2073440.5122026289</v>
          </cell>
        </row>
        <row r="8109">
          <cell r="C8109">
            <v>595137.15066545224</v>
          </cell>
        </row>
        <row r="8110">
          <cell r="C8110">
            <v>964013.68795593129</v>
          </cell>
        </row>
        <row r="8111">
          <cell r="C8111">
            <v>764475.57692311273</v>
          </cell>
        </row>
        <row r="8112">
          <cell r="C8112">
            <v>707717.38809567725</v>
          </cell>
        </row>
        <row r="8113">
          <cell r="C8113">
            <v>864980.1460432068</v>
          </cell>
        </row>
        <row r="8114">
          <cell r="C8114">
            <v>1630476.2720462205</v>
          </cell>
        </row>
        <row r="8115">
          <cell r="C8115">
            <v>1170716.667149469</v>
          </cell>
        </row>
        <row r="8116">
          <cell r="C8116">
            <v>631484.98486846336</v>
          </cell>
        </row>
        <row r="8117">
          <cell r="C8117">
            <v>832245.15904303081</v>
          </cell>
        </row>
        <row r="8118">
          <cell r="C8118">
            <v>1011381.0731755774</v>
          </cell>
        </row>
        <row r="8119">
          <cell r="C8119">
            <v>229616.9326153727</v>
          </cell>
        </row>
        <row r="8120">
          <cell r="C8120">
            <v>823192.13541911216</v>
          </cell>
        </row>
        <row r="8121">
          <cell r="C8121">
            <v>855238.73114032322</v>
          </cell>
        </row>
        <row r="8122">
          <cell r="C8122">
            <v>1211012.5720384638</v>
          </cell>
        </row>
        <row r="8123">
          <cell r="C8123">
            <v>815502.50367503613</v>
          </cell>
        </row>
        <row r="8124">
          <cell r="C8124">
            <v>1037956.2252839262</v>
          </cell>
        </row>
        <row r="8125">
          <cell r="C8125">
            <v>1144125.004722737</v>
          </cell>
        </row>
        <row r="8126">
          <cell r="C8126">
            <v>303157.45854224544</v>
          </cell>
        </row>
        <row r="8127">
          <cell r="C8127">
            <v>1093621.8781447692</v>
          </cell>
        </row>
        <row r="8128">
          <cell r="C8128">
            <v>1259077.5806664443</v>
          </cell>
        </row>
        <row r="8129">
          <cell r="C8129">
            <v>461623.10683827975</v>
          </cell>
        </row>
        <row r="8130">
          <cell r="C8130">
            <v>746415.54111688759</v>
          </cell>
        </row>
        <row r="8131">
          <cell r="C8131">
            <v>634246.19512715738</v>
          </cell>
        </row>
        <row r="8132">
          <cell r="C8132">
            <v>480871.28133077553</v>
          </cell>
        </row>
        <row r="8133">
          <cell r="C8133">
            <v>1080526.6150954103</v>
          </cell>
        </row>
        <row r="8134">
          <cell r="C8134">
            <v>1205907.6603219411</v>
          </cell>
        </row>
        <row r="8135">
          <cell r="C8135">
            <v>928189.13430023566</v>
          </cell>
        </row>
        <row r="8136">
          <cell r="C8136">
            <v>504609.71827279252</v>
          </cell>
        </row>
        <row r="8137">
          <cell r="C8137">
            <v>1137304.9148713923</v>
          </cell>
        </row>
        <row r="8138">
          <cell r="C8138">
            <v>601806.97450636129</v>
          </cell>
        </row>
        <row r="8139">
          <cell r="C8139">
            <v>729679.08395349351</v>
          </cell>
        </row>
        <row r="8140">
          <cell r="C8140">
            <v>1041207.2267439084</v>
          </cell>
        </row>
        <row r="8141">
          <cell r="C8141">
            <v>789684.45227833674</v>
          </cell>
        </row>
        <row r="8142">
          <cell r="C8142">
            <v>726720.89308422385</v>
          </cell>
        </row>
        <row r="8143">
          <cell r="C8143">
            <v>1111775.8933740077</v>
          </cell>
        </row>
        <row r="8144">
          <cell r="C8144">
            <v>834270.06741409865</v>
          </cell>
        </row>
        <row r="8145">
          <cell r="C8145">
            <v>904295.83270179795</v>
          </cell>
        </row>
        <row r="8146">
          <cell r="C8146">
            <v>1762158.0408242033</v>
          </cell>
        </row>
        <row r="8147">
          <cell r="C8147">
            <v>1072208.970702288</v>
          </cell>
        </row>
        <row r="8148">
          <cell r="C8148">
            <v>943656.44389690296</v>
          </cell>
        </row>
        <row r="8149">
          <cell r="C8149">
            <v>1229875.4408024398</v>
          </cell>
        </row>
        <row r="8150">
          <cell r="C8150">
            <v>876520.54366577568</v>
          </cell>
        </row>
        <row r="8151">
          <cell r="C8151">
            <v>36412.109329655534</v>
          </cell>
        </row>
        <row r="8152">
          <cell r="C8152">
            <v>1172248.8774259656</v>
          </cell>
        </row>
        <row r="8153">
          <cell r="C8153">
            <v>647327.79343328835</v>
          </cell>
        </row>
        <row r="8154">
          <cell r="C8154">
            <v>1082368.3737354828</v>
          </cell>
        </row>
        <row r="8155">
          <cell r="C8155">
            <v>312981.41531760886</v>
          </cell>
        </row>
        <row r="8156">
          <cell r="C8156">
            <v>915881.50643126236</v>
          </cell>
        </row>
        <row r="8157">
          <cell r="C8157">
            <v>761197.82526027004</v>
          </cell>
        </row>
        <row r="8158">
          <cell r="C8158">
            <v>1211884.8777082176</v>
          </cell>
        </row>
        <row r="8159">
          <cell r="C8159">
            <v>779196.34746732446</v>
          </cell>
        </row>
        <row r="8160">
          <cell r="C8160">
            <v>2005313.6540339687</v>
          </cell>
        </row>
        <row r="8161">
          <cell r="C8161">
            <v>1519904.6703677475</v>
          </cell>
        </row>
        <row r="8162">
          <cell r="C8162">
            <v>1310587.0792665805</v>
          </cell>
        </row>
        <row r="8163">
          <cell r="C8163">
            <v>1484271.7018037855</v>
          </cell>
        </row>
        <row r="8164">
          <cell r="C8164">
            <v>1497137.6545840257</v>
          </cell>
        </row>
        <row r="8165">
          <cell r="C8165">
            <v>444852.57588282938</v>
          </cell>
        </row>
        <row r="8166">
          <cell r="C8166">
            <v>771950.09353923728</v>
          </cell>
        </row>
        <row r="8167">
          <cell r="C8167">
            <v>1190287.8440241043</v>
          </cell>
        </row>
        <row r="8168">
          <cell r="C8168">
            <v>586014.1153025931</v>
          </cell>
        </row>
        <row r="8169">
          <cell r="C8169">
            <v>845555.53222551174</v>
          </cell>
        </row>
        <row r="8170">
          <cell r="C8170">
            <v>661169.23769270349</v>
          </cell>
        </row>
        <row r="8171">
          <cell r="C8171">
            <v>1507395.8511277149</v>
          </cell>
        </row>
        <row r="8172">
          <cell r="C8172">
            <v>679282.37953145523</v>
          </cell>
        </row>
        <row r="8173">
          <cell r="C8173">
            <v>1004860.3955926391</v>
          </cell>
        </row>
        <row r="8174">
          <cell r="C8174">
            <v>660425.93436612026</v>
          </cell>
        </row>
        <row r="8175">
          <cell r="C8175">
            <v>968039.55815637205</v>
          </cell>
        </row>
        <row r="8176">
          <cell r="C8176">
            <v>813032.48969075643</v>
          </cell>
        </row>
        <row r="8177">
          <cell r="C8177">
            <v>626347.6731565831</v>
          </cell>
        </row>
        <row r="8178">
          <cell r="C8178">
            <v>1563701.274238524</v>
          </cell>
        </row>
        <row r="8179">
          <cell r="C8179">
            <v>1407461.2194876319</v>
          </cell>
        </row>
        <row r="8180">
          <cell r="C8180">
            <v>1078521.7867987752</v>
          </cell>
        </row>
        <row r="8181">
          <cell r="C8181">
            <v>1122632.7410186694</v>
          </cell>
        </row>
        <row r="8182">
          <cell r="C8182">
            <v>309910.20688451047</v>
          </cell>
        </row>
        <row r="8183">
          <cell r="C8183">
            <v>1394945.9718439863</v>
          </cell>
        </row>
        <row r="8184">
          <cell r="C8184">
            <v>935542.48263665428</v>
          </cell>
        </row>
        <row r="8185">
          <cell r="C8185">
            <v>678869.93939750409</v>
          </cell>
        </row>
        <row r="8186">
          <cell r="C8186">
            <v>649513.32186975877</v>
          </cell>
        </row>
        <row r="8187">
          <cell r="C8187">
            <v>1531253.1601191694</v>
          </cell>
        </row>
        <row r="8188">
          <cell r="C8188">
            <v>1066740.7979166924</v>
          </cell>
        </row>
        <row r="8189">
          <cell r="C8189">
            <v>2034273.1786698657</v>
          </cell>
        </row>
        <row r="8190">
          <cell r="C8190">
            <v>1248761.2036926732</v>
          </cell>
        </row>
        <row r="8191">
          <cell r="C8191">
            <v>1172010.8150691777</v>
          </cell>
        </row>
        <row r="8192">
          <cell r="C8192">
            <v>1414475.8553067518</v>
          </cell>
        </row>
        <row r="8193">
          <cell r="C8193">
            <v>1417116.1711414261</v>
          </cell>
        </row>
        <row r="8194">
          <cell r="C8194">
            <v>1268464.8028708952</v>
          </cell>
        </row>
        <row r="8195">
          <cell r="C8195">
            <v>639330.28367651522</v>
          </cell>
        </row>
        <row r="8196">
          <cell r="C8196">
            <v>1304644.4193579997</v>
          </cell>
        </row>
        <row r="8197">
          <cell r="C8197">
            <v>1034726.904135143</v>
          </cell>
        </row>
        <row r="8198">
          <cell r="C8198">
            <v>584019.24604046391</v>
          </cell>
        </row>
        <row r="8199">
          <cell r="C8199">
            <v>1196360.982707924</v>
          </cell>
        </row>
        <row r="8200">
          <cell r="C8200">
            <v>1067338.0072987671</v>
          </cell>
        </row>
        <row r="8201">
          <cell r="C8201">
            <v>1424349.9820149941</v>
          </cell>
        </row>
        <row r="8202">
          <cell r="C8202">
            <v>460118.26243241224</v>
          </cell>
        </row>
        <row r="8203">
          <cell r="C8203">
            <v>1230700.4051331831</v>
          </cell>
        </row>
        <row r="8204">
          <cell r="C8204">
            <v>931065.26030886301</v>
          </cell>
        </row>
        <row r="8205">
          <cell r="C8205">
            <v>1406023.6265844589</v>
          </cell>
        </row>
        <row r="8206">
          <cell r="C8206">
            <v>1426158.5758523897</v>
          </cell>
        </row>
        <row r="8207">
          <cell r="C8207">
            <v>1742128.6679269173</v>
          </cell>
        </row>
        <row r="8208">
          <cell r="C8208">
            <v>1119849.4022201858</v>
          </cell>
        </row>
        <row r="8209">
          <cell r="C8209">
            <v>734808.01827910717</v>
          </cell>
        </row>
        <row r="8210">
          <cell r="C8210">
            <v>1193982.476614061</v>
          </cell>
        </row>
        <row r="8211">
          <cell r="C8211">
            <v>2848899.3668678319</v>
          </cell>
        </row>
        <row r="8212">
          <cell r="C8212">
            <v>1224822.4564147117</v>
          </cell>
        </row>
        <row r="8213">
          <cell r="C8213">
            <v>213715.49471326068</v>
          </cell>
        </row>
        <row r="8214">
          <cell r="C8214">
            <v>1263815.3848598865</v>
          </cell>
        </row>
        <row r="8215">
          <cell r="C8215">
            <v>892044.70403841941</v>
          </cell>
        </row>
        <row r="8216">
          <cell r="C8216">
            <v>988839.80402178259</v>
          </cell>
        </row>
        <row r="8217">
          <cell r="C8217">
            <v>841642.39960331284</v>
          </cell>
        </row>
        <row r="8218">
          <cell r="C8218">
            <v>1039170.2640948705</v>
          </cell>
        </row>
        <row r="8219">
          <cell r="C8219">
            <v>1520519.3457327383</v>
          </cell>
        </row>
        <row r="8220">
          <cell r="C8220">
            <v>364545.42268623563</v>
          </cell>
        </row>
        <row r="8221">
          <cell r="C8221">
            <v>480036.68034363532</v>
          </cell>
        </row>
        <row r="8222">
          <cell r="C8222">
            <v>541703.04605625616</v>
          </cell>
        </row>
        <row r="8223">
          <cell r="C8223">
            <v>689910.83805939835</v>
          </cell>
        </row>
        <row r="8224">
          <cell r="C8224">
            <v>527494.78562352643</v>
          </cell>
        </row>
        <row r="8225">
          <cell r="C8225">
            <v>1021914.2687800947</v>
          </cell>
        </row>
        <row r="8226">
          <cell r="C8226">
            <v>772697.46434811235</v>
          </cell>
        </row>
        <row r="8227">
          <cell r="C8227">
            <v>915877.95472712081</v>
          </cell>
        </row>
        <row r="8228">
          <cell r="C8228">
            <v>635860.91810866934</v>
          </cell>
        </row>
        <row r="8229">
          <cell r="C8229">
            <v>597268.92411244567</v>
          </cell>
        </row>
        <row r="8230">
          <cell r="C8230">
            <v>516617.46695367404</v>
          </cell>
        </row>
        <row r="8231">
          <cell r="C8231">
            <v>1328202.6777768997</v>
          </cell>
        </row>
        <row r="8232">
          <cell r="C8232">
            <v>1066392.1449663253</v>
          </cell>
        </row>
        <row r="8233">
          <cell r="C8233">
            <v>-206286.59793830616</v>
          </cell>
        </row>
        <row r="8234">
          <cell r="C8234">
            <v>1480185.4099107729</v>
          </cell>
        </row>
        <row r="8235">
          <cell r="C8235">
            <v>1193303.0513419877</v>
          </cell>
        </row>
        <row r="8236">
          <cell r="C8236">
            <v>1153391.892071726</v>
          </cell>
        </row>
        <row r="8237">
          <cell r="C8237">
            <v>1215061.6767812429</v>
          </cell>
        </row>
        <row r="8238">
          <cell r="C8238">
            <v>769719.31591831008</v>
          </cell>
        </row>
        <row r="8239">
          <cell r="C8239">
            <v>1192379.8034887763</v>
          </cell>
        </row>
        <row r="8240">
          <cell r="C8240">
            <v>1334914.5874053743</v>
          </cell>
        </row>
        <row r="8241">
          <cell r="C8241">
            <v>1866063.7421577652</v>
          </cell>
        </row>
        <row r="8242">
          <cell r="C8242">
            <v>1026375.2718051779</v>
          </cell>
        </row>
        <row r="8243">
          <cell r="C8243">
            <v>1374270.1417728181</v>
          </cell>
        </row>
        <row r="8244">
          <cell r="C8244">
            <v>708549.58826393611</v>
          </cell>
        </row>
        <row r="8245">
          <cell r="C8245">
            <v>611592.24924565514</v>
          </cell>
        </row>
        <row r="8246">
          <cell r="C8246">
            <v>893924.84187840892</v>
          </cell>
        </row>
        <row r="8247">
          <cell r="C8247">
            <v>852930.52532495768</v>
          </cell>
        </row>
        <row r="8248">
          <cell r="C8248">
            <v>571773.91785435053</v>
          </cell>
        </row>
        <row r="8249">
          <cell r="C8249">
            <v>1231166.5659674921</v>
          </cell>
        </row>
        <row r="8250">
          <cell r="C8250">
            <v>588304.36423593899</v>
          </cell>
        </row>
        <row r="8251">
          <cell r="C8251">
            <v>363885.00375804235</v>
          </cell>
        </row>
        <row r="8252">
          <cell r="C8252">
            <v>1129508.5164986057</v>
          </cell>
        </row>
        <row r="8253">
          <cell r="C8253">
            <v>681017.39921443874</v>
          </cell>
        </row>
        <row r="8254">
          <cell r="C8254">
            <v>1161759.6542042082</v>
          </cell>
        </row>
        <row r="8255">
          <cell r="C8255">
            <v>725425.02024867979</v>
          </cell>
        </row>
        <row r="8256">
          <cell r="C8256">
            <v>1683655.8959541614</v>
          </cell>
        </row>
        <row r="8257">
          <cell r="C8257">
            <v>1037999.5538533333</v>
          </cell>
        </row>
        <row r="8258">
          <cell r="C8258">
            <v>1258441.8363302462</v>
          </cell>
        </row>
        <row r="8259">
          <cell r="C8259">
            <v>475216.97754426883</v>
          </cell>
        </row>
        <row r="8260">
          <cell r="C8260">
            <v>1124176.5903046003</v>
          </cell>
        </row>
        <row r="8261">
          <cell r="C8261">
            <v>1214142.7870474912</v>
          </cell>
        </row>
        <row r="8262">
          <cell r="C8262">
            <v>935954.38787892705</v>
          </cell>
        </row>
        <row r="8263">
          <cell r="C8263">
            <v>905583.08291515952</v>
          </cell>
        </row>
        <row r="8264">
          <cell r="C8264">
            <v>1202707.0908355017</v>
          </cell>
        </row>
        <row r="8265">
          <cell r="C8265">
            <v>1057536.1944323161</v>
          </cell>
        </row>
        <row r="8266">
          <cell r="C8266">
            <v>1084897.7487618269</v>
          </cell>
        </row>
        <row r="8267">
          <cell r="C8267">
            <v>332665.86425820016</v>
          </cell>
        </row>
        <row r="8268">
          <cell r="C8268">
            <v>-361485.881205793</v>
          </cell>
        </row>
        <row r="8269">
          <cell r="C8269">
            <v>1111259.4415373078</v>
          </cell>
        </row>
        <row r="8270">
          <cell r="C8270">
            <v>1024031.7016401557</v>
          </cell>
        </row>
        <row r="8271">
          <cell r="C8271">
            <v>546385.49248238839</v>
          </cell>
        </row>
        <row r="8272">
          <cell r="C8272">
            <v>1688635.8061256157</v>
          </cell>
        </row>
        <row r="8273">
          <cell r="C8273">
            <v>981831.01647719287</v>
          </cell>
        </row>
        <row r="8274">
          <cell r="C8274">
            <v>1155524.2339298488</v>
          </cell>
        </row>
        <row r="8275">
          <cell r="C8275">
            <v>1080130.4241687895</v>
          </cell>
        </row>
        <row r="8276">
          <cell r="C8276">
            <v>1185565.8797753046</v>
          </cell>
        </row>
        <row r="8277">
          <cell r="C8277">
            <v>1231017.0651797145</v>
          </cell>
        </row>
        <row r="8278">
          <cell r="C8278">
            <v>946766.97127204598</v>
          </cell>
        </row>
        <row r="8279">
          <cell r="C8279">
            <v>749940.65373265708</v>
          </cell>
        </row>
        <row r="8280">
          <cell r="C8280">
            <v>1397828.8160513195</v>
          </cell>
        </row>
        <row r="8281">
          <cell r="C8281">
            <v>1100463.1654694902</v>
          </cell>
        </row>
        <row r="8282">
          <cell r="C8282">
            <v>819631.98992843553</v>
          </cell>
        </row>
        <row r="8283">
          <cell r="C8283">
            <v>1054355.6372406764</v>
          </cell>
        </row>
        <row r="8284">
          <cell r="C8284">
            <v>590600.22054176708</v>
          </cell>
        </row>
        <row r="8285">
          <cell r="C8285">
            <v>769703.59338965593</v>
          </cell>
        </row>
        <row r="8286">
          <cell r="C8286">
            <v>1174452.4636403206</v>
          </cell>
        </row>
        <row r="8287">
          <cell r="C8287">
            <v>915780.33623109758</v>
          </cell>
        </row>
        <row r="8288">
          <cell r="C8288">
            <v>1166109.6035223112</v>
          </cell>
        </row>
        <row r="8289">
          <cell r="C8289">
            <v>1354403.1740944597</v>
          </cell>
        </row>
        <row r="8290">
          <cell r="C8290">
            <v>874780.56972453464</v>
          </cell>
        </row>
        <row r="8291">
          <cell r="C8291">
            <v>762918.56444492354</v>
          </cell>
        </row>
        <row r="8292">
          <cell r="C8292">
            <v>854542.84670715954</v>
          </cell>
        </row>
        <row r="8293">
          <cell r="C8293">
            <v>1224098.0310256095</v>
          </cell>
        </row>
        <row r="8294">
          <cell r="C8294">
            <v>914452.47579592722</v>
          </cell>
        </row>
        <row r="8295">
          <cell r="C8295">
            <v>970953.21898723196</v>
          </cell>
        </row>
        <row r="8296">
          <cell r="C8296">
            <v>1404927.6256118065</v>
          </cell>
        </row>
        <row r="8297">
          <cell r="C8297">
            <v>1579731.2200771193</v>
          </cell>
        </row>
        <row r="8298">
          <cell r="C8298">
            <v>599875.37522530067</v>
          </cell>
        </row>
        <row r="8299">
          <cell r="C8299">
            <v>1407543.3321398394</v>
          </cell>
        </row>
        <row r="8300">
          <cell r="C8300">
            <v>847542.86840384896</v>
          </cell>
        </row>
        <row r="8301">
          <cell r="C8301">
            <v>1044547.5637490172</v>
          </cell>
        </row>
        <row r="8302">
          <cell r="C8302">
            <v>954768.49461822398</v>
          </cell>
        </row>
        <row r="8303">
          <cell r="C8303">
            <v>892223.32435695396</v>
          </cell>
        </row>
        <row r="8304">
          <cell r="C8304">
            <v>1279139.6572965989</v>
          </cell>
        </row>
        <row r="8305">
          <cell r="C8305">
            <v>507195.37593215494</v>
          </cell>
        </row>
        <row r="8306">
          <cell r="C8306">
            <v>838935.83159375959</v>
          </cell>
        </row>
        <row r="8307">
          <cell r="C8307">
            <v>224687.70625731815</v>
          </cell>
        </row>
        <row r="8308">
          <cell r="C8308">
            <v>730206.57047693012</v>
          </cell>
        </row>
        <row r="8309">
          <cell r="C8309">
            <v>1499216.8577961393</v>
          </cell>
        </row>
        <row r="8310">
          <cell r="C8310">
            <v>1504048.7961883873</v>
          </cell>
        </row>
        <row r="8311">
          <cell r="C8311">
            <v>1178415.932265864</v>
          </cell>
        </row>
        <row r="8312">
          <cell r="C8312">
            <v>794488.14436131145</v>
          </cell>
        </row>
        <row r="8313">
          <cell r="C8313">
            <v>538109.45362374722</v>
          </cell>
        </row>
        <row r="8314">
          <cell r="C8314">
            <v>960367.61808624142</v>
          </cell>
        </row>
        <row r="8315">
          <cell r="C8315">
            <v>969000.16674907075</v>
          </cell>
        </row>
        <row r="8316">
          <cell r="C8316">
            <v>1122707.0175441431</v>
          </cell>
        </row>
        <row r="8317">
          <cell r="C8317">
            <v>1612654.7334759668</v>
          </cell>
        </row>
        <row r="8318">
          <cell r="C8318">
            <v>1073828.513264481</v>
          </cell>
        </row>
        <row r="8319">
          <cell r="C8319">
            <v>1748043.8092222749</v>
          </cell>
        </row>
        <row r="8320">
          <cell r="C8320">
            <v>872167.29185357585</v>
          </cell>
        </row>
        <row r="8321">
          <cell r="C8321">
            <v>1528896.0809768669</v>
          </cell>
        </row>
        <row r="8322">
          <cell r="C8322">
            <v>1189523.3069720145</v>
          </cell>
        </row>
        <row r="8323">
          <cell r="C8323">
            <v>1206923.5231293107</v>
          </cell>
        </row>
        <row r="8324">
          <cell r="C8324">
            <v>1872741.1143298843</v>
          </cell>
        </row>
        <row r="8325">
          <cell r="C8325">
            <v>743784.77402587538</v>
          </cell>
        </row>
        <row r="8326">
          <cell r="C8326">
            <v>709674.61381913954</v>
          </cell>
        </row>
        <row r="8327">
          <cell r="C8327">
            <v>846632.89427581104</v>
          </cell>
        </row>
        <row r="8328">
          <cell r="C8328">
            <v>1414726.2997412505</v>
          </cell>
        </row>
        <row r="8329">
          <cell r="C8329">
            <v>-75668.645590798464</v>
          </cell>
        </row>
        <row r="8330">
          <cell r="C8330">
            <v>849432.04601355433</v>
          </cell>
        </row>
        <row r="8331">
          <cell r="C8331">
            <v>1039541.434776003</v>
          </cell>
        </row>
        <row r="8332">
          <cell r="C8332">
            <v>1088184.938125198</v>
          </cell>
        </row>
        <row r="8333">
          <cell r="C8333">
            <v>505737.91310661111</v>
          </cell>
        </row>
        <row r="8334">
          <cell r="C8334">
            <v>964948.09945212549</v>
          </cell>
        </row>
        <row r="8335">
          <cell r="C8335">
            <v>1170965.8918233141</v>
          </cell>
        </row>
        <row r="8336">
          <cell r="C8336">
            <v>1156404.2252873313</v>
          </cell>
        </row>
        <row r="8337">
          <cell r="C8337">
            <v>965445.64559391479</v>
          </cell>
        </row>
        <row r="8338">
          <cell r="C8338">
            <v>1294622.5304998956</v>
          </cell>
        </row>
        <row r="8339">
          <cell r="C8339">
            <v>325582.05836624838</v>
          </cell>
        </row>
        <row r="8340">
          <cell r="C8340">
            <v>609519.93660603883</v>
          </cell>
        </row>
        <row r="8341">
          <cell r="C8341">
            <v>787578.85227233777</v>
          </cell>
        </row>
        <row r="8342">
          <cell r="C8342">
            <v>1474417.6969457653</v>
          </cell>
        </row>
        <row r="8343">
          <cell r="C8343">
            <v>1346368.1173594098</v>
          </cell>
        </row>
        <row r="8344">
          <cell r="C8344">
            <v>922463.53649872099</v>
          </cell>
        </row>
        <row r="8345">
          <cell r="C8345">
            <v>905355.1991117897</v>
          </cell>
        </row>
        <row r="8346">
          <cell r="C8346">
            <v>885556.62053173664</v>
          </cell>
        </row>
        <row r="8347">
          <cell r="C8347">
            <v>904379.12405617128</v>
          </cell>
        </row>
        <row r="8348">
          <cell r="C8348">
            <v>745500.92767596385</v>
          </cell>
        </row>
        <row r="8349">
          <cell r="C8349">
            <v>2218460.0458216956</v>
          </cell>
        </row>
        <row r="8350">
          <cell r="C8350">
            <v>315071.70800253842</v>
          </cell>
        </row>
        <row r="8351">
          <cell r="C8351">
            <v>1255341.9617083846</v>
          </cell>
        </row>
        <row r="8352">
          <cell r="C8352">
            <v>779045.85552126321</v>
          </cell>
        </row>
        <row r="8353">
          <cell r="C8353">
            <v>1076894.0593323596</v>
          </cell>
        </row>
        <row r="8354">
          <cell r="C8354">
            <v>1950530.7061890769</v>
          </cell>
        </row>
        <row r="8355">
          <cell r="C8355">
            <v>644087.66172374482</v>
          </cell>
        </row>
        <row r="8356">
          <cell r="C8356">
            <v>774478.13424983027</v>
          </cell>
        </row>
        <row r="8357">
          <cell r="C8357">
            <v>1027374.089489194</v>
          </cell>
        </row>
        <row r="8358">
          <cell r="C8358">
            <v>1515211.6945853075</v>
          </cell>
        </row>
        <row r="8359">
          <cell r="C8359">
            <v>1852398.5119660455</v>
          </cell>
        </row>
        <row r="8360">
          <cell r="C8360">
            <v>1355758.4396728589</v>
          </cell>
        </row>
        <row r="8361">
          <cell r="C8361">
            <v>850544.62749801495</v>
          </cell>
        </row>
        <row r="8362">
          <cell r="C8362">
            <v>891453.49060367246</v>
          </cell>
        </row>
        <row r="8363">
          <cell r="C8363">
            <v>880007.99784786208</v>
          </cell>
        </row>
        <row r="8364">
          <cell r="C8364">
            <v>1209205.5341396481</v>
          </cell>
        </row>
        <row r="8365">
          <cell r="C8365">
            <v>1112217.2045702476</v>
          </cell>
        </row>
        <row r="8366">
          <cell r="C8366">
            <v>974473.43495931209</v>
          </cell>
        </row>
        <row r="8367">
          <cell r="C8367">
            <v>943763.56983525981</v>
          </cell>
        </row>
        <row r="8368">
          <cell r="C8368">
            <v>853195.50583297573</v>
          </cell>
        </row>
        <row r="8369">
          <cell r="C8369">
            <v>1424066.571240877</v>
          </cell>
        </row>
        <row r="8370">
          <cell r="C8370">
            <v>936983.07244504115</v>
          </cell>
        </row>
        <row r="8371">
          <cell r="C8371">
            <v>708239.80302576418</v>
          </cell>
        </row>
        <row r="8372">
          <cell r="C8372">
            <v>191298.52611730481</v>
          </cell>
        </row>
        <row r="8373">
          <cell r="C8373">
            <v>1218490.6777266536</v>
          </cell>
        </row>
        <row r="8374">
          <cell r="C8374">
            <v>859573.21987106861</v>
          </cell>
        </row>
        <row r="8375">
          <cell r="C8375">
            <v>885449.2467351032</v>
          </cell>
        </row>
        <row r="8376">
          <cell r="C8376">
            <v>985632.64832553396</v>
          </cell>
        </row>
        <row r="8377">
          <cell r="C8377">
            <v>772025.70918634103</v>
          </cell>
        </row>
        <row r="8378">
          <cell r="C8378">
            <v>1398948.731456422</v>
          </cell>
        </row>
        <row r="8379">
          <cell r="C8379">
            <v>1005372.7592277554</v>
          </cell>
        </row>
        <row r="8380">
          <cell r="C8380">
            <v>1120465.0929281421</v>
          </cell>
        </row>
        <row r="8381">
          <cell r="C8381">
            <v>1906634.2891702445</v>
          </cell>
        </row>
        <row r="8382">
          <cell r="C8382">
            <v>1130437.70347388</v>
          </cell>
        </row>
        <row r="8383">
          <cell r="C8383">
            <v>-310843.53858690895</v>
          </cell>
        </row>
        <row r="8384">
          <cell r="C8384">
            <v>681693.33346862893</v>
          </cell>
        </row>
        <row r="8385">
          <cell r="C8385">
            <v>1061580.1281088097</v>
          </cell>
        </row>
        <row r="8386">
          <cell r="C8386">
            <v>1201230.4942424907</v>
          </cell>
        </row>
        <row r="8387">
          <cell r="C8387">
            <v>964383.25754007162</v>
          </cell>
        </row>
        <row r="8388">
          <cell r="C8388">
            <v>279046.91532395582</v>
          </cell>
        </row>
        <row r="8389">
          <cell r="C8389">
            <v>619379.33914052555</v>
          </cell>
        </row>
        <row r="8390">
          <cell r="C8390">
            <v>812421.11438911653</v>
          </cell>
        </row>
        <row r="8391">
          <cell r="C8391">
            <v>802069.85260759329</v>
          </cell>
        </row>
        <row r="8392">
          <cell r="C8392">
            <v>956249.69130314502</v>
          </cell>
        </row>
        <row r="8393">
          <cell r="C8393">
            <v>1205429.5719269116</v>
          </cell>
        </row>
        <row r="8394">
          <cell r="C8394">
            <v>1079379.451362889</v>
          </cell>
        </row>
        <row r="8395">
          <cell r="C8395">
            <v>1126808.8415788382</v>
          </cell>
        </row>
        <row r="8396">
          <cell r="C8396">
            <v>648767.72939475882</v>
          </cell>
        </row>
        <row r="8397">
          <cell r="C8397">
            <v>1496673.5047728892</v>
          </cell>
        </row>
        <row r="8398">
          <cell r="C8398">
            <v>1560420.9538577963</v>
          </cell>
        </row>
        <row r="8399">
          <cell r="C8399">
            <v>2670007.9047884289</v>
          </cell>
        </row>
        <row r="8400">
          <cell r="C8400">
            <v>220464.48701835074</v>
          </cell>
        </row>
        <row r="8401">
          <cell r="C8401">
            <v>816281.09960216959</v>
          </cell>
        </row>
        <row r="8402">
          <cell r="C8402">
            <v>814354.29813568038</v>
          </cell>
        </row>
        <row r="8403">
          <cell r="C8403">
            <v>1214568.2450840168</v>
          </cell>
        </row>
        <row r="8404">
          <cell r="C8404">
            <v>858860.65764105995</v>
          </cell>
        </row>
        <row r="8405">
          <cell r="C8405">
            <v>1373934.1409781384</v>
          </cell>
        </row>
        <row r="8406">
          <cell r="C8406">
            <v>882643.94196805847</v>
          </cell>
        </row>
        <row r="8407">
          <cell r="C8407">
            <v>2305818.4436811768</v>
          </cell>
        </row>
        <row r="8408">
          <cell r="C8408">
            <v>756757.93206105195</v>
          </cell>
        </row>
        <row r="8409">
          <cell r="C8409">
            <v>1681661.9528664509</v>
          </cell>
        </row>
        <row r="8410">
          <cell r="C8410">
            <v>680635.51027063536</v>
          </cell>
        </row>
        <row r="8411">
          <cell r="C8411">
            <v>1336105.764187807</v>
          </cell>
        </row>
        <row r="8412">
          <cell r="C8412">
            <v>811093.69599840255</v>
          </cell>
        </row>
        <row r="8413">
          <cell r="C8413">
            <v>1265433.5302317706</v>
          </cell>
        </row>
        <row r="8414">
          <cell r="C8414">
            <v>846658.84062592988</v>
          </cell>
        </row>
        <row r="8415">
          <cell r="C8415">
            <v>1198042.3783001553</v>
          </cell>
        </row>
        <row r="8416">
          <cell r="C8416">
            <v>758979.24065369717</v>
          </cell>
        </row>
        <row r="8417">
          <cell r="C8417">
            <v>769252.9926701613</v>
          </cell>
        </row>
        <row r="8418">
          <cell r="C8418">
            <v>1478465.943565941</v>
          </cell>
        </row>
        <row r="8419">
          <cell r="C8419">
            <v>760848.04731305665</v>
          </cell>
        </row>
        <row r="8420">
          <cell r="C8420">
            <v>759612.63426173024</v>
          </cell>
        </row>
        <row r="8421">
          <cell r="C8421">
            <v>1607203.4827131769</v>
          </cell>
        </row>
        <row r="8422">
          <cell r="C8422">
            <v>1007544.3818438692</v>
          </cell>
        </row>
        <row r="8423">
          <cell r="C8423">
            <v>1775624.632939548</v>
          </cell>
        </row>
        <row r="8424">
          <cell r="C8424">
            <v>919187.37924433744</v>
          </cell>
        </row>
        <row r="8425">
          <cell r="C8425">
            <v>887859.03004228091</v>
          </cell>
        </row>
        <row r="8426">
          <cell r="C8426">
            <v>750335.90926430002</v>
          </cell>
        </row>
        <row r="8427">
          <cell r="C8427">
            <v>1300919.7321613529</v>
          </cell>
        </row>
        <row r="8428">
          <cell r="C8428">
            <v>908874.27110685036</v>
          </cell>
        </row>
        <row r="8429">
          <cell r="C8429">
            <v>1124791.9072578759</v>
          </cell>
        </row>
        <row r="8430">
          <cell r="C8430">
            <v>732436.66583650024</v>
          </cell>
        </row>
        <row r="8431">
          <cell r="C8431">
            <v>1001066.2438483846</v>
          </cell>
        </row>
        <row r="8432">
          <cell r="C8432">
            <v>1236345.9823082124</v>
          </cell>
        </row>
        <row r="8433">
          <cell r="C8433">
            <v>675114.84277001466</v>
          </cell>
        </row>
        <row r="8434">
          <cell r="C8434">
            <v>1489445.3842279571</v>
          </cell>
        </row>
        <row r="8435">
          <cell r="C8435">
            <v>910432.4287814406</v>
          </cell>
        </row>
        <row r="8436">
          <cell r="C8436">
            <v>1357005.0394179118</v>
          </cell>
        </row>
        <row r="8437">
          <cell r="C8437">
            <v>1456099.8974311</v>
          </cell>
        </row>
        <row r="8438">
          <cell r="C8438">
            <v>737377.26546905795</v>
          </cell>
        </row>
        <row r="8439">
          <cell r="C8439">
            <v>646670.81476341072</v>
          </cell>
        </row>
        <row r="8440">
          <cell r="C8440">
            <v>602211.05197635386</v>
          </cell>
        </row>
        <row r="8441">
          <cell r="C8441">
            <v>828566.986743988</v>
          </cell>
        </row>
        <row r="8442">
          <cell r="C8442">
            <v>865055.31405366259</v>
          </cell>
        </row>
        <row r="8443">
          <cell r="C8443">
            <v>1195093.4617431292</v>
          </cell>
        </row>
        <row r="8444">
          <cell r="C8444">
            <v>-38748.357024923083</v>
          </cell>
        </row>
        <row r="8445">
          <cell r="C8445">
            <v>1054763.6977155951</v>
          </cell>
        </row>
        <row r="8446">
          <cell r="C8446">
            <v>976452.80748405575</v>
          </cell>
        </row>
        <row r="8447">
          <cell r="C8447">
            <v>956189.45035256923</v>
          </cell>
        </row>
        <row r="8448">
          <cell r="C8448">
            <v>1089264.4174175155</v>
          </cell>
        </row>
        <row r="8449">
          <cell r="C8449">
            <v>1558589.0466480469</v>
          </cell>
        </row>
        <row r="8450">
          <cell r="C8450">
            <v>813710.5726783945</v>
          </cell>
        </row>
        <row r="8451">
          <cell r="C8451">
            <v>1348881.5535829144</v>
          </cell>
        </row>
        <row r="8452">
          <cell r="C8452">
            <v>1177294.2306930446</v>
          </cell>
        </row>
        <row r="8453">
          <cell r="C8453">
            <v>984752.6673950603</v>
          </cell>
        </row>
        <row r="8454">
          <cell r="C8454">
            <v>680292.88554993807</v>
          </cell>
        </row>
        <row r="8455">
          <cell r="C8455">
            <v>1047827.788202506</v>
          </cell>
        </row>
        <row r="8456">
          <cell r="C8456">
            <v>906131.24876152317</v>
          </cell>
        </row>
        <row r="8457">
          <cell r="C8457">
            <v>580775.89772840159</v>
          </cell>
        </row>
        <row r="8458">
          <cell r="C8458">
            <v>1483145.7761785937</v>
          </cell>
        </row>
        <row r="8459">
          <cell r="C8459">
            <v>666385.63363335724</v>
          </cell>
        </row>
        <row r="8460">
          <cell r="C8460">
            <v>922235.17454257247</v>
          </cell>
        </row>
        <row r="8461">
          <cell r="C8461">
            <v>1176099.8753104145</v>
          </cell>
        </row>
        <row r="8462">
          <cell r="C8462">
            <v>903427.56174383231</v>
          </cell>
        </row>
        <row r="8463">
          <cell r="C8463">
            <v>678795.6548402356</v>
          </cell>
        </row>
        <row r="8464">
          <cell r="C8464">
            <v>419458.40177781216</v>
          </cell>
        </row>
        <row r="8465">
          <cell r="C8465">
            <v>1012934.0280233127</v>
          </cell>
        </row>
        <row r="8466">
          <cell r="C8466">
            <v>1257611.4073862508</v>
          </cell>
        </row>
        <row r="8467">
          <cell r="C8467">
            <v>1566851.4707039162</v>
          </cell>
        </row>
        <row r="8468">
          <cell r="C8468">
            <v>1175381.8317940948</v>
          </cell>
        </row>
        <row r="8469">
          <cell r="C8469">
            <v>1197675.1257930545</v>
          </cell>
        </row>
        <row r="8470">
          <cell r="C8470">
            <v>1383472.1445509591</v>
          </cell>
        </row>
        <row r="8471">
          <cell r="C8471">
            <v>813648.64097219112</v>
          </cell>
        </row>
        <row r="8472">
          <cell r="C8472">
            <v>1134869.5810135929</v>
          </cell>
        </row>
        <row r="8473">
          <cell r="C8473">
            <v>1068356.5571248799</v>
          </cell>
        </row>
        <row r="8474">
          <cell r="C8474">
            <v>1286235.8402858097</v>
          </cell>
        </row>
        <row r="8475">
          <cell r="C8475">
            <v>103005.51666170533</v>
          </cell>
        </row>
        <row r="8476">
          <cell r="C8476">
            <v>975695.41352070367</v>
          </cell>
        </row>
        <row r="8477">
          <cell r="C8477">
            <v>934692.94663931872</v>
          </cell>
        </row>
        <row r="8478">
          <cell r="C8478">
            <v>1533298.9317595891</v>
          </cell>
        </row>
        <row r="8479">
          <cell r="C8479">
            <v>1054921.9082236611</v>
          </cell>
        </row>
        <row r="8480">
          <cell r="C8480">
            <v>841053.16362138977</v>
          </cell>
        </row>
        <row r="8481">
          <cell r="C8481">
            <v>1135227.1952406727</v>
          </cell>
        </row>
        <row r="8482">
          <cell r="C8482">
            <v>409703.34288293764</v>
          </cell>
        </row>
        <row r="8483">
          <cell r="C8483">
            <v>696731.68198483088</v>
          </cell>
        </row>
        <row r="8484">
          <cell r="C8484">
            <v>1063969.839892145</v>
          </cell>
        </row>
        <row r="8485">
          <cell r="C8485">
            <v>909491.96536237642</v>
          </cell>
        </row>
        <row r="8486">
          <cell r="C8486">
            <v>1371973.2409979871</v>
          </cell>
        </row>
        <row r="8487">
          <cell r="C8487">
            <v>970050.16266293614</v>
          </cell>
        </row>
        <row r="8488">
          <cell r="C8488">
            <v>1411255.1315808976</v>
          </cell>
        </row>
        <row r="8489">
          <cell r="C8489">
            <v>1045135.5612253249</v>
          </cell>
        </row>
        <row r="8490">
          <cell r="C8490">
            <v>413077.3284367742</v>
          </cell>
        </row>
        <row r="8491">
          <cell r="C8491">
            <v>325021.34301615099</v>
          </cell>
        </row>
        <row r="8492">
          <cell r="C8492">
            <v>765303.53246819205</v>
          </cell>
        </row>
        <row r="8493">
          <cell r="C8493">
            <v>281482.79106488824</v>
          </cell>
        </row>
        <row r="8494">
          <cell r="C8494">
            <v>1128843.6054856114</v>
          </cell>
        </row>
        <row r="8495">
          <cell r="C8495">
            <v>777060.1065678671</v>
          </cell>
        </row>
        <row r="8496">
          <cell r="C8496">
            <v>-148235.51002647658</v>
          </cell>
        </row>
        <row r="8497">
          <cell r="C8497">
            <v>2171434.2632181449</v>
          </cell>
        </row>
        <row r="8498">
          <cell r="C8498">
            <v>634516.93579378747</v>
          </cell>
        </row>
        <row r="8499">
          <cell r="C8499">
            <v>1598377.6809816752</v>
          </cell>
        </row>
        <row r="8500">
          <cell r="C8500">
            <v>1030640.3393908886</v>
          </cell>
        </row>
        <row r="8501">
          <cell r="C8501">
            <v>1264485.3027560234</v>
          </cell>
        </row>
        <row r="8502">
          <cell r="C8502">
            <v>2105683.8066592594</v>
          </cell>
        </row>
        <row r="8503">
          <cell r="C8503">
            <v>1172575.7958156927</v>
          </cell>
        </row>
        <row r="8504">
          <cell r="C8504">
            <v>1420377.1921119199</v>
          </cell>
        </row>
        <row r="8505">
          <cell r="C8505">
            <v>966515.89095721988</v>
          </cell>
        </row>
        <row r="8506">
          <cell r="C8506">
            <v>485212.71267927537</v>
          </cell>
        </row>
        <row r="8507">
          <cell r="C8507">
            <v>1190168.9665404311</v>
          </cell>
        </row>
        <row r="8508">
          <cell r="C8508">
            <v>1267067.7170594023</v>
          </cell>
        </row>
        <row r="8509">
          <cell r="C8509">
            <v>1259383.114710056</v>
          </cell>
        </row>
        <row r="8510">
          <cell r="C8510">
            <v>1008833.7955238494</v>
          </cell>
        </row>
        <row r="8511">
          <cell r="C8511">
            <v>1643665.6165590852</v>
          </cell>
        </row>
        <row r="8512">
          <cell r="C8512">
            <v>661383.7785367528</v>
          </cell>
        </row>
        <row r="8513">
          <cell r="C8513">
            <v>1191817.1349629136</v>
          </cell>
        </row>
        <row r="8514">
          <cell r="C8514">
            <v>1426025.1846458598</v>
          </cell>
        </row>
        <row r="8515">
          <cell r="C8515">
            <v>1079949.5333892214</v>
          </cell>
        </row>
        <row r="8516">
          <cell r="C8516">
            <v>103168.36057431006</v>
          </cell>
        </row>
        <row r="8517">
          <cell r="C8517">
            <v>1205218.9855613536</v>
          </cell>
        </row>
        <row r="8518">
          <cell r="C8518">
            <v>1293169.049716989</v>
          </cell>
        </row>
        <row r="8519">
          <cell r="C8519">
            <v>1664806.7673895613</v>
          </cell>
        </row>
        <row r="8520">
          <cell r="C8520">
            <v>405304.10236198502</v>
          </cell>
        </row>
        <row r="8521">
          <cell r="C8521">
            <v>764935.46691534948</v>
          </cell>
        </row>
        <row r="8522">
          <cell r="C8522">
            <v>1048516.4288234402</v>
          </cell>
        </row>
        <row r="8523">
          <cell r="C8523">
            <v>1042015.1240075474</v>
          </cell>
        </row>
        <row r="8524">
          <cell r="C8524">
            <v>762157.75087340444</v>
          </cell>
        </row>
        <row r="8525">
          <cell r="C8525">
            <v>1219536.4426197235</v>
          </cell>
        </row>
        <row r="8526">
          <cell r="C8526">
            <v>1126612.7050960548</v>
          </cell>
        </row>
        <row r="8527">
          <cell r="C8527">
            <v>305155.04566682735</v>
          </cell>
        </row>
        <row r="8528">
          <cell r="C8528">
            <v>1556436.5453200629</v>
          </cell>
        </row>
        <row r="8529">
          <cell r="C8529">
            <v>189551.18186237849</v>
          </cell>
        </row>
        <row r="8530">
          <cell r="C8530">
            <v>801054.87695825566</v>
          </cell>
        </row>
        <row r="8531">
          <cell r="C8531">
            <v>651288.66944115399</v>
          </cell>
        </row>
        <row r="8532">
          <cell r="C8532">
            <v>985212.26830475987</v>
          </cell>
        </row>
        <row r="8533">
          <cell r="C8533">
            <v>964407.98746275343</v>
          </cell>
        </row>
        <row r="8534">
          <cell r="C8534">
            <v>1462424.6599494938</v>
          </cell>
        </row>
        <row r="8535">
          <cell r="C8535">
            <v>1460464.3732249564</v>
          </cell>
        </row>
        <row r="8536">
          <cell r="C8536">
            <v>1048206.4398312755</v>
          </cell>
        </row>
        <row r="8537">
          <cell r="C8537">
            <v>519744.41101830627</v>
          </cell>
        </row>
        <row r="8538">
          <cell r="C8538">
            <v>473490.8806253674</v>
          </cell>
        </row>
        <row r="8539">
          <cell r="C8539">
            <v>1317629.6587414024</v>
          </cell>
        </row>
        <row r="8540">
          <cell r="C8540">
            <v>944065.11454125226</v>
          </cell>
        </row>
        <row r="8541">
          <cell r="C8541">
            <v>1338178.8452649396</v>
          </cell>
        </row>
        <row r="8542">
          <cell r="C8542">
            <v>713803.95971780363</v>
          </cell>
        </row>
        <row r="8543">
          <cell r="C8543">
            <v>1382640.2743368444</v>
          </cell>
        </row>
        <row r="8544">
          <cell r="C8544">
            <v>801058.34951712121</v>
          </cell>
        </row>
        <row r="8545">
          <cell r="C8545">
            <v>1237488.8486133746</v>
          </cell>
        </row>
        <row r="8546">
          <cell r="C8546">
            <v>687669.71859116992</v>
          </cell>
        </row>
        <row r="8547">
          <cell r="C8547">
            <v>968890.32778407738</v>
          </cell>
        </row>
        <row r="8548">
          <cell r="C8548">
            <v>904031.08060899214</v>
          </cell>
        </row>
        <row r="8549">
          <cell r="C8549">
            <v>1179039.8495028033</v>
          </cell>
        </row>
        <row r="8550">
          <cell r="C8550">
            <v>441740.8027668423</v>
          </cell>
        </row>
        <row r="8551">
          <cell r="C8551">
            <v>999765.54949771531</v>
          </cell>
        </row>
        <row r="8552">
          <cell r="C8552">
            <v>-143604.92937663198</v>
          </cell>
        </row>
        <row r="8553">
          <cell r="C8553">
            <v>881045.06847754691</v>
          </cell>
        </row>
        <row r="8554">
          <cell r="C8554">
            <v>742561.01549660531</v>
          </cell>
        </row>
        <row r="8555">
          <cell r="C8555">
            <v>1717300.482012691</v>
          </cell>
        </row>
        <row r="8556">
          <cell r="C8556">
            <v>718640.57016575057</v>
          </cell>
        </row>
        <row r="8557">
          <cell r="C8557">
            <v>1096776.9186178357</v>
          </cell>
        </row>
        <row r="8558">
          <cell r="C8558">
            <v>940210.06072972936</v>
          </cell>
        </row>
        <row r="8559">
          <cell r="C8559">
            <v>1151406.0663989855</v>
          </cell>
        </row>
        <row r="8560">
          <cell r="C8560">
            <v>1079835.9602589807</v>
          </cell>
        </row>
        <row r="8561">
          <cell r="C8561">
            <v>1163170.2541512107</v>
          </cell>
        </row>
        <row r="8562">
          <cell r="C8562">
            <v>1205657.0488770751</v>
          </cell>
        </row>
        <row r="8563">
          <cell r="C8563">
            <v>1410029.4649681407</v>
          </cell>
        </row>
        <row r="8564">
          <cell r="C8564">
            <v>809824.60907119175</v>
          </cell>
        </row>
        <row r="8565">
          <cell r="C8565">
            <v>1319085.9093003438</v>
          </cell>
        </row>
        <row r="8566">
          <cell r="C8566">
            <v>829136.80831825582</v>
          </cell>
        </row>
        <row r="8567">
          <cell r="C8567">
            <v>1308879.1422499171</v>
          </cell>
        </row>
        <row r="8568">
          <cell r="C8568">
            <v>1621402.9421380269</v>
          </cell>
        </row>
        <row r="8569">
          <cell r="C8569">
            <v>1310993.764710641</v>
          </cell>
        </row>
        <row r="8570">
          <cell r="C8570">
            <v>796516.48732871248</v>
          </cell>
        </row>
        <row r="8571">
          <cell r="C8571">
            <v>1351671.4432101673</v>
          </cell>
        </row>
        <row r="8572">
          <cell r="C8572">
            <v>869639.31551413075</v>
          </cell>
        </row>
        <row r="8573">
          <cell r="C8573">
            <v>984127.67251212429</v>
          </cell>
        </row>
        <row r="8574">
          <cell r="C8574">
            <v>1513886.0735509661</v>
          </cell>
        </row>
        <row r="8575">
          <cell r="C8575">
            <v>589370.72225235833</v>
          </cell>
        </row>
        <row r="8576">
          <cell r="C8576">
            <v>255774.95206904551</v>
          </cell>
        </row>
        <row r="8577">
          <cell r="C8577">
            <v>719967.99028957263</v>
          </cell>
        </row>
        <row r="8578">
          <cell r="C8578">
            <v>805912.44981342484</v>
          </cell>
        </row>
        <row r="8579">
          <cell r="C8579">
            <v>796280.44559002493</v>
          </cell>
        </row>
        <row r="8580">
          <cell r="C8580">
            <v>893400.52365792124</v>
          </cell>
        </row>
        <row r="8581">
          <cell r="C8581">
            <v>483192.37333474576</v>
          </cell>
        </row>
        <row r="8582">
          <cell r="C8582">
            <v>1458817.7512233877</v>
          </cell>
        </row>
        <row r="8583">
          <cell r="C8583">
            <v>-235639.76115447585</v>
          </cell>
        </row>
        <row r="8584">
          <cell r="C8584">
            <v>1478758.8683108997</v>
          </cell>
        </row>
        <row r="8585">
          <cell r="C8585">
            <v>820036.4403319679</v>
          </cell>
        </row>
        <row r="8586">
          <cell r="C8586">
            <v>767702.2840666594</v>
          </cell>
        </row>
        <row r="8587">
          <cell r="C8587">
            <v>889521.64164351532</v>
          </cell>
        </row>
        <row r="8588">
          <cell r="C8588">
            <v>1019062.0092047025</v>
          </cell>
        </row>
        <row r="8589">
          <cell r="C8589">
            <v>1056526.55544713</v>
          </cell>
        </row>
        <row r="8590">
          <cell r="C8590">
            <v>1163042.3425039183</v>
          </cell>
        </row>
        <row r="8591">
          <cell r="C8591">
            <v>1320350.0451859788</v>
          </cell>
        </row>
        <row r="8592">
          <cell r="C8592">
            <v>1569674.4753160318</v>
          </cell>
        </row>
        <row r="8593">
          <cell r="C8593">
            <v>1647020.9632868613</v>
          </cell>
        </row>
        <row r="8594">
          <cell r="C8594">
            <v>655559.5107169589</v>
          </cell>
        </row>
        <row r="8595">
          <cell r="C8595">
            <v>159803.42040393711</v>
          </cell>
        </row>
        <row r="8596">
          <cell r="C8596">
            <v>756058.27680177218</v>
          </cell>
        </row>
        <row r="8597">
          <cell r="C8597">
            <v>1211095.6557746711</v>
          </cell>
        </row>
        <row r="8598">
          <cell r="C8598">
            <v>902956.09768812056</v>
          </cell>
        </row>
        <row r="8599">
          <cell r="C8599">
            <v>1099747.5409066011</v>
          </cell>
        </row>
        <row r="8600">
          <cell r="C8600">
            <v>951165.20199942798</v>
          </cell>
        </row>
        <row r="8601">
          <cell r="C8601">
            <v>999884.70232750906</v>
          </cell>
        </row>
        <row r="8602">
          <cell r="C8602">
            <v>1115128.41753599</v>
          </cell>
        </row>
        <row r="8603">
          <cell r="C8603">
            <v>1239770.1459837339</v>
          </cell>
        </row>
        <row r="8604">
          <cell r="C8604">
            <v>1348787.4646241697</v>
          </cell>
        </row>
        <row r="8605">
          <cell r="C8605">
            <v>798911.33545010746</v>
          </cell>
        </row>
        <row r="8606">
          <cell r="C8606">
            <v>860226.1073546051</v>
          </cell>
        </row>
        <row r="8607">
          <cell r="C8607">
            <v>1229341.1227770378</v>
          </cell>
        </row>
        <row r="8608">
          <cell r="C8608">
            <v>637735.85175155976</v>
          </cell>
        </row>
        <row r="8609">
          <cell r="C8609">
            <v>917828.10416622111</v>
          </cell>
        </row>
        <row r="8610">
          <cell r="C8610">
            <v>977915.03749445325</v>
          </cell>
        </row>
        <row r="8611">
          <cell r="C8611">
            <v>1407839.6082718801</v>
          </cell>
        </row>
        <row r="8612">
          <cell r="C8612">
            <v>1161750.5406731525</v>
          </cell>
        </row>
        <row r="8613">
          <cell r="C8613">
            <v>966944.13175929675</v>
          </cell>
        </row>
        <row r="8614">
          <cell r="C8614">
            <v>1410072.1094513729</v>
          </cell>
        </row>
        <row r="8615">
          <cell r="C8615">
            <v>884421.18008983496</v>
          </cell>
        </row>
        <row r="8616">
          <cell r="C8616">
            <v>682476.98134814936</v>
          </cell>
        </row>
        <row r="8617">
          <cell r="C8617">
            <v>503250.59530804475</v>
          </cell>
        </row>
        <row r="8618">
          <cell r="C8618">
            <v>191492.08476198977</v>
          </cell>
        </row>
        <row r="8619">
          <cell r="C8619">
            <v>1383889.3860736596</v>
          </cell>
        </row>
        <row r="8620">
          <cell r="C8620">
            <v>845457.76130617666</v>
          </cell>
        </row>
        <row r="8621">
          <cell r="C8621">
            <v>356636.90366583492</v>
          </cell>
        </row>
        <row r="8622">
          <cell r="C8622">
            <v>1358806.6453773007</v>
          </cell>
        </row>
        <row r="8623">
          <cell r="C8623">
            <v>1044989.6559915387</v>
          </cell>
        </row>
        <row r="8624">
          <cell r="C8624">
            <v>1854801.3132790891</v>
          </cell>
        </row>
        <row r="8625">
          <cell r="C8625">
            <v>716503.91350335628</v>
          </cell>
        </row>
        <row r="8626">
          <cell r="C8626">
            <v>902261.79014263314</v>
          </cell>
        </row>
        <row r="8627">
          <cell r="C8627">
            <v>978601.93485553132</v>
          </cell>
        </row>
        <row r="8628">
          <cell r="C8628">
            <v>1400857.6663575468</v>
          </cell>
        </row>
        <row r="8629">
          <cell r="C8629">
            <v>256824.55946628377</v>
          </cell>
        </row>
        <row r="8630">
          <cell r="C8630">
            <v>1084811.6811722403</v>
          </cell>
        </row>
        <row r="8631">
          <cell r="C8631">
            <v>959885.46104363899</v>
          </cell>
        </row>
        <row r="8632">
          <cell r="C8632">
            <v>851191.95199974987</v>
          </cell>
        </row>
        <row r="8633">
          <cell r="C8633">
            <v>1349504.438492652</v>
          </cell>
        </row>
        <row r="8634">
          <cell r="C8634">
            <v>1297357.024881534</v>
          </cell>
        </row>
        <row r="8635">
          <cell r="C8635">
            <v>912501.21443649428</v>
          </cell>
        </row>
        <row r="8636">
          <cell r="C8636">
            <v>1560202.652593411</v>
          </cell>
        </row>
        <row r="8637">
          <cell r="C8637">
            <v>975138.53643114027</v>
          </cell>
        </row>
        <row r="8638">
          <cell r="C8638">
            <v>972632.21171958279</v>
          </cell>
        </row>
        <row r="8639">
          <cell r="C8639">
            <v>753712.2538218745</v>
          </cell>
        </row>
        <row r="8640">
          <cell r="C8640">
            <v>867366.13074552943</v>
          </cell>
        </row>
        <row r="8641">
          <cell r="C8641">
            <v>479435.31817803311</v>
          </cell>
        </row>
        <row r="8642">
          <cell r="C8642">
            <v>731839.34907122352</v>
          </cell>
        </row>
        <row r="8643">
          <cell r="C8643">
            <v>1538145.3138450568</v>
          </cell>
        </row>
        <row r="8644">
          <cell r="C8644">
            <v>1041417.6703827758</v>
          </cell>
        </row>
        <row r="8645">
          <cell r="C8645">
            <v>313431.71458425547</v>
          </cell>
        </row>
        <row r="8646">
          <cell r="C8646">
            <v>1104663.6565914243</v>
          </cell>
        </row>
        <row r="8647">
          <cell r="C8647">
            <v>1263885.8011383791</v>
          </cell>
        </row>
        <row r="8648">
          <cell r="C8648">
            <v>1190171.3282438521</v>
          </cell>
        </row>
        <row r="8649">
          <cell r="C8649">
            <v>1031014.7046397169</v>
          </cell>
        </row>
        <row r="8650">
          <cell r="C8650">
            <v>718017.81763855799</v>
          </cell>
        </row>
        <row r="8651">
          <cell r="C8651">
            <v>1048618.1808230933</v>
          </cell>
        </row>
        <row r="8652">
          <cell r="C8652">
            <v>1136626.5564174519</v>
          </cell>
        </row>
        <row r="8653">
          <cell r="C8653">
            <v>271957.81836223206</v>
          </cell>
        </row>
        <row r="8654">
          <cell r="C8654">
            <v>1080332.6844759977</v>
          </cell>
        </row>
        <row r="8655">
          <cell r="C8655">
            <v>84367.782754113898</v>
          </cell>
        </row>
        <row r="8656">
          <cell r="C8656">
            <v>268938.34193484345</v>
          </cell>
        </row>
        <row r="8657">
          <cell r="C8657">
            <v>1074513.7125220473</v>
          </cell>
        </row>
        <row r="8658">
          <cell r="C8658">
            <v>896423.38497715199</v>
          </cell>
        </row>
        <row r="8659">
          <cell r="C8659">
            <v>659021.61598063866</v>
          </cell>
        </row>
        <row r="8660">
          <cell r="C8660">
            <v>452259.41082502028</v>
          </cell>
        </row>
        <row r="8661">
          <cell r="C8661">
            <v>1379481.4524517956</v>
          </cell>
        </row>
        <row r="8662">
          <cell r="C8662">
            <v>1712412.6296086255</v>
          </cell>
        </row>
        <row r="8663">
          <cell r="C8663">
            <v>676414.83154307853</v>
          </cell>
        </row>
        <row r="8664">
          <cell r="C8664">
            <v>556906.8093349298</v>
          </cell>
        </row>
        <row r="8665">
          <cell r="C8665">
            <v>1124072.5328664123</v>
          </cell>
        </row>
        <row r="8666">
          <cell r="C8666">
            <v>1405083.752242977</v>
          </cell>
        </row>
        <row r="8667">
          <cell r="C8667">
            <v>1072266.6806367924</v>
          </cell>
        </row>
        <row r="8668">
          <cell r="C8668">
            <v>1084111.1444082942</v>
          </cell>
        </row>
        <row r="8669">
          <cell r="C8669">
            <v>493018.48767941061</v>
          </cell>
        </row>
        <row r="8670">
          <cell r="C8670">
            <v>568043.73823063704</v>
          </cell>
        </row>
        <row r="8671">
          <cell r="C8671">
            <v>1076080.5390936113</v>
          </cell>
        </row>
        <row r="8672">
          <cell r="C8672">
            <v>1014569.0529364975</v>
          </cell>
        </row>
        <row r="8673">
          <cell r="C8673">
            <v>1218011.7822320876</v>
          </cell>
        </row>
        <row r="8674">
          <cell r="C8674">
            <v>1389003.1427098231</v>
          </cell>
        </row>
        <row r="8675">
          <cell r="C8675">
            <v>1351558.6632646446</v>
          </cell>
        </row>
        <row r="8676">
          <cell r="C8676">
            <v>568432.75110241503</v>
          </cell>
        </row>
        <row r="8677">
          <cell r="C8677">
            <v>843456.50821350585</v>
          </cell>
        </row>
        <row r="8678">
          <cell r="C8678">
            <v>1572079.3778250604</v>
          </cell>
        </row>
        <row r="8679">
          <cell r="C8679">
            <v>476346.22632799647</v>
          </cell>
        </row>
        <row r="8680">
          <cell r="C8680">
            <v>1099379.1161452676</v>
          </cell>
        </row>
        <row r="8681">
          <cell r="C8681">
            <v>1499792.7029063737</v>
          </cell>
        </row>
        <row r="8682">
          <cell r="C8682">
            <v>934399.78641735145</v>
          </cell>
        </row>
        <row r="8683">
          <cell r="C8683">
            <v>780107.73129921802</v>
          </cell>
        </row>
        <row r="8684">
          <cell r="C8684">
            <v>1546255.8670293281</v>
          </cell>
        </row>
        <row r="8685">
          <cell r="C8685">
            <v>1141264.3373048163</v>
          </cell>
        </row>
        <row r="8686">
          <cell r="C8686">
            <v>1029659.9253097369</v>
          </cell>
        </row>
        <row r="8687">
          <cell r="C8687">
            <v>1216822.6909613556</v>
          </cell>
        </row>
        <row r="8688">
          <cell r="C8688">
            <v>1171354.1400711469</v>
          </cell>
        </row>
        <row r="8689">
          <cell r="C8689">
            <v>992811.44998834748</v>
          </cell>
        </row>
        <row r="8690">
          <cell r="C8690">
            <v>1420265.400538678</v>
          </cell>
        </row>
        <row r="8691">
          <cell r="C8691">
            <v>1045968.234143697</v>
          </cell>
        </row>
        <row r="8692">
          <cell r="C8692">
            <v>1098739.3254739374</v>
          </cell>
        </row>
        <row r="8693">
          <cell r="C8693">
            <v>772308.09269202244</v>
          </cell>
        </row>
        <row r="8694">
          <cell r="C8694">
            <v>443776.14396938472</v>
          </cell>
        </row>
        <row r="8695">
          <cell r="C8695">
            <v>1317826.4367980405</v>
          </cell>
        </row>
        <row r="8696">
          <cell r="C8696">
            <v>492455.23008394311</v>
          </cell>
        </row>
        <row r="8697">
          <cell r="C8697">
            <v>1120695.6955571461</v>
          </cell>
        </row>
        <row r="8698">
          <cell r="C8698">
            <v>1121015.5839492106</v>
          </cell>
        </row>
        <row r="8699">
          <cell r="C8699">
            <v>1246622.9233889605</v>
          </cell>
        </row>
        <row r="8700">
          <cell r="C8700">
            <v>1273745.5772879166</v>
          </cell>
        </row>
        <row r="8701">
          <cell r="C8701">
            <v>671829.01420404157</v>
          </cell>
        </row>
        <row r="8702">
          <cell r="C8702">
            <v>863477.87668434379</v>
          </cell>
        </row>
        <row r="8703">
          <cell r="C8703">
            <v>1982631.5491770757</v>
          </cell>
        </row>
        <row r="8704">
          <cell r="C8704">
            <v>875658.43718232494</v>
          </cell>
        </row>
        <row r="8705">
          <cell r="C8705">
            <v>681753.36254782835</v>
          </cell>
        </row>
        <row r="8706">
          <cell r="C8706">
            <v>1300323.4634734143</v>
          </cell>
        </row>
        <row r="8707">
          <cell r="C8707">
            <v>1071959.3807265123</v>
          </cell>
        </row>
        <row r="8708">
          <cell r="C8708">
            <v>1341991.2252283595</v>
          </cell>
        </row>
        <row r="8709">
          <cell r="C8709">
            <v>904903.87763340143</v>
          </cell>
        </row>
        <row r="8710">
          <cell r="C8710">
            <v>767800.17807382415</v>
          </cell>
        </row>
        <row r="8711">
          <cell r="C8711">
            <v>813294.74511299911</v>
          </cell>
        </row>
        <row r="8712">
          <cell r="C8712">
            <v>1191714.9702186254</v>
          </cell>
        </row>
        <row r="8713">
          <cell r="C8713">
            <v>1330768.6930223976</v>
          </cell>
        </row>
        <row r="8714">
          <cell r="C8714">
            <v>1404718.791532333</v>
          </cell>
        </row>
        <row r="8715">
          <cell r="C8715">
            <v>899171.48196158581</v>
          </cell>
        </row>
        <row r="8716">
          <cell r="C8716">
            <v>648520.74943543272</v>
          </cell>
        </row>
        <row r="8717">
          <cell r="C8717">
            <v>1000947.3424409861</v>
          </cell>
        </row>
        <row r="8718">
          <cell r="C8718">
            <v>239112.0750846247</v>
          </cell>
        </row>
        <row r="8719">
          <cell r="C8719">
            <v>913677.31561943272</v>
          </cell>
        </row>
        <row r="8720">
          <cell r="C8720">
            <v>821766.43243662559</v>
          </cell>
        </row>
        <row r="8721">
          <cell r="C8721">
            <v>758610.54277762584</v>
          </cell>
        </row>
        <row r="8722">
          <cell r="C8722">
            <v>1421685.5873451335</v>
          </cell>
        </row>
        <row r="8723">
          <cell r="C8723">
            <v>1152325.0854564493</v>
          </cell>
        </row>
        <row r="8724">
          <cell r="C8724">
            <v>1261536.6687610829</v>
          </cell>
        </row>
        <row r="8725">
          <cell r="C8725">
            <v>1588222.4884100845</v>
          </cell>
        </row>
        <row r="8726">
          <cell r="C8726">
            <v>806135.05550587981</v>
          </cell>
        </row>
        <row r="8727">
          <cell r="C8727">
            <v>740537.7699386304</v>
          </cell>
        </row>
        <row r="8728">
          <cell r="C8728">
            <v>145176.32961007243</v>
          </cell>
        </row>
        <row r="8729">
          <cell r="C8729">
            <v>374009.56312643597</v>
          </cell>
        </row>
        <row r="8730">
          <cell r="C8730">
            <v>960915.11850809015</v>
          </cell>
        </row>
        <row r="8731">
          <cell r="C8731">
            <v>1565718.6785193537</v>
          </cell>
        </row>
        <row r="8732">
          <cell r="C8732">
            <v>1585856.8296392479</v>
          </cell>
        </row>
        <row r="8733">
          <cell r="C8733">
            <v>721728.66185935424</v>
          </cell>
        </row>
        <row r="8734">
          <cell r="C8734">
            <v>1264856.6318383347</v>
          </cell>
        </row>
        <row r="8735">
          <cell r="C8735">
            <v>1563079.1094410813</v>
          </cell>
        </row>
        <row r="8736">
          <cell r="C8736">
            <v>580927.82734233607</v>
          </cell>
        </row>
        <row r="8737">
          <cell r="C8737">
            <v>556872.3338896553</v>
          </cell>
        </row>
        <row r="8738">
          <cell r="C8738">
            <v>948833.82868999778</v>
          </cell>
        </row>
        <row r="8739">
          <cell r="C8739">
            <v>1570365.0789170284</v>
          </cell>
        </row>
        <row r="8740">
          <cell r="C8740">
            <v>1530645.7614718454</v>
          </cell>
        </row>
        <row r="8741">
          <cell r="C8741">
            <v>164032.65070840006</v>
          </cell>
        </row>
        <row r="8742">
          <cell r="C8742">
            <v>818866.70717468369</v>
          </cell>
        </row>
        <row r="8743">
          <cell r="C8743">
            <v>764946.44996100734</v>
          </cell>
        </row>
        <row r="8744">
          <cell r="C8744">
            <v>1460132.8085677419</v>
          </cell>
        </row>
        <row r="8745">
          <cell r="C8745">
            <v>455045.45082532347</v>
          </cell>
        </row>
        <row r="8746">
          <cell r="C8746">
            <v>1251374.0733336248</v>
          </cell>
        </row>
        <row r="8747">
          <cell r="C8747">
            <v>1761875.7104745561</v>
          </cell>
        </row>
        <row r="8748">
          <cell r="C8748">
            <v>689300.06851575826</v>
          </cell>
        </row>
        <row r="8749">
          <cell r="C8749">
            <v>367178.01696082053</v>
          </cell>
        </row>
        <row r="8750">
          <cell r="C8750">
            <v>833527.89653725526</v>
          </cell>
        </row>
        <row r="8751">
          <cell r="C8751">
            <v>1231263.5885029554</v>
          </cell>
        </row>
        <row r="8752">
          <cell r="C8752">
            <v>634999.80124895019</v>
          </cell>
        </row>
        <row r="8753">
          <cell r="C8753">
            <v>1020037.0267301777</v>
          </cell>
        </row>
        <row r="8754">
          <cell r="C8754">
            <v>1048579.0548254321</v>
          </cell>
        </row>
        <row r="8755">
          <cell r="C8755">
            <v>695558.23741286481</v>
          </cell>
        </row>
        <row r="8756">
          <cell r="C8756">
            <v>769911.95539770112</v>
          </cell>
        </row>
        <row r="8757">
          <cell r="C8757">
            <v>1340665.9294733307</v>
          </cell>
        </row>
        <row r="8758">
          <cell r="C8758">
            <v>1017152.1802600932</v>
          </cell>
        </row>
        <row r="8759">
          <cell r="C8759">
            <v>1224876.4216776493</v>
          </cell>
        </row>
        <row r="8760">
          <cell r="C8760">
            <v>2022035.9410064665</v>
          </cell>
        </row>
        <row r="8761">
          <cell r="C8761">
            <v>1208907.1309333905</v>
          </cell>
        </row>
        <row r="8762">
          <cell r="C8762">
            <v>518642.44126343093</v>
          </cell>
        </row>
        <row r="8763">
          <cell r="C8763">
            <v>587141.03422990581</v>
          </cell>
        </row>
        <row r="8764">
          <cell r="C8764">
            <v>1449675.1402858598</v>
          </cell>
        </row>
        <row r="8765">
          <cell r="C8765">
            <v>934920.20651079738</v>
          </cell>
        </row>
        <row r="8766">
          <cell r="C8766">
            <v>1172783.9118621862</v>
          </cell>
        </row>
        <row r="8767">
          <cell r="C8767">
            <v>1975284.0197365298</v>
          </cell>
        </row>
        <row r="8768">
          <cell r="C8768">
            <v>2196755.3659997075</v>
          </cell>
        </row>
        <row r="8769">
          <cell r="C8769">
            <v>1387475.1881336363</v>
          </cell>
        </row>
        <row r="8770">
          <cell r="C8770">
            <v>1061517.4088372441</v>
          </cell>
        </row>
        <row r="8771">
          <cell r="C8771">
            <v>581263.56673738814</v>
          </cell>
        </row>
        <row r="8772">
          <cell r="C8772">
            <v>942627.84017518617</v>
          </cell>
        </row>
        <row r="8773">
          <cell r="C8773">
            <v>-388575.88053275063</v>
          </cell>
        </row>
        <row r="8774">
          <cell r="C8774">
            <v>850438.33835972752</v>
          </cell>
        </row>
        <row r="8775">
          <cell r="C8775">
            <v>1071828.4901384204</v>
          </cell>
        </row>
        <row r="8776">
          <cell r="C8776">
            <v>908078.25782505504</v>
          </cell>
        </row>
        <row r="8777">
          <cell r="C8777">
            <v>946799.28056837851</v>
          </cell>
        </row>
        <row r="8778">
          <cell r="C8778">
            <v>1640160.9426759412</v>
          </cell>
        </row>
        <row r="8779">
          <cell r="C8779">
            <v>1146187.1931620312</v>
          </cell>
        </row>
        <row r="8780">
          <cell r="C8780">
            <v>1909833.1643373352</v>
          </cell>
        </row>
        <row r="8781">
          <cell r="C8781">
            <v>954831.21363020327</v>
          </cell>
        </row>
        <row r="8782">
          <cell r="C8782">
            <v>1090108.2805956723</v>
          </cell>
        </row>
        <row r="8783">
          <cell r="C8783">
            <v>1643180.687768182</v>
          </cell>
        </row>
        <row r="8784">
          <cell r="C8784">
            <v>837228.84600878821</v>
          </cell>
        </row>
        <row r="8785">
          <cell r="C8785">
            <v>908788.54611986387</v>
          </cell>
        </row>
        <row r="8786">
          <cell r="C8786">
            <v>1022592.8751670941</v>
          </cell>
        </row>
        <row r="8787">
          <cell r="C8787">
            <v>1321397.1793623641</v>
          </cell>
        </row>
        <row r="8788">
          <cell r="C8788">
            <v>1323471.0260388888</v>
          </cell>
        </row>
        <row r="8789">
          <cell r="C8789">
            <v>489642.42533419357</v>
          </cell>
        </row>
        <row r="8790">
          <cell r="C8790">
            <v>1260560.8941898227</v>
          </cell>
        </row>
        <row r="8791">
          <cell r="C8791">
            <v>231446.99638117489</v>
          </cell>
        </row>
        <row r="8792">
          <cell r="C8792">
            <v>1030927.1610033592</v>
          </cell>
        </row>
        <row r="8793">
          <cell r="C8793">
            <v>847943.07656482281</v>
          </cell>
        </row>
        <row r="8794">
          <cell r="C8794">
            <v>1074020.8968515689</v>
          </cell>
        </row>
        <row r="8795">
          <cell r="C8795">
            <v>920056.05923332379</v>
          </cell>
        </row>
        <row r="8796">
          <cell r="C8796">
            <v>839998.49453779473</v>
          </cell>
        </row>
        <row r="8797">
          <cell r="C8797">
            <v>1256504.6391923288</v>
          </cell>
        </row>
        <row r="8798">
          <cell r="C8798">
            <v>825747.92056167591</v>
          </cell>
        </row>
        <row r="8799">
          <cell r="C8799">
            <v>933287.55449702987</v>
          </cell>
        </row>
        <row r="8800">
          <cell r="C8800">
            <v>864760.06399242627</v>
          </cell>
        </row>
        <row r="8801">
          <cell r="C8801">
            <v>1228051.8373217364</v>
          </cell>
        </row>
        <row r="8802">
          <cell r="C8802">
            <v>1153185.0506920698</v>
          </cell>
        </row>
        <row r="8803">
          <cell r="C8803">
            <v>670630.52561587724</v>
          </cell>
        </row>
        <row r="8804">
          <cell r="C8804">
            <v>1027261.3346358895</v>
          </cell>
        </row>
        <row r="8805">
          <cell r="C8805">
            <v>792695.82698443101</v>
          </cell>
        </row>
        <row r="8806">
          <cell r="C8806">
            <v>737110.99862322304</v>
          </cell>
        </row>
        <row r="8807">
          <cell r="C8807">
            <v>1267092.987150715</v>
          </cell>
        </row>
        <row r="8808">
          <cell r="C8808">
            <v>1437424.5533701987</v>
          </cell>
        </row>
        <row r="8809">
          <cell r="C8809">
            <v>923013.40437551262</v>
          </cell>
        </row>
        <row r="8810">
          <cell r="C8810">
            <v>1336977.0906293786</v>
          </cell>
        </row>
        <row r="8811">
          <cell r="C8811">
            <v>1368487.1626221987</v>
          </cell>
        </row>
        <row r="8812">
          <cell r="C8812">
            <v>897310.24507523596</v>
          </cell>
        </row>
        <row r="8813">
          <cell r="C8813">
            <v>1426693.2100971017</v>
          </cell>
        </row>
        <row r="8814">
          <cell r="C8814">
            <v>831632.14150609483</v>
          </cell>
        </row>
        <row r="8815">
          <cell r="C8815">
            <v>1347481.8113669741</v>
          </cell>
        </row>
        <row r="8816">
          <cell r="C8816">
            <v>1142722.0135624751</v>
          </cell>
        </row>
        <row r="8817">
          <cell r="C8817">
            <v>876933.27792761987</v>
          </cell>
        </row>
        <row r="8818">
          <cell r="C8818">
            <v>942274.43410191964</v>
          </cell>
        </row>
        <row r="8819">
          <cell r="C8819">
            <v>1582336.8701325865</v>
          </cell>
        </row>
        <row r="8820">
          <cell r="C8820">
            <v>1554981.2561101657</v>
          </cell>
        </row>
        <row r="8821">
          <cell r="C8821">
            <v>1590024.5597001768</v>
          </cell>
        </row>
        <row r="8822">
          <cell r="C8822">
            <v>755877.93749965786</v>
          </cell>
        </row>
        <row r="8823">
          <cell r="C8823">
            <v>1257075.9289477759</v>
          </cell>
        </row>
        <row r="8824">
          <cell r="C8824">
            <v>1095471.0880242037</v>
          </cell>
        </row>
        <row r="8825">
          <cell r="C8825">
            <v>806960.595119757</v>
          </cell>
        </row>
        <row r="8826">
          <cell r="C8826">
            <v>1019415.5508141007</v>
          </cell>
        </row>
        <row r="8827">
          <cell r="C8827">
            <v>1007753.6445467942</v>
          </cell>
        </row>
        <row r="8828">
          <cell r="C8828">
            <v>784192.21338597185</v>
          </cell>
        </row>
        <row r="8829">
          <cell r="C8829">
            <v>1440661.9724044765</v>
          </cell>
        </row>
        <row r="8830">
          <cell r="C8830">
            <v>803140.63808153244</v>
          </cell>
        </row>
        <row r="8831">
          <cell r="C8831">
            <v>1359274.6958715105</v>
          </cell>
        </row>
        <row r="8832">
          <cell r="C8832">
            <v>1045490.8612663215</v>
          </cell>
        </row>
        <row r="8833">
          <cell r="C8833">
            <v>991586.82520122582</v>
          </cell>
        </row>
        <row r="8834">
          <cell r="C8834">
            <v>1203016.4162286802</v>
          </cell>
        </row>
        <row r="8835">
          <cell r="C8835">
            <v>1117867.4143069631</v>
          </cell>
        </row>
        <row r="8836">
          <cell r="C8836">
            <v>650612.02861493058</v>
          </cell>
        </row>
        <row r="8837">
          <cell r="C8837">
            <v>872059.94995751954</v>
          </cell>
        </row>
        <row r="8838">
          <cell r="C8838">
            <v>1303247.6113996813</v>
          </cell>
        </row>
        <row r="8839">
          <cell r="C8839">
            <v>1733296.0753048244</v>
          </cell>
        </row>
        <row r="8840">
          <cell r="C8840">
            <v>1084697.4128604869</v>
          </cell>
        </row>
        <row r="8841">
          <cell r="C8841">
            <v>829034.90172752121</v>
          </cell>
        </row>
        <row r="8842">
          <cell r="C8842">
            <v>2062755.0571085727</v>
          </cell>
        </row>
        <row r="8843">
          <cell r="C8843">
            <v>632223.7176749513</v>
          </cell>
        </row>
        <row r="8844">
          <cell r="C8844">
            <v>1861236.244634531</v>
          </cell>
        </row>
        <row r="8845">
          <cell r="C8845">
            <v>934229.26588700805</v>
          </cell>
        </row>
        <row r="8846">
          <cell r="C8846">
            <v>1295445.3996907878</v>
          </cell>
        </row>
        <row r="8847">
          <cell r="C8847">
            <v>910468.66335738183</v>
          </cell>
        </row>
        <row r="8848">
          <cell r="C8848">
            <v>539882.69359200983</v>
          </cell>
        </row>
        <row r="8849">
          <cell r="C8849">
            <v>1478050.3570436421</v>
          </cell>
        </row>
        <row r="8850">
          <cell r="C8850">
            <v>1392153.6980515437</v>
          </cell>
        </row>
        <row r="8851">
          <cell r="C8851">
            <v>1157232.1896765407</v>
          </cell>
        </row>
        <row r="8852">
          <cell r="C8852">
            <v>864597.39678600896</v>
          </cell>
        </row>
        <row r="8853">
          <cell r="C8853">
            <v>1706868.6498476882</v>
          </cell>
        </row>
        <row r="8854">
          <cell r="C8854">
            <v>950500.81570994365</v>
          </cell>
        </row>
        <row r="8855">
          <cell r="C8855">
            <v>1241990.6108240706</v>
          </cell>
        </row>
        <row r="8856">
          <cell r="C8856">
            <v>1098180.2967711212</v>
          </cell>
        </row>
        <row r="8857">
          <cell r="C8857">
            <v>1048508.3958921409</v>
          </cell>
        </row>
        <row r="8858">
          <cell r="C8858">
            <v>652890.20057583018</v>
          </cell>
        </row>
        <row r="8859">
          <cell r="C8859">
            <v>735842.4904482516</v>
          </cell>
        </row>
        <row r="8860">
          <cell r="C8860">
            <v>1258722.905591022</v>
          </cell>
        </row>
        <row r="8861">
          <cell r="C8861">
            <v>983438.88034519611</v>
          </cell>
        </row>
        <row r="8862">
          <cell r="C8862">
            <v>1023897.4267853134</v>
          </cell>
        </row>
        <row r="8863">
          <cell r="C8863">
            <v>1327541.538574632</v>
          </cell>
        </row>
        <row r="8864">
          <cell r="C8864">
            <v>1564219.5408381321</v>
          </cell>
        </row>
        <row r="8865">
          <cell r="C8865">
            <v>626200.43994351383</v>
          </cell>
        </row>
        <row r="8866">
          <cell r="C8866">
            <v>611948.36999796494</v>
          </cell>
        </row>
        <row r="8867">
          <cell r="C8867">
            <v>728055.04998516163</v>
          </cell>
        </row>
        <row r="8868">
          <cell r="C8868">
            <v>434140.84812784055</v>
          </cell>
        </row>
        <row r="8869">
          <cell r="C8869">
            <v>1125646.9697268088</v>
          </cell>
        </row>
        <row r="8870">
          <cell r="C8870">
            <v>1046205.7593393115</v>
          </cell>
        </row>
        <row r="8871">
          <cell r="C8871">
            <v>908163.61619100138</v>
          </cell>
        </row>
        <row r="8872">
          <cell r="C8872">
            <v>988420.87201741536</v>
          </cell>
        </row>
        <row r="8873">
          <cell r="C8873">
            <v>1227704.3149371298</v>
          </cell>
        </row>
        <row r="8874">
          <cell r="C8874">
            <v>2082018.0607333619</v>
          </cell>
        </row>
        <row r="8875">
          <cell r="C8875">
            <v>1148065.4562350393</v>
          </cell>
        </row>
        <row r="8876">
          <cell r="C8876">
            <v>938603.77254816692</v>
          </cell>
        </row>
        <row r="8877">
          <cell r="C8877">
            <v>792389.34810500999</v>
          </cell>
        </row>
        <row r="8878">
          <cell r="C8878">
            <v>842130.25789345172</v>
          </cell>
        </row>
        <row r="8879">
          <cell r="C8879">
            <v>476157.76412101497</v>
          </cell>
        </row>
        <row r="8880">
          <cell r="C8880">
            <v>972555.46579204104</v>
          </cell>
        </row>
        <row r="8881">
          <cell r="C8881">
            <v>-104628.22207831522</v>
          </cell>
        </row>
        <row r="8882">
          <cell r="C8882">
            <v>879305.04485201312</v>
          </cell>
        </row>
        <row r="8883">
          <cell r="C8883">
            <v>5154.7809869017219</v>
          </cell>
        </row>
        <row r="8884">
          <cell r="C8884">
            <v>1483874.7270717239</v>
          </cell>
        </row>
        <row r="8885">
          <cell r="C8885">
            <v>1021058.4162327811</v>
          </cell>
        </row>
        <row r="8886">
          <cell r="C8886">
            <v>1203775.8317379958</v>
          </cell>
        </row>
        <row r="8887">
          <cell r="C8887">
            <v>1041884.6814482526</v>
          </cell>
        </row>
        <row r="8888">
          <cell r="C8888">
            <v>591298.78020901652</v>
          </cell>
        </row>
        <row r="8889">
          <cell r="C8889">
            <v>867125.15527319408</v>
          </cell>
        </row>
        <row r="8890">
          <cell r="C8890">
            <v>1208222.07366322</v>
          </cell>
        </row>
        <row r="8891">
          <cell r="C8891">
            <v>1293624.9572636138</v>
          </cell>
        </row>
        <row r="8892">
          <cell r="C8892">
            <v>1598163.0558536807</v>
          </cell>
        </row>
        <row r="8893">
          <cell r="C8893">
            <v>526680.22160541744</v>
          </cell>
        </row>
        <row r="8894">
          <cell r="C8894">
            <v>481600.2565160201</v>
          </cell>
        </row>
        <row r="8895">
          <cell r="C8895">
            <v>1123979.5713145323</v>
          </cell>
        </row>
        <row r="8896">
          <cell r="C8896">
            <v>1453627.3946059947</v>
          </cell>
        </row>
        <row r="8897">
          <cell r="C8897">
            <v>661084.33226236003</v>
          </cell>
        </row>
        <row r="8898">
          <cell r="C8898">
            <v>1156541.1747669003</v>
          </cell>
        </row>
        <row r="8899">
          <cell r="C8899">
            <v>927723.36433057301</v>
          </cell>
        </row>
        <row r="8900">
          <cell r="C8900">
            <v>1033323.6032536435</v>
          </cell>
        </row>
        <row r="8901">
          <cell r="C8901">
            <v>267573.80016770202</v>
          </cell>
        </row>
        <row r="8902">
          <cell r="C8902">
            <v>1050084.2337211163</v>
          </cell>
        </row>
        <row r="8903">
          <cell r="C8903">
            <v>949047.19442140916</v>
          </cell>
        </row>
        <row r="8904">
          <cell r="C8904">
            <v>1039552.7209978775</v>
          </cell>
        </row>
        <row r="8905">
          <cell r="C8905">
            <v>1200732.5340246437</v>
          </cell>
        </row>
        <row r="8906">
          <cell r="C8906">
            <v>-435593.41648811474</v>
          </cell>
        </row>
        <row r="8907">
          <cell r="C8907">
            <v>1142730.8292591346</v>
          </cell>
        </row>
        <row r="8908">
          <cell r="C8908">
            <v>1139174.2267101803</v>
          </cell>
        </row>
        <row r="8909">
          <cell r="C8909">
            <v>768033.60743562167</v>
          </cell>
        </row>
        <row r="8910">
          <cell r="C8910">
            <v>1153983.8261981094</v>
          </cell>
        </row>
        <row r="8911">
          <cell r="C8911">
            <v>1208467.3598950191</v>
          </cell>
        </row>
        <row r="8912">
          <cell r="C8912">
            <v>1304030.6329103338</v>
          </cell>
        </row>
        <row r="8913">
          <cell r="C8913">
            <v>1066575.9858333014</v>
          </cell>
        </row>
        <row r="8914">
          <cell r="C8914">
            <v>655167.5568479693</v>
          </cell>
        </row>
        <row r="8915">
          <cell r="C8915">
            <v>966506.45295447274</v>
          </cell>
        </row>
        <row r="8916">
          <cell r="C8916">
            <v>973822.18269217457</v>
          </cell>
        </row>
        <row r="8917">
          <cell r="C8917">
            <v>1089941.691803949</v>
          </cell>
        </row>
        <row r="8918">
          <cell r="C8918">
            <v>869472.67130878812</v>
          </cell>
        </row>
        <row r="8919">
          <cell r="C8919">
            <v>1258739.6057705476</v>
          </cell>
        </row>
        <row r="8920">
          <cell r="C8920">
            <v>598680.0964830236</v>
          </cell>
        </row>
        <row r="8921">
          <cell r="C8921">
            <v>906362.06435890717</v>
          </cell>
        </row>
        <row r="8922">
          <cell r="C8922">
            <v>1581598.0503196167</v>
          </cell>
        </row>
        <row r="8923">
          <cell r="C8923">
            <v>875531.86837323126</v>
          </cell>
        </row>
        <row r="8924">
          <cell r="C8924">
            <v>1242005.266693281</v>
          </cell>
        </row>
        <row r="8925">
          <cell r="C8925">
            <v>1467085.759575262</v>
          </cell>
        </row>
        <row r="8926">
          <cell r="C8926">
            <v>965525.49048705283</v>
          </cell>
        </row>
        <row r="8927">
          <cell r="C8927">
            <v>1156630.2819936413</v>
          </cell>
        </row>
        <row r="8928">
          <cell r="C8928">
            <v>1044971.3884447091</v>
          </cell>
        </row>
        <row r="8929">
          <cell r="C8929">
            <v>517966.27451395988</v>
          </cell>
        </row>
        <row r="8930">
          <cell r="C8930">
            <v>481698.21687607735</v>
          </cell>
        </row>
        <row r="8931">
          <cell r="C8931">
            <v>1385891.6645106056</v>
          </cell>
        </row>
        <row r="8932">
          <cell r="C8932">
            <v>857608.7112234981</v>
          </cell>
        </row>
        <row r="8933">
          <cell r="C8933">
            <v>516422.84398453991</v>
          </cell>
        </row>
        <row r="8934">
          <cell r="C8934">
            <v>779583.92244452075</v>
          </cell>
        </row>
        <row r="8935">
          <cell r="C8935">
            <v>1362732.3381439915</v>
          </cell>
        </row>
        <row r="8936">
          <cell r="C8936">
            <v>1279355.2419967521</v>
          </cell>
        </row>
        <row r="8937">
          <cell r="C8937">
            <v>500324.84621941764</v>
          </cell>
        </row>
        <row r="8938">
          <cell r="C8938">
            <v>555921.86123738764</v>
          </cell>
        </row>
        <row r="8939">
          <cell r="C8939">
            <v>787361.66813681251</v>
          </cell>
        </row>
        <row r="8940">
          <cell r="C8940">
            <v>992432.25049765967</v>
          </cell>
        </row>
        <row r="8941">
          <cell r="C8941">
            <v>1748735.8687902759</v>
          </cell>
        </row>
        <row r="8942">
          <cell r="C8942">
            <v>1060016.2766877711</v>
          </cell>
        </row>
        <row r="8943">
          <cell r="C8943">
            <v>327642.81003756926</v>
          </cell>
        </row>
        <row r="8944">
          <cell r="C8944">
            <v>880982.85546680272</v>
          </cell>
        </row>
        <row r="8945">
          <cell r="C8945">
            <v>960470.67329127889</v>
          </cell>
        </row>
        <row r="8946">
          <cell r="C8946">
            <v>1370110.5626242619</v>
          </cell>
        </row>
        <row r="8947">
          <cell r="C8947">
            <v>-206695.56218267372</v>
          </cell>
        </row>
        <row r="8948">
          <cell r="C8948">
            <v>762066.48608091043</v>
          </cell>
        </row>
        <row r="8949">
          <cell r="C8949">
            <v>921778.29573183472</v>
          </cell>
        </row>
        <row r="8950">
          <cell r="C8950">
            <v>838725.93612445192</v>
          </cell>
        </row>
        <row r="8951">
          <cell r="C8951">
            <v>1400337.8197475998</v>
          </cell>
        </row>
        <row r="8952">
          <cell r="C8952">
            <v>697759.53656574525</v>
          </cell>
        </row>
        <row r="8953">
          <cell r="C8953">
            <v>973269.71289092768</v>
          </cell>
        </row>
        <row r="8954">
          <cell r="C8954">
            <v>809651.50809515163</v>
          </cell>
        </row>
        <row r="8955">
          <cell r="C8955">
            <v>613847.02013905696</v>
          </cell>
        </row>
        <row r="8956">
          <cell r="C8956">
            <v>418681.08723146643</v>
          </cell>
        </row>
        <row r="8957">
          <cell r="C8957">
            <v>832325.98223390128</v>
          </cell>
        </row>
        <row r="8958">
          <cell r="C8958">
            <v>1456853.8201234015</v>
          </cell>
        </row>
        <row r="8959">
          <cell r="C8959">
            <v>1853525.6038902318</v>
          </cell>
        </row>
        <row r="8960">
          <cell r="C8960">
            <v>1137340.9051775413</v>
          </cell>
        </row>
        <row r="8961">
          <cell r="C8961">
            <v>1022733.4260252787</v>
          </cell>
        </row>
        <row r="8962">
          <cell r="C8962">
            <v>1155913.2270537145</v>
          </cell>
        </row>
        <row r="8963">
          <cell r="C8963">
            <v>572017.62555601425</v>
          </cell>
        </row>
        <row r="8964">
          <cell r="C8964">
            <v>847766.97824023361</v>
          </cell>
        </row>
        <row r="8965">
          <cell r="C8965">
            <v>711732.6088670902</v>
          </cell>
        </row>
        <row r="8966">
          <cell r="C8966">
            <v>929503.72937278845</v>
          </cell>
        </row>
        <row r="8967">
          <cell r="C8967">
            <v>990187.4246681052</v>
          </cell>
        </row>
        <row r="8968">
          <cell r="C8968">
            <v>1854377.2412065282</v>
          </cell>
        </row>
        <row r="8969">
          <cell r="C8969">
            <v>828836.18936644017</v>
          </cell>
        </row>
        <row r="8970">
          <cell r="C8970">
            <v>1092144.8198572565</v>
          </cell>
        </row>
        <row r="8971">
          <cell r="C8971">
            <v>2364429.3206931464</v>
          </cell>
        </row>
        <row r="8972">
          <cell r="C8972">
            <v>1116220.061561083</v>
          </cell>
        </row>
        <row r="8973">
          <cell r="C8973">
            <v>1051071.0925571281</v>
          </cell>
        </row>
        <row r="8974">
          <cell r="C8974">
            <v>1056916.9439152493</v>
          </cell>
        </row>
        <row r="8975">
          <cell r="C8975">
            <v>1257490.3240696925</v>
          </cell>
        </row>
        <row r="8976">
          <cell r="C8976">
            <v>1406956.6083839252</v>
          </cell>
        </row>
        <row r="8977">
          <cell r="C8977">
            <v>981173.99275493156</v>
          </cell>
        </row>
        <row r="8978">
          <cell r="C8978">
            <v>685153.38672707893</v>
          </cell>
        </row>
        <row r="8979">
          <cell r="C8979">
            <v>1229024.9737785507</v>
          </cell>
        </row>
        <row r="8980">
          <cell r="C8980">
            <v>618303.43521348631</v>
          </cell>
        </row>
        <row r="8981">
          <cell r="C8981">
            <v>1108676.9683673312</v>
          </cell>
        </row>
        <row r="8982">
          <cell r="C8982">
            <v>1123396.3081735054</v>
          </cell>
        </row>
        <row r="8983">
          <cell r="C8983">
            <v>1030451.2627722069</v>
          </cell>
        </row>
        <row r="8984">
          <cell r="C8984">
            <v>868908.7320996332</v>
          </cell>
        </row>
        <row r="8985">
          <cell r="C8985">
            <v>775279.69698629528</v>
          </cell>
        </row>
        <row r="8986">
          <cell r="C8986">
            <v>1107386.4044045799</v>
          </cell>
        </row>
        <row r="8987">
          <cell r="C8987">
            <v>1264723.427170218</v>
          </cell>
        </row>
        <row r="8988">
          <cell r="C8988">
            <v>1455984.0531163327</v>
          </cell>
        </row>
        <row r="8989">
          <cell r="C8989">
            <v>568826.07584965788</v>
          </cell>
        </row>
        <row r="8990">
          <cell r="C8990">
            <v>1266057.6649222111</v>
          </cell>
        </row>
        <row r="8991">
          <cell r="C8991">
            <v>552132.97491696524</v>
          </cell>
        </row>
        <row r="8992">
          <cell r="C8992">
            <v>1256054.8719778061</v>
          </cell>
        </row>
        <row r="8993">
          <cell r="C8993">
            <v>697393.73157259636</v>
          </cell>
        </row>
        <row r="8994">
          <cell r="C8994">
            <v>1310802.7058450715</v>
          </cell>
        </row>
        <row r="8995">
          <cell r="C8995">
            <v>1603866.443614179</v>
          </cell>
        </row>
        <row r="8996">
          <cell r="C8996">
            <v>1082292.5218533208</v>
          </cell>
        </row>
        <row r="8997">
          <cell r="C8997">
            <v>1054265.542860925</v>
          </cell>
        </row>
        <row r="8998">
          <cell r="C8998">
            <v>542895.12534258212</v>
          </cell>
        </row>
        <row r="8999">
          <cell r="C8999">
            <v>907496.40800543409</v>
          </cell>
        </row>
        <row r="9000">
          <cell r="C9000">
            <v>981937.97532914928</v>
          </cell>
        </row>
        <row r="9001">
          <cell r="C9001">
            <v>1268452.0739773354</v>
          </cell>
        </row>
        <row r="9002">
          <cell r="C9002">
            <v>459478.92972363904</v>
          </cell>
        </row>
        <row r="9003">
          <cell r="C9003">
            <v>1471253.8267038099</v>
          </cell>
        </row>
        <row r="9004">
          <cell r="C9004">
            <v>960327.68784842803</v>
          </cell>
        </row>
        <row r="9005">
          <cell r="C9005">
            <v>980264.63098838925</v>
          </cell>
        </row>
        <row r="9006">
          <cell r="C9006">
            <v>1024659.2202358012</v>
          </cell>
        </row>
        <row r="9007">
          <cell r="C9007">
            <v>1349962.8839316953</v>
          </cell>
        </row>
        <row r="9008">
          <cell r="C9008">
            <v>1158250.2307676787</v>
          </cell>
        </row>
        <row r="9009">
          <cell r="C9009">
            <v>619573.59373810561</v>
          </cell>
        </row>
        <row r="9010">
          <cell r="C9010">
            <v>1132921.8767798243</v>
          </cell>
        </row>
        <row r="9011">
          <cell r="C9011">
            <v>1619087.1561415079</v>
          </cell>
        </row>
        <row r="9012">
          <cell r="C9012">
            <v>1222890.2439176261</v>
          </cell>
        </row>
        <row r="9013">
          <cell r="C9013">
            <v>1094086.1325566992</v>
          </cell>
        </row>
        <row r="9014">
          <cell r="C9014">
            <v>944652.39119995257</v>
          </cell>
        </row>
        <row r="9015">
          <cell r="C9015">
            <v>1389559.3903578359</v>
          </cell>
        </row>
        <row r="9016">
          <cell r="C9016">
            <v>1020097.8112279071</v>
          </cell>
        </row>
        <row r="9017">
          <cell r="C9017">
            <v>1179079.3432240626</v>
          </cell>
        </row>
        <row r="9018">
          <cell r="C9018">
            <v>936632.04875017854</v>
          </cell>
        </row>
        <row r="9019">
          <cell r="C9019">
            <v>2088733.4004548877</v>
          </cell>
        </row>
        <row r="9020">
          <cell r="C9020">
            <v>431756.77683630295</v>
          </cell>
        </row>
        <row r="9021">
          <cell r="C9021">
            <v>1100886.5437725103</v>
          </cell>
        </row>
        <row r="9022">
          <cell r="C9022">
            <v>1157964.863378962</v>
          </cell>
        </row>
        <row r="9023">
          <cell r="C9023">
            <v>623416.66556584835</v>
          </cell>
        </row>
        <row r="9024">
          <cell r="C9024">
            <v>1091658.2189047541</v>
          </cell>
        </row>
        <row r="9025">
          <cell r="C9025">
            <v>892747.38519072335</v>
          </cell>
        </row>
        <row r="9026">
          <cell r="C9026">
            <v>1312391.4401639681</v>
          </cell>
        </row>
        <row r="9027">
          <cell r="C9027">
            <v>635389.2411056027</v>
          </cell>
        </row>
        <row r="9028">
          <cell r="C9028">
            <v>1182214.6084868074</v>
          </cell>
        </row>
        <row r="9029">
          <cell r="C9029">
            <v>1556434.2469591093</v>
          </cell>
        </row>
        <row r="9030">
          <cell r="C9030">
            <v>998107.58044420835</v>
          </cell>
        </row>
        <row r="9031">
          <cell r="C9031">
            <v>1144803.1679430702</v>
          </cell>
        </row>
        <row r="9032">
          <cell r="C9032">
            <v>1008669.6548658053</v>
          </cell>
        </row>
        <row r="9033">
          <cell r="C9033">
            <v>1088925.2256327139</v>
          </cell>
        </row>
        <row r="9034">
          <cell r="C9034">
            <v>452258.20383621764</v>
          </cell>
        </row>
        <row r="9035">
          <cell r="C9035">
            <v>515827.23826709093</v>
          </cell>
        </row>
        <row r="9036">
          <cell r="C9036">
            <v>669574.92832027969</v>
          </cell>
        </row>
        <row r="9037">
          <cell r="C9037">
            <v>1008381.0899410092</v>
          </cell>
        </row>
        <row r="9038">
          <cell r="C9038">
            <v>1157729.7808951722</v>
          </cell>
        </row>
        <row r="9039">
          <cell r="C9039">
            <v>696650.91582236136</v>
          </cell>
        </row>
        <row r="9040">
          <cell r="C9040">
            <v>985697.41100658593</v>
          </cell>
        </row>
        <row r="9041">
          <cell r="C9041">
            <v>1057414.9886573663</v>
          </cell>
        </row>
        <row r="9042">
          <cell r="C9042">
            <v>1102636.669156228</v>
          </cell>
        </row>
        <row r="9043">
          <cell r="C9043">
            <v>833189.77190100576</v>
          </cell>
        </row>
        <row r="9044">
          <cell r="C9044">
            <v>1589621.9604427104</v>
          </cell>
        </row>
        <row r="9045">
          <cell r="C9045">
            <v>831503.21536588471</v>
          </cell>
        </row>
        <row r="9046">
          <cell r="C9046">
            <v>1799260.9212409337</v>
          </cell>
        </row>
        <row r="9047">
          <cell r="C9047">
            <v>1177146.1715401495</v>
          </cell>
        </row>
        <row r="9048">
          <cell r="C9048">
            <v>1020504.5114070226</v>
          </cell>
        </row>
        <row r="9049">
          <cell r="C9049">
            <v>1089518.0787428399</v>
          </cell>
        </row>
        <row r="9050">
          <cell r="C9050">
            <v>1066882.5280781731</v>
          </cell>
        </row>
        <row r="9051">
          <cell r="C9051">
            <v>1108844.9721401318</v>
          </cell>
        </row>
        <row r="9052">
          <cell r="C9052">
            <v>1135100.8684773552</v>
          </cell>
        </row>
        <row r="9053">
          <cell r="C9053">
            <v>889217.23339297704</v>
          </cell>
        </row>
        <row r="9054">
          <cell r="C9054">
            <v>967420.63434438361</v>
          </cell>
        </row>
        <row r="9055">
          <cell r="C9055">
            <v>756573.19637824758</v>
          </cell>
        </row>
        <row r="9056">
          <cell r="C9056">
            <v>992570.56407298776</v>
          </cell>
        </row>
        <row r="9057">
          <cell r="C9057">
            <v>1229300.0214375693</v>
          </cell>
        </row>
        <row r="9058">
          <cell r="C9058">
            <v>1011967.1797640196</v>
          </cell>
        </row>
        <row r="9059">
          <cell r="C9059">
            <v>1290560.7781369581</v>
          </cell>
        </row>
        <row r="9060">
          <cell r="C9060">
            <v>943573.85313761642</v>
          </cell>
        </row>
        <row r="9061">
          <cell r="C9061">
            <v>669203.23435767007</v>
          </cell>
        </row>
        <row r="9062">
          <cell r="C9062">
            <v>199279.78131573787</v>
          </cell>
        </row>
        <row r="9063">
          <cell r="C9063">
            <v>812504.00784422539</v>
          </cell>
        </row>
        <row r="9064">
          <cell r="C9064">
            <v>193762.30436903227</v>
          </cell>
        </row>
        <row r="9065">
          <cell r="C9065">
            <v>1462284.619365491</v>
          </cell>
        </row>
        <row r="9066">
          <cell r="C9066">
            <v>728842.11307241675</v>
          </cell>
        </row>
        <row r="9067">
          <cell r="C9067">
            <v>969932.61196163238</v>
          </cell>
        </row>
        <row r="9068">
          <cell r="C9068">
            <v>1309607.07971082</v>
          </cell>
        </row>
        <row r="9069">
          <cell r="C9069">
            <v>1564690.210949556</v>
          </cell>
        </row>
        <row r="9070">
          <cell r="C9070">
            <v>484295.05161414837</v>
          </cell>
        </row>
        <row r="9071">
          <cell r="C9071">
            <v>610646.48711306904</v>
          </cell>
        </row>
        <row r="9072">
          <cell r="C9072">
            <v>537479.84798452468</v>
          </cell>
        </row>
        <row r="9073">
          <cell r="C9073">
            <v>1477336.7030275725</v>
          </cell>
        </row>
        <row r="9074">
          <cell r="C9074">
            <v>1404920.4813553947</v>
          </cell>
        </row>
        <row r="9075">
          <cell r="C9075">
            <v>1208600.569287505</v>
          </cell>
        </row>
        <row r="9076">
          <cell r="C9076">
            <v>973242.71027635736</v>
          </cell>
        </row>
        <row r="9077">
          <cell r="C9077">
            <v>1039076.1940409803</v>
          </cell>
        </row>
        <row r="9078">
          <cell r="C9078">
            <v>593217.82476593263</v>
          </cell>
        </row>
        <row r="9079">
          <cell r="C9079">
            <v>1706147.9336413131</v>
          </cell>
        </row>
        <row r="9080">
          <cell r="C9080">
            <v>1164283.2547552879</v>
          </cell>
        </row>
        <row r="9081">
          <cell r="C9081">
            <v>1025606.9601425165</v>
          </cell>
        </row>
        <row r="9082">
          <cell r="C9082">
            <v>1489761.0114810765</v>
          </cell>
        </row>
        <row r="9083">
          <cell r="C9083">
            <v>1253967.8111215823</v>
          </cell>
        </row>
        <row r="9084">
          <cell r="C9084">
            <v>819066.46352751076</v>
          </cell>
        </row>
        <row r="9085">
          <cell r="C9085">
            <v>-14323.275397575693</v>
          </cell>
        </row>
        <row r="9086">
          <cell r="C9086">
            <v>1630175.5341922846</v>
          </cell>
        </row>
        <row r="9087">
          <cell r="C9087">
            <v>1628522.0842190539</v>
          </cell>
        </row>
        <row r="9088">
          <cell r="C9088">
            <v>1377896.2780263009</v>
          </cell>
        </row>
        <row r="9089">
          <cell r="C9089">
            <v>359624.90232341399</v>
          </cell>
        </row>
        <row r="9090">
          <cell r="C9090">
            <v>1320503.1857190856</v>
          </cell>
        </row>
        <row r="9091">
          <cell r="C9091">
            <v>1172875.6013142676</v>
          </cell>
        </row>
        <row r="9092">
          <cell r="C9092">
            <v>404848.82524720195</v>
          </cell>
        </row>
        <row r="9093">
          <cell r="C9093">
            <v>738514.45520396216</v>
          </cell>
        </row>
        <row r="9094">
          <cell r="C9094">
            <v>845217.16551641596</v>
          </cell>
        </row>
        <row r="9095">
          <cell r="C9095">
            <v>1248406.3678801579</v>
          </cell>
        </row>
        <row r="9096">
          <cell r="C9096">
            <v>1066221.3480652124</v>
          </cell>
        </row>
        <row r="9097">
          <cell r="C9097">
            <v>1146615.0631068139</v>
          </cell>
        </row>
        <row r="9098">
          <cell r="C9098">
            <v>313014.57300751645</v>
          </cell>
        </row>
        <row r="9099">
          <cell r="C9099">
            <v>1080730.7440979828</v>
          </cell>
        </row>
        <row r="9100">
          <cell r="C9100">
            <v>1402437.3467788296</v>
          </cell>
        </row>
        <row r="9101">
          <cell r="C9101">
            <v>1072574.2208860782</v>
          </cell>
        </row>
        <row r="9102">
          <cell r="C9102">
            <v>1817625.9115932365</v>
          </cell>
        </row>
        <row r="9103">
          <cell r="C9103">
            <v>1173939.7722549201</v>
          </cell>
        </row>
        <row r="9104">
          <cell r="C9104">
            <v>1186711.4014058448</v>
          </cell>
        </row>
        <row r="9105">
          <cell r="C9105">
            <v>866396.3583690403</v>
          </cell>
        </row>
        <row r="9106">
          <cell r="C9106">
            <v>1357325.9347148766</v>
          </cell>
        </row>
        <row r="9107">
          <cell r="C9107">
            <v>814106.08883290389</v>
          </cell>
        </row>
        <row r="9108">
          <cell r="C9108">
            <v>1272956.5743239475</v>
          </cell>
        </row>
        <row r="9109">
          <cell r="C9109">
            <v>1961587.0639899937</v>
          </cell>
        </row>
        <row r="9110">
          <cell r="C9110">
            <v>1175537.6615206918</v>
          </cell>
        </row>
        <row r="9111">
          <cell r="C9111">
            <v>690660.1601676424</v>
          </cell>
        </row>
        <row r="9112">
          <cell r="C9112">
            <v>1934448.8568441554</v>
          </cell>
        </row>
        <row r="9113">
          <cell r="C9113">
            <v>869800.99817041936</v>
          </cell>
        </row>
        <row r="9114">
          <cell r="C9114">
            <v>1388918.9369826892</v>
          </cell>
        </row>
        <row r="9115">
          <cell r="C9115">
            <v>1345986.2374349101</v>
          </cell>
        </row>
        <row r="9116">
          <cell r="C9116">
            <v>865943.19181294879</v>
          </cell>
        </row>
        <row r="9117">
          <cell r="C9117">
            <v>1323677.1722668754</v>
          </cell>
        </row>
        <row r="9118">
          <cell r="C9118">
            <v>1028172.5224168599</v>
          </cell>
        </row>
        <row r="9119">
          <cell r="C9119">
            <v>1257698.1681149411</v>
          </cell>
        </row>
        <row r="9120">
          <cell r="C9120">
            <v>117084.67456078366</v>
          </cell>
        </row>
        <row r="9121">
          <cell r="C9121">
            <v>1514679.3130737967</v>
          </cell>
        </row>
        <row r="9122">
          <cell r="C9122">
            <v>1365726.1828253479</v>
          </cell>
        </row>
        <row r="9123">
          <cell r="C9123">
            <v>752270.07896201988</v>
          </cell>
        </row>
        <row r="9124">
          <cell r="C9124">
            <v>758169.65924236784</v>
          </cell>
        </row>
        <row r="9125">
          <cell r="C9125">
            <v>1239675.6531023222</v>
          </cell>
        </row>
        <row r="9126">
          <cell r="C9126">
            <v>602444.19991767372</v>
          </cell>
        </row>
        <row r="9127">
          <cell r="C9127">
            <v>1342110.6536874289</v>
          </cell>
        </row>
        <row r="9128">
          <cell r="C9128">
            <v>992711.28507260641</v>
          </cell>
        </row>
        <row r="9129">
          <cell r="C9129">
            <v>681940.82083662762</v>
          </cell>
        </row>
        <row r="9130">
          <cell r="C9130">
            <v>1037191.1367988371</v>
          </cell>
        </row>
        <row r="9131">
          <cell r="C9131">
            <v>1214776.6687119617</v>
          </cell>
        </row>
        <row r="9132">
          <cell r="C9132">
            <v>1748473.80690205</v>
          </cell>
        </row>
        <row r="9133">
          <cell r="C9133">
            <v>1247588.3663322881</v>
          </cell>
        </row>
        <row r="9134">
          <cell r="C9134">
            <v>1464042.1303382425</v>
          </cell>
        </row>
        <row r="9135">
          <cell r="C9135">
            <v>1418362.9260866712</v>
          </cell>
        </row>
        <row r="9136">
          <cell r="C9136">
            <v>149849.68307102169</v>
          </cell>
        </row>
        <row r="9137">
          <cell r="C9137">
            <v>931806.07946746121</v>
          </cell>
        </row>
        <row r="9138">
          <cell r="C9138">
            <v>798287.6868967812</v>
          </cell>
        </row>
        <row r="9139">
          <cell r="C9139">
            <v>1266206.6634277431</v>
          </cell>
        </row>
        <row r="9140">
          <cell r="C9140">
            <v>1496993.4803676787</v>
          </cell>
        </row>
        <row r="9141">
          <cell r="C9141">
            <v>-285156.57188567333</v>
          </cell>
        </row>
        <row r="9142">
          <cell r="C9142">
            <v>1067471.2006101618</v>
          </cell>
        </row>
        <row r="9143">
          <cell r="C9143">
            <v>877601.56952812988</v>
          </cell>
        </row>
        <row r="9144">
          <cell r="C9144">
            <v>970312.35883548076</v>
          </cell>
        </row>
        <row r="9145">
          <cell r="C9145">
            <v>1151330.4138226055</v>
          </cell>
        </row>
        <row r="9146">
          <cell r="C9146">
            <v>740795.45949075092</v>
          </cell>
        </row>
        <row r="9147">
          <cell r="C9147">
            <v>810411.51602615428</v>
          </cell>
        </row>
        <row r="9148">
          <cell r="C9148">
            <v>238259.66528569243</v>
          </cell>
        </row>
        <row r="9149">
          <cell r="C9149">
            <v>836466.0893333503</v>
          </cell>
        </row>
        <row r="9150">
          <cell r="C9150">
            <v>1200730.6892301282</v>
          </cell>
        </row>
        <row r="9151">
          <cell r="C9151">
            <v>1438647.581877582</v>
          </cell>
        </row>
        <row r="9152">
          <cell r="C9152">
            <v>1709450.5579853521</v>
          </cell>
        </row>
        <row r="9153">
          <cell r="C9153">
            <v>905190.24979584455</v>
          </cell>
        </row>
        <row r="9154">
          <cell r="C9154">
            <v>1251666.116401189</v>
          </cell>
        </row>
        <row r="9155">
          <cell r="C9155">
            <v>1265011.5747689793</v>
          </cell>
        </row>
        <row r="9156">
          <cell r="C9156">
            <v>1083967.2449651929</v>
          </cell>
        </row>
        <row r="9157">
          <cell r="C9157">
            <v>971480.55349428521</v>
          </cell>
        </row>
        <row r="9158">
          <cell r="C9158">
            <v>765464.02230709908</v>
          </cell>
        </row>
        <row r="9159">
          <cell r="C9159">
            <v>1026564.3671975204</v>
          </cell>
        </row>
        <row r="9160">
          <cell r="C9160">
            <v>825024.22104095772</v>
          </cell>
        </row>
        <row r="9161">
          <cell r="C9161">
            <v>1552125.2330062813</v>
          </cell>
        </row>
        <row r="9162">
          <cell r="C9162">
            <v>1057662.012325177</v>
          </cell>
        </row>
        <row r="9163">
          <cell r="C9163">
            <v>119744.64115338353</v>
          </cell>
        </row>
        <row r="9164">
          <cell r="C9164">
            <v>365710.67826091859</v>
          </cell>
        </row>
        <row r="9165">
          <cell r="C9165">
            <v>1238123.2716160673</v>
          </cell>
        </row>
        <row r="9166">
          <cell r="C9166">
            <v>1127310.3587863077</v>
          </cell>
        </row>
        <row r="9167">
          <cell r="C9167">
            <v>747446.23304673587</v>
          </cell>
        </row>
        <row r="9168">
          <cell r="C9168">
            <v>1206345.3444598773</v>
          </cell>
        </row>
        <row r="9169">
          <cell r="C9169">
            <v>421160.05950182956</v>
          </cell>
        </row>
        <row r="9170">
          <cell r="C9170">
            <v>205810.0895392244</v>
          </cell>
        </row>
        <row r="9171">
          <cell r="C9171">
            <v>1265662.0970578881</v>
          </cell>
        </row>
        <row r="9172">
          <cell r="C9172">
            <v>907621.09360289853</v>
          </cell>
        </row>
        <row r="9173">
          <cell r="C9173">
            <v>1029443.8824759607</v>
          </cell>
        </row>
        <row r="9174">
          <cell r="C9174">
            <v>862816.62876338046</v>
          </cell>
        </row>
        <row r="9175">
          <cell r="C9175">
            <v>153930.80058570928</v>
          </cell>
        </row>
        <row r="9176">
          <cell r="C9176">
            <v>1168086.4012413174</v>
          </cell>
        </row>
        <row r="9177">
          <cell r="C9177">
            <v>880524.28002219414</v>
          </cell>
        </row>
        <row r="9178">
          <cell r="C9178">
            <v>874019.24177319556</v>
          </cell>
        </row>
        <row r="9179">
          <cell r="C9179">
            <v>1113591.2562654102</v>
          </cell>
        </row>
        <row r="9180">
          <cell r="C9180">
            <v>692174.93814470107</v>
          </cell>
        </row>
        <row r="9181">
          <cell r="C9181">
            <v>633642.40898784413</v>
          </cell>
        </row>
        <row r="9182">
          <cell r="C9182">
            <v>1331000.2449004408</v>
          </cell>
        </row>
        <row r="9183">
          <cell r="C9183">
            <v>827677.32446654141</v>
          </cell>
        </row>
        <row r="9184">
          <cell r="C9184">
            <v>1048460.2388043464</v>
          </cell>
        </row>
        <row r="9185">
          <cell r="C9185">
            <v>870930.22114478529</v>
          </cell>
        </row>
        <row r="9186">
          <cell r="C9186">
            <v>1158479.7344308719</v>
          </cell>
        </row>
        <row r="9187">
          <cell r="C9187">
            <v>1291008.6604884644</v>
          </cell>
        </row>
        <row r="9188">
          <cell r="C9188">
            <v>1913488.8058144921</v>
          </cell>
        </row>
        <row r="9189">
          <cell r="C9189">
            <v>1657573.6479907183</v>
          </cell>
        </row>
        <row r="9190">
          <cell r="C9190">
            <v>688875.426619109</v>
          </cell>
        </row>
        <row r="9191">
          <cell r="C9191">
            <v>1145864.291309746</v>
          </cell>
        </row>
        <row r="9192">
          <cell r="C9192">
            <v>-125285.69227049919</v>
          </cell>
        </row>
        <row r="9193">
          <cell r="C9193">
            <v>1666643.9299155867</v>
          </cell>
        </row>
        <row r="9194">
          <cell r="C9194">
            <v>871756.26661310461</v>
          </cell>
        </row>
        <row r="9195">
          <cell r="C9195">
            <v>602758.31142117619</v>
          </cell>
        </row>
        <row r="9196">
          <cell r="C9196">
            <v>1777366.8928662455</v>
          </cell>
        </row>
        <row r="9197">
          <cell r="C9197">
            <v>772959.33357916481</v>
          </cell>
        </row>
        <row r="9198">
          <cell r="C9198">
            <v>775890.0979214597</v>
          </cell>
        </row>
        <row r="9199">
          <cell r="C9199">
            <v>857608.41368656303</v>
          </cell>
        </row>
        <row r="9200">
          <cell r="C9200">
            <v>1249719.0850433572</v>
          </cell>
        </row>
        <row r="9201">
          <cell r="C9201">
            <v>926468.49174890178</v>
          </cell>
        </row>
        <row r="9202">
          <cell r="C9202">
            <v>772090.51758105261</v>
          </cell>
        </row>
        <row r="9203">
          <cell r="C9203">
            <v>1023284.4732876136</v>
          </cell>
        </row>
        <row r="9204">
          <cell r="C9204">
            <v>1679931.3370122928</v>
          </cell>
        </row>
        <row r="9205">
          <cell r="C9205">
            <v>1078093.654109902</v>
          </cell>
        </row>
        <row r="9206">
          <cell r="C9206">
            <v>1666527.6311443481</v>
          </cell>
        </row>
        <row r="9207">
          <cell r="C9207">
            <v>625957.15864326735</v>
          </cell>
        </row>
        <row r="9208">
          <cell r="C9208">
            <v>918954.15048968897</v>
          </cell>
        </row>
        <row r="9209">
          <cell r="C9209">
            <v>753921.53656575712</v>
          </cell>
        </row>
        <row r="9210">
          <cell r="C9210">
            <v>672890.89044462005</v>
          </cell>
        </row>
        <row r="9211">
          <cell r="C9211">
            <v>-79471.337348783156</v>
          </cell>
        </row>
        <row r="9212">
          <cell r="C9212">
            <v>1332087.7579312907</v>
          </cell>
        </row>
        <row r="9213">
          <cell r="C9213">
            <v>1311692.9669757336</v>
          </cell>
        </row>
        <row r="9214">
          <cell r="C9214">
            <v>1302978.5072610206</v>
          </cell>
        </row>
        <row r="9215">
          <cell r="C9215">
            <v>403770.13799786556</v>
          </cell>
        </row>
        <row r="9216">
          <cell r="C9216">
            <v>1017230.4048736279</v>
          </cell>
        </row>
        <row r="9217">
          <cell r="C9217">
            <v>422268.59557354217</v>
          </cell>
        </row>
        <row r="9218">
          <cell r="C9218">
            <v>1499775.4906461281</v>
          </cell>
        </row>
        <row r="9219">
          <cell r="C9219">
            <v>1353671.4675290897</v>
          </cell>
        </row>
        <row r="9220">
          <cell r="C9220">
            <v>964786.06737972226</v>
          </cell>
        </row>
        <row r="9221">
          <cell r="C9221">
            <v>1050386.6623576041</v>
          </cell>
        </row>
        <row r="9222">
          <cell r="C9222">
            <v>1035906.6590665926</v>
          </cell>
        </row>
        <row r="9223">
          <cell r="C9223">
            <v>1485849.7512384234</v>
          </cell>
        </row>
        <row r="9224">
          <cell r="C9224">
            <v>2361292.3963073445</v>
          </cell>
        </row>
        <row r="9225">
          <cell r="C9225">
            <v>211652.01772113307</v>
          </cell>
        </row>
        <row r="9226">
          <cell r="C9226">
            <v>804325.33318925172</v>
          </cell>
        </row>
        <row r="9227">
          <cell r="C9227">
            <v>737702.49670169572</v>
          </cell>
        </row>
        <row r="9228">
          <cell r="C9228">
            <v>1511706.8091950598</v>
          </cell>
        </row>
        <row r="9229">
          <cell r="C9229">
            <v>1564144.5585675505</v>
          </cell>
        </row>
        <row r="9230">
          <cell r="C9230">
            <v>1394201.5095842672</v>
          </cell>
        </row>
        <row r="9231">
          <cell r="C9231">
            <v>1412862.7607481787</v>
          </cell>
        </row>
        <row r="9232">
          <cell r="C9232">
            <v>1133253.0283670705</v>
          </cell>
        </row>
        <row r="9233">
          <cell r="C9233">
            <v>1318319.5773608524</v>
          </cell>
        </row>
        <row r="9234">
          <cell r="C9234">
            <v>836369.34824966942</v>
          </cell>
        </row>
        <row r="9235">
          <cell r="C9235">
            <v>1058851.0513366333</v>
          </cell>
        </row>
        <row r="9236">
          <cell r="C9236">
            <v>1353352.8587414278</v>
          </cell>
        </row>
        <row r="9237">
          <cell r="C9237">
            <v>1101222.8260632204</v>
          </cell>
        </row>
        <row r="9238">
          <cell r="C9238">
            <v>752165.53273490909</v>
          </cell>
        </row>
        <row r="9239">
          <cell r="C9239">
            <v>1810798.8345351689</v>
          </cell>
        </row>
        <row r="9240">
          <cell r="C9240">
            <v>655974.46847971063</v>
          </cell>
        </row>
        <row r="9241">
          <cell r="C9241">
            <v>652773.03187056712</v>
          </cell>
        </row>
        <row r="9242">
          <cell r="C9242">
            <v>1075822.1732980174</v>
          </cell>
        </row>
        <row r="9243">
          <cell r="C9243">
            <v>621950.83795898024</v>
          </cell>
        </row>
        <row r="9244">
          <cell r="C9244">
            <v>1343164.2674271676</v>
          </cell>
        </row>
        <row r="9245">
          <cell r="C9245">
            <v>587897.65258644102</v>
          </cell>
        </row>
        <row r="9246">
          <cell r="C9246">
            <v>1154171.0573529333</v>
          </cell>
        </row>
        <row r="9247">
          <cell r="C9247">
            <v>1047257.5724319948</v>
          </cell>
        </row>
        <row r="9248">
          <cell r="C9248">
            <v>927534.68753252411</v>
          </cell>
        </row>
        <row r="9249">
          <cell r="C9249">
            <v>1601221.6950048129</v>
          </cell>
        </row>
        <row r="9250">
          <cell r="C9250">
            <v>720788.83716372331</v>
          </cell>
        </row>
        <row r="9251">
          <cell r="C9251">
            <v>672486.96032183291</v>
          </cell>
        </row>
        <row r="9252">
          <cell r="C9252">
            <v>282960.9812461827</v>
          </cell>
        </row>
        <row r="9253">
          <cell r="C9253">
            <v>887457.74270381429</v>
          </cell>
        </row>
        <row r="9254">
          <cell r="C9254">
            <v>1410857.7421880951</v>
          </cell>
        </row>
        <row r="9255">
          <cell r="C9255">
            <v>998353.30506213719</v>
          </cell>
        </row>
        <row r="9256">
          <cell r="C9256">
            <v>811377.48731815652</v>
          </cell>
        </row>
        <row r="9257">
          <cell r="C9257">
            <v>1014073.9076032328</v>
          </cell>
        </row>
        <row r="9258">
          <cell r="C9258">
            <v>323735.45494881389</v>
          </cell>
        </row>
        <row r="9259">
          <cell r="C9259">
            <v>894154.58886756853</v>
          </cell>
        </row>
        <row r="9260">
          <cell r="C9260">
            <v>714068.70835436019</v>
          </cell>
        </row>
        <row r="9261">
          <cell r="C9261">
            <v>619409.54601296899</v>
          </cell>
        </row>
        <row r="9262">
          <cell r="C9262">
            <v>517276.82906082523</v>
          </cell>
        </row>
        <row r="9263">
          <cell r="C9263">
            <v>1022103.8172834547</v>
          </cell>
        </row>
        <row r="9264">
          <cell r="C9264">
            <v>377129.9898236373</v>
          </cell>
        </row>
        <row r="9265">
          <cell r="C9265">
            <v>1332583.4094879488</v>
          </cell>
        </row>
        <row r="9266">
          <cell r="C9266">
            <v>774075.90255345637</v>
          </cell>
        </row>
        <row r="9267">
          <cell r="C9267">
            <v>1071844.0719243363</v>
          </cell>
        </row>
        <row r="9268">
          <cell r="C9268">
            <v>120293.79792428738</v>
          </cell>
        </row>
        <row r="9269">
          <cell r="C9269">
            <v>-422759.84053491498</v>
          </cell>
        </row>
        <row r="9270">
          <cell r="C9270">
            <v>937040.84142864787</v>
          </cell>
        </row>
        <row r="9271">
          <cell r="C9271">
            <v>563701.3581911698</v>
          </cell>
        </row>
        <row r="9272">
          <cell r="C9272">
            <v>658270.07108194486</v>
          </cell>
        </row>
        <row r="9273">
          <cell r="C9273">
            <v>387085.94084365584</v>
          </cell>
        </row>
        <row r="9274">
          <cell r="C9274">
            <v>680272.87220501248</v>
          </cell>
        </row>
        <row r="9275">
          <cell r="C9275">
            <v>653030.77821049094</v>
          </cell>
        </row>
        <row r="9276">
          <cell r="C9276">
            <v>644145.7940671636</v>
          </cell>
        </row>
        <row r="9277">
          <cell r="C9277">
            <v>1053285.2092857645</v>
          </cell>
        </row>
        <row r="9278">
          <cell r="C9278">
            <v>1342543.6274568895</v>
          </cell>
        </row>
        <row r="9279">
          <cell r="C9279">
            <v>2357323.3690655157</v>
          </cell>
        </row>
        <row r="9280">
          <cell r="C9280">
            <v>790255.9305510436</v>
          </cell>
        </row>
        <row r="9281">
          <cell r="C9281">
            <v>329198.55816647201</v>
          </cell>
        </row>
        <row r="9282">
          <cell r="C9282">
            <v>323118.15859641449</v>
          </cell>
        </row>
        <row r="9283">
          <cell r="C9283">
            <v>776533.44078802492</v>
          </cell>
        </row>
        <row r="9284">
          <cell r="C9284">
            <v>1369774.8281128774</v>
          </cell>
        </row>
        <row r="9285">
          <cell r="C9285">
            <v>891817.07106869598</v>
          </cell>
        </row>
        <row r="9286">
          <cell r="C9286">
            <v>459021.17925344605</v>
          </cell>
        </row>
        <row r="9287">
          <cell r="C9287">
            <v>1134138.5064582319</v>
          </cell>
        </row>
        <row r="9288">
          <cell r="C9288">
            <v>1187426.292311623</v>
          </cell>
        </row>
        <row r="9289">
          <cell r="C9289">
            <v>1059066.6974563512</v>
          </cell>
        </row>
        <row r="9290">
          <cell r="C9290">
            <v>1311705.6699357776</v>
          </cell>
        </row>
        <row r="9291">
          <cell r="C9291">
            <v>1760740.5774899116</v>
          </cell>
        </row>
        <row r="9292">
          <cell r="C9292">
            <v>1674043.0129776043</v>
          </cell>
        </row>
        <row r="9293">
          <cell r="C9293">
            <v>914820.01114866603</v>
          </cell>
        </row>
        <row r="9294">
          <cell r="C9294">
            <v>316798.26100315142</v>
          </cell>
        </row>
        <row r="9295">
          <cell r="C9295">
            <v>1663650.490317038</v>
          </cell>
        </row>
        <row r="9296">
          <cell r="C9296">
            <v>1003024.8631996764</v>
          </cell>
        </row>
        <row r="9297">
          <cell r="C9297">
            <v>1170767.7006279596</v>
          </cell>
        </row>
        <row r="9298">
          <cell r="C9298">
            <v>136466.13695635402</v>
          </cell>
        </row>
        <row r="9299">
          <cell r="C9299">
            <v>-82280.924628095701</v>
          </cell>
        </row>
        <row r="9300">
          <cell r="C9300">
            <v>1184645.7810536977</v>
          </cell>
        </row>
        <row r="9301">
          <cell r="C9301">
            <v>1473448.3814515672</v>
          </cell>
        </row>
        <row r="9302">
          <cell r="C9302">
            <v>954867.65810388373</v>
          </cell>
        </row>
        <row r="9303">
          <cell r="C9303">
            <v>145303.95424476673</v>
          </cell>
        </row>
        <row r="9304">
          <cell r="C9304">
            <v>607805.76198423759</v>
          </cell>
        </row>
        <row r="9305">
          <cell r="C9305">
            <v>1252347.1528601651</v>
          </cell>
        </row>
        <row r="9306">
          <cell r="C9306">
            <v>1262630.3657512011</v>
          </cell>
        </row>
        <row r="9307">
          <cell r="C9307">
            <v>329770.84119396831</v>
          </cell>
        </row>
        <row r="9308">
          <cell r="C9308">
            <v>482803.61733068351</v>
          </cell>
        </row>
        <row r="9309">
          <cell r="C9309">
            <v>1372412.6764352792</v>
          </cell>
        </row>
        <row r="9310">
          <cell r="C9310">
            <v>164722.29084474768</v>
          </cell>
        </row>
        <row r="9311">
          <cell r="C9311">
            <v>869369.0534552983</v>
          </cell>
        </row>
        <row r="9312">
          <cell r="C9312">
            <v>881643.03075663908</v>
          </cell>
        </row>
        <row r="9313">
          <cell r="C9313">
            <v>865410.70240581594</v>
          </cell>
        </row>
        <row r="9314">
          <cell r="C9314">
            <v>1252893.8397634756</v>
          </cell>
        </row>
        <row r="9315">
          <cell r="C9315">
            <v>932903.95862145431</v>
          </cell>
        </row>
        <row r="9316">
          <cell r="C9316">
            <v>220658.29034350987</v>
          </cell>
        </row>
        <row r="9317">
          <cell r="C9317">
            <v>878614.32300212351</v>
          </cell>
        </row>
        <row r="9318">
          <cell r="C9318">
            <v>582526.13790246309</v>
          </cell>
        </row>
        <row r="9319">
          <cell r="C9319">
            <v>1245654.7112024042</v>
          </cell>
        </row>
        <row r="9320">
          <cell r="C9320">
            <v>528690.6543632322</v>
          </cell>
        </row>
        <row r="9321">
          <cell r="C9321">
            <v>1523178.8720485505</v>
          </cell>
        </row>
        <row r="9322">
          <cell r="C9322">
            <v>1186803.6790932019</v>
          </cell>
        </row>
        <row r="9323">
          <cell r="C9323">
            <v>1448378.224909022</v>
          </cell>
        </row>
        <row r="9324">
          <cell r="C9324">
            <v>1334488.6070210217</v>
          </cell>
        </row>
        <row r="9325">
          <cell r="C9325">
            <v>1053752.1961327468</v>
          </cell>
        </row>
        <row r="9326">
          <cell r="C9326">
            <v>1260247.6417334641</v>
          </cell>
        </row>
        <row r="9327">
          <cell r="C9327">
            <v>1049116.085614772</v>
          </cell>
        </row>
        <row r="9328">
          <cell r="C9328">
            <v>627222.42883692181</v>
          </cell>
        </row>
        <row r="9329">
          <cell r="C9329">
            <v>1226919.4470606544</v>
          </cell>
        </row>
        <row r="9330">
          <cell r="C9330">
            <v>2241648.7583606783</v>
          </cell>
        </row>
        <row r="9331">
          <cell r="C9331">
            <v>1173868.9262373119</v>
          </cell>
        </row>
        <row r="9332">
          <cell r="C9332">
            <v>867379.67464314029</v>
          </cell>
        </row>
        <row r="9333">
          <cell r="C9333">
            <v>330607.32062266755</v>
          </cell>
        </row>
        <row r="9334">
          <cell r="C9334">
            <v>1010571.9272990869</v>
          </cell>
        </row>
        <row r="9335">
          <cell r="C9335">
            <v>1517878.903119579</v>
          </cell>
        </row>
        <row r="9336">
          <cell r="C9336">
            <v>1793740.3395784148</v>
          </cell>
        </row>
        <row r="9337">
          <cell r="C9337">
            <v>805238.15470591083</v>
          </cell>
        </row>
        <row r="9338">
          <cell r="C9338">
            <v>1341687.8684180593</v>
          </cell>
        </row>
        <row r="9339">
          <cell r="C9339">
            <v>1040773.1315988139</v>
          </cell>
        </row>
        <row r="9340">
          <cell r="C9340">
            <v>1208603.8773665505</v>
          </cell>
        </row>
        <row r="9341">
          <cell r="C9341">
            <v>374540.01687085419</v>
          </cell>
        </row>
        <row r="9342">
          <cell r="C9342">
            <v>1244182.1211382162</v>
          </cell>
        </row>
        <row r="9343">
          <cell r="C9343">
            <v>249202.08809022838</v>
          </cell>
        </row>
        <row r="9344">
          <cell r="C9344">
            <v>1497726.4151357033</v>
          </cell>
        </row>
        <row r="9345">
          <cell r="C9345">
            <v>522683.23314202472</v>
          </cell>
        </row>
        <row r="9346">
          <cell r="C9346">
            <v>438552.86398306163</v>
          </cell>
        </row>
        <row r="9347">
          <cell r="C9347">
            <v>158208.78235967108</v>
          </cell>
        </row>
        <row r="9348">
          <cell r="C9348">
            <v>1293383.236613048</v>
          </cell>
        </row>
        <row r="9349">
          <cell r="C9349">
            <v>1055070.452098001</v>
          </cell>
        </row>
        <row r="9350">
          <cell r="C9350">
            <v>1041927.1015531516</v>
          </cell>
        </row>
        <row r="9351">
          <cell r="C9351">
            <v>1141676.9965402728</v>
          </cell>
        </row>
        <row r="9352">
          <cell r="C9352">
            <v>1162942.3619981406</v>
          </cell>
        </row>
        <row r="9353">
          <cell r="C9353">
            <v>2925224.0646513393</v>
          </cell>
        </row>
        <row r="9354">
          <cell r="C9354">
            <v>738743.10911591642</v>
          </cell>
        </row>
        <row r="9355">
          <cell r="C9355">
            <v>898541.6866351451</v>
          </cell>
        </row>
        <row r="9356">
          <cell r="C9356">
            <v>122673.18943860091</v>
          </cell>
        </row>
        <row r="9357">
          <cell r="C9357">
            <v>1709752.7846083082</v>
          </cell>
        </row>
        <row r="9358">
          <cell r="C9358">
            <v>1023115.5292983184</v>
          </cell>
        </row>
        <row r="9359">
          <cell r="C9359">
            <v>1225277.408719016</v>
          </cell>
        </row>
        <row r="9360">
          <cell r="C9360">
            <v>600073.41369852622</v>
          </cell>
        </row>
        <row r="9361">
          <cell r="C9361">
            <v>1076976.4583381442</v>
          </cell>
        </row>
        <row r="9362">
          <cell r="C9362">
            <v>665316.17118764867</v>
          </cell>
        </row>
        <row r="9363">
          <cell r="C9363">
            <v>1089021.9637204492</v>
          </cell>
        </row>
        <row r="9364">
          <cell r="C9364">
            <v>1202849.4739009475</v>
          </cell>
        </row>
        <row r="9365">
          <cell r="C9365">
            <v>1590944.7802807214</v>
          </cell>
        </row>
        <row r="9366">
          <cell r="C9366">
            <v>1085913.3344550685</v>
          </cell>
        </row>
        <row r="9367">
          <cell r="C9367">
            <v>1643196.1153956666</v>
          </cell>
        </row>
        <row r="9368">
          <cell r="C9368">
            <v>1741264.2890813055</v>
          </cell>
        </row>
        <row r="9369">
          <cell r="C9369">
            <v>927267.19395029184</v>
          </cell>
        </row>
        <row r="9370">
          <cell r="C9370">
            <v>1075357.207389686</v>
          </cell>
        </row>
        <row r="9371">
          <cell r="C9371">
            <v>982719.31271950342</v>
          </cell>
        </row>
        <row r="9372">
          <cell r="C9372">
            <v>351104.77294713107</v>
          </cell>
        </row>
        <row r="9373">
          <cell r="C9373">
            <v>784273.10766380327</v>
          </cell>
        </row>
        <row r="9374">
          <cell r="C9374">
            <v>994359.60214611772</v>
          </cell>
        </row>
        <row r="9375">
          <cell r="C9375">
            <v>1715146.3800831663</v>
          </cell>
        </row>
        <row r="9376">
          <cell r="C9376">
            <v>941181.83958245313</v>
          </cell>
        </row>
        <row r="9377">
          <cell r="C9377">
            <v>1401254.0459539485</v>
          </cell>
        </row>
        <row r="9378">
          <cell r="C9378">
            <v>1583560.2425998109</v>
          </cell>
        </row>
        <row r="9379">
          <cell r="C9379">
            <v>716695.01202078466</v>
          </cell>
        </row>
        <row r="9380">
          <cell r="C9380">
            <v>1248015.2866597418</v>
          </cell>
        </row>
        <row r="9381">
          <cell r="C9381">
            <v>757634.66970058694</v>
          </cell>
        </row>
        <row r="9382">
          <cell r="C9382">
            <v>1364318.8497735329</v>
          </cell>
        </row>
        <row r="9383">
          <cell r="C9383">
            <v>573627.54366952751</v>
          </cell>
        </row>
        <row r="9384">
          <cell r="C9384">
            <v>782754.73679990578</v>
          </cell>
        </row>
        <row r="9385">
          <cell r="C9385">
            <v>891548.79952505778</v>
          </cell>
        </row>
        <row r="9386">
          <cell r="C9386">
            <v>2254138.3710151059</v>
          </cell>
        </row>
        <row r="9387">
          <cell r="C9387">
            <v>456203.28025235911</v>
          </cell>
        </row>
        <row r="9388">
          <cell r="C9388">
            <v>1677714.42263442</v>
          </cell>
        </row>
        <row r="9389">
          <cell r="C9389">
            <v>47201.447695372044</v>
          </cell>
        </row>
        <row r="9390">
          <cell r="C9390">
            <v>618787.03551480605</v>
          </cell>
        </row>
        <row r="9391">
          <cell r="C9391">
            <v>923403.401038051</v>
          </cell>
        </row>
        <row r="9392">
          <cell r="C9392">
            <v>750311.29211967881</v>
          </cell>
        </row>
        <row r="9393">
          <cell r="C9393">
            <v>898262.58345064055</v>
          </cell>
        </row>
        <row r="9394">
          <cell r="C9394">
            <v>818243.92417294229</v>
          </cell>
        </row>
        <row r="9395">
          <cell r="C9395">
            <v>894388.66714828589</v>
          </cell>
        </row>
        <row r="9396">
          <cell r="C9396">
            <v>1431373.8521632373</v>
          </cell>
        </row>
        <row r="9397">
          <cell r="C9397">
            <v>993509.96204669995</v>
          </cell>
        </row>
        <row r="9398">
          <cell r="C9398">
            <v>655441.6182651571</v>
          </cell>
        </row>
        <row r="9399">
          <cell r="C9399">
            <v>1601125.8728648266</v>
          </cell>
        </row>
        <row r="9400">
          <cell r="C9400">
            <v>921080.25731214206</v>
          </cell>
        </row>
        <row r="9401">
          <cell r="C9401">
            <v>1498688.6511726696</v>
          </cell>
        </row>
        <row r="9402">
          <cell r="C9402">
            <v>1189252.2947684978</v>
          </cell>
        </row>
        <row r="9403">
          <cell r="C9403">
            <v>247831.34426421532</v>
          </cell>
        </row>
        <row r="9404">
          <cell r="C9404">
            <v>1053709.8042519889</v>
          </cell>
        </row>
        <row r="9405">
          <cell r="C9405">
            <v>1287250.2852671267</v>
          </cell>
        </row>
        <row r="9406">
          <cell r="C9406">
            <v>1492723.6376077416</v>
          </cell>
        </row>
        <row r="9407">
          <cell r="C9407">
            <v>1007245.2069984026</v>
          </cell>
        </row>
        <row r="9408">
          <cell r="C9408">
            <v>903726.25155479182</v>
          </cell>
        </row>
        <row r="9409">
          <cell r="C9409">
            <v>538583.34226783249</v>
          </cell>
        </row>
        <row r="9410">
          <cell r="C9410">
            <v>632792.22222319338</v>
          </cell>
        </row>
        <row r="9411">
          <cell r="C9411">
            <v>1468119.6944172564</v>
          </cell>
        </row>
        <row r="9412">
          <cell r="C9412">
            <v>255663.50081243995</v>
          </cell>
        </row>
        <row r="9413">
          <cell r="C9413">
            <v>1295020.6297762468</v>
          </cell>
        </row>
        <row r="9414">
          <cell r="C9414">
            <v>983412.7353067674</v>
          </cell>
        </row>
        <row r="9415">
          <cell r="C9415">
            <v>2067576.655236</v>
          </cell>
        </row>
        <row r="9416">
          <cell r="C9416">
            <v>847808.53062596289</v>
          </cell>
        </row>
        <row r="9417">
          <cell r="C9417">
            <v>634363.23573605833</v>
          </cell>
        </row>
        <row r="9418">
          <cell r="C9418">
            <v>1079413.5024588634</v>
          </cell>
        </row>
        <row r="9419">
          <cell r="C9419">
            <v>911509.65346029738</v>
          </cell>
        </row>
        <row r="9420">
          <cell r="C9420">
            <v>1236196.2120802519</v>
          </cell>
        </row>
        <row r="9421">
          <cell r="C9421">
            <v>1392512.0069176056</v>
          </cell>
        </row>
        <row r="9422">
          <cell r="C9422">
            <v>943986.8443009014</v>
          </cell>
        </row>
        <row r="9423">
          <cell r="C9423">
            <v>1751642.8366924981</v>
          </cell>
        </row>
        <row r="9424">
          <cell r="C9424">
            <v>1276193.0954735088</v>
          </cell>
        </row>
        <row r="9425">
          <cell r="C9425">
            <v>1579507.4924149418</v>
          </cell>
        </row>
        <row r="9426">
          <cell r="C9426">
            <v>1736229.3671686142</v>
          </cell>
        </row>
        <row r="9427">
          <cell r="C9427">
            <v>1057504.0206071755</v>
          </cell>
        </row>
        <row r="9428">
          <cell r="C9428">
            <v>851468.58325008303</v>
          </cell>
        </row>
        <row r="9429">
          <cell r="C9429">
            <v>697759.43353522604</v>
          </cell>
        </row>
        <row r="9430">
          <cell r="C9430">
            <v>1338392.2886634229</v>
          </cell>
        </row>
        <row r="9431">
          <cell r="C9431">
            <v>1274429.7499659078</v>
          </cell>
        </row>
        <row r="9432">
          <cell r="C9432">
            <v>1084171.3584178654</v>
          </cell>
        </row>
        <row r="9433">
          <cell r="C9433">
            <v>796760.31135187659</v>
          </cell>
        </row>
        <row r="9434">
          <cell r="C9434">
            <v>430874.31435305544</v>
          </cell>
        </row>
        <row r="9435">
          <cell r="C9435">
            <v>946428.03322422446</v>
          </cell>
        </row>
        <row r="9436">
          <cell r="C9436">
            <v>720444.58759972977</v>
          </cell>
        </row>
        <row r="9437">
          <cell r="C9437">
            <v>1103993.4215825005</v>
          </cell>
        </row>
        <row r="9438">
          <cell r="C9438">
            <v>220739.14484433434</v>
          </cell>
        </row>
        <row r="9439">
          <cell r="C9439">
            <v>407986.53154884267</v>
          </cell>
        </row>
        <row r="9440">
          <cell r="C9440">
            <v>1094508.6543708062</v>
          </cell>
        </row>
        <row r="9441">
          <cell r="C9441">
            <v>779824.79225050588</v>
          </cell>
        </row>
        <row r="9442">
          <cell r="C9442">
            <v>1191041.0250359119</v>
          </cell>
        </row>
        <row r="9443">
          <cell r="C9443">
            <v>701111.68220254406</v>
          </cell>
        </row>
        <row r="9444">
          <cell r="C9444">
            <v>1190071.9652520057</v>
          </cell>
        </row>
        <row r="9445">
          <cell r="C9445">
            <v>1502838.7953045755</v>
          </cell>
        </row>
        <row r="9446">
          <cell r="C9446">
            <v>-237713.27965920232</v>
          </cell>
        </row>
        <row r="9447">
          <cell r="C9447">
            <v>1302610.5648686537</v>
          </cell>
        </row>
        <row r="9448">
          <cell r="C9448">
            <v>1184063.008889104</v>
          </cell>
        </row>
        <row r="9449">
          <cell r="C9449">
            <v>1066518.01170721</v>
          </cell>
        </row>
        <row r="9450">
          <cell r="C9450">
            <v>1141099.5647664948</v>
          </cell>
        </row>
        <row r="9451">
          <cell r="C9451">
            <v>1273743.7268886475</v>
          </cell>
        </row>
        <row r="9452">
          <cell r="C9452">
            <v>990778.43328967423</v>
          </cell>
        </row>
        <row r="9453">
          <cell r="C9453">
            <v>1026443.5090551571</v>
          </cell>
        </row>
        <row r="9454">
          <cell r="C9454">
            <v>553211.69437633478</v>
          </cell>
        </row>
        <row r="9455">
          <cell r="C9455">
            <v>768785.80457799742</v>
          </cell>
        </row>
        <row r="9456">
          <cell r="C9456">
            <v>1013122.7357807118</v>
          </cell>
        </row>
        <row r="9457">
          <cell r="C9457">
            <v>1125225.7087922827</v>
          </cell>
        </row>
        <row r="9458">
          <cell r="C9458">
            <v>1182011.15862861</v>
          </cell>
        </row>
        <row r="9459">
          <cell r="C9459">
            <v>325610.98315272317</v>
          </cell>
        </row>
        <row r="9460">
          <cell r="C9460">
            <v>1395783.0790855042</v>
          </cell>
        </row>
        <row r="9461">
          <cell r="C9461">
            <v>1053397.9887941999</v>
          </cell>
        </row>
        <row r="9462">
          <cell r="C9462">
            <v>504581.84017252928</v>
          </cell>
        </row>
        <row r="9463">
          <cell r="C9463">
            <v>408650.53455551481</v>
          </cell>
        </row>
        <row r="9464">
          <cell r="C9464">
            <v>924461.42383648735</v>
          </cell>
        </row>
        <row r="9465">
          <cell r="C9465">
            <v>1292852.9909545202</v>
          </cell>
        </row>
        <row r="9466">
          <cell r="C9466">
            <v>816079.84741365374</v>
          </cell>
        </row>
        <row r="9467">
          <cell r="C9467">
            <v>1111565.2658782774</v>
          </cell>
        </row>
        <row r="9468">
          <cell r="C9468">
            <v>756442.03059169359</v>
          </cell>
        </row>
        <row r="9469">
          <cell r="C9469">
            <v>1316306.8311891814</v>
          </cell>
        </row>
        <row r="9470">
          <cell r="C9470">
            <v>186344.97579568741</v>
          </cell>
        </row>
        <row r="9471">
          <cell r="C9471">
            <v>948227.9954766226</v>
          </cell>
        </row>
        <row r="9472">
          <cell r="C9472">
            <v>915541.15845846909</v>
          </cell>
        </row>
        <row r="9473">
          <cell r="C9473">
            <v>777052.66377586452</v>
          </cell>
        </row>
        <row r="9474">
          <cell r="C9474">
            <v>863847.94524042821</v>
          </cell>
        </row>
        <row r="9475">
          <cell r="C9475">
            <v>932369.12350468931</v>
          </cell>
        </row>
        <row r="9476">
          <cell r="C9476">
            <v>415425.91616500576</v>
          </cell>
        </row>
        <row r="9477">
          <cell r="C9477">
            <v>855877.08030121948</v>
          </cell>
        </row>
        <row r="9478">
          <cell r="C9478">
            <v>1104600.6457584838</v>
          </cell>
        </row>
        <row r="9479">
          <cell r="C9479">
            <v>927840.12519632326</v>
          </cell>
        </row>
        <row r="9480">
          <cell r="C9480">
            <v>183810.69090142683</v>
          </cell>
        </row>
        <row r="9481">
          <cell r="C9481">
            <v>1145396.3145395024</v>
          </cell>
        </row>
        <row r="9482">
          <cell r="C9482">
            <v>893384.46181496081</v>
          </cell>
        </row>
        <row r="9483">
          <cell r="C9483">
            <v>793627.60256972769</v>
          </cell>
        </row>
        <row r="9484">
          <cell r="C9484">
            <v>669845.76589382929</v>
          </cell>
        </row>
        <row r="9485">
          <cell r="C9485">
            <v>518369.75748912315</v>
          </cell>
        </row>
        <row r="9486">
          <cell r="C9486">
            <v>1337891.0299559711</v>
          </cell>
        </row>
        <row r="9487">
          <cell r="C9487">
            <v>781022.7192016812</v>
          </cell>
        </row>
        <row r="9488">
          <cell r="C9488">
            <v>996371.65429111663</v>
          </cell>
        </row>
        <row r="9489">
          <cell r="C9489">
            <v>1030753.0158518213</v>
          </cell>
        </row>
        <row r="9490">
          <cell r="C9490">
            <v>1510694.8114777971</v>
          </cell>
        </row>
        <row r="9491">
          <cell r="C9491">
            <v>662522.77657706826</v>
          </cell>
        </row>
        <row r="9492">
          <cell r="C9492">
            <v>1373477.7303652416</v>
          </cell>
        </row>
        <row r="9493">
          <cell r="C9493">
            <v>451775.94116101484</v>
          </cell>
        </row>
        <row r="9494">
          <cell r="C9494">
            <v>1089901.1092780475</v>
          </cell>
        </row>
        <row r="9495">
          <cell r="C9495">
            <v>756907.66986727016</v>
          </cell>
        </row>
        <row r="9496">
          <cell r="C9496">
            <v>985018.43491688429</v>
          </cell>
        </row>
        <row r="9497">
          <cell r="C9497">
            <v>802496.44777456857</v>
          </cell>
        </row>
        <row r="9498">
          <cell r="C9498">
            <v>1384209.0357961103</v>
          </cell>
        </row>
        <row r="9499">
          <cell r="C9499">
            <v>1201306.2840479305</v>
          </cell>
        </row>
        <row r="9500">
          <cell r="C9500">
            <v>595175.79249444022</v>
          </cell>
        </row>
        <row r="9501">
          <cell r="C9501">
            <v>787846.79054425913</v>
          </cell>
        </row>
        <row r="9502">
          <cell r="C9502">
            <v>254722.05788861483</v>
          </cell>
        </row>
        <row r="9503">
          <cell r="C9503">
            <v>1241427.6771203503</v>
          </cell>
        </row>
        <row r="9504">
          <cell r="C9504">
            <v>315660.25689424539</v>
          </cell>
        </row>
        <row r="9505">
          <cell r="C9505">
            <v>1202338.8981583756</v>
          </cell>
        </row>
        <row r="9506">
          <cell r="C9506">
            <v>1336064.0785477823</v>
          </cell>
        </row>
        <row r="9507">
          <cell r="C9507">
            <v>1058127.3144683067</v>
          </cell>
        </row>
        <row r="9508">
          <cell r="C9508">
            <v>1210090.7989314036</v>
          </cell>
        </row>
        <row r="9509">
          <cell r="C9509">
            <v>965657.18911614618</v>
          </cell>
        </row>
        <row r="9510">
          <cell r="C9510">
            <v>454757.86824607698</v>
          </cell>
        </row>
        <row r="9511">
          <cell r="C9511">
            <v>645325.11213114485</v>
          </cell>
        </row>
        <row r="9512">
          <cell r="C9512">
            <v>1037161.4516570778</v>
          </cell>
        </row>
        <row r="9513">
          <cell r="C9513">
            <v>1277434.1907591028</v>
          </cell>
        </row>
        <row r="9514">
          <cell r="C9514">
            <v>1377527.4053042985</v>
          </cell>
        </row>
        <row r="9515">
          <cell r="C9515">
            <v>932282.60219233809</v>
          </cell>
        </row>
        <row r="9516">
          <cell r="C9516">
            <v>1126262.4283239341</v>
          </cell>
        </row>
        <row r="9517">
          <cell r="C9517">
            <v>1890188.4212742471</v>
          </cell>
        </row>
        <row r="9518">
          <cell r="C9518">
            <v>875741.82190364809</v>
          </cell>
        </row>
        <row r="9519">
          <cell r="C9519">
            <v>1612169.9132510184</v>
          </cell>
        </row>
        <row r="9520">
          <cell r="C9520">
            <v>1087278.3478364979</v>
          </cell>
        </row>
        <row r="9521">
          <cell r="C9521">
            <v>1119372.6470079296</v>
          </cell>
        </row>
        <row r="9522">
          <cell r="C9522">
            <v>519369.8851713441</v>
          </cell>
        </row>
        <row r="9523">
          <cell r="C9523">
            <v>750726.84792914917</v>
          </cell>
        </row>
        <row r="9524">
          <cell r="C9524">
            <v>1116603.2432765481</v>
          </cell>
        </row>
        <row r="9525">
          <cell r="C9525">
            <v>646691.72008431214</v>
          </cell>
        </row>
        <row r="9526">
          <cell r="C9526">
            <v>1195330.5809264779</v>
          </cell>
        </row>
        <row r="9527">
          <cell r="C9527">
            <v>1316391.87099325</v>
          </cell>
        </row>
        <row r="9528">
          <cell r="C9528">
            <v>799460.71296758321</v>
          </cell>
        </row>
        <row r="9529">
          <cell r="C9529">
            <v>1836257.5578153643</v>
          </cell>
        </row>
        <row r="9530">
          <cell r="C9530">
            <v>2482095.6667482406</v>
          </cell>
        </row>
        <row r="9531">
          <cell r="C9531">
            <v>694080.53001047415</v>
          </cell>
        </row>
        <row r="9532">
          <cell r="C9532">
            <v>777060.19146904303</v>
          </cell>
        </row>
        <row r="9533">
          <cell r="C9533">
            <v>310104.30713948049</v>
          </cell>
        </row>
        <row r="9534">
          <cell r="C9534">
            <v>1232999.8055528903</v>
          </cell>
        </row>
        <row r="9535">
          <cell r="C9535">
            <v>2101995.1823451119</v>
          </cell>
        </row>
        <row r="9536">
          <cell r="C9536">
            <v>1111756.3518915593</v>
          </cell>
        </row>
        <row r="9537">
          <cell r="C9537">
            <v>1399564.028768904</v>
          </cell>
        </row>
        <row r="9538">
          <cell r="C9538">
            <v>1284041.2289458574</v>
          </cell>
        </row>
        <row r="9539">
          <cell r="C9539">
            <v>1270889.3033535769</v>
          </cell>
        </row>
        <row r="9540">
          <cell r="C9540">
            <v>1009030.1534820163</v>
          </cell>
        </row>
        <row r="9541">
          <cell r="C9541">
            <v>1445590.7598529612</v>
          </cell>
        </row>
        <row r="9542">
          <cell r="C9542">
            <v>151250.53077180847</v>
          </cell>
        </row>
        <row r="9543">
          <cell r="C9543">
            <v>1003490.2407333141</v>
          </cell>
        </row>
        <row r="9544">
          <cell r="C9544">
            <v>1270694.769011996</v>
          </cell>
        </row>
        <row r="9545">
          <cell r="C9545">
            <v>1958473.7896428849</v>
          </cell>
        </row>
        <row r="9546">
          <cell r="C9546">
            <v>1619285.9546436719</v>
          </cell>
        </row>
        <row r="9547">
          <cell r="C9547">
            <v>1309938.5865403493</v>
          </cell>
        </row>
        <row r="9548">
          <cell r="C9548">
            <v>1364193.2879637014</v>
          </cell>
        </row>
        <row r="9549">
          <cell r="C9549">
            <v>1636543.4273939142</v>
          </cell>
        </row>
        <row r="9550">
          <cell r="C9550">
            <v>1248936.7082523315</v>
          </cell>
        </row>
        <row r="9551">
          <cell r="C9551">
            <v>1055673.5187237654</v>
          </cell>
        </row>
        <row r="9552">
          <cell r="C9552">
            <v>1429472.4989071474</v>
          </cell>
        </row>
        <row r="9553">
          <cell r="C9553">
            <v>1000051.5664517258</v>
          </cell>
        </row>
        <row r="9554">
          <cell r="C9554">
            <v>784747.62828242476</v>
          </cell>
        </row>
        <row r="9555">
          <cell r="C9555">
            <v>601647.19441304135</v>
          </cell>
        </row>
        <row r="9556">
          <cell r="C9556">
            <v>1516230.3928166917</v>
          </cell>
        </row>
        <row r="9557">
          <cell r="C9557">
            <v>1088689.3312213251</v>
          </cell>
        </row>
        <row r="9558">
          <cell r="C9558">
            <v>1600552.0804537642</v>
          </cell>
        </row>
        <row r="9559">
          <cell r="C9559">
            <v>627061.2801320951</v>
          </cell>
        </row>
        <row r="9560">
          <cell r="C9560">
            <v>847689.69373603433</v>
          </cell>
        </row>
        <row r="9561">
          <cell r="C9561">
            <v>1067653.2496912889</v>
          </cell>
        </row>
        <row r="9562">
          <cell r="C9562">
            <v>1532368.6576711177</v>
          </cell>
        </row>
        <row r="9563">
          <cell r="C9563">
            <v>1177420.4562986039</v>
          </cell>
        </row>
        <row r="9564">
          <cell r="C9564">
            <v>707237.69748359639</v>
          </cell>
        </row>
        <row r="9565">
          <cell r="C9565">
            <v>935945.97354437341</v>
          </cell>
        </row>
        <row r="9566">
          <cell r="C9566">
            <v>1359321.8508325932</v>
          </cell>
        </row>
        <row r="9567">
          <cell r="C9567">
            <v>865637.57295507391</v>
          </cell>
        </row>
        <row r="9568">
          <cell r="C9568">
            <v>795505.27420174947</v>
          </cell>
        </row>
        <row r="9569">
          <cell r="C9569">
            <v>1132283.4168112774</v>
          </cell>
        </row>
        <row r="9570">
          <cell r="C9570">
            <v>991254.41214048746</v>
          </cell>
        </row>
        <row r="9571">
          <cell r="C9571">
            <v>1768401.9991433043</v>
          </cell>
        </row>
        <row r="9572">
          <cell r="C9572">
            <v>1295955.7895982834</v>
          </cell>
        </row>
        <row r="9573">
          <cell r="C9573">
            <v>14581.08567725122</v>
          </cell>
        </row>
        <row r="9574">
          <cell r="C9574">
            <v>964587.04600908747</v>
          </cell>
        </row>
        <row r="9575">
          <cell r="C9575">
            <v>1091138.1203307863</v>
          </cell>
        </row>
        <row r="9576">
          <cell r="C9576">
            <v>1273288.5773954149</v>
          </cell>
        </row>
        <row r="9577">
          <cell r="C9577">
            <v>1269357.4097815938</v>
          </cell>
        </row>
        <row r="9578">
          <cell r="C9578">
            <v>1193850.5035074519</v>
          </cell>
        </row>
        <row r="9579">
          <cell r="C9579">
            <v>410906.46060639282</v>
          </cell>
        </row>
        <row r="9580">
          <cell r="C9580">
            <v>741548.27686632378</v>
          </cell>
        </row>
        <row r="9581">
          <cell r="C9581">
            <v>744300.57509365643</v>
          </cell>
        </row>
        <row r="9582">
          <cell r="C9582">
            <v>1536539.030616404</v>
          </cell>
        </row>
        <row r="9583">
          <cell r="C9583">
            <v>736131.15369130252</v>
          </cell>
        </row>
        <row r="9584">
          <cell r="C9584">
            <v>1397578.2361295586</v>
          </cell>
        </row>
        <row r="9585">
          <cell r="C9585">
            <v>901465.06538906472</v>
          </cell>
        </row>
        <row r="9586">
          <cell r="C9586">
            <v>1388843.5150092579</v>
          </cell>
        </row>
        <row r="9587">
          <cell r="C9587">
            <v>1029479.4852879888</v>
          </cell>
        </row>
        <row r="9588">
          <cell r="C9588">
            <v>350587.46953179245</v>
          </cell>
        </row>
        <row r="9589">
          <cell r="C9589">
            <v>548054.07589177042</v>
          </cell>
        </row>
        <row r="9590">
          <cell r="C9590">
            <v>857298.8803450265</v>
          </cell>
        </row>
        <row r="9591">
          <cell r="C9591">
            <v>556678.90168480668</v>
          </cell>
        </row>
        <row r="9592">
          <cell r="C9592">
            <v>1098748.300908752</v>
          </cell>
        </row>
        <row r="9593">
          <cell r="C9593">
            <v>1629427.099543635</v>
          </cell>
        </row>
        <row r="9594">
          <cell r="C9594">
            <v>330781.02724534448</v>
          </cell>
        </row>
        <row r="9595">
          <cell r="C9595">
            <v>1052362.0508016623</v>
          </cell>
        </row>
        <row r="9596">
          <cell r="C9596">
            <v>1410826.9395318413</v>
          </cell>
        </row>
        <row r="9597">
          <cell r="C9597">
            <v>1373196.6842801063</v>
          </cell>
        </row>
        <row r="9598">
          <cell r="C9598">
            <v>961684.85319544957</v>
          </cell>
        </row>
        <row r="9599">
          <cell r="C9599">
            <v>1493129.8754467689</v>
          </cell>
        </row>
        <row r="9600">
          <cell r="C9600">
            <v>1099329.3471451045</v>
          </cell>
        </row>
        <row r="9601">
          <cell r="C9601">
            <v>1419723.0236587715</v>
          </cell>
        </row>
        <row r="9602">
          <cell r="C9602">
            <v>1077372.2495073648</v>
          </cell>
        </row>
        <row r="9603">
          <cell r="C9603">
            <v>569173.53518546186</v>
          </cell>
        </row>
        <row r="9604">
          <cell r="C9604">
            <v>985379.29202924017</v>
          </cell>
        </row>
        <row r="9605">
          <cell r="C9605">
            <v>1112686.0607888943</v>
          </cell>
        </row>
        <row r="9606">
          <cell r="C9606">
            <v>1480387.4499087334</v>
          </cell>
        </row>
        <row r="9607">
          <cell r="C9607">
            <v>666197.5106718638</v>
          </cell>
        </row>
        <row r="9608">
          <cell r="C9608">
            <v>1325396.7690298127</v>
          </cell>
        </row>
        <row r="9609">
          <cell r="C9609">
            <v>354209.5507889057</v>
          </cell>
        </row>
        <row r="9610">
          <cell r="C9610">
            <v>761088.39228703862</v>
          </cell>
        </row>
        <row r="9611">
          <cell r="C9611">
            <v>862186.43633017899</v>
          </cell>
        </row>
        <row r="9612">
          <cell r="C9612">
            <v>1055727.8079603375</v>
          </cell>
        </row>
        <row r="9613">
          <cell r="C9613">
            <v>520891.60496903403</v>
          </cell>
        </row>
        <row r="9614">
          <cell r="C9614">
            <v>1036944.1347525574</v>
          </cell>
        </row>
        <row r="9615">
          <cell r="C9615">
            <v>812607.74094168679</v>
          </cell>
        </row>
        <row r="9616">
          <cell r="C9616">
            <v>1072500.2821151554</v>
          </cell>
        </row>
        <row r="9617">
          <cell r="C9617">
            <v>1095349.1610195544</v>
          </cell>
        </row>
        <row r="9618">
          <cell r="C9618">
            <v>1012842.1944013826</v>
          </cell>
        </row>
        <row r="9619">
          <cell r="C9619">
            <v>1179738.3420886579</v>
          </cell>
        </row>
        <row r="9620">
          <cell r="C9620">
            <v>886809.34702171083</v>
          </cell>
        </row>
        <row r="9621">
          <cell r="C9621">
            <v>2102354.7411463684</v>
          </cell>
        </row>
        <row r="9622">
          <cell r="C9622">
            <v>907628.77221274609</v>
          </cell>
        </row>
        <row r="9623">
          <cell r="C9623">
            <v>1101019.0509003017</v>
          </cell>
        </row>
        <row r="9624">
          <cell r="C9624">
            <v>371257.90924133093</v>
          </cell>
        </row>
        <row r="9625">
          <cell r="C9625">
            <v>808015.53411368816</v>
          </cell>
        </row>
        <row r="9626">
          <cell r="C9626">
            <v>574663.19940142357</v>
          </cell>
        </row>
        <row r="9627">
          <cell r="C9627">
            <v>771319.76366631244</v>
          </cell>
        </row>
        <row r="9628">
          <cell r="C9628">
            <v>1702509.0503827673</v>
          </cell>
        </row>
        <row r="9629">
          <cell r="C9629">
            <v>1426867.6118978802</v>
          </cell>
        </row>
        <row r="9630">
          <cell r="C9630">
            <v>1289105.4968666537</v>
          </cell>
        </row>
        <row r="9631">
          <cell r="C9631">
            <v>1307600.2526993137</v>
          </cell>
        </row>
        <row r="9632">
          <cell r="C9632">
            <v>949176.57100300037</v>
          </cell>
        </row>
        <row r="9633">
          <cell r="C9633">
            <v>1042846.2757941893</v>
          </cell>
        </row>
        <row r="9634">
          <cell r="C9634">
            <v>1858350.8282170803</v>
          </cell>
        </row>
        <row r="9635">
          <cell r="C9635">
            <v>736280.01732085482</v>
          </cell>
        </row>
        <row r="9636">
          <cell r="C9636">
            <v>1247956.9018402589</v>
          </cell>
        </row>
        <row r="9637">
          <cell r="C9637">
            <v>1022173.4431972025</v>
          </cell>
        </row>
        <row r="9638">
          <cell r="C9638">
            <v>1318361.6327111595</v>
          </cell>
        </row>
        <row r="9639">
          <cell r="C9639">
            <v>530319.75469682342</v>
          </cell>
        </row>
        <row r="9640">
          <cell r="C9640">
            <v>1003320.3121033089</v>
          </cell>
        </row>
        <row r="9641">
          <cell r="C9641">
            <v>1282993.7202071096</v>
          </cell>
        </row>
        <row r="9642">
          <cell r="C9642">
            <v>1395934.7362307631</v>
          </cell>
        </row>
        <row r="9643">
          <cell r="C9643">
            <v>759888.37620859547</v>
          </cell>
        </row>
        <row r="9644">
          <cell r="C9644">
            <v>174488.19710311177</v>
          </cell>
        </row>
        <row r="9645">
          <cell r="C9645">
            <v>1954647.9654970381</v>
          </cell>
        </row>
        <row r="9646">
          <cell r="C9646">
            <v>1056064.7274138322</v>
          </cell>
        </row>
        <row r="9647">
          <cell r="C9647">
            <v>775078.42441221676</v>
          </cell>
        </row>
        <row r="9648">
          <cell r="C9648">
            <v>1697578.9020606496</v>
          </cell>
        </row>
        <row r="9649">
          <cell r="C9649">
            <v>1314709.8828298708</v>
          </cell>
        </row>
        <row r="9650">
          <cell r="C9650">
            <v>949829.98062832095</v>
          </cell>
        </row>
        <row r="9651">
          <cell r="C9651">
            <v>1040834.4295194275</v>
          </cell>
        </row>
        <row r="9652">
          <cell r="C9652">
            <v>597761.31113396259</v>
          </cell>
        </row>
        <row r="9653">
          <cell r="C9653">
            <v>1147301.3658607411</v>
          </cell>
        </row>
        <row r="9654">
          <cell r="C9654">
            <v>994401.09959035739</v>
          </cell>
        </row>
        <row r="9655">
          <cell r="C9655">
            <v>987750.12410566688</v>
          </cell>
        </row>
        <row r="9656">
          <cell r="C9656">
            <v>1718803.7145028929</v>
          </cell>
        </row>
        <row r="9657">
          <cell r="C9657">
            <v>942104.64757485315</v>
          </cell>
        </row>
        <row r="9658">
          <cell r="C9658">
            <v>1153116.1520944634</v>
          </cell>
        </row>
        <row r="9659">
          <cell r="C9659">
            <v>954421.31885926926</v>
          </cell>
        </row>
        <row r="9660">
          <cell r="C9660">
            <v>876455.80873150041</v>
          </cell>
        </row>
        <row r="9661">
          <cell r="C9661">
            <v>706734.27445775177</v>
          </cell>
        </row>
        <row r="9662">
          <cell r="C9662">
            <v>776791.2263298668</v>
          </cell>
        </row>
        <row r="9663">
          <cell r="C9663">
            <v>1114782.5629661595</v>
          </cell>
        </row>
        <row r="9664">
          <cell r="C9664">
            <v>522954.84031145222</v>
          </cell>
        </row>
        <row r="9665">
          <cell r="C9665">
            <v>1449277.3554704429</v>
          </cell>
        </row>
        <row r="9666">
          <cell r="C9666">
            <v>427647.71136701899</v>
          </cell>
        </row>
        <row r="9667">
          <cell r="C9667">
            <v>782964.52795049618</v>
          </cell>
        </row>
        <row r="9668">
          <cell r="C9668">
            <v>1481444.9447837018</v>
          </cell>
        </row>
        <row r="9669">
          <cell r="C9669">
            <v>1002055.5976557216</v>
          </cell>
        </row>
        <row r="9670">
          <cell r="C9670">
            <v>1662340.5219216605</v>
          </cell>
        </row>
        <row r="9671">
          <cell r="C9671">
            <v>576120.75373193831</v>
          </cell>
        </row>
        <row r="9672">
          <cell r="C9672">
            <v>1009139.8874753327</v>
          </cell>
        </row>
        <row r="9673">
          <cell r="C9673">
            <v>1125664.254252106</v>
          </cell>
        </row>
        <row r="9674">
          <cell r="C9674">
            <v>687775.1690121456</v>
          </cell>
        </row>
        <row r="9675">
          <cell r="C9675">
            <v>1578999.3959046677</v>
          </cell>
        </row>
        <row r="9676">
          <cell r="C9676">
            <v>936347.17703956913</v>
          </cell>
        </row>
        <row r="9677">
          <cell r="C9677">
            <v>599160.75427661208</v>
          </cell>
        </row>
        <row r="9678">
          <cell r="C9678">
            <v>1092809.181440779</v>
          </cell>
        </row>
        <row r="9679">
          <cell r="C9679">
            <v>1167497.6323032572</v>
          </cell>
        </row>
        <row r="9680">
          <cell r="C9680">
            <v>683975.71307441732</v>
          </cell>
        </row>
        <row r="9681">
          <cell r="C9681">
            <v>1649629.6365771953</v>
          </cell>
        </row>
        <row r="9682">
          <cell r="C9682">
            <v>1154743.8699838361</v>
          </cell>
        </row>
        <row r="9683">
          <cell r="C9683">
            <v>1477848.0163124779</v>
          </cell>
        </row>
        <row r="9684">
          <cell r="C9684">
            <v>908152.1101708184</v>
          </cell>
        </row>
        <row r="9685">
          <cell r="C9685">
            <v>789710.18000658578</v>
          </cell>
        </row>
        <row r="9686">
          <cell r="C9686">
            <v>798909.52299634973</v>
          </cell>
        </row>
        <row r="9687">
          <cell r="C9687">
            <v>853676.8124585289</v>
          </cell>
        </row>
        <row r="9688">
          <cell r="C9688">
            <v>437471.51617950993</v>
          </cell>
        </row>
        <row r="9689">
          <cell r="C9689">
            <v>75133.279468440916</v>
          </cell>
        </row>
        <row r="9690">
          <cell r="C9690">
            <v>1153536.1941978668</v>
          </cell>
        </row>
        <row r="9691">
          <cell r="C9691">
            <v>1417618.3486117178</v>
          </cell>
        </row>
        <row r="9692">
          <cell r="C9692">
            <v>1477508.4589263219</v>
          </cell>
        </row>
        <row r="9693">
          <cell r="C9693">
            <v>943718.5519603499</v>
          </cell>
        </row>
        <row r="9694">
          <cell r="C9694">
            <v>719397.94732658239</v>
          </cell>
        </row>
        <row r="9695">
          <cell r="C9695">
            <v>613598.59678296652</v>
          </cell>
        </row>
        <row r="9696">
          <cell r="C9696">
            <v>1408973.048937201</v>
          </cell>
        </row>
        <row r="9697">
          <cell r="C9697">
            <v>1578359.2028480391</v>
          </cell>
        </row>
        <row r="9698">
          <cell r="C9698">
            <v>1101834.0171499657</v>
          </cell>
        </row>
        <row r="9699">
          <cell r="C9699">
            <v>1089093.6564542297</v>
          </cell>
        </row>
        <row r="9700">
          <cell r="C9700">
            <v>855786.64068899257</v>
          </cell>
        </row>
        <row r="9701">
          <cell r="C9701">
            <v>949563.68394521729</v>
          </cell>
        </row>
        <row r="9702">
          <cell r="C9702">
            <v>410935.4774322951</v>
          </cell>
        </row>
        <row r="9703">
          <cell r="C9703">
            <v>1376423.3817841504</v>
          </cell>
        </row>
        <row r="9704">
          <cell r="C9704">
            <v>1213677.2528288562</v>
          </cell>
        </row>
        <row r="9705">
          <cell r="C9705">
            <v>1300169.7174837464</v>
          </cell>
        </row>
        <row r="9706">
          <cell r="C9706">
            <v>743542.62205482693</v>
          </cell>
        </row>
        <row r="9707">
          <cell r="C9707">
            <v>1183234.9941155156</v>
          </cell>
        </row>
        <row r="9708">
          <cell r="C9708">
            <v>436865.4532206963</v>
          </cell>
        </row>
        <row r="9709">
          <cell r="C9709">
            <v>1239712.5943949502</v>
          </cell>
        </row>
        <row r="9710">
          <cell r="C9710">
            <v>1325851.4009524554</v>
          </cell>
        </row>
        <row r="9711">
          <cell r="C9711">
            <v>1145528.4724155976</v>
          </cell>
        </row>
        <row r="9712">
          <cell r="C9712">
            <v>821684.36255981599</v>
          </cell>
        </row>
        <row r="9713">
          <cell r="C9713">
            <v>838696.46467154333</v>
          </cell>
        </row>
        <row r="9714">
          <cell r="C9714">
            <v>1185160.6900767472</v>
          </cell>
        </row>
        <row r="9715">
          <cell r="C9715">
            <v>109474.56504388992</v>
          </cell>
        </row>
        <row r="9716">
          <cell r="C9716">
            <v>709732.05020090833</v>
          </cell>
        </row>
        <row r="9717">
          <cell r="C9717">
            <v>561811.77855220321</v>
          </cell>
        </row>
        <row r="9718">
          <cell r="C9718">
            <v>1282005.3704487125</v>
          </cell>
        </row>
        <row r="9719">
          <cell r="C9719">
            <v>1228350.2354603927</v>
          </cell>
        </row>
        <row r="9720">
          <cell r="C9720">
            <v>1191040.4447818927</v>
          </cell>
        </row>
        <row r="9721">
          <cell r="C9721">
            <v>1399581.3056282895</v>
          </cell>
        </row>
        <row r="9722">
          <cell r="C9722">
            <v>1334575.7423953691</v>
          </cell>
        </row>
        <row r="9723">
          <cell r="C9723">
            <v>158298.89139476966</v>
          </cell>
        </row>
        <row r="9724">
          <cell r="C9724">
            <v>778790.54978718015</v>
          </cell>
        </row>
        <row r="9725">
          <cell r="C9725">
            <v>1275206.9953146572</v>
          </cell>
        </row>
        <row r="9726">
          <cell r="C9726">
            <v>1140804.8019826678</v>
          </cell>
        </row>
        <row r="9727">
          <cell r="C9727">
            <v>509143.02067588799</v>
          </cell>
        </row>
        <row r="9728">
          <cell r="C9728">
            <v>210015.47691733227</v>
          </cell>
        </row>
        <row r="9729">
          <cell r="C9729">
            <v>1018097.0916843213</v>
          </cell>
        </row>
        <row r="9730">
          <cell r="C9730">
            <v>877700.66689176322</v>
          </cell>
        </row>
        <row r="9731">
          <cell r="C9731">
            <v>1530872.5412080202</v>
          </cell>
        </row>
        <row r="9732">
          <cell r="C9732">
            <v>1011121.8472995743</v>
          </cell>
        </row>
        <row r="9733">
          <cell r="C9733">
            <v>728572.17010289209</v>
          </cell>
        </row>
        <row r="9734">
          <cell r="C9734">
            <v>1624301.0131316646</v>
          </cell>
        </row>
        <row r="9735">
          <cell r="C9735">
            <v>1259696.6396541563</v>
          </cell>
        </row>
        <row r="9736">
          <cell r="C9736">
            <v>755855.65168618795</v>
          </cell>
        </row>
        <row r="9737">
          <cell r="C9737">
            <v>1062884.8370128074</v>
          </cell>
        </row>
        <row r="9738">
          <cell r="C9738">
            <v>1366588.728913151</v>
          </cell>
        </row>
        <row r="9739">
          <cell r="C9739">
            <v>901707.27613901207</v>
          </cell>
        </row>
        <row r="9740">
          <cell r="C9740">
            <v>1281380.9947355762</v>
          </cell>
        </row>
        <row r="9741">
          <cell r="C9741">
            <v>508985.82245604764</v>
          </cell>
        </row>
        <row r="9742">
          <cell r="C9742">
            <v>1076586.128002689</v>
          </cell>
        </row>
        <row r="9743">
          <cell r="C9743">
            <v>1371591.9718062798</v>
          </cell>
        </row>
        <row r="9744">
          <cell r="C9744">
            <v>1057440.4959224891</v>
          </cell>
        </row>
        <row r="9745">
          <cell r="C9745">
            <v>1207751.5994329527</v>
          </cell>
        </row>
        <row r="9746">
          <cell r="C9746">
            <v>521715.05459205428</v>
          </cell>
        </row>
        <row r="9747">
          <cell r="C9747">
            <v>1392675.5921832032</v>
          </cell>
        </row>
        <row r="9748">
          <cell r="C9748">
            <v>775027.40767398395</v>
          </cell>
        </row>
        <row r="9749">
          <cell r="C9749">
            <v>971541.3871438019</v>
          </cell>
        </row>
        <row r="9750">
          <cell r="C9750">
            <v>1732601.0002104929</v>
          </cell>
        </row>
        <row r="9751">
          <cell r="C9751">
            <v>957383.91066215525</v>
          </cell>
        </row>
        <row r="9752">
          <cell r="C9752">
            <v>846234.69873384666</v>
          </cell>
        </row>
        <row r="9753">
          <cell r="C9753">
            <v>834715.06513789354</v>
          </cell>
        </row>
        <row r="9754">
          <cell r="C9754">
            <v>1137571.7543634258</v>
          </cell>
        </row>
        <row r="9755">
          <cell r="C9755">
            <v>567177.09825636703</v>
          </cell>
        </row>
        <row r="9756">
          <cell r="C9756">
            <v>595990.94768138882</v>
          </cell>
        </row>
        <row r="9757">
          <cell r="C9757">
            <v>595710.54481699329</v>
          </cell>
        </row>
        <row r="9758">
          <cell r="C9758">
            <v>588974.89460000116</v>
          </cell>
        </row>
        <row r="9759">
          <cell r="C9759">
            <v>700325.94570062461</v>
          </cell>
        </row>
        <row r="9760">
          <cell r="C9760">
            <v>1497802.2715716381</v>
          </cell>
        </row>
        <row r="9761">
          <cell r="C9761">
            <v>693537.73790391278</v>
          </cell>
        </row>
        <row r="9762">
          <cell r="C9762">
            <v>812051.38254240516</v>
          </cell>
        </row>
        <row r="9763">
          <cell r="C9763">
            <v>1151277.2137865236</v>
          </cell>
        </row>
        <row r="9764">
          <cell r="C9764">
            <v>1194936.6384947151</v>
          </cell>
        </row>
        <row r="9765">
          <cell r="C9765">
            <v>1383664.8936207199</v>
          </cell>
        </row>
        <row r="9766">
          <cell r="C9766">
            <v>1704044.1080333157</v>
          </cell>
        </row>
        <row r="9767">
          <cell r="C9767">
            <v>891720.82408694015</v>
          </cell>
        </row>
        <row r="9768">
          <cell r="C9768">
            <v>706833.18345886818</v>
          </cell>
        </row>
        <row r="9769">
          <cell r="C9769">
            <v>1457579.6180120204</v>
          </cell>
        </row>
        <row r="9770">
          <cell r="C9770">
            <v>11016.521997548989</v>
          </cell>
        </row>
        <row r="9771">
          <cell r="C9771">
            <v>689366.13110314601</v>
          </cell>
        </row>
        <row r="9772">
          <cell r="C9772">
            <v>891373.06304828159</v>
          </cell>
        </row>
        <row r="9773">
          <cell r="C9773">
            <v>1132948.4802594564</v>
          </cell>
        </row>
        <row r="9774">
          <cell r="C9774">
            <v>1116310.4103350961</v>
          </cell>
        </row>
        <row r="9775">
          <cell r="C9775">
            <v>1192677.8639293134</v>
          </cell>
        </row>
        <row r="9776">
          <cell r="C9776">
            <v>720274.95218307362</v>
          </cell>
        </row>
        <row r="9777">
          <cell r="C9777">
            <v>1063974.5938175984</v>
          </cell>
        </row>
        <row r="9778">
          <cell r="C9778">
            <v>625824.60322610778</v>
          </cell>
        </row>
        <row r="9779">
          <cell r="C9779">
            <v>1428366.5589820356</v>
          </cell>
        </row>
        <row r="9780">
          <cell r="C9780">
            <v>124030.90407190134</v>
          </cell>
        </row>
        <row r="9781">
          <cell r="C9781">
            <v>1251384.1480292736</v>
          </cell>
        </row>
        <row r="9782">
          <cell r="C9782">
            <v>735356.41557502851</v>
          </cell>
        </row>
        <row r="9783">
          <cell r="C9783">
            <v>1639072.3438170042</v>
          </cell>
        </row>
        <row r="9784">
          <cell r="C9784">
            <v>1094256.8009539449</v>
          </cell>
        </row>
        <row r="9785">
          <cell r="C9785">
            <v>1001783.2138793606</v>
          </cell>
        </row>
        <row r="9786">
          <cell r="C9786">
            <v>1119089.1867055607</v>
          </cell>
        </row>
        <row r="9787">
          <cell r="C9787">
            <v>698877.30380016635</v>
          </cell>
        </row>
        <row r="9788">
          <cell r="C9788">
            <v>-267859.08135033352</v>
          </cell>
        </row>
        <row r="9789">
          <cell r="C9789">
            <v>1135488.3156543747</v>
          </cell>
        </row>
        <row r="9790">
          <cell r="C9790">
            <v>1339352.4231088711</v>
          </cell>
        </row>
        <row r="9791">
          <cell r="C9791">
            <v>1426052.9531249811</v>
          </cell>
        </row>
        <row r="9792">
          <cell r="C9792">
            <v>817196.93941456638</v>
          </cell>
        </row>
        <row r="9793">
          <cell r="C9793">
            <v>596442.70754621807</v>
          </cell>
        </row>
        <row r="9794">
          <cell r="C9794">
            <v>1425380.4876138479</v>
          </cell>
        </row>
        <row r="9795">
          <cell r="C9795">
            <v>1101647.7794647608</v>
          </cell>
        </row>
        <row r="9796">
          <cell r="C9796">
            <v>933688.33312590385</v>
          </cell>
        </row>
        <row r="9797">
          <cell r="C9797">
            <v>886142.0052968862</v>
          </cell>
        </row>
        <row r="9798">
          <cell r="C9798">
            <v>-609832.39454076835</v>
          </cell>
        </row>
        <row r="9799">
          <cell r="C9799">
            <v>1217562.105394806</v>
          </cell>
        </row>
        <row r="9800">
          <cell r="C9800">
            <v>964090.27925163833</v>
          </cell>
        </row>
        <row r="9801">
          <cell r="C9801">
            <v>1288023.99464265</v>
          </cell>
        </row>
        <row r="9802">
          <cell r="C9802">
            <v>1143963.3693405348</v>
          </cell>
        </row>
        <row r="9803">
          <cell r="C9803">
            <v>1161285.1317265544</v>
          </cell>
        </row>
        <row r="9804">
          <cell r="C9804">
            <v>1038884.4855225586</v>
          </cell>
        </row>
        <row r="9805">
          <cell r="C9805">
            <v>857064.49483819783</v>
          </cell>
        </row>
        <row r="9806">
          <cell r="C9806">
            <v>1321270.0004824167</v>
          </cell>
        </row>
        <row r="9807">
          <cell r="C9807">
            <v>772985.01312133973</v>
          </cell>
        </row>
        <row r="9808">
          <cell r="C9808">
            <v>624856.51592570334</v>
          </cell>
        </row>
        <row r="9809">
          <cell r="C9809">
            <v>1369923.1253684813</v>
          </cell>
        </row>
        <row r="9810">
          <cell r="C9810">
            <v>966803.25187612686</v>
          </cell>
        </row>
        <row r="9811">
          <cell r="C9811">
            <v>1283164.7034466118</v>
          </cell>
        </row>
        <row r="9812">
          <cell r="C9812">
            <v>1186601.3140702364</v>
          </cell>
        </row>
        <row r="9813">
          <cell r="C9813">
            <v>1407272.0290397895</v>
          </cell>
        </row>
        <row r="9814">
          <cell r="C9814">
            <v>760612.14792161831</v>
          </cell>
        </row>
        <row r="9815">
          <cell r="C9815">
            <v>1515540.9033929221</v>
          </cell>
        </row>
        <row r="9816">
          <cell r="C9816">
            <v>564109.62708402798</v>
          </cell>
        </row>
        <row r="9817">
          <cell r="C9817">
            <v>1533639.6626255079</v>
          </cell>
        </row>
        <row r="9818">
          <cell r="C9818">
            <v>785609.80580583855</v>
          </cell>
        </row>
        <row r="9819">
          <cell r="C9819">
            <v>1313003.955609998</v>
          </cell>
        </row>
        <row r="9820">
          <cell r="C9820">
            <v>955381.6396228167</v>
          </cell>
        </row>
        <row r="9821">
          <cell r="C9821">
            <v>1164169.6379056943</v>
          </cell>
        </row>
        <row r="9822">
          <cell r="C9822">
            <v>777604.51425049908</v>
          </cell>
        </row>
        <row r="9823">
          <cell r="C9823">
            <v>720741.73063491355</v>
          </cell>
        </row>
        <row r="9824">
          <cell r="C9824">
            <v>1227867.0811620036</v>
          </cell>
        </row>
        <row r="9825">
          <cell r="C9825">
            <v>1146827.8644442318</v>
          </cell>
        </row>
        <row r="9826">
          <cell r="C9826">
            <v>992338.34594065533</v>
          </cell>
        </row>
        <row r="9827">
          <cell r="C9827">
            <v>1338398.9363071518</v>
          </cell>
        </row>
        <row r="9828">
          <cell r="C9828">
            <v>1483732.4334210369</v>
          </cell>
        </row>
        <row r="9829">
          <cell r="C9829">
            <v>930142.42766273697</v>
          </cell>
        </row>
        <row r="9830">
          <cell r="C9830">
            <v>749682.91716424492</v>
          </cell>
        </row>
        <row r="9831">
          <cell r="C9831">
            <v>813354.47540092468</v>
          </cell>
        </row>
        <row r="9832">
          <cell r="C9832">
            <v>1218179.0834771958</v>
          </cell>
        </row>
        <row r="9833">
          <cell r="C9833">
            <v>996852.6730723728</v>
          </cell>
        </row>
        <row r="9834">
          <cell r="C9834">
            <v>1035050.4169509191</v>
          </cell>
        </row>
        <row r="9835">
          <cell r="C9835">
            <v>705246.74497210234</v>
          </cell>
        </row>
        <row r="9836">
          <cell r="C9836">
            <v>1096456.3026999256</v>
          </cell>
        </row>
        <row r="9837">
          <cell r="C9837">
            <v>953215.43710430001</v>
          </cell>
        </row>
        <row r="9838">
          <cell r="C9838">
            <v>914530.05473842518</v>
          </cell>
        </row>
        <row r="9839">
          <cell r="C9839">
            <v>919990.87728600204</v>
          </cell>
        </row>
        <row r="9840">
          <cell r="C9840">
            <v>292345.773547102</v>
          </cell>
        </row>
        <row r="9841">
          <cell r="C9841">
            <v>408844.24072505999</v>
          </cell>
        </row>
        <row r="9842">
          <cell r="C9842">
            <v>618165.90191611345</v>
          </cell>
        </row>
        <row r="9843">
          <cell r="C9843">
            <v>818456.92669694626</v>
          </cell>
        </row>
        <row r="9844">
          <cell r="C9844">
            <v>1068268.515558813</v>
          </cell>
        </row>
        <row r="9845">
          <cell r="C9845">
            <v>1065933.3534145439</v>
          </cell>
        </row>
        <row r="9846">
          <cell r="C9846">
            <v>-139819.21408644319</v>
          </cell>
        </row>
        <row r="9847">
          <cell r="C9847">
            <v>1296330.3431116631</v>
          </cell>
        </row>
        <row r="9848">
          <cell r="C9848">
            <v>1270589.6825959007</v>
          </cell>
        </row>
        <row r="9849">
          <cell r="C9849">
            <v>824346.70288143156</v>
          </cell>
        </row>
        <row r="9850">
          <cell r="C9850">
            <v>1005438.0613809419</v>
          </cell>
        </row>
        <row r="9851">
          <cell r="C9851">
            <v>844949.58625199343</v>
          </cell>
        </row>
        <row r="9852">
          <cell r="C9852">
            <v>722691.23073796253</v>
          </cell>
        </row>
        <row r="9853">
          <cell r="C9853">
            <v>967270.14958948118</v>
          </cell>
        </row>
        <row r="9854">
          <cell r="C9854">
            <v>813858.74784528895</v>
          </cell>
        </row>
        <row r="9855">
          <cell r="C9855">
            <v>865157.58476489643</v>
          </cell>
        </row>
        <row r="9856">
          <cell r="C9856">
            <v>1230945.076588504</v>
          </cell>
        </row>
        <row r="9857">
          <cell r="C9857">
            <v>614447.65177042212</v>
          </cell>
        </row>
        <row r="9858">
          <cell r="C9858">
            <v>1004684.1425957809</v>
          </cell>
        </row>
        <row r="9859">
          <cell r="C9859">
            <v>1230109.5055487594</v>
          </cell>
        </row>
        <row r="9860">
          <cell r="C9860">
            <v>998210.8070146665</v>
          </cell>
        </row>
        <row r="9861">
          <cell r="C9861">
            <v>800044.76502174675</v>
          </cell>
        </row>
        <row r="9862">
          <cell r="C9862">
            <v>1425251.6088724267</v>
          </cell>
        </row>
        <row r="9863">
          <cell r="C9863">
            <v>935648.76484291791</v>
          </cell>
        </row>
        <row r="9864">
          <cell r="C9864">
            <v>1091447.7347940311</v>
          </cell>
        </row>
        <row r="9865">
          <cell r="C9865">
            <v>1027615.1572765911</v>
          </cell>
        </row>
        <row r="9866">
          <cell r="C9866">
            <v>1785709.4439073107</v>
          </cell>
        </row>
        <row r="9867">
          <cell r="C9867">
            <v>1137051.0890287419</v>
          </cell>
        </row>
        <row r="9868">
          <cell r="C9868">
            <v>2136344.3601009296</v>
          </cell>
        </row>
        <row r="9869">
          <cell r="C9869">
            <v>852301.82040375657</v>
          </cell>
        </row>
        <row r="9870">
          <cell r="C9870">
            <v>1146515.564499083</v>
          </cell>
        </row>
        <row r="9871">
          <cell r="C9871">
            <v>1125460.1485781805</v>
          </cell>
        </row>
        <row r="9872">
          <cell r="C9872">
            <v>847048.07013447827</v>
          </cell>
        </row>
        <row r="9873">
          <cell r="C9873">
            <v>896599.1930023958</v>
          </cell>
        </row>
        <row r="9874">
          <cell r="C9874">
            <v>-63440.282463771524</v>
          </cell>
        </row>
        <row r="9875">
          <cell r="C9875">
            <v>737142.21175398142</v>
          </cell>
        </row>
        <row r="9876">
          <cell r="C9876">
            <v>1314462.9135575253</v>
          </cell>
        </row>
        <row r="9877">
          <cell r="C9877">
            <v>1501145.5139932404</v>
          </cell>
        </row>
        <row r="9878">
          <cell r="C9878">
            <v>1338530.7736203703</v>
          </cell>
        </row>
        <row r="9879">
          <cell r="C9879">
            <v>785625.91752134776</v>
          </cell>
        </row>
        <row r="9880">
          <cell r="C9880">
            <v>328854.92657146638</v>
          </cell>
        </row>
        <row r="9881">
          <cell r="C9881">
            <v>1209174.6207522308</v>
          </cell>
        </row>
        <row r="9882">
          <cell r="C9882">
            <v>-268638.62785367016</v>
          </cell>
        </row>
        <row r="9883">
          <cell r="C9883">
            <v>1836338.0300922031</v>
          </cell>
        </row>
        <row r="9884">
          <cell r="C9884">
            <v>1369803.2220558408</v>
          </cell>
        </row>
        <row r="9885">
          <cell r="C9885">
            <v>942480.11854564364</v>
          </cell>
        </row>
        <row r="9886">
          <cell r="C9886">
            <v>1143593.1620901925</v>
          </cell>
        </row>
        <row r="9887">
          <cell r="C9887">
            <v>852250.39656950161</v>
          </cell>
        </row>
        <row r="9888">
          <cell r="C9888">
            <v>-140080.17269178457</v>
          </cell>
        </row>
        <row r="9889">
          <cell r="C9889">
            <v>1349843.3387433037</v>
          </cell>
        </row>
        <row r="9890">
          <cell r="C9890">
            <v>817433.89403008437</v>
          </cell>
        </row>
        <row r="9891">
          <cell r="C9891">
            <v>1349413.1951065348</v>
          </cell>
        </row>
        <row r="9892">
          <cell r="C9892">
            <v>953632.66559018742</v>
          </cell>
        </row>
        <row r="9893">
          <cell r="C9893">
            <v>1298714.4164029981</v>
          </cell>
        </row>
        <row r="9894">
          <cell r="C9894">
            <v>2096497.6250944247</v>
          </cell>
        </row>
        <row r="9895">
          <cell r="C9895">
            <v>984284.72095720179</v>
          </cell>
        </row>
        <row r="9896">
          <cell r="C9896">
            <v>1324092.8273677812</v>
          </cell>
        </row>
        <row r="9897">
          <cell r="C9897">
            <v>979069.79251357145</v>
          </cell>
        </row>
        <row r="9898">
          <cell r="C9898">
            <v>1056846.6277301051</v>
          </cell>
        </row>
        <row r="9899">
          <cell r="C9899">
            <v>1113694.0003610174</v>
          </cell>
        </row>
        <row r="9900">
          <cell r="C9900">
            <v>1363011.787720531</v>
          </cell>
        </row>
        <row r="9901">
          <cell r="C9901">
            <v>1073457.3298919168</v>
          </cell>
        </row>
        <row r="9902">
          <cell r="C9902">
            <v>1066301.1232326459</v>
          </cell>
        </row>
        <row r="9903">
          <cell r="C9903">
            <v>242396.31719599222</v>
          </cell>
        </row>
        <row r="9904">
          <cell r="C9904">
            <v>237378.80159846344</v>
          </cell>
        </row>
        <row r="9905">
          <cell r="C9905">
            <v>1329441.422641099</v>
          </cell>
        </row>
        <row r="9906">
          <cell r="C9906">
            <v>506317.24006072065</v>
          </cell>
        </row>
        <row r="9907">
          <cell r="C9907">
            <v>2289269.8315725685</v>
          </cell>
        </row>
        <row r="9908">
          <cell r="C9908">
            <v>669112.12231503369</v>
          </cell>
        </row>
        <row r="9909">
          <cell r="C9909">
            <v>1105363.9908670918</v>
          </cell>
        </row>
        <row r="9910">
          <cell r="C9910">
            <v>1563422.3097745855</v>
          </cell>
        </row>
        <row r="9911">
          <cell r="C9911">
            <v>1469828.1756473072</v>
          </cell>
        </row>
        <row r="9912">
          <cell r="C9912">
            <v>541421.34691405063</v>
          </cell>
        </row>
        <row r="9913">
          <cell r="C9913">
            <v>1185817.3247630629</v>
          </cell>
        </row>
        <row r="9914">
          <cell r="C9914">
            <v>1214476.3601665199</v>
          </cell>
        </row>
        <row r="9915">
          <cell r="C9915">
            <v>1620373.5683472501</v>
          </cell>
        </row>
        <row r="9916">
          <cell r="C9916">
            <v>655522.48275195481</v>
          </cell>
        </row>
        <row r="9917">
          <cell r="C9917">
            <v>926815.0990692341</v>
          </cell>
        </row>
        <row r="9918">
          <cell r="C9918">
            <v>1188911.6323065876</v>
          </cell>
        </row>
        <row r="9919">
          <cell r="C9919">
            <v>-242286.2629200716</v>
          </cell>
        </row>
        <row r="9920">
          <cell r="C9920">
            <v>765802.36416606489</v>
          </cell>
        </row>
        <row r="9921">
          <cell r="C9921">
            <v>1649460.671628328</v>
          </cell>
        </row>
        <row r="9922">
          <cell r="C9922">
            <v>1030134.4316977726</v>
          </cell>
        </row>
        <row r="9923">
          <cell r="C9923">
            <v>1089871.4853483073</v>
          </cell>
        </row>
        <row r="9924">
          <cell r="C9924">
            <v>578728.2731101173</v>
          </cell>
        </row>
        <row r="9925">
          <cell r="C9925">
            <v>907527.87358191039</v>
          </cell>
        </row>
        <row r="9926">
          <cell r="C9926">
            <v>1038529.3444171818</v>
          </cell>
        </row>
        <row r="9927">
          <cell r="C9927">
            <v>1052295.7654629927</v>
          </cell>
        </row>
        <row r="9928">
          <cell r="C9928">
            <v>225866.73443842586</v>
          </cell>
        </row>
        <row r="9929">
          <cell r="C9929">
            <v>930793.11948501889</v>
          </cell>
        </row>
        <row r="9930">
          <cell r="C9930">
            <v>1022048.0648693923</v>
          </cell>
        </row>
        <row r="9931">
          <cell r="C9931">
            <v>680248.83569238149</v>
          </cell>
        </row>
        <row r="9932">
          <cell r="C9932">
            <v>991442.89737391344</v>
          </cell>
        </row>
        <row r="9933">
          <cell r="C9933">
            <v>836144.96799720568</v>
          </cell>
        </row>
        <row r="9934">
          <cell r="C9934">
            <v>752621.79972147837</v>
          </cell>
        </row>
        <row r="9935">
          <cell r="C9935">
            <v>1529684.2011494213</v>
          </cell>
        </row>
        <row r="9936">
          <cell r="C9936">
            <v>707575.44994972507</v>
          </cell>
        </row>
        <row r="9937">
          <cell r="C9937">
            <v>1451997.3912449868</v>
          </cell>
        </row>
        <row r="9938">
          <cell r="C9938">
            <v>1359819.489566515</v>
          </cell>
        </row>
        <row r="9939">
          <cell r="C9939">
            <v>1294423.5708032565</v>
          </cell>
        </row>
        <row r="9940">
          <cell r="C9940">
            <v>424034.92439102207</v>
          </cell>
        </row>
        <row r="9941">
          <cell r="C9941">
            <v>1124758.4786548775</v>
          </cell>
        </row>
        <row r="9942">
          <cell r="C9942">
            <v>634173.05552859372</v>
          </cell>
        </row>
        <row r="9943">
          <cell r="C9943">
            <v>415962.09198291018</v>
          </cell>
        </row>
        <row r="9944">
          <cell r="C9944">
            <v>1356475.8057066519</v>
          </cell>
        </row>
        <row r="9945">
          <cell r="C9945">
            <v>1290748.6746461268</v>
          </cell>
        </row>
        <row r="9946">
          <cell r="C9946">
            <v>799267.56270630879</v>
          </cell>
        </row>
        <row r="9947">
          <cell r="C9947">
            <v>843384.04284583591</v>
          </cell>
        </row>
        <row r="9948">
          <cell r="C9948">
            <v>136536.66915453959</v>
          </cell>
        </row>
        <row r="9949">
          <cell r="C9949">
            <v>1431869.2131438011</v>
          </cell>
        </row>
        <row r="9950">
          <cell r="C9950">
            <v>909550.3756171912</v>
          </cell>
        </row>
        <row r="9951">
          <cell r="C9951">
            <v>1732016.0381217562</v>
          </cell>
        </row>
        <row r="9952">
          <cell r="C9952">
            <v>899323.42518737342</v>
          </cell>
        </row>
        <row r="9953">
          <cell r="C9953">
            <v>609145.40506215033</v>
          </cell>
        </row>
        <row r="9954">
          <cell r="C9954">
            <v>812785.79361244768</v>
          </cell>
        </row>
        <row r="9955">
          <cell r="C9955">
            <v>900419.46314268769</v>
          </cell>
        </row>
        <row r="9956">
          <cell r="C9956">
            <v>926240.68118890829</v>
          </cell>
        </row>
        <row r="9957">
          <cell r="C9957">
            <v>1048376.176656799</v>
          </cell>
        </row>
        <row r="9958">
          <cell r="C9958">
            <v>765153.16461024969</v>
          </cell>
        </row>
        <row r="9959">
          <cell r="C9959">
            <v>969014.80578104407</v>
          </cell>
        </row>
        <row r="9960">
          <cell r="C9960">
            <v>641344.44590012985</v>
          </cell>
        </row>
        <row r="9961">
          <cell r="C9961">
            <v>1137252.8339718916</v>
          </cell>
        </row>
        <row r="9962">
          <cell r="C9962">
            <v>981220.83255966811</v>
          </cell>
        </row>
        <row r="9963">
          <cell r="C9963">
            <v>804860.65066175384</v>
          </cell>
        </row>
        <row r="9964">
          <cell r="C9964">
            <v>945766.23510197247</v>
          </cell>
        </row>
        <row r="9965">
          <cell r="C9965">
            <v>987493.66172746941</v>
          </cell>
        </row>
        <row r="9966">
          <cell r="C9966">
            <v>728642.55821755808</v>
          </cell>
        </row>
        <row r="9967">
          <cell r="C9967">
            <v>693438.85354910139</v>
          </cell>
        </row>
        <row r="9968">
          <cell r="C9968">
            <v>536464.26082923869</v>
          </cell>
        </row>
        <row r="9969">
          <cell r="C9969">
            <v>2247617.2015771982</v>
          </cell>
        </row>
        <row r="9970">
          <cell r="C9970">
            <v>1178706.4898750314</v>
          </cell>
        </row>
        <row r="9971">
          <cell r="C9971">
            <v>672275.39097472816</v>
          </cell>
        </row>
        <row r="9972">
          <cell r="C9972">
            <v>1358698.8293320888</v>
          </cell>
        </row>
        <row r="9973">
          <cell r="C9973">
            <v>823258.03316016973</v>
          </cell>
        </row>
        <row r="9974">
          <cell r="C9974">
            <v>451122.25180146133</v>
          </cell>
        </row>
        <row r="9975">
          <cell r="C9975">
            <v>1089863.978970506</v>
          </cell>
        </row>
        <row r="9976">
          <cell r="C9976">
            <v>639846.94459717791</v>
          </cell>
        </row>
        <row r="9977">
          <cell r="C9977">
            <v>1996232.5241064627</v>
          </cell>
        </row>
        <row r="9978">
          <cell r="C9978">
            <v>666777.34265768959</v>
          </cell>
        </row>
        <row r="9979">
          <cell r="C9979">
            <v>1090786.0364598809</v>
          </cell>
        </row>
        <row r="9980">
          <cell r="C9980">
            <v>1607727.5706995709</v>
          </cell>
        </row>
        <row r="9981">
          <cell r="C9981">
            <v>707041.07857465092</v>
          </cell>
        </row>
        <row r="9982">
          <cell r="C9982">
            <v>374137.21755420568</v>
          </cell>
        </row>
        <row r="9983">
          <cell r="C9983">
            <v>772665.36053347611</v>
          </cell>
        </row>
        <row r="9984">
          <cell r="C9984">
            <v>1526051.1752759607</v>
          </cell>
        </row>
        <row r="9985">
          <cell r="C9985">
            <v>21062.804052837077</v>
          </cell>
        </row>
        <row r="9986">
          <cell r="C9986">
            <v>1945415.9267066002</v>
          </cell>
        </row>
        <row r="9987">
          <cell r="C9987">
            <v>785745.25632262533</v>
          </cell>
        </row>
        <row r="9988">
          <cell r="C9988">
            <v>483213.78679155593</v>
          </cell>
        </row>
        <row r="9989">
          <cell r="C9989">
            <v>991939.65001692856</v>
          </cell>
        </row>
        <row r="9990">
          <cell r="C9990">
            <v>1102410.2587263393</v>
          </cell>
        </row>
        <row r="9991">
          <cell r="C9991">
            <v>1060709.0489501748</v>
          </cell>
        </row>
        <row r="9992">
          <cell r="C9992">
            <v>391700.44837574335</v>
          </cell>
        </row>
        <row r="9993">
          <cell r="C9993">
            <v>1269552.2873632973</v>
          </cell>
        </row>
        <row r="9994">
          <cell r="C9994">
            <v>773238.7053972024</v>
          </cell>
        </row>
        <row r="9995">
          <cell r="C9995">
            <v>1143340.7650096701</v>
          </cell>
        </row>
        <row r="9996">
          <cell r="C9996">
            <v>561630.69606214098</v>
          </cell>
        </row>
        <row r="9997">
          <cell r="C9997">
            <v>1297015.6681701564</v>
          </cell>
        </row>
        <row r="9998">
          <cell r="C9998">
            <v>1728130.3396464032</v>
          </cell>
        </row>
        <row r="9999">
          <cell r="C9999">
            <v>758008.52882664104</v>
          </cell>
        </row>
        <row r="10000">
          <cell r="C10000">
            <v>1101713.3472545559</v>
          </cell>
        </row>
        <row r="10001">
          <cell r="C10001">
            <v>818545.69161505043</v>
          </cell>
        </row>
        <row r="10002">
          <cell r="C10002">
            <v>756802.10825643758</v>
          </cell>
        </row>
        <row r="10003">
          <cell r="C10003">
            <v>532181.0344960629</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
  <sheetViews>
    <sheetView tabSelected="1" workbookViewId="0">
      <selection activeCell="Z19" sqref="Z19"/>
    </sheetView>
  </sheetViews>
  <sheetFormatPr defaultRowHeight="14.4"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H1:AN517"/>
  <sheetViews>
    <sheetView workbookViewId="0">
      <selection activeCell="N42" sqref="N42"/>
    </sheetView>
  </sheetViews>
  <sheetFormatPr defaultRowHeight="14.4" x14ac:dyDescent="0.3"/>
  <cols>
    <col min="1" max="3" width="2.21875" customWidth="1"/>
    <col min="4" max="4" width="9.77734375" customWidth="1"/>
    <col min="5" max="5" width="8" customWidth="1"/>
    <col min="6" max="6" width="9.5546875" customWidth="1"/>
    <col min="7" max="7" width="9" customWidth="1"/>
    <col min="8" max="8" width="9.21875" customWidth="1"/>
    <col min="9" max="9" width="11.21875" customWidth="1"/>
    <col min="10" max="10" width="7.77734375" customWidth="1"/>
    <col min="11" max="11" width="2" customWidth="1"/>
    <col min="12" max="12" width="10" customWidth="1"/>
    <col min="13" max="13" width="8.77734375" customWidth="1"/>
    <col min="14" max="14" width="13.5546875" customWidth="1"/>
    <col min="15" max="15" width="16.88671875" customWidth="1"/>
    <col min="16" max="39" width="7.21875" customWidth="1"/>
    <col min="40" max="40" width="6.77734375" customWidth="1"/>
  </cols>
  <sheetData>
    <row r="1" spans="8:18" ht="7.5" customHeight="1" x14ac:dyDescent="0.3"/>
    <row r="2" spans="8:18" ht="15.6" x14ac:dyDescent="0.35">
      <c r="H2" s="23" t="s">
        <v>48</v>
      </c>
      <c r="I2" s="24"/>
      <c r="J2" s="24"/>
      <c r="K2" s="24"/>
      <c r="L2" s="25" t="s">
        <v>49</v>
      </c>
      <c r="M2" s="26">
        <f>'Step1-BaselineRisk'!B16</f>
        <v>98456</v>
      </c>
      <c r="N2" s="26">
        <f>Stats!L18</f>
        <v>68919.199999999997</v>
      </c>
      <c r="O2" s="26">
        <f>'Step1-BaselineRisk'!B16</f>
        <v>98456</v>
      </c>
      <c r="P2" s="26">
        <f>Stats!L18</f>
        <v>68919.199999999997</v>
      </c>
      <c r="Q2" s="26">
        <f>Stats!AE18</f>
        <v>68919.199999999997</v>
      </c>
      <c r="R2" s="26">
        <f>Stats!AF18</f>
        <v>0</v>
      </c>
    </row>
    <row r="3" spans="8:18" ht="15" x14ac:dyDescent="0.35">
      <c r="H3" s="27"/>
      <c r="I3" s="28" t="s">
        <v>50</v>
      </c>
      <c r="J3" s="29"/>
      <c r="K3" s="30"/>
      <c r="L3" s="31" t="s">
        <v>51</v>
      </c>
      <c r="M3" s="110">
        <f>Stats!F14</f>
        <v>0.9</v>
      </c>
      <c r="N3" s="110">
        <f>Stats!K19</f>
        <v>0.9</v>
      </c>
      <c r="O3" s="110">
        <f>Stats!F14</f>
        <v>0.9</v>
      </c>
      <c r="P3" s="110">
        <f>Stats!K19</f>
        <v>0.9</v>
      </c>
      <c r="Q3" s="110">
        <f>Stats!AD19</f>
        <v>0.9</v>
      </c>
      <c r="R3" s="110">
        <f>Stats!AE19</f>
        <v>446000.8</v>
      </c>
    </row>
    <row r="4" spans="8:18" ht="15.6" x14ac:dyDescent="0.35">
      <c r="H4" s="27"/>
      <c r="I4" s="29"/>
      <c r="J4" s="29"/>
      <c r="K4" s="30"/>
      <c r="L4" s="31" t="s">
        <v>52</v>
      </c>
      <c r="M4" s="32">
        <f>'Step1-BaselineRisk'!B17</f>
        <v>637144</v>
      </c>
      <c r="N4" s="32">
        <f>Stats!L19</f>
        <v>446000.8</v>
      </c>
      <c r="O4" s="32">
        <f>'Step1-BaselineRisk'!B17</f>
        <v>637144</v>
      </c>
      <c r="P4" s="32">
        <f>Stats!L19</f>
        <v>446000.8</v>
      </c>
      <c r="Q4" s="32">
        <f>Stats!AE19</f>
        <v>446000.8</v>
      </c>
      <c r="R4" s="32">
        <f>Stats!AF19</f>
        <v>0</v>
      </c>
    </row>
    <row r="5" spans="8:18" x14ac:dyDescent="0.3">
      <c r="H5" s="33"/>
      <c r="I5" s="34"/>
      <c r="J5" s="34"/>
      <c r="K5" s="35"/>
      <c r="L5" s="36" t="s">
        <v>53</v>
      </c>
      <c r="M5" s="37">
        <f>Stats!C8</f>
        <v>2</v>
      </c>
      <c r="N5" s="37">
        <f>Stats!K8</f>
        <v>0</v>
      </c>
      <c r="O5" s="37">
        <f>Stats!C8</f>
        <v>2</v>
      </c>
      <c r="P5" s="37">
        <f>Stats!K8</f>
        <v>0</v>
      </c>
      <c r="Q5" s="37">
        <f>Stats!AD8</f>
        <v>0</v>
      </c>
      <c r="R5" s="37">
        <f>Stats!AE8</f>
        <v>0</v>
      </c>
    </row>
    <row r="6" spans="8:18" x14ac:dyDescent="0.3">
      <c r="L6" s="25" t="s">
        <v>54</v>
      </c>
      <c r="M6" s="38">
        <f>Stats!F9</f>
        <v>0.81284999999999996</v>
      </c>
      <c r="N6" s="38">
        <f>Stats!Q19</f>
        <v>0.17645</v>
      </c>
      <c r="O6" s="38">
        <f>Stats!F9</f>
        <v>0.81284999999999996</v>
      </c>
      <c r="P6" s="38">
        <f>Stats!Q19</f>
        <v>0.17645</v>
      </c>
      <c r="Q6" s="38">
        <f>Stats!AJ9</f>
        <v>2.9649999999999999E-2</v>
      </c>
      <c r="R6" s="38">
        <f>Stats!AK9</f>
        <v>0</v>
      </c>
    </row>
    <row r="7" spans="8:18" x14ac:dyDescent="0.3">
      <c r="I7" s="23" t="s">
        <v>55</v>
      </c>
      <c r="J7" s="39"/>
      <c r="K7" s="24"/>
      <c r="L7" s="31" t="s">
        <v>56</v>
      </c>
      <c r="M7" s="40">
        <f t="shared" ref="M7:R7" si="0">IF( M5=1, LOGINV( M6, LN( M2 ), ( LN( M4 ) - LN( M2 )) / NORMSINV( M3 )), IF(M6=0,0,EXP(M13+M14*LN(M6/(1-M6))+M15*(M6-0.5)*LN(M6/(1-M6))+M16*(M6-0.5)+M17*(M6-0.5)^2+M18*(M6-0.5)^2*LN(M6/(1-M6))+M19*(M6-0.5)^3+M20*(M6-0.5)^3*LN(M6/(1-M6))+M21*(M6-0.5)^4)))</f>
        <v>776840.64181957417</v>
      </c>
      <c r="N7" s="40" t="e">
        <f t="shared" si="0"/>
        <v>#N/A</v>
      </c>
      <c r="O7" s="40">
        <f t="shared" si="0"/>
        <v>776840.64181957417</v>
      </c>
      <c r="P7" s="40" t="e">
        <f t="shared" si="0"/>
        <v>#N/A</v>
      </c>
      <c r="Q7" s="40" t="e">
        <f t="shared" si="0"/>
        <v>#N/A</v>
      </c>
      <c r="R7" s="40">
        <f t="shared" si="0"/>
        <v>0</v>
      </c>
    </row>
    <row r="8" spans="8:18" x14ac:dyDescent="0.3">
      <c r="I8" s="33"/>
      <c r="J8" s="34"/>
      <c r="K8" s="35"/>
      <c r="L8" s="36" t="s">
        <v>57</v>
      </c>
      <c r="M8" s="41">
        <f t="shared" ref="M8:R8" si="1">IF(M6=0,0,((M14/(M6*(1-M6))+M15*((M6-0.5)/(M6*(1-M6))+LN(M6/(1-M6)))+M16+2*M17*(M6-0.5)+M18*((M6-0.5)^2/(M6*(1-M6))+2*(M6-0.5)*LN(M6/(1-M6)))+3*M19*(M6-0.5)^2+M20*((M6-0.5)^3/(M6*(1-M6))+3*(M6-0.5)^2*LN(M6/(1-M6)))+4*M21*(M6-0.5)^3)^-1)*EXP(-(M13+M14*LN(M6/(1-M6))+M15*(M6-0.5)*LN(M6/(1-M6))+M16*(M6-0.5)+M17*(M6-0.5)^2+M18*(M6-0.5)^2*LN(M6/(1-M6))+M19*(M6-0.5)^3+M20*(M6-0.5)^3*LN(M6/(1-M6))+M21*(M6-0.5)^4)))</f>
        <v>3.0240706850854442E-7</v>
      </c>
      <c r="N8" s="41" t="e">
        <f t="shared" si="1"/>
        <v>#N/A</v>
      </c>
      <c r="O8" s="41">
        <f t="shared" si="1"/>
        <v>3.0240706850854442E-7</v>
      </c>
      <c r="P8" s="41" t="e">
        <f t="shared" si="1"/>
        <v>#N/A</v>
      </c>
      <c r="Q8" s="41" t="e">
        <f t="shared" si="1"/>
        <v>#N/A</v>
      </c>
      <c r="R8" s="41">
        <f t="shared" si="1"/>
        <v>0</v>
      </c>
    </row>
    <row r="9" spans="8:18" ht="7.5" customHeight="1" x14ac:dyDescent="0.3"/>
    <row r="10" spans="8:18" x14ac:dyDescent="0.3">
      <c r="M10" s="25" t="s">
        <v>58</v>
      </c>
      <c r="N10" s="25" t="s">
        <v>58</v>
      </c>
      <c r="O10" s="25" t="s">
        <v>58</v>
      </c>
      <c r="P10" s="25" t="s">
        <v>58</v>
      </c>
      <c r="Q10" s="25" t="s">
        <v>58</v>
      </c>
      <c r="R10" s="25" t="s">
        <v>58</v>
      </c>
    </row>
    <row r="11" spans="8:18" x14ac:dyDescent="0.3">
      <c r="M11" s="42" t="s">
        <v>59</v>
      </c>
      <c r="N11" s="42" t="s">
        <v>59</v>
      </c>
      <c r="O11" s="42" t="s">
        <v>59</v>
      </c>
      <c r="P11" s="42" t="s">
        <v>59</v>
      </c>
      <c r="Q11" s="42" t="s">
        <v>59</v>
      </c>
      <c r="R11" s="42" t="s">
        <v>59</v>
      </c>
    </row>
    <row r="12" spans="8:18" x14ac:dyDescent="0.3">
      <c r="M12" s="42" t="s">
        <v>60</v>
      </c>
      <c r="N12" s="42" t="s">
        <v>60</v>
      </c>
      <c r="O12" s="42" t="s">
        <v>60</v>
      </c>
      <c r="P12" s="42" t="s">
        <v>60</v>
      </c>
      <c r="Q12" s="42" t="s">
        <v>60</v>
      </c>
      <c r="R12" s="42" t="s">
        <v>60</v>
      </c>
    </row>
    <row r="13" spans="8:18" x14ac:dyDescent="0.3">
      <c r="M13" s="43">
        <f t="array" ref="M13:M21">MMULT($O$26:$W$34,((LN(M2*M5*INDEX($N$43:$AN$150,9*LOOKUP((M4/M2)^(_xlfn.NORM.S.INV(M3)/_xlfn.NORM.S.INV(0.9)),$M$26:$M$37,$L$26:$L$37)-8,LOOKUP(M5,$N$42:$AN$42,$N$41:$AN$41)):INDEX($N$43:$AN$150,9*LOOKUP((M4/M2)^(_xlfn.NORM.S.INV(M3)/_xlfn.NORM.S.INV(0.9)),$M$26:$M$37,$L$26:$L$37),LOOKUP(M5,$N$42:$AN$42,$N$41:$AN$41))))*((INDEX($N$42:$AN$42,1,LOOKUP(M5,$N$42:$AN$42,$N$41:$AN$41)+1)-M5)/(INDEX($N$42:$AN$42,1,LOOKUP(M5,$N$42:$AN$42,$N$41:$AN$41)+1)-INDEX($N$42:$AN$42,1,LOOKUP(M5,$N$42:$AN$42,$N$41:$AN$41))))+LN(M2*M5*INDEX($N$43:$AN$150,9*LOOKUP((M4/M2)^(_xlfn.NORM.S.INV(M3)/_xlfn.NORM.S.INV(0.9)),$M$26:$M$37,$L$26:$L$37)-8,LOOKUP(M5,$N$42:$AN$42,$N$41:$AN$41)+1):INDEX($N$43:$AN$150,9*LOOKUP((M4/M2)^(_xlfn.NORM.S.INV(M3)/_xlfn.NORM.S.INV(0.9)),$M$26:$M$37,$L$26:$L$37),LOOKUP(M5,$N$42:$AN$42,$N$41:$AN$41)+1))*(1-((INDEX($N$42:$AN$42,1,LOOKUP(M5,$N$42:$AN$42,$N$41:$AN$41)+1)-M5)/(INDEX($N$42:$AN$42,1,LOOKUP(M5,$N$42:$AN$42,$N$41:$AN$41)+1)-INDEX($N$42:$AN$42,1,LOOKUP(M5,$N$42:$AN$42,$N$41:$AN$41))))))*((INDEX($M$26:$M$37,LOOKUP((M4/M2)^(_xlfn.NORM.S.INV(M3)/_xlfn.NORM.S.INV(0.9)),$M$26:$M$37,$L$26:$L$37)+1,1)-(M4/M2)^(_xlfn.NORM.S.INV(M3)/_xlfn.NORM.S.INV(0.9)))/(INDEX($M$26:$M$37,LOOKUP((M4/M2)^(_xlfn.NORM.S.INV(M3)/_xlfn.NORM.S.INV(0.9)),$M$26:$M$37,$L$26:$L$37)+1,1)-INDEX($M$26:$M$37,LOOKUP((M4/M2)^(_xlfn.NORM.S.INV(M3)/_xlfn.NORM.S.INV(0.9)),$M$26:$M$37,$L$26:$L$37),1)))+(LN(M2*M5*INDEX($N$43:$AN$150,9*LOOKUP((M4/M2)^(_xlfn.NORM.S.INV(M3)/_xlfn.NORM.S.INV(0.9)),$M$26:$M$37,$L$26:$L$37)+1,LOOKUP(M5,$N$42:$AN$42,$N$41:$AN$41)):INDEX($N$43:$AN$150,9*LOOKUP((M4/M2)^(_xlfn.NORM.S.INV(M3)/_xlfn.NORM.S.INV(0.9)),$M$26:$M$37,$L$26:$L$37)+9,LOOKUP(M5,$N$42:$AN$42,$N$41:$AN$41)))*((INDEX($N$42:$AN$42,1,LOOKUP(M5,$N$42:$AN$42,$N$41:$AN$41)+1)-M5)/(INDEX($N$42:$AN$42,1,LOOKUP(M5,$N$42:$AN$42,$N$41:$AN$41)+1)-INDEX($N$42:$AN$42,1,LOOKUP(M5,$N$42:$AN$42,$N$41:$AN$41))))+LN(M2*M5*INDEX($N$43:$AN$150,9*LOOKUP((M4/M2)^(_xlfn.NORM.S.INV(M3)/_xlfn.NORM.S.INV(0.9)),$M$26:$M$37,$L$26:$L$37)+1,LOOKUP(M5,$N$42:$AN$42,$N$41:$AN$41)+1):INDEX($N$43:$AN$150,9*LOOKUP((M4/M2)^(_xlfn.NORM.S.INV(M3)/_xlfn.NORM.S.INV(0.9)),$M$26:$M$37,$L$26:$L$37)+9,LOOKUP(M5,$N$42:$AN$42,$N$41:$AN$41)+1))*(1-((INDEX($N$42:$AN$42,1,LOOKUP(M5,$N$42:$AN$42,$N$41:$AN$41)+1)-M5)/(INDEX($N$42:$AN$42,1,LOOKUP(M5,$N$42:$AN$42,$N$41:$AN$41)+1)-INDEX($N$42:$AN$42,1,LOOKUP(M5,$N$42:$AN$42,$N$41:$AN$41))))))*(1-(INDEX($M$26:$M$37,LOOKUP((M4/M2)^(_xlfn.NORM.S.INV(M3)/_xlfn.NORM.S.INV(0.9)),$M$26:$M$37,$L$26:$L$37)+1,1)-(M4/M2)^(_xlfn.NORM.S.INV(M3)/_xlfn.NORM.S.INV(0.9)))/(INDEX($M$26:$M$37,LOOKUP((M4/M2)^(_xlfn.NORM.S.INV(M3)/_xlfn.NORM.S.INV(0.9)),$M$26:$M$37,$L$26:$L$37)+1,1)-INDEX($M$26:$M$37,LOOKUP((M4/M2)^(_xlfn.NORM.S.INV(M3)/_xlfn.NORM.S.INV(0.9)),$M$26:$M$37,$L$26:$L$37),1))))</f>
        <v>12.560848827273677</v>
      </c>
      <c r="N13" s="43" t="e">
        <f t="array" ref="N13:N21">MMULT($O$26:$W$34,((LN(N2*N5*INDEX($N$43:$AN$150,9*LOOKUP((N4/N2)^(_xlfn.NORM.S.INV(N3)/_xlfn.NORM.S.INV(0.9)),$M$26:$M$37,$L$26:$L$37)-8,LOOKUP(N5,$N$42:$AN$42,$N$41:$AN$41)):INDEX($N$43:$AN$150,9*LOOKUP((N4/N2)^(_xlfn.NORM.S.INV(N3)/_xlfn.NORM.S.INV(0.9)),$M$26:$M$37,$L$26:$L$37),LOOKUP(N5,$N$42:$AN$42,$N$41:$AN$41))))*((INDEX($N$42:$AN$42,1,LOOKUP(N5,$N$42:$AN$42,$N$41:$AN$41)+1)-N5)/(INDEX($N$42:$AN$42,1,LOOKUP(N5,$N$42:$AN$42,$N$41:$AN$41)+1)-INDEX($N$42:$AN$42,1,LOOKUP(N5,$N$42:$AN$42,$N$41:$AN$41))))+LN(N2*N5*INDEX($N$43:$AN$150,9*LOOKUP((N4/N2)^(_xlfn.NORM.S.INV(N3)/_xlfn.NORM.S.INV(0.9)),$M$26:$M$37,$L$26:$L$37)-8,LOOKUP(N5,$N$42:$AN$42,$N$41:$AN$41)+1):INDEX($N$43:$AN$150,9*LOOKUP((N4/N2)^(_xlfn.NORM.S.INV(N3)/_xlfn.NORM.S.INV(0.9)),$M$26:$M$37,$L$26:$L$37),LOOKUP(N5,$N$42:$AN$42,$N$41:$AN$41)+1))*(1-((INDEX($N$42:$AN$42,1,LOOKUP(N5,$N$42:$AN$42,$N$41:$AN$41)+1)-N5)/(INDEX($N$42:$AN$42,1,LOOKUP(N5,$N$42:$AN$42,$N$41:$AN$41)+1)-INDEX($N$42:$AN$42,1,LOOKUP(N5,$N$42:$AN$42,$N$41:$AN$41))))))*((INDEX($M$26:$M$37,LOOKUP((N4/N2)^(_xlfn.NORM.S.INV(N3)/_xlfn.NORM.S.INV(0.9)),$M$26:$M$37,$L$26:$L$37)+1,1)-(N4/N2)^(_xlfn.NORM.S.INV(N3)/_xlfn.NORM.S.INV(0.9)))/(INDEX($M$26:$M$37,LOOKUP((N4/N2)^(_xlfn.NORM.S.INV(N3)/_xlfn.NORM.S.INV(0.9)),$M$26:$M$37,$L$26:$L$37)+1,1)-INDEX($M$26:$M$37,LOOKUP((N4/N2)^(_xlfn.NORM.S.INV(N3)/_xlfn.NORM.S.INV(0.9)),$M$26:$M$37,$L$26:$L$37),1)))+(LN(N2*N5*INDEX($N$43:$AN$150,9*LOOKUP((N4/N2)^(_xlfn.NORM.S.INV(N3)/_xlfn.NORM.S.INV(0.9)),$M$26:$M$37,$L$26:$L$37)+1,LOOKUP(N5,$N$42:$AN$42,$N$41:$AN$41)):INDEX($N$43:$AN$150,9*LOOKUP((N4/N2)^(_xlfn.NORM.S.INV(N3)/_xlfn.NORM.S.INV(0.9)),$M$26:$M$37,$L$26:$L$37)+9,LOOKUP(N5,$N$42:$AN$42,$N$41:$AN$41)))*((INDEX($N$42:$AN$42,1,LOOKUP(N5,$N$42:$AN$42,$N$41:$AN$41)+1)-N5)/(INDEX($N$42:$AN$42,1,LOOKUP(N5,$N$42:$AN$42,$N$41:$AN$41)+1)-INDEX($N$42:$AN$42,1,LOOKUP(N5,$N$42:$AN$42,$N$41:$AN$41))))+LN(N2*N5*INDEX($N$43:$AN$150,9*LOOKUP((N4/N2)^(_xlfn.NORM.S.INV(N3)/_xlfn.NORM.S.INV(0.9)),$M$26:$M$37,$L$26:$L$37)+1,LOOKUP(N5,$N$42:$AN$42,$N$41:$AN$41)+1):INDEX($N$43:$AN$150,9*LOOKUP((N4/N2)^(_xlfn.NORM.S.INV(N3)/_xlfn.NORM.S.INV(0.9)),$M$26:$M$37,$L$26:$L$37)+9,LOOKUP(N5,$N$42:$AN$42,$N$41:$AN$41)+1))*(1-((INDEX($N$42:$AN$42,1,LOOKUP(N5,$N$42:$AN$42,$N$41:$AN$41)+1)-N5)/(INDEX($N$42:$AN$42,1,LOOKUP(N5,$N$42:$AN$42,$N$41:$AN$41)+1)-INDEX($N$42:$AN$42,1,LOOKUP(N5,$N$42:$AN$42,$N$41:$AN$41))))))*(1-(INDEX($M$26:$M$37,LOOKUP((N4/N2)^(_xlfn.NORM.S.INV(N3)/_xlfn.NORM.S.INV(0.9)),$M$26:$M$37,$L$26:$L$37)+1,1)-(N4/N2)^(_xlfn.NORM.S.INV(N3)/_xlfn.NORM.S.INV(0.9)))/(INDEX($M$26:$M$37,LOOKUP((N4/N2)^(_xlfn.NORM.S.INV(N3)/_xlfn.NORM.S.INV(0.9)),$M$26:$M$37,$L$26:$L$37)+1,1)-INDEX($M$26:$M$37,LOOKUP((N4/N2)^(_xlfn.NORM.S.INV(N3)/_xlfn.NORM.S.INV(0.9)),$M$26:$M$37,$L$26:$L$37),1))))</f>
        <v>#N/A</v>
      </c>
      <c r="O13" s="43">
        <f t="array" ref="O13:O21">MMULT($O$26:$W$34,((LN(O2*O5*INDEX($N$43:$AN$150,9*LOOKUP((O4/O2)^(_xlfn.NORM.S.INV(O3)/_xlfn.NORM.S.INV(0.9)),$M$26:$M$37,$L$26:$L$37)-8,LOOKUP(O5,$N$42:$AN$42,$N$41:$AN$41)):INDEX($N$43:$AN$150,9*LOOKUP((O4/O2)^(_xlfn.NORM.S.INV(O3)/_xlfn.NORM.S.INV(0.9)),$M$26:$M$37,$L$26:$L$37),LOOKUP(O5,$N$42:$AN$42,$N$41:$AN$41))))*((INDEX($N$42:$AN$42,1,LOOKUP(O5,$N$42:$AN$42,$N$41:$AN$41)+1)-O5)/(INDEX($N$42:$AN$42,1,LOOKUP(O5,$N$42:$AN$42,$N$41:$AN$41)+1)-INDEX($N$42:$AN$42,1,LOOKUP(O5,$N$42:$AN$42,$N$41:$AN$41))))+LN(O2*O5*INDEX($N$43:$AN$150,9*LOOKUP((O4/O2)^(_xlfn.NORM.S.INV(O3)/_xlfn.NORM.S.INV(0.9)),$M$26:$M$37,$L$26:$L$37)-8,LOOKUP(O5,$N$42:$AN$42,$N$41:$AN$41)+1):INDEX($N$43:$AN$150,9*LOOKUP((O4/O2)^(_xlfn.NORM.S.INV(O3)/_xlfn.NORM.S.INV(0.9)),$M$26:$M$37,$L$26:$L$37),LOOKUP(O5,$N$42:$AN$42,$N$41:$AN$41)+1))*(1-((INDEX($N$42:$AN$42,1,LOOKUP(O5,$N$42:$AN$42,$N$41:$AN$41)+1)-O5)/(INDEX($N$42:$AN$42,1,LOOKUP(O5,$N$42:$AN$42,$N$41:$AN$41)+1)-INDEX($N$42:$AN$42,1,LOOKUP(O5,$N$42:$AN$42,$N$41:$AN$41))))))*((INDEX($M$26:$M$37,LOOKUP((O4/O2)^(_xlfn.NORM.S.INV(O3)/_xlfn.NORM.S.INV(0.9)),$M$26:$M$37,$L$26:$L$37)+1,1)-(O4/O2)^(_xlfn.NORM.S.INV(O3)/_xlfn.NORM.S.INV(0.9)))/(INDEX($M$26:$M$37,LOOKUP((O4/O2)^(_xlfn.NORM.S.INV(O3)/_xlfn.NORM.S.INV(0.9)),$M$26:$M$37,$L$26:$L$37)+1,1)-INDEX($M$26:$M$37,LOOKUP((O4/O2)^(_xlfn.NORM.S.INV(O3)/_xlfn.NORM.S.INV(0.9)),$M$26:$M$37,$L$26:$L$37),1)))+(LN(O2*O5*INDEX($N$43:$AN$150,9*LOOKUP((O4/O2)^(_xlfn.NORM.S.INV(O3)/_xlfn.NORM.S.INV(0.9)),$M$26:$M$37,$L$26:$L$37)+1,LOOKUP(O5,$N$42:$AN$42,$N$41:$AN$41)):INDEX($N$43:$AN$150,9*LOOKUP((O4/O2)^(_xlfn.NORM.S.INV(O3)/_xlfn.NORM.S.INV(0.9)),$M$26:$M$37,$L$26:$L$37)+9,LOOKUP(O5,$N$42:$AN$42,$N$41:$AN$41)))*((INDEX($N$42:$AN$42,1,LOOKUP(O5,$N$42:$AN$42,$N$41:$AN$41)+1)-O5)/(INDEX($N$42:$AN$42,1,LOOKUP(O5,$N$42:$AN$42,$N$41:$AN$41)+1)-INDEX($N$42:$AN$42,1,LOOKUP(O5,$N$42:$AN$42,$N$41:$AN$41))))+LN(O2*O5*INDEX($N$43:$AN$150,9*LOOKUP((O4/O2)^(_xlfn.NORM.S.INV(O3)/_xlfn.NORM.S.INV(0.9)),$M$26:$M$37,$L$26:$L$37)+1,LOOKUP(O5,$N$42:$AN$42,$N$41:$AN$41)+1):INDEX($N$43:$AN$150,9*LOOKUP((O4/O2)^(_xlfn.NORM.S.INV(O3)/_xlfn.NORM.S.INV(0.9)),$M$26:$M$37,$L$26:$L$37)+9,LOOKUP(O5,$N$42:$AN$42,$N$41:$AN$41)+1))*(1-((INDEX($N$42:$AN$42,1,LOOKUP(O5,$N$42:$AN$42,$N$41:$AN$41)+1)-O5)/(INDEX($N$42:$AN$42,1,LOOKUP(O5,$N$42:$AN$42,$N$41:$AN$41)+1)-INDEX($N$42:$AN$42,1,LOOKUP(O5,$N$42:$AN$42,$N$41:$AN$41))))))*(1-(INDEX($M$26:$M$37,LOOKUP((O4/O2)^(_xlfn.NORM.S.INV(O3)/_xlfn.NORM.S.INV(0.9)),$M$26:$M$37,$L$26:$L$37)+1,1)-(O4/O2)^(_xlfn.NORM.S.INV(O3)/_xlfn.NORM.S.INV(0.9)))/(INDEX($M$26:$M$37,LOOKUP((O4/O2)^(_xlfn.NORM.S.INV(O3)/_xlfn.NORM.S.INV(0.9)),$M$26:$M$37,$L$26:$L$37)+1,1)-INDEX($M$26:$M$37,LOOKUP((O4/O2)^(_xlfn.NORM.S.INV(O3)/_xlfn.NORM.S.INV(0.9)),$M$26:$M$37,$L$26:$L$37),1))))</f>
        <v>12.560848827273677</v>
      </c>
      <c r="P13" s="43" t="e">
        <f t="array" ref="P13:P21">MMULT($O$26:$W$34,((LN(P2*P5*INDEX($N$43:$AN$150,9*LOOKUP((P4/P2)^(_xlfn.NORM.S.INV(P3)/_xlfn.NORM.S.INV(0.9)),$M$26:$M$37,$L$26:$L$37)-8,LOOKUP(P5,$N$42:$AN$42,$N$41:$AN$41)):INDEX($N$43:$AN$150,9*LOOKUP((P4/P2)^(_xlfn.NORM.S.INV(P3)/_xlfn.NORM.S.INV(0.9)),$M$26:$M$37,$L$26:$L$37),LOOKUP(P5,$N$42:$AN$42,$N$41:$AN$41))))*((INDEX($N$42:$AN$42,1,LOOKUP(P5,$N$42:$AN$42,$N$41:$AN$41)+1)-P5)/(INDEX($N$42:$AN$42,1,LOOKUP(P5,$N$42:$AN$42,$N$41:$AN$41)+1)-INDEX($N$42:$AN$42,1,LOOKUP(P5,$N$42:$AN$42,$N$41:$AN$41))))+LN(P2*P5*INDEX($N$43:$AN$150,9*LOOKUP((P4/P2)^(_xlfn.NORM.S.INV(P3)/_xlfn.NORM.S.INV(0.9)),$M$26:$M$37,$L$26:$L$37)-8,LOOKUP(P5,$N$42:$AN$42,$N$41:$AN$41)+1):INDEX($N$43:$AN$150,9*LOOKUP((P4/P2)^(_xlfn.NORM.S.INV(P3)/_xlfn.NORM.S.INV(0.9)),$M$26:$M$37,$L$26:$L$37),LOOKUP(P5,$N$42:$AN$42,$N$41:$AN$41)+1))*(1-((INDEX($N$42:$AN$42,1,LOOKUP(P5,$N$42:$AN$42,$N$41:$AN$41)+1)-P5)/(INDEX($N$42:$AN$42,1,LOOKUP(P5,$N$42:$AN$42,$N$41:$AN$41)+1)-INDEX($N$42:$AN$42,1,LOOKUP(P5,$N$42:$AN$42,$N$41:$AN$41))))))*((INDEX($M$26:$M$37,LOOKUP((P4/P2)^(_xlfn.NORM.S.INV(P3)/_xlfn.NORM.S.INV(0.9)),$M$26:$M$37,$L$26:$L$37)+1,1)-(P4/P2)^(_xlfn.NORM.S.INV(P3)/_xlfn.NORM.S.INV(0.9)))/(INDEX($M$26:$M$37,LOOKUP((P4/P2)^(_xlfn.NORM.S.INV(P3)/_xlfn.NORM.S.INV(0.9)),$M$26:$M$37,$L$26:$L$37)+1,1)-INDEX($M$26:$M$37,LOOKUP((P4/P2)^(_xlfn.NORM.S.INV(P3)/_xlfn.NORM.S.INV(0.9)),$M$26:$M$37,$L$26:$L$37),1)))+(LN(P2*P5*INDEX($N$43:$AN$150,9*LOOKUP((P4/P2)^(_xlfn.NORM.S.INV(P3)/_xlfn.NORM.S.INV(0.9)),$M$26:$M$37,$L$26:$L$37)+1,LOOKUP(P5,$N$42:$AN$42,$N$41:$AN$41)):INDEX($N$43:$AN$150,9*LOOKUP((P4/P2)^(_xlfn.NORM.S.INV(P3)/_xlfn.NORM.S.INV(0.9)),$M$26:$M$37,$L$26:$L$37)+9,LOOKUP(P5,$N$42:$AN$42,$N$41:$AN$41)))*((INDEX($N$42:$AN$42,1,LOOKUP(P5,$N$42:$AN$42,$N$41:$AN$41)+1)-P5)/(INDEX($N$42:$AN$42,1,LOOKUP(P5,$N$42:$AN$42,$N$41:$AN$41)+1)-INDEX($N$42:$AN$42,1,LOOKUP(P5,$N$42:$AN$42,$N$41:$AN$41))))+LN(P2*P5*INDEX($N$43:$AN$150,9*LOOKUP((P4/P2)^(_xlfn.NORM.S.INV(P3)/_xlfn.NORM.S.INV(0.9)),$M$26:$M$37,$L$26:$L$37)+1,LOOKUP(P5,$N$42:$AN$42,$N$41:$AN$41)+1):INDEX($N$43:$AN$150,9*LOOKUP((P4/P2)^(_xlfn.NORM.S.INV(P3)/_xlfn.NORM.S.INV(0.9)),$M$26:$M$37,$L$26:$L$37)+9,LOOKUP(P5,$N$42:$AN$42,$N$41:$AN$41)+1))*(1-((INDEX($N$42:$AN$42,1,LOOKUP(P5,$N$42:$AN$42,$N$41:$AN$41)+1)-P5)/(INDEX($N$42:$AN$42,1,LOOKUP(P5,$N$42:$AN$42,$N$41:$AN$41)+1)-INDEX($N$42:$AN$42,1,LOOKUP(P5,$N$42:$AN$42,$N$41:$AN$41))))))*(1-(INDEX($M$26:$M$37,LOOKUP((P4/P2)^(_xlfn.NORM.S.INV(P3)/_xlfn.NORM.S.INV(0.9)),$M$26:$M$37,$L$26:$L$37)+1,1)-(P4/P2)^(_xlfn.NORM.S.INV(P3)/_xlfn.NORM.S.INV(0.9)))/(INDEX($M$26:$M$37,LOOKUP((P4/P2)^(_xlfn.NORM.S.INV(P3)/_xlfn.NORM.S.INV(0.9)),$M$26:$M$37,$L$26:$L$37)+1,1)-INDEX($M$26:$M$37,LOOKUP((P4/P2)^(_xlfn.NORM.S.INV(P3)/_xlfn.NORM.S.INV(0.9)),$M$26:$M$37,$L$26:$L$37),1))))</f>
        <v>#N/A</v>
      </c>
      <c r="Q13" s="43" t="e">
        <f t="array" ref="Q13:Q21">MMULT($O$26:$W$34,((LN(Q2*Q5*INDEX($N$43:$AN$150,9*LOOKUP((Q4/Q2)^(_xlfn.NORM.S.INV(Q3)/_xlfn.NORM.S.INV(0.9)),$M$26:$M$37,$L$26:$L$37)-8,LOOKUP(Q5,$N$42:$AN$42,$N$41:$AN$41)):INDEX($N$43:$AN$150,9*LOOKUP((Q4/Q2)^(_xlfn.NORM.S.INV(Q3)/_xlfn.NORM.S.INV(0.9)),$M$26:$M$37,$L$26:$L$37),LOOKUP(Q5,$N$42:$AN$42,$N$41:$AN$41))))*((INDEX($N$42:$AN$42,1,LOOKUP(Q5,$N$42:$AN$42,$N$41:$AN$41)+1)-Q5)/(INDEX($N$42:$AN$42,1,LOOKUP(Q5,$N$42:$AN$42,$N$41:$AN$41)+1)-INDEX($N$42:$AN$42,1,LOOKUP(Q5,$N$42:$AN$42,$N$41:$AN$41))))+LN(Q2*Q5*INDEX($N$43:$AN$150,9*LOOKUP((Q4/Q2)^(_xlfn.NORM.S.INV(Q3)/_xlfn.NORM.S.INV(0.9)),$M$26:$M$37,$L$26:$L$37)-8,LOOKUP(Q5,$N$42:$AN$42,$N$41:$AN$41)+1):INDEX($N$43:$AN$150,9*LOOKUP((Q4/Q2)^(_xlfn.NORM.S.INV(Q3)/_xlfn.NORM.S.INV(0.9)),$M$26:$M$37,$L$26:$L$37),LOOKUP(Q5,$N$42:$AN$42,$N$41:$AN$41)+1))*(1-((INDEX($N$42:$AN$42,1,LOOKUP(Q5,$N$42:$AN$42,$N$41:$AN$41)+1)-Q5)/(INDEX($N$42:$AN$42,1,LOOKUP(Q5,$N$42:$AN$42,$N$41:$AN$41)+1)-INDEX($N$42:$AN$42,1,LOOKUP(Q5,$N$42:$AN$42,$N$41:$AN$41))))))*((INDEX($M$26:$M$37,LOOKUP((Q4/Q2)^(_xlfn.NORM.S.INV(Q3)/_xlfn.NORM.S.INV(0.9)),$M$26:$M$37,$L$26:$L$37)+1,1)-(Q4/Q2)^(_xlfn.NORM.S.INV(Q3)/_xlfn.NORM.S.INV(0.9)))/(INDEX($M$26:$M$37,LOOKUP((Q4/Q2)^(_xlfn.NORM.S.INV(Q3)/_xlfn.NORM.S.INV(0.9)),$M$26:$M$37,$L$26:$L$37)+1,1)-INDEX($M$26:$M$37,LOOKUP((Q4/Q2)^(_xlfn.NORM.S.INV(Q3)/_xlfn.NORM.S.INV(0.9)),$M$26:$M$37,$L$26:$L$37),1)))+(LN(Q2*Q5*INDEX($N$43:$AN$150,9*LOOKUP((Q4/Q2)^(_xlfn.NORM.S.INV(Q3)/_xlfn.NORM.S.INV(0.9)),$M$26:$M$37,$L$26:$L$37)+1,LOOKUP(Q5,$N$42:$AN$42,$N$41:$AN$41)):INDEX($N$43:$AN$150,9*LOOKUP((Q4/Q2)^(_xlfn.NORM.S.INV(Q3)/_xlfn.NORM.S.INV(0.9)),$M$26:$M$37,$L$26:$L$37)+9,LOOKUP(Q5,$N$42:$AN$42,$N$41:$AN$41)))*((INDEX($N$42:$AN$42,1,LOOKUP(Q5,$N$42:$AN$42,$N$41:$AN$41)+1)-Q5)/(INDEX($N$42:$AN$42,1,LOOKUP(Q5,$N$42:$AN$42,$N$41:$AN$41)+1)-INDEX($N$42:$AN$42,1,LOOKUP(Q5,$N$42:$AN$42,$N$41:$AN$41))))+LN(Q2*Q5*INDEX($N$43:$AN$150,9*LOOKUP((Q4/Q2)^(_xlfn.NORM.S.INV(Q3)/_xlfn.NORM.S.INV(0.9)),$M$26:$M$37,$L$26:$L$37)+1,LOOKUP(Q5,$N$42:$AN$42,$N$41:$AN$41)+1):INDEX($N$43:$AN$150,9*LOOKUP((Q4/Q2)^(_xlfn.NORM.S.INV(Q3)/_xlfn.NORM.S.INV(0.9)),$M$26:$M$37,$L$26:$L$37)+9,LOOKUP(Q5,$N$42:$AN$42,$N$41:$AN$41)+1))*(1-((INDEX($N$42:$AN$42,1,LOOKUP(Q5,$N$42:$AN$42,$N$41:$AN$41)+1)-Q5)/(INDEX($N$42:$AN$42,1,LOOKUP(Q5,$N$42:$AN$42,$N$41:$AN$41)+1)-INDEX($N$42:$AN$42,1,LOOKUP(Q5,$N$42:$AN$42,$N$41:$AN$41))))))*(1-(INDEX($M$26:$M$37,LOOKUP((Q4/Q2)^(_xlfn.NORM.S.INV(Q3)/_xlfn.NORM.S.INV(0.9)),$M$26:$M$37,$L$26:$L$37)+1,1)-(Q4/Q2)^(_xlfn.NORM.S.INV(Q3)/_xlfn.NORM.S.INV(0.9)))/(INDEX($M$26:$M$37,LOOKUP((Q4/Q2)^(_xlfn.NORM.S.INV(Q3)/_xlfn.NORM.S.INV(0.9)),$M$26:$M$37,$L$26:$L$37)+1,1)-INDEX($M$26:$M$37,LOOKUP((Q4/Q2)^(_xlfn.NORM.S.INV(Q3)/_xlfn.NORM.S.INV(0.9)),$M$26:$M$37,$L$26:$L$37),1))))</f>
        <v>#N/A</v>
      </c>
      <c r="R13" s="43" t="e">
        <f t="array" ref="R13:R21">MMULT($O$26:$W$34,((LN(R2*R5*INDEX($N$43:$AN$150,9*LOOKUP((R4/R2)^(_xlfn.NORM.S.INV(R3)/_xlfn.NORM.S.INV(0.9)),$M$26:$M$37,$L$26:$L$37)-8,LOOKUP(R5,$N$42:$AN$42,$N$41:$AN$41)):INDEX($N$43:$AN$150,9*LOOKUP((R4/R2)^(_xlfn.NORM.S.INV(R3)/_xlfn.NORM.S.INV(0.9)),$M$26:$M$37,$L$26:$L$37),LOOKUP(R5,$N$42:$AN$42,$N$41:$AN$41))))*((INDEX($N$42:$AN$42,1,LOOKUP(R5,$N$42:$AN$42,$N$41:$AN$41)+1)-R5)/(INDEX($N$42:$AN$42,1,LOOKUP(R5,$N$42:$AN$42,$N$41:$AN$41)+1)-INDEX($N$42:$AN$42,1,LOOKUP(R5,$N$42:$AN$42,$N$41:$AN$41))))+LN(R2*R5*INDEX($N$43:$AN$150,9*LOOKUP((R4/R2)^(_xlfn.NORM.S.INV(R3)/_xlfn.NORM.S.INV(0.9)),$M$26:$M$37,$L$26:$L$37)-8,LOOKUP(R5,$N$42:$AN$42,$N$41:$AN$41)+1):INDEX($N$43:$AN$150,9*LOOKUP((R4/R2)^(_xlfn.NORM.S.INV(R3)/_xlfn.NORM.S.INV(0.9)),$M$26:$M$37,$L$26:$L$37),LOOKUP(R5,$N$42:$AN$42,$N$41:$AN$41)+1))*(1-((INDEX($N$42:$AN$42,1,LOOKUP(R5,$N$42:$AN$42,$N$41:$AN$41)+1)-R5)/(INDEX($N$42:$AN$42,1,LOOKUP(R5,$N$42:$AN$42,$N$41:$AN$41)+1)-INDEX($N$42:$AN$42,1,LOOKUP(R5,$N$42:$AN$42,$N$41:$AN$41))))))*((INDEX($M$26:$M$37,LOOKUP((R4/R2)^(_xlfn.NORM.S.INV(R3)/_xlfn.NORM.S.INV(0.9)),$M$26:$M$37,$L$26:$L$37)+1,1)-(R4/R2)^(_xlfn.NORM.S.INV(R3)/_xlfn.NORM.S.INV(0.9)))/(INDEX($M$26:$M$37,LOOKUP((R4/R2)^(_xlfn.NORM.S.INV(R3)/_xlfn.NORM.S.INV(0.9)),$M$26:$M$37,$L$26:$L$37)+1,1)-INDEX($M$26:$M$37,LOOKUP((R4/R2)^(_xlfn.NORM.S.INV(R3)/_xlfn.NORM.S.INV(0.9)),$M$26:$M$37,$L$26:$L$37),1)))+(LN(R2*R5*INDEX($N$43:$AN$150,9*LOOKUP((R4/R2)^(_xlfn.NORM.S.INV(R3)/_xlfn.NORM.S.INV(0.9)),$M$26:$M$37,$L$26:$L$37)+1,LOOKUP(R5,$N$42:$AN$42,$N$41:$AN$41)):INDEX($N$43:$AN$150,9*LOOKUP((R4/R2)^(_xlfn.NORM.S.INV(R3)/_xlfn.NORM.S.INV(0.9)),$M$26:$M$37,$L$26:$L$37)+9,LOOKUP(R5,$N$42:$AN$42,$N$41:$AN$41)))*((INDEX($N$42:$AN$42,1,LOOKUP(R5,$N$42:$AN$42,$N$41:$AN$41)+1)-R5)/(INDEX($N$42:$AN$42,1,LOOKUP(R5,$N$42:$AN$42,$N$41:$AN$41)+1)-INDEX($N$42:$AN$42,1,LOOKUP(R5,$N$42:$AN$42,$N$41:$AN$41))))+LN(R2*R5*INDEX($N$43:$AN$150,9*LOOKUP((R4/R2)^(_xlfn.NORM.S.INV(R3)/_xlfn.NORM.S.INV(0.9)),$M$26:$M$37,$L$26:$L$37)+1,LOOKUP(R5,$N$42:$AN$42,$N$41:$AN$41)+1):INDEX($N$43:$AN$150,9*LOOKUP((R4/R2)^(_xlfn.NORM.S.INV(R3)/_xlfn.NORM.S.INV(0.9)),$M$26:$M$37,$L$26:$L$37)+9,LOOKUP(R5,$N$42:$AN$42,$N$41:$AN$41)+1))*(1-((INDEX($N$42:$AN$42,1,LOOKUP(R5,$N$42:$AN$42,$N$41:$AN$41)+1)-R5)/(INDEX($N$42:$AN$42,1,LOOKUP(R5,$N$42:$AN$42,$N$41:$AN$41)+1)-INDEX($N$42:$AN$42,1,LOOKUP(R5,$N$42:$AN$42,$N$41:$AN$41))))))*(1-(INDEX($M$26:$M$37,LOOKUP((R4/R2)^(_xlfn.NORM.S.INV(R3)/_xlfn.NORM.S.INV(0.9)),$M$26:$M$37,$L$26:$L$37)+1,1)-(R4/R2)^(_xlfn.NORM.S.INV(R3)/_xlfn.NORM.S.INV(0.9)))/(INDEX($M$26:$M$37,LOOKUP((R4/R2)^(_xlfn.NORM.S.INV(R3)/_xlfn.NORM.S.INV(0.9)),$M$26:$M$37,$L$26:$L$37)+1,1)-INDEX($M$26:$M$37,LOOKUP((R4/R2)^(_xlfn.NORM.S.INV(R3)/_xlfn.NORM.S.INV(0.9)),$M$26:$M$37,$L$26:$L$37),1))))</f>
        <v>#DIV/0!</v>
      </c>
    </row>
    <row r="14" spans="8:18" ht="14.55" customHeight="1" x14ac:dyDescent="0.3">
      <c r="M14" s="44">
        <v>-0.15208839960057219</v>
      </c>
      <c r="N14" s="44" t="e">
        <v>#N/A</v>
      </c>
      <c r="O14" s="44">
        <v>-0.15208839960057219</v>
      </c>
      <c r="P14" s="44" t="e">
        <v>#N/A</v>
      </c>
      <c r="Q14" s="44" t="e">
        <v>#N/A</v>
      </c>
      <c r="R14" s="44" t="e">
        <v>#DIV/0!</v>
      </c>
    </row>
    <row r="15" spans="8:18" x14ac:dyDescent="0.3">
      <c r="M15" s="44">
        <v>9.06153172429498E-2</v>
      </c>
      <c r="N15" s="44" t="e">
        <v>#N/A</v>
      </c>
      <c r="O15" s="44">
        <v>9.06153172429498E-2</v>
      </c>
      <c r="P15" s="44" t="e">
        <v>#N/A</v>
      </c>
      <c r="Q15" s="44" t="e">
        <v>#N/A</v>
      </c>
      <c r="R15" s="44" t="e">
        <v>#DIV/0!</v>
      </c>
    </row>
    <row r="16" spans="8:18" x14ac:dyDescent="0.3">
      <c r="M16" s="44">
        <v>3.4186690876972818</v>
      </c>
      <c r="N16" s="44" t="e">
        <v>#N/A</v>
      </c>
      <c r="O16" s="44">
        <v>3.4186690876972818</v>
      </c>
      <c r="P16" s="44" t="e">
        <v>#N/A</v>
      </c>
      <c r="Q16" s="44" t="e">
        <v>#N/A</v>
      </c>
      <c r="R16" s="44" t="e">
        <v>#DIV/0!</v>
      </c>
    </row>
    <row r="17" spans="12:40" x14ac:dyDescent="0.3">
      <c r="M17" s="44">
        <v>-0.21116409283337134</v>
      </c>
      <c r="N17" s="44" t="e">
        <v>#N/A</v>
      </c>
      <c r="O17" s="44">
        <v>-0.21116409283337134</v>
      </c>
      <c r="P17" s="44" t="e">
        <v>#N/A</v>
      </c>
      <c r="Q17" s="44" t="e">
        <v>#N/A</v>
      </c>
      <c r="R17" s="44" t="e">
        <v>#DIV/0!</v>
      </c>
    </row>
    <row r="18" spans="12:40" x14ac:dyDescent="0.3">
      <c r="M18" s="44">
        <v>2.0203612147913077</v>
      </c>
      <c r="N18" s="44" t="e">
        <v>#N/A</v>
      </c>
      <c r="O18" s="44">
        <v>2.0203612147913077</v>
      </c>
      <c r="P18" s="44" t="e">
        <v>#N/A</v>
      </c>
      <c r="Q18" s="44" t="e">
        <v>#N/A</v>
      </c>
      <c r="R18" s="44" t="e">
        <v>#DIV/0!</v>
      </c>
    </row>
    <row r="19" spans="12:40" x14ac:dyDescent="0.3">
      <c r="M19" s="44">
        <v>-4.9387992379568004</v>
      </c>
      <c r="N19" s="44" t="e">
        <v>#N/A</v>
      </c>
      <c r="O19" s="44">
        <v>-4.9387992379568004</v>
      </c>
      <c r="P19" s="44" t="e">
        <v>#N/A</v>
      </c>
      <c r="Q19" s="44" t="e">
        <v>#N/A</v>
      </c>
      <c r="R19" s="44" t="e">
        <v>#DIV/0!</v>
      </c>
    </row>
    <row r="20" spans="12:40" x14ac:dyDescent="0.3">
      <c r="M20" s="44">
        <v>-4.0675592184896914E-2</v>
      </c>
      <c r="N20" s="44" t="e">
        <v>#N/A</v>
      </c>
      <c r="O20" s="44">
        <v>-4.0675592184896914E-2</v>
      </c>
      <c r="P20" s="44" t="e">
        <v>#N/A</v>
      </c>
      <c r="Q20" s="44" t="e">
        <v>#N/A</v>
      </c>
      <c r="R20" s="44" t="e">
        <v>#DIV/0!</v>
      </c>
    </row>
    <row r="21" spans="12:40" x14ac:dyDescent="0.3">
      <c r="M21" s="41">
        <v>-0.2452499350230255</v>
      </c>
      <c r="N21" s="41" t="e">
        <v>#N/A</v>
      </c>
      <c r="O21" s="41">
        <v>-0.2452499350230255</v>
      </c>
      <c r="P21" s="41" t="e">
        <v>#N/A</v>
      </c>
      <c r="Q21" s="41" t="e">
        <v>#N/A</v>
      </c>
      <c r="R21" s="41" t="e">
        <v>#DIV/0!</v>
      </c>
    </row>
    <row r="22" spans="12:40" ht="6.6" customHeight="1" x14ac:dyDescent="0.3"/>
    <row r="23" spans="12:40" x14ac:dyDescent="0.3">
      <c r="L23" s="45" t="s">
        <v>61</v>
      </c>
      <c r="M23" s="46"/>
      <c r="N23" s="46"/>
      <c r="O23" s="45"/>
      <c r="P23" s="46"/>
      <c r="Q23" s="46"/>
      <c r="R23" s="45"/>
      <c r="S23" s="46"/>
      <c r="T23" s="46"/>
      <c r="U23" s="45"/>
      <c r="V23" s="46"/>
      <c r="W23" s="46"/>
      <c r="X23" s="45"/>
      <c r="Y23" s="46"/>
      <c r="Z23" s="46"/>
      <c r="AA23" s="45"/>
      <c r="AB23" s="46"/>
      <c r="AC23" s="46"/>
      <c r="AD23" s="45"/>
      <c r="AE23" s="46"/>
      <c r="AF23" s="46"/>
      <c r="AG23" s="45"/>
      <c r="AH23" s="46"/>
      <c r="AI23" s="46"/>
      <c r="AJ23" s="45"/>
      <c r="AK23" s="46"/>
      <c r="AL23" s="46"/>
      <c r="AM23" s="47"/>
      <c r="AN23" s="47"/>
    </row>
    <row r="25" spans="12:40" ht="16.8" x14ac:dyDescent="0.35">
      <c r="L25" s="45" t="s">
        <v>62</v>
      </c>
      <c r="M25" s="47"/>
      <c r="O25" s="45" t="s">
        <v>63</v>
      </c>
      <c r="P25" s="46"/>
      <c r="Q25" s="46"/>
      <c r="R25" s="46"/>
      <c r="S25" s="46"/>
      <c r="T25" s="46"/>
      <c r="U25" s="46"/>
      <c r="V25" s="46"/>
      <c r="W25" s="47"/>
    </row>
    <row r="26" spans="12:40" x14ac:dyDescent="0.3">
      <c r="L26" s="48">
        <v>1</v>
      </c>
      <c r="M26" s="49">
        <v>1.1000000000000001</v>
      </c>
      <c r="O26" s="50">
        <v>5.773159728050814E-15</v>
      </c>
      <c r="P26" s="51">
        <v>3.5527136788005009E-15</v>
      </c>
      <c r="Q26" s="51">
        <v>0</v>
      </c>
      <c r="R26" s="51">
        <v>-1.0658141036401503E-14</v>
      </c>
      <c r="S26" s="51">
        <v>0.99999999999999289</v>
      </c>
      <c r="T26" s="51">
        <v>-2.4868995751603507E-14</v>
      </c>
      <c r="U26" s="51">
        <v>1.0658141036401503E-14</v>
      </c>
      <c r="V26" s="51">
        <v>-9.7699626167013776E-15</v>
      </c>
      <c r="W26" s="52">
        <v>6.6613381477509392E-15</v>
      </c>
    </row>
    <row r="27" spans="12:40" x14ac:dyDescent="0.3">
      <c r="L27" s="48">
        <v>2</v>
      </c>
      <c r="M27" s="49">
        <v>1.2</v>
      </c>
      <c r="O27" s="50">
        <v>-2.0677042621789639</v>
      </c>
      <c r="P27" s="51">
        <v>4.8442472525939015</v>
      </c>
      <c r="Q27" s="51">
        <v>-5.8753062954362205</v>
      </c>
      <c r="R27" s="51">
        <v>4.0329031649231268</v>
      </c>
      <c r="S27" s="51">
        <v>-9.83766223857867E-15</v>
      </c>
      <c r="T27" s="51">
        <v>-4.0329031649230966</v>
      </c>
      <c r="U27" s="51">
        <v>5.8753062954361788</v>
      </c>
      <c r="V27" s="51">
        <v>-4.844247252593993</v>
      </c>
      <c r="W27" s="52">
        <v>2.0677042621790811</v>
      </c>
    </row>
    <row r="28" spans="12:40" x14ac:dyDescent="0.3">
      <c r="L28" s="48">
        <v>3</v>
      </c>
      <c r="M28" s="49">
        <v>1.3</v>
      </c>
      <c r="O28" s="50">
        <v>4.1436959161903557</v>
      </c>
      <c r="P28" s="51">
        <v>-9.8862188828447763</v>
      </c>
      <c r="Q28" s="51">
        <v>14.688265738590616</v>
      </c>
      <c r="R28" s="51">
        <v>-16.131612659692507</v>
      </c>
      <c r="S28" s="51">
        <v>14.371739775512649</v>
      </c>
      <c r="T28" s="51">
        <v>-16.131612659692479</v>
      </c>
      <c r="U28" s="51">
        <v>14.688265738590527</v>
      </c>
      <c r="V28" s="51">
        <v>-9.8862188828449327</v>
      </c>
      <c r="W28" s="52">
        <v>4.1436959161905644</v>
      </c>
    </row>
    <row r="29" spans="12:40" x14ac:dyDescent="0.3">
      <c r="L29" s="48">
        <v>4</v>
      </c>
      <c r="M29" s="49">
        <v>1.45</v>
      </c>
      <c r="O29" s="50">
        <v>8.4231341472202885</v>
      </c>
      <c r="P29" s="51">
        <v>-19.865045619003201</v>
      </c>
      <c r="Q29" s="51">
        <v>25.028081592163044</v>
      </c>
      <c r="R29" s="51">
        <v>-19.922016892066313</v>
      </c>
      <c r="S29" s="51">
        <v>1.2885240581387805E-14</v>
      </c>
      <c r="T29" s="51">
        <v>19.922016892066264</v>
      </c>
      <c r="U29" s="51">
        <v>-25.028081592162941</v>
      </c>
      <c r="V29" s="51">
        <v>19.865045619003627</v>
      </c>
      <c r="W29" s="52">
        <v>-8.4231341472207895</v>
      </c>
    </row>
    <row r="30" spans="12:40" x14ac:dyDescent="0.3">
      <c r="L30" s="48">
        <v>5</v>
      </c>
      <c r="M30" s="49">
        <v>1.7</v>
      </c>
      <c r="O30" s="50">
        <v>-16.880028351143114</v>
      </c>
      <c r="P30" s="51">
        <v>40.540909426537603</v>
      </c>
      <c r="Q30" s="51">
        <v>-62.57020398040806</v>
      </c>
      <c r="R30" s="51">
        <v>79.688067568265538</v>
      </c>
      <c r="S30" s="51">
        <v>-81.55748932650404</v>
      </c>
      <c r="T30" s="51">
        <v>79.688067568265538</v>
      </c>
      <c r="U30" s="51">
        <v>-62.570203980407847</v>
      </c>
      <c r="V30" s="51">
        <v>40.540909426538342</v>
      </c>
      <c r="W30" s="52">
        <v>-16.880028351144006</v>
      </c>
    </row>
    <row r="31" spans="12:40" x14ac:dyDescent="0.3">
      <c r="L31" s="48">
        <v>6</v>
      </c>
      <c r="M31" s="49">
        <v>2.1</v>
      </c>
      <c r="O31" s="50">
        <v>7.0365897550530816</v>
      </c>
      <c r="P31" s="51">
        <v>-17.649854148746094</v>
      </c>
      <c r="Q31" s="51">
        <v>22.59250578237971</v>
      </c>
      <c r="R31" s="51">
        <v>-15.599328271351178</v>
      </c>
      <c r="S31" s="51">
        <v>2.5469983763554034E-14</v>
      </c>
      <c r="T31" s="51">
        <v>15.599328271351089</v>
      </c>
      <c r="U31" s="51">
        <v>-22.592505782379586</v>
      </c>
      <c r="V31" s="51">
        <v>17.649854148746446</v>
      </c>
      <c r="W31" s="52">
        <v>-7.036589755053515</v>
      </c>
    </row>
    <row r="32" spans="12:40" x14ac:dyDescent="0.3">
      <c r="L32" s="48">
        <v>7</v>
      </c>
      <c r="M32" s="49">
        <v>2.7</v>
      </c>
      <c r="O32" s="50">
        <v>-20.309342303675372</v>
      </c>
      <c r="P32" s="51">
        <v>54.797344641131779</v>
      </c>
      <c r="Q32" s="51">
        <v>-86.631166877178089</v>
      </c>
      <c r="R32" s="51">
        <v>71.744518745002722</v>
      </c>
      <c r="S32" s="51">
        <v>1.4337434988243628E-13</v>
      </c>
      <c r="T32" s="51">
        <v>-71.744518745002992</v>
      </c>
      <c r="U32" s="51">
        <v>86.631166877178302</v>
      </c>
      <c r="V32" s="51">
        <v>-54.797344641133328</v>
      </c>
      <c r="W32" s="52">
        <v>20.309342303676889</v>
      </c>
    </row>
    <row r="33" spans="9:40" x14ac:dyDescent="0.3">
      <c r="L33" s="48">
        <v>8</v>
      </c>
      <c r="M33" s="49">
        <v>3.8</v>
      </c>
      <c r="O33" s="50">
        <v>-14.10138227465565</v>
      </c>
      <c r="P33" s="51">
        <v>36.020110507645384</v>
      </c>
      <c r="Q33" s="51">
        <v>-56.481264455949521</v>
      </c>
      <c r="R33" s="51">
        <v>62.397313085404754</v>
      </c>
      <c r="S33" s="51">
        <v>-55.669553724890008</v>
      </c>
      <c r="T33" s="51">
        <v>62.397313085404697</v>
      </c>
      <c r="U33" s="51">
        <v>-56.481264455949272</v>
      </c>
      <c r="V33" s="51">
        <v>36.02011050764601</v>
      </c>
      <c r="W33" s="52">
        <v>-14.101382274656432</v>
      </c>
    </row>
    <row r="34" spans="9:40" x14ac:dyDescent="0.3">
      <c r="L34" s="48">
        <v>9</v>
      </c>
      <c r="M34" s="49">
        <v>5</v>
      </c>
      <c r="O34" s="53">
        <v>40.700084776905364</v>
      </c>
      <c r="P34" s="54">
        <v>-111.83131559414801</v>
      </c>
      <c r="Q34" s="54">
        <v>216.57791719294684</v>
      </c>
      <c r="R34" s="54">
        <v>-286.97807498001237</v>
      </c>
      <c r="S34" s="54">
        <v>283.06277720861681</v>
      </c>
      <c r="T34" s="54">
        <v>-286.9780749800131</v>
      </c>
      <c r="U34" s="54">
        <v>216.57791719294738</v>
      </c>
      <c r="V34" s="54">
        <v>-111.83131559415089</v>
      </c>
      <c r="W34" s="55">
        <v>40.700084776908128</v>
      </c>
    </row>
    <row r="35" spans="9:40" x14ac:dyDescent="0.3">
      <c r="I35" s="56"/>
      <c r="L35" s="48">
        <v>10</v>
      </c>
      <c r="M35" s="49">
        <v>7</v>
      </c>
    </row>
    <row r="36" spans="9:40" x14ac:dyDescent="0.3">
      <c r="L36" s="48">
        <v>11</v>
      </c>
      <c r="M36" s="49">
        <v>10</v>
      </c>
    </row>
    <row r="37" spans="9:40" x14ac:dyDescent="0.3">
      <c r="L37" s="57">
        <v>12</v>
      </c>
      <c r="M37" s="58">
        <v>10.01</v>
      </c>
    </row>
    <row r="39" spans="9:40" x14ac:dyDescent="0.3">
      <c r="L39" s="45" t="s">
        <v>64</v>
      </c>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59" t="s">
        <v>65</v>
      </c>
    </row>
    <row r="40" spans="9:40" x14ac:dyDescent="0.3">
      <c r="L40" s="60" t="s">
        <v>66</v>
      </c>
      <c r="M40" s="61" t="s">
        <v>67</v>
      </c>
      <c r="N40" s="23" t="s">
        <v>53</v>
      </c>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24"/>
    </row>
    <row r="41" spans="9:40" x14ac:dyDescent="0.3">
      <c r="L41" s="62"/>
      <c r="M41" s="31"/>
      <c r="N41" s="63">
        <v>1</v>
      </c>
      <c r="O41" s="63">
        <f>N41+1</f>
        <v>2</v>
      </c>
      <c r="P41" s="64">
        <f t="shared" ref="P41:AN41" si="2">O41+1</f>
        <v>3</v>
      </c>
      <c r="Q41" s="64">
        <f t="shared" si="2"/>
        <v>4</v>
      </c>
      <c r="R41" s="64">
        <f t="shared" si="2"/>
        <v>5</v>
      </c>
      <c r="S41" s="65">
        <f t="shared" si="2"/>
        <v>6</v>
      </c>
      <c r="T41" s="63">
        <f t="shared" si="2"/>
        <v>7</v>
      </c>
      <c r="U41" s="64">
        <f t="shared" si="2"/>
        <v>8</v>
      </c>
      <c r="V41" s="64">
        <f t="shared" si="2"/>
        <v>9</v>
      </c>
      <c r="W41" s="64">
        <f t="shared" si="2"/>
        <v>10</v>
      </c>
      <c r="X41" s="65">
        <f t="shared" si="2"/>
        <v>11</v>
      </c>
      <c r="Y41" s="63">
        <f t="shared" si="2"/>
        <v>12</v>
      </c>
      <c r="Z41" s="64">
        <f t="shared" si="2"/>
        <v>13</v>
      </c>
      <c r="AA41" s="64">
        <f t="shared" si="2"/>
        <v>14</v>
      </c>
      <c r="AB41" s="64">
        <f t="shared" si="2"/>
        <v>15</v>
      </c>
      <c r="AC41" s="65">
        <f t="shared" si="2"/>
        <v>16</v>
      </c>
      <c r="AD41" s="63">
        <f t="shared" si="2"/>
        <v>17</v>
      </c>
      <c r="AE41" s="64">
        <f t="shared" si="2"/>
        <v>18</v>
      </c>
      <c r="AF41" s="64">
        <f t="shared" si="2"/>
        <v>19</v>
      </c>
      <c r="AG41" s="64">
        <f t="shared" si="2"/>
        <v>20</v>
      </c>
      <c r="AH41" s="65">
        <f t="shared" si="2"/>
        <v>21</v>
      </c>
      <c r="AI41" s="63">
        <f t="shared" si="2"/>
        <v>22</v>
      </c>
      <c r="AJ41" s="64">
        <f t="shared" si="2"/>
        <v>23</v>
      </c>
      <c r="AK41" s="64">
        <f t="shared" si="2"/>
        <v>24</v>
      </c>
      <c r="AL41" s="64">
        <f t="shared" si="2"/>
        <v>25</v>
      </c>
      <c r="AM41" s="64">
        <f t="shared" si="2"/>
        <v>26</v>
      </c>
      <c r="AN41" s="66">
        <f t="shared" si="2"/>
        <v>27</v>
      </c>
    </row>
    <row r="42" spans="9:40" ht="15.6" x14ac:dyDescent="0.35">
      <c r="L42" s="42" t="s">
        <v>68</v>
      </c>
      <c r="M42" s="31" t="s">
        <v>69</v>
      </c>
      <c r="N42" s="67">
        <v>1</v>
      </c>
      <c r="O42" s="67">
        <v>2</v>
      </c>
      <c r="P42" s="68">
        <v>3</v>
      </c>
      <c r="Q42" s="68">
        <v>4</v>
      </c>
      <c r="R42" s="68">
        <v>6</v>
      </c>
      <c r="S42" s="36">
        <v>8</v>
      </c>
      <c r="T42" s="67">
        <v>10</v>
      </c>
      <c r="U42" s="68">
        <v>13</v>
      </c>
      <c r="V42" s="68">
        <v>18</v>
      </c>
      <c r="W42" s="68">
        <v>25</v>
      </c>
      <c r="X42" s="36">
        <v>35</v>
      </c>
      <c r="Y42" s="67">
        <v>50</v>
      </c>
      <c r="Z42" s="68">
        <v>72</v>
      </c>
      <c r="AA42" s="68">
        <v>102</v>
      </c>
      <c r="AB42" s="68">
        <v>144</v>
      </c>
      <c r="AC42" s="36">
        <v>200</v>
      </c>
      <c r="AD42" s="67">
        <v>270</v>
      </c>
      <c r="AE42" s="68">
        <v>350</v>
      </c>
      <c r="AF42" s="68">
        <v>430</v>
      </c>
      <c r="AG42" s="68">
        <v>510</v>
      </c>
      <c r="AH42" s="36">
        <v>590</v>
      </c>
      <c r="AI42" s="67">
        <v>670</v>
      </c>
      <c r="AJ42" s="68">
        <v>750</v>
      </c>
      <c r="AK42" s="68">
        <v>830</v>
      </c>
      <c r="AL42" s="68">
        <v>915</v>
      </c>
      <c r="AM42" s="68">
        <v>1000</v>
      </c>
      <c r="AN42" s="69">
        <v>1001</v>
      </c>
    </row>
    <row r="43" spans="9:40" x14ac:dyDescent="0.3">
      <c r="L43" s="70"/>
      <c r="M43" s="71">
        <v>1E-3</v>
      </c>
      <c r="N43" s="70">
        <v>0.7958438663406352</v>
      </c>
      <c r="O43" s="70">
        <v>0.85158375891327687</v>
      </c>
      <c r="P43" s="72">
        <v>0.87708697819579351</v>
      </c>
      <c r="Q43" s="72">
        <v>0.89306490963149121</v>
      </c>
      <c r="R43" s="72">
        <v>0.91249242051825274</v>
      </c>
      <c r="S43" s="73">
        <v>0.92418465195842736</v>
      </c>
      <c r="T43" s="70">
        <v>0.93204846012258336</v>
      </c>
      <c r="U43" s="72">
        <v>0.94035435246922183</v>
      </c>
      <c r="V43" s="72">
        <v>0.94962763859238164</v>
      </c>
      <c r="W43" s="72">
        <v>0.95741944330262652</v>
      </c>
      <c r="X43" s="73">
        <v>0.96439203641441351</v>
      </c>
      <c r="Y43" s="72">
        <v>0.97051555869152917</v>
      </c>
      <c r="Z43" s="72">
        <v>0.97586975660798214</v>
      </c>
      <c r="AA43" s="72">
        <v>0.98013793242513747</v>
      </c>
      <c r="AB43" s="72">
        <v>0.9837523484323254</v>
      </c>
      <c r="AC43" s="72">
        <v>0.98656995095589162</v>
      </c>
      <c r="AD43" s="70">
        <v>0.98876628467753935</v>
      </c>
      <c r="AE43" s="72">
        <v>0.99052904102365247</v>
      </c>
      <c r="AF43" s="72">
        <v>0.99170564325048971</v>
      </c>
      <c r="AG43" s="72">
        <v>0.99256568208427953</v>
      </c>
      <c r="AH43" s="73">
        <v>0.99329671752029636</v>
      </c>
      <c r="AI43" s="72">
        <v>0.99391652353896309</v>
      </c>
      <c r="AJ43" s="72">
        <v>0.99440796891880723</v>
      </c>
      <c r="AK43" s="72">
        <v>0.99479729714478826</v>
      </c>
      <c r="AL43" s="72">
        <v>0.99516892383968314</v>
      </c>
      <c r="AM43" s="73">
        <v>0.99549984500051891</v>
      </c>
      <c r="AN43" s="74">
        <v>0.99549984500051891</v>
      </c>
    </row>
    <row r="44" spans="9:40" x14ac:dyDescent="0.3">
      <c r="L44" s="75"/>
      <c r="M44" s="76">
        <v>0.01</v>
      </c>
      <c r="N44" s="75">
        <v>0.84140570809016102</v>
      </c>
      <c r="O44" s="75">
        <v>0.88610539579175363</v>
      </c>
      <c r="P44" s="77">
        <v>0.90654134808157916</v>
      </c>
      <c r="Q44" s="77">
        <v>0.91904889682469582</v>
      </c>
      <c r="R44" s="77">
        <v>0.93385430721863316</v>
      </c>
      <c r="S44" s="49">
        <v>0.94288311486870224</v>
      </c>
      <c r="T44" s="75">
        <v>0.94904207549405328</v>
      </c>
      <c r="U44" s="77">
        <v>0.95549926672815211</v>
      </c>
      <c r="V44" s="77">
        <v>0.96250405031101582</v>
      </c>
      <c r="W44" s="77">
        <v>0.96854609817778869</v>
      </c>
      <c r="X44" s="49">
        <v>0.97379344838124382</v>
      </c>
      <c r="Y44" s="77">
        <v>0.97837808202995846</v>
      </c>
      <c r="Z44" s="77">
        <v>0.98246379955011909</v>
      </c>
      <c r="AA44" s="77">
        <v>0.98567590896694945</v>
      </c>
      <c r="AB44" s="77">
        <v>0.98836990064615504</v>
      </c>
      <c r="AC44" s="77">
        <v>0.99055627290857673</v>
      </c>
      <c r="AD44" s="75">
        <v>0.99225832684327708</v>
      </c>
      <c r="AE44" s="77">
        <v>0.99352065536378453</v>
      </c>
      <c r="AF44" s="77">
        <v>0.99441818641619883</v>
      </c>
      <c r="AG44" s="77">
        <v>0.99509983716018424</v>
      </c>
      <c r="AH44" s="49">
        <v>0.99563710831697116</v>
      </c>
      <c r="AI44" s="77">
        <v>0.9960858481917001</v>
      </c>
      <c r="AJ44" s="77">
        <v>0.99644790824921969</v>
      </c>
      <c r="AK44" s="77">
        <v>0.99675710511529225</v>
      </c>
      <c r="AL44" s="77">
        <v>0.99704858592437418</v>
      </c>
      <c r="AM44" s="49">
        <v>0.99729039492550797</v>
      </c>
      <c r="AN44" s="78">
        <v>0.99729039492550797</v>
      </c>
    </row>
    <row r="45" spans="9:40" x14ac:dyDescent="0.3">
      <c r="L45" s="75"/>
      <c r="M45" s="76">
        <v>9.9999999999999992E-2</v>
      </c>
      <c r="N45" s="75">
        <v>0.90916926364311246</v>
      </c>
      <c r="O45" s="75">
        <v>0.93610128287881744</v>
      </c>
      <c r="P45" s="77">
        <v>0.9482465181309524</v>
      </c>
      <c r="Q45" s="77">
        <v>0.95543094363539027</v>
      </c>
      <c r="R45" s="77">
        <v>0.96408143974483707</v>
      </c>
      <c r="S45" s="49">
        <v>0.96920013237238511</v>
      </c>
      <c r="T45" s="75">
        <v>0.97268019595868083</v>
      </c>
      <c r="U45" s="77">
        <v>0.97636515468090024</v>
      </c>
      <c r="V45" s="77">
        <v>0.98034003546522863</v>
      </c>
      <c r="W45" s="77">
        <v>0.98370022557932002</v>
      </c>
      <c r="X45" s="49">
        <v>0.98665912852751647</v>
      </c>
      <c r="Y45" s="77">
        <v>0.98927533663620626</v>
      </c>
      <c r="Z45" s="77">
        <v>0.99153102331362808</v>
      </c>
      <c r="AA45" s="77">
        <v>0.99332080128391709</v>
      </c>
      <c r="AB45" s="77">
        <v>0.99481007679324629</v>
      </c>
      <c r="AC45" s="77">
        <v>0.9960092351932236</v>
      </c>
      <c r="AD45" s="75">
        <v>0.99695445036900854</v>
      </c>
      <c r="AE45" s="77">
        <v>0.99766571049411823</v>
      </c>
      <c r="AF45" s="77">
        <v>0.99816514521648825</v>
      </c>
      <c r="AG45" s="77">
        <v>0.99853842643558632</v>
      </c>
      <c r="AH45" s="49">
        <v>0.99883293992759237</v>
      </c>
      <c r="AI45" s="77">
        <v>0.99907771921702349</v>
      </c>
      <c r="AJ45" s="77">
        <v>0.99928080545660669</v>
      </c>
      <c r="AK45" s="77">
        <v>0.99945436913404173</v>
      </c>
      <c r="AL45" s="77">
        <v>0.99960764564715321</v>
      </c>
      <c r="AM45" s="49">
        <v>0.99974625678974882</v>
      </c>
      <c r="AN45" s="78">
        <v>0.99974625678974882</v>
      </c>
    </row>
    <row r="46" spans="9:40" x14ac:dyDescent="0.3">
      <c r="L46" s="75"/>
      <c r="M46" s="76">
        <v>0.25000000000000006</v>
      </c>
      <c r="N46" s="75">
        <v>0.95113368582321067</v>
      </c>
      <c r="O46" s="75">
        <v>0.96651038517968924</v>
      </c>
      <c r="P46" s="77">
        <v>0.97325924611081627</v>
      </c>
      <c r="Q46" s="77">
        <v>0.9772247801894709</v>
      </c>
      <c r="R46" s="77">
        <v>0.98198457913550896</v>
      </c>
      <c r="S46" s="49">
        <v>0.98481869891349594</v>
      </c>
      <c r="T46" s="75">
        <v>0.98673023501777102</v>
      </c>
      <c r="U46" s="77">
        <v>0.98867385584911693</v>
      </c>
      <c r="V46" s="77">
        <v>0.99081726763863198</v>
      </c>
      <c r="W46" s="77">
        <v>0.99264320940167294</v>
      </c>
      <c r="X46" s="49">
        <v>0.99421986947953822</v>
      </c>
      <c r="Y46" s="77">
        <v>0.99561580872727296</v>
      </c>
      <c r="Z46" s="77">
        <v>0.99681988763214302</v>
      </c>
      <c r="AA46" s="77">
        <v>0.99777545236933651</v>
      </c>
      <c r="AB46" s="77">
        <v>0.99857079775411095</v>
      </c>
      <c r="AC46" s="77">
        <v>0.99919318899444531</v>
      </c>
      <c r="AD46" s="75">
        <v>0.99969644876295094</v>
      </c>
      <c r="AE46" s="77">
        <v>1.0000734735557126</v>
      </c>
      <c r="AF46" s="77">
        <v>1.000345331785192</v>
      </c>
      <c r="AG46" s="77">
        <v>1.0005398247320785</v>
      </c>
      <c r="AH46" s="49">
        <v>1.0006961736384696</v>
      </c>
      <c r="AI46" s="77">
        <v>1.0008209980027516</v>
      </c>
      <c r="AJ46" s="77">
        <v>1.0009274429476214</v>
      </c>
      <c r="AK46" s="77">
        <v>1.0010237933098889</v>
      </c>
      <c r="AL46" s="77">
        <v>1.0011050293107426</v>
      </c>
      <c r="AM46" s="49">
        <v>1.0011762869724767</v>
      </c>
      <c r="AN46" s="78">
        <v>1.0011762869724767</v>
      </c>
    </row>
    <row r="47" spans="9:40" x14ac:dyDescent="0.3">
      <c r="L47" s="75">
        <f>M26</f>
        <v>1.1000000000000001</v>
      </c>
      <c r="M47" s="76">
        <v>0.50000000000000022</v>
      </c>
      <c r="N47" s="75">
        <v>1.0000195571713464</v>
      </c>
      <c r="O47" s="75">
        <v>1.0014029580038222</v>
      </c>
      <c r="P47" s="77">
        <v>1.001885036821923</v>
      </c>
      <c r="Q47" s="77">
        <v>1.0021331604628854</v>
      </c>
      <c r="R47" s="77">
        <v>1.0023025109054127</v>
      </c>
      <c r="S47" s="49">
        <v>1.0024220927054666</v>
      </c>
      <c r="T47" s="75">
        <v>1.0024815854709432</v>
      </c>
      <c r="U47" s="77">
        <v>1.002551776527739</v>
      </c>
      <c r="V47" s="77">
        <v>1.002612866285671</v>
      </c>
      <c r="W47" s="77">
        <v>1.0026705609358046</v>
      </c>
      <c r="X47" s="49">
        <v>1.0026901060550153</v>
      </c>
      <c r="Y47" s="77">
        <v>1.0027089368594733</v>
      </c>
      <c r="Z47" s="77">
        <v>1.0027343595132283</v>
      </c>
      <c r="AA47" s="77">
        <v>1.0027427627699941</v>
      </c>
      <c r="AB47" s="77">
        <v>1.0027474925367308</v>
      </c>
      <c r="AC47" s="77">
        <v>1.0027524286590743</v>
      </c>
      <c r="AD47" s="75">
        <v>1.0027612399944921</v>
      </c>
      <c r="AE47" s="77">
        <v>1.0027606790331118</v>
      </c>
      <c r="AF47" s="77">
        <v>1.0027605752159854</v>
      </c>
      <c r="AG47" s="77">
        <v>1.0027644067798485</v>
      </c>
      <c r="AH47" s="49">
        <v>1.002765932865425</v>
      </c>
      <c r="AI47" s="77">
        <v>1.0027692815810312</v>
      </c>
      <c r="AJ47" s="77">
        <v>1.0027695895585043</v>
      </c>
      <c r="AK47" s="77">
        <v>1.0027710763739801</v>
      </c>
      <c r="AL47" s="77">
        <v>1.0027723321665565</v>
      </c>
      <c r="AM47" s="49">
        <v>1.0027715571470464</v>
      </c>
      <c r="AN47" s="78">
        <v>1.0027715571470464</v>
      </c>
    </row>
    <row r="48" spans="9:40" x14ac:dyDescent="0.3">
      <c r="L48" s="75"/>
      <c r="M48" s="76">
        <v>0.75000000000000044</v>
      </c>
      <c r="N48" s="75">
        <v>1.0514427970646871</v>
      </c>
      <c r="O48" s="75">
        <v>1.03756405647081</v>
      </c>
      <c r="P48" s="77">
        <v>1.0313316510640629</v>
      </c>
      <c r="Q48" s="77">
        <v>1.0275442510981692</v>
      </c>
      <c r="R48" s="77">
        <v>1.023069232138579</v>
      </c>
      <c r="S48" s="49">
        <v>1.0204058720585631</v>
      </c>
      <c r="T48" s="75">
        <v>1.0185122813976633</v>
      </c>
      <c r="U48" s="77">
        <v>1.0166114504250556</v>
      </c>
      <c r="V48" s="77">
        <v>1.0145273967800295</v>
      </c>
      <c r="W48" s="77">
        <v>1.0127949870750366</v>
      </c>
      <c r="X48" s="49">
        <v>1.0112636718410042</v>
      </c>
      <c r="Y48" s="77">
        <v>1.0098667166982644</v>
      </c>
      <c r="Z48" s="77">
        <v>1.0086985780885782</v>
      </c>
      <c r="AA48" s="77">
        <v>1.0077538398395001</v>
      </c>
      <c r="AB48" s="77">
        <v>1.0069621325629579</v>
      </c>
      <c r="AC48" s="77">
        <v>1.0063211717802707</v>
      </c>
      <c r="AD48" s="75">
        <v>1.0058279804316368</v>
      </c>
      <c r="AE48" s="77">
        <v>1.0054563456739192</v>
      </c>
      <c r="AF48" s="77">
        <v>1.0051941301625071</v>
      </c>
      <c r="AG48" s="77">
        <v>1.0050005889921796</v>
      </c>
      <c r="AH48" s="49">
        <v>1.0048437056771804</v>
      </c>
      <c r="AI48" s="77">
        <v>1.0047182141460111</v>
      </c>
      <c r="AJ48" s="77">
        <v>1.0046092772997821</v>
      </c>
      <c r="AK48" s="77">
        <v>1.0045187876437891</v>
      </c>
      <c r="AL48" s="77">
        <v>1.0044350970127405</v>
      </c>
      <c r="AM48" s="49">
        <v>1.0043615386311817</v>
      </c>
      <c r="AN48" s="78">
        <v>1.0043615386311817</v>
      </c>
    </row>
    <row r="49" spans="12:40" x14ac:dyDescent="0.3">
      <c r="L49" s="75"/>
      <c r="M49" s="76">
        <v>0.90000000000000058</v>
      </c>
      <c r="N49" s="75">
        <v>1.1002009269025785</v>
      </c>
      <c r="O49" s="75">
        <v>1.0714088578670156</v>
      </c>
      <c r="P49" s="77">
        <v>1.0585787238404538</v>
      </c>
      <c r="Q49" s="77">
        <v>1.0510305693687405</v>
      </c>
      <c r="R49" s="77">
        <v>1.0421427474844647</v>
      </c>
      <c r="S49" s="49">
        <v>1.036846152797503</v>
      </c>
      <c r="T49" s="75">
        <v>1.0331920041618972</v>
      </c>
      <c r="U49" s="77">
        <v>1.0294362084959625</v>
      </c>
      <c r="V49" s="77">
        <v>1.0253998154150767</v>
      </c>
      <c r="W49" s="77">
        <v>1.0220040028858066</v>
      </c>
      <c r="X49" s="49">
        <v>1.018987184729967</v>
      </c>
      <c r="Y49" s="77">
        <v>1.0163663063553428</v>
      </c>
      <c r="Z49" s="77">
        <v>1.0140938816437064</v>
      </c>
      <c r="AA49" s="77">
        <v>1.0122814956233424</v>
      </c>
      <c r="AB49" s="77">
        <v>1.0107582028276771</v>
      </c>
      <c r="AC49" s="77">
        <v>1.0095288649372511</v>
      </c>
      <c r="AD49" s="75">
        <v>1.00859980809836</v>
      </c>
      <c r="AE49" s="77">
        <v>1.0078898949340398</v>
      </c>
      <c r="AF49" s="77">
        <v>1.0073974397295682</v>
      </c>
      <c r="AG49" s="77">
        <v>1.0070176931500099</v>
      </c>
      <c r="AH49" s="49">
        <v>1.0067250275544615</v>
      </c>
      <c r="AI49" s="77">
        <v>1.0064776218860492</v>
      </c>
      <c r="AJ49" s="77">
        <v>1.0062722594728559</v>
      </c>
      <c r="AK49" s="77">
        <v>1.0060986910497878</v>
      </c>
      <c r="AL49" s="77">
        <v>1.0059384628695318</v>
      </c>
      <c r="AM49" s="49">
        <v>1.0058024426542094</v>
      </c>
      <c r="AN49" s="78">
        <v>1.0058024426542094</v>
      </c>
    </row>
    <row r="50" spans="12:40" x14ac:dyDescent="0.3">
      <c r="L50" s="75"/>
      <c r="M50" s="76">
        <v>0.99000000000000066</v>
      </c>
      <c r="N50" s="75">
        <v>1.1892730049326439</v>
      </c>
      <c r="O50" s="75">
        <v>1.1318907941700227</v>
      </c>
      <c r="P50" s="77">
        <v>1.1071894899525183</v>
      </c>
      <c r="Q50" s="77">
        <v>1.0927145344361566</v>
      </c>
      <c r="R50" s="77">
        <v>1.0756909434329167</v>
      </c>
      <c r="S50" s="49">
        <v>1.065605677681922</v>
      </c>
      <c r="T50" s="75">
        <v>1.0587712858944174</v>
      </c>
      <c r="U50" s="77">
        <v>1.0519057484987846</v>
      </c>
      <c r="V50" s="77">
        <v>1.0444171763624599</v>
      </c>
      <c r="W50" s="77">
        <v>1.0379656913391939</v>
      </c>
      <c r="X50" s="49">
        <v>1.0324691627007998</v>
      </c>
      <c r="Y50" s="77">
        <v>1.0275255625820263</v>
      </c>
      <c r="Z50" s="77">
        <v>1.0233973279903916</v>
      </c>
      <c r="AA50" s="77">
        <v>1.0200851448335839</v>
      </c>
      <c r="AB50" s="77">
        <v>1.017348796835835</v>
      </c>
      <c r="AC50" s="77">
        <v>1.0151084139329429</v>
      </c>
      <c r="AD50" s="75">
        <v>1.0134216782039283</v>
      </c>
      <c r="AE50" s="77">
        <v>1.0121163632035006</v>
      </c>
      <c r="AF50" s="77">
        <v>1.0111789738448553</v>
      </c>
      <c r="AG50" s="77">
        <v>1.0104886277513201</v>
      </c>
      <c r="AH50" s="49">
        <v>1.009943825893818</v>
      </c>
      <c r="AI50" s="77">
        <v>1.0095064132729659</v>
      </c>
      <c r="AJ50" s="77">
        <v>1.0091227163405205</v>
      </c>
      <c r="AK50" s="77">
        <v>1.0088110542862512</v>
      </c>
      <c r="AL50" s="77">
        <v>1.0085099578147492</v>
      </c>
      <c r="AM50" s="49">
        <v>1.0082743462432673</v>
      </c>
      <c r="AN50" s="78">
        <v>1.0082743462432673</v>
      </c>
    </row>
    <row r="51" spans="12:40" x14ac:dyDescent="0.3">
      <c r="L51" s="79"/>
      <c r="M51" s="80">
        <v>0.999</v>
      </c>
      <c r="N51" s="79">
        <v>1.2586359173419515</v>
      </c>
      <c r="O51" s="79">
        <v>1.1792226964922079</v>
      </c>
      <c r="P51" s="81">
        <v>1.1435612042947827</v>
      </c>
      <c r="Q51" s="81">
        <v>1.1242561443941033</v>
      </c>
      <c r="R51" s="81">
        <v>1.1009184757489661</v>
      </c>
      <c r="S51" s="58">
        <v>1.0872914457024676</v>
      </c>
      <c r="T51" s="79">
        <v>1.0779171033738575</v>
      </c>
      <c r="U51" s="81">
        <v>1.0685023170447185</v>
      </c>
      <c r="V51" s="81">
        <v>1.0584720191669659</v>
      </c>
      <c r="W51" s="81">
        <v>1.0501877997143469</v>
      </c>
      <c r="X51" s="58">
        <v>1.0427624656524266</v>
      </c>
      <c r="Y51" s="81">
        <v>1.0359642400366202</v>
      </c>
      <c r="Z51" s="81">
        <v>1.0303600650295262</v>
      </c>
      <c r="AA51" s="81">
        <v>1.0259306120372413</v>
      </c>
      <c r="AB51" s="81">
        <v>1.0220833620276706</v>
      </c>
      <c r="AC51" s="81">
        <v>1.0191997134483812</v>
      </c>
      <c r="AD51" s="79">
        <v>1.0169063830344858</v>
      </c>
      <c r="AE51" s="81">
        <v>1.0151975218147906</v>
      </c>
      <c r="AF51" s="81">
        <v>1.0139585274559328</v>
      </c>
      <c r="AG51" s="81">
        <v>1.0130545289247286</v>
      </c>
      <c r="AH51" s="58">
        <v>1.0123233488621175</v>
      </c>
      <c r="AI51" s="81">
        <v>1.0117277615624736</v>
      </c>
      <c r="AJ51" s="81">
        <v>1.0111947109037362</v>
      </c>
      <c r="AK51" s="81">
        <v>1.0107643758906628</v>
      </c>
      <c r="AL51" s="81">
        <v>1.0103897490708766</v>
      </c>
      <c r="AM51" s="58">
        <v>1.0100384811874439</v>
      </c>
      <c r="AN51" s="82">
        <v>1.0100384811874439</v>
      </c>
    </row>
    <row r="52" spans="12:40" x14ac:dyDescent="0.3">
      <c r="L52" s="70"/>
      <c r="M52" s="71">
        <v>1E-3</v>
      </c>
      <c r="N52" s="70">
        <v>0.64608672138290257</v>
      </c>
      <c r="O52" s="70">
        <v>0.73673166338597929</v>
      </c>
      <c r="P52" s="72">
        <v>0.78014940910883868</v>
      </c>
      <c r="Q52" s="72">
        <v>0.80771367775925018</v>
      </c>
      <c r="R52" s="72">
        <v>0.8421589165049943</v>
      </c>
      <c r="S52" s="73">
        <v>0.86299937955814543</v>
      </c>
      <c r="T52" s="70">
        <v>0.87748177765432123</v>
      </c>
      <c r="U52" s="72">
        <v>0.89279077231914028</v>
      </c>
      <c r="V52" s="72">
        <v>0.90965624427908542</v>
      </c>
      <c r="W52" s="72">
        <v>0.92417240339999907</v>
      </c>
      <c r="X52" s="73">
        <v>0.93717090288445415</v>
      </c>
      <c r="Y52" s="72">
        <v>0.94854170191476295</v>
      </c>
      <c r="Z52" s="72">
        <v>0.95878471732917925</v>
      </c>
      <c r="AA52" s="72">
        <v>0.96684458988181932</v>
      </c>
      <c r="AB52" s="72">
        <v>0.97363277569707396</v>
      </c>
      <c r="AC52" s="72">
        <v>0.97904401197552726</v>
      </c>
      <c r="AD52" s="70">
        <v>0.98324022002962608</v>
      </c>
      <c r="AE52" s="72">
        <v>0.98659593094018738</v>
      </c>
      <c r="AF52" s="72">
        <v>0.98884854558041879</v>
      </c>
      <c r="AG52" s="72">
        <v>0.99051845202647837</v>
      </c>
      <c r="AH52" s="73">
        <v>0.99189960176313285</v>
      </c>
      <c r="AI52" s="72">
        <v>0.99309805515926552</v>
      </c>
      <c r="AJ52" s="72">
        <v>0.99404004445135752</v>
      </c>
      <c r="AK52" s="72">
        <v>0.99480582289557928</v>
      </c>
      <c r="AL52" s="72">
        <v>0.99552410029583982</v>
      </c>
      <c r="AM52" s="73">
        <v>0.99614368852766133</v>
      </c>
      <c r="AN52" s="74">
        <v>0.99614368852766133</v>
      </c>
    </row>
    <row r="53" spans="12:40" x14ac:dyDescent="0.3">
      <c r="L53" s="75"/>
      <c r="M53" s="76">
        <v>0.01</v>
      </c>
      <c r="N53" s="75">
        <v>0.71868866855639602</v>
      </c>
      <c r="O53" s="75">
        <v>0.79510074454821222</v>
      </c>
      <c r="P53" s="77">
        <v>0.83113241834739782</v>
      </c>
      <c r="Q53" s="77">
        <v>0.85359989236845091</v>
      </c>
      <c r="R53" s="77">
        <v>0.88049747914175291</v>
      </c>
      <c r="S53" s="49">
        <v>0.89705273289478871</v>
      </c>
      <c r="T53" s="75">
        <v>0.90848941755068036</v>
      </c>
      <c r="U53" s="77">
        <v>0.9203702930757991</v>
      </c>
      <c r="V53" s="77">
        <v>0.93349158808899813</v>
      </c>
      <c r="W53" s="77">
        <v>0.94489151009907846</v>
      </c>
      <c r="X53" s="49">
        <v>0.95471729067174771</v>
      </c>
      <c r="Y53" s="77">
        <v>0.96339011590211654</v>
      </c>
      <c r="Z53" s="77">
        <v>0.9712038611865762</v>
      </c>
      <c r="AA53" s="77">
        <v>0.97733799849461978</v>
      </c>
      <c r="AB53" s="77">
        <v>0.98245968126557648</v>
      </c>
      <c r="AC53" s="77">
        <v>0.98666946043243731</v>
      </c>
      <c r="AD53" s="75">
        <v>0.98993273196765585</v>
      </c>
      <c r="AE53" s="77">
        <v>0.99234702234017425</v>
      </c>
      <c r="AF53" s="77">
        <v>0.99406469863128966</v>
      </c>
      <c r="AG53" s="77">
        <v>0.99538931360604532</v>
      </c>
      <c r="AH53" s="49">
        <v>0.99641219112022872</v>
      </c>
      <c r="AI53" s="77">
        <v>0.99729166988531104</v>
      </c>
      <c r="AJ53" s="77">
        <v>0.99797483605150428</v>
      </c>
      <c r="AK53" s="77">
        <v>0.99856637493607281</v>
      </c>
      <c r="AL53" s="77">
        <v>0.99912315165327303</v>
      </c>
      <c r="AM53" s="49">
        <v>0.9995960794612726</v>
      </c>
      <c r="AN53" s="78">
        <v>0.9995960794612726</v>
      </c>
    </row>
    <row r="54" spans="12:40" x14ac:dyDescent="0.3">
      <c r="L54" s="75"/>
      <c r="M54" s="76">
        <v>9.9999999999999992E-2</v>
      </c>
      <c r="N54" s="75">
        <v>0.83347073483833589</v>
      </c>
      <c r="O54" s="75">
        <v>0.88327759370254133</v>
      </c>
      <c r="P54" s="77">
        <v>0.90600902904180758</v>
      </c>
      <c r="Q54" s="77">
        <v>0.91959118133465134</v>
      </c>
      <c r="R54" s="77">
        <v>0.93593061629475471</v>
      </c>
      <c r="S54" s="49">
        <v>0.94568665663761475</v>
      </c>
      <c r="T54" s="75">
        <v>0.95233191743557999</v>
      </c>
      <c r="U54" s="77">
        <v>0.95935798691495255</v>
      </c>
      <c r="V54" s="77">
        <v>0.96700689307270227</v>
      </c>
      <c r="W54" s="77">
        <v>0.97343804631188136</v>
      </c>
      <c r="X54" s="49">
        <v>0.97912520934004299</v>
      </c>
      <c r="Y54" s="77">
        <v>0.98414838060763699</v>
      </c>
      <c r="Z54" s="77">
        <v>0.98849603244628481</v>
      </c>
      <c r="AA54" s="77">
        <v>0.99193452316914688</v>
      </c>
      <c r="AB54" s="77">
        <v>0.99480370427817388</v>
      </c>
      <c r="AC54" s="77">
        <v>0.99711346649355881</v>
      </c>
      <c r="AD54" s="75">
        <v>0.99893554880655933</v>
      </c>
      <c r="AE54" s="77">
        <v>1.0003072233757302</v>
      </c>
      <c r="AF54" s="77">
        <v>1.00127406211893</v>
      </c>
      <c r="AG54" s="77">
        <v>1.0019986825685905</v>
      </c>
      <c r="AH54" s="49">
        <v>1.0025604106390313</v>
      </c>
      <c r="AI54" s="77">
        <v>1.0030353344384948</v>
      </c>
      <c r="AJ54" s="77">
        <v>1.0034290406904476</v>
      </c>
      <c r="AK54" s="77">
        <v>1.0037658859702312</v>
      </c>
      <c r="AL54" s="77">
        <v>1.0040590912317626</v>
      </c>
      <c r="AM54" s="49">
        <v>1.0043254629054739</v>
      </c>
      <c r="AN54" s="78">
        <v>1.0043254629054739</v>
      </c>
    </row>
    <row r="55" spans="12:40" x14ac:dyDescent="0.3">
      <c r="L55" s="75"/>
      <c r="M55" s="76">
        <v>0.25000000000000006</v>
      </c>
      <c r="N55" s="75">
        <v>0.90861032282777987</v>
      </c>
      <c r="O55" s="75">
        <v>0.93901672913303791</v>
      </c>
      <c r="P55" s="77">
        <v>0.95243119074365057</v>
      </c>
      <c r="Q55" s="77">
        <v>0.96018129293353516</v>
      </c>
      <c r="R55" s="77">
        <v>0.96960031133588309</v>
      </c>
      <c r="S55" s="49">
        <v>0.97516118167312849</v>
      </c>
      <c r="T55" s="75">
        <v>0.97888554299205377</v>
      </c>
      <c r="U55" s="77">
        <v>0.98271216223145097</v>
      </c>
      <c r="V55" s="77">
        <v>0.98692102723923913</v>
      </c>
      <c r="W55" s="77">
        <v>0.99047830757459288</v>
      </c>
      <c r="X55" s="49">
        <v>0.99356600259687955</v>
      </c>
      <c r="Y55" s="77">
        <v>0.99627534084810987</v>
      </c>
      <c r="Z55" s="77">
        <v>0.99863012233751691</v>
      </c>
      <c r="AA55" s="77">
        <v>1.0004838525038411</v>
      </c>
      <c r="AB55" s="77">
        <v>1.0020247080964164</v>
      </c>
      <c r="AC55" s="77">
        <v>1.0032439119161962</v>
      </c>
      <c r="AD55" s="75">
        <v>1.0042162543018067</v>
      </c>
      <c r="AE55" s="77">
        <v>1.0049457703965161</v>
      </c>
      <c r="AF55" s="77">
        <v>1.005474701377461</v>
      </c>
      <c r="AG55" s="77">
        <v>1.0058519253611664</v>
      </c>
      <c r="AH55" s="49">
        <v>1.0061572758928661</v>
      </c>
      <c r="AI55" s="77">
        <v>1.0063990125030315</v>
      </c>
      <c r="AJ55" s="77">
        <v>1.0066075505200902</v>
      </c>
      <c r="AK55" s="77">
        <v>1.0067908998471466</v>
      </c>
      <c r="AL55" s="77">
        <v>1.0069514025496222</v>
      </c>
      <c r="AM55" s="49">
        <v>1.007088652790991</v>
      </c>
      <c r="AN55" s="78">
        <v>1.007088652790991</v>
      </c>
    </row>
    <row r="56" spans="12:40" x14ac:dyDescent="0.3">
      <c r="L56" s="75">
        <f>M27</f>
        <v>1.2</v>
      </c>
      <c r="M56" s="76">
        <v>0.50000000000000022</v>
      </c>
      <c r="N56" s="75">
        <v>1.0000374118039375</v>
      </c>
      <c r="O56" s="75">
        <v>1.0050948809034543</v>
      </c>
      <c r="P56" s="77">
        <v>1.0068136397134297</v>
      </c>
      <c r="Q56" s="77">
        <v>1.0076648187332304</v>
      </c>
      <c r="R56" s="77">
        <v>1.0084141198391627</v>
      </c>
      <c r="S56" s="49">
        <v>1.0088829056153288</v>
      </c>
      <c r="T56" s="75">
        <v>1.0091132973473467</v>
      </c>
      <c r="U56" s="77">
        <v>1.0093659413982627</v>
      </c>
      <c r="V56" s="77">
        <v>1.0095982707030584</v>
      </c>
      <c r="W56" s="77">
        <v>1.0097949420443126</v>
      </c>
      <c r="X56" s="49">
        <v>1.0098862165272324</v>
      </c>
      <c r="Y56" s="77">
        <v>1.0099508538746964</v>
      </c>
      <c r="Z56" s="77">
        <v>1.0100307691850396</v>
      </c>
      <c r="AA56" s="77">
        <v>1.0100746988101461</v>
      </c>
      <c r="AB56" s="77">
        <v>1.0100919107039377</v>
      </c>
      <c r="AC56" s="77">
        <v>1.0101149434311654</v>
      </c>
      <c r="AD56" s="75">
        <v>1.0101340131883698</v>
      </c>
      <c r="AE56" s="77">
        <v>1.0101398683088105</v>
      </c>
      <c r="AF56" s="77">
        <v>1.0101434043322426</v>
      </c>
      <c r="AG56" s="77">
        <v>1.0101492312466296</v>
      </c>
      <c r="AH56" s="49">
        <v>1.0101550087661588</v>
      </c>
      <c r="AI56" s="77">
        <v>1.0101633180080016</v>
      </c>
      <c r="AJ56" s="77">
        <v>1.0101659809695669</v>
      </c>
      <c r="AK56" s="77">
        <v>1.0101655539664987</v>
      </c>
      <c r="AL56" s="77">
        <v>1.0101696947859509</v>
      </c>
      <c r="AM56" s="49">
        <v>1.0101705386529578</v>
      </c>
      <c r="AN56" s="78">
        <v>1.0101705386529578</v>
      </c>
    </row>
    <row r="57" spans="12:40" x14ac:dyDescent="0.3">
      <c r="L57" s="75"/>
      <c r="M57" s="76">
        <v>0.75000000000000044</v>
      </c>
      <c r="N57" s="75">
        <v>1.1007137472987925</v>
      </c>
      <c r="O57" s="75">
        <v>1.0758058435669677</v>
      </c>
      <c r="P57" s="77">
        <v>1.0642951668913951</v>
      </c>
      <c r="Q57" s="77">
        <v>1.0572932519958345</v>
      </c>
      <c r="R57" s="77">
        <v>1.0488902463927721</v>
      </c>
      <c r="S57" s="49">
        <v>1.0439290528182907</v>
      </c>
      <c r="T57" s="75">
        <v>1.04031272481262</v>
      </c>
      <c r="U57" s="77">
        <v>1.0367143062735884</v>
      </c>
      <c r="V57" s="77">
        <v>1.0327377708778394</v>
      </c>
      <c r="W57" s="77">
        <v>1.0294315965979846</v>
      </c>
      <c r="X57" s="49">
        <v>1.0265170457780239</v>
      </c>
      <c r="Y57" s="77">
        <v>1.0238454806425414</v>
      </c>
      <c r="Z57" s="77">
        <v>1.0216038860918273</v>
      </c>
      <c r="AA57" s="77">
        <v>1.0197881093003245</v>
      </c>
      <c r="AB57" s="77">
        <v>1.0182613218543961</v>
      </c>
      <c r="AC57" s="77">
        <v>1.0170279432039058</v>
      </c>
      <c r="AD57" s="75">
        <v>1.0160765505302027</v>
      </c>
      <c r="AE57" s="77">
        <v>1.015363696494513</v>
      </c>
      <c r="AF57" s="77">
        <v>1.0148544240918347</v>
      </c>
      <c r="AG57" s="77">
        <v>1.0144798445615366</v>
      </c>
      <c r="AH57" s="49">
        <v>1.0141830945653258</v>
      </c>
      <c r="AI57" s="77">
        <v>1.0139389119327249</v>
      </c>
      <c r="AJ57" s="77">
        <v>1.0137259795976861</v>
      </c>
      <c r="AK57" s="77">
        <v>1.0135533548948366</v>
      </c>
      <c r="AL57" s="77">
        <v>1.0133892101622759</v>
      </c>
      <c r="AM57" s="49">
        <v>1.013249907182062</v>
      </c>
      <c r="AN57" s="78">
        <v>1.013249907182062</v>
      </c>
    </row>
    <row r="58" spans="12:40" x14ac:dyDescent="0.3">
      <c r="L58" s="75"/>
      <c r="M58" s="76">
        <v>0.90000000000000058</v>
      </c>
      <c r="N58" s="75">
        <v>1.2004193354618746</v>
      </c>
      <c r="O58" s="75">
        <v>1.1439949488389447</v>
      </c>
      <c r="P58" s="77">
        <v>1.1189377799956193</v>
      </c>
      <c r="Q58" s="77">
        <v>1.1041847194744818</v>
      </c>
      <c r="R58" s="77">
        <v>1.0867559813805199</v>
      </c>
      <c r="S58" s="49">
        <v>1.0764420689224032</v>
      </c>
      <c r="T58" s="75">
        <v>1.0692840302965747</v>
      </c>
      <c r="U58" s="77">
        <v>1.0619764560143219</v>
      </c>
      <c r="V58" s="77">
        <v>1.054095109910774</v>
      </c>
      <c r="W58" s="77">
        <v>1.0474877212900615</v>
      </c>
      <c r="X58" s="49">
        <v>1.0416350467172975</v>
      </c>
      <c r="Y58" s="77">
        <v>1.0365309867133141</v>
      </c>
      <c r="Z58" s="77">
        <v>1.032119784584153</v>
      </c>
      <c r="AA58" s="77">
        <v>1.0285977347026332</v>
      </c>
      <c r="AB58" s="77">
        <v>1.025656919901248</v>
      </c>
      <c r="AC58" s="77">
        <v>1.0232744163453098</v>
      </c>
      <c r="AD58" s="75">
        <v>1.0214612928825122</v>
      </c>
      <c r="AE58" s="77">
        <v>1.0200871362192339</v>
      </c>
      <c r="AF58" s="77">
        <v>1.0191359104795275</v>
      </c>
      <c r="AG58" s="77">
        <v>1.0183919741371097</v>
      </c>
      <c r="AH58" s="49">
        <v>1.0178255773057099</v>
      </c>
      <c r="AI58" s="77">
        <v>1.0173492149514698</v>
      </c>
      <c r="AJ58" s="77">
        <v>1.0169479762427232</v>
      </c>
      <c r="AK58" s="77">
        <v>1.0166140752315191</v>
      </c>
      <c r="AL58" s="77">
        <v>1.0163035483161544</v>
      </c>
      <c r="AM58" s="49">
        <v>1.0160441620726732</v>
      </c>
      <c r="AN58" s="78">
        <v>1.0160441620726732</v>
      </c>
    </row>
    <row r="59" spans="12:40" x14ac:dyDescent="0.3">
      <c r="L59" s="75"/>
      <c r="M59" s="76">
        <v>0.99000000000000066</v>
      </c>
      <c r="N59" s="75">
        <v>1.3931832412853686</v>
      </c>
      <c r="O59" s="75">
        <v>1.2711893087019692</v>
      </c>
      <c r="P59" s="77">
        <v>1.2194164975106594</v>
      </c>
      <c r="Q59" s="77">
        <v>1.1897133717563233</v>
      </c>
      <c r="R59" s="77">
        <v>1.1550196238299839</v>
      </c>
      <c r="S59" s="49">
        <v>1.1344028289721408</v>
      </c>
      <c r="T59" s="75">
        <v>1.1207543446217472</v>
      </c>
      <c r="U59" s="77">
        <v>1.1069661756893205</v>
      </c>
      <c r="V59" s="77">
        <v>1.0919291029289311</v>
      </c>
      <c r="W59" s="77">
        <v>1.0791187334518788</v>
      </c>
      <c r="X59" s="49">
        <v>1.0682480365109606</v>
      </c>
      <c r="Y59" s="77">
        <v>1.0585241365042752</v>
      </c>
      <c r="Z59" s="77">
        <v>1.0503841994275014</v>
      </c>
      <c r="AA59" s="77">
        <v>1.0438944006105924</v>
      </c>
      <c r="AB59" s="77">
        <v>1.0385125534515975</v>
      </c>
      <c r="AC59" s="77">
        <v>1.0341657258030894</v>
      </c>
      <c r="AD59" s="75">
        <v>1.0308686482733975</v>
      </c>
      <c r="AE59" s="77">
        <v>1.0283235825682095</v>
      </c>
      <c r="AF59" s="77">
        <v>1.0264924896623873</v>
      </c>
      <c r="AG59" s="77">
        <v>1.0251407370346977</v>
      </c>
      <c r="AH59" s="49">
        <v>1.024091128743734</v>
      </c>
      <c r="AI59" s="77">
        <v>1.0232343005035165</v>
      </c>
      <c r="AJ59" s="77">
        <v>1.0225028152067028</v>
      </c>
      <c r="AK59" s="77">
        <v>1.0218912385841348</v>
      </c>
      <c r="AL59" s="77">
        <v>1.0213037155171856</v>
      </c>
      <c r="AM59" s="49">
        <v>1.0208440274405304</v>
      </c>
      <c r="AN59" s="78">
        <v>1.0208440274405304</v>
      </c>
    </row>
    <row r="60" spans="12:40" x14ac:dyDescent="0.3">
      <c r="L60" s="79"/>
      <c r="M60" s="80">
        <v>0.999</v>
      </c>
      <c r="N60" s="79">
        <v>1.5527508864931143</v>
      </c>
      <c r="O60" s="79">
        <v>1.3747941744751755</v>
      </c>
      <c r="P60" s="81">
        <v>1.2975920580595908</v>
      </c>
      <c r="Q60" s="81">
        <v>1.2564395438572009</v>
      </c>
      <c r="R60" s="81">
        <v>1.2073138742773972</v>
      </c>
      <c r="S60" s="58">
        <v>1.1792123228472142</v>
      </c>
      <c r="T60" s="79">
        <v>1.1600081019457957</v>
      </c>
      <c r="U60" s="81">
        <v>1.1406708063461666</v>
      </c>
      <c r="V60" s="81">
        <v>1.1203869467643082</v>
      </c>
      <c r="W60" s="81">
        <v>1.1035989518658782</v>
      </c>
      <c r="X60" s="58">
        <v>1.0887964608901255</v>
      </c>
      <c r="Y60" s="81">
        <v>1.0752459775373862</v>
      </c>
      <c r="Z60" s="81">
        <v>1.064078892518054</v>
      </c>
      <c r="AA60" s="81">
        <v>1.0554794369868066</v>
      </c>
      <c r="AB60" s="81">
        <v>1.0478530532766417</v>
      </c>
      <c r="AC60" s="81">
        <v>1.0422064739246233</v>
      </c>
      <c r="AD60" s="79">
        <v>1.0376532650741204</v>
      </c>
      <c r="AE60" s="81">
        <v>1.0343531770229881</v>
      </c>
      <c r="AF60" s="81">
        <v>1.031980177939837</v>
      </c>
      <c r="AG60" s="81">
        <v>1.0301547485033817</v>
      </c>
      <c r="AH60" s="58">
        <v>1.028736467664557</v>
      </c>
      <c r="AI60" s="81">
        <v>1.0275657920901893</v>
      </c>
      <c r="AJ60" s="81">
        <v>1.0265526215626766</v>
      </c>
      <c r="AK60" s="81">
        <v>1.0256995748937612</v>
      </c>
      <c r="AL60" s="81">
        <v>1.0249377898453023</v>
      </c>
      <c r="AM60" s="58">
        <v>1.0242875532061542</v>
      </c>
      <c r="AN60" s="82">
        <v>1.0242875532061542</v>
      </c>
    </row>
    <row r="61" spans="12:40" x14ac:dyDescent="0.3">
      <c r="L61" s="70"/>
      <c r="M61" s="71">
        <v>1E-3</v>
      </c>
      <c r="N61" s="70">
        <v>0.53334078454770784</v>
      </c>
      <c r="O61" s="70">
        <v>0.64573053096631416</v>
      </c>
      <c r="P61" s="72">
        <v>0.70212420002185993</v>
      </c>
      <c r="Q61" s="72">
        <v>0.73773988577948735</v>
      </c>
      <c r="R61" s="72">
        <v>0.78417026918450761</v>
      </c>
      <c r="S61" s="73">
        <v>0.8128664577291449</v>
      </c>
      <c r="T61" s="70">
        <v>0.8327497462572484</v>
      </c>
      <c r="U61" s="72">
        <v>0.85378261613259376</v>
      </c>
      <c r="V61" s="72">
        <v>0.87713719018970959</v>
      </c>
      <c r="W61" s="72">
        <v>0.89756947275242638</v>
      </c>
      <c r="X61" s="73">
        <v>0.91598206616258981</v>
      </c>
      <c r="Y61" s="72">
        <v>0.93221883150026819</v>
      </c>
      <c r="Z61" s="72">
        <v>0.94698073714023323</v>
      </c>
      <c r="AA61" s="72">
        <v>0.95829959743293136</v>
      </c>
      <c r="AB61" s="72">
        <v>0.96820945288531923</v>
      </c>
      <c r="AC61" s="72">
        <v>0.97592948600718132</v>
      </c>
      <c r="AD61" s="70">
        <v>0.98201509377202068</v>
      </c>
      <c r="AE61" s="72">
        <v>0.98689926523786131</v>
      </c>
      <c r="AF61" s="72">
        <v>0.9901565382496057</v>
      </c>
      <c r="AG61" s="72">
        <v>0.99253420139854787</v>
      </c>
      <c r="AH61" s="73">
        <v>0.99460748915530717</v>
      </c>
      <c r="AI61" s="72">
        <v>0.99629226485879463</v>
      </c>
      <c r="AJ61" s="72">
        <v>0.99762238070359788</v>
      </c>
      <c r="AK61" s="72">
        <v>0.99876060077110707</v>
      </c>
      <c r="AL61" s="72">
        <v>0.99985294717542839</v>
      </c>
      <c r="AM61" s="73">
        <v>1.0007191956761528</v>
      </c>
      <c r="AN61" s="74">
        <v>1.0007191956761528</v>
      </c>
    </row>
    <row r="62" spans="12:40" x14ac:dyDescent="0.3">
      <c r="L62" s="75"/>
      <c r="M62" s="76">
        <v>0.01</v>
      </c>
      <c r="N62" s="75">
        <v>0.6216692967256906</v>
      </c>
      <c r="O62" s="75">
        <v>0.72070475727684946</v>
      </c>
      <c r="P62" s="77">
        <v>0.76885864373804214</v>
      </c>
      <c r="Q62" s="77">
        <v>0.79943061558987838</v>
      </c>
      <c r="R62" s="77">
        <v>0.83644034838732595</v>
      </c>
      <c r="S62" s="49">
        <v>0.85942461608092224</v>
      </c>
      <c r="T62" s="75">
        <v>0.87542328643210288</v>
      </c>
      <c r="U62" s="77">
        <v>0.89217798381351132</v>
      </c>
      <c r="V62" s="77">
        <v>0.91067308488307486</v>
      </c>
      <c r="W62" s="77">
        <v>0.9268808977927887</v>
      </c>
      <c r="X62" s="49">
        <v>0.9408995936179454</v>
      </c>
      <c r="Y62" s="77">
        <v>0.95338313566844024</v>
      </c>
      <c r="Z62" s="77">
        <v>0.96459223027391283</v>
      </c>
      <c r="AA62" s="77">
        <v>0.97342617105742635</v>
      </c>
      <c r="AB62" s="77">
        <v>0.98087614934890488</v>
      </c>
      <c r="AC62" s="77">
        <v>0.98696861538344427</v>
      </c>
      <c r="AD62" s="75">
        <v>0.99168422664497402</v>
      </c>
      <c r="AE62" s="77">
        <v>0.99520919891055404</v>
      </c>
      <c r="AF62" s="77">
        <v>0.99771976935647977</v>
      </c>
      <c r="AG62" s="77">
        <v>0.99960666714398039</v>
      </c>
      <c r="AH62" s="49">
        <v>1.0011235756115684</v>
      </c>
      <c r="AI62" s="77">
        <v>1.0023879057163674</v>
      </c>
      <c r="AJ62" s="77">
        <v>1.0033680384931913</v>
      </c>
      <c r="AK62" s="77">
        <v>1.0042573582550196</v>
      </c>
      <c r="AL62" s="77">
        <v>1.0050483652136706</v>
      </c>
      <c r="AM62" s="49">
        <v>1.0057388409437591</v>
      </c>
      <c r="AN62" s="78">
        <v>1.0057388409437591</v>
      </c>
    </row>
    <row r="63" spans="12:40" x14ac:dyDescent="0.3">
      <c r="L63" s="75"/>
      <c r="M63" s="76">
        <v>9.9999999999999992E-2</v>
      </c>
      <c r="N63" s="75">
        <v>0.76941328977793155</v>
      </c>
      <c r="O63" s="75">
        <v>0.83872698436011395</v>
      </c>
      <c r="P63" s="77">
        <v>0.87083434096186074</v>
      </c>
      <c r="Q63" s="77">
        <v>0.89014185082993058</v>
      </c>
      <c r="R63" s="77">
        <v>0.91350470703608955</v>
      </c>
      <c r="S63" s="49">
        <v>0.92757702974553147</v>
      </c>
      <c r="T63" s="75">
        <v>0.93711868936995779</v>
      </c>
      <c r="U63" s="77">
        <v>0.94728242068718183</v>
      </c>
      <c r="V63" s="77">
        <v>0.95833018106588141</v>
      </c>
      <c r="W63" s="77">
        <v>0.96766484371852912</v>
      </c>
      <c r="X63" s="49">
        <v>0.97591117226303425</v>
      </c>
      <c r="Y63" s="77">
        <v>0.98319930073537753</v>
      </c>
      <c r="Z63" s="77">
        <v>0.98953628511208447</v>
      </c>
      <c r="AA63" s="77">
        <v>0.99455608818822838</v>
      </c>
      <c r="AB63" s="77">
        <v>0.99873346559025034</v>
      </c>
      <c r="AC63" s="77">
        <v>1.0021012758806749</v>
      </c>
      <c r="AD63" s="75">
        <v>1.0047555276630915</v>
      </c>
      <c r="AE63" s="77">
        <v>1.0067609813282623</v>
      </c>
      <c r="AF63" s="77">
        <v>1.0081730515074305</v>
      </c>
      <c r="AG63" s="77">
        <v>1.0092393088876792</v>
      </c>
      <c r="AH63" s="49">
        <v>1.0100571374844023</v>
      </c>
      <c r="AI63" s="77">
        <v>1.010744137131337</v>
      </c>
      <c r="AJ63" s="77">
        <v>1.0113261137504708</v>
      </c>
      <c r="AK63" s="77">
        <v>1.01181119184349</v>
      </c>
      <c r="AL63" s="77">
        <v>1.0122409121395242</v>
      </c>
      <c r="AM63" s="49">
        <v>1.0126357221350089</v>
      </c>
      <c r="AN63" s="78">
        <v>1.0126357221350089</v>
      </c>
    </row>
    <row r="64" spans="12:40" x14ac:dyDescent="0.3">
      <c r="L64" s="75"/>
      <c r="M64" s="76">
        <v>0.25000000000000006</v>
      </c>
      <c r="N64" s="75">
        <v>0.87117349363854202</v>
      </c>
      <c r="O64" s="75">
        <v>0.91604667927585248</v>
      </c>
      <c r="P64" s="77">
        <v>0.93596266782295889</v>
      </c>
      <c r="Q64" s="77">
        <v>0.94741522473002937</v>
      </c>
      <c r="R64" s="77">
        <v>0.96135082582271036</v>
      </c>
      <c r="S64" s="49">
        <v>0.96959178808610158</v>
      </c>
      <c r="T64" s="75">
        <v>0.97510406339685751</v>
      </c>
      <c r="U64" s="77">
        <v>0.98077966016404305</v>
      </c>
      <c r="V64" s="77">
        <v>0.98699877829052274</v>
      </c>
      <c r="W64" s="77">
        <v>0.99224617372377677</v>
      </c>
      <c r="X64" s="49">
        <v>0.99677526220535673</v>
      </c>
      <c r="Y64" s="77">
        <v>1.0007776496297411</v>
      </c>
      <c r="Z64" s="77">
        <v>1.0042562610319408</v>
      </c>
      <c r="AA64" s="77">
        <v>1.006970156497256</v>
      </c>
      <c r="AB64" s="77">
        <v>1.0092293466348452</v>
      </c>
      <c r="AC64" s="77">
        <v>1.0110293907682346</v>
      </c>
      <c r="AD64" s="75">
        <v>1.0124484853916922</v>
      </c>
      <c r="AE64" s="77">
        <v>1.0135213859522847</v>
      </c>
      <c r="AF64" s="77">
        <v>1.0143029269237507</v>
      </c>
      <c r="AG64" s="77">
        <v>1.0148539977150617</v>
      </c>
      <c r="AH64" s="49">
        <v>1.0152960184370938</v>
      </c>
      <c r="AI64" s="77">
        <v>1.0156567071323335</v>
      </c>
      <c r="AJ64" s="77">
        <v>1.0159601897737898</v>
      </c>
      <c r="AK64" s="77">
        <v>1.0162294075029106</v>
      </c>
      <c r="AL64" s="77">
        <v>1.0164632237558697</v>
      </c>
      <c r="AM64" s="49">
        <v>1.016659092531492</v>
      </c>
      <c r="AN64" s="78">
        <v>1.016659092531492</v>
      </c>
    </row>
    <row r="65" spans="12:40" x14ac:dyDescent="0.3">
      <c r="L65" s="75">
        <f>M28</f>
        <v>1.3</v>
      </c>
      <c r="M65" s="76">
        <v>0.50000000000000022</v>
      </c>
      <c r="N65" s="75">
        <v>1.0000538367552791</v>
      </c>
      <c r="O65" s="75">
        <v>1.0104677836093194</v>
      </c>
      <c r="P65" s="77">
        <v>1.0140442068287854</v>
      </c>
      <c r="Q65" s="77">
        <v>1.0157716591069734</v>
      </c>
      <c r="R65" s="77">
        <v>1.0174495521254847</v>
      </c>
      <c r="S65" s="49">
        <v>1.0184182982025551</v>
      </c>
      <c r="T65" s="75">
        <v>1.018942358520059</v>
      </c>
      <c r="U65" s="77">
        <v>1.0194769344010965</v>
      </c>
      <c r="V65" s="77">
        <v>1.0199584174021112</v>
      </c>
      <c r="W65" s="77">
        <v>1.0203298952915234</v>
      </c>
      <c r="X65" s="49">
        <v>1.0205597584733201</v>
      </c>
      <c r="Y65" s="77">
        <v>1.0207272339361004</v>
      </c>
      <c r="Z65" s="77">
        <v>1.0208790317340322</v>
      </c>
      <c r="AA65" s="77">
        <v>1.0209663326688769</v>
      </c>
      <c r="AB65" s="77">
        <v>1.0210113636915115</v>
      </c>
      <c r="AC65" s="77">
        <v>1.0210640937261815</v>
      </c>
      <c r="AD65" s="75">
        <v>1.0210977598098554</v>
      </c>
      <c r="AE65" s="77">
        <v>1.0211121852228884</v>
      </c>
      <c r="AF65" s="77">
        <v>1.0211221468457219</v>
      </c>
      <c r="AG65" s="77">
        <v>1.0211272199285628</v>
      </c>
      <c r="AH65" s="49">
        <v>1.0211422056160424</v>
      </c>
      <c r="AI65" s="77">
        <v>1.0211568315384727</v>
      </c>
      <c r="AJ65" s="77">
        <v>1.0211627306441515</v>
      </c>
      <c r="AK65" s="77">
        <v>1.0211596453378819</v>
      </c>
      <c r="AL65" s="77">
        <v>1.0211670271151405</v>
      </c>
      <c r="AM65" s="49">
        <v>1.0211690475833288</v>
      </c>
      <c r="AN65" s="78">
        <v>1.0211690475833288</v>
      </c>
    </row>
    <row r="66" spans="12:40" x14ac:dyDescent="0.3">
      <c r="L66" s="75"/>
      <c r="M66" s="76">
        <v>0.75000000000000044</v>
      </c>
      <c r="N66" s="75">
        <v>1.1480749951809019</v>
      </c>
      <c r="O66" s="75">
        <v>1.1145834907202583</v>
      </c>
      <c r="P66" s="77">
        <v>1.098691061112631</v>
      </c>
      <c r="Q66" s="77">
        <v>1.0888669459916982</v>
      </c>
      <c r="R66" s="77">
        <v>1.077018663067105</v>
      </c>
      <c r="S66" s="49">
        <v>1.0700084996416344</v>
      </c>
      <c r="T66" s="75">
        <v>1.0648183279822181</v>
      </c>
      <c r="U66" s="77">
        <v>1.0596714438639132</v>
      </c>
      <c r="V66" s="77">
        <v>1.0539474183946385</v>
      </c>
      <c r="W66" s="77">
        <v>1.0491944659282795</v>
      </c>
      <c r="X66" s="49">
        <v>1.0449763294628482</v>
      </c>
      <c r="Y66" s="77">
        <v>1.0410789998393233</v>
      </c>
      <c r="Z66" s="77">
        <v>1.0378499610175171</v>
      </c>
      <c r="AA66" s="77">
        <v>1.0352116396282325</v>
      </c>
      <c r="AB66" s="77">
        <v>1.0329814591048865</v>
      </c>
      <c r="AC66" s="77">
        <v>1.0311836043099381</v>
      </c>
      <c r="AD66" s="75">
        <v>1.0298044538246858</v>
      </c>
      <c r="AE66" s="77">
        <v>1.028760177545081</v>
      </c>
      <c r="AF66" s="77">
        <v>1.0280170277920873</v>
      </c>
      <c r="AG66" s="77">
        <v>1.0274738218657968</v>
      </c>
      <c r="AH66" s="49">
        <v>1.027044610933993</v>
      </c>
      <c r="AI66" s="77">
        <v>1.0266903686472244</v>
      </c>
      <c r="AJ66" s="77">
        <v>1.0263752413718612</v>
      </c>
      <c r="AK66" s="77">
        <v>1.0261229225042476</v>
      </c>
      <c r="AL66" s="77">
        <v>1.0258780629901856</v>
      </c>
      <c r="AM66" s="49">
        <v>1.0256782588883884</v>
      </c>
      <c r="AN66" s="78">
        <v>1.0256782588883884</v>
      </c>
    </row>
    <row r="67" spans="12:40" x14ac:dyDescent="0.3">
      <c r="L67" s="75"/>
      <c r="M67" s="76">
        <v>0.90000000000000058</v>
      </c>
      <c r="N67" s="75">
        <v>1.3006537680127805</v>
      </c>
      <c r="O67" s="75">
        <v>1.2180780203166728</v>
      </c>
      <c r="P67" s="77">
        <v>1.1812594916794599</v>
      </c>
      <c r="Q67" s="77">
        <v>1.1593825059603884</v>
      </c>
      <c r="R67" s="77">
        <v>1.1337174618484684</v>
      </c>
      <c r="S67" s="49">
        <v>1.1184779799830706</v>
      </c>
      <c r="T67" s="75">
        <v>1.1079862593520429</v>
      </c>
      <c r="U67" s="77">
        <v>1.0972003044315144</v>
      </c>
      <c r="V67" s="77">
        <v>1.0856606483169247</v>
      </c>
      <c r="W67" s="77">
        <v>1.0759001760112485</v>
      </c>
      <c r="X67" s="49">
        <v>1.0673507886960001</v>
      </c>
      <c r="Y67" s="77">
        <v>1.0598042938445471</v>
      </c>
      <c r="Z67" s="77">
        <v>1.0533241692128361</v>
      </c>
      <c r="AA67" s="77">
        <v>1.0481645714431382</v>
      </c>
      <c r="AB67" s="77">
        <v>1.043855873340741</v>
      </c>
      <c r="AC67" s="77">
        <v>1.0403756937075741</v>
      </c>
      <c r="AD67" s="75">
        <v>1.0376952602651794</v>
      </c>
      <c r="AE67" s="77">
        <v>1.0356963051862182</v>
      </c>
      <c r="AF67" s="77">
        <v>1.034301490412018</v>
      </c>
      <c r="AG67" s="77">
        <v>1.0332139503583024</v>
      </c>
      <c r="AH67" s="49">
        <v>1.0323792368356206</v>
      </c>
      <c r="AI67" s="77">
        <v>1.031691185858139</v>
      </c>
      <c r="AJ67" s="77">
        <v>1.0310953391445232</v>
      </c>
      <c r="AK67" s="77">
        <v>1.0306058521445634</v>
      </c>
      <c r="AL67" s="77">
        <v>1.0301523310440857</v>
      </c>
      <c r="AM67" s="49">
        <v>1.0297739665693895</v>
      </c>
      <c r="AN67" s="78">
        <v>1.0297739665693895</v>
      </c>
    </row>
    <row r="68" spans="12:40" x14ac:dyDescent="0.3">
      <c r="L68" s="75"/>
      <c r="M68" s="76">
        <v>0.99000000000000066</v>
      </c>
      <c r="N68" s="75">
        <v>1.6115012962698207</v>
      </c>
      <c r="O68" s="75">
        <v>1.4182489970968046</v>
      </c>
      <c r="P68" s="77">
        <v>1.3375827692683564</v>
      </c>
      <c r="Q68" s="77">
        <v>1.2915629012338548</v>
      </c>
      <c r="R68" s="77">
        <v>1.2381187002282008</v>
      </c>
      <c r="S68" s="49">
        <v>1.2067162593579421</v>
      </c>
      <c r="T68" s="75">
        <v>1.1860884694101759</v>
      </c>
      <c r="U68" s="77">
        <v>1.1651984215404956</v>
      </c>
      <c r="V68" s="77">
        <v>1.142471108632495</v>
      </c>
      <c r="W68" s="77">
        <v>1.1232590257253554</v>
      </c>
      <c r="X68" s="49">
        <v>1.1070134255523358</v>
      </c>
      <c r="Y68" s="77">
        <v>1.0925372747719944</v>
      </c>
      <c r="Z68" s="77">
        <v>1.0804554565170859</v>
      </c>
      <c r="AA68" s="77">
        <v>1.0708306693410545</v>
      </c>
      <c r="AB68" s="77">
        <v>1.0628300834314803</v>
      </c>
      <c r="AC68" s="77">
        <v>1.0564396522993547</v>
      </c>
      <c r="AD68" s="75">
        <v>1.0515555529009766</v>
      </c>
      <c r="AE68" s="77">
        <v>1.0478084291907377</v>
      </c>
      <c r="AF68" s="77">
        <v>1.0451041268590597</v>
      </c>
      <c r="AG68" s="77">
        <v>1.0431246062223385</v>
      </c>
      <c r="AH68" s="49">
        <v>1.0415900724719054</v>
      </c>
      <c r="AI68" s="77">
        <v>1.0403184645785768</v>
      </c>
      <c r="AJ68" s="77">
        <v>1.0392577984619791</v>
      </c>
      <c r="AK68" s="77">
        <v>1.0383726715628037</v>
      </c>
      <c r="AL68" s="77">
        <v>1.0375093390942633</v>
      </c>
      <c r="AM68" s="49">
        <v>1.0368059289380531</v>
      </c>
      <c r="AN68" s="78">
        <v>1.0368059289380531</v>
      </c>
    </row>
    <row r="69" spans="12:40" x14ac:dyDescent="0.3">
      <c r="L69" s="79"/>
      <c r="M69" s="80">
        <v>0.999</v>
      </c>
      <c r="N69" s="79">
        <v>1.8836455536822674</v>
      </c>
      <c r="O69" s="79">
        <v>1.5872465322082825</v>
      </c>
      <c r="P69" s="81">
        <v>1.4638258844710859</v>
      </c>
      <c r="Q69" s="81">
        <v>1.3981917979236345</v>
      </c>
      <c r="R69" s="81">
        <v>1.3206081414333897</v>
      </c>
      <c r="S69" s="58">
        <v>1.2761187584171669</v>
      </c>
      <c r="T69" s="79">
        <v>1.2467659027101459</v>
      </c>
      <c r="U69" s="81">
        <v>1.2168500168601617</v>
      </c>
      <c r="V69" s="81">
        <v>1.1859598228814638</v>
      </c>
      <c r="W69" s="81">
        <v>1.1605937046216752</v>
      </c>
      <c r="X69" s="58">
        <v>1.1381327137709158</v>
      </c>
      <c r="Y69" s="81">
        <v>1.1176892723876399</v>
      </c>
      <c r="Z69" s="81">
        <v>1.1009146685019289</v>
      </c>
      <c r="AA69" s="81">
        <v>1.0879222976921568</v>
      </c>
      <c r="AB69" s="81">
        <v>1.0767164049626905</v>
      </c>
      <c r="AC69" s="81">
        <v>1.0683477047261913</v>
      </c>
      <c r="AD69" s="79">
        <v>1.0615752156002272</v>
      </c>
      <c r="AE69" s="81">
        <v>1.0567445420388881</v>
      </c>
      <c r="AF69" s="81">
        <v>1.0532351933475275</v>
      </c>
      <c r="AG69" s="81">
        <v>1.0505407706824306</v>
      </c>
      <c r="AH69" s="58">
        <v>1.0484186026907212</v>
      </c>
      <c r="AI69" s="81">
        <v>1.0467303337927556</v>
      </c>
      <c r="AJ69" s="81">
        <v>1.0452289246184434</v>
      </c>
      <c r="AK69" s="81">
        <v>1.0439686664105505</v>
      </c>
      <c r="AL69" s="81">
        <v>1.0428113364898823</v>
      </c>
      <c r="AM69" s="58">
        <v>1.0419163141151548</v>
      </c>
      <c r="AN69" s="82">
        <v>1.0419163141151548</v>
      </c>
    </row>
    <row r="70" spans="12:40" x14ac:dyDescent="0.3">
      <c r="L70" s="70"/>
      <c r="M70" s="71">
        <v>1E-3</v>
      </c>
      <c r="N70" s="70">
        <v>0.41056391224656374</v>
      </c>
      <c r="O70" s="70">
        <v>0.54019592617460277</v>
      </c>
      <c r="P70" s="72">
        <v>0.60941187830422627</v>
      </c>
      <c r="Q70" s="72">
        <v>0.65421274100070237</v>
      </c>
      <c r="R70" s="72">
        <v>0.71461754301697111</v>
      </c>
      <c r="S70" s="73">
        <v>0.75209883053228421</v>
      </c>
      <c r="T70" s="70">
        <v>0.77821605985988396</v>
      </c>
      <c r="U70" s="72">
        <v>0.80698431964300954</v>
      </c>
      <c r="V70" s="72">
        <v>0.83899873213032861</v>
      </c>
      <c r="W70" s="72">
        <v>0.86701033593473453</v>
      </c>
      <c r="X70" s="73">
        <v>0.8926209843520605</v>
      </c>
      <c r="Y70" s="72">
        <v>0.91532005258458649</v>
      </c>
      <c r="Z70" s="72">
        <v>0.93610838109730132</v>
      </c>
      <c r="AA70" s="72">
        <v>0.95223041787503715</v>
      </c>
      <c r="AB70" s="72">
        <v>0.96644493714619184</v>
      </c>
      <c r="AC70" s="72">
        <v>0.97752942073870674</v>
      </c>
      <c r="AD70" s="70">
        <v>0.98613584139622534</v>
      </c>
      <c r="AE70" s="72">
        <v>0.99310220090564316</v>
      </c>
      <c r="AF70" s="72">
        <v>0.99781729395346885</v>
      </c>
      <c r="AG70" s="72">
        <v>1.0012577941459351</v>
      </c>
      <c r="AH70" s="73">
        <v>1.0043430634274348</v>
      </c>
      <c r="AI70" s="72">
        <v>1.0067296578105178</v>
      </c>
      <c r="AJ70" s="72">
        <v>1.0086391299604542</v>
      </c>
      <c r="AK70" s="72">
        <v>1.0103182947196443</v>
      </c>
      <c r="AL70" s="72">
        <v>1.0118781856034238</v>
      </c>
      <c r="AM70" s="73">
        <v>1.0131215604243007</v>
      </c>
      <c r="AN70" s="74">
        <v>1.0131215604243007</v>
      </c>
    </row>
    <row r="71" spans="12:40" x14ac:dyDescent="0.3">
      <c r="L71" s="75"/>
      <c r="M71" s="76">
        <v>0.01</v>
      </c>
      <c r="N71" s="75">
        <v>0.51007761414336861</v>
      </c>
      <c r="O71" s="75">
        <v>0.6315556599631893</v>
      </c>
      <c r="P71" s="77">
        <v>0.69333832813424501</v>
      </c>
      <c r="Q71" s="77">
        <v>0.73355554088717212</v>
      </c>
      <c r="R71" s="77">
        <v>0.78294568040069201</v>
      </c>
      <c r="S71" s="49">
        <v>0.81423686049285759</v>
      </c>
      <c r="T71" s="75">
        <v>0.83600015363777302</v>
      </c>
      <c r="U71" s="77">
        <v>0.85912919001077526</v>
      </c>
      <c r="V71" s="77">
        <v>0.88482413582935027</v>
      </c>
      <c r="W71" s="77">
        <v>0.90742786368868233</v>
      </c>
      <c r="X71" s="49">
        <v>0.92731645431410448</v>
      </c>
      <c r="Y71" s="77">
        <v>0.9451335398160372</v>
      </c>
      <c r="Z71" s="77">
        <v>0.96103692595144719</v>
      </c>
      <c r="AA71" s="77">
        <v>0.97377608998357434</v>
      </c>
      <c r="AB71" s="77">
        <v>0.98450733389148881</v>
      </c>
      <c r="AC71" s="77">
        <v>0.99324616987459013</v>
      </c>
      <c r="AD71" s="75">
        <v>1.0000531097109744</v>
      </c>
      <c r="AE71" s="77">
        <v>1.0051585338284383</v>
      </c>
      <c r="AF71" s="77">
        <v>1.0087746012580878</v>
      </c>
      <c r="AG71" s="77">
        <v>1.0115301730572297</v>
      </c>
      <c r="AH71" s="49">
        <v>1.013752676289817</v>
      </c>
      <c r="AI71" s="77">
        <v>1.0155788098502556</v>
      </c>
      <c r="AJ71" s="77">
        <v>1.0169685180456844</v>
      </c>
      <c r="AK71" s="77">
        <v>1.0182607892896711</v>
      </c>
      <c r="AL71" s="77">
        <v>1.0194208168702865</v>
      </c>
      <c r="AM71" s="49">
        <v>1.0204192338335176</v>
      </c>
      <c r="AN71" s="78">
        <v>1.0204192338335176</v>
      </c>
    </row>
    <row r="72" spans="12:40" x14ac:dyDescent="0.3">
      <c r="L72" s="75"/>
      <c r="M72" s="76">
        <v>9.9999999999999992E-2</v>
      </c>
      <c r="N72" s="75">
        <v>0.68988693161502379</v>
      </c>
      <c r="O72" s="75">
        <v>0.78334685421246908</v>
      </c>
      <c r="P72" s="77">
        <v>0.82772912754299577</v>
      </c>
      <c r="Q72" s="77">
        <v>0.85468981905735386</v>
      </c>
      <c r="R72" s="77">
        <v>0.8875963363358701</v>
      </c>
      <c r="S72" s="49">
        <v>0.90754865979533783</v>
      </c>
      <c r="T72" s="75">
        <v>0.92126105819063531</v>
      </c>
      <c r="U72" s="77">
        <v>0.93582987449663002</v>
      </c>
      <c r="V72" s="77">
        <v>0.95167781399065277</v>
      </c>
      <c r="W72" s="77">
        <v>0.96517089262956468</v>
      </c>
      <c r="X72" s="49">
        <v>0.97706297068792869</v>
      </c>
      <c r="Y72" s="77">
        <v>0.98765151464703183</v>
      </c>
      <c r="Z72" s="77">
        <v>0.99680849176235453</v>
      </c>
      <c r="AA72" s="77">
        <v>1.0041164339047155</v>
      </c>
      <c r="AB72" s="77">
        <v>1.0102014758070312</v>
      </c>
      <c r="AC72" s="77">
        <v>1.0150875442534608</v>
      </c>
      <c r="AD72" s="75">
        <v>1.0189554951721187</v>
      </c>
      <c r="AE72" s="77">
        <v>1.021892879618914</v>
      </c>
      <c r="AF72" s="77">
        <v>1.0239400486896497</v>
      </c>
      <c r="AG72" s="77">
        <v>1.0254949781315126</v>
      </c>
      <c r="AH72" s="49">
        <v>1.0266923985030894</v>
      </c>
      <c r="AI72" s="77">
        <v>1.027695914397484</v>
      </c>
      <c r="AJ72" s="77">
        <v>1.0285323211831017</v>
      </c>
      <c r="AK72" s="77">
        <v>1.0292402826727123</v>
      </c>
      <c r="AL72" s="77">
        <v>1.0298745400538107</v>
      </c>
      <c r="AM72" s="49">
        <v>1.0304481068633662</v>
      </c>
      <c r="AN72" s="78">
        <v>1.0304481068633662</v>
      </c>
    </row>
    <row r="73" spans="12:40" x14ac:dyDescent="0.3">
      <c r="L73" s="75"/>
      <c r="M73" s="76">
        <v>0.25000000000000006</v>
      </c>
      <c r="N73" s="75">
        <v>0.8225749121300906</v>
      </c>
      <c r="O73" s="75">
        <v>0.88787643081746881</v>
      </c>
      <c r="P73" s="77">
        <v>0.91720503120541674</v>
      </c>
      <c r="Q73" s="77">
        <v>0.93402066100649928</v>
      </c>
      <c r="R73" s="77">
        <v>0.95463627673744189</v>
      </c>
      <c r="S73" s="49">
        <v>0.9668134669065328</v>
      </c>
      <c r="T73" s="75">
        <v>0.97497851570283089</v>
      </c>
      <c r="U73" s="77">
        <v>0.98335552463462905</v>
      </c>
      <c r="V73" s="77">
        <v>0.99258706481624959</v>
      </c>
      <c r="W73" s="77">
        <v>1.0003562692391839</v>
      </c>
      <c r="X73" s="49">
        <v>1.0070660787418837</v>
      </c>
      <c r="Y73" s="77">
        <v>1.0129615592582255</v>
      </c>
      <c r="Z73" s="77">
        <v>1.0181080071828448</v>
      </c>
      <c r="AA73" s="77">
        <v>1.0220919803451589</v>
      </c>
      <c r="AB73" s="77">
        <v>1.0254003746395026</v>
      </c>
      <c r="AC73" s="77">
        <v>1.0280549283471001</v>
      </c>
      <c r="AD73" s="75">
        <v>1.0301297436572023</v>
      </c>
      <c r="AE73" s="77">
        <v>1.0317138477416834</v>
      </c>
      <c r="AF73" s="77">
        <v>1.0328567230447063</v>
      </c>
      <c r="AG73" s="77">
        <v>1.0336728746729467</v>
      </c>
      <c r="AH73" s="49">
        <v>1.0343380014790378</v>
      </c>
      <c r="AI73" s="77">
        <v>1.0348472882768029</v>
      </c>
      <c r="AJ73" s="77">
        <v>1.0352920864331798</v>
      </c>
      <c r="AK73" s="77">
        <v>1.0356870288421984</v>
      </c>
      <c r="AL73" s="77">
        <v>1.0360321293074799</v>
      </c>
      <c r="AM73" s="49">
        <v>1.0363139991009092</v>
      </c>
      <c r="AN73" s="78">
        <v>1.0363139991009092</v>
      </c>
    </row>
    <row r="74" spans="12:40" x14ac:dyDescent="0.3">
      <c r="L74" s="75">
        <f>M29</f>
        <v>1.45</v>
      </c>
      <c r="M74" s="76">
        <v>0.50000000000000022</v>
      </c>
      <c r="N74" s="75">
        <v>1.0000762451411984</v>
      </c>
      <c r="O74" s="75">
        <v>1.0206962304070042</v>
      </c>
      <c r="P74" s="77">
        <v>1.0279563714501241</v>
      </c>
      <c r="Q74" s="77">
        <v>1.0315949950842311</v>
      </c>
      <c r="R74" s="77">
        <v>1.0350959588119726</v>
      </c>
      <c r="S74" s="49">
        <v>1.0371365178268244</v>
      </c>
      <c r="T74" s="75">
        <v>1.0382444538711608</v>
      </c>
      <c r="U74" s="77">
        <v>1.0393654742703444</v>
      </c>
      <c r="V74" s="77">
        <v>1.0403016219233723</v>
      </c>
      <c r="W74" s="77">
        <v>1.0410866959020266</v>
      </c>
      <c r="X74" s="49">
        <v>1.0415989092452564</v>
      </c>
      <c r="Y74" s="77">
        <v>1.0420060542331049</v>
      </c>
      <c r="Z74" s="77">
        <v>1.0422932238729765</v>
      </c>
      <c r="AA74" s="77">
        <v>1.0424765227829389</v>
      </c>
      <c r="AB74" s="77">
        <v>1.0425657526262024</v>
      </c>
      <c r="AC74" s="77">
        <v>1.042680408888419</v>
      </c>
      <c r="AD74" s="75">
        <v>1.042751520562784</v>
      </c>
      <c r="AE74" s="77">
        <v>1.0428003822726279</v>
      </c>
      <c r="AF74" s="77">
        <v>1.0428093656275856</v>
      </c>
      <c r="AG74" s="77">
        <v>1.0428285755759272</v>
      </c>
      <c r="AH74" s="49">
        <v>1.0428519974318036</v>
      </c>
      <c r="AI74" s="77">
        <v>1.0428712376384235</v>
      </c>
      <c r="AJ74" s="77">
        <v>1.0428817332182767</v>
      </c>
      <c r="AK74" s="77">
        <v>1.0428817908800925</v>
      </c>
      <c r="AL74" s="77">
        <v>1.0428942631793054</v>
      </c>
      <c r="AM74" s="49">
        <v>1.0428971350068024</v>
      </c>
      <c r="AN74" s="78">
        <v>1.0428971350068024</v>
      </c>
    </row>
    <row r="75" spans="12:40" x14ac:dyDescent="0.3">
      <c r="L75" s="75"/>
      <c r="M75" s="76">
        <v>0.75000000000000044</v>
      </c>
      <c r="N75" s="75">
        <v>1.215991755970484</v>
      </c>
      <c r="O75" s="75">
        <v>1.1736384265400752</v>
      </c>
      <c r="P75" s="77">
        <v>1.1524669170068556</v>
      </c>
      <c r="Q75" s="77">
        <v>1.1390005563896604</v>
      </c>
      <c r="R75" s="77">
        <v>1.122825509212003</v>
      </c>
      <c r="S75" s="49">
        <v>1.1130187872645048</v>
      </c>
      <c r="T75" s="75">
        <v>1.1057682753386671</v>
      </c>
      <c r="U75" s="77">
        <v>1.0983947634792999</v>
      </c>
      <c r="V75" s="77">
        <v>1.0903508537694908</v>
      </c>
      <c r="W75" s="77">
        <v>1.0834458539093061</v>
      </c>
      <c r="X75" s="49">
        <v>1.077471939327296</v>
      </c>
      <c r="Y75" s="77">
        <v>1.0718460857422305</v>
      </c>
      <c r="Z75" s="77">
        <v>1.0671489936060252</v>
      </c>
      <c r="AA75" s="77">
        <v>1.0633408953270693</v>
      </c>
      <c r="AB75" s="77">
        <v>1.060128698623815</v>
      </c>
      <c r="AC75" s="77">
        <v>1.0575202622590953</v>
      </c>
      <c r="AD75" s="75">
        <v>1.0555060490512047</v>
      </c>
      <c r="AE75" s="77">
        <v>1.0539922442809928</v>
      </c>
      <c r="AF75" s="77">
        <v>1.0529127625462178</v>
      </c>
      <c r="AG75" s="77">
        <v>1.0521151897454022</v>
      </c>
      <c r="AH75" s="49">
        <v>1.0514926220104297</v>
      </c>
      <c r="AI75" s="77">
        <v>1.0509749756873668</v>
      </c>
      <c r="AJ75" s="77">
        <v>1.0505155841158635</v>
      </c>
      <c r="AK75" s="77">
        <v>1.0501440372061306</v>
      </c>
      <c r="AL75" s="77">
        <v>1.049792736913576</v>
      </c>
      <c r="AM75" s="49">
        <v>1.049496978672529</v>
      </c>
      <c r="AN75" s="78">
        <v>1.049496978672529</v>
      </c>
    </row>
    <row r="76" spans="12:40" x14ac:dyDescent="0.3">
      <c r="L76" s="75"/>
      <c r="M76" s="76">
        <v>0.90000000000000058</v>
      </c>
      <c r="N76" s="75">
        <v>1.4510328141810587</v>
      </c>
      <c r="O76" s="75">
        <v>1.3319645001330356</v>
      </c>
      <c r="P76" s="77">
        <v>1.2779941547308886</v>
      </c>
      <c r="Q76" s="77">
        <v>1.2460614527812957</v>
      </c>
      <c r="R76" s="77">
        <v>1.208395946823748</v>
      </c>
      <c r="S76" s="49">
        <v>1.1859617378361682</v>
      </c>
      <c r="T76" s="75">
        <v>1.1703378199968832</v>
      </c>
      <c r="U76" s="77">
        <v>1.1545567402101755</v>
      </c>
      <c r="V76" s="77">
        <v>1.1376212077536223</v>
      </c>
      <c r="W76" s="77">
        <v>1.1231998146872215</v>
      </c>
      <c r="X76" s="49">
        <v>1.110645353774383</v>
      </c>
      <c r="Y76" s="77">
        <v>1.0995273109715058</v>
      </c>
      <c r="Z76" s="77">
        <v>1.090040662704834</v>
      </c>
      <c r="AA76" s="77">
        <v>1.0824632814211599</v>
      </c>
      <c r="AB76" s="77">
        <v>1.0761543124068478</v>
      </c>
      <c r="AC76" s="77">
        <v>1.0710620242393245</v>
      </c>
      <c r="AD76" s="75">
        <v>1.0670875117944174</v>
      </c>
      <c r="AE76" s="77">
        <v>1.0641905505683664</v>
      </c>
      <c r="AF76" s="77">
        <v>1.0621299560696122</v>
      </c>
      <c r="AG76" s="77">
        <v>1.0605381295429335</v>
      </c>
      <c r="AH76" s="49">
        <v>1.0593171662303651</v>
      </c>
      <c r="AI76" s="77">
        <v>1.058311421473106</v>
      </c>
      <c r="AJ76" s="77">
        <v>1.0574344658328509</v>
      </c>
      <c r="AK76" s="77">
        <v>1.0567255140187939</v>
      </c>
      <c r="AL76" s="77">
        <v>1.0560610187901049</v>
      </c>
      <c r="AM76" s="49">
        <v>1.0555035080970789</v>
      </c>
      <c r="AN76" s="78">
        <v>1.0555035080970789</v>
      </c>
    </row>
    <row r="77" spans="12:40" x14ac:dyDescent="0.3">
      <c r="L77" s="75"/>
      <c r="M77" s="76">
        <v>0.99000000000000066</v>
      </c>
      <c r="N77" s="75">
        <v>1.9655434753171701</v>
      </c>
      <c r="O77" s="75">
        <v>1.6544167274804924</v>
      </c>
      <c r="P77" s="77">
        <v>1.5264793621039905</v>
      </c>
      <c r="Q77" s="77">
        <v>1.4545985828971602</v>
      </c>
      <c r="R77" s="77">
        <v>1.3709447089052751</v>
      </c>
      <c r="S77" s="49">
        <v>1.3222668641057678</v>
      </c>
      <c r="T77" s="75">
        <v>1.2906137697665587</v>
      </c>
      <c r="U77" s="77">
        <v>1.2585273471095433</v>
      </c>
      <c r="V77" s="77">
        <v>1.2237697196539483</v>
      </c>
      <c r="W77" s="77">
        <v>1.1950143379583902</v>
      </c>
      <c r="X77" s="49">
        <v>1.1702115805497779</v>
      </c>
      <c r="Y77" s="77">
        <v>1.1486228992741079</v>
      </c>
      <c r="Z77" s="77">
        <v>1.1305241989319117</v>
      </c>
      <c r="AA77" s="77">
        <v>1.1161682752733668</v>
      </c>
      <c r="AB77" s="77">
        <v>1.1043391478912574</v>
      </c>
      <c r="AC77" s="77">
        <v>1.0948129700529605</v>
      </c>
      <c r="AD77" s="75">
        <v>1.0875736659813426</v>
      </c>
      <c r="AE77" s="77">
        <v>1.0820754368934054</v>
      </c>
      <c r="AF77" s="77">
        <v>1.0781122048729592</v>
      </c>
      <c r="AG77" s="77">
        <v>1.0751229562033289</v>
      </c>
      <c r="AH77" s="49">
        <v>1.0729091181415633</v>
      </c>
      <c r="AI77" s="77">
        <v>1.0710021102204659</v>
      </c>
      <c r="AJ77" s="77">
        <v>1.0694609173533627</v>
      </c>
      <c r="AK77" s="77">
        <v>1.0681358436220014</v>
      </c>
      <c r="AL77" s="77">
        <v>1.066878870988575</v>
      </c>
      <c r="AM77" s="49">
        <v>1.0658427767144945</v>
      </c>
      <c r="AN77" s="78">
        <v>1.0658427767144945</v>
      </c>
    </row>
    <row r="78" spans="12:40" x14ac:dyDescent="0.3">
      <c r="L78" s="79"/>
      <c r="M78" s="80">
        <v>0.999</v>
      </c>
      <c r="N78" s="79">
        <v>2.4516433321384374</v>
      </c>
      <c r="O78" s="79">
        <v>1.9456214856908607</v>
      </c>
      <c r="P78" s="81">
        <v>1.7381031004361616</v>
      </c>
      <c r="Q78" s="81">
        <v>1.6306140145968162</v>
      </c>
      <c r="R78" s="81">
        <v>1.5040930603254412</v>
      </c>
      <c r="S78" s="58">
        <v>1.4336300075019117</v>
      </c>
      <c r="T78" s="79">
        <v>1.3863331136186263</v>
      </c>
      <c r="U78" s="81">
        <v>1.3394097931466789</v>
      </c>
      <c r="V78" s="81">
        <v>1.2919348008290974</v>
      </c>
      <c r="W78" s="81">
        <v>1.2519247278874304</v>
      </c>
      <c r="X78" s="58">
        <v>1.2175682504161629</v>
      </c>
      <c r="Y78" s="81">
        <v>1.1865297590364703</v>
      </c>
      <c r="Z78" s="81">
        <v>1.1614080105288971</v>
      </c>
      <c r="AA78" s="81">
        <v>1.1417306880887701</v>
      </c>
      <c r="AB78" s="81">
        <v>1.1251984652650224</v>
      </c>
      <c r="AC78" s="81">
        <v>1.1123477356618807</v>
      </c>
      <c r="AD78" s="79">
        <v>1.1024944129954803</v>
      </c>
      <c r="AE78" s="81">
        <v>1.0951895387841388</v>
      </c>
      <c r="AF78" s="81">
        <v>1.0901132783430241</v>
      </c>
      <c r="AG78" s="81">
        <v>1.0861908982926527</v>
      </c>
      <c r="AH78" s="58">
        <v>1.0829727623892202</v>
      </c>
      <c r="AI78" s="81">
        <v>1.080511794525306</v>
      </c>
      <c r="AJ78" s="81">
        <v>1.0782620378375767</v>
      </c>
      <c r="AK78" s="81">
        <v>1.076442892609252</v>
      </c>
      <c r="AL78" s="81">
        <v>1.0747419432438776</v>
      </c>
      <c r="AM78" s="58">
        <v>1.0733830898313139</v>
      </c>
      <c r="AN78" s="82">
        <v>1.0733830898313139</v>
      </c>
    </row>
    <row r="79" spans="12:40" x14ac:dyDescent="0.3">
      <c r="L79" s="70"/>
      <c r="M79" s="71">
        <v>1E-3</v>
      </c>
      <c r="N79" s="70">
        <v>0.28045992486224236</v>
      </c>
      <c r="O79" s="70">
        <v>0.41738902111068904</v>
      </c>
      <c r="P79" s="72">
        <v>0.49801622434968607</v>
      </c>
      <c r="Q79" s="72">
        <v>0.5515114386621276</v>
      </c>
      <c r="R79" s="72">
        <v>0.62819818487743817</v>
      </c>
      <c r="S79" s="73">
        <v>0.67675855165494669</v>
      </c>
      <c r="T79" s="70">
        <v>0.71096381367141648</v>
      </c>
      <c r="U79" s="72">
        <v>0.74906841268307967</v>
      </c>
      <c r="V79" s="72">
        <v>0.79355704758219081</v>
      </c>
      <c r="W79" s="72">
        <v>0.83203807415584696</v>
      </c>
      <c r="X79" s="73">
        <v>0.86810194441298794</v>
      </c>
      <c r="Y79" s="72">
        <v>0.90026544349302207</v>
      </c>
      <c r="Z79" s="72">
        <v>0.93040367174684591</v>
      </c>
      <c r="AA79" s="72">
        <v>0.95397585284834774</v>
      </c>
      <c r="AB79" s="72">
        <v>0.97494585966116376</v>
      </c>
      <c r="AC79" s="72">
        <v>0.991262211265871</v>
      </c>
      <c r="AD79" s="70">
        <v>1.0040929953793836</v>
      </c>
      <c r="AE79" s="72">
        <v>1.0143382626650497</v>
      </c>
      <c r="AF79" s="72">
        <v>1.0215083847525848</v>
      </c>
      <c r="AG79" s="72">
        <v>1.0266908295692962</v>
      </c>
      <c r="AH79" s="73">
        <v>1.0311232315021439</v>
      </c>
      <c r="AI79" s="72">
        <v>1.0347010048196799</v>
      </c>
      <c r="AJ79" s="72">
        <v>1.0376420640371005</v>
      </c>
      <c r="AK79" s="72">
        <v>1.0401610539232524</v>
      </c>
      <c r="AL79" s="72">
        <v>1.0425317486934143</v>
      </c>
      <c r="AM79" s="73">
        <v>1.0443453671085112</v>
      </c>
      <c r="AN79" s="74">
        <v>1.0443453671085112</v>
      </c>
    </row>
    <row r="80" spans="12:40" x14ac:dyDescent="0.3">
      <c r="L80" s="75"/>
      <c r="M80" s="76">
        <v>0.01</v>
      </c>
      <c r="N80" s="75">
        <v>0.3823637020816501</v>
      </c>
      <c r="O80" s="75">
        <v>0.52285346326234095</v>
      </c>
      <c r="P80" s="77">
        <v>0.59937767300755085</v>
      </c>
      <c r="Q80" s="77">
        <v>0.65085027880898505</v>
      </c>
      <c r="R80" s="77">
        <v>0.71624733293103016</v>
      </c>
      <c r="S80" s="49">
        <v>0.75834329794111022</v>
      </c>
      <c r="T80" s="75">
        <v>0.78821163468748245</v>
      </c>
      <c r="U80" s="77">
        <v>0.82037688254782604</v>
      </c>
      <c r="V80" s="77">
        <v>0.85651018835077375</v>
      </c>
      <c r="W80" s="77">
        <v>0.88871796013607063</v>
      </c>
      <c r="X80" s="49">
        <v>0.91739254401031411</v>
      </c>
      <c r="Y80" s="77">
        <v>0.9434284411897822</v>
      </c>
      <c r="Z80" s="77">
        <v>0.96671032106030197</v>
      </c>
      <c r="AA80" s="77">
        <v>0.98561762939398267</v>
      </c>
      <c r="AB80" s="77">
        <v>1.0015430970836936</v>
      </c>
      <c r="AC80" s="77">
        <v>1.0144567808842251</v>
      </c>
      <c r="AD80" s="75">
        <v>1.0246517671041637</v>
      </c>
      <c r="AE80" s="77">
        <v>1.0323284106178083</v>
      </c>
      <c r="AF80" s="77">
        <v>1.0378191372714902</v>
      </c>
      <c r="AG80" s="77">
        <v>1.0419018708467087</v>
      </c>
      <c r="AH80" s="49">
        <v>1.0452531310121922</v>
      </c>
      <c r="AI80" s="77">
        <v>1.0479949727338955</v>
      </c>
      <c r="AJ80" s="77">
        <v>1.0501388648814858</v>
      </c>
      <c r="AK80" s="77">
        <v>1.0520782651186169</v>
      </c>
      <c r="AL80" s="77">
        <v>1.0538032550277017</v>
      </c>
      <c r="AM80" s="49">
        <v>1.0553423444796279</v>
      </c>
      <c r="AN80" s="78">
        <v>1.0553423444796279</v>
      </c>
    </row>
    <row r="81" spans="12:40" x14ac:dyDescent="0.3">
      <c r="L81" s="75"/>
      <c r="M81" s="76">
        <v>9.9999999999999992E-2</v>
      </c>
      <c r="N81" s="75">
        <v>0.58851761601223052</v>
      </c>
      <c r="O81" s="75">
        <v>0.71180455610309745</v>
      </c>
      <c r="P81" s="77">
        <v>0.77311317501734611</v>
      </c>
      <c r="Q81" s="77">
        <v>0.81124454175442628</v>
      </c>
      <c r="R81" s="77">
        <v>0.85815062067827674</v>
      </c>
      <c r="S81" s="49">
        <v>0.88702804446984473</v>
      </c>
      <c r="T81" s="75">
        <v>0.9072251720629898</v>
      </c>
      <c r="U81" s="77">
        <v>0.92857038866722841</v>
      </c>
      <c r="V81" s="77">
        <v>0.9519792865566159</v>
      </c>
      <c r="W81" s="77">
        <v>0.97211740397090407</v>
      </c>
      <c r="X81" s="49">
        <v>0.98980192660710764</v>
      </c>
      <c r="Y81" s="77">
        <v>1.005745316447795</v>
      </c>
      <c r="Z81" s="77">
        <v>1.0195812544453773</v>
      </c>
      <c r="AA81" s="77">
        <v>1.0305326974646518</v>
      </c>
      <c r="AB81" s="77">
        <v>1.0397628925057016</v>
      </c>
      <c r="AC81" s="77">
        <v>1.0471558998365589</v>
      </c>
      <c r="AD81" s="75">
        <v>1.0530395788494222</v>
      </c>
      <c r="AE81" s="77">
        <v>1.057485024140115</v>
      </c>
      <c r="AF81" s="77">
        <v>1.0606028996790979</v>
      </c>
      <c r="AG81" s="77">
        <v>1.0629682892800587</v>
      </c>
      <c r="AH81" s="49">
        <v>1.0647838547121302</v>
      </c>
      <c r="AI81" s="77">
        <v>1.0662975555704131</v>
      </c>
      <c r="AJ81" s="77">
        <v>1.0675809356533768</v>
      </c>
      <c r="AK81" s="77">
        <v>1.0686604313535992</v>
      </c>
      <c r="AL81" s="77">
        <v>1.0696326351933609</v>
      </c>
      <c r="AM81" s="49">
        <v>1.0704806087453698</v>
      </c>
      <c r="AN81" s="78">
        <v>1.0704806087453698</v>
      </c>
    </row>
    <row r="82" spans="12:40" x14ac:dyDescent="0.3">
      <c r="L82" s="75"/>
      <c r="M82" s="76">
        <v>0.25000000000000006</v>
      </c>
      <c r="N82" s="75">
        <v>0.7565932352342053</v>
      </c>
      <c r="O82" s="75">
        <v>0.85245509197112967</v>
      </c>
      <c r="P82" s="77">
        <v>0.89630058529681134</v>
      </c>
      <c r="Q82" s="77">
        <v>0.9219896580750081</v>
      </c>
      <c r="R82" s="77">
        <v>0.953616738358121</v>
      </c>
      <c r="S82" s="49">
        <v>0.97217448104864967</v>
      </c>
      <c r="T82" s="75">
        <v>0.98473189456854349</v>
      </c>
      <c r="U82" s="77">
        <v>0.99777416651587436</v>
      </c>
      <c r="V82" s="77">
        <v>1.011989053251352</v>
      </c>
      <c r="W82" s="77">
        <v>1.0239821927586505</v>
      </c>
      <c r="X82" s="49">
        <v>1.0343768694780284</v>
      </c>
      <c r="Y82" s="77">
        <v>1.0434608789150375</v>
      </c>
      <c r="Z82" s="77">
        <v>1.0514238660897266</v>
      </c>
      <c r="AA82" s="77">
        <v>1.0575390654636083</v>
      </c>
      <c r="AB82" s="77">
        <v>1.0626392151285113</v>
      </c>
      <c r="AC82" s="77">
        <v>1.066716213945855</v>
      </c>
      <c r="AD82" s="75">
        <v>1.0699144453007969</v>
      </c>
      <c r="AE82" s="77">
        <v>1.0723569823969232</v>
      </c>
      <c r="AF82" s="77">
        <v>1.0741073288504785</v>
      </c>
      <c r="AG82" s="77">
        <v>1.0753423570775786</v>
      </c>
      <c r="AH82" s="49">
        <v>1.0763744644541962</v>
      </c>
      <c r="AI82" s="77">
        <v>1.077135201185879</v>
      </c>
      <c r="AJ82" s="77">
        <v>1.077822764558521</v>
      </c>
      <c r="AK82" s="77">
        <v>1.0784184182432279</v>
      </c>
      <c r="AL82" s="77">
        <v>1.0789589099023598</v>
      </c>
      <c r="AM82" s="49">
        <v>1.0793978891880425</v>
      </c>
      <c r="AN82" s="78">
        <v>1.0793978891880425</v>
      </c>
    </row>
    <row r="83" spans="12:40" x14ac:dyDescent="0.3">
      <c r="L83" s="75">
        <f>M30</f>
        <v>1.7</v>
      </c>
      <c r="M83" s="76">
        <v>0.50000000000000022</v>
      </c>
      <c r="N83" s="75">
        <v>1.0001088871218373</v>
      </c>
      <c r="O83" s="75">
        <v>1.0415810681935529</v>
      </c>
      <c r="P83" s="77">
        <v>1.0566175647715896</v>
      </c>
      <c r="Q83" s="77">
        <v>1.0643863826105726</v>
      </c>
      <c r="R83" s="77">
        <v>1.0721229777578953</v>
      </c>
      <c r="S83" s="49">
        <v>1.0764283509391306</v>
      </c>
      <c r="T83" s="75">
        <v>1.0789507818285273</v>
      </c>
      <c r="U83" s="77">
        <v>1.0813458698708671</v>
      </c>
      <c r="V83" s="77">
        <v>1.0835707719955316</v>
      </c>
      <c r="W83" s="77">
        <v>1.0853257866257102</v>
      </c>
      <c r="X83" s="49">
        <v>1.0865167920186438</v>
      </c>
      <c r="Y83" s="77">
        <v>1.0874100698381315</v>
      </c>
      <c r="Z83" s="77">
        <v>1.088037450538401</v>
      </c>
      <c r="AA83" s="77">
        <v>1.0884537664815688</v>
      </c>
      <c r="AB83" s="77">
        <v>1.0887181061856683</v>
      </c>
      <c r="AC83" s="77">
        <v>1.0889327599600396</v>
      </c>
      <c r="AD83" s="75">
        <v>1.0890825293328188</v>
      </c>
      <c r="AE83" s="77">
        <v>1.0891967654500494</v>
      </c>
      <c r="AF83" s="77">
        <v>1.0892269684769897</v>
      </c>
      <c r="AG83" s="77">
        <v>1.089295628994619</v>
      </c>
      <c r="AH83" s="49">
        <v>1.0893290946946879</v>
      </c>
      <c r="AI83" s="77">
        <v>1.0893655199212575</v>
      </c>
      <c r="AJ83" s="77">
        <v>1.0893908457557644</v>
      </c>
      <c r="AK83" s="77">
        <v>1.089392477249518</v>
      </c>
      <c r="AL83" s="77">
        <v>1.0894080104629114</v>
      </c>
      <c r="AM83" s="49">
        <v>1.0894193338377816</v>
      </c>
      <c r="AN83" s="78">
        <v>1.0894193338377816</v>
      </c>
    </row>
    <row r="84" spans="12:40" x14ac:dyDescent="0.3">
      <c r="L84" s="75"/>
      <c r="M84" s="76">
        <v>0.75000000000000044</v>
      </c>
      <c r="N84" s="75">
        <v>1.3221753410855583</v>
      </c>
      <c r="O84" s="75">
        <v>1.2733184858369013</v>
      </c>
      <c r="P84" s="77">
        <v>1.246316749811424</v>
      </c>
      <c r="Q84" s="77">
        <v>1.2285778962458083</v>
      </c>
      <c r="R84" s="77">
        <v>1.2066042569867377</v>
      </c>
      <c r="S84" s="49">
        <v>1.1929226312674714</v>
      </c>
      <c r="T84" s="75">
        <v>1.1827533454634458</v>
      </c>
      <c r="U84" s="77">
        <v>1.1721719884829045</v>
      </c>
      <c r="V84" s="77">
        <v>1.160435872442944</v>
      </c>
      <c r="W84" s="77">
        <v>1.1503142779982554</v>
      </c>
      <c r="X84" s="49">
        <v>1.1414260708454174</v>
      </c>
      <c r="Y84" s="77">
        <v>1.1331771015276288</v>
      </c>
      <c r="Z84" s="77">
        <v>1.126124959853716</v>
      </c>
      <c r="AA84" s="77">
        <v>1.1204367405410118</v>
      </c>
      <c r="AB84" s="77">
        <v>1.1155799765343377</v>
      </c>
      <c r="AC84" s="77">
        <v>1.1116765074059451</v>
      </c>
      <c r="AD84" s="75">
        <v>1.1086178512310165</v>
      </c>
      <c r="AE84" s="77">
        <v>1.1063242466160355</v>
      </c>
      <c r="AF84" s="77">
        <v>1.1046708549861348</v>
      </c>
      <c r="AG84" s="77">
        <v>1.1034995343803193</v>
      </c>
      <c r="AH84" s="49">
        <v>1.1025297730010086</v>
      </c>
      <c r="AI84" s="77">
        <v>1.1017511453007809</v>
      </c>
      <c r="AJ84" s="77">
        <v>1.1010532685681882</v>
      </c>
      <c r="AK84" s="77">
        <v>1.100492945522537</v>
      </c>
      <c r="AL84" s="77">
        <v>1.0999579552371714</v>
      </c>
      <c r="AM84" s="49">
        <v>1.0995063924930621</v>
      </c>
      <c r="AN84" s="78">
        <v>1.0995063924930621</v>
      </c>
    </row>
    <row r="85" spans="12:40" x14ac:dyDescent="0.3">
      <c r="L85" s="75"/>
      <c r="M85" s="76">
        <v>0.90000000000000058</v>
      </c>
      <c r="N85" s="75">
        <v>1.7017295239036305</v>
      </c>
      <c r="O85" s="75">
        <v>1.5286316610456727</v>
      </c>
      <c r="P85" s="77">
        <v>1.4484598189437263</v>
      </c>
      <c r="Q85" s="77">
        <v>1.4003243899993481</v>
      </c>
      <c r="R85" s="77">
        <v>1.3428860456241549</v>
      </c>
      <c r="S85" s="49">
        <v>1.3088656826046867</v>
      </c>
      <c r="T85" s="75">
        <v>1.2848116087134858</v>
      </c>
      <c r="U85" s="77">
        <v>1.2607323302416427</v>
      </c>
      <c r="V85" s="77">
        <v>1.2347190596645525</v>
      </c>
      <c r="W85" s="77">
        <v>1.2125364288385954</v>
      </c>
      <c r="X85" s="49">
        <v>1.1932872650052597</v>
      </c>
      <c r="Y85" s="77">
        <v>1.1761030642579349</v>
      </c>
      <c r="Z85" s="77">
        <v>1.16158326678991</v>
      </c>
      <c r="AA85" s="77">
        <v>1.1499993359658696</v>
      </c>
      <c r="AB85" s="77">
        <v>1.1403062719443535</v>
      </c>
      <c r="AC85" s="77">
        <v>1.1325824485353018</v>
      </c>
      <c r="AD85" s="75">
        <v>1.126448041805916</v>
      </c>
      <c r="AE85" s="77">
        <v>1.1219840341754133</v>
      </c>
      <c r="AF85" s="77">
        <v>1.1188538958644223</v>
      </c>
      <c r="AG85" s="77">
        <v>1.1164169906720225</v>
      </c>
      <c r="AH85" s="49">
        <v>1.114562018323678</v>
      </c>
      <c r="AI85" s="77">
        <v>1.1129884280714912</v>
      </c>
      <c r="AJ85" s="77">
        <v>1.1116779191887756</v>
      </c>
      <c r="AK85" s="77">
        <v>1.1105842696581292</v>
      </c>
      <c r="AL85" s="77">
        <v>1.1095699852094578</v>
      </c>
      <c r="AM85" s="49">
        <v>1.1087109076231842</v>
      </c>
      <c r="AN85" s="78">
        <v>1.1087109076231842</v>
      </c>
    </row>
    <row r="86" spans="12:40" x14ac:dyDescent="0.3">
      <c r="L86" s="75"/>
      <c r="M86" s="76">
        <v>0.99000000000000066</v>
      </c>
      <c r="N86" s="75">
        <v>2.6249513840763798</v>
      </c>
      <c r="O86" s="75">
        <v>2.0938530859740929</v>
      </c>
      <c r="P86" s="77">
        <v>1.877732714980028</v>
      </c>
      <c r="Q86" s="77">
        <v>1.7565949262667506</v>
      </c>
      <c r="R86" s="77">
        <v>1.6163692775828182</v>
      </c>
      <c r="S86" s="49">
        <v>1.5365487784595275</v>
      </c>
      <c r="T86" s="75">
        <v>1.484165662684696</v>
      </c>
      <c r="U86" s="77">
        <v>1.4307659052830333</v>
      </c>
      <c r="V86" s="77">
        <v>1.3744040872762417</v>
      </c>
      <c r="W86" s="77">
        <v>1.3282871292733285</v>
      </c>
      <c r="X86" s="49">
        <v>1.2884152911794624</v>
      </c>
      <c r="Y86" s="77">
        <v>1.254310783977048</v>
      </c>
      <c r="Z86" s="77">
        <v>1.2254284111213956</v>
      </c>
      <c r="AA86" s="77">
        <v>1.2028492624563318</v>
      </c>
      <c r="AB86" s="77">
        <v>1.1842028498839618</v>
      </c>
      <c r="AC86" s="77">
        <v>1.1694824790415015</v>
      </c>
      <c r="AD86" s="75">
        <v>1.1581982461192393</v>
      </c>
      <c r="AE86" s="77">
        <v>1.1496735793749904</v>
      </c>
      <c r="AF86" s="77">
        <v>1.1435829960343862</v>
      </c>
      <c r="AG86" s="77">
        <v>1.1389548250720716</v>
      </c>
      <c r="AH86" s="49">
        <v>1.1354945066489233</v>
      </c>
      <c r="AI86" s="77">
        <v>1.1326096044535212</v>
      </c>
      <c r="AJ86" s="77">
        <v>1.1302124192195377</v>
      </c>
      <c r="AK86" s="77">
        <v>1.1281700021595982</v>
      </c>
      <c r="AL86" s="77">
        <v>1.1262471830988865</v>
      </c>
      <c r="AM86" s="49">
        <v>1.1246484129122845</v>
      </c>
      <c r="AN86" s="78">
        <v>1.1246484129122845</v>
      </c>
    </row>
    <row r="87" spans="12:40" x14ac:dyDescent="0.3">
      <c r="L87" s="79"/>
      <c r="M87" s="80">
        <v>0.999</v>
      </c>
      <c r="N87" s="79">
        <v>3.5990030119549834</v>
      </c>
      <c r="O87" s="79">
        <v>2.653871306972222</v>
      </c>
      <c r="P87" s="81">
        <v>2.2723271169497057</v>
      </c>
      <c r="Q87" s="81">
        <v>2.0801325482118651</v>
      </c>
      <c r="R87" s="81">
        <v>1.8540829989539687</v>
      </c>
      <c r="S87" s="58">
        <v>1.733125943274431</v>
      </c>
      <c r="T87" s="79">
        <v>1.6507318681098986</v>
      </c>
      <c r="U87" s="81">
        <v>1.5692773798834982</v>
      </c>
      <c r="V87" s="81">
        <v>1.4885757318942403</v>
      </c>
      <c r="W87" s="81">
        <v>1.4223287189909231</v>
      </c>
      <c r="X87" s="58">
        <v>1.3658956098298456</v>
      </c>
      <c r="Y87" s="81">
        <v>1.3155019144156064</v>
      </c>
      <c r="Z87" s="81">
        <v>1.2754209332658946</v>
      </c>
      <c r="AA87" s="81">
        <v>1.2435220558590496</v>
      </c>
      <c r="AB87" s="81">
        <v>1.2172360672036771</v>
      </c>
      <c r="AC87" s="81">
        <v>1.1969065136546884</v>
      </c>
      <c r="AD87" s="79">
        <v>1.1815049158361273</v>
      </c>
      <c r="AE87" s="81">
        <v>1.1702854589400167</v>
      </c>
      <c r="AF87" s="81">
        <v>1.1622075931024287</v>
      </c>
      <c r="AG87" s="81">
        <v>1.1563077380705991</v>
      </c>
      <c r="AH87" s="58">
        <v>1.1512160571756029</v>
      </c>
      <c r="AI87" s="81">
        <v>1.1473582589784086</v>
      </c>
      <c r="AJ87" s="81">
        <v>1.1439459682641659</v>
      </c>
      <c r="AK87" s="81">
        <v>1.1410291127364847</v>
      </c>
      <c r="AL87" s="81">
        <v>1.1384695633509114</v>
      </c>
      <c r="AM87" s="58">
        <v>1.1363898612797949</v>
      </c>
      <c r="AN87" s="82">
        <v>1.1363898612797949</v>
      </c>
    </row>
    <row r="88" spans="12:40" x14ac:dyDescent="0.3">
      <c r="L88" s="70"/>
      <c r="M88" s="71">
        <v>1E-3</v>
      </c>
      <c r="N88" s="70">
        <v>0.1690439076721216</v>
      </c>
      <c r="O88" s="70">
        <v>0.29792382420554619</v>
      </c>
      <c r="P88" s="72">
        <v>0.3838787233743311</v>
      </c>
      <c r="Q88" s="72">
        <v>0.44334026552424566</v>
      </c>
      <c r="R88" s="72">
        <v>0.53526331301765695</v>
      </c>
      <c r="S88" s="73">
        <v>0.59454352841681246</v>
      </c>
      <c r="T88" s="70">
        <v>0.63830534601125688</v>
      </c>
      <c r="U88" s="72">
        <v>0.68783341851855218</v>
      </c>
      <c r="V88" s="72">
        <v>0.74735949487621989</v>
      </c>
      <c r="W88" s="72">
        <v>0.80043534709590258</v>
      </c>
      <c r="X88" s="73">
        <v>0.85075150661001619</v>
      </c>
      <c r="Y88" s="72">
        <v>0.8968946211973513</v>
      </c>
      <c r="Z88" s="72">
        <v>0.94045388561500265</v>
      </c>
      <c r="AA88" s="72">
        <v>0.97553612760956021</v>
      </c>
      <c r="AB88" s="72">
        <v>1.0057727751313275</v>
      </c>
      <c r="AC88" s="72">
        <v>1.0305969606272085</v>
      </c>
      <c r="AD88" s="70">
        <v>1.0502403179067055</v>
      </c>
      <c r="AE88" s="72">
        <v>1.0657168022661199</v>
      </c>
      <c r="AF88" s="72">
        <v>1.076488177920317</v>
      </c>
      <c r="AG88" s="72">
        <v>1.0846662546667916</v>
      </c>
      <c r="AH88" s="73">
        <v>1.0911793054865095</v>
      </c>
      <c r="AI88" s="72">
        <v>1.0968684647164599</v>
      </c>
      <c r="AJ88" s="72">
        <v>1.1012430269026467</v>
      </c>
      <c r="AK88" s="72">
        <v>1.1053146113171257</v>
      </c>
      <c r="AL88" s="72">
        <v>1.1088618612308057</v>
      </c>
      <c r="AM88" s="73">
        <v>1.1117474296027465</v>
      </c>
      <c r="AN88" s="74">
        <v>1.1117474296027465</v>
      </c>
    </row>
    <row r="89" spans="12:40" x14ac:dyDescent="0.3">
      <c r="L89" s="75"/>
      <c r="M89" s="76">
        <v>0.01</v>
      </c>
      <c r="N89" s="75">
        <v>0.26074061989405145</v>
      </c>
      <c r="O89" s="75">
        <v>0.40884410820742034</v>
      </c>
      <c r="P89" s="77">
        <v>0.49753660692433072</v>
      </c>
      <c r="Q89" s="77">
        <v>0.56007931891018836</v>
      </c>
      <c r="R89" s="77">
        <v>0.64343455464739596</v>
      </c>
      <c r="S89" s="49">
        <v>0.69871149091017593</v>
      </c>
      <c r="T89" s="75">
        <v>0.7389722544280235</v>
      </c>
      <c r="U89" s="77">
        <v>0.78323547371973234</v>
      </c>
      <c r="V89" s="77">
        <v>0.83310750472063932</v>
      </c>
      <c r="W89" s="77">
        <v>0.879348336623055</v>
      </c>
      <c r="X89" s="49">
        <v>0.92058366273436909</v>
      </c>
      <c r="Y89" s="77">
        <v>0.95878697407556501</v>
      </c>
      <c r="Z89" s="77">
        <v>0.99355909367955086</v>
      </c>
      <c r="AA89" s="77">
        <v>1.0218253882995436</v>
      </c>
      <c r="AB89" s="77">
        <v>1.0460463600049512</v>
      </c>
      <c r="AC89" s="77">
        <v>1.0656288240052934</v>
      </c>
      <c r="AD89" s="75">
        <v>1.0811585395808729</v>
      </c>
      <c r="AE89" s="77">
        <v>1.0931035462801935</v>
      </c>
      <c r="AF89" s="77">
        <v>1.1014379646213723</v>
      </c>
      <c r="AG89" s="77">
        <v>1.1079295618007883</v>
      </c>
      <c r="AH89" s="49">
        <v>1.1130655232755509</v>
      </c>
      <c r="AI89" s="77">
        <v>1.1172640018465656</v>
      </c>
      <c r="AJ89" s="77">
        <v>1.1206851975727199</v>
      </c>
      <c r="AK89" s="77">
        <v>1.1236661113038486</v>
      </c>
      <c r="AL89" s="77">
        <v>1.1263576589315396</v>
      </c>
      <c r="AM89" s="49">
        <v>1.1288116748319588</v>
      </c>
      <c r="AN89" s="78">
        <v>1.1288116748319588</v>
      </c>
    </row>
    <row r="90" spans="12:40" x14ac:dyDescent="0.3">
      <c r="L90" s="75"/>
      <c r="M90" s="76">
        <v>9.9999999999999992E-2</v>
      </c>
      <c r="N90" s="75">
        <v>0.47651006572283122</v>
      </c>
      <c r="O90" s="75">
        <v>0.63092061704876212</v>
      </c>
      <c r="P90" s="77">
        <v>0.71266061236397982</v>
      </c>
      <c r="Q90" s="77">
        <v>0.76519412451696811</v>
      </c>
      <c r="R90" s="77">
        <v>0.83176626624957906</v>
      </c>
      <c r="S90" s="49">
        <v>0.87343631946955702</v>
      </c>
      <c r="T90" s="75">
        <v>0.90303713039314792</v>
      </c>
      <c r="U90" s="77">
        <v>0.93442166460899145</v>
      </c>
      <c r="V90" s="77">
        <v>0.96950512968261637</v>
      </c>
      <c r="W90" s="77">
        <v>0.99994836789249675</v>
      </c>
      <c r="X90" s="49">
        <v>1.0268738361128953</v>
      </c>
      <c r="Y90" s="77">
        <v>1.0514234392898156</v>
      </c>
      <c r="Z90" s="77">
        <v>1.0726856521091652</v>
      </c>
      <c r="AA90" s="77">
        <v>1.0897428703304719</v>
      </c>
      <c r="AB90" s="77">
        <v>1.1041454003734041</v>
      </c>
      <c r="AC90" s="77">
        <v>1.1157872637870467</v>
      </c>
      <c r="AD90" s="75">
        <v>1.1249615202802112</v>
      </c>
      <c r="AE90" s="77">
        <v>1.1319115905305255</v>
      </c>
      <c r="AF90" s="77">
        <v>1.136872326225794</v>
      </c>
      <c r="AG90" s="77">
        <v>1.1405302000809725</v>
      </c>
      <c r="AH90" s="49">
        <v>1.1434283728284735</v>
      </c>
      <c r="AI90" s="77">
        <v>1.1458083687584832</v>
      </c>
      <c r="AJ90" s="77">
        <v>1.1478425161539179</v>
      </c>
      <c r="AK90" s="77">
        <v>1.1495261368021878</v>
      </c>
      <c r="AL90" s="77">
        <v>1.1510439882270169</v>
      </c>
      <c r="AM90" s="49">
        <v>1.1524077382521782</v>
      </c>
      <c r="AN90" s="78">
        <v>1.1524077382521782</v>
      </c>
    </row>
    <row r="91" spans="12:40" x14ac:dyDescent="0.3">
      <c r="L91" s="75"/>
      <c r="M91" s="76">
        <v>0.25000000000000006</v>
      </c>
      <c r="N91" s="75">
        <v>0.67705279083238978</v>
      </c>
      <c r="O91" s="75">
        <v>0.81314641670081933</v>
      </c>
      <c r="P91" s="77">
        <v>0.87852874780149603</v>
      </c>
      <c r="Q91" s="77">
        <v>0.91747946559039895</v>
      </c>
      <c r="R91" s="77">
        <v>0.96637413280610707</v>
      </c>
      <c r="S91" s="49">
        <v>0.99546955988729668</v>
      </c>
      <c r="T91" s="75">
        <v>1.0152462776094595</v>
      </c>
      <c r="U91" s="77">
        <v>1.0360318328313267</v>
      </c>
      <c r="V91" s="77">
        <v>1.0584379994493165</v>
      </c>
      <c r="W91" s="77">
        <v>1.0778529070010894</v>
      </c>
      <c r="X91" s="49">
        <v>1.094301750074248</v>
      </c>
      <c r="Y91" s="77">
        <v>1.1089559791301573</v>
      </c>
      <c r="Z91" s="77">
        <v>1.1216992620129271</v>
      </c>
      <c r="AA91" s="77">
        <v>1.1315351885439227</v>
      </c>
      <c r="AB91" s="77">
        <v>1.1396243844324683</v>
      </c>
      <c r="AC91" s="77">
        <v>1.1461377309798644</v>
      </c>
      <c r="AD91" s="75">
        <v>1.1512483713238082</v>
      </c>
      <c r="AE91" s="77">
        <v>1.1551493788520482</v>
      </c>
      <c r="AF91" s="77">
        <v>1.1579138404051794</v>
      </c>
      <c r="AG91" s="77">
        <v>1.1599451386459079</v>
      </c>
      <c r="AH91" s="49">
        <v>1.161573908193692</v>
      </c>
      <c r="AI91" s="77">
        <v>1.1628193571294592</v>
      </c>
      <c r="AJ91" s="77">
        <v>1.1639030268339723</v>
      </c>
      <c r="AK91" s="77">
        <v>1.1648522210047896</v>
      </c>
      <c r="AL91" s="77">
        <v>1.1656943008170082</v>
      </c>
      <c r="AM91" s="49">
        <v>1.1664070597934757</v>
      </c>
      <c r="AN91" s="78">
        <v>1.1664070597934757</v>
      </c>
    </row>
    <row r="92" spans="12:40" x14ac:dyDescent="0.3">
      <c r="L92" s="75">
        <f>M31</f>
        <v>2.1</v>
      </c>
      <c r="M92" s="76">
        <v>0.50000000000000022</v>
      </c>
      <c r="N92" s="75">
        <v>1.0001522519268597</v>
      </c>
      <c r="O92" s="75">
        <v>1.0791213660566581</v>
      </c>
      <c r="P92" s="77">
        <v>1.1096262717280456</v>
      </c>
      <c r="Q92" s="77">
        <v>1.1257962434863742</v>
      </c>
      <c r="R92" s="77">
        <v>1.142829588651028</v>
      </c>
      <c r="S92" s="49">
        <v>1.1521934866560577</v>
      </c>
      <c r="T92" s="75">
        <v>1.1578848561570034</v>
      </c>
      <c r="U92" s="77">
        <v>1.1632700409890098</v>
      </c>
      <c r="V92" s="77">
        <v>1.1684131668065656</v>
      </c>
      <c r="W92" s="77">
        <v>1.1724314465232197</v>
      </c>
      <c r="X92" s="49">
        <v>1.1751682972984574</v>
      </c>
      <c r="Y92" s="77">
        <v>1.177318035224427</v>
      </c>
      <c r="Z92" s="77">
        <v>1.1789002472180143</v>
      </c>
      <c r="AA92" s="77">
        <v>1.1799474449890432</v>
      </c>
      <c r="AB92" s="77">
        <v>1.1805622811244927</v>
      </c>
      <c r="AC92" s="77">
        <v>1.1810849205271281</v>
      </c>
      <c r="AD92" s="75">
        <v>1.1814816466100928</v>
      </c>
      <c r="AE92" s="77">
        <v>1.181705049654318</v>
      </c>
      <c r="AF92" s="77">
        <v>1.1818288641622732</v>
      </c>
      <c r="AG92" s="77">
        <v>1.1819547093035658</v>
      </c>
      <c r="AH92" s="49">
        <v>1.1820438666812925</v>
      </c>
      <c r="AI92" s="77">
        <v>1.1820747796570459</v>
      </c>
      <c r="AJ92" s="77">
        <v>1.1821552373870667</v>
      </c>
      <c r="AK92" s="77">
        <v>1.1821517109459836</v>
      </c>
      <c r="AL92" s="77">
        <v>1.1821880239656029</v>
      </c>
      <c r="AM92" s="49">
        <v>1.1822161062596397</v>
      </c>
      <c r="AN92" s="78">
        <v>1.1822161062596397</v>
      </c>
    </row>
    <row r="93" spans="12:40" x14ac:dyDescent="0.3">
      <c r="L93" s="75"/>
      <c r="M93" s="76">
        <v>0.75000000000000044</v>
      </c>
      <c r="N93" s="75">
        <v>1.4777103267074776</v>
      </c>
      <c r="O93" s="75">
        <v>1.4349473513701034</v>
      </c>
      <c r="P93" s="77">
        <v>1.4045322649963741</v>
      </c>
      <c r="Q93" s="77">
        <v>1.3831511020527583</v>
      </c>
      <c r="R93" s="77">
        <v>1.3546994264238645</v>
      </c>
      <c r="S93" s="49">
        <v>1.3363506296110312</v>
      </c>
      <c r="T93" s="75">
        <v>1.3225374088384636</v>
      </c>
      <c r="U93" s="77">
        <v>1.3073853318457114</v>
      </c>
      <c r="V93" s="77">
        <v>1.2905153649125156</v>
      </c>
      <c r="W93" s="77">
        <v>1.2758834089320243</v>
      </c>
      <c r="X93" s="49">
        <v>1.2626323278477374</v>
      </c>
      <c r="Y93" s="77">
        <v>1.2503481274555703</v>
      </c>
      <c r="Z93" s="77">
        <v>1.2394975846045428</v>
      </c>
      <c r="AA93" s="77">
        <v>1.2308500699059086</v>
      </c>
      <c r="AB93" s="77">
        <v>1.2233278608682121</v>
      </c>
      <c r="AC93" s="77">
        <v>1.2172632269125865</v>
      </c>
      <c r="AD93" s="75">
        <v>1.2125197424889813</v>
      </c>
      <c r="AE93" s="77">
        <v>1.2088951064093667</v>
      </c>
      <c r="AF93" s="77">
        <v>1.2063584816698387</v>
      </c>
      <c r="AG93" s="77">
        <v>1.2045061994880766</v>
      </c>
      <c r="AH93" s="49">
        <v>1.2029927862136454</v>
      </c>
      <c r="AI93" s="77">
        <v>1.201745591798637</v>
      </c>
      <c r="AJ93" s="77">
        <v>1.2006877895350452</v>
      </c>
      <c r="AK93" s="77">
        <v>1.1997970893572965</v>
      </c>
      <c r="AL93" s="77">
        <v>1.198942886586476</v>
      </c>
      <c r="AM93" s="49">
        <v>1.1982456054308415</v>
      </c>
      <c r="AN93" s="78">
        <v>1.1982456054308415</v>
      </c>
    </row>
    <row r="94" spans="12:40" x14ac:dyDescent="0.3">
      <c r="L94" s="75"/>
      <c r="M94" s="76">
        <v>0.90000000000000058</v>
      </c>
      <c r="N94" s="75">
        <v>2.1029878703827576</v>
      </c>
      <c r="O94" s="75">
        <v>1.8600071467573878</v>
      </c>
      <c r="P94" s="77">
        <v>1.7427305792894792</v>
      </c>
      <c r="Q94" s="77">
        <v>1.6700762749899656</v>
      </c>
      <c r="R94" s="77">
        <v>1.5822604163433114</v>
      </c>
      <c r="S94" s="49">
        <v>1.5297497829154867</v>
      </c>
      <c r="T94" s="75">
        <v>1.4921422746155002</v>
      </c>
      <c r="U94" s="77">
        <v>1.4538465107296425</v>
      </c>
      <c r="V94" s="77">
        <v>1.4130734400548199</v>
      </c>
      <c r="W94" s="77">
        <v>1.3782366011418254</v>
      </c>
      <c r="X94" s="49">
        <v>1.3476189343812461</v>
      </c>
      <c r="Y94" s="77">
        <v>1.3202747758901809</v>
      </c>
      <c r="Z94" s="77">
        <v>1.297214113533343</v>
      </c>
      <c r="AA94" s="77">
        <v>1.2785892210543479</v>
      </c>
      <c r="AB94" s="77">
        <v>1.2631514652181492</v>
      </c>
      <c r="AC94" s="77">
        <v>1.2509131758463283</v>
      </c>
      <c r="AD94" s="75">
        <v>1.2412229719676924</v>
      </c>
      <c r="AE94" s="77">
        <v>1.2340198128583573</v>
      </c>
      <c r="AF94" s="77">
        <v>1.2290616514994352</v>
      </c>
      <c r="AG94" s="77">
        <v>1.2251707942028869</v>
      </c>
      <c r="AH94" s="49">
        <v>1.2222247990377315</v>
      </c>
      <c r="AI94" s="77">
        <v>1.2197332069765956</v>
      </c>
      <c r="AJ94" s="77">
        <v>1.2176410933186559</v>
      </c>
      <c r="AK94" s="77">
        <v>1.2159060302161566</v>
      </c>
      <c r="AL94" s="77">
        <v>1.2142983707123765</v>
      </c>
      <c r="AM94" s="49">
        <v>1.2129411993378449</v>
      </c>
      <c r="AN94" s="78">
        <v>1.2129411993378449</v>
      </c>
    </row>
    <row r="95" spans="12:40" x14ac:dyDescent="0.3">
      <c r="L95" s="75"/>
      <c r="M95" s="76">
        <v>0.99000000000000066</v>
      </c>
      <c r="N95" s="75">
        <v>3.8550104536218379</v>
      </c>
      <c r="O95" s="75">
        <v>2.9245752216696852</v>
      </c>
      <c r="P95" s="77">
        <v>2.5427672839208704</v>
      </c>
      <c r="Q95" s="77">
        <v>2.3287042660821755</v>
      </c>
      <c r="R95" s="77">
        <v>2.0801630793922667</v>
      </c>
      <c r="S95" s="49">
        <v>1.9390352205514978</v>
      </c>
      <c r="T95" s="75">
        <v>1.8476860871871401</v>
      </c>
      <c r="U95" s="77">
        <v>1.7545156512152962</v>
      </c>
      <c r="V95" s="77">
        <v>1.657675398792205</v>
      </c>
      <c r="W95" s="77">
        <v>1.5777806669734002</v>
      </c>
      <c r="X95" s="49">
        <v>1.5105081473481154</v>
      </c>
      <c r="Y95" s="77">
        <v>1.4520860344244688</v>
      </c>
      <c r="Z95" s="77">
        <v>1.4039280757056478</v>
      </c>
      <c r="AA95" s="77">
        <v>1.3663558810430847</v>
      </c>
      <c r="AB95" s="77">
        <v>1.3354061630970036</v>
      </c>
      <c r="AC95" s="77">
        <v>1.3112094120822326</v>
      </c>
      <c r="AD95" s="75">
        <v>1.2928551678838833</v>
      </c>
      <c r="AE95" s="77">
        <v>1.2788763571315152</v>
      </c>
      <c r="AF95" s="77">
        <v>1.2690347906514168</v>
      </c>
      <c r="AG95" s="77">
        <v>1.2617293245317116</v>
      </c>
      <c r="AH95" s="49">
        <v>1.2560514728572514</v>
      </c>
      <c r="AI95" s="77">
        <v>1.2513685862850337</v>
      </c>
      <c r="AJ95" s="77">
        <v>1.247503143779223</v>
      </c>
      <c r="AK95" s="77">
        <v>1.2441084829473652</v>
      </c>
      <c r="AL95" s="77">
        <v>1.2411570283871709</v>
      </c>
      <c r="AM95" s="49">
        <v>1.2385368344364838</v>
      </c>
      <c r="AN95" s="78">
        <v>1.2385368344364838</v>
      </c>
    </row>
    <row r="96" spans="12:40" x14ac:dyDescent="0.3">
      <c r="L96" s="79"/>
      <c r="M96" s="80">
        <v>0.999</v>
      </c>
      <c r="N96" s="79">
        <v>5.9933206370293712</v>
      </c>
      <c r="O96" s="79">
        <v>4.1310873364171083</v>
      </c>
      <c r="P96" s="81">
        <v>3.3857140962315482</v>
      </c>
      <c r="Q96" s="81">
        <v>2.9992330483874894</v>
      </c>
      <c r="R96" s="81">
        <v>2.5588072345838397</v>
      </c>
      <c r="S96" s="58">
        <v>2.3287557534395762</v>
      </c>
      <c r="T96" s="79">
        <v>2.1781170181486194</v>
      </c>
      <c r="U96" s="81">
        <v>2.0214065427202481</v>
      </c>
      <c r="V96" s="81">
        <v>1.8702594657667022</v>
      </c>
      <c r="W96" s="81">
        <v>1.7472587740236383</v>
      </c>
      <c r="X96" s="58">
        <v>1.6467359507511021</v>
      </c>
      <c r="Y96" s="81">
        <v>1.5594531750445977</v>
      </c>
      <c r="Z96" s="81">
        <v>1.4894455178741501</v>
      </c>
      <c r="AA96" s="81">
        <v>1.4350442555287093</v>
      </c>
      <c r="AB96" s="81">
        <v>1.3906713577367522</v>
      </c>
      <c r="AC96" s="81">
        <v>1.3565075440037535</v>
      </c>
      <c r="AD96" s="79">
        <v>1.3313567387215675</v>
      </c>
      <c r="AE96" s="81">
        <v>1.3129533262041997</v>
      </c>
      <c r="AF96" s="81">
        <v>1.299594961428441</v>
      </c>
      <c r="AG96" s="81">
        <v>1.2897708799116503</v>
      </c>
      <c r="AH96" s="58">
        <v>1.2817959975364892</v>
      </c>
      <c r="AI96" s="81">
        <v>1.2751896262895248</v>
      </c>
      <c r="AJ96" s="81">
        <v>1.2698820321809889</v>
      </c>
      <c r="AK96" s="81">
        <v>1.2651499780523314</v>
      </c>
      <c r="AL96" s="81">
        <v>1.26105625321248</v>
      </c>
      <c r="AM96" s="58">
        <v>1.2574773950908689</v>
      </c>
      <c r="AN96" s="82">
        <v>1.2574773950908689</v>
      </c>
    </row>
    <row r="97" spans="12:40" x14ac:dyDescent="0.3">
      <c r="L97" s="70"/>
      <c r="M97" s="71">
        <v>1E-3</v>
      </c>
      <c r="N97" s="70">
        <v>9.2576741801870283E-2</v>
      </c>
      <c r="O97" s="70">
        <v>0.20070159091027612</v>
      </c>
      <c r="P97" s="72">
        <v>0.28296691202003438</v>
      </c>
      <c r="Q97" s="72">
        <v>0.34569166690129782</v>
      </c>
      <c r="R97" s="72">
        <v>0.44767595654646869</v>
      </c>
      <c r="S97" s="73">
        <v>0.51673613934058582</v>
      </c>
      <c r="T97" s="70">
        <v>0.56991541264585432</v>
      </c>
      <c r="U97" s="72">
        <v>0.63163948521958613</v>
      </c>
      <c r="V97" s="72">
        <v>0.70877801111837513</v>
      </c>
      <c r="W97" s="72">
        <v>0.77987282991932794</v>
      </c>
      <c r="X97" s="73">
        <v>0.84878600267888193</v>
      </c>
      <c r="Y97" s="72">
        <v>0.91386159183931115</v>
      </c>
      <c r="Z97" s="72">
        <v>0.97599488821324132</v>
      </c>
      <c r="AA97" s="72">
        <v>1.0274038450192728</v>
      </c>
      <c r="AB97" s="72">
        <v>1.0732049458751012</v>
      </c>
      <c r="AC97" s="72">
        <v>1.1103482795688779</v>
      </c>
      <c r="AD97" s="70">
        <v>1.1401854096069464</v>
      </c>
      <c r="AE97" s="72">
        <v>1.1640409385311568</v>
      </c>
      <c r="AF97" s="72">
        <v>1.180941687622159</v>
      </c>
      <c r="AG97" s="72">
        <v>1.1936317759745336</v>
      </c>
      <c r="AH97" s="73">
        <v>1.2042526638438731</v>
      </c>
      <c r="AI97" s="72">
        <v>1.2133912376664318</v>
      </c>
      <c r="AJ97" s="72">
        <v>1.2198433947523419</v>
      </c>
      <c r="AK97" s="72">
        <v>1.226027647658229</v>
      </c>
      <c r="AL97" s="72">
        <v>1.2317366107423748</v>
      </c>
      <c r="AM97" s="73">
        <v>1.2362780666592825</v>
      </c>
      <c r="AN97" s="74">
        <v>1.2362780666592825</v>
      </c>
    </row>
    <row r="98" spans="12:40" x14ac:dyDescent="0.3">
      <c r="L98" s="75"/>
      <c r="M98" s="76">
        <v>0.01</v>
      </c>
      <c r="N98" s="75">
        <v>0.16537225365164515</v>
      </c>
      <c r="O98" s="75">
        <v>0.30685431033616145</v>
      </c>
      <c r="P98" s="77">
        <v>0.40220055843468749</v>
      </c>
      <c r="Q98" s="77">
        <v>0.47391397042982414</v>
      </c>
      <c r="R98" s="77">
        <v>0.57449394337508775</v>
      </c>
      <c r="S98" s="49">
        <v>0.64345573000153089</v>
      </c>
      <c r="T98" s="75">
        <v>0.69616038220978016</v>
      </c>
      <c r="U98" s="77">
        <v>0.75482618553622538</v>
      </c>
      <c r="V98" s="77">
        <v>0.82281247884319486</v>
      </c>
      <c r="W98" s="77">
        <v>0.88736659090997394</v>
      </c>
      <c r="X98" s="49">
        <v>0.94643117208735028</v>
      </c>
      <c r="Y98" s="77">
        <v>1.0022599805581758</v>
      </c>
      <c r="Z98" s="77">
        <v>1.0538152683314777</v>
      </c>
      <c r="AA98" s="77">
        <v>1.0963786693525102</v>
      </c>
      <c r="AB98" s="77">
        <v>1.1336988459878881</v>
      </c>
      <c r="AC98" s="77">
        <v>1.1636345696971575</v>
      </c>
      <c r="AD98" s="75">
        <v>1.1881554484584551</v>
      </c>
      <c r="AE98" s="77">
        <v>1.2068394746325128</v>
      </c>
      <c r="AF98" s="77">
        <v>1.2201133358299669</v>
      </c>
      <c r="AG98" s="77">
        <v>1.2302019234289705</v>
      </c>
      <c r="AH98" s="49">
        <v>1.2383186710381184</v>
      </c>
      <c r="AI98" s="77">
        <v>1.2448800083127622</v>
      </c>
      <c r="AJ98" s="77">
        <v>1.2504080160120905</v>
      </c>
      <c r="AK98" s="77">
        <v>1.2552334287099032</v>
      </c>
      <c r="AL98" s="77">
        <v>1.2594604178877984</v>
      </c>
      <c r="AM98" s="49">
        <v>1.2634170923192058</v>
      </c>
      <c r="AN98" s="78">
        <v>1.2634170923192058</v>
      </c>
    </row>
    <row r="99" spans="12:40" x14ac:dyDescent="0.3">
      <c r="L99" s="75"/>
      <c r="M99" s="76">
        <v>9.9999999999999992E-2</v>
      </c>
      <c r="N99" s="75">
        <v>0.37070317514560902</v>
      </c>
      <c r="O99" s="75">
        <v>0.55047543614497296</v>
      </c>
      <c r="P99" s="77">
        <v>0.65407684760052387</v>
      </c>
      <c r="Q99" s="77">
        <v>0.72384039504407871</v>
      </c>
      <c r="R99" s="77">
        <v>0.81508956906415664</v>
      </c>
      <c r="S99" s="49">
        <v>0.87361335099115944</v>
      </c>
      <c r="T99" s="75">
        <v>0.91631731969540253</v>
      </c>
      <c r="U99" s="77">
        <v>0.9622393766997086</v>
      </c>
      <c r="V99" s="77">
        <v>1.0142632083851579</v>
      </c>
      <c r="W99" s="77">
        <v>1.06049513544365</v>
      </c>
      <c r="X99" s="49">
        <v>1.1018203792368999</v>
      </c>
      <c r="Y99" s="77">
        <v>1.1401158636932947</v>
      </c>
      <c r="Z99" s="77">
        <v>1.1732169468237692</v>
      </c>
      <c r="AA99" s="77">
        <v>1.2003781532434814</v>
      </c>
      <c r="AB99" s="77">
        <v>1.2234249451305999</v>
      </c>
      <c r="AC99" s="77">
        <v>1.2419757011207488</v>
      </c>
      <c r="AD99" s="75">
        <v>1.2566936980475016</v>
      </c>
      <c r="AE99" s="77">
        <v>1.267876445009529</v>
      </c>
      <c r="AF99" s="77">
        <v>1.2759095812904808</v>
      </c>
      <c r="AG99" s="77">
        <v>1.2818033155948727</v>
      </c>
      <c r="AH99" s="49">
        <v>1.2865908800007295</v>
      </c>
      <c r="AI99" s="77">
        <v>1.2904945153194969</v>
      </c>
      <c r="AJ99" s="77">
        <v>1.2937448030765708</v>
      </c>
      <c r="AK99" s="77">
        <v>1.2965140050670556</v>
      </c>
      <c r="AL99" s="77">
        <v>1.2989659013637818</v>
      </c>
      <c r="AM99" s="49">
        <v>1.3012098156103991</v>
      </c>
      <c r="AN99" s="78">
        <v>1.3012098156103991</v>
      </c>
    </row>
    <row r="100" spans="12:40" x14ac:dyDescent="0.3">
      <c r="L100" s="75"/>
      <c r="M100" s="76">
        <v>0.25000000000000006</v>
      </c>
      <c r="N100" s="75">
        <v>0.59326641241902545</v>
      </c>
      <c r="O100" s="75">
        <v>0.77527270457818287</v>
      </c>
      <c r="P100" s="77">
        <v>0.86893105889552591</v>
      </c>
      <c r="Q100" s="77">
        <v>0.92700920759114824</v>
      </c>
      <c r="R100" s="77">
        <v>1.0009497361894342</v>
      </c>
      <c r="S100" s="49">
        <v>1.0460208372190429</v>
      </c>
      <c r="T100" s="75">
        <v>1.0771608246895839</v>
      </c>
      <c r="U100" s="77">
        <v>1.1101849807841062</v>
      </c>
      <c r="V100" s="77">
        <v>1.1462441795495795</v>
      </c>
      <c r="W100" s="77">
        <v>1.1775029350347839</v>
      </c>
      <c r="X100" s="49">
        <v>1.2044541106715769</v>
      </c>
      <c r="Y100" s="77">
        <v>1.228805439040455</v>
      </c>
      <c r="Z100" s="77">
        <v>1.2496993031261543</v>
      </c>
      <c r="AA100" s="77">
        <v>1.2661017820385747</v>
      </c>
      <c r="AB100" s="77">
        <v>1.2794424271195064</v>
      </c>
      <c r="AC100" s="77">
        <v>1.2903026258301773</v>
      </c>
      <c r="AD100" s="75">
        <v>1.298770336497193</v>
      </c>
      <c r="AE100" s="77">
        <v>1.3052353769639158</v>
      </c>
      <c r="AF100" s="77">
        <v>1.3097672536734875</v>
      </c>
      <c r="AG100" s="77">
        <v>1.3131870784824118</v>
      </c>
      <c r="AH100" s="49">
        <v>1.3158520907691713</v>
      </c>
      <c r="AI100" s="77">
        <v>1.3179341708013017</v>
      </c>
      <c r="AJ100" s="77">
        <v>1.3197194125138989</v>
      </c>
      <c r="AK100" s="77">
        <v>1.3212958881930876</v>
      </c>
      <c r="AL100" s="77">
        <v>1.3226504925404556</v>
      </c>
      <c r="AM100" s="49">
        <v>1.323887386161732</v>
      </c>
      <c r="AN100" s="78">
        <v>1.323887386161732</v>
      </c>
    </row>
    <row r="101" spans="12:40" x14ac:dyDescent="0.3">
      <c r="L101" s="75">
        <f>M32</f>
        <v>2.7</v>
      </c>
      <c r="M101" s="76">
        <v>0.50000000000000022</v>
      </c>
      <c r="N101" s="75">
        <v>1.000203829065873</v>
      </c>
      <c r="O101" s="75">
        <v>1.1371574378978564</v>
      </c>
      <c r="P101" s="77">
        <v>1.1951175270443752</v>
      </c>
      <c r="Q101" s="77">
        <v>1.2264482005290804</v>
      </c>
      <c r="R101" s="77">
        <v>1.2612929677561517</v>
      </c>
      <c r="S101" s="49">
        <v>1.2808753352196103</v>
      </c>
      <c r="T101" s="75">
        <v>1.2931488848082244</v>
      </c>
      <c r="U101" s="77">
        <v>1.3049804336388289</v>
      </c>
      <c r="V101" s="77">
        <v>1.3165454280656248</v>
      </c>
      <c r="W101" s="77">
        <v>1.3257207639485331</v>
      </c>
      <c r="X101" s="49">
        <v>1.3322133146838362</v>
      </c>
      <c r="Y101" s="77">
        <v>1.3373309733736616</v>
      </c>
      <c r="Z101" s="77">
        <v>1.3412746514259655</v>
      </c>
      <c r="AA101" s="77">
        <v>1.3438124944576944</v>
      </c>
      <c r="AB101" s="77">
        <v>1.3455948960117379</v>
      </c>
      <c r="AC101" s="77">
        <v>1.3468756143549259</v>
      </c>
      <c r="AD101" s="75">
        <v>1.3478057057768922</v>
      </c>
      <c r="AE101" s="77">
        <v>1.3484126470372479</v>
      </c>
      <c r="AF101" s="77">
        <v>1.3486977030767437</v>
      </c>
      <c r="AG101" s="77">
        <v>1.3490158869133821</v>
      </c>
      <c r="AH101" s="49">
        <v>1.349213380176745</v>
      </c>
      <c r="AI101" s="77">
        <v>1.3493318717698242</v>
      </c>
      <c r="AJ101" s="77">
        <v>1.3494808166071062</v>
      </c>
      <c r="AK101" s="77">
        <v>1.3495522149856904</v>
      </c>
      <c r="AL101" s="77">
        <v>1.3496160946028219</v>
      </c>
      <c r="AM101" s="49">
        <v>1.3496879578982297</v>
      </c>
      <c r="AN101" s="78">
        <v>1.3496879578982297</v>
      </c>
    </row>
    <row r="102" spans="12:40" x14ac:dyDescent="0.3">
      <c r="L102" s="75"/>
      <c r="M102" s="76">
        <v>0.75000000000000044</v>
      </c>
      <c r="N102" s="75">
        <v>1.6866844288786988</v>
      </c>
      <c r="O102" s="75">
        <v>1.6765378845038106</v>
      </c>
      <c r="P102" s="77">
        <v>1.6514061000782163</v>
      </c>
      <c r="Q102" s="77">
        <v>1.6306205652854953</v>
      </c>
      <c r="R102" s="77">
        <v>1.5985272795014711</v>
      </c>
      <c r="S102" s="49">
        <v>1.5767395280905299</v>
      </c>
      <c r="T102" s="75">
        <v>1.5592401529144913</v>
      </c>
      <c r="U102" s="77">
        <v>1.5390696244301902</v>
      </c>
      <c r="V102" s="77">
        <v>1.5157582960469278</v>
      </c>
      <c r="W102" s="77">
        <v>1.4949969985124802</v>
      </c>
      <c r="X102" s="49">
        <v>1.4757890140137504</v>
      </c>
      <c r="Y102" s="77">
        <v>1.457721804896791</v>
      </c>
      <c r="Z102" s="77">
        <v>1.4411993711245015</v>
      </c>
      <c r="AA102" s="77">
        <v>1.4279080458309346</v>
      </c>
      <c r="AB102" s="77">
        <v>1.4161077005343545</v>
      </c>
      <c r="AC102" s="77">
        <v>1.4065689630861178</v>
      </c>
      <c r="AD102" s="75">
        <v>1.3990210069694</v>
      </c>
      <c r="AE102" s="77">
        <v>1.3932135955217977</v>
      </c>
      <c r="AF102" s="77">
        <v>1.3892093160268633</v>
      </c>
      <c r="AG102" s="77">
        <v>1.3861980374392897</v>
      </c>
      <c r="AH102" s="49">
        <v>1.383751991046553</v>
      </c>
      <c r="AI102" s="77">
        <v>1.381752833487554</v>
      </c>
      <c r="AJ102" s="77">
        <v>1.3800521330758253</v>
      </c>
      <c r="AK102" s="77">
        <v>1.3786125280939832</v>
      </c>
      <c r="AL102" s="77">
        <v>1.3772276875666962</v>
      </c>
      <c r="AM102" s="49">
        <v>1.3761051053336746</v>
      </c>
      <c r="AN102" s="78">
        <v>1.3761051053336746</v>
      </c>
    </row>
    <row r="103" spans="12:40" x14ac:dyDescent="0.3">
      <c r="L103" s="75"/>
      <c r="M103" s="76">
        <v>0.90000000000000058</v>
      </c>
      <c r="N103" s="75">
        <v>2.7051440235334479</v>
      </c>
      <c r="O103" s="75">
        <v>2.3907964632012546</v>
      </c>
      <c r="P103" s="77">
        <v>2.227222936927967</v>
      </c>
      <c r="Q103" s="77">
        <v>2.1215790511971995</v>
      </c>
      <c r="R103" s="77">
        <v>1.990104273978438</v>
      </c>
      <c r="S103" s="49">
        <v>1.9099811913694786</v>
      </c>
      <c r="T103" s="75">
        <v>1.8520125695617258</v>
      </c>
      <c r="U103" s="77">
        <v>1.7917312937812298</v>
      </c>
      <c r="V103" s="77">
        <v>1.7268407699437356</v>
      </c>
      <c r="W103" s="77">
        <v>1.671026224660404</v>
      </c>
      <c r="X103" s="49">
        <v>1.6217835198796338</v>
      </c>
      <c r="Y103" s="77">
        <v>1.5770929341369611</v>
      </c>
      <c r="Z103" s="77">
        <v>1.5394429397204972</v>
      </c>
      <c r="AA103" s="77">
        <v>1.508647224074668</v>
      </c>
      <c r="AB103" s="77">
        <v>1.4834510212922905</v>
      </c>
      <c r="AC103" s="77">
        <v>1.4632157408451802</v>
      </c>
      <c r="AD103" s="75">
        <v>1.4472977189247804</v>
      </c>
      <c r="AE103" s="77">
        <v>1.4353350369864555</v>
      </c>
      <c r="AF103" s="77">
        <v>1.4270986903879668</v>
      </c>
      <c r="AG103" s="77">
        <v>1.4206654078357206</v>
      </c>
      <c r="AH103" s="49">
        <v>1.4158315047160197</v>
      </c>
      <c r="AI103" s="77">
        <v>1.4118002140566361</v>
      </c>
      <c r="AJ103" s="77">
        <v>1.4082728351554812</v>
      </c>
      <c r="AK103" s="77">
        <v>1.405410165974617</v>
      </c>
      <c r="AL103" s="77">
        <v>1.402736406242262</v>
      </c>
      <c r="AM103" s="49">
        <v>1.4005017071871808</v>
      </c>
      <c r="AN103" s="78">
        <v>1.4005017071871808</v>
      </c>
    </row>
    <row r="104" spans="12:40" x14ac:dyDescent="0.3">
      <c r="L104" s="75"/>
      <c r="M104" s="76">
        <v>0.99000000000000066</v>
      </c>
      <c r="N104" s="75">
        <v>6.0887537715420308</v>
      </c>
      <c r="O104" s="75">
        <v>4.4724107014327856</v>
      </c>
      <c r="P104" s="77">
        <v>3.804971756344071</v>
      </c>
      <c r="Q104" s="77">
        <v>3.4097022569126474</v>
      </c>
      <c r="R104" s="77">
        <v>2.9609225811331608</v>
      </c>
      <c r="S104" s="49">
        <v>2.7058410821667804</v>
      </c>
      <c r="T104" s="75">
        <v>2.5369490491363353</v>
      </c>
      <c r="U104" s="77">
        <v>2.3653225689783919</v>
      </c>
      <c r="V104" s="77">
        <v>2.1894385917681478</v>
      </c>
      <c r="W104" s="77">
        <v>2.0447100268239287</v>
      </c>
      <c r="X104" s="49">
        <v>1.9219354264364792</v>
      </c>
      <c r="Y104" s="77">
        <v>1.8168871978751382</v>
      </c>
      <c r="Z104" s="77">
        <v>1.7310685001454131</v>
      </c>
      <c r="AA104" s="77">
        <v>1.66430178037159</v>
      </c>
      <c r="AB104" s="77">
        <v>1.6100596075128113</v>
      </c>
      <c r="AC104" s="77">
        <v>1.5679030853688658</v>
      </c>
      <c r="AD104" s="75">
        <v>1.5358131507449784</v>
      </c>
      <c r="AE104" s="77">
        <v>1.5120883936383089</v>
      </c>
      <c r="AF104" s="77">
        <v>1.4955701929677736</v>
      </c>
      <c r="AG104" s="77">
        <v>1.4831109769497008</v>
      </c>
      <c r="AH104" s="49">
        <v>1.4733813233195856</v>
      </c>
      <c r="AI104" s="77">
        <v>1.4655331394265345</v>
      </c>
      <c r="AJ104" s="77">
        <v>1.4587649282590329</v>
      </c>
      <c r="AK104" s="77">
        <v>1.4529653561226921</v>
      </c>
      <c r="AL104" s="77">
        <v>1.4481397178450941</v>
      </c>
      <c r="AM104" s="49">
        <v>1.4438001390159358</v>
      </c>
      <c r="AN104" s="78">
        <v>1.4438001390159358</v>
      </c>
    </row>
    <row r="105" spans="12:40" x14ac:dyDescent="0.3">
      <c r="L105" s="79"/>
      <c r="M105" s="80">
        <v>0.999</v>
      </c>
      <c r="N105" s="79">
        <v>10.992202590591392</v>
      </c>
      <c r="O105" s="79">
        <v>7.2908180041866313</v>
      </c>
      <c r="P105" s="81">
        <v>5.7768645615831575</v>
      </c>
      <c r="Q105" s="81">
        <v>4.9788757642761894</v>
      </c>
      <c r="R105" s="81">
        <v>4.0707432503063927</v>
      </c>
      <c r="S105" s="58">
        <v>3.5920794212727909</v>
      </c>
      <c r="T105" s="79">
        <v>3.2831404728305285</v>
      </c>
      <c r="U105" s="81">
        <v>2.9559482085782958</v>
      </c>
      <c r="V105" s="81">
        <v>2.6512525002906546</v>
      </c>
      <c r="W105" s="81">
        <v>2.4080507876139694</v>
      </c>
      <c r="X105" s="58">
        <v>2.2049700740069325</v>
      </c>
      <c r="Y105" s="81">
        <v>2.0328752738423663</v>
      </c>
      <c r="Z105" s="81">
        <v>1.8995550339349132</v>
      </c>
      <c r="AA105" s="81">
        <v>1.7944677647521812</v>
      </c>
      <c r="AB105" s="81">
        <v>1.7121336084355299</v>
      </c>
      <c r="AC105" s="81">
        <v>1.6503772467961264</v>
      </c>
      <c r="AD105" s="79">
        <v>1.6064087163994751</v>
      </c>
      <c r="AE105" s="81">
        <v>1.5728673786754734</v>
      </c>
      <c r="AF105" s="81">
        <v>1.5488704850555437</v>
      </c>
      <c r="AG105" s="81">
        <v>1.5317326947526391</v>
      </c>
      <c r="AH105" s="58">
        <v>1.5176133023104563</v>
      </c>
      <c r="AI105" s="81">
        <v>1.5065419340884192</v>
      </c>
      <c r="AJ105" s="81">
        <v>1.4979878596429632</v>
      </c>
      <c r="AK105" s="81">
        <v>1.4902052984666585</v>
      </c>
      <c r="AL105" s="81">
        <v>1.4827066792420662</v>
      </c>
      <c r="AM105" s="58">
        <v>1.4762769815935488</v>
      </c>
      <c r="AN105" s="82">
        <v>1.4762769815935488</v>
      </c>
    </row>
    <row r="106" spans="12:40" x14ac:dyDescent="0.3">
      <c r="L106" s="70"/>
      <c r="M106" s="71">
        <v>1E-3</v>
      </c>
      <c r="N106" s="70">
        <v>4.0823007318102393E-2</v>
      </c>
      <c r="O106" s="70">
        <v>0.11765316459440586</v>
      </c>
      <c r="P106" s="72">
        <v>0.18877850787974926</v>
      </c>
      <c r="Q106" s="72">
        <v>0.24959236471535082</v>
      </c>
      <c r="R106" s="72">
        <v>0.35654905868872178</v>
      </c>
      <c r="S106" s="73">
        <v>0.43445073365756998</v>
      </c>
      <c r="T106" s="70">
        <v>0.49977850528800583</v>
      </c>
      <c r="U106" s="72">
        <v>0.57649061779158484</v>
      </c>
      <c r="V106" s="72">
        <v>0.67740571098067981</v>
      </c>
      <c r="W106" s="72">
        <v>0.77470604847337921</v>
      </c>
      <c r="X106" s="73">
        <v>0.87559028685174412</v>
      </c>
      <c r="Y106" s="72">
        <v>0.97012459063935708</v>
      </c>
      <c r="Z106" s="72">
        <v>1.0660050997224624</v>
      </c>
      <c r="AA106" s="72">
        <v>1.1471807401914864</v>
      </c>
      <c r="AB106" s="72">
        <v>1.2227323925738951</v>
      </c>
      <c r="AC106" s="72">
        <v>1.2843545215722618</v>
      </c>
      <c r="AD106" s="70">
        <v>1.3351586492990695</v>
      </c>
      <c r="AE106" s="72">
        <v>1.3770841454400473</v>
      </c>
      <c r="AF106" s="72">
        <v>1.4073757122314383</v>
      </c>
      <c r="AG106" s="72">
        <v>1.4294263873782214</v>
      </c>
      <c r="AH106" s="73">
        <v>1.4473338349384244</v>
      </c>
      <c r="AI106" s="72">
        <v>1.4639034721473347</v>
      </c>
      <c r="AJ106" s="72">
        <v>1.4752095814880615</v>
      </c>
      <c r="AK106" s="72">
        <v>1.4870989179517651</v>
      </c>
      <c r="AL106" s="72">
        <v>1.4971519730786</v>
      </c>
      <c r="AM106" s="73">
        <v>1.5056243447343904</v>
      </c>
      <c r="AN106" s="74">
        <v>1.5056243447343904</v>
      </c>
    </row>
    <row r="107" spans="12:40" x14ac:dyDescent="0.3">
      <c r="L107" s="75"/>
      <c r="M107" s="76">
        <v>0.01</v>
      </c>
      <c r="N107" s="75">
        <v>8.9034469916155476E-2</v>
      </c>
      <c r="O107" s="75">
        <v>0.20922866353879024</v>
      </c>
      <c r="P107" s="77">
        <v>0.30479690851883923</v>
      </c>
      <c r="Q107" s="77">
        <v>0.3832312202729462</v>
      </c>
      <c r="R107" s="77">
        <v>0.50149596800049756</v>
      </c>
      <c r="S107" s="49">
        <v>0.58884375535775046</v>
      </c>
      <c r="T107" s="75">
        <v>0.65728351969762089</v>
      </c>
      <c r="U107" s="77">
        <v>0.73678378554644763</v>
      </c>
      <c r="V107" s="77">
        <v>0.83357520928023721</v>
      </c>
      <c r="W107" s="77">
        <v>0.92828251935354689</v>
      </c>
      <c r="X107" s="49">
        <v>1.0183277551039047</v>
      </c>
      <c r="Y107" s="77">
        <v>1.1066403004911438</v>
      </c>
      <c r="Z107" s="77">
        <v>1.189912533330902</v>
      </c>
      <c r="AA107" s="77">
        <v>1.2610181240294789</v>
      </c>
      <c r="AB107" s="77">
        <v>1.3235211290648308</v>
      </c>
      <c r="AC107" s="77">
        <v>1.3757688960242496</v>
      </c>
      <c r="AD107" s="75">
        <v>1.4185684925574762</v>
      </c>
      <c r="AE107" s="77">
        <v>1.4522981700942907</v>
      </c>
      <c r="AF107" s="77">
        <v>1.4757634466733334</v>
      </c>
      <c r="AG107" s="77">
        <v>1.4940468639986895</v>
      </c>
      <c r="AH107" s="49">
        <v>1.5086390018503759</v>
      </c>
      <c r="AI107" s="77">
        <v>1.5206373414099636</v>
      </c>
      <c r="AJ107" s="77">
        <v>1.530715398140039</v>
      </c>
      <c r="AK107" s="77">
        <v>1.539429372148942</v>
      </c>
      <c r="AL107" s="77">
        <v>1.5474389562815281</v>
      </c>
      <c r="AM107" s="49">
        <v>1.5546043463820733</v>
      </c>
      <c r="AN107" s="78">
        <v>1.5546043463820733</v>
      </c>
    </row>
    <row r="108" spans="12:40" x14ac:dyDescent="0.3">
      <c r="L108" s="75"/>
      <c r="M108" s="76">
        <v>9.9999999999999992E-2</v>
      </c>
      <c r="N108" s="75">
        <v>0.26347577173151349</v>
      </c>
      <c r="O108" s="75">
        <v>0.46186125674873724</v>
      </c>
      <c r="P108" s="77">
        <v>0.59093129997889637</v>
      </c>
      <c r="Q108" s="77">
        <v>0.68372462524749356</v>
      </c>
      <c r="R108" s="77">
        <v>0.81144926156095176</v>
      </c>
      <c r="S108" s="49">
        <v>0.89784286722965434</v>
      </c>
      <c r="T108" s="75">
        <v>0.96277932439579028</v>
      </c>
      <c r="U108" s="77">
        <v>1.0344452175559986</v>
      </c>
      <c r="V108" s="77">
        <v>1.1179051783748388</v>
      </c>
      <c r="W108" s="77">
        <v>1.1941899626920889</v>
      </c>
      <c r="X108" s="49">
        <v>1.2641030587606308</v>
      </c>
      <c r="Y108" s="77">
        <v>1.3298693438901004</v>
      </c>
      <c r="Z108" s="77">
        <v>1.3887724231236893</v>
      </c>
      <c r="AA108" s="77">
        <v>1.4372870693612951</v>
      </c>
      <c r="AB108" s="77">
        <v>1.4790593295489152</v>
      </c>
      <c r="AC108" s="77">
        <v>1.5132971751911735</v>
      </c>
      <c r="AD108" s="75">
        <v>1.5407891790475421</v>
      </c>
      <c r="AE108" s="77">
        <v>1.5616913040890734</v>
      </c>
      <c r="AF108" s="77">
        <v>1.5768373238238735</v>
      </c>
      <c r="AG108" s="77">
        <v>1.5881083543512502</v>
      </c>
      <c r="AH108" s="49">
        <v>1.5970533873203347</v>
      </c>
      <c r="AI108" s="77">
        <v>1.6045671804898327</v>
      </c>
      <c r="AJ108" s="77">
        <v>1.6106591065892975</v>
      </c>
      <c r="AK108" s="77">
        <v>1.6160527021990174</v>
      </c>
      <c r="AL108" s="77">
        <v>1.6208280855045107</v>
      </c>
      <c r="AM108" s="49">
        <v>1.6251647326473111</v>
      </c>
      <c r="AN108" s="78">
        <v>1.6251647326473111</v>
      </c>
    </row>
    <row r="109" spans="12:40" x14ac:dyDescent="0.3">
      <c r="L109" s="75"/>
      <c r="M109" s="76">
        <v>0.25000000000000006</v>
      </c>
      <c r="N109" s="75">
        <v>0.49571440938241906</v>
      </c>
      <c r="O109" s="75">
        <v>0.73510898832476024</v>
      </c>
      <c r="P109" s="77">
        <v>0.87188816397000868</v>
      </c>
      <c r="Q109" s="77">
        <v>0.96145026216762819</v>
      </c>
      <c r="R109" s="77">
        <v>1.0793841414915493</v>
      </c>
      <c r="S109" s="49">
        <v>1.1544981675152368</v>
      </c>
      <c r="T109" s="75">
        <v>1.2073744168899412</v>
      </c>
      <c r="U109" s="77">
        <v>1.2656926353044828</v>
      </c>
      <c r="V109" s="77">
        <v>1.3299340092888856</v>
      </c>
      <c r="W109" s="77">
        <v>1.3868576825398111</v>
      </c>
      <c r="X109" s="49">
        <v>1.4370266159327458</v>
      </c>
      <c r="Y109" s="77">
        <v>1.4825753566494853</v>
      </c>
      <c r="Z109" s="77">
        <v>1.5225260808816219</v>
      </c>
      <c r="AA109" s="77">
        <v>1.554340327676679</v>
      </c>
      <c r="AB109" s="77">
        <v>1.5805287297585449</v>
      </c>
      <c r="AC109" s="77">
        <v>1.6017151900413884</v>
      </c>
      <c r="AD109" s="75">
        <v>1.6182915185700191</v>
      </c>
      <c r="AE109" s="77">
        <v>1.6311705164755841</v>
      </c>
      <c r="AF109" s="77">
        <v>1.6401256103348714</v>
      </c>
      <c r="AG109" s="77">
        <v>1.6468742671572449</v>
      </c>
      <c r="AH109" s="49">
        <v>1.6521802236673091</v>
      </c>
      <c r="AI109" s="77">
        <v>1.6562529953039808</v>
      </c>
      <c r="AJ109" s="77">
        <v>1.6598043597748648</v>
      </c>
      <c r="AK109" s="77">
        <v>1.6629039172771731</v>
      </c>
      <c r="AL109" s="77">
        <v>1.6656027805520592</v>
      </c>
      <c r="AM109" s="49">
        <v>1.6680895451513422</v>
      </c>
      <c r="AN109" s="78">
        <v>1.6680895451513422</v>
      </c>
    </row>
    <row r="110" spans="12:40" x14ac:dyDescent="0.3">
      <c r="L110" s="75">
        <f>M33</f>
        <v>3.8</v>
      </c>
      <c r="M110" s="76">
        <v>0.50000000000000022</v>
      </c>
      <c r="N110" s="75">
        <v>1.0002739703767607</v>
      </c>
      <c r="O110" s="75">
        <v>1.2390603651076855</v>
      </c>
      <c r="P110" s="77">
        <v>1.3515564979752932</v>
      </c>
      <c r="Q110" s="77">
        <v>1.4166671893803584</v>
      </c>
      <c r="R110" s="77">
        <v>1.4924298031295773</v>
      </c>
      <c r="S110" s="49">
        <v>1.5368025924769844</v>
      </c>
      <c r="T110" s="75">
        <v>1.5653393845716264</v>
      </c>
      <c r="U110" s="77">
        <v>1.5943184992001269</v>
      </c>
      <c r="V110" s="77">
        <v>1.6233082431103236</v>
      </c>
      <c r="W110" s="77">
        <v>1.6469624092338593</v>
      </c>
      <c r="X110" s="49">
        <v>1.6648070865928211</v>
      </c>
      <c r="Y110" s="77">
        <v>1.6791076848209281</v>
      </c>
      <c r="Z110" s="77">
        <v>1.6909496849912837</v>
      </c>
      <c r="AA110" s="77">
        <v>1.6987678415583756</v>
      </c>
      <c r="AB110" s="77">
        <v>1.7043164232754719</v>
      </c>
      <c r="AC110" s="77">
        <v>1.7083990070284301</v>
      </c>
      <c r="AD110" s="75">
        <v>1.7115333107298167</v>
      </c>
      <c r="AE110" s="77">
        <v>1.7135883842672113</v>
      </c>
      <c r="AF110" s="77">
        <v>1.7145950536019627</v>
      </c>
      <c r="AG110" s="77">
        <v>1.7156509325309182</v>
      </c>
      <c r="AH110" s="49">
        <v>1.716356904627081</v>
      </c>
      <c r="AI110" s="77">
        <v>1.7167904980677569</v>
      </c>
      <c r="AJ110" s="77">
        <v>1.7171739132409283</v>
      </c>
      <c r="AK110" s="77">
        <v>1.7174791814248911</v>
      </c>
      <c r="AL110" s="77">
        <v>1.7177573742697656</v>
      </c>
      <c r="AM110" s="49">
        <v>1.7179317882148606</v>
      </c>
      <c r="AN110" s="78">
        <v>1.7179317882148606</v>
      </c>
    </row>
    <row r="111" spans="12:40" x14ac:dyDescent="0.3">
      <c r="L111" s="75"/>
      <c r="M111" s="76">
        <v>0.75000000000000044</v>
      </c>
      <c r="N111" s="75">
        <v>2.0190618910395153</v>
      </c>
      <c r="O111" s="75">
        <v>2.110302446564456</v>
      </c>
      <c r="P111" s="77">
        <v>2.1173930216152432</v>
      </c>
      <c r="Q111" s="77">
        <v>2.1104656318183412</v>
      </c>
      <c r="R111" s="77">
        <v>2.0884682732607782</v>
      </c>
      <c r="S111" s="49">
        <v>2.0693569084854468</v>
      </c>
      <c r="T111" s="75">
        <v>2.0503379807871696</v>
      </c>
      <c r="U111" s="77">
        <v>2.0260883526930757</v>
      </c>
      <c r="V111" s="77">
        <v>1.9955915089578746</v>
      </c>
      <c r="W111" s="77">
        <v>1.9671104851698082</v>
      </c>
      <c r="X111" s="49">
        <v>1.9391309254543319</v>
      </c>
      <c r="Y111" s="77">
        <v>1.9109801554254306</v>
      </c>
      <c r="Z111" s="77">
        <v>1.8849151040902483</v>
      </c>
      <c r="AA111" s="77">
        <v>1.8627217201188067</v>
      </c>
      <c r="AB111" s="77">
        <v>1.8421867756612218</v>
      </c>
      <c r="AC111" s="77">
        <v>1.8257616127618823</v>
      </c>
      <c r="AD111" s="75">
        <v>1.8121492430968622</v>
      </c>
      <c r="AE111" s="77">
        <v>1.8018412417072114</v>
      </c>
      <c r="AF111" s="77">
        <v>1.7945412419221518</v>
      </c>
      <c r="AG111" s="77">
        <v>1.7888163082259898</v>
      </c>
      <c r="AH111" s="49">
        <v>1.7844156844590624</v>
      </c>
      <c r="AI111" s="77">
        <v>1.7806653200024565</v>
      </c>
      <c r="AJ111" s="77">
        <v>1.7775612995652503</v>
      </c>
      <c r="AK111" s="77">
        <v>1.7747203735440857</v>
      </c>
      <c r="AL111" s="77">
        <v>1.772252513828344</v>
      </c>
      <c r="AM111" s="49">
        <v>1.77011601267133</v>
      </c>
      <c r="AN111" s="78">
        <v>1.77011601267133</v>
      </c>
    </row>
    <row r="112" spans="12:40" x14ac:dyDescent="0.3">
      <c r="L112" s="75"/>
      <c r="M112" s="76">
        <v>0.90000000000000058</v>
      </c>
      <c r="N112" s="75">
        <v>3.8097339095265541</v>
      </c>
      <c r="O112" s="75">
        <v>3.4425649277111345</v>
      </c>
      <c r="P112" s="77">
        <v>3.22359077467175</v>
      </c>
      <c r="Q112" s="77">
        <v>3.0697957478269844</v>
      </c>
      <c r="R112" s="77">
        <v>2.8684428241529165</v>
      </c>
      <c r="S112" s="49">
        <v>2.7400150881416176</v>
      </c>
      <c r="T112" s="75">
        <v>2.643754511367034</v>
      </c>
      <c r="U112" s="77">
        <v>2.5416481748980835</v>
      </c>
      <c r="V112" s="77">
        <v>2.4298871568778031</v>
      </c>
      <c r="W112" s="77">
        <v>2.3296852326627158</v>
      </c>
      <c r="X112" s="49">
        <v>2.2410137885062382</v>
      </c>
      <c r="Y112" s="77">
        <v>2.1587537984078615</v>
      </c>
      <c r="Z112" s="77">
        <v>2.0884775761153445</v>
      </c>
      <c r="AA112" s="77">
        <v>2.0297973713250266</v>
      </c>
      <c r="AB112" s="77">
        <v>1.9815433477942137</v>
      </c>
      <c r="AC112" s="77">
        <v>1.9422743531463789</v>
      </c>
      <c r="AD112" s="75">
        <v>1.9109690847423466</v>
      </c>
      <c r="AE112" s="77">
        <v>1.887870681491745</v>
      </c>
      <c r="AF112" s="77">
        <v>1.8717582014751653</v>
      </c>
      <c r="AG112" s="77">
        <v>1.8592838389361375</v>
      </c>
      <c r="AH112" s="49">
        <v>1.8495545317598936</v>
      </c>
      <c r="AI112" s="77">
        <v>1.8416570720361543</v>
      </c>
      <c r="AJ112" s="77">
        <v>1.8348674988575815</v>
      </c>
      <c r="AK112" s="77">
        <v>1.8292006849637001</v>
      </c>
      <c r="AL112" s="77">
        <v>1.8237527282332207</v>
      </c>
      <c r="AM112" s="49">
        <v>1.8193610319957214</v>
      </c>
      <c r="AN112" s="78">
        <v>1.8193610319957214</v>
      </c>
    </row>
    <row r="113" spans="12:40" x14ac:dyDescent="0.3">
      <c r="L113" s="75"/>
      <c r="M113" s="76">
        <v>0.99000000000000066</v>
      </c>
      <c r="N113" s="75">
        <v>11.336056854499668</v>
      </c>
      <c r="O113" s="75">
        <v>8.3060600084887319</v>
      </c>
      <c r="P113" s="77">
        <v>6.9746765139350799</v>
      </c>
      <c r="Q113" s="77">
        <v>6.1632472144891661</v>
      </c>
      <c r="R113" s="77">
        <v>5.2136720641293879</v>
      </c>
      <c r="S113" s="49">
        <v>4.6755837952575057</v>
      </c>
      <c r="T113" s="75">
        <v>4.3115709110321108</v>
      </c>
      <c r="U113" s="77">
        <v>3.9404340871452255</v>
      </c>
      <c r="V113" s="77">
        <v>3.5529280491298518</v>
      </c>
      <c r="W113" s="77">
        <v>3.2377517577561479</v>
      </c>
      <c r="X113" s="49">
        <v>2.9647729561289302</v>
      </c>
      <c r="Y113" s="77">
        <v>2.7309107728741595</v>
      </c>
      <c r="Z113" s="77">
        <v>2.537664487966619</v>
      </c>
      <c r="AA113" s="77">
        <v>2.3885275450498384</v>
      </c>
      <c r="AB113" s="77">
        <v>2.2689775121828029</v>
      </c>
      <c r="AC113" s="77">
        <v>2.1760484547006498</v>
      </c>
      <c r="AD113" s="75">
        <v>2.1065843823271706</v>
      </c>
      <c r="AE113" s="77">
        <v>2.0556841328684881</v>
      </c>
      <c r="AF113" s="77">
        <v>2.0196181358563048</v>
      </c>
      <c r="AG113" s="77">
        <v>1.9934437565497027</v>
      </c>
      <c r="AH113" s="49">
        <v>1.9725292145525095</v>
      </c>
      <c r="AI113" s="77">
        <v>1.9564173540064647</v>
      </c>
      <c r="AJ113" s="77">
        <v>1.9421438904639168</v>
      </c>
      <c r="AK113" s="77">
        <v>1.9302005050682489</v>
      </c>
      <c r="AL113" s="77">
        <v>1.9201115913620834</v>
      </c>
      <c r="AM113" s="49">
        <v>1.9107182382924943</v>
      </c>
      <c r="AN113" s="78">
        <v>1.9107182382924943</v>
      </c>
    </row>
    <row r="114" spans="12:40" x14ac:dyDescent="0.3">
      <c r="L114" s="79"/>
      <c r="M114" s="80">
        <v>0.999</v>
      </c>
      <c r="N114" s="79">
        <v>25.077945651994696</v>
      </c>
      <c r="O114" s="79">
        <v>16.489081670761717</v>
      </c>
      <c r="P114" s="81">
        <v>12.949166508028458</v>
      </c>
      <c r="Q114" s="81">
        <v>10.942305084421601</v>
      </c>
      <c r="R114" s="81">
        <v>8.6730240090487278</v>
      </c>
      <c r="S114" s="58">
        <v>7.4758492009275983</v>
      </c>
      <c r="T114" s="79">
        <v>6.7010778066358796</v>
      </c>
      <c r="U114" s="81">
        <v>5.8608955587641489</v>
      </c>
      <c r="V114" s="81">
        <v>5.0301220885620275</v>
      </c>
      <c r="W114" s="81">
        <v>4.3827674952028719</v>
      </c>
      <c r="X114" s="58">
        <v>3.8462638226300583</v>
      </c>
      <c r="Y114" s="81">
        <v>3.3852125047001884</v>
      </c>
      <c r="Z114" s="81">
        <v>3.0422934692855064</v>
      </c>
      <c r="AA114" s="81">
        <v>2.7631876950909251</v>
      </c>
      <c r="AB114" s="81">
        <v>2.5533074456206859</v>
      </c>
      <c r="AC114" s="81">
        <v>2.4012103798521176</v>
      </c>
      <c r="AD114" s="79">
        <v>2.289394544411949</v>
      </c>
      <c r="AE114" s="81">
        <v>2.2106768735994011</v>
      </c>
      <c r="AF114" s="81">
        <v>2.1515775389619987</v>
      </c>
      <c r="AG114" s="81">
        <v>2.1102507012429816</v>
      </c>
      <c r="AH114" s="58">
        <v>2.0785034039123365</v>
      </c>
      <c r="AI114" s="81">
        <v>2.0540419691081571</v>
      </c>
      <c r="AJ114" s="81">
        <v>2.0327749247287863</v>
      </c>
      <c r="AK114" s="81">
        <v>2.0152622367663668</v>
      </c>
      <c r="AL114" s="81">
        <v>1.9998221178112512</v>
      </c>
      <c r="AM114" s="58">
        <v>1.984868520838907</v>
      </c>
      <c r="AN114" s="82">
        <v>1.984868520838907</v>
      </c>
    </row>
    <row r="115" spans="12:40" x14ac:dyDescent="0.3">
      <c r="L115" s="70"/>
      <c r="M115" s="71">
        <v>1E-3</v>
      </c>
      <c r="N115" s="70">
        <v>2.1151834064967547E-2</v>
      </c>
      <c r="O115" s="70">
        <v>7.7359732014136193E-2</v>
      </c>
      <c r="P115" s="72">
        <v>0.13719162949141089</v>
      </c>
      <c r="Q115" s="72">
        <v>0.19410648641346284</v>
      </c>
      <c r="R115" s="72">
        <v>0.3001841534151129</v>
      </c>
      <c r="S115" s="73">
        <v>0.38189223096052816</v>
      </c>
      <c r="T115" s="70">
        <v>0.45502237965812126</v>
      </c>
      <c r="U115" s="72">
        <v>0.54542979024194993</v>
      </c>
      <c r="V115" s="72">
        <v>0.66471936305732016</v>
      </c>
      <c r="W115" s="72">
        <v>0.78710528225342036</v>
      </c>
      <c r="X115" s="73">
        <v>0.9163260764565837</v>
      </c>
      <c r="Y115" s="72">
        <v>1.0440936981464291</v>
      </c>
      <c r="Z115" s="72">
        <v>1.175641231056844</v>
      </c>
      <c r="AA115" s="72">
        <v>1.2906146514213985</v>
      </c>
      <c r="AB115" s="72">
        <v>1.4007116939572162</v>
      </c>
      <c r="AC115" s="72">
        <v>1.4914536576555668</v>
      </c>
      <c r="AD115" s="70">
        <v>1.5697908468764581</v>
      </c>
      <c r="AE115" s="72">
        <v>1.6332371361114755</v>
      </c>
      <c r="AF115" s="72">
        <v>1.6806411497335971</v>
      </c>
      <c r="AG115" s="72">
        <v>1.7150360435218821</v>
      </c>
      <c r="AH115" s="73">
        <v>1.7438449773348372</v>
      </c>
      <c r="AI115" s="72">
        <v>1.7683368570377467</v>
      </c>
      <c r="AJ115" s="72">
        <v>1.7874952218175577</v>
      </c>
      <c r="AK115" s="72">
        <v>1.8063367056258972</v>
      </c>
      <c r="AL115" s="72">
        <v>1.8225733048670418</v>
      </c>
      <c r="AM115" s="73">
        <v>1.8368144055273952</v>
      </c>
      <c r="AN115" s="74">
        <v>1.8368144055273952</v>
      </c>
    </row>
    <row r="116" spans="12:40" x14ac:dyDescent="0.3">
      <c r="L116" s="75"/>
      <c r="M116" s="76">
        <v>0.01</v>
      </c>
      <c r="N116" s="75">
        <v>5.415247614057659E-2</v>
      </c>
      <c r="O116" s="75">
        <v>0.15459243971758668</v>
      </c>
      <c r="P116" s="77">
        <v>0.24566404560297722</v>
      </c>
      <c r="Q116" s="77">
        <v>0.32623607234930307</v>
      </c>
      <c r="R116" s="77">
        <v>0.45557413444934669</v>
      </c>
      <c r="S116" s="49">
        <v>0.55611194297432798</v>
      </c>
      <c r="T116" s="75">
        <v>0.63708345469958139</v>
      </c>
      <c r="U116" s="77">
        <v>0.7360494540330017</v>
      </c>
      <c r="V116" s="77">
        <v>0.85913243830106878</v>
      </c>
      <c r="W116" s="77">
        <v>0.98455290841848597</v>
      </c>
      <c r="X116" s="49">
        <v>1.1075461734916954</v>
      </c>
      <c r="Y116" s="77">
        <v>1.2317957487796976</v>
      </c>
      <c r="Z116" s="77">
        <v>1.3513296837829691</v>
      </c>
      <c r="AA116" s="77">
        <v>1.4560040917794952</v>
      </c>
      <c r="AB116" s="77">
        <v>1.5496764386512483</v>
      </c>
      <c r="AC116" s="77">
        <v>1.6305667030501985</v>
      </c>
      <c r="AD116" s="75">
        <v>1.6972664170403384</v>
      </c>
      <c r="AE116" s="77">
        <v>1.7503872738375117</v>
      </c>
      <c r="AF116" s="77">
        <v>1.7882142583862299</v>
      </c>
      <c r="AG116" s="77">
        <v>1.8174267743539996</v>
      </c>
      <c r="AH116" s="49">
        <v>1.8411855530344923</v>
      </c>
      <c r="AI116" s="77">
        <v>1.8608058052230243</v>
      </c>
      <c r="AJ116" s="77">
        <v>1.8775640458222371</v>
      </c>
      <c r="AK116" s="77">
        <v>1.8915045843080276</v>
      </c>
      <c r="AL116" s="77">
        <v>1.9043247303730901</v>
      </c>
      <c r="AM116" s="49">
        <v>1.9163375010217274</v>
      </c>
      <c r="AN116" s="78">
        <v>1.9163375010217274</v>
      </c>
    </row>
    <row r="117" spans="12:40" x14ac:dyDescent="0.3">
      <c r="L117" s="75"/>
      <c r="M117" s="76">
        <v>9.9999999999999992E-2</v>
      </c>
      <c r="N117" s="75">
        <v>0.20029128572788621</v>
      </c>
      <c r="O117" s="75">
        <v>0.40390757882048112</v>
      </c>
      <c r="P117" s="77">
        <v>0.55023770856866749</v>
      </c>
      <c r="Q117" s="77">
        <v>0.66125986979089935</v>
      </c>
      <c r="R117" s="77">
        <v>0.82213368809056797</v>
      </c>
      <c r="S117" s="49">
        <v>0.93531571076223763</v>
      </c>
      <c r="T117" s="75">
        <v>1.0223974469335115</v>
      </c>
      <c r="U117" s="77">
        <v>1.1212696628684069</v>
      </c>
      <c r="V117" s="77">
        <v>1.238924238083444</v>
      </c>
      <c r="W117" s="77">
        <v>1.3505971151998823</v>
      </c>
      <c r="X117" s="49">
        <v>1.4539682553647373</v>
      </c>
      <c r="Y117" s="77">
        <v>1.5543032684966327</v>
      </c>
      <c r="Z117" s="77">
        <v>1.6461181911771294</v>
      </c>
      <c r="AA117" s="77">
        <v>1.7230852864587631</v>
      </c>
      <c r="AB117" s="77">
        <v>1.7901095261395159</v>
      </c>
      <c r="AC117" s="77">
        <v>1.8457253256240933</v>
      </c>
      <c r="AD117" s="75">
        <v>1.8908018150175343</v>
      </c>
      <c r="AE117" s="77">
        <v>1.9258066471566879</v>
      </c>
      <c r="AF117" s="77">
        <v>1.9512424186409134</v>
      </c>
      <c r="AG117" s="77">
        <v>1.970319205335431</v>
      </c>
      <c r="AH117" s="49">
        <v>1.9856850737199894</v>
      </c>
      <c r="AI117" s="77">
        <v>1.9981377113977081</v>
      </c>
      <c r="AJ117" s="77">
        <v>2.0085979442802242</v>
      </c>
      <c r="AK117" s="77">
        <v>2.0176746432030246</v>
      </c>
      <c r="AL117" s="77">
        <v>2.0258595832755026</v>
      </c>
      <c r="AM117" s="49">
        <v>2.0332627457783912</v>
      </c>
      <c r="AN117" s="78">
        <v>2.0332627457783912</v>
      </c>
    </row>
    <row r="118" spans="12:40" x14ac:dyDescent="0.3">
      <c r="L118" s="75"/>
      <c r="M118" s="76">
        <v>0.25000000000000006</v>
      </c>
      <c r="N118" s="75">
        <v>0.42912136440106791</v>
      </c>
      <c r="O118" s="75">
        <v>0.70986742372335943</v>
      </c>
      <c r="P118" s="77">
        <v>0.88435142954111245</v>
      </c>
      <c r="Q118" s="77">
        <v>1.0045502339284924</v>
      </c>
      <c r="R118" s="77">
        <v>1.1688956243045019</v>
      </c>
      <c r="S118" s="49">
        <v>1.2767655795915522</v>
      </c>
      <c r="T118" s="75">
        <v>1.3556631789683238</v>
      </c>
      <c r="U118" s="77">
        <v>1.4429278839244339</v>
      </c>
      <c r="V118" s="77">
        <v>1.5423520601346707</v>
      </c>
      <c r="W118" s="77">
        <v>1.6321687225666879</v>
      </c>
      <c r="X118" s="49">
        <v>1.712846890632499</v>
      </c>
      <c r="Y118" s="77">
        <v>1.7873739592340856</v>
      </c>
      <c r="Z118" s="77">
        <v>1.8538786703345975</v>
      </c>
      <c r="AA118" s="77">
        <v>1.9077048225234543</v>
      </c>
      <c r="AB118" s="77">
        <v>1.9524242165574002</v>
      </c>
      <c r="AC118" s="77">
        <v>1.9892265774962747</v>
      </c>
      <c r="AD118" s="75">
        <v>2.018369634624769</v>
      </c>
      <c r="AE118" s="77">
        <v>2.0407526138949188</v>
      </c>
      <c r="AF118" s="77">
        <v>2.0566538293195702</v>
      </c>
      <c r="AG118" s="77">
        <v>2.0684969793109191</v>
      </c>
      <c r="AH118" s="49">
        <v>2.0779171536442145</v>
      </c>
      <c r="AI118" s="77">
        <v>2.0852141089754106</v>
      </c>
      <c r="AJ118" s="77">
        <v>2.0915470607314783</v>
      </c>
      <c r="AK118" s="77">
        <v>2.0969593670158915</v>
      </c>
      <c r="AL118" s="77">
        <v>2.1017354619553359</v>
      </c>
      <c r="AM118" s="49">
        <v>2.1062614974428846</v>
      </c>
      <c r="AN118" s="78">
        <v>2.1062614974428846</v>
      </c>
    </row>
    <row r="119" spans="12:40" x14ac:dyDescent="0.3">
      <c r="L119" s="75">
        <f>M34</f>
        <v>5</v>
      </c>
      <c r="M119" s="76">
        <v>0.50000000000000022</v>
      </c>
      <c r="N119" s="75">
        <v>1.000330299906939</v>
      </c>
      <c r="O119" s="75">
        <v>1.3406211051198227</v>
      </c>
      <c r="P119" s="77">
        <v>1.5140532991298263</v>
      </c>
      <c r="Q119" s="77">
        <v>1.6197017594306939</v>
      </c>
      <c r="R119" s="77">
        <v>1.7481961015812564</v>
      </c>
      <c r="S119" s="49">
        <v>1.8259377348793724</v>
      </c>
      <c r="T119" s="75">
        <v>1.8781575466211469</v>
      </c>
      <c r="U119" s="77">
        <v>1.9318572379854997</v>
      </c>
      <c r="V119" s="77">
        <v>1.98746101908433</v>
      </c>
      <c r="W119" s="77">
        <v>2.0342914446394569</v>
      </c>
      <c r="X119" s="49">
        <v>2.0708887639742741</v>
      </c>
      <c r="Y119" s="77">
        <v>2.1019607182122266</v>
      </c>
      <c r="Z119" s="77">
        <v>2.1272269527250045</v>
      </c>
      <c r="AA119" s="77">
        <v>2.1452045161876283</v>
      </c>
      <c r="AB119" s="77">
        <v>2.1585320855697878</v>
      </c>
      <c r="AC119" s="77">
        <v>2.1685478552191704</v>
      </c>
      <c r="AD119" s="75">
        <v>2.1760355598998018</v>
      </c>
      <c r="AE119" s="77">
        <v>2.18100136898562</v>
      </c>
      <c r="AF119" s="77">
        <v>2.1839702968854677</v>
      </c>
      <c r="AG119" s="77">
        <v>2.1865327575514346</v>
      </c>
      <c r="AH119" s="49">
        <v>2.1882387757589497</v>
      </c>
      <c r="AI119" s="77">
        <v>2.1894584142044664</v>
      </c>
      <c r="AJ119" s="77">
        <v>2.190520212963956</v>
      </c>
      <c r="AK119" s="77">
        <v>2.1914171550290913</v>
      </c>
      <c r="AL119" s="77">
        <v>2.1921487319361872</v>
      </c>
      <c r="AM119" s="49">
        <v>2.1927010730028131</v>
      </c>
      <c r="AN119" s="78">
        <v>2.1927010730028131</v>
      </c>
    </row>
    <row r="120" spans="12:40" x14ac:dyDescent="0.3">
      <c r="L120" s="75"/>
      <c r="M120" s="76">
        <v>0.75000000000000044</v>
      </c>
      <c r="N120" s="75">
        <v>2.3328101494439202</v>
      </c>
      <c r="O120" s="75">
        <v>2.5703511016348535</v>
      </c>
      <c r="P120" s="77">
        <v>2.635735274894289</v>
      </c>
      <c r="Q120" s="77">
        <v>2.6588172459938968</v>
      </c>
      <c r="R120" s="77">
        <v>2.6650617012428239</v>
      </c>
      <c r="S120" s="49">
        <v>2.6607659707242943</v>
      </c>
      <c r="T120" s="75">
        <v>2.6477810013112064</v>
      </c>
      <c r="U120" s="77">
        <v>2.6277071032438064</v>
      </c>
      <c r="V120" s="77">
        <v>2.5968087386075052</v>
      </c>
      <c r="W120" s="77">
        <v>2.5650622924397259</v>
      </c>
      <c r="X120" s="49">
        <v>2.5313631977203208</v>
      </c>
      <c r="Y120" s="77">
        <v>2.495219170161846</v>
      </c>
      <c r="Z120" s="77">
        <v>2.4603469923802908</v>
      </c>
      <c r="AA120" s="77">
        <v>2.4291117078823663</v>
      </c>
      <c r="AB120" s="77">
        <v>2.3988092710813467</v>
      </c>
      <c r="AC120" s="77">
        <v>2.37415222259893</v>
      </c>
      <c r="AD120" s="75">
        <v>2.3534736782193804</v>
      </c>
      <c r="AE120" s="77">
        <v>2.3371815446315143</v>
      </c>
      <c r="AF120" s="77">
        <v>2.3257463228395858</v>
      </c>
      <c r="AG120" s="77">
        <v>2.316511090991249</v>
      </c>
      <c r="AH120" s="49">
        <v>2.3093510796179828</v>
      </c>
      <c r="AI120" s="77">
        <v>2.3032313749074622</v>
      </c>
      <c r="AJ120" s="77">
        <v>2.2981417689920258</v>
      </c>
      <c r="AK120" s="77">
        <v>2.2936413810618235</v>
      </c>
      <c r="AL120" s="77">
        <v>2.2894227574903949</v>
      </c>
      <c r="AM120" s="49">
        <v>2.2858614358934006</v>
      </c>
      <c r="AN120" s="78">
        <v>2.2858614358934006</v>
      </c>
    </row>
    <row r="121" spans="12:40" x14ac:dyDescent="0.3">
      <c r="L121" s="75"/>
      <c r="M121" s="76">
        <v>0.90000000000000058</v>
      </c>
      <c r="N121" s="75">
        <v>5.0154447392543311</v>
      </c>
      <c r="O121" s="75">
        <v>4.6826786637179234</v>
      </c>
      <c r="P121" s="77">
        <v>4.4412168936550298</v>
      </c>
      <c r="Q121" s="77">
        <v>4.2524522198593786</v>
      </c>
      <c r="R121" s="77">
        <v>3.9947972330691432</v>
      </c>
      <c r="S121" s="49">
        <v>3.8188369257421195</v>
      </c>
      <c r="T121" s="75">
        <v>3.6836849125713798</v>
      </c>
      <c r="U121" s="77">
        <v>3.5358984329784677</v>
      </c>
      <c r="V121" s="77">
        <v>3.369630751492513</v>
      </c>
      <c r="W121" s="77">
        <v>3.2178624944067842</v>
      </c>
      <c r="X121" s="49">
        <v>3.0785905440582173</v>
      </c>
      <c r="Y121" s="77">
        <v>2.9492065032670718</v>
      </c>
      <c r="Z121" s="77">
        <v>2.8335228088840072</v>
      </c>
      <c r="AA121" s="77">
        <v>2.7376943753523939</v>
      </c>
      <c r="AB121" s="77">
        <v>2.6570105527262466</v>
      </c>
      <c r="AC121" s="77">
        <v>2.5896878418828044</v>
      </c>
      <c r="AD121" s="75">
        <v>2.5366798458466087</v>
      </c>
      <c r="AE121" s="77">
        <v>2.4972043840588825</v>
      </c>
      <c r="AF121" s="77">
        <v>2.4687120170670078</v>
      </c>
      <c r="AG121" s="77">
        <v>2.4466484930030736</v>
      </c>
      <c r="AH121" s="49">
        <v>2.4297432453542784</v>
      </c>
      <c r="AI121" s="77">
        <v>2.4158781074808418</v>
      </c>
      <c r="AJ121" s="77">
        <v>2.4040042419690733</v>
      </c>
      <c r="AK121" s="77">
        <v>2.3940663297803635</v>
      </c>
      <c r="AL121" s="77">
        <v>2.3845870366730524</v>
      </c>
      <c r="AM121" s="49">
        <v>2.3770603302733209</v>
      </c>
      <c r="AN121" s="78">
        <v>2.3770603302733209</v>
      </c>
    </row>
    <row r="122" spans="12:40" x14ac:dyDescent="0.3">
      <c r="L122" s="75"/>
      <c r="M122" s="76">
        <v>0.99000000000000066</v>
      </c>
      <c r="N122" s="75">
        <v>18.673610940786698</v>
      </c>
      <c r="O122" s="75">
        <v>13.911068427900123</v>
      </c>
      <c r="P122" s="77">
        <v>11.744055192156413</v>
      </c>
      <c r="Q122" s="77">
        <v>10.395275181391497</v>
      </c>
      <c r="R122" s="77">
        <v>8.7210594810823796</v>
      </c>
      <c r="S122" s="49">
        <v>7.7494732742228578</v>
      </c>
      <c r="T122" s="75">
        <v>7.1078503224683676</v>
      </c>
      <c r="U122" s="77">
        <v>6.4363127400457758</v>
      </c>
      <c r="V122" s="77">
        <v>5.7243553978713635</v>
      </c>
      <c r="W122" s="77">
        <v>5.1261442283022234</v>
      </c>
      <c r="X122" s="49">
        <v>4.5992612711238392</v>
      </c>
      <c r="Y122" s="77">
        <v>4.1610417150602297</v>
      </c>
      <c r="Z122" s="77">
        <v>3.7851055688026003</v>
      </c>
      <c r="AA122" s="77">
        <v>3.4956786417780839</v>
      </c>
      <c r="AB122" s="77">
        <v>3.2621265392862187</v>
      </c>
      <c r="AC122" s="77">
        <v>3.0780169156608648</v>
      </c>
      <c r="AD122" s="75">
        <v>2.9404150995389418</v>
      </c>
      <c r="AE122" s="77">
        <v>2.8394144686651992</v>
      </c>
      <c r="AF122" s="77">
        <v>2.7699693936890237</v>
      </c>
      <c r="AG122" s="77">
        <v>2.7186516460390759</v>
      </c>
      <c r="AH122" s="49">
        <v>2.679476381132138</v>
      </c>
      <c r="AI122" s="77">
        <v>2.6473327979065036</v>
      </c>
      <c r="AJ122" s="77">
        <v>2.6197628699039619</v>
      </c>
      <c r="AK122" s="77">
        <v>2.596808534681418</v>
      </c>
      <c r="AL122" s="77">
        <v>2.5766822497662139</v>
      </c>
      <c r="AM122" s="49">
        <v>2.5580401576744372</v>
      </c>
      <c r="AN122" s="78">
        <v>2.5580401576744372</v>
      </c>
    </row>
    <row r="123" spans="12:40" x14ac:dyDescent="0.3">
      <c r="L123" s="79"/>
      <c r="M123" s="80">
        <v>0.999</v>
      </c>
      <c r="N123" s="79">
        <v>48.634573693456339</v>
      </c>
      <c r="O123" s="79">
        <v>32.272678217872581</v>
      </c>
      <c r="P123" s="81">
        <v>25.82888206759521</v>
      </c>
      <c r="Q123" s="81">
        <v>21.722261998654076</v>
      </c>
      <c r="R123" s="81">
        <v>17.212330816920584</v>
      </c>
      <c r="S123" s="58">
        <v>14.722825839647991</v>
      </c>
      <c r="T123" s="79">
        <v>13.087204799000046</v>
      </c>
      <c r="U123" s="81">
        <v>11.371073656259908</v>
      </c>
      <c r="V123" s="81">
        <v>9.5659193050864797</v>
      </c>
      <c r="W123" s="81">
        <v>8.1398581747842105</v>
      </c>
      <c r="X123" s="58">
        <v>6.9649126561150325</v>
      </c>
      <c r="Y123" s="81">
        <v>5.9284692385138102</v>
      </c>
      <c r="Z123" s="81">
        <v>5.1292178378930107</v>
      </c>
      <c r="AA123" s="81">
        <v>4.5090598992200919</v>
      </c>
      <c r="AB123" s="81">
        <v>4.0261007230726902</v>
      </c>
      <c r="AC123" s="81">
        <v>3.6762430736568379</v>
      </c>
      <c r="AD123" s="79">
        <v>3.417390729956495</v>
      </c>
      <c r="AE123" s="81">
        <v>3.2337619821661594</v>
      </c>
      <c r="AF123" s="81">
        <v>3.1026136914853026</v>
      </c>
      <c r="AG123" s="81">
        <v>3.0120136934554789</v>
      </c>
      <c r="AH123" s="58">
        <v>2.9412748196732541</v>
      </c>
      <c r="AI123" s="81">
        <v>2.8851511640009204</v>
      </c>
      <c r="AJ123" s="81">
        <v>2.8442429600214783</v>
      </c>
      <c r="AK123" s="81">
        <v>2.8026819030370365</v>
      </c>
      <c r="AL123" s="81">
        <v>2.7660473367560923</v>
      </c>
      <c r="AM123" s="58">
        <v>2.7351419798510253</v>
      </c>
      <c r="AN123" s="82">
        <v>2.7351419798510253</v>
      </c>
    </row>
    <row r="124" spans="12:40" x14ac:dyDescent="0.3">
      <c r="L124" s="70"/>
      <c r="M124" s="71">
        <v>1E-3</v>
      </c>
      <c r="N124" s="70">
        <v>9.4458711250728564E-3</v>
      </c>
      <c r="O124" s="70">
        <v>4.6328815447895771E-2</v>
      </c>
      <c r="P124" s="72">
        <v>9.326986775277353E-2</v>
      </c>
      <c r="Q124" s="72">
        <v>0.14337896489008817</v>
      </c>
      <c r="R124" s="72">
        <v>0.24597193710397069</v>
      </c>
      <c r="S124" s="73">
        <v>0.33175927440901309</v>
      </c>
      <c r="T124" s="70">
        <v>0.41159548835829579</v>
      </c>
      <c r="U124" s="72">
        <v>0.51705892399675302</v>
      </c>
      <c r="V124" s="72">
        <v>0.660688528241684</v>
      </c>
      <c r="W124" s="72">
        <v>0.81783002811378491</v>
      </c>
      <c r="X124" s="73">
        <v>0.99144120579749273</v>
      </c>
      <c r="Y124" s="72">
        <v>1.1695205017888288</v>
      </c>
      <c r="Z124" s="72">
        <v>1.3614260165186625</v>
      </c>
      <c r="AA124" s="72">
        <v>1.5402588303521445</v>
      </c>
      <c r="AB124" s="72">
        <v>1.7095832456151367</v>
      </c>
      <c r="AC124" s="72">
        <v>1.8568780869941797</v>
      </c>
      <c r="AD124" s="70">
        <v>1.9861271939272875</v>
      </c>
      <c r="AE124" s="72">
        <v>2.0960775337498658</v>
      </c>
      <c r="AF124" s="72">
        <v>2.1763199710526604</v>
      </c>
      <c r="AG124" s="72">
        <v>2.2335761523158042</v>
      </c>
      <c r="AH124" s="73">
        <v>2.2841639424636102</v>
      </c>
      <c r="AI124" s="72">
        <v>2.3288874776351043</v>
      </c>
      <c r="AJ124" s="72">
        <v>2.3622821974507131</v>
      </c>
      <c r="AK124" s="72">
        <v>2.3962229538773174</v>
      </c>
      <c r="AL124" s="72">
        <v>2.4258203823028848</v>
      </c>
      <c r="AM124" s="73">
        <v>2.4514523452022376</v>
      </c>
      <c r="AN124" s="74">
        <v>2.4514523452022376</v>
      </c>
    </row>
    <row r="125" spans="12:40" x14ac:dyDescent="0.3">
      <c r="L125" s="75"/>
      <c r="M125" s="76">
        <v>0.01</v>
      </c>
      <c r="N125" s="75">
        <v>2.9435138909333622E-2</v>
      </c>
      <c r="O125" s="75">
        <v>0.10713461660531613</v>
      </c>
      <c r="P125" s="77">
        <v>0.18996363294025878</v>
      </c>
      <c r="Q125" s="77">
        <v>0.27005230267170549</v>
      </c>
      <c r="R125" s="77">
        <v>0.41021482646536711</v>
      </c>
      <c r="S125" s="49">
        <v>0.52669684965149532</v>
      </c>
      <c r="T125" s="75">
        <v>0.62458062126449776</v>
      </c>
      <c r="U125" s="77">
        <v>0.74820018259345222</v>
      </c>
      <c r="V125" s="77">
        <v>0.909976145501601</v>
      </c>
      <c r="W125" s="77">
        <v>1.0829605983536692</v>
      </c>
      <c r="X125" s="49">
        <v>1.2588904330921251</v>
      </c>
      <c r="Y125" s="77">
        <v>1.4435658994552667</v>
      </c>
      <c r="Z125" s="77">
        <v>1.6292087228742929</v>
      </c>
      <c r="AA125" s="77">
        <v>1.796437391116851</v>
      </c>
      <c r="AB125" s="77">
        <v>1.9499388466332999</v>
      </c>
      <c r="AC125" s="77">
        <v>2.0860036906515473</v>
      </c>
      <c r="AD125" s="75">
        <v>2.2013686914776129</v>
      </c>
      <c r="AE125" s="77">
        <v>2.2952593678413784</v>
      </c>
      <c r="AF125" s="77">
        <v>2.3628660372581436</v>
      </c>
      <c r="AG125" s="77">
        <v>2.4149909666038076</v>
      </c>
      <c r="AH125" s="49">
        <v>2.4576538215250885</v>
      </c>
      <c r="AI125" s="77">
        <v>2.4952453962610761</v>
      </c>
      <c r="AJ125" s="77">
        <v>2.5245624181409538</v>
      </c>
      <c r="AK125" s="77">
        <v>2.5507211173139801</v>
      </c>
      <c r="AL125" s="77">
        <v>2.5748525020516557</v>
      </c>
      <c r="AM125" s="49">
        <v>2.5975480267170661</v>
      </c>
      <c r="AN125" s="78">
        <v>2.5975480267170661</v>
      </c>
    </row>
    <row r="126" spans="12:40" x14ac:dyDescent="0.3">
      <c r="L126" s="75"/>
      <c r="M126" s="76">
        <v>9.9999999999999992E-2</v>
      </c>
      <c r="N126" s="75">
        <v>0.14310874006301957</v>
      </c>
      <c r="O126" s="75">
        <v>0.34465019847897477</v>
      </c>
      <c r="P126" s="77">
        <v>0.50869362015441755</v>
      </c>
      <c r="Q126" s="77">
        <v>0.64241455864796249</v>
      </c>
      <c r="R126" s="77">
        <v>0.84850644901096628</v>
      </c>
      <c r="S126" s="49">
        <v>1.0011890813741968</v>
      </c>
      <c r="T126" s="75">
        <v>1.1229278496138626</v>
      </c>
      <c r="U126" s="77">
        <v>1.2657755643906972</v>
      </c>
      <c r="V126" s="77">
        <v>1.4422131948661014</v>
      </c>
      <c r="W126" s="77">
        <v>1.6151878979175467</v>
      </c>
      <c r="X126" s="49">
        <v>1.7808242521476694</v>
      </c>
      <c r="Y126" s="77">
        <v>1.946647187307647</v>
      </c>
      <c r="Z126" s="77">
        <v>2.1025637119861416</v>
      </c>
      <c r="AA126" s="77">
        <v>2.2383032383483443</v>
      </c>
      <c r="AB126" s="77">
        <v>2.3582158776490152</v>
      </c>
      <c r="AC126" s="77">
        <v>2.4600992964524799</v>
      </c>
      <c r="AD126" s="75">
        <v>2.5434206635952088</v>
      </c>
      <c r="AE126" s="77">
        <v>2.6097471255040259</v>
      </c>
      <c r="AF126" s="77">
        <v>2.658437234769695</v>
      </c>
      <c r="AG126" s="77">
        <v>2.695234746648234</v>
      </c>
      <c r="AH126" s="49">
        <v>2.725041710663124</v>
      </c>
      <c r="AI126" s="77">
        <v>2.749559132689483</v>
      </c>
      <c r="AJ126" s="77">
        <v>2.7695882488447139</v>
      </c>
      <c r="AK126" s="77">
        <v>2.7875942981621327</v>
      </c>
      <c r="AL126" s="77">
        <v>2.803777760287951</v>
      </c>
      <c r="AM126" s="49">
        <v>2.8184113924068317</v>
      </c>
      <c r="AN126" s="78">
        <v>2.8184113924068317</v>
      </c>
    </row>
    <row r="127" spans="12:40" x14ac:dyDescent="0.3">
      <c r="L127" s="75"/>
      <c r="M127" s="76">
        <v>0.25000000000000006</v>
      </c>
      <c r="N127" s="75">
        <v>0.35955606771375959</v>
      </c>
      <c r="O127" s="75">
        <v>0.68513442949003067</v>
      </c>
      <c r="P127" s="77">
        <v>0.90992171091638996</v>
      </c>
      <c r="Q127" s="77">
        <v>1.0752229683745718</v>
      </c>
      <c r="R127" s="77">
        <v>1.3125090341916619</v>
      </c>
      <c r="S127" s="49">
        <v>1.4764465450122279</v>
      </c>
      <c r="T127" s="75">
        <v>1.5995256702913174</v>
      </c>
      <c r="U127" s="77">
        <v>1.739886305396158</v>
      </c>
      <c r="V127" s="77">
        <v>1.9043352302313414</v>
      </c>
      <c r="W127" s="77">
        <v>2.0587000522748564</v>
      </c>
      <c r="X127" s="49">
        <v>2.2013052614381707</v>
      </c>
      <c r="Y127" s="77">
        <v>2.3364439758282973</v>
      </c>
      <c r="Z127" s="77">
        <v>2.4596009324214521</v>
      </c>
      <c r="AA127" s="77">
        <v>2.5615382228347334</v>
      </c>
      <c r="AB127" s="77">
        <v>2.6493621036529356</v>
      </c>
      <c r="AC127" s="77">
        <v>2.7219858578524607</v>
      </c>
      <c r="AD127" s="75">
        <v>2.7806302809303913</v>
      </c>
      <c r="AE127" s="77">
        <v>2.8260373324847574</v>
      </c>
      <c r="AF127" s="77">
        <v>2.8583990582139389</v>
      </c>
      <c r="AG127" s="77">
        <v>2.8828225924305588</v>
      </c>
      <c r="AH127" s="49">
        <v>2.9024768751924452</v>
      </c>
      <c r="AI127" s="77">
        <v>2.9179809129718226</v>
      </c>
      <c r="AJ127" s="77">
        <v>2.9312643106778742</v>
      </c>
      <c r="AK127" s="77">
        <v>2.9425502873797247</v>
      </c>
      <c r="AL127" s="77">
        <v>2.9528328820884555</v>
      </c>
      <c r="AM127" s="49">
        <v>2.9623201488019046</v>
      </c>
      <c r="AN127" s="78">
        <v>2.9623201488019046</v>
      </c>
    </row>
    <row r="128" spans="12:40" x14ac:dyDescent="0.3">
      <c r="L128" s="75">
        <f>M35</f>
        <v>7</v>
      </c>
      <c r="M128" s="76">
        <v>0.50000000000000022</v>
      </c>
      <c r="N128" s="75">
        <v>1.0003993668393398</v>
      </c>
      <c r="O128" s="75">
        <v>1.488955701269548</v>
      </c>
      <c r="P128" s="77">
        <v>1.7644160894283458</v>
      </c>
      <c r="Q128" s="77">
        <v>1.9436238979723275</v>
      </c>
      <c r="R128" s="77">
        <v>2.1709115378486876</v>
      </c>
      <c r="S128" s="49">
        <v>2.3163459281211454</v>
      </c>
      <c r="T128" s="75">
        <v>2.4162476472662973</v>
      </c>
      <c r="U128" s="77">
        <v>2.5231144470913787</v>
      </c>
      <c r="V128" s="77">
        <v>2.6384472640168362</v>
      </c>
      <c r="W128" s="77">
        <v>2.7394774580991639</v>
      </c>
      <c r="X128" s="49">
        <v>2.8222555126665547</v>
      </c>
      <c r="Y128" s="77">
        <v>2.8948201455988718</v>
      </c>
      <c r="Z128" s="77">
        <v>2.9571066267037249</v>
      </c>
      <c r="AA128" s="77">
        <v>3.0036682555590426</v>
      </c>
      <c r="AB128" s="77">
        <v>3.0390097156743927</v>
      </c>
      <c r="AC128" s="77">
        <v>3.0663837119451278</v>
      </c>
      <c r="AD128" s="75">
        <v>3.0870572750309067</v>
      </c>
      <c r="AE128" s="77">
        <v>3.1012232942562652</v>
      </c>
      <c r="AF128" s="77">
        <v>3.1107538367420826</v>
      </c>
      <c r="AG128" s="77">
        <v>3.1180313457137911</v>
      </c>
      <c r="AH128" s="49">
        <v>3.1232572140791932</v>
      </c>
      <c r="AI128" s="77">
        <v>3.1274116759775756</v>
      </c>
      <c r="AJ128" s="77">
        <v>3.131177013543585</v>
      </c>
      <c r="AK128" s="77">
        <v>3.134063851422316</v>
      </c>
      <c r="AL128" s="77">
        <v>3.1361802207258984</v>
      </c>
      <c r="AM128" s="49">
        <v>3.1382931160448164</v>
      </c>
      <c r="AN128" s="78">
        <v>3.1382931160448164</v>
      </c>
    </row>
    <row r="129" spans="12:40" x14ac:dyDescent="0.3">
      <c r="L129" s="75"/>
      <c r="M129" s="76">
        <v>0.75000000000000044</v>
      </c>
      <c r="N129" s="75">
        <v>2.7847677573641971</v>
      </c>
      <c r="O129" s="75">
        <v>3.3073351738084629</v>
      </c>
      <c r="P129" s="77">
        <v>3.5065157925341768</v>
      </c>
      <c r="Q129" s="77">
        <v>3.6060804562279118</v>
      </c>
      <c r="R129" s="77">
        <v>3.6994883485500152</v>
      </c>
      <c r="S129" s="49">
        <v>3.743292526141929</v>
      </c>
      <c r="T129" s="75">
        <v>3.7568716051816478</v>
      </c>
      <c r="U129" s="77">
        <v>3.7594904349879292</v>
      </c>
      <c r="V129" s="77">
        <v>3.7485310659259468</v>
      </c>
      <c r="W129" s="77">
        <v>3.7276331201775292</v>
      </c>
      <c r="X129" s="49">
        <v>3.6960288007217881</v>
      </c>
      <c r="Y129" s="77">
        <v>3.6567492792973684</v>
      </c>
      <c r="Z129" s="77">
        <v>3.6127871915279446</v>
      </c>
      <c r="AA129" s="77">
        <v>3.5698138228267218</v>
      </c>
      <c r="AB129" s="77">
        <v>3.5256412759835141</v>
      </c>
      <c r="AC129" s="77">
        <v>3.4880972312930281</v>
      </c>
      <c r="AD129" s="75">
        <v>3.4547393002352411</v>
      </c>
      <c r="AE129" s="77">
        <v>3.4279000839445906</v>
      </c>
      <c r="AF129" s="77">
        <v>3.4077786862563375</v>
      </c>
      <c r="AG129" s="77">
        <v>3.3925723109329846</v>
      </c>
      <c r="AH129" s="49">
        <v>3.3800411415984239</v>
      </c>
      <c r="AI129" s="77">
        <v>3.3688416151932601</v>
      </c>
      <c r="AJ129" s="77">
        <v>3.3598722456543517</v>
      </c>
      <c r="AK129" s="77">
        <v>3.3515284013678577</v>
      </c>
      <c r="AL129" s="77">
        <v>3.3444341496754699</v>
      </c>
      <c r="AM129" s="49">
        <v>3.3377103770553656</v>
      </c>
      <c r="AN129" s="78">
        <v>3.3377103770553656</v>
      </c>
    </row>
    <row r="130" spans="12:40" x14ac:dyDescent="0.3">
      <c r="L130" s="75"/>
      <c r="M130" s="76">
        <v>0.90000000000000058</v>
      </c>
      <c r="N130" s="75">
        <v>7.0261515397968131</v>
      </c>
      <c r="O130" s="75">
        <v>6.9245981586522989</v>
      </c>
      <c r="P130" s="77">
        <v>6.7215137536936691</v>
      </c>
      <c r="Q130" s="77">
        <v>6.5217864150140752</v>
      </c>
      <c r="R130" s="77">
        <v>6.2053145946541166</v>
      </c>
      <c r="S130" s="49">
        <v>5.9772669018386582</v>
      </c>
      <c r="T130" s="75">
        <v>5.7904771922576037</v>
      </c>
      <c r="U130" s="77">
        <v>5.5793012625807759</v>
      </c>
      <c r="V130" s="77">
        <v>5.320941430686509</v>
      </c>
      <c r="W130" s="77">
        <v>5.0836800326503546</v>
      </c>
      <c r="X130" s="49">
        <v>4.8479035806163244</v>
      </c>
      <c r="Y130" s="77">
        <v>4.626134688273944</v>
      </c>
      <c r="Z130" s="77">
        <v>4.4224234596872796</v>
      </c>
      <c r="AA130" s="77">
        <v>4.2489108582529003</v>
      </c>
      <c r="AB130" s="77">
        <v>4.0979671328910685</v>
      </c>
      <c r="AC130" s="77">
        <v>3.968659491546302</v>
      </c>
      <c r="AD130" s="75">
        <v>3.8659889884741006</v>
      </c>
      <c r="AE130" s="77">
        <v>3.7884176741093176</v>
      </c>
      <c r="AF130" s="77">
        <v>3.7323253854010461</v>
      </c>
      <c r="AG130" s="77">
        <v>3.6881473962637852</v>
      </c>
      <c r="AH130" s="49">
        <v>3.6539540033582565</v>
      </c>
      <c r="AI130" s="77">
        <v>3.6251023301705301</v>
      </c>
      <c r="AJ130" s="77">
        <v>3.6013827465430071</v>
      </c>
      <c r="AK130" s="77">
        <v>3.5805441303348537</v>
      </c>
      <c r="AL130" s="77">
        <v>3.5611816179287015</v>
      </c>
      <c r="AM130" s="49">
        <v>3.5453424676984233</v>
      </c>
      <c r="AN130" s="78">
        <v>3.5453424676984233</v>
      </c>
    </row>
    <row r="131" spans="12:40" x14ac:dyDescent="0.3">
      <c r="L131" s="75"/>
      <c r="M131" s="76">
        <v>0.99000000000000066</v>
      </c>
      <c r="N131" s="75">
        <v>34.434499999127226</v>
      </c>
      <c r="O131" s="75">
        <v>26.681358183037421</v>
      </c>
      <c r="P131" s="77">
        <v>22.801708517633518</v>
      </c>
      <c r="Q131" s="77">
        <v>20.36969747758824</v>
      </c>
      <c r="R131" s="77">
        <v>17.182891295720324</v>
      </c>
      <c r="S131" s="49">
        <v>15.325669432096587</v>
      </c>
      <c r="T131" s="75">
        <v>14.020184160327116</v>
      </c>
      <c r="U131" s="77">
        <v>12.683630066906588</v>
      </c>
      <c r="V131" s="77">
        <v>11.14396015885805</v>
      </c>
      <c r="W131" s="77">
        <v>9.9028850204581715</v>
      </c>
      <c r="X131" s="49">
        <v>8.7696295606917332</v>
      </c>
      <c r="Y131" s="77">
        <v>7.8001440134919307</v>
      </c>
      <c r="Z131" s="77">
        <v>6.9545081590702136</v>
      </c>
      <c r="AA131" s="77">
        <v>6.2763032271102643</v>
      </c>
      <c r="AB131" s="77">
        <v>5.7295531070488233</v>
      </c>
      <c r="AC131" s="77">
        <v>5.2972518592177114</v>
      </c>
      <c r="AD131" s="75">
        <v>4.9616633790690097</v>
      </c>
      <c r="AE131" s="77">
        <v>4.7180714870139466</v>
      </c>
      <c r="AF131" s="77">
        <v>4.5485661901176302</v>
      </c>
      <c r="AG131" s="77">
        <v>4.4182671034039256</v>
      </c>
      <c r="AH131" s="49">
        <v>4.3228716925127033</v>
      </c>
      <c r="AI131" s="77">
        <v>4.2429125516521013</v>
      </c>
      <c r="AJ131" s="77">
        <v>4.17533520944676</v>
      </c>
      <c r="AK131" s="77">
        <v>4.1229668212044199</v>
      </c>
      <c r="AL131" s="77">
        <v>4.0704730981518189</v>
      </c>
      <c r="AM131" s="49">
        <v>4.0278689925657725</v>
      </c>
      <c r="AN131" s="78">
        <v>4.0278689925657725</v>
      </c>
    </row>
    <row r="132" spans="12:40" x14ac:dyDescent="0.3">
      <c r="L132" s="79"/>
      <c r="M132" s="80">
        <v>0.999</v>
      </c>
      <c r="N132" s="79">
        <v>109.55221352999676</v>
      </c>
      <c r="O132" s="79">
        <v>75.180889397716498</v>
      </c>
      <c r="P132" s="81">
        <v>61.404879610207516</v>
      </c>
      <c r="Q132" s="81">
        <v>52.242462881455033</v>
      </c>
      <c r="R132" s="81">
        <v>41.69212750231447</v>
      </c>
      <c r="S132" s="58">
        <v>35.798862529463079</v>
      </c>
      <c r="T132" s="79">
        <v>31.966303660234619</v>
      </c>
      <c r="U132" s="81">
        <v>27.655208076844847</v>
      </c>
      <c r="V132" s="81">
        <v>23.182796366158115</v>
      </c>
      <c r="W132" s="81">
        <v>19.697581665999667</v>
      </c>
      <c r="X132" s="58">
        <v>16.47730551986476</v>
      </c>
      <c r="Y132" s="81">
        <v>13.707575614043831</v>
      </c>
      <c r="Z132" s="81">
        <v>11.551087861710499</v>
      </c>
      <c r="AA132" s="81">
        <v>9.8873791643936944</v>
      </c>
      <c r="AB132" s="81">
        <v>8.5121493829058679</v>
      </c>
      <c r="AC132" s="81">
        <v>7.4744750049813851</v>
      </c>
      <c r="AD132" s="79">
        <v>6.7111637406646363</v>
      </c>
      <c r="AE132" s="81">
        <v>6.1774015870803316</v>
      </c>
      <c r="AF132" s="81">
        <v>5.7923819418398352</v>
      </c>
      <c r="AG132" s="81">
        <v>5.506884322258057</v>
      </c>
      <c r="AH132" s="58">
        <v>5.2921556609644655</v>
      </c>
      <c r="AI132" s="81">
        <v>5.1434104207163003</v>
      </c>
      <c r="AJ132" s="81">
        <v>5.0168755820397974</v>
      </c>
      <c r="AK132" s="81">
        <v>4.8874675904027187</v>
      </c>
      <c r="AL132" s="81">
        <v>4.7781500348337262</v>
      </c>
      <c r="AM132" s="58">
        <v>4.6829457396621672</v>
      </c>
      <c r="AN132" s="82">
        <v>4.6829457396621672</v>
      </c>
    </row>
    <row r="133" spans="12:40" x14ac:dyDescent="0.3">
      <c r="L133" s="75"/>
      <c r="M133" s="76">
        <v>1E-3</v>
      </c>
      <c r="N133" s="75">
        <v>4.018969263164294E-3</v>
      </c>
      <c r="O133" s="75">
        <v>2.6912185941016603E-2</v>
      </c>
      <c r="P133" s="77">
        <v>6.2931093763794785E-2</v>
      </c>
      <c r="Q133" s="77">
        <v>0.10522393510730298</v>
      </c>
      <c r="R133" s="77">
        <v>0.20082074676294204</v>
      </c>
      <c r="S133" s="49">
        <v>0.28907873084999702</v>
      </c>
      <c r="T133" s="75">
        <v>0.37612593743106915</v>
      </c>
      <c r="U133" s="77">
        <v>0.49650326933631028</v>
      </c>
      <c r="V133" s="77">
        <v>0.66753660765866019</v>
      </c>
      <c r="W133" s="77">
        <v>0.87100518542921535</v>
      </c>
      <c r="X133" s="49">
        <v>1.1015287854702029</v>
      </c>
      <c r="Y133" s="77">
        <v>1.3560378064470815</v>
      </c>
      <c r="Z133" s="77">
        <v>1.6385288858880447</v>
      </c>
      <c r="AA133" s="77">
        <v>1.9152136528373258</v>
      </c>
      <c r="AB133" s="77">
        <v>2.1857624862222229</v>
      </c>
      <c r="AC133" s="77">
        <v>2.4306025604470474</v>
      </c>
      <c r="AD133" s="75">
        <v>2.6474589222986267</v>
      </c>
      <c r="AE133" s="77">
        <v>2.8416605230317993</v>
      </c>
      <c r="AF133" s="77">
        <v>2.9841793326231278</v>
      </c>
      <c r="AG133" s="77">
        <v>3.0870880969981678</v>
      </c>
      <c r="AH133" s="49">
        <v>3.1804560754648605</v>
      </c>
      <c r="AI133" s="77">
        <v>3.2619210119166113</v>
      </c>
      <c r="AJ133" s="77">
        <v>3.3250206701581448</v>
      </c>
      <c r="AK133" s="77">
        <v>3.3863187828894996</v>
      </c>
      <c r="AL133" s="77">
        <v>3.4473969008971057</v>
      </c>
      <c r="AM133" s="49">
        <v>3.4926889931623544</v>
      </c>
      <c r="AN133" s="78">
        <v>3.4926889931623544</v>
      </c>
    </row>
    <row r="134" spans="12:40" x14ac:dyDescent="0.3">
      <c r="L134" s="75"/>
      <c r="M134" s="76">
        <v>0.01</v>
      </c>
      <c r="N134" s="75">
        <v>1.5424724518585713E-2</v>
      </c>
      <c r="O134" s="75">
        <v>7.2999671323502074E-2</v>
      </c>
      <c r="P134" s="77">
        <v>0.14572718878133678</v>
      </c>
      <c r="Q134" s="77">
        <v>0.22271959165953706</v>
      </c>
      <c r="R134" s="77">
        <v>0.37154348392383157</v>
      </c>
      <c r="S134" s="49">
        <v>0.50441026657954124</v>
      </c>
      <c r="T134" s="75">
        <v>0.62073740377841635</v>
      </c>
      <c r="U134" s="77">
        <v>0.77476877447247539</v>
      </c>
      <c r="V134" s="77">
        <v>0.98769693449512475</v>
      </c>
      <c r="W134" s="77">
        <v>1.2257103951876462</v>
      </c>
      <c r="X134" s="49">
        <v>1.4809710507941838</v>
      </c>
      <c r="Y134" s="77">
        <v>1.7597217815785609</v>
      </c>
      <c r="Z134" s="77">
        <v>2.0514735838775198</v>
      </c>
      <c r="AA134" s="77">
        <v>2.3228340020337015</v>
      </c>
      <c r="AB134" s="77">
        <v>2.5827801767668888</v>
      </c>
      <c r="AC134" s="77">
        <v>2.8193879465935181</v>
      </c>
      <c r="AD134" s="75">
        <v>3.0260159117845848</v>
      </c>
      <c r="AE134" s="77">
        <v>3.1977232481875841</v>
      </c>
      <c r="AF134" s="77">
        <v>3.3225212524102625</v>
      </c>
      <c r="AG134" s="77">
        <v>3.4205524828545077</v>
      </c>
      <c r="AH134" s="49">
        <v>3.5036322845351577</v>
      </c>
      <c r="AI134" s="77">
        <v>3.5745989993358149</v>
      </c>
      <c r="AJ134" s="77">
        <v>3.6324052682497756</v>
      </c>
      <c r="AK134" s="77">
        <v>3.6827209923706774</v>
      </c>
      <c r="AL134" s="77">
        <v>3.7307184598504217</v>
      </c>
      <c r="AM134" s="49">
        <v>3.7757996940297036</v>
      </c>
      <c r="AN134" s="78">
        <v>3.7757996940297036</v>
      </c>
    </row>
    <row r="135" spans="12:40" x14ac:dyDescent="0.3">
      <c r="L135" s="75"/>
      <c r="M135" s="76">
        <v>9.9999999999999992E-2</v>
      </c>
      <c r="N135" s="75">
        <v>0.10020843316282493</v>
      </c>
      <c r="O135" s="75">
        <v>0.29278947647772791</v>
      </c>
      <c r="P135" s="77">
        <v>0.47286745055466944</v>
      </c>
      <c r="Q135" s="77">
        <v>0.63045885516357014</v>
      </c>
      <c r="R135" s="77">
        <v>0.89050259431546996</v>
      </c>
      <c r="S135" s="49">
        <v>1.0957238421810163</v>
      </c>
      <c r="T135" s="75">
        <v>1.2651756574534763</v>
      </c>
      <c r="U135" s="77">
        <v>1.4724389833046239</v>
      </c>
      <c r="V135" s="77">
        <v>1.7374135972437474</v>
      </c>
      <c r="W135" s="77">
        <v>2.0086891127032254</v>
      </c>
      <c r="X135" s="49">
        <v>2.2791008774342703</v>
      </c>
      <c r="Y135" s="77">
        <v>2.5583289071468855</v>
      </c>
      <c r="Z135" s="77">
        <v>2.8315603586422906</v>
      </c>
      <c r="AA135" s="77">
        <v>3.0756597561394154</v>
      </c>
      <c r="AB135" s="77">
        <v>3.2988380688293972</v>
      </c>
      <c r="AC135" s="77">
        <v>3.493850344433965</v>
      </c>
      <c r="AD135" s="75">
        <v>3.6567508880991237</v>
      </c>
      <c r="AE135" s="77">
        <v>3.7896687357467376</v>
      </c>
      <c r="AF135" s="77">
        <v>3.887396368089592</v>
      </c>
      <c r="AG135" s="77">
        <v>3.9629748077429339</v>
      </c>
      <c r="AH135" s="49">
        <v>4.0246144419190868</v>
      </c>
      <c r="AI135" s="77">
        <v>4.0745649313810599</v>
      </c>
      <c r="AJ135" s="77">
        <v>4.1171483418062111</v>
      </c>
      <c r="AK135" s="77">
        <v>4.154627471373602</v>
      </c>
      <c r="AL135" s="77">
        <v>4.18924885399628</v>
      </c>
      <c r="AM135" s="49">
        <v>4.2200559835426006</v>
      </c>
      <c r="AN135" s="78">
        <v>4.2200559835426006</v>
      </c>
    </row>
    <row r="136" spans="12:40" x14ac:dyDescent="0.3">
      <c r="L136" s="75"/>
      <c r="M136" s="76">
        <v>0.25000000000000006</v>
      </c>
      <c r="N136" s="75">
        <v>0.29808561272854289</v>
      </c>
      <c r="O136" s="75">
        <v>0.66377662087849765</v>
      </c>
      <c r="P136" s="77">
        <v>0.94803965832977555</v>
      </c>
      <c r="Q136" s="77">
        <v>1.1714393734394917</v>
      </c>
      <c r="R136" s="77">
        <v>1.5111613355572648</v>
      </c>
      <c r="S136" s="49">
        <v>1.7578978224988233</v>
      </c>
      <c r="T136" s="75">
        <v>1.9503787788798947</v>
      </c>
      <c r="U136" s="77">
        <v>2.1770992212774329</v>
      </c>
      <c r="V136" s="77">
        <v>2.452157806861476</v>
      </c>
      <c r="W136" s="77">
        <v>2.7201350626506979</v>
      </c>
      <c r="X136" s="49">
        <v>2.9756354125885283</v>
      </c>
      <c r="Y136" s="77">
        <v>3.2273183810033981</v>
      </c>
      <c r="Z136" s="77">
        <v>3.4641080062193277</v>
      </c>
      <c r="AA136" s="77">
        <v>3.6650172672098442</v>
      </c>
      <c r="AB136" s="77">
        <v>3.8445418698333826</v>
      </c>
      <c r="AC136" s="77">
        <v>3.9956971605412184</v>
      </c>
      <c r="AD136" s="75">
        <v>4.1205213002514398</v>
      </c>
      <c r="AE136" s="77">
        <v>4.218471895680878</v>
      </c>
      <c r="AF136" s="77">
        <v>4.2892158900258917</v>
      </c>
      <c r="AG136" s="77">
        <v>4.344021813225166</v>
      </c>
      <c r="AH136" s="49">
        <v>4.3869671060368161</v>
      </c>
      <c r="AI136" s="77">
        <v>4.4225528462885002</v>
      </c>
      <c r="AJ136" s="77">
        <v>4.4522265289678842</v>
      </c>
      <c r="AK136" s="77">
        <v>4.4778719809144985</v>
      </c>
      <c r="AL136" s="77">
        <v>4.501832741112227</v>
      </c>
      <c r="AM136" s="49">
        <v>4.5238006100792463</v>
      </c>
      <c r="AN136" s="78">
        <v>4.5238006100792463</v>
      </c>
    </row>
    <row r="137" spans="12:40" x14ac:dyDescent="0.3">
      <c r="L137" s="75">
        <f>M36</f>
        <v>10</v>
      </c>
      <c r="M137" s="76">
        <v>0.50000000000000022</v>
      </c>
      <c r="N137" s="75">
        <v>1.000472585945152</v>
      </c>
      <c r="O137" s="75">
        <v>1.6770637186879807</v>
      </c>
      <c r="P137" s="77">
        <v>2.1021171692139502</v>
      </c>
      <c r="Q137" s="77">
        <v>2.3957395935082184</v>
      </c>
      <c r="R137" s="77">
        <v>2.7910833428525912</v>
      </c>
      <c r="S137" s="49">
        <v>3.0551678479945235</v>
      </c>
      <c r="T137" s="75">
        <v>3.2462338124393062</v>
      </c>
      <c r="U137" s="77">
        <v>3.4577868664733593</v>
      </c>
      <c r="V137" s="77">
        <v>3.6915400415075692</v>
      </c>
      <c r="W137" s="77">
        <v>3.9052993856073592</v>
      </c>
      <c r="X137" s="49">
        <v>4.090566347189375</v>
      </c>
      <c r="Y137" s="77">
        <v>4.2592327587403878</v>
      </c>
      <c r="Z137" s="77">
        <v>4.4089319347443858</v>
      </c>
      <c r="AA137" s="77">
        <v>4.5275254227352182</v>
      </c>
      <c r="AB137" s="77">
        <v>4.621847096175383</v>
      </c>
      <c r="AC137" s="77">
        <v>4.6966728804436499</v>
      </c>
      <c r="AD137" s="75">
        <v>4.754979214326772</v>
      </c>
      <c r="AE137" s="77">
        <v>4.7968737779950912</v>
      </c>
      <c r="AF137" s="77">
        <v>4.8256618092503816</v>
      </c>
      <c r="AG137" s="77">
        <v>4.8475767374909102</v>
      </c>
      <c r="AH137" s="49">
        <v>4.8637950767217877</v>
      </c>
      <c r="AI137" s="77">
        <v>4.8770730124882595</v>
      </c>
      <c r="AJ137" s="77">
        <v>4.8883111710050295</v>
      </c>
      <c r="AK137" s="77">
        <v>4.8978897743968357</v>
      </c>
      <c r="AL137" s="77">
        <v>4.9050037269454867</v>
      </c>
      <c r="AM137" s="49">
        <v>4.9127367015056533</v>
      </c>
      <c r="AN137" s="78">
        <v>4.9127367015056533</v>
      </c>
    </row>
    <row r="138" spans="12:40" x14ac:dyDescent="0.3">
      <c r="L138" s="75"/>
      <c r="M138" s="76">
        <v>0.75000000000000044</v>
      </c>
      <c r="N138" s="75">
        <v>3.3598232281311766</v>
      </c>
      <c r="O138" s="75">
        <v>4.362682983657221</v>
      </c>
      <c r="P138" s="77">
        <v>4.8215370608282706</v>
      </c>
      <c r="Q138" s="77">
        <v>5.0862348544920248</v>
      </c>
      <c r="R138" s="77">
        <v>5.3763675499181236</v>
      </c>
      <c r="S138" s="49">
        <v>5.5461874228235182</v>
      </c>
      <c r="T138" s="75">
        <v>5.637131403554366</v>
      </c>
      <c r="U138" s="77">
        <v>5.718288561872769</v>
      </c>
      <c r="V138" s="77">
        <v>5.7815106900841853</v>
      </c>
      <c r="W138" s="77">
        <v>5.8148782334710329</v>
      </c>
      <c r="X138" s="49">
        <v>5.821437469031336</v>
      </c>
      <c r="Y138" s="77">
        <v>5.8093713073535547</v>
      </c>
      <c r="Z138" s="77">
        <v>5.7754949156127138</v>
      </c>
      <c r="AA138" s="77">
        <v>5.7312367924220036</v>
      </c>
      <c r="AB138" s="77">
        <v>5.676688210479675</v>
      </c>
      <c r="AC138" s="77">
        <v>5.6270987852156242</v>
      </c>
      <c r="AD138" s="75">
        <v>5.5790151578096516</v>
      </c>
      <c r="AE138" s="77">
        <v>5.5355504866024825</v>
      </c>
      <c r="AF138" s="77">
        <v>5.5039371175368572</v>
      </c>
      <c r="AG138" s="77">
        <v>5.4788079034209227</v>
      </c>
      <c r="AH138" s="49">
        <v>5.4578626940780008</v>
      </c>
      <c r="AI138" s="77">
        <v>5.4391761606518134</v>
      </c>
      <c r="AJ138" s="77">
        <v>5.4234891989005973</v>
      </c>
      <c r="AK138" s="77">
        <v>5.4088283288748551</v>
      </c>
      <c r="AL138" s="77">
        <v>5.3951977401978546</v>
      </c>
      <c r="AM138" s="49">
        <v>5.3836401356911576</v>
      </c>
      <c r="AN138" s="78">
        <v>5.3836401356911576</v>
      </c>
    </row>
    <row r="139" spans="12:40" x14ac:dyDescent="0.3">
      <c r="L139" s="75"/>
      <c r="M139" s="76">
        <v>0.90000000000000058</v>
      </c>
      <c r="N139" s="75">
        <v>10.044222231287007</v>
      </c>
      <c r="O139" s="75">
        <v>10.597053135689862</v>
      </c>
      <c r="P139" s="77">
        <v>10.624843829874511</v>
      </c>
      <c r="Q139" s="77">
        <v>10.520455400917832</v>
      </c>
      <c r="R139" s="77">
        <v>10.228854227915297</v>
      </c>
      <c r="S139" s="49">
        <v>9.9853066031451405</v>
      </c>
      <c r="T139" s="75">
        <v>9.7647595289802496</v>
      </c>
      <c r="U139" s="77">
        <v>9.4837008709222008</v>
      </c>
      <c r="V139" s="77">
        <v>9.1199756638066916</v>
      </c>
      <c r="W139" s="77">
        <v>8.7736503848371079</v>
      </c>
      <c r="X139" s="49">
        <v>8.3905512844454506</v>
      </c>
      <c r="Y139" s="77">
        <v>8.0186457459706695</v>
      </c>
      <c r="Z139" s="77">
        <v>7.6612184580996701</v>
      </c>
      <c r="AA139" s="77">
        <v>7.3441973707261603</v>
      </c>
      <c r="AB139" s="77">
        <v>7.0552047084323286</v>
      </c>
      <c r="AC139" s="77">
        <v>6.8046486921088718</v>
      </c>
      <c r="AD139" s="75">
        <v>6.597817000925601</v>
      </c>
      <c r="AE139" s="77">
        <v>6.437687145248999</v>
      </c>
      <c r="AF139" s="77">
        <v>6.3218894699311692</v>
      </c>
      <c r="AG139" s="77">
        <v>6.2301200139330462</v>
      </c>
      <c r="AH139" s="49">
        <v>6.1564487241442958</v>
      </c>
      <c r="AI139" s="77">
        <v>6.0954757905282966</v>
      </c>
      <c r="AJ139" s="77">
        <v>6.0429386467111623</v>
      </c>
      <c r="AK139" s="77">
        <v>5.9972174007157051</v>
      </c>
      <c r="AL139" s="77">
        <v>5.9559441301458245</v>
      </c>
      <c r="AM139" s="49">
        <v>5.9216026949529512</v>
      </c>
      <c r="AN139" s="78">
        <v>5.9216026949529512</v>
      </c>
    </row>
    <row r="140" spans="12:40" x14ac:dyDescent="0.3">
      <c r="L140" s="75"/>
      <c r="M140" s="76">
        <v>0.99000000000000066</v>
      </c>
      <c r="N140" s="75">
        <v>65.874379525006887</v>
      </c>
      <c r="O140" s="75">
        <v>53.739131694996303</v>
      </c>
      <c r="P140" s="77">
        <v>47.089580280346631</v>
      </c>
      <c r="Q140" s="77">
        <v>42.729161271181077</v>
      </c>
      <c r="R140" s="77">
        <v>36.627186522277547</v>
      </c>
      <c r="S140" s="49">
        <v>33.07382444912318</v>
      </c>
      <c r="T140" s="75">
        <v>30.455783510509558</v>
      </c>
      <c r="U140" s="77">
        <v>27.658082683849429</v>
      </c>
      <c r="V140" s="77">
        <v>24.346680949743501</v>
      </c>
      <c r="W140" s="77">
        <v>21.68669357161113</v>
      </c>
      <c r="X140" s="49">
        <v>19.150754019802932</v>
      </c>
      <c r="Y140" s="77">
        <v>16.92668654772223</v>
      </c>
      <c r="Z140" s="77">
        <v>14.967863222182908</v>
      </c>
      <c r="AA140" s="77">
        <v>13.327767100355391</v>
      </c>
      <c r="AB140" s="77">
        <v>11.94479361219522</v>
      </c>
      <c r="AC140" s="77">
        <v>10.828624713186411</v>
      </c>
      <c r="AD140" s="75">
        <v>9.9632261773721265</v>
      </c>
      <c r="AE140" s="77">
        <v>9.3344060205386281</v>
      </c>
      <c r="AF140" s="77">
        <v>8.875115016497606</v>
      </c>
      <c r="AG140" s="77">
        <v>8.5355955351167836</v>
      </c>
      <c r="AH140" s="49">
        <v>8.2790165744502531</v>
      </c>
      <c r="AI140" s="77">
        <v>8.0568629479489697</v>
      </c>
      <c r="AJ140" s="77">
        <v>7.8732370470893267</v>
      </c>
      <c r="AK140" s="77">
        <v>7.7234925885265548</v>
      </c>
      <c r="AL140" s="77">
        <v>7.5868298903062028</v>
      </c>
      <c r="AM140" s="49">
        <v>7.463123114588635</v>
      </c>
      <c r="AN140" s="78">
        <v>7.463123114588635</v>
      </c>
    </row>
    <row r="141" spans="12:40" x14ac:dyDescent="0.3">
      <c r="L141" s="75"/>
      <c r="M141" s="76">
        <v>0.999</v>
      </c>
      <c r="N141" s="75">
        <v>259.10323093091017</v>
      </c>
      <c r="O141" s="75">
        <v>185.06451680762342</v>
      </c>
      <c r="P141" s="77">
        <v>156.57837645925466</v>
      </c>
      <c r="Q141" s="77">
        <v>134.41696563914579</v>
      </c>
      <c r="R141" s="77">
        <v>109.03600663431915</v>
      </c>
      <c r="S141" s="49">
        <v>95.361943795438194</v>
      </c>
      <c r="T141" s="75">
        <v>85.859207178328177</v>
      </c>
      <c r="U141" s="77">
        <v>75.172703571648285</v>
      </c>
      <c r="V141" s="77">
        <v>63.250244173003047</v>
      </c>
      <c r="W141" s="77">
        <v>54.07993366549826</v>
      </c>
      <c r="X141" s="49">
        <v>45.447012817802062</v>
      </c>
      <c r="Y141" s="77">
        <v>37.65339488546816</v>
      </c>
      <c r="Z141" s="77">
        <v>31.610153729695668</v>
      </c>
      <c r="AA141" s="77">
        <v>26.694789961575271</v>
      </c>
      <c r="AB141" s="77">
        <v>22.583202727771223</v>
      </c>
      <c r="AC141" s="77">
        <v>19.344456529233177</v>
      </c>
      <c r="AD141" s="75">
        <v>16.780597009745883</v>
      </c>
      <c r="AE141" s="77">
        <v>15.152422495719176</v>
      </c>
      <c r="AF141" s="77">
        <v>13.906768384751558</v>
      </c>
      <c r="AG141" s="77">
        <v>13.103149479840221</v>
      </c>
      <c r="AH141" s="49">
        <v>12.408154868317832</v>
      </c>
      <c r="AI141" s="77">
        <v>11.836287591989462</v>
      </c>
      <c r="AJ141" s="77">
        <v>11.37763833717201</v>
      </c>
      <c r="AK141" s="77">
        <v>10.966950905225401</v>
      </c>
      <c r="AL141" s="77">
        <v>10.655840948708018</v>
      </c>
      <c r="AM141" s="49">
        <v>10.335405662741271</v>
      </c>
      <c r="AN141" s="78">
        <v>10.335405662741271</v>
      </c>
    </row>
    <row r="142" spans="12:40" x14ac:dyDescent="0.3">
      <c r="L142" s="83"/>
      <c r="M142" s="84">
        <v>1E-3</v>
      </c>
      <c r="N142" s="83">
        <v>4.018969263164294E-3</v>
      </c>
      <c r="O142" s="83">
        <v>2.6912185941016603E-2</v>
      </c>
      <c r="P142" s="85">
        <v>6.2931093763794785E-2</v>
      </c>
      <c r="Q142" s="85">
        <v>0.10522393510730298</v>
      </c>
      <c r="R142" s="85">
        <v>0.20082074676294204</v>
      </c>
      <c r="S142" s="86">
        <v>0.28907873084999702</v>
      </c>
      <c r="T142" s="83">
        <v>0.37612593743106915</v>
      </c>
      <c r="U142" s="85">
        <v>0.49650326933631028</v>
      </c>
      <c r="V142" s="85">
        <v>0.66753660765866019</v>
      </c>
      <c r="W142" s="85">
        <v>0.87100518542921535</v>
      </c>
      <c r="X142" s="86">
        <v>1.1015287854702029</v>
      </c>
      <c r="Y142" s="85">
        <v>1.3560378064470815</v>
      </c>
      <c r="Z142" s="85">
        <v>1.6385288858880447</v>
      </c>
      <c r="AA142" s="85">
        <v>1.9152136528373258</v>
      </c>
      <c r="AB142" s="85">
        <v>2.1857624862222229</v>
      </c>
      <c r="AC142" s="85">
        <v>2.4306025604470474</v>
      </c>
      <c r="AD142" s="83">
        <v>2.6474589222986267</v>
      </c>
      <c r="AE142" s="85">
        <v>2.8416605230317993</v>
      </c>
      <c r="AF142" s="85">
        <v>2.9841793326231278</v>
      </c>
      <c r="AG142" s="85">
        <v>3.0870880969981678</v>
      </c>
      <c r="AH142" s="86">
        <v>3.1804560754648605</v>
      </c>
      <c r="AI142" s="85">
        <v>3.2619210119166113</v>
      </c>
      <c r="AJ142" s="85">
        <v>3.3250206701581448</v>
      </c>
      <c r="AK142" s="85">
        <v>3.3863187828894996</v>
      </c>
      <c r="AL142" s="85">
        <v>3.4473969008971057</v>
      </c>
      <c r="AM142" s="86">
        <v>3.4926889931623544</v>
      </c>
      <c r="AN142" s="74">
        <v>3.4926889931623544</v>
      </c>
    </row>
    <row r="143" spans="12:40" x14ac:dyDescent="0.3">
      <c r="L143" s="87"/>
      <c r="M143" s="88">
        <v>0.01</v>
      </c>
      <c r="N143" s="87">
        <v>1.5424724518585713E-2</v>
      </c>
      <c r="O143" s="87">
        <v>7.2999671323502074E-2</v>
      </c>
      <c r="P143" s="89">
        <v>0.14572718878133678</v>
      </c>
      <c r="Q143" s="89">
        <v>0.22271959165953706</v>
      </c>
      <c r="R143" s="89">
        <v>0.37154348392383157</v>
      </c>
      <c r="S143" s="90">
        <v>0.50441026657954124</v>
      </c>
      <c r="T143" s="87">
        <v>0.62073740377841635</v>
      </c>
      <c r="U143" s="89">
        <v>0.77476877447247539</v>
      </c>
      <c r="V143" s="89">
        <v>0.98769693449512475</v>
      </c>
      <c r="W143" s="89">
        <v>1.2257103951876462</v>
      </c>
      <c r="X143" s="90">
        <v>1.4809710507941838</v>
      </c>
      <c r="Y143" s="89">
        <v>1.7597217815785609</v>
      </c>
      <c r="Z143" s="89">
        <v>2.0514735838775198</v>
      </c>
      <c r="AA143" s="89">
        <v>2.3228340020337015</v>
      </c>
      <c r="AB143" s="89">
        <v>2.5827801767668888</v>
      </c>
      <c r="AC143" s="89">
        <v>2.8193879465935181</v>
      </c>
      <c r="AD143" s="87">
        <v>3.0260159117845848</v>
      </c>
      <c r="AE143" s="89">
        <v>3.1977232481875841</v>
      </c>
      <c r="AF143" s="89">
        <v>3.3225212524102625</v>
      </c>
      <c r="AG143" s="89">
        <v>3.4205524828545077</v>
      </c>
      <c r="AH143" s="90">
        <v>3.5036322845351577</v>
      </c>
      <c r="AI143" s="89">
        <v>3.5745989993358149</v>
      </c>
      <c r="AJ143" s="89">
        <v>3.6324052682497756</v>
      </c>
      <c r="AK143" s="89">
        <v>3.6827209923706774</v>
      </c>
      <c r="AL143" s="89">
        <v>3.7307184598504217</v>
      </c>
      <c r="AM143" s="90">
        <v>3.7757996940297036</v>
      </c>
      <c r="AN143" s="78">
        <v>3.7757996940297036</v>
      </c>
    </row>
    <row r="144" spans="12:40" x14ac:dyDescent="0.3">
      <c r="L144" s="87"/>
      <c r="M144" s="88">
        <v>9.9999999999999992E-2</v>
      </c>
      <c r="N144" s="87">
        <v>0.10020843316282493</v>
      </c>
      <c r="O144" s="87">
        <v>0.29278947647772791</v>
      </c>
      <c r="P144" s="89">
        <v>0.47286745055466944</v>
      </c>
      <c r="Q144" s="89">
        <v>0.63045885516357014</v>
      </c>
      <c r="R144" s="89">
        <v>0.89050259431546996</v>
      </c>
      <c r="S144" s="90">
        <v>1.0957238421810163</v>
      </c>
      <c r="T144" s="87">
        <v>1.2651756574534763</v>
      </c>
      <c r="U144" s="89">
        <v>1.4724389833046239</v>
      </c>
      <c r="V144" s="89">
        <v>1.7374135972437474</v>
      </c>
      <c r="W144" s="89">
        <v>2.0086891127032254</v>
      </c>
      <c r="X144" s="90">
        <v>2.2791008774342703</v>
      </c>
      <c r="Y144" s="89">
        <v>2.5583289071468855</v>
      </c>
      <c r="Z144" s="89">
        <v>2.8315603586422906</v>
      </c>
      <c r="AA144" s="89">
        <v>3.0756597561394154</v>
      </c>
      <c r="AB144" s="89">
        <v>3.2988380688293972</v>
      </c>
      <c r="AC144" s="89">
        <v>3.493850344433965</v>
      </c>
      <c r="AD144" s="87">
        <v>3.6567508880991237</v>
      </c>
      <c r="AE144" s="89">
        <v>3.7896687357467376</v>
      </c>
      <c r="AF144" s="89">
        <v>3.887396368089592</v>
      </c>
      <c r="AG144" s="89">
        <v>3.9629748077429339</v>
      </c>
      <c r="AH144" s="90">
        <v>4.0246144419190868</v>
      </c>
      <c r="AI144" s="89">
        <v>4.0745649313810599</v>
      </c>
      <c r="AJ144" s="89">
        <v>4.1171483418062111</v>
      </c>
      <c r="AK144" s="89">
        <v>4.154627471373602</v>
      </c>
      <c r="AL144" s="89">
        <v>4.18924885399628</v>
      </c>
      <c r="AM144" s="90">
        <v>4.2200559835426006</v>
      </c>
      <c r="AN144" s="78">
        <v>4.2200559835426006</v>
      </c>
    </row>
    <row r="145" spans="12:40" x14ac:dyDescent="0.3">
      <c r="L145" s="87"/>
      <c r="M145" s="88">
        <v>0.25000000000000006</v>
      </c>
      <c r="N145" s="87">
        <v>0.29808561272854289</v>
      </c>
      <c r="O145" s="87">
        <v>0.66377662087849765</v>
      </c>
      <c r="P145" s="89">
        <v>0.94803965832977555</v>
      </c>
      <c r="Q145" s="89">
        <v>1.1714393734394917</v>
      </c>
      <c r="R145" s="89">
        <v>1.5111613355572648</v>
      </c>
      <c r="S145" s="90">
        <v>1.7578978224988233</v>
      </c>
      <c r="T145" s="87">
        <v>1.9503787788798947</v>
      </c>
      <c r="U145" s="89">
        <v>2.1770992212774329</v>
      </c>
      <c r="V145" s="89">
        <v>2.452157806861476</v>
      </c>
      <c r="W145" s="89">
        <v>2.7201350626506979</v>
      </c>
      <c r="X145" s="90">
        <v>2.9756354125885283</v>
      </c>
      <c r="Y145" s="89">
        <v>3.2273183810033981</v>
      </c>
      <c r="Z145" s="89">
        <v>3.4641080062193277</v>
      </c>
      <c r="AA145" s="89">
        <v>3.6650172672098442</v>
      </c>
      <c r="AB145" s="89">
        <v>3.8445418698333826</v>
      </c>
      <c r="AC145" s="89">
        <v>3.9956971605412184</v>
      </c>
      <c r="AD145" s="87">
        <v>4.1205213002514398</v>
      </c>
      <c r="AE145" s="89">
        <v>4.218471895680878</v>
      </c>
      <c r="AF145" s="89">
        <v>4.2892158900258917</v>
      </c>
      <c r="AG145" s="89">
        <v>4.344021813225166</v>
      </c>
      <c r="AH145" s="90">
        <v>4.3869671060368161</v>
      </c>
      <c r="AI145" s="89">
        <v>4.4225528462885002</v>
      </c>
      <c r="AJ145" s="89">
        <v>4.4522265289678842</v>
      </c>
      <c r="AK145" s="89">
        <v>4.4778719809144985</v>
      </c>
      <c r="AL145" s="89">
        <v>4.501832741112227</v>
      </c>
      <c r="AM145" s="90">
        <v>4.5238006100792463</v>
      </c>
      <c r="AN145" s="78">
        <v>4.5238006100792463</v>
      </c>
    </row>
    <row r="146" spans="12:40" x14ac:dyDescent="0.3">
      <c r="L146" s="87">
        <f>M37</f>
        <v>10.01</v>
      </c>
      <c r="M146" s="88">
        <v>0.50000000000000022</v>
      </c>
      <c r="N146" s="87">
        <v>1.000472585945152</v>
      </c>
      <c r="O146" s="87">
        <v>1.6770637186879807</v>
      </c>
      <c r="P146" s="89">
        <v>2.1021171692139502</v>
      </c>
      <c r="Q146" s="89">
        <v>2.3957395935082184</v>
      </c>
      <c r="R146" s="89">
        <v>2.7910833428525912</v>
      </c>
      <c r="S146" s="90">
        <v>3.0551678479945235</v>
      </c>
      <c r="T146" s="87">
        <v>3.2462338124393062</v>
      </c>
      <c r="U146" s="89">
        <v>3.4577868664733593</v>
      </c>
      <c r="V146" s="89">
        <v>3.6915400415075692</v>
      </c>
      <c r="W146" s="89">
        <v>3.9052993856073592</v>
      </c>
      <c r="X146" s="90">
        <v>4.090566347189375</v>
      </c>
      <c r="Y146" s="89">
        <v>4.2592327587403878</v>
      </c>
      <c r="Z146" s="89">
        <v>4.4089319347443858</v>
      </c>
      <c r="AA146" s="89">
        <v>4.5275254227352182</v>
      </c>
      <c r="AB146" s="89">
        <v>4.621847096175383</v>
      </c>
      <c r="AC146" s="89">
        <v>4.6966728804436499</v>
      </c>
      <c r="AD146" s="87">
        <v>4.754979214326772</v>
      </c>
      <c r="AE146" s="89">
        <v>4.7968737779950912</v>
      </c>
      <c r="AF146" s="89">
        <v>4.8256618092503816</v>
      </c>
      <c r="AG146" s="89">
        <v>4.8475767374909102</v>
      </c>
      <c r="AH146" s="90">
        <v>4.8637950767217877</v>
      </c>
      <c r="AI146" s="89">
        <v>4.8770730124882595</v>
      </c>
      <c r="AJ146" s="89">
        <v>4.8883111710050295</v>
      </c>
      <c r="AK146" s="89">
        <v>4.8978897743968357</v>
      </c>
      <c r="AL146" s="89">
        <v>4.9050037269454867</v>
      </c>
      <c r="AM146" s="90">
        <v>4.9127367015056533</v>
      </c>
      <c r="AN146" s="78">
        <v>4.9127367015056533</v>
      </c>
    </row>
    <row r="147" spans="12:40" x14ac:dyDescent="0.3">
      <c r="L147" s="87"/>
      <c r="M147" s="88">
        <v>0.75000000000000044</v>
      </c>
      <c r="N147" s="87">
        <v>3.3598232281311766</v>
      </c>
      <c r="O147" s="87">
        <v>4.362682983657221</v>
      </c>
      <c r="P147" s="89">
        <v>4.8215370608282706</v>
      </c>
      <c r="Q147" s="89">
        <v>5.0862348544920248</v>
      </c>
      <c r="R147" s="89">
        <v>5.3763675499181236</v>
      </c>
      <c r="S147" s="90">
        <v>5.5461874228235182</v>
      </c>
      <c r="T147" s="87">
        <v>5.637131403554366</v>
      </c>
      <c r="U147" s="89">
        <v>5.718288561872769</v>
      </c>
      <c r="V147" s="89">
        <v>5.7815106900841853</v>
      </c>
      <c r="W147" s="89">
        <v>5.8148782334710329</v>
      </c>
      <c r="X147" s="90">
        <v>5.821437469031336</v>
      </c>
      <c r="Y147" s="89">
        <v>5.8093713073535547</v>
      </c>
      <c r="Z147" s="89">
        <v>5.7754949156127138</v>
      </c>
      <c r="AA147" s="89">
        <v>5.7312367924220036</v>
      </c>
      <c r="AB147" s="89">
        <v>5.676688210479675</v>
      </c>
      <c r="AC147" s="89">
        <v>5.6270987852156242</v>
      </c>
      <c r="AD147" s="87">
        <v>5.5790151578096516</v>
      </c>
      <c r="AE147" s="89">
        <v>5.5355504866024825</v>
      </c>
      <c r="AF147" s="89">
        <v>5.5039371175368572</v>
      </c>
      <c r="AG147" s="89">
        <v>5.4788079034209227</v>
      </c>
      <c r="AH147" s="90">
        <v>5.4578626940780008</v>
      </c>
      <c r="AI147" s="89">
        <v>5.4391761606518134</v>
      </c>
      <c r="AJ147" s="89">
        <v>5.4234891989005973</v>
      </c>
      <c r="AK147" s="89">
        <v>5.4088283288748551</v>
      </c>
      <c r="AL147" s="89">
        <v>5.3951977401978546</v>
      </c>
      <c r="AM147" s="90">
        <v>5.3836401356911576</v>
      </c>
      <c r="AN147" s="78">
        <v>5.3836401356911576</v>
      </c>
    </row>
    <row r="148" spans="12:40" x14ac:dyDescent="0.3">
      <c r="L148" s="87"/>
      <c r="M148" s="88">
        <v>0.90000000000000058</v>
      </c>
      <c r="N148" s="87">
        <v>10.044222231287007</v>
      </c>
      <c r="O148" s="87">
        <v>10.597053135689862</v>
      </c>
      <c r="P148" s="89">
        <v>10.624843829874511</v>
      </c>
      <c r="Q148" s="89">
        <v>10.520455400917832</v>
      </c>
      <c r="R148" s="89">
        <v>10.228854227915297</v>
      </c>
      <c r="S148" s="90">
        <v>9.9853066031451405</v>
      </c>
      <c r="T148" s="87">
        <v>9.7647595289802496</v>
      </c>
      <c r="U148" s="89">
        <v>9.4837008709222008</v>
      </c>
      <c r="V148" s="89">
        <v>9.1199756638066916</v>
      </c>
      <c r="W148" s="89">
        <v>8.7736503848371079</v>
      </c>
      <c r="X148" s="90">
        <v>8.3905512844454506</v>
      </c>
      <c r="Y148" s="89">
        <v>8.0186457459706695</v>
      </c>
      <c r="Z148" s="89">
        <v>7.6612184580996701</v>
      </c>
      <c r="AA148" s="89">
        <v>7.3441973707261603</v>
      </c>
      <c r="AB148" s="89">
        <v>7.0552047084323286</v>
      </c>
      <c r="AC148" s="89">
        <v>6.8046486921088718</v>
      </c>
      <c r="AD148" s="87">
        <v>6.597817000925601</v>
      </c>
      <c r="AE148" s="89">
        <v>6.437687145248999</v>
      </c>
      <c r="AF148" s="89">
        <v>6.3218894699311692</v>
      </c>
      <c r="AG148" s="89">
        <v>6.2301200139330462</v>
      </c>
      <c r="AH148" s="90">
        <v>6.1564487241442958</v>
      </c>
      <c r="AI148" s="89">
        <v>6.0954757905282966</v>
      </c>
      <c r="AJ148" s="89">
        <v>6.0429386467111623</v>
      </c>
      <c r="AK148" s="89">
        <v>5.9972174007157051</v>
      </c>
      <c r="AL148" s="89">
        <v>5.9559441301458245</v>
      </c>
      <c r="AM148" s="90">
        <v>5.9216026949529512</v>
      </c>
      <c r="AN148" s="78">
        <v>5.9216026949529512</v>
      </c>
    </row>
    <row r="149" spans="12:40" x14ac:dyDescent="0.3">
      <c r="L149" s="87"/>
      <c r="M149" s="88">
        <v>0.99000000000000066</v>
      </c>
      <c r="N149" s="87">
        <v>65.874379525006887</v>
      </c>
      <c r="O149" s="87">
        <v>53.739131694996303</v>
      </c>
      <c r="P149" s="89">
        <v>47.089580280346631</v>
      </c>
      <c r="Q149" s="89">
        <v>42.729161271181077</v>
      </c>
      <c r="R149" s="89">
        <v>36.627186522277547</v>
      </c>
      <c r="S149" s="90">
        <v>33.07382444912318</v>
      </c>
      <c r="T149" s="87">
        <v>30.455783510509558</v>
      </c>
      <c r="U149" s="89">
        <v>27.658082683849429</v>
      </c>
      <c r="V149" s="89">
        <v>24.346680949743501</v>
      </c>
      <c r="W149" s="89">
        <v>21.68669357161113</v>
      </c>
      <c r="X149" s="90">
        <v>19.150754019802932</v>
      </c>
      <c r="Y149" s="89">
        <v>16.92668654772223</v>
      </c>
      <c r="Z149" s="89">
        <v>14.967863222182908</v>
      </c>
      <c r="AA149" s="89">
        <v>13.327767100355391</v>
      </c>
      <c r="AB149" s="89">
        <v>11.94479361219522</v>
      </c>
      <c r="AC149" s="89">
        <v>10.828624713186411</v>
      </c>
      <c r="AD149" s="87">
        <v>9.9632261773721265</v>
      </c>
      <c r="AE149" s="89">
        <v>9.3344060205386281</v>
      </c>
      <c r="AF149" s="89">
        <v>8.875115016497606</v>
      </c>
      <c r="AG149" s="89">
        <v>8.5355955351167836</v>
      </c>
      <c r="AH149" s="90">
        <v>8.2790165744502531</v>
      </c>
      <c r="AI149" s="89">
        <v>8.0568629479489697</v>
      </c>
      <c r="AJ149" s="89">
        <v>7.8732370470893267</v>
      </c>
      <c r="AK149" s="89">
        <v>7.7234925885265548</v>
      </c>
      <c r="AL149" s="89">
        <v>7.5868298903062028</v>
      </c>
      <c r="AM149" s="90">
        <v>7.463123114588635</v>
      </c>
      <c r="AN149" s="78">
        <v>7.463123114588635</v>
      </c>
    </row>
    <row r="150" spans="12:40" x14ac:dyDescent="0.3">
      <c r="L150" s="91"/>
      <c r="M150" s="92">
        <v>0.999</v>
      </c>
      <c r="N150" s="91">
        <v>259.10323093091017</v>
      </c>
      <c r="O150" s="91">
        <v>185.06451680762342</v>
      </c>
      <c r="P150" s="93">
        <v>156.57837645925466</v>
      </c>
      <c r="Q150" s="93">
        <v>134.41696563914579</v>
      </c>
      <c r="R150" s="93">
        <v>109.03600663431915</v>
      </c>
      <c r="S150" s="94">
        <v>95.361943795438194</v>
      </c>
      <c r="T150" s="91">
        <v>85.859207178328177</v>
      </c>
      <c r="U150" s="93">
        <v>75.172703571648285</v>
      </c>
      <c r="V150" s="93">
        <v>63.250244173003047</v>
      </c>
      <c r="W150" s="93">
        <v>54.07993366549826</v>
      </c>
      <c r="X150" s="94">
        <v>45.447012817802062</v>
      </c>
      <c r="Y150" s="93">
        <v>37.65339488546816</v>
      </c>
      <c r="Z150" s="93">
        <v>31.610153729695668</v>
      </c>
      <c r="AA150" s="93">
        <v>26.694789961575271</v>
      </c>
      <c r="AB150" s="93">
        <v>22.583202727771223</v>
      </c>
      <c r="AC150" s="93">
        <v>19.344456529233177</v>
      </c>
      <c r="AD150" s="91">
        <v>16.780597009745883</v>
      </c>
      <c r="AE150" s="93">
        <v>15.152422495719176</v>
      </c>
      <c r="AF150" s="93">
        <v>13.906768384751558</v>
      </c>
      <c r="AG150" s="93">
        <v>13.103149479840221</v>
      </c>
      <c r="AH150" s="94">
        <v>12.408154868317832</v>
      </c>
      <c r="AI150" s="93">
        <v>11.836287591989462</v>
      </c>
      <c r="AJ150" s="93">
        <v>11.37763833717201</v>
      </c>
      <c r="AK150" s="93">
        <v>10.966950905225401</v>
      </c>
      <c r="AL150" s="93">
        <v>10.655840948708018</v>
      </c>
      <c r="AM150" s="94">
        <v>10.335405662741271</v>
      </c>
      <c r="AN150" s="82">
        <v>10.335405662741271</v>
      </c>
    </row>
    <row r="152" spans="12:40" x14ac:dyDescent="0.3">
      <c r="M152" s="95"/>
    </row>
    <row r="153" spans="12:40" x14ac:dyDescent="0.3">
      <c r="M153" s="23"/>
      <c r="N153" s="23"/>
      <c r="O153" s="23"/>
      <c r="P153" s="23"/>
      <c r="Q153" s="23"/>
      <c r="R153" s="23" t="s">
        <v>70</v>
      </c>
    </row>
    <row r="154" spans="12:40" x14ac:dyDescent="0.3">
      <c r="M154" s="62"/>
      <c r="N154" s="62"/>
      <c r="O154" s="62"/>
      <c r="P154" s="62"/>
      <c r="Q154" s="62"/>
      <c r="R154" s="62" t="s">
        <v>54</v>
      </c>
    </row>
    <row r="155" spans="12:40" x14ac:dyDescent="0.3">
      <c r="M155" s="96"/>
      <c r="N155" s="96"/>
      <c r="O155" s="96"/>
      <c r="P155" s="96"/>
      <c r="Q155" s="96"/>
      <c r="R155" s="96">
        <v>0</v>
      </c>
    </row>
    <row r="156" spans="12:40" x14ac:dyDescent="0.3">
      <c r="M156" s="97"/>
      <c r="N156" s="97"/>
      <c r="O156" s="97"/>
      <c r="P156" s="97"/>
      <c r="Q156" s="97"/>
      <c r="R156" s="97">
        <v>2.9999999999999997E-4</v>
      </c>
    </row>
    <row r="157" spans="12:40" x14ac:dyDescent="0.3">
      <c r="M157" s="98"/>
      <c r="N157" s="98"/>
      <c r="O157" s="98"/>
      <c r="P157" s="98"/>
      <c r="Q157" s="98"/>
      <c r="R157" s="98">
        <v>1E-3</v>
      </c>
    </row>
    <row r="158" spans="12:40" x14ac:dyDescent="0.3">
      <c r="M158" s="98"/>
      <c r="N158" s="98"/>
      <c r="O158" s="98"/>
      <c r="P158" s="98"/>
      <c r="Q158" s="98"/>
      <c r="R158" s="98">
        <v>3.0000000000000001E-3</v>
      </c>
    </row>
    <row r="159" spans="12:40" x14ac:dyDescent="0.3">
      <c r="M159" s="98"/>
      <c r="N159" s="98"/>
      <c r="O159" s="98"/>
      <c r="P159" s="98"/>
      <c r="Q159" s="98"/>
      <c r="R159" s="98">
        <v>6.0000000000000001E-3</v>
      </c>
    </row>
    <row r="160" spans="12:40" x14ac:dyDescent="0.3">
      <c r="M160" s="98"/>
      <c r="N160" s="98"/>
      <c r="O160" s="98"/>
      <c r="P160" s="98"/>
      <c r="Q160" s="98"/>
      <c r="R160" s="98">
        <v>0.01</v>
      </c>
    </row>
    <row r="161" spans="13:18" x14ac:dyDescent="0.3">
      <c r="M161" s="98"/>
      <c r="N161" s="98"/>
      <c r="O161" s="98"/>
      <c r="P161" s="98"/>
      <c r="Q161" s="98"/>
      <c r="R161" s="98">
        <v>0.02</v>
      </c>
    </row>
    <row r="162" spans="13:18" x14ac:dyDescent="0.3">
      <c r="M162" s="98"/>
      <c r="N162" s="98"/>
      <c r="O162" s="98"/>
      <c r="P162" s="98"/>
      <c r="Q162" s="98"/>
      <c r="R162" s="98">
        <v>0.03</v>
      </c>
    </row>
    <row r="163" spans="13:18" x14ac:dyDescent="0.3">
      <c r="M163" s="98"/>
      <c r="N163" s="98"/>
      <c r="O163" s="98"/>
      <c r="P163" s="98"/>
      <c r="Q163" s="98"/>
      <c r="R163" s="98">
        <v>0.04</v>
      </c>
    </row>
    <row r="164" spans="13:18" x14ac:dyDescent="0.3">
      <c r="M164" s="98"/>
      <c r="N164" s="98"/>
      <c r="O164" s="98"/>
      <c r="P164" s="98"/>
      <c r="Q164" s="98"/>
      <c r="R164" s="98">
        <v>0.05</v>
      </c>
    </row>
    <row r="165" spans="13:18" x14ac:dyDescent="0.3">
      <c r="M165" s="98"/>
      <c r="N165" s="98"/>
      <c r="O165" s="98"/>
      <c r="P165" s="98"/>
      <c r="Q165" s="98"/>
      <c r="R165" s="98">
        <v>6.0000000000000005E-2</v>
      </c>
    </row>
    <row r="166" spans="13:18" x14ac:dyDescent="0.3">
      <c r="M166" s="98"/>
      <c r="N166" s="98"/>
      <c r="O166" s="98"/>
      <c r="P166" s="98"/>
      <c r="Q166" s="98"/>
      <c r="R166" s="98">
        <v>7.0000000000000007E-2</v>
      </c>
    </row>
    <row r="167" spans="13:18" x14ac:dyDescent="0.3">
      <c r="M167" s="98"/>
      <c r="N167" s="98"/>
      <c r="O167" s="98"/>
      <c r="P167" s="98"/>
      <c r="Q167" s="98"/>
      <c r="R167" s="98">
        <v>0.08</v>
      </c>
    </row>
    <row r="168" spans="13:18" x14ac:dyDescent="0.3">
      <c r="M168" s="98"/>
      <c r="N168" s="98"/>
      <c r="O168" s="98"/>
      <c r="P168" s="98"/>
      <c r="Q168" s="98"/>
      <c r="R168" s="98">
        <v>0.09</v>
      </c>
    </row>
    <row r="169" spans="13:18" x14ac:dyDescent="0.3">
      <c r="M169" s="98"/>
      <c r="N169" s="98"/>
      <c r="O169" s="98"/>
      <c r="P169" s="98"/>
      <c r="Q169" s="98"/>
      <c r="R169" s="98">
        <v>9.9999999999999992E-2</v>
      </c>
    </row>
    <row r="170" spans="13:18" x14ac:dyDescent="0.3">
      <c r="M170" s="98"/>
      <c r="N170" s="98"/>
      <c r="O170" s="98"/>
      <c r="P170" s="98"/>
      <c r="Q170" s="98"/>
      <c r="R170" s="98">
        <v>0.10999999999999999</v>
      </c>
    </row>
    <row r="171" spans="13:18" x14ac:dyDescent="0.3">
      <c r="M171" s="98"/>
      <c r="N171" s="98"/>
      <c r="O171" s="98"/>
      <c r="P171" s="98"/>
      <c r="Q171" s="98"/>
      <c r="R171" s="98">
        <v>0.11999999999999998</v>
      </c>
    </row>
    <row r="172" spans="13:18" x14ac:dyDescent="0.3">
      <c r="M172" s="98"/>
      <c r="N172" s="98"/>
      <c r="O172" s="98"/>
      <c r="P172" s="98"/>
      <c r="Q172" s="98"/>
      <c r="R172" s="98">
        <v>0.12999999999999998</v>
      </c>
    </row>
    <row r="173" spans="13:18" x14ac:dyDescent="0.3">
      <c r="M173" s="98"/>
      <c r="N173" s="98"/>
      <c r="O173" s="98"/>
      <c r="P173" s="98"/>
      <c r="Q173" s="98"/>
      <c r="R173" s="98">
        <v>0.13999999999999999</v>
      </c>
    </row>
    <row r="174" spans="13:18" x14ac:dyDescent="0.3">
      <c r="M174" s="98"/>
      <c r="N174" s="98"/>
      <c r="O174" s="98"/>
      <c r="P174" s="98"/>
      <c r="Q174" s="98"/>
      <c r="R174" s="98">
        <v>0.15</v>
      </c>
    </row>
    <row r="175" spans="13:18" x14ac:dyDescent="0.3">
      <c r="M175" s="98"/>
      <c r="N175" s="98"/>
      <c r="O175" s="98"/>
      <c r="P175" s="98"/>
      <c r="Q175" s="98"/>
      <c r="R175" s="98">
        <v>0.16</v>
      </c>
    </row>
    <row r="176" spans="13:18" x14ac:dyDescent="0.3">
      <c r="M176" s="98"/>
      <c r="N176" s="98"/>
      <c r="O176" s="98"/>
      <c r="P176" s="98"/>
      <c r="Q176" s="98"/>
      <c r="R176" s="98">
        <v>0.17</v>
      </c>
    </row>
    <row r="177" spans="13:18" x14ac:dyDescent="0.3">
      <c r="M177" s="98"/>
      <c r="N177" s="98"/>
      <c r="O177" s="98"/>
      <c r="P177" s="98"/>
      <c r="Q177" s="98"/>
      <c r="R177" s="98">
        <v>0.18000000000000002</v>
      </c>
    </row>
    <row r="178" spans="13:18" x14ac:dyDescent="0.3">
      <c r="M178" s="98"/>
      <c r="N178" s="98"/>
      <c r="O178" s="98"/>
      <c r="P178" s="98"/>
      <c r="Q178" s="98"/>
      <c r="R178" s="98">
        <v>0.19000000000000003</v>
      </c>
    </row>
    <row r="179" spans="13:18" x14ac:dyDescent="0.3">
      <c r="M179" s="98"/>
      <c r="N179" s="98"/>
      <c r="O179" s="98"/>
      <c r="P179" s="98"/>
      <c r="Q179" s="98"/>
      <c r="R179" s="98">
        <v>0.20000000000000004</v>
      </c>
    </row>
    <row r="180" spans="13:18" x14ac:dyDescent="0.3">
      <c r="M180" s="98"/>
      <c r="N180" s="98"/>
      <c r="O180" s="98"/>
      <c r="P180" s="98"/>
      <c r="Q180" s="98"/>
      <c r="R180" s="98">
        <v>0.21000000000000005</v>
      </c>
    </row>
    <row r="181" spans="13:18" x14ac:dyDescent="0.3">
      <c r="M181" s="98"/>
      <c r="N181" s="98"/>
      <c r="O181" s="98"/>
      <c r="P181" s="98"/>
      <c r="Q181" s="98"/>
      <c r="R181" s="98">
        <v>0.22000000000000006</v>
      </c>
    </row>
    <row r="182" spans="13:18" x14ac:dyDescent="0.3">
      <c r="M182" s="98"/>
      <c r="N182" s="98"/>
      <c r="O182" s="98"/>
      <c r="P182" s="98"/>
      <c r="Q182" s="98"/>
      <c r="R182" s="98">
        <v>0.23000000000000007</v>
      </c>
    </row>
    <row r="183" spans="13:18" x14ac:dyDescent="0.3">
      <c r="M183" s="98"/>
      <c r="N183" s="98"/>
      <c r="O183" s="98"/>
      <c r="P183" s="98"/>
      <c r="Q183" s="98"/>
      <c r="R183" s="98">
        <v>0.24000000000000007</v>
      </c>
    </row>
    <row r="184" spans="13:18" x14ac:dyDescent="0.3">
      <c r="M184" s="98"/>
      <c r="N184" s="98"/>
      <c r="O184" s="98"/>
      <c r="P184" s="98"/>
      <c r="Q184" s="98"/>
      <c r="R184" s="98">
        <v>0.25000000000000006</v>
      </c>
    </row>
    <row r="185" spans="13:18" x14ac:dyDescent="0.3">
      <c r="M185" s="98"/>
      <c r="N185" s="98"/>
      <c r="O185" s="98"/>
      <c r="P185" s="98"/>
      <c r="Q185" s="98"/>
      <c r="R185" s="98">
        <v>0.26000000000000006</v>
      </c>
    </row>
    <row r="186" spans="13:18" x14ac:dyDescent="0.3">
      <c r="M186" s="98"/>
      <c r="N186" s="98"/>
      <c r="O186" s="98"/>
      <c r="P186" s="98"/>
      <c r="Q186" s="98"/>
      <c r="R186" s="98">
        <v>0.27000000000000007</v>
      </c>
    </row>
    <row r="187" spans="13:18" x14ac:dyDescent="0.3">
      <c r="M187" s="98"/>
      <c r="N187" s="98"/>
      <c r="O187" s="98"/>
      <c r="P187" s="98"/>
      <c r="Q187" s="98"/>
      <c r="R187" s="98">
        <v>0.28000000000000008</v>
      </c>
    </row>
    <row r="188" spans="13:18" x14ac:dyDescent="0.3">
      <c r="M188" s="98"/>
      <c r="N188" s="98"/>
      <c r="O188" s="98"/>
      <c r="P188" s="98"/>
      <c r="Q188" s="98"/>
      <c r="R188" s="98">
        <v>0.29000000000000009</v>
      </c>
    </row>
    <row r="189" spans="13:18" x14ac:dyDescent="0.3">
      <c r="M189" s="98"/>
      <c r="N189" s="98"/>
      <c r="O189" s="98"/>
      <c r="P189" s="98"/>
      <c r="Q189" s="98"/>
      <c r="R189" s="98">
        <v>0.3000000000000001</v>
      </c>
    </row>
    <row r="190" spans="13:18" x14ac:dyDescent="0.3">
      <c r="M190" s="98"/>
      <c r="N190" s="98"/>
      <c r="O190" s="98"/>
      <c r="P190" s="98"/>
      <c r="Q190" s="98"/>
      <c r="R190" s="98">
        <v>0.31000000000000011</v>
      </c>
    </row>
    <row r="191" spans="13:18" x14ac:dyDescent="0.3">
      <c r="M191" s="98"/>
      <c r="N191" s="98"/>
      <c r="O191" s="98"/>
      <c r="P191" s="98"/>
      <c r="Q191" s="98"/>
      <c r="R191" s="98">
        <v>0.32000000000000012</v>
      </c>
    </row>
    <row r="192" spans="13:18" x14ac:dyDescent="0.3">
      <c r="M192" s="98"/>
      <c r="N192" s="98"/>
      <c r="O192" s="98"/>
      <c r="P192" s="98"/>
      <c r="Q192" s="98"/>
      <c r="R192" s="98">
        <v>0.33000000000000013</v>
      </c>
    </row>
    <row r="193" spans="13:18" x14ac:dyDescent="0.3">
      <c r="M193" s="98"/>
      <c r="N193" s="98"/>
      <c r="O193" s="98"/>
      <c r="P193" s="98"/>
      <c r="Q193" s="98"/>
      <c r="R193" s="98">
        <v>0.34000000000000014</v>
      </c>
    </row>
    <row r="194" spans="13:18" x14ac:dyDescent="0.3">
      <c r="M194" s="98"/>
      <c r="N194" s="98"/>
      <c r="O194" s="98"/>
      <c r="P194" s="98"/>
      <c r="Q194" s="98"/>
      <c r="R194" s="98">
        <v>0.35000000000000014</v>
      </c>
    </row>
    <row r="195" spans="13:18" x14ac:dyDescent="0.3">
      <c r="M195" s="98"/>
      <c r="N195" s="98"/>
      <c r="O195" s="98"/>
      <c r="P195" s="98"/>
      <c r="Q195" s="98"/>
      <c r="R195" s="98">
        <v>0.36000000000000015</v>
      </c>
    </row>
    <row r="196" spans="13:18" x14ac:dyDescent="0.3">
      <c r="M196" s="98"/>
      <c r="N196" s="98"/>
      <c r="O196" s="98"/>
      <c r="P196" s="98"/>
      <c r="Q196" s="98"/>
      <c r="R196" s="98">
        <v>0.37000000000000016</v>
      </c>
    </row>
    <row r="197" spans="13:18" x14ac:dyDescent="0.3">
      <c r="M197" s="98"/>
      <c r="N197" s="98"/>
      <c r="O197" s="98"/>
      <c r="P197" s="98"/>
      <c r="Q197" s="98"/>
      <c r="R197" s="98">
        <v>0.38000000000000017</v>
      </c>
    </row>
    <row r="198" spans="13:18" x14ac:dyDescent="0.3">
      <c r="M198" s="98"/>
      <c r="N198" s="98"/>
      <c r="O198" s="98"/>
      <c r="P198" s="98"/>
      <c r="Q198" s="98"/>
      <c r="R198" s="98">
        <v>0.39000000000000018</v>
      </c>
    </row>
    <row r="199" spans="13:18" x14ac:dyDescent="0.3">
      <c r="M199" s="98"/>
      <c r="N199" s="98"/>
      <c r="O199" s="98"/>
      <c r="P199" s="98"/>
      <c r="Q199" s="98"/>
      <c r="R199" s="98">
        <v>0.40000000000000019</v>
      </c>
    </row>
    <row r="200" spans="13:18" x14ac:dyDescent="0.3">
      <c r="M200" s="98"/>
      <c r="N200" s="98"/>
      <c r="O200" s="98"/>
      <c r="P200" s="98"/>
      <c r="Q200" s="98"/>
      <c r="R200" s="98">
        <v>0.4100000000000002</v>
      </c>
    </row>
    <row r="201" spans="13:18" x14ac:dyDescent="0.3">
      <c r="M201" s="98"/>
      <c r="N201" s="98"/>
      <c r="O201" s="98"/>
      <c r="P201" s="98"/>
      <c r="Q201" s="98"/>
      <c r="R201" s="98">
        <v>0.42000000000000021</v>
      </c>
    </row>
    <row r="202" spans="13:18" x14ac:dyDescent="0.3">
      <c r="M202" s="98"/>
      <c r="N202" s="98"/>
      <c r="O202" s="98"/>
      <c r="P202" s="98"/>
      <c r="Q202" s="98"/>
      <c r="R202" s="98">
        <v>0.43000000000000022</v>
      </c>
    </row>
    <row r="203" spans="13:18" x14ac:dyDescent="0.3">
      <c r="M203" s="98"/>
      <c r="N203" s="98"/>
      <c r="O203" s="98"/>
      <c r="P203" s="98"/>
      <c r="Q203" s="98"/>
      <c r="R203" s="98">
        <v>0.44000000000000022</v>
      </c>
    </row>
    <row r="204" spans="13:18" x14ac:dyDescent="0.3">
      <c r="M204" s="98"/>
      <c r="N204" s="98"/>
      <c r="O204" s="98"/>
      <c r="P204" s="98"/>
      <c r="Q204" s="98"/>
      <c r="R204" s="98">
        <v>0.45000000000000023</v>
      </c>
    </row>
    <row r="205" spans="13:18" x14ac:dyDescent="0.3">
      <c r="M205" s="98"/>
      <c r="N205" s="98"/>
      <c r="O205" s="98"/>
      <c r="P205" s="98"/>
      <c r="Q205" s="98"/>
      <c r="R205" s="98">
        <v>0.46000000000000024</v>
      </c>
    </row>
    <row r="206" spans="13:18" x14ac:dyDescent="0.3">
      <c r="M206" s="98"/>
      <c r="N206" s="98"/>
      <c r="O206" s="98"/>
      <c r="P206" s="98"/>
      <c r="Q206" s="98"/>
      <c r="R206" s="98">
        <v>0.47000000000000025</v>
      </c>
    </row>
    <row r="207" spans="13:18" x14ac:dyDescent="0.3">
      <c r="M207" s="98"/>
      <c r="N207" s="98"/>
      <c r="O207" s="98"/>
      <c r="P207" s="98"/>
      <c r="Q207" s="98"/>
      <c r="R207" s="98">
        <v>0.48000000000000026</v>
      </c>
    </row>
    <row r="208" spans="13:18" x14ac:dyDescent="0.3">
      <c r="M208" s="98"/>
      <c r="N208" s="98"/>
      <c r="O208" s="98"/>
      <c r="P208" s="98"/>
      <c r="Q208" s="98"/>
      <c r="R208" s="98">
        <v>0.49000000000000027</v>
      </c>
    </row>
    <row r="209" spans="13:18" x14ac:dyDescent="0.3">
      <c r="M209" s="98"/>
      <c r="N209" s="98"/>
      <c r="O209" s="98"/>
      <c r="P209" s="98"/>
      <c r="Q209" s="98"/>
      <c r="R209" s="98">
        <v>0.50000000000000022</v>
      </c>
    </row>
    <row r="210" spans="13:18" x14ac:dyDescent="0.3">
      <c r="M210" s="98"/>
      <c r="N210" s="98"/>
      <c r="O210" s="98"/>
      <c r="P210" s="98"/>
      <c r="Q210" s="98"/>
      <c r="R210" s="98">
        <v>0.51000000000000023</v>
      </c>
    </row>
    <row r="211" spans="13:18" x14ac:dyDescent="0.3">
      <c r="M211" s="98"/>
      <c r="N211" s="98"/>
      <c r="O211" s="98"/>
      <c r="P211" s="98"/>
      <c r="Q211" s="98"/>
      <c r="R211" s="98">
        <v>0.52000000000000024</v>
      </c>
    </row>
    <row r="212" spans="13:18" x14ac:dyDescent="0.3">
      <c r="M212" s="98"/>
      <c r="N212" s="98"/>
      <c r="O212" s="98"/>
      <c r="P212" s="98"/>
      <c r="Q212" s="98"/>
      <c r="R212" s="98">
        <v>0.53000000000000025</v>
      </c>
    </row>
    <row r="213" spans="13:18" x14ac:dyDescent="0.3">
      <c r="M213" s="98"/>
      <c r="N213" s="98"/>
      <c r="O213" s="98"/>
      <c r="P213" s="98"/>
      <c r="Q213" s="98"/>
      <c r="R213" s="98">
        <v>0.54000000000000026</v>
      </c>
    </row>
    <row r="214" spans="13:18" x14ac:dyDescent="0.3">
      <c r="M214" s="98"/>
      <c r="N214" s="98"/>
      <c r="O214" s="98"/>
      <c r="P214" s="98"/>
      <c r="Q214" s="98"/>
      <c r="R214" s="98">
        <v>0.55000000000000027</v>
      </c>
    </row>
    <row r="215" spans="13:18" x14ac:dyDescent="0.3">
      <c r="M215" s="98"/>
      <c r="N215" s="98"/>
      <c r="O215" s="98"/>
      <c r="P215" s="98"/>
      <c r="Q215" s="98"/>
      <c r="R215" s="98">
        <v>0.56000000000000028</v>
      </c>
    </row>
    <row r="216" spans="13:18" x14ac:dyDescent="0.3">
      <c r="M216" s="98"/>
      <c r="N216" s="98"/>
      <c r="O216" s="98"/>
      <c r="P216" s="98"/>
      <c r="Q216" s="98"/>
      <c r="R216" s="98">
        <v>0.57000000000000028</v>
      </c>
    </row>
    <row r="217" spans="13:18" x14ac:dyDescent="0.3">
      <c r="M217" s="98"/>
      <c r="N217" s="98"/>
      <c r="O217" s="98"/>
      <c r="P217" s="98"/>
      <c r="Q217" s="98"/>
      <c r="R217" s="98">
        <v>0.58000000000000029</v>
      </c>
    </row>
    <row r="218" spans="13:18" x14ac:dyDescent="0.3">
      <c r="M218" s="98"/>
      <c r="N218" s="98"/>
      <c r="O218" s="98"/>
      <c r="P218" s="98"/>
      <c r="Q218" s="98"/>
      <c r="R218" s="98">
        <v>0.5900000000000003</v>
      </c>
    </row>
    <row r="219" spans="13:18" x14ac:dyDescent="0.3">
      <c r="M219" s="98"/>
      <c r="N219" s="98"/>
      <c r="O219" s="98"/>
      <c r="P219" s="98"/>
      <c r="Q219" s="98"/>
      <c r="R219" s="98">
        <v>0.60000000000000031</v>
      </c>
    </row>
    <row r="220" spans="13:18" x14ac:dyDescent="0.3">
      <c r="M220" s="98"/>
      <c r="N220" s="98"/>
      <c r="O220" s="98"/>
      <c r="P220" s="98"/>
      <c r="Q220" s="98"/>
      <c r="R220" s="98">
        <v>0.61000000000000032</v>
      </c>
    </row>
    <row r="221" spans="13:18" x14ac:dyDescent="0.3">
      <c r="M221" s="98"/>
      <c r="N221" s="98"/>
      <c r="O221" s="98"/>
      <c r="P221" s="98"/>
      <c r="Q221" s="98"/>
      <c r="R221" s="98">
        <v>0.62000000000000033</v>
      </c>
    </row>
    <row r="222" spans="13:18" x14ac:dyDescent="0.3">
      <c r="M222" s="98"/>
      <c r="N222" s="98"/>
      <c r="O222" s="98"/>
      <c r="P222" s="98"/>
      <c r="Q222" s="98"/>
      <c r="R222" s="98">
        <v>0.63000000000000034</v>
      </c>
    </row>
    <row r="223" spans="13:18" x14ac:dyDescent="0.3">
      <c r="M223" s="98"/>
      <c r="N223" s="98"/>
      <c r="O223" s="98"/>
      <c r="P223" s="98"/>
      <c r="Q223" s="98"/>
      <c r="R223" s="98">
        <v>0.64000000000000035</v>
      </c>
    </row>
    <row r="224" spans="13:18" x14ac:dyDescent="0.3">
      <c r="M224" s="98"/>
      <c r="N224" s="98"/>
      <c r="O224" s="98"/>
      <c r="P224" s="98"/>
      <c r="Q224" s="98"/>
      <c r="R224" s="98">
        <v>0.65000000000000036</v>
      </c>
    </row>
    <row r="225" spans="13:18" x14ac:dyDescent="0.3">
      <c r="M225" s="98"/>
      <c r="N225" s="98"/>
      <c r="O225" s="98"/>
      <c r="P225" s="98"/>
      <c r="Q225" s="98"/>
      <c r="R225" s="98">
        <v>0.66000000000000036</v>
      </c>
    </row>
    <row r="226" spans="13:18" x14ac:dyDescent="0.3">
      <c r="M226" s="98"/>
      <c r="N226" s="98"/>
      <c r="O226" s="98"/>
      <c r="P226" s="98"/>
      <c r="Q226" s="98"/>
      <c r="R226" s="98">
        <v>0.67000000000000037</v>
      </c>
    </row>
    <row r="227" spans="13:18" x14ac:dyDescent="0.3">
      <c r="M227" s="98"/>
      <c r="N227" s="98"/>
      <c r="O227" s="98"/>
      <c r="P227" s="98"/>
      <c r="Q227" s="98"/>
      <c r="R227" s="98">
        <v>0.68000000000000038</v>
      </c>
    </row>
    <row r="228" spans="13:18" x14ac:dyDescent="0.3">
      <c r="M228" s="98"/>
      <c r="N228" s="98"/>
      <c r="O228" s="98"/>
      <c r="P228" s="98"/>
      <c r="Q228" s="98"/>
      <c r="R228" s="98">
        <v>0.69000000000000039</v>
      </c>
    </row>
    <row r="229" spans="13:18" x14ac:dyDescent="0.3">
      <c r="M229" s="98"/>
      <c r="N229" s="98"/>
      <c r="O229" s="98"/>
      <c r="P229" s="98"/>
      <c r="Q229" s="98"/>
      <c r="R229" s="98">
        <v>0.7000000000000004</v>
      </c>
    </row>
    <row r="230" spans="13:18" x14ac:dyDescent="0.3">
      <c r="M230" s="98"/>
      <c r="N230" s="98"/>
      <c r="O230" s="98"/>
      <c r="P230" s="98"/>
      <c r="Q230" s="98"/>
      <c r="R230" s="98">
        <v>0.71000000000000041</v>
      </c>
    </row>
    <row r="231" spans="13:18" x14ac:dyDescent="0.3">
      <c r="M231" s="98"/>
      <c r="N231" s="98"/>
      <c r="O231" s="98"/>
      <c r="P231" s="98"/>
      <c r="Q231" s="98"/>
      <c r="R231" s="98">
        <v>0.72000000000000042</v>
      </c>
    </row>
    <row r="232" spans="13:18" x14ac:dyDescent="0.3">
      <c r="M232" s="98"/>
      <c r="N232" s="98"/>
      <c r="O232" s="98"/>
      <c r="P232" s="98"/>
      <c r="Q232" s="98"/>
      <c r="R232" s="98">
        <v>0.73000000000000043</v>
      </c>
    </row>
    <row r="233" spans="13:18" x14ac:dyDescent="0.3">
      <c r="M233" s="98"/>
      <c r="N233" s="98"/>
      <c r="O233" s="98"/>
      <c r="P233" s="98"/>
      <c r="Q233" s="98"/>
      <c r="R233" s="98">
        <v>0.74000000000000044</v>
      </c>
    </row>
    <row r="234" spans="13:18" x14ac:dyDescent="0.3">
      <c r="M234" s="98"/>
      <c r="N234" s="98"/>
      <c r="O234" s="98"/>
      <c r="P234" s="98"/>
      <c r="Q234" s="98"/>
      <c r="R234" s="98">
        <v>0.75000000000000044</v>
      </c>
    </row>
    <row r="235" spans="13:18" x14ac:dyDescent="0.3">
      <c r="M235" s="98"/>
      <c r="N235" s="98"/>
      <c r="O235" s="98"/>
      <c r="P235" s="98"/>
      <c r="Q235" s="98"/>
      <c r="R235" s="98">
        <v>0.76000000000000045</v>
      </c>
    </row>
    <row r="236" spans="13:18" x14ac:dyDescent="0.3">
      <c r="M236" s="98"/>
      <c r="N236" s="98"/>
      <c r="O236" s="98"/>
      <c r="P236" s="98"/>
      <c r="Q236" s="98"/>
      <c r="R236" s="98">
        <v>0.77000000000000046</v>
      </c>
    </row>
    <row r="237" spans="13:18" x14ac:dyDescent="0.3">
      <c r="M237" s="98"/>
      <c r="N237" s="98"/>
      <c r="O237" s="98"/>
      <c r="P237" s="98"/>
      <c r="Q237" s="98"/>
      <c r="R237" s="98">
        <v>0.78000000000000047</v>
      </c>
    </row>
    <row r="238" spans="13:18" x14ac:dyDescent="0.3">
      <c r="M238" s="98"/>
      <c r="N238" s="98"/>
      <c r="O238" s="98"/>
      <c r="P238" s="98"/>
      <c r="Q238" s="98"/>
      <c r="R238" s="98">
        <v>0.79000000000000048</v>
      </c>
    </row>
    <row r="239" spans="13:18" x14ac:dyDescent="0.3">
      <c r="M239" s="98"/>
      <c r="N239" s="98"/>
      <c r="O239" s="98"/>
      <c r="P239" s="98"/>
      <c r="Q239" s="98"/>
      <c r="R239" s="98">
        <v>0.80000000000000049</v>
      </c>
    </row>
    <row r="240" spans="13:18" x14ac:dyDescent="0.3">
      <c r="M240" s="98"/>
      <c r="N240" s="98"/>
      <c r="O240" s="98"/>
      <c r="P240" s="98"/>
      <c r="Q240" s="98"/>
      <c r="R240" s="98">
        <v>0.8100000000000005</v>
      </c>
    </row>
    <row r="241" spans="13:18" x14ac:dyDescent="0.3">
      <c r="M241" s="98"/>
      <c r="N241" s="98"/>
      <c r="O241" s="98"/>
      <c r="P241" s="98"/>
      <c r="Q241" s="98"/>
      <c r="R241" s="98">
        <v>0.82000000000000051</v>
      </c>
    </row>
    <row r="242" spans="13:18" x14ac:dyDescent="0.3">
      <c r="M242" s="98"/>
      <c r="N242" s="98"/>
      <c r="O242" s="98"/>
      <c r="P242" s="98"/>
      <c r="Q242" s="98"/>
      <c r="R242" s="98">
        <v>0.83000000000000052</v>
      </c>
    </row>
    <row r="243" spans="13:18" x14ac:dyDescent="0.3">
      <c r="M243" s="98"/>
      <c r="N243" s="98"/>
      <c r="O243" s="98"/>
      <c r="P243" s="98"/>
      <c r="Q243" s="98"/>
      <c r="R243" s="98">
        <v>0.84000000000000052</v>
      </c>
    </row>
    <row r="244" spans="13:18" x14ac:dyDescent="0.3">
      <c r="M244" s="98"/>
      <c r="N244" s="98"/>
      <c r="O244" s="98"/>
      <c r="P244" s="98"/>
      <c r="Q244" s="98"/>
      <c r="R244" s="98">
        <v>0.85000000000000053</v>
      </c>
    </row>
    <row r="245" spans="13:18" x14ac:dyDescent="0.3">
      <c r="M245" s="98"/>
      <c r="N245" s="98"/>
      <c r="O245" s="98"/>
      <c r="P245" s="98"/>
      <c r="Q245" s="98"/>
      <c r="R245" s="98">
        <v>0.86000000000000054</v>
      </c>
    </row>
    <row r="246" spans="13:18" x14ac:dyDescent="0.3">
      <c r="M246" s="98"/>
      <c r="N246" s="98"/>
      <c r="O246" s="98"/>
      <c r="P246" s="98"/>
      <c r="Q246" s="98"/>
      <c r="R246" s="98">
        <v>0.87000000000000055</v>
      </c>
    </row>
    <row r="247" spans="13:18" x14ac:dyDescent="0.3">
      <c r="M247" s="98"/>
      <c r="N247" s="98"/>
      <c r="O247" s="98"/>
      <c r="P247" s="98"/>
      <c r="Q247" s="98"/>
      <c r="R247" s="98">
        <v>0.88000000000000056</v>
      </c>
    </row>
    <row r="248" spans="13:18" x14ac:dyDescent="0.3">
      <c r="M248" s="98"/>
      <c r="N248" s="98"/>
      <c r="O248" s="98"/>
      <c r="P248" s="98"/>
      <c r="Q248" s="98"/>
      <c r="R248" s="98">
        <v>0.89000000000000057</v>
      </c>
    </row>
    <row r="249" spans="13:18" x14ac:dyDescent="0.3">
      <c r="M249" s="98"/>
      <c r="N249" s="98"/>
      <c r="O249" s="98"/>
      <c r="P249" s="98"/>
      <c r="Q249" s="98"/>
      <c r="R249" s="98">
        <v>0.90000000000000058</v>
      </c>
    </row>
    <row r="250" spans="13:18" x14ac:dyDescent="0.3">
      <c r="M250" s="98"/>
      <c r="N250" s="98"/>
      <c r="O250" s="98"/>
      <c r="P250" s="98"/>
      <c r="Q250" s="98"/>
      <c r="R250" s="98">
        <v>0.91000000000000059</v>
      </c>
    </row>
    <row r="251" spans="13:18" x14ac:dyDescent="0.3">
      <c r="M251" s="98"/>
      <c r="N251" s="98"/>
      <c r="O251" s="98"/>
      <c r="P251" s="98"/>
      <c r="Q251" s="98"/>
      <c r="R251" s="98">
        <v>0.9200000000000006</v>
      </c>
    </row>
    <row r="252" spans="13:18" x14ac:dyDescent="0.3">
      <c r="M252" s="98"/>
      <c r="N252" s="98"/>
      <c r="O252" s="98"/>
      <c r="P252" s="98"/>
      <c r="Q252" s="98"/>
      <c r="R252" s="98">
        <v>0.9300000000000006</v>
      </c>
    </row>
    <row r="253" spans="13:18" x14ac:dyDescent="0.3">
      <c r="M253" s="98"/>
      <c r="N253" s="98"/>
      <c r="O253" s="98"/>
      <c r="P253" s="98"/>
      <c r="Q253" s="98"/>
      <c r="R253" s="98">
        <v>0.94000000000000061</v>
      </c>
    </row>
    <row r="254" spans="13:18" x14ac:dyDescent="0.3">
      <c r="M254" s="98"/>
      <c r="N254" s="98"/>
      <c r="O254" s="98"/>
      <c r="P254" s="98"/>
      <c r="Q254" s="98"/>
      <c r="R254" s="98">
        <v>0.95000000000000062</v>
      </c>
    </row>
    <row r="255" spans="13:18" x14ac:dyDescent="0.3">
      <c r="M255" s="98"/>
      <c r="N255" s="98"/>
      <c r="O255" s="98"/>
      <c r="P255" s="98"/>
      <c r="Q255" s="98"/>
      <c r="R255" s="98">
        <v>0.96000000000000063</v>
      </c>
    </row>
    <row r="256" spans="13:18" x14ac:dyDescent="0.3">
      <c r="M256" s="98"/>
      <c r="N256" s="98"/>
      <c r="O256" s="98"/>
      <c r="P256" s="98"/>
      <c r="Q256" s="98"/>
      <c r="R256" s="98">
        <v>0.97000000000000064</v>
      </c>
    </row>
    <row r="257" spans="13:18" x14ac:dyDescent="0.3">
      <c r="M257" s="98"/>
      <c r="N257" s="98"/>
      <c r="O257" s="98"/>
      <c r="P257" s="98"/>
      <c r="Q257" s="98"/>
      <c r="R257" s="98">
        <v>0.98000000000000065</v>
      </c>
    </row>
    <row r="258" spans="13:18" x14ac:dyDescent="0.3">
      <c r="M258" s="98"/>
      <c r="N258" s="98"/>
      <c r="O258" s="98"/>
      <c r="P258" s="98"/>
      <c r="Q258" s="98"/>
      <c r="R258" s="98">
        <v>0.99000000000000066</v>
      </c>
    </row>
    <row r="259" spans="13:18" x14ac:dyDescent="0.3">
      <c r="M259" s="98"/>
      <c r="N259" s="98"/>
      <c r="O259" s="98"/>
      <c r="P259" s="98"/>
      <c r="Q259" s="98"/>
      <c r="R259" s="98">
        <v>0.99399999999999999</v>
      </c>
    </row>
    <row r="260" spans="13:18" x14ac:dyDescent="0.3">
      <c r="M260" s="98"/>
      <c r="N260" s="98"/>
      <c r="O260" s="98"/>
      <c r="P260" s="98"/>
      <c r="Q260" s="98"/>
      <c r="R260" s="98">
        <v>0.997</v>
      </c>
    </row>
    <row r="261" spans="13:18" x14ac:dyDescent="0.3">
      <c r="M261" s="99"/>
      <c r="N261" s="99"/>
      <c r="O261" s="99"/>
      <c r="P261" s="99"/>
      <c r="Q261" s="99"/>
      <c r="R261" s="99">
        <v>0.999</v>
      </c>
    </row>
    <row r="262" spans="13:18" x14ac:dyDescent="0.3">
      <c r="M262" s="100"/>
      <c r="N262" s="100"/>
      <c r="O262" s="100"/>
      <c r="P262" s="100"/>
      <c r="Q262" s="100"/>
      <c r="R262" s="100"/>
    </row>
    <row r="263" spans="13:18" x14ac:dyDescent="0.3">
      <c r="M263" s="95"/>
      <c r="N263" s="95"/>
      <c r="O263" s="95"/>
      <c r="P263" s="95"/>
      <c r="Q263" s="95"/>
      <c r="R263" s="95"/>
    </row>
    <row r="264" spans="13:18" x14ac:dyDescent="0.3">
      <c r="M264" s="39"/>
      <c r="N264" s="39"/>
      <c r="O264" s="39"/>
      <c r="P264" s="39"/>
      <c r="Q264" s="39"/>
      <c r="R264" s="39"/>
    </row>
    <row r="265" spans="13:18" x14ac:dyDescent="0.3">
      <c r="M265" s="101"/>
      <c r="N265" s="101"/>
      <c r="O265" s="101"/>
      <c r="P265" s="101"/>
      <c r="Q265" s="101"/>
      <c r="R265" s="101" t="s">
        <v>56</v>
      </c>
    </row>
    <row r="266" spans="13:18" x14ac:dyDescent="0.3">
      <c r="M266" s="102"/>
      <c r="N266" s="102"/>
      <c r="O266" s="102"/>
      <c r="P266" s="102"/>
      <c r="Q266" s="102"/>
      <c r="R266" s="102">
        <f>IF(R155=0,0,EXP(R$13+R$14*LN(R155/(1-R155))+R$15*(R155-0.5)*LN(R155/(1-R155))+R$16*(R155-0.5)+R$17*(R155-0.5)^2+R$18*(R155-0.5)^2*LN(R155/(1-R155))+R$19*(R155-0.5)^3+R$20*(R155-0.5)^3*LN(R155/(1-R155))+R$21*(R155-0.5)^4))</f>
        <v>0</v>
      </c>
    </row>
    <row r="267" spans="13:18" x14ac:dyDescent="0.3">
      <c r="M267" s="51"/>
      <c r="N267" s="51"/>
      <c r="O267" s="51"/>
      <c r="P267" s="51"/>
      <c r="Q267" s="51"/>
      <c r="R267" s="51" t="e">
        <f t="shared" ref="R267" si="3">IF(R156=0,0,EXP(R$13+R$14*LN(R156/(1-R156))+R$15*(R156-0.5)*LN(R156/(1-R156))+R$16*(R156-0.5)+R$17*(R156-0.5)^2+R$18*(R156-0.5)^2*LN(R156/(1-R156))+R$19*(R156-0.5)^3+R$20*(R156-0.5)^3*LN(R156/(1-R156))+R$21*(R156-0.5)^4))</f>
        <v>#DIV/0!</v>
      </c>
    </row>
    <row r="268" spans="13:18" x14ac:dyDescent="0.3">
      <c r="M268" s="51"/>
      <c r="N268" s="51"/>
      <c r="O268" s="51"/>
      <c r="P268" s="51"/>
      <c r="Q268" s="51"/>
      <c r="R268" s="51" t="e">
        <f t="shared" ref="R268" si="4">IF(R157=0,0,EXP(R$13+R$14*LN(R157/(1-R157))+R$15*(R157-0.5)*LN(R157/(1-R157))+R$16*(R157-0.5)+R$17*(R157-0.5)^2+R$18*(R157-0.5)^2*LN(R157/(1-R157))+R$19*(R157-0.5)^3+R$20*(R157-0.5)^3*LN(R157/(1-R157))+R$21*(R157-0.5)^4))</f>
        <v>#DIV/0!</v>
      </c>
    </row>
    <row r="269" spans="13:18" x14ac:dyDescent="0.3">
      <c r="M269" s="51"/>
      <c r="N269" s="51"/>
      <c r="O269" s="51"/>
      <c r="P269" s="51"/>
      <c r="Q269" s="51"/>
      <c r="R269" s="51" t="e">
        <f t="shared" ref="R269" si="5">IF(R158=0,0,EXP(R$13+R$14*LN(R158/(1-R158))+R$15*(R158-0.5)*LN(R158/(1-R158))+R$16*(R158-0.5)+R$17*(R158-0.5)^2+R$18*(R158-0.5)^2*LN(R158/(1-R158))+R$19*(R158-0.5)^3+R$20*(R158-0.5)^3*LN(R158/(1-R158))+R$21*(R158-0.5)^4))</f>
        <v>#DIV/0!</v>
      </c>
    </row>
    <row r="270" spans="13:18" x14ac:dyDescent="0.3">
      <c r="M270" s="51"/>
      <c r="N270" s="51"/>
      <c r="O270" s="51"/>
      <c r="P270" s="51"/>
      <c r="Q270" s="51"/>
      <c r="R270" s="51" t="e">
        <f t="shared" ref="R270" si="6">IF(R159=0,0,EXP(R$13+R$14*LN(R159/(1-R159))+R$15*(R159-0.5)*LN(R159/(1-R159))+R$16*(R159-0.5)+R$17*(R159-0.5)^2+R$18*(R159-0.5)^2*LN(R159/(1-R159))+R$19*(R159-0.5)^3+R$20*(R159-0.5)^3*LN(R159/(1-R159))+R$21*(R159-0.5)^4))</f>
        <v>#DIV/0!</v>
      </c>
    </row>
    <row r="271" spans="13:18" x14ac:dyDescent="0.3">
      <c r="M271" s="51"/>
      <c r="N271" s="51"/>
      <c r="O271" s="51"/>
      <c r="P271" s="51"/>
      <c r="Q271" s="51"/>
      <c r="R271" s="51" t="e">
        <f t="shared" ref="R271" si="7">IF(R160=0,0,EXP(R$13+R$14*LN(R160/(1-R160))+R$15*(R160-0.5)*LN(R160/(1-R160))+R$16*(R160-0.5)+R$17*(R160-0.5)^2+R$18*(R160-0.5)^2*LN(R160/(1-R160))+R$19*(R160-0.5)^3+R$20*(R160-0.5)^3*LN(R160/(1-R160))+R$21*(R160-0.5)^4))</f>
        <v>#DIV/0!</v>
      </c>
    </row>
    <row r="272" spans="13:18" x14ac:dyDescent="0.3">
      <c r="M272" s="51"/>
      <c r="N272" s="51"/>
      <c r="O272" s="51"/>
      <c r="P272" s="51"/>
      <c r="Q272" s="51"/>
      <c r="R272" s="51" t="e">
        <f t="shared" ref="R272" si="8">IF(R161=0,0,EXP(R$13+R$14*LN(R161/(1-R161))+R$15*(R161-0.5)*LN(R161/(1-R161))+R$16*(R161-0.5)+R$17*(R161-0.5)^2+R$18*(R161-0.5)^2*LN(R161/(1-R161))+R$19*(R161-0.5)^3+R$20*(R161-0.5)^3*LN(R161/(1-R161))+R$21*(R161-0.5)^4))</f>
        <v>#DIV/0!</v>
      </c>
    </row>
    <row r="273" spans="13:18" x14ac:dyDescent="0.3">
      <c r="M273" s="51"/>
      <c r="N273" s="51"/>
      <c r="O273" s="51"/>
      <c r="P273" s="51"/>
      <c r="Q273" s="51"/>
      <c r="R273" s="51" t="e">
        <f t="shared" ref="R273" si="9">IF(R162=0,0,EXP(R$13+R$14*LN(R162/(1-R162))+R$15*(R162-0.5)*LN(R162/(1-R162))+R$16*(R162-0.5)+R$17*(R162-0.5)^2+R$18*(R162-0.5)^2*LN(R162/(1-R162))+R$19*(R162-0.5)^3+R$20*(R162-0.5)^3*LN(R162/(1-R162))+R$21*(R162-0.5)^4))</f>
        <v>#DIV/0!</v>
      </c>
    </row>
    <row r="274" spans="13:18" x14ac:dyDescent="0.3">
      <c r="M274" s="51"/>
      <c r="N274" s="51"/>
      <c r="O274" s="51"/>
      <c r="P274" s="51"/>
      <c r="Q274" s="51"/>
      <c r="R274" s="51" t="e">
        <f t="shared" ref="R274" si="10">IF(R163=0,0,EXP(R$13+R$14*LN(R163/(1-R163))+R$15*(R163-0.5)*LN(R163/(1-R163))+R$16*(R163-0.5)+R$17*(R163-0.5)^2+R$18*(R163-0.5)^2*LN(R163/(1-R163))+R$19*(R163-0.5)^3+R$20*(R163-0.5)^3*LN(R163/(1-R163))+R$21*(R163-0.5)^4))</f>
        <v>#DIV/0!</v>
      </c>
    </row>
    <row r="275" spans="13:18" x14ac:dyDescent="0.3">
      <c r="M275" s="51"/>
      <c r="N275" s="51"/>
      <c r="O275" s="51"/>
      <c r="P275" s="51"/>
      <c r="Q275" s="51"/>
      <c r="R275" s="51" t="e">
        <f t="shared" ref="R275" si="11">IF(R164=0,0,EXP(R$13+R$14*LN(R164/(1-R164))+R$15*(R164-0.5)*LN(R164/(1-R164))+R$16*(R164-0.5)+R$17*(R164-0.5)^2+R$18*(R164-0.5)^2*LN(R164/(1-R164))+R$19*(R164-0.5)^3+R$20*(R164-0.5)^3*LN(R164/(1-R164))+R$21*(R164-0.5)^4))</f>
        <v>#DIV/0!</v>
      </c>
    </row>
    <row r="276" spans="13:18" x14ac:dyDescent="0.3">
      <c r="M276" s="51"/>
      <c r="N276" s="51"/>
      <c r="O276" s="51"/>
      <c r="P276" s="51"/>
      <c r="Q276" s="51"/>
      <c r="R276" s="51" t="e">
        <f t="shared" ref="R276" si="12">IF(R165=0,0,EXP(R$13+R$14*LN(R165/(1-R165))+R$15*(R165-0.5)*LN(R165/(1-R165))+R$16*(R165-0.5)+R$17*(R165-0.5)^2+R$18*(R165-0.5)^2*LN(R165/(1-R165))+R$19*(R165-0.5)^3+R$20*(R165-0.5)^3*LN(R165/(1-R165))+R$21*(R165-0.5)^4))</f>
        <v>#DIV/0!</v>
      </c>
    </row>
    <row r="277" spans="13:18" x14ac:dyDescent="0.3">
      <c r="M277" s="51"/>
      <c r="N277" s="51"/>
      <c r="O277" s="51"/>
      <c r="P277" s="51"/>
      <c r="Q277" s="51"/>
      <c r="R277" s="51" t="e">
        <f t="shared" ref="R277" si="13">IF(R166=0,0,EXP(R$13+R$14*LN(R166/(1-R166))+R$15*(R166-0.5)*LN(R166/(1-R166))+R$16*(R166-0.5)+R$17*(R166-0.5)^2+R$18*(R166-0.5)^2*LN(R166/(1-R166))+R$19*(R166-0.5)^3+R$20*(R166-0.5)^3*LN(R166/(1-R166))+R$21*(R166-0.5)^4))</f>
        <v>#DIV/0!</v>
      </c>
    </row>
    <row r="278" spans="13:18" x14ac:dyDescent="0.3">
      <c r="M278" s="51"/>
      <c r="N278" s="51"/>
      <c r="O278" s="51"/>
      <c r="P278" s="51"/>
      <c r="Q278" s="51"/>
      <c r="R278" s="51" t="e">
        <f t="shared" ref="R278" si="14">IF(R167=0,0,EXP(R$13+R$14*LN(R167/(1-R167))+R$15*(R167-0.5)*LN(R167/(1-R167))+R$16*(R167-0.5)+R$17*(R167-0.5)^2+R$18*(R167-0.5)^2*LN(R167/(1-R167))+R$19*(R167-0.5)^3+R$20*(R167-0.5)^3*LN(R167/(1-R167))+R$21*(R167-0.5)^4))</f>
        <v>#DIV/0!</v>
      </c>
    </row>
    <row r="279" spans="13:18" x14ac:dyDescent="0.3">
      <c r="M279" s="51"/>
      <c r="N279" s="51"/>
      <c r="O279" s="51"/>
      <c r="P279" s="51"/>
      <c r="Q279" s="51"/>
      <c r="R279" s="51" t="e">
        <f t="shared" ref="R279" si="15">IF(R168=0,0,EXP(R$13+R$14*LN(R168/(1-R168))+R$15*(R168-0.5)*LN(R168/(1-R168))+R$16*(R168-0.5)+R$17*(R168-0.5)^2+R$18*(R168-0.5)^2*LN(R168/(1-R168))+R$19*(R168-0.5)^3+R$20*(R168-0.5)^3*LN(R168/(1-R168))+R$21*(R168-0.5)^4))</f>
        <v>#DIV/0!</v>
      </c>
    </row>
    <row r="280" spans="13:18" x14ac:dyDescent="0.3">
      <c r="M280" s="51"/>
      <c r="N280" s="51"/>
      <c r="O280" s="51"/>
      <c r="P280" s="51"/>
      <c r="Q280" s="51"/>
      <c r="R280" s="51" t="e">
        <f t="shared" ref="R280" si="16">IF(R169=0,0,EXP(R$13+R$14*LN(R169/(1-R169))+R$15*(R169-0.5)*LN(R169/(1-R169))+R$16*(R169-0.5)+R$17*(R169-0.5)^2+R$18*(R169-0.5)^2*LN(R169/(1-R169))+R$19*(R169-0.5)^3+R$20*(R169-0.5)^3*LN(R169/(1-R169))+R$21*(R169-0.5)^4))</f>
        <v>#DIV/0!</v>
      </c>
    </row>
    <row r="281" spans="13:18" x14ac:dyDescent="0.3">
      <c r="M281" s="51"/>
      <c r="N281" s="51"/>
      <c r="O281" s="51"/>
      <c r="P281" s="51"/>
      <c r="Q281" s="51"/>
      <c r="R281" s="51" t="e">
        <f t="shared" ref="R281" si="17">IF(R170=0,0,EXP(R$13+R$14*LN(R170/(1-R170))+R$15*(R170-0.5)*LN(R170/(1-R170))+R$16*(R170-0.5)+R$17*(R170-0.5)^2+R$18*(R170-0.5)^2*LN(R170/(1-R170))+R$19*(R170-0.5)^3+R$20*(R170-0.5)^3*LN(R170/(1-R170))+R$21*(R170-0.5)^4))</f>
        <v>#DIV/0!</v>
      </c>
    </row>
    <row r="282" spans="13:18" x14ac:dyDescent="0.3">
      <c r="M282" s="51"/>
      <c r="N282" s="51"/>
      <c r="O282" s="51"/>
      <c r="P282" s="51"/>
      <c r="Q282" s="51"/>
      <c r="R282" s="51" t="e">
        <f t="shared" ref="R282" si="18">IF(R171=0,0,EXP(R$13+R$14*LN(R171/(1-R171))+R$15*(R171-0.5)*LN(R171/(1-R171))+R$16*(R171-0.5)+R$17*(R171-0.5)^2+R$18*(R171-0.5)^2*LN(R171/(1-R171))+R$19*(R171-0.5)^3+R$20*(R171-0.5)^3*LN(R171/(1-R171))+R$21*(R171-0.5)^4))</f>
        <v>#DIV/0!</v>
      </c>
    </row>
    <row r="283" spans="13:18" x14ac:dyDescent="0.3">
      <c r="M283" s="51"/>
      <c r="N283" s="51"/>
      <c r="O283" s="51"/>
      <c r="P283" s="51"/>
      <c r="Q283" s="51"/>
      <c r="R283" s="51" t="e">
        <f t="shared" ref="R283" si="19">IF(R172=0,0,EXP(R$13+R$14*LN(R172/(1-R172))+R$15*(R172-0.5)*LN(R172/(1-R172))+R$16*(R172-0.5)+R$17*(R172-0.5)^2+R$18*(R172-0.5)^2*LN(R172/(1-R172))+R$19*(R172-0.5)^3+R$20*(R172-0.5)^3*LN(R172/(1-R172))+R$21*(R172-0.5)^4))</f>
        <v>#DIV/0!</v>
      </c>
    </row>
    <row r="284" spans="13:18" x14ac:dyDescent="0.3">
      <c r="M284" s="51"/>
      <c r="N284" s="51"/>
      <c r="O284" s="51"/>
      <c r="P284" s="51"/>
      <c r="Q284" s="51"/>
      <c r="R284" s="51" t="e">
        <f t="shared" ref="R284" si="20">IF(R173=0,0,EXP(R$13+R$14*LN(R173/(1-R173))+R$15*(R173-0.5)*LN(R173/(1-R173))+R$16*(R173-0.5)+R$17*(R173-0.5)^2+R$18*(R173-0.5)^2*LN(R173/(1-R173))+R$19*(R173-0.5)^3+R$20*(R173-0.5)^3*LN(R173/(1-R173))+R$21*(R173-0.5)^4))</f>
        <v>#DIV/0!</v>
      </c>
    </row>
    <row r="285" spans="13:18" x14ac:dyDescent="0.3">
      <c r="M285" s="51"/>
      <c r="N285" s="51"/>
      <c r="O285" s="51"/>
      <c r="P285" s="51"/>
      <c r="Q285" s="51"/>
      <c r="R285" s="51" t="e">
        <f t="shared" ref="R285" si="21">IF(R174=0,0,EXP(R$13+R$14*LN(R174/(1-R174))+R$15*(R174-0.5)*LN(R174/(1-R174))+R$16*(R174-0.5)+R$17*(R174-0.5)^2+R$18*(R174-0.5)^2*LN(R174/(1-R174))+R$19*(R174-0.5)^3+R$20*(R174-0.5)^3*LN(R174/(1-R174))+R$21*(R174-0.5)^4))</f>
        <v>#DIV/0!</v>
      </c>
    </row>
    <row r="286" spans="13:18" x14ac:dyDescent="0.3">
      <c r="M286" s="51"/>
      <c r="N286" s="51"/>
      <c r="O286" s="51"/>
      <c r="P286" s="51"/>
      <c r="Q286" s="51"/>
      <c r="R286" s="51" t="e">
        <f t="shared" ref="R286" si="22">IF(R175=0,0,EXP(R$13+R$14*LN(R175/(1-R175))+R$15*(R175-0.5)*LN(R175/(1-R175))+R$16*(R175-0.5)+R$17*(R175-0.5)^2+R$18*(R175-0.5)^2*LN(R175/(1-R175))+R$19*(R175-0.5)^3+R$20*(R175-0.5)^3*LN(R175/(1-R175))+R$21*(R175-0.5)^4))</f>
        <v>#DIV/0!</v>
      </c>
    </row>
    <row r="287" spans="13:18" x14ac:dyDescent="0.3">
      <c r="M287" s="51"/>
      <c r="N287" s="51"/>
      <c r="O287" s="51"/>
      <c r="P287" s="51"/>
      <c r="Q287" s="51"/>
      <c r="R287" s="51" t="e">
        <f t="shared" ref="R287" si="23">IF(R176=0,0,EXP(R$13+R$14*LN(R176/(1-R176))+R$15*(R176-0.5)*LN(R176/(1-R176))+R$16*(R176-0.5)+R$17*(R176-0.5)^2+R$18*(R176-0.5)^2*LN(R176/(1-R176))+R$19*(R176-0.5)^3+R$20*(R176-0.5)^3*LN(R176/(1-R176))+R$21*(R176-0.5)^4))</f>
        <v>#DIV/0!</v>
      </c>
    </row>
    <row r="288" spans="13:18" x14ac:dyDescent="0.3">
      <c r="M288" s="51"/>
      <c r="N288" s="51"/>
      <c r="O288" s="51"/>
      <c r="P288" s="51"/>
      <c r="Q288" s="51"/>
      <c r="R288" s="51" t="e">
        <f t="shared" ref="R288" si="24">IF(R177=0,0,EXP(R$13+R$14*LN(R177/(1-R177))+R$15*(R177-0.5)*LN(R177/(1-R177))+R$16*(R177-0.5)+R$17*(R177-0.5)^2+R$18*(R177-0.5)^2*LN(R177/(1-R177))+R$19*(R177-0.5)^3+R$20*(R177-0.5)^3*LN(R177/(1-R177))+R$21*(R177-0.5)^4))</f>
        <v>#DIV/0!</v>
      </c>
    </row>
    <row r="289" spans="13:18" x14ac:dyDescent="0.3">
      <c r="M289" s="51"/>
      <c r="N289" s="51"/>
      <c r="O289" s="51"/>
      <c r="P289" s="51"/>
      <c r="Q289" s="51"/>
      <c r="R289" s="51" t="e">
        <f t="shared" ref="R289" si="25">IF(R178=0,0,EXP(R$13+R$14*LN(R178/(1-R178))+R$15*(R178-0.5)*LN(R178/(1-R178))+R$16*(R178-0.5)+R$17*(R178-0.5)^2+R$18*(R178-0.5)^2*LN(R178/(1-R178))+R$19*(R178-0.5)^3+R$20*(R178-0.5)^3*LN(R178/(1-R178))+R$21*(R178-0.5)^4))</f>
        <v>#DIV/0!</v>
      </c>
    </row>
    <row r="290" spans="13:18" x14ac:dyDescent="0.3">
      <c r="M290" s="51"/>
      <c r="N290" s="51"/>
      <c r="O290" s="51"/>
      <c r="P290" s="51"/>
      <c r="Q290" s="51"/>
      <c r="R290" s="51" t="e">
        <f t="shared" ref="R290" si="26">IF(R179=0,0,EXP(R$13+R$14*LN(R179/(1-R179))+R$15*(R179-0.5)*LN(R179/(1-R179))+R$16*(R179-0.5)+R$17*(R179-0.5)^2+R$18*(R179-0.5)^2*LN(R179/(1-R179))+R$19*(R179-0.5)^3+R$20*(R179-0.5)^3*LN(R179/(1-R179))+R$21*(R179-0.5)^4))</f>
        <v>#DIV/0!</v>
      </c>
    </row>
    <row r="291" spans="13:18" x14ac:dyDescent="0.3">
      <c r="M291" s="51"/>
      <c r="N291" s="51"/>
      <c r="O291" s="51"/>
      <c r="P291" s="51"/>
      <c r="Q291" s="51"/>
      <c r="R291" s="51" t="e">
        <f t="shared" ref="R291" si="27">IF(R180=0,0,EXP(R$13+R$14*LN(R180/(1-R180))+R$15*(R180-0.5)*LN(R180/(1-R180))+R$16*(R180-0.5)+R$17*(R180-0.5)^2+R$18*(R180-0.5)^2*LN(R180/(1-R180))+R$19*(R180-0.5)^3+R$20*(R180-0.5)^3*LN(R180/(1-R180))+R$21*(R180-0.5)^4))</f>
        <v>#DIV/0!</v>
      </c>
    </row>
    <row r="292" spans="13:18" x14ac:dyDescent="0.3">
      <c r="M292" s="51"/>
      <c r="N292" s="51"/>
      <c r="O292" s="51"/>
      <c r="P292" s="51"/>
      <c r="Q292" s="51"/>
      <c r="R292" s="51" t="e">
        <f t="shared" ref="R292" si="28">IF(R181=0,0,EXP(R$13+R$14*LN(R181/(1-R181))+R$15*(R181-0.5)*LN(R181/(1-R181))+R$16*(R181-0.5)+R$17*(R181-0.5)^2+R$18*(R181-0.5)^2*LN(R181/(1-R181))+R$19*(R181-0.5)^3+R$20*(R181-0.5)^3*LN(R181/(1-R181))+R$21*(R181-0.5)^4))</f>
        <v>#DIV/0!</v>
      </c>
    </row>
    <row r="293" spans="13:18" x14ac:dyDescent="0.3">
      <c r="M293" s="51"/>
      <c r="N293" s="51"/>
      <c r="O293" s="51"/>
      <c r="P293" s="51"/>
      <c r="Q293" s="51"/>
      <c r="R293" s="51" t="e">
        <f t="shared" ref="R293" si="29">IF(R182=0,0,EXP(R$13+R$14*LN(R182/(1-R182))+R$15*(R182-0.5)*LN(R182/(1-R182))+R$16*(R182-0.5)+R$17*(R182-0.5)^2+R$18*(R182-0.5)^2*LN(R182/(1-R182))+R$19*(R182-0.5)^3+R$20*(R182-0.5)^3*LN(R182/(1-R182))+R$21*(R182-0.5)^4))</f>
        <v>#DIV/0!</v>
      </c>
    </row>
    <row r="294" spans="13:18" x14ac:dyDescent="0.3">
      <c r="M294" s="51"/>
      <c r="N294" s="51"/>
      <c r="O294" s="51"/>
      <c r="P294" s="51"/>
      <c r="Q294" s="51"/>
      <c r="R294" s="51" t="e">
        <f t="shared" ref="R294" si="30">IF(R183=0,0,EXP(R$13+R$14*LN(R183/(1-R183))+R$15*(R183-0.5)*LN(R183/(1-R183))+R$16*(R183-0.5)+R$17*(R183-0.5)^2+R$18*(R183-0.5)^2*LN(R183/(1-R183))+R$19*(R183-0.5)^3+R$20*(R183-0.5)^3*LN(R183/(1-R183))+R$21*(R183-0.5)^4))</f>
        <v>#DIV/0!</v>
      </c>
    </row>
    <row r="295" spans="13:18" x14ac:dyDescent="0.3">
      <c r="M295" s="51"/>
      <c r="N295" s="51"/>
      <c r="O295" s="51"/>
      <c r="P295" s="51"/>
      <c r="Q295" s="51"/>
      <c r="R295" s="51" t="e">
        <f t="shared" ref="R295" si="31">IF(R184=0,0,EXP(R$13+R$14*LN(R184/(1-R184))+R$15*(R184-0.5)*LN(R184/(1-R184))+R$16*(R184-0.5)+R$17*(R184-0.5)^2+R$18*(R184-0.5)^2*LN(R184/(1-R184))+R$19*(R184-0.5)^3+R$20*(R184-0.5)^3*LN(R184/(1-R184))+R$21*(R184-0.5)^4))</f>
        <v>#DIV/0!</v>
      </c>
    </row>
    <row r="296" spans="13:18" x14ac:dyDescent="0.3">
      <c r="M296" s="51"/>
      <c r="N296" s="51"/>
      <c r="O296" s="51"/>
      <c r="P296" s="51"/>
      <c r="Q296" s="51"/>
      <c r="R296" s="51" t="e">
        <f t="shared" ref="R296" si="32">IF(R185=0,0,EXP(R$13+R$14*LN(R185/(1-R185))+R$15*(R185-0.5)*LN(R185/(1-R185))+R$16*(R185-0.5)+R$17*(R185-0.5)^2+R$18*(R185-0.5)^2*LN(R185/(1-R185))+R$19*(R185-0.5)^3+R$20*(R185-0.5)^3*LN(R185/(1-R185))+R$21*(R185-0.5)^4))</f>
        <v>#DIV/0!</v>
      </c>
    </row>
    <row r="297" spans="13:18" x14ac:dyDescent="0.3">
      <c r="M297" s="51"/>
      <c r="N297" s="51"/>
      <c r="O297" s="51"/>
      <c r="P297" s="51"/>
      <c r="Q297" s="51"/>
      <c r="R297" s="51" t="e">
        <f t="shared" ref="R297" si="33">IF(R186=0,0,EXP(R$13+R$14*LN(R186/(1-R186))+R$15*(R186-0.5)*LN(R186/(1-R186))+R$16*(R186-0.5)+R$17*(R186-0.5)^2+R$18*(R186-0.5)^2*LN(R186/(1-R186))+R$19*(R186-0.5)^3+R$20*(R186-0.5)^3*LN(R186/(1-R186))+R$21*(R186-0.5)^4))</f>
        <v>#DIV/0!</v>
      </c>
    </row>
    <row r="298" spans="13:18" x14ac:dyDescent="0.3">
      <c r="M298" s="51"/>
      <c r="N298" s="51"/>
      <c r="O298" s="51"/>
      <c r="P298" s="51"/>
      <c r="Q298" s="51"/>
      <c r="R298" s="51" t="e">
        <f t="shared" ref="R298" si="34">IF(R187=0,0,EXP(R$13+R$14*LN(R187/(1-R187))+R$15*(R187-0.5)*LN(R187/(1-R187))+R$16*(R187-0.5)+R$17*(R187-0.5)^2+R$18*(R187-0.5)^2*LN(R187/(1-R187))+R$19*(R187-0.5)^3+R$20*(R187-0.5)^3*LN(R187/(1-R187))+R$21*(R187-0.5)^4))</f>
        <v>#DIV/0!</v>
      </c>
    </row>
    <row r="299" spans="13:18" x14ac:dyDescent="0.3">
      <c r="M299" s="51"/>
      <c r="N299" s="51"/>
      <c r="O299" s="51"/>
      <c r="P299" s="51"/>
      <c r="Q299" s="51"/>
      <c r="R299" s="51" t="e">
        <f t="shared" ref="R299" si="35">IF(R188=0,0,EXP(R$13+R$14*LN(R188/(1-R188))+R$15*(R188-0.5)*LN(R188/(1-R188))+R$16*(R188-0.5)+R$17*(R188-0.5)^2+R$18*(R188-0.5)^2*LN(R188/(1-R188))+R$19*(R188-0.5)^3+R$20*(R188-0.5)^3*LN(R188/(1-R188))+R$21*(R188-0.5)^4))</f>
        <v>#DIV/0!</v>
      </c>
    </row>
    <row r="300" spans="13:18" x14ac:dyDescent="0.3">
      <c r="M300" s="51"/>
      <c r="N300" s="51"/>
      <c r="O300" s="51"/>
      <c r="P300" s="51"/>
      <c r="Q300" s="51"/>
      <c r="R300" s="51" t="e">
        <f t="shared" ref="R300" si="36">IF(R189=0,0,EXP(R$13+R$14*LN(R189/(1-R189))+R$15*(R189-0.5)*LN(R189/(1-R189))+R$16*(R189-0.5)+R$17*(R189-0.5)^2+R$18*(R189-0.5)^2*LN(R189/(1-R189))+R$19*(R189-0.5)^3+R$20*(R189-0.5)^3*LN(R189/(1-R189))+R$21*(R189-0.5)^4))</f>
        <v>#DIV/0!</v>
      </c>
    </row>
    <row r="301" spans="13:18" x14ac:dyDescent="0.3">
      <c r="M301" s="51"/>
      <c r="N301" s="51"/>
      <c r="O301" s="51"/>
      <c r="P301" s="51"/>
      <c r="Q301" s="51"/>
      <c r="R301" s="51" t="e">
        <f t="shared" ref="R301" si="37">IF(R190=0,0,EXP(R$13+R$14*LN(R190/(1-R190))+R$15*(R190-0.5)*LN(R190/(1-R190))+R$16*(R190-0.5)+R$17*(R190-0.5)^2+R$18*(R190-0.5)^2*LN(R190/(1-R190))+R$19*(R190-0.5)^3+R$20*(R190-0.5)^3*LN(R190/(1-R190))+R$21*(R190-0.5)^4))</f>
        <v>#DIV/0!</v>
      </c>
    </row>
    <row r="302" spans="13:18" x14ac:dyDescent="0.3">
      <c r="M302" s="51"/>
      <c r="N302" s="51"/>
      <c r="O302" s="51"/>
      <c r="P302" s="51"/>
      <c r="Q302" s="51"/>
      <c r="R302" s="51" t="e">
        <f t="shared" ref="R302" si="38">IF(R191=0,0,EXP(R$13+R$14*LN(R191/(1-R191))+R$15*(R191-0.5)*LN(R191/(1-R191))+R$16*(R191-0.5)+R$17*(R191-0.5)^2+R$18*(R191-0.5)^2*LN(R191/(1-R191))+R$19*(R191-0.5)^3+R$20*(R191-0.5)^3*LN(R191/(1-R191))+R$21*(R191-0.5)^4))</f>
        <v>#DIV/0!</v>
      </c>
    </row>
    <row r="303" spans="13:18" x14ac:dyDescent="0.3">
      <c r="M303" s="51"/>
      <c r="N303" s="51"/>
      <c r="O303" s="51"/>
      <c r="P303" s="51"/>
      <c r="Q303" s="51"/>
      <c r="R303" s="51" t="e">
        <f t="shared" ref="R303" si="39">IF(R192=0,0,EXP(R$13+R$14*LN(R192/(1-R192))+R$15*(R192-0.5)*LN(R192/(1-R192))+R$16*(R192-0.5)+R$17*(R192-0.5)^2+R$18*(R192-0.5)^2*LN(R192/(1-R192))+R$19*(R192-0.5)^3+R$20*(R192-0.5)^3*LN(R192/(1-R192))+R$21*(R192-0.5)^4))</f>
        <v>#DIV/0!</v>
      </c>
    </row>
    <row r="304" spans="13:18" x14ac:dyDescent="0.3">
      <c r="M304" s="51"/>
      <c r="N304" s="51"/>
      <c r="O304" s="51"/>
      <c r="P304" s="51"/>
      <c r="Q304" s="51"/>
      <c r="R304" s="51" t="e">
        <f t="shared" ref="R304" si="40">IF(R193=0,0,EXP(R$13+R$14*LN(R193/(1-R193))+R$15*(R193-0.5)*LN(R193/(1-R193))+R$16*(R193-0.5)+R$17*(R193-0.5)^2+R$18*(R193-0.5)^2*LN(R193/(1-R193))+R$19*(R193-0.5)^3+R$20*(R193-0.5)^3*LN(R193/(1-R193))+R$21*(R193-0.5)^4))</f>
        <v>#DIV/0!</v>
      </c>
    </row>
    <row r="305" spans="13:18" x14ac:dyDescent="0.3">
      <c r="M305" s="51"/>
      <c r="N305" s="51"/>
      <c r="O305" s="51"/>
      <c r="P305" s="51"/>
      <c r="Q305" s="51"/>
      <c r="R305" s="51" t="e">
        <f t="shared" ref="R305" si="41">IF(R194=0,0,EXP(R$13+R$14*LN(R194/(1-R194))+R$15*(R194-0.5)*LN(R194/(1-R194))+R$16*(R194-0.5)+R$17*(R194-0.5)^2+R$18*(R194-0.5)^2*LN(R194/(1-R194))+R$19*(R194-0.5)^3+R$20*(R194-0.5)^3*LN(R194/(1-R194))+R$21*(R194-0.5)^4))</f>
        <v>#DIV/0!</v>
      </c>
    </row>
    <row r="306" spans="13:18" x14ac:dyDescent="0.3">
      <c r="M306" s="51"/>
      <c r="N306" s="51"/>
      <c r="O306" s="51"/>
      <c r="P306" s="51"/>
      <c r="Q306" s="51"/>
      <c r="R306" s="51" t="e">
        <f t="shared" ref="R306" si="42">IF(R195=0,0,EXP(R$13+R$14*LN(R195/(1-R195))+R$15*(R195-0.5)*LN(R195/(1-R195))+R$16*(R195-0.5)+R$17*(R195-0.5)^2+R$18*(R195-0.5)^2*LN(R195/(1-R195))+R$19*(R195-0.5)^3+R$20*(R195-0.5)^3*LN(R195/(1-R195))+R$21*(R195-0.5)^4))</f>
        <v>#DIV/0!</v>
      </c>
    </row>
    <row r="307" spans="13:18" x14ac:dyDescent="0.3">
      <c r="M307" s="51"/>
      <c r="N307" s="51"/>
      <c r="O307" s="51"/>
      <c r="P307" s="51"/>
      <c r="Q307" s="51"/>
      <c r="R307" s="51" t="e">
        <f t="shared" ref="R307" si="43">IF(R196=0,0,EXP(R$13+R$14*LN(R196/(1-R196))+R$15*(R196-0.5)*LN(R196/(1-R196))+R$16*(R196-0.5)+R$17*(R196-0.5)^2+R$18*(R196-0.5)^2*LN(R196/(1-R196))+R$19*(R196-0.5)^3+R$20*(R196-0.5)^3*LN(R196/(1-R196))+R$21*(R196-0.5)^4))</f>
        <v>#DIV/0!</v>
      </c>
    </row>
    <row r="308" spans="13:18" x14ac:dyDescent="0.3">
      <c r="M308" s="51"/>
      <c r="N308" s="51"/>
      <c r="O308" s="51"/>
      <c r="P308" s="51"/>
      <c r="Q308" s="51"/>
      <c r="R308" s="51" t="e">
        <f t="shared" ref="R308" si="44">IF(R197=0,0,EXP(R$13+R$14*LN(R197/(1-R197))+R$15*(R197-0.5)*LN(R197/(1-R197))+R$16*(R197-0.5)+R$17*(R197-0.5)^2+R$18*(R197-0.5)^2*LN(R197/(1-R197))+R$19*(R197-0.5)^3+R$20*(R197-0.5)^3*LN(R197/(1-R197))+R$21*(R197-0.5)^4))</f>
        <v>#DIV/0!</v>
      </c>
    </row>
    <row r="309" spans="13:18" x14ac:dyDescent="0.3">
      <c r="M309" s="51"/>
      <c r="N309" s="51"/>
      <c r="O309" s="51"/>
      <c r="P309" s="51"/>
      <c r="Q309" s="51"/>
      <c r="R309" s="51" t="e">
        <f t="shared" ref="R309" si="45">IF(R198=0,0,EXP(R$13+R$14*LN(R198/(1-R198))+R$15*(R198-0.5)*LN(R198/(1-R198))+R$16*(R198-0.5)+R$17*(R198-0.5)^2+R$18*(R198-0.5)^2*LN(R198/(1-R198))+R$19*(R198-0.5)^3+R$20*(R198-0.5)^3*LN(R198/(1-R198))+R$21*(R198-0.5)^4))</f>
        <v>#DIV/0!</v>
      </c>
    </row>
    <row r="310" spans="13:18" x14ac:dyDescent="0.3">
      <c r="M310" s="51"/>
      <c r="N310" s="51"/>
      <c r="O310" s="51"/>
      <c r="P310" s="51"/>
      <c r="Q310" s="51"/>
      <c r="R310" s="51" t="e">
        <f t="shared" ref="R310" si="46">IF(R199=0,0,EXP(R$13+R$14*LN(R199/(1-R199))+R$15*(R199-0.5)*LN(R199/(1-R199))+R$16*(R199-0.5)+R$17*(R199-0.5)^2+R$18*(R199-0.5)^2*LN(R199/(1-R199))+R$19*(R199-0.5)^3+R$20*(R199-0.5)^3*LN(R199/(1-R199))+R$21*(R199-0.5)^4))</f>
        <v>#DIV/0!</v>
      </c>
    </row>
    <row r="311" spans="13:18" x14ac:dyDescent="0.3">
      <c r="M311" s="51"/>
      <c r="N311" s="51"/>
      <c r="O311" s="51"/>
      <c r="P311" s="51"/>
      <c r="Q311" s="51"/>
      <c r="R311" s="51" t="e">
        <f t="shared" ref="R311" si="47">IF(R200=0,0,EXP(R$13+R$14*LN(R200/(1-R200))+R$15*(R200-0.5)*LN(R200/(1-R200))+R$16*(R200-0.5)+R$17*(R200-0.5)^2+R$18*(R200-0.5)^2*LN(R200/(1-R200))+R$19*(R200-0.5)^3+R$20*(R200-0.5)^3*LN(R200/(1-R200))+R$21*(R200-0.5)^4))</f>
        <v>#DIV/0!</v>
      </c>
    </row>
    <row r="312" spans="13:18" x14ac:dyDescent="0.3">
      <c r="M312" s="51"/>
      <c r="N312" s="51"/>
      <c r="O312" s="51"/>
      <c r="P312" s="51"/>
      <c r="Q312" s="51"/>
      <c r="R312" s="51" t="e">
        <f t="shared" ref="R312" si="48">IF(R201=0,0,EXP(R$13+R$14*LN(R201/(1-R201))+R$15*(R201-0.5)*LN(R201/(1-R201))+R$16*(R201-0.5)+R$17*(R201-0.5)^2+R$18*(R201-0.5)^2*LN(R201/(1-R201))+R$19*(R201-0.5)^3+R$20*(R201-0.5)^3*LN(R201/(1-R201))+R$21*(R201-0.5)^4))</f>
        <v>#DIV/0!</v>
      </c>
    </row>
    <row r="313" spans="13:18" x14ac:dyDescent="0.3">
      <c r="M313" s="51"/>
      <c r="N313" s="51"/>
      <c r="O313" s="51"/>
      <c r="P313" s="51"/>
      <c r="Q313" s="51"/>
      <c r="R313" s="51" t="e">
        <f t="shared" ref="R313" si="49">IF(R202=0,0,EXP(R$13+R$14*LN(R202/(1-R202))+R$15*(R202-0.5)*LN(R202/(1-R202))+R$16*(R202-0.5)+R$17*(R202-0.5)^2+R$18*(R202-0.5)^2*LN(R202/(1-R202))+R$19*(R202-0.5)^3+R$20*(R202-0.5)^3*LN(R202/(1-R202))+R$21*(R202-0.5)^4))</f>
        <v>#DIV/0!</v>
      </c>
    </row>
    <row r="314" spans="13:18" x14ac:dyDescent="0.3">
      <c r="M314" s="51"/>
      <c r="N314" s="51"/>
      <c r="O314" s="51"/>
      <c r="P314" s="51"/>
      <c r="Q314" s="51"/>
      <c r="R314" s="51" t="e">
        <f t="shared" ref="R314" si="50">IF(R203=0,0,EXP(R$13+R$14*LN(R203/(1-R203))+R$15*(R203-0.5)*LN(R203/(1-R203))+R$16*(R203-0.5)+R$17*(R203-0.5)^2+R$18*(R203-0.5)^2*LN(R203/(1-R203))+R$19*(R203-0.5)^3+R$20*(R203-0.5)^3*LN(R203/(1-R203))+R$21*(R203-0.5)^4))</f>
        <v>#DIV/0!</v>
      </c>
    </row>
    <row r="315" spans="13:18" x14ac:dyDescent="0.3">
      <c r="M315" s="51"/>
      <c r="N315" s="51"/>
      <c r="O315" s="51"/>
      <c r="P315" s="51"/>
      <c r="Q315" s="51"/>
      <c r="R315" s="51" t="e">
        <f t="shared" ref="R315" si="51">IF(R204=0,0,EXP(R$13+R$14*LN(R204/(1-R204))+R$15*(R204-0.5)*LN(R204/(1-R204))+R$16*(R204-0.5)+R$17*(R204-0.5)^2+R$18*(R204-0.5)^2*LN(R204/(1-R204))+R$19*(R204-0.5)^3+R$20*(R204-0.5)^3*LN(R204/(1-R204))+R$21*(R204-0.5)^4))</f>
        <v>#DIV/0!</v>
      </c>
    </row>
    <row r="316" spans="13:18" x14ac:dyDescent="0.3">
      <c r="M316" s="51"/>
      <c r="N316" s="51"/>
      <c r="O316" s="51"/>
      <c r="P316" s="51"/>
      <c r="Q316" s="51"/>
      <c r="R316" s="51" t="e">
        <f t="shared" ref="R316" si="52">IF(R205=0,0,EXP(R$13+R$14*LN(R205/(1-R205))+R$15*(R205-0.5)*LN(R205/(1-R205))+R$16*(R205-0.5)+R$17*(R205-0.5)^2+R$18*(R205-0.5)^2*LN(R205/(1-R205))+R$19*(R205-0.5)^3+R$20*(R205-0.5)^3*LN(R205/(1-R205))+R$21*(R205-0.5)^4))</f>
        <v>#DIV/0!</v>
      </c>
    </row>
    <row r="317" spans="13:18" x14ac:dyDescent="0.3">
      <c r="M317" s="51"/>
      <c r="N317" s="51"/>
      <c r="O317" s="51"/>
      <c r="P317" s="51"/>
      <c r="Q317" s="51"/>
      <c r="R317" s="51" t="e">
        <f t="shared" ref="R317" si="53">IF(R206=0,0,EXP(R$13+R$14*LN(R206/(1-R206))+R$15*(R206-0.5)*LN(R206/(1-R206))+R$16*(R206-0.5)+R$17*(R206-0.5)^2+R$18*(R206-0.5)^2*LN(R206/(1-R206))+R$19*(R206-0.5)^3+R$20*(R206-0.5)^3*LN(R206/(1-R206))+R$21*(R206-0.5)^4))</f>
        <v>#DIV/0!</v>
      </c>
    </row>
    <row r="318" spans="13:18" x14ac:dyDescent="0.3">
      <c r="M318" s="51"/>
      <c r="N318" s="51"/>
      <c r="O318" s="51"/>
      <c r="P318" s="51"/>
      <c r="Q318" s="51"/>
      <c r="R318" s="51" t="e">
        <f t="shared" ref="R318" si="54">IF(R207=0,0,EXP(R$13+R$14*LN(R207/(1-R207))+R$15*(R207-0.5)*LN(R207/(1-R207))+R$16*(R207-0.5)+R$17*(R207-0.5)^2+R$18*(R207-0.5)^2*LN(R207/(1-R207))+R$19*(R207-0.5)^3+R$20*(R207-0.5)^3*LN(R207/(1-R207))+R$21*(R207-0.5)^4))</f>
        <v>#DIV/0!</v>
      </c>
    </row>
    <row r="319" spans="13:18" x14ac:dyDescent="0.3">
      <c r="M319" s="51"/>
      <c r="N319" s="51"/>
      <c r="O319" s="51"/>
      <c r="P319" s="51"/>
      <c r="Q319" s="51"/>
      <c r="R319" s="51" t="e">
        <f t="shared" ref="R319" si="55">IF(R208=0,0,EXP(R$13+R$14*LN(R208/(1-R208))+R$15*(R208-0.5)*LN(R208/(1-R208))+R$16*(R208-0.5)+R$17*(R208-0.5)^2+R$18*(R208-0.5)^2*LN(R208/(1-R208))+R$19*(R208-0.5)^3+R$20*(R208-0.5)^3*LN(R208/(1-R208))+R$21*(R208-0.5)^4))</f>
        <v>#DIV/0!</v>
      </c>
    </row>
    <row r="320" spans="13:18" x14ac:dyDescent="0.3">
      <c r="M320" s="51"/>
      <c r="N320" s="51"/>
      <c r="O320" s="51"/>
      <c r="P320" s="51"/>
      <c r="Q320" s="51"/>
      <c r="R320" s="51" t="e">
        <f t="shared" ref="R320" si="56">IF(R209=0,0,EXP(R$13+R$14*LN(R209/(1-R209))+R$15*(R209-0.5)*LN(R209/(1-R209))+R$16*(R209-0.5)+R$17*(R209-0.5)^2+R$18*(R209-0.5)^2*LN(R209/(1-R209))+R$19*(R209-0.5)^3+R$20*(R209-0.5)^3*LN(R209/(1-R209))+R$21*(R209-0.5)^4))</f>
        <v>#DIV/0!</v>
      </c>
    </row>
    <row r="321" spans="13:18" x14ac:dyDescent="0.3">
      <c r="M321" s="51"/>
      <c r="N321" s="51"/>
      <c r="O321" s="51"/>
      <c r="P321" s="51"/>
      <c r="Q321" s="51"/>
      <c r="R321" s="51" t="e">
        <f t="shared" ref="R321" si="57">IF(R210=0,0,EXP(R$13+R$14*LN(R210/(1-R210))+R$15*(R210-0.5)*LN(R210/(1-R210))+R$16*(R210-0.5)+R$17*(R210-0.5)^2+R$18*(R210-0.5)^2*LN(R210/(1-R210))+R$19*(R210-0.5)^3+R$20*(R210-0.5)^3*LN(R210/(1-R210))+R$21*(R210-0.5)^4))</f>
        <v>#DIV/0!</v>
      </c>
    </row>
    <row r="322" spans="13:18" x14ac:dyDescent="0.3">
      <c r="M322" s="51"/>
      <c r="N322" s="51"/>
      <c r="O322" s="51"/>
      <c r="P322" s="51"/>
      <c r="Q322" s="51"/>
      <c r="R322" s="51" t="e">
        <f t="shared" ref="R322" si="58">IF(R211=0,0,EXP(R$13+R$14*LN(R211/(1-R211))+R$15*(R211-0.5)*LN(R211/(1-R211))+R$16*(R211-0.5)+R$17*(R211-0.5)^2+R$18*(R211-0.5)^2*LN(R211/(1-R211))+R$19*(R211-0.5)^3+R$20*(R211-0.5)^3*LN(R211/(1-R211))+R$21*(R211-0.5)^4))</f>
        <v>#DIV/0!</v>
      </c>
    </row>
    <row r="323" spans="13:18" x14ac:dyDescent="0.3">
      <c r="M323" s="51"/>
      <c r="N323" s="51"/>
      <c r="O323" s="51"/>
      <c r="P323" s="51"/>
      <c r="Q323" s="51"/>
      <c r="R323" s="51" t="e">
        <f t="shared" ref="R323" si="59">IF(R212=0,0,EXP(R$13+R$14*LN(R212/(1-R212))+R$15*(R212-0.5)*LN(R212/(1-R212))+R$16*(R212-0.5)+R$17*(R212-0.5)^2+R$18*(R212-0.5)^2*LN(R212/(1-R212))+R$19*(R212-0.5)^3+R$20*(R212-0.5)^3*LN(R212/(1-R212))+R$21*(R212-0.5)^4))</f>
        <v>#DIV/0!</v>
      </c>
    </row>
    <row r="324" spans="13:18" x14ac:dyDescent="0.3">
      <c r="M324" s="51"/>
      <c r="N324" s="51"/>
      <c r="O324" s="51"/>
      <c r="P324" s="51"/>
      <c r="Q324" s="51"/>
      <c r="R324" s="51" t="e">
        <f t="shared" ref="R324" si="60">IF(R213=0,0,EXP(R$13+R$14*LN(R213/(1-R213))+R$15*(R213-0.5)*LN(R213/(1-R213))+R$16*(R213-0.5)+R$17*(R213-0.5)^2+R$18*(R213-0.5)^2*LN(R213/(1-R213))+R$19*(R213-0.5)^3+R$20*(R213-0.5)^3*LN(R213/(1-R213))+R$21*(R213-0.5)^4))</f>
        <v>#DIV/0!</v>
      </c>
    </row>
    <row r="325" spans="13:18" x14ac:dyDescent="0.3">
      <c r="M325" s="51"/>
      <c r="N325" s="51"/>
      <c r="O325" s="51"/>
      <c r="P325" s="51"/>
      <c r="Q325" s="51"/>
      <c r="R325" s="51" t="e">
        <f t="shared" ref="R325" si="61">IF(R214=0,0,EXP(R$13+R$14*LN(R214/(1-R214))+R$15*(R214-0.5)*LN(R214/(1-R214))+R$16*(R214-0.5)+R$17*(R214-0.5)^2+R$18*(R214-0.5)^2*LN(R214/(1-R214))+R$19*(R214-0.5)^3+R$20*(R214-0.5)^3*LN(R214/(1-R214))+R$21*(R214-0.5)^4))</f>
        <v>#DIV/0!</v>
      </c>
    </row>
    <row r="326" spans="13:18" x14ac:dyDescent="0.3">
      <c r="M326" s="51"/>
      <c r="N326" s="51"/>
      <c r="O326" s="51"/>
      <c r="P326" s="51"/>
      <c r="Q326" s="51"/>
      <c r="R326" s="51" t="e">
        <f t="shared" ref="R326" si="62">IF(R215=0,0,EXP(R$13+R$14*LN(R215/(1-R215))+R$15*(R215-0.5)*LN(R215/(1-R215))+R$16*(R215-0.5)+R$17*(R215-0.5)^2+R$18*(R215-0.5)^2*LN(R215/(1-R215))+R$19*(R215-0.5)^3+R$20*(R215-0.5)^3*LN(R215/(1-R215))+R$21*(R215-0.5)^4))</f>
        <v>#DIV/0!</v>
      </c>
    </row>
    <row r="327" spans="13:18" x14ac:dyDescent="0.3">
      <c r="M327" s="51"/>
      <c r="N327" s="51"/>
      <c r="O327" s="51"/>
      <c r="P327" s="51"/>
      <c r="Q327" s="51"/>
      <c r="R327" s="51" t="e">
        <f t="shared" ref="R327" si="63">IF(R216=0,0,EXP(R$13+R$14*LN(R216/(1-R216))+R$15*(R216-0.5)*LN(R216/(1-R216))+R$16*(R216-0.5)+R$17*(R216-0.5)^2+R$18*(R216-0.5)^2*LN(R216/(1-R216))+R$19*(R216-0.5)^3+R$20*(R216-0.5)^3*LN(R216/(1-R216))+R$21*(R216-0.5)^4))</f>
        <v>#DIV/0!</v>
      </c>
    </row>
    <row r="328" spans="13:18" x14ac:dyDescent="0.3">
      <c r="M328" s="51"/>
      <c r="N328" s="51"/>
      <c r="O328" s="51"/>
      <c r="P328" s="51"/>
      <c r="Q328" s="51"/>
      <c r="R328" s="51" t="e">
        <f t="shared" ref="R328" si="64">IF(R217=0,0,EXP(R$13+R$14*LN(R217/(1-R217))+R$15*(R217-0.5)*LN(R217/(1-R217))+R$16*(R217-0.5)+R$17*(R217-0.5)^2+R$18*(R217-0.5)^2*LN(R217/(1-R217))+R$19*(R217-0.5)^3+R$20*(R217-0.5)^3*LN(R217/(1-R217))+R$21*(R217-0.5)^4))</f>
        <v>#DIV/0!</v>
      </c>
    </row>
    <row r="329" spans="13:18" x14ac:dyDescent="0.3">
      <c r="M329" s="51"/>
      <c r="N329" s="51"/>
      <c r="O329" s="51"/>
      <c r="P329" s="51"/>
      <c r="Q329" s="51"/>
      <c r="R329" s="51" t="e">
        <f t="shared" ref="R329" si="65">IF(R218=0,0,EXP(R$13+R$14*LN(R218/(1-R218))+R$15*(R218-0.5)*LN(R218/(1-R218))+R$16*(R218-0.5)+R$17*(R218-0.5)^2+R$18*(R218-0.5)^2*LN(R218/(1-R218))+R$19*(R218-0.5)^3+R$20*(R218-0.5)^3*LN(R218/(1-R218))+R$21*(R218-0.5)^4))</f>
        <v>#DIV/0!</v>
      </c>
    </row>
    <row r="330" spans="13:18" x14ac:dyDescent="0.3">
      <c r="M330" s="51"/>
      <c r="N330" s="51"/>
      <c r="O330" s="51"/>
      <c r="P330" s="51"/>
      <c r="Q330" s="51"/>
      <c r="R330" s="51" t="e">
        <f t="shared" ref="R330" si="66">IF(R219=0,0,EXP(R$13+R$14*LN(R219/(1-R219))+R$15*(R219-0.5)*LN(R219/(1-R219))+R$16*(R219-0.5)+R$17*(R219-0.5)^2+R$18*(R219-0.5)^2*LN(R219/(1-R219))+R$19*(R219-0.5)^3+R$20*(R219-0.5)^3*LN(R219/(1-R219))+R$21*(R219-0.5)^4))</f>
        <v>#DIV/0!</v>
      </c>
    </row>
    <row r="331" spans="13:18" x14ac:dyDescent="0.3">
      <c r="M331" s="51"/>
      <c r="N331" s="51"/>
      <c r="O331" s="51"/>
      <c r="P331" s="51"/>
      <c r="Q331" s="51"/>
      <c r="R331" s="51" t="e">
        <f t="shared" ref="R331" si="67">IF(R220=0,0,EXP(R$13+R$14*LN(R220/(1-R220))+R$15*(R220-0.5)*LN(R220/(1-R220))+R$16*(R220-0.5)+R$17*(R220-0.5)^2+R$18*(R220-0.5)^2*LN(R220/(1-R220))+R$19*(R220-0.5)^3+R$20*(R220-0.5)^3*LN(R220/(1-R220))+R$21*(R220-0.5)^4))</f>
        <v>#DIV/0!</v>
      </c>
    </row>
    <row r="332" spans="13:18" x14ac:dyDescent="0.3">
      <c r="M332" s="51"/>
      <c r="N332" s="51"/>
      <c r="O332" s="51"/>
      <c r="P332" s="51"/>
      <c r="Q332" s="51"/>
      <c r="R332" s="51" t="e">
        <f t="shared" ref="R332" si="68">IF(R221=0,0,EXP(R$13+R$14*LN(R221/(1-R221))+R$15*(R221-0.5)*LN(R221/(1-R221))+R$16*(R221-0.5)+R$17*(R221-0.5)^2+R$18*(R221-0.5)^2*LN(R221/(1-R221))+R$19*(R221-0.5)^3+R$20*(R221-0.5)^3*LN(R221/(1-R221))+R$21*(R221-0.5)^4))</f>
        <v>#DIV/0!</v>
      </c>
    </row>
    <row r="333" spans="13:18" x14ac:dyDescent="0.3">
      <c r="M333" s="51"/>
      <c r="N333" s="51"/>
      <c r="O333" s="51"/>
      <c r="P333" s="51"/>
      <c r="Q333" s="51"/>
      <c r="R333" s="51" t="e">
        <f t="shared" ref="R333" si="69">IF(R222=0,0,EXP(R$13+R$14*LN(R222/(1-R222))+R$15*(R222-0.5)*LN(R222/(1-R222))+R$16*(R222-0.5)+R$17*(R222-0.5)^2+R$18*(R222-0.5)^2*LN(R222/(1-R222))+R$19*(R222-0.5)^3+R$20*(R222-0.5)^3*LN(R222/(1-R222))+R$21*(R222-0.5)^4))</f>
        <v>#DIV/0!</v>
      </c>
    </row>
    <row r="334" spans="13:18" x14ac:dyDescent="0.3">
      <c r="M334" s="51"/>
      <c r="N334" s="51"/>
      <c r="O334" s="51"/>
      <c r="P334" s="51"/>
      <c r="Q334" s="51"/>
      <c r="R334" s="51" t="e">
        <f t="shared" ref="R334" si="70">IF(R223=0,0,EXP(R$13+R$14*LN(R223/(1-R223))+R$15*(R223-0.5)*LN(R223/(1-R223))+R$16*(R223-0.5)+R$17*(R223-0.5)^2+R$18*(R223-0.5)^2*LN(R223/(1-R223))+R$19*(R223-0.5)^3+R$20*(R223-0.5)^3*LN(R223/(1-R223))+R$21*(R223-0.5)^4))</f>
        <v>#DIV/0!</v>
      </c>
    </row>
    <row r="335" spans="13:18" x14ac:dyDescent="0.3">
      <c r="M335" s="51"/>
      <c r="N335" s="51"/>
      <c r="O335" s="51"/>
      <c r="P335" s="51"/>
      <c r="Q335" s="51"/>
      <c r="R335" s="51" t="e">
        <f t="shared" ref="R335" si="71">IF(R224=0,0,EXP(R$13+R$14*LN(R224/(1-R224))+R$15*(R224-0.5)*LN(R224/(1-R224))+R$16*(R224-0.5)+R$17*(R224-0.5)^2+R$18*(R224-0.5)^2*LN(R224/(1-R224))+R$19*(R224-0.5)^3+R$20*(R224-0.5)^3*LN(R224/(1-R224))+R$21*(R224-0.5)^4))</f>
        <v>#DIV/0!</v>
      </c>
    </row>
    <row r="336" spans="13:18" x14ac:dyDescent="0.3">
      <c r="M336" s="51"/>
      <c r="N336" s="51"/>
      <c r="O336" s="51"/>
      <c r="P336" s="51"/>
      <c r="Q336" s="51"/>
      <c r="R336" s="51" t="e">
        <f t="shared" ref="R336" si="72">IF(R225=0,0,EXP(R$13+R$14*LN(R225/(1-R225))+R$15*(R225-0.5)*LN(R225/(1-R225))+R$16*(R225-0.5)+R$17*(R225-0.5)^2+R$18*(R225-0.5)^2*LN(R225/(1-R225))+R$19*(R225-0.5)^3+R$20*(R225-0.5)^3*LN(R225/(1-R225))+R$21*(R225-0.5)^4))</f>
        <v>#DIV/0!</v>
      </c>
    </row>
    <row r="337" spans="13:18" x14ac:dyDescent="0.3">
      <c r="M337" s="51"/>
      <c r="N337" s="51"/>
      <c r="O337" s="51"/>
      <c r="P337" s="51"/>
      <c r="Q337" s="51"/>
      <c r="R337" s="51" t="e">
        <f t="shared" ref="R337" si="73">IF(R226=0,0,EXP(R$13+R$14*LN(R226/(1-R226))+R$15*(R226-0.5)*LN(R226/(1-R226))+R$16*(R226-0.5)+R$17*(R226-0.5)^2+R$18*(R226-0.5)^2*LN(R226/(1-R226))+R$19*(R226-0.5)^3+R$20*(R226-0.5)^3*LN(R226/(1-R226))+R$21*(R226-0.5)^4))</f>
        <v>#DIV/0!</v>
      </c>
    </row>
    <row r="338" spans="13:18" x14ac:dyDescent="0.3">
      <c r="M338" s="51"/>
      <c r="N338" s="51"/>
      <c r="O338" s="51"/>
      <c r="P338" s="51"/>
      <c r="Q338" s="51"/>
      <c r="R338" s="51" t="e">
        <f t="shared" ref="R338" si="74">IF(R227=0,0,EXP(R$13+R$14*LN(R227/(1-R227))+R$15*(R227-0.5)*LN(R227/(1-R227))+R$16*(R227-0.5)+R$17*(R227-0.5)^2+R$18*(R227-0.5)^2*LN(R227/(1-R227))+R$19*(R227-0.5)^3+R$20*(R227-0.5)^3*LN(R227/(1-R227))+R$21*(R227-0.5)^4))</f>
        <v>#DIV/0!</v>
      </c>
    </row>
    <row r="339" spans="13:18" x14ac:dyDescent="0.3">
      <c r="M339" s="51"/>
      <c r="N339" s="51"/>
      <c r="O339" s="51"/>
      <c r="P339" s="51"/>
      <c r="Q339" s="51"/>
      <c r="R339" s="51" t="e">
        <f t="shared" ref="R339" si="75">IF(R228=0,0,EXP(R$13+R$14*LN(R228/(1-R228))+R$15*(R228-0.5)*LN(R228/(1-R228))+R$16*(R228-0.5)+R$17*(R228-0.5)^2+R$18*(R228-0.5)^2*LN(R228/(1-R228))+R$19*(R228-0.5)^3+R$20*(R228-0.5)^3*LN(R228/(1-R228))+R$21*(R228-0.5)^4))</f>
        <v>#DIV/0!</v>
      </c>
    </row>
    <row r="340" spans="13:18" x14ac:dyDescent="0.3">
      <c r="M340" s="51"/>
      <c r="N340" s="51"/>
      <c r="O340" s="51"/>
      <c r="P340" s="51"/>
      <c r="Q340" s="51"/>
      <c r="R340" s="51" t="e">
        <f t="shared" ref="R340" si="76">IF(R229=0,0,EXP(R$13+R$14*LN(R229/(1-R229))+R$15*(R229-0.5)*LN(R229/(1-R229))+R$16*(R229-0.5)+R$17*(R229-0.5)^2+R$18*(R229-0.5)^2*LN(R229/(1-R229))+R$19*(R229-0.5)^3+R$20*(R229-0.5)^3*LN(R229/(1-R229))+R$21*(R229-0.5)^4))</f>
        <v>#DIV/0!</v>
      </c>
    </row>
    <row r="341" spans="13:18" x14ac:dyDescent="0.3">
      <c r="M341" s="51"/>
      <c r="N341" s="51"/>
      <c r="O341" s="51"/>
      <c r="P341" s="51"/>
      <c r="Q341" s="51"/>
      <c r="R341" s="51" t="e">
        <f t="shared" ref="R341" si="77">IF(R230=0,0,EXP(R$13+R$14*LN(R230/(1-R230))+R$15*(R230-0.5)*LN(R230/(1-R230))+R$16*(R230-0.5)+R$17*(R230-0.5)^2+R$18*(R230-0.5)^2*LN(R230/(1-R230))+R$19*(R230-0.5)^3+R$20*(R230-0.5)^3*LN(R230/(1-R230))+R$21*(R230-0.5)^4))</f>
        <v>#DIV/0!</v>
      </c>
    </row>
    <row r="342" spans="13:18" x14ac:dyDescent="0.3">
      <c r="M342" s="51"/>
      <c r="N342" s="51"/>
      <c r="O342" s="51"/>
      <c r="P342" s="51"/>
      <c r="Q342" s="51"/>
      <c r="R342" s="51" t="e">
        <f t="shared" ref="R342" si="78">IF(R231=0,0,EXP(R$13+R$14*LN(R231/(1-R231))+R$15*(R231-0.5)*LN(R231/(1-R231))+R$16*(R231-0.5)+R$17*(R231-0.5)^2+R$18*(R231-0.5)^2*LN(R231/(1-R231))+R$19*(R231-0.5)^3+R$20*(R231-0.5)^3*LN(R231/(1-R231))+R$21*(R231-0.5)^4))</f>
        <v>#DIV/0!</v>
      </c>
    </row>
    <row r="343" spans="13:18" x14ac:dyDescent="0.3">
      <c r="M343" s="51"/>
      <c r="N343" s="51"/>
      <c r="O343" s="51"/>
      <c r="P343" s="51"/>
      <c r="Q343" s="51"/>
      <c r="R343" s="51" t="e">
        <f t="shared" ref="R343" si="79">IF(R232=0,0,EXP(R$13+R$14*LN(R232/(1-R232))+R$15*(R232-0.5)*LN(R232/(1-R232))+R$16*(R232-0.5)+R$17*(R232-0.5)^2+R$18*(R232-0.5)^2*LN(R232/(1-R232))+R$19*(R232-0.5)^3+R$20*(R232-0.5)^3*LN(R232/(1-R232))+R$21*(R232-0.5)^4))</f>
        <v>#DIV/0!</v>
      </c>
    </row>
    <row r="344" spans="13:18" x14ac:dyDescent="0.3">
      <c r="M344" s="51"/>
      <c r="N344" s="51"/>
      <c r="O344" s="51"/>
      <c r="P344" s="51"/>
      <c r="Q344" s="51"/>
      <c r="R344" s="51" t="e">
        <f t="shared" ref="R344" si="80">IF(R233=0,0,EXP(R$13+R$14*LN(R233/(1-R233))+R$15*(R233-0.5)*LN(R233/(1-R233))+R$16*(R233-0.5)+R$17*(R233-0.5)^2+R$18*(R233-0.5)^2*LN(R233/(1-R233))+R$19*(R233-0.5)^3+R$20*(R233-0.5)^3*LN(R233/(1-R233))+R$21*(R233-0.5)^4))</f>
        <v>#DIV/0!</v>
      </c>
    </row>
    <row r="345" spans="13:18" x14ac:dyDescent="0.3">
      <c r="M345" s="51"/>
      <c r="N345" s="51"/>
      <c r="O345" s="51"/>
      <c r="P345" s="51"/>
      <c r="Q345" s="51"/>
      <c r="R345" s="51" t="e">
        <f t="shared" ref="R345" si="81">IF(R234=0,0,EXP(R$13+R$14*LN(R234/(1-R234))+R$15*(R234-0.5)*LN(R234/(1-R234))+R$16*(R234-0.5)+R$17*(R234-0.5)^2+R$18*(R234-0.5)^2*LN(R234/(1-R234))+R$19*(R234-0.5)^3+R$20*(R234-0.5)^3*LN(R234/(1-R234))+R$21*(R234-0.5)^4))</f>
        <v>#DIV/0!</v>
      </c>
    </row>
    <row r="346" spans="13:18" x14ac:dyDescent="0.3">
      <c r="M346" s="51"/>
      <c r="N346" s="51"/>
      <c r="O346" s="51"/>
      <c r="P346" s="51"/>
      <c r="Q346" s="51"/>
      <c r="R346" s="51" t="e">
        <f t="shared" ref="R346" si="82">IF(R235=0,0,EXP(R$13+R$14*LN(R235/(1-R235))+R$15*(R235-0.5)*LN(R235/(1-R235))+R$16*(R235-0.5)+R$17*(R235-0.5)^2+R$18*(R235-0.5)^2*LN(R235/(1-R235))+R$19*(R235-0.5)^3+R$20*(R235-0.5)^3*LN(R235/(1-R235))+R$21*(R235-0.5)^4))</f>
        <v>#DIV/0!</v>
      </c>
    </row>
    <row r="347" spans="13:18" x14ac:dyDescent="0.3">
      <c r="M347" s="51"/>
      <c r="N347" s="51"/>
      <c r="O347" s="51"/>
      <c r="P347" s="51"/>
      <c r="Q347" s="51"/>
      <c r="R347" s="51" t="e">
        <f t="shared" ref="R347" si="83">IF(R236=0,0,EXP(R$13+R$14*LN(R236/(1-R236))+R$15*(R236-0.5)*LN(R236/(1-R236))+R$16*(R236-0.5)+R$17*(R236-0.5)^2+R$18*(R236-0.5)^2*LN(R236/(1-R236))+R$19*(R236-0.5)^3+R$20*(R236-0.5)^3*LN(R236/(1-R236))+R$21*(R236-0.5)^4))</f>
        <v>#DIV/0!</v>
      </c>
    </row>
    <row r="348" spans="13:18" x14ac:dyDescent="0.3">
      <c r="M348" s="51"/>
      <c r="N348" s="51"/>
      <c r="O348" s="51"/>
      <c r="P348" s="51"/>
      <c r="Q348" s="51"/>
      <c r="R348" s="51" t="e">
        <f t="shared" ref="R348" si="84">IF(R237=0,0,EXP(R$13+R$14*LN(R237/(1-R237))+R$15*(R237-0.5)*LN(R237/(1-R237))+R$16*(R237-0.5)+R$17*(R237-0.5)^2+R$18*(R237-0.5)^2*LN(R237/(1-R237))+R$19*(R237-0.5)^3+R$20*(R237-0.5)^3*LN(R237/(1-R237))+R$21*(R237-0.5)^4))</f>
        <v>#DIV/0!</v>
      </c>
    </row>
    <row r="349" spans="13:18" x14ac:dyDescent="0.3">
      <c r="M349" s="51"/>
      <c r="N349" s="51"/>
      <c r="O349" s="51"/>
      <c r="P349" s="51"/>
      <c r="Q349" s="51"/>
      <c r="R349" s="51" t="e">
        <f t="shared" ref="R349" si="85">IF(R238=0,0,EXP(R$13+R$14*LN(R238/(1-R238))+R$15*(R238-0.5)*LN(R238/(1-R238))+R$16*(R238-0.5)+R$17*(R238-0.5)^2+R$18*(R238-0.5)^2*LN(R238/(1-R238))+R$19*(R238-0.5)^3+R$20*(R238-0.5)^3*LN(R238/(1-R238))+R$21*(R238-0.5)^4))</f>
        <v>#DIV/0!</v>
      </c>
    </row>
    <row r="350" spans="13:18" x14ac:dyDescent="0.3">
      <c r="M350" s="51"/>
      <c r="N350" s="51"/>
      <c r="O350" s="51"/>
      <c r="P350" s="51"/>
      <c r="Q350" s="51"/>
      <c r="R350" s="51" t="e">
        <f t="shared" ref="R350" si="86">IF(R239=0,0,EXP(R$13+R$14*LN(R239/(1-R239))+R$15*(R239-0.5)*LN(R239/(1-R239))+R$16*(R239-0.5)+R$17*(R239-0.5)^2+R$18*(R239-0.5)^2*LN(R239/(1-R239))+R$19*(R239-0.5)^3+R$20*(R239-0.5)^3*LN(R239/(1-R239))+R$21*(R239-0.5)^4))</f>
        <v>#DIV/0!</v>
      </c>
    </row>
    <row r="351" spans="13:18" x14ac:dyDescent="0.3">
      <c r="M351" s="51"/>
      <c r="N351" s="51"/>
      <c r="O351" s="51"/>
      <c r="P351" s="51"/>
      <c r="Q351" s="51"/>
      <c r="R351" s="51" t="e">
        <f t="shared" ref="R351" si="87">IF(R240=0,0,EXP(R$13+R$14*LN(R240/(1-R240))+R$15*(R240-0.5)*LN(R240/(1-R240))+R$16*(R240-0.5)+R$17*(R240-0.5)^2+R$18*(R240-0.5)^2*LN(R240/(1-R240))+R$19*(R240-0.5)^3+R$20*(R240-0.5)^3*LN(R240/(1-R240))+R$21*(R240-0.5)^4))</f>
        <v>#DIV/0!</v>
      </c>
    </row>
    <row r="352" spans="13:18" x14ac:dyDescent="0.3">
      <c r="M352" s="51"/>
      <c r="N352" s="51"/>
      <c r="O352" s="51"/>
      <c r="P352" s="51"/>
      <c r="Q352" s="51"/>
      <c r="R352" s="51" t="e">
        <f t="shared" ref="R352" si="88">IF(R241=0,0,EXP(R$13+R$14*LN(R241/(1-R241))+R$15*(R241-0.5)*LN(R241/(1-R241))+R$16*(R241-0.5)+R$17*(R241-0.5)^2+R$18*(R241-0.5)^2*LN(R241/(1-R241))+R$19*(R241-0.5)^3+R$20*(R241-0.5)^3*LN(R241/(1-R241))+R$21*(R241-0.5)^4))</f>
        <v>#DIV/0!</v>
      </c>
    </row>
    <row r="353" spans="13:18" x14ac:dyDescent="0.3">
      <c r="M353" s="51"/>
      <c r="N353" s="51"/>
      <c r="O353" s="51"/>
      <c r="P353" s="51"/>
      <c r="Q353" s="51"/>
      <c r="R353" s="51" t="e">
        <f t="shared" ref="R353" si="89">IF(R242=0,0,EXP(R$13+R$14*LN(R242/(1-R242))+R$15*(R242-0.5)*LN(R242/(1-R242))+R$16*(R242-0.5)+R$17*(R242-0.5)^2+R$18*(R242-0.5)^2*LN(R242/(1-R242))+R$19*(R242-0.5)^3+R$20*(R242-0.5)^3*LN(R242/(1-R242))+R$21*(R242-0.5)^4))</f>
        <v>#DIV/0!</v>
      </c>
    </row>
    <row r="354" spans="13:18" x14ac:dyDescent="0.3">
      <c r="M354" s="51"/>
      <c r="N354" s="51"/>
      <c r="O354" s="51"/>
      <c r="P354" s="51"/>
      <c r="Q354" s="51"/>
      <c r="R354" s="51" t="e">
        <f t="shared" ref="R354" si="90">IF(R243=0,0,EXP(R$13+R$14*LN(R243/(1-R243))+R$15*(R243-0.5)*LN(R243/(1-R243))+R$16*(R243-0.5)+R$17*(R243-0.5)^2+R$18*(R243-0.5)^2*LN(R243/(1-R243))+R$19*(R243-0.5)^3+R$20*(R243-0.5)^3*LN(R243/(1-R243))+R$21*(R243-0.5)^4))</f>
        <v>#DIV/0!</v>
      </c>
    </row>
    <row r="355" spans="13:18" x14ac:dyDescent="0.3">
      <c r="M355" s="51"/>
      <c r="N355" s="51"/>
      <c r="O355" s="51"/>
      <c r="P355" s="51"/>
      <c r="Q355" s="51"/>
      <c r="R355" s="51" t="e">
        <f t="shared" ref="R355" si="91">IF(R244=0,0,EXP(R$13+R$14*LN(R244/(1-R244))+R$15*(R244-0.5)*LN(R244/(1-R244))+R$16*(R244-0.5)+R$17*(R244-0.5)^2+R$18*(R244-0.5)^2*LN(R244/(1-R244))+R$19*(R244-0.5)^3+R$20*(R244-0.5)^3*LN(R244/(1-R244))+R$21*(R244-0.5)^4))</f>
        <v>#DIV/0!</v>
      </c>
    </row>
    <row r="356" spans="13:18" x14ac:dyDescent="0.3">
      <c r="M356" s="51"/>
      <c r="N356" s="51"/>
      <c r="O356" s="51"/>
      <c r="P356" s="51"/>
      <c r="Q356" s="51"/>
      <c r="R356" s="51" t="e">
        <f t="shared" ref="R356" si="92">IF(R245=0,0,EXP(R$13+R$14*LN(R245/(1-R245))+R$15*(R245-0.5)*LN(R245/(1-R245))+R$16*(R245-0.5)+R$17*(R245-0.5)^2+R$18*(R245-0.5)^2*LN(R245/(1-R245))+R$19*(R245-0.5)^3+R$20*(R245-0.5)^3*LN(R245/(1-R245))+R$21*(R245-0.5)^4))</f>
        <v>#DIV/0!</v>
      </c>
    </row>
    <row r="357" spans="13:18" x14ac:dyDescent="0.3">
      <c r="M357" s="51"/>
      <c r="N357" s="51"/>
      <c r="O357" s="51"/>
      <c r="P357" s="51"/>
      <c r="Q357" s="51"/>
      <c r="R357" s="51" t="e">
        <f t="shared" ref="R357" si="93">IF(R246=0,0,EXP(R$13+R$14*LN(R246/(1-R246))+R$15*(R246-0.5)*LN(R246/(1-R246))+R$16*(R246-0.5)+R$17*(R246-0.5)^2+R$18*(R246-0.5)^2*LN(R246/(1-R246))+R$19*(R246-0.5)^3+R$20*(R246-0.5)^3*LN(R246/(1-R246))+R$21*(R246-0.5)^4))</f>
        <v>#DIV/0!</v>
      </c>
    </row>
    <row r="358" spans="13:18" x14ac:dyDescent="0.3">
      <c r="M358" s="51"/>
      <c r="N358" s="51"/>
      <c r="O358" s="51"/>
      <c r="P358" s="51"/>
      <c r="Q358" s="51"/>
      <c r="R358" s="51" t="e">
        <f t="shared" ref="R358" si="94">IF(R247=0,0,EXP(R$13+R$14*LN(R247/(1-R247))+R$15*(R247-0.5)*LN(R247/(1-R247))+R$16*(R247-0.5)+R$17*(R247-0.5)^2+R$18*(R247-0.5)^2*LN(R247/(1-R247))+R$19*(R247-0.5)^3+R$20*(R247-0.5)^3*LN(R247/(1-R247))+R$21*(R247-0.5)^4))</f>
        <v>#DIV/0!</v>
      </c>
    </row>
    <row r="359" spans="13:18" x14ac:dyDescent="0.3">
      <c r="M359" s="51"/>
      <c r="N359" s="51"/>
      <c r="O359" s="51"/>
      <c r="P359" s="51"/>
      <c r="Q359" s="51"/>
      <c r="R359" s="51" t="e">
        <f t="shared" ref="R359" si="95">IF(R248=0,0,EXP(R$13+R$14*LN(R248/(1-R248))+R$15*(R248-0.5)*LN(R248/(1-R248))+R$16*(R248-0.5)+R$17*(R248-0.5)^2+R$18*(R248-0.5)^2*LN(R248/(1-R248))+R$19*(R248-0.5)^3+R$20*(R248-0.5)^3*LN(R248/(1-R248))+R$21*(R248-0.5)^4))</f>
        <v>#DIV/0!</v>
      </c>
    </row>
    <row r="360" spans="13:18" x14ac:dyDescent="0.3">
      <c r="M360" s="51"/>
      <c r="N360" s="51"/>
      <c r="O360" s="51"/>
      <c r="P360" s="51"/>
      <c r="Q360" s="51"/>
      <c r="R360" s="51" t="e">
        <f t="shared" ref="R360" si="96">IF(R249=0,0,EXP(R$13+R$14*LN(R249/(1-R249))+R$15*(R249-0.5)*LN(R249/(1-R249))+R$16*(R249-0.5)+R$17*(R249-0.5)^2+R$18*(R249-0.5)^2*LN(R249/(1-R249))+R$19*(R249-0.5)^3+R$20*(R249-0.5)^3*LN(R249/(1-R249))+R$21*(R249-0.5)^4))</f>
        <v>#DIV/0!</v>
      </c>
    </row>
    <row r="361" spans="13:18" x14ac:dyDescent="0.3">
      <c r="M361" s="51"/>
      <c r="N361" s="51"/>
      <c r="O361" s="51"/>
      <c r="P361" s="51"/>
      <c r="Q361" s="51"/>
      <c r="R361" s="51" t="e">
        <f t="shared" ref="R361" si="97">IF(R250=0,0,EXP(R$13+R$14*LN(R250/(1-R250))+R$15*(R250-0.5)*LN(R250/(1-R250))+R$16*(R250-0.5)+R$17*(R250-0.5)^2+R$18*(R250-0.5)^2*LN(R250/(1-R250))+R$19*(R250-0.5)^3+R$20*(R250-0.5)^3*LN(R250/(1-R250))+R$21*(R250-0.5)^4))</f>
        <v>#DIV/0!</v>
      </c>
    </row>
    <row r="362" spans="13:18" x14ac:dyDescent="0.3">
      <c r="M362" s="51"/>
      <c r="N362" s="51"/>
      <c r="O362" s="51"/>
      <c r="P362" s="51"/>
      <c r="Q362" s="51"/>
      <c r="R362" s="51" t="e">
        <f t="shared" ref="R362" si="98">IF(R251=0,0,EXP(R$13+R$14*LN(R251/(1-R251))+R$15*(R251-0.5)*LN(R251/(1-R251))+R$16*(R251-0.5)+R$17*(R251-0.5)^2+R$18*(R251-0.5)^2*LN(R251/(1-R251))+R$19*(R251-0.5)^3+R$20*(R251-0.5)^3*LN(R251/(1-R251))+R$21*(R251-0.5)^4))</f>
        <v>#DIV/0!</v>
      </c>
    </row>
    <row r="363" spans="13:18" x14ac:dyDescent="0.3">
      <c r="M363" s="51"/>
      <c r="N363" s="51"/>
      <c r="O363" s="51"/>
      <c r="P363" s="51"/>
      <c r="Q363" s="51"/>
      <c r="R363" s="51" t="e">
        <f t="shared" ref="R363" si="99">IF(R252=0,0,EXP(R$13+R$14*LN(R252/(1-R252))+R$15*(R252-0.5)*LN(R252/(1-R252))+R$16*(R252-0.5)+R$17*(R252-0.5)^2+R$18*(R252-0.5)^2*LN(R252/(1-R252))+R$19*(R252-0.5)^3+R$20*(R252-0.5)^3*LN(R252/(1-R252))+R$21*(R252-0.5)^4))</f>
        <v>#DIV/0!</v>
      </c>
    </row>
    <row r="364" spans="13:18" x14ac:dyDescent="0.3">
      <c r="M364" s="51"/>
      <c r="N364" s="51"/>
      <c r="O364" s="51"/>
      <c r="P364" s="51"/>
      <c r="Q364" s="51"/>
      <c r="R364" s="51" t="e">
        <f t="shared" ref="R364" si="100">IF(R253=0,0,EXP(R$13+R$14*LN(R253/(1-R253))+R$15*(R253-0.5)*LN(R253/(1-R253))+R$16*(R253-0.5)+R$17*(R253-0.5)^2+R$18*(R253-0.5)^2*LN(R253/(1-R253))+R$19*(R253-0.5)^3+R$20*(R253-0.5)^3*LN(R253/(1-R253))+R$21*(R253-0.5)^4))</f>
        <v>#DIV/0!</v>
      </c>
    </row>
    <row r="365" spans="13:18" x14ac:dyDescent="0.3">
      <c r="M365" s="51"/>
      <c r="N365" s="51"/>
      <c r="O365" s="51"/>
      <c r="P365" s="51"/>
      <c r="Q365" s="51"/>
      <c r="R365" s="51" t="e">
        <f t="shared" ref="R365" si="101">IF(R254=0,0,EXP(R$13+R$14*LN(R254/(1-R254))+R$15*(R254-0.5)*LN(R254/(1-R254))+R$16*(R254-0.5)+R$17*(R254-0.5)^2+R$18*(R254-0.5)^2*LN(R254/(1-R254))+R$19*(R254-0.5)^3+R$20*(R254-0.5)^3*LN(R254/(1-R254))+R$21*(R254-0.5)^4))</f>
        <v>#DIV/0!</v>
      </c>
    </row>
    <row r="366" spans="13:18" x14ac:dyDescent="0.3">
      <c r="M366" s="51"/>
      <c r="N366" s="51"/>
      <c r="O366" s="51"/>
      <c r="P366" s="51"/>
      <c r="Q366" s="51"/>
      <c r="R366" s="51" t="e">
        <f t="shared" ref="R366" si="102">IF(R255=0,0,EXP(R$13+R$14*LN(R255/(1-R255))+R$15*(R255-0.5)*LN(R255/(1-R255))+R$16*(R255-0.5)+R$17*(R255-0.5)^2+R$18*(R255-0.5)^2*LN(R255/(1-R255))+R$19*(R255-0.5)^3+R$20*(R255-0.5)^3*LN(R255/(1-R255))+R$21*(R255-0.5)^4))</f>
        <v>#DIV/0!</v>
      </c>
    </row>
    <row r="367" spans="13:18" x14ac:dyDescent="0.3">
      <c r="M367" s="51"/>
      <c r="N367" s="51"/>
      <c r="O367" s="51"/>
      <c r="P367" s="51"/>
      <c r="Q367" s="51"/>
      <c r="R367" s="51" t="e">
        <f t="shared" ref="R367" si="103">IF(R256=0,0,EXP(R$13+R$14*LN(R256/(1-R256))+R$15*(R256-0.5)*LN(R256/(1-R256))+R$16*(R256-0.5)+R$17*(R256-0.5)^2+R$18*(R256-0.5)^2*LN(R256/(1-R256))+R$19*(R256-0.5)^3+R$20*(R256-0.5)^3*LN(R256/(1-R256))+R$21*(R256-0.5)^4))</f>
        <v>#DIV/0!</v>
      </c>
    </row>
    <row r="368" spans="13:18" x14ac:dyDescent="0.3">
      <c r="M368" s="51"/>
      <c r="N368" s="51"/>
      <c r="O368" s="51"/>
      <c r="P368" s="51"/>
      <c r="Q368" s="51"/>
      <c r="R368" s="51" t="e">
        <f t="shared" ref="R368" si="104">IF(R257=0,0,EXP(R$13+R$14*LN(R257/(1-R257))+R$15*(R257-0.5)*LN(R257/(1-R257))+R$16*(R257-0.5)+R$17*(R257-0.5)^2+R$18*(R257-0.5)^2*LN(R257/(1-R257))+R$19*(R257-0.5)^3+R$20*(R257-0.5)^3*LN(R257/(1-R257))+R$21*(R257-0.5)^4))</f>
        <v>#DIV/0!</v>
      </c>
    </row>
    <row r="369" spans="13:18" x14ac:dyDescent="0.3">
      <c r="M369" s="51"/>
      <c r="N369" s="51"/>
      <c r="O369" s="51"/>
      <c r="P369" s="51"/>
      <c r="Q369" s="51"/>
      <c r="R369" s="51" t="e">
        <f t="shared" ref="R369" si="105">IF(R258=0,0,EXP(R$13+R$14*LN(R258/(1-R258))+R$15*(R258-0.5)*LN(R258/(1-R258))+R$16*(R258-0.5)+R$17*(R258-0.5)^2+R$18*(R258-0.5)^2*LN(R258/(1-R258))+R$19*(R258-0.5)^3+R$20*(R258-0.5)^3*LN(R258/(1-R258))+R$21*(R258-0.5)^4))</f>
        <v>#DIV/0!</v>
      </c>
    </row>
    <row r="370" spans="13:18" x14ac:dyDescent="0.3">
      <c r="M370" s="51"/>
      <c r="N370" s="51"/>
      <c r="O370" s="51"/>
      <c r="P370" s="51"/>
      <c r="Q370" s="51"/>
      <c r="R370" s="51" t="e">
        <f t="shared" ref="R370" si="106">IF(R259=0,0,EXP(R$13+R$14*LN(R259/(1-R259))+R$15*(R259-0.5)*LN(R259/(1-R259))+R$16*(R259-0.5)+R$17*(R259-0.5)^2+R$18*(R259-0.5)^2*LN(R259/(1-R259))+R$19*(R259-0.5)^3+R$20*(R259-0.5)^3*LN(R259/(1-R259))+R$21*(R259-0.5)^4))</f>
        <v>#DIV/0!</v>
      </c>
    </row>
    <row r="371" spans="13:18" x14ac:dyDescent="0.3">
      <c r="M371" s="51"/>
      <c r="N371" s="51"/>
      <c r="O371" s="51"/>
      <c r="P371" s="51"/>
      <c r="Q371" s="51"/>
      <c r="R371" s="51" t="e">
        <f t="shared" ref="R371" si="107">IF(R260=0,0,EXP(R$13+R$14*LN(R260/(1-R260))+R$15*(R260-0.5)*LN(R260/(1-R260))+R$16*(R260-0.5)+R$17*(R260-0.5)^2+R$18*(R260-0.5)^2*LN(R260/(1-R260))+R$19*(R260-0.5)^3+R$20*(R260-0.5)^3*LN(R260/(1-R260))+R$21*(R260-0.5)^4))</f>
        <v>#DIV/0!</v>
      </c>
    </row>
    <row r="372" spans="13:18" x14ac:dyDescent="0.3">
      <c r="M372" s="103"/>
      <c r="N372" s="103"/>
      <c r="O372" s="103"/>
      <c r="P372" s="103"/>
      <c r="Q372" s="103"/>
      <c r="R372" s="103" t="e">
        <f t="shared" ref="R372" si="108">IF(R261=0,0,EXP(R$13+R$14*LN(R261/(1-R261))+R$15*(R261-0.5)*LN(R261/(1-R261))+R$16*(R261-0.5)+R$17*(R261-0.5)^2+R$18*(R261-0.5)^2*LN(R261/(1-R261))+R$19*(R261-0.5)^3+R$20*(R261-0.5)^3*LN(R261/(1-R261))+R$21*(R261-0.5)^4))</f>
        <v>#DIV/0!</v>
      </c>
    </row>
    <row r="373" spans="13:18" x14ac:dyDescent="0.3">
      <c r="M373" s="100"/>
      <c r="N373" s="100"/>
      <c r="O373" s="100"/>
      <c r="P373" s="100"/>
      <c r="Q373" s="100"/>
      <c r="R373" s="100"/>
    </row>
    <row r="374" spans="13:18" x14ac:dyDescent="0.3">
      <c r="M374" s="95"/>
      <c r="N374" s="95"/>
      <c r="O374" s="95"/>
      <c r="P374" s="95"/>
      <c r="Q374" s="95"/>
      <c r="R374" s="95"/>
    </row>
    <row r="375" spans="13:18" x14ac:dyDescent="0.3">
      <c r="M375" s="24"/>
      <c r="N375" s="24"/>
      <c r="O375" s="24"/>
      <c r="P375" s="24"/>
      <c r="Q375" s="24"/>
      <c r="R375" s="24"/>
    </row>
    <row r="376" spans="13:18" x14ac:dyDescent="0.3">
      <c r="M376" s="31"/>
      <c r="N376" s="31"/>
      <c r="O376" s="31"/>
      <c r="P376" s="31"/>
      <c r="Q376" s="31"/>
      <c r="R376" s="31" t="s">
        <v>57</v>
      </c>
    </row>
    <row r="377" spans="13:18" x14ac:dyDescent="0.3">
      <c r="M377" s="73"/>
      <c r="N377" s="73"/>
      <c r="O377" s="73"/>
      <c r="P377" s="73"/>
      <c r="Q377" s="73"/>
      <c r="R377" s="73">
        <f>IF(R155=0,0,((R$14/(R155*(1-R155))+R$15*((R155-0.5)/(R155*(1-R155))+LN(R155/(1-R155)))+R$16+2*R$17*(R155-0.5)+R$18*((R155-0.5)^2/(R155*(1-R155))+2*(R155-0.5)*LN(R155/(1-R155)))+3*R$19*(R155-0.5)^2+R$20*((R155-0.5)^3/(R155*(1-R155))+3*(R155-0.5)^2*LN(R155/(1-R155)))+4*R$21*(R155-0.5)^3)^-1)*EXP(-(R$13+R$14*LN(R155/(1-R155))+R$15*(R155-0.5)*LN(R155/(1-R155))+R$16*(R155-0.5)+R$17*(R155-0.5)^2+R$18*(R155-0.5)^2*LN(R155/(1-R155))+R$19*(R155-0.5)^3+R$20*(R155-0.5)^3*LN(R155/(1-R155))+R$21*(R155-0.5)^4)))</f>
        <v>0</v>
      </c>
    </row>
    <row r="378" spans="13:18" x14ac:dyDescent="0.3">
      <c r="M378" s="49"/>
      <c r="N378" s="49"/>
      <c r="O378" s="49"/>
      <c r="P378" s="49"/>
      <c r="Q378" s="49"/>
      <c r="R378" s="49" t="e">
        <f t="shared" ref="R378" si="109">IF(R156=0,0,((R$14/(R156*(1-R156))+R$15*((R156-0.5)/(R156*(1-R156))+LN(R156/(1-R156)))+R$16+2*R$17*(R156-0.5)+R$18*((R156-0.5)^2/(R156*(1-R156))+2*(R156-0.5)*LN(R156/(1-R156)))+3*R$19*(R156-0.5)^2+R$20*((R156-0.5)^3/(R156*(1-R156))+3*(R156-0.5)^2*LN(R156/(1-R156)))+4*R$21*(R156-0.5)^3)^-1)*EXP(-(R$13+R$14*LN(R156/(1-R156))+R$15*(R156-0.5)*LN(R156/(1-R156))+R$16*(R156-0.5)+R$17*(R156-0.5)^2+R$18*(R156-0.5)^2*LN(R156/(1-R156))+R$19*(R156-0.5)^3+R$20*(R156-0.5)^3*LN(R156/(1-R156))+R$21*(R156-0.5)^4)))</f>
        <v>#DIV/0!</v>
      </c>
    </row>
    <row r="379" spans="13:18" x14ac:dyDescent="0.3">
      <c r="M379" s="49"/>
      <c r="N379" s="49"/>
      <c r="O379" s="49"/>
      <c r="P379" s="49"/>
      <c r="Q379" s="49"/>
      <c r="R379" s="49" t="e">
        <f t="shared" ref="R379" si="110">IF(R157=0,0,((R$14/(R157*(1-R157))+R$15*((R157-0.5)/(R157*(1-R157))+LN(R157/(1-R157)))+R$16+2*R$17*(R157-0.5)+R$18*((R157-0.5)^2/(R157*(1-R157))+2*(R157-0.5)*LN(R157/(1-R157)))+3*R$19*(R157-0.5)^2+R$20*((R157-0.5)^3/(R157*(1-R157))+3*(R157-0.5)^2*LN(R157/(1-R157)))+4*R$21*(R157-0.5)^3)^-1)*EXP(-(R$13+R$14*LN(R157/(1-R157))+R$15*(R157-0.5)*LN(R157/(1-R157))+R$16*(R157-0.5)+R$17*(R157-0.5)^2+R$18*(R157-0.5)^2*LN(R157/(1-R157))+R$19*(R157-0.5)^3+R$20*(R157-0.5)^3*LN(R157/(1-R157))+R$21*(R157-0.5)^4)))</f>
        <v>#DIV/0!</v>
      </c>
    </row>
    <row r="380" spans="13:18" x14ac:dyDescent="0.3">
      <c r="M380" s="49"/>
      <c r="N380" s="49"/>
      <c r="O380" s="49"/>
      <c r="P380" s="49"/>
      <c r="Q380" s="49"/>
      <c r="R380" s="49" t="e">
        <f t="shared" ref="R380" si="111">IF(R158=0,0,((R$14/(R158*(1-R158))+R$15*((R158-0.5)/(R158*(1-R158))+LN(R158/(1-R158)))+R$16+2*R$17*(R158-0.5)+R$18*((R158-0.5)^2/(R158*(1-R158))+2*(R158-0.5)*LN(R158/(1-R158)))+3*R$19*(R158-0.5)^2+R$20*((R158-0.5)^3/(R158*(1-R158))+3*(R158-0.5)^2*LN(R158/(1-R158)))+4*R$21*(R158-0.5)^3)^-1)*EXP(-(R$13+R$14*LN(R158/(1-R158))+R$15*(R158-0.5)*LN(R158/(1-R158))+R$16*(R158-0.5)+R$17*(R158-0.5)^2+R$18*(R158-0.5)^2*LN(R158/(1-R158))+R$19*(R158-0.5)^3+R$20*(R158-0.5)^3*LN(R158/(1-R158))+R$21*(R158-0.5)^4)))</f>
        <v>#DIV/0!</v>
      </c>
    </row>
    <row r="381" spans="13:18" x14ac:dyDescent="0.3">
      <c r="M381" s="49"/>
      <c r="N381" s="49"/>
      <c r="O381" s="49"/>
      <c r="P381" s="49"/>
      <c r="Q381" s="49"/>
      <c r="R381" s="49" t="e">
        <f t="shared" ref="R381" si="112">IF(R159=0,0,((R$14/(R159*(1-R159))+R$15*((R159-0.5)/(R159*(1-R159))+LN(R159/(1-R159)))+R$16+2*R$17*(R159-0.5)+R$18*((R159-0.5)^2/(R159*(1-R159))+2*(R159-0.5)*LN(R159/(1-R159)))+3*R$19*(R159-0.5)^2+R$20*((R159-0.5)^3/(R159*(1-R159))+3*(R159-0.5)^2*LN(R159/(1-R159)))+4*R$21*(R159-0.5)^3)^-1)*EXP(-(R$13+R$14*LN(R159/(1-R159))+R$15*(R159-0.5)*LN(R159/(1-R159))+R$16*(R159-0.5)+R$17*(R159-0.5)^2+R$18*(R159-0.5)^2*LN(R159/(1-R159))+R$19*(R159-0.5)^3+R$20*(R159-0.5)^3*LN(R159/(1-R159))+R$21*(R159-0.5)^4)))</f>
        <v>#DIV/0!</v>
      </c>
    </row>
    <row r="382" spans="13:18" x14ac:dyDescent="0.3">
      <c r="M382" s="49"/>
      <c r="N382" s="49"/>
      <c r="O382" s="49"/>
      <c r="P382" s="49"/>
      <c r="Q382" s="49"/>
      <c r="R382" s="49" t="e">
        <f t="shared" ref="R382" si="113">IF(R160=0,0,((R$14/(R160*(1-R160))+R$15*((R160-0.5)/(R160*(1-R160))+LN(R160/(1-R160)))+R$16+2*R$17*(R160-0.5)+R$18*((R160-0.5)^2/(R160*(1-R160))+2*(R160-0.5)*LN(R160/(1-R160)))+3*R$19*(R160-0.5)^2+R$20*((R160-0.5)^3/(R160*(1-R160))+3*(R160-0.5)^2*LN(R160/(1-R160)))+4*R$21*(R160-0.5)^3)^-1)*EXP(-(R$13+R$14*LN(R160/(1-R160))+R$15*(R160-0.5)*LN(R160/(1-R160))+R$16*(R160-0.5)+R$17*(R160-0.5)^2+R$18*(R160-0.5)^2*LN(R160/(1-R160))+R$19*(R160-0.5)^3+R$20*(R160-0.5)^3*LN(R160/(1-R160))+R$21*(R160-0.5)^4)))</f>
        <v>#DIV/0!</v>
      </c>
    </row>
    <row r="383" spans="13:18" x14ac:dyDescent="0.3">
      <c r="M383" s="49"/>
      <c r="N383" s="49"/>
      <c r="O383" s="49"/>
      <c r="P383" s="49"/>
      <c r="Q383" s="49"/>
      <c r="R383" s="49" t="e">
        <f t="shared" ref="R383" si="114">IF(R161=0,0,((R$14/(R161*(1-R161))+R$15*((R161-0.5)/(R161*(1-R161))+LN(R161/(1-R161)))+R$16+2*R$17*(R161-0.5)+R$18*((R161-0.5)^2/(R161*(1-R161))+2*(R161-0.5)*LN(R161/(1-R161)))+3*R$19*(R161-0.5)^2+R$20*((R161-0.5)^3/(R161*(1-R161))+3*(R161-0.5)^2*LN(R161/(1-R161)))+4*R$21*(R161-0.5)^3)^-1)*EXP(-(R$13+R$14*LN(R161/(1-R161))+R$15*(R161-0.5)*LN(R161/(1-R161))+R$16*(R161-0.5)+R$17*(R161-0.5)^2+R$18*(R161-0.5)^2*LN(R161/(1-R161))+R$19*(R161-0.5)^3+R$20*(R161-0.5)^3*LN(R161/(1-R161))+R$21*(R161-0.5)^4)))</f>
        <v>#DIV/0!</v>
      </c>
    </row>
    <row r="384" spans="13:18" x14ac:dyDescent="0.3">
      <c r="M384" s="49"/>
      <c r="N384" s="49"/>
      <c r="O384" s="49"/>
      <c r="P384" s="49"/>
      <c r="Q384" s="49"/>
      <c r="R384" s="49" t="e">
        <f t="shared" ref="R384" si="115">IF(R162=0,0,((R$14/(R162*(1-R162))+R$15*((R162-0.5)/(R162*(1-R162))+LN(R162/(1-R162)))+R$16+2*R$17*(R162-0.5)+R$18*((R162-0.5)^2/(R162*(1-R162))+2*(R162-0.5)*LN(R162/(1-R162)))+3*R$19*(R162-0.5)^2+R$20*((R162-0.5)^3/(R162*(1-R162))+3*(R162-0.5)^2*LN(R162/(1-R162)))+4*R$21*(R162-0.5)^3)^-1)*EXP(-(R$13+R$14*LN(R162/(1-R162))+R$15*(R162-0.5)*LN(R162/(1-R162))+R$16*(R162-0.5)+R$17*(R162-0.5)^2+R$18*(R162-0.5)^2*LN(R162/(1-R162))+R$19*(R162-0.5)^3+R$20*(R162-0.5)^3*LN(R162/(1-R162))+R$21*(R162-0.5)^4)))</f>
        <v>#DIV/0!</v>
      </c>
    </row>
    <row r="385" spans="13:18" x14ac:dyDescent="0.3">
      <c r="M385" s="49"/>
      <c r="N385" s="49"/>
      <c r="O385" s="49"/>
      <c r="P385" s="49"/>
      <c r="Q385" s="49"/>
      <c r="R385" s="49" t="e">
        <f t="shared" ref="R385" si="116">IF(R163=0,0,((R$14/(R163*(1-R163))+R$15*((R163-0.5)/(R163*(1-R163))+LN(R163/(1-R163)))+R$16+2*R$17*(R163-0.5)+R$18*((R163-0.5)^2/(R163*(1-R163))+2*(R163-0.5)*LN(R163/(1-R163)))+3*R$19*(R163-0.5)^2+R$20*((R163-0.5)^3/(R163*(1-R163))+3*(R163-0.5)^2*LN(R163/(1-R163)))+4*R$21*(R163-0.5)^3)^-1)*EXP(-(R$13+R$14*LN(R163/(1-R163))+R$15*(R163-0.5)*LN(R163/(1-R163))+R$16*(R163-0.5)+R$17*(R163-0.5)^2+R$18*(R163-0.5)^2*LN(R163/(1-R163))+R$19*(R163-0.5)^3+R$20*(R163-0.5)^3*LN(R163/(1-R163))+R$21*(R163-0.5)^4)))</f>
        <v>#DIV/0!</v>
      </c>
    </row>
    <row r="386" spans="13:18" x14ac:dyDescent="0.3">
      <c r="M386" s="49"/>
      <c r="N386" s="49"/>
      <c r="O386" s="49"/>
      <c r="P386" s="49"/>
      <c r="Q386" s="49"/>
      <c r="R386" s="49" t="e">
        <f t="shared" ref="R386" si="117">IF(R164=0,0,((R$14/(R164*(1-R164))+R$15*((R164-0.5)/(R164*(1-R164))+LN(R164/(1-R164)))+R$16+2*R$17*(R164-0.5)+R$18*((R164-0.5)^2/(R164*(1-R164))+2*(R164-0.5)*LN(R164/(1-R164)))+3*R$19*(R164-0.5)^2+R$20*((R164-0.5)^3/(R164*(1-R164))+3*(R164-0.5)^2*LN(R164/(1-R164)))+4*R$21*(R164-0.5)^3)^-1)*EXP(-(R$13+R$14*LN(R164/(1-R164))+R$15*(R164-0.5)*LN(R164/(1-R164))+R$16*(R164-0.5)+R$17*(R164-0.5)^2+R$18*(R164-0.5)^2*LN(R164/(1-R164))+R$19*(R164-0.5)^3+R$20*(R164-0.5)^3*LN(R164/(1-R164))+R$21*(R164-0.5)^4)))</f>
        <v>#DIV/0!</v>
      </c>
    </row>
    <row r="387" spans="13:18" x14ac:dyDescent="0.3">
      <c r="M387" s="49"/>
      <c r="N387" s="49"/>
      <c r="O387" s="49"/>
      <c r="P387" s="49"/>
      <c r="Q387" s="49"/>
      <c r="R387" s="49" t="e">
        <f t="shared" ref="R387" si="118">IF(R165=0,0,((R$14/(R165*(1-R165))+R$15*((R165-0.5)/(R165*(1-R165))+LN(R165/(1-R165)))+R$16+2*R$17*(R165-0.5)+R$18*((R165-0.5)^2/(R165*(1-R165))+2*(R165-0.5)*LN(R165/(1-R165)))+3*R$19*(R165-0.5)^2+R$20*((R165-0.5)^3/(R165*(1-R165))+3*(R165-0.5)^2*LN(R165/(1-R165)))+4*R$21*(R165-0.5)^3)^-1)*EXP(-(R$13+R$14*LN(R165/(1-R165))+R$15*(R165-0.5)*LN(R165/(1-R165))+R$16*(R165-0.5)+R$17*(R165-0.5)^2+R$18*(R165-0.5)^2*LN(R165/(1-R165))+R$19*(R165-0.5)^3+R$20*(R165-0.5)^3*LN(R165/(1-R165))+R$21*(R165-0.5)^4)))</f>
        <v>#DIV/0!</v>
      </c>
    </row>
    <row r="388" spans="13:18" x14ac:dyDescent="0.3">
      <c r="M388" s="49"/>
      <c r="N388" s="49"/>
      <c r="O388" s="49"/>
      <c r="P388" s="49"/>
      <c r="Q388" s="49"/>
      <c r="R388" s="49" t="e">
        <f t="shared" ref="R388" si="119">IF(R166=0,0,((R$14/(R166*(1-R166))+R$15*((R166-0.5)/(R166*(1-R166))+LN(R166/(1-R166)))+R$16+2*R$17*(R166-0.5)+R$18*((R166-0.5)^2/(R166*(1-R166))+2*(R166-0.5)*LN(R166/(1-R166)))+3*R$19*(R166-0.5)^2+R$20*((R166-0.5)^3/(R166*(1-R166))+3*(R166-0.5)^2*LN(R166/(1-R166)))+4*R$21*(R166-0.5)^3)^-1)*EXP(-(R$13+R$14*LN(R166/(1-R166))+R$15*(R166-0.5)*LN(R166/(1-R166))+R$16*(R166-0.5)+R$17*(R166-0.5)^2+R$18*(R166-0.5)^2*LN(R166/(1-R166))+R$19*(R166-0.5)^3+R$20*(R166-0.5)^3*LN(R166/(1-R166))+R$21*(R166-0.5)^4)))</f>
        <v>#DIV/0!</v>
      </c>
    </row>
    <row r="389" spans="13:18" x14ac:dyDescent="0.3">
      <c r="M389" s="49"/>
      <c r="N389" s="49"/>
      <c r="O389" s="49"/>
      <c r="P389" s="49"/>
      <c r="Q389" s="49"/>
      <c r="R389" s="49" t="e">
        <f t="shared" ref="R389" si="120">IF(R167=0,0,((R$14/(R167*(1-R167))+R$15*((R167-0.5)/(R167*(1-R167))+LN(R167/(1-R167)))+R$16+2*R$17*(R167-0.5)+R$18*((R167-0.5)^2/(R167*(1-R167))+2*(R167-0.5)*LN(R167/(1-R167)))+3*R$19*(R167-0.5)^2+R$20*((R167-0.5)^3/(R167*(1-R167))+3*(R167-0.5)^2*LN(R167/(1-R167)))+4*R$21*(R167-0.5)^3)^-1)*EXP(-(R$13+R$14*LN(R167/(1-R167))+R$15*(R167-0.5)*LN(R167/(1-R167))+R$16*(R167-0.5)+R$17*(R167-0.5)^2+R$18*(R167-0.5)^2*LN(R167/(1-R167))+R$19*(R167-0.5)^3+R$20*(R167-0.5)^3*LN(R167/(1-R167))+R$21*(R167-0.5)^4)))</f>
        <v>#DIV/0!</v>
      </c>
    </row>
    <row r="390" spans="13:18" x14ac:dyDescent="0.3">
      <c r="M390" s="49"/>
      <c r="N390" s="49"/>
      <c r="O390" s="49"/>
      <c r="P390" s="49"/>
      <c r="Q390" s="49"/>
      <c r="R390" s="49" t="e">
        <f t="shared" ref="R390" si="121">IF(R168=0,0,((R$14/(R168*(1-R168))+R$15*((R168-0.5)/(R168*(1-R168))+LN(R168/(1-R168)))+R$16+2*R$17*(R168-0.5)+R$18*((R168-0.5)^2/(R168*(1-R168))+2*(R168-0.5)*LN(R168/(1-R168)))+3*R$19*(R168-0.5)^2+R$20*((R168-0.5)^3/(R168*(1-R168))+3*(R168-0.5)^2*LN(R168/(1-R168)))+4*R$21*(R168-0.5)^3)^-1)*EXP(-(R$13+R$14*LN(R168/(1-R168))+R$15*(R168-0.5)*LN(R168/(1-R168))+R$16*(R168-0.5)+R$17*(R168-0.5)^2+R$18*(R168-0.5)^2*LN(R168/(1-R168))+R$19*(R168-0.5)^3+R$20*(R168-0.5)^3*LN(R168/(1-R168))+R$21*(R168-0.5)^4)))</f>
        <v>#DIV/0!</v>
      </c>
    </row>
    <row r="391" spans="13:18" x14ac:dyDescent="0.3">
      <c r="M391" s="49"/>
      <c r="N391" s="49"/>
      <c r="O391" s="49"/>
      <c r="P391" s="49"/>
      <c r="Q391" s="49"/>
      <c r="R391" s="49" t="e">
        <f t="shared" ref="R391" si="122">IF(R169=0,0,((R$14/(R169*(1-R169))+R$15*((R169-0.5)/(R169*(1-R169))+LN(R169/(1-R169)))+R$16+2*R$17*(R169-0.5)+R$18*((R169-0.5)^2/(R169*(1-R169))+2*(R169-0.5)*LN(R169/(1-R169)))+3*R$19*(R169-0.5)^2+R$20*((R169-0.5)^3/(R169*(1-R169))+3*(R169-0.5)^2*LN(R169/(1-R169)))+4*R$21*(R169-0.5)^3)^-1)*EXP(-(R$13+R$14*LN(R169/(1-R169))+R$15*(R169-0.5)*LN(R169/(1-R169))+R$16*(R169-0.5)+R$17*(R169-0.5)^2+R$18*(R169-0.5)^2*LN(R169/(1-R169))+R$19*(R169-0.5)^3+R$20*(R169-0.5)^3*LN(R169/(1-R169))+R$21*(R169-0.5)^4)))</f>
        <v>#DIV/0!</v>
      </c>
    </row>
    <row r="392" spans="13:18" x14ac:dyDescent="0.3">
      <c r="M392" s="49"/>
      <c r="N392" s="49"/>
      <c r="O392" s="49"/>
      <c r="P392" s="49"/>
      <c r="Q392" s="49"/>
      <c r="R392" s="49" t="e">
        <f t="shared" ref="R392" si="123">IF(R170=0,0,((R$14/(R170*(1-R170))+R$15*((R170-0.5)/(R170*(1-R170))+LN(R170/(1-R170)))+R$16+2*R$17*(R170-0.5)+R$18*((R170-0.5)^2/(R170*(1-R170))+2*(R170-0.5)*LN(R170/(1-R170)))+3*R$19*(R170-0.5)^2+R$20*((R170-0.5)^3/(R170*(1-R170))+3*(R170-0.5)^2*LN(R170/(1-R170)))+4*R$21*(R170-0.5)^3)^-1)*EXP(-(R$13+R$14*LN(R170/(1-R170))+R$15*(R170-0.5)*LN(R170/(1-R170))+R$16*(R170-0.5)+R$17*(R170-0.5)^2+R$18*(R170-0.5)^2*LN(R170/(1-R170))+R$19*(R170-0.5)^3+R$20*(R170-0.5)^3*LN(R170/(1-R170))+R$21*(R170-0.5)^4)))</f>
        <v>#DIV/0!</v>
      </c>
    </row>
    <row r="393" spans="13:18" x14ac:dyDescent="0.3">
      <c r="M393" s="49"/>
      <c r="N393" s="49"/>
      <c r="O393" s="49"/>
      <c r="P393" s="49"/>
      <c r="Q393" s="49"/>
      <c r="R393" s="49" t="e">
        <f t="shared" ref="R393" si="124">IF(R171=0,0,((R$14/(R171*(1-R171))+R$15*((R171-0.5)/(R171*(1-R171))+LN(R171/(1-R171)))+R$16+2*R$17*(R171-0.5)+R$18*((R171-0.5)^2/(R171*(1-R171))+2*(R171-0.5)*LN(R171/(1-R171)))+3*R$19*(R171-0.5)^2+R$20*((R171-0.5)^3/(R171*(1-R171))+3*(R171-0.5)^2*LN(R171/(1-R171)))+4*R$21*(R171-0.5)^3)^-1)*EXP(-(R$13+R$14*LN(R171/(1-R171))+R$15*(R171-0.5)*LN(R171/(1-R171))+R$16*(R171-0.5)+R$17*(R171-0.5)^2+R$18*(R171-0.5)^2*LN(R171/(1-R171))+R$19*(R171-0.5)^3+R$20*(R171-0.5)^3*LN(R171/(1-R171))+R$21*(R171-0.5)^4)))</f>
        <v>#DIV/0!</v>
      </c>
    </row>
    <row r="394" spans="13:18" x14ac:dyDescent="0.3">
      <c r="M394" s="49"/>
      <c r="N394" s="49"/>
      <c r="O394" s="49"/>
      <c r="P394" s="49"/>
      <c r="Q394" s="49"/>
      <c r="R394" s="49" t="e">
        <f t="shared" ref="R394" si="125">IF(R172=0,0,((R$14/(R172*(1-R172))+R$15*((R172-0.5)/(R172*(1-R172))+LN(R172/(1-R172)))+R$16+2*R$17*(R172-0.5)+R$18*((R172-0.5)^2/(R172*(1-R172))+2*(R172-0.5)*LN(R172/(1-R172)))+3*R$19*(R172-0.5)^2+R$20*((R172-0.5)^3/(R172*(1-R172))+3*(R172-0.5)^2*LN(R172/(1-R172)))+4*R$21*(R172-0.5)^3)^-1)*EXP(-(R$13+R$14*LN(R172/(1-R172))+R$15*(R172-0.5)*LN(R172/(1-R172))+R$16*(R172-0.5)+R$17*(R172-0.5)^2+R$18*(R172-0.5)^2*LN(R172/(1-R172))+R$19*(R172-0.5)^3+R$20*(R172-0.5)^3*LN(R172/(1-R172))+R$21*(R172-0.5)^4)))</f>
        <v>#DIV/0!</v>
      </c>
    </row>
    <row r="395" spans="13:18" x14ac:dyDescent="0.3">
      <c r="M395" s="49"/>
      <c r="N395" s="49"/>
      <c r="O395" s="49"/>
      <c r="P395" s="49"/>
      <c r="Q395" s="49"/>
      <c r="R395" s="49" t="e">
        <f t="shared" ref="R395" si="126">IF(R173=0,0,((R$14/(R173*(1-R173))+R$15*((R173-0.5)/(R173*(1-R173))+LN(R173/(1-R173)))+R$16+2*R$17*(R173-0.5)+R$18*((R173-0.5)^2/(R173*(1-R173))+2*(R173-0.5)*LN(R173/(1-R173)))+3*R$19*(R173-0.5)^2+R$20*((R173-0.5)^3/(R173*(1-R173))+3*(R173-0.5)^2*LN(R173/(1-R173)))+4*R$21*(R173-0.5)^3)^-1)*EXP(-(R$13+R$14*LN(R173/(1-R173))+R$15*(R173-0.5)*LN(R173/(1-R173))+R$16*(R173-0.5)+R$17*(R173-0.5)^2+R$18*(R173-0.5)^2*LN(R173/(1-R173))+R$19*(R173-0.5)^3+R$20*(R173-0.5)^3*LN(R173/(1-R173))+R$21*(R173-0.5)^4)))</f>
        <v>#DIV/0!</v>
      </c>
    </row>
    <row r="396" spans="13:18" x14ac:dyDescent="0.3">
      <c r="M396" s="49"/>
      <c r="N396" s="49"/>
      <c r="O396" s="49"/>
      <c r="P396" s="49"/>
      <c r="Q396" s="49"/>
      <c r="R396" s="49" t="e">
        <f t="shared" ref="R396" si="127">IF(R174=0,0,((R$14/(R174*(1-R174))+R$15*((R174-0.5)/(R174*(1-R174))+LN(R174/(1-R174)))+R$16+2*R$17*(R174-0.5)+R$18*((R174-0.5)^2/(R174*(1-R174))+2*(R174-0.5)*LN(R174/(1-R174)))+3*R$19*(R174-0.5)^2+R$20*((R174-0.5)^3/(R174*(1-R174))+3*(R174-0.5)^2*LN(R174/(1-R174)))+4*R$21*(R174-0.5)^3)^-1)*EXP(-(R$13+R$14*LN(R174/(1-R174))+R$15*(R174-0.5)*LN(R174/(1-R174))+R$16*(R174-0.5)+R$17*(R174-0.5)^2+R$18*(R174-0.5)^2*LN(R174/(1-R174))+R$19*(R174-0.5)^3+R$20*(R174-0.5)^3*LN(R174/(1-R174))+R$21*(R174-0.5)^4)))</f>
        <v>#DIV/0!</v>
      </c>
    </row>
    <row r="397" spans="13:18" x14ac:dyDescent="0.3">
      <c r="M397" s="49"/>
      <c r="N397" s="49"/>
      <c r="O397" s="49"/>
      <c r="P397" s="49"/>
      <c r="Q397" s="49"/>
      <c r="R397" s="49" t="e">
        <f t="shared" ref="R397" si="128">IF(R175=0,0,((R$14/(R175*(1-R175))+R$15*((R175-0.5)/(R175*(1-R175))+LN(R175/(1-R175)))+R$16+2*R$17*(R175-0.5)+R$18*((R175-0.5)^2/(R175*(1-R175))+2*(R175-0.5)*LN(R175/(1-R175)))+3*R$19*(R175-0.5)^2+R$20*((R175-0.5)^3/(R175*(1-R175))+3*(R175-0.5)^2*LN(R175/(1-R175)))+4*R$21*(R175-0.5)^3)^-1)*EXP(-(R$13+R$14*LN(R175/(1-R175))+R$15*(R175-0.5)*LN(R175/(1-R175))+R$16*(R175-0.5)+R$17*(R175-0.5)^2+R$18*(R175-0.5)^2*LN(R175/(1-R175))+R$19*(R175-0.5)^3+R$20*(R175-0.5)^3*LN(R175/(1-R175))+R$21*(R175-0.5)^4)))</f>
        <v>#DIV/0!</v>
      </c>
    </row>
    <row r="398" spans="13:18" x14ac:dyDescent="0.3">
      <c r="M398" s="49"/>
      <c r="N398" s="49"/>
      <c r="O398" s="49"/>
      <c r="P398" s="49"/>
      <c r="Q398" s="49"/>
      <c r="R398" s="49" t="e">
        <f t="shared" ref="R398" si="129">IF(R176=0,0,((R$14/(R176*(1-R176))+R$15*((R176-0.5)/(R176*(1-R176))+LN(R176/(1-R176)))+R$16+2*R$17*(R176-0.5)+R$18*((R176-0.5)^2/(R176*(1-R176))+2*(R176-0.5)*LN(R176/(1-R176)))+3*R$19*(R176-0.5)^2+R$20*((R176-0.5)^3/(R176*(1-R176))+3*(R176-0.5)^2*LN(R176/(1-R176)))+4*R$21*(R176-0.5)^3)^-1)*EXP(-(R$13+R$14*LN(R176/(1-R176))+R$15*(R176-0.5)*LN(R176/(1-R176))+R$16*(R176-0.5)+R$17*(R176-0.5)^2+R$18*(R176-0.5)^2*LN(R176/(1-R176))+R$19*(R176-0.5)^3+R$20*(R176-0.5)^3*LN(R176/(1-R176))+R$21*(R176-0.5)^4)))</f>
        <v>#DIV/0!</v>
      </c>
    </row>
    <row r="399" spans="13:18" x14ac:dyDescent="0.3">
      <c r="M399" s="49"/>
      <c r="N399" s="49"/>
      <c r="O399" s="49"/>
      <c r="P399" s="49"/>
      <c r="Q399" s="49"/>
      <c r="R399" s="49" t="e">
        <f t="shared" ref="R399" si="130">IF(R177=0,0,((R$14/(R177*(1-R177))+R$15*((R177-0.5)/(R177*(1-R177))+LN(R177/(1-R177)))+R$16+2*R$17*(R177-0.5)+R$18*((R177-0.5)^2/(R177*(1-R177))+2*(R177-0.5)*LN(R177/(1-R177)))+3*R$19*(R177-0.5)^2+R$20*((R177-0.5)^3/(R177*(1-R177))+3*(R177-0.5)^2*LN(R177/(1-R177)))+4*R$21*(R177-0.5)^3)^-1)*EXP(-(R$13+R$14*LN(R177/(1-R177))+R$15*(R177-0.5)*LN(R177/(1-R177))+R$16*(R177-0.5)+R$17*(R177-0.5)^2+R$18*(R177-0.5)^2*LN(R177/(1-R177))+R$19*(R177-0.5)^3+R$20*(R177-0.5)^3*LN(R177/(1-R177))+R$21*(R177-0.5)^4)))</f>
        <v>#DIV/0!</v>
      </c>
    </row>
    <row r="400" spans="13:18" x14ac:dyDescent="0.3">
      <c r="M400" s="49"/>
      <c r="N400" s="49"/>
      <c r="O400" s="49"/>
      <c r="P400" s="49"/>
      <c r="Q400" s="49"/>
      <c r="R400" s="49" t="e">
        <f t="shared" ref="R400" si="131">IF(R178=0,0,((R$14/(R178*(1-R178))+R$15*((R178-0.5)/(R178*(1-R178))+LN(R178/(1-R178)))+R$16+2*R$17*(R178-0.5)+R$18*((R178-0.5)^2/(R178*(1-R178))+2*(R178-0.5)*LN(R178/(1-R178)))+3*R$19*(R178-0.5)^2+R$20*((R178-0.5)^3/(R178*(1-R178))+3*(R178-0.5)^2*LN(R178/(1-R178)))+4*R$21*(R178-0.5)^3)^-1)*EXP(-(R$13+R$14*LN(R178/(1-R178))+R$15*(R178-0.5)*LN(R178/(1-R178))+R$16*(R178-0.5)+R$17*(R178-0.5)^2+R$18*(R178-0.5)^2*LN(R178/(1-R178))+R$19*(R178-0.5)^3+R$20*(R178-0.5)^3*LN(R178/(1-R178))+R$21*(R178-0.5)^4)))</f>
        <v>#DIV/0!</v>
      </c>
    </row>
    <row r="401" spans="13:18" x14ac:dyDescent="0.3">
      <c r="M401" s="49"/>
      <c r="N401" s="49"/>
      <c r="O401" s="49"/>
      <c r="P401" s="49"/>
      <c r="Q401" s="49"/>
      <c r="R401" s="49" t="e">
        <f t="shared" ref="R401" si="132">IF(R179=0,0,((R$14/(R179*(1-R179))+R$15*((R179-0.5)/(R179*(1-R179))+LN(R179/(1-R179)))+R$16+2*R$17*(R179-0.5)+R$18*((R179-0.5)^2/(R179*(1-R179))+2*(R179-0.5)*LN(R179/(1-R179)))+3*R$19*(R179-0.5)^2+R$20*((R179-0.5)^3/(R179*(1-R179))+3*(R179-0.5)^2*LN(R179/(1-R179)))+4*R$21*(R179-0.5)^3)^-1)*EXP(-(R$13+R$14*LN(R179/(1-R179))+R$15*(R179-0.5)*LN(R179/(1-R179))+R$16*(R179-0.5)+R$17*(R179-0.5)^2+R$18*(R179-0.5)^2*LN(R179/(1-R179))+R$19*(R179-0.5)^3+R$20*(R179-0.5)^3*LN(R179/(1-R179))+R$21*(R179-0.5)^4)))</f>
        <v>#DIV/0!</v>
      </c>
    </row>
    <row r="402" spans="13:18" x14ac:dyDescent="0.3">
      <c r="M402" s="49"/>
      <c r="N402" s="49"/>
      <c r="O402" s="49"/>
      <c r="P402" s="49"/>
      <c r="Q402" s="49"/>
      <c r="R402" s="49" t="e">
        <f t="shared" ref="R402" si="133">IF(R180=0,0,((R$14/(R180*(1-R180))+R$15*((R180-0.5)/(R180*(1-R180))+LN(R180/(1-R180)))+R$16+2*R$17*(R180-0.5)+R$18*((R180-0.5)^2/(R180*(1-R180))+2*(R180-0.5)*LN(R180/(1-R180)))+3*R$19*(R180-0.5)^2+R$20*((R180-0.5)^3/(R180*(1-R180))+3*(R180-0.5)^2*LN(R180/(1-R180)))+4*R$21*(R180-0.5)^3)^-1)*EXP(-(R$13+R$14*LN(R180/(1-R180))+R$15*(R180-0.5)*LN(R180/(1-R180))+R$16*(R180-0.5)+R$17*(R180-0.5)^2+R$18*(R180-0.5)^2*LN(R180/(1-R180))+R$19*(R180-0.5)^3+R$20*(R180-0.5)^3*LN(R180/(1-R180))+R$21*(R180-0.5)^4)))</f>
        <v>#DIV/0!</v>
      </c>
    </row>
    <row r="403" spans="13:18" x14ac:dyDescent="0.3">
      <c r="M403" s="49"/>
      <c r="N403" s="49"/>
      <c r="O403" s="49"/>
      <c r="P403" s="49"/>
      <c r="Q403" s="49"/>
      <c r="R403" s="49" t="e">
        <f t="shared" ref="R403" si="134">IF(R181=0,0,((R$14/(R181*(1-R181))+R$15*((R181-0.5)/(R181*(1-R181))+LN(R181/(1-R181)))+R$16+2*R$17*(R181-0.5)+R$18*((R181-0.5)^2/(R181*(1-R181))+2*(R181-0.5)*LN(R181/(1-R181)))+3*R$19*(R181-0.5)^2+R$20*((R181-0.5)^3/(R181*(1-R181))+3*(R181-0.5)^2*LN(R181/(1-R181)))+4*R$21*(R181-0.5)^3)^-1)*EXP(-(R$13+R$14*LN(R181/(1-R181))+R$15*(R181-0.5)*LN(R181/(1-R181))+R$16*(R181-0.5)+R$17*(R181-0.5)^2+R$18*(R181-0.5)^2*LN(R181/(1-R181))+R$19*(R181-0.5)^3+R$20*(R181-0.5)^3*LN(R181/(1-R181))+R$21*(R181-0.5)^4)))</f>
        <v>#DIV/0!</v>
      </c>
    </row>
    <row r="404" spans="13:18" x14ac:dyDescent="0.3">
      <c r="M404" s="49"/>
      <c r="N404" s="49"/>
      <c r="O404" s="49"/>
      <c r="P404" s="49"/>
      <c r="Q404" s="49"/>
      <c r="R404" s="49" t="e">
        <f t="shared" ref="R404" si="135">IF(R182=0,0,((R$14/(R182*(1-R182))+R$15*((R182-0.5)/(R182*(1-R182))+LN(R182/(1-R182)))+R$16+2*R$17*(R182-0.5)+R$18*((R182-0.5)^2/(R182*(1-R182))+2*(R182-0.5)*LN(R182/(1-R182)))+3*R$19*(R182-0.5)^2+R$20*((R182-0.5)^3/(R182*(1-R182))+3*(R182-0.5)^2*LN(R182/(1-R182)))+4*R$21*(R182-0.5)^3)^-1)*EXP(-(R$13+R$14*LN(R182/(1-R182))+R$15*(R182-0.5)*LN(R182/(1-R182))+R$16*(R182-0.5)+R$17*(R182-0.5)^2+R$18*(R182-0.5)^2*LN(R182/(1-R182))+R$19*(R182-0.5)^3+R$20*(R182-0.5)^3*LN(R182/(1-R182))+R$21*(R182-0.5)^4)))</f>
        <v>#DIV/0!</v>
      </c>
    </row>
    <row r="405" spans="13:18" x14ac:dyDescent="0.3">
      <c r="M405" s="49"/>
      <c r="N405" s="49"/>
      <c r="O405" s="49"/>
      <c r="P405" s="49"/>
      <c r="Q405" s="49"/>
      <c r="R405" s="49" t="e">
        <f t="shared" ref="R405" si="136">IF(R183=0,0,((R$14/(R183*(1-R183))+R$15*((R183-0.5)/(R183*(1-R183))+LN(R183/(1-R183)))+R$16+2*R$17*(R183-0.5)+R$18*((R183-0.5)^2/(R183*(1-R183))+2*(R183-0.5)*LN(R183/(1-R183)))+3*R$19*(R183-0.5)^2+R$20*((R183-0.5)^3/(R183*(1-R183))+3*(R183-0.5)^2*LN(R183/(1-R183)))+4*R$21*(R183-0.5)^3)^-1)*EXP(-(R$13+R$14*LN(R183/(1-R183))+R$15*(R183-0.5)*LN(R183/(1-R183))+R$16*(R183-0.5)+R$17*(R183-0.5)^2+R$18*(R183-0.5)^2*LN(R183/(1-R183))+R$19*(R183-0.5)^3+R$20*(R183-0.5)^3*LN(R183/(1-R183))+R$21*(R183-0.5)^4)))</f>
        <v>#DIV/0!</v>
      </c>
    </row>
    <row r="406" spans="13:18" x14ac:dyDescent="0.3">
      <c r="M406" s="49"/>
      <c r="N406" s="49"/>
      <c r="O406" s="49"/>
      <c r="P406" s="49"/>
      <c r="Q406" s="49"/>
      <c r="R406" s="49" t="e">
        <f t="shared" ref="R406" si="137">IF(R184=0,0,((R$14/(R184*(1-R184))+R$15*((R184-0.5)/(R184*(1-R184))+LN(R184/(1-R184)))+R$16+2*R$17*(R184-0.5)+R$18*((R184-0.5)^2/(R184*(1-R184))+2*(R184-0.5)*LN(R184/(1-R184)))+3*R$19*(R184-0.5)^2+R$20*((R184-0.5)^3/(R184*(1-R184))+3*(R184-0.5)^2*LN(R184/(1-R184)))+4*R$21*(R184-0.5)^3)^-1)*EXP(-(R$13+R$14*LN(R184/(1-R184))+R$15*(R184-0.5)*LN(R184/(1-R184))+R$16*(R184-0.5)+R$17*(R184-0.5)^2+R$18*(R184-0.5)^2*LN(R184/(1-R184))+R$19*(R184-0.5)^3+R$20*(R184-0.5)^3*LN(R184/(1-R184))+R$21*(R184-0.5)^4)))</f>
        <v>#DIV/0!</v>
      </c>
    </row>
    <row r="407" spans="13:18" x14ac:dyDescent="0.3">
      <c r="M407" s="49"/>
      <c r="N407" s="49"/>
      <c r="O407" s="49"/>
      <c r="P407" s="49"/>
      <c r="Q407" s="49"/>
      <c r="R407" s="49" t="e">
        <f t="shared" ref="R407" si="138">IF(R185=0,0,((R$14/(R185*(1-R185))+R$15*((R185-0.5)/(R185*(1-R185))+LN(R185/(1-R185)))+R$16+2*R$17*(R185-0.5)+R$18*((R185-0.5)^2/(R185*(1-R185))+2*(R185-0.5)*LN(R185/(1-R185)))+3*R$19*(R185-0.5)^2+R$20*((R185-0.5)^3/(R185*(1-R185))+3*(R185-0.5)^2*LN(R185/(1-R185)))+4*R$21*(R185-0.5)^3)^-1)*EXP(-(R$13+R$14*LN(R185/(1-R185))+R$15*(R185-0.5)*LN(R185/(1-R185))+R$16*(R185-0.5)+R$17*(R185-0.5)^2+R$18*(R185-0.5)^2*LN(R185/(1-R185))+R$19*(R185-0.5)^3+R$20*(R185-0.5)^3*LN(R185/(1-R185))+R$21*(R185-0.5)^4)))</f>
        <v>#DIV/0!</v>
      </c>
    </row>
    <row r="408" spans="13:18" x14ac:dyDescent="0.3">
      <c r="M408" s="49"/>
      <c r="N408" s="49"/>
      <c r="O408" s="49"/>
      <c r="P408" s="49"/>
      <c r="Q408" s="49"/>
      <c r="R408" s="49" t="e">
        <f t="shared" ref="R408" si="139">IF(R186=0,0,((R$14/(R186*(1-R186))+R$15*((R186-0.5)/(R186*(1-R186))+LN(R186/(1-R186)))+R$16+2*R$17*(R186-0.5)+R$18*((R186-0.5)^2/(R186*(1-R186))+2*(R186-0.5)*LN(R186/(1-R186)))+3*R$19*(R186-0.5)^2+R$20*((R186-0.5)^3/(R186*(1-R186))+3*(R186-0.5)^2*LN(R186/(1-R186)))+4*R$21*(R186-0.5)^3)^-1)*EXP(-(R$13+R$14*LN(R186/(1-R186))+R$15*(R186-0.5)*LN(R186/(1-R186))+R$16*(R186-0.5)+R$17*(R186-0.5)^2+R$18*(R186-0.5)^2*LN(R186/(1-R186))+R$19*(R186-0.5)^3+R$20*(R186-0.5)^3*LN(R186/(1-R186))+R$21*(R186-0.5)^4)))</f>
        <v>#DIV/0!</v>
      </c>
    </row>
    <row r="409" spans="13:18" x14ac:dyDescent="0.3">
      <c r="M409" s="49"/>
      <c r="N409" s="49"/>
      <c r="O409" s="49"/>
      <c r="P409" s="49"/>
      <c r="Q409" s="49"/>
      <c r="R409" s="49" t="e">
        <f t="shared" ref="R409" si="140">IF(R187=0,0,((R$14/(R187*(1-R187))+R$15*((R187-0.5)/(R187*(1-R187))+LN(R187/(1-R187)))+R$16+2*R$17*(R187-0.5)+R$18*((R187-0.5)^2/(R187*(1-R187))+2*(R187-0.5)*LN(R187/(1-R187)))+3*R$19*(R187-0.5)^2+R$20*((R187-0.5)^3/(R187*(1-R187))+3*(R187-0.5)^2*LN(R187/(1-R187)))+4*R$21*(R187-0.5)^3)^-1)*EXP(-(R$13+R$14*LN(R187/(1-R187))+R$15*(R187-0.5)*LN(R187/(1-R187))+R$16*(R187-0.5)+R$17*(R187-0.5)^2+R$18*(R187-0.5)^2*LN(R187/(1-R187))+R$19*(R187-0.5)^3+R$20*(R187-0.5)^3*LN(R187/(1-R187))+R$21*(R187-0.5)^4)))</f>
        <v>#DIV/0!</v>
      </c>
    </row>
    <row r="410" spans="13:18" x14ac:dyDescent="0.3">
      <c r="M410" s="49"/>
      <c r="N410" s="49"/>
      <c r="O410" s="49"/>
      <c r="P410" s="49"/>
      <c r="Q410" s="49"/>
      <c r="R410" s="49" t="e">
        <f t="shared" ref="R410" si="141">IF(R188=0,0,((R$14/(R188*(1-R188))+R$15*((R188-0.5)/(R188*(1-R188))+LN(R188/(1-R188)))+R$16+2*R$17*(R188-0.5)+R$18*((R188-0.5)^2/(R188*(1-R188))+2*(R188-0.5)*LN(R188/(1-R188)))+3*R$19*(R188-0.5)^2+R$20*((R188-0.5)^3/(R188*(1-R188))+3*(R188-0.5)^2*LN(R188/(1-R188)))+4*R$21*(R188-0.5)^3)^-1)*EXP(-(R$13+R$14*LN(R188/(1-R188))+R$15*(R188-0.5)*LN(R188/(1-R188))+R$16*(R188-0.5)+R$17*(R188-0.5)^2+R$18*(R188-0.5)^2*LN(R188/(1-R188))+R$19*(R188-0.5)^3+R$20*(R188-0.5)^3*LN(R188/(1-R188))+R$21*(R188-0.5)^4)))</f>
        <v>#DIV/0!</v>
      </c>
    </row>
    <row r="411" spans="13:18" x14ac:dyDescent="0.3">
      <c r="M411" s="49"/>
      <c r="N411" s="49"/>
      <c r="O411" s="49"/>
      <c r="P411" s="49"/>
      <c r="Q411" s="49"/>
      <c r="R411" s="49" t="e">
        <f t="shared" ref="R411" si="142">IF(R189=0,0,((R$14/(R189*(1-R189))+R$15*((R189-0.5)/(R189*(1-R189))+LN(R189/(1-R189)))+R$16+2*R$17*(R189-0.5)+R$18*((R189-0.5)^2/(R189*(1-R189))+2*(R189-0.5)*LN(R189/(1-R189)))+3*R$19*(R189-0.5)^2+R$20*((R189-0.5)^3/(R189*(1-R189))+3*(R189-0.5)^2*LN(R189/(1-R189)))+4*R$21*(R189-0.5)^3)^-1)*EXP(-(R$13+R$14*LN(R189/(1-R189))+R$15*(R189-0.5)*LN(R189/(1-R189))+R$16*(R189-0.5)+R$17*(R189-0.5)^2+R$18*(R189-0.5)^2*LN(R189/(1-R189))+R$19*(R189-0.5)^3+R$20*(R189-0.5)^3*LN(R189/(1-R189))+R$21*(R189-0.5)^4)))</f>
        <v>#DIV/0!</v>
      </c>
    </row>
    <row r="412" spans="13:18" x14ac:dyDescent="0.3">
      <c r="M412" s="49"/>
      <c r="N412" s="49"/>
      <c r="O412" s="49"/>
      <c r="P412" s="49"/>
      <c r="Q412" s="49"/>
      <c r="R412" s="49" t="e">
        <f t="shared" ref="R412" si="143">IF(R190=0,0,((R$14/(R190*(1-R190))+R$15*((R190-0.5)/(R190*(1-R190))+LN(R190/(1-R190)))+R$16+2*R$17*(R190-0.5)+R$18*((R190-0.5)^2/(R190*(1-R190))+2*(R190-0.5)*LN(R190/(1-R190)))+3*R$19*(R190-0.5)^2+R$20*((R190-0.5)^3/(R190*(1-R190))+3*(R190-0.5)^2*LN(R190/(1-R190)))+4*R$21*(R190-0.5)^3)^-1)*EXP(-(R$13+R$14*LN(R190/(1-R190))+R$15*(R190-0.5)*LN(R190/(1-R190))+R$16*(R190-0.5)+R$17*(R190-0.5)^2+R$18*(R190-0.5)^2*LN(R190/(1-R190))+R$19*(R190-0.5)^3+R$20*(R190-0.5)^3*LN(R190/(1-R190))+R$21*(R190-0.5)^4)))</f>
        <v>#DIV/0!</v>
      </c>
    </row>
    <row r="413" spans="13:18" x14ac:dyDescent="0.3">
      <c r="M413" s="49"/>
      <c r="N413" s="49"/>
      <c r="O413" s="49"/>
      <c r="P413" s="49"/>
      <c r="Q413" s="49"/>
      <c r="R413" s="49" t="e">
        <f t="shared" ref="R413" si="144">IF(R191=0,0,((R$14/(R191*(1-R191))+R$15*((R191-0.5)/(R191*(1-R191))+LN(R191/(1-R191)))+R$16+2*R$17*(R191-0.5)+R$18*((R191-0.5)^2/(R191*(1-R191))+2*(R191-0.5)*LN(R191/(1-R191)))+3*R$19*(R191-0.5)^2+R$20*((R191-0.5)^3/(R191*(1-R191))+3*(R191-0.5)^2*LN(R191/(1-R191)))+4*R$21*(R191-0.5)^3)^-1)*EXP(-(R$13+R$14*LN(R191/(1-R191))+R$15*(R191-0.5)*LN(R191/(1-R191))+R$16*(R191-0.5)+R$17*(R191-0.5)^2+R$18*(R191-0.5)^2*LN(R191/(1-R191))+R$19*(R191-0.5)^3+R$20*(R191-0.5)^3*LN(R191/(1-R191))+R$21*(R191-0.5)^4)))</f>
        <v>#DIV/0!</v>
      </c>
    </row>
    <row r="414" spans="13:18" x14ac:dyDescent="0.3">
      <c r="M414" s="49"/>
      <c r="N414" s="49"/>
      <c r="O414" s="49"/>
      <c r="P414" s="49"/>
      <c r="Q414" s="49"/>
      <c r="R414" s="49" t="e">
        <f t="shared" ref="R414" si="145">IF(R192=0,0,((R$14/(R192*(1-R192))+R$15*((R192-0.5)/(R192*(1-R192))+LN(R192/(1-R192)))+R$16+2*R$17*(R192-0.5)+R$18*((R192-0.5)^2/(R192*(1-R192))+2*(R192-0.5)*LN(R192/(1-R192)))+3*R$19*(R192-0.5)^2+R$20*((R192-0.5)^3/(R192*(1-R192))+3*(R192-0.5)^2*LN(R192/(1-R192)))+4*R$21*(R192-0.5)^3)^-1)*EXP(-(R$13+R$14*LN(R192/(1-R192))+R$15*(R192-0.5)*LN(R192/(1-R192))+R$16*(R192-0.5)+R$17*(R192-0.5)^2+R$18*(R192-0.5)^2*LN(R192/(1-R192))+R$19*(R192-0.5)^3+R$20*(R192-0.5)^3*LN(R192/(1-R192))+R$21*(R192-0.5)^4)))</f>
        <v>#DIV/0!</v>
      </c>
    </row>
    <row r="415" spans="13:18" x14ac:dyDescent="0.3">
      <c r="M415" s="49"/>
      <c r="N415" s="49"/>
      <c r="O415" s="49"/>
      <c r="P415" s="49"/>
      <c r="Q415" s="49"/>
      <c r="R415" s="49" t="e">
        <f t="shared" ref="R415" si="146">IF(R193=0,0,((R$14/(R193*(1-R193))+R$15*((R193-0.5)/(R193*(1-R193))+LN(R193/(1-R193)))+R$16+2*R$17*(R193-0.5)+R$18*((R193-0.5)^2/(R193*(1-R193))+2*(R193-0.5)*LN(R193/(1-R193)))+3*R$19*(R193-0.5)^2+R$20*((R193-0.5)^3/(R193*(1-R193))+3*(R193-0.5)^2*LN(R193/(1-R193)))+4*R$21*(R193-0.5)^3)^-1)*EXP(-(R$13+R$14*LN(R193/(1-R193))+R$15*(R193-0.5)*LN(R193/(1-R193))+R$16*(R193-0.5)+R$17*(R193-0.5)^2+R$18*(R193-0.5)^2*LN(R193/(1-R193))+R$19*(R193-0.5)^3+R$20*(R193-0.5)^3*LN(R193/(1-R193))+R$21*(R193-0.5)^4)))</f>
        <v>#DIV/0!</v>
      </c>
    </row>
    <row r="416" spans="13:18" x14ac:dyDescent="0.3">
      <c r="M416" s="49"/>
      <c r="N416" s="49"/>
      <c r="O416" s="49"/>
      <c r="P416" s="49"/>
      <c r="Q416" s="49"/>
      <c r="R416" s="49" t="e">
        <f t="shared" ref="R416" si="147">IF(R194=0,0,((R$14/(R194*(1-R194))+R$15*((R194-0.5)/(R194*(1-R194))+LN(R194/(1-R194)))+R$16+2*R$17*(R194-0.5)+R$18*((R194-0.5)^2/(R194*(1-R194))+2*(R194-0.5)*LN(R194/(1-R194)))+3*R$19*(R194-0.5)^2+R$20*((R194-0.5)^3/(R194*(1-R194))+3*(R194-0.5)^2*LN(R194/(1-R194)))+4*R$21*(R194-0.5)^3)^-1)*EXP(-(R$13+R$14*LN(R194/(1-R194))+R$15*(R194-0.5)*LN(R194/(1-R194))+R$16*(R194-0.5)+R$17*(R194-0.5)^2+R$18*(R194-0.5)^2*LN(R194/(1-R194))+R$19*(R194-0.5)^3+R$20*(R194-0.5)^3*LN(R194/(1-R194))+R$21*(R194-0.5)^4)))</f>
        <v>#DIV/0!</v>
      </c>
    </row>
    <row r="417" spans="13:18" x14ac:dyDescent="0.3">
      <c r="M417" s="49"/>
      <c r="N417" s="49"/>
      <c r="O417" s="49"/>
      <c r="P417" s="49"/>
      <c r="Q417" s="49"/>
      <c r="R417" s="49" t="e">
        <f t="shared" ref="R417" si="148">IF(R195=0,0,((R$14/(R195*(1-R195))+R$15*((R195-0.5)/(R195*(1-R195))+LN(R195/(1-R195)))+R$16+2*R$17*(R195-0.5)+R$18*((R195-0.5)^2/(R195*(1-R195))+2*(R195-0.5)*LN(R195/(1-R195)))+3*R$19*(R195-0.5)^2+R$20*((R195-0.5)^3/(R195*(1-R195))+3*(R195-0.5)^2*LN(R195/(1-R195)))+4*R$21*(R195-0.5)^3)^-1)*EXP(-(R$13+R$14*LN(R195/(1-R195))+R$15*(R195-0.5)*LN(R195/(1-R195))+R$16*(R195-0.5)+R$17*(R195-0.5)^2+R$18*(R195-0.5)^2*LN(R195/(1-R195))+R$19*(R195-0.5)^3+R$20*(R195-0.5)^3*LN(R195/(1-R195))+R$21*(R195-0.5)^4)))</f>
        <v>#DIV/0!</v>
      </c>
    </row>
    <row r="418" spans="13:18" x14ac:dyDescent="0.3">
      <c r="M418" s="49"/>
      <c r="N418" s="49"/>
      <c r="O418" s="49"/>
      <c r="P418" s="49"/>
      <c r="Q418" s="49"/>
      <c r="R418" s="49" t="e">
        <f t="shared" ref="R418" si="149">IF(R196=0,0,((R$14/(R196*(1-R196))+R$15*((R196-0.5)/(R196*(1-R196))+LN(R196/(1-R196)))+R$16+2*R$17*(R196-0.5)+R$18*((R196-0.5)^2/(R196*(1-R196))+2*(R196-0.5)*LN(R196/(1-R196)))+3*R$19*(R196-0.5)^2+R$20*((R196-0.5)^3/(R196*(1-R196))+3*(R196-0.5)^2*LN(R196/(1-R196)))+4*R$21*(R196-0.5)^3)^-1)*EXP(-(R$13+R$14*LN(R196/(1-R196))+R$15*(R196-0.5)*LN(R196/(1-R196))+R$16*(R196-0.5)+R$17*(R196-0.5)^2+R$18*(R196-0.5)^2*LN(R196/(1-R196))+R$19*(R196-0.5)^3+R$20*(R196-0.5)^3*LN(R196/(1-R196))+R$21*(R196-0.5)^4)))</f>
        <v>#DIV/0!</v>
      </c>
    </row>
    <row r="419" spans="13:18" x14ac:dyDescent="0.3">
      <c r="M419" s="49"/>
      <c r="N419" s="49"/>
      <c r="O419" s="49"/>
      <c r="P419" s="49"/>
      <c r="Q419" s="49"/>
      <c r="R419" s="49" t="e">
        <f t="shared" ref="R419" si="150">IF(R197=0,0,((R$14/(R197*(1-R197))+R$15*((R197-0.5)/(R197*(1-R197))+LN(R197/(1-R197)))+R$16+2*R$17*(R197-0.5)+R$18*((R197-0.5)^2/(R197*(1-R197))+2*(R197-0.5)*LN(R197/(1-R197)))+3*R$19*(R197-0.5)^2+R$20*((R197-0.5)^3/(R197*(1-R197))+3*(R197-0.5)^2*LN(R197/(1-R197)))+4*R$21*(R197-0.5)^3)^-1)*EXP(-(R$13+R$14*LN(R197/(1-R197))+R$15*(R197-0.5)*LN(R197/(1-R197))+R$16*(R197-0.5)+R$17*(R197-0.5)^2+R$18*(R197-0.5)^2*LN(R197/(1-R197))+R$19*(R197-0.5)^3+R$20*(R197-0.5)^3*LN(R197/(1-R197))+R$21*(R197-0.5)^4)))</f>
        <v>#DIV/0!</v>
      </c>
    </row>
    <row r="420" spans="13:18" x14ac:dyDescent="0.3">
      <c r="M420" s="49"/>
      <c r="N420" s="49"/>
      <c r="O420" s="49"/>
      <c r="P420" s="49"/>
      <c r="Q420" s="49"/>
      <c r="R420" s="49" t="e">
        <f t="shared" ref="R420" si="151">IF(R198=0,0,((R$14/(R198*(1-R198))+R$15*((R198-0.5)/(R198*(1-R198))+LN(R198/(1-R198)))+R$16+2*R$17*(R198-0.5)+R$18*((R198-0.5)^2/(R198*(1-R198))+2*(R198-0.5)*LN(R198/(1-R198)))+3*R$19*(R198-0.5)^2+R$20*((R198-0.5)^3/(R198*(1-R198))+3*(R198-0.5)^2*LN(R198/(1-R198)))+4*R$21*(R198-0.5)^3)^-1)*EXP(-(R$13+R$14*LN(R198/(1-R198))+R$15*(R198-0.5)*LN(R198/(1-R198))+R$16*(R198-0.5)+R$17*(R198-0.5)^2+R$18*(R198-0.5)^2*LN(R198/(1-R198))+R$19*(R198-0.5)^3+R$20*(R198-0.5)^3*LN(R198/(1-R198))+R$21*(R198-0.5)^4)))</f>
        <v>#DIV/0!</v>
      </c>
    </row>
    <row r="421" spans="13:18" x14ac:dyDescent="0.3">
      <c r="M421" s="49"/>
      <c r="N421" s="49"/>
      <c r="O421" s="49"/>
      <c r="P421" s="49"/>
      <c r="Q421" s="49"/>
      <c r="R421" s="49" t="e">
        <f t="shared" ref="R421" si="152">IF(R199=0,0,((R$14/(R199*(1-R199))+R$15*((R199-0.5)/(R199*(1-R199))+LN(R199/(1-R199)))+R$16+2*R$17*(R199-0.5)+R$18*((R199-0.5)^2/(R199*(1-R199))+2*(R199-0.5)*LN(R199/(1-R199)))+3*R$19*(R199-0.5)^2+R$20*((R199-0.5)^3/(R199*(1-R199))+3*(R199-0.5)^2*LN(R199/(1-R199)))+4*R$21*(R199-0.5)^3)^-1)*EXP(-(R$13+R$14*LN(R199/(1-R199))+R$15*(R199-0.5)*LN(R199/(1-R199))+R$16*(R199-0.5)+R$17*(R199-0.5)^2+R$18*(R199-0.5)^2*LN(R199/(1-R199))+R$19*(R199-0.5)^3+R$20*(R199-0.5)^3*LN(R199/(1-R199))+R$21*(R199-0.5)^4)))</f>
        <v>#DIV/0!</v>
      </c>
    </row>
    <row r="422" spans="13:18" x14ac:dyDescent="0.3">
      <c r="M422" s="49"/>
      <c r="N422" s="49"/>
      <c r="O422" s="49"/>
      <c r="P422" s="49"/>
      <c r="Q422" s="49"/>
      <c r="R422" s="49" t="e">
        <f t="shared" ref="R422" si="153">IF(R200=0,0,((R$14/(R200*(1-R200))+R$15*((R200-0.5)/(R200*(1-R200))+LN(R200/(1-R200)))+R$16+2*R$17*(R200-0.5)+R$18*((R200-0.5)^2/(R200*(1-R200))+2*(R200-0.5)*LN(R200/(1-R200)))+3*R$19*(R200-0.5)^2+R$20*((R200-0.5)^3/(R200*(1-R200))+3*(R200-0.5)^2*LN(R200/(1-R200)))+4*R$21*(R200-0.5)^3)^-1)*EXP(-(R$13+R$14*LN(R200/(1-R200))+R$15*(R200-0.5)*LN(R200/(1-R200))+R$16*(R200-0.5)+R$17*(R200-0.5)^2+R$18*(R200-0.5)^2*LN(R200/(1-R200))+R$19*(R200-0.5)^3+R$20*(R200-0.5)^3*LN(R200/(1-R200))+R$21*(R200-0.5)^4)))</f>
        <v>#DIV/0!</v>
      </c>
    </row>
    <row r="423" spans="13:18" x14ac:dyDescent="0.3">
      <c r="M423" s="49"/>
      <c r="N423" s="49"/>
      <c r="O423" s="49"/>
      <c r="P423" s="49"/>
      <c r="Q423" s="49"/>
      <c r="R423" s="49" t="e">
        <f t="shared" ref="R423" si="154">IF(R201=0,0,((R$14/(R201*(1-R201))+R$15*((R201-0.5)/(R201*(1-R201))+LN(R201/(1-R201)))+R$16+2*R$17*(R201-0.5)+R$18*((R201-0.5)^2/(R201*(1-R201))+2*(R201-0.5)*LN(R201/(1-R201)))+3*R$19*(R201-0.5)^2+R$20*((R201-0.5)^3/(R201*(1-R201))+3*(R201-0.5)^2*LN(R201/(1-R201)))+4*R$21*(R201-0.5)^3)^-1)*EXP(-(R$13+R$14*LN(R201/(1-R201))+R$15*(R201-0.5)*LN(R201/(1-R201))+R$16*(R201-0.5)+R$17*(R201-0.5)^2+R$18*(R201-0.5)^2*LN(R201/(1-R201))+R$19*(R201-0.5)^3+R$20*(R201-0.5)^3*LN(R201/(1-R201))+R$21*(R201-0.5)^4)))</f>
        <v>#DIV/0!</v>
      </c>
    </row>
    <row r="424" spans="13:18" x14ac:dyDescent="0.3">
      <c r="M424" s="49"/>
      <c r="N424" s="49"/>
      <c r="O424" s="49"/>
      <c r="P424" s="49"/>
      <c r="Q424" s="49"/>
      <c r="R424" s="49" t="e">
        <f t="shared" ref="R424" si="155">IF(R202=0,0,((R$14/(R202*(1-R202))+R$15*((R202-0.5)/(R202*(1-R202))+LN(R202/(1-R202)))+R$16+2*R$17*(R202-0.5)+R$18*((R202-0.5)^2/(R202*(1-R202))+2*(R202-0.5)*LN(R202/(1-R202)))+3*R$19*(R202-0.5)^2+R$20*((R202-0.5)^3/(R202*(1-R202))+3*(R202-0.5)^2*LN(R202/(1-R202)))+4*R$21*(R202-0.5)^3)^-1)*EXP(-(R$13+R$14*LN(R202/(1-R202))+R$15*(R202-0.5)*LN(R202/(1-R202))+R$16*(R202-0.5)+R$17*(R202-0.5)^2+R$18*(R202-0.5)^2*LN(R202/(1-R202))+R$19*(R202-0.5)^3+R$20*(R202-0.5)^3*LN(R202/(1-R202))+R$21*(R202-0.5)^4)))</f>
        <v>#DIV/0!</v>
      </c>
    </row>
    <row r="425" spans="13:18" x14ac:dyDescent="0.3">
      <c r="M425" s="49"/>
      <c r="N425" s="49"/>
      <c r="O425" s="49"/>
      <c r="P425" s="49"/>
      <c r="Q425" s="49"/>
      <c r="R425" s="49" t="e">
        <f t="shared" ref="R425" si="156">IF(R203=0,0,((R$14/(R203*(1-R203))+R$15*((R203-0.5)/(R203*(1-R203))+LN(R203/(1-R203)))+R$16+2*R$17*(R203-0.5)+R$18*((R203-0.5)^2/(R203*(1-R203))+2*(R203-0.5)*LN(R203/(1-R203)))+3*R$19*(R203-0.5)^2+R$20*((R203-0.5)^3/(R203*(1-R203))+3*(R203-0.5)^2*LN(R203/(1-R203)))+4*R$21*(R203-0.5)^3)^-1)*EXP(-(R$13+R$14*LN(R203/(1-R203))+R$15*(R203-0.5)*LN(R203/(1-R203))+R$16*(R203-0.5)+R$17*(R203-0.5)^2+R$18*(R203-0.5)^2*LN(R203/(1-R203))+R$19*(R203-0.5)^3+R$20*(R203-0.5)^3*LN(R203/(1-R203))+R$21*(R203-0.5)^4)))</f>
        <v>#DIV/0!</v>
      </c>
    </row>
    <row r="426" spans="13:18" x14ac:dyDescent="0.3">
      <c r="M426" s="49"/>
      <c r="N426" s="49"/>
      <c r="O426" s="49"/>
      <c r="P426" s="49"/>
      <c r="Q426" s="49"/>
      <c r="R426" s="49" t="e">
        <f t="shared" ref="R426" si="157">IF(R204=0,0,((R$14/(R204*(1-R204))+R$15*((R204-0.5)/(R204*(1-R204))+LN(R204/(1-R204)))+R$16+2*R$17*(R204-0.5)+R$18*((R204-0.5)^2/(R204*(1-R204))+2*(R204-0.5)*LN(R204/(1-R204)))+3*R$19*(R204-0.5)^2+R$20*((R204-0.5)^3/(R204*(1-R204))+3*(R204-0.5)^2*LN(R204/(1-R204)))+4*R$21*(R204-0.5)^3)^-1)*EXP(-(R$13+R$14*LN(R204/(1-R204))+R$15*(R204-0.5)*LN(R204/(1-R204))+R$16*(R204-0.5)+R$17*(R204-0.5)^2+R$18*(R204-0.5)^2*LN(R204/(1-R204))+R$19*(R204-0.5)^3+R$20*(R204-0.5)^3*LN(R204/(1-R204))+R$21*(R204-0.5)^4)))</f>
        <v>#DIV/0!</v>
      </c>
    </row>
    <row r="427" spans="13:18" x14ac:dyDescent="0.3">
      <c r="M427" s="49"/>
      <c r="N427" s="49"/>
      <c r="O427" s="49"/>
      <c r="P427" s="49"/>
      <c r="Q427" s="49"/>
      <c r="R427" s="49" t="e">
        <f t="shared" ref="R427" si="158">IF(R205=0,0,((R$14/(R205*(1-R205))+R$15*((R205-0.5)/(R205*(1-R205))+LN(R205/(1-R205)))+R$16+2*R$17*(R205-0.5)+R$18*((R205-0.5)^2/(R205*(1-R205))+2*(R205-0.5)*LN(R205/(1-R205)))+3*R$19*(R205-0.5)^2+R$20*((R205-0.5)^3/(R205*(1-R205))+3*(R205-0.5)^2*LN(R205/(1-R205)))+4*R$21*(R205-0.5)^3)^-1)*EXP(-(R$13+R$14*LN(R205/(1-R205))+R$15*(R205-0.5)*LN(R205/(1-R205))+R$16*(R205-0.5)+R$17*(R205-0.5)^2+R$18*(R205-0.5)^2*LN(R205/(1-R205))+R$19*(R205-0.5)^3+R$20*(R205-0.5)^3*LN(R205/(1-R205))+R$21*(R205-0.5)^4)))</f>
        <v>#DIV/0!</v>
      </c>
    </row>
    <row r="428" spans="13:18" x14ac:dyDescent="0.3">
      <c r="M428" s="49"/>
      <c r="N428" s="49"/>
      <c r="O428" s="49"/>
      <c r="P428" s="49"/>
      <c r="Q428" s="49"/>
      <c r="R428" s="49" t="e">
        <f t="shared" ref="R428" si="159">IF(R206=0,0,((R$14/(R206*(1-R206))+R$15*((R206-0.5)/(R206*(1-R206))+LN(R206/(1-R206)))+R$16+2*R$17*(R206-0.5)+R$18*((R206-0.5)^2/(R206*(1-R206))+2*(R206-0.5)*LN(R206/(1-R206)))+3*R$19*(R206-0.5)^2+R$20*((R206-0.5)^3/(R206*(1-R206))+3*(R206-0.5)^2*LN(R206/(1-R206)))+4*R$21*(R206-0.5)^3)^-1)*EXP(-(R$13+R$14*LN(R206/(1-R206))+R$15*(R206-0.5)*LN(R206/(1-R206))+R$16*(R206-0.5)+R$17*(R206-0.5)^2+R$18*(R206-0.5)^2*LN(R206/(1-R206))+R$19*(R206-0.5)^3+R$20*(R206-0.5)^3*LN(R206/(1-R206))+R$21*(R206-0.5)^4)))</f>
        <v>#DIV/0!</v>
      </c>
    </row>
    <row r="429" spans="13:18" x14ac:dyDescent="0.3">
      <c r="M429" s="49"/>
      <c r="N429" s="49"/>
      <c r="O429" s="49"/>
      <c r="P429" s="49"/>
      <c r="Q429" s="49"/>
      <c r="R429" s="49" t="e">
        <f t="shared" ref="R429" si="160">IF(R207=0,0,((R$14/(R207*(1-R207))+R$15*((R207-0.5)/(R207*(1-R207))+LN(R207/(1-R207)))+R$16+2*R$17*(R207-0.5)+R$18*((R207-0.5)^2/(R207*(1-R207))+2*(R207-0.5)*LN(R207/(1-R207)))+3*R$19*(R207-0.5)^2+R$20*((R207-0.5)^3/(R207*(1-R207))+3*(R207-0.5)^2*LN(R207/(1-R207)))+4*R$21*(R207-0.5)^3)^-1)*EXP(-(R$13+R$14*LN(R207/(1-R207))+R$15*(R207-0.5)*LN(R207/(1-R207))+R$16*(R207-0.5)+R$17*(R207-0.5)^2+R$18*(R207-0.5)^2*LN(R207/(1-R207))+R$19*(R207-0.5)^3+R$20*(R207-0.5)^3*LN(R207/(1-R207))+R$21*(R207-0.5)^4)))</f>
        <v>#DIV/0!</v>
      </c>
    </row>
    <row r="430" spans="13:18" x14ac:dyDescent="0.3">
      <c r="M430" s="49"/>
      <c r="N430" s="49"/>
      <c r="O430" s="49"/>
      <c r="P430" s="49"/>
      <c r="Q430" s="49"/>
      <c r="R430" s="49" t="e">
        <f t="shared" ref="R430" si="161">IF(R208=0,0,((R$14/(R208*(1-R208))+R$15*((R208-0.5)/(R208*(1-R208))+LN(R208/(1-R208)))+R$16+2*R$17*(R208-0.5)+R$18*((R208-0.5)^2/(R208*(1-R208))+2*(R208-0.5)*LN(R208/(1-R208)))+3*R$19*(R208-0.5)^2+R$20*((R208-0.5)^3/(R208*(1-R208))+3*(R208-0.5)^2*LN(R208/(1-R208)))+4*R$21*(R208-0.5)^3)^-1)*EXP(-(R$13+R$14*LN(R208/(1-R208))+R$15*(R208-0.5)*LN(R208/(1-R208))+R$16*(R208-0.5)+R$17*(R208-0.5)^2+R$18*(R208-0.5)^2*LN(R208/(1-R208))+R$19*(R208-0.5)^3+R$20*(R208-0.5)^3*LN(R208/(1-R208))+R$21*(R208-0.5)^4)))</f>
        <v>#DIV/0!</v>
      </c>
    </row>
    <row r="431" spans="13:18" x14ac:dyDescent="0.3">
      <c r="M431" s="49"/>
      <c r="N431" s="49"/>
      <c r="O431" s="49"/>
      <c r="P431" s="49"/>
      <c r="Q431" s="49"/>
      <c r="R431" s="49" t="e">
        <f t="shared" ref="R431" si="162">IF(R209=0,0,((R$14/(R209*(1-R209))+R$15*((R209-0.5)/(R209*(1-R209))+LN(R209/(1-R209)))+R$16+2*R$17*(R209-0.5)+R$18*((R209-0.5)^2/(R209*(1-R209))+2*(R209-0.5)*LN(R209/(1-R209)))+3*R$19*(R209-0.5)^2+R$20*((R209-0.5)^3/(R209*(1-R209))+3*(R209-0.5)^2*LN(R209/(1-R209)))+4*R$21*(R209-0.5)^3)^-1)*EXP(-(R$13+R$14*LN(R209/(1-R209))+R$15*(R209-0.5)*LN(R209/(1-R209))+R$16*(R209-0.5)+R$17*(R209-0.5)^2+R$18*(R209-0.5)^2*LN(R209/(1-R209))+R$19*(R209-0.5)^3+R$20*(R209-0.5)^3*LN(R209/(1-R209))+R$21*(R209-0.5)^4)))</f>
        <v>#DIV/0!</v>
      </c>
    </row>
    <row r="432" spans="13:18" x14ac:dyDescent="0.3">
      <c r="M432" s="49"/>
      <c r="N432" s="49"/>
      <c r="O432" s="49"/>
      <c r="P432" s="49"/>
      <c r="Q432" s="49"/>
      <c r="R432" s="49" t="e">
        <f t="shared" ref="R432" si="163">IF(R210=0,0,((R$14/(R210*(1-R210))+R$15*((R210-0.5)/(R210*(1-R210))+LN(R210/(1-R210)))+R$16+2*R$17*(R210-0.5)+R$18*((R210-0.5)^2/(R210*(1-R210))+2*(R210-0.5)*LN(R210/(1-R210)))+3*R$19*(R210-0.5)^2+R$20*((R210-0.5)^3/(R210*(1-R210))+3*(R210-0.5)^2*LN(R210/(1-R210)))+4*R$21*(R210-0.5)^3)^-1)*EXP(-(R$13+R$14*LN(R210/(1-R210))+R$15*(R210-0.5)*LN(R210/(1-R210))+R$16*(R210-0.5)+R$17*(R210-0.5)^2+R$18*(R210-0.5)^2*LN(R210/(1-R210))+R$19*(R210-0.5)^3+R$20*(R210-0.5)^3*LN(R210/(1-R210))+R$21*(R210-0.5)^4)))</f>
        <v>#DIV/0!</v>
      </c>
    </row>
    <row r="433" spans="13:18" x14ac:dyDescent="0.3">
      <c r="M433" s="49"/>
      <c r="N433" s="49"/>
      <c r="O433" s="49"/>
      <c r="P433" s="49"/>
      <c r="Q433" s="49"/>
      <c r="R433" s="49" t="e">
        <f t="shared" ref="R433" si="164">IF(R211=0,0,((R$14/(R211*(1-R211))+R$15*((R211-0.5)/(R211*(1-R211))+LN(R211/(1-R211)))+R$16+2*R$17*(R211-0.5)+R$18*((R211-0.5)^2/(R211*(1-R211))+2*(R211-0.5)*LN(R211/(1-R211)))+3*R$19*(R211-0.5)^2+R$20*((R211-0.5)^3/(R211*(1-R211))+3*(R211-0.5)^2*LN(R211/(1-R211)))+4*R$21*(R211-0.5)^3)^-1)*EXP(-(R$13+R$14*LN(R211/(1-R211))+R$15*(R211-0.5)*LN(R211/(1-R211))+R$16*(R211-0.5)+R$17*(R211-0.5)^2+R$18*(R211-0.5)^2*LN(R211/(1-R211))+R$19*(R211-0.5)^3+R$20*(R211-0.5)^3*LN(R211/(1-R211))+R$21*(R211-0.5)^4)))</f>
        <v>#DIV/0!</v>
      </c>
    </row>
    <row r="434" spans="13:18" x14ac:dyDescent="0.3">
      <c r="M434" s="49"/>
      <c r="N434" s="49"/>
      <c r="O434" s="49"/>
      <c r="P434" s="49"/>
      <c r="Q434" s="49"/>
      <c r="R434" s="49" t="e">
        <f t="shared" ref="R434" si="165">IF(R212=0,0,((R$14/(R212*(1-R212))+R$15*((R212-0.5)/(R212*(1-R212))+LN(R212/(1-R212)))+R$16+2*R$17*(R212-0.5)+R$18*((R212-0.5)^2/(R212*(1-R212))+2*(R212-0.5)*LN(R212/(1-R212)))+3*R$19*(R212-0.5)^2+R$20*((R212-0.5)^3/(R212*(1-R212))+3*(R212-0.5)^2*LN(R212/(1-R212)))+4*R$21*(R212-0.5)^3)^-1)*EXP(-(R$13+R$14*LN(R212/(1-R212))+R$15*(R212-0.5)*LN(R212/(1-R212))+R$16*(R212-0.5)+R$17*(R212-0.5)^2+R$18*(R212-0.5)^2*LN(R212/(1-R212))+R$19*(R212-0.5)^3+R$20*(R212-0.5)^3*LN(R212/(1-R212))+R$21*(R212-0.5)^4)))</f>
        <v>#DIV/0!</v>
      </c>
    </row>
    <row r="435" spans="13:18" x14ac:dyDescent="0.3">
      <c r="M435" s="49"/>
      <c r="N435" s="49"/>
      <c r="O435" s="49"/>
      <c r="P435" s="49"/>
      <c r="Q435" s="49"/>
      <c r="R435" s="49" t="e">
        <f t="shared" ref="R435" si="166">IF(R213=0,0,((R$14/(R213*(1-R213))+R$15*((R213-0.5)/(R213*(1-R213))+LN(R213/(1-R213)))+R$16+2*R$17*(R213-0.5)+R$18*((R213-0.5)^2/(R213*(1-R213))+2*(R213-0.5)*LN(R213/(1-R213)))+3*R$19*(R213-0.5)^2+R$20*((R213-0.5)^3/(R213*(1-R213))+3*(R213-0.5)^2*LN(R213/(1-R213)))+4*R$21*(R213-0.5)^3)^-1)*EXP(-(R$13+R$14*LN(R213/(1-R213))+R$15*(R213-0.5)*LN(R213/(1-R213))+R$16*(R213-0.5)+R$17*(R213-0.5)^2+R$18*(R213-0.5)^2*LN(R213/(1-R213))+R$19*(R213-0.5)^3+R$20*(R213-0.5)^3*LN(R213/(1-R213))+R$21*(R213-0.5)^4)))</f>
        <v>#DIV/0!</v>
      </c>
    </row>
    <row r="436" spans="13:18" x14ac:dyDescent="0.3">
      <c r="M436" s="49"/>
      <c r="N436" s="49"/>
      <c r="O436" s="49"/>
      <c r="P436" s="49"/>
      <c r="Q436" s="49"/>
      <c r="R436" s="49" t="e">
        <f t="shared" ref="R436" si="167">IF(R214=0,0,((R$14/(R214*(1-R214))+R$15*((R214-0.5)/(R214*(1-R214))+LN(R214/(1-R214)))+R$16+2*R$17*(R214-0.5)+R$18*((R214-0.5)^2/(R214*(1-R214))+2*(R214-0.5)*LN(R214/(1-R214)))+3*R$19*(R214-0.5)^2+R$20*((R214-0.5)^3/(R214*(1-R214))+3*(R214-0.5)^2*LN(R214/(1-R214)))+4*R$21*(R214-0.5)^3)^-1)*EXP(-(R$13+R$14*LN(R214/(1-R214))+R$15*(R214-0.5)*LN(R214/(1-R214))+R$16*(R214-0.5)+R$17*(R214-0.5)^2+R$18*(R214-0.5)^2*LN(R214/(1-R214))+R$19*(R214-0.5)^3+R$20*(R214-0.5)^3*LN(R214/(1-R214))+R$21*(R214-0.5)^4)))</f>
        <v>#DIV/0!</v>
      </c>
    </row>
    <row r="437" spans="13:18" x14ac:dyDescent="0.3">
      <c r="M437" s="49"/>
      <c r="N437" s="49"/>
      <c r="O437" s="49"/>
      <c r="P437" s="49"/>
      <c r="Q437" s="49"/>
      <c r="R437" s="49" t="e">
        <f t="shared" ref="R437" si="168">IF(R215=0,0,((R$14/(R215*(1-R215))+R$15*((R215-0.5)/(R215*(1-R215))+LN(R215/(1-R215)))+R$16+2*R$17*(R215-0.5)+R$18*((R215-0.5)^2/(R215*(1-R215))+2*(R215-0.5)*LN(R215/(1-R215)))+3*R$19*(R215-0.5)^2+R$20*((R215-0.5)^3/(R215*(1-R215))+3*(R215-0.5)^2*LN(R215/(1-R215)))+4*R$21*(R215-0.5)^3)^-1)*EXP(-(R$13+R$14*LN(R215/(1-R215))+R$15*(R215-0.5)*LN(R215/(1-R215))+R$16*(R215-0.5)+R$17*(R215-0.5)^2+R$18*(R215-0.5)^2*LN(R215/(1-R215))+R$19*(R215-0.5)^3+R$20*(R215-0.5)^3*LN(R215/(1-R215))+R$21*(R215-0.5)^4)))</f>
        <v>#DIV/0!</v>
      </c>
    </row>
    <row r="438" spans="13:18" x14ac:dyDescent="0.3">
      <c r="M438" s="49"/>
      <c r="N438" s="49"/>
      <c r="O438" s="49"/>
      <c r="P438" s="49"/>
      <c r="Q438" s="49"/>
      <c r="R438" s="49" t="e">
        <f t="shared" ref="R438" si="169">IF(R216=0,0,((R$14/(R216*(1-R216))+R$15*((R216-0.5)/(R216*(1-R216))+LN(R216/(1-R216)))+R$16+2*R$17*(R216-0.5)+R$18*((R216-0.5)^2/(R216*(1-R216))+2*(R216-0.5)*LN(R216/(1-R216)))+3*R$19*(R216-0.5)^2+R$20*((R216-0.5)^3/(R216*(1-R216))+3*(R216-0.5)^2*LN(R216/(1-R216)))+4*R$21*(R216-0.5)^3)^-1)*EXP(-(R$13+R$14*LN(R216/(1-R216))+R$15*(R216-0.5)*LN(R216/(1-R216))+R$16*(R216-0.5)+R$17*(R216-0.5)^2+R$18*(R216-0.5)^2*LN(R216/(1-R216))+R$19*(R216-0.5)^3+R$20*(R216-0.5)^3*LN(R216/(1-R216))+R$21*(R216-0.5)^4)))</f>
        <v>#DIV/0!</v>
      </c>
    </row>
    <row r="439" spans="13:18" x14ac:dyDescent="0.3">
      <c r="M439" s="49"/>
      <c r="N439" s="49"/>
      <c r="O439" s="49"/>
      <c r="P439" s="49"/>
      <c r="Q439" s="49"/>
      <c r="R439" s="49" t="e">
        <f t="shared" ref="R439" si="170">IF(R217=0,0,((R$14/(R217*(1-R217))+R$15*((R217-0.5)/(R217*(1-R217))+LN(R217/(1-R217)))+R$16+2*R$17*(R217-0.5)+R$18*((R217-0.5)^2/(R217*(1-R217))+2*(R217-0.5)*LN(R217/(1-R217)))+3*R$19*(R217-0.5)^2+R$20*((R217-0.5)^3/(R217*(1-R217))+3*(R217-0.5)^2*LN(R217/(1-R217)))+4*R$21*(R217-0.5)^3)^-1)*EXP(-(R$13+R$14*LN(R217/(1-R217))+R$15*(R217-0.5)*LN(R217/(1-R217))+R$16*(R217-0.5)+R$17*(R217-0.5)^2+R$18*(R217-0.5)^2*LN(R217/(1-R217))+R$19*(R217-0.5)^3+R$20*(R217-0.5)^3*LN(R217/(1-R217))+R$21*(R217-0.5)^4)))</f>
        <v>#DIV/0!</v>
      </c>
    </row>
    <row r="440" spans="13:18" x14ac:dyDescent="0.3">
      <c r="M440" s="49"/>
      <c r="N440" s="49"/>
      <c r="O440" s="49"/>
      <c r="P440" s="49"/>
      <c r="Q440" s="49"/>
      <c r="R440" s="49" t="e">
        <f t="shared" ref="R440" si="171">IF(R218=0,0,((R$14/(R218*(1-R218))+R$15*((R218-0.5)/(R218*(1-R218))+LN(R218/(1-R218)))+R$16+2*R$17*(R218-0.5)+R$18*((R218-0.5)^2/(R218*(1-R218))+2*(R218-0.5)*LN(R218/(1-R218)))+3*R$19*(R218-0.5)^2+R$20*((R218-0.5)^3/(R218*(1-R218))+3*(R218-0.5)^2*LN(R218/(1-R218)))+4*R$21*(R218-0.5)^3)^-1)*EXP(-(R$13+R$14*LN(R218/(1-R218))+R$15*(R218-0.5)*LN(R218/(1-R218))+R$16*(R218-0.5)+R$17*(R218-0.5)^2+R$18*(R218-0.5)^2*LN(R218/(1-R218))+R$19*(R218-0.5)^3+R$20*(R218-0.5)^3*LN(R218/(1-R218))+R$21*(R218-0.5)^4)))</f>
        <v>#DIV/0!</v>
      </c>
    </row>
    <row r="441" spans="13:18" x14ac:dyDescent="0.3">
      <c r="M441" s="49"/>
      <c r="N441" s="49"/>
      <c r="O441" s="49"/>
      <c r="P441" s="49"/>
      <c r="Q441" s="49"/>
      <c r="R441" s="49" t="e">
        <f t="shared" ref="R441" si="172">IF(R219=0,0,((R$14/(R219*(1-R219))+R$15*((R219-0.5)/(R219*(1-R219))+LN(R219/(1-R219)))+R$16+2*R$17*(R219-0.5)+R$18*((R219-0.5)^2/(R219*(1-R219))+2*(R219-0.5)*LN(R219/(1-R219)))+3*R$19*(R219-0.5)^2+R$20*((R219-0.5)^3/(R219*(1-R219))+3*(R219-0.5)^2*LN(R219/(1-R219)))+4*R$21*(R219-0.5)^3)^-1)*EXP(-(R$13+R$14*LN(R219/(1-R219))+R$15*(R219-0.5)*LN(R219/(1-R219))+R$16*(R219-0.5)+R$17*(R219-0.5)^2+R$18*(R219-0.5)^2*LN(R219/(1-R219))+R$19*(R219-0.5)^3+R$20*(R219-0.5)^3*LN(R219/(1-R219))+R$21*(R219-0.5)^4)))</f>
        <v>#DIV/0!</v>
      </c>
    </row>
    <row r="442" spans="13:18" x14ac:dyDescent="0.3">
      <c r="M442" s="49"/>
      <c r="N442" s="49"/>
      <c r="O442" s="49"/>
      <c r="P442" s="49"/>
      <c r="Q442" s="49"/>
      <c r="R442" s="49" t="e">
        <f t="shared" ref="R442" si="173">IF(R220=0,0,((R$14/(R220*(1-R220))+R$15*((R220-0.5)/(R220*(1-R220))+LN(R220/(1-R220)))+R$16+2*R$17*(R220-0.5)+R$18*((R220-0.5)^2/(R220*(1-R220))+2*(R220-0.5)*LN(R220/(1-R220)))+3*R$19*(R220-0.5)^2+R$20*((R220-0.5)^3/(R220*(1-R220))+3*(R220-0.5)^2*LN(R220/(1-R220)))+4*R$21*(R220-0.5)^3)^-1)*EXP(-(R$13+R$14*LN(R220/(1-R220))+R$15*(R220-0.5)*LN(R220/(1-R220))+R$16*(R220-0.5)+R$17*(R220-0.5)^2+R$18*(R220-0.5)^2*LN(R220/(1-R220))+R$19*(R220-0.5)^3+R$20*(R220-0.5)^3*LN(R220/(1-R220))+R$21*(R220-0.5)^4)))</f>
        <v>#DIV/0!</v>
      </c>
    </row>
    <row r="443" spans="13:18" x14ac:dyDescent="0.3">
      <c r="M443" s="49"/>
      <c r="N443" s="49"/>
      <c r="O443" s="49"/>
      <c r="P443" s="49"/>
      <c r="Q443" s="49"/>
      <c r="R443" s="49" t="e">
        <f t="shared" ref="R443" si="174">IF(R221=0,0,((R$14/(R221*(1-R221))+R$15*((R221-0.5)/(R221*(1-R221))+LN(R221/(1-R221)))+R$16+2*R$17*(R221-0.5)+R$18*((R221-0.5)^2/(R221*(1-R221))+2*(R221-0.5)*LN(R221/(1-R221)))+3*R$19*(R221-0.5)^2+R$20*((R221-0.5)^3/(R221*(1-R221))+3*(R221-0.5)^2*LN(R221/(1-R221)))+4*R$21*(R221-0.5)^3)^-1)*EXP(-(R$13+R$14*LN(R221/(1-R221))+R$15*(R221-0.5)*LN(R221/(1-R221))+R$16*(R221-0.5)+R$17*(R221-0.5)^2+R$18*(R221-0.5)^2*LN(R221/(1-R221))+R$19*(R221-0.5)^3+R$20*(R221-0.5)^3*LN(R221/(1-R221))+R$21*(R221-0.5)^4)))</f>
        <v>#DIV/0!</v>
      </c>
    </row>
    <row r="444" spans="13:18" x14ac:dyDescent="0.3">
      <c r="M444" s="49"/>
      <c r="N444" s="49"/>
      <c r="O444" s="49"/>
      <c r="P444" s="49"/>
      <c r="Q444" s="49"/>
      <c r="R444" s="49" t="e">
        <f t="shared" ref="R444" si="175">IF(R222=0,0,((R$14/(R222*(1-R222))+R$15*((R222-0.5)/(R222*(1-R222))+LN(R222/(1-R222)))+R$16+2*R$17*(R222-0.5)+R$18*((R222-0.5)^2/(R222*(1-R222))+2*(R222-0.5)*LN(R222/(1-R222)))+3*R$19*(R222-0.5)^2+R$20*((R222-0.5)^3/(R222*(1-R222))+3*(R222-0.5)^2*LN(R222/(1-R222)))+4*R$21*(R222-0.5)^3)^-1)*EXP(-(R$13+R$14*LN(R222/(1-R222))+R$15*(R222-0.5)*LN(R222/(1-R222))+R$16*(R222-0.5)+R$17*(R222-0.5)^2+R$18*(R222-0.5)^2*LN(R222/(1-R222))+R$19*(R222-0.5)^3+R$20*(R222-0.5)^3*LN(R222/(1-R222))+R$21*(R222-0.5)^4)))</f>
        <v>#DIV/0!</v>
      </c>
    </row>
    <row r="445" spans="13:18" x14ac:dyDescent="0.3">
      <c r="M445" s="49"/>
      <c r="N445" s="49"/>
      <c r="O445" s="49"/>
      <c r="P445" s="49"/>
      <c r="Q445" s="49"/>
      <c r="R445" s="49" t="e">
        <f t="shared" ref="R445" si="176">IF(R223=0,0,((R$14/(R223*(1-R223))+R$15*((R223-0.5)/(R223*(1-R223))+LN(R223/(1-R223)))+R$16+2*R$17*(R223-0.5)+R$18*((R223-0.5)^2/(R223*(1-R223))+2*(R223-0.5)*LN(R223/(1-R223)))+3*R$19*(R223-0.5)^2+R$20*((R223-0.5)^3/(R223*(1-R223))+3*(R223-0.5)^2*LN(R223/(1-R223)))+4*R$21*(R223-0.5)^3)^-1)*EXP(-(R$13+R$14*LN(R223/(1-R223))+R$15*(R223-0.5)*LN(R223/(1-R223))+R$16*(R223-0.5)+R$17*(R223-0.5)^2+R$18*(R223-0.5)^2*LN(R223/(1-R223))+R$19*(R223-0.5)^3+R$20*(R223-0.5)^3*LN(R223/(1-R223))+R$21*(R223-0.5)^4)))</f>
        <v>#DIV/0!</v>
      </c>
    </row>
    <row r="446" spans="13:18" x14ac:dyDescent="0.3">
      <c r="M446" s="49"/>
      <c r="N446" s="49"/>
      <c r="O446" s="49"/>
      <c r="P446" s="49"/>
      <c r="Q446" s="49"/>
      <c r="R446" s="49" t="e">
        <f t="shared" ref="R446" si="177">IF(R224=0,0,((R$14/(R224*(1-R224))+R$15*((R224-0.5)/(R224*(1-R224))+LN(R224/(1-R224)))+R$16+2*R$17*(R224-0.5)+R$18*((R224-0.5)^2/(R224*(1-R224))+2*(R224-0.5)*LN(R224/(1-R224)))+3*R$19*(R224-0.5)^2+R$20*((R224-0.5)^3/(R224*(1-R224))+3*(R224-0.5)^2*LN(R224/(1-R224)))+4*R$21*(R224-0.5)^3)^-1)*EXP(-(R$13+R$14*LN(R224/(1-R224))+R$15*(R224-0.5)*LN(R224/(1-R224))+R$16*(R224-0.5)+R$17*(R224-0.5)^2+R$18*(R224-0.5)^2*LN(R224/(1-R224))+R$19*(R224-0.5)^3+R$20*(R224-0.5)^3*LN(R224/(1-R224))+R$21*(R224-0.5)^4)))</f>
        <v>#DIV/0!</v>
      </c>
    </row>
    <row r="447" spans="13:18" x14ac:dyDescent="0.3">
      <c r="M447" s="49"/>
      <c r="N447" s="49"/>
      <c r="O447" s="49"/>
      <c r="P447" s="49"/>
      <c r="Q447" s="49"/>
      <c r="R447" s="49" t="e">
        <f t="shared" ref="R447" si="178">IF(R225=0,0,((R$14/(R225*(1-R225))+R$15*((R225-0.5)/(R225*(1-R225))+LN(R225/(1-R225)))+R$16+2*R$17*(R225-0.5)+R$18*((R225-0.5)^2/(R225*(1-R225))+2*(R225-0.5)*LN(R225/(1-R225)))+3*R$19*(R225-0.5)^2+R$20*((R225-0.5)^3/(R225*(1-R225))+3*(R225-0.5)^2*LN(R225/(1-R225)))+4*R$21*(R225-0.5)^3)^-1)*EXP(-(R$13+R$14*LN(R225/(1-R225))+R$15*(R225-0.5)*LN(R225/(1-R225))+R$16*(R225-0.5)+R$17*(R225-0.5)^2+R$18*(R225-0.5)^2*LN(R225/(1-R225))+R$19*(R225-0.5)^3+R$20*(R225-0.5)^3*LN(R225/(1-R225))+R$21*(R225-0.5)^4)))</f>
        <v>#DIV/0!</v>
      </c>
    </row>
    <row r="448" spans="13:18" x14ac:dyDescent="0.3">
      <c r="M448" s="49"/>
      <c r="N448" s="49"/>
      <c r="O448" s="49"/>
      <c r="P448" s="49"/>
      <c r="Q448" s="49"/>
      <c r="R448" s="49" t="e">
        <f t="shared" ref="R448" si="179">IF(R226=0,0,((R$14/(R226*(1-R226))+R$15*((R226-0.5)/(R226*(1-R226))+LN(R226/(1-R226)))+R$16+2*R$17*(R226-0.5)+R$18*((R226-0.5)^2/(R226*(1-R226))+2*(R226-0.5)*LN(R226/(1-R226)))+3*R$19*(R226-0.5)^2+R$20*((R226-0.5)^3/(R226*(1-R226))+3*(R226-0.5)^2*LN(R226/(1-R226)))+4*R$21*(R226-0.5)^3)^-1)*EXP(-(R$13+R$14*LN(R226/(1-R226))+R$15*(R226-0.5)*LN(R226/(1-R226))+R$16*(R226-0.5)+R$17*(R226-0.5)^2+R$18*(R226-0.5)^2*LN(R226/(1-R226))+R$19*(R226-0.5)^3+R$20*(R226-0.5)^3*LN(R226/(1-R226))+R$21*(R226-0.5)^4)))</f>
        <v>#DIV/0!</v>
      </c>
    </row>
    <row r="449" spans="13:18" x14ac:dyDescent="0.3">
      <c r="M449" s="49"/>
      <c r="N449" s="49"/>
      <c r="O449" s="49"/>
      <c r="P449" s="49"/>
      <c r="Q449" s="49"/>
      <c r="R449" s="49" t="e">
        <f t="shared" ref="R449" si="180">IF(R227=0,0,((R$14/(R227*(1-R227))+R$15*((R227-0.5)/(R227*(1-R227))+LN(R227/(1-R227)))+R$16+2*R$17*(R227-0.5)+R$18*((R227-0.5)^2/(R227*(1-R227))+2*(R227-0.5)*LN(R227/(1-R227)))+3*R$19*(R227-0.5)^2+R$20*((R227-0.5)^3/(R227*(1-R227))+3*(R227-0.5)^2*LN(R227/(1-R227)))+4*R$21*(R227-0.5)^3)^-1)*EXP(-(R$13+R$14*LN(R227/(1-R227))+R$15*(R227-0.5)*LN(R227/(1-R227))+R$16*(R227-0.5)+R$17*(R227-0.5)^2+R$18*(R227-0.5)^2*LN(R227/(1-R227))+R$19*(R227-0.5)^3+R$20*(R227-0.5)^3*LN(R227/(1-R227))+R$21*(R227-0.5)^4)))</f>
        <v>#DIV/0!</v>
      </c>
    </row>
    <row r="450" spans="13:18" x14ac:dyDescent="0.3">
      <c r="M450" s="49"/>
      <c r="N450" s="49"/>
      <c r="O450" s="49"/>
      <c r="P450" s="49"/>
      <c r="Q450" s="49"/>
      <c r="R450" s="49" t="e">
        <f t="shared" ref="R450" si="181">IF(R228=0,0,((R$14/(R228*(1-R228))+R$15*((R228-0.5)/(R228*(1-R228))+LN(R228/(1-R228)))+R$16+2*R$17*(R228-0.5)+R$18*((R228-0.5)^2/(R228*(1-R228))+2*(R228-0.5)*LN(R228/(1-R228)))+3*R$19*(R228-0.5)^2+R$20*((R228-0.5)^3/(R228*(1-R228))+3*(R228-0.5)^2*LN(R228/(1-R228)))+4*R$21*(R228-0.5)^3)^-1)*EXP(-(R$13+R$14*LN(R228/(1-R228))+R$15*(R228-0.5)*LN(R228/(1-R228))+R$16*(R228-0.5)+R$17*(R228-0.5)^2+R$18*(R228-0.5)^2*LN(R228/(1-R228))+R$19*(R228-0.5)^3+R$20*(R228-0.5)^3*LN(R228/(1-R228))+R$21*(R228-0.5)^4)))</f>
        <v>#DIV/0!</v>
      </c>
    </row>
    <row r="451" spans="13:18" x14ac:dyDescent="0.3">
      <c r="M451" s="49"/>
      <c r="N451" s="49"/>
      <c r="O451" s="49"/>
      <c r="P451" s="49"/>
      <c r="Q451" s="49"/>
      <c r="R451" s="49" t="e">
        <f t="shared" ref="R451" si="182">IF(R229=0,0,((R$14/(R229*(1-R229))+R$15*((R229-0.5)/(R229*(1-R229))+LN(R229/(1-R229)))+R$16+2*R$17*(R229-0.5)+R$18*((R229-0.5)^2/(R229*(1-R229))+2*(R229-0.5)*LN(R229/(1-R229)))+3*R$19*(R229-0.5)^2+R$20*((R229-0.5)^3/(R229*(1-R229))+3*(R229-0.5)^2*LN(R229/(1-R229)))+4*R$21*(R229-0.5)^3)^-1)*EXP(-(R$13+R$14*LN(R229/(1-R229))+R$15*(R229-0.5)*LN(R229/(1-R229))+R$16*(R229-0.5)+R$17*(R229-0.5)^2+R$18*(R229-0.5)^2*LN(R229/(1-R229))+R$19*(R229-0.5)^3+R$20*(R229-0.5)^3*LN(R229/(1-R229))+R$21*(R229-0.5)^4)))</f>
        <v>#DIV/0!</v>
      </c>
    </row>
    <row r="452" spans="13:18" x14ac:dyDescent="0.3">
      <c r="M452" s="49"/>
      <c r="N452" s="49"/>
      <c r="O452" s="49"/>
      <c r="P452" s="49"/>
      <c r="Q452" s="49"/>
      <c r="R452" s="49" t="e">
        <f t="shared" ref="R452" si="183">IF(R230=0,0,((R$14/(R230*(1-R230))+R$15*((R230-0.5)/(R230*(1-R230))+LN(R230/(1-R230)))+R$16+2*R$17*(R230-0.5)+R$18*((R230-0.5)^2/(R230*(1-R230))+2*(R230-0.5)*LN(R230/(1-R230)))+3*R$19*(R230-0.5)^2+R$20*((R230-0.5)^3/(R230*(1-R230))+3*(R230-0.5)^2*LN(R230/(1-R230)))+4*R$21*(R230-0.5)^3)^-1)*EXP(-(R$13+R$14*LN(R230/(1-R230))+R$15*(R230-0.5)*LN(R230/(1-R230))+R$16*(R230-0.5)+R$17*(R230-0.5)^2+R$18*(R230-0.5)^2*LN(R230/(1-R230))+R$19*(R230-0.5)^3+R$20*(R230-0.5)^3*LN(R230/(1-R230))+R$21*(R230-0.5)^4)))</f>
        <v>#DIV/0!</v>
      </c>
    </row>
    <row r="453" spans="13:18" x14ac:dyDescent="0.3">
      <c r="M453" s="49"/>
      <c r="N453" s="49"/>
      <c r="O453" s="49"/>
      <c r="P453" s="49"/>
      <c r="Q453" s="49"/>
      <c r="R453" s="49" t="e">
        <f t="shared" ref="R453" si="184">IF(R231=0,0,((R$14/(R231*(1-R231))+R$15*((R231-0.5)/(R231*(1-R231))+LN(R231/(1-R231)))+R$16+2*R$17*(R231-0.5)+R$18*((R231-0.5)^2/(R231*(1-R231))+2*(R231-0.5)*LN(R231/(1-R231)))+3*R$19*(R231-0.5)^2+R$20*((R231-0.5)^3/(R231*(1-R231))+3*(R231-0.5)^2*LN(R231/(1-R231)))+4*R$21*(R231-0.5)^3)^-1)*EXP(-(R$13+R$14*LN(R231/(1-R231))+R$15*(R231-0.5)*LN(R231/(1-R231))+R$16*(R231-0.5)+R$17*(R231-0.5)^2+R$18*(R231-0.5)^2*LN(R231/(1-R231))+R$19*(R231-0.5)^3+R$20*(R231-0.5)^3*LN(R231/(1-R231))+R$21*(R231-0.5)^4)))</f>
        <v>#DIV/0!</v>
      </c>
    </row>
    <row r="454" spans="13:18" x14ac:dyDescent="0.3">
      <c r="M454" s="49"/>
      <c r="N454" s="49"/>
      <c r="O454" s="49"/>
      <c r="P454" s="49"/>
      <c r="Q454" s="49"/>
      <c r="R454" s="49" t="e">
        <f t="shared" ref="R454" si="185">IF(R232=0,0,((R$14/(R232*(1-R232))+R$15*((R232-0.5)/(R232*(1-R232))+LN(R232/(1-R232)))+R$16+2*R$17*(R232-0.5)+R$18*((R232-0.5)^2/(R232*(1-R232))+2*(R232-0.5)*LN(R232/(1-R232)))+3*R$19*(R232-0.5)^2+R$20*((R232-0.5)^3/(R232*(1-R232))+3*(R232-0.5)^2*LN(R232/(1-R232)))+4*R$21*(R232-0.5)^3)^-1)*EXP(-(R$13+R$14*LN(R232/(1-R232))+R$15*(R232-0.5)*LN(R232/(1-R232))+R$16*(R232-0.5)+R$17*(R232-0.5)^2+R$18*(R232-0.5)^2*LN(R232/(1-R232))+R$19*(R232-0.5)^3+R$20*(R232-0.5)^3*LN(R232/(1-R232))+R$21*(R232-0.5)^4)))</f>
        <v>#DIV/0!</v>
      </c>
    </row>
    <row r="455" spans="13:18" x14ac:dyDescent="0.3">
      <c r="M455" s="49"/>
      <c r="N455" s="49"/>
      <c r="O455" s="49"/>
      <c r="P455" s="49"/>
      <c r="Q455" s="49"/>
      <c r="R455" s="49" t="e">
        <f t="shared" ref="R455" si="186">IF(R233=0,0,((R$14/(R233*(1-R233))+R$15*((R233-0.5)/(R233*(1-R233))+LN(R233/(1-R233)))+R$16+2*R$17*(R233-0.5)+R$18*((R233-0.5)^2/(R233*(1-R233))+2*(R233-0.5)*LN(R233/(1-R233)))+3*R$19*(R233-0.5)^2+R$20*((R233-0.5)^3/(R233*(1-R233))+3*(R233-0.5)^2*LN(R233/(1-R233)))+4*R$21*(R233-0.5)^3)^-1)*EXP(-(R$13+R$14*LN(R233/(1-R233))+R$15*(R233-0.5)*LN(R233/(1-R233))+R$16*(R233-0.5)+R$17*(R233-0.5)^2+R$18*(R233-0.5)^2*LN(R233/(1-R233))+R$19*(R233-0.5)^3+R$20*(R233-0.5)^3*LN(R233/(1-R233))+R$21*(R233-0.5)^4)))</f>
        <v>#DIV/0!</v>
      </c>
    </row>
    <row r="456" spans="13:18" x14ac:dyDescent="0.3">
      <c r="M456" s="49"/>
      <c r="N456" s="49"/>
      <c r="O456" s="49"/>
      <c r="P456" s="49"/>
      <c r="Q456" s="49"/>
      <c r="R456" s="49" t="e">
        <f t="shared" ref="R456" si="187">IF(R234=0,0,((R$14/(R234*(1-R234))+R$15*((R234-0.5)/(R234*(1-R234))+LN(R234/(1-R234)))+R$16+2*R$17*(R234-0.5)+R$18*((R234-0.5)^2/(R234*(1-R234))+2*(R234-0.5)*LN(R234/(1-R234)))+3*R$19*(R234-0.5)^2+R$20*((R234-0.5)^3/(R234*(1-R234))+3*(R234-0.5)^2*LN(R234/(1-R234)))+4*R$21*(R234-0.5)^3)^-1)*EXP(-(R$13+R$14*LN(R234/(1-R234))+R$15*(R234-0.5)*LN(R234/(1-R234))+R$16*(R234-0.5)+R$17*(R234-0.5)^2+R$18*(R234-0.5)^2*LN(R234/(1-R234))+R$19*(R234-0.5)^3+R$20*(R234-0.5)^3*LN(R234/(1-R234))+R$21*(R234-0.5)^4)))</f>
        <v>#DIV/0!</v>
      </c>
    </row>
    <row r="457" spans="13:18" x14ac:dyDescent="0.3">
      <c r="M457" s="49"/>
      <c r="N457" s="49"/>
      <c r="O457" s="49"/>
      <c r="P457" s="49"/>
      <c r="Q457" s="49"/>
      <c r="R457" s="49" t="e">
        <f t="shared" ref="R457" si="188">IF(R235=0,0,((R$14/(R235*(1-R235))+R$15*((R235-0.5)/(R235*(1-R235))+LN(R235/(1-R235)))+R$16+2*R$17*(R235-0.5)+R$18*((R235-0.5)^2/(R235*(1-R235))+2*(R235-0.5)*LN(R235/(1-R235)))+3*R$19*(R235-0.5)^2+R$20*((R235-0.5)^3/(R235*(1-R235))+3*(R235-0.5)^2*LN(R235/(1-R235)))+4*R$21*(R235-0.5)^3)^-1)*EXP(-(R$13+R$14*LN(R235/(1-R235))+R$15*(R235-0.5)*LN(R235/(1-R235))+R$16*(R235-0.5)+R$17*(R235-0.5)^2+R$18*(R235-0.5)^2*LN(R235/(1-R235))+R$19*(R235-0.5)^3+R$20*(R235-0.5)^3*LN(R235/(1-R235))+R$21*(R235-0.5)^4)))</f>
        <v>#DIV/0!</v>
      </c>
    </row>
    <row r="458" spans="13:18" x14ac:dyDescent="0.3">
      <c r="M458" s="49"/>
      <c r="N458" s="49"/>
      <c r="O458" s="49"/>
      <c r="P458" s="49"/>
      <c r="Q458" s="49"/>
      <c r="R458" s="49" t="e">
        <f t="shared" ref="R458" si="189">IF(R236=0,0,((R$14/(R236*(1-R236))+R$15*((R236-0.5)/(R236*(1-R236))+LN(R236/(1-R236)))+R$16+2*R$17*(R236-0.5)+R$18*((R236-0.5)^2/(R236*(1-R236))+2*(R236-0.5)*LN(R236/(1-R236)))+3*R$19*(R236-0.5)^2+R$20*((R236-0.5)^3/(R236*(1-R236))+3*(R236-0.5)^2*LN(R236/(1-R236)))+4*R$21*(R236-0.5)^3)^-1)*EXP(-(R$13+R$14*LN(R236/(1-R236))+R$15*(R236-0.5)*LN(R236/(1-R236))+R$16*(R236-0.5)+R$17*(R236-0.5)^2+R$18*(R236-0.5)^2*LN(R236/(1-R236))+R$19*(R236-0.5)^3+R$20*(R236-0.5)^3*LN(R236/(1-R236))+R$21*(R236-0.5)^4)))</f>
        <v>#DIV/0!</v>
      </c>
    </row>
    <row r="459" spans="13:18" x14ac:dyDescent="0.3">
      <c r="M459" s="49"/>
      <c r="N459" s="49"/>
      <c r="O459" s="49"/>
      <c r="P459" s="49"/>
      <c r="Q459" s="49"/>
      <c r="R459" s="49" t="e">
        <f t="shared" ref="R459" si="190">IF(R237=0,0,((R$14/(R237*(1-R237))+R$15*((R237-0.5)/(R237*(1-R237))+LN(R237/(1-R237)))+R$16+2*R$17*(R237-0.5)+R$18*((R237-0.5)^2/(R237*(1-R237))+2*(R237-0.5)*LN(R237/(1-R237)))+3*R$19*(R237-0.5)^2+R$20*((R237-0.5)^3/(R237*(1-R237))+3*(R237-0.5)^2*LN(R237/(1-R237)))+4*R$21*(R237-0.5)^3)^-1)*EXP(-(R$13+R$14*LN(R237/(1-R237))+R$15*(R237-0.5)*LN(R237/(1-R237))+R$16*(R237-0.5)+R$17*(R237-0.5)^2+R$18*(R237-0.5)^2*LN(R237/(1-R237))+R$19*(R237-0.5)^3+R$20*(R237-0.5)^3*LN(R237/(1-R237))+R$21*(R237-0.5)^4)))</f>
        <v>#DIV/0!</v>
      </c>
    </row>
    <row r="460" spans="13:18" x14ac:dyDescent="0.3">
      <c r="M460" s="49"/>
      <c r="N460" s="49"/>
      <c r="O460" s="49"/>
      <c r="P460" s="49"/>
      <c r="Q460" s="49"/>
      <c r="R460" s="49" t="e">
        <f t="shared" ref="R460" si="191">IF(R238=0,0,((R$14/(R238*(1-R238))+R$15*((R238-0.5)/(R238*(1-R238))+LN(R238/(1-R238)))+R$16+2*R$17*(R238-0.5)+R$18*((R238-0.5)^2/(R238*(1-R238))+2*(R238-0.5)*LN(R238/(1-R238)))+3*R$19*(R238-0.5)^2+R$20*((R238-0.5)^3/(R238*(1-R238))+3*(R238-0.5)^2*LN(R238/(1-R238)))+4*R$21*(R238-0.5)^3)^-1)*EXP(-(R$13+R$14*LN(R238/(1-R238))+R$15*(R238-0.5)*LN(R238/(1-R238))+R$16*(R238-0.5)+R$17*(R238-0.5)^2+R$18*(R238-0.5)^2*LN(R238/(1-R238))+R$19*(R238-0.5)^3+R$20*(R238-0.5)^3*LN(R238/(1-R238))+R$21*(R238-0.5)^4)))</f>
        <v>#DIV/0!</v>
      </c>
    </row>
    <row r="461" spans="13:18" x14ac:dyDescent="0.3">
      <c r="M461" s="49"/>
      <c r="N461" s="49"/>
      <c r="O461" s="49"/>
      <c r="P461" s="49"/>
      <c r="Q461" s="49"/>
      <c r="R461" s="49" t="e">
        <f t="shared" ref="R461" si="192">IF(R239=0,0,((R$14/(R239*(1-R239))+R$15*((R239-0.5)/(R239*(1-R239))+LN(R239/(1-R239)))+R$16+2*R$17*(R239-0.5)+R$18*((R239-0.5)^2/(R239*(1-R239))+2*(R239-0.5)*LN(R239/(1-R239)))+3*R$19*(R239-0.5)^2+R$20*((R239-0.5)^3/(R239*(1-R239))+3*(R239-0.5)^2*LN(R239/(1-R239)))+4*R$21*(R239-0.5)^3)^-1)*EXP(-(R$13+R$14*LN(R239/(1-R239))+R$15*(R239-0.5)*LN(R239/(1-R239))+R$16*(R239-0.5)+R$17*(R239-0.5)^2+R$18*(R239-0.5)^2*LN(R239/(1-R239))+R$19*(R239-0.5)^3+R$20*(R239-0.5)^3*LN(R239/(1-R239))+R$21*(R239-0.5)^4)))</f>
        <v>#DIV/0!</v>
      </c>
    </row>
    <row r="462" spans="13:18" x14ac:dyDescent="0.3">
      <c r="M462" s="49"/>
      <c r="N462" s="49"/>
      <c r="O462" s="49"/>
      <c r="P462" s="49"/>
      <c r="Q462" s="49"/>
      <c r="R462" s="49" t="e">
        <f t="shared" ref="R462" si="193">IF(R240=0,0,((R$14/(R240*(1-R240))+R$15*((R240-0.5)/(R240*(1-R240))+LN(R240/(1-R240)))+R$16+2*R$17*(R240-0.5)+R$18*((R240-0.5)^2/(R240*(1-R240))+2*(R240-0.5)*LN(R240/(1-R240)))+3*R$19*(R240-0.5)^2+R$20*((R240-0.5)^3/(R240*(1-R240))+3*(R240-0.5)^2*LN(R240/(1-R240)))+4*R$21*(R240-0.5)^3)^-1)*EXP(-(R$13+R$14*LN(R240/(1-R240))+R$15*(R240-0.5)*LN(R240/(1-R240))+R$16*(R240-0.5)+R$17*(R240-0.5)^2+R$18*(R240-0.5)^2*LN(R240/(1-R240))+R$19*(R240-0.5)^3+R$20*(R240-0.5)^3*LN(R240/(1-R240))+R$21*(R240-0.5)^4)))</f>
        <v>#DIV/0!</v>
      </c>
    </row>
    <row r="463" spans="13:18" x14ac:dyDescent="0.3">
      <c r="M463" s="49"/>
      <c r="N463" s="49"/>
      <c r="O463" s="49"/>
      <c r="P463" s="49"/>
      <c r="Q463" s="49"/>
      <c r="R463" s="49" t="e">
        <f t="shared" ref="R463" si="194">IF(R241=0,0,((R$14/(R241*(1-R241))+R$15*((R241-0.5)/(R241*(1-R241))+LN(R241/(1-R241)))+R$16+2*R$17*(R241-0.5)+R$18*((R241-0.5)^2/(R241*(1-R241))+2*(R241-0.5)*LN(R241/(1-R241)))+3*R$19*(R241-0.5)^2+R$20*((R241-0.5)^3/(R241*(1-R241))+3*(R241-0.5)^2*LN(R241/(1-R241)))+4*R$21*(R241-0.5)^3)^-1)*EXP(-(R$13+R$14*LN(R241/(1-R241))+R$15*(R241-0.5)*LN(R241/(1-R241))+R$16*(R241-0.5)+R$17*(R241-0.5)^2+R$18*(R241-0.5)^2*LN(R241/(1-R241))+R$19*(R241-0.5)^3+R$20*(R241-0.5)^3*LN(R241/(1-R241))+R$21*(R241-0.5)^4)))</f>
        <v>#DIV/0!</v>
      </c>
    </row>
    <row r="464" spans="13:18" x14ac:dyDescent="0.3">
      <c r="M464" s="49"/>
      <c r="N464" s="49"/>
      <c r="O464" s="49"/>
      <c r="P464" s="49"/>
      <c r="Q464" s="49"/>
      <c r="R464" s="49" t="e">
        <f t="shared" ref="R464" si="195">IF(R242=0,0,((R$14/(R242*(1-R242))+R$15*((R242-0.5)/(R242*(1-R242))+LN(R242/(1-R242)))+R$16+2*R$17*(R242-0.5)+R$18*((R242-0.5)^2/(R242*(1-R242))+2*(R242-0.5)*LN(R242/(1-R242)))+3*R$19*(R242-0.5)^2+R$20*((R242-0.5)^3/(R242*(1-R242))+3*(R242-0.5)^2*LN(R242/(1-R242)))+4*R$21*(R242-0.5)^3)^-1)*EXP(-(R$13+R$14*LN(R242/(1-R242))+R$15*(R242-0.5)*LN(R242/(1-R242))+R$16*(R242-0.5)+R$17*(R242-0.5)^2+R$18*(R242-0.5)^2*LN(R242/(1-R242))+R$19*(R242-0.5)^3+R$20*(R242-0.5)^3*LN(R242/(1-R242))+R$21*(R242-0.5)^4)))</f>
        <v>#DIV/0!</v>
      </c>
    </row>
    <row r="465" spans="13:18" x14ac:dyDescent="0.3">
      <c r="M465" s="49"/>
      <c r="N465" s="49"/>
      <c r="O465" s="49"/>
      <c r="P465" s="49"/>
      <c r="Q465" s="49"/>
      <c r="R465" s="49" t="e">
        <f t="shared" ref="R465" si="196">IF(R243=0,0,((R$14/(R243*(1-R243))+R$15*((R243-0.5)/(R243*(1-R243))+LN(R243/(1-R243)))+R$16+2*R$17*(R243-0.5)+R$18*((R243-0.5)^2/(R243*(1-R243))+2*(R243-0.5)*LN(R243/(1-R243)))+3*R$19*(R243-0.5)^2+R$20*((R243-0.5)^3/(R243*(1-R243))+3*(R243-0.5)^2*LN(R243/(1-R243)))+4*R$21*(R243-0.5)^3)^-1)*EXP(-(R$13+R$14*LN(R243/(1-R243))+R$15*(R243-0.5)*LN(R243/(1-R243))+R$16*(R243-0.5)+R$17*(R243-0.5)^2+R$18*(R243-0.5)^2*LN(R243/(1-R243))+R$19*(R243-0.5)^3+R$20*(R243-0.5)^3*LN(R243/(1-R243))+R$21*(R243-0.5)^4)))</f>
        <v>#DIV/0!</v>
      </c>
    </row>
    <row r="466" spans="13:18" x14ac:dyDescent="0.3">
      <c r="M466" s="49"/>
      <c r="N466" s="49"/>
      <c r="O466" s="49"/>
      <c r="P466" s="49"/>
      <c r="Q466" s="49"/>
      <c r="R466" s="49" t="e">
        <f t="shared" ref="R466" si="197">IF(R244=0,0,((R$14/(R244*(1-R244))+R$15*((R244-0.5)/(R244*(1-R244))+LN(R244/(1-R244)))+R$16+2*R$17*(R244-0.5)+R$18*((R244-0.5)^2/(R244*(1-R244))+2*(R244-0.5)*LN(R244/(1-R244)))+3*R$19*(R244-0.5)^2+R$20*((R244-0.5)^3/(R244*(1-R244))+3*(R244-0.5)^2*LN(R244/(1-R244)))+4*R$21*(R244-0.5)^3)^-1)*EXP(-(R$13+R$14*LN(R244/(1-R244))+R$15*(R244-0.5)*LN(R244/(1-R244))+R$16*(R244-0.5)+R$17*(R244-0.5)^2+R$18*(R244-0.5)^2*LN(R244/(1-R244))+R$19*(R244-0.5)^3+R$20*(R244-0.5)^3*LN(R244/(1-R244))+R$21*(R244-0.5)^4)))</f>
        <v>#DIV/0!</v>
      </c>
    </row>
    <row r="467" spans="13:18" x14ac:dyDescent="0.3">
      <c r="M467" s="49"/>
      <c r="N467" s="49"/>
      <c r="O467" s="49"/>
      <c r="P467" s="49"/>
      <c r="Q467" s="49"/>
      <c r="R467" s="49" t="e">
        <f t="shared" ref="R467" si="198">IF(R245=0,0,((R$14/(R245*(1-R245))+R$15*((R245-0.5)/(R245*(1-R245))+LN(R245/(1-R245)))+R$16+2*R$17*(R245-0.5)+R$18*((R245-0.5)^2/(R245*(1-R245))+2*(R245-0.5)*LN(R245/(1-R245)))+3*R$19*(R245-0.5)^2+R$20*((R245-0.5)^3/(R245*(1-R245))+3*(R245-0.5)^2*LN(R245/(1-R245)))+4*R$21*(R245-0.5)^3)^-1)*EXP(-(R$13+R$14*LN(R245/(1-R245))+R$15*(R245-0.5)*LN(R245/(1-R245))+R$16*(R245-0.5)+R$17*(R245-0.5)^2+R$18*(R245-0.5)^2*LN(R245/(1-R245))+R$19*(R245-0.5)^3+R$20*(R245-0.5)^3*LN(R245/(1-R245))+R$21*(R245-0.5)^4)))</f>
        <v>#DIV/0!</v>
      </c>
    </row>
    <row r="468" spans="13:18" x14ac:dyDescent="0.3">
      <c r="M468" s="49"/>
      <c r="N468" s="49"/>
      <c r="O468" s="49"/>
      <c r="P468" s="49"/>
      <c r="Q468" s="49"/>
      <c r="R468" s="49" t="e">
        <f t="shared" ref="R468" si="199">IF(R246=0,0,((R$14/(R246*(1-R246))+R$15*((R246-0.5)/(R246*(1-R246))+LN(R246/(1-R246)))+R$16+2*R$17*(R246-0.5)+R$18*((R246-0.5)^2/(R246*(1-R246))+2*(R246-0.5)*LN(R246/(1-R246)))+3*R$19*(R246-0.5)^2+R$20*((R246-0.5)^3/(R246*(1-R246))+3*(R246-0.5)^2*LN(R246/(1-R246)))+4*R$21*(R246-0.5)^3)^-1)*EXP(-(R$13+R$14*LN(R246/(1-R246))+R$15*(R246-0.5)*LN(R246/(1-R246))+R$16*(R246-0.5)+R$17*(R246-0.5)^2+R$18*(R246-0.5)^2*LN(R246/(1-R246))+R$19*(R246-0.5)^3+R$20*(R246-0.5)^3*LN(R246/(1-R246))+R$21*(R246-0.5)^4)))</f>
        <v>#DIV/0!</v>
      </c>
    </row>
    <row r="469" spans="13:18" x14ac:dyDescent="0.3">
      <c r="M469" s="49"/>
      <c r="N469" s="49"/>
      <c r="O469" s="49"/>
      <c r="P469" s="49"/>
      <c r="Q469" s="49"/>
      <c r="R469" s="49" t="e">
        <f t="shared" ref="R469" si="200">IF(R247=0,0,((R$14/(R247*(1-R247))+R$15*((R247-0.5)/(R247*(1-R247))+LN(R247/(1-R247)))+R$16+2*R$17*(R247-0.5)+R$18*((R247-0.5)^2/(R247*(1-R247))+2*(R247-0.5)*LN(R247/(1-R247)))+3*R$19*(R247-0.5)^2+R$20*((R247-0.5)^3/(R247*(1-R247))+3*(R247-0.5)^2*LN(R247/(1-R247)))+4*R$21*(R247-0.5)^3)^-1)*EXP(-(R$13+R$14*LN(R247/(1-R247))+R$15*(R247-0.5)*LN(R247/(1-R247))+R$16*(R247-0.5)+R$17*(R247-0.5)^2+R$18*(R247-0.5)^2*LN(R247/(1-R247))+R$19*(R247-0.5)^3+R$20*(R247-0.5)^3*LN(R247/(1-R247))+R$21*(R247-0.5)^4)))</f>
        <v>#DIV/0!</v>
      </c>
    </row>
    <row r="470" spans="13:18" x14ac:dyDescent="0.3">
      <c r="M470" s="49"/>
      <c r="N470" s="49"/>
      <c r="O470" s="49"/>
      <c r="P470" s="49"/>
      <c r="Q470" s="49"/>
      <c r="R470" s="49" t="e">
        <f t="shared" ref="R470" si="201">IF(R248=0,0,((R$14/(R248*(1-R248))+R$15*((R248-0.5)/(R248*(1-R248))+LN(R248/(1-R248)))+R$16+2*R$17*(R248-0.5)+R$18*((R248-0.5)^2/(R248*(1-R248))+2*(R248-0.5)*LN(R248/(1-R248)))+3*R$19*(R248-0.5)^2+R$20*((R248-0.5)^3/(R248*(1-R248))+3*(R248-0.5)^2*LN(R248/(1-R248)))+4*R$21*(R248-0.5)^3)^-1)*EXP(-(R$13+R$14*LN(R248/(1-R248))+R$15*(R248-0.5)*LN(R248/(1-R248))+R$16*(R248-0.5)+R$17*(R248-0.5)^2+R$18*(R248-0.5)^2*LN(R248/(1-R248))+R$19*(R248-0.5)^3+R$20*(R248-0.5)^3*LN(R248/(1-R248))+R$21*(R248-0.5)^4)))</f>
        <v>#DIV/0!</v>
      </c>
    </row>
    <row r="471" spans="13:18" x14ac:dyDescent="0.3">
      <c r="M471" s="49"/>
      <c r="N471" s="49"/>
      <c r="O471" s="49"/>
      <c r="P471" s="49"/>
      <c r="Q471" s="49"/>
      <c r="R471" s="49" t="e">
        <f t="shared" ref="R471" si="202">IF(R249=0,0,((R$14/(R249*(1-R249))+R$15*((R249-0.5)/(R249*(1-R249))+LN(R249/(1-R249)))+R$16+2*R$17*(R249-0.5)+R$18*((R249-0.5)^2/(R249*(1-R249))+2*(R249-0.5)*LN(R249/(1-R249)))+3*R$19*(R249-0.5)^2+R$20*((R249-0.5)^3/(R249*(1-R249))+3*(R249-0.5)^2*LN(R249/(1-R249)))+4*R$21*(R249-0.5)^3)^-1)*EXP(-(R$13+R$14*LN(R249/(1-R249))+R$15*(R249-0.5)*LN(R249/(1-R249))+R$16*(R249-0.5)+R$17*(R249-0.5)^2+R$18*(R249-0.5)^2*LN(R249/(1-R249))+R$19*(R249-0.5)^3+R$20*(R249-0.5)^3*LN(R249/(1-R249))+R$21*(R249-0.5)^4)))</f>
        <v>#DIV/0!</v>
      </c>
    </row>
    <row r="472" spans="13:18" x14ac:dyDescent="0.3">
      <c r="M472" s="49"/>
      <c r="N472" s="49"/>
      <c r="O472" s="49"/>
      <c r="P472" s="49"/>
      <c r="Q472" s="49"/>
      <c r="R472" s="49" t="e">
        <f t="shared" ref="R472" si="203">IF(R250=0,0,((R$14/(R250*(1-R250))+R$15*((R250-0.5)/(R250*(1-R250))+LN(R250/(1-R250)))+R$16+2*R$17*(R250-0.5)+R$18*((R250-0.5)^2/(R250*(1-R250))+2*(R250-0.5)*LN(R250/(1-R250)))+3*R$19*(R250-0.5)^2+R$20*((R250-0.5)^3/(R250*(1-R250))+3*(R250-0.5)^2*LN(R250/(1-R250)))+4*R$21*(R250-0.5)^3)^-1)*EXP(-(R$13+R$14*LN(R250/(1-R250))+R$15*(R250-0.5)*LN(R250/(1-R250))+R$16*(R250-0.5)+R$17*(R250-0.5)^2+R$18*(R250-0.5)^2*LN(R250/(1-R250))+R$19*(R250-0.5)^3+R$20*(R250-0.5)^3*LN(R250/(1-R250))+R$21*(R250-0.5)^4)))</f>
        <v>#DIV/0!</v>
      </c>
    </row>
    <row r="473" spans="13:18" x14ac:dyDescent="0.3">
      <c r="M473" s="49"/>
      <c r="N473" s="49"/>
      <c r="O473" s="49"/>
      <c r="P473" s="49"/>
      <c r="Q473" s="49"/>
      <c r="R473" s="49" t="e">
        <f t="shared" ref="R473" si="204">IF(R251=0,0,((R$14/(R251*(1-R251))+R$15*((R251-0.5)/(R251*(1-R251))+LN(R251/(1-R251)))+R$16+2*R$17*(R251-0.5)+R$18*((R251-0.5)^2/(R251*(1-R251))+2*(R251-0.5)*LN(R251/(1-R251)))+3*R$19*(R251-0.5)^2+R$20*((R251-0.5)^3/(R251*(1-R251))+3*(R251-0.5)^2*LN(R251/(1-R251)))+4*R$21*(R251-0.5)^3)^-1)*EXP(-(R$13+R$14*LN(R251/(1-R251))+R$15*(R251-0.5)*LN(R251/(1-R251))+R$16*(R251-0.5)+R$17*(R251-0.5)^2+R$18*(R251-0.5)^2*LN(R251/(1-R251))+R$19*(R251-0.5)^3+R$20*(R251-0.5)^3*LN(R251/(1-R251))+R$21*(R251-0.5)^4)))</f>
        <v>#DIV/0!</v>
      </c>
    </row>
    <row r="474" spans="13:18" x14ac:dyDescent="0.3">
      <c r="M474" s="49"/>
      <c r="N474" s="49"/>
      <c r="O474" s="49"/>
      <c r="P474" s="49"/>
      <c r="Q474" s="49"/>
      <c r="R474" s="49" t="e">
        <f t="shared" ref="R474" si="205">IF(R252=0,0,((R$14/(R252*(1-R252))+R$15*((R252-0.5)/(R252*(1-R252))+LN(R252/(1-R252)))+R$16+2*R$17*(R252-0.5)+R$18*((R252-0.5)^2/(R252*(1-R252))+2*(R252-0.5)*LN(R252/(1-R252)))+3*R$19*(R252-0.5)^2+R$20*((R252-0.5)^3/(R252*(1-R252))+3*(R252-0.5)^2*LN(R252/(1-R252)))+4*R$21*(R252-0.5)^3)^-1)*EXP(-(R$13+R$14*LN(R252/(1-R252))+R$15*(R252-0.5)*LN(R252/(1-R252))+R$16*(R252-0.5)+R$17*(R252-0.5)^2+R$18*(R252-0.5)^2*LN(R252/(1-R252))+R$19*(R252-0.5)^3+R$20*(R252-0.5)^3*LN(R252/(1-R252))+R$21*(R252-0.5)^4)))</f>
        <v>#DIV/0!</v>
      </c>
    </row>
    <row r="475" spans="13:18" x14ac:dyDescent="0.3">
      <c r="M475" s="49"/>
      <c r="N475" s="49"/>
      <c r="O475" s="49"/>
      <c r="P475" s="49"/>
      <c r="Q475" s="49"/>
      <c r="R475" s="49" t="e">
        <f t="shared" ref="R475" si="206">IF(R253=0,0,((R$14/(R253*(1-R253))+R$15*((R253-0.5)/(R253*(1-R253))+LN(R253/(1-R253)))+R$16+2*R$17*(R253-0.5)+R$18*((R253-0.5)^2/(R253*(1-R253))+2*(R253-0.5)*LN(R253/(1-R253)))+3*R$19*(R253-0.5)^2+R$20*((R253-0.5)^3/(R253*(1-R253))+3*(R253-0.5)^2*LN(R253/(1-R253)))+4*R$21*(R253-0.5)^3)^-1)*EXP(-(R$13+R$14*LN(R253/(1-R253))+R$15*(R253-0.5)*LN(R253/(1-R253))+R$16*(R253-0.5)+R$17*(R253-0.5)^2+R$18*(R253-0.5)^2*LN(R253/(1-R253))+R$19*(R253-0.5)^3+R$20*(R253-0.5)^3*LN(R253/(1-R253))+R$21*(R253-0.5)^4)))</f>
        <v>#DIV/0!</v>
      </c>
    </row>
    <row r="476" spans="13:18" x14ac:dyDescent="0.3">
      <c r="M476" s="49"/>
      <c r="N476" s="49"/>
      <c r="O476" s="49"/>
      <c r="P476" s="49"/>
      <c r="Q476" s="49"/>
      <c r="R476" s="49" t="e">
        <f t="shared" ref="R476" si="207">IF(R254=0,0,((R$14/(R254*(1-R254))+R$15*((R254-0.5)/(R254*(1-R254))+LN(R254/(1-R254)))+R$16+2*R$17*(R254-0.5)+R$18*((R254-0.5)^2/(R254*(1-R254))+2*(R254-0.5)*LN(R254/(1-R254)))+3*R$19*(R254-0.5)^2+R$20*((R254-0.5)^3/(R254*(1-R254))+3*(R254-0.5)^2*LN(R254/(1-R254)))+4*R$21*(R254-0.5)^3)^-1)*EXP(-(R$13+R$14*LN(R254/(1-R254))+R$15*(R254-0.5)*LN(R254/(1-R254))+R$16*(R254-0.5)+R$17*(R254-0.5)^2+R$18*(R254-0.5)^2*LN(R254/(1-R254))+R$19*(R254-0.5)^3+R$20*(R254-0.5)^3*LN(R254/(1-R254))+R$21*(R254-0.5)^4)))</f>
        <v>#DIV/0!</v>
      </c>
    </row>
    <row r="477" spans="13:18" x14ac:dyDescent="0.3">
      <c r="M477" s="49"/>
      <c r="N477" s="49"/>
      <c r="O477" s="49"/>
      <c r="P477" s="49"/>
      <c r="Q477" s="49"/>
      <c r="R477" s="49" t="e">
        <f t="shared" ref="R477" si="208">IF(R255=0,0,((R$14/(R255*(1-R255))+R$15*((R255-0.5)/(R255*(1-R255))+LN(R255/(1-R255)))+R$16+2*R$17*(R255-0.5)+R$18*((R255-0.5)^2/(R255*(1-R255))+2*(R255-0.5)*LN(R255/(1-R255)))+3*R$19*(R255-0.5)^2+R$20*((R255-0.5)^3/(R255*(1-R255))+3*(R255-0.5)^2*LN(R255/(1-R255)))+4*R$21*(R255-0.5)^3)^-1)*EXP(-(R$13+R$14*LN(R255/(1-R255))+R$15*(R255-0.5)*LN(R255/(1-R255))+R$16*(R255-0.5)+R$17*(R255-0.5)^2+R$18*(R255-0.5)^2*LN(R255/(1-R255))+R$19*(R255-0.5)^3+R$20*(R255-0.5)^3*LN(R255/(1-R255))+R$21*(R255-0.5)^4)))</f>
        <v>#DIV/0!</v>
      </c>
    </row>
    <row r="478" spans="13:18" x14ac:dyDescent="0.3">
      <c r="M478" s="49"/>
      <c r="N478" s="49"/>
      <c r="O478" s="49"/>
      <c r="P478" s="49"/>
      <c r="Q478" s="49"/>
      <c r="R478" s="49" t="e">
        <f t="shared" ref="R478" si="209">IF(R256=0,0,((R$14/(R256*(1-R256))+R$15*((R256-0.5)/(R256*(1-R256))+LN(R256/(1-R256)))+R$16+2*R$17*(R256-0.5)+R$18*((R256-0.5)^2/(R256*(1-R256))+2*(R256-0.5)*LN(R256/(1-R256)))+3*R$19*(R256-0.5)^2+R$20*((R256-0.5)^3/(R256*(1-R256))+3*(R256-0.5)^2*LN(R256/(1-R256)))+4*R$21*(R256-0.5)^3)^-1)*EXP(-(R$13+R$14*LN(R256/(1-R256))+R$15*(R256-0.5)*LN(R256/(1-R256))+R$16*(R256-0.5)+R$17*(R256-0.5)^2+R$18*(R256-0.5)^2*LN(R256/(1-R256))+R$19*(R256-0.5)^3+R$20*(R256-0.5)^3*LN(R256/(1-R256))+R$21*(R256-0.5)^4)))</f>
        <v>#DIV/0!</v>
      </c>
    </row>
    <row r="479" spans="13:18" x14ac:dyDescent="0.3">
      <c r="M479" s="49"/>
      <c r="N479" s="49"/>
      <c r="O479" s="49"/>
      <c r="P479" s="49"/>
      <c r="Q479" s="49"/>
      <c r="R479" s="49" t="e">
        <f t="shared" ref="R479" si="210">IF(R257=0,0,((R$14/(R257*(1-R257))+R$15*((R257-0.5)/(R257*(1-R257))+LN(R257/(1-R257)))+R$16+2*R$17*(R257-0.5)+R$18*((R257-0.5)^2/(R257*(1-R257))+2*(R257-0.5)*LN(R257/(1-R257)))+3*R$19*(R257-0.5)^2+R$20*((R257-0.5)^3/(R257*(1-R257))+3*(R257-0.5)^2*LN(R257/(1-R257)))+4*R$21*(R257-0.5)^3)^-1)*EXP(-(R$13+R$14*LN(R257/(1-R257))+R$15*(R257-0.5)*LN(R257/(1-R257))+R$16*(R257-0.5)+R$17*(R257-0.5)^2+R$18*(R257-0.5)^2*LN(R257/(1-R257))+R$19*(R257-0.5)^3+R$20*(R257-0.5)^3*LN(R257/(1-R257))+R$21*(R257-0.5)^4)))</f>
        <v>#DIV/0!</v>
      </c>
    </row>
    <row r="480" spans="13:18" x14ac:dyDescent="0.3">
      <c r="M480" s="49"/>
      <c r="N480" s="49"/>
      <c r="O480" s="49"/>
      <c r="P480" s="49"/>
      <c r="Q480" s="49"/>
      <c r="R480" s="49" t="e">
        <f t="shared" ref="R480" si="211">IF(R258=0,0,((R$14/(R258*(1-R258))+R$15*((R258-0.5)/(R258*(1-R258))+LN(R258/(1-R258)))+R$16+2*R$17*(R258-0.5)+R$18*((R258-0.5)^2/(R258*(1-R258))+2*(R258-0.5)*LN(R258/(1-R258)))+3*R$19*(R258-0.5)^2+R$20*((R258-0.5)^3/(R258*(1-R258))+3*(R258-0.5)^2*LN(R258/(1-R258)))+4*R$21*(R258-0.5)^3)^-1)*EXP(-(R$13+R$14*LN(R258/(1-R258))+R$15*(R258-0.5)*LN(R258/(1-R258))+R$16*(R258-0.5)+R$17*(R258-0.5)^2+R$18*(R258-0.5)^2*LN(R258/(1-R258))+R$19*(R258-0.5)^3+R$20*(R258-0.5)^3*LN(R258/(1-R258))+R$21*(R258-0.5)^4)))</f>
        <v>#DIV/0!</v>
      </c>
    </row>
    <row r="481" spans="13:18" x14ac:dyDescent="0.3">
      <c r="M481" s="49"/>
      <c r="N481" s="49"/>
      <c r="O481" s="49"/>
      <c r="P481" s="49"/>
      <c r="Q481" s="49"/>
      <c r="R481" s="49" t="e">
        <f t="shared" ref="R481" si="212">IF(R259=0,0,((R$14/(R259*(1-R259))+R$15*((R259-0.5)/(R259*(1-R259))+LN(R259/(1-R259)))+R$16+2*R$17*(R259-0.5)+R$18*((R259-0.5)^2/(R259*(1-R259))+2*(R259-0.5)*LN(R259/(1-R259)))+3*R$19*(R259-0.5)^2+R$20*((R259-0.5)^3/(R259*(1-R259))+3*(R259-0.5)^2*LN(R259/(1-R259)))+4*R$21*(R259-0.5)^3)^-1)*EXP(-(R$13+R$14*LN(R259/(1-R259))+R$15*(R259-0.5)*LN(R259/(1-R259))+R$16*(R259-0.5)+R$17*(R259-0.5)^2+R$18*(R259-0.5)^2*LN(R259/(1-R259))+R$19*(R259-0.5)^3+R$20*(R259-0.5)^3*LN(R259/(1-R259))+R$21*(R259-0.5)^4)))</f>
        <v>#DIV/0!</v>
      </c>
    </row>
    <row r="482" spans="13:18" x14ac:dyDescent="0.3">
      <c r="M482" s="49"/>
      <c r="N482" s="49"/>
      <c r="O482" s="49"/>
      <c r="P482" s="49"/>
      <c r="Q482" s="49"/>
      <c r="R482" s="49" t="e">
        <f t="shared" ref="R482" si="213">IF(R260=0,0,((R$14/(R260*(1-R260))+R$15*((R260-0.5)/(R260*(1-R260))+LN(R260/(1-R260)))+R$16+2*R$17*(R260-0.5)+R$18*((R260-0.5)^2/(R260*(1-R260))+2*(R260-0.5)*LN(R260/(1-R260)))+3*R$19*(R260-0.5)^2+R$20*((R260-0.5)^3/(R260*(1-R260))+3*(R260-0.5)^2*LN(R260/(1-R260)))+4*R$21*(R260-0.5)^3)^-1)*EXP(-(R$13+R$14*LN(R260/(1-R260))+R$15*(R260-0.5)*LN(R260/(1-R260))+R$16*(R260-0.5)+R$17*(R260-0.5)^2+R$18*(R260-0.5)^2*LN(R260/(1-R260))+R$19*(R260-0.5)^3+R$20*(R260-0.5)^3*LN(R260/(1-R260))+R$21*(R260-0.5)^4)))</f>
        <v>#DIV/0!</v>
      </c>
    </row>
    <row r="483" spans="13:18" x14ac:dyDescent="0.3">
      <c r="M483" s="58"/>
      <c r="N483" s="58"/>
      <c r="O483" s="58"/>
      <c r="P483" s="58"/>
      <c r="Q483" s="58"/>
      <c r="R483" s="58" t="e">
        <f t="shared" ref="R483" si="214">IF(R261=0,0,((R$14/(R261*(1-R261))+R$15*((R261-0.5)/(R261*(1-R261))+LN(R261/(1-R261)))+R$16+2*R$17*(R261-0.5)+R$18*((R261-0.5)^2/(R261*(1-R261))+2*(R261-0.5)*LN(R261/(1-R261)))+3*R$19*(R261-0.5)^2+R$20*((R261-0.5)^3/(R261*(1-R261))+3*(R261-0.5)^2*LN(R261/(1-R261)))+4*R$21*(R261-0.5)^3)^-1)*EXP(-(R$13+R$14*LN(R261/(1-R261))+R$15*(R261-0.5)*LN(R261/(1-R261))+R$16*(R261-0.5)+R$17*(R261-0.5)^2+R$18*(R261-0.5)^2*LN(R261/(1-R261))+R$19*(R261-0.5)^3+R$20*(R261-0.5)^3*LN(R261/(1-R261))+R$21*(R261-0.5)^4)))</f>
        <v>#DIV/0!</v>
      </c>
    </row>
    <row r="484" spans="13:18" x14ac:dyDescent="0.3">
      <c r="M484" s="100"/>
      <c r="N484" s="100"/>
      <c r="O484" s="100"/>
      <c r="P484" s="100"/>
      <c r="Q484" s="100"/>
      <c r="R484" s="100"/>
    </row>
    <row r="485" spans="13:18" x14ac:dyDescent="0.3">
      <c r="M485" s="95"/>
      <c r="N485" s="95"/>
      <c r="O485" s="95"/>
      <c r="P485" s="95"/>
      <c r="Q485" s="95"/>
      <c r="R485" s="95"/>
    </row>
    <row r="486" spans="13:18" x14ac:dyDescent="0.3">
      <c r="M486" s="104"/>
      <c r="N486" s="104"/>
      <c r="O486" s="104"/>
      <c r="P486" s="104"/>
      <c r="Q486" s="104"/>
      <c r="R486" s="104" t="s">
        <v>71</v>
      </c>
    </row>
    <row r="487" spans="13:18" x14ac:dyDescent="0.3">
      <c r="M487" s="62"/>
      <c r="N487" s="62"/>
      <c r="O487" s="62"/>
      <c r="P487" s="62"/>
      <c r="Q487" s="62"/>
      <c r="R487" s="62" t="s">
        <v>72</v>
      </c>
    </row>
    <row r="488" spans="13:18" x14ac:dyDescent="0.3">
      <c r="M488" s="105"/>
      <c r="N488" s="105"/>
      <c r="O488" s="105"/>
      <c r="P488" s="105"/>
      <c r="Q488" s="105"/>
      <c r="R488" s="105">
        <v>0</v>
      </c>
    </row>
    <row r="489" spans="13:18" x14ac:dyDescent="0.3">
      <c r="M489" s="98"/>
      <c r="N489" s="98"/>
      <c r="O489" s="98"/>
      <c r="P489" s="98"/>
      <c r="Q489" s="98"/>
      <c r="R489" s="98">
        <v>1E-3</v>
      </c>
    </row>
    <row r="490" spans="13:18" x14ac:dyDescent="0.3">
      <c r="M490" s="98"/>
      <c r="N490" s="98"/>
      <c r="O490" s="98"/>
      <c r="P490" s="98"/>
      <c r="Q490" s="98"/>
      <c r="R490" s="98">
        <v>0.01</v>
      </c>
    </row>
    <row r="491" spans="13:18" x14ac:dyDescent="0.3">
      <c r="M491" s="98"/>
      <c r="N491" s="98"/>
      <c r="O491" s="98"/>
      <c r="P491" s="98"/>
      <c r="Q491" s="98"/>
      <c r="R491" s="98">
        <v>9.9999999999999992E-2</v>
      </c>
    </row>
    <row r="492" spans="13:18" x14ac:dyDescent="0.3">
      <c r="M492" s="98"/>
      <c r="N492" s="98"/>
      <c r="O492" s="98"/>
      <c r="P492" s="98"/>
      <c r="Q492" s="98"/>
      <c r="R492" s="98">
        <v>0.25000000000000006</v>
      </c>
    </row>
    <row r="493" spans="13:18" x14ac:dyDescent="0.3">
      <c r="M493" s="98"/>
      <c r="N493" s="98"/>
      <c r="O493" s="98"/>
      <c r="P493" s="98"/>
      <c r="Q493" s="98"/>
      <c r="R493" s="98">
        <v>0.50000000000000022</v>
      </c>
    </row>
    <row r="494" spans="13:18" x14ac:dyDescent="0.3">
      <c r="M494" s="98"/>
      <c r="N494" s="98"/>
      <c r="O494" s="98"/>
      <c r="P494" s="98"/>
      <c r="Q494" s="98"/>
      <c r="R494" s="98">
        <v>0.75000000000000044</v>
      </c>
    </row>
    <row r="495" spans="13:18" x14ac:dyDescent="0.3">
      <c r="M495" s="98"/>
      <c r="N495" s="98"/>
      <c r="O495" s="98"/>
      <c r="P495" s="98"/>
      <c r="Q495" s="98"/>
      <c r="R495" s="98">
        <v>0.90000000000000058</v>
      </c>
    </row>
    <row r="496" spans="13:18" x14ac:dyDescent="0.3">
      <c r="M496" s="98"/>
      <c r="N496" s="98"/>
      <c r="O496" s="98"/>
      <c r="P496" s="98"/>
      <c r="Q496" s="98"/>
      <c r="R496" s="98">
        <v>0.99000000000000066</v>
      </c>
    </row>
    <row r="497" spans="13:18" x14ac:dyDescent="0.3">
      <c r="M497" s="99"/>
      <c r="N497" s="99"/>
      <c r="O497" s="99"/>
      <c r="P497" s="99"/>
      <c r="Q497" s="99"/>
      <c r="R497" s="99">
        <v>0.999</v>
      </c>
    </row>
    <row r="498" spans="13:18" x14ac:dyDescent="0.3">
      <c r="M498" s="106"/>
      <c r="N498" s="106"/>
      <c r="O498" s="106"/>
      <c r="P498" s="106"/>
      <c r="Q498" s="106"/>
      <c r="R498" s="106"/>
    </row>
    <row r="499" spans="13:18" x14ac:dyDescent="0.3">
      <c r="M499" s="95"/>
      <c r="N499" s="95"/>
      <c r="O499" s="95"/>
      <c r="P499" s="95"/>
      <c r="Q499" s="95"/>
      <c r="R499" s="95"/>
    </row>
    <row r="500" spans="13:18" x14ac:dyDescent="0.3">
      <c r="M500" s="24"/>
      <c r="N500" s="24"/>
      <c r="O500" s="24"/>
      <c r="P500" s="24"/>
      <c r="Q500" s="24"/>
      <c r="R500" s="24"/>
    </row>
    <row r="501" spans="13:18" x14ac:dyDescent="0.3">
      <c r="M501" s="31"/>
      <c r="N501" s="31"/>
      <c r="O501" s="31"/>
      <c r="P501" s="31"/>
      <c r="Q501" s="31"/>
      <c r="R501" s="31" t="s">
        <v>73</v>
      </c>
    </row>
    <row r="502" spans="13:18" x14ac:dyDescent="0.3">
      <c r="M502" s="107"/>
      <c r="N502" s="107"/>
      <c r="O502" s="107"/>
      <c r="P502" s="107"/>
      <c r="Q502" s="107"/>
      <c r="R502" s="107">
        <v>0</v>
      </c>
    </row>
    <row r="503" spans="13:18" x14ac:dyDescent="0.3">
      <c r="M503" s="52"/>
      <c r="N503" s="52"/>
      <c r="O503" s="52"/>
      <c r="P503" s="52"/>
      <c r="Q503" s="52"/>
      <c r="R503" s="52" t="e">
        <f t="array" ref="R503:R511">R2*R5*EXP(((LN(INDEX($N$43:$AN$150,9*LOOKUP((R4/R2)^(_xlfn.NORM.S.INV(R3)/_xlfn.NORM.S.INV(0.9)),$M$26:$M$37,$L$26:$L$37)-8,LOOKUP(R5,$N$42:$AN$42,$N$41:$AN$41)):INDEX($N$43:$AN$150,9*LOOKUP((R4/R2)^(_xlfn.NORM.S.INV(R3)/_xlfn.NORM.S.INV(0.9)),$M$26:$M$37,$L$26:$L$37),LOOKUP(R5,$N$42:$AN$42,$N$41:$AN$41))))*((INDEX($N$42:$AN$42,1,LOOKUP(R5,$N$42:$AN$42,$N$41:$AN$41)+1)-R5)/(INDEX($N$42:$AN$42,1,LOOKUP(R5,$N$42:$AN$42,$N$41:$AN$41)+1)-INDEX($N$42:$AN$42,1,LOOKUP(R5,$N$42:$AN$42,$N$41:$AN$41))))+LN(INDEX($N$43:$AN$150,9*LOOKUP((R4/R2)^(_xlfn.NORM.S.INV(R3)/_xlfn.NORM.S.INV(0.9)),$M$26:$M$37,$L$26:$L$37)-8,LOOKUP(R5,$N$42:$AN$42,$N$41:$AN$41)+1):INDEX($N$43:$AN$150,9*LOOKUP((R4/R2)^(_xlfn.NORM.S.INV(R3)/_xlfn.NORM.S.INV(0.9)),$M$26:$M$37,$L$26:$L$37),LOOKUP(R5,$N$42:$AN$42,$N$41:$AN$41)+1))*(1-((INDEX($N$42:$AN$42,1,LOOKUP(R5,$N$42:$AN$42,$N$41:$AN$41)+1)-R5)/(INDEX($N$42:$AN$42,1,LOOKUP(R5,$N$42:$AN$42,$N$41:$AN$41)+1)-INDEX($N$42:$AN$42,1,LOOKUP(R5,$N$42:$AN$42,$N$41:$AN$41))))))*((INDEX($M$26:$M$37,LOOKUP((R4/R2)^(_xlfn.NORM.S.INV(R3)/_xlfn.NORM.S.INV(0.9)),$M$26:$M$37,$L$26:$L$37)+1,1)-(R4/R2)^(_xlfn.NORM.S.INV(R3)/_xlfn.NORM.S.INV(0.9)))/(INDEX($M$26:$M$37,LOOKUP((R4/R2)^(_xlfn.NORM.S.INV(R3)/_xlfn.NORM.S.INV(0.9)),$M$26:$M$37,$L$26:$L$37)+1,1)-INDEX($M$26:$M$37,LOOKUP((R4/R2)^(_xlfn.NORM.S.INV(R3)/_xlfn.NORM.S.INV(0.9)),$M$26:$M$37,$L$26:$L$37),1)))+(LN(INDEX($N$43:$AN$150,9*LOOKUP((R4/R2)^(_xlfn.NORM.S.INV(R3)/_xlfn.NORM.S.INV(0.9)),$M$26:$M$37,$L$26:$L$37)+1,LOOKUP(R5,$N$42:$AN$42,$N$41:$AN$41)):INDEX($N$43:$AN$150,9*LOOKUP((R4/R2)^(_xlfn.NORM.S.INV(R3)/_xlfn.NORM.S.INV(0.9)),$M$26:$M$37,$L$26:$L$37)+9,LOOKUP(R5,$N$42:$AN$42,$N$41:$AN$41)))*((INDEX($N$42:$AN$42,1,LOOKUP(R5,$N$42:$AN$42,$N$41:$AN$41)+1)-R5)/(INDEX($N$42:$AN$42,1,LOOKUP(R5,$N$42:$AN$42,$N$41:$AN$41)+1)-INDEX($N$42:$AN$42,1,LOOKUP(R5,$N$42:$AN$42,$N$41:$AN$41))))+LN(INDEX($N$43:$AN$150,9*LOOKUP((R4/R2)^(_xlfn.NORM.S.INV(R3)/_xlfn.NORM.S.INV(0.9)),$M$26:$M$37,$L$26:$L$37)+1,LOOKUP(R5,$N$42:$AN$42,$N$41:$AN$41)+1):INDEX($N$43:$AN$150,9*LOOKUP((R4/R2)^(_xlfn.NORM.S.INV(R3)/_xlfn.NORM.S.INV(0.9)),$M$26:$M$37,$L$26:$L$37)+9,LOOKUP(R5,$N$42:$AN$42,$N$41:$AN$41)+1))*(1-((INDEX($N$42:$AN$42,1,LOOKUP(R5,$N$42:$AN$42,$N$41:$AN$41)+1)-R5)/(INDEX($N$42:$AN$42,1,LOOKUP(R5,$N$42:$AN$42,$N$41:$AN$41)+1)-INDEX($N$42:$AN$42,1,LOOKUP(R5,$N$42:$AN$42,$N$41:$AN$41))))))*(1-(INDEX($M$26:$M$37,LOOKUP((R4/R2)^(_xlfn.NORM.S.INV(R3)/_xlfn.NORM.S.INV(0.9)),$M$26:$M$37,$L$26:$L$37)+1,1)-(R4/R2)^(_xlfn.NORM.S.INV(R3)/_xlfn.NORM.S.INV(0.9)))/(INDEX($M$26:$M$37,LOOKUP((R4/R2)^(_xlfn.NORM.S.INV(R3)/_xlfn.NORM.S.INV(0.9)),$M$26:$M$37,$L$26:$L$37)+1,1)-INDEX($M$26:$M$37,LOOKUP((R4/R2)^(_xlfn.NORM.S.INV(R3)/_xlfn.NORM.S.INV(0.9)),$M$26:$M$37,$L$26:$L$37),1))))</f>
        <v>#DIV/0!</v>
      </c>
    </row>
    <row r="504" spans="13:18" x14ac:dyDescent="0.3">
      <c r="M504" s="52"/>
      <c r="N504" s="52"/>
      <c r="O504" s="52"/>
      <c r="P504" s="52"/>
      <c r="Q504" s="52"/>
      <c r="R504" s="52" t="e">
        <v>#DIV/0!</v>
      </c>
    </row>
    <row r="505" spans="13:18" x14ac:dyDescent="0.3">
      <c r="M505" s="52"/>
      <c r="N505" s="52"/>
      <c r="O505" s="52"/>
      <c r="P505" s="52"/>
      <c r="Q505" s="52"/>
      <c r="R505" s="52" t="e">
        <v>#DIV/0!</v>
      </c>
    </row>
    <row r="506" spans="13:18" x14ac:dyDescent="0.3">
      <c r="M506" s="52"/>
      <c r="N506" s="52"/>
      <c r="O506" s="52"/>
      <c r="P506" s="52"/>
      <c r="Q506" s="52"/>
      <c r="R506" s="52" t="e">
        <v>#DIV/0!</v>
      </c>
    </row>
    <row r="507" spans="13:18" x14ac:dyDescent="0.3">
      <c r="M507" s="52"/>
      <c r="N507" s="52"/>
      <c r="O507" s="52"/>
      <c r="P507" s="52"/>
      <c r="Q507" s="52"/>
      <c r="R507" s="52" t="e">
        <v>#DIV/0!</v>
      </c>
    </row>
    <row r="508" spans="13:18" x14ac:dyDescent="0.3">
      <c r="M508" s="52"/>
      <c r="N508" s="52"/>
      <c r="O508" s="52"/>
      <c r="P508" s="52"/>
      <c r="Q508" s="52"/>
      <c r="R508" s="52" t="e">
        <v>#DIV/0!</v>
      </c>
    </row>
    <row r="509" spans="13:18" x14ac:dyDescent="0.3">
      <c r="M509" s="52"/>
      <c r="N509" s="52"/>
      <c r="O509" s="52"/>
      <c r="P509" s="52"/>
      <c r="Q509" s="52"/>
      <c r="R509" s="52" t="e">
        <v>#DIV/0!</v>
      </c>
    </row>
    <row r="510" spans="13:18" x14ac:dyDescent="0.3">
      <c r="M510" s="52"/>
      <c r="N510" s="52"/>
      <c r="O510" s="52"/>
      <c r="P510" s="52"/>
      <c r="Q510" s="52"/>
      <c r="R510" s="52" t="e">
        <v>#DIV/0!</v>
      </c>
    </row>
    <row r="511" spans="13:18" x14ac:dyDescent="0.3">
      <c r="M511" s="55"/>
      <c r="N511" s="55"/>
      <c r="O511" s="55"/>
      <c r="P511" s="55"/>
      <c r="Q511" s="55"/>
      <c r="R511" s="55" t="e">
        <v>#DIV/0!</v>
      </c>
    </row>
    <row r="512" spans="13:18" x14ac:dyDescent="0.3">
      <c r="M512" s="106"/>
      <c r="N512" s="106"/>
      <c r="O512" s="106"/>
      <c r="P512" s="106"/>
      <c r="Q512" s="106"/>
      <c r="R512" s="106"/>
    </row>
    <row r="513" spans="13:18" x14ac:dyDescent="0.3">
      <c r="M513" s="106"/>
      <c r="N513" s="106"/>
      <c r="O513" s="106"/>
      <c r="P513" s="106"/>
      <c r="Q513" s="106"/>
      <c r="R513" s="106"/>
    </row>
    <row r="514" spans="13:18" x14ac:dyDescent="0.3">
      <c r="M514" s="108"/>
      <c r="N514" s="108"/>
      <c r="O514" s="108"/>
      <c r="P514" s="108"/>
      <c r="Q514" s="108"/>
      <c r="R514" s="108" t="s">
        <v>74</v>
      </c>
    </row>
    <row r="515" spans="13:18" x14ac:dyDescent="0.3">
      <c r="M515" s="109"/>
      <c r="N515" s="109"/>
      <c r="O515" s="109"/>
      <c r="P515" s="109"/>
      <c r="Q515" s="109"/>
      <c r="R515" s="109" t="str">
        <f>"sum-of-" &amp; R$5 &amp; "-IID-lognormals cumulative"</f>
        <v>sum-of-0-IID-lognormals cumulative</v>
      </c>
    </row>
    <row r="516" spans="13:18" x14ac:dyDescent="0.3">
      <c r="M516" s="109"/>
      <c r="N516" s="109"/>
      <c r="O516" s="109"/>
      <c r="P516" s="109"/>
      <c r="Q516" s="109"/>
      <c r="R516" s="109" t="str">
        <f>"sum-of-" &amp; R$5 &amp; "-IID-lognormals density"</f>
        <v>sum-of-0-IID-lognormals density</v>
      </c>
    </row>
    <row r="517" spans="13:18" x14ac:dyDescent="0.3">
      <c r="M517" s="106"/>
    </row>
  </sheetData>
  <conditionalFormatting sqref="M155:M261">
    <cfRule type="expression" dxfId="5" priority="6">
      <formula>ISERROR(M155)</formula>
    </cfRule>
  </conditionalFormatting>
  <conditionalFormatting sqref="N155:N261">
    <cfRule type="expression" dxfId="4" priority="5">
      <formula>ISERROR(N155)</formula>
    </cfRule>
  </conditionalFormatting>
  <conditionalFormatting sqref="O155:O261">
    <cfRule type="expression" dxfId="3" priority="4">
      <formula>ISERROR(O155)</formula>
    </cfRule>
  </conditionalFormatting>
  <conditionalFormatting sqref="P155:P261">
    <cfRule type="expression" dxfId="2" priority="3">
      <formula>ISERROR(P155)</formula>
    </cfRule>
  </conditionalFormatting>
  <conditionalFormatting sqref="Q155:Q261">
    <cfRule type="expression" dxfId="1" priority="2">
      <formula>ISERROR(Q155)</formula>
    </cfRule>
  </conditionalFormatting>
  <conditionalFormatting sqref="R155:R261">
    <cfRule type="expression" dxfId="0" priority="1">
      <formula>ISERROR(R155)</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R67"/>
  <sheetViews>
    <sheetView workbookViewId="0"/>
  </sheetViews>
  <sheetFormatPr defaultRowHeight="14.4" x14ac:dyDescent="0.3"/>
  <sheetData>
    <row r="1" spans="1:70" x14ac:dyDescent="0.3">
      <c r="A1" t="s">
        <v>44</v>
      </c>
      <c r="B1">
        <v>-1</v>
      </c>
      <c r="C1">
        <v>0</v>
      </c>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c r="AG1">
        <v>30</v>
      </c>
      <c r="AH1">
        <v>31</v>
      </c>
      <c r="AI1">
        <v>32</v>
      </c>
      <c r="AJ1">
        <v>33</v>
      </c>
      <c r="AK1">
        <v>34</v>
      </c>
      <c r="AL1">
        <v>35</v>
      </c>
      <c r="AM1">
        <v>36</v>
      </c>
      <c r="AN1">
        <v>37</v>
      </c>
      <c r="AO1">
        <v>38</v>
      </c>
      <c r="AP1">
        <v>39</v>
      </c>
      <c r="AQ1">
        <v>40</v>
      </c>
      <c r="AR1">
        <v>41</v>
      </c>
      <c r="AS1">
        <v>42</v>
      </c>
      <c r="AT1">
        <v>43</v>
      </c>
      <c r="AU1">
        <v>44</v>
      </c>
      <c r="AV1">
        <v>45</v>
      </c>
      <c r="AW1">
        <v>46</v>
      </c>
      <c r="AX1">
        <v>47</v>
      </c>
      <c r="AY1">
        <v>48</v>
      </c>
      <c r="AZ1">
        <v>49</v>
      </c>
      <c r="BA1">
        <v>50</v>
      </c>
      <c r="BB1">
        <v>51</v>
      </c>
      <c r="BC1">
        <v>52</v>
      </c>
      <c r="BD1">
        <v>53</v>
      </c>
      <c r="BE1">
        <v>54</v>
      </c>
      <c r="BF1">
        <v>55</v>
      </c>
      <c r="BG1">
        <v>56</v>
      </c>
      <c r="BH1">
        <v>57</v>
      </c>
      <c r="BI1">
        <v>58</v>
      </c>
      <c r="BJ1">
        <v>59</v>
      </c>
      <c r="BK1">
        <v>60</v>
      </c>
      <c r="BL1">
        <v>61</v>
      </c>
      <c r="BM1">
        <v>62</v>
      </c>
      <c r="BN1">
        <v>63</v>
      </c>
      <c r="BO1">
        <v>64</v>
      </c>
      <c r="BR1" t="s">
        <v>44</v>
      </c>
    </row>
    <row r="2" spans="1:70" x14ac:dyDescent="0.3">
      <c r="A2" s="16">
        <f>'Step1-BaselineRisk'!H6</f>
        <v>0.05</v>
      </c>
      <c r="B2">
        <f t="shared" ref="B2:K3" si="0">IF( B$1=-1, 0, POISSON( B$1, $A2, TRUE ))</f>
        <v>0</v>
      </c>
      <c r="C2">
        <f t="shared" si="0"/>
        <v>0.95122942450071402</v>
      </c>
      <c r="D2">
        <f t="shared" si="0"/>
        <v>0.99879089572574964</v>
      </c>
      <c r="E2">
        <f t="shared" si="0"/>
        <v>0.99997993250637562</v>
      </c>
      <c r="F2">
        <f t="shared" si="0"/>
        <v>0.99999974978605266</v>
      </c>
      <c r="G2">
        <f t="shared" si="0"/>
        <v>0.9999999975020486</v>
      </c>
      <c r="H2">
        <f t="shared" si="0"/>
        <v>0.99999999997920863</v>
      </c>
      <c r="I2">
        <f t="shared" si="0"/>
        <v>0.99999999999985167</v>
      </c>
      <c r="J2">
        <f t="shared" si="0"/>
        <v>0.99999999999999911</v>
      </c>
      <c r="K2">
        <f t="shared" si="0"/>
        <v>1</v>
      </c>
      <c r="L2">
        <f t="shared" ref="L2:U3" si="1">IF( L$1=-1, 0, POISSON( L$1, $A2, TRUE ))</f>
        <v>1</v>
      </c>
      <c r="M2">
        <f t="shared" si="1"/>
        <v>1</v>
      </c>
      <c r="N2">
        <f t="shared" si="1"/>
        <v>1</v>
      </c>
      <c r="O2">
        <f t="shared" si="1"/>
        <v>1</v>
      </c>
      <c r="P2">
        <f t="shared" si="1"/>
        <v>1</v>
      </c>
      <c r="Q2">
        <f t="shared" si="1"/>
        <v>1</v>
      </c>
      <c r="R2">
        <f t="shared" si="1"/>
        <v>1</v>
      </c>
      <c r="S2">
        <f t="shared" si="1"/>
        <v>1</v>
      </c>
      <c r="T2">
        <f t="shared" si="1"/>
        <v>1</v>
      </c>
      <c r="U2">
        <f t="shared" si="1"/>
        <v>1</v>
      </c>
      <c r="V2">
        <f t="shared" ref="V2:AE3" si="2">IF( V$1=-1, 0, POISSON( V$1, $A2, TRUE ))</f>
        <v>1</v>
      </c>
      <c r="W2">
        <f t="shared" si="2"/>
        <v>1</v>
      </c>
      <c r="X2">
        <f t="shared" si="2"/>
        <v>1</v>
      </c>
      <c r="Y2">
        <f t="shared" si="2"/>
        <v>1</v>
      </c>
      <c r="Z2">
        <f t="shared" si="2"/>
        <v>1</v>
      </c>
      <c r="AA2">
        <f t="shared" si="2"/>
        <v>1</v>
      </c>
      <c r="AB2">
        <f t="shared" si="2"/>
        <v>1</v>
      </c>
      <c r="AC2">
        <f t="shared" si="2"/>
        <v>1</v>
      </c>
      <c r="AD2">
        <f t="shared" si="2"/>
        <v>1</v>
      </c>
      <c r="AE2">
        <f t="shared" si="2"/>
        <v>1</v>
      </c>
      <c r="AF2">
        <f t="shared" ref="AF2:AO3" si="3">IF( AF$1=-1, 0, POISSON( AF$1, $A2, TRUE ))</f>
        <v>1</v>
      </c>
      <c r="AG2">
        <f t="shared" si="3"/>
        <v>1</v>
      </c>
      <c r="AH2">
        <f t="shared" si="3"/>
        <v>1</v>
      </c>
      <c r="AI2">
        <f t="shared" si="3"/>
        <v>1</v>
      </c>
      <c r="AJ2">
        <f t="shared" si="3"/>
        <v>1</v>
      </c>
      <c r="AK2">
        <f t="shared" si="3"/>
        <v>1</v>
      </c>
      <c r="AL2">
        <f t="shared" si="3"/>
        <v>1</v>
      </c>
      <c r="AM2">
        <f t="shared" si="3"/>
        <v>1</v>
      </c>
      <c r="AN2">
        <f t="shared" si="3"/>
        <v>1</v>
      </c>
      <c r="AO2">
        <f t="shared" si="3"/>
        <v>1</v>
      </c>
      <c r="AP2">
        <f t="shared" ref="AP2:AY3" si="4">IF( AP$1=-1, 0, POISSON( AP$1, $A2, TRUE ))</f>
        <v>1</v>
      </c>
      <c r="AQ2">
        <f t="shared" si="4"/>
        <v>1</v>
      </c>
      <c r="AR2">
        <f t="shared" si="4"/>
        <v>1</v>
      </c>
      <c r="AS2">
        <f t="shared" si="4"/>
        <v>1</v>
      </c>
      <c r="AT2">
        <f t="shared" si="4"/>
        <v>1</v>
      </c>
      <c r="AU2">
        <f t="shared" si="4"/>
        <v>1</v>
      </c>
      <c r="AV2">
        <f t="shared" si="4"/>
        <v>1</v>
      </c>
      <c r="AW2">
        <f t="shared" si="4"/>
        <v>1</v>
      </c>
      <c r="AX2">
        <f t="shared" si="4"/>
        <v>1</v>
      </c>
      <c r="AY2">
        <f t="shared" si="4"/>
        <v>1</v>
      </c>
      <c r="AZ2">
        <f t="shared" ref="AZ2:BI3" si="5">IF( AZ$1=-1, 0, POISSON( AZ$1, $A2, TRUE ))</f>
        <v>1</v>
      </c>
      <c r="BA2">
        <f t="shared" si="5"/>
        <v>1</v>
      </c>
      <c r="BB2">
        <f t="shared" si="5"/>
        <v>1</v>
      </c>
      <c r="BC2">
        <f t="shared" si="5"/>
        <v>1</v>
      </c>
      <c r="BD2">
        <f t="shared" si="5"/>
        <v>1</v>
      </c>
      <c r="BE2">
        <f t="shared" si="5"/>
        <v>1</v>
      </c>
      <c r="BF2">
        <f t="shared" si="5"/>
        <v>1</v>
      </c>
      <c r="BG2">
        <f t="shared" si="5"/>
        <v>1</v>
      </c>
      <c r="BH2">
        <f t="shared" si="5"/>
        <v>1</v>
      </c>
      <c r="BI2">
        <f t="shared" si="5"/>
        <v>1</v>
      </c>
      <c r="BJ2">
        <f t="shared" ref="BJ2:BO3" si="6">IF( BJ$1=-1, 0, POISSON( BJ$1, $A2, TRUE ))</f>
        <v>1</v>
      </c>
      <c r="BK2">
        <f t="shared" si="6"/>
        <v>1</v>
      </c>
      <c r="BL2">
        <f t="shared" si="6"/>
        <v>1</v>
      </c>
      <c r="BM2">
        <f t="shared" si="6"/>
        <v>1</v>
      </c>
      <c r="BN2">
        <f t="shared" si="6"/>
        <v>1</v>
      </c>
      <c r="BO2">
        <f t="shared" si="6"/>
        <v>1</v>
      </c>
      <c r="BR2">
        <v>-1</v>
      </c>
    </row>
    <row r="3" spans="1:70" x14ac:dyDescent="0.3">
      <c r="A3">
        <f>Stats!Y44</f>
        <v>0</v>
      </c>
      <c r="B3">
        <f t="shared" si="0"/>
        <v>0</v>
      </c>
      <c r="C3">
        <f t="shared" si="0"/>
        <v>1</v>
      </c>
      <c r="D3">
        <f t="shared" si="0"/>
        <v>1</v>
      </c>
      <c r="E3">
        <f t="shared" si="0"/>
        <v>1</v>
      </c>
      <c r="F3">
        <f t="shared" si="0"/>
        <v>1</v>
      </c>
      <c r="G3">
        <f t="shared" si="0"/>
        <v>1</v>
      </c>
      <c r="H3">
        <f t="shared" si="0"/>
        <v>1</v>
      </c>
      <c r="I3">
        <f t="shared" si="0"/>
        <v>1</v>
      </c>
      <c r="J3">
        <f t="shared" si="0"/>
        <v>1</v>
      </c>
      <c r="K3">
        <f t="shared" si="0"/>
        <v>1</v>
      </c>
      <c r="L3">
        <f t="shared" si="1"/>
        <v>1</v>
      </c>
      <c r="M3">
        <f t="shared" si="1"/>
        <v>1</v>
      </c>
      <c r="N3">
        <f t="shared" si="1"/>
        <v>1</v>
      </c>
      <c r="O3">
        <f t="shared" si="1"/>
        <v>1</v>
      </c>
      <c r="P3">
        <f t="shared" si="1"/>
        <v>1</v>
      </c>
      <c r="Q3">
        <f t="shared" si="1"/>
        <v>1</v>
      </c>
      <c r="R3">
        <f t="shared" si="1"/>
        <v>1</v>
      </c>
      <c r="S3">
        <f t="shared" si="1"/>
        <v>1</v>
      </c>
      <c r="T3">
        <f t="shared" si="1"/>
        <v>1</v>
      </c>
      <c r="U3">
        <f t="shared" si="1"/>
        <v>1</v>
      </c>
      <c r="V3">
        <f t="shared" si="2"/>
        <v>1</v>
      </c>
      <c r="W3">
        <f t="shared" si="2"/>
        <v>1</v>
      </c>
      <c r="X3">
        <f t="shared" si="2"/>
        <v>1</v>
      </c>
      <c r="Y3">
        <f t="shared" si="2"/>
        <v>1</v>
      </c>
      <c r="Z3">
        <f t="shared" si="2"/>
        <v>1</v>
      </c>
      <c r="AA3">
        <f t="shared" si="2"/>
        <v>1</v>
      </c>
      <c r="AB3">
        <f t="shared" si="2"/>
        <v>1</v>
      </c>
      <c r="AC3">
        <f t="shared" si="2"/>
        <v>1</v>
      </c>
      <c r="AD3">
        <f t="shared" si="2"/>
        <v>1</v>
      </c>
      <c r="AE3">
        <f t="shared" si="2"/>
        <v>1</v>
      </c>
      <c r="AF3">
        <f t="shared" si="3"/>
        <v>1</v>
      </c>
      <c r="AG3">
        <f t="shared" si="3"/>
        <v>1</v>
      </c>
      <c r="AH3">
        <f t="shared" si="3"/>
        <v>1</v>
      </c>
      <c r="AI3">
        <f t="shared" si="3"/>
        <v>1</v>
      </c>
      <c r="AJ3">
        <f t="shared" si="3"/>
        <v>1</v>
      </c>
      <c r="AK3">
        <f t="shared" si="3"/>
        <v>1</v>
      </c>
      <c r="AL3">
        <f t="shared" si="3"/>
        <v>1</v>
      </c>
      <c r="AM3">
        <f t="shared" si="3"/>
        <v>1</v>
      </c>
      <c r="AN3">
        <f t="shared" si="3"/>
        <v>1</v>
      </c>
      <c r="AO3">
        <f t="shared" si="3"/>
        <v>1</v>
      </c>
      <c r="AP3">
        <f t="shared" si="4"/>
        <v>1</v>
      </c>
      <c r="AQ3">
        <f t="shared" si="4"/>
        <v>1</v>
      </c>
      <c r="AR3">
        <f t="shared" si="4"/>
        <v>1</v>
      </c>
      <c r="AS3">
        <f t="shared" si="4"/>
        <v>1</v>
      </c>
      <c r="AT3">
        <f t="shared" si="4"/>
        <v>1</v>
      </c>
      <c r="AU3">
        <f t="shared" si="4"/>
        <v>1</v>
      </c>
      <c r="AV3">
        <f t="shared" si="4"/>
        <v>1</v>
      </c>
      <c r="AW3">
        <f t="shared" si="4"/>
        <v>1</v>
      </c>
      <c r="AX3">
        <f t="shared" si="4"/>
        <v>1</v>
      </c>
      <c r="AY3">
        <f t="shared" si="4"/>
        <v>1</v>
      </c>
      <c r="AZ3">
        <f t="shared" si="5"/>
        <v>1</v>
      </c>
      <c r="BA3">
        <f t="shared" si="5"/>
        <v>1</v>
      </c>
      <c r="BB3">
        <f t="shared" si="5"/>
        <v>1</v>
      </c>
      <c r="BC3">
        <f t="shared" si="5"/>
        <v>1</v>
      </c>
      <c r="BD3">
        <f t="shared" si="5"/>
        <v>1</v>
      </c>
      <c r="BE3">
        <f t="shared" si="5"/>
        <v>1</v>
      </c>
      <c r="BF3">
        <f t="shared" si="5"/>
        <v>1</v>
      </c>
      <c r="BG3">
        <f t="shared" si="5"/>
        <v>1</v>
      </c>
      <c r="BH3">
        <f t="shared" si="5"/>
        <v>1</v>
      </c>
      <c r="BI3">
        <f t="shared" si="5"/>
        <v>1</v>
      </c>
      <c r="BJ3">
        <f t="shared" si="6"/>
        <v>1</v>
      </c>
      <c r="BK3">
        <f t="shared" si="6"/>
        <v>1</v>
      </c>
      <c r="BL3">
        <f t="shared" si="6"/>
        <v>1</v>
      </c>
      <c r="BM3">
        <f t="shared" si="6"/>
        <v>1</v>
      </c>
      <c r="BN3">
        <f t="shared" si="6"/>
        <v>1</v>
      </c>
      <c r="BO3">
        <f t="shared" si="6"/>
        <v>1</v>
      </c>
      <c r="BR3">
        <v>0</v>
      </c>
    </row>
    <row r="4" spans="1:70" x14ac:dyDescent="0.3">
      <c r="A4" s="16">
        <f>'Step1-BaselineRisk'!H6</f>
        <v>0.05</v>
      </c>
      <c r="B4">
        <f t="shared" ref="B4:K5" si="7">IF( B$1=-1, 0, POISSON( B$1, $A4, TRUE ))</f>
        <v>0</v>
      </c>
      <c r="C4">
        <f t="shared" si="7"/>
        <v>0.95122942450071402</v>
      </c>
      <c r="D4">
        <f t="shared" si="7"/>
        <v>0.99879089572574964</v>
      </c>
      <c r="E4">
        <f t="shared" si="7"/>
        <v>0.99997993250637562</v>
      </c>
      <c r="F4">
        <f t="shared" si="7"/>
        <v>0.99999974978605266</v>
      </c>
      <c r="G4">
        <f t="shared" si="7"/>
        <v>0.9999999975020486</v>
      </c>
      <c r="H4">
        <f t="shared" si="7"/>
        <v>0.99999999997920863</v>
      </c>
      <c r="I4">
        <f t="shared" si="7"/>
        <v>0.99999999999985167</v>
      </c>
      <c r="J4">
        <f t="shared" si="7"/>
        <v>0.99999999999999911</v>
      </c>
      <c r="K4">
        <f t="shared" si="7"/>
        <v>1</v>
      </c>
      <c r="L4">
        <f t="shared" ref="L4:U5" si="8">IF( L$1=-1, 0, POISSON( L$1, $A4, TRUE ))</f>
        <v>1</v>
      </c>
      <c r="M4">
        <f t="shared" si="8"/>
        <v>1</v>
      </c>
      <c r="N4">
        <f t="shared" si="8"/>
        <v>1</v>
      </c>
      <c r="O4">
        <f t="shared" si="8"/>
        <v>1</v>
      </c>
      <c r="P4">
        <f t="shared" si="8"/>
        <v>1</v>
      </c>
      <c r="Q4">
        <f t="shared" si="8"/>
        <v>1</v>
      </c>
      <c r="R4">
        <f t="shared" si="8"/>
        <v>1</v>
      </c>
      <c r="S4">
        <f t="shared" si="8"/>
        <v>1</v>
      </c>
      <c r="T4">
        <f t="shared" si="8"/>
        <v>1</v>
      </c>
      <c r="U4">
        <f t="shared" si="8"/>
        <v>1</v>
      </c>
      <c r="V4">
        <f t="shared" ref="V4:AE5" si="9">IF( V$1=-1, 0, POISSON( V$1, $A4, TRUE ))</f>
        <v>1</v>
      </c>
      <c r="W4">
        <f t="shared" si="9"/>
        <v>1</v>
      </c>
      <c r="X4">
        <f t="shared" si="9"/>
        <v>1</v>
      </c>
      <c r="Y4">
        <f t="shared" si="9"/>
        <v>1</v>
      </c>
      <c r="Z4">
        <f t="shared" si="9"/>
        <v>1</v>
      </c>
      <c r="AA4">
        <f t="shared" si="9"/>
        <v>1</v>
      </c>
      <c r="AB4">
        <f t="shared" si="9"/>
        <v>1</v>
      </c>
      <c r="AC4">
        <f t="shared" si="9"/>
        <v>1</v>
      </c>
      <c r="AD4">
        <f t="shared" si="9"/>
        <v>1</v>
      </c>
      <c r="AE4">
        <f t="shared" si="9"/>
        <v>1</v>
      </c>
      <c r="AF4">
        <f t="shared" ref="AF4:AO5" si="10">IF( AF$1=-1, 0, POISSON( AF$1, $A4, TRUE ))</f>
        <v>1</v>
      </c>
      <c r="AG4">
        <f t="shared" si="10"/>
        <v>1</v>
      </c>
      <c r="AH4">
        <f t="shared" si="10"/>
        <v>1</v>
      </c>
      <c r="AI4">
        <f t="shared" si="10"/>
        <v>1</v>
      </c>
      <c r="AJ4">
        <f t="shared" si="10"/>
        <v>1</v>
      </c>
      <c r="AK4">
        <f t="shared" si="10"/>
        <v>1</v>
      </c>
      <c r="AL4">
        <f t="shared" si="10"/>
        <v>1</v>
      </c>
      <c r="AM4">
        <f t="shared" si="10"/>
        <v>1</v>
      </c>
      <c r="AN4">
        <f t="shared" si="10"/>
        <v>1</v>
      </c>
      <c r="AO4">
        <f t="shared" si="10"/>
        <v>1</v>
      </c>
      <c r="AP4">
        <f t="shared" ref="AP4:AY5" si="11">IF( AP$1=-1, 0, POISSON( AP$1, $A4, TRUE ))</f>
        <v>1</v>
      </c>
      <c r="AQ4">
        <f t="shared" si="11"/>
        <v>1</v>
      </c>
      <c r="AR4">
        <f t="shared" si="11"/>
        <v>1</v>
      </c>
      <c r="AS4">
        <f t="shared" si="11"/>
        <v>1</v>
      </c>
      <c r="AT4">
        <f t="shared" si="11"/>
        <v>1</v>
      </c>
      <c r="AU4">
        <f t="shared" si="11"/>
        <v>1</v>
      </c>
      <c r="AV4">
        <f t="shared" si="11"/>
        <v>1</v>
      </c>
      <c r="AW4">
        <f t="shared" si="11"/>
        <v>1</v>
      </c>
      <c r="AX4">
        <f t="shared" si="11"/>
        <v>1</v>
      </c>
      <c r="AY4">
        <f t="shared" si="11"/>
        <v>1</v>
      </c>
      <c r="AZ4">
        <f t="shared" ref="AZ4:BI5" si="12">IF( AZ$1=-1, 0, POISSON( AZ$1, $A4, TRUE ))</f>
        <v>1</v>
      </c>
      <c r="BA4">
        <f t="shared" si="12"/>
        <v>1</v>
      </c>
      <c r="BB4">
        <f t="shared" si="12"/>
        <v>1</v>
      </c>
      <c r="BC4">
        <f t="shared" si="12"/>
        <v>1</v>
      </c>
      <c r="BD4">
        <f t="shared" si="12"/>
        <v>1</v>
      </c>
      <c r="BE4">
        <f t="shared" si="12"/>
        <v>1</v>
      </c>
      <c r="BF4">
        <f t="shared" si="12"/>
        <v>1</v>
      </c>
      <c r="BG4">
        <f t="shared" si="12"/>
        <v>1</v>
      </c>
      <c r="BH4">
        <f t="shared" si="12"/>
        <v>1</v>
      </c>
      <c r="BI4">
        <f t="shared" si="12"/>
        <v>1</v>
      </c>
      <c r="BJ4">
        <f t="shared" ref="BJ4:BO5" si="13">IF( BJ$1=-1, 0, POISSON( BJ$1, $A4, TRUE ))</f>
        <v>1</v>
      </c>
      <c r="BK4">
        <f t="shared" si="13"/>
        <v>1</v>
      </c>
      <c r="BL4">
        <f t="shared" si="13"/>
        <v>1</v>
      </c>
      <c r="BM4">
        <f t="shared" si="13"/>
        <v>1</v>
      </c>
      <c r="BN4">
        <f t="shared" si="13"/>
        <v>1</v>
      </c>
      <c r="BO4">
        <f t="shared" si="13"/>
        <v>1</v>
      </c>
      <c r="BR4">
        <v>1</v>
      </c>
    </row>
    <row r="5" spans="1:70" x14ac:dyDescent="0.3">
      <c r="A5">
        <f>Stats!K11</f>
        <v>2.5000000000000001E-2</v>
      </c>
      <c r="B5">
        <f t="shared" si="7"/>
        <v>0</v>
      </c>
      <c r="C5">
        <f t="shared" si="7"/>
        <v>0.97530991202833262</v>
      </c>
      <c r="D5">
        <f t="shared" si="7"/>
        <v>0.99969265982904099</v>
      </c>
      <c r="E5">
        <f t="shared" si="7"/>
        <v>0.99999744417654979</v>
      </c>
      <c r="F5">
        <f t="shared" si="7"/>
        <v>0.99999998404611246</v>
      </c>
      <c r="G5">
        <f t="shared" si="7"/>
        <v>0.9999999999202972</v>
      </c>
      <c r="H5">
        <f t="shared" si="7"/>
        <v>0.99999999999966804</v>
      </c>
      <c r="I5">
        <f t="shared" si="7"/>
        <v>0.99999999999999889</v>
      </c>
      <c r="J5">
        <f t="shared" si="7"/>
        <v>1</v>
      </c>
      <c r="K5">
        <f t="shared" si="7"/>
        <v>1</v>
      </c>
      <c r="L5">
        <f t="shared" si="8"/>
        <v>1</v>
      </c>
      <c r="M5">
        <f t="shared" si="8"/>
        <v>1</v>
      </c>
      <c r="N5">
        <f t="shared" si="8"/>
        <v>1</v>
      </c>
      <c r="O5">
        <f t="shared" si="8"/>
        <v>1</v>
      </c>
      <c r="P5">
        <f t="shared" si="8"/>
        <v>1</v>
      </c>
      <c r="Q5">
        <f t="shared" si="8"/>
        <v>1</v>
      </c>
      <c r="R5">
        <f t="shared" si="8"/>
        <v>1</v>
      </c>
      <c r="S5">
        <f t="shared" si="8"/>
        <v>1</v>
      </c>
      <c r="T5">
        <f t="shared" si="8"/>
        <v>1</v>
      </c>
      <c r="U5">
        <f t="shared" si="8"/>
        <v>1</v>
      </c>
      <c r="V5">
        <f t="shared" si="9"/>
        <v>1</v>
      </c>
      <c r="W5">
        <f t="shared" si="9"/>
        <v>1</v>
      </c>
      <c r="X5">
        <f t="shared" si="9"/>
        <v>1</v>
      </c>
      <c r="Y5">
        <f t="shared" si="9"/>
        <v>1</v>
      </c>
      <c r="Z5">
        <f t="shared" si="9"/>
        <v>1</v>
      </c>
      <c r="AA5">
        <f t="shared" si="9"/>
        <v>1</v>
      </c>
      <c r="AB5">
        <f t="shared" si="9"/>
        <v>1</v>
      </c>
      <c r="AC5">
        <f t="shared" si="9"/>
        <v>1</v>
      </c>
      <c r="AD5">
        <f t="shared" si="9"/>
        <v>1</v>
      </c>
      <c r="AE5">
        <f t="shared" si="9"/>
        <v>1</v>
      </c>
      <c r="AF5">
        <f t="shared" si="10"/>
        <v>1</v>
      </c>
      <c r="AG5">
        <f t="shared" si="10"/>
        <v>1</v>
      </c>
      <c r="AH5">
        <f t="shared" si="10"/>
        <v>1</v>
      </c>
      <c r="AI5">
        <f t="shared" si="10"/>
        <v>1</v>
      </c>
      <c r="AJ5">
        <f t="shared" si="10"/>
        <v>1</v>
      </c>
      <c r="AK5">
        <f t="shared" si="10"/>
        <v>1</v>
      </c>
      <c r="AL5">
        <f t="shared" si="10"/>
        <v>1</v>
      </c>
      <c r="AM5">
        <f t="shared" si="10"/>
        <v>1</v>
      </c>
      <c r="AN5">
        <f t="shared" si="10"/>
        <v>1</v>
      </c>
      <c r="AO5">
        <f t="shared" si="10"/>
        <v>1</v>
      </c>
      <c r="AP5">
        <f t="shared" si="11"/>
        <v>1</v>
      </c>
      <c r="AQ5">
        <f t="shared" si="11"/>
        <v>1</v>
      </c>
      <c r="AR5">
        <f t="shared" si="11"/>
        <v>1</v>
      </c>
      <c r="AS5">
        <f t="shared" si="11"/>
        <v>1</v>
      </c>
      <c r="AT5">
        <f t="shared" si="11"/>
        <v>1</v>
      </c>
      <c r="AU5">
        <f t="shared" si="11"/>
        <v>1</v>
      </c>
      <c r="AV5">
        <f t="shared" si="11"/>
        <v>1</v>
      </c>
      <c r="AW5">
        <f t="shared" si="11"/>
        <v>1</v>
      </c>
      <c r="AX5">
        <f t="shared" si="11"/>
        <v>1</v>
      </c>
      <c r="AY5">
        <f t="shared" si="11"/>
        <v>1</v>
      </c>
      <c r="AZ5">
        <f t="shared" si="12"/>
        <v>1</v>
      </c>
      <c r="BA5">
        <f t="shared" si="12"/>
        <v>1</v>
      </c>
      <c r="BB5">
        <f t="shared" si="12"/>
        <v>1</v>
      </c>
      <c r="BC5">
        <f t="shared" si="12"/>
        <v>1</v>
      </c>
      <c r="BD5">
        <f t="shared" si="12"/>
        <v>1</v>
      </c>
      <c r="BE5">
        <f t="shared" si="12"/>
        <v>1</v>
      </c>
      <c r="BF5">
        <f t="shared" si="12"/>
        <v>1</v>
      </c>
      <c r="BG5">
        <f t="shared" si="12"/>
        <v>1</v>
      </c>
      <c r="BH5">
        <f t="shared" si="12"/>
        <v>1</v>
      </c>
      <c r="BI5">
        <f t="shared" si="12"/>
        <v>1</v>
      </c>
      <c r="BJ5">
        <f t="shared" si="13"/>
        <v>1</v>
      </c>
      <c r="BK5">
        <f t="shared" si="13"/>
        <v>1</v>
      </c>
      <c r="BL5">
        <f t="shared" si="13"/>
        <v>1</v>
      </c>
      <c r="BM5">
        <f t="shared" si="13"/>
        <v>1</v>
      </c>
      <c r="BN5">
        <f t="shared" si="13"/>
        <v>1</v>
      </c>
      <c r="BO5">
        <f t="shared" si="13"/>
        <v>1</v>
      </c>
      <c r="BR5">
        <v>2</v>
      </c>
    </row>
    <row r="6" spans="1:70" x14ac:dyDescent="0.3">
      <c r="BR6">
        <v>3</v>
      </c>
    </row>
    <row r="7" spans="1:70" x14ac:dyDescent="0.3">
      <c r="BR7">
        <v>4</v>
      </c>
    </row>
    <row r="8" spans="1:70" x14ac:dyDescent="0.3">
      <c r="BR8">
        <v>5</v>
      </c>
    </row>
    <row r="9" spans="1:70" x14ac:dyDescent="0.3">
      <c r="BR9">
        <v>6</v>
      </c>
    </row>
    <row r="10" spans="1:70" x14ac:dyDescent="0.3">
      <c r="BR10">
        <v>7</v>
      </c>
    </row>
    <row r="11" spans="1:70" x14ac:dyDescent="0.3">
      <c r="BR11">
        <v>8</v>
      </c>
    </row>
    <row r="12" spans="1:70" x14ac:dyDescent="0.3">
      <c r="BR12">
        <v>9</v>
      </c>
    </row>
    <row r="13" spans="1:70" x14ac:dyDescent="0.3">
      <c r="BR13">
        <v>10</v>
      </c>
    </row>
    <row r="14" spans="1:70" x14ac:dyDescent="0.3">
      <c r="BR14">
        <v>11</v>
      </c>
    </row>
    <row r="15" spans="1:70" x14ac:dyDescent="0.3">
      <c r="BR15">
        <v>12</v>
      </c>
    </row>
    <row r="16" spans="1:70" x14ac:dyDescent="0.3">
      <c r="BR16">
        <v>13</v>
      </c>
    </row>
    <row r="17" spans="70:70" x14ac:dyDescent="0.3">
      <c r="BR17">
        <v>14</v>
      </c>
    </row>
    <row r="18" spans="70:70" x14ac:dyDescent="0.3">
      <c r="BR18">
        <v>15</v>
      </c>
    </row>
    <row r="19" spans="70:70" x14ac:dyDescent="0.3">
      <c r="BR19">
        <v>16</v>
      </c>
    </row>
    <row r="20" spans="70:70" x14ac:dyDescent="0.3">
      <c r="BR20">
        <v>17</v>
      </c>
    </row>
    <row r="21" spans="70:70" x14ac:dyDescent="0.3">
      <c r="BR21">
        <v>18</v>
      </c>
    </row>
    <row r="22" spans="70:70" x14ac:dyDescent="0.3">
      <c r="BR22">
        <v>19</v>
      </c>
    </row>
    <row r="23" spans="70:70" x14ac:dyDescent="0.3">
      <c r="BR23">
        <v>20</v>
      </c>
    </row>
    <row r="24" spans="70:70" x14ac:dyDescent="0.3">
      <c r="BR24">
        <v>21</v>
      </c>
    </row>
    <row r="25" spans="70:70" x14ac:dyDescent="0.3">
      <c r="BR25">
        <v>22</v>
      </c>
    </row>
    <row r="26" spans="70:70" x14ac:dyDescent="0.3">
      <c r="BR26">
        <v>23</v>
      </c>
    </row>
    <row r="27" spans="70:70" x14ac:dyDescent="0.3">
      <c r="BR27">
        <v>24</v>
      </c>
    </row>
    <row r="28" spans="70:70" x14ac:dyDescent="0.3">
      <c r="BR28">
        <v>25</v>
      </c>
    </row>
    <row r="29" spans="70:70" x14ac:dyDescent="0.3">
      <c r="BR29">
        <v>26</v>
      </c>
    </row>
    <row r="30" spans="70:70" x14ac:dyDescent="0.3">
      <c r="BR30">
        <v>27</v>
      </c>
    </row>
    <row r="31" spans="70:70" x14ac:dyDescent="0.3">
      <c r="BR31">
        <v>28</v>
      </c>
    </row>
    <row r="32" spans="70:70" x14ac:dyDescent="0.3">
      <c r="BR32">
        <v>29</v>
      </c>
    </row>
    <row r="33" spans="70:70" x14ac:dyDescent="0.3">
      <c r="BR33">
        <v>30</v>
      </c>
    </row>
    <row r="34" spans="70:70" x14ac:dyDescent="0.3">
      <c r="BR34">
        <v>31</v>
      </c>
    </row>
    <row r="35" spans="70:70" x14ac:dyDescent="0.3">
      <c r="BR35">
        <v>32</v>
      </c>
    </row>
    <row r="36" spans="70:70" x14ac:dyDescent="0.3">
      <c r="BR36">
        <v>33</v>
      </c>
    </row>
    <row r="37" spans="70:70" x14ac:dyDescent="0.3">
      <c r="BR37">
        <v>34</v>
      </c>
    </row>
    <row r="38" spans="70:70" x14ac:dyDescent="0.3">
      <c r="BR38">
        <v>35</v>
      </c>
    </row>
    <row r="39" spans="70:70" x14ac:dyDescent="0.3">
      <c r="BR39">
        <v>36</v>
      </c>
    </row>
    <row r="40" spans="70:70" x14ac:dyDescent="0.3">
      <c r="BR40">
        <v>37</v>
      </c>
    </row>
    <row r="41" spans="70:70" x14ac:dyDescent="0.3">
      <c r="BR41">
        <v>38</v>
      </c>
    </row>
    <row r="42" spans="70:70" x14ac:dyDescent="0.3">
      <c r="BR42">
        <v>39</v>
      </c>
    </row>
    <row r="43" spans="70:70" x14ac:dyDescent="0.3">
      <c r="BR43">
        <v>40</v>
      </c>
    </row>
    <row r="44" spans="70:70" x14ac:dyDescent="0.3">
      <c r="BR44">
        <v>41</v>
      </c>
    </row>
    <row r="45" spans="70:70" x14ac:dyDescent="0.3">
      <c r="BR45">
        <v>42</v>
      </c>
    </row>
    <row r="46" spans="70:70" x14ac:dyDescent="0.3">
      <c r="BR46">
        <v>43</v>
      </c>
    </row>
    <row r="47" spans="70:70" x14ac:dyDescent="0.3">
      <c r="BR47">
        <v>44</v>
      </c>
    </row>
    <row r="48" spans="70:70" x14ac:dyDescent="0.3">
      <c r="BR48">
        <v>45</v>
      </c>
    </row>
    <row r="49" spans="70:70" x14ac:dyDescent="0.3">
      <c r="BR49">
        <v>46</v>
      </c>
    </row>
    <row r="50" spans="70:70" x14ac:dyDescent="0.3">
      <c r="BR50">
        <v>47</v>
      </c>
    </row>
    <row r="51" spans="70:70" x14ac:dyDescent="0.3">
      <c r="BR51">
        <v>48</v>
      </c>
    </row>
    <row r="52" spans="70:70" x14ac:dyDescent="0.3">
      <c r="BR52">
        <v>49</v>
      </c>
    </row>
    <row r="53" spans="70:70" x14ac:dyDescent="0.3">
      <c r="BR53">
        <v>50</v>
      </c>
    </row>
    <row r="54" spans="70:70" x14ac:dyDescent="0.3">
      <c r="BR54">
        <v>51</v>
      </c>
    </row>
    <row r="55" spans="70:70" x14ac:dyDescent="0.3">
      <c r="BR55">
        <v>52</v>
      </c>
    </row>
    <row r="56" spans="70:70" x14ac:dyDescent="0.3">
      <c r="BR56">
        <v>53</v>
      </c>
    </row>
    <row r="57" spans="70:70" x14ac:dyDescent="0.3">
      <c r="BR57">
        <v>54</v>
      </c>
    </row>
    <row r="58" spans="70:70" x14ac:dyDescent="0.3">
      <c r="BR58">
        <v>55</v>
      </c>
    </row>
    <row r="59" spans="70:70" x14ac:dyDescent="0.3">
      <c r="BR59">
        <v>56</v>
      </c>
    </row>
    <row r="60" spans="70:70" x14ac:dyDescent="0.3">
      <c r="BR60">
        <v>57</v>
      </c>
    </row>
    <row r="61" spans="70:70" x14ac:dyDescent="0.3">
      <c r="BR61">
        <v>58</v>
      </c>
    </row>
    <row r="62" spans="70:70" x14ac:dyDescent="0.3">
      <c r="BR62">
        <v>59</v>
      </c>
    </row>
    <row r="63" spans="70:70" x14ac:dyDescent="0.3">
      <c r="BR63">
        <v>60</v>
      </c>
    </row>
    <row r="64" spans="70:70" x14ac:dyDescent="0.3">
      <c r="BR64">
        <v>61</v>
      </c>
    </row>
    <row r="65" spans="70:70" x14ac:dyDescent="0.3">
      <c r="BR65">
        <v>62</v>
      </c>
    </row>
    <row r="66" spans="70:70" x14ac:dyDescent="0.3">
      <c r="BR66">
        <v>63</v>
      </c>
    </row>
    <row r="67" spans="70:70" x14ac:dyDescent="0.3">
      <c r="BR67">
        <v>64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10003"/>
  <sheetViews>
    <sheetView workbookViewId="0">
      <selection activeCell="K4" sqref="K4:K10003"/>
    </sheetView>
  </sheetViews>
  <sheetFormatPr defaultRowHeight="14.4" x14ac:dyDescent="0.3"/>
  <cols>
    <col min="4" max="4" width="26.5546875" customWidth="1"/>
    <col min="5" max="5" width="15.88671875" customWidth="1"/>
    <col min="6" max="6" width="13.21875" customWidth="1"/>
    <col min="7" max="7" width="23.77734375" style="197" customWidth="1"/>
    <col min="8" max="8" width="19.21875" customWidth="1"/>
    <col min="9" max="9" width="22.77734375" bestFit="1" customWidth="1"/>
    <col min="10" max="10" width="15.88671875" customWidth="1"/>
    <col min="11" max="11" width="15.44140625" style="197" customWidth="1"/>
    <col min="12" max="13" width="9.109375" style="197"/>
    <col min="14" max="14" width="15.21875" style="197" customWidth="1"/>
  </cols>
  <sheetData>
    <row r="1" spans="1:20" ht="70.05" customHeight="1" x14ac:dyDescent="0.3">
      <c r="A1" s="10">
        <v>27</v>
      </c>
      <c r="B1" t="s">
        <v>3</v>
      </c>
    </row>
    <row r="2" spans="1:20" x14ac:dyDescent="0.3">
      <c r="B2" t="s">
        <v>4</v>
      </c>
      <c r="C2" t="s">
        <v>47</v>
      </c>
      <c r="D2" t="s">
        <v>79</v>
      </c>
      <c r="E2" t="s">
        <v>75</v>
      </c>
      <c r="F2" t="s">
        <v>89</v>
      </c>
      <c r="G2" s="197" t="s">
        <v>87</v>
      </c>
      <c r="H2" t="s">
        <v>83</v>
      </c>
      <c r="I2" t="s">
        <v>106</v>
      </c>
      <c r="J2" t="s">
        <v>107</v>
      </c>
      <c r="K2" s="197" t="s">
        <v>173</v>
      </c>
      <c r="L2" s="197" t="s">
        <v>175</v>
      </c>
      <c r="M2" s="197" t="s">
        <v>176</v>
      </c>
      <c r="N2" s="197" t="s">
        <v>177</v>
      </c>
      <c r="O2" t="s">
        <v>178</v>
      </c>
      <c r="P2" t="s">
        <v>187</v>
      </c>
      <c r="Q2" t="s">
        <v>191</v>
      </c>
      <c r="R2" t="s">
        <v>192</v>
      </c>
      <c r="S2" t="s">
        <v>283</v>
      </c>
      <c r="T2" t="s">
        <v>284</v>
      </c>
    </row>
    <row r="3" spans="1:20" x14ac:dyDescent="0.3">
      <c r="B3" s="17" t="s">
        <v>5</v>
      </c>
      <c r="C3" s="178">
        <f>Stats!$C$8</f>
        <v>2</v>
      </c>
      <c r="D3" s="178">
        <f>Stats!$F$8</f>
        <v>776840.64181957417</v>
      </c>
      <c r="E3" s="178">
        <f>Stats!$C$14</f>
        <v>23373.290033525624</v>
      </c>
      <c r="F3" s="178">
        <f>Stats!$K$8</f>
        <v>0</v>
      </c>
      <c r="G3" s="198">
        <f>Stats!$Q$18</f>
        <v>0</v>
      </c>
      <c r="H3" s="178">
        <f>Stats!$L$14</f>
        <v>113935.60218286932</v>
      </c>
      <c r="I3" s="178">
        <f>Stats!$Z$8</f>
        <v>0</v>
      </c>
      <c r="J3" s="178">
        <f>Stats!$Z$9</f>
        <v>76840.641819574172</v>
      </c>
      <c r="K3" s="198">
        <f>Stats!$AJ$8</f>
        <v>0</v>
      </c>
      <c r="L3" s="198">
        <f>Stats!$AD$8</f>
        <v>0</v>
      </c>
      <c r="M3" s="198">
        <f>Stats!$AE$14</f>
        <v>520925.54813805677</v>
      </c>
      <c r="N3" s="198">
        <f>Stats!$AK$14</f>
        <v>0</v>
      </c>
      <c r="O3" s="178">
        <f>Stats!$AK$15</f>
        <v>176840.64181957417</v>
      </c>
      <c r="P3" s="178">
        <f>Stats!$AN$8</f>
        <v>0</v>
      </c>
      <c r="Q3" s="178">
        <f>Stats!$AO$14</f>
        <v>0</v>
      </c>
      <c r="R3" s="18">
        <f>Stats!$AO$15</f>
        <v>0</v>
      </c>
      <c r="S3" s="18">
        <f>Stats!$AN$14</f>
        <v>0</v>
      </c>
      <c r="T3" s="18">
        <f>Stats!$AN$15</f>
        <v>600000</v>
      </c>
    </row>
    <row r="4" spans="1:20" x14ac:dyDescent="0.3">
      <c r="B4" s="19">
        <v>1</v>
      </c>
      <c r="C4" s="179">
        <f t="dataTable" ref="C4:T10003" dt2D="0" dtr="0" r1="A1"/>
        <v>0</v>
      </c>
      <c r="D4" s="179">
        <v>0</v>
      </c>
      <c r="E4" s="179">
        <v>83796.365841072868</v>
      </c>
      <c r="F4" s="179">
        <v>0</v>
      </c>
      <c r="G4" s="179">
        <v>0</v>
      </c>
      <c r="H4" s="179">
        <v>75416.480029192127</v>
      </c>
      <c r="I4" s="179">
        <v>0</v>
      </c>
      <c r="J4" s="179">
        <v>0</v>
      </c>
      <c r="K4" s="179">
        <v>0</v>
      </c>
      <c r="L4" s="179">
        <v>0</v>
      </c>
      <c r="M4" s="179">
        <v>5253.0670277579993</v>
      </c>
      <c r="N4" s="179">
        <v>0</v>
      </c>
      <c r="O4" s="179">
        <v>0</v>
      </c>
      <c r="P4" s="179">
        <v>0</v>
      </c>
      <c r="Q4" s="179">
        <v>0</v>
      </c>
      <c r="R4" s="180">
        <v>0</v>
      </c>
      <c r="S4" s="180">
        <v>0</v>
      </c>
      <c r="T4" s="180">
        <v>0</v>
      </c>
    </row>
    <row r="5" spans="1:20" x14ac:dyDescent="0.3">
      <c r="B5" s="19">
        <v>2</v>
      </c>
      <c r="C5" s="179">
        <v>0</v>
      </c>
      <c r="D5" s="179">
        <v>0</v>
      </c>
      <c r="E5" s="179">
        <v>239984.66734352417</v>
      </c>
      <c r="F5" s="179">
        <v>0</v>
      </c>
      <c r="G5" s="179">
        <v>0</v>
      </c>
      <c r="H5" s="179">
        <v>13154.22091033263</v>
      </c>
      <c r="I5" s="179">
        <v>0</v>
      </c>
      <c r="J5" s="179">
        <v>0</v>
      </c>
      <c r="K5" s="179">
        <v>0</v>
      </c>
      <c r="L5" s="179">
        <v>0</v>
      </c>
      <c r="M5" s="179">
        <v>19482.024941424552</v>
      </c>
      <c r="N5" s="179">
        <v>0</v>
      </c>
      <c r="O5" s="179">
        <v>0</v>
      </c>
      <c r="P5" s="179">
        <v>0</v>
      </c>
      <c r="Q5" s="179">
        <v>0</v>
      </c>
      <c r="R5" s="180">
        <v>0</v>
      </c>
      <c r="S5" s="180">
        <v>0</v>
      </c>
      <c r="T5" s="180">
        <v>0</v>
      </c>
    </row>
    <row r="6" spans="1:20" x14ac:dyDescent="0.3">
      <c r="B6" s="19">
        <v>3</v>
      </c>
      <c r="C6" s="179">
        <v>0</v>
      </c>
      <c r="D6" s="179">
        <v>0</v>
      </c>
      <c r="E6" s="179">
        <v>40161.680919880739</v>
      </c>
      <c r="F6" s="179">
        <v>0</v>
      </c>
      <c r="G6" s="179">
        <v>0</v>
      </c>
      <c r="H6" s="179">
        <v>65065.423593963234</v>
      </c>
      <c r="I6" s="179">
        <v>0</v>
      </c>
      <c r="J6" s="179">
        <v>0</v>
      </c>
      <c r="K6" s="179">
        <v>0</v>
      </c>
      <c r="L6" s="179">
        <v>0</v>
      </c>
      <c r="M6" s="179">
        <v>754589.32610497158</v>
      </c>
      <c r="N6" s="179">
        <v>0</v>
      </c>
      <c r="O6" s="179">
        <v>0</v>
      </c>
      <c r="P6" s="179">
        <v>0</v>
      </c>
      <c r="Q6" s="179">
        <v>0</v>
      </c>
      <c r="R6" s="180">
        <v>0</v>
      </c>
      <c r="S6" s="180">
        <v>0</v>
      </c>
      <c r="T6" s="180">
        <v>0</v>
      </c>
    </row>
    <row r="7" spans="1:20" x14ac:dyDescent="0.3">
      <c r="B7" s="19">
        <v>4</v>
      </c>
      <c r="C7" s="179">
        <v>0</v>
      </c>
      <c r="D7" s="179">
        <v>0</v>
      </c>
      <c r="E7" s="179">
        <v>128471.0478640967</v>
      </c>
      <c r="F7" s="179">
        <v>0</v>
      </c>
      <c r="G7" s="179">
        <v>0</v>
      </c>
      <c r="H7" s="179">
        <v>25775.600202058708</v>
      </c>
      <c r="I7" s="179">
        <v>0</v>
      </c>
      <c r="J7" s="179">
        <v>0</v>
      </c>
      <c r="K7" s="179">
        <v>0</v>
      </c>
      <c r="L7" s="179">
        <v>0</v>
      </c>
      <c r="M7" s="179">
        <v>15293.027577401266</v>
      </c>
      <c r="N7" s="179">
        <v>0</v>
      </c>
      <c r="O7" s="179">
        <v>0</v>
      </c>
      <c r="P7" s="179">
        <v>0</v>
      </c>
      <c r="Q7" s="179">
        <v>0</v>
      </c>
      <c r="R7" s="180">
        <v>0</v>
      </c>
      <c r="S7" s="180">
        <v>0</v>
      </c>
      <c r="T7" s="180">
        <v>0</v>
      </c>
    </row>
    <row r="8" spans="1:20" x14ac:dyDescent="0.3">
      <c r="B8" s="19">
        <v>5</v>
      </c>
      <c r="C8" s="179">
        <v>0</v>
      </c>
      <c r="D8" s="179">
        <v>0</v>
      </c>
      <c r="E8" s="179">
        <v>34367.166468898176</v>
      </c>
      <c r="F8" s="179">
        <v>0</v>
      </c>
      <c r="G8" s="179">
        <v>0</v>
      </c>
      <c r="H8" s="179">
        <v>14227.329139493797</v>
      </c>
      <c r="I8" s="179">
        <v>0</v>
      </c>
      <c r="J8" s="179">
        <v>0</v>
      </c>
      <c r="K8" s="179">
        <v>0</v>
      </c>
      <c r="L8" s="179">
        <v>0</v>
      </c>
      <c r="M8" s="179">
        <v>94322.254477800307</v>
      </c>
      <c r="N8" s="179">
        <v>0</v>
      </c>
      <c r="O8" s="179">
        <v>0</v>
      </c>
      <c r="P8" s="179">
        <v>0</v>
      </c>
      <c r="Q8" s="179">
        <v>0</v>
      </c>
      <c r="R8" s="180">
        <v>0</v>
      </c>
      <c r="S8" s="180">
        <v>0</v>
      </c>
      <c r="T8" s="180">
        <v>0</v>
      </c>
    </row>
    <row r="9" spans="1:20" x14ac:dyDescent="0.3">
      <c r="B9" s="19">
        <v>6</v>
      </c>
      <c r="C9" s="179">
        <v>0</v>
      </c>
      <c r="D9" s="179">
        <v>0</v>
      </c>
      <c r="E9" s="179">
        <v>41251.506408471068</v>
      </c>
      <c r="F9" s="179">
        <v>0</v>
      </c>
      <c r="G9" s="179">
        <v>0</v>
      </c>
      <c r="H9" s="179">
        <v>27021.162226592456</v>
      </c>
      <c r="I9" s="179">
        <v>0</v>
      </c>
      <c r="J9" s="179">
        <v>0</v>
      </c>
      <c r="K9" s="179">
        <v>0</v>
      </c>
      <c r="L9" s="179">
        <v>0</v>
      </c>
      <c r="M9" s="179">
        <v>12624.900591088168</v>
      </c>
      <c r="N9" s="179">
        <v>0</v>
      </c>
      <c r="O9" s="179">
        <v>0</v>
      </c>
      <c r="P9" s="179">
        <v>0</v>
      </c>
      <c r="Q9" s="179">
        <v>0</v>
      </c>
      <c r="R9" s="180">
        <v>0</v>
      </c>
      <c r="S9" s="180">
        <v>0</v>
      </c>
      <c r="T9" s="180">
        <v>0</v>
      </c>
    </row>
    <row r="10" spans="1:20" x14ac:dyDescent="0.3">
      <c r="B10" s="19">
        <v>7</v>
      </c>
      <c r="C10" s="179">
        <v>0</v>
      </c>
      <c r="D10" s="179">
        <v>0</v>
      </c>
      <c r="E10" s="179">
        <v>371106.27126793622</v>
      </c>
      <c r="F10" s="179">
        <v>0</v>
      </c>
      <c r="G10" s="179">
        <v>0</v>
      </c>
      <c r="H10" s="179">
        <v>116578.80371950529</v>
      </c>
      <c r="I10" s="179">
        <v>0</v>
      </c>
      <c r="J10" s="179">
        <v>0</v>
      </c>
      <c r="K10" s="179">
        <v>0</v>
      </c>
      <c r="L10" s="179">
        <v>0</v>
      </c>
      <c r="M10" s="179">
        <v>30023.772613842619</v>
      </c>
      <c r="N10" s="179">
        <v>0</v>
      </c>
      <c r="O10" s="179">
        <v>0</v>
      </c>
      <c r="P10" s="179">
        <v>0</v>
      </c>
      <c r="Q10" s="179">
        <v>0</v>
      </c>
      <c r="R10" s="180">
        <v>0</v>
      </c>
      <c r="S10" s="180">
        <v>0</v>
      </c>
      <c r="T10" s="180">
        <v>0</v>
      </c>
    </row>
    <row r="11" spans="1:20" x14ac:dyDescent="0.3">
      <c r="B11" s="19">
        <v>8</v>
      </c>
      <c r="C11" s="179">
        <v>0</v>
      </c>
      <c r="D11" s="179">
        <v>0</v>
      </c>
      <c r="E11" s="179">
        <v>180403.85669693066</v>
      </c>
      <c r="F11" s="179">
        <v>0</v>
      </c>
      <c r="G11" s="179">
        <v>0</v>
      </c>
      <c r="H11" s="179">
        <v>104705.77464809372</v>
      </c>
      <c r="I11" s="179">
        <v>0</v>
      </c>
      <c r="J11" s="179">
        <v>0</v>
      </c>
      <c r="K11" s="179">
        <v>0</v>
      </c>
      <c r="L11" s="179">
        <v>0</v>
      </c>
      <c r="M11" s="179">
        <v>163276.91917668949</v>
      </c>
      <c r="N11" s="179">
        <v>0</v>
      </c>
      <c r="O11" s="179">
        <v>0</v>
      </c>
      <c r="P11" s="179">
        <v>0</v>
      </c>
      <c r="Q11" s="179">
        <v>0</v>
      </c>
      <c r="R11" s="180">
        <v>0</v>
      </c>
      <c r="S11" s="180">
        <v>0</v>
      </c>
      <c r="T11" s="180">
        <v>0</v>
      </c>
    </row>
    <row r="12" spans="1:20" x14ac:dyDescent="0.3">
      <c r="B12" s="19">
        <v>9</v>
      </c>
      <c r="C12" s="179">
        <v>0</v>
      </c>
      <c r="D12" s="179">
        <v>0</v>
      </c>
      <c r="E12" s="179">
        <v>279799.68448866997</v>
      </c>
      <c r="F12" s="179">
        <v>0</v>
      </c>
      <c r="G12" s="179">
        <v>0</v>
      </c>
      <c r="H12" s="179">
        <v>66946.624992107987</v>
      </c>
      <c r="I12" s="179">
        <v>0</v>
      </c>
      <c r="J12" s="179">
        <v>0</v>
      </c>
      <c r="K12" s="179">
        <v>0</v>
      </c>
      <c r="L12" s="179">
        <v>0</v>
      </c>
      <c r="M12" s="179">
        <v>44728.599676523903</v>
      </c>
      <c r="N12" s="179">
        <v>0</v>
      </c>
      <c r="O12" s="179">
        <v>0</v>
      </c>
      <c r="P12" s="179">
        <v>0</v>
      </c>
      <c r="Q12" s="179">
        <v>0</v>
      </c>
      <c r="R12" s="180">
        <v>0</v>
      </c>
      <c r="S12" s="180">
        <v>0</v>
      </c>
      <c r="T12" s="180">
        <v>0</v>
      </c>
    </row>
    <row r="13" spans="1:20" x14ac:dyDescent="0.3">
      <c r="B13" s="19">
        <v>10</v>
      </c>
      <c r="C13" s="179">
        <v>0</v>
      </c>
      <c r="D13" s="179">
        <v>0</v>
      </c>
      <c r="E13" s="179">
        <v>85631.615255172554</v>
      </c>
      <c r="F13" s="179">
        <v>0</v>
      </c>
      <c r="G13" s="179">
        <v>0</v>
      </c>
      <c r="H13" s="179">
        <v>34785.320573944802</v>
      </c>
      <c r="I13" s="179">
        <v>0</v>
      </c>
      <c r="J13" s="179">
        <v>0</v>
      </c>
      <c r="K13" s="179">
        <v>0</v>
      </c>
      <c r="L13" s="179">
        <v>0</v>
      </c>
      <c r="M13" s="179">
        <v>357845.06220953871</v>
      </c>
      <c r="N13" s="179">
        <v>0</v>
      </c>
      <c r="O13" s="179">
        <v>0</v>
      </c>
      <c r="P13" s="179">
        <v>0</v>
      </c>
      <c r="Q13" s="179">
        <v>0</v>
      </c>
      <c r="R13" s="180">
        <v>0</v>
      </c>
      <c r="S13" s="180">
        <v>0</v>
      </c>
      <c r="T13" s="180">
        <v>0</v>
      </c>
    </row>
    <row r="14" spans="1:20" x14ac:dyDescent="0.3">
      <c r="B14" s="19">
        <v>11</v>
      </c>
      <c r="C14" s="179">
        <v>0</v>
      </c>
      <c r="D14" s="179">
        <v>0</v>
      </c>
      <c r="E14" s="179">
        <v>345168.91353155376</v>
      </c>
      <c r="F14" s="179">
        <v>0</v>
      </c>
      <c r="G14" s="179">
        <v>0</v>
      </c>
      <c r="H14" s="179">
        <v>68505.09989646374</v>
      </c>
      <c r="I14" s="179">
        <v>0</v>
      </c>
      <c r="J14" s="179">
        <v>0</v>
      </c>
      <c r="K14" s="179">
        <v>73887.304885847669</v>
      </c>
      <c r="L14" s="179">
        <v>1</v>
      </c>
      <c r="M14" s="179">
        <v>732967.68900274555</v>
      </c>
      <c r="N14" s="179">
        <v>0</v>
      </c>
      <c r="O14" s="179">
        <v>0</v>
      </c>
      <c r="P14" s="179">
        <v>0</v>
      </c>
      <c r="Q14" s="179">
        <v>0</v>
      </c>
      <c r="R14" s="180">
        <v>0</v>
      </c>
      <c r="S14" s="180">
        <v>73887.304885847669</v>
      </c>
      <c r="T14" s="180">
        <v>0</v>
      </c>
    </row>
    <row r="15" spans="1:20" x14ac:dyDescent="0.3">
      <c r="B15" s="19">
        <v>12</v>
      </c>
      <c r="C15" s="179">
        <v>0</v>
      </c>
      <c r="D15" s="179">
        <v>0</v>
      </c>
      <c r="E15" s="179">
        <v>64485.473101311865</v>
      </c>
      <c r="F15" s="179">
        <v>0</v>
      </c>
      <c r="G15" s="179">
        <v>0</v>
      </c>
      <c r="H15" s="179">
        <v>266520.91163900745</v>
      </c>
      <c r="I15" s="179">
        <v>0</v>
      </c>
      <c r="J15" s="179">
        <v>0</v>
      </c>
      <c r="K15" s="179">
        <v>0</v>
      </c>
      <c r="L15" s="179">
        <v>0</v>
      </c>
      <c r="M15" s="179">
        <v>40648.52877207609</v>
      </c>
      <c r="N15" s="179">
        <v>0</v>
      </c>
      <c r="O15" s="179">
        <v>0</v>
      </c>
      <c r="P15" s="179">
        <v>0</v>
      </c>
      <c r="Q15" s="179">
        <v>0</v>
      </c>
      <c r="R15" s="180">
        <v>0</v>
      </c>
      <c r="S15" s="180">
        <v>0</v>
      </c>
      <c r="T15" s="180">
        <v>0</v>
      </c>
    </row>
    <row r="16" spans="1:20" x14ac:dyDescent="0.3">
      <c r="B16" s="19">
        <v>13</v>
      </c>
      <c r="C16" s="179">
        <v>0</v>
      </c>
      <c r="D16" s="179">
        <v>0</v>
      </c>
      <c r="E16" s="179">
        <v>56322.687804096553</v>
      </c>
      <c r="F16" s="179">
        <v>0</v>
      </c>
      <c r="G16" s="179">
        <v>0</v>
      </c>
      <c r="H16" s="179">
        <v>12661.260094453492</v>
      </c>
      <c r="I16" s="179">
        <v>0</v>
      </c>
      <c r="J16" s="179">
        <v>0</v>
      </c>
      <c r="K16" s="179">
        <v>0</v>
      </c>
      <c r="L16" s="179">
        <v>0</v>
      </c>
      <c r="M16" s="179">
        <v>14545.777062353949</v>
      </c>
      <c r="N16" s="179">
        <v>0</v>
      </c>
      <c r="O16" s="179">
        <v>0</v>
      </c>
      <c r="P16" s="179">
        <v>0</v>
      </c>
      <c r="Q16" s="179">
        <v>0</v>
      </c>
      <c r="R16" s="180">
        <v>0</v>
      </c>
      <c r="S16" s="180">
        <v>0</v>
      </c>
      <c r="T16" s="180">
        <v>0</v>
      </c>
    </row>
    <row r="17" spans="2:20" x14ac:dyDescent="0.3">
      <c r="B17" s="19">
        <v>14</v>
      </c>
      <c r="C17" s="179">
        <v>0</v>
      </c>
      <c r="D17" s="179">
        <v>0</v>
      </c>
      <c r="E17" s="179">
        <v>17776.30840310108</v>
      </c>
      <c r="F17" s="179">
        <v>0</v>
      </c>
      <c r="G17" s="179">
        <v>0</v>
      </c>
      <c r="H17" s="179">
        <v>231963.59943724907</v>
      </c>
      <c r="I17" s="179">
        <v>0</v>
      </c>
      <c r="J17" s="179">
        <v>0</v>
      </c>
      <c r="K17" s="179">
        <v>0</v>
      </c>
      <c r="L17" s="179">
        <v>0</v>
      </c>
      <c r="M17" s="179">
        <v>26024.524498494127</v>
      </c>
      <c r="N17" s="179">
        <v>0</v>
      </c>
      <c r="O17" s="179">
        <v>0</v>
      </c>
      <c r="P17" s="179">
        <v>0</v>
      </c>
      <c r="Q17" s="179">
        <v>0</v>
      </c>
      <c r="R17" s="180">
        <v>0</v>
      </c>
      <c r="S17" s="180">
        <v>0</v>
      </c>
      <c r="T17" s="180">
        <v>0</v>
      </c>
    </row>
    <row r="18" spans="2:20" x14ac:dyDescent="0.3">
      <c r="B18" s="19">
        <v>15</v>
      </c>
      <c r="C18" s="179">
        <v>0</v>
      </c>
      <c r="D18" s="179">
        <v>0</v>
      </c>
      <c r="E18" s="179">
        <v>380958.20607006195</v>
      </c>
      <c r="F18" s="179">
        <v>0</v>
      </c>
      <c r="G18" s="179">
        <v>0</v>
      </c>
      <c r="H18" s="179">
        <v>93480.369832054232</v>
      </c>
      <c r="I18" s="179">
        <v>0</v>
      </c>
      <c r="J18" s="179">
        <v>0</v>
      </c>
      <c r="K18" s="179">
        <v>124045.63056817804</v>
      </c>
      <c r="L18" s="179">
        <v>1</v>
      </c>
      <c r="M18" s="179">
        <v>49479.568766766548</v>
      </c>
      <c r="N18" s="179">
        <v>0</v>
      </c>
      <c r="O18" s="179">
        <v>0</v>
      </c>
      <c r="P18" s="179">
        <v>0</v>
      </c>
      <c r="Q18" s="179">
        <v>0</v>
      </c>
      <c r="R18" s="180">
        <v>0</v>
      </c>
      <c r="S18" s="180">
        <v>124045.63056817804</v>
      </c>
      <c r="T18" s="180">
        <v>0</v>
      </c>
    </row>
    <row r="19" spans="2:20" x14ac:dyDescent="0.3">
      <c r="B19" s="19">
        <v>16</v>
      </c>
      <c r="C19" s="179">
        <v>0</v>
      </c>
      <c r="D19" s="179">
        <v>0</v>
      </c>
      <c r="E19" s="179">
        <v>182721.58066352134</v>
      </c>
      <c r="F19" s="179">
        <v>0</v>
      </c>
      <c r="G19" s="179">
        <v>0</v>
      </c>
      <c r="H19" s="179">
        <v>261217.17422160524</v>
      </c>
      <c r="I19" s="179">
        <v>0</v>
      </c>
      <c r="J19" s="179">
        <v>0</v>
      </c>
      <c r="K19" s="179">
        <v>0</v>
      </c>
      <c r="L19" s="179">
        <v>0</v>
      </c>
      <c r="M19" s="179">
        <v>44016.117711419465</v>
      </c>
      <c r="N19" s="179">
        <v>0</v>
      </c>
      <c r="O19" s="179">
        <v>0</v>
      </c>
      <c r="P19" s="179">
        <v>0</v>
      </c>
      <c r="Q19" s="179">
        <v>0</v>
      </c>
      <c r="R19" s="180">
        <v>0</v>
      </c>
      <c r="S19" s="180">
        <v>0</v>
      </c>
      <c r="T19" s="180">
        <v>0</v>
      </c>
    </row>
    <row r="20" spans="2:20" x14ac:dyDescent="0.3">
      <c r="B20" s="19">
        <v>17</v>
      </c>
      <c r="C20" s="179">
        <v>0</v>
      </c>
      <c r="D20" s="179">
        <v>0</v>
      </c>
      <c r="E20" s="179">
        <v>134645.38061601273</v>
      </c>
      <c r="F20" s="179">
        <v>0</v>
      </c>
      <c r="G20" s="179">
        <v>0</v>
      </c>
      <c r="H20" s="179">
        <v>54467.772183644462</v>
      </c>
      <c r="I20" s="179">
        <v>0</v>
      </c>
      <c r="J20" s="179">
        <v>0</v>
      </c>
      <c r="K20" s="179">
        <v>0</v>
      </c>
      <c r="L20" s="179">
        <v>0</v>
      </c>
      <c r="M20" s="179">
        <v>284374.28730370157</v>
      </c>
      <c r="N20" s="179">
        <v>0</v>
      </c>
      <c r="O20" s="179">
        <v>0</v>
      </c>
      <c r="P20" s="179">
        <v>0</v>
      </c>
      <c r="Q20" s="179">
        <v>0</v>
      </c>
      <c r="R20" s="180">
        <v>0</v>
      </c>
      <c r="S20" s="180">
        <v>0</v>
      </c>
      <c r="T20" s="180">
        <v>0</v>
      </c>
    </row>
    <row r="21" spans="2:20" x14ac:dyDescent="0.3">
      <c r="B21" s="19">
        <v>18</v>
      </c>
      <c r="C21" s="179">
        <v>0</v>
      </c>
      <c r="D21" s="179">
        <v>0</v>
      </c>
      <c r="E21" s="179">
        <v>16925.814405869158</v>
      </c>
      <c r="F21" s="179">
        <v>0</v>
      </c>
      <c r="G21" s="179">
        <v>0</v>
      </c>
      <c r="H21" s="179">
        <v>21850.571466138132</v>
      </c>
      <c r="I21" s="179">
        <v>0</v>
      </c>
      <c r="J21" s="179">
        <v>0</v>
      </c>
      <c r="K21" s="179">
        <v>0</v>
      </c>
      <c r="L21" s="179">
        <v>0</v>
      </c>
      <c r="M21" s="179">
        <v>127395.23385231625</v>
      </c>
      <c r="N21" s="179">
        <v>0</v>
      </c>
      <c r="O21" s="179">
        <v>0</v>
      </c>
      <c r="P21" s="179">
        <v>0</v>
      </c>
      <c r="Q21" s="179">
        <v>0</v>
      </c>
      <c r="R21" s="180">
        <v>0</v>
      </c>
      <c r="S21" s="180">
        <v>0</v>
      </c>
      <c r="T21" s="180">
        <v>0</v>
      </c>
    </row>
    <row r="22" spans="2:20" x14ac:dyDescent="0.3">
      <c r="B22" s="19">
        <v>19</v>
      </c>
      <c r="C22" s="179">
        <v>0</v>
      </c>
      <c r="D22" s="179">
        <v>0</v>
      </c>
      <c r="E22" s="179">
        <v>25617.11943263327</v>
      </c>
      <c r="F22" s="179">
        <v>0</v>
      </c>
      <c r="G22" s="179">
        <v>0</v>
      </c>
      <c r="H22" s="179">
        <v>19100.118600079335</v>
      </c>
      <c r="I22" s="179">
        <v>0</v>
      </c>
      <c r="J22" s="179">
        <v>0</v>
      </c>
      <c r="K22" s="179">
        <v>0</v>
      </c>
      <c r="L22" s="179">
        <v>0</v>
      </c>
      <c r="M22" s="179">
        <v>110809.57337544304</v>
      </c>
      <c r="N22" s="179">
        <v>0</v>
      </c>
      <c r="O22" s="179">
        <v>0</v>
      </c>
      <c r="P22" s="179">
        <v>0</v>
      </c>
      <c r="Q22" s="179">
        <v>0</v>
      </c>
      <c r="R22" s="180">
        <v>0</v>
      </c>
      <c r="S22" s="180">
        <v>0</v>
      </c>
      <c r="T22" s="180">
        <v>0</v>
      </c>
    </row>
    <row r="23" spans="2:20" x14ac:dyDescent="0.3">
      <c r="B23" s="19">
        <v>20</v>
      </c>
      <c r="C23" s="179">
        <v>0</v>
      </c>
      <c r="D23" s="179">
        <v>0</v>
      </c>
      <c r="E23" s="179">
        <v>902952.33702743112</v>
      </c>
      <c r="F23" s="179">
        <v>0</v>
      </c>
      <c r="G23" s="179">
        <v>0</v>
      </c>
      <c r="H23" s="179">
        <v>87787.898860525733</v>
      </c>
      <c r="I23" s="179">
        <v>0</v>
      </c>
      <c r="J23" s="179">
        <v>0</v>
      </c>
      <c r="K23" s="179">
        <v>0</v>
      </c>
      <c r="L23" s="179">
        <v>0</v>
      </c>
      <c r="M23" s="179">
        <v>37269.528195645318</v>
      </c>
      <c r="N23" s="179">
        <v>0</v>
      </c>
      <c r="O23" s="179">
        <v>0</v>
      </c>
      <c r="P23" s="179">
        <v>0</v>
      </c>
      <c r="Q23" s="179">
        <v>0</v>
      </c>
      <c r="R23" s="180">
        <v>0</v>
      </c>
      <c r="S23" s="180">
        <v>0</v>
      </c>
      <c r="T23" s="180">
        <v>0</v>
      </c>
    </row>
    <row r="24" spans="2:20" x14ac:dyDescent="0.3">
      <c r="B24" s="19">
        <v>21</v>
      </c>
      <c r="C24" s="179">
        <v>0</v>
      </c>
      <c r="D24" s="179">
        <v>0</v>
      </c>
      <c r="E24" s="179">
        <v>51104.911212725885</v>
      </c>
      <c r="F24" s="179">
        <v>0</v>
      </c>
      <c r="G24" s="179">
        <v>0</v>
      </c>
      <c r="H24" s="179">
        <v>956056.40926997655</v>
      </c>
      <c r="I24" s="179">
        <v>0</v>
      </c>
      <c r="J24" s="179">
        <v>0</v>
      </c>
      <c r="K24" s="179">
        <v>0</v>
      </c>
      <c r="L24" s="179">
        <v>0</v>
      </c>
      <c r="M24" s="179">
        <v>19028.204987413301</v>
      </c>
      <c r="N24" s="179">
        <v>0</v>
      </c>
      <c r="O24" s="179">
        <v>0</v>
      </c>
      <c r="P24" s="179">
        <v>0</v>
      </c>
      <c r="Q24" s="179">
        <v>0</v>
      </c>
      <c r="R24" s="180">
        <v>0</v>
      </c>
      <c r="S24" s="180">
        <v>0</v>
      </c>
      <c r="T24" s="180">
        <v>0</v>
      </c>
    </row>
    <row r="25" spans="2:20" x14ac:dyDescent="0.3">
      <c r="B25" s="19">
        <v>22</v>
      </c>
      <c r="C25" s="179">
        <v>1</v>
      </c>
      <c r="D25" s="179">
        <v>681994.51593550947</v>
      </c>
      <c r="E25" s="179">
        <v>46405.084215077797</v>
      </c>
      <c r="F25" s="179">
        <v>0</v>
      </c>
      <c r="G25" s="179">
        <v>0</v>
      </c>
      <c r="H25" s="179">
        <v>38154.837945904452</v>
      </c>
      <c r="I25" s="179">
        <v>0</v>
      </c>
      <c r="J25" s="179">
        <v>0</v>
      </c>
      <c r="K25" s="179">
        <v>0</v>
      </c>
      <c r="L25" s="179">
        <v>0</v>
      </c>
      <c r="M25" s="179">
        <v>245764.84493852954</v>
      </c>
      <c r="N25" s="179">
        <v>0</v>
      </c>
      <c r="O25" s="179">
        <v>81994.515935509466</v>
      </c>
      <c r="P25" s="179">
        <v>0</v>
      </c>
      <c r="Q25" s="179">
        <v>0</v>
      </c>
      <c r="R25" s="180">
        <v>0</v>
      </c>
      <c r="S25" s="180">
        <v>0</v>
      </c>
      <c r="T25" s="180">
        <v>600000</v>
      </c>
    </row>
    <row r="26" spans="2:20" x14ac:dyDescent="0.3">
      <c r="B26" s="19">
        <v>23</v>
      </c>
      <c r="C26" s="179">
        <v>1</v>
      </c>
      <c r="D26" s="179">
        <v>1564305.5070390948</v>
      </c>
      <c r="E26" s="179">
        <v>684409.92433789338</v>
      </c>
      <c r="F26" s="179">
        <v>0</v>
      </c>
      <c r="G26" s="179">
        <v>0</v>
      </c>
      <c r="H26" s="179">
        <v>44660.352576972931</v>
      </c>
      <c r="I26" s="179">
        <v>0</v>
      </c>
      <c r="J26" s="179">
        <v>864305.50703909481</v>
      </c>
      <c r="K26" s="179">
        <v>0</v>
      </c>
      <c r="L26" s="179">
        <v>0</v>
      </c>
      <c r="M26" s="179">
        <v>170078.71400618224</v>
      </c>
      <c r="N26" s="179">
        <v>0</v>
      </c>
      <c r="O26" s="179">
        <v>964305.50703909481</v>
      </c>
      <c r="P26" s="179">
        <v>0</v>
      </c>
      <c r="Q26" s="179">
        <v>0</v>
      </c>
      <c r="R26" s="180">
        <v>0</v>
      </c>
      <c r="S26" s="180">
        <v>0</v>
      </c>
      <c r="T26" s="180">
        <v>600000</v>
      </c>
    </row>
    <row r="27" spans="2:20" x14ac:dyDescent="0.3">
      <c r="B27" s="19">
        <v>24</v>
      </c>
      <c r="C27" s="179">
        <v>0</v>
      </c>
      <c r="D27" s="179">
        <v>0</v>
      </c>
      <c r="E27" s="179">
        <v>363439.97692997649</v>
      </c>
      <c r="F27" s="179">
        <v>0</v>
      </c>
      <c r="G27" s="179">
        <v>0</v>
      </c>
      <c r="H27" s="179">
        <v>9126.8374825669307</v>
      </c>
      <c r="I27" s="179">
        <v>0</v>
      </c>
      <c r="J27" s="179">
        <v>0</v>
      </c>
      <c r="K27" s="179">
        <v>27742.328941668075</v>
      </c>
      <c r="L27" s="179">
        <v>1</v>
      </c>
      <c r="M27" s="179">
        <v>67191.636214106664</v>
      </c>
      <c r="N27" s="179">
        <v>0</v>
      </c>
      <c r="O27" s="179">
        <v>0</v>
      </c>
      <c r="P27" s="179">
        <v>0</v>
      </c>
      <c r="Q27" s="179">
        <v>0</v>
      </c>
      <c r="R27" s="180">
        <v>0</v>
      </c>
      <c r="S27" s="180">
        <v>27742.328941668075</v>
      </c>
      <c r="T27" s="180">
        <v>0</v>
      </c>
    </row>
    <row r="28" spans="2:20" x14ac:dyDescent="0.3">
      <c r="B28" s="19">
        <v>25</v>
      </c>
      <c r="C28" s="179">
        <v>0</v>
      </c>
      <c r="D28" s="179">
        <v>0</v>
      </c>
      <c r="E28" s="179">
        <v>1285023.6379884768</v>
      </c>
      <c r="F28" s="179">
        <v>0</v>
      </c>
      <c r="G28" s="179">
        <v>0</v>
      </c>
      <c r="H28" s="179">
        <v>93410.601967206923</v>
      </c>
      <c r="I28" s="179">
        <v>0</v>
      </c>
      <c r="J28" s="179">
        <v>0</v>
      </c>
      <c r="K28" s="179">
        <v>0</v>
      </c>
      <c r="L28" s="179">
        <v>0</v>
      </c>
      <c r="M28" s="179">
        <v>269849.40746692749</v>
      </c>
      <c r="N28" s="179">
        <v>0</v>
      </c>
      <c r="O28" s="179">
        <v>0</v>
      </c>
      <c r="P28" s="179">
        <v>0</v>
      </c>
      <c r="Q28" s="179">
        <v>0</v>
      </c>
      <c r="R28" s="180">
        <v>0</v>
      </c>
      <c r="S28" s="180">
        <v>0</v>
      </c>
      <c r="T28" s="180">
        <v>0</v>
      </c>
    </row>
    <row r="29" spans="2:20" x14ac:dyDescent="0.3">
      <c r="B29" s="19">
        <v>26</v>
      </c>
      <c r="C29" s="179">
        <v>0</v>
      </c>
      <c r="D29" s="179">
        <v>0</v>
      </c>
      <c r="E29" s="179">
        <v>2225.2580163200682</v>
      </c>
      <c r="F29" s="179">
        <v>0</v>
      </c>
      <c r="G29" s="179">
        <v>0</v>
      </c>
      <c r="H29" s="179">
        <v>406435.98218970787</v>
      </c>
      <c r="I29" s="179">
        <v>0</v>
      </c>
      <c r="J29" s="179">
        <v>0</v>
      </c>
      <c r="K29" s="179">
        <v>0</v>
      </c>
      <c r="L29" s="179">
        <v>0</v>
      </c>
      <c r="M29" s="179">
        <v>23772.721500596708</v>
      </c>
      <c r="N29" s="179">
        <v>0</v>
      </c>
      <c r="O29" s="179">
        <v>0</v>
      </c>
      <c r="P29" s="179">
        <v>0</v>
      </c>
      <c r="Q29" s="179">
        <v>0</v>
      </c>
      <c r="R29" s="180">
        <v>0</v>
      </c>
      <c r="S29" s="180">
        <v>0</v>
      </c>
      <c r="T29" s="180">
        <v>0</v>
      </c>
    </row>
    <row r="30" spans="2:20" x14ac:dyDescent="0.3">
      <c r="B30" s="19">
        <v>27</v>
      </c>
      <c r="C30" s="179">
        <v>2</v>
      </c>
      <c r="D30" s="179">
        <v>776840.64181957417</v>
      </c>
      <c r="E30" s="179">
        <v>23373.290033525624</v>
      </c>
      <c r="F30" s="179">
        <v>0</v>
      </c>
      <c r="G30" s="179">
        <v>0</v>
      </c>
      <c r="H30" s="179">
        <v>113935.60218286932</v>
      </c>
      <c r="I30" s="179">
        <v>0</v>
      </c>
      <c r="J30" s="179">
        <v>76840.641819574172</v>
      </c>
      <c r="K30" s="179">
        <v>0</v>
      </c>
      <c r="L30" s="179">
        <v>0</v>
      </c>
      <c r="M30" s="179">
        <v>520925.54813805677</v>
      </c>
      <c r="N30" s="179">
        <v>0</v>
      </c>
      <c r="O30" s="179">
        <v>176840.64181957417</v>
      </c>
      <c r="P30" s="179">
        <v>0</v>
      </c>
      <c r="Q30" s="179">
        <v>0</v>
      </c>
      <c r="R30" s="180">
        <v>0</v>
      </c>
      <c r="S30" s="180">
        <v>0</v>
      </c>
      <c r="T30" s="180">
        <v>600000</v>
      </c>
    </row>
    <row r="31" spans="2:20" x14ac:dyDescent="0.3">
      <c r="B31" s="19">
        <v>28</v>
      </c>
      <c r="C31" s="179">
        <v>0</v>
      </c>
      <c r="D31" s="179">
        <v>0</v>
      </c>
      <c r="E31" s="179">
        <v>194988.64917361076</v>
      </c>
      <c r="F31" s="179">
        <v>0</v>
      </c>
      <c r="G31" s="179">
        <v>0</v>
      </c>
      <c r="H31" s="179">
        <v>230888.85044841908</v>
      </c>
      <c r="I31" s="179">
        <v>0</v>
      </c>
      <c r="J31" s="179">
        <v>0</v>
      </c>
      <c r="K31" s="179">
        <v>0</v>
      </c>
      <c r="L31" s="179">
        <v>0</v>
      </c>
      <c r="M31" s="179">
        <v>217162.53664849984</v>
      </c>
      <c r="N31" s="179">
        <v>0</v>
      </c>
      <c r="O31" s="179">
        <v>0</v>
      </c>
      <c r="P31" s="179">
        <v>0</v>
      </c>
      <c r="Q31" s="179">
        <v>0</v>
      </c>
      <c r="R31" s="180">
        <v>0</v>
      </c>
      <c r="S31" s="180">
        <v>0</v>
      </c>
      <c r="T31" s="180">
        <v>0</v>
      </c>
    </row>
    <row r="32" spans="2:20" x14ac:dyDescent="0.3">
      <c r="B32" s="19">
        <v>29</v>
      </c>
      <c r="C32" s="179">
        <v>0</v>
      </c>
      <c r="D32" s="179">
        <v>0</v>
      </c>
      <c r="E32" s="179">
        <v>55464.085462949595</v>
      </c>
      <c r="F32" s="179">
        <v>0</v>
      </c>
      <c r="G32" s="179">
        <v>0</v>
      </c>
      <c r="H32" s="179">
        <v>57822.300778829609</v>
      </c>
      <c r="I32" s="179">
        <v>0</v>
      </c>
      <c r="J32" s="179">
        <v>0</v>
      </c>
      <c r="K32" s="179">
        <v>0</v>
      </c>
      <c r="L32" s="179">
        <v>0</v>
      </c>
      <c r="M32" s="179">
        <v>83733.742598773199</v>
      </c>
      <c r="N32" s="179">
        <v>0</v>
      </c>
      <c r="O32" s="179">
        <v>0</v>
      </c>
      <c r="P32" s="179">
        <v>0</v>
      </c>
      <c r="Q32" s="179">
        <v>0</v>
      </c>
      <c r="R32" s="180">
        <v>0</v>
      </c>
      <c r="S32" s="180">
        <v>0</v>
      </c>
      <c r="T32" s="180">
        <v>0</v>
      </c>
    </row>
    <row r="33" spans="2:20" x14ac:dyDescent="0.3">
      <c r="B33" s="19">
        <v>30</v>
      </c>
      <c r="C33" s="179">
        <v>0</v>
      </c>
      <c r="D33" s="179">
        <v>0</v>
      </c>
      <c r="E33" s="179">
        <v>14540.028453947962</v>
      </c>
      <c r="F33" s="179">
        <v>0</v>
      </c>
      <c r="G33" s="179">
        <v>0</v>
      </c>
      <c r="H33" s="179">
        <v>106355.09696108066</v>
      </c>
      <c r="I33" s="179">
        <v>0</v>
      </c>
      <c r="J33" s="179">
        <v>0</v>
      </c>
      <c r="K33" s="179">
        <v>0</v>
      </c>
      <c r="L33" s="179">
        <v>0</v>
      </c>
      <c r="M33" s="179">
        <v>1631023.4928957941</v>
      </c>
      <c r="N33" s="179">
        <v>0</v>
      </c>
      <c r="O33" s="179">
        <v>0</v>
      </c>
      <c r="P33" s="179">
        <v>0</v>
      </c>
      <c r="Q33" s="179">
        <v>0</v>
      </c>
      <c r="R33" s="180">
        <v>0</v>
      </c>
      <c r="S33" s="180">
        <v>0</v>
      </c>
      <c r="T33" s="180">
        <v>0</v>
      </c>
    </row>
    <row r="34" spans="2:20" x14ac:dyDescent="0.3">
      <c r="B34" s="19">
        <v>31</v>
      </c>
      <c r="C34" s="179">
        <v>1</v>
      </c>
      <c r="D34" s="179">
        <v>1501577.0228153521</v>
      </c>
      <c r="E34" s="179">
        <v>136063.04862563714</v>
      </c>
      <c r="F34" s="179">
        <v>0</v>
      </c>
      <c r="G34" s="179">
        <v>0</v>
      </c>
      <c r="H34" s="179">
        <v>3677.7352231198101</v>
      </c>
      <c r="I34" s="179">
        <v>0</v>
      </c>
      <c r="J34" s="179">
        <v>801577.02281535207</v>
      </c>
      <c r="K34" s="179">
        <v>0</v>
      </c>
      <c r="L34" s="179">
        <v>0</v>
      </c>
      <c r="M34" s="179">
        <v>22896.467852158221</v>
      </c>
      <c r="N34" s="179">
        <v>0</v>
      </c>
      <c r="O34" s="179">
        <v>901577.02281535207</v>
      </c>
      <c r="P34" s="179">
        <v>0</v>
      </c>
      <c r="Q34" s="179">
        <v>0</v>
      </c>
      <c r="R34" s="180">
        <v>0</v>
      </c>
      <c r="S34" s="180">
        <v>0</v>
      </c>
      <c r="T34" s="180">
        <v>600000</v>
      </c>
    </row>
    <row r="35" spans="2:20" x14ac:dyDescent="0.3">
      <c r="B35" s="19">
        <v>32</v>
      </c>
      <c r="C35" s="179">
        <v>0</v>
      </c>
      <c r="D35" s="179">
        <v>0</v>
      </c>
      <c r="E35" s="179">
        <v>249100.515692282</v>
      </c>
      <c r="F35" s="179">
        <v>0</v>
      </c>
      <c r="G35" s="179">
        <v>0</v>
      </c>
      <c r="H35" s="179">
        <v>108492.18754666953</v>
      </c>
      <c r="I35" s="179">
        <v>0</v>
      </c>
      <c r="J35" s="179">
        <v>0</v>
      </c>
      <c r="K35" s="179">
        <v>0</v>
      </c>
      <c r="L35" s="179">
        <v>0</v>
      </c>
      <c r="M35" s="179">
        <v>10680.836341975777</v>
      </c>
      <c r="N35" s="179">
        <v>0</v>
      </c>
      <c r="O35" s="179">
        <v>0</v>
      </c>
      <c r="P35" s="179">
        <v>0</v>
      </c>
      <c r="Q35" s="179">
        <v>0</v>
      </c>
      <c r="R35" s="180">
        <v>0</v>
      </c>
      <c r="S35" s="180">
        <v>0</v>
      </c>
      <c r="T35" s="180">
        <v>0</v>
      </c>
    </row>
    <row r="36" spans="2:20" x14ac:dyDescent="0.3">
      <c r="B36" s="19">
        <v>33</v>
      </c>
      <c r="C36" s="179">
        <v>0</v>
      </c>
      <c r="D36" s="179">
        <v>0</v>
      </c>
      <c r="E36" s="179">
        <v>107030.58317441898</v>
      </c>
      <c r="F36" s="179">
        <v>0</v>
      </c>
      <c r="G36" s="179">
        <v>0</v>
      </c>
      <c r="H36" s="179">
        <v>95888.439339881093</v>
      </c>
      <c r="I36" s="179">
        <v>0</v>
      </c>
      <c r="J36" s="179">
        <v>0</v>
      </c>
      <c r="K36" s="179">
        <v>0</v>
      </c>
      <c r="L36" s="179">
        <v>0</v>
      </c>
      <c r="M36" s="179">
        <v>6259.1795482756288</v>
      </c>
      <c r="N36" s="179">
        <v>0</v>
      </c>
      <c r="O36" s="179">
        <v>0</v>
      </c>
      <c r="P36" s="179">
        <v>0</v>
      </c>
      <c r="Q36" s="179">
        <v>0</v>
      </c>
      <c r="R36" s="180">
        <v>0</v>
      </c>
      <c r="S36" s="180">
        <v>0</v>
      </c>
      <c r="T36" s="180">
        <v>0</v>
      </c>
    </row>
    <row r="37" spans="2:20" x14ac:dyDescent="0.3">
      <c r="B37" s="19">
        <v>34</v>
      </c>
      <c r="C37" s="179">
        <v>0</v>
      </c>
      <c r="D37" s="179">
        <v>0</v>
      </c>
      <c r="E37" s="179">
        <v>206383.13832342267</v>
      </c>
      <c r="F37" s="179">
        <v>0</v>
      </c>
      <c r="G37" s="179">
        <v>0</v>
      </c>
      <c r="H37" s="179">
        <v>17155.263109078704</v>
      </c>
      <c r="I37" s="179">
        <v>0</v>
      </c>
      <c r="J37" s="179">
        <v>0</v>
      </c>
      <c r="K37" s="179">
        <v>0</v>
      </c>
      <c r="L37" s="179">
        <v>0</v>
      </c>
      <c r="M37" s="179">
        <v>112925.34442055861</v>
      </c>
      <c r="N37" s="179">
        <v>0</v>
      </c>
      <c r="O37" s="179">
        <v>0</v>
      </c>
      <c r="P37" s="179">
        <v>0</v>
      </c>
      <c r="Q37" s="179">
        <v>0</v>
      </c>
      <c r="R37" s="180">
        <v>0</v>
      </c>
      <c r="S37" s="180">
        <v>0</v>
      </c>
      <c r="T37" s="180">
        <v>0</v>
      </c>
    </row>
    <row r="38" spans="2:20" x14ac:dyDescent="0.3">
      <c r="B38" s="19">
        <v>35</v>
      </c>
      <c r="C38" s="179">
        <v>1</v>
      </c>
      <c r="D38" s="179">
        <v>209064.99900386742</v>
      </c>
      <c r="E38" s="179">
        <v>56477.823714676073</v>
      </c>
      <c r="F38" s="179">
        <v>0</v>
      </c>
      <c r="G38" s="179">
        <v>0</v>
      </c>
      <c r="H38" s="179">
        <v>142977.83376146801</v>
      </c>
      <c r="I38" s="179">
        <v>0</v>
      </c>
      <c r="J38" s="179">
        <v>0</v>
      </c>
      <c r="K38" s="179">
        <v>0</v>
      </c>
      <c r="L38" s="179">
        <v>0</v>
      </c>
      <c r="M38" s="179">
        <v>81573.691867315109</v>
      </c>
      <c r="N38" s="179">
        <v>0</v>
      </c>
      <c r="O38" s="179">
        <v>0</v>
      </c>
      <c r="P38" s="179">
        <v>0</v>
      </c>
      <c r="Q38" s="179">
        <v>0</v>
      </c>
      <c r="R38" s="180">
        <v>0</v>
      </c>
      <c r="S38" s="180">
        <v>0</v>
      </c>
      <c r="T38" s="180">
        <v>209064.99900386742</v>
      </c>
    </row>
    <row r="39" spans="2:20" x14ac:dyDescent="0.3">
      <c r="B39" s="19">
        <v>36</v>
      </c>
      <c r="C39" s="179">
        <v>0</v>
      </c>
      <c r="D39" s="179">
        <v>0</v>
      </c>
      <c r="E39" s="179">
        <v>26875.862634050834</v>
      </c>
      <c r="F39" s="179">
        <v>0</v>
      </c>
      <c r="G39" s="179">
        <v>0</v>
      </c>
      <c r="H39" s="179">
        <v>52115.351678713967</v>
      </c>
      <c r="I39" s="179">
        <v>0</v>
      </c>
      <c r="J39" s="179">
        <v>0</v>
      </c>
      <c r="K39" s="179">
        <v>0</v>
      </c>
      <c r="L39" s="179">
        <v>0</v>
      </c>
      <c r="M39" s="179">
        <v>177611.75021177932</v>
      </c>
      <c r="N39" s="179">
        <v>0</v>
      </c>
      <c r="O39" s="179">
        <v>0</v>
      </c>
      <c r="P39" s="179">
        <v>0</v>
      </c>
      <c r="Q39" s="179">
        <v>0</v>
      </c>
      <c r="R39" s="180">
        <v>0</v>
      </c>
      <c r="S39" s="180">
        <v>0</v>
      </c>
      <c r="T39" s="180">
        <v>0</v>
      </c>
    </row>
    <row r="40" spans="2:20" x14ac:dyDescent="0.3">
      <c r="B40" s="19">
        <v>37</v>
      </c>
      <c r="C40" s="179">
        <v>0</v>
      </c>
      <c r="D40" s="179">
        <v>0</v>
      </c>
      <c r="E40" s="179">
        <v>20138.193966986502</v>
      </c>
      <c r="F40" s="179">
        <v>0</v>
      </c>
      <c r="G40" s="179">
        <v>0</v>
      </c>
      <c r="H40" s="179">
        <v>38094.344964562799</v>
      </c>
      <c r="I40" s="179">
        <v>0</v>
      </c>
      <c r="J40" s="179">
        <v>0</v>
      </c>
      <c r="K40" s="179">
        <v>0</v>
      </c>
      <c r="L40" s="179">
        <v>0</v>
      </c>
      <c r="M40" s="179">
        <v>94357.521188729675</v>
      </c>
      <c r="N40" s="179">
        <v>0</v>
      </c>
      <c r="O40" s="179">
        <v>0</v>
      </c>
      <c r="P40" s="179">
        <v>0</v>
      </c>
      <c r="Q40" s="179">
        <v>0</v>
      </c>
      <c r="R40" s="180">
        <v>0</v>
      </c>
      <c r="S40" s="180">
        <v>0</v>
      </c>
      <c r="T40" s="180">
        <v>0</v>
      </c>
    </row>
    <row r="41" spans="2:20" x14ac:dyDescent="0.3">
      <c r="B41" s="19">
        <v>38</v>
      </c>
      <c r="C41" s="179">
        <v>0</v>
      </c>
      <c r="D41" s="179">
        <v>0</v>
      </c>
      <c r="E41" s="179">
        <v>291237.42114957212</v>
      </c>
      <c r="F41" s="179">
        <v>0</v>
      </c>
      <c r="G41" s="179">
        <v>0</v>
      </c>
      <c r="H41" s="179">
        <v>227711.02192876858</v>
      </c>
      <c r="I41" s="179">
        <v>0</v>
      </c>
      <c r="J41" s="179">
        <v>0</v>
      </c>
      <c r="K41" s="179">
        <v>0</v>
      </c>
      <c r="L41" s="179">
        <v>0</v>
      </c>
      <c r="M41" s="179">
        <v>15570.003660946046</v>
      </c>
      <c r="N41" s="179">
        <v>0</v>
      </c>
      <c r="O41" s="179">
        <v>0</v>
      </c>
      <c r="P41" s="179">
        <v>0</v>
      </c>
      <c r="Q41" s="179">
        <v>0</v>
      </c>
      <c r="R41" s="180">
        <v>0</v>
      </c>
      <c r="S41" s="180">
        <v>0</v>
      </c>
      <c r="T41" s="180">
        <v>0</v>
      </c>
    </row>
    <row r="42" spans="2:20" x14ac:dyDescent="0.3">
      <c r="B42" s="19">
        <v>39</v>
      </c>
      <c r="C42" s="179">
        <v>0</v>
      </c>
      <c r="D42" s="179">
        <v>0</v>
      </c>
      <c r="E42" s="179">
        <v>62232.639427668058</v>
      </c>
      <c r="F42" s="179">
        <v>0</v>
      </c>
      <c r="G42" s="179">
        <v>0</v>
      </c>
      <c r="H42" s="179">
        <v>97778.296260469942</v>
      </c>
      <c r="I42" s="179">
        <v>0</v>
      </c>
      <c r="J42" s="179">
        <v>0</v>
      </c>
      <c r="K42" s="179">
        <v>0</v>
      </c>
      <c r="L42" s="179">
        <v>0</v>
      </c>
      <c r="M42" s="179">
        <v>993211.1613700157</v>
      </c>
      <c r="N42" s="179">
        <v>0</v>
      </c>
      <c r="O42" s="179">
        <v>0</v>
      </c>
      <c r="P42" s="179">
        <v>0</v>
      </c>
      <c r="Q42" s="179">
        <v>0</v>
      </c>
      <c r="R42" s="180">
        <v>0</v>
      </c>
      <c r="S42" s="180">
        <v>0</v>
      </c>
      <c r="T42" s="180">
        <v>0</v>
      </c>
    </row>
    <row r="43" spans="2:20" x14ac:dyDescent="0.3">
      <c r="B43" s="19">
        <v>40</v>
      </c>
      <c r="C43" s="179">
        <v>0</v>
      </c>
      <c r="D43" s="179">
        <v>0</v>
      </c>
      <c r="E43" s="179">
        <v>441497.91181107855</v>
      </c>
      <c r="F43" s="179">
        <v>0</v>
      </c>
      <c r="G43" s="179">
        <v>0</v>
      </c>
      <c r="H43" s="179">
        <v>479511.43454074056</v>
      </c>
      <c r="I43" s="179">
        <v>0</v>
      </c>
      <c r="J43" s="179">
        <v>0</v>
      </c>
      <c r="K43" s="179">
        <v>0</v>
      </c>
      <c r="L43" s="179">
        <v>0</v>
      </c>
      <c r="M43" s="179">
        <v>55627.502586120288</v>
      </c>
      <c r="N43" s="179">
        <v>0</v>
      </c>
      <c r="O43" s="179">
        <v>0</v>
      </c>
      <c r="P43" s="179">
        <v>0</v>
      </c>
      <c r="Q43" s="179">
        <v>0</v>
      </c>
      <c r="R43" s="180">
        <v>0</v>
      </c>
      <c r="S43" s="180">
        <v>0</v>
      </c>
      <c r="T43" s="180">
        <v>0</v>
      </c>
    </row>
    <row r="44" spans="2:20" x14ac:dyDescent="0.3">
      <c r="B44" s="19">
        <v>41</v>
      </c>
      <c r="C44" s="179">
        <v>0</v>
      </c>
      <c r="D44" s="179">
        <v>0</v>
      </c>
      <c r="E44" s="179">
        <v>173878.40100906347</v>
      </c>
      <c r="F44" s="179">
        <v>0</v>
      </c>
      <c r="G44" s="179">
        <v>0</v>
      </c>
      <c r="H44" s="179">
        <v>63933.475700534815</v>
      </c>
      <c r="I44" s="179">
        <v>0</v>
      </c>
      <c r="J44" s="179">
        <v>0</v>
      </c>
      <c r="K44" s="179">
        <v>0</v>
      </c>
      <c r="L44" s="179">
        <v>0</v>
      </c>
      <c r="M44" s="179">
        <v>60783.396268208802</v>
      </c>
      <c r="N44" s="179">
        <v>0</v>
      </c>
      <c r="O44" s="179">
        <v>0</v>
      </c>
      <c r="P44" s="179">
        <v>0</v>
      </c>
      <c r="Q44" s="179">
        <v>0</v>
      </c>
      <c r="R44" s="180">
        <v>0</v>
      </c>
      <c r="S44" s="180">
        <v>0</v>
      </c>
      <c r="T44" s="180">
        <v>0</v>
      </c>
    </row>
    <row r="45" spans="2:20" x14ac:dyDescent="0.3">
      <c r="B45" s="19">
        <v>42</v>
      </c>
      <c r="C45" s="179">
        <v>0</v>
      </c>
      <c r="D45" s="179">
        <v>0</v>
      </c>
      <c r="E45" s="179">
        <v>500446.48363819945</v>
      </c>
      <c r="F45" s="179">
        <v>0</v>
      </c>
      <c r="G45" s="179">
        <v>0</v>
      </c>
      <c r="H45" s="179">
        <v>29128.793693584856</v>
      </c>
      <c r="I45" s="179">
        <v>0</v>
      </c>
      <c r="J45" s="179">
        <v>0</v>
      </c>
      <c r="K45" s="179">
        <v>0</v>
      </c>
      <c r="L45" s="179">
        <v>0</v>
      </c>
      <c r="M45" s="179">
        <v>22596.86782168326</v>
      </c>
      <c r="N45" s="179">
        <v>0</v>
      </c>
      <c r="O45" s="179">
        <v>0</v>
      </c>
      <c r="P45" s="179">
        <v>0</v>
      </c>
      <c r="Q45" s="179">
        <v>0</v>
      </c>
      <c r="R45" s="180">
        <v>0</v>
      </c>
      <c r="S45" s="180">
        <v>0</v>
      </c>
      <c r="T45" s="180">
        <v>0</v>
      </c>
    </row>
    <row r="46" spans="2:20" x14ac:dyDescent="0.3">
      <c r="B46" s="19">
        <v>43</v>
      </c>
      <c r="C46" s="179">
        <v>0</v>
      </c>
      <c r="D46" s="179">
        <v>0</v>
      </c>
      <c r="E46" s="179">
        <v>6698.1554131034718</v>
      </c>
      <c r="F46" s="179">
        <v>0</v>
      </c>
      <c r="G46" s="179">
        <v>0</v>
      </c>
      <c r="H46" s="179">
        <v>126837.39654900128</v>
      </c>
      <c r="I46" s="179">
        <v>0</v>
      </c>
      <c r="J46" s="179">
        <v>0</v>
      </c>
      <c r="K46" s="179">
        <v>0</v>
      </c>
      <c r="L46" s="179">
        <v>0</v>
      </c>
      <c r="M46" s="179">
        <v>29370.109337638562</v>
      </c>
      <c r="N46" s="179">
        <v>0</v>
      </c>
      <c r="O46" s="179">
        <v>0</v>
      </c>
      <c r="P46" s="179">
        <v>0</v>
      </c>
      <c r="Q46" s="179">
        <v>0</v>
      </c>
      <c r="R46" s="180">
        <v>0</v>
      </c>
      <c r="S46" s="180">
        <v>0</v>
      </c>
      <c r="T46" s="180">
        <v>0</v>
      </c>
    </row>
    <row r="47" spans="2:20" x14ac:dyDescent="0.3">
      <c r="B47" s="19">
        <v>44</v>
      </c>
      <c r="C47" s="179">
        <v>0</v>
      </c>
      <c r="D47" s="179">
        <v>0</v>
      </c>
      <c r="E47" s="179">
        <v>5767.030552303172</v>
      </c>
      <c r="F47" s="179">
        <v>0</v>
      </c>
      <c r="G47" s="179">
        <v>0</v>
      </c>
      <c r="H47" s="179">
        <v>65806.800056202657</v>
      </c>
      <c r="I47" s="179">
        <v>0</v>
      </c>
      <c r="J47" s="179">
        <v>0</v>
      </c>
      <c r="K47" s="179">
        <v>0</v>
      </c>
      <c r="L47" s="179">
        <v>0</v>
      </c>
      <c r="M47" s="179">
        <v>11382.599056772437</v>
      </c>
      <c r="N47" s="179">
        <v>0</v>
      </c>
      <c r="O47" s="179">
        <v>0</v>
      </c>
      <c r="P47" s="179">
        <v>0</v>
      </c>
      <c r="Q47" s="179">
        <v>0</v>
      </c>
      <c r="R47" s="180">
        <v>0</v>
      </c>
      <c r="S47" s="180">
        <v>0</v>
      </c>
      <c r="T47" s="180">
        <v>0</v>
      </c>
    </row>
    <row r="48" spans="2:20" x14ac:dyDescent="0.3">
      <c r="B48" s="19">
        <v>45</v>
      </c>
      <c r="C48" s="179">
        <v>0</v>
      </c>
      <c r="D48" s="179">
        <v>0</v>
      </c>
      <c r="E48" s="179">
        <v>181993.19121759449</v>
      </c>
      <c r="F48" s="179">
        <v>0</v>
      </c>
      <c r="G48" s="179">
        <v>0</v>
      </c>
      <c r="H48" s="179">
        <v>692526.73872997332</v>
      </c>
      <c r="I48" s="179">
        <v>0</v>
      </c>
      <c r="J48" s="179">
        <v>0</v>
      </c>
      <c r="K48" s="179">
        <v>0</v>
      </c>
      <c r="L48" s="179">
        <v>0</v>
      </c>
      <c r="M48" s="179">
        <v>50376.573470266689</v>
      </c>
      <c r="N48" s="179">
        <v>0</v>
      </c>
      <c r="O48" s="179">
        <v>0</v>
      </c>
      <c r="P48" s="179">
        <v>0</v>
      </c>
      <c r="Q48" s="179">
        <v>0</v>
      </c>
      <c r="R48" s="180">
        <v>0</v>
      </c>
      <c r="S48" s="180">
        <v>0</v>
      </c>
      <c r="T48" s="180">
        <v>0</v>
      </c>
    </row>
    <row r="49" spans="2:20" x14ac:dyDescent="0.3">
      <c r="B49" s="19">
        <v>46</v>
      </c>
      <c r="C49" s="179">
        <v>0</v>
      </c>
      <c r="D49" s="179">
        <v>0</v>
      </c>
      <c r="E49" s="179">
        <v>198854.52798746384</v>
      </c>
      <c r="F49" s="179">
        <v>0</v>
      </c>
      <c r="G49" s="179">
        <v>0</v>
      </c>
      <c r="H49" s="179">
        <v>1051.7387365738296</v>
      </c>
      <c r="I49" s="179">
        <v>0</v>
      </c>
      <c r="J49" s="179">
        <v>0</v>
      </c>
      <c r="K49" s="179">
        <v>0</v>
      </c>
      <c r="L49" s="179">
        <v>0</v>
      </c>
      <c r="M49" s="179">
        <v>16128.43521752338</v>
      </c>
      <c r="N49" s="179">
        <v>0</v>
      </c>
      <c r="O49" s="179">
        <v>0</v>
      </c>
      <c r="P49" s="179">
        <v>0</v>
      </c>
      <c r="Q49" s="179">
        <v>0</v>
      </c>
      <c r="R49" s="180">
        <v>0</v>
      </c>
      <c r="S49" s="180">
        <v>0</v>
      </c>
      <c r="T49" s="180">
        <v>0</v>
      </c>
    </row>
    <row r="50" spans="2:20" x14ac:dyDescent="0.3">
      <c r="B50" s="19">
        <v>47</v>
      </c>
      <c r="C50" s="179">
        <v>0</v>
      </c>
      <c r="D50" s="179">
        <v>0</v>
      </c>
      <c r="E50" s="179">
        <v>313660.64003359375</v>
      </c>
      <c r="F50" s="179">
        <v>0</v>
      </c>
      <c r="G50" s="179">
        <v>0</v>
      </c>
      <c r="H50" s="179">
        <v>1676618.8187252975</v>
      </c>
      <c r="I50" s="179">
        <v>0</v>
      </c>
      <c r="J50" s="179">
        <v>0</v>
      </c>
      <c r="K50" s="179">
        <v>0</v>
      </c>
      <c r="L50" s="179">
        <v>0</v>
      </c>
      <c r="M50" s="179">
        <v>74647.829636558628</v>
      </c>
      <c r="N50" s="179">
        <v>0</v>
      </c>
      <c r="O50" s="179">
        <v>0</v>
      </c>
      <c r="P50" s="179">
        <v>0</v>
      </c>
      <c r="Q50" s="179">
        <v>0</v>
      </c>
      <c r="R50" s="180">
        <v>0</v>
      </c>
      <c r="S50" s="180">
        <v>0</v>
      </c>
      <c r="T50" s="180">
        <v>0</v>
      </c>
    </row>
    <row r="51" spans="2:20" x14ac:dyDescent="0.3">
      <c r="B51" s="19">
        <v>48</v>
      </c>
      <c r="C51" s="179">
        <v>0</v>
      </c>
      <c r="D51" s="179">
        <v>0</v>
      </c>
      <c r="E51" s="179">
        <v>11718.785613859542</v>
      </c>
      <c r="F51" s="179">
        <v>0</v>
      </c>
      <c r="G51" s="179">
        <v>0</v>
      </c>
      <c r="H51" s="179">
        <v>316288.00675579166</v>
      </c>
      <c r="I51" s="179">
        <v>0</v>
      </c>
      <c r="J51" s="179">
        <v>0</v>
      </c>
      <c r="K51" s="179">
        <v>0</v>
      </c>
      <c r="L51" s="179">
        <v>0</v>
      </c>
      <c r="M51" s="179">
        <v>22885.337860496293</v>
      </c>
      <c r="N51" s="179">
        <v>0</v>
      </c>
      <c r="O51" s="179">
        <v>0</v>
      </c>
      <c r="P51" s="179">
        <v>0</v>
      </c>
      <c r="Q51" s="179">
        <v>0</v>
      </c>
      <c r="R51" s="180">
        <v>0</v>
      </c>
      <c r="S51" s="180">
        <v>0</v>
      </c>
      <c r="T51" s="180">
        <v>0</v>
      </c>
    </row>
    <row r="52" spans="2:20" x14ac:dyDescent="0.3">
      <c r="B52" s="19">
        <v>49</v>
      </c>
      <c r="C52" s="179">
        <v>0</v>
      </c>
      <c r="D52" s="179">
        <v>0</v>
      </c>
      <c r="E52" s="179">
        <v>957508.68825934629</v>
      </c>
      <c r="F52" s="179">
        <v>0</v>
      </c>
      <c r="G52" s="179">
        <v>0</v>
      </c>
      <c r="H52" s="179">
        <v>58356.386935667069</v>
      </c>
      <c r="I52" s="179">
        <v>0</v>
      </c>
      <c r="J52" s="179">
        <v>0</v>
      </c>
      <c r="K52" s="179">
        <v>0</v>
      </c>
      <c r="L52" s="179">
        <v>0</v>
      </c>
      <c r="M52" s="179">
        <v>15656.261819479609</v>
      </c>
      <c r="N52" s="179">
        <v>0</v>
      </c>
      <c r="O52" s="179">
        <v>0</v>
      </c>
      <c r="P52" s="179">
        <v>0</v>
      </c>
      <c r="Q52" s="179">
        <v>0</v>
      </c>
      <c r="R52" s="180">
        <v>0</v>
      </c>
      <c r="S52" s="180">
        <v>0</v>
      </c>
      <c r="T52" s="180">
        <v>0</v>
      </c>
    </row>
    <row r="53" spans="2:20" x14ac:dyDescent="0.3">
      <c r="B53" s="19">
        <v>50</v>
      </c>
      <c r="C53" s="179">
        <v>0</v>
      </c>
      <c r="D53" s="179">
        <v>0</v>
      </c>
      <c r="E53" s="179">
        <v>18478.051673985879</v>
      </c>
      <c r="F53" s="179">
        <v>0</v>
      </c>
      <c r="G53" s="179">
        <v>0</v>
      </c>
      <c r="H53" s="179">
        <v>191136.68640475188</v>
      </c>
      <c r="I53" s="179">
        <v>0</v>
      </c>
      <c r="J53" s="179">
        <v>0</v>
      </c>
      <c r="K53" s="179">
        <v>0</v>
      </c>
      <c r="L53" s="179">
        <v>0</v>
      </c>
      <c r="M53" s="179">
        <v>46268.852344235725</v>
      </c>
      <c r="N53" s="179">
        <v>0</v>
      </c>
      <c r="O53" s="179">
        <v>0</v>
      </c>
      <c r="P53" s="179">
        <v>0</v>
      </c>
      <c r="Q53" s="179">
        <v>0</v>
      </c>
      <c r="R53" s="180">
        <v>0</v>
      </c>
      <c r="S53" s="180">
        <v>0</v>
      </c>
      <c r="T53" s="180">
        <v>0</v>
      </c>
    </row>
    <row r="54" spans="2:20" x14ac:dyDescent="0.3">
      <c r="B54" s="19">
        <v>51</v>
      </c>
      <c r="C54" s="179">
        <v>0</v>
      </c>
      <c r="D54" s="179">
        <v>0</v>
      </c>
      <c r="E54" s="179">
        <v>197554.69149139308</v>
      </c>
      <c r="F54" s="179">
        <v>0</v>
      </c>
      <c r="G54" s="179">
        <v>0</v>
      </c>
      <c r="H54" s="179">
        <v>35155.432717925942</v>
      </c>
      <c r="I54" s="179">
        <v>0</v>
      </c>
      <c r="J54" s="179">
        <v>0</v>
      </c>
      <c r="K54" s="179">
        <v>0</v>
      </c>
      <c r="L54" s="179">
        <v>0</v>
      </c>
      <c r="M54" s="179">
        <v>261797.94208215867</v>
      </c>
      <c r="N54" s="179">
        <v>0</v>
      </c>
      <c r="O54" s="179">
        <v>0</v>
      </c>
      <c r="P54" s="179">
        <v>0</v>
      </c>
      <c r="Q54" s="179">
        <v>0</v>
      </c>
      <c r="R54" s="180">
        <v>0</v>
      </c>
      <c r="S54" s="180">
        <v>0</v>
      </c>
      <c r="T54" s="180">
        <v>0</v>
      </c>
    </row>
    <row r="55" spans="2:20" x14ac:dyDescent="0.3">
      <c r="B55" s="19">
        <v>52</v>
      </c>
      <c r="C55" s="179">
        <v>0</v>
      </c>
      <c r="D55" s="179">
        <v>0</v>
      </c>
      <c r="E55" s="179">
        <v>46871.354672617352</v>
      </c>
      <c r="F55" s="179">
        <v>0</v>
      </c>
      <c r="G55" s="179">
        <v>0</v>
      </c>
      <c r="H55" s="179">
        <v>8987.2334409033156</v>
      </c>
      <c r="I55" s="179">
        <v>0</v>
      </c>
      <c r="J55" s="179">
        <v>0</v>
      </c>
      <c r="K55" s="179">
        <v>0</v>
      </c>
      <c r="L55" s="179">
        <v>0</v>
      </c>
      <c r="M55" s="179">
        <v>43246.080780050834</v>
      </c>
      <c r="N55" s="179">
        <v>0</v>
      </c>
      <c r="O55" s="179">
        <v>0</v>
      </c>
      <c r="P55" s="179">
        <v>0</v>
      </c>
      <c r="Q55" s="179">
        <v>0</v>
      </c>
      <c r="R55" s="180">
        <v>0</v>
      </c>
      <c r="S55" s="180">
        <v>0</v>
      </c>
      <c r="T55" s="180">
        <v>0</v>
      </c>
    </row>
    <row r="56" spans="2:20" x14ac:dyDescent="0.3">
      <c r="B56" s="19">
        <v>53</v>
      </c>
      <c r="C56" s="179">
        <v>0</v>
      </c>
      <c r="D56" s="179">
        <v>0</v>
      </c>
      <c r="E56" s="179">
        <v>284076.09711220063</v>
      </c>
      <c r="F56" s="179">
        <v>0</v>
      </c>
      <c r="G56" s="179">
        <v>0</v>
      </c>
      <c r="H56" s="179">
        <v>16283.561867546498</v>
      </c>
      <c r="I56" s="179">
        <v>0</v>
      </c>
      <c r="J56" s="179">
        <v>0</v>
      </c>
      <c r="K56" s="179">
        <v>0</v>
      </c>
      <c r="L56" s="179">
        <v>0</v>
      </c>
      <c r="M56" s="179">
        <v>11785.233340201366</v>
      </c>
      <c r="N56" s="179">
        <v>0</v>
      </c>
      <c r="O56" s="179">
        <v>0</v>
      </c>
      <c r="P56" s="179">
        <v>0</v>
      </c>
      <c r="Q56" s="179">
        <v>0</v>
      </c>
      <c r="R56" s="180">
        <v>0</v>
      </c>
      <c r="S56" s="180">
        <v>0</v>
      </c>
      <c r="T56" s="180">
        <v>0</v>
      </c>
    </row>
    <row r="57" spans="2:20" x14ac:dyDescent="0.3">
      <c r="B57" s="19">
        <v>54</v>
      </c>
      <c r="C57" s="179">
        <v>0</v>
      </c>
      <c r="D57" s="179">
        <v>0</v>
      </c>
      <c r="E57" s="179">
        <v>133045.89280697814</v>
      </c>
      <c r="F57" s="179">
        <v>0</v>
      </c>
      <c r="G57" s="179">
        <v>0</v>
      </c>
      <c r="H57" s="179">
        <v>23784.060815990437</v>
      </c>
      <c r="I57" s="179">
        <v>0</v>
      </c>
      <c r="J57" s="179">
        <v>0</v>
      </c>
      <c r="K57" s="179">
        <v>0</v>
      </c>
      <c r="L57" s="179">
        <v>0</v>
      </c>
      <c r="M57" s="179">
        <v>65184.447201034629</v>
      </c>
      <c r="N57" s="179">
        <v>0</v>
      </c>
      <c r="O57" s="179">
        <v>0</v>
      </c>
      <c r="P57" s="179">
        <v>0</v>
      </c>
      <c r="Q57" s="179">
        <v>0</v>
      </c>
      <c r="R57" s="180">
        <v>0</v>
      </c>
      <c r="S57" s="180">
        <v>0</v>
      </c>
      <c r="T57" s="180">
        <v>0</v>
      </c>
    </row>
    <row r="58" spans="2:20" x14ac:dyDescent="0.3">
      <c r="B58" s="19">
        <v>55</v>
      </c>
      <c r="C58" s="179">
        <v>0</v>
      </c>
      <c r="D58" s="179">
        <v>0</v>
      </c>
      <c r="E58" s="179">
        <v>333095.73544641538</v>
      </c>
      <c r="F58" s="179">
        <v>0</v>
      </c>
      <c r="G58" s="179">
        <v>0</v>
      </c>
      <c r="H58" s="179">
        <v>22818.612506135738</v>
      </c>
      <c r="I58" s="179">
        <v>0</v>
      </c>
      <c r="J58" s="179">
        <v>0</v>
      </c>
      <c r="K58" s="179">
        <v>0</v>
      </c>
      <c r="L58" s="179">
        <v>0</v>
      </c>
      <c r="M58" s="179">
        <v>41094.27235729713</v>
      </c>
      <c r="N58" s="179">
        <v>0</v>
      </c>
      <c r="O58" s="179">
        <v>0</v>
      </c>
      <c r="P58" s="179">
        <v>0</v>
      </c>
      <c r="Q58" s="179">
        <v>0</v>
      </c>
      <c r="R58" s="180">
        <v>0</v>
      </c>
      <c r="S58" s="180">
        <v>0</v>
      </c>
      <c r="T58" s="180">
        <v>0</v>
      </c>
    </row>
    <row r="59" spans="2:20" x14ac:dyDescent="0.3">
      <c r="B59" s="19">
        <v>56</v>
      </c>
      <c r="C59" s="179">
        <v>0</v>
      </c>
      <c r="D59" s="179">
        <v>0</v>
      </c>
      <c r="E59" s="179">
        <v>398745.72139993322</v>
      </c>
      <c r="F59" s="179">
        <v>0</v>
      </c>
      <c r="G59" s="179">
        <v>0</v>
      </c>
      <c r="H59" s="179">
        <v>173670.24417438716</v>
      </c>
      <c r="I59" s="179">
        <v>0</v>
      </c>
      <c r="J59" s="179">
        <v>0</v>
      </c>
      <c r="K59" s="179">
        <v>0</v>
      </c>
      <c r="L59" s="179">
        <v>0</v>
      </c>
      <c r="M59" s="179">
        <v>5078.8839697452268</v>
      </c>
      <c r="N59" s="179">
        <v>0</v>
      </c>
      <c r="O59" s="179">
        <v>0</v>
      </c>
      <c r="P59" s="179">
        <v>0</v>
      </c>
      <c r="Q59" s="179">
        <v>0</v>
      </c>
      <c r="R59" s="180">
        <v>0</v>
      </c>
      <c r="S59" s="180">
        <v>0</v>
      </c>
      <c r="T59" s="180">
        <v>0</v>
      </c>
    </row>
    <row r="60" spans="2:20" x14ac:dyDescent="0.3">
      <c r="B60" s="19">
        <v>57</v>
      </c>
      <c r="C60" s="179">
        <v>0</v>
      </c>
      <c r="D60" s="179">
        <v>0</v>
      </c>
      <c r="E60" s="179">
        <v>86483.914322269571</v>
      </c>
      <c r="F60" s="179">
        <v>0</v>
      </c>
      <c r="G60" s="179">
        <v>0</v>
      </c>
      <c r="H60" s="179">
        <v>298073.44295997417</v>
      </c>
      <c r="I60" s="179">
        <v>0</v>
      </c>
      <c r="J60" s="179">
        <v>0</v>
      </c>
      <c r="K60" s="179">
        <v>0</v>
      </c>
      <c r="L60" s="179">
        <v>0</v>
      </c>
      <c r="M60" s="179">
        <v>574757.82095478137</v>
      </c>
      <c r="N60" s="179">
        <v>0</v>
      </c>
      <c r="O60" s="179">
        <v>0</v>
      </c>
      <c r="P60" s="179">
        <v>0</v>
      </c>
      <c r="Q60" s="179">
        <v>0</v>
      </c>
      <c r="R60" s="180">
        <v>0</v>
      </c>
      <c r="S60" s="180">
        <v>0</v>
      </c>
      <c r="T60" s="180">
        <v>0</v>
      </c>
    </row>
    <row r="61" spans="2:20" x14ac:dyDescent="0.3">
      <c r="B61" s="19">
        <v>58</v>
      </c>
      <c r="C61" s="179">
        <v>0</v>
      </c>
      <c r="D61" s="179">
        <v>0</v>
      </c>
      <c r="E61" s="179">
        <v>6550.2215745360545</v>
      </c>
      <c r="F61" s="179">
        <v>0</v>
      </c>
      <c r="G61" s="179">
        <v>0</v>
      </c>
      <c r="H61" s="179">
        <v>365412.91747711482</v>
      </c>
      <c r="I61" s="179">
        <v>0</v>
      </c>
      <c r="J61" s="179">
        <v>0</v>
      </c>
      <c r="K61" s="179">
        <v>0</v>
      </c>
      <c r="L61" s="179">
        <v>0</v>
      </c>
      <c r="M61" s="179">
        <v>182597.99168622296</v>
      </c>
      <c r="N61" s="179">
        <v>0</v>
      </c>
      <c r="O61" s="179">
        <v>0</v>
      </c>
      <c r="P61" s="179">
        <v>0</v>
      </c>
      <c r="Q61" s="179">
        <v>0</v>
      </c>
      <c r="R61" s="180">
        <v>0</v>
      </c>
      <c r="S61" s="180">
        <v>0</v>
      </c>
      <c r="T61" s="180">
        <v>0</v>
      </c>
    </row>
    <row r="62" spans="2:20" x14ac:dyDescent="0.3">
      <c r="B62" s="19">
        <v>59</v>
      </c>
      <c r="C62" s="179">
        <v>1</v>
      </c>
      <c r="D62" s="179">
        <v>2102.9658701339777</v>
      </c>
      <c r="E62" s="179">
        <v>590570.59084494226</v>
      </c>
      <c r="F62" s="179">
        <v>0</v>
      </c>
      <c r="G62" s="179">
        <v>0</v>
      </c>
      <c r="H62" s="179">
        <v>27607.05773065571</v>
      </c>
      <c r="I62" s="179">
        <v>0</v>
      </c>
      <c r="J62" s="179">
        <v>0</v>
      </c>
      <c r="K62" s="179">
        <v>0</v>
      </c>
      <c r="L62" s="179">
        <v>0</v>
      </c>
      <c r="M62" s="179">
        <v>33358.664895122849</v>
      </c>
      <c r="N62" s="179">
        <v>0</v>
      </c>
      <c r="O62" s="179">
        <v>0</v>
      </c>
      <c r="P62" s="179">
        <v>0</v>
      </c>
      <c r="Q62" s="179">
        <v>0</v>
      </c>
      <c r="R62" s="180">
        <v>0</v>
      </c>
      <c r="S62" s="180">
        <v>0</v>
      </c>
      <c r="T62" s="180">
        <v>2102.9658701339777</v>
      </c>
    </row>
    <row r="63" spans="2:20" x14ac:dyDescent="0.3">
      <c r="B63" s="19">
        <v>60</v>
      </c>
      <c r="C63" s="179">
        <v>0</v>
      </c>
      <c r="D63" s="179">
        <v>0</v>
      </c>
      <c r="E63" s="179">
        <v>25074.362422928039</v>
      </c>
      <c r="F63" s="179">
        <v>0</v>
      </c>
      <c r="G63" s="179">
        <v>0</v>
      </c>
      <c r="H63" s="179">
        <v>23546.499875744597</v>
      </c>
      <c r="I63" s="179">
        <v>0</v>
      </c>
      <c r="J63" s="179">
        <v>0</v>
      </c>
      <c r="K63" s="179">
        <v>0</v>
      </c>
      <c r="L63" s="179">
        <v>0</v>
      </c>
      <c r="M63" s="179">
        <v>63166.315955100086</v>
      </c>
      <c r="N63" s="179">
        <v>0</v>
      </c>
      <c r="O63" s="179">
        <v>0</v>
      </c>
      <c r="P63" s="179">
        <v>0</v>
      </c>
      <c r="Q63" s="179">
        <v>0</v>
      </c>
      <c r="R63" s="180">
        <v>0</v>
      </c>
      <c r="S63" s="180">
        <v>0</v>
      </c>
      <c r="T63" s="180">
        <v>0</v>
      </c>
    </row>
    <row r="64" spans="2:20" x14ac:dyDescent="0.3">
      <c r="B64" s="19">
        <v>61</v>
      </c>
      <c r="C64" s="179">
        <v>0</v>
      </c>
      <c r="D64" s="179">
        <v>0</v>
      </c>
      <c r="E64" s="179">
        <v>139368.63216696872</v>
      </c>
      <c r="F64" s="179">
        <v>0</v>
      </c>
      <c r="G64" s="179">
        <v>0</v>
      </c>
      <c r="H64" s="179">
        <v>449921.14822632191</v>
      </c>
      <c r="I64" s="179">
        <v>0</v>
      </c>
      <c r="J64" s="179">
        <v>0</v>
      </c>
      <c r="K64" s="179">
        <v>0</v>
      </c>
      <c r="L64" s="179">
        <v>0</v>
      </c>
      <c r="M64" s="179">
        <v>16468.392185924407</v>
      </c>
      <c r="N64" s="179">
        <v>0</v>
      </c>
      <c r="O64" s="179">
        <v>0</v>
      </c>
      <c r="P64" s="179">
        <v>0</v>
      </c>
      <c r="Q64" s="179">
        <v>0</v>
      </c>
      <c r="R64" s="180">
        <v>0</v>
      </c>
      <c r="S64" s="180">
        <v>0</v>
      </c>
      <c r="T64" s="180">
        <v>0</v>
      </c>
    </row>
    <row r="65" spans="2:20" x14ac:dyDescent="0.3">
      <c r="B65" s="19">
        <v>62</v>
      </c>
      <c r="C65" s="179">
        <v>0</v>
      </c>
      <c r="D65" s="179">
        <v>0</v>
      </c>
      <c r="E65" s="179">
        <v>225326.09483854123</v>
      </c>
      <c r="F65" s="179">
        <v>0</v>
      </c>
      <c r="G65" s="179">
        <v>0</v>
      </c>
      <c r="H65" s="179">
        <v>8847.7172213611957</v>
      </c>
      <c r="I65" s="179">
        <v>0</v>
      </c>
      <c r="J65" s="179">
        <v>0</v>
      </c>
      <c r="K65" s="179">
        <v>0</v>
      </c>
      <c r="L65" s="179">
        <v>0</v>
      </c>
      <c r="M65" s="179">
        <v>54528.268209959671</v>
      </c>
      <c r="N65" s="179">
        <v>0</v>
      </c>
      <c r="O65" s="179">
        <v>0</v>
      </c>
      <c r="P65" s="179">
        <v>0</v>
      </c>
      <c r="Q65" s="179">
        <v>0</v>
      </c>
      <c r="R65" s="180">
        <v>0</v>
      </c>
      <c r="S65" s="180">
        <v>0</v>
      </c>
      <c r="T65" s="180">
        <v>0</v>
      </c>
    </row>
    <row r="66" spans="2:20" x14ac:dyDescent="0.3">
      <c r="B66" s="19">
        <v>63</v>
      </c>
      <c r="C66" s="179">
        <v>0</v>
      </c>
      <c r="D66" s="179">
        <v>0</v>
      </c>
      <c r="E66" s="179">
        <v>15346.824099167419</v>
      </c>
      <c r="F66" s="179">
        <v>0</v>
      </c>
      <c r="G66" s="179">
        <v>0</v>
      </c>
      <c r="H66" s="179">
        <v>64946.611438734762</v>
      </c>
      <c r="I66" s="179">
        <v>0</v>
      </c>
      <c r="J66" s="179">
        <v>0</v>
      </c>
      <c r="K66" s="179">
        <v>0</v>
      </c>
      <c r="L66" s="179">
        <v>0</v>
      </c>
      <c r="M66" s="179">
        <v>441416.65708913782</v>
      </c>
      <c r="N66" s="179">
        <v>0</v>
      </c>
      <c r="O66" s="179">
        <v>0</v>
      </c>
      <c r="P66" s="179">
        <v>0</v>
      </c>
      <c r="Q66" s="179">
        <v>0</v>
      </c>
      <c r="R66" s="180">
        <v>0</v>
      </c>
      <c r="S66" s="180">
        <v>0</v>
      </c>
      <c r="T66" s="180">
        <v>0</v>
      </c>
    </row>
    <row r="67" spans="2:20" x14ac:dyDescent="0.3">
      <c r="B67" s="19">
        <v>64</v>
      </c>
      <c r="C67" s="179">
        <v>1</v>
      </c>
      <c r="D67" s="179">
        <v>516923.04707767942</v>
      </c>
      <c r="E67" s="179">
        <v>1447202.003858648</v>
      </c>
      <c r="F67" s="179">
        <v>0</v>
      </c>
      <c r="G67" s="179">
        <v>0</v>
      </c>
      <c r="H67" s="179">
        <v>228879.96476620005</v>
      </c>
      <c r="I67" s="179">
        <v>0</v>
      </c>
      <c r="J67" s="179">
        <v>0</v>
      </c>
      <c r="K67" s="179">
        <v>0</v>
      </c>
      <c r="L67" s="179">
        <v>0</v>
      </c>
      <c r="M67" s="179">
        <v>432159.00504581089</v>
      </c>
      <c r="N67" s="179">
        <v>0</v>
      </c>
      <c r="O67" s="179">
        <v>0</v>
      </c>
      <c r="P67" s="179">
        <v>0</v>
      </c>
      <c r="Q67" s="179">
        <v>0</v>
      </c>
      <c r="R67" s="180">
        <v>0</v>
      </c>
      <c r="S67" s="180">
        <v>0</v>
      </c>
      <c r="T67" s="180">
        <v>516923.04707767942</v>
      </c>
    </row>
    <row r="68" spans="2:20" x14ac:dyDescent="0.3">
      <c r="B68" s="19">
        <v>65</v>
      </c>
      <c r="C68" s="179">
        <v>0</v>
      </c>
      <c r="D68" s="179">
        <v>0</v>
      </c>
      <c r="E68" s="179">
        <v>20178.13467939202</v>
      </c>
      <c r="F68" s="179">
        <v>0</v>
      </c>
      <c r="G68" s="179">
        <v>0</v>
      </c>
      <c r="H68" s="179">
        <v>50320.108904354362</v>
      </c>
      <c r="I68" s="179">
        <v>0</v>
      </c>
      <c r="J68" s="179">
        <v>0</v>
      </c>
      <c r="K68" s="179">
        <v>0</v>
      </c>
      <c r="L68" s="179">
        <v>0</v>
      </c>
      <c r="M68" s="179">
        <v>226320.56144282353</v>
      </c>
      <c r="N68" s="179">
        <v>0</v>
      </c>
      <c r="O68" s="179">
        <v>0</v>
      </c>
      <c r="P68" s="179">
        <v>0</v>
      </c>
      <c r="Q68" s="179">
        <v>0</v>
      </c>
      <c r="R68" s="180">
        <v>0</v>
      </c>
      <c r="S68" s="180">
        <v>0</v>
      </c>
      <c r="T68" s="180">
        <v>0</v>
      </c>
    </row>
    <row r="69" spans="2:20" x14ac:dyDescent="0.3">
      <c r="B69" s="19">
        <v>66</v>
      </c>
      <c r="C69" s="179">
        <v>0</v>
      </c>
      <c r="D69" s="179">
        <v>0</v>
      </c>
      <c r="E69" s="179">
        <v>81967.340636881316</v>
      </c>
      <c r="F69" s="179">
        <v>0</v>
      </c>
      <c r="G69" s="179">
        <v>0</v>
      </c>
      <c r="H69" s="179">
        <v>22277.162130511806</v>
      </c>
      <c r="I69" s="179">
        <v>0</v>
      </c>
      <c r="J69" s="179">
        <v>0</v>
      </c>
      <c r="K69" s="179">
        <v>0</v>
      </c>
      <c r="L69" s="179">
        <v>0</v>
      </c>
      <c r="M69" s="179">
        <v>102346.91434855793</v>
      </c>
      <c r="N69" s="179">
        <v>0</v>
      </c>
      <c r="O69" s="179">
        <v>0</v>
      </c>
      <c r="P69" s="179">
        <v>0</v>
      </c>
      <c r="Q69" s="179">
        <v>0</v>
      </c>
      <c r="R69" s="180">
        <v>0</v>
      </c>
      <c r="S69" s="180">
        <v>0</v>
      </c>
      <c r="T69" s="180">
        <v>0</v>
      </c>
    </row>
    <row r="70" spans="2:20" x14ac:dyDescent="0.3">
      <c r="B70" s="19">
        <v>67</v>
      </c>
      <c r="C70" s="179">
        <v>0</v>
      </c>
      <c r="D70" s="179">
        <v>0</v>
      </c>
      <c r="E70" s="179">
        <v>61377.406603270261</v>
      </c>
      <c r="F70" s="179">
        <v>0</v>
      </c>
      <c r="G70" s="179">
        <v>0</v>
      </c>
      <c r="H70" s="179">
        <v>293972.48263177375</v>
      </c>
      <c r="I70" s="179">
        <v>0</v>
      </c>
      <c r="J70" s="179">
        <v>0</v>
      </c>
      <c r="K70" s="179">
        <v>0</v>
      </c>
      <c r="L70" s="179">
        <v>0</v>
      </c>
      <c r="M70" s="179">
        <v>8098.6605595471101</v>
      </c>
      <c r="N70" s="179">
        <v>0</v>
      </c>
      <c r="O70" s="179">
        <v>0</v>
      </c>
      <c r="P70" s="179">
        <v>0</v>
      </c>
      <c r="Q70" s="179">
        <v>0</v>
      </c>
      <c r="R70" s="180">
        <v>0</v>
      </c>
      <c r="S70" s="180">
        <v>0</v>
      </c>
      <c r="T70" s="180">
        <v>0</v>
      </c>
    </row>
    <row r="71" spans="2:20" x14ac:dyDescent="0.3">
      <c r="B71" s="19">
        <v>68</v>
      </c>
      <c r="C71" s="179">
        <v>0</v>
      </c>
      <c r="D71" s="179">
        <v>0</v>
      </c>
      <c r="E71" s="179">
        <v>31106.295631107914</v>
      </c>
      <c r="F71" s="179">
        <v>0</v>
      </c>
      <c r="G71" s="179">
        <v>0</v>
      </c>
      <c r="H71" s="179">
        <v>513064.83613419463</v>
      </c>
      <c r="I71" s="179">
        <v>0</v>
      </c>
      <c r="J71" s="179">
        <v>0</v>
      </c>
      <c r="K71" s="179">
        <v>0</v>
      </c>
      <c r="L71" s="179">
        <v>0</v>
      </c>
      <c r="M71" s="179">
        <v>159433.54275940359</v>
      </c>
      <c r="N71" s="179">
        <v>0</v>
      </c>
      <c r="O71" s="179">
        <v>0</v>
      </c>
      <c r="P71" s="179">
        <v>0</v>
      </c>
      <c r="Q71" s="179">
        <v>0</v>
      </c>
      <c r="R71" s="180">
        <v>0</v>
      </c>
      <c r="S71" s="180">
        <v>0</v>
      </c>
      <c r="T71" s="180">
        <v>0</v>
      </c>
    </row>
    <row r="72" spans="2:20" x14ac:dyDescent="0.3">
      <c r="B72" s="19">
        <v>69</v>
      </c>
      <c r="C72" s="179">
        <v>0</v>
      </c>
      <c r="D72" s="179">
        <v>0</v>
      </c>
      <c r="E72" s="179">
        <v>16643.959914816875</v>
      </c>
      <c r="F72" s="179">
        <v>0</v>
      </c>
      <c r="G72" s="179">
        <v>0</v>
      </c>
      <c r="H72" s="179">
        <v>140925.81412280328</v>
      </c>
      <c r="I72" s="179">
        <v>0</v>
      </c>
      <c r="J72" s="179">
        <v>0</v>
      </c>
      <c r="K72" s="179">
        <v>0</v>
      </c>
      <c r="L72" s="179">
        <v>0</v>
      </c>
      <c r="M72" s="179">
        <v>43163.020996174695</v>
      </c>
      <c r="N72" s="179">
        <v>0</v>
      </c>
      <c r="O72" s="179">
        <v>0</v>
      </c>
      <c r="P72" s="179">
        <v>0</v>
      </c>
      <c r="Q72" s="179">
        <v>0</v>
      </c>
      <c r="R72" s="180">
        <v>0</v>
      </c>
      <c r="S72" s="180">
        <v>0</v>
      </c>
      <c r="T72" s="180">
        <v>0</v>
      </c>
    </row>
    <row r="73" spans="2:20" x14ac:dyDescent="0.3">
      <c r="B73" s="19">
        <v>70</v>
      </c>
      <c r="C73" s="179">
        <v>0</v>
      </c>
      <c r="D73" s="179">
        <v>0</v>
      </c>
      <c r="E73" s="179">
        <v>28725.505296232564</v>
      </c>
      <c r="F73" s="179">
        <v>0</v>
      </c>
      <c r="G73" s="179">
        <v>0</v>
      </c>
      <c r="H73" s="179">
        <v>775357.04382276372</v>
      </c>
      <c r="I73" s="179">
        <v>0</v>
      </c>
      <c r="J73" s="179">
        <v>0</v>
      </c>
      <c r="K73" s="179">
        <v>0</v>
      </c>
      <c r="L73" s="179">
        <v>0</v>
      </c>
      <c r="M73" s="179">
        <v>13623.551550169655</v>
      </c>
      <c r="N73" s="179">
        <v>0</v>
      </c>
      <c r="O73" s="179">
        <v>0</v>
      </c>
      <c r="P73" s="179">
        <v>0</v>
      </c>
      <c r="Q73" s="179">
        <v>0</v>
      </c>
      <c r="R73" s="180">
        <v>0</v>
      </c>
      <c r="S73" s="180">
        <v>0</v>
      </c>
      <c r="T73" s="180">
        <v>0</v>
      </c>
    </row>
    <row r="74" spans="2:20" x14ac:dyDescent="0.3">
      <c r="B74" s="19">
        <v>71</v>
      </c>
      <c r="C74" s="179">
        <v>0</v>
      </c>
      <c r="D74" s="179">
        <v>0</v>
      </c>
      <c r="E74" s="179">
        <v>98653.983610921932</v>
      </c>
      <c r="F74" s="179">
        <v>0</v>
      </c>
      <c r="G74" s="179">
        <v>0</v>
      </c>
      <c r="H74" s="179">
        <v>37358.882283564912</v>
      </c>
      <c r="I74" s="179">
        <v>0</v>
      </c>
      <c r="J74" s="179">
        <v>0</v>
      </c>
      <c r="K74" s="179">
        <v>0</v>
      </c>
      <c r="L74" s="179">
        <v>0</v>
      </c>
      <c r="M74" s="179">
        <v>90870.407520116074</v>
      </c>
      <c r="N74" s="179">
        <v>0</v>
      </c>
      <c r="O74" s="179">
        <v>0</v>
      </c>
      <c r="P74" s="179">
        <v>0</v>
      </c>
      <c r="Q74" s="179">
        <v>0</v>
      </c>
      <c r="R74" s="180">
        <v>0</v>
      </c>
      <c r="S74" s="180">
        <v>0</v>
      </c>
      <c r="T74" s="180">
        <v>0</v>
      </c>
    </row>
    <row r="75" spans="2:20" x14ac:dyDescent="0.3">
      <c r="B75" s="19">
        <v>72</v>
      </c>
      <c r="C75" s="179">
        <v>1</v>
      </c>
      <c r="D75" s="179">
        <v>12054.644273636102</v>
      </c>
      <c r="E75" s="179">
        <v>3663.2269662130934</v>
      </c>
      <c r="F75" s="179">
        <v>0</v>
      </c>
      <c r="G75" s="179">
        <v>0</v>
      </c>
      <c r="H75" s="179">
        <v>6671960.2442856506</v>
      </c>
      <c r="I75" s="179">
        <v>0</v>
      </c>
      <c r="J75" s="179">
        <v>0</v>
      </c>
      <c r="K75" s="179">
        <v>0</v>
      </c>
      <c r="L75" s="179">
        <v>0</v>
      </c>
      <c r="M75" s="179">
        <v>69259.87002383548</v>
      </c>
      <c r="N75" s="179">
        <v>0</v>
      </c>
      <c r="O75" s="179">
        <v>0</v>
      </c>
      <c r="P75" s="179">
        <v>0</v>
      </c>
      <c r="Q75" s="179">
        <v>0</v>
      </c>
      <c r="R75" s="180">
        <v>0</v>
      </c>
      <c r="S75" s="180">
        <v>0</v>
      </c>
      <c r="T75" s="180">
        <v>12054.644273636102</v>
      </c>
    </row>
    <row r="76" spans="2:20" x14ac:dyDescent="0.3">
      <c r="B76" s="19">
        <v>73</v>
      </c>
      <c r="C76" s="179">
        <v>0</v>
      </c>
      <c r="D76" s="179">
        <v>0</v>
      </c>
      <c r="E76" s="179">
        <v>3011.2050211699971</v>
      </c>
      <c r="F76" s="179">
        <v>0</v>
      </c>
      <c r="G76" s="179">
        <v>0</v>
      </c>
      <c r="H76" s="179">
        <v>43345.917148508714</v>
      </c>
      <c r="I76" s="179">
        <v>0</v>
      </c>
      <c r="J76" s="179">
        <v>0</v>
      </c>
      <c r="K76" s="179">
        <v>0</v>
      </c>
      <c r="L76" s="179">
        <v>0</v>
      </c>
      <c r="M76" s="179">
        <v>54407.335842744491</v>
      </c>
      <c r="N76" s="179">
        <v>0</v>
      </c>
      <c r="O76" s="179">
        <v>0</v>
      </c>
      <c r="P76" s="179">
        <v>0</v>
      </c>
      <c r="Q76" s="179">
        <v>0</v>
      </c>
      <c r="R76" s="180">
        <v>0</v>
      </c>
      <c r="S76" s="180">
        <v>0</v>
      </c>
      <c r="T76" s="180">
        <v>0</v>
      </c>
    </row>
    <row r="77" spans="2:20" x14ac:dyDescent="0.3">
      <c r="B77" s="19">
        <v>74</v>
      </c>
      <c r="C77" s="179">
        <v>0</v>
      </c>
      <c r="D77" s="179">
        <v>0</v>
      </c>
      <c r="E77" s="179">
        <v>24127.442814252401</v>
      </c>
      <c r="F77" s="179">
        <v>0</v>
      </c>
      <c r="G77" s="179">
        <v>0</v>
      </c>
      <c r="H77" s="179">
        <v>167325.40503457803</v>
      </c>
      <c r="I77" s="179">
        <v>0</v>
      </c>
      <c r="J77" s="179">
        <v>0</v>
      </c>
      <c r="K77" s="179">
        <v>325284.33536798577</v>
      </c>
      <c r="L77" s="179">
        <v>1</v>
      </c>
      <c r="M77" s="179">
        <v>84446.771901218875</v>
      </c>
      <c r="N77" s="179">
        <v>0</v>
      </c>
      <c r="O77" s="179">
        <v>0</v>
      </c>
      <c r="P77" s="179">
        <v>0</v>
      </c>
      <c r="Q77" s="179">
        <v>0</v>
      </c>
      <c r="R77" s="180">
        <v>0</v>
      </c>
      <c r="S77" s="180">
        <v>325284.33536798577</v>
      </c>
      <c r="T77" s="180">
        <v>0</v>
      </c>
    </row>
    <row r="78" spans="2:20" x14ac:dyDescent="0.3">
      <c r="B78" s="19">
        <v>75</v>
      </c>
      <c r="C78" s="179">
        <v>0</v>
      </c>
      <c r="D78" s="179">
        <v>0</v>
      </c>
      <c r="E78" s="179">
        <v>43131.127147672159</v>
      </c>
      <c r="F78" s="179">
        <v>0</v>
      </c>
      <c r="G78" s="179">
        <v>0</v>
      </c>
      <c r="H78" s="179">
        <v>85260.82741390806</v>
      </c>
      <c r="I78" s="179">
        <v>0</v>
      </c>
      <c r="J78" s="179">
        <v>0</v>
      </c>
      <c r="K78" s="179">
        <v>0</v>
      </c>
      <c r="L78" s="179">
        <v>0</v>
      </c>
      <c r="M78" s="179">
        <v>33042.425508603104</v>
      </c>
      <c r="N78" s="179">
        <v>0</v>
      </c>
      <c r="O78" s="179">
        <v>0</v>
      </c>
      <c r="P78" s="179">
        <v>0</v>
      </c>
      <c r="Q78" s="179">
        <v>0</v>
      </c>
      <c r="R78" s="180">
        <v>0</v>
      </c>
      <c r="S78" s="180">
        <v>0</v>
      </c>
      <c r="T78" s="180">
        <v>0</v>
      </c>
    </row>
    <row r="79" spans="2:20" x14ac:dyDescent="0.3">
      <c r="B79" s="19">
        <v>76</v>
      </c>
      <c r="C79" s="179">
        <v>0</v>
      </c>
      <c r="D79" s="179">
        <v>0</v>
      </c>
      <c r="E79" s="179">
        <v>195306.98160118717</v>
      </c>
      <c r="F79" s="179">
        <v>0</v>
      </c>
      <c r="G79" s="179">
        <v>0</v>
      </c>
      <c r="H79" s="179">
        <v>34984.28046779515</v>
      </c>
      <c r="I79" s="179">
        <v>0</v>
      </c>
      <c r="J79" s="179">
        <v>0</v>
      </c>
      <c r="K79" s="179">
        <v>0</v>
      </c>
      <c r="L79" s="179">
        <v>0</v>
      </c>
      <c r="M79" s="179">
        <v>329306.86876742699</v>
      </c>
      <c r="N79" s="179">
        <v>0</v>
      </c>
      <c r="O79" s="179">
        <v>0</v>
      </c>
      <c r="P79" s="179">
        <v>0</v>
      </c>
      <c r="Q79" s="179">
        <v>0</v>
      </c>
      <c r="R79" s="180">
        <v>0</v>
      </c>
      <c r="S79" s="180">
        <v>0</v>
      </c>
      <c r="T79" s="180">
        <v>0</v>
      </c>
    </row>
    <row r="80" spans="2:20" x14ac:dyDescent="0.3">
      <c r="B80" s="19">
        <v>77</v>
      </c>
      <c r="C80" s="179">
        <v>0</v>
      </c>
      <c r="D80" s="179">
        <v>0</v>
      </c>
      <c r="E80" s="179">
        <v>593801.88409070042</v>
      </c>
      <c r="F80" s="179">
        <v>0</v>
      </c>
      <c r="G80" s="179">
        <v>0</v>
      </c>
      <c r="H80" s="179">
        <v>208970.51836482857</v>
      </c>
      <c r="I80" s="179">
        <v>0</v>
      </c>
      <c r="J80" s="179">
        <v>0</v>
      </c>
      <c r="K80" s="179">
        <v>0</v>
      </c>
      <c r="L80" s="179">
        <v>0</v>
      </c>
      <c r="M80" s="179">
        <v>95673.11358527944</v>
      </c>
      <c r="N80" s="179">
        <v>0</v>
      </c>
      <c r="O80" s="179">
        <v>0</v>
      </c>
      <c r="P80" s="179">
        <v>0</v>
      </c>
      <c r="Q80" s="179">
        <v>0</v>
      </c>
      <c r="R80" s="180">
        <v>0</v>
      </c>
      <c r="S80" s="180">
        <v>0</v>
      </c>
      <c r="T80" s="180">
        <v>0</v>
      </c>
    </row>
    <row r="81" spans="2:20" x14ac:dyDescent="0.3">
      <c r="B81" s="19">
        <v>78</v>
      </c>
      <c r="C81" s="179">
        <v>0</v>
      </c>
      <c r="D81" s="179">
        <v>0</v>
      </c>
      <c r="E81" s="179">
        <v>5326.2335481536784</v>
      </c>
      <c r="F81" s="179">
        <v>0</v>
      </c>
      <c r="G81" s="179">
        <v>0</v>
      </c>
      <c r="H81" s="179">
        <v>14311.444773773621</v>
      </c>
      <c r="I81" s="179">
        <v>0</v>
      </c>
      <c r="J81" s="179">
        <v>0</v>
      </c>
      <c r="K81" s="179">
        <v>0</v>
      </c>
      <c r="L81" s="179">
        <v>0</v>
      </c>
      <c r="M81" s="179">
        <v>26382.380953044896</v>
      </c>
      <c r="N81" s="179">
        <v>0</v>
      </c>
      <c r="O81" s="179">
        <v>0</v>
      </c>
      <c r="P81" s="179">
        <v>0</v>
      </c>
      <c r="Q81" s="179">
        <v>0</v>
      </c>
      <c r="R81" s="180">
        <v>0</v>
      </c>
      <c r="S81" s="180">
        <v>0</v>
      </c>
      <c r="T81" s="180">
        <v>0</v>
      </c>
    </row>
    <row r="82" spans="2:20" x14ac:dyDescent="0.3">
      <c r="B82" s="19">
        <v>79</v>
      </c>
      <c r="C82" s="179">
        <v>0</v>
      </c>
      <c r="D82" s="179">
        <v>0</v>
      </c>
      <c r="E82" s="179">
        <v>1567774.8308791781</v>
      </c>
      <c r="F82" s="179">
        <v>0</v>
      </c>
      <c r="G82" s="179">
        <v>0</v>
      </c>
      <c r="H82" s="179">
        <v>101497.86057944085</v>
      </c>
      <c r="I82" s="179">
        <v>0</v>
      </c>
      <c r="J82" s="179">
        <v>0</v>
      </c>
      <c r="K82" s="179">
        <v>0</v>
      </c>
      <c r="L82" s="179">
        <v>0</v>
      </c>
      <c r="M82" s="179">
        <v>376771.50308885827</v>
      </c>
      <c r="N82" s="179">
        <v>0</v>
      </c>
      <c r="O82" s="179">
        <v>0</v>
      </c>
      <c r="P82" s="179">
        <v>0</v>
      </c>
      <c r="Q82" s="179">
        <v>0</v>
      </c>
      <c r="R82" s="180">
        <v>0</v>
      </c>
      <c r="S82" s="180">
        <v>0</v>
      </c>
      <c r="T82" s="180">
        <v>0</v>
      </c>
    </row>
    <row r="83" spans="2:20" x14ac:dyDescent="0.3">
      <c r="B83" s="19">
        <v>80</v>
      </c>
      <c r="C83" s="179">
        <v>0</v>
      </c>
      <c r="D83" s="179">
        <v>0</v>
      </c>
      <c r="E83" s="179">
        <v>54918.753949307888</v>
      </c>
      <c r="F83" s="179">
        <v>0</v>
      </c>
      <c r="G83" s="179">
        <v>0</v>
      </c>
      <c r="H83" s="179">
        <v>11337.997945763313</v>
      </c>
      <c r="I83" s="179">
        <v>0</v>
      </c>
      <c r="J83" s="179">
        <v>0</v>
      </c>
      <c r="K83" s="179">
        <v>0</v>
      </c>
      <c r="L83" s="179">
        <v>0</v>
      </c>
      <c r="M83" s="179">
        <v>50038.593386052991</v>
      </c>
      <c r="N83" s="179">
        <v>0</v>
      </c>
      <c r="O83" s="179">
        <v>0</v>
      </c>
      <c r="P83" s="179">
        <v>0</v>
      </c>
      <c r="Q83" s="179">
        <v>0</v>
      </c>
      <c r="R83" s="180">
        <v>0</v>
      </c>
      <c r="S83" s="180">
        <v>0</v>
      </c>
      <c r="T83" s="180">
        <v>0</v>
      </c>
    </row>
    <row r="84" spans="2:20" x14ac:dyDescent="0.3">
      <c r="B84" s="19">
        <v>81</v>
      </c>
      <c r="C84" s="179">
        <v>0</v>
      </c>
      <c r="D84" s="179">
        <v>0</v>
      </c>
      <c r="E84" s="179">
        <v>147155.39218122754</v>
      </c>
      <c r="F84" s="179">
        <v>0</v>
      </c>
      <c r="G84" s="179">
        <v>0</v>
      </c>
      <c r="H84" s="179">
        <v>3585.9252473627612</v>
      </c>
      <c r="I84" s="179">
        <v>0</v>
      </c>
      <c r="J84" s="179">
        <v>0</v>
      </c>
      <c r="K84" s="179">
        <v>0</v>
      </c>
      <c r="L84" s="179">
        <v>0</v>
      </c>
      <c r="M84" s="179">
        <v>26191.193046058899</v>
      </c>
      <c r="N84" s="179">
        <v>0</v>
      </c>
      <c r="O84" s="179">
        <v>0</v>
      </c>
      <c r="P84" s="179">
        <v>0</v>
      </c>
      <c r="Q84" s="179">
        <v>0</v>
      </c>
      <c r="R84" s="180">
        <v>0</v>
      </c>
      <c r="S84" s="180">
        <v>0</v>
      </c>
      <c r="T84" s="180">
        <v>0</v>
      </c>
    </row>
    <row r="85" spans="2:20" x14ac:dyDescent="0.3">
      <c r="B85" s="19">
        <v>82</v>
      </c>
      <c r="C85" s="179">
        <v>0</v>
      </c>
      <c r="D85" s="179">
        <v>0</v>
      </c>
      <c r="E85" s="179">
        <v>30518.649507611175</v>
      </c>
      <c r="F85" s="179">
        <v>0</v>
      </c>
      <c r="G85" s="179">
        <v>0</v>
      </c>
      <c r="H85" s="179">
        <v>19856.541965652457</v>
      </c>
      <c r="I85" s="179">
        <v>0</v>
      </c>
      <c r="J85" s="179">
        <v>0</v>
      </c>
      <c r="K85" s="179">
        <v>0</v>
      </c>
      <c r="L85" s="179">
        <v>0</v>
      </c>
      <c r="M85" s="179">
        <v>44575.160234766903</v>
      </c>
      <c r="N85" s="179">
        <v>0</v>
      </c>
      <c r="O85" s="179">
        <v>0</v>
      </c>
      <c r="P85" s="179">
        <v>0</v>
      </c>
      <c r="Q85" s="179">
        <v>0</v>
      </c>
      <c r="R85" s="180">
        <v>0</v>
      </c>
      <c r="S85" s="180">
        <v>0</v>
      </c>
      <c r="T85" s="180">
        <v>0</v>
      </c>
    </row>
    <row r="86" spans="2:20" x14ac:dyDescent="0.3">
      <c r="B86" s="19">
        <v>83</v>
      </c>
      <c r="C86" s="179">
        <v>0</v>
      </c>
      <c r="D86" s="179">
        <v>0</v>
      </c>
      <c r="E86" s="179">
        <v>190525.83744834416</v>
      </c>
      <c r="F86" s="179">
        <v>0</v>
      </c>
      <c r="G86" s="179">
        <v>0</v>
      </c>
      <c r="H86" s="179">
        <v>322168.33303211612</v>
      </c>
      <c r="I86" s="179">
        <v>0</v>
      </c>
      <c r="J86" s="179">
        <v>0</v>
      </c>
      <c r="K86" s="179">
        <v>0</v>
      </c>
      <c r="L86" s="179">
        <v>0</v>
      </c>
      <c r="M86" s="179">
        <v>45071.083631670612</v>
      </c>
      <c r="N86" s="179">
        <v>0</v>
      </c>
      <c r="O86" s="179">
        <v>0</v>
      </c>
      <c r="P86" s="179">
        <v>0</v>
      </c>
      <c r="Q86" s="179">
        <v>0</v>
      </c>
      <c r="R86" s="180">
        <v>0</v>
      </c>
      <c r="S86" s="180">
        <v>0</v>
      </c>
      <c r="T86" s="180">
        <v>0</v>
      </c>
    </row>
    <row r="87" spans="2:20" x14ac:dyDescent="0.3">
      <c r="B87" s="19">
        <v>84</v>
      </c>
      <c r="C87" s="179">
        <v>0</v>
      </c>
      <c r="D87" s="179">
        <v>0</v>
      </c>
      <c r="E87" s="179">
        <v>23262.231239352121</v>
      </c>
      <c r="F87" s="179">
        <v>0</v>
      </c>
      <c r="G87" s="179">
        <v>0</v>
      </c>
      <c r="H87" s="179">
        <v>137723.61444865447</v>
      </c>
      <c r="I87" s="179">
        <v>0</v>
      </c>
      <c r="J87" s="179">
        <v>0</v>
      </c>
      <c r="K87" s="179">
        <v>0</v>
      </c>
      <c r="L87" s="179">
        <v>0</v>
      </c>
      <c r="M87" s="179">
        <v>71679.42340653835</v>
      </c>
      <c r="N87" s="179">
        <v>0</v>
      </c>
      <c r="O87" s="179">
        <v>0</v>
      </c>
      <c r="P87" s="179">
        <v>0</v>
      </c>
      <c r="Q87" s="179">
        <v>0</v>
      </c>
      <c r="R87" s="180">
        <v>0</v>
      </c>
      <c r="S87" s="180">
        <v>0</v>
      </c>
      <c r="T87" s="180">
        <v>0</v>
      </c>
    </row>
    <row r="88" spans="2:20" x14ac:dyDescent="0.3">
      <c r="B88" s="19">
        <v>85</v>
      </c>
      <c r="C88" s="179">
        <v>0</v>
      </c>
      <c r="D88" s="179">
        <v>0</v>
      </c>
      <c r="E88" s="179">
        <v>45214.389570331077</v>
      </c>
      <c r="F88" s="179">
        <v>0</v>
      </c>
      <c r="G88" s="179">
        <v>0</v>
      </c>
      <c r="H88" s="179">
        <v>11991.911762405734</v>
      </c>
      <c r="I88" s="179">
        <v>0</v>
      </c>
      <c r="J88" s="179">
        <v>0</v>
      </c>
      <c r="K88" s="179">
        <v>0</v>
      </c>
      <c r="L88" s="179">
        <v>0</v>
      </c>
      <c r="M88" s="179">
        <v>17442.618766562951</v>
      </c>
      <c r="N88" s="179">
        <v>0</v>
      </c>
      <c r="O88" s="179">
        <v>0</v>
      </c>
      <c r="P88" s="179">
        <v>0</v>
      </c>
      <c r="Q88" s="179">
        <v>0</v>
      </c>
      <c r="R88" s="180">
        <v>0</v>
      </c>
      <c r="S88" s="180">
        <v>0</v>
      </c>
      <c r="T88" s="180">
        <v>0</v>
      </c>
    </row>
    <row r="89" spans="2:20" x14ac:dyDescent="0.3">
      <c r="B89" s="19">
        <v>86</v>
      </c>
      <c r="C89" s="179">
        <v>0</v>
      </c>
      <c r="D89" s="179">
        <v>0</v>
      </c>
      <c r="E89" s="179">
        <v>818495.46540384809</v>
      </c>
      <c r="F89" s="179">
        <v>0</v>
      </c>
      <c r="G89" s="179">
        <v>0</v>
      </c>
      <c r="H89" s="179">
        <v>1764.9380804391665</v>
      </c>
      <c r="I89" s="179">
        <v>0</v>
      </c>
      <c r="J89" s="179">
        <v>0</v>
      </c>
      <c r="K89" s="179">
        <v>0</v>
      </c>
      <c r="L89" s="179">
        <v>0</v>
      </c>
      <c r="M89" s="179">
        <v>14762.257378247266</v>
      </c>
      <c r="N89" s="179">
        <v>0</v>
      </c>
      <c r="O89" s="179">
        <v>0</v>
      </c>
      <c r="P89" s="179">
        <v>0</v>
      </c>
      <c r="Q89" s="179">
        <v>0</v>
      </c>
      <c r="R89" s="180">
        <v>0</v>
      </c>
      <c r="S89" s="180">
        <v>0</v>
      </c>
      <c r="T89" s="180">
        <v>0</v>
      </c>
    </row>
    <row r="90" spans="2:20" x14ac:dyDescent="0.3">
      <c r="B90" s="19">
        <v>87</v>
      </c>
      <c r="C90" s="179">
        <v>0</v>
      </c>
      <c r="D90" s="179">
        <v>0</v>
      </c>
      <c r="E90" s="179">
        <v>37501.225341050922</v>
      </c>
      <c r="F90" s="179">
        <v>0</v>
      </c>
      <c r="G90" s="179">
        <v>0</v>
      </c>
      <c r="H90" s="179">
        <v>87043.708926431442</v>
      </c>
      <c r="I90" s="179">
        <v>0</v>
      </c>
      <c r="J90" s="179">
        <v>0</v>
      </c>
      <c r="K90" s="179">
        <v>0</v>
      </c>
      <c r="L90" s="179">
        <v>0</v>
      </c>
      <c r="M90" s="179">
        <v>582117.78016930935</v>
      </c>
      <c r="N90" s="179">
        <v>0</v>
      </c>
      <c r="O90" s="179">
        <v>0</v>
      </c>
      <c r="P90" s="179">
        <v>0</v>
      </c>
      <c r="Q90" s="179">
        <v>0</v>
      </c>
      <c r="R90" s="180">
        <v>0</v>
      </c>
      <c r="S90" s="180">
        <v>0</v>
      </c>
      <c r="T90" s="180">
        <v>0</v>
      </c>
    </row>
    <row r="91" spans="2:20" x14ac:dyDescent="0.3">
      <c r="B91" s="19">
        <v>88</v>
      </c>
      <c r="C91" s="179">
        <v>0</v>
      </c>
      <c r="D91" s="179">
        <v>0</v>
      </c>
      <c r="E91" s="179">
        <v>83611.787644507553</v>
      </c>
      <c r="F91" s="179">
        <v>0</v>
      </c>
      <c r="G91" s="179">
        <v>0</v>
      </c>
      <c r="H91" s="179">
        <v>105145.2444224996</v>
      </c>
      <c r="I91" s="179">
        <v>0</v>
      </c>
      <c r="J91" s="179">
        <v>0</v>
      </c>
      <c r="K91" s="179">
        <v>0</v>
      </c>
      <c r="L91" s="179">
        <v>0</v>
      </c>
      <c r="M91" s="179">
        <v>38519.25492884664</v>
      </c>
      <c r="N91" s="179">
        <v>0</v>
      </c>
      <c r="O91" s="179">
        <v>0</v>
      </c>
      <c r="P91" s="179">
        <v>0</v>
      </c>
      <c r="Q91" s="179">
        <v>0</v>
      </c>
      <c r="R91" s="180">
        <v>0</v>
      </c>
      <c r="S91" s="180">
        <v>0</v>
      </c>
      <c r="T91" s="180">
        <v>0</v>
      </c>
    </row>
    <row r="92" spans="2:20" x14ac:dyDescent="0.3">
      <c r="B92" s="19">
        <v>89</v>
      </c>
      <c r="C92" s="179">
        <v>0</v>
      </c>
      <c r="D92" s="179">
        <v>0</v>
      </c>
      <c r="E92" s="179">
        <v>51706.343298007123</v>
      </c>
      <c r="F92" s="179">
        <v>0</v>
      </c>
      <c r="G92" s="179">
        <v>0</v>
      </c>
      <c r="H92" s="179">
        <v>97668.097106291345</v>
      </c>
      <c r="I92" s="179">
        <v>0</v>
      </c>
      <c r="J92" s="179">
        <v>0</v>
      </c>
      <c r="K92" s="179">
        <v>0</v>
      </c>
      <c r="L92" s="179">
        <v>0</v>
      </c>
      <c r="M92" s="179">
        <v>565815.32804805716</v>
      </c>
      <c r="N92" s="179">
        <v>0</v>
      </c>
      <c r="O92" s="179">
        <v>0</v>
      </c>
      <c r="P92" s="179">
        <v>0</v>
      </c>
      <c r="Q92" s="179">
        <v>0</v>
      </c>
      <c r="R92" s="180">
        <v>0</v>
      </c>
      <c r="S92" s="180">
        <v>0</v>
      </c>
      <c r="T92" s="180">
        <v>0</v>
      </c>
    </row>
    <row r="93" spans="2:20" x14ac:dyDescent="0.3">
      <c r="B93" s="19">
        <v>90</v>
      </c>
      <c r="C93" s="179">
        <v>1</v>
      </c>
      <c r="D93" s="179">
        <v>229936.47487645445</v>
      </c>
      <c r="E93" s="179">
        <v>35170.280849782117</v>
      </c>
      <c r="F93" s="179">
        <v>0</v>
      </c>
      <c r="G93" s="179">
        <v>0</v>
      </c>
      <c r="H93" s="179">
        <v>49312.894308967276</v>
      </c>
      <c r="I93" s="179">
        <v>0</v>
      </c>
      <c r="J93" s="179">
        <v>0</v>
      </c>
      <c r="K93" s="179">
        <v>0</v>
      </c>
      <c r="L93" s="179">
        <v>0</v>
      </c>
      <c r="M93" s="179">
        <v>56433.729115709415</v>
      </c>
      <c r="N93" s="179">
        <v>0</v>
      </c>
      <c r="O93" s="179">
        <v>0</v>
      </c>
      <c r="P93" s="179">
        <v>0</v>
      </c>
      <c r="Q93" s="179">
        <v>0</v>
      </c>
      <c r="R93" s="180">
        <v>0</v>
      </c>
      <c r="S93" s="180">
        <v>0</v>
      </c>
      <c r="T93" s="180">
        <v>229936.47487645445</v>
      </c>
    </row>
    <row r="94" spans="2:20" x14ac:dyDescent="0.3">
      <c r="B94" s="19">
        <v>91</v>
      </c>
      <c r="C94" s="179">
        <v>0</v>
      </c>
      <c r="D94" s="179">
        <v>0</v>
      </c>
      <c r="E94" s="179">
        <v>391693.62451242749</v>
      </c>
      <c r="F94" s="179">
        <v>0</v>
      </c>
      <c r="G94" s="179">
        <v>0</v>
      </c>
      <c r="H94" s="179">
        <v>22288.150786799713</v>
      </c>
      <c r="I94" s="179">
        <v>0</v>
      </c>
      <c r="J94" s="179">
        <v>0</v>
      </c>
      <c r="K94" s="179">
        <v>0</v>
      </c>
      <c r="L94" s="179">
        <v>0</v>
      </c>
      <c r="M94" s="179">
        <v>2187.849976659676</v>
      </c>
      <c r="N94" s="179">
        <v>0</v>
      </c>
      <c r="O94" s="179">
        <v>0</v>
      </c>
      <c r="P94" s="179">
        <v>0</v>
      </c>
      <c r="Q94" s="179">
        <v>0</v>
      </c>
      <c r="R94" s="180">
        <v>0</v>
      </c>
      <c r="S94" s="180">
        <v>0</v>
      </c>
      <c r="T94" s="180">
        <v>0</v>
      </c>
    </row>
    <row r="95" spans="2:20" x14ac:dyDescent="0.3">
      <c r="B95" s="19">
        <v>92</v>
      </c>
      <c r="C95" s="179">
        <v>1</v>
      </c>
      <c r="D95" s="179">
        <v>871603.20492793689</v>
      </c>
      <c r="E95" s="179">
        <v>9609.9487272967963</v>
      </c>
      <c r="F95" s="179">
        <v>0</v>
      </c>
      <c r="G95" s="179">
        <v>0</v>
      </c>
      <c r="H95" s="179">
        <v>20286.667291277157</v>
      </c>
      <c r="I95" s="179">
        <v>0</v>
      </c>
      <c r="J95" s="179">
        <v>171603.20492793689</v>
      </c>
      <c r="K95" s="179">
        <v>0</v>
      </c>
      <c r="L95" s="179">
        <v>0</v>
      </c>
      <c r="M95" s="179">
        <v>76305.052493833442</v>
      </c>
      <c r="N95" s="179">
        <v>0</v>
      </c>
      <c r="O95" s="179">
        <v>271603.20492793689</v>
      </c>
      <c r="P95" s="179">
        <v>0</v>
      </c>
      <c r="Q95" s="179">
        <v>0</v>
      </c>
      <c r="R95" s="180">
        <v>0</v>
      </c>
      <c r="S95" s="180">
        <v>0</v>
      </c>
      <c r="T95" s="180">
        <v>600000</v>
      </c>
    </row>
    <row r="96" spans="2:20" x14ac:dyDescent="0.3">
      <c r="B96" s="19">
        <v>93</v>
      </c>
      <c r="C96" s="179">
        <v>0</v>
      </c>
      <c r="D96" s="179">
        <v>0</v>
      </c>
      <c r="E96" s="179">
        <v>18191.489299401313</v>
      </c>
      <c r="F96" s="179">
        <v>1</v>
      </c>
      <c r="G96" s="179">
        <v>90130.378731842357</v>
      </c>
      <c r="H96" s="179">
        <v>248949.97046785141</v>
      </c>
      <c r="I96" s="179">
        <v>0</v>
      </c>
      <c r="J96" s="179">
        <v>0</v>
      </c>
      <c r="K96" s="179">
        <v>0</v>
      </c>
      <c r="L96" s="179">
        <v>0</v>
      </c>
      <c r="M96" s="179">
        <v>1384474.2845754905</v>
      </c>
      <c r="N96" s="179">
        <v>0</v>
      </c>
      <c r="O96" s="179">
        <v>0</v>
      </c>
      <c r="P96" s="179">
        <v>0</v>
      </c>
      <c r="Q96" s="179">
        <v>0</v>
      </c>
      <c r="R96" s="180">
        <v>0</v>
      </c>
      <c r="S96" s="180">
        <v>0</v>
      </c>
      <c r="T96" s="180">
        <v>0</v>
      </c>
    </row>
    <row r="97" spans="2:20" x14ac:dyDescent="0.3">
      <c r="B97" s="19">
        <v>94</v>
      </c>
      <c r="C97" s="179">
        <v>0</v>
      </c>
      <c r="D97" s="179">
        <v>0</v>
      </c>
      <c r="E97" s="179">
        <v>22475.794839351107</v>
      </c>
      <c r="F97" s="179">
        <v>0</v>
      </c>
      <c r="G97" s="179">
        <v>0</v>
      </c>
      <c r="H97" s="179">
        <v>77035.091494090593</v>
      </c>
      <c r="I97" s="179">
        <v>0</v>
      </c>
      <c r="J97" s="179">
        <v>0</v>
      </c>
      <c r="K97" s="179">
        <v>0</v>
      </c>
      <c r="L97" s="179">
        <v>0</v>
      </c>
      <c r="M97" s="179">
        <v>19971.562982210144</v>
      </c>
      <c r="N97" s="179">
        <v>0</v>
      </c>
      <c r="O97" s="179">
        <v>0</v>
      </c>
      <c r="P97" s="179">
        <v>0</v>
      </c>
      <c r="Q97" s="179">
        <v>0</v>
      </c>
      <c r="R97" s="180">
        <v>0</v>
      </c>
      <c r="S97" s="180">
        <v>0</v>
      </c>
      <c r="T97" s="180">
        <v>0</v>
      </c>
    </row>
    <row r="98" spans="2:20" x14ac:dyDescent="0.3">
      <c r="B98" s="19">
        <v>95</v>
      </c>
      <c r="C98" s="179">
        <v>0</v>
      </c>
      <c r="D98" s="179">
        <v>0</v>
      </c>
      <c r="E98" s="179">
        <v>84259.460838284547</v>
      </c>
      <c r="F98" s="179">
        <v>0</v>
      </c>
      <c r="G98" s="179">
        <v>0</v>
      </c>
      <c r="H98" s="179">
        <v>3122.1219912546294</v>
      </c>
      <c r="I98" s="179">
        <v>0</v>
      </c>
      <c r="J98" s="179">
        <v>0</v>
      </c>
      <c r="K98" s="179">
        <v>0</v>
      </c>
      <c r="L98" s="179">
        <v>0</v>
      </c>
      <c r="M98" s="179">
        <v>293972.48263177375</v>
      </c>
      <c r="N98" s="179">
        <v>0</v>
      </c>
      <c r="O98" s="179">
        <v>0</v>
      </c>
      <c r="P98" s="179">
        <v>0</v>
      </c>
      <c r="Q98" s="179">
        <v>0</v>
      </c>
      <c r="R98" s="180">
        <v>0</v>
      </c>
      <c r="S98" s="180">
        <v>0</v>
      </c>
      <c r="T98" s="180">
        <v>0</v>
      </c>
    </row>
    <row r="99" spans="2:20" x14ac:dyDescent="0.3">
      <c r="B99" s="19">
        <v>96</v>
      </c>
      <c r="C99" s="179">
        <v>0</v>
      </c>
      <c r="D99" s="179">
        <v>0</v>
      </c>
      <c r="E99" s="179">
        <v>96128.412143411319</v>
      </c>
      <c r="F99" s="179">
        <v>0</v>
      </c>
      <c r="G99" s="179">
        <v>0</v>
      </c>
      <c r="H99" s="179">
        <v>36589.499053492611</v>
      </c>
      <c r="I99" s="179">
        <v>0</v>
      </c>
      <c r="J99" s="179">
        <v>0</v>
      </c>
      <c r="K99" s="179">
        <v>0</v>
      </c>
      <c r="L99" s="179">
        <v>0</v>
      </c>
      <c r="M99" s="179">
        <v>129971.18482132914</v>
      </c>
      <c r="N99" s="179">
        <v>0</v>
      </c>
      <c r="O99" s="179">
        <v>0</v>
      </c>
      <c r="P99" s="179">
        <v>0</v>
      </c>
      <c r="Q99" s="179">
        <v>0</v>
      </c>
      <c r="R99" s="180">
        <v>0</v>
      </c>
      <c r="S99" s="180">
        <v>0</v>
      </c>
      <c r="T99" s="180">
        <v>0</v>
      </c>
    </row>
    <row r="100" spans="2:20" x14ac:dyDescent="0.3">
      <c r="B100" s="19">
        <v>97</v>
      </c>
      <c r="C100" s="179">
        <v>0</v>
      </c>
      <c r="D100" s="179">
        <v>0</v>
      </c>
      <c r="E100" s="179">
        <v>101319.97436299078</v>
      </c>
      <c r="F100" s="179">
        <v>0</v>
      </c>
      <c r="G100" s="179">
        <v>0</v>
      </c>
      <c r="H100" s="179">
        <v>122727.66768226358</v>
      </c>
      <c r="I100" s="179">
        <v>0</v>
      </c>
      <c r="J100" s="179">
        <v>0</v>
      </c>
      <c r="K100" s="179">
        <v>0</v>
      </c>
      <c r="L100" s="179">
        <v>0</v>
      </c>
      <c r="M100" s="179">
        <v>983620.48193784885</v>
      </c>
      <c r="N100" s="179">
        <v>0</v>
      </c>
      <c r="O100" s="179">
        <v>0</v>
      </c>
      <c r="P100" s="179">
        <v>0</v>
      </c>
      <c r="Q100" s="179">
        <v>0</v>
      </c>
      <c r="R100" s="180">
        <v>0</v>
      </c>
      <c r="S100" s="180">
        <v>0</v>
      </c>
      <c r="T100" s="180">
        <v>0</v>
      </c>
    </row>
    <row r="101" spans="2:20" x14ac:dyDescent="0.3">
      <c r="B101" s="19">
        <v>98</v>
      </c>
      <c r="C101" s="179">
        <v>0</v>
      </c>
      <c r="D101" s="179">
        <v>0</v>
      </c>
      <c r="E101" s="179">
        <v>115467.89559640922</v>
      </c>
      <c r="F101" s="179">
        <v>0</v>
      </c>
      <c r="G101" s="179">
        <v>0</v>
      </c>
      <c r="H101" s="179">
        <v>89033.021693029339</v>
      </c>
      <c r="I101" s="179">
        <v>0</v>
      </c>
      <c r="J101" s="179">
        <v>0</v>
      </c>
      <c r="K101" s="179">
        <v>0</v>
      </c>
      <c r="L101" s="179">
        <v>0</v>
      </c>
      <c r="M101" s="179">
        <v>29599.823617029291</v>
      </c>
      <c r="N101" s="179">
        <v>0</v>
      </c>
      <c r="O101" s="179">
        <v>0</v>
      </c>
      <c r="P101" s="179">
        <v>0</v>
      </c>
      <c r="Q101" s="179">
        <v>0</v>
      </c>
      <c r="R101" s="180">
        <v>0</v>
      </c>
      <c r="S101" s="180">
        <v>0</v>
      </c>
      <c r="T101" s="180">
        <v>0</v>
      </c>
    </row>
    <row r="102" spans="2:20" x14ac:dyDescent="0.3">
      <c r="B102" s="19">
        <v>99</v>
      </c>
      <c r="C102" s="179">
        <v>0</v>
      </c>
      <c r="D102" s="179">
        <v>0</v>
      </c>
      <c r="E102" s="179">
        <v>161321.92060079789</v>
      </c>
      <c r="F102" s="179">
        <v>0</v>
      </c>
      <c r="G102" s="179">
        <v>0</v>
      </c>
      <c r="H102" s="179">
        <v>49498.117446263343</v>
      </c>
      <c r="I102" s="179">
        <v>0</v>
      </c>
      <c r="J102" s="179">
        <v>0</v>
      </c>
      <c r="K102" s="179">
        <v>0</v>
      </c>
      <c r="L102" s="179">
        <v>0</v>
      </c>
      <c r="M102" s="179">
        <v>64355.703199203679</v>
      </c>
      <c r="N102" s="179">
        <v>0</v>
      </c>
      <c r="O102" s="179">
        <v>0</v>
      </c>
      <c r="P102" s="179">
        <v>0</v>
      </c>
      <c r="Q102" s="179">
        <v>0</v>
      </c>
      <c r="R102" s="180">
        <v>0</v>
      </c>
      <c r="S102" s="180">
        <v>0</v>
      </c>
      <c r="T102" s="180">
        <v>0</v>
      </c>
    </row>
    <row r="103" spans="2:20" x14ac:dyDescent="0.3">
      <c r="B103" s="19">
        <v>100</v>
      </c>
      <c r="C103" s="179">
        <v>0</v>
      </c>
      <c r="D103" s="179">
        <v>0</v>
      </c>
      <c r="E103" s="179">
        <v>44343.624600073803</v>
      </c>
      <c r="F103" s="179">
        <v>0</v>
      </c>
      <c r="G103" s="179">
        <v>0</v>
      </c>
      <c r="H103" s="179">
        <v>46321.507015286865</v>
      </c>
      <c r="I103" s="179">
        <v>0</v>
      </c>
      <c r="J103" s="179">
        <v>0</v>
      </c>
      <c r="K103" s="179">
        <v>0</v>
      </c>
      <c r="L103" s="179">
        <v>0</v>
      </c>
      <c r="M103" s="179">
        <v>15436.107847029351</v>
      </c>
      <c r="N103" s="179">
        <v>0</v>
      </c>
      <c r="O103" s="179">
        <v>0</v>
      </c>
      <c r="P103" s="179">
        <v>0</v>
      </c>
      <c r="Q103" s="179">
        <v>0</v>
      </c>
      <c r="R103" s="180">
        <v>0</v>
      </c>
      <c r="S103" s="180">
        <v>0</v>
      </c>
      <c r="T103" s="180">
        <v>0</v>
      </c>
    </row>
    <row r="104" spans="2:20" x14ac:dyDescent="0.3">
      <c r="B104" s="19">
        <v>101</v>
      </c>
      <c r="C104" s="179">
        <v>0</v>
      </c>
      <c r="D104" s="179">
        <v>0</v>
      </c>
      <c r="E104" s="179">
        <v>33880.093355497949</v>
      </c>
      <c r="F104" s="179">
        <v>0</v>
      </c>
      <c r="G104" s="179">
        <v>0</v>
      </c>
      <c r="H104" s="179">
        <v>1188182.1974306779</v>
      </c>
      <c r="I104" s="179">
        <v>0</v>
      </c>
      <c r="J104" s="179">
        <v>0</v>
      </c>
      <c r="K104" s="179">
        <v>0</v>
      </c>
      <c r="L104" s="179">
        <v>0</v>
      </c>
      <c r="M104" s="179">
        <v>117675.83091729792</v>
      </c>
      <c r="N104" s="179">
        <v>0</v>
      </c>
      <c r="O104" s="179">
        <v>0</v>
      </c>
      <c r="P104" s="179">
        <v>0</v>
      </c>
      <c r="Q104" s="179">
        <v>0</v>
      </c>
      <c r="R104" s="180">
        <v>0</v>
      </c>
      <c r="S104" s="180">
        <v>0</v>
      </c>
      <c r="T104" s="180">
        <v>0</v>
      </c>
    </row>
    <row r="105" spans="2:20" x14ac:dyDescent="0.3">
      <c r="B105" s="19">
        <v>102</v>
      </c>
      <c r="C105" s="179">
        <v>0</v>
      </c>
      <c r="D105" s="179">
        <v>0</v>
      </c>
      <c r="E105" s="179">
        <v>70051.648695529875</v>
      </c>
      <c r="F105" s="179">
        <v>0</v>
      </c>
      <c r="G105" s="179">
        <v>0</v>
      </c>
      <c r="H105" s="179">
        <v>144168.45634504524</v>
      </c>
      <c r="I105" s="179">
        <v>0</v>
      </c>
      <c r="J105" s="179">
        <v>0</v>
      </c>
      <c r="K105" s="179">
        <v>0</v>
      </c>
      <c r="L105" s="179">
        <v>0</v>
      </c>
      <c r="M105" s="179">
        <v>828521.79030792741</v>
      </c>
      <c r="N105" s="179">
        <v>0</v>
      </c>
      <c r="O105" s="179">
        <v>0</v>
      </c>
      <c r="P105" s="179">
        <v>0</v>
      </c>
      <c r="Q105" s="179">
        <v>0</v>
      </c>
      <c r="R105" s="180">
        <v>0</v>
      </c>
      <c r="S105" s="180">
        <v>0</v>
      </c>
      <c r="T105" s="180">
        <v>0</v>
      </c>
    </row>
    <row r="106" spans="2:20" x14ac:dyDescent="0.3">
      <c r="B106" s="19">
        <v>103</v>
      </c>
      <c r="C106" s="179">
        <v>0</v>
      </c>
      <c r="D106" s="179">
        <v>0</v>
      </c>
      <c r="E106" s="179">
        <v>55815.163077112258</v>
      </c>
      <c r="F106" s="179">
        <v>0</v>
      </c>
      <c r="G106" s="179">
        <v>0</v>
      </c>
      <c r="H106" s="179">
        <v>304315.59810420719</v>
      </c>
      <c r="I106" s="179">
        <v>0</v>
      </c>
      <c r="J106" s="179">
        <v>0</v>
      </c>
      <c r="K106" s="179">
        <v>0</v>
      </c>
      <c r="L106" s="179">
        <v>0</v>
      </c>
      <c r="M106" s="179">
        <v>8368.5878689215042</v>
      </c>
      <c r="N106" s="179">
        <v>0</v>
      </c>
      <c r="O106" s="179">
        <v>0</v>
      </c>
      <c r="P106" s="179">
        <v>0</v>
      </c>
      <c r="Q106" s="179">
        <v>0</v>
      </c>
      <c r="R106" s="180">
        <v>0</v>
      </c>
      <c r="S106" s="180">
        <v>0</v>
      </c>
      <c r="T106" s="180">
        <v>0</v>
      </c>
    </row>
    <row r="107" spans="2:20" x14ac:dyDescent="0.3">
      <c r="B107" s="19">
        <v>104</v>
      </c>
      <c r="C107" s="179">
        <v>0</v>
      </c>
      <c r="D107" s="179">
        <v>0</v>
      </c>
      <c r="E107" s="179">
        <v>2249.0811723187753</v>
      </c>
      <c r="F107" s="179">
        <v>1</v>
      </c>
      <c r="G107" s="179">
        <v>18527.780100780648</v>
      </c>
      <c r="H107" s="179">
        <v>25645.724364261234</v>
      </c>
      <c r="I107" s="179">
        <v>0</v>
      </c>
      <c r="J107" s="179">
        <v>0</v>
      </c>
      <c r="K107" s="179">
        <v>0</v>
      </c>
      <c r="L107" s="179">
        <v>0</v>
      </c>
      <c r="M107" s="179">
        <v>119673.88944290475</v>
      </c>
      <c r="N107" s="179">
        <v>0</v>
      </c>
      <c r="O107" s="179">
        <v>0</v>
      </c>
      <c r="P107" s="179">
        <v>0</v>
      </c>
      <c r="Q107" s="179">
        <v>0</v>
      </c>
      <c r="R107" s="180">
        <v>0</v>
      </c>
      <c r="S107" s="180">
        <v>0</v>
      </c>
      <c r="T107" s="180">
        <v>0</v>
      </c>
    </row>
    <row r="108" spans="2:20" x14ac:dyDescent="0.3">
      <c r="B108" s="19">
        <v>105</v>
      </c>
      <c r="C108" s="179">
        <v>0</v>
      </c>
      <c r="D108" s="179">
        <v>0</v>
      </c>
      <c r="E108" s="179">
        <v>76524.922637858283</v>
      </c>
      <c r="F108" s="179">
        <v>0</v>
      </c>
      <c r="G108" s="179">
        <v>0</v>
      </c>
      <c r="H108" s="179">
        <v>1650181.1201959529</v>
      </c>
      <c r="I108" s="179">
        <v>0</v>
      </c>
      <c r="J108" s="179">
        <v>0</v>
      </c>
      <c r="K108" s="179">
        <v>0</v>
      </c>
      <c r="L108" s="179">
        <v>0</v>
      </c>
      <c r="M108" s="179">
        <v>7602.0300026614359</v>
      </c>
      <c r="N108" s="179">
        <v>0</v>
      </c>
      <c r="O108" s="179">
        <v>0</v>
      </c>
      <c r="P108" s="179">
        <v>0</v>
      </c>
      <c r="Q108" s="179">
        <v>0</v>
      </c>
      <c r="R108" s="180">
        <v>0</v>
      </c>
      <c r="S108" s="180">
        <v>0</v>
      </c>
      <c r="T108" s="180">
        <v>0</v>
      </c>
    </row>
    <row r="109" spans="2:20" x14ac:dyDescent="0.3">
      <c r="B109" s="19">
        <v>106</v>
      </c>
      <c r="C109" s="179">
        <v>0</v>
      </c>
      <c r="D109" s="179">
        <v>0</v>
      </c>
      <c r="E109" s="179">
        <v>14088.203454389795</v>
      </c>
      <c r="F109" s="179">
        <v>0</v>
      </c>
      <c r="G109" s="179">
        <v>0</v>
      </c>
      <c r="H109" s="179">
        <v>111323.19076822576</v>
      </c>
      <c r="I109" s="179">
        <v>0</v>
      </c>
      <c r="J109" s="179">
        <v>0</v>
      </c>
      <c r="K109" s="179">
        <v>0</v>
      </c>
      <c r="L109" s="179">
        <v>0</v>
      </c>
      <c r="M109" s="179">
        <v>279607.53402239154</v>
      </c>
      <c r="N109" s="179">
        <v>0</v>
      </c>
      <c r="O109" s="179">
        <v>0</v>
      </c>
      <c r="P109" s="179">
        <v>0</v>
      </c>
      <c r="Q109" s="179">
        <v>0</v>
      </c>
      <c r="R109" s="180">
        <v>0</v>
      </c>
      <c r="S109" s="180">
        <v>0</v>
      </c>
      <c r="T109" s="180">
        <v>0</v>
      </c>
    </row>
    <row r="110" spans="2:20" x14ac:dyDescent="0.3">
      <c r="B110" s="19">
        <v>107</v>
      </c>
      <c r="C110" s="179">
        <v>0</v>
      </c>
      <c r="D110" s="179">
        <v>0</v>
      </c>
      <c r="E110" s="179">
        <v>830710.35489804484</v>
      </c>
      <c r="F110" s="179">
        <v>0</v>
      </c>
      <c r="G110" s="179">
        <v>0</v>
      </c>
      <c r="H110" s="179">
        <v>113715.03443791957</v>
      </c>
      <c r="I110" s="179">
        <v>0</v>
      </c>
      <c r="J110" s="179">
        <v>0</v>
      </c>
      <c r="K110" s="179">
        <v>0</v>
      </c>
      <c r="L110" s="179">
        <v>0</v>
      </c>
      <c r="M110" s="179">
        <v>57271.610475890317</v>
      </c>
      <c r="N110" s="179">
        <v>0</v>
      </c>
      <c r="O110" s="179">
        <v>0</v>
      </c>
      <c r="P110" s="179">
        <v>0</v>
      </c>
      <c r="Q110" s="179">
        <v>0</v>
      </c>
      <c r="R110" s="180">
        <v>0</v>
      </c>
      <c r="S110" s="180">
        <v>0</v>
      </c>
      <c r="T110" s="180">
        <v>0</v>
      </c>
    </row>
    <row r="111" spans="2:20" x14ac:dyDescent="0.3">
      <c r="B111" s="19">
        <v>108</v>
      </c>
      <c r="C111" s="179">
        <v>0</v>
      </c>
      <c r="D111" s="179">
        <v>0</v>
      </c>
      <c r="E111" s="179">
        <v>88018.837556343482</v>
      </c>
      <c r="F111" s="179">
        <v>0</v>
      </c>
      <c r="G111" s="179">
        <v>0</v>
      </c>
      <c r="H111" s="179">
        <v>2171015.4623544603</v>
      </c>
      <c r="I111" s="179">
        <v>0</v>
      </c>
      <c r="J111" s="179">
        <v>0</v>
      </c>
      <c r="K111" s="179">
        <v>7567.1440526339384</v>
      </c>
      <c r="L111" s="179">
        <v>1</v>
      </c>
      <c r="M111" s="179">
        <v>160399.74175447025</v>
      </c>
      <c r="N111" s="179">
        <v>0</v>
      </c>
      <c r="O111" s="179">
        <v>0</v>
      </c>
      <c r="P111" s="179">
        <v>0</v>
      </c>
      <c r="Q111" s="179">
        <v>0</v>
      </c>
      <c r="R111" s="180">
        <v>0</v>
      </c>
      <c r="S111" s="180">
        <v>7567.1440526339384</v>
      </c>
      <c r="T111" s="180">
        <v>0</v>
      </c>
    </row>
    <row r="112" spans="2:20" x14ac:dyDescent="0.3">
      <c r="B112" s="19">
        <v>109</v>
      </c>
      <c r="C112" s="179">
        <v>0</v>
      </c>
      <c r="D112" s="179">
        <v>0</v>
      </c>
      <c r="E112" s="179">
        <v>25660.148061552776</v>
      </c>
      <c r="F112" s="179">
        <v>0</v>
      </c>
      <c r="G112" s="179">
        <v>0</v>
      </c>
      <c r="H112" s="179">
        <v>472804.7587405438</v>
      </c>
      <c r="I112" s="179">
        <v>0</v>
      </c>
      <c r="J112" s="179">
        <v>0</v>
      </c>
      <c r="K112" s="179">
        <v>0</v>
      </c>
      <c r="L112" s="179">
        <v>0</v>
      </c>
      <c r="M112" s="179">
        <v>60850.281887139041</v>
      </c>
      <c r="N112" s="179">
        <v>0</v>
      </c>
      <c r="O112" s="179">
        <v>0</v>
      </c>
      <c r="P112" s="179">
        <v>0</v>
      </c>
      <c r="Q112" s="179">
        <v>0</v>
      </c>
      <c r="R112" s="180">
        <v>0</v>
      </c>
      <c r="S112" s="180">
        <v>0</v>
      </c>
      <c r="T112" s="180">
        <v>0</v>
      </c>
    </row>
    <row r="113" spans="2:20" x14ac:dyDescent="0.3">
      <c r="B113" s="19">
        <v>110</v>
      </c>
      <c r="C113" s="179">
        <v>0</v>
      </c>
      <c r="D113" s="179">
        <v>0</v>
      </c>
      <c r="E113" s="179">
        <v>445641.33538443921</v>
      </c>
      <c r="F113" s="179">
        <v>0</v>
      </c>
      <c r="G113" s="179">
        <v>0</v>
      </c>
      <c r="H113" s="179">
        <v>174370.36098459753</v>
      </c>
      <c r="I113" s="179">
        <v>0</v>
      </c>
      <c r="J113" s="179">
        <v>0</v>
      </c>
      <c r="K113" s="179">
        <v>0</v>
      </c>
      <c r="L113" s="179">
        <v>0</v>
      </c>
      <c r="M113" s="179">
        <v>233408.87666503282</v>
      </c>
      <c r="N113" s="179">
        <v>0</v>
      </c>
      <c r="O113" s="179">
        <v>0</v>
      </c>
      <c r="P113" s="179">
        <v>0</v>
      </c>
      <c r="Q113" s="179">
        <v>0</v>
      </c>
      <c r="R113" s="180">
        <v>0</v>
      </c>
      <c r="S113" s="180">
        <v>0</v>
      </c>
      <c r="T113" s="180">
        <v>0</v>
      </c>
    </row>
    <row r="114" spans="2:20" x14ac:dyDescent="0.3">
      <c r="B114" s="19">
        <v>111</v>
      </c>
      <c r="C114" s="179">
        <v>0</v>
      </c>
      <c r="D114" s="179">
        <v>0</v>
      </c>
      <c r="E114" s="179">
        <v>421729.26082584664</v>
      </c>
      <c r="F114" s="179">
        <v>0</v>
      </c>
      <c r="G114" s="179">
        <v>0</v>
      </c>
      <c r="H114" s="179">
        <v>20328.838349485155</v>
      </c>
      <c r="I114" s="179">
        <v>0</v>
      </c>
      <c r="J114" s="179">
        <v>0</v>
      </c>
      <c r="K114" s="179">
        <v>0</v>
      </c>
      <c r="L114" s="179">
        <v>0</v>
      </c>
      <c r="M114" s="179">
        <v>403957.01888178603</v>
      </c>
      <c r="N114" s="179">
        <v>0</v>
      </c>
      <c r="O114" s="179">
        <v>0</v>
      </c>
      <c r="P114" s="179">
        <v>0</v>
      </c>
      <c r="Q114" s="179">
        <v>0</v>
      </c>
      <c r="R114" s="180">
        <v>0</v>
      </c>
      <c r="S114" s="180">
        <v>0</v>
      </c>
      <c r="T114" s="180">
        <v>0</v>
      </c>
    </row>
    <row r="115" spans="2:20" x14ac:dyDescent="0.3">
      <c r="B115" s="19">
        <v>112</v>
      </c>
      <c r="C115" s="179">
        <v>0</v>
      </c>
      <c r="D115" s="179">
        <v>0</v>
      </c>
      <c r="E115" s="179">
        <v>200908.41961577616</v>
      </c>
      <c r="F115" s="179">
        <v>0</v>
      </c>
      <c r="G115" s="179">
        <v>0</v>
      </c>
      <c r="H115" s="179">
        <v>128161.03075095831</v>
      </c>
      <c r="I115" s="179">
        <v>0</v>
      </c>
      <c r="J115" s="179">
        <v>0</v>
      </c>
      <c r="K115" s="179">
        <v>0</v>
      </c>
      <c r="L115" s="179">
        <v>0</v>
      </c>
      <c r="M115" s="179">
        <v>55586.438867856414</v>
      </c>
      <c r="N115" s="179">
        <v>0</v>
      </c>
      <c r="O115" s="179">
        <v>0</v>
      </c>
      <c r="P115" s="179">
        <v>0</v>
      </c>
      <c r="Q115" s="179">
        <v>0</v>
      </c>
      <c r="R115" s="180">
        <v>0</v>
      </c>
      <c r="S115" s="180">
        <v>0</v>
      </c>
      <c r="T115" s="180">
        <v>0</v>
      </c>
    </row>
    <row r="116" spans="2:20" x14ac:dyDescent="0.3">
      <c r="B116" s="19">
        <v>113</v>
      </c>
      <c r="C116" s="179">
        <v>0</v>
      </c>
      <c r="D116" s="179">
        <v>0</v>
      </c>
      <c r="E116" s="179">
        <v>119531.50245241814</v>
      </c>
      <c r="F116" s="179">
        <v>0</v>
      </c>
      <c r="G116" s="179">
        <v>0</v>
      </c>
      <c r="H116" s="179">
        <v>23007.911128517128</v>
      </c>
      <c r="I116" s="179">
        <v>0</v>
      </c>
      <c r="J116" s="179">
        <v>0</v>
      </c>
      <c r="K116" s="179">
        <v>0</v>
      </c>
      <c r="L116" s="179">
        <v>0</v>
      </c>
      <c r="M116" s="179">
        <v>25657.516748093076</v>
      </c>
      <c r="N116" s="179">
        <v>0</v>
      </c>
      <c r="O116" s="179">
        <v>0</v>
      </c>
      <c r="P116" s="179">
        <v>0</v>
      </c>
      <c r="Q116" s="179">
        <v>0</v>
      </c>
      <c r="R116" s="180">
        <v>0</v>
      </c>
      <c r="S116" s="180">
        <v>0</v>
      </c>
      <c r="T116" s="180">
        <v>0</v>
      </c>
    </row>
    <row r="117" spans="2:20" x14ac:dyDescent="0.3">
      <c r="B117" s="19">
        <v>114</v>
      </c>
      <c r="C117" s="179">
        <v>0</v>
      </c>
      <c r="D117" s="179">
        <v>0</v>
      </c>
      <c r="E117" s="179">
        <v>64830.15651354743</v>
      </c>
      <c r="F117" s="179">
        <v>0</v>
      </c>
      <c r="G117" s="179">
        <v>0</v>
      </c>
      <c r="H117" s="179">
        <v>125681.12628597506</v>
      </c>
      <c r="I117" s="179">
        <v>0</v>
      </c>
      <c r="J117" s="179">
        <v>0</v>
      </c>
      <c r="K117" s="179">
        <v>0</v>
      </c>
      <c r="L117" s="179">
        <v>0</v>
      </c>
      <c r="M117" s="179">
        <v>52778.196905512901</v>
      </c>
      <c r="N117" s="179">
        <v>0</v>
      </c>
      <c r="O117" s="179">
        <v>0</v>
      </c>
      <c r="P117" s="179">
        <v>0</v>
      </c>
      <c r="Q117" s="179">
        <v>0</v>
      </c>
      <c r="R117" s="180">
        <v>0</v>
      </c>
      <c r="S117" s="180">
        <v>0</v>
      </c>
      <c r="T117" s="180">
        <v>0</v>
      </c>
    </row>
    <row r="118" spans="2:20" x14ac:dyDescent="0.3">
      <c r="B118" s="19">
        <v>115</v>
      </c>
      <c r="C118" s="179">
        <v>0</v>
      </c>
      <c r="D118" s="179">
        <v>0</v>
      </c>
      <c r="E118" s="179">
        <v>32028.875639605762</v>
      </c>
      <c r="F118" s="179">
        <v>0</v>
      </c>
      <c r="G118" s="179">
        <v>0</v>
      </c>
      <c r="H118" s="179">
        <v>8133.4912126973959</v>
      </c>
      <c r="I118" s="179">
        <v>0</v>
      </c>
      <c r="J118" s="179">
        <v>0</v>
      </c>
      <c r="K118" s="179">
        <v>0</v>
      </c>
      <c r="L118" s="179">
        <v>0</v>
      </c>
      <c r="M118" s="179">
        <v>10336.517455603969</v>
      </c>
      <c r="N118" s="179">
        <v>0</v>
      </c>
      <c r="O118" s="179">
        <v>0</v>
      </c>
      <c r="P118" s="179">
        <v>0</v>
      </c>
      <c r="Q118" s="179">
        <v>0</v>
      </c>
      <c r="R118" s="180">
        <v>0</v>
      </c>
      <c r="S118" s="180">
        <v>0</v>
      </c>
      <c r="T118" s="180">
        <v>0</v>
      </c>
    </row>
    <row r="119" spans="2:20" x14ac:dyDescent="0.3">
      <c r="B119" s="19">
        <v>116</v>
      </c>
      <c r="C119" s="179">
        <v>0</v>
      </c>
      <c r="D119" s="179">
        <v>0</v>
      </c>
      <c r="E119" s="179">
        <v>93188.737106161061</v>
      </c>
      <c r="F119" s="179">
        <v>0</v>
      </c>
      <c r="G119" s="179">
        <v>0</v>
      </c>
      <c r="H119" s="179">
        <v>243289.24440424627</v>
      </c>
      <c r="I119" s="179">
        <v>0</v>
      </c>
      <c r="J119" s="179">
        <v>0</v>
      </c>
      <c r="K119" s="179">
        <v>0</v>
      </c>
      <c r="L119" s="179">
        <v>0</v>
      </c>
      <c r="M119" s="179">
        <v>63421.047118387854</v>
      </c>
      <c r="N119" s="179">
        <v>0</v>
      </c>
      <c r="O119" s="179">
        <v>0</v>
      </c>
      <c r="P119" s="179">
        <v>0</v>
      </c>
      <c r="Q119" s="179">
        <v>0</v>
      </c>
      <c r="R119" s="180">
        <v>0</v>
      </c>
      <c r="S119" s="180">
        <v>0</v>
      </c>
      <c r="T119" s="180">
        <v>0</v>
      </c>
    </row>
    <row r="120" spans="2:20" x14ac:dyDescent="0.3">
      <c r="B120" s="19">
        <v>117</v>
      </c>
      <c r="C120" s="179">
        <v>0</v>
      </c>
      <c r="D120" s="179">
        <v>0</v>
      </c>
      <c r="E120" s="179">
        <v>222735.58237583126</v>
      </c>
      <c r="F120" s="179">
        <v>0</v>
      </c>
      <c r="G120" s="179">
        <v>0</v>
      </c>
      <c r="H120" s="179">
        <v>7296.5272966439497</v>
      </c>
      <c r="I120" s="179">
        <v>0</v>
      </c>
      <c r="J120" s="179">
        <v>0</v>
      </c>
      <c r="K120" s="179">
        <v>0</v>
      </c>
      <c r="L120" s="179">
        <v>0</v>
      </c>
      <c r="M120" s="179">
        <v>39908.482184764856</v>
      </c>
      <c r="N120" s="179">
        <v>0</v>
      </c>
      <c r="O120" s="179">
        <v>0</v>
      </c>
      <c r="P120" s="179">
        <v>0</v>
      </c>
      <c r="Q120" s="179">
        <v>0</v>
      </c>
      <c r="R120" s="180">
        <v>0</v>
      </c>
      <c r="S120" s="180">
        <v>0</v>
      </c>
      <c r="T120" s="180">
        <v>0</v>
      </c>
    </row>
    <row r="121" spans="2:20" x14ac:dyDescent="0.3">
      <c r="B121" s="19">
        <v>118</v>
      </c>
      <c r="C121" s="179">
        <v>0</v>
      </c>
      <c r="D121" s="179">
        <v>0</v>
      </c>
      <c r="E121" s="179">
        <v>304294.61191902083</v>
      </c>
      <c r="F121" s="179">
        <v>0</v>
      </c>
      <c r="G121" s="179">
        <v>0</v>
      </c>
      <c r="H121" s="179">
        <v>5253.0670277579993</v>
      </c>
      <c r="I121" s="179">
        <v>0</v>
      </c>
      <c r="J121" s="179">
        <v>0</v>
      </c>
      <c r="K121" s="179">
        <v>0</v>
      </c>
      <c r="L121" s="179">
        <v>0</v>
      </c>
      <c r="M121" s="179">
        <v>16526.900179166772</v>
      </c>
      <c r="N121" s="179">
        <v>0</v>
      </c>
      <c r="O121" s="179">
        <v>0</v>
      </c>
      <c r="P121" s="179">
        <v>0</v>
      </c>
      <c r="Q121" s="179">
        <v>0</v>
      </c>
      <c r="R121" s="180">
        <v>0</v>
      </c>
      <c r="S121" s="180">
        <v>0</v>
      </c>
      <c r="T121" s="180">
        <v>0</v>
      </c>
    </row>
    <row r="122" spans="2:20" x14ac:dyDescent="0.3">
      <c r="B122" s="19">
        <v>119</v>
      </c>
      <c r="C122" s="179">
        <v>1</v>
      </c>
      <c r="D122" s="179">
        <v>20404.845703675204</v>
      </c>
      <c r="E122" s="179">
        <v>14439.508398896154</v>
      </c>
      <c r="F122" s="179">
        <v>0</v>
      </c>
      <c r="G122" s="179">
        <v>0</v>
      </c>
      <c r="H122" s="179">
        <v>14115.373218394219</v>
      </c>
      <c r="I122" s="179">
        <v>0</v>
      </c>
      <c r="J122" s="179">
        <v>0</v>
      </c>
      <c r="K122" s="179">
        <v>0</v>
      </c>
      <c r="L122" s="179">
        <v>0</v>
      </c>
      <c r="M122" s="179">
        <v>73108.050338894682</v>
      </c>
      <c r="N122" s="179">
        <v>0</v>
      </c>
      <c r="O122" s="179">
        <v>0</v>
      </c>
      <c r="P122" s="179">
        <v>0</v>
      </c>
      <c r="Q122" s="179">
        <v>0</v>
      </c>
      <c r="R122" s="180">
        <v>0</v>
      </c>
      <c r="S122" s="180">
        <v>0</v>
      </c>
      <c r="T122" s="180">
        <v>20404.845703675204</v>
      </c>
    </row>
    <row r="123" spans="2:20" x14ac:dyDescent="0.3">
      <c r="B123" s="19">
        <v>120</v>
      </c>
      <c r="C123" s="179">
        <v>0</v>
      </c>
      <c r="D123" s="179">
        <v>0</v>
      </c>
      <c r="E123" s="179">
        <v>25174.029556184392</v>
      </c>
      <c r="F123" s="179">
        <v>0</v>
      </c>
      <c r="G123" s="179">
        <v>0</v>
      </c>
      <c r="H123" s="179">
        <v>230769.91664844926</v>
      </c>
      <c r="I123" s="179">
        <v>0</v>
      </c>
      <c r="J123" s="179">
        <v>0</v>
      </c>
      <c r="K123" s="179">
        <v>0</v>
      </c>
      <c r="L123" s="179">
        <v>0</v>
      </c>
      <c r="M123" s="179">
        <v>124587.75360779944</v>
      </c>
      <c r="N123" s="179">
        <v>0</v>
      </c>
      <c r="O123" s="179">
        <v>0</v>
      </c>
      <c r="P123" s="179">
        <v>0</v>
      </c>
      <c r="Q123" s="179">
        <v>0</v>
      </c>
      <c r="R123" s="180">
        <v>0</v>
      </c>
      <c r="S123" s="180">
        <v>0</v>
      </c>
      <c r="T123" s="180">
        <v>0</v>
      </c>
    </row>
    <row r="124" spans="2:20" x14ac:dyDescent="0.3">
      <c r="B124" s="19">
        <v>121</v>
      </c>
      <c r="C124" s="179">
        <v>0</v>
      </c>
      <c r="D124" s="179">
        <v>0</v>
      </c>
      <c r="E124" s="179">
        <v>136932.16124297024</v>
      </c>
      <c r="F124" s="179">
        <v>0</v>
      </c>
      <c r="G124" s="179">
        <v>0</v>
      </c>
      <c r="H124" s="179">
        <v>56893.173805546219</v>
      </c>
      <c r="I124" s="179">
        <v>0</v>
      </c>
      <c r="J124" s="179">
        <v>0</v>
      </c>
      <c r="K124" s="179">
        <v>0</v>
      </c>
      <c r="L124" s="179">
        <v>0</v>
      </c>
      <c r="M124" s="179">
        <v>43379.235925265311</v>
      </c>
      <c r="N124" s="179">
        <v>0</v>
      </c>
      <c r="O124" s="179">
        <v>0</v>
      </c>
      <c r="P124" s="179">
        <v>0</v>
      </c>
      <c r="Q124" s="179">
        <v>0</v>
      </c>
      <c r="R124" s="180">
        <v>0</v>
      </c>
      <c r="S124" s="180">
        <v>0</v>
      </c>
      <c r="T124" s="180">
        <v>0</v>
      </c>
    </row>
    <row r="125" spans="2:20" x14ac:dyDescent="0.3">
      <c r="B125" s="19">
        <v>122</v>
      </c>
      <c r="C125" s="179">
        <v>0</v>
      </c>
      <c r="D125" s="179">
        <v>0</v>
      </c>
      <c r="E125" s="179">
        <v>42927.977269178387</v>
      </c>
      <c r="F125" s="179">
        <v>0</v>
      </c>
      <c r="G125" s="179">
        <v>0</v>
      </c>
      <c r="H125" s="179">
        <v>157053.25688711688</v>
      </c>
      <c r="I125" s="179">
        <v>0</v>
      </c>
      <c r="J125" s="179">
        <v>0</v>
      </c>
      <c r="K125" s="179">
        <v>0</v>
      </c>
      <c r="L125" s="179">
        <v>0</v>
      </c>
      <c r="M125" s="179">
        <v>221556.64016771986</v>
      </c>
      <c r="N125" s="179">
        <v>0</v>
      </c>
      <c r="O125" s="179">
        <v>0</v>
      </c>
      <c r="P125" s="179">
        <v>0</v>
      </c>
      <c r="Q125" s="179">
        <v>0</v>
      </c>
      <c r="R125" s="180">
        <v>0</v>
      </c>
      <c r="S125" s="180">
        <v>0</v>
      </c>
      <c r="T125" s="180">
        <v>0</v>
      </c>
    </row>
    <row r="126" spans="2:20" x14ac:dyDescent="0.3">
      <c r="B126" s="19">
        <v>123</v>
      </c>
      <c r="C126" s="179">
        <v>0</v>
      </c>
      <c r="D126" s="179">
        <v>0</v>
      </c>
      <c r="E126" s="179">
        <v>61471.977173400766</v>
      </c>
      <c r="F126" s="179">
        <v>0</v>
      </c>
      <c r="G126" s="179">
        <v>0</v>
      </c>
      <c r="H126" s="179">
        <v>63050.853790166693</v>
      </c>
      <c r="I126" s="179">
        <v>0</v>
      </c>
      <c r="J126" s="179">
        <v>0</v>
      </c>
      <c r="K126" s="179">
        <v>0</v>
      </c>
      <c r="L126" s="179">
        <v>0</v>
      </c>
      <c r="M126" s="179">
        <v>5069.6797943090705</v>
      </c>
      <c r="N126" s="179">
        <v>0</v>
      </c>
      <c r="O126" s="179">
        <v>0</v>
      </c>
      <c r="P126" s="179">
        <v>0</v>
      </c>
      <c r="Q126" s="179">
        <v>0</v>
      </c>
      <c r="R126" s="180">
        <v>0</v>
      </c>
      <c r="S126" s="180">
        <v>0</v>
      </c>
      <c r="T126" s="180">
        <v>0</v>
      </c>
    </row>
    <row r="127" spans="2:20" x14ac:dyDescent="0.3">
      <c r="B127" s="19">
        <v>124</v>
      </c>
      <c r="C127" s="179">
        <v>0</v>
      </c>
      <c r="D127" s="179">
        <v>0</v>
      </c>
      <c r="E127" s="179">
        <v>234066.79423316327</v>
      </c>
      <c r="F127" s="179">
        <v>0</v>
      </c>
      <c r="G127" s="179">
        <v>0</v>
      </c>
      <c r="H127" s="179">
        <v>73752.342287412044</v>
      </c>
      <c r="I127" s="179">
        <v>0</v>
      </c>
      <c r="J127" s="179">
        <v>0</v>
      </c>
      <c r="K127" s="179">
        <v>0</v>
      </c>
      <c r="L127" s="179">
        <v>0</v>
      </c>
      <c r="M127" s="179">
        <v>473633.27762842429</v>
      </c>
      <c r="N127" s="179">
        <v>0</v>
      </c>
      <c r="O127" s="179">
        <v>0</v>
      </c>
      <c r="P127" s="179">
        <v>0</v>
      </c>
      <c r="Q127" s="179">
        <v>0</v>
      </c>
      <c r="R127" s="180">
        <v>0</v>
      </c>
      <c r="S127" s="180">
        <v>0</v>
      </c>
      <c r="T127" s="180">
        <v>0</v>
      </c>
    </row>
    <row r="128" spans="2:20" x14ac:dyDescent="0.3">
      <c r="B128" s="19">
        <v>125</v>
      </c>
      <c r="C128" s="179">
        <v>0</v>
      </c>
      <c r="D128" s="179">
        <v>0</v>
      </c>
      <c r="E128" s="179">
        <v>274202.79697294504</v>
      </c>
      <c r="F128" s="179">
        <v>0</v>
      </c>
      <c r="G128" s="179">
        <v>0</v>
      </c>
      <c r="H128" s="179">
        <v>26107.786578358995</v>
      </c>
      <c r="I128" s="179">
        <v>0</v>
      </c>
      <c r="J128" s="179">
        <v>0</v>
      </c>
      <c r="K128" s="179">
        <v>0</v>
      </c>
      <c r="L128" s="179">
        <v>0</v>
      </c>
      <c r="M128" s="179">
        <v>34970.043461159497</v>
      </c>
      <c r="N128" s="179">
        <v>0</v>
      </c>
      <c r="O128" s="179">
        <v>0</v>
      </c>
      <c r="P128" s="179">
        <v>0</v>
      </c>
      <c r="Q128" s="179">
        <v>0</v>
      </c>
      <c r="R128" s="180">
        <v>0</v>
      </c>
      <c r="S128" s="180">
        <v>0</v>
      </c>
      <c r="T128" s="180">
        <v>0</v>
      </c>
    </row>
    <row r="129" spans="2:20" x14ac:dyDescent="0.3">
      <c r="B129" s="19">
        <v>126</v>
      </c>
      <c r="C129" s="179">
        <v>0</v>
      </c>
      <c r="D129" s="179">
        <v>0</v>
      </c>
      <c r="E129" s="179">
        <v>805800.01722161018</v>
      </c>
      <c r="F129" s="179">
        <v>0</v>
      </c>
      <c r="G129" s="179">
        <v>0</v>
      </c>
      <c r="H129" s="179">
        <v>40537.663763531404</v>
      </c>
      <c r="I129" s="179">
        <v>0</v>
      </c>
      <c r="J129" s="179">
        <v>0</v>
      </c>
      <c r="K129" s="179">
        <v>0</v>
      </c>
      <c r="L129" s="179">
        <v>0</v>
      </c>
      <c r="M129" s="179">
        <v>3049313.2506140731</v>
      </c>
      <c r="N129" s="179">
        <v>0</v>
      </c>
      <c r="O129" s="179">
        <v>0</v>
      </c>
      <c r="P129" s="179">
        <v>0</v>
      </c>
      <c r="Q129" s="179">
        <v>0</v>
      </c>
      <c r="R129" s="180">
        <v>0</v>
      </c>
      <c r="S129" s="180">
        <v>0</v>
      </c>
      <c r="T129" s="180">
        <v>0</v>
      </c>
    </row>
    <row r="130" spans="2:20" x14ac:dyDescent="0.3">
      <c r="B130" s="19">
        <v>127</v>
      </c>
      <c r="C130" s="179">
        <v>0</v>
      </c>
      <c r="D130" s="179">
        <v>0</v>
      </c>
      <c r="E130" s="179">
        <v>456732.0567292255</v>
      </c>
      <c r="F130" s="179">
        <v>0</v>
      </c>
      <c r="G130" s="179">
        <v>0</v>
      </c>
      <c r="H130" s="179">
        <v>2706.223273369932</v>
      </c>
      <c r="I130" s="179">
        <v>0</v>
      </c>
      <c r="J130" s="179">
        <v>0</v>
      </c>
      <c r="K130" s="179">
        <v>0</v>
      </c>
      <c r="L130" s="179">
        <v>0</v>
      </c>
      <c r="M130" s="179">
        <v>22563.695046656667</v>
      </c>
      <c r="N130" s="179">
        <v>0</v>
      </c>
      <c r="O130" s="179">
        <v>0</v>
      </c>
      <c r="P130" s="179">
        <v>0</v>
      </c>
      <c r="Q130" s="179">
        <v>0</v>
      </c>
      <c r="R130" s="180">
        <v>0</v>
      </c>
      <c r="S130" s="180">
        <v>0</v>
      </c>
      <c r="T130" s="180">
        <v>0</v>
      </c>
    </row>
    <row r="131" spans="2:20" x14ac:dyDescent="0.3">
      <c r="B131" s="19">
        <v>128</v>
      </c>
      <c r="C131" s="179">
        <v>0</v>
      </c>
      <c r="D131" s="179">
        <v>0</v>
      </c>
      <c r="E131" s="179">
        <v>17905.847795423251</v>
      </c>
      <c r="F131" s="179">
        <v>0</v>
      </c>
      <c r="G131" s="179">
        <v>0</v>
      </c>
      <c r="H131" s="179">
        <v>107335.06205439512</v>
      </c>
      <c r="I131" s="179">
        <v>0</v>
      </c>
      <c r="J131" s="179">
        <v>0</v>
      </c>
      <c r="K131" s="179">
        <v>0</v>
      </c>
      <c r="L131" s="179">
        <v>0</v>
      </c>
      <c r="M131" s="179">
        <v>30321.422458197489</v>
      </c>
      <c r="N131" s="179">
        <v>0</v>
      </c>
      <c r="O131" s="179">
        <v>0</v>
      </c>
      <c r="P131" s="179">
        <v>0</v>
      </c>
      <c r="Q131" s="179">
        <v>0</v>
      </c>
      <c r="R131" s="180">
        <v>0</v>
      </c>
      <c r="S131" s="180">
        <v>0</v>
      </c>
      <c r="T131" s="180">
        <v>0</v>
      </c>
    </row>
    <row r="132" spans="2:20" x14ac:dyDescent="0.3">
      <c r="B132" s="19">
        <v>129</v>
      </c>
      <c r="C132" s="179">
        <v>0</v>
      </c>
      <c r="D132" s="179">
        <v>0</v>
      </c>
      <c r="E132" s="179">
        <v>66904.318292491647</v>
      </c>
      <c r="F132" s="179">
        <v>0</v>
      </c>
      <c r="G132" s="179">
        <v>0</v>
      </c>
      <c r="H132" s="179">
        <v>1639.73852747202</v>
      </c>
      <c r="I132" s="179">
        <v>0</v>
      </c>
      <c r="J132" s="179">
        <v>0</v>
      </c>
      <c r="K132" s="179">
        <v>0</v>
      </c>
      <c r="L132" s="179">
        <v>0</v>
      </c>
      <c r="M132" s="179">
        <v>1521355.0725899946</v>
      </c>
      <c r="N132" s="179">
        <v>0</v>
      </c>
      <c r="O132" s="179">
        <v>0</v>
      </c>
      <c r="P132" s="179">
        <v>0</v>
      </c>
      <c r="Q132" s="179">
        <v>0</v>
      </c>
      <c r="R132" s="180">
        <v>0</v>
      </c>
      <c r="S132" s="180">
        <v>0</v>
      </c>
      <c r="T132" s="180">
        <v>0</v>
      </c>
    </row>
    <row r="133" spans="2:20" x14ac:dyDescent="0.3">
      <c r="B133" s="19">
        <v>130</v>
      </c>
      <c r="C133" s="179">
        <v>0</v>
      </c>
      <c r="D133" s="179">
        <v>0</v>
      </c>
      <c r="E133" s="179">
        <v>133493.54064968746</v>
      </c>
      <c r="F133" s="179">
        <v>0</v>
      </c>
      <c r="G133" s="179">
        <v>0</v>
      </c>
      <c r="H133" s="179">
        <v>14649.203088526769</v>
      </c>
      <c r="I133" s="179">
        <v>0</v>
      </c>
      <c r="J133" s="179">
        <v>0</v>
      </c>
      <c r="K133" s="179">
        <v>0</v>
      </c>
      <c r="L133" s="179">
        <v>0</v>
      </c>
      <c r="M133" s="179">
        <v>49553.79871029644</v>
      </c>
      <c r="N133" s="179">
        <v>0</v>
      </c>
      <c r="O133" s="179">
        <v>0</v>
      </c>
      <c r="P133" s="179">
        <v>0</v>
      </c>
      <c r="Q133" s="179">
        <v>0</v>
      </c>
      <c r="R133" s="180">
        <v>0</v>
      </c>
      <c r="S133" s="180">
        <v>0</v>
      </c>
      <c r="T133" s="180">
        <v>0</v>
      </c>
    </row>
    <row r="134" spans="2:20" x14ac:dyDescent="0.3">
      <c r="B134" s="19">
        <v>131</v>
      </c>
      <c r="C134" s="179">
        <v>0</v>
      </c>
      <c r="D134" s="179">
        <v>0</v>
      </c>
      <c r="E134" s="179">
        <v>2834.2894508636195</v>
      </c>
      <c r="F134" s="179">
        <v>0</v>
      </c>
      <c r="G134" s="179">
        <v>0</v>
      </c>
      <c r="H134" s="179">
        <v>46957.180701798847</v>
      </c>
      <c r="I134" s="179">
        <v>0</v>
      </c>
      <c r="J134" s="179">
        <v>0</v>
      </c>
      <c r="K134" s="179">
        <v>0</v>
      </c>
      <c r="L134" s="179">
        <v>0</v>
      </c>
      <c r="M134" s="179">
        <v>108160.04468262877</v>
      </c>
      <c r="N134" s="179">
        <v>0</v>
      </c>
      <c r="O134" s="179">
        <v>0</v>
      </c>
      <c r="P134" s="179">
        <v>0</v>
      </c>
      <c r="Q134" s="179">
        <v>0</v>
      </c>
      <c r="R134" s="180">
        <v>0</v>
      </c>
      <c r="S134" s="180">
        <v>0</v>
      </c>
      <c r="T134" s="180">
        <v>0</v>
      </c>
    </row>
    <row r="135" spans="2:20" x14ac:dyDescent="0.3">
      <c r="B135" s="19">
        <v>132</v>
      </c>
      <c r="C135" s="179">
        <v>0</v>
      </c>
      <c r="D135" s="179">
        <v>0</v>
      </c>
      <c r="E135" s="179">
        <v>14980.638824083822</v>
      </c>
      <c r="F135" s="179">
        <v>0</v>
      </c>
      <c r="G135" s="179">
        <v>0</v>
      </c>
      <c r="H135" s="179">
        <v>106273.92112530209</v>
      </c>
      <c r="I135" s="179">
        <v>0</v>
      </c>
      <c r="J135" s="179">
        <v>0</v>
      </c>
      <c r="K135" s="179">
        <v>0</v>
      </c>
      <c r="L135" s="179">
        <v>0</v>
      </c>
      <c r="M135" s="179">
        <v>167841.4196897097</v>
      </c>
      <c r="N135" s="179">
        <v>0</v>
      </c>
      <c r="O135" s="179">
        <v>0</v>
      </c>
      <c r="P135" s="179">
        <v>0</v>
      </c>
      <c r="Q135" s="179">
        <v>0</v>
      </c>
      <c r="R135" s="180">
        <v>0</v>
      </c>
      <c r="S135" s="180">
        <v>0</v>
      </c>
      <c r="T135" s="180">
        <v>0</v>
      </c>
    </row>
    <row r="136" spans="2:20" x14ac:dyDescent="0.3">
      <c r="B136" s="19">
        <v>133</v>
      </c>
      <c r="C136" s="179">
        <v>0</v>
      </c>
      <c r="D136" s="179">
        <v>0</v>
      </c>
      <c r="E136" s="179">
        <v>199754.77446080776</v>
      </c>
      <c r="F136" s="179">
        <v>0</v>
      </c>
      <c r="G136" s="179">
        <v>0</v>
      </c>
      <c r="H136" s="179">
        <v>33788.046132914773</v>
      </c>
      <c r="I136" s="179">
        <v>0</v>
      </c>
      <c r="J136" s="179">
        <v>0</v>
      </c>
      <c r="K136" s="179">
        <v>0</v>
      </c>
      <c r="L136" s="179">
        <v>0</v>
      </c>
      <c r="M136" s="179">
        <v>31437.214006486633</v>
      </c>
      <c r="N136" s="179">
        <v>0</v>
      </c>
      <c r="O136" s="179">
        <v>0</v>
      </c>
      <c r="P136" s="179">
        <v>0</v>
      </c>
      <c r="Q136" s="179">
        <v>0</v>
      </c>
      <c r="R136" s="180">
        <v>0</v>
      </c>
      <c r="S136" s="180">
        <v>0</v>
      </c>
      <c r="T136" s="180">
        <v>0</v>
      </c>
    </row>
    <row r="137" spans="2:20" x14ac:dyDescent="0.3">
      <c r="B137" s="19">
        <v>134</v>
      </c>
      <c r="C137" s="179">
        <v>0</v>
      </c>
      <c r="D137" s="179">
        <v>0</v>
      </c>
      <c r="E137" s="179">
        <v>137137.58879316584</v>
      </c>
      <c r="F137" s="179">
        <v>0</v>
      </c>
      <c r="G137" s="179">
        <v>0</v>
      </c>
      <c r="H137" s="179">
        <v>34643.677165887901</v>
      </c>
      <c r="I137" s="179">
        <v>0</v>
      </c>
      <c r="J137" s="179">
        <v>0</v>
      </c>
      <c r="K137" s="179">
        <v>0</v>
      </c>
      <c r="L137" s="179">
        <v>0</v>
      </c>
      <c r="M137" s="179">
        <v>445815.71924810909</v>
      </c>
      <c r="N137" s="179">
        <v>0</v>
      </c>
      <c r="O137" s="179">
        <v>0</v>
      </c>
      <c r="P137" s="179">
        <v>0</v>
      </c>
      <c r="Q137" s="179">
        <v>0</v>
      </c>
      <c r="R137" s="180">
        <v>0</v>
      </c>
      <c r="S137" s="180">
        <v>0</v>
      </c>
      <c r="T137" s="180">
        <v>0</v>
      </c>
    </row>
    <row r="138" spans="2:20" x14ac:dyDescent="0.3">
      <c r="B138" s="19">
        <v>135</v>
      </c>
      <c r="C138" s="179">
        <v>0</v>
      </c>
      <c r="D138" s="179">
        <v>0</v>
      </c>
      <c r="E138" s="179">
        <v>33316.21034064929</v>
      </c>
      <c r="F138" s="179">
        <v>0</v>
      </c>
      <c r="G138" s="179">
        <v>0</v>
      </c>
      <c r="H138" s="179">
        <v>457570.92544218985</v>
      </c>
      <c r="I138" s="179">
        <v>0</v>
      </c>
      <c r="J138" s="179">
        <v>0</v>
      </c>
      <c r="K138" s="179">
        <v>0</v>
      </c>
      <c r="L138" s="179">
        <v>0</v>
      </c>
      <c r="M138" s="179">
        <v>291870.41626293986</v>
      </c>
      <c r="N138" s="179">
        <v>0</v>
      </c>
      <c r="O138" s="179">
        <v>0</v>
      </c>
      <c r="P138" s="179">
        <v>0</v>
      </c>
      <c r="Q138" s="179">
        <v>0</v>
      </c>
      <c r="R138" s="180">
        <v>0</v>
      </c>
      <c r="S138" s="180">
        <v>0</v>
      </c>
      <c r="T138" s="180">
        <v>0</v>
      </c>
    </row>
    <row r="139" spans="2:20" x14ac:dyDescent="0.3">
      <c r="B139" s="19">
        <v>136</v>
      </c>
      <c r="C139" s="179">
        <v>0</v>
      </c>
      <c r="D139" s="179">
        <v>0</v>
      </c>
      <c r="E139" s="179">
        <v>11283.357083703206</v>
      </c>
      <c r="F139" s="179">
        <v>0</v>
      </c>
      <c r="G139" s="179">
        <v>0</v>
      </c>
      <c r="H139" s="179">
        <v>142682.24537911115</v>
      </c>
      <c r="I139" s="179">
        <v>0</v>
      </c>
      <c r="J139" s="179">
        <v>0</v>
      </c>
      <c r="K139" s="179">
        <v>0</v>
      </c>
      <c r="L139" s="179">
        <v>0</v>
      </c>
      <c r="M139" s="179">
        <v>97668.097106291345</v>
      </c>
      <c r="N139" s="179">
        <v>0</v>
      </c>
      <c r="O139" s="179">
        <v>0</v>
      </c>
      <c r="P139" s="179">
        <v>0</v>
      </c>
      <c r="Q139" s="179">
        <v>0</v>
      </c>
      <c r="R139" s="180">
        <v>0</v>
      </c>
      <c r="S139" s="180">
        <v>0</v>
      </c>
      <c r="T139" s="180">
        <v>0</v>
      </c>
    </row>
    <row r="140" spans="2:20" x14ac:dyDescent="0.3">
      <c r="B140" s="19">
        <v>137</v>
      </c>
      <c r="C140" s="179">
        <v>0</v>
      </c>
      <c r="D140" s="179">
        <v>0</v>
      </c>
      <c r="E140" s="179">
        <v>112414.72110441086</v>
      </c>
      <c r="F140" s="179">
        <v>0</v>
      </c>
      <c r="G140" s="179">
        <v>0</v>
      </c>
      <c r="H140" s="179">
        <v>9511.3160201208211</v>
      </c>
      <c r="I140" s="179">
        <v>0</v>
      </c>
      <c r="J140" s="179">
        <v>0</v>
      </c>
      <c r="K140" s="179">
        <v>18497.30893490044</v>
      </c>
      <c r="L140" s="179">
        <v>1</v>
      </c>
      <c r="M140" s="179">
        <v>306571.8886936109</v>
      </c>
      <c r="N140" s="179">
        <v>0</v>
      </c>
      <c r="O140" s="179">
        <v>0</v>
      </c>
      <c r="P140" s="179">
        <v>0</v>
      </c>
      <c r="Q140" s="179">
        <v>0</v>
      </c>
      <c r="R140" s="180">
        <v>0</v>
      </c>
      <c r="S140" s="180">
        <v>18497.30893490044</v>
      </c>
      <c r="T140" s="180">
        <v>0</v>
      </c>
    </row>
    <row r="141" spans="2:20" x14ac:dyDescent="0.3">
      <c r="B141" s="19">
        <v>138</v>
      </c>
      <c r="C141" s="179">
        <v>0</v>
      </c>
      <c r="D141" s="179">
        <v>0</v>
      </c>
      <c r="E141" s="179">
        <v>70658.60850517833</v>
      </c>
      <c r="F141" s="179">
        <v>0</v>
      </c>
      <c r="G141" s="179">
        <v>0</v>
      </c>
      <c r="H141" s="179">
        <v>57525.176121805758</v>
      </c>
      <c r="I141" s="179">
        <v>0</v>
      </c>
      <c r="J141" s="179">
        <v>0</v>
      </c>
      <c r="K141" s="179">
        <v>0</v>
      </c>
      <c r="L141" s="179">
        <v>0</v>
      </c>
      <c r="M141" s="179">
        <v>19575.380891717294</v>
      </c>
      <c r="N141" s="179">
        <v>0</v>
      </c>
      <c r="O141" s="179">
        <v>0</v>
      </c>
      <c r="P141" s="179">
        <v>0</v>
      </c>
      <c r="Q141" s="179">
        <v>0</v>
      </c>
      <c r="R141" s="180">
        <v>0</v>
      </c>
      <c r="S141" s="180">
        <v>0</v>
      </c>
      <c r="T141" s="180">
        <v>0</v>
      </c>
    </row>
    <row r="142" spans="2:20" x14ac:dyDescent="0.3">
      <c r="B142" s="19">
        <v>139</v>
      </c>
      <c r="C142" s="179">
        <v>0</v>
      </c>
      <c r="D142" s="179">
        <v>0</v>
      </c>
      <c r="E142" s="179">
        <v>21969.75550811506</v>
      </c>
      <c r="F142" s="179">
        <v>0</v>
      </c>
      <c r="G142" s="179">
        <v>0</v>
      </c>
      <c r="H142" s="179">
        <v>765369.63389830012</v>
      </c>
      <c r="I142" s="179">
        <v>0</v>
      </c>
      <c r="J142" s="179">
        <v>0</v>
      </c>
      <c r="K142" s="179">
        <v>0</v>
      </c>
      <c r="L142" s="179">
        <v>0</v>
      </c>
      <c r="M142" s="179">
        <v>26646.509485499992</v>
      </c>
      <c r="N142" s="179">
        <v>0</v>
      </c>
      <c r="O142" s="179">
        <v>0</v>
      </c>
      <c r="P142" s="179">
        <v>0</v>
      </c>
      <c r="Q142" s="179">
        <v>0</v>
      </c>
      <c r="R142" s="180">
        <v>0</v>
      </c>
      <c r="S142" s="180">
        <v>0</v>
      </c>
      <c r="T142" s="180">
        <v>0</v>
      </c>
    </row>
    <row r="143" spans="2:20" x14ac:dyDescent="0.3">
      <c r="B143" s="19">
        <v>140</v>
      </c>
      <c r="C143" s="179">
        <v>0</v>
      </c>
      <c r="D143" s="179">
        <v>0</v>
      </c>
      <c r="E143" s="179">
        <v>114538.52970947625</v>
      </c>
      <c r="F143" s="179">
        <v>0</v>
      </c>
      <c r="G143" s="179">
        <v>0</v>
      </c>
      <c r="H143" s="179">
        <v>53925.983434444061</v>
      </c>
      <c r="I143" s="179">
        <v>0</v>
      </c>
      <c r="J143" s="179">
        <v>0</v>
      </c>
      <c r="K143" s="179">
        <v>0</v>
      </c>
      <c r="L143" s="179">
        <v>0</v>
      </c>
      <c r="M143" s="179">
        <v>114823.18588888539</v>
      </c>
      <c r="N143" s="179">
        <v>0</v>
      </c>
      <c r="O143" s="179">
        <v>0</v>
      </c>
      <c r="P143" s="179">
        <v>0</v>
      </c>
      <c r="Q143" s="179">
        <v>0</v>
      </c>
      <c r="R143" s="180">
        <v>0</v>
      </c>
      <c r="S143" s="180">
        <v>0</v>
      </c>
      <c r="T143" s="180">
        <v>0</v>
      </c>
    </row>
    <row r="144" spans="2:20" x14ac:dyDescent="0.3">
      <c r="B144" s="19">
        <v>141</v>
      </c>
      <c r="C144" s="179">
        <v>0</v>
      </c>
      <c r="D144" s="179">
        <v>0</v>
      </c>
      <c r="E144" s="179">
        <v>156003.01824213465</v>
      </c>
      <c r="F144" s="179">
        <v>0</v>
      </c>
      <c r="G144" s="179">
        <v>0</v>
      </c>
      <c r="H144" s="179">
        <v>30647.000236915486</v>
      </c>
      <c r="I144" s="179">
        <v>0</v>
      </c>
      <c r="J144" s="179">
        <v>0</v>
      </c>
      <c r="K144" s="179">
        <v>0</v>
      </c>
      <c r="L144" s="179">
        <v>0</v>
      </c>
      <c r="M144" s="179">
        <v>2889.6760042393166</v>
      </c>
      <c r="N144" s="179">
        <v>0</v>
      </c>
      <c r="O144" s="179">
        <v>0</v>
      </c>
      <c r="P144" s="179">
        <v>0</v>
      </c>
      <c r="Q144" s="179">
        <v>0</v>
      </c>
      <c r="R144" s="180">
        <v>0</v>
      </c>
      <c r="S144" s="180">
        <v>0</v>
      </c>
      <c r="T144" s="180">
        <v>0</v>
      </c>
    </row>
    <row r="145" spans="2:20" x14ac:dyDescent="0.3">
      <c r="B145" s="19">
        <v>142</v>
      </c>
      <c r="C145" s="179">
        <v>0</v>
      </c>
      <c r="D145" s="179">
        <v>0</v>
      </c>
      <c r="E145" s="179">
        <v>361465.04737798503</v>
      </c>
      <c r="F145" s="179">
        <v>0</v>
      </c>
      <c r="G145" s="179">
        <v>0</v>
      </c>
      <c r="H145" s="179">
        <v>28737.602353601746</v>
      </c>
      <c r="I145" s="179">
        <v>0</v>
      </c>
      <c r="J145" s="179">
        <v>0</v>
      </c>
      <c r="K145" s="179">
        <v>0</v>
      </c>
      <c r="L145" s="179">
        <v>0</v>
      </c>
      <c r="M145" s="179">
        <v>262819.36017723719</v>
      </c>
      <c r="N145" s="179">
        <v>0</v>
      </c>
      <c r="O145" s="179">
        <v>0</v>
      </c>
      <c r="P145" s="179">
        <v>0</v>
      </c>
      <c r="Q145" s="179">
        <v>0</v>
      </c>
      <c r="R145" s="180">
        <v>0</v>
      </c>
      <c r="S145" s="180">
        <v>0</v>
      </c>
      <c r="T145" s="180">
        <v>0</v>
      </c>
    </row>
    <row r="146" spans="2:20" x14ac:dyDescent="0.3">
      <c r="B146" s="19">
        <v>143</v>
      </c>
      <c r="C146" s="179">
        <v>0</v>
      </c>
      <c r="D146" s="179">
        <v>0</v>
      </c>
      <c r="E146" s="179">
        <v>23679.583859075785</v>
      </c>
      <c r="F146" s="179">
        <v>0</v>
      </c>
      <c r="G146" s="179">
        <v>0</v>
      </c>
      <c r="H146" s="179">
        <v>261507.29566761886</v>
      </c>
      <c r="I146" s="179">
        <v>0</v>
      </c>
      <c r="J146" s="179">
        <v>0</v>
      </c>
      <c r="K146" s="179">
        <v>0</v>
      </c>
      <c r="L146" s="179">
        <v>0</v>
      </c>
      <c r="M146" s="179">
        <v>174214.42957644039</v>
      </c>
      <c r="N146" s="179">
        <v>0</v>
      </c>
      <c r="O146" s="179">
        <v>0</v>
      </c>
      <c r="P146" s="179">
        <v>0</v>
      </c>
      <c r="Q146" s="179">
        <v>0</v>
      </c>
      <c r="R146" s="180">
        <v>0</v>
      </c>
      <c r="S146" s="180">
        <v>0</v>
      </c>
      <c r="T146" s="180">
        <v>0</v>
      </c>
    </row>
    <row r="147" spans="2:20" x14ac:dyDescent="0.3">
      <c r="B147" s="19">
        <v>144</v>
      </c>
      <c r="C147" s="179">
        <v>0</v>
      </c>
      <c r="D147" s="179">
        <v>0</v>
      </c>
      <c r="E147" s="179">
        <v>4720.8479372987167</v>
      </c>
      <c r="F147" s="179">
        <v>0</v>
      </c>
      <c r="G147" s="179">
        <v>0</v>
      </c>
      <c r="H147" s="179">
        <v>151601.84134002222</v>
      </c>
      <c r="I147" s="179">
        <v>0</v>
      </c>
      <c r="J147" s="179">
        <v>0</v>
      </c>
      <c r="K147" s="179">
        <v>0</v>
      </c>
      <c r="L147" s="179">
        <v>0</v>
      </c>
      <c r="M147" s="179">
        <v>41575.948230073642</v>
      </c>
      <c r="N147" s="179">
        <v>0</v>
      </c>
      <c r="O147" s="179">
        <v>0</v>
      </c>
      <c r="P147" s="179">
        <v>0</v>
      </c>
      <c r="Q147" s="179">
        <v>0</v>
      </c>
      <c r="R147" s="180">
        <v>0</v>
      </c>
      <c r="S147" s="180">
        <v>0</v>
      </c>
      <c r="T147" s="180">
        <v>0</v>
      </c>
    </row>
    <row r="148" spans="2:20" x14ac:dyDescent="0.3">
      <c r="B148" s="19">
        <v>145</v>
      </c>
      <c r="C148" s="179">
        <v>0</v>
      </c>
      <c r="D148" s="179">
        <v>0</v>
      </c>
      <c r="E148" s="179">
        <v>133842.90186986845</v>
      </c>
      <c r="F148" s="179">
        <v>0</v>
      </c>
      <c r="G148" s="179">
        <v>0</v>
      </c>
      <c r="H148" s="179">
        <v>5795.7464408810065</v>
      </c>
      <c r="I148" s="179">
        <v>0</v>
      </c>
      <c r="J148" s="179">
        <v>0</v>
      </c>
      <c r="K148" s="179">
        <v>0</v>
      </c>
      <c r="L148" s="179">
        <v>0</v>
      </c>
      <c r="M148" s="179">
        <v>1998.0116774600822</v>
      </c>
      <c r="N148" s="179">
        <v>0</v>
      </c>
      <c r="O148" s="179">
        <v>0</v>
      </c>
      <c r="P148" s="179">
        <v>0</v>
      </c>
      <c r="Q148" s="179">
        <v>0</v>
      </c>
      <c r="R148" s="180">
        <v>0</v>
      </c>
      <c r="S148" s="180">
        <v>0</v>
      </c>
      <c r="T148" s="180">
        <v>0</v>
      </c>
    </row>
    <row r="149" spans="2:20" x14ac:dyDescent="0.3">
      <c r="B149" s="19">
        <v>146</v>
      </c>
      <c r="C149" s="179">
        <v>0</v>
      </c>
      <c r="D149" s="179">
        <v>0</v>
      </c>
      <c r="E149" s="179">
        <v>387472.54496913607</v>
      </c>
      <c r="F149" s="179">
        <v>0</v>
      </c>
      <c r="G149" s="179">
        <v>0</v>
      </c>
      <c r="H149" s="179">
        <v>56205.270376098648</v>
      </c>
      <c r="I149" s="179">
        <v>0</v>
      </c>
      <c r="J149" s="179">
        <v>0</v>
      </c>
      <c r="K149" s="179">
        <v>0</v>
      </c>
      <c r="L149" s="179">
        <v>0</v>
      </c>
      <c r="M149" s="179">
        <v>97119.264175855977</v>
      </c>
      <c r="N149" s="179">
        <v>0</v>
      </c>
      <c r="O149" s="179">
        <v>0</v>
      </c>
      <c r="P149" s="179">
        <v>0</v>
      </c>
      <c r="Q149" s="179">
        <v>0</v>
      </c>
      <c r="R149" s="180">
        <v>0</v>
      </c>
      <c r="S149" s="180">
        <v>0</v>
      </c>
      <c r="T149" s="180">
        <v>0</v>
      </c>
    </row>
    <row r="150" spans="2:20" x14ac:dyDescent="0.3">
      <c r="B150" s="19">
        <v>147</v>
      </c>
      <c r="C150" s="179">
        <v>0</v>
      </c>
      <c r="D150" s="179">
        <v>0</v>
      </c>
      <c r="E150" s="179">
        <v>16375.640187537647</v>
      </c>
      <c r="F150" s="179">
        <v>0</v>
      </c>
      <c r="G150" s="179">
        <v>0</v>
      </c>
      <c r="H150" s="179">
        <v>44541.119492360107</v>
      </c>
      <c r="I150" s="179">
        <v>0</v>
      </c>
      <c r="J150" s="179">
        <v>0</v>
      </c>
      <c r="K150" s="179">
        <v>0</v>
      </c>
      <c r="L150" s="179">
        <v>0</v>
      </c>
      <c r="M150" s="179">
        <v>60074.232876343776</v>
      </c>
      <c r="N150" s="179">
        <v>0</v>
      </c>
      <c r="O150" s="179">
        <v>0</v>
      </c>
      <c r="P150" s="179">
        <v>0</v>
      </c>
      <c r="Q150" s="179">
        <v>0</v>
      </c>
      <c r="R150" s="180">
        <v>0</v>
      </c>
      <c r="S150" s="180">
        <v>0</v>
      </c>
      <c r="T150" s="180">
        <v>0</v>
      </c>
    </row>
    <row r="151" spans="2:20" x14ac:dyDescent="0.3">
      <c r="B151" s="19">
        <v>148</v>
      </c>
      <c r="C151" s="179">
        <v>0</v>
      </c>
      <c r="D151" s="179">
        <v>0</v>
      </c>
      <c r="E151" s="179">
        <v>87986.599231017201</v>
      </c>
      <c r="F151" s="179">
        <v>0</v>
      </c>
      <c r="G151" s="179">
        <v>0</v>
      </c>
      <c r="H151" s="179">
        <v>67536.141346447388</v>
      </c>
      <c r="I151" s="179">
        <v>0</v>
      </c>
      <c r="J151" s="179">
        <v>0</v>
      </c>
      <c r="K151" s="179">
        <v>0</v>
      </c>
      <c r="L151" s="179">
        <v>0</v>
      </c>
      <c r="M151" s="179">
        <v>182932.04565270024</v>
      </c>
      <c r="N151" s="179">
        <v>0</v>
      </c>
      <c r="O151" s="179">
        <v>0</v>
      </c>
      <c r="P151" s="179">
        <v>0</v>
      </c>
      <c r="Q151" s="179">
        <v>0</v>
      </c>
      <c r="R151" s="180">
        <v>0</v>
      </c>
      <c r="S151" s="180">
        <v>0</v>
      </c>
      <c r="T151" s="180">
        <v>0</v>
      </c>
    </row>
    <row r="152" spans="2:20" x14ac:dyDescent="0.3">
      <c r="B152" s="19">
        <v>149</v>
      </c>
      <c r="C152" s="179">
        <v>0</v>
      </c>
      <c r="D152" s="179">
        <v>0</v>
      </c>
      <c r="E152" s="179">
        <v>30750.009161751077</v>
      </c>
      <c r="F152" s="179">
        <v>0</v>
      </c>
      <c r="G152" s="179">
        <v>0</v>
      </c>
      <c r="H152" s="179">
        <v>9914.3926964010443</v>
      </c>
      <c r="I152" s="179">
        <v>0</v>
      </c>
      <c r="J152" s="179">
        <v>0</v>
      </c>
      <c r="K152" s="179">
        <v>0</v>
      </c>
      <c r="L152" s="179">
        <v>0</v>
      </c>
      <c r="M152" s="179">
        <v>130075.62066711517</v>
      </c>
      <c r="N152" s="179">
        <v>0</v>
      </c>
      <c r="O152" s="179">
        <v>0</v>
      </c>
      <c r="P152" s="179">
        <v>0</v>
      </c>
      <c r="Q152" s="179">
        <v>0</v>
      </c>
      <c r="R152" s="180">
        <v>0</v>
      </c>
      <c r="S152" s="180">
        <v>0</v>
      </c>
      <c r="T152" s="180">
        <v>0</v>
      </c>
    </row>
    <row r="153" spans="2:20" x14ac:dyDescent="0.3">
      <c r="B153" s="19">
        <v>150</v>
      </c>
      <c r="C153" s="179">
        <v>0</v>
      </c>
      <c r="D153" s="179">
        <v>0</v>
      </c>
      <c r="E153" s="179">
        <v>79028.839458939459</v>
      </c>
      <c r="F153" s="179">
        <v>0</v>
      </c>
      <c r="G153" s="179">
        <v>0</v>
      </c>
      <c r="H153" s="179">
        <v>14781.122833787162</v>
      </c>
      <c r="I153" s="179">
        <v>0</v>
      </c>
      <c r="J153" s="179">
        <v>0</v>
      </c>
      <c r="K153" s="179">
        <v>0</v>
      </c>
      <c r="L153" s="179">
        <v>0</v>
      </c>
      <c r="M153" s="179">
        <v>531088.41918717965</v>
      </c>
      <c r="N153" s="179">
        <v>0</v>
      </c>
      <c r="O153" s="179">
        <v>0</v>
      </c>
      <c r="P153" s="179">
        <v>0</v>
      </c>
      <c r="Q153" s="179">
        <v>0</v>
      </c>
      <c r="R153" s="180">
        <v>0</v>
      </c>
      <c r="S153" s="180">
        <v>0</v>
      </c>
      <c r="T153" s="180">
        <v>0</v>
      </c>
    </row>
    <row r="154" spans="2:20" x14ac:dyDescent="0.3">
      <c r="B154" s="19">
        <v>151</v>
      </c>
      <c r="C154" s="179">
        <v>0</v>
      </c>
      <c r="D154" s="179">
        <v>0</v>
      </c>
      <c r="E154" s="179">
        <v>22462.072618633945</v>
      </c>
      <c r="F154" s="179">
        <v>0</v>
      </c>
      <c r="G154" s="179">
        <v>0</v>
      </c>
      <c r="H154" s="179">
        <v>106152.29718447191</v>
      </c>
      <c r="I154" s="179">
        <v>0</v>
      </c>
      <c r="J154" s="179">
        <v>0</v>
      </c>
      <c r="K154" s="179">
        <v>0</v>
      </c>
      <c r="L154" s="179">
        <v>0</v>
      </c>
      <c r="M154" s="179">
        <v>251928.27348991676</v>
      </c>
      <c r="N154" s="179">
        <v>0</v>
      </c>
      <c r="O154" s="179">
        <v>0</v>
      </c>
      <c r="P154" s="179">
        <v>0</v>
      </c>
      <c r="Q154" s="179">
        <v>0</v>
      </c>
      <c r="R154" s="180">
        <v>0</v>
      </c>
      <c r="S154" s="180">
        <v>0</v>
      </c>
      <c r="T154" s="180">
        <v>0</v>
      </c>
    </row>
    <row r="155" spans="2:20" x14ac:dyDescent="0.3">
      <c r="B155" s="19">
        <v>152</v>
      </c>
      <c r="C155" s="179">
        <v>0</v>
      </c>
      <c r="D155" s="179">
        <v>0</v>
      </c>
      <c r="E155" s="179">
        <v>30349.484168221486</v>
      </c>
      <c r="F155" s="179">
        <v>0</v>
      </c>
      <c r="G155" s="179">
        <v>0</v>
      </c>
      <c r="H155" s="179">
        <v>52192.955376980164</v>
      </c>
      <c r="I155" s="179">
        <v>0</v>
      </c>
      <c r="J155" s="179">
        <v>0</v>
      </c>
      <c r="K155" s="179">
        <v>0</v>
      </c>
      <c r="L155" s="179">
        <v>0</v>
      </c>
      <c r="M155" s="179">
        <v>345367.39059621014</v>
      </c>
      <c r="N155" s="179">
        <v>0</v>
      </c>
      <c r="O155" s="179">
        <v>0</v>
      </c>
      <c r="P155" s="179">
        <v>0</v>
      </c>
      <c r="Q155" s="179">
        <v>0</v>
      </c>
      <c r="R155" s="180">
        <v>0</v>
      </c>
      <c r="S155" s="180">
        <v>0</v>
      </c>
      <c r="T155" s="180">
        <v>0</v>
      </c>
    </row>
    <row r="156" spans="2:20" x14ac:dyDescent="0.3">
      <c r="B156" s="19">
        <v>153</v>
      </c>
      <c r="C156" s="179">
        <v>0</v>
      </c>
      <c r="D156" s="179">
        <v>0</v>
      </c>
      <c r="E156" s="179">
        <v>18061.539588154148</v>
      </c>
      <c r="F156" s="179">
        <v>0</v>
      </c>
      <c r="G156" s="179">
        <v>0</v>
      </c>
      <c r="H156" s="179">
        <v>6480.3076587216565</v>
      </c>
      <c r="I156" s="179">
        <v>0</v>
      </c>
      <c r="J156" s="179">
        <v>0</v>
      </c>
      <c r="K156" s="179">
        <v>0</v>
      </c>
      <c r="L156" s="179">
        <v>0</v>
      </c>
      <c r="M156" s="179">
        <v>13799.375069637939</v>
      </c>
      <c r="N156" s="179">
        <v>0</v>
      </c>
      <c r="O156" s="179">
        <v>0</v>
      </c>
      <c r="P156" s="179">
        <v>0</v>
      </c>
      <c r="Q156" s="179">
        <v>0</v>
      </c>
      <c r="R156" s="180">
        <v>0</v>
      </c>
      <c r="S156" s="180">
        <v>0</v>
      </c>
      <c r="T156" s="180">
        <v>0</v>
      </c>
    </row>
    <row r="157" spans="2:20" x14ac:dyDescent="0.3">
      <c r="B157" s="19">
        <v>154</v>
      </c>
      <c r="C157" s="179">
        <v>0</v>
      </c>
      <c r="D157" s="179">
        <v>0</v>
      </c>
      <c r="E157" s="179">
        <v>21196.798527975123</v>
      </c>
      <c r="F157" s="179">
        <v>0</v>
      </c>
      <c r="G157" s="179">
        <v>0</v>
      </c>
      <c r="H157" s="179">
        <v>97558.042516878195</v>
      </c>
      <c r="I157" s="179">
        <v>0</v>
      </c>
      <c r="J157" s="179">
        <v>0</v>
      </c>
      <c r="K157" s="179">
        <v>0</v>
      </c>
      <c r="L157" s="179">
        <v>0</v>
      </c>
      <c r="M157" s="179">
        <v>151537.76112143189</v>
      </c>
      <c r="N157" s="179">
        <v>0</v>
      </c>
      <c r="O157" s="179">
        <v>0</v>
      </c>
      <c r="P157" s="179">
        <v>0</v>
      </c>
      <c r="Q157" s="179">
        <v>0</v>
      </c>
      <c r="R157" s="180">
        <v>0</v>
      </c>
      <c r="S157" s="180">
        <v>0</v>
      </c>
      <c r="T157" s="180">
        <v>0</v>
      </c>
    </row>
    <row r="158" spans="2:20" x14ac:dyDescent="0.3">
      <c r="B158" s="19">
        <v>155</v>
      </c>
      <c r="C158" s="179">
        <v>0</v>
      </c>
      <c r="D158" s="179">
        <v>0</v>
      </c>
      <c r="E158" s="179">
        <v>12564.883222831741</v>
      </c>
      <c r="F158" s="179">
        <v>0</v>
      </c>
      <c r="G158" s="179">
        <v>0</v>
      </c>
      <c r="H158" s="179">
        <v>30178.844345581569</v>
      </c>
      <c r="I158" s="179">
        <v>0</v>
      </c>
      <c r="J158" s="179">
        <v>0</v>
      </c>
      <c r="K158" s="179">
        <v>0</v>
      </c>
      <c r="L158" s="179">
        <v>0</v>
      </c>
      <c r="M158" s="179">
        <v>74620.528876144119</v>
      </c>
      <c r="N158" s="179">
        <v>0</v>
      </c>
      <c r="O158" s="179">
        <v>0</v>
      </c>
      <c r="P158" s="179">
        <v>0</v>
      </c>
      <c r="Q158" s="179">
        <v>0</v>
      </c>
      <c r="R158" s="180">
        <v>0</v>
      </c>
      <c r="S158" s="180">
        <v>0</v>
      </c>
      <c r="T158" s="180">
        <v>0</v>
      </c>
    </row>
    <row r="159" spans="2:20" x14ac:dyDescent="0.3">
      <c r="B159" s="19">
        <v>156</v>
      </c>
      <c r="C159" s="179">
        <v>0</v>
      </c>
      <c r="D159" s="179">
        <v>0</v>
      </c>
      <c r="E159" s="179">
        <v>861956.6035170916</v>
      </c>
      <c r="F159" s="179">
        <v>0</v>
      </c>
      <c r="G159" s="179">
        <v>0</v>
      </c>
      <c r="H159" s="179">
        <v>575364.03106387379</v>
      </c>
      <c r="I159" s="179">
        <v>0</v>
      </c>
      <c r="J159" s="179">
        <v>0</v>
      </c>
      <c r="K159" s="179">
        <v>0</v>
      </c>
      <c r="L159" s="179">
        <v>0</v>
      </c>
      <c r="M159" s="179">
        <v>204358.22000740998</v>
      </c>
      <c r="N159" s="179">
        <v>0</v>
      </c>
      <c r="O159" s="179">
        <v>0</v>
      </c>
      <c r="P159" s="179">
        <v>0</v>
      </c>
      <c r="Q159" s="179">
        <v>0</v>
      </c>
      <c r="R159" s="180">
        <v>0</v>
      </c>
      <c r="S159" s="180">
        <v>0</v>
      </c>
      <c r="T159" s="180">
        <v>0</v>
      </c>
    </row>
    <row r="160" spans="2:20" x14ac:dyDescent="0.3">
      <c r="B160" s="19">
        <v>157</v>
      </c>
      <c r="C160" s="179">
        <v>0</v>
      </c>
      <c r="D160" s="179">
        <v>0</v>
      </c>
      <c r="E160" s="179">
        <v>103906.98445870797</v>
      </c>
      <c r="F160" s="179">
        <v>0</v>
      </c>
      <c r="G160" s="179">
        <v>0</v>
      </c>
      <c r="H160" s="179">
        <v>4632.3027775341325</v>
      </c>
      <c r="I160" s="179">
        <v>0</v>
      </c>
      <c r="J160" s="179">
        <v>0</v>
      </c>
      <c r="K160" s="179">
        <v>0</v>
      </c>
      <c r="L160" s="179">
        <v>0</v>
      </c>
      <c r="M160" s="179">
        <v>193840.6072259075</v>
      </c>
      <c r="N160" s="179">
        <v>0</v>
      </c>
      <c r="O160" s="179">
        <v>0</v>
      </c>
      <c r="P160" s="179">
        <v>0</v>
      </c>
      <c r="Q160" s="179">
        <v>0</v>
      </c>
      <c r="R160" s="180">
        <v>0</v>
      </c>
      <c r="S160" s="180">
        <v>0</v>
      </c>
      <c r="T160" s="180">
        <v>0</v>
      </c>
    </row>
    <row r="161" spans="2:20" x14ac:dyDescent="0.3">
      <c r="B161" s="19">
        <v>158</v>
      </c>
      <c r="C161" s="179">
        <v>0</v>
      </c>
      <c r="D161" s="179">
        <v>0</v>
      </c>
      <c r="E161" s="179">
        <v>2496624.0242656786</v>
      </c>
      <c r="F161" s="179">
        <v>1</v>
      </c>
      <c r="G161" s="179">
        <v>65279.818703948549</v>
      </c>
      <c r="H161" s="179">
        <v>238205.44277171424</v>
      </c>
      <c r="I161" s="179">
        <v>0</v>
      </c>
      <c r="J161" s="179">
        <v>0</v>
      </c>
      <c r="K161" s="179">
        <v>0</v>
      </c>
      <c r="L161" s="179">
        <v>0</v>
      </c>
      <c r="M161" s="179">
        <v>98257.503370323888</v>
      </c>
      <c r="N161" s="179">
        <v>0</v>
      </c>
      <c r="O161" s="179">
        <v>0</v>
      </c>
      <c r="P161" s="179">
        <v>0</v>
      </c>
      <c r="Q161" s="179">
        <v>0</v>
      </c>
      <c r="R161" s="180">
        <v>0</v>
      </c>
      <c r="S161" s="180">
        <v>0</v>
      </c>
      <c r="T161" s="180">
        <v>0</v>
      </c>
    </row>
    <row r="162" spans="2:20" x14ac:dyDescent="0.3">
      <c r="B162" s="19">
        <v>159</v>
      </c>
      <c r="C162" s="179">
        <v>0</v>
      </c>
      <c r="D162" s="179">
        <v>0</v>
      </c>
      <c r="E162" s="179">
        <v>1033036.0572090294</v>
      </c>
      <c r="F162" s="179">
        <v>0</v>
      </c>
      <c r="G162" s="179">
        <v>0</v>
      </c>
      <c r="H162" s="179">
        <v>1740193.9905846799</v>
      </c>
      <c r="I162" s="179">
        <v>0</v>
      </c>
      <c r="J162" s="179">
        <v>0</v>
      </c>
      <c r="K162" s="179">
        <v>0</v>
      </c>
      <c r="L162" s="179">
        <v>0</v>
      </c>
      <c r="M162" s="179">
        <v>57398.265341437458</v>
      </c>
      <c r="N162" s="179">
        <v>0</v>
      </c>
      <c r="O162" s="179">
        <v>0</v>
      </c>
      <c r="P162" s="179">
        <v>0</v>
      </c>
      <c r="Q162" s="179">
        <v>0</v>
      </c>
      <c r="R162" s="180">
        <v>0</v>
      </c>
      <c r="S162" s="180">
        <v>0</v>
      </c>
      <c r="T162" s="180">
        <v>0</v>
      </c>
    </row>
    <row r="163" spans="2:20" x14ac:dyDescent="0.3">
      <c r="B163" s="19">
        <v>160</v>
      </c>
      <c r="C163" s="179">
        <v>0</v>
      </c>
      <c r="D163" s="179">
        <v>0</v>
      </c>
      <c r="E163" s="179">
        <v>14615.463639259799</v>
      </c>
      <c r="F163" s="179">
        <v>0</v>
      </c>
      <c r="G163" s="179">
        <v>0</v>
      </c>
      <c r="H163" s="179">
        <v>31904.025805689562</v>
      </c>
      <c r="I163" s="179">
        <v>0</v>
      </c>
      <c r="J163" s="179">
        <v>0</v>
      </c>
      <c r="K163" s="179">
        <v>0</v>
      </c>
      <c r="L163" s="179">
        <v>0</v>
      </c>
      <c r="M163" s="179">
        <v>938619.22895680834</v>
      </c>
      <c r="N163" s="179">
        <v>0</v>
      </c>
      <c r="O163" s="179">
        <v>0</v>
      </c>
      <c r="P163" s="179">
        <v>0</v>
      </c>
      <c r="Q163" s="179">
        <v>0</v>
      </c>
      <c r="R163" s="180">
        <v>0</v>
      </c>
      <c r="S163" s="180">
        <v>0</v>
      </c>
      <c r="T163" s="180">
        <v>0</v>
      </c>
    </row>
    <row r="164" spans="2:20" x14ac:dyDescent="0.3">
      <c r="B164" s="19">
        <v>161</v>
      </c>
      <c r="C164" s="179">
        <v>0</v>
      </c>
      <c r="D164" s="179">
        <v>0</v>
      </c>
      <c r="E164" s="179">
        <v>152692.23568099001</v>
      </c>
      <c r="F164" s="179">
        <v>0</v>
      </c>
      <c r="G164" s="179">
        <v>0</v>
      </c>
      <c r="H164" s="179">
        <v>203669.88579493287</v>
      </c>
      <c r="I164" s="179">
        <v>0</v>
      </c>
      <c r="J164" s="179">
        <v>0</v>
      </c>
      <c r="K164" s="179">
        <v>0</v>
      </c>
      <c r="L164" s="179">
        <v>0</v>
      </c>
      <c r="M164" s="179">
        <v>81513.726301394694</v>
      </c>
      <c r="N164" s="179">
        <v>0</v>
      </c>
      <c r="O164" s="179">
        <v>0</v>
      </c>
      <c r="P164" s="179">
        <v>0</v>
      </c>
      <c r="Q164" s="179">
        <v>0</v>
      </c>
      <c r="R164" s="180">
        <v>0</v>
      </c>
      <c r="S164" s="180">
        <v>0</v>
      </c>
      <c r="T164" s="180">
        <v>0</v>
      </c>
    </row>
    <row r="165" spans="2:20" x14ac:dyDescent="0.3">
      <c r="B165" s="19">
        <v>162</v>
      </c>
      <c r="C165" s="179">
        <v>0</v>
      </c>
      <c r="D165" s="179">
        <v>0</v>
      </c>
      <c r="E165" s="179">
        <v>143470.36699488369</v>
      </c>
      <c r="F165" s="179">
        <v>0</v>
      </c>
      <c r="G165" s="179">
        <v>0</v>
      </c>
      <c r="H165" s="179">
        <v>22907.600446786048</v>
      </c>
      <c r="I165" s="179">
        <v>0</v>
      </c>
      <c r="J165" s="179">
        <v>0</v>
      </c>
      <c r="K165" s="179">
        <v>0</v>
      </c>
      <c r="L165" s="179">
        <v>0</v>
      </c>
      <c r="M165" s="179">
        <v>313908.508958299</v>
      </c>
      <c r="N165" s="179">
        <v>0</v>
      </c>
      <c r="O165" s="179">
        <v>0</v>
      </c>
      <c r="P165" s="179">
        <v>0</v>
      </c>
      <c r="Q165" s="179">
        <v>0</v>
      </c>
      <c r="R165" s="180">
        <v>0</v>
      </c>
      <c r="S165" s="180">
        <v>0</v>
      </c>
      <c r="T165" s="180">
        <v>0</v>
      </c>
    </row>
    <row r="166" spans="2:20" x14ac:dyDescent="0.3">
      <c r="B166" s="19">
        <v>163</v>
      </c>
      <c r="C166" s="179">
        <v>0</v>
      </c>
      <c r="D166" s="179">
        <v>0</v>
      </c>
      <c r="E166" s="179">
        <v>3844615.7575746584</v>
      </c>
      <c r="F166" s="179">
        <v>0</v>
      </c>
      <c r="G166" s="179">
        <v>0</v>
      </c>
      <c r="H166" s="179">
        <v>417290.99873845844</v>
      </c>
      <c r="I166" s="179">
        <v>0</v>
      </c>
      <c r="J166" s="179">
        <v>0</v>
      </c>
      <c r="K166" s="179">
        <v>0</v>
      </c>
      <c r="L166" s="179">
        <v>0</v>
      </c>
      <c r="M166" s="179">
        <v>92750.76524161594</v>
      </c>
      <c r="N166" s="179">
        <v>0</v>
      </c>
      <c r="O166" s="179">
        <v>0</v>
      </c>
      <c r="P166" s="179">
        <v>0</v>
      </c>
      <c r="Q166" s="179">
        <v>0</v>
      </c>
      <c r="R166" s="180">
        <v>0</v>
      </c>
      <c r="S166" s="180">
        <v>0</v>
      </c>
      <c r="T166" s="180">
        <v>0</v>
      </c>
    </row>
    <row r="167" spans="2:20" x14ac:dyDescent="0.3">
      <c r="B167" s="19">
        <v>164</v>
      </c>
      <c r="C167" s="179">
        <v>0</v>
      </c>
      <c r="D167" s="179">
        <v>0</v>
      </c>
      <c r="E167" s="179">
        <v>71697.954022042482</v>
      </c>
      <c r="F167" s="179">
        <v>0</v>
      </c>
      <c r="G167" s="179">
        <v>0</v>
      </c>
      <c r="H167" s="179">
        <v>5134.0299448656097</v>
      </c>
      <c r="I167" s="179">
        <v>0</v>
      </c>
      <c r="J167" s="179">
        <v>0</v>
      </c>
      <c r="K167" s="179">
        <v>0</v>
      </c>
      <c r="L167" s="179">
        <v>0</v>
      </c>
      <c r="M167" s="179">
        <v>19762.638561912459</v>
      </c>
      <c r="N167" s="179">
        <v>0</v>
      </c>
      <c r="O167" s="179">
        <v>0</v>
      </c>
      <c r="P167" s="179">
        <v>0</v>
      </c>
      <c r="Q167" s="179">
        <v>0</v>
      </c>
      <c r="R167" s="180">
        <v>0</v>
      </c>
      <c r="S167" s="180">
        <v>0</v>
      </c>
      <c r="T167" s="180">
        <v>0</v>
      </c>
    </row>
    <row r="168" spans="2:20" x14ac:dyDescent="0.3">
      <c r="B168" s="19">
        <v>165</v>
      </c>
      <c r="C168" s="179">
        <v>0</v>
      </c>
      <c r="D168" s="179">
        <v>0</v>
      </c>
      <c r="E168" s="179">
        <v>127899.92673148456</v>
      </c>
      <c r="F168" s="179">
        <v>0</v>
      </c>
      <c r="G168" s="179">
        <v>0</v>
      </c>
      <c r="H168" s="179">
        <v>483796.25379768357</v>
      </c>
      <c r="I168" s="179">
        <v>0</v>
      </c>
      <c r="J168" s="179">
        <v>0</v>
      </c>
      <c r="K168" s="179">
        <v>0</v>
      </c>
      <c r="L168" s="179">
        <v>0</v>
      </c>
      <c r="M168" s="179">
        <v>1927.284606521479</v>
      </c>
      <c r="N168" s="179">
        <v>0</v>
      </c>
      <c r="O168" s="179">
        <v>0</v>
      </c>
      <c r="P168" s="179">
        <v>0</v>
      </c>
      <c r="Q168" s="179">
        <v>0</v>
      </c>
      <c r="R168" s="180">
        <v>0</v>
      </c>
      <c r="S168" s="180">
        <v>0</v>
      </c>
      <c r="T168" s="180">
        <v>0</v>
      </c>
    </row>
    <row r="169" spans="2:20" x14ac:dyDescent="0.3">
      <c r="B169" s="19">
        <v>166</v>
      </c>
      <c r="C169" s="179">
        <v>0</v>
      </c>
      <c r="D169" s="179">
        <v>0</v>
      </c>
      <c r="E169" s="179">
        <v>9068.2049894512438</v>
      </c>
      <c r="F169" s="179">
        <v>0</v>
      </c>
      <c r="G169" s="179">
        <v>0</v>
      </c>
      <c r="H169" s="179">
        <v>176574.65189591475</v>
      </c>
      <c r="I169" s="179">
        <v>0</v>
      </c>
      <c r="J169" s="179">
        <v>0</v>
      </c>
      <c r="K169" s="179">
        <v>0</v>
      </c>
      <c r="L169" s="179">
        <v>0</v>
      </c>
      <c r="M169" s="179">
        <v>55853.841239727386</v>
      </c>
      <c r="N169" s="179">
        <v>0</v>
      </c>
      <c r="O169" s="179">
        <v>0</v>
      </c>
      <c r="P169" s="179">
        <v>0</v>
      </c>
      <c r="Q169" s="179">
        <v>0</v>
      </c>
      <c r="R169" s="180">
        <v>0</v>
      </c>
      <c r="S169" s="180">
        <v>0</v>
      </c>
      <c r="T169" s="180">
        <v>0</v>
      </c>
    </row>
    <row r="170" spans="2:20" x14ac:dyDescent="0.3">
      <c r="B170" s="19">
        <v>167</v>
      </c>
      <c r="C170" s="179">
        <v>0</v>
      </c>
      <c r="D170" s="179">
        <v>0</v>
      </c>
      <c r="E170" s="179">
        <v>106056.29031272123</v>
      </c>
      <c r="F170" s="179">
        <v>0</v>
      </c>
      <c r="G170" s="179">
        <v>0</v>
      </c>
      <c r="H170" s="179">
        <v>33607.540764805628</v>
      </c>
      <c r="I170" s="179">
        <v>0</v>
      </c>
      <c r="J170" s="179">
        <v>0</v>
      </c>
      <c r="K170" s="179">
        <v>0</v>
      </c>
      <c r="L170" s="179">
        <v>0</v>
      </c>
      <c r="M170" s="179">
        <v>15983.43093805</v>
      </c>
      <c r="N170" s="179">
        <v>0</v>
      </c>
      <c r="O170" s="179">
        <v>0</v>
      </c>
      <c r="P170" s="179">
        <v>0</v>
      </c>
      <c r="Q170" s="179">
        <v>0</v>
      </c>
      <c r="R170" s="180">
        <v>0</v>
      </c>
      <c r="S170" s="180">
        <v>0</v>
      </c>
      <c r="T170" s="180">
        <v>0</v>
      </c>
    </row>
    <row r="171" spans="2:20" x14ac:dyDescent="0.3">
      <c r="B171" s="19">
        <v>168</v>
      </c>
      <c r="C171" s="179">
        <v>0</v>
      </c>
      <c r="D171" s="179">
        <v>0</v>
      </c>
      <c r="E171" s="179">
        <v>134243.45405260671</v>
      </c>
      <c r="F171" s="179">
        <v>0</v>
      </c>
      <c r="G171" s="179">
        <v>0</v>
      </c>
      <c r="H171" s="179">
        <v>181518.43865364787</v>
      </c>
      <c r="I171" s="179">
        <v>0</v>
      </c>
      <c r="J171" s="179">
        <v>0</v>
      </c>
      <c r="K171" s="179">
        <v>0</v>
      </c>
      <c r="L171" s="179">
        <v>0</v>
      </c>
      <c r="M171" s="179">
        <v>28536.91513690232</v>
      </c>
      <c r="N171" s="179">
        <v>0</v>
      </c>
      <c r="O171" s="179">
        <v>0</v>
      </c>
      <c r="P171" s="179">
        <v>0</v>
      </c>
      <c r="Q171" s="179">
        <v>0</v>
      </c>
      <c r="R171" s="180">
        <v>0</v>
      </c>
      <c r="S171" s="180">
        <v>0</v>
      </c>
      <c r="T171" s="180">
        <v>0</v>
      </c>
    </row>
    <row r="172" spans="2:20" x14ac:dyDescent="0.3">
      <c r="B172" s="19">
        <v>169</v>
      </c>
      <c r="C172" s="179">
        <v>0</v>
      </c>
      <c r="D172" s="179">
        <v>0</v>
      </c>
      <c r="E172" s="179">
        <v>244590.45127276206</v>
      </c>
      <c r="F172" s="179">
        <v>0</v>
      </c>
      <c r="G172" s="179">
        <v>0</v>
      </c>
      <c r="H172" s="179">
        <v>43713.527954191835</v>
      </c>
      <c r="I172" s="179">
        <v>0</v>
      </c>
      <c r="J172" s="179">
        <v>0</v>
      </c>
      <c r="K172" s="179">
        <v>0</v>
      </c>
      <c r="L172" s="179">
        <v>0</v>
      </c>
      <c r="M172" s="179">
        <v>42339.22068772011</v>
      </c>
      <c r="N172" s="179">
        <v>0</v>
      </c>
      <c r="O172" s="179">
        <v>0</v>
      </c>
      <c r="P172" s="179">
        <v>0</v>
      </c>
      <c r="Q172" s="179">
        <v>0</v>
      </c>
      <c r="R172" s="180">
        <v>0</v>
      </c>
      <c r="S172" s="180">
        <v>0</v>
      </c>
      <c r="T172" s="180">
        <v>0</v>
      </c>
    </row>
    <row r="173" spans="2:20" x14ac:dyDescent="0.3">
      <c r="B173" s="19">
        <v>170</v>
      </c>
      <c r="C173" s="179">
        <v>0</v>
      </c>
      <c r="D173" s="179">
        <v>0</v>
      </c>
      <c r="E173" s="179">
        <v>591490.5017831974</v>
      </c>
      <c r="F173" s="179">
        <v>0</v>
      </c>
      <c r="G173" s="179">
        <v>0</v>
      </c>
      <c r="H173" s="179">
        <v>259200.89954133821</v>
      </c>
      <c r="I173" s="179">
        <v>0</v>
      </c>
      <c r="J173" s="179">
        <v>0</v>
      </c>
      <c r="K173" s="179">
        <v>0</v>
      </c>
      <c r="L173" s="179">
        <v>0</v>
      </c>
      <c r="M173" s="179">
        <v>12497.806973533983</v>
      </c>
      <c r="N173" s="179">
        <v>0</v>
      </c>
      <c r="O173" s="179">
        <v>0</v>
      </c>
      <c r="P173" s="179">
        <v>0</v>
      </c>
      <c r="Q173" s="179">
        <v>0</v>
      </c>
      <c r="R173" s="180">
        <v>0</v>
      </c>
      <c r="S173" s="180">
        <v>0</v>
      </c>
      <c r="T173" s="180">
        <v>0</v>
      </c>
    </row>
    <row r="174" spans="2:20" x14ac:dyDescent="0.3">
      <c r="B174" s="19">
        <v>171</v>
      </c>
      <c r="C174" s="179">
        <v>0</v>
      </c>
      <c r="D174" s="179">
        <v>0</v>
      </c>
      <c r="E174" s="179">
        <v>412032.25418687804</v>
      </c>
      <c r="F174" s="179">
        <v>0</v>
      </c>
      <c r="G174" s="179">
        <v>0</v>
      </c>
      <c r="H174" s="179">
        <v>343055.55253540393</v>
      </c>
      <c r="I174" s="179">
        <v>0</v>
      </c>
      <c r="J174" s="179">
        <v>0</v>
      </c>
      <c r="K174" s="179">
        <v>0</v>
      </c>
      <c r="L174" s="179">
        <v>0</v>
      </c>
      <c r="M174" s="179">
        <v>89996.559320575485</v>
      </c>
      <c r="N174" s="179">
        <v>0</v>
      </c>
      <c r="O174" s="179">
        <v>0</v>
      </c>
      <c r="P174" s="179">
        <v>0</v>
      </c>
      <c r="Q174" s="179">
        <v>0</v>
      </c>
      <c r="R174" s="180">
        <v>0</v>
      </c>
      <c r="S174" s="180">
        <v>0</v>
      </c>
      <c r="T174" s="180">
        <v>0</v>
      </c>
    </row>
    <row r="175" spans="2:20" x14ac:dyDescent="0.3">
      <c r="B175" s="19">
        <v>172</v>
      </c>
      <c r="C175" s="179">
        <v>0</v>
      </c>
      <c r="D175" s="179">
        <v>0</v>
      </c>
      <c r="E175" s="179">
        <v>92206.034798237102</v>
      </c>
      <c r="F175" s="179">
        <v>0</v>
      </c>
      <c r="G175" s="179">
        <v>0</v>
      </c>
      <c r="H175" s="179">
        <v>21083.635560743707</v>
      </c>
      <c r="I175" s="179">
        <v>0</v>
      </c>
      <c r="J175" s="179">
        <v>0</v>
      </c>
      <c r="K175" s="179">
        <v>0</v>
      </c>
      <c r="L175" s="179">
        <v>0</v>
      </c>
      <c r="M175" s="179">
        <v>365156.06979935704</v>
      </c>
      <c r="N175" s="179">
        <v>0</v>
      </c>
      <c r="O175" s="179">
        <v>0</v>
      </c>
      <c r="P175" s="179">
        <v>0</v>
      </c>
      <c r="Q175" s="179">
        <v>0</v>
      </c>
      <c r="R175" s="180">
        <v>0</v>
      </c>
      <c r="S175" s="180">
        <v>0</v>
      </c>
      <c r="T175" s="180">
        <v>0</v>
      </c>
    </row>
    <row r="176" spans="2:20" x14ac:dyDescent="0.3">
      <c r="B176" s="19">
        <v>173</v>
      </c>
      <c r="C176" s="179">
        <v>0</v>
      </c>
      <c r="D176" s="179">
        <v>0</v>
      </c>
      <c r="E176" s="179">
        <v>18308.606655262392</v>
      </c>
      <c r="F176" s="179">
        <v>0</v>
      </c>
      <c r="G176" s="179">
        <v>0</v>
      </c>
      <c r="H176" s="179">
        <v>4452.4117996862888</v>
      </c>
      <c r="I176" s="179">
        <v>0</v>
      </c>
      <c r="J176" s="179">
        <v>0</v>
      </c>
      <c r="K176" s="179">
        <v>0</v>
      </c>
      <c r="L176" s="179">
        <v>0</v>
      </c>
      <c r="M176" s="179">
        <v>87983.198105529096</v>
      </c>
      <c r="N176" s="179">
        <v>0</v>
      </c>
      <c r="O176" s="179">
        <v>0</v>
      </c>
      <c r="P176" s="179">
        <v>0</v>
      </c>
      <c r="Q176" s="179">
        <v>0</v>
      </c>
      <c r="R176" s="180">
        <v>0</v>
      </c>
      <c r="S176" s="180">
        <v>0</v>
      </c>
      <c r="T176" s="180">
        <v>0</v>
      </c>
    </row>
    <row r="177" spans="2:20" x14ac:dyDescent="0.3">
      <c r="B177" s="19">
        <v>174</v>
      </c>
      <c r="C177" s="179">
        <v>0</v>
      </c>
      <c r="D177" s="179">
        <v>0</v>
      </c>
      <c r="E177" s="179">
        <v>303695.50280528393</v>
      </c>
      <c r="F177" s="179">
        <v>0</v>
      </c>
      <c r="G177" s="179">
        <v>0</v>
      </c>
      <c r="H177" s="179">
        <v>4995.9064294585669</v>
      </c>
      <c r="I177" s="179">
        <v>0</v>
      </c>
      <c r="J177" s="179">
        <v>0</v>
      </c>
      <c r="K177" s="179">
        <v>0</v>
      </c>
      <c r="L177" s="179">
        <v>0</v>
      </c>
      <c r="M177" s="179">
        <v>466677.81818250677</v>
      </c>
      <c r="N177" s="179">
        <v>0</v>
      </c>
      <c r="O177" s="179">
        <v>0</v>
      </c>
      <c r="P177" s="179">
        <v>0</v>
      </c>
      <c r="Q177" s="179">
        <v>0</v>
      </c>
      <c r="R177" s="180">
        <v>0</v>
      </c>
      <c r="S177" s="180">
        <v>0</v>
      </c>
      <c r="T177" s="180">
        <v>0</v>
      </c>
    </row>
    <row r="178" spans="2:20" x14ac:dyDescent="0.3">
      <c r="B178" s="19">
        <v>175</v>
      </c>
      <c r="C178" s="179">
        <v>0</v>
      </c>
      <c r="D178" s="179">
        <v>0</v>
      </c>
      <c r="E178" s="179">
        <v>149011.66205600114</v>
      </c>
      <c r="F178" s="179">
        <v>0</v>
      </c>
      <c r="G178" s="179">
        <v>0</v>
      </c>
      <c r="H178" s="179">
        <v>78373.515932276816</v>
      </c>
      <c r="I178" s="179">
        <v>0</v>
      </c>
      <c r="J178" s="179">
        <v>0</v>
      </c>
      <c r="K178" s="179">
        <v>0</v>
      </c>
      <c r="L178" s="179">
        <v>0</v>
      </c>
      <c r="M178" s="179">
        <v>374342.10669939657</v>
      </c>
      <c r="N178" s="179">
        <v>0</v>
      </c>
      <c r="O178" s="179">
        <v>0</v>
      </c>
      <c r="P178" s="179">
        <v>0</v>
      </c>
      <c r="Q178" s="179">
        <v>0</v>
      </c>
      <c r="R178" s="180">
        <v>0</v>
      </c>
      <c r="S178" s="180">
        <v>0</v>
      </c>
      <c r="T178" s="180">
        <v>0</v>
      </c>
    </row>
    <row r="179" spans="2:20" x14ac:dyDescent="0.3">
      <c r="B179" s="19">
        <v>176</v>
      </c>
      <c r="C179" s="179">
        <v>0</v>
      </c>
      <c r="D179" s="179">
        <v>0</v>
      </c>
      <c r="E179" s="179">
        <v>49774.410905710683</v>
      </c>
      <c r="F179" s="179">
        <v>0</v>
      </c>
      <c r="G179" s="179">
        <v>0</v>
      </c>
      <c r="H179" s="179">
        <v>46850.743177506505</v>
      </c>
      <c r="I179" s="179">
        <v>0</v>
      </c>
      <c r="J179" s="179">
        <v>0</v>
      </c>
      <c r="K179" s="179">
        <v>0</v>
      </c>
      <c r="L179" s="179">
        <v>0</v>
      </c>
      <c r="M179" s="179">
        <v>19388.849791618522</v>
      </c>
      <c r="N179" s="179">
        <v>0</v>
      </c>
      <c r="O179" s="179">
        <v>0</v>
      </c>
      <c r="P179" s="179">
        <v>0</v>
      </c>
      <c r="Q179" s="179">
        <v>0</v>
      </c>
      <c r="R179" s="180">
        <v>0</v>
      </c>
      <c r="S179" s="180">
        <v>0</v>
      </c>
      <c r="T179" s="180">
        <v>0</v>
      </c>
    </row>
    <row r="180" spans="2:20" x14ac:dyDescent="0.3">
      <c r="B180" s="19">
        <v>177</v>
      </c>
      <c r="C180" s="179">
        <v>0</v>
      </c>
      <c r="D180" s="179">
        <v>0</v>
      </c>
      <c r="E180" s="179">
        <v>133095.54667709026</v>
      </c>
      <c r="F180" s="179">
        <v>0</v>
      </c>
      <c r="G180" s="179">
        <v>0</v>
      </c>
      <c r="H180" s="179">
        <v>28237.423540273601</v>
      </c>
      <c r="I180" s="179">
        <v>0</v>
      </c>
      <c r="J180" s="179">
        <v>0</v>
      </c>
      <c r="K180" s="179">
        <v>0</v>
      </c>
      <c r="L180" s="179">
        <v>0</v>
      </c>
      <c r="M180" s="179">
        <v>45191.446900414128</v>
      </c>
      <c r="N180" s="179">
        <v>0</v>
      </c>
      <c r="O180" s="179">
        <v>0</v>
      </c>
      <c r="P180" s="179">
        <v>0</v>
      </c>
      <c r="Q180" s="179">
        <v>0</v>
      </c>
      <c r="R180" s="180">
        <v>0</v>
      </c>
      <c r="S180" s="180">
        <v>0</v>
      </c>
      <c r="T180" s="180">
        <v>0</v>
      </c>
    </row>
    <row r="181" spans="2:20" x14ac:dyDescent="0.3">
      <c r="B181" s="19">
        <v>178</v>
      </c>
      <c r="C181" s="179">
        <v>0</v>
      </c>
      <c r="D181" s="179">
        <v>0</v>
      </c>
      <c r="E181" s="179">
        <v>15106.791297446365</v>
      </c>
      <c r="F181" s="179">
        <v>0</v>
      </c>
      <c r="G181" s="179">
        <v>0</v>
      </c>
      <c r="H181" s="179">
        <v>10778.191397531311</v>
      </c>
      <c r="I181" s="179">
        <v>0</v>
      </c>
      <c r="J181" s="179">
        <v>0</v>
      </c>
      <c r="K181" s="179">
        <v>0</v>
      </c>
      <c r="L181" s="179">
        <v>0</v>
      </c>
      <c r="M181" s="179">
        <v>950749.61785358586</v>
      </c>
      <c r="N181" s="179">
        <v>0</v>
      </c>
      <c r="O181" s="179">
        <v>0</v>
      </c>
      <c r="P181" s="179">
        <v>0</v>
      </c>
      <c r="Q181" s="179">
        <v>0</v>
      </c>
      <c r="R181" s="180">
        <v>0</v>
      </c>
      <c r="S181" s="180">
        <v>0</v>
      </c>
      <c r="T181" s="180">
        <v>0</v>
      </c>
    </row>
    <row r="182" spans="2:20" x14ac:dyDescent="0.3">
      <c r="B182" s="19">
        <v>179</v>
      </c>
      <c r="C182" s="179">
        <v>0</v>
      </c>
      <c r="D182" s="179">
        <v>0</v>
      </c>
      <c r="E182" s="179">
        <v>111798.07956531855</v>
      </c>
      <c r="F182" s="179">
        <v>0</v>
      </c>
      <c r="G182" s="179">
        <v>0</v>
      </c>
      <c r="H182" s="179">
        <v>10733.925514774886</v>
      </c>
      <c r="I182" s="179">
        <v>0</v>
      </c>
      <c r="J182" s="179">
        <v>0</v>
      </c>
      <c r="K182" s="179">
        <v>0</v>
      </c>
      <c r="L182" s="179">
        <v>0</v>
      </c>
      <c r="M182" s="179">
        <v>595463.23522217316</v>
      </c>
      <c r="N182" s="179">
        <v>0</v>
      </c>
      <c r="O182" s="179">
        <v>0</v>
      </c>
      <c r="P182" s="179">
        <v>0</v>
      </c>
      <c r="Q182" s="179">
        <v>0</v>
      </c>
      <c r="R182" s="180">
        <v>0</v>
      </c>
      <c r="S182" s="180">
        <v>0</v>
      </c>
      <c r="T182" s="180">
        <v>0</v>
      </c>
    </row>
    <row r="183" spans="2:20" x14ac:dyDescent="0.3">
      <c r="B183" s="19">
        <v>180</v>
      </c>
      <c r="C183" s="179">
        <v>0</v>
      </c>
      <c r="D183" s="179">
        <v>0</v>
      </c>
      <c r="E183" s="179">
        <v>86135.726616554486</v>
      </c>
      <c r="F183" s="179">
        <v>0</v>
      </c>
      <c r="G183" s="179">
        <v>0</v>
      </c>
      <c r="H183" s="179">
        <v>275287.53799031395</v>
      </c>
      <c r="I183" s="179">
        <v>0</v>
      </c>
      <c r="J183" s="179">
        <v>0</v>
      </c>
      <c r="K183" s="179">
        <v>0</v>
      </c>
      <c r="L183" s="179">
        <v>0</v>
      </c>
      <c r="M183" s="179">
        <v>20869.806522552844</v>
      </c>
      <c r="N183" s="179">
        <v>0</v>
      </c>
      <c r="O183" s="179">
        <v>0</v>
      </c>
      <c r="P183" s="179">
        <v>0</v>
      </c>
      <c r="Q183" s="179">
        <v>0</v>
      </c>
      <c r="R183" s="180">
        <v>0</v>
      </c>
      <c r="S183" s="180">
        <v>0</v>
      </c>
      <c r="T183" s="180">
        <v>0</v>
      </c>
    </row>
    <row r="184" spans="2:20" x14ac:dyDescent="0.3">
      <c r="B184" s="19">
        <v>181</v>
      </c>
      <c r="C184" s="179">
        <v>1</v>
      </c>
      <c r="D184" s="179">
        <v>79526.562252061514</v>
      </c>
      <c r="E184" s="179">
        <v>70552.733299797736</v>
      </c>
      <c r="F184" s="179">
        <v>0</v>
      </c>
      <c r="G184" s="179">
        <v>0</v>
      </c>
      <c r="H184" s="179">
        <v>3728.3634837075779</v>
      </c>
      <c r="I184" s="179">
        <v>0</v>
      </c>
      <c r="J184" s="179">
        <v>0</v>
      </c>
      <c r="K184" s="179">
        <v>0</v>
      </c>
      <c r="L184" s="179">
        <v>0</v>
      </c>
      <c r="M184" s="179">
        <v>23648.166742487207</v>
      </c>
      <c r="N184" s="179">
        <v>0</v>
      </c>
      <c r="O184" s="179">
        <v>0</v>
      </c>
      <c r="P184" s="179">
        <v>0</v>
      </c>
      <c r="Q184" s="179">
        <v>0</v>
      </c>
      <c r="R184" s="180">
        <v>0</v>
      </c>
      <c r="S184" s="180">
        <v>0</v>
      </c>
      <c r="T184" s="180">
        <v>79526.562252061514</v>
      </c>
    </row>
    <row r="185" spans="2:20" x14ac:dyDescent="0.3">
      <c r="B185" s="19">
        <v>182</v>
      </c>
      <c r="C185" s="179">
        <v>0</v>
      </c>
      <c r="D185" s="179">
        <v>0</v>
      </c>
      <c r="E185" s="179">
        <v>35335.34956383102</v>
      </c>
      <c r="F185" s="179">
        <v>0</v>
      </c>
      <c r="G185" s="179">
        <v>0</v>
      </c>
      <c r="H185" s="179">
        <v>55055.080227771017</v>
      </c>
      <c r="I185" s="179">
        <v>0</v>
      </c>
      <c r="J185" s="179">
        <v>0</v>
      </c>
      <c r="K185" s="179">
        <v>0</v>
      </c>
      <c r="L185" s="179">
        <v>0</v>
      </c>
      <c r="M185" s="179">
        <v>74348.090022322664</v>
      </c>
      <c r="N185" s="179">
        <v>0</v>
      </c>
      <c r="O185" s="179">
        <v>0</v>
      </c>
      <c r="P185" s="179">
        <v>0</v>
      </c>
      <c r="Q185" s="179">
        <v>0</v>
      </c>
      <c r="R185" s="180">
        <v>0</v>
      </c>
      <c r="S185" s="180">
        <v>0</v>
      </c>
      <c r="T185" s="180">
        <v>0</v>
      </c>
    </row>
    <row r="186" spans="2:20" x14ac:dyDescent="0.3">
      <c r="B186" s="19">
        <v>183</v>
      </c>
      <c r="C186" s="179">
        <v>0</v>
      </c>
      <c r="D186" s="179">
        <v>0</v>
      </c>
      <c r="E186" s="179">
        <v>90138.591943066102</v>
      </c>
      <c r="F186" s="179">
        <v>0</v>
      </c>
      <c r="G186" s="179">
        <v>0</v>
      </c>
      <c r="H186" s="179">
        <v>18864.231723702756</v>
      </c>
      <c r="I186" s="179">
        <v>0</v>
      </c>
      <c r="J186" s="179">
        <v>0</v>
      </c>
      <c r="K186" s="179">
        <v>0</v>
      </c>
      <c r="L186" s="179">
        <v>0</v>
      </c>
      <c r="M186" s="179">
        <v>43429.251640080693</v>
      </c>
      <c r="N186" s="179">
        <v>0</v>
      </c>
      <c r="O186" s="179">
        <v>0</v>
      </c>
      <c r="P186" s="179">
        <v>0</v>
      </c>
      <c r="Q186" s="179">
        <v>0</v>
      </c>
      <c r="R186" s="180">
        <v>0</v>
      </c>
      <c r="S186" s="180">
        <v>0</v>
      </c>
      <c r="T186" s="180">
        <v>0</v>
      </c>
    </row>
    <row r="187" spans="2:20" x14ac:dyDescent="0.3">
      <c r="B187" s="19">
        <v>184</v>
      </c>
      <c r="C187" s="179">
        <v>0</v>
      </c>
      <c r="D187" s="179">
        <v>0</v>
      </c>
      <c r="E187" s="179">
        <v>279535.60858755809</v>
      </c>
      <c r="F187" s="179">
        <v>0</v>
      </c>
      <c r="G187" s="179">
        <v>0</v>
      </c>
      <c r="H187" s="179">
        <v>559431.69840202713</v>
      </c>
      <c r="I187" s="179">
        <v>0</v>
      </c>
      <c r="J187" s="179">
        <v>0</v>
      </c>
      <c r="K187" s="179">
        <v>0</v>
      </c>
      <c r="L187" s="179">
        <v>0</v>
      </c>
      <c r="M187" s="179">
        <v>7924.4819436237385</v>
      </c>
      <c r="N187" s="179">
        <v>0</v>
      </c>
      <c r="O187" s="179">
        <v>0</v>
      </c>
      <c r="P187" s="179">
        <v>0</v>
      </c>
      <c r="Q187" s="179">
        <v>0</v>
      </c>
      <c r="R187" s="180">
        <v>0</v>
      </c>
      <c r="S187" s="180">
        <v>0</v>
      </c>
      <c r="T187" s="180">
        <v>0</v>
      </c>
    </row>
    <row r="188" spans="2:20" x14ac:dyDescent="0.3">
      <c r="B188" s="19">
        <v>185</v>
      </c>
      <c r="C188" s="179">
        <v>0</v>
      </c>
      <c r="D188" s="179">
        <v>0</v>
      </c>
      <c r="E188" s="179">
        <v>7242.3997061558093</v>
      </c>
      <c r="F188" s="179">
        <v>0</v>
      </c>
      <c r="G188" s="179">
        <v>0</v>
      </c>
      <c r="H188" s="179">
        <v>71810.496749297003</v>
      </c>
      <c r="I188" s="179">
        <v>0</v>
      </c>
      <c r="J188" s="179">
        <v>0</v>
      </c>
      <c r="K188" s="179">
        <v>0</v>
      </c>
      <c r="L188" s="179">
        <v>0</v>
      </c>
      <c r="M188" s="179">
        <v>33607.540764805628</v>
      </c>
      <c r="N188" s="179">
        <v>0</v>
      </c>
      <c r="O188" s="179">
        <v>0</v>
      </c>
      <c r="P188" s="179">
        <v>0</v>
      </c>
      <c r="Q188" s="179">
        <v>0</v>
      </c>
      <c r="R188" s="180">
        <v>0</v>
      </c>
      <c r="S188" s="180">
        <v>0</v>
      </c>
      <c r="T188" s="180">
        <v>0</v>
      </c>
    </row>
    <row r="189" spans="2:20" x14ac:dyDescent="0.3">
      <c r="B189" s="19">
        <v>186</v>
      </c>
      <c r="C189" s="179">
        <v>0</v>
      </c>
      <c r="D189" s="179">
        <v>0</v>
      </c>
      <c r="E189" s="179">
        <v>18412.841720737018</v>
      </c>
      <c r="F189" s="179">
        <v>0</v>
      </c>
      <c r="G189" s="179">
        <v>0</v>
      </c>
      <c r="H189" s="179">
        <v>24239.85860738199</v>
      </c>
      <c r="I189" s="179">
        <v>0</v>
      </c>
      <c r="J189" s="179">
        <v>0</v>
      </c>
      <c r="K189" s="179">
        <v>0</v>
      </c>
      <c r="L189" s="179">
        <v>0</v>
      </c>
      <c r="M189" s="179">
        <v>27853.286425676488</v>
      </c>
      <c r="N189" s="179">
        <v>0</v>
      </c>
      <c r="O189" s="179">
        <v>0</v>
      </c>
      <c r="P189" s="179">
        <v>0</v>
      </c>
      <c r="Q189" s="179">
        <v>0</v>
      </c>
      <c r="R189" s="180">
        <v>0</v>
      </c>
      <c r="S189" s="180">
        <v>0</v>
      </c>
      <c r="T189" s="180">
        <v>0</v>
      </c>
    </row>
    <row r="190" spans="2:20" x14ac:dyDescent="0.3">
      <c r="B190" s="19">
        <v>187</v>
      </c>
      <c r="C190" s="179">
        <v>0</v>
      </c>
      <c r="D190" s="179">
        <v>0</v>
      </c>
      <c r="E190" s="179">
        <v>7163.3906393791067</v>
      </c>
      <c r="F190" s="179">
        <v>0</v>
      </c>
      <c r="G190" s="179">
        <v>0</v>
      </c>
      <c r="H190" s="179">
        <v>20752.607741319622</v>
      </c>
      <c r="I190" s="179">
        <v>0</v>
      </c>
      <c r="J190" s="179">
        <v>0</v>
      </c>
      <c r="K190" s="179">
        <v>0</v>
      </c>
      <c r="L190" s="179">
        <v>0</v>
      </c>
      <c r="M190" s="179">
        <v>977965.45616941503</v>
      </c>
      <c r="N190" s="179">
        <v>0</v>
      </c>
      <c r="O190" s="179">
        <v>0</v>
      </c>
      <c r="P190" s="179">
        <v>0</v>
      </c>
      <c r="Q190" s="179">
        <v>0</v>
      </c>
      <c r="R190" s="180">
        <v>0</v>
      </c>
      <c r="S190" s="180">
        <v>0</v>
      </c>
      <c r="T190" s="180">
        <v>0</v>
      </c>
    </row>
    <row r="191" spans="2:20" x14ac:dyDescent="0.3">
      <c r="B191" s="19">
        <v>188</v>
      </c>
      <c r="C191" s="179">
        <v>0</v>
      </c>
      <c r="D191" s="179">
        <v>0</v>
      </c>
      <c r="E191" s="179">
        <v>6292.469012374494</v>
      </c>
      <c r="F191" s="179">
        <v>0</v>
      </c>
      <c r="G191" s="179">
        <v>0</v>
      </c>
      <c r="H191" s="179">
        <v>253163.23219362498</v>
      </c>
      <c r="I191" s="179">
        <v>0</v>
      </c>
      <c r="J191" s="179">
        <v>0</v>
      </c>
      <c r="K191" s="179">
        <v>0</v>
      </c>
      <c r="L191" s="179">
        <v>0</v>
      </c>
      <c r="M191" s="179">
        <v>10778.191397531311</v>
      </c>
      <c r="N191" s="179">
        <v>0</v>
      </c>
      <c r="O191" s="179">
        <v>0</v>
      </c>
      <c r="P191" s="179">
        <v>0</v>
      </c>
      <c r="Q191" s="179">
        <v>0</v>
      </c>
      <c r="R191" s="180">
        <v>0</v>
      </c>
      <c r="S191" s="180">
        <v>0</v>
      </c>
      <c r="T191" s="180">
        <v>0</v>
      </c>
    </row>
    <row r="192" spans="2:20" x14ac:dyDescent="0.3">
      <c r="B192" s="19">
        <v>189</v>
      </c>
      <c r="C192" s="179">
        <v>0</v>
      </c>
      <c r="D192" s="179">
        <v>0</v>
      </c>
      <c r="E192" s="179">
        <v>65027.781565718993</v>
      </c>
      <c r="F192" s="179">
        <v>0</v>
      </c>
      <c r="G192" s="179">
        <v>0</v>
      </c>
      <c r="H192" s="179">
        <v>528511.48908874718</v>
      </c>
      <c r="I192" s="179">
        <v>0</v>
      </c>
      <c r="J192" s="179">
        <v>0</v>
      </c>
      <c r="K192" s="179">
        <v>0</v>
      </c>
      <c r="L192" s="179">
        <v>0</v>
      </c>
      <c r="M192" s="179">
        <v>689000.71108117141</v>
      </c>
      <c r="N192" s="179">
        <v>0</v>
      </c>
      <c r="O192" s="179">
        <v>0</v>
      </c>
      <c r="P192" s="179">
        <v>0</v>
      </c>
      <c r="Q192" s="179">
        <v>0</v>
      </c>
      <c r="R192" s="180">
        <v>0</v>
      </c>
      <c r="S192" s="180">
        <v>0</v>
      </c>
      <c r="T192" s="180">
        <v>0</v>
      </c>
    </row>
    <row r="193" spans="2:20" x14ac:dyDescent="0.3">
      <c r="B193" s="19">
        <v>190</v>
      </c>
      <c r="C193" s="179">
        <v>0</v>
      </c>
      <c r="D193" s="179">
        <v>0</v>
      </c>
      <c r="E193" s="179">
        <v>81937.169507744315</v>
      </c>
      <c r="F193" s="179">
        <v>0</v>
      </c>
      <c r="G193" s="179">
        <v>0</v>
      </c>
      <c r="H193" s="179">
        <v>209891.41631752849</v>
      </c>
      <c r="I193" s="179">
        <v>0</v>
      </c>
      <c r="J193" s="179">
        <v>0</v>
      </c>
      <c r="K193" s="179">
        <v>0</v>
      </c>
      <c r="L193" s="179">
        <v>0</v>
      </c>
      <c r="M193" s="179">
        <v>10274.849542820113</v>
      </c>
      <c r="N193" s="179">
        <v>0</v>
      </c>
      <c r="O193" s="179">
        <v>0</v>
      </c>
      <c r="P193" s="179">
        <v>0</v>
      </c>
      <c r="Q193" s="179">
        <v>0</v>
      </c>
      <c r="R193" s="180">
        <v>0</v>
      </c>
      <c r="S193" s="180">
        <v>0</v>
      </c>
      <c r="T193" s="180">
        <v>0</v>
      </c>
    </row>
    <row r="194" spans="2:20" x14ac:dyDescent="0.3">
      <c r="B194" s="19">
        <v>191</v>
      </c>
      <c r="C194" s="179">
        <v>0</v>
      </c>
      <c r="D194" s="179">
        <v>0</v>
      </c>
      <c r="E194" s="179">
        <v>37963.329692007013</v>
      </c>
      <c r="F194" s="179">
        <v>0</v>
      </c>
      <c r="G194" s="179">
        <v>0</v>
      </c>
      <c r="H194" s="179">
        <v>37732.835223207287</v>
      </c>
      <c r="I194" s="179">
        <v>0</v>
      </c>
      <c r="J194" s="179">
        <v>0</v>
      </c>
      <c r="K194" s="179">
        <v>560006.10511526454</v>
      </c>
      <c r="L194" s="179">
        <v>1</v>
      </c>
      <c r="M194" s="179">
        <v>22046.984492811102</v>
      </c>
      <c r="N194" s="179">
        <v>0</v>
      </c>
      <c r="O194" s="179">
        <v>0</v>
      </c>
      <c r="P194" s="179">
        <v>0</v>
      </c>
      <c r="Q194" s="179">
        <v>0</v>
      </c>
      <c r="R194" s="180">
        <v>0</v>
      </c>
      <c r="S194" s="180">
        <v>560006.10511526454</v>
      </c>
      <c r="T194" s="180">
        <v>0</v>
      </c>
    </row>
    <row r="195" spans="2:20" x14ac:dyDescent="0.3">
      <c r="B195" s="19">
        <v>192</v>
      </c>
      <c r="C195" s="179">
        <v>0</v>
      </c>
      <c r="D195" s="179">
        <v>0</v>
      </c>
      <c r="E195" s="179">
        <v>291658.84968374734</v>
      </c>
      <c r="F195" s="179">
        <v>0</v>
      </c>
      <c r="G195" s="179">
        <v>0</v>
      </c>
      <c r="H195" s="179">
        <v>150327.25480635211</v>
      </c>
      <c r="I195" s="179">
        <v>0</v>
      </c>
      <c r="J195" s="179">
        <v>0</v>
      </c>
      <c r="K195" s="179">
        <v>0</v>
      </c>
      <c r="L195" s="179">
        <v>0</v>
      </c>
      <c r="M195" s="179">
        <v>405193.02311014547</v>
      </c>
      <c r="N195" s="179">
        <v>0</v>
      </c>
      <c r="O195" s="179">
        <v>0</v>
      </c>
      <c r="P195" s="179">
        <v>0</v>
      </c>
      <c r="Q195" s="179">
        <v>0</v>
      </c>
      <c r="R195" s="180">
        <v>0</v>
      </c>
      <c r="S195" s="180">
        <v>0</v>
      </c>
      <c r="T195" s="180">
        <v>0</v>
      </c>
    </row>
    <row r="196" spans="2:20" x14ac:dyDescent="0.3">
      <c r="B196" s="19">
        <v>193</v>
      </c>
      <c r="C196" s="179">
        <v>0</v>
      </c>
      <c r="D196" s="179">
        <v>0</v>
      </c>
      <c r="E196" s="179">
        <v>28039.033917386823</v>
      </c>
      <c r="F196" s="179">
        <v>0</v>
      </c>
      <c r="G196" s="179">
        <v>0</v>
      </c>
      <c r="H196" s="179">
        <v>11008.750107181399</v>
      </c>
      <c r="I196" s="179">
        <v>0</v>
      </c>
      <c r="J196" s="179">
        <v>0</v>
      </c>
      <c r="K196" s="179">
        <v>0</v>
      </c>
      <c r="L196" s="179">
        <v>0</v>
      </c>
      <c r="M196" s="179">
        <v>2380.4237809712972</v>
      </c>
      <c r="N196" s="179">
        <v>0</v>
      </c>
      <c r="O196" s="179">
        <v>0</v>
      </c>
      <c r="P196" s="179">
        <v>0</v>
      </c>
      <c r="Q196" s="179">
        <v>0</v>
      </c>
      <c r="R196" s="180">
        <v>0</v>
      </c>
      <c r="S196" s="180">
        <v>0</v>
      </c>
      <c r="T196" s="180">
        <v>0</v>
      </c>
    </row>
    <row r="197" spans="2:20" x14ac:dyDescent="0.3">
      <c r="B197" s="19">
        <v>194</v>
      </c>
      <c r="C197" s="179">
        <v>0</v>
      </c>
      <c r="D197" s="179">
        <v>0</v>
      </c>
      <c r="E197" s="179">
        <v>25602.782431572832</v>
      </c>
      <c r="F197" s="179">
        <v>0</v>
      </c>
      <c r="G197" s="179">
        <v>0</v>
      </c>
      <c r="H197" s="179">
        <v>25269.890828691383</v>
      </c>
      <c r="I197" s="179">
        <v>0</v>
      </c>
      <c r="J197" s="179">
        <v>0</v>
      </c>
      <c r="K197" s="179">
        <v>0</v>
      </c>
      <c r="L197" s="179">
        <v>0</v>
      </c>
      <c r="M197" s="179">
        <v>68455.074976877295</v>
      </c>
      <c r="N197" s="179">
        <v>0</v>
      </c>
      <c r="O197" s="179">
        <v>0</v>
      </c>
      <c r="P197" s="179">
        <v>0</v>
      </c>
      <c r="Q197" s="179">
        <v>0</v>
      </c>
      <c r="R197" s="180">
        <v>0</v>
      </c>
      <c r="S197" s="180">
        <v>0</v>
      </c>
      <c r="T197" s="180">
        <v>0</v>
      </c>
    </row>
    <row r="198" spans="2:20" x14ac:dyDescent="0.3">
      <c r="B198" s="19">
        <v>195</v>
      </c>
      <c r="C198" s="179">
        <v>0</v>
      </c>
      <c r="D198" s="179">
        <v>0</v>
      </c>
      <c r="E198" s="179">
        <v>439858.92370750336</v>
      </c>
      <c r="F198" s="179">
        <v>0</v>
      </c>
      <c r="G198" s="179">
        <v>0</v>
      </c>
      <c r="H198" s="179">
        <v>324865.8632345224</v>
      </c>
      <c r="I198" s="179">
        <v>0</v>
      </c>
      <c r="J198" s="179">
        <v>0</v>
      </c>
      <c r="K198" s="179">
        <v>0</v>
      </c>
      <c r="L198" s="179">
        <v>0</v>
      </c>
      <c r="M198" s="179">
        <v>123408.81621303146</v>
      </c>
      <c r="N198" s="179">
        <v>0</v>
      </c>
      <c r="O198" s="179">
        <v>0</v>
      </c>
      <c r="P198" s="179">
        <v>0</v>
      </c>
      <c r="Q198" s="179">
        <v>0</v>
      </c>
      <c r="R198" s="180">
        <v>0</v>
      </c>
      <c r="S198" s="180">
        <v>0</v>
      </c>
      <c r="T198" s="180">
        <v>0</v>
      </c>
    </row>
    <row r="199" spans="2:20" x14ac:dyDescent="0.3">
      <c r="B199" s="19">
        <v>196</v>
      </c>
      <c r="C199" s="179">
        <v>0</v>
      </c>
      <c r="D199" s="179">
        <v>0</v>
      </c>
      <c r="E199" s="179">
        <v>5640.3167193725794</v>
      </c>
      <c r="F199" s="179">
        <v>0</v>
      </c>
      <c r="G199" s="179">
        <v>0</v>
      </c>
      <c r="H199" s="179">
        <v>355139.65712680621</v>
      </c>
      <c r="I199" s="179">
        <v>0</v>
      </c>
      <c r="J199" s="179">
        <v>0</v>
      </c>
      <c r="K199" s="179">
        <v>0</v>
      </c>
      <c r="L199" s="179">
        <v>0</v>
      </c>
      <c r="M199" s="179">
        <v>19419.888137930371</v>
      </c>
      <c r="N199" s="179">
        <v>0</v>
      </c>
      <c r="O199" s="179">
        <v>0</v>
      </c>
      <c r="P199" s="179">
        <v>0</v>
      </c>
      <c r="Q199" s="179">
        <v>0</v>
      </c>
      <c r="R199" s="180">
        <v>0</v>
      </c>
      <c r="S199" s="180">
        <v>0</v>
      </c>
      <c r="T199" s="180">
        <v>0</v>
      </c>
    </row>
    <row r="200" spans="2:20" x14ac:dyDescent="0.3">
      <c r="B200" s="19">
        <v>197</v>
      </c>
      <c r="C200" s="179">
        <v>0</v>
      </c>
      <c r="D200" s="179">
        <v>0</v>
      </c>
      <c r="E200" s="179">
        <v>18230.511209889675</v>
      </c>
      <c r="F200" s="179">
        <v>0</v>
      </c>
      <c r="G200" s="179">
        <v>0</v>
      </c>
      <c r="H200" s="179">
        <v>435676.33162260469</v>
      </c>
      <c r="I200" s="179">
        <v>0</v>
      </c>
      <c r="J200" s="179">
        <v>0</v>
      </c>
      <c r="K200" s="179">
        <v>0</v>
      </c>
      <c r="L200" s="179">
        <v>0</v>
      </c>
      <c r="M200" s="179">
        <v>19203.038524243624</v>
      </c>
      <c r="N200" s="179">
        <v>0</v>
      </c>
      <c r="O200" s="179">
        <v>0</v>
      </c>
      <c r="P200" s="179">
        <v>0</v>
      </c>
      <c r="Q200" s="179">
        <v>0</v>
      </c>
      <c r="R200" s="180">
        <v>0</v>
      </c>
      <c r="S200" s="180">
        <v>0</v>
      </c>
      <c r="T200" s="180">
        <v>0</v>
      </c>
    </row>
    <row r="201" spans="2:20" x14ac:dyDescent="0.3">
      <c r="B201" s="19">
        <v>198</v>
      </c>
      <c r="C201" s="179">
        <v>1</v>
      </c>
      <c r="D201" s="179">
        <v>13437.665152435422</v>
      </c>
      <c r="E201" s="179">
        <v>33187.976203974467</v>
      </c>
      <c r="F201" s="179">
        <v>0</v>
      </c>
      <c r="G201" s="179">
        <v>0</v>
      </c>
      <c r="H201" s="179">
        <v>18884.698006478779</v>
      </c>
      <c r="I201" s="179">
        <v>0</v>
      </c>
      <c r="J201" s="179">
        <v>0</v>
      </c>
      <c r="K201" s="179">
        <v>0</v>
      </c>
      <c r="L201" s="179">
        <v>0</v>
      </c>
      <c r="M201" s="179">
        <v>7880.9276697787618</v>
      </c>
      <c r="N201" s="179">
        <v>0</v>
      </c>
      <c r="O201" s="179">
        <v>0</v>
      </c>
      <c r="P201" s="179">
        <v>0</v>
      </c>
      <c r="Q201" s="179">
        <v>0</v>
      </c>
      <c r="R201" s="180">
        <v>0</v>
      </c>
      <c r="S201" s="180">
        <v>0</v>
      </c>
      <c r="T201" s="180">
        <v>13437.665152435422</v>
      </c>
    </row>
    <row r="202" spans="2:20" x14ac:dyDescent="0.3">
      <c r="B202" s="19">
        <v>199</v>
      </c>
      <c r="C202" s="179">
        <v>0</v>
      </c>
      <c r="D202" s="179">
        <v>0</v>
      </c>
      <c r="E202" s="179">
        <v>41107.604514030565</v>
      </c>
      <c r="F202" s="179">
        <v>0</v>
      </c>
      <c r="G202" s="179">
        <v>0</v>
      </c>
      <c r="H202" s="179">
        <v>393429.41605583928</v>
      </c>
      <c r="I202" s="179">
        <v>0</v>
      </c>
      <c r="J202" s="179">
        <v>0</v>
      </c>
      <c r="K202" s="179">
        <v>0</v>
      </c>
      <c r="L202" s="179">
        <v>0</v>
      </c>
      <c r="M202" s="179">
        <v>33193.423911512844</v>
      </c>
      <c r="N202" s="179">
        <v>0</v>
      </c>
      <c r="O202" s="179">
        <v>0</v>
      </c>
      <c r="P202" s="179">
        <v>0</v>
      </c>
      <c r="Q202" s="179">
        <v>0</v>
      </c>
      <c r="R202" s="180">
        <v>0</v>
      </c>
      <c r="S202" s="180">
        <v>0</v>
      </c>
      <c r="T202" s="180">
        <v>0</v>
      </c>
    </row>
    <row r="203" spans="2:20" x14ac:dyDescent="0.3">
      <c r="B203" s="19">
        <v>200</v>
      </c>
      <c r="C203" s="179">
        <v>0</v>
      </c>
      <c r="D203" s="179">
        <v>0</v>
      </c>
      <c r="E203" s="179">
        <v>100032.82217721577</v>
      </c>
      <c r="F203" s="179">
        <v>0</v>
      </c>
      <c r="G203" s="179">
        <v>0</v>
      </c>
      <c r="H203" s="179">
        <v>651755.429496072</v>
      </c>
      <c r="I203" s="179">
        <v>0</v>
      </c>
      <c r="J203" s="179">
        <v>0</v>
      </c>
      <c r="K203" s="179">
        <v>81783.946713323734</v>
      </c>
      <c r="L203" s="179">
        <v>1</v>
      </c>
      <c r="M203" s="179">
        <v>21709.219899548334</v>
      </c>
      <c r="N203" s="179">
        <v>0</v>
      </c>
      <c r="O203" s="179">
        <v>0</v>
      </c>
      <c r="P203" s="179">
        <v>0</v>
      </c>
      <c r="Q203" s="179">
        <v>0</v>
      </c>
      <c r="R203" s="180">
        <v>0</v>
      </c>
      <c r="S203" s="180">
        <v>81783.946713323734</v>
      </c>
      <c r="T203" s="180">
        <v>0</v>
      </c>
    </row>
    <row r="204" spans="2:20" x14ac:dyDescent="0.3">
      <c r="B204" s="19">
        <v>201</v>
      </c>
      <c r="C204" s="179">
        <v>0</v>
      </c>
      <c r="D204" s="179">
        <v>0</v>
      </c>
      <c r="E204" s="179">
        <v>90469.005307405765</v>
      </c>
      <c r="F204" s="179">
        <v>1</v>
      </c>
      <c r="G204" s="179">
        <v>19564.99905374883</v>
      </c>
      <c r="H204" s="179">
        <v>170380.22310304886</v>
      </c>
      <c r="I204" s="179">
        <v>0</v>
      </c>
      <c r="J204" s="179">
        <v>0</v>
      </c>
      <c r="K204" s="179">
        <v>0</v>
      </c>
      <c r="L204" s="179">
        <v>0</v>
      </c>
      <c r="M204" s="179">
        <v>433911.01604526286</v>
      </c>
      <c r="N204" s="179">
        <v>0</v>
      </c>
      <c r="O204" s="179">
        <v>0</v>
      </c>
      <c r="P204" s="179">
        <v>0</v>
      </c>
      <c r="Q204" s="179">
        <v>0</v>
      </c>
      <c r="R204" s="180">
        <v>0</v>
      </c>
      <c r="S204" s="180">
        <v>0</v>
      </c>
      <c r="T204" s="180">
        <v>0</v>
      </c>
    </row>
    <row r="205" spans="2:20" x14ac:dyDescent="0.3">
      <c r="B205" s="19">
        <v>202</v>
      </c>
      <c r="C205" s="179">
        <v>0</v>
      </c>
      <c r="D205" s="179">
        <v>0</v>
      </c>
      <c r="E205" s="179">
        <v>171567.82175139542</v>
      </c>
      <c r="F205" s="179">
        <v>0</v>
      </c>
      <c r="G205" s="179">
        <v>0</v>
      </c>
      <c r="H205" s="179">
        <v>1227.0555238813927</v>
      </c>
      <c r="I205" s="179">
        <v>0</v>
      </c>
      <c r="J205" s="179">
        <v>0</v>
      </c>
      <c r="K205" s="179">
        <v>0</v>
      </c>
      <c r="L205" s="179">
        <v>0</v>
      </c>
      <c r="M205" s="179">
        <v>2934.6261064193664</v>
      </c>
      <c r="N205" s="179">
        <v>0</v>
      </c>
      <c r="O205" s="179">
        <v>0</v>
      </c>
      <c r="P205" s="179">
        <v>0</v>
      </c>
      <c r="Q205" s="179">
        <v>0</v>
      </c>
      <c r="R205" s="180">
        <v>0</v>
      </c>
      <c r="S205" s="180">
        <v>0</v>
      </c>
      <c r="T205" s="180">
        <v>0</v>
      </c>
    </row>
    <row r="206" spans="2:20" x14ac:dyDescent="0.3">
      <c r="B206" s="19">
        <v>203</v>
      </c>
      <c r="C206" s="179">
        <v>0</v>
      </c>
      <c r="D206" s="179">
        <v>0</v>
      </c>
      <c r="E206" s="179">
        <v>85443.285596047906</v>
      </c>
      <c r="F206" s="179">
        <v>0</v>
      </c>
      <c r="G206" s="179">
        <v>0</v>
      </c>
      <c r="H206" s="179">
        <v>35903.728292690859</v>
      </c>
      <c r="I206" s="179">
        <v>0</v>
      </c>
      <c r="J206" s="179">
        <v>0</v>
      </c>
      <c r="K206" s="179">
        <v>0</v>
      </c>
      <c r="L206" s="179">
        <v>0</v>
      </c>
      <c r="M206" s="179">
        <v>99598.926923555351</v>
      </c>
      <c r="N206" s="179">
        <v>0</v>
      </c>
      <c r="O206" s="179">
        <v>0</v>
      </c>
      <c r="P206" s="179">
        <v>0</v>
      </c>
      <c r="Q206" s="179">
        <v>0</v>
      </c>
      <c r="R206" s="180">
        <v>0</v>
      </c>
      <c r="S206" s="180">
        <v>0</v>
      </c>
      <c r="T206" s="180">
        <v>0</v>
      </c>
    </row>
    <row r="207" spans="2:20" x14ac:dyDescent="0.3">
      <c r="B207" s="19">
        <v>204</v>
      </c>
      <c r="C207" s="179">
        <v>0</v>
      </c>
      <c r="D207" s="179">
        <v>0</v>
      </c>
      <c r="E207" s="179">
        <v>67284.865058541953</v>
      </c>
      <c r="F207" s="179">
        <v>0</v>
      </c>
      <c r="G207" s="179">
        <v>0</v>
      </c>
      <c r="H207" s="179">
        <v>80471.978845103076</v>
      </c>
      <c r="I207" s="179">
        <v>0</v>
      </c>
      <c r="J207" s="179">
        <v>0</v>
      </c>
      <c r="K207" s="179">
        <v>0</v>
      </c>
      <c r="L207" s="179">
        <v>0</v>
      </c>
      <c r="M207" s="179">
        <v>438528.91632684885</v>
      </c>
      <c r="N207" s="179">
        <v>0</v>
      </c>
      <c r="O207" s="179">
        <v>0</v>
      </c>
      <c r="P207" s="179">
        <v>0</v>
      </c>
      <c r="Q207" s="179">
        <v>0</v>
      </c>
      <c r="R207" s="180">
        <v>0</v>
      </c>
      <c r="S207" s="180">
        <v>0</v>
      </c>
      <c r="T207" s="180">
        <v>0</v>
      </c>
    </row>
    <row r="208" spans="2:20" x14ac:dyDescent="0.3">
      <c r="B208" s="19">
        <v>205</v>
      </c>
      <c r="C208" s="179">
        <v>0</v>
      </c>
      <c r="D208" s="179">
        <v>0</v>
      </c>
      <c r="E208" s="179">
        <v>181268.54122727655</v>
      </c>
      <c r="F208" s="179">
        <v>0</v>
      </c>
      <c r="G208" s="179">
        <v>0</v>
      </c>
      <c r="H208" s="179">
        <v>45139.83117091834</v>
      </c>
      <c r="I208" s="179">
        <v>0</v>
      </c>
      <c r="J208" s="179">
        <v>0</v>
      </c>
      <c r="K208" s="179">
        <v>0</v>
      </c>
      <c r="L208" s="179">
        <v>0</v>
      </c>
      <c r="M208" s="179">
        <v>237581.83342573032</v>
      </c>
      <c r="N208" s="179">
        <v>0</v>
      </c>
      <c r="O208" s="179">
        <v>0</v>
      </c>
      <c r="P208" s="179">
        <v>0</v>
      </c>
      <c r="Q208" s="179">
        <v>0</v>
      </c>
      <c r="R208" s="180">
        <v>0</v>
      </c>
      <c r="S208" s="180">
        <v>0</v>
      </c>
      <c r="T208" s="180">
        <v>0</v>
      </c>
    </row>
    <row r="209" spans="2:20" x14ac:dyDescent="0.3">
      <c r="B209" s="19">
        <v>206</v>
      </c>
      <c r="C209" s="179">
        <v>0</v>
      </c>
      <c r="D209" s="179">
        <v>0</v>
      </c>
      <c r="E209" s="179">
        <v>5034.5793043734984</v>
      </c>
      <c r="F209" s="179">
        <v>0</v>
      </c>
      <c r="G209" s="179">
        <v>0</v>
      </c>
      <c r="H209" s="179">
        <v>33746.334120656014</v>
      </c>
      <c r="I209" s="179">
        <v>0</v>
      </c>
      <c r="J209" s="179">
        <v>0</v>
      </c>
      <c r="K209" s="179">
        <v>0</v>
      </c>
      <c r="L209" s="179">
        <v>0</v>
      </c>
      <c r="M209" s="179">
        <v>5669.9923516140288</v>
      </c>
      <c r="N209" s="179">
        <v>0</v>
      </c>
      <c r="O209" s="179">
        <v>0</v>
      </c>
      <c r="P209" s="179">
        <v>0</v>
      </c>
      <c r="Q209" s="179">
        <v>0</v>
      </c>
      <c r="R209" s="180">
        <v>0</v>
      </c>
      <c r="S209" s="180">
        <v>0</v>
      </c>
      <c r="T209" s="180">
        <v>0</v>
      </c>
    </row>
    <row r="210" spans="2:20" x14ac:dyDescent="0.3">
      <c r="B210" s="19">
        <v>207</v>
      </c>
      <c r="C210" s="179">
        <v>0</v>
      </c>
      <c r="D210" s="179">
        <v>0</v>
      </c>
      <c r="E210" s="179">
        <v>77322.980313303517</v>
      </c>
      <c r="F210" s="179">
        <v>0</v>
      </c>
      <c r="G210" s="179">
        <v>0</v>
      </c>
      <c r="H210" s="179">
        <v>91583.210404872909</v>
      </c>
      <c r="I210" s="179">
        <v>0</v>
      </c>
      <c r="J210" s="179">
        <v>0</v>
      </c>
      <c r="K210" s="179">
        <v>0</v>
      </c>
      <c r="L210" s="179">
        <v>0</v>
      </c>
      <c r="M210" s="179">
        <v>28876.054485929773</v>
      </c>
      <c r="N210" s="179">
        <v>0</v>
      </c>
      <c r="O210" s="179">
        <v>0</v>
      </c>
      <c r="P210" s="179">
        <v>0</v>
      </c>
      <c r="Q210" s="179">
        <v>0</v>
      </c>
      <c r="R210" s="180">
        <v>0</v>
      </c>
      <c r="S210" s="180">
        <v>0</v>
      </c>
      <c r="T210" s="180">
        <v>0</v>
      </c>
    </row>
    <row r="211" spans="2:20" x14ac:dyDescent="0.3">
      <c r="B211" s="19">
        <v>208</v>
      </c>
      <c r="C211" s="179">
        <v>0</v>
      </c>
      <c r="D211" s="179">
        <v>0</v>
      </c>
      <c r="E211" s="179">
        <v>3454.0361122044633</v>
      </c>
      <c r="F211" s="179">
        <v>0</v>
      </c>
      <c r="G211" s="179">
        <v>0</v>
      </c>
      <c r="H211" s="179">
        <v>374610.64719528181</v>
      </c>
      <c r="I211" s="179">
        <v>0</v>
      </c>
      <c r="J211" s="179">
        <v>0</v>
      </c>
      <c r="K211" s="179">
        <v>0</v>
      </c>
      <c r="L211" s="179">
        <v>0</v>
      </c>
      <c r="M211" s="179">
        <v>8229.2714469638304</v>
      </c>
      <c r="N211" s="179">
        <v>0</v>
      </c>
      <c r="O211" s="179">
        <v>0</v>
      </c>
      <c r="P211" s="179">
        <v>0</v>
      </c>
      <c r="Q211" s="179">
        <v>0</v>
      </c>
      <c r="R211" s="180">
        <v>0</v>
      </c>
      <c r="S211" s="180">
        <v>0</v>
      </c>
      <c r="T211" s="180">
        <v>0</v>
      </c>
    </row>
    <row r="212" spans="2:20" x14ac:dyDescent="0.3">
      <c r="B212" s="19">
        <v>209</v>
      </c>
      <c r="C212" s="179">
        <v>0</v>
      </c>
      <c r="D212" s="179">
        <v>0</v>
      </c>
      <c r="E212" s="179">
        <v>42523.426294301091</v>
      </c>
      <c r="F212" s="179">
        <v>0</v>
      </c>
      <c r="G212" s="179">
        <v>0</v>
      </c>
      <c r="H212" s="179">
        <v>77715.49879418475</v>
      </c>
      <c r="I212" s="179">
        <v>0</v>
      </c>
      <c r="J212" s="179">
        <v>0</v>
      </c>
      <c r="K212" s="179">
        <v>0</v>
      </c>
      <c r="L212" s="179">
        <v>0</v>
      </c>
      <c r="M212" s="179">
        <v>47081.608138993259</v>
      </c>
      <c r="N212" s="179">
        <v>0</v>
      </c>
      <c r="O212" s="179">
        <v>0</v>
      </c>
      <c r="P212" s="179">
        <v>0</v>
      </c>
      <c r="Q212" s="179">
        <v>0</v>
      </c>
      <c r="R212" s="180">
        <v>0</v>
      </c>
      <c r="S212" s="180">
        <v>0</v>
      </c>
      <c r="T212" s="180">
        <v>0</v>
      </c>
    </row>
    <row r="213" spans="2:20" x14ac:dyDescent="0.3">
      <c r="B213" s="19">
        <v>210</v>
      </c>
      <c r="C213" s="179">
        <v>0</v>
      </c>
      <c r="D213" s="179">
        <v>0</v>
      </c>
      <c r="E213" s="179">
        <v>155644.15433026705</v>
      </c>
      <c r="F213" s="179">
        <v>0</v>
      </c>
      <c r="G213" s="179">
        <v>0</v>
      </c>
      <c r="H213" s="179">
        <v>88802.18118203686</v>
      </c>
      <c r="I213" s="179">
        <v>0</v>
      </c>
      <c r="J213" s="179">
        <v>0</v>
      </c>
      <c r="K213" s="179">
        <v>0</v>
      </c>
      <c r="L213" s="179">
        <v>0</v>
      </c>
      <c r="M213" s="179">
        <v>184700.56323224786</v>
      </c>
      <c r="N213" s="179">
        <v>0</v>
      </c>
      <c r="O213" s="179">
        <v>0</v>
      </c>
      <c r="P213" s="179">
        <v>0</v>
      </c>
      <c r="Q213" s="179">
        <v>0</v>
      </c>
      <c r="R213" s="180">
        <v>0</v>
      </c>
      <c r="S213" s="180">
        <v>0</v>
      </c>
      <c r="T213" s="180">
        <v>0</v>
      </c>
    </row>
    <row r="214" spans="2:20" x14ac:dyDescent="0.3">
      <c r="B214" s="19">
        <v>211</v>
      </c>
      <c r="C214" s="179">
        <v>0</v>
      </c>
      <c r="D214" s="179">
        <v>0</v>
      </c>
      <c r="E214" s="179">
        <v>36133.277564960874</v>
      </c>
      <c r="F214" s="179">
        <v>0</v>
      </c>
      <c r="G214" s="179">
        <v>0</v>
      </c>
      <c r="H214" s="179">
        <v>17026.986234308039</v>
      </c>
      <c r="I214" s="179">
        <v>0</v>
      </c>
      <c r="J214" s="179">
        <v>0</v>
      </c>
      <c r="K214" s="179">
        <v>0</v>
      </c>
      <c r="L214" s="179">
        <v>0</v>
      </c>
      <c r="M214" s="179">
        <v>76978.674927926069</v>
      </c>
      <c r="N214" s="179">
        <v>0</v>
      </c>
      <c r="O214" s="179">
        <v>0</v>
      </c>
      <c r="P214" s="179">
        <v>0</v>
      </c>
      <c r="Q214" s="179">
        <v>0</v>
      </c>
      <c r="R214" s="180">
        <v>0</v>
      </c>
      <c r="S214" s="180">
        <v>0</v>
      </c>
      <c r="T214" s="180">
        <v>0</v>
      </c>
    </row>
    <row r="215" spans="2:20" x14ac:dyDescent="0.3">
      <c r="B215" s="19">
        <v>212</v>
      </c>
      <c r="C215" s="179">
        <v>1</v>
      </c>
      <c r="D215" s="179">
        <v>442596.37008224952</v>
      </c>
      <c r="E215" s="179">
        <v>460240.47576016549</v>
      </c>
      <c r="F215" s="179">
        <v>0</v>
      </c>
      <c r="G215" s="179">
        <v>0</v>
      </c>
      <c r="H215" s="179">
        <v>111667.22382412525</v>
      </c>
      <c r="I215" s="179">
        <v>0</v>
      </c>
      <c r="J215" s="179">
        <v>0</v>
      </c>
      <c r="K215" s="179">
        <v>0</v>
      </c>
      <c r="L215" s="179">
        <v>0</v>
      </c>
      <c r="M215" s="179">
        <v>56746.619794118466</v>
      </c>
      <c r="N215" s="179">
        <v>0</v>
      </c>
      <c r="O215" s="179">
        <v>0</v>
      </c>
      <c r="P215" s="179">
        <v>0</v>
      </c>
      <c r="Q215" s="179">
        <v>0</v>
      </c>
      <c r="R215" s="180">
        <v>0</v>
      </c>
      <c r="S215" s="180">
        <v>0</v>
      </c>
      <c r="T215" s="180">
        <v>442596.37008224952</v>
      </c>
    </row>
    <row r="216" spans="2:20" x14ac:dyDescent="0.3">
      <c r="B216" s="19">
        <v>213</v>
      </c>
      <c r="C216" s="179">
        <v>0</v>
      </c>
      <c r="D216" s="179">
        <v>0</v>
      </c>
      <c r="E216" s="179">
        <v>210908.61250046536</v>
      </c>
      <c r="F216" s="179">
        <v>0</v>
      </c>
      <c r="G216" s="179">
        <v>0</v>
      </c>
      <c r="H216" s="179">
        <v>66192.669872353144</v>
      </c>
      <c r="I216" s="179">
        <v>0</v>
      </c>
      <c r="J216" s="179">
        <v>0</v>
      </c>
      <c r="K216" s="179">
        <v>0</v>
      </c>
      <c r="L216" s="179">
        <v>0</v>
      </c>
      <c r="M216" s="179">
        <v>99411.341595620572</v>
      </c>
      <c r="N216" s="179">
        <v>0</v>
      </c>
      <c r="O216" s="179">
        <v>0</v>
      </c>
      <c r="P216" s="179">
        <v>0</v>
      </c>
      <c r="Q216" s="179">
        <v>0</v>
      </c>
      <c r="R216" s="180">
        <v>0</v>
      </c>
      <c r="S216" s="180">
        <v>0</v>
      </c>
      <c r="T216" s="180">
        <v>0</v>
      </c>
    </row>
    <row r="217" spans="2:20" x14ac:dyDescent="0.3">
      <c r="B217" s="19">
        <v>214</v>
      </c>
      <c r="C217" s="179">
        <v>0</v>
      </c>
      <c r="D217" s="179">
        <v>0</v>
      </c>
      <c r="E217" s="179">
        <v>579733.75628242199</v>
      </c>
      <c r="F217" s="179">
        <v>0</v>
      </c>
      <c r="G217" s="179">
        <v>0</v>
      </c>
      <c r="H217" s="179">
        <v>802198.43924842076</v>
      </c>
      <c r="I217" s="179">
        <v>0</v>
      </c>
      <c r="J217" s="179">
        <v>0</v>
      </c>
      <c r="K217" s="179">
        <v>0</v>
      </c>
      <c r="L217" s="179">
        <v>0</v>
      </c>
      <c r="M217" s="179">
        <v>17952.061572164115</v>
      </c>
      <c r="N217" s="179">
        <v>0</v>
      </c>
      <c r="O217" s="179">
        <v>0</v>
      </c>
      <c r="P217" s="179">
        <v>0</v>
      </c>
      <c r="Q217" s="179">
        <v>0</v>
      </c>
      <c r="R217" s="180">
        <v>0</v>
      </c>
      <c r="S217" s="180">
        <v>0</v>
      </c>
      <c r="T217" s="180">
        <v>0</v>
      </c>
    </row>
    <row r="218" spans="2:20" x14ac:dyDescent="0.3">
      <c r="B218" s="19">
        <v>215</v>
      </c>
      <c r="C218" s="179">
        <v>1</v>
      </c>
      <c r="D218" s="179">
        <v>368049.0758581197</v>
      </c>
      <c r="E218" s="179">
        <v>311006.29357893992</v>
      </c>
      <c r="F218" s="179">
        <v>0</v>
      </c>
      <c r="G218" s="179">
        <v>0</v>
      </c>
      <c r="H218" s="179">
        <v>39955.416630746317</v>
      </c>
      <c r="I218" s="179">
        <v>0</v>
      </c>
      <c r="J218" s="179">
        <v>0</v>
      </c>
      <c r="K218" s="179">
        <v>0</v>
      </c>
      <c r="L218" s="179">
        <v>0</v>
      </c>
      <c r="M218" s="179">
        <v>5974.6214038626977</v>
      </c>
      <c r="N218" s="179">
        <v>0</v>
      </c>
      <c r="O218" s="179">
        <v>0</v>
      </c>
      <c r="P218" s="179">
        <v>0</v>
      </c>
      <c r="Q218" s="179">
        <v>0</v>
      </c>
      <c r="R218" s="180">
        <v>0</v>
      </c>
      <c r="S218" s="180">
        <v>0</v>
      </c>
      <c r="T218" s="180">
        <v>368049.0758581197</v>
      </c>
    </row>
    <row r="219" spans="2:20" x14ac:dyDescent="0.3">
      <c r="B219" s="19">
        <v>216</v>
      </c>
      <c r="C219" s="179">
        <v>0</v>
      </c>
      <c r="D219" s="179">
        <v>0</v>
      </c>
      <c r="E219" s="179">
        <v>2100768.5538248122</v>
      </c>
      <c r="F219" s="179">
        <v>0</v>
      </c>
      <c r="G219" s="179">
        <v>0</v>
      </c>
      <c r="H219" s="179">
        <v>608080.44335597532</v>
      </c>
      <c r="I219" s="179">
        <v>0</v>
      </c>
      <c r="J219" s="179">
        <v>0</v>
      </c>
      <c r="K219" s="179">
        <v>0</v>
      </c>
      <c r="L219" s="179">
        <v>0</v>
      </c>
      <c r="M219" s="179">
        <v>223692.24295026524</v>
      </c>
      <c r="N219" s="179">
        <v>0</v>
      </c>
      <c r="O219" s="179">
        <v>0</v>
      </c>
      <c r="P219" s="179">
        <v>0</v>
      </c>
      <c r="Q219" s="179">
        <v>0</v>
      </c>
      <c r="R219" s="180">
        <v>0</v>
      </c>
      <c r="S219" s="180">
        <v>0</v>
      </c>
      <c r="T219" s="180">
        <v>0</v>
      </c>
    </row>
    <row r="220" spans="2:20" x14ac:dyDescent="0.3">
      <c r="B220" s="19">
        <v>217</v>
      </c>
      <c r="C220" s="179">
        <v>0</v>
      </c>
      <c r="D220" s="179">
        <v>0</v>
      </c>
      <c r="E220" s="179">
        <v>3748416.6753172306</v>
      </c>
      <c r="F220" s="179">
        <v>0</v>
      </c>
      <c r="G220" s="179">
        <v>0</v>
      </c>
      <c r="H220" s="179">
        <v>36766.046821414304</v>
      </c>
      <c r="I220" s="179">
        <v>0</v>
      </c>
      <c r="J220" s="179">
        <v>0</v>
      </c>
      <c r="K220" s="179">
        <v>0</v>
      </c>
      <c r="L220" s="179">
        <v>0</v>
      </c>
      <c r="M220" s="179">
        <v>12579.480724642333</v>
      </c>
      <c r="N220" s="179">
        <v>0</v>
      </c>
      <c r="O220" s="179">
        <v>0</v>
      </c>
      <c r="P220" s="179">
        <v>0</v>
      </c>
      <c r="Q220" s="179">
        <v>0</v>
      </c>
      <c r="R220" s="180">
        <v>0</v>
      </c>
      <c r="S220" s="180">
        <v>0</v>
      </c>
      <c r="T220" s="180">
        <v>0</v>
      </c>
    </row>
    <row r="221" spans="2:20" x14ac:dyDescent="0.3">
      <c r="B221" s="19">
        <v>218</v>
      </c>
      <c r="C221" s="179">
        <v>0</v>
      </c>
      <c r="D221" s="179">
        <v>0</v>
      </c>
      <c r="E221" s="179">
        <v>95847.893823676815</v>
      </c>
      <c r="F221" s="179">
        <v>0</v>
      </c>
      <c r="G221" s="179">
        <v>0</v>
      </c>
      <c r="H221" s="179">
        <v>27840.945291749642</v>
      </c>
      <c r="I221" s="179">
        <v>0</v>
      </c>
      <c r="J221" s="179">
        <v>0</v>
      </c>
      <c r="K221" s="179">
        <v>0</v>
      </c>
      <c r="L221" s="179">
        <v>0</v>
      </c>
      <c r="M221" s="179">
        <v>164562.99735186889</v>
      </c>
      <c r="N221" s="179">
        <v>0</v>
      </c>
      <c r="O221" s="179">
        <v>0</v>
      </c>
      <c r="P221" s="179">
        <v>0</v>
      </c>
      <c r="Q221" s="179">
        <v>0</v>
      </c>
      <c r="R221" s="180">
        <v>0</v>
      </c>
      <c r="S221" s="180">
        <v>0</v>
      </c>
      <c r="T221" s="180">
        <v>0</v>
      </c>
    </row>
    <row r="222" spans="2:20" x14ac:dyDescent="0.3">
      <c r="B222" s="19">
        <v>219</v>
      </c>
      <c r="C222" s="179">
        <v>0</v>
      </c>
      <c r="D222" s="179">
        <v>0</v>
      </c>
      <c r="E222" s="179">
        <v>433405.42164141848</v>
      </c>
      <c r="F222" s="179">
        <v>0</v>
      </c>
      <c r="G222" s="179">
        <v>0</v>
      </c>
      <c r="H222" s="179">
        <v>304877.01692557166</v>
      </c>
      <c r="I222" s="179">
        <v>0</v>
      </c>
      <c r="J222" s="179">
        <v>0</v>
      </c>
      <c r="K222" s="179">
        <v>0</v>
      </c>
      <c r="L222" s="179">
        <v>0</v>
      </c>
      <c r="M222" s="179">
        <v>43096.662765332287</v>
      </c>
      <c r="N222" s="179">
        <v>0</v>
      </c>
      <c r="O222" s="179">
        <v>0</v>
      </c>
      <c r="P222" s="179">
        <v>0</v>
      </c>
      <c r="Q222" s="179">
        <v>0</v>
      </c>
      <c r="R222" s="180">
        <v>0</v>
      </c>
      <c r="S222" s="180">
        <v>0</v>
      </c>
      <c r="T222" s="180">
        <v>0</v>
      </c>
    </row>
    <row r="223" spans="2:20" x14ac:dyDescent="0.3">
      <c r="B223" s="19">
        <v>220</v>
      </c>
      <c r="C223" s="179">
        <v>1</v>
      </c>
      <c r="D223" s="179">
        <v>71056.836238798001</v>
      </c>
      <c r="E223" s="179">
        <v>36033.025951278316</v>
      </c>
      <c r="F223" s="179">
        <v>0</v>
      </c>
      <c r="G223" s="179">
        <v>0</v>
      </c>
      <c r="H223" s="179">
        <v>113582.94709415041</v>
      </c>
      <c r="I223" s="179">
        <v>0</v>
      </c>
      <c r="J223" s="179">
        <v>0</v>
      </c>
      <c r="K223" s="179">
        <v>0</v>
      </c>
      <c r="L223" s="179">
        <v>0</v>
      </c>
      <c r="M223" s="179">
        <v>33496.778515832855</v>
      </c>
      <c r="N223" s="179">
        <v>0</v>
      </c>
      <c r="O223" s="179">
        <v>0</v>
      </c>
      <c r="P223" s="179">
        <v>0</v>
      </c>
      <c r="Q223" s="179">
        <v>0</v>
      </c>
      <c r="R223" s="180">
        <v>0</v>
      </c>
      <c r="S223" s="180">
        <v>0</v>
      </c>
      <c r="T223" s="180">
        <v>71056.836238798001</v>
      </c>
    </row>
    <row r="224" spans="2:20" x14ac:dyDescent="0.3">
      <c r="B224" s="19">
        <v>221</v>
      </c>
      <c r="C224" s="179">
        <v>0</v>
      </c>
      <c r="D224" s="179">
        <v>0</v>
      </c>
      <c r="E224" s="179">
        <v>1689085.3417307937</v>
      </c>
      <c r="F224" s="179">
        <v>0</v>
      </c>
      <c r="G224" s="179">
        <v>0</v>
      </c>
      <c r="H224" s="179">
        <v>43279.339593803335</v>
      </c>
      <c r="I224" s="179">
        <v>0</v>
      </c>
      <c r="J224" s="179">
        <v>0</v>
      </c>
      <c r="K224" s="179">
        <v>0</v>
      </c>
      <c r="L224" s="179">
        <v>0</v>
      </c>
      <c r="M224" s="179">
        <v>1051.7387365738296</v>
      </c>
      <c r="N224" s="179">
        <v>0</v>
      </c>
      <c r="O224" s="179">
        <v>0</v>
      </c>
      <c r="P224" s="179">
        <v>0</v>
      </c>
      <c r="Q224" s="179">
        <v>0</v>
      </c>
      <c r="R224" s="180">
        <v>0</v>
      </c>
      <c r="S224" s="180">
        <v>0</v>
      </c>
      <c r="T224" s="180">
        <v>0</v>
      </c>
    </row>
    <row r="225" spans="2:20" x14ac:dyDescent="0.3">
      <c r="B225" s="19">
        <v>222</v>
      </c>
      <c r="C225" s="179">
        <v>0</v>
      </c>
      <c r="D225" s="179">
        <v>0</v>
      </c>
      <c r="E225" s="179">
        <v>51956.645478786493</v>
      </c>
      <c r="F225" s="179">
        <v>0</v>
      </c>
      <c r="G225" s="179">
        <v>0</v>
      </c>
      <c r="H225" s="179">
        <v>708872.22961654153</v>
      </c>
      <c r="I225" s="179">
        <v>0</v>
      </c>
      <c r="J225" s="179">
        <v>0</v>
      </c>
      <c r="K225" s="179">
        <v>0</v>
      </c>
      <c r="L225" s="179">
        <v>0</v>
      </c>
      <c r="M225" s="179">
        <v>2342.6751601603578</v>
      </c>
      <c r="N225" s="179">
        <v>0</v>
      </c>
      <c r="O225" s="179">
        <v>0</v>
      </c>
      <c r="P225" s="179">
        <v>0</v>
      </c>
      <c r="Q225" s="179">
        <v>0</v>
      </c>
      <c r="R225" s="180">
        <v>0</v>
      </c>
      <c r="S225" s="180">
        <v>0</v>
      </c>
      <c r="T225" s="180">
        <v>0</v>
      </c>
    </row>
    <row r="226" spans="2:20" x14ac:dyDescent="0.3">
      <c r="B226" s="19">
        <v>223</v>
      </c>
      <c r="C226" s="179">
        <v>0</v>
      </c>
      <c r="D226" s="179">
        <v>0</v>
      </c>
      <c r="E226" s="179">
        <v>51685.522818406775</v>
      </c>
      <c r="F226" s="179">
        <v>0</v>
      </c>
      <c r="G226" s="179">
        <v>0</v>
      </c>
      <c r="H226" s="179">
        <v>740027.64917368989</v>
      </c>
      <c r="I226" s="179">
        <v>0</v>
      </c>
      <c r="J226" s="179">
        <v>0</v>
      </c>
      <c r="K226" s="179">
        <v>0</v>
      </c>
      <c r="L226" s="179">
        <v>0</v>
      </c>
      <c r="M226" s="179">
        <v>451053.18720945058</v>
      </c>
      <c r="N226" s="179">
        <v>0</v>
      </c>
      <c r="O226" s="179">
        <v>0</v>
      </c>
      <c r="P226" s="179">
        <v>0</v>
      </c>
      <c r="Q226" s="179">
        <v>0</v>
      </c>
      <c r="R226" s="180">
        <v>0</v>
      </c>
      <c r="S226" s="180">
        <v>0</v>
      </c>
      <c r="T226" s="180">
        <v>0</v>
      </c>
    </row>
    <row r="227" spans="2:20" x14ac:dyDescent="0.3">
      <c r="B227" s="19">
        <v>224</v>
      </c>
      <c r="C227" s="179">
        <v>0</v>
      </c>
      <c r="D227" s="179">
        <v>0</v>
      </c>
      <c r="E227" s="179">
        <v>48407.867672321678</v>
      </c>
      <c r="F227" s="179">
        <v>0</v>
      </c>
      <c r="G227" s="179">
        <v>0</v>
      </c>
      <c r="H227" s="179">
        <v>340770.75053319603</v>
      </c>
      <c r="I227" s="179">
        <v>0</v>
      </c>
      <c r="J227" s="179">
        <v>0</v>
      </c>
      <c r="K227" s="179">
        <v>0</v>
      </c>
      <c r="L227" s="179">
        <v>0</v>
      </c>
      <c r="M227" s="179">
        <v>146835.31825002268</v>
      </c>
      <c r="N227" s="179">
        <v>0</v>
      </c>
      <c r="O227" s="179">
        <v>0</v>
      </c>
      <c r="P227" s="179">
        <v>0</v>
      </c>
      <c r="Q227" s="179">
        <v>0</v>
      </c>
      <c r="R227" s="180">
        <v>0</v>
      </c>
      <c r="S227" s="180">
        <v>0</v>
      </c>
      <c r="T227" s="180">
        <v>0</v>
      </c>
    </row>
    <row r="228" spans="2:20" x14ac:dyDescent="0.3">
      <c r="B228" s="19">
        <v>225</v>
      </c>
      <c r="C228" s="179">
        <v>0</v>
      </c>
      <c r="D228" s="179">
        <v>0</v>
      </c>
      <c r="E228" s="179">
        <v>83458.259246413421</v>
      </c>
      <c r="F228" s="179">
        <v>0</v>
      </c>
      <c r="G228" s="179">
        <v>0</v>
      </c>
      <c r="H228" s="179">
        <v>240853.15824819863</v>
      </c>
      <c r="I228" s="179">
        <v>0</v>
      </c>
      <c r="J228" s="179">
        <v>0</v>
      </c>
      <c r="K228" s="179">
        <v>0</v>
      </c>
      <c r="L228" s="179">
        <v>0</v>
      </c>
      <c r="M228" s="179">
        <v>61500.430390522815</v>
      </c>
      <c r="N228" s="179">
        <v>0</v>
      </c>
      <c r="O228" s="179">
        <v>0</v>
      </c>
      <c r="P228" s="179">
        <v>0</v>
      </c>
      <c r="Q228" s="179">
        <v>0</v>
      </c>
      <c r="R228" s="180">
        <v>0</v>
      </c>
      <c r="S228" s="180">
        <v>0</v>
      </c>
      <c r="T228" s="180">
        <v>0</v>
      </c>
    </row>
    <row r="229" spans="2:20" x14ac:dyDescent="0.3">
      <c r="B229" s="19">
        <v>226</v>
      </c>
      <c r="C229" s="179">
        <v>0</v>
      </c>
      <c r="D229" s="179">
        <v>0</v>
      </c>
      <c r="E229" s="179">
        <v>66248.871977659801</v>
      </c>
      <c r="F229" s="179">
        <v>0</v>
      </c>
      <c r="G229" s="179">
        <v>0</v>
      </c>
      <c r="H229" s="179">
        <v>3482.8182822663962</v>
      </c>
      <c r="I229" s="179">
        <v>0</v>
      </c>
      <c r="J229" s="179">
        <v>0</v>
      </c>
      <c r="K229" s="179">
        <v>0</v>
      </c>
      <c r="L229" s="179">
        <v>0</v>
      </c>
      <c r="M229" s="179">
        <v>11910.963769115735</v>
      </c>
      <c r="N229" s="179">
        <v>0</v>
      </c>
      <c r="O229" s="179">
        <v>0</v>
      </c>
      <c r="P229" s="179">
        <v>0</v>
      </c>
      <c r="Q229" s="179">
        <v>0</v>
      </c>
      <c r="R229" s="180">
        <v>0</v>
      </c>
      <c r="S229" s="180">
        <v>0</v>
      </c>
      <c r="T229" s="180">
        <v>0</v>
      </c>
    </row>
    <row r="230" spans="2:20" x14ac:dyDescent="0.3">
      <c r="B230" s="19">
        <v>227</v>
      </c>
      <c r="C230" s="179">
        <v>0</v>
      </c>
      <c r="D230" s="179">
        <v>0</v>
      </c>
      <c r="E230" s="179">
        <v>20191.452703211111</v>
      </c>
      <c r="F230" s="179">
        <v>0</v>
      </c>
      <c r="G230" s="179">
        <v>0</v>
      </c>
      <c r="H230" s="179">
        <v>362351.8662826299</v>
      </c>
      <c r="I230" s="179">
        <v>0</v>
      </c>
      <c r="J230" s="179">
        <v>0</v>
      </c>
      <c r="K230" s="179">
        <v>0</v>
      </c>
      <c r="L230" s="179">
        <v>0</v>
      </c>
      <c r="M230" s="179">
        <v>24343.015941888869</v>
      </c>
      <c r="N230" s="179">
        <v>0</v>
      </c>
      <c r="O230" s="179">
        <v>0</v>
      </c>
      <c r="P230" s="179">
        <v>0</v>
      </c>
      <c r="Q230" s="179">
        <v>0</v>
      </c>
      <c r="R230" s="180">
        <v>0</v>
      </c>
      <c r="S230" s="180">
        <v>0</v>
      </c>
      <c r="T230" s="180">
        <v>0</v>
      </c>
    </row>
    <row r="231" spans="2:20" x14ac:dyDescent="0.3">
      <c r="B231" s="19">
        <v>228</v>
      </c>
      <c r="C231" s="179">
        <v>0</v>
      </c>
      <c r="D231" s="179">
        <v>0</v>
      </c>
      <c r="E231" s="179">
        <v>170828.59299568488</v>
      </c>
      <c r="F231" s="179">
        <v>0</v>
      </c>
      <c r="G231" s="179">
        <v>0</v>
      </c>
      <c r="H231" s="179">
        <v>8002.8687712704896</v>
      </c>
      <c r="I231" s="179">
        <v>0</v>
      </c>
      <c r="J231" s="179">
        <v>0</v>
      </c>
      <c r="K231" s="179">
        <v>0</v>
      </c>
      <c r="L231" s="179">
        <v>0</v>
      </c>
      <c r="M231" s="179">
        <v>256083.09699537151</v>
      </c>
      <c r="N231" s="179">
        <v>0</v>
      </c>
      <c r="O231" s="179">
        <v>0</v>
      </c>
      <c r="P231" s="179">
        <v>0</v>
      </c>
      <c r="Q231" s="179">
        <v>0</v>
      </c>
      <c r="R231" s="180">
        <v>0</v>
      </c>
      <c r="S231" s="180">
        <v>0</v>
      </c>
      <c r="T231" s="180">
        <v>0</v>
      </c>
    </row>
    <row r="232" spans="2:20" x14ac:dyDescent="0.3">
      <c r="B232" s="19">
        <v>229</v>
      </c>
      <c r="C232" s="179">
        <v>0</v>
      </c>
      <c r="D232" s="179">
        <v>0</v>
      </c>
      <c r="E232" s="179">
        <v>12602.237866806325</v>
      </c>
      <c r="F232" s="179">
        <v>0</v>
      </c>
      <c r="G232" s="179">
        <v>0</v>
      </c>
      <c r="H232" s="179">
        <v>183939.57943751325</v>
      </c>
      <c r="I232" s="179">
        <v>0</v>
      </c>
      <c r="J232" s="179">
        <v>0</v>
      </c>
      <c r="K232" s="179">
        <v>0</v>
      </c>
      <c r="L232" s="179">
        <v>0</v>
      </c>
      <c r="M232" s="179">
        <v>48050.631858683591</v>
      </c>
      <c r="N232" s="179">
        <v>0</v>
      </c>
      <c r="O232" s="179">
        <v>0</v>
      </c>
      <c r="P232" s="179">
        <v>0</v>
      </c>
      <c r="Q232" s="179">
        <v>0</v>
      </c>
      <c r="R232" s="180">
        <v>0</v>
      </c>
      <c r="S232" s="180">
        <v>0</v>
      </c>
      <c r="T232" s="180">
        <v>0</v>
      </c>
    </row>
    <row r="233" spans="2:20" x14ac:dyDescent="0.3">
      <c r="B233" s="19">
        <v>230</v>
      </c>
      <c r="C233" s="179">
        <v>0</v>
      </c>
      <c r="D233" s="179">
        <v>0</v>
      </c>
      <c r="E233" s="179">
        <v>14138.342764980574</v>
      </c>
      <c r="F233" s="179">
        <v>0</v>
      </c>
      <c r="G233" s="179">
        <v>0</v>
      </c>
      <c r="H233" s="179">
        <v>30347.389997613769</v>
      </c>
      <c r="I233" s="179">
        <v>0</v>
      </c>
      <c r="J233" s="179">
        <v>0</v>
      </c>
      <c r="K233" s="179">
        <v>0</v>
      </c>
      <c r="L233" s="179">
        <v>0</v>
      </c>
      <c r="M233" s="179">
        <v>136882.3274804398</v>
      </c>
      <c r="N233" s="179">
        <v>0</v>
      </c>
      <c r="O233" s="179">
        <v>0</v>
      </c>
      <c r="P233" s="179">
        <v>0</v>
      </c>
      <c r="Q233" s="179">
        <v>0</v>
      </c>
      <c r="R233" s="180">
        <v>0</v>
      </c>
      <c r="S233" s="180">
        <v>0</v>
      </c>
      <c r="T233" s="180">
        <v>0</v>
      </c>
    </row>
    <row r="234" spans="2:20" x14ac:dyDescent="0.3">
      <c r="B234" s="19">
        <v>231</v>
      </c>
      <c r="C234" s="179">
        <v>0</v>
      </c>
      <c r="D234" s="179">
        <v>0</v>
      </c>
      <c r="E234" s="179">
        <v>524229.72078727611</v>
      </c>
      <c r="F234" s="179">
        <v>0</v>
      </c>
      <c r="G234" s="179">
        <v>0</v>
      </c>
      <c r="H234" s="179">
        <v>44694.465757405291</v>
      </c>
      <c r="I234" s="179">
        <v>0</v>
      </c>
      <c r="J234" s="179">
        <v>0</v>
      </c>
      <c r="K234" s="179">
        <v>0</v>
      </c>
      <c r="L234" s="179">
        <v>0</v>
      </c>
      <c r="M234" s="179">
        <v>5362.4401298959519</v>
      </c>
      <c r="N234" s="179">
        <v>0</v>
      </c>
      <c r="O234" s="179">
        <v>0</v>
      </c>
      <c r="P234" s="179">
        <v>0</v>
      </c>
      <c r="Q234" s="179">
        <v>0</v>
      </c>
      <c r="R234" s="180">
        <v>0</v>
      </c>
      <c r="S234" s="180">
        <v>0</v>
      </c>
      <c r="T234" s="180">
        <v>0</v>
      </c>
    </row>
    <row r="235" spans="2:20" x14ac:dyDescent="0.3">
      <c r="B235" s="19">
        <v>232</v>
      </c>
      <c r="C235" s="179">
        <v>0</v>
      </c>
      <c r="D235" s="179">
        <v>0</v>
      </c>
      <c r="E235" s="179">
        <v>1073454.1971941125</v>
      </c>
      <c r="F235" s="179">
        <v>0</v>
      </c>
      <c r="G235" s="179">
        <v>0</v>
      </c>
      <c r="H235" s="179">
        <v>54629.227790431389</v>
      </c>
      <c r="I235" s="179">
        <v>0</v>
      </c>
      <c r="J235" s="179">
        <v>0</v>
      </c>
      <c r="K235" s="179">
        <v>0</v>
      </c>
      <c r="L235" s="179">
        <v>0</v>
      </c>
      <c r="M235" s="179">
        <v>69997.402952063319</v>
      </c>
      <c r="N235" s="179">
        <v>0</v>
      </c>
      <c r="O235" s="179">
        <v>0</v>
      </c>
      <c r="P235" s="179">
        <v>0</v>
      </c>
      <c r="Q235" s="179">
        <v>0</v>
      </c>
      <c r="R235" s="180">
        <v>0</v>
      </c>
      <c r="S235" s="180">
        <v>0</v>
      </c>
      <c r="T235" s="180">
        <v>0</v>
      </c>
    </row>
    <row r="236" spans="2:20" x14ac:dyDescent="0.3">
      <c r="B236" s="19">
        <v>233</v>
      </c>
      <c r="C236" s="179">
        <v>0</v>
      </c>
      <c r="D236" s="179">
        <v>0</v>
      </c>
      <c r="E236" s="179">
        <v>238302.33813971348</v>
      </c>
      <c r="F236" s="179">
        <v>0</v>
      </c>
      <c r="G236" s="179">
        <v>0</v>
      </c>
      <c r="H236" s="179">
        <v>15589.159765159196</v>
      </c>
      <c r="I236" s="179">
        <v>0</v>
      </c>
      <c r="J236" s="179">
        <v>0</v>
      </c>
      <c r="K236" s="179">
        <v>0</v>
      </c>
      <c r="L236" s="179">
        <v>0</v>
      </c>
      <c r="M236" s="179">
        <v>18173.464580772903</v>
      </c>
      <c r="N236" s="179">
        <v>0</v>
      </c>
      <c r="O236" s="179">
        <v>0</v>
      </c>
      <c r="P236" s="179">
        <v>0</v>
      </c>
      <c r="Q236" s="179">
        <v>0</v>
      </c>
      <c r="R236" s="180">
        <v>0</v>
      </c>
      <c r="S236" s="180">
        <v>0</v>
      </c>
      <c r="T236" s="180">
        <v>0</v>
      </c>
    </row>
    <row r="237" spans="2:20" x14ac:dyDescent="0.3">
      <c r="B237" s="19">
        <v>234</v>
      </c>
      <c r="C237" s="179">
        <v>0</v>
      </c>
      <c r="D237" s="179">
        <v>0</v>
      </c>
      <c r="E237" s="179">
        <v>247436.7705770059</v>
      </c>
      <c r="F237" s="179">
        <v>0</v>
      </c>
      <c r="G237" s="179">
        <v>0</v>
      </c>
      <c r="H237" s="179">
        <v>43680.008132168652</v>
      </c>
      <c r="I237" s="179">
        <v>0</v>
      </c>
      <c r="J237" s="179">
        <v>0</v>
      </c>
      <c r="K237" s="179">
        <v>0</v>
      </c>
      <c r="L237" s="179">
        <v>0</v>
      </c>
      <c r="M237" s="179">
        <v>67511.475975561567</v>
      </c>
      <c r="N237" s="179">
        <v>0</v>
      </c>
      <c r="O237" s="179">
        <v>0</v>
      </c>
      <c r="P237" s="179">
        <v>0</v>
      </c>
      <c r="Q237" s="179">
        <v>0</v>
      </c>
      <c r="R237" s="180">
        <v>0</v>
      </c>
      <c r="S237" s="180">
        <v>0</v>
      </c>
      <c r="T237" s="180">
        <v>0</v>
      </c>
    </row>
    <row r="238" spans="2:20" x14ac:dyDescent="0.3">
      <c r="B238" s="19">
        <v>235</v>
      </c>
      <c r="C238" s="179">
        <v>1</v>
      </c>
      <c r="D238" s="179">
        <v>5624442.858701366</v>
      </c>
      <c r="E238" s="179">
        <v>198528.50517386867</v>
      </c>
      <c r="F238" s="179">
        <v>0</v>
      </c>
      <c r="G238" s="179">
        <v>0</v>
      </c>
      <c r="H238" s="179">
        <v>12407.180752874874</v>
      </c>
      <c r="I238" s="179">
        <v>0</v>
      </c>
      <c r="J238" s="179">
        <v>1000000</v>
      </c>
      <c r="K238" s="179">
        <v>0</v>
      </c>
      <c r="L238" s="179">
        <v>0</v>
      </c>
      <c r="M238" s="179">
        <v>250974.44377613562</v>
      </c>
      <c r="N238" s="179">
        <v>0</v>
      </c>
      <c r="O238" s="179">
        <v>1000000</v>
      </c>
      <c r="P238" s="179">
        <v>0</v>
      </c>
      <c r="Q238" s="179">
        <v>0</v>
      </c>
      <c r="R238" s="180">
        <v>3924442.858701366</v>
      </c>
      <c r="S238" s="180">
        <v>0</v>
      </c>
      <c r="T238" s="180">
        <v>4624442.858701366</v>
      </c>
    </row>
    <row r="239" spans="2:20" x14ac:dyDescent="0.3">
      <c r="B239" s="19">
        <v>236</v>
      </c>
      <c r="C239" s="179">
        <v>0</v>
      </c>
      <c r="D239" s="179">
        <v>0</v>
      </c>
      <c r="E239" s="179">
        <v>175117.61447107306</v>
      </c>
      <c r="F239" s="179">
        <v>0</v>
      </c>
      <c r="G239" s="179">
        <v>0</v>
      </c>
      <c r="H239" s="179">
        <v>85513.038412406182</v>
      </c>
      <c r="I239" s="179">
        <v>0</v>
      </c>
      <c r="J239" s="179">
        <v>0</v>
      </c>
      <c r="K239" s="179">
        <v>0</v>
      </c>
      <c r="L239" s="179">
        <v>0</v>
      </c>
      <c r="M239" s="179">
        <v>113012.75290971747</v>
      </c>
      <c r="N239" s="179">
        <v>0</v>
      </c>
      <c r="O239" s="179">
        <v>0</v>
      </c>
      <c r="P239" s="179">
        <v>0</v>
      </c>
      <c r="Q239" s="179">
        <v>0</v>
      </c>
      <c r="R239" s="180">
        <v>0</v>
      </c>
      <c r="S239" s="180">
        <v>0</v>
      </c>
      <c r="T239" s="180">
        <v>0</v>
      </c>
    </row>
    <row r="240" spans="2:20" x14ac:dyDescent="0.3">
      <c r="B240" s="19">
        <v>237</v>
      </c>
      <c r="C240" s="179">
        <v>0</v>
      </c>
      <c r="D240" s="179">
        <v>0</v>
      </c>
      <c r="E240" s="179">
        <v>354496.44760174706</v>
      </c>
      <c r="F240" s="179">
        <v>0</v>
      </c>
      <c r="G240" s="179">
        <v>0</v>
      </c>
      <c r="H240" s="179">
        <v>12199.220344788151</v>
      </c>
      <c r="I240" s="179">
        <v>0</v>
      </c>
      <c r="J240" s="179">
        <v>0</v>
      </c>
      <c r="K240" s="179">
        <v>0</v>
      </c>
      <c r="L240" s="179">
        <v>0</v>
      </c>
      <c r="M240" s="179">
        <v>104745.63542075262</v>
      </c>
      <c r="N240" s="179">
        <v>0</v>
      </c>
      <c r="O240" s="179">
        <v>0</v>
      </c>
      <c r="P240" s="179">
        <v>0</v>
      </c>
      <c r="Q240" s="179">
        <v>0</v>
      </c>
      <c r="R240" s="180">
        <v>0</v>
      </c>
      <c r="S240" s="180">
        <v>0</v>
      </c>
      <c r="T240" s="180">
        <v>0</v>
      </c>
    </row>
    <row r="241" spans="2:20" x14ac:dyDescent="0.3">
      <c r="B241" s="19">
        <v>238</v>
      </c>
      <c r="C241" s="179">
        <v>1</v>
      </c>
      <c r="D241" s="179">
        <v>484231.48628776619</v>
      </c>
      <c r="E241" s="179">
        <v>332406.38981331338</v>
      </c>
      <c r="F241" s="179">
        <v>0</v>
      </c>
      <c r="G241" s="179">
        <v>0</v>
      </c>
      <c r="H241" s="179">
        <v>8333.7579595277566</v>
      </c>
      <c r="I241" s="179">
        <v>0</v>
      </c>
      <c r="J241" s="179">
        <v>0</v>
      </c>
      <c r="K241" s="179">
        <v>0</v>
      </c>
      <c r="L241" s="179">
        <v>0</v>
      </c>
      <c r="M241" s="179">
        <v>36928.408316214212</v>
      </c>
      <c r="N241" s="179">
        <v>0</v>
      </c>
      <c r="O241" s="179">
        <v>0</v>
      </c>
      <c r="P241" s="179">
        <v>0</v>
      </c>
      <c r="Q241" s="179">
        <v>0</v>
      </c>
      <c r="R241" s="180">
        <v>0</v>
      </c>
      <c r="S241" s="180">
        <v>0</v>
      </c>
      <c r="T241" s="180">
        <v>484231.48628776619</v>
      </c>
    </row>
    <row r="242" spans="2:20" x14ac:dyDescent="0.3">
      <c r="B242" s="19">
        <v>239</v>
      </c>
      <c r="C242" s="179">
        <v>0</v>
      </c>
      <c r="D242" s="179">
        <v>0</v>
      </c>
      <c r="E242" s="179">
        <v>210379.62201264827</v>
      </c>
      <c r="F242" s="179">
        <v>0</v>
      </c>
      <c r="G242" s="179">
        <v>0</v>
      </c>
      <c r="H242" s="179">
        <v>44269.53555433033</v>
      </c>
      <c r="I242" s="179">
        <v>0</v>
      </c>
      <c r="J242" s="179">
        <v>0</v>
      </c>
      <c r="K242" s="179">
        <v>0</v>
      </c>
      <c r="L242" s="179">
        <v>0</v>
      </c>
      <c r="M242" s="179">
        <v>16751.812185506631</v>
      </c>
      <c r="N242" s="179">
        <v>0</v>
      </c>
      <c r="O242" s="179">
        <v>0</v>
      </c>
      <c r="P242" s="179">
        <v>0</v>
      </c>
      <c r="Q242" s="179">
        <v>0</v>
      </c>
      <c r="R242" s="180">
        <v>0</v>
      </c>
      <c r="S242" s="180">
        <v>0</v>
      </c>
      <c r="T242" s="180">
        <v>0</v>
      </c>
    </row>
    <row r="243" spans="2:20" x14ac:dyDescent="0.3">
      <c r="B243" s="19">
        <v>240</v>
      </c>
      <c r="C243" s="179">
        <v>0</v>
      </c>
      <c r="D243" s="179">
        <v>0</v>
      </c>
      <c r="E243" s="179">
        <v>31824.517329302551</v>
      </c>
      <c r="F243" s="179">
        <v>0</v>
      </c>
      <c r="G243" s="179">
        <v>0</v>
      </c>
      <c r="H243" s="179">
        <v>17881.824631224765</v>
      </c>
      <c r="I243" s="179">
        <v>0</v>
      </c>
      <c r="J243" s="179">
        <v>0</v>
      </c>
      <c r="K243" s="179">
        <v>0</v>
      </c>
      <c r="L243" s="179">
        <v>0</v>
      </c>
      <c r="M243" s="179">
        <v>6099.3458433238957</v>
      </c>
      <c r="N243" s="179">
        <v>0</v>
      </c>
      <c r="O243" s="179">
        <v>0</v>
      </c>
      <c r="P243" s="179">
        <v>0</v>
      </c>
      <c r="Q243" s="179">
        <v>0</v>
      </c>
      <c r="R243" s="180">
        <v>0</v>
      </c>
      <c r="S243" s="180">
        <v>0</v>
      </c>
      <c r="T243" s="180">
        <v>0</v>
      </c>
    </row>
    <row r="244" spans="2:20" x14ac:dyDescent="0.3">
      <c r="B244" s="19">
        <v>241</v>
      </c>
      <c r="C244" s="179">
        <v>0</v>
      </c>
      <c r="D244" s="179">
        <v>0</v>
      </c>
      <c r="E244" s="179">
        <v>268770.2881874179</v>
      </c>
      <c r="F244" s="179">
        <v>0</v>
      </c>
      <c r="G244" s="179">
        <v>0</v>
      </c>
      <c r="H244" s="179">
        <v>434615.53669649194</v>
      </c>
      <c r="I244" s="179">
        <v>0</v>
      </c>
      <c r="J244" s="179">
        <v>0</v>
      </c>
      <c r="K244" s="179">
        <v>0</v>
      </c>
      <c r="L244" s="179">
        <v>0</v>
      </c>
      <c r="M244" s="179">
        <v>9222.873655468853</v>
      </c>
      <c r="N244" s="179">
        <v>0</v>
      </c>
      <c r="O244" s="179">
        <v>0</v>
      </c>
      <c r="P244" s="179">
        <v>0</v>
      </c>
      <c r="Q244" s="179">
        <v>0</v>
      </c>
      <c r="R244" s="180">
        <v>0</v>
      </c>
      <c r="S244" s="180">
        <v>0</v>
      </c>
      <c r="T244" s="180">
        <v>0</v>
      </c>
    </row>
    <row r="245" spans="2:20" x14ac:dyDescent="0.3">
      <c r="B245" s="19">
        <v>242</v>
      </c>
      <c r="C245" s="179">
        <v>0</v>
      </c>
      <c r="D245" s="179">
        <v>0</v>
      </c>
      <c r="E245" s="179">
        <v>87504.363103040072</v>
      </c>
      <c r="F245" s="179">
        <v>0</v>
      </c>
      <c r="G245" s="179">
        <v>0</v>
      </c>
      <c r="H245" s="179">
        <v>2454.8953793132109</v>
      </c>
      <c r="I245" s="179">
        <v>0</v>
      </c>
      <c r="J245" s="179">
        <v>0</v>
      </c>
      <c r="K245" s="179">
        <v>0</v>
      </c>
      <c r="L245" s="179">
        <v>0</v>
      </c>
      <c r="M245" s="179">
        <v>42453.814007380861</v>
      </c>
      <c r="N245" s="179">
        <v>0</v>
      </c>
      <c r="O245" s="179">
        <v>0</v>
      </c>
      <c r="P245" s="179">
        <v>0</v>
      </c>
      <c r="Q245" s="179">
        <v>0</v>
      </c>
      <c r="R245" s="180">
        <v>0</v>
      </c>
      <c r="S245" s="180">
        <v>0</v>
      </c>
      <c r="T245" s="180">
        <v>0</v>
      </c>
    </row>
    <row r="246" spans="2:20" x14ac:dyDescent="0.3">
      <c r="B246" s="19">
        <v>243</v>
      </c>
      <c r="C246" s="179">
        <v>1</v>
      </c>
      <c r="D246" s="179">
        <v>63630.170703371528</v>
      </c>
      <c r="E246" s="179">
        <v>356026.25972533668</v>
      </c>
      <c r="F246" s="179">
        <v>0</v>
      </c>
      <c r="G246" s="179">
        <v>0</v>
      </c>
      <c r="H246" s="179">
        <v>70846.295608169254</v>
      </c>
      <c r="I246" s="179">
        <v>0</v>
      </c>
      <c r="J246" s="179">
        <v>0</v>
      </c>
      <c r="K246" s="179">
        <v>0</v>
      </c>
      <c r="L246" s="179">
        <v>0</v>
      </c>
      <c r="M246" s="179">
        <v>152761.67226544159</v>
      </c>
      <c r="N246" s="179">
        <v>0</v>
      </c>
      <c r="O246" s="179">
        <v>0</v>
      </c>
      <c r="P246" s="179">
        <v>0</v>
      </c>
      <c r="Q246" s="179">
        <v>0</v>
      </c>
      <c r="R246" s="180">
        <v>0</v>
      </c>
      <c r="S246" s="180">
        <v>0</v>
      </c>
      <c r="T246" s="180">
        <v>63630.170703371528</v>
      </c>
    </row>
    <row r="247" spans="2:20" x14ac:dyDescent="0.3">
      <c r="B247" s="19">
        <v>244</v>
      </c>
      <c r="C247" s="179">
        <v>0</v>
      </c>
      <c r="D247" s="179">
        <v>0</v>
      </c>
      <c r="E247" s="179">
        <v>54940.492082860474</v>
      </c>
      <c r="F247" s="179">
        <v>0</v>
      </c>
      <c r="G247" s="179">
        <v>0</v>
      </c>
      <c r="H247" s="179">
        <v>11884.002319660218</v>
      </c>
      <c r="I247" s="179">
        <v>0</v>
      </c>
      <c r="J247" s="179">
        <v>0</v>
      </c>
      <c r="K247" s="179">
        <v>0</v>
      </c>
      <c r="L247" s="179">
        <v>0</v>
      </c>
      <c r="M247" s="179">
        <v>65494.90215194445</v>
      </c>
      <c r="N247" s="179">
        <v>0</v>
      </c>
      <c r="O247" s="179">
        <v>0</v>
      </c>
      <c r="P247" s="179">
        <v>0</v>
      </c>
      <c r="Q247" s="179">
        <v>0</v>
      </c>
      <c r="R247" s="180">
        <v>0</v>
      </c>
      <c r="S247" s="180">
        <v>0</v>
      </c>
      <c r="T247" s="180">
        <v>0</v>
      </c>
    </row>
    <row r="248" spans="2:20" x14ac:dyDescent="0.3">
      <c r="B248" s="19">
        <v>245</v>
      </c>
      <c r="C248" s="179">
        <v>0</v>
      </c>
      <c r="D248" s="179">
        <v>0</v>
      </c>
      <c r="E248" s="179">
        <v>2455.4034394530668</v>
      </c>
      <c r="F248" s="179">
        <v>0</v>
      </c>
      <c r="G248" s="179">
        <v>0</v>
      </c>
      <c r="H248" s="179">
        <v>4066.3411324255039</v>
      </c>
      <c r="I248" s="179">
        <v>0</v>
      </c>
      <c r="J248" s="179">
        <v>0</v>
      </c>
      <c r="K248" s="179">
        <v>0</v>
      </c>
      <c r="L248" s="179">
        <v>0</v>
      </c>
      <c r="M248" s="179">
        <v>893346.50780049025</v>
      </c>
      <c r="N248" s="179">
        <v>0</v>
      </c>
      <c r="O248" s="179">
        <v>0</v>
      </c>
      <c r="P248" s="179">
        <v>0</v>
      </c>
      <c r="Q248" s="179">
        <v>0</v>
      </c>
      <c r="R248" s="180">
        <v>0</v>
      </c>
      <c r="S248" s="180">
        <v>0</v>
      </c>
      <c r="T248" s="180">
        <v>0</v>
      </c>
    </row>
    <row r="249" spans="2:20" x14ac:dyDescent="0.3">
      <c r="B249" s="19">
        <v>246</v>
      </c>
      <c r="C249" s="179">
        <v>0</v>
      </c>
      <c r="D249" s="179">
        <v>0</v>
      </c>
      <c r="E249" s="179">
        <v>29981.848365616777</v>
      </c>
      <c r="F249" s="179">
        <v>0</v>
      </c>
      <c r="G249" s="179">
        <v>0</v>
      </c>
      <c r="H249" s="179">
        <v>14087.41938975284</v>
      </c>
      <c r="I249" s="179">
        <v>0</v>
      </c>
      <c r="J249" s="179">
        <v>0</v>
      </c>
      <c r="K249" s="179">
        <v>0</v>
      </c>
      <c r="L249" s="179">
        <v>0</v>
      </c>
      <c r="M249" s="179">
        <v>86979.328779408796</v>
      </c>
      <c r="N249" s="179">
        <v>0</v>
      </c>
      <c r="O249" s="179">
        <v>0</v>
      </c>
      <c r="P249" s="179">
        <v>0</v>
      </c>
      <c r="Q249" s="179">
        <v>0</v>
      </c>
      <c r="R249" s="180">
        <v>0</v>
      </c>
      <c r="S249" s="180">
        <v>0</v>
      </c>
      <c r="T249" s="180">
        <v>0</v>
      </c>
    </row>
    <row r="250" spans="2:20" x14ac:dyDescent="0.3">
      <c r="B250" s="19">
        <v>247</v>
      </c>
      <c r="C250" s="179">
        <v>0</v>
      </c>
      <c r="D250" s="179">
        <v>0</v>
      </c>
      <c r="E250" s="179">
        <v>62137.156352670281</v>
      </c>
      <c r="F250" s="179">
        <v>0</v>
      </c>
      <c r="G250" s="179">
        <v>0</v>
      </c>
      <c r="H250" s="179">
        <v>28424.390105172126</v>
      </c>
      <c r="I250" s="179">
        <v>0</v>
      </c>
      <c r="J250" s="179">
        <v>0</v>
      </c>
      <c r="K250" s="179">
        <v>0</v>
      </c>
      <c r="L250" s="179">
        <v>0</v>
      </c>
      <c r="M250" s="179">
        <v>17194.799549190342</v>
      </c>
      <c r="N250" s="179">
        <v>0</v>
      </c>
      <c r="O250" s="179">
        <v>0</v>
      </c>
      <c r="P250" s="179">
        <v>0</v>
      </c>
      <c r="Q250" s="179">
        <v>0</v>
      </c>
      <c r="R250" s="180">
        <v>0</v>
      </c>
      <c r="S250" s="180">
        <v>0</v>
      </c>
      <c r="T250" s="180">
        <v>0</v>
      </c>
    </row>
    <row r="251" spans="2:20" x14ac:dyDescent="0.3">
      <c r="B251" s="19">
        <v>248</v>
      </c>
      <c r="C251" s="179">
        <v>0</v>
      </c>
      <c r="D251" s="179">
        <v>0</v>
      </c>
      <c r="E251" s="179">
        <v>8445.875405506391</v>
      </c>
      <c r="F251" s="179">
        <v>0</v>
      </c>
      <c r="G251" s="179">
        <v>0</v>
      </c>
      <c r="H251" s="179">
        <v>7200.3727195388174</v>
      </c>
      <c r="I251" s="179">
        <v>0</v>
      </c>
      <c r="J251" s="179">
        <v>0</v>
      </c>
      <c r="K251" s="179">
        <v>0</v>
      </c>
      <c r="L251" s="179">
        <v>0</v>
      </c>
      <c r="M251" s="179">
        <v>140289.04001662237</v>
      </c>
      <c r="N251" s="179">
        <v>0</v>
      </c>
      <c r="O251" s="179">
        <v>0</v>
      </c>
      <c r="P251" s="179">
        <v>0</v>
      </c>
      <c r="Q251" s="179">
        <v>0</v>
      </c>
      <c r="R251" s="180">
        <v>0</v>
      </c>
      <c r="S251" s="180">
        <v>0</v>
      </c>
      <c r="T251" s="180">
        <v>0</v>
      </c>
    </row>
    <row r="252" spans="2:20" x14ac:dyDescent="0.3">
      <c r="B252" s="19">
        <v>249</v>
      </c>
      <c r="C252" s="179">
        <v>0</v>
      </c>
      <c r="D252" s="179">
        <v>0</v>
      </c>
      <c r="E252" s="179">
        <v>29585.801775780601</v>
      </c>
      <c r="F252" s="179">
        <v>0</v>
      </c>
      <c r="G252" s="179">
        <v>0</v>
      </c>
      <c r="H252" s="179">
        <v>123702.21107343769</v>
      </c>
      <c r="I252" s="179">
        <v>0</v>
      </c>
      <c r="J252" s="179">
        <v>0</v>
      </c>
      <c r="K252" s="179">
        <v>0</v>
      </c>
      <c r="L252" s="179">
        <v>0</v>
      </c>
      <c r="M252" s="179">
        <v>413721.15138420602</v>
      </c>
      <c r="N252" s="179">
        <v>0</v>
      </c>
      <c r="O252" s="179">
        <v>0</v>
      </c>
      <c r="P252" s="179">
        <v>0</v>
      </c>
      <c r="Q252" s="179">
        <v>0</v>
      </c>
      <c r="R252" s="180">
        <v>0</v>
      </c>
      <c r="S252" s="180">
        <v>0</v>
      </c>
      <c r="T252" s="180">
        <v>0</v>
      </c>
    </row>
    <row r="253" spans="2:20" x14ac:dyDescent="0.3">
      <c r="B253" s="19">
        <v>250</v>
      </c>
      <c r="C253" s="179">
        <v>0</v>
      </c>
      <c r="D253" s="179">
        <v>0</v>
      </c>
      <c r="E253" s="179">
        <v>463199.85559585842</v>
      </c>
      <c r="F253" s="179">
        <v>0</v>
      </c>
      <c r="G253" s="179">
        <v>0</v>
      </c>
      <c r="H253" s="179">
        <v>134781.25203968334</v>
      </c>
      <c r="I253" s="179">
        <v>0</v>
      </c>
      <c r="J253" s="179">
        <v>0</v>
      </c>
      <c r="K253" s="179">
        <v>0</v>
      </c>
      <c r="L253" s="179">
        <v>0</v>
      </c>
      <c r="M253" s="179">
        <v>14932.285731637459</v>
      </c>
      <c r="N253" s="179">
        <v>0</v>
      </c>
      <c r="O253" s="179">
        <v>0</v>
      </c>
      <c r="P253" s="179">
        <v>0</v>
      </c>
      <c r="Q253" s="179">
        <v>0</v>
      </c>
      <c r="R253" s="180">
        <v>0</v>
      </c>
      <c r="S253" s="180">
        <v>0</v>
      </c>
      <c r="T253" s="180">
        <v>0</v>
      </c>
    </row>
    <row r="254" spans="2:20" x14ac:dyDescent="0.3">
      <c r="B254" s="19">
        <v>251</v>
      </c>
      <c r="C254" s="179">
        <v>0</v>
      </c>
      <c r="D254" s="179">
        <v>0</v>
      </c>
      <c r="E254" s="179">
        <v>278351.85345403268</v>
      </c>
      <c r="F254" s="179">
        <v>0</v>
      </c>
      <c r="G254" s="179">
        <v>0</v>
      </c>
      <c r="H254" s="179">
        <v>858194.79681912286</v>
      </c>
      <c r="I254" s="179">
        <v>0</v>
      </c>
      <c r="J254" s="179">
        <v>0</v>
      </c>
      <c r="K254" s="179">
        <v>0</v>
      </c>
      <c r="L254" s="179">
        <v>0</v>
      </c>
      <c r="M254" s="179">
        <v>352711.49040462263</v>
      </c>
      <c r="N254" s="179">
        <v>0</v>
      </c>
      <c r="O254" s="179">
        <v>0</v>
      </c>
      <c r="P254" s="179">
        <v>0</v>
      </c>
      <c r="Q254" s="179">
        <v>0</v>
      </c>
      <c r="R254" s="180">
        <v>0</v>
      </c>
      <c r="S254" s="180">
        <v>0</v>
      </c>
      <c r="T254" s="180">
        <v>0</v>
      </c>
    </row>
    <row r="255" spans="2:20" x14ac:dyDescent="0.3">
      <c r="B255" s="19">
        <v>252</v>
      </c>
      <c r="C255" s="179">
        <v>0</v>
      </c>
      <c r="D255" s="179">
        <v>0</v>
      </c>
      <c r="E255" s="179">
        <v>85317.947337905309</v>
      </c>
      <c r="F255" s="179">
        <v>0</v>
      </c>
      <c r="G255" s="179">
        <v>0</v>
      </c>
      <c r="H255" s="179">
        <v>10028.552369511443</v>
      </c>
      <c r="I255" s="179">
        <v>0</v>
      </c>
      <c r="J255" s="179">
        <v>0</v>
      </c>
      <c r="K255" s="179">
        <v>0</v>
      </c>
      <c r="L255" s="179">
        <v>0</v>
      </c>
      <c r="M255" s="179">
        <v>44286.47100322209</v>
      </c>
      <c r="N255" s="179">
        <v>0</v>
      </c>
      <c r="O255" s="179">
        <v>0</v>
      </c>
      <c r="P255" s="179">
        <v>0</v>
      </c>
      <c r="Q255" s="179">
        <v>0</v>
      </c>
      <c r="R255" s="180">
        <v>0</v>
      </c>
      <c r="S255" s="180">
        <v>0</v>
      </c>
      <c r="T255" s="180">
        <v>0</v>
      </c>
    </row>
    <row r="256" spans="2:20" x14ac:dyDescent="0.3">
      <c r="B256" s="19">
        <v>253</v>
      </c>
      <c r="C256" s="179">
        <v>0</v>
      </c>
      <c r="D256" s="179">
        <v>0</v>
      </c>
      <c r="E256" s="179">
        <v>239141.4050494176</v>
      </c>
      <c r="F256" s="179">
        <v>0</v>
      </c>
      <c r="G256" s="179">
        <v>0</v>
      </c>
      <c r="H256" s="179">
        <v>11159.853947775719</v>
      </c>
      <c r="I256" s="179">
        <v>0</v>
      </c>
      <c r="J256" s="179">
        <v>0</v>
      </c>
      <c r="K256" s="179">
        <v>0</v>
      </c>
      <c r="L256" s="179">
        <v>0</v>
      </c>
      <c r="M256" s="179">
        <v>259774.38988755553</v>
      </c>
      <c r="N256" s="179">
        <v>0</v>
      </c>
      <c r="O256" s="179">
        <v>0</v>
      </c>
      <c r="P256" s="179">
        <v>0</v>
      </c>
      <c r="Q256" s="179">
        <v>0</v>
      </c>
      <c r="R256" s="180">
        <v>0</v>
      </c>
      <c r="S256" s="180">
        <v>0</v>
      </c>
      <c r="T256" s="180">
        <v>0</v>
      </c>
    </row>
    <row r="257" spans="2:20" x14ac:dyDescent="0.3">
      <c r="B257" s="19">
        <v>254</v>
      </c>
      <c r="C257" s="179">
        <v>0</v>
      </c>
      <c r="D257" s="179">
        <v>0</v>
      </c>
      <c r="E257" s="179">
        <v>175533.1777902683</v>
      </c>
      <c r="F257" s="179">
        <v>0</v>
      </c>
      <c r="G257" s="179">
        <v>0</v>
      </c>
      <c r="H257" s="179">
        <v>42437.428903897482</v>
      </c>
      <c r="I257" s="179">
        <v>0</v>
      </c>
      <c r="J257" s="179">
        <v>0</v>
      </c>
      <c r="K257" s="179">
        <v>0</v>
      </c>
      <c r="L257" s="179">
        <v>0</v>
      </c>
      <c r="M257" s="179">
        <v>400290.12056921772</v>
      </c>
      <c r="N257" s="179">
        <v>0</v>
      </c>
      <c r="O257" s="179">
        <v>0</v>
      </c>
      <c r="P257" s="179">
        <v>0</v>
      </c>
      <c r="Q257" s="179">
        <v>0</v>
      </c>
      <c r="R257" s="180">
        <v>0</v>
      </c>
      <c r="S257" s="180">
        <v>0</v>
      </c>
      <c r="T257" s="180">
        <v>0</v>
      </c>
    </row>
    <row r="258" spans="2:20" x14ac:dyDescent="0.3">
      <c r="B258" s="19">
        <v>255</v>
      </c>
      <c r="C258" s="179">
        <v>0</v>
      </c>
      <c r="D258" s="179">
        <v>0</v>
      </c>
      <c r="E258" s="179">
        <v>49997.887741607512</v>
      </c>
      <c r="F258" s="179">
        <v>0</v>
      </c>
      <c r="G258" s="179">
        <v>0</v>
      </c>
      <c r="H258" s="179">
        <v>301350.79026857764</v>
      </c>
      <c r="I258" s="179">
        <v>0</v>
      </c>
      <c r="J258" s="179">
        <v>0</v>
      </c>
      <c r="K258" s="179">
        <v>0</v>
      </c>
      <c r="L258" s="179">
        <v>0</v>
      </c>
      <c r="M258" s="179">
        <v>27705.399385724184</v>
      </c>
      <c r="N258" s="179">
        <v>0</v>
      </c>
      <c r="O258" s="179">
        <v>0</v>
      </c>
      <c r="P258" s="179">
        <v>0</v>
      </c>
      <c r="Q258" s="179">
        <v>0</v>
      </c>
      <c r="R258" s="180">
        <v>0</v>
      </c>
      <c r="S258" s="180">
        <v>0</v>
      </c>
      <c r="T258" s="180">
        <v>0</v>
      </c>
    </row>
    <row r="259" spans="2:20" x14ac:dyDescent="0.3">
      <c r="B259" s="19">
        <v>256</v>
      </c>
      <c r="C259" s="179">
        <v>0</v>
      </c>
      <c r="D259" s="179">
        <v>0</v>
      </c>
      <c r="E259" s="179">
        <v>16337.364940737156</v>
      </c>
      <c r="F259" s="179">
        <v>0</v>
      </c>
      <c r="G259" s="179">
        <v>0</v>
      </c>
      <c r="H259" s="179">
        <v>1336061.284101611</v>
      </c>
      <c r="I259" s="179">
        <v>0</v>
      </c>
      <c r="J259" s="179">
        <v>0</v>
      </c>
      <c r="K259" s="179">
        <v>0</v>
      </c>
      <c r="L259" s="179">
        <v>0</v>
      </c>
      <c r="M259" s="179">
        <v>24769.46365753996</v>
      </c>
      <c r="N259" s="179">
        <v>0</v>
      </c>
      <c r="O259" s="179">
        <v>0</v>
      </c>
      <c r="P259" s="179">
        <v>0</v>
      </c>
      <c r="Q259" s="179">
        <v>0</v>
      </c>
      <c r="R259" s="180">
        <v>0</v>
      </c>
      <c r="S259" s="180">
        <v>0</v>
      </c>
      <c r="T259" s="180">
        <v>0</v>
      </c>
    </row>
    <row r="260" spans="2:20" x14ac:dyDescent="0.3">
      <c r="B260" s="19">
        <v>257</v>
      </c>
      <c r="C260" s="179">
        <v>0</v>
      </c>
      <c r="D260" s="179">
        <v>0</v>
      </c>
      <c r="E260" s="179">
        <v>164033.12269840756</v>
      </c>
      <c r="F260" s="179">
        <v>0</v>
      </c>
      <c r="G260" s="179">
        <v>0</v>
      </c>
      <c r="H260" s="179">
        <v>5912.112783854478</v>
      </c>
      <c r="I260" s="179">
        <v>0</v>
      </c>
      <c r="J260" s="179">
        <v>0</v>
      </c>
      <c r="K260" s="179">
        <v>0</v>
      </c>
      <c r="L260" s="179">
        <v>0</v>
      </c>
      <c r="M260" s="179">
        <v>31106.430892736291</v>
      </c>
      <c r="N260" s="179">
        <v>0</v>
      </c>
      <c r="O260" s="179">
        <v>0</v>
      </c>
      <c r="P260" s="179">
        <v>0</v>
      </c>
      <c r="Q260" s="179">
        <v>0</v>
      </c>
      <c r="R260" s="180">
        <v>0</v>
      </c>
      <c r="S260" s="180">
        <v>0</v>
      </c>
      <c r="T260" s="180">
        <v>0</v>
      </c>
    </row>
    <row r="261" spans="2:20" x14ac:dyDescent="0.3">
      <c r="B261" s="19">
        <v>258</v>
      </c>
      <c r="C261" s="179">
        <v>0</v>
      </c>
      <c r="D261" s="179">
        <v>0</v>
      </c>
      <c r="E261" s="179">
        <v>642744.49746617361</v>
      </c>
      <c r="F261" s="179">
        <v>0</v>
      </c>
      <c r="G261" s="179">
        <v>0</v>
      </c>
      <c r="H261" s="179">
        <v>175861.77364467885</v>
      </c>
      <c r="I261" s="179">
        <v>0</v>
      </c>
      <c r="J261" s="179">
        <v>0</v>
      </c>
      <c r="K261" s="179">
        <v>0</v>
      </c>
      <c r="L261" s="179">
        <v>0</v>
      </c>
      <c r="M261" s="179">
        <v>46532.61334831352</v>
      </c>
      <c r="N261" s="179">
        <v>0</v>
      </c>
      <c r="O261" s="179">
        <v>0</v>
      </c>
      <c r="P261" s="179">
        <v>0</v>
      </c>
      <c r="Q261" s="179">
        <v>0</v>
      </c>
      <c r="R261" s="180">
        <v>0</v>
      </c>
      <c r="S261" s="180">
        <v>0</v>
      </c>
      <c r="T261" s="180">
        <v>0</v>
      </c>
    </row>
    <row r="262" spans="2:20" x14ac:dyDescent="0.3">
      <c r="B262" s="19">
        <v>259</v>
      </c>
      <c r="C262" s="179">
        <v>0</v>
      </c>
      <c r="D262" s="179">
        <v>0</v>
      </c>
      <c r="E262" s="179">
        <v>11442843.386065515</v>
      </c>
      <c r="F262" s="179">
        <v>0</v>
      </c>
      <c r="G262" s="179">
        <v>0</v>
      </c>
      <c r="H262" s="179">
        <v>145918.72183010797</v>
      </c>
      <c r="I262" s="179">
        <v>0</v>
      </c>
      <c r="J262" s="179">
        <v>0</v>
      </c>
      <c r="K262" s="179">
        <v>0</v>
      </c>
      <c r="L262" s="179">
        <v>0</v>
      </c>
      <c r="M262" s="179">
        <v>241618.23947208785</v>
      </c>
      <c r="N262" s="179">
        <v>0</v>
      </c>
      <c r="O262" s="179">
        <v>0</v>
      </c>
      <c r="P262" s="179">
        <v>0</v>
      </c>
      <c r="Q262" s="179">
        <v>0</v>
      </c>
      <c r="R262" s="180">
        <v>0</v>
      </c>
      <c r="S262" s="180">
        <v>0</v>
      </c>
      <c r="T262" s="180">
        <v>0</v>
      </c>
    </row>
    <row r="263" spans="2:20" x14ac:dyDescent="0.3">
      <c r="B263" s="19">
        <v>260</v>
      </c>
      <c r="C263" s="179">
        <v>0</v>
      </c>
      <c r="D263" s="179">
        <v>0</v>
      </c>
      <c r="E263" s="179">
        <v>44249.615375682952</v>
      </c>
      <c r="F263" s="179">
        <v>0</v>
      </c>
      <c r="G263" s="179">
        <v>0</v>
      </c>
      <c r="H263" s="179">
        <v>41479.271684376952</v>
      </c>
      <c r="I263" s="179">
        <v>0</v>
      </c>
      <c r="J263" s="179">
        <v>0</v>
      </c>
      <c r="K263" s="179">
        <v>0</v>
      </c>
      <c r="L263" s="179">
        <v>0</v>
      </c>
      <c r="M263" s="179">
        <v>203180.36033057308</v>
      </c>
      <c r="N263" s="179">
        <v>0</v>
      </c>
      <c r="O263" s="179">
        <v>0</v>
      </c>
      <c r="P263" s="179">
        <v>0</v>
      </c>
      <c r="Q263" s="179">
        <v>0</v>
      </c>
      <c r="R263" s="180">
        <v>0</v>
      </c>
      <c r="S263" s="180">
        <v>0</v>
      </c>
      <c r="T263" s="180">
        <v>0</v>
      </c>
    </row>
    <row r="264" spans="2:20" x14ac:dyDescent="0.3">
      <c r="B264" s="19">
        <v>261</v>
      </c>
      <c r="C264" s="179">
        <v>0</v>
      </c>
      <c r="D264" s="179">
        <v>0</v>
      </c>
      <c r="E264" s="179">
        <v>180691.49423423139</v>
      </c>
      <c r="F264" s="179">
        <v>0</v>
      </c>
      <c r="G264" s="179">
        <v>0</v>
      </c>
      <c r="H264" s="179">
        <v>22996.755053566965</v>
      </c>
      <c r="I264" s="179">
        <v>0</v>
      </c>
      <c r="J264" s="179">
        <v>0</v>
      </c>
      <c r="K264" s="179">
        <v>0</v>
      </c>
      <c r="L264" s="179">
        <v>0</v>
      </c>
      <c r="M264" s="179">
        <v>129502.56839545172</v>
      </c>
      <c r="N264" s="179">
        <v>0</v>
      </c>
      <c r="O264" s="179">
        <v>0</v>
      </c>
      <c r="P264" s="179">
        <v>0</v>
      </c>
      <c r="Q264" s="179">
        <v>0</v>
      </c>
      <c r="R264" s="180">
        <v>0</v>
      </c>
      <c r="S264" s="180">
        <v>0</v>
      </c>
      <c r="T264" s="180">
        <v>0</v>
      </c>
    </row>
    <row r="265" spans="2:20" x14ac:dyDescent="0.3">
      <c r="B265" s="19">
        <v>262</v>
      </c>
      <c r="C265" s="179">
        <v>0</v>
      </c>
      <c r="D265" s="179">
        <v>0</v>
      </c>
      <c r="E265" s="179">
        <v>2093832.1968956161</v>
      </c>
      <c r="F265" s="179">
        <v>0</v>
      </c>
      <c r="G265" s="179">
        <v>0</v>
      </c>
      <c r="H265" s="179">
        <v>51268.283672447345</v>
      </c>
      <c r="I265" s="179">
        <v>0</v>
      </c>
      <c r="J265" s="179">
        <v>0</v>
      </c>
      <c r="K265" s="179">
        <v>0</v>
      </c>
      <c r="L265" s="179">
        <v>0</v>
      </c>
      <c r="M265" s="179">
        <v>93760.038014617792</v>
      </c>
      <c r="N265" s="179">
        <v>0</v>
      </c>
      <c r="O265" s="179">
        <v>0</v>
      </c>
      <c r="P265" s="179">
        <v>0</v>
      </c>
      <c r="Q265" s="179">
        <v>0</v>
      </c>
      <c r="R265" s="180">
        <v>0</v>
      </c>
      <c r="S265" s="180">
        <v>0</v>
      </c>
      <c r="T265" s="180">
        <v>0</v>
      </c>
    </row>
    <row r="266" spans="2:20" x14ac:dyDescent="0.3">
      <c r="B266" s="19">
        <v>263</v>
      </c>
      <c r="C266" s="179">
        <v>0</v>
      </c>
      <c r="D266" s="179">
        <v>0</v>
      </c>
      <c r="E266" s="179">
        <v>8433.1066037080673</v>
      </c>
      <c r="F266" s="179">
        <v>0</v>
      </c>
      <c r="G266" s="179">
        <v>0</v>
      </c>
      <c r="H266" s="179">
        <v>10804.76192185995</v>
      </c>
      <c r="I266" s="179">
        <v>0</v>
      </c>
      <c r="J266" s="179">
        <v>0</v>
      </c>
      <c r="K266" s="179">
        <v>0</v>
      </c>
      <c r="L266" s="179">
        <v>0</v>
      </c>
      <c r="M266" s="179">
        <v>547083.87427298771</v>
      </c>
      <c r="N266" s="179">
        <v>0</v>
      </c>
      <c r="O266" s="179">
        <v>0</v>
      </c>
      <c r="P266" s="179">
        <v>0</v>
      </c>
      <c r="Q266" s="179">
        <v>0</v>
      </c>
      <c r="R266" s="180">
        <v>0</v>
      </c>
      <c r="S266" s="180">
        <v>0</v>
      </c>
      <c r="T266" s="180">
        <v>0</v>
      </c>
    </row>
    <row r="267" spans="2:20" x14ac:dyDescent="0.3">
      <c r="B267" s="19">
        <v>264</v>
      </c>
      <c r="C267" s="179">
        <v>0</v>
      </c>
      <c r="D267" s="179">
        <v>0</v>
      </c>
      <c r="E267" s="179">
        <v>224843.22717922289</v>
      </c>
      <c r="F267" s="179">
        <v>0</v>
      </c>
      <c r="G267" s="179">
        <v>0</v>
      </c>
      <c r="H267" s="179">
        <v>1810.2333179450368</v>
      </c>
      <c r="I267" s="179">
        <v>0</v>
      </c>
      <c r="J267" s="179">
        <v>0</v>
      </c>
      <c r="K267" s="179">
        <v>0</v>
      </c>
      <c r="L267" s="179">
        <v>0</v>
      </c>
      <c r="M267" s="179">
        <v>28574.48121805421</v>
      </c>
      <c r="N267" s="179">
        <v>0</v>
      </c>
      <c r="O267" s="179">
        <v>0</v>
      </c>
      <c r="P267" s="179">
        <v>0</v>
      </c>
      <c r="Q267" s="179">
        <v>0</v>
      </c>
      <c r="R267" s="180">
        <v>0</v>
      </c>
      <c r="S267" s="180">
        <v>0</v>
      </c>
      <c r="T267" s="180">
        <v>0</v>
      </c>
    </row>
    <row r="268" spans="2:20" x14ac:dyDescent="0.3">
      <c r="B268" s="19">
        <v>265</v>
      </c>
      <c r="C268" s="179">
        <v>0</v>
      </c>
      <c r="D268" s="179">
        <v>0</v>
      </c>
      <c r="E268" s="179">
        <v>25775.020622023232</v>
      </c>
      <c r="F268" s="179">
        <v>0</v>
      </c>
      <c r="G268" s="179">
        <v>0</v>
      </c>
      <c r="H268" s="179">
        <v>3409.9034998646512</v>
      </c>
      <c r="I268" s="179">
        <v>0</v>
      </c>
      <c r="J268" s="179">
        <v>0</v>
      </c>
      <c r="K268" s="179">
        <v>0</v>
      </c>
      <c r="L268" s="179">
        <v>0</v>
      </c>
      <c r="M268" s="179">
        <v>22343.132158761564</v>
      </c>
      <c r="N268" s="179">
        <v>0</v>
      </c>
      <c r="O268" s="179">
        <v>0</v>
      </c>
      <c r="P268" s="179">
        <v>0</v>
      </c>
      <c r="Q268" s="179">
        <v>0</v>
      </c>
      <c r="R268" s="180">
        <v>0</v>
      </c>
      <c r="S268" s="180">
        <v>0</v>
      </c>
      <c r="T268" s="180">
        <v>0</v>
      </c>
    </row>
    <row r="269" spans="2:20" x14ac:dyDescent="0.3">
      <c r="B269" s="19">
        <v>266</v>
      </c>
      <c r="C269" s="179">
        <v>0</v>
      </c>
      <c r="D269" s="179">
        <v>0</v>
      </c>
      <c r="E269" s="179">
        <v>25003.257826062963</v>
      </c>
      <c r="F269" s="179">
        <v>0</v>
      </c>
      <c r="G269" s="179">
        <v>0</v>
      </c>
      <c r="H269" s="179">
        <v>15790.727239069443</v>
      </c>
      <c r="I269" s="179">
        <v>0</v>
      </c>
      <c r="J269" s="179">
        <v>0</v>
      </c>
      <c r="K269" s="179">
        <v>0</v>
      </c>
      <c r="L269" s="179">
        <v>0</v>
      </c>
      <c r="M269" s="179">
        <v>23557.785488347883</v>
      </c>
      <c r="N269" s="179">
        <v>0</v>
      </c>
      <c r="O269" s="179">
        <v>0</v>
      </c>
      <c r="P269" s="179">
        <v>0</v>
      </c>
      <c r="Q269" s="179">
        <v>0</v>
      </c>
      <c r="R269" s="180">
        <v>0</v>
      </c>
      <c r="S269" s="180">
        <v>0</v>
      </c>
      <c r="T269" s="180">
        <v>0</v>
      </c>
    </row>
    <row r="270" spans="2:20" x14ac:dyDescent="0.3">
      <c r="B270" s="19">
        <v>267</v>
      </c>
      <c r="C270" s="179">
        <v>0</v>
      </c>
      <c r="D270" s="179">
        <v>0</v>
      </c>
      <c r="E270" s="179">
        <v>118131.00469764163</v>
      </c>
      <c r="F270" s="179">
        <v>0</v>
      </c>
      <c r="G270" s="179">
        <v>0</v>
      </c>
      <c r="H270" s="179">
        <v>28461.869617486522</v>
      </c>
      <c r="I270" s="179">
        <v>0</v>
      </c>
      <c r="J270" s="179">
        <v>0</v>
      </c>
      <c r="K270" s="179">
        <v>0</v>
      </c>
      <c r="L270" s="179">
        <v>0</v>
      </c>
      <c r="M270" s="179">
        <v>615635.64452970284</v>
      </c>
      <c r="N270" s="179">
        <v>0</v>
      </c>
      <c r="O270" s="179">
        <v>0</v>
      </c>
      <c r="P270" s="179">
        <v>0</v>
      </c>
      <c r="Q270" s="179">
        <v>0</v>
      </c>
      <c r="R270" s="180">
        <v>0</v>
      </c>
      <c r="S270" s="180">
        <v>0</v>
      </c>
      <c r="T270" s="180">
        <v>0</v>
      </c>
    </row>
    <row r="271" spans="2:20" x14ac:dyDescent="0.3">
      <c r="B271" s="19">
        <v>268</v>
      </c>
      <c r="C271" s="179">
        <v>1</v>
      </c>
      <c r="D271" s="179">
        <v>12863.826920534062</v>
      </c>
      <c r="E271" s="179">
        <v>11183.793867921113</v>
      </c>
      <c r="F271" s="179">
        <v>0</v>
      </c>
      <c r="G271" s="179">
        <v>0</v>
      </c>
      <c r="H271" s="179">
        <v>74076.681226974135</v>
      </c>
      <c r="I271" s="179">
        <v>0</v>
      </c>
      <c r="J271" s="179">
        <v>0</v>
      </c>
      <c r="K271" s="179">
        <v>0</v>
      </c>
      <c r="L271" s="179">
        <v>0</v>
      </c>
      <c r="M271" s="179">
        <v>447300.42048224685</v>
      </c>
      <c r="N271" s="179">
        <v>0</v>
      </c>
      <c r="O271" s="179">
        <v>0</v>
      </c>
      <c r="P271" s="179">
        <v>0</v>
      </c>
      <c r="Q271" s="179">
        <v>0</v>
      </c>
      <c r="R271" s="180">
        <v>0</v>
      </c>
      <c r="S271" s="180">
        <v>0</v>
      </c>
      <c r="T271" s="180">
        <v>12863.826920534062</v>
      </c>
    </row>
    <row r="272" spans="2:20" x14ac:dyDescent="0.3">
      <c r="B272" s="19">
        <v>269</v>
      </c>
      <c r="C272" s="179">
        <v>0</v>
      </c>
      <c r="D272" s="179">
        <v>0</v>
      </c>
      <c r="E272" s="179">
        <v>34009.639345016469</v>
      </c>
      <c r="F272" s="179">
        <v>1</v>
      </c>
      <c r="G272" s="179">
        <v>202887.49698696169</v>
      </c>
      <c r="H272" s="179">
        <v>178254.34626717973</v>
      </c>
      <c r="I272" s="179">
        <v>0</v>
      </c>
      <c r="J272" s="179">
        <v>0</v>
      </c>
      <c r="K272" s="179">
        <v>0</v>
      </c>
      <c r="L272" s="179">
        <v>0</v>
      </c>
      <c r="M272" s="179">
        <v>2990.3477421262496</v>
      </c>
      <c r="N272" s="179">
        <v>0</v>
      </c>
      <c r="O272" s="179">
        <v>0</v>
      </c>
      <c r="P272" s="179">
        <v>0</v>
      </c>
      <c r="Q272" s="179">
        <v>0</v>
      </c>
      <c r="R272" s="180">
        <v>0</v>
      </c>
      <c r="S272" s="180">
        <v>0</v>
      </c>
      <c r="T272" s="180">
        <v>0</v>
      </c>
    </row>
    <row r="273" spans="2:20" x14ac:dyDescent="0.3">
      <c r="B273" s="19">
        <v>270</v>
      </c>
      <c r="C273" s="179">
        <v>1</v>
      </c>
      <c r="D273" s="179">
        <v>30595.68203623953</v>
      </c>
      <c r="E273" s="179">
        <v>133643.13899069637</v>
      </c>
      <c r="F273" s="179">
        <v>0</v>
      </c>
      <c r="G273" s="179">
        <v>0</v>
      </c>
      <c r="H273" s="179">
        <v>233046.23179371757</v>
      </c>
      <c r="I273" s="179">
        <v>0</v>
      </c>
      <c r="J273" s="179">
        <v>0</v>
      </c>
      <c r="K273" s="179">
        <v>0</v>
      </c>
      <c r="L273" s="179">
        <v>0</v>
      </c>
      <c r="M273" s="179">
        <v>6276.9050197800861</v>
      </c>
      <c r="N273" s="179">
        <v>0</v>
      </c>
      <c r="O273" s="179">
        <v>0</v>
      </c>
      <c r="P273" s="179">
        <v>0</v>
      </c>
      <c r="Q273" s="179">
        <v>0</v>
      </c>
      <c r="R273" s="180">
        <v>0</v>
      </c>
      <c r="S273" s="180">
        <v>0</v>
      </c>
      <c r="T273" s="180">
        <v>30595.68203623953</v>
      </c>
    </row>
    <row r="274" spans="2:20" x14ac:dyDescent="0.3">
      <c r="B274" s="19">
        <v>271</v>
      </c>
      <c r="C274" s="179">
        <v>0</v>
      </c>
      <c r="D274" s="179">
        <v>0</v>
      </c>
      <c r="E274" s="179">
        <v>71993.43855430554</v>
      </c>
      <c r="F274" s="179">
        <v>0</v>
      </c>
      <c r="G274" s="179">
        <v>0</v>
      </c>
      <c r="H274" s="179">
        <v>7715.3689375288222</v>
      </c>
      <c r="I274" s="179">
        <v>0</v>
      </c>
      <c r="J274" s="179">
        <v>0</v>
      </c>
      <c r="K274" s="179">
        <v>0</v>
      </c>
      <c r="L274" s="179">
        <v>0</v>
      </c>
      <c r="M274" s="179">
        <v>25775.600202058708</v>
      </c>
      <c r="N274" s="179">
        <v>0</v>
      </c>
      <c r="O274" s="179">
        <v>0</v>
      </c>
      <c r="P274" s="179">
        <v>0</v>
      </c>
      <c r="Q274" s="179">
        <v>0</v>
      </c>
      <c r="R274" s="180">
        <v>0</v>
      </c>
      <c r="S274" s="180">
        <v>0</v>
      </c>
      <c r="T274" s="180">
        <v>0</v>
      </c>
    </row>
    <row r="275" spans="2:20" x14ac:dyDescent="0.3">
      <c r="B275" s="19">
        <v>272</v>
      </c>
      <c r="C275" s="179">
        <v>0</v>
      </c>
      <c r="D275" s="179">
        <v>0</v>
      </c>
      <c r="E275" s="179">
        <v>136624.6861017402</v>
      </c>
      <c r="F275" s="179">
        <v>0</v>
      </c>
      <c r="G275" s="179">
        <v>0</v>
      </c>
      <c r="H275" s="179">
        <v>6276.9050197800861</v>
      </c>
      <c r="I275" s="179">
        <v>0</v>
      </c>
      <c r="J275" s="179">
        <v>0</v>
      </c>
      <c r="K275" s="179">
        <v>0</v>
      </c>
      <c r="L275" s="179">
        <v>0</v>
      </c>
      <c r="M275" s="179">
        <v>51383.088096516549</v>
      </c>
      <c r="N275" s="179">
        <v>0</v>
      </c>
      <c r="O275" s="179">
        <v>0</v>
      </c>
      <c r="P275" s="179">
        <v>0</v>
      </c>
      <c r="Q275" s="179">
        <v>0</v>
      </c>
      <c r="R275" s="180">
        <v>0</v>
      </c>
      <c r="S275" s="180">
        <v>0</v>
      </c>
      <c r="T275" s="180">
        <v>0</v>
      </c>
    </row>
    <row r="276" spans="2:20" x14ac:dyDescent="0.3">
      <c r="B276" s="19">
        <v>273</v>
      </c>
      <c r="C276" s="179">
        <v>0</v>
      </c>
      <c r="D276" s="179">
        <v>0</v>
      </c>
      <c r="E276" s="179">
        <v>135453.38501317918</v>
      </c>
      <c r="F276" s="179">
        <v>0</v>
      </c>
      <c r="G276" s="179">
        <v>0</v>
      </c>
      <c r="H276" s="179">
        <v>7663.0658921133618</v>
      </c>
      <c r="I276" s="179">
        <v>0</v>
      </c>
      <c r="J276" s="179">
        <v>0</v>
      </c>
      <c r="K276" s="179">
        <v>0</v>
      </c>
      <c r="L276" s="179">
        <v>0</v>
      </c>
      <c r="M276" s="179">
        <v>132508.09444426827</v>
      </c>
      <c r="N276" s="179">
        <v>0</v>
      </c>
      <c r="O276" s="179">
        <v>0</v>
      </c>
      <c r="P276" s="179">
        <v>0</v>
      </c>
      <c r="Q276" s="179">
        <v>0</v>
      </c>
      <c r="R276" s="180">
        <v>0</v>
      </c>
      <c r="S276" s="180">
        <v>0</v>
      </c>
      <c r="T276" s="180">
        <v>0</v>
      </c>
    </row>
    <row r="277" spans="2:20" x14ac:dyDescent="0.3">
      <c r="B277" s="19">
        <v>274</v>
      </c>
      <c r="C277" s="179">
        <v>0</v>
      </c>
      <c r="D277" s="179">
        <v>0</v>
      </c>
      <c r="E277" s="179">
        <v>90734.17288165004</v>
      </c>
      <c r="F277" s="179">
        <v>0</v>
      </c>
      <c r="G277" s="179">
        <v>0</v>
      </c>
      <c r="H277" s="179">
        <v>136994.1051533781</v>
      </c>
      <c r="I277" s="179">
        <v>0</v>
      </c>
      <c r="J277" s="179">
        <v>0</v>
      </c>
      <c r="K277" s="179">
        <v>0</v>
      </c>
      <c r="L277" s="179">
        <v>0</v>
      </c>
      <c r="M277" s="179">
        <v>140635.89373104344</v>
      </c>
      <c r="N277" s="179">
        <v>0</v>
      </c>
      <c r="O277" s="179">
        <v>0</v>
      </c>
      <c r="P277" s="179">
        <v>0</v>
      </c>
      <c r="Q277" s="179">
        <v>0</v>
      </c>
      <c r="R277" s="180">
        <v>0</v>
      </c>
      <c r="S277" s="180">
        <v>0</v>
      </c>
      <c r="T277" s="180">
        <v>0</v>
      </c>
    </row>
    <row r="278" spans="2:20" x14ac:dyDescent="0.3">
      <c r="B278" s="19">
        <v>275</v>
      </c>
      <c r="C278" s="179">
        <v>0</v>
      </c>
      <c r="D278" s="179">
        <v>0</v>
      </c>
      <c r="E278" s="179">
        <v>53668.526084428115</v>
      </c>
      <c r="F278" s="179">
        <v>0</v>
      </c>
      <c r="G278" s="179">
        <v>0</v>
      </c>
      <c r="H278" s="179">
        <v>268631.19550215523</v>
      </c>
      <c r="I278" s="179">
        <v>0</v>
      </c>
      <c r="J278" s="179">
        <v>0</v>
      </c>
      <c r="K278" s="179">
        <v>0</v>
      </c>
      <c r="L278" s="179">
        <v>0</v>
      </c>
      <c r="M278" s="179">
        <v>151409.71204544968</v>
      </c>
      <c r="N278" s="179">
        <v>0</v>
      </c>
      <c r="O278" s="179">
        <v>0</v>
      </c>
      <c r="P278" s="179">
        <v>0</v>
      </c>
      <c r="Q278" s="179">
        <v>0</v>
      </c>
      <c r="R278" s="180">
        <v>0</v>
      </c>
      <c r="S278" s="180">
        <v>0</v>
      </c>
      <c r="T278" s="180">
        <v>0</v>
      </c>
    </row>
    <row r="279" spans="2:20" x14ac:dyDescent="0.3">
      <c r="B279" s="19">
        <v>276</v>
      </c>
      <c r="C279" s="179">
        <v>0</v>
      </c>
      <c r="D279" s="179">
        <v>0</v>
      </c>
      <c r="E279" s="179">
        <v>46988.395545288564</v>
      </c>
      <c r="F279" s="179">
        <v>0</v>
      </c>
      <c r="G279" s="179">
        <v>0</v>
      </c>
      <c r="H279" s="179">
        <v>810769.88839007146</v>
      </c>
      <c r="I279" s="179">
        <v>0</v>
      </c>
      <c r="J279" s="179">
        <v>0</v>
      </c>
      <c r="K279" s="179">
        <v>0</v>
      </c>
      <c r="L279" s="179">
        <v>0</v>
      </c>
      <c r="M279" s="179">
        <v>40696.111995123487</v>
      </c>
      <c r="N279" s="179">
        <v>0</v>
      </c>
      <c r="O279" s="179">
        <v>0</v>
      </c>
      <c r="P279" s="179">
        <v>0</v>
      </c>
      <c r="Q279" s="179">
        <v>0</v>
      </c>
      <c r="R279" s="180">
        <v>0</v>
      </c>
      <c r="S279" s="180">
        <v>0</v>
      </c>
      <c r="T279" s="180">
        <v>0</v>
      </c>
    </row>
    <row r="280" spans="2:20" x14ac:dyDescent="0.3">
      <c r="B280" s="19">
        <v>277</v>
      </c>
      <c r="C280" s="179">
        <v>0</v>
      </c>
      <c r="D280" s="179">
        <v>0</v>
      </c>
      <c r="E280" s="179">
        <v>119355.45527513539</v>
      </c>
      <c r="F280" s="179">
        <v>0</v>
      </c>
      <c r="G280" s="179">
        <v>0</v>
      </c>
      <c r="H280" s="179">
        <v>362858.86034501402</v>
      </c>
      <c r="I280" s="179">
        <v>0</v>
      </c>
      <c r="J280" s="179">
        <v>0</v>
      </c>
      <c r="K280" s="179">
        <v>0</v>
      </c>
      <c r="L280" s="179">
        <v>0</v>
      </c>
      <c r="M280" s="179">
        <v>355384.10235773533</v>
      </c>
      <c r="N280" s="179">
        <v>0</v>
      </c>
      <c r="O280" s="179">
        <v>0</v>
      </c>
      <c r="P280" s="179">
        <v>0</v>
      </c>
      <c r="Q280" s="179">
        <v>0</v>
      </c>
      <c r="R280" s="180">
        <v>0</v>
      </c>
      <c r="S280" s="180">
        <v>0</v>
      </c>
      <c r="T280" s="180">
        <v>0</v>
      </c>
    </row>
    <row r="281" spans="2:20" x14ac:dyDescent="0.3">
      <c r="B281" s="19">
        <v>278</v>
      </c>
      <c r="C281" s="179">
        <v>0</v>
      </c>
      <c r="D281" s="179">
        <v>0</v>
      </c>
      <c r="E281" s="179">
        <v>22530.709237109368</v>
      </c>
      <c r="F281" s="179">
        <v>0</v>
      </c>
      <c r="G281" s="179">
        <v>0</v>
      </c>
      <c r="H281" s="179">
        <v>21266.147177950923</v>
      </c>
      <c r="I281" s="179">
        <v>0</v>
      </c>
      <c r="J281" s="179">
        <v>0</v>
      </c>
      <c r="K281" s="179">
        <v>0</v>
      </c>
      <c r="L281" s="179">
        <v>0</v>
      </c>
      <c r="M281" s="179">
        <v>103282.78319789185</v>
      </c>
      <c r="N281" s="179">
        <v>0</v>
      </c>
      <c r="O281" s="179">
        <v>0</v>
      </c>
      <c r="P281" s="179">
        <v>0</v>
      </c>
      <c r="Q281" s="179">
        <v>0</v>
      </c>
      <c r="R281" s="180">
        <v>0</v>
      </c>
      <c r="S281" s="180">
        <v>0</v>
      </c>
      <c r="T281" s="180">
        <v>0</v>
      </c>
    </row>
    <row r="282" spans="2:20" x14ac:dyDescent="0.3">
      <c r="B282" s="19">
        <v>279</v>
      </c>
      <c r="C282" s="179">
        <v>0</v>
      </c>
      <c r="D282" s="179">
        <v>0</v>
      </c>
      <c r="E282" s="179">
        <v>3282615.2554127453</v>
      </c>
      <c r="F282" s="179">
        <v>0</v>
      </c>
      <c r="G282" s="179">
        <v>0</v>
      </c>
      <c r="H282" s="179">
        <v>188575.63876789261</v>
      </c>
      <c r="I282" s="179">
        <v>0</v>
      </c>
      <c r="J282" s="179">
        <v>0</v>
      </c>
      <c r="K282" s="179">
        <v>0</v>
      </c>
      <c r="L282" s="179">
        <v>0</v>
      </c>
      <c r="M282" s="179">
        <v>82813.560633903369</v>
      </c>
      <c r="N282" s="179">
        <v>0</v>
      </c>
      <c r="O282" s="179">
        <v>0</v>
      </c>
      <c r="P282" s="179">
        <v>0</v>
      </c>
      <c r="Q282" s="179">
        <v>0</v>
      </c>
      <c r="R282" s="180">
        <v>0</v>
      </c>
      <c r="S282" s="180">
        <v>0</v>
      </c>
      <c r="T282" s="180">
        <v>0</v>
      </c>
    </row>
    <row r="283" spans="2:20" x14ac:dyDescent="0.3">
      <c r="B283" s="19">
        <v>280</v>
      </c>
      <c r="C283" s="179">
        <v>0</v>
      </c>
      <c r="D283" s="179">
        <v>0</v>
      </c>
      <c r="E283" s="179">
        <v>32186.493396676022</v>
      </c>
      <c r="F283" s="179">
        <v>0</v>
      </c>
      <c r="G283" s="179">
        <v>0</v>
      </c>
      <c r="H283" s="179">
        <v>59198.654722043902</v>
      </c>
      <c r="I283" s="179">
        <v>0</v>
      </c>
      <c r="J283" s="179">
        <v>0</v>
      </c>
      <c r="K283" s="179">
        <v>0</v>
      </c>
      <c r="L283" s="179">
        <v>0</v>
      </c>
      <c r="M283" s="179">
        <v>15245.420675038793</v>
      </c>
      <c r="N283" s="179">
        <v>0</v>
      </c>
      <c r="O283" s="179">
        <v>0</v>
      </c>
      <c r="P283" s="179">
        <v>0</v>
      </c>
      <c r="Q283" s="179">
        <v>0</v>
      </c>
      <c r="R283" s="180">
        <v>0</v>
      </c>
      <c r="S283" s="180">
        <v>0</v>
      </c>
      <c r="T283" s="180">
        <v>0</v>
      </c>
    </row>
    <row r="284" spans="2:20" x14ac:dyDescent="0.3">
      <c r="B284" s="19">
        <v>281</v>
      </c>
      <c r="C284" s="179">
        <v>0</v>
      </c>
      <c r="D284" s="179">
        <v>0</v>
      </c>
      <c r="E284" s="179">
        <v>454418.625329634</v>
      </c>
      <c r="F284" s="179">
        <v>0</v>
      </c>
      <c r="G284" s="179">
        <v>0</v>
      </c>
      <c r="H284" s="179">
        <v>46567.873790395024</v>
      </c>
      <c r="I284" s="179">
        <v>0</v>
      </c>
      <c r="J284" s="179">
        <v>0</v>
      </c>
      <c r="K284" s="179">
        <v>0</v>
      </c>
      <c r="L284" s="179">
        <v>0</v>
      </c>
      <c r="M284" s="179">
        <v>93027.940630473502</v>
      </c>
      <c r="N284" s="179">
        <v>0</v>
      </c>
      <c r="O284" s="179">
        <v>0</v>
      </c>
      <c r="P284" s="179">
        <v>0</v>
      </c>
      <c r="Q284" s="179">
        <v>0</v>
      </c>
      <c r="R284" s="180">
        <v>0</v>
      </c>
      <c r="S284" s="180">
        <v>0</v>
      </c>
      <c r="T284" s="180">
        <v>0</v>
      </c>
    </row>
    <row r="285" spans="2:20" x14ac:dyDescent="0.3">
      <c r="B285" s="19">
        <v>282</v>
      </c>
      <c r="C285" s="179">
        <v>0</v>
      </c>
      <c r="D285" s="179">
        <v>0</v>
      </c>
      <c r="E285" s="179">
        <v>43576.403069850152</v>
      </c>
      <c r="F285" s="179">
        <v>0</v>
      </c>
      <c r="G285" s="179">
        <v>0</v>
      </c>
      <c r="H285" s="179">
        <v>21546.64164175995</v>
      </c>
      <c r="I285" s="179">
        <v>0</v>
      </c>
      <c r="J285" s="179">
        <v>0</v>
      </c>
      <c r="K285" s="179">
        <v>0</v>
      </c>
      <c r="L285" s="179">
        <v>0</v>
      </c>
      <c r="M285" s="179">
        <v>69386.471788167764</v>
      </c>
      <c r="N285" s="179">
        <v>0</v>
      </c>
      <c r="O285" s="179">
        <v>0</v>
      </c>
      <c r="P285" s="179">
        <v>0</v>
      </c>
      <c r="Q285" s="179">
        <v>0</v>
      </c>
      <c r="R285" s="180">
        <v>0</v>
      </c>
      <c r="S285" s="180">
        <v>0</v>
      </c>
      <c r="T285" s="180">
        <v>0</v>
      </c>
    </row>
    <row r="286" spans="2:20" x14ac:dyDescent="0.3">
      <c r="B286" s="19">
        <v>283</v>
      </c>
      <c r="C286" s="179">
        <v>0</v>
      </c>
      <c r="D286" s="179">
        <v>0</v>
      </c>
      <c r="E286" s="179">
        <v>72723.12889490441</v>
      </c>
      <c r="F286" s="179">
        <v>0</v>
      </c>
      <c r="G286" s="179">
        <v>0</v>
      </c>
      <c r="H286" s="179">
        <v>1038058.9156140346</v>
      </c>
      <c r="I286" s="179">
        <v>0</v>
      </c>
      <c r="J286" s="179">
        <v>0</v>
      </c>
      <c r="K286" s="179">
        <v>0</v>
      </c>
      <c r="L286" s="179">
        <v>0</v>
      </c>
      <c r="M286" s="179">
        <v>188575.63876789261</v>
      </c>
      <c r="N286" s="179">
        <v>0</v>
      </c>
      <c r="O286" s="179">
        <v>0</v>
      </c>
      <c r="P286" s="179">
        <v>0</v>
      </c>
      <c r="Q286" s="179">
        <v>0</v>
      </c>
      <c r="R286" s="180">
        <v>0</v>
      </c>
      <c r="S286" s="180">
        <v>0</v>
      </c>
      <c r="T286" s="180">
        <v>0</v>
      </c>
    </row>
    <row r="287" spans="2:20" x14ac:dyDescent="0.3">
      <c r="B287" s="19">
        <v>284</v>
      </c>
      <c r="C287" s="179">
        <v>0</v>
      </c>
      <c r="D287" s="179">
        <v>0</v>
      </c>
      <c r="E287" s="179">
        <v>28456.066426504625</v>
      </c>
      <c r="F287" s="179">
        <v>0</v>
      </c>
      <c r="G287" s="179">
        <v>0</v>
      </c>
      <c r="H287" s="179">
        <v>55258.907730151157</v>
      </c>
      <c r="I287" s="179">
        <v>0</v>
      </c>
      <c r="J287" s="179">
        <v>0</v>
      </c>
      <c r="K287" s="179">
        <v>0</v>
      </c>
      <c r="L287" s="179">
        <v>0</v>
      </c>
      <c r="M287" s="179">
        <v>147697.86724271451</v>
      </c>
      <c r="N287" s="179">
        <v>0</v>
      </c>
      <c r="O287" s="179">
        <v>0</v>
      </c>
      <c r="P287" s="179">
        <v>0</v>
      </c>
      <c r="Q287" s="179">
        <v>0</v>
      </c>
      <c r="R287" s="180">
        <v>0</v>
      </c>
      <c r="S287" s="180">
        <v>0</v>
      </c>
      <c r="T287" s="180">
        <v>0</v>
      </c>
    </row>
    <row r="288" spans="2:20" x14ac:dyDescent="0.3">
      <c r="B288" s="19">
        <v>285</v>
      </c>
      <c r="C288" s="179">
        <v>0</v>
      </c>
      <c r="D288" s="179">
        <v>0</v>
      </c>
      <c r="E288" s="179">
        <v>1070456.2389322305</v>
      </c>
      <c r="F288" s="179">
        <v>0</v>
      </c>
      <c r="G288" s="179">
        <v>0</v>
      </c>
      <c r="H288" s="179">
        <v>102735.62995977268</v>
      </c>
      <c r="I288" s="179">
        <v>0</v>
      </c>
      <c r="J288" s="179">
        <v>0</v>
      </c>
      <c r="K288" s="179">
        <v>0</v>
      </c>
      <c r="L288" s="179">
        <v>0</v>
      </c>
      <c r="M288" s="179">
        <v>57525.176121805758</v>
      </c>
      <c r="N288" s="179">
        <v>0</v>
      </c>
      <c r="O288" s="179">
        <v>0</v>
      </c>
      <c r="P288" s="179">
        <v>0</v>
      </c>
      <c r="Q288" s="179">
        <v>0</v>
      </c>
      <c r="R288" s="180">
        <v>0</v>
      </c>
      <c r="S288" s="180">
        <v>0</v>
      </c>
      <c r="T288" s="180">
        <v>0</v>
      </c>
    </row>
    <row r="289" spans="2:20" x14ac:dyDescent="0.3">
      <c r="B289" s="19">
        <v>286</v>
      </c>
      <c r="C289" s="179">
        <v>0</v>
      </c>
      <c r="D289" s="179">
        <v>0</v>
      </c>
      <c r="E289" s="179">
        <v>374829.73681358143</v>
      </c>
      <c r="F289" s="179">
        <v>0</v>
      </c>
      <c r="G289" s="179">
        <v>0</v>
      </c>
      <c r="H289" s="179">
        <v>394017.46774650645</v>
      </c>
      <c r="I289" s="179">
        <v>0</v>
      </c>
      <c r="J289" s="179">
        <v>0</v>
      </c>
      <c r="K289" s="179">
        <v>0</v>
      </c>
      <c r="L289" s="179">
        <v>0</v>
      </c>
      <c r="M289" s="179">
        <v>6911.3778521428039</v>
      </c>
      <c r="N289" s="179">
        <v>0</v>
      </c>
      <c r="O289" s="179">
        <v>0</v>
      </c>
      <c r="P289" s="179">
        <v>0</v>
      </c>
      <c r="Q289" s="179">
        <v>0</v>
      </c>
      <c r="R289" s="180">
        <v>0</v>
      </c>
      <c r="S289" s="180">
        <v>0</v>
      </c>
      <c r="T289" s="180">
        <v>0</v>
      </c>
    </row>
    <row r="290" spans="2:20" x14ac:dyDescent="0.3">
      <c r="B290" s="19">
        <v>287</v>
      </c>
      <c r="C290" s="179">
        <v>0</v>
      </c>
      <c r="D290" s="179">
        <v>0</v>
      </c>
      <c r="E290" s="179">
        <v>6224.1312442488234</v>
      </c>
      <c r="F290" s="179">
        <v>0</v>
      </c>
      <c r="G290" s="179">
        <v>0</v>
      </c>
      <c r="H290" s="179">
        <v>62797.548121881809</v>
      </c>
      <c r="I290" s="179">
        <v>0</v>
      </c>
      <c r="J290" s="179">
        <v>0</v>
      </c>
      <c r="K290" s="179">
        <v>0</v>
      </c>
      <c r="L290" s="179">
        <v>0</v>
      </c>
      <c r="M290" s="179">
        <v>59351.018023516954</v>
      </c>
      <c r="N290" s="179">
        <v>0</v>
      </c>
      <c r="O290" s="179">
        <v>0</v>
      </c>
      <c r="P290" s="179">
        <v>0</v>
      </c>
      <c r="Q290" s="179">
        <v>0</v>
      </c>
      <c r="R290" s="180">
        <v>0</v>
      </c>
      <c r="S290" s="180">
        <v>0</v>
      </c>
      <c r="T290" s="180">
        <v>0</v>
      </c>
    </row>
    <row r="291" spans="2:20" x14ac:dyDescent="0.3">
      <c r="B291" s="19">
        <v>288</v>
      </c>
      <c r="C291" s="179">
        <v>0</v>
      </c>
      <c r="D291" s="179">
        <v>0</v>
      </c>
      <c r="E291" s="179">
        <v>28830.574224947006</v>
      </c>
      <c r="F291" s="179">
        <v>0</v>
      </c>
      <c r="G291" s="179">
        <v>0</v>
      </c>
      <c r="H291" s="179">
        <v>9057.023576508027</v>
      </c>
      <c r="I291" s="179">
        <v>0</v>
      </c>
      <c r="J291" s="179">
        <v>0</v>
      </c>
      <c r="K291" s="179">
        <v>0</v>
      </c>
      <c r="L291" s="179">
        <v>0</v>
      </c>
      <c r="M291" s="179">
        <v>21926.858038641665</v>
      </c>
      <c r="N291" s="179">
        <v>0</v>
      </c>
      <c r="O291" s="179">
        <v>0</v>
      </c>
      <c r="P291" s="179">
        <v>0</v>
      </c>
      <c r="Q291" s="179">
        <v>0</v>
      </c>
      <c r="R291" s="180">
        <v>0</v>
      </c>
      <c r="S291" s="180">
        <v>0</v>
      </c>
      <c r="T291" s="180">
        <v>0</v>
      </c>
    </row>
    <row r="292" spans="2:20" x14ac:dyDescent="0.3">
      <c r="B292" s="19">
        <v>289</v>
      </c>
      <c r="C292" s="179">
        <v>0</v>
      </c>
      <c r="D292" s="179">
        <v>0</v>
      </c>
      <c r="E292" s="179">
        <v>314447.99327538809</v>
      </c>
      <c r="F292" s="179">
        <v>0</v>
      </c>
      <c r="G292" s="179">
        <v>0</v>
      </c>
      <c r="H292" s="179">
        <v>31212.042641356875</v>
      </c>
      <c r="I292" s="179">
        <v>0</v>
      </c>
      <c r="J292" s="179">
        <v>0</v>
      </c>
      <c r="K292" s="179">
        <v>0</v>
      </c>
      <c r="L292" s="179">
        <v>0</v>
      </c>
      <c r="M292" s="179">
        <v>150517.5053258953</v>
      </c>
      <c r="N292" s="179">
        <v>0</v>
      </c>
      <c r="O292" s="179">
        <v>0</v>
      </c>
      <c r="P292" s="179">
        <v>0</v>
      </c>
      <c r="Q292" s="179">
        <v>0</v>
      </c>
      <c r="R292" s="180">
        <v>0</v>
      </c>
      <c r="S292" s="180">
        <v>0</v>
      </c>
      <c r="T292" s="180">
        <v>0</v>
      </c>
    </row>
    <row r="293" spans="2:20" x14ac:dyDescent="0.3">
      <c r="B293" s="19">
        <v>290</v>
      </c>
      <c r="C293" s="179">
        <v>0</v>
      </c>
      <c r="D293" s="179">
        <v>0</v>
      </c>
      <c r="E293" s="179">
        <v>141428.72809616648</v>
      </c>
      <c r="F293" s="179">
        <v>0</v>
      </c>
      <c r="G293" s="179">
        <v>0</v>
      </c>
      <c r="H293" s="179">
        <v>524438.97142545937</v>
      </c>
      <c r="I293" s="179">
        <v>0</v>
      </c>
      <c r="J293" s="179">
        <v>0</v>
      </c>
      <c r="K293" s="179">
        <v>0</v>
      </c>
      <c r="L293" s="179">
        <v>0</v>
      </c>
      <c r="M293" s="179">
        <v>48962.5775123356</v>
      </c>
      <c r="N293" s="179">
        <v>0</v>
      </c>
      <c r="O293" s="179">
        <v>0</v>
      </c>
      <c r="P293" s="179">
        <v>0</v>
      </c>
      <c r="Q293" s="179">
        <v>0</v>
      </c>
      <c r="R293" s="180">
        <v>0</v>
      </c>
      <c r="S293" s="180">
        <v>0</v>
      </c>
      <c r="T293" s="180">
        <v>0</v>
      </c>
    </row>
    <row r="294" spans="2:20" x14ac:dyDescent="0.3">
      <c r="B294" s="19">
        <v>291</v>
      </c>
      <c r="C294" s="179">
        <v>0</v>
      </c>
      <c r="D294" s="179">
        <v>0</v>
      </c>
      <c r="E294" s="179">
        <v>131468.06366561758</v>
      </c>
      <c r="F294" s="179">
        <v>0</v>
      </c>
      <c r="G294" s="179">
        <v>0</v>
      </c>
      <c r="H294" s="179">
        <v>36618.882222739201</v>
      </c>
      <c r="I294" s="179">
        <v>0</v>
      </c>
      <c r="J294" s="179">
        <v>0</v>
      </c>
      <c r="K294" s="179">
        <v>0</v>
      </c>
      <c r="L294" s="179">
        <v>0</v>
      </c>
      <c r="M294" s="179">
        <v>63933.475700534815</v>
      </c>
      <c r="N294" s="179">
        <v>0</v>
      </c>
      <c r="O294" s="179">
        <v>0</v>
      </c>
      <c r="P294" s="179">
        <v>0</v>
      </c>
      <c r="Q294" s="179">
        <v>0</v>
      </c>
      <c r="R294" s="180">
        <v>0</v>
      </c>
      <c r="S294" s="180">
        <v>0</v>
      </c>
      <c r="T294" s="180">
        <v>0</v>
      </c>
    </row>
    <row r="295" spans="2:20" x14ac:dyDescent="0.3">
      <c r="B295" s="19">
        <v>292</v>
      </c>
      <c r="C295" s="179">
        <v>0</v>
      </c>
      <c r="D295" s="179">
        <v>0</v>
      </c>
      <c r="E295" s="179">
        <v>118305.08661986186</v>
      </c>
      <c r="F295" s="179">
        <v>0</v>
      </c>
      <c r="G295" s="179">
        <v>0</v>
      </c>
      <c r="H295" s="179">
        <v>115854.53787641889</v>
      </c>
      <c r="I295" s="179">
        <v>0</v>
      </c>
      <c r="J295" s="179">
        <v>0</v>
      </c>
      <c r="K295" s="179">
        <v>0</v>
      </c>
      <c r="L295" s="179">
        <v>0</v>
      </c>
      <c r="M295" s="179">
        <v>618430.46291540924</v>
      </c>
      <c r="N295" s="179">
        <v>0</v>
      </c>
      <c r="O295" s="179">
        <v>0</v>
      </c>
      <c r="P295" s="179">
        <v>0</v>
      </c>
      <c r="Q295" s="179">
        <v>0</v>
      </c>
      <c r="R295" s="180">
        <v>0</v>
      </c>
      <c r="S295" s="180">
        <v>0</v>
      </c>
      <c r="T295" s="180">
        <v>0</v>
      </c>
    </row>
    <row r="296" spans="2:20" x14ac:dyDescent="0.3">
      <c r="B296" s="19">
        <v>293</v>
      </c>
      <c r="C296" s="179">
        <v>0</v>
      </c>
      <c r="D296" s="179">
        <v>0</v>
      </c>
      <c r="E296" s="179">
        <v>125225.66813496864</v>
      </c>
      <c r="F296" s="179">
        <v>0</v>
      </c>
      <c r="G296" s="179">
        <v>0</v>
      </c>
      <c r="H296" s="179">
        <v>88375.25210074427</v>
      </c>
      <c r="I296" s="179">
        <v>0</v>
      </c>
      <c r="J296" s="179">
        <v>0</v>
      </c>
      <c r="K296" s="179">
        <v>0</v>
      </c>
      <c r="L296" s="179">
        <v>0</v>
      </c>
      <c r="M296" s="179">
        <v>51805.937158496468</v>
      </c>
      <c r="N296" s="179">
        <v>0</v>
      </c>
      <c r="O296" s="179">
        <v>0</v>
      </c>
      <c r="P296" s="179">
        <v>0</v>
      </c>
      <c r="Q296" s="179">
        <v>0</v>
      </c>
      <c r="R296" s="180">
        <v>0</v>
      </c>
      <c r="S296" s="180">
        <v>0</v>
      </c>
      <c r="T296" s="180">
        <v>0</v>
      </c>
    </row>
    <row r="297" spans="2:20" x14ac:dyDescent="0.3">
      <c r="B297" s="19">
        <v>294</v>
      </c>
      <c r="C297" s="179">
        <v>0</v>
      </c>
      <c r="D297" s="179">
        <v>0</v>
      </c>
      <c r="E297" s="179">
        <v>45043.182881494031</v>
      </c>
      <c r="F297" s="179">
        <v>0</v>
      </c>
      <c r="G297" s="179">
        <v>0</v>
      </c>
      <c r="H297" s="179">
        <v>310976.98428142956</v>
      </c>
      <c r="I297" s="179">
        <v>0</v>
      </c>
      <c r="J297" s="179">
        <v>0</v>
      </c>
      <c r="K297" s="179">
        <v>0</v>
      </c>
      <c r="L297" s="179">
        <v>0</v>
      </c>
      <c r="M297" s="179">
        <v>47152.830883399765</v>
      </c>
      <c r="N297" s="179">
        <v>0</v>
      </c>
      <c r="O297" s="179">
        <v>0</v>
      </c>
      <c r="P297" s="179">
        <v>0</v>
      </c>
      <c r="Q297" s="179">
        <v>0</v>
      </c>
      <c r="R297" s="180">
        <v>0</v>
      </c>
      <c r="S297" s="180">
        <v>0</v>
      </c>
      <c r="T297" s="180">
        <v>0</v>
      </c>
    </row>
    <row r="298" spans="2:20" x14ac:dyDescent="0.3">
      <c r="B298" s="19">
        <v>295</v>
      </c>
      <c r="C298" s="179">
        <v>0</v>
      </c>
      <c r="D298" s="179">
        <v>0</v>
      </c>
      <c r="E298" s="179">
        <v>8776.8585265298552</v>
      </c>
      <c r="F298" s="179">
        <v>0</v>
      </c>
      <c r="G298" s="179">
        <v>0</v>
      </c>
      <c r="H298" s="179">
        <v>51555.710165663695</v>
      </c>
      <c r="I298" s="179">
        <v>0</v>
      </c>
      <c r="J298" s="179">
        <v>0</v>
      </c>
      <c r="K298" s="179">
        <v>0</v>
      </c>
      <c r="L298" s="179">
        <v>0</v>
      </c>
      <c r="M298" s="179">
        <v>234380.28669728275</v>
      </c>
      <c r="N298" s="179">
        <v>0</v>
      </c>
      <c r="O298" s="179">
        <v>0</v>
      </c>
      <c r="P298" s="179">
        <v>0</v>
      </c>
      <c r="Q298" s="179">
        <v>0</v>
      </c>
      <c r="R298" s="180">
        <v>0</v>
      </c>
      <c r="S298" s="180">
        <v>0</v>
      </c>
      <c r="T298" s="180">
        <v>0</v>
      </c>
    </row>
    <row r="299" spans="2:20" x14ac:dyDescent="0.3">
      <c r="B299" s="19">
        <v>296</v>
      </c>
      <c r="C299" s="179">
        <v>0</v>
      </c>
      <c r="D299" s="179">
        <v>0</v>
      </c>
      <c r="E299" s="179">
        <v>255456.26011344852</v>
      </c>
      <c r="F299" s="179">
        <v>0</v>
      </c>
      <c r="G299" s="179">
        <v>0</v>
      </c>
      <c r="H299" s="179">
        <v>41078.289714207815</v>
      </c>
      <c r="I299" s="179">
        <v>0</v>
      </c>
      <c r="J299" s="179">
        <v>0</v>
      </c>
      <c r="K299" s="179">
        <v>0</v>
      </c>
      <c r="L299" s="179">
        <v>0</v>
      </c>
      <c r="M299" s="179">
        <v>5097.2809279047433</v>
      </c>
      <c r="N299" s="179">
        <v>0</v>
      </c>
      <c r="O299" s="179">
        <v>0</v>
      </c>
      <c r="P299" s="179">
        <v>0</v>
      </c>
      <c r="Q299" s="179">
        <v>0</v>
      </c>
      <c r="R299" s="180">
        <v>0</v>
      </c>
      <c r="S299" s="180">
        <v>0</v>
      </c>
      <c r="T299" s="180">
        <v>0</v>
      </c>
    </row>
    <row r="300" spans="2:20" x14ac:dyDescent="0.3">
      <c r="B300" s="19">
        <v>297</v>
      </c>
      <c r="C300" s="179">
        <v>0</v>
      </c>
      <c r="D300" s="179">
        <v>0</v>
      </c>
      <c r="E300" s="179">
        <v>183013.99001401156</v>
      </c>
      <c r="F300" s="179">
        <v>0</v>
      </c>
      <c r="G300" s="179">
        <v>0</v>
      </c>
      <c r="H300" s="179">
        <v>95780.70657331933</v>
      </c>
      <c r="I300" s="179">
        <v>0</v>
      </c>
      <c r="J300" s="179">
        <v>0</v>
      </c>
      <c r="K300" s="179">
        <v>0</v>
      </c>
      <c r="L300" s="179">
        <v>0</v>
      </c>
      <c r="M300" s="179">
        <v>73698.4285133097</v>
      </c>
      <c r="N300" s="179">
        <v>0</v>
      </c>
      <c r="O300" s="179">
        <v>0</v>
      </c>
      <c r="P300" s="179">
        <v>0</v>
      </c>
      <c r="Q300" s="179">
        <v>0</v>
      </c>
      <c r="R300" s="180">
        <v>0</v>
      </c>
      <c r="S300" s="180">
        <v>0</v>
      </c>
      <c r="T300" s="180">
        <v>0</v>
      </c>
    </row>
    <row r="301" spans="2:20" x14ac:dyDescent="0.3">
      <c r="B301" s="19">
        <v>298</v>
      </c>
      <c r="C301" s="179">
        <v>0</v>
      </c>
      <c r="D301" s="179">
        <v>0</v>
      </c>
      <c r="E301" s="179">
        <v>58364.322049175549</v>
      </c>
      <c r="F301" s="179">
        <v>0</v>
      </c>
      <c r="G301" s="179">
        <v>0</v>
      </c>
      <c r="H301" s="179">
        <v>46374.210384361904</v>
      </c>
      <c r="I301" s="179">
        <v>0</v>
      </c>
      <c r="J301" s="179">
        <v>0</v>
      </c>
      <c r="K301" s="179">
        <v>0</v>
      </c>
      <c r="L301" s="179">
        <v>0</v>
      </c>
      <c r="M301" s="179">
        <v>27106.164857508964</v>
      </c>
      <c r="N301" s="179">
        <v>0</v>
      </c>
      <c r="O301" s="179">
        <v>0</v>
      </c>
      <c r="P301" s="179">
        <v>0</v>
      </c>
      <c r="Q301" s="179">
        <v>0</v>
      </c>
      <c r="R301" s="180">
        <v>0</v>
      </c>
      <c r="S301" s="180">
        <v>0</v>
      </c>
      <c r="T301" s="180">
        <v>0</v>
      </c>
    </row>
    <row r="302" spans="2:20" x14ac:dyDescent="0.3">
      <c r="B302" s="19">
        <v>299</v>
      </c>
      <c r="C302" s="179">
        <v>0</v>
      </c>
      <c r="D302" s="179">
        <v>0</v>
      </c>
      <c r="E302" s="179">
        <v>305498.27431152505</v>
      </c>
      <c r="F302" s="179">
        <v>0</v>
      </c>
      <c r="G302" s="179">
        <v>0</v>
      </c>
      <c r="H302" s="179">
        <v>114245.28677867273</v>
      </c>
      <c r="I302" s="179">
        <v>0</v>
      </c>
      <c r="J302" s="179">
        <v>0</v>
      </c>
      <c r="K302" s="179">
        <v>0</v>
      </c>
      <c r="L302" s="179">
        <v>0</v>
      </c>
      <c r="M302" s="179">
        <v>38200.253139910506</v>
      </c>
      <c r="N302" s="179">
        <v>0</v>
      </c>
      <c r="O302" s="179">
        <v>0</v>
      </c>
      <c r="P302" s="179">
        <v>0</v>
      </c>
      <c r="Q302" s="179">
        <v>0</v>
      </c>
      <c r="R302" s="180">
        <v>0</v>
      </c>
      <c r="S302" s="180">
        <v>0</v>
      </c>
      <c r="T302" s="180">
        <v>0</v>
      </c>
    </row>
    <row r="303" spans="2:20" x14ac:dyDescent="0.3">
      <c r="B303" s="19">
        <v>300</v>
      </c>
      <c r="C303" s="179">
        <v>0</v>
      </c>
      <c r="D303" s="179">
        <v>0</v>
      </c>
      <c r="E303" s="179">
        <v>198936.14501132231</v>
      </c>
      <c r="F303" s="179">
        <v>0</v>
      </c>
      <c r="G303" s="179">
        <v>0</v>
      </c>
      <c r="H303" s="179">
        <v>23750.050958485925</v>
      </c>
      <c r="I303" s="179">
        <v>0</v>
      </c>
      <c r="J303" s="179">
        <v>0</v>
      </c>
      <c r="K303" s="179">
        <v>0</v>
      </c>
      <c r="L303" s="179">
        <v>0</v>
      </c>
      <c r="M303" s="179">
        <v>144348.1999098534</v>
      </c>
      <c r="N303" s="179">
        <v>0</v>
      </c>
      <c r="O303" s="179">
        <v>0</v>
      </c>
      <c r="P303" s="179">
        <v>0</v>
      </c>
      <c r="Q303" s="179">
        <v>0</v>
      </c>
      <c r="R303" s="180">
        <v>0</v>
      </c>
      <c r="S303" s="180">
        <v>0</v>
      </c>
      <c r="T303" s="180">
        <v>0</v>
      </c>
    </row>
    <row r="304" spans="2:20" x14ac:dyDescent="0.3">
      <c r="B304" s="19">
        <v>301</v>
      </c>
      <c r="C304" s="179">
        <v>0</v>
      </c>
      <c r="D304" s="179">
        <v>0</v>
      </c>
      <c r="E304" s="179">
        <v>410573.59103273187</v>
      </c>
      <c r="F304" s="179">
        <v>0</v>
      </c>
      <c r="G304" s="179">
        <v>0</v>
      </c>
      <c r="H304" s="179">
        <v>102852.58636942302</v>
      </c>
      <c r="I304" s="179">
        <v>0</v>
      </c>
      <c r="J304" s="179">
        <v>0</v>
      </c>
      <c r="K304" s="179">
        <v>0</v>
      </c>
      <c r="L304" s="179">
        <v>0</v>
      </c>
      <c r="M304" s="179">
        <v>74976.248819597662</v>
      </c>
      <c r="N304" s="179">
        <v>0</v>
      </c>
      <c r="O304" s="179">
        <v>0</v>
      </c>
      <c r="P304" s="179">
        <v>0</v>
      </c>
      <c r="Q304" s="179">
        <v>0</v>
      </c>
      <c r="R304" s="180">
        <v>0</v>
      </c>
      <c r="S304" s="180">
        <v>0</v>
      </c>
      <c r="T304" s="180">
        <v>0</v>
      </c>
    </row>
    <row r="305" spans="2:20" x14ac:dyDescent="0.3">
      <c r="B305" s="19">
        <v>302</v>
      </c>
      <c r="C305" s="179">
        <v>0</v>
      </c>
      <c r="D305" s="179">
        <v>0</v>
      </c>
      <c r="E305" s="179">
        <v>22242.862372780048</v>
      </c>
      <c r="F305" s="179">
        <v>0</v>
      </c>
      <c r="G305" s="179">
        <v>0</v>
      </c>
      <c r="H305" s="179">
        <v>30961.579921115808</v>
      </c>
      <c r="I305" s="179">
        <v>0</v>
      </c>
      <c r="J305" s="179">
        <v>0</v>
      </c>
      <c r="K305" s="179">
        <v>0</v>
      </c>
      <c r="L305" s="179">
        <v>0</v>
      </c>
      <c r="M305" s="179">
        <v>136380.81810782626</v>
      </c>
      <c r="N305" s="179">
        <v>0</v>
      </c>
      <c r="O305" s="179">
        <v>0</v>
      </c>
      <c r="P305" s="179">
        <v>0</v>
      </c>
      <c r="Q305" s="179">
        <v>0</v>
      </c>
      <c r="R305" s="180">
        <v>0</v>
      </c>
      <c r="S305" s="180">
        <v>0</v>
      </c>
      <c r="T305" s="180">
        <v>0</v>
      </c>
    </row>
    <row r="306" spans="2:20" x14ac:dyDescent="0.3">
      <c r="B306" s="19">
        <v>303</v>
      </c>
      <c r="C306" s="179">
        <v>0</v>
      </c>
      <c r="D306" s="179">
        <v>0</v>
      </c>
      <c r="E306" s="179">
        <v>35137.314942061392</v>
      </c>
      <c r="F306" s="179">
        <v>0</v>
      </c>
      <c r="G306" s="179">
        <v>0</v>
      </c>
      <c r="H306" s="179">
        <v>20234.005683483101</v>
      </c>
      <c r="I306" s="179">
        <v>0</v>
      </c>
      <c r="J306" s="179">
        <v>0</v>
      </c>
      <c r="K306" s="179">
        <v>0</v>
      </c>
      <c r="L306" s="179">
        <v>0</v>
      </c>
      <c r="M306" s="179">
        <v>21126.516652486465</v>
      </c>
      <c r="N306" s="179">
        <v>0</v>
      </c>
      <c r="O306" s="179">
        <v>0</v>
      </c>
      <c r="P306" s="179">
        <v>0</v>
      </c>
      <c r="Q306" s="179">
        <v>0</v>
      </c>
      <c r="R306" s="180">
        <v>0</v>
      </c>
      <c r="S306" s="180">
        <v>0</v>
      </c>
      <c r="T306" s="180">
        <v>0</v>
      </c>
    </row>
    <row r="307" spans="2:20" x14ac:dyDescent="0.3">
      <c r="B307" s="19">
        <v>304</v>
      </c>
      <c r="C307" s="179">
        <v>0</v>
      </c>
      <c r="D307" s="179">
        <v>0</v>
      </c>
      <c r="E307" s="179">
        <v>2339067.9585968521</v>
      </c>
      <c r="F307" s="179">
        <v>0</v>
      </c>
      <c r="G307" s="179">
        <v>0</v>
      </c>
      <c r="H307" s="179">
        <v>12226.308194536825</v>
      </c>
      <c r="I307" s="179">
        <v>0</v>
      </c>
      <c r="J307" s="179">
        <v>0</v>
      </c>
      <c r="K307" s="179">
        <v>0</v>
      </c>
      <c r="L307" s="179">
        <v>0</v>
      </c>
      <c r="M307" s="179">
        <v>41543.703671351366</v>
      </c>
      <c r="N307" s="179">
        <v>0</v>
      </c>
      <c r="O307" s="179">
        <v>0</v>
      </c>
      <c r="P307" s="179">
        <v>0</v>
      </c>
      <c r="Q307" s="179">
        <v>0</v>
      </c>
      <c r="R307" s="180">
        <v>0</v>
      </c>
      <c r="S307" s="180">
        <v>0</v>
      </c>
      <c r="T307" s="180">
        <v>0</v>
      </c>
    </row>
    <row r="308" spans="2:20" x14ac:dyDescent="0.3">
      <c r="B308" s="19">
        <v>305</v>
      </c>
      <c r="C308" s="179">
        <v>0</v>
      </c>
      <c r="D308" s="179">
        <v>0</v>
      </c>
      <c r="E308" s="179">
        <v>116191.59251261855</v>
      </c>
      <c r="F308" s="179">
        <v>0</v>
      </c>
      <c r="G308" s="179">
        <v>0</v>
      </c>
      <c r="H308" s="179">
        <v>151345.74312265887</v>
      </c>
      <c r="I308" s="179">
        <v>0</v>
      </c>
      <c r="J308" s="179">
        <v>0</v>
      </c>
      <c r="K308" s="179">
        <v>0</v>
      </c>
      <c r="L308" s="179">
        <v>0</v>
      </c>
      <c r="M308" s="179">
        <v>59220.398641584055</v>
      </c>
      <c r="N308" s="179">
        <v>0</v>
      </c>
      <c r="O308" s="179">
        <v>0</v>
      </c>
      <c r="P308" s="179">
        <v>0</v>
      </c>
      <c r="Q308" s="179">
        <v>0</v>
      </c>
      <c r="R308" s="180">
        <v>0</v>
      </c>
      <c r="S308" s="180">
        <v>0</v>
      </c>
      <c r="T308" s="180">
        <v>0</v>
      </c>
    </row>
    <row r="309" spans="2:20" x14ac:dyDescent="0.3">
      <c r="B309" s="19">
        <v>306</v>
      </c>
      <c r="C309" s="179">
        <v>0</v>
      </c>
      <c r="D309" s="179">
        <v>0</v>
      </c>
      <c r="E309" s="179">
        <v>23054.452587055686</v>
      </c>
      <c r="F309" s="179">
        <v>0</v>
      </c>
      <c r="G309" s="179">
        <v>0</v>
      </c>
      <c r="H309" s="179">
        <v>279769.68855604273</v>
      </c>
      <c r="I309" s="179">
        <v>0</v>
      </c>
      <c r="J309" s="179">
        <v>0</v>
      </c>
      <c r="K309" s="179">
        <v>0</v>
      </c>
      <c r="L309" s="179">
        <v>0</v>
      </c>
      <c r="M309" s="179">
        <v>12352.866184816405</v>
      </c>
      <c r="N309" s="179">
        <v>0</v>
      </c>
      <c r="O309" s="179">
        <v>0</v>
      </c>
      <c r="P309" s="179">
        <v>0</v>
      </c>
      <c r="Q309" s="179">
        <v>0</v>
      </c>
      <c r="R309" s="180">
        <v>0</v>
      </c>
      <c r="S309" s="180">
        <v>0</v>
      </c>
      <c r="T309" s="180">
        <v>0</v>
      </c>
    </row>
    <row r="310" spans="2:20" x14ac:dyDescent="0.3">
      <c r="B310" s="19">
        <v>307</v>
      </c>
      <c r="C310" s="179">
        <v>0</v>
      </c>
      <c r="D310" s="179">
        <v>0</v>
      </c>
      <c r="E310" s="179">
        <v>3782.2408944062749</v>
      </c>
      <c r="F310" s="179">
        <v>0</v>
      </c>
      <c r="G310" s="179">
        <v>0</v>
      </c>
      <c r="H310" s="179">
        <v>14470.681480167896</v>
      </c>
      <c r="I310" s="179">
        <v>0</v>
      </c>
      <c r="J310" s="179">
        <v>0</v>
      </c>
      <c r="K310" s="179">
        <v>0</v>
      </c>
      <c r="L310" s="179">
        <v>0</v>
      </c>
      <c r="M310" s="179">
        <v>37838.019900262661</v>
      </c>
      <c r="N310" s="179">
        <v>0</v>
      </c>
      <c r="O310" s="179">
        <v>0</v>
      </c>
      <c r="P310" s="179">
        <v>0</v>
      </c>
      <c r="Q310" s="179">
        <v>0</v>
      </c>
      <c r="R310" s="180">
        <v>0</v>
      </c>
      <c r="S310" s="180">
        <v>0</v>
      </c>
      <c r="T310" s="180">
        <v>0</v>
      </c>
    </row>
    <row r="311" spans="2:20" x14ac:dyDescent="0.3">
      <c r="B311" s="19">
        <v>308</v>
      </c>
      <c r="C311" s="179">
        <v>0</v>
      </c>
      <c r="D311" s="179">
        <v>0</v>
      </c>
      <c r="E311" s="179">
        <v>4095.8163502321522</v>
      </c>
      <c r="F311" s="179">
        <v>0</v>
      </c>
      <c r="G311" s="179">
        <v>0</v>
      </c>
      <c r="H311" s="179">
        <v>847139.83697470534</v>
      </c>
      <c r="I311" s="179">
        <v>0</v>
      </c>
      <c r="J311" s="179">
        <v>0</v>
      </c>
      <c r="K311" s="179">
        <v>0</v>
      </c>
      <c r="L311" s="179">
        <v>0</v>
      </c>
      <c r="M311" s="179">
        <v>98553.76200789446</v>
      </c>
      <c r="N311" s="179">
        <v>0</v>
      </c>
      <c r="O311" s="179">
        <v>0</v>
      </c>
      <c r="P311" s="179">
        <v>0</v>
      </c>
      <c r="Q311" s="179">
        <v>0</v>
      </c>
      <c r="R311" s="180">
        <v>0</v>
      </c>
      <c r="S311" s="180">
        <v>0</v>
      </c>
      <c r="T311" s="180">
        <v>0</v>
      </c>
    </row>
    <row r="312" spans="2:20" x14ac:dyDescent="0.3">
      <c r="B312" s="19">
        <v>309</v>
      </c>
      <c r="C312" s="179">
        <v>0</v>
      </c>
      <c r="D312" s="179">
        <v>0</v>
      </c>
      <c r="E312" s="179">
        <v>361268.5069552302</v>
      </c>
      <c r="F312" s="179">
        <v>0</v>
      </c>
      <c r="G312" s="179">
        <v>0</v>
      </c>
      <c r="H312" s="179">
        <v>61006.617934426431</v>
      </c>
      <c r="I312" s="179">
        <v>0</v>
      </c>
      <c r="J312" s="179">
        <v>0</v>
      </c>
      <c r="K312" s="179">
        <v>453333.44773940515</v>
      </c>
      <c r="L312" s="179">
        <v>1</v>
      </c>
      <c r="M312" s="179">
        <v>113935.60218286932</v>
      </c>
      <c r="N312" s="179">
        <v>0</v>
      </c>
      <c r="O312" s="179">
        <v>0</v>
      </c>
      <c r="P312" s="179">
        <v>0</v>
      </c>
      <c r="Q312" s="179">
        <v>0</v>
      </c>
      <c r="R312" s="180">
        <v>0</v>
      </c>
      <c r="S312" s="180">
        <v>453333.44773940515</v>
      </c>
      <c r="T312" s="180">
        <v>0</v>
      </c>
    </row>
    <row r="313" spans="2:20" x14ac:dyDescent="0.3">
      <c r="B313" s="19">
        <v>310</v>
      </c>
      <c r="C313" s="179">
        <v>0</v>
      </c>
      <c r="D313" s="179">
        <v>0</v>
      </c>
      <c r="E313" s="179">
        <v>6871.8771871536037</v>
      </c>
      <c r="F313" s="179">
        <v>0</v>
      </c>
      <c r="G313" s="179">
        <v>0</v>
      </c>
      <c r="H313" s="179">
        <v>60894.91078193469</v>
      </c>
      <c r="I313" s="179">
        <v>0</v>
      </c>
      <c r="J313" s="179">
        <v>0</v>
      </c>
      <c r="K313" s="179">
        <v>0</v>
      </c>
      <c r="L313" s="179">
        <v>0</v>
      </c>
      <c r="M313" s="179">
        <v>224715.0273560166</v>
      </c>
      <c r="N313" s="179">
        <v>0</v>
      </c>
      <c r="O313" s="179">
        <v>0</v>
      </c>
      <c r="P313" s="179">
        <v>0</v>
      </c>
      <c r="Q313" s="179">
        <v>0</v>
      </c>
      <c r="R313" s="180">
        <v>0</v>
      </c>
      <c r="S313" s="180">
        <v>0</v>
      </c>
      <c r="T313" s="180">
        <v>0</v>
      </c>
    </row>
    <row r="314" spans="2:20" x14ac:dyDescent="0.3">
      <c r="B314" s="19">
        <v>311</v>
      </c>
      <c r="C314" s="179">
        <v>0</v>
      </c>
      <c r="D314" s="179">
        <v>0</v>
      </c>
      <c r="E314" s="179">
        <v>49531.392227446362</v>
      </c>
      <c r="F314" s="179">
        <v>0</v>
      </c>
      <c r="G314" s="179">
        <v>0</v>
      </c>
      <c r="H314" s="179">
        <v>675262.46771912952</v>
      </c>
      <c r="I314" s="179">
        <v>0</v>
      </c>
      <c r="J314" s="179">
        <v>0</v>
      </c>
      <c r="K314" s="179">
        <v>0</v>
      </c>
      <c r="L314" s="179">
        <v>0</v>
      </c>
      <c r="M314" s="179">
        <v>392842.96009428042</v>
      </c>
      <c r="N314" s="179">
        <v>0</v>
      </c>
      <c r="O314" s="179">
        <v>0</v>
      </c>
      <c r="P314" s="179">
        <v>0</v>
      </c>
      <c r="Q314" s="179">
        <v>0</v>
      </c>
      <c r="R314" s="180">
        <v>0</v>
      </c>
      <c r="S314" s="180">
        <v>0</v>
      </c>
      <c r="T314" s="180">
        <v>0</v>
      </c>
    </row>
    <row r="315" spans="2:20" x14ac:dyDescent="0.3">
      <c r="B315" s="19">
        <v>312</v>
      </c>
      <c r="C315" s="179">
        <v>0</v>
      </c>
      <c r="D315" s="179">
        <v>0</v>
      </c>
      <c r="E315" s="179">
        <v>266297.48322005285</v>
      </c>
      <c r="F315" s="179">
        <v>0</v>
      </c>
      <c r="G315" s="179">
        <v>0</v>
      </c>
      <c r="H315" s="179">
        <v>372738.09947026358</v>
      </c>
      <c r="I315" s="179">
        <v>0</v>
      </c>
      <c r="J315" s="179">
        <v>0</v>
      </c>
      <c r="K315" s="179">
        <v>0</v>
      </c>
      <c r="L315" s="179">
        <v>0</v>
      </c>
      <c r="M315" s="179">
        <v>4949.6678835236526</v>
      </c>
      <c r="N315" s="179">
        <v>0</v>
      </c>
      <c r="O315" s="179">
        <v>0</v>
      </c>
      <c r="P315" s="179">
        <v>0</v>
      </c>
      <c r="Q315" s="179">
        <v>0</v>
      </c>
      <c r="R315" s="180">
        <v>0</v>
      </c>
      <c r="S315" s="180">
        <v>0</v>
      </c>
      <c r="T315" s="180">
        <v>0</v>
      </c>
    </row>
    <row r="316" spans="2:20" x14ac:dyDescent="0.3">
      <c r="B316" s="19">
        <v>313</v>
      </c>
      <c r="C316" s="179">
        <v>0</v>
      </c>
      <c r="D316" s="179">
        <v>0</v>
      </c>
      <c r="E316" s="179">
        <v>2052.4157119186307</v>
      </c>
      <c r="F316" s="179">
        <v>0</v>
      </c>
      <c r="G316" s="179">
        <v>0</v>
      </c>
      <c r="H316" s="179">
        <v>104865.32679518897</v>
      </c>
      <c r="I316" s="179">
        <v>0</v>
      </c>
      <c r="J316" s="179">
        <v>0</v>
      </c>
      <c r="K316" s="179">
        <v>0</v>
      </c>
      <c r="L316" s="179">
        <v>0</v>
      </c>
      <c r="M316" s="179">
        <v>19877.434369570958</v>
      </c>
      <c r="N316" s="179">
        <v>0</v>
      </c>
      <c r="O316" s="179">
        <v>0</v>
      </c>
      <c r="P316" s="179">
        <v>0</v>
      </c>
      <c r="Q316" s="179">
        <v>0</v>
      </c>
      <c r="R316" s="180">
        <v>0</v>
      </c>
      <c r="S316" s="180">
        <v>0</v>
      </c>
      <c r="T316" s="180">
        <v>0</v>
      </c>
    </row>
    <row r="317" spans="2:20" x14ac:dyDescent="0.3">
      <c r="B317" s="19">
        <v>314</v>
      </c>
      <c r="C317" s="179">
        <v>0</v>
      </c>
      <c r="D317" s="179">
        <v>0</v>
      </c>
      <c r="E317" s="179">
        <v>19991.915354148583</v>
      </c>
      <c r="F317" s="179">
        <v>0</v>
      </c>
      <c r="G317" s="179">
        <v>0</v>
      </c>
      <c r="H317" s="179">
        <v>87852.944877096161</v>
      </c>
      <c r="I317" s="179">
        <v>0</v>
      </c>
      <c r="J317" s="179">
        <v>0</v>
      </c>
      <c r="K317" s="179">
        <v>0</v>
      </c>
      <c r="L317" s="179">
        <v>0</v>
      </c>
      <c r="M317" s="179">
        <v>90297.968299876913</v>
      </c>
      <c r="N317" s="179">
        <v>0</v>
      </c>
      <c r="O317" s="179">
        <v>0</v>
      </c>
      <c r="P317" s="179">
        <v>0</v>
      </c>
      <c r="Q317" s="179">
        <v>0</v>
      </c>
      <c r="R317" s="180">
        <v>0</v>
      </c>
      <c r="S317" s="180">
        <v>0</v>
      </c>
      <c r="T317" s="180">
        <v>0</v>
      </c>
    </row>
    <row r="318" spans="2:20" x14ac:dyDescent="0.3">
      <c r="B318" s="19">
        <v>315</v>
      </c>
      <c r="C318" s="179">
        <v>0</v>
      </c>
      <c r="D318" s="179">
        <v>0</v>
      </c>
      <c r="E318" s="179">
        <v>721374.12459955097</v>
      </c>
      <c r="F318" s="179">
        <v>0</v>
      </c>
      <c r="G318" s="179">
        <v>0</v>
      </c>
      <c r="H318" s="179">
        <v>1203036.8315832471</v>
      </c>
      <c r="I318" s="179">
        <v>0</v>
      </c>
      <c r="J318" s="179">
        <v>0</v>
      </c>
      <c r="K318" s="179">
        <v>0</v>
      </c>
      <c r="L318" s="179">
        <v>0</v>
      </c>
      <c r="M318" s="179">
        <v>9345.1783891364848</v>
      </c>
      <c r="N318" s="179">
        <v>0</v>
      </c>
      <c r="O318" s="179">
        <v>0</v>
      </c>
      <c r="P318" s="179">
        <v>0</v>
      </c>
      <c r="Q318" s="179">
        <v>0</v>
      </c>
      <c r="R318" s="180">
        <v>0</v>
      </c>
      <c r="S318" s="180">
        <v>0</v>
      </c>
      <c r="T318" s="180">
        <v>0</v>
      </c>
    </row>
    <row r="319" spans="2:20" x14ac:dyDescent="0.3">
      <c r="B319" s="19">
        <v>316</v>
      </c>
      <c r="C319" s="179">
        <v>1</v>
      </c>
      <c r="D319" s="179">
        <v>6482.6757537324338</v>
      </c>
      <c r="E319" s="179">
        <v>574888.14242840896</v>
      </c>
      <c r="F319" s="179">
        <v>0</v>
      </c>
      <c r="G319" s="179">
        <v>0</v>
      </c>
      <c r="H319" s="179">
        <v>59307.448516219039</v>
      </c>
      <c r="I319" s="179">
        <v>0</v>
      </c>
      <c r="J319" s="179">
        <v>0</v>
      </c>
      <c r="K319" s="179">
        <v>0</v>
      </c>
      <c r="L319" s="179">
        <v>0</v>
      </c>
      <c r="M319" s="179">
        <v>29116.125708976622</v>
      </c>
      <c r="N319" s="179">
        <v>0</v>
      </c>
      <c r="O319" s="179">
        <v>0</v>
      </c>
      <c r="P319" s="179">
        <v>0</v>
      </c>
      <c r="Q319" s="179">
        <v>0</v>
      </c>
      <c r="R319" s="180">
        <v>0</v>
      </c>
      <c r="S319" s="180">
        <v>0</v>
      </c>
      <c r="T319" s="180">
        <v>6482.6757537324338</v>
      </c>
    </row>
    <row r="320" spans="2:20" x14ac:dyDescent="0.3">
      <c r="B320" s="19">
        <v>317</v>
      </c>
      <c r="C320" s="179">
        <v>0</v>
      </c>
      <c r="D320" s="179">
        <v>0</v>
      </c>
      <c r="E320" s="179">
        <v>1328805.174697279</v>
      </c>
      <c r="F320" s="179">
        <v>0</v>
      </c>
      <c r="G320" s="179">
        <v>0</v>
      </c>
      <c r="H320" s="179">
        <v>14180.653417122892</v>
      </c>
      <c r="I320" s="179">
        <v>0</v>
      </c>
      <c r="J320" s="179">
        <v>0</v>
      </c>
      <c r="K320" s="179">
        <v>0</v>
      </c>
      <c r="L320" s="179">
        <v>0</v>
      </c>
      <c r="M320" s="179">
        <v>116669.73338143916</v>
      </c>
      <c r="N320" s="179">
        <v>0</v>
      </c>
      <c r="O320" s="179">
        <v>0</v>
      </c>
      <c r="P320" s="179">
        <v>0</v>
      </c>
      <c r="Q320" s="179">
        <v>0</v>
      </c>
      <c r="R320" s="180">
        <v>0</v>
      </c>
      <c r="S320" s="180">
        <v>0</v>
      </c>
      <c r="T320" s="180">
        <v>0</v>
      </c>
    </row>
    <row r="321" spans="2:20" x14ac:dyDescent="0.3">
      <c r="B321" s="19">
        <v>318</v>
      </c>
      <c r="C321" s="179">
        <v>0</v>
      </c>
      <c r="D321" s="179">
        <v>0</v>
      </c>
      <c r="E321" s="179">
        <v>30873.723367674989</v>
      </c>
      <c r="F321" s="179">
        <v>0</v>
      </c>
      <c r="G321" s="179">
        <v>0</v>
      </c>
      <c r="H321" s="179">
        <v>134617.19333277515</v>
      </c>
      <c r="I321" s="179">
        <v>0</v>
      </c>
      <c r="J321" s="179">
        <v>0</v>
      </c>
      <c r="K321" s="179">
        <v>0</v>
      </c>
      <c r="L321" s="179">
        <v>0</v>
      </c>
      <c r="M321" s="179">
        <v>315690.23683245364</v>
      </c>
      <c r="N321" s="179">
        <v>0</v>
      </c>
      <c r="O321" s="179">
        <v>0</v>
      </c>
      <c r="P321" s="179">
        <v>0</v>
      </c>
      <c r="Q321" s="179">
        <v>0</v>
      </c>
      <c r="R321" s="180">
        <v>0</v>
      </c>
      <c r="S321" s="180">
        <v>0</v>
      </c>
      <c r="T321" s="180">
        <v>0</v>
      </c>
    </row>
    <row r="322" spans="2:20" x14ac:dyDescent="0.3">
      <c r="B322" s="19">
        <v>319</v>
      </c>
      <c r="C322" s="179">
        <v>0</v>
      </c>
      <c r="D322" s="179">
        <v>0</v>
      </c>
      <c r="E322" s="179">
        <v>7150.2027730905747</v>
      </c>
      <c r="F322" s="179">
        <v>0</v>
      </c>
      <c r="G322" s="179">
        <v>0</v>
      </c>
      <c r="H322" s="179">
        <v>43982.41539890998</v>
      </c>
      <c r="I322" s="179">
        <v>0</v>
      </c>
      <c r="J322" s="179">
        <v>0</v>
      </c>
      <c r="K322" s="179">
        <v>0</v>
      </c>
      <c r="L322" s="179">
        <v>0</v>
      </c>
      <c r="M322" s="179">
        <v>2005952.8158731312</v>
      </c>
      <c r="N322" s="179">
        <v>0</v>
      </c>
      <c r="O322" s="179">
        <v>0</v>
      </c>
      <c r="P322" s="179">
        <v>0</v>
      </c>
      <c r="Q322" s="179">
        <v>0</v>
      </c>
      <c r="R322" s="180">
        <v>0</v>
      </c>
      <c r="S322" s="180">
        <v>0</v>
      </c>
      <c r="T322" s="180">
        <v>0</v>
      </c>
    </row>
    <row r="323" spans="2:20" x14ac:dyDescent="0.3">
      <c r="B323" s="19">
        <v>320</v>
      </c>
      <c r="C323" s="179">
        <v>0</v>
      </c>
      <c r="D323" s="179">
        <v>0</v>
      </c>
      <c r="E323" s="179">
        <v>287623.22037405171</v>
      </c>
      <c r="F323" s="179">
        <v>0</v>
      </c>
      <c r="G323" s="179">
        <v>0</v>
      </c>
      <c r="H323" s="179">
        <v>69386.471788167764</v>
      </c>
      <c r="I323" s="179">
        <v>0</v>
      </c>
      <c r="J323" s="179">
        <v>0</v>
      </c>
      <c r="K323" s="179">
        <v>0</v>
      </c>
      <c r="L323" s="179">
        <v>0</v>
      </c>
      <c r="M323" s="179">
        <v>6117.1333348811449</v>
      </c>
      <c r="N323" s="179">
        <v>0</v>
      </c>
      <c r="O323" s="179">
        <v>0</v>
      </c>
      <c r="P323" s="179">
        <v>0</v>
      </c>
      <c r="Q323" s="179">
        <v>0</v>
      </c>
      <c r="R323" s="180">
        <v>0</v>
      </c>
      <c r="S323" s="180">
        <v>0</v>
      </c>
      <c r="T323" s="180">
        <v>0</v>
      </c>
    </row>
    <row r="324" spans="2:20" x14ac:dyDescent="0.3">
      <c r="B324" s="19">
        <v>321</v>
      </c>
      <c r="C324" s="179">
        <v>0</v>
      </c>
      <c r="D324" s="179">
        <v>0</v>
      </c>
      <c r="E324" s="179">
        <v>24974.836048447454</v>
      </c>
      <c r="F324" s="179">
        <v>0</v>
      </c>
      <c r="G324" s="179">
        <v>0</v>
      </c>
      <c r="H324" s="179">
        <v>105627.19088602644</v>
      </c>
      <c r="I324" s="179">
        <v>0</v>
      </c>
      <c r="J324" s="179">
        <v>0</v>
      </c>
      <c r="K324" s="179">
        <v>0</v>
      </c>
      <c r="L324" s="179">
        <v>0</v>
      </c>
      <c r="M324" s="179">
        <v>17811.688125054014</v>
      </c>
      <c r="N324" s="179">
        <v>0</v>
      </c>
      <c r="O324" s="179">
        <v>0</v>
      </c>
      <c r="P324" s="179">
        <v>0</v>
      </c>
      <c r="Q324" s="179">
        <v>0</v>
      </c>
      <c r="R324" s="180">
        <v>0</v>
      </c>
      <c r="S324" s="180">
        <v>0</v>
      </c>
      <c r="T324" s="180">
        <v>0</v>
      </c>
    </row>
    <row r="325" spans="2:20" x14ac:dyDescent="0.3">
      <c r="B325" s="19">
        <v>322</v>
      </c>
      <c r="C325" s="179">
        <v>0</v>
      </c>
      <c r="D325" s="179">
        <v>0</v>
      </c>
      <c r="E325" s="179">
        <v>54485.29744333079</v>
      </c>
      <c r="F325" s="179">
        <v>0</v>
      </c>
      <c r="G325" s="179">
        <v>0</v>
      </c>
      <c r="H325" s="179">
        <v>42634.372850568565</v>
      </c>
      <c r="I325" s="179">
        <v>0</v>
      </c>
      <c r="J325" s="179">
        <v>0</v>
      </c>
      <c r="K325" s="179">
        <v>0</v>
      </c>
      <c r="L325" s="179">
        <v>0</v>
      </c>
      <c r="M325" s="179">
        <v>519433.83173904562</v>
      </c>
      <c r="N325" s="179">
        <v>0</v>
      </c>
      <c r="O325" s="179">
        <v>0</v>
      </c>
      <c r="P325" s="179">
        <v>0</v>
      </c>
      <c r="Q325" s="179">
        <v>0</v>
      </c>
      <c r="R325" s="180">
        <v>0</v>
      </c>
      <c r="S325" s="180">
        <v>0</v>
      </c>
      <c r="T325" s="180">
        <v>0</v>
      </c>
    </row>
    <row r="326" spans="2:20" x14ac:dyDescent="0.3">
      <c r="B326" s="19">
        <v>323</v>
      </c>
      <c r="C326" s="179">
        <v>1</v>
      </c>
      <c r="D326" s="179">
        <v>423000.22439524124</v>
      </c>
      <c r="E326" s="179">
        <v>6114.3169635050081</v>
      </c>
      <c r="F326" s="179">
        <v>0</v>
      </c>
      <c r="G326" s="179">
        <v>0</v>
      </c>
      <c r="H326" s="179">
        <v>804627.41360537172</v>
      </c>
      <c r="I326" s="179">
        <v>0</v>
      </c>
      <c r="J326" s="179">
        <v>0</v>
      </c>
      <c r="K326" s="179">
        <v>0</v>
      </c>
      <c r="L326" s="179">
        <v>0</v>
      </c>
      <c r="M326" s="179">
        <v>12980.317321367613</v>
      </c>
      <c r="N326" s="179">
        <v>0</v>
      </c>
      <c r="O326" s="179">
        <v>0</v>
      </c>
      <c r="P326" s="179">
        <v>0</v>
      </c>
      <c r="Q326" s="179">
        <v>0</v>
      </c>
      <c r="R326" s="180">
        <v>0</v>
      </c>
      <c r="S326" s="180">
        <v>0</v>
      </c>
      <c r="T326" s="180">
        <v>423000.22439524124</v>
      </c>
    </row>
    <row r="327" spans="2:20" x14ac:dyDescent="0.3">
      <c r="B327" s="19">
        <v>324</v>
      </c>
      <c r="C327" s="179">
        <v>0</v>
      </c>
      <c r="D327" s="179">
        <v>0</v>
      </c>
      <c r="E327" s="179">
        <v>33928.64422640844</v>
      </c>
      <c r="F327" s="179">
        <v>0</v>
      </c>
      <c r="G327" s="179">
        <v>0</v>
      </c>
      <c r="H327" s="179">
        <v>371410.8251667099</v>
      </c>
      <c r="I327" s="179">
        <v>0</v>
      </c>
      <c r="J327" s="179">
        <v>0</v>
      </c>
      <c r="K327" s="179">
        <v>0</v>
      </c>
      <c r="L327" s="179">
        <v>0</v>
      </c>
      <c r="M327" s="179">
        <v>39363.925911543069</v>
      </c>
      <c r="N327" s="179">
        <v>0</v>
      </c>
      <c r="O327" s="179">
        <v>0</v>
      </c>
      <c r="P327" s="179">
        <v>0</v>
      </c>
      <c r="Q327" s="179">
        <v>0</v>
      </c>
      <c r="R327" s="180">
        <v>0</v>
      </c>
      <c r="S327" s="180">
        <v>0</v>
      </c>
      <c r="T327" s="180">
        <v>0</v>
      </c>
    </row>
    <row r="328" spans="2:20" x14ac:dyDescent="0.3">
      <c r="B328" s="19">
        <v>325</v>
      </c>
      <c r="C328" s="179">
        <v>0</v>
      </c>
      <c r="D328" s="179">
        <v>0</v>
      </c>
      <c r="E328" s="179">
        <v>116834.20959046239</v>
      </c>
      <c r="F328" s="179">
        <v>0</v>
      </c>
      <c r="G328" s="179">
        <v>0</v>
      </c>
      <c r="H328" s="179">
        <v>113231.63940922855</v>
      </c>
      <c r="I328" s="179">
        <v>0</v>
      </c>
      <c r="J328" s="179">
        <v>0</v>
      </c>
      <c r="K328" s="179">
        <v>0</v>
      </c>
      <c r="L328" s="179">
        <v>0</v>
      </c>
      <c r="M328" s="179">
        <v>39674.423252652552</v>
      </c>
      <c r="N328" s="179">
        <v>0</v>
      </c>
      <c r="O328" s="179">
        <v>0</v>
      </c>
      <c r="P328" s="179">
        <v>0</v>
      </c>
      <c r="Q328" s="179">
        <v>0</v>
      </c>
      <c r="R328" s="180">
        <v>0</v>
      </c>
      <c r="S328" s="180">
        <v>0</v>
      </c>
      <c r="T328" s="180">
        <v>0</v>
      </c>
    </row>
    <row r="329" spans="2:20" x14ac:dyDescent="0.3">
      <c r="B329" s="19">
        <v>326</v>
      </c>
      <c r="C329" s="179">
        <v>0</v>
      </c>
      <c r="D329" s="179">
        <v>0</v>
      </c>
      <c r="E329" s="179">
        <v>168503.00431647958</v>
      </c>
      <c r="F329" s="179">
        <v>0</v>
      </c>
      <c r="G329" s="179">
        <v>0</v>
      </c>
      <c r="H329" s="179">
        <v>6744.5470085235156</v>
      </c>
      <c r="I329" s="179">
        <v>0</v>
      </c>
      <c r="J329" s="179">
        <v>0</v>
      </c>
      <c r="K329" s="179">
        <v>0</v>
      </c>
      <c r="L329" s="179">
        <v>0</v>
      </c>
      <c r="M329" s="179">
        <v>29561.463256437113</v>
      </c>
      <c r="N329" s="179">
        <v>0</v>
      </c>
      <c r="O329" s="179">
        <v>0</v>
      </c>
      <c r="P329" s="179">
        <v>0</v>
      </c>
      <c r="Q329" s="179">
        <v>0</v>
      </c>
      <c r="R329" s="180">
        <v>0</v>
      </c>
      <c r="S329" s="180">
        <v>0</v>
      </c>
      <c r="T329" s="180">
        <v>0</v>
      </c>
    </row>
    <row r="330" spans="2:20" x14ac:dyDescent="0.3">
      <c r="B330" s="19">
        <v>327</v>
      </c>
      <c r="C330" s="179">
        <v>0</v>
      </c>
      <c r="D330" s="179">
        <v>0</v>
      </c>
      <c r="E330" s="179">
        <v>176437.87975870818</v>
      </c>
      <c r="F330" s="179">
        <v>0</v>
      </c>
      <c r="G330" s="179">
        <v>0</v>
      </c>
      <c r="H330" s="179">
        <v>277353.6355024685</v>
      </c>
      <c r="I330" s="179">
        <v>0</v>
      </c>
      <c r="J330" s="179">
        <v>0</v>
      </c>
      <c r="K330" s="179">
        <v>0</v>
      </c>
      <c r="L330" s="179">
        <v>0</v>
      </c>
      <c r="M330" s="179">
        <v>25106.385954249286</v>
      </c>
      <c r="N330" s="179">
        <v>0</v>
      </c>
      <c r="O330" s="179">
        <v>0</v>
      </c>
      <c r="P330" s="179">
        <v>0</v>
      </c>
      <c r="Q330" s="179">
        <v>0</v>
      </c>
      <c r="R330" s="180">
        <v>0</v>
      </c>
      <c r="S330" s="180">
        <v>0</v>
      </c>
      <c r="T330" s="180">
        <v>0</v>
      </c>
    </row>
    <row r="331" spans="2:20" x14ac:dyDescent="0.3">
      <c r="B331" s="19">
        <v>328</v>
      </c>
      <c r="C331" s="179">
        <v>0</v>
      </c>
      <c r="D331" s="179">
        <v>0</v>
      </c>
      <c r="E331" s="179">
        <v>103869.01378756901</v>
      </c>
      <c r="F331" s="179">
        <v>0</v>
      </c>
      <c r="G331" s="179">
        <v>0</v>
      </c>
      <c r="H331" s="179">
        <v>61253.054172128097</v>
      </c>
      <c r="I331" s="179">
        <v>0</v>
      </c>
      <c r="J331" s="179">
        <v>0</v>
      </c>
      <c r="K331" s="179">
        <v>0</v>
      </c>
      <c r="L331" s="179">
        <v>0</v>
      </c>
      <c r="M331" s="179">
        <v>211960.15258324667</v>
      </c>
      <c r="N331" s="179">
        <v>0</v>
      </c>
      <c r="O331" s="179">
        <v>0</v>
      </c>
      <c r="P331" s="179">
        <v>0</v>
      </c>
      <c r="Q331" s="179">
        <v>0</v>
      </c>
      <c r="R331" s="180">
        <v>0</v>
      </c>
      <c r="S331" s="180">
        <v>0</v>
      </c>
      <c r="T331" s="180">
        <v>0</v>
      </c>
    </row>
    <row r="332" spans="2:20" x14ac:dyDescent="0.3">
      <c r="B332" s="19">
        <v>329</v>
      </c>
      <c r="C332" s="179">
        <v>0</v>
      </c>
      <c r="D332" s="179">
        <v>0</v>
      </c>
      <c r="E332" s="179">
        <v>29951.30141489111</v>
      </c>
      <c r="F332" s="179">
        <v>0</v>
      </c>
      <c r="G332" s="179">
        <v>0</v>
      </c>
      <c r="H332" s="179">
        <v>18002.292529202667</v>
      </c>
      <c r="I332" s="179">
        <v>0</v>
      </c>
      <c r="J332" s="179">
        <v>0</v>
      </c>
      <c r="K332" s="179">
        <v>0</v>
      </c>
      <c r="L332" s="179">
        <v>0</v>
      </c>
      <c r="M332" s="179">
        <v>28524.399532417861</v>
      </c>
      <c r="N332" s="179">
        <v>0</v>
      </c>
      <c r="O332" s="179">
        <v>0</v>
      </c>
      <c r="P332" s="179">
        <v>0</v>
      </c>
      <c r="Q332" s="179">
        <v>0</v>
      </c>
      <c r="R332" s="180">
        <v>0</v>
      </c>
      <c r="S332" s="180">
        <v>0</v>
      </c>
      <c r="T332" s="180">
        <v>0</v>
      </c>
    </row>
    <row r="333" spans="2:20" x14ac:dyDescent="0.3">
      <c r="B333" s="19">
        <v>330</v>
      </c>
      <c r="C333" s="179">
        <v>0</v>
      </c>
      <c r="D333" s="179">
        <v>0</v>
      </c>
      <c r="E333" s="179">
        <v>162010.17901288363</v>
      </c>
      <c r="F333" s="179">
        <v>0</v>
      </c>
      <c r="G333" s="179">
        <v>0</v>
      </c>
      <c r="H333" s="179">
        <v>3807889.2779294555</v>
      </c>
      <c r="I333" s="179">
        <v>0</v>
      </c>
      <c r="J333" s="179">
        <v>0</v>
      </c>
      <c r="K333" s="179">
        <v>0</v>
      </c>
      <c r="L333" s="179">
        <v>0</v>
      </c>
      <c r="M333" s="179">
        <v>58292.057822033581</v>
      </c>
      <c r="N333" s="179">
        <v>0</v>
      </c>
      <c r="O333" s="179">
        <v>0</v>
      </c>
      <c r="P333" s="179">
        <v>0</v>
      </c>
      <c r="Q333" s="179">
        <v>0</v>
      </c>
      <c r="R333" s="180">
        <v>0</v>
      </c>
      <c r="S333" s="180">
        <v>0</v>
      </c>
      <c r="T333" s="180">
        <v>0</v>
      </c>
    </row>
    <row r="334" spans="2:20" x14ac:dyDescent="0.3">
      <c r="B334" s="19">
        <v>331</v>
      </c>
      <c r="C334" s="179">
        <v>0</v>
      </c>
      <c r="D334" s="179">
        <v>0</v>
      </c>
      <c r="E334" s="179">
        <v>186645.67382233363</v>
      </c>
      <c r="F334" s="179">
        <v>0</v>
      </c>
      <c r="G334" s="179">
        <v>0</v>
      </c>
      <c r="H334" s="179">
        <v>4688.7087891724341</v>
      </c>
      <c r="I334" s="179">
        <v>0</v>
      </c>
      <c r="J334" s="179">
        <v>0</v>
      </c>
      <c r="K334" s="179">
        <v>0</v>
      </c>
      <c r="L334" s="179">
        <v>0</v>
      </c>
      <c r="M334" s="179">
        <v>120097.47522597689</v>
      </c>
      <c r="N334" s="179">
        <v>0</v>
      </c>
      <c r="O334" s="179">
        <v>0</v>
      </c>
      <c r="P334" s="179">
        <v>0</v>
      </c>
      <c r="Q334" s="179">
        <v>0</v>
      </c>
      <c r="R334" s="180">
        <v>0</v>
      </c>
      <c r="S334" s="180">
        <v>0</v>
      </c>
      <c r="T334" s="180">
        <v>0</v>
      </c>
    </row>
    <row r="335" spans="2:20" x14ac:dyDescent="0.3">
      <c r="B335" s="19">
        <v>332</v>
      </c>
      <c r="C335" s="179">
        <v>0</v>
      </c>
      <c r="D335" s="179">
        <v>0</v>
      </c>
      <c r="E335" s="179">
        <v>23206.765522050293</v>
      </c>
      <c r="F335" s="179">
        <v>0</v>
      </c>
      <c r="G335" s="179">
        <v>0</v>
      </c>
      <c r="H335" s="179">
        <v>332543.98752830731</v>
      </c>
      <c r="I335" s="179">
        <v>0</v>
      </c>
      <c r="J335" s="179">
        <v>0</v>
      </c>
      <c r="K335" s="179">
        <v>0</v>
      </c>
      <c r="L335" s="179">
        <v>0</v>
      </c>
      <c r="M335" s="179">
        <v>73510.050167161913</v>
      </c>
      <c r="N335" s="179">
        <v>0</v>
      </c>
      <c r="O335" s="179">
        <v>0</v>
      </c>
      <c r="P335" s="179">
        <v>0</v>
      </c>
      <c r="Q335" s="179">
        <v>0</v>
      </c>
      <c r="R335" s="180">
        <v>0</v>
      </c>
      <c r="S335" s="180">
        <v>0</v>
      </c>
      <c r="T335" s="180">
        <v>0</v>
      </c>
    </row>
    <row r="336" spans="2:20" x14ac:dyDescent="0.3">
      <c r="B336" s="19">
        <v>333</v>
      </c>
      <c r="C336" s="179">
        <v>0</v>
      </c>
      <c r="D336" s="179">
        <v>0</v>
      </c>
      <c r="E336" s="179">
        <v>1866.6289129417567</v>
      </c>
      <c r="F336" s="179">
        <v>0</v>
      </c>
      <c r="G336" s="179">
        <v>0</v>
      </c>
      <c r="H336" s="179">
        <v>8978.5112558374913</v>
      </c>
      <c r="I336" s="179">
        <v>0</v>
      </c>
      <c r="J336" s="179">
        <v>0</v>
      </c>
      <c r="K336" s="179">
        <v>0</v>
      </c>
      <c r="L336" s="179">
        <v>0</v>
      </c>
      <c r="M336" s="179">
        <v>1944610.4840769945</v>
      </c>
      <c r="N336" s="179">
        <v>0</v>
      </c>
      <c r="O336" s="179">
        <v>0</v>
      </c>
      <c r="P336" s="179">
        <v>0</v>
      </c>
      <c r="Q336" s="179">
        <v>0</v>
      </c>
      <c r="R336" s="180">
        <v>0</v>
      </c>
      <c r="S336" s="180">
        <v>0</v>
      </c>
      <c r="T336" s="180">
        <v>0</v>
      </c>
    </row>
    <row r="337" spans="2:20" x14ac:dyDescent="0.3">
      <c r="B337" s="19">
        <v>334</v>
      </c>
      <c r="C337" s="179">
        <v>0</v>
      </c>
      <c r="D337" s="179">
        <v>0</v>
      </c>
      <c r="E337" s="179">
        <v>598946.09479485394</v>
      </c>
      <c r="F337" s="179">
        <v>0</v>
      </c>
      <c r="G337" s="179">
        <v>0</v>
      </c>
      <c r="H337" s="179">
        <v>13836.459654811682</v>
      </c>
      <c r="I337" s="179">
        <v>0</v>
      </c>
      <c r="J337" s="179">
        <v>0</v>
      </c>
      <c r="K337" s="179">
        <v>0</v>
      </c>
      <c r="L337" s="179">
        <v>0</v>
      </c>
      <c r="M337" s="179">
        <v>9993.4138181094859</v>
      </c>
      <c r="N337" s="179">
        <v>0</v>
      </c>
      <c r="O337" s="179">
        <v>0</v>
      </c>
      <c r="P337" s="179">
        <v>0</v>
      </c>
      <c r="Q337" s="179">
        <v>0</v>
      </c>
      <c r="R337" s="180">
        <v>0</v>
      </c>
      <c r="S337" s="180">
        <v>0</v>
      </c>
      <c r="T337" s="180">
        <v>0</v>
      </c>
    </row>
    <row r="338" spans="2:20" x14ac:dyDescent="0.3">
      <c r="B338" s="19">
        <v>335</v>
      </c>
      <c r="C338" s="179">
        <v>0</v>
      </c>
      <c r="D338" s="179">
        <v>0</v>
      </c>
      <c r="E338" s="179">
        <v>4335.0995919893803</v>
      </c>
      <c r="F338" s="179">
        <v>0</v>
      </c>
      <c r="G338" s="179">
        <v>0</v>
      </c>
      <c r="H338" s="179">
        <v>64685.966292024423</v>
      </c>
      <c r="I338" s="179">
        <v>0</v>
      </c>
      <c r="J338" s="179">
        <v>0</v>
      </c>
      <c r="K338" s="179">
        <v>0</v>
      </c>
      <c r="L338" s="179">
        <v>0</v>
      </c>
      <c r="M338" s="179">
        <v>9572.5727387917086</v>
      </c>
      <c r="N338" s="179">
        <v>0</v>
      </c>
      <c r="O338" s="179">
        <v>0</v>
      </c>
      <c r="P338" s="179">
        <v>0</v>
      </c>
      <c r="Q338" s="179">
        <v>0</v>
      </c>
      <c r="R338" s="180">
        <v>0</v>
      </c>
      <c r="S338" s="180">
        <v>0</v>
      </c>
      <c r="T338" s="180">
        <v>0</v>
      </c>
    </row>
    <row r="339" spans="2:20" x14ac:dyDescent="0.3">
      <c r="B339" s="19">
        <v>336</v>
      </c>
      <c r="C339" s="179">
        <v>0</v>
      </c>
      <c r="D339" s="179">
        <v>0</v>
      </c>
      <c r="E339" s="179">
        <v>12266.155064871311</v>
      </c>
      <c r="F339" s="179">
        <v>0</v>
      </c>
      <c r="G339" s="179">
        <v>0</v>
      </c>
      <c r="H339" s="179">
        <v>26406.33290581491</v>
      </c>
      <c r="I339" s="179">
        <v>0</v>
      </c>
      <c r="J339" s="179">
        <v>0</v>
      </c>
      <c r="K339" s="179">
        <v>0</v>
      </c>
      <c r="L339" s="179">
        <v>0</v>
      </c>
      <c r="M339" s="179">
        <v>37091.27544931673</v>
      </c>
      <c r="N339" s="179">
        <v>0</v>
      </c>
      <c r="O339" s="179">
        <v>0</v>
      </c>
      <c r="P339" s="179">
        <v>0</v>
      </c>
      <c r="Q339" s="179">
        <v>0</v>
      </c>
      <c r="R339" s="180">
        <v>0</v>
      </c>
      <c r="S339" s="180">
        <v>0</v>
      </c>
      <c r="T339" s="180">
        <v>0</v>
      </c>
    </row>
    <row r="340" spans="2:20" x14ac:dyDescent="0.3">
      <c r="B340" s="19">
        <v>337</v>
      </c>
      <c r="C340" s="179">
        <v>0</v>
      </c>
      <c r="D340" s="179">
        <v>0</v>
      </c>
      <c r="E340" s="179">
        <v>20204.772956883746</v>
      </c>
      <c r="F340" s="179">
        <v>0</v>
      </c>
      <c r="G340" s="179">
        <v>0</v>
      </c>
      <c r="H340" s="179">
        <v>168656.87459518897</v>
      </c>
      <c r="I340" s="179">
        <v>0</v>
      </c>
      <c r="J340" s="179">
        <v>0</v>
      </c>
      <c r="K340" s="179">
        <v>0</v>
      </c>
      <c r="L340" s="179">
        <v>0</v>
      </c>
      <c r="M340" s="179">
        <v>6937.687578060355</v>
      </c>
      <c r="N340" s="179">
        <v>0</v>
      </c>
      <c r="O340" s="179">
        <v>0</v>
      </c>
      <c r="P340" s="179">
        <v>0</v>
      </c>
      <c r="Q340" s="179">
        <v>0</v>
      </c>
      <c r="R340" s="180">
        <v>0</v>
      </c>
      <c r="S340" s="180">
        <v>0</v>
      </c>
      <c r="T340" s="180">
        <v>0</v>
      </c>
    </row>
    <row r="341" spans="2:20" x14ac:dyDescent="0.3">
      <c r="B341" s="19">
        <v>338</v>
      </c>
      <c r="C341" s="179">
        <v>0</v>
      </c>
      <c r="D341" s="179">
        <v>0</v>
      </c>
      <c r="E341" s="179">
        <v>53540.36871909396</v>
      </c>
      <c r="F341" s="179">
        <v>0</v>
      </c>
      <c r="G341" s="179">
        <v>0</v>
      </c>
      <c r="H341" s="179">
        <v>211440.05860014891</v>
      </c>
      <c r="I341" s="179">
        <v>0</v>
      </c>
      <c r="J341" s="179">
        <v>0</v>
      </c>
      <c r="K341" s="179">
        <v>0</v>
      </c>
      <c r="L341" s="179">
        <v>0</v>
      </c>
      <c r="M341" s="179">
        <v>95422.605350192913</v>
      </c>
      <c r="N341" s="179">
        <v>0</v>
      </c>
      <c r="O341" s="179">
        <v>0</v>
      </c>
      <c r="P341" s="179">
        <v>0</v>
      </c>
      <c r="Q341" s="179">
        <v>0</v>
      </c>
      <c r="R341" s="180">
        <v>0</v>
      </c>
      <c r="S341" s="180">
        <v>0</v>
      </c>
      <c r="T341" s="180">
        <v>0</v>
      </c>
    </row>
    <row r="342" spans="2:20" x14ac:dyDescent="0.3">
      <c r="B342" s="19">
        <v>339</v>
      </c>
      <c r="C342" s="179">
        <v>0</v>
      </c>
      <c r="D342" s="179">
        <v>0</v>
      </c>
      <c r="E342" s="179">
        <v>26337.748338041751</v>
      </c>
      <c r="F342" s="179">
        <v>0</v>
      </c>
      <c r="G342" s="179">
        <v>0</v>
      </c>
      <c r="H342" s="179">
        <v>124045.63056817804</v>
      </c>
      <c r="I342" s="179">
        <v>0</v>
      </c>
      <c r="J342" s="179">
        <v>0</v>
      </c>
      <c r="K342" s="179">
        <v>0</v>
      </c>
      <c r="L342" s="179">
        <v>0</v>
      </c>
      <c r="M342" s="179">
        <v>88736.349893002378</v>
      </c>
      <c r="N342" s="179">
        <v>0</v>
      </c>
      <c r="O342" s="179">
        <v>0</v>
      </c>
      <c r="P342" s="179">
        <v>0</v>
      </c>
      <c r="Q342" s="179">
        <v>0</v>
      </c>
      <c r="R342" s="180">
        <v>0</v>
      </c>
      <c r="S342" s="180">
        <v>0</v>
      </c>
      <c r="T342" s="180">
        <v>0</v>
      </c>
    </row>
    <row r="343" spans="2:20" x14ac:dyDescent="0.3">
      <c r="B343" s="19">
        <v>340</v>
      </c>
      <c r="C343" s="179">
        <v>0</v>
      </c>
      <c r="D343" s="179">
        <v>0</v>
      </c>
      <c r="E343" s="179">
        <v>26091.897856100375</v>
      </c>
      <c r="F343" s="179">
        <v>0</v>
      </c>
      <c r="G343" s="179">
        <v>0</v>
      </c>
      <c r="H343" s="179">
        <v>10557.085719052942</v>
      </c>
      <c r="I343" s="179">
        <v>0</v>
      </c>
      <c r="J343" s="179">
        <v>0</v>
      </c>
      <c r="K343" s="179">
        <v>0</v>
      </c>
      <c r="L343" s="179">
        <v>0</v>
      </c>
      <c r="M343" s="179">
        <v>101459.46572107394</v>
      </c>
      <c r="N343" s="179">
        <v>0</v>
      </c>
      <c r="O343" s="179">
        <v>0</v>
      </c>
      <c r="P343" s="179">
        <v>0</v>
      </c>
      <c r="Q343" s="179">
        <v>0</v>
      </c>
      <c r="R343" s="180">
        <v>0</v>
      </c>
      <c r="S343" s="180">
        <v>0</v>
      </c>
      <c r="T343" s="180">
        <v>0</v>
      </c>
    </row>
    <row r="344" spans="2:20" x14ac:dyDescent="0.3">
      <c r="B344" s="19">
        <v>341</v>
      </c>
      <c r="C344" s="179">
        <v>0</v>
      </c>
      <c r="D344" s="179">
        <v>0</v>
      </c>
      <c r="E344" s="179">
        <v>8215.5546457102937</v>
      </c>
      <c r="F344" s="179">
        <v>0</v>
      </c>
      <c r="G344" s="179">
        <v>0</v>
      </c>
      <c r="H344" s="179">
        <v>92716.184576724088</v>
      </c>
      <c r="I344" s="179">
        <v>0</v>
      </c>
      <c r="J344" s="179">
        <v>0</v>
      </c>
      <c r="K344" s="179">
        <v>0</v>
      </c>
      <c r="L344" s="179">
        <v>0</v>
      </c>
      <c r="M344" s="179">
        <v>81904.355167264905</v>
      </c>
      <c r="N344" s="179">
        <v>0</v>
      </c>
      <c r="O344" s="179">
        <v>0</v>
      </c>
      <c r="P344" s="179">
        <v>0</v>
      </c>
      <c r="Q344" s="179">
        <v>0</v>
      </c>
      <c r="R344" s="180">
        <v>0</v>
      </c>
      <c r="S344" s="180">
        <v>0</v>
      </c>
      <c r="T344" s="180">
        <v>0</v>
      </c>
    </row>
    <row r="345" spans="2:20" x14ac:dyDescent="0.3">
      <c r="B345" s="19">
        <v>342</v>
      </c>
      <c r="C345" s="179">
        <v>0</v>
      </c>
      <c r="D345" s="179">
        <v>0</v>
      </c>
      <c r="E345" s="179">
        <v>4221671.6797898626</v>
      </c>
      <c r="F345" s="179">
        <v>0</v>
      </c>
      <c r="G345" s="179">
        <v>0</v>
      </c>
      <c r="H345" s="179">
        <v>115629.35462225862</v>
      </c>
      <c r="I345" s="179">
        <v>0</v>
      </c>
      <c r="J345" s="179">
        <v>0</v>
      </c>
      <c r="K345" s="179">
        <v>0</v>
      </c>
      <c r="L345" s="179">
        <v>0</v>
      </c>
      <c r="M345" s="179">
        <v>190869.37414863278</v>
      </c>
      <c r="N345" s="179">
        <v>0</v>
      </c>
      <c r="O345" s="179">
        <v>0</v>
      </c>
      <c r="P345" s="179">
        <v>0</v>
      </c>
      <c r="Q345" s="179">
        <v>0</v>
      </c>
      <c r="R345" s="180">
        <v>0</v>
      </c>
      <c r="S345" s="180">
        <v>0</v>
      </c>
      <c r="T345" s="180">
        <v>0</v>
      </c>
    </row>
    <row r="346" spans="2:20" x14ac:dyDescent="0.3">
      <c r="B346" s="19">
        <v>343</v>
      </c>
      <c r="C346" s="179">
        <v>0</v>
      </c>
      <c r="D346" s="179">
        <v>0</v>
      </c>
      <c r="E346" s="179">
        <v>84104.833314980278</v>
      </c>
      <c r="F346" s="179">
        <v>0</v>
      </c>
      <c r="G346" s="179">
        <v>0</v>
      </c>
      <c r="H346" s="179">
        <v>16546.417920722979</v>
      </c>
      <c r="I346" s="179">
        <v>0</v>
      </c>
      <c r="J346" s="179">
        <v>0</v>
      </c>
      <c r="K346" s="179">
        <v>675.03643849889602</v>
      </c>
      <c r="L346" s="179">
        <v>1</v>
      </c>
      <c r="M346" s="179">
        <v>248682.02277132854</v>
      </c>
      <c r="N346" s="179">
        <v>0</v>
      </c>
      <c r="O346" s="179">
        <v>0</v>
      </c>
      <c r="P346" s="179">
        <v>0</v>
      </c>
      <c r="Q346" s="179">
        <v>0</v>
      </c>
      <c r="R346" s="180">
        <v>0</v>
      </c>
      <c r="S346" s="180">
        <v>675.03643849889602</v>
      </c>
      <c r="T346" s="180">
        <v>0</v>
      </c>
    </row>
    <row r="347" spans="2:20" x14ac:dyDescent="0.3">
      <c r="B347" s="19">
        <v>344</v>
      </c>
      <c r="C347" s="179">
        <v>0</v>
      </c>
      <c r="D347" s="179">
        <v>0</v>
      </c>
      <c r="E347" s="179">
        <v>99413.596795281279</v>
      </c>
      <c r="F347" s="179">
        <v>0</v>
      </c>
      <c r="G347" s="179">
        <v>0</v>
      </c>
      <c r="H347" s="179">
        <v>206845.51481111097</v>
      </c>
      <c r="I347" s="179">
        <v>0</v>
      </c>
      <c r="J347" s="179">
        <v>0</v>
      </c>
      <c r="K347" s="179">
        <v>0</v>
      </c>
      <c r="L347" s="179">
        <v>0</v>
      </c>
      <c r="M347" s="179">
        <v>101152.92395435587</v>
      </c>
      <c r="N347" s="179">
        <v>0</v>
      </c>
      <c r="O347" s="179">
        <v>0</v>
      </c>
      <c r="P347" s="179">
        <v>0</v>
      </c>
      <c r="Q347" s="179">
        <v>0</v>
      </c>
      <c r="R347" s="180">
        <v>0</v>
      </c>
      <c r="S347" s="180">
        <v>0</v>
      </c>
      <c r="T347" s="180">
        <v>0</v>
      </c>
    </row>
    <row r="348" spans="2:20" x14ac:dyDescent="0.3">
      <c r="B348" s="19">
        <v>345</v>
      </c>
      <c r="C348" s="179">
        <v>0</v>
      </c>
      <c r="D348" s="179">
        <v>0</v>
      </c>
      <c r="E348" s="179">
        <v>280064.13275476184</v>
      </c>
      <c r="F348" s="179">
        <v>0</v>
      </c>
      <c r="G348" s="179">
        <v>0</v>
      </c>
      <c r="H348" s="179">
        <v>20773.895217662892</v>
      </c>
      <c r="I348" s="179">
        <v>0</v>
      </c>
      <c r="J348" s="179">
        <v>0</v>
      </c>
      <c r="K348" s="179">
        <v>0</v>
      </c>
      <c r="L348" s="179">
        <v>0</v>
      </c>
      <c r="M348" s="179">
        <v>57843.577699353016</v>
      </c>
      <c r="N348" s="179">
        <v>0</v>
      </c>
      <c r="O348" s="179">
        <v>0</v>
      </c>
      <c r="P348" s="179">
        <v>0</v>
      </c>
      <c r="Q348" s="179">
        <v>0</v>
      </c>
      <c r="R348" s="180">
        <v>0</v>
      </c>
      <c r="S348" s="180">
        <v>0</v>
      </c>
      <c r="T348" s="180">
        <v>0</v>
      </c>
    </row>
    <row r="349" spans="2:20" x14ac:dyDescent="0.3">
      <c r="B349" s="19">
        <v>346</v>
      </c>
      <c r="C349" s="179">
        <v>0</v>
      </c>
      <c r="D349" s="179">
        <v>0</v>
      </c>
      <c r="E349" s="179">
        <v>141003.26083160363</v>
      </c>
      <c r="F349" s="179">
        <v>0</v>
      </c>
      <c r="G349" s="179">
        <v>0</v>
      </c>
      <c r="H349" s="179">
        <v>501234.02828462177</v>
      </c>
      <c r="I349" s="179">
        <v>0</v>
      </c>
      <c r="J349" s="179">
        <v>0</v>
      </c>
      <c r="K349" s="179">
        <v>0</v>
      </c>
      <c r="L349" s="179">
        <v>0</v>
      </c>
      <c r="M349" s="179">
        <v>35744.528889948313</v>
      </c>
      <c r="N349" s="179">
        <v>0</v>
      </c>
      <c r="O349" s="179">
        <v>0</v>
      </c>
      <c r="P349" s="179">
        <v>0</v>
      </c>
      <c r="Q349" s="179">
        <v>0</v>
      </c>
      <c r="R349" s="180">
        <v>0</v>
      </c>
      <c r="S349" s="180">
        <v>0</v>
      </c>
      <c r="T349" s="180">
        <v>0</v>
      </c>
    </row>
    <row r="350" spans="2:20" x14ac:dyDescent="0.3">
      <c r="B350" s="19">
        <v>347</v>
      </c>
      <c r="C350" s="179">
        <v>0</v>
      </c>
      <c r="D350" s="179">
        <v>0</v>
      </c>
      <c r="E350" s="179">
        <v>232139.9048606256</v>
      </c>
      <c r="F350" s="179">
        <v>0</v>
      </c>
      <c r="G350" s="179">
        <v>0</v>
      </c>
      <c r="H350" s="179">
        <v>40300.859211029339</v>
      </c>
      <c r="I350" s="179">
        <v>0</v>
      </c>
      <c r="J350" s="179">
        <v>0</v>
      </c>
      <c r="K350" s="179">
        <v>0</v>
      </c>
      <c r="L350" s="179">
        <v>0</v>
      </c>
      <c r="M350" s="179">
        <v>98442.54293820796</v>
      </c>
      <c r="N350" s="179">
        <v>0</v>
      </c>
      <c r="O350" s="179">
        <v>0</v>
      </c>
      <c r="P350" s="179">
        <v>0</v>
      </c>
      <c r="Q350" s="179">
        <v>0</v>
      </c>
      <c r="R350" s="180">
        <v>0</v>
      </c>
      <c r="S350" s="180">
        <v>0</v>
      </c>
      <c r="T350" s="180">
        <v>0</v>
      </c>
    </row>
    <row r="351" spans="2:20" x14ac:dyDescent="0.3">
      <c r="B351" s="19">
        <v>348</v>
      </c>
      <c r="C351" s="179">
        <v>0</v>
      </c>
      <c r="D351" s="179">
        <v>0</v>
      </c>
      <c r="E351" s="179">
        <v>88503.758258787668</v>
      </c>
      <c r="F351" s="179">
        <v>1</v>
      </c>
      <c r="G351" s="179">
        <v>138685.3830498496</v>
      </c>
      <c r="H351" s="179">
        <v>89529.948712039273</v>
      </c>
      <c r="I351" s="179">
        <v>0</v>
      </c>
      <c r="J351" s="179">
        <v>0</v>
      </c>
      <c r="K351" s="179">
        <v>0</v>
      </c>
      <c r="L351" s="179">
        <v>0</v>
      </c>
      <c r="M351" s="179">
        <v>6321.1907624345331</v>
      </c>
      <c r="N351" s="179">
        <v>0</v>
      </c>
      <c r="O351" s="179">
        <v>0</v>
      </c>
      <c r="P351" s="179">
        <v>0</v>
      </c>
      <c r="Q351" s="179">
        <v>0</v>
      </c>
      <c r="R351" s="180">
        <v>0</v>
      </c>
      <c r="S351" s="180">
        <v>0</v>
      </c>
      <c r="T351" s="180">
        <v>0</v>
      </c>
    </row>
    <row r="352" spans="2:20" x14ac:dyDescent="0.3">
      <c r="B352" s="19">
        <v>349</v>
      </c>
      <c r="C352" s="179">
        <v>0</v>
      </c>
      <c r="D352" s="179">
        <v>0</v>
      </c>
      <c r="E352" s="179">
        <v>129093.00349320553</v>
      </c>
      <c r="F352" s="179">
        <v>0</v>
      </c>
      <c r="G352" s="179">
        <v>0</v>
      </c>
      <c r="H352" s="179">
        <v>52076.587423091507</v>
      </c>
      <c r="I352" s="179">
        <v>0</v>
      </c>
      <c r="J352" s="179">
        <v>0</v>
      </c>
      <c r="K352" s="179">
        <v>0</v>
      </c>
      <c r="L352" s="179">
        <v>0</v>
      </c>
      <c r="M352" s="179">
        <v>186752.55233133968</v>
      </c>
      <c r="N352" s="179">
        <v>0</v>
      </c>
      <c r="O352" s="179">
        <v>0</v>
      </c>
      <c r="P352" s="179">
        <v>0</v>
      </c>
      <c r="Q352" s="179">
        <v>0</v>
      </c>
      <c r="R352" s="180">
        <v>0</v>
      </c>
      <c r="S352" s="180">
        <v>0</v>
      </c>
      <c r="T352" s="180">
        <v>0</v>
      </c>
    </row>
    <row r="353" spans="2:20" x14ac:dyDescent="0.3">
      <c r="B353" s="19">
        <v>350</v>
      </c>
      <c r="C353" s="179">
        <v>0</v>
      </c>
      <c r="D353" s="179">
        <v>0</v>
      </c>
      <c r="E353" s="179">
        <v>350905.06983986846</v>
      </c>
      <c r="F353" s="179">
        <v>0</v>
      </c>
      <c r="G353" s="179">
        <v>0</v>
      </c>
      <c r="H353" s="179">
        <v>69032.569889377075</v>
      </c>
      <c r="I353" s="179">
        <v>0</v>
      </c>
      <c r="J353" s="179">
        <v>0</v>
      </c>
      <c r="K353" s="179">
        <v>0</v>
      </c>
      <c r="L353" s="179">
        <v>0</v>
      </c>
      <c r="M353" s="179">
        <v>54126.086219312499</v>
      </c>
      <c r="N353" s="179">
        <v>0</v>
      </c>
      <c r="O353" s="179">
        <v>0</v>
      </c>
      <c r="P353" s="179">
        <v>0</v>
      </c>
      <c r="Q353" s="179">
        <v>0</v>
      </c>
      <c r="R353" s="180">
        <v>0</v>
      </c>
      <c r="S353" s="180">
        <v>0</v>
      </c>
      <c r="T353" s="180">
        <v>0</v>
      </c>
    </row>
    <row r="354" spans="2:20" x14ac:dyDescent="0.3">
      <c r="B354" s="19">
        <v>351</v>
      </c>
      <c r="C354" s="179">
        <v>0</v>
      </c>
      <c r="D354" s="179">
        <v>0</v>
      </c>
      <c r="E354" s="179">
        <v>10186.272987729373</v>
      </c>
      <c r="F354" s="179">
        <v>0</v>
      </c>
      <c r="G354" s="179">
        <v>0</v>
      </c>
      <c r="H354" s="179">
        <v>172589.16609183571</v>
      </c>
      <c r="I354" s="179">
        <v>0</v>
      </c>
      <c r="J354" s="179">
        <v>0</v>
      </c>
      <c r="K354" s="179">
        <v>0</v>
      </c>
      <c r="L354" s="179">
        <v>0</v>
      </c>
      <c r="M354" s="179">
        <v>65017.873388585729</v>
      </c>
      <c r="N354" s="179">
        <v>0</v>
      </c>
      <c r="O354" s="179">
        <v>0</v>
      </c>
      <c r="P354" s="179">
        <v>0</v>
      </c>
      <c r="Q354" s="179">
        <v>0</v>
      </c>
      <c r="R354" s="180">
        <v>0</v>
      </c>
      <c r="S354" s="180">
        <v>0</v>
      </c>
      <c r="T354" s="180">
        <v>0</v>
      </c>
    </row>
    <row r="355" spans="2:20" x14ac:dyDescent="0.3">
      <c r="B355" s="19">
        <v>352</v>
      </c>
      <c r="C355" s="179">
        <v>1</v>
      </c>
      <c r="D355" s="179">
        <v>6601726.0115019651</v>
      </c>
      <c r="E355" s="179">
        <v>166346.53561211977</v>
      </c>
      <c r="F355" s="179">
        <v>0</v>
      </c>
      <c r="G355" s="179">
        <v>0</v>
      </c>
      <c r="H355" s="179">
        <v>25164.716491748713</v>
      </c>
      <c r="I355" s="179">
        <v>0</v>
      </c>
      <c r="J355" s="179">
        <v>1000000</v>
      </c>
      <c r="K355" s="179">
        <v>0</v>
      </c>
      <c r="L355" s="179">
        <v>0</v>
      </c>
      <c r="M355" s="179">
        <v>526977.06058285967</v>
      </c>
      <c r="N355" s="179">
        <v>0</v>
      </c>
      <c r="O355" s="179">
        <v>1000000</v>
      </c>
      <c r="P355" s="179">
        <v>0</v>
      </c>
      <c r="Q355" s="179">
        <v>0</v>
      </c>
      <c r="R355" s="180">
        <v>4901726.0115019651</v>
      </c>
      <c r="S355" s="180">
        <v>0</v>
      </c>
      <c r="T355" s="180">
        <v>5601726.0115019651</v>
      </c>
    </row>
    <row r="356" spans="2:20" x14ac:dyDescent="0.3">
      <c r="B356" s="19">
        <v>353</v>
      </c>
      <c r="C356" s="179">
        <v>0</v>
      </c>
      <c r="D356" s="179">
        <v>0</v>
      </c>
      <c r="E356" s="179">
        <v>21711.223948755156</v>
      </c>
      <c r="F356" s="179">
        <v>0</v>
      </c>
      <c r="G356" s="179">
        <v>0</v>
      </c>
      <c r="H356" s="179">
        <v>33621.403051348592</v>
      </c>
      <c r="I356" s="179">
        <v>0</v>
      </c>
      <c r="J356" s="179">
        <v>0</v>
      </c>
      <c r="K356" s="179">
        <v>0</v>
      </c>
      <c r="L356" s="179">
        <v>0</v>
      </c>
      <c r="M356" s="179">
        <v>117171.43238316271</v>
      </c>
      <c r="N356" s="179">
        <v>0</v>
      </c>
      <c r="O356" s="179">
        <v>0</v>
      </c>
      <c r="P356" s="179">
        <v>0</v>
      </c>
      <c r="Q356" s="179">
        <v>0</v>
      </c>
      <c r="R356" s="180">
        <v>0</v>
      </c>
      <c r="S356" s="180">
        <v>0</v>
      </c>
      <c r="T356" s="180">
        <v>0</v>
      </c>
    </row>
    <row r="357" spans="2:20" x14ac:dyDescent="0.3">
      <c r="B357" s="19">
        <v>354</v>
      </c>
      <c r="C357" s="179">
        <v>0</v>
      </c>
      <c r="D357" s="179">
        <v>0</v>
      </c>
      <c r="E357" s="179">
        <v>35418.033780724661</v>
      </c>
      <c r="F357" s="179">
        <v>0</v>
      </c>
      <c r="G357" s="179">
        <v>0</v>
      </c>
      <c r="H357" s="179">
        <v>347706.77482448879</v>
      </c>
      <c r="I357" s="179">
        <v>0</v>
      </c>
      <c r="J357" s="179">
        <v>0</v>
      </c>
      <c r="K357" s="179">
        <v>0</v>
      </c>
      <c r="L357" s="179">
        <v>0</v>
      </c>
      <c r="M357" s="179">
        <v>6524.425792621957</v>
      </c>
      <c r="N357" s="179">
        <v>0</v>
      </c>
      <c r="O357" s="179">
        <v>0</v>
      </c>
      <c r="P357" s="179">
        <v>0</v>
      </c>
      <c r="Q357" s="179">
        <v>0</v>
      </c>
      <c r="R357" s="180">
        <v>0</v>
      </c>
      <c r="S357" s="180">
        <v>0</v>
      </c>
      <c r="T357" s="180">
        <v>0</v>
      </c>
    </row>
    <row r="358" spans="2:20" x14ac:dyDescent="0.3">
      <c r="B358" s="19">
        <v>355</v>
      </c>
      <c r="C358" s="179">
        <v>0</v>
      </c>
      <c r="D358" s="179">
        <v>0</v>
      </c>
      <c r="E358" s="179">
        <v>455862.14860178664</v>
      </c>
      <c r="F358" s="179">
        <v>0</v>
      </c>
      <c r="G358" s="179">
        <v>0</v>
      </c>
      <c r="H358" s="179">
        <v>148754.5330082853</v>
      </c>
      <c r="I358" s="179">
        <v>0</v>
      </c>
      <c r="J358" s="179">
        <v>0</v>
      </c>
      <c r="K358" s="179">
        <v>0</v>
      </c>
      <c r="L358" s="179">
        <v>0</v>
      </c>
      <c r="M358" s="179">
        <v>25059.772637677161</v>
      </c>
      <c r="N358" s="179">
        <v>0</v>
      </c>
      <c r="O358" s="179">
        <v>0</v>
      </c>
      <c r="P358" s="179">
        <v>0</v>
      </c>
      <c r="Q358" s="179">
        <v>0</v>
      </c>
      <c r="R358" s="180">
        <v>0</v>
      </c>
      <c r="S358" s="180">
        <v>0</v>
      </c>
      <c r="T358" s="180">
        <v>0</v>
      </c>
    </row>
    <row r="359" spans="2:20" x14ac:dyDescent="0.3">
      <c r="B359" s="19">
        <v>356</v>
      </c>
      <c r="C359" s="179">
        <v>0</v>
      </c>
      <c r="D359" s="179">
        <v>0</v>
      </c>
      <c r="E359" s="179">
        <v>161134.83980187436</v>
      </c>
      <c r="F359" s="179">
        <v>0</v>
      </c>
      <c r="G359" s="179">
        <v>0</v>
      </c>
      <c r="H359" s="179">
        <v>17972.14777308064</v>
      </c>
      <c r="I359" s="179">
        <v>0</v>
      </c>
      <c r="J359" s="179">
        <v>0</v>
      </c>
      <c r="K359" s="179">
        <v>0</v>
      </c>
      <c r="L359" s="179">
        <v>0</v>
      </c>
      <c r="M359" s="179">
        <v>4537.8730276127071</v>
      </c>
      <c r="N359" s="179">
        <v>0</v>
      </c>
      <c r="O359" s="179">
        <v>0</v>
      </c>
      <c r="P359" s="179">
        <v>0</v>
      </c>
      <c r="Q359" s="179">
        <v>0</v>
      </c>
      <c r="R359" s="180">
        <v>0</v>
      </c>
      <c r="S359" s="180">
        <v>0</v>
      </c>
      <c r="T359" s="180">
        <v>0</v>
      </c>
    </row>
    <row r="360" spans="2:20" x14ac:dyDescent="0.3">
      <c r="B360" s="19">
        <v>357</v>
      </c>
      <c r="C360" s="179">
        <v>0</v>
      </c>
      <c r="D360" s="179">
        <v>0</v>
      </c>
      <c r="E360" s="179">
        <v>341906.42178277578</v>
      </c>
      <c r="F360" s="179">
        <v>0</v>
      </c>
      <c r="G360" s="179">
        <v>0</v>
      </c>
      <c r="H360" s="179">
        <v>168211.38521598923</v>
      </c>
      <c r="I360" s="179">
        <v>0</v>
      </c>
      <c r="J360" s="179">
        <v>0</v>
      </c>
      <c r="K360" s="179">
        <v>0</v>
      </c>
      <c r="L360" s="179">
        <v>0</v>
      </c>
      <c r="M360" s="179">
        <v>482933.4320368499</v>
      </c>
      <c r="N360" s="179">
        <v>0</v>
      </c>
      <c r="O360" s="179">
        <v>0</v>
      </c>
      <c r="P360" s="179">
        <v>0</v>
      </c>
      <c r="Q360" s="179">
        <v>0</v>
      </c>
      <c r="R360" s="180">
        <v>0</v>
      </c>
      <c r="S360" s="180">
        <v>0</v>
      </c>
      <c r="T360" s="180">
        <v>0</v>
      </c>
    </row>
    <row r="361" spans="2:20" x14ac:dyDescent="0.3">
      <c r="B361" s="19">
        <v>358</v>
      </c>
      <c r="C361" s="179">
        <v>0</v>
      </c>
      <c r="D361" s="179">
        <v>0</v>
      </c>
      <c r="E361" s="179">
        <v>1767584.4782496528</v>
      </c>
      <c r="F361" s="179">
        <v>0</v>
      </c>
      <c r="G361" s="179">
        <v>0</v>
      </c>
      <c r="H361" s="179">
        <v>6117.1333348811449</v>
      </c>
      <c r="I361" s="179">
        <v>0</v>
      </c>
      <c r="J361" s="179">
        <v>0</v>
      </c>
      <c r="K361" s="179">
        <v>0</v>
      </c>
      <c r="L361" s="179">
        <v>0</v>
      </c>
      <c r="M361" s="179">
        <v>165211.39454230305</v>
      </c>
      <c r="N361" s="179">
        <v>0</v>
      </c>
      <c r="O361" s="179">
        <v>0</v>
      </c>
      <c r="P361" s="179">
        <v>0</v>
      </c>
      <c r="Q361" s="179">
        <v>0</v>
      </c>
      <c r="R361" s="180">
        <v>0</v>
      </c>
      <c r="S361" s="180">
        <v>0</v>
      </c>
      <c r="T361" s="180">
        <v>0</v>
      </c>
    </row>
    <row r="362" spans="2:20" x14ac:dyDescent="0.3">
      <c r="B362" s="19">
        <v>359</v>
      </c>
      <c r="C362" s="179">
        <v>0</v>
      </c>
      <c r="D362" s="179">
        <v>0</v>
      </c>
      <c r="E362" s="179">
        <v>21779.172392912544</v>
      </c>
      <c r="F362" s="179">
        <v>0</v>
      </c>
      <c r="G362" s="179">
        <v>0</v>
      </c>
      <c r="H362" s="179">
        <v>342825.86401544174</v>
      </c>
      <c r="I362" s="179">
        <v>0</v>
      </c>
      <c r="J362" s="179">
        <v>0</v>
      </c>
      <c r="K362" s="179">
        <v>0</v>
      </c>
      <c r="L362" s="179">
        <v>0</v>
      </c>
      <c r="M362" s="179">
        <v>3208.5648751659151</v>
      </c>
      <c r="N362" s="179">
        <v>0</v>
      </c>
      <c r="O362" s="179">
        <v>0</v>
      </c>
      <c r="P362" s="179">
        <v>0</v>
      </c>
      <c r="Q362" s="179">
        <v>0</v>
      </c>
      <c r="R362" s="180">
        <v>0</v>
      </c>
      <c r="S362" s="180">
        <v>0</v>
      </c>
      <c r="T362" s="180">
        <v>0</v>
      </c>
    </row>
    <row r="363" spans="2:20" x14ac:dyDescent="0.3">
      <c r="B363" s="19">
        <v>360</v>
      </c>
      <c r="C363" s="179">
        <v>0</v>
      </c>
      <c r="D363" s="179">
        <v>0</v>
      </c>
      <c r="E363" s="179">
        <v>251456.90272828774</v>
      </c>
      <c r="F363" s="179">
        <v>0</v>
      </c>
      <c r="G363" s="179">
        <v>0</v>
      </c>
      <c r="H363" s="179">
        <v>80206.419368894567</v>
      </c>
      <c r="I363" s="179">
        <v>0</v>
      </c>
      <c r="J363" s="179">
        <v>0</v>
      </c>
      <c r="K363" s="179">
        <v>0</v>
      </c>
      <c r="L363" s="179">
        <v>0</v>
      </c>
      <c r="M363" s="179">
        <v>51268.283672447345</v>
      </c>
      <c r="N363" s="179">
        <v>0</v>
      </c>
      <c r="O363" s="179">
        <v>0</v>
      </c>
      <c r="P363" s="179">
        <v>0</v>
      </c>
      <c r="Q363" s="179">
        <v>0</v>
      </c>
      <c r="R363" s="180">
        <v>0</v>
      </c>
      <c r="S363" s="180">
        <v>0</v>
      </c>
      <c r="T363" s="180">
        <v>0</v>
      </c>
    </row>
    <row r="364" spans="2:20" x14ac:dyDescent="0.3">
      <c r="B364" s="19">
        <v>361</v>
      </c>
      <c r="C364" s="179">
        <v>0</v>
      </c>
      <c r="D364" s="179">
        <v>0</v>
      </c>
      <c r="E364" s="179">
        <v>35434.58264117896</v>
      </c>
      <c r="F364" s="179">
        <v>0</v>
      </c>
      <c r="G364" s="179">
        <v>0</v>
      </c>
      <c r="H364" s="179">
        <v>93166.882673963264</v>
      </c>
      <c r="I364" s="179">
        <v>0</v>
      </c>
      <c r="J364" s="179">
        <v>0</v>
      </c>
      <c r="K364" s="179">
        <v>0</v>
      </c>
      <c r="L364" s="179">
        <v>0</v>
      </c>
      <c r="M364" s="179">
        <v>5570.8411535801106</v>
      </c>
      <c r="N364" s="179">
        <v>0</v>
      </c>
      <c r="O364" s="179">
        <v>0</v>
      </c>
      <c r="P364" s="179">
        <v>0</v>
      </c>
      <c r="Q364" s="179">
        <v>0</v>
      </c>
      <c r="R364" s="180">
        <v>0</v>
      </c>
      <c r="S364" s="180">
        <v>0</v>
      </c>
      <c r="T364" s="180">
        <v>0</v>
      </c>
    </row>
    <row r="365" spans="2:20" x14ac:dyDescent="0.3">
      <c r="B365" s="19">
        <v>362</v>
      </c>
      <c r="C365" s="179">
        <v>1</v>
      </c>
      <c r="D365" s="179">
        <v>1838.7864520669564</v>
      </c>
      <c r="E365" s="179">
        <v>245134.16923792407</v>
      </c>
      <c r="F365" s="179">
        <v>0</v>
      </c>
      <c r="G365" s="179">
        <v>0</v>
      </c>
      <c r="H365" s="179">
        <v>369042.97260868887</v>
      </c>
      <c r="I365" s="179">
        <v>0</v>
      </c>
      <c r="J365" s="179">
        <v>0</v>
      </c>
      <c r="K365" s="179">
        <v>0</v>
      </c>
      <c r="L365" s="179">
        <v>0</v>
      </c>
      <c r="M365" s="179">
        <v>84696.338139607935</v>
      </c>
      <c r="N365" s="179">
        <v>0</v>
      </c>
      <c r="O365" s="179">
        <v>0</v>
      </c>
      <c r="P365" s="179">
        <v>0</v>
      </c>
      <c r="Q365" s="179">
        <v>0</v>
      </c>
      <c r="R365" s="180">
        <v>0</v>
      </c>
      <c r="S365" s="180">
        <v>0</v>
      </c>
      <c r="T365" s="180">
        <v>1838.7864520669564</v>
      </c>
    </row>
    <row r="366" spans="2:20" x14ac:dyDescent="0.3">
      <c r="B366" s="19">
        <v>363</v>
      </c>
      <c r="C366" s="179">
        <v>0</v>
      </c>
      <c r="D366" s="179">
        <v>0</v>
      </c>
      <c r="E366" s="179">
        <v>5181.2007083085045</v>
      </c>
      <c r="F366" s="179">
        <v>0</v>
      </c>
      <c r="G366" s="179">
        <v>0</v>
      </c>
      <c r="H366" s="179">
        <v>156315.36819172284</v>
      </c>
      <c r="I366" s="179">
        <v>0</v>
      </c>
      <c r="J366" s="179">
        <v>0</v>
      </c>
      <c r="K366" s="179">
        <v>0</v>
      </c>
      <c r="L366" s="179">
        <v>0</v>
      </c>
      <c r="M366" s="179">
        <v>367219.92528860091</v>
      </c>
      <c r="N366" s="179">
        <v>0</v>
      </c>
      <c r="O366" s="179">
        <v>0</v>
      </c>
      <c r="P366" s="179">
        <v>0</v>
      </c>
      <c r="Q366" s="179">
        <v>0</v>
      </c>
      <c r="R366" s="180">
        <v>0</v>
      </c>
      <c r="S366" s="180">
        <v>0</v>
      </c>
      <c r="T366" s="180">
        <v>0</v>
      </c>
    </row>
    <row r="367" spans="2:20" x14ac:dyDescent="0.3">
      <c r="B367" s="19">
        <v>364</v>
      </c>
      <c r="C367" s="179">
        <v>0</v>
      </c>
      <c r="D367" s="179">
        <v>0</v>
      </c>
      <c r="E367" s="179">
        <v>30472.471801448719</v>
      </c>
      <c r="F367" s="179">
        <v>1</v>
      </c>
      <c r="G367" s="179">
        <v>20678.1762304523</v>
      </c>
      <c r="H367" s="179">
        <v>348414.03950476611</v>
      </c>
      <c r="I367" s="179">
        <v>0</v>
      </c>
      <c r="J367" s="179">
        <v>0</v>
      </c>
      <c r="K367" s="179">
        <v>4289.6535815759653</v>
      </c>
      <c r="L367" s="179">
        <v>1</v>
      </c>
      <c r="M367" s="179">
        <v>47761.812221915156</v>
      </c>
      <c r="N367" s="179">
        <v>0</v>
      </c>
      <c r="O367" s="179">
        <v>0</v>
      </c>
      <c r="P367" s="179">
        <v>0</v>
      </c>
      <c r="Q367" s="179">
        <v>0</v>
      </c>
      <c r="R367" s="180">
        <v>0</v>
      </c>
      <c r="S367" s="180">
        <v>4289.6535815759653</v>
      </c>
      <c r="T367" s="180">
        <v>0</v>
      </c>
    </row>
    <row r="368" spans="2:20" x14ac:dyDescent="0.3">
      <c r="B368" s="19">
        <v>365</v>
      </c>
      <c r="C368" s="179">
        <v>0</v>
      </c>
      <c r="D368" s="179">
        <v>0</v>
      </c>
      <c r="E368" s="179">
        <v>315872.95662500843</v>
      </c>
      <c r="F368" s="179">
        <v>0</v>
      </c>
      <c r="G368" s="179">
        <v>0</v>
      </c>
      <c r="H368" s="179">
        <v>199422.1678014514</v>
      </c>
      <c r="I368" s="179">
        <v>0</v>
      </c>
      <c r="J368" s="179">
        <v>0</v>
      </c>
      <c r="K368" s="179">
        <v>0</v>
      </c>
      <c r="L368" s="179">
        <v>0</v>
      </c>
      <c r="M368" s="179">
        <v>39024.448786173882</v>
      </c>
      <c r="N368" s="179">
        <v>0</v>
      </c>
      <c r="O368" s="179">
        <v>0</v>
      </c>
      <c r="P368" s="179">
        <v>0</v>
      </c>
      <c r="Q368" s="179">
        <v>0</v>
      </c>
      <c r="R368" s="180">
        <v>0</v>
      </c>
      <c r="S368" s="180">
        <v>0</v>
      </c>
      <c r="T368" s="180">
        <v>0</v>
      </c>
    </row>
    <row r="369" spans="2:20" x14ac:dyDescent="0.3">
      <c r="B369" s="19">
        <v>366</v>
      </c>
      <c r="C369" s="179">
        <v>0</v>
      </c>
      <c r="D369" s="179">
        <v>0</v>
      </c>
      <c r="E369" s="179">
        <v>375874.83918926946</v>
      </c>
      <c r="F369" s="179">
        <v>0</v>
      </c>
      <c r="G369" s="179">
        <v>0</v>
      </c>
      <c r="H369" s="179">
        <v>248280.96782923816</v>
      </c>
      <c r="I369" s="179">
        <v>0</v>
      </c>
      <c r="J369" s="179">
        <v>0</v>
      </c>
      <c r="K369" s="179">
        <v>0</v>
      </c>
      <c r="L369" s="179">
        <v>0</v>
      </c>
      <c r="M369" s="179">
        <v>63490.690293752101</v>
      </c>
      <c r="N369" s="179">
        <v>0</v>
      </c>
      <c r="O369" s="179">
        <v>0</v>
      </c>
      <c r="P369" s="179">
        <v>0</v>
      </c>
      <c r="Q369" s="179">
        <v>0</v>
      </c>
      <c r="R369" s="180">
        <v>0</v>
      </c>
      <c r="S369" s="180">
        <v>0</v>
      </c>
      <c r="T369" s="180">
        <v>0</v>
      </c>
    </row>
    <row r="370" spans="2:20" x14ac:dyDescent="0.3">
      <c r="B370" s="19">
        <v>367</v>
      </c>
      <c r="C370" s="179">
        <v>0</v>
      </c>
      <c r="D370" s="179">
        <v>0</v>
      </c>
      <c r="E370" s="179">
        <v>15169.913651957579</v>
      </c>
      <c r="F370" s="179">
        <v>0</v>
      </c>
      <c r="G370" s="179">
        <v>0</v>
      </c>
      <c r="H370" s="179">
        <v>1490359.8066166481</v>
      </c>
      <c r="I370" s="179">
        <v>0</v>
      </c>
      <c r="J370" s="179">
        <v>0</v>
      </c>
      <c r="K370" s="179">
        <v>0</v>
      </c>
      <c r="L370" s="179">
        <v>0</v>
      </c>
      <c r="M370" s="179">
        <v>45019.577969173624</v>
      </c>
      <c r="N370" s="179">
        <v>0</v>
      </c>
      <c r="O370" s="179">
        <v>0</v>
      </c>
      <c r="P370" s="179">
        <v>0</v>
      </c>
      <c r="Q370" s="179">
        <v>0</v>
      </c>
      <c r="R370" s="180">
        <v>0</v>
      </c>
      <c r="S370" s="180">
        <v>0</v>
      </c>
      <c r="T370" s="180">
        <v>0</v>
      </c>
    </row>
    <row r="371" spans="2:20" x14ac:dyDescent="0.3">
      <c r="B371" s="19">
        <v>368</v>
      </c>
      <c r="C371" s="179">
        <v>0</v>
      </c>
      <c r="D371" s="179">
        <v>0</v>
      </c>
      <c r="E371" s="179">
        <v>1550603.007557316</v>
      </c>
      <c r="F371" s="179">
        <v>0</v>
      </c>
      <c r="G371" s="179">
        <v>0</v>
      </c>
      <c r="H371" s="179">
        <v>33152.197802443894</v>
      </c>
      <c r="I371" s="179">
        <v>0</v>
      </c>
      <c r="J371" s="179">
        <v>0</v>
      </c>
      <c r="K371" s="179">
        <v>0</v>
      </c>
      <c r="L371" s="179">
        <v>0</v>
      </c>
      <c r="M371" s="179">
        <v>15397.914888250341</v>
      </c>
      <c r="N371" s="179">
        <v>0</v>
      </c>
      <c r="O371" s="179">
        <v>0</v>
      </c>
      <c r="P371" s="179">
        <v>0</v>
      </c>
      <c r="Q371" s="179">
        <v>0</v>
      </c>
      <c r="R371" s="180">
        <v>0</v>
      </c>
      <c r="S371" s="180">
        <v>0</v>
      </c>
      <c r="T371" s="180">
        <v>0</v>
      </c>
    </row>
    <row r="372" spans="2:20" x14ac:dyDescent="0.3">
      <c r="B372" s="19">
        <v>369</v>
      </c>
      <c r="C372" s="179">
        <v>0</v>
      </c>
      <c r="D372" s="179">
        <v>0</v>
      </c>
      <c r="E372" s="179">
        <v>31137.365434275442</v>
      </c>
      <c r="F372" s="179">
        <v>0</v>
      </c>
      <c r="G372" s="179">
        <v>0</v>
      </c>
      <c r="H372" s="179">
        <v>301718.70599921013</v>
      </c>
      <c r="I372" s="179">
        <v>0</v>
      </c>
      <c r="J372" s="179">
        <v>0</v>
      </c>
      <c r="K372" s="179">
        <v>0</v>
      </c>
      <c r="L372" s="179">
        <v>0</v>
      </c>
      <c r="M372" s="179">
        <v>677794.8680310552</v>
      </c>
      <c r="N372" s="179">
        <v>0</v>
      </c>
      <c r="O372" s="179">
        <v>0</v>
      </c>
      <c r="P372" s="179">
        <v>0</v>
      </c>
      <c r="Q372" s="179">
        <v>0</v>
      </c>
      <c r="R372" s="180">
        <v>0</v>
      </c>
      <c r="S372" s="180">
        <v>0</v>
      </c>
      <c r="T372" s="180">
        <v>0</v>
      </c>
    </row>
    <row r="373" spans="2:20" x14ac:dyDescent="0.3">
      <c r="B373" s="19">
        <v>370</v>
      </c>
      <c r="C373" s="179">
        <v>0</v>
      </c>
      <c r="D373" s="179">
        <v>0</v>
      </c>
      <c r="E373" s="179">
        <v>351656.29591659567</v>
      </c>
      <c r="F373" s="179">
        <v>0</v>
      </c>
      <c r="G373" s="179">
        <v>0</v>
      </c>
      <c r="H373" s="179">
        <v>144228.3373300021</v>
      </c>
      <c r="I373" s="179">
        <v>0</v>
      </c>
      <c r="J373" s="179">
        <v>0</v>
      </c>
      <c r="K373" s="179">
        <v>0</v>
      </c>
      <c r="L373" s="179">
        <v>0</v>
      </c>
      <c r="M373" s="179">
        <v>61342.900125845859</v>
      </c>
      <c r="N373" s="179">
        <v>0</v>
      </c>
      <c r="O373" s="179">
        <v>0</v>
      </c>
      <c r="P373" s="179">
        <v>0</v>
      </c>
      <c r="Q373" s="179">
        <v>0</v>
      </c>
      <c r="R373" s="180">
        <v>0</v>
      </c>
      <c r="S373" s="180">
        <v>0</v>
      </c>
      <c r="T373" s="180">
        <v>0</v>
      </c>
    </row>
    <row r="374" spans="2:20" x14ac:dyDescent="0.3">
      <c r="B374" s="19">
        <v>371</v>
      </c>
      <c r="C374" s="179">
        <v>0</v>
      </c>
      <c r="D374" s="179">
        <v>0</v>
      </c>
      <c r="E374" s="179">
        <v>22544.444224264153</v>
      </c>
      <c r="F374" s="179">
        <v>0</v>
      </c>
      <c r="G374" s="179">
        <v>0</v>
      </c>
      <c r="H374" s="179">
        <v>272934.99493831547</v>
      </c>
      <c r="I374" s="179">
        <v>0</v>
      </c>
      <c r="J374" s="179">
        <v>0</v>
      </c>
      <c r="K374" s="179">
        <v>0</v>
      </c>
      <c r="L374" s="179">
        <v>0</v>
      </c>
      <c r="M374" s="179">
        <v>146345.49930270729</v>
      </c>
      <c r="N374" s="179">
        <v>0</v>
      </c>
      <c r="O374" s="179">
        <v>0</v>
      </c>
      <c r="P374" s="179">
        <v>0</v>
      </c>
      <c r="Q374" s="179">
        <v>0</v>
      </c>
      <c r="R374" s="180">
        <v>0</v>
      </c>
      <c r="S374" s="180">
        <v>0</v>
      </c>
      <c r="T374" s="180">
        <v>0</v>
      </c>
    </row>
    <row r="375" spans="2:20" x14ac:dyDescent="0.3">
      <c r="B375" s="19">
        <v>372</v>
      </c>
      <c r="C375" s="179">
        <v>0</v>
      </c>
      <c r="D375" s="179">
        <v>0</v>
      </c>
      <c r="E375" s="179">
        <v>753553.6660965546</v>
      </c>
      <c r="F375" s="179">
        <v>0</v>
      </c>
      <c r="G375" s="179">
        <v>0</v>
      </c>
      <c r="H375" s="179">
        <v>25563.258723623992</v>
      </c>
      <c r="I375" s="179">
        <v>0</v>
      </c>
      <c r="J375" s="179">
        <v>0</v>
      </c>
      <c r="K375" s="179">
        <v>0</v>
      </c>
      <c r="L375" s="179">
        <v>0</v>
      </c>
      <c r="M375" s="179">
        <v>1419186.7824962486</v>
      </c>
      <c r="N375" s="179">
        <v>0</v>
      </c>
      <c r="O375" s="179">
        <v>0</v>
      </c>
      <c r="P375" s="179">
        <v>0</v>
      </c>
      <c r="Q375" s="179">
        <v>0</v>
      </c>
      <c r="R375" s="180">
        <v>0</v>
      </c>
      <c r="S375" s="180">
        <v>0</v>
      </c>
      <c r="T375" s="180">
        <v>0</v>
      </c>
    </row>
    <row r="376" spans="2:20" x14ac:dyDescent="0.3">
      <c r="B376" s="19">
        <v>373</v>
      </c>
      <c r="C376" s="179">
        <v>0</v>
      </c>
      <c r="D376" s="179">
        <v>0</v>
      </c>
      <c r="E376" s="179">
        <v>364035.85467194131</v>
      </c>
      <c r="F376" s="179">
        <v>0</v>
      </c>
      <c r="G376" s="179">
        <v>0</v>
      </c>
      <c r="H376" s="179">
        <v>1011018.0933919807</v>
      </c>
      <c r="I376" s="179">
        <v>0</v>
      </c>
      <c r="J376" s="179">
        <v>0</v>
      </c>
      <c r="K376" s="179">
        <v>0</v>
      </c>
      <c r="L376" s="179">
        <v>0</v>
      </c>
      <c r="M376" s="179">
        <v>158543.6128168272</v>
      </c>
      <c r="N376" s="179">
        <v>0</v>
      </c>
      <c r="O376" s="179">
        <v>0</v>
      </c>
      <c r="P376" s="179">
        <v>0</v>
      </c>
      <c r="Q376" s="179">
        <v>0</v>
      </c>
      <c r="R376" s="180">
        <v>0</v>
      </c>
      <c r="S376" s="180">
        <v>0</v>
      </c>
      <c r="T376" s="180">
        <v>0</v>
      </c>
    </row>
    <row r="377" spans="2:20" x14ac:dyDescent="0.3">
      <c r="B377" s="19">
        <v>374</v>
      </c>
      <c r="C377" s="179">
        <v>0</v>
      </c>
      <c r="D377" s="179">
        <v>0</v>
      </c>
      <c r="E377" s="179">
        <v>376504.18367614149</v>
      </c>
      <c r="F377" s="179">
        <v>0</v>
      </c>
      <c r="G377" s="179">
        <v>0</v>
      </c>
      <c r="H377" s="179">
        <v>166738.42372261576</v>
      </c>
      <c r="I377" s="179">
        <v>0</v>
      </c>
      <c r="J377" s="179">
        <v>0</v>
      </c>
      <c r="K377" s="179">
        <v>0</v>
      </c>
      <c r="L377" s="179">
        <v>0</v>
      </c>
      <c r="M377" s="179">
        <v>49982.451215070796</v>
      </c>
      <c r="N377" s="179">
        <v>0</v>
      </c>
      <c r="O377" s="179">
        <v>0</v>
      </c>
      <c r="P377" s="179">
        <v>0</v>
      </c>
      <c r="Q377" s="179">
        <v>0</v>
      </c>
      <c r="R377" s="180">
        <v>0</v>
      </c>
      <c r="S377" s="180">
        <v>0</v>
      </c>
      <c r="T377" s="180">
        <v>0</v>
      </c>
    </row>
    <row r="378" spans="2:20" x14ac:dyDescent="0.3">
      <c r="B378" s="19">
        <v>375</v>
      </c>
      <c r="C378" s="179">
        <v>0</v>
      </c>
      <c r="D378" s="179">
        <v>0</v>
      </c>
      <c r="E378" s="179">
        <v>43094.147256815762</v>
      </c>
      <c r="F378" s="179">
        <v>0</v>
      </c>
      <c r="G378" s="179">
        <v>0</v>
      </c>
      <c r="H378" s="179">
        <v>270769.03408735251</v>
      </c>
      <c r="I378" s="179">
        <v>0</v>
      </c>
      <c r="J378" s="179">
        <v>0</v>
      </c>
      <c r="K378" s="179">
        <v>0</v>
      </c>
      <c r="L378" s="179">
        <v>0</v>
      </c>
      <c r="M378" s="179">
        <v>86051.721430874619</v>
      </c>
      <c r="N378" s="179">
        <v>0</v>
      </c>
      <c r="O378" s="179">
        <v>0</v>
      </c>
      <c r="P378" s="179">
        <v>0</v>
      </c>
      <c r="Q378" s="179">
        <v>0</v>
      </c>
      <c r="R378" s="180">
        <v>0</v>
      </c>
      <c r="S378" s="180">
        <v>0</v>
      </c>
      <c r="T378" s="180">
        <v>0</v>
      </c>
    </row>
    <row r="379" spans="2:20" x14ac:dyDescent="0.3">
      <c r="B379" s="19">
        <v>376</v>
      </c>
      <c r="C379" s="179">
        <v>0</v>
      </c>
      <c r="D379" s="179">
        <v>0</v>
      </c>
      <c r="E379" s="179">
        <v>11146.45228179442</v>
      </c>
      <c r="F379" s="179">
        <v>0</v>
      </c>
      <c r="G379" s="179">
        <v>0</v>
      </c>
      <c r="H379" s="179">
        <v>82448.572148027553</v>
      </c>
      <c r="I379" s="179">
        <v>0</v>
      </c>
      <c r="J379" s="179">
        <v>0</v>
      </c>
      <c r="K379" s="179">
        <v>0</v>
      </c>
      <c r="L379" s="179">
        <v>0</v>
      </c>
      <c r="M379" s="179">
        <v>9109.3816803038608</v>
      </c>
      <c r="N379" s="179">
        <v>0</v>
      </c>
      <c r="O379" s="179">
        <v>0</v>
      </c>
      <c r="P379" s="179">
        <v>0</v>
      </c>
      <c r="Q379" s="179">
        <v>0</v>
      </c>
      <c r="R379" s="180">
        <v>0</v>
      </c>
      <c r="S379" s="180">
        <v>0</v>
      </c>
      <c r="T379" s="180">
        <v>0</v>
      </c>
    </row>
    <row r="380" spans="2:20" x14ac:dyDescent="0.3">
      <c r="B380" s="19">
        <v>377</v>
      </c>
      <c r="C380" s="179">
        <v>0</v>
      </c>
      <c r="D380" s="179">
        <v>0</v>
      </c>
      <c r="E380" s="179">
        <v>32091.878899976917</v>
      </c>
      <c r="F380" s="179">
        <v>0</v>
      </c>
      <c r="G380" s="179">
        <v>0</v>
      </c>
      <c r="H380" s="179">
        <v>573549.22263883415</v>
      </c>
      <c r="I380" s="179">
        <v>0</v>
      </c>
      <c r="J380" s="179">
        <v>0</v>
      </c>
      <c r="K380" s="179">
        <v>0</v>
      </c>
      <c r="L380" s="179">
        <v>0</v>
      </c>
      <c r="M380" s="179">
        <v>76556.93279031782</v>
      </c>
      <c r="N380" s="179">
        <v>0</v>
      </c>
      <c r="O380" s="179">
        <v>0</v>
      </c>
      <c r="P380" s="179">
        <v>0</v>
      </c>
      <c r="Q380" s="179">
        <v>0</v>
      </c>
      <c r="R380" s="180">
        <v>0</v>
      </c>
      <c r="S380" s="180">
        <v>0</v>
      </c>
      <c r="T380" s="180">
        <v>0</v>
      </c>
    </row>
    <row r="381" spans="2:20" x14ac:dyDescent="0.3">
      <c r="B381" s="19">
        <v>378</v>
      </c>
      <c r="C381" s="179">
        <v>0</v>
      </c>
      <c r="D381" s="179">
        <v>0</v>
      </c>
      <c r="E381" s="179">
        <v>68824.921789852757</v>
      </c>
      <c r="F381" s="179">
        <v>0</v>
      </c>
      <c r="G381" s="179">
        <v>0</v>
      </c>
      <c r="H381" s="179">
        <v>2297830.6787889237</v>
      </c>
      <c r="I381" s="179">
        <v>0</v>
      </c>
      <c r="J381" s="179">
        <v>0</v>
      </c>
      <c r="K381" s="179">
        <v>0</v>
      </c>
      <c r="L381" s="179">
        <v>0</v>
      </c>
      <c r="M381" s="179">
        <v>234136.8377782951</v>
      </c>
      <c r="N381" s="179">
        <v>0</v>
      </c>
      <c r="O381" s="179">
        <v>0</v>
      </c>
      <c r="P381" s="179">
        <v>0</v>
      </c>
      <c r="Q381" s="179">
        <v>0</v>
      </c>
      <c r="R381" s="180">
        <v>0</v>
      </c>
      <c r="S381" s="180">
        <v>0</v>
      </c>
      <c r="T381" s="180">
        <v>0</v>
      </c>
    </row>
    <row r="382" spans="2:20" x14ac:dyDescent="0.3">
      <c r="B382" s="19">
        <v>379</v>
      </c>
      <c r="C382" s="179">
        <v>0</v>
      </c>
      <c r="D382" s="179">
        <v>0</v>
      </c>
      <c r="E382" s="179">
        <v>117523.90370610323</v>
      </c>
      <c r="F382" s="179">
        <v>0</v>
      </c>
      <c r="G382" s="179">
        <v>0</v>
      </c>
      <c r="H382" s="179">
        <v>4707.4704699721133</v>
      </c>
      <c r="I382" s="179">
        <v>0</v>
      </c>
      <c r="J382" s="179">
        <v>0</v>
      </c>
      <c r="K382" s="179">
        <v>0</v>
      </c>
      <c r="L382" s="179">
        <v>0</v>
      </c>
      <c r="M382" s="179">
        <v>160816.33250483838</v>
      </c>
      <c r="N382" s="179">
        <v>0</v>
      </c>
      <c r="O382" s="179">
        <v>0</v>
      </c>
      <c r="P382" s="179">
        <v>0</v>
      </c>
      <c r="Q382" s="179">
        <v>0</v>
      </c>
      <c r="R382" s="180">
        <v>0</v>
      </c>
      <c r="S382" s="180">
        <v>0</v>
      </c>
      <c r="T382" s="180">
        <v>0</v>
      </c>
    </row>
    <row r="383" spans="2:20" x14ac:dyDescent="0.3">
      <c r="B383" s="19">
        <v>380</v>
      </c>
      <c r="C383" s="179">
        <v>0</v>
      </c>
      <c r="D383" s="179">
        <v>0</v>
      </c>
      <c r="E383" s="179">
        <v>233862.90674979039</v>
      </c>
      <c r="F383" s="179">
        <v>0</v>
      </c>
      <c r="G383" s="179">
        <v>0</v>
      </c>
      <c r="H383" s="179">
        <v>4847.5719290510642</v>
      </c>
      <c r="I383" s="179">
        <v>0</v>
      </c>
      <c r="J383" s="179">
        <v>0</v>
      </c>
      <c r="K383" s="179">
        <v>0</v>
      </c>
      <c r="L383" s="179">
        <v>0</v>
      </c>
      <c r="M383" s="179">
        <v>62958.62968409546</v>
      </c>
      <c r="N383" s="179">
        <v>0</v>
      </c>
      <c r="O383" s="179">
        <v>0</v>
      </c>
      <c r="P383" s="179">
        <v>0</v>
      </c>
      <c r="Q383" s="179">
        <v>0</v>
      </c>
      <c r="R383" s="180">
        <v>0</v>
      </c>
      <c r="S383" s="180">
        <v>0</v>
      </c>
      <c r="T383" s="180">
        <v>0</v>
      </c>
    </row>
    <row r="384" spans="2:20" x14ac:dyDescent="0.3">
      <c r="B384" s="19">
        <v>381</v>
      </c>
      <c r="C384" s="179">
        <v>0</v>
      </c>
      <c r="D384" s="179">
        <v>0</v>
      </c>
      <c r="E384" s="179">
        <v>32709.239788797433</v>
      </c>
      <c r="F384" s="179">
        <v>0</v>
      </c>
      <c r="G384" s="179">
        <v>0</v>
      </c>
      <c r="H384" s="179">
        <v>42388.302864965175</v>
      </c>
      <c r="I384" s="179">
        <v>0</v>
      </c>
      <c r="J384" s="179">
        <v>0</v>
      </c>
      <c r="K384" s="179">
        <v>0</v>
      </c>
      <c r="L384" s="179">
        <v>0</v>
      </c>
      <c r="M384" s="179">
        <v>34080.991240556337</v>
      </c>
      <c r="N384" s="179">
        <v>0</v>
      </c>
      <c r="O384" s="179">
        <v>0</v>
      </c>
      <c r="P384" s="179">
        <v>0</v>
      </c>
      <c r="Q384" s="179">
        <v>0</v>
      </c>
      <c r="R384" s="180">
        <v>0</v>
      </c>
      <c r="S384" s="180">
        <v>0</v>
      </c>
      <c r="T384" s="180">
        <v>0</v>
      </c>
    </row>
    <row r="385" spans="2:20" x14ac:dyDescent="0.3">
      <c r="B385" s="19">
        <v>382</v>
      </c>
      <c r="C385" s="179">
        <v>0</v>
      </c>
      <c r="D385" s="179">
        <v>0</v>
      </c>
      <c r="E385" s="179">
        <v>211262.27724902291</v>
      </c>
      <c r="F385" s="179">
        <v>0</v>
      </c>
      <c r="G385" s="179">
        <v>0</v>
      </c>
      <c r="H385" s="179">
        <v>189277.04889732823</v>
      </c>
      <c r="I385" s="179">
        <v>0</v>
      </c>
      <c r="J385" s="179">
        <v>0</v>
      </c>
      <c r="K385" s="179">
        <v>0</v>
      </c>
      <c r="L385" s="179">
        <v>0</v>
      </c>
      <c r="M385" s="179">
        <v>11740.384460534851</v>
      </c>
      <c r="N385" s="179">
        <v>0</v>
      </c>
      <c r="O385" s="179">
        <v>0</v>
      </c>
      <c r="P385" s="179">
        <v>0</v>
      </c>
      <c r="Q385" s="179">
        <v>0</v>
      </c>
      <c r="R385" s="180">
        <v>0</v>
      </c>
      <c r="S385" s="180">
        <v>0</v>
      </c>
      <c r="T385" s="180">
        <v>0</v>
      </c>
    </row>
    <row r="386" spans="2:20" x14ac:dyDescent="0.3">
      <c r="B386" s="19">
        <v>383</v>
      </c>
      <c r="C386" s="179">
        <v>1</v>
      </c>
      <c r="D386" s="179">
        <v>1482941.3080200483</v>
      </c>
      <c r="E386" s="179">
        <v>60251.327797496589</v>
      </c>
      <c r="F386" s="179">
        <v>0</v>
      </c>
      <c r="G386" s="179">
        <v>0</v>
      </c>
      <c r="H386" s="179">
        <v>39892.846473932223</v>
      </c>
      <c r="I386" s="179">
        <v>0</v>
      </c>
      <c r="J386" s="179">
        <v>782941.30802004831</v>
      </c>
      <c r="K386" s="179">
        <v>0</v>
      </c>
      <c r="L386" s="179">
        <v>0</v>
      </c>
      <c r="M386" s="179">
        <v>203866.19480470067</v>
      </c>
      <c r="N386" s="179">
        <v>0</v>
      </c>
      <c r="O386" s="179">
        <v>882941.30802004831</v>
      </c>
      <c r="P386" s="179">
        <v>0</v>
      </c>
      <c r="Q386" s="179">
        <v>0</v>
      </c>
      <c r="R386" s="180">
        <v>0</v>
      </c>
      <c r="S386" s="180">
        <v>0</v>
      </c>
      <c r="T386" s="180">
        <v>600000</v>
      </c>
    </row>
    <row r="387" spans="2:20" x14ac:dyDescent="0.3">
      <c r="B387" s="19">
        <v>384</v>
      </c>
      <c r="C387" s="179">
        <v>0</v>
      </c>
      <c r="D387" s="179">
        <v>0</v>
      </c>
      <c r="E387" s="179">
        <v>446198.8160205399</v>
      </c>
      <c r="F387" s="179">
        <v>0</v>
      </c>
      <c r="G387" s="179">
        <v>0</v>
      </c>
      <c r="H387" s="179">
        <v>51786.651713917585</v>
      </c>
      <c r="I387" s="179">
        <v>0</v>
      </c>
      <c r="J387" s="179">
        <v>0</v>
      </c>
      <c r="K387" s="179">
        <v>0</v>
      </c>
      <c r="L387" s="179">
        <v>0</v>
      </c>
      <c r="M387" s="179">
        <v>19668.918484563794</v>
      </c>
      <c r="N387" s="179">
        <v>0</v>
      </c>
      <c r="O387" s="179">
        <v>0</v>
      </c>
      <c r="P387" s="179">
        <v>0</v>
      </c>
      <c r="Q387" s="179">
        <v>0</v>
      </c>
      <c r="R387" s="180">
        <v>0</v>
      </c>
      <c r="S387" s="180">
        <v>0</v>
      </c>
      <c r="T387" s="180">
        <v>0</v>
      </c>
    </row>
    <row r="388" spans="2:20" x14ac:dyDescent="0.3">
      <c r="B388" s="19">
        <v>385</v>
      </c>
      <c r="C388" s="179">
        <v>0</v>
      </c>
      <c r="D388" s="179">
        <v>0</v>
      </c>
      <c r="E388" s="179">
        <v>68592.072025103451</v>
      </c>
      <c r="F388" s="179">
        <v>0</v>
      </c>
      <c r="G388" s="179">
        <v>0</v>
      </c>
      <c r="H388" s="179">
        <v>192391.50540182425</v>
      </c>
      <c r="I388" s="179">
        <v>0</v>
      </c>
      <c r="J388" s="179">
        <v>0</v>
      </c>
      <c r="K388" s="179">
        <v>0</v>
      </c>
      <c r="L388" s="179">
        <v>0</v>
      </c>
      <c r="M388" s="179">
        <v>20191.9180790596</v>
      </c>
      <c r="N388" s="179">
        <v>0</v>
      </c>
      <c r="O388" s="179">
        <v>0</v>
      </c>
      <c r="P388" s="179">
        <v>0</v>
      </c>
      <c r="Q388" s="179">
        <v>0</v>
      </c>
      <c r="R388" s="180">
        <v>0</v>
      </c>
      <c r="S388" s="180">
        <v>0</v>
      </c>
      <c r="T388" s="180">
        <v>0</v>
      </c>
    </row>
    <row r="389" spans="2:20" x14ac:dyDescent="0.3">
      <c r="B389" s="19">
        <v>386</v>
      </c>
      <c r="C389" s="179">
        <v>0</v>
      </c>
      <c r="D389" s="179">
        <v>0</v>
      </c>
      <c r="E389" s="179">
        <v>13950.397104979102</v>
      </c>
      <c r="F389" s="179">
        <v>0</v>
      </c>
      <c r="G389" s="179">
        <v>0</v>
      </c>
      <c r="H389" s="179">
        <v>1400.5734868561153</v>
      </c>
      <c r="I389" s="179">
        <v>0</v>
      </c>
      <c r="J389" s="179">
        <v>0</v>
      </c>
      <c r="K389" s="179">
        <v>0</v>
      </c>
      <c r="L389" s="179">
        <v>0</v>
      </c>
      <c r="M389" s="179">
        <v>50830.240341039957</v>
      </c>
      <c r="N389" s="179">
        <v>0</v>
      </c>
      <c r="O389" s="179">
        <v>0</v>
      </c>
      <c r="P389" s="179">
        <v>0</v>
      </c>
      <c r="Q389" s="179">
        <v>0</v>
      </c>
      <c r="R389" s="180">
        <v>0</v>
      </c>
      <c r="S389" s="180">
        <v>0</v>
      </c>
      <c r="T389" s="180">
        <v>0</v>
      </c>
    </row>
    <row r="390" spans="2:20" x14ac:dyDescent="0.3">
      <c r="B390" s="19">
        <v>387</v>
      </c>
      <c r="C390" s="179">
        <v>0</v>
      </c>
      <c r="D390" s="179">
        <v>0</v>
      </c>
      <c r="E390" s="179">
        <v>63995.614008361808</v>
      </c>
      <c r="F390" s="179">
        <v>0</v>
      </c>
      <c r="G390" s="179">
        <v>0</v>
      </c>
      <c r="H390" s="179">
        <v>103361.23067367604</v>
      </c>
      <c r="I390" s="179">
        <v>0</v>
      </c>
      <c r="J390" s="179">
        <v>0</v>
      </c>
      <c r="K390" s="179">
        <v>0</v>
      </c>
      <c r="L390" s="179">
        <v>0</v>
      </c>
      <c r="M390" s="179">
        <v>61703.531959821616</v>
      </c>
      <c r="N390" s="179">
        <v>0</v>
      </c>
      <c r="O390" s="179">
        <v>0</v>
      </c>
      <c r="P390" s="179">
        <v>0</v>
      </c>
      <c r="Q390" s="179">
        <v>0</v>
      </c>
      <c r="R390" s="180">
        <v>0</v>
      </c>
      <c r="S390" s="180">
        <v>0</v>
      </c>
      <c r="T390" s="180">
        <v>0</v>
      </c>
    </row>
    <row r="391" spans="2:20" x14ac:dyDescent="0.3">
      <c r="B391" s="19">
        <v>388</v>
      </c>
      <c r="C391" s="179">
        <v>0</v>
      </c>
      <c r="D391" s="179">
        <v>0</v>
      </c>
      <c r="E391" s="179">
        <v>331890.85218778689</v>
      </c>
      <c r="F391" s="179">
        <v>0</v>
      </c>
      <c r="G391" s="179">
        <v>0</v>
      </c>
      <c r="H391" s="179">
        <v>57694.789900538628</v>
      </c>
      <c r="I391" s="179">
        <v>0</v>
      </c>
      <c r="J391" s="179">
        <v>0</v>
      </c>
      <c r="K391" s="179">
        <v>0</v>
      </c>
      <c r="L391" s="179">
        <v>0</v>
      </c>
      <c r="M391" s="179">
        <v>11355.835220157982</v>
      </c>
      <c r="N391" s="179">
        <v>0</v>
      </c>
      <c r="O391" s="179">
        <v>0</v>
      </c>
      <c r="P391" s="179">
        <v>0</v>
      </c>
      <c r="Q391" s="179">
        <v>0</v>
      </c>
      <c r="R391" s="180">
        <v>0</v>
      </c>
      <c r="S391" s="180">
        <v>0</v>
      </c>
      <c r="T391" s="180">
        <v>0</v>
      </c>
    </row>
    <row r="392" spans="2:20" x14ac:dyDescent="0.3">
      <c r="B392" s="19">
        <v>389</v>
      </c>
      <c r="C392" s="179">
        <v>0</v>
      </c>
      <c r="D392" s="179">
        <v>0</v>
      </c>
      <c r="E392" s="179">
        <v>154632.80663310023</v>
      </c>
      <c r="F392" s="179">
        <v>0</v>
      </c>
      <c r="G392" s="179">
        <v>0</v>
      </c>
      <c r="H392" s="179">
        <v>42175.92945824765</v>
      </c>
      <c r="I392" s="179">
        <v>0</v>
      </c>
      <c r="J392" s="179">
        <v>0</v>
      </c>
      <c r="K392" s="179">
        <v>0</v>
      </c>
      <c r="L392" s="179">
        <v>0</v>
      </c>
      <c r="M392" s="179">
        <v>12570.400669834549</v>
      </c>
      <c r="N392" s="179">
        <v>0</v>
      </c>
      <c r="O392" s="179">
        <v>0</v>
      </c>
      <c r="P392" s="179">
        <v>0</v>
      </c>
      <c r="Q392" s="179">
        <v>0</v>
      </c>
      <c r="R392" s="180">
        <v>0</v>
      </c>
      <c r="S392" s="180">
        <v>0</v>
      </c>
      <c r="T392" s="180">
        <v>0</v>
      </c>
    </row>
    <row r="393" spans="2:20" x14ac:dyDescent="0.3">
      <c r="B393" s="19">
        <v>390</v>
      </c>
      <c r="C393" s="179">
        <v>0</v>
      </c>
      <c r="D393" s="179">
        <v>0</v>
      </c>
      <c r="E393" s="179">
        <v>19462.21650024235</v>
      </c>
      <c r="F393" s="179">
        <v>0</v>
      </c>
      <c r="G393" s="179">
        <v>0</v>
      </c>
      <c r="H393" s="179">
        <v>192571.76178767355</v>
      </c>
      <c r="I393" s="179">
        <v>0</v>
      </c>
      <c r="J393" s="179">
        <v>0</v>
      </c>
      <c r="K393" s="179">
        <v>0</v>
      </c>
      <c r="L393" s="179">
        <v>0</v>
      </c>
      <c r="M393" s="179">
        <v>209891.41631752849</v>
      </c>
      <c r="N393" s="179">
        <v>0</v>
      </c>
      <c r="O393" s="179">
        <v>0</v>
      </c>
      <c r="P393" s="179">
        <v>0</v>
      </c>
      <c r="Q393" s="179">
        <v>0</v>
      </c>
      <c r="R393" s="180">
        <v>0</v>
      </c>
      <c r="S393" s="180">
        <v>0</v>
      </c>
      <c r="T393" s="180">
        <v>0</v>
      </c>
    </row>
    <row r="394" spans="2:20" x14ac:dyDescent="0.3">
      <c r="B394" s="19">
        <v>391</v>
      </c>
      <c r="C394" s="179">
        <v>0</v>
      </c>
      <c r="D394" s="179">
        <v>0</v>
      </c>
      <c r="E394" s="179">
        <v>162954.56685873837</v>
      </c>
      <c r="F394" s="179">
        <v>0</v>
      </c>
      <c r="G394" s="179">
        <v>0</v>
      </c>
      <c r="H394" s="179">
        <v>19720.962611357121</v>
      </c>
      <c r="I394" s="179">
        <v>0</v>
      </c>
      <c r="J394" s="179">
        <v>0</v>
      </c>
      <c r="K394" s="179">
        <v>0</v>
      </c>
      <c r="L394" s="179">
        <v>0</v>
      </c>
      <c r="M394" s="179">
        <v>17086.149882345297</v>
      </c>
      <c r="N394" s="179">
        <v>0</v>
      </c>
      <c r="O394" s="179">
        <v>0</v>
      </c>
      <c r="P394" s="179">
        <v>0</v>
      </c>
      <c r="Q394" s="179">
        <v>0</v>
      </c>
      <c r="R394" s="180">
        <v>0</v>
      </c>
      <c r="S394" s="180">
        <v>0</v>
      </c>
      <c r="T394" s="180">
        <v>0</v>
      </c>
    </row>
    <row r="395" spans="2:20" x14ac:dyDescent="0.3">
      <c r="B395" s="19">
        <v>392</v>
      </c>
      <c r="C395" s="179">
        <v>0</v>
      </c>
      <c r="D395" s="179">
        <v>0</v>
      </c>
      <c r="E395" s="179">
        <v>423000.22439524124</v>
      </c>
      <c r="F395" s="179">
        <v>0</v>
      </c>
      <c r="G395" s="179">
        <v>0</v>
      </c>
      <c r="H395" s="179">
        <v>51902.457682562213</v>
      </c>
      <c r="I395" s="179">
        <v>0</v>
      </c>
      <c r="J395" s="179">
        <v>0</v>
      </c>
      <c r="K395" s="179">
        <v>0</v>
      </c>
      <c r="L395" s="179">
        <v>0</v>
      </c>
      <c r="M395" s="179">
        <v>123800.2069978935</v>
      </c>
      <c r="N395" s="179">
        <v>0</v>
      </c>
      <c r="O395" s="179">
        <v>0</v>
      </c>
      <c r="P395" s="179">
        <v>0</v>
      </c>
      <c r="Q395" s="179">
        <v>0</v>
      </c>
      <c r="R395" s="180">
        <v>0</v>
      </c>
      <c r="S395" s="180">
        <v>0</v>
      </c>
      <c r="T395" s="180">
        <v>0</v>
      </c>
    </row>
    <row r="396" spans="2:20" x14ac:dyDescent="0.3">
      <c r="B396" s="19">
        <v>393</v>
      </c>
      <c r="C396" s="179">
        <v>0</v>
      </c>
      <c r="D396" s="179">
        <v>0</v>
      </c>
      <c r="E396" s="179">
        <v>14628.03999633248</v>
      </c>
      <c r="F396" s="179">
        <v>1</v>
      </c>
      <c r="G396" s="179">
        <v>38018.825978745139</v>
      </c>
      <c r="H396" s="179">
        <v>232083.50098054099</v>
      </c>
      <c r="I396" s="179">
        <v>0</v>
      </c>
      <c r="J396" s="179">
        <v>0</v>
      </c>
      <c r="K396" s="179">
        <v>0</v>
      </c>
      <c r="L396" s="179">
        <v>0</v>
      </c>
      <c r="M396" s="179">
        <v>182848.44859807662</v>
      </c>
      <c r="N396" s="179">
        <v>0</v>
      </c>
      <c r="O396" s="179">
        <v>0</v>
      </c>
      <c r="P396" s="179">
        <v>0</v>
      </c>
      <c r="Q396" s="179">
        <v>0</v>
      </c>
      <c r="R396" s="180">
        <v>0</v>
      </c>
      <c r="S396" s="180">
        <v>0</v>
      </c>
      <c r="T396" s="180">
        <v>0</v>
      </c>
    </row>
    <row r="397" spans="2:20" x14ac:dyDescent="0.3">
      <c r="B397" s="19">
        <v>394</v>
      </c>
      <c r="C397" s="179">
        <v>1</v>
      </c>
      <c r="D397" s="179">
        <v>137652.71879142075</v>
      </c>
      <c r="E397" s="179">
        <v>486167.12927028711</v>
      </c>
      <c r="F397" s="179">
        <v>0</v>
      </c>
      <c r="G397" s="179">
        <v>0</v>
      </c>
      <c r="H397" s="179">
        <v>105305.59950327768</v>
      </c>
      <c r="I397" s="179">
        <v>0</v>
      </c>
      <c r="J397" s="179">
        <v>0</v>
      </c>
      <c r="K397" s="179">
        <v>0</v>
      </c>
      <c r="L397" s="179">
        <v>0</v>
      </c>
      <c r="M397" s="179">
        <v>20720.694313710192</v>
      </c>
      <c r="N397" s="179">
        <v>0</v>
      </c>
      <c r="O397" s="179">
        <v>0</v>
      </c>
      <c r="P397" s="179">
        <v>0</v>
      </c>
      <c r="Q397" s="179">
        <v>0</v>
      </c>
      <c r="R397" s="180">
        <v>0</v>
      </c>
      <c r="S397" s="180">
        <v>0</v>
      </c>
      <c r="T397" s="180">
        <v>137652.71879142075</v>
      </c>
    </row>
    <row r="398" spans="2:20" x14ac:dyDescent="0.3">
      <c r="B398" s="19">
        <v>395</v>
      </c>
      <c r="C398" s="179">
        <v>0</v>
      </c>
      <c r="D398" s="179">
        <v>0</v>
      </c>
      <c r="E398" s="179">
        <v>8611.6016836949566</v>
      </c>
      <c r="F398" s="179">
        <v>0</v>
      </c>
      <c r="G398" s="179">
        <v>0</v>
      </c>
      <c r="H398" s="179">
        <v>25316.709199215809</v>
      </c>
      <c r="I398" s="179">
        <v>0</v>
      </c>
      <c r="J398" s="179">
        <v>0</v>
      </c>
      <c r="K398" s="179">
        <v>0</v>
      </c>
      <c r="L398" s="179">
        <v>0</v>
      </c>
      <c r="M398" s="179">
        <v>138231.67896300601</v>
      </c>
      <c r="N398" s="179">
        <v>0</v>
      </c>
      <c r="O398" s="179">
        <v>0</v>
      </c>
      <c r="P398" s="179">
        <v>0</v>
      </c>
      <c r="Q398" s="179">
        <v>0</v>
      </c>
      <c r="R398" s="180">
        <v>0</v>
      </c>
      <c r="S398" s="180">
        <v>0</v>
      </c>
      <c r="T398" s="180">
        <v>0</v>
      </c>
    </row>
    <row r="399" spans="2:20" x14ac:dyDescent="0.3">
      <c r="B399" s="19">
        <v>396</v>
      </c>
      <c r="C399" s="179">
        <v>0</v>
      </c>
      <c r="D399" s="179">
        <v>0</v>
      </c>
      <c r="E399" s="179">
        <v>219998.87915028931</v>
      </c>
      <c r="F399" s="179">
        <v>0</v>
      </c>
      <c r="G399" s="179">
        <v>0</v>
      </c>
      <c r="H399" s="179">
        <v>242515.73198112065</v>
      </c>
      <c r="I399" s="179">
        <v>0</v>
      </c>
      <c r="J399" s="179">
        <v>0</v>
      </c>
      <c r="K399" s="179">
        <v>0</v>
      </c>
      <c r="L399" s="179">
        <v>0</v>
      </c>
      <c r="M399" s="179">
        <v>99561.376662732131</v>
      </c>
      <c r="N399" s="179">
        <v>0</v>
      </c>
      <c r="O399" s="179">
        <v>0</v>
      </c>
      <c r="P399" s="179">
        <v>0</v>
      </c>
      <c r="Q399" s="179">
        <v>0</v>
      </c>
      <c r="R399" s="180">
        <v>0</v>
      </c>
      <c r="S399" s="180">
        <v>0</v>
      </c>
      <c r="T399" s="180">
        <v>0</v>
      </c>
    </row>
    <row r="400" spans="2:20" x14ac:dyDescent="0.3">
      <c r="B400" s="19">
        <v>397</v>
      </c>
      <c r="C400" s="179">
        <v>0</v>
      </c>
      <c r="D400" s="179">
        <v>0</v>
      </c>
      <c r="E400" s="179">
        <v>37262.832426344779</v>
      </c>
      <c r="F400" s="179">
        <v>0</v>
      </c>
      <c r="G400" s="179">
        <v>0</v>
      </c>
      <c r="H400" s="179">
        <v>16673.467823559626</v>
      </c>
      <c r="I400" s="179">
        <v>0</v>
      </c>
      <c r="J400" s="179">
        <v>0</v>
      </c>
      <c r="K400" s="179">
        <v>0</v>
      </c>
      <c r="L400" s="179">
        <v>0</v>
      </c>
      <c r="M400" s="179">
        <v>98516.672682383098</v>
      </c>
      <c r="N400" s="179">
        <v>0</v>
      </c>
      <c r="O400" s="179">
        <v>0</v>
      </c>
      <c r="P400" s="179">
        <v>0</v>
      </c>
      <c r="Q400" s="179">
        <v>0</v>
      </c>
      <c r="R400" s="180">
        <v>0</v>
      </c>
      <c r="S400" s="180">
        <v>0</v>
      </c>
      <c r="T400" s="180">
        <v>0</v>
      </c>
    </row>
    <row r="401" spans="2:20" x14ac:dyDescent="0.3">
      <c r="B401" s="19">
        <v>398</v>
      </c>
      <c r="C401" s="179">
        <v>0</v>
      </c>
      <c r="D401" s="179">
        <v>0</v>
      </c>
      <c r="E401" s="179">
        <v>55092.833881459257</v>
      </c>
      <c r="F401" s="179">
        <v>0</v>
      </c>
      <c r="G401" s="179">
        <v>0</v>
      </c>
      <c r="H401" s="179">
        <v>47761.812221915156</v>
      </c>
      <c r="I401" s="179">
        <v>0</v>
      </c>
      <c r="J401" s="179">
        <v>0</v>
      </c>
      <c r="K401" s="179">
        <v>0</v>
      </c>
      <c r="L401" s="179">
        <v>0</v>
      </c>
      <c r="M401" s="179">
        <v>430420.13897988328</v>
      </c>
      <c r="N401" s="179">
        <v>0</v>
      </c>
      <c r="O401" s="179">
        <v>0</v>
      </c>
      <c r="P401" s="179">
        <v>0</v>
      </c>
      <c r="Q401" s="179">
        <v>0</v>
      </c>
      <c r="R401" s="180">
        <v>0</v>
      </c>
      <c r="S401" s="180">
        <v>0</v>
      </c>
      <c r="T401" s="180">
        <v>0</v>
      </c>
    </row>
    <row r="402" spans="2:20" x14ac:dyDescent="0.3">
      <c r="B402" s="19">
        <v>399</v>
      </c>
      <c r="C402" s="179">
        <v>0</v>
      </c>
      <c r="D402" s="179">
        <v>0</v>
      </c>
      <c r="E402" s="179">
        <v>54788.456029668348</v>
      </c>
      <c r="F402" s="179">
        <v>0</v>
      </c>
      <c r="G402" s="179">
        <v>0</v>
      </c>
      <c r="H402" s="179">
        <v>2067.1044966391619</v>
      </c>
      <c r="I402" s="179">
        <v>0</v>
      </c>
      <c r="J402" s="179">
        <v>0</v>
      </c>
      <c r="K402" s="179">
        <v>15159.836480348429</v>
      </c>
      <c r="L402" s="179">
        <v>1</v>
      </c>
      <c r="M402" s="179">
        <v>163632.73971831353</v>
      </c>
      <c r="N402" s="179">
        <v>0</v>
      </c>
      <c r="O402" s="179">
        <v>0</v>
      </c>
      <c r="P402" s="179">
        <v>0</v>
      </c>
      <c r="Q402" s="179">
        <v>0</v>
      </c>
      <c r="R402" s="180">
        <v>0</v>
      </c>
      <c r="S402" s="180">
        <v>15159.836480348429</v>
      </c>
      <c r="T402" s="180">
        <v>0</v>
      </c>
    </row>
    <row r="403" spans="2:20" x14ac:dyDescent="0.3">
      <c r="B403" s="19">
        <v>400</v>
      </c>
      <c r="C403" s="179">
        <v>0</v>
      </c>
      <c r="D403" s="179">
        <v>0</v>
      </c>
      <c r="E403" s="179">
        <v>127852.46225188671</v>
      </c>
      <c r="F403" s="179">
        <v>0</v>
      </c>
      <c r="G403" s="179">
        <v>0</v>
      </c>
      <c r="H403" s="179">
        <v>134453.39718954219</v>
      </c>
      <c r="I403" s="179">
        <v>0</v>
      </c>
      <c r="J403" s="179">
        <v>0</v>
      </c>
      <c r="K403" s="179">
        <v>0</v>
      </c>
      <c r="L403" s="179">
        <v>0</v>
      </c>
      <c r="M403" s="179">
        <v>47010.473690893537</v>
      </c>
      <c r="N403" s="179">
        <v>0</v>
      </c>
      <c r="O403" s="179">
        <v>0</v>
      </c>
      <c r="P403" s="179">
        <v>0</v>
      </c>
      <c r="Q403" s="179">
        <v>0</v>
      </c>
      <c r="R403" s="180">
        <v>0</v>
      </c>
      <c r="S403" s="180">
        <v>0</v>
      </c>
      <c r="T403" s="180">
        <v>0</v>
      </c>
    </row>
    <row r="404" spans="2:20" x14ac:dyDescent="0.3">
      <c r="B404" s="19">
        <v>401</v>
      </c>
      <c r="C404" s="179">
        <v>0</v>
      </c>
      <c r="D404" s="179">
        <v>0</v>
      </c>
      <c r="E404" s="179">
        <v>216849.00730202036</v>
      </c>
      <c r="F404" s="179">
        <v>0</v>
      </c>
      <c r="G404" s="179">
        <v>0</v>
      </c>
      <c r="H404" s="179">
        <v>256223.49457762641</v>
      </c>
      <c r="I404" s="179">
        <v>0</v>
      </c>
      <c r="J404" s="179">
        <v>0</v>
      </c>
      <c r="K404" s="179">
        <v>0</v>
      </c>
      <c r="L404" s="179">
        <v>0</v>
      </c>
      <c r="M404" s="179">
        <v>25551.489480674951</v>
      </c>
      <c r="N404" s="179">
        <v>0</v>
      </c>
      <c r="O404" s="179">
        <v>0</v>
      </c>
      <c r="P404" s="179">
        <v>0</v>
      </c>
      <c r="Q404" s="179">
        <v>0</v>
      </c>
      <c r="R404" s="180">
        <v>0</v>
      </c>
      <c r="S404" s="180">
        <v>0</v>
      </c>
      <c r="T404" s="180">
        <v>0</v>
      </c>
    </row>
    <row r="405" spans="2:20" x14ac:dyDescent="0.3">
      <c r="B405" s="19">
        <v>402</v>
      </c>
      <c r="C405" s="179">
        <v>0</v>
      </c>
      <c r="D405" s="179">
        <v>0</v>
      </c>
      <c r="E405" s="179">
        <v>1736055.2436351702</v>
      </c>
      <c r="F405" s="179">
        <v>0</v>
      </c>
      <c r="G405" s="179">
        <v>0</v>
      </c>
      <c r="H405" s="179">
        <v>10857.927991335799</v>
      </c>
      <c r="I405" s="179">
        <v>0</v>
      </c>
      <c r="J405" s="179">
        <v>0</v>
      </c>
      <c r="K405" s="179">
        <v>0</v>
      </c>
      <c r="L405" s="179">
        <v>0</v>
      </c>
      <c r="M405" s="179">
        <v>1060010.8124243498</v>
      </c>
      <c r="N405" s="179">
        <v>0</v>
      </c>
      <c r="O405" s="179">
        <v>0</v>
      </c>
      <c r="P405" s="179">
        <v>0</v>
      </c>
      <c r="Q405" s="179">
        <v>0</v>
      </c>
      <c r="R405" s="180">
        <v>0</v>
      </c>
      <c r="S405" s="180">
        <v>0</v>
      </c>
      <c r="T405" s="180">
        <v>0</v>
      </c>
    </row>
    <row r="406" spans="2:20" x14ac:dyDescent="0.3">
      <c r="B406" s="19">
        <v>403</v>
      </c>
      <c r="C406" s="179">
        <v>0</v>
      </c>
      <c r="D406" s="179">
        <v>0</v>
      </c>
      <c r="E406" s="179">
        <v>66752.593752955931</v>
      </c>
      <c r="F406" s="179">
        <v>0</v>
      </c>
      <c r="G406" s="179">
        <v>0</v>
      </c>
      <c r="H406" s="179">
        <v>153086.01045653538</v>
      </c>
      <c r="I406" s="179">
        <v>0</v>
      </c>
      <c r="J406" s="179">
        <v>0</v>
      </c>
      <c r="K406" s="179">
        <v>0</v>
      </c>
      <c r="L406" s="179">
        <v>0</v>
      </c>
      <c r="M406" s="179">
        <v>12706.739159454111</v>
      </c>
      <c r="N406" s="179">
        <v>0</v>
      </c>
      <c r="O406" s="179">
        <v>0</v>
      </c>
      <c r="P406" s="179">
        <v>0</v>
      </c>
      <c r="Q406" s="179">
        <v>0</v>
      </c>
      <c r="R406" s="180">
        <v>0</v>
      </c>
      <c r="S406" s="180">
        <v>0</v>
      </c>
      <c r="T406" s="180">
        <v>0</v>
      </c>
    </row>
    <row r="407" spans="2:20" x14ac:dyDescent="0.3">
      <c r="B407" s="19">
        <v>404</v>
      </c>
      <c r="C407" s="179">
        <v>0</v>
      </c>
      <c r="D407" s="179">
        <v>0</v>
      </c>
      <c r="E407" s="179">
        <v>5682.6619185624468</v>
      </c>
      <c r="F407" s="179">
        <v>0</v>
      </c>
      <c r="G407" s="179">
        <v>0</v>
      </c>
      <c r="H407" s="179">
        <v>123506.51583109584</v>
      </c>
      <c r="I407" s="179">
        <v>0</v>
      </c>
      <c r="J407" s="179">
        <v>0</v>
      </c>
      <c r="K407" s="179">
        <v>0</v>
      </c>
      <c r="L407" s="179">
        <v>0</v>
      </c>
      <c r="M407" s="179">
        <v>189364.99569875648</v>
      </c>
      <c r="N407" s="179">
        <v>0</v>
      </c>
      <c r="O407" s="179">
        <v>0</v>
      </c>
      <c r="P407" s="179">
        <v>0</v>
      </c>
      <c r="Q407" s="179">
        <v>0</v>
      </c>
      <c r="R407" s="180">
        <v>0</v>
      </c>
      <c r="S407" s="180">
        <v>0</v>
      </c>
      <c r="T407" s="180">
        <v>0</v>
      </c>
    </row>
    <row r="408" spans="2:20" x14ac:dyDescent="0.3">
      <c r="B408" s="19">
        <v>405</v>
      </c>
      <c r="C408" s="179">
        <v>0</v>
      </c>
      <c r="D408" s="179">
        <v>0</v>
      </c>
      <c r="E408" s="179">
        <v>39193.483117510536</v>
      </c>
      <c r="F408" s="179">
        <v>0</v>
      </c>
      <c r="G408" s="179">
        <v>0</v>
      </c>
      <c r="H408" s="179">
        <v>82387.910601419222</v>
      </c>
      <c r="I408" s="179">
        <v>0</v>
      </c>
      <c r="J408" s="179">
        <v>0</v>
      </c>
      <c r="K408" s="179">
        <v>0</v>
      </c>
      <c r="L408" s="179">
        <v>0</v>
      </c>
      <c r="M408" s="179">
        <v>245896.25323121255</v>
      </c>
      <c r="N408" s="179">
        <v>0</v>
      </c>
      <c r="O408" s="179">
        <v>0</v>
      </c>
      <c r="P408" s="179">
        <v>0</v>
      </c>
      <c r="Q408" s="179">
        <v>0</v>
      </c>
      <c r="R408" s="180">
        <v>0</v>
      </c>
      <c r="S408" s="180">
        <v>0</v>
      </c>
      <c r="T408" s="180">
        <v>0</v>
      </c>
    </row>
    <row r="409" spans="2:20" x14ac:dyDescent="0.3">
      <c r="B409" s="19">
        <v>406</v>
      </c>
      <c r="C409" s="179">
        <v>0</v>
      </c>
      <c r="D409" s="179">
        <v>0</v>
      </c>
      <c r="E409" s="179">
        <v>161010.26775917385</v>
      </c>
      <c r="F409" s="179">
        <v>0</v>
      </c>
      <c r="G409" s="179">
        <v>0</v>
      </c>
      <c r="H409" s="179">
        <v>220666.88564243659</v>
      </c>
      <c r="I409" s="179">
        <v>0</v>
      </c>
      <c r="J409" s="179">
        <v>0</v>
      </c>
      <c r="K409" s="179">
        <v>0</v>
      </c>
      <c r="L409" s="179">
        <v>0</v>
      </c>
      <c r="M409" s="179">
        <v>102774.59786203211</v>
      </c>
      <c r="N409" s="179">
        <v>0</v>
      </c>
      <c r="O409" s="179">
        <v>0</v>
      </c>
      <c r="P409" s="179">
        <v>0</v>
      </c>
      <c r="Q409" s="179">
        <v>0</v>
      </c>
      <c r="R409" s="180">
        <v>0</v>
      </c>
      <c r="S409" s="180">
        <v>0</v>
      </c>
      <c r="T409" s="180">
        <v>0</v>
      </c>
    </row>
    <row r="410" spans="2:20" x14ac:dyDescent="0.3">
      <c r="B410" s="19">
        <v>407</v>
      </c>
      <c r="C410" s="179">
        <v>0</v>
      </c>
      <c r="D410" s="179">
        <v>0</v>
      </c>
      <c r="E410" s="179">
        <v>31448.846650795782</v>
      </c>
      <c r="F410" s="179">
        <v>0</v>
      </c>
      <c r="G410" s="179">
        <v>0</v>
      </c>
      <c r="H410" s="179">
        <v>320323.37998346327</v>
      </c>
      <c r="I410" s="179">
        <v>0</v>
      </c>
      <c r="J410" s="179">
        <v>0</v>
      </c>
      <c r="K410" s="179">
        <v>0</v>
      </c>
      <c r="L410" s="179">
        <v>0</v>
      </c>
      <c r="M410" s="179">
        <v>246687.06846997706</v>
      </c>
      <c r="N410" s="179">
        <v>0</v>
      </c>
      <c r="O410" s="179">
        <v>0</v>
      </c>
      <c r="P410" s="179">
        <v>0</v>
      </c>
      <c r="Q410" s="179">
        <v>0</v>
      </c>
      <c r="R410" s="180">
        <v>0</v>
      </c>
      <c r="S410" s="180">
        <v>0</v>
      </c>
      <c r="T410" s="180">
        <v>0</v>
      </c>
    </row>
    <row r="411" spans="2:20" x14ac:dyDescent="0.3">
      <c r="B411" s="19">
        <v>408</v>
      </c>
      <c r="C411" s="179">
        <v>0</v>
      </c>
      <c r="D411" s="179">
        <v>0</v>
      </c>
      <c r="E411" s="179">
        <v>4975950.5829768647</v>
      </c>
      <c r="F411" s="179">
        <v>0</v>
      </c>
      <c r="G411" s="179">
        <v>0</v>
      </c>
      <c r="H411" s="179">
        <v>34587.129217955924</v>
      </c>
      <c r="I411" s="179">
        <v>0</v>
      </c>
      <c r="J411" s="179">
        <v>0</v>
      </c>
      <c r="K411" s="179">
        <v>0</v>
      </c>
      <c r="L411" s="179">
        <v>0</v>
      </c>
      <c r="M411" s="179">
        <v>488595.14747060067</v>
      </c>
      <c r="N411" s="179">
        <v>0</v>
      </c>
      <c r="O411" s="179">
        <v>0</v>
      </c>
      <c r="P411" s="179">
        <v>0</v>
      </c>
      <c r="Q411" s="179">
        <v>0</v>
      </c>
      <c r="R411" s="180">
        <v>0</v>
      </c>
      <c r="S411" s="180">
        <v>0</v>
      </c>
      <c r="T411" s="180">
        <v>0</v>
      </c>
    </row>
    <row r="412" spans="2:20" x14ac:dyDescent="0.3">
      <c r="B412" s="19">
        <v>409</v>
      </c>
      <c r="C412" s="179">
        <v>1</v>
      </c>
      <c r="D412" s="179">
        <v>78679.189512183104</v>
      </c>
      <c r="E412" s="179">
        <v>96691.887389173644</v>
      </c>
      <c r="F412" s="179">
        <v>0</v>
      </c>
      <c r="G412" s="179">
        <v>0</v>
      </c>
      <c r="H412" s="179">
        <v>394902.55243930867</v>
      </c>
      <c r="I412" s="179">
        <v>0</v>
      </c>
      <c r="J412" s="179">
        <v>0</v>
      </c>
      <c r="K412" s="179">
        <v>0</v>
      </c>
      <c r="L412" s="179">
        <v>0</v>
      </c>
      <c r="M412" s="179">
        <v>133530.14805493105</v>
      </c>
      <c r="N412" s="179">
        <v>0</v>
      </c>
      <c r="O412" s="179">
        <v>0</v>
      </c>
      <c r="P412" s="179">
        <v>0</v>
      </c>
      <c r="Q412" s="179">
        <v>0</v>
      </c>
      <c r="R412" s="180">
        <v>0</v>
      </c>
      <c r="S412" s="180">
        <v>0</v>
      </c>
      <c r="T412" s="180">
        <v>78679.189512183104</v>
      </c>
    </row>
    <row r="413" spans="2:20" x14ac:dyDescent="0.3">
      <c r="B413" s="19">
        <v>410</v>
      </c>
      <c r="C413" s="179">
        <v>0</v>
      </c>
      <c r="D413" s="179">
        <v>0</v>
      </c>
      <c r="E413" s="179">
        <v>24338.34566538826</v>
      </c>
      <c r="F413" s="179">
        <v>0</v>
      </c>
      <c r="G413" s="179">
        <v>0</v>
      </c>
      <c r="H413" s="179">
        <v>206144.46819971455</v>
      </c>
      <c r="I413" s="179">
        <v>0</v>
      </c>
      <c r="J413" s="179">
        <v>0</v>
      </c>
      <c r="K413" s="179">
        <v>0</v>
      </c>
      <c r="L413" s="179">
        <v>0</v>
      </c>
      <c r="M413" s="179">
        <v>486402.55213797133</v>
      </c>
      <c r="N413" s="179">
        <v>0</v>
      </c>
      <c r="O413" s="179">
        <v>0</v>
      </c>
      <c r="P413" s="179">
        <v>0</v>
      </c>
      <c r="Q413" s="179">
        <v>0</v>
      </c>
      <c r="R413" s="180">
        <v>0</v>
      </c>
      <c r="S413" s="180">
        <v>0</v>
      </c>
      <c r="T413" s="180">
        <v>0</v>
      </c>
    </row>
    <row r="414" spans="2:20" x14ac:dyDescent="0.3">
      <c r="B414" s="19">
        <v>411</v>
      </c>
      <c r="C414" s="179">
        <v>0</v>
      </c>
      <c r="D414" s="179">
        <v>0</v>
      </c>
      <c r="E414" s="179">
        <v>128949.1747326012</v>
      </c>
      <c r="F414" s="179">
        <v>0</v>
      </c>
      <c r="G414" s="179">
        <v>0</v>
      </c>
      <c r="H414" s="179">
        <v>22508.458419254566</v>
      </c>
      <c r="I414" s="179">
        <v>0</v>
      </c>
      <c r="J414" s="179">
        <v>0</v>
      </c>
      <c r="K414" s="179">
        <v>0</v>
      </c>
      <c r="L414" s="179">
        <v>0</v>
      </c>
      <c r="M414" s="179">
        <v>161304.27084682285</v>
      </c>
      <c r="N414" s="179">
        <v>0</v>
      </c>
      <c r="O414" s="179">
        <v>0</v>
      </c>
      <c r="P414" s="179">
        <v>0</v>
      </c>
      <c r="Q414" s="179">
        <v>0</v>
      </c>
      <c r="R414" s="180">
        <v>0</v>
      </c>
      <c r="S414" s="180">
        <v>0</v>
      </c>
      <c r="T414" s="180">
        <v>0</v>
      </c>
    </row>
    <row r="415" spans="2:20" x14ac:dyDescent="0.3">
      <c r="B415" s="19">
        <v>412</v>
      </c>
      <c r="C415" s="179">
        <v>0</v>
      </c>
      <c r="D415" s="179">
        <v>0</v>
      </c>
      <c r="E415" s="179">
        <v>64953.615494148158</v>
      </c>
      <c r="F415" s="179">
        <v>0</v>
      </c>
      <c r="G415" s="179">
        <v>0</v>
      </c>
      <c r="H415" s="179">
        <v>21481.765415123784</v>
      </c>
      <c r="I415" s="179">
        <v>0</v>
      </c>
      <c r="J415" s="179">
        <v>0</v>
      </c>
      <c r="K415" s="179">
        <v>0</v>
      </c>
      <c r="L415" s="179">
        <v>0</v>
      </c>
      <c r="M415" s="179">
        <v>15302.554131077732</v>
      </c>
      <c r="N415" s="179">
        <v>0</v>
      </c>
      <c r="O415" s="179">
        <v>0</v>
      </c>
      <c r="P415" s="179">
        <v>0</v>
      </c>
      <c r="Q415" s="179">
        <v>0</v>
      </c>
      <c r="R415" s="180">
        <v>0</v>
      </c>
      <c r="S415" s="180">
        <v>0</v>
      </c>
      <c r="T415" s="180">
        <v>0</v>
      </c>
    </row>
    <row r="416" spans="2:20" x14ac:dyDescent="0.3">
      <c r="B416" s="19">
        <v>413</v>
      </c>
      <c r="C416" s="179">
        <v>0</v>
      </c>
      <c r="D416" s="179">
        <v>0</v>
      </c>
      <c r="E416" s="179">
        <v>45672.957618509674</v>
      </c>
      <c r="F416" s="179">
        <v>0</v>
      </c>
      <c r="G416" s="179">
        <v>0</v>
      </c>
      <c r="H416" s="179">
        <v>510176.30217560846</v>
      </c>
      <c r="I416" s="179">
        <v>0</v>
      </c>
      <c r="J416" s="179">
        <v>0</v>
      </c>
      <c r="K416" s="179">
        <v>0</v>
      </c>
      <c r="L416" s="179">
        <v>0</v>
      </c>
      <c r="M416" s="179">
        <v>98146.674490618359</v>
      </c>
      <c r="N416" s="179">
        <v>0</v>
      </c>
      <c r="O416" s="179">
        <v>0</v>
      </c>
      <c r="P416" s="179">
        <v>0</v>
      </c>
      <c r="Q416" s="179">
        <v>0</v>
      </c>
      <c r="R416" s="180">
        <v>0</v>
      </c>
      <c r="S416" s="180">
        <v>0</v>
      </c>
      <c r="T416" s="180">
        <v>0</v>
      </c>
    </row>
    <row r="417" spans="2:20" x14ac:dyDescent="0.3">
      <c r="B417" s="19">
        <v>414</v>
      </c>
      <c r="C417" s="179">
        <v>0</v>
      </c>
      <c r="D417" s="179">
        <v>0</v>
      </c>
      <c r="E417" s="179">
        <v>95638.035703011337</v>
      </c>
      <c r="F417" s="179">
        <v>0</v>
      </c>
      <c r="G417" s="179">
        <v>0</v>
      </c>
      <c r="H417" s="179">
        <v>41254.357832926915</v>
      </c>
      <c r="I417" s="179">
        <v>0</v>
      </c>
      <c r="J417" s="179">
        <v>0</v>
      </c>
      <c r="K417" s="179">
        <v>0</v>
      </c>
      <c r="L417" s="179">
        <v>0</v>
      </c>
      <c r="M417" s="179">
        <v>105506.45614431096</v>
      </c>
      <c r="N417" s="179">
        <v>0</v>
      </c>
      <c r="O417" s="179">
        <v>0</v>
      </c>
      <c r="P417" s="179">
        <v>0</v>
      </c>
      <c r="Q417" s="179">
        <v>0</v>
      </c>
      <c r="R417" s="180">
        <v>0</v>
      </c>
      <c r="S417" s="180">
        <v>0</v>
      </c>
      <c r="T417" s="180">
        <v>0</v>
      </c>
    </row>
    <row r="418" spans="2:20" x14ac:dyDescent="0.3">
      <c r="B418" s="19">
        <v>415</v>
      </c>
      <c r="C418" s="179">
        <v>0</v>
      </c>
      <c r="D418" s="179">
        <v>0</v>
      </c>
      <c r="E418" s="179">
        <v>212953.25044374113</v>
      </c>
      <c r="F418" s="179">
        <v>0</v>
      </c>
      <c r="G418" s="179">
        <v>0</v>
      </c>
      <c r="H418" s="179">
        <v>14941.747606836416</v>
      </c>
      <c r="I418" s="179">
        <v>0</v>
      </c>
      <c r="J418" s="179">
        <v>0</v>
      </c>
      <c r="K418" s="179">
        <v>0</v>
      </c>
      <c r="L418" s="179">
        <v>0</v>
      </c>
      <c r="M418" s="179">
        <v>238330.47573745801</v>
      </c>
      <c r="N418" s="179">
        <v>0</v>
      </c>
      <c r="O418" s="179">
        <v>0</v>
      </c>
      <c r="P418" s="179">
        <v>0</v>
      </c>
      <c r="Q418" s="179">
        <v>0</v>
      </c>
      <c r="R418" s="180">
        <v>0</v>
      </c>
      <c r="S418" s="180">
        <v>0</v>
      </c>
      <c r="T418" s="180">
        <v>0</v>
      </c>
    </row>
    <row r="419" spans="2:20" x14ac:dyDescent="0.3">
      <c r="B419" s="19">
        <v>416</v>
      </c>
      <c r="C419" s="179">
        <v>0</v>
      </c>
      <c r="D419" s="179">
        <v>0</v>
      </c>
      <c r="E419" s="179">
        <v>61000.25377839167</v>
      </c>
      <c r="F419" s="179">
        <v>0</v>
      </c>
      <c r="G419" s="179">
        <v>0</v>
      </c>
      <c r="H419" s="179">
        <v>130494.4562541677</v>
      </c>
      <c r="I419" s="179">
        <v>0</v>
      </c>
      <c r="J419" s="179">
        <v>0</v>
      </c>
      <c r="K419" s="179">
        <v>0</v>
      </c>
      <c r="L419" s="179">
        <v>0</v>
      </c>
      <c r="M419" s="179">
        <v>38185.110408811204</v>
      </c>
      <c r="N419" s="179">
        <v>0</v>
      </c>
      <c r="O419" s="179">
        <v>0</v>
      </c>
      <c r="P419" s="179">
        <v>0</v>
      </c>
      <c r="Q419" s="179">
        <v>0</v>
      </c>
      <c r="R419" s="180">
        <v>0</v>
      </c>
      <c r="S419" s="180">
        <v>0</v>
      </c>
      <c r="T419" s="180">
        <v>0</v>
      </c>
    </row>
    <row r="420" spans="2:20" x14ac:dyDescent="0.3">
      <c r="B420" s="19">
        <v>417</v>
      </c>
      <c r="C420" s="179">
        <v>0</v>
      </c>
      <c r="D420" s="179">
        <v>0</v>
      </c>
      <c r="E420" s="179">
        <v>293070.29086503049</v>
      </c>
      <c r="F420" s="179">
        <v>0</v>
      </c>
      <c r="G420" s="179">
        <v>0</v>
      </c>
      <c r="H420" s="179">
        <v>26996.90318758956</v>
      </c>
      <c r="I420" s="179">
        <v>0</v>
      </c>
      <c r="J420" s="179">
        <v>0</v>
      </c>
      <c r="K420" s="179">
        <v>0</v>
      </c>
      <c r="L420" s="179">
        <v>0</v>
      </c>
      <c r="M420" s="179">
        <v>207651.15083394866</v>
      </c>
      <c r="N420" s="179">
        <v>0</v>
      </c>
      <c r="O420" s="179">
        <v>0</v>
      </c>
      <c r="P420" s="179">
        <v>0</v>
      </c>
      <c r="Q420" s="179">
        <v>0</v>
      </c>
      <c r="R420" s="180">
        <v>0</v>
      </c>
      <c r="S420" s="180">
        <v>0</v>
      </c>
      <c r="T420" s="180">
        <v>0</v>
      </c>
    </row>
    <row r="421" spans="2:20" x14ac:dyDescent="0.3">
      <c r="B421" s="19">
        <v>418</v>
      </c>
      <c r="C421" s="179">
        <v>0</v>
      </c>
      <c r="D421" s="179">
        <v>0</v>
      </c>
      <c r="E421" s="179">
        <v>112745.07266736789</v>
      </c>
      <c r="F421" s="179">
        <v>0</v>
      </c>
      <c r="G421" s="179">
        <v>0</v>
      </c>
      <c r="H421" s="179">
        <v>59964.128839672841</v>
      </c>
      <c r="I421" s="179">
        <v>0</v>
      </c>
      <c r="J421" s="179">
        <v>0</v>
      </c>
      <c r="K421" s="179">
        <v>0</v>
      </c>
      <c r="L421" s="179">
        <v>0</v>
      </c>
      <c r="M421" s="179">
        <v>51039.336693151905</v>
      </c>
      <c r="N421" s="179">
        <v>0</v>
      </c>
      <c r="O421" s="179">
        <v>0</v>
      </c>
      <c r="P421" s="179">
        <v>0</v>
      </c>
      <c r="Q421" s="179">
        <v>0</v>
      </c>
      <c r="R421" s="180">
        <v>0</v>
      </c>
      <c r="S421" s="180">
        <v>0</v>
      </c>
      <c r="T421" s="180">
        <v>0</v>
      </c>
    </row>
    <row r="422" spans="2:20" x14ac:dyDescent="0.3">
      <c r="B422" s="19">
        <v>419</v>
      </c>
      <c r="C422" s="179">
        <v>0</v>
      </c>
      <c r="D422" s="179">
        <v>0</v>
      </c>
      <c r="E422" s="179">
        <v>46637.841804660537</v>
      </c>
      <c r="F422" s="179">
        <v>0</v>
      </c>
      <c r="G422" s="179">
        <v>0</v>
      </c>
      <c r="H422" s="179">
        <v>142093.52501230489</v>
      </c>
      <c r="I422" s="179">
        <v>0</v>
      </c>
      <c r="J422" s="179">
        <v>0</v>
      </c>
      <c r="K422" s="179">
        <v>0</v>
      </c>
      <c r="L422" s="179">
        <v>0</v>
      </c>
      <c r="M422" s="179">
        <v>229821.89596749333</v>
      </c>
      <c r="N422" s="179">
        <v>0</v>
      </c>
      <c r="O422" s="179">
        <v>0</v>
      </c>
      <c r="P422" s="179">
        <v>0</v>
      </c>
      <c r="Q422" s="179">
        <v>0</v>
      </c>
      <c r="R422" s="180">
        <v>0</v>
      </c>
      <c r="S422" s="180">
        <v>0</v>
      </c>
      <c r="T422" s="180">
        <v>0</v>
      </c>
    </row>
    <row r="423" spans="2:20" x14ac:dyDescent="0.3">
      <c r="B423" s="19">
        <v>420</v>
      </c>
      <c r="C423" s="179">
        <v>0</v>
      </c>
      <c r="D423" s="179">
        <v>0</v>
      </c>
      <c r="E423" s="179">
        <v>351092.6356264705</v>
      </c>
      <c r="F423" s="179">
        <v>0</v>
      </c>
      <c r="G423" s="179">
        <v>0</v>
      </c>
      <c r="H423" s="179">
        <v>40332.373187000128</v>
      </c>
      <c r="I423" s="179">
        <v>0</v>
      </c>
      <c r="J423" s="179">
        <v>0</v>
      </c>
      <c r="K423" s="179">
        <v>0</v>
      </c>
      <c r="L423" s="179">
        <v>0</v>
      </c>
      <c r="M423" s="179">
        <v>145857.89120587092</v>
      </c>
      <c r="N423" s="179">
        <v>0</v>
      </c>
      <c r="O423" s="179">
        <v>0</v>
      </c>
      <c r="P423" s="179">
        <v>0</v>
      </c>
      <c r="Q423" s="179">
        <v>0</v>
      </c>
      <c r="R423" s="180">
        <v>0</v>
      </c>
      <c r="S423" s="180">
        <v>0</v>
      </c>
      <c r="T423" s="180">
        <v>0</v>
      </c>
    </row>
    <row r="424" spans="2:20" x14ac:dyDescent="0.3">
      <c r="B424" s="19">
        <v>421</v>
      </c>
      <c r="C424" s="179">
        <v>0</v>
      </c>
      <c r="D424" s="179">
        <v>0</v>
      </c>
      <c r="E424" s="179">
        <v>315238.40806062345</v>
      </c>
      <c r="F424" s="179">
        <v>0</v>
      </c>
      <c r="G424" s="179">
        <v>0</v>
      </c>
      <c r="H424" s="179">
        <v>24723.177307601647</v>
      </c>
      <c r="I424" s="179">
        <v>0</v>
      </c>
      <c r="J424" s="179">
        <v>0</v>
      </c>
      <c r="K424" s="179">
        <v>0</v>
      </c>
      <c r="L424" s="179">
        <v>0</v>
      </c>
      <c r="M424" s="179">
        <v>676948.54676119576</v>
      </c>
      <c r="N424" s="179">
        <v>0</v>
      </c>
      <c r="O424" s="179">
        <v>0</v>
      </c>
      <c r="P424" s="179">
        <v>0</v>
      </c>
      <c r="Q424" s="179">
        <v>0</v>
      </c>
      <c r="R424" s="180">
        <v>0</v>
      </c>
      <c r="S424" s="180">
        <v>0</v>
      </c>
      <c r="T424" s="180">
        <v>0</v>
      </c>
    </row>
    <row r="425" spans="2:20" x14ac:dyDescent="0.3">
      <c r="B425" s="19">
        <v>422</v>
      </c>
      <c r="C425" s="179">
        <v>0</v>
      </c>
      <c r="D425" s="179">
        <v>0</v>
      </c>
      <c r="E425" s="179">
        <v>58569.209972923549</v>
      </c>
      <c r="F425" s="179">
        <v>0</v>
      </c>
      <c r="G425" s="179">
        <v>0</v>
      </c>
      <c r="H425" s="179">
        <v>68455.074976877295</v>
      </c>
      <c r="I425" s="179">
        <v>0</v>
      </c>
      <c r="J425" s="179">
        <v>0</v>
      </c>
      <c r="K425" s="179">
        <v>0</v>
      </c>
      <c r="L425" s="179">
        <v>0</v>
      </c>
      <c r="M425" s="179">
        <v>48760.719113213221</v>
      </c>
      <c r="N425" s="179">
        <v>0</v>
      </c>
      <c r="O425" s="179">
        <v>0</v>
      </c>
      <c r="P425" s="179">
        <v>0</v>
      </c>
      <c r="Q425" s="179">
        <v>0</v>
      </c>
      <c r="R425" s="180">
        <v>0</v>
      </c>
      <c r="S425" s="180">
        <v>0</v>
      </c>
      <c r="T425" s="180">
        <v>0</v>
      </c>
    </row>
    <row r="426" spans="2:20" x14ac:dyDescent="0.3">
      <c r="B426" s="19">
        <v>423</v>
      </c>
      <c r="C426" s="179">
        <v>0</v>
      </c>
      <c r="D426" s="179">
        <v>0</v>
      </c>
      <c r="E426" s="179">
        <v>87376.189304295316</v>
      </c>
      <c r="F426" s="179">
        <v>0</v>
      </c>
      <c r="G426" s="179">
        <v>0</v>
      </c>
      <c r="H426" s="179">
        <v>4968.1756040596911</v>
      </c>
      <c r="I426" s="179">
        <v>0</v>
      </c>
      <c r="J426" s="179">
        <v>0</v>
      </c>
      <c r="K426" s="179">
        <v>0</v>
      </c>
      <c r="L426" s="179">
        <v>0</v>
      </c>
      <c r="M426" s="179">
        <v>10037.338774627564</v>
      </c>
      <c r="N426" s="179">
        <v>0</v>
      </c>
      <c r="O426" s="179">
        <v>0</v>
      </c>
      <c r="P426" s="179">
        <v>0</v>
      </c>
      <c r="Q426" s="179">
        <v>0</v>
      </c>
      <c r="R426" s="180">
        <v>0</v>
      </c>
      <c r="S426" s="180">
        <v>0</v>
      </c>
      <c r="T426" s="180">
        <v>0</v>
      </c>
    </row>
    <row r="427" spans="2:20" x14ac:dyDescent="0.3">
      <c r="B427" s="19">
        <v>424</v>
      </c>
      <c r="C427" s="179">
        <v>0</v>
      </c>
      <c r="D427" s="179">
        <v>0</v>
      </c>
      <c r="E427" s="179">
        <v>23945.162616793259</v>
      </c>
      <c r="F427" s="179">
        <v>0</v>
      </c>
      <c r="G427" s="179">
        <v>0</v>
      </c>
      <c r="H427" s="179">
        <v>78661.449686491876</v>
      </c>
      <c r="I427" s="179">
        <v>0</v>
      </c>
      <c r="J427" s="179">
        <v>0</v>
      </c>
      <c r="K427" s="179">
        <v>0</v>
      </c>
      <c r="L427" s="179">
        <v>0</v>
      </c>
      <c r="M427" s="179">
        <v>199802.79197401868</v>
      </c>
      <c r="N427" s="179">
        <v>0</v>
      </c>
      <c r="O427" s="179">
        <v>0</v>
      </c>
      <c r="P427" s="179">
        <v>0</v>
      </c>
      <c r="Q427" s="179">
        <v>0</v>
      </c>
      <c r="R427" s="180">
        <v>0</v>
      </c>
      <c r="S427" s="180">
        <v>0</v>
      </c>
      <c r="T427" s="180">
        <v>0</v>
      </c>
    </row>
    <row r="428" spans="2:20" x14ac:dyDescent="0.3">
      <c r="B428" s="19">
        <v>425</v>
      </c>
      <c r="C428" s="179">
        <v>0</v>
      </c>
      <c r="D428" s="179">
        <v>0</v>
      </c>
      <c r="E428" s="179">
        <v>76723.751841129284</v>
      </c>
      <c r="F428" s="179">
        <v>0</v>
      </c>
      <c r="G428" s="179">
        <v>0</v>
      </c>
      <c r="H428" s="179">
        <v>7479.8998622500312</v>
      </c>
      <c r="I428" s="179">
        <v>0</v>
      </c>
      <c r="J428" s="179">
        <v>0</v>
      </c>
      <c r="K428" s="179">
        <v>0</v>
      </c>
      <c r="L428" s="179">
        <v>0</v>
      </c>
      <c r="M428" s="179">
        <v>40458.613461267159</v>
      </c>
      <c r="N428" s="179">
        <v>0</v>
      </c>
      <c r="O428" s="179">
        <v>0</v>
      </c>
      <c r="P428" s="179">
        <v>0</v>
      </c>
      <c r="Q428" s="179">
        <v>0</v>
      </c>
      <c r="R428" s="180">
        <v>0</v>
      </c>
      <c r="S428" s="180">
        <v>0</v>
      </c>
      <c r="T428" s="180">
        <v>0</v>
      </c>
    </row>
    <row r="429" spans="2:20" x14ac:dyDescent="0.3">
      <c r="B429" s="19">
        <v>426</v>
      </c>
      <c r="C429" s="179">
        <v>0</v>
      </c>
      <c r="D429" s="179">
        <v>0</v>
      </c>
      <c r="E429" s="179">
        <v>15132.036509457022</v>
      </c>
      <c r="F429" s="179">
        <v>0</v>
      </c>
      <c r="G429" s="179">
        <v>0</v>
      </c>
      <c r="H429" s="179">
        <v>123067.64201512747</v>
      </c>
      <c r="I429" s="179">
        <v>0</v>
      </c>
      <c r="J429" s="179">
        <v>0</v>
      </c>
      <c r="K429" s="179">
        <v>0</v>
      </c>
      <c r="L429" s="179">
        <v>0</v>
      </c>
      <c r="M429" s="179">
        <v>48815.702124793388</v>
      </c>
      <c r="N429" s="179">
        <v>0</v>
      </c>
      <c r="O429" s="179">
        <v>0</v>
      </c>
      <c r="P429" s="179">
        <v>0</v>
      </c>
      <c r="Q429" s="179">
        <v>0</v>
      </c>
      <c r="R429" s="180">
        <v>0</v>
      </c>
      <c r="S429" s="180">
        <v>0</v>
      </c>
      <c r="T429" s="180">
        <v>0</v>
      </c>
    </row>
    <row r="430" spans="2:20" x14ac:dyDescent="0.3">
      <c r="B430" s="19">
        <v>427</v>
      </c>
      <c r="C430" s="179">
        <v>0</v>
      </c>
      <c r="D430" s="179">
        <v>0</v>
      </c>
      <c r="E430" s="179">
        <v>229837.01627650045</v>
      </c>
      <c r="F430" s="179">
        <v>0</v>
      </c>
      <c r="G430" s="179">
        <v>0</v>
      </c>
      <c r="H430" s="179">
        <v>18365.487388691901</v>
      </c>
      <c r="I430" s="179">
        <v>0</v>
      </c>
      <c r="J430" s="179">
        <v>0</v>
      </c>
      <c r="K430" s="179">
        <v>0</v>
      </c>
      <c r="L430" s="179">
        <v>0</v>
      </c>
      <c r="M430" s="179">
        <v>10769.336394546923</v>
      </c>
      <c r="N430" s="179">
        <v>0</v>
      </c>
      <c r="O430" s="179">
        <v>0</v>
      </c>
      <c r="P430" s="179">
        <v>0</v>
      </c>
      <c r="Q430" s="179">
        <v>0</v>
      </c>
      <c r="R430" s="180">
        <v>0</v>
      </c>
      <c r="S430" s="180">
        <v>0</v>
      </c>
      <c r="T430" s="180">
        <v>0</v>
      </c>
    </row>
    <row r="431" spans="2:20" x14ac:dyDescent="0.3">
      <c r="B431" s="19">
        <v>428</v>
      </c>
      <c r="C431" s="179">
        <v>0</v>
      </c>
      <c r="D431" s="179">
        <v>0</v>
      </c>
      <c r="E431" s="179">
        <v>208194.76121792119</v>
      </c>
      <c r="F431" s="179">
        <v>0</v>
      </c>
      <c r="G431" s="179">
        <v>0</v>
      </c>
      <c r="H431" s="179">
        <v>6682.9874215025511</v>
      </c>
      <c r="I431" s="179">
        <v>0</v>
      </c>
      <c r="J431" s="179">
        <v>0</v>
      </c>
      <c r="K431" s="179">
        <v>0</v>
      </c>
      <c r="L431" s="179">
        <v>0</v>
      </c>
      <c r="M431" s="179">
        <v>71261.622828285384</v>
      </c>
      <c r="N431" s="179">
        <v>0</v>
      </c>
      <c r="O431" s="179">
        <v>0</v>
      </c>
      <c r="P431" s="179">
        <v>0</v>
      </c>
      <c r="Q431" s="179">
        <v>0</v>
      </c>
      <c r="R431" s="180">
        <v>0</v>
      </c>
      <c r="S431" s="180">
        <v>0</v>
      </c>
      <c r="T431" s="180">
        <v>0</v>
      </c>
    </row>
    <row r="432" spans="2:20" x14ac:dyDescent="0.3">
      <c r="B432" s="19">
        <v>429</v>
      </c>
      <c r="C432" s="179">
        <v>0</v>
      </c>
      <c r="D432" s="179">
        <v>0</v>
      </c>
      <c r="E432" s="179">
        <v>154929.43155190325</v>
      </c>
      <c r="F432" s="179">
        <v>0</v>
      </c>
      <c r="G432" s="179">
        <v>0</v>
      </c>
      <c r="H432" s="179">
        <v>141508.05698049418</v>
      </c>
      <c r="I432" s="179">
        <v>0</v>
      </c>
      <c r="J432" s="179">
        <v>0</v>
      </c>
      <c r="K432" s="179">
        <v>0</v>
      </c>
      <c r="L432" s="179">
        <v>0</v>
      </c>
      <c r="M432" s="179">
        <v>26514.264295101377</v>
      </c>
      <c r="N432" s="179">
        <v>0</v>
      </c>
      <c r="O432" s="179">
        <v>0</v>
      </c>
      <c r="P432" s="179">
        <v>0</v>
      </c>
      <c r="Q432" s="179">
        <v>0</v>
      </c>
      <c r="R432" s="180">
        <v>0</v>
      </c>
      <c r="S432" s="180">
        <v>0</v>
      </c>
      <c r="T432" s="180">
        <v>0</v>
      </c>
    </row>
    <row r="433" spans="2:20" x14ac:dyDescent="0.3">
      <c r="B433" s="19">
        <v>430</v>
      </c>
      <c r="C433" s="179">
        <v>0</v>
      </c>
      <c r="D433" s="179">
        <v>0</v>
      </c>
      <c r="E433" s="179">
        <v>599890.26887953945</v>
      </c>
      <c r="F433" s="179">
        <v>0</v>
      </c>
      <c r="G433" s="179">
        <v>0</v>
      </c>
      <c r="H433" s="179">
        <v>56496.181792133881</v>
      </c>
      <c r="I433" s="179">
        <v>0</v>
      </c>
      <c r="J433" s="179">
        <v>0</v>
      </c>
      <c r="K433" s="179">
        <v>0</v>
      </c>
      <c r="L433" s="179">
        <v>0</v>
      </c>
      <c r="M433" s="179">
        <v>129866.85785221221</v>
      </c>
      <c r="N433" s="179">
        <v>0</v>
      </c>
      <c r="O433" s="179">
        <v>0</v>
      </c>
      <c r="P433" s="179">
        <v>0</v>
      </c>
      <c r="Q433" s="179">
        <v>0</v>
      </c>
      <c r="R433" s="180">
        <v>0</v>
      </c>
      <c r="S433" s="180">
        <v>0</v>
      </c>
      <c r="T433" s="180">
        <v>0</v>
      </c>
    </row>
    <row r="434" spans="2:20" x14ac:dyDescent="0.3">
      <c r="B434" s="19">
        <v>431</v>
      </c>
      <c r="C434" s="179">
        <v>0</v>
      </c>
      <c r="D434" s="179">
        <v>0</v>
      </c>
      <c r="E434" s="179">
        <v>203242.56911884985</v>
      </c>
      <c r="F434" s="179">
        <v>0</v>
      </c>
      <c r="G434" s="179">
        <v>0</v>
      </c>
      <c r="H434" s="179">
        <v>28113.17664391654</v>
      </c>
      <c r="I434" s="179">
        <v>0</v>
      </c>
      <c r="J434" s="179">
        <v>0</v>
      </c>
      <c r="K434" s="179">
        <v>0</v>
      </c>
      <c r="L434" s="179">
        <v>0</v>
      </c>
      <c r="M434" s="179">
        <v>300800.34039774328</v>
      </c>
      <c r="N434" s="179">
        <v>0</v>
      </c>
      <c r="O434" s="179">
        <v>0</v>
      </c>
      <c r="P434" s="179">
        <v>0</v>
      </c>
      <c r="Q434" s="179">
        <v>0</v>
      </c>
      <c r="R434" s="180">
        <v>0</v>
      </c>
      <c r="S434" s="180">
        <v>0</v>
      </c>
      <c r="T434" s="180">
        <v>0</v>
      </c>
    </row>
    <row r="435" spans="2:20" x14ac:dyDescent="0.3">
      <c r="B435" s="19">
        <v>432</v>
      </c>
      <c r="C435" s="179">
        <v>0</v>
      </c>
      <c r="D435" s="179">
        <v>0</v>
      </c>
      <c r="E435" s="179">
        <v>68850.834478104051</v>
      </c>
      <c r="F435" s="179">
        <v>0</v>
      </c>
      <c r="G435" s="179">
        <v>0</v>
      </c>
      <c r="H435" s="179">
        <v>104308.16343920089</v>
      </c>
      <c r="I435" s="179">
        <v>0</v>
      </c>
      <c r="J435" s="179">
        <v>0</v>
      </c>
      <c r="K435" s="179">
        <v>0</v>
      </c>
      <c r="L435" s="179">
        <v>0</v>
      </c>
      <c r="M435" s="179">
        <v>358589.25615246181</v>
      </c>
      <c r="N435" s="179">
        <v>0</v>
      </c>
      <c r="O435" s="179">
        <v>0</v>
      </c>
      <c r="P435" s="179">
        <v>0</v>
      </c>
      <c r="Q435" s="179">
        <v>0</v>
      </c>
      <c r="R435" s="180">
        <v>0</v>
      </c>
      <c r="S435" s="180">
        <v>0</v>
      </c>
      <c r="T435" s="180">
        <v>0</v>
      </c>
    </row>
    <row r="436" spans="2:20" x14ac:dyDescent="0.3">
      <c r="B436" s="19">
        <v>433</v>
      </c>
      <c r="C436" s="179">
        <v>0</v>
      </c>
      <c r="D436" s="179">
        <v>0</v>
      </c>
      <c r="E436" s="179">
        <v>77294.351992414973</v>
      </c>
      <c r="F436" s="179">
        <v>0</v>
      </c>
      <c r="G436" s="179">
        <v>0</v>
      </c>
      <c r="H436" s="179">
        <v>63351.477346762971</v>
      </c>
      <c r="I436" s="179">
        <v>0</v>
      </c>
      <c r="J436" s="179">
        <v>0</v>
      </c>
      <c r="K436" s="179">
        <v>0</v>
      </c>
      <c r="L436" s="179">
        <v>0</v>
      </c>
      <c r="M436" s="179">
        <v>22244.211376631869</v>
      </c>
      <c r="N436" s="179">
        <v>0</v>
      </c>
      <c r="O436" s="179">
        <v>0</v>
      </c>
      <c r="P436" s="179">
        <v>0</v>
      </c>
      <c r="Q436" s="179">
        <v>0</v>
      </c>
      <c r="R436" s="180">
        <v>0</v>
      </c>
      <c r="S436" s="180">
        <v>0</v>
      </c>
      <c r="T436" s="180">
        <v>0</v>
      </c>
    </row>
    <row r="437" spans="2:20" x14ac:dyDescent="0.3">
      <c r="B437" s="19">
        <v>434</v>
      </c>
      <c r="C437" s="179">
        <v>0</v>
      </c>
      <c r="D437" s="179">
        <v>0</v>
      </c>
      <c r="E437" s="179">
        <v>210555.75175306704</v>
      </c>
      <c r="F437" s="179">
        <v>0</v>
      </c>
      <c r="G437" s="179">
        <v>0</v>
      </c>
      <c r="H437" s="179">
        <v>87431.102905077278</v>
      </c>
      <c r="I437" s="179">
        <v>0</v>
      </c>
      <c r="J437" s="179">
        <v>0</v>
      </c>
      <c r="K437" s="179">
        <v>0</v>
      </c>
      <c r="L437" s="179">
        <v>0</v>
      </c>
      <c r="M437" s="179">
        <v>148692.09185669688</v>
      </c>
      <c r="N437" s="179">
        <v>0</v>
      </c>
      <c r="O437" s="179">
        <v>0</v>
      </c>
      <c r="P437" s="179">
        <v>0</v>
      </c>
      <c r="Q437" s="179">
        <v>0</v>
      </c>
      <c r="R437" s="180">
        <v>0</v>
      </c>
      <c r="S437" s="180">
        <v>0</v>
      </c>
      <c r="T437" s="180">
        <v>0</v>
      </c>
    </row>
    <row r="438" spans="2:20" x14ac:dyDescent="0.3">
      <c r="B438" s="19">
        <v>435</v>
      </c>
      <c r="C438" s="179">
        <v>0</v>
      </c>
      <c r="D438" s="179">
        <v>0</v>
      </c>
      <c r="E438" s="179">
        <v>86547.362910797732</v>
      </c>
      <c r="F438" s="179">
        <v>0</v>
      </c>
      <c r="G438" s="179">
        <v>0</v>
      </c>
      <c r="H438" s="179">
        <v>8725.700855555242</v>
      </c>
      <c r="I438" s="179">
        <v>0</v>
      </c>
      <c r="J438" s="179">
        <v>0</v>
      </c>
      <c r="K438" s="179">
        <v>0</v>
      </c>
      <c r="L438" s="179">
        <v>0</v>
      </c>
      <c r="M438" s="179">
        <v>31863.842139346096</v>
      </c>
      <c r="N438" s="179">
        <v>0</v>
      </c>
      <c r="O438" s="179">
        <v>0</v>
      </c>
      <c r="P438" s="179">
        <v>0</v>
      </c>
      <c r="Q438" s="179">
        <v>0</v>
      </c>
      <c r="R438" s="180">
        <v>0</v>
      </c>
      <c r="S438" s="180">
        <v>0</v>
      </c>
      <c r="T438" s="180">
        <v>0</v>
      </c>
    </row>
    <row r="439" spans="2:20" x14ac:dyDescent="0.3">
      <c r="B439" s="19">
        <v>436</v>
      </c>
      <c r="C439" s="179">
        <v>0</v>
      </c>
      <c r="D439" s="179">
        <v>0</v>
      </c>
      <c r="E439" s="179">
        <v>82907.705213911628</v>
      </c>
      <c r="F439" s="179">
        <v>0</v>
      </c>
      <c r="G439" s="179">
        <v>0</v>
      </c>
      <c r="H439" s="179">
        <v>310203.14551502094</v>
      </c>
      <c r="I439" s="179">
        <v>0</v>
      </c>
      <c r="J439" s="179">
        <v>0</v>
      </c>
      <c r="K439" s="179">
        <v>0</v>
      </c>
      <c r="L439" s="179">
        <v>0</v>
      </c>
      <c r="M439" s="179">
        <v>238831.64907018631</v>
      </c>
      <c r="N439" s="179">
        <v>0</v>
      </c>
      <c r="O439" s="179">
        <v>0</v>
      </c>
      <c r="P439" s="179">
        <v>0</v>
      </c>
      <c r="Q439" s="179">
        <v>0</v>
      </c>
      <c r="R439" s="180">
        <v>0</v>
      </c>
      <c r="S439" s="180">
        <v>0</v>
      </c>
      <c r="T439" s="180">
        <v>0</v>
      </c>
    </row>
    <row r="440" spans="2:20" x14ac:dyDescent="0.3">
      <c r="B440" s="19">
        <v>437</v>
      </c>
      <c r="C440" s="179">
        <v>0</v>
      </c>
      <c r="D440" s="179">
        <v>0</v>
      </c>
      <c r="E440" s="179">
        <v>239036.29290653983</v>
      </c>
      <c r="F440" s="179">
        <v>0</v>
      </c>
      <c r="G440" s="179">
        <v>0</v>
      </c>
      <c r="H440" s="179">
        <v>757789.32242559013</v>
      </c>
      <c r="I440" s="179">
        <v>0</v>
      </c>
      <c r="J440" s="179">
        <v>0</v>
      </c>
      <c r="K440" s="179">
        <v>0</v>
      </c>
      <c r="L440" s="179">
        <v>0</v>
      </c>
      <c r="M440" s="179">
        <v>100961.89072582261</v>
      </c>
      <c r="N440" s="179">
        <v>0</v>
      </c>
      <c r="O440" s="179">
        <v>0</v>
      </c>
      <c r="P440" s="179">
        <v>0</v>
      </c>
      <c r="Q440" s="179">
        <v>0</v>
      </c>
      <c r="R440" s="180">
        <v>0</v>
      </c>
      <c r="S440" s="180">
        <v>0</v>
      </c>
      <c r="T440" s="180">
        <v>0</v>
      </c>
    </row>
    <row r="441" spans="2:20" x14ac:dyDescent="0.3">
      <c r="B441" s="19">
        <v>438</v>
      </c>
      <c r="C441" s="179">
        <v>0</v>
      </c>
      <c r="D441" s="179">
        <v>0</v>
      </c>
      <c r="E441" s="179">
        <v>128853.38923759453</v>
      </c>
      <c r="F441" s="179">
        <v>0</v>
      </c>
      <c r="G441" s="179">
        <v>0</v>
      </c>
      <c r="H441" s="179">
        <v>5471.3628324433839</v>
      </c>
      <c r="I441" s="179">
        <v>0</v>
      </c>
      <c r="J441" s="179">
        <v>0</v>
      </c>
      <c r="K441" s="179">
        <v>0</v>
      </c>
      <c r="L441" s="179">
        <v>0</v>
      </c>
      <c r="M441" s="179">
        <v>351508.3975377793</v>
      </c>
      <c r="N441" s="179">
        <v>0</v>
      </c>
      <c r="O441" s="179">
        <v>0</v>
      </c>
      <c r="P441" s="179">
        <v>0</v>
      </c>
      <c r="Q441" s="179">
        <v>0</v>
      </c>
      <c r="R441" s="180">
        <v>0</v>
      </c>
      <c r="S441" s="180">
        <v>0</v>
      </c>
      <c r="T441" s="180">
        <v>0</v>
      </c>
    </row>
    <row r="442" spans="2:20" x14ac:dyDescent="0.3">
      <c r="B442" s="19">
        <v>439</v>
      </c>
      <c r="C442" s="179">
        <v>0</v>
      </c>
      <c r="D442" s="179">
        <v>0</v>
      </c>
      <c r="E442" s="179">
        <v>2543.0410280146484</v>
      </c>
      <c r="F442" s="179">
        <v>0</v>
      </c>
      <c r="G442" s="179">
        <v>0</v>
      </c>
      <c r="H442" s="179">
        <v>21807.033961896264</v>
      </c>
      <c r="I442" s="179">
        <v>0</v>
      </c>
      <c r="J442" s="179">
        <v>0</v>
      </c>
      <c r="K442" s="179">
        <v>0</v>
      </c>
      <c r="L442" s="179">
        <v>0</v>
      </c>
      <c r="M442" s="179">
        <v>36340.408888042402</v>
      </c>
      <c r="N442" s="179">
        <v>0</v>
      </c>
      <c r="O442" s="179">
        <v>0</v>
      </c>
      <c r="P442" s="179">
        <v>0</v>
      </c>
      <c r="Q442" s="179">
        <v>0</v>
      </c>
      <c r="R442" s="180">
        <v>0</v>
      </c>
      <c r="S442" s="180">
        <v>0</v>
      </c>
      <c r="T442" s="180">
        <v>0</v>
      </c>
    </row>
    <row r="443" spans="2:20" x14ac:dyDescent="0.3">
      <c r="B443" s="19">
        <v>440</v>
      </c>
      <c r="C443" s="179">
        <v>0</v>
      </c>
      <c r="D443" s="179">
        <v>0</v>
      </c>
      <c r="E443" s="179">
        <v>39684.695156409296</v>
      </c>
      <c r="F443" s="179">
        <v>0</v>
      </c>
      <c r="G443" s="179">
        <v>0</v>
      </c>
      <c r="H443" s="179">
        <v>65782.756456315299</v>
      </c>
      <c r="I443" s="179">
        <v>0</v>
      </c>
      <c r="J443" s="179">
        <v>0</v>
      </c>
      <c r="K443" s="179">
        <v>0</v>
      </c>
      <c r="L443" s="179">
        <v>0</v>
      </c>
      <c r="M443" s="179">
        <v>471155.9846023898</v>
      </c>
      <c r="N443" s="179">
        <v>0</v>
      </c>
      <c r="O443" s="179">
        <v>0</v>
      </c>
      <c r="P443" s="179">
        <v>0</v>
      </c>
      <c r="Q443" s="179">
        <v>0</v>
      </c>
      <c r="R443" s="180">
        <v>0</v>
      </c>
      <c r="S443" s="180">
        <v>0</v>
      </c>
      <c r="T443" s="180">
        <v>0</v>
      </c>
    </row>
    <row r="444" spans="2:20" x14ac:dyDescent="0.3">
      <c r="B444" s="19">
        <v>441</v>
      </c>
      <c r="C444" s="179">
        <v>0</v>
      </c>
      <c r="D444" s="179">
        <v>0</v>
      </c>
      <c r="E444" s="179">
        <v>146542.76250242433</v>
      </c>
      <c r="F444" s="179">
        <v>0</v>
      </c>
      <c r="G444" s="179">
        <v>0</v>
      </c>
      <c r="H444" s="179">
        <v>1839.9845228809716</v>
      </c>
      <c r="I444" s="179">
        <v>0</v>
      </c>
      <c r="J444" s="179">
        <v>0</v>
      </c>
      <c r="K444" s="179">
        <v>0</v>
      </c>
      <c r="L444" s="179">
        <v>0</v>
      </c>
      <c r="M444" s="179">
        <v>5696.9797575455605</v>
      </c>
      <c r="N444" s="179">
        <v>0</v>
      </c>
      <c r="O444" s="179">
        <v>0</v>
      </c>
      <c r="P444" s="179">
        <v>0</v>
      </c>
      <c r="Q444" s="179">
        <v>0</v>
      </c>
      <c r="R444" s="180">
        <v>0</v>
      </c>
      <c r="S444" s="180">
        <v>0</v>
      </c>
      <c r="T444" s="180">
        <v>0</v>
      </c>
    </row>
    <row r="445" spans="2:20" x14ac:dyDescent="0.3">
      <c r="B445" s="19">
        <v>442</v>
      </c>
      <c r="C445" s="179">
        <v>0</v>
      </c>
      <c r="D445" s="179">
        <v>0</v>
      </c>
      <c r="E445" s="179">
        <v>11930.246865271727</v>
      </c>
      <c r="F445" s="179">
        <v>0</v>
      </c>
      <c r="G445" s="179">
        <v>0</v>
      </c>
      <c r="H445" s="179">
        <v>189717.38684646823</v>
      </c>
      <c r="I445" s="179">
        <v>0</v>
      </c>
      <c r="J445" s="179">
        <v>0</v>
      </c>
      <c r="K445" s="179">
        <v>0</v>
      </c>
      <c r="L445" s="179">
        <v>0</v>
      </c>
      <c r="M445" s="179">
        <v>47906.041666457764</v>
      </c>
      <c r="N445" s="179">
        <v>0</v>
      </c>
      <c r="O445" s="179">
        <v>0</v>
      </c>
      <c r="P445" s="179">
        <v>0</v>
      </c>
      <c r="Q445" s="179">
        <v>0</v>
      </c>
      <c r="R445" s="180">
        <v>0</v>
      </c>
      <c r="S445" s="180">
        <v>0</v>
      </c>
      <c r="T445" s="180">
        <v>0</v>
      </c>
    </row>
    <row r="446" spans="2:20" x14ac:dyDescent="0.3">
      <c r="B446" s="19">
        <v>443</v>
      </c>
      <c r="C446" s="179">
        <v>0</v>
      </c>
      <c r="D446" s="179">
        <v>0</v>
      </c>
      <c r="E446" s="179">
        <v>30580.26855424216</v>
      </c>
      <c r="F446" s="179">
        <v>0</v>
      </c>
      <c r="G446" s="179">
        <v>0</v>
      </c>
      <c r="H446" s="179">
        <v>62981.67359178573</v>
      </c>
      <c r="I446" s="179">
        <v>0</v>
      </c>
      <c r="J446" s="179">
        <v>0</v>
      </c>
      <c r="K446" s="179">
        <v>0</v>
      </c>
      <c r="L446" s="179">
        <v>0</v>
      </c>
      <c r="M446" s="179">
        <v>19430.238702173552</v>
      </c>
      <c r="N446" s="179">
        <v>0</v>
      </c>
      <c r="O446" s="179">
        <v>0</v>
      </c>
      <c r="P446" s="179">
        <v>0</v>
      </c>
      <c r="Q446" s="179">
        <v>0</v>
      </c>
      <c r="R446" s="180">
        <v>0</v>
      </c>
      <c r="S446" s="180">
        <v>0</v>
      </c>
      <c r="T446" s="180">
        <v>0</v>
      </c>
    </row>
    <row r="447" spans="2:20" x14ac:dyDescent="0.3">
      <c r="B447" s="19">
        <v>444</v>
      </c>
      <c r="C447" s="179">
        <v>0</v>
      </c>
      <c r="D447" s="179">
        <v>0</v>
      </c>
      <c r="E447" s="179">
        <v>443699.50429090054</v>
      </c>
      <c r="F447" s="179">
        <v>0</v>
      </c>
      <c r="G447" s="179">
        <v>0</v>
      </c>
      <c r="H447" s="179">
        <v>69742.193801705929</v>
      </c>
      <c r="I447" s="179">
        <v>0</v>
      </c>
      <c r="J447" s="179">
        <v>0</v>
      </c>
      <c r="K447" s="179">
        <v>0</v>
      </c>
      <c r="L447" s="179">
        <v>0</v>
      </c>
      <c r="M447" s="179">
        <v>795005.37482913106</v>
      </c>
      <c r="N447" s="179">
        <v>0</v>
      </c>
      <c r="O447" s="179">
        <v>0</v>
      </c>
      <c r="P447" s="179">
        <v>0</v>
      </c>
      <c r="Q447" s="179">
        <v>0</v>
      </c>
      <c r="R447" s="180">
        <v>0</v>
      </c>
      <c r="S447" s="180">
        <v>0</v>
      </c>
      <c r="T447" s="180">
        <v>0</v>
      </c>
    </row>
    <row r="448" spans="2:20" x14ac:dyDescent="0.3">
      <c r="B448" s="19">
        <v>445</v>
      </c>
      <c r="C448" s="179">
        <v>0</v>
      </c>
      <c r="D448" s="179">
        <v>0</v>
      </c>
      <c r="E448" s="179">
        <v>53220.929471951058</v>
      </c>
      <c r="F448" s="179">
        <v>0</v>
      </c>
      <c r="G448" s="179">
        <v>0</v>
      </c>
      <c r="H448" s="179">
        <v>31810.314057119904</v>
      </c>
      <c r="I448" s="179">
        <v>0</v>
      </c>
      <c r="J448" s="179">
        <v>0</v>
      </c>
      <c r="K448" s="179">
        <v>0</v>
      </c>
      <c r="L448" s="179">
        <v>0</v>
      </c>
      <c r="M448" s="179">
        <v>24057.016528228742</v>
      </c>
      <c r="N448" s="179">
        <v>0</v>
      </c>
      <c r="O448" s="179">
        <v>0</v>
      </c>
      <c r="P448" s="179">
        <v>0</v>
      </c>
      <c r="Q448" s="179">
        <v>0</v>
      </c>
      <c r="R448" s="180">
        <v>0</v>
      </c>
      <c r="S448" s="180">
        <v>0</v>
      </c>
      <c r="T448" s="180">
        <v>0</v>
      </c>
    </row>
    <row r="449" spans="2:20" x14ac:dyDescent="0.3">
      <c r="B449" s="19">
        <v>446</v>
      </c>
      <c r="C449" s="179">
        <v>0</v>
      </c>
      <c r="D449" s="179">
        <v>0</v>
      </c>
      <c r="E449" s="179">
        <v>51208.258511738895</v>
      </c>
      <c r="F449" s="179">
        <v>0</v>
      </c>
      <c r="G449" s="179">
        <v>0</v>
      </c>
      <c r="H449" s="179">
        <v>20667.552622191572</v>
      </c>
      <c r="I449" s="179">
        <v>0</v>
      </c>
      <c r="J449" s="179">
        <v>0</v>
      </c>
      <c r="K449" s="179">
        <v>0</v>
      </c>
      <c r="L449" s="179">
        <v>0</v>
      </c>
      <c r="M449" s="179">
        <v>339412.63930931559</v>
      </c>
      <c r="N449" s="179">
        <v>0</v>
      </c>
      <c r="O449" s="179">
        <v>0</v>
      </c>
      <c r="P449" s="179">
        <v>0</v>
      </c>
      <c r="Q449" s="179">
        <v>0</v>
      </c>
      <c r="R449" s="180">
        <v>0</v>
      </c>
      <c r="S449" s="180">
        <v>0</v>
      </c>
      <c r="T449" s="180">
        <v>0</v>
      </c>
    </row>
    <row r="450" spans="2:20" x14ac:dyDescent="0.3">
      <c r="B450" s="19">
        <v>447</v>
      </c>
      <c r="C450" s="179">
        <v>0</v>
      </c>
      <c r="D450" s="179">
        <v>0</v>
      </c>
      <c r="E450" s="179">
        <v>159771.04221836996</v>
      </c>
      <c r="F450" s="179">
        <v>0</v>
      </c>
      <c r="G450" s="179">
        <v>0</v>
      </c>
      <c r="H450" s="179">
        <v>51594.138507578784</v>
      </c>
      <c r="I450" s="179">
        <v>0</v>
      </c>
      <c r="J450" s="179">
        <v>0</v>
      </c>
      <c r="K450" s="179">
        <v>0</v>
      </c>
      <c r="L450" s="179">
        <v>0</v>
      </c>
      <c r="M450" s="179">
        <v>130599.43906444988</v>
      </c>
      <c r="N450" s="179">
        <v>0</v>
      </c>
      <c r="O450" s="179">
        <v>0</v>
      </c>
      <c r="P450" s="179">
        <v>0</v>
      </c>
      <c r="Q450" s="179">
        <v>0</v>
      </c>
      <c r="R450" s="180">
        <v>0</v>
      </c>
      <c r="S450" s="180">
        <v>0</v>
      </c>
      <c r="T450" s="180">
        <v>0</v>
      </c>
    </row>
    <row r="451" spans="2:20" x14ac:dyDescent="0.3">
      <c r="B451" s="19">
        <v>448</v>
      </c>
      <c r="C451" s="179">
        <v>0</v>
      </c>
      <c r="D451" s="179">
        <v>0</v>
      </c>
      <c r="E451" s="179">
        <v>112786.43914486104</v>
      </c>
      <c r="F451" s="179">
        <v>0</v>
      </c>
      <c r="G451" s="179">
        <v>0</v>
      </c>
      <c r="H451" s="179">
        <v>7279.0503358617134</v>
      </c>
      <c r="I451" s="179">
        <v>0</v>
      </c>
      <c r="J451" s="179">
        <v>0</v>
      </c>
      <c r="K451" s="179">
        <v>0</v>
      </c>
      <c r="L451" s="179">
        <v>0</v>
      </c>
      <c r="M451" s="179">
        <v>592230.23360701744</v>
      </c>
      <c r="N451" s="179">
        <v>0</v>
      </c>
      <c r="O451" s="179">
        <v>0</v>
      </c>
      <c r="P451" s="179">
        <v>0</v>
      </c>
      <c r="Q451" s="179">
        <v>0</v>
      </c>
      <c r="R451" s="180">
        <v>0</v>
      </c>
      <c r="S451" s="180">
        <v>0</v>
      </c>
      <c r="T451" s="180">
        <v>0</v>
      </c>
    </row>
    <row r="452" spans="2:20" x14ac:dyDescent="0.3">
      <c r="B452" s="19">
        <v>449</v>
      </c>
      <c r="C452" s="179">
        <v>0</v>
      </c>
      <c r="D452" s="179">
        <v>0</v>
      </c>
      <c r="E452" s="179">
        <v>91266.752826638651</v>
      </c>
      <c r="F452" s="179">
        <v>0</v>
      </c>
      <c r="G452" s="179">
        <v>0</v>
      </c>
      <c r="H452" s="179">
        <v>636501.27271134197</v>
      </c>
      <c r="I452" s="179">
        <v>0</v>
      </c>
      <c r="J452" s="179">
        <v>0</v>
      </c>
      <c r="K452" s="179">
        <v>0</v>
      </c>
      <c r="L452" s="179">
        <v>0</v>
      </c>
      <c r="M452" s="179">
        <v>119205.44363012997</v>
      </c>
      <c r="N452" s="179">
        <v>0</v>
      </c>
      <c r="O452" s="179">
        <v>0</v>
      </c>
      <c r="P452" s="179">
        <v>0</v>
      </c>
      <c r="Q452" s="179">
        <v>0</v>
      </c>
      <c r="R452" s="180">
        <v>0</v>
      </c>
      <c r="S452" s="180">
        <v>0</v>
      </c>
      <c r="T452" s="180">
        <v>0</v>
      </c>
    </row>
    <row r="453" spans="2:20" x14ac:dyDescent="0.3">
      <c r="B453" s="19">
        <v>450</v>
      </c>
      <c r="C453" s="179">
        <v>0</v>
      </c>
      <c r="D453" s="179">
        <v>0</v>
      </c>
      <c r="E453" s="179">
        <v>47852.54073690404</v>
      </c>
      <c r="F453" s="179">
        <v>0</v>
      </c>
      <c r="G453" s="179">
        <v>0</v>
      </c>
      <c r="H453" s="179">
        <v>72337.240135316184</v>
      </c>
      <c r="I453" s="179">
        <v>0</v>
      </c>
      <c r="J453" s="179">
        <v>0</v>
      </c>
      <c r="K453" s="179">
        <v>0</v>
      </c>
      <c r="L453" s="179">
        <v>0</v>
      </c>
      <c r="M453" s="179">
        <v>92096.236191352407</v>
      </c>
      <c r="N453" s="179">
        <v>0</v>
      </c>
      <c r="O453" s="179">
        <v>0</v>
      </c>
      <c r="P453" s="179">
        <v>0</v>
      </c>
      <c r="Q453" s="179">
        <v>0</v>
      </c>
      <c r="R453" s="180">
        <v>0</v>
      </c>
      <c r="S453" s="180">
        <v>0</v>
      </c>
      <c r="T453" s="180">
        <v>0</v>
      </c>
    </row>
    <row r="454" spans="2:20" x14ac:dyDescent="0.3">
      <c r="B454" s="19">
        <v>451</v>
      </c>
      <c r="C454" s="179">
        <v>0</v>
      </c>
      <c r="D454" s="179">
        <v>0</v>
      </c>
      <c r="E454" s="179">
        <v>135301.46068879933</v>
      </c>
      <c r="F454" s="179">
        <v>0</v>
      </c>
      <c r="G454" s="179">
        <v>0</v>
      </c>
      <c r="H454" s="179">
        <v>157592.94252326555</v>
      </c>
      <c r="I454" s="179">
        <v>0</v>
      </c>
      <c r="J454" s="179">
        <v>0</v>
      </c>
      <c r="K454" s="179">
        <v>0</v>
      </c>
      <c r="L454" s="179">
        <v>0</v>
      </c>
      <c r="M454" s="179">
        <v>12226.308194536825</v>
      </c>
      <c r="N454" s="179">
        <v>0</v>
      </c>
      <c r="O454" s="179">
        <v>0</v>
      </c>
      <c r="P454" s="179">
        <v>0</v>
      </c>
      <c r="Q454" s="179">
        <v>0</v>
      </c>
      <c r="R454" s="180">
        <v>0</v>
      </c>
      <c r="S454" s="180">
        <v>0</v>
      </c>
      <c r="T454" s="180">
        <v>0</v>
      </c>
    </row>
    <row r="455" spans="2:20" x14ac:dyDescent="0.3">
      <c r="B455" s="19">
        <v>452</v>
      </c>
      <c r="C455" s="179">
        <v>0</v>
      </c>
      <c r="D455" s="179">
        <v>0</v>
      </c>
      <c r="E455" s="179">
        <v>26048.602458843892</v>
      </c>
      <c r="F455" s="179">
        <v>0</v>
      </c>
      <c r="G455" s="179">
        <v>0</v>
      </c>
      <c r="H455" s="179">
        <v>157390.25902545615</v>
      </c>
      <c r="I455" s="179">
        <v>0</v>
      </c>
      <c r="J455" s="179">
        <v>0</v>
      </c>
      <c r="K455" s="179">
        <v>0</v>
      </c>
      <c r="L455" s="179">
        <v>0</v>
      </c>
      <c r="M455" s="179">
        <v>71574.740199867781</v>
      </c>
      <c r="N455" s="179">
        <v>0</v>
      </c>
      <c r="O455" s="179">
        <v>0</v>
      </c>
      <c r="P455" s="179">
        <v>0</v>
      </c>
      <c r="Q455" s="179">
        <v>0</v>
      </c>
      <c r="R455" s="180">
        <v>0</v>
      </c>
      <c r="S455" s="180">
        <v>0</v>
      </c>
      <c r="T455" s="180">
        <v>0</v>
      </c>
    </row>
    <row r="456" spans="2:20" x14ac:dyDescent="0.3">
      <c r="B456" s="19">
        <v>453</v>
      </c>
      <c r="C456" s="179">
        <v>0</v>
      </c>
      <c r="D456" s="179">
        <v>0</v>
      </c>
      <c r="E456" s="179">
        <v>1786216.8941196082</v>
      </c>
      <c r="F456" s="179">
        <v>0</v>
      </c>
      <c r="G456" s="179">
        <v>0</v>
      </c>
      <c r="H456" s="179">
        <v>2775.7414984276197</v>
      </c>
      <c r="I456" s="179">
        <v>0</v>
      </c>
      <c r="J456" s="179">
        <v>0</v>
      </c>
      <c r="K456" s="179">
        <v>0</v>
      </c>
      <c r="L456" s="179">
        <v>0</v>
      </c>
      <c r="M456" s="179">
        <v>162427.37555499785</v>
      </c>
      <c r="N456" s="179">
        <v>0</v>
      </c>
      <c r="O456" s="179">
        <v>0</v>
      </c>
      <c r="P456" s="179">
        <v>0</v>
      </c>
      <c r="Q456" s="179">
        <v>0</v>
      </c>
      <c r="R456" s="180">
        <v>0</v>
      </c>
      <c r="S456" s="180">
        <v>0</v>
      </c>
      <c r="T456" s="180">
        <v>0</v>
      </c>
    </row>
    <row r="457" spans="2:20" x14ac:dyDescent="0.3">
      <c r="B457" s="19">
        <v>454</v>
      </c>
      <c r="C457" s="179">
        <v>0</v>
      </c>
      <c r="D457" s="179">
        <v>0</v>
      </c>
      <c r="E457" s="179">
        <v>189297.27777752595</v>
      </c>
      <c r="F457" s="179">
        <v>0</v>
      </c>
      <c r="G457" s="179">
        <v>0</v>
      </c>
      <c r="H457" s="179">
        <v>238580.85384003646</v>
      </c>
      <c r="I457" s="179">
        <v>0</v>
      </c>
      <c r="J457" s="179">
        <v>0</v>
      </c>
      <c r="K457" s="179">
        <v>0</v>
      </c>
      <c r="L457" s="179">
        <v>0</v>
      </c>
      <c r="M457" s="179">
        <v>14414.427482248766</v>
      </c>
      <c r="N457" s="179">
        <v>0</v>
      </c>
      <c r="O457" s="179">
        <v>0</v>
      </c>
      <c r="P457" s="179">
        <v>0</v>
      </c>
      <c r="Q457" s="179">
        <v>0</v>
      </c>
      <c r="R457" s="180">
        <v>0</v>
      </c>
      <c r="S457" s="180">
        <v>0</v>
      </c>
      <c r="T457" s="180">
        <v>0</v>
      </c>
    </row>
    <row r="458" spans="2:20" x14ac:dyDescent="0.3">
      <c r="B458" s="19">
        <v>455</v>
      </c>
      <c r="C458" s="179">
        <v>0</v>
      </c>
      <c r="D458" s="179">
        <v>0</v>
      </c>
      <c r="E458" s="179">
        <v>747039.37768905459</v>
      </c>
      <c r="F458" s="179">
        <v>0</v>
      </c>
      <c r="G458" s="179">
        <v>0</v>
      </c>
      <c r="H458" s="179">
        <v>109917.6984849025</v>
      </c>
      <c r="I458" s="179">
        <v>0</v>
      </c>
      <c r="J458" s="179">
        <v>0</v>
      </c>
      <c r="K458" s="179">
        <v>0</v>
      </c>
      <c r="L458" s="179">
        <v>0</v>
      </c>
      <c r="M458" s="179">
        <v>17323.51085276527</v>
      </c>
      <c r="N458" s="179">
        <v>0</v>
      </c>
      <c r="O458" s="179">
        <v>0</v>
      </c>
      <c r="P458" s="179">
        <v>0</v>
      </c>
      <c r="Q458" s="179">
        <v>0</v>
      </c>
      <c r="R458" s="180">
        <v>0</v>
      </c>
      <c r="S458" s="180">
        <v>0</v>
      </c>
      <c r="T458" s="180">
        <v>0</v>
      </c>
    </row>
    <row r="459" spans="2:20" x14ac:dyDescent="0.3">
      <c r="B459" s="19">
        <v>456</v>
      </c>
      <c r="C459" s="179">
        <v>0</v>
      </c>
      <c r="D459" s="179">
        <v>0</v>
      </c>
      <c r="E459" s="179">
        <v>128997.09757125263</v>
      </c>
      <c r="F459" s="179">
        <v>0</v>
      </c>
      <c r="G459" s="179">
        <v>0</v>
      </c>
      <c r="H459" s="179">
        <v>30269.5282625951</v>
      </c>
      <c r="I459" s="179">
        <v>0</v>
      </c>
      <c r="J459" s="179">
        <v>0</v>
      </c>
      <c r="K459" s="179">
        <v>0</v>
      </c>
      <c r="L459" s="179">
        <v>0</v>
      </c>
      <c r="M459" s="179">
        <v>13053.478753697962</v>
      </c>
      <c r="N459" s="179">
        <v>0</v>
      </c>
      <c r="O459" s="179">
        <v>0</v>
      </c>
      <c r="P459" s="179">
        <v>0</v>
      </c>
      <c r="Q459" s="179">
        <v>0</v>
      </c>
      <c r="R459" s="180">
        <v>0</v>
      </c>
      <c r="S459" s="180">
        <v>0</v>
      </c>
      <c r="T459" s="180">
        <v>0</v>
      </c>
    </row>
    <row r="460" spans="2:20" x14ac:dyDescent="0.3">
      <c r="B460" s="19">
        <v>457</v>
      </c>
      <c r="C460" s="179">
        <v>0</v>
      </c>
      <c r="D460" s="179">
        <v>0</v>
      </c>
      <c r="E460" s="179">
        <v>41576.372854920766</v>
      </c>
      <c r="F460" s="179">
        <v>0</v>
      </c>
      <c r="G460" s="179">
        <v>0</v>
      </c>
      <c r="H460" s="179">
        <v>239082.86251062431</v>
      </c>
      <c r="I460" s="179">
        <v>0</v>
      </c>
      <c r="J460" s="179">
        <v>0</v>
      </c>
      <c r="K460" s="179">
        <v>0</v>
      </c>
      <c r="L460" s="179">
        <v>0</v>
      </c>
      <c r="M460" s="179">
        <v>28561.95597834716</v>
      </c>
      <c r="N460" s="179">
        <v>0</v>
      </c>
      <c r="O460" s="179">
        <v>0</v>
      </c>
      <c r="P460" s="179">
        <v>0</v>
      </c>
      <c r="Q460" s="179">
        <v>0</v>
      </c>
      <c r="R460" s="180">
        <v>0</v>
      </c>
      <c r="S460" s="180">
        <v>0</v>
      </c>
      <c r="T460" s="180">
        <v>0</v>
      </c>
    </row>
    <row r="461" spans="2:20" x14ac:dyDescent="0.3">
      <c r="B461" s="19">
        <v>458</v>
      </c>
      <c r="C461" s="179">
        <v>0</v>
      </c>
      <c r="D461" s="179">
        <v>0</v>
      </c>
      <c r="E461" s="179">
        <v>27022.019530304515</v>
      </c>
      <c r="F461" s="179">
        <v>0</v>
      </c>
      <c r="G461" s="179">
        <v>0</v>
      </c>
      <c r="H461" s="179">
        <v>1655.7737271076257</v>
      </c>
      <c r="I461" s="179">
        <v>0</v>
      </c>
      <c r="J461" s="179">
        <v>0</v>
      </c>
      <c r="K461" s="179">
        <v>0</v>
      </c>
      <c r="L461" s="179">
        <v>0</v>
      </c>
      <c r="M461" s="179">
        <v>113715.03443791957</v>
      </c>
      <c r="N461" s="179">
        <v>0</v>
      </c>
      <c r="O461" s="179">
        <v>0</v>
      </c>
      <c r="P461" s="179">
        <v>0</v>
      </c>
      <c r="Q461" s="179">
        <v>0</v>
      </c>
      <c r="R461" s="180">
        <v>0</v>
      </c>
      <c r="S461" s="180">
        <v>0</v>
      </c>
      <c r="T461" s="180">
        <v>0</v>
      </c>
    </row>
    <row r="462" spans="2:20" x14ac:dyDescent="0.3">
      <c r="B462" s="19">
        <v>459</v>
      </c>
      <c r="C462" s="179">
        <v>0</v>
      </c>
      <c r="D462" s="179">
        <v>0</v>
      </c>
      <c r="E462" s="179">
        <v>28024.186685926659</v>
      </c>
      <c r="F462" s="179">
        <v>0</v>
      </c>
      <c r="G462" s="179">
        <v>0</v>
      </c>
      <c r="H462" s="179">
        <v>33941.28340499656</v>
      </c>
      <c r="I462" s="179">
        <v>0</v>
      </c>
      <c r="J462" s="179">
        <v>0</v>
      </c>
      <c r="K462" s="179">
        <v>0</v>
      </c>
      <c r="L462" s="179">
        <v>0</v>
      </c>
      <c r="M462" s="179">
        <v>341681.45910882793</v>
      </c>
      <c r="N462" s="179">
        <v>0</v>
      </c>
      <c r="O462" s="179">
        <v>0</v>
      </c>
      <c r="P462" s="179">
        <v>0</v>
      </c>
      <c r="Q462" s="179">
        <v>0</v>
      </c>
      <c r="R462" s="180">
        <v>0</v>
      </c>
      <c r="S462" s="180">
        <v>0</v>
      </c>
      <c r="T462" s="180">
        <v>0</v>
      </c>
    </row>
    <row r="463" spans="2:20" x14ac:dyDescent="0.3">
      <c r="B463" s="19">
        <v>460</v>
      </c>
      <c r="C463" s="179">
        <v>0</v>
      </c>
      <c r="D463" s="179">
        <v>0</v>
      </c>
      <c r="E463" s="179">
        <v>33847.745329508893</v>
      </c>
      <c r="F463" s="179">
        <v>0</v>
      </c>
      <c r="G463" s="179">
        <v>0</v>
      </c>
      <c r="H463" s="179">
        <v>118136.73600739944</v>
      </c>
      <c r="I463" s="179">
        <v>0</v>
      </c>
      <c r="J463" s="179">
        <v>0</v>
      </c>
      <c r="K463" s="179">
        <v>0</v>
      </c>
      <c r="L463" s="179">
        <v>0</v>
      </c>
      <c r="M463" s="179">
        <v>14115.373218394219</v>
      </c>
      <c r="N463" s="179">
        <v>0</v>
      </c>
      <c r="O463" s="179">
        <v>0</v>
      </c>
      <c r="P463" s="179">
        <v>0</v>
      </c>
      <c r="Q463" s="179">
        <v>0</v>
      </c>
      <c r="R463" s="180">
        <v>0</v>
      </c>
      <c r="S463" s="180">
        <v>0</v>
      </c>
      <c r="T463" s="180">
        <v>0</v>
      </c>
    </row>
    <row r="464" spans="2:20" x14ac:dyDescent="0.3">
      <c r="B464" s="19">
        <v>461</v>
      </c>
      <c r="C464" s="179">
        <v>0</v>
      </c>
      <c r="D464" s="179">
        <v>0</v>
      </c>
      <c r="E464" s="179">
        <v>468003.87748641148</v>
      </c>
      <c r="F464" s="179">
        <v>0</v>
      </c>
      <c r="G464" s="179">
        <v>0</v>
      </c>
      <c r="H464" s="179">
        <v>1053314.5809060724</v>
      </c>
      <c r="I464" s="179">
        <v>0</v>
      </c>
      <c r="J464" s="179">
        <v>0</v>
      </c>
      <c r="K464" s="179">
        <v>0</v>
      </c>
      <c r="L464" s="179">
        <v>0</v>
      </c>
      <c r="M464" s="179">
        <v>536845.38167340448</v>
      </c>
      <c r="N464" s="179">
        <v>0</v>
      </c>
      <c r="O464" s="179">
        <v>0</v>
      </c>
      <c r="P464" s="179">
        <v>0</v>
      </c>
      <c r="Q464" s="179">
        <v>0</v>
      </c>
      <c r="R464" s="180">
        <v>0</v>
      </c>
      <c r="S464" s="180">
        <v>0</v>
      </c>
      <c r="T464" s="180">
        <v>0</v>
      </c>
    </row>
    <row r="465" spans="2:20" x14ac:dyDescent="0.3">
      <c r="B465" s="19">
        <v>462</v>
      </c>
      <c r="C465" s="179">
        <v>0</v>
      </c>
      <c r="D465" s="179">
        <v>0</v>
      </c>
      <c r="E465" s="179">
        <v>4240.1708777847143</v>
      </c>
      <c r="F465" s="179">
        <v>0</v>
      </c>
      <c r="G465" s="179">
        <v>0</v>
      </c>
      <c r="H465" s="179">
        <v>28224.984574015449</v>
      </c>
      <c r="I465" s="179">
        <v>0</v>
      </c>
      <c r="J465" s="179">
        <v>0</v>
      </c>
      <c r="K465" s="179">
        <v>0</v>
      </c>
      <c r="L465" s="179">
        <v>0</v>
      </c>
      <c r="M465" s="179">
        <v>23019.069818355118</v>
      </c>
      <c r="N465" s="179">
        <v>0</v>
      </c>
      <c r="O465" s="179">
        <v>0</v>
      </c>
      <c r="P465" s="179">
        <v>0</v>
      </c>
      <c r="Q465" s="179">
        <v>0</v>
      </c>
      <c r="R465" s="180">
        <v>0</v>
      </c>
      <c r="S465" s="180">
        <v>0</v>
      </c>
      <c r="T465" s="180">
        <v>0</v>
      </c>
    </row>
    <row r="466" spans="2:20" x14ac:dyDescent="0.3">
      <c r="B466" s="19">
        <v>463</v>
      </c>
      <c r="C466" s="179">
        <v>0</v>
      </c>
      <c r="D466" s="179">
        <v>0</v>
      </c>
      <c r="E466" s="179">
        <v>107187.33021835299</v>
      </c>
      <c r="F466" s="179">
        <v>0</v>
      </c>
      <c r="G466" s="179">
        <v>0</v>
      </c>
      <c r="H466" s="179">
        <v>225515.56787225252</v>
      </c>
      <c r="I466" s="179">
        <v>0</v>
      </c>
      <c r="J466" s="179">
        <v>0</v>
      </c>
      <c r="K466" s="179">
        <v>0</v>
      </c>
      <c r="L466" s="179">
        <v>0</v>
      </c>
      <c r="M466" s="179">
        <v>133855.04747283852</v>
      </c>
      <c r="N466" s="179">
        <v>0</v>
      </c>
      <c r="O466" s="179">
        <v>0</v>
      </c>
      <c r="P466" s="179">
        <v>0</v>
      </c>
      <c r="Q466" s="179">
        <v>0</v>
      </c>
      <c r="R466" s="180">
        <v>0</v>
      </c>
      <c r="S466" s="180">
        <v>0</v>
      </c>
      <c r="T466" s="180">
        <v>0</v>
      </c>
    </row>
    <row r="467" spans="2:20" x14ac:dyDescent="0.3">
      <c r="B467" s="19">
        <v>464</v>
      </c>
      <c r="C467" s="179">
        <v>0</v>
      </c>
      <c r="D467" s="179">
        <v>0</v>
      </c>
      <c r="E467" s="179">
        <v>97365.269697267664</v>
      </c>
      <c r="F467" s="179">
        <v>1</v>
      </c>
      <c r="G467" s="179">
        <v>325074.98276971845</v>
      </c>
      <c r="H467" s="179">
        <v>53013.893175579004</v>
      </c>
      <c r="I467" s="179">
        <v>0</v>
      </c>
      <c r="J467" s="179">
        <v>0</v>
      </c>
      <c r="K467" s="179">
        <v>0</v>
      </c>
      <c r="L467" s="179">
        <v>0</v>
      </c>
      <c r="M467" s="179">
        <v>12752.25139984994</v>
      </c>
      <c r="N467" s="179">
        <v>0</v>
      </c>
      <c r="O467" s="179">
        <v>0</v>
      </c>
      <c r="P467" s="179">
        <v>0</v>
      </c>
      <c r="Q467" s="179">
        <v>0</v>
      </c>
      <c r="R467" s="180">
        <v>0</v>
      </c>
      <c r="S467" s="180">
        <v>0</v>
      </c>
      <c r="T467" s="180">
        <v>0</v>
      </c>
    </row>
    <row r="468" spans="2:20" x14ac:dyDescent="0.3">
      <c r="B468" s="19">
        <v>465</v>
      </c>
      <c r="C468" s="179">
        <v>0</v>
      </c>
      <c r="D468" s="179">
        <v>0</v>
      </c>
      <c r="E468" s="179">
        <v>9118.7512925575938</v>
      </c>
      <c r="F468" s="179">
        <v>0</v>
      </c>
      <c r="G468" s="179">
        <v>0</v>
      </c>
      <c r="H468" s="179">
        <v>12943.769660769483</v>
      </c>
      <c r="I468" s="179">
        <v>0</v>
      </c>
      <c r="J468" s="179">
        <v>0</v>
      </c>
      <c r="K468" s="179">
        <v>0</v>
      </c>
      <c r="L468" s="179">
        <v>0</v>
      </c>
      <c r="M468" s="179">
        <v>1344.8841706102232</v>
      </c>
      <c r="N468" s="179">
        <v>0</v>
      </c>
      <c r="O468" s="179">
        <v>0</v>
      </c>
      <c r="P468" s="179">
        <v>0</v>
      </c>
      <c r="Q468" s="179">
        <v>0</v>
      </c>
      <c r="R468" s="180">
        <v>0</v>
      </c>
      <c r="S468" s="180">
        <v>0</v>
      </c>
      <c r="T468" s="180">
        <v>0</v>
      </c>
    </row>
    <row r="469" spans="2:20" x14ac:dyDescent="0.3">
      <c r="B469" s="19">
        <v>466</v>
      </c>
      <c r="C469" s="179">
        <v>0</v>
      </c>
      <c r="D469" s="179">
        <v>0</v>
      </c>
      <c r="E469" s="179">
        <v>24422.881894120568</v>
      </c>
      <c r="F469" s="179">
        <v>0</v>
      </c>
      <c r="G469" s="179">
        <v>0</v>
      </c>
      <c r="H469" s="179">
        <v>2868662.5780306756</v>
      </c>
      <c r="I469" s="179">
        <v>0</v>
      </c>
      <c r="J469" s="179">
        <v>0</v>
      </c>
      <c r="K469" s="179">
        <v>0</v>
      </c>
      <c r="L469" s="179">
        <v>0</v>
      </c>
      <c r="M469" s="179">
        <v>11534.442919307459</v>
      </c>
      <c r="N469" s="179">
        <v>0</v>
      </c>
      <c r="O469" s="179">
        <v>0</v>
      </c>
      <c r="P469" s="179">
        <v>0</v>
      </c>
      <c r="Q469" s="179">
        <v>0</v>
      </c>
      <c r="R469" s="180">
        <v>0</v>
      </c>
      <c r="S469" s="180">
        <v>0</v>
      </c>
      <c r="T469" s="180">
        <v>0</v>
      </c>
    </row>
    <row r="470" spans="2:20" x14ac:dyDescent="0.3">
      <c r="B470" s="19">
        <v>467</v>
      </c>
      <c r="C470" s="179">
        <v>0</v>
      </c>
      <c r="D470" s="179">
        <v>0</v>
      </c>
      <c r="E470" s="179">
        <v>87312.168878567929</v>
      </c>
      <c r="F470" s="179">
        <v>0</v>
      </c>
      <c r="G470" s="179">
        <v>0</v>
      </c>
      <c r="H470" s="179">
        <v>304128.84885793104</v>
      </c>
      <c r="I470" s="179">
        <v>0</v>
      </c>
      <c r="J470" s="179">
        <v>0</v>
      </c>
      <c r="K470" s="179">
        <v>0</v>
      </c>
      <c r="L470" s="179">
        <v>0</v>
      </c>
      <c r="M470" s="179">
        <v>226898.30455805108</v>
      </c>
      <c r="N470" s="179">
        <v>0</v>
      </c>
      <c r="O470" s="179">
        <v>0</v>
      </c>
      <c r="P470" s="179">
        <v>0</v>
      </c>
      <c r="Q470" s="179">
        <v>0</v>
      </c>
      <c r="R470" s="180">
        <v>0</v>
      </c>
      <c r="S470" s="180">
        <v>0</v>
      </c>
      <c r="T470" s="180">
        <v>0</v>
      </c>
    </row>
    <row r="471" spans="2:20" x14ac:dyDescent="0.3">
      <c r="B471" s="19">
        <v>468</v>
      </c>
      <c r="C471" s="179">
        <v>1</v>
      </c>
      <c r="D471" s="179">
        <v>19356.687452349925</v>
      </c>
      <c r="E471" s="179">
        <v>22119.840466832331</v>
      </c>
      <c r="F471" s="179">
        <v>0</v>
      </c>
      <c r="G471" s="179">
        <v>0</v>
      </c>
      <c r="H471" s="179">
        <v>120997.9445659668</v>
      </c>
      <c r="I471" s="179">
        <v>0</v>
      </c>
      <c r="J471" s="179">
        <v>0</v>
      </c>
      <c r="K471" s="179">
        <v>0</v>
      </c>
      <c r="L471" s="179">
        <v>0</v>
      </c>
      <c r="M471" s="179">
        <v>222789.16350017788</v>
      </c>
      <c r="N471" s="179">
        <v>0</v>
      </c>
      <c r="O471" s="179">
        <v>0</v>
      </c>
      <c r="P471" s="179">
        <v>0</v>
      </c>
      <c r="Q471" s="179">
        <v>0</v>
      </c>
      <c r="R471" s="180">
        <v>0</v>
      </c>
      <c r="S471" s="180">
        <v>0</v>
      </c>
      <c r="T471" s="180">
        <v>19356.687452349925</v>
      </c>
    </row>
    <row r="472" spans="2:20" x14ac:dyDescent="0.3">
      <c r="B472" s="19">
        <v>469</v>
      </c>
      <c r="C472" s="179">
        <v>0</v>
      </c>
      <c r="D472" s="179">
        <v>0</v>
      </c>
      <c r="E472" s="179">
        <v>241683.90707299614</v>
      </c>
      <c r="F472" s="179">
        <v>0</v>
      </c>
      <c r="G472" s="179">
        <v>0</v>
      </c>
      <c r="H472" s="179">
        <v>18711.009707475216</v>
      </c>
      <c r="I472" s="179">
        <v>0</v>
      </c>
      <c r="J472" s="179">
        <v>0</v>
      </c>
      <c r="K472" s="179">
        <v>0</v>
      </c>
      <c r="L472" s="179">
        <v>0</v>
      </c>
      <c r="M472" s="179">
        <v>135000.40651574291</v>
      </c>
      <c r="N472" s="179">
        <v>0</v>
      </c>
      <c r="O472" s="179">
        <v>0</v>
      </c>
      <c r="P472" s="179">
        <v>0</v>
      </c>
      <c r="Q472" s="179">
        <v>0</v>
      </c>
      <c r="R472" s="180">
        <v>0</v>
      </c>
      <c r="S472" s="180">
        <v>0</v>
      </c>
      <c r="T472" s="180">
        <v>0</v>
      </c>
    </row>
    <row r="473" spans="2:20" x14ac:dyDescent="0.3">
      <c r="B473" s="19">
        <v>470</v>
      </c>
      <c r="C473" s="179">
        <v>0</v>
      </c>
      <c r="D473" s="179">
        <v>0</v>
      </c>
      <c r="E473" s="179">
        <v>1511097.0623033016</v>
      </c>
      <c r="F473" s="179">
        <v>0</v>
      </c>
      <c r="G473" s="179">
        <v>0</v>
      </c>
      <c r="H473" s="179">
        <v>69310.482910848063</v>
      </c>
      <c r="I473" s="179">
        <v>0</v>
      </c>
      <c r="J473" s="179">
        <v>0</v>
      </c>
      <c r="K473" s="179">
        <v>0</v>
      </c>
      <c r="L473" s="179">
        <v>0</v>
      </c>
      <c r="M473" s="179">
        <v>194662.86783317078</v>
      </c>
      <c r="N473" s="179">
        <v>0</v>
      </c>
      <c r="O473" s="179">
        <v>0</v>
      </c>
      <c r="P473" s="179">
        <v>0</v>
      </c>
      <c r="Q473" s="179">
        <v>0</v>
      </c>
      <c r="R473" s="180">
        <v>0</v>
      </c>
      <c r="S473" s="180">
        <v>0</v>
      </c>
      <c r="T473" s="180">
        <v>0</v>
      </c>
    </row>
    <row r="474" spans="2:20" x14ac:dyDescent="0.3">
      <c r="B474" s="19">
        <v>471</v>
      </c>
      <c r="C474" s="179">
        <v>0</v>
      </c>
      <c r="D474" s="179">
        <v>0</v>
      </c>
      <c r="E474" s="179">
        <v>17815.150929275162</v>
      </c>
      <c r="F474" s="179">
        <v>0</v>
      </c>
      <c r="G474" s="179">
        <v>0</v>
      </c>
      <c r="H474" s="179">
        <v>24550.001594203859</v>
      </c>
      <c r="I474" s="179">
        <v>0</v>
      </c>
      <c r="J474" s="179">
        <v>0</v>
      </c>
      <c r="K474" s="179">
        <v>0</v>
      </c>
      <c r="L474" s="179">
        <v>0</v>
      </c>
      <c r="M474" s="179">
        <v>40112.161286865659</v>
      </c>
      <c r="N474" s="179">
        <v>0</v>
      </c>
      <c r="O474" s="179">
        <v>0</v>
      </c>
      <c r="P474" s="179">
        <v>0</v>
      </c>
      <c r="Q474" s="179">
        <v>0</v>
      </c>
      <c r="R474" s="180">
        <v>0</v>
      </c>
      <c r="S474" s="180">
        <v>0</v>
      </c>
      <c r="T474" s="180">
        <v>0</v>
      </c>
    </row>
    <row r="475" spans="2:20" x14ac:dyDescent="0.3">
      <c r="B475" s="19">
        <v>472</v>
      </c>
      <c r="C475" s="179">
        <v>0</v>
      </c>
      <c r="D475" s="179">
        <v>0</v>
      </c>
      <c r="E475" s="179">
        <v>39526.425579244882</v>
      </c>
      <c r="F475" s="179">
        <v>0</v>
      </c>
      <c r="G475" s="179">
        <v>0</v>
      </c>
      <c r="H475" s="179">
        <v>172205.40334125821</v>
      </c>
      <c r="I475" s="179">
        <v>0</v>
      </c>
      <c r="J475" s="179">
        <v>0</v>
      </c>
      <c r="K475" s="179">
        <v>0</v>
      </c>
      <c r="L475" s="179">
        <v>0</v>
      </c>
      <c r="M475" s="179">
        <v>2266.0675058819379</v>
      </c>
      <c r="N475" s="179">
        <v>0</v>
      </c>
      <c r="O475" s="179">
        <v>0</v>
      </c>
      <c r="P475" s="179">
        <v>0</v>
      </c>
      <c r="Q475" s="179">
        <v>0</v>
      </c>
      <c r="R475" s="180">
        <v>0</v>
      </c>
      <c r="S475" s="180">
        <v>0</v>
      </c>
      <c r="T475" s="180">
        <v>0</v>
      </c>
    </row>
    <row r="476" spans="2:20" x14ac:dyDescent="0.3">
      <c r="B476" s="19">
        <v>473</v>
      </c>
      <c r="C476" s="179">
        <v>0</v>
      </c>
      <c r="D476" s="179">
        <v>0</v>
      </c>
      <c r="E476" s="179">
        <v>941239.88771003217</v>
      </c>
      <c r="F476" s="179">
        <v>0</v>
      </c>
      <c r="G476" s="179">
        <v>0</v>
      </c>
      <c r="H476" s="179">
        <v>27227.856928288264</v>
      </c>
      <c r="I476" s="179">
        <v>0</v>
      </c>
      <c r="J476" s="179">
        <v>0</v>
      </c>
      <c r="K476" s="179">
        <v>0</v>
      </c>
      <c r="L476" s="179">
        <v>0</v>
      </c>
      <c r="M476" s="179">
        <v>20529.660299403549</v>
      </c>
      <c r="N476" s="179">
        <v>0</v>
      </c>
      <c r="O476" s="179">
        <v>0</v>
      </c>
      <c r="P476" s="179">
        <v>0</v>
      </c>
      <c r="Q476" s="179">
        <v>0</v>
      </c>
      <c r="R476" s="180">
        <v>0</v>
      </c>
      <c r="S476" s="180">
        <v>0</v>
      </c>
      <c r="T476" s="180">
        <v>0</v>
      </c>
    </row>
    <row r="477" spans="2:20" x14ac:dyDescent="0.3">
      <c r="B477" s="19">
        <v>474</v>
      </c>
      <c r="C477" s="179">
        <v>1</v>
      </c>
      <c r="D477" s="179">
        <v>50919.249371352373</v>
      </c>
      <c r="E477" s="179">
        <v>769195.44278182683</v>
      </c>
      <c r="F477" s="179">
        <v>0</v>
      </c>
      <c r="G477" s="179">
        <v>0</v>
      </c>
      <c r="H477" s="179">
        <v>159915.62326725217</v>
      </c>
      <c r="I477" s="179">
        <v>0</v>
      </c>
      <c r="J477" s="179">
        <v>0</v>
      </c>
      <c r="K477" s="179">
        <v>0</v>
      </c>
      <c r="L477" s="179">
        <v>0</v>
      </c>
      <c r="M477" s="179">
        <v>269086.96501637017</v>
      </c>
      <c r="N477" s="179">
        <v>0</v>
      </c>
      <c r="O477" s="179">
        <v>0</v>
      </c>
      <c r="P477" s="179">
        <v>0</v>
      </c>
      <c r="Q477" s="179">
        <v>0</v>
      </c>
      <c r="R477" s="180">
        <v>0</v>
      </c>
      <c r="S477" s="180">
        <v>0</v>
      </c>
      <c r="T477" s="180">
        <v>50919.249371352373</v>
      </c>
    </row>
    <row r="478" spans="2:20" x14ac:dyDescent="0.3">
      <c r="B478" s="19">
        <v>475</v>
      </c>
      <c r="C478" s="179">
        <v>0</v>
      </c>
      <c r="D478" s="179">
        <v>0</v>
      </c>
      <c r="E478" s="179">
        <v>1278400.3482776992</v>
      </c>
      <c r="F478" s="179">
        <v>0</v>
      </c>
      <c r="G478" s="179">
        <v>0</v>
      </c>
      <c r="H478" s="179">
        <v>44796.929805853302</v>
      </c>
      <c r="I478" s="179">
        <v>0</v>
      </c>
      <c r="J478" s="179">
        <v>0</v>
      </c>
      <c r="K478" s="179">
        <v>0</v>
      </c>
      <c r="L478" s="179">
        <v>0</v>
      </c>
      <c r="M478" s="179">
        <v>211440.05860014891</v>
      </c>
      <c r="N478" s="179">
        <v>0</v>
      </c>
      <c r="O478" s="179">
        <v>0</v>
      </c>
      <c r="P478" s="179">
        <v>0</v>
      </c>
      <c r="Q478" s="179">
        <v>0</v>
      </c>
      <c r="R478" s="180">
        <v>0</v>
      </c>
      <c r="S478" s="180">
        <v>0</v>
      </c>
      <c r="T478" s="180">
        <v>0</v>
      </c>
    </row>
    <row r="479" spans="2:20" x14ac:dyDescent="0.3">
      <c r="B479" s="19">
        <v>476</v>
      </c>
      <c r="C479" s="179">
        <v>0</v>
      </c>
      <c r="D479" s="179">
        <v>0</v>
      </c>
      <c r="E479" s="179">
        <v>23791.28686009959</v>
      </c>
      <c r="F479" s="179">
        <v>0</v>
      </c>
      <c r="G479" s="179">
        <v>0</v>
      </c>
      <c r="H479" s="179">
        <v>118090.54381739142</v>
      </c>
      <c r="I479" s="179">
        <v>0</v>
      </c>
      <c r="J479" s="179">
        <v>0</v>
      </c>
      <c r="K479" s="179">
        <v>0</v>
      </c>
      <c r="L479" s="179">
        <v>0</v>
      </c>
      <c r="M479" s="179">
        <v>27952.128492798631</v>
      </c>
      <c r="N479" s="179">
        <v>0</v>
      </c>
      <c r="O479" s="179">
        <v>0</v>
      </c>
      <c r="P479" s="179">
        <v>0</v>
      </c>
      <c r="Q479" s="179">
        <v>0</v>
      </c>
      <c r="R479" s="180">
        <v>0</v>
      </c>
      <c r="S479" s="180">
        <v>0</v>
      </c>
      <c r="T479" s="180">
        <v>0</v>
      </c>
    </row>
    <row r="480" spans="2:20" x14ac:dyDescent="0.3">
      <c r="B480" s="19">
        <v>477</v>
      </c>
      <c r="C480" s="179">
        <v>0</v>
      </c>
      <c r="D480" s="179">
        <v>0</v>
      </c>
      <c r="E480" s="179">
        <v>75397.424150732651</v>
      </c>
      <c r="F480" s="179">
        <v>0</v>
      </c>
      <c r="G480" s="179">
        <v>0</v>
      </c>
      <c r="H480" s="179">
        <v>220224.08150348038</v>
      </c>
      <c r="I480" s="179">
        <v>0</v>
      </c>
      <c r="J480" s="179">
        <v>0</v>
      </c>
      <c r="K480" s="179">
        <v>0</v>
      </c>
      <c r="L480" s="179">
        <v>0</v>
      </c>
      <c r="M480" s="179">
        <v>13966.447244254065</v>
      </c>
      <c r="N480" s="179">
        <v>0</v>
      </c>
      <c r="O480" s="179">
        <v>0</v>
      </c>
      <c r="P480" s="179">
        <v>0</v>
      </c>
      <c r="Q480" s="179">
        <v>0</v>
      </c>
      <c r="R480" s="180">
        <v>0</v>
      </c>
      <c r="S480" s="180">
        <v>0</v>
      </c>
      <c r="T480" s="180">
        <v>0</v>
      </c>
    </row>
    <row r="481" spans="2:20" x14ac:dyDescent="0.3">
      <c r="B481" s="19">
        <v>478</v>
      </c>
      <c r="C481" s="179">
        <v>0</v>
      </c>
      <c r="D481" s="179">
        <v>0</v>
      </c>
      <c r="E481" s="179">
        <v>105591.89713302607</v>
      </c>
      <c r="F481" s="179">
        <v>0</v>
      </c>
      <c r="G481" s="179">
        <v>0</v>
      </c>
      <c r="H481" s="179">
        <v>54973.737728630658</v>
      </c>
      <c r="I481" s="179">
        <v>0</v>
      </c>
      <c r="J481" s="179">
        <v>0</v>
      </c>
      <c r="K481" s="179">
        <v>0</v>
      </c>
      <c r="L481" s="179">
        <v>0</v>
      </c>
      <c r="M481" s="179">
        <v>16147.800241554756</v>
      </c>
      <c r="N481" s="179">
        <v>0</v>
      </c>
      <c r="O481" s="179">
        <v>0</v>
      </c>
      <c r="P481" s="179">
        <v>0</v>
      </c>
      <c r="Q481" s="179">
        <v>0</v>
      </c>
      <c r="R481" s="180">
        <v>0</v>
      </c>
      <c r="S481" s="180">
        <v>0</v>
      </c>
      <c r="T481" s="180">
        <v>0</v>
      </c>
    </row>
    <row r="482" spans="2:20" x14ac:dyDescent="0.3">
      <c r="B482" s="19">
        <v>479</v>
      </c>
      <c r="C482" s="179">
        <v>0</v>
      </c>
      <c r="D482" s="179">
        <v>0</v>
      </c>
      <c r="E482" s="179">
        <v>23289.979996893908</v>
      </c>
      <c r="F482" s="179">
        <v>0</v>
      </c>
      <c r="G482" s="179">
        <v>0</v>
      </c>
      <c r="H482" s="179">
        <v>58334.936633371035</v>
      </c>
      <c r="I482" s="179">
        <v>0</v>
      </c>
      <c r="J482" s="179">
        <v>0</v>
      </c>
      <c r="K482" s="179">
        <v>0</v>
      </c>
      <c r="L482" s="179">
        <v>0</v>
      </c>
      <c r="M482" s="179">
        <v>134890.77069409942</v>
      </c>
      <c r="N482" s="179">
        <v>0</v>
      </c>
      <c r="O482" s="179">
        <v>0</v>
      </c>
      <c r="P482" s="179">
        <v>0</v>
      </c>
      <c r="Q482" s="179">
        <v>0</v>
      </c>
      <c r="R482" s="180">
        <v>0</v>
      </c>
      <c r="S482" s="180">
        <v>0</v>
      </c>
      <c r="T482" s="180">
        <v>0</v>
      </c>
    </row>
    <row r="483" spans="2:20" x14ac:dyDescent="0.3">
      <c r="B483" s="19">
        <v>480</v>
      </c>
      <c r="C483" s="179">
        <v>0</v>
      </c>
      <c r="D483" s="179">
        <v>0</v>
      </c>
      <c r="E483" s="179">
        <v>39508.862349782925</v>
      </c>
      <c r="F483" s="179">
        <v>0</v>
      </c>
      <c r="G483" s="179">
        <v>0</v>
      </c>
      <c r="H483" s="179">
        <v>15598.740465344155</v>
      </c>
      <c r="I483" s="179">
        <v>0</v>
      </c>
      <c r="J483" s="179">
        <v>0</v>
      </c>
      <c r="K483" s="179">
        <v>0</v>
      </c>
      <c r="L483" s="179">
        <v>0</v>
      </c>
      <c r="M483" s="179">
        <v>95816.601951228542</v>
      </c>
      <c r="N483" s="179">
        <v>0</v>
      </c>
      <c r="O483" s="179">
        <v>0</v>
      </c>
      <c r="P483" s="179">
        <v>0</v>
      </c>
      <c r="Q483" s="179">
        <v>0</v>
      </c>
      <c r="R483" s="180">
        <v>0</v>
      </c>
      <c r="S483" s="180">
        <v>0</v>
      </c>
      <c r="T483" s="180">
        <v>0</v>
      </c>
    </row>
    <row r="484" spans="2:20" x14ac:dyDescent="0.3">
      <c r="B484" s="19">
        <v>481</v>
      </c>
      <c r="C484" s="179">
        <v>0</v>
      </c>
      <c r="D484" s="179">
        <v>0</v>
      </c>
      <c r="E484" s="179">
        <v>297802.23478197731</v>
      </c>
      <c r="F484" s="179">
        <v>0</v>
      </c>
      <c r="G484" s="179">
        <v>0</v>
      </c>
      <c r="H484" s="179">
        <v>100050.82951689385</v>
      </c>
      <c r="I484" s="179">
        <v>0</v>
      </c>
      <c r="J484" s="179">
        <v>0</v>
      </c>
      <c r="K484" s="179">
        <v>0</v>
      </c>
      <c r="L484" s="179">
        <v>0</v>
      </c>
      <c r="M484" s="179">
        <v>55606.967319644726</v>
      </c>
      <c r="N484" s="179">
        <v>0</v>
      </c>
      <c r="O484" s="179">
        <v>0</v>
      </c>
      <c r="P484" s="179">
        <v>0</v>
      </c>
      <c r="Q484" s="179">
        <v>0</v>
      </c>
      <c r="R484" s="180">
        <v>0</v>
      </c>
      <c r="S484" s="180">
        <v>0</v>
      </c>
      <c r="T484" s="180">
        <v>0</v>
      </c>
    </row>
    <row r="485" spans="2:20" x14ac:dyDescent="0.3">
      <c r="B485" s="19">
        <v>482</v>
      </c>
      <c r="C485" s="179">
        <v>0</v>
      </c>
      <c r="D485" s="179">
        <v>0</v>
      </c>
      <c r="E485" s="179">
        <v>203074.64320436688</v>
      </c>
      <c r="F485" s="179">
        <v>0</v>
      </c>
      <c r="G485" s="179">
        <v>0</v>
      </c>
      <c r="H485" s="179">
        <v>891818.56045655219</v>
      </c>
      <c r="I485" s="179">
        <v>0</v>
      </c>
      <c r="J485" s="179">
        <v>0</v>
      </c>
      <c r="K485" s="179">
        <v>0</v>
      </c>
      <c r="L485" s="179">
        <v>0</v>
      </c>
      <c r="M485" s="179">
        <v>63863.364981044171</v>
      </c>
      <c r="N485" s="179">
        <v>0</v>
      </c>
      <c r="O485" s="179">
        <v>0</v>
      </c>
      <c r="P485" s="179">
        <v>0</v>
      </c>
      <c r="Q485" s="179">
        <v>0</v>
      </c>
      <c r="R485" s="180">
        <v>0</v>
      </c>
      <c r="S485" s="180">
        <v>0</v>
      </c>
      <c r="T485" s="180">
        <v>0</v>
      </c>
    </row>
    <row r="486" spans="2:20" x14ac:dyDescent="0.3">
      <c r="B486" s="19">
        <v>483</v>
      </c>
      <c r="C486" s="179">
        <v>0</v>
      </c>
      <c r="D486" s="179">
        <v>0</v>
      </c>
      <c r="E486" s="179">
        <v>493714.40129984898</v>
      </c>
      <c r="F486" s="179">
        <v>0</v>
      </c>
      <c r="G486" s="179">
        <v>0</v>
      </c>
      <c r="H486" s="179">
        <v>7453.7177679115566</v>
      </c>
      <c r="I486" s="179">
        <v>0</v>
      </c>
      <c r="J486" s="179">
        <v>0</v>
      </c>
      <c r="K486" s="179">
        <v>0</v>
      </c>
      <c r="L486" s="179">
        <v>0</v>
      </c>
      <c r="M486" s="179">
        <v>32294.138201166432</v>
      </c>
      <c r="N486" s="179">
        <v>0</v>
      </c>
      <c r="O486" s="179">
        <v>0</v>
      </c>
      <c r="P486" s="179">
        <v>0</v>
      </c>
      <c r="Q486" s="179">
        <v>0</v>
      </c>
      <c r="R486" s="180">
        <v>0</v>
      </c>
      <c r="S486" s="180">
        <v>0</v>
      </c>
      <c r="T486" s="180">
        <v>0</v>
      </c>
    </row>
    <row r="487" spans="2:20" x14ac:dyDescent="0.3">
      <c r="B487" s="19">
        <v>484</v>
      </c>
      <c r="C487" s="179">
        <v>1</v>
      </c>
      <c r="D487" s="179">
        <v>149693.59194462956</v>
      </c>
      <c r="E487" s="179">
        <v>550112.24063702615</v>
      </c>
      <c r="F487" s="179">
        <v>0</v>
      </c>
      <c r="G487" s="179">
        <v>0</v>
      </c>
      <c r="H487" s="179">
        <v>85607.829277019497</v>
      </c>
      <c r="I487" s="179">
        <v>0</v>
      </c>
      <c r="J487" s="179">
        <v>0</v>
      </c>
      <c r="K487" s="179">
        <v>0</v>
      </c>
      <c r="L487" s="179">
        <v>0</v>
      </c>
      <c r="M487" s="179">
        <v>11445.085272812188</v>
      </c>
      <c r="N487" s="179">
        <v>0</v>
      </c>
      <c r="O487" s="179">
        <v>0</v>
      </c>
      <c r="P487" s="179">
        <v>0</v>
      </c>
      <c r="Q487" s="179">
        <v>0</v>
      </c>
      <c r="R487" s="180">
        <v>0</v>
      </c>
      <c r="S487" s="180">
        <v>0</v>
      </c>
      <c r="T487" s="180">
        <v>149693.59194462956</v>
      </c>
    </row>
    <row r="488" spans="2:20" x14ac:dyDescent="0.3">
      <c r="B488" s="19">
        <v>485</v>
      </c>
      <c r="C488" s="179">
        <v>0</v>
      </c>
      <c r="D488" s="179">
        <v>0</v>
      </c>
      <c r="E488" s="179">
        <v>32060.369971723947</v>
      </c>
      <c r="F488" s="179">
        <v>0</v>
      </c>
      <c r="G488" s="179">
        <v>0</v>
      </c>
      <c r="H488" s="179">
        <v>127649.84168473534</v>
      </c>
      <c r="I488" s="179">
        <v>0</v>
      </c>
      <c r="J488" s="179">
        <v>0</v>
      </c>
      <c r="K488" s="179">
        <v>0</v>
      </c>
      <c r="L488" s="179">
        <v>0</v>
      </c>
      <c r="M488" s="179">
        <v>9292.7510306682743</v>
      </c>
      <c r="N488" s="179">
        <v>0</v>
      </c>
      <c r="O488" s="179">
        <v>0</v>
      </c>
      <c r="P488" s="179">
        <v>0</v>
      </c>
      <c r="Q488" s="179">
        <v>0</v>
      </c>
      <c r="R488" s="180">
        <v>0</v>
      </c>
      <c r="S488" s="180">
        <v>0</v>
      </c>
      <c r="T488" s="180">
        <v>0</v>
      </c>
    </row>
    <row r="489" spans="2:20" x14ac:dyDescent="0.3">
      <c r="B489" s="19">
        <v>486</v>
      </c>
      <c r="C489" s="179">
        <v>0</v>
      </c>
      <c r="D489" s="179">
        <v>0</v>
      </c>
      <c r="E489" s="179">
        <v>28291.929607268914</v>
      </c>
      <c r="F489" s="179">
        <v>0</v>
      </c>
      <c r="G489" s="179">
        <v>0</v>
      </c>
      <c r="H489" s="179">
        <v>90533.184215887988</v>
      </c>
      <c r="I489" s="179">
        <v>0</v>
      </c>
      <c r="J489" s="179">
        <v>0</v>
      </c>
      <c r="K489" s="179">
        <v>0</v>
      </c>
      <c r="L489" s="179">
        <v>0</v>
      </c>
      <c r="M489" s="179">
        <v>56039.64413896222</v>
      </c>
      <c r="N489" s="179">
        <v>0</v>
      </c>
      <c r="O489" s="179">
        <v>0</v>
      </c>
      <c r="P489" s="179">
        <v>0</v>
      </c>
      <c r="Q489" s="179">
        <v>0</v>
      </c>
      <c r="R489" s="180">
        <v>0</v>
      </c>
      <c r="S489" s="180">
        <v>0</v>
      </c>
      <c r="T489" s="180">
        <v>0</v>
      </c>
    </row>
    <row r="490" spans="2:20" x14ac:dyDescent="0.3">
      <c r="B490" s="19">
        <v>487</v>
      </c>
      <c r="C490" s="179">
        <v>0</v>
      </c>
      <c r="D490" s="179">
        <v>0</v>
      </c>
      <c r="E490" s="179">
        <v>143145.71260955255</v>
      </c>
      <c r="F490" s="179">
        <v>0</v>
      </c>
      <c r="G490" s="179">
        <v>0</v>
      </c>
      <c r="H490" s="179">
        <v>10592.425556619924</v>
      </c>
      <c r="I490" s="179">
        <v>0</v>
      </c>
      <c r="J490" s="179">
        <v>0</v>
      </c>
      <c r="K490" s="179">
        <v>0</v>
      </c>
      <c r="L490" s="179">
        <v>0</v>
      </c>
      <c r="M490" s="179">
        <v>51191.87011254354</v>
      </c>
      <c r="N490" s="179">
        <v>0</v>
      </c>
      <c r="O490" s="179">
        <v>0</v>
      </c>
      <c r="P490" s="179">
        <v>0</v>
      </c>
      <c r="Q490" s="179">
        <v>0</v>
      </c>
      <c r="R490" s="180">
        <v>0</v>
      </c>
      <c r="S490" s="180">
        <v>0</v>
      </c>
      <c r="T490" s="180">
        <v>0</v>
      </c>
    </row>
    <row r="491" spans="2:20" x14ac:dyDescent="0.3">
      <c r="B491" s="19">
        <v>488</v>
      </c>
      <c r="C491" s="179">
        <v>0</v>
      </c>
      <c r="D491" s="179">
        <v>0</v>
      </c>
      <c r="E491" s="179">
        <v>1744927.8677095715</v>
      </c>
      <c r="F491" s="179">
        <v>0</v>
      </c>
      <c r="G491" s="179">
        <v>0</v>
      </c>
      <c r="H491" s="179">
        <v>79066.446648050638</v>
      </c>
      <c r="I491" s="179">
        <v>0</v>
      </c>
      <c r="J491" s="179">
        <v>0</v>
      </c>
      <c r="K491" s="179">
        <v>0</v>
      </c>
      <c r="L491" s="179">
        <v>0</v>
      </c>
      <c r="M491" s="179">
        <v>19513.123460992523</v>
      </c>
      <c r="N491" s="179">
        <v>0</v>
      </c>
      <c r="O491" s="179">
        <v>0</v>
      </c>
      <c r="P491" s="179">
        <v>0</v>
      </c>
      <c r="Q491" s="179">
        <v>0</v>
      </c>
      <c r="R491" s="180">
        <v>0</v>
      </c>
      <c r="S491" s="180">
        <v>0</v>
      </c>
      <c r="T491" s="180">
        <v>0</v>
      </c>
    </row>
    <row r="492" spans="2:20" x14ac:dyDescent="0.3">
      <c r="B492" s="19">
        <v>489</v>
      </c>
      <c r="C492" s="179">
        <v>0</v>
      </c>
      <c r="D492" s="179">
        <v>0</v>
      </c>
      <c r="E492" s="179">
        <v>48627.198092107465</v>
      </c>
      <c r="F492" s="179">
        <v>0</v>
      </c>
      <c r="G492" s="179">
        <v>0</v>
      </c>
      <c r="H492" s="179">
        <v>46163.688829579776</v>
      </c>
      <c r="I492" s="179">
        <v>0</v>
      </c>
      <c r="J492" s="179">
        <v>0</v>
      </c>
      <c r="K492" s="179">
        <v>0</v>
      </c>
      <c r="L492" s="179">
        <v>0</v>
      </c>
      <c r="M492" s="179">
        <v>56163.822412274341</v>
      </c>
      <c r="N492" s="179">
        <v>0</v>
      </c>
      <c r="O492" s="179">
        <v>0</v>
      </c>
      <c r="P492" s="179">
        <v>0</v>
      </c>
      <c r="Q492" s="179">
        <v>0</v>
      </c>
      <c r="R492" s="180">
        <v>0</v>
      </c>
      <c r="S492" s="180">
        <v>0</v>
      </c>
      <c r="T492" s="180">
        <v>0</v>
      </c>
    </row>
    <row r="493" spans="2:20" x14ac:dyDescent="0.3">
      <c r="B493" s="19">
        <v>490</v>
      </c>
      <c r="C493" s="179">
        <v>0</v>
      </c>
      <c r="D493" s="179">
        <v>0</v>
      </c>
      <c r="E493" s="179">
        <v>515842.6942541303</v>
      </c>
      <c r="F493" s="179">
        <v>0</v>
      </c>
      <c r="G493" s="179">
        <v>0</v>
      </c>
      <c r="H493" s="179">
        <v>222789.16350017788</v>
      </c>
      <c r="I493" s="179">
        <v>0</v>
      </c>
      <c r="J493" s="179">
        <v>0</v>
      </c>
      <c r="K493" s="179">
        <v>0</v>
      </c>
      <c r="L493" s="179">
        <v>0</v>
      </c>
      <c r="M493" s="179">
        <v>1025376.8712347531</v>
      </c>
      <c r="N493" s="179">
        <v>0</v>
      </c>
      <c r="O493" s="179">
        <v>0</v>
      </c>
      <c r="P493" s="179">
        <v>0</v>
      </c>
      <c r="Q493" s="179">
        <v>0</v>
      </c>
      <c r="R493" s="180">
        <v>0</v>
      </c>
      <c r="S493" s="180">
        <v>0</v>
      </c>
      <c r="T493" s="180">
        <v>0</v>
      </c>
    </row>
    <row r="494" spans="2:20" x14ac:dyDescent="0.3">
      <c r="B494" s="19">
        <v>491</v>
      </c>
      <c r="C494" s="179">
        <v>0</v>
      </c>
      <c r="D494" s="179">
        <v>0</v>
      </c>
      <c r="E494" s="179">
        <v>544516.01882874267</v>
      </c>
      <c r="F494" s="179">
        <v>0</v>
      </c>
      <c r="G494" s="179">
        <v>0</v>
      </c>
      <c r="H494" s="179">
        <v>17145.383910437231</v>
      </c>
      <c r="I494" s="179">
        <v>0</v>
      </c>
      <c r="J494" s="179">
        <v>0</v>
      </c>
      <c r="K494" s="179">
        <v>0</v>
      </c>
      <c r="L494" s="179">
        <v>0</v>
      </c>
      <c r="M494" s="179">
        <v>212064.40606924417</v>
      </c>
      <c r="N494" s="179">
        <v>0</v>
      </c>
      <c r="O494" s="179">
        <v>0</v>
      </c>
      <c r="P494" s="179">
        <v>0</v>
      </c>
      <c r="Q494" s="179">
        <v>0</v>
      </c>
      <c r="R494" s="180">
        <v>0</v>
      </c>
      <c r="S494" s="180">
        <v>0</v>
      </c>
      <c r="T494" s="180">
        <v>0</v>
      </c>
    </row>
    <row r="495" spans="2:20" x14ac:dyDescent="0.3">
      <c r="B495" s="19">
        <v>492</v>
      </c>
      <c r="C495" s="179">
        <v>0</v>
      </c>
      <c r="D495" s="179">
        <v>0</v>
      </c>
      <c r="E495" s="179">
        <v>112910.63550985254</v>
      </c>
      <c r="F495" s="179">
        <v>0</v>
      </c>
      <c r="G495" s="179">
        <v>0</v>
      </c>
      <c r="H495" s="179">
        <v>579028.32074809412</v>
      </c>
      <c r="I495" s="179">
        <v>0</v>
      </c>
      <c r="J495" s="179">
        <v>0</v>
      </c>
      <c r="K495" s="179">
        <v>0</v>
      </c>
      <c r="L495" s="179">
        <v>0</v>
      </c>
      <c r="M495" s="179">
        <v>40143.565077351901</v>
      </c>
      <c r="N495" s="179">
        <v>0</v>
      </c>
      <c r="O495" s="179">
        <v>0</v>
      </c>
      <c r="P495" s="179">
        <v>0</v>
      </c>
      <c r="Q495" s="179">
        <v>0</v>
      </c>
      <c r="R495" s="180">
        <v>0</v>
      </c>
      <c r="S495" s="180">
        <v>0</v>
      </c>
      <c r="T495" s="180">
        <v>0</v>
      </c>
    </row>
    <row r="496" spans="2:20" x14ac:dyDescent="0.3">
      <c r="B496" s="19">
        <v>493</v>
      </c>
      <c r="C496" s="179">
        <v>0</v>
      </c>
      <c r="D496" s="179">
        <v>0</v>
      </c>
      <c r="E496" s="179">
        <v>74727.927500387654</v>
      </c>
      <c r="F496" s="179">
        <v>0</v>
      </c>
      <c r="G496" s="179">
        <v>0</v>
      </c>
      <c r="H496" s="179">
        <v>292219.00289428938</v>
      </c>
      <c r="I496" s="179">
        <v>0</v>
      </c>
      <c r="J496" s="179">
        <v>0</v>
      </c>
      <c r="K496" s="179">
        <v>0</v>
      </c>
      <c r="L496" s="179">
        <v>0</v>
      </c>
      <c r="M496" s="179">
        <v>72469.541859795572</v>
      </c>
      <c r="N496" s="179">
        <v>0</v>
      </c>
      <c r="O496" s="179">
        <v>0</v>
      </c>
      <c r="P496" s="179">
        <v>0</v>
      </c>
      <c r="Q496" s="179">
        <v>0</v>
      </c>
      <c r="R496" s="180">
        <v>0</v>
      </c>
      <c r="S496" s="180">
        <v>0</v>
      </c>
      <c r="T496" s="180">
        <v>0</v>
      </c>
    </row>
    <row r="497" spans="2:20" x14ac:dyDescent="0.3">
      <c r="B497" s="19">
        <v>494</v>
      </c>
      <c r="C497" s="179">
        <v>0</v>
      </c>
      <c r="D497" s="179">
        <v>0</v>
      </c>
      <c r="E497" s="179">
        <v>1067476.0076594471</v>
      </c>
      <c r="F497" s="179">
        <v>0</v>
      </c>
      <c r="G497" s="179">
        <v>0</v>
      </c>
      <c r="H497" s="179">
        <v>38351.919220767879</v>
      </c>
      <c r="I497" s="179">
        <v>0</v>
      </c>
      <c r="J497" s="179">
        <v>0</v>
      </c>
      <c r="K497" s="179">
        <v>0</v>
      </c>
      <c r="L497" s="179">
        <v>0</v>
      </c>
      <c r="M497" s="179">
        <v>135385.05732529689</v>
      </c>
      <c r="N497" s="179">
        <v>0</v>
      </c>
      <c r="O497" s="179">
        <v>0</v>
      </c>
      <c r="P497" s="179">
        <v>0</v>
      </c>
      <c r="Q497" s="179">
        <v>0</v>
      </c>
      <c r="R497" s="180">
        <v>0</v>
      </c>
      <c r="S497" s="180">
        <v>0</v>
      </c>
      <c r="T497" s="180">
        <v>0</v>
      </c>
    </row>
    <row r="498" spans="2:20" x14ac:dyDescent="0.3">
      <c r="B498" s="19">
        <v>495</v>
      </c>
      <c r="C498" s="179">
        <v>0</v>
      </c>
      <c r="D498" s="179">
        <v>0</v>
      </c>
      <c r="E498" s="179">
        <v>238406.99315940554</v>
      </c>
      <c r="F498" s="179">
        <v>0</v>
      </c>
      <c r="G498" s="179">
        <v>0</v>
      </c>
      <c r="H498" s="179">
        <v>132883.44471580678</v>
      </c>
      <c r="I498" s="179">
        <v>0</v>
      </c>
      <c r="J498" s="179">
        <v>0</v>
      </c>
      <c r="K498" s="179">
        <v>0</v>
      </c>
      <c r="L498" s="179">
        <v>0</v>
      </c>
      <c r="M498" s="179">
        <v>170380.22310304886</v>
      </c>
      <c r="N498" s="179">
        <v>0</v>
      </c>
      <c r="O498" s="179">
        <v>0</v>
      </c>
      <c r="P498" s="179">
        <v>0</v>
      </c>
      <c r="Q498" s="179">
        <v>0</v>
      </c>
      <c r="R498" s="180">
        <v>0</v>
      </c>
      <c r="S498" s="180">
        <v>0</v>
      </c>
      <c r="T498" s="180">
        <v>0</v>
      </c>
    </row>
    <row r="499" spans="2:20" x14ac:dyDescent="0.3">
      <c r="B499" s="19">
        <v>496</v>
      </c>
      <c r="C499" s="179">
        <v>0</v>
      </c>
      <c r="D499" s="179">
        <v>0</v>
      </c>
      <c r="E499" s="179">
        <v>264464.75010892533</v>
      </c>
      <c r="F499" s="179">
        <v>0</v>
      </c>
      <c r="G499" s="179">
        <v>0</v>
      </c>
      <c r="H499" s="179">
        <v>2925539.20904649</v>
      </c>
      <c r="I499" s="179">
        <v>0</v>
      </c>
      <c r="J499" s="179">
        <v>0</v>
      </c>
      <c r="K499" s="179">
        <v>0</v>
      </c>
      <c r="L499" s="179">
        <v>0</v>
      </c>
      <c r="M499" s="179">
        <v>247481.96237136048</v>
      </c>
      <c r="N499" s="179">
        <v>0</v>
      </c>
      <c r="O499" s="179">
        <v>0</v>
      </c>
      <c r="P499" s="179">
        <v>0</v>
      </c>
      <c r="Q499" s="179">
        <v>0</v>
      </c>
      <c r="R499" s="180">
        <v>0</v>
      </c>
      <c r="S499" s="180">
        <v>0</v>
      </c>
      <c r="T499" s="180">
        <v>0</v>
      </c>
    </row>
    <row r="500" spans="2:20" x14ac:dyDescent="0.3">
      <c r="B500" s="19">
        <v>497</v>
      </c>
      <c r="C500" s="179">
        <v>0</v>
      </c>
      <c r="D500" s="179">
        <v>0</v>
      </c>
      <c r="E500" s="179">
        <v>321347.57293644291</v>
      </c>
      <c r="F500" s="179">
        <v>0</v>
      </c>
      <c r="G500" s="179">
        <v>0</v>
      </c>
      <c r="H500" s="179">
        <v>84073.931688271026</v>
      </c>
      <c r="I500" s="179">
        <v>0</v>
      </c>
      <c r="J500" s="179">
        <v>0</v>
      </c>
      <c r="K500" s="179">
        <v>0</v>
      </c>
      <c r="L500" s="179">
        <v>0</v>
      </c>
      <c r="M500" s="179">
        <v>12181.167942640297</v>
      </c>
      <c r="N500" s="179">
        <v>0</v>
      </c>
      <c r="O500" s="179">
        <v>0</v>
      </c>
      <c r="P500" s="179">
        <v>0</v>
      </c>
      <c r="Q500" s="179">
        <v>0</v>
      </c>
      <c r="R500" s="180">
        <v>0</v>
      </c>
      <c r="S500" s="180">
        <v>0</v>
      </c>
      <c r="T500" s="180">
        <v>0</v>
      </c>
    </row>
    <row r="501" spans="2:20" x14ac:dyDescent="0.3">
      <c r="B501" s="19">
        <v>498</v>
      </c>
      <c r="C501" s="179">
        <v>0</v>
      </c>
      <c r="D501" s="179">
        <v>0</v>
      </c>
      <c r="E501" s="179">
        <v>28128.184812159481</v>
      </c>
      <c r="F501" s="179">
        <v>0</v>
      </c>
      <c r="G501" s="179">
        <v>0</v>
      </c>
      <c r="H501" s="179">
        <v>37717.825966204953</v>
      </c>
      <c r="I501" s="179">
        <v>0</v>
      </c>
      <c r="J501" s="179">
        <v>0</v>
      </c>
      <c r="K501" s="179">
        <v>0</v>
      </c>
      <c r="L501" s="179">
        <v>0</v>
      </c>
      <c r="M501" s="179">
        <v>904206.26722275896</v>
      </c>
      <c r="N501" s="179">
        <v>0</v>
      </c>
      <c r="O501" s="179">
        <v>0</v>
      </c>
      <c r="P501" s="179">
        <v>0</v>
      </c>
      <c r="Q501" s="179">
        <v>0</v>
      </c>
      <c r="R501" s="180">
        <v>0</v>
      </c>
      <c r="S501" s="180">
        <v>0</v>
      </c>
      <c r="T501" s="180">
        <v>0</v>
      </c>
    </row>
    <row r="502" spans="2:20" x14ac:dyDescent="0.3">
      <c r="B502" s="19">
        <v>499</v>
      </c>
      <c r="C502" s="179">
        <v>0</v>
      </c>
      <c r="D502" s="179">
        <v>0</v>
      </c>
      <c r="E502" s="179">
        <v>11009.503667374895</v>
      </c>
      <c r="F502" s="179">
        <v>0</v>
      </c>
      <c r="G502" s="179">
        <v>0</v>
      </c>
      <c r="H502" s="179">
        <v>196974.39159454257</v>
      </c>
      <c r="I502" s="179">
        <v>0</v>
      </c>
      <c r="J502" s="179">
        <v>0</v>
      </c>
      <c r="K502" s="179">
        <v>0</v>
      </c>
      <c r="L502" s="179">
        <v>0</v>
      </c>
      <c r="M502" s="179">
        <v>50621.878211242387</v>
      </c>
      <c r="N502" s="179">
        <v>0</v>
      </c>
      <c r="O502" s="179">
        <v>0</v>
      </c>
      <c r="P502" s="179">
        <v>0</v>
      </c>
      <c r="Q502" s="179">
        <v>0</v>
      </c>
      <c r="R502" s="180">
        <v>0</v>
      </c>
      <c r="S502" s="180">
        <v>0</v>
      </c>
      <c r="T502" s="180">
        <v>0</v>
      </c>
    </row>
    <row r="503" spans="2:20" x14ac:dyDescent="0.3">
      <c r="B503" s="19">
        <v>500</v>
      </c>
      <c r="C503" s="179">
        <v>0</v>
      </c>
      <c r="D503" s="179">
        <v>0</v>
      </c>
      <c r="E503" s="179">
        <v>38152.487173991831</v>
      </c>
      <c r="F503" s="179">
        <v>0</v>
      </c>
      <c r="G503" s="179">
        <v>0</v>
      </c>
      <c r="H503" s="179">
        <v>752471.91452187474</v>
      </c>
      <c r="I503" s="179">
        <v>0</v>
      </c>
      <c r="J503" s="179">
        <v>0</v>
      </c>
      <c r="K503" s="179">
        <v>0</v>
      </c>
      <c r="L503" s="179">
        <v>0</v>
      </c>
      <c r="M503" s="179">
        <v>155582.27483967418</v>
      </c>
      <c r="N503" s="179">
        <v>0</v>
      </c>
      <c r="O503" s="179">
        <v>0</v>
      </c>
      <c r="P503" s="179">
        <v>0</v>
      </c>
      <c r="Q503" s="179">
        <v>0</v>
      </c>
      <c r="R503" s="180">
        <v>0</v>
      </c>
      <c r="S503" s="180">
        <v>0</v>
      </c>
      <c r="T503" s="180">
        <v>0</v>
      </c>
    </row>
    <row r="504" spans="2:20" x14ac:dyDescent="0.3">
      <c r="B504" s="19">
        <v>501</v>
      </c>
      <c r="C504" s="179">
        <v>1</v>
      </c>
      <c r="D504" s="179">
        <v>49936.871996467991</v>
      </c>
      <c r="E504" s="179">
        <v>46560.172212275538</v>
      </c>
      <c r="F504" s="179">
        <v>0</v>
      </c>
      <c r="G504" s="179">
        <v>0</v>
      </c>
      <c r="H504" s="179">
        <v>167472.60792132371</v>
      </c>
      <c r="I504" s="179">
        <v>0</v>
      </c>
      <c r="J504" s="179">
        <v>0</v>
      </c>
      <c r="K504" s="179">
        <v>0</v>
      </c>
      <c r="L504" s="179">
        <v>0</v>
      </c>
      <c r="M504" s="179">
        <v>679494.12042107829</v>
      </c>
      <c r="N504" s="179">
        <v>0</v>
      </c>
      <c r="O504" s="179">
        <v>0</v>
      </c>
      <c r="P504" s="179">
        <v>0</v>
      </c>
      <c r="Q504" s="179">
        <v>0</v>
      </c>
      <c r="R504" s="180">
        <v>0</v>
      </c>
      <c r="S504" s="180">
        <v>0</v>
      </c>
      <c r="T504" s="180">
        <v>49936.871996467991</v>
      </c>
    </row>
    <row r="505" spans="2:20" x14ac:dyDescent="0.3">
      <c r="B505" s="19">
        <v>502</v>
      </c>
      <c r="C505" s="179">
        <v>0</v>
      </c>
      <c r="D505" s="179">
        <v>0</v>
      </c>
      <c r="E505" s="179">
        <v>326134.74734258512</v>
      </c>
      <c r="F505" s="179">
        <v>0</v>
      </c>
      <c r="G505" s="179">
        <v>0</v>
      </c>
      <c r="H505" s="179">
        <v>729985.37910269736</v>
      </c>
      <c r="I505" s="179">
        <v>0</v>
      </c>
      <c r="J505" s="179">
        <v>0</v>
      </c>
      <c r="K505" s="179">
        <v>0</v>
      </c>
      <c r="L505" s="179">
        <v>0</v>
      </c>
      <c r="M505" s="179">
        <v>113759.10572928905</v>
      </c>
      <c r="N505" s="179">
        <v>0</v>
      </c>
      <c r="O505" s="179">
        <v>0</v>
      </c>
      <c r="P505" s="179">
        <v>0</v>
      </c>
      <c r="Q505" s="179">
        <v>0</v>
      </c>
      <c r="R505" s="180">
        <v>0</v>
      </c>
      <c r="S505" s="180">
        <v>0</v>
      </c>
      <c r="T505" s="180">
        <v>0</v>
      </c>
    </row>
    <row r="506" spans="2:20" x14ac:dyDescent="0.3">
      <c r="B506" s="19">
        <v>503</v>
      </c>
      <c r="C506" s="179">
        <v>0</v>
      </c>
      <c r="D506" s="179">
        <v>0</v>
      </c>
      <c r="E506" s="179">
        <v>37450.071495919627</v>
      </c>
      <c r="F506" s="179">
        <v>0</v>
      </c>
      <c r="G506" s="179">
        <v>0</v>
      </c>
      <c r="H506" s="179">
        <v>633537.81095663377</v>
      </c>
      <c r="I506" s="179">
        <v>0</v>
      </c>
      <c r="J506" s="179">
        <v>0</v>
      </c>
      <c r="K506" s="179">
        <v>0</v>
      </c>
      <c r="L506" s="179">
        <v>0</v>
      </c>
      <c r="M506" s="179">
        <v>183939.57943751325</v>
      </c>
      <c r="N506" s="179">
        <v>0</v>
      </c>
      <c r="O506" s="179">
        <v>0</v>
      </c>
      <c r="P506" s="179">
        <v>0</v>
      </c>
      <c r="Q506" s="179">
        <v>0</v>
      </c>
      <c r="R506" s="180">
        <v>0</v>
      </c>
      <c r="S506" s="180">
        <v>0</v>
      </c>
      <c r="T506" s="180">
        <v>0</v>
      </c>
    </row>
    <row r="507" spans="2:20" x14ac:dyDescent="0.3">
      <c r="B507" s="19">
        <v>504</v>
      </c>
      <c r="C507" s="179">
        <v>0</v>
      </c>
      <c r="D507" s="179">
        <v>0</v>
      </c>
      <c r="E507" s="179">
        <v>107580.24356691535</v>
      </c>
      <c r="F507" s="179">
        <v>0</v>
      </c>
      <c r="G507" s="179">
        <v>0</v>
      </c>
      <c r="H507" s="179">
        <v>47779.821219606732</v>
      </c>
      <c r="I507" s="179">
        <v>0</v>
      </c>
      <c r="J507" s="179">
        <v>0</v>
      </c>
      <c r="K507" s="179">
        <v>0</v>
      </c>
      <c r="L507" s="179">
        <v>0</v>
      </c>
      <c r="M507" s="179">
        <v>71470.212594597717</v>
      </c>
      <c r="N507" s="179">
        <v>0</v>
      </c>
      <c r="O507" s="179">
        <v>0</v>
      </c>
      <c r="P507" s="179">
        <v>0</v>
      </c>
      <c r="Q507" s="179">
        <v>0</v>
      </c>
      <c r="R507" s="180">
        <v>0</v>
      </c>
      <c r="S507" s="180">
        <v>0</v>
      </c>
      <c r="T507" s="180">
        <v>0</v>
      </c>
    </row>
    <row r="508" spans="2:20" x14ac:dyDescent="0.3">
      <c r="B508" s="19">
        <v>505</v>
      </c>
      <c r="C508" s="179">
        <v>0</v>
      </c>
      <c r="D508" s="179">
        <v>0</v>
      </c>
      <c r="E508" s="179">
        <v>455572.81304061064</v>
      </c>
      <c r="F508" s="179">
        <v>0</v>
      </c>
      <c r="G508" s="179">
        <v>0</v>
      </c>
      <c r="H508" s="179">
        <v>298434.60897257034</v>
      </c>
      <c r="I508" s="179">
        <v>0</v>
      </c>
      <c r="J508" s="179">
        <v>0</v>
      </c>
      <c r="K508" s="179">
        <v>0</v>
      </c>
      <c r="L508" s="179">
        <v>0</v>
      </c>
      <c r="M508" s="179">
        <v>410524.39338595461</v>
      </c>
      <c r="N508" s="179">
        <v>0</v>
      </c>
      <c r="O508" s="179">
        <v>0</v>
      </c>
      <c r="P508" s="179">
        <v>0</v>
      </c>
      <c r="Q508" s="179">
        <v>0</v>
      </c>
      <c r="R508" s="180">
        <v>0</v>
      </c>
      <c r="S508" s="180">
        <v>0</v>
      </c>
      <c r="T508" s="180">
        <v>0</v>
      </c>
    </row>
    <row r="509" spans="2:20" x14ac:dyDescent="0.3">
      <c r="B509" s="19">
        <v>506</v>
      </c>
      <c r="C509" s="179">
        <v>0</v>
      </c>
      <c r="D509" s="179">
        <v>0</v>
      </c>
      <c r="E509" s="179">
        <v>16848.8665083093</v>
      </c>
      <c r="F509" s="179">
        <v>0</v>
      </c>
      <c r="G509" s="179">
        <v>0</v>
      </c>
      <c r="H509" s="179">
        <v>37388.700812486357</v>
      </c>
      <c r="I509" s="179">
        <v>0</v>
      </c>
      <c r="J509" s="179">
        <v>0</v>
      </c>
      <c r="K509" s="179">
        <v>0</v>
      </c>
      <c r="L509" s="179">
        <v>0</v>
      </c>
      <c r="M509" s="179">
        <v>6356.5913486692225</v>
      </c>
      <c r="N509" s="179">
        <v>0</v>
      </c>
      <c r="O509" s="179">
        <v>0</v>
      </c>
      <c r="P509" s="179">
        <v>0</v>
      </c>
      <c r="Q509" s="179">
        <v>0</v>
      </c>
      <c r="R509" s="180">
        <v>0</v>
      </c>
      <c r="S509" s="180">
        <v>0</v>
      </c>
      <c r="T509" s="180">
        <v>0</v>
      </c>
    </row>
    <row r="510" spans="2:20" x14ac:dyDescent="0.3">
      <c r="B510" s="19">
        <v>507</v>
      </c>
      <c r="C510" s="179">
        <v>0</v>
      </c>
      <c r="D510" s="179">
        <v>0</v>
      </c>
      <c r="E510" s="179">
        <v>950465.67607524747</v>
      </c>
      <c r="F510" s="179">
        <v>0</v>
      </c>
      <c r="G510" s="179">
        <v>0</v>
      </c>
      <c r="H510" s="179">
        <v>503091.27223682561</v>
      </c>
      <c r="I510" s="179">
        <v>0</v>
      </c>
      <c r="J510" s="179">
        <v>0</v>
      </c>
      <c r="K510" s="179">
        <v>0</v>
      </c>
      <c r="L510" s="179">
        <v>0</v>
      </c>
      <c r="M510" s="179">
        <v>244196.6577823055</v>
      </c>
      <c r="N510" s="179">
        <v>0</v>
      </c>
      <c r="O510" s="179">
        <v>0</v>
      </c>
      <c r="P510" s="179">
        <v>0</v>
      </c>
      <c r="Q510" s="179">
        <v>0</v>
      </c>
      <c r="R510" s="180">
        <v>0</v>
      </c>
      <c r="S510" s="180">
        <v>0</v>
      </c>
      <c r="T510" s="180">
        <v>0</v>
      </c>
    </row>
    <row r="511" spans="2:20" x14ac:dyDescent="0.3">
      <c r="B511" s="19">
        <v>508</v>
      </c>
      <c r="C511" s="179">
        <v>0</v>
      </c>
      <c r="D511" s="179">
        <v>0</v>
      </c>
      <c r="E511" s="179">
        <v>227762.20394200494</v>
      </c>
      <c r="F511" s="179">
        <v>0</v>
      </c>
      <c r="G511" s="179">
        <v>0</v>
      </c>
      <c r="H511" s="179">
        <v>1291516.6102171757</v>
      </c>
      <c r="I511" s="179">
        <v>0</v>
      </c>
      <c r="J511" s="179">
        <v>0</v>
      </c>
      <c r="K511" s="179">
        <v>0</v>
      </c>
      <c r="L511" s="179">
        <v>0</v>
      </c>
      <c r="M511" s="179">
        <v>100809.37057778638</v>
      </c>
      <c r="N511" s="179">
        <v>0</v>
      </c>
      <c r="O511" s="179">
        <v>0</v>
      </c>
      <c r="P511" s="179">
        <v>0</v>
      </c>
      <c r="Q511" s="179">
        <v>0</v>
      </c>
      <c r="R511" s="180">
        <v>0</v>
      </c>
      <c r="S511" s="180">
        <v>0</v>
      </c>
      <c r="T511" s="180">
        <v>0</v>
      </c>
    </row>
    <row r="512" spans="2:20" x14ac:dyDescent="0.3">
      <c r="B512" s="19">
        <v>509</v>
      </c>
      <c r="C512" s="179">
        <v>1</v>
      </c>
      <c r="D512" s="179">
        <v>720704.2449620897</v>
      </c>
      <c r="E512" s="179">
        <v>130104.88959385057</v>
      </c>
      <c r="F512" s="179">
        <v>0</v>
      </c>
      <c r="G512" s="179">
        <v>0</v>
      </c>
      <c r="H512" s="179">
        <v>19419.888137930371</v>
      </c>
      <c r="I512" s="179">
        <v>0</v>
      </c>
      <c r="J512" s="179">
        <v>20704.244962089695</v>
      </c>
      <c r="K512" s="179">
        <v>0</v>
      </c>
      <c r="L512" s="179">
        <v>0</v>
      </c>
      <c r="M512" s="179">
        <v>538969.35105109937</v>
      </c>
      <c r="N512" s="179">
        <v>0</v>
      </c>
      <c r="O512" s="179">
        <v>120704.2449620897</v>
      </c>
      <c r="P512" s="179">
        <v>0</v>
      </c>
      <c r="Q512" s="179">
        <v>0</v>
      </c>
      <c r="R512" s="180">
        <v>0</v>
      </c>
      <c r="S512" s="180">
        <v>0</v>
      </c>
      <c r="T512" s="180">
        <v>600000</v>
      </c>
    </row>
    <row r="513" spans="2:20" x14ac:dyDescent="0.3">
      <c r="B513" s="19">
        <v>510</v>
      </c>
      <c r="C513" s="179">
        <v>0</v>
      </c>
      <c r="D513" s="179">
        <v>0</v>
      </c>
      <c r="E513" s="179">
        <v>160699.35613224466</v>
      </c>
      <c r="F513" s="179">
        <v>0</v>
      </c>
      <c r="G513" s="179">
        <v>0</v>
      </c>
      <c r="H513" s="179">
        <v>84633.870851740081</v>
      </c>
      <c r="I513" s="179">
        <v>0</v>
      </c>
      <c r="J513" s="179">
        <v>0</v>
      </c>
      <c r="K513" s="179">
        <v>0</v>
      </c>
      <c r="L513" s="179">
        <v>0</v>
      </c>
      <c r="M513" s="179">
        <v>125631.16137201796</v>
      </c>
      <c r="N513" s="179">
        <v>0</v>
      </c>
      <c r="O513" s="179">
        <v>0</v>
      </c>
      <c r="P513" s="179">
        <v>0</v>
      </c>
      <c r="Q513" s="179">
        <v>0</v>
      </c>
      <c r="R513" s="180">
        <v>0</v>
      </c>
      <c r="S513" s="180">
        <v>0</v>
      </c>
      <c r="T513" s="180">
        <v>0</v>
      </c>
    </row>
    <row r="514" spans="2:20" x14ac:dyDescent="0.3">
      <c r="B514" s="19">
        <v>511</v>
      </c>
      <c r="C514" s="179">
        <v>0</v>
      </c>
      <c r="D514" s="179">
        <v>0</v>
      </c>
      <c r="E514" s="179">
        <v>86262.187923613135</v>
      </c>
      <c r="F514" s="179">
        <v>0</v>
      </c>
      <c r="G514" s="179">
        <v>0</v>
      </c>
      <c r="H514" s="179">
        <v>171593.91846654698</v>
      </c>
      <c r="I514" s="179">
        <v>0</v>
      </c>
      <c r="J514" s="179">
        <v>0</v>
      </c>
      <c r="K514" s="179">
        <v>0</v>
      </c>
      <c r="L514" s="179">
        <v>0</v>
      </c>
      <c r="M514" s="179">
        <v>36165.295725063028</v>
      </c>
      <c r="N514" s="179">
        <v>0</v>
      </c>
      <c r="O514" s="179">
        <v>0</v>
      </c>
      <c r="P514" s="179">
        <v>0</v>
      </c>
      <c r="Q514" s="179">
        <v>0</v>
      </c>
      <c r="R514" s="180">
        <v>0</v>
      </c>
      <c r="S514" s="180">
        <v>0</v>
      </c>
      <c r="T514" s="180">
        <v>0</v>
      </c>
    </row>
    <row r="515" spans="2:20" x14ac:dyDescent="0.3">
      <c r="B515" s="19">
        <v>512</v>
      </c>
      <c r="C515" s="179">
        <v>0</v>
      </c>
      <c r="D515" s="179">
        <v>0</v>
      </c>
      <c r="E515" s="179">
        <v>15498.663783056958</v>
      </c>
      <c r="F515" s="179">
        <v>0</v>
      </c>
      <c r="G515" s="179">
        <v>0</v>
      </c>
      <c r="H515" s="179">
        <v>196694.8520428183</v>
      </c>
      <c r="I515" s="179">
        <v>0</v>
      </c>
      <c r="J515" s="179">
        <v>0</v>
      </c>
      <c r="K515" s="179">
        <v>0</v>
      </c>
      <c r="L515" s="179">
        <v>0</v>
      </c>
      <c r="M515" s="179">
        <v>1075.1233011110778</v>
      </c>
      <c r="N515" s="179">
        <v>0</v>
      </c>
      <c r="O515" s="179">
        <v>0</v>
      </c>
      <c r="P515" s="179">
        <v>0</v>
      </c>
      <c r="Q515" s="179">
        <v>0</v>
      </c>
      <c r="R515" s="180">
        <v>0</v>
      </c>
      <c r="S515" s="180">
        <v>0</v>
      </c>
      <c r="T515" s="180">
        <v>0</v>
      </c>
    </row>
    <row r="516" spans="2:20" x14ac:dyDescent="0.3">
      <c r="B516" s="19">
        <v>513</v>
      </c>
      <c r="C516" s="179">
        <v>0</v>
      </c>
      <c r="D516" s="179">
        <v>0</v>
      </c>
      <c r="E516" s="179">
        <v>1633416.2206882751</v>
      </c>
      <c r="F516" s="179">
        <v>0</v>
      </c>
      <c r="G516" s="179">
        <v>0</v>
      </c>
      <c r="H516" s="179">
        <v>11704.525882212707</v>
      </c>
      <c r="I516" s="179">
        <v>0</v>
      </c>
      <c r="J516" s="179">
        <v>0</v>
      </c>
      <c r="K516" s="179">
        <v>0</v>
      </c>
      <c r="L516" s="179">
        <v>0</v>
      </c>
      <c r="M516" s="179">
        <v>112576.54240448221</v>
      </c>
      <c r="N516" s="179">
        <v>0</v>
      </c>
      <c r="O516" s="179">
        <v>0</v>
      </c>
      <c r="P516" s="179">
        <v>0</v>
      </c>
      <c r="Q516" s="179">
        <v>0</v>
      </c>
      <c r="R516" s="180">
        <v>0</v>
      </c>
      <c r="S516" s="180">
        <v>0</v>
      </c>
      <c r="T516" s="180">
        <v>0</v>
      </c>
    </row>
    <row r="517" spans="2:20" x14ac:dyDescent="0.3">
      <c r="B517" s="19">
        <v>514</v>
      </c>
      <c r="C517" s="179">
        <v>0</v>
      </c>
      <c r="D517" s="179">
        <v>0</v>
      </c>
      <c r="E517" s="179">
        <v>73898.332353603299</v>
      </c>
      <c r="F517" s="179">
        <v>0</v>
      </c>
      <c r="G517" s="179">
        <v>0</v>
      </c>
      <c r="H517" s="179">
        <v>7016.5689126083489</v>
      </c>
      <c r="I517" s="179">
        <v>0</v>
      </c>
      <c r="J517" s="179">
        <v>0</v>
      </c>
      <c r="K517" s="179">
        <v>0</v>
      </c>
      <c r="L517" s="179">
        <v>0</v>
      </c>
      <c r="M517" s="179">
        <v>39039.832800720185</v>
      </c>
      <c r="N517" s="179">
        <v>0</v>
      </c>
      <c r="O517" s="179">
        <v>0</v>
      </c>
      <c r="P517" s="179">
        <v>0</v>
      </c>
      <c r="Q517" s="179">
        <v>0</v>
      </c>
      <c r="R517" s="180">
        <v>0</v>
      </c>
      <c r="S517" s="180">
        <v>0</v>
      </c>
      <c r="T517" s="180">
        <v>0</v>
      </c>
    </row>
    <row r="518" spans="2:20" x14ac:dyDescent="0.3">
      <c r="B518" s="19">
        <v>515</v>
      </c>
      <c r="C518" s="179">
        <v>0</v>
      </c>
      <c r="D518" s="179">
        <v>0</v>
      </c>
      <c r="E518" s="179">
        <v>318592.00245188019</v>
      </c>
      <c r="F518" s="179">
        <v>0</v>
      </c>
      <c r="G518" s="179">
        <v>0</v>
      </c>
      <c r="H518" s="179">
        <v>142152.25024305691</v>
      </c>
      <c r="I518" s="179">
        <v>0</v>
      </c>
      <c r="J518" s="179">
        <v>0</v>
      </c>
      <c r="K518" s="179">
        <v>0</v>
      </c>
      <c r="L518" s="179">
        <v>0</v>
      </c>
      <c r="M518" s="179">
        <v>69108.253473548262</v>
      </c>
      <c r="N518" s="179">
        <v>0</v>
      </c>
      <c r="O518" s="179">
        <v>0</v>
      </c>
      <c r="P518" s="179">
        <v>0</v>
      </c>
      <c r="Q518" s="179">
        <v>0</v>
      </c>
      <c r="R518" s="180">
        <v>0</v>
      </c>
      <c r="S518" s="180">
        <v>0</v>
      </c>
      <c r="T518" s="180">
        <v>0</v>
      </c>
    </row>
    <row r="519" spans="2:20" x14ac:dyDescent="0.3">
      <c r="B519" s="19">
        <v>516</v>
      </c>
      <c r="C519" s="179">
        <v>0</v>
      </c>
      <c r="D519" s="179">
        <v>0</v>
      </c>
      <c r="E519" s="179">
        <v>34334.586366909345</v>
      </c>
      <c r="F519" s="179">
        <v>0</v>
      </c>
      <c r="G519" s="179">
        <v>0</v>
      </c>
      <c r="H519" s="179">
        <v>170909.70160486732</v>
      </c>
      <c r="I519" s="179">
        <v>0</v>
      </c>
      <c r="J519" s="179">
        <v>0</v>
      </c>
      <c r="K519" s="179">
        <v>0</v>
      </c>
      <c r="L519" s="179">
        <v>0</v>
      </c>
      <c r="M519" s="179">
        <v>68105.917948967952</v>
      </c>
      <c r="N519" s="179">
        <v>0</v>
      </c>
      <c r="O519" s="179">
        <v>0</v>
      </c>
      <c r="P519" s="179">
        <v>0</v>
      </c>
      <c r="Q519" s="179">
        <v>0</v>
      </c>
      <c r="R519" s="180">
        <v>0</v>
      </c>
      <c r="S519" s="180">
        <v>0</v>
      </c>
      <c r="T519" s="180">
        <v>0</v>
      </c>
    </row>
    <row r="520" spans="2:20" x14ac:dyDescent="0.3">
      <c r="B520" s="19">
        <v>517</v>
      </c>
      <c r="C520" s="179">
        <v>0</v>
      </c>
      <c r="D520" s="179">
        <v>0</v>
      </c>
      <c r="E520" s="179">
        <v>517645.52326089941</v>
      </c>
      <c r="F520" s="179">
        <v>0</v>
      </c>
      <c r="G520" s="179">
        <v>0</v>
      </c>
      <c r="H520" s="179">
        <v>20593.253455242029</v>
      </c>
      <c r="I520" s="179">
        <v>0</v>
      </c>
      <c r="J520" s="179">
        <v>0</v>
      </c>
      <c r="K520" s="179">
        <v>0</v>
      </c>
      <c r="L520" s="179">
        <v>0</v>
      </c>
      <c r="M520" s="179">
        <v>1934850.7348483582</v>
      </c>
      <c r="N520" s="179">
        <v>0</v>
      </c>
      <c r="O520" s="179">
        <v>0</v>
      </c>
      <c r="P520" s="179">
        <v>0</v>
      </c>
      <c r="Q520" s="179">
        <v>0</v>
      </c>
      <c r="R520" s="180">
        <v>0</v>
      </c>
      <c r="S520" s="180">
        <v>0</v>
      </c>
      <c r="T520" s="180">
        <v>0</v>
      </c>
    </row>
    <row r="521" spans="2:20" x14ac:dyDescent="0.3">
      <c r="B521" s="19">
        <v>518</v>
      </c>
      <c r="C521" s="179">
        <v>0</v>
      </c>
      <c r="D521" s="179">
        <v>0</v>
      </c>
      <c r="E521" s="179">
        <v>53968.412382153561</v>
      </c>
      <c r="F521" s="179">
        <v>0</v>
      </c>
      <c r="G521" s="179">
        <v>0</v>
      </c>
      <c r="H521" s="179">
        <v>63513.92101715508</v>
      </c>
      <c r="I521" s="179">
        <v>0</v>
      </c>
      <c r="J521" s="179">
        <v>0</v>
      </c>
      <c r="K521" s="179">
        <v>0</v>
      </c>
      <c r="L521" s="179">
        <v>0</v>
      </c>
      <c r="M521" s="179">
        <v>288081.54956531944</v>
      </c>
      <c r="N521" s="179">
        <v>0</v>
      </c>
      <c r="O521" s="179">
        <v>0</v>
      </c>
      <c r="P521" s="179">
        <v>0</v>
      </c>
      <c r="Q521" s="179">
        <v>0</v>
      </c>
      <c r="R521" s="180">
        <v>0</v>
      </c>
      <c r="S521" s="180">
        <v>0</v>
      </c>
      <c r="T521" s="180">
        <v>0</v>
      </c>
    </row>
    <row r="522" spans="2:20" x14ac:dyDescent="0.3">
      <c r="B522" s="19">
        <v>519</v>
      </c>
      <c r="C522" s="179">
        <v>0</v>
      </c>
      <c r="D522" s="179">
        <v>0</v>
      </c>
      <c r="E522" s="179">
        <v>361072.13877240091</v>
      </c>
      <c r="F522" s="179">
        <v>0</v>
      </c>
      <c r="G522" s="179">
        <v>0</v>
      </c>
      <c r="H522" s="179">
        <v>645564.55380570318</v>
      </c>
      <c r="I522" s="179">
        <v>0</v>
      </c>
      <c r="J522" s="179">
        <v>0</v>
      </c>
      <c r="K522" s="179">
        <v>0</v>
      </c>
      <c r="L522" s="179">
        <v>0</v>
      </c>
      <c r="M522" s="179">
        <v>228411.26376586844</v>
      </c>
      <c r="N522" s="179">
        <v>0</v>
      </c>
      <c r="O522" s="179">
        <v>0</v>
      </c>
      <c r="P522" s="179">
        <v>0</v>
      </c>
      <c r="Q522" s="179">
        <v>0</v>
      </c>
      <c r="R522" s="180">
        <v>0</v>
      </c>
      <c r="S522" s="180">
        <v>0</v>
      </c>
      <c r="T522" s="180">
        <v>0</v>
      </c>
    </row>
    <row r="523" spans="2:20" x14ac:dyDescent="0.3">
      <c r="B523" s="19">
        <v>520</v>
      </c>
      <c r="C523" s="179">
        <v>0</v>
      </c>
      <c r="D523" s="179">
        <v>0</v>
      </c>
      <c r="E523" s="179">
        <v>462605.35315150465</v>
      </c>
      <c r="F523" s="179">
        <v>0</v>
      </c>
      <c r="G523" s="179">
        <v>0</v>
      </c>
      <c r="H523" s="179">
        <v>141274.77432710776</v>
      </c>
      <c r="I523" s="179">
        <v>0</v>
      </c>
      <c r="J523" s="179">
        <v>0</v>
      </c>
      <c r="K523" s="179">
        <v>0</v>
      </c>
      <c r="L523" s="179">
        <v>0</v>
      </c>
      <c r="M523" s="179">
        <v>33248.444349186422</v>
      </c>
      <c r="N523" s="179">
        <v>0</v>
      </c>
      <c r="O523" s="179">
        <v>0</v>
      </c>
      <c r="P523" s="179">
        <v>0</v>
      </c>
      <c r="Q523" s="179">
        <v>0</v>
      </c>
      <c r="R523" s="180">
        <v>0</v>
      </c>
      <c r="S523" s="180">
        <v>0</v>
      </c>
      <c r="T523" s="180">
        <v>0</v>
      </c>
    </row>
    <row r="524" spans="2:20" x14ac:dyDescent="0.3">
      <c r="B524" s="19">
        <v>521</v>
      </c>
      <c r="C524" s="179">
        <v>0</v>
      </c>
      <c r="D524" s="179">
        <v>0</v>
      </c>
      <c r="E524" s="179">
        <v>184781.21453846985</v>
      </c>
      <c r="F524" s="179">
        <v>0</v>
      </c>
      <c r="G524" s="179">
        <v>0</v>
      </c>
      <c r="H524" s="179">
        <v>71183.561225617203</v>
      </c>
      <c r="I524" s="179">
        <v>0</v>
      </c>
      <c r="J524" s="179">
        <v>0</v>
      </c>
      <c r="K524" s="179">
        <v>0</v>
      </c>
      <c r="L524" s="179">
        <v>0</v>
      </c>
      <c r="M524" s="179">
        <v>87398.746999647294</v>
      </c>
      <c r="N524" s="179">
        <v>0</v>
      </c>
      <c r="O524" s="179">
        <v>0</v>
      </c>
      <c r="P524" s="179">
        <v>0</v>
      </c>
      <c r="Q524" s="179">
        <v>0</v>
      </c>
      <c r="R524" s="180">
        <v>0</v>
      </c>
      <c r="S524" s="180">
        <v>0</v>
      </c>
      <c r="T524" s="180">
        <v>0</v>
      </c>
    </row>
    <row r="525" spans="2:20" x14ac:dyDescent="0.3">
      <c r="B525" s="19">
        <v>522</v>
      </c>
      <c r="C525" s="179">
        <v>0</v>
      </c>
      <c r="D525" s="179">
        <v>0</v>
      </c>
      <c r="E525" s="179">
        <v>160823.63200640303</v>
      </c>
      <c r="F525" s="179">
        <v>0</v>
      </c>
      <c r="G525" s="179">
        <v>0</v>
      </c>
      <c r="H525" s="179">
        <v>121379.64289203142</v>
      </c>
      <c r="I525" s="179">
        <v>0</v>
      </c>
      <c r="J525" s="179">
        <v>0</v>
      </c>
      <c r="K525" s="179">
        <v>0</v>
      </c>
      <c r="L525" s="179">
        <v>0</v>
      </c>
      <c r="M525" s="179">
        <v>63583.662241327955</v>
      </c>
      <c r="N525" s="179">
        <v>0</v>
      </c>
      <c r="O525" s="179">
        <v>0</v>
      </c>
      <c r="P525" s="179">
        <v>0</v>
      </c>
      <c r="Q525" s="179">
        <v>0</v>
      </c>
      <c r="R525" s="180">
        <v>0</v>
      </c>
      <c r="S525" s="180">
        <v>0</v>
      </c>
      <c r="T525" s="180">
        <v>0</v>
      </c>
    </row>
    <row r="526" spans="2:20" x14ac:dyDescent="0.3">
      <c r="B526" s="19">
        <v>523</v>
      </c>
      <c r="C526" s="179">
        <v>0</v>
      </c>
      <c r="D526" s="179">
        <v>0</v>
      </c>
      <c r="E526" s="179">
        <v>2564.6090460056776</v>
      </c>
      <c r="F526" s="179">
        <v>0</v>
      </c>
      <c r="G526" s="179">
        <v>0</v>
      </c>
      <c r="H526" s="179">
        <v>28337.049777123739</v>
      </c>
      <c r="I526" s="179">
        <v>0</v>
      </c>
      <c r="J526" s="179">
        <v>0</v>
      </c>
      <c r="K526" s="179">
        <v>0</v>
      </c>
      <c r="L526" s="179">
        <v>0</v>
      </c>
      <c r="M526" s="179">
        <v>120191.86205416643</v>
      </c>
      <c r="N526" s="179">
        <v>0</v>
      </c>
      <c r="O526" s="179">
        <v>0</v>
      </c>
      <c r="P526" s="179">
        <v>0</v>
      </c>
      <c r="Q526" s="179">
        <v>0</v>
      </c>
      <c r="R526" s="180">
        <v>0</v>
      </c>
      <c r="S526" s="180">
        <v>0</v>
      </c>
      <c r="T526" s="180">
        <v>0</v>
      </c>
    </row>
    <row r="527" spans="2:20" x14ac:dyDescent="0.3">
      <c r="B527" s="19">
        <v>524</v>
      </c>
      <c r="C527" s="179">
        <v>1</v>
      </c>
      <c r="D527" s="179">
        <v>143524.56028078901</v>
      </c>
      <c r="E527" s="179">
        <v>145326.55843853636</v>
      </c>
      <c r="F527" s="179">
        <v>0</v>
      </c>
      <c r="G527" s="179">
        <v>0</v>
      </c>
      <c r="H527" s="179">
        <v>346299.8097351091</v>
      </c>
      <c r="I527" s="179">
        <v>0</v>
      </c>
      <c r="J527" s="179">
        <v>0</v>
      </c>
      <c r="K527" s="179">
        <v>0</v>
      </c>
      <c r="L527" s="179">
        <v>0</v>
      </c>
      <c r="M527" s="179">
        <v>428694.26085103041</v>
      </c>
      <c r="N527" s="179">
        <v>0</v>
      </c>
      <c r="O527" s="179">
        <v>0</v>
      </c>
      <c r="P527" s="179">
        <v>0</v>
      </c>
      <c r="Q527" s="179">
        <v>0</v>
      </c>
      <c r="R527" s="180">
        <v>0</v>
      </c>
      <c r="S527" s="180">
        <v>0</v>
      </c>
      <c r="T527" s="180">
        <v>143524.56028078901</v>
      </c>
    </row>
    <row r="528" spans="2:20" x14ac:dyDescent="0.3">
      <c r="B528" s="19">
        <v>525</v>
      </c>
      <c r="C528" s="179">
        <v>0</v>
      </c>
      <c r="D528" s="179">
        <v>0</v>
      </c>
      <c r="E528" s="179">
        <v>7426.0008276673025</v>
      </c>
      <c r="F528" s="179">
        <v>0</v>
      </c>
      <c r="G528" s="179">
        <v>0</v>
      </c>
      <c r="H528" s="179">
        <v>759938.7558672626</v>
      </c>
      <c r="I528" s="179">
        <v>0</v>
      </c>
      <c r="J528" s="179">
        <v>0</v>
      </c>
      <c r="K528" s="179">
        <v>0</v>
      </c>
      <c r="L528" s="179">
        <v>0</v>
      </c>
      <c r="M528" s="179">
        <v>89563.187702988042</v>
      </c>
      <c r="N528" s="179">
        <v>0</v>
      </c>
      <c r="O528" s="179">
        <v>0</v>
      </c>
      <c r="P528" s="179">
        <v>0</v>
      </c>
      <c r="Q528" s="179">
        <v>0</v>
      </c>
      <c r="R528" s="180">
        <v>0</v>
      </c>
      <c r="S528" s="180">
        <v>0</v>
      </c>
      <c r="T528" s="180">
        <v>0</v>
      </c>
    </row>
    <row r="529" spans="2:20" x14ac:dyDescent="0.3">
      <c r="B529" s="19">
        <v>526</v>
      </c>
      <c r="C529" s="179">
        <v>0</v>
      </c>
      <c r="D529" s="179">
        <v>0</v>
      </c>
      <c r="E529" s="179">
        <v>942382.98758992751</v>
      </c>
      <c r="F529" s="179">
        <v>0</v>
      </c>
      <c r="G529" s="179">
        <v>0</v>
      </c>
      <c r="H529" s="179">
        <v>12870.739944089029</v>
      </c>
      <c r="I529" s="179">
        <v>0</v>
      </c>
      <c r="J529" s="179">
        <v>0</v>
      </c>
      <c r="K529" s="179">
        <v>0</v>
      </c>
      <c r="L529" s="179">
        <v>0</v>
      </c>
      <c r="M529" s="179">
        <v>107581.75475613851</v>
      </c>
      <c r="N529" s="179">
        <v>0</v>
      </c>
      <c r="O529" s="179">
        <v>0</v>
      </c>
      <c r="P529" s="179">
        <v>0</v>
      </c>
      <c r="Q529" s="179">
        <v>0</v>
      </c>
      <c r="R529" s="180">
        <v>0</v>
      </c>
      <c r="S529" s="180">
        <v>0</v>
      </c>
      <c r="T529" s="180">
        <v>0</v>
      </c>
    </row>
    <row r="530" spans="2:20" x14ac:dyDescent="0.3">
      <c r="B530" s="19">
        <v>527</v>
      </c>
      <c r="C530" s="179">
        <v>0</v>
      </c>
      <c r="D530" s="179">
        <v>0</v>
      </c>
      <c r="E530" s="179">
        <v>60554.718378521626</v>
      </c>
      <c r="F530" s="179">
        <v>1</v>
      </c>
      <c r="G530" s="179">
        <v>938619.22895680834</v>
      </c>
      <c r="H530" s="179">
        <v>49739.785367158642</v>
      </c>
      <c r="I530" s="179">
        <v>238619.22895680834</v>
      </c>
      <c r="J530" s="179">
        <v>0</v>
      </c>
      <c r="K530" s="179">
        <v>0</v>
      </c>
      <c r="L530" s="179">
        <v>0</v>
      </c>
      <c r="M530" s="179">
        <v>308473.98255620111</v>
      </c>
      <c r="N530" s="179">
        <v>0</v>
      </c>
      <c r="O530" s="179">
        <v>0</v>
      </c>
      <c r="P530" s="179">
        <v>0</v>
      </c>
      <c r="Q530" s="179">
        <v>0</v>
      </c>
      <c r="R530" s="180">
        <v>0</v>
      </c>
      <c r="S530" s="180">
        <v>0</v>
      </c>
      <c r="T530" s="180">
        <v>0</v>
      </c>
    </row>
    <row r="531" spans="2:20" x14ac:dyDescent="0.3">
      <c r="B531" s="19">
        <v>528</v>
      </c>
      <c r="C531" s="179">
        <v>0</v>
      </c>
      <c r="D531" s="179">
        <v>0</v>
      </c>
      <c r="E531" s="179">
        <v>19832.642132968071</v>
      </c>
      <c r="F531" s="179">
        <v>0</v>
      </c>
      <c r="G531" s="179">
        <v>0</v>
      </c>
      <c r="H531" s="179">
        <v>26119.692937710824</v>
      </c>
      <c r="I531" s="179">
        <v>0</v>
      </c>
      <c r="J531" s="179">
        <v>0</v>
      </c>
      <c r="K531" s="179">
        <v>0</v>
      </c>
      <c r="L531" s="179">
        <v>0</v>
      </c>
      <c r="M531" s="179">
        <v>66605.088732883072</v>
      </c>
      <c r="N531" s="179">
        <v>0</v>
      </c>
      <c r="O531" s="179">
        <v>0</v>
      </c>
      <c r="P531" s="179">
        <v>0</v>
      </c>
      <c r="Q531" s="179">
        <v>0</v>
      </c>
      <c r="R531" s="180">
        <v>0</v>
      </c>
      <c r="S531" s="180">
        <v>0</v>
      </c>
      <c r="T531" s="180">
        <v>0</v>
      </c>
    </row>
    <row r="532" spans="2:20" x14ac:dyDescent="0.3">
      <c r="B532" s="19">
        <v>529</v>
      </c>
      <c r="C532" s="179">
        <v>0</v>
      </c>
      <c r="D532" s="179">
        <v>0</v>
      </c>
      <c r="E532" s="179">
        <v>68643.759798119354</v>
      </c>
      <c r="F532" s="179">
        <v>0</v>
      </c>
      <c r="G532" s="179">
        <v>0</v>
      </c>
      <c r="H532" s="179">
        <v>36005.292297581618</v>
      </c>
      <c r="I532" s="179">
        <v>0</v>
      </c>
      <c r="J532" s="179">
        <v>0</v>
      </c>
      <c r="K532" s="179">
        <v>177451.62474142373</v>
      </c>
      <c r="L532" s="179">
        <v>1</v>
      </c>
      <c r="M532" s="179">
        <v>30882.747892400399</v>
      </c>
      <c r="N532" s="179">
        <v>0</v>
      </c>
      <c r="O532" s="179">
        <v>0</v>
      </c>
      <c r="P532" s="179">
        <v>0</v>
      </c>
      <c r="Q532" s="179">
        <v>0</v>
      </c>
      <c r="R532" s="180">
        <v>0</v>
      </c>
      <c r="S532" s="180">
        <v>177451.62474142373</v>
      </c>
      <c r="T532" s="180">
        <v>0</v>
      </c>
    </row>
    <row r="533" spans="2:20" x14ac:dyDescent="0.3">
      <c r="B533" s="19">
        <v>530</v>
      </c>
      <c r="C533" s="179">
        <v>0</v>
      </c>
      <c r="D533" s="179">
        <v>0</v>
      </c>
      <c r="E533" s="179">
        <v>970705.8863158254</v>
      </c>
      <c r="F533" s="179">
        <v>0</v>
      </c>
      <c r="G533" s="179">
        <v>0</v>
      </c>
      <c r="H533" s="179">
        <v>150137.33293391948</v>
      </c>
      <c r="I533" s="179">
        <v>0</v>
      </c>
      <c r="J533" s="179">
        <v>0</v>
      </c>
      <c r="K533" s="179">
        <v>0</v>
      </c>
      <c r="L533" s="179">
        <v>0</v>
      </c>
      <c r="M533" s="179">
        <v>38978.323367610632</v>
      </c>
      <c r="N533" s="179">
        <v>0</v>
      </c>
      <c r="O533" s="179">
        <v>0</v>
      </c>
      <c r="P533" s="179">
        <v>0</v>
      </c>
      <c r="Q533" s="179">
        <v>0</v>
      </c>
      <c r="R533" s="180">
        <v>0</v>
      </c>
      <c r="S533" s="180">
        <v>0</v>
      </c>
      <c r="T533" s="180">
        <v>0</v>
      </c>
    </row>
    <row r="534" spans="2:20" x14ac:dyDescent="0.3">
      <c r="B534" s="19">
        <v>531</v>
      </c>
      <c r="C534" s="179">
        <v>0</v>
      </c>
      <c r="D534" s="179">
        <v>0</v>
      </c>
      <c r="E534" s="179">
        <v>60601.498114926631</v>
      </c>
      <c r="F534" s="179">
        <v>0</v>
      </c>
      <c r="G534" s="179">
        <v>0</v>
      </c>
      <c r="H534" s="179">
        <v>33704.656298816648</v>
      </c>
      <c r="I534" s="179">
        <v>0</v>
      </c>
      <c r="J534" s="179">
        <v>0</v>
      </c>
      <c r="K534" s="179">
        <v>0</v>
      </c>
      <c r="L534" s="179">
        <v>0</v>
      </c>
      <c r="M534" s="179">
        <v>274185.53715869947</v>
      </c>
      <c r="N534" s="179">
        <v>0</v>
      </c>
      <c r="O534" s="179">
        <v>0</v>
      </c>
      <c r="P534" s="179">
        <v>0</v>
      </c>
      <c r="Q534" s="179">
        <v>0</v>
      </c>
      <c r="R534" s="180">
        <v>0</v>
      </c>
      <c r="S534" s="180">
        <v>0</v>
      </c>
      <c r="T534" s="180">
        <v>0</v>
      </c>
    </row>
    <row r="535" spans="2:20" x14ac:dyDescent="0.3">
      <c r="B535" s="19">
        <v>532</v>
      </c>
      <c r="C535" s="179">
        <v>0</v>
      </c>
      <c r="D535" s="179">
        <v>0</v>
      </c>
      <c r="E535" s="179">
        <v>76496.555583313646</v>
      </c>
      <c r="F535" s="179">
        <v>0</v>
      </c>
      <c r="G535" s="179">
        <v>0</v>
      </c>
      <c r="H535" s="179">
        <v>26984.778232682271</v>
      </c>
      <c r="I535" s="179">
        <v>0</v>
      </c>
      <c r="J535" s="179">
        <v>0</v>
      </c>
      <c r="K535" s="179">
        <v>0</v>
      </c>
      <c r="L535" s="179">
        <v>0</v>
      </c>
      <c r="M535" s="179">
        <v>314105.62614569959</v>
      </c>
      <c r="N535" s="179">
        <v>0</v>
      </c>
      <c r="O535" s="179">
        <v>0</v>
      </c>
      <c r="P535" s="179">
        <v>0</v>
      </c>
      <c r="Q535" s="179">
        <v>0</v>
      </c>
      <c r="R535" s="180">
        <v>0</v>
      </c>
      <c r="S535" s="180">
        <v>0</v>
      </c>
      <c r="T535" s="180">
        <v>0</v>
      </c>
    </row>
    <row r="536" spans="2:20" x14ac:dyDescent="0.3">
      <c r="B536" s="19">
        <v>533</v>
      </c>
      <c r="C536" s="179">
        <v>0</v>
      </c>
      <c r="D536" s="179">
        <v>0</v>
      </c>
      <c r="E536" s="179">
        <v>267035.79985027848</v>
      </c>
      <c r="F536" s="179">
        <v>0</v>
      </c>
      <c r="G536" s="179">
        <v>0</v>
      </c>
      <c r="H536" s="179">
        <v>62066.172882149265</v>
      </c>
      <c r="I536" s="179">
        <v>0</v>
      </c>
      <c r="J536" s="179">
        <v>0</v>
      </c>
      <c r="K536" s="179">
        <v>0</v>
      </c>
      <c r="L536" s="179">
        <v>0</v>
      </c>
      <c r="M536" s="179">
        <v>574152.8862580671</v>
      </c>
      <c r="N536" s="179">
        <v>0</v>
      </c>
      <c r="O536" s="179">
        <v>0</v>
      </c>
      <c r="P536" s="179">
        <v>0</v>
      </c>
      <c r="Q536" s="179">
        <v>0</v>
      </c>
      <c r="R536" s="180">
        <v>0</v>
      </c>
      <c r="S536" s="180">
        <v>0</v>
      </c>
      <c r="T536" s="180">
        <v>0</v>
      </c>
    </row>
    <row r="537" spans="2:20" x14ac:dyDescent="0.3">
      <c r="B537" s="19">
        <v>534</v>
      </c>
      <c r="C537" s="179">
        <v>0</v>
      </c>
      <c r="D537" s="179">
        <v>0</v>
      </c>
      <c r="E537" s="179">
        <v>84290.417929906427</v>
      </c>
      <c r="F537" s="179">
        <v>0</v>
      </c>
      <c r="G537" s="179">
        <v>0</v>
      </c>
      <c r="H537" s="179">
        <v>29612.617057144544</v>
      </c>
      <c r="I537" s="179">
        <v>0</v>
      </c>
      <c r="J537" s="179">
        <v>0</v>
      </c>
      <c r="K537" s="179">
        <v>0</v>
      </c>
      <c r="L537" s="179">
        <v>0</v>
      </c>
      <c r="M537" s="179">
        <v>11097.599926331495</v>
      </c>
      <c r="N537" s="179">
        <v>0</v>
      </c>
      <c r="O537" s="179">
        <v>0</v>
      </c>
      <c r="P537" s="179">
        <v>0</v>
      </c>
      <c r="Q537" s="179">
        <v>0</v>
      </c>
      <c r="R537" s="180">
        <v>0</v>
      </c>
      <c r="S537" s="180">
        <v>0</v>
      </c>
      <c r="T537" s="180">
        <v>0</v>
      </c>
    </row>
    <row r="538" spans="2:20" x14ac:dyDescent="0.3">
      <c r="B538" s="19">
        <v>535</v>
      </c>
      <c r="C538" s="179">
        <v>0</v>
      </c>
      <c r="D538" s="179">
        <v>0</v>
      </c>
      <c r="E538" s="179">
        <v>318109.53831251536</v>
      </c>
      <c r="F538" s="179">
        <v>0</v>
      </c>
      <c r="G538" s="179">
        <v>0</v>
      </c>
      <c r="H538" s="179">
        <v>426299.55770281825</v>
      </c>
      <c r="I538" s="179">
        <v>0</v>
      </c>
      <c r="J538" s="179">
        <v>0</v>
      </c>
      <c r="K538" s="179">
        <v>0</v>
      </c>
      <c r="L538" s="179">
        <v>0</v>
      </c>
      <c r="M538" s="179">
        <v>509697.95028613991</v>
      </c>
      <c r="N538" s="179">
        <v>0</v>
      </c>
      <c r="O538" s="179">
        <v>0</v>
      </c>
      <c r="P538" s="179">
        <v>0</v>
      </c>
      <c r="Q538" s="179">
        <v>0</v>
      </c>
      <c r="R538" s="180">
        <v>0</v>
      </c>
      <c r="S538" s="180">
        <v>0</v>
      </c>
      <c r="T538" s="180">
        <v>0</v>
      </c>
    </row>
    <row r="539" spans="2:20" x14ac:dyDescent="0.3">
      <c r="B539" s="19">
        <v>536</v>
      </c>
      <c r="C539" s="179">
        <v>0</v>
      </c>
      <c r="D539" s="179">
        <v>0</v>
      </c>
      <c r="E539" s="179">
        <v>728823.28882229724</v>
      </c>
      <c r="F539" s="179">
        <v>0</v>
      </c>
      <c r="G539" s="179">
        <v>0</v>
      </c>
      <c r="H539" s="179">
        <v>43529.418470896511</v>
      </c>
      <c r="I539" s="179">
        <v>0</v>
      </c>
      <c r="J539" s="179">
        <v>0</v>
      </c>
      <c r="K539" s="179">
        <v>0</v>
      </c>
      <c r="L539" s="179">
        <v>0</v>
      </c>
      <c r="M539" s="179">
        <v>63723.365813413082</v>
      </c>
      <c r="N539" s="179">
        <v>0</v>
      </c>
      <c r="O539" s="179">
        <v>0</v>
      </c>
      <c r="P539" s="179">
        <v>0</v>
      </c>
      <c r="Q539" s="179">
        <v>0</v>
      </c>
      <c r="R539" s="180">
        <v>0</v>
      </c>
      <c r="S539" s="180">
        <v>0</v>
      </c>
      <c r="T539" s="180">
        <v>0</v>
      </c>
    </row>
    <row r="540" spans="2:20" x14ac:dyDescent="0.3">
      <c r="B540" s="19">
        <v>537</v>
      </c>
      <c r="C540" s="179">
        <v>0</v>
      </c>
      <c r="D540" s="179">
        <v>0</v>
      </c>
      <c r="E540" s="179">
        <v>383758.85071736429</v>
      </c>
      <c r="F540" s="179">
        <v>0</v>
      </c>
      <c r="G540" s="179">
        <v>0</v>
      </c>
      <c r="H540" s="179">
        <v>234868.38344718309</v>
      </c>
      <c r="I540" s="179">
        <v>0</v>
      </c>
      <c r="J540" s="179">
        <v>0</v>
      </c>
      <c r="K540" s="179">
        <v>0</v>
      </c>
      <c r="L540" s="179">
        <v>0</v>
      </c>
      <c r="M540" s="179">
        <v>54487.930889756142</v>
      </c>
      <c r="N540" s="179">
        <v>0</v>
      </c>
      <c r="O540" s="179">
        <v>0</v>
      </c>
      <c r="P540" s="179">
        <v>0</v>
      </c>
      <c r="Q540" s="179">
        <v>0</v>
      </c>
      <c r="R540" s="180">
        <v>0</v>
      </c>
      <c r="S540" s="180">
        <v>0</v>
      </c>
      <c r="T540" s="180">
        <v>0</v>
      </c>
    </row>
    <row r="541" spans="2:20" x14ac:dyDescent="0.3">
      <c r="B541" s="19">
        <v>538</v>
      </c>
      <c r="C541" s="179">
        <v>0</v>
      </c>
      <c r="D541" s="179">
        <v>0</v>
      </c>
      <c r="E541" s="179">
        <v>6631.0236808212003</v>
      </c>
      <c r="F541" s="179">
        <v>0</v>
      </c>
      <c r="G541" s="179">
        <v>0</v>
      </c>
      <c r="H541" s="179">
        <v>32946.569929776786</v>
      </c>
      <c r="I541" s="179">
        <v>0</v>
      </c>
      <c r="J541" s="179">
        <v>0</v>
      </c>
      <c r="K541" s="179">
        <v>0</v>
      </c>
      <c r="L541" s="179">
        <v>0</v>
      </c>
      <c r="M541" s="179">
        <v>87108.141970524506</v>
      </c>
      <c r="N541" s="179">
        <v>0</v>
      </c>
      <c r="O541" s="179">
        <v>0</v>
      </c>
      <c r="P541" s="179">
        <v>0</v>
      </c>
      <c r="Q541" s="179">
        <v>0</v>
      </c>
      <c r="R541" s="180">
        <v>0</v>
      </c>
      <c r="S541" s="180">
        <v>0</v>
      </c>
      <c r="T541" s="180">
        <v>0</v>
      </c>
    </row>
    <row r="542" spans="2:20" x14ac:dyDescent="0.3">
      <c r="B542" s="19">
        <v>539</v>
      </c>
      <c r="C542" s="179">
        <v>0</v>
      </c>
      <c r="D542" s="179">
        <v>0</v>
      </c>
      <c r="E542" s="179">
        <v>4675.3157240808196</v>
      </c>
      <c r="F542" s="179">
        <v>0</v>
      </c>
      <c r="G542" s="179">
        <v>0</v>
      </c>
      <c r="H542" s="179">
        <v>58313.493596698463</v>
      </c>
      <c r="I542" s="179">
        <v>0</v>
      </c>
      <c r="J542" s="179">
        <v>0</v>
      </c>
      <c r="K542" s="179">
        <v>0</v>
      </c>
      <c r="L542" s="179">
        <v>0</v>
      </c>
      <c r="M542" s="179">
        <v>113363.22238241993</v>
      </c>
      <c r="N542" s="179">
        <v>0</v>
      </c>
      <c r="O542" s="179">
        <v>0</v>
      </c>
      <c r="P542" s="179">
        <v>0</v>
      </c>
      <c r="Q542" s="179">
        <v>0</v>
      </c>
      <c r="R542" s="180">
        <v>0</v>
      </c>
      <c r="S542" s="180">
        <v>0</v>
      </c>
      <c r="T542" s="180">
        <v>0</v>
      </c>
    </row>
    <row r="543" spans="2:20" x14ac:dyDescent="0.3">
      <c r="B543" s="19">
        <v>540</v>
      </c>
      <c r="C543" s="179">
        <v>0</v>
      </c>
      <c r="D543" s="179">
        <v>0</v>
      </c>
      <c r="E543" s="179">
        <v>36737.888810158664</v>
      </c>
      <c r="F543" s="179">
        <v>0</v>
      </c>
      <c r="G543" s="179">
        <v>0</v>
      </c>
      <c r="H543" s="179">
        <v>418603.26675652148</v>
      </c>
      <c r="I543" s="179">
        <v>0</v>
      </c>
      <c r="J543" s="179">
        <v>0</v>
      </c>
      <c r="K543" s="179">
        <v>0</v>
      </c>
      <c r="L543" s="179">
        <v>0</v>
      </c>
      <c r="M543" s="179">
        <v>117767.83147912961</v>
      </c>
      <c r="N543" s="179">
        <v>0</v>
      </c>
      <c r="O543" s="179">
        <v>0</v>
      </c>
      <c r="P543" s="179">
        <v>0</v>
      </c>
      <c r="Q543" s="179">
        <v>0</v>
      </c>
      <c r="R543" s="180">
        <v>0</v>
      </c>
      <c r="S543" s="180">
        <v>0</v>
      </c>
      <c r="T543" s="180">
        <v>0</v>
      </c>
    </row>
    <row r="544" spans="2:20" x14ac:dyDescent="0.3">
      <c r="B544" s="19">
        <v>541</v>
      </c>
      <c r="C544" s="179">
        <v>0</v>
      </c>
      <c r="D544" s="179">
        <v>0</v>
      </c>
      <c r="E544" s="179">
        <v>24267.9753924535</v>
      </c>
      <c r="F544" s="179">
        <v>0</v>
      </c>
      <c r="G544" s="179">
        <v>0</v>
      </c>
      <c r="H544" s="179">
        <v>443972.81790171331</v>
      </c>
      <c r="I544" s="179">
        <v>0</v>
      </c>
      <c r="J544" s="179">
        <v>0</v>
      </c>
      <c r="K544" s="179">
        <v>0</v>
      </c>
      <c r="L544" s="179">
        <v>0</v>
      </c>
      <c r="M544" s="179">
        <v>10389.406818735106</v>
      </c>
      <c r="N544" s="179">
        <v>0</v>
      </c>
      <c r="O544" s="179">
        <v>0</v>
      </c>
      <c r="P544" s="179">
        <v>0</v>
      </c>
      <c r="Q544" s="179">
        <v>0</v>
      </c>
      <c r="R544" s="180">
        <v>0</v>
      </c>
      <c r="S544" s="180">
        <v>0</v>
      </c>
      <c r="T544" s="180">
        <v>0</v>
      </c>
    </row>
    <row r="545" spans="2:20" x14ac:dyDescent="0.3">
      <c r="B545" s="19">
        <v>542</v>
      </c>
      <c r="C545" s="179">
        <v>0</v>
      </c>
      <c r="D545" s="179">
        <v>0</v>
      </c>
      <c r="E545" s="179">
        <v>193958.79133333656</v>
      </c>
      <c r="F545" s="179">
        <v>0</v>
      </c>
      <c r="G545" s="179">
        <v>0</v>
      </c>
      <c r="H545" s="179">
        <v>119767.85665584443</v>
      </c>
      <c r="I545" s="179">
        <v>0</v>
      </c>
      <c r="J545" s="179">
        <v>0</v>
      </c>
      <c r="K545" s="179">
        <v>0</v>
      </c>
      <c r="L545" s="179">
        <v>0</v>
      </c>
      <c r="M545" s="179">
        <v>6453.8204844550974</v>
      </c>
      <c r="N545" s="179">
        <v>0</v>
      </c>
      <c r="O545" s="179">
        <v>0</v>
      </c>
      <c r="P545" s="179">
        <v>0</v>
      </c>
      <c r="Q545" s="179">
        <v>0</v>
      </c>
      <c r="R545" s="180">
        <v>0</v>
      </c>
      <c r="S545" s="180">
        <v>0</v>
      </c>
      <c r="T545" s="180">
        <v>0</v>
      </c>
    </row>
    <row r="546" spans="2:20" x14ac:dyDescent="0.3">
      <c r="B546" s="19">
        <v>543</v>
      </c>
      <c r="C546" s="179">
        <v>0</v>
      </c>
      <c r="D546" s="179">
        <v>0</v>
      </c>
      <c r="E546" s="179">
        <v>9004.973141404631</v>
      </c>
      <c r="F546" s="179">
        <v>0</v>
      </c>
      <c r="G546" s="179">
        <v>0</v>
      </c>
      <c r="H546" s="179">
        <v>28399.419756074916</v>
      </c>
      <c r="I546" s="179">
        <v>0</v>
      </c>
      <c r="J546" s="179">
        <v>0</v>
      </c>
      <c r="K546" s="179">
        <v>0</v>
      </c>
      <c r="L546" s="179">
        <v>0</v>
      </c>
      <c r="M546" s="179">
        <v>658069.75151781016</v>
      </c>
      <c r="N546" s="179">
        <v>0</v>
      </c>
      <c r="O546" s="179">
        <v>0</v>
      </c>
      <c r="P546" s="179">
        <v>0</v>
      </c>
      <c r="Q546" s="179">
        <v>0</v>
      </c>
      <c r="R546" s="180">
        <v>0</v>
      </c>
      <c r="S546" s="180">
        <v>0</v>
      </c>
      <c r="T546" s="180">
        <v>0</v>
      </c>
    </row>
    <row r="547" spans="2:20" x14ac:dyDescent="0.3">
      <c r="B547" s="19">
        <v>544</v>
      </c>
      <c r="C547" s="179">
        <v>0</v>
      </c>
      <c r="D547" s="179">
        <v>0</v>
      </c>
      <c r="E547" s="179">
        <v>50569.823559833669</v>
      </c>
      <c r="F547" s="179">
        <v>0</v>
      </c>
      <c r="G547" s="179">
        <v>0</v>
      </c>
      <c r="H547" s="179">
        <v>2714743.4863117239</v>
      </c>
      <c r="I547" s="179">
        <v>0</v>
      </c>
      <c r="J547" s="179">
        <v>0</v>
      </c>
      <c r="K547" s="179">
        <v>0</v>
      </c>
      <c r="L547" s="179">
        <v>0</v>
      </c>
      <c r="M547" s="179">
        <v>25692.911294465815</v>
      </c>
      <c r="N547" s="179">
        <v>0</v>
      </c>
      <c r="O547" s="179">
        <v>0</v>
      </c>
      <c r="P547" s="179">
        <v>0</v>
      </c>
      <c r="Q547" s="179">
        <v>0</v>
      </c>
      <c r="R547" s="180">
        <v>0</v>
      </c>
      <c r="S547" s="180">
        <v>0</v>
      </c>
      <c r="T547" s="180">
        <v>0</v>
      </c>
    </row>
    <row r="548" spans="2:20" x14ac:dyDescent="0.3">
      <c r="B548" s="19">
        <v>545</v>
      </c>
      <c r="C548" s="179">
        <v>0</v>
      </c>
      <c r="D548" s="179">
        <v>0</v>
      </c>
      <c r="E548" s="179">
        <v>46735.046823918805</v>
      </c>
      <c r="F548" s="179">
        <v>0</v>
      </c>
      <c r="G548" s="179">
        <v>0</v>
      </c>
      <c r="H548" s="179">
        <v>53191.270142475696</v>
      </c>
      <c r="I548" s="179">
        <v>0</v>
      </c>
      <c r="J548" s="179">
        <v>0</v>
      </c>
      <c r="K548" s="179">
        <v>0</v>
      </c>
      <c r="L548" s="179">
        <v>0</v>
      </c>
      <c r="M548" s="179">
        <v>62981.67359178573</v>
      </c>
      <c r="N548" s="179">
        <v>0</v>
      </c>
      <c r="O548" s="179">
        <v>0</v>
      </c>
      <c r="P548" s="179">
        <v>0</v>
      </c>
      <c r="Q548" s="179">
        <v>0</v>
      </c>
      <c r="R548" s="180">
        <v>0</v>
      </c>
      <c r="S548" s="180">
        <v>0</v>
      </c>
      <c r="T548" s="180">
        <v>0</v>
      </c>
    </row>
    <row r="549" spans="2:20" x14ac:dyDescent="0.3">
      <c r="B549" s="19">
        <v>546</v>
      </c>
      <c r="C549" s="179">
        <v>1</v>
      </c>
      <c r="D549" s="179">
        <v>129911.46048933925</v>
      </c>
      <c r="E549" s="179">
        <v>425561.62403559609</v>
      </c>
      <c r="F549" s="179">
        <v>0</v>
      </c>
      <c r="G549" s="179">
        <v>0</v>
      </c>
      <c r="H549" s="179">
        <v>95852.512870079241</v>
      </c>
      <c r="I549" s="179">
        <v>0</v>
      </c>
      <c r="J549" s="179">
        <v>0</v>
      </c>
      <c r="K549" s="179">
        <v>0</v>
      </c>
      <c r="L549" s="179">
        <v>0</v>
      </c>
      <c r="M549" s="179">
        <v>3768.6814613081438</v>
      </c>
      <c r="N549" s="179">
        <v>0</v>
      </c>
      <c r="O549" s="179">
        <v>0</v>
      </c>
      <c r="P549" s="179">
        <v>0</v>
      </c>
      <c r="Q549" s="179">
        <v>0</v>
      </c>
      <c r="R549" s="180">
        <v>0</v>
      </c>
      <c r="S549" s="180">
        <v>0</v>
      </c>
      <c r="T549" s="180">
        <v>129911.46048933925</v>
      </c>
    </row>
    <row r="550" spans="2:20" x14ac:dyDescent="0.3">
      <c r="B550" s="19">
        <v>547</v>
      </c>
      <c r="C550" s="179">
        <v>0</v>
      </c>
      <c r="D550" s="179">
        <v>0</v>
      </c>
      <c r="E550" s="179">
        <v>139998.7562789986</v>
      </c>
      <c r="F550" s="179">
        <v>0</v>
      </c>
      <c r="G550" s="179">
        <v>0</v>
      </c>
      <c r="H550" s="179">
        <v>7471.1729732321874</v>
      </c>
      <c r="I550" s="179">
        <v>0</v>
      </c>
      <c r="J550" s="179">
        <v>0</v>
      </c>
      <c r="K550" s="179">
        <v>0</v>
      </c>
      <c r="L550" s="179">
        <v>0</v>
      </c>
      <c r="M550" s="179">
        <v>35600.225946217171</v>
      </c>
      <c r="N550" s="179">
        <v>0</v>
      </c>
      <c r="O550" s="179">
        <v>0</v>
      </c>
      <c r="P550" s="179">
        <v>0</v>
      </c>
      <c r="Q550" s="179">
        <v>0</v>
      </c>
      <c r="R550" s="180">
        <v>0</v>
      </c>
      <c r="S550" s="180">
        <v>0</v>
      </c>
      <c r="T550" s="180">
        <v>0</v>
      </c>
    </row>
    <row r="551" spans="2:20" x14ac:dyDescent="0.3">
      <c r="B551" s="19">
        <v>548</v>
      </c>
      <c r="C551" s="179">
        <v>0</v>
      </c>
      <c r="D551" s="179">
        <v>0</v>
      </c>
      <c r="E551" s="179">
        <v>476621.93689805054</v>
      </c>
      <c r="F551" s="179">
        <v>0</v>
      </c>
      <c r="G551" s="179">
        <v>0</v>
      </c>
      <c r="H551" s="179">
        <v>111882.90710027168</v>
      </c>
      <c r="I551" s="179">
        <v>0</v>
      </c>
      <c r="J551" s="179">
        <v>0</v>
      </c>
      <c r="K551" s="179">
        <v>0</v>
      </c>
      <c r="L551" s="179">
        <v>0</v>
      </c>
      <c r="M551" s="179">
        <v>66922.172415505309</v>
      </c>
      <c r="N551" s="179">
        <v>0</v>
      </c>
      <c r="O551" s="179">
        <v>0</v>
      </c>
      <c r="P551" s="179">
        <v>0</v>
      </c>
      <c r="Q551" s="179">
        <v>0</v>
      </c>
      <c r="R551" s="180">
        <v>0</v>
      </c>
      <c r="S551" s="180">
        <v>0</v>
      </c>
      <c r="T551" s="180">
        <v>0</v>
      </c>
    </row>
    <row r="552" spans="2:20" x14ac:dyDescent="0.3">
      <c r="B552" s="19">
        <v>549</v>
      </c>
      <c r="C552" s="179">
        <v>0</v>
      </c>
      <c r="D552" s="179">
        <v>0</v>
      </c>
      <c r="E552" s="179">
        <v>159586.17088026318</v>
      </c>
      <c r="F552" s="179">
        <v>0</v>
      </c>
      <c r="G552" s="179">
        <v>0</v>
      </c>
      <c r="H552" s="179">
        <v>20880.475242381763</v>
      </c>
      <c r="I552" s="179">
        <v>0</v>
      </c>
      <c r="J552" s="179">
        <v>0</v>
      </c>
      <c r="K552" s="179">
        <v>0</v>
      </c>
      <c r="L552" s="179">
        <v>0</v>
      </c>
      <c r="M552" s="179">
        <v>65878.982453545148</v>
      </c>
      <c r="N552" s="179">
        <v>0</v>
      </c>
      <c r="O552" s="179">
        <v>0</v>
      </c>
      <c r="P552" s="179">
        <v>0</v>
      </c>
      <c r="Q552" s="179">
        <v>0</v>
      </c>
      <c r="R552" s="180">
        <v>0</v>
      </c>
      <c r="S552" s="180">
        <v>0</v>
      </c>
      <c r="T552" s="180">
        <v>0</v>
      </c>
    </row>
    <row r="553" spans="2:20" x14ac:dyDescent="0.3">
      <c r="B553" s="19">
        <v>550</v>
      </c>
      <c r="C553" s="179">
        <v>0</v>
      </c>
      <c r="D553" s="179">
        <v>0</v>
      </c>
      <c r="E553" s="179">
        <v>4555526.2761466112</v>
      </c>
      <c r="F553" s="179">
        <v>0</v>
      </c>
      <c r="G553" s="179">
        <v>0</v>
      </c>
      <c r="H553" s="179">
        <v>6028.1211785864743</v>
      </c>
      <c r="I553" s="179">
        <v>0</v>
      </c>
      <c r="J553" s="179">
        <v>0</v>
      </c>
      <c r="K553" s="179">
        <v>0</v>
      </c>
      <c r="L553" s="179">
        <v>0</v>
      </c>
      <c r="M553" s="179">
        <v>3430.8012662701094</v>
      </c>
      <c r="N553" s="179">
        <v>0</v>
      </c>
      <c r="O553" s="179">
        <v>0</v>
      </c>
      <c r="P553" s="179">
        <v>0</v>
      </c>
      <c r="Q553" s="179">
        <v>0</v>
      </c>
      <c r="R553" s="180">
        <v>0</v>
      </c>
      <c r="S553" s="180">
        <v>0</v>
      </c>
      <c r="T553" s="180">
        <v>0</v>
      </c>
    </row>
    <row r="554" spans="2:20" x14ac:dyDescent="0.3">
      <c r="B554" s="19">
        <v>551</v>
      </c>
      <c r="C554" s="179">
        <v>1</v>
      </c>
      <c r="D554" s="179">
        <v>201488.57996245904</v>
      </c>
      <c r="E554" s="179">
        <v>8687.9299740732531</v>
      </c>
      <c r="F554" s="179">
        <v>1</v>
      </c>
      <c r="G554" s="179">
        <v>36692.412646455887</v>
      </c>
      <c r="H554" s="179">
        <v>789116.26873066183</v>
      </c>
      <c r="I554" s="179">
        <v>0</v>
      </c>
      <c r="J554" s="179">
        <v>0</v>
      </c>
      <c r="K554" s="179">
        <v>0</v>
      </c>
      <c r="L554" s="179">
        <v>0</v>
      </c>
      <c r="M554" s="179">
        <v>104546.51298877975</v>
      </c>
      <c r="N554" s="179">
        <v>0</v>
      </c>
      <c r="O554" s="179">
        <v>0</v>
      </c>
      <c r="P554" s="179">
        <v>0</v>
      </c>
      <c r="Q554" s="179">
        <v>0</v>
      </c>
      <c r="R554" s="180">
        <v>0</v>
      </c>
      <c r="S554" s="180">
        <v>0</v>
      </c>
      <c r="T554" s="180">
        <v>201488.57996245904</v>
      </c>
    </row>
    <row r="555" spans="2:20" x14ac:dyDescent="0.3">
      <c r="B555" s="19">
        <v>552</v>
      </c>
      <c r="C555" s="179">
        <v>0</v>
      </c>
      <c r="D555" s="179">
        <v>0</v>
      </c>
      <c r="E555" s="179">
        <v>309769.16016001807</v>
      </c>
      <c r="F555" s="179">
        <v>0</v>
      </c>
      <c r="G555" s="179">
        <v>0</v>
      </c>
      <c r="H555" s="179">
        <v>16128.43521752338</v>
      </c>
      <c r="I555" s="179">
        <v>0</v>
      </c>
      <c r="J555" s="179">
        <v>0</v>
      </c>
      <c r="K555" s="179">
        <v>0</v>
      </c>
      <c r="L555" s="179">
        <v>0</v>
      </c>
      <c r="M555" s="179">
        <v>353679.21983375418</v>
      </c>
      <c r="N555" s="179">
        <v>0</v>
      </c>
      <c r="O555" s="179">
        <v>0</v>
      </c>
      <c r="P555" s="179">
        <v>0</v>
      </c>
      <c r="Q555" s="179">
        <v>0</v>
      </c>
      <c r="R555" s="180">
        <v>0</v>
      </c>
      <c r="S555" s="180">
        <v>0</v>
      </c>
      <c r="T555" s="180">
        <v>0</v>
      </c>
    </row>
    <row r="556" spans="2:20" x14ac:dyDescent="0.3">
      <c r="B556" s="19">
        <v>553</v>
      </c>
      <c r="C556" s="179">
        <v>0</v>
      </c>
      <c r="D556" s="179">
        <v>0</v>
      </c>
      <c r="E556" s="179">
        <v>54962.23645610964</v>
      </c>
      <c r="F556" s="179">
        <v>0</v>
      </c>
      <c r="G556" s="179">
        <v>0</v>
      </c>
      <c r="H556" s="179">
        <v>595463.23522217316</v>
      </c>
      <c r="I556" s="179">
        <v>0</v>
      </c>
      <c r="J556" s="179">
        <v>0</v>
      </c>
      <c r="K556" s="179">
        <v>0</v>
      </c>
      <c r="L556" s="179">
        <v>0</v>
      </c>
      <c r="M556" s="179">
        <v>219232.78299418188</v>
      </c>
      <c r="N556" s="179">
        <v>0</v>
      </c>
      <c r="O556" s="179">
        <v>0</v>
      </c>
      <c r="P556" s="179">
        <v>0</v>
      </c>
      <c r="Q556" s="179">
        <v>0</v>
      </c>
      <c r="R556" s="180">
        <v>0</v>
      </c>
      <c r="S556" s="180">
        <v>0</v>
      </c>
      <c r="T556" s="180">
        <v>0</v>
      </c>
    </row>
    <row r="557" spans="2:20" x14ac:dyDescent="0.3">
      <c r="B557" s="19">
        <v>554</v>
      </c>
      <c r="C557" s="179">
        <v>1</v>
      </c>
      <c r="D557" s="179">
        <v>258252.13242891937</v>
      </c>
      <c r="E557" s="179">
        <v>761668.25070972485</v>
      </c>
      <c r="F557" s="179">
        <v>0</v>
      </c>
      <c r="G557" s="179">
        <v>0</v>
      </c>
      <c r="H557" s="179">
        <v>53646.938523336139</v>
      </c>
      <c r="I557" s="179">
        <v>0</v>
      </c>
      <c r="J557" s="179">
        <v>0</v>
      </c>
      <c r="K557" s="179">
        <v>0</v>
      </c>
      <c r="L557" s="179">
        <v>0</v>
      </c>
      <c r="M557" s="179">
        <v>22618.995857519105</v>
      </c>
      <c r="N557" s="179">
        <v>0</v>
      </c>
      <c r="O557" s="179">
        <v>0</v>
      </c>
      <c r="P557" s="179">
        <v>0</v>
      </c>
      <c r="Q557" s="179">
        <v>0</v>
      </c>
      <c r="R557" s="180">
        <v>0</v>
      </c>
      <c r="S557" s="180">
        <v>0</v>
      </c>
      <c r="T557" s="180">
        <v>258252.13242891937</v>
      </c>
    </row>
    <row r="558" spans="2:20" x14ac:dyDescent="0.3">
      <c r="B558" s="19">
        <v>555</v>
      </c>
      <c r="C558" s="179">
        <v>0</v>
      </c>
      <c r="D558" s="179">
        <v>0</v>
      </c>
      <c r="E558" s="179">
        <v>163207.5525409609</v>
      </c>
      <c r="F558" s="179">
        <v>0</v>
      </c>
      <c r="G558" s="179">
        <v>0</v>
      </c>
      <c r="H558" s="179">
        <v>26562.311497813938</v>
      </c>
      <c r="I558" s="179">
        <v>0</v>
      </c>
      <c r="J558" s="179">
        <v>0</v>
      </c>
      <c r="K558" s="179">
        <v>0</v>
      </c>
      <c r="L558" s="179">
        <v>0</v>
      </c>
      <c r="M558" s="179">
        <v>739010.28238787642</v>
      </c>
      <c r="N558" s="179">
        <v>0</v>
      </c>
      <c r="O558" s="179">
        <v>0</v>
      </c>
      <c r="P558" s="179">
        <v>0</v>
      </c>
      <c r="Q558" s="179">
        <v>0</v>
      </c>
      <c r="R558" s="180">
        <v>0</v>
      </c>
      <c r="S558" s="180">
        <v>0</v>
      </c>
      <c r="T558" s="180">
        <v>0</v>
      </c>
    </row>
    <row r="559" spans="2:20" x14ac:dyDescent="0.3">
      <c r="B559" s="19">
        <v>556</v>
      </c>
      <c r="C559" s="179">
        <v>0</v>
      </c>
      <c r="D559" s="179">
        <v>0</v>
      </c>
      <c r="E559" s="179">
        <v>337279.52400296385</v>
      </c>
      <c r="F559" s="179">
        <v>0</v>
      </c>
      <c r="G559" s="179">
        <v>0</v>
      </c>
      <c r="H559" s="179">
        <v>349598.46679898066</v>
      </c>
      <c r="I559" s="179">
        <v>0</v>
      </c>
      <c r="J559" s="179">
        <v>0</v>
      </c>
      <c r="K559" s="179">
        <v>0</v>
      </c>
      <c r="L559" s="179">
        <v>0</v>
      </c>
      <c r="M559" s="179">
        <v>390512.95643907267</v>
      </c>
      <c r="N559" s="179">
        <v>0</v>
      </c>
      <c r="O559" s="179">
        <v>0</v>
      </c>
      <c r="P559" s="179">
        <v>0</v>
      </c>
      <c r="Q559" s="179">
        <v>0</v>
      </c>
      <c r="R559" s="180">
        <v>0</v>
      </c>
      <c r="S559" s="180">
        <v>0</v>
      </c>
      <c r="T559" s="180">
        <v>0</v>
      </c>
    </row>
    <row r="560" spans="2:20" x14ac:dyDescent="0.3">
      <c r="B560" s="19">
        <v>557</v>
      </c>
      <c r="C560" s="179">
        <v>0</v>
      </c>
      <c r="D560" s="179">
        <v>0</v>
      </c>
      <c r="E560" s="179">
        <v>1093385.1912832849</v>
      </c>
      <c r="F560" s="179">
        <v>0</v>
      </c>
      <c r="G560" s="179">
        <v>0</v>
      </c>
      <c r="H560" s="179">
        <v>31027.368957326104</v>
      </c>
      <c r="I560" s="179">
        <v>0</v>
      </c>
      <c r="J560" s="179">
        <v>0</v>
      </c>
      <c r="K560" s="179">
        <v>0</v>
      </c>
      <c r="L560" s="179">
        <v>0</v>
      </c>
      <c r="M560" s="179">
        <v>35055.524705231546</v>
      </c>
      <c r="N560" s="179">
        <v>0</v>
      </c>
      <c r="O560" s="179">
        <v>0</v>
      </c>
      <c r="P560" s="179">
        <v>0</v>
      </c>
      <c r="Q560" s="179">
        <v>0</v>
      </c>
      <c r="R560" s="180">
        <v>0</v>
      </c>
      <c r="S560" s="180">
        <v>0</v>
      </c>
      <c r="T560" s="180">
        <v>0</v>
      </c>
    </row>
    <row r="561" spans="2:20" x14ac:dyDescent="0.3">
      <c r="B561" s="19">
        <v>558</v>
      </c>
      <c r="C561" s="179">
        <v>0</v>
      </c>
      <c r="D561" s="179">
        <v>0</v>
      </c>
      <c r="E561" s="179">
        <v>148615.58465837521</v>
      </c>
      <c r="F561" s="179">
        <v>0</v>
      </c>
      <c r="G561" s="179">
        <v>0</v>
      </c>
      <c r="H561" s="179">
        <v>97925.453833561085</v>
      </c>
      <c r="I561" s="179">
        <v>0</v>
      </c>
      <c r="J561" s="179">
        <v>0</v>
      </c>
      <c r="K561" s="179">
        <v>0</v>
      </c>
      <c r="L561" s="179">
        <v>0</v>
      </c>
      <c r="M561" s="179">
        <v>20593.253455242029</v>
      </c>
      <c r="N561" s="179">
        <v>0</v>
      </c>
      <c r="O561" s="179">
        <v>0</v>
      </c>
      <c r="P561" s="179">
        <v>0</v>
      </c>
      <c r="Q561" s="179">
        <v>0</v>
      </c>
      <c r="R561" s="180">
        <v>0</v>
      </c>
      <c r="S561" s="180">
        <v>0</v>
      </c>
      <c r="T561" s="180">
        <v>0</v>
      </c>
    </row>
    <row r="562" spans="2:20" x14ac:dyDescent="0.3">
      <c r="B562" s="19">
        <v>559</v>
      </c>
      <c r="C562" s="179">
        <v>0</v>
      </c>
      <c r="D562" s="179">
        <v>0</v>
      </c>
      <c r="E562" s="179">
        <v>11805.857193779442</v>
      </c>
      <c r="F562" s="179">
        <v>0</v>
      </c>
      <c r="G562" s="179">
        <v>0</v>
      </c>
      <c r="H562" s="179">
        <v>514521.06321750791</v>
      </c>
      <c r="I562" s="179">
        <v>0</v>
      </c>
      <c r="J562" s="179">
        <v>0</v>
      </c>
      <c r="K562" s="179">
        <v>0</v>
      </c>
      <c r="L562" s="179">
        <v>0</v>
      </c>
      <c r="M562" s="179">
        <v>79066.446648050638</v>
      </c>
      <c r="N562" s="179">
        <v>0</v>
      </c>
      <c r="O562" s="179">
        <v>0</v>
      </c>
      <c r="P562" s="179">
        <v>0</v>
      </c>
      <c r="Q562" s="179">
        <v>0</v>
      </c>
      <c r="R562" s="180">
        <v>0</v>
      </c>
      <c r="S562" s="180">
        <v>0</v>
      </c>
      <c r="T562" s="180">
        <v>0</v>
      </c>
    </row>
    <row r="563" spans="2:20" x14ac:dyDescent="0.3">
      <c r="B563" s="19">
        <v>560</v>
      </c>
      <c r="C563" s="179">
        <v>0</v>
      </c>
      <c r="D563" s="179">
        <v>0</v>
      </c>
      <c r="E563" s="179">
        <v>644902.46740269859</v>
      </c>
      <c r="F563" s="179">
        <v>0</v>
      </c>
      <c r="G563" s="179">
        <v>0</v>
      </c>
      <c r="H563" s="179">
        <v>244848.12132189408</v>
      </c>
      <c r="I563" s="179">
        <v>0</v>
      </c>
      <c r="J563" s="179">
        <v>0</v>
      </c>
      <c r="K563" s="179">
        <v>88736.349893002378</v>
      </c>
      <c r="L563" s="179">
        <v>1</v>
      </c>
      <c r="M563" s="179">
        <v>106477.00078394997</v>
      </c>
      <c r="N563" s="179">
        <v>0</v>
      </c>
      <c r="O563" s="179">
        <v>0</v>
      </c>
      <c r="P563" s="179">
        <v>0</v>
      </c>
      <c r="Q563" s="179">
        <v>0</v>
      </c>
      <c r="R563" s="180">
        <v>0</v>
      </c>
      <c r="S563" s="180">
        <v>88736.349893002378</v>
      </c>
      <c r="T563" s="180">
        <v>0</v>
      </c>
    </row>
    <row r="564" spans="2:20" x14ac:dyDescent="0.3">
      <c r="B564" s="19">
        <v>561</v>
      </c>
      <c r="C564" s="179">
        <v>0</v>
      </c>
      <c r="D564" s="179">
        <v>0</v>
      </c>
      <c r="E564" s="179">
        <v>17002.822066831734</v>
      </c>
      <c r="F564" s="179">
        <v>0</v>
      </c>
      <c r="G564" s="179">
        <v>0</v>
      </c>
      <c r="H564" s="179">
        <v>72496.031908003322</v>
      </c>
      <c r="I564" s="179">
        <v>0</v>
      </c>
      <c r="J564" s="179">
        <v>0</v>
      </c>
      <c r="K564" s="179">
        <v>0</v>
      </c>
      <c r="L564" s="179">
        <v>0</v>
      </c>
      <c r="M564" s="179">
        <v>41270.392330794777</v>
      </c>
      <c r="N564" s="179">
        <v>0</v>
      </c>
      <c r="O564" s="179">
        <v>0</v>
      </c>
      <c r="P564" s="179">
        <v>0</v>
      </c>
      <c r="Q564" s="179">
        <v>0</v>
      </c>
      <c r="R564" s="180">
        <v>0</v>
      </c>
      <c r="S564" s="180">
        <v>0</v>
      </c>
      <c r="T564" s="180">
        <v>0</v>
      </c>
    </row>
    <row r="565" spans="2:20" x14ac:dyDescent="0.3">
      <c r="B565" s="19">
        <v>562</v>
      </c>
      <c r="C565" s="179">
        <v>0</v>
      </c>
      <c r="D565" s="179">
        <v>0</v>
      </c>
      <c r="E565" s="179">
        <v>90336.700768996554</v>
      </c>
      <c r="F565" s="179">
        <v>0</v>
      </c>
      <c r="G565" s="179">
        <v>0</v>
      </c>
      <c r="H565" s="179">
        <v>69844.164897994255</v>
      </c>
      <c r="I565" s="179">
        <v>0</v>
      </c>
      <c r="J565" s="179">
        <v>0</v>
      </c>
      <c r="K565" s="179">
        <v>0</v>
      </c>
      <c r="L565" s="179">
        <v>0</v>
      </c>
      <c r="M565" s="179">
        <v>33083.562196537525</v>
      </c>
      <c r="N565" s="179">
        <v>0</v>
      </c>
      <c r="O565" s="179">
        <v>0</v>
      </c>
      <c r="P565" s="179">
        <v>0</v>
      </c>
      <c r="Q565" s="179">
        <v>0</v>
      </c>
      <c r="R565" s="180">
        <v>0</v>
      </c>
      <c r="S565" s="180">
        <v>0</v>
      </c>
      <c r="T565" s="180">
        <v>0</v>
      </c>
    </row>
    <row r="566" spans="2:20" x14ac:dyDescent="0.3">
      <c r="B566" s="19">
        <v>563</v>
      </c>
      <c r="C566" s="179">
        <v>1</v>
      </c>
      <c r="D566" s="179">
        <v>200330.48876741002</v>
      </c>
      <c r="E566" s="179">
        <v>20752.847806091948</v>
      </c>
      <c r="F566" s="179">
        <v>0</v>
      </c>
      <c r="G566" s="179">
        <v>0</v>
      </c>
      <c r="H566" s="179">
        <v>132776.05995547271</v>
      </c>
      <c r="I566" s="179">
        <v>0</v>
      </c>
      <c r="J566" s="179">
        <v>0</v>
      </c>
      <c r="K566" s="179">
        <v>0</v>
      </c>
      <c r="L566" s="179">
        <v>0</v>
      </c>
      <c r="M566" s="179">
        <v>181766.73914217838</v>
      </c>
      <c r="N566" s="179">
        <v>0</v>
      </c>
      <c r="O566" s="179">
        <v>0</v>
      </c>
      <c r="P566" s="179">
        <v>0</v>
      </c>
      <c r="Q566" s="179">
        <v>0</v>
      </c>
      <c r="R566" s="180">
        <v>0</v>
      </c>
      <c r="S566" s="180">
        <v>0</v>
      </c>
      <c r="T566" s="180">
        <v>200330.48876741002</v>
      </c>
    </row>
    <row r="567" spans="2:20" x14ac:dyDescent="0.3">
      <c r="B567" s="19">
        <v>564</v>
      </c>
      <c r="C567" s="179">
        <v>0</v>
      </c>
      <c r="D567" s="179">
        <v>0</v>
      </c>
      <c r="E567" s="179">
        <v>453843.4166064969</v>
      </c>
      <c r="F567" s="179">
        <v>0</v>
      </c>
      <c r="G567" s="179">
        <v>0</v>
      </c>
      <c r="H567" s="179">
        <v>11588.109970995818</v>
      </c>
      <c r="I567" s="179">
        <v>0</v>
      </c>
      <c r="J567" s="179">
        <v>0</v>
      </c>
      <c r="K567" s="179">
        <v>0</v>
      </c>
      <c r="L567" s="179">
        <v>0</v>
      </c>
      <c r="M567" s="179">
        <v>5885.2918936162741</v>
      </c>
      <c r="N567" s="179">
        <v>0</v>
      </c>
      <c r="O567" s="179">
        <v>0</v>
      </c>
      <c r="P567" s="179">
        <v>0</v>
      </c>
      <c r="Q567" s="179">
        <v>0</v>
      </c>
      <c r="R567" s="180">
        <v>0</v>
      </c>
      <c r="S567" s="180">
        <v>0</v>
      </c>
      <c r="T567" s="180">
        <v>0</v>
      </c>
    </row>
    <row r="568" spans="2:20" x14ac:dyDescent="0.3">
      <c r="B568" s="19">
        <v>565</v>
      </c>
      <c r="C568" s="179">
        <v>0</v>
      </c>
      <c r="D568" s="179">
        <v>0</v>
      </c>
      <c r="E568" s="179">
        <v>44400.089922725761</v>
      </c>
      <c r="F568" s="179">
        <v>0</v>
      </c>
      <c r="G568" s="179">
        <v>0</v>
      </c>
      <c r="H568" s="179">
        <v>7776.3752074061931</v>
      </c>
      <c r="I568" s="179">
        <v>0</v>
      </c>
      <c r="J568" s="179">
        <v>0</v>
      </c>
      <c r="K568" s="179">
        <v>41705.11729401123</v>
      </c>
      <c r="L568" s="179">
        <v>1</v>
      </c>
      <c r="M568" s="179">
        <v>1565248.6433618765</v>
      </c>
      <c r="N568" s="179">
        <v>0</v>
      </c>
      <c r="O568" s="179">
        <v>0</v>
      </c>
      <c r="P568" s="179">
        <v>0</v>
      </c>
      <c r="Q568" s="179">
        <v>0</v>
      </c>
      <c r="R568" s="180">
        <v>0</v>
      </c>
      <c r="S568" s="180">
        <v>41705.11729401123</v>
      </c>
      <c r="T568" s="180">
        <v>0</v>
      </c>
    </row>
    <row r="569" spans="2:20" x14ac:dyDescent="0.3">
      <c r="B569" s="19">
        <v>566</v>
      </c>
      <c r="C569" s="179">
        <v>0</v>
      </c>
      <c r="D569" s="179">
        <v>0</v>
      </c>
      <c r="E569" s="179">
        <v>263253.18138112809</v>
      </c>
      <c r="F569" s="179">
        <v>0</v>
      </c>
      <c r="G569" s="179">
        <v>0</v>
      </c>
      <c r="H569" s="179">
        <v>145251.46707860037</v>
      </c>
      <c r="I569" s="179">
        <v>0</v>
      </c>
      <c r="J569" s="179">
        <v>0</v>
      </c>
      <c r="K569" s="179">
        <v>0</v>
      </c>
      <c r="L569" s="179">
        <v>0</v>
      </c>
      <c r="M569" s="179">
        <v>9511.3160201208211</v>
      </c>
      <c r="N569" s="179">
        <v>0</v>
      </c>
      <c r="O569" s="179">
        <v>0</v>
      </c>
      <c r="P569" s="179">
        <v>0</v>
      </c>
      <c r="Q569" s="179">
        <v>0</v>
      </c>
      <c r="R569" s="180">
        <v>0</v>
      </c>
      <c r="S569" s="180">
        <v>0</v>
      </c>
      <c r="T569" s="180">
        <v>0</v>
      </c>
    </row>
    <row r="570" spans="2:20" x14ac:dyDescent="0.3">
      <c r="B570" s="19">
        <v>567</v>
      </c>
      <c r="C570" s="179">
        <v>0</v>
      </c>
      <c r="D570" s="179">
        <v>0</v>
      </c>
      <c r="E570" s="179">
        <v>12141.730387540865</v>
      </c>
      <c r="F570" s="179">
        <v>0</v>
      </c>
      <c r="G570" s="179">
        <v>0</v>
      </c>
      <c r="H570" s="179">
        <v>9774.0442777633398</v>
      </c>
      <c r="I570" s="179">
        <v>0</v>
      </c>
      <c r="J570" s="179">
        <v>0</v>
      </c>
      <c r="K570" s="179">
        <v>0</v>
      </c>
      <c r="L570" s="179">
        <v>0</v>
      </c>
      <c r="M570" s="179">
        <v>62613.937422057446</v>
      </c>
      <c r="N570" s="179">
        <v>0</v>
      </c>
      <c r="O570" s="179">
        <v>0</v>
      </c>
      <c r="P570" s="179">
        <v>0</v>
      </c>
      <c r="Q570" s="179">
        <v>0</v>
      </c>
      <c r="R570" s="180">
        <v>0</v>
      </c>
      <c r="S570" s="180">
        <v>0</v>
      </c>
      <c r="T570" s="180">
        <v>0</v>
      </c>
    </row>
    <row r="571" spans="2:20" x14ac:dyDescent="0.3">
      <c r="B571" s="19">
        <v>568</v>
      </c>
      <c r="C571" s="179">
        <v>0</v>
      </c>
      <c r="D571" s="179">
        <v>0</v>
      </c>
      <c r="E571" s="179">
        <v>622901.43646561098</v>
      </c>
      <c r="F571" s="179">
        <v>0</v>
      </c>
      <c r="G571" s="179">
        <v>0</v>
      </c>
      <c r="H571" s="179">
        <v>283377.01705317205</v>
      </c>
      <c r="I571" s="179">
        <v>0</v>
      </c>
      <c r="J571" s="179">
        <v>0</v>
      </c>
      <c r="K571" s="179">
        <v>0</v>
      </c>
      <c r="L571" s="179">
        <v>0</v>
      </c>
      <c r="M571" s="179">
        <v>78805.837644517771</v>
      </c>
      <c r="N571" s="179">
        <v>0</v>
      </c>
      <c r="O571" s="179">
        <v>0</v>
      </c>
      <c r="P571" s="179">
        <v>0</v>
      </c>
      <c r="Q571" s="179">
        <v>0</v>
      </c>
      <c r="R571" s="180">
        <v>0</v>
      </c>
      <c r="S571" s="180">
        <v>0</v>
      </c>
      <c r="T571" s="180">
        <v>0</v>
      </c>
    </row>
    <row r="572" spans="2:20" x14ac:dyDescent="0.3">
      <c r="B572" s="19">
        <v>569</v>
      </c>
      <c r="C572" s="179">
        <v>1</v>
      </c>
      <c r="D572" s="179">
        <v>10797.745090254299</v>
      </c>
      <c r="E572" s="179">
        <v>515483.46950630401</v>
      </c>
      <c r="F572" s="179">
        <v>0</v>
      </c>
      <c r="G572" s="179">
        <v>0</v>
      </c>
      <c r="H572" s="179">
        <v>16332.136132417476</v>
      </c>
      <c r="I572" s="179">
        <v>0</v>
      </c>
      <c r="J572" s="179">
        <v>0</v>
      </c>
      <c r="K572" s="179">
        <v>0</v>
      </c>
      <c r="L572" s="179">
        <v>0</v>
      </c>
      <c r="M572" s="179">
        <v>55648.044670610121</v>
      </c>
      <c r="N572" s="179">
        <v>0</v>
      </c>
      <c r="O572" s="179">
        <v>0</v>
      </c>
      <c r="P572" s="179">
        <v>0</v>
      </c>
      <c r="Q572" s="179">
        <v>0</v>
      </c>
      <c r="R572" s="180">
        <v>0</v>
      </c>
      <c r="S572" s="180">
        <v>0</v>
      </c>
      <c r="T572" s="180">
        <v>10797.745090254299</v>
      </c>
    </row>
    <row r="573" spans="2:20" x14ac:dyDescent="0.3">
      <c r="B573" s="19">
        <v>570</v>
      </c>
      <c r="C573" s="179">
        <v>0</v>
      </c>
      <c r="D573" s="179">
        <v>0</v>
      </c>
      <c r="E573" s="179">
        <v>252476.62187003696</v>
      </c>
      <c r="F573" s="179">
        <v>0</v>
      </c>
      <c r="G573" s="179">
        <v>0</v>
      </c>
      <c r="H573" s="179">
        <v>37343.979367358697</v>
      </c>
      <c r="I573" s="179">
        <v>0</v>
      </c>
      <c r="J573" s="179">
        <v>0</v>
      </c>
      <c r="K573" s="179">
        <v>0</v>
      </c>
      <c r="L573" s="179">
        <v>0</v>
      </c>
      <c r="M573" s="179">
        <v>107622.93684643239</v>
      </c>
      <c r="N573" s="179">
        <v>0</v>
      </c>
      <c r="O573" s="179">
        <v>0</v>
      </c>
      <c r="P573" s="179">
        <v>0</v>
      </c>
      <c r="Q573" s="179">
        <v>0</v>
      </c>
      <c r="R573" s="180">
        <v>0</v>
      </c>
      <c r="S573" s="180">
        <v>0</v>
      </c>
      <c r="T573" s="180">
        <v>0</v>
      </c>
    </row>
    <row r="574" spans="2:20" x14ac:dyDescent="0.3">
      <c r="B574" s="19">
        <v>571</v>
      </c>
      <c r="C574" s="179">
        <v>1</v>
      </c>
      <c r="D574" s="179">
        <v>96691.887389173644</v>
      </c>
      <c r="E574" s="179">
        <v>138481.59562187665</v>
      </c>
      <c r="F574" s="179">
        <v>0</v>
      </c>
      <c r="G574" s="179">
        <v>0</v>
      </c>
      <c r="H574" s="179">
        <v>27828.607292106317</v>
      </c>
      <c r="I574" s="179">
        <v>0</v>
      </c>
      <c r="J574" s="179">
        <v>0</v>
      </c>
      <c r="K574" s="179">
        <v>0</v>
      </c>
      <c r="L574" s="179">
        <v>0</v>
      </c>
      <c r="M574" s="179">
        <v>34291.273151069297</v>
      </c>
      <c r="N574" s="179">
        <v>0</v>
      </c>
      <c r="O574" s="179">
        <v>0</v>
      </c>
      <c r="P574" s="179">
        <v>0</v>
      </c>
      <c r="Q574" s="179">
        <v>0</v>
      </c>
      <c r="R574" s="180">
        <v>0</v>
      </c>
      <c r="S574" s="180">
        <v>0</v>
      </c>
      <c r="T574" s="180">
        <v>96691.887389173644</v>
      </c>
    </row>
    <row r="575" spans="2:20" x14ac:dyDescent="0.3">
      <c r="B575" s="19">
        <v>572</v>
      </c>
      <c r="C575" s="179">
        <v>0</v>
      </c>
      <c r="D575" s="179">
        <v>0</v>
      </c>
      <c r="E575" s="179">
        <v>140209.53498659754</v>
      </c>
      <c r="F575" s="179">
        <v>0</v>
      </c>
      <c r="G575" s="179">
        <v>0</v>
      </c>
      <c r="H575" s="179">
        <v>25422.218067726586</v>
      </c>
      <c r="I575" s="179">
        <v>0</v>
      </c>
      <c r="J575" s="179">
        <v>0</v>
      </c>
      <c r="K575" s="179">
        <v>0</v>
      </c>
      <c r="L575" s="179">
        <v>0</v>
      </c>
      <c r="M575" s="179">
        <v>53488.056998320877</v>
      </c>
      <c r="N575" s="179">
        <v>0</v>
      </c>
      <c r="O575" s="179">
        <v>0</v>
      </c>
      <c r="P575" s="179">
        <v>0</v>
      </c>
      <c r="Q575" s="179">
        <v>0</v>
      </c>
      <c r="R575" s="180">
        <v>0</v>
      </c>
      <c r="S575" s="180">
        <v>0</v>
      </c>
      <c r="T575" s="180">
        <v>0</v>
      </c>
    </row>
    <row r="576" spans="2:20" x14ac:dyDescent="0.3">
      <c r="B576" s="19">
        <v>573</v>
      </c>
      <c r="C576" s="179">
        <v>0</v>
      </c>
      <c r="D576" s="179">
        <v>0</v>
      </c>
      <c r="E576" s="179">
        <v>162513.0081846985</v>
      </c>
      <c r="F576" s="179">
        <v>0</v>
      </c>
      <c r="G576" s="179">
        <v>0</v>
      </c>
      <c r="H576" s="179">
        <v>438170.43476085702</v>
      </c>
      <c r="I576" s="179">
        <v>0</v>
      </c>
      <c r="J576" s="179">
        <v>0</v>
      </c>
      <c r="K576" s="179">
        <v>0</v>
      </c>
      <c r="L576" s="179">
        <v>0</v>
      </c>
      <c r="M576" s="179">
        <v>17631.795469629258</v>
      </c>
      <c r="N576" s="179">
        <v>0</v>
      </c>
      <c r="O576" s="179">
        <v>0</v>
      </c>
      <c r="P576" s="179">
        <v>0</v>
      </c>
      <c r="Q576" s="179">
        <v>0</v>
      </c>
      <c r="R576" s="180">
        <v>0</v>
      </c>
      <c r="S576" s="180">
        <v>0</v>
      </c>
      <c r="T576" s="180">
        <v>0</v>
      </c>
    </row>
    <row r="577" spans="2:20" x14ac:dyDescent="0.3">
      <c r="B577" s="19">
        <v>574</v>
      </c>
      <c r="C577" s="179">
        <v>0</v>
      </c>
      <c r="D577" s="179">
        <v>0</v>
      </c>
      <c r="E577" s="179">
        <v>25045.911978109998</v>
      </c>
      <c r="F577" s="179">
        <v>0</v>
      </c>
      <c r="G577" s="179">
        <v>0</v>
      </c>
      <c r="H577" s="179">
        <v>881282.0409922133</v>
      </c>
      <c r="I577" s="179">
        <v>0</v>
      </c>
      <c r="J577" s="179">
        <v>0</v>
      </c>
      <c r="K577" s="179">
        <v>0</v>
      </c>
      <c r="L577" s="179">
        <v>0</v>
      </c>
      <c r="M577" s="179">
        <v>180694.32671613115</v>
      </c>
      <c r="N577" s="179">
        <v>0</v>
      </c>
      <c r="O577" s="179">
        <v>0</v>
      </c>
      <c r="P577" s="179">
        <v>0</v>
      </c>
      <c r="Q577" s="179">
        <v>0</v>
      </c>
      <c r="R577" s="180">
        <v>0</v>
      </c>
      <c r="S577" s="180">
        <v>0</v>
      </c>
      <c r="T577" s="180">
        <v>0</v>
      </c>
    </row>
    <row r="578" spans="2:20" x14ac:dyDescent="0.3">
      <c r="B578" s="19">
        <v>575</v>
      </c>
      <c r="C578" s="179">
        <v>0</v>
      </c>
      <c r="D578" s="179">
        <v>0</v>
      </c>
      <c r="E578" s="179">
        <v>53051.116900365276</v>
      </c>
      <c r="F578" s="179">
        <v>0</v>
      </c>
      <c r="G578" s="179">
        <v>0</v>
      </c>
      <c r="H578" s="179">
        <v>188313.59776375588</v>
      </c>
      <c r="I578" s="179">
        <v>0</v>
      </c>
      <c r="J578" s="179">
        <v>0</v>
      </c>
      <c r="K578" s="179">
        <v>0</v>
      </c>
      <c r="L578" s="179">
        <v>0</v>
      </c>
      <c r="M578" s="179">
        <v>32253.640777014276</v>
      </c>
      <c r="N578" s="179">
        <v>0</v>
      </c>
      <c r="O578" s="179">
        <v>0</v>
      </c>
      <c r="P578" s="179">
        <v>0</v>
      </c>
      <c r="Q578" s="179">
        <v>0</v>
      </c>
      <c r="R578" s="180">
        <v>0</v>
      </c>
      <c r="S578" s="180">
        <v>0</v>
      </c>
      <c r="T578" s="180">
        <v>0</v>
      </c>
    </row>
    <row r="579" spans="2:20" x14ac:dyDescent="0.3">
      <c r="B579" s="19">
        <v>576</v>
      </c>
      <c r="C579" s="179">
        <v>0</v>
      </c>
      <c r="D579" s="179">
        <v>0</v>
      </c>
      <c r="E579" s="179">
        <v>335351.72725284804</v>
      </c>
      <c r="F579" s="179">
        <v>0</v>
      </c>
      <c r="G579" s="179">
        <v>0</v>
      </c>
      <c r="H579" s="179">
        <v>487715.83453006222</v>
      </c>
      <c r="I579" s="179">
        <v>0</v>
      </c>
      <c r="J579" s="179">
        <v>0</v>
      </c>
      <c r="K579" s="179">
        <v>0</v>
      </c>
      <c r="L579" s="179">
        <v>0</v>
      </c>
      <c r="M579" s="179">
        <v>1071390.5397239977</v>
      </c>
      <c r="N579" s="179">
        <v>0</v>
      </c>
      <c r="O579" s="179">
        <v>0</v>
      </c>
      <c r="P579" s="179">
        <v>0</v>
      </c>
      <c r="Q579" s="179">
        <v>0</v>
      </c>
      <c r="R579" s="180">
        <v>0</v>
      </c>
      <c r="S579" s="180">
        <v>0</v>
      </c>
      <c r="T579" s="180">
        <v>0</v>
      </c>
    </row>
    <row r="580" spans="2:20" x14ac:dyDescent="0.3">
      <c r="B580" s="19">
        <v>577</v>
      </c>
      <c r="C580" s="179">
        <v>0</v>
      </c>
      <c r="D580" s="179">
        <v>0</v>
      </c>
      <c r="E580" s="179">
        <v>15891.820288304012</v>
      </c>
      <c r="F580" s="179">
        <v>0</v>
      </c>
      <c r="G580" s="179">
        <v>0</v>
      </c>
      <c r="H580" s="179">
        <v>4417964.0825673863</v>
      </c>
      <c r="I580" s="179">
        <v>0</v>
      </c>
      <c r="J580" s="179">
        <v>0</v>
      </c>
      <c r="K580" s="179">
        <v>0</v>
      </c>
      <c r="L580" s="179">
        <v>0</v>
      </c>
      <c r="M580" s="179">
        <v>5284188.3532318398</v>
      </c>
      <c r="N580" s="179">
        <v>0</v>
      </c>
      <c r="O580" s="179">
        <v>0</v>
      </c>
      <c r="P580" s="179">
        <v>0</v>
      </c>
      <c r="Q580" s="179">
        <v>0</v>
      </c>
      <c r="R580" s="180">
        <v>0</v>
      </c>
      <c r="S580" s="180">
        <v>0</v>
      </c>
      <c r="T580" s="180">
        <v>0</v>
      </c>
    </row>
    <row r="581" spans="2:20" x14ac:dyDescent="0.3">
      <c r="B581" s="19">
        <v>578</v>
      </c>
      <c r="C581" s="179">
        <v>0</v>
      </c>
      <c r="D581" s="179">
        <v>0</v>
      </c>
      <c r="E581" s="179">
        <v>97685.865516115315</v>
      </c>
      <c r="F581" s="179">
        <v>0</v>
      </c>
      <c r="G581" s="179">
        <v>0</v>
      </c>
      <c r="H581" s="179">
        <v>8194.4427182584022</v>
      </c>
      <c r="I581" s="179">
        <v>0</v>
      </c>
      <c r="J581" s="179">
        <v>0</v>
      </c>
      <c r="K581" s="179">
        <v>0</v>
      </c>
      <c r="L581" s="179">
        <v>0</v>
      </c>
      <c r="M581" s="179">
        <v>23108.433616292172</v>
      </c>
      <c r="N581" s="179">
        <v>0</v>
      </c>
      <c r="O581" s="179">
        <v>0</v>
      </c>
      <c r="P581" s="179">
        <v>0</v>
      </c>
      <c r="Q581" s="179">
        <v>0</v>
      </c>
      <c r="R581" s="180">
        <v>0</v>
      </c>
      <c r="S581" s="180">
        <v>0</v>
      </c>
      <c r="T581" s="180">
        <v>0</v>
      </c>
    </row>
    <row r="582" spans="2:20" x14ac:dyDescent="0.3">
      <c r="B582" s="19">
        <v>579</v>
      </c>
      <c r="C582" s="179">
        <v>0</v>
      </c>
      <c r="D582" s="179">
        <v>0</v>
      </c>
      <c r="E582" s="179">
        <v>203747.4660097383</v>
      </c>
      <c r="F582" s="179">
        <v>0</v>
      </c>
      <c r="G582" s="179">
        <v>0</v>
      </c>
      <c r="H582" s="179">
        <v>24285.67879316843</v>
      </c>
      <c r="I582" s="179">
        <v>0</v>
      </c>
      <c r="J582" s="179">
        <v>0</v>
      </c>
      <c r="K582" s="179">
        <v>0</v>
      </c>
      <c r="L582" s="179">
        <v>0</v>
      </c>
      <c r="M582" s="179">
        <v>1164.1932302566236</v>
      </c>
      <c r="N582" s="179">
        <v>0</v>
      </c>
      <c r="O582" s="179">
        <v>0</v>
      </c>
      <c r="P582" s="179">
        <v>0</v>
      </c>
      <c r="Q582" s="179">
        <v>0</v>
      </c>
      <c r="R582" s="180">
        <v>0</v>
      </c>
      <c r="S582" s="180">
        <v>0</v>
      </c>
      <c r="T582" s="180">
        <v>0</v>
      </c>
    </row>
    <row r="583" spans="2:20" x14ac:dyDescent="0.3">
      <c r="B583" s="19">
        <v>580</v>
      </c>
      <c r="C583" s="179">
        <v>0</v>
      </c>
      <c r="D583" s="179">
        <v>0</v>
      </c>
      <c r="E583" s="179">
        <v>96939.435879456229</v>
      </c>
      <c r="F583" s="179">
        <v>0</v>
      </c>
      <c r="G583" s="179">
        <v>0</v>
      </c>
      <c r="H583" s="179">
        <v>38018.825978745139</v>
      </c>
      <c r="I583" s="179">
        <v>0</v>
      </c>
      <c r="J583" s="179">
        <v>0</v>
      </c>
      <c r="K583" s="179">
        <v>0</v>
      </c>
      <c r="L583" s="179">
        <v>0</v>
      </c>
      <c r="M583" s="179">
        <v>1703.1934863530571</v>
      </c>
      <c r="N583" s="179">
        <v>0</v>
      </c>
      <c r="O583" s="179">
        <v>0</v>
      </c>
      <c r="P583" s="179">
        <v>0</v>
      </c>
      <c r="Q583" s="179">
        <v>0</v>
      </c>
      <c r="R583" s="180">
        <v>0</v>
      </c>
      <c r="S583" s="180">
        <v>0</v>
      </c>
      <c r="T583" s="180">
        <v>0</v>
      </c>
    </row>
    <row r="584" spans="2:20" x14ac:dyDescent="0.3">
      <c r="B584" s="19">
        <v>581</v>
      </c>
      <c r="C584" s="179">
        <v>0</v>
      </c>
      <c r="D584" s="179">
        <v>0</v>
      </c>
      <c r="E584" s="179">
        <v>58159.974815537716</v>
      </c>
      <c r="F584" s="179">
        <v>0</v>
      </c>
      <c r="G584" s="179">
        <v>0</v>
      </c>
      <c r="H584" s="179">
        <v>114467.12819555185</v>
      </c>
      <c r="I584" s="179">
        <v>0</v>
      </c>
      <c r="J584" s="179">
        <v>0</v>
      </c>
      <c r="K584" s="179">
        <v>0</v>
      </c>
      <c r="L584" s="179">
        <v>0</v>
      </c>
      <c r="M584" s="179">
        <v>101114.68319991892</v>
      </c>
      <c r="N584" s="179">
        <v>0</v>
      </c>
      <c r="O584" s="179">
        <v>0</v>
      </c>
      <c r="P584" s="179">
        <v>0</v>
      </c>
      <c r="Q584" s="179">
        <v>0</v>
      </c>
      <c r="R584" s="180">
        <v>0</v>
      </c>
      <c r="S584" s="180">
        <v>0</v>
      </c>
      <c r="T584" s="180">
        <v>0</v>
      </c>
    </row>
    <row r="585" spans="2:20" x14ac:dyDescent="0.3">
      <c r="B585" s="19">
        <v>582</v>
      </c>
      <c r="C585" s="179">
        <v>1</v>
      </c>
      <c r="D585" s="179">
        <v>801654.91595395212</v>
      </c>
      <c r="E585" s="179">
        <v>74312.125663588988</v>
      </c>
      <c r="F585" s="179">
        <v>0</v>
      </c>
      <c r="G585" s="179">
        <v>0</v>
      </c>
      <c r="H585" s="179">
        <v>7462.4456105276313</v>
      </c>
      <c r="I585" s="179">
        <v>0</v>
      </c>
      <c r="J585" s="179">
        <v>101654.91595395212</v>
      </c>
      <c r="K585" s="179">
        <v>0</v>
      </c>
      <c r="L585" s="179">
        <v>0</v>
      </c>
      <c r="M585" s="179">
        <v>10292.464998214498</v>
      </c>
      <c r="N585" s="179">
        <v>0</v>
      </c>
      <c r="O585" s="179">
        <v>201654.91595395212</v>
      </c>
      <c r="P585" s="179">
        <v>0</v>
      </c>
      <c r="Q585" s="179">
        <v>0</v>
      </c>
      <c r="R585" s="180">
        <v>0</v>
      </c>
      <c r="S585" s="180">
        <v>0</v>
      </c>
      <c r="T585" s="180">
        <v>600000</v>
      </c>
    </row>
    <row r="586" spans="2:20" x14ac:dyDescent="0.3">
      <c r="B586" s="19">
        <v>583</v>
      </c>
      <c r="C586" s="179">
        <v>0</v>
      </c>
      <c r="D586" s="179">
        <v>0</v>
      </c>
      <c r="E586" s="179">
        <v>534008.66029042739</v>
      </c>
      <c r="F586" s="179">
        <v>0</v>
      </c>
      <c r="G586" s="179">
        <v>0</v>
      </c>
      <c r="H586" s="179">
        <v>81005.933736704072</v>
      </c>
      <c r="I586" s="179">
        <v>0</v>
      </c>
      <c r="J586" s="179">
        <v>0</v>
      </c>
      <c r="K586" s="179">
        <v>0</v>
      </c>
      <c r="L586" s="179">
        <v>0</v>
      </c>
      <c r="M586" s="179">
        <v>17901.882062589983</v>
      </c>
      <c r="N586" s="179">
        <v>0</v>
      </c>
      <c r="O586" s="179">
        <v>0</v>
      </c>
      <c r="P586" s="179">
        <v>0</v>
      </c>
      <c r="Q586" s="179">
        <v>0</v>
      </c>
      <c r="R586" s="180">
        <v>0</v>
      </c>
      <c r="S586" s="180">
        <v>0</v>
      </c>
      <c r="T586" s="180">
        <v>0</v>
      </c>
    </row>
    <row r="587" spans="2:20" x14ac:dyDescent="0.3">
      <c r="B587" s="19">
        <v>584</v>
      </c>
      <c r="C587" s="179">
        <v>0</v>
      </c>
      <c r="D587" s="179">
        <v>0</v>
      </c>
      <c r="E587" s="179">
        <v>43001.782256960221</v>
      </c>
      <c r="F587" s="179">
        <v>0</v>
      </c>
      <c r="G587" s="179">
        <v>0</v>
      </c>
      <c r="H587" s="179">
        <v>1588395.9118622981</v>
      </c>
      <c r="I587" s="179">
        <v>0</v>
      </c>
      <c r="J587" s="179">
        <v>0</v>
      </c>
      <c r="K587" s="179">
        <v>0</v>
      </c>
      <c r="L587" s="179">
        <v>0</v>
      </c>
      <c r="M587" s="179">
        <v>45363.841150154571</v>
      </c>
      <c r="N587" s="179">
        <v>0</v>
      </c>
      <c r="O587" s="179">
        <v>0</v>
      </c>
      <c r="P587" s="179">
        <v>0</v>
      </c>
      <c r="Q587" s="179">
        <v>0</v>
      </c>
      <c r="R587" s="180">
        <v>0</v>
      </c>
      <c r="S587" s="180">
        <v>0</v>
      </c>
      <c r="T587" s="180">
        <v>0</v>
      </c>
    </row>
    <row r="588" spans="2:20" x14ac:dyDescent="0.3">
      <c r="B588" s="19">
        <v>585</v>
      </c>
      <c r="C588" s="179">
        <v>0</v>
      </c>
      <c r="D588" s="179">
        <v>0</v>
      </c>
      <c r="E588" s="179">
        <v>580177.98141573265</v>
      </c>
      <c r="F588" s="179">
        <v>0</v>
      </c>
      <c r="G588" s="179">
        <v>0</v>
      </c>
      <c r="H588" s="179">
        <v>25048.126397219861</v>
      </c>
      <c r="I588" s="179">
        <v>0</v>
      </c>
      <c r="J588" s="179">
        <v>0</v>
      </c>
      <c r="K588" s="179">
        <v>0</v>
      </c>
      <c r="L588" s="179">
        <v>0</v>
      </c>
      <c r="M588" s="179">
        <v>23456.311082239165</v>
      </c>
      <c r="N588" s="179">
        <v>0</v>
      </c>
      <c r="O588" s="179">
        <v>0</v>
      </c>
      <c r="P588" s="179">
        <v>0</v>
      </c>
      <c r="Q588" s="179">
        <v>0</v>
      </c>
      <c r="R588" s="180">
        <v>0</v>
      </c>
      <c r="S588" s="180">
        <v>0</v>
      </c>
      <c r="T588" s="180">
        <v>0</v>
      </c>
    </row>
    <row r="589" spans="2:20" x14ac:dyDescent="0.3">
      <c r="B589" s="19">
        <v>586</v>
      </c>
      <c r="C589" s="179">
        <v>0</v>
      </c>
      <c r="D589" s="179">
        <v>0</v>
      </c>
      <c r="E589" s="179">
        <v>80589.893514748459</v>
      </c>
      <c r="F589" s="179">
        <v>0</v>
      </c>
      <c r="G589" s="179">
        <v>0</v>
      </c>
      <c r="H589" s="179">
        <v>276715.18826917512</v>
      </c>
      <c r="I589" s="179">
        <v>0</v>
      </c>
      <c r="J589" s="179">
        <v>0</v>
      </c>
      <c r="K589" s="179">
        <v>0</v>
      </c>
      <c r="L589" s="179">
        <v>0</v>
      </c>
      <c r="M589" s="179">
        <v>34305.322785844633</v>
      </c>
      <c r="N589" s="179">
        <v>0</v>
      </c>
      <c r="O589" s="179">
        <v>0</v>
      </c>
      <c r="P589" s="179">
        <v>0</v>
      </c>
      <c r="Q589" s="179">
        <v>0</v>
      </c>
      <c r="R589" s="180">
        <v>0</v>
      </c>
      <c r="S589" s="180">
        <v>0</v>
      </c>
      <c r="T589" s="180">
        <v>0</v>
      </c>
    </row>
    <row r="590" spans="2:20" x14ac:dyDescent="0.3">
      <c r="B590" s="19">
        <v>587</v>
      </c>
      <c r="C590" s="179">
        <v>0</v>
      </c>
      <c r="D590" s="179">
        <v>0</v>
      </c>
      <c r="E590" s="179">
        <v>11071.759130006532</v>
      </c>
      <c r="F590" s="179">
        <v>0</v>
      </c>
      <c r="G590" s="179">
        <v>0</v>
      </c>
      <c r="H590" s="179">
        <v>233287.89639455851</v>
      </c>
      <c r="I590" s="179">
        <v>0</v>
      </c>
      <c r="J590" s="179">
        <v>0</v>
      </c>
      <c r="K590" s="179">
        <v>0</v>
      </c>
      <c r="L590" s="179">
        <v>0</v>
      </c>
      <c r="M590" s="179">
        <v>259344.0791974047</v>
      </c>
      <c r="N590" s="179">
        <v>0</v>
      </c>
      <c r="O590" s="179">
        <v>0</v>
      </c>
      <c r="P590" s="179">
        <v>0</v>
      </c>
      <c r="Q590" s="179">
        <v>0</v>
      </c>
      <c r="R590" s="180">
        <v>0</v>
      </c>
      <c r="S590" s="180">
        <v>0</v>
      </c>
      <c r="T590" s="180">
        <v>0</v>
      </c>
    </row>
    <row r="591" spans="2:20" x14ac:dyDescent="0.3">
      <c r="B591" s="19">
        <v>588</v>
      </c>
      <c r="C591" s="179">
        <v>0</v>
      </c>
      <c r="D591" s="179">
        <v>0</v>
      </c>
      <c r="E591" s="179">
        <v>66980.286260905865</v>
      </c>
      <c r="F591" s="179">
        <v>0</v>
      </c>
      <c r="G591" s="179">
        <v>0</v>
      </c>
      <c r="H591" s="179">
        <v>698788.80180575012</v>
      </c>
      <c r="I591" s="179">
        <v>0</v>
      </c>
      <c r="J591" s="179">
        <v>0</v>
      </c>
      <c r="K591" s="179">
        <v>0</v>
      </c>
      <c r="L591" s="179">
        <v>0</v>
      </c>
      <c r="M591" s="179">
        <v>138288.28404397529</v>
      </c>
      <c r="N591" s="179">
        <v>0</v>
      </c>
      <c r="O591" s="179">
        <v>0</v>
      </c>
      <c r="P591" s="179">
        <v>0</v>
      </c>
      <c r="Q591" s="179">
        <v>0</v>
      </c>
      <c r="R591" s="180">
        <v>0</v>
      </c>
      <c r="S591" s="180">
        <v>0</v>
      </c>
      <c r="T591" s="180">
        <v>0</v>
      </c>
    </row>
    <row r="592" spans="2:20" x14ac:dyDescent="0.3">
      <c r="B592" s="19">
        <v>589</v>
      </c>
      <c r="C592" s="179">
        <v>0</v>
      </c>
      <c r="D592" s="179">
        <v>0</v>
      </c>
      <c r="E592" s="179">
        <v>659269.54877933802</v>
      </c>
      <c r="F592" s="179">
        <v>0</v>
      </c>
      <c r="G592" s="179">
        <v>0</v>
      </c>
      <c r="H592" s="179">
        <v>26658.549778059565</v>
      </c>
      <c r="I592" s="179">
        <v>0</v>
      </c>
      <c r="J592" s="179">
        <v>0</v>
      </c>
      <c r="K592" s="179">
        <v>0</v>
      </c>
      <c r="L592" s="179">
        <v>0</v>
      </c>
      <c r="M592" s="179">
        <v>20784.542516692636</v>
      </c>
      <c r="N592" s="179">
        <v>0</v>
      </c>
      <c r="O592" s="179">
        <v>0</v>
      </c>
      <c r="P592" s="179">
        <v>0</v>
      </c>
      <c r="Q592" s="179">
        <v>0</v>
      </c>
      <c r="R592" s="180">
        <v>0</v>
      </c>
      <c r="S592" s="180">
        <v>0</v>
      </c>
      <c r="T592" s="180">
        <v>0</v>
      </c>
    </row>
    <row r="593" spans="2:20" x14ac:dyDescent="0.3">
      <c r="B593" s="19">
        <v>590</v>
      </c>
      <c r="C593" s="179">
        <v>0</v>
      </c>
      <c r="D593" s="179">
        <v>0</v>
      </c>
      <c r="E593" s="179">
        <v>130444.17515228741</v>
      </c>
      <c r="F593" s="179">
        <v>0</v>
      </c>
      <c r="G593" s="179">
        <v>0</v>
      </c>
      <c r="H593" s="179">
        <v>26454.272567766981</v>
      </c>
      <c r="I593" s="179">
        <v>0</v>
      </c>
      <c r="J593" s="179">
        <v>0</v>
      </c>
      <c r="K593" s="179">
        <v>0</v>
      </c>
      <c r="L593" s="179">
        <v>0</v>
      </c>
      <c r="M593" s="179">
        <v>169777.96489758271</v>
      </c>
      <c r="N593" s="179">
        <v>0</v>
      </c>
      <c r="O593" s="179">
        <v>0</v>
      </c>
      <c r="P593" s="179">
        <v>0</v>
      </c>
      <c r="Q593" s="179">
        <v>0</v>
      </c>
      <c r="R593" s="180">
        <v>0</v>
      </c>
      <c r="S593" s="180">
        <v>0</v>
      </c>
      <c r="T593" s="180">
        <v>0</v>
      </c>
    </row>
    <row r="594" spans="2:20" x14ac:dyDescent="0.3">
      <c r="B594" s="19">
        <v>591</v>
      </c>
      <c r="C594" s="179">
        <v>0</v>
      </c>
      <c r="D594" s="179">
        <v>0</v>
      </c>
      <c r="E594" s="179">
        <v>47537.110010975783</v>
      </c>
      <c r="F594" s="179">
        <v>0</v>
      </c>
      <c r="G594" s="179">
        <v>0</v>
      </c>
      <c r="H594" s="179">
        <v>6990.282897071339</v>
      </c>
      <c r="I594" s="179">
        <v>0</v>
      </c>
      <c r="J594" s="179">
        <v>0</v>
      </c>
      <c r="K594" s="179">
        <v>0</v>
      </c>
      <c r="L594" s="179">
        <v>0</v>
      </c>
      <c r="M594" s="179">
        <v>368520.45209067251</v>
      </c>
      <c r="N594" s="179">
        <v>0</v>
      </c>
      <c r="O594" s="179">
        <v>0</v>
      </c>
      <c r="P594" s="179">
        <v>0</v>
      </c>
      <c r="Q594" s="179">
        <v>0</v>
      </c>
      <c r="R594" s="180">
        <v>0</v>
      </c>
      <c r="S594" s="180">
        <v>0</v>
      </c>
      <c r="T594" s="180">
        <v>0</v>
      </c>
    </row>
    <row r="595" spans="2:20" x14ac:dyDescent="0.3">
      <c r="B595" s="19">
        <v>592</v>
      </c>
      <c r="C595" s="179">
        <v>1</v>
      </c>
      <c r="D595" s="179">
        <v>41866.414342465476</v>
      </c>
      <c r="E595" s="179">
        <v>1204391.2530829948</v>
      </c>
      <c r="F595" s="179">
        <v>0</v>
      </c>
      <c r="G595" s="179">
        <v>0</v>
      </c>
      <c r="H595" s="179">
        <v>20191.9180790596</v>
      </c>
      <c r="I595" s="179">
        <v>0</v>
      </c>
      <c r="J595" s="179">
        <v>0</v>
      </c>
      <c r="K595" s="179">
        <v>0</v>
      </c>
      <c r="L595" s="179">
        <v>0</v>
      </c>
      <c r="M595" s="179">
        <v>85040.814082121826</v>
      </c>
      <c r="N595" s="179">
        <v>0</v>
      </c>
      <c r="O595" s="179">
        <v>0</v>
      </c>
      <c r="P595" s="179">
        <v>0</v>
      </c>
      <c r="Q595" s="179">
        <v>0</v>
      </c>
      <c r="R595" s="180">
        <v>0</v>
      </c>
      <c r="S595" s="180">
        <v>0</v>
      </c>
      <c r="T595" s="180">
        <v>41866.414342465476</v>
      </c>
    </row>
    <row r="596" spans="2:20" x14ac:dyDescent="0.3">
      <c r="B596" s="19">
        <v>593</v>
      </c>
      <c r="C596" s="179">
        <v>0</v>
      </c>
      <c r="D596" s="179">
        <v>0</v>
      </c>
      <c r="E596" s="179">
        <v>20218.095442414386</v>
      </c>
      <c r="F596" s="179">
        <v>0</v>
      </c>
      <c r="G596" s="179">
        <v>0</v>
      </c>
      <c r="H596" s="179">
        <v>295565.81091704033</v>
      </c>
      <c r="I596" s="179">
        <v>0</v>
      </c>
      <c r="J596" s="179">
        <v>0</v>
      </c>
      <c r="K596" s="179">
        <v>0</v>
      </c>
      <c r="L596" s="179">
        <v>0</v>
      </c>
      <c r="M596" s="179">
        <v>20297.206571363356</v>
      </c>
      <c r="N596" s="179">
        <v>0</v>
      </c>
      <c r="O596" s="179">
        <v>0</v>
      </c>
      <c r="P596" s="179">
        <v>0</v>
      </c>
      <c r="Q596" s="179">
        <v>0</v>
      </c>
      <c r="R596" s="180">
        <v>0</v>
      </c>
      <c r="S596" s="180">
        <v>0</v>
      </c>
      <c r="T596" s="180">
        <v>0</v>
      </c>
    </row>
    <row r="597" spans="2:20" x14ac:dyDescent="0.3">
      <c r="B597" s="19">
        <v>594</v>
      </c>
      <c r="C597" s="179">
        <v>0</v>
      </c>
      <c r="D597" s="179">
        <v>0</v>
      </c>
      <c r="E597" s="179">
        <v>83519.639368882112</v>
      </c>
      <c r="F597" s="179">
        <v>0</v>
      </c>
      <c r="G597" s="179">
        <v>0</v>
      </c>
      <c r="H597" s="179">
        <v>159158.97816506508</v>
      </c>
      <c r="I597" s="179">
        <v>0</v>
      </c>
      <c r="J597" s="179">
        <v>0</v>
      </c>
      <c r="K597" s="179">
        <v>0</v>
      </c>
      <c r="L597" s="179">
        <v>0</v>
      </c>
      <c r="M597" s="179">
        <v>188663.1052080575</v>
      </c>
      <c r="N597" s="179">
        <v>0</v>
      </c>
      <c r="O597" s="179">
        <v>0</v>
      </c>
      <c r="P597" s="179">
        <v>0</v>
      </c>
      <c r="Q597" s="179">
        <v>0</v>
      </c>
      <c r="R597" s="180">
        <v>0</v>
      </c>
      <c r="S597" s="180">
        <v>0</v>
      </c>
      <c r="T597" s="180">
        <v>0</v>
      </c>
    </row>
    <row r="598" spans="2:20" x14ac:dyDescent="0.3">
      <c r="B598" s="19">
        <v>595</v>
      </c>
      <c r="C598" s="179">
        <v>0</v>
      </c>
      <c r="D598" s="179">
        <v>0</v>
      </c>
      <c r="E598" s="179">
        <v>82968.712417183327</v>
      </c>
      <c r="F598" s="179">
        <v>0</v>
      </c>
      <c r="G598" s="179">
        <v>0</v>
      </c>
      <c r="H598" s="179">
        <v>503557.6664131562</v>
      </c>
      <c r="I598" s="179">
        <v>0</v>
      </c>
      <c r="J598" s="179">
        <v>0</v>
      </c>
      <c r="K598" s="179">
        <v>0</v>
      </c>
      <c r="L598" s="179">
        <v>0</v>
      </c>
      <c r="M598" s="179">
        <v>134671.85036326072</v>
      </c>
      <c r="N598" s="179">
        <v>0</v>
      </c>
      <c r="O598" s="179">
        <v>0</v>
      </c>
      <c r="P598" s="179">
        <v>0</v>
      </c>
      <c r="Q598" s="179">
        <v>0</v>
      </c>
      <c r="R598" s="180">
        <v>0</v>
      </c>
      <c r="S598" s="180">
        <v>0</v>
      </c>
      <c r="T598" s="180">
        <v>0</v>
      </c>
    </row>
    <row r="599" spans="2:20" x14ac:dyDescent="0.3">
      <c r="B599" s="19">
        <v>596</v>
      </c>
      <c r="C599" s="179">
        <v>0</v>
      </c>
      <c r="D599" s="179">
        <v>0</v>
      </c>
      <c r="E599" s="179">
        <v>98150.80642095166</v>
      </c>
      <c r="F599" s="179">
        <v>0</v>
      </c>
      <c r="G599" s="179">
        <v>0</v>
      </c>
      <c r="H599" s="179">
        <v>3017013.7204093048</v>
      </c>
      <c r="I599" s="179">
        <v>0</v>
      </c>
      <c r="J599" s="179">
        <v>0</v>
      </c>
      <c r="K599" s="179">
        <v>0</v>
      </c>
      <c r="L599" s="179">
        <v>0</v>
      </c>
      <c r="M599" s="179">
        <v>25787.424536912342</v>
      </c>
      <c r="N599" s="179">
        <v>0</v>
      </c>
      <c r="O599" s="179">
        <v>0</v>
      </c>
      <c r="P599" s="179">
        <v>0</v>
      </c>
      <c r="Q599" s="179">
        <v>0</v>
      </c>
      <c r="R599" s="180">
        <v>0</v>
      </c>
      <c r="S599" s="180">
        <v>0</v>
      </c>
      <c r="T599" s="180">
        <v>0</v>
      </c>
    </row>
    <row r="600" spans="2:20" x14ac:dyDescent="0.3">
      <c r="B600" s="19">
        <v>597</v>
      </c>
      <c r="C600" s="179">
        <v>0</v>
      </c>
      <c r="D600" s="179">
        <v>0</v>
      </c>
      <c r="E600" s="179">
        <v>67539.548053905426</v>
      </c>
      <c r="F600" s="179">
        <v>1</v>
      </c>
      <c r="G600" s="179">
        <v>40553.487710699897</v>
      </c>
      <c r="H600" s="179">
        <v>235603.54119778666</v>
      </c>
      <c r="I600" s="179">
        <v>0</v>
      </c>
      <c r="J600" s="179">
        <v>0</v>
      </c>
      <c r="K600" s="179">
        <v>0</v>
      </c>
      <c r="L600" s="179">
        <v>0</v>
      </c>
      <c r="M600" s="179">
        <v>35212.610204530327</v>
      </c>
      <c r="N600" s="179">
        <v>0</v>
      </c>
      <c r="O600" s="179">
        <v>0</v>
      </c>
      <c r="P600" s="179">
        <v>0</v>
      </c>
      <c r="Q600" s="179">
        <v>0</v>
      </c>
      <c r="R600" s="180">
        <v>0</v>
      </c>
      <c r="S600" s="180">
        <v>0</v>
      </c>
      <c r="T600" s="180">
        <v>0</v>
      </c>
    </row>
    <row r="601" spans="2:20" x14ac:dyDescent="0.3">
      <c r="B601" s="19">
        <v>598</v>
      </c>
      <c r="C601" s="179">
        <v>0</v>
      </c>
      <c r="D601" s="179">
        <v>0</v>
      </c>
      <c r="E601" s="179">
        <v>108172.42993333456</v>
      </c>
      <c r="F601" s="179">
        <v>0</v>
      </c>
      <c r="G601" s="179">
        <v>0</v>
      </c>
      <c r="H601" s="179">
        <v>23591.658372976639</v>
      </c>
      <c r="I601" s="179">
        <v>0</v>
      </c>
      <c r="J601" s="179">
        <v>0</v>
      </c>
      <c r="K601" s="179">
        <v>14358.231174896362</v>
      </c>
      <c r="L601" s="179">
        <v>1</v>
      </c>
      <c r="M601" s="179">
        <v>18690.616661086035</v>
      </c>
      <c r="N601" s="179">
        <v>0</v>
      </c>
      <c r="O601" s="179">
        <v>0</v>
      </c>
      <c r="P601" s="179">
        <v>0</v>
      </c>
      <c r="Q601" s="179">
        <v>0</v>
      </c>
      <c r="R601" s="180">
        <v>0</v>
      </c>
      <c r="S601" s="180">
        <v>14358.231174896362</v>
      </c>
      <c r="T601" s="180">
        <v>0</v>
      </c>
    </row>
    <row r="602" spans="2:20" x14ac:dyDescent="0.3">
      <c r="B602" s="19">
        <v>599</v>
      </c>
      <c r="C602" s="179">
        <v>0</v>
      </c>
      <c r="D602" s="179">
        <v>0</v>
      </c>
      <c r="E602" s="179">
        <v>67795.023405892105</v>
      </c>
      <c r="F602" s="179">
        <v>0</v>
      </c>
      <c r="G602" s="179">
        <v>0</v>
      </c>
      <c r="H602" s="179">
        <v>166811.63669779958</v>
      </c>
      <c r="I602" s="179">
        <v>0</v>
      </c>
      <c r="J602" s="179">
        <v>0</v>
      </c>
      <c r="K602" s="179">
        <v>0</v>
      </c>
      <c r="L602" s="179">
        <v>0</v>
      </c>
      <c r="M602" s="179">
        <v>6568.5110484260567</v>
      </c>
      <c r="N602" s="179">
        <v>0</v>
      </c>
      <c r="O602" s="179">
        <v>0</v>
      </c>
      <c r="P602" s="179">
        <v>0</v>
      </c>
      <c r="Q602" s="179">
        <v>0</v>
      </c>
      <c r="R602" s="180">
        <v>0</v>
      </c>
      <c r="S602" s="180">
        <v>0</v>
      </c>
      <c r="T602" s="180">
        <v>0</v>
      </c>
    </row>
    <row r="603" spans="2:20" x14ac:dyDescent="0.3">
      <c r="B603" s="19">
        <v>600</v>
      </c>
      <c r="C603" s="179">
        <v>0</v>
      </c>
      <c r="D603" s="179">
        <v>0</v>
      </c>
      <c r="E603" s="179">
        <v>173399.48984575903</v>
      </c>
      <c r="F603" s="179">
        <v>0</v>
      </c>
      <c r="G603" s="179">
        <v>0</v>
      </c>
      <c r="H603" s="179">
        <v>52641.13109268</v>
      </c>
      <c r="I603" s="179">
        <v>0</v>
      </c>
      <c r="J603" s="179">
        <v>0</v>
      </c>
      <c r="K603" s="179">
        <v>0</v>
      </c>
      <c r="L603" s="179">
        <v>0</v>
      </c>
      <c r="M603" s="179">
        <v>10707.376880264275</v>
      </c>
      <c r="N603" s="179">
        <v>0</v>
      </c>
      <c r="O603" s="179">
        <v>0</v>
      </c>
      <c r="P603" s="179">
        <v>0</v>
      </c>
      <c r="Q603" s="179">
        <v>0</v>
      </c>
      <c r="R603" s="180">
        <v>0</v>
      </c>
      <c r="S603" s="180">
        <v>0</v>
      </c>
      <c r="T603" s="180">
        <v>0</v>
      </c>
    </row>
    <row r="604" spans="2:20" x14ac:dyDescent="0.3">
      <c r="B604" s="19">
        <v>601</v>
      </c>
      <c r="C604" s="179">
        <v>0</v>
      </c>
      <c r="D604" s="179">
        <v>0</v>
      </c>
      <c r="E604" s="179">
        <v>2424508.5658279308</v>
      </c>
      <c r="F604" s="179">
        <v>0</v>
      </c>
      <c r="G604" s="179">
        <v>0</v>
      </c>
      <c r="H604" s="179">
        <v>200280.10796785107</v>
      </c>
      <c r="I604" s="179">
        <v>0</v>
      </c>
      <c r="J604" s="179">
        <v>0</v>
      </c>
      <c r="K604" s="179">
        <v>0</v>
      </c>
      <c r="L604" s="179">
        <v>0</v>
      </c>
      <c r="M604" s="179">
        <v>66289.483368960093</v>
      </c>
      <c r="N604" s="179">
        <v>0</v>
      </c>
      <c r="O604" s="179">
        <v>0</v>
      </c>
      <c r="P604" s="179">
        <v>0</v>
      </c>
      <c r="Q604" s="179">
        <v>0</v>
      </c>
      <c r="R604" s="180">
        <v>0</v>
      </c>
      <c r="S604" s="180">
        <v>0</v>
      </c>
      <c r="T604" s="180">
        <v>0</v>
      </c>
    </row>
    <row r="605" spans="2:20" x14ac:dyDescent="0.3">
      <c r="B605" s="19">
        <v>602</v>
      </c>
      <c r="C605" s="179">
        <v>0</v>
      </c>
      <c r="D605" s="179">
        <v>0</v>
      </c>
      <c r="E605" s="179">
        <v>596129.99819779734</v>
      </c>
      <c r="F605" s="179">
        <v>0</v>
      </c>
      <c r="G605" s="179">
        <v>0</v>
      </c>
      <c r="H605" s="179">
        <v>7671.7838891183919</v>
      </c>
      <c r="I605" s="179">
        <v>0</v>
      </c>
      <c r="J605" s="179">
        <v>0</v>
      </c>
      <c r="K605" s="179">
        <v>0</v>
      </c>
      <c r="L605" s="179">
        <v>0</v>
      </c>
      <c r="M605" s="179">
        <v>119252.18422594552</v>
      </c>
      <c r="N605" s="179">
        <v>0</v>
      </c>
      <c r="O605" s="179">
        <v>0</v>
      </c>
      <c r="P605" s="179">
        <v>0</v>
      </c>
      <c r="Q605" s="179">
        <v>0</v>
      </c>
      <c r="R605" s="180">
        <v>0</v>
      </c>
      <c r="S605" s="180">
        <v>0</v>
      </c>
      <c r="T605" s="180">
        <v>0</v>
      </c>
    </row>
    <row r="606" spans="2:20" x14ac:dyDescent="0.3">
      <c r="B606" s="19">
        <v>603</v>
      </c>
      <c r="C606" s="179">
        <v>0</v>
      </c>
      <c r="D606" s="179">
        <v>0</v>
      </c>
      <c r="E606" s="179">
        <v>201821.10618158238</v>
      </c>
      <c r="F606" s="179">
        <v>0</v>
      </c>
      <c r="G606" s="179">
        <v>0</v>
      </c>
      <c r="H606" s="179">
        <v>10574.753908212464</v>
      </c>
      <c r="I606" s="179">
        <v>0</v>
      </c>
      <c r="J606" s="179">
        <v>0</v>
      </c>
      <c r="K606" s="179">
        <v>0</v>
      </c>
      <c r="L606" s="179">
        <v>0</v>
      </c>
      <c r="M606" s="179">
        <v>85135.028975296882</v>
      </c>
      <c r="N606" s="179">
        <v>0</v>
      </c>
      <c r="O606" s="179">
        <v>0</v>
      </c>
      <c r="P606" s="179">
        <v>0</v>
      </c>
      <c r="Q606" s="179">
        <v>0</v>
      </c>
      <c r="R606" s="180">
        <v>0</v>
      </c>
      <c r="S606" s="180">
        <v>0</v>
      </c>
      <c r="T606" s="180">
        <v>0</v>
      </c>
    </row>
    <row r="607" spans="2:20" x14ac:dyDescent="0.3">
      <c r="B607" s="19">
        <v>604</v>
      </c>
      <c r="C607" s="179">
        <v>0</v>
      </c>
      <c r="D607" s="179">
        <v>0</v>
      </c>
      <c r="E607" s="179">
        <v>895674.32079117687</v>
      </c>
      <c r="F607" s="179">
        <v>0</v>
      </c>
      <c r="G607" s="179">
        <v>0</v>
      </c>
      <c r="H607" s="179">
        <v>5426.0309405513608</v>
      </c>
      <c r="I607" s="179">
        <v>0</v>
      </c>
      <c r="J607" s="179">
        <v>0</v>
      </c>
      <c r="K607" s="179">
        <v>0</v>
      </c>
      <c r="L607" s="179">
        <v>0</v>
      </c>
      <c r="M607" s="179">
        <v>7174.1348896801519</v>
      </c>
      <c r="N607" s="179">
        <v>0</v>
      </c>
      <c r="O607" s="179">
        <v>0</v>
      </c>
      <c r="P607" s="179">
        <v>0</v>
      </c>
      <c r="Q607" s="179">
        <v>0</v>
      </c>
      <c r="R607" s="180">
        <v>0</v>
      </c>
      <c r="S607" s="180">
        <v>0</v>
      </c>
      <c r="T607" s="180">
        <v>0</v>
      </c>
    </row>
    <row r="608" spans="2:20" x14ac:dyDescent="0.3">
      <c r="B608" s="19">
        <v>605</v>
      </c>
      <c r="C608" s="179">
        <v>0</v>
      </c>
      <c r="D608" s="179">
        <v>0</v>
      </c>
      <c r="E608" s="179">
        <v>109889.00261256676</v>
      </c>
      <c r="F608" s="179">
        <v>0</v>
      </c>
      <c r="G608" s="179">
        <v>0</v>
      </c>
      <c r="H608" s="179">
        <v>114867.78960604101</v>
      </c>
      <c r="I608" s="179">
        <v>0</v>
      </c>
      <c r="J608" s="179">
        <v>0</v>
      </c>
      <c r="K608" s="179">
        <v>0</v>
      </c>
      <c r="L608" s="179">
        <v>0</v>
      </c>
      <c r="M608" s="179">
        <v>22685.441761261129</v>
      </c>
      <c r="N608" s="179">
        <v>0</v>
      </c>
      <c r="O608" s="179">
        <v>0</v>
      </c>
      <c r="P608" s="179">
        <v>0</v>
      </c>
      <c r="Q608" s="179">
        <v>0</v>
      </c>
      <c r="R608" s="180">
        <v>0</v>
      </c>
      <c r="S608" s="180">
        <v>0</v>
      </c>
      <c r="T608" s="180">
        <v>0</v>
      </c>
    </row>
    <row r="609" spans="2:20" x14ac:dyDescent="0.3">
      <c r="B609" s="19">
        <v>606</v>
      </c>
      <c r="C609" s="179">
        <v>0</v>
      </c>
      <c r="D609" s="179">
        <v>0</v>
      </c>
      <c r="E609" s="179">
        <v>6183.0205110283723</v>
      </c>
      <c r="F609" s="179">
        <v>0</v>
      </c>
      <c r="G609" s="179">
        <v>0</v>
      </c>
      <c r="H609" s="179">
        <v>47295.541911048298</v>
      </c>
      <c r="I609" s="179">
        <v>0</v>
      </c>
      <c r="J609" s="179">
        <v>0</v>
      </c>
      <c r="K609" s="179">
        <v>0</v>
      </c>
      <c r="L609" s="179">
        <v>0</v>
      </c>
      <c r="M609" s="179">
        <v>42733.1095230266</v>
      </c>
      <c r="N609" s="179">
        <v>0</v>
      </c>
      <c r="O609" s="179">
        <v>0</v>
      </c>
      <c r="P609" s="179">
        <v>0</v>
      </c>
      <c r="Q609" s="179">
        <v>0</v>
      </c>
      <c r="R609" s="180">
        <v>0</v>
      </c>
      <c r="S609" s="180">
        <v>0</v>
      </c>
      <c r="T609" s="180">
        <v>0</v>
      </c>
    </row>
    <row r="610" spans="2:20" x14ac:dyDescent="0.3">
      <c r="B610" s="19">
        <v>607</v>
      </c>
      <c r="C610" s="179">
        <v>0</v>
      </c>
      <c r="D610" s="179">
        <v>0</v>
      </c>
      <c r="E610" s="179">
        <v>228056.99997564181</v>
      </c>
      <c r="F610" s="179">
        <v>0</v>
      </c>
      <c r="G610" s="179">
        <v>0</v>
      </c>
      <c r="H610" s="179">
        <v>681202.24839048774</v>
      </c>
      <c r="I610" s="179">
        <v>0</v>
      </c>
      <c r="J610" s="179">
        <v>0</v>
      </c>
      <c r="K610" s="179">
        <v>0</v>
      </c>
      <c r="L610" s="179">
        <v>0</v>
      </c>
      <c r="M610" s="179">
        <v>13062.630161353149</v>
      </c>
      <c r="N610" s="179">
        <v>0</v>
      </c>
      <c r="O610" s="179">
        <v>0</v>
      </c>
      <c r="P610" s="179">
        <v>0</v>
      </c>
      <c r="Q610" s="179">
        <v>0</v>
      </c>
      <c r="R610" s="180">
        <v>0</v>
      </c>
      <c r="S610" s="180">
        <v>0</v>
      </c>
      <c r="T610" s="180">
        <v>0</v>
      </c>
    </row>
    <row r="611" spans="2:20" x14ac:dyDescent="0.3">
      <c r="B611" s="19">
        <v>608</v>
      </c>
      <c r="C611" s="179">
        <v>0</v>
      </c>
      <c r="D611" s="179">
        <v>0</v>
      </c>
      <c r="E611" s="179">
        <v>34972.723803395456</v>
      </c>
      <c r="F611" s="179">
        <v>0</v>
      </c>
      <c r="G611" s="179">
        <v>0</v>
      </c>
      <c r="H611" s="179">
        <v>378406.91692463972</v>
      </c>
      <c r="I611" s="179">
        <v>0</v>
      </c>
      <c r="J611" s="179">
        <v>0</v>
      </c>
      <c r="K611" s="179">
        <v>0</v>
      </c>
      <c r="L611" s="179">
        <v>0</v>
      </c>
      <c r="M611" s="179">
        <v>110468.77257989613</v>
      </c>
      <c r="N611" s="179">
        <v>0</v>
      </c>
      <c r="O611" s="179">
        <v>0</v>
      </c>
      <c r="P611" s="179">
        <v>0</v>
      </c>
      <c r="Q611" s="179">
        <v>0</v>
      </c>
      <c r="R611" s="180">
        <v>0</v>
      </c>
      <c r="S611" s="180">
        <v>0</v>
      </c>
      <c r="T611" s="180">
        <v>0</v>
      </c>
    </row>
    <row r="612" spans="2:20" x14ac:dyDescent="0.3">
      <c r="B612" s="19">
        <v>609</v>
      </c>
      <c r="C612" s="179">
        <v>0</v>
      </c>
      <c r="D612" s="179">
        <v>0</v>
      </c>
      <c r="E612" s="179">
        <v>104401.9012610567</v>
      </c>
      <c r="F612" s="179">
        <v>0</v>
      </c>
      <c r="G612" s="179">
        <v>0</v>
      </c>
      <c r="H612" s="179">
        <v>84477.923550226362</v>
      </c>
      <c r="I612" s="179">
        <v>0</v>
      </c>
      <c r="J612" s="179">
        <v>0</v>
      </c>
      <c r="K612" s="179">
        <v>0</v>
      </c>
      <c r="L612" s="179">
        <v>0</v>
      </c>
      <c r="M612" s="179">
        <v>492590.08204247098</v>
      </c>
      <c r="N612" s="179">
        <v>0</v>
      </c>
      <c r="O612" s="179">
        <v>0</v>
      </c>
      <c r="P612" s="179">
        <v>0</v>
      </c>
      <c r="Q612" s="179">
        <v>0</v>
      </c>
      <c r="R612" s="180">
        <v>0</v>
      </c>
      <c r="S612" s="180">
        <v>0</v>
      </c>
      <c r="T612" s="180">
        <v>0</v>
      </c>
    </row>
    <row r="613" spans="2:20" x14ac:dyDescent="0.3">
      <c r="B613" s="19">
        <v>610</v>
      </c>
      <c r="C613" s="179">
        <v>0</v>
      </c>
      <c r="D613" s="179">
        <v>0</v>
      </c>
      <c r="E613" s="179">
        <v>82481.806937260451</v>
      </c>
      <c r="F613" s="179">
        <v>0</v>
      </c>
      <c r="G613" s="179">
        <v>0</v>
      </c>
      <c r="H613" s="179">
        <v>16264.145160028133</v>
      </c>
      <c r="I613" s="179">
        <v>0</v>
      </c>
      <c r="J613" s="179">
        <v>0</v>
      </c>
      <c r="K613" s="179">
        <v>0</v>
      </c>
      <c r="L613" s="179">
        <v>0</v>
      </c>
      <c r="M613" s="179">
        <v>118507.09057734042</v>
      </c>
      <c r="N613" s="179">
        <v>0</v>
      </c>
      <c r="O613" s="179">
        <v>0</v>
      </c>
      <c r="P613" s="179">
        <v>0</v>
      </c>
      <c r="Q613" s="179">
        <v>0</v>
      </c>
      <c r="R613" s="180">
        <v>0</v>
      </c>
      <c r="S613" s="180">
        <v>0</v>
      </c>
      <c r="T613" s="180">
        <v>0</v>
      </c>
    </row>
    <row r="614" spans="2:20" x14ac:dyDescent="0.3">
      <c r="B614" s="19">
        <v>611</v>
      </c>
      <c r="C614" s="179">
        <v>0</v>
      </c>
      <c r="D614" s="179">
        <v>0</v>
      </c>
      <c r="E614" s="179">
        <v>61590.349807988445</v>
      </c>
      <c r="F614" s="179">
        <v>0</v>
      </c>
      <c r="G614" s="179">
        <v>0</v>
      </c>
      <c r="H614" s="179">
        <v>14592.764459713064</v>
      </c>
      <c r="I614" s="179">
        <v>0</v>
      </c>
      <c r="J614" s="179">
        <v>0</v>
      </c>
      <c r="K614" s="179">
        <v>0</v>
      </c>
      <c r="L614" s="179">
        <v>0</v>
      </c>
      <c r="M614" s="179">
        <v>14951.211159868713</v>
      </c>
      <c r="N614" s="179">
        <v>0</v>
      </c>
      <c r="O614" s="179">
        <v>0</v>
      </c>
      <c r="P614" s="179">
        <v>0</v>
      </c>
      <c r="Q614" s="179">
        <v>0</v>
      </c>
      <c r="R614" s="180">
        <v>0</v>
      </c>
      <c r="S614" s="180">
        <v>0</v>
      </c>
      <c r="T614" s="180">
        <v>0</v>
      </c>
    </row>
    <row r="615" spans="2:20" x14ac:dyDescent="0.3">
      <c r="B615" s="19">
        <v>612</v>
      </c>
      <c r="C615" s="179">
        <v>1</v>
      </c>
      <c r="D615" s="179">
        <v>33605.623809588455</v>
      </c>
      <c r="E615" s="179">
        <v>151646.13883495977</v>
      </c>
      <c r="F615" s="179">
        <v>0</v>
      </c>
      <c r="G615" s="179">
        <v>0</v>
      </c>
      <c r="H615" s="179">
        <v>53488.056998320877</v>
      </c>
      <c r="I615" s="179">
        <v>0</v>
      </c>
      <c r="J615" s="179">
        <v>0</v>
      </c>
      <c r="K615" s="179">
        <v>0</v>
      </c>
      <c r="L615" s="179">
        <v>0</v>
      </c>
      <c r="M615" s="179">
        <v>4772.9827340185257</v>
      </c>
      <c r="N615" s="179">
        <v>0</v>
      </c>
      <c r="O615" s="179">
        <v>0</v>
      </c>
      <c r="P615" s="179">
        <v>0</v>
      </c>
      <c r="Q615" s="179">
        <v>0</v>
      </c>
      <c r="R615" s="180">
        <v>0</v>
      </c>
      <c r="S615" s="180">
        <v>0</v>
      </c>
      <c r="T615" s="180">
        <v>33605.623809588455</v>
      </c>
    </row>
    <row r="616" spans="2:20" x14ac:dyDescent="0.3">
      <c r="B616" s="19">
        <v>613</v>
      </c>
      <c r="C616" s="179">
        <v>0</v>
      </c>
      <c r="D616" s="179">
        <v>0</v>
      </c>
      <c r="E616" s="179">
        <v>93701.023705158354</v>
      </c>
      <c r="F616" s="179">
        <v>0</v>
      </c>
      <c r="G616" s="179">
        <v>0</v>
      </c>
      <c r="H616" s="179">
        <v>13558.909847602452</v>
      </c>
      <c r="I616" s="179">
        <v>0</v>
      </c>
      <c r="J616" s="179">
        <v>0</v>
      </c>
      <c r="K616" s="179">
        <v>0</v>
      </c>
      <c r="L616" s="179">
        <v>0</v>
      </c>
      <c r="M616" s="179">
        <v>28162.837358634995</v>
      </c>
      <c r="N616" s="179">
        <v>0</v>
      </c>
      <c r="O616" s="179">
        <v>0</v>
      </c>
      <c r="P616" s="179">
        <v>0</v>
      </c>
      <c r="Q616" s="179">
        <v>0</v>
      </c>
      <c r="R616" s="180">
        <v>0</v>
      </c>
      <c r="S616" s="180">
        <v>0</v>
      </c>
      <c r="T616" s="180">
        <v>0</v>
      </c>
    </row>
    <row r="617" spans="2:20" x14ac:dyDescent="0.3">
      <c r="B617" s="19">
        <v>614</v>
      </c>
      <c r="C617" s="179">
        <v>0</v>
      </c>
      <c r="D617" s="179">
        <v>0</v>
      </c>
      <c r="E617" s="179">
        <v>13987.969682990673</v>
      </c>
      <c r="F617" s="179">
        <v>0</v>
      </c>
      <c r="G617" s="179">
        <v>0</v>
      </c>
      <c r="H617" s="179">
        <v>7069.1186921612025</v>
      </c>
      <c r="I617" s="179">
        <v>0</v>
      </c>
      <c r="J617" s="179">
        <v>0</v>
      </c>
      <c r="K617" s="179">
        <v>0</v>
      </c>
      <c r="L617" s="179">
        <v>0</v>
      </c>
      <c r="M617" s="179">
        <v>85956.388277438222</v>
      </c>
      <c r="N617" s="179">
        <v>0</v>
      </c>
      <c r="O617" s="179">
        <v>0</v>
      </c>
      <c r="P617" s="179">
        <v>0</v>
      </c>
      <c r="Q617" s="179">
        <v>0</v>
      </c>
      <c r="R617" s="180">
        <v>0</v>
      </c>
      <c r="S617" s="180">
        <v>0</v>
      </c>
      <c r="T617" s="180">
        <v>0</v>
      </c>
    </row>
    <row r="618" spans="2:20" x14ac:dyDescent="0.3">
      <c r="B618" s="19">
        <v>615</v>
      </c>
      <c r="C618" s="179">
        <v>0</v>
      </c>
      <c r="D618" s="179">
        <v>0</v>
      </c>
      <c r="E618" s="179">
        <v>165120.54760826289</v>
      </c>
      <c r="F618" s="179">
        <v>0</v>
      </c>
      <c r="G618" s="179">
        <v>0</v>
      </c>
      <c r="H618" s="179">
        <v>202790.01738483325</v>
      </c>
      <c r="I618" s="179">
        <v>0</v>
      </c>
      <c r="J618" s="179">
        <v>0</v>
      </c>
      <c r="K618" s="179">
        <v>0</v>
      </c>
      <c r="L618" s="179">
        <v>0</v>
      </c>
      <c r="M618" s="179">
        <v>52954.882878599368</v>
      </c>
      <c r="N618" s="179">
        <v>0</v>
      </c>
      <c r="O618" s="179">
        <v>0</v>
      </c>
      <c r="P618" s="179">
        <v>0</v>
      </c>
      <c r="Q618" s="179">
        <v>0</v>
      </c>
      <c r="R618" s="180">
        <v>0</v>
      </c>
      <c r="S618" s="180">
        <v>0</v>
      </c>
      <c r="T618" s="180">
        <v>0</v>
      </c>
    </row>
    <row r="619" spans="2:20" x14ac:dyDescent="0.3">
      <c r="B619" s="19">
        <v>616</v>
      </c>
      <c r="C619" s="179">
        <v>0</v>
      </c>
      <c r="D619" s="179">
        <v>0</v>
      </c>
      <c r="E619" s="179">
        <v>54571.790199872106</v>
      </c>
      <c r="F619" s="179">
        <v>0</v>
      </c>
      <c r="G619" s="179">
        <v>0</v>
      </c>
      <c r="H619" s="179">
        <v>6356.5913486692225</v>
      </c>
      <c r="I619" s="179">
        <v>0</v>
      </c>
      <c r="J619" s="179">
        <v>0</v>
      </c>
      <c r="K619" s="179">
        <v>51999.133979715065</v>
      </c>
      <c r="L619" s="179">
        <v>1</v>
      </c>
      <c r="M619" s="179">
        <v>32946.569929776786</v>
      </c>
      <c r="N619" s="179">
        <v>0</v>
      </c>
      <c r="O619" s="179">
        <v>0</v>
      </c>
      <c r="P619" s="179">
        <v>0</v>
      </c>
      <c r="Q619" s="179">
        <v>0</v>
      </c>
      <c r="R619" s="180">
        <v>0</v>
      </c>
      <c r="S619" s="180">
        <v>51999.133979715065</v>
      </c>
      <c r="T619" s="180">
        <v>0</v>
      </c>
    </row>
    <row r="620" spans="2:20" x14ac:dyDescent="0.3">
      <c r="B620" s="19">
        <v>617</v>
      </c>
      <c r="C620" s="179">
        <v>1</v>
      </c>
      <c r="D620" s="179">
        <v>67846.213880292838</v>
      </c>
      <c r="E620" s="179">
        <v>2219977.1880412837</v>
      </c>
      <c r="F620" s="179">
        <v>0</v>
      </c>
      <c r="G620" s="179">
        <v>0</v>
      </c>
      <c r="H620" s="179">
        <v>48852.386305292021</v>
      </c>
      <c r="I620" s="179">
        <v>0</v>
      </c>
      <c r="J620" s="179">
        <v>0</v>
      </c>
      <c r="K620" s="179">
        <v>0</v>
      </c>
      <c r="L620" s="179">
        <v>0</v>
      </c>
      <c r="M620" s="179">
        <v>64804.315192309121</v>
      </c>
      <c r="N620" s="179">
        <v>0</v>
      </c>
      <c r="O620" s="179">
        <v>0</v>
      </c>
      <c r="P620" s="179">
        <v>0</v>
      </c>
      <c r="Q620" s="179">
        <v>0</v>
      </c>
      <c r="R620" s="180">
        <v>0</v>
      </c>
      <c r="S620" s="180">
        <v>0</v>
      </c>
      <c r="T620" s="180">
        <v>67846.213880292838</v>
      </c>
    </row>
    <row r="621" spans="2:20" x14ac:dyDescent="0.3">
      <c r="B621" s="19">
        <v>618</v>
      </c>
      <c r="C621" s="179">
        <v>0</v>
      </c>
      <c r="D621" s="179">
        <v>0</v>
      </c>
      <c r="E621" s="179">
        <v>512981.30658379098</v>
      </c>
      <c r="F621" s="179">
        <v>0</v>
      </c>
      <c r="G621" s="179">
        <v>0</v>
      </c>
      <c r="H621" s="179">
        <v>162145.57376004051</v>
      </c>
      <c r="I621" s="179">
        <v>0</v>
      </c>
      <c r="J621" s="179">
        <v>0</v>
      </c>
      <c r="K621" s="179">
        <v>0</v>
      </c>
      <c r="L621" s="179">
        <v>0</v>
      </c>
      <c r="M621" s="179">
        <v>18670.232186668185</v>
      </c>
      <c r="N621" s="179">
        <v>0</v>
      </c>
      <c r="O621" s="179">
        <v>0</v>
      </c>
      <c r="P621" s="179">
        <v>0</v>
      </c>
      <c r="Q621" s="179">
        <v>0</v>
      </c>
      <c r="R621" s="180">
        <v>0</v>
      </c>
      <c r="S621" s="180">
        <v>0</v>
      </c>
      <c r="T621" s="180">
        <v>0</v>
      </c>
    </row>
    <row r="622" spans="2:20" x14ac:dyDescent="0.3">
      <c r="B622" s="19">
        <v>619</v>
      </c>
      <c r="C622" s="179">
        <v>0</v>
      </c>
      <c r="D622" s="179">
        <v>0</v>
      </c>
      <c r="E622" s="179">
        <v>8967.0071711144028</v>
      </c>
      <c r="F622" s="179">
        <v>0</v>
      </c>
      <c r="G622" s="179">
        <v>0</v>
      </c>
      <c r="H622" s="179">
        <v>11722.452899562464</v>
      </c>
      <c r="I622" s="179">
        <v>0</v>
      </c>
      <c r="J622" s="179">
        <v>0</v>
      </c>
      <c r="K622" s="179">
        <v>0</v>
      </c>
      <c r="L622" s="179">
        <v>0</v>
      </c>
      <c r="M622" s="179">
        <v>19554.619457126169</v>
      </c>
      <c r="N622" s="179">
        <v>0</v>
      </c>
      <c r="O622" s="179">
        <v>0</v>
      </c>
      <c r="P622" s="179">
        <v>0</v>
      </c>
      <c r="Q622" s="179">
        <v>0</v>
      </c>
      <c r="R622" s="180">
        <v>0</v>
      </c>
      <c r="S622" s="180">
        <v>0</v>
      </c>
      <c r="T622" s="180">
        <v>0</v>
      </c>
    </row>
    <row r="623" spans="2:20" x14ac:dyDescent="0.3">
      <c r="B623" s="19">
        <v>620</v>
      </c>
      <c r="C623" s="179">
        <v>0</v>
      </c>
      <c r="D623" s="179">
        <v>0</v>
      </c>
      <c r="E623" s="179">
        <v>57235.84274757401</v>
      </c>
      <c r="F623" s="179">
        <v>0</v>
      </c>
      <c r="G623" s="179">
        <v>0</v>
      </c>
      <c r="H623" s="179">
        <v>242901.997610035</v>
      </c>
      <c r="I623" s="179">
        <v>0</v>
      </c>
      <c r="J623" s="179">
        <v>0</v>
      </c>
      <c r="K623" s="179">
        <v>0</v>
      </c>
      <c r="L623" s="179">
        <v>0</v>
      </c>
      <c r="M623" s="179">
        <v>704251.3192713029</v>
      </c>
      <c r="N623" s="179">
        <v>0</v>
      </c>
      <c r="O623" s="179">
        <v>0</v>
      </c>
      <c r="P623" s="179">
        <v>0</v>
      </c>
      <c r="Q623" s="179">
        <v>0</v>
      </c>
      <c r="R623" s="180">
        <v>0</v>
      </c>
      <c r="S623" s="180">
        <v>0</v>
      </c>
      <c r="T623" s="180">
        <v>0</v>
      </c>
    </row>
    <row r="624" spans="2:20" x14ac:dyDescent="0.3">
      <c r="B624" s="19">
        <v>621</v>
      </c>
      <c r="C624" s="179">
        <v>0</v>
      </c>
      <c r="D624" s="179">
        <v>0</v>
      </c>
      <c r="E624" s="179">
        <v>12403.050198138581</v>
      </c>
      <c r="F624" s="179">
        <v>1</v>
      </c>
      <c r="G624" s="179">
        <v>58356.386935667069</v>
      </c>
      <c r="H624" s="179">
        <v>268176.69119854592</v>
      </c>
      <c r="I624" s="179">
        <v>0</v>
      </c>
      <c r="J624" s="179">
        <v>0</v>
      </c>
      <c r="K624" s="179">
        <v>0</v>
      </c>
      <c r="L624" s="179">
        <v>0</v>
      </c>
      <c r="M624" s="179">
        <v>8961.0679012037035</v>
      </c>
      <c r="N624" s="179">
        <v>0</v>
      </c>
      <c r="O624" s="179">
        <v>0</v>
      </c>
      <c r="P624" s="179">
        <v>0</v>
      </c>
      <c r="Q624" s="179">
        <v>0</v>
      </c>
      <c r="R624" s="180">
        <v>0</v>
      </c>
      <c r="S624" s="180">
        <v>0</v>
      </c>
      <c r="T624" s="180">
        <v>0</v>
      </c>
    </row>
    <row r="625" spans="2:20" x14ac:dyDescent="0.3">
      <c r="B625" s="19">
        <v>622</v>
      </c>
      <c r="C625" s="179">
        <v>0</v>
      </c>
      <c r="D625" s="179">
        <v>0</v>
      </c>
      <c r="E625" s="179">
        <v>21223.787104890813</v>
      </c>
      <c r="F625" s="179">
        <v>0</v>
      </c>
      <c r="G625" s="179">
        <v>0</v>
      </c>
      <c r="H625" s="179">
        <v>63676.765157423913</v>
      </c>
      <c r="I625" s="179">
        <v>0</v>
      </c>
      <c r="J625" s="179">
        <v>0</v>
      </c>
      <c r="K625" s="179">
        <v>0</v>
      </c>
      <c r="L625" s="179">
        <v>0</v>
      </c>
      <c r="M625" s="179">
        <v>160192.0120120894</v>
      </c>
      <c r="N625" s="179">
        <v>0</v>
      </c>
      <c r="O625" s="179">
        <v>0</v>
      </c>
      <c r="P625" s="179">
        <v>0</v>
      </c>
      <c r="Q625" s="179">
        <v>0</v>
      </c>
      <c r="R625" s="180">
        <v>0</v>
      </c>
      <c r="S625" s="180">
        <v>0</v>
      </c>
      <c r="T625" s="180">
        <v>0</v>
      </c>
    </row>
    <row r="626" spans="2:20" x14ac:dyDescent="0.3">
      <c r="B626" s="19">
        <v>623</v>
      </c>
      <c r="C626" s="179">
        <v>0</v>
      </c>
      <c r="D626" s="179">
        <v>0</v>
      </c>
      <c r="E626" s="179">
        <v>586917.1709936125</v>
      </c>
      <c r="F626" s="179">
        <v>0</v>
      </c>
      <c r="G626" s="179">
        <v>0</v>
      </c>
      <c r="H626" s="179">
        <v>44507.099404511697</v>
      </c>
      <c r="I626" s="179">
        <v>0</v>
      </c>
      <c r="J626" s="179">
        <v>0</v>
      </c>
      <c r="K626" s="179">
        <v>0</v>
      </c>
      <c r="L626" s="179">
        <v>0</v>
      </c>
      <c r="M626" s="179">
        <v>1324583.1413059286</v>
      </c>
      <c r="N626" s="179">
        <v>0</v>
      </c>
      <c r="O626" s="179">
        <v>0</v>
      </c>
      <c r="P626" s="179">
        <v>0</v>
      </c>
      <c r="Q626" s="179">
        <v>0</v>
      </c>
      <c r="R626" s="180">
        <v>0</v>
      </c>
      <c r="S626" s="180">
        <v>0</v>
      </c>
      <c r="T626" s="180">
        <v>0</v>
      </c>
    </row>
    <row r="627" spans="2:20" x14ac:dyDescent="0.3">
      <c r="B627" s="19">
        <v>624</v>
      </c>
      <c r="C627" s="179">
        <v>0</v>
      </c>
      <c r="D627" s="179">
        <v>0</v>
      </c>
      <c r="E627" s="179">
        <v>103641.48821627331</v>
      </c>
      <c r="F627" s="179">
        <v>0</v>
      </c>
      <c r="G627" s="179">
        <v>0</v>
      </c>
      <c r="H627" s="179">
        <v>303942.29425816744</v>
      </c>
      <c r="I627" s="179">
        <v>0</v>
      </c>
      <c r="J627" s="179">
        <v>0</v>
      </c>
      <c r="K627" s="179">
        <v>0</v>
      </c>
      <c r="L627" s="179">
        <v>0</v>
      </c>
      <c r="M627" s="179">
        <v>40411.238753478952</v>
      </c>
      <c r="N627" s="179">
        <v>0</v>
      </c>
      <c r="O627" s="179">
        <v>0</v>
      </c>
      <c r="P627" s="179">
        <v>0</v>
      </c>
      <c r="Q627" s="179">
        <v>0</v>
      </c>
      <c r="R627" s="180">
        <v>0</v>
      </c>
      <c r="S627" s="180">
        <v>0</v>
      </c>
      <c r="T627" s="180">
        <v>0</v>
      </c>
    </row>
    <row r="628" spans="2:20" x14ac:dyDescent="0.3">
      <c r="B628" s="19">
        <v>625</v>
      </c>
      <c r="C628" s="179">
        <v>0</v>
      </c>
      <c r="D628" s="179">
        <v>0</v>
      </c>
      <c r="E628" s="179">
        <v>250667.88805970759</v>
      </c>
      <c r="F628" s="179">
        <v>0</v>
      </c>
      <c r="G628" s="179">
        <v>0</v>
      </c>
      <c r="H628" s="179">
        <v>54346.959100674219</v>
      </c>
      <c r="I628" s="179">
        <v>0</v>
      </c>
      <c r="J628" s="179">
        <v>0</v>
      </c>
      <c r="K628" s="179">
        <v>0</v>
      </c>
      <c r="L628" s="179">
        <v>0</v>
      </c>
      <c r="M628" s="179">
        <v>1230907.3174329447</v>
      </c>
      <c r="N628" s="179">
        <v>0</v>
      </c>
      <c r="O628" s="179">
        <v>0</v>
      </c>
      <c r="P628" s="179">
        <v>0</v>
      </c>
      <c r="Q628" s="179">
        <v>0</v>
      </c>
      <c r="R628" s="180">
        <v>0</v>
      </c>
      <c r="S628" s="180">
        <v>0</v>
      </c>
      <c r="T628" s="180">
        <v>0</v>
      </c>
    </row>
    <row r="629" spans="2:20" x14ac:dyDescent="0.3">
      <c r="B629" s="19">
        <v>626</v>
      </c>
      <c r="C629" s="179">
        <v>0</v>
      </c>
      <c r="D629" s="179">
        <v>0</v>
      </c>
      <c r="E629" s="179">
        <v>281391.98799220345</v>
      </c>
      <c r="F629" s="179">
        <v>0</v>
      </c>
      <c r="G629" s="179">
        <v>0</v>
      </c>
      <c r="H629" s="179">
        <v>15150.33568259708</v>
      </c>
      <c r="I629" s="179">
        <v>0</v>
      </c>
      <c r="J629" s="179">
        <v>0</v>
      </c>
      <c r="K629" s="179">
        <v>0</v>
      </c>
      <c r="L629" s="179">
        <v>0</v>
      </c>
      <c r="M629" s="179">
        <v>103439.74911759465</v>
      </c>
      <c r="N629" s="179">
        <v>0</v>
      </c>
      <c r="O629" s="179">
        <v>0</v>
      </c>
      <c r="P629" s="179">
        <v>0</v>
      </c>
      <c r="Q629" s="179">
        <v>0</v>
      </c>
      <c r="R629" s="180">
        <v>0</v>
      </c>
      <c r="S629" s="180">
        <v>0</v>
      </c>
      <c r="T629" s="180">
        <v>0</v>
      </c>
    </row>
    <row r="630" spans="2:20" x14ac:dyDescent="0.3">
      <c r="B630" s="19">
        <v>627</v>
      </c>
      <c r="C630" s="179">
        <v>0</v>
      </c>
      <c r="D630" s="179">
        <v>0</v>
      </c>
      <c r="E630" s="179">
        <v>168568.89620159156</v>
      </c>
      <c r="F630" s="179">
        <v>1</v>
      </c>
      <c r="G630" s="179">
        <v>39534.476600273279</v>
      </c>
      <c r="H630" s="179">
        <v>936914.42484630435</v>
      </c>
      <c r="I630" s="179">
        <v>0</v>
      </c>
      <c r="J630" s="179">
        <v>0</v>
      </c>
      <c r="K630" s="179">
        <v>0</v>
      </c>
      <c r="L630" s="179">
        <v>0</v>
      </c>
      <c r="M630" s="179">
        <v>26634.472197689523</v>
      </c>
      <c r="N630" s="179">
        <v>0</v>
      </c>
      <c r="O630" s="179">
        <v>0</v>
      </c>
      <c r="P630" s="179">
        <v>0</v>
      </c>
      <c r="Q630" s="179">
        <v>0</v>
      </c>
      <c r="R630" s="180">
        <v>0</v>
      </c>
      <c r="S630" s="180">
        <v>0</v>
      </c>
      <c r="T630" s="180">
        <v>0</v>
      </c>
    </row>
    <row r="631" spans="2:20" x14ac:dyDescent="0.3">
      <c r="B631" s="19">
        <v>628</v>
      </c>
      <c r="C631" s="179">
        <v>0</v>
      </c>
      <c r="D631" s="179">
        <v>0</v>
      </c>
      <c r="E631" s="179">
        <v>139159.3249362325</v>
      </c>
      <c r="F631" s="179">
        <v>0</v>
      </c>
      <c r="G631" s="179">
        <v>0</v>
      </c>
      <c r="H631" s="179">
        <v>24688.491930657594</v>
      </c>
      <c r="I631" s="179">
        <v>0</v>
      </c>
      <c r="J631" s="179">
        <v>0</v>
      </c>
      <c r="K631" s="179">
        <v>0</v>
      </c>
      <c r="L631" s="179">
        <v>0</v>
      </c>
      <c r="M631" s="179">
        <v>134726.53659103374</v>
      </c>
      <c r="N631" s="179">
        <v>0</v>
      </c>
      <c r="O631" s="179">
        <v>0</v>
      </c>
      <c r="P631" s="179">
        <v>0</v>
      </c>
      <c r="Q631" s="179">
        <v>0</v>
      </c>
      <c r="R631" s="180">
        <v>0</v>
      </c>
      <c r="S631" s="180">
        <v>0</v>
      </c>
      <c r="T631" s="180">
        <v>0</v>
      </c>
    </row>
    <row r="632" spans="2:20" x14ac:dyDescent="0.3">
      <c r="B632" s="19">
        <v>629</v>
      </c>
      <c r="C632" s="179">
        <v>0</v>
      </c>
      <c r="D632" s="179">
        <v>0</v>
      </c>
      <c r="E632" s="179">
        <v>48867.22343315935</v>
      </c>
      <c r="F632" s="179">
        <v>0</v>
      </c>
      <c r="G632" s="179">
        <v>0</v>
      </c>
      <c r="H632" s="179">
        <v>272468.46403302479</v>
      </c>
      <c r="I632" s="179">
        <v>0</v>
      </c>
      <c r="J632" s="179">
        <v>0</v>
      </c>
      <c r="K632" s="179">
        <v>0</v>
      </c>
      <c r="L632" s="179">
        <v>0</v>
      </c>
      <c r="M632" s="179">
        <v>53607.179193850425</v>
      </c>
      <c r="N632" s="179">
        <v>0</v>
      </c>
      <c r="O632" s="179">
        <v>0</v>
      </c>
      <c r="P632" s="179">
        <v>0</v>
      </c>
      <c r="Q632" s="179">
        <v>0</v>
      </c>
      <c r="R632" s="180">
        <v>0</v>
      </c>
      <c r="S632" s="180">
        <v>0</v>
      </c>
      <c r="T632" s="180">
        <v>0</v>
      </c>
    </row>
    <row r="633" spans="2:20" x14ac:dyDescent="0.3">
      <c r="B633" s="19">
        <v>630</v>
      </c>
      <c r="C633" s="179">
        <v>0</v>
      </c>
      <c r="D633" s="179">
        <v>0</v>
      </c>
      <c r="E633" s="179">
        <v>117480.66896742443</v>
      </c>
      <c r="F633" s="179">
        <v>0</v>
      </c>
      <c r="G633" s="179">
        <v>0</v>
      </c>
      <c r="H633" s="179">
        <v>98220.544193230497</v>
      </c>
      <c r="I633" s="179">
        <v>0</v>
      </c>
      <c r="J633" s="179">
        <v>0</v>
      </c>
      <c r="K633" s="179">
        <v>0</v>
      </c>
      <c r="L633" s="179">
        <v>0</v>
      </c>
      <c r="M633" s="179">
        <v>21298.427779036538</v>
      </c>
      <c r="N633" s="179">
        <v>0</v>
      </c>
      <c r="O633" s="179">
        <v>0</v>
      </c>
      <c r="P633" s="179">
        <v>0</v>
      </c>
      <c r="Q633" s="179">
        <v>0</v>
      </c>
      <c r="R633" s="180">
        <v>0</v>
      </c>
      <c r="S633" s="180">
        <v>0</v>
      </c>
      <c r="T633" s="180">
        <v>0</v>
      </c>
    </row>
    <row r="634" spans="2:20" x14ac:dyDescent="0.3">
      <c r="B634" s="19">
        <v>631</v>
      </c>
      <c r="C634" s="179">
        <v>0</v>
      </c>
      <c r="D634" s="179">
        <v>0</v>
      </c>
      <c r="E634" s="179">
        <v>159647.76546475533</v>
      </c>
      <c r="F634" s="179">
        <v>0</v>
      </c>
      <c r="G634" s="179">
        <v>0</v>
      </c>
      <c r="H634" s="179">
        <v>5651.9881759198743</v>
      </c>
      <c r="I634" s="179">
        <v>0</v>
      </c>
      <c r="J634" s="179">
        <v>0</v>
      </c>
      <c r="K634" s="179">
        <v>0</v>
      </c>
      <c r="L634" s="179">
        <v>0</v>
      </c>
      <c r="M634" s="179">
        <v>25917.684708500896</v>
      </c>
      <c r="N634" s="179">
        <v>0</v>
      </c>
      <c r="O634" s="179">
        <v>0</v>
      </c>
      <c r="P634" s="179">
        <v>0</v>
      </c>
      <c r="Q634" s="179">
        <v>0</v>
      </c>
      <c r="R634" s="180">
        <v>0</v>
      </c>
      <c r="S634" s="180">
        <v>0</v>
      </c>
      <c r="T634" s="180">
        <v>0</v>
      </c>
    </row>
    <row r="635" spans="2:20" x14ac:dyDescent="0.3">
      <c r="B635" s="19">
        <v>632</v>
      </c>
      <c r="C635" s="179">
        <v>0</v>
      </c>
      <c r="D635" s="179">
        <v>0</v>
      </c>
      <c r="E635" s="179">
        <v>26802.899838197289</v>
      </c>
      <c r="F635" s="179">
        <v>0</v>
      </c>
      <c r="G635" s="179">
        <v>0</v>
      </c>
      <c r="H635" s="179">
        <v>39767.924380955628</v>
      </c>
      <c r="I635" s="179">
        <v>0</v>
      </c>
      <c r="J635" s="179">
        <v>0</v>
      </c>
      <c r="K635" s="179">
        <v>0</v>
      </c>
      <c r="L635" s="179">
        <v>0</v>
      </c>
      <c r="M635" s="179">
        <v>217595.86514270576</v>
      </c>
      <c r="N635" s="179">
        <v>0</v>
      </c>
      <c r="O635" s="179">
        <v>0</v>
      </c>
      <c r="P635" s="179">
        <v>0</v>
      </c>
      <c r="Q635" s="179">
        <v>0</v>
      </c>
      <c r="R635" s="180">
        <v>0</v>
      </c>
      <c r="S635" s="180">
        <v>0</v>
      </c>
      <c r="T635" s="180">
        <v>0</v>
      </c>
    </row>
    <row r="636" spans="2:20" x14ac:dyDescent="0.3">
      <c r="B636" s="19">
        <v>633</v>
      </c>
      <c r="C636" s="179">
        <v>0</v>
      </c>
      <c r="D636" s="179">
        <v>0</v>
      </c>
      <c r="E636" s="179">
        <v>224361.79555302393</v>
      </c>
      <c r="F636" s="179">
        <v>0</v>
      </c>
      <c r="G636" s="179">
        <v>0</v>
      </c>
      <c r="H636" s="179">
        <v>109369.974136427</v>
      </c>
      <c r="I636" s="179">
        <v>0</v>
      </c>
      <c r="J636" s="179">
        <v>0</v>
      </c>
      <c r="K636" s="179">
        <v>0</v>
      </c>
      <c r="L636" s="179">
        <v>0</v>
      </c>
      <c r="M636" s="179">
        <v>16390.486704074276</v>
      </c>
      <c r="N636" s="179">
        <v>0</v>
      </c>
      <c r="O636" s="179">
        <v>0</v>
      </c>
      <c r="P636" s="179">
        <v>0</v>
      </c>
      <c r="Q636" s="179">
        <v>0</v>
      </c>
      <c r="R636" s="180">
        <v>0</v>
      </c>
      <c r="S636" s="180">
        <v>0</v>
      </c>
      <c r="T636" s="180">
        <v>0</v>
      </c>
    </row>
    <row r="637" spans="2:20" x14ac:dyDescent="0.3">
      <c r="B637" s="19">
        <v>634</v>
      </c>
      <c r="C637" s="179">
        <v>1</v>
      </c>
      <c r="D637" s="179">
        <v>41035.764597386566</v>
      </c>
      <c r="E637" s="179">
        <v>123021.91677650627</v>
      </c>
      <c r="F637" s="179">
        <v>0</v>
      </c>
      <c r="G637" s="179">
        <v>0</v>
      </c>
      <c r="H637" s="179">
        <v>141858.94904735999</v>
      </c>
      <c r="I637" s="179">
        <v>0</v>
      </c>
      <c r="J637" s="179">
        <v>0</v>
      </c>
      <c r="K637" s="179">
        <v>0</v>
      </c>
      <c r="L637" s="179">
        <v>0</v>
      </c>
      <c r="M637" s="179">
        <v>11115.381776917284</v>
      </c>
      <c r="N637" s="179">
        <v>0</v>
      </c>
      <c r="O637" s="179">
        <v>0</v>
      </c>
      <c r="P637" s="179">
        <v>0</v>
      </c>
      <c r="Q637" s="179">
        <v>0</v>
      </c>
      <c r="R637" s="180">
        <v>0</v>
      </c>
      <c r="S637" s="180">
        <v>0</v>
      </c>
      <c r="T637" s="180">
        <v>41035.764597386566</v>
      </c>
    </row>
    <row r="638" spans="2:20" x14ac:dyDescent="0.3">
      <c r="B638" s="19">
        <v>635</v>
      </c>
      <c r="C638" s="179">
        <v>0</v>
      </c>
      <c r="D638" s="179">
        <v>0</v>
      </c>
      <c r="E638" s="179">
        <v>64682.254587875555</v>
      </c>
      <c r="F638" s="179">
        <v>0</v>
      </c>
      <c r="G638" s="179">
        <v>0</v>
      </c>
      <c r="H638" s="179">
        <v>782171.79271459195</v>
      </c>
      <c r="I638" s="179">
        <v>0</v>
      </c>
      <c r="J638" s="179">
        <v>0</v>
      </c>
      <c r="K638" s="179">
        <v>0</v>
      </c>
      <c r="L638" s="179">
        <v>0</v>
      </c>
      <c r="M638" s="179">
        <v>29856.326547999397</v>
      </c>
      <c r="N638" s="179">
        <v>0</v>
      </c>
      <c r="O638" s="179">
        <v>0</v>
      </c>
      <c r="P638" s="179">
        <v>0</v>
      </c>
      <c r="Q638" s="179">
        <v>0</v>
      </c>
      <c r="R638" s="180">
        <v>0</v>
      </c>
      <c r="S638" s="180">
        <v>0</v>
      </c>
      <c r="T638" s="180">
        <v>0</v>
      </c>
    </row>
    <row r="639" spans="2:20" x14ac:dyDescent="0.3">
      <c r="B639" s="19">
        <v>636</v>
      </c>
      <c r="C639" s="179">
        <v>0</v>
      </c>
      <c r="D639" s="179">
        <v>0</v>
      </c>
      <c r="E639" s="179">
        <v>395307.41181310703</v>
      </c>
      <c r="F639" s="179">
        <v>0</v>
      </c>
      <c r="G639" s="179">
        <v>0</v>
      </c>
      <c r="H639" s="179">
        <v>14998.554138681733</v>
      </c>
      <c r="I639" s="179">
        <v>0</v>
      </c>
      <c r="J639" s="179">
        <v>0</v>
      </c>
      <c r="K639" s="179">
        <v>0</v>
      </c>
      <c r="L639" s="179">
        <v>0</v>
      </c>
      <c r="M639" s="179">
        <v>116897.44511639717</v>
      </c>
      <c r="N639" s="179">
        <v>0</v>
      </c>
      <c r="O639" s="179">
        <v>0</v>
      </c>
      <c r="P639" s="179">
        <v>0</v>
      </c>
      <c r="Q639" s="179">
        <v>0</v>
      </c>
      <c r="R639" s="180">
        <v>0</v>
      </c>
      <c r="S639" s="180">
        <v>0</v>
      </c>
      <c r="T639" s="180">
        <v>0</v>
      </c>
    </row>
    <row r="640" spans="2:20" x14ac:dyDescent="0.3">
      <c r="B640" s="19">
        <v>637</v>
      </c>
      <c r="C640" s="179">
        <v>0</v>
      </c>
      <c r="D640" s="179">
        <v>0</v>
      </c>
      <c r="E640" s="179">
        <v>32932.230841617617</v>
      </c>
      <c r="F640" s="179">
        <v>0</v>
      </c>
      <c r="G640" s="179">
        <v>0</v>
      </c>
      <c r="H640" s="179">
        <v>318698.65543349058</v>
      </c>
      <c r="I640" s="179">
        <v>0</v>
      </c>
      <c r="J640" s="179">
        <v>0</v>
      </c>
      <c r="K640" s="179">
        <v>0</v>
      </c>
      <c r="L640" s="179">
        <v>0</v>
      </c>
      <c r="M640" s="179">
        <v>20603.860548890341</v>
      </c>
      <c r="N640" s="179">
        <v>0</v>
      </c>
      <c r="O640" s="179">
        <v>0</v>
      </c>
      <c r="P640" s="179">
        <v>0</v>
      </c>
      <c r="Q640" s="179">
        <v>0</v>
      </c>
      <c r="R640" s="180">
        <v>0</v>
      </c>
      <c r="S640" s="180">
        <v>0</v>
      </c>
      <c r="T640" s="180">
        <v>0</v>
      </c>
    </row>
    <row r="641" spans="2:20" x14ac:dyDescent="0.3">
      <c r="B641" s="19">
        <v>638</v>
      </c>
      <c r="C641" s="179">
        <v>0</v>
      </c>
      <c r="D641" s="179">
        <v>0</v>
      </c>
      <c r="E641" s="179">
        <v>492056.25527683919</v>
      </c>
      <c r="F641" s="179">
        <v>0</v>
      </c>
      <c r="G641" s="179">
        <v>0</v>
      </c>
      <c r="H641" s="179">
        <v>549842.56983171334</v>
      </c>
      <c r="I641" s="179">
        <v>0</v>
      </c>
      <c r="J641" s="179">
        <v>0</v>
      </c>
      <c r="K641" s="179">
        <v>0</v>
      </c>
      <c r="L641" s="179">
        <v>0</v>
      </c>
      <c r="M641" s="179">
        <v>30101.247579872179</v>
      </c>
      <c r="N641" s="179">
        <v>0</v>
      </c>
      <c r="O641" s="179">
        <v>0</v>
      </c>
      <c r="P641" s="179">
        <v>0</v>
      </c>
      <c r="Q641" s="179">
        <v>0</v>
      </c>
      <c r="R641" s="180">
        <v>0</v>
      </c>
      <c r="S641" s="180">
        <v>0</v>
      </c>
      <c r="T641" s="180">
        <v>0</v>
      </c>
    </row>
    <row r="642" spans="2:20" x14ac:dyDescent="0.3">
      <c r="B642" s="19">
        <v>639</v>
      </c>
      <c r="C642" s="179">
        <v>0</v>
      </c>
      <c r="D642" s="179">
        <v>0</v>
      </c>
      <c r="E642" s="179">
        <v>280196.49677768163</v>
      </c>
      <c r="F642" s="179">
        <v>0</v>
      </c>
      <c r="G642" s="179">
        <v>0</v>
      </c>
      <c r="H642" s="179">
        <v>25965.139741878207</v>
      </c>
      <c r="I642" s="179">
        <v>0</v>
      </c>
      <c r="J642" s="179">
        <v>0</v>
      </c>
      <c r="K642" s="179">
        <v>0</v>
      </c>
      <c r="L642" s="179">
        <v>0</v>
      </c>
      <c r="M642" s="179">
        <v>58830.139137263774</v>
      </c>
      <c r="N642" s="179">
        <v>0</v>
      </c>
      <c r="O642" s="179">
        <v>0</v>
      </c>
      <c r="P642" s="179">
        <v>0</v>
      </c>
      <c r="Q642" s="179">
        <v>0</v>
      </c>
      <c r="R642" s="180">
        <v>0</v>
      </c>
      <c r="S642" s="180">
        <v>0</v>
      </c>
      <c r="T642" s="180">
        <v>0</v>
      </c>
    </row>
    <row r="643" spans="2:20" x14ac:dyDescent="0.3">
      <c r="B643" s="19">
        <v>640</v>
      </c>
      <c r="C643" s="179">
        <v>0</v>
      </c>
      <c r="D643" s="179">
        <v>0</v>
      </c>
      <c r="E643" s="179">
        <v>10797.745090254299</v>
      </c>
      <c r="F643" s="179">
        <v>1</v>
      </c>
      <c r="G643" s="179">
        <v>2682.8429603379777</v>
      </c>
      <c r="H643" s="179">
        <v>80619.919324558607</v>
      </c>
      <c r="I643" s="179">
        <v>0</v>
      </c>
      <c r="J643" s="179">
        <v>0</v>
      </c>
      <c r="K643" s="179">
        <v>0</v>
      </c>
      <c r="L643" s="179">
        <v>0</v>
      </c>
      <c r="M643" s="179">
        <v>30010.87193930252</v>
      </c>
      <c r="N643" s="179">
        <v>0</v>
      </c>
      <c r="O643" s="179">
        <v>0</v>
      </c>
      <c r="P643" s="179">
        <v>0</v>
      </c>
      <c r="Q643" s="179">
        <v>0</v>
      </c>
      <c r="R643" s="180">
        <v>0</v>
      </c>
      <c r="S643" s="180">
        <v>0</v>
      </c>
      <c r="T643" s="180">
        <v>0</v>
      </c>
    </row>
    <row r="644" spans="2:20" x14ac:dyDescent="0.3">
      <c r="B644" s="19">
        <v>641</v>
      </c>
      <c r="C644" s="179">
        <v>0</v>
      </c>
      <c r="D644" s="179">
        <v>0</v>
      </c>
      <c r="E644" s="179">
        <v>593338.27524591074</v>
      </c>
      <c r="F644" s="179">
        <v>0</v>
      </c>
      <c r="G644" s="179">
        <v>0</v>
      </c>
      <c r="H644" s="179">
        <v>27939.762236143328</v>
      </c>
      <c r="I644" s="179">
        <v>0</v>
      </c>
      <c r="J644" s="179">
        <v>0</v>
      </c>
      <c r="K644" s="179">
        <v>0</v>
      </c>
      <c r="L644" s="179">
        <v>0</v>
      </c>
      <c r="M644" s="179">
        <v>14847.204139207179</v>
      </c>
      <c r="N644" s="179">
        <v>0</v>
      </c>
      <c r="O644" s="179">
        <v>0</v>
      </c>
      <c r="P644" s="179">
        <v>0</v>
      </c>
      <c r="Q644" s="179">
        <v>0</v>
      </c>
      <c r="R644" s="180">
        <v>0</v>
      </c>
      <c r="S644" s="180">
        <v>0</v>
      </c>
      <c r="T644" s="180">
        <v>0</v>
      </c>
    </row>
    <row r="645" spans="2:20" x14ac:dyDescent="0.3">
      <c r="B645" s="19">
        <v>642</v>
      </c>
      <c r="C645" s="179">
        <v>0</v>
      </c>
      <c r="D645" s="179">
        <v>0</v>
      </c>
      <c r="E645" s="179">
        <v>108529.37434480869</v>
      </c>
      <c r="F645" s="179">
        <v>0</v>
      </c>
      <c r="G645" s="179">
        <v>0</v>
      </c>
      <c r="H645" s="179">
        <v>85734.397296544776</v>
      </c>
      <c r="I645" s="179">
        <v>0</v>
      </c>
      <c r="J645" s="179">
        <v>0</v>
      </c>
      <c r="K645" s="179">
        <v>0</v>
      </c>
      <c r="L645" s="179">
        <v>0</v>
      </c>
      <c r="M645" s="179">
        <v>48304.536766425466</v>
      </c>
      <c r="N645" s="179">
        <v>0</v>
      </c>
      <c r="O645" s="179">
        <v>0</v>
      </c>
      <c r="P645" s="179">
        <v>0</v>
      </c>
      <c r="Q645" s="179">
        <v>0</v>
      </c>
      <c r="R645" s="180">
        <v>0</v>
      </c>
      <c r="S645" s="180">
        <v>0</v>
      </c>
      <c r="T645" s="180">
        <v>0</v>
      </c>
    </row>
    <row r="646" spans="2:20" x14ac:dyDescent="0.3">
      <c r="B646" s="19">
        <v>643</v>
      </c>
      <c r="C646" s="179">
        <v>0</v>
      </c>
      <c r="D646" s="179">
        <v>0</v>
      </c>
      <c r="E646" s="179">
        <v>122704.13946782374</v>
      </c>
      <c r="F646" s="179">
        <v>0</v>
      </c>
      <c r="G646" s="179">
        <v>0</v>
      </c>
      <c r="H646" s="179">
        <v>88966.998750383063</v>
      </c>
      <c r="I646" s="179">
        <v>0</v>
      </c>
      <c r="J646" s="179">
        <v>0</v>
      </c>
      <c r="K646" s="179">
        <v>0</v>
      </c>
      <c r="L646" s="179">
        <v>0</v>
      </c>
      <c r="M646" s="179">
        <v>81005.933736704072</v>
      </c>
      <c r="N646" s="179">
        <v>0</v>
      </c>
      <c r="O646" s="179">
        <v>0</v>
      </c>
      <c r="P646" s="179">
        <v>0</v>
      </c>
      <c r="Q646" s="179">
        <v>0</v>
      </c>
      <c r="R646" s="180">
        <v>0</v>
      </c>
      <c r="S646" s="180">
        <v>0</v>
      </c>
      <c r="T646" s="180">
        <v>0</v>
      </c>
    </row>
    <row r="647" spans="2:20" x14ac:dyDescent="0.3">
      <c r="B647" s="19">
        <v>644</v>
      </c>
      <c r="C647" s="179">
        <v>0</v>
      </c>
      <c r="D647" s="179">
        <v>0</v>
      </c>
      <c r="E647" s="179">
        <v>121801.18201986855</v>
      </c>
      <c r="F647" s="179">
        <v>0</v>
      </c>
      <c r="G647" s="179">
        <v>0</v>
      </c>
      <c r="H647" s="179">
        <v>10116.448789869468</v>
      </c>
      <c r="I647" s="179">
        <v>0</v>
      </c>
      <c r="J647" s="179">
        <v>0</v>
      </c>
      <c r="K647" s="179">
        <v>0</v>
      </c>
      <c r="L647" s="179">
        <v>0</v>
      </c>
      <c r="M647" s="179">
        <v>28399.419756074916</v>
      </c>
      <c r="N647" s="179">
        <v>0</v>
      </c>
      <c r="O647" s="179">
        <v>0</v>
      </c>
      <c r="P647" s="179">
        <v>0</v>
      </c>
      <c r="Q647" s="179">
        <v>0</v>
      </c>
      <c r="R647" s="180">
        <v>0</v>
      </c>
      <c r="S647" s="180">
        <v>0</v>
      </c>
      <c r="T647" s="180">
        <v>0</v>
      </c>
    </row>
    <row r="648" spans="2:20" x14ac:dyDescent="0.3">
      <c r="B648" s="19">
        <v>645</v>
      </c>
      <c r="C648" s="179">
        <v>0</v>
      </c>
      <c r="D648" s="179">
        <v>0</v>
      </c>
      <c r="E648" s="179">
        <v>106678.77251575571</v>
      </c>
      <c r="F648" s="179">
        <v>0</v>
      </c>
      <c r="G648" s="179">
        <v>0</v>
      </c>
      <c r="H648" s="179">
        <v>199137.41320979959</v>
      </c>
      <c r="I648" s="179">
        <v>0</v>
      </c>
      <c r="J648" s="179">
        <v>0</v>
      </c>
      <c r="K648" s="179">
        <v>0</v>
      </c>
      <c r="L648" s="179">
        <v>0</v>
      </c>
      <c r="M648" s="179">
        <v>60206.607332318221</v>
      </c>
      <c r="N648" s="179">
        <v>0</v>
      </c>
      <c r="O648" s="179">
        <v>0</v>
      </c>
      <c r="P648" s="179">
        <v>0</v>
      </c>
      <c r="Q648" s="179">
        <v>0</v>
      </c>
      <c r="R648" s="180">
        <v>0</v>
      </c>
      <c r="S648" s="180">
        <v>0</v>
      </c>
      <c r="T648" s="180">
        <v>0</v>
      </c>
    </row>
    <row r="649" spans="2:20" x14ac:dyDescent="0.3">
      <c r="B649" s="19">
        <v>646</v>
      </c>
      <c r="C649" s="179">
        <v>0</v>
      </c>
      <c r="D649" s="179">
        <v>0</v>
      </c>
      <c r="E649" s="179">
        <v>306709.25250699004</v>
      </c>
      <c r="F649" s="179">
        <v>0</v>
      </c>
      <c r="G649" s="179">
        <v>0</v>
      </c>
      <c r="H649" s="179">
        <v>60560.943207964185</v>
      </c>
      <c r="I649" s="179">
        <v>0</v>
      </c>
      <c r="J649" s="179">
        <v>0</v>
      </c>
      <c r="K649" s="179">
        <v>0</v>
      </c>
      <c r="L649" s="179">
        <v>0</v>
      </c>
      <c r="M649" s="179">
        <v>63143.20731921793</v>
      </c>
      <c r="N649" s="179">
        <v>0</v>
      </c>
      <c r="O649" s="179">
        <v>0</v>
      </c>
      <c r="P649" s="179">
        <v>0</v>
      </c>
      <c r="Q649" s="179">
        <v>0</v>
      </c>
      <c r="R649" s="180">
        <v>0</v>
      </c>
      <c r="S649" s="180">
        <v>0</v>
      </c>
      <c r="T649" s="180">
        <v>0</v>
      </c>
    </row>
    <row r="650" spans="2:20" x14ac:dyDescent="0.3">
      <c r="B650" s="19">
        <v>647</v>
      </c>
      <c r="C650" s="179">
        <v>0</v>
      </c>
      <c r="D650" s="179">
        <v>0</v>
      </c>
      <c r="E650" s="179">
        <v>99813.830145325875</v>
      </c>
      <c r="F650" s="179">
        <v>0</v>
      </c>
      <c r="G650" s="179">
        <v>0</v>
      </c>
      <c r="H650" s="179">
        <v>94392.80303761395</v>
      </c>
      <c r="I650" s="179">
        <v>0</v>
      </c>
      <c r="J650" s="179">
        <v>0</v>
      </c>
      <c r="K650" s="179">
        <v>0</v>
      </c>
      <c r="L650" s="179">
        <v>0</v>
      </c>
      <c r="M650" s="179">
        <v>87787.898860525733</v>
      </c>
      <c r="N650" s="179">
        <v>0</v>
      </c>
      <c r="O650" s="179">
        <v>0</v>
      </c>
      <c r="P650" s="179">
        <v>0</v>
      </c>
      <c r="Q650" s="179">
        <v>0</v>
      </c>
      <c r="R650" s="180">
        <v>0</v>
      </c>
      <c r="S650" s="180">
        <v>0</v>
      </c>
      <c r="T650" s="180">
        <v>0</v>
      </c>
    </row>
    <row r="651" spans="2:20" x14ac:dyDescent="0.3">
      <c r="B651" s="19">
        <v>648</v>
      </c>
      <c r="C651" s="179">
        <v>0</v>
      </c>
      <c r="D651" s="179">
        <v>0</v>
      </c>
      <c r="E651" s="179">
        <v>93018.582330877296</v>
      </c>
      <c r="F651" s="179">
        <v>0</v>
      </c>
      <c r="G651" s="179">
        <v>0</v>
      </c>
      <c r="H651" s="179">
        <v>497103.32804599538</v>
      </c>
      <c r="I651" s="179">
        <v>0</v>
      </c>
      <c r="J651" s="179">
        <v>0</v>
      </c>
      <c r="K651" s="179">
        <v>0</v>
      </c>
      <c r="L651" s="179">
        <v>0</v>
      </c>
      <c r="M651" s="179">
        <v>113803.19813429275</v>
      </c>
      <c r="N651" s="179">
        <v>0</v>
      </c>
      <c r="O651" s="179">
        <v>0</v>
      </c>
      <c r="P651" s="179">
        <v>0</v>
      </c>
      <c r="Q651" s="179">
        <v>0</v>
      </c>
      <c r="R651" s="180">
        <v>0</v>
      </c>
      <c r="S651" s="180">
        <v>0</v>
      </c>
      <c r="T651" s="180">
        <v>0</v>
      </c>
    </row>
    <row r="652" spans="2:20" x14ac:dyDescent="0.3">
      <c r="B652" s="19">
        <v>649</v>
      </c>
      <c r="C652" s="179">
        <v>0</v>
      </c>
      <c r="D652" s="179">
        <v>0</v>
      </c>
      <c r="E652" s="179">
        <v>63751.800166420784</v>
      </c>
      <c r="F652" s="179">
        <v>0</v>
      </c>
      <c r="G652" s="179">
        <v>0</v>
      </c>
      <c r="H652" s="179">
        <v>34827.889981453583</v>
      </c>
      <c r="I652" s="179">
        <v>0</v>
      </c>
      <c r="J652" s="179">
        <v>0</v>
      </c>
      <c r="K652" s="179">
        <v>0</v>
      </c>
      <c r="L652" s="179">
        <v>0</v>
      </c>
      <c r="M652" s="179">
        <v>59656.839335665092</v>
      </c>
      <c r="N652" s="179">
        <v>0</v>
      </c>
      <c r="O652" s="179">
        <v>0</v>
      </c>
      <c r="P652" s="179">
        <v>0</v>
      </c>
      <c r="Q652" s="179">
        <v>0</v>
      </c>
      <c r="R652" s="180">
        <v>0</v>
      </c>
      <c r="S652" s="180">
        <v>0</v>
      </c>
      <c r="T652" s="180">
        <v>0</v>
      </c>
    </row>
    <row r="653" spans="2:20" x14ac:dyDescent="0.3">
      <c r="B653" s="19">
        <v>650</v>
      </c>
      <c r="C653" s="179">
        <v>0</v>
      </c>
      <c r="D653" s="179">
        <v>0</v>
      </c>
      <c r="E653" s="179">
        <v>20298.077336667819</v>
      </c>
      <c r="F653" s="179">
        <v>0</v>
      </c>
      <c r="G653" s="179">
        <v>0</v>
      </c>
      <c r="H653" s="179">
        <v>8716.9872641057464</v>
      </c>
      <c r="I653" s="179">
        <v>0</v>
      </c>
      <c r="J653" s="179">
        <v>0</v>
      </c>
      <c r="K653" s="179">
        <v>0</v>
      </c>
      <c r="L653" s="179">
        <v>0</v>
      </c>
      <c r="M653" s="179">
        <v>5983.5430110722691</v>
      </c>
      <c r="N653" s="179">
        <v>0</v>
      </c>
      <c r="O653" s="179">
        <v>0</v>
      </c>
      <c r="P653" s="179">
        <v>0</v>
      </c>
      <c r="Q653" s="179">
        <v>0</v>
      </c>
      <c r="R653" s="180">
        <v>0</v>
      </c>
      <c r="S653" s="180">
        <v>0</v>
      </c>
      <c r="T653" s="180">
        <v>0</v>
      </c>
    </row>
    <row r="654" spans="2:20" x14ac:dyDescent="0.3">
      <c r="B654" s="19">
        <v>651</v>
      </c>
      <c r="C654" s="179">
        <v>0</v>
      </c>
      <c r="D654" s="179">
        <v>0</v>
      </c>
      <c r="E654" s="179">
        <v>71537.216059750892</v>
      </c>
      <c r="F654" s="179">
        <v>0</v>
      </c>
      <c r="G654" s="179">
        <v>0</v>
      </c>
      <c r="H654" s="179">
        <v>9406.3656067048032</v>
      </c>
      <c r="I654" s="179">
        <v>0</v>
      </c>
      <c r="J654" s="179">
        <v>0</v>
      </c>
      <c r="K654" s="179">
        <v>0</v>
      </c>
      <c r="L654" s="179">
        <v>0</v>
      </c>
      <c r="M654" s="179">
        <v>126635.32664661095</v>
      </c>
      <c r="N654" s="179">
        <v>0</v>
      </c>
      <c r="O654" s="179">
        <v>0</v>
      </c>
      <c r="P654" s="179">
        <v>0</v>
      </c>
      <c r="Q654" s="179">
        <v>0</v>
      </c>
      <c r="R654" s="180">
        <v>0</v>
      </c>
      <c r="S654" s="180">
        <v>0</v>
      </c>
      <c r="T654" s="180">
        <v>0</v>
      </c>
    </row>
    <row r="655" spans="2:20" x14ac:dyDescent="0.3">
      <c r="B655" s="19">
        <v>652</v>
      </c>
      <c r="C655" s="179">
        <v>0</v>
      </c>
      <c r="D655" s="179">
        <v>0</v>
      </c>
      <c r="E655" s="179">
        <v>65798.170440420392</v>
      </c>
      <c r="F655" s="179">
        <v>0</v>
      </c>
      <c r="G655" s="179">
        <v>0</v>
      </c>
      <c r="H655" s="179">
        <v>344439.37869378773</v>
      </c>
      <c r="I655" s="179">
        <v>0</v>
      </c>
      <c r="J655" s="179">
        <v>0</v>
      </c>
      <c r="K655" s="179">
        <v>0</v>
      </c>
      <c r="L655" s="179">
        <v>0</v>
      </c>
      <c r="M655" s="179">
        <v>4556.8022755602315</v>
      </c>
      <c r="N655" s="179">
        <v>0</v>
      </c>
      <c r="O655" s="179">
        <v>0</v>
      </c>
      <c r="P655" s="179">
        <v>0</v>
      </c>
      <c r="Q655" s="179">
        <v>0</v>
      </c>
      <c r="R655" s="180">
        <v>0</v>
      </c>
      <c r="S655" s="180">
        <v>0</v>
      </c>
      <c r="T655" s="180">
        <v>0</v>
      </c>
    </row>
    <row r="656" spans="2:20" x14ac:dyDescent="0.3">
      <c r="B656" s="19">
        <v>653</v>
      </c>
      <c r="C656" s="179">
        <v>0</v>
      </c>
      <c r="D656" s="179">
        <v>0</v>
      </c>
      <c r="E656" s="179">
        <v>49470.7633236744</v>
      </c>
      <c r="F656" s="179">
        <v>0</v>
      </c>
      <c r="G656" s="179">
        <v>0</v>
      </c>
      <c r="H656" s="179">
        <v>241107.75681748136</v>
      </c>
      <c r="I656" s="179">
        <v>0</v>
      </c>
      <c r="J656" s="179">
        <v>0</v>
      </c>
      <c r="K656" s="179">
        <v>0</v>
      </c>
      <c r="L656" s="179">
        <v>0</v>
      </c>
      <c r="M656" s="179">
        <v>41318.52419227051</v>
      </c>
      <c r="N656" s="179">
        <v>0</v>
      </c>
      <c r="O656" s="179">
        <v>0</v>
      </c>
      <c r="P656" s="179">
        <v>0</v>
      </c>
      <c r="Q656" s="179">
        <v>0</v>
      </c>
      <c r="R656" s="180">
        <v>0</v>
      </c>
      <c r="S656" s="180">
        <v>0</v>
      </c>
      <c r="T656" s="180">
        <v>0</v>
      </c>
    </row>
    <row r="657" spans="2:20" x14ac:dyDescent="0.3">
      <c r="B657" s="19">
        <v>654</v>
      </c>
      <c r="C657" s="179">
        <v>0</v>
      </c>
      <c r="D657" s="179">
        <v>0</v>
      </c>
      <c r="E657" s="179">
        <v>23847.203518523769</v>
      </c>
      <c r="F657" s="179">
        <v>0</v>
      </c>
      <c r="G657" s="179">
        <v>0</v>
      </c>
      <c r="H657" s="179">
        <v>49851.660618741698</v>
      </c>
      <c r="I657" s="179">
        <v>0</v>
      </c>
      <c r="J657" s="179">
        <v>0</v>
      </c>
      <c r="K657" s="179">
        <v>0</v>
      </c>
      <c r="L657" s="179">
        <v>0</v>
      </c>
      <c r="M657" s="179">
        <v>104110.03482200493</v>
      </c>
      <c r="N657" s="179">
        <v>0</v>
      </c>
      <c r="O657" s="179">
        <v>0</v>
      </c>
      <c r="P657" s="179">
        <v>0</v>
      </c>
      <c r="Q657" s="179">
        <v>0</v>
      </c>
      <c r="R657" s="180">
        <v>0</v>
      </c>
      <c r="S657" s="180">
        <v>0</v>
      </c>
      <c r="T657" s="180">
        <v>0</v>
      </c>
    </row>
    <row r="658" spans="2:20" x14ac:dyDescent="0.3">
      <c r="B658" s="19">
        <v>655</v>
      </c>
      <c r="C658" s="179">
        <v>0</v>
      </c>
      <c r="D658" s="179">
        <v>0</v>
      </c>
      <c r="E658" s="179">
        <v>389462.61177336145</v>
      </c>
      <c r="F658" s="179">
        <v>0</v>
      </c>
      <c r="G658" s="179">
        <v>0</v>
      </c>
      <c r="H658" s="179">
        <v>377315.22450082883</v>
      </c>
      <c r="I658" s="179">
        <v>0</v>
      </c>
      <c r="J658" s="179">
        <v>0</v>
      </c>
      <c r="K658" s="179">
        <v>0</v>
      </c>
      <c r="L658" s="179">
        <v>0</v>
      </c>
      <c r="M658" s="179">
        <v>78950.507401402792</v>
      </c>
      <c r="N658" s="179">
        <v>0</v>
      </c>
      <c r="O658" s="179">
        <v>0</v>
      </c>
      <c r="P658" s="179">
        <v>0</v>
      </c>
      <c r="Q658" s="179">
        <v>0</v>
      </c>
      <c r="R658" s="180">
        <v>0</v>
      </c>
      <c r="S658" s="180">
        <v>0</v>
      </c>
      <c r="T658" s="180">
        <v>0</v>
      </c>
    </row>
    <row r="659" spans="2:20" x14ac:dyDescent="0.3">
      <c r="B659" s="19">
        <v>656</v>
      </c>
      <c r="C659" s="179">
        <v>0</v>
      </c>
      <c r="D659" s="179">
        <v>0</v>
      </c>
      <c r="E659" s="179">
        <v>1680862.2475788102</v>
      </c>
      <c r="F659" s="179">
        <v>0</v>
      </c>
      <c r="G659" s="179">
        <v>0</v>
      </c>
      <c r="H659" s="179">
        <v>31397.403890942307</v>
      </c>
      <c r="I659" s="179">
        <v>0</v>
      </c>
      <c r="J659" s="179">
        <v>0</v>
      </c>
      <c r="K659" s="179">
        <v>0</v>
      </c>
      <c r="L659" s="179">
        <v>0</v>
      </c>
      <c r="M659" s="179">
        <v>95780.70657331933</v>
      </c>
      <c r="N659" s="179">
        <v>0</v>
      </c>
      <c r="O659" s="179">
        <v>0</v>
      </c>
      <c r="P659" s="179">
        <v>0</v>
      </c>
      <c r="Q659" s="179">
        <v>0</v>
      </c>
      <c r="R659" s="180">
        <v>0</v>
      </c>
      <c r="S659" s="180">
        <v>0</v>
      </c>
      <c r="T659" s="180">
        <v>0</v>
      </c>
    </row>
    <row r="660" spans="2:20" x14ac:dyDescent="0.3">
      <c r="B660" s="19">
        <v>657</v>
      </c>
      <c r="C660" s="179">
        <v>0</v>
      </c>
      <c r="D660" s="179">
        <v>0</v>
      </c>
      <c r="E660" s="179">
        <v>1202468.5587807272</v>
      </c>
      <c r="F660" s="179">
        <v>0</v>
      </c>
      <c r="G660" s="179">
        <v>0</v>
      </c>
      <c r="H660" s="179">
        <v>19326.833053881383</v>
      </c>
      <c r="I660" s="179">
        <v>0</v>
      </c>
      <c r="J660" s="179">
        <v>0</v>
      </c>
      <c r="K660" s="179">
        <v>0</v>
      </c>
      <c r="L660" s="179">
        <v>0</v>
      </c>
      <c r="M660" s="179">
        <v>72047.044926586284</v>
      </c>
      <c r="N660" s="179">
        <v>0</v>
      </c>
      <c r="O660" s="179">
        <v>0</v>
      </c>
      <c r="P660" s="179">
        <v>0</v>
      </c>
      <c r="Q660" s="179">
        <v>0</v>
      </c>
      <c r="R660" s="180">
        <v>0</v>
      </c>
      <c r="S660" s="180">
        <v>0</v>
      </c>
      <c r="T660" s="180">
        <v>0</v>
      </c>
    </row>
    <row r="661" spans="2:20" x14ac:dyDescent="0.3">
      <c r="B661" s="19">
        <v>658</v>
      </c>
      <c r="C661" s="179">
        <v>0</v>
      </c>
      <c r="D661" s="179">
        <v>0</v>
      </c>
      <c r="E661" s="179">
        <v>46463.203016114116</v>
      </c>
      <c r="F661" s="179">
        <v>0</v>
      </c>
      <c r="G661" s="179">
        <v>0</v>
      </c>
      <c r="H661" s="179">
        <v>82630.847645599424</v>
      </c>
      <c r="I661" s="179">
        <v>0</v>
      </c>
      <c r="J661" s="179">
        <v>0</v>
      </c>
      <c r="K661" s="179">
        <v>0</v>
      </c>
      <c r="L661" s="179">
        <v>0</v>
      </c>
      <c r="M661" s="179">
        <v>169253.47388299869</v>
      </c>
      <c r="N661" s="179">
        <v>0</v>
      </c>
      <c r="O661" s="179">
        <v>0</v>
      </c>
      <c r="P661" s="179">
        <v>0</v>
      </c>
      <c r="Q661" s="179">
        <v>0</v>
      </c>
      <c r="R661" s="180">
        <v>0</v>
      </c>
      <c r="S661" s="180">
        <v>0</v>
      </c>
      <c r="T661" s="180">
        <v>0</v>
      </c>
    </row>
    <row r="662" spans="2:20" x14ac:dyDescent="0.3">
      <c r="B662" s="19">
        <v>659</v>
      </c>
      <c r="C662" s="179">
        <v>0</v>
      </c>
      <c r="D662" s="179">
        <v>0</v>
      </c>
      <c r="E662" s="179">
        <v>70130.567742308209</v>
      </c>
      <c r="F662" s="179">
        <v>1</v>
      </c>
      <c r="G662" s="179">
        <v>128469.01406751489</v>
      </c>
      <c r="H662" s="179">
        <v>592874.00260004157</v>
      </c>
      <c r="I662" s="179">
        <v>0</v>
      </c>
      <c r="J662" s="179">
        <v>0</v>
      </c>
      <c r="K662" s="179">
        <v>0</v>
      </c>
      <c r="L662" s="179">
        <v>0</v>
      </c>
      <c r="M662" s="179">
        <v>137386.27995002121</v>
      </c>
      <c r="N662" s="179">
        <v>0</v>
      </c>
      <c r="O662" s="179">
        <v>0</v>
      </c>
      <c r="P662" s="179">
        <v>0</v>
      </c>
      <c r="Q662" s="179">
        <v>0</v>
      </c>
      <c r="R662" s="180">
        <v>0</v>
      </c>
      <c r="S662" s="180">
        <v>0</v>
      </c>
      <c r="T662" s="180">
        <v>0</v>
      </c>
    </row>
    <row r="663" spans="2:20" x14ac:dyDescent="0.3">
      <c r="B663" s="19">
        <v>660</v>
      </c>
      <c r="C663" s="179">
        <v>0</v>
      </c>
      <c r="D663" s="179">
        <v>0</v>
      </c>
      <c r="E663" s="179">
        <v>8189.8977607796032</v>
      </c>
      <c r="F663" s="179">
        <v>0</v>
      </c>
      <c r="G663" s="179">
        <v>0</v>
      </c>
      <c r="H663" s="179">
        <v>82844.055441471035</v>
      </c>
      <c r="I663" s="179">
        <v>0</v>
      </c>
      <c r="J663" s="179">
        <v>0</v>
      </c>
      <c r="K663" s="179">
        <v>0</v>
      </c>
      <c r="L663" s="179">
        <v>0</v>
      </c>
      <c r="M663" s="179">
        <v>5335.1404210320688</v>
      </c>
      <c r="N663" s="179">
        <v>0</v>
      </c>
      <c r="O663" s="179">
        <v>0</v>
      </c>
      <c r="P663" s="179">
        <v>0</v>
      </c>
      <c r="Q663" s="179">
        <v>0</v>
      </c>
      <c r="R663" s="180">
        <v>0</v>
      </c>
      <c r="S663" s="180">
        <v>0</v>
      </c>
      <c r="T663" s="180">
        <v>0</v>
      </c>
    </row>
    <row r="664" spans="2:20" x14ac:dyDescent="0.3">
      <c r="B664" s="19">
        <v>661</v>
      </c>
      <c r="C664" s="179">
        <v>0</v>
      </c>
      <c r="D664" s="179">
        <v>0</v>
      </c>
      <c r="E664" s="179">
        <v>28935.804818138771</v>
      </c>
      <c r="F664" s="179">
        <v>0</v>
      </c>
      <c r="G664" s="179">
        <v>0</v>
      </c>
      <c r="H664" s="179">
        <v>12561.321917311898</v>
      </c>
      <c r="I664" s="179">
        <v>0</v>
      </c>
      <c r="J664" s="179">
        <v>0</v>
      </c>
      <c r="K664" s="179">
        <v>0</v>
      </c>
      <c r="L664" s="179">
        <v>0</v>
      </c>
      <c r="M664" s="179">
        <v>82874.562451933525</v>
      </c>
      <c r="N664" s="179">
        <v>0</v>
      </c>
      <c r="O664" s="179">
        <v>0</v>
      </c>
      <c r="P664" s="179">
        <v>0</v>
      </c>
      <c r="Q664" s="179">
        <v>0</v>
      </c>
      <c r="R664" s="180">
        <v>0</v>
      </c>
      <c r="S664" s="180">
        <v>0</v>
      </c>
      <c r="T664" s="180">
        <v>0</v>
      </c>
    </row>
    <row r="665" spans="2:20" x14ac:dyDescent="0.3">
      <c r="B665" s="19">
        <v>662</v>
      </c>
      <c r="C665" s="179">
        <v>0</v>
      </c>
      <c r="D665" s="179">
        <v>0</v>
      </c>
      <c r="E665" s="179">
        <v>121173.46362145813</v>
      </c>
      <c r="F665" s="179">
        <v>0</v>
      </c>
      <c r="G665" s="179">
        <v>0</v>
      </c>
      <c r="H665" s="179">
        <v>31080.062945908059</v>
      </c>
      <c r="I665" s="179">
        <v>0</v>
      </c>
      <c r="J665" s="179">
        <v>0</v>
      </c>
      <c r="K665" s="179">
        <v>0</v>
      </c>
      <c r="L665" s="179">
        <v>0</v>
      </c>
      <c r="M665" s="179">
        <v>1747636.8169859766</v>
      </c>
      <c r="N665" s="179">
        <v>0</v>
      </c>
      <c r="O665" s="179">
        <v>0</v>
      </c>
      <c r="P665" s="179">
        <v>0</v>
      </c>
      <c r="Q665" s="179">
        <v>0</v>
      </c>
      <c r="R665" s="180">
        <v>0</v>
      </c>
      <c r="S665" s="180">
        <v>0</v>
      </c>
      <c r="T665" s="180">
        <v>0</v>
      </c>
    </row>
    <row r="666" spans="2:20" x14ac:dyDescent="0.3">
      <c r="B666" s="19">
        <v>663</v>
      </c>
      <c r="C666" s="179">
        <v>0</v>
      </c>
      <c r="D666" s="179">
        <v>0</v>
      </c>
      <c r="E666" s="179">
        <v>187549.3060224558</v>
      </c>
      <c r="F666" s="179">
        <v>0</v>
      </c>
      <c r="G666" s="179">
        <v>0</v>
      </c>
      <c r="H666" s="179">
        <v>44985.267011917174</v>
      </c>
      <c r="I666" s="179">
        <v>0</v>
      </c>
      <c r="J666" s="179">
        <v>0</v>
      </c>
      <c r="K666" s="179">
        <v>0</v>
      </c>
      <c r="L666" s="179">
        <v>0</v>
      </c>
      <c r="M666" s="179">
        <v>47707.818913857729</v>
      </c>
      <c r="N666" s="179">
        <v>0</v>
      </c>
      <c r="O666" s="179">
        <v>0</v>
      </c>
      <c r="P666" s="179">
        <v>0</v>
      </c>
      <c r="Q666" s="179">
        <v>0</v>
      </c>
      <c r="R666" s="180">
        <v>0</v>
      </c>
      <c r="S666" s="180">
        <v>0</v>
      </c>
      <c r="T666" s="180">
        <v>0</v>
      </c>
    </row>
    <row r="667" spans="2:20" x14ac:dyDescent="0.3">
      <c r="B667" s="19">
        <v>664</v>
      </c>
      <c r="C667" s="179">
        <v>0</v>
      </c>
      <c r="D667" s="179">
        <v>0</v>
      </c>
      <c r="E667" s="179">
        <v>489096.13716427435</v>
      </c>
      <c r="F667" s="179">
        <v>0</v>
      </c>
      <c r="G667" s="179">
        <v>0</v>
      </c>
      <c r="H667" s="179">
        <v>2328757.3914360753</v>
      </c>
      <c r="I667" s="179">
        <v>0</v>
      </c>
      <c r="J667" s="179">
        <v>0</v>
      </c>
      <c r="K667" s="179">
        <v>0</v>
      </c>
      <c r="L667" s="179">
        <v>0</v>
      </c>
      <c r="M667" s="179">
        <v>326124.08461722481</v>
      </c>
      <c r="N667" s="179">
        <v>0</v>
      </c>
      <c r="O667" s="179">
        <v>0</v>
      </c>
      <c r="P667" s="179">
        <v>0</v>
      </c>
      <c r="Q667" s="179">
        <v>0</v>
      </c>
      <c r="R667" s="180">
        <v>0</v>
      </c>
      <c r="S667" s="180">
        <v>0</v>
      </c>
      <c r="T667" s="180">
        <v>0</v>
      </c>
    </row>
    <row r="668" spans="2:20" x14ac:dyDescent="0.3">
      <c r="B668" s="19">
        <v>665</v>
      </c>
      <c r="C668" s="179">
        <v>0</v>
      </c>
      <c r="D668" s="179">
        <v>0</v>
      </c>
      <c r="E668" s="179">
        <v>45749.672342655671</v>
      </c>
      <c r="F668" s="179">
        <v>0</v>
      </c>
      <c r="G668" s="179">
        <v>0</v>
      </c>
      <c r="H668" s="179">
        <v>45088.262655745551</v>
      </c>
      <c r="I668" s="179">
        <v>0</v>
      </c>
      <c r="J668" s="179">
        <v>0</v>
      </c>
      <c r="K668" s="179">
        <v>0</v>
      </c>
      <c r="L668" s="179">
        <v>0</v>
      </c>
      <c r="M668" s="179">
        <v>271693.8258188013</v>
      </c>
      <c r="N668" s="179">
        <v>0</v>
      </c>
      <c r="O668" s="179">
        <v>0</v>
      </c>
      <c r="P668" s="179">
        <v>0</v>
      </c>
      <c r="Q668" s="179">
        <v>0</v>
      </c>
      <c r="R668" s="180">
        <v>0</v>
      </c>
      <c r="S668" s="180">
        <v>0</v>
      </c>
      <c r="T668" s="180">
        <v>0</v>
      </c>
    </row>
    <row r="669" spans="2:20" x14ac:dyDescent="0.3">
      <c r="B669" s="19">
        <v>666</v>
      </c>
      <c r="C669" s="179">
        <v>0</v>
      </c>
      <c r="D669" s="179">
        <v>0</v>
      </c>
      <c r="E669" s="179">
        <v>18726.297244754332</v>
      </c>
      <c r="F669" s="179">
        <v>0</v>
      </c>
      <c r="G669" s="179">
        <v>0</v>
      </c>
      <c r="H669" s="179">
        <v>308091.95694854279</v>
      </c>
      <c r="I669" s="179">
        <v>0</v>
      </c>
      <c r="J669" s="179">
        <v>0</v>
      </c>
      <c r="K669" s="179">
        <v>0</v>
      </c>
      <c r="L669" s="179">
        <v>0</v>
      </c>
      <c r="M669" s="179">
        <v>55936.351613085128</v>
      </c>
      <c r="N669" s="179">
        <v>0</v>
      </c>
      <c r="O669" s="179">
        <v>0</v>
      </c>
      <c r="P669" s="179">
        <v>0</v>
      </c>
      <c r="Q669" s="179">
        <v>0</v>
      </c>
      <c r="R669" s="180">
        <v>0</v>
      </c>
      <c r="S669" s="180">
        <v>0</v>
      </c>
      <c r="T669" s="180">
        <v>0</v>
      </c>
    </row>
    <row r="670" spans="2:20" x14ac:dyDescent="0.3">
      <c r="B670" s="19">
        <v>667</v>
      </c>
      <c r="C670" s="179">
        <v>0</v>
      </c>
      <c r="D670" s="179">
        <v>0</v>
      </c>
      <c r="E670" s="179">
        <v>305800.33032084635</v>
      </c>
      <c r="F670" s="179">
        <v>0</v>
      </c>
      <c r="G670" s="179">
        <v>0</v>
      </c>
      <c r="H670" s="179">
        <v>20848.476235917646</v>
      </c>
      <c r="I670" s="179">
        <v>0</v>
      </c>
      <c r="J670" s="179">
        <v>0</v>
      </c>
      <c r="K670" s="179">
        <v>0</v>
      </c>
      <c r="L670" s="179">
        <v>0</v>
      </c>
      <c r="M670" s="179">
        <v>37150.625696514551</v>
      </c>
      <c r="N670" s="179">
        <v>0</v>
      </c>
      <c r="O670" s="179">
        <v>0</v>
      </c>
      <c r="P670" s="179">
        <v>0</v>
      </c>
      <c r="Q670" s="179">
        <v>0</v>
      </c>
      <c r="R670" s="180">
        <v>0</v>
      </c>
      <c r="S670" s="180">
        <v>0</v>
      </c>
      <c r="T670" s="180">
        <v>0</v>
      </c>
    </row>
    <row r="671" spans="2:20" x14ac:dyDescent="0.3">
      <c r="B671" s="19">
        <v>668</v>
      </c>
      <c r="C671" s="179">
        <v>0</v>
      </c>
      <c r="D671" s="179">
        <v>0</v>
      </c>
      <c r="E671" s="179">
        <v>148672.09008826109</v>
      </c>
      <c r="F671" s="179">
        <v>0</v>
      </c>
      <c r="G671" s="179">
        <v>0</v>
      </c>
      <c r="H671" s="179">
        <v>223918.90177711987</v>
      </c>
      <c r="I671" s="179">
        <v>0</v>
      </c>
      <c r="J671" s="179">
        <v>0</v>
      </c>
      <c r="K671" s="179">
        <v>0</v>
      </c>
      <c r="L671" s="179">
        <v>0</v>
      </c>
      <c r="M671" s="179">
        <v>38778.906915804742</v>
      </c>
      <c r="N671" s="179">
        <v>0</v>
      </c>
      <c r="O671" s="179">
        <v>0</v>
      </c>
      <c r="P671" s="179">
        <v>0</v>
      </c>
      <c r="Q671" s="179">
        <v>0</v>
      </c>
      <c r="R671" s="180">
        <v>0</v>
      </c>
      <c r="S671" s="180">
        <v>0</v>
      </c>
      <c r="T671" s="180">
        <v>0</v>
      </c>
    </row>
    <row r="672" spans="2:20" x14ac:dyDescent="0.3">
      <c r="B672" s="19">
        <v>669</v>
      </c>
      <c r="C672" s="179">
        <v>0</v>
      </c>
      <c r="D672" s="179">
        <v>0</v>
      </c>
      <c r="E672" s="179">
        <v>242111.38978553095</v>
      </c>
      <c r="F672" s="179">
        <v>0</v>
      </c>
      <c r="G672" s="179">
        <v>0</v>
      </c>
      <c r="H672" s="179">
        <v>187011.40152188743</v>
      </c>
      <c r="I672" s="179">
        <v>0</v>
      </c>
      <c r="J672" s="179">
        <v>0</v>
      </c>
      <c r="K672" s="179">
        <v>0</v>
      </c>
      <c r="L672" s="179">
        <v>0</v>
      </c>
      <c r="M672" s="179">
        <v>264437.63063732645</v>
      </c>
      <c r="N672" s="179">
        <v>0</v>
      </c>
      <c r="O672" s="179">
        <v>0</v>
      </c>
      <c r="P672" s="179">
        <v>0</v>
      </c>
      <c r="Q672" s="179">
        <v>0</v>
      </c>
      <c r="R672" s="180">
        <v>0</v>
      </c>
      <c r="S672" s="180">
        <v>0</v>
      </c>
      <c r="T672" s="180">
        <v>0</v>
      </c>
    </row>
    <row r="673" spans="2:20" x14ac:dyDescent="0.3">
      <c r="B673" s="19">
        <v>670</v>
      </c>
      <c r="C673" s="179">
        <v>0</v>
      </c>
      <c r="D673" s="179">
        <v>0</v>
      </c>
      <c r="E673" s="179">
        <v>66173.581450409751</v>
      </c>
      <c r="F673" s="179">
        <v>0</v>
      </c>
      <c r="G673" s="179">
        <v>0</v>
      </c>
      <c r="H673" s="179">
        <v>10098.863701957187</v>
      </c>
      <c r="I673" s="179">
        <v>0</v>
      </c>
      <c r="J673" s="179">
        <v>0</v>
      </c>
      <c r="K673" s="179">
        <v>0</v>
      </c>
      <c r="L673" s="179">
        <v>0</v>
      </c>
      <c r="M673" s="179">
        <v>309048.53826775524</v>
      </c>
      <c r="N673" s="179">
        <v>0</v>
      </c>
      <c r="O673" s="179">
        <v>0</v>
      </c>
      <c r="P673" s="179">
        <v>0</v>
      </c>
      <c r="Q673" s="179">
        <v>0</v>
      </c>
      <c r="R673" s="180">
        <v>0</v>
      </c>
      <c r="S673" s="180">
        <v>0</v>
      </c>
      <c r="T673" s="180">
        <v>0</v>
      </c>
    </row>
    <row r="674" spans="2:20" x14ac:dyDescent="0.3">
      <c r="B674" s="19">
        <v>671</v>
      </c>
      <c r="C674" s="179">
        <v>1</v>
      </c>
      <c r="D674" s="179">
        <v>46793.432891539414</v>
      </c>
      <c r="E674" s="179">
        <v>22916.261923640359</v>
      </c>
      <c r="F674" s="179">
        <v>0</v>
      </c>
      <c r="G674" s="179">
        <v>0</v>
      </c>
      <c r="H674" s="179">
        <v>84665.098176167565</v>
      </c>
      <c r="I674" s="179">
        <v>0</v>
      </c>
      <c r="J674" s="179">
        <v>0</v>
      </c>
      <c r="K674" s="179">
        <v>0</v>
      </c>
      <c r="L674" s="179">
        <v>0</v>
      </c>
      <c r="M674" s="179">
        <v>67069.020155201419</v>
      </c>
      <c r="N674" s="179">
        <v>0</v>
      </c>
      <c r="O674" s="179">
        <v>0</v>
      </c>
      <c r="P674" s="179">
        <v>0</v>
      </c>
      <c r="Q674" s="179">
        <v>0</v>
      </c>
      <c r="R674" s="180">
        <v>0</v>
      </c>
      <c r="S674" s="180">
        <v>0</v>
      </c>
      <c r="T674" s="180">
        <v>46793.432891539414</v>
      </c>
    </row>
    <row r="675" spans="2:20" x14ac:dyDescent="0.3">
      <c r="B675" s="19">
        <v>672</v>
      </c>
      <c r="C675" s="179">
        <v>0</v>
      </c>
      <c r="D675" s="179">
        <v>0</v>
      </c>
      <c r="E675" s="179">
        <v>49652.800824619189</v>
      </c>
      <c r="F675" s="179">
        <v>0</v>
      </c>
      <c r="G675" s="179">
        <v>0</v>
      </c>
      <c r="H675" s="179">
        <v>66386.435866896471</v>
      </c>
      <c r="I675" s="179">
        <v>0</v>
      </c>
      <c r="J675" s="179">
        <v>0</v>
      </c>
      <c r="K675" s="179">
        <v>0</v>
      </c>
      <c r="L675" s="179">
        <v>0</v>
      </c>
      <c r="M675" s="179">
        <v>6462.6509236907596</v>
      </c>
      <c r="N675" s="179">
        <v>0</v>
      </c>
      <c r="O675" s="179">
        <v>0</v>
      </c>
      <c r="P675" s="179">
        <v>0</v>
      </c>
      <c r="Q675" s="179">
        <v>0</v>
      </c>
      <c r="R675" s="180">
        <v>0</v>
      </c>
      <c r="S675" s="180">
        <v>0</v>
      </c>
      <c r="T675" s="180">
        <v>0</v>
      </c>
    </row>
    <row r="676" spans="2:20" x14ac:dyDescent="0.3">
      <c r="B676" s="19">
        <v>673</v>
      </c>
      <c r="C676" s="179">
        <v>0</v>
      </c>
      <c r="D676" s="179">
        <v>0</v>
      </c>
      <c r="E676" s="179">
        <v>11059.308886677873</v>
      </c>
      <c r="F676" s="179">
        <v>0</v>
      </c>
      <c r="G676" s="179">
        <v>0</v>
      </c>
      <c r="H676" s="179">
        <v>25281.591133088878</v>
      </c>
      <c r="I676" s="179">
        <v>0</v>
      </c>
      <c r="J676" s="179">
        <v>0</v>
      </c>
      <c r="K676" s="179">
        <v>0</v>
      </c>
      <c r="L676" s="179">
        <v>0</v>
      </c>
      <c r="M676" s="179">
        <v>185722.40071241019</v>
      </c>
      <c r="N676" s="179">
        <v>0</v>
      </c>
      <c r="O676" s="179">
        <v>0</v>
      </c>
      <c r="P676" s="179">
        <v>0</v>
      </c>
      <c r="Q676" s="179">
        <v>0</v>
      </c>
      <c r="R676" s="180">
        <v>0</v>
      </c>
      <c r="S676" s="180">
        <v>0</v>
      </c>
      <c r="T676" s="180">
        <v>0</v>
      </c>
    </row>
    <row r="677" spans="2:20" x14ac:dyDescent="0.3">
      <c r="B677" s="19">
        <v>674</v>
      </c>
      <c r="C677" s="179">
        <v>0</v>
      </c>
      <c r="D677" s="179">
        <v>0</v>
      </c>
      <c r="E677" s="179">
        <v>34693.82684738344</v>
      </c>
      <c r="F677" s="179">
        <v>0</v>
      </c>
      <c r="G677" s="179">
        <v>0</v>
      </c>
      <c r="H677" s="179">
        <v>494385.86373238947</v>
      </c>
      <c r="I677" s="179">
        <v>0</v>
      </c>
      <c r="J677" s="179">
        <v>0</v>
      </c>
      <c r="K677" s="179">
        <v>0</v>
      </c>
      <c r="L677" s="179">
        <v>0</v>
      </c>
      <c r="M677" s="179">
        <v>366960.80455109355</v>
      </c>
      <c r="N677" s="179">
        <v>0</v>
      </c>
      <c r="O677" s="179">
        <v>0</v>
      </c>
      <c r="P677" s="179">
        <v>0</v>
      </c>
      <c r="Q677" s="179">
        <v>0</v>
      </c>
      <c r="R677" s="180">
        <v>0</v>
      </c>
      <c r="S677" s="180">
        <v>0</v>
      </c>
      <c r="T677" s="180">
        <v>0</v>
      </c>
    </row>
    <row r="678" spans="2:20" x14ac:dyDescent="0.3">
      <c r="B678" s="19">
        <v>675</v>
      </c>
      <c r="C678" s="179">
        <v>0</v>
      </c>
      <c r="D678" s="179">
        <v>0</v>
      </c>
      <c r="E678" s="179">
        <v>30796.375632119034</v>
      </c>
      <c r="F678" s="179">
        <v>0</v>
      </c>
      <c r="G678" s="179">
        <v>0</v>
      </c>
      <c r="H678" s="179">
        <v>247747.83904947349</v>
      </c>
      <c r="I678" s="179">
        <v>0</v>
      </c>
      <c r="J678" s="179">
        <v>0</v>
      </c>
      <c r="K678" s="179">
        <v>0</v>
      </c>
      <c r="L678" s="179">
        <v>0</v>
      </c>
      <c r="M678" s="179">
        <v>81214.610803611169</v>
      </c>
      <c r="N678" s="179">
        <v>0</v>
      </c>
      <c r="O678" s="179">
        <v>0</v>
      </c>
      <c r="P678" s="179">
        <v>0</v>
      </c>
      <c r="Q678" s="179">
        <v>0</v>
      </c>
      <c r="R678" s="180">
        <v>0</v>
      </c>
      <c r="S678" s="180">
        <v>0</v>
      </c>
      <c r="T678" s="180">
        <v>0</v>
      </c>
    </row>
    <row r="679" spans="2:20" x14ac:dyDescent="0.3">
      <c r="B679" s="19">
        <v>676</v>
      </c>
      <c r="C679" s="179">
        <v>0</v>
      </c>
      <c r="D679" s="179">
        <v>0</v>
      </c>
      <c r="E679" s="179">
        <v>25459.573560181718</v>
      </c>
      <c r="F679" s="179">
        <v>0</v>
      </c>
      <c r="G679" s="179">
        <v>0</v>
      </c>
      <c r="H679" s="179">
        <v>140693.81400334521</v>
      </c>
      <c r="I679" s="179">
        <v>0</v>
      </c>
      <c r="J679" s="179">
        <v>0</v>
      </c>
      <c r="K679" s="179">
        <v>0</v>
      </c>
      <c r="L679" s="179">
        <v>0</v>
      </c>
      <c r="M679" s="179">
        <v>905781.55347881396</v>
      </c>
      <c r="N679" s="179">
        <v>0</v>
      </c>
      <c r="O679" s="179">
        <v>0</v>
      </c>
      <c r="P679" s="179">
        <v>0</v>
      </c>
      <c r="Q679" s="179">
        <v>0</v>
      </c>
      <c r="R679" s="180">
        <v>0</v>
      </c>
      <c r="S679" s="180">
        <v>0</v>
      </c>
      <c r="T679" s="180">
        <v>0</v>
      </c>
    </row>
    <row r="680" spans="2:20" x14ac:dyDescent="0.3">
      <c r="B680" s="19">
        <v>677</v>
      </c>
      <c r="C680" s="179">
        <v>0</v>
      </c>
      <c r="D680" s="179">
        <v>0</v>
      </c>
      <c r="E680" s="179">
        <v>36805.398254550681</v>
      </c>
      <c r="F680" s="179">
        <v>0</v>
      </c>
      <c r="G680" s="179">
        <v>0</v>
      </c>
      <c r="H680" s="179">
        <v>246027.77391560221</v>
      </c>
      <c r="I680" s="179">
        <v>0</v>
      </c>
      <c r="J680" s="179">
        <v>0</v>
      </c>
      <c r="K680" s="179">
        <v>0</v>
      </c>
      <c r="L680" s="179">
        <v>0</v>
      </c>
      <c r="M680" s="179">
        <v>42848.526171368525</v>
      </c>
      <c r="N680" s="179">
        <v>0</v>
      </c>
      <c r="O680" s="179">
        <v>0</v>
      </c>
      <c r="P680" s="179">
        <v>0</v>
      </c>
      <c r="Q680" s="179">
        <v>0</v>
      </c>
      <c r="R680" s="180">
        <v>0</v>
      </c>
      <c r="S680" s="180">
        <v>0</v>
      </c>
      <c r="T680" s="180">
        <v>0</v>
      </c>
    </row>
    <row r="681" spans="2:20" x14ac:dyDescent="0.3">
      <c r="B681" s="19">
        <v>678</v>
      </c>
      <c r="C681" s="179">
        <v>0</v>
      </c>
      <c r="D681" s="179">
        <v>0</v>
      </c>
      <c r="E681" s="179">
        <v>119663.72379734737</v>
      </c>
      <c r="F681" s="179">
        <v>0</v>
      </c>
      <c r="G681" s="179">
        <v>0</v>
      </c>
      <c r="H681" s="179">
        <v>91344.90836891497</v>
      </c>
      <c r="I681" s="179">
        <v>0</v>
      </c>
      <c r="J681" s="179">
        <v>0</v>
      </c>
      <c r="K681" s="179">
        <v>237.8394452923967</v>
      </c>
      <c r="L681" s="179">
        <v>1</v>
      </c>
      <c r="M681" s="179">
        <v>531606.76474498573</v>
      </c>
      <c r="N681" s="179">
        <v>0</v>
      </c>
      <c r="O681" s="179">
        <v>0</v>
      </c>
      <c r="P681" s="179">
        <v>0</v>
      </c>
      <c r="Q681" s="179">
        <v>0</v>
      </c>
      <c r="R681" s="180">
        <v>0</v>
      </c>
      <c r="S681" s="180">
        <v>237.8394452923967</v>
      </c>
      <c r="T681" s="180">
        <v>0</v>
      </c>
    </row>
    <row r="682" spans="2:20" x14ac:dyDescent="0.3">
      <c r="B682" s="19">
        <v>679</v>
      </c>
      <c r="C682" s="179">
        <v>0</v>
      </c>
      <c r="D682" s="179">
        <v>0</v>
      </c>
      <c r="E682" s="179">
        <v>23763.344841150756</v>
      </c>
      <c r="F682" s="179">
        <v>0</v>
      </c>
      <c r="G682" s="179">
        <v>0</v>
      </c>
      <c r="H682" s="179">
        <v>224373.29228142035</v>
      </c>
      <c r="I682" s="179">
        <v>0</v>
      </c>
      <c r="J682" s="179">
        <v>0</v>
      </c>
      <c r="K682" s="179">
        <v>0</v>
      </c>
      <c r="L682" s="179">
        <v>0</v>
      </c>
      <c r="M682" s="179">
        <v>12806.910166569764</v>
      </c>
      <c r="N682" s="179">
        <v>0</v>
      </c>
      <c r="O682" s="179">
        <v>0</v>
      </c>
      <c r="P682" s="179">
        <v>0</v>
      </c>
      <c r="Q682" s="179">
        <v>0</v>
      </c>
      <c r="R682" s="180">
        <v>0</v>
      </c>
      <c r="S682" s="180">
        <v>0</v>
      </c>
      <c r="T682" s="180">
        <v>0</v>
      </c>
    </row>
    <row r="683" spans="2:20" x14ac:dyDescent="0.3">
      <c r="B683" s="19">
        <v>680</v>
      </c>
      <c r="C683" s="179">
        <v>0</v>
      </c>
      <c r="D683" s="179">
        <v>0</v>
      </c>
      <c r="E683" s="179">
        <v>39878.627366650464</v>
      </c>
      <c r="F683" s="179">
        <v>0</v>
      </c>
      <c r="G683" s="179">
        <v>0</v>
      </c>
      <c r="H683" s="179">
        <v>82783.078022014844</v>
      </c>
      <c r="I683" s="179">
        <v>0</v>
      </c>
      <c r="J683" s="179">
        <v>0</v>
      </c>
      <c r="K683" s="179">
        <v>0</v>
      </c>
      <c r="L683" s="179">
        <v>0</v>
      </c>
      <c r="M683" s="179">
        <v>84665.098176167565</v>
      </c>
      <c r="N683" s="179">
        <v>0</v>
      </c>
      <c r="O683" s="179">
        <v>0</v>
      </c>
      <c r="P683" s="179">
        <v>0</v>
      </c>
      <c r="Q683" s="179">
        <v>0</v>
      </c>
      <c r="R683" s="180">
        <v>0</v>
      </c>
      <c r="S683" s="180">
        <v>0</v>
      </c>
      <c r="T683" s="180">
        <v>0</v>
      </c>
    </row>
    <row r="684" spans="2:20" x14ac:dyDescent="0.3">
      <c r="B684" s="19">
        <v>681</v>
      </c>
      <c r="C684" s="179">
        <v>0</v>
      </c>
      <c r="D684" s="179">
        <v>0</v>
      </c>
      <c r="E684" s="179">
        <v>192076.2816993458</v>
      </c>
      <c r="F684" s="179">
        <v>0</v>
      </c>
      <c r="G684" s="179">
        <v>0</v>
      </c>
      <c r="H684" s="179">
        <v>9809.1158197174263</v>
      </c>
      <c r="I684" s="179">
        <v>0</v>
      </c>
      <c r="J684" s="179">
        <v>0</v>
      </c>
      <c r="K684" s="179">
        <v>0</v>
      </c>
      <c r="L684" s="179">
        <v>0</v>
      </c>
      <c r="M684" s="179">
        <v>380055.16797455359</v>
      </c>
      <c r="N684" s="179">
        <v>0</v>
      </c>
      <c r="O684" s="179">
        <v>0</v>
      </c>
      <c r="P684" s="179">
        <v>0</v>
      </c>
      <c r="Q684" s="179">
        <v>0</v>
      </c>
      <c r="R684" s="180">
        <v>0</v>
      </c>
      <c r="S684" s="180">
        <v>0</v>
      </c>
      <c r="T684" s="180">
        <v>0</v>
      </c>
    </row>
    <row r="685" spans="2:20" x14ac:dyDescent="0.3">
      <c r="B685" s="19">
        <v>682</v>
      </c>
      <c r="C685" s="179">
        <v>0</v>
      </c>
      <c r="D685" s="179">
        <v>0</v>
      </c>
      <c r="E685" s="179">
        <v>336225.8365153257</v>
      </c>
      <c r="F685" s="179">
        <v>0</v>
      </c>
      <c r="G685" s="179">
        <v>0</v>
      </c>
      <c r="H685" s="179">
        <v>90096.902884852461</v>
      </c>
      <c r="I685" s="179">
        <v>0</v>
      </c>
      <c r="J685" s="179">
        <v>0</v>
      </c>
      <c r="K685" s="179">
        <v>0</v>
      </c>
      <c r="L685" s="179">
        <v>0</v>
      </c>
      <c r="M685" s="179">
        <v>60250.792795341935</v>
      </c>
      <c r="N685" s="179">
        <v>0</v>
      </c>
      <c r="O685" s="179">
        <v>0</v>
      </c>
      <c r="P685" s="179">
        <v>0</v>
      </c>
      <c r="Q685" s="179">
        <v>0</v>
      </c>
      <c r="R685" s="180">
        <v>0</v>
      </c>
      <c r="S685" s="180">
        <v>0</v>
      </c>
      <c r="T685" s="180">
        <v>0</v>
      </c>
    </row>
    <row r="686" spans="2:20" x14ac:dyDescent="0.3">
      <c r="B686" s="19">
        <v>683</v>
      </c>
      <c r="C686" s="179">
        <v>0</v>
      </c>
      <c r="D686" s="179">
        <v>0</v>
      </c>
      <c r="E686" s="179">
        <v>254879.31560929009</v>
      </c>
      <c r="F686" s="179">
        <v>0</v>
      </c>
      <c r="G686" s="179">
        <v>0</v>
      </c>
      <c r="H686" s="179">
        <v>18274.434945352026</v>
      </c>
      <c r="I686" s="179">
        <v>0</v>
      </c>
      <c r="J686" s="179">
        <v>0</v>
      </c>
      <c r="K686" s="179">
        <v>0</v>
      </c>
      <c r="L686" s="179">
        <v>0</v>
      </c>
      <c r="M686" s="179">
        <v>321756.76164805895</v>
      </c>
      <c r="N686" s="179">
        <v>0</v>
      </c>
      <c r="O686" s="179">
        <v>0</v>
      </c>
      <c r="P686" s="179">
        <v>0</v>
      </c>
      <c r="Q686" s="179">
        <v>0</v>
      </c>
      <c r="R686" s="180">
        <v>0</v>
      </c>
      <c r="S686" s="180">
        <v>0</v>
      </c>
      <c r="T686" s="180">
        <v>0</v>
      </c>
    </row>
    <row r="687" spans="2:20" x14ac:dyDescent="0.3">
      <c r="B687" s="19">
        <v>684</v>
      </c>
      <c r="C687" s="179">
        <v>0</v>
      </c>
      <c r="D687" s="179">
        <v>0</v>
      </c>
      <c r="E687" s="179">
        <v>1373471.389397243</v>
      </c>
      <c r="F687" s="179">
        <v>0</v>
      </c>
      <c r="G687" s="179">
        <v>0</v>
      </c>
      <c r="H687" s="179">
        <v>234015.26273775115</v>
      </c>
      <c r="I687" s="179">
        <v>0</v>
      </c>
      <c r="J687" s="179">
        <v>0</v>
      </c>
      <c r="K687" s="179">
        <v>0</v>
      </c>
      <c r="L687" s="179">
        <v>0</v>
      </c>
      <c r="M687" s="179">
        <v>1671.6923519149382</v>
      </c>
      <c r="N687" s="179">
        <v>0</v>
      </c>
      <c r="O687" s="179">
        <v>0</v>
      </c>
      <c r="P687" s="179">
        <v>0</v>
      </c>
      <c r="Q687" s="179">
        <v>0</v>
      </c>
      <c r="R687" s="180">
        <v>0</v>
      </c>
      <c r="S687" s="180">
        <v>0</v>
      </c>
      <c r="T687" s="180">
        <v>0</v>
      </c>
    </row>
    <row r="688" spans="2:20" x14ac:dyDescent="0.3">
      <c r="B688" s="19">
        <v>685</v>
      </c>
      <c r="C688" s="179">
        <v>0</v>
      </c>
      <c r="D688" s="179">
        <v>0</v>
      </c>
      <c r="E688" s="179">
        <v>1028895.1274404192</v>
      </c>
      <c r="F688" s="179">
        <v>0</v>
      </c>
      <c r="G688" s="179">
        <v>0</v>
      </c>
      <c r="H688" s="179">
        <v>32497.116349293479</v>
      </c>
      <c r="I688" s="179">
        <v>0</v>
      </c>
      <c r="J688" s="179">
        <v>0</v>
      </c>
      <c r="K688" s="179">
        <v>0</v>
      </c>
      <c r="L688" s="179">
        <v>0</v>
      </c>
      <c r="M688" s="179">
        <v>277193.79525887553</v>
      </c>
      <c r="N688" s="179">
        <v>0</v>
      </c>
      <c r="O688" s="179">
        <v>0</v>
      </c>
      <c r="P688" s="179">
        <v>0</v>
      </c>
      <c r="Q688" s="179">
        <v>0</v>
      </c>
      <c r="R688" s="180">
        <v>0</v>
      </c>
      <c r="S688" s="180">
        <v>0</v>
      </c>
      <c r="T688" s="180">
        <v>0</v>
      </c>
    </row>
    <row r="689" spans="2:20" x14ac:dyDescent="0.3">
      <c r="B689" s="19">
        <v>686</v>
      </c>
      <c r="C689" s="179">
        <v>0</v>
      </c>
      <c r="D689" s="179">
        <v>0</v>
      </c>
      <c r="E689" s="179">
        <v>15650.69592584085</v>
      </c>
      <c r="F689" s="179">
        <v>1</v>
      </c>
      <c r="G689" s="179">
        <v>35499.453069493626</v>
      </c>
      <c r="H689" s="179">
        <v>25622.148286441196</v>
      </c>
      <c r="I689" s="179">
        <v>0</v>
      </c>
      <c r="J689" s="179">
        <v>0</v>
      </c>
      <c r="K689" s="179">
        <v>29433.811188864311</v>
      </c>
      <c r="L689" s="179">
        <v>1</v>
      </c>
      <c r="M689" s="179">
        <v>13577.371525608651</v>
      </c>
      <c r="N689" s="179">
        <v>0</v>
      </c>
      <c r="O689" s="179">
        <v>0</v>
      </c>
      <c r="P689" s="179">
        <v>0</v>
      </c>
      <c r="Q689" s="179">
        <v>0</v>
      </c>
      <c r="R689" s="180">
        <v>0</v>
      </c>
      <c r="S689" s="180">
        <v>29433.811188864311</v>
      </c>
      <c r="T689" s="180">
        <v>0</v>
      </c>
    </row>
    <row r="690" spans="2:20" x14ac:dyDescent="0.3">
      <c r="B690" s="19">
        <v>687</v>
      </c>
      <c r="C690" s="179">
        <v>0</v>
      </c>
      <c r="D690" s="179">
        <v>0</v>
      </c>
      <c r="E690" s="179">
        <v>14602.888381454994</v>
      </c>
      <c r="F690" s="179">
        <v>0</v>
      </c>
      <c r="G690" s="179">
        <v>0</v>
      </c>
      <c r="H690" s="179">
        <v>48268.196473327022</v>
      </c>
      <c r="I690" s="179">
        <v>0</v>
      </c>
      <c r="J690" s="179">
        <v>0</v>
      </c>
      <c r="K690" s="179">
        <v>0</v>
      </c>
      <c r="L690" s="179">
        <v>0</v>
      </c>
      <c r="M690" s="179">
        <v>50584.07277406683</v>
      </c>
      <c r="N690" s="179">
        <v>0</v>
      </c>
      <c r="O690" s="179">
        <v>0</v>
      </c>
      <c r="P690" s="179">
        <v>0</v>
      </c>
      <c r="Q690" s="179">
        <v>0</v>
      </c>
      <c r="R690" s="180">
        <v>0</v>
      </c>
      <c r="S690" s="180">
        <v>0</v>
      </c>
      <c r="T690" s="180">
        <v>0</v>
      </c>
    </row>
    <row r="691" spans="2:20" x14ac:dyDescent="0.3">
      <c r="B691" s="19">
        <v>688</v>
      </c>
      <c r="C691" s="179">
        <v>0</v>
      </c>
      <c r="D691" s="179">
        <v>0</v>
      </c>
      <c r="E691" s="179">
        <v>498071.9403609187</v>
      </c>
      <c r="F691" s="179">
        <v>0</v>
      </c>
      <c r="G691" s="179">
        <v>0</v>
      </c>
      <c r="H691" s="179">
        <v>2821.5931418165819</v>
      </c>
      <c r="I691" s="179">
        <v>0</v>
      </c>
      <c r="J691" s="179">
        <v>0</v>
      </c>
      <c r="K691" s="179">
        <v>0</v>
      </c>
      <c r="L691" s="179">
        <v>0</v>
      </c>
      <c r="M691" s="179">
        <v>9450.0858169738294</v>
      </c>
      <c r="N691" s="179">
        <v>0</v>
      </c>
      <c r="O691" s="179">
        <v>0</v>
      </c>
      <c r="P691" s="179">
        <v>0</v>
      </c>
      <c r="Q691" s="179">
        <v>0</v>
      </c>
      <c r="R691" s="180">
        <v>0</v>
      </c>
      <c r="S691" s="180">
        <v>0</v>
      </c>
      <c r="T691" s="180">
        <v>0</v>
      </c>
    </row>
    <row r="692" spans="2:20" x14ac:dyDescent="0.3">
      <c r="B692" s="19">
        <v>689</v>
      </c>
      <c r="C692" s="179">
        <v>0</v>
      </c>
      <c r="D692" s="179">
        <v>0</v>
      </c>
      <c r="E692" s="179">
        <v>63145.492858272068</v>
      </c>
      <c r="F692" s="179">
        <v>0</v>
      </c>
      <c r="G692" s="179">
        <v>0</v>
      </c>
      <c r="H692" s="179">
        <v>31370.881461119279</v>
      </c>
      <c r="I692" s="179">
        <v>0</v>
      </c>
      <c r="J692" s="179">
        <v>0</v>
      </c>
      <c r="K692" s="179">
        <v>0</v>
      </c>
      <c r="L692" s="179">
        <v>0</v>
      </c>
      <c r="M692" s="179">
        <v>157592.94252326555</v>
      </c>
      <c r="N692" s="179">
        <v>0</v>
      </c>
      <c r="O692" s="179">
        <v>0</v>
      </c>
      <c r="P692" s="179">
        <v>0</v>
      </c>
      <c r="Q692" s="179">
        <v>0</v>
      </c>
      <c r="R692" s="180">
        <v>0</v>
      </c>
      <c r="S692" s="180">
        <v>0</v>
      </c>
      <c r="T692" s="180">
        <v>0</v>
      </c>
    </row>
    <row r="693" spans="2:20" x14ac:dyDescent="0.3">
      <c r="B693" s="19">
        <v>690</v>
      </c>
      <c r="C693" s="179">
        <v>0</v>
      </c>
      <c r="D693" s="179">
        <v>0</v>
      </c>
      <c r="E693" s="179">
        <v>28143.054561022098</v>
      </c>
      <c r="F693" s="179">
        <v>0</v>
      </c>
      <c r="G693" s="179">
        <v>0</v>
      </c>
      <c r="H693" s="179">
        <v>100543.11343035448</v>
      </c>
      <c r="I693" s="179">
        <v>0</v>
      </c>
      <c r="J693" s="179">
        <v>0</v>
      </c>
      <c r="K693" s="179">
        <v>0</v>
      </c>
      <c r="L693" s="179">
        <v>0</v>
      </c>
      <c r="M693" s="179">
        <v>107499.44774824892</v>
      </c>
      <c r="N693" s="179">
        <v>0</v>
      </c>
      <c r="O693" s="179">
        <v>0</v>
      </c>
      <c r="P693" s="179">
        <v>0</v>
      </c>
      <c r="Q693" s="179">
        <v>0</v>
      </c>
      <c r="R693" s="180">
        <v>0</v>
      </c>
      <c r="S693" s="180">
        <v>0</v>
      </c>
      <c r="T693" s="180">
        <v>0</v>
      </c>
    </row>
    <row r="694" spans="2:20" x14ac:dyDescent="0.3">
      <c r="B694" s="19">
        <v>691</v>
      </c>
      <c r="C694" s="179">
        <v>0</v>
      </c>
      <c r="D694" s="179">
        <v>0</v>
      </c>
      <c r="E694" s="179">
        <v>285296.47681685991</v>
      </c>
      <c r="F694" s="179">
        <v>0</v>
      </c>
      <c r="G694" s="179">
        <v>0</v>
      </c>
      <c r="H694" s="179">
        <v>27791.612085435496</v>
      </c>
      <c r="I694" s="179">
        <v>0</v>
      </c>
      <c r="J694" s="179">
        <v>0</v>
      </c>
      <c r="K694" s="179">
        <v>0</v>
      </c>
      <c r="L694" s="179">
        <v>0</v>
      </c>
      <c r="M694" s="179">
        <v>93201.65519746182</v>
      </c>
      <c r="N694" s="179">
        <v>0</v>
      </c>
      <c r="O694" s="179">
        <v>0</v>
      </c>
      <c r="P694" s="179">
        <v>0</v>
      </c>
      <c r="Q694" s="179">
        <v>0</v>
      </c>
      <c r="R694" s="180">
        <v>0</v>
      </c>
      <c r="S694" s="180">
        <v>0</v>
      </c>
      <c r="T694" s="180">
        <v>0</v>
      </c>
    </row>
    <row r="695" spans="2:20" x14ac:dyDescent="0.3">
      <c r="B695" s="19">
        <v>692</v>
      </c>
      <c r="C695" s="179">
        <v>0</v>
      </c>
      <c r="D695" s="179">
        <v>0</v>
      </c>
      <c r="E695" s="179">
        <v>124809.14915339128</v>
      </c>
      <c r="F695" s="179">
        <v>0</v>
      </c>
      <c r="G695" s="179">
        <v>0</v>
      </c>
      <c r="H695" s="179">
        <v>40363.905583791326</v>
      </c>
      <c r="I695" s="179">
        <v>0</v>
      </c>
      <c r="J695" s="179">
        <v>0</v>
      </c>
      <c r="K695" s="179">
        <v>0</v>
      </c>
      <c r="L695" s="179">
        <v>0</v>
      </c>
      <c r="M695" s="179">
        <v>53646.938523336139</v>
      </c>
      <c r="N695" s="179">
        <v>0</v>
      </c>
      <c r="O695" s="179">
        <v>0</v>
      </c>
      <c r="P695" s="179">
        <v>0</v>
      </c>
      <c r="Q695" s="179">
        <v>0</v>
      </c>
      <c r="R695" s="180">
        <v>0</v>
      </c>
      <c r="S695" s="180">
        <v>0</v>
      </c>
      <c r="T695" s="180">
        <v>0</v>
      </c>
    </row>
    <row r="696" spans="2:20" x14ac:dyDescent="0.3">
      <c r="B696" s="19">
        <v>693</v>
      </c>
      <c r="C696" s="179">
        <v>0</v>
      </c>
      <c r="D696" s="179">
        <v>0</v>
      </c>
      <c r="E696" s="179">
        <v>872579.90699027828</v>
      </c>
      <c r="F696" s="179">
        <v>0</v>
      </c>
      <c r="G696" s="179">
        <v>0</v>
      </c>
      <c r="H696" s="179">
        <v>59438.24632718927</v>
      </c>
      <c r="I696" s="179">
        <v>0</v>
      </c>
      <c r="J696" s="179">
        <v>0</v>
      </c>
      <c r="K696" s="179">
        <v>0</v>
      </c>
      <c r="L696" s="179">
        <v>0</v>
      </c>
      <c r="M696" s="179">
        <v>124538.34472056414</v>
      </c>
      <c r="N696" s="179">
        <v>0</v>
      </c>
      <c r="O696" s="179">
        <v>0</v>
      </c>
      <c r="P696" s="179">
        <v>0</v>
      </c>
      <c r="Q696" s="179">
        <v>0</v>
      </c>
      <c r="R696" s="180">
        <v>0</v>
      </c>
      <c r="S696" s="180">
        <v>0</v>
      </c>
      <c r="T696" s="180">
        <v>0</v>
      </c>
    </row>
    <row r="697" spans="2:20" x14ac:dyDescent="0.3">
      <c r="B697" s="19">
        <v>694</v>
      </c>
      <c r="C697" s="179">
        <v>0</v>
      </c>
      <c r="D697" s="179">
        <v>0</v>
      </c>
      <c r="E697" s="179">
        <v>4224.2507299127192</v>
      </c>
      <c r="F697" s="179">
        <v>0</v>
      </c>
      <c r="G697" s="179">
        <v>0</v>
      </c>
      <c r="H697" s="179">
        <v>152891.29402536701</v>
      </c>
      <c r="I697" s="179">
        <v>0</v>
      </c>
      <c r="J697" s="179">
        <v>0</v>
      </c>
      <c r="K697" s="179">
        <v>0</v>
      </c>
      <c r="L697" s="179">
        <v>0</v>
      </c>
      <c r="M697" s="179">
        <v>73456.31898614901</v>
      </c>
      <c r="N697" s="179">
        <v>0</v>
      </c>
      <c r="O697" s="179">
        <v>0</v>
      </c>
      <c r="P697" s="179">
        <v>0</v>
      </c>
      <c r="Q697" s="179">
        <v>0</v>
      </c>
      <c r="R697" s="180">
        <v>0</v>
      </c>
      <c r="S697" s="180">
        <v>0</v>
      </c>
      <c r="T697" s="180">
        <v>0</v>
      </c>
    </row>
    <row r="698" spans="2:20" x14ac:dyDescent="0.3">
      <c r="B698" s="19">
        <v>695</v>
      </c>
      <c r="C698" s="179">
        <v>0</v>
      </c>
      <c r="D698" s="179">
        <v>0</v>
      </c>
      <c r="E698" s="179">
        <v>1071952.9914376517</v>
      </c>
      <c r="F698" s="179">
        <v>0</v>
      </c>
      <c r="G698" s="179">
        <v>0</v>
      </c>
      <c r="H698" s="179">
        <v>202109.63323581399</v>
      </c>
      <c r="I698" s="179">
        <v>0</v>
      </c>
      <c r="J698" s="179">
        <v>0</v>
      </c>
      <c r="K698" s="179">
        <v>0</v>
      </c>
      <c r="L698" s="179">
        <v>0</v>
      </c>
      <c r="M698" s="179">
        <v>141100.14994045033</v>
      </c>
      <c r="N698" s="179">
        <v>0</v>
      </c>
      <c r="O698" s="179">
        <v>0</v>
      </c>
      <c r="P698" s="179">
        <v>0</v>
      </c>
      <c r="Q698" s="179">
        <v>0</v>
      </c>
      <c r="R698" s="180">
        <v>0</v>
      </c>
      <c r="S698" s="180">
        <v>0</v>
      </c>
      <c r="T698" s="180">
        <v>0</v>
      </c>
    </row>
    <row r="699" spans="2:20" x14ac:dyDescent="0.3">
      <c r="B699" s="19">
        <v>696</v>
      </c>
      <c r="C699" s="179">
        <v>0</v>
      </c>
      <c r="D699" s="179">
        <v>0</v>
      </c>
      <c r="E699" s="179">
        <v>579290.15489961789</v>
      </c>
      <c r="F699" s="179">
        <v>1</v>
      </c>
      <c r="G699" s="179">
        <v>35542.617374182279</v>
      </c>
      <c r="H699" s="179">
        <v>25657.516748093076</v>
      </c>
      <c r="I699" s="179">
        <v>0</v>
      </c>
      <c r="J699" s="179">
        <v>0</v>
      </c>
      <c r="K699" s="179">
        <v>0</v>
      </c>
      <c r="L699" s="179">
        <v>0</v>
      </c>
      <c r="M699" s="179">
        <v>129087.85880555579</v>
      </c>
      <c r="N699" s="179">
        <v>0</v>
      </c>
      <c r="O699" s="179">
        <v>0</v>
      </c>
      <c r="P699" s="179">
        <v>0</v>
      </c>
      <c r="Q699" s="179">
        <v>0</v>
      </c>
      <c r="R699" s="180">
        <v>0</v>
      </c>
      <c r="S699" s="180">
        <v>0</v>
      </c>
      <c r="T699" s="180">
        <v>0</v>
      </c>
    </row>
    <row r="700" spans="2:20" x14ac:dyDescent="0.3">
      <c r="B700" s="19">
        <v>697</v>
      </c>
      <c r="C700" s="179">
        <v>0</v>
      </c>
      <c r="D700" s="179">
        <v>0</v>
      </c>
      <c r="E700" s="179">
        <v>267282.57399043994</v>
      </c>
      <c r="F700" s="179">
        <v>0</v>
      </c>
      <c r="G700" s="179">
        <v>0</v>
      </c>
      <c r="H700" s="179">
        <v>284875.11889568972</v>
      </c>
      <c r="I700" s="179">
        <v>0</v>
      </c>
      <c r="J700" s="179">
        <v>0</v>
      </c>
      <c r="K700" s="179">
        <v>0</v>
      </c>
      <c r="L700" s="179">
        <v>0</v>
      </c>
      <c r="M700" s="179">
        <v>76360.950698128756</v>
      </c>
      <c r="N700" s="179">
        <v>0</v>
      </c>
      <c r="O700" s="179">
        <v>0</v>
      </c>
      <c r="P700" s="179">
        <v>0</v>
      </c>
      <c r="Q700" s="179">
        <v>0</v>
      </c>
      <c r="R700" s="180">
        <v>0</v>
      </c>
      <c r="S700" s="180">
        <v>0</v>
      </c>
      <c r="T700" s="180">
        <v>0</v>
      </c>
    </row>
    <row r="701" spans="2:20" x14ac:dyDescent="0.3">
      <c r="B701" s="19">
        <v>698</v>
      </c>
      <c r="C701" s="179">
        <v>0</v>
      </c>
      <c r="D701" s="179">
        <v>0</v>
      </c>
      <c r="E701" s="179">
        <v>70235.909339747013</v>
      </c>
      <c r="F701" s="179">
        <v>0</v>
      </c>
      <c r="G701" s="179">
        <v>0</v>
      </c>
      <c r="H701" s="179">
        <v>45208.662646752899</v>
      </c>
      <c r="I701" s="179">
        <v>0</v>
      </c>
      <c r="J701" s="179">
        <v>0</v>
      </c>
      <c r="K701" s="179">
        <v>0</v>
      </c>
      <c r="L701" s="179">
        <v>0</v>
      </c>
      <c r="M701" s="179">
        <v>99749.294271574836</v>
      </c>
      <c r="N701" s="179">
        <v>0</v>
      </c>
      <c r="O701" s="179">
        <v>0</v>
      </c>
      <c r="P701" s="179">
        <v>0</v>
      </c>
      <c r="Q701" s="179">
        <v>0</v>
      </c>
      <c r="R701" s="180">
        <v>0</v>
      </c>
      <c r="S701" s="180">
        <v>0</v>
      </c>
      <c r="T701" s="180">
        <v>0</v>
      </c>
    </row>
    <row r="702" spans="2:20" x14ac:dyDescent="0.3">
      <c r="B702" s="19">
        <v>699</v>
      </c>
      <c r="C702" s="179">
        <v>0</v>
      </c>
      <c r="D702" s="179">
        <v>0</v>
      </c>
      <c r="E702" s="179">
        <v>112703.7223297852</v>
      </c>
      <c r="F702" s="179">
        <v>0</v>
      </c>
      <c r="G702" s="179">
        <v>0</v>
      </c>
      <c r="H702" s="179">
        <v>80088.69454805569</v>
      </c>
      <c r="I702" s="179">
        <v>0</v>
      </c>
      <c r="J702" s="179">
        <v>0</v>
      </c>
      <c r="K702" s="179">
        <v>0</v>
      </c>
      <c r="L702" s="179">
        <v>0</v>
      </c>
      <c r="M702" s="179">
        <v>445076.83730993455</v>
      </c>
      <c r="N702" s="179">
        <v>0</v>
      </c>
      <c r="O702" s="179">
        <v>0</v>
      </c>
      <c r="P702" s="179">
        <v>0</v>
      </c>
      <c r="Q702" s="179">
        <v>0</v>
      </c>
      <c r="R702" s="180">
        <v>0</v>
      </c>
      <c r="S702" s="180">
        <v>0</v>
      </c>
      <c r="T702" s="180">
        <v>0</v>
      </c>
    </row>
    <row r="703" spans="2:20" x14ac:dyDescent="0.3">
      <c r="B703" s="19">
        <v>700</v>
      </c>
      <c r="C703" s="179">
        <v>0</v>
      </c>
      <c r="D703" s="179">
        <v>0</v>
      </c>
      <c r="E703" s="179">
        <v>958693.04409216286</v>
      </c>
      <c r="F703" s="179">
        <v>0</v>
      </c>
      <c r="G703" s="179">
        <v>0</v>
      </c>
      <c r="H703" s="179">
        <v>1718336.2239619165</v>
      </c>
      <c r="I703" s="179">
        <v>0</v>
      </c>
      <c r="J703" s="179">
        <v>0</v>
      </c>
      <c r="K703" s="179">
        <v>0</v>
      </c>
      <c r="L703" s="179">
        <v>0</v>
      </c>
      <c r="M703" s="179">
        <v>7985.450540316634</v>
      </c>
      <c r="N703" s="179">
        <v>0</v>
      </c>
      <c r="O703" s="179">
        <v>0</v>
      </c>
      <c r="P703" s="179">
        <v>0</v>
      </c>
      <c r="Q703" s="179">
        <v>0</v>
      </c>
      <c r="R703" s="180">
        <v>0</v>
      </c>
      <c r="S703" s="180">
        <v>0</v>
      </c>
      <c r="T703" s="180">
        <v>0</v>
      </c>
    </row>
    <row r="704" spans="2:20" x14ac:dyDescent="0.3">
      <c r="B704" s="19">
        <v>701</v>
      </c>
      <c r="C704" s="179">
        <v>0</v>
      </c>
      <c r="D704" s="179">
        <v>0</v>
      </c>
      <c r="E704" s="179">
        <v>1424438.3072886057</v>
      </c>
      <c r="F704" s="179">
        <v>0</v>
      </c>
      <c r="G704" s="179">
        <v>0</v>
      </c>
      <c r="H704" s="179">
        <v>215015.68865391859</v>
      </c>
      <c r="I704" s="179">
        <v>0</v>
      </c>
      <c r="J704" s="179">
        <v>0</v>
      </c>
      <c r="K704" s="179">
        <v>0</v>
      </c>
      <c r="L704" s="179">
        <v>0</v>
      </c>
      <c r="M704" s="179">
        <v>48159.312047019201</v>
      </c>
      <c r="N704" s="179">
        <v>0</v>
      </c>
      <c r="O704" s="179">
        <v>0</v>
      </c>
      <c r="P704" s="179">
        <v>0</v>
      </c>
      <c r="Q704" s="179">
        <v>0</v>
      </c>
      <c r="R704" s="180">
        <v>0</v>
      </c>
      <c r="S704" s="180">
        <v>0</v>
      </c>
      <c r="T704" s="180">
        <v>0</v>
      </c>
    </row>
    <row r="705" spans="2:20" x14ac:dyDescent="0.3">
      <c r="B705" s="19">
        <v>702</v>
      </c>
      <c r="C705" s="179">
        <v>0</v>
      </c>
      <c r="D705" s="179">
        <v>0</v>
      </c>
      <c r="E705" s="179">
        <v>42615.165763309247</v>
      </c>
      <c r="F705" s="179">
        <v>0</v>
      </c>
      <c r="G705" s="179">
        <v>0</v>
      </c>
      <c r="H705" s="179">
        <v>120286.34251268281</v>
      </c>
      <c r="I705" s="179">
        <v>0</v>
      </c>
      <c r="J705" s="179">
        <v>0</v>
      </c>
      <c r="K705" s="179">
        <v>0</v>
      </c>
      <c r="L705" s="179">
        <v>0</v>
      </c>
      <c r="M705" s="179">
        <v>587130.27122255997</v>
      </c>
      <c r="N705" s="179">
        <v>0</v>
      </c>
      <c r="O705" s="179">
        <v>0</v>
      </c>
      <c r="P705" s="179">
        <v>0</v>
      </c>
      <c r="Q705" s="179">
        <v>0</v>
      </c>
      <c r="R705" s="180">
        <v>0</v>
      </c>
      <c r="S705" s="180">
        <v>0</v>
      </c>
      <c r="T705" s="180">
        <v>0</v>
      </c>
    </row>
    <row r="706" spans="2:20" x14ac:dyDescent="0.3">
      <c r="B706" s="19">
        <v>703</v>
      </c>
      <c r="C706" s="179">
        <v>0</v>
      </c>
      <c r="D706" s="179">
        <v>0</v>
      </c>
      <c r="E706" s="179">
        <v>254304.25595821036</v>
      </c>
      <c r="F706" s="179">
        <v>0</v>
      </c>
      <c r="G706" s="179">
        <v>0</v>
      </c>
      <c r="H706" s="179">
        <v>457182.61027902394</v>
      </c>
      <c r="I706" s="179">
        <v>0</v>
      </c>
      <c r="J706" s="179">
        <v>0</v>
      </c>
      <c r="K706" s="179">
        <v>0</v>
      </c>
      <c r="L706" s="179">
        <v>0</v>
      </c>
      <c r="M706" s="179">
        <v>71079.614103416665</v>
      </c>
      <c r="N706" s="179">
        <v>0</v>
      </c>
      <c r="O706" s="179">
        <v>0</v>
      </c>
      <c r="P706" s="179">
        <v>0</v>
      </c>
      <c r="Q706" s="179">
        <v>0</v>
      </c>
      <c r="R706" s="180">
        <v>0</v>
      </c>
      <c r="S706" s="180">
        <v>0</v>
      </c>
      <c r="T706" s="180">
        <v>0</v>
      </c>
    </row>
    <row r="707" spans="2:20" x14ac:dyDescent="0.3">
      <c r="B707" s="19">
        <v>704</v>
      </c>
      <c r="C707" s="179">
        <v>0</v>
      </c>
      <c r="D707" s="179">
        <v>0</v>
      </c>
      <c r="E707" s="179">
        <v>134595.06439467001</v>
      </c>
      <c r="F707" s="179">
        <v>0</v>
      </c>
      <c r="G707" s="179">
        <v>0</v>
      </c>
      <c r="H707" s="179">
        <v>38473.565519276781</v>
      </c>
      <c r="I707" s="179">
        <v>0</v>
      </c>
      <c r="J707" s="179">
        <v>0</v>
      </c>
      <c r="K707" s="179">
        <v>0</v>
      </c>
      <c r="L707" s="179">
        <v>0</v>
      </c>
      <c r="M707" s="179">
        <v>52134.743200429883</v>
      </c>
      <c r="N707" s="179">
        <v>0</v>
      </c>
      <c r="O707" s="179">
        <v>0</v>
      </c>
      <c r="P707" s="179">
        <v>0</v>
      </c>
      <c r="Q707" s="179">
        <v>0</v>
      </c>
      <c r="R707" s="180">
        <v>0</v>
      </c>
      <c r="S707" s="180">
        <v>0</v>
      </c>
      <c r="T707" s="180">
        <v>0</v>
      </c>
    </row>
    <row r="708" spans="2:20" x14ac:dyDescent="0.3">
      <c r="B708" s="19">
        <v>705</v>
      </c>
      <c r="C708" s="179">
        <v>0</v>
      </c>
      <c r="D708" s="179">
        <v>0</v>
      </c>
      <c r="E708" s="179">
        <v>3731.487129078997</v>
      </c>
      <c r="F708" s="179">
        <v>0</v>
      </c>
      <c r="G708" s="179">
        <v>0</v>
      </c>
      <c r="H708" s="179">
        <v>3698.0178892126187</v>
      </c>
      <c r="I708" s="179">
        <v>0</v>
      </c>
      <c r="J708" s="179">
        <v>0</v>
      </c>
      <c r="K708" s="179">
        <v>0</v>
      </c>
      <c r="L708" s="179">
        <v>0</v>
      </c>
      <c r="M708" s="179">
        <v>17562.0143674063</v>
      </c>
      <c r="N708" s="179">
        <v>0</v>
      </c>
      <c r="O708" s="179">
        <v>0</v>
      </c>
      <c r="P708" s="179">
        <v>0</v>
      </c>
      <c r="Q708" s="179">
        <v>0</v>
      </c>
      <c r="R708" s="180">
        <v>0</v>
      </c>
      <c r="S708" s="180">
        <v>0</v>
      </c>
      <c r="T708" s="180">
        <v>0</v>
      </c>
    </row>
    <row r="709" spans="2:20" x14ac:dyDescent="0.3">
      <c r="B709" s="19">
        <v>706</v>
      </c>
      <c r="C709" s="179">
        <v>0</v>
      </c>
      <c r="D709" s="179">
        <v>0</v>
      </c>
      <c r="E709" s="179">
        <v>27344.657475637345</v>
      </c>
      <c r="F709" s="179">
        <v>0</v>
      </c>
      <c r="G709" s="179">
        <v>0</v>
      </c>
      <c r="H709" s="179">
        <v>65494.90215194445</v>
      </c>
      <c r="I709" s="179">
        <v>0</v>
      </c>
      <c r="J709" s="179">
        <v>0</v>
      </c>
      <c r="K709" s="179">
        <v>0</v>
      </c>
      <c r="L709" s="179">
        <v>0</v>
      </c>
      <c r="M709" s="179">
        <v>329735.31350493903</v>
      </c>
      <c r="N709" s="179">
        <v>0</v>
      </c>
      <c r="O709" s="179">
        <v>0</v>
      </c>
      <c r="P709" s="179">
        <v>0</v>
      </c>
      <c r="Q709" s="179">
        <v>0</v>
      </c>
      <c r="R709" s="180">
        <v>0</v>
      </c>
      <c r="S709" s="180">
        <v>0</v>
      </c>
      <c r="T709" s="180">
        <v>0</v>
      </c>
    </row>
    <row r="710" spans="2:20" x14ac:dyDescent="0.3">
      <c r="B710" s="19">
        <v>707</v>
      </c>
      <c r="C710" s="179">
        <v>0</v>
      </c>
      <c r="D710" s="179">
        <v>0</v>
      </c>
      <c r="E710" s="179">
        <v>151011.10415115068</v>
      </c>
      <c r="F710" s="179">
        <v>0</v>
      </c>
      <c r="G710" s="179">
        <v>0</v>
      </c>
      <c r="H710" s="179">
        <v>176733.63530902602</v>
      </c>
      <c r="I710" s="179">
        <v>0</v>
      </c>
      <c r="J710" s="179">
        <v>0</v>
      </c>
      <c r="K710" s="179">
        <v>0</v>
      </c>
      <c r="L710" s="179">
        <v>0</v>
      </c>
      <c r="M710" s="179">
        <v>2682.8429603379777</v>
      </c>
      <c r="N710" s="179">
        <v>0</v>
      </c>
      <c r="O710" s="179">
        <v>0</v>
      </c>
      <c r="P710" s="179">
        <v>0</v>
      </c>
      <c r="Q710" s="179">
        <v>0</v>
      </c>
      <c r="R710" s="180">
        <v>0</v>
      </c>
      <c r="S710" s="180">
        <v>0</v>
      </c>
      <c r="T710" s="180">
        <v>0</v>
      </c>
    </row>
    <row r="711" spans="2:20" x14ac:dyDescent="0.3">
      <c r="B711" s="19">
        <v>708</v>
      </c>
      <c r="C711" s="179">
        <v>0</v>
      </c>
      <c r="D711" s="179">
        <v>0</v>
      </c>
      <c r="E711" s="179">
        <v>235809.99308026931</v>
      </c>
      <c r="F711" s="179">
        <v>0</v>
      </c>
      <c r="G711" s="179">
        <v>0</v>
      </c>
      <c r="H711" s="179">
        <v>34333.433650375679</v>
      </c>
      <c r="I711" s="179">
        <v>0</v>
      </c>
      <c r="J711" s="179">
        <v>0</v>
      </c>
      <c r="K711" s="179">
        <v>0</v>
      </c>
      <c r="L711" s="179">
        <v>0</v>
      </c>
      <c r="M711" s="179">
        <v>4509.4373653824559</v>
      </c>
      <c r="N711" s="179">
        <v>0</v>
      </c>
      <c r="O711" s="179">
        <v>0</v>
      </c>
      <c r="P711" s="179">
        <v>0</v>
      </c>
      <c r="Q711" s="179">
        <v>0</v>
      </c>
      <c r="R711" s="180">
        <v>0</v>
      </c>
      <c r="S711" s="180">
        <v>0</v>
      </c>
      <c r="T711" s="180">
        <v>0</v>
      </c>
    </row>
    <row r="712" spans="2:20" x14ac:dyDescent="0.3">
      <c r="B712" s="19">
        <v>709</v>
      </c>
      <c r="C712" s="179">
        <v>0</v>
      </c>
      <c r="D712" s="179">
        <v>0</v>
      </c>
      <c r="E712" s="179">
        <v>396676.82032739563</v>
      </c>
      <c r="F712" s="179">
        <v>0</v>
      </c>
      <c r="G712" s="179">
        <v>0</v>
      </c>
      <c r="H712" s="179">
        <v>23276.444141816552</v>
      </c>
      <c r="I712" s="179">
        <v>0</v>
      </c>
      <c r="J712" s="179">
        <v>0</v>
      </c>
      <c r="K712" s="179">
        <v>0</v>
      </c>
      <c r="L712" s="179">
        <v>0</v>
      </c>
      <c r="M712" s="179">
        <v>209481.36658190357</v>
      </c>
      <c r="N712" s="179">
        <v>0</v>
      </c>
      <c r="O712" s="179">
        <v>0</v>
      </c>
      <c r="P712" s="179">
        <v>0</v>
      </c>
      <c r="Q712" s="179">
        <v>0</v>
      </c>
      <c r="R712" s="180">
        <v>0</v>
      </c>
      <c r="S712" s="180">
        <v>0</v>
      </c>
      <c r="T712" s="180">
        <v>0</v>
      </c>
    </row>
    <row r="713" spans="2:20" x14ac:dyDescent="0.3">
      <c r="B713" s="19">
        <v>710</v>
      </c>
      <c r="C713" s="179">
        <v>0</v>
      </c>
      <c r="D713" s="179">
        <v>0</v>
      </c>
      <c r="E713" s="179">
        <v>4475.6945171423586</v>
      </c>
      <c r="F713" s="179">
        <v>0</v>
      </c>
      <c r="G713" s="179">
        <v>0</v>
      </c>
      <c r="H713" s="179">
        <v>41834.592497664562</v>
      </c>
      <c r="I713" s="179">
        <v>0</v>
      </c>
      <c r="J713" s="179">
        <v>0</v>
      </c>
      <c r="K713" s="179">
        <v>0</v>
      </c>
      <c r="L713" s="179">
        <v>0</v>
      </c>
      <c r="M713" s="179">
        <v>82418.235323527333</v>
      </c>
      <c r="N713" s="179">
        <v>0</v>
      </c>
      <c r="O713" s="179">
        <v>0</v>
      </c>
      <c r="P713" s="179">
        <v>0</v>
      </c>
      <c r="Q713" s="179">
        <v>0</v>
      </c>
      <c r="R713" s="180">
        <v>0</v>
      </c>
      <c r="S713" s="180">
        <v>0</v>
      </c>
      <c r="T713" s="180">
        <v>0</v>
      </c>
    </row>
    <row r="714" spans="2:20" x14ac:dyDescent="0.3">
      <c r="B714" s="19">
        <v>711</v>
      </c>
      <c r="C714" s="179">
        <v>0</v>
      </c>
      <c r="D714" s="179">
        <v>0</v>
      </c>
      <c r="E714" s="179">
        <v>15031.085204310435</v>
      </c>
      <c r="F714" s="179">
        <v>0</v>
      </c>
      <c r="G714" s="179">
        <v>0</v>
      </c>
      <c r="H714" s="179">
        <v>173515.21087666639</v>
      </c>
      <c r="I714" s="179">
        <v>0</v>
      </c>
      <c r="J714" s="179">
        <v>0</v>
      </c>
      <c r="K714" s="179">
        <v>0</v>
      </c>
      <c r="L714" s="179">
        <v>0</v>
      </c>
      <c r="M714" s="179">
        <v>215977.7117953003</v>
      </c>
      <c r="N714" s="179">
        <v>0</v>
      </c>
      <c r="O714" s="179">
        <v>0</v>
      </c>
      <c r="P714" s="179">
        <v>0</v>
      </c>
      <c r="Q714" s="179">
        <v>0</v>
      </c>
      <c r="R714" s="180">
        <v>0</v>
      </c>
      <c r="S714" s="180">
        <v>0</v>
      </c>
      <c r="T714" s="180">
        <v>0</v>
      </c>
    </row>
    <row r="715" spans="2:20" x14ac:dyDescent="0.3">
      <c r="B715" s="19">
        <v>712</v>
      </c>
      <c r="C715" s="179">
        <v>0</v>
      </c>
      <c r="D715" s="179">
        <v>0</v>
      </c>
      <c r="E715" s="179">
        <v>59578.738991444567</v>
      </c>
      <c r="F715" s="179">
        <v>0</v>
      </c>
      <c r="G715" s="179">
        <v>0</v>
      </c>
      <c r="H715" s="179">
        <v>41495.372545081314</v>
      </c>
      <c r="I715" s="179">
        <v>0</v>
      </c>
      <c r="J715" s="179">
        <v>0</v>
      </c>
      <c r="K715" s="179">
        <v>0</v>
      </c>
      <c r="L715" s="179">
        <v>0</v>
      </c>
      <c r="M715" s="179">
        <v>42502.998619783415</v>
      </c>
      <c r="N715" s="179">
        <v>0</v>
      </c>
      <c r="O715" s="179">
        <v>0</v>
      </c>
      <c r="P715" s="179">
        <v>0</v>
      </c>
      <c r="Q715" s="179">
        <v>0</v>
      </c>
      <c r="R715" s="180">
        <v>0</v>
      </c>
      <c r="S715" s="180">
        <v>0</v>
      </c>
      <c r="T715" s="180">
        <v>0</v>
      </c>
    </row>
    <row r="716" spans="2:20" x14ac:dyDescent="0.3">
      <c r="B716" s="19">
        <v>713</v>
      </c>
      <c r="C716" s="179">
        <v>0</v>
      </c>
      <c r="D716" s="179">
        <v>0</v>
      </c>
      <c r="E716" s="179">
        <v>11656.590790314709</v>
      </c>
      <c r="F716" s="179">
        <v>0</v>
      </c>
      <c r="G716" s="179">
        <v>0</v>
      </c>
      <c r="H716" s="179">
        <v>20603.860548890341</v>
      </c>
      <c r="I716" s="179">
        <v>0</v>
      </c>
      <c r="J716" s="179">
        <v>0</v>
      </c>
      <c r="K716" s="179">
        <v>0</v>
      </c>
      <c r="L716" s="179">
        <v>0</v>
      </c>
      <c r="M716" s="179">
        <v>88342.506553842555</v>
      </c>
      <c r="N716" s="179">
        <v>0</v>
      </c>
      <c r="O716" s="179">
        <v>0</v>
      </c>
      <c r="P716" s="179">
        <v>0</v>
      </c>
      <c r="Q716" s="179">
        <v>0</v>
      </c>
      <c r="R716" s="180">
        <v>0</v>
      </c>
      <c r="S716" s="180">
        <v>0</v>
      </c>
      <c r="T716" s="180">
        <v>0</v>
      </c>
    </row>
    <row r="717" spans="2:20" x14ac:dyDescent="0.3">
      <c r="B717" s="19">
        <v>714</v>
      </c>
      <c r="C717" s="179">
        <v>0</v>
      </c>
      <c r="D717" s="179">
        <v>0</v>
      </c>
      <c r="E717" s="179">
        <v>367240.71877288411</v>
      </c>
      <c r="F717" s="179">
        <v>0</v>
      </c>
      <c r="G717" s="179">
        <v>0</v>
      </c>
      <c r="H717" s="179">
        <v>78574.951838261288</v>
      </c>
      <c r="I717" s="179">
        <v>0</v>
      </c>
      <c r="J717" s="179">
        <v>0</v>
      </c>
      <c r="K717" s="179">
        <v>0</v>
      </c>
      <c r="L717" s="179">
        <v>0</v>
      </c>
      <c r="M717" s="179">
        <v>219892.87993691038</v>
      </c>
      <c r="N717" s="179">
        <v>0</v>
      </c>
      <c r="O717" s="179">
        <v>0</v>
      </c>
      <c r="P717" s="179">
        <v>0</v>
      </c>
      <c r="Q717" s="179">
        <v>0</v>
      </c>
      <c r="R717" s="180">
        <v>0</v>
      </c>
      <c r="S717" s="180">
        <v>0</v>
      </c>
      <c r="T717" s="180">
        <v>0</v>
      </c>
    </row>
    <row r="718" spans="2:20" x14ac:dyDescent="0.3">
      <c r="B718" s="19">
        <v>715</v>
      </c>
      <c r="C718" s="179">
        <v>0</v>
      </c>
      <c r="D718" s="179">
        <v>0</v>
      </c>
      <c r="E718" s="179">
        <v>108768.02137653838</v>
      </c>
      <c r="F718" s="179">
        <v>0</v>
      </c>
      <c r="G718" s="179">
        <v>0</v>
      </c>
      <c r="H718" s="179">
        <v>6471.4799784246334</v>
      </c>
      <c r="I718" s="179">
        <v>0</v>
      </c>
      <c r="J718" s="179">
        <v>0</v>
      </c>
      <c r="K718" s="179">
        <v>0</v>
      </c>
      <c r="L718" s="179">
        <v>0</v>
      </c>
      <c r="M718" s="179">
        <v>12861.617348875603</v>
      </c>
      <c r="N718" s="179">
        <v>0</v>
      </c>
      <c r="O718" s="179">
        <v>0</v>
      </c>
      <c r="P718" s="179">
        <v>0</v>
      </c>
      <c r="Q718" s="179">
        <v>0</v>
      </c>
      <c r="R718" s="180">
        <v>0</v>
      </c>
      <c r="S718" s="180">
        <v>0</v>
      </c>
      <c r="T718" s="180">
        <v>0</v>
      </c>
    </row>
    <row r="719" spans="2:20" x14ac:dyDescent="0.3">
      <c r="B719" s="19">
        <v>716</v>
      </c>
      <c r="C719" s="179">
        <v>0</v>
      </c>
      <c r="D719" s="179">
        <v>0</v>
      </c>
      <c r="E719" s="179">
        <v>205869.44122682689</v>
      </c>
      <c r="F719" s="179">
        <v>0</v>
      </c>
      <c r="G719" s="179">
        <v>0</v>
      </c>
      <c r="H719" s="179">
        <v>28187.686727041855</v>
      </c>
      <c r="I719" s="179">
        <v>0</v>
      </c>
      <c r="J719" s="179">
        <v>0</v>
      </c>
      <c r="K719" s="179">
        <v>0</v>
      </c>
      <c r="L719" s="179">
        <v>0</v>
      </c>
      <c r="M719" s="179">
        <v>21449.360406384531</v>
      </c>
      <c r="N719" s="179">
        <v>0</v>
      </c>
      <c r="O719" s="179">
        <v>0</v>
      </c>
      <c r="P719" s="179">
        <v>0</v>
      </c>
      <c r="Q719" s="179">
        <v>0</v>
      </c>
      <c r="R719" s="180">
        <v>0</v>
      </c>
      <c r="S719" s="180">
        <v>0</v>
      </c>
      <c r="T719" s="180">
        <v>0</v>
      </c>
    </row>
    <row r="720" spans="2:20" x14ac:dyDescent="0.3">
      <c r="B720" s="19">
        <v>717</v>
      </c>
      <c r="C720" s="179">
        <v>0</v>
      </c>
      <c r="D720" s="179">
        <v>0</v>
      </c>
      <c r="E720" s="179">
        <v>213311.59268077844</v>
      </c>
      <c r="F720" s="179">
        <v>0</v>
      </c>
      <c r="G720" s="179">
        <v>0</v>
      </c>
      <c r="H720" s="179">
        <v>13882.84949307766</v>
      </c>
      <c r="I720" s="179">
        <v>0</v>
      </c>
      <c r="J720" s="179">
        <v>0</v>
      </c>
      <c r="K720" s="179">
        <v>0</v>
      </c>
      <c r="L720" s="179">
        <v>0</v>
      </c>
      <c r="M720" s="179">
        <v>831126.89849930792</v>
      </c>
      <c r="N720" s="179">
        <v>0</v>
      </c>
      <c r="O720" s="179">
        <v>0</v>
      </c>
      <c r="P720" s="179">
        <v>0</v>
      </c>
      <c r="Q720" s="179">
        <v>0</v>
      </c>
      <c r="R720" s="180">
        <v>0</v>
      </c>
      <c r="S720" s="180">
        <v>0</v>
      </c>
      <c r="T720" s="180">
        <v>0</v>
      </c>
    </row>
    <row r="721" spans="2:20" x14ac:dyDescent="0.3">
      <c r="B721" s="19">
        <v>718</v>
      </c>
      <c r="C721" s="179">
        <v>0</v>
      </c>
      <c r="D721" s="179">
        <v>0</v>
      </c>
      <c r="E721" s="179">
        <v>291377.79502998939</v>
      </c>
      <c r="F721" s="179">
        <v>0</v>
      </c>
      <c r="G721" s="179">
        <v>0</v>
      </c>
      <c r="H721" s="179">
        <v>29753.564924228351</v>
      </c>
      <c r="I721" s="179">
        <v>0</v>
      </c>
      <c r="J721" s="179">
        <v>0</v>
      </c>
      <c r="K721" s="179">
        <v>0</v>
      </c>
      <c r="L721" s="179">
        <v>0</v>
      </c>
      <c r="M721" s="179">
        <v>97962.283541060198</v>
      </c>
      <c r="N721" s="179">
        <v>0</v>
      </c>
      <c r="O721" s="179">
        <v>0</v>
      </c>
      <c r="P721" s="179">
        <v>0</v>
      </c>
      <c r="Q721" s="179">
        <v>0</v>
      </c>
      <c r="R721" s="180">
        <v>0</v>
      </c>
      <c r="S721" s="180">
        <v>0</v>
      </c>
      <c r="T721" s="180">
        <v>0</v>
      </c>
    </row>
    <row r="722" spans="2:20" x14ac:dyDescent="0.3">
      <c r="B722" s="19">
        <v>719</v>
      </c>
      <c r="C722" s="179">
        <v>0</v>
      </c>
      <c r="D722" s="179">
        <v>0</v>
      </c>
      <c r="E722" s="179">
        <v>26207.484002491561</v>
      </c>
      <c r="F722" s="179">
        <v>0</v>
      </c>
      <c r="G722" s="179">
        <v>0</v>
      </c>
      <c r="H722" s="179">
        <v>115584.3833257841</v>
      </c>
      <c r="I722" s="179">
        <v>0</v>
      </c>
      <c r="J722" s="179">
        <v>0</v>
      </c>
      <c r="K722" s="179">
        <v>0</v>
      </c>
      <c r="L722" s="179">
        <v>0</v>
      </c>
      <c r="M722" s="179">
        <v>425619.91858206206</v>
      </c>
      <c r="N722" s="179">
        <v>0</v>
      </c>
      <c r="O722" s="179">
        <v>0</v>
      </c>
      <c r="P722" s="179">
        <v>0</v>
      </c>
      <c r="Q722" s="179">
        <v>0</v>
      </c>
      <c r="R722" s="180">
        <v>0</v>
      </c>
      <c r="S722" s="180">
        <v>0</v>
      </c>
      <c r="T722" s="180">
        <v>0</v>
      </c>
    </row>
    <row r="723" spans="2:20" x14ac:dyDescent="0.3">
      <c r="B723" s="19">
        <v>720</v>
      </c>
      <c r="C723" s="179">
        <v>0</v>
      </c>
      <c r="D723" s="179">
        <v>0</v>
      </c>
      <c r="E723" s="179">
        <v>131419.10074528359</v>
      </c>
      <c r="F723" s="179">
        <v>0</v>
      </c>
      <c r="G723" s="179">
        <v>0</v>
      </c>
      <c r="H723" s="179">
        <v>79124.484228520916</v>
      </c>
      <c r="I723" s="179">
        <v>0</v>
      </c>
      <c r="J723" s="179">
        <v>0</v>
      </c>
      <c r="K723" s="179">
        <v>0</v>
      </c>
      <c r="L723" s="179">
        <v>0</v>
      </c>
      <c r="M723" s="179">
        <v>14161.994113264196</v>
      </c>
      <c r="N723" s="179">
        <v>0</v>
      </c>
      <c r="O723" s="179">
        <v>0</v>
      </c>
      <c r="P723" s="179">
        <v>0</v>
      </c>
      <c r="Q723" s="179">
        <v>0</v>
      </c>
      <c r="R723" s="180">
        <v>0</v>
      </c>
      <c r="S723" s="180">
        <v>0</v>
      </c>
      <c r="T723" s="180">
        <v>0</v>
      </c>
    </row>
    <row r="724" spans="2:20" x14ac:dyDescent="0.3">
      <c r="B724" s="19">
        <v>721</v>
      </c>
      <c r="C724" s="179">
        <v>0</v>
      </c>
      <c r="D724" s="179">
        <v>0</v>
      </c>
      <c r="E724" s="179">
        <v>1996069.7733381428</v>
      </c>
      <c r="F724" s="179">
        <v>0</v>
      </c>
      <c r="G724" s="179">
        <v>0</v>
      </c>
      <c r="H724" s="179">
        <v>12099.992753800801</v>
      </c>
      <c r="I724" s="179">
        <v>0</v>
      </c>
      <c r="J724" s="179">
        <v>0</v>
      </c>
      <c r="K724" s="179">
        <v>0</v>
      </c>
      <c r="L724" s="179">
        <v>0</v>
      </c>
      <c r="M724" s="179">
        <v>72337.240135316184</v>
      </c>
      <c r="N724" s="179">
        <v>0</v>
      </c>
      <c r="O724" s="179">
        <v>0</v>
      </c>
      <c r="P724" s="179">
        <v>0</v>
      </c>
      <c r="Q724" s="179">
        <v>0</v>
      </c>
      <c r="R724" s="180">
        <v>0</v>
      </c>
      <c r="S724" s="180">
        <v>0</v>
      </c>
      <c r="T724" s="180">
        <v>0</v>
      </c>
    </row>
    <row r="725" spans="2:20" x14ac:dyDescent="0.3">
      <c r="B725" s="19">
        <v>722</v>
      </c>
      <c r="C725" s="179">
        <v>0</v>
      </c>
      <c r="D725" s="179">
        <v>0</v>
      </c>
      <c r="E725" s="179">
        <v>4781.2654675833173</v>
      </c>
      <c r="F725" s="179">
        <v>0</v>
      </c>
      <c r="G725" s="179">
        <v>0</v>
      </c>
      <c r="H725" s="179">
        <v>70510.648601005305</v>
      </c>
      <c r="I725" s="179">
        <v>0</v>
      </c>
      <c r="J725" s="179">
        <v>0</v>
      </c>
      <c r="K725" s="179">
        <v>0</v>
      </c>
      <c r="L725" s="179">
        <v>0</v>
      </c>
      <c r="M725" s="179">
        <v>112794.38786131215</v>
      </c>
      <c r="N725" s="179">
        <v>0</v>
      </c>
      <c r="O725" s="179">
        <v>0</v>
      </c>
      <c r="P725" s="179">
        <v>0</v>
      </c>
      <c r="Q725" s="179">
        <v>0</v>
      </c>
      <c r="R725" s="180">
        <v>0</v>
      </c>
      <c r="S725" s="180">
        <v>0</v>
      </c>
      <c r="T725" s="180">
        <v>0</v>
      </c>
    </row>
    <row r="726" spans="2:20" x14ac:dyDescent="0.3">
      <c r="B726" s="19">
        <v>723</v>
      </c>
      <c r="C726" s="179">
        <v>0</v>
      </c>
      <c r="D726" s="179">
        <v>0</v>
      </c>
      <c r="E726" s="179">
        <v>359702.3644845314</v>
      </c>
      <c r="F726" s="179">
        <v>0</v>
      </c>
      <c r="G726" s="179">
        <v>0</v>
      </c>
      <c r="H726" s="179">
        <v>42568.64655549045</v>
      </c>
      <c r="I726" s="179">
        <v>0</v>
      </c>
      <c r="J726" s="179">
        <v>0</v>
      </c>
      <c r="K726" s="179">
        <v>0</v>
      </c>
      <c r="L726" s="179">
        <v>0</v>
      </c>
      <c r="M726" s="179">
        <v>22014.192655557064</v>
      </c>
      <c r="N726" s="179">
        <v>0</v>
      </c>
      <c r="O726" s="179">
        <v>0</v>
      </c>
      <c r="P726" s="179">
        <v>0</v>
      </c>
      <c r="Q726" s="179">
        <v>0</v>
      </c>
      <c r="R726" s="180">
        <v>0</v>
      </c>
      <c r="S726" s="180">
        <v>0</v>
      </c>
      <c r="T726" s="180">
        <v>0</v>
      </c>
    </row>
    <row r="727" spans="2:20" x14ac:dyDescent="0.3">
      <c r="B727" s="19">
        <v>724</v>
      </c>
      <c r="C727" s="179">
        <v>0</v>
      </c>
      <c r="D727" s="179">
        <v>0</v>
      </c>
      <c r="E727" s="179">
        <v>87472.303020861189</v>
      </c>
      <c r="F727" s="179">
        <v>0</v>
      </c>
      <c r="G727" s="179">
        <v>0</v>
      </c>
      <c r="H727" s="179">
        <v>121284.075571913</v>
      </c>
      <c r="I727" s="179">
        <v>0</v>
      </c>
      <c r="J727" s="179">
        <v>0</v>
      </c>
      <c r="K727" s="179">
        <v>0</v>
      </c>
      <c r="L727" s="179">
        <v>0</v>
      </c>
      <c r="M727" s="179">
        <v>13522.004138162514</v>
      </c>
      <c r="N727" s="179">
        <v>0</v>
      </c>
      <c r="O727" s="179">
        <v>0</v>
      </c>
      <c r="P727" s="179">
        <v>0</v>
      </c>
      <c r="Q727" s="179">
        <v>0</v>
      </c>
      <c r="R727" s="180">
        <v>0</v>
      </c>
      <c r="S727" s="180">
        <v>0</v>
      </c>
      <c r="T727" s="180">
        <v>0</v>
      </c>
    </row>
    <row r="728" spans="2:20" x14ac:dyDescent="0.3">
      <c r="B728" s="19">
        <v>725</v>
      </c>
      <c r="C728" s="179">
        <v>0</v>
      </c>
      <c r="D728" s="179">
        <v>0</v>
      </c>
      <c r="E728" s="179">
        <v>31075.240014102561</v>
      </c>
      <c r="F728" s="179">
        <v>0</v>
      </c>
      <c r="G728" s="179">
        <v>0</v>
      </c>
      <c r="H728" s="179">
        <v>76054.040507930506</v>
      </c>
      <c r="I728" s="179">
        <v>0</v>
      </c>
      <c r="J728" s="179">
        <v>0</v>
      </c>
      <c r="K728" s="179">
        <v>703334.69959844567</v>
      </c>
      <c r="L728" s="179">
        <v>1</v>
      </c>
      <c r="M728" s="179">
        <v>10178.019917763582</v>
      </c>
      <c r="N728" s="179">
        <v>103334.69959844567</v>
      </c>
      <c r="O728" s="179">
        <v>0</v>
      </c>
      <c r="P728" s="179">
        <v>3334.6995984456735</v>
      </c>
      <c r="Q728" s="179">
        <v>0</v>
      </c>
      <c r="R728" s="180">
        <v>0</v>
      </c>
      <c r="S728" s="180">
        <v>600000</v>
      </c>
      <c r="T728" s="180">
        <v>0</v>
      </c>
    </row>
    <row r="729" spans="2:20" x14ac:dyDescent="0.3">
      <c r="B729" s="19">
        <v>726</v>
      </c>
      <c r="C729" s="179">
        <v>0</v>
      </c>
      <c r="D729" s="179">
        <v>0</v>
      </c>
      <c r="E729" s="179">
        <v>614391.32756723789</v>
      </c>
      <c r="F729" s="179">
        <v>0</v>
      </c>
      <c r="G729" s="179">
        <v>0</v>
      </c>
      <c r="H729" s="179">
        <v>46656.12023791387</v>
      </c>
      <c r="I729" s="179">
        <v>0</v>
      </c>
      <c r="J729" s="179">
        <v>0</v>
      </c>
      <c r="K729" s="179">
        <v>0</v>
      </c>
      <c r="L729" s="179">
        <v>0</v>
      </c>
      <c r="M729" s="179">
        <v>4328.1143577198636</v>
      </c>
      <c r="N729" s="179">
        <v>0</v>
      </c>
      <c r="O729" s="179">
        <v>0</v>
      </c>
      <c r="P729" s="179">
        <v>0</v>
      </c>
      <c r="Q729" s="179">
        <v>0</v>
      </c>
      <c r="R729" s="180">
        <v>0</v>
      </c>
      <c r="S729" s="180">
        <v>0</v>
      </c>
      <c r="T729" s="180">
        <v>0</v>
      </c>
    </row>
    <row r="730" spans="2:20" x14ac:dyDescent="0.3">
      <c r="B730" s="19">
        <v>727</v>
      </c>
      <c r="C730" s="179">
        <v>0</v>
      </c>
      <c r="D730" s="179">
        <v>0</v>
      </c>
      <c r="E730" s="179">
        <v>21156.333478524277</v>
      </c>
      <c r="F730" s="179">
        <v>0</v>
      </c>
      <c r="G730" s="179">
        <v>0</v>
      </c>
      <c r="H730" s="179">
        <v>132722.410168317</v>
      </c>
      <c r="I730" s="179">
        <v>0</v>
      </c>
      <c r="J730" s="179">
        <v>0</v>
      </c>
      <c r="K730" s="179">
        <v>0</v>
      </c>
      <c r="L730" s="179">
        <v>0</v>
      </c>
      <c r="M730" s="179">
        <v>47887.993284832679</v>
      </c>
      <c r="N730" s="179">
        <v>0</v>
      </c>
      <c r="O730" s="179">
        <v>0</v>
      </c>
      <c r="P730" s="179">
        <v>0</v>
      </c>
      <c r="Q730" s="179">
        <v>0</v>
      </c>
      <c r="R730" s="180">
        <v>0</v>
      </c>
      <c r="S730" s="180">
        <v>0</v>
      </c>
      <c r="T730" s="180">
        <v>0</v>
      </c>
    </row>
    <row r="731" spans="2:20" x14ac:dyDescent="0.3">
      <c r="B731" s="19">
        <v>728</v>
      </c>
      <c r="C731" s="179">
        <v>0</v>
      </c>
      <c r="D731" s="179">
        <v>0</v>
      </c>
      <c r="E731" s="179">
        <v>1058639.9813287382</v>
      </c>
      <c r="F731" s="179">
        <v>0</v>
      </c>
      <c r="G731" s="179">
        <v>0</v>
      </c>
      <c r="H731" s="179">
        <v>449169.42463797831</v>
      </c>
      <c r="I731" s="179">
        <v>0</v>
      </c>
      <c r="J731" s="179">
        <v>0</v>
      </c>
      <c r="K731" s="179">
        <v>0</v>
      </c>
      <c r="L731" s="179">
        <v>0</v>
      </c>
      <c r="M731" s="179">
        <v>20170.888145358655</v>
      </c>
      <c r="N731" s="179">
        <v>0</v>
      </c>
      <c r="O731" s="179">
        <v>0</v>
      </c>
      <c r="P731" s="179">
        <v>0</v>
      </c>
      <c r="Q731" s="179">
        <v>0</v>
      </c>
      <c r="R731" s="180">
        <v>0</v>
      </c>
      <c r="S731" s="180">
        <v>0</v>
      </c>
      <c r="T731" s="180">
        <v>0</v>
      </c>
    </row>
    <row r="732" spans="2:20" x14ac:dyDescent="0.3">
      <c r="B732" s="19">
        <v>729</v>
      </c>
      <c r="C732" s="179">
        <v>0</v>
      </c>
      <c r="D732" s="179">
        <v>0</v>
      </c>
      <c r="E732" s="179">
        <v>30997.66294826278</v>
      </c>
      <c r="F732" s="179">
        <v>0</v>
      </c>
      <c r="G732" s="179">
        <v>0</v>
      </c>
      <c r="H732" s="179">
        <v>24308.605389775097</v>
      </c>
      <c r="I732" s="179">
        <v>0</v>
      </c>
      <c r="J732" s="179">
        <v>0</v>
      </c>
      <c r="K732" s="179">
        <v>0</v>
      </c>
      <c r="L732" s="179">
        <v>0</v>
      </c>
      <c r="M732" s="179">
        <v>89198.319429646741</v>
      </c>
      <c r="N732" s="179">
        <v>0</v>
      </c>
      <c r="O732" s="179">
        <v>0</v>
      </c>
      <c r="P732" s="179">
        <v>0</v>
      </c>
      <c r="Q732" s="179">
        <v>0</v>
      </c>
      <c r="R732" s="180">
        <v>0</v>
      </c>
      <c r="S732" s="180">
        <v>0</v>
      </c>
      <c r="T732" s="180">
        <v>0</v>
      </c>
    </row>
    <row r="733" spans="2:20" x14ac:dyDescent="0.3">
      <c r="B733" s="19">
        <v>730</v>
      </c>
      <c r="C733" s="179">
        <v>0</v>
      </c>
      <c r="D733" s="179">
        <v>0</v>
      </c>
      <c r="E733" s="179">
        <v>1296232.7521732158</v>
      </c>
      <c r="F733" s="179">
        <v>0</v>
      </c>
      <c r="G733" s="179">
        <v>0</v>
      </c>
      <c r="H733" s="179">
        <v>126433.6707239816</v>
      </c>
      <c r="I733" s="179">
        <v>0</v>
      </c>
      <c r="J733" s="179">
        <v>0</v>
      </c>
      <c r="K733" s="179">
        <v>0</v>
      </c>
      <c r="L733" s="179">
        <v>0</v>
      </c>
      <c r="M733" s="179">
        <v>5462.3023234162474</v>
      </c>
      <c r="N733" s="179">
        <v>0</v>
      </c>
      <c r="O733" s="179">
        <v>0</v>
      </c>
      <c r="P733" s="179">
        <v>0</v>
      </c>
      <c r="Q733" s="179">
        <v>0</v>
      </c>
      <c r="R733" s="180">
        <v>0</v>
      </c>
      <c r="S733" s="180">
        <v>0</v>
      </c>
      <c r="T733" s="180">
        <v>0</v>
      </c>
    </row>
    <row r="734" spans="2:20" x14ac:dyDescent="0.3">
      <c r="B734" s="19">
        <v>731</v>
      </c>
      <c r="C734" s="179">
        <v>0</v>
      </c>
      <c r="D734" s="179">
        <v>0</v>
      </c>
      <c r="E734" s="179">
        <v>46540.767909871749</v>
      </c>
      <c r="F734" s="179">
        <v>0</v>
      </c>
      <c r="G734" s="179">
        <v>0</v>
      </c>
      <c r="H734" s="179">
        <v>37254.650630365773</v>
      </c>
      <c r="I734" s="179">
        <v>0</v>
      </c>
      <c r="J734" s="179">
        <v>0</v>
      </c>
      <c r="K734" s="179">
        <v>0</v>
      </c>
      <c r="L734" s="179">
        <v>0</v>
      </c>
      <c r="M734" s="179">
        <v>28461.869617486522</v>
      </c>
      <c r="N734" s="179">
        <v>0</v>
      </c>
      <c r="O734" s="179">
        <v>0</v>
      </c>
      <c r="P734" s="179">
        <v>0</v>
      </c>
      <c r="Q734" s="179">
        <v>0</v>
      </c>
      <c r="R734" s="180">
        <v>0</v>
      </c>
      <c r="S734" s="180">
        <v>0</v>
      </c>
      <c r="T734" s="180">
        <v>0</v>
      </c>
    </row>
    <row r="735" spans="2:20" x14ac:dyDescent="0.3">
      <c r="B735" s="19">
        <v>732</v>
      </c>
      <c r="C735" s="179">
        <v>0</v>
      </c>
      <c r="D735" s="179">
        <v>0</v>
      </c>
      <c r="E735" s="179">
        <v>57370.39120437159</v>
      </c>
      <c r="F735" s="179">
        <v>0</v>
      </c>
      <c r="G735" s="179">
        <v>0</v>
      </c>
      <c r="H735" s="179">
        <v>246291.1530594517</v>
      </c>
      <c r="I735" s="179">
        <v>0</v>
      </c>
      <c r="J735" s="179">
        <v>0</v>
      </c>
      <c r="K735" s="179">
        <v>0</v>
      </c>
      <c r="L735" s="179">
        <v>0</v>
      </c>
      <c r="M735" s="179">
        <v>871015.5959112636</v>
      </c>
      <c r="N735" s="179">
        <v>0</v>
      </c>
      <c r="O735" s="179">
        <v>0</v>
      </c>
      <c r="P735" s="179">
        <v>0</v>
      </c>
      <c r="Q735" s="179">
        <v>0</v>
      </c>
      <c r="R735" s="180">
        <v>0</v>
      </c>
      <c r="S735" s="180">
        <v>0</v>
      </c>
      <c r="T735" s="180">
        <v>0</v>
      </c>
    </row>
    <row r="736" spans="2:20" x14ac:dyDescent="0.3">
      <c r="B736" s="19">
        <v>733</v>
      </c>
      <c r="C736" s="179">
        <v>0</v>
      </c>
      <c r="D736" s="179">
        <v>0</v>
      </c>
      <c r="E736" s="179">
        <v>184707.1400853279</v>
      </c>
      <c r="F736" s="179">
        <v>0</v>
      </c>
      <c r="G736" s="179">
        <v>0</v>
      </c>
      <c r="H736" s="179">
        <v>255243.31887126598</v>
      </c>
      <c r="I736" s="179">
        <v>0</v>
      </c>
      <c r="J736" s="179">
        <v>0</v>
      </c>
      <c r="K736" s="179">
        <v>0</v>
      </c>
      <c r="L736" s="179">
        <v>0</v>
      </c>
      <c r="M736" s="179">
        <v>98590.867649927764</v>
      </c>
      <c r="N736" s="179">
        <v>0</v>
      </c>
      <c r="O736" s="179">
        <v>0</v>
      </c>
      <c r="P736" s="179">
        <v>0</v>
      </c>
      <c r="Q736" s="179">
        <v>0</v>
      </c>
      <c r="R736" s="180">
        <v>0</v>
      </c>
      <c r="S736" s="180">
        <v>0</v>
      </c>
      <c r="T736" s="180">
        <v>0</v>
      </c>
    </row>
    <row r="737" spans="2:20" x14ac:dyDescent="0.3">
      <c r="B737" s="19">
        <v>734</v>
      </c>
      <c r="C737" s="179">
        <v>0</v>
      </c>
      <c r="D737" s="179">
        <v>0</v>
      </c>
      <c r="E737" s="179">
        <v>1216069.7467930138</v>
      </c>
      <c r="F737" s="179">
        <v>0</v>
      </c>
      <c r="G737" s="179">
        <v>0</v>
      </c>
      <c r="H737" s="179">
        <v>80265.351287904879</v>
      </c>
      <c r="I737" s="179">
        <v>0</v>
      </c>
      <c r="J737" s="179">
        <v>0</v>
      </c>
      <c r="K737" s="179">
        <v>0</v>
      </c>
      <c r="L737" s="179">
        <v>0</v>
      </c>
      <c r="M737" s="179">
        <v>44337.308132080281</v>
      </c>
      <c r="N737" s="179">
        <v>0</v>
      </c>
      <c r="O737" s="179">
        <v>0</v>
      </c>
      <c r="P737" s="179">
        <v>0</v>
      </c>
      <c r="Q737" s="179">
        <v>0</v>
      </c>
      <c r="R737" s="180">
        <v>0</v>
      </c>
      <c r="S737" s="180">
        <v>0</v>
      </c>
      <c r="T737" s="180">
        <v>0</v>
      </c>
    </row>
    <row r="738" spans="2:20" x14ac:dyDescent="0.3">
      <c r="B738" s="19">
        <v>735</v>
      </c>
      <c r="C738" s="179">
        <v>0</v>
      </c>
      <c r="D738" s="179">
        <v>0</v>
      </c>
      <c r="E738" s="179">
        <v>159709.38923721662</v>
      </c>
      <c r="F738" s="179">
        <v>0</v>
      </c>
      <c r="G738" s="179">
        <v>0</v>
      </c>
      <c r="H738" s="179">
        <v>11088.710496424321</v>
      </c>
      <c r="I738" s="179">
        <v>0</v>
      </c>
      <c r="J738" s="179">
        <v>0</v>
      </c>
      <c r="K738" s="179">
        <v>0</v>
      </c>
      <c r="L738" s="179">
        <v>0</v>
      </c>
      <c r="M738" s="179">
        <v>18042.514435416277</v>
      </c>
      <c r="N738" s="179">
        <v>0</v>
      </c>
      <c r="O738" s="179">
        <v>0</v>
      </c>
      <c r="P738" s="179">
        <v>0</v>
      </c>
      <c r="Q738" s="179">
        <v>0</v>
      </c>
      <c r="R738" s="180">
        <v>0</v>
      </c>
      <c r="S738" s="180">
        <v>0</v>
      </c>
      <c r="T738" s="180">
        <v>0</v>
      </c>
    </row>
    <row r="739" spans="2:20" x14ac:dyDescent="0.3">
      <c r="B739" s="19">
        <v>736</v>
      </c>
      <c r="C739" s="179">
        <v>0</v>
      </c>
      <c r="D739" s="179">
        <v>0</v>
      </c>
      <c r="E739" s="179">
        <v>110575.51729398375</v>
      </c>
      <c r="F739" s="179">
        <v>0</v>
      </c>
      <c r="G739" s="179">
        <v>0</v>
      </c>
      <c r="H739" s="179">
        <v>654896.91074377019</v>
      </c>
      <c r="I739" s="179">
        <v>0</v>
      </c>
      <c r="J739" s="179">
        <v>0</v>
      </c>
      <c r="K739" s="179">
        <v>0</v>
      </c>
      <c r="L739" s="179">
        <v>0</v>
      </c>
      <c r="M739" s="179">
        <v>3708.1434555997334</v>
      </c>
      <c r="N739" s="179">
        <v>0</v>
      </c>
      <c r="O739" s="179">
        <v>0</v>
      </c>
      <c r="P739" s="179">
        <v>0</v>
      </c>
      <c r="Q739" s="179">
        <v>0</v>
      </c>
      <c r="R739" s="180">
        <v>0</v>
      </c>
      <c r="S739" s="180">
        <v>0</v>
      </c>
      <c r="T739" s="180">
        <v>0</v>
      </c>
    </row>
    <row r="740" spans="2:20" x14ac:dyDescent="0.3">
      <c r="B740" s="19">
        <v>737</v>
      </c>
      <c r="C740" s="179">
        <v>0</v>
      </c>
      <c r="D740" s="179">
        <v>0</v>
      </c>
      <c r="E740" s="179">
        <v>185226.47122784198</v>
      </c>
      <c r="F740" s="179">
        <v>0</v>
      </c>
      <c r="G740" s="179">
        <v>0</v>
      </c>
      <c r="H740" s="179">
        <v>7287.7891210089747</v>
      </c>
      <c r="I740" s="179">
        <v>0</v>
      </c>
      <c r="J740" s="179">
        <v>0</v>
      </c>
      <c r="K740" s="179">
        <v>0</v>
      </c>
      <c r="L740" s="179">
        <v>0</v>
      </c>
      <c r="M740" s="179">
        <v>205944.83087023778</v>
      </c>
      <c r="N740" s="179">
        <v>0</v>
      </c>
      <c r="O740" s="179">
        <v>0</v>
      </c>
      <c r="P740" s="179">
        <v>0</v>
      </c>
      <c r="Q740" s="179">
        <v>0</v>
      </c>
      <c r="R740" s="180">
        <v>0</v>
      </c>
      <c r="S740" s="180">
        <v>0</v>
      </c>
      <c r="T740" s="180">
        <v>0</v>
      </c>
    </row>
    <row r="741" spans="2:20" x14ac:dyDescent="0.3">
      <c r="B741" s="19">
        <v>738</v>
      </c>
      <c r="C741" s="179">
        <v>0</v>
      </c>
      <c r="D741" s="179">
        <v>0</v>
      </c>
      <c r="E741" s="179">
        <v>105514.70283142937</v>
      </c>
      <c r="F741" s="179">
        <v>0</v>
      </c>
      <c r="G741" s="179">
        <v>0</v>
      </c>
      <c r="H741" s="179">
        <v>88539.183397647983</v>
      </c>
      <c r="I741" s="179">
        <v>0</v>
      </c>
      <c r="J741" s="179">
        <v>0</v>
      </c>
      <c r="K741" s="179">
        <v>0</v>
      </c>
      <c r="L741" s="179">
        <v>0</v>
      </c>
      <c r="M741" s="179">
        <v>12172.143585609865</v>
      </c>
      <c r="N741" s="179">
        <v>0</v>
      </c>
      <c r="O741" s="179">
        <v>0</v>
      </c>
      <c r="P741" s="179">
        <v>0</v>
      </c>
      <c r="Q741" s="179">
        <v>0</v>
      </c>
      <c r="R741" s="180">
        <v>0</v>
      </c>
      <c r="S741" s="180">
        <v>0</v>
      </c>
      <c r="T741" s="180">
        <v>0</v>
      </c>
    </row>
    <row r="742" spans="2:20" x14ac:dyDescent="0.3">
      <c r="B742" s="19">
        <v>739</v>
      </c>
      <c r="C742" s="179">
        <v>0</v>
      </c>
      <c r="D742" s="179">
        <v>0</v>
      </c>
      <c r="E742" s="179">
        <v>45692.128592382636</v>
      </c>
      <c r="F742" s="179">
        <v>0</v>
      </c>
      <c r="G742" s="179">
        <v>0</v>
      </c>
      <c r="H742" s="179">
        <v>77630.102247268544</v>
      </c>
      <c r="I742" s="179">
        <v>0</v>
      </c>
      <c r="J742" s="179">
        <v>0</v>
      </c>
      <c r="K742" s="179">
        <v>0</v>
      </c>
      <c r="L742" s="179">
        <v>0</v>
      </c>
      <c r="M742" s="179">
        <v>46146.180451946741</v>
      </c>
      <c r="N742" s="179">
        <v>0</v>
      </c>
      <c r="O742" s="179">
        <v>0</v>
      </c>
      <c r="P742" s="179">
        <v>0</v>
      </c>
      <c r="Q742" s="179">
        <v>0</v>
      </c>
      <c r="R742" s="180">
        <v>0</v>
      </c>
      <c r="S742" s="180">
        <v>0</v>
      </c>
      <c r="T742" s="180">
        <v>0</v>
      </c>
    </row>
    <row r="743" spans="2:20" x14ac:dyDescent="0.3">
      <c r="B743" s="19">
        <v>740</v>
      </c>
      <c r="C743" s="179">
        <v>0</v>
      </c>
      <c r="D743" s="179">
        <v>0</v>
      </c>
      <c r="E743" s="179">
        <v>101802.31832612188</v>
      </c>
      <c r="F743" s="179">
        <v>0</v>
      </c>
      <c r="G743" s="179">
        <v>0</v>
      </c>
      <c r="H743" s="179">
        <v>99411.341595620572</v>
      </c>
      <c r="I743" s="179">
        <v>0</v>
      </c>
      <c r="J743" s="179">
        <v>0</v>
      </c>
      <c r="K743" s="179">
        <v>0</v>
      </c>
      <c r="L743" s="179">
        <v>0</v>
      </c>
      <c r="M743" s="179">
        <v>8865.152449767651</v>
      </c>
      <c r="N743" s="179">
        <v>0</v>
      </c>
      <c r="O743" s="179">
        <v>0</v>
      </c>
      <c r="P743" s="179">
        <v>0</v>
      </c>
      <c r="Q743" s="179">
        <v>0</v>
      </c>
      <c r="R743" s="180">
        <v>0</v>
      </c>
      <c r="S743" s="180">
        <v>0</v>
      </c>
      <c r="T743" s="180">
        <v>0</v>
      </c>
    </row>
    <row r="744" spans="2:20" x14ac:dyDescent="0.3">
      <c r="B744" s="19">
        <v>741</v>
      </c>
      <c r="C744" s="179">
        <v>0</v>
      </c>
      <c r="D744" s="179">
        <v>0</v>
      </c>
      <c r="E744" s="179">
        <v>479767.03112109954</v>
      </c>
      <c r="F744" s="179">
        <v>0</v>
      </c>
      <c r="G744" s="179">
        <v>0</v>
      </c>
      <c r="H744" s="179">
        <v>255662.65024155955</v>
      </c>
      <c r="I744" s="179">
        <v>0</v>
      </c>
      <c r="J744" s="179">
        <v>0</v>
      </c>
      <c r="K744" s="179">
        <v>0</v>
      </c>
      <c r="L744" s="179">
        <v>0</v>
      </c>
      <c r="M744" s="179">
        <v>2282770.8753882828</v>
      </c>
      <c r="N744" s="179">
        <v>0</v>
      </c>
      <c r="O744" s="179">
        <v>0</v>
      </c>
      <c r="P744" s="179">
        <v>0</v>
      </c>
      <c r="Q744" s="179">
        <v>0</v>
      </c>
      <c r="R744" s="180">
        <v>0</v>
      </c>
      <c r="S744" s="180">
        <v>0</v>
      </c>
      <c r="T744" s="180">
        <v>0</v>
      </c>
    </row>
    <row r="745" spans="2:20" x14ac:dyDescent="0.3">
      <c r="B745" s="19">
        <v>742</v>
      </c>
      <c r="C745" s="179">
        <v>0</v>
      </c>
      <c r="D745" s="179">
        <v>0</v>
      </c>
      <c r="E745" s="179">
        <v>75425.433108036668</v>
      </c>
      <c r="F745" s="179">
        <v>0</v>
      </c>
      <c r="G745" s="179">
        <v>0</v>
      </c>
      <c r="H745" s="179">
        <v>42257.51437045409</v>
      </c>
      <c r="I745" s="179">
        <v>0</v>
      </c>
      <c r="J745" s="179">
        <v>0</v>
      </c>
      <c r="K745" s="179">
        <v>0</v>
      </c>
      <c r="L745" s="179">
        <v>0</v>
      </c>
      <c r="M745" s="179">
        <v>367739.14940960793</v>
      </c>
      <c r="N745" s="179">
        <v>0</v>
      </c>
      <c r="O745" s="179">
        <v>0</v>
      </c>
      <c r="P745" s="179">
        <v>0</v>
      </c>
      <c r="Q745" s="179">
        <v>0</v>
      </c>
      <c r="R745" s="180">
        <v>0</v>
      </c>
      <c r="S745" s="180">
        <v>0</v>
      </c>
      <c r="T745" s="180">
        <v>0</v>
      </c>
    </row>
    <row r="746" spans="2:20" x14ac:dyDescent="0.3">
      <c r="B746" s="19">
        <v>743</v>
      </c>
      <c r="C746" s="179">
        <v>0</v>
      </c>
      <c r="D746" s="179">
        <v>0</v>
      </c>
      <c r="E746" s="179">
        <v>597534.97859452048</v>
      </c>
      <c r="F746" s="179">
        <v>0</v>
      </c>
      <c r="G746" s="179">
        <v>0</v>
      </c>
      <c r="H746" s="179">
        <v>181435.78158469967</v>
      </c>
      <c r="I746" s="179">
        <v>0</v>
      </c>
      <c r="J746" s="179">
        <v>0</v>
      </c>
      <c r="K746" s="179">
        <v>0</v>
      </c>
      <c r="L746" s="179">
        <v>0</v>
      </c>
      <c r="M746" s="179">
        <v>19929.705229441115</v>
      </c>
      <c r="N746" s="179">
        <v>0</v>
      </c>
      <c r="O746" s="179">
        <v>0</v>
      </c>
      <c r="P746" s="179">
        <v>0</v>
      </c>
      <c r="Q746" s="179">
        <v>0</v>
      </c>
      <c r="R746" s="180">
        <v>0</v>
      </c>
      <c r="S746" s="180">
        <v>0</v>
      </c>
      <c r="T746" s="180">
        <v>0</v>
      </c>
    </row>
    <row r="747" spans="2:20" x14ac:dyDescent="0.3">
      <c r="B747" s="19">
        <v>744</v>
      </c>
      <c r="C747" s="179">
        <v>0</v>
      </c>
      <c r="D747" s="179">
        <v>0</v>
      </c>
      <c r="E747" s="179">
        <v>701152.60470708692</v>
      </c>
      <c r="F747" s="179">
        <v>0</v>
      </c>
      <c r="G747" s="179">
        <v>0</v>
      </c>
      <c r="H747" s="179">
        <v>143393.0416075211</v>
      </c>
      <c r="I747" s="179">
        <v>0</v>
      </c>
      <c r="J747" s="179">
        <v>0</v>
      </c>
      <c r="K747" s="179">
        <v>0</v>
      </c>
      <c r="L747" s="179">
        <v>0</v>
      </c>
      <c r="M747" s="179">
        <v>220999.89391272704</v>
      </c>
      <c r="N747" s="179">
        <v>0</v>
      </c>
      <c r="O747" s="179">
        <v>0</v>
      </c>
      <c r="P747" s="179">
        <v>0</v>
      </c>
      <c r="Q747" s="179">
        <v>0</v>
      </c>
      <c r="R747" s="180">
        <v>0</v>
      </c>
      <c r="S747" s="180">
        <v>0</v>
      </c>
      <c r="T747" s="180">
        <v>0</v>
      </c>
    </row>
    <row r="748" spans="2:20" x14ac:dyDescent="0.3">
      <c r="B748" s="19">
        <v>745</v>
      </c>
      <c r="C748" s="179">
        <v>0</v>
      </c>
      <c r="D748" s="179">
        <v>0</v>
      </c>
      <c r="E748" s="179">
        <v>46076.629681448925</v>
      </c>
      <c r="F748" s="179">
        <v>0</v>
      </c>
      <c r="G748" s="179">
        <v>0</v>
      </c>
      <c r="H748" s="179">
        <v>31783.571476966135</v>
      </c>
      <c r="I748" s="179">
        <v>0</v>
      </c>
      <c r="J748" s="179">
        <v>0</v>
      </c>
      <c r="K748" s="179">
        <v>0</v>
      </c>
      <c r="L748" s="179">
        <v>0</v>
      </c>
      <c r="M748" s="179">
        <v>1537456.4440909096</v>
      </c>
      <c r="N748" s="179">
        <v>0</v>
      </c>
      <c r="O748" s="179">
        <v>0</v>
      </c>
      <c r="P748" s="179">
        <v>0</v>
      </c>
      <c r="Q748" s="179">
        <v>0</v>
      </c>
      <c r="R748" s="180">
        <v>0</v>
      </c>
      <c r="S748" s="180">
        <v>0</v>
      </c>
      <c r="T748" s="180">
        <v>0</v>
      </c>
    </row>
    <row r="749" spans="2:20" x14ac:dyDescent="0.3">
      <c r="B749" s="19">
        <v>746</v>
      </c>
      <c r="C749" s="179">
        <v>0</v>
      </c>
      <c r="D749" s="179">
        <v>0</v>
      </c>
      <c r="E749" s="179">
        <v>312095.04495249328</v>
      </c>
      <c r="F749" s="179">
        <v>0</v>
      </c>
      <c r="G749" s="179">
        <v>0</v>
      </c>
      <c r="H749" s="179">
        <v>16918.701480962554</v>
      </c>
      <c r="I749" s="179">
        <v>0</v>
      </c>
      <c r="J749" s="179">
        <v>0</v>
      </c>
      <c r="K749" s="179">
        <v>0</v>
      </c>
      <c r="L749" s="179">
        <v>0</v>
      </c>
      <c r="M749" s="179">
        <v>177772.08468029078</v>
      </c>
      <c r="N749" s="179">
        <v>0</v>
      </c>
      <c r="O749" s="179">
        <v>0</v>
      </c>
      <c r="P749" s="179">
        <v>0</v>
      </c>
      <c r="Q749" s="179">
        <v>0</v>
      </c>
      <c r="R749" s="180">
        <v>0</v>
      </c>
      <c r="S749" s="180">
        <v>0</v>
      </c>
      <c r="T749" s="180">
        <v>0</v>
      </c>
    </row>
    <row r="750" spans="2:20" x14ac:dyDescent="0.3">
      <c r="B750" s="19">
        <v>747</v>
      </c>
      <c r="C750" s="179">
        <v>0</v>
      </c>
      <c r="D750" s="179">
        <v>0</v>
      </c>
      <c r="E750" s="179">
        <v>83121.411074912568</v>
      </c>
      <c r="F750" s="179">
        <v>0</v>
      </c>
      <c r="G750" s="179">
        <v>0</v>
      </c>
      <c r="H750" s="179">
        <v>67808.050552070883</v>
      </c>
      <c r="I750" s="179">
        <v>0</v>
      </c>
      <c r="J750" s="179">
        <v>0</v>
      </c>
      <c r="K750" s="179">
        <v>0</v>
      </c>
      <c r="L750" s="179">
        <v>0</v>
      </c>
      <c r="M750" s="179">
        <v>51536.505263054823</v>
      </c>
      <c r="N750" s="179">
        <v>0</v>
      </c>
      <c r="O750" s="179">
        <v>0</v>
      </c>
      <c r="P750" s="179">
        <v>0</v>
      </c>
      <c r="Q750" s="179">
        <v>0</v>
      </c>
      <c r="R750" s="180">
        <v>0</v>
      </c>
      <c r="S750" s="180">
        <v>0</v>
      </c>
      <c r="T750" s="180">
        <v>0</v>
      </c>
    </row>
    <row r="751" spans="2:20" x14ac:dyDescent="0.3">
      <c r="B751" s="19">
        <v>748</v>
      </c>
      <c r="C751" s="179">
        <v>0</v>
      </c>
      <c r="D751" s="179">
        <v>0</v>
      </c>
      <c r="E751" s="179">
        <v>180188.51465742159</v>
      </c>
      <c r="F751" s="179">
        <v>0</v>
      </c>
      <c r="G751" s="179">
        <v>0</v>
      </c>
      <c r="H751" s="179">
        <v>13319.439331354737</v>
      </c>
      <c r="I751" s="179">
        <v>0</v>
      </c>
      <c r="J751" s="179">
        <v>0</v>
      </c>
      <c r="K751" s="179">
        <v>0</v>
      </c>
      <c r="L751" s="179">
        <v>0</v>
      </c>
      <c r="M751" s="179">
        <v>2501906.3729916727</v>
      </c>
      <c r="N751" s="179">
        <v>0</v>
      </c>
      <c r="O751" s="179">
        <v>0</v>
      </c>
      <c r="P751" s="179">
        <v>0</v>
      </c>
      <c r="Q751" s="179">
        <v>0</v>
      </c>
      <c r="R751" s="180">
        <v>0</v>
      </c>
      <c r="S751" s="180">
        <v>0</v>
      </c>
      <c r="T751" s="180">
        <v>0</v>
      </c>
    </row>
    <row r="752" spans="2:20" x14ac:dyDescent="0.3">
      <c r="B752" s="19">
        <v>749</v>
      </c>
      <c r="C752" s="179">
        <v>1</v>
      </c>
      <c r="D752" s="179">
        <v>38896.9384689832</v>
      </c>
      <c r="E752" s="179">
        <v>20471.64937492126</v>
      </c>
      <c r="F752" s="179">
        <v>0</v>
      </c>
      <c r="G752" s="179">
        <v>0</v>
      </c>
      <c r="H752" s="179">
        <v>14771.689279048893</v>
      </c>
      <c r="I752" s="179">
        <v>0</v>
      </c>
      <c r="J752" s="179">
        <v>0</v>
      </c>
      <c r="K752" s="179">
        <v>0</v>
      </c>
      <c r="L752" s="179">
        <v>0</v>
      </c>
      <c r="M752" s="179">
        <v>8795.4182559822257</v>
      </c>
      <c r="N752" s="179">
        <v>0</v>
      </c>
      <c r="O752" s="179">
        <v>0</v>
      </c>
      <c r="P752" s="179">
        <v>0</v>
      </c>
      <c r="Q752" s="179">
        <v>0</v>
      </c>
      <c r="R752" s="180">
        <v>0</v>
      </c>
      <c r="S752" s="180">
        <v>0</v>
      </c>
      <c r="T752" s="180">
        <v>38896.9384689832</v>
      </c>
    </row>
    <row r="753" spans="2:20" x14ac:dyDescent="0.3">
      <c r="B753" s="19">
        <v>750</v>
      </c>
      <c r="C753" s="179">
        <v>0</v>
      </c>
      <c r="D753" s="179">
        <v>0</v>
      </c>
      <c r="E753" s="179">
        <v>344986.36824008817</v>
      </c>
      <c r="F753" s="179">
        <v>0</v>
      </c>
      <c r="G753" s="179">
        <v>0</v>
      </c>
      <c r="H753" s="179">
        <v>32673.695643245665</v>
      </c>
      <c r="I753" s="179">
        <v>0</v>
      </c>
      <c r="J753" s="179">
        <v>0</v>
      </c>
      <c r="K753" s="179">
        <v>0</v>
      </c>
      <c r="L753" s="179">
        <v>0</v>
      </c>
      <c r="M753" s="179">
        <v>22233.232859737549</v>
      </c>
      <c r="N753" s="179">
        <v>0</v>
      </c>
      <c r="O753" s="179">
        <v>0</v>
      </c>
      <c r="P753" s="179">
        <v>0</v>
      </c>
      <c r="Q753" s="179">
        <v>0</v>
      </c>
      <c r="R753" s="180">
        <v>0</v>
      </c>
      <c r="S753" s="180">
        <v>0</v>
      </c>
      <c r="T753" s="180">
        <v>0</v>
      </c>
    </row>
    <row r="754" spans="2:20" x14ac:dyDescent="0.3">
      <c r="B754" s="19">
        <v>751</v>
      </c>
      <c r="C754" s="179">
        <v>0</v>
      </c>
      <c r="D754" s="179">
        <v>0</v>
      </c>
      <c r="E754" s="179">
        <v>109286.97732167231</v>
      </c>
      <c r="F754" s="179">
        <v>0</v>
      </c>
      <c r="G754" s="179">
        <v>0</v>
      </c>
      <c r="H754" s="179">
        <v>55545.402395044577</v>
      </c>
      <c r="I754" s="179">
        <v>0</v>
      </c>
      <c r="J754" s="179">
        <v>0</v>
      </c>
      <c r="K754" s="179">
        <v>0</v>
      </c>
      <c r="L754" s="179">
        <v>0</v>
      </c>
      <c r="M754" s="179">
        <v>69767.672528112147</v>
      </c>
      <c r="N754" s="179">
        <v>0</v>
      </c>
      <c r="O754" s="179">
        <v>0</v>
      </c>
      <c r="P754" s="179">
        <v>0</v>
      </c>
      <c r="Q754" s="179">
        <v>0</v>
      </c>
      <c r="R754" s="180">
        <v>0</v>
      </c>
      <c r="S754" s="180">
        <v>0</v>
      </c>
      <c r="T754" s="180">
        <v>0</v>
      </c>
    </row>
    <row r="755" spans="2:20" x14ac:dyDescent="0.3">
      <c r="B755" s="19">
        <v>752</v>
      </c>
      <c r="C755" s="179">
        <v>0</v>
      </c>
      <c r="D755" s="179">
        <v>0</v>
      </c>
      <c r="E755" s="179">
        <v>417954.69952987932</v>
      </c>
      <c r="F755" s="179">
        <v>0</v>
      </c>
      <c r="G755" s="179">
        <v>0</v>
      </c>
      <c r="H755" s="179">
        <v>17512.231107214313</v>
      </c>
      <c r="I755" s="179">
        <v>0</v>
      </c>
      <c r="J755" s="179">
        <v>0</v>
      </c>
      <c r="K755" s="179">
        <v>0</v>
      </c>
      <c r="L755" s="179">
        <v>0</v>
      </c>
      <c r="M755" s="179">
        <v>34643.677165887901</v>
      </c>
      <c r="N755" s="179">
        <v>0</v>
      </c>
      <c r="O755" s="179">
        <v>0</v>
      </c>
      <c r="P755" s="179">
        <v>0</v>
      </c>
      <c r="Q755" s="179">
        <v>0</v>
      </c>
      <c r="R755" s="180">
        <v>0</v>
      </c>
      <c r="S755" s="180">
        <v>0</v>
      </c>
      <c r="T755" s="180">
        <v>0</v>
      </c>
    </row>
    <row r="756" spans="2:20" x14ac:dyDescent="0.3">
      <c r="B756" s="19">
        <v>753</v>
      </c>
      <c r="C756" s="179">
        <v>0</v>
      </c>
      <c r="D756" s="179">
        <v>0</v>
      </c>
      <c r="E756" s="179">
        <v>455283.79347641469</v>
      </c>
      <c r="F756" s="179">
        <v>0</v>
      </c>
      <c r="G756" s="179">
        <v>0</v>
      </c>
      <c r="H756" s="179">
        <v>10866.792272360719</v>
      </c>
      <c r="I756" s="179">
        <v>0</v>
      </c>
      <c r="J756" s="179">
        <v>0</v>
      </c>
      <c r="K756" s="179">
        <v>0</v>
      </c>
      <c r="L756" s="179">
        <v>0</v>
      </c>
      <c r="M756" s="179">
        <v>28274.759509893818</v>
      </c>
      <c r="N756" s="179">
        <v>0</v>
      </c>
      <c r="O756" s="179">
        <v>0</v>
      </c>
      <c r="P756" s="179">
        <v>0</v>
      </c>
      <c r="Q756" s="179">
        <v>0</v>
      </c>
      <c r="R756" s="180">
        <v>0</v>
      </c>
      <c r="S756" s="180">
        <v>0</v>
      </c>
      <c r="T756" s="180">
        <v>0</v>
      </c>
    </row>
    <row r="757" spans="2:20" x14ac:dyDescent="0.3">
      <c r="B757" s="19">
        <v>754</v>
      </c>
      <c r="C757" s="179">
        <v>0</v>
      </c>
      <c r="D757" s="179">
        <v>0</v>
      </c>
      <c r="E757" s="179">
        <v>59740.559025778784</v>
      </c>
      <c r="F757" s="179">
        <v>0</v>
      </c>
      <c r="G757" s="179">
        <v>0</v>
      </c>
      <c r="H757" s="179">
        <v>442508.7655119265</v>
      </c>
      <c r="I757" s="179">
        <v>0</v>
      </c>
      <c r="J757" s="179">
        <v>0</v>
      </c>
      <c r="K757" s="179">
        <v>0</v>
      </c>
      <c r="L757" s="179">
        <v>0</v>
      </c>
      <c r="M757" s="179">
        <v>219672.50664884358</v>
      </c>
      <c r="N757" s="179">
        <v>0</v>
      </c>
      <c r="O757" s="179">
        <v>0</v>
      </c>
      <c r="P757" s="179">
        <v>0</v>
      </c>
      <c r="Q757" s="179">
        <v>0</v>
      </c>
      <c r="R757" s="180">
        <v>0</v>
      </c>
      <c r="S757" s="180">
        <v>0</v>
      </c>
      <c r="T757" s="180">
        <v>0</v>
      </c>
    </row>
    <row r="758" spans="2:20" x14ac:dyDescent="0.3">
      <c r="B758" s="19">
        <v>755</v>
      </c>
      <c r="C758" s="179">
        <v>0</v>
      </c>
      <c r="D758" s="179">
        <v>0</v>
      </c>
      <c r="E758" s="179">
        <v>140315.06313318631</v>
      </c>
      <c r="F758" s="179">
        <v>0</v>
      </c>
      <c r="G758" s="179">
        <v>0</v>
      </c>
      <c r="H758" s="179">
        <v>10002.197400956355</v>
      </c>
      <c r="I758" s="179">
        <v>0</v>
      </c>
      <c r="J758" s="179">
        <v>0</v>
      </c>
      <c r="K758" s="179">
        <v>0</v>
      </c>
      <c r="L758" s="179">
        <v>0</v>
      </c>
      <c r="M758" s="179">
        <v>594813.79349344457</v>
      </c>
      <c r="N758" s="179">
        <v>0</v>
      </c>
      <c r="O758" s="179">
        <v>0</v>
      </c>
      <c r="P758" s="179">
        <v>0</v>
      </c>
      <c r="Q758" s="179">
        <v>0</v>
      </c>
      <c r="R758" s="180">
        <v>0</v>
      </c>
      <c r="S758" s="180">
        <v>0</v>
      </c>
      <c r="T758" s="180">
        <v>0</v>
      </c>
    </row>
    <row r="759" spans="2:20" x14ac:dyDescent="0.3">
      <c r="B759" s="19">
        <v>756</v>
      </c>
      <c r="C759" s="179">
        <v>0</v>
      </c>
      <c r="D759" s="179">
        <v>0</v>
      </c>
      <c r="E759" s="179">
        <v>4397.8432913567094</v>
      </c>
      <c r="F759" s="179">
        <v>0</v>
      </c>
      <c r="G759" s="179">
        <v>0</v>
      </c>
      <c r="H759" s="179">
        <v>308856.81694061577</v>
      </c>
      <c r="I759" s="179">
        <v>0</v>
      </c>
      <c r="J759" s="179">
        <v>0</v>
      </c>
      <c r="K759" s="179">
        <v>0</v>
      </c>
      <c r="L759" s="179">
        <v>0</v>
      </c>
      <c r="M759" s="179">
        <v>12434.355185898828</v>
      </c>
      <c r="N759" s="179">
        <v>0</v>
      </c>
      <c r="O759" s="179">
        <v>0</v>
      </c>
      <c r="P759" s="179">
        <v>0</v>
      </c>
      <c r="Q759" s="179">
        <v>0</v>
      </c>
      <c r="R759" s="180">
        <v>0</v>
      </c>
      <c r="S759" s="180">
        <v>0</v>
      </c>
      <c r="T759" s="180">
        <v>0</v>
      </c>
    </row>
    <row r="760" spans="2:20" x14ac:dyDescent="0.3">
      <c r="B760" s="19">
        <v>757</v>
      </c>
      <c r="C760" s="179">
        <v>0</v>
      </c>
      <c r="D760" s="179">
        <v>0</v>
      </c>
      <c r="E760" s="179">
        <v>38255.883215798771</v>
      </c>
      <c r="F760" s="179">
        <v>0</v>
      </c>
      <c r="G760" s="179">
        <v>0</v>
      </c>
      <c r="H760" s="179">
        <v>18294.65412459596</v>
      </c>
      <c r="I760" s="179">
        <v>0</v>
      </c>
      <c r="J760" s="179">
        <v>0</v>
      </c>
      <c r="K760" s="179">
        <v>0</v>
      </c>
      <c r="L760" s="179">
        <v>0</v>
      </c>
      <c r="M760" s="179">
        <v>11231.062096624284</v>
      </c>
      <c r="N760" s="179">
        <v>0</v>
      </c>
      <c r="O760" s="179">
        <v>0</v>
      </c>
      <c r="P760" s="179">
        <v>0</v>
      </c>
      <c r="Q760" s="179">
        <v>0</v>
      </c>
      <c r="R760" s="180">
        <v>0</v>
      </c>
      <c r="S760" s="180">
        <v>0</v>
      </c>
      <c r="T760" s="180">
        <v>0</v>
      </c>
    </row>
    <row r="761" spans="2:20" x14ac:dyDescent="0.3">
      <c r="B761" s="19">
        <v>758</v>
      </c>
      <c r="C761" s="179">
        <v>0</v>
      </c>
      <c r="D761" s="179">
        <v>0</v>
      </c>
      <c r="E761" s="179">
        <v>65300.307389351612</v>
      </c>
      <c r="F761" s="179">
        <v>0</v>
      </c>
      <c r="G761" s="179">
        <v>0</v>
      </c>
      <c r="H761" s="179">
        <v>118972.08598644684</v>
      </c>
      <c r="I761" s="179">
        <v>0</v>
      </c>
      <c r="J761" s="179">
        <v>0</v>
      </c>
      <c r="K761" s="179">
        <v>0</v>
      </c>
      <c r="L761" s="179">
        <v>0</v>
      </c>
      <c r="M761" s="179">
        <v>16031.720057025082</v>
      </c>
      <c r="N761" s="179">
        <v>0</v>
      </c>
      <c r="O761" s="179">
        <v>0</v>
      </c>
      <c r="P761" s="179">
        <v>0</v>
      </c>
      <c r="Q761" s="179">
        <v>0</v>
      </c>
      <c r="R761" s="180">
        <v>0</v>
      </c>
      <c r="S761" s="180">
        <v>0</v>
      </c>
      <c r="T761" s="180">
        <v>0</v>
      </c>
    </row>
    <row r="762" spans="2:20" x14ac:dyDescent="0.3">
      <c r="B762" s="19">
        <v>759</v>
      </c>
      <c r="C762" s="179">
        <v>0</v>
      </c>
      <c r="D762" s="179">
        <v>0</v>
      </c>
      <c r="E762" s="179">
        <v>19938.789260700505</v>
      </c>
      <c r="F762" s="179">
        <v>0</v>
      </c>
      <c r="G762" s="179">
        <v>0</v>
      </c>
      <c r="H762" s="179">
        <v>79971.154724969383</v>
      </c>
      <c r="I762" s="179">
        <v>0</v>
      </c>
      <c r="J762" s="179">
        <v>0</v>
      </c>
      <c r="K762" s="179">
        <v>0</v>
      </c>
      <c r="L762" s="179">
        <v>0</v>
      </c>
      <c r="M762" s="179">
        <v>54387.20364423337</v>
      </c>
      <c r="N762" s="179">
        <v>0</v>
      </c>
      <c r="O762" s="179">
        <v>0</v>
      </c>
      <c r="P762" s="179">
        <v>0</v>
      </c>
      <c r="Q762" s="179">
        <v>0</v>
      </c>
      <c r="R762" s="180">
        <v>0</v>
      </c>
      <c r="S762" s="180">
        <v>0</v>
      </c>
      <c r="T762" s="180">
        <v>0</v>
      </c>
    </row>
    <row r="763" spans="2:20" x14ac:dyDescent="0.3">
      <c r="B763" s="19">
        <v>760</v>
      </c>
      <c r="C763" s="179">
        <v>0</v>
      </c>
      <c r="D763" s="179">
        <v>0</v>
      </c>
      <c r="E763" s="179">
        <v>20551.888765397907</v>
      </c>
      <c r="F763" s="179">
        <v>0</v>
      </c>
      <c r="G763" s="179">
        <v>0</v>
      </c>
      <c r="H763" s="179">
        <v>265922.95685271855</v>
      </c>
      <c r="I763" s="179">
        <v>0</v>
      </c>
      <c r="J763" s="179">
        <v>0</v>
      </c>
      <c r="K763" s="179">
        <v>0</v>
      </c>
      <c r="L763" s="179">
        <v>0</v>
      </c>
      <c r="M763" s="179">
        <v>5516.6222763256719</v>
      </c>
      <c r="N763" s="179">
        <v>0</v>
      </c>
      <c r="O763" s="179">
        <v>0</v>
      </c>
      <c r="P763" s="179">
        <v>0</v>
      </c>
      <c r="Q763" s="179">
        <v>0</v>
      </c>
      <c r="R763" s="180">
        <v>0</v>
      </c>
      <c r="S763" s="180">
        <v>0</v>
      </c>
      <c r="T763" s="180">
        <v>0</v>
      </c>
    </row>
    <row r="764" spans="2:20" x14ac:dyDescent="0.3">
      <c r="B764" s="19">
        <v>761</v>
      </c>
      <c r="C764" s="179">
        <v>0</v>
      </c>
      <c r="D764" s="179">
        <v>0</v>
      </c>
      <c r="E764" s="179">
        <v>29388.637615119031</v>
      </c>
      <c r="F764" s="179">
        <v>0</v>
      </c>
      <c r="G764" s="179">
        <v>0</v>
      </c>
      <c r="H764" s="179">
        <v>170606.85543775602</v>
      </c>
      <c r="I764" s="179">
        <v>0</v>
      </c>
      <c r="J764" s="179">
        <v>0</v>
      </c>
      <c r="K764" s="179">
        <v>0</v>
      </c>
      <c r="L764" s="179">
        <v>0</v>
      </c>
      <c r="M764" s="179">
        <v>74239.403218904918</v>
      </c>
      <c r="N764" s="179">
        <v>0</v>
      </c>
      <c r="O764" s="179">
        <v>0</v>
      </c>
      <c r="P764" s="179">
        <v>0</v>
      </c>
      <c r="Q764" s="179">
        <v>0</v>
      </c>
      <c r="R764" s="180">
        <v>0</v>
      </c>
      <c r="S764" s="180">
        <v>0</v>
      </c>
      <c r="T764" s="180">
        <v>0</v>
      </c>
    </row>
    <row r="765" spans="2:20" x14ac:dyDescent="0.3">
      <c r="B765" s="19">
        <v>762</v>
      </c>
      <c r="C765" s="179">
        <v>0</v>
      </c>
      <c r="D765" s="179">
        <v>0</v>
      </c>
      <c r="E765" s="179">
        <v>46269.656213725902</v>
      </c>
      <c r="F765" s="179">
        <v>0</v>
      </c>
      <c r="G765" s="179">
        <v>0</v>
      </c>
      <c r="H765" s="179">
        <v>61680.93378031248</v>
      </c>
      <c r="I765" s="179">
        <v>0</v>
      </c>
      <c r="J765" s="179">
        <v>0</v>
      </c>
      <c r="K765" s="179">
        <v>0</v>
      </c>
      <c r="L765" s="179">
        <v>0</v>
      </c>
      <c r="M765" s="179">
        <v>119814.87513060629</v>
      </c>
      <c r="N765" s="179">
        <v>0</v>
      </c>
      <c r="O765" s="179">
        <v>0</v>
      </c>
      <c r="P765" s="179">
        <v>0</v>
      </c>
      <c r="Q765" s="179">
        <v>0</v>
      </c>
      <c r="R765" s="180">
        <v>0</v>
      </c>
      <c r="S765" s="180">
        <v>0</v>
      </c>
      <c r="T765" s="180">
        <v>0</v>
      </c>
    </row>
    <row r="766" spans="2:20" x14ac:dyDescent="0.3">
      <c r="B766" s="19">
        <v>763</v>
      </c>
      <c r="C766" s="179">
        <v>1</v>
      </c>
      <c r="D766" s="179">
        <v>53157.204628256339</v>
      </c>
      <c r="E766" s="179">
        <v>37008.326098512203</v>
      </c>
      <c r="F766" s="179">
        <v>0</v>
      </c>
      <c r="G766" s="179">
        <v>0</v>
      </c>
      <c r="H766" s="179">
        <v>81334.11475883305</v>
      </c>
      <c r="I766" s="179">
        <v>0</v>
      </c>
      <c r="J766" s="179">
        <v>0</v>
      </c>
      <c r="K766" s="179">
        <v>0</v>
      </c>
      <c r="L766" s="179">
        <v>0</v>
      </c>
      <c r="M766" s="179">
        <v>45727.589628004062</v>
      </c>
      <c r="N766" s="179">
        <v>0</v>
      </c>
      <c r="O766" s="179">
        <v>0</v>
      </c>
      <c r="P766" s="179">
        <v>0</v>
      </c>
      <c r="Q766" s="179">
        <v>0</v>
      </c>
      <c r="R766" s="180">
        <v>0</v>
      </c>
      <c r="S766" s="180">
        <v>0</v>
      </c>
      <c r="T766" s="180">
        <v>53157.204628256339</v>
      </c>
    </row>
    <row r="767" spans="2:20" x14ac:dyDescent="0.3">
      <c r="B767" s="19">
        <v>764</v>
      </c>
      <c r="C767" s="179">
        <v>0</v>
      </c>
      <c r="D767" s="179">
        <v>0</v>
      </c>
      <c r="E767" s="179">
        <v>99850.295267810463</v>
      </c>
      <c r="F767" s="179">
        <v>0</v>
      </c>
      <c r="G767" s="179">
        <v>0</v>
      </c>
      <c r="H767" s="179">
        <v>160399.74175447025</v>
      </c>
      <c r="I767" s="179">
        <v>0</v>
      </c>
      <c r="J767" s="179">
        <v>0</v>
      </c>
      <c r="K767" s="179">
        <v>0</v>
      </c>
      <c r="L767" s="179">
        <v>0</v>
      </c>
      <c r="M767" s="179">
        <v>78690.304773087671</v>
      </c>
      <c r="N767" s="179">
        <v>0</v>
      </c>
      <c r="O767" s="179">
        <v>0</v>
      </c>
      <c r="P767" s="179">
        <v>0</v>
      </c>
      <c r="Q767" s="179">
        <v>0</v>
      </c>
      <c r="R767" s="180">
        <v>0</v>
      </c>
      <c r="S767" s="180">
        <v>0</v>
      </c>
      <c r="T767" s="180">
        <v>0</v>
      </c>
    </row>
    <row r="768" spans="2:20" x14ac:dyDescent="0.3">
      <c r="B768" s="19">
        <v>765</v>
      </c>
      <c r="C768" s="179">
        <v>1</v>
      </c>
      <c r="D768" s="179">
        <v>117870.40304682433</v>
      </c>
      <c r="E768" s="179">
        <v>254419.11755370939</v>
      </c>
      <c r="F768" s="179">
        <v>0</v>
      </c>
      <c r="G768" s="179">
        <v>0</v>
      </c>
      <c r="H768" s="179">
        <v>16859.735838220153</v>
      </c>
      <c r="I768" s="179">
        <v>0</v>
      </c>
      <c r="J768" s="179">
        <v>0</v>
      </c>
      <c r="K768" s="179">
        <v>0</v>
      </c>
      <c r="L768" s="179">
        <v>0</v>
      </c>
      <c r="M768" s="179">
        <v>314698.25294747617</v>
      </c>
      <c r="N768" s="179">
        <v>0</v>
      </c>
      <c r="O768" s="179">
        <v>0</v>
      </c>
      <c r="P768" s="179">
        <v>0</v>
      </c>
      <c r="Q768" s="179">
        <v>0</v>
      </c>
      <c r="R768" s="180">
        <v>0</v>
      </c>
      <c r="S768" s="180">
        <v>0</v>
      </c>
      <c r="T768" s="180">
        <v>117870.40304682433</v>
      </c>
    </row>
    <row r="769" spans="2:20" x14ac:dyDescent="0.3">
      <c r="B769" s="19">
        <v>766</v>
      </c>
      <c r="C769" s="179">
        <v>0</v>
      </c>
      <c r="D769" s="179">
        <v>0</v>
      </c>
      <c r="E769" s="179">
        <v>226393.49081154482</v>
      </c>
      <c r="F769" s="179">
        <v>0</v>
      </c>
      <c r="G769" s="179">
        <v>0</v>
      </c>
      <c r="H769" s="179">
        <v>39503.426931184673</v>
      </c>
      <c r="I769" s="179">
        <v>0</v>
      </c>
      <c r="J769" s="179">
        <v>0</v>
      </c>
      <c r="K769" s="179">
        <v>0</v>
      </c>
      <c r="L769" s="179">
        <v>0</v>
      </c>
      <c r="M769" s="179">
        <v>16060.715401262565</v>
      </c>
      <c r="N769" s="179">
        <v>0</v>
      </c>
      <c r="O769" s="179">
        <v>0</v>
      </c>
      <c r="P769" s="179">
        <v>0</v>
      </c>
      <c r="Q769" s="179">
        <v>0</v>
      </c>
      <c r="R769" s="180">
        <v>0</v>
      </c>
      <c r="S769" s="180">
        <v>0</v>
      </c>
      <c r="T769" s="180">
        <v>0</v>
      </c>
    </row>
    <row r="770" spans="2:20" x14ac:dyDescent="0.3">
      <c r="B770" s="19">
        <v>767</v>
      </c>
      <c r="C770" s="179">
        <v>0</v>
      </c>
      <c r="D770" s="179">
        <v>0</v>
      </c>
      <c r="E770" s="179">
        <v>135961.21893715157</v>
      </c>
      <c r="F770" s="179">
        <v>0</v>
      </c>
      <c r="G770" s="179">
        <v>0</v>
      </c>
      <c r="H770" s="179">
        <v>25516.199068325292</v>
      </c>
      <c r="I770" s="179">
        <v>0</v>
      </c>
      <c r="J770" s="179">
        <v>0</v>
      </c>
      <c r="K770" s="179">
        <v>0</v>
      </c>
      <c r="L770" s="179">
        <v>0</v>
      </c>
      <c r="M770" s="179">
        <v>132347.65461416004</v>
      </c>
      <c r="N770" s="179">
        <v>0</v>
      </c>
      <c r="O770" s="179">
        <v>0</v>
      </c>
      <c r="P770" s="179">
        <v>0</v>
      </c>
      <c r="Q770" s="179">
        <v>0</v>
      </c>
      <c r="R770" s="180">
        <v>0</v>
      </c>
      <c r="S770" s="180">
        <v>0</v>
      </c>
      <c r="T770" s="180">
        <v>0</v>
      </c>
    </row>
    <row r="771" spans="2:20" x14ac:dyDescent="0.3">
      <c r="B771" s="19">
        <v>768</v>
      </c>
      <c r="C771" s="179">
        <v>0</v>
      </c>
      <c r="D771" s="179">
        <v>0</v>
      </c>
      <c r="E771" s="179">
        <v>87954.372088490854</v>
      </c>
      <c r="F771" s="179">
        <v>0</v>
      </c>
      <c r="G771" s="179">
        <v>0</v>
      </c>
      <c r="H771" s="179">
        <v>24978.308403437062</v>
      </c>
      <c r="I771" s="179">
        <v>0</v>
      </c>
      <c r="J771" s="179">
        <v>0</v>
      </c>
      <c r="K771" s="179">
        <v>0</v>
      </c>
      <c r="L771" s="179">
        <v>0</v>
      </c>
      <c r="M771" s="179">
        <v>57229.448926284451</v>
      </c>
      <c r="N771" s="179">
        <v>0</v>
      </c>
      <c r="O771" s="179">
        <v>0</v>
      </c>
      <c r="P771" s="179">
        <v>0</v>
      </c>
      <c r="Q771" s="179">
        <v>0</v>
      </c>
      <c r="R771" s="180">
        <v>0</v>
      </c>
      <c r="S771" s="180">
        <v>0</v>
      </c>
      <c r="T771" s="180">
        <v>0</v>
      </c>
    </row>
    <row r="772" spans="2:20" x14ac:dyDescent="0.3">
      <c r="B772" s="19">
        <v>769</v>
      </c>
      <c r="C772" s="179">
        <v>0</v>
      </c>
      <c r="D772" s="179">
        <v>0</v>
      </c>
      <c r="E772" s="179">
        <v>69136.410279989825</v>
      </c>
      <c r="F772" s="179">
        <v>0</v>
      </c>
      <c r="G772" s="179">
        <v>0</v>
      </c>
      <c r="H772" s="179">
        <v>39845.966626975809</v>
      </c>
      <c r="I772" s="179">
        <v>0</v>
      </c>
      <c r="J772" s="179">
        <v>0</v>
      </c>
      <c r="K772" s="179">
        <v>121955.05517928579</v>
      </c>
      <c r="L772" s="179">
        <v>1</v>
      </c>
      <c r="M772" s="179">
        <v>56809.386581986757</v>
      </c>
      <c r="N772" s="179">
        <v>0</v>
      </c>
      <c r="O772" s="179">
        <v>0</v>
      </c>
      <c r="P772" s="179">
        <v>0</v>
      </c>
      <c r="Q772" s="179">
        <v>0</v>
      </c>
      <c r="R772" s="180">
        <v>0</v>
      </c>
      <c r="S772" s="180">
        <v>121955.05517928579</v>
      </c>
      <c r="T772" s="180">
        <v>0</v>
      </c>
    </row>
    <row r="773" spans="2:20" x14ac:dyDescent="0.3">
      <c r="B773" s="19">
        <v>770</v>
      </c>
      <c r="C773" s="179">
        <v>0</v>
      </c>
      <c r="D773" s="179">
        <v>0</v>
      </c>
      <c r="E773" s="179">
        <v>53072.322423592181</v>
      </c>
      <c r="F773" s="179">
        <v>0</v>
      </c>
      <c r="G773" s="179">
        <v>0</v>
      </c>
      <c r="H773" s="179">
        <v>40934.657248884971</v>
      </c>
      <c r="I773" s="179">
        <v>0</v>
      </c>
      <c r="J773" s="179">
        <v>0</v>
      </c>
      <c r="K773" s="179">
        <v>0</v>
      </c>
      <c r="L773" s="179">
        <v>0</v>
      </c>
      <c r="M773" s="179">
        <v>3045.5776153932266</v>
      </c>
      <c r="N773" s="179">
        <v>0</v>
      </c>
      <c r="O773" s="179">
        <v>0</v>
      </c>
      <c r="P773" s="179">
        <v>0</v>
      </c>
      <c r="Q773" s="179">
        <v>0</v>
      </c>
      <c r="R773" s="180">
        <v>0</v>
      </c>
      <c r="S773" s="180">
        <v>0</v>
      </c>
      <c r="T773" s="180">
        <v>0</v>
      </c>
    </row>
    <row r="774" spans="2:20" x14ac:dyDescent="0.3">
      <c r="B774" s="19">
        <v>771</v>
      </c>
      <c r="C774" s="179">
        <v>0</v>
      </c>
      <c r="D774" s="179">
        <v>0</v>
      </c>
      <c r="E774" s="179">
        <v>345534.46543716994</v>
      </c>
      <c r="F774" s="179">
        <v>0</v>
      </c>
      <c r="G774" s="179">
        <v>0</v>
      </c>
      <c r="H774" s="179">
        <v>36795.529591940031</v>
      </c>
      <c r="I774" s="179">
        <v>0</v>
      </c>
      <c r="J774" s="179">
        <v>0</v>
      </c>
      <c r="K774" s="179">
        <v>0</v>
      </c>
      <c r="L774" s="179">
        <v>0</v>
      </c>
      <c r="M774" s="179">
        <v>378406.91692463972</v>
      </c>
      <c r="N774" s="179">
        <v>0</v>
      </c>
      <c r="O774" s="179">
        <v>0</v>
      </c>
      <c r="P774" s="179">
        <v>0</v>
      </c>
      <c r="Q774" s="179">
        <v>0</v>
      </c>
      <c r="R774" s="180">
        <v>0</v>
      </c>
      <c r="S774" s="180">
        <v>0</v>
      </c>
      <c r="T774" s="180">
        <v>0</v>
      </c>
    </row>
    <row r="775" spans="2:20" x14ac:dyDescent="0.3">
      <c r="B775" s="19">
        <v>772</v>
      </c>
      <c r="C775" s="179">
        <v>0</v>
      </c>
      <c r="D775" s="179">
        <v>0</v>
      </c>
      <c r="E775" s="179">
        <v>164543.74060463143</v>
      </c>
      <c r="F775" s="179">
        <v>0</v>
      </c>
      <c r="G775" s="179">
        <v>0</v>
      </c>
      <c r="H775" s="179">
        <v>968701.00885196775</v>
      </c>
      <c r="I775" s="179">
        <v>0</v>
      </c>
      <c r="J775" s="179">
        <v>0</v>
      </c>
      <c r="K775" s="179">
        <v>0</v>
      </c>
      <c r="L775" s="179">
        <v>0</v>
      </c>
      <c r="M775" s="179">
        <v>71941.814421183866</v>
      </c>
      <c r="N775" s="179">
        <v>0</v>
      </c>
      <c r="O775" s="179">
        <v>0</v>
      </c>
      <c r="P775" s="179">
        <v>0</v>
      </c>
      <c r="Q775" s="179">
        <v>0</v>
      </c>
      <c r="R775" s="180">
        <v>0</v>
      </c>
      <c r="S775" s="180">
        <v>0</v>
      </c>
      <c r="T775" s="180">
        <v>0</v>
      </c>
    </row>
    <row r="776" spans="2:20" x14ac:dyDescent="0.3">
      <c r="B776" s="19">
        <v>773</v>
      </c>
      <c r="C776" s="179">
        <v>0</v>
      </c>
      <c r="D776" s="179">
        <v>0</v>
      </c>
      <c r="E776" s="179">
        <v>1527274.6356452568</v>
      </c>
      <c r="F776" s="179">
        <v>0</v>
      </c>
      <c r="G776" s="179">
        <v>0</v>
      </c>
      <c r="H776" s="179">
        <v>19658.516422510053</v>
      </c>
      <c r="I776" s="179">
        <v>0</v>
      </c>
      <c r="J776" s="179">
        <v>0</v>
      </c>
      <c r="K776" s="179">
        <v>0</v>
      </c>
      <c r="L776" s="179">
        <v>0</v>
      </c>
      <c r="M776" s="179">
        <v>10010.981685350798</v>
      </c>
      <c r="N776" s="179">
        <v>0</v>
      </c>
      <c r="O776" s="179">
        <v>0</v>
      </c>
      <c r="P776" s="179">
        <v>0</v>
      </c>
      <c r="Q776" s="179">
        <v>0</v>
      </c>
      <c r="R776" s="180">
        <v>0</v>
      </c>
      <c r="S776" s="180">
        <v>0</v>
      </c>
      <c r="T776" s="180">
        <v>0</v>
      </c>
    </row>
    <row r="777" spans="2:20" x14ac:dyDescent="0.3">
      <c r="B777" s="19">
        <v>774</v>
      </c>
      <c r="C777" s="179">
        <v>0</v>
      </c>
      <c r="D777" s="179">
        <v>0</v>
      </c>
      <c r="E777" s="179">
        <v>5152.007817690057</v>
      </c>
      <c r="F777" s="179">
        <v>0</v>
      </c>
      <c r="G777" s="179">
        <v>0</v>
      </c>
      <c r="H777" s="179">
        <v>7689.2188787654604</v>
      </c>
      <c r="I777" s="179">
        <v>0</v>
      </c>
      <c r="J777" s="179">
        <v>0</v>
      </c>
      <c r="K777" s="179">
        <v>0</v>
      </c>
      <c r="L777" s="179">
        <v>0</v>
      </c>
      <c r="M777" s="179">
        <v>351988.76274207357</v>
      </c>
      <c r="N777" s="179">
        <v>0</v>
      </c>
      <c r="O777" s="179">
        <v>0</v>
      </c>
      <c r="P777" s="179">
        <v>0</v>
      </c>
      <c r="Q777" s="179">
        <v>0</v>
      </c>
      <c r="R777" s="180">
        <v>0</v>
      </c>
      <c r="S777" s="180">
        <v>0</v>
      </c>
      <c r="T777" s="180">
        <v>0</v>
      </c>
    </row>
    <row r="778" spans="2:20" x14ac:dyDescent="0.3">
      <c r="B778" s="19">
        <v>775</v>
      </c>
      <c r="C778" s="179">
        <v>0</v>
      </c>
      <c r="D778" s="179">
        <v>0</v>
      </c>
      <c r="E778" s="179">
        <v>148785.17793386412</v>
      </c>
      <c r="F778" s="179">
        <v>0</v>
      </c>
      <c r="G778" s="179">
        <v>0</v>
      </c>
      <c r="H778" s="179">
        <v>11928.943940492492</v>
      </c>
      <c r="I778" s="179">
        <v>0</v>
      </c>
      <c r="J778" s="179">
        <v>0</v>
      </c>
      <c r="K778" s="179">
        <v>0</v>
      </c>
      <c r="L778" s="179">
        <v>0</v>
      </c>
      <c r="M778" s="179">
        <v>33649.138979139068</v>
      </c>
      <c r="N778" s="179">
        <v>0</v>
      </c>
      <c r="O778" s="179">
        <v>0</v>
      </c>
      <c r="P778" s="179">
        <v>0</v>
      </c>
      <c r="Q778" s="179">
        <v>0</v>
      </c>
      <c r="R778" s="180">
        <v>0</v>
      </c>
      <c r="S778" s="180">
        <v>0</v>
      </c>
      <c r="T778" s="180">
        <v>0</v>
      </c>
    </row>
    <row r="779" spans="2:20" x14ac:dyDescent="0.3">
      <c r="B779" s="19">
        <v>776</v>
      </c>
      <c r="C779" s="179">
        <v>0</v>
      </c>
      <c r="D779" s="179">
        <v>0</v>
      </c>
      <c r="E779" s="179">
        <v>149522.76004415238</v>
      </c>
      <c r="F779" s="179">
        <v>0</v>
      </c>
      <c r="G779" s="179">
        <v>0</v>
      </c>
      <c r="H779" s="179">
        <v>27484.410375871648</v>
      </c>
      <c r="I779" s="179">
        <v>0</v>
      </c>
      <c r="J779" s="179">
        <v>0</v>
      </c>
      <c r="K779" s="179">
        <v>0</v>
      </c>
      <c r="L779" s="179">
        <v>0</v>
      </c>
      <c r="M779" s="179">
        <v>107048.11743236252</v>
      </c>
      <c r="N779" s="179">
        <v>0</v>
      </c>
      <c r="O779" s="179">
        <v>0</v>
      </c>
      <c r="P779" s="179">
        <v>0</v>
      </c>
      <c r="Q779" s="179">
        <v>0</v>
      </c>
      <c r="R779" s="180">
        <v>0</v>
      </c>
      <c r="S779" s="180">
        <v>0</v>
      </c>
      <c r="T779" s="180">
        <v>0</v>
      </c>
    </row>
    <row r="780" spans="2:20" x14ac:dyDescent="0.3">
      <c r="B780" s="19">
        <v>777</v>
      </c>
      <c r="C780" s="179">
        <v>0</v>
      </c>
      <c r="D780" s="179">
        <v>0</v>
      </c>
      <c r="E780" s="179">
        <v>334655.01769882865</v>
      </c>
      <c r="F780" s="179">
        <v>0</v>
      </c>
      <c r="G780" s="179">
        <v>0</v>
      </c>
      <c r="H780" s="179">
        <v>25492.686544555148</v>
      </c>
      <c r="I780" s="179">
        <v>0</v>
      </c>
      <c r="J780" s="179">
        <v>0</v>
      </c>
      <c r="K780" s="179">
        <v>0</v>
      </c>
      <c r="L780" s="179">
        <v>0</v>
      </c>
      <c r="M780" s="179">
        <v>344670.97029595199</v>
      </c>
      <c r="N780" s="179">
        <v>0</v>
      </c>
      <c r="O780" s="179">
        <v>0</v>
      </c>
      <c r="P780" s="179">
        <v>0</v>
      </c>
      <c r="Q780" s="179">
        <v>0</v>
      </c>
      <c r="R780" s="180">
        <v>0</v>
      </c>
      <c r="S780" s="180">
        <v>0</v>
      </c>
      <c r="T780" s="180">
        <v>0</v>
      </c>
    </row>
    <row r="781" spans="2:20" x14ac:dyDescent="0.3">
      <c r="B781" s="19">
        <v>778</v>
      </c>
      <c r="C781" s="179">
        <v>0</v>
      </c>
      <c r="D781" s="179">
        <v>0</v>
      </c>
      <c r="E781" s="179">
        <v>242647.25869455445</v>
      </c>
      <c r="F781" s="179">
        <v>0</v>
      </c>
      <c r="G781" s="179">
        <v>0</v>
      </c>
      <c r="H781" s="179">
        <v>72681.740139167043</v>
      </c>
      <c r="I781" s="179">
        <v>0</v>
      </c>
      <c r="J781" s="179">
        <v>0</v>
      </c>
      <c r="K781" s="179">
        <v>0</v>
      </c>
      <c r="L781" s="179">
        <v>0</v>
      </c>
      <c r="M781" s="179">
        <v>8011.5776839759856</v>
      </c>
      <c r="N781" s="179">
        <v>0</v>
      </c>
      <c r="O781" s="179">
        <v>0</v>
      </c>
      <c r="P781" s="179">
        <v>0</v>
      </c>
      <c r="Q781" s="179">
        <v>0</v>
      </c>
      <c r="R781" s="180">
        <v>0</v>
      </c>
      <c r="S781" s="180">
        <v>0</v>
      </c>
      <c r="T781" s="180">
        <v>0</v>
      </c>
    </row>
    <row r="782" spans="2:20" x14ac:dyDescent="0.3">
      <c r="B782" s="19">
        <v>779</v>
      </c>
      <c r="C782" s="179">
        <v>0</v>
      </c>
      <c r="D782" s="179">
        <v>0</v>
      </c>
      <c r="E782" s="179">
        <v>73733.374218206634</v>
      </c>
      <c r="F782" s="179">
        <v>0</v>
      </c>
      <c r="G782" s="179">
        <v>0</v>
      </c>
      <c r="H782" s="179">
        <v>135330.01888265501</v>
      </c>
      <c r="I782" s="179">
        <v>0</v>
      </c>
      <c r="J782" s="179">
        <v>0</v>
      </c>
      <c r="K782" s="179">
        <v>0</v>
      </c>
      <c r="L782" s="179">
        <v>0</v>
      </c>
      <c r="M782" s="179">
        <v>172282.05808571939</v>
      </c>
      <c r="N782" s="179">
        <v>0</v>
      </c>
      <c r="O782" s="179">
        <v>0</v>
      </c>
      <c r="P782" s="179">
        <v>0</v>
      </c>
      <c r="Q782" s="179">
        <v>0</v>
      </c>
      <c r="R782" s="180">
        <v>0</v>
      </c>
      <c r="S782" s="180">
        <v>0</v>
      </c>
      <c r="T782" s="180">
        <v>0</v>
      </c>
    </row>
    <row r="783" spans="2:20" x14ac:dyDescent="0.3">
      <c r="B783" s="19">
        <v>780</v>
      </c>
      <c r="C783" s="179">
        <v>0</v>
      </c>
      <c r="D783" s="179">
        <v>0</v>
      </c>
      <c r="E783" s="179">
        <v>149238.55835050961</v>
      </c>
      <c r="F783" s="179">
        <v>0</v>
      </c>
      <c r="G783" s="179">
        <v>0</v>
      </c>
      <c r="H783" s="179">
        <v>168508.19205689666</v>
      </c>
      <c r="I783" s="179">
        <v>0</v>
      </c>
      <c r="J783" s="179">
        <v>0</v>
      </c>
      <c r="K783" s="179">
        <v>0</v>
      </c>
      <c r="L783" s="179">
        <v>0</v>
      </c>
      <c r="M783" s="179">
        <v>77972.284681093952</v>
      </c>
      <c r="N783" s="179">
        <v>0</v>
      </c>
      <c r="O783" s="179">
        <v>0</v>
      </c>
      <c r="P783" s="179">
        <v>0</v>
      </c>
      <c r="Q783" s="179">
        <v>0</v>
      </c>
      <c r="R783" s="180">
        <v>0</v>
      </c>
      <c r="S783" s="180">
        <v>0</v>
      </c>
      <c r="T783" s="180">
        <v>0</v>
      </c>
    </row>
    <row r="784" spans="2:20" x14ac:dyDescent="0.3">
      <c r="B784" s="19">
        <v>781</v>
      </c>
      <c r="C784" s="179">
        <v>0</v>
      </c>
      <c r="D784" s="179">
        <v>0</v>
      </c>
      <c r="E784" s="179">
        <v>25976.503173728819</v>
      </c>
      <c r="F784" s="179">
        <v>0</v>
      </c>
      <c r="G784" s="179">
        <v>0</v>
      </c>
      <c r="H784" s="179">
        <v>18966.649831182716</v>
      </c>
      <c r="I784" s="179">
        <v>0</v>
      </c>
      <c r="J784" s="179">
        <v>0</v>
      </c>
      <c r="K784" s="179">
        <v>0</v>
      </c>
      <c r="L784" s="179">
        <v>0</v>
      </c>
      <c r="M784" s="179">
        <v>60961.911925498534</v>
      </c>
      <c r="N784" s="179">
        <v>0</v>
      </c>
      <c r="O784" s="179">
        <v>0</v>
      </c>
      <c r="P784" s="179">
        <v>0</v>
      </c>
      <c r="Q784" s="179">
        <v>0</v>
      </c>
      <c r="R784" s="180">
        <v>0</v>
      </c>
      <c r="S784" s="180">
        <v>0</v>
      </c>
      <c r="T784" s="180">
        <v>0</v>
      </c>
    </row>
    <row r="785" spans="2:20" x14ac:dyDescent="0.3">
      <c r="B785" s="19">
        <v>782</v>
      </c>
      <c r="C785" s="179">
        <v>0</v>
      </c>
      <c r="D785" s="179">
        <v>0</v>
      </c>
      <c r="E785" s="179">
        <v>371928.49273445824</v>
      </c>
      <c r="F785" s="179">
        <v>0</v>
      </c>
      <c r="G785" s="179">
        <v>0</v>
      </c>
      <c r="H785" s="179">
        <v>27423.202862600625</v>
      </c>
      <c r="I785" s="179">
        <v>0</v>
      </c>
      <c r="J785" s="179">
        <v>0</v>
      </c>
      <c r="K785" s="179">
        <v>0</v>
      </c>
      <c r="L785" s="179">
        <v>0</v>
      </c>
      <c r="M785" s="179">
        <v>209583.7644890919</v>
      </c>
      <c r="N785" s="179">
        <v>0</v>
      </c>
      <c r="O785" s="179">
        <v>0</v>
      </c>
      <c r="P785" s="179">
        <v>0</v>
      </c>
      <c r="Q785" s="179">
        <v>0</v>
      </c>
      <c r="R785" s="180">
        <v>0</v>
      </c>
      <c r="S785" s="180">
        <v>0</v>
      </c>
      <c r="T785" s="180">
        <v>0</v>
      </c>
    </row>
    <row r="786" spans="2:20" x14ac:dyDescent="0.3">
      <c r="B786" s="19">
        <v>783</v>
      </c>
      <c r="C786" s="179">
        <v>0</v>
      </c>
      <c r="D786" s="179">
        <v>0</v>
      </c>
      <c r="E786" s="179">
        <v>356987.78118395386</v>
      </c>
      <c r="F786" s="179">
        <v>0</v>
      </c>
      <c r="G786" s="179">
        <v>0</v>
      </c>
      <c r="H786" s="179">
        <v>43579.569708406918</v>
      </c>
      <c r="I786" s="179">
        <v>0</v>
      </c>
      <c r="J786" s="179">
        <v>0</v>
      </c>
      <c r="K786" s="179">
        <v>26960.537445494741</v>
      </c>
      <c r="L786" s="179">
        <v>1</v>
      </c>
      <c r="M786" s="179">
        <v>35513.837162660566</v>
      </c>
      <c r="N786" s="179">
        <v>0</v>
      </c>
      <c r="O786" s="179">
        <v>0</v>
      </c>
      <c r="P786" s="179">
        <v>0</v>
      </c>
      <c r="Q786" s="179">
        <v>0</v>
      </c>
      <c r="R786" s="180">
        <v>0</v>
      </c>
      <c r="S786" s="180">
        <v>26960.537445494741</v>
      </c>
      <c r="T786" s="180">
        <v>0</v>
      </c>
    </row>
    <row r="787" spans="2:20" x14ac:dyDescent="0.3">
      <c r="B787" s="19">
        <v>784</v>
      </c>
      <c r="C787" s="179">
        <v>0</v>
      </c>
      <c r="D787" s="179">
        <v>0</v>
      </c>
      <c r="E787" s="179">
        <v>23623.797294575365</v>
      </c>
      <c r="F787" s="179">
        <v>0</v>
      </c>
      <c r="G787" s="179">
        <v>0</v>
      </c>
      <c r="H787" s="179">
        <v>125831.174091786</v>
      </c>
      <c r="I787" s="179">
        <v>0</v>
      </c>
      <c r="J787" s="179">
        <v>0</v>
      </c>
      <c r="K787" s="179">
        <v>0</v>
      </c>
      <c r="L787" s="179">
        <v>0</v>
      </c>
      <c r="M787" s="179">
        <v>274814.35791767773</v>
      </c>
      <c r="N787" s="179">
        <v>0</v>
      </c>
      <c r="O787" s="179">
        <v>0</v>
      </c>
      <c r="P787" s="179">
        <v>0</v>
      </c>
      <c r="Q787" s="179">
        <v>0</v>
      </c>
      <c r="R787" s="180">
        <v>0</v>
      </c>
      <c r="S787" s="180">
        <v>0</v>
      </c>
      <c r="T787" s="180">
        <v>0</v>
      </c>
    </row>
    <row r="788" spans="2:20" x14ac:dyDescent="0.3">
      <c r="B788" s="19">
        <v>785</v>
      </c>
      <c r="C788" s="179">
        <v>0</v>
      </c>
      <c r="D788" s="179">
        <v>0</v>
      </c>
      <c r="E788" s="179">
        <v>944677.8056408558</v>
      </c>
      <c r="F788" s="179">
        <v>0</v>
      </c>
      <c r="G788" s="179">
        <v>0</v>
      </c>
      <c r="H788" s="179">
        <v>40474.414270699555</v>
      </c>
      <c r="I788" s="179">
        <v>0</v>
      </c>
      <c r="J788" s="179">
        <v>0</v>
      </c>
      <c r="K788" s="179">
        <v>0</v>
      </c>
      <c r="L788" s="179">
        <v>0</v>
      </c>
      <c r="M788" s="179">
        <v>73054.621461579067</v>
      </c>
      <c r="N788" s="179">
        <v>0</v>
      </c>
      <c r="O788" s="179">
        <v>0</v>
      </c>
      <c r="P788" s="179">
        <v>0</v>
      </c>
      <c r="Q788" s="179">
        <v>0</v>
      </c>
      <c r="R788" s="180">
        <v>0</v>
      </c>
      <c r="S788" s="180">
        <v>0</v>
      </c>
      <c r="T788" s="180">
        <v>0</v>
      </c>
    </row>
    <row r="789" spans="2:20" x14ac:dyDescent="0.3">
      <c r="B789" s="19">
        <v>786</v>
      </c>
      <c r="C789" s="179">
        <v>0</v>
      </c>
      <c r="D789" s="179">
        <v>0</v>
      </c>
      <c r="E789" s="179">
        <v>12539.982010485212</v>
      </c>
      <c r="F789" s="179">
        <v>0</v>
      </c>
      <c r="G789" s="179">
        <v>0</v>
      </c>
      <c r="H789" s="179">
        <v>33413.865208032475</v>
      </c>
      <c r="I789" s="179">
        <v>0</v>
      </c>
      <c r="J789" s="179">
        <v>0</v>
      </c>
      <c r="K789" s="179">
        <v>0</v>
      </c>
      <c r="L789" s="179">
        <v>0</v>
      </c>
      <c r="M789" s="179">
        <v>4308.8970872267819</v>
      </c>
      <c r="N789" s="179">
        <v>0</v>
      </c>
      <c r="O789" s="179">
        <v>0</v>
      </c>
      <c r="P789" s="179">
        <v>0</v>
      </c>
      <c r="Q789" s="179">
        <v>0</v>
      </c>
      <c r="R789" s="180">
        <v>0</v>
      </c>
      <c r="S789" s="180">
        <v>0</v>
      </c>
      <c r="T789" s="180">
        <v>0</v>
      </c>
    </row>
    <row r="790" spans="2:20" x14ac:dyDescent="0.3">
      <c r="B790" s="19">
        <v>787</v>
      </c>
      <c r="C790" s="179">
        <v>0</v>
      </c>
      <c r="D790" s="179">
        <v>0</v>
      </c>
      <c r="E790" s="179">
        <v>9572.2592474395078</v>
      </c>
      <c r="F790" s="179">
        <v>0</v>
      </c>
      <c r="G790" s="179">
        <v>0</v>
      </c>
      <c r="H790" s="179">
        <v>101651.61192555948</v>
      </c>
      <c r="I790" s="179">
        <v>0</v>
      </c>
      <c r="J790" s="179">
        <v>0</v>
      </c>
      <c r="K790" s="179">
        <v>0</v>
      </c>
      <c r="L790" s="179">
        <v>0</v>
      </c>
      <c r="M790" s="179">
        <v>45294.820259482753</v>
      </c>
      <c r="N790" s="179">
        <v>0</v>
      </c>
      <c r="O790" s="179">
        <v>0</v>
      </c>
      <c r="P790" s="179">
        <v>0</v>
      </c>
      <c r="Q790" s="179">
        <v>0</v>
      </c>
      <c r="R790" s="180">
        <v>0</v>
      </c>
      <c r="S790" s="180">
        <v>0</v>
      </c>
      <c r="T790" s="180">
        <v>0</v>
      </c>
    </row>
    <row r="791" spans="2:20" x14ac:dyDescent="0.3">
      <c r="B791" s="19">
        <v>788</v>
      </c>
      <c r="C791" s="179">
        <v>0</v>
      </c>
      <c r="D791" s="179">
        <v>0</v>
      </c>
      <c r="E791" s="179">
        <v>23498.43509450489</v>
      </c>
      <c r="F791" s="179">
        <v>0</v>
      </c>
      <c r="G791" s="179">
        <v>0</v>
      </c>
      <c r="H791" s="179">
        <v>4183.3283592765129</v>
      </c>
      <c r="I791" s="179">
        <v>0</v>
      </c>
      <c r="J791" s="179">
        <v>0</v>
      </c>
      <c r="K791" s="179">
        <v>0</v>
      </c>
      <c r="L791" s="179">
        <v>0</v>
      </c>
      <c r="M791" s="179">
        <v>38886.192169171787</v>
      </c>
      <c r="N791" s="179">
        <v>0</v>
      </c>
      <c r="O791" s="179">
        <v>0</v>
      </c>
      <c r="P791" s="179">
        <v>0</v>
      </c>
      <c r="Q791" s="179">
        <v>0</v>
      </c>
      <c r="R791" s="180">
        <v>0</v>
      </c>
      <c r="S791" s="180">
        <v>0</v>
      </c>
      <c r="T791" s="180">
        <v>0</v>
      </c>
    </row>
    <row r="792" spans="2:20" x14ac:dyDescent="0.3">
      <c r="B792" s="19">
        <v>789</v>
      </c>
      <c r="C792" s="179">
        <v>0</v>
      </c>
      <c r="D792" s="179">
        <v>0</v>
      </c>
      <c r="E792" s="179">
        <v>9597.3871583649943</v>
      </c>
      <c r="F792" s="179">
        <v>0</v>
      </c>
      <c r="G792" s="179">
        <v>0</v>
      </c>
      <c r="H792" s="179">
        <v>103126.10076816977</v>
      </c>
      <c r="I792" s="179">
        <v>0</v>
      </c>
      <c r="J792" s="179">
        <v>0</v>
      </c>
      <c r="K792" s="179">
        <v>0</v>
      </c>
      <c r="L792" s="179">
        <v>0</v>
      </c>
      <c r="M792" s="179">
        <v>681202.24839048774</v>
      </c>
      <c r="N792" s="179">
        <v>0</v>
      </c>
      <c r="O792" s="179">
        <v>0</v>
      </c>
      <c r="P792" s="179">
        <v>0</v>
      </c>
      <c r="Q792" s="179">
        <v>0</v>
      </c>
      <c r="R792" s="180">
        <v>0</v>
      </c>
      <c r="S792" s="180">
        <v>0</v>
      </c>
      <c r="T792" s="180">
        <v>0</v>
      </c>
    </row>
    <row r="793" spans="2:20" x14ac:dyDescent="0.3">
      <c r="B793" s="19">
        <v>790</v>
      </c>
      <c r="C793" s="179">
        <v>0</v>
      </c>
      <c r="D793" s="179">
        <v>0</v>
      </c>
      <c r="E793" s="179">
        <v>48129.673259770912</v>
      </c>
      <c r="F793" s="179">
        <v>0</v>
      </c>
      <c r="G793" s="179">
        <v>0</v>
      </c>
      <c r="H793" s="179">
        <v>362098.84233788779</v>
      </c>
      <c r="I793" s="179">
        <v>0</v>
      </c>
      <c r="J793" s="179">
        <v>0</v>
      </c>
      <c r="K793" s="179">
        <v>0</v>
      </c>
      <c r="L793" s="179">
        <v>0</v>
      </c>
      <c r="M793" s="179">
        <v>75141.02121397767</v>
      </c>
      <c r="N793" s="179">
        <v>0</v>
      </c>
      <c r="O793" s="179">
        <v>0</v>
      </c>
      <c r="P793" s="179">
        <v>0</v>
      </c>
      <c r="Q793" s="179">
        <v>0</v>
      </c>
      <c r="R793" s="180">
        <v>0</v>
      </c>
      <c r="S793" s="180">
        <v>0</v>
      </c>
      <c r="T793" s="180">
        <v>0</v>
      </c>
    </row>
    <row r="794" spans="2:20" x14ac:dyDescent="0.3">
      <c r="B794" s="19">
        <v>791</v>
      </c>
      <c r="C794" s="179">
        <v>0</v>
      </c>
      <c r="D794" s="179">
        <v>0</v>
      </c>
      <c r="E794" s="179">
        <v>201987.64465530083</v>
      </c>
      <c r="F794" s="179">
        <v>0</v>
      </c>
      <c r="G794" s="179">
        <v>0</v>
      </c>
      <c r="H794" s="179">
        <v>245633.54888790814</v>
      </c>
      <c r="I794" s="179">
        <v>0</v>
      </c>
      <c r="J794" s="179">
        <v>0</v>
      </c>
      <c r="K794" s="179">
        <v>0</v>
      </c>
      <c r="L794" s="179">
        <v>0</v>
      </c>
      <c r="M794" s="179">
        <v>30036.676663070863</v>
      </c>
      <c r="N794" s="179">
        <v>0</v>
      </c>
      <c r="O794" s="179">
        <v>0</v>
      </c>
      <c r="P794" s="179">
        <v>0</v>
      </c>
      <c r="Q794" s="179">
        <v>0</v>
      </c>
      <c r="R794" s="180">
        <v>0</v>
      </c>
      <c r="S794" s="180">
        <v>0</v>
      </c>
      <c r="T794" s="180">
        <v>0</v>
      </c>
    </row>
    <row r="795" spans="2:20" x14ac:dyDescent="0.3">
      <c r="B795" s="19">
        <v>792</v>
      </c>
      <c r="C795" s="179">
        <v>0</v>
      </c>
      <c r="D795" s="179">
        <v>0</v>
      </c>
      <c r="E795" s="179">
        <v>622394.75946086331</v>
      </c>
      <c r="F795" s="179">
        <v>0</v>
      </c>
      <c r="G795" s="179">
        <v>0</v>
      </c>
      <c r="H795" s="179">
        <v>224032.36513289987</v>
      </c>
      <c r="I795" s="179">
        <v>0</v>
      </c>
      <c r="J795" s="179">
        <v>0</v>
      </c>
      <c r="K795" s="179">
        <v>0</v>
      </c>
      <c r="L795" s="179">
        <v>0</v>
      </c>
      <c r="M795" s="179">
        <v>50754.387542651762</v>
      </c>
      <c r="N795" s="179">
        <v>0</v>
      </c>
      <c r="O795" s="179">
        <v>0</v>
      </c>
      <c r="P795" s="179">
        <v>0</v>
      </c>
      <c r="Q795" s="179">
        <v>0</v>
      </c>
      <c r="R795" s="180">
        <v>0</v>
      </c>
      <c r="S795" s="180">
        <v>0</v>
      </c>
      <c r="T795" s="180">
        <v>0</v>
      </c>
    </row>
    <row r="796" spans="2:20" x14ac:dyDescent="0.3">
      <c r="B796" s="19">
        <v>793</v>
      </c>
      <c r="C796" s="179">
        <v>0</v>
      </c>
      <c r="D796" s="179">
        <v>0</v>
      </c>
      <c r="E796" s="179">
        <v>221692.01424177163</v>
      </c>
      <c r="F796" s="179">
        <v>0</v>
      </c>
      <c r="G796" s="179">
        <v>0</v>
      </c>
      <c r="H796" s="179">
        <v>8690.8478417937076</v>
      </c>
      <c r="I796" s="179">
        <v>0</v>
      </c>
      <c r="J796" s="179">
        <v>0</v>
      </c>
      <c r="K796" s="179">
        <v>0</v>
      </c>
      <c r="L796" s="179">
        <v>0</v>
      </c>
      <c r="M796" s="179">
        <v>149318.11487654503</v>
      </c>
      <c r="N796" s="179">
        <v>0</v>
      </c>
      <c r="O796" s="179">
        <v>0</v>
      </c>
      <c r="P796" s="179">
        <v>0</v>
      </c>
      <c r="Q796" s="179">
        <v>0</v>
      </c>
      <c r="R796" s="180">
        <v>0</v>
      </c>
      <c r="S796" s="180">
        <v>0</v>
      </c>
      <c r="T796" s="180">
        <v>0</v>
      </c>
    </row>
    <row r="797" spans="2:20" x14ac:dyDescent="0.3">
      <c r="B797" s="19">
        <v>794</v>
      </c>
      <c r="C797" s="179">
        <v>0</v>
      </c>
      <c r="D797" s="179">
        <v>0</v>
      </c>
      <c r="E797" s="179">
        <v>28575.686142579096</v>
      </c>
      <c r="F797" s="179">
        <v>0</v>
      </c>
      <c r="G797" s="179">
        <v>0</v>
      </c>
      <c r="H797" s="179">
        <v>53408.771779329283</v>
      </c>
      <c r="I797" s="179">
        <v>0</v>
      </c>
      <c r="J797" s="179">
        <v>0</v>
      </c>
      <c r="K797" s="179">
        <v>0</v>
      </c>
      <c r="L797" s="179">
        <v>0</v>
      </c>
      <c r="M797" s="179">
        <v>38154.837945904452</v>
      </c>
      <c r="N797" s="179">
        <v>0</v>
      </c>
      <c r="O797" s="179">
        <v>0</v>
      </c>
      <c r="P797" s="179">
        <v>0</v>
      </c>
      <c r="Q797" s="179">
        <v>0</v>
      </c>
      <c r="R797" s="180">
        <v>0</v>
      </c>
      <c r="S797" s="180">
        <v>0</v>
      </c>
      <c r="T797" s="180">
        <v>0</v>
      </c>
    </row>
    <row r="798" spans="2:20" x14ac:dyDescent="0.3">
      <c r="B798" s="19">
        <v>795</v>
      </c>
      <c r="C798" s="179">
        <v>0</v>
      </c>
      <c r="D798" s="179">
        <v>0</v>
      </c>
      <c r="E798" s="179">
        <v>57101.529367468407</v>
      </c>
      <c r="F798" s="179">
        <v>0</v>
      </c>
      <c r="G798" s="179">
        <v>0</v>
      </c>
      <c r="H798" s="179">
        <v>589032.37450522848</v>
      </c>
      <c r="I798" s="179">
        <v>0</v>
      </c>
      <c r="J798" s="179">
        <v>0</v>
      </c>
      <c r="K798" s="179">
        <v>0</v>
      </c>
      <c r="L798" s="179">
        <v>0</v>
      </c>
      <c r="M798" s="179">
        <v>45225.883648647774</v>
      </c>
      <c r="N798" s="179">
        <v>0</v>
      </c>
      <c r="O798" s="179">
        <v>0</v>
      </c>
      <c r="P798" s="179">
        <v>0</v>
      </c>
      <c r="Q798" s="179">
        <v>0</v>
      </c>
      <c r="R798" s="180">
        <v>0</v>
      </c>
      <c r="S798" s="180">
        <v>0</v>
      </c>
      <c r="T798" s="180">
        <v>0</v>
      </c>
    </row>
    <row r="799" spans="2:20" x14ac:dyDescent="0.3">
      <c r="B799" s="19">
        <v>796</v>
      </c>
      <c r="C799" s="179">
        <v>0</v>
      </c>
      <c r="D799" s="179">
        <v>0</v>
      </c>
      <c r="E799" s="179">
        <v>646529.9275190722</v>
      </c>
      <c r="F799" s="179">
        <v>0</v>
      </c>
      <c r="G799" s="179">
        <v>0</v>
      </c>
      <c r="H799" s="179">
        <v>110214.01249799029</v>
      </c>
      <c r="I799" s="179">
        <v>0</v>
      </c>
      <c r="J799" s="179">
        <v>0</v>
      </c>
      <c r="K799" s="179">
        <v>0</v>
      </c>
      <c r="L799" s="179">
        <v>0</v>
      </c>
      <c r="M799" s="179">
        <v>14311.444773773621</v>
      </c>
      <c r="N799" s="179">
        <v>0</v>
      </c>
      <c r="O799" s="179">
        <v>0</v>
      </c>
      <c r="P799" s="179">
        <v>0</v>
      </c>
      <c r="Q799" s="179">
        <v>0</v>
      </c>
      <c r="R799" s="180">
        <v>0</v>
      </c>
      <c r="S799" s="180">
        <v>0</v>
      </c>
      <c r="T799" s="180">
        <v>0</v>
      </c>
    </row>
    <row r="800" spans="2:20" x14ac:dyDescent="0.3">
      <c r="B800" s="19">
        <v>797</v>
      </c>
      <c r="C800" s="179">
        <v>0</v>
      </c>
      <c r="D800" s="179">
        <v>0</v>
      </c>
      <c r="E800" s="179">
        <v>218880.01571047583</v>
      </c>
      <c r="F800" s="179">
        <v>0</v>
      </c>
      <c r="G800" s="179">
        <v>0</v>
      </c>
      <c r="H800" s="179">
        <v>66337.942224432307</v>
      </c>
      <c r="I800" s="179">
        <v>0</v>
      </c>
      <c r="J800" s="179">
        <v>0</v>
      </c>
      <c r="K800" s="179">
        <v>0</v>
      </c>
      <c r="L800" s="179">
        <v>0</v>
      </c>
      <c r="M800" s="179">
        <v>18497.30893490044</v>
      </c>
      <c r="N800" s="179">
        <v>0</v>
      </c>
      <c r="O800" s="179">
        <v>0</v>
      </c>
      <c r="P800" s="179">
        <v>0</v>
      </c>
      <c r="Q800" s="179">
        <v>0</v>
      </c>
      <c r="R800" s="180">
        <v>0</v>
      </c>
      <c r="S800" s="180">
        <v>0</v>
      </c>
      <c r="T800" s="180">
        <v>0</v>
      </c>
    </row>
    <row r="801" spans="2:20" x14ac:dyDescent="0.3">
      <c r="B801" s="19">
        <v>798</v>
      </c>
      <c r="C801" s="179">
        <v>0</v>
      </c>
      <c r="D801" s="179">
        <v>0</v>
      </c>
      <c r="E801" s="179">
        <v>108688.41140903623</v>
      </c>
      <c r="F801" s="179">
        <v>0</v>
      </c>
      <c r="G801" s="179">
        <v>0</v>
      </c>
      <c r="H801" s="179">
        <v>201625.74835352719</v>
      </c>
      <c r="I801" s="179">
        <v>0</v>
      </c>
      <c r="J801" s="179">
        <v>0</v>
      </c>
      <c r="K801" s="179">
        <v>0</v>
      </c>
      <c r="L801" s="179">
        <v>0</v>
      </c>
      <c r="M801" s="179">
        <v>39689.995459754115</v>
      </c>
      <c r="N801" s="179">
        <v>0</v>
      </c>
      <c r="O801" s="179">
        <v>0</v>
      </c>
      <c r="P801" s="179">
        <v>0</v>
      </c>
      <c r="Q801" s="179">
        <v>0</v>
      </c>
      <c r="R801" s="180">
        <v>0</v>
      </c>
      <c r="S801" s="180">
        <v>0</v>
      </c>
      <c r="T801" s="180">
        <v>0</v>
      </c>
    </row>
    <row r="802" spans="2:20" x14ac:dyDescent="0.3">
      <c r="B802" s="19">
        <v>799</v>
      </c>
      <c r="C802" s="179">
        <v>1</v>
      </c>
      <c r="D802" s="179">
        <v>65598.658282571341</v>
      </c>
      <c r="E802" s="179">
        <v>74922.659765097109</v>
      </c>
      <c r="F802" s="179">
        <v>0</v>
      </c>
      <c r="G802" s="179">
        <v>0</v>
      </c>
      <c r="H802" s="179">
        <v>283542.82366832503</v>
      </c>
      <c r="I802" s="179">
        <v>0</v>
      </c>
      <c r="J802" s="179">
        <v>0</v>
      </c>
      <c r="K802" s="179">
        <v>0</v>
      </c>
      <c r="L802" s="179">
        <v>0</v>
      </c>
      <c r="M802" s="179">
        <v>64733.280658329648</v>
      </c>
      <c r="N802" s="179">
        <v>0</v>
      </c>
      <c r="O802" s="179">
        <v>0</v>
      </c>
      <c r="P802" s="179">
        <v>0</v>
      </c>
      <c r="Q802" s="179">
        <v>0</v>
      </c>
      <c r="R802" s="180">
        <v>0</v>
      </c>
      <c r="S802" s="180">
        <v>0</v>
      </c>
      <c r="T802" s="180">
        <v>65598.658282571341</v>
      </c>
    </row>
    <row r="803" spans="2:20" x14ac:dyDescent="0.3">
      <c r="B803" s="19">
        <v>800</v>
      </c>
      <c r="C803" s="179">
        <v>0</v>
      </c>
      <c r="D803" s="179">
        <v>0</v>
      </c>
      <c r="E803" s="179">
        <v>35318.824725145183</v>
      </c>
      <c r="F803" s="179">
        <v>0</v>
      </c>
      <c r="G803" s="179">
        <v>0</v>
      </c>
      <c r="H803" s="179">
        <v>46303.950050673746</v>
      </c>
      <c r="I803" s="179">
        <v>0</v>
      </c>
      <c r="J803" s="179">
        <v>0</v>
      </c>
      <c r="K803" s="179">
        <v>0</v>
      </c>
      <c r="L803" s="179">
        <v>0</v>
      </c>
      <c r="M803" s="179">
        <v>138571.77175124796</v>
      </c>
      <c r="N803" s="179">
        <v>0</v>
      </c>
      <c r="O803" s="179">
        <v>0</v>
      </c>
      <c r="P803" s="179">
        <v>0</v>
      </c>
      <c r="Q803" s="179">
        <v>0</v>
      </c>
      <c r="R803" s="180">
        <v>0</v>
      </c>
      <c r="S803" s="180">
        <v>0</v>
      </c>
      <c r="T803" s="180">
        <v>0</v>
      </c>
    </row>
    <row r="804" spans="2:20" x14ac:dyDescent="0.3">
      <c r="B804" s="19">
        <v>801</v>
      </c>
      <c r="C804" s="179">
        <v>0</v>
      </c>
      <c r="D804" s="179">
        <v>0</v>
      </c>
      <c r="E804" s="179">
        <v>137189.0013272705</v>
      </c>
      <c r="F804" s="179">
        <v>0</v>
      </c>
      <c r="G804" s="179">
        <v>0</v>
      </c>
      <c r="H804" s="179">
        <v>4575.7095837189254</v>
      </c>
      <c r="I804" s="179">
        <v>0</v>
      </c>
      <c r="J804" s="179">
        <v>0</v>
      </c>
      <c r="K804" s="179">
        <v>0</v>
      </c>
      <c r="L804" s="179">
        <v>0</v>
      </c>
      <c r="M804" s="179">
        <v>7462.4456105276313</v>
      </c>
      <c r="N804" s="179">
        <v>0</v>
      </c>
      <c r="O804" s="179">
        <v>0</v>
      </c>
      <c r="P804" s="179">
        <v>0</v>
      </c>
      <c r="Q804" s="179">
        <v>0</v>
      </c>
      <c r="R804" s="180">
        <v>0</v>
      </c>
      <c r="S804" s="180">
        <v>0</v>
      </c>
      <c r="T804" s="180">
        <v>0</v>
      </c>
    </row>
    <row r="805" spans="2:20" x14ac:dyDescent="0.3">
      <c r="B805" s="19">
        <v>802</v>
      </c>
      <c r="C805" s="179">
        <v>0</v>
      </c>
      <c r="D805" s="179">
        <v>0</v>
      </c>
      <c r="E805" s="179">
        <v>102063.00709443574</v>
      </c>
      <c r="F805" s="179">
        <v>0</v>
      </c>
      <c r="G805" s="179">
        <v>0</v>
      </c>
      <c r="H805" s="179">
        <v>637246.57634452649</v>
      </c>
      <c r="I805" s="179">
        <v>0</v>
      </c>
      <c r="J805" s="179">
        <v>0</v>
      </c>
      <c r="K805" s="179">
        <v>0</v>
      </c>
      <c r="L805" s="179">
        <v>0</v>
      </c>
      <c r="M805" s="179">
        <v>5480.420443775547</v>
      </c>
      <c r="N805" s="179">
        <v>0</v>
      </c>
      <c r="O805" s="179">
        <v>0</v>
      </c>
      <c r="P805" s="179">
        <v>0</v>
      </c>
      <c r="Q805" s="179">
        <v>0</v>
      </c>
      <c r="R805" s="180">
        <v>0</v>
      </c>
      <c r="S805" s="180">
        <v>0</v>
      </c>
      <c r="T805" s="180">
        <v>0</v>
      </c>
    </row>
    <row r="806" spans="2:20" x14ac:dyDescent="0.3">
      <c r="B806" s="19">
        <v>803</v>
      </c>
      <c r="C806" s="179">
        <v>0</v>
      </c>
      <c r="D806" s="179">
        <v>0</v>
      </c>
      <c r="E806" s="179">
        <v>32788.795541118343</v>
      </c>
      <c r="F806" s="179">
        <v>0</v>
      </c>
      <c r="G806" s="179">
        <v>0</v>
      </c>
      <c r="H806" s="179">
        <v>30922.148267966335</v>
      </c>
      <c r="I806" s="179">
        <v>0</v>
      </c>
      <c r="J806" s="179">
        <v>0</v>
      </c>
      <c r="K806" s="179">
        <v>0</v>
      </c>
      <c r="L806" s="179">
        <v>0</v>
      </c>
      <c r="M806" s="179">
        <v>182098.57687583266</v>
      </c>
      <c r="N806" s="179">
        <v>0</v>
      </c>
      <c r="O806" s="179">
        <v>0</v>
      </c>
      <c r="P806" s="179">
        <v>0</v>
      </c>
      <c r="Q806" s="179">
        <v>0</v>
      </c>
      <c r="R806" s="180">
        <v>0</v>
      </c>
      <c r="S806" s="180">
        <v>0</v>
      </c>
      <c r="T806" s="180">
        <v>0</v>
      </c>
    </row>
    <row r="807" spans="2:20" x14ac:dyDescent="0.3">
      <c r="B807" s="19">
        <v>804</v>
      </c>
      <c r="C807" s="179">
        <v>0</v>
      </c>
      <c r="D807" s="179">
        <v>0</v>
      </c>
      <c r="E807" s="179">
        <v>106289.27886336054</v>
      </c>
      <c r="F807" s="179">
        <v>0</v>
      </c>
      <c r="G807" s="179">
        <v>0</v>
      </c>
      <c r="H807" s="179">
        <v>1887873.8330152114</v>
      </c>
      <c r="I807" s="179">
        <v>0</v>
      </c>
      <c r="J807" s="179">
        <v>0</v>
      </c>
      <c r="K807" s="179">
        <v>0</v>
      </c>
      <c r="L807" s="179">
        <v>0</v>
      </c>
      <c r="M807" s="179">
        <v>290828.83525640401</v>
      </c>
      <c r="N807" s="179">
        <v>0</v>
      </c>
      <c r="O807" s="179">
        <v>0</v>
      </c>
      <c r="P807" s="179">
        <v>0</v>
      </c>
      <c r="Q807" s="179">
        <v>0</v>
      </c>
      <c r="R807" s="180">
        <v>0</v>
      </c>
      <c r="S807" s="180">
        <v>0</v>
      </c>
      <c r="T807" s="180">
        <v>0</v>
      </c>
    </row>
    <row r="808" spans="2:20" x14ac:dyDescent="0.3">
      <c r="B808" s="19">
        <v>805</v>
      </c>
      <c r="C808" s="179">
        <v>0</v>
      </c>
      <c r="D808" s="179">
        <v>0</v>
      </c>
      <c r="E808" s="179">
        <v>135757.82280069575</v>
      </c>
      <c r="F808" s="179">
        <v>0</v>
      </c>
      <c r="G808" s="179">
        <v>0</v>
      </c>
      <c r="H808" s="179">
        <v>419592.48644427193</v>
      </c>
      <c r="I808" s="179">
        <v>0</v>
      </c>
      <c r="J808" s="179">
        <v>0</v>
      </c>
      <c r="K808" s="179">
        <v>0</v>
      </c>
      <c r="L808" s="179">
        <v>0</v>
      </c>
      <c r="M808" s="179">
        <v>777614.45794385939</v>
      </c>
      <c r="N808" s="179">
        <v>0</v>
      </c>
      <c r="O808" s="179">
        <v>0</v>
      </c>
      <c r="P808" s="179">
        <v>0</v>
      </c>
      <c r="Q808" s="179">
        <v>0</v>
      </c>
      <c r="R808" s="180">
        <v>0</v>
      </c>
      <c r="S808" s="180">
        <v>0</v>
      </c>
      <c r="T808" s="180">
        <v>0</v>
      </c>
    </row>
    <row r="809" spans="2:20" x14ac:dyDescent="0.3">
      <c r="B809" s="19">
        <v>806</v>
      </c>
      <c r="C809" s="179">
        <v>0</v>
      </c>
      <c r="D809" s="179">
        <v>0</v>
      </c>
      <c r="E809" s="179">
        <v>15599.996823664615</v>
      </c>
      <c r="F809" s="179">
        <v>0</v>
      </c>
      <c r="G809" s="179">
        <v>0</v>
      </c>
      <c r="H809" s="179">
        <v>69285.171834218359</v>
      </c>
      <c r="I809" s="179">
        <v>0</v>
      </c>
      <c r="J809" s="179">
        <v>0</v>
      </c>
      <c r="K809" s="179">
        <v>0</v>
      </c>
      <c r="L809" s="179">
        <v>0</v>
      </c>
      <c r="M809" s="179">
        <v>17522.183742297872</v>
      </c>
      <c r="N809" s="179">
        <v>0</v>
      </c>
      <c r="O809" s="179">
        <v>0</v>
      </c>
      <c r="P809" s="179">
        <v>0</v>
      </c>
      <c r="Q809" s="179">
        <v>0</v>
      </c>
      <c r="R809" s="180">
        <v>0</v>
      </c>
      <c r="S809" s="180">
        <v>0</v>
      </c>
      <c r="T809" s="180">
        <v>0</v>
      </c>
    </row>
    <row r="810" spans="2:20" x14ac:dyDescent="0.3">
      <c r="B810" s="19">
        <v>807</v>
      </c>
      <c r="C810" s="179">
        <v>0</v>
      </c>
      <c r="D810" s="179">
        <v>0</v>
      </c>
      <c r="E810" s="179">
        <v>132451.69225246288</v>
      </c>
      <c r="F810" s="179">
        <v>0</v>
      </c>
      <c r="G810" s="179">
        <v>0</v>
      </c>
      <c r="H810" s="179">
        <v>47869.950537279401</v>
      </c>
      <c r="I810" s="179">
        <v>0</v>
      </c>
      <c r="J810" s="179">
        <v>0</v>
      </c>
      <c r="K810" s="179">
        <v>0</v>
      </c>
      <c r="L810" s="179">
        <v>0</v>
      </c>
      <c r="M810" s="179">
        <v>63606.925681468907</v>
      </c>
      <c r="N810" s="179">
        <v>0</v>
      </c>
      <c r="O810" s="179">
        <v>0</v>
      </c>
      <c r="P810" s="179">
        <v>0</v>
      </c>
      <c r="Q810" s="179">
        <v>0</v>
      </c>
      <c r="R810" s="180">
        <v>0</v>
      </c>
      <c r="S810" s="180">
        <v>0</v>
      </c>
      <c r="T810" s="180">
        <v>0</v>
      </c>
    </row>
    <row r="811" spans="2:20" x14ac:dyDescent="0.3">
      <c r="B811" s="19">
        <v>808</v>
      </c>
      <c r="C811" s="179">
        <v>0</v>
      </c>
      <c r="D811" s="179">
        <v>0</v>
      </c>
      <c r="E811" s="179">
        <v>135352.08034751209</v>
      </c>
      <c r="F811" s="179">
        <v>0</v>
      </c>
      <c r="G811" s="179">
        <v>0</v>
      </c>
      <c r="H811" s="179">
        <v>1861055.9988598162</v>
      </c>
      <c r="I811" s="179">
        <v>0</v>
      </c>
      <c r="J811" s="179">
        <v>0</v>
      </c>
      <c r="K811" s="179">
        <v>0</v>
      </c>
      <c r="L811" s="179">
        <v>0</v>
      </c>
      <c r="M811" s="179">
        <v>194022.88461561594</v>
      </c>
      <c r="N811" s="179">
        <v>0</v>
      </c>
      <c r="O811" s="179">
        <v>0</v>
      </c>
      <c r="P811" s="179">
        <v>0</v>
      </c>
      <c r="Q811" s="179">
        <v>0</v>
      </c>
      <c r="R811" s="180">
        <v>0</v>
      </c>
      <c r="S811" s="180">
        <v>0</v>
      </c>
      <c r="T811" s="180">
        <v>0</v>
      </c>
    </row>
    <row r="812" spans="2:20" x14ac:dyDescent="0.3">
      <c r="B812" s="19">
        <v>809</v>
      </c>
      <c r="C812" s="179">
        <v>0</v>
      </c>
      <c r="D812" s="179">
        <v>0</v>
      </c>
      <c r="E812" s="179">
        <v>220279.82614605315</v>
      </c>
      <c r="F812" s="179">
        <v>0</v>
      </c>
      <c r="G812" s="179">
        <v>0</v>
      </c>
      <c r="H812" s="179">
        <v>516475.26240665046</v>
      </c>
      <c r="I812" s="179">
        <v>0</v>
      </c>
      <c r="J812" s="179">
        <v>0</v>
      </c>
      <c r="K812" s="179">
        <v>0</v>
      </c>
      <c r="L812" s="179">
        <v>0</v>
      </c>
      <c r="M812" s="179">
        <v>252065.01126117111</v>
      </c>
      <c r="N812" s="179">
        <v>0</v>
      </c>
      <c r="O812" s="179">
        <v>0</v>
      </c>
      <c r="P812" s="179">
        <v>0</v>
      </c>
      <c r="Q812" s="179">
        <v>0</v>
      </c>
      <c r="R812" s="180">
        <v>0</v>
      </c>
      <c r="S812" s="180">
        <v>0</v>
      </c>
      <c r="T812" s="180">
        <v>0</v>
      </c>
    </row>
    <row r="813" spans="2:20" x14ac:dyDescent="0.3">
      <c r="B813" s="19">
        <v>810</v>
      </c>
      <c r="C813" s="179">
        <v>0</v>
      </c>
      <c r="D813" s="179">
        <v>0</v>
      </c>
      <c r="E813" s="179">
        <v>17054.193990276839</v>
      </c>
      <c r="F813" s="179">
        <v>0</v>
      </c>
      <c r="G813" s="179">
        <v>0</v>
      </c>
      <c r="H813" s="179">
        <v>107007.20101380887</v>
      </c>
      <c r="I813" s="179">
        <v>0</v>
      </c>
      <c r="J813" s="179">
        <v>0</v>
      </c>
      <c r="K813" s="179">
        <v>0</v>
      </c>
      <c r="L813" s="179">
        <v>0</v>
      </c>
      <c r="M813" s="179">
        <v>73644.555394359923</v>
      </c>
      <c r="N813" s="179">
        <v>0</v>
      </c>
      <c r="O813" s="179">
        <v>0</v>
      </c>
      <c r="P813" s="179">
        <v>0</v>
      </c>
      <c r="Q813" s="179">
        <v>0</v>
      </c>
      <c r="R813" s="180">
        <v>0</v>
      </c>
      <c r="S813" s="180">
        <v>0</v>
      </c>
      <c r="T813" s="180">
        <v>0</v>
      </c>
    </row>
    <row r="814" spans="2:20" x14ac:dyDescent="0.3">
      <c r="B814" s="19">
        <v>811</v>
      </c>
      <c r="C814" s="179">
        <v>0</v>
      </c>
      <c r="D814" s="179">
        <v>0</v>
      </c>
      <c r="E814" s="179">
        <v>31714.732136793336</v>
      </c>
      <c r="F814" s="179">
        <v>0</v>
      </c>
      <c r="G814" s="179">
        <v>0</v>
      </c>
      <c r="H814" s="179">
        <v>425280.85332322854</v>
      </c>
      <c r="I814" s="179">
        <v>0</v>
      </c>
      <c r="J814" s="179">
        <v>0</v>
      </c>
      <c r="K814" s="179">
        <v>0</v>
      </c>
      <c r="L814" s="179">
        <v>0</v>
      </c>
      <c r="M814" s="179">
        <v>13090.0927267526</v>
      </c>
      <c r="N814" s="179">
        <v>0</v>
      </c>
      <c r="O814" s="179">
        <v>0</v>
      </c>
      <c r="P814" s="179">
        <v>0</v>
      </c>
      <c r="Q814" s="179">
        <v>0</v>
      </c>
      <c r="R814" s="180">
        <v>0</v>
      </c>
      <c r="S814" s="180">
        <v>0</v>
      </c>
      <c r="T814" s="180">
        <v>0</v>
      </c>
    </row>
    <row r="815" spans="2:20" x14ac:dyDescent="0.3">
      <c r="B815" s="19">
        <v>812</v>
      </c>
      <c r="C815" s="179">
        <v>0</v>
      </c>
      <c r="D815" s="179">
        <v>0</v>
      </c>
      <c r="E815" s="179">
        <v>126578.35866839277</v>
      </c>
      <c r="F815" s="179">
        <v>0</v>
      </c>
      <c r="G815" s="179">
        <v>0</v>
      </c>
      <c r="H815" s="179">
        <v>316088.53429178434</v>
      </c>
      <c r="I815" s="179">
        <v>0</v>
      </c>
      <c r="J815" s="179">
        <v>0</v>
      </c>
      <c r="K815" s="179">
        <v>0</v>
      </c>
      <c r="L815" s="179">
        <v>0</v>
      </c>
      <c r="M815" s="179">
        <v>776483.99480772379</v>
      </c>
      <c r="N815" s="179">
        <v>0</v>
      </c>
      <c r="O815" s="179">
        <v>0</v>
      </c>
      <c r="P815" s="179">
        <v>0</v>
      </c>
      <c r="Q815" s="179">
        <v>0</v>
      </c>
      <c r="R815" s="180">
        <v>0</v>
      </c>
      <c r="S815" s="180">
        <v>0</v>
      </c>
      <c r="T815" s="180">
        <v>0</v>
      </c>
    </row>
    <row r="816" spans="2:20" x14ac:dyDescent="0.3">
      <c r="B816" s="19">
        <v>813</v>
      </c>
      <c r="C816" s="179">
        <v>0</v>
      </c>
      <c r="D816" s="179">
        <v>0</v>
      </c>
      <c r="E816" s="179">
        <v>457604.82854780427</v>
      </c>
      <c r="F816" s="179">
        <v>0</v>
      </c>
      <c r="G816" s="179">
        <v>0</v>
      </c>
      <c r="H816" s="179">
        <v>11570.216545389143</v>
      </c>
      <c r="I816" s="179">
        <v>0</v>
      </c>
      <c r="J816" s="179">
        <v>0</v>
      </c>
      <c r="K816" s="179">
        <v>0</v>
      </c>
      <c r="L816" s="179">
        <v>0</v>
      </c>
      <c r="M816" s="179">
        <v>111667.22382412525</v>
      </c>
      <c r="N816" s="179">
        <v>0</v>
      </c>
      <c r="O816" s="179">
        <v>0</v>
      </c>
      <c r="P816" s="179">
        <v>0</v>
      </c>
      <c r="Q816" s="179">
        <v>0</v>
      </c>
      <c r="R816" s="180">
        <v>0</v>
      </c>
      <c r="S816" s="180">
        <v>0</v>
      </c>
      <c r="T816" s="180">
        <v>0</v>
      </c>
    </row>
    <row r="817" spans="2:20" x14ac:dyDescent="0.3">
      <c r="B817" s="19">
        <v>814</v>
      </c>
      <c r="C817" s="179">
        <v>0</v>
      </c>
      <c r="D817" s="179">
        <v>0</v>
      </c>
      <c r="E817" s="179">
        <v>8125.6949265112617</v>
      </c>
      <c r="F817" s="179">
        <v>0</v>
      </c>
      <c r="G817" s="179">
        <v>0</v>
      </c>
      <c r="H817" s="179">
        <v>32919.215999911721</v>
      </c>
      <c r="I817" s="179">
        <v>0</v>
      </c>
      <c r="J817" s="179">
        <v>0</v>
      </c>
      <c r="K817" s="179">
        <v>0</v>
      </c>
      <c r="L817" s="179">
        <v>0</v>
      </c>
      <c r="M817" s="179">
        <v>303383.7951489932</v>
      </c>
      <c r="N817" s="179">
        <v>0</v>
      </c>
      <c r="O817" s="179">
        <v>0</v>
      </c>
      <c r="P817" s="179">
        <v>0</v>
      </c>
      <c r="Q817" s="179">
        <v>0</v>
      </c>
      <c r="R817" s="180">
        <v>0</v>
      </c>
      <c r="S817" s="180">
        <v>0</v>
      </c>
      <c r="T817" s="180">
        <v>0</v>
      </c>
    </row>
    <row r="818" spans="2:20" x14ac:dyDescent="0.3">
      <c r="B818" s="19">
        <v>815</v>
      </c>
      <c r="C818" s="179">
        <v>0</v>
      </c>
      <c r="D818" s="179">
        <v>0</v>
      </c>
      <c r="E818" s="179">
        <v>22902.457224321526</v>
      </c>
      <c r="F818" s="179">
        <v>0</v>
      </c>
      <c r="G818" s="179">
        <v>0</v>
      </c>
      <c r="H818" s="179">
        <v>83241.601037748231</v>
      </c>
      <c r="I818" s="179">
        <v>0</v>
      </c>
      <c r="J818" s="179">
        <v>0</v>
      </c>
      <c r="K818" s="179">
        <v>0</v>
      </c>
      <c r="L818" s="179">
        <v>0</v>
      </c>
      <c r="M818" s="179">
        <v>87722.906488163571</v>
      </c>
      <c r="N818" s="179">
        <v>0</v>
      </c>
      <c r="O818" s="179">
        <v>0</v>
      </c>
      <c r="P818" s="179">
        <v>0</v>
      </c>
      <c r="Q818" s="179">
        <v>0</v>
      </c>
      <c r="R818" s="180">
        <v>0</v>
      </c>
      <c r="S818" s="180">
        <v>0</v>
      </c>
      <c r="T818" s="180">
        <v>0</v>
      </c>
    </row>
    <row r="819" spans="2:20" x14ac:dyDescent="0.3">
      <c r="B819" s="19">
        <v>816</v>
      </c>
      <c r="C819" s="179">
        <v>0</v>
      </c>
      <c r="D819" s="179">
        <v>0</v>
      </c>
      <c r="E819" s="179">
        <v>210027.96207121242</v>
      </c>
      <c r="F819" s="179">
        <v>0</v>
      </c>
      <c r="G819" s="179">
        <v>0</v>
      </c>
      <c r="H819" s="179">
        <v>14951.211159868713</v>
      </c>
      <c r="I819" s="179">
        <v>0</v>
      </c>
      <c r="J819" s="179">
        <v>0</v>
      </c>
      <c r="K819" s="179">
        <v>0</v>
      </c>
      <c r="L819" s="179">
        <v>0</v>
      </c>
      <c r="M819" s="179">
        <v>271230.78147839545</v>
      </c>
      <c r="N819" s="179">
        <v>0</v>
      </c>
      <c r="O819" s="179">
        <v>0</v>
      </c>
      <c r="P819" s="179">
        <v>0</v>
      </c>
      <c r="Q819" s="179">
        <v>0</v>
      </c>
      <c r="R819" s="180">
        <v>0</v>
      </c>
      <c r="S819" s="180">
        <v>0</v>
      </c>
      <c r="T819" s="180">
        <v>0</v>
      </c>
    </row>
    <row r="820" spans="2:20" x14ac:dyDescent="0.3">
      <c r="B820" s="19">
        <v>817</v>
      </c>
      <c r="C820" s="179">
        <v>0</v>
      </c>
      <c r="D820" s="179">
        <v>0</v>
      </c>
      <c r="E820" s="179">
        <v>440404.09831945738</v>
      </c>
      <c r="F820" s="179">
        <v>0</v>
      </c>
      <c r="G820" s="179">
        <v>0</v>
      </c>
      <c r="H820" s="179">
        <v>167178.38551990411</v>
      </c>
      <c r="I820" s="179">
        <v>0</v>
      </c>
      <c r="J820" s="179">
        <v>0</v>
      </c>
      <c r="K820" s="179">
        <v>0</v>
      </c>
      <c r="L820" s="179">
        <v>0</v>
      </c>
      <c r="M820" s="179">
        <v>19161.844208526163</v>
      </c>
      <c r="N820" s="179">
        <v>0</v>
      </c>
      <c r="O820" s="179">
        <v>0</v>
      </c>
      <c r="P820" s="179">
        <v>0</v>
      </c>
      <c r="Q820" s="179">
        <v>0</v>
      </c>
      <c r="R820" s="180">
        <v>0</v>
      </c>
      <c r="S820" s="180">
        <v>0</v>
      </c>
      <c r="T820" s="180">
        <v>0</v>
      </c>
    </row>
    <row r="821" spans="2:20" x14ac:dyDescent="0.3">
      <c r="B821" s="19">
        <v>818</v>
      </c>
      <c r="C821" s="179">
        <v>0</v>
      </c>
      <c r="D821" s="179">
        <v>0</v>
      </c>
      <c r="E821" s="179">
        <v>89743.622300996125</v>
      </c>
      <c r="F821" s="179">
        <v>0</v>
      </c>
      <c r="G821" s="179">
        <v>0</v>
      </c>
      <c r="H821" s="179">
        <v>44950.976953427235</v>
      </c>
      <c r="I821" s="179">
        <v>0</v>
      </c>
      <c r="J821" s="179">
        <v>0</v>
      </c>
      <c r="K821" s="179">
        <v>0</v>
      </c>
      <c r="L821" s="179">
        <v>0</v>
      </c>
      <c r="M821" s="179">
        <v>51844.526699025962</v>
      </c>
      <c r="N821" s="179">
        <v>0</v>
      </c>
      <c r="O821" s="179">
        <v>0</v>
      </c>
      <c r="P821" s="179">
        <v>0</v>
      </c>
      <c r="Q821" s="179">
        <v>0</v>
      </c>
      <c r="R821" s="180">
        <v>0</v>
      </c>
      <c r="S821" s="180">
        <v>0</v>
      </c>
      <c r="T821" s="180">
        <v>0</v>
      </c>
    </row>
    <row r="822" spans="2:20" x14ac:dyDescent="0.3">
      <c r="B822" s="19">
        <v>819</v>
      </c>
      <c r="C822" s="179">
        <v>0</v>
      </c>
      <c r="D822" s="179">
        <v>0</v>
      </c>
      <c r="E822" s="179">
        <v>60742.004664508488</v>
      </c>
      <c r="F822" s="179">
        <v>0</v>
      </c>
      <c r="G822" s="179">
        <v>0</v>
      </c>
      <c r="H822" s="179">
        <v>24205.52231098316</v>
      </c>
      <c r="I822" s="179">
        <v>0</v>
      </c>
      <c r="J822" s="179">
        <v>0</v>
      </c>
      <c r="K822" s="179">
        <v>0</v>
      </c>
      <c r="L822" s="179">
        <v>0</v>
      </c>
      <c r="M822" s="179">
        <v>38443.127764515557</v>
      </c>
      <c r="N822" s="179">
        <v>0</v>
      </c>
      <c r="O822" s="179">
        <v>0</v>
      </c>
      <c r="P822" s="179">
        <v>0</v>
      </c>
      <c r="Q822" s="179">
        <v>0</v>
      </c>
      <c r="R822" s="180">
        <v>0</v>
      </c>
      <c r="S822" s="180">
        <v>0</v>
      </c>
      <c r="T822" s="180">
        <v>0</v>
      </c>
    </row>
    <row r="823" spans="2:20" x14ac:dyDescent="0.3">
      <c r="B823" s="19">
        <v>820</v>
      </c>
      <c r="C823" s="179">
        <v>0</v>
      </c>
      <c r="D823" s="179">
        <v>0</v>
      </c>
      <c r="E823" s="179">
        <v>41359.627631477793</v>
      </c>
      <c r="F823" s="179">
        <v>0</v>
      </c>
      <c r="G823" s="179">
        <v>0</v>
      </c>
      <c r="H823" s="179">
        <v>53766.372654879182</v>
      </c>
      <c r="I823" s="179">
        <v>0</v>
      </c>
      <c r="J823" s="179">
        <v>0</v>
      </c>
      <c r="K823" s="179">
        <v>0</v>
      </c>
      <c r="L823" s="179">
        <v>0</v>
      </c>
      <c r="M823" s="179">
        <v>57124.168903256163</v>
      </c>
      <c r="N823" s="179">
        <v>0</v>
      </c>
      <c r="O823" s="179">
        <v>0</v>
      </c>
      <c r="P823" s="179">
        <v>0</v>
      </c>
      <c r="Q823" s="179">
        <v>0</v>
      </c>
      <c r="R823" s="180">
        <v>0</v>
      </c>
      <c r="S823" s="180">
        <v>0</v>
      </c>
      <c r="T823" s="180">
        <v>0</v>
      </c>
    </row>
    <row r="824" spans="2:20" x14ac:dyDescent="0.3">
      <c r="B824" s="19">
        <v>821</v>
      </c>
      <c r="C824" s="179">
        <v>0</v>
      </c>
      <c r="D824" s="179">
        <v>0</v>
      </c>
      <c r="E824" s="179">
        <v>82603.286826899377</v>
      </c>
      <c r="F824" s="179">
        <v>0</v>
      </c>
      <c r="G824" s="179">
        <v>0</v>
      </c>
      <c r="H824" s="179">
        <v>56267.494170577462</v>
      </c>
      <c r="I824" s="179">
        <v>0</v>
      </c>
      <c r="J824" s="179">
        <v>0</v>
      </c>
      <c r="K824" s="179">
        <v>0</v>
      </c>
      <c r="L824" s="179">
        <v>0</v>
      </c>
      <c r="M824" s="179">
        <v>1456087.9108438902</v>
      </c>
      <c r="N824" s="179">
        <v>0</v>
      </c>
      <c r="O824" s="179">
        <v>0</v>
      </c>
      <c r="P824" s="179">
        <v>0</v>
      </c>
      <c r="Q824" s="179">
        <v>0</v>
      </c>
      <c r="R824" s="180">
        <v>0</v>
      </c>
      <c r="S824" s="180">
        <v>0</v>
      </c>
      <c r="T824" s="180">
        <v>0</v>
      </c>
    </row>
    <row r="825" spans="2:20" x14ac:dyDescent="0.3">
      <c r="B825" s="19">
        <v>822</v>
      </c>
      <c r="C825" s="179">
        <v>0</v>
      </c>
      <c r="D825" s="179">
        <v>0</v>
      </c>
      <c r="E825" s="179">
        <v>94526.411689761109</v>
      </c>
      <c r="F825" s="179">
        <v>0</v>
      </c>
      <c r="G825" s="179">
        <v>0</v>
      </c>
      <c r="H825" s="179">
        <v>1437349.5705270909</v>
      </c>
      <c r="I825" s="179">
        <v>0</v>
      </c>
      <c r="J825" s="179">
        <v>0</v>
      </c>
      <c r="K825" s="179">
        <v>0</v>
      </c>
      <c r="L825" s="179">
        <v>0</v>
      </c>
      <c r="M825" s="179">
        <v>2985647.6894074664</v>
      </c>
      <c r="N825" s="179">
        <v>0</v>
      </c>
      <c r="O825" s="179">
        <v>0</v>
      </c>
      <c r="P825" s="179">
        <v>0</v>
      </c>
      <c r="Q825" s="179">
        <v>0</v>
      </c>
      <c r="R825" s="180">
        <v>0</v>
      </c>
      <c r="S825" s="180">
        <v>0</v>
      </c>
      <c r="T825" s="180">
        <v>0</v>
      </c>
    </row>
    <row r="826" spans="2:20" x14ac:dyDescent="0.3">
      <c r="B826" s="19">
        <v>823</v>
      </c>
      <c r="C826" s="179">
        <v>0</v>
      </c>
      <c r="D826" s="179">
        <v>0</v>
      </c>
      <c r="E826" s="179">
        <v>7004.7503751871473</v>
      </c>
      <c r="F826" s="179">
        <v>0</v>
      </c>
      <c r="G826" s="179">
        <v>0</v>
      </c>
      <c r="H826" s="179">
        <v>15102.857267897718</v>
      </c>
      <c r="I826" s="179">
        <v>0</v>
      </c>
      <c r="J826" s="179">
        <v>0</v>
      </c>
      <c r="K826" s="179">
        <v>0</v>
      </c>
      <c r="L826" s="179">
        <v>0</v>
      </c>
      <c r="M826" s="179">
        <v>29587.033504484938</v>
      </c>
      <c r="N826" s="179">
        <v>0</v>
      </c>
      <c r="O826" s="179">
        <v>0</v>
      </c>
      <c r="P826" s="179">
        <v>0</v>
      </c>
      <c r="Q826" s="179">
        <v>0</v>
      </c>
      <c r="R826" s="180">
        <v>0</v>
      </c>
      <c r="S826" s="180">
        <v>0</v>
      </c>
      <c r="T826" s="180">
        <v>0</v>
      </c>
    </row>
    <row r="827" spans="2:20" x14ac:dyDescent="0.3">
      <c r="B827" s="19">
        <v>824</v>
      </c>
      <c r="C827" s="179">
        <v>0</v>
      </c>
      <c r="D827" s="179">
        <v>0</v>
      </c>
      <c r="E827" s="179">
        <v>1600.7012944866385</v>
      </c>
      <c r="F827" s="179">
        <v>0</v>
      </c>
      <c r="G827" s="179">
        <v>0</v>
      </c>
      <c r="H827" s="179">
        <v>48231.878936429966</v>
      </c>
      <c r="I827" s="179">
        <v>0</v>
      </c>
      <c r="J827" s="179">
        <v>0</v>
      </c>
      <c r="K827" s="179">
        <v>0</v>
      </c>
      <c r="L827" s="179">
        <v>0</v>
      </c>
      <c r="M827" s="179">
        <v>114156.699288512</v>
      </c>
      <c r="N827" s="179">
        <v>0</v>
      </c>
      <c r="O827" s="179">
        <v>0</v>
      </c>
      <c r="P827" s="179">
        <v>0</v>
      </c>
      <c r="Q827" s="179">
        <v>0</v>
      </c>
      <c r="R827" s="180">
        <v>0</v>
      </c>
      <c r="S827" s="180">
        <v>0</v>
      </c>
      <c r="T827" s="180">
        <v>0</v>
      </c>
    </row>
    <row r="828" spans="2:20" x14ac:dyDescent="0.3">
      <c r="B828" s="19">
        <v>825</v>
      </c>
      <c r="C828" s="179">
        <v>0</v>
      </c>
      <c r="D828" s="179">
        <v>0</v>
      </c>
      <c r="E828" s="179">
        <v>19317.148768803578</v>
      </c>
      <c r="F828" s="179">
        <v>0</v>
      </c>
      <c r="G828" s="179">
        <v>0</v>
      </c>
      <c r="H828" s="179">
        <v>13190.896460835422</v>
      </c>
      <c r="I828" s="179">
        <v>0</v>
      </c>
      <c r="J828" s="179">
        <v>0</v>
      </c>
      <c r="K828" s="179">
        <v>0</v>
      </c>
      <c r="L828" s="179">
        <v>0</v>
      </c>
      <c r="M828" s="179">
        <v>55463.411079519465</v>
      </c>
      <c r="N828" s="179">
        <v>0</v>
      </c>
      <c r="O828" s="179">
        <v>0</v>
      </c>
      <c r="P828" s="179">
        <v>0</v>
      </c>
      <c r="Q828" s="179">
        <v>0</v>
      </c>
      <c r="R828" s="180">
        <v>0</v>
      </c>
      <c r="S828" s="180">
        <v>0</v>
      </c>
      <c r="T828" s="180">
        <v>0</v>
      </c>
    </row>
    <row r="829" spans="2:20" x14ac:dyDescent="0.3">
      <c r="B829" s="19">
        <v>826</v>
      </c>
      <c r="C829" s="179">
        <v>0</v>
      </c>
      <c r="D829" s="179">
        <v>0</v>
      </c>
      <c r="E829" s="179">
        <v>750644.75851337379</v>
      </c>
      <c r="F829" s="179">
        <v>0</v>
      </c>
      <c r="G829" s="179">
        <v>0</v>
      </c>
      <c r="H829" s="179">
        <v>90836.62141889245</v>
      </c>
      <c r="I829" s="179">
        <v>0</v>
      </c>
      <c r="J829" s="179">
        <v>0</v>
      </c>
      <c r="K829" s="179">
        <v>0</v>
      </c>
      <c r="L829" s="179">
        <v>0</v>
      </c>
      <c r="M829" s="179">
        <v>42224.865852082126</v>
      </c>
      <c r="N829" s="179">
        <v>0</v>
      </c>
      <c r="O829" s="179">
        <v>0</v>
      </c>
      <c r="P829" s="179">
        <v>0</v>
      </c>
      <c r="Q829" s="179">
        <v>0</v>
      </c>
      <c r="R829" s="180">
        <v>0</v>
      </c>
      <c r="S829" s="180">
        <v>0</v>
      </c>
      <c r="T829" s="180">
        <v>0</v>
      </c>
    </row>
    <row r="830" spans="2:20" x14ac:dyDescent="0.3">
      <c r="B830" s="19">
        <v>827</v>
      </c>
      <c r="C830" s="179">
        <v>0</v>
      </c>
      <c r="D830" s="179">
        <v>0</v>
      </c>
      <c r="E830" s="179">
        <v>11432.669673243547</v>
      </c>
      <c r="F830" s="179">
        <v>0</v>
      </c>
      <c r="G830" s="179">
        <v>0</v>
      </c>
      <c r="H830" s="179">
        <v>6081.5509818512819</v>
      </c>
      <c r="I830" s="179">
        <v>0</v>
      </c>
      <c r="J830" s="179">
        <v>0</v>
      </c>
      <c r="K830" s="179">
        <v>0</v>
      </c>
      <c r="L830" s="179">
        <v>0</v>
      </c>
      <c r="M830" s="179">
        <v>60272.896914895427</v>
      </c>
      <c r="N830" s="179">
        <v>0</v>
      </c>
      <c r="O830" s="179">
        <v>0</v>
      </c>
      <c r="P830" s="179">
        <v>0</v>
      </c>
      <c r="Q830" s="179">
        <v>0</v>
      </c>
      <c r="R830" s="180">
        <v>0</v>
      </c>
      <c r="S830" s="180">
        <v>0</v>
      </c>
      <c r="T830" s="180">
        <v>0</v>
      </c>
    </row>
    <row r="831" spans="2:20" x14ac:dyDescent="0.3">
      <c r="B831" s="19">
        <v>828</v>
      </c>
      <c r="C831" s="179">
        <v>0</v>
      </c>
      <c r="D831" s="179">
        <v>0</v>
      </c>
      <c r="E831" s="179">
        <v>148446.22213188399</v>
      </c>
      <c r="F831" s="179">
        <v>0</v>
      </c>
      <c r="G831" s="179">
        <v>0</v>
      </c>
      <c r="H831" s="179">
        <v>770884.00704303663</v>
      </c>
      <c r="I831" s="179">
        <v>0</v>
      </c>
      <c r="J831" s="179">
        <v>0</v>
      </c>
      <c r="K831" s="179">
        <v>0</v>
      </c>
      <c r="L831" s="179">
        <v>0</v>
      </c>
      <c r="M831" s="179">
        <v>57609.925859142211</v>
      </c>
      <c r="N831" s="179">
        <v>0</v>
      </c>
      <c r="O831" s="179">
        <v>0</v>
      </c>
      <c r="P831" s="179">
        <v>0</v>
      </c>
      <c r="Q831" s="179">
        <v>0</v>
      </c>
      <c r="R831" s="180">
        <v>0</v>
      </c>
      <c r="S831" s="180">
        <v>0</v>
      </c>
      <c r="T831" s="180">
        <v>0</v>
      </c>
    </row>
    <row r="832" spans="2:20" x14ac:dyDescent="0.3">
      <c r="B832" s="19">
        <v>829</v>
      </c>
      <c r="C832" s="179">
        <v>0</v>
      </c>
      <c r="D832" s="179">
        <v>0</v>
      </c>
      <c r="E832" s="179">
        <v>142391.53902097454</v>
      </c>
      <c r="F832" s="179">
        <v>0</v>
      </c>
      <c r="G832" s="179">
        <v>0</v>
      </c>
      <c r="H832" s="179">
        <v>119298.94788394969</v>
      </c>
      <c r="I832" s="179">
        <v>0</v>
      </c>
      <c r="J832" s="179">
        <v>0</v>
      </c>
      <c r="K832" s="179">
        <v>0</v>
      </c>
      <c r="L832" s="179">
        <v>0</v>
      </c>
      <c r="M832" s="179">
        <v>2328757.3914360753</v>
      </c>
      <c r="N832" s="179">
        <v>0</v>
      </c>
      <c r="O832" s="179">
        <v>0</v>
      </c>
      <c r="P832" s="179">
        <v>0</v>
      </c>
      <c r="Q832" s="179">
        <v>0</v>
      </c>
      <c r="R832" s="180">
        <v>0</v>
      </c>
      <c r="S832" s="180">
        <v>0</v>
      </c>
      <c r="T832" s="180">
        <v>0</v>
      </c>
    </row>
    <row r="833" spans="2:20" x14ac:dyDescent="0.3">
      <c r="B833" s="19">
        <v>830</v>
      </c>
      <c r="C833" s="179">
        <v>0</v>
      </c>
      <c r="D833" s="179">
        <v>0</v>
      </c>
      <c r="E833" s="179">
        <v>81846.716972112583</v>
      </c>
      <c r="F833" s="179">
        <v>0</v>
      </c>
      <c r="G833" s="179">
        <v>0</v>
      </c>
      <c r="H833" s="179">
        <v>212482.20535089832</v>
      </c>
      <c r="I833" s="179">
        <v>0</v>
      </c>
      <c r="J833" s="179">
        <v>0</v>
      </c>
      <c r="K833" s="179">
        <v>0</v>
      </c>
      <c r="L833" s="179">
        <v>0</v>
      </c>
      <c r="M833" s="179">
        <v>9879.2898500832562</v>
      </c>
      <c r="N833" s="179">
        <v>0</v>
      </c>
      <c r="O833" s="179">
        <v>0</v>
      </c>
      <c r="P833" s="179">
        <v>0</v>
      </c>
      <c r="Q833" s="179">
        <v>0</v>
      </c>
      <c r="R833" s="180">
        <v>0</v>
      </c>
      <c r="S833" s="180">
        <v>0</v>
      </c>
      <c r="T833" s="180">
        <v>0</v>
      </c>
    </row>
    <row r="834" spans="2:20" x14ac:dyDescent="0.3">
      <c r="B834" s="19">
        <v>831</v>
      </c>
      <c r="C834" s="179">
        <v>0</v>
      </c>
      <c r="D834" s="179">
        <v>0</v>
      </c>
      <c r="E834" s="179">
        <v>22695.698350464645</v>
      </c>
      <c r="F834" s="179">
        <v>0</v>
      </c>
      <c r="G834" s="179">
        <v>0</v>
      </c>
      <c r="H834" s="179">
        <v>63537.159913401061</v>
      </c>
      <c r="I834" s="179">
        <v>0</v>
      </c>
      <c r="J834" s="179">
        <v>0</v>
      </c>
      <c r="K834" s="179">
        <v>0</v>
      </c>
      <c r="L834" s="179">
        <v>0</v>
      </c>
      <c r="M834" s="179">
        <v>35470.696899742696</v>
      </c>
      <c r="N834" s="179">
        <v>0</v>
      </c>
      <c r="O834" s="179">
        <v>0</v>
      </c>
      <c r="P834" s="179">
        <v>0</v>
      </c>
      <c r="Q834" s="179">
        <v>0</v>
      </c>
      <c r="R834" s="180">
        <v>0</v>
      </c>
      <c r="S834" s="180">
        <v>0</v>
      </c>
      <c r="T834" s="180">
        <v>0</v>
      </c>
    </row>
    <row r="835" spans="2:20" x14ac:dyDescent="0.3">
      <c r="B835" s="19">
        <v>832</v>
      </c>
      <c r="C835" s="179">
        <v>0</v>
      </c>
      <c r="D835" s="179">
        <v>0</v>
      </c>
      <c r="E835" s="179">
        <v>118348.6506306728</v>
      </c>
      <c r="F835" s="179">
        <v>0</v>
      </c>
      <c r="G835" s="179">
        <v>0</v>
      </c>
      <c r="H835" s="179">
        <v>24057.016528228742</v>
      </c>
      <c r="I835" s="179">
        <v>0</v>
      </c>
      <c r="J835" s="179">
        <v>0</v>
      </c>
      <c r="K835" s="179">
        <v>0</v>
      </c>
      <c r="L835" s="179">
        <v>0</v>
      </c>
      <c r="M835" s="179">
        <v>10539.420970294514</v>
      </c>
      <c r="N835" s="179">
        <v>0</v>
      </c>
      <c r="O835" s="179">
        <v>0</v>
      </c>
      <c r="P835" s="179">
        <v>0</v>
      </c>
      <c r="Q835" s="179">
        <v>0</v>
      </c>
      <c r="R835" s="180">
        <v>0</v>
      </c>
      <c r="S835" s="180">
        <v>0</v>
      </c>
      <c r="T835" s="180">
        <v>0</v>
      </c>
    </row>
    <row r="836" spans="2:20" x14ac:dyDescent="0.3">
      <c r="B836" s="19">
        <v>833</v>
      </c>
      <c r="C836" s="179">
        <v>0</v>
      </c>
      <c r="D836" s="179">
        <v>0</v>
      </c>
      <c r="E836" s="179">
        <v>123980.72154036206</v>
      </c>
      <c r="F836" s="179">
        <v>0</v>
      </c>
      <c r="G836" s="179">
        <v>0</v>
      </c>
      <c r="H836" s="179">
        <v>3878.7537837202071</v>
      </c>
      <c r="I836" s="179">
        <v>0</v>
      </c>
      <c r="J836" s="179">
        <v>0</v>
      </c>
      <c r="K836" s="179">
        <v>0</v>
      </c>
      <c r="L836" s="179">
        <v>0</v>
      </c>
      <c r="M836" s="179">
        <v>26131.602245032609</v>
      </c>
      <c r="N836" s="179">
        <v>0</v>
      </c>
      <c r="O836" s="179">
        <v>0</v>
      </c>
      <c r="P836" s="179">
        <v>0</v>
      </c>
      <c r="Q836" s="179">
        <v>0</v>
      </c>
      <c r="R836" s="180">
        <v>0</v>
      </c>
      <c r="S836" s="180">
        <v>0</v>
      </c>
      <c r="T836" s="180">
        <v>0</v>
      </c>
    </row>
    <row r="837" spans="2:20" x14ac:dyDescent="0.3">
      <c r="B837" s="19">
        <v>834</v>
      </c>
      <c r="C837" s="179">
        <v>0</v>
      </c>
      <c r="D837" s="179">
        <v>0</v>
      </c>
      <c r="E837" s="179">
        <v>98402.073476041522</v>
      </c>
      <c r="F837" s="179">
        <v>0</v>
      </c>
      <c r="G837" s="179">
        <v>0</v>
      </c>
      <c r="H837" s="179">
        <v>105586.92754633883</v>
      </c>
      <c r="I837" s="179">
        <v>0</v>
      </c>
      <c r="J837" s="179">
        <v>0</v>
      </c>
      <c r="K837" s="179">
        <v>0</v>
      </c>
      <c r="L837" s="179">
        <v>0</v>
      </c>
      <c r="M837" s="179">
        <v>504961.88721968612</v>
      </c>
      <c r="N837" s="179">
        <v>0</v>
      </c>
      <c r="O837" s="179">
        <v>0</v>
      </c>
      <c r="P837" s="179">
        <v>0</v>
      </c>
      <c r="Q837" s="179">
        <v>0</v>
      </c>
      <c r="R837" s="180">
        <v>0</v>
      </c>
      <c r="S837" s="180">
        <v>0</v>
      </c>
      <c r="T837" s="180">
        <v>0</v>
      </c>
    </row>
    <row r="838" spans="2:20" x14ac:dyDescent="0.3">
      <c r="B838" s="19">
        <v>835</v>
      </c>
      <c r="C838" s="179">
        <v>0</v>
      </c>
      <c r="D838" s="179">
        <v>0</v>
      </c>
      <c r="E838" s="179">
        <v>44024.499995945313</v>
      </c>
      <c r="F838" s="179">
        <v>0</v>
      </c>
      <c r="G838" s="179">
        <v>0</v>
      </c>
      <c r="H838" s="179">
        <v>274971.93523969926</v>
      </c>
      <c r="I838" s="179">
        <v>0</v>
      </c>
      <c r="J838" s="179">
        <v>0</v>
      </c>
      <c r="K838" s="179">
        <v>0</v>
      </c>
      <c r="L838" s="179">
        <v>0</v>
      </c>
      <c r="M838" s="179">
        <v>17125.631398466852</v>
      </c>
      <c r="N838" s="179">
        <v>0</v>
      </c>
      <c r="O838" s="179">
        <v>0</v>
      </c>
      <c r="P838" s="179">
        <v>0</v>
      </c>
      <c r="Q838" s="179">
        <v>0</v>
      </c>
      <c r="R838" s="180">
        <v>0</v>
      </c>
      <c r="S838" s="180">
        <v>0</v>
      </c>
      <c r="T838" s="180">
        <v>0</v>
      </c>
    </row>
    <row r="839" spans="2:20" x14ac:dyDescent="0.3">
      <c r="B839" s="19">
        <v>836</v>
      </c>
      <c r="C839" s="179">
        <v>0</v>
      </c>
      <c r="D839" s="179">
        <v>0</v>
      </c>
      <c r="E839" s="179">
        <v>73131.243017919289</v>
      </c>
      <c r="F839" s="179">
        <v>0</v>
      </c>
      <c r="G839" s="179">
        <v>0</v>
      </c>
      <c r="H839" s="179">
        <v>36662.988039354917</v>
      </c>
      <c r="I839" s="179">
        <v>0</v>
      </c>
      <c r="J839" s="179">
        <v>0</v>
      </c>
      <c r="K839" s="179">
        <v>0</v>
      </c>
      <c r="L839" s="179">
        <v>0</v>
      </c>
      <c r="M839" s="179">
        <v>167989.26714046704</v>
      </c>
      <c r="N839" s="179">
        <v>0</v>
      </c>
      <c r="O839" s="179">
        <v>0</v>
      </c>
      <c r="P839" s="179">
        <v>0</v>
      </c>
      <c r="Q839" s="179">
        <v>0</v>
      </c>
      <c r="R839" s="180">
        <v>0</v>
      </c>
      <c r="S839" s="180">
        <v>0</v>
      </c>
      <c r="T839" s="180">
        <v>0</v>
      </c>
    </row>
    <row r="840" spans="2:20" x14ac:dyDescent="0.3">
      <c r="B840" s="19">
        <v>837</v>
      </c>
      <c r="C840" s="179">
        <v>0</v>
      </c>
      <c r="D840" s="179">
        <v>0</v>
      </c>
      <c r="E840" s="179">
        <v>429714.77199677576</v>
      </c>
      <c r="F840" s="179">
        <v>0</v>
      </c>
      <c r="G840" s="179">
        <v>0</v>
      </c>
      <c r="H840" s="179">
        <v>1143391.3544817935</v>
      </c>
      <c r="I840" s="179">
        <v>0</v>
      </c>
      <c r="J840" s="179">
        <v>0</v>
      </c>
      <c r="K840" s="179">
        <v>0</v>
      </c>
      <c r="L840" s="179">
        <v>0</v>
      </c>
      <c r="M840" s="179">
        <v>443972.81790171331</v>
      </c>
      <c r="N840" s="179">
        <v>0</v>
      </c>
      <c r="O840" s="179">
        <v>0</v>
      </c>
      <c r="P840" s="179">
        <v>0</v>
      </c>
      <c r="Q840" s="179">
        <v>0</v>
      </c>
      <c r="R840" s="180">
        <v>0</v>
      </c>
      <c r="S840" s="180">
        <v>0</v>
      </c>
      <c r="T840" s="180">
        <v>0</v>
      </c>
    </row>
    <row r="841" spans="2:20" x14ac:dyDescent="0.3">
      <c r="B841" s="19">
        <v>838</v>
      </c>
      <c r="C841" s="179">
        <v>0</v>
      </c>
      <c r="D841" s="179">
        <v>0</v>
      </c>
      <c r="E841" s="179">
        <v>179973.50272280307</v>
      </c>
      <c r="F841" s="179">
        <v>0</v>
      </c>
      <c r="G841" s="179">
        <v>0</v>
      </c>
      <c r="H841" s="179">
        <v>106071.30761661341</v>
      </c>
      <c r="I841" s="179">
        <v>0</v>
      </c>
      <c r="J841" s="179">
        <v>0</v>
      </c>
      <c r="K841" s="179">
        <v>0</v>
      </c>
      <c r="L841" s="179">
        <v>0</v>
      </c>
      <c r="M841" s="179">
        <v>1132798.2333624989</v>
      </c>
      <c r="N841" s="179">
        <v>0</v>
      </c>
      <c r="O841" s="179">
        <v>0</v>
      </c>
      <c r="P841" s="179">
        <v>0</v>
      </c>
      <c r="Q841" s="179">
        <v>0</v>
      </c>
      <c r="R841" s="180">
        <v>0</v>
      </c>
      <c r="S841" s="180">
        <v>0</v>
      </c>
      <c r="T841" s="180">
        <v>0</v>
      </c>
    </row>
    <row r="842" spans="2:20" x14ac:dyDescent="0.3">
      <c r="B842" s="19">
        <v>839</v>
      </c>
      <c r="C842" s="179">
        <v>0</v>
      </c>
      <c r="D842" s="179">
        <v>0</v>
      </c>
      <c r="E842" s="179">
        <v>9534.5552578988973</v>
      </c>
      <c r="F842" s="179">
        <v>0</v>
      </c>
      <c r="G842" s="179">
        <v>0</v>
      </c>
      <c r="H842" s="179">
        <v>370618.52291472227</v>
      </c>
      <c r="I842" s="179">
        <v>0</v>
      </c>
      <c r="J842" s="179">
        <v>0</v>
      </c>
      <c r="K842" s="179">
        <v>0</v>
      </c>
      <c r="L842" s="179">
        <v>0</v>
      </c>
      <c r="M842" s="179">
        <v>2923.4203468120045</v>
      </c>
      <c r="N842" s="179">
        <v>0</v>
      </c>
      <c r="O842" s="179">
        <v>0</v>
      </c>
      <c r="P842" s="179">
        <v>0</v>
      </c>
      <c r="Q842" s="179">
        <v>0</v>
      </c>
      <c r="R842" s="180">
        <v>0</v>
      </c>
      <c r="S842" s="180">
        <v>0</v>
      </c>
      <c r="T842" s="180">
        <v>0</v>
      </c>
    </row>
    <row r="843" spans="2:20" x14ac:dyDescent="0.3">
      <c r="B843" s="19">
        <v>840</v>
      </c>
      <c r="C843" s="179">
        <v>0</v>
      </c>
      <c r="D843" s="179">
        <v>0</v>
      </c>
      <c r="E843" s="179">
        <v>31840.215409713852</v>
      </c>
      <c r="F843" s="179">
        <v>0</v>
      </c>
      <c r="G843" s="179">
        <v>0</v>
      </c>
      <c r="H843" s="179">
        <v>37898.219783499459</v>
      </c>
      <c r="I843" s="179">
        <v>0</v>
      </c>
      <c r="J843" s="179">
        <v>0</v>
      </c>
      <c r="K843" s="179">
        <v>0</v>
      </c>
      <c r="L843" s="179">
        <v>0</v>
      </c>
      <c r="M843" s="179">
        <v>240598.98669193452</v>
      </c>
      <c r="N843" s="179">
        <v>0</v>
      </c>
      <c r="O843" s="179">
        <v>0</v>
      </c>
      <c r="P843" s="179">
        <v>0</v>
      </c>
      <c r="Q843" s="179">
        <v>0</v>
      </c>
      <c r="R843" s="180">
        <v>0</v>
      </c>
      <c r="S843" s="180">
        <v>0</v>
      </c>
      <c r="T843" s="180">
        <v>0</v>
      </c>
    </row>
    <row r="844" spans="2:20" x14ac:dyDescent="0.3">
      <c r="B844" s="19">
        <v>841</v>
      </c>
      <c r="C844" s="179">
        <v>0</v>
      </c>
      <c r="D844" s="179">
        <v>0</v>
      </c>
      <c r="E844" s="179">
        <v>22092.529840599149</v>
      </c>
      <c r="F844" s="179">
        <v>0</v>
      </c>
      <c r="G844" s="179">
        <v>0</v>
      </c>
      <c r="H844" s="179">
        <v>3748.5425992076284</v>
      </c>
      <c r="I844" s="179">
        <v>0</v>
      </c>
      <c r="J844" s="179">
        <v>0</v>
      </c>
      <c r="K844" s="179">
        <v>0</v>
      </c>
      <c r="L844" s="179">
        <v>0</v>
      </c>
      <c r="M844" s="179">
        <v>150962.70614483202</v>
      </c>
      <c r="N844" s="179">
        <v>0</v>
      </c>
      <c r="O844" s="179">
        <v>0</v>
      </c>
      <c r="P844" s="179">
        <v>0</v>
      </c>
      <c r="Q844" s="179">
        <v>0</v>
      </c>
      <c r="R844" s="180">
        <v>0</v>
      </c>
      <c r="S844" s="180">
        <v>0</v>
      </c>
      <c r="T844" s="180">
        <v>0</v>
      </c>
    </row>
    <row r="845" spans="2:20" x14ac:dyDescent="0.3">
      <c r="B845" s="19">
        <v>842</v>
      </c>
      <c r="C845" s="179">
        <v>0</v>
      </c>
      <c r="D845" s="179">
        <v>0</v>
      </c>
      <c r="E845" s="179">
        <v>490079.36076486233</v>
      </c>
      <c r="F845" s="179">
        <v>0</v>
      </c>
      <c r="G845" s="179">
        <v>0</v>
      </c>
      <c r="H845" s="179">
        <v>107829.13368983661</v>
      </c>
      <c r="I845" s="179">
        <v>0</v>
      </c>
      <c r="J845" s="179">
        <v>0</v>
      </c>
      <c r="K845" s="179">
        <v>0</v>
      </c>
      <c r="L845" s="179">
        <v>0</v>
      </c>
      <c r="M845" s="179">
        <v>22211.283420477295</v>
      </c>
      <c r="N845" s="179">
        <v>0</v>
      </c>
      <c r="O845" s="179">
        <v>0</v>
      </c>
      <c r="P845" s="179">
        <v>0</v>
      </c>
      <c r="Q845" s="179">
        <v>0</v>
      </c>
      <c r="R845" s="180">
        <v>0</v>
      </c>
      <c r="S845" s="180">
        <v>0</v>
      </c>
      <c r="T845" s="180">
        <v>0</v>
      </c>
    </row>
    <row r="846" spans="2:20" x14ac:dyDescent="0.3">
      <c r="B846" s="19">
        <v>843</v>
      </c>
      <c r="C846" s="179">
        <v>0</v>
      </c>
      <c r="D846" s="179">
        <v>0</v>
      </c>
      <c r="E846" s="179">
        <v>257432.09849083103</v>
      </c>
      <c r="F846" s="179">
        <v>0</v>
      </c>
      <c r="G846" s="179">
        <v>0</v>
      </c>
      <c r="H846" s="179">
        <v>9703.9312332761983</v>
      </c>
      <c r="I846" s="179">
        <v>0</v>
      </c>
      <c r="J846" s="179">
        <v>0</v>
      </c>
      <c r="K846" s="179">
        <v>0</v>
      </c>
      <c r="L846" s="179">
        <v>0</v>
      </c>
      <c r="M846" s="179">
        <v>23422.5342543673</v>
      </c>
      <c r="N846" s="179">
        <v>0</v>
      </c>
      <c r="O846" s="179">
        <v>0</v>
      </c>
      <c r="P846" s="179">
        <v>0</v>
      </c>
      <c r="Q846" s="179">
        <v>0</v>
      </c>
      <c r="R846" s="180">
        <v>0</v>
      </c>
      <c r="S846" s="180">
        <v>0</v>
      </c>
      <c r="T846" s="180">
        <v>0</v>
      </c>
    </row>
    <row r="847" spans="2:20" x14ac:dyDescent="0.3">
      <c r="B847" s="19">
        <v>844</v>
      </c>
      <c r="C847" s="179">
        <v>0</v>
      </c>
      <c r="D847" s="179">
        <v>0</v>
      </c>
      <c r="E847" s="179">
        <v>93290.975447874429</v>
      </c>
      <c r="F847" s="179">
        <v>0</v>
      </c>
      <c r="G847" s="179">
        <v>0</v>
      </c>
      <c r="H847" s="179">
        <v>406747.81597685587</v>
      </c>
      <c r="I847" s="179">
        <v>0</v>
      </c>
      <c r="J847" s="179">
        <v>0</v>
      </c>
      <c r="K847" s="179">
        <v>0</v>
      </c>
      <c r="L847" s="179">
        <v>0</v>
      </c>
      <c r="M847" s="179">
        <v>188750.63147234108</v>
      </c>
      <c r="N847" s="179">
        <v>0</v>
      </c>
      <c r="O847" s="179">
        <v>0</v>
      </c>
      <c r="P847" s="179">
        <v>0</v>
      </c>
      <c r="Q847" s="179">
        <v>0</v>
      </c>
      <c r="R847" s="180">
        <v>0</v>
      </c>
      <c r="S847" s="180">
        <v>0</v>
      </c>
      <c r="T847" s="180">
        <v>0</v>
      </c>
    </row>
    <row r="848" spans="2:20" x14ac:dyDescent="0.3">
      <c r="B848" s="19">
        <v>845</v>
      </c>
      <c r="C848" s="179">
        <v>0</v>
      </c>
      <c r="D848" s="179">
        <v>0</v>
      </c>
      <c r="E848" s="179">
        <v>24662.948768990169</v>
      </c>
      <c r="F848" s="179">
        <v>0</v>
      </c>
      <c r="G848" s="179">
        <v>0</v>
      </c>
      <c r="H848" s="179">
        <v>260927.57626318271</v>
      </c>
      <c r="I848" s="179">
        <v>0</v>
      </c>
      <c r="J848" s="179">
        <v>0</v>
      </c>
      <c r="K848" s="179">
        <v>0</v>
      </c>
      <c r="L848" s="179">
        <v>0</v>
      </c>
      <c r="M848" s="179">
        <v>132134.12963476439</v>
      </c>
      <c r="N848" s="179">
        <v>0</v>
      </c>
      <c r="O848" s="179">
        <v>0</v>
      </c>
      <c r="P848" s="179">
        <v>0</v>
      </c>
      <c r="Q848" s="179">
        <v>0</v>
      </c>
      <c r="R848" s="180">
        <v>0</v>
      </c>
      <c r="S848" s="180">
        <v>0</v>
      </c>
      <c r="T848" s="180">
        <v>0</v>
      </c>
    </row>
    <row r="849" spans="2:20" x14ac:dyDescent="0.3">
      <c r="B849" s="19">
        <v>846</v>
      </c>
      <c r="C849" s="179">
        <v>0</v>
      </c>
      <c r="D849" s="179">
        <v>0</v>
      </c>
      <c r="E849" s="179">
        <v>221503.00135373027</v>
      </c>
      <c r="F849" s="179">
        <v>0</v>
      </c>
      <c r="G849" s="179">
        <v>0</v>
      </c>
      <c r="H849" s="179">
        <v>406124.5869910132</v>
      </c>
      <c r="I849" s="179">
        <v>0</v>
      </c>
      <c r="J849" s="179">
        <v>0</v>
      </c>
      <c r="K849" s="179">
        <v>0</v>
      </c>
      <c r="L849" s="179">
        <v>0</v>
      </c>
      <c r="M849" s="179">
        <v>39255.676166056146</v>
      </c>
      <c r="N849" s="179">
        <v>0</v>
      </c>
      <c r="O849" s="179">
        <v>0</v>
      </c>
      <c r="P849" s="179">
        <v>0</v>
      </c>
      <c r="Q849" s="179">
        <v>0</v>
      </c>
      <c r="R849" s="180">
        <v>0</v>
      </c>
      <c r="S849" s="180">
        <v>0</v>
      </c>
      <c r="T849" s="180">
        <v>0</v>
      </c>
    </row>
    <row r="850" spans="2:20" x14ac:dyDescent="0.3">
      <c r="B850" s="19">
        <v>847</v>
      </c>
      <c r="C850" s="179">
        <v>0</v>
      </c>
      <c r="D850" s="179">
        <v>0</v>
      </c>
      <c r="E850" s="179">
        <v>250443.11034744931</v>
      </c>
      <c r="F850" s="179">
        <v>0</v>
      </c>
      <c r="G850" s="179">
        <v>0</v>
      </c>
      <c r="H850" s="179">
        <v>25351.853021092407</v>
      </c>
      <c r="I850" s="179">
        <v>0</v>
      </c>
      <c r="J850" s="179">
        <v>0</v>
      </c>
      <c r="K850" s="179">
        <v>0</v>
      </c>
      <c r="L850" s="179">
        <v>0</v>
      </c>
      <c r="M850" s="179">
        <v>104347.84321132602</v>
      </c>
      <c r="N850" s="179">
        <v>0</v>
      </c>
      <c r="O850" s="179">
        <v>0</v>
      </c>
      <c r="P850" s="179">
        <v>0</v>
      </c>
      <c r="Q850" s="179">
        <v>0</v>
      </c>
      <c r="R850" s="180">
        <v>0</v>
      </c>
      <c r="S850" s="180">
        <v>0</v>
      </c>
      <c r="T850" s="180">
        <v>0</v>
      </c>
    </row>
    <row r="851" spans="2:20" x14ac:dyDescent="0.3">
      <c r="B851" s="19">
        <v>848</v>
      </c>
      <c r="C851" s="179">
        <v>0</v>
      </c>
      <c r="D851" s="179">
        <v>0</v>
      </c>
      <c r="E851" s="179">
        <v>100179.08569743877</v>
      </c>
      <c r="F851" s="179">
        <v>0</v>
      </c>
      <c r="G851" s="179">
        <v>0</v>
      </c>
      <c r="H851" s="179">
        <v>54206.311323917951</v>
      </c>
      <c r="I851" s="179">
        <v>0</v>
      </c>
      <c r="J851" s="179">
        <v>0</v>
      </c>
      <c r="K851" s="179">
        <v>0</v>
      </c>
      <c r="L851" s="179">
        <v>0</v>
      </c>
      <c r="M851" s="179">
        <v>173903.16716945902</v>
      </c>
      <c r="N851" s="179">
        <v>0</v>
      </c>
      <c r="O851" s="179">
        <v>0</v>
      </c>
      <c r="P851" s="179">
        <v>0</v>
      </c>
      <c r="Q851" s="179">
        <v>0</v>
      </c>
      <c r="R851" s="180">
        <v>0</v>
      </c>
      <c r="S851" s="180">
        <v>0</v>
      </c>
      <c r="T851" s="180">
        <v>0</v>
      </c>
    </row>
    <row r="852" spans="2:20" x14ac:dyDescent="0.3">
      <c r="B852" s="19">
        <v>849</v>
      </c>
      <c r="C852" s="179">
        <v>0</v>
      </c>
      <c r="D852" s="179">
        <v>0</v>
      </c>
      <c r="E852" s="179">
        <v>309923.38684230723</v>
      </c>
      <c r="F852" s="179">
        <v>0</v>
      </c>
      <c r="G852" s="179">
        <v>0</v>
      </c>
      <c r="H852" s="179">
        <v>39752.329538676691</v>
      </c>
      <c r="I852" s="179">
        <v>0</v>
      </c>
      <c r="J852" s="179">
        <v>0</v>
      </c>
      <c r="K852" s="179">
        <v>0</v>
      </c>
      <c r="L852" s="179">
        <v>0</v>
      </c>
      <c r="M852" s="179">
        <v>4782.32254467233</v>
      </c>
      <c r="N852" s="179">
        <v>0</v>
      </c>
      <c r="O852" s="179">
        <v>0</v>
      </c>
      <c r="P852" s="179">
        <v>0</v>
      </c>
      <c r="Q852" s="179">
        <v>0</v>
      </c>
      <c r="R852" s="180">
        <v>0</v>
      </c>
      <c r="S852" s="180">
        <v>0</v>
      </c>
      <c r="T852" s="180">
        <v>0</v>
      </c>
    </row>
    <row r="853" spans="2:20" x14ac:dyDescent="0.3">
      <c r="B853" s="19">
        <v>850</v>
      </c>
      <c r="C853" s="179">
        <v>0</v>
      </c>
      <c r="D853" s="179">
        <v>0</v>
      </c>
      <c r="E853" s="179">
        <v>83366.267050952898</v>
      </c>
      <c r="F853" s="179">
        <v>0</v>
      </c>
      <c r="G853" s="179">
        <v>0</v>
      </c>
      <c r="H853" s="179">
        <v>51767.372482527833</v>
      </c>
      <c r="I853" s="179">
        <v>0</v>
      </c>
      <c r="J853" s="179">
        <v>0</v>
      </c>
      <c r="K853" s="179">
        <v>0</v>
      </c>
      <c r="L853" s="179">
        <v>0</v>
      </c>
      <c r="M853" s="179">
        <v>62545.215692395701</v>
      </c>
      <c r="N853" s="179">
        <v>0</v>
      </c>
      <c r="O853" s="179">
        <v>0</v>
      </c>
      <c r="P853" s="179">
        <v>0</v>
      </c>
      <c r="Q853" s="179">
        <v>0</v>
      </c>
      <c r="R853" s="180">
        <v>0</v>
      </c>
      <c r="S853" s="180">
        <v>0</v>
      </c>
      <c r="T853" s="180">
        <v>0</v>
      </c>
    </row>
    <row r="854" spans="2:20" x14ac:dyDescent="0.3">
      <c r="B854" s="19">
        <v>851</v>
      </c>
      <c r="C854" s="179">
        <v>0</v>
      </c>
      <c r="D854" s="179">
        <v>0</v>
      </c>
      <c r="E854" s="179">
        <v>785489.38547387568</v>
      </c>
      <c r="F854" s="179">
        <v>0</v>
      </c>
      <c r="G854" s="179">
        <v>0</v>
      </c>
      <c r="H854" s="179">
        <v>86530.143479965845</v>
      </c>
      <c r="I854" s="179">
        <v>0</v>
      </c>
      <c r="J854" s="179">
        <v>0</v>
      </c>
      <c r="K854" s="179">
        <v>0</v>
      </c>
      <c r="L854" s="179">
        <v>0</v>
      </c>
      <c r="M854" s="179">
        <v>195213.92984672671</v>
      </c>
      <c r="N854" s="179">
        <v>0</v>
      </c>
      <c r="O854" s="179">
        <v>0</v>
      </c>
      <c r="P854" s="179">
        <v>0</v>
      </c>
      <c r="Q854" s="179">
        <v>0</v>
      </c>
      <c r="R854" s="180">
        <v>0</v>
      </c>
      <c r="S854" s="180">
        <v>0</v>
      </c>
      <c r="T854" s="180">
        <v>0</v>
      </c>
    </row>
    <row r="855" spans="2:20" x14ac:dyDescent="0.3">
      <c r="B855" s="19">
        <v>852</v>
      </c>
      <c r="C855" s="179">
        <v>0</v>
      </c>
      <c r="D855" s="179">
        <v>0</v>
      </c>
      <c r="E855" s="179">
        <v>70499.845878536784</v>
      </c>
      <c r="F855" s="179">
        <v>0</v>
      </c>
      <c r="G855" s="179">
        <v>0</v>
      </c>
      <c r="H855" s="179">
        <v>239460.4691935567</v>
      </c>
      <c r="I855" s="179">
        <v>0</v>
      </c>
      <c r="J855" s="179">
        <v>0</v>
      </c>
      <c r="K855" s="179">
        <v>0</v>
      </c>
      <c r="L855" s="179">
        <v>0</v>
      </c>
      <c r="M855" s="179">
        <v>43496.009446869233</v>
      </c>
      <c r="N855" s="179">
        <v>0</v>
      </c>
      <c r="O855" s="179">
        <v>0</v>
      </c>
      <c r="P855" s="179">
        <v>0</v>
      </c>
      <c r="Q855" s="179">
        <v>0</v>
      </c>
      <c r="R855" s="180">
        <v>0</v>
      </c>
      <c r="S855" s="180">
        <v>0</v>
      </c>
      <c r="T855" s="180">
        <v>0</v>
      </c>
    </row>
    <row r="856" spans="2:20" x14ac:dyDescent="0.3">
      <c r="B856" s="19">
        <v>853</v>
      </c>
      <c r="C856" s="179">
        <v>0</v>
      </c>
      <c r="D856" s="179">
        <v>0</v>
      </c>
      <c r="E856" s="179">
        <v>257315.25974988824</v>
      </c>
      <c r="F856" s="179">
        <v>0</v>
      </c>
      <c r="G856" s="179">
        <v>0</v>
      </c>
      <c r="H856" s="179">
        <v>1669910.3856638451</v>
      </c>
      <c r="I856" s="179">
        <v>0</v>
      </c>
      <c r="J856" s="179">
        <v>0</v>
      </c>
      <c r="K856" s="179">
        <v>0</v>
      </c>
      <c r="L856" s="179">
        <v>0</v>
      </c>
      <c r="M856" s="179">
        <v>21970.505317665273</v>
      </c>
      <c r="N856" s="179">
        <v>0</v>
      </c>
      <c r="O856" s="179">
        <v>0</v>
      </c>
      <c r="P856" s="179">
        <v>0</v>
      </c>
      <c r="Q856" s="179">
        <v>0</v>
      </c>
      <c r="R856" s="180">
        <v>0</v>
      </c>
      <c r="S856" s="180">
        <v>0</v>
      </c>
      <c r="T856" s="180">
        <v>0</v>
      </c>
    </row>
    <row r="857" spans="2:20" x14ac:dyDescent="0.3">
      <c r="B857" s="19">
        <v>854</v>
      </c>
      <c r="C857" s="179">
        <v>0</v>
      </c>
      <c r="D857" s="179">
        <v>0</v>
      </c>
      <c r="E857" s="179">
        <v>191842.66139310956</v>
      </c>
      <c r="F857" s="179">
        <v>0</v>
      </c>
      <c r="G857" s="179">
        <v>0</v>
      </c>
      <c r="H857" s="179">
        <v>7497.3522440085853</v>
      </c>
      <c r="I857" s="179">
        <v>0</v>
      </c>
      <c r="J857" s="179">
        <v>0</v>
      </c>
      <c r="K857" s="179">
        <v>0</v>
      </c>
      <c r="L857" s="179">
        <v>0</v>
      </c>
      <c r="M857" s="179">
        <v>58377.844507204798</v>
      </c>
      <c r="N857" s="179">
        <v>0</v>
      </c>
      <c r="O857" s="179">
        <v>0</v>
      </c>
      <c r="P857" s="179">
        <v>0</v>
      </c>
      <c r="Q857" s="179">
        <v>0</v>
      </c>
      <c r="R857" s="180">
        <v>0</v>
      </c>
      <c r="S857" s="180">
        <v>0</v>
      </c>
      <c r="T857" s="180">
        <v>0</v>
      </c>
    </row>
    <row r="858" spans="2:20" x14ac:dyDescent="0.3">
      <c r="B858" s="19">
        <v>855</v>
      </c>
      <c r="C858" s="179">
        <v>0</v>
      </c>
      <c r="D858" s="179">
        <v>0</v>
      </c>
      <c r="E858" s="179">
        <v>406248.98186243046</v>
      </c>
      <c r="F858" s="179">
        <v>0</v>
      </c>
      <c r="G858" s="179">
        <v>0</v>
      </c>
      <c r="H858" s="179">
        <v>55279.327597678472</v>
      </c>
      <c r="I858" s="179">
        <v>0</v>
      </c>
      <c r="J858" s="179">
        <v>0</v>
      </c>
      <c r="K858" s="179">
        <v>0</v>
      </c>
      <c r="L858" s="179">
        <v>0</v>
      </c>
      <c r="M858" s="179">
        <v>152956.16162998384</v>
      </c>
      <c r="N858" s="179">
        <v>0</v>
      </c>
      <c r="O858" s="179">
        <v>0</v>
      </c>
      <c r="P858" s="179">
        <v>0</v>
      </c>
      <c r="Q858" s="179">
        <v>0</v>
      </c>
      <c r="R858" s="180">
        <v>0</v>
      </c>
      <c r="S858" s="180">
        <v>0</v>
      </c>
      <c r="T858" s="180">
        <v>0</v>
      </c>
    </row>
    <row r="859" spans="2:20" x14ac:dyDescent="0.3">
      <c r="B859" s="19">
        <v>856</v>
      </c>
      <c r="C859" s="179">
        <v>0</v>
      </c>
      <c r="D859" s="179">
        <v>0</v>
      </c>
      <c r="E859" s="179">
        <v>35899.585204073934</v>
      </c>
      <c r="F859" s="179">
        <v>0</v>
      </c>
      <c r="G859" s="179">
        <v>0</v>
      </c>
      <c r="H859" s="179">
        <v>94852.849033605948</v>
      </c>
      <c r="I859" s="179">
        <v>0</v>
      </c>
      <c r="J859" s="179">
        <v>0</v>
      </c>
      <c r="K859" s="179">
        <v>0</v>
      </c>
      <c r="L859" s="179">
        <v>0</v>
      </c>
      <c r="M859" s="179">
        <v>320731.79230644804</v>
      </c>
      <c r="N859" s="179">
        <v>0</v>
      </c>
      <c r="O859" s="179">
        <v>0</v>
      </c>
      <c r="P859" s="179">
        <v>0</v>
      </c>
      <c r="Q859" s="179">
        <v>0</v>
      </c>
      <c r="R859" s="180">
        <v>0</v>
      </c>
      <c r="S859" s="180">
        <v>0</v>
      </c>
      <c r="T859" s="180">
        <v>0</v>
      </c>
    </row>
    <row r="860" spans="2:20" x14ac:dyDescent="0.3">
      <c r="B860" s="19">
        <v>857</v>
      </c>
      <c r="C860" s="179">
        <v>0</v>
      </c>
      <c r="D860" s="179">
        <v>0</v>
      </c>
      <c r="E860" s="179">
        <v>78128.404860583716</v>
      </c>
      <c r="F860" s="179">
        <v>0</v>
      </c>
      <c r="G860" s="179">
        <v>0</v>
      </c>
      <c r="H860" s="179">
        <v>741047.98693011736</v>
      </c>
      <c r="I860" s="179">
        <v>0</v>
      </c>
      <c r="J860" s="179">
        <v>0</v>
      </c>
      <c r="K860" s="179">
        <v>0</v>
      </c>
      <c r="L860" s="179">
        <v>0</v>
      </c>
      <c r="M860" s="179">
        <v>236342.33884811241</v>
      </c>
      <c r="N860" s="179">
        <v>0</v>
      </c>
      <c r="O860" s="179">
        <v>0</v>
      </c>
      <c r="P860" s="179">
        <v>0</v>
      </c>
      <c r="Q860" s="179">
        <v>0</v>
      </c>
      <c r="R860" s="180">
        <v>0</v>
      </c>
      <c r="S860" s="180">
        <v>0</v>
      </c>
      <c r="T860" s="180">
        <v>0</v>
      </c>
    </row>
    <row r="861" spans="2:20" x14ac:dyDescent="0.3">
      <c r="B861" s="19">
        <v>858</v>
      </c>
      <c r="C861" s="179">
        <v>0</v>
      </c>
      <c r="D861" s="179">
        <v>0</v>
      </c>
      <c r="E861" s="179">
        <v>75874.816807013267</v>
      </c>
      <c r="F861" s="179">
        <v>0</v>
      </c>
      <c r="G861" s="179">
        <v>0</v>
      </c>
      <c r="H861" s="179">
        <v>62407.988066866084</v>
      </c>
      <c r="I861" s="179">
        <v>0</v>
      </c>
      <c r="J861" s="179">
        <v>0</v>
      </c>
      <c r="K861" s="179">
        <v>0</v>
      </c>
      <c r="L861" s="179">
        <v>0</v>
      </c>
      <c r="M861" s="179">
        <v>625531.77584331611</v>
      </c>
      <c r="N861" s="179">
        <v>0</v>
      </c>
      <c r="O861" s="179">
        <v>0</v>
      </c>
      <c r="P861" s="179">
        <v>0</v>
      </c>
      <c r="Q861" s="179">
        <v>0</v>
      </c>
      <c r="R861" s="180">
        <v>0</v>
      </c>
      <c r="S861" s="180">
        <v>0</v>
      </c>
      <c r="T861" s="180">
        <v>0</v>
      </c>
    </row>
    <row r="862" spans="2:20" x14ac:dyDescent="0.3">
      <c r="B862" s="19">
        <v>859</v>
      </c>
      <c r="C862" s="179">
        <v>0</v>
      </c>
      <c r="D862" s="179">
        <v>0</v>
      </c>
      <c r="E862" s="179">
        <v>287898.82963104703</v>
      </c>
      <c r="F862" s="179">
        <v>0</v>
      </c>
      <c r="G862" s="179">
        <v>0</v>
      </c>
      <c r="H862" s="179">
        <v>469926.57698226959</v>
      </c>
      <c r="I862" s="179">
        <v>0</v>
      </c>
      <c r="J862" s="179">
        <v>0</v>
      </c>
      <c r="K862" s="179">
        <v>0</v>
      </c>
      <c r="L862" s="179">
        <v>0</v>
      </c>
      <c r="M862" s="179">
        <v>380884.15765535663</v>
      </c>
      <c r="N862" s="179">
        <v>0</v>
      </c>
      <c r="O862" s="179">
        <v>0</v>
      </c>
      <c r="P862" s="179">
        <v>0</v>
      </c>
      <c r="Q862" s="179">
        <v>0</v>
      </c>
      <c r="R862" s="180">
        <v>0</v>
      </c>
      <c r="S862" s="180">
        <v>0</v>
      </c>
      <c r="T862" s="180">
        <v>0</v>
      </c>
    </row>
    <row r="863" spans="2:20" x14ac:dyDescent="0.3">
      <c r="B863" s="19">
        <v>860</v>
      </c>
      <c r="C863" s="179">
        <v>0</v>
      </c>
      <c r="D863" s="179">
        <v>0</v>
      </c>
      <c r="E863" s="179">
        <v>735030.09031072492</v>
      </c>
      <c r="F863" s="179">
        <v>0</v>
      </c>
      <c r="G863" s="179">
        <v>0</v>
      </c>
      <c r="H863" s="179">
        <v>14236.669003028752</v>
      </c>
      <c r="I863" s="179">
        <v>0</v>
      </c>
      <c r="J863" s="179">
        <v>0</v>
      </c>
      <c r="K863" s="179">
        <v>0</v>
      </c>
      <c r="L863" s="179">
        <v>0</v>
      </c>
      <c r="M863" s="179">
        <v>14555.171293153982</v>
      </c>
      <c r="N863" s="179">
        <v>0</v>
      </c>
      <c r="O863" s="179">
        <v>0</v>
      </c>
      <c r="P863" s="179">
        <v>0</v>
      </c>
      <c r="Q863" s="179">
        <v>0</v>
      </c>
      <c r="R863" s="180">
        <v>0</v>
      </c>
      <c r="S863" s="180">
        <v>0</v>
      </c>
      <c r="T863" s="180">
        <v>0</v>
      </c>
    </row>
    <row r="864" spans="2:20" x14ac:dyDescent="0.3">
      <c r="B864" s="19">
        <v>861</v>
      </c>
      <c r="C864" s="179">
        <v>0</v>
      </c>
      <c r="D864" s="179">
        <v>0</v>
      </c>
      <c r="E864" s="179">
        <v>32566.27355873775</v>
      </c>
      <c r="F864" s="179">
        <v>0</v>
      </c>
      <c r="G864" s="179">
        <v>0</v>
      </c>
      <c r="H864" s="179">
        <v>185979.1551168212</v>
      </c>
      <c r="I864" s="179">
        <v>0</v>
      </c>
      <c r="J864" s="179">
        <v>0</v>
      </c>
      <c r="K864" s="179">
        <v>0</v>
      </c>
      <c r="L864" s="179">
        <v>0</v>
      </c>
      <c r="M864" s="179">
        <v>132027.5359384391</v>
      </c>
      <c r="N864" s="179">
        <v>0</v>
      </c>
      <c r="O864" s="179">
        <v>0</v>
      </c>
      <c r="P864" s="179">
        <v>0</v>
      </c>
      <c r="Q864" s="179">
        <v>0</v>
      </c>
      <c r="R864" s="180">
        <v>0</v>
      </c>
      <c r="S864" s="180">
        <v>0</v>
      </c>
      <c r="T864" s="180">
        <v>0</v>
      </c>
    </row>
    <row r="865" spans="2:20" x14ac:dyDescent="0.3">
      <c r="B865" s="19">
        <v>862</v>
      </c>
      <c r="C865" s="179">
        <v>0</v>
      </c>
      <c r="D865" s="179">
        <v>0</v>
      </c>
      <c r="E865" s="179">
        <v>253616.65911136242</v>
      </c>
      <c r="F865" s="179">
        <v>0</v>
      </c>
      <c r="G865" s="179">
        <v>0</v>
      </c>
      <c r="H865" s="179">
        <v>209788.78926888591</v>
      </c>
      <c r="I865" s="179">
        <v>0</v>
      </c>
      <c r="J865" s="179">
        <v>0</v>
      </c>
      <c r="K865" s="179">
        <v>0</v>
      </c>
      <c r="L865" s="179">
        <v>0</v>
      </c>
      <c r="M865" s="179">
        <v>197254.52533278952</v>
      </c>
      <c r="N865" s="179">
        <v>0</v>
      </c>
      <c r="O865" s="179">
        <v>0</v>
      </c>
      <c r="P865" s="179">
        <v>0</v>
      </c>
      <c r="Q865" s="179">
        <v>0</v>
      </c>
      <c r="R865" s="180">
        <v>0</v>
      </c>
      <c r="S865" s="180">
        <v>0</v>
      </c>
      <c r="T865" s="180">
        <v>0</v>
      </c>
    </row>
    <row r="866" spans="2:20" x14ac:dyDescent="0.3">
      <c r="B866" s="19">
        <v>863</v>
      </c>
      <c r="C866" s="179">
        <v>0</v>
      </c>
      <c r="D866" s="179">
        <v>0</v>
      </c>
      <c r="E866" s="179">
        <v>59925.907552010241</v>
      </c>
      <c r="F866" s="179">
        <v>0</v>
      </c>
      <c r="G866" s="179">
        <v>0</v>
      </c>
      <c r="H866" s="179">
        <v>38245.707354404731</v>
      </c>
      <c r="I866" s="179">
        <v>0</v>
      </c>
      <c r="J866" s="179">
        <v>0</v>
      </c>
      <c r="K866" s="179">
        <v>9187.9455395358564</v>
      </c>
      <c r="L866" s="179">
        <v>1</v>
      </c>
      <c r="M866" s="179">
        <v>47942.155342335653</v>
      </c>
      <c r="N866" s="179">
        <v>0</v>
      </c>
      <c r="O866" s="179">
        <v>0</v>
      </c>
      <c r="P866" s="179">
        <v>0</v>
      </c>
      <c r="Q866" s="179">
        <v>0</v>
      </c>
      <c r="R866" s="180">
        <v>0</v>
      </c>
      <c r="S866" s="180">
        <v>9187.9455395358564</v>
      </c>
      <c r="T866" s="180">
        <v>0</v>
      </c>
    </row>
    <row r="867" spans="2:20" x14ac:dyDescent="0.3">
      <c r="B867" s="19">
        <v>864</v>
      </c>
      <c r="C867" s="179">
        <v>0</v>
      </c>
      <c r="D867" s="179">
        <v>0</v>
      </c>
      <c r="E867" s="179">
        <v>119840.26741477901</v>
      </c>
      <c r="F867" s="179">
        <v>0</v>
      </c>
      <c r="G867" s="179">
        <v>0</v>
      </c>
      <c r="H867" s="179">
        <v>13282.684329385556</v>
      </c>
      <c r="I867" s="179">
        <v>0</v>
      </c>
      <c r="J867" s="179">
        <v>0</v>
      </c>
      <c r="K867" s="179">
        <v>0</v>
      </c>
      <c r="L867" s="179">
        <v>0</v>
      </c>
      <c r="M867" s="179">
        <v>242130.44365021971</v>
      </c>
      <c r="N867" s="179">
        <v>0</v>
      </c>
      <c r="O867" s="179">
        <v>0</v>
      </c>
      <c r="P867" s="179">
        <v>0</v>
      </c>
      <c r="Q867" s="179">
        <v>0</v>
      </c>
      <c r="R867" s="180">
        <v>0</v>
      </c>
      <c r="S867" s="180">
        <v>0</v>
      </c>
      <c r="T867" s="180">
        <v>0</v>
      </c>
    </row>
    <row r="868" spans="2:20" x14ac:dyDescent="0.3">
      <c r="B868" s="19">
        <v>865</v>
      </c>
      <c r="C868" s="179">
        <v>0</v>
      </c>
      <c r="D868" s="179">
        <v>0</v>
      </c>
      <c r="E868" s="179">
        <v>15422.720227057585</v>
      </c>
      <c r="F868" s="179">
        <v>0</v>
      </c>
      <c r="G868" s="179">
        <v>0</v>
      </c>
      <c r="H868" s="179">
        <v>128777.95525206112</v>
      </c>
      <c r="I868" s="179">
        <v>0</v>
      </c>
      <c r="J868" s="179">
        <v>0</v>
      </c>
      <c r="K868" s="179">
        <v>0</v>
      </c>
      <c r="L868" s="179">
        <v>0</v>
      </c>
      <c r="M868" s="179">
        <v>7872.2162200657158</v>
      </c>
      <c r="N868" s="179">
        <v>0</v>
      </c>
      <c r="O868" s="179">
        <v>0</v>
      </c>
      <c r="P868" s="179">
        <v>0</v>
      </c>
      <c r="Q868" s="179">
        <v>0</v>
      </c>
      <c r="R868" s="180">
        <v>0</v>
      </c>
      <c r="S868" s="180">
        <v>0</v>
      </c>
      <c r="T868" s="180">
        <v>0</v>
      </c>
    </row>
    <row r="869" spans="2:20" x14ac:dyDescent="0.3">
      <c r="B869" s="19">
        <v>866</v>
      </c>
      <c r="C869" s="179">
        <v>0</v>
      </c>
      <c r="D869" s="179">
        <v>0</v>
      </c>
      <c r="E869" s="179">
        <v>5555.2920641493301</v>
      </c>
      <c r="F869" s="179">
        <v>0</v>
      </c>
      <c r="G869" s="179">
        <v>0</v>
      </c>
      <c r="H869" s="179">
        <v>7156.639518233912</v>
      </c>
      <c r="I869" s="179">
        <v>0</v>
      </c>
      <c r="J869" s="179">
        <v>0</v>
      </c>
      <c r="K869" s="179">
        <v>0</v>
      </c>
      <c r="L869" s="179">
        <v>0</v>
      </c>
      <c r="M869" s="179">
        <v>38840.18628498094</v>
      </c>
      <c r="N869" s="179">
        <v>0</v>
      </c>
      <c r="O869" s="179">
        <v>0</v>
      </c>
      <c r="P869" s="179">
        <v>0</v>
      </c>
      <c r="Q869" s="179">
        <v>0</v>
      </c>
      <c r="R869" s="180">
        <v>0</v>
      </c>
      <c r="S869" s="180">
        <v>0</v>
      </c>
      <c r="T869" s="180">
        <v>0</v>
      </c>
    </row>
    <row r="870" spans="2:20" x14ac:dyDescent="0.3">
      <c r="B870" s="19">
        <v>867</v>
      </c>
      <c r="C870" s="179">
        <v>0</v>
      </c>
      <c r="D870" s="179">
        <v>0</v>
      </c>
      <c r="E870" s="179">
        <v>215934.36917645345</v>
      </c>
      <c r="F870" s="179">
        <v>0</v>
      </c>
      <c r="G870" s="179">
        <v>0</v>
      </c>
      <c r="H870" s="179">
        <v>32280.635430800339</v>
      </c>
      <c r="I870" s="179">
        <v>0</v>
      </c>
      <c r="J870" s="179">
        <v>0</v>
      </c>
      <c r="K870" s="179">
        <v>0</v>
      </c>
      <c r="L870" s="179">
        <v>0</v>
      </c>
      <c r="M870" s="179">
        <v>29459.315083741185</v>
      </c>
      <c r="N870" s="179">
        <v>0</v>
      </c>
      <c r="O870" s="179">
        <v>0</v>
      </c>
      <c r="P870" s="179">
        <v>0</v>
      </c>
      <c r="Q870" s="179">
        <v>0</v>
      </c>
      <c r="R870" s="180">
        <v>0</v>
      </c>
      <c r="S870" s="180">
        <v>0</v>
      </c>
      <c r="T870" s="180">
        <v>0</v>
      </c>
    </row>
    <row r="871" spans="2:20" x14ac:dyDescent="0.3">
      <c r="B871" s="19">
        <v>868</v>
      </c>
      <c r="C871" s="179">
        <v>1</v>
      </c>
      <c r="D871" s="179">
        <v>40731.267338469021</v>
      </c>
      <c r="E871" s="179">
        <v>57550.155893986877</v>
      </c>
      <c r="F871" s="179">
        <v>0</v>
      </c>
      <c r="G871" s="179">
        <v>0</v>
      </c>
      <c r="H871" s="179">
        <v>469518.13104579481</v>
      </c>
      <c r="I871" s="179">
        <v>0</v>
      </c>
      <c r="J871" s="179">
        <v>0</v>
      </c>
      <c r="K871" s="179">
        <v>0</v>
      </c>
      <c r="L871" s="179">
        <v>0</v>
      </c>
      <c r="M871" s="179">
        <v>556577.12419070082</v>
      </c>
      <c r="N871" s="179">
        <v>0</v>
      </c>
      <c r="O871" s="179">
        <v>0</v>
      </c>
      <c r="P871" s="179">
        <v>0</v>
      </c>
      <c r="Q871" s="179">
        <v>0</v>
      </c>
      <c r="R871" s="180">
        <v>0</v>
      </c>
      <c r="S871" s="180">
        <v>0</v>
      </c>
      <c r="T871" s="180">
        <v>40731.267338469021</v>
      </c>
    </row>
    <row r="872" spans="2:20" x14ac:dyDescent="0.3">
      <c r="B872" s="19">
        <v>869</v>
      </c>
      <c r="C872" s="179">
        <v>0</v>
      </c>
      <c r="D872" s="179">
        <v>0</v>
      </c>
      <c r="E872" s="179">
        <v>98870.42025979227</v>
      </c>
      <c r="F872" s="179">
        <v>0</v>
      </c>
      <c r="G872" s="179">
        <v>0</v>
      </c>
      <c r="H872" s="179">
        <v>5444.1725385443078</v>
      </c>
      <c r="I872" s="179">
        <v>0</v>
      </c>
      <c r="J872" s="179">
        <v>0</v>
      </c>
      <c r="K872" s="179">
        <v>0</v>
      </c>
      <c r="L872" s="179">
        <v>0</v>
      </c>
      <c r="M872" s="179">
        <v>529539.31372113759</v>
      </c>
      <c r="N872" s="179">
        <v>0</v>
      </c>
      <c r="O872" s="179">
        <v>0</v>
      </c>
      <c r="P872" s="179">
        <v>0</v>
      </c>
      <c r="Q872" s="179">
        <v>0</v>
      </c>
      <c r="R872" s="180">
        <v>0</v>
      </c>
      <c r="S872" s="180">
        <v>0</v>
      </c>
      <c r="T872" s="180">
        <v>0</v>
      </c>
    </row>
    <row r="873" spans="2:20" x14ac:dyDescent="0.3">
      <c r="B873" s="19">
        <v>870</v>
      </c>
      <c r="C873" s="179">
        <v>0</v>
      </c>
      <c r="D873" s="179">
        <v>0</v>
      </c>
      <c r="E873" s="179">
        <v>143687.28483773122</v>
      </c>
      <c r="F873" s="179">
        <v>0</v>
      </c>
      <c r="G873" s="179">
        <v>0</v>
      </c>
      <c r="H873" s="179">
        <v>49036.154086870949</v>
      </c>
      <c r="I873" s="179">
        <v>0</v>
      </c>
      <c r="J873" s="179">
        <v>0</v>
      </c>
      <c r="K873" s="179">
        <v>0</v>
      </c>
      <c r="L873" s="179">
        <v>0</v>
      </c>
      <c r="M873" s="179">
        <v>11177.649877891068</v>
      </c>
      <c r="N873" s="179">
        <v>0</v>
      </c>
      <c r="O873" s="179">
        <v>0</v>
      </c>
      <c r="P873" s="179">
        <v>0</v>
      </c>
      <c r="Q873" s="179">
        <v>0</v>
      </c>
      <c r="R873" s="180">
        <v>0</v>
      </c>
      <c r="S873" s="180">
        <v>0</v>
      </c>
      <c r="T873" s="180">
        <v>0</v>
      </c>
    </row>
    <row r="874" spans="2:20" x14ac:dyDescent="0.3">
      <c r="B874" s="19">
        <v>871</v>
      </c>
      <c r="C874" s="179">
        <v>0</v>
      </c>
      <c r="D874" s="179">
        <v>0</v>
      </c>
      <c r="E874" s="179">
        <v>66098.36049176527</v>
      </c>
      <c r="F874" s="179">
        <v>0</v>
      </c>
      <c r="G874" s="179">
        <v>0</v>
      </c>
      <c r="H874" s="179">
        <v>83027.280800629364</v>
      </c>
      <c r="I874" s="179">
        <v>0</v>
      </c>
      <c r="J874" s="179">
        <v>0</v>
      </c>
      <c r="K874" s="179">
        <v>0</v>
      </c>
      <c r="L874" s="179">
        <v>0</v>
      </c>
      <c r="M874" s="179">
        <v>20255.063372697157</v>
      </c>
      <c r="N874" s="179">
        <v>0</v>
      </c>
      <c r="O874" s="179">
        <v>0</v>
      </c>
      <c r="P874" s="179">
        <v>0</v>
      </c>
      <c r="Q874" s="179">
        <v>0</v>
      </c>
      <c r="R874" s="180">
        <v>0</v>
      </c>
      <c r="S874" s="180">
        <v>0</v>
      </c>
      <c r="T874" s="180">
        <v>0</v>
      </c>
    </row>
    <row r="875" spans="2:20" x14ac:dyDescent="0.3">
      <c r="B875" s="19">
        <v>872</v>
      </c>
      <c r="C875" s="179">
        <v>0</v>
      </c>
      <c r="D875" s="179">
        <v>0</v>
      </c>
      <c r="E875" s="179">
        <v>149352.16141254239</v>
      </c>
      <c r="F875" s="179">
        <v>0</v>
      </c>
      <c r="G875" s="179">
        <v>0</v>
      </c>
      <c r="H875" s="179">
        <v>165718.19949955939</v>
      </c>
      <c r="I875" s="179">
        <v>0</v>
      </c>
      <c r="J875" s="179">
        <v>0</v>
      </c>
      <c r="K875" s="179">
        <v>0</v>
      </c>
      <c r="L875" s="179">
        <v>0</v>
      </c>
      <c r="M875" s="179">
        <v>56579.549478892834</v>
      </c>
      <c r="N875" s="179">
        <v>0</v>
      </c>
      <c r="O875" s="179">
        <v>0</v>
      </c>
      <c r="P875" s="179">
        <v>0</v>
      </c>
      <c r="Q875" s="179">
        <v>0</v>
      </c>
      <c r="R875" s="180">
        <v>0</v>
      </c>
      <c r="S875" s="180">
        <v>0</v>
      </c>
      <c r="T875" s="180">
        <v>0</v>
      </c>
    </row>
    <row r="876" spans="2:20" x14ac:dyDescent="0.3">
      <c r="B876" s="19">
        <v>873</v>
      </c>
      <c r="C876" s="179">
        <v>0</v>
      </c>
      <c r="D876" s="179">
        <v>0</v>
      </c>
      <c r="E876" s="179">
        <v>28366.488522360629</v>
      </c>
      <c r="F876" s="179">
        <v>0</v>
      </c>
      <c r="G876" s="179">
        <v>0</v>
      </c>
      <c r="H876" s="179">
        <v>24148.349991417232</v>
      </c>
      <c r="I876" s="179">
        <v>0</v>
      </c>
      <c r="J876" s="179">
        <v>0</v>
      </c>
      <c r="K876" s="179">
        <v>0</v>
      </c>
      <c r="L876" s="179">
        <v>0</v>
      </c>
      <c r="M876" s="179">
        <v>44507.099404511697</v>
      </c>
      <c r="N876" s="179">
        <v>0</v>
      </c>
      <c r="O876" s="179">
        <v>0</v>
      </c>
      <c r="P876" s="179">
        <v>0</v>
      </c>
      <c r="Q876" s="179">
        <v>0</v>
      </c>
      <c r="R876" s="180">
        <v>0</v>
      </c>
      <c r="S876" s="180">
        <v>0</v>
      </c>
      <c r="T876" s="180">
        <v>0</v>
      </c>
    </row>
    <row r="877" spans="2:20" x14ac:dyDescent="0.3">
      <c r="B877" s="19">
        <v>874</v>
      </c>
      <c r="C877" s="179">
        <v>0</v>
      </c>
      <c r="D877" s="179">
        <v>0</v>
      </c>
      <c r="E877" s="179">
        <v>94491.878797181969</v>
      </c>
      <c r="F877" s="179">
        <v>0</v>
      </c>
      <c r="G877" s="179">
        <v>0</v>
      </c>
      <c r="H877" s="179">
        <v>199707.53377180212</v>
      </c>
      <c r="I877" s="179">
        <v>0</v>
      </c>
      <c r="J877" s="179">
        <v>0</v>
      </c>
      <c r="K877" s="179">
        <v>0</v>
      </c>
      <c r="L877" s="179">
        <v>0</v>
      </c>
      <c r="M877" s="179">
        <v>91515.052286932943</v>
      </c>
      <c r="N877" s="179">
        <v>0</v>
      </c>
      <c r="O877" s="179">
        <v>0</v>
      </c>
      <c r="P877" s="179">
        <v>0</v>
      </c>
      <c r="Q877" s="179">
        <v>0</v>
      </c>
      <c r="R877" s="180">
        <v>0</v>
      </c>
      <c r="S877" s="180">
        <v>0</v>
      </c>
      <c r="T877" s="180">
        <v>0</v>
      </c>
    </row>
    <row r="878" spans="2:20" x14ac:dyDescent="0.3">
      <c r="B878" s="19">
        <v>875</v>
      </c>
      <c r="C878" s="179">
        <v>0</v>
      </c>
      <c r="D878" s="179">
        <v>0</v>
      </c>
      <c r="E878" s="179">
        <v>117870.40304682433</v>
      </c>
      <c r="F878" s="179">
        <v>0</v>
      </c>
      <c r="G878" s="179">
        <v>0</v>
      </c>
      <c r="H878" s="179">
        <v>140462.32390717042</v>
      </c>
      <c r="I878" s="179">
        <v>0</v>
      </c>
      <c r="J878" s="179">
        <v>0</v>
      </c>
      <c r="K878" s="179">
        <v>0</v>
      </c>
      <c r="L878" s="179">
        <v>0</v>
      </c>
      <c r="M878" s="179">
        <v>80560.708128222235</v>
      </c>
      <c r="N878" s="179">
        <v>0</v>
      </c>
      <c r="O878" s="179">
        <v>0</v>
      </c>
      <c r="P878" s="179">
        <v>0</v>
      </c>
      <c r="Q878" s="179">
        <v>0</v>
      </c>
      <c r="R878" s="180">
        <v>0</v>
      </c>
      <c r="S878" s="180">
        <v>0</v>
      </c>
      <c r="T878" s="180">
        <v>0</v>
      </c>
    </row>
    <row r="879" spans="2:20" x14ac:dyDescent="0.3">
      <c r="B879" s="19">
        <v>876</v>
      </c>
      <c r="C879" s="179">
        <v>0</v>
      </c>
      <c r="D879" s="179">
        <v>0</v>
      </c>
      <c r="E879" s="179">
        <v>90270.618143978776</v>
      </c>
      <c r="F879" s="179">
        <v>0</v>
      </c>
      <c r="G879" s="179">
        <v>0</v>
      </c>
      <c r="H879" s="179">
        <v>208258.51068563588</v>
      </c>
      <c r="I879" s="179">
        <v>0</v>
      </c>
      <c r="J879" s="179">
        <v>0</v>
      </c>
      <c r="K879" s="179">
        <v>0</v>
      </c>
      <c r="L879" s="179">
        <v>0</v>
      </c>
      <c r="M879" s="179">
        <v>14922.825532951207</v>
      </c>
      <c r="N879" s="179">
        <v>0</v>
      </c>
      <c r="O879" s="179">
        <v>0</v>
      </c>
      <c r="P879" s="179">
        <v>0</v>
      </c>
      <c r="Q879" s="179">
        <v>0</v>
      </c>
      <c r="R879" s="180">
        <v>0</v>
      </c>
      <c r="S879" s="180">
        <v>0</v>
      </c>
      <c r="T879" s="180">
        <v>0</v>
      </c>
    </row>
    <row r="880" spans="2:20" x14ac:dyDescent="0.3">
      <c r="B880" s="19">
        <v>877</v>
      </c>
      <c r="C880" s="179">
        <v>1</v>
      </c>
      <c r="D880" s="179">
        <v>3106.6358329898849</v>
      </c>
      <c r="E880" s="179">
        <v>65424.486786711583</v>
      </c>
      <c r="F880" s="179">
        <v>0</v>
      </c>
      <c r="G880" s="179">
        <v>0</v>
      </c>
      <c r="H880" s="179">
        <v>365156.06979935704</v>
      </c>
      <c r="I880" s="179">
        <v>0</v>
      </c>
      <c r="J880" s="179">
        <v>0</v>
      </c>
      <c r="K880" s="179">
        <v>0</v>
      </c>
      <c r="L880" s="179">
        <v>0</v>
      </c>
      <c r="M880" s="179">
        <v>67412.903651556655</v>
      </c>
      <c r="N880" s="179">
        <v>0</v>
      </c>
      <c r="O880" s="179">
        <v>0</v>
      </c>
      <c r="P880" s="179">
        <v>0</v>
      </c>
      <c r="Q880" s="179">
        <v>0</v>
      </c>
      <c r="R880" s="180">
        <v>0</v>
      </c>
      <c r="S880" s="180">
        <v>0</v>
      </c>
      <c r="T880" s="180">
        <v>3106.6358329898849</v>
      </c>
    </row>
    <row r="881" spans="2:20" x14ac:dyDescent="0.3">
      <c r="B881" s="19">
        <v>878</v>
      </c>
      <c r="C881" s="179">
        <v>0</v>
      </c>
      <c r="D881" s="179">
        <v>0</v>
      </c>
      <c r="E881" s="179">
        <v>159155.82431534491</v>
      </c>
      <c r="F881" s="179">
        <v>0</v>
      </c>
      <c r="G881" s="179">
        <v>0</v>
      </c>
      <c r="H881" s="179">
        <v>726048.58253907226</v>
      </c>
      <c r="I881" s="179">
        <v>0</v>
      </c>
      <c r="J881" s="179">
        <v>0</v>
      </c>
      <c r="K881" s="179">
        <v>0</v>
      </c>
      <c r="L881" s="179">
        <v>0</v>
      </c>
      <c r="M881" s="179">
        <v>935216.50759000762</v>
      </c>
      <c r="N881" s="179">
        <v>0</v>
      </c>
      <c r="O881" s="179">
        <v>0</v>
      </c>
      <c r="P881" s="179">
        <v>0</v>
      </c>
      <c r="Q881" s="179">
        <v>0</v>
      </c>
      <c r="R881" s="180">
        <v>0</v>
      </c>
      <c r="S881" s="180">
        <v>0</v>
      </c>
      <c r="T881" s="180">
        <v>0</v>
      </c>
    </row>
    <row r="882" spans="2:20" x14ac:dyDescent="0.3">
      <c r="B882" s="19">
        <v>879</v>
      </c>
      <c r="C882" s="179">
        <v>0</v>
      </c>
      <c r="D882" s="179">
        <v>0</v>
      </c>
      <c r="E882" s="179">
        <v>163842.14795177395</v>
      </c>
      <c r="F882" s="179">
        <v>0</v>
      </c>
      <c r="G882" s="179">
        <v>0</v>
      </c>
      <c r="H882" s="179">
        <v>72814.687331473513</v>
      </c>
      <c r="I882" s="179">
        <v>0</v>
      </c>
      <c r="J882" s="179">
        <v>0</v>
      </c>
      <c r="K882" s="179">
        <v>0</v>
      </c>
      <c r="L882" s="179">
        <v>0</v>
      </c>
      <c r="M882" s="179">
        <v>10477.62116897763</v>
      </c>
      <c r="N882" s="179">
        <v>0</v>
      </c>
      <c r="O882" s="179">
        <v>0</v>
      </c>
      <c r="P882" s="179">
        <v>0</v>
      </c>
      <c r="Q882" s="179">
        <v>0</v>
      </c>
      <c r="R882" s="180">
        <v>0</v>
      </c>
      <c r="S882" s="180">
        <v>0</v>
      </c>
      <c r="T882" s="180">
        <v>0</v>
      </c>
    </row>
    <row r="883" spans="2:20" x14ac:dyDescent="0.3">
      <c r="B883" s="19">
        <v>880</v>
      </c>
      <c r="C883" s="179">
        <v>0</v>
      </c>
      <c r="D883" s="179">
        <v>0</v>
      </c>
      <c r="E883" s="179">
        <v>46095.908985616225</v>
      </c>
      <c r="F883" s="179">
        <v>0</v>
      </c>
      <c r="G883" s="179">
        <v>0</v>
      </c>
      <c r="H883" s="179">
        <v>117262.93977824849</v>
      </c>
      <c r="I883" s="179">
        <v>0</v>
      </c>
      <c r="J883" s="179">
        <v>0</v>
      </c>
      <c r="K883" s="179">
        <v>0</v>
      </c>
      <c r="L883" s="179">
        <v>0</v>
      </c>
      <c r="M883" s="179">
        <v>154919.94775960036</v>
      </c>
      <c r="N883" s="179">
        <v>0</v>
      </c>
      <c r="O883" s="179">
        <v>0</v>
      </c>
      <c r="P883" s="179">
        <v>0</v>
      </c>
      <c r="Q883" s="179">
        <v>0</v>
      </c>
      <c r="R883" s="180">
        <v>0</v>
      </c>
      <c r="S883" s="180">
        <v>0</v>
      </c>
      <c r="T883" s="180">
        <v>0</v>
      </c>
    </row>
    <row r="884" spans="2:20" x14ac:dyDescent="0.3">
      <c r="B884" s="19">
        <v>881</v>
      </c>
      <c r="C884" s="179">
        <v>0</v>
      </c>
      <c r="D884" s="179">
        <v>0</v>
      </c>
      <c r="E884" s="179">
        <v>81246.023529644546</v>
      </c>
      <c r="F884" s="179">
        <v>0</v>
      </c>
      <c r="G884" s="179">
        <v>0</v>
      </c>
      <c r="H884" s="179">
        <v>7121.6401551676072</v>
      </c>
      <c r="I884" s="179">
        <v>0</v>
      </c>
      <c r="J884" s="179">
        <v>0</v>
      </c>
      <c r="K884" s="179">
        <v>0</v>
      </c>
      <c r="L884" s="179">
        <v>0</v>
      </c>
      <c r="M884" s="179">
        <v>36398.911225688986</v>
      </c>
      <c r="N884" s="179">
        <v>0</v>
      </c>
      <c r="O884" s="179">
        <v>0</v>
      </c>
      <c r="P884" s="179">
        <v>0</v>
      </c>
      <c r="Q884" s="179">
        <v>0</v>
      </c>
      <c r="R884" s="180">
        <v>0</v>
      </c>
      <c r="S884" s="180">
        <v>0</v>
      </c>
      <c r="T884" s="180">
        <v>0</v>
      </c>
    </row>
    <row r="885" spans="2:20" x14ac:dyDescent="0.3">
      <c r="B885" s="19">
        <v>882</v>
      </c>
      <c r="C885" s="179">
        <v>0</v>
      </c>
      <c r="D885" s="179">
        <v>0</v>
      </c>
      <c r="E885" s="179">
        <v>123340.60364748968</v>
      </c>
      <c r="F885" s="179">
        <v>0</v>
      </c>
      <c r="G885" s="179">
        <v>0</v>
      </c>
      <c r="H885" s="179">
        <v>467891.08245676395</v>
      </c>
      <c r="I885" s="179">
        <v>0</v>
      </c>
      <c r="J885" s="179">
        <v>0</v>
      </c>
      <c r="K885" s="179">
        <v>0</v>
      </c>
      <c r="L885" s="179">
        <v>0</v>
      </c>
      <c r="M885" s="179">
        <v>26454.272567766981</v>
      </c>
      <c r="N885" s="179">
        <v>0</v>
      </c>
      <c r="O885" s="179">
        <v>0</v>
      </c>
      <c r="P885" s="179">
        <v>0</v>
      </c>
      <c r="Q885" s="179">
        <v>0</v>
      </c>
      <c r="R885" s="180">
        <v>0</v>
      </c>
      <c r="S885" s="180">
        <v>0</v>
      </c>
      <c r="T885" s="180">
        <v>0</v>
      </c>
    </row>
    <row r="886" spans="2:20" x14ac:dyDescent="0.3">
      <c r="B886" s="19">
        <v>883</v>
      </c>
      <c r="C886" s="179">
        <v>0</v>
      </c>
      <c r="D886" s="179">
        <v>0</v>
      </c>
      <c r="E886" s="179">
        <v>39790.409179537804</v>
      </c>
      <c r="F886" s="179">
        <v>0</v>
      </c>
      <c r="G886" s="179">
        <v>0</v>
      </c>
      <c r="H886" s="179">
        <v>21470.961296075457</v>
      </c>
      <c r="I886" s="179">
        <v>0</v>
      </c>
      <c r="J886" s="179">
        <v>0</v>
      </c>
      <c r="K886" s="179">
        <v>0</v>
      </c>
      <c r="L886" s="179">
        <v>0</v>
      </c>
      <c r="M886" s="179">
        <v>132937.17973441267</v>
      </c>
      <c r="N886" s="179">
        <v>0</v>
      </c>
      <c r="O886" s="179">
        <v>0</v>
      </c>
      <c r="P886" s="179">
        <v>0</v>
      </c>
      <c r="Q886" s="179">
        <v>0</v>
      </c>
      <c r="R886" s="180">
        <v>0</v>
      </c>
      <c r="S886" s="180">
        <v>0</v>
      </c>
      <c r="T886" s="180">
        <v>0</v>
      </c>
    </row>
    <row r="887" spans="2:20" x14ac:dyDescent="0.3">
      <c r="B887" s="19">
        <v>884</v>
      </c>
      <c r="C887" s="179">
        <v>1</v>
      </c>
      <c r="D887" s="179">
        <v>84756.042217998474</v>
      </c>
      <c r="E887" s="179">
        <v>11171.347021508813</v>
      </c>
      <c r="F887" s="179">
        <v>0</v>
      </c>
      <c r="G887" s="179">
        <v>0</v>
      </c>
      <c r="H887" s="179">
        <v>252887.95486866133</v>
      </c>
      <c r="I887" s="179">
        <v>0</v>
      </c>
      <c r="J887" s="179">
        <v>0</v>
      </c>
      <c r="K887" s="179">
        <v>957840.10986035003</v>
      </c>
      <c r="L887" s="179">
        <v>1</v>
      </c>
      <c r="M887" s="179">
        <v>64027.072170766383</v>
      </c>
      <c r="N887" s="179">
        <v>357840.10986035003</v>
      </c>
      <c r="O887" s="179">
        <v>0</v>
      </c>
      <c r="P887" s="179">
        <v>257840.10986035003</v>
      </c>
      <c r="Q887" s="179">
        <v>0</v>
      </c>
      <c r="R887" s="180">
        <v>0</v>
      </c>
      <c r="S887" s="180">
        <v>600000</v>
      </c>
      <c r="T887" s="180">
        <v>84756.042217998474</v>
      </c>
    </row>
    <row r="888" spans="2:20" x14ac:dyDescent="0.3">
      <c r="B888" s="19">
        <v>885</v>
      </c>
      <c r="C888" s="179">
        <v>0</v>
      </c>
      <c r="D888" s="179">
        <v>0</v>
      </c>
      <c r="E888" s="179">
        <v>245352.14024084029</v>
      </c>
      <c r="F888" s="179">
        <v>0</v>
      </c>
      <c r="G888" s="179">
        <v>0</v>
      </c>
      <c r="H888" s="179">
        <v>17982.193963316855</v>
      </c>
      <c r="I888" s="179">
        <v>0</v>
      </c>
      <c r="J888" s="179">
        <v>0</v>
      </c>
      <c r="K888" s="179">
        <v>0</v>
      </c>
      <c r="L888" s="179">
        <v>0</v>
      </c>
      <c r="M888" s="179">
        <v>16820.463974090835</v>
      </c>
      <c r="N888" s="179">
        <v>0</v>
      </c>
      <c r="O888" s="179">
        <v>0</v>
      </c>
      <c r="P888" s="179">
        <v>0</v>
      </c>
      <c r="Q888" s="179">
        <v>0</v>
      </c>
      <c r="R888" s="180">
        <v>0</v>
      </c>
      <c r="S888" s="180">
        <v>0</v>
      </c>
      <c r="T888" s="180">
        <v>0</v>
      </c>
    </row>
    <row r="889" spans="2:20" x14ac:dyDescent="0.3">
      <c r="B889" s="19">
        <v>886</v>
      </c>
      <c r="C889" s="179">
        <v>0</v>
      </c>
      <c r="D889" s="179">
        <v>0</v>
      </c>
      <c r="E889" s="179">
        <v>44777.675907212091</v>
      </c>
      <c r="F889" s="179">
        <v>0</v>
      </c>
      <c r="G889" s="179">
        <v>0</v>
      </c>
      <c r="H889" s="179">
        <v>48141.184514413886</v>
      </c>
      <c r="I889" s="179">
        <v>0</v>
      </c>
      <c r="J889" s="179">
        <v>0</v>
      </c>
      <c r="K889" s="179">
        <v>0</v>
      </c>
      <c r="L889" s="179">
        <v>0</v>
      </c>
      <c r="M889" s="179">
        <v>195859.77914206911</v>
      </c>
      <c r="N889" s="179">
        <v>0</v>
      </c>
      <c r="O889" s="179">
        <v>0</v>
      </c>
      <c r="P889" s="179">
        <v>0</v>
      </c>
      <c r="Q889" s="179">
        <v>0</v>
      </c>
      <c r="R889" s="180">
        <v>0</v>
      </c>
      <c r="S889" s="180">
        <v>0</v>
      </c>
      <c r="T889" s="180">
        <v>0</v>
      </c>
    </row>
    <row r="890" spans="2:20" x14ac:dyDescent="0.3">
      <c r="B890" s="19">
        <v>887</v>
      </c>
      <c r="C890" s="179">
        <v>0</v>
      </c>
      <c r="D890" s="179">
        <v>0</v>
      </c>
      <c r="E890" s="179">
        <v>371722.65994080034</v>
      </c>
      <c r="F890" s="179">
        <v>0</v>
      </c>
      <c r="G890" s="179">
        <v>0</v>
      </c>
      <c r="H890" s="179">
        <v>100581.09938641192</v>
      </c>
      <c r="I890" s="179">
        <v>0</v>
      </c>
      <c r="J890" s="179">
        <v>0</v>
      </c>
      <c r="K890" s="179">
        <v>0</v>
      </c>
      <c r="L890" s="179">
        <v>0</v>
      </c>
      <c r="M890" s="179">
        <v>58679.01581090469</v>
      </c>
      <c r="N890" s="179">
        <v>0</v>
      </c>
      <c r="O890" s="179">
        <v>0</v>
      </c>
      <c r="P890" s="179">
        <v>0</v>
      </c>
      <c r="Q890" s="179">
        <v>0</v>
      </c>
      <c r="R890" s="180">
        <v>0</v>
      </c>
      <c r="S890" s="180">
        <v>0</v>
      </c>
      <c r="T890" s="180">
        <v>0</v>
      </c>
    </row>
    <row r="891" spans="2:20" x14ac:dyDescent="0.3">
      <c r="B891" s="19">
        <v>888</v>
      </c>
      <c r="C891" s="179">
        <v>0</v>
      </c>
      <c r="D891" s="179">
        <v>0</v>
      </c>
      <c r="E891" s="179">
        <v>31277.355461181149</v>
      </c>
      <c r="F891" s="179">
        <v>0</v>
      </c>
      <c r="G891" s="179">
        <v>0</v>
      </c>
      <c r="H891" s="179">
        <v>222003.6039566689</v>
      </c>
      <c r="I891" s="179">
        <v>0</v>
      </c>
      <c r="J891" s="179">
        <v>0</v>
      </c>
      <c r="K891" s="179">
        <v>0</v>
      </c>
      <c r="L891" s="179">
        <v>0</v>
      </c>
      <c r="M891" s="179">
        <v>102153.21106765461</v>
      </c>
      <c r="N891" s="179">
        <v>0</v>
      </c>
      <c r="O891" s="179">
        <v>0</v>
      </c>
      <c r="P891" s="179">
        <v>0</v>
      </c>
      <c r="Q891" s="179">
        <v>0</v>
      </c>
      <c r="R891" s="180">
        <v>0</v>
      </c>
      <c r="S891" s="180">
        <v>0</v>
      </c>
      <c r="T891" s="180">
        <v>0</v>
      </c>
    </row>
    <row r="892" spans="2:20" x14ac:dyDescent="0.3">
      <c r="B892" s="19">
        <v>889</v>
      </c>
      <c r="C892" s="179">
        <v>0</v>
      </c>
      <c r="D892" s="179">
        <v>0</v>
      </c>
      <c r="E892" s="179">
        <v>125132.97487720818</v>
      </c>
      <c r="F892" s="179">
        <v>0</v>
      </c>
      <c r="G892" s="179">
        <v>0</v>
      </c>
      <c r="H892" s="179">
        <v>158885.0723482738</v>
      </c>
      <c r="I892" s="179">
        <v>0</v>
      </c>
      <c r="J892" s="179">
        <v>0</v>
      </c>
      <c r="K892" s="179">
        <v>0</v>
      </c>
      <c r="L892" s="179">
        <v>0</v>
      </c>
      <c r="M892" s="179">
        <v>82297.008978115817</v>
      </c>
      <c r="N892" s="179">
        <v>0</v>
      </c>
      <c r="O892" s="179">
        <v>0</v>
      </c>
      <c r="P892" s="179">
        <v>0</v>
      </c>
      <c r="Q892" s="179">
        <v>0</v>
      </c>
      <c r="R892" s="180">
        <v>0</v>
      </c>
      <c r="S892" s="180">
        <v>0</v>
      </c>
      <c r="T892" s="180">
        <v>0</v>
      </c>
    </row>
    <row r="893" spans="2:20" x14ac:dyDescent="0.3">
      <c r="B893" s="19">
        <v>890</v>
      </c>
      <c r="C893" s="179">
        <v>0</v>
      </c>
      <c r="D893" s="179">
        <v>0</v>
      </c>
      <c r="E893" s="179">
        <v>54204.878313636407</v>
      </c>
      <c r="F893" s="179">
        <v>0</v>
      </c>
      <c r="G893" s="179">
        <v>0</v>
      </c>
      <c r="H893" s="179">
        <v>126332.99760581586</v>
      </c>
      <c r="I893" s="179">
        <v>0</v>
      </c>
      <c r="J893" s="179">
        <v>0</v>
      </c>
      <c r="K893" s="179">
        <v>0</v>
      </c>
      <c r="L893" s="179">
        <v>0</v>
      </c>
      <c r="M893" s="179">
        <v>21040.792996147953</v>
      </c>
      <c r="N893" s="179">
        <v>0</v>
      </c>
      <c r="O893" s="179">
        <v>0</v>
      </c>
      <c r="P893" s="179">
        <v>0</v>
      </c>
      <c r="Q893" s="179">
        <v>0</v>
      </c>
      <c r="R893" s="180">
        <v>0</v>
      </c>
      <c r="S893" s="180">
        <v>0</v>
      </c>
      <c r="T893" s="180">
        <v>0</v>
      </c>
    </row>
    <row r="894" spans="2:20" x14ac:dyDescent="0.3">
      <c r="B894" s="19">
        <v>891</v>
      </c>
      <c r="C894" s="179">
        <v>0</v>
      </c>
      <c r="D894" s="179">
        <v>0</v>
      </c>
      <c r="E894" s="179">
        <v>318914.27683917718</v>
      </c>
      <c r="F894" s="179">
        <v>0</v>
      </c>
      <c r="G894" s="179">
        <v>0</v>
      </c>
      <c r="H894" s="179">
        <v>195767.32003011231</v>
      </c>
      <c r="I894" s="179">
        <v>0</v>
      </c>
      <c r="J894" s="179">
        <v>0</v>
      </c>
      <c r="K894" s="179">
        <v>0</v>
      </c>
      <c r="L894" s="179">
        <v>0</v>
      </c>
      <c r="M894" s="179">
        <v>25433.955623871349</v>
      </c>
      <c r="N894" s="179">
        <v>0</v>
      </c>
      <c r="O894" s="179">
        <v>0</v>
      </c>
      <c r="P894" s="179">
        <v>0</v>
      </c>
      <c r="Q894" s="179">
        <v>0</v>
      </c>
      <c r="R894" s="180">
        <v>0</v>
      </c>
      <c r="S894" s="180">
        <v>0</v>
      </c>
      <c r="T894" s="180">
        <v>0</v>
      </c>
    </row>
    <row r="895" spans="2:20" x14ac:dyDescent="0.3">
      <c r="B895" s="19">
        <v>892</v>
      </c>
      <c r="C895" s="179">
        <v>0</v>
      </c>
      <c r="D895" s="179">
        <v>0</v>
      </c>
      <c r="E895" s="179">
        <v>102436.59794413099</v>
      </c>
      <c r="F895" s="179">
        <v>0</v>
      </c>
      <c r="G895" s="179">
        <v>0</v>
      </c>
      <c r="H895" s="179">
        <v>229350.17298583829</v>
      </c>
      <c r="I895" s="179">
        <v>0</v>
      </c>
      <c r="J895" s="179">
        <v>0</v>
      </c>
      <c r="K895" s="179">
        <v>0</v>
      </c>
      <c r="L895" s="179">
        <v>0</v>
      </c>
      <c r="M895" s="179">
        <v>124390.26829536093</v>
      </c>
      <c r="N895" s="179">
        <v>0</v>
      </c>
      <c r="O895" s="179">
        <v>0</v>
      </c>
      <c r="P895" s="179">
        <v>0</v>
      </c>
      <c r="Q895" s="179">
        <v>0</v>
      </c>
      <c r="R895" s="180">
        <v>0</v>
      </c>
      <c r="S895" s="180">
        <v>0</v>
      </c>
      <c r="T895" s="180">
        <v>0</v>
      </c>
    </row>
    <row r="896" spans="2:20" x14ac:dyDescent="0.3">
      <c r="B896" s="19">
        <v>893</v>
      </c>
      <c r="C896" s="179">
        <v>0</v>
      </c>
      <c r="D896" s="179">
        <v>0</v>
      </c>
      <c r="E896" s="179">
        <v>100472.26003617307</v>
      </c>
      <c r="F896" s="179">
        <v>0</v>
      </c>
      <c r="G896" s="179">
        <v>0</v>
      </c>
      <c r="H896" s="179">
        <v>19492.388880968661</v>
      </c>
      <c r="I896" s="179">
        <v>0</v>
      </c>
      <c r="J896" s="179">
        <v>0</v>
      </c>
      <c r="K896" s="179">
        <v>0</v>
      </c>
      <c r="L896" s="179">
        <v>0</v>
      </c>
      <c r="M896" s="179">
        <v>1826769.101186129</v>
      </c>
      <c r="N896" s="179">
        <v>0</v>
      </c>
      <c r="O896" s="179">
        <v>0</v>
      </c>
      <c r="P896" s="179">
        <v>0</v>
      </c>
      <c r="Q896" s="179">
        <v>0</v>
      </c>
      <c r="R896" s="180">
        <v>0</v>
      </c>
      <c r="S896" s="180">
        <v>0</v>
      </c>
      <c r="T896" s="180">
        <v>0</v>
      </c>
    </row>
    <row r="897" spans="2:20" x14ac:dyDescent="0.3">
      <c r="B897" s="19">
        <v>894</v>
      </c>
      <c r="C897" s="179">
        <v>0</v>
      </c>
      <c r="D897" s="179">
        <v>0</v>
      </c>
      <c r="E897" s="179">
        <v>151530.43945230477</v>
      </c>
      <c r="F897" s="179">
        <v>0</v>
      </c>
      <c r="G897" s="179">
        <v>0</v>
      </c>
      <c r="H897" s="179">
        <v>1006998.7963566292</v>
      </c>
      <c r="I897" s="179">
        <v>0</v>
      </c>
      <c r="J897" s="179">
        <v>0</v>
      </c>
      <c r="K897" s="179">
        <v>0</v>
      </c>
      <c r="L897" s="179">
        <v>0</v>
      </c>
      <c r="M897" s="179">
        <v>163063.9489779518</v>
      </c>
      <c r="N897" s="179">
        <v>0</v>
      </c>
      <c r="O897" s="179">
        <v>0</v>
      </c>
      <c r="P897" s="179">
        <v>0</v>
      </c>
      <c r="Q897" s="179">
        <v>0</v>
      </c>
      <c r="R897" s="180">
        <v>0</v>
      </c>
      <c r="S897" s="180">
        <v>0</v>
      </c>
      <c r="T897" s="180">
        <v>0</v>
      </c>
    </row>
    <row r="898" spans="2:20" x14ac:dyDescent="0.3">
      <c r="B898" s="19">
        <v>895</v>
      </c>
      <c r="C898" s="179">
        <v>0</v>
      </c>
      <c r="D898" s="179">
        <v>0</v>
      </c>
      <c r="E898" s="179">
        <v>142445.25352416921</v>
      </c>
      <c r="F898" s="179">
        <v>0</v>
      </c>
      <c r="G898" s="179">
        <v>0</v>
      </c>
      <c r="H898" s="179">
        <v>74266.559489039762</v>
      </c>
      <c r="I898" s="179">
        <v>0</v>
      </c>
      <c r="J898" s="179">
        <v>0</v>
      </c>
      <c r="K898" s="179">
        <v>0</v>
      </c>
      <c r="L898" s="179">
        <v>0</v>
      </c>
      <c r="M898" s="179">
        <v>37853.063430434362</v>
      </c>
      <c r="N898" s="179">
        <v>0</v>
      </c>
      <c r="O898" s="179">
        <v>0</v>
      </c>
      <c r="P898" s="179">
        <v>0</v>
      </c>
      <c r="Q898" s="179">
        <v>0</v>
      </c>
      <c r="R898" s="180">
        <v>0</v>
      </c>
      <c r="S898" s="180">
        <v>0</v>
      </c>
      <c r="T898" s="180">
        <v>0</v>
      </c>
    </row>
    <row r="899" spans="2:20" x14ac:dyDescent="0.3">
      <c r="B899" s="19">
        <v>896</v>
      </c>
      <c r="C899" s="179">
        <v>0</v>
      </c>
      <c r="D899" s="179">
        <v>0</v>
      </c>
      <c r="E899" s="179">
        <v>26482.773433348204</v>
      </c>
      <c r="F899" s="179">
        <v>0</v>
      </c>
      <c r="G899" s="179">
        <v>0</v>
      </c>
      <c r="H899" s="179">
        <v>135881.73395562175</v>
      </c>
      <c r="I899" s="179">
        <v>0</v>
      </c>
      <c r="J899" s="179">
        <v>0</v>
      </c>
      <c r="K899" s="179">
        <v>0</v>
      </c>
      <c r="L899" s="179">
        <v>0</v>
      </c>
      <c r="M899" s="179">
        <v>31490.343635856654</v>
      </c>
      <c r="N899" s="179">
        <v>0</v>
      </c>
      <c r="O899" s="179">
        <v>0</v>
      </c>
      <c r="P899" s="179">
        <v>0</v>
      </c>
      <c r="Q899" s="179">
        <v>0</v>
      </c>
      <c r="R899" s="180">
        <v>0</v>
      </c>
      <c r="S899" s="180">
        <v>0</v>
      </c>
      <c r="T899" s="180">
        <v>0</v>
      </c>
    </row>
    <row r="900" spans="2:20" x14ac:dyDescent="0.3">
      <c r="B900" s="19">
        <v>897</v>
      </c>
      <c r="C900" s="179">
        <v>0</v>
      </c>
      <c r="D900" s="179">
        <v>0</v>
      </c>
      <c r="E900" s="179">
        <v>164479.80556818144</v>
      </c>
      <c r="F900" s="179">
        <v>0</v>
      </c>
      <c r="G900" s="179">
        <v>0</v>
      </c>
      <c r="H900" s="179">
        <v>59788.354455782741</v>
      </c>
      <c r="I900" s="179">
        <v>0</v>
      </c>
      <c r="J900" s="179">
        <v>0</v>
      </c>
      <c r="K900" s="179">
        <v>0</v>
      </c>
      <c r="L900" s="179">
        <v>0</v>
      </c>
      <c r="M900" s="179">
        <v>44354.264110138203</v>
      </c>
      <c r="N900" s="179">
        <v>0</v>
      </c>
      <c r="O900" s="179">
        <v>0</v>
      </c>
      <c r="P900" s="179">
        <v>0</v>
      </c>
      <c r="Q900" s="179">
        <v>0</v>
      </c>
      <c r="R900" s="180">
        <v>0</v>
      </c>
      <c r="S900" s="180">
        <v>0</v>
      </c>
      <c r="T900" s="180">
        <v>0</v>
      </c>
    </row>
    <row r="901" spans="2:20" x14ac:dyDescent="0.3">
      <c r="B901" s="19">
        <v>898</v>
      </c>
      <c r="C901" s="179">
        <v>0</v>
      </c>
      <c r="D901" s="179">
        <v>0</v>
      </c>
      <c r="E901" s="179">
        <v>296644.501191355</v>
      </c>
      <c r="F901" s="179">
        <v>0</v>
      </c>
      <c r="G901" s="179">
        <v>0</v>
      </c>
      <c r="H901" s="179">
        <v>2521173.4368693256</v>
      </c>
      <c r="I901" s="179">
        <v>0</v>
      </c>
      <c r="J901" s="179">
        <v>0</v>
      </c>
      <c r="K901" s="179">
        <v>0</v>
      </c>
      <c r="L901" s="179">
        <v>0</v>
      </c>
      <c r="M901" s="179">
        <v>321141.1033021867</v>
      </c>
      <c r="N901" s="179">
        <v>0</v>
      </c>
      <c r="O901" s="179">
        <v>0</v>
      </c>
      <c r="P901" s="179">
        <v>0</v>
      </c>
      <c r="Q901" s="179">
        <v>0</v>
      </c>
      <c r="R901" s="180">
        <v>0</v>
      </c>
      <c r="S901" s="180">
        <v>0</v>
      </c>
      <c r="T901" s="180">
        <v>0</v>
      </c>
    </row>
    <row r="902" spans="2:20" x14ac:dyDescent="0.3">
      <c r="B902" s="19">
        <v>899</v>
      </c>
      <c r="C902" s="179">
        <v>0</v>
      </c>
      <c r="D902" s="179">
        <v>0</v>
      </c>
      <c r="E902" s="179">
        <v>136675.87655039909</v>
      </c>
      <c r="F902" s="179">
        <v>0</v>
      </c>
      <c r="G902" s="179">
        <v>0</v>
      </c>
      <c r="H902" s="179">
        <v>56642.148452412956</v>
      </c>
      <c r="I902" s="179">
        <v>0</v>
      </c>
      <c r="J902" s="179">
        <v>0</v>
      </c>
      <c r="K902" s="179">
        <v>0</v>
      </c>
      <c r="L902" s="179">
        <v>0</v>
      </c>
      <c r="M902" s="179">
        <v>18823.325101350652</v>
      </c>
      <c r="N902" s="179">
        <v>0</v>
      </c>
      <c r="O902" s="179">
        <v>0</v>
      </c>
      <c r="P902" s="179">
        <v>0</v>
      </c>
      <c r="Q902" s="179">
        <v>0</v>
      </c>
      <c r="R902" s="180">
        <v>0</v>
      </c>
      <c r="S902" s="180">
        <v>0</v>
      </c>
      <c r="T902" s="180">
        <v>0</v>
      </c>
    </row>
    <row r="903" spans="2:20" x14ac:dyDescent="0.3">
      <c r="B903" s="19">
        <v>900</v>
      </c>
      <c r="C903" s="179">
        <v>0</v>
      </c>
      <c r="D903" s="179">
        <v>0</v>
      </c>
      <c r="E903" s="179">
        <v>4208.3015486482145</v>
      </c>
      <c r="F903" s="179">
        <v>0</v>
      </c>
      <c r="G903" s="179">
        <v>0</v>
      </c>
      <c r="H903" s="179">
        <v>23209.168780886826</v>
      </c>
      <c r="I903" s="179">
        <v>0</v>
      </c>
      <c r="J903" s="179">
        <v>0</v>
      </c>
      <c r="K903" s="179">
        <v>0</v>
      </c>
      <c r="L903" s="179">
        <v>0</v>
      </c>
      <c r="M903" s="179">
        <v>96356.903153994601</v>
      </c>
      <c r="N903" s="179">
        <v>0</v>
      </c>
      <c r="O903" s="179">
        <v>0</v>
      </c>
      <c r="P903" s="179">
        <v>0</v>
      </c>
      <c r="Q903" s="179">
        <v>0</v>
      </c>
      <c r="R903" s="180">
        <v>0</v>
      </c>
      <c r="S903" s="180">
        <v>0</v>
      </c>
      <c r="T903" s="180">
        <v>0</v>
      </c>
    </row>
    <row r="904" spans="2:20" x14ac:dyDescent="0.3">
      <c r="B904" s="19">
        <v>901</v>
      </c>
      <c r="C904" s="179">
        <v>0</v>
      </c>
      <c r="D904" s="179">
        <v>0</v>
      </c>
      <c r="E904" s="179">
        <v>21521.29306674168</v>
      </c>
      <c r="F904" s="179">
        <v>0</v>
      </c>
      <c r="G904" s="179">
        <v>0</v>
      </c>
      <c r="H904" s="179">
        <v>15877.354583448063</v>
      </c>
      <c r="I904" s="179">
        <v>0</v>
      </c>
      <c r="J904" s="179">
        <v>0</v>
      </c>
      <c r="K904" s="179">
        <v>0</v>
      </c>
      <c r="L904" s="179">
        <v>0</v>
      </c>
      <c r="M904" s="179">
        <v>51478.927593501925</v>
      </c>
      <c r="N904" s="179">
        <v>0</v>
      </c>
      <c r="O904" s="179">
        <v>0</v>
      </c>
      <c r="P904" s="179">
        <v>0</v>
      </c>
      <c r="Q904" s="179">
        <v>0</v>
      </c>
      <c r="R904" s="180">
        <v>0</v>
      </c>
      <c r="S904" s="180">
        <v>0</v>
      </c>
      <c r="T904" s="180">
        <v>0</v>
      </c>
    </row>
    <row r="905" spans="2:20" x14ac:dyDescent="0.3">
      <c r="B905" s="19">
        <v>902</v>
      </c>
      <c r="C905" s="179">
        <v>0</v>
      </c>
      <c r="D905" s="179">
        <v>0</v>
      </c>
      <c r="E905" s="179">
        <v>17828.102102953417</v>
      </c>
      <c r="F905" s="179">
        <v>0</v>
      </c>
      <c r="G905" s="179">
        <v>0</v>
      </c>
      <c r="H905" s="179">
        <v>66095.995084311653</v>
      </c>
      <c r="I905" s="179">
        <v>0</v>
      </c>
      <c r="J905" s="179">
        <v>0</v>
      </c>
      <c r="K905" s="179">
        <v>0</v>
      </c>
      <c r="L905" s="179">
        <v>0</v>
      </c>
      <c r="M905" s="179">
        <v>34984.28046779515</v>
      </c>
      <c r="N905" s="179">
        <v>0</v>
      </c>
      <c r="O905" s="179">
        <v>0</v>
      </c>
      <c r="P905" s="179">
        <v>0</v>
      </c>
      <c r="Q905" s="179">
        <v>0</v>
      </c>
      <c r="R905" s="180">
        <v>0</v>
      </c>
      <c r="S905" s="180">
        <v>0</v>
      </c>
      <c r="T905" s="180">
        <v>0</v>
      </c>
    </row>
    <row r="906" spans="2:20" x14ac:dyDescent="0.3">
      <c r="B906" s="19">
        <v>903</v>
      </c>
      <c r="C906" s="179">
        <v>0</v>
      </c>
      <c r="D906" s="179">
        <v>0</v>
      </c>
      <c r="E906" s="179">
        <v>898778.75394297589</v>
      </c>
      <c r="F906" s="179">
        <v>0</v>
      </c>
      <c r="G906" s="179">
        <v>0</v>
      </c>
      <c r="H906" s="179">
        <v>99074.730677483996</v>
      </c>
      <c r="I906" s="179">
        <v>0</v>
      </c>
      <c r="J906" s="179">
        <v>0</v>
      </c>
      <c r="K906" s="179">
        <v>0</v>
      </c>
      <c r="L906" s="179">
        <v>0</v>
      </c>
      <c r="M906" s="179">
        <v>59964.128839672841</v>
      </c>
      <c r="N906" s="179">
        <v>0</v>
      </c>
      <c r="O906" s="179">
        <v>0</v>
      </c>
      <c r="P906" s="179">
        <v>0</v>
      </c>
      <c r="Q906" s="179">
        <v>0</v>
      </c>
      <c r="R906" s="180">
        <v>0</v>
      </c>
      <c r="S906" s="180">
        <v>0</v>
      </c>
      <c r="T906" s="180">
        <v>0</v>
      </c>
    </row>
    <row r="907" spans="2:20" x14ac:dyDescent="0.3">
      <c r="B907" s="19">
        <v>904</v>
      </c>
      <c r="C907" s="179">
        <v>0</v>
      </c>
      <c r="D907" s="179">
        <v>0</v>
      </c>
      <c r="E907" s="179">
        <v>1358213.7397908359</v>
      </c>
      <c r="F907" s="179">
        <v>1</v>
      </c>
      <c r="G907" s="179">
        <v>10266.042989577811</v>
      </c>
      <c r="H907" s="179">
        <v>22068.85827518885</v>
      </c>
      <c r="I907" s="179">
        <v>0</v>
      </c>
      <c r="J907" s="179">
        <v>0</v>
      </c>
      <c r="K907" s="179">
        <v>0</v>
      </c>
      <c r="L907" s="179">
        <v>0</v>
      </c>
      <c r="M907" s="179">
        <v>202400.80443000465</v>
      </c>
      <c r="N907" s="179">
        <v>0</v>
      </c>
      <c r="O907" s="179">
        <v>0</v>
      </c>
      <c r="P907" s="179">
        <v>0</v>
      </c>
      <c r="Q907" s="179">
        <v>0</v>
      </c>
      <c r="R907" s="180">
        <v>0</v>
      </c>
      <c r="S907" s="180">
        <v>0</v>
      </c>
      <c r="T907" s="180">
        <v>0</v>
      </c>
    </row>
    <row r="908" spans="2:20" x14ac:dyDescent="0.3">
      <c r="B908" s="19">
        <v>905</v>
      </c>
      <c r="C908" s="179">
        <v>0</v>
      </c>
      <c r="D908" s="179">
        <v>0</v>
      </c>
      <c r="E908" s="179">
        <v>584654.84920783853</v>
      </c>
      <c r="F908" s="179">
        <v>0</v>
      </c>
      <c r="G908" s="179">
        <v>0</v>
      </c>
      <c r="H908" s="179">
        <v>62935.593848692806</v>
      </c>
      <c r="I908" s="179">
        <v>0</v>
      </c>
      <c r="J908" s="179">
        <v>0</v>
      </c>
      <c r="K908" s="179">
        <v>0</v>
      </c>
      <c r="L908" s="179">
        <v>0</v>
      </c>
      <c r="M908" s="179">
        <v>15973.778571277275</v>
      </c>
      <c r="N908" s="179">
        <v>0</v>
      </c>
      <c r="O908" s="179">
        <v>0</v>
      </c>
      <c r="P908" s="179">
        <v>0</v>
      </c>
      <c r="Q908" s="179">
        <v>0</v>
      </c>
      <c r="R908" s="180">
        <v>0</v>
      </c>
      <c r="S908" s="180">
        <v>0</v>
      </c>
      <c r="T908" s="180">
        <v>0</v>
      </c>
    </row>
    <row r="909" spans="2:20" x14ac:dyDescent="0.3">
      <c r="B909" s="19">
        <v>906</v>
      </c>
      <c r="C909" s="179">
        <v>0</v>
      </c>
      <c r="D909" s="179">
        <v>0</v>
      </c>
      <c r="E909" s="179">
        <v>49754.12854493365</v>
      </c>
      <c r="F909" s="179">
        <v>0</v>
      </c>
      <c r="G909" s="179">
        <v>0</v>
      </c>
      <c r="H909" s="179">
        <v>50188.567815429778</v>
      </c>
      <c r="I909" s="179">
        <v>0</v>
      </c>
      <c r="J909" s="179">
        <v>0</v>
      </c>
      <c r="K909" s="179">
        <v>0</v>
      </c>
      <c r="L909" s="179">
        <v>0</v>
      </c>
      <c r="M909" s="179">
        <v>221222.33202051377</v>
      </c>
      <c r="N909" s="179">
        <v>0</v>
      </c>
      <c r="O909" s="179">
        <v>0</v>
      </c>
      <c r="P909" s="179">
        <v>0</v>
      </c>
      <c r="Q909" s="179">
        <v>0</v>
      </c>
      <c r="R909" s="180">
        <v>0</v>
      </c>
      <c r="S909" s="180">
        <v>0</v>
      </c>
      <c r="T909" s="180">
        <v>0</v>
      </c>
    </row>
    <row r="910" spans="2:20" x14ac:dyDescent="0.3">
      <c r="B910" s="19">
        <v>907</v>
      </c>
      <c r="C910" s="179">
        <v>0</v>
      </c>
      <c r="D910" s="179">
        <v>0</v>
      </c>
      <c r="E910" s="179">
        <v>100655.9336217424</v>
      </c>
      <c r="F910" s="179">
        <v>0</v>
      </c>
      <c r="G910" s="179">
        <v>0</v>
      </c>
      <c r="H910" s="179">
        <v>80797.833549074116</v>
      </c>
      <c r="I910" s="179">
        <v>0</v>
      </c>
      <c r="J910" s="179">
        <v>0</v>
      </c>
      <c r="K910" s="179">
        <v>0</v>
      </c>
      <c r="L910" s="179">
        <v>0</v>
      </c>
      <c r="M910" s="179">
        <v>16099.401448106744</v>
      </c>
      <c r="N910" s="179">
        <v>0</v>
      </c>
      <c r="O910" s="179">
        <v>0</v>
      </c>
      <c r="P910" s="179">
        <v>0</v>
      </c>
      <c r="Q910" s="179">
        <v>0</v>
      </c>
      <c r="R910" s="180">
        <v>0</v>
      </c>
      <c r="S910" s="180">
        <v>0</v>
      </c>
      <c r="T910" s="180">
        <v>0</v>
      </c>
    </row>
    <row r="911" spans="2:20" x14ac:dyDescent="0.3">
      <c r="B911" s="19">
        <v>908</v>
      </c>
      <c r="C911" s="179">
        <v>1</v>
      </c>
      <c r="D911" s="179">
        <v>19938.789260700505</v>
      </c>
      <c r="E911" s="179">
        <v>70077.94675206086</v>
      </c>
      <c r="F911" s="179">
        <v>0</v>
      </c>
      <c r="G911" s="179">
        <v>0</v>
      </c>
      <c r="H911" s="179">
        <v>36369.651835150573</v>
      </c>
      <c r="I911" s="179">
        <v>0</v>
      </c>
      <c r="J911" s="179">
        <v>0</v>
      </c>
      <c r="K911" s="179">
        <v>0</v>
      </c>
      <c r="L911" s="179">
        <v>0</v>
      </c>
      <c r="M911" s="179">
        <v>105145.2444224996</v>
      </c>
      <c r="N911" s="179">
        <v>0</v>
      </c>
      <c r="O911" s="179">
        <v>0</v>
      </c>
      <c r="P911" s="179">
        <v>0</v>
      </c>
      <c r="Q911" s="179">
        <v>0</v>
      </c>
      <c r="R911" s="180">
        <v>0</v>
      </c>
      <c r="S911" s="180">
        <v>0</v>
      </c>
      <c r="T911" s="180">
        <v>19938.789260700505</v>
      </c>
    </row>
    <row r="912" spans="2:20" x14ac:dyDescent="0.3">
      <c r="B912" s="19">
        <v>909</v>
      </c>
      <c r="C912" s="179">
        <v>0</v>
      </c>
      <c r="D912" s="179">
        <v>0</v>
      </c>
      <c r="E912" s="179">
        <v>216025.59477753463</v>
      </c>
      <c r="F912" s="179">
        <v>0</v>
      </c>
      <c r="G912" s="179">
        <v>0</v>
      </c>
      <c r="H912" s="179">
        <v>44745.674418950017</v>
      </c>
      <c r="I912" s="179">
        <v>0</v>
      </c>
      <c r="J912" s="179">
        <v>0</v>
      </c>
      <c r="K912" s="179">
        <v>0</v>
      </c>
      <c r="L912" s="179">
        <v>0</v>
      </c>
      <c r="M912" s="179">
        <v>86434.224189871544</v>
      </c>
      <c r="N912" s="179">
        <v>0</v>
      </c>
      <c r="O912" s="179">
        <v>0</v>
      </c>
      <c r="P912" s="179">
        <v>0</v>
      </c>
      <c r="Q912" s="179">
        <v>0</v>
      </c>
      <c r="R912" s="180">
        <v>0</v>
      </c>
      <c r="S912" s="180">
        <v>0</v>
      </c>
      <c r="T912" s="180">
        <v>0</v>
      </c>
    </row>
    <row r="913" spans="2:20" x14ac:dyDescent="0.3">
      <c r="B913" s="19">
        <v>910</v>
      </c>
      <c r="C913" s="179">
        <v>0</v>
      </c>
      <c r="D913" s="179">
        <v>0</v>
      </c>
      <c r="E913" s="179">
        <v>2454766.0342313075</v>
      </c>
      <c r="F913" s="179">
        <v>0</v>
      </c>
      <c r="G913" s="179">
        <v>0</v>
      </c>
      <c r="H913" s="179">
        <v>147636.02875032587</v>
      </c>
      <c r="I913" s="179">
        <v>0</v>
      </c>
      <c r="J913" s="179">
        <v>0</v>
      </c>
      <c r="K913" s="179">
        <v>0</v>
      </c>
      <c r="L913" s="179">
        <v>0</v>
      </c>
      <c r="M913" s="179">
        <v>137836.30328907617</v>
      </c>
      <c r="N913" s="179">
        <v>0</v>
      </c>
      <c r="O913" s="179">
        <v>0</v>
      </c>
      <c r="P913" s="179">
        <v>0</v>
      </c>
      <c r="Q913" s="179">
        <v>0</v>
      </c>
      <c r="R913" s="180">
        <v>0</v>
      </c>
      <c r="S913" s="180">
        <v>0</v>
      </c>
      <c r="T913" s="180">
        <v>0</v>
      </c>
    </row>
    <row r="914" spans="2:20" x14ac:dyDescent="0.3">
      <c r="B914" s="19">
        <v>911</v>
      </c>
      <c r="C914" s="179">
        <v>0</v>
      </c>
      <c r="D914" s="179">
        <v>0</v>
      </c>
      <c r="E914" s="179">
        <v>66500.344068258346</v>
      </c>
      <c r="F914" s="179">
        <v>0</v>
      </c>
      <c r="G914" s="179">
        <v>0</v>
      </c>
      <c r="H914" s="179">
        <v>18203.73375886149</v>
      </c>
      <c r="I914" s="179">
        <v>0</v>
      </c>
      <c r="J914" s="179">
        <v>0</v>
      </c>
      <c r="K914" s="179">
        <v>0</v>
      </c>
      <c r="L914" s="179">
        <v>0</v>
      </c>
      <c r="M914" s="179">
        <v>52270.659483820673</v>
      </c>
      <c r="N914" s="179">
        <v>0</v>
      </c>
      <c r="O914" s="179">
        <v>0</v>
      </c>
      <c r="P914" s="179">
        <v>0</v>
      </c>
      <c r="Q914" s="179">
        <v>0</v>
      </c>
      <c r="R914" s="180">
        <v>0</v>
      </c>
      <c r="S914" s="180">
        <v>0</v>
      </c>
      <c r="T914" s="180">
        <v>0</v>
      </c>
    </row>
    <row r="915" spans="2:20" x14ac:dyDescent="0.3">
      <c r="B915" s="19">
        <v>912</v>
      </c>
      <c r="C915" s="179">
        <v>0</v>
      </c>
      <c r="D915" s="179">
        <v>0</v>
      </c>
      <c r="E915" s="179">
        <v>876509.01474295347</v>
      </c>
      <c r="F915" s="179">
        <v>0</v>
      </c>
      <c r="G915" s="179">
        <v>0</v>
      </c>
      <c r="H915" s="179">
        <v>127141.28042127169</v>
      </c>
      <c r="I915" s="179">
        <v>0</v>
      </c>
      <c r="J915" s="179">
        <v>0</v>
      </c>
      <c r="K915" s="179">
        <v>0</v>
      </c>
      <c r="L915" s="179">
        <v>0</v>
      </c>
      <c r="M915" s="179">
        <v>267874.38851207303</v>
      </c>
      <c r="N915" s="179">
        <v>0</v>
      </c>
      <c r="O915" s="179">
        <v>0</v>
      </c>
      <c r="P915" s="179">
        <v>0</v>
      </c>
      <c r="Q915" s="179">
        <v>0</v>
      </c>
      <c r="R915" s="180">
        <v>0</v>
      </c>
      <c r="S915" s="180">
        <v>0</v>
      </c>
      <c r="T915" s="180">
        <v>0</v>
      </c>
    </row>
    <row r="916" spans="2:20" x14ac:dyDescent="0.3">
      <c r="B916" s="19">
        <v>913</v>
      </c>
      <c r="C916" s="179">
        <v>0</v>
      </c>
      <c r="D916" s="179">
        <v>0</v>
      </c>
      <c r="E916" s="179">
        <v>142821.92202356906</v>
      </c>
      <c r="F916" s="179">
        <v>0</v>
      </c>
      <c r="G916" s="179">
        <v>0</v>
      </c>
      <c r="H916" s="179">
        <v>242258.76474304203</v>
      </c>
      <c r="I916" s="179">
        <v>0</v>
      </c>
      <c r="J916" s="179">
        <v>0</v>
      </c>
      <c r="K916" s="179">
        <v>0</v>
      </c>
      <c r="L916" s="179">
        <v>0</v>
      </c>
      <c r="M916" s="179">
        <v>383951.91919702792</v>
      </c>
      <c r="N916" s="179">
        <v>0</v>
      </c>
      <c r="O916" s="179">
        <v>0</v>
      </c>
      <c r="P916" s="179">
        <v>0</v>
      </c>
      <c r="Q916" s="179">
        <v>0</v>
      </c>
      <c r="R916" s="180">
        <v>0</v>
      </c>
      <c r="S916" s="180">
        <v>0</v>
      </c>
      <c r="T916" s="180">
        <v>0</v>
      </c>
    </row>
    <row r="917" spans="2:20" x14ac:dyDescent="0.3">
      <c r="B917" s="19">
        <v>914</v>
      </c>
      <c r="C917" s="179">
        <v>0</v>
      </c>
      <c r="D917" s="179">
        <v>0</v>
      </c>
      <c r="E917" s="179">
        <v>98978.816906026143</v>
      </c>
      <c r="F917" s="179">
        <v>0</v>
      </c>
      <c r="G917" s="179">
        <v>0</v>
      </c>
      <c r="H917" s="179">
        <v>537905.3035070966</v>
      </c>
      <c r="I917" s="179">
        <v>0</v>
      </c>
      <c r="J917" s="179">
        <v>0</v>
      </c>
      <c r="K917" s="179">
        <v>0</v>
      </c>
      <c r="L917" s="179">
        <v>0</v>
      </c>
      <c r="M917" s="179">
        <v>79153.520030914529</v>
      </c>
      <c r="N917" s="179">
        <v>0</v>
      </c>
      <c r="O917" s="179">
        <v>0</v>
      </c>
      <c r="P917" s="179">
        <v>0</v>
      </c>
      <c r="Q917" s="179">
        <v>0</v>
      </c>
      <c r="R917" s="180">
        <v>0</v>
      </c>
      <c r="S917" s="180">
        <v>0</v>
      </c>
      <c r="T917" s="180">
        <v>0</v>
      </c>
    </row>
    <row r="918" spans="2:20" x14ac:dyDescent="0.3">
      <c r="B918" s="19">
        <v>915</v>
      </c>
      <c r="C918" s="179">
        <v>0</v>
      </c>
      <c r="D918" s="179">
        <v>0</v>
      </c>
      <c r="E918" s="179">
        <v>27506.544211196982</v>
      </c>
      <c r="F918" s="179">
        <v>0</v>
      </c>
      <c r="G918" s="179">
        <v>0</v>
      </c>
      <c r="H918" s="179">
        <v>504492.97147346317</v>
      </c>
      <c r="I918" s="179">
        <v>0</v>
      </c>
      <c r="J918" s="179">
        <v>0</v>
      </c>
      <c r="K918" s="179">
        <v>0</v>
      </c>
      <c r="L918" s="179">
        <v>0</v>
      </c>
      <c r="M918" s="179">
        <v>93935.317008231345</v>
      </c>
      <c r="N918" s="179">
        <v>0</v>
      </c>
      <c r="O918" s="179">
        <v>0</v>
      </c>
      <c r="P918" s="179">
        <v>0</v>
      </c>
      <c r="Q918" s="179">
        <v>0</v>
      </c>
      <c r="R918" s="180">
        <v>0</v>
      </c>
      <c r="S918" s="180">
        <v>0</v>
      </c>
      <c r="T918" s="180">
        <v>0</v>
      </c>
    </row>
    <row r="919" spans="2:20" x14ac:dyDescent="0.3">
      <c r="B919" s="19">
        <v>916</v>
      </c>
      <c r="C919" s="179">
        <v>0</v>
      </c>
      <c r="D919" s="179">
        <v>0</v>
      </c>
      <c r="E919" s="179">
        <v>5340.6544485511486</v>
      </c>
      <c r="F919" s="179">
        <v>0</v>
      </c>
      <c r="G919" s="179">
        <v>0</v>
      </c>
      <c r="H919" s="179">
        <v>92096.236191352407</v>
      </c>
      <c r="I919" s="179">
        <v>0</v>
      </c>
      <c r="J919" s="179">
        <v>0</v>
      </c>
      <c r="K919" s="179">
        <v>0</v>
      </c>
      <c r="L919" s="179">
        <v>0</v>
      </c>
      <c r="M919" s="179">
        <v>620543.56637682556</v>
      </c>
      <c r="N919" s="179">
        <v>0</v>
      </c>
      <c r="O919" s="179">
        <v>0</v>
      </c>
      <c r="P919" s="179">
        <v>0</v>
      </c>
      <c r="Q919" s="179">
        <v>0</v>
      </c>
      <c r="R919" s="180">
        <v>0</v>
      </c>
      <c r="S919" s="180">
        <v>0</v>
      </c>
      <c r="T919" s="180">
        <v>0</v>
      </c>
    </row>
    <row r="920" spans="2:20" x14ac:dyDescent="0.3">
      <c r="B920" s="19">
        <v>917</v>
      </c>
      <c r="C920" s="179">
        <v>0</v>
      </c>
      <c r="D920" s="179">
        <v>0</v>
      </c>
      <c r="E920" s="179">
        <v>261212.06942582355</v>
      </c>
      <c r="F920" s="179">
        <v>0</v>
      </c>
      <c r="G920" s="179">
        <v>0</v>
      </c>
      <c r="H920" s="179">
        <v>21557.46294248334</v>
      </c>
      <c r="I920" s="179">
        <v>0</v>
      </c>
      <c r="J920" s="179">
        <v>0</v>
      </c>
      <c r="K920" s="179">
        <v>0</v>
      </c>
      <c r="L920" s="179">
        <v>0</v>
      </c>
      <c r="M920" s="179">
        <v>79648.870608414043</v>
      </c>
      <c r="N920" s="179">
        <v>0</v>
      </c>
      <c r="O920" s="179">
        <v>0</v>
      </c>
      <c r="P920" s="179">
        <v>0</v>
      </c>
      <c r="Q920" s="179">
        <v>0</v>
      </c>
      <c r="R920" s="180">
        <v>0</v>
      </c>
      <c r="S920" s="180">
        <v>0</v>
      </c>
      <c r="T920" s="180">
        <v>0</v>
      </c>
    </row>
    <row r="921" spans="2:20" x14ac:dyDescent="0.3">
      <c r="B921" s="19">
        <v>918</v>
      </c>
      <c r="C921" s="179">
        <v>0</v>
      </c>
      <c r="D921" s="179">
        <v>0</v>
      </c>
      <c r="E921" s="179">
        <v>925531.30788780213</v>
      </c>
      <c r="F921" s="179">
        <v>0</v>
      </c>
      <c r="G921" s="179">
        <v>0</v>
      </c>
      <c r="H921" s="179">
        <v>10222.021867018504</v>
      </c>
      <c r="I921" s="179">
        <v>0</v>
      </c>
      <c r="J921" s="179">
        <v>0</v>
      </c>
      <c r="K921" s="179">
        <v>0</v>
      </c>
      <c r="L921" s="179">
        <v>0</v>
      </c>
      <c r="M921" s="179">
        <v>22530.545377673232</v>
      </c>
      <c r="N921" s="179">
        <v>0</v>
      </c>
      <c r="O921" s="179">
        <v>0</v>
      </c>
      <c r="P921" s="179">
        <v>0</v>
      </c>
      <c r="Q921" s="179">
        <v>0</v>
      </c>
      <c r="R921" s="180">
        <v>0</v>
      </c>
      <c r="S921" s="180">
        <v>0</v>
      </c>
      <c r="T921" s="180">
        <v>0</v>
      </c>
    </row>
    <row r="922" spans="2:20" x14ac:dyDescent="0.3">
      <c r="B922" s="19">
        <v>919</v>
      </c>
      <c r="C922" s="179">
        <v>0</v>
      </c>
      <c r="D922" s="179">
        <v>0</v>
      </c>
      <c r="E922" s="179">
        <v>105091.17406514882</v>
      </c>
      <c r="F922" s="179">
        <v>0</v>
      </c>
      <c r="G922" s="179">
        <v>0</v>
      </c>
      <c r="H922" s="179">
        <v>16235.03399491004</v>
      </c>
      <c r="I922" s="179">
        <v>0</v>
      </c>
      <c r="J922" s="179">
        <v>0</v>
      </c>
      <c r="K922" s="179">
        <v>0</v>
      </c>
      <c r="L922" s="179">
        <v>0</v>
      </c>
      <c r="M922" s="179">
        <v>63886.726978647115</v>
      </c>
      <c r="N922" s="179">
        <v>0</v>
      </c>
      <c r="O922" s="179">
        <v>0</v>
      </c>
      <c r="P922" s="179">
        <v>0</v>
      </c>
      <c r="Q922" s="179">
        <v>0</v>
      </c>
      <c r="R922" s="180">
        <v>0</v>
      </c>
      <c r="S922" s="180">
        <v>0</v>
      </c>
      <c r="T922" s="180">
        <v>0</v>
      </c>
    </row>
    <row r="923" spans="2:20" x14ac:dyDescent="0.3">
      <c r="B923" s="19">
        <v>920</v>
      </c>
      <c r="C923" s="179">
        <v>0</v>
      </c>
      <c r="D923" s="179">
        <v>0</v>
      </c>
      <c r="E923" s="179">
        <v>18582.489287192864</v>
      </c>
      <c r="F923" s="179">
        <v>0</v>
      </c>
      <c r="G923" s="179">
        <v>0</v>
      </c>
      <c r="H923" s="179">
        <v>509697.95028613991</v>
      </c>
      <c r="I923" s="179">
        <v>0</v>
      </c>
      <c r="J923" s="179">
        <v>0</v>
      </c>
      <c r="K923" s="179">
        <v>0</v>
      </c>
      <c r="L923" s="179">
        <v>0</v>
      </c>
      <c r="M923" s="179">
        <v>135826.42909539337</v>
      </c>
      <c r="N923" s="179">
        <v>0</v>
      </c>
      <c r="O923" s="179">
        <v>0</v>
      </c>
      <c r="P923" s="179">
        <v>0</v>
      </c>
      <c r="Q923" s="179">
        <v>0</v>
      </c>
      <c r="R923" s="180">
        <v>0</v>
      </c>
      <c r="S923" s="180">
        <v>0</v>
      </c>
      <c r="T923" s="180">
        <v>0</v>
      </c>
    </row>
    <row r="924" spans="2:20" x14ac:dyDescent="0.3">
      <c r="B924" s="19">
        <v>921</v>
      </c>
      <c r="C924" s="179">
        <v>0</v>
      </c>
      <c r="D924" s="179">
        <v>0</v>
      </c>
      <c r="E924" s="179">
        <v>718701.81748117891</v>
      </c>
      <c r="F924" s="179">
        <v>0</v>
      </c>
      <c r="G924" s="179">
        <v>0</v>
      </c>
      <c r="H924" s="179">
        <v>86210.869685149868</v>
      </c>
      <c r="I924" s="179">
        <v>0</v>
      </c>
      <c r="J924" s="179">
        <v>0</v>
      </c>
      <c r="K924" s="179">
        <v>0</v>
      </c>
      <c r="L924" s="179">
        <v>0</v>
      </c>
      <c r="M924" s="179">
        <v>158816.69854568547</v>
      </c>
      <c r="N924" s="179">
        <v>0</v>
      </c>
      <c r="O924" s="179">
        <v>0</v>
      </c>
      <c r="P924" s="179">
        <v>0</v>
      </c>
      <c r="Q924" s="179">
        <v>0</v>
      </c>
      <c r="R924" s="180">
        <v>0</v>
      </c>
      <c r="S924" s="180">
        <v>0</v>
      </c>
      <c r="T924" s="180">
        <v>0</v>
      </c>
    </row>
    <row r="925" spans="2:20" x14ac:dyDescent="0.3">
      <c r="B925" s="19">
        <v>922</v>
      </c>
      <c r="C925" s="179">
        <v>0</v>
      </c>
      <c r="D925" s="179">
        <v>0</v>
      </c>
      <c r="E925" s="179">
        <v>471663.89652325062</v>
      </c>
      <c r="F925" s="179">
        <v>0</v>
      </c>
      <c r="G925" s="179">
        <v>0</v>
      </c>
      <c r="H925" s="179">
        <v>94146.147654968387</v>
      </c>
      <c r="I925" s="179">
        <v>0</v>
      </c>
      <c r="J925" s="179">
        <v>0</v>
      </c>
      <c r="K925" s="179">
        <v>0</v>
      </c>
      <c r="L925" s="179">
        <v>0</v>
      </c>
      <c r="M925" s="179">
        <v>196694.8520428183</v>
      </c>
      <c r="N925" s="179">
        <v>0</v>
      </c>
      <c r="O925" s="179">
        <v>0</v>
      </c>
      <c r="P925" s="179">
        <v>0</v>
      </c>
      <c r="Q925" s="179">
        <v>0</v>
      </c>
      <c r="R925" s="180">
        <v>0</v>
      </c>
      <c r="S925" s="180">
        <v>0</v>
      </c>
      <c r="T925" s="180">
        <v>0</v>
      </c>
    </row>
    <row r="926" spans="2:20" x14ac:dyDescent="0.3">
      <c r="B926" s="19">
        <v>923</v>
      </c>
      <c r="C926" s="179">
        <v>0</v>
      </c>
      <c r="D926" s="179">
        <v>0</v>
      </c>
      <c r="E926" s="179">
        <v>63581.570577873797</v>
      </c>
      <c r="F926" s="179">
        <v>0</v>
      </c>
      <c r="G926" s="179">
        <v>0</v>
      </c>
      <c r="H926" s="179">
        <v>1732830.5504853455</v>
      </c>
      <c r="I926" s="179">
        <v>0</v>
      </c>
      <c r="J926" s="179">
        <v>0</v>
      </c>
      <c r="K926" s="179">
        <v>0</v>
      </c>
      <c r="L926" s="179">
        <v>0</v>
      </c>
      <c r="M926" s="179">
        <v>31703.429434311041</v>
      </c>
      <c r="N926" s="179">
        <v>0</v>
      </c>
      <c r="O926" s="179">
        <v>0</v>
      </c>
      <c r="P926" s="179">
        <v>0</v>
      </c>
      <c r="Q926" s="179">
        <v>0</v>
      </c>
      <c r="R926" s="180">
        <v>0</v>
      </c>
      <c r="S926" s="180">
        <v>0</v>
      </c>
      <c r="T926" s="180">
        <v>0</v>
      </c>
    </row>
    <row r="927" spans="2:20" x14ac:dyDescent="0.3">
      <c r="B927" s="19">
        <v>924</v>
      </c>
      <c r="C927" s="179">
        <v>0</v>
      </c>
      <c r="D927" s="179">
        <v>0</v>
      </c>
      <c r="E927" s="179">
        <v>29768.306666845278</v>
      </c>
      <c r="F927" s="179">
        <v>0</v>
      </c>
      <c r="G927" s="179">
        <v>0</v>
      </c>
      <c r="H927" s="179">
        <v>813255.34962641145</v>
      </c>
      <c r="I927" s="179">
        <v>0</v>
      </c>
      <c r="J927" s="179">
        <v>0</v>
      </c>
      <c r="K927" s="179">
        <v>0</v>
      </c>
      <c r="L927" s="179">
        <v>0</v>
      </c>
      <c r="M927" s="179">
        <v>18894.93439482231</v>
      </c>
      <c r="N927" s="179">
        <v>0</v>
      </c>
      <c r="O927" s="179">
        <v>0</v>
      </c>
      <c r="P927" s="179">
        <v>0</v>
      </c>
      <c r="Q927" s="179">
        <v>0</v>
      </c>
      <c r="R927" s="180">
        <v>0</v>
      </c>
      <c r="S927" s="180">
        <v>0</v>
      </c>
      <c r="T927" s="180">
        <v>0</v>
      </c>
    </row>
    <row r="928" spans="2:20" x14ac:dyDescent="0.3">
      <c r="B928" s="19">
        <v>925</v>
      </c>
      <c r="C928" s="179">
        <v>0</v>
      </c>
      <c r="D928" s="179">
        <v>0</v>
      </c>
      <c r="E928" s="179">
        <v>52860.53714900287</v>
      </c>
      <c r="F928" s="179">
        <v>0</v>
      </c>
      <c r="G928" s="179">
        <v>0</v>
      </c>
      <c r="H928" s="179">
        <v>25469.18554325213</v>
      </c>
      <c r="I928" s="179">
        <v>0</v>
      </c>
      <c r="J928" s="179">
        <v>0</v>
      </c>
      <c r="K928" s="179">
        <v>0</v>
      </c>
      <c r="L928" s="179">
        <v>0</v>
      </c>
      <c r="M928" s="179">
        <v>579028.32074809412</v>
      </c>
      <c r="N928" s="179">
        <v>0</v>
      </c>
      <c r="O928" s="179">
        <v>0</v>
      </c>
      <c r="P928" s="179">
        <v>0</v>
      </c>
      <c r="Q928" s="179">
        <v>0</v>
      </c>
      <c r="R928" s="180">
        <v>0</v>
      </c>
      <c r="S928" s="180">
        <v>0</v>
      </c>
      <c r="T928" s="180">
        <v>0</v>
      </c>
    </row>
    <row r="929" spans="2:20" x14ac:dyDescent="0.3">
      <c r="B929" s="19">
        <v>926</v>
      </c>
      <c r="C929" s="179">
        <v>0</v>
      </c>
      <c r="D929" s="179">
        <v>0</v>
      </c>
      <c r="E929" s="179">
        <v>270395.7841390401</v>
      </c>
      <c r="F929" s="179">
        <v>0</v>
      </c>
      <c r="G929" s="179">
        <v>0</v>
      </c>
      <c r="H929" s="179">
        <v>20763.250292924935</v>
      </c>
      <c r="I929" s="179">
        <v>0</v>
      </c>
      <c r="J929" s="179">
        <v>0</v>
      </c>
      <c r="K929" s="179">
        <v>0</v>
      </c>
      <c r="L929" s="179">
        <v>0</v>
      </c>
      <c r="M929" s="179">
        <v>33069.846247433343</v>
      </c>
      <c r="N929" s="179">
        <v>0</v>
      </c>
      <c r="O929" s="179">
        <v>0</v>
      </c>
      <c r="P929" s="179">
        <v>0</v>
      </c>
      <c r="Q929" s="179">
        <v>0</v>
      </c>
      <c r="R929" s="180">
        <v>0</v>
      </c>
      <c r="S929" s="180">
        <v>0</v>
      </c>
      <c r="T929" s="180">
        <v>0</v>
      </c>
    </row>
    <row r="930" spans="2:20" x14ac:dyDescent="0.3">
      <c r="B930" s="19">
        <v>927</v>
      </c>
      <c r="C930" s="179">
        <v>0</v>
      </c>
      <c r="D930" s="179">
        <v>0</v>
      </c>
      <c r="E930" s="179">
        <v>20712.614579312856</v>
      </c>
      <c r="F930" s="179">
        <v>0</v>
      </c>
      <c r="G930" s="179">
        <v>0</v>
      </c>
      <c r="H930" s="179">
        <v>49072.977169789941</v>
      </c>
      <c r="I930" s="179">
        <v>0</v>
      </c>
      <c r="J930" s="179">
        <v>0</v>
      </c>
      <c r="K930" s="179">
        <v>0</v>
      </c>
      <c r="L930" s="179">
        <v>0</v>
      </c>
      <c r="M930" s="179">
        <v>7523.5274182843959</v>
      </c>
      <c r="N930" s="179">
        <v>0</v>
      </c>
      <c r="O930" s="179">
        <v>0</v>
      </c>
      <c r="P930" s="179">
        <v>0</v>
      </c>
      <c r="Q930" s="179">
        <v>0</v>
      </c>
      <c r="R930" s="180">
        <v>0</v>
      </c>
      <c r="S930" s="180">
        <v>0</v>
      </c>
      <c r="T930" s="180">
        <v>0</v>
      </c>
    </row>
    <row r="931" spans="2:20" x14ac:dyDescent="0.3">
      <c r="B931" s="19">
        <v>928</v>
      </c>
      <c r="C931" s="179">
        <v>0</v>
      </c>
      <c r="D931" s="179">
        <v>0</v>
      </c>
      <c r="E931" s="179">
        <v>169627.57477393842</v>
      </c>
      <c r="F931" s="179">
        <v>0</v>
      </c>
      <c r="G931" s="179">
        <v>0</v>
      </c>
      <c r="H931" s="179">
        <v>78892.605630849706</v>
      </c>
      <c r="I931" s="179">
        <v>0</v>
      </c>
      <c r="J931" s="179">
        <v>0</v>
      </c>
      <c r="K931" s="179">
        <v>0</v>
      </c>
      <c r="L931" s="179">
        <v>0</v>
      </c>
      <c r="M931" s="179">
        <v>21720.078210869313</v>
      </c>
      <c r="N931" s="179">
        <v>0</v>
      </c>
      <c r="O931" s="179">
        <v>0</v>
      </c>
      <c r="P931" s="179">
        <v>0</v>
      </c>
      <c r="Q931" s="179">
        <v>0</v>
      </c>
      <c r="R931" s="180">
        <v>0</v>
      </c>
      <c r="S931" s="180">
        <v>0</v>
      </c>
      <c r="T931" s="180">
        <v>0</v>
      </c>
    </row>
    <row r="932" spans="2:20" x14ac:dyDescent="0.3">
      <c r="B932" s="19">
        <v>929</v>
      </c>
      <c r="C932" s="179">
        <v>0</v>
      </c>
      <c r="D932" s="179">
        <v>0</v>
      </c>
      <c r="E932" s="179">
        <v>25962.092258246979</v>
      </c>
      <c r="F932" s="179">
        <v>0</v>
      </c>
      <c r="G932" s="179">
        <v>0</v>
      </c>
      <c r="H932" s="179">
        <v>9879.2898500832562</v>
      </c>
      <c r="I932" s="179">
        <v>0</v>
      </c>
      <c r="J932" s="179">
        <v>0</v>
      </c>
      <c r="K932" s="179">
        <v>0</v>
      </c>
      <c r="L932" s="179">
        <v>0</v>
      </c>
      <c r="M932" s="179">
        <v>225057.57333187948</v>
      </c>
      <c r="N932" s="179">
        <v>0</v>
      </c>
      <c r="O932" s="179">
        <v>0</v>
      </c>
      <c r="P932" s="179">
        <v>0</v>
      </c>
      <c r="Q932" s="179">
        <v>0</v>
      </c>
      <c r="R932" s="180">
        <v>0</v>
      </c>
      <c r="S932" s="180">
        <v>0</v>
      </c>
      <c r="T932" s="180">
        <v>0</v>
      </c>
    </row>
    <row r="933" spans="2:20" x14ac:dyDescent="0.3">
      <c r="B933" s="19">
        <v>930</v>
      </c>
      <c r="C933" s="179">
        <v>0</v>
      </c>
      <c r="D933" s="179">
        <v>0</v>
      </c>
      <c r="E933" s="179">
        <v>289144.00632857782</v>
      </c>
      <c r="F933" s="179">
        <v>0</v>
      </c>
      <c r="G933" s="179">
        <v>0</v>
      </c>
      <c r="H933" s="179">
        <v>363367.12013703701</v>
      </c>
      <c r="I933" s="179">
        <v>0</v>
      </c>
      <c r="J933" s="179">
        <v>0</v>
      </c>
      <c r="K933" s="179">
        <v>0</v>
      </c>
      <c r="L933" s="179">
        <v>0</v>
      </c>
      <c r="M933" s="179">
        <v>364387.45702956116</v>
      </c>
      <c r="N933" s="179">
        <v>0</v>
      </c>
      <c r="O933" s="179">
        <v>0</v>
      </c>
      <c r="P933" s="179">
        <v>0</v>
      </c>
      <c r="Q933" s="179">
        <v>0</v>
      </c>
      <c r="R933" s="180">
        <v>0</v>
      </c>
      <c r="S933" s="180">
        <v>0</v>
      </c>
      <c r="T933" s="180">
        <v>0</v>
      </c>
    </row>
    <row r="934" spans="2:20" x14ac:dyDescent="0.3">
      <c r="B934" s="19">
        <v>931</v>
      </c>
      <c r="C934" s="179">
        <v>0</v>
      </c>
      <c r="D934" s="179">
        <v>0</v>
      </c>
      <c r="E934" s="179">
        <v>121846.1556630945</v>
      </c>
      <c r="F934" s="179">
        <v>0</v>
      </c>
      <c r="G934" s="179">
        <v>0</v>
      </c>
      <c r="H934" s="179">
        <v>29907.787859433774</v>
      </c>
      <c r="I934" s="179">
        <v>0</v>
      </c>
      <c r="J934" s="179">
        <v>0</v>
      </c>
      <c r="K934" s="179">
        <v>0</v>
      </c>
      <c r="L934" s="179">
        <v>0</v>
      </c>
      <c r="M934" s="179">
        <v>11713.488823879334</v>
      </c>
      <c r="N934" s="179">
        <v>0</v>
      </c>
      <c r="O934" s="179">
        <v>0</v>
      </c>
      <c r="P934" s="179">
        <v>0</v>
      </c>
      <c r="Q934" s="179">
        <v>0</v>
      </c>
      <c r="R934" s="180">
        <v>0</v>
      </c>
      <c r="S934" s="180">
        <v>0</v>
      </c>
      <c r="T934" s="180">
        <v>0</v>
      </c>
    </row>
    <row r="935" spans="2:20" x14ac:dyDescent="0.3">
      <c r="B935" s="19">
        <v>932</v>
      </c>
      <c r="C935" s="179">
        <v>1</v>
      </c>
      <c r="D935" s="179">
        <v>92408.523274320527</v>
      </c>
      <c r="E935" s="179">
        <v>75257.515691773006</v>
      </c>
      <c r="F935" s="179">
        <v>0</v>
      </c>
      <c r="G935" s="179">
        <v>0</v>
      </c>
      <c r="H935" s="179">
        <v>82661.269387131601</v>
      </c>
      <c r="I935" s="179">
        <v>0</v>
      </c>
      <c r="J935" s="179">
        <v>0</v>
      </c>
      <c r="K935" s="179">
        <v>0</v>
      </c>
      <c r="L935" s="179">
        <v>0</v>
      </c>
      <c r="M935" s="179">
        <v>487715.83453006222</v>
      </c>
      <c r="N935" s="179">
        <v>0</v>
      </c>
      <c r="O935" s="179">
        <v>0</v>
      </c>
      <c r="P935" s="179">
        <v>0</v>
      </c>
      <c r="Q935" s="179">
        <v>0</v>
      </c>
      <c r="R935" s="180">
        <v>0</v>
      </c>
      <c r="S935" s="180">
        <v>0</v>
      </c>
      <c r="T935" s="180">
        <v>92408.523274320527</v>
      </c>
    </row>
    <row r="936" spans="2:20" x14ac:dyDescent="0.3">
      <c r="B936" s="19">
        <v>933</v>
      </c>
      <c r="C936" s="179">
        <v>0</v>
      </c>
      <c r="D936" s="179">
        <v>0</v>
      </c>
      <c r="E936" s="179">
        <v>4138165.1046897168</v>
      </c>
      <c r="F936" s="179">
        <v>0</v>
      </c>
      <c r="G936" s="179">
        <v>0</v>
      </c>
      <c r="H936" s="179">
        <v>13966.447244254065</v>
      </c>
      <c r="I936" s="179">
        <v>0</v>
      </c>
      <c r="J936" s="179">
        <v>0</v>
      </c>
      <c r="K936" s="179">
        <v>0</v>
      </c>
      <c r="L936" s="179">
        <v>0</v>
      </c>
      <c r="M936" s="179">
        <v>256364.01677931589</v>
      </c>
      <c r="N936" s="179">
        <v>0</v>
      </c>
      <c r="O936" s="179">
        <v>0</v>
      </c>
      <c r="P936" s="179">
        <v>0</v>
      </c>
      <c r="Q936" s="179">
        <v>0</v>
      </c>
      <c r="R936" s="180">
        <v>0</v>
      </c>
      <c r="S936" s="180">
        <v>0</v>
      </c>
      <c r="T936" s="180">
        <v>0</v>
      </c>
    </row>
    <row r="937" spans="2:20" x14ac:dyDescent="0.3">
      <c r="B937" s="19">
        <v>934</v>
      </c>
      <c r="C937" s="179">
        <v>0</v>
      </c>
      <c r="D937" s="179">
        <v>0</v>
      </c>
      <c r="E937" s="179">
        <v>31495.692132587264</v>
      </c>
      <c r="F937" s="179">
        <v>0</v>
      </c>
      <c r="G937" s="179">
        <v>0</v>
      </c>
      <c r="H937" s="179">
        <v>568172.74334778998</v>
      </c>
      <c r="I937" s="179">
        <v>0</v>
      </c>
      <c r="J937" s="179">
        <v>0</v>
      </c>
      <c r="K937" s="179">
        <v>0</v>
      </c>
      <c r="L937" s="179">
        <v>0</v>
      </c>
      <c r="M937" s="179">
        <v>192031.74268709074</v>
      </c>
      <c r="N937" s="179">
        <v>0</v>
      </c>
      <c r="O937" s="179">
        <v>0</v>
      </c>
      <c r="P937" s="179">
        <v>0</v>
      </c>
      <c r="Q937" s="179">
        <v>0</v>
      </c>
      <c r="R937" s="180">
        <v>0</v>
      </c>
      <c r="S937" s="180">
        <v>0</v>
      </c>
      <c r="T937" s="180">
        <v>0</v>
      </c>
    </row>
    <row r="938" spans="2:20" x14ac:dyDescent="0.3">
      <c r="B938" s="19">
        <v>935</v>
      </c>
      <c r="C938" s="179">
        <v>0</v>
      </c>
      <c r="D938" s="179">
        <v>0</v>
      </c>
      <c r="E938" s="179">
        <v>138377.67014066808</v>
      </c>
      <c r="F938" s="179">
        <v>0</v>
      </c>
      <c r="G938" s="179">
        <v>0</v>
      </c>
      <c r="H938" s="179">
        <v>115225.39455523236</v>
      </c>
      <c r="I938" s="179">
        <v>0</v>
      </c>
      <c r="J938" s="179">
        <v>0</v>
      </c>
      <c r="K938" s="179">
        <v>0</v>
      </c>
      <c r="L938" s="179">
        <v>0</v>
      </c>
      <c r="M938" s="179">
        <v>82266.732594272326</v>
      </c>
      <c r="N938" s="179">
        <v>0</v>
      </c>
      <c r="O938" s="179">
        <v>0</v>
      </c>
      <c r="P938" s="179">
        <v>0</v>
      </c>
      <c r="Q938" s="179">
        <v>0</v>
      </c>
      <c r="R938" s="180">
        <v>0</v>
      </c>
      <c r="S938" s="180">
        <v>0</v>
      </c>
      <c r="T938" s="180">
        <v>0</v>
      </c>
    </row>
    <row r="939" spans="2:20" x14ac:dyDescent="0.3">
      <c r="B939" s="19">
        <v>936</v>
      </c>
      <c r="C939" s="179">
        <v>0</v>
      </c>
      <c r="D939" s="179">
        <v>0</v>
      </c>
      <c r="E939" s="179">
        <v>47007.920843055937</v>
      </c>
      <c r="F939" s="179">
        <v>0</v>
      </c>
      <c r="G939" s="179">
        <v>0</v>
      </c>
      <c r="H939" s="179">
        <v>207752.19035825672</v>
      </c>
      <c r="I939" s="179">
        <v>0</v>
      </c>
      <c r="J939" s="179">
        <v>0</v>
      </c>
      <c r="K939" s="179">
        <v>0</v>
      </c>
      <c r="L939" s="179">
        <v>0</v>
      </c>
      <c r="M939" s="179">
        <v>293796.33906800952</v>
      </c>
      <c r="N939" s="179">
        <v>0</v>
      </c>
      <c r="O939" s="179">
        <v>0</v>
      </c>
      <c r="P939" s="179">
        <v>0</v>
      </c>
      <c r="Q939" s="179">
        <v>0</v>
      </c>
      <c r="R939" s="180">
        <v>0</v>
      </c>
      <c r="S939" s="180">
        <v>0</v>
      </c>
      <c r="T939" s="180">
        <v>0</v>
      </c>
    </row>
    <row r="940" spans="2:20" x14ac:dyDescent="0.3">
      <c r="B940" s="19">
        <v>937</v>
      </c>
      <c r="C940" s="179">
        <v>0</v>
      </c>
      <c r="D940" s="179">
        <v>0</v>
      </c>
      <c r="E940" s="179">
        <v>178477.5984138363</v>
      </c>
      <c r="F940" s="179">
        <v>0</v>
      </c>
      <c r="G940" s="179">
        <v>0</v>
      </c>
      <c r="H940" s="179">
        <v>192933.02729602851</v>
      </c>
      <c r="I940" s="179">
        <v>0</v>
      </c>
      <c r="J940" s="179">
        <v>0</v>
      </c>
      <c r="K940" s="179">
        <v>0</v>
      </c>
      <c r="L940" s="179">
        <v>0</v>
      </c>
      <c r="M940" s="179">
        <v>26538.281910319802</v>
      </c>
      <c r="N940" s="179">
        <v>0</v>
      </c>
      <c r="O940" s="179">
        <v>0</v>
      </c>
      <c r="P940" s="179">
        <v>0</v>
      </c>
      <c r="Q940" s="179">
        <v>0</v>
      </c>
      <c r="R940" s="180">
        <v>0</v>
      </c>
      <c r="S940" s="180">
        <v>0</v>
      </c>
      <c r="T940" s="180">
        <v>0</v>
      </c>
    </row>
    <row r="941" spans="2:20" x14ac:dyDescent="0.3">
      <c r="B941" s="19">
        <v>938</v>
      </c>
      <c r="C941" s="179">
        <v>0</v>
      </c>
      <c r="D941" s="179">
        <v>0</v>
      </c>
      <c r="E941" s="179">
        <v>1238136.5307303588</v>
      </c>
      <c r="F941" s="179">
        <v>0</v>
      </c>
      <c r="G941" s="179">
        <v>0</v>
      </c>
      <c r="H941" s="179">
        <v>23422.5342543673</v>
      </c>
      <c r="I941" s="179">
        <v>0</v>
      </c>
      <c r="J941" s="179">
        <v>0</v>
      </c>
      <c r="K941" s="179">
        <v>0</v>
      </c>
      <c r="L941" s="179">
        <v>0</v>
      </c>
      <c r="M941" s="179">
        <v>88408.011207366028</v>
      </c>
      <c r="N941" s="179">
        <v>0</v>
      </c>
      <c r="O941" s="179">
        <v>0</v>
      </c>
      <c r="P941" s="179">
        <v>0</v>
      </c>
      <c r="Q941" s="179">
        <v>0</v>
      </c>
      <c r="R941" s="180">
        <v>0</v>
      </c>
      <c r="S941" s="180">
        <v>0</v>
      </c>
      <c r="T941" s="180">
        <v>0</v>
      </c>
    </row>
    <row r="942" spans="2:20" x14ac:dyDescent="0.3">
      <c r="B942" s="19">
        <v>939</v>
      </c>
      <c r="C942" s="179">
        <v>0</v>
      </c>
      <c r="D942" s="179">
        <v>0</v>
      </c>
      <c r="E942" s="179">
        <v>10710.503205726542</v>
      </c>
      <c r="F942" s="179">
        <v>0</v>
      </c>
      <c r="G942" s="179">
        <v>0</v>
      </c>
      <c r="H942" s="179">
        <v>13209.242696528549</v>
      </c>
      <c r="I942" s="179">
        <v>0</v>
      </c>
      <c r="J942" s="179">
        <v>0</v>
      </c>
      <c r="K942" s="179">
        <v>0</v>
      </c>
      <c r="L942" s="179">
        <v>0</v>
      </c>
      <c r="M942" s="179">
        <v>417290.99873845844</v>
      </c>
      <c r="N942" s="179">
        <v>0</v>
      </c>
      <c r="O942" s="179">
        <v>0</v>
      </c>
      <c r="P942" s="179">
        <v>0</v>
      </c>
      <c r="Q942" s="179">
        <v>0</v>
      </c>
      <c r="R942" s="180">
        <v>0</v>
      </c>
      <c r="S942" s="180">
        <v>0</v>
      </c>
      <c r="T942" s="180">
        <v>0</v>
      </c>
    </row>
    <row r="943" spans="2:20" x14ac:dyDescent="0.3">
      <c r="B943" s="19">
        <v>940</v>
      </c>
      <c r="C943" s="179">
        <v>0</v>
      </c>
      <c r="D943" s="179">
        <v>0</v>
      </c>
      <c r="E943" s="179">
        <v>551730.30983080145</v>
      </c>
      <c r="F943" s="179">
        <v>0</v>
      </c>
      <c r="G943" s="179">
        <v>0</v>
      </c>
      <c r="H943" s="179">
        <v>25669.312030227011</v>
      </c>
      <c r="I943" s="179">
        <v>0</v>
      </c>
      <c r="J943" s="179">
        <v>0</v>
      </c>
      <c r="K943" s="179">
        <v>0</v>
      </c>
      <c r="L943" s="179">
        <v>0</v>
      </c>
      <c r="M943" s="179">
        <v>31172.411966811705</v>
      </c>
      <c r="N943" s="179">
        <v>0</v>
      </c>
      <c r="O943" s="179">
        <v>0</v>
      </c>
      <c r="P943" s="179">
        <v>0</v>
      </c>
      <c r="Q943" s="179">
        <v>0</v>
      </c>
      <c r="R943" s="180">
        <v>0</v>
      </c>
      <c r="S943" s="180">
        <v>0</v>
      </c>
      <c r="T943" s="180">
        <v>0</v>
      </c>
    </row>
    <row r="944" spans="2:20" x14ac:dyDescent="0.3">
      <c r="B944" s="19">
        <v>941</v>
      </c>
      <c r="C944" s="179">
        <v>0</v>
      </c>
      <c r="D944" s="179">
        <v>0</v>
      </c>
      <c r="E944" s="179">
        <v>19633.990644143196</v>
      </c>
      <c r="F944" s="179">
        <v>0</v>
      </c>
      <c r="G944" s="179">
        <v>0</v>
      </c>
      <c r="H944" s="179">
        <v>66459.241636550505</v>
      </c>
      <c r="I944" s="179">
        <v>0</v>
      </c>
      <c r="J944" s="179">
        <v>0</v>
      </c>
      <c r="K944" s="179">
        <v>0</v>
      </c>
      <c r="L944" s="179">
        <v>0</v>
      </c>
      <c r="M944" s="179">
        <v>65089.211381543661</v>
      </c>
      <c r="N944" s="179">
        <v>0</v>
      </c>
      <c r="O944" s="179">
        <v>0</v>
      </c>
      <c r="P944" s="179">
        <v>0</v>
      </c>
      <c r="Q944" s="179">
        <v>0</v>
      </c>
      <c r="R944" s="180">
        <v>0</v>
      </c>
      <c r="S944" s="180">
        <v>0</v>
      </c>
      <c r="T944" s="180">
        <v>0</v>
      </c>
    </row>
    <row r="945" spans="2:20" x14ac:dyDescent="0.3">
      <c r="B945" s="19">
        <v>942</v>
      </c>
      <c r="C945" s="179">
        <v>0</v>
      </c>
      <c r="D945" s="179">
        <v>0</v>
      </c>
      <c r="E945" s="179">
        <v>77724.765489634927</v>
      </c>
      <c r="F945" s="179">
        <v>0</v>
      </c>
      <c r="G945" s="179">
        <v>0</v>
      </c>
      <c r="H945" s="179">
        <v>180120.68182492192</v>
      </c>
      <c r="I945" s="179">
        <v>0</v>
      </c>
      <c r="J945" s="179">
        <v>0</v>
      </c>
      <c r="K945" s="179">
        <v>0</v>
      </c>
      <c r="L945" s="179">
        <v>0</v>
      </c>
      <c r="M945" s="179">
        <v>5903.1746225956513</v>
      </c>
      <c r="N945" s="179">
        <v>0</v>
      </c>
      <c r="O945" s="179">
        <v>0</v>
      </c>
      <c r="P945" s="179">
        <v>0</v>
      </c>
      <c r="Q945" s="179">
        <v>0</v>
      </c>
      <c r="R945" s="180">
        <v>0</v>
      </c>
      <c r="S945" s="180">
        <v>0</v>
      </c>
      <c r="T945" s="180">
        <v>0</v>
      </c>
    </row>
    <row r="946" spans="2:20" x14ac:dyDescent="0.3">
      <c r="B946" s="19">
        <v>943</v>
      </c>
      <c r="C946" s="179">
        <v>0</v>
      </c>
      <c r="D946" s="179">
        <v>0</v>
      </c>
      <c r="E946" s="179">
        <v>104440.07191270661</v>
      </c>
      <c r="F946" s="179">
        <v>0</v>
      </c>
      <c r="G946" s="179">
        <v>0</v>
      </c>
      <c r="H946" s="179">
        <v>47313.405733398125</v>
      </c>
      <c r="I946" s="179">
        <v>0</v>
      </c>
      <c r="J946" s="179">
        <v>0</v>
      </c>
      <c r="K946" s="179">
        <v>0</v>
      </c>
      <c r="L946" s="179">
        <v>0</v>
      </c>
      <c r="M946" s="179">
        <v>50640.789983262694</v>
      </c>
      <c r="N946" s="179">
        <v>0</v>
      </c>
      <c r="O946" s="179">
        <v>0</v>
      </c>
      <c r="P946" s="179">
        <v>0</v>
      </c>
      <c r="Q946" s="179">
        <v>0</v>
      </c>
      <c r="R946" s="180">
        <v>0</v>
      </c>
      <c r="S946" s="180">
        <v>0</v>
      </c>
      <c r="T946" s="180">
        <v>0</v>
      </c>
    </row>
    <row r="947" spans="2:20" x14ac:dyDescent="0.3">
      <c r="B947" s="19">
        <v>944</v>
      </c>
      <c r="C947" s="179">
        <v>0</v>
      </c>
      <c r="D947" s="179">
        <v>0</v>
      </c>
      <c r="E947" s="179">
        <v>36586.235128461041</v>
      </c>
      <c r="F947" s="179">
        <v>0</v>
      </c>
      <c r="G947" s="179">
        <v>0</v>
      </c>
      <c r="H947" s="179">
        <v>25953.271589702483</v>
      </c>
      <c r="I947" s="179">
        <v>0</v>
      </c>
      <c r="J947" s="179">
        <v>0</v>
      </c>
      <c r="K947" s="179">
        <v>0</v>
      </c>
      <c r="L947" s="179">
        <v>0</v>
      </c>
      <c r="M947" s="179">
        <v>132990.94320897045</v>
      </c>
      <c r="N947" s="179">
        <v>0</v>
      </c>
      <c r="O947" s="179">
        <v>0</v>
      </c>
      <c r="P947" s="179">
        <v>0</v>
      </c>
      <c r="Q947" s="179">
        <v>0</v>
      </c>
      <c r="R947" s="180">
        <v>0</v>
      </c>
      <c r="S947" s="180">
        <v>0</v>
      </c>
      <c r="T947" s="180">
        <v>0</v>
      </c>
    </row>
    <row r="948" spans="2:20" x14ac:dyDescent="0.3">
      <c r="B948" s="19">
        <v>945</v>
      </c>
      <c r="C948" s="179">
        <v>0</v>
      </c>
      <c r="D948" s="179">
        <v>0</v>
      </c>
      <c r="E948" s="179">
        <v>63387.464608963077</v>
      </c>
      <c r="F948" s="179">
        <v>0</v>
      </c>
      <c r="G948" s="179">
        <v>0</v>
      </c>
      <c r="H948" s="179">
        <v>7941.9023620380458</v>
      </c>
      <c r="I948" s="179">
        <v>0</v>
      </c>
      <c r="J948" s="179">
        <v>0</v>
      </c>
      <c r="K948" s="179">
        <v>0</v>
      </c>
      <c r="L948" s="179">
        <v>0</v>
      </c>
      <c r="M948" s="179">
        <v>2798.7151090484408</v>
      </c>
      <c r="N948" s="179">
        <v>0</v>
      </c>
      <c r="O948" s="179">
        <v>0</v>
      </c>
      <c r="P948" s="179">
        <v>0</v>
      </c>
      <c r="Q948" s="179">
        <v>0</v>
      </c>
      <c r="R948" s="180">
        <v>0</v>
      </c>
      <c r="S948" s="180">
        <v>0</v>
      </c>
      <c r="T948" s="180">
        <v>0</v>
      </c>
    </row>
    <row r="949" spans="2:20" x14ac:dyDescent="0.3">
      <c r="B949" s="19">
        <v>946</v>
      </c>
      <c r="C949" s="179">
        <v>0</v>
      </c>
      <c r="D949" s="179">
        <v>0</v>
      </c>
      <c r="E949" s="179">
        <v>61946.534335814475</v>
      </c>
      <c r="F949" s="179">
        <v>0</v>
      </c>
      <c r="G949" s="179">
        <v>0</v>
      </c>
      <c r="H949" s="179">
        <v>49405.432684951003</v>
      </c>
      <c r="I949" s="179">
        <v>0</v>
      </c>
      <c r="J949" s="179">
        <v>0</v>
      </c>
      <c r="K949" s="179">
        <v>0</v>
      </c>
      <c r="L949" s="179">
        <v>0</v>
      </c>
      <c r="M949" s="179">
        <v>93166.882673963264</v>
      </c>
      <c r="N949" s="179">
        <v>0</v>
      </c>
      <c r="O949" s="179">
        <v>0</v>
      </c>
      <c r="P949" s="179">
        <v>0</v>
      </c>
      <c r="Q949" s="179">
        <v>0</v>
      </c>
      <c r="R949" s="180">
        <v>0</v>
      </c>
      <c r="S949" s="180">
        <v>0</v>
      </c>
      <c r="T949" s="180">
        <v>0</v>
      </c>
    </row>
    <row r="950" spans="2:20" x14ac:dyDescent="0.3">
      <c r="B950" s="19">
        <v>947</v>
      </c>
      <c r="C950" s="179">
        <v>0</v>
      </c>
      <c r="D950" s="179">
        <v>0</v>
      </c>
      <c r="E950" s="179">
        <v>94733.869215164857</v>
      </c>
      <c r="F950" s="179">
        <v>0</v>
      </c>
      <c r="G950" s="179">
        <v>0</v>
      </c>
      <c r="H950" s="179">
        <v>3357.4232913641604</v>
      </c>
      <c r="I950" s="179">
        <v>0</v>
      </c>
      <c r="J950" s="179">
        <v>0</v>
      </c>
      <c r="K950" s="179">
        <v>0</v>
      </c>
      <c r="L950" s="179">
        <v>0</v>
      </c>
      <c r="M950" s="179">
        <v>84790.133939752617</v>
      </c>
      <c r="N950" s="179">
        <v>0</v>
      </c>
      <c r="O950" s="179">
        <v>0</v>
      </c>
      <c r="P950" s="179">
        <v>0</v>
      </c>
      <c r="Q950" s="179">
        <v>0</v>
      </c>
      <c r="R950" s="180">
        <v>0</v>
      </c>
      <c r="S950" s="180">
        <v>0</v>
      </c>
      <c r="T950" s="180">
        <v>0</v>
      </c>
    </row>
    <row r="951" spans="2:20" x14ac:dyDescent="0.3">
      <c r="B951" s="19">
        <v>948</v>
      </c>
      <c r="C951" s="179">
        <v>0</v>
      </c>
      <c r="D951" s="179">
        <v>0</v>
      </c>
      <c r="E951" s="179">
        <v>124624.52429666357</v>
      </c>
      <c r="F951" s="179">
        <v>0</v>
      </c>
      <c r="G951" s="179">
        <v>0</v>
      </c>
      <c r="H951" s="179">
        <v>77544.804791159724</v>
      </c>
      <c r="I951" s="179">
        <v>0</v>
      </c>
      <c r="J951" s="179">
        <v>0</v>
      </c>
      <c r="K951" s="179">
        <v>0</v>
      </c>
      <c r="L951" s="179">
        <v>0</v>
      </c>
      <c r="M951" s="179">
        <v>424266.66051828826</v>
      </c>
      <c r="N951" s="179">
        <v>0</v>
      </c>
      <c r="O951" s="179">
        <v>0</v>
      </c>
      <c r="P951" s="179">
        <v>0</v>
      </c>
      <c r="Q951" s="179">
        <v>0</v>
      </c>
      <c r="R951" s="180">
        <v>0</v>
      </c>
      <c r="S951" s="180">
        <v>0</v>
      </c>
      <c r="T951" s="180">
        <v>0</v>
      </c>
    </row>
    <row r="952" spans="2:20" x14ac:dyDescent="0.3">
      <c r="B952" s="19">
        <v>949</v>
      </c>
      <c r="C952" s="179">
        <v>0</v>
      </c>
      <c r="D952" s="179">
        <v>0</v>
      </c>
      <c r="E952" s="179">
        <v>91200.016028535829</v>
      </c>
      <c r="F952" s="179">
        <v>0</v>
      </c>
      <c r="G952" s="179">
        <v>0</v>
      </c>
      <c r="H952" s="179">
        <v>1465682.5378269325</v>
      </c>
      <c r="I952" s="179">
        <v>0</v>
      </c>
      <c r="J952" s="179">
        <v>0</v>
      </c>
      <c r="K952" s="179">
        <v>0</v>
      </c>
      <c r="L952" s="179">
        <v>0</v>
      </c>
      <c r="M952" s="179">
        <v>266970.82355343952</v>
      </c>
      <c r="N952" s="179">
        <v>0</v>
      </c>
      <c r="O952" s="179">
        <v>0</v>
      </c>
      <c r="P952" s="179">
        <v>0</v>
      </c>
      <c r="Q952" s="179">
        <v>0</v>
      </c>
      <c r="R952" s="180">
        <v>0</v>
      </c>
      <c r="S952" s="180">
        <v>0</v>
      </c>
      <c r="T952" s="180">
        <v>0</v>
      </c>
    </row>
    <row r="953" spans="2:20" x14ac:dyDescent="0.3">
      <c r="B953" s="19">
        <v>950</v>
      </c>
      <c r="C953" s="179">
        <v>0</v>
      </c>
      <c r="D953" s="179">
        <v>0</v>
      </c>
      <c r="E953" s="179">
        <v>75931.154436176483</v>
      </c>
      <c r="F953" s="179">
        <v>0</v>
      </c>
      <c r="G953" s="179">
        <v>0</v>
      </c>
      <c r="H953" s="179">
        <v>53369.167968581882</v>
      </c>
      <c r="I953" s="179">
        <v>0</v>
      </c>
      <c r="J953" s="179">
        <v>0</v>
      </c>
      <c r="K953" s="179">
        <v>0</v>
      </c>
      <c r="L953" s="179">
        <v>0</v>
      </c>
      <c r="M953" s="179">
        <v>1092597.6667178741</v>
      </c>
      <c r="N953" s="179">
        <v>0</v>
      </c>
      <c r="O953" s="179">
        <v>0</v>
      </c>
      <c r="P953" s="179">
        <v>0</v>
      </c>
      <c r="Q953" s="179">
        <v>0</v>
      </c>
      <c r="R953" s="180">
        <v>0</v>
      </c>
      <c r="S953" s="180">
        <v>0</v>
      </c>
      <c r="T953" s="180">
        <v>0</v>
      </c>
    </row>
    <row r="954" spans="2:20" x14ac:dyDescent="0.3">
      <c r="B954" s="19">
        <v>951</v>
      </c>
      <c r="C954" s="179">
        <v>0</v>
      </c>
      <c r="D954" s="179">
        <v>0</v>
      </c>
      <c r="E954" s="179">
        <v>195386.6720765139</v>
      </c>
      <c r="F954" s="179">
        <v>0</v>
      </c>
      <c r="G954" s="179">
        <v>0</v>
      </c>
      <c r="H954" s="179">
        <v>171289.33983062912</v>
      </c>
      <c r="I954" s="179">
        <v>0</v>
      </c>
      <c r="J954" s="179">
        <v>0</v>
      </c>
      <c r="K954" s="179">
        <v>0</v>
      </c>
      <c r="L954" s="179">
        <v>0</v>
      </c>
      <c r="M954" s="179">
        <v>1376113.1115209803</v>
      </c>
      <c r="N954" s="179">
        <v>0</v>
      </c>
      <c r="O954" s="179">
        <v>0</v>
      </c>
      <c r="P954" s="179">
        <v>0</v>
      </c>
      <c r="Q954" s="179">
        <v>0</v>
      </c>
      <c r="R954" s="180">
        <v>0</v>
      </c>
      <c r="S954" s="180">
        <v>0</v>
      </c>
      <c r="T954" s="180">
        <v>0</v>
      </c>
    </row>
    <row r="955" spans="2:20" x14ac:dyDescent="0.3">
      <c r="B955" s="19">
        <v>952</v>
      </c>
      <c r="C955" s="179">
        <v>0</v>
      </c>
      <c r="D955" s="179">
        <v>0</v>
      </c>
      <c r="E955" s="179">
        <v>1004763.8565692073</v>
      </c>
      <c r="F955" s="179">
        <v>0</v>
      </c>
      <c r="G955" s="179">
        <v>0</v>
      </c>
      <c r="H955" s="179">
        <v>537374.82849096472</v>
      </c>
      <c r="I955" s="179">
        <v>0</v>
      </c>
      <c r="J955" s="179">
        <v>0</v>
      </c>
      <c r="K955" s="179">
        <v>0</v>
      </c>
      <c r="L955" s="179">
        <v>0</v>
      </c>
      <c r="M955" s="179">
        <v>244456.91076912323</v>
      </c>
      <c r="N955" s="179">
        <v>0</v>
      </c>
      <c r="O955" s="179">
        <v>0</v>
      </c>
      <c r="P955" s="179">
        <v>0</v>
      </c>
      <c r="Q955" s="179">
        <v>0</v>
      </c>
      <c r="R955" s="180">
        <v>0</v>
      </c>
      <c r="S955" s="180">
        <v>0</v>
      </c>
      <c r="T955" s="180">
        <v>0</v>
      </c>
    </row>
    <row r="956" spans="2:20" x14ac:dyDescent="0.3">
      <c r="B956" s="19">
        <v>953</v>
      </c>
      <c r="C956" s="179">
        <v>1</v>
      </c>
      <c r="D956" s="179">
        <v>143904.58914289391</v>
      </c>
      <c r="E956" s="179">
        <v>317307.94770396734</v>
      </c>
      <c r="F956" s="179">
        <v>0</v>
      </c>
      <c r="G956" s="179">
        <v>0</v>
      </c>
      <c r="H956" s="179">
        <v>67363.670918952281</v>
      </c>
      <c r="I956" s="179">
        <v>0</v>
      </c>
      <c r="J956" s="179">
        <v>0</v>
      </c>
      <c r="K956" s="179">
        <v>0</v>
      </c>
      <c r="L956" s="179">
        <v>0</v>
      </c>
      <c r="M956" s="179">
        <v>107211.97215168588</v>
      </c>
      <c r="N956" s="179">
        <v>0</v>
      </c>
      <c r="O956" s="179">
        <v>0</v>
      </c>
      <c r="P956" s="179">
        <v>0</v>
      </c>
      <c r="Q956" s="179">
        <v>0</v>
      </c>
      <c r="R956" s="180">
        <v>0</v>
      </c>
      <c r="S956" s="180">
        <v>0</v>
      </c>
      <c r="T956" s="180">
        <v>143904.58914289391</v>
      </c>
    </row>
    <row r="957" spans="2:20" x14ac:dyDescent="0.3">
      <c r="B957" s="19">
        <v>954</v>
      </c>
      <c r="C957" s="179">
        <v>0</v>
      </c>
      <c r="D957" s="179">
        <v>0</v>
      </c>
      <c r="E957" s="179">
        <v>732258.86813288613</v>
      </c>
      <c r="F957" s="179">
        <v>1</v>
      </c>
      <c r="G957" s="179">
        <v>62066.172882149265</v>
      </c>
      <c r="H957" s="179">
        <v>108118.61358092945</v>
      </c>
      <c r="I957" s="179">
        <v>0</v>
      </c>
      <c r="J957" s="179">
        <v>0</v>
      </c>
      <c r="K957" s="179">
        <v>0</v>
      </c>
      <c r="L957" s="179">
        <v>0</v>
      </c>
      <c r="M957" s="179">
        <v>248280.96782923816</v>
      </c>
      <c r="N957" s="179">
        <v>0</v>
      </c>
      <c r="O957" s="179">
        <v>0</v>
      </c>
      <c r="P957" s="179">
        <v>0</v>
      </c>
      <c r="Q957" s="179">
        <v>0</v>
      </c>
      <c r="R957" s="180">
        <v>0</v>
      </c>
      <c r="S957" s="180">
        <v>0</v>
      </c>
      <c r="T957" s="180">
        <v>0</v>
      </c>
    </row>
    <row r="958" spans="2:20" x14ac:dyDescent="0.3">
      <c r="B958" s="19">
        <v>955</v>
      </c>
      <c r="C958" s="179">
        <v>1</v>
      </c>
      <c r="D958" s="179">
        <v>240832.15718437199</v>
      </c>
      <c r="E958" s="179">
        <v>57191.045531813936</v>
      </c>
      <c r="F958" s="179">
        <v>0</v>
      </c>
      <c r="G958" s="179">
        <v>0</v>
      </c>
      <c r="H958" s="179">
        <v>464269.14141627977</v>
      </c>
      <c r="I958" s="179">
        <v>0</v>
      </c>
      <c r="J958" s="179">
        <v>0</v>
      </c>
      <c r="K958" s="179">
        <v>0</v>
      </c>
      <c r="L958" s="179">
        <v>0</v>
      </c>
      <c r="M958" s="179">
        <v>66265.266974883896</v>
      </c>
      <c r="N958" s="179">
        <v>0</v>
      </c>
      <c r="O958" s="179">
        <v>0</v>
      </c>
      <c r="P958" s="179">
        <v>0</v>
      </c>
      <c r="Q958" s="179">
        <v>0</v>
      </c>
      <c r="R958" s="180">
        <v>0</v>
      </c>
      <c r="S958" s="180">
        <v>0</v>
      </c>
      <c r="T958" s="180">
        <v>240832.15718437199</v>
      </c>
    </row>
    <row r="959" spans="2:20" x14ac:dyDescent="0.3">
      <c r="B959" s="19">
        <v>956</v>
      </c>
      <c r="C959" s="179">
        <v>0</v>
      </c>
      <c r="D959" s="179">
        <v>0</v>
      </c>
      <c r="E959" s="179">
        <v>181847.96299121928</v>
      </c>
      <c r="F959" s="179">
        <v>0</v>
      </c>
      <c r="G959" s="179">
        <v>0</v>
      </c>
      <c r="H959" s="179">
        <v>351268.6492407372</v>
      </c>
      <c r="I959" s="179">
        <v>0</v>
      </c>
      <c r="J959" s="179">
        <v>0</v>
      </c>
      <c r="K959" s="179">
        <v>0</v>
      </c>
      <c r="L959" s="179">
        <v>0</v>
      </c>
      <c r="M959" s="179">
        <v>12217.277676082276</v>
      </c>
      <c r="N959" s="179">
        <v>0</v>
      </c>
      <c r="O959" s="179">
        <v>0</v>
      </c>
      <c r="P959" s="179">
        <v>0</v>
      </c>
      <c r="Q959" s="179">
        <v>0</v>
      </c>
      <c r="R959" s="180">
        <v>0</v>
      </c>
      <c r="S959" s="180">
        <v>0</v>
      </c>
      <c r="T959" s="180">
        <v>0</v>
      </c>
    </row>
    <row r="960" spans="2:20" x14ac:dyDescent="0.3">
      <c r="B960" s="19">
        <v>957</v>
      </c>
      <c r="C960" s="179">
        <v>0</v>
      </c>
      <c r="D960" s="179">
        <v>0</v>
      </c>
      <c r="E960" s="179">
        <v>423765.90649999917</v>
      </c>
      <c r="F960" s="179">
        <v>0</v>
      </c>
      <c r="G960" s="179">
        <v>0</v>
      </c>
      <c r="H960" s="179">
        <v>21276.904949043139</v>
      </c>
      <c r="I960" s="179">
        <v>0</v>
      </c>
      <c r="J960" s="179">
        <v>0</v>
      </c>
      <c r="K960" s="179">
        <v>0</v>
      </c>
      <c r="L960" s="179">
        <v>0</v>
      </c>
      <c r="M960" s="179">
        <v>11830.110946162033</v>
      </c>
      <c r="N960" s="179">
        <v>0</v>
      </c>
      <c r="O960" s="179">
        <v>0</v>
      </c>
      <c r="P960" s="179">
        <v>0</v>
      </c>
      <c r="Q960" s="179">
        <v>0</v>
      </c>
      <c r="R960" s="180">
        <v>0</v>
      </c>
      <c r="S960" s="180">
        <v>0</v>
      </c>
      <c r="T960" s="180">
        <v>0</v>
      </c>
    </row>
    <row r="961" spans="2:20" x14ac:dyDescent="0.3">
      <c r="B961" s="19">
        <v>958</v>
      </c>
      <c r="C961" s="179">
        <v>0</v>
      </c>
      <c r="D961" s="179">
        <v>0</v>
      </c>
      <c r="E961" s="179">
        <v>3178635.9681129791</v>
      </c>
      <c r="F961" s="179">
        <v>0</v>
      </c>
      <c r="G961" s="179">
        <v>0</v>
      </c>
      <c r="H961" s="179">
        <v>112359.21468869796</v>
      </c>
      <c r="I961" s="179">
        <v>0</v>
      </c>
      <c r="J961" s="179">
        <v>0</v>
      </c>
      <c r="K961" s="179">
        <v>0</v>
      </c>
      <c r="L961" s="179">
        <v>0</v>
      </c>
      <c r="M961" s="179">
        <v>56663.028739674985</v>
      </c>
      <c r="N961" s="179">
        <v>0</v>
      </c>
      <c r="O961" s="179">
        <v>0</v>
      </c>
      <c r="P961" s="179">
        <v>0</v>
      </c>
      <c r="Q961" s="179">
        <v>0</v>
      </c>
      <c r="R961" s="180">
        <v>0</v>
      </c>
      <c r="S961" s="180">
        <v>0</v>
      </c>
      <c r="T961" s="180">
        <v>0</v>
      </c>
    </row>
    <row r="962" spans="2:20" x14ac:dyDescent="0.3">
      <c r="B962" s="19">
        <v>959</v>
      </c>
      <c r="C962" s="179">
        <v>0</v>
      </c>
      <c r="D962" s="179">
        <v>0</v>
      </c>
      <c r="E962" s="179">
        <v>53242.183136636129</v>
      </c>
      <c r="F962" s="179">
        <v>0</v>
      </c>
      <c r="G962" s="179">
        <v>0</v>
      </c>
      <c r="H962" s="179">
        <v>13347.020619045104</v>
      </c>
      <c r="I962" s="179">
        <v>0</v>
      </c>
      <c r="J962" s="179">
        <v>0</v>
      </c>
      <c r="K962" s="179">
        <v>0</v>
      </c>
      <c r="L962" s="179">
        <v>0</v>
      </c>
      <c r="M962" s="179">
        <v>53846.125779297443</v>
      </c>
      <c r="N962" s="179">
        <v>0</v>
      </c>
      <c r="O962" s="179">
        <v>0</v>
      </c>
      <c r="P962" s="179">
        <v>0</v>
      </c>
      <c r="Q962" s="179">
        <v>0</v>
      </c>
      <c r="R962" s="180">
        <v>0</v>
      </c>
      <c r="S962" s="180">
        <v>0</v>
      </c>
      <c r="T962" s="180">
        <v>0</v>
      </c>
    </row>
    <row r="963" spans="2:20" x14ac:dyDescent="0.3">
      <c r="B963" s="19">
        <v>960</v>
      </c>
      <c r="C963" s="179">
        <v>0</v>
      </c>
      <c r="D963" s="179">
        <v>0</v>
      </c>
      <c r="E963" s="179">
        <v>56212.068904020685</v>
      </c>
      <c r="F963" s="179">
        <v>0</v>
      </c>
      <c r="G963" s="179">
        <v>0</v>
      </c>
      <c r="H963" s="179">
        <v>7348.9439251937665</v>
      </c>
      <c r="I963" s="179">
        <v>0</v>
      </c>
      <c r="J963" s="179">
        <v>0</v>
      </c>
      <c r="K963" s="179">
        <v>0</v>
      </c>
      <c r="L963" s="179">
        <v>0</v>
      </c>
      <c r="M963" s="179">
        <v>33441.487919331252</v>
      </c>
      <c r="N963" s="179">
        <v>0</v>
      </c>
      <c r="O963" s="179">
        <v>0</v>
      </c>
      <c r="P963" s="179">
        <v>0</v>
      </c>
      <c r="Q963" s="179">
        <v>0</v>
      </c>
      <c r="R963" s="180">
        <v>0</v>
      </c>
      <c r="S963" s="180">
        <v>0</v>
      </c>
      <c r="T963" s="180">
        <v>0</v>
      </c>
    </row>
    <row r="964" spans="2:20" x14ac:dyDescent="0.3">
      <c r="B964" s="19">
        <v>961</v>
      </c>
      <c r="C964" s="179">
        <v>0</v>
      </c>
      <c r="D964" s="179">
        <v>0</v>
      </c>
      <c r="E964" s="179">
        <v>216757.30471742182</v>
      </c>
      <c r="F964" s="179">
        <v>0</v>
      </c>
      <c r="G964" s="179">
        <v>0</v>
      </c>
      <c r="H964" s="179">
        <v>87657.967694478109</v>
      </c>
      <c r="I964" s="179">
        <v>0</v>
      </c>
      <c r="J964" s="179">
        <v>0</v>
      </c>
      <c r="K964" s="179">
        <v>0</v>
      </c>
      <c r="L964" s="179">
        <v>0</v>
      </c>
      <c r="M964" s="179">
        <v>18092.838366822809</v>
      </c>
      <c r="N964" s="179">
        <v>0</v>
      </c>
      <c r="O964" s="179">
        <v>0</v>
      </c>
      <c r="P964" s="179">
        <v>0</v>
      </c>
      <c r="Q964" s="179">
        <v>0</v>
      </c>
      <c r="R964" s="180">
        <v>0</v>
      </c>
      <c r="S964" s="180">
        <v>0</v>
      </c>
      <c r="T964" s="180">
        <v>0</v>
      </c>
    </row>
    <row r="965" spans="2:20" x14ac:dyDescent="0.3">
      <c r="B965" s="19">
        <v>962</v>
      </c>
      <c r="C965" s="179">
        <v>0</v>
      </c>
      <c r="D965" s="179">
        <v>0</v>
      </c>
      <c r="E965" s="179">
        <v>295063.74875039252</v>
      </c>
      <c r="F965" s="179">
        <v>0</v>
      </c>
      <c r="G965" s="179">
        <v>0</v>
      </c>
      <c r="H965" s="179">
        <v>326756.3639321581</v>
      </c>
      <c r="I965" s="179">
        <v>0</v>
      </c>
      <c r="J965" s="179">
        <v>0</v>
      </c>
      <c r="K965" s="179">
        <v>0</v>
      </c>
      <c r="L965" s="179">
        <v>0</v>
      </c>
      <c r="M965" s="179">
        <v>46886.200382634139</v>
      </c>
      <c r="N965" s="179">
        <v>0</v>
      </c>
      <c r="O965" s="179">
        <v>0</v>
      </c>
      <c r="P965" s="179">
        <v>0</v>
      </c>
      <c r="Q965" s="179">
        <v>0</v>
      </c>
      <c r="R965" s="180">
        <v>0</v>
      </c>
      <c r="S965" s="180">
        <v>0</v>
      </c>
      <c r="T965" s="180">
        <v>0</v>
      </c>
    </row>
    <row r="966" spans="2:20" x14ac:dyDescent="0.3">
      <c r="B966" s="19">
        <v>963</v>
      </c>
      <c r="C966" s="179">
        <v>0</v>
      </c>
      <c r="D966" s="179">
        <v>0</v>
      </c>
      <c r="E966" s="179">
        <v>24507.518727255272</v>
      </c>
      <c r="F966" s="179">
        <v>0</v>
      </c>
      <c r="G966" s="179">
        <v>0</v>
      </c>
      <c r="H966" s="179">
        <v>39425.881462867619</v>
      </c>
      <c r="I966" s="179">
        <v>0</v>
      </c>
      <c r="J966" s="179">
        <v>0</v>
      </c>
      <c r="K966" s="179">
        <v>0</v>
      </c>
      <c r="L966" s="179">
        <v>0</v>
      </c>
      <c r="M966" s="179">
        <v>2053.4085994552729</v>
      </c>
      <c r="N966" s="179">
        <v>0</v>
      </c>
      <c r="O966" s="179">
        <v>0</v>
      </c>
      <c r="P966" s="179">
        <v>0</v>
      </c>
      <c r="Q966" s="179">
        <v>0</v>
      </c>
      <c r="R966" s="180">
        <v>0</v>
      </c>
      <c r="S966" s="180">
        <v>0</v>
      </c>
      <c r="T966" s="180">
        <v>0</v>
      </c>
    </row>
    <row r="967" spans="2:20" x14ac:dyDescent="0.3">
      <c r="B967" s="19">
        <v>964</v>
      </c>
      <c r="C967" s="179">
        <v>0</v>
      </c>
      <c r="D967" s="179">
        <v>0</v>
      </c>
      <c r="E967" s="179">
        <v>450418.28601740248</v>
      </c>
      <c r="F967" s="179">
        <v>0</v>
      </c>
      <c r="G967" s="179">
        <v>0</v>
      </c>
      <c r="H967" s="179">
        <v>152115.82375512924</v>
      </c>
      <c r="I967" s="179">
        <v>0</v>
      </c>
      <c r="J967" s="179">
        <v>0</v>
      </c>
      <c r="K967" s="179">
        <v>0</v>
      </c>
      <c r="L967" s="179">
        <v>0</v>
      </c>
      <c r="M967" s="179">
        <v>31397.403890942307</v>
      </c>
      <c r="N967" s="179">
        <v>0</v>
      </c>
      <c r="O967" s="179">
        <v>0</v>
      </c>
      <c r="P967" s="179">
        <v>0</v>
      </c>
      <c r="Q967" s="179">
        <v>0</v>
      </c>
      <c r="R967" s="180">
        <v>0</v>
      </c>
      <c r="S967" s="180">
        <v>0</v>
      </c>
      <c r="T967" s="180">
        <v>0</v>
      </c>
    </row>
    <row r="968" spans="2:20" x14ac:dyDescent="0.3">
      <c r="B968" s="19">
        <v>965</v>
      </c>
      <c r="C968" s="179">
        <v>0</v>
      </c>
      <c r="D968" s="179">
        <v>0</v>
      </c>
      <c r="E968" s="179">
        <v>603694.68363868585</v>
      </c>
      <c r="F968" s="179">
        <v>0</v>
      </c>
      <c r="G968" s="179">
        <v>0</v>
      </c>
      <c r="H968" s="179">
        <v>1898.4947558050808</v>
      </c>
      <c r="I968" s="179">
        <v>0</v>
      </c>
      <c r="J968" s="179">
        <v>0</v>
      </c>
      <c r="K968" s="179">
        <v>0</v>
      </c>
      <c r="L968" s="179">
        <v>0</v>
      </c>
      <c r="M968" s="179">
        <v>420918.19488137739</v>
      </c>
      <c r="N968" s="179">
        <v>0</v>
      </c>
      <c r="O968" s="179">
        <v>0</v>
      </c>
      <c r="P968" s="179">
        <v>0</v>
      </c>
      <c r="Q968" s="179">
        <v>0</v>
      </c>
      <c r="R968" s="180">
        <v>0</v>
      </c>
      <c r="S968" s="180">
        <v>0</v>
      </c>
      <c r="T968" s="180">
        <v>0</v>
      </c>
    </row>
    <row r="969" spans="2:20" x14ac:dyDescent="0.3">
      <c r="B969" s="19">
        <v>966</v>
      </c>
      <c r="C969" s="179">
        <v>0</v>
      </c>
      <c r="D969" s="179">
        <v>0</v>
      </c>
      <c r="E969" s="179">
        <v>69188.439002877712</v>
      </c>
      <c r="F969" s="179">
        <v>0</v>
      </c>
      <c r="G969" s="179">
        <v>0</v>
      </c>
      <c r="H969" s="179">
        <v>478240.12515830062</v>
      </c>
      <c r="I969" s="179">
        <v>0</v>
      </c>
      <c r="J969" s="179">
        <v>0</v>
      </c>
      <c r="K969" s="179">
        <v>0</v>
      </c>
      <c r="L969" s="179">
        <v>0</v>
      </c>
      <c r="M969" s="179">
        <v>15350.212836467557</v>
      </c>
      <c r="N969" s="179">
        <v>0</v>
      </c>
      <c r="O969" s="179">
        <v>0</v>
      </c>
      <c r="P969" s="179">
        <v>0</v>
      </c>
      <c r="Q969" s="179">
        <v>0</v>
      </c>
      <c r="R969" s="180">
        <v>0</v>
      </c>
      <c r="S969" s="180">
        <v>0</v>
      </c>
      <c r="T969" s="180">
        <v>0</v>
      </c>
    </row>
    <row r="970" spans="2:20" x14ac:dyDescent="0.3">
      <c r="B970" s="19">
        <v>967</v>
      </c>
      <c r="C970" s="179">
        <v>0</v>
      </c>
      <c r="D970" s="179">
        <v>0</v>
      </c>
      <c r="E970" s="179">
        <v>109768.31938971061</v>
      </c>
      <c r="F970" s="179">
        <v>0</v>
      </c>
      <c r="G970" s="179">
        <v>0</v>
      </c>
      <c r="H970" s="179">
        <v>366960.80455109355</v>
      </c>
      <c r="I970" s="179">
        <v>0</v>
      </c>
      <c r="J970" s="179">
        <v>0</v>
      </c>
      <c r="K970" s="179">
        <v>0</v>
      </c>
      <c r="L970" s="179">
        <v>0</v>
      </c>
      <c r="M970" s="179">
        <v>62912.566081423727</v>
      </c>
      <c r="N970" s="179">
        <v>0</v>
      </c>
      <c r="O970" s="179">
        <v>0</v>
      </c>
      <c r="P970" s="179">
        <v>0</v>
      </c>
      <c r="Q970" s="179">
        <v>0</v>
      </c>
      <c r="R970" s="180">
        <v>0</v>
      </c>
      <c r="S970" s="180">
        <v>0</v>
      </c>
      <c r="T970" s="180">
        <v>0</v>
      </c>
    </row>
    <row r="971" spans="2:20" x14ac:dyDescent="0.3">
      <c r="B971" s="19">
        <v>968</v>
      </c>
      <c r="C971" s="179">
        <v>0</v>
      </c>
      <c r="D971" s="179">
        <v>0</v>
      </c>
      <c r="E971" s="179">
        <v>147714.97288375904</v>
      </c>
      <c r="F971" s="179">
        <v>0</v>
      </c>
      <c r="G971" s="179">
        <v>0</v>
      </c>
      <c r="H971" s="179">
        <v>27313.223824218938</v>
      </c>
      <c r="I971" s="179">
        <v>0</v>
      </c>
      <c r="J971" s="179">
        <v>0</v>
      </c>
      <c r="K971" s="179">
        <v>0</v>
      </c>
      <c r="L971" s="179">
        <v>0</v>
      </c>
      <c r="M971" s="179">
        <v>348414.03950476611</v>
      </c>
      <c r="N971" s="179">
        <v>0</v>
      </c>
      <c r="O971" s="179">
        <v>0</v>
      </c>
      <c r="P971" s="179">
        <v>0</v>
      </c>
      <c r="Q971" s="179">
        <v>0</v>
      </c>
      <c r="R971" s="180">
        <v>0</v>
      </c>
      <c r="S971" s="180">
        <v>0</v>
      </c>
      <c r="T971" s="180">
        <v>0</v>
      </c>
    </row>
    <row r="972" spans="2:20" x14ac:dyDescent="0.3">
      <c r="B972" s="19">
        <v>969</v>
      </c>
      <c r="C972" s="179">
        <v>0</v>
      </c>
      <c r="D972" s="179">
        <v>0</v>
      </c>
      <c r="E972" s="179">
        <v>324803.08366695809</v>
      </c>
      <c r="F972" s="179">
        <v>0</v>
      </c>
      <c r="G972" s="179">
        <v>0</v>
      </c>
      <c r="H972" s="179">
        <v>180612.21502039224</v>
      </c>
      <c r="I972" s="179">
        <v>0</v>
      </c>
      <c r="J972" s="179">
        <v>0</v>
      </c>
      <c r="K972" s="179">
        <v>6814.8359188325494</v>
      </c>
      <c r="L972" s="179">
        <v>1</v>
      </c>
      <c r="M972" s="179">
        <v>16781.222871546241</v>
      </c>
      <c r="N972" s="179">
        <v>0</v>
      </c>
      <c r="O972" s="179">
        <v>0</v>
      </c>
      <c r="P972" s="179">
        <v>0</v>
      </c>
      <c r="Q972" s="179">
        <v>0</v>
      </c>
      <c r="R972" s="180">
        <v>0</v>
      </c>
      <c r="S972" s="180">
        <v>6814.8359188325494</v>
      </c>
      <c r="T972" s="180">
        <v>0</v>
      </c>
    </row>
    <row r="973" spans="2:20" x14ac:dyDescent="0.3">
      <c r="B973" s="19">
        <v>970</v>
      </c>
      <c r="C973" s="179">
        <v>0</v>
      </c>
      <c r="D973" s="179">
        <v>0</v>
      </c>
      <c r="E973" s="179">
        <v>74118.773039632128</v>
      </c>
      <c r="F973" s="179">
        <v>0</v>
      </c>
      <c r="G973" s="179">
        <v>0</v>
      </c>
      <c r="H973" s="179">
        <v>15983.43093805</v>
      </c>
      <c r="I973" s="179">
        <v>0</v>
      </c>
      <c r="J973" s="179">
        <v>0</v>
      </c>
      <c r="K973" s="179">
        <v>0</v>
      </c>
      <c r="L973" s="179">
        <v>0</v>
      </c>
      <c r="M973" s="179">
        <v>26658.549778059565</v>
      </c>
      <c r="N973" s="179">
        <v>0</v>
      </c>
      <c r="O973" s="179">
        <v>0</v>
      </c>
      <c r="P973" s="179">
        <v>0</v>
      </c>
      <c r="Q973" s="179">
        <v>0</v>
      </c>
      <c r="R973" s="180">
        <v>0</v>
      </c>
      <c r="S973" s="180">
        <v>0</v>
      </c>
      <c r="T973" s="180">
        <v>0</v>
      </c>
    </row>
    <row r="974" spans="2:20" x14ac:dyDescent="0.3">
      <c r="B974" s="19">
        <v>971</v>
      </c>
      <c r="C974" s="179">
        <v>0</v>
      </c>
      <c r="D974" s="179">
        <v>0</v>
      </c>
      <c r="E974" s="179">
        <v>39614.308525618188</v>
      </c>
      <c r="F974" s="179">
        <v>0</v>
      </c>
      <c r="G974" s="179">
        <v>0</v>
      </c>
      <c r="H974" s="179">
        <v>10495.274025810406</v>
      </c>
      <c r="I974" s="179">
        <v>0</v>
      </c>
      <c r="J974" s="179">
        <v>0</v>
      </c>
      <c r="K974" s="179">
        <v>0</v>
      </c>
      <c r="L974" s="179">
        <v>0</v>
      </c>
      <c r="M974" s="179">
        <v>27828.607292106317</v>
      </c>
      <c r="N974" s="179">
        <v>0</v>
      </c>
      <c r="O974" s="179">
        <v>0</v>
      </c>
      <c r="P974" s="179">
        <v>0</v>
      </c>
      <c r="Q974" s="179">
        <v>0</v>
      </c>
      <c r="R974" s="180">
        <v>0</v>
      </c>
      <c r="S974" s="180">
        <v>0</v>
      </c>
      <c r="T974" s="180">
        <v>0</v>
      </c>
    </row>
    <row r="975" spans="2:20" x14ac:dyDescent="0.3">
      <c r="B975" s="19">
        <v>972</v>
      </c>
      <c r="C975" s="179">
        <v>0</v>
      </c>
      <c r="D975" s="179">
        <v>0</v>
      </c>
      <c r="E975" s="179">
        <v>38411.268529362402</v>
      </c>
      <c r="F975" s="179">
        <v>0</v>
      </c>
      <c r="G975" s="179">
        <v>0</v>
      </c>
      <c r="H975" s="179">
        <v>557715.47727636248</v>
      </c>
      <c r="I975" s="179">
        <v>0</v>
      </c>
      <c r="J975" s="179">
        <v>0</v>
      </c>
      <c r="K975" s="179">
        <v>0</v>
      </c>
      <c r="L975" s="179">
        <v>0</v>
      </c>
      <c r="M975" s="179">
        <v>3472.4404049374621</v>
      </c>
      <c r="N975" s="179">
        <v>0</v>
      </c>
      <c r="O975" s="179">
        <v>0</v>
      </c>
      <c r="P975" s="179">
        <v>0</v>
      </c>
      <c r="Q975" s="179">
        <v>0</v>
      </c>
      <c r="R975" s="180">
        <v>0</v>
      </c>
      <c r="S975" s="180">
        <v>0</v>
      </c>
      <c r="T975" s="180">
        <v>0</v>
      </c>
    </row>
    <row r="976" spans="2:20" x14ac:dyDescent="0.3">
      <c r="B976" s="19">
        <v>973</v>
      </c>
      <c r="C976" s="179">
        <v>0</v>
      </c>
      <c r="D976" s="179">
        <v>0</v>
      </c>
      <c r="E976" s="179">
        <v>228944.59066245373</v>
      </c>
      <c r="F976" s="179">
        <v>0</v>
      </c>
      <c r="G976" s="179">
        <v>0</v>
      </c>
      <c r="H976" s="179">
        <v>46497.374668861296</v>
      </c>
      <c r="I976" s="179">
        <v>0</v>
      </c>
      <c r="J976" s="179">
        <v>0</v>
      </c>
      <c r="K976" s="179">
        <v>0</v>
      </c>
      <c r="L976" s="179">
        <v>0</v>
      </c>
      <c r="M976" s="179">
        <v>23795.402829224808</v>
      </c>
      <c r="N976" s="179">
        <v>0</v>
      </c>
      <c r="O976" s="179">
        <v>0</v>
      </c>
      <c r="P976" s="179">
        <v>0</v>
      </c>
      <c r="Q976" s="179">
        <v>0</v>
      </c>
      <c r="R976" s="180">
        <v>0</v>
      </c>
      <c r="S976" s="180">
        <v>0</v>
      </c>
      <c r="T976" s="180">
        <v>0</v>
      </c>
    </row>
    <row r="977" spans="2:20" x14ac:dyDescent="0.3">
      <c r="B977" s="19">
        <v>974</v>
      </c>
      <c r="C977" s="179">
        <v>0</v>
      </c>
      <c r="D977" s="179">
        <v>0</v>
      </c>
      <c r="E977" s="179">
        <v>37484.169830233172</v>
      </c>
      <c r="F977" s="179">
        <v>0</v>
      </c>
      <c r="G977" s="179">
        <v>0</v>
      </c>
      <c r="H977" s="179">
        <v>12271.4793846959</v>
      </c>
      <c r="I977" s="179">
        <v>0</v>
      </c>
      <c r="J977" s="179">
        <v>0</v>
      </c>
      <c r="K977" s="179">
        <v>0</v>
      </c>
      <c r="L977" s="179">
        <v>0</v>
      </c>
      <c r="M977" s="179">
        <v>39721.153445146054</v>
      </c>
      <c r="N977" s="179">
        <v>0</v>
      </c>
      <c r="O977" s="179">
        <v>0</v>
      </c>
      <c r="P977" s="179">
        <v>0</v>
      </c>
      <c r="Q977" s="179">
        <v>0</v>
      </c>
      <c r="R977" s="180">
        <v>0</v>
      </c>
      <c r="S977" s="180">
        <v>0</v>
      </c>
      <c r="T977" s="180">
        <v>0</v>
      </c>
    </row>
    <row r="978" spans="2:20" x14ac:dyDescent="0.3">
      <c r="B978" s="19">
        <v>975</v>
      </c>
      <c r="C978" s="179">
        <v>0</v>
      </c>
      <c r="D978" s="179">
        <v>0</v>
      </c>
      <c r="E978" s="179">
        <v>2736719.1009658789</v>
      </c>
      <c r="F978" s="179">
        <v>0</v>
      </c>
      <c r="G978" s="179">
        <v>0</v>
      </c>
      <c r="H978" s="179">
        <v>3997.5823059048362</v>
      </c>
      <c r="I978" s="179">
        <v>0</v>
      </c>
      <c r="J978" s="179">
        <v>0</v>
      </c>
      <c r="K978" s="179">
        <v>1309640.204502959</v>
      </c>
      <c r="L978" s="179">
        <v>1</v>
      </c>
      <c r="M978" s="179">
        <v>170003.45559474756</v>
      </c>
      <c r="N978" s="179">
        <v>709640.20450295904</v>
      </c>
      <c r="O978" s="179">
        <v>0</v>
      </c>
      <c r="P978" s="179">
        <v>609640.20450295904</v>
      </c>
      <c r="Q978" s="179">
        <v>0</v>
      </c>
      <c r="R978" s="180">
        <v>0</v>
      </c>
      <c r="S978" s="180">
        <v>600000</v>
      </c>
      <c r="T978" s="180">
        <v>0</v>
      </c>
    </row>
    <row r="979" spans="2:20" x14ac:dyDescent="0.3">
      <c r="B979" s="19">
        <v>976</v>
      </c>
      <c r="C979" s="179">
        <v>0</v>
      </c>
      <c r="D979" s="179">
        <v>0</v>
      </c>
      <c r="E979" s="179">
        <v>29464.402578019795</v>
      </c>
      <c r="F979" s="179">
        <v>0</v>
      </c>
      <c r="G979" s="179">
        <v>0</v>
      </c>
      <c r="H979" s="179">
        <v>647100.91446140315</v>
      </c>
      <c r="I979" s="179">
        <v>0</v>
      </c>
      <c r="J979" s="179">
        <v>0</v>
      </c>
      <c r="K979" s="179">
        <v>0</v>
      </c>
      <c r="L979" s="179">
        <v>0</v>
      </c>
      <c r="M979" s="179">
        <v>19130.971536677935</v>
      </c>
      <c r="N979" s="179">
        <v>0</v>
      </c>
      <c r="O979" s="179">
        <v>0</v>
      </c>
      <c r="P979" s="179">
        <v>0</v>
      </c>
      <c r="Q979" s="179">
        <v>0</v>
      </c>
      <c r="R979" s="180">
        <v>0</v>
      </c>
      <c r="S979" s="180">
        <v>0</v>
      </c>
      <c r="T979" s="180">
        <v>0</v>
      </c>
    </row>
    <row r="980" spans="2:20" x14ac:dyDescent="0.3">
      <c r="B980" s="19">
        <v>977</v>
      </c>
      <c r="C980" s="179">
        <v>0</v>
      </c>
      <c r="D980" s="179">
        <v>0</v>
      </c>
      <c r="E980" s="179">
        <v>801654.91595395212</v>
      </c>
      <c r="F980" s="179">
        <v>0</v>
      </c>
      <c r="G980" s="179">
        <v>0</v>
      </c>
      <c r="H980" s="179">
        <v>538969.35105109937</v>
      </c>
      <c r="I980" s="179">
        <v>0</v>
      </c>
      <c r="J980" s="179">
        <v>0</v>
      </c>
      <c r="K980" s="179">
        <v>0</v>
      </c>
      <c r="L980" s="179">
        <v>0</v>
      </c>
      <c r="M980" s="179">
        <v>25870.27649506618</v>
      </c>
      <c r="N980" s="179">
        <v>0</v>
      </c>
      <c r="O980" s="179">
        <v>0</v>
      </c>
      <c r="P980" s="179">
        <v>0</v>
      </c>
      <c r="Q980" s="179">
        <v>0</v>
      </c>
      <c r="R980" s="180">
        <v>0</v>
      </c>
      <c r="S980" s="180">
        <v>0</v>
      </c>
      <c r="T980" s="180">
        <v>0</v>
      </c>
    </row>
    <row r="981" spans="2:20" x14ac:dyDescent="0.3">
      <c r="B981" s="19">
        <v>978</v>
      </c>
      <c r="C981" s="179">
        <v>0</v>
      </c>
      <c r="D981" s="179">
        <v>0</v>
      </c>
      <c r="E981" s="179">
        <v>27727.91399837198</v>
      </c>
      <c r="F981" s="179">
        <v>0</v>
      </c>
      <c r="G981" s="179">
        <v>0</v>
      </c>
      <c r="H981" s="179">
        <v>25834.751011536318</v>
      </c>
      <c r="I981" s="179">
        <v>0</v>
      </c>
      <c r="J981" s="179">
        <v>0</v>
      </c>
      <c r="K981" s="179">
        <v>0</v>
      </c>
      <c r="L981" s="179">
        <v>0</v>
      </c>
      <c r="M981" s="179">
        <v>21514.192483080198</v>
      </c>
      <c r="N981" s="179">
        <v>0</v>
      </c>
      <c r="O981" s="179">
        <v>0</v>
      </c>
      <c r="P981" s="179">
        <v>0</v>
      </c>
      <c r="Q981" s="179">
        <v>0</v>
      </c>
      <c r="R981" s="180">
        <v>0</v>
      </c>
      <c r="S981" s="180">
        <v>0</v>
      </c>
      <c r="T981" s="180">
        <v>0</v>
      </c>
    </row>
    <row r="982" spans="2:20" x14ac:dyDescent="0.3">
      <c r="B982" s="19">
        <v>979</v>
      </c>
      <c r="C982" s="179">
        <v>0</v>
      </c>
      <c r="D982" s="179">
        <v>0</v>
      </c>
      <c r="E982" s="179">
        <v>218323.52035481864</v>
      </c>
      <c r="F982" s="179">
        <v>0</v>
      </c>
      <c r="G982" s="179">
        <v>0</v>
      </c>
      <c r="H982" s="179">
        <v>819541.74101480935</v>
      </c>
      <c r="I982" s="179">
        <v>0</v>
      </c>
      <c r="J982" s="179">
        <v>0</v>
      </c>
      <c r="K982" s="179">
        <v>0</v>
      </c>
      <c r="L982" s="179">
        <v>0</v>
      </c>
      <c r="M982" s="179">
        <v>84946.713761458392</v>
      </c>
      <c r="N982" s="179">
        <v>0</v>
      </c>
      <c r="O982" s="179">
        <v>0</v>
      </c>
      <c r="P982" s="179">
        <v>0</v>
      </c>
      <c r="Q982" s="179">
        <v>0</v>
      </c>
      <c r="R982" s="180">
        <v>0</v>
      </c>
      <c r="S982" s="180">
        <v>0</v>
      </c>
      <c r="T982" s="180">
        <v>0</v>
      </c>
    </row>
    <row r="983" spans="2:20" x14ac:dyDescent="0.3">
      <c r="B983" s="19">
        <v>980</v>
      </c>
      <c r="C983" s="179">
        <v>0</v>
      </c>
      <c r="D983" s="179">
        <v>0</v>
      </c>
      <c r="E983" s="179">
        <v>51539.942836430382</v>
      </c>
      <c r="F983" s="179">
        <v>0</v>
      </c>
      <c r="G983" s="179">
        <v>0</v>
      </c>
      <c r="H983" s="179">
        <v>45484.830967943431</v>
      </c>
      <c r="I983" s="179">
        <v>0</v>
      </c>
      <c r="J983" s="179">
        <v>0</v>
      </c>
      <c r="K983" s="179">
        <v>0</v>
      </c>
      <c r="L983" s="179">
        <v>0</v>
      </c>
      <c r="M983" s="179">
        <v>395494.62385084666</v>
      </c>
      <c r="N983" s="179">
        <v>0</v>
      </c>
      <c r="O983" s="179">
        <v>0</v>
      </c>
      <c r="P983" s="179">
        <v>0</v>
      </c>
      <c r="Q983" s="179">
        <v>0</v>
      </c>
      <c r="R983" s="180">
        <v>0</v>
      </c>
      <c r="S983" s="180">
        <v>0</v>
      </c>
      <c r="T983" s="180">
        <v>0</v>
      </c>
    </row>
    <row r="984" spans="2:20" x14ac:dyDescent="0.3">
      <c r="B984" s="19">
        <v>981</v>
      </c>
      <c r="C984" s="179">
        <v>0</v>
      </c>
      <c r="D984" s="179">
        <v>0</v>
      </c>
      <c r="E984" s="179">
        <v>140367.86195760546</v>
      </c>
      <c r="F984" s="179">
        <v>0</v>
      </c>
      <c r="G984" s="179">
        <v>0</v>
      </c>
      <c r="H984" s="179">
        <v>2668265.545246609</v>
      </c>
      <c r="I984" s="179">
        <v>0</v>
      </c>
      <c r="J984" s="179">
        <v>0</v>
      </c>
      <c r="K984" s="179">
        <v>0</v>
      </c>
      <c r="L984" s="179">
        <v>0</v>
      </c>
      <c r="M984" s="179">
        <v>338962.04040143662</v>
      </c>
      <c r="N984" s="179">
        <v>0</v>
      </c>
      <c r="O984" s="179">
        <v>0</v>
      </c>
      <c r="P984" s="179">
        <v>0</v>
      </c>
      <c r="Q984" s="179">
        <v>0</v>
      </c>
      <c r="R984" s="180">
        <v>0</v>
      </c>
      <c r="S984" s="180">
        <v>0</v>
      </c>
      <c r="T984" s="180">
        <v>0</v>
      </c>
    </row>
    <row r="985" spans="2:20" x14ac:dyDescent="0.3">
      <c r="B985" s="19">
        <v>982</v>
      </c>
      <c r="C985" s="179">
        <v>0</v>
      </c>
      <c r="D985" s="179">
        <v>0</v>
      </c>
      <c r="E985" s="179">
        <v>201571.64277207173</v>
      </c>
      <c r="F985" s="179">
        <v>0</v>
      </c>
      <c r="G985" s="179">
        <v>0</v>
      </c>
      <c r="H985" s="179">
        <v>10204.418804370041</v>
      </c>
      <c r="I985" s="179">
        <v>0</v>
      </c>
      <c r="J985" s="179">
        <v>0</v>
      </c>
      <c r="K985" s="179">
        <v>0</v>
      </c>
      <c r="L985" s="179">
        <v>0</v>
      </c>
      <c r="M985" s="179">
        <v>438887.94718220562</v>
      </c>
      <c r="N985" s="179">
        <v>0</v>
      </c>
      <c r="O985" s="179">
        <v>0</v>
      </c>
      <c r="P985" s="179">
        <v>0</v>
      </c>
      <c r="Q985" s="179">
        <v>0</v>
      </c>
      <c r="R985" s="180">
        <v>0</v>
      </c>
      <c r="S985" s="180">
        <v>0</v>
      </c>
      <c r="T985" s="180">
        <v>0</v>
      </c>
    </row>
    <row r="986" spans="2:20" x14ac:dyDescent="0.3">
      <c r="B986" s="19">
        <v>983</v>
      </c>
      <c r="C986" s="179">
        <v>0</v>
      </c>
      <c r="D986" s="179">
        <v>0</v>
      </c>
      <c r="E986" s="179">
        <v>621888.85198220331</v>
      </c>
      <c r="F986" s="179">
        <v>0</v>
      </c>
      <c r="G986" s="179">
        <v>0</v>
      </c>
      <c r="H986" s="179">
        <v>139598.74956169588</v>
      </c>
      <c r="I986" s="179">
        <v>0</v>
      </c>
      <c r="J986" s="179">
        <v>0</v>
      </c>
      <c r="K986" s="179">
        <v>0</v>
      </c>
      <c r="L986" s="179">
        <v>0</v>
      </c>
      <c r="M986" s="179">
        <v>1839.9845228809716</v>
      </c>
      <c r="N986" s="179">
        <v>0</v>
      </c>
      <c r="O986" s="179">
        <v>0</v>
      </c>
      <c r="P986" s="179">
        <v>0</v>
      </c>
      <c r="Q986" s="179">
        <v>0</v>
      </c>
      <c r="R986" s="180">
        <v>0</v>
      </c>
      <c r="S986" s="180">
        <v>0</v>
      </c>
      <c r="T986" s="180">
        <v>0</v>
      </c>
    </row>
    <row r="987" spans="2:20" x14ac:dyDescent="0.3">
      <c r="B987" s="19">
        <v>984</v>
      </c>
      <c r="C987" s="179">
        <v>0</v>
      </c>
      <c r="D987" s="179">
        <v>0</v>
      </c>
      <c r="E987" s="179">
        <v>31965.930709754313</v>
      </c>
      <c r="F987" s="179">
        <v>0</v>
      </c>
      <c r="G987" s="179">
        <v>0</v>
      </c>
      <c r="H987" s="179">
        <v>125731.11669751201</v>
      </c>
      <c r="I987" s="179">
        <v>0</v>
      </c>
      <c r="J987" s="179">
        <v>0</v>
      </c>
      <c r="K987" s="179">
        <v>0</v>
      </c>
      <c r="L987" s="179">
        <v>0</v>
      </c>
      <c r="M987" s="179">
        <v>29281.065396083839</v>
      </c>
      <c r="N987" s="179">
        <v>0</v>
      </c>
      <c r="O987" s="179">
        <v>0</v>
      </c>
      <c r="P987" s="179">
        <v>0</v>
      </c>
      <c r="Q987" s="179">
        <v>0</v>
      </c>
      <c r="R987" s="180">
        <v>0</v>
      </c>
      <c r="S987" s="180">
        <v>0</v>
      </c>
      <c r="T987" s="180">
        <v>0</v>
      </c>
    </row>
    <row r="988" spans="2:20" x14ac:dyDescent="0.3">
      <c r="B988" s="19">
        <v>985</v>
      </c>
      <c r="C988" s="179">
        <v>0</v>
      </c>
      <c r="D988" s="179">
        <v>0</v>
      </c>
      <c r="E988" s="179">
        <v>57213.440876175257</v>
      </c>
      <c r="F988" s="179">
        <v>0</v>
      </c>
      <c r="G988" s="179">
        <v>0</v>
      </c>
      <c r="H988" s="179">
        <v>12588.562083398179</v>
      </c>
      <c r="I988" s="179">
        <v>0</v>
      </c>
      <c r="J988" s="179">
        <v>0</v>
      </c>
      <c r="K988" s="179">
        <v>0</v>
      </c>
      <c r="L988" s="179">
        <v>0</v>
      </c>
      <c r="M988" s="179">
        <v>25822.915020057415</v>
      </c>
      <c r="N988" s="179">
        <v>0</v>
      </c>
      <c r="O988" s="179">
        <v>0</v>
      </c>
      <c r="P988" s="179">
        <v>0</v>
      </c>
      <c r="Q988" s="179">
        <v>0</v>
      </c>
      <c r="R988" s="180">
        <v>0</v>
      </c>
      <c r="S988" s="180">
        <v>0</v>
      </c>
      <c r="T988" s="180">
        <v>0</v>
      </c>
    </row>
    <row r="989" spans="2:20" x14ac:dyDescent="0.3">
      <c r="B989" s="19">
        <v>986</v>
      </c>
      <c r="C989" s="179">
        <v>0</v>
      </c>
      <c r="D989" s="179">
        <v>0</v>
      </c>
      <c r="E989" s="179">
        <v>226004.53455577756</v>
      </c>
      <c r="F989" s="179">
        <v>0</v>
      </c>
      <c r="G989" s="179">
        <v>0</v>
      </c>
      <c r="H989" s="179">
        <v>40395.456417612222</v>
      </c>
      <c r="I989" s="179">
        <v>0</v>
      </c>
      <c r="J989" s="179">
        <v>0</v>
      </c>
      <c r="K989" s="179">
        <v>0</v>
      </c>
      <c r="L989" s="179">
        <v>0</v>
      </c>
      <c r="M989" s="179">
        <v>102891.60699819324</v>
      </c>
      <c r="N989" s="179">
        <v>0</v>
      </c>
      <c r="O989" s="179">
        <v>0</v>
      </c>
      <c r="P989" s="179">
        <v>0</v>
      </c>
      <c r="Q989" s="179">
        <v>0</v>
      </c>
      <c r="R989" s="180">
        <v>0</v>
      </c>
      <c r="S989" s="180">
        <v>0</v>
      </c>
      <c r="T989" s="180">
        <v>0</v>
      </c>
    </row>
    <row r="990" spans="2:20" x14ac:dyDescent="0.3">
      <c r="B990" s="19">
        <v>987</v>
      </c>
      <c r="C990" s="179">
        <v>0</v>
      </c>
      <c r="D990" s="179">
        <v>0</v>
      </c>
      <c r="E990" s="179">
        <v>1684962.0687772194</v>
      </c>
      <c r="F990" s="179">
        <v>0</v>
      </c>
      <c r="G990" s="179">
        <v>0</v>
      </c>
      <c r="H990" s="179">
        <v>372206.17003427766</v>
      </c>
      <c r="I990" s="179">
        <v>0</v>
      </c>
      <c r="J990" s="179">
        <v>0</v>
      </c>
      <c r="K990" s="179">
        <v>75914.962977345203</v>
      </c>
      <c r="L990" s="179">
        <v>1</v>
      </c>
      <c r="M990" s="179">
        <v>325913.79565143434</v>
      </c>
      <c r="N990" s="179">
        <v>0</v>
      </c>
      <c r="O990" s="179">
        <v>0</v>
      </c>
      <c r="P990" s="179">
        <v>0</v>
      </c>
      <c r="Q990" s="179">
        <v>0</v>
      </c>
      <c r="R990" s="180">
        <v>0</v>
      </c>
      <c r="S990" s="180">
        <v>75914.962977345203</v>
      </c>
      <c r="T990" s="180">
        <v>0</v>
      </c>
    </row>
    <row r="991" spans="2:20" x14ac:dyDescent="0.3">
      <c r="B991" s="19">
        <v>988</v>
      </c>
      <c r="C991" s="179">
        <v>0</v>
      </c>
      <c r="D991" s="179">
        <v>0</v>
      </c>
      <c r="E991" s="179">
        <v>36518.941033748531</v>
      </c>
      <c r="F991" s="179">
        <v>0</v>
      </c>
      <c r="G991" s="179">
        <v>0</v>
      </c>
      <c r="H991" s="179">
        <v>185380.86953284664</v>
      </c>
      <c r="I991" s="179">
        <v>0</v>
      </c>
      <c r="J991" s="179">
        <v>0</v>
      </c>
      <c r="K991" s="179">
        <v>0</v>
      </c>
      <c r="L991" s="179">
        <v>0</v>
      </c>
      <c r="M991" s="179">
        <v>15197.856764128621</v>
      </c>
      <c r="N991" s="179">
        <v>0</v>
      </c>
      <c r="O991" s="179">
        <v>0</v>
      </c>
      <c r="P991" s="179">
        <v>0</v>
      </c>
      <c r="Q991" s="179">
        <v>0</v>
      </c>
      <c r="R991" s="180">
        <v>0</v>
      </c>
      <c r="S991" s="180">
        <v>0</v>
      </c>
      <c r="T991" s="180">
        <v>0</v>
      </c>
    </row>
    <row r="992" spans="2:20" x14ac:dyDescent="0.3">
      <c r="B992" s="19">
        <v>989</v>
      </c>
      <c r="C992" s="179">
        <v>0</v>
      </c>
      <c r="D992" s="179">
        <v>0</v>
      </c>
      <c r="E992" s="179">
        <v>130347.13433076326</v>
      </c>
      <c r="F992" s="179">
        <v>0</v>
      </c>
      <c r="G992" s="179">
        <v>0</v>
      </c>
      <c r="H992" s="179">
        <v>458739.62349435571</v>
      </c>
      <c r="I992" s="179">
        <v>0</v>
      </c>
      <c r="J992" s="179">
        <v>0</v>
      </c>
      <c r="K992" s="179">
        <v>0</v>
      </c>
      <c r="L992" s="179">
        <v>0</v>
      </c>
      <c r="M992" s="179">
        <v>117354.5365443014</v>
      </c>
      <c r="N992" s="179">
        <v>0</v>
      </c>
      <c r="O992" s="179">
        <v>0</v>
      </c>
      <c r="P992" s="179">
        <v>0</v>
      </c>
      <c r="Q992" s="179">
        <v>0</v>
      </c>
      <c r="R992" s="180">
        <v>0</v>
      </c>
      <c r="S992" s="180">
        <v>0</v>
      </c>
      <c r="T992" s="180">
        <v>0</v>
      </c>
    </row>
    <row r="993" spans="2:20" x14ac:dyDescent="0.3">
      <c r="B993" s="19">
        <v>990</v>
      </c>
      <c r="C993" s="179">
        <v>0</v>
      </c>
      <c r="D993" s="179">
        <v>0</v>
      </c>
      <c r="E993" s="179">
        <v>277305.88418613846</v>
      </c>
      <c r="F993" s="179">
        <v>0</v>
      </c>
      <c r="G993" s="179">
        <v>0</v>
      </c>
      <c r="H993" s="179">
        <v>8281.5143690483455</v>
      </c>
      <c r="I993" s="179">
        <v>0</v>
      </c>
      <c r="J993" s="179">
        <v>0</v>
      </c>
      <c r="K993" s="179">
        <v>0</v>
      </c>
      <c r="L993" s="179">
        <v>0</v>
      </c>
      <c r="M993" s="179">
        <v>45260.341428642139</v>
      </c>
      <c r="N993" s="179">
        <v>0</v>
      </c>
      <c r="O993" s="179">
        <v>0</v>
      </c>
      <c r="P993" s="179">
        <v>0</v>
      </c>
      <c r="Q993" s="179">
        <v>0</v>
      </c>
      <c r="R993" s="180">
        <v>0</v>
      </c>
      <c r="S993" s="180">
        <v>0</v>
      </c>
      <c r="T993" s="180">
        <v>0</v>
      </c>
    </row>
    <row r="994" spans="2:20" x14ac:dyDescent="0.3">
      <c r="B994" s="19">
        <v>991</v>
      </c>
      <c r="C994" s="179">
        <v>0</v>
      </c>
      <c r="D994" s="179">
        <v>0</v>
      </c>
      <c r="E994" s="179">
        <v>56744.504921637177</v>
      </c>
      <c r="F994" s="179">
        <v>0</v>
      </c>
      <c r="G994" s="179">
        <v>0</v>
      </c>
      <c r="H994" s="179">
        <v>258772.12977535976</v>
      </c>
      <c r="I994" s="179">
        <v>0</v>
      </c>
      <c r="J994" s="179">
        <v>0</v>
      </c>
      <c r="K994" s="179">
        <v>0</v>
      </c>
      <c r="L994" s="179">
        <v>0</v>
      </c>
      <c r="M994" s="179">
        <v>6338.8941167445391</v>
      </c>
      <c r="N994" s="179">
        <v>0</v>
      </c>
      <c r="O994" s="179">
        <v>0</v>
      </c>
      <c r="P994" s="179">
        <v>0</v>
      </c>
      <c r="Q994" s="179">
        <v>0</v>
      </c>
      <c r="R994" s="180">
        <v>0</v>
      </c>
      <c r="S994" s="180">
        <v>0</v>
      </c>
      <c r="T994" s="180">
        <v>0</v>
      </c>
    </row>
    <row r="995" spans="2:20" x14ac:dyDescent="0.3">
      <c r="B995" s="19">
        <v>992</v>
      </c>
      <c r="C995" s="179">
        <v>0</v>
      </c>
      <c r="D995" s="179">
        <v>0</v>
      </c>
      <c r="E995" s="179">
        <v>18243.522329695705</v>
      </c>
      <c r="F995" s="179">
        <v>0</v>
      </c>
      <c r="G995" s="179">
        <v>0</v>
      </c>
      <c r="H995" s="179">
        <v>597420.16593456361</v>
      </c>
      <c r="I995" s="179">
        <v>0</v>
      </c>
      <c r="J995" s="179">
        <v>0</v>
      </c>
      <c r="K995" s="179">
        <v>1376113.1115209803</v>
      </c>
      <c r="L995" s="179">
        <v>1</v>
      </c>
      <c r="M995" s="179">
        <v>20678.1762304523</v>
      </c>
      <c r="N995" s="179">
        <v>776113.11152098025</v>
      </c>
      <c r="O995" s="179">
        <v>0</v>
      </c>
      <c r="P995" s="179">
        <v>676113.11152098025</v>
      </c>
      <c r="Q995" s="179">
        <v>0</v>
      </c>
      <c r="R995" s="180">
        <v>0</v>
      </c>
      <c r="S995" s="180">
        <v>600000</v>
      </c>
      <c r="T995" s="180">
        <v>0</v>
      </c>
    </row>
    <row r="996" spans="2:20" x14ac:dyDescent="0.3">
      <c r="B996" s="19">
        <v>993</v>
      </c>
      <c r="C996" s="179">
        <v>0</v>
      </c>
      <c r="D996" s="179">
        <v>0</v>
      </c>
      <c r="E996" s="179">
        <v>30150.101837247668</v>
      </c>
      <c r="F996" s="179">
        <v>0</v>
      </c>
      <c r="G996" s="179">
        <v>0</v>
      </c>
      <c r="H996" s="179">
        <v>479086.94703652576</v>
      </c>
      <c r="I996" s="179">
        <v>0</v>
      </c>
      <c r="J996" s="179">
        <v>0</v>
      </c>
      <c r="K996" s="179">
        <v>0</v>
      </c>
      <c r="L996" s="179">
        <v>0</v>
      </c>
      <c r="M996" s="179">
        <v>3122.1219912546294</v>
      </c>
      <c r="N996" s="179">
        <v>0</v>
      </c>
      <c r="O996" s="179">
        <v>0</v>
      </c>
      <c r="P996" s="179">
        <v>0</v>
      </c>
      <c r="Q996" s="179">
        <v>0</v>
      </c>
      <c r="R996" s="180">
        <v>0</v>
      </c>
      <c r="S996" s="180">
        <v>0</v>
      </c>
      <c r="T996" s="180">
        <v>0</v>
      </c>
    </row>
    <row r="997" spans="2:20" x14ac:dyDescent="0.3">
      <c r="B997" s="19">
        <v>994</v>
      </c>
      <c r="C997" s="179">
        <v>0</v>
      </c>
      <c r="D997" s="179">
        <v>0</v>
      </c>
      <c r="E997" s="179">
        <v>436074.67894023104</v>
      </c>
      <c r="F997" s="179">
        <v>0</v>
      </c>
      <c r="G997" s="179">
        <v>0</v>
      </c>
      <c r="H997" s="179">
        <v>6928.9185816760928</v>
      </c>
      <c r="I997" s="179">
        <v>0</v>
      </c>
      <c r="J997" s="179">
        <v>0</v>
      </c>
      <c r="K997" s="179">
        <v>0</v>
      </c>
      <c r="L997" s="179">
        <v>0</v>
      </c>
      <c r="M997" s="179">
        <v>21276.904949043139</v>
      </c>
      <c r="N997" s="179">
        <v>0</v>
      </c>
      <c r="O997" s="179">
        <v>0</v>
      </c>
      <c r="P997" s="179">
        <v>0</v>
      </c>
      <c r="Q997" s="179">
        <v>0</v>
      </c>
      <c r="R997" s="180">
        <v>0</v>
      </c>
      <c r="S997" s="180">
        <v>0</v>
      </c>
      <c r="T997" s="180">
        <v>0</v>
      </c>
    </row>
    <row r="998" spans="2:20" x14ac:dyDescent="0.3">
      <c r="B998" s="19">
        <v>995</v>
      </c>
      <c r="C998" s="179">
        <v>0</v>
      </c>
      <c r="D998" s="179">
        <v>0</v>
      </c>
      <c r="E998" s="179">
        <v>94837.765524137722</v>
      </c>
      <c r="F998" s="179">
        <v>0</v>
      </c>
      <c r="G998" s="179">
        <v>0</v>
      </c>
      <c r="H998" s="179">
        <v>41624.350822177585</v>
      </c>
      <c r="I998" s="179">
        <v>0</v>
      </c>
      <c r="J998" s="179">
        <v>0</v>
      </c>
      <c r="K998" s="179">
        <v>0</v>
      </c>
      <c r="L998" s="179">
        <v>0</v>
      </c>
      <c r="M998" s="179">
        <v>13771.577486625341</v>
      </c>
      <c r="N998" s="179">
        <v>0</v>
      </c>
      <c r="O998" s="179">
        <v>0</v>
      </c>
      <c r="P998" s="179">
        <v>0</v>
      </c>
      <c r="Q998" s="179">
        <v>0</v>
      </c>
      <c r="R998" s="180">
        <v>0</v>
      </c>
      <c r="S998" s="180">
        <v>0</v>
      </c>
      <c r="T998" s="180">
        <v>0</v>
      </c>
    </row>
    <row r="999" spans="2:20" x14ac:dyDescent="0.3">
      <c r="B999" s="19">
        <v>996</v>
      </c>
      <c r="C999" s="179">
        <v>0</v>
      </c>
      <c r="D999" s="179">
        <v>0</v>
      </c>
      <c r="E999" s="179">
        <v>420969.76854130602</v>
      </c>
      <c r="F999" s="179">
        <v>0</v>
      </c>
      <c r="G999" s="179">
        <v>0</v>
      </c>
      <c r="H999" s="179">
        <v>99112.06587776549</v>
      </c>
      <c r="I999" s="179">
        <v>0</v>
      </c>
      <c r="J999" s="179">
        <v>0</v>
      </c>
      <c r="K999" s="179">
        <v>0</v>
      </c>
      <c r="L999" s="179">
        <v>0</v>
      </c>
      <c r="M999" s="179">
        <v>1130185.388900945</v>
      </c>
      <c r="N999" s="179">
        <v>0</v>
      </c>
      <c r="O999" s="179">
        <v>0</v>
      </c>
      <c r="P999" s="179">
        <v>0</v>
      </c>
      <c r="Q999" s="179">
        <v>0</v>
      </c>
      <c r="R999" s="180">
        <v>0</v>
      </c>
      <c r="S999" s="180">
        <v>0</v>
      </c>
      <c r="T999" s="180">
        <v>0</v>
      </c>
    </row>
    <row r="1000" spans="2:20" x14ac:dyDescent="0.3">
      <c r="B1000" s="19">
        <v>997</v>
      </c>
      <c r="C1000" s="179">
        <v>1</v>
      </c>
      <c r="D1000" s="179">
        <v>803307.85711401235</v>
      </c>
      <c r="E1000" s="179">
        <v>339047.30440449162</v>
      </c>
      <c r="F1000" s="179">
        <v>0</v>
      </c>
      <c r="G1000" s="179">
        <v>0</v>
      </c>
      <c r="H1000" s="179">
        <v>29090.799560591702</v>
      </c>
      <c r="I1000" s="179">
        <v>0</v>
      </c>
      <c r="J1000" s="179">
        <v>103307.85711401235</v>
      </c>
      <c r="K1000" s="179">
        <v>0</v>
      </c>
      <c r="L1000" s="179">
        <v>0</v>
      </c>
      <c r="M1000" s="179">
        <v>202303.67716076734</v>
      </c>
      <c r="N1000" s="179">
        <v>0</v>
      </c>
      <c r="O1000" s="179">
        <v>203307.85711401235</v>
      </c>
      <c r="P1000" s="179">
        <v>0</v>
      </c>
      <c r="Q1000" s="179">
        <v>0</v>
      </c>
      <c r="R1000" s="180">
        <v>0</v>
      </c>
      <c r="S1000" s="180">
        <v>0</v>
      </c>
      <c r="T1000" s="180">
        <v>600000</v>
      </c>
    </row>
    <row r="1001" spans="2:20" x14ac:dyDescent="0.3">
      <c r="B1001" s="19">
        <v>998</v>
      </c>
      <c r="C1001" s="179">
        <v>0</v>
      </c>
      <c r="D1001" s="179">
        <v>0</v>
      </c>
      <c r="E1001" s="179">
        <v>49430.371934680523</v>
      </c>
      <c r="F1001" s="179">
        <v>0</v>
      </c>
      <c r="G1001" s="179">
        <v>0</v>
      </c>
      <c r="H1001" s="179">
        <v>91651.426088424909</v>
      </c>
      <c r="I1001" s="179">
        <v>0</v>
      </c>
      <c r="J1001" s="179">
        <v>0</v>
      </c>
      <c r="K1001" s="179">
        <v>0</v>
      </c>
      <c r="L1001" s="179">
        <v>0</v>
      </c>
      <c r="M1001" s="179">
        <v>75196.029035733227</v>
      </c>
      <c r="N1001" s="179">
        <v>0</v>
      </c>
      <c r="O1001" s="179">
        <v>0</v>
      </c>
      <c r="P1001" s="179">
        <v>0</v>
      </c>
      <c r="Q1001" s="179">
        <v>0</v>
      </c>
      <c r="R1001" s="180">
        <v>0</v>
      </c>
      <c r="S1001" s="180">
        <v>0</v>
      </c>
      <c r="T1001" s="180">
        <v>0</v>
      </c>
    </row>
    <row r="1002" spans="2:20" x14ac:dyDescent="0.3">
      <c r="B1002" s="19">
        <v>999</v>
      </c>
      <c r="C1002" s="179">
        <v>1</v>
      </c>
      <c r="D1002" s="179">
        <v>371311.54946740763</v>
      </c>
      <c r="E1002" s="179">
        <v>1603471.3016606939</v>
      </c>
      <c r="F1002" s="179">
        <v>0</v>
      </c>
      <c r="G1002" s="179">
        <v>0</v>
      </c>
      <c r="H1002" s="179">
        <v>20255.063372697157</v>
      </c>
      <c r="I1002" s="179">
        <v>0</v>
      </c>
      <c r="J1002" s="179">
        <v>0</v>
      </c>
      <c r="K1002" s="179">
        <v>0</v>
      </c>
      <c r="L1002" s="179">
        <v>0</v>
      </c>
      <c r="M1002" s="179">
        <v>17155.263109078704</v>
      </c>
      <c r="N1002" s="179">
        <v>0</v>
      </c>
      <c r="O1002" s="179">
        <v>0</v>
      </c>
      <c r="P1002" s="179">
        <v>0</v>
      </c>
      <c r="Q1002" s="179">
        <v>0</v>
      </c>
      <c r="R1002" s="180">
        <v>0</v>
      </c>
      <c r="S1002" s="180">
        <v>0</v>
      </c>
      <c r="T1002" s="180">
        <v>371311.54946740763</v>
      </c>
    </row>
    <row r="1003" spans="2:20" x14ac:dyDescent="0.3">
      <c r="B1003" s="19">
        <v>1000</v>
      </c>
      <c r="C1003" s="179">
        <v>0</v>
      </c>
      <c r="D1003" s="179">
        <v>0</v>
      </c>
      <c r="E1003" s="179">
        <v>636879.59892586968</v>
      </c>
      <c r="F1003" s="179">
        <v>0</v>
      </c>
      <c r="G1003" s="179">
        <v>0</v>
      </c>
      <c r="H1003" s="179">
        <v>37762.866572002502</v>
      </c>
      <c r="I1003" s="179">
        <v>0</v>
      </c>
      <c r="J1003" s="179">
        <v>0</v>
      </c>
      <c r="K1003" s="179">
        <v>0</v>
      </c>
      <c r="L1003" s="179">
        <v>0</v>
      </c>
      <c r="M1003" s="179">
        <v>177852.3304196434</v>
      </c>
      <c r="N1003" s="179">
        <v>0</v>
      </c>
      <c r="O1003" s="179">
        <v>0</v>
      </c>
      <c r="P1003" s="179">
        <v>0</v>
      </c>
      <c r="Q1003" s="179">
        <v>0</v>
      </c>
      <c r="R1003" s="180">
        <v>0</v>
      </c>
      <c r="S1003" s="180">
        <v>0</v>
      </c>
      <c r="T1003" s="180">
        <v>0</v>
      </c>
    </row>
    <row r="1004" spans="2:20" x14ac:dyDescent="0.3">
      <c r="B1004" s="19">
        <v>1001</v>
      </c>
      <c r="C1004" s="179">
        <v>0</v>
      </c>
      <c r="D1004" s="179">
        <v>0</v>
      </c>
      <c r="E1004" s="179">
        <v>618869.46299456642</v>
      </c>
      <c r="F1004" s="179">
        <v>0</v>
      </c>
      <c r="G1004" s="179">
        <v>0</v>
      </c>
      <c r="H1004" s="179">
        <v>169853.08108618826</v>
      </c>
      <c r="I1004" s="179">
        <v>0</v>
      </c>
      <c r="J1004" s="179">
        <v>0</v>
      </c>
      <c r="K1004" s="179">
        <v>0</v>
      </c>
      <c r="L1004" s="179">
        <v>0</v>
      </c>
      <c r="M1004" s="179">
        <v>89696.282390600143</v>
      </c>
      <c r="N1004" s="179">
        <v>0</v>
      </c>
      <c r="O1004" s="179">
        <v>0</v>
      </c>
      <c r="P1004" s="179">
        <v>0</v>
      </c>
      <c r="Q1004" s="179">
        <v>0</v>
      </c>
      <c r="R1004" s="180">
        <v>0</v>
      </c>
      <c r="S1004" s="180">
        <v>0</v>
      </c>
      <c r="T1004" s="180">
        <v>0</v>
      </c>
    </row>
    <row r="1005" spans="2:20" x14ac:dyDescent="0.3">
      <c r="B1005" s="19">
        <v>1002</v>
      </c>
      <c r="C1005" s="179">
        <v>0</v>
      </c>
      <c r="D1005" s="179">
        <v>0</v>
      </c>
      <c r="E1005" s="179">
        <v>17763.364551284027</v>
      </c>
      <c r="F1005" s="179">
        <v>0</v>
      </c>
      <c r="G1005" s="179">
        <v>0</v>
      </c>
      <c r="H1005" s="179">
        <v>500310.37250012823</v>
      </c>
      <c r="I1005" s="179">
        <v>0</v>
      </c>
      <c r="J1005" s="179">
        <v>0</v>
      </c>
      <c r="K1005" s="179">
        <v>0</v>
      </c>
      <c r="L1005" s="179">
        <v>0</v>
      </c>
      <c r="M1005" s="179">
        <v>28687.353192470262</v>
      </c>
      <c r="N1005" s="179">
        <v>0</v>
      </c>
      <c r="O1005" s="179">
        <v>0</v>
      </c>
      <c r="P1005" s="179">
        <v>0</v>
      </c>
      <c r="Q1005" s="179">
        <v>0</v>
      </c>
      <c r="R1005" s="180">
        <v>0</v>
      </c>
      <c r="S1005" s="180">
        <v>0</v>
      </c>
      <c r="T1005" s="180">
        <v>0</v>
      </c>
    </row>
    <row r="1006" spans="2:20" x14ac:dyDescent="0.3">
      <c r="B1006" s="19">
        <v>1003</v>
      </c>
      <c r="C1006" s="179">
        <v>0</v>
      </c>
      <c r="D1006" s="179">
        <v>0</v>
      </c>
      <c r="E1006" s="179">
        <v>167911.42673437216</v>
      </c>
      <c r="F1006" s="179">
        <v>0</v>
      </c>
      <c r="G1006" s="179">
        <v>0</v>
      </c>
      <c r="H1006" s="179">
        <v>94640.200655013075</v>
      </c>
      <c r="I1006" s="179">
        <v>0</v>
      </c>
      <c r="J1006" s="179">
        <v>0</v>
      </c>
      <c r="K1006" s="179">
        <v>0</v>
      </c>
      <c r="L1006" s="179">
        <v>0</v>
      </c>
      <c r="M1006" s="179">
        <v>145311.95593855347</v>
      </c>
      <c r="N1006" s="179">
        <v>0</v>
      </c>
      <c r="O1006" s="179">
        <v>0</v>
      </c>
      <c r="P1006" s="179">
        <v>0</v>
      </c>
      <c r="Q1006" s="179">
        <v>0</v>
      </c>
      <c r="R1006" s="180">
        <v>0</v>
      </c>
      <c r="S1006" s="180">
        <v>0</v>
      </c>
      <c r="T1006" s="180">
        <v>0</v>
      </c>
    </row>
    <row r="1007" spans="2:20" x14ac:dyDescent="0.3">
      <c r="B1007" s="19">
        <v>1004</v>
      </c>
      <c r="C1007" s="179">
        <v>0</v>
      </c>
      <c r="D1007" s="179">
        <v>0</v>
      </c>
      <c r="E1007" s="179">
        <v>67923.059356775018</v>
      </c>
      <c r="F1007" s="179">
        <v>0</v>
      </c>
      <c r="G1007" s="179">
        <v>0</v>
      </c>
      <c r="H1007" s="179">
        <v>170154.01991680785</v>
      </c>
      <c r="I1007" s="179">
        <v>0</v>
      </c>
      <c r="J1007" s="179">
        <v>0</v>
      </c>
      <c r="K1007" s="179">
        <v>0</v>
      </c>
      <c r="L1007" s="179">
        <v>0</v>
      </c>
      <c r="M1007" s="179">
        <v>484228.77412582486</v>
      </c>
      <c r="N1007" s="179">
        <v>0</v>
      </c>
      <c r="O1007" s="179">
        <v>0</v>
      </c>
      <c r="P1007" s="179">
        <v>0</v>
      </c>
      <c r="Q1007" s="179">
        <v>0</v>
      </c>
      <c r="R1007" s="180">
        <v>0</v>
      </c>
      <c r="S1007" s="180">
        <v>0</v>
      </c>
      <c r="T1007" s="180">
        <v>0</v>
      </c>
    </row>
    <row r="1008" spans="2:20" x14ac:dyDescent="0.3">
      <c r="B1008" s="19">
        <v>1005</v>
      </c>
      <c r="C1008" s="179">
        <v>0</v>
      </c>
      <c r="D1008" s="179">
        <v>0</v>
      </c>
      <c r="E1008" s="179">
        <v>42909.538090101196</v>
      </c>
      <c r="F1008" s="179">
        <v>0</v>
      </c>
      <c r="G1008" s="179">
        <v>0</v>
      </c>
      <c r="H1008" s="179">
        <v>71418.007036123498</v>
      </c>
      <c r="I1008" s="179">
        <v>0</v>
      </c>
      <c r="J1008" s="179">
        <v>0</v>
      </c>
      <c r="K1008" s="179">
        <v>0</v>
      </c>
      <c r="L1008" s="179">
        <v>0</v>
      </c>
      <c r="M1008" s="179">
        <v>135550.34978488454</v>
      </c>
      <c r="N1008" s="179">
        <v>0</v>
      </c>
      <c r="O1008" s="179">
        <v>0</v>
      </c>
      <c r="P1008" s="179">
        <v>0</v>
      </c>
      <c r="Q1008" s="179">
        <v>0</v>
      </c>
      <c r="R1008" s="180">
        <v>0</v>
      </c>
      <c r="S1008" s="180">
        <v>0</v>
      </c>
      <c r="T1008" s="180">
        <v>0</v>
      </c>
    </row>
    <row r="1009" spans="2:20" x14ac:dyDescent="0.3">
      <c r="B1009" s="19">
        <v>1006</v>
      </c>
      <c r="C1009" s="179">
        <v>0</v>
      </c>
      <c r="D1009" s="179">
        <v>0</v>
      </c>
      <c r="E1009" s="179">
        <v>847.13070073159918</v>
      </c>
      <c r="F1009" s="179">
        <v>0</v>
      </c>
      <c r="G1009" s="179">
        <v>0</v>
      </c>
      <c r="H1009" s="179">
        <v>91549.124154709309</v>
      </c>
      <c r="I1009" s="179">
        <v>0</v>
      </c>
      <c r="J1009" s="179">
        <v>0</v>
      </c>
      <c r="K1009" s="179">
        <v>0</v>
      </c>
      <c r="L1009" s="179">
        <v>0</v>
      </c>
      <c r="M1009" s="179">
        <v>572946.82578269416</v>
      </c>
      <c r="N1009" s="179">
        <v>0</v>
      </c>
      <c r="O1009" s="179">
        <v>0</v>
      </c>
      <c r="P1009" s="179">
        <v>0</v>
      </c>
      <c r="Q1009" s="179">
        <v>0</v>
      </c>
      <c r="R1009" s="180">
        <v>0</v>
      </c>
      <c r="S1009" s="180">
        <v>0</v>
      </c>
      <c r="T1009" s="180">
        <v>0</v>
      </c>
    </row>
    <row r="1010" spans="2:20" x14ac:dyDescent="0.3">
      <c r="B1010" s="19">
        <v>1007</v>
      </c>
      <c r="C1010" s="179">
        <v>0</v>
      </c>
      <c r="D1010" s="179">
        <v>0</v>
      </c>
      <c r="E1010" s="179">
        <v>27639.280611962193</v>
      </c>
      <c r="F1010" s="179">
        <v>0</v>
      </c>
      <c r="G1010" s="179">
        <v>0</v>
      </c>
      <c r="H1010" s="179">
        <v>86594.155142111704</v>
      </c>
      <c r="I1010" s="179">
        <v>0</v>
      </c>
      <c r="J1010" s="179">
        <v>0</v>
      </c>
      <c r="K1010" s="179">
        <v>0</v>
      </c>
      <c r="L1010" s="179">
        <v>0</v>
      </c>
      <c r="M1010" s="179">
        <v>383110.83888354228</v>
      </c>
      <c r="N1010" s="179">
        <v>0</v>
      </c>
      <c r="O1010" s="179">
        <v>0</v>
      </c>
      <c r="P1010" s="179">
        <v>0</v>
      </c>
      <c r="Q1010" s="179">
        <v>0</v>
      </c>
      <c r="R1010" s="180">
        <v>0</v>
      </c>
      <c r="S1010" s="180">
        <v>0</v>
      </c>
      <c r="T1010" s="180">
        <v>0</v>
      </c>
    </row>
    <row r="1011" spans="2:20" x14ac:dyDescent="0.3">
      <c r="B1011" s="19">
        <v>1008</v>
      </c>
      <c r="C1011" s="179">
        <v>0</v>
      </c>
      <c r="D1011" s="179">
        <v>0</v>
      </c>
      <c r="E1011" s="179">
        <v>222165.5230497779</v>
      </c>
      <c r="F1011" s="179">
        <v>0</v>
      </c>
      <c r="G1011" s="179">
        <v>0</v>
      </c>
      <c r="H1011" s="179">
        <v>423256.94744318537</v>
      </c>
      <c r="I1011" s="179">
        <v>0</v>
      </c>
      <c r="J1011" s="179">
        <v>0</v>
      </c>
      <c r="K1011" s="179">
        <v>0</v>
      </c>
      <c r="L1011" s="179">
        <v>0</v>
      </c>
      <c r="M1011" s="179">
        <v>24908.592127899086</v>
      </c>
      <c r="N1011" s="179">
        <v>0</v>
      </c>
      <c r="O1011" s="179">
        <v>0</v>
      </c>
      <c r="P1011" s="179">
        <v>0</v>
      </c>
      <c r="Q1011" s="179">
        <v>0</v>
      </c>
      <c r="R1011" s="180">
        <v>0</v>
      </c>
      <c r="S1011" s="180">
        <v>0</v>
      </c>
      <c r="T1011" s="180">
        <v>0</v>
      </c>
    </row>
    <row r="1012" spans="2:20" x14ac:dyDescent="0.3">
      <c r="B1012" s="19">
        <v>1009</v>
      </c>
      <c r="C1012" s="179">
        <v>0</v>
      </c>
      <c r="D1012" s="179">
        <v>0</v>
      </c>
      <c r="E1012" s="179">
        <v>29814.00931793261</v>
      </c>
      <c r="F1012" s="179">
        <v>0</v>
      </c>
      <c r="G1012" s="179">
        <v>0</v>
      </c>
      <c r="H1012" s="179">
        <v>42848.526171368525</v>
      </c>
      <c r="I1012" s="179">
        <v>0</v>
      </c>
      <c r="J1012" s="179">
        <v>0</v>
      </c>
      <c r="K1012" s="179">
        <v>0</v>
      </c>
      <c r="L1012" s="179">
        <v>0</v>
      </c>
      <c r="M1012" s="179">
        <v>210921.91205252704</v>
      </c>
      <c r="N1012" s="179">
        <v>0</v>
      </c>
      <c r="O1012" s="179">
        <v>0</v>
      </c>
      <c r="P1012" s="179">
        <v>0</v>
      </c>
      <c r="Q1012" s="179">
        <v>0</v>
      </c>
      <c r="R1012" s="180">
        <v>0</v>
      </c>
      <c r="S1012" s="180">
        <v>0</v>
      </c>
      <c r="T1012" s="180">
        <v>0</v>
      </c>
    </row>
    <row r="1013" spans="2:20" x14ac:dyDescent="0.3">
      <c r="B1013" s="19">
        <v>1010</v>
      </c>
      <c r="C1013" s="179">
        <v>0</v>
      </c>
      <c r="D1013" s="179">
        <v>0</v>
      </c>
      <c r="E1013" s="179">
        <v>41594.465298537994</v>
      </c>
      <c r="F1013" s="179">
        <v>0</v>
      </c>
      <c r="G1013" s="179">
        <v>0</v>
      </c>
      <c r="H1013" s="179">
        <v>6718.1710108555026</v>
      </c>
      <c r="I1013" s="179">
        <v>0</v>
      </c>
      <c r="J1013" s="179">
        <v>0</v>
      </c>
      <c r="K1013" s="179">
        <v>0</v>
      </c>
      <c r="L1013" s="179">
        <v>0</v>
      </c>
      <c r="M1013" s="179">
        <v>101038.25287682873</v>
      </c>
      <c r="N1013" s="179">
        <v>0</v>
      </c>
      <c r="O1013" s="179">
        <v>0</v>
      </c>
      <c r="P1013" s="179">
        <v>0</v>
      </c>
      <c r="Q1013" s="179">
        <v>0</v>
      </c>
      <c r="R1013" s="180">
        <v>0</v>
      </c>
      <c r="S1013" s="180">
        <v>0</v>
      </c>
      <c r="T1013" s="180">
        <v>0</v>
      </c>
    </row>
    <row r="1014" spans="2:20" x14ac:dyDescent="0.3">
      <c r="B1014" s="19">
        <v>1011</v>
      </c>
      <c r="C1014" s="179">
        <v>0</v>
      </c>
      <c r="D1014" s="179">
        <v>0</v>
      </c>
      <c r="E1014" s="179">
        <v>3068.6896766470945</v>
      </c>
      <c r="F1014" s="179">
        <v>0</v>
      </c>
      <c r="G1014" s="179">
        <v>0</v>
      </c>
      <c r="H1014" s="179">
        <v>22952.156878782858</v>
      </c>
      <c r="I1014" s="179">
        <v>0</v>
      </c>
      <c r="J1014" s="179">
        <v>0</v>
      </c>
      <c r="K1014" s="179">
        <v>0</v>
      </c>
      <c r="L1014" s="179">
        <v>0</v>
      </c>
      <c r="M1014" s="179">
        <v>172589.16609183571</v>
      </c>
      <c r="N1014" s="179">
        <v>0</v>
      </c>
      <c r="O1014" s="179">
        <v>0</v>
      </c>
      <c r="P1014" s="179">
        <v>0</v>
      </c>
      <c r="Q1014" s="179">
        <v>0</v>
      </c>
      <c r="R1014" s="180">
        <v>0</v>
      </c>
      <c r="S1014" s="180">
        <v>0</v>
      </c>
      <c r="T1014" s="180">
        <v>0</v>
      </c>
    </row>
    <row r="1015" spans="2:20" x14ac:dyDescent="0.3">
      <c r="B1015" s="19">
        <v>1012</v>
      </c>
      <c r="C1015" s="179">
        <v>0</v>
      </c>
      <c r="D1015" s="179">
        <v>0</v>
      </c>
      <c r="E1015" s="179">
        <v>5383.8306590116299</v>
      </c>
      <c r="F1015" s="179">
        <v>0</v>
      </c>
      <c r="G1015" s="179">
        <v>0</v>
      </c>
      <c r="H1015" s="179">
        <v>27459.918093407981</v>
      </c>
      <c r="I1015" s="179">
        <v>0</v>
      </c>
      <c r="J1015" s="179">
        <v>0</v>
      </c>
      <c r="K1015" s="179">
        <v>0</v>
      </c>
      <c r="L1015" s="179">
        <v>0</v>
      </c>
      <c r="M1015" s="179">
        <v>215656.30358269811</v>
      </c>
      <c r="N1015" s="179">
        <v>0</v>
      </c>
      <c r="O1015" s="179">
        <v>0</v>
      </c>
      <c r="P1015" s="179">
        <v>0</v>
      </c>
      <c r="Q1015" s="179">
        <v>0</v>
      </c>
      <c r="R1015" s="180">
        <v>0</v>
      </c>
      <c r="S1015" s="180">
        <v>0</v>
      </c>
      <c r="T1015" s="180">
        <v>0</v>
      </c>
    </row>
    <row r="1016" spans="2:20" x14ac:dyDescent="0.3">
      <c r="B1016" s="19">
        <v>1013</v>
      </c>
      <c r="C1016" s="179">
        <v>0</v>
      </c>
      <c r="D1016" s="179">
        <v>0</v>
      </c>
      <c r="E1016" s="179">
        <v>425304.30696456565</v>
      </c>
      <c r="F1016" s="179">
        <v>0</v>
      </c>
      <c r="G1016" s="179">
        <v>0</v>
      </c>
      <c r="H1016" s="179">
        <v>8403.4187868221434</v>
      </c>
      <c r="I1016" s="179">
        <v>0</v>
      </c>
      <c r="J1016" s="179">
        <v>0</v>
      </c>
      <c r="K1016" s="179">
        <v>0</v>
      </c>
      <c r="L1016" s="179">
        <v>0</v>
      </c>
      <c r="M1016" s="179">
        <v>16341.856565970329</v>
      </c>
      <c r="N1016" s="179">
        <v>0</v>
      </c>
      <c r="O1016" s="179">
        <v>0</v>
      </c>
      <c r="P1016" s="179">
        <v>0</v>
      </c>
      <c r="Q1016" s="179">
        <v>0</v>
      </c>
      <c r="R1016" s="180">
        <v>0</v>
      </c>
      <c r="S1016" s="180">
        <v>0</v>
      </c>
      <c r="T1016" s="180">
        <v>0</v>
      </c>
    </row>
    <row r="1017" spans="2:20" x14ac:dyDescent="0.3">
      <c r="B1017" s="19">
        <v>1014</v>
      </c>
      <c r="C1017" s="179">
        <v>0</v>
      </c>
      <c r="D1017" s="179">
        <v>0</v>
      </c>
      <c r="E1017" s="179">
        <v>3125.4999666566746</v>
      </c>
      <c r="F1017" s="179">
        <v>0</v>
      </c>
      <c r="G1017" s="179">
        <v>0</v>
      </c>
      <c r="H1017" s="179">
        <v>129087.85880555579</v>
      </c>
      <c r="I1017" s="179">
        <v>0</v>
      </c>
      <c r="J1017" s="179">
        <v>0</v>
      </c>
      <c r="K1017" s="179">
        <v>0</v>
      </c>
      <c r="L1017" s="179">
        <v>0</v>
      </c>
      <c r="M1017" s="179">
        <v>529024.91218149627</v>
      </c>
      <c r="N1017" s="179">
        <v>0</v>
      </c>
      <c r="O1017" s="179">
        <v>0</v>
      </c>
      <c r="P1017" s="179">
        <v>0</v>
      </c>
      <c r="Q1017" s="179">
        <v>0</v>
      </c>
      <c r="R1017" s="180">
        <v>0</v>
      </c>
      <c r="S1017" s="180">
        <v>0</v>
      </c>
      <c r="T1017" s="180">
        <v>0</v>
      </c>
    </row>
    <row r="1018" spans="2:20" x14ac:dyDescent="0.3">
      <c r="B1018" s="19">
        <v>1015</v>
      </c>
      <c r="C1018" s="179">
        <v>0</v>
      </c>
      <c r="D1018" s="179">
        <v>0</v>
      </c>
      <c r="E1018" s="179">
        <v>96974.851251690809</v>
      </c>
      <c r="F1018" s="179">
        <v>0</v>
      </c>
      <c r="G1018" s="179">
        <v>0</v>
      </c>
      <c r="H1018" s="179">
        <v>209583.7644890919</v>
      </c>
      <c r="I1018" s="179">
        <v>0</v>
      </c>
      <c r="J1018" s="179">
        <v>0</v>
      </c>
      <c r="K1018" s="179">
        <v>0</v>
      </c>
      <c r="L1018" s="179">
        <v>0</v>
      </c>
      <c r="M1018" s="179">
        <v>8516.6295757761964</v>
      </c>
      <c r="N1018" s="179">
        <v>0</v>
      </c>
      <c r="O1018" s="179">
        <v>0</v>
      </c>
      <c r="P1018" s="179">
        <v>0</v>
      </c>
      <c r="Q1018" s="179">
        <v>0</v>
      </c>
      <c r="R1018" s="180">
        <v>0</v>
      </c>
      <c r="S1018" s="180">
        <v>0</v>
      </c>
      <c r="T1018" s="180">
        <v>0</v>
      </c>
    </row>
    <row r="1019" spans="2:20" x14ac:dyDescent="0.3">
      <c r="B1019" s="19">
        <v>1016</v>
      </c>
      <c r="C1019" s="179">
        <v>0</v>
      </c>
      <c r="D1019" s="179">
        <v>0</v>
      </c>
      <c r="E1019" s="179">
        <v>7465.213247798938</v>
      </c>
      <c r="F1019" s="179">
        <v>0</v>
      </c>
      <c r="G1019" s="179">
        <v>0</v>
      </c>
      <c r="H1019" s="179">
        <v>375688.28072942077</v>
      </c>
      <c r="I1019" s="179">
        <v>0</v>
      </c>
      <c r="J1019" s="179">
        <v>0</v>
      </c>
      <c r="K1019" s="179">
        <v>0</v>
      </c>
      <c r="L1019" s="179">
        <v>0</v>
      </c>
      <c r="M1019" s="179">
        <v>185125.32507624789</v>
      </c>
      <c r="N1019" s="179">
        <v>0</v>
      </c>
      <c r="O1019" s="179">
        <v>0</v>
      </c>
      <c r="P1019" s="179">
        <v>0</v>
      </c>
      <c r="Q1019" s="179">
        <v>0</v>
      </c>
      <c r="R1019" s="180">
        <v>0</v>
      </c>
      <c r="S1019" s="180">
        <v>0</v>
      </c>
      <c r="T1019" s="180">
        <v>0</v>
      </c>
    </row>
    <row r="1020" spans="2:20" x14ac:dyDescent="0.3">
      <c r="B1020" s="19">
        <v>1017</v>
      </c>
      <c r="C1020" s="179">
        <v>0</v>
      </c>
      <c r="D1020" s="179">
        <v>0</v>
      </c>
      <c r="E1020" s="179">
        <v>125457.73594169279</v>
      </c>
      <c r="F1020" s="179">
        <v>0</v>
      </c>
      <c r="G1020" s="179">
        <v>0</v>
      </c>
      <c r="H1020" s="179">
        <v>75196.029035733227</v>
      </c>
      <c r="I1020" s="179">
        <v>0</v>
      </c>
      <c r="J1020" s="179">
        <v>0</v>
      </c>
      <c r="K1020" s="179">
        <v>0</v>
      </c>
      <c r="L1020" s="179">
        <v>0</v>
      </c>
      <c r="M1020" s="179">
        <v>58078.098692028369</v>
      </c>
      <c r="N1020" s="179">
        <v>0</v>
      </c>
      <c r="O1020" s="179">
        <v>0</v>
      </c>
      <c r="P1020" s="179">
        <v>0</v>
      </c>
      <c r="Q1020" s="179">
        <v>0</v>
      </c>
      <c r="R1020" s="180">
        <v>0</v>
      </c>
      <c r="S1020" s="180">
        <v>0</v>
      </c>
      <c r="T1020" s="180">
        <v>0</v>
      </c>
    </row>
    <row r="1021" spans="2:20" x14ac:dyDescent="0.3">
      <c r="B1021" s="19">
        <v>1018</v>
      </c>
      <c r="C1021" s="179">
        <v>0</v>
      </c>
      <c r="D1021" s="179">
        <v>0</v>
      </c>
      <c r="E1021" s="179">
        <v>3028998.7315129307</v>
      </c>
      <c r="F1021" s="179">
        <v>0</v>
      </c>
      <c r="G1021" s="179">
        <v>0</v>
      </c>
      <c r="H1021" s="179">
        <v>12072.956252884405</v>
      </c>
      <c r="I1021" s="179">
        <v>0</v>
      </c>
      <c r="J1021" s="179">
        <v>0</v>
      </c>
      <c r="K1021" s="179">
        <v>0</v>
      </c>
      <c r="L1021" s="179">
        <v>0</v>
      </c>
      <c r="M1021" s="179">
        <v>9030.849586161341</v>
      </c>
      <c r="N1021" s="179">
        <v>0</v>
      </c>
      <c r="O1021" s="179">
        <v>0</v>
      </c>
      <c r="P1021" s="179">
        <v>0</v>
      </c>
      <c r="Q1021" s="179">
        <v>0</v>
      </c>
      <c r="R1021" s="180">
        <v>0</v>
      </c>
      <c r="S1021" s="180">
        <v>0</v>
      </c>
      <c r="T1021" s="180">
        <v>0</v>
      </c>
    </row>
    <row r="1022" spans="2:20" x14ac:dyDescent="0.3">
      <c r="B1022" s="19">
        <v>1019</v>
      </c>
      <c r="C1022" s="179">
        <v>1</v>
      </c>
      <c r="D1022" s="179">
        <v>357566.69817549002</v>
      </c>
      <c r="E1022" s="179">
        <v>103679.37365357857</v>
      </c>
      <c r="F1022" s="179">
        <v>0</v>
      </c>
      <c r="G1022" s="179">
        <v>0</v>
      </c>
      <c r="H1022" s="179">
        <v>36121.609491392992</v>
      </c>
      <c r="I1022" s="179">
        <v>0</v>
      </c>
      <c r="J1022" s="179">
        <v>0</v>
      </c>
      <c r="K1022" s="179">
        <v>95030.475960487107</v>
      </c>
      <c r="L1022" s="179">
        <v>1</v>
      </c>
      <c r="M1022" s="179">
        <v>119018.71152727709</v>
      </c>
      <c r="N1022" s="179">
        <v>0</v>
      </c>
      <c r="O1022" s="179">
        <v>0</v>
      </c>
      <c r="P1022" s="179">
        <v>0</v>
      </c>
      <c r="Q1022" s="179">
        <v>0</v>
      </c>
      <c r="R1022" s="180">
        <v>0</v>
      </c>
      <c r="S1022" s="180">
        <v>95030.475960487107</v>
      </c>
      <c r="T1022" s="180">
        <v>357566.69817549002</v>
      </c>
    </row>
    <row r="1023" spans="2:20" x14ac:dyDescent="0.3">
      <c r="B1023" s="19">
        <v>1020</v>
      </c>
      <c r="C1023" s="179">
        <v>0</v>
      </c>
      <c r="D1023" s="179">
        <v>0</v>
      </c>
      <c r="E1023" s="179">
        <v>79233.444399313448</v>
      </c>
      <c r="F1023" s="179">
        <v>0</v>
      </c>
      <c r="G1023" s="179">
        <v>0</v>
      </c>
      <c r="H1023" s="179">
        <v>50395.406988013914</v>
      </c>
      <c r="I1023" s="179">
        <v>0</v>
      </c>
      <c r="J1023" s="179">
        <v>0</v>
      </c>
      <c r="K1023" s="179">
        <v>0</v>
      </c>
      <c r="L1023" s="179">
        <v>0</v>
      </c>
      <c r="M1023" s="179">
        <v>125182.6213120187</v>
      </c>
      <c r="N1023" s="179">
        <v>0</v>
      </c>
      <c r="O1023" s="179">
        <v>0</v>
      </c>
      <c r="P1023" s="179">
        <v>0</v>
      </c>
      <c r="Q1023" s="179">
        <v>0</v>
      </c>
      <c r="R1023" s="180">
        <v>0</v>
      </c>
      <c r="S1023" s="180">
        <v>0</v>
      </c>
      <c r="T1023" s="180">
        <v>0</v>
      </c>
    </row>
    <row r="1024" spans="2:20" x14ac:dyDescent="0.3">
      <c r="B1024" s="19">
        <v>1021</v>
      </c>
      <c r="C1024" s="179">
        <v>0</v>
      </c>
      <c r="D1024" s="179">
        <v>0</v>
      </c>
      <c r="E1024" s="179">
        <v>148898.36854328515</v>
      </c>
      <c r="F1024" s="179">
        <v>0</v>
      </c>
      <c r="G1024" s="179">
        <v>0</v>
      </c>
      <c r="H1024" s="179">
        <v>183602.83584699486</v>
      </c>
      <c r="I1024" s="179">
        <v>0</v>
      </c>
      <c r="J1024" s="179">
        <v>0</v>
      </c>
      <c r="K1024" s="179">
        <v>0</v>
      </c>
      <c r="L1024" s="179">
        <v>0</v>
      </c>
      <c r="M1024" s="179">
        <v>18183.552221610189</v>
      </c>
      <c r="N1024" s="179">
        <v>0</v>
      </c>
      <c r="O1024" s="179">
        <v>0</v>
      </c>
      <c r="P1024" s="179">
        <v>0</v>
      </c>
      <c r="Q1024" s="179">
        <v>0</v>
      </c>
      <c r="R1024" s="180">
        <v>0</v>
      </c>
      <c r="S1024" s="180">
        <v>0</v>
      </c>
      <c r="T1024" s="180">
        <v>0</v>
      </c>
    </row>
    <row r="1025" spans="2:20" x14ac:dyDescent="0.3">
      <c r="B1025" s="19">
        <v>1022</v>
      </c>
      <c r="C1025" s="179">
        <v>0</v>
      </c>
      <c r="D1025" s="179">
        <v>0</v>
      </c>
      <c r="E1025" s="179">
        <v>26526.340098736429</v>
      </c>
      <c r="F1025" s="179">
        <v>0</v>
      </c>
      <c r="G1025" s="179">
        <v>0</v>
      </c>
      <c r="H1025" s="179">
        <v>12289.556572244826</v>
      </c>
      <c r="I1025" s="179">
        <v>0</v>
      </c>
      <c r="J1025" s="179">
        <v>0</v>
      </c>
      <c r="K1025" s="179">
        <v>0</v>
      </c>
      <c r="L1025" s="179">
        <v>0</v>
      </c>
      <c r="M1025" s="179">
        <v>126282.69968785155</v>
      </c>
      <c r="N1025" s="179">
        <v>0</v>
      </c>
      <c r="O1025" s="179">
        <v>0</v>
      </c>
      <c r="P1025" s="179">
        <v>0</v>
      </c>
      <c r="Q1025" s="179">
        <v>0</v>
      </c>
      <c r="R1025" s="180">
        <v>0</v>
      </c>
      <c r="S1025" s="180">
        <v>0</v>
      </c>
      <c r="T1025" s="180">
        <v>0</v>
      </c>
    </row>
    <row r="1026" spans="2:20" x14ac:dyDescent="0.3">
      <c r="B1026" s="19">
        <v>1023</v>
      </c>
      <c r="C1026" s="179">
        <v>0</v>
      </c>
      <c r="D1026" s="179">
        <v>0</v>
      </c>
      <c r="E1026" s="179">
        <v>10884.958079741955</v>
      </c>
      <c r="F1026" s="179">
        <v>0</v>
      </c>
      <c r="G1026" s="179">
        <v>0</v>
      </c>
      <c r="H1026" s="179">
        <v>45640.770578873933</v>
      </c>
      <c r="I1026" s="179">
        <v>0</v>
      </c>
      <c r="J1026" s="179">
        <v>0</v>
      </c>
      <c r="K1026" s="179">
        <v>0</v>
      </c>
      <c r="L1026" s="179">
        <v>0</v>
      </c>
      <c r="M1026" s="179">
        <v>211855.97744833992</v>
      </c>
      <c r="N1026" s="179">
        <v>0</v>
      </c>
      <c r="O1026" s="179">
        <v>0</v>
      </c>
      <c r="P1026" s="179">
        <v>0</v>
      </c>
      <c r="Q1026" s="179">
        <v>0</v>
      </c>
      <c r="R1026" s="180">
        <v>0</v>
      </c>
      <c r="S1026" s="180">
        <v>0</v>
      </c>
      <c r="T1026" s="180">
        <v>0</v>
      </c>
    </row>
    <row r="1027" spans="2:20" x14ac:dyDescent="0.3">
      <c r="B1027" s="19">
        <v>1024</v>
      </c>
      <c r="C1027" s="179">
        <v>0</v>
      </c>
      <c r="D1027" s="179">
        <v>0</v>
      </c>
      <c r="E1027" s="179">
        <v>34090.730901658775</v>
      </c>
      <c r="F1027" s="179">
        <v>0</v>
      </c>
      <c r="G1027" s="179">
        <v>0</v>
      </c>
      <c r="H1027" s="179">
        <v>376229.19042965741</v>
      </c>
      <c r="I1027" s="179">
        <v>0</v>
      </c>
      <c r="J1027" s="179">
        <v>0</v>
      </c>
      <c r="K1027" s="179">
        <v>0</v>
      </c>
      <c r="L1027" s="179">
        <v>0</v>
      </c>
      <c r="M1027" s="179">
        <v>218357.40454846376</v>
      </c>
      <c r="N1027" s="179">
        <v>0</v>
      </c>
      <c r="O1027" s="179">
        <v>0</v>
      </c>
      <c r="P1027" s="179">
        <v>0</v>
      </c>
      <c r="Q1027" s="179">
        <v>0</v>
      </c>
      <c r="R1027" s="180">
        <v>0</v>
      </c>
      <c r="S1027" s="180">
        <v>0</v>
      </c>
      <c r="T1027" s="180">
        <v>0</v>
      </c>
    </row>
    <row r="1028" spans="2:20" x14ac:dyDescent="0.3">
      <c r="B1028" s="19">
        <v>1025</v>
      </c>
      <c r="C1028" s="179">
        <v>0</v>
      </c>
      <c r="D1028" s="179">
        <v>0</v>
      </c>
      <c r="E1028" s="179">
        <v>127710.18744992999</v>
      </c>
      <c r="F1028" s="179">
        <v>0</v>
      </c>
      <c r="G1028" s="179">
        <v>0</v>
      </c>
      <c r="H1028" s="179">
        <v>189101.33603146236</v>
      </c>
      <c r="I1028" s="179">
        <v>0</v>
      </c>
      <c r="J1028" s="179">
        <v>0</v>
      </c>
      <c r="K1028" s="179">
        <v>0</v>
      </c>
      <c r="L1028" s="179">
        <v>0</v>
      </c>
      <c r="M1028" s="179">
        <v>506846.02883066359</v>
      </c>
      <c r="N1028" s="179">
        <v>0</v>
      </c>
      <c r="O1028" s="179">
        <v>0</v>
      </c>
      <c r="P1028" s="179">
        <v>0</v>
      </c>
      <c r="Q1028" s="179">
        <v>0</v>
      </c>
      <c r="R1028" s="180">
        <v>0</v>
      </c>
      <c r="S1028" s="180">
        <v>0</v>
      </c>
      <c r="T1028" s="180">
        <v>0</v>
      </c>
    </row>
    <row r="1029" spans="2:20" x14ac:dyDescent="0.3">
      <c r="B1029" s="19">
        <v>1026</v>
      </c>
      <c r="C1029" s="179">
        <v>0</v>
      </c>
      <c r="D1029" s="179">
        <v>0</v>
      </c>
      <c r="E1029" s="179">
        <v>10323.720636522659</v>
      </c>
      <c r="F1029" s="179">
        <v>0</v>
      </c>
      <c r="G1029" s="179">
        <v>0</v>
      </c>
      <c r="H1029" s="179">
        <v>68906.61484667148</v>
      </c>
      <c r="I1029" s="179">
        <v>0</v>
      </c>
      <c r="J1029" s="179">
        <v>0</v>
      </c>
      <c r="K1029" s="179">
        <v>0</v>
      </c>
      <c r="L1029" s="179">
        <v>0</v>
      </c>
      <c r="M1029" s="179">
        <v>114378.32766209355</v>
      </c>
      <c r="N1029" s="179">
        <v>0</v>
      </c>
      <c r="O1029" s="179">
        <v>0</v>
      </c>
      <c r="P1029" s="179">
        <v>0</v>
      </c>
      <c r="Q1029" s="179">
        <v>0</v>
      </c>
      <c r="R1029" s="180">
        <v>0</v>
      </c>
      <c r="S1029" s="180">
        <v>0</v>
      </c>
      <c r="T1029" s="180">
        <v>0</v>
      </c>
    </row>
    <row r="1030" spans="2:20" x14ac:dyDescent="0.3">
      <c r="B1030" s="19">
        <v>1027</v>
      </c>
      <c r="C1030" s="179">
        <v>0</v>
      </c>
      <c r="D1030" s="179">
        <v>0</v>
      </c>
      <c r="E1030" s="179">
        <v>4796.3189876630822</v>
      </c>
      <c r="F1030" s="179">
        <v>0</v>
      </c>
      <c r="G1030" s="179">
        <v>0</v>
      </c>
      <c r="H1030" s="179">
        <v>207853.30461550393</v>
      </c>
      <c r="I1030" s="179">
        <v>0</v>
      </c>
      <c r="J1030" s="179">
        <v>0</v>
      </c>
      <c r="K1030" s="179">
        <v>0</v>
      </c>
      <c r="L1030" s="179">
        <v>0</v>
      </c>
      <c r="M1030" s="179">
        <v>136269.7015573993</v>
      </c>
      <c r="N1030" s="179">
        <v>0</v>
      </c>
      <c r="O1030" s="179">
        <v>0</v>
      </c>
      <c r="P1030" s="179">
        <v>0</v>
      </c>
      <c r="Q1030" s="179">
        <v>0</v>
      </c>
      <c r="R1030" s="180">
        <v>0</v>
      </c>
      <c r="S1030" s="180">
        <v>0</v>
      </c>
      <c r="T1030" s="180">
        <v>0</v>
      </c>
    </row>
    <row r="1031" spans="2:20" x14ac:dyDescent="0.3">
      <c r="B1031" s="19">
        <v>1028</v>
      </c>
      <c r="C1031" s="179">
        <v>0</v>
      </c>
      <c r="D1031" s="179">
        <v>0</v>
      </c>
      <c r="E1031" s="179">
        <v>875523.37638276548</v>
      </c>
      <c r="F1031" s="179">
        <v>0</v>
      </c>
      <c r="G1031" s="179">
        <v>0</v>
      </c>
      <c r="H1031" s="179">
        <v>665325.97325267375</v>
      </c>
      <c r="I1031" s="179">
        <v>0</v>
      </c>
      <c r="J1031" s="179">
        <v>0</v>
      </c>
      <c r="K1031" s="179">
        <v>0</v>
      </c>
      <c r="L1031" s="179">
        <v>0</v>
      </c>
      <c r="M1031" s="179">
        <v>18548.104831479162</v>
      </c>
      <c r="N1031" s="179">
        <v>0</v>
      </c>
      <c r="O1031" s="179">
        <v>0</v>
      </c>
      <c r="P1031" s="179">
        <v>0</v>
      </c>
      <c r="Q1031" s="179">
        <v>0</v>
      </c>
      <c r="R1031" s="180">
        <v>0</v>
      </c>
      <c r="S1031" s="180">
        <v>0</v>
      </c>
      <c r="T1031" s="180">
        <v>0</v>
      </c>
    </row>
    <row r="1032" spans="2:20" x14ac:dyDescent="0.3">
      <c r="B1032" s="19">
        <v>1029</v>
      </c>
      <c r="C1032" s="179">
        <v>0</v>
      </c>
      <c r="D1032" s="179">
        <v>0</v>
      </c>
      <c r="E1032" s="179">
        <v>258958.04536093533</v>
      </c>
      <c r="F1032" s="179">
        <v>0</v>
      </c>
      <c r="G1032" s="179">
        <v>0</v>
      </c>
      <c r="H1032" s="179">
        <v>46620.805302038512</v>
      </c>
      <c r="I1032" s="179">
        <v>0</v>
      </c>
      <c r="J1032" s="179">
        <v>0</v>
      </c>
      <c r="K1032" s="179">
        <v>0</v>
      </c>
      <c r="L1032" s="179">
        <v>0</v>
      </c>
      <c r="M1032" s="179">
        <v>53666.827939194773</v>
      </c>
      <c r="N1032" s="179">
        <v>0</v>
      </c>
      <c r="O1032" s="179">
        <v>0</v>
      </c>
      <c r="P1032" s="179">
        <v>0</v>
      </c>
      <c r="Q1032" s="179">
        <v>0</v>
      </c>
      <c r="R1032" s="180">
        <v>0</v>
      </c>
      <c r="S1032" s="180">
        <v>0</v>
      </c>
      <c r="T1032" s="180">
        <v>0</v>
      </c>
    </row>
    <row r="1033" spans="2:20" x14ac:dyDescent="0.3">
      <c r="B1033" s="19">
        <v>1030</v>
      </c>
      <c r="C1033" s="179">
        <v>0</v>
      </c>
      <c r="D1033" s="179">
        <v>0</v>
      </c>
      <c r="E1033" s="179">
        <v>532102.80619780195</v>
      </c>
      <c r="F1033" s="179">
        <v>0</v>
      </c>
      <c r="G1033" s="179">
        <v>0</v>
      </c>
      <c r="H1033" s="179">
        <v>477817.78689097468</v>
      </c>
      <c r="I1033" s="179">
        <v>0</v>
      </c>
      <c r="J1033" s="179">
        <v>0</v>
      </c>
      <c r="K1033" s="179">
        <v>0</v>
      </c>
      <c r="L1033" s="179">
        <v>0</v>
      </c>
      <c r="M1033" s="179">
        <v>483364.47377924249</v>
      </c>
      <c r="N1033" s="179">
        <v>0</v>
      </c>
      <c r="O1033" s="179">
        <v>0</v>
      </c>
      <c r="P1033" s="179">
        <v>0</v>
      </c>
      <c r="Q1033" s="179">
        <v>0</v>
      </c>
      <c r="R1033" s="180">
        <v>0</v>
      </c>
      <c r="S1033" s="180">
        <v>0</v>
      </c>
      <c r="T1033" s="180">
        <v>0</v>
      </c>
    </row>
    <row r="1034" spans="2:20" x14ac:dyDescent="0.3">
      <c r="B1034" s="19">
        <v>1031</v>
      </c>
      <c r="C1034" s="179">
        <v>1</v>
      </c>
      <c r="D1034" s="179">
        <v>462605.35315150465</v>
      </c>
      <c r="E1034" s="179">
        <v>738522.9620704503</v>
      </c>
      <c r="F1034" s="179">
        <v>0</v>
      </c>
      <c r="G1034" s="179">
        <v>0</v>
      </c>
      <c r="H1034" s="179">
        <v>476135.53988620191</v>
      </c>
      <c r="I1034" s="179">
        <v>0</v>
      </c>
      <c r="J1034" s="179">
        <v>0</v>
      </c>
      <c r="K1034" s="179">
        <v>0</v>
      </c>
      <c r="L1034" s="179">
        <v>0</v>
      </c>
      <c r="M1034" s="179">
        <v>2503.8318355564497</v>
      </c>
      <c r="N1034" s="179">
        <v>0</v>
      </c>
      <c r="O1034" s="179">
        <v>0</v>
      </c>
      <c r="P1034" s="179">
        <v>0</v>
      </c>
      <c r="Q1034" s="179">
        <v>0</v>
      </c>
      <c r="R1034" s="180">
        <v>0</v>
      </c>
      <c r="S1034" s="180">
        <v>0</v>
      </c>
      <c r="T1034" s="180">
        <v>462605.35315150465</v>
      </c>
    </row>
    <row r="1035" spans="2:20" x14ac:dyDescent="0.3">
      <c r="B1035" s="19">
        <v>1032</v>
      </c>
      <c r="C1035" s="179">
        <v>0</v>
      </c>
      <c r="D1035" s="179">
        <v>0</v>
      </c>
      <c r="E1035" s="179">
        <v>30318.771941597337</v>
      </c>
      <c r="F1035" s="179">
        <v>0</v>
      </c>
      <c r="G1035" s="179">
        <v>0</v>
      </c>
      <c r="H1035" s="179">
        <v>1446644.9073329347</v>
      </c>
      <c r="I1035" s="179">
        <v>0</v>
      </c>
      <c r="J1035" s="179">
        <v>0</v>
      </c>
      <c r="K1035" s="179">
        <v>0</v>
      </c>
      <c r="L1035" s="179">
        <v>0</v>
      </c>
      <c r="M1035" s="179">
        <v>49702.540885092196</v>
      </c>
      <c r="N1035" s="179">
        <v>0</v>
      </c>
      <c r="O1035" s="179">
        <v>0</v>
      </c>
      <c r="P1035" s="179">
        <v>0</v>
      </c>
      <c r="Q1035" s="179">
        <v>0</v>
      </c>
      <c r="R1035" s="180">
        <v>0</v>
      </c>
      <c r="S1035" s="180">
        <v>0</v>
      </c>
      <c r="T1035" s="180">
        <v>0</v>
      </c>
    </row>
    <row r="1036" spans="2:20" x14ac:dyDescent="0.3">
      <c r="B1036" s="19">
        <v>1033</v>
      </c>
      <c r="C1036" s="179">
        <v>0</v>
      </c>
      <c r="D1036" s="179">
        <v>0</v>
      </c>
      <c r="E1036" s="179">
        <v>6964.95474415031</v>
      </c>
      <c r="F1036" s="179">
        <v>0</v>
      </c>
      <c r="G1036" s="179">
        <v>0</v>
      </c>
      <c r="H1036" s="179">
        <v>6054.8446533003689</v>
      </c>
      <c r="I1036" s="179">
        <v>0</v>
      </c>
      <c r="J1036" s="179">
        <v>0</v>
      </c>
      <c r="K1036" s="179">
        <v>0</v>
      </c>
      <c r="L1036" s="179">
        <v>0</v>
      </c>
      <c r="M1036" s="179">
        <v>45208.662646752899</v>
      </c>
      <c r="N1036" s="179">
        <v>0</v>
      </c>
      <c r="O1036" s="179">
        <v>0</v>
      </c>
      <c r="P1036" s="179">
        <v>0</v>
      </c>
      <c r="Q1036" s="179">
        <v>0</v>
      </c>
      <c r="R1036" s="180">
        <v>0</v>
      </c>
      <c r="S1036" s="180">
        <v>0</v>
      </c>
      <c r="T1036" s="180">
        <v>0</v>
      </c>
    </row>
    <row r="1037" spans="2:20" x14ac:dyDescent="0.3">
      <c r="B1037" s="19">
        <v>1034</v>
      </c>
      <c r="C1037" s="179">
        <v>0</v>
      </c>
      <c r="D1037" s="179">
        <v>0</v>
      </c>
      <c r="E1037" s="179">
        <v>45615.475494935425</v>
      </c>
      <c r="F1037" s="179">
        <v>0</v>
      </c>
      <c r="G1037" s="179">
        <v>0</v>
      </c>
      <c r="H1037" s="179">
        <v>199517.22176066833</v>
      </c>
      <c r="I1037" s="179">
        <v>0</v>
      </c>
      <c r="J1037" s="179">
        <v>0</v>
      </c>
      <c r="K1037" s="179">
        <v>0</v>
      </c>
      <c r="L1037" s="179">
        <v>0</v>
      </c>
      <c r="M1037" s="179">
        <v>44134.236323782861</v>
      </c>
      <c r="N1037" s="179">
        <v>0</v>
      </c>
      <c r="O1037" s="179">
        <v>0</v>
      </c>
      <c r="P1037" s="179">
        <v>0</v>
      </c>
      <c r="Q1037" s="179">
        <v>0</v>
      </c>
      <c r="R1037" s="180">
        <v>0</v>
      </c>
      <c r="S1037" s="180">
        <v>0</v>
      </c>
      <c r="T1037" s="180">
        <v>0</v>
      </c>
    </row>
    <row r="1038" spans="2:20" x14ac:dyDescent="0.3">
      <c r="B1038" s="19">
        <v>1035</v>
      </c>
      <c r="C1038" s="179">
        <v>0</v>
      </c>
      <c r="D1038" s="179">
        <v>0</v>
      </c>
      <c r="E1038" s="179">
        <v>322328.99060444516</v>
      </c>
      <c r="F1038" s="179">
        <v>0</v>
      </c>
      <c r="G1038" s="179">
        <v>0</v>
      </c>
      <c r="H1038" s="179">
        <v>286555.23659463669</v>
      </c>
      <c r="I1038" s="179">
        <v>0</v>
      </c>
      <c r="J1038" s="179">
        <v>0</v>
      </c>
      <c r="K1038" s="179">
        <v>0</v>
      </c>
      <c r="L1038" s="179">
        <v>0</v>
      </c>
      <c r="M1038" s="179">
        <v>72575.561557505062</v>
      </c>
      <c r="N1038" s="179">
        <v>0</v>
      </c>
      <c r="O1038" s="179">
        <v>0</v>
      </c>
      <c r="P1038" s="179">
        <v>0</v>
      </c>
      <c r="Q1038" s="179">
        <v>0</v>
      </c>
      <c r="R1038" s="180">
        <v>0</v>
      </c>
      <c r="S1038" s="180">
        <v>0</v>
      </c>
      <c r="T1038" s="180">
        <v>0</v>
      </c>
    </row>
    <row r="1039" spans="2:20" x14ac:dyDescent="0.3">
      <c r="B1039" s="19">
        <v>1036</v>
      </c>
      <c r="C1039" s="179">
        <v>0</v>
      </c>
      <c r="D1039" s="179">
        <v>0</v>
      </c>
      <c r="E1039" s="179">
        <v>9810.7281277129914</v>
      </c>
      <c r="F1039" s="179">
        <v>0</v>
      </c>
      <c r="G1039" s="179">
        <v>0</v>
      </c>
      <c r="H1039" s="179">
        <v>70176.608797479726</v>
      </c>
      <c r="I1039" s="179">
        <v>0</v>
      </c>
      <c r="J1039" s="179">
        <v>0</v>
      </c>
      <c r="K1039" s="179">
        <v>0</v>
      </c>
      <c r="L1039" s="179">
        <v>0</v>
      </c>
      <c r="M1039" s="179">
        <v>75887.179401416593</v>
      </c>
      <c r="N1039" s="179">
        <v>0</v>
      </c>
      <c r="O1039" s="179">
        <v>0</v>
      </c>
      <c r="P1039" s="179">
        <v>0</v>
      </c>
      <c r="Q1039" s="179">
        <v>0</v>
      </c>
      <c r="R1039" s="180">
        <v>0</v>
      </c>
      <c r="S1039" s="180">
        <v>0</v>
      </c>
      <c r="T1039" s="180">
        <v>0</v>
      </c>
    </row>
    <row r="1040" spans="2:20" x14ac:dyDescent="0.3">
      <c r="B1040" s="19">
        <v>1037</v>
      </c>
      <c r="C1040" s="179">
        <v>0</v>
      </c>
      <c r="D1040" s="179">
        <v>0</v>
      </c>
      <c r="E1040" s="179">
        <v>237259.3558051888</v>
      </c>
      <c r="F1040" s="179">
        <v>0</v>
      </c>
      <c r="G1040" s="179">
        <v>0</v>
      </c>
      <c r="H1040" s="179">
        <v>66775.641756046316</v>
      </c>
      <c r="I1040" s="179">
        <v>0</v>
      </c>
      <c r="J1040" s="179">
        <v>0</v>
      </c>
      <c r="K1040" s="179">
        <v>0</v>
      </c>
      <c r="L1040" s="179">
        <v>0</v>
      </c>
      <c r="M1040" s="179">
        <v>126736.30977031549</v>
      </c>
      <c r="N1040" s="179">
        <v>0</v>
      </c>
      <c r="O1040" s="179">
        <v>0</v>
      </c>
      <c r="P1040" s="179">
        <v>0</v>
      </c>
      <c r="Q1040" s="179">
        <v>0</v>
      </c>
      <c r="R1040" s="180">
        <v>0</v>
      </c>
      <c r="S1040" s="180">
        <v>0</v>
      </c>
      <c r="T1040" s="180">
        <v>0</v>
      </c>
    </row>
    <row r="1041" spans="2:20" x14ac:dyDescent="0.3">
      <c r="B1041" s="19">
        <v>1038</v>
      </c>
      <c r="C1041" s="179">
        <v>0</v>
      </c>
      <c r="D1041" s="179">
        <v>0</v>
      </c>
      <c r="E1041" s="179">
        <v>78766.4719106423</v>
      </c>
      <c r="F1041" s="179">
        <v>0</v>
      </c>
      <c r="G1041" s="179">
        <v>0</v>
      </c>
      <c r="H1041" s="179">
        <v>9623745.7941545974</v>
      </c>
      <c r="I1041" s="179">
        <v>0</v>
      </c>
      <c r="J1041" s="179">
        <v>0</v>
      </c>
      <c r="K1041" s="179">
        <v>0</v>
      </c>
      <c r="L1041" s="179">
        <v>0</v>
      </c>
      <c r="M1041" s="179">
        <v>252338.8457174967</v>
      </c>
      <c r="N1041" s="179">
        <v>0</v>
      </c>
      <c r="O1041" s="179">
        <v>0</v>
      </c>
      <c r="P1041" s="179">
        <v>0</v>
      </c>
      <c r="Q1041" s="179">
        <v>0</v>
      </c>
      <c r="R1041" s="180">
        <v>0</v>
      </c>
      <c r="S1041" s="180">
        <v>0</v>
      </c>
      <c r="T1041" s="180">
        <v>0</v>
      </c>
    </row>
    <row r="1042" spans="2:20" x14ac:dyDescent="0.3">
      <c r="B1042" s="19">
        <v>1039</v>
      </c>
      <c r="C1042" s="179">
        <v>0</v>
      </c>
      <c r="D1042" s="179">
        <v>0</v>
      </c>
      <c r="E1042" s="179">
        <v>420464.71931598242</v>
      </c>
      <c r="F1042" s="179">
        <v>0</v>
      </c>
      <c r="G1042" s="179">
        <v>0</v>
      </c>
      <c r="H1042" s="179">
        <v>188139.20173119268</v>
      </c>
      <c r="I1042" s="179">
        <v>0</v>
      </c>
      <c r="J1042" s="179">
        <v>0</v>
      </c>
      <c r="K1042" s="179">
        <v>0</v>
      </c>
      <c r="L1042" s="179">
        <v>0</v>
      </c>
      <c r="M1042" s="179">
        <v>40033.731872269789</v>
      </c>
      <c r="N1042" s="179">
        <v>0</v>
      </c>
      <c r="O1042" s="179">
        <v>0</v>
      </c>
      <c r="P1042" s="179">
        <v>0</v>
      </c>
      <c r="Q1042" s="179">
        <v>0</v>
      </c>
      <c r="R1042" s="180">
        <v>0</v>
      </c>
      <c r="S1042" s="180">
        <v>0</v>
      </c>
      <c r="T1042" s="180">
        <v>0</v>
      </c>
    </row>
    <row r="1043" spans="2:20" x14ac:dyDescent="0.3">
      <c r="B1043" s="19">
        <v>1040</v>
      </c>
      <c r="C1043" s="179">
        <v>0</v>
      </c>
      <c r="D1043" s="179">
        <v>0</v>
      </c>
      <c r="E1043" s="179">
        <v>91233.378544348743</v>
      </c>
      <c r="F1043" s="179">
        <v>0</v>
      </c>
      <c r="G1043" s="179">
        <v>0</v>
      </c>
      <c r="H1043" s="179">
        <v>103912.35549231888</v>
      </c>
      <c r="I1043" s="179">
        <v>0</v>
      </c>
      <c r="J1043" s="179">
        <v>0</v>
      </c>
      <c r="K1043" s="179">
        <v>0</v>
      </c>
      <c r="L1043" s="179">
        <v>0</v>
      </c>
      <c r="M1043" s="179">
        <v>415012.73388703301</v>
      </c>
      <c r="N1043" s="179">
        <v>0</v>
      </c>
      <c r="O1043" s="179">
        <v>0</v>
      </c>
      <c r="P1043" s="179">
        <v>0</v>
      </c>
      <c r="Q1043" s="179">
        <v>0</v>
      </c>
      <c r="R1043" s="180">
        <v>0</v>
      </c>
      <c r="S1043" s="180">
        <v>0</v>
      </c>
      <c r="T1043" s="180">
        <v>0</v>
      </c>
    </row>
    <row r="1044" spans="2:20" x14ac:dyDescent="0.3">
      <c r="B1044" s="19">
        <v>1041</v>
      </c>
      <c r="C1044" s="179">
        <v>0</v>
      </c>
      <c r="D1044" s="179">
        <v>0</v>
      </c>
      <c r="E1044" s="179">
        <v>52691.539805229193</v>
      </c>
      <c r="F1044" s="179">
        <v>0</v>
      </c>
      <c r="G1044" s="179">
        <v>0</v>
      </c>
      <c r="H1044" s="179">
        <v>5696.9797575455605</v>
      </c>
      <c r="I1044" s="179">
        <v>0</v>
      </c>
      <c r="J1044" s="179">
        <v>0</v>
      </c>
      <c r="K1044" s="179">
        <v>0</v>
      </c>
      <c r="L1044" s="179">
        <v>0</v>
      </c>
      <c r="M1044" s="179">
        <v>66144.315158027428</v>
      </c>
      <c r="N1044" s="179">
        <v>0</v>
      </c>
      <c r="O1044" s="179">
        <v>0</v>
      </c>
      <c r="P1044" s="179">
        <v>0</v>
      </c>
      <c r="Q1044" s="179">
        <v>0</v>
      </c>
      <c r="R1044" s="180">
        <v>0</v>
      </c>
      <c r="S1044" s="180">
        <v>0</v>
      </c>
      <c r="T1044" s="180">
        <v>0</v>
      </c>
    </row>
    <row r="1045" spans="2:20" x14ac:dyDescent="0.3">
      <c r="B1045" s="19">
        <v>1042</v>
      </c>
      <c r="C1045" s="179">
        <v>0</v>
      </c>
      <c r="D1045" s="179">
        <v>0</v>
      </c>
      <c r="E1045" s="179">
        <v>663812.78023808112</v>
      </c>
      <c r="F1045" s="179">
        <v>0</v>
      </c>
      <c r="G1045" s="179">
        <v>0</v>
      </c>
      <c r="H1045" s="179">
        <v>32905.544590139179</v>
      </c>
      <c r="I1045" s="179">
        <v>0</v>
      </c>
      <c r="J1045" s="179">
        <v>0</v>
      </c>
      <c r="K1045" s="179">
        <v>0</v>
      </c>
      <c r="L1045" s="179">
        <v>0</v>
      </c>
      <c r="M1045" s="179">
        <v>69133.499791108596</v>
      </c>
      <c r="N1045" s="179">
        <v>0</v>
      </c>
      <c r="O1045" s="179">
        <v>0</v>
      </c>
      <c r="P1045" s="179">
        <v>0</v>
      </c>
      <c r="Q1045" s="179">
        <v>0</v>
      </c>
      <c r="R1045" s="180">
        <v>0</v>
      </c>
      <c r="S1045" s="180">
        <v>0</v>
      </c>
      <c r="T1045" s="180">
        <v>0</v>
      </c>
    </row>
    <row r="1046" spans="2:20" x14ac:dyDescent="0.3">
      <c r="B1046" s="19">
        <v>1043</v>
      </c>
      <c r="C1046" s="179">
        <v>0</v>
      </c>
      <c r="D1046" s="179">
        <v>0</v>
      </c>
      <c r="E1046" s="179">
        <v>304144.66510661953</v>
      </c>
      <c r="F1046" s="179">
        <v>0</v>
      </c>
      <c r="G1046" s="179">
        <v>0</v>
      </c>
      <c r="H1046" s="179">
        <v>2145264.8126504445</v>
      </c>
      <c r="I1046" s="179">
        <v>0</v>
      </c>
      <c r="J1046" s="179">
        <v>0</v>
      </c>
      <c r="K1046" s="179">
        <v>0</v>
      </c>
      <c r="L1046" s="179">
        <v>0</v>
      </c>
      <c r="M1046" s="179">
        <v>27398.741488480387</v>
      </c>
      <c r="N1046" s="179">
        <v>0</v>
      </c>
      <c r="O1046" s="179">
        <v>0</v>
      </c>
      <c r="P1046" s="179">
        <v>0</v>
      </c>
      <c r="Q1046" s="179">
        <v>0</v>
      </c>
      <c r="R1046" s="180">
        <v>0</v>
      </c>
      <c r="S1046" s="180">
        <v>0</v>
      </c>
      <c r="T1046" s="180">
        <v>0</v>
      </c>
    </row>
    <row r="1047" spans="2:20" x14ac:dyDescent="0.3">
      <c r="B1047" s="19">
        <v>1044</v>
      </c>
      <c r="C1047" s="179">
        <v>0</v>
      </c>
      <c r="D1047" s="179">
        <v>0</v>
      </c>
      <c r="E1047" s="179">
        <v>219065.94788905288</v>
      </c>
      <c r="F1047" s="179">
        <v>0</v>
      </c>
      <c r="G1047" s="179">
        <v>0</v>
      </c>
      <c r="H1047" s="179">
        <v>78086.699700379482</v>
      </c>
      <c r="I1047" s="179">
        <v>0</v>
      </c>
      <c r="J1047" s="179">
        <v>0</v>
      </c>
      <c r="K1047" s="179">
        <v>0</v>
      </c>
      <c r="L1047" s="179">
        <v>0</v>
      </c>
      <c r="M1047" s="179">
        <v>32973.938683931665</v>
      </c>
      <c r="N1047" s="179">
        <v>0</v>
      </c>
      <c r="O1047" s="179">
        <v>0</v>
      </c>
      <c r="P1047" s="179">
        <v>0</v>
      </c>
      <c r="Q1047" s="179">
        <v>0</v>
      </c>
      <c r="R1047" s="180">
        <v>0</v>
      </c>
      <c r="S1047" s="180">
        <v>0</v>
      </c>
      <c r="T1047" s="180">
        <v>0</v>
      </c>
    </row>
    <row r="1048" spans="2:20" x14ac:dyDescent="0.3">
      <c r="B1048" s="19">
        <v>1045</v>
      </c>
      <c r="C1048" s="179">
        <v>0</v>
      </c>
      <c r="D1048" s="179">
        <v>0</v>
      </c>
      <c r="E1048" s="179">
        <v>133294.3739261915</v>
      </c>
      <c r="F1048" s="179">
        <v>0</v>
      </c>
      <c r="G1048" s="179">
        <v>0</v>
      </c>
      <c r="H1048" s="179">
        <v>16157.485510606841</v>
      </c>
      <c r="I1048" s="179">
        <v>0</v>
      </c>
      <c r="J1048" s="179">
        <v>0</v>
      </c>
      <c r="K1048" s="179">
        <v>0</v>
      </c>
      <c r="L1048" s="179">
        <v>0</v>
      </c>
      <c r="M1048" s="179">
        <v>57652.343577677573</v>
      </c>
      <c r="N1048" s="179">
        <v>0</v>
      </c>
      <c r="O1048" s="179">
        <v>0</v>
      </c>
      <c r="P1048" s="179">
        <v>0</v>
      </c>
      <c r="Q1048" s="179">
        <v>0</v>
      </c>
      <c r="R1048" s="180">
        <v>0</v>
      </c>
      <c r="S1048" s="180">
        <v>0</v>
      </c>
      <c r="T1048" s="180">
        <v>0</v>
      </c>
    </row>
    <row r="1049" spans="2:20" x14ac:dyDescent="0.3">
      <c r="B1049" s="19">
        <v>1046</v>
      </c>
      <c r="C1049" s="179">
        <v>0</v>
      </c>
      <c r="D1049" s="179">
        <v>0</v>
      </c>
      <c r="E1049" s="179">
        <v>6845.2252534945846</v>
      </c>
      <c r="F1049" s="179">
        <v>0</v>
      </c>
      <c r="G1049" s="179">
        <v>0</v>
      </c>
      <c r="H1049" s="179">
        <v>69361.132882824066</v>
      </c>
      <c r="I1049" s="179">
        <v>0</v>
      </c>
      <c r="J1049" s="179">
        <v>0</v>
      </c>
      <c r="K1049" s="179">
        <v>0</v>
      </c>
      <c r="L1049" s="179">
        <v>0</v>
      </c>
      <c r="M1049" s="179">
        <v>150200.60376168598</v>
      </c>
      <c r="N1049" s="179">
        <v>0</v>
      </c>
      <c r="O1049" s="179">
        <v>0</v>
      </c>
      <c r="P1049" s="179">
        <v>0</v>
      </c>
      <c r="Q1049" s="179">
        <v>0</v>
      </c>
      <c r="R1049" s="180">
        <v>0</v>
      </c>
      <c r="S1049" s="180">
        <v>0</v>
      </c>
      <c r="T1049" s="180">
        <v>0</v>
      </c>
    </row>
    <row r="1050" spans="2:20" x14ac:dyDescent="0.3">
      <c r="B1050" s="19">
        <v>1047</v>
      </c>
      <c r="C1050" s="179">
        <v>0</v>
      </c>
      <c r="D1050" s="179">
        <v>0</v>
      </c>
      <c r="E1050" s="179">
        <v>9936.0326767990991</v>
      </c>
      <c r="F1050" s="179">
        <v>0</v>
      </c>
      <c r="G1050" s="179">
        <v>0</v>
      </c>
      <c r="H1050" s="179">
        <v>609440.10149756866</v>
      </c>
      <c r="I1050" s="179">
        <v>0</v>
      </c>
      <c r="J1050" s="179">
        <v>0</v>
      </c>
      <c r="K1050" s="179">
        <v>0</v>
      </c>
      <c r="L1050" s="179">
        <v>0</v>
      </c>
      <c r="M1050" s="179">
        <v>68856.297206626899</v>
      </c>
      <c r="N1050" s="179">
        <v>0</v>
      </c>
      <c r="O1050" s="179">
        <v>0</v>
      </c>
      <c r="P1050" s="179">
        <v>0</v>
      </c>
      <c r="Q1050" s="179">
        <v>0</v>
      </c>
      <c r="R1050" s="180">
        <v>0</v>
      </c>
      <c r="S1050" s="180">
        <v>0</v>
      </c>
      <c r="T1050" s="180">
        <v>0</v>
      </c>
    </row>
    <row r="1051" spans="2:20" x14ac:dyDescent="0.3">
      <c r="B1051" s="19">
        <v>1048</v>
      </c>
      <c r="C1051" s="179">
        <v>0</v>
      </c>
      <c r="D1051" s="179">
        <v>0</v>
      </c>
      <c r="E1051" s="179">
        <v>326971.37823742838</v>
      </c>
      <c r="F1051" s="179">
        <v>0</v>
      </c>
      <c r="G1051" s="179">
        <v>0</v>
      </c>
      <c r="H1051" s="179">
        <v>14677.444477465362</v>
      </c>
      <c r="I1051" s="179">
        <v>0</v>
      </c>
      <c r="J1051" s="179">
        <v>0</v>
      </c>
      <c r="K1051" s="179">
        <v>0</v>
      </c>
      <c r="L1051" s="179">
        <v>0</v>
      </c>
      <c r="M1051" s="179">
        <v>9388.8810722041308</v>
      </c>
      <c r="N1051" s="179">
        <v>0</v>
      </c>
      <c r="O1051" s="179">
        <v>0</v>
      </c>
      <c r="P1051" s="179">
        <v>0</v>
      </c>
      <c r="Q1051" s="179">
        <v>0</v>
      </c>
      <c r="R1051" s="180">
        <v>0</v>
      </c>
      <c r="S1051" s="180">
        <v>0</v>
      </c>
      <c r="T1051" s="180">
        <v>0</v>
      </c>
    </row>
    <row r="1052" spans="2:20" x14ac:dyDescent="0.3">
      <c r="B1052" s="19">
        <v>1049</v>
      </c>
      <c r="C1052" s="179">
        <v>0</v>
      </c>
      <c r="D1052" s="179">
        <v>0</v>
      </c>
      <c r="E1052" s="179">
        <v>13175.533793526922</v>
      </c>
      <c r="F1052" s="179">
        <v>0</v>
      </c>
      <c r="G1052" s="179">
        <v>0</v>
      </c>
      <c r="H1052" s="179">
        <v>844424.46211615182</v>
      </c>
      <c r="I1052" s="179">
        <v>0</v>
      </c>
      <c r="J1052" s="179">
        <v>0</v>
      </c>
      <c r="K1052" s="179">
        <v>0</v>
      </c>
      <c r="L1052" s="179">
        <v>0</v>
      </c>
      <c r="M1052" s="179">
        <v>13919.988761351718</v>
      </c>
      <c r="N1052" s="179">
        <v>0</v>
      </c>
      <c r="O1052" s="179">
        <v>0</v>
      </c>
      <c r="P1052" s="179">
        <v>0</v>
      </c>
      <c r="Q1052" s="179">
        <v>0</v>
      </c>
      <c r="R1052" s="180">
        <v>0</v>
      </c>
      <c r="S1052" s="180">
        <v>0</v>
      </c>
      <c r="T1052" s="180">
        <v>0</v>
      </c>
    </row>
    <row r="1053" spans="2:20" x14ac:dyDescent="0.3">
      <c r="B1053" s="19">
        <v>1050</v>
      </c>
      <c r="C1053" s="179">
        <v>0</v>
      </c>
      <c r="D1053" s="179">
        <v>0</v>
      </c>
      <c r="E1053" s="179">
        <v>121397.23973923636</v>
      </c>
      <c r="F1053" s="179">
        <v>0</v>
      </c>
      <c r="G1053" s="179">
        <v>0</v>
      </c>
      <c r="H1053" s="179">
        <v>49368.399787443625</v>
      </c>
      <c r="I1053" s="179">
        <v>0</v>
      </c>
      <c r="J1053" s="179">
        <v>0</v>
      </c>
      <c r="K1053" s="179">
        <v>0</v>
      </c>
      <c r="L1053" s="179">
        <v>0</v>
      </c>
      <c r="M1053" s="179">
        <v>41110.259704049437</v>
      </c>
      <c r="N1053" s="179">
        <v>0</v>
      </c>
      <c r="O1053" s="179">
        <v>0</v>
      </c>
      <c r="P1053" s="179">
        <v>0</v>
      </c>
      <c r="Q1053" s="179">
        <v>0</v>
      </c>
      <c r="R1053" s="180">
        <v>0</v>
      </c>
      <c r="S1053" s="180">
        <v>0</v>
      </c>
      <c r="T1053" s="180">
        <v>0</v>
      </c>
    </row>
    <row r="1054" spans="2:20" x14ac:dyDescent="0.3">
      <c r="B1054" s="19">
        <v>1051</v>
      </c>
      <c r="C1054" s="179">
        <v>0</v>
      </c>
      <c r="D1054" s="179">
        <v>0</v>
      </c>
      <c r="E1054" s="179">
        <v>1723.4745164142544</v>
      </c>
      <c r="F1054" s="179">
        <v>0</v>
      </c>
      <c r="G1054" s="179">
        <v>0</v>
      </c>
      <c r="H1054" s="179">
        <v>64591.438177171251</v>
      </c>
      <c r="I1054" s="179">
        <v>0</v>
      </c>
      <c r="J1054" s="179">
        <v>0</v>
      </c>
      <c r="K1054" s="179">
        <v>0</v>
      </c>
      <c r="L1054" s="179">
        <v>0</v>
      </c>
      <c r="M1054" s="179">
        <v>26803.26813281994</v>
      </c>
      <c r="N1054" s="179">
        <v>0</v>
      </c>
      <c r="O1054" s="179">
        <v>0</v>
      </c>
      <c r="P1054" s="179">
        <v>0</v>
      </c>
      <c r="Q1054" s="179">
        <v>0</v>
      </c>
      <c r="R1054" s="180">
        <v>0</v>
      </c>
      <c r="S1054" s="180">
        <v>0</v>
      </c>
      <c r="T1054" s="180">
        <v>0</v>
      </c>
    </row>
    <row r="1055" spans="2:20" x14ac:dyDescent="0.3">
      <c r="B1055" s="19">
        <v>1052</v>
      </c>
      <c r="C1055" s="179">
        <v>0</v>
      </c>
      <c r="D1055" s="179">
        <v>0</v>
      </c>
      <c r="E1055" s="179">
        <v>2212037.5966021698</v>
      </c>
      <c r="F1055" s="179">
        <v>0</v>
      </c>
      <c r="G1055" s="179">
        <v>0</v>
      </c>
      <c r="H1055" s="179">
        <v>5854510.2477317797</v>
      </c>
      <c r="I1055" s="179">
        <v>0</v>
      </c>
      <c r="J1055" s="179">
        <v>0</v>
      </c>
      <c r="K1055" s="179">
        <v>0</v>
      </c>
      <c r="L1055" s="179">
        <v>0</v>
      </c>
      <c r="M1055" s="179">
        <v>345134.97573312873</v>
      </c>
      <c r="N1055" s="179">
        <v>0</v>
      </c>
      <c r="O1055" s="179">
        <v>0</v>
      </c>
      <c r="P1055" s="179">
        <v>0</v>
      </c>
      <c r="Q1055" s="179">
        <v>0</v>
      </c>
      <c r="R1055" s="180">
        <v>0</v>
      </c>
      <c r="S1055" s="180">
        <v>0</v>
      </c>
      <c r="T1055" s="180">
        <v>0</v>
      </c>
    </row>
    <row r="1056" spans="2:20" x14ac:dyDescent="0.3">
      <c r="B1056" s="19">
        <v>1053</v>
      </c>
      <c r="C1056" s="179">
        <v>0</v>
      </c>
      <c r="D1056" s="179">
        <v>0</v>
      </c>
      <c r="E1056" s="179">
        <v>605613.70472725038</v>
      </c>
      <c r="F1056" s="179">
        <v>0</v>
      </c>
      <c r="G1056" s="179">
        <v>0</v>
      </c>
      <c r="H1056" s="179">
        <v>31596.772885653059</v>
      </c>
      <c r="I1056" s="179">
        <v>0</v>
      </c>
      <c r="J1056" s="179">
        <v>0</v>
      </c>
      <c r="K1056" s="179">
        <v>0</v>
      </c>
      <c r="L1056" s="179">
        <v>0</v>
      </c>
      <c r="M1056" s="179">
        <v>907362.92652125179</v>
      </c>
      <c r="N1056" s="179">
        <v>0</v>
      </c>
      <c r="O1056" s="179">
        <v>0</v>
      </c>
      <c r="P1056" s="179">
        <v>0</v>
      </c>
      <c r="Q1056" s="179">
        <v>0</v>
      </c>
      <c r="R1056" s="180">
        <v>0</v>
      </c>
      <c r="S1056" s="180">
        <v>0</v>
      </c>
      <c r="T1056" s="180">
        <v>0</v>
      </c>
    </row>
    <row r="1057" spans="2:20" x14ac:dyDescent="0.3">
      <c r="B1057" s="19">
        <v>1054</v>
      </c>
      <c r="C1057" s="179">
        <v>0</v>
      </c>
      <c r="D1057" s="179">
        <v>0</v>
      </c>
      <c r="E1057" s="179">
        <v>86009.439046168816</v>
      </c>
      <c r="F1057" s="179">
        <v>0</v>
      </c>
      <c r="G1057" s="179">
        <v>0</v>
      </c>
      <c r="H1057" s="179">
        <v>3898.6461003764284</v>
      </c>
      <c r="I1057" s="179">
        <v>0</v>
      </c>
      <c r="J1057" s="179">
        <v>0</v>
      </c>
      <c r="K1057" s="179">
        <v>0</v>
      </c>
      <c r="L1057" s="179">
        <v>0</v>
      </c>
      <c r="M1057" s="179">
        <v>57716.023797451417</v>
      </c>
      <c r="N1057" s="179">
        <v>0</v>
      </c>
      <c r="O1057" s="179">
        <v>0</v>
      </c>
      <c r="P1057" s="179">
        <v>0</v>
      </c>
      <c r="Q1057" s="179">
        <v>0</v>
      </c>
      <c r="R1057" s="180">
        <v>0</v>
      </c>
      <c r="S1057" s="180">
        <v>0</v>
      </c>
      <c r="T1057" s="180">
        <v>0</v>
      </c>
    </row>
    <row r="1058" spans="2:20" x14ac:dyDescent="0.3">
      <c r="B1058" s="19">
        <v>1055</v>
      </c>
      <c r="C1058" s="179">
        <v>1</v>
      </c>
      <c r="D1058" s="179">
        <v>1151211.2302855379</v>
      </c>
      <c r="E1058" s="179">
        <v>104478.25690799722</v>
      </c>
      <c r="F1058" s="179">
        <v>0</v>
      </c>
      <c r="G1058" s="179">
        <v>0</v>
      </c>
      <c r="H1058" s="179">
        <v>60162.452211872798</v>
      </c>
      <c r="I1058" s="179">
        <v>0</v>
      </c>
      <c r="J1058" s="179">
        <v>451211.23028553789</v>
      </c>
      <c r="K1058" s="179">
        <v>0</v>
      </c>
      <c r="L1058" s="179">
        <v>0</v>
      </c>
      <c r="M1058" s="179">
        <v>6418.4846795165886</v>
      </c>
      <c r="N1058" s="179">
        <v>0</v>
      </c>
      <c r="O1058" s="179">
        <v>551211.23028553789</v>
      </c>
      <c r="P1058" s="179">
        <v>0</v>
      </c>
      <c r="Q1058" s="179">
        <v>0</v>
      </c>
      <c r="R1058" s="180">
        <v>0</v>
      </c>
      <c r="S1058" s="180">
        <v>0</v>
      </c>
      <c r="T1058" s="180">
        <v>600000</v>
      </c>
    </row>
    <row r="1059" spans="2:20" x14ac:dyDescent="0.3">
      <c r="B1059" s="19">
        <v>1056</v>
      </c>
      <c r="C1059" s="179">
        <v>0</v>
      </c>
      <c r="D1059" s="179">
        <v>0</v>
      </c>
      <c r="E1059" s="179">
        <v>55529.789222296618</v>
      </c>
      <c r="F1059" s="179">
        <v>0</v>
      </c>
      <c r="G1059" s="179">
        <v>0</v>
      </c>
      <c r="H1059" s="179">
        <v>19950.629537672197</v>
      </c>
      <c r="I1059" s="179">
        <v>0</v>
      </c>
      <c r="J1059" s="179">
        <v>0</v>
      </c>
      <c r="K1059" s="179">
        <v>0</v>
      </c>
      <c r="L1059" s="179">
        <v>0</v>
      </c>
      <c r="M1059" s="179">
        <v>13558.909847602452</v>
      </c>
      <c r="N1059" s="179">
        <v>0</v>
      </c>
      <c r="O1059" s="179">
        <v>0</v>
      </c>
      <c r="P1059" s="179">
        <v>0</v>
      </c>
      <c r="Q1059" s="179">
        <v>0</v>
      </c>
      <c r="R1059" s="180">
        <v>0</v>
      </c>
      <c r="S1059" s="180">
        <v>0</v>
      </c>
      <c r="T1059" s="180">
        <v>0</v>
      </c>
    </row>
    <row r="1060" spans="2:20" x14ac:dyDescent="0.3">
      <c r="B1060" s="19">
        <v>1057</v>
      </c>
      <c r="C1060" s="179">
        <v>0</v>
      </c>
      <c r="D1060" s="179">
        <v>0</v>
      </c>
      <c r="E1060" s="179">
        <v>78999.648895642255</v>
      </c>
      <c r="F1060" s="179">
        <v>0</v>
      </c>
      <c r="G1060" s="179">
        <v>0</v>
      </c>
      <c r="H1060" s="179">
        <v>7628.1904224893142</v>
      </c>
      <c r="I1060" s="179">
        <v>0</v>
      </c>
      <c r="J1060" s="179">
        <v>0</v>
      </c>
      <c r="K1060" s="179">
        <v>0</v>
      </c>
      <c r="L1060" s="179">
        <v>0</v>
      </c>
      <c r="M1060" s="179">
        <v>20307.748173656004</v>
      </c>
      <c r="N1060" s="179">
        <v>0</v>
      </c>
      <c r="O1060" s="179">
        <v>0</v>
      </c>
      <c r="P1060" s="179">
        <v>0</v>
      </c>
      <c r="Q1060" s="179">
        <v>0</v>
      </c>
      <c r="R1060" s="180">
        <v>0</v>
      </c>
      <c r="S1060" s="180">
        <v>0</v>
      </c>
      <c r="T1060" s="180">
        <v>0</v>
      </c>
    </row>
    <row r="1061" spans="2:20" x14ac:dyDescent="0.3">
      <c r="B1061" s="19">
        <v>1058</v>
      </c>
      <c r="C1061" s="179">
        <v>0</v>
      </c>
      <c r="D1061" s="179">
        <v>0</v>
      </c>
      <c r="E1061" s="179">
        <v>388354.94732852327</v>
      </c>
      <c r="F1061" s="179">
        <v>0</v>
      </c>
      <c r="G1061" s="179">
        <v>0</v>
      </c>
      <c r="H1061" s="179">
        <v>115046.41960359245</v>
      </c>
      <c r="I1061" s="179">
        <v>0</v>
      </c>
      <c r="J1061" s="179">
        <v>0</v>
      </c>
      <c r="K1061" s="179">
        <v>0</v>
      </c>
      <c r="L1061" s="179">
        <v>0</v>
      </c>
      <c r="M1061" s="179">
        <v>16653.900802069726</v>
      </c>
      <c r="N1061" s="179">
        <v>0</v>
      </c>
      <c r="O1061" s="179">
        <v>0</v>
      </c>
      <c r="P1061" s="179">
        <v>0</v>
      </c>
      <c r="Q1061" s="179">
        <v>0</v>
      </c>
      <c r="R1061" s="180">
        <v>0</v>
      </c>
      <c r="S1061" s="180">
        <v>0</v>
      </c>
      <c r="T1061" s="180">
        <v>0</v>
      </c>
    </row>
    <row r="1062" spans="2:20" x14ac:dyDescent="0.3">
      <c r="B1062" s="19">
        <v>1059</v>
      </c>
      <c r="C1062" s="179">
        <v>0</v>
      </c>
      <c r="D1062" s="179">
        <v>0</v>
      </c>
      <c r="E1062" s="179">
        <v>237363.36304481927</v>
      </c>
      <c r="F1062" s="179">
        <v>0</v>
      </c>
      <c r="G1062" s="179">
        <v>0</v>
      </c>
      <c r="H1062" s="179">
        <v>246951.57830213569</v>
      </c>
      <c r="I1062" s="179">
        <v>0</v>
      </c>
      <c r="J1062" s="179">
        <v>0</v>
      </c>
      <c r="K1062" s="179">
        <v>0</v>
      </c>
      <c r="L1062" s="179">
        <v>0</v>
      </c>
      <c r="M1062" s="179">
        <v>15617.90716821746</v>
      </c>
      <c r="N1062" s="179">
        <v>0</v>
      </c>
      <c r="O1062" s="179">
        <v>0</v>
      </c>
      <c r="P1062" s="179">
        <v>0</v>
      </c>
      <c r="Q1062" s="179">
        <v>0</v>
      </c>
      <c r="R1062" s="180">
        <v>0</v>
      </c>
      <c r="S1062" s="180">
        <v>0</v>
      </c>
      <c r="T1062" s="180">
        <v>0</v>
      </c>
    </row>
    <row r="1063" spans="2:20" x14ac:dyDescent="0.3">
      <c r="B1063" s="19">
        <v>1060</v>
      </c>
      <c r="C1063" s="179">
        <v>0</v>
      </c>
      <c r="D1063" s="179">
        <v>0</v>
      </c>
      <c r="E1063" s="179">
        <v>101505.21628223437</v>
      </c>
      <c r="F1063" s="179">
        <v>0</v>
      </c>
      <c r="G1063" s="179">
        <v>0</v>
      </c>
      <c r="H1063" s="179">
        <v>18731.41133511873</v>
      </c>
      <c r="I1063" s="179">
        <v>0</v>
      </c>
      <c r="J1063" s="179">
        <v>0</v>
      </c>
      <c r="K1063" s="179">
        <v>0</v>
      </c>
      <c r="L1063" s="179">
        <v>0</v>
      </c>
      <c r="M1063" s="179">
        <v>97155.741303239076</v>
      </c>
      <c r="N1063" s="179">
        <v>0</v>
      </c>
      <c r="O1063" s="179">
        <v>0</v>
      </c>
      <c r="P1063" s="179">
        <v>0</v>
      </c>
      <c r="Q1063" s="179">
        <v>0</v>
      </c>
      <c r="R1063" s="180">
        <v>0</v>
      </c>
      <c r="S1063" s="180">
        <v>0</v>
      </c>
      <c r="T1063" s="180">
        <v>0</v>
      </c>
    </row>
    <row r="1064" spans="2:20" x14ac:dyDescent="0.3">
      <c r="B1064" s="19">
        <v>1061</v>
      </c>
      <c r="C1064" s="179">
        <v>0</v>
      </c>
      <c r="D1064" s="179">
        <v>0</v>
      </c>
      <c r="E1064" s="179">
        <v>28680.525104168632</v>
      </c>
      <c r="F1064" s="179">
        <v>0</v>
      </c>
      <c r="G1064" s="179">
        <v>0</v>
      </c>
      <c r="H1064" s="179">
        <v>1273978.8245958891</v>
      </c>
      <c r="I1064" s="179">
        <v>0</v>
      </c>
      <c r="J1064" s="179">
        <v>0</v>
      </c>
      <c r="K1064" s="179">
        <v>0</v>
      </c>
      <c r="L1064" s="179">
        <v>0</v>
      </c>
      <c r="M1064" s="179">
        <v>16157.485510606841</v>
      </c>
      <c r="N1064" s="179">
        <v>0</v>
      </c>
      <c r="O1064" s="179">
        <v>0</v>
      </c>
      <c r="P1064" s="179">
        <v>0</v>
      </c>
      <c r="Q1064" s="179">
        <v>0</v>
      </c>
      <c r="R1064" s="180">
        <v>0</v>
      </c>
      <c r="S1064" s="180">
        <v>0</v>
      </c>
      <c r="T1064" s="180">
        <v>0</v>
      </c>
    </row>
    <row r="1065" spans="2:20" x14ac:dyDescent="0.3">
      <c r="B1065" s="19">
        <v>1062</v>
      </c>
      <c r="C1065" s="179">
        <v>0</v>
      </c>
      <c r="D1065" s="179">
        <v>0</v>
      </c>
      <c r="E1065" s="179">
        <v>174221.50739897953</v>
      </c>
      <c r="F1065" s="179">
        <v>0</v>
      </c>
      <c r="G1065" s="179">
        <v>0</v>
      </c>
      <c r="H1065" s="179">
        <v>176257.30357332763</v>
      </c>
      <c r="I1065" s="179">
        <v>0</v>
      </c>
      <c r="J1065" s="179">
        <v>0</v>
      </c>
      <c r="K1065" s="179">
        <v>0</v>
      </c>
      <c r="L1065" s="179">
        <v>0</v>
      </c>
      <c r="M1065" s="179">
        <v>301167.11745690991</v>
      </c>
      <c r="N1065" s="179">
        <v>0</v>
      </c>
      <c r="O1065" s="179">
        <v>0</v>
      </c>
      <c r="P1065" s="179">
        <v>0</v>
      </c>
      <c r="Q1065" s="179">
        <v>0</v>
      </c>
      <c r="R1065" s="180">
        <v>0</v>
      </c>
      <c r="S1065" s="180">
        <v>0</v>
      </c>
      <c r="T1065" s="180">
        <v>0</v>
      </c>
    </row>
    <row r="1066" spans="2:20" x14ac:dyDescent="0.3">
      <c r="B1066" s="19">
        <v>1063</v>
      </c>
      <c r="C1066" s="179">
        <v>0</v>
      </c>
      <c r="D1066" s="179">
        <v>0</v>
      </c>
      <c r="E1066" s="179">
        <v>329841.21492631274</v>
      </c>
      <c r="F1066" s="179">
        <v>0</v>
      </c>
      <c r="G1066" s="179">
        <v>0</v>
      </c>
      <c r="H1066" s="179">
        <v>47546.141549742555</v>
      </c>
      <c r="I1066" s="179">
        <v>0</v>
      </c>
      <c r="J1066" s="179">
        <v>0</v>
      </c>
      <c r="K1066" s="179">
        <v>0</v>
      </c>
      <c r="L1066" s="179">
        <v>0</v>
      </c>
      <c r="M1066" s="179">
        <v>698788.80180575012</v>
      </c>
      <c r="N1066" s="179">
        <v>0</v>
      </c>
      <c r="O1066" s="179">
        <v>0</v>
      </c>
      <c r="P1066" s="179">
        <v>0</v>
      </c>
      <c r="Q1066" s="179">
        <v>0</v>
      </c>
      <c r="R1066" s="180">
        <v>0</v>
      </c>
      <c r="S1066" s="180">
        <v>0</v>
      </c>
      <c r="T1066" s="180">
        <v>0</v>
      </c>
    </row>
    <row r="1067" spans="2:20" x14ac:dyDescent="0.3">
      <c r="B1067" s="19">
        <v>1064</v>
      </c>
      <c r="C1067" s="179">
        <v>0</v>
      </c>
      <c r="D1067" s="179">
        <v>0</v>
      </c>
      <c r="E1067" s="179">
        <v>22297.604189438989</v>
      </c>
      <c r="F1067" s="179">
        <v>0</v>
      </c>
      <c r="G1067" s="179">
        <v>0</v>
      </c>
      <c r="H1067" s="179">
        <v>81483.761358046046</v>
      </c>
      <c r="I1067" s="179">
        <v>0</v>
      </c>
      <c r="J1067" s="179">
        <v>0</v>
      </c>
      <c r="K1067" s="179">
        <v>0</v>
      </c>
      <c r="L1067" s="179">
        <v>0</v>
      </c>
      <c r="M1067" s="179">
        <v>209276.79929389639</v>
      </c>
      <c r="N1067" s="179">
        <v>0</v>
      </c>
      <c r="O1067" s="179">
        <v>0</v>
      </c>
      <c r="P1067" s="179">
        <v>0</v>
      </c>
      <c r="Q1067" s="179">
        <v>0</v>
      </c>
      <c r="R1067" s="180">
        <v>0</v>
      </c>
      <c r="S1067" s="180">
        <v>0</v>
      </c>
      <c r="T1067" s="180">
        <v>0</v>
      </c>
    </row>
    <row r="1068" spans="2:20" x14ac:dyDescent="0.3">
      <c r="B1068" s="19">
        <v>1065</v>
      </c>
      <c r="C1068" s="179">
        <v>0</v>
      </c>
      <c r="D1068" s="179">
        <v>0</v>
      </c>
      <c r="E1068" s="179">
        <v>154336.87009693202</v>
      </c>
      <c r="F1068" s="179">
        <v>0</v>
      </c>
      <c r="G1068" s="179">
        <v>0</v>
      </c>
      <c r="H1068" s="179">
        <v>26887.887970553704</v>
      </c>
      <c r="I1068" s="179">
        <v>0</v>
      </c>
      <c r="J1068" s="179">
        <v>0</v>
      </c>
      <c r="K1068" s="179">
        <v>0</v>
      </c>
      <c r="L1068" s="179">
        <v>0</v>
      </c>
      <c r="M1068" s="179">
        <v>42013.122771086681</v>
      </c>
      <c r="N1068" s="179">
        <v>0</v>
      </c>
      <c r="O1068" s="179">
        <v>0</v>
      </c>
      <c r="P1068" s="179">
        <v>0</v>
      </c>
      <c r="Q1068" s="179">
        <v>0</v>
      </c>
      <c r="R1068" s="180">
        <v>0</v>
      </c>
      <c r="S1068" s="180">
        <v>0</v>
      </c>
      <c r="T1068" s="180">
        <v>0</v>
      </c>
    </row>
    <row r="1069" spans="2:20" x14ac:dyDescent="0.3">
      <c r="B1069" s="19">
        <v>1066</v>
      </c>
      <c r="C1069" s="179">
        <v>0</v>
      </c>
      <c r="D1069" s="179">
        <v>0</v>
      </c>
      <c r="E1069" s="179">
        <v>1303062.7940098424</v>
      </c>
      <c r="F1069" s="179">
        <v>0</v>
      </c>
      <c r="G1069" s="179">
        <v>0</v>
      </c>
      <c r="H1069" s="179">
        <v>59372.813932702164</v>
      </c>
      <c r="I1069" s="179">
        <v>0</v>
      </c>
      <c r="J1069" s="179">
        <v>0</v>
      </c>
      <c r="K1069" s="179">
        <v>0</v>
      </c>
      <c r="L1069" s="179">
        <v>0</v>
      </c>
      <c r="M1069" s="179">
        <v>149129.93129802763</v>
      </c>
      <c r="N1069" s="179">
        <v>0</v>
      </c>
      <c r="O1069" s="179">
        <v>0</v>
      </c>
      <c r="P1069" s="179">
        <v>0</v>
      </c>
      <c r="Q1069" s="179">
        <v>0</v>
      </c>
      <c r="R1069" s="180">
        <v>0</v>
      </c>
      <c r="S1069" s="180">
        <v>0</v>
      </c>
      <c r="T1069" s="180">
        <v>0</v>
      </c>
    </row>
    <row r="1070" spans="2:20" x14ac:dyDescent="0.3">
      <c r="B1070" s="19">
        <v>1067</v>
      </c>
      <c r="C1070" s="179">
        <v>0</v>
      </c>
      <c r="D1070" s="179">
        <v>0</v>
      </c>
      <c r="E1070" s="179">
        <v>40020.009998796908</v>
      </c>
      <c r="F1070" s="179">
        <v>0</v>
      </c>
      <c r="G1070" s="179">
        <v>0</v>
      </c>
      <c r="H1070" s="179">
        <v>8751.843036248014</v>
      </c>
      <c r="I1070" s="179">
        <v>0</v>
      </c>
      <c r="J1070" s="179">
        <v>0</v>
      </c>
      <c r="K1070" s="179">
        <v>0</v>
      </c>
      <c r="L1070" s="179">
        <v>0</v>
      </c>
      <c r="M1070" s="179">
        <v>159777.67859537576</v>
      </c>
      <c r="N1070" s="179">
        <v>0</v>
      </c>
      <c r="O1070" s="179">
        <v>0</v>
      </c>
      <c r="P1070" s="179">
        <v>0</v>
      </c>
      <c r="Q1070" s="179">
        <v>0</v>
      </c>
      <c r="R1070" s="180">
        <v>0</v>
      </c>
      <c r="S1070" s="180">
        <v>0</v>
      </c>
      <c r="T1070" s="180">
        <v>0</v>
      </c>
    </row>
    <row r="1071" spans="2:20" x14ac:dyDescent="0.3">
      <c r="B1071" s="19">
        <v>1068</v>
      </c>
      <c r="C1071" s="179">
        <v>0</v>
      </c>
      <c r="D1071" s="179">
        <v>0</v>
      </c>
      <c r="E1071" s="179">
        <v>44005.772592052133</v>
      </c>
      <c r="F1071" s="179">
        <v>0</v>
      </c>
      <c r="G1071" s="179">
        <v>0</v>
      </c>
      <c r="H1071" s="179">
        <v>226090.10664603094</v>
      </c>
      <c r="I1071" s="179">
        <v>0</v>
      </c>
      <c r="J1071" s="179">
        <v>0</v>
      </c>
      <c r="K1071" s="179">
        <v>0</v>
      </c>
      <c r="L1071" s="179">
        <v>0</v>
      </c>
      <c r="M1071" s="179">
        <v>571745.81520392874</v>
      </c>
      <c r="N1071" s="179">
        <v>0</v>
      </c>
      <c r="O1071" s="179">
        <v>0</v>
      </c>
      <c r="P1071" s="179">
        <v>0</v>
      </c>
      <c r="Q1071" s="179">
        <v>0</v>
      </c>
      <c r="R1071" s="180">
        <v>0</v>
      </c>
      <c r="S1071" s="180">
        <v>0</v>
      </c>
      <c r="T1071" s="180">
        <v>0</v>
      </c>
    </row>
    <row r="1072" spans="2:20" x14ac:dyDescent="0.3">
      <c r="B1072" s="19">
        <v>1069</v>
      </c>
      <c r="C1072" s="179">
        <v>0</v>
      </c>
      <c r="D1072" s="179">
        <v>0</v>
      </c>
      <c r="E1072" s="179">
        <v>35252.765327123408</v>
      </c>
      <c r="F1072" s="179">
        <v>0</v>
      </c>
      <c r="G1072" s="179">
        <v>0</v>
      </c>
      <c r="H1072" s="179">
        <v>10310.083602218452</v>
      </c>
      <c r="I1072" s="179">
        <v>0</v>
      </c>
      <c r="J1072" s="179">
        <v>0</v>
      </c>
      <c r="K1072" s="179">
        <v>0</v>
      </c>
      <c r="L1072" s="179">
        <v>0</v>
      </c>
      <c r="M1072" s="179">
        <v>39147.645351997104</v>
      </c>
      <c r="N1072" s="179">
        <v>0</v>
      </c>
      <c r="O1072" s="179">
        <v>0</v>
      </c>
      <c r="P1072" s="179">
        <v>0</v>
      </c>
      <c r="Q1072" s="179">
        <v>0</v>
      </c>
      <c r="R1072" s="180">
        <v>0</v>
      </c>
      <c r="S1072" s="180">
        <v>0</v>
      </c>
      <c r="T1072" s="180">
        <v>0</v>
      </c>
    </row>
    <row r="1073" spans="2:20" x14ac:dyDescent="0.3">
      <c r="B1073" s="19">
        <v>1070</v>
      </c>
      <c r="C1073" s="179">
        <v>0</v>
      </c>
      <c r="D1073" s="179">
        <v>0</v>
      </c>
      <c r="E1073" s="179">
        <v>68282.622622551979</v>
      </c>
      <c r="F1073" s="179">
        <v>0</v>
      </c>
      <c r="G1073" s="179">
        <v>0</v>
      </c>
      <c r="H1073" s="179">
        <v>10266.042989577811</v>
      </c>
      <c r="I1073" s="179">
        <v>0</v>
      </c>
      <c r="J1073" s="179">
        <v>0</v>
      </c>
      <c r="K1073" s="179">
        <v>0</v>
      </c>
      <c r="L1073" s="179">
        <v>0</v>
      </c>
      <c r="M1073" s="179">
        <v>377315.22450082883</v>
      </c>
      <c r="N1073" s="179">
        <v>0</v>
      </c>
      <c r="O1073" s="179">
        <v>0</v>
      </c>
      <c r="P1073" s="179">
        <v>0</v>
      </c>
      <c r="Q1073" s="179">
        <v>0</v>
      </c>
      <c r="R1073" s="180">
        <v>0</v>
      </c>
      <c r="S1073" s="180">
        <v>0</v>
      </c>
      <c r="T1073" s="180">
        <v>0</v>
      </c>
    </row>
    <row r="1074" spans="2:20" x14ac:dyDescent="0.3">
      <c r="B1074" s="19">
        <v>1071</v>
      </c>
      <c r="C1074" s="179">
        <v>0</v>
      </c>
      <c r="D1074" s="179">
        <v>0</v>
      </c>
      <c r="E1074" s="179">
        <v>40570.599651535558</v>
      </c>
      <c r="F1074" s="179">
        <v>0</v>
      </c>
      <c r="G1074" s="179">
        <v>0</v>
      </c>
      <c r="H1074" s="179">
        <v>263847.29172326025</v>
      </c>
      <c r="I1074" s="179">
        <v>0</v>
      </c>
      <c r="J1074" s="179">
        <v>0</v>
      </c>
      <c r="K1074" s="179">
        <v>0</v>
      </c>
      <c r="L1074" s="179">
        <v>0</v>
      </c>
      <c r="M1074" s="179">
        <v>501697.09415409213</v>
      </c>
      <c r="N1074" s="179">
        <v>0</v>
      </c>
      <c r="O1074" s="179">
        <v>0</v>
      </c>
      <c r="P1074" s="179">
        <v>0</v>
      </c>
      <c r="Q1074" s="179">
        <v>0</v>
      </c>
      <c r="R1074" s="180">
        <v>0</v>
      </c>
      <c r="S1074" s="180">
        <v>0</v>
      </c>
      <c r="T1074" s="180">
        <v>0</v>
      </c>
    </row>
    <row r="1075" spans="2:20" x14ac:dyDescent="0.3">
      <c r="B1075" s="19">
        <v>1072</v>
      </c>
      <c r="C1075" s="179">
        <v>0</v>
      </c>
      <c r="D1075" s="179">
        <v>0</v>
      </c>
      <c r="E1075" s="179">
        <v>157085.67069186427</v>
      </c>
      <c r="F1075" s="179">
        <v>0</v>
      </c>
      <c r="G1075" s="179">
        <v>0</v>
      </c>
      <c r="H1075" s="179">
        <v>149192.62320061165</v>
      </c>
      <c r="I1075" s="179">
        <v>0</v>
      </c>
      <c r="J1075" s="179">
        <v>0</v>
      </c>
      <c r="K1075" s="179">
        <v>0</v>
      </c>
      <c r="L1075" s="179">
        <v>0</v>
      </c>
      <c r="M1075" s="179">
        <v>3197.8171537308931</v>
      </c>
      <c r="N1075" s="179">
        <v>0</v>
      </c>
      <c r="O1075" s="179">
        <v>0</v>
      </c>
      <c r="P1075" s="179">
        <v>0</v>
      </c>
      <c r="Q1075" s="179">
        <v>0</v>
      </c>
      <c r="R1075" s="180">
        <v>0</v>
      </c>
      <c r="S1075" s="180">
        <v>0</v>
      </c>
      <c r="T1075" s="180">
        <v>0</v>
      </c>
    </row>
    <row r="1076" spans="2:20" x14ac:dyDescent="0.3">
      <c r="B1076" s="19">
        <v>1073</v>
      </c>
      <c r="C1076" s="179">
        <v>0</v>
      </c>
      <c r="D1076" s="179">
        <v>0</v>
      </c>
      <c r="E1076" s="179">
        <v>63097.186338481428</v>
      </c>
      <c r="F1076" s="179">
        <v>0</v>
      </c>
      <c r="G1076" s="179">
        <v>0</v>
      </c>
      <c r="H1076" s="179">
        <v>22718.699532224997</v>
      </c>
      <c r="I1076" s="179">
        <v>0</v>
      </c>
      <c r="J1076" s="179">
        <v>0</v>
      </c>
      <c r="K1076" s="179">
        <v>0</v>
      </c>
      <c r="L1076" s="179">
        <v>0</v>
      </c>
      <c r="M1076" s="179">
        <v>69589.517756696951</v>
      </c>
      <c r="N1076" s="179">
        <v>0</v>
      </c>
      <c r="O1076" s="179">
        <v>0</v>
      </c>
      <c r="P1076" s="179">
        <v>0</v>
      </c>
      <c r="Q1076" s="179">
        <v>0</v>
      </c>
      <c r="R1076" s="180">
        <v>0</v>
      </c>
      <c r="S1076" s="180">
        <v>0</v>
      </c>
      <c r="T1076" s="180">
        <v>0</v>
      </c>
    </row>
    <row r="1077" spans="2:20" x14ac:dyDescent="0.3">
      <c r="B1077" s="19">
        <v>1074</v>
      </c>
      <c r="C1077" s="179">
        <v>0</v>
      </c>
      <c r="D1077" s="179">
        <v>0</v>
      </c>
      <c r="E1077" s="179">
        <v>154870.05138260176</v>
      </c>
      <c r="F1077" s="179">
        <v>1</v>
      </c>
      <c r="G1077" s="179">
        <v>409574.22027735191</v>
      </c>
      <c r="H1077" s="179">
        <v>797387.58524744352</v>
      </c>
      <c r="I1077" s="179">
        <v>0</v>
      </c>
      <c r="J1077" s="179">
        <v>0</v>
      </c>
      <c r="K1077" s="179">
        <v>0</v>
      </c>
      <c r="L1077" s="179">
        <v>0</v>
      </c>
      <c r="M1077" s="179">
        <v>155648.72278397169</v>
      </c>
      <c r="N1077" s="179">
        <v>0</v>
      </c>
      <c r="O1077" s="179">
        <v>0</v>
      </c>
      <c r="P1077" s="179">
        <v>0</v>
      </c>
      <c r="Q1077" s="179">
        <v>0</v>
      </c>
      <c r="R1077" s="180">
        <v>0</v>
      </c>
      <c r="S1077" s="180">
        <v>0</v>
      </c>
      <c r="T1077" s="180">
        <v>0</v>
      </c>
    </row>
    <row r="1078" spans="2:20" x14ac:dyDescent="0.3">
      <c r="B1078" s="19">
        <v>1075</v>
      </c>
      <c r="C1078" s="179">
        <v>0</v>
      </c>
      <c r="D1078" s="179">
        <v>0</v>
      </c>
      <c r="E1078" s="179">
        <v>49916.544678870974</v>
      </c>
      <c r="F1078" s="179">
        <v>0</v>
      </c>
      <c r="G1078" s="179">
        <v>0</v>
      </c>
      <c r="H1078" s="179">
        <v>33275.977007683075</v>
      </c>
      <c r="I1078" s="179">
        <v>0</v>
      </c>
      <c r="J1078" s="179">
        <v>0</v>
      </c>
      <c r="K1078" s="179">
        <v>0</v>
      </c>
      <c r="L1078" s="179">
        <v>0</v>
      </c>
      <c r="M1078" s="179">
        <v>133692.46826690764</v>
      </c>
      <c r="N1078" s="179">
        <v>0</v>
      </c>
      <c r="O1078" s="179">
        <v>0</v>
      </c>
      <c r="P1078" s="179">
        <v>0</v>
      </c>
      <c r="Q1078" s="179">
        <v>0</v>
      </c>
      <c r="R1078" s="180">
        <v>0</v>
      </c>
      <c r="S1078" s="180">
        <v>0</v>
      </c>
      <c r="T1078" s="180">
        <v>0</v>
      </c>
    </row>
    <row r="1079" spans="2:20" x14ac:dyDescent="0.3">
      <c r="B1079" s="19">
        <v>1076</v>
      </c>
      <c r="C1079" s="179">
        <v>0</v>
      </c>
      <c r="D1079" s="179">
        <v>0</v>
      </c>
      <c r="E1079" s="179">
        <v>42725.411227762503</v>
      </c>
      <c r="F1079" s="179">
        <v>0</v>
      </c>
      <c r="G1079" s="179">
        <v>0</v>
      </c>
      <c r="H1079" s="179">
        <v>675.03643849889602</v>
      </c>
      <c r="I1079" s="179">
        <v>0</v>
      </c>
      <c r="J1079" s="179">
        <v>0</v>
      </c>
      <c r="K1079" s="179">
        <v>0</v>
      </c>
      <c r="L1079" s="179">
        <v>0</v>
      </c>
      <c r="M1079" s="179">
        <v>100164.18133289575</v>
      </c>
      <c r="N1079" s="179">
        <v>0</v>
      </c>
      <c r="O1079" s="179">
        <v>0</v>
      </c>
      <c r="P1079" s="179">
        <v>0</v>
      </c>
      <c r="Q1079" s="179">
        <v>0</v>
      </c>
      <c r="R1079" s="180">
        <v>0</v>
      </c>
      <c r="S1079" s="180">
        <v>0</v>
      </c>
      <c r="T1079" s="180">
        <v>0</v>
      </c>
    </row>
    <row r="1080" spans="2:20" x14ac:dyDescent="0.3">
      <c r="B1080" s="19">
        <v>1077</v>
      </c>
      <c r="C1080" s="179">
        <v>1</v>
      </c>
      <c r="D1080" s="179">
        <v>629042.27218161535</v>
      </c>
      <c r="E1080" s="179">
        <v>160389.1830815188</v>
      </c>
      <c r="F1080" s="179">
        <v>0</v>
      </c>
      <c r="G1080" s="179">
        <v>0</v>
      </c>
      <c r="H1080" s="179">
        <v>31106.430892736291</v>
      </c>
      <c r="I1080" s="179">
        <v>0</v>
      </c>
      <c r="J1080" s="179">
        <v>0</v>
      </c>
      <c r="K1080" s="179">
        <v>0</v>
      </c>
      <c r="L1080" s="179">
        <v>0</v>
      </c>
      <c r="M1080" s="179">
        <v>727028.57651346491</v>
      </c>
      <c r="N1080" s="179">
        <v>0</v>
      </c>
      <c r="O1080" s="179">
        <v>29042.27218161535</v>
      </c>
      <c r="P1080" s="179">
        <v>0</v>
      </c>
      <c r="Q1080" s="179">
        <v>0</v>
      </c>
      <c r="R1080" s="180">
        <v>0</v>
      </c>
      <c r="S1080" s="180">
        <v>0</v>
      </c>
      <c r="T1080" s="180">
        <v>600000</v>
      </c>
    </row>
    <row r="1081" spans="2:20" x14ac:dyDescent="0.3">
      <c r="B1081" s="19">
        <v>1078</v>
      </c>
      <c r="C1081" s="179">
        <v>0</v>
      </c>
      <c r="D1081" s="179">
        <v>0</v>
      </c>
      <c r="E1081" s="179">
        <v>629042.27218161535</v>
      </c>
      <c r="F1081" s="179">
        <v>1</v>
      </c>
      <c r="G1081" s="179">
        <v>143333.62702947349</v>
      </c>
      <c r="H1081" s="179">
        <v>108325.96170247842</v>
      </c>
      <c r="I1081" s="179">
        <v>0</v>
      </c>
      <c r="J1081" s="179">
        <v>0</v>
      </c>
      <c r="K1081" s="179">
        <v>0</v>
      </c>
      <c r="L1081" s="179">
        <v>0</v>
      </c>
      <c r="M1081" s="179">
        <v>5643915.1017107368</v>
      </c>
      <c r="N1081" s="179">
        <v>0</v>
      </c>
      <c r="O1081" s="179">
        <v>0</v>
      </c>
      <c r="P1081" s="179">
        <v>0</v>
      </c>
      <c r="Q1081" s="179">
        <v>0</v>
      </c>
      <c r="R1081" s="180">
        <v>0</v>
      </c>
      <c r="S1081" s="180">
        <v>0</v>
      </c>
      <c r="T1081" s="180">
        <v>0</v>
      </c>
    </row>
    <row r="1082" spans="2:20" x14ac:dyDescent="0.3">
      <c r="B1082" s="19">
        <v>1079</v>
      </c>
      <c r="C1082" s="179">
        <v>0</v>
      </c>
      <c r="D1082" s="179">
        <v>0</v>
      </c>
      <c r="E1082" s="179">
        <v>529078.70729620336</v>
      </c>
      <c r="F1082" s="179">
        <v>0</v>
      </c>
      <c r="G1082" s="179">
        <v>0</v>
      </c>
      <c r="H1082" s="179">
        <v>54770.850906828178</v>
      </c>
      <c r="I1082" s="179">
        <v>0</v>
      </c>
      <c r="J1082" s="179">
        <v>0</v>
      </c>
      <c r="K1082" s="179">
        <v>0</v>
      </c>
      <c r="L1082" s="179">
        <v>0</v>
      </c>
      <c r="M1082" s="179">
        <v>46497.374668861296</v>
      </c>
      <c r="N1082" s="179">
        <v>0</v>
      </c>
      <c r="O1082" s="179">
        <v>0</v>
      </c>
      <c r="P1082" s="179">
        <v>0</v>
      </c>
      <c r="Q1082" s="179">
        <v>0</v>
      </c>
      <c r="R1082" s="180">
        <v>0</v>
      </c>
      <c r="S1082" s="180">
        <v>0</v>
      </c>
      <c r="T1082" s="180">
        <v>0</v>
      </c>
    </row>
    <row r="1083" spans="2:20" x14ac:dyDescent="0.3">
      <c r="B1083" s="19">
        <v>1080</v>
      </c>
      <c r="C1083" s="179">
        <v>0</v>
      </c>
      <c r="D1083" s="179">
        <v>0</v>
      </c>
      <c r="E1083" s="179">
        <v>7478.2741909183296</v>
      </c>
      <c r="F1083" s="179">
        <v>0</v>
      </c>
      <c r="G1083" s="179">
        <v>0</v>
      </c>
      <c r="H1083" s="179">
        <v>127802.92155539476</v>
      </c>
      <c r="I1083" s="179">
        <v>0</v>
      </c>
      <c r="J1083" s="179">
        <v>0</v>
      </c>
      <c r="K1083" s="179">
        <v>0</v>
      </c>
      <c r="L1083" s="179">
        <v>0</v>
      </c>
      <c r="M1083" s="179">
        <v>54246.463404414753</v>
      </c>
      <c r="N1083" s="179">
        <v>0</v>
      </c>
      <c r="O1083" s="179">
        <v>0</v>
      </c>
      <c r="P1083" s="179">
        <v>0</v>
      </c>
      <c r="Q1083" s="179">
        <v>0</v>
      </c>
      <c r="R1083" s="180">
        <v>0</v>
      </c>
      <c r="S1083" s="180">
        <v>0</v>
      </c>
      <c r="T1083" s="180">
        <v>0</v>
      </c>
    </row>
    <row r="1084" spans="2:20" x14ac:dyDescent="0.3">
      <c r="B1084" s="19">
        <v>1081</v>
      </c>
      <c r="C1084" s="179">
        <v>0</v>
      </c>
      <c r="D1084" s="179">
        <v>0</v>
      </c>
      <c r="E1084" s="179">
        <v>139421.01619241945</v>
      </c>
      <c r="F1084" s="179">
        <v>0</v>
      </c>
      <c r="G1084" s="179">
        <v>0</v>
      </c>
      <c r="H1084" s="179">
        <v>18345.238801744108</v>
      </c>
      <c r="I1084" s="179">
        <v>0</v>
      </c>
      <c r="J1084" s="179">
        <v>0</v>
      </c>
      <c r="K1084" s="179">
        <v>0</v>
      </c>
      <c r="L1084" s="179">
        <v>0</v>
      </c>
      <c r="M1084" s="179">
        <v>54206.311323917951</v>
      </c>
      <c r="N1084" s="179">
        <v>0</v>
      </c>
      <c r="O1084" s="179">
        <v>0</v>
      </c>
      <c r="P1084" s="179">
        <v>0</v>
      </c>
      <c r="Q1084" s="179">
        <v>0</v>
      </c>
      <c r="R1084" s="180">
        <v>0</v>
      </c>
      <c r="S1084" s="180">
        <v>0</v>
      </c>
      <c r="T1084" s="180">
        <v>0</v>
      </c>
    </row>
    <row r="1085" spans="2:20" x14ac:dyDescent="0.3">
      <c r="B1085" s="19">
        <v>1082</v>
      </c>
      <c r="C1085" s="179">
        <v>0</v>
      </c>
      <c r="D1085" s="179">
        <v>0</v>
      </c>
      <c r="E1085" s="179">
        <v>222450.30000438099</v>
      </c>
      <c r="F1085" s="179">
        <v>0</v>
      </c>
      <c r="G1085" s="179">
        <v>0</v>
      </c>
      <c r="H1085" s="179">
        <v>241618.23947208785</v>
      </c>
      <c r="I1085" s="179">
        <v>0</v>
      </c>
      <c r="J1085" s="179">
        <v>0</v>
      </c>
      <c r="K1085" s="179">
        <v>0</v>
      </c>
      <c r="L1085" s="179">
        <v>0</v>
      </c>
      <c r="M1085" s="179">
        <v>108367.48917768344</v>
      </c>
      <c r="N1085" s="179">
        <v>0</v>
      </c>
      <c r="O1085" s="179">
        <v>0</v>
      </c>
      <c r="P1085" s="179">
        <v>0</v>
      </c>
      <c r="Q1085" s="179">
        <v>0</v>
      </c>
      <c r="R1085" s="180">
        <v>0</v>
      </c>
      <c r="S1085" s="180">
        <v>0</v>
      </c>
      <c r="T1085" s="180">
        <v>0</v>
      </c>
    </row>
    <row r="1086" spans="2:20" x14ac:dyDescent="0.3">
      <c r="B1086" s="19">
        <v>1083</v>
      </c>
      <c r="C1086" s="179">
        <v>0</v>
      </c>
      <c r="D1086" s="179">
        <v>0</v>
      </c>
      <c r="E1086" s="179">
        <v>131566.05170193189</v>
      </c>
      <c r="F1086" s="179">
        <v>0</v>
      </c>
      <c r="G1086" s="179">
        <v>0</v>
      </c>
      <c r="H1086" s="179">
        <v>4855134.9731185948</v>
      </c>
      <c r="I1086" s="179">
        <v>0</v>
      </c>
      <c r="J1086" s="179">
        <v>0</v>
      </c>
      <c r="K1086" s="179">
        <v>0</v>
      </c>
      <c r="L1086" s="179">
        <v>0</v>
      </c>
      <c r="M1086" s="179">
        <v>53388.966643314518</v>
      </c>
      <c r="N1086" s="179">
        <v>0</v>
      </c>
      <c r="O1086" s="179">
        <v>0</v>
      </c>
      <c r="P1086" s="179">
        <v>0</v>
      </c>
      <c r="Q1086" s="179">
        <v>0</v>
      </c>
      <c r="R1086" s="180">
        <v>0</v>
      </c>
      <c r="S1086" s="180">
        <v>0</v>
      </c>
      <c r="T1086" s="180">
        <v>0</v>
      </c>
    </row>
    <row r="1087" spans="2:20" x14ac:dyDescent="0.3">
      <c r="B1087" s="19">
        <v>1084</v>
      </c>
      <c r="C1087" s="179">
        <v>1</v>
      </c>
      <c r="D1087" s="179">
        <v>191376.53972038857</v>
      </c>
      <c r="E1087" s="179">
        <v>102399.1762950547</v>
      </c>
      <c r="F1087" s="179">
        <v>0</v>
      </c>
      <c r="G1087" s="179">
        <v>0</v>
      </c>
      <c r="H1087" s="179">
        <v>206244.39689767291</v>
      </c>
      <c r="I1087" s="179">
        <v>0</v>
      </c>
      <c r="J1087" s="179">
        <v>0</v>
      </c>
      <c r="K1087" s="179">
        <v>0</v>
      </c>
      <c r="L1087" s="179">
        <v>0</v>
      </c>
      <c r="M1087" s="179">
        <v>45243.109908482511</v>
      </c>
      <c r="N1087" s="179">
        <v>0</v>
      </c>
      <c r="O1087" s="179">
        <v>0</v>
      </c>
      <c r="P1087" s="179">
        <v>0</v>
      </c>
      <c r="Q1087" s="179">
        <v>0</v>
      </c>
      <c r="R1087" s="180">
        <v>0</v>
      </c>
      <c r="S1087" s="180">
        <v>0</v>
      </c>
      <c r="T1087" s="180">
        <v>191376.53972038857</v>
      </c>
    </row>
    <row r="1088" spans="2:20" x14ac:dyDescent="0.3">
      <c r="B1088" s="19">
        <v>1085</v>
      </c>
      <c r="C1088" s="179">
        <v>0</v>
      </c>
      <c r="D1088" s="179">
        <v>0</v>
      </c>
      <c r="E1088" s="179">
        <v>94009.714366003725</v>
      </c>
      <c r="F1088" s="179">
        <v>0</v>
      </c>
      <c r="G1088" s="179">
        <v>0</v>
      </c>
      <c r="H1088" s="179">
        <v>110468.77257989613</v>
      </c>
      <c r="I1088" s="179">
        <v>0</v>
      </c>
      <c r="J1088" s="179">
        <v>0</v>
      </c>
      <c r="K1088" s="179">
        <v>0</v>
      </c>
      <c r="L1088" s="179">
        <v>0</v>
      </c>
      <c r="M1088" s="179">
        <v>1188182.1974306779</v>
      </c>
      <c r="N1088" s="179">
        <v>0</v>
      </c>
      <c r="O1088" s="179">
        <v>0</v>
      </c>
      <c r="P1088" s="179">
        <v>0</v>
      </c>
      <c r="Q1088" s="179">
        <v>0</v>
      </c>
      <c r="R1088" s="180">
        <v>0</v>
      </c>
      <c r="S1088" s="180">
        <v>0</v>
      </c>
      <c r="T1088" s="180">
        <v>0</v>
      </c>
    </row>
    <row r="1089" spans="2:20" x14ac:dyDescent="0.3">
      <c r="B1089" s="19">
        <v>1086</v>
      </c>
      <c r="C1089" s="179">
        <v>0</v>
      </c>
      <c r="D1089" s="179">
        <v>0</v>
      </c>
      <c r="E1089" s="179">
        <v>100545.68881630346</v>
      </c>
      <c r="F1089" s="179">
        <v>0</v>
      </c>
      <c r="G1089" s="179">
        <v>0</v>
      </c>
      <c r="H1089" s="179">
        <v>79824.48944575213</v>
      </c>
      <c r="I1089" s="179">
        <v>0</v>
      </c>
      <c r="J1089" s="179">
        <v>0</v>
      </c>
      <c r="K1089" s="179">
        <v>0</v>
      </c>
      <c r="L1089" s="179">
        <v>0</v>
      </c>
      <c r="M1089" s="179">
        <v>931841.15135526645</v>
      </c>
      <c r="N1089" s="179">
        <v>0</v>
      </c>
      <c r="O1089" s="179">
        <v>0</v>
      </c>
      <c r="P1089" s="179">
        <v>0</v>
      </c>
      <c r="Q1089" s="179">
        <v>0</v>
      </c>
      <c r="R1089" s="180">
        <v>0</v>
      </c>
      <c r="S1089" s="180">
        <v>0</v>
      </c>
      <c r="T1089" s="180">
        <v>0</v>
      </c>
    </row>
    <row r="1090" spans="2:20" x14ac:dyDescent="0.3">
      <c r="B1090" s="19">
        <v>1087</v>
      </c>
      <c r="C1090" s="179">
        <v>0</v>
      </c>
      <c r="D1090" s="179">
        <v>0</v>
      </c>
      <c r="E1090" s="179">
        <v>117437.45145683226</v>
      </c>
      <c r="F1090" s="179">
        <v>0</v>
      </c>
      <c r="G1090" s="179">
        <v>0</v>
      </c>
      <c r="H1090" s="179">
        <v>3888.7044449045343</v>
      </c>
      <c r="I1090" s="179">
        <v>0</v>
      </c>
      <c r="J1090" s="179">
        <v>0</v>
      </c>
      <c r="K1090" s="179">
        <v>0</v>
      </c>
      <c r="L1090" s="179">
        <v>0</v>
      </c>
      <c r="M1090" s="179">
        <v>100239.83311654728</v>
      </c>
      <c r="N1090" s="179">
        <v>0</v>
      </c>
      <c r="O1090" s="179">
        <v>0</v>
      </c>
      <c r="P1090" s="179">
        <v>0</v>
      </c>
      <c r="Q1090" s="179">
        <v>0</v>
      </c>
      <c r="R1090" s="180">
        <v>0</v>
      </c>
      <c r="S1090" s="180">
        <v>0</v>
      </c>
      <c r="T1090" s="180">
        <v>0</v>
      </c>
    </row>
    <row r="1091" spans="2:20" x14ac:dyDescent="0.3">
      <c r="B1091" s="19">
        <v>1088</v>
      </c>
      <c r="C1091" s="179">
        <v>0</v>
      </c>
      <c r="D1091" s="179">
        <v>0</v>
      </c>
      <c r="E1091" s="179">
        <v>804136.87172836589</v>
      </c>
      <c r="F1091" s="179">
        <v>0</v>
      </c>
      <c r="G1091" s="179">
        <v>0</v>
      </c>
      <c r="H1091" s="179">
        <v>502160.98850928829</v>
      </c>
      <c r="I1091" s="179">
        <v>0</v>
      </c>
      <c r="J1091" s="179">
        <v>0</v>
      </c>
      <c r="K1091" s="179">
        <v>0</v>
      </c>
      <c r="L1091" s="179">
        <v>0</v>
      </c>
      <c r="M1091" s="179">
        <v>59569.312453918617</v>
      </c>
      <c r="N1091" s="179">
        <v>0</v>
      </c>
      <c r="O1091" s="179">
        <v>0</v>
      </c>
      <c r="P1091" s="179">
        <v>0</v>
      </c>
      <c r="Q1091" s="179">
        <v>0</v>
      </c>
      <c r="R1091" s="180">
        <v>0</v>
      </c>
      <c r="S1091" s="180">
        <v>0</v>
      </c>
      <c r="T1091" s="180">
        <v>0</v>
      </c>
    </row>
    <row r="1092" spans="2:20" x14ac:dyDescent="0.3">
      <c r="B1092" s="19">
        <v>1089</v>
      </c>
      <c r="C1092" s="179">
        <v>0</v>
      </c>
      <c r="D1092" s="179">
        <v>0</v>
      </c>
      <c r="E1092" s="179">
        <v>10173.771650239431</v>
      </c>
      <c r="F1092" s="179">
        <v>0</v>
      </c>
      <c r="G1092" s="179">
        <v>0</v>
      </c>
      <c r="H1092" s="179">
        <v>5128679.5423443131</v>
      </c>
      <c r="I1092" s="179">
        <v>0</v>
      </c>
      <c r="J1092" s="179">
        <v>0</v>
      </c>
      <c r="K1092" s="179">
        <v>0</v>
      </c>
      <c r="L1092" s="179">
        <v>0</v>
      </c>
      <c r="M1092" s="179">
        <v>113231.63940922855</v>
      </c>
      <c r="N1092" s="179">
        <v>0</v>
      </c>
      <c r="O1092" s="179">
        <v>0</v>
      </c>
      <c r="P1092" s="179">
        <v>0</v>
      </c>
      <c r="Q1092" s="179">
        <v>0</v>
      </c>
      <c r="R1092" s="180">
        <v>0</v>
      </c>
      <c r="S1092" s="180">
        <v>0</v>
      </c>
      <c r="T1092" s="180">
        <v>0</v>
      </c>
    </row>
    <row r="1093" spans="2:20" x14ac:dyDescent="0.3">
      <c r="B1093" s="19">
        <v>1090</v>
      </c>
      <c r="C1093" s="179">
        <v>0</v>
      </c>
      <c r="D1093" s="179">
        <v>0</v>
      </c>
      <c r="E1093" s="179">
        <v>24451.082975357775</v>
      </c>
      <c r="F1093" s="179">
        <v>0</v>
      </c>
      <c r="G1093" s="179">
        <v>0</v>
      </c>
      <c r="H1093" s="179">
        <v>454098.3742532928</v>
      </c>
      <c r="I1093" s="179">
        <v>0</v>
      </c>
      <c r="J1093" s="179">
        <v>0</v>
      </c>
      <c r="K1093" s="179">
        <v>0</v>
      </c>
      <c r="L1093" s="179">
        <v>0</v>
      </c>
      <c r="M1093" s="179">
        <v>7697.9358827878295</v>
      </c>
      <c r="N1093" s="179">
        <v>0</v>
      </c>
      <c r="O1093" s="179">
        <v>0</v>
      </c>
      <c r="P1093" s="179">
        <v>0</v>
      </c>
      <c r="Q1093" s="179">
        <v>0</v>
      </c>
      <c r="R1093" s="180">
        <v>0</v>
      </c>
      <c r="S1093" s="180">
        <v>0</v>
      </c>
      <c r="T1093" s="180">
        <v>0</v>
      </c>
    </row>
    <row r="1094" spans="2:20" x14ac:dyDescent="0.3">
      <c r="B1094" s="19">
        <v>1091</v>
      </c>
      <c r="C1094" s="179">
        <v>0</v>
      </c>
      <c r="D1094" s="179">
        <v>0</v>
      </c>
      <c r="E1094" s="179">
        <v>47517.441153047563</v>
      </c>
      <c r="F1094" s="179">
        <v>0</v>
      </c>
      <c r="G1094" s="179">
        <v>0</v>
      </c>
      <c r="H1094" s="179">
        <v>31583.456814892248</v>
      </c>
      <c r="I1094" s="179">
        <v>0</v>
      </c>
      <c r="J1094" s="179">
        <v>0</v>
      </c>
      <c r="K1094" s="179">
        <v>0</v>
      </c>
      <c r="L1094" s="179">
        <v>0</v>
      </c>
      <c r="M1094" s="179">
        <v>416964.11928804225</v>
      </c>
      <c r="N1094" s="179">
        <v>0</v>
      </c>
      <c r="O1094" s="179">
        <v>0</v>
      </c>
      <c r="P1094" s="179">
        <v>0</v>
      </c>
      <c r="Q1094" s="179">
        <v>0</v>
      </c>
      <c r="R1094" s="180">
        <v>0</v>
      </c>
      <c r="S1094" s="180">
        <v>0</v>
      </c>
      <c r="T1094" s="180">
        <v>0</v>
      </c>
    </row>
    <row r="1095" spans="2:20" x14ac:dyDescent="0.3">
      <c r="B1095" s="19">
        <v>1092</v>
      </c>
      <c r="C1095" s="179">
        <v>0</v>
      </c>
      <c r="D1095" s="179">
        <v>0</v>
      </c>
      <c r="E1095" s="179">
        <v>58478.081784121343</v>
      </c>
      <c r="F1095" s="179">
        <v>0</v>
      </c>
      <c r="G1095" s="179">
        <v>0</v>
      </c>
      <c r="H1095" s="179">
        <v>151922.80055050543</v>
      </c>
      <c r="I1095" s="179">
        <v>0</v>
      </c>
      <c r="J1095" s="179">
        <v>0</v>
      </c>
      <c r="K1095" s="179">
        <v>0</v>
      </c>
      <c r="L1095" s="179">
        <v>0</v>
      </c>
      <c r="M1095" s="179">
        <v>97448.132210121592</v>
      </c>
      <c r="N1095" s="179">
        <v>0</v>
      </c>
      <c r="O1095" s="179">
        <v>0</v>
      </c>
      <c r="P1095" s="179">
        <v>0</v>
      </c>
      <c r="Q1095" s="179">
        <v>0</v>
      </c>
      <c r="R1095" s="180">
        <v>0</v>
      </c>
      <c r="S1095" s="180">
        <v>0</v>
      </c>
      <c r="T1095" s="180">
        <v>0</v>
      </c>
    </row>
    <row r="1096" spans="2:20" x14ac:dyDescent="0.3">
      <c r="B1096" s="19">
        <v>1093</v>
      </c>
      <c r="C1096" s="179">
        <v>1</v>
      </c>
      <c r="D1096" s="179">
        <v>30982.158146294936</v>
      </c>
      <c r="E1096" s="179">
        <v>64657.630612345856</v>
      </c>
      <c r="F1096" s="179">
        <v>0</v>
      </c>
      <c r="G1096" s="179">
        <v>0</v>
      </c>
      <c r="H1096" s="179">
        <v>367739.14940960793</v>
      </c>
      <c r="I1096" s="179">
        <v>0</v>
      </c>
      <c r="J1096" s="179">
        <v>0</v>
      </c>
      <c r="K1096" s="179">
        <v>0</v>
      </c>
      <c r="L1096" s="179">
        <v>0</v>
      </c>
      <c r="M1096" s="179">
        <v>162993.04568908879</v>
      </c>
      <c r="N1096" s="179">
        <v>0</v>
      </c>
      <c r="O1096" s="179">
        <v>0</v>
      </c>
      <c r="P1096" s="179">
        <v>0</v>
      </c>
      <c r="Q1096" s="179">
        <v>0</v>
      </c>
      <c r="R1096" s="180">
        <v>0</v>
      </c>
      <c r="S1096" s="180">
        <v>0</v>
      </c>
      <c r="T1096" s="180">
        <v>30982.158146294936</v>
      </c>
    </row>
    <row r="1097" spans="2:20" x14ac:dyDescent="0.3">
      <c r="B1097" s="19">
        <v>1094</v>
      </c>
      <c r="C1097" s="179">
        <v>0</v>
      </c>
      <c r="D1097" s="179">
        <v>0</v>
      </c>
      <c r="E1097" s="179">
        <v>69344.721160880566</v>
      </c>
      <c r="F1097" s="179">
        <v>0</v>
      </c>
      <c r="G1097" s="179">
        <v>0</v>
      </c>
      <c r="H1097" s="179">
        <v>8464.3761550758791</v>
      </c>
      <c r="I1097" s="179">
        <v>0</v>
      </c>
      <c r="J1097" s="179">
        <v>0</v>
      </c>
      <c r="K1097" s="179">
        <v>0</v>
      </c>
      <c r="L1097" s="179">
        <v>0</v>
      </c>
      <c r="M1097" s="179">
        <v>24676.935728986406</v>
      </c>
      <c r="N1097" s="179">
        <v>0</v>
      </c>
      <c r="O1097" s="179">
        <v>0</v>
      </c>
      <c r="P1097" s="179">
        <v>0</v>
      </c>
      <c r="Q1097" s="179">
        <v>0</v>
      </c>
      <c r="R1097" s="180">
        <v>0</v>
      </c>
      <c r="S1097" s="180">
        <v>0</v>
      </c>
      <c r="T1097" s="180">
        <v>0</v>
      </c>
    </row>
    <row r="1098" spans="2:20" x14ac:dyDescent="0.3">
      <c r="B1098" s="19">
        <v>1095</v>
      </c>
      <c r="C1098" s="179">
        <v>0</v>
      </c>
      <c r="D1098" s="179">
        <v>0</v>
      </c>
      <c r="E1098" s="179">
        <v>83919.627049693838</v>
      </c>
      <c r="F1098" s="179">
        <v>0</v>
      </c>
      <c r="G1098" s="179">
        <v>0</v>
      </c>
      <c r="H1098" s="179">
        <v>126081.76516033297</v>
      </c>
      <c r="I1098" s="179">
        <v>0</v>
      </c>
      <c r="J1098" s="179">
        <v>0</v>
      </c>
      <c r="K1098" s="179">
        <v>0</v>
      </c>
      <c r="L1098" s="179">
        <v>0</v>
      </c>
      <c r="M1098" s="179">
        <v>359336.20438090892</v>
      </c>
      <c r="N1098" s="179">
        <v>0</v>
      </c>
      <c r="O1098" s="179">
        <v>0</v>
      </c>
      <c r="P1098" s="179">
        <v>0</v>
      </c>
      <c r="Q1098" s="179">
        <v>0</v>
      </c>
      <c r="R1098" s="180">
        <v>0</v>
      </c>
      <c r="S1098" s="180">
        <v>0</v>
      </c>
      <c r="T1098" s="180">
        <v>0</v>
      </c>
    </row>
    <row r="1099" spans="2:20" x14ac:dyDescent="0.3">
      <c r="B1099" s="19">
        <v>1096</v>
      </c>
      <c r="C1099" s="179">
        <v>0</v>
      </c>
      <c r="D1099" s="179">
        <v>0</v>
      </c>
      <c r="E1099" s="179">
        <v>112085.39775244539</v>
      </c>
      <c r="F1099" s="179">
        <v>0</v>
      </c>
      <c r="G1099" s="179">
        <v>0</v>
      </c>
      <c r="H1099" s="179">
        <v>1120.4909061406479</v>
      </c>
      <c r="I1099" s="179">
        <v>0</v>
      </c>
      <c r="J1099" s="179">
        <v>0</v>
      </c>
      <c r="K1099" s="179">
        <v>0</v>
      </c>
      <c r="L1099" s="179">
        <v>0</v>
      </c>
      <c r="M1099" s="179">
        <v>89330.805426721461</v>
      </c>
      <c r="N1099" s="179">
        <v>0</v>
      </c>
      <c r="O1099" s="179">
        <v>0</v>
      </c>
      <c r="P1099" s="179">
        <v>0</v>
      </c>
      <c r="Q1099" s="179">
        <v>0</v>
      </c>
      <c r="R1099" s="180">
        <v>0</v>
      </c>
      <c r="S1099" s="180">
        <v>0</v>
      </c>
      <c r="T1099" s="180">
        <v>0</v>
      </c>
    </row>
    <row r="1100" spans="2:20" x14ac:dyDescent="0.3">
      <c r="B1100" s="19">
        <v>1097</v>
      </c>
      <c r="C1100" s="179">
        <v>0</v>
      </c>
      <c r="D1100" s="179">
        <v>0</v>
      </c>
      <c r="E1100" s="179">
        <v>31433.238659223523</v>
      </c>
      <c r="F1100" s="179">
        <v>0</v>
      </c>
      <c r="G1100" s="179">
        <v>0</v>
      </c>
      <c r="H1100" s="179">
        <v>191583.44015394885</v>
      </c>
      <c r="I1100" s="179">
        <v>0</v>
      </c>
      <c r="J1100" s="179">
        <v>0</v>
      </c>
      <c r="K1100" s="179">
        <v>0</v>
      </c>
      <c r="L1100" s="179">
        <v>0</v>
      </c>
      <c r="M1100" s="179">
        <v>278476.80481818697</v>
      </c>
      <c r="N1100" s="179">
        <v>0</v>
      </c>
      <c r="O1100" s="179">
        <v>0</v>
      </c>
      <c r="P1100" s="179">
        <v>0</v>
      </c>
      <c r="Q1100" s="179">
        <v>0</v>
      </c>
      <c r="R1100" s="180">
        <v>0</v>
      </c>
      <c r="S1100" s="180">
        <v>0</v>
      </c>
      <c r="T1100" s="180">
        <v>0</v>
      </c>
    </row>
    <row r="1101" spans="2:20" x14ac:dyDescent="0.3">
      <c r="B1101" s="19">
        <v>1098</v>
      </c>
      <c r="C1101" s="179">
        <v>0</v>
      </c>
      <c r="D1101" s="179">
        <v>0</v>
      </c>
      <c r="E1101" s="179">
        <v>4460.1742732208959</v>
      </c>
      <c r="F1101" s="179">
        <v>0</v>
      </c>
      <c r="G1101" s="179">
        <v>0</v>
      </c>
      <c r="H1101" s="179">
        <v>716399.54665977263</v>
      </c>
      <c r="I1101" s="179">
        <v>0</v>
      </c>
      <c r="J1101" s="179">
        <v>0</v>
      </c>
      <c r="K1101" s="179">
        <v>0</v>
      </c>
      <c r="L1101" s="179">
        <v>0</v>
      </c>
      <c r="M1101" s="179">
        <v>64520.629994061339</v>
      </c>
      <c r="N1101" s="179">
        <v>0</v>
      </c>
      <c r="O1101" s="179">
        <v>0</v>
      </c>
      <c r="P1101" s="179">
        <v>0</v>
      </c>
      <c r="Q1101" s="179">
        <v>0</v>
      </c>
      <c r="R1101" s="180">
        <v>0</v>
      </c>
      <c r="S1101" s="180">
        <v>0</v>
      </c>
      <c r="T1101" s="180">
        <v>0</v>
      </c>
    </row>
    <row r="1102" spans="2:20" x14ac:dyDescent="0.3">
      <c r="B1102" s="19">
        <v>1099</v>
      </c>
      <c r="C1102" s="179">
        <v>0</v>
      </c>
      <c r="D1102" s="179">
        <v>0</v>
      </c>
      <c r="E1102" s="179">
        <v>48987.533072956096</v>
      </c>
      <c r="F1102" s="179">
        <v>0</v>
      </c>
      <c r="G1102" s="179">
        <v>0</v>
      </c>
      <c r="H1102" s="179">
        <v>30660.067972722754</v>
      </c>
      <c r="I1102" s="179">
        <v>0</v>
      </c>
      <c r="J1102" s="179">
        <v>0</v>
      </c>
      <c r="K1102" s="179">
        <v>0</v>
      </c>
      <c r="L1102" s="179">
        <v>0</v>
      </c>
      <c r="M1102" s="179">
        <v>45710.215172546166</v>
      </c>
      <c r="N1102" s="179">
        <v>0</v>
      </c>
      <c r="O1102" s="179">
        <v>0</v>
      </c>
      <c r="P1102" s="179">
        <v>0</v>
      </c>
      <c r="Q1102" s="179">
        <v>0</v>
      </c>
      <c r="R1102" s="180">
        <v>0</v>
      </c>
      <c r="S1102" s="180">
        <v>0</v>
      </c>
      <c r="T1102" s="180">
        <v>0</v>
      </c>
    </row>
    <row r="1103" spans="2:20" x14ac:dyDescent="0.3">
      <c r="B1103" s="19">
        <v>1100</v>
      </c>
      <c r="C1103" s="179">
        <v>0</v>
      </c>
      <c r="D1103" s="179">
        <v>0</v>
      </c>
      <c r="E1103" s="179">
        <v>3574151.961416672</v>
      </c>
      <c r="F1103" s="179">
        <v>0</v>
      </c>
      <c r="G1103" s="179">
        <v>0</v>
      </c>
      <c r="H1103" s="179">
        <v>34403.778526302958</v>
      </c>
      <c r="I1103" s="179">
        <v>0</v>
      </c>
      <c r="J1103" s="179">
        <v>0</v>
      </c>
      <c r="K1103" s="179">
        <v>0</v>
      </c>
      <c r="L1103" s="179">
        <v>0</v>
      </c>
      <c r="M1103" s="179">
        <v>164706.77498281788</v>
      </c>
      <c r="N1103" s="179">
        <v>0</v>
      </c>
      <c r="O1103" s="179">
        <v>0</v>
      </c>
      <c r="P1103" s="179">
        <v>0</v>
      </c>
      <c r="Q1103" s="179">
        <v>0</v>
      </c>
      <c r="R1103" s="180">
        <v>0</v>
      </c>
      <c r="S1103" s="180">
        <v>0</v>
      </c>
      <c r="T1103" s="180">
        <v>0</v>
      </c>
    </row>
    <row r="1104" spans="2:20" x14ac:dyDescent="0.3">
      <c r="B1104" s="19">
        <v>1101</v>
      </c>
      <c r="C1104" s="179">
        <v>0</v>
      </c>
      <c r="D1104" s="179">
        <v>0</v>
      </c>
      <c r="E1104" s="179">
        <v>106133.89434642046</v>
      </c>
      <c r="F1104" s="179">
        <v>0</v>
      </c>
      <c r="G1104" s="179">
        <v>0</v>
      </c>
      <c r="H1104" s="179">
        <v>286049.46733344975</v>
      </c>
      <c r="I1104" s="179">
        <v>0</v>
      </c>
      <c r="J1104" s="179">
        <v>0</v>
      </c>
      <c r="K1104" s="179">
        <v>0</v>
      </c>
      <c r="L1104" s="179">
        <v>0</v>
      </c>
      <c r="M1104" s="179">
        <v>22630.063734737563</v>
      </c>
      <c r="N1104" s="179">
        <v>0</v>
      </c>
      <c r="O1104" s="179">
        <v>0</v>
      </c>
      <c r="P1104" s="179">
        <v>0</v>
      </c>
      <c r="Q1104" s="179">
        <v>0</v>
      </c>
      <c r="R1104" s="180">
        <v>0</v>
      </c>
      <c r="S1104" s="180">
        <v>0</v>
      </c>
      <c r="T1104" s="180">
        <v>0</v>
      </c>
    </row>
    <row r="1105" spans="2:20" x14ac:dyDescent="0.3">
      <c r="B1105" s="19">
        <v>1102</v>
      </c>
      <c r="C1105" s="179">
        <v>0</v>
      </c>
      <c r="D1105" s="179">
        <v>0</v>
      </c>
      <c r="E1105" s="179">
        <v>34253.204195633123</v>
      </c>
      <c r="F1105" s="179">
        <v>0</v>
      </c>
      <c r="G1105" s="179">
        <v>0</v>
      </c>
      <c r="H1105" s="179">
        <v>23943.095056493788</v>
      </c>
      <c r="I1105" s="179">
        <v>0</v>
      </c>
      <c r="J1105" s="179">
        <v>0</v>
      </c>
      <c r="K1105" s="179">
        <v>0</v>
      </c>
      <c r="L1105" s="179">
        <v>0</v>
      </c>
      <c r="M1105" s="179">
        <v>23512.659067871737</v>
      </c>
      <c r="N1105" s="179">
        <v>0</v>
      </c>
      <c r="O1105" s="179">
        <v>0</v>
      </c>
      <c r="P1105" s="179">
        <v>0</v>
      </c>
      <c r="Q1105" s="179">
        <v>0</v>
      </c>
      <c r="R1105" s="180">
        <v>0</v>
      </c>
      <c r="S1105" s="180">
        <v>0</v>
      </c>
      <c r="T1105" s="180">
        <v>0</v>
      </c>
    </row>
    <row r="1106" spans="2:20" x14ac:dyDescent="0.3">
      <c r="B1106" s="19">
        <v>1103</v>
      </c>
      <c r="C1106" s="179">
        <v>0</v>
      </c>
      <c r="D1106" s="179">
        <v>0</v>
      </c>
      <c r="E1106" s="179">
        <v>145106.71692432012</v>
      </c>
      <c r="F1106" s="179">
        <v>0</v>
      </c>
      <c r="G1106" s="179">
        <v>0</v>
      </c>
      <c r="H1106" s="179">
        <v>250026.41023681968</v>
      </c>
      <c r="I1106" s="179">
        <v>0</v>
      </c>
      <c r="J1106" s="179">
        <v>0</v>
      </c>
      <c r="K1106" s="179">
        <v>0</v>
      </c>
      <c r="L1106" s="179">
        <v>0</v>
      </c>
      <c r="M1106" s="179">
        <v>46093.687626673905</v>
      </c>
      <c r="N1106" s="179">
        <v>0</v>
      </c>
      <c r="O1106" s="179">
        <v>0</v>
      </c>
      <c r="P1106" s="179">
        <v>0</v>
      </c>
      <c r="Q1106" s="179">
        <v>0</v>
      </c>
      <c r="R1106" s="180">
        <v>0</v>
      </c>
      <c r="S1106" s="180">
        <v>0</v>
      </c>
      <c r="T1106" s="180">
        <v>0</v>
      </c>
    </row>
    <row r="1107" spans="2:20" x14ac:dyDescent="0.3">
      <c r="B1107" s="19">
        <v>1104</v>
      </c>
      <c r="C1107" s="179">
        <v>0</v>
      </c>
      <c r="D1107" s="179">
        <v>0</v>
      </c>
      <c r="E1107" s="179">
        <v>135656.2561279815</v>
      </c>
      <c r="F1107" s="179">
        <v>0</v>
      </c>
      <c r="G1107" s="179">
        <v>0</v>
      </c>
      <c r="H1107" s="179">
        <v>33303.52464297977</v>
      </c>
      <c r="I1107" s="179">
        <v>0</v>
      </c>
      <c r="J1107" s="179">
        <v>0</v>
      </c>
      <c r="K1107" s="179">
        <v>0</v>
      </c>
      <c r="L1107" s="179">
        <v>0</v>
      </c>
      <c r="M1107" s="179">
        <v>43329.265263340312</v>
      </c>
      <c r="N1107" s="179">
        <v>0</v>
      </c>
      <c r="O1107" s="179">
        <v>0</v>
      </c>
      <c r="P1107" s="179">
        <v>0</v>
      </c>
      <c r="Q1107" s="179">
        <v>0</v>
      </c>
      <c r="R1107" s="180">
        <v>0</v>
      </c>
      <c r="S1107" s="180">
        <v>0</v>
      </c>
      <c r="T1107" s="180">
        <v>0</v>
      </c>
    </row>
    <row r="1108" spans="2:20" x14ac:dyDescent="0.3">
      <c r="B1108" s="19">
        <v>1105</v>
      </c>
      <c r="C1108" s="179">
        <v>0</v>
      </c>
      <c r="D1108" s="179">
        <v>0</v>
      </c>
      <c r="E1108" s="179">
        <v>18752.470006513973</v>
      </c>
      <c r="F1108" s="179">
        <v>0</v>
      </c>
      <c r="G1108" s="179">
        <v>0</v>
      </c>
      <c r="H1108" s="179">
        <v>89662.987892955236</v>
      </c>
      <c r="I1108" s="179">
        <v>0</v>
      </c>
      <c r="J1108" s="179">
        <v>0</v>
      </c>
      <c r="K1108" s="179">
        <v>0</v>
      </c>
      <c r="L1108" s="179">
        <v>0</v>
      </c>
      <c r="M1108" s="179">
        <v>272313.24563174864</v>
      </c>
      <c r="N1108" s="179">
        <v>0</v>
      </c>
      <c r="O1108" s="179">
        <v>0</v>
      </c>
      <c r="P1108" s="179">
        <v>0</v>
      </c>
      <c r="Q1108" s="179">
        <v>0</v>
      </c>
      <c r="R1108" s="180">
        <v>0</v>
      </c>
      <c r="S1108" s="180">
        <v>0</v>
      </c>
      <c r="T1108" s="180">
        <v>0</v>
      </c>
    </row>
    <row r="1109" spans="2:20" x14ac:dyDescent="0.3">
      <c r="B1109" s="19">
        <v>1106</v>
      </c>
      <c r="C1109" s="179">
        <v>0</v>
      </c>
      <c r="D1109" s="179">
        <v>0</v>
      </c>
      <c r="E1109" s="179">
        <v>154751.37386068335</v>
      </c>
      <c r="F1109" s="179">
        <v>0</v>
      </c>
      <c r="G1109" s="179">
        <v>0</v>
      </c>
      <c r="H1109" s="179">
        <v>1185262.6028323234</v>
      </c>
      <c r="I1109" s="179">
        <v>0</v>
      </c>
      <c r="J1109" s="179">
        <v>0</v>
      </c>
      <c r="K1109" s="179">
        <v>0</v>
      </c>
      <c r="L1109" s="179">
        <v>0</v>
      </c>
      <c r="M1109" s="179">
        <v>17581.941747366189</v>
      </c>
      <c r="N1109" s="179">
        <v>0</v>
      </c>
      <c r="O1109" s="179">
        <v>0</v>
      </c>
      <c r="P1109" s="179">
        <v>0</v>
      </c>
      <c r="Q1109" s="179">
        <v>0</v>
      </c>
      <c r="R1109" s="180">
        <v>0</v>
      </c>
      <c r="S1109" s="180">
        <v>0</v>
      </c>
      <c r="T1109" s="180">
        <v>0</v>
      </c>
    </row>
    <row r="1110" spans="2:20" x14ac:dyDescent="0.3">
      <c r="B1110" s="19">
        <v>1107</v>
      </c>
      <c r="C1110" s="179">
        <v>0</v>
      </c>
      <c r="D1110" s="179">
        <v>0</v>
      </c>
      <c r="E1110" s="179">
        <v>115255.96751017433</v>
      </c>
      <c r="F1110" s="179">
        <v>0</v>
      </c>
      <c r="G1110" s="179">
        <v>0</v>
      </c>
      <c r="H1110" s="179">
        <v>26095.883165696072</v>
      </c>
      <c r="I1110" s="179">
        <v>0</v>
      </c>
      <c r="J1110" s="179">
        <v>0</v>
      </c>
      <c r="K1110" s="179">
        <v>0</v>
      </c>
      <c r="L1110" s="179">
        <v>0</v>
      </c>
      <c r="M1110" s="179">
        <v>15867.722125189344</v>
      </c>
      <c r="N1110" s="179">
        <v>0</v>
      </c>
      <c r="O1110" s="179">
        <v>0</v>
      </c>
      <c r="P1110" s="179">
        <v>0</v>
      </c>
      <c r="Q1110" s="179">
        <v>0</v>
      </c>
      <c r="R1110" s="180">
        <v>0</v>
      </c>
      <c r="S1110" s="180">
        <v>0</v>
      </c>
      <c r="T1110" s="180">
        <v>0</v>
      </c>
    </row>
    <row r="1111" spans="2:20" x14ac:dyDescent="0.3">
      <c r="B1111" s="19">
        <v>1108</v>
      </c>
      <c r="C1111" s="179">
        <v>0</v>
      </c>
      <c r="D1111" s="179">
        <v>0</v>
      </c>
      <c r="E1111" s="179">
        <v>3601676.3383847475</v>
      </c>
      <c r="F1111" s="179">
        <v>0</v>
      </c>
      <c r="G1111" s="179">
        <v>0</v>
      </c>
      <c r="H1111" s="179">
        <v>11641.816883667063</v>
      </c>
      <c r="I1111" s="179">
        <v>0</v>
      </c>
      <c r="J1111" s="179">
        <v>0</v>
      </c>
      <c r="K1111" s="179">
        <v>0</v>
      </c>
      <c r="L1111" s="179">
        <v>0</v>
      </c>
      <c r="M1111" s="179">
        <v>39643.292399732018</v>
      </c>
      <c r="N1111" s="179">
        <v>0</v>
      </c>
      <c r="O1111" s="179">
        <v>0</v>
      </c>
      <c r="P1111" s="179">
        <v>0</v>
      </c>
      <c r="Q1111" s="179">
        <v>0</v>
      </c>
      <c r="R1111" s="180">
        <v>0</v>
      </c>
      <c r="S1111" s="180">
        <v>0</v>
      </c>
      <c r="T1111" s="180">
        <v>0</v>
      </c>
    </row>
    <row r="1112" spans="2:20" x14ac:dyDescent="0.3">
      <c r="B1112" s="19">
        <v>1109</v>
      </c>
      <c r="C1112" s="179">
        <v>0</v>
      </c>
      <c r="D1112" s="179">
        <v>0</v>
      </c>
      <c r="E1112" s="179">
        <v>172650.2847768603</v>
      </c>
      <c r="F1112" s="179">
        <v>0</v>
      </c>
      <c r="G1112" s="179">
        <v>0</v>
      </c>
      <c r="H1112" s="179">
        <v>547633.42240520462</v>
      </c>
      <c r="I1112" s="179">
        <v>0</v>
      </c>
      <c r="J1112" s="179">
        <v>0</v>
      </c>
      <c r="K1112" s="179">
        <v>85956.388277438222</v>
      </c>
      <c r="L1112" s="179">
        <v>1</v>
      </c>
      <c r="M1112" s="179">
        <v>13282.684329385556</v>
      </c>
      <c r="N1112" s="179">
        <v>0</v>
      </c>
      <c r="O1112" s="179">
        <v>0</v>
      </c>
      <c r="P1112" s="179">
        <v>0</v>
      </c>
      <c r="Q1112" s="179">
        <v>0</v>
      </c>
      <c r="R1112" s="180">
        <v>0</v>
      </c>
      <c r="S1112" s="180">
        <v>85956.388277438222</v>
      </c>
      <c r="T1112" s="180">
        <v>0</v>
      </c>
    </row>
    <row r="1113" spans="2:20" x14ac:dyDescent="0.3">
      <c r="B1113" s="19">
        <v>1110</v>
      </c>
      <c r="C1113" s="179">
        <v>0</v>
      </c>
      <c r="D1113" s="179">
        <v>0</v>
      </c>
      <c r="E1113" s="179">
        <v>11818.295993290714</v>
      </c>
      <c r="F1113" s="179">
        <v>0</v>
      </c>
      <c r="G1113" s="179">
        <v>0</v>
      </c>
      <c r="H1113" s="179">
        <v>11955.923041748056</v>
      </c>
      <c r="I1113" s="179">
        <v>0</v>
      </c>
      <c r="J1113" s="179">
        <v>0</v>
      </c>
      <c r="K1113" s="179">
        <v>0</v>
      </c>
      <c r="L1113" s="179">
        <v>0</v>
      </c>
      <c r="M1113" s="179">
        <v>9502.5672493048351</v>
      </c>
      <c r="N1113" s="179">
        <v>0</v>
      </c>
      <c r="O1113" s="179">
        <v>0</v>
      </c>
      <c r="P1113" s="179">
        <v>0</v>
      </c>
      <c r="Q1113" s="179">
        <v>0</v>
      </c>
      <c r="R1113" s="180">
        <v>0</v>
      </c>
      <c r="S1113" s="180">
        <v>0</v>
      </c>
      <c r="T1113" s="180">
        <v>0</v>
      </c>
    </row>
    <row r="1114" spans="2:20" x14ac:dyDescent="0.3">
      <c r="B1114" s="19">
        <v>1111</v>
      </c>
      <c r="C1114" s="179">
        <v>0</v>
      </c>
      <c r="D1114" s="179">
        <v>0</v>
      </c>
      <c r="E1114" s="179">
        <v>36250.423658809043</v>
      </c>
      <c r="F1114" s="179">
        <v>0</v>
      </c>
      <c r="G1114" s="179">
        <v>0</v>
      </c>
      <c r="H1114" s="179">
        <v>12425.295766723235</v>
      </c>
      <c r="I1114" s="179">
        <v>0</v>
      </c>
      <c r="J1114" s="179">
        <v>0</v>
      </c>
      <c r="K1114" s="179">
        <v>91788.030441292023</v>
      </c>
      <c r="L1114" s="179">
        <v>1</v>
      </c>
      <c r="M1114" s="179">
        <v>19461.303757495974</v>
      </c>
      <c r="N1114" s="179">
        <v>0</v>
      </c>
      <c r="O1114" s="179">
        <v>0</v>
      </c>
      <c r="P1114" s="179">
        <v>0</v>
      </c>
      <c r="Q1114" s="179">
        <v>0</v>
      </c>
      <c r="R1114" s="180">
        <v>0</v>
      </c>
      <c r="S1114" s="180">
        <v>91788.030441292023</v>
      </c>
      <c r="T1114" s="180">
        <v>0</v>
      </c>
    </row>
    <row r="1115" spans="2:20" x14ac:dyDescent="0.3">
      <c r="B1115" s="19">
        <v>1112</v>
      </c>
      <c r="C1115" s="179">
        <v>0</v>
      </c>
      <c r="D1115" s="179">
        <v>0</v>
      </c>
      <c r="E1115" s="179">
        <v>48288.511060638848</v>
      </c>
      <c r="F1115" s="179">
        <v>1</v>
      </c>
      <c r="G1115" s="179">
        <v>370092.00263745763</v>
      </c>
      <c r="H1115" s="179">
        <v>166300.09976350621</v>
      </c>
      <c r="I1115" s="179">
        <v>0</v>
      </c>
      <c r="J1115" s="179">
        <v>0</v>
      </c>
      <c r="K1115" s="179">
        <v>0</v>
      </c>
      <c r="L1115" s="179">
        <v>0</v>
      </c>
      <c r="M1115" s="179">
        <v>46251.311597472581</v>
      </c>
      <c r="N1115" s="179">
        <v>0</v>
      </c>
      <c r="O1115" s="179">
        <v>0</v>
      </c>
      <c r="P1115" s="179">
        <v>0</v>
      </c>
      <c r="Q1115" s="179">
        <v>0</v>
      </c>
      <c r="R1115" s="180">
        <v>0</v>
      </c>
      <c r="S1115" s="180">
        <v>0</v>
      </c>
      <c r="T1115" s="180">
        <v>0</v>
      </c>
    </row>
    <row r="1116" spans="2:20" x14ac:dyDescent="0.3">
      <c r="B1116" s="19">
        <v>1113</v>
      </c>
      <c r="C1116" s="179">
        <v>1</v>
      </c>
      <c r="D1116" s="179">
        <v>321674.19434359664</v>
      </c>
      <c r="E1116" s="179">
        <v>19290.800118539497</v>
      </c>
      <c r="F1116" s="179">
        <v>0</v>
      </c>
      <c r="G1116" s="179">
        <v>0</v>
      </c>
      <c r="H1116" s="179">
        <v>9048.2985462563756</v>
      </c>
      <c r="I1116" s="179">
        <v>0</v>
      </c>
      <c r="J1116" s="179">
        <v>0</v>
      </c>
      <c r="K1116" s="179">
        <v>0</v>
      </c>
      <c r="L1116" s="179">
        <v>0</v>
      </c>
      <c r="M1116" s="179">
        <v>27668.497905471439</v>
      </c>
      <c r="N1116" s="179">
        <v>0</v>
      </c>
      <c r="O1116" s="179">
        <v>0</v>
      </c>
      <c r="P1116" s="179">
        <v>0</v>
      </c>
      <c r="Q1116" s="179">
        <v>0</v>
      </c>
      <c r="R1116" s="180">
        <v>0</v>
      </c>
      <c r="S1116" s="180">
        <v>0</v>
      </c>
      <c r="T1116" s="180">
        <v>321674.19434359664</v>
      </c>
    </row>
    <row r="1117" spans="2:20" x14ac:dyDescent="0.3">
      <c r="B1117" s="19">
        <v>1114</v>
      </c>
      <c r="C1117" s="179">
        <v>0</v>
      </c>
      <c r="D1117" s="179">
        <v>0</v>
      </c>
      <c r="E1117" s="179">
        <v>52966.354841276632</v>
      </c>
      <c r="F1117" s="179">
        <v>0</v>
      </c>
      <c r="G1117" s="179">
        <v>0</v>
      </c>
      <c r="H1117" s="179">
        <v>24365.970095735531</v>
      </c>
      <c r="I1117" s="179">
        <v>0</v>
      </c>
      <c r="J1117" s="179">
        <v>0</v>
      </c>
      <c r="K1117" s="179">
        <v>0</v>
      </c>
      <c r="L1117" s="179">
        <v>0</v>
      </c>
      <c r="M1117" s="179">
        <v>4838.2642316146066</v>
      </c>
      <c r="N1117" s="179">
        <v>0</v>
      </c>
      <c r="O1117" s="179">
        <v>0</v>
      </c>
      <c r="P1117" s="179">
        <v>0</v>
      </c>
      <c r="Q1117" s="179">
        <v>0</v>
      </c>
      <c r="R1117" s="180">
        <v>0</v>
      </c>
      <c r="S1117" s="180">
        <v>0</v>
      </c>
      <c r="T1117" s="180">
        <v>0</v>
      </c>
    </row>
    <row r="1118" spans="2:20" x14ac:dyDescent="0.3">
      <c r="B1118" s="19">
        <v>1115</v>
      </c>
      <c r="C1118" s="179">
        <v>0</v>
      </c>
      <c r="D1118" s="179">
        <v>0</v>
      </c>
      <c r="E1118" s="179">
        <v>12863.826920534062</v>
      </c>
      <c r="F1118" s="179">
        <v>0</v>
      </c>
      <c r="G1118" s="179">
        <v>0</v>
      </c>
      <c r="H1118" s="179">
        <v>181932.54776248281</v>
      </c>
      <c r="I1118" s="179">
        <v>0</v>
      </c>
      <c r="J1118" s="179">
        <v>0</v>
      </c>
      <c r="K1118" s="179">
        <v>0</v>
      </c>
      <c r="L1118" s="179">
        <v>0</v>
      </c>
      <c r="M1118" s="179">
        <v>30581.713194032538</v>
      </c>
      <c r="N1118" s="179">
        <v>0</v>
      </c>
      <c r="O1118" s="179">
        <v>0</v>
      </c>
      <c r="P1118" s="179">
        <v>0</v>
      </c>
      <c r="Q1118" s="179">
        <v>0</v>
      </c>
      <c r="R1118" s="180">
        <v>0</v>
      </c>
      <c r="S1118" s="180">
        <v>0</v>
      </c>
      <c r="T1118" s="180">
        <v>0</v>
      </c>
    </row>
    <row r="1119" spans="2:20" x14ac:dyDescent="0.3">
      <c r="B1119" s="19">
        <v>1116</v>
      </c>
      <c r="C1119" s="179">
        <v>0</v>
      </c>
      <c r="D1119" s="179">
        <v>0</v>
      </c>
      <c r="E1119" s="179">
        <v>52291.697954939045</v>
      </c>
      <c r="F1119" s="179">
        <v>0</v>
      </c>
      <c r="G1119" s="179">
        <v>0</v>
      </c>
      <c r="H1119" s="179">
        <v>353921.88675476261</v>
      </c>
      <c r="I1119" s="179">
        <v>0</v>
      </c>
      <c r="J1119" s="179">
        <v>0</v>
      </c>
      <c r="K1119" s="179">
        <v>0</v>
      </c>
      <c r="L1119" s="179">
        <v>0</v>
      </c>
      <c r="M1119" s="179">
        <v>47349.150035416933</v>
      </c>
      <c r="N1119" s="179">
        <v>0</v>
      </c>
      <c r="O1119" s="179">
        <v>0</v>
      </c>
      <c r="P1119" s="179">
        <v>0</v>
      </c>
      <c r="Q1119" s="179">
        <v>0</v>
      </c>
      <c r="R1119" s="180">
        <v>0</v>
      </c>
      <c r="S1119" s="180">
        <v>0</v>
      </c>
      <c r="T1119" s="180">
        <v>0</v>
      </c>
    </row>
    <row r="1120" spans="2:20" x14ac:dyDescent="0.3">
      <c r="B1120" s="19">
        <v>1117</v>
      </c>
      <c r="C1120" s="179">
        <v>0</v>
      </c>
      <c r="D1120" s="179">
        <v>0</v>
      </c>
      <c r="E1120" s="179">
        <v>39386.044203302088</v>
      </c>
      <c r="F1120" s="179">
        <v>0</v>
      </c>
      <c r="G1120" s="179">
        <v>0</v>
      </c>
      <c r="H1120" s="179">
        <v>25141.375749102226</v>
      </c>
      <c r="I1120" s="179">
        <v>0</v>
      </c>
      <c r="J1120" s="179">
        <v>0</v>
      </c>
      <c r="K1120" s="179">
        <v>0</v>
      </c>
      <c r="L1120" s="179">
        <v>0</v>
      </c>
      <c r="M1120" s="179">
        <v>367479.3733557259</v>
      </c>
      <c r="N1120" s="179">
        <v>0</v>
      </c>
      <c r="O1120" s="179">
        <v>0</v>
      </c>
      <c r="P1120" s="179">
        <v>0</v>
      </c>
      <c r="Q1120" s="179">
        <v>0</v>
      </c>
      <c r="R1120" s="180">
        <v>0</v>
      </c>
      <c r="S1120" s="180">
        <v>0</v>
      </c>
      <c r="T1120" s="180">
        <v>0</v>
      </c>
    </row>
    <row r="1121" spans="2:20" x14ac:dyDescent="0.3">
      <c r="B1121" s="19">
        <v>1118</v>
      </c>
      <c r="C1121" s="179">
        <v>0</v>
      </c>
      <c r="D1121" s="179">
        <v>0</v>
      </c>
      <c r="E1121" s="179">
        <v>51935.754724362014</v>
      </c>
      <c r="F1121" s="179">
        <v>0</v>
      </c>
      <c r="G1121" s="179">
        <v>0</v>
      </c>
      <c r="H1121" s="179">
        <v>359835.70802314125</v>
      </c>
      <c r="I1121" s="179">
        <v>0</v>
      </c>
      <c r="J1121" s="179">
        <v>0</v>
      </c>
      <c r="K1121" s="179">
        <v>0</v>
      </c>
      <c r="L1121" s="179">
        <v>0</v>
      </c>
      <c r="M1121" s="179">
        <v>322994.20801150746</v>
      </c>
      <c r="N1121" s="179">
        <v>0</v>
      </c>
      <c r="O1121" s="179">
        <v>0</v>
      </c>
      <c r="P1121" s="179">
        <v>0</v>
      </c>
      <c r="Q1121" s="179">
        <v>0</v>
      </c>
      <c r="R1121" s="180">
        <v>0</v>
      </c>
      <c r="S1121" s="180">
        <v>0</v>
      </c>
      <c r="T1121" s="180">
        <v>0</v>
      </c>
    </row>
    <row r="1122" spans="2:20" x14ac:dyDescent="0.3">
      <c r="B1122" s="19">
        <v>1119</v>
      </c>
      <c r="C1122" s="179">
        <v>0</v>
      </c>
      <c r="D1122" s="179">
        <v>0</v>
      </c>
      <c r="E1122" s="179">
        <v>77926.352614970485</v>
      </c>
      <c r="F1122" s="179">
        <v>0</v>
      </c>
      <c r="G1122" s="179">
        <v>0</v>
      </c>
      <c r="H1122" s="179">
        <v>534213.45865010819</v>
      </c>
      <c r="I1122" s="179">
        <v>0</v>
      </c>
      <c r="J1122" s="179">
        <v>0</v>
      </c>
      <c r="K1122" s="179">
        <v>0</v>
      </c>
      <c r="L1122" s="179">
        <v>0</v>
      </c>
      <c r="M1122" s="179">
        <v>178738.50397871336</v>
      </c>
      <c r="N1122" s="179">
        <v>0</v>
      </c>
      <c r="O1122" s="179">
        <v>0</v>
      </c>
      <c r="P1122" s="179">
        <v>0</v>
      </c>
      <c r="Q1122" s="179">
        <v>0</v>
      </c>
      <c r="R1122" s="180">
        <v>0</v>
      </c>
      <c r="S1122" s="180">
        <v>0</v>
      </c>
      <c r="T1122" s="180">
        <v>0</v>
      </c>
    </row>
    <row r="1123" spans="2:20" x14ac:dyDescent="0.3">
      <c r="B1123" s="19">
        <v>1120</v>
      </c>
      <c r="C1123" s="179">
        <v>0</v>
      </c>
      <c r="D1123" s="179">
        <v>0</v>
      </c>
      <c r="E1123" s="179">
        <v>116963.19299800953</v>
      </c>
      <c r="F1123" s="179">
        <v>0</v>
      </c>
      <c r="G1123" s="179">
        <v>0</v>
      </c>
      <c r="H1123" s="179">
        <v>583362.83549567405</v>
      </c>
      <c r="I1123" s="179">
        <v>0</v>
      </c>
      <c r="J1123" s="179">
        <v>0</v>
      </c>
      <c r="K1123" s="179">
        <v>0</v>
      </c>
      <c r="L1123" s="179">
        <v>0</v>
      </c>
      <c r="M1123" s="179">
        <v>459521.8988446499</v>
      </c>
      <c r="N1123" s="179">
        <v>0</v>
      </c>
      <c r="O1123" s="179">
        <v>0</v>
      </c>
      <c r="P1123" s="179">
        <v>0</v>
      </c>
      <c r="Q1123" s="179">
        <v>0</v>
      </c>
      <c r="R1123" s="180">
        <v>0</v>
      </c>
      <c r="S1123" s="180">
        <v>0</v>
      </c>
      <c r="T1123" s="180">
        <v>0</v>
      </c>
    </row>
    <row r="1124" spans="2:20" x14ac:dyDescent="0.3">
      <c r="B1124" s="19">
        <v>1121</v>
      </c>
      <c r="C1124" s="179">
        <v>1</v>
      </c>
      <c r="D1124" s="179">
        <v>212863.7931530308</v>
      </c>
      <c r="E1124" s="179">
        <v>45157.27501136448</v>
      </c>
      <c r="F1124" s="179">
        <v>0</v>
      </c>
      <c r="G1124" s="179">
        <v>0</v>
      </c>
      <c r="H1124" s="179">
        <v>49128.255349523781</v>
      </c>
      <c r="I1124" s="179">
        <v>0</v>
      </c>
      <c r="J1124" s="179">
        <v>0</v>
      </c>
      <c r="K1124" s="179">
        <v>0</v>
      </c>
      <c r="L1124" s="179">
        <v>0</v>
      </c>
      <c r="M1124" s="179">
        <v>54831.646664752137</v>
      </c>
      <c r="N1124" s="179">
        <v>0</v>
      </c>
      <c r="O1124" s="179">
        <v>0</v>
      </c>
      <c r="P1124" s="179">
        <v>0</v>
      </c>
      <c r="Q1124" s="179">
        <v>0</v>
      </c>
      <c r="R1124" s="180">
        <v>0</v>
      </c>
      <c r="S1124" s="180">
        <v>0</v>
      </c>
      <c r="T1124" s="180">
        <v>212863.7931530308</v>
      </c>
    </row>
    <row r="1125" spans="2:20" x14ac:dyDescent="0.3">
      <c r="B1125" s="19">
        <v>1122</v>
      </c>
      <c r="C1125" s="179">
        <v>0</v>
      </c>
      <c r="D1125" s="179">
        <v>0</v>
      </c>
      <c r="E1125" s="179">
        <v>69449.072893952107</v>
      </c>
      <c r="F1125" s="179">
        <v>0</v>
      </c>
      <c r="G1125" s="179">
        <v>0</v>
      </c>
      <c r="H1125" s="179">
        <v>863841.55039119371</v>
      </c>
      <c r="I1125" s="179">
        <v>0</v>
      </c>
      <c r="J1125" s="179">
        <v>0</v>
      </c>
      <c r="K1125" s="179">
        <v>0</v>
      </c>
      <c r="L1125" s="179">
        <v>0</v>
      </c>
      <c r="M1125" s="179">
        <v>79386.21560697825</v>
      </c>
      <c r="N1125" s="179">
        <v>0</v>
      </c>
      <c r="O1125" s="179">
        <v>0</v>
      </c>
      <c r="P1125" s="179">
        <v>0</v>
      </c>
      <c r="Q1125" s="179">
        <v>0</v>
      </c>
      <c r="R1125" s="180">
        <v>0</v>
      </c>
      <c r="S1125" s="180">
        <v>0</v>
      </c>
      <c r="T1125" s="180">
        <v>0</v>
      </c>
    </row>
    <row r="1126" spans="2:20" x14ac:dyDescent="0.3">
      <c r="B1126" s="19">
        <v>1123</v>
      </c>
      <c r="C1126" s="179">
        <v>0</v>
      </c>
      <c r="D1126" s="179">
        <v>0</v>
      </c>
      <c r="E1126" s="179">
        <v>46968.875532889688</v>
      </c>
      <c r="F1126" s="179">
        <v>0</v>
      </c>
      <c r="G1126" s="179">
        <v>0</v>
      </c>
      <c r="H1126" s="179">
        <v>33997.120586964505</v>
      </c>
      <c r="I1126" s="179">
        <v>0</v>
      </c>
      <c r="J1126" s="179">
        <v>0</v>
      </c>
      <c r="K1126" s="179">
        <v>0</v>
      </c>
      <c r="L1126" s="179">
        <v>0</v>
      </c>
      <c r="M1126" s="179">
        <v>269239.17029923323</v>
      </c>
      <c r="N1126" s="179">
        <v>0</v>
      </c>
      <c r="O1126" s="179">
        <v>0</v>
      </c>
      <c r="P1126" s="179">
        <v>0</v>
      </c>
      <c r="Q1126" s="179">
        <v>0</v>
      </c>
      <c r="R1126" s="180">
        <v>0</v>
      </c>
      <c r="S1126" s="180">
        <v>0</v>
      </c>
      <c r="T1126" s="180">
        <v>0</v>
      </c>
    </row>
    <row r="1127" spans="2:20" x14ac:dyDescent="0.3">
      <c r="B1127" s="19">
        <v>1124</v>
      </c>
      <c r="C1127" s="179">
        <v>0</v>
      </c>
      <c r="D1127" s="179">
        <v>0</v>
      </c>
      <c r="E1127" s="179">
        <v>12801.525573148137</v>
      </c>
      <c r="F1127" s="179">
        <v>0</v>
      </c>
      <c r="G1127" s="179">
        <v>0</v>
      </c>
      <c r="H1127" s="179">
        <v>43730.295440539921</v>
      </c>
      <c r="I1127" s="179">
        <v>0</v>
      </c>
      <c r="J1127" s="179">
        <v>0</v>
      </c>
      <c r="K1127" s="179">
        <v>0</v>
      </c>
      <c r="L1127" s="179">
        <v>0</v>
      </c>
      <c r="M1127" s="179">
        <v>331242.52632947394</v>
      </c>
      <c r="N1127" s="179">
        <v>0</v>
      </c>
      <c r="O1127" s="179">
        <v>0</v>
      </c>
      <c r="P1127" s="179">
        <v>0</v>
      </c>
      <c r="Q1127" s="179">
        <v>0</v>
      </c>
      <c r="R1127" s="180">
        <v>0</v>
      </c>
      <c r="S1127" s="180">
        <v>0</v>
      </c>
      <c r="T1127" s="180">
        <v>0</v>
      </c>
    </row>
    <row r="1128" spans="2:20" x14ac:dyDescent="0.3">
      <c r="B1128" s="19">
        <v>1125</v>
      </c>
      <c r="C1128" s="179">
        <v>0</v>
      </c>
      <c r="D1128" s="179">
        <v>0</v>
      </c>
      <c r="E1128" s="179">
        <v>22957.691669908803</v>
      </c>
      <c r="F1128" s="179">
        <v>0</v>
      </c>
      <c r="G1128" s="179">
        <v>0</v>
      </c>
      <c r="H1128" s="179">
        <v>4124.9700610545724</v>
      </c>
      <c r="I1128" s="179">
        <v>0</v>
      </c>
      <c r="J1128" s="179">
        <v>0</v>
      </c>
      <c r="K1128" s="179">
        <v>0</v>
      </c>
      <c r="L1128" s="179">
        <v>0</v>
      </c>
      <c r="M1128" s="179">
        <v>2752.6699623724426</v>
      </c>
      <c r="N1128" s="179">
        <v>0</v>
      </c>
      <c r="O1128" s="179">
        <v>0</v>
      </c>
      <c r="P1128" s="179">
        <v>0</v>
      </c>
      <c r="Q1128" s="179">
        <v>0</v>
      </c>
      <c r="R1128" s="180">
        <v>0</v>
      </c>
      <c r="S1128" s="180">
        <v>0</v>
      </c>
      <c r="T1128" s="180">
        <v>0</v>
      </c>
    </row>
    <row r="1129" spans="2:20" x14ac:dyDescent="0.3">
      <c r="B1129" s="19">
        <v>1126</v>
      </c>
      <c r="C1129" s="179">
        <v>0</v>
      </c>
      <c r="D1129" s="179">
        <v>0</v>
      </c>
      <c r="E1129" s="179">
        <v>3418.4695941719992</v>
      </c>
      <c r="F1129" s="179">
        <v>0</v>
      </c>
      <c r="G1129" s="179">
        <v>0</v>
      </c>
      <c r="H1129" s="179">
        <v>186150.61420085374</v>
      </c>
      <c r="I1129" s="179">
        <v>0</v>
      </c>
      <c r="J1129" s="179">
        <v>0</v>
      </c>
      <c r="K1129" s="179">
        <v>0</v>
      </c>
      <c r="L1129" s="179">
        <v>0</v>
      </c>
      <c r="M1129" s="179">
        <v>525451.33095936209</v>
      </c>
      <c r="N1129" s="179">
        <v>0</v>
      </c>
      <c r="O1129" s="179">
        <v>0</v>
      </c>
      <c r="P1129" s="179">
        <v>0</v>
      </c>
      <c r="Q1129" s="179">
        <v>0</v>
      </c>
      <c r="R1129" s="180">
        <v>0</v>
      </c>
      <c r="S1129" s="180">
        <v>0</v>
      </c>
      <c r="T1129" s="180">
        <v>0</v>
      </c>
    </row>
    <row r="1130" spans="2:20" x14ac:dyDescent="0.3">
      <c r="B1130" s="19">
        <v>1127</v>
      </c>
      <c r="C1130" s="179">
        <v>0</v>
      </c>
      <c r="D1130" s="179">
        <v>0</v>
      </c>
      <c r="E1130" s="179">
        <v>53989.878637467453</v>
      </c>
      <c r="F1130" s="179">
        <v>0</v>
      </c>
      <c r="G1130" s="179">
        <v>0</v>
      </c>
      <c r="H1130" s="179">
        <v>11758.320580215002</v>
      </c>
      <c r="I1130" s="179">
        <v>0</v>
      </c>
      <c r="J1130" s="179">
        <v>0</v>
      </c>
      <c r="K1130" s="179">
        <v>0</v>
      </c>
      <c r="L1130" s="179">
        <v>0</v>
      </c>
      <c r="M1130" s="179">
        <v>34884.704165308955</v>
      </c>
      <c r="N1130" s="179">
        <v>0</v>
      </c>
      <c r="O1130" s="179">
        <v>0</v>
      </c>
      <c r="P1130" s="179">
        <v>0</v>
      </c>
      <c r="Q1130" s="179">
        <v>0</v>
      </c>
      <c r="R1130" s="180">
        <v>0</v>
      </c>
      <c r="S1130" s="180">
        <v>0</v>
      </c>
      <c r="T1130" s="180">
        <v>0</v>
      </c>
    </row>
    <row r="1131" spans="2:20" x14ac:dyDescent="0.3">
      <c r="B1131" s="19">
        <v>1128</v>
      </c>
      <c r="C1131" s="179">
        <v>0</v>
      </c>
      <c r="D1131" s="179">
        <v>0</v>
      </c>
      <c r="E1131" s="179">
        <v>854393.37401507772</v>
      </c>
      <c r="F1131" s="179">
        <v>0</v>
      </c>
      <c r="G1131" s="179">
        <v>0</v>
      </c>
      <c r="H1131" s="179">
        <v>13716.022923238841</v>
      </c>
      <c r="I1131" s="179">
        <v>0</v>
      </c>
      <c r="J1131" s="179">
        <v>0</v>
      </c>
      <c r="K1131" s="179">
        <v>0</v>
      </c>
      <c r="L1131" s="179">
        <v>0</v>
      </c>
      <c r="M1131" s="179">
        <v>49294.40416997351</v>
      </c>
      <c r="N1131" s="179">
        <v>0</v>
      </c>
      <c r="O1131" s="179">
        <v>0</v>
      </c>
      <c r="P1131" s="179">
        <v>0</v>
      </c>
      <c r="Q1131" s="179">
        <v>0</v>
      </c>
      <c r="R1131" s="180">
        <v>0</v>
      </c>
      <c r="S1131" s="180">
        <v>0</v>
      </c>
      <c r="T1131" s="180">
        <v>0</v>
      </c>
    </row>
    <row r="1132" spans="2:20" x14ac:dyDescent="0.3">
      <c r="B1132" s="19">
        <v>1129</v>
      </c>
      <c r="C1132" s="179">
        <v>0</v>
      </c>
      <c r="D1132" s="179">
        <v>0</v>
      </c>
      <c r="E1132" s="179">
        <v>3658482.6436819779</v>
      </c>
      <c r="F1132" s="179">
        <v>0</v>
      </c>
      <c r="G1132" s="179">
        <v>0</v>
      </c>
      <c r="H1132" s="179">
        <v>18022.399350113756</v>
      </c>
      <c r="I1132" s="179">
        <v>0</v>
      </c>
      <c r="J1132" s="179">
        <v>0</v>
      </c>
      <c r="K1132" s="179">
        <v>0</v>
      </c>
      <c r="L1132" s="179">
        <v>0</v>
      </c>
      <c r="M1132" s="179">
        <v>68530.126023643475</v>
      </c>
      <c r="N1132" s="179">
        <v>0</v>
      </c>
      <c r="O1132" s="179">
        <v>0</v>
      </c>
      <c r="P1132" s="179">
        <v>0</v>
      </c>
      <c r="Q1132" s="179">
        <v>0</v>
      </c>
      <c r="R1132" s="180">
        <v>0</v>
      </c>
      <c r="S1132" s="180">
        <v>0</v>
      </c>
      <c r="T1132" s="180">
        <v>0</v>
      </c>
    </row>
    <row r="1133" spans="2:20" x14ac:dyDescent="0.3">
      <c r="B1133" s="19">
        <v>1130</v>
      </c>
      <c r="C1133" s="179">
        <v>0</v>
      </c>
      <c r="D1133" s="179">
        <v>0</v>
      </c>
      <c r="E1133" s="179">
        <v>29707.417415961791</v>
      </c>
      <c r="F1133" s="179">
        <v>0</v>
      </c>
      <c r="G1133" s="179">
        <v>0</v>
      </c>
      <c r="H1133" s="179">
        <v>120428.23906299371</v>
      </c>
      <c r="I1133" s="179">
        <v>0</v>
      </c>
      <c r="J1133" s="179">
        <v>0</v>
      </c>
      <c r="K1133" s="179">
        <v>0</v>
      </c>
      <c r="L1133" s="179">
        <v>0</v>
      </c>
      <c r="M1133" s="179">
        <v>4270.3834683672203</v>
      </c>
      <c r="N1133" s="179">
        <v>0</v>
      </c>
      <c r="O1133" s="179">
        <v>0</v>
      </c>
      <c r="P1133" s="179">
        <v>0</v>
      </c>
      <c r="Q1133" s="179">
        <v>0</v>
      </c>
      <c r="R1133" s="180">
        <v>0</v>
      </c>
      <c r="S1133" s="180">
        <v>0</v>
      </c>
      <c r="T1133" s="180">
        <v>0</v>
      </c>
    </row>
    <row r="1134" spans="2:20" x14ac:dyDescent="0.3">
      <c r="B1134" s="19">
        <v>1131</v>
      </c>
      <c r="C1134" s="179">
        <v>0</v>
      </c>
      <c r="D1134" s="179">
        <v>0</v>
      </c>
      <c r="E1134" s="179">
        <v>295206.92455879616</v>
      </c>
      <c r="F1134" s="179">
        <v>0</v>
      </c>
      <c r="G1134" s="179">
        <v>0</v>
      </c>
      <c r="H1134" s="179">
        <v>12925.504050106423</v>
      </c>
      <c r="I1134" s="179">
        <v>0</v>
      </c>
      <c r="J1134" s="179">
        <v>0</v>
      </c>
      <c r="K1134" s="179">
        <v>0</v>
      </c>
      <c r="L1134" s="179">
        <v>0</v>
      </c>
      <c r="M1134" s="179">
        <v>3616.6285865525883</v>
      </c>
      <c r="N1134" s="179">
        <v>0</v>
      </c>
      <c r="O1134" s="179">
        <v>0</v>
      </c>
      <c r="P1134" s="179">
        <v>0</v>
      </c>
      <c r="Q1134" s="179">
        <v>0</v>
      </c>
      <c r="R1134" s="180">
        <v>0</v>
      </c>
      <c r="S1134" s="180">
        <v>0</v>
      </c>
      <c r="T1134" s="180">
        <v>0</v>
      </c>
    </row>
    <row r="1135" spans="2:20" x14ac:dyDescent="0.3">
      <c r="B1135" s="19">
        <v>1132</v>
      </c>
      <c r="C1135" s="179">
        <v>0</v>
      </c>
      <c r="D1135" s="179">
        <v>0</v>
      </c>
      <c r="E1135" s="179">
        <v>421475.84039516968</v>
      </c>
      <c r="F1135" s="179">
        <v>0</v>
      </c>
      <c r="G1135" s="179">
        <v>0</v>
      </c>
      <c r="H1135" s="179">
        <v>251382.5149846292</v>
      </c>
      <c r="I1135" s="179">
        <v>0</v>
      </c>
      <c r="J1135" s="179">
        <v>0</v>
      </c>
      <c r="K1135" s="179">
        <v>0</v>
      </c>
      <c r="L1135" s="179">
        <v>0</v>
      </c>
      <c r="M1135" s="179">
        <v>138742.23513303365</v>
      </c>
      <c r="N1135" s="179">
        <v>0</v>
      </c>
      <c r="O1135" s="179">
        <v>0</v>
      </c>
      <c r="P1135" s="179">
        <v>0</v>
      </c>
      <c r="Q1135" s="179">
        <v>0</v>
      </c>
      <c r="R1135" s="180">
        <v>0</v>
      </c>
      <c r="S1135" s="180">
        <v>0</v>
      </c>
      <c r="T1135" s="180">
        <v>0</v>
      </c>
    </row>
    <row r="1136" spans="2:20" x14ac:dyDescent="0.3">
      <c r="B1136" s="19">
        <v>1133</v>
      </c>
      <c r="C1136" s="179">
        <v>0</v>
      </c>
      <c r="D1136" s="179">
        <v>0</v>
      </c>
      <c r="E1136" s="179">
        <v>500787.33563594229</v>
      </c>
      <c r="F1136" s="179">
        <v>0</v>
      </c>
      <c r="G1136" s="179">
        <v>0</v>
      </c>
      <c r="H1136" s="179">
        <v>141100.14994045033</v>
      </c>
      <c r="I1136" s="179">
        <v>0</v>
      </c>
      <c r="J1136" s="179">
        <v>0</v>
      </c>
      <c r="K1136" s="179">
        <v>0</v>
      </c>
      <c r="L1136" s="179">
        <v>0</v>
      </c>
      <c r="M1136" s="179">
        <v>67363.670918952281</v>
      </c>
      <c r="N1136" s="179">
        <v>0</v>
      </c>
      <c r="O1136" s="179">
        <v>0</v>
      </c>
      <c r="P1136" s="179">
        <v>0</v>
      </c>
      <c r="Q1136" s="179">
        <v>0</v>
      </c>
      <c r="R1136" s="180">
        <v>0</v>
      </c>
      <c r="S1136" s="180">
        <v>0</v>
      </c>
      <c r="T1136" s="180">
        <v>0</v>
      </c>
    </row>
    <row r="1137" spans="2:20" x14ac:dyDescent="0.3">
      <c r="B1137" s="19">
        <v>1134</v>
      </c>
      <c r="C1137" s="179">
        <v>0</v>
      </c>
      <c r="D1137" s="179">
        <v>0</v>
      </c>
      <c r="E1137" s="179">
        <v>65948.12689939962</v>
      </c>
      <c r="F1137" s="179">
        <v>0</v>
      </c>
      <c r="G1137" s="179">
        <v>0</v>
      </c>
      <c r="H1137" s="179">
        <v>14003.641659983174</v>
      </c>
      <c r="I1137" s="179">
        <v>0</v>
      </c>
      <c r="J1137" s="179">
        <v>0</v>
      </c>
      <c r="K1137" s="179">
        <v>0</v>
      </c>
      <c r="L1137" s="179">
        <v>0</v>
      </c>
      <c r="M1137" s="179">
        <v>43279.339593803335</v>
      </c>
      <c r="N1137" s="179">
        <v>0</v>
      </c>
      <c r="O1137" s="179">
        <v>0</v>
      </c>
      <c r="P1137" s="179">
        <v>0</v>
      </c>
      <c r="Q1137" s="179">
        <v>0</v>
      </c>
      <c r="R1137" s="180">
        <v>0</v>
      </c>
      <c r="S1137" s="180">
        <v>0</v>
      </c>
      <c r="T1137" s="180">
        <v>0</v>
      </c>
    </row>
    <row r="1138" spans="2:20" x14ac:dyDescent="0.3">
      <c r="B1138" s="19">
        <v>1135</v>
      </c>
      <c r="C1138" s="179">
        <v>0</v>
      </c>
      <c r="D1138" s="179">
        <v>0</v>
      </c>
      <c r="E1138" s="179">
        <v>249212.00273203387</v>
      </c>
      <c r="F1138" s="179">
        <v>0</v>
      </c>
      <c r="G1138" s="179">
        <v>0</v>
      </c>
      <c r="H1138" s="179">
        <v>63143.20731921793</v>
      </c>
      <c r="I1138" s="179">
        <v>0</v>
      </c>
      <c r="J1138" s="179">
        <v>0</v>
      </c>
      <c r="K1138" s="179">
        <v>0</v>
      </c>
      <c r="L1138" s="179">
        <v>0</v>
      </c>
      <c r="M1138" s="179">
        <v>6400.8082048046799</v>
      </c>
      <c r="N1138" s="179">
        <v>0</v>
      </c>
      <c r="O1138" s="179">
        <v>0</v>
      </c>
      <c r="P1138" s="179">
        <v>0</v>
      </c>
      <c r="Q1138" s="179">
        <v>0</v>
      </c>
      <c r="R1138" s="180">
        <v>0</v>
      </c>
      <c r="S1138" s="180">
        <v>0</v>
      </c>
      <c r="T1138" s="180">
        <v>0</v>
      </c>
    </row>
    <row r="1139" spans="2:20" x14ac:dyDescent="0.3">
      <c r="B1139" s="19">
        <v>1136</v>
      </c>
      <c r="C1139" s="179">
        <v>0</v>
      </c>
      <c r="D1139" s="179">
        <v>0</v>
      </c>
      <c r="E1139" s="179">
        <v>276785.09144814149</v>
      </c>
      <c r="F1139" s="179">
        <v>0</v>
      </c>
      <c r="G1139" s="179">
        <v>0</v>
      </c>
      <c r="H1139" s="179">
        <v>138969.95362170821</v>
      </c>
      <c r="I1139" s="179">
        <v>0</v>
      </c>
      <c r="J1139" s="179">
        <v>0</v>
      </c>
      <c r="K1139" s="179">
        <v>0</v>
      </c>
      <c r="L1139" s="179">
        <v>0</v>
      </c>
      <c r="M1139" s="179">
        <v>212273.1484595699</v>
      </c>
      <c r="N1139" s="179">
        <v>0</v>
      </c>
      <c r="O1139" s="179">
        <v>0</v>
      </c>
      <c r="P1139" s="179">
        <v>0</v>
      </c>
      <c r="Q1139" s="179">
        <v>0</v>
      </c>
      <c r="R1139" s="180">
        <v>0</v>
      </c>
      <c r="S1139" s="180">
        <v>0</v>
      </c>
      <c r="T1139" s="180">
        <v>0</v>
      </c>
    </row>
    <row r="1140" spans="2:20" x14ac:dyDescent="0.3">
      <c r="B1140" s="19">
        <v>1137</v>
      </c>
      <c r="C1140" s="179">
        <v>0</v>
      </c>
      <c r="D1140" s="179">
        <v>0</v>
      </c>
      <c r="E1140" s="179">
        <v>1432879.2567231904</v>
      </c>
      <c r="F1140" s="179">
        <v>0</v>
      </c>
      <c r="G1140" s="179">
        <v>0</v>
      </c>
      <c r="H1140" s="179">
        <v>306571.8886936109</v>
      </c>
      <c r="I1140" s="179">
        <v>0</v>
      </c>
      <c r="J1140" s="179">
        <v>0</v>
      </c>
      <c r="K1140" s="179">
        <v>0</v>
      </c>
      <c r="L1140" s="179">
        <v>0</v>
      </c>
      <c r="M1140" s="179">
        <v>203082.66838055535</v>
      </c>
      <c r="N1140" s="179">
        <v>0</v>
      </c>
      <c r="O1140" s="179">
        <v>0</v>
      </c>
      <c r="P1140" s="179">
        <v>0</v>
      </c>
      <c r="Q1140" s="179">
        <v>0</v>
      </c>
      <c r="R1140" s="180">
        <v>0</v>
      </c>
      <c r="S1140" s="180">
        <v>0</v>
      </c>
      <c r="T1140" s="180">
        <v>0</v>
      </c>
    </row>
    <row r="1141" spans="2:20" x14ac:dyDescent="0.3">
      <c r="B1141" s="19">
        <v>1138</v>
      </c>
      <c r="C1141" s="179">
        <v>0</v>
      </c>
      <c r="D1141" s="179">
        <v>0</v>
      </c>
      <c r="E1141" s="179">
        <v>7504.3814682257071</v>
      </c>
      <c r="F1141" s="179">
        <v>0</v>
      </c>
      <c r="G1141" s="179">
        <v>0</v>
      </c>
      <c r="H1141" s="179">
        <v>129971.18482132914</v>
      </c>
      <c r="I1141" s="179">
        <v>0</v>
      </c>
      <c r="J1141" s="179">
        <v>0</v>
      </c>
      <c r="K1141" s="179">
        <v>0</v>
      </c>
      <c r="L1141" s="179">
        <v>0</v>
      </c>
      <c r="M1141" s="179">
        <v>298615.46944500314</v>
      </c>
      <c r="N1141" s="179">
        <v>0</v>
      </c>
      <c r="O1141" s="179">
        <v>0</v>
      </c>
      <c r="P1141" s="179">
        <v>0</v>
      </c>
      <c r="Q1141" s="179">
        <v>0</v>
      </c>
      <c r="R1141" s="180">
        <v>0</v>
      </c>
      <c r="S1141" s="180">
        <v>0</v>
      </c>
      <c r="T1141" s="180">
        <v>0</v>
      </c>
    </row>
    <row r="1142" spans="2:20" x14ac:dyDescent="0.3">
      <c r="B1142" s="19">
        <v>1139</v>
      </c>
      <c r="C1142" s="179">
        <v>1</v>
      </c>
      <c r="D1142" s="179">
        <v>3687807.5173021401</v>
      </c>
      <c r="E1142" s="179">
        <v>61827.627991147565</v>
      </c>
      <c r="F1142" s="179">
        <v>0</v>
      </c>
      <c r="G1142" s="179">
        <v>0</v>
      </c>
      <c r="H1142" s="179">
        <v>31957.654245370763</v>
      </c>
      <c r="I1142" s="179">
        <v>0</v>
      </c>
      <c r="J1142" s="179">
        <v>1000000</v>
      </c>
      <c r="K1142" s="179">
        <v>0</v>
      </c>
      <c r="L1142" s="179">
        <v>0</v>
      </c>
      <c r="M1142" s="179">
        <v>242901.997610035</v>
      </c>
      <c r="N1142" s="179">
        <v>0</v>
      </c>
      <c r="O1142" s="179">
        <v>1000000</v>
      </c>
      <c r="P1142" s="179">
        <v>0</v>
      </c>
      <c r="Q1142" s="179">
        <v>0</v>
      </c>
      <c r="R1142" s="180">
        <v>1987807.5173021401</v>
      </c>
      <c r="S1142" s="180">
        <v>0</v>
      </c>
      <c r="T1142" s="180">
        <v>2687807.5173021401</v>
      </c>
    </row>
    <row r="1143" spans="2:20" x14ac:dyDescent="0.3">
      <c r="B1143" s="19">
        <v>1140</v>
      </c>
      <c r="C1143" s="179">
        <v>0</v>
      </c>
      <c r="D1143" s="179">
        <v>0</v>
      </c>
      <c r="E1143" s="179">
        <v>2173364.389414276</v>
      </c>
      <c r="F1143" s="179">
        <v>0</v>
      </c>
      <c r="G1143" s="179">
        <v>0</v>
      </c>
      <c r="H1143" s="179">
        <v>7898.3499585922509</v>
      </c>
      <c r="I1143" s="179">
        <v>0</v>
      </c>
      <c r="J1143" s="179">
        <v>0</v>
      </c>
      <c r="K1143" s="179">
        <v>0</v>
      </c>
      <c r="L1143" s="179">
        <v>0</v>
      </c>
      <c r="M1143" s="179">
        <v>3637.041294255187</v>
      </c>
      <c r="N1143" s="179">
        <v>0</v>
      </c>
      <c r="O1143" s="179">
        <v>0</v>
      </c>
      <c r="P1143" s="179">
        <v>0</v>
      </c>
      <c r="Q1143" s="179">
        <v>0</v>
      </c>
      <c r="R1143" s="180">
        <v>0</v>
      </c>
      <c r="S1143" s="180">
        <v>0</v>
      </c>
      <c r="T1143" s="180">
        <v>0</v>
      </c>
    </row>
    <row r="1144" spans="2:20" x14ac:dyDescent="0.3">
      <c r="B1144" s="19">
        <v>1141</v>
      </c>
      <c r="C1144" s="179">
        <v>0</v>
      </c>
      <c r="D1144" s="179">
        <v>0</v>
      </c>
      <c r="E1144" s="179">
        <v>8458.6411830435973</v>
      </c>
      <c r="F1144" s="179">
        <v>0</v>
      </c>
      <c r="G1144" s="179">
        <v>0</v>
      </c>
      <c r="H1144" s="179">
        <v>114068.19680111695</v>
      </c>
      <c r="I1144" s="179">
        <v>0</v>
      </c>
      <c r="J1144" s="179">
        <v>0</v>
      </c>
      <c r="K1144" s="179">
        <v>707016.25799119857</v>
      </c>
      <c r="L1144" s="179">
        <v>1</v>
      </c>
      <c r="M1144" s="179">
        <v>100847.47512380673</v>
      </c>
      <c r="N1144" s="179">
        <v>107016.25799119857</v>
      </c>
      <c r="O1144" s="179">
        <v>0</v>
      </c>
      <c r="P1144" s="179">
        <v>7016.2579911985667</v>
      </c>
      <c r="Q1144" s="179">
        <v>0</v>
      </c>
      <c r="R1144" s="180">
        <v>0</v>
      </c>
      <c r="S1144" s="180">
        <v>600000</v>
      </c>
      <c r="T1144" s="180">
        <v>0</v>
      </c>
    </row>
    <row r="1145" spans="2:20" x14ac:dyDescent="0.3">
      <c r="B1145" s="19">
        <v>1142</v>
      </c>
      <c r="C1145" s="179">
        <v>0</v>
      </c>
      <c r="D1145" s="179">
        <v>0</v>
      </c>
      <c r="E1145" s="179">
        <v>93769.535904202407</v>
      </c>
      <c r="F1145" s="179">
        <v>0</v>
      </c>
      <c r="G1145" s="179">
        <v>0</v>
      </c>
      <c r="H1145" s="179">
        <v>271076.72185710713</v>
      </c>
      <c r="I1145" s="179">
        <v>0</v>
      </c>
      <c r="J1145" s="179">
        <v>0</v>
      </c>
      <c r="K1145" s="179">
        <v>0</v>
      </c>
      <c r="L1145" s="179">
        <v>0</v>
      </c>
      <c r="M1145" s="179">
        <v>164850.72984009961</v>
      </c>
      <c r="N1145" s="179">
        <v>0</v>
      </c>
      <c r="O1145" s="179">
        <v>0</v>
      </c>
      <c r="P1145" s="179">
        <v>0</v>
      </c>
      <c r="Q1145" s="179">
        <v>0</v>
      </c>
      <c r="R1145" s="180">
        <v>0</v>
      </c>
      <c r="S1145" s="180">
        <v>0</v>
      </c>
      <c r="T1145" s="180">
        <v>0</v>
      </c>
    </row>
    <row r="1146" spans="2:20" x14ac:dyDescent="0.3">
      <c r="B1146" s="19">
        <v>1143</v>
      </c>
      <c r="C1146" s="179">
        <v>0</v>
      </c>
      <c r="D1146" s="179">
        <v>0</v>
      </c>
      <c r="E1146" s="179">
        <v>72452.139277022114</v>
      </c>
      <c r="F1146" s="179">
        <v>0</v>
      </c>
      <c r="G1146" s="179">
        <v>0</v>
      </c>
      <c r="H1146" s="179">
        <v>898.88092761398889</v>
      </c>
      <c r="I1146" s="179">
        <v>0</v>
      </c>
      <c r="J1146" s="179">
        <v>0</v>
      </c>
      <c r="K1146" s="179">
        <v>0</v>
      </c>
      <c r="L1146" s="179">
        <v>0</v>
      </c>
      <c r="M1146" s="179">
        <v>75998.377541470516</v>
      </c>
      <c r="N1146" s="179">
        <v>0</v>
      </c>
      <c r="O1146" s="179">
        <v>0</v>
      </c>
      <c r="P1146" s="179">
        <v>0</v>
      </c>
      <c r="Q1146" s="179">
        <v>0</v>
      </c>
      <c r="R1146" s="180">
        <v>0</v>
      </c>
      <c r="S1146" s="180">
        <v>0</v>
      </c>
      <c r="T1146" s="180">
        <v>0</v>
      </c>
    </row>
    <row r="1147" spans="2:20" x14ac:dyDescent="0.3">
      <c r="B1147" s="19">
        <v>1144</v>
      </c>
      <c r="C1147" s="179">
        <v>0</v>
      </c>
      <c r="D1147" s="179">
        <v>0</v>
      </c>
      <c r="E1147" s="179">
        <v>48507.481376883115</v>
      </c>
      <c r="F1147" s="179">
        <v>0</v>
      </c>
      <c r="G1147" s="179">
        <v>0</v>
      </c>
      <c r="H1147" s="179">
        <v>80886.948856708448</v>
      </c>
      <c r="I1147" s="179">
        <v>0</v>
      </c>
      <c r="J1147" s="179">
        <v>0</v>
      </c>
      <c r="K1147" s="179">
        <v>0</v>
      </c>
      <c r="L1147" s="179">
        <v>0</v>
      </c>
      <c r="M1147" s="179">
        <v>104586.30121357835</v>
      </c>
      <c r="N1147" s="179">
        <v>0</v>
      </c>
      <c r="O1147" s="179">
        <v>0</v>
      </c>
      <c r="P1147" s="179">
        <v>0</v>
      </c>
      <c r="Q1147" s="179">
        <v>0</v>
      </c>
      <c r="R1147" s="180">
        <v>0</v>
      </c>
      <c r="S1147" s="180">
        <v>0</v>
      </c>
      <c r="T1147" s="180">
        <v>0</v>
      </c>
    </row>
    <row r="1148" spans="2:20" x14ac:dyDescent="0.3">
      <c r="B1148" s="19">
        <v>1145</v>
      </c>
      <c r="C1148" s="179">
        <v>0</v>
      </c>
      <c r="D1148" s="179">
        <v>0</v>
      </c>
      <c r="E1148" s="179">
        <v>55180.023970253111</v>
      </c>
      <c r="F1148" s="179">
        <v>0</v>
      </c>
      <c r="G1148" s="179">
        <v>0</v>
      </c>
      <c r="H1148" s="179">
        <v>17462.497999842133</v>
      </c>
      <c r="I1148" s="179">
        <v>0</v>
      </c>
      <c r="J1148" s="179">
        <v>0</v>
      </c>
      <c r="K1148" s="179">
        <v>0</v>
      </c>
      <c r="L1148" s="179">
        <v>0</v>
      </c>
      <c r="M1148" s="179">
        <v>368259.68811535486</v>
      </c>
      <c r="N1148" s="179">
        <v>0</v>
      </c>
      <c r="O1148" s="179">
        <v>0</v>
      </c>
      <c r="P1148" s="179">
        <v>0</v>
      </c>
      <c r="Q1148" s="179">
        <v>0</v>
      </c>
      <c r="R1148" s="180">
        <v>0</v>
      </c>
      <c r="S1148" s="180">
        <v>0</v>
      </c>
      <c r="T1148" s="180">
        <v>0</v>
      </c>
    </row>
    <row r="1149" spans="2:20" x14ac:dyDescent="0.3">
      <c r="B1149" s="19">
        <v>1146</v>
      </c>
      <c r="C1149" s="179">
        <v>0</v>
      </c>
      <c r="D1149" s="179">
        <v>0</v>
      </c>
      <c r="E1149" s="179">
        <v>549306.4244102675</v>
      </c>
      <c r="F1149" s="179">
        <v>1</v>
      </c>
      <c r="G1149" s="179">
        <v>479086.94703652576</v>
      </c>
      <c r="H1149" s="179">
        <v>1206060.2612420751</v>
      </c>
      <c r="I1149" s="179">
        <v>0</v>
      </c>
      <c r="J1149" s="179">
        <v>0</v>
      </c>
      <c r="K1149" s="179">
        <v>0</v>
      </c>
      <c r="L1149" s="179">
        <v>0</v>
      </c>
      <c r="M1149" s="179">
        <v>17791.667514144021</v>
      </c>
      <c r="N1149" s="179">
        <v>0</v>
      </c>
      <c r="O1149" s="179">
        <v>0</v>
      </c>
      <c r="P1149" s="179">
        <v>0</v>
      </c>
      <c r="Q1149" s="179">
        <v>0</v>
      </c>
      <c r="R1149" s="180">
        <v>0</v>
      </c>
      <c r="S1149" s="180">
        <v>0</v>
      </c>
      <c r="T1149" s="180">
        <v>0</v>
      </c>
    </row>
    <row r="1150" spans="2:20" x14ac:dyDescent="0.3">
      <c r="B1150" s="19">
        <v>1147</v>
      </c>
      <c r="C1150" s="179">
        <v>0</v>
      </c>
      <c r="D1150" s="179">
        <v>0</v>
      </c>
      <c r="E1150" s="179">
        <v>613404.37641347467</v>
      </c>
      <c r="F1150" s="179">
        <v>0</v>
      </c>
      <c r="G1150" s="179">
        <v>0</v>
      </c>
      <c r="H1150" s="179">
        <v>195213.92984672671</v>
      </c>
      <c r="I1150" s="179">
        <v>0</v>
      </c>
      <c r="J1150" s="179">
        <v>0</v>
      </c>
      <c r="K1150" s="179">
        <v>0</v>
      </c>
      <c r="L1150" s="179">
        <v>0</v>
      </c>
      <c r="M1150" s="179">
        <v>1006998.7963566292</v>
      </c>
      <c r="N1150" s="179">
        <v>0</v>
      </c>
      <c r="O1150" s="179">
        <v>0</v>
      </c>
      <c r="P1150" s="179">
        <v>0</v>
      </c>
      <c r="Q1150" s="179">
        <v>0</v>
      </c>
      <c r="R1150" s="180">
        <v>0</v>
      </c>
      <c r="S1150" s="180">
        <v>0</v>
      </c>
      <c r="T1150" s="180">
        <v>0</v>
      </c>
    </row>
    <row r="1151" spans="2:20" x14ac:dyDescent="0.3">
      <c r="B1151" s="19">
        <v>1148</v>
      </c>
      <c r="C1151" s="179">
        <v>0</v>
      </c>
      <c r="D1151" s="179">
        <v>0</v>
      </c>
      <c r="E1151" s="179">
        <v>16592.797740943213</v>
      </c>
      <c r="F1151" s="179">
        <v>0</v>
      </c>
      <c r="G1151" s="179">
        <v>0</v>
      </c>
      <c r="H1151" s="179">
        <v>18874.463783158481</v>
      </c>
      <c r="I1151" s="179">
        <v>0</v>
      </c>
      <c r="J1151" s="179">
        <v>0</v>
      </c>
      <c r="K1151" s="179">
        <v>0</v>
      </c>
      <c r="L1151" s="179">
        <v>0</v>
      </c>
      <c r="M1151" s="179">
        <v>86754.41390182545</v>
      </c>
      <c r="N1151" s="179">
        <v>0</v>
      </c>
      <c r="O1151" s="179">
        <v>0</v>
      </c>
      <c r="P1151" s="179">
        <v>0</v>
      </c>
      <c r="Q1151" s="179">
        <v>0</v>
      </c>
      <c r="R1151" s="180">
        <v>0</v>
      </c>
      <c r="S1151" s="180">
        <v>0</v>
      </c>
      <c r="T1151" s="180">
        <v>0</v>
      </c>
    </row>
    <row r="1152" spans="2:20" x14ac:dyDescent="0.3">
      <c r="B1152" s="19">
        <v>1149</v>
      </c>
      <c r="C1152" s="179">
        <v>0</v>
      </c>
      <c r="D1152" s="179">
        <v>0</v>
      </c>
      <c r="E1152" s="179">
        <v>170160.04508105025</v>
      </c>
      <c r="F1152" s="179">
        <v>0</v>
      </c>
      <c r="G1152" s="179">
        <v>0</v>
      </c>
      <c r="H1152" s="179">
        <v>42502.998619783415</v>
      </c>
      <c r="I1152" s="179">
        <v>0</v>
      </c>
      <c r="J1152" s="179">
        <v>0</v>
      </c>
      <c r="K1152" s="179">
        <v>0</v>
      </c>
      <c r="L1152" s="179">
        <v>0</v>
      </c>
      <c r="M1152" s="179">
        <v>14274.044233783367</v>
      </c>
      <c r="N1152" s="179">
        <v>0</v>
      </c>
      <c r="O1152" s="179">
        <v>0</v>
      </c>
      <c r="P1152" s="179">
        <v>0</v>
      </c>
      <c r="Q1152" s="179">
        <v>0</v>
      </c>
      <c r="R1152" s="180">
        <v>0</v>
      </c>
      <c r="S1152" s="180">
        <v>0</v>
      </c>
      <c r="T1152" s="180">
        <v>0</v>
      </c>
    </row>
    <row r="1153" spans="2:20" x14ac:dyDescent="0.3">
      <c r="B1153" s="19">
        <v>1150</v>
      </c>
      <c r="C1153" s="179">
        <v>0</v>
      </c>
      <c r="D1153" s="179">
        <v>0</v>
      </c>
      <c r="E1153" s="179">
        <v>36099.844040987657</v>
      </c>
      <c r="F1153" s="179">
        <v>0</v>
      </c>
      <c r="G1153" s="179">
        <v>0</v>
      </c>
      <c r="H1153" s="179">
        <v>259630.8241900095</v>
      </c>
      <c r="I1153" s="179">
        <v>0</v>
      </c>
      <c r="J1153" s="179">
        <v>0</v>
      </c>
      <c r="K1153" s="179">
        <v>0</v>
      </c>
      <c r="L1153" s="179">
        <v>0</v>
      </c>
      <c r="M1153" s="179">
        <v>18143.214155401507</v>
      </c>
      <c r="N1153" s="179">
        <v>0</v>
      </c>
      <c r="O1153" s="179">
        <v>0</v>
      </c>
      <c r="P1153" s="179">
        <v>0</v>
      </c>
      <c r="Q1153" s="179">
        <v>0</v>
      </c>
      <c r="R1153" s="180">
        <v>0</v>
      </c>
      <c r="S1153" s="180">
        <v>0</v>
      </c>
      <c r="T1153" s="180">
        <v>0</v>
      </c>
    </row>
    <row r="1154" spans="2:20" x14ac:dyDescent="0.3">
      <c r="B1154" s="19">
        <v>1151</v>
      </c>
      <c r="C1154" s="179">
        <v>0</v>
      </c>
      <c r="D1154" s="179">
        <v>0</v>
      </c>
      <c r="E1154" s="179">
        <v>41540.201991459297</v>
      </c>
      <c r="F1154" s="179">
        <v>0</v>
      </c>
      <c r="G1154" s="179">
        <v>0</v>
      </c>
      <c r="H1154" s="179">
        <v>81603.692503840517</v>
      </c>
      <c r="I1154" s="179">
        <v>0</v>
      </c>
      <c r="J1154" s="179">
        <v>0</v>
      </c>
      <c r="K1154" s="179">
        <v>0</v>
      </c>
      <c r="L1154" s="179">
        <v>0</v>
      </c>
      <c r="M1154" s="179">
        <v>18365.487388691901</v>
      </c>
      <c r="N1154" s="179">
        <v>0</v>
      </c>
      <c r="O1154" s="179">
        <v>0</v>
      </c>
      <c r="P1154" s="179">
        <v>0</v>
      </c>
      <c r="Q1154" s="179">
        <v>0</v>
      </c>
      <c r="R1154" s="180">
        <v>0</v>
      </c>
      <c r="S1154" s="180">
        <v>0</v>
      </c>
      <c r="T1154" s="180">
        <v>0</v>
      </c>
    </row>
    <row r="1155" spans="2:20" x14ac:dyDescent="0.3">
      <c r="B1155" s="19">
        <v>1152</v>
      </c>
      <c r="C1155" s="179">
        <v>0</v>
      </c>
      <c r="D1155" s="179">
        <v>0</v>
      </c>
      <c r="E1155" s="179">
        <v>6482.6757537324338</v>
      </c>
      <c r="F1155" s="179">
        <v>0</v>
      </c>
      <c r="G1155" s="179">
        <v>0</v>
      </c>
      <c r="H1155" s="179">
        <v>126887.9788590937</v>
      </c>
      <c r="I1155" s="179">
        <v>0</v>
      </c>
      <c r="J1155" s="179">
        <v>0</v>
      </c>
      <c r="K1155" s="179">
        <v>0</v>
      </c>
      <c r="L1155" s="179">
        <v>0</v>
      </c>
      <c r="M1155" s="179">
        <v>3265692.1365328697</v>
      </c>
      <c r="N1155" s="179">
        <v>0</v>
      </c>
      <c r="O1155" s="179">
        <v>0</v>
      </c>
      <c r="P1155" s="179">
        <v>0</v>
      </c>
      <c r="Q1155" s="179">
        <v>0</v>
      </c>
      <c r="R1155" s="180">
        <v>0</v>
      </c>
      <c r="S1155" s="180">
        <v>0</v>
      </c>
      <c r="T1155" s="180">
        <v>0</v>
      </c>
    </row>
    <row r="1156" spans="2:20" x14ac:dyDescent="0.3">
      <c r="B1156" s="19">
        <v>1153</v>
      </c>
      <c r="C1156" s="179">
        <v>0</v>
      </c>
      <c r="D1156" s="179">
        <v>0</v>
      </c>
      <c r="E1156" s="179">
        <v>704339.78275692998</v>
      </c>
      <c r="F1156" s="179">
        <v>0</v>
      </c>
      <c r="G1156" s="179">
        <v>0</v>
      </c>
      <c r="H1156" s="179">
        <v>37973.566359010423</v>
      </c>
      <c r="I1156" s="179">
        <v>0</v>
      </c>
      <c r="J1156" s="179">
        <v>0</v>
      </c>
      <c r="K1156" s="179">
        <v>0</v>
      </c>
      <c r="L1156" s="179">
        <v>0</v>
      </c>
      <c r="M1156" s="179">
        <v>803410.94669429946</v>
      </c>
      <c r="N1156" s="179">
        <v>0</v>
      </c>
      <c r="O1156" s="179">
        <v>0</v>
      </c>
      <c r="P1156" s="179">
        <v>0</v>
      </c>
      <c r="Q1156" s="179">
        <v>0</v>
      </c>
      <c r="R1156" s="180">
        <v>0</v>
      </c>
      <c r="S1156" s="180">
        <v>0</v>
      </c>
      <c r="T1156" s="180">
        <v>0</v>
      </c>
    </row>
    <row r="1157" spans="2:20" x14ac:dyDescent="0.3">
      <c r="B1157" s="19">
        <v>1154</v>
      </c>
      <c r="C1157" s="179">
        <v>0</v>
      </c>
      <c r="D1157" s="179">
        <v>0</v>
      </c>
      <c r="E1157" s="179">
        <v>94699.261955657188</v>
      </c>
      <c r="F1157" s="179">
        <v>1</v>
      </c>
      <c r="G1157" s="179">
        <v>1092597.6667178741</v>
      </c>
      <c r="H1157" s="179">
        <v>178657.67886627582</v>
      </c>
      <c r="I1157" s="179">
        <v>392597.66671787412</v>
      </c>
      <c r="J1157" s="179">
        <v>0</v>
      </c>
      <c r="K1157" s="179">
        <v>0</v>
      </c>
      <c r="L1157" s="179">
        <v>0</v>
      </c>
      <c r="M1157" s="179">
        <v>93236.442544762089</v>
      </c>
      <c r="N1157" s="179">
        <v>0</v>
      </c>
      <c r="O1157" s="179">
        <v>0</v>
      </c>
      <c r="P1157" s="179">
        <v>0</v>
      </c>
      <c r="Q1157" s="179">
        <v>0</v>
      </c>
      <c r="R1157" s="180">
        <v>0</v>
      </c>
      <c r="S1157" s="180">
        <v>0</v>
      </c>
      <c r="T1157" s="180">
        <v>0</v>
      </c>
    </row>
    <row r="1158" spans="2:20" x14ac:dyDescent="0.3">
      <c r="B1158" s="19">
        <v>1155</v>
      </c>
      <c r="C1158" s="179">
        <v>0</v>
      </c>
      <c r="D1158" s="179">
        <v>0</v>
      </c>
      <c r="E1158" s="179">
        <v>88795.927087164731</v>
      </c>
      <c r="F1158" s="179">
        <v>0</v>
      </c>
      <c r="G1158" s="179">
        <v>0</v>
      </c>
      <c r="H1158" s="179">
        <v>1194072.2239757215</v>
      </c>
      <c r="I1158" s="179">
        <v>0</v>
      </c>
      <c r="J1158" s="179">
        <v>0</v>
      </c>
      <c r="K1158" s="179">
        <v>0</v>
      </c>
      <c r="L1158" s="179">
        <v>0</v>
      </c>
      <c r="M1158" s="179">
        <v>338737.13342762383</v>
      </c>
      <c r="N1158" s="179">
        <v>0</v>
      </c>
      <c r="O1158" s="179">
        <v>0</v>
      </c>
      <c r="P1158" s="179">
        <v>0</v>
      </c>
      <c r="Q1158" s="179">
        <v>0</v>
      </c>
      <c r="R1158" s="180">
        <v>0</v>
      </c>
      <c r="S1158" s="180">
        <v>0</v>
      </c>
      <c r="T1158" s="180">
        <v>0</v>
      </c>
    </row>
    <row r="1159" spans="2:20" x14ac:dyDescent="0.3">
      <c r="B1159" s="19">
        <v>1156</v>
      </c>
      <c r="C1159" s="179">
        <v>0</v>
      </c>
      <c r="D1159" s="179">
        <v>0</v>
      </c>
      <c r="E1159" s="179">
        <v>9873.3969316325692</v>
      </c>
      <c r="F1159" s="179">
        <v>0</v>
      </c>
      <c r="G1159" s="179">
        <v>0</v>
      </c>
      <c r="H1159" s="179">
        <v>222676.67681876093</v>
      </c>
      <c r="I1159" s="179">
        <v>0</v>
      </c>
      <c r="J1159" s="179">
        <v>0</v>
      </c>
      <c r="K1159" s="179">
        <v>0</v>
      </c>
      <c r="L1159" s="179">
        <v>0</v>
      </c>
      <c r="M1159" s="179">
        <v>140925.81412280328</v>
      </c>
      <c r="N1159" s="179">
        <v>0</v>
      </c>
      <c r="O1159" s="179">
        <v>0</v>
      </c>
      <c r="P1159" s="179">
        <v>0</v>
      </c>
      <c r="Q1159" s="179">
        <v>0</v>
      </c>
      <c r="R1159" s="180">
        <v>0</v>
      </c>
      <c r="S1159" s="180">
        <v>0</v>
      </c>
      <c r="T1159" s="180">
        <v>0</v>
      </c>
    </row>
    <row r="1160" spans="2:20" x14ac:dyDescent="0.3">
      <c r="B1160" s="19">
        <v>1157</v>
      </c>
      <c r="C1160" s="179">
        <v>0</v>
      </c>
      <c r="D1160" s="179">
        <v>0</v>
      </c>
      <c r="E1160" s="179">
        <v>84538.454592455077</v>
      </c>
      <c r="F1160" s="179">
        <v>0</v>
      </c>
      <c r="G1160" s="179">
        <v>0</v>
      </c>
      <c r="H1160" s="179">
        <v>7558.4215631780144</v>
      </c>
      <c r="I1160" s="179">
        <v>0</v>
      </c>
      <c r="J1160" s="179">
        <v>0</v>
      </c>
      <c r="K1160" s="179">
        <v>0</v>
      </c>
      <c r="L1160" s="179">
        <v>0</v>
      </c>
      <c r="M1160" s="179">
        <v>15273.979647128665</v>
      </c>
      <c r="N1160" s="179">
        <v>0</v>
      </c>
      <c r="O1160" s="179">
        <v>0</v>
      </c>
      <c r="P1160" s="179">
        <v>0</v>
      </c>
      <c r="Q1160" s="179">
        <v>0</v>
      </c>
      <c r="R1160" s="180">
        <v>0</v>
      </c>
      <c r="S1160" s="180">
        <v>0</v>
      </c>
      <c r="T1160" s="180">
        <v>0</v>
      </c>
    </row>
    <row r="1161" spans="2:20" x14ac:dyDescent="0.3">
      <c r="B1161" s="19">
        <v>1158</v>
      </c>
      <c r="C1161" s="179">
        <v>0</v>
      </c>
      <c r="D1161" s="179">
        <v>0</v>
      </c>
      <c r="E1161" s="179">
        <v>145822.64495673182</v>
      </c>
      <c r="F1161" s="179">
        <v>0</v>
      </c>
      <c r="G1161" s="179">
        <v>0</v>
      </c>
      <c r="H1161" s="179">
        <v>48504.816089115033</v>
      </c>
      <c r="I1161" s="179">
        <v>0</v>
      </c>
      <c r="J1161" s="179">
        <v>0</v>
      </c>
      <c r="K1161" s="179">
        <v>0</v>
      </c>
      <c r="L1161" s="179">
        <v>0</v>
      </c>
      <c r="M1161" s="179">
        <v>294678.8379789145</v>
      </c>
      <c r="N1161" s="179">
        <v>0</v>
      </c>
      <c r="O1161" s="179">
        <v>0</v>
      </c>
      <c r="P1161" s="179">
        <v>0</v>
      </c>
      <c r="Q1161" s="179">
        <v>0</v>
      </c>
      <c r="R1161" s="180">
        <v>0</v>
      </c>
      <c r="S1161" s="180">
        <v>0</v>
      </c>
      <c r="T1161" s="180">
        <v>0</v>
      </c>
    </row>
    <row r="1162" spans="2:20" x14ac:dyDescent="0.3">
      <c r="B1162" s="19">
        <v>1159</v>
      </c>
      <c r="C1162" s="179">
        <v>0</v>
      </c>
      <c r="D1162" s="179">
        <v>0</v>
      </c>
      <c r="E1162" s="179">
        <v>3866.0332476713284</v>
      </c>
      <c r="F1162" s="179">
        <v>0</v>
      </c>
      <c r="G1162" s="179">
        <v>0</v>
      </c>
      <c r="H1162" s="179">
        <v>242130.44365021971</v>
      </c>
      <c r="I1162" s="179">
        <v>0</v>
      </c>
      <c r="J1162" s="179">
        <v>0</v>
      </c>
      <c r="K1162" s="179">
        <v>0</v>
      </c>
      <c r="L1162" s="179">
        <v>0</v>
      </c>
      <c r="M1162" s="179">
        <v>24989.937664706293</v>
      </c>
      <c r="N1162" s="179">
        <v>0</v>
      </c>
      <c r="O1162" s="179">
        <v>0</v>
      </c>
      <c r="P1162" s="179">
        <v>0</v>
      </c>
      <c r="Q1162" s="179">
        <v>0</v>
      </c>
      <c r="R1162" s="180">
        <v>0</v>
      </c>
      <c r="S1162" s="180">
        <v>0</v>
      </c>
      <c r="T1162" s="180">
        <v>0</v>
      </c>
    </row>
    <row r="1163" spans="2:20" x14ac:dyDescent="0.3">
      <c r="B1163" s="19">
        <v>1160</v>
      </c>
      <c r="C1163" s="179">
        <v>0</v>
      </c>
      <c r="D1163" s="179">
        <v>0</v>
      </c>
      <c r="E1163" s="179">
        <v>41431.801447720012</v>
      </c>
      <c r="F1163" s="179">
        <v>0</v>
      </c>
      <c r="G1163" s="179">
        <v>0</v>
      </c>
      <c r="H1163" s="179">
        <v>16060.715401262565</v>
      </c>
      <c r="I1163" s="179">
        <v>0</v>
      </c>
      <c r="J1163" s="179">
        <v>0</v>
      </c>
      <c r="K1163" s="179">
        <v>0</v>
      </c>
      <c r="L1163" s="179">
        <v>0</v>
      </c>
      <c r="M1163" s="179">
        <v>50433.092034094334</v>
      </c>
      <c r="N1163" s="179">
        <v>0</v>
      </c>
      <c r="O1163" s="179">
        <v>0</v>
      </c>
      <c r="P1163" s="179">
        <v>0</v>
      </c>
      <c r="Q1163" s="179">
        <v>0</v>
      </c>
      <c r="R1163" s="180">
        <v>0</v>
      </c>
      <c r="S1163" s="180">
        <v>0</v>
      </c>
      <c r="T1163" s="180">
        <v>0</v>
      </c>
    </row>
    <row r="1164" spans="2:20" x14ac:dyDescent="0.3">
      <c r="B1164" s="19">
        <v>1161</v>
      </c>
      <c r="C1164" s="179">
        <v>0</v>
      </c>
      <c r="D1164" s="179">
        <v>0</v>
      </c>
      <c r="E1164" s="179">
        <v>26963.519690226378</v>
      </c>
      <c r="F1164" s="179">
        <v>0</v>
      </c>
      <c r="G1164" s="179">
        <v>0</v>
      </c>
      <c r="H1164" s="179">
        <v>32415.826717165546</v>
      </c>
      <c r="I1164" s="179">
        <v>0</v>
      </c>
      <c r="J1164" s="179">
        <v>0</v>
      </c>
      <c r="K1164" s="179">
        <v>0</v>
      </c>
      <c r="L1164" s="179">
        <v>0</v>
      </c>
      <c r="M1164" s="179">
        <v>8473.0847580173595</v>
      </c>
      <c r="N1164" s="179">
        <v>0</v>
      </c>
      <c r="O1164" s="179">
        <v>0</v>
      </c>
      <c r="P1164" s="179">
        <v>0</v>
      </c>
      <c r="Q1164" s="179">
        <v>0</v>
      </c>
      <c r="R1164" s="180">
        <v>0</v>
      </c>
      <c r="S1164" s="180">
        <v>0</v>
      </c>
      <c r="T1164" s="180">
        <v>0</v>
      </c>
    </row>
    <row r="1165" spans="2:20" x14ac:dyDescent="0.3">
      <c r="B1165" s="19">
        <v>1162</v>
      </c>
      <c r="C1165" s="179">
        <v>0</v>
      </c>
      <c r="D1165" s="179">
        <v>0</v>
      </c>
      <c r="E1165" s="179">
        <v>24719.553370795755</v>
      </c>
      <c r="F1165" s="179">
        <v>0</v>
      </c>
      <c r="G1165" s="179">
        <v>0</v>
      </c>
      <c r="H1165" s="179">
        <v>282880.56497836683</v>
      </c>
      <c r="I1165" s="179">
        <v>0</v>
      </c>
      <c r="J1165" s="179">
        <v>0</v>
      </c>
      <c r="K1165" s="179">
        <v>0</v>
      </c>
      <c r="L1165" s="179">
        <v>0</v>
      </c>
      <c r="M1165" s="179">
        <v>71391.918799350125</v>
      </c>
      <c r="N1165" s="179">
        <v>0</v>
      </c>
      <c r="O1165" s="179">
        <v>0</v>
      </c>
      <c r="P1165" s="179">
        <v>0</v>
      </c>
      <c r="Q1165" s="179">
        <v>0</v>
      </c>
      <c r="R1165" s="180">
        <v>0</v>
      </c>
      <c r="S1165" s="180">
        <v>0</v>
      </c>
      <c r="T1165" s="180">
        <v>0</v>
      </c>
    </row>
    <row r="1166" spans="2:20" x14ac:dyDescent="0.3">
      <c r="B1166" s="19">
        <v>1163</v>
      </c>
      <c r="C1166" s="179">
        <v>0</v>
      </c>
      <c r="D1166" s="179">
        <v>0</v>
      </c>
      <c r="E1166" s="179">
        <v>131615.0768439839</v>
      </c>
      <c r="F1166" s="179">
        <v>0</v>
      </c>
      <c r="G1166" s="179">
        <v>0</v>
      </c>
      <c r="H1166" s="179">
        <v>40807.302433732431</v>
      </c>
      <c r="I1166" s="179">
        <v>0</v>
      </c>
      <c r="J1166" s="179">
        <v>0</v>
      </c>
      <c r="K1166" s="179">
        <v>0</v>
      </c>
      <c r="L1166" s="179">
        <v>0</v>
      </c>
      <c r="M1166" s="179">
        <v>47028.249034005858</v>
      </c>
      <c r="N1166" s="179">
        <v>0</v>
      </c>
      <c r="O1166" s="179">
        <v>0</v>
      </c>
      <c r="P1166" s="179">
        <v>0</v>
      </c>
      <c r="Q1166" s="179">
        <v>0</v>
      </c>
      <c r="R1166" s="180">
        <v>0</v>
      </c>
      <c r="S1166" s="180">
        <v>0</v>
      </c>
      <c r="T1166" s="180">
        <v>0</v>
      </c>
    </row>
    <row r="1167" spans="2:20" x14ac:dyDescent="0.3">
      <c r="B1167" s="19">
        <v>1164</v>
      </c>
      <c r="C1167" s="179">
        <v>0</v>
      </c>
      <c r="D1167" s="179">
        <v>0</v>
      </c>
      <c r="E1167" s="179">
        <v>14917.607857274477</v>
      </c>
      <c r="F1167" s="179">
        <v>0</v>
      </c>
      <c r="G1167" s="179">
        <v>0</v>
      </c>
      <c r="H1167" s="179">
        <v>172435.51418763484</v>
      </c>
      <c r="I1167" s="179">
        <v>0</v>
      </c>
      <c r="J1167" s="179">
        <v>0</v>
      </c>
      <c r="K1167" s="179">
        <v>0</v>
      </c>
      <c r="L1167" s="179">
        <v>0</v>
      </c>
      <c r="M1167" s="179">
        <v>11391.522457016876</v>
      </c>
      <c r="N1167" s="179">
        <v>0</v>
      </c>
      <c r="O1167" s="179">
        <v>0</v>
      </c>
      <c r="P1167" s="179">
        <v>0</v>
      </c>
      <c r="Q1167" s="179">
        <v>0</v>
      </c>
      <c r="R1167" s="180">
        <v>0</v>
      </c>
      <c r="S1167" s="180">
        <v>0</v>
      </c>
      <c r="T1167" s="180">
        <v>0</v>
      </c>
    </row>
    <row r="1168" spans="2:20" x14ac:dyDescent="0.3">
      <c r="B1168" s="19">
        <v>1165</v>
      </c>
      <c r="C1168" s="179">
        <v>0</v>
      </c>
      <c r="D1168" s="179">
        <v>0</v>
      </c>
      <c r="E1168" s="179">
        <v>90072.648271666636</v>
      </c>
      <c r="F1168" s="179">
        <v>0</v>
      </c>
      <c r="G1168" s="179">
        <v>0</v>
      </c>
      <c r="H1168" s="179">
        <v>32973.938683931665</v>
      </c>
      <c r="I1168" s="179">
        <v>0</v>
      </c>
      <c r="J1168" s="179">
        <v>0</v>
      </c>
      <c r="K1168" s="179">
        <v>0</v>
      </c>
      <c r="L1168" s="179">
        <v>0</v>
      </c>
      <c r="M1168" s="179">
        <v>316887.72352059977</v>
      </c>
      <c r="N1168" s="179">
        <v>0</v>
      </c>
      <c r="O1168" s="179">
        <v>0</v>
      </c>
      <c r="P1168" s="179">
        <v>0</v>
      </c>
      <c r="Q1168" s="179">
        <v>0</v>
      </c>
      <c r="R1168" s="180">
        <v>0</v>
      </c>
      <c r="S1168" s="180">
        <v>0</v>
      </c>
      <c r="T1168" s="180">
        <v>0</v>
      </c>
    </row>
    <row r="1169" spans="2:20" x14ac:dyDescent="0.3">
      <c r="B1169" s="19">
        <v>1166</v>
      </c>
      <c r="C1169" s="179">
        <v>0</v>
      </c>
      <c r="D1169" s="179">
        <v>0</v>
      </c>
      <c r="E1169" s="179">
        <v>39298.450057559072</v>
      </c>
      <c r="F1169" s="179">
        <v>0</v>
      </c>
      <c r="G1169" s="179">
        <v>0</v>
      </c>
      <c r="H1169" s="179">
        <v>90264.422312820912</v>
      </c>
      <c r="I1169" s="179">
        <v>0</v>
      </c>
      <c r="J1169" s="179">
        <v>0</v>
      </c>
      <c r="K1169" s="179">
        <v>0</v>
      </c>
      <c r="L1169" s="179">
        <v>0</v>
      </c>
      <c r="M1169" s="179">
        <v>213426.87304565479</v>
      </c>
      <c r="N1169" s="179">
        <v>0</v>
      </c>
      <c r="O1169" s="179">
        <v>0</v>
      </c>
      <c r="P1169" s="179">
        <v>0</v>
      </c>
      <c r="Q1169" s="179">
        <v>0</v>
      </c>
      <c r="R1169" s="180">
        <v>0</v>
      </c>
      <c r="S1169" s="180">
        <v>0</v>
      </c>
      <c r="T1169" s="180">
        <v>0</v>
      </c>
    </row>
    <row r="1170" spans="2:20" x14ac:dyDescent="0.3">
      <c r="B1170" s="19">
        <v>1167</v>
      </c>
      <c r="C1170" s="179">
        <v>0</v>
      </c>
      <c r="D1170" s="179">
        <v>0</v>
      </c>
      <c r="E1170" s="179">
        <v>33284.129140195895</v>
      </c>
      <c r="F1170" s="179">
        <v>0</v>
      </c>
      <c r="G1170" s="179">
        <v>0</v>
      </c>
      <c r="H1170" s="179">
        <v>4986257.419084969</v>
      </c>
      <c r="I1170" s="179">
        <v>0</v>
      </c>
      <c r="J1170" s="179">
        <v>0</v>
      </c>
      <c r="K1170" s="179">
        <v>0</v>
      </c>
      <c r="L1170" s="179">
        <v>0</v>
      </c>
      <c r="M1170" s="179">
        <v>28312.124114375922</v>
      </c>
      <c r="N1170" s="179">
        <v>0</v>
      </c>
      <c r="O1170" s="179">
        <v>0</v>
      </c>
      <c r="P1170" s="179">
        <v>0</v>
      </c>
      <c r="Q1170" s="179">
        <v>0</v>
      </c>
      <c r="R1170" s="180">
        <v>0</v>
      </c>
      <c r="S1170" s="180">
        <v>0</v>
      </c>
      <c r="T1170" s="180">
        <v>0</v>
      </c>
    </row>
    <row r="1171" spans="2:20" x14ac:dyDescent="0.3">
      <c r="B1171" s="19">
        <v>1168</v>
      </c>
      <c r="C1171" s="179">
        <v>0</v>
      </c>
      <c r="D1171" s="179">
        <v>0</v>
      </c>
      <c r="E1171" s="179">
        <v>323315.0877754619</v>
      </c>
      <c r="F1171" s="179">
        <v>0</v>
      </c>
      <c r="G1171" s="179">
        <v>0</v>
      </c>
      <c r="H1171" s="179">
        <v>519930.14321505179</v>
      </c>
      <c r="I1171" s="179">
        <v>0</v>
      </c>
      <c r="J1171" s="179">
        <v>0</v>
      </c>
      <c r="K1171" s="179">
        <v>0</v>
      </c>
      <c r="L1171" s="179">
        <v>0</v>
      </c>
      <c r="M1171" s="179">
        <v>51786.651713917585</v>
      </c>
      <c r="N1171" s="179">
        <v>0</v>
      </c>
      <c r="O1171" s="179">
        <v>0</v>
      </c>
      <c r="P1171" s="179">
        <v>0</v>
      </c>
      <c r="Q1171" s="179">
        <v>0</v>
      </c>
      <c r="R1171" s="180">
        <v>0</v>
      </c>
      <c r="S1171" s="180">
        <v>0</v>
      </c>
      <c r="T1171" s="180">
        <v>0</v>
      </c>
    </row>
    <row r="1172" spans="2:20" x14ac:dyDescent="0.3">
      <c r="B1172" s="19">
        <v>1169</v>
      </c>
      <c r="C1172" s="179">
        <v>0</v>
      </c>
      <c r="D1172" s="179">
        <v>0</v>
      </c>
      <c r="E1172" s="179">
        <v>302800.2179760664</v>
      </c>
      <c r="F1172" s="179">
        <v>0</v>
      </c>
      <c r="G1172" s="179">
        <v>0</v>
      </c>
      <c r="H1172" s="179">
        <v>12670.353263239576</v>
      </c>
      <c r="I1172" s="179">
        <v>0</v>
      </c>
      <c r="J1172" s="179">
        <v>0</v>
      </c>
      <c r="K1172" s="179">
        <v>0</v>
      </c>
      <c r="L1172" s="179">
        <v>0</v>
      </c>
      <c r="M1172" s="179">
        <v>344439.37869378773</v>
      </c>
      <c r="N1172" s="179">
        <v>0</v>
      </c>
      <c r="O1172" s="179">
        <v>0</v>
      </c>
      <c r="P1172" s="179">
        <v>0</v>
      </c>
      <c r="Q1172" s="179">
        <v>0</v>
      </c>
      <c r="R1172" s="180">
        <v>0</v>
      </c>
      <c r="S1172" s="180">
        <v>0</v>
      </c>
      <c r="T1172" s="180">
        <v>0</v>
      </c>
    </row>
    <row r="1173" spans="2:20" x14ac:dyDescent="0.3">
      <c r="B1173" s="19">
        <v>1170</v>
      </c>
      <c r="C1173" s="179">
        <v>0</v>
      </c>
      <c r="D1173" s="179">
        <v>0</v>
      </c>
      <c r="E1173" s="179">
        <v>6179713.6088599926</v>
      </c>
      <c r="F1173" s="179">
        <v>0</v>
      </c>
      <c r="G1173" s="179">
        <v>0</v>
      </c>
      <c r="H1173" s="179">
        <v>28725.035218170618</v>
      </c>
      <c r="I1173" s="179">
        <v>0</v>
      </c>
      <c r="J1173" s="179">
        <v>0</v>
      </c>
      <c r="K1173" s="179">
        <v>0</v>
      </c>
      <c r="L1173" s="179">
        <v>0</v>
      </c>
      <c r="M1173" s="179">
        <v>298434.60897257034</v>
      </c>
      <c r="N1173" s="179">
        <v>0</v>
      </c>
      <c r="O1173" s="179">
        <v>0</v>
      </c>
      <c r="P1173" s="179">
        <v>0</v>
      </c>
      <c r="Q1173" s="179">
        <v>0</v>
      </c>
      <c r="R1173" s="180">
        <v>0</v>
      </c>
      <c r="S1173" s="180">
        <v>0</v>
      </c>
      <c r="T1173" s="180">
        <v>0</v>
      </c>
    </row>
    <row r="1174" spans="2:20" x14ac:dyDescent="0.3">
      <c r="B1174" s="19">
        <v>1171</v>
      </c>
      <c r="C1174" s="179">
        <v>0</v>
      </c>
      <c r="D1174" s="179">
        <v>0</v>
      </c>
      <c r="E1174" s="179">
        <v>69110.408150852352</v>
      </c>
      <c r="F1174" s="179">
        <v>0</v>
      </c>
      <c r="G1174" s="179">
        <v>0</v>
      </c>
      <c r="H1174" s="179">
        <v>70742.84774129538</v>
      </c>
      <c r="I1174" s="179">
        <v>0</v>
      </c>
      <c r="J1174" s="179">
        <v>0</v>
      </c>
      <c r="K1174" s="179">
        <v>0</v>
      </c>
      <c r="L1174" s="179">
        <v>0</v>
      </c>
      <c r="M1174" s="179">
        <v>11275.600516079523</v>
      </c>
      <c r="N1174" s="179">
        <v>0</v>
      </c>
      <c r="O1174" s="179">
        <v>0</v>
      </c>
      <c r="P1174" s="179">
        <v>0</v>
      </c>
      <c r="Q1174" s="179">
        <v>0</v>
      </c>
      <c r="R1174" s="180">
        <v>0</v>
      </c>
      <c r="S1174" s="180">
        <v>0</v>
      </c>
      <c r="T1174" s="180">
        <v>0</v>
      </c>
    </row>
    <row r="1175" spans="2:20" x14ac:dyDescent="0.3">
      <c r="B1175" s="19">
        <v>1172</v>
      </c>
      <c r="C1175" s="179">
        <v>0</v>
      </c>
      <c r="D1175" s="179">
        <v>0</v>
      </c>
      <c r="E1175" s="179">
        <v>59972.313413508331</v>
      </c>
      <c r="F1175" s="179">
        <v>0</v>
      </c>
      <c r="G1175" s="179">
        <v>0</v>
      </c>
      <c r="H1175" s="179">
        <v>31423.940436527449</v>
      </c>
      <c r="I1175" s="179">
        <v>0</v>
      </c>
      <c r="J1175" s="179">
        <v>0</v>
      </c>
      <c r="K1175" s="179">
        <v>0</v>
      </c>
      <c r="L1175" s="179">
        <v>0</v>
      </c>
      <c r="M1175" s="179">
        <v>77148.055225419666</v>
      </c>
      <c r="N1175" s="179">
        <v>0</v>
      </c>
      <c r="O1175" s="179">
        <v>0</v>
      </c>
      <c r="P1175" s="179">
        <v>0</v>
      </c>
      <c r="Q1175" s="179">
        <v>0</v>
      </c>
      <c r="R1175" s="180">
        <v>0</v>
      </c>
      <c r="S1175" s="180">
        <v>0</v>
      </c>
      <c r="T1175" s="180">
        <v>0</v>
      </c>
    </row>
    <row r="1176" spans="2:20" x14ac:dyDescent="0.3">
      <c r="B1176" s="19">
        <v>1173</v>
      </c>
      <c r="C1176" s="179">
        <v>1</v>
      </c>
      <c r="D1176" s="179">
        <v>37398.955685223111</v>
      </c>
      <c r="E1176" s="179">
        <v>384845.0242567769</v>
      </c>
      <c r="F1176" s="179">
        <v>0</v>
      </c>
      <c r="G1176" s="179">
        <v>0</v>
      </c>
      <c r="H1176" s="179">
        <v>717352.29159727041</v>
      </c>
      <c r="I1176" s="179">
        <v>0</v>
      </c>
      <c r="J1176" s="179">
        <v>0</v>
      </c>
      <c r="K1176" s="179">
        <v>0</v>
      </c>
      <c r="L1176" s="179">
        <v>0</v>
      </c>
      <c r="M1176" s="179">
        <v>13892.132022700842</v>
      </c>
      <c r="N1176" s="179">
        <v>0</v>
      </c>
      <c r="O1176" s="179">
        <v>0</v>
      </c>
      <c r="P1176" s="179">
        <v>0</v>
      </c>
      <c r="Q1176" s="179">
        <v>0</v>
      </c>
      <c r="R1176" s="180">
        <v>0</v>
      </c>
      <c r="S1176" s="180">
        <v>0</v>
      </c>
      <c r="T1176" s="180">
        <v>37398.955685223111</v>
      </c>
    </row>
    <row r="1177" spans="2:20" x14ac:dyDescent="0.3">
      <c r="B1177" s="19">
        <v>1174</v>
      </c>
      <c r="C1177" s="179">
        <v>0</v>
      </c>
      <c r="D1177" s="179">
        <v>0</v>
      </c>
      <c r="E1177" s="179">
        <v>2944380.4578603841</v>
      </c>
      <c r="F1177" s="179">
        <v>0</v>
      </c>
      <c r="G1177" s="179">
        <v>0</v>
      </c>
      <c r="H1177" s="179">
        <v>14433.172390200609</v>
      </c>
      <c r="I1177" s="179">
        <v>0</v>
      </c>
      <c r="J1177" s="179">
        <v>0</v>
      </c>
      <c r="K1177" s="179">
        <v>0</v>
      </c>
      <c r="L1177" s="179">
        <v>0</v>
      </c>
      <c r="M1177" s="179">
        <v>245502.3649299778</v>
      </c>
      <c r="N1177" s="179">
        <v>0</v>
      </c>
      <c r="O1177" s="179">
        <v>0</v>
      </c>
      <c r="P1177" s="179">
        <v>0</v>
      </c>
      <c r="Q1177" s="179">
        <v>0</v>
      </c>
      <c r="R1177" s="180">
        <v>0</v>
      </c>
      <c r="S1177" s="180">
        <v>0</v>
      </c>
      <c r="T1177" s="180">
        <v>0</v>
      </c>
    </row>
    <row r="1178" spans="2:20" x14ac:dyDescent="0.3">
      <c r="B1178" s="19">
        <v>1175</v>
      </c>
      <c r="C1178" s="179">
        <v>0</v>
      </c>
      <c r="D1178" s="179">
        <v>0</v>
      </c>
      <c r="E1178" s="179">
        <v>102511.48304314163</v>
      </c>
      <c r="F1178" s="179">
        <v>0</v>
      </c>
      <c r="G1178" s="179">
        <v>0</v>
      </c>
      <c r="H1178" s="179">
        <v>50263.698260292113</v>
      </c>
      <c r="I1178" s="179">
        <v>0</v>
      </c>
      <c r="J1178" s="179">
        <v>0</v>
      </c>
      <c r="K1178" s="179">
        <v>0</v>
      </c>
      <c r="L1178" s="179">
        <v>0</v>
      </c>
      <c r="M1178" s="179">
        <v>2317.3082606981011</v>
      </c>
      <c r="N1178" s="179">
        <v>0</v>
      </c>
      <c r="O1178" s="179">
        <v>0</v>
      </c>
      <c r="P1178" s="179">
        <v>0</v>
      </c>
      <c r="Q1178" s="179">
        <v>0</v>
      </c>
      <c r="R1178" s="180">
        <v>0</v>
      </c>
      <c r="S1178" s="180">
        <v>0</v>
      </c>
      <c r="T1178" s="180">
        <v>0</v>
      </c>
    </row>
    <row r="1179" spans="2:20" x14ac:dyDescent="0.3">
      <c r="B1179" s="19">
        <v>1176</v>
      </c>
      <c r="C1179" s="179">
        <v>0</v>
      </c>
      <c r="D1179" s="179">
        <v>0</v>
      </c>
      <c r="E1179" s="179">
        <v>35550.537038571871</v>
      </c>
      <c r="F1179" s="179">
        <v>0</v>
      </c>
      <c r="G1179" s="179">
        <v>0</v>
      </c>
      <c r="H1179" s="179">
        <v>512098.46516758145</v>
      </c>
      <c r="I1179" s="179">
        <v>0</v>
      </c>
      <c r="J1179" s="179">
        <v>0</v>
      </c>
      <c r="K1179" s="179">
        <v>0</v>
      </c>
      <c r="L1179" s="179">
        <v>0</v>
      </c>
      <c r="M1179" s="179">
        <v>119767.85665584443</v>
      </c>
      <c r="N1179" s="179">
        <v>0</v>
      </c>
      <c r="O1179" s="179">
        <v>0</v>
      </c>
      <c r="P1179" s="179">
        <v>0</v>
      </c>
      <c r="Q1179" s="179">
        <v>0</v>
      </c>
      <c r="R1179" s="180">
        <v>0</v>
      </c>
      <c r="S1179" s="180">
        <v>0</v>
      </c>
      <c r="T1179" s="180">
        <v>0</v>
      </c>
    </row>
    <row r="1180" spans="2:20" x14ac:dyDescent="0.3">
      <c r="B1180" s="19">
        <v>1177</v>
      </c>
      <c r="C1180" s="179">
        <v>0</v>
      </c>
      <c r="D1180" s="179">
        <v>0</v>
      </c>
      <c r="E1180" s="179">
        <v>144394.9421588484</v>
      </c>
      <c r="F1180" s="179">
        <v>1</v>
      </c>
      <c r="G1180" s="179">
        <v>2787.2403956590515</v>
      </c>
      <c r="H1180" s="179">
        <v>29141.46495366688</v>
      </c>
      <c r="I1180" s="179">
        <v>0</v>
      </c>
      <c r="J1180" s="179">
        <v>0</v>
      </c>
      <c r="K1180" s="179">
        <v>0</v>
      </c>
      <c r="L1180" s="179">
        <v>0</v>
      </c>
      <c r="M1180" s="179">
        <v>976096.65877853008</v>
      </c>
      <c r="N1180" s="179">
        <v>0</v>
      </c>
      <c r="O1180" s="179">
        <v>0</v>
      </c>
      <c r="P1180" s="179">
        <v>0</v>
      </c>
      <c r="Q1180" s="179">
        <v>0</v>
      </c>
      <c r="R1180" s="180">
        <v>0</v>
      </c>
      <c r="S1180" s="180">
        <v>0</v>
      </c>
      <c r="T1180" s="180">
        <v>0</v>
      </c>
    </row>
    <row r="1181" spans="2:20" x14ac:dyDescent="0.3">
      <c r="B1181" s="19">
        <v>1178</v>
      </c>
      <c r="C1181" s="179">
        <v>0</v>
      </c>
      <c r="D1181" s="179">
        <v>0</v>
      </c>
      <c r="E1181" s="179">
        <v>116405.3733686371</v>
      </c>
      <c r="F1181" s="179">
        <v>0</v>
      </c>
      <c r="G1181" s="179">
        <v>0</v>
      </c>
      <c r="H1181" s="179">
        <v>18153.295548836541</v>
      </c>
      <c r="I1181" s="179">
        <v>0</v>
      </c>
      <c r="J1181" s="179">
        <v>0</v>
      </c>
      <c r="K1181" s="179">
        <v>0</v>
      </c>
      <c r="L1181" s="179">
        <v>0</v>
      </c>
      <c r="M1181" s="179">
        <v>6920.1486756944969</v>
      </c>
      <c r="N1181" s="179">
        <v>0</v>
      </c>
      <c r="O1181" s="179">
        <v>0</v>
      </c>
      <c r="P1181" s="179">
        <v>0</v>
      </c>
      <c r="Q1181" s="179">
        <v>0</v>
      </c>
      <c r="R1181" s="180">
        <v>0</v>
      </c>
      <c r="S1181" s="180">
        <v>0</v>
      </c>
      <c r="T1181" s="180">
        <v>0</v>
      </c>
    </row>
    <row r="1182" spans="2:20" x14ac:dyDescent="0.3">
      <c r="B1182" s="19">
        <v>1179</v>
      </c>
      <c r="C1182" s="179">
        <v>0</v>
      </c>
      <c r="D1182" s="179">
        <v>0</v>
      </c>
      <c r="E1182" s="179">
        <v>773014.18198963744</v>
      </c>
      <c r="F1182" s="179">
        <v>0</v>
      </c>
      <c r="G1182" s="179">
        <v>0</v>
      </c>
      <c r="H1182" s="179">
        <v>62453.698671600709</v>
      </c>
      <c r="I1182" s="179">
        <v>0</v>
      </c>
      <c r="J1182" s="179">
        <v>0</v>
      </c>
      <c r="K1182" s="179">
        <v>0</v>
      </c>
      <c r="L1182" s="179">
        <v>0</v>
      </c>
      <c r="M1182" s="179">
        <v>5813.6734888675137</v>
      </c>
      <c r="N1182" s="179">
        <v>0</v>
      </c>
      <c r="O1182" s="179">
        <v>0</v>
      </c>
      <c r="P1182" s="179">
        <v>0</v>
      </c>
      <c r="Q1182" s="179">
        <v>0</v>
      </c>
      <c r="R1182" s="180">
        <v>0</v>
      </c>
      <c r="S1182" s="180">
        <v>0</v>
      </c>
      <c r="T1182" s="180">
        <v>0</v>
      </c>
    </row>
    <row r="1183" spans="2:20" x14ac:dyDescent="0.3">
      <c r="B1183" s="19">
        <v>1180</v>
      </c>
      <c r="C1183" s="179">
        <v>0</v>
      </c>
      <c r="D1183" s="179">
        <v>0</v>
      </c>
      <c r="E1183" s="179">
        <v>10598.287818589281</v>
      </c>
      <c r="F1183" s="179">
        <v>0</v>
      </c>
      <c r="G1183" s="179">
        <v>0</v>
      </c>
      <c r="H1183" s="179">
        <v>666960.98442904523</v>
      </c>
      <c r="I1183" s="179">
        <v>0</v>
      </c>
      <c r="J1183" s="179">
        <v>0</v>
      </c>
      <c r="K1183" s="179">
        <v>0</v>
      </c>
      <c r="L1183" s="179">
        <v>0</v>
      </c>
      <c r="M1183" s="179">
        <v>3089.4248399008065</v>
      </c>
      <c r="N1183" s="179">
        <v>0</v>
      </c>
      <c r="O1183" s="179">
        <v>0</v>
      </c>
      <c r="P1183" s="179">
        <v>0</v>
      </c>
      <c r="Q1183" s="179">
        <v>0</v>
      </c>
      <c r="R1183" s="180">
        <v>0</v>
      </c>
      <c r="S1183" s="180">
        <v>0</v>
      </c>
      <c r="T1183" s="180">
        <v>0</v>
      </c>
    </row>
    <row r="1184" spans="2:20" x14ac:dyDescent="0.3">
      <c r="B1184" s="19">
        <v>1181</v>
      </c>
      <c r="C1184" s="179">
        <v>0</v>
      </c>
      <c r="D1184" s="179">
        <v>0</v>
      </c>
      <c r="E1184" s="179">
        <v>13350.254841623539</v>
      </c>
      <c r="F1184" s="179">
        <v>0</v>
      </c>
      <c r="G1184" s="179">
        <v>0</v>
      </c>
      <c r="H1184" s="179">
        <v>318093.03773074405</v>
      </c>
      <c r="I1184" s="179">
        <v>0</v>
      </c>
      <c r="J1184" s="179">
        <v>0</v>
      </c>
      <c r="K1184" s="179">
        <v>0</v>
      </c>
      <c r="L1184" s="179">
        <v>0</v>
      </c>
      <c r="M1184" s="179">
        <v>27349.855763837943</v>
      </c>
      <c r="N1184" s="179">
        <v>0</v>
      </c>
      <c r="O1184" s="179">
        <v>0</v>
      </c>
      <c r="P1184" s="179">
        <v>0</v>
      </c>
      <c r="Q1184" s="179">
        <v>0</v>
      </c>
      <c r="R1184" s="180">
        <v>0</v>
      </c>
      <c r="S1184" s="180">
        <v>0</v>
      </c>
      <c r="T1184" s="180">
        <v>0</v>
      </c>
    </row>
    <row r="1185" spans="2:20" x14ac:dyDescent="0.3">
      <c r="B1185" s="19">
        <v>1182</v>
      </c>
      <c r="C1185" s="179">
        <v>0</v>
      </c>
      <c r="D1185" s="179">
        <v>0</v>
      </c>
      <c r="E1185" s="179">
        <v>9722.9334999890943</v>
      </c>
      <c r="F1185" s="179">
        <v>0</v>
      </c>
      <c r="G1185" s="179">
        <v>0</v>
      </c>
      <c r="H1185" s="179">
        <v>314500.4977790658</v>
      </c>
      <c r="I1185" s="179">
        <v>0</v>
      </c>
      <c r="J1185" s="179">
        <v>0</v>
      </c>
      <c r="K1185" s="179">
        <v>0</v>
      </c>
      <c r="L1185" s="179">
        <v>0</v>
      </c>
      <c r="M1185" s="179">
        <v>207449.29564287723</v>
      </c>
      <c r="N1185" s="179">
        <v>0</v>
      </c>
      <c r="O1185" s="179">
        <v>0</v>
      </c>
      <c r="P1185" s="179">
        <v>0</v>
      </c>
      <c r="Q1185" s="179">
        <v>0</v>
      </c>
      <c r="R1185" s="180">
        <v>0</v>
      </c>
      <c r="S1185" s="180">
        <v>0</v>
      </c>
      <c r="T1185" s="180">
        <v>0</v>
      </c>
    </row>
    <row r="1186" spans="2:20" x14ac:dyDescent="0.3">
      <c r="B1186" s="19">
        <v>1183</v>
      </c>
      <c r="C1186" s="179">
        <v>0</v>
      </c>
      <c r="D1186" s="179">
        <v>0</v>
      </c>
      <c r="E1186" s="179">
        <v>314605.83071925747</v>
      </c>
      <c r="F1186" s="179">
        <v>0</v>
      </c>
      <c r="G1186" s="179">
        <v>0</v>
      </c>
      <c r="H1186" s="179">
        <v>24781.042249825128</v>
      </c>
      <c r="I1186" s="179">
        <v>0</v>
      </c>
      <c r="J1186" s="179">
        <v>0</v>
      </c>
      <c r="K1186" s="179">
        <v>0</v>
      </c>
      <c r="L1186" s="179">
        <v>0</v>
      </c>
      <c r="M1186" s="179">
        <v>107829.13368983661</v>
      </c>
      <c r="N1186" s="179">
        <v>0</v>
      </c>
      <c r="O1186" s="179">
        <v>0</v>
      </c>
      <c r="P1186" s="179">
        <v>0</v>
      </c>
      <c r="Q1186" s="179">
        <v>0</v>
      </c>
      <c r="R1186" s="180">
        <v>0</v>
      </c>
      <c r="S1186" s="180">
        <v>0</v>
      </c>
      <c r="T1186" s="180">
        <v>0</v>
      </c>
    </row>
    <row r="1187" spans="2:20" x14ac:dyDescent="0.3">
      <c r="B1187" s="19">
        <v>1184</v>
      </c>
      <c r="C1187" s="179">
        <v>0</v>
      </c>
      <c r="D1187" s="179">
        <v>0</v>
      </c>
      <c r="E1187" s="179">
        <v>3799.0777016061634</v>
      </c>
      <c r="F1187" s="179">
        <v>0</v>
      </c>
      <c r="G1187" s="179">
        <v>0</v>
      </c>
      <c r="H1187" s="179">
        <v>34955.810397527624</v>
      </c>
      <c r="I1187" s="179">
        <v>0</v>
      </c>
      <c r="J1187" s="179">
        <v>0</v>
      </c>
      <c r="K1187" s="179">
        <v>0</v>
      </c>
      <c r="L1187" s="179">
        <v>0</v>
      </c>
      <c r="M1187" s="179">
        <v>179387.01694335122</v>
      </c>
      <c r="N1187" s="179">
        <v>0</v>
      </c>
      <c r="O1187" s="179">
        <v>0</v>
      </c>
      <c r="P1187" s="179">
        <v>0</v>
      </c>
      <c r="Q1187" s="179">
        <v>0</v>
      </c>
      <c r="R1187" s="180">
        <v>0</v>
      </c>
      <c r="S1187" s="180">
        <v>0</v>
      </c>
      <c r="T1187" s="180">
        <v>0</v>
      </c>
    </row>
    <row r="1188" spans="2:20" x14ac:dyDescent="0.3">
      <c r="B1188" s="19">
        <v>1185</v>
      </c>
      <c r="C1188" s="179">
        <v>1</v>
      </c>
      <c r="D1188" s="179">
        <v>27831.464202035051</v>
      </c>
      <c r="E1188" s="179">
        <v>194512.4351075289</v>
      </c>
      <c r="F1188" s="179">
        <v>0</v>
      </c>
      <c r="G1188" s="179">
        <v>0</v>
      </c>
      <c r="H1188" s="179">
        <v>36165.295725063028</v>
      </c>
      <c r="I1188" s="179">
        <v>0</v>
      </c>
      <c r="J1188" s="179">
        <v>0</v>
      </c>
      <c r="K1188" s="179">
        <v>0</v>
      </c>
      <c r="L1188" s="179">
        <v>0</v>
      </c>
      <c r="M1188" s="179">
        <v>4056.5424844792087</v>
      </c>
      <c r="N1188" s="179">
        <v>0</v>
      </c>
      <c r="O1188" s="179">
        <v>0</v>
      </c>
      <c r="P1188" s="179">
        <v>0</v>
      </c>
      <c r="Q1188" s="179">
        <v>0</v>
      </c>
      <c r="R1188" s="180">
        <v>0</v>
      </c>
      <c r="S1188" s="180">
        <v>0</v>
      </c>
      <c r="T1188" s="180">
        <v>27831.464202035051</v>
      </c>
    </row>
    <row r="1189" spans="2:20" x14ac:dyDescent="0.3">
      <c r="B1189" s="19">
        <v>1186</v>
      </c>
      <c r="C1189" s="179">
        <v>0</v>
      </c>
      <c r="D1189" s="179">
        <v>0</v>
      </c>
      <c r="E1189" s="179">
        <v>71885.869863363318</v>
      </c>
      <c r="F1189" s="179">
        <v>0</v>
      </c>
      <c r="G1189" s="179">
        <v>0</v>
      </c>
      <c r="H1189" s="179">
        <v>17007.280613655526</v>
      </c>
      <c r="I1189" s="179">
        <v>0</v>
      </c>
      <c r="J1189" s="179">
        <v>0</v>
      </c>
      <c r="K1189" s="179">
        <v>0</v>
      </c>
      <c r="L1189" s="179">
        <v>0</v>
      </c>
      <c r="M1189" s="179">
        <v>156516.13298585115</v>
      </c>
      <c r="N1189" s="179">
        <v>0</v>
      </c>
      <c r="O1189" s="179">
        <v>0</v>
      </c>
      <c r="P1189" s="179">
        <v>0</v>
      </c>
      <c r="Q1189" s="179">
        <v>0</v>
      </c>
      <c r="R1189" s="180">
        <v>0</v>
      </c>
      <c r="S1189" s="180">
        <v>0</v>
      </c>
      <c r="T1189" s="180">
        <v>0</v>
      </c>
    </row>
    <row r="1190" spans="2:20" x14ac:dyDescent="0.3">
      <c r="B1190" s="19">
        <v>1187</v>
      </c>
      <c r="C1190" s="179">
        <v>0</v>
      </c>
      <c r="D1190" s="179">
        <v>0</v>
      </c>
      <c r="E1190" s="179">
        <v>1152960.4440792792</v>
      </c>
      <c r="F1190" s="179">
        <v>0</v>
      </c>
      <c r="G1190" s="179">
        <v>0</v>
      </c>
      <c r="H1190" s="179">
        <v>199327.18177312572</v>
      </c>
      <c r="I1190" s="179">
        <v>0</v>
      </c>
      <c r="J1190" s="179">
        <v>0</v>
      </c>
      <c r="K1190" s="179">
        <v>0</v>
      </c>
      <c r="L1190" s="179">
        <v>0</v>
      </c>
      <c r="M1190" s="179">
        <v>8490.5023119133184</v>
      </c>
      <c r="N1190" s="179">
        <v>0</v>
      </c>
      <c r="O1190" s="179">
        <v>0</v>
      </c>
      <c r="P1190" s="179">
        <v>0</v>
      </c>
      <c r="Q1190" s="179">
        <v>0</v>
      </c>
      <c r="R1190" s="180">
        <v>0</v>
      </c>
      <c r="S1190" s="180">
        <v>0</v>
      </c>
      <c r="T1190" s="180">
        <v>0</v>
      </c>
    </row>
    <row r="1191" spans="2:20" x14ac:dyDescent="0.3">
      <c r="B1191" s="19">
        <v>1188</v>
      </c>
      <c r="C1191" s="179">
        <v>0</v>
      </c>
      <c r="D1191" s="179">
        <v>0</v>
      </c>
      <c r="E1191" s="179">
        <v>89579.540797095164</v>
      </c>
      <c r="F1191" s="179">
        <v>0</v>
      </c>
      <c r="G1191" s="179">
        <v>0</v>
      </c>
      <c r="H1191" s="179">
        <v>192211.49921308496</v>
      </c>
      <c r="I1191" s="179">
        <v>0</v>
      </c>
      <c r="J1191" s="179">
        <v>0</v>
      </c>
      <c r="K1191" s="179">
        <v>0</v>
      </c>
      <c r="L1191" s="179">
        <v>0</v>
      </c>
      <c r="M1191" s="179">
        <v>193204.63719222962</v>
      </c>
      <c r="N1191" s="179">
        <v>0</v>
      </c>
      <c r="O1191" s="179">
        <v>0</v>
      </c>
      <c r="P1191" s="179">
        <v>0</v>
      </c>
      <c r="Q1191" s="179">
        <v>0</v>
      </c>
      <c r="R1191" s="180">
        <v>0</v>
      </c>
      <c r="S1191" s="180">
        <v>0</v>
      </c>
      <c r="T1191" s="180">
        <v>0</v>
      </c>
    </row>
    <row r="1192" spans="2:20" x14ac:dyDescent="0.3">
      <c r="B1192" s="19">
        <v>1189</v>
      </c>
      <c r="C1192" s="179">
        <v>0</v>
      </c>
      <c r="D1192" s="179">
        <v>0</v>
      </c>
      <c r="E1192" s="179">
        <v>592875.33412433241</v>
      </c>
      <c r="F1192" s="179">
        <v>0</v>
      </c>
      <c r="G1192" s="179">
        <v>0</v>
      </c>
      <c r="H1192" s="179">
        <v>438887.94718220562</v>
      </c>
      <c r="I1192" s="179">
        <v>0</v>
      </c>
      <c r="J1192" s="179">
        <v>0</v>
      </c>
      <c r="K1192" s="179">
        <v>0</v>
      </c>
      <c r="L1192" s="179">
        <v>0</v>
      </c>
      <c r="M1192" s="179">
        <v>198569.73009850728</v>
      </c>
      <c r="N1192" s="179">
        <v>0</v>
      </c>
      <c r="O1192" s="179">
        <v>0</v>
      </c>
      <c r="P1192" s="179">
        <v>0</v>
      </c>
      <c r="Q1192" s="179">
        <v>0</v>
      </c>
      <c r="R1192" s="180">
        <v>0</v>
      </c>
      <c r="S1192" s="180">
        <v>0</v>
      </c>
      <c r="T1192" s="180">
        <v>0</v>
      </c>
    </row>
    <row r="1193" spans="2:20" x14ac:dyDescent="0.3">
      <c r="B1193" s="19">
        <v>1190</v>
      </c>
      <c r="C1193" s="179">
        <v>0</v>
      </c>
      <c r="D1193" s="179">
        <v>0</v>
      </c>
      <c r="E1193" s="179">
        <v>4047.13860981168</v>
      </c>
      <c r="F1193" s="179">
        <v>0</v>
      </c>
      <c r="G1193" s="179">
        <v>0</v>
      </c>
      <c r="H1193" s="179">
        <v>53985.945395425581</v>
      </c>
      <c r="I1193" s="179">
        <v>0</v>
      </c>
      <c r="J1193" s="179">
        <v>0</v>
      </c>
      <c r="K1193" s="179">
        <v>0</v>
      </c>
      <c r="L1193" s="179">
        <v>0</v>
      </c>
      <c r="M1193" s="179">
        <v>173128.49523619984</v>
      </c>
      <c r="N1193" s="179">
        <v>0</v>
      </c>
      <c r="O1193" s="179">
        <v>0</v>
      </c>
      <c r="P1193" s="179">
        <v>0</v>
      </c>
      <c r="Q1193" s="179">
        <v>0</v>
      </c>
      <c r="R1193" s="180">
        <v>0</v>
      </c>
      <c r="S1193" s="180">
        <v>0</v>
      </c>
      <c r="T1193" s="180">
        <v>0</v>
      </c>
    </row>
    <row r="1194" spans="2:20" x14ac:dyDescent="0.3">
      <c r="B1194" s="19">
        <v>1191</v>
      </c>
      <c r="C1194" s="179">
        <v>0</v>
      </c>
      <c r="D1194" s="179">
        <v>0</v>
      </c>
      <c r="E1194" s="179">
        <v>106913.17925441134</v>
      </c>
      <c r="F1194" s="179">
        <v>0</v>
      </c>
      <c r="G1194" s="179">
        <v>0</v>
      </c>
      <c r="H1194" s="179">
        <v>101344.38411024705</v>
      </c>
      <c r="I1194" s="179">
        <v>0</v>
      </c>
      <c r="J1194" s="179">
        <v>0</v>
      </c>
      <c r="K1194" s="179">
        <v>0</v>
      </c>
      <c r="L1194" s="179">
        <v>0</v>
      </c>
      <c r="M1194" s="179">
        <v>519930.14321505179</v>
      </c>
      <c r="N1194" s="179">
        <v>0</v>
      </c>
      <c r="O1194" s="179">
        <v>0</v>
      </c>
      <c r="P1194" s="179">
        <v>0</v>
      </c>
      <c r="Q1194" s="179">
        <v>0</v>
      </c>
      <c r="R1194" s="180">
        <v>0</v>
      </c>
      <c r="S1194" s="180">
        <v>0</v>
      </c>
      <c r="T1194" s="180">
        <v>0</v>
      </c>
    </row>
    <row r="1195" spans="2:20" x14ac:dyDescent="0.3">
      <c r="B1195" s="19">
        <v>1192</v>
      </c>
      <c r="C1195" s="179">
        <v>0</v>
      </c>
      <c r="D1195" s="179">
        <v>0</v>
      </c>
      <c r="E1195" s="179">
        <v>70685.098238237872</v>
      </c>
      <c r="F1195" s="179">
        <v>0</v>
      </c>
      <c r="G1195" s="179">
        <v>0</v>
      </c>
      <c r="H1195" s="179">
        <v>45849.360126597516</v>
      </c>
      <c r="I1195" s="179">
        <v>0</v>
      </c>
      <c r="J1195" s="179">
        <v>0</v>
      </c>
      <c r="K1195" s="179">
        <v>0</v>
      </c>
      <c r="L1195" s="179">
        <v>0</v>
      </c>
      <c r="M1195" s="179">
        <v>191583.44015394885</v>
      </c>
      <c r="N1195" s="179">
        <v>0</v>
      </c>
      <c r="O1195" s="179">
        <v>0</v>
      </c>
      <c r="P1195" s="179">
        <v>0</v>
      </c>
      <c r="Q1195" s="179">
        <v>0</v>
      </c>
      <c r="R1195" s="180">
        <v>0</v>
      </c>
      <c r="S1195" s="180">
        <v>0</v>
      </c>
      <c r="T1195" s="180">
        <v>0</v>
      </c>
    </row>
    <row r="1196" spans="2:20" x14ac:dyDescent="0.3">
      <c r="B1196" s="19">
        <v>1193</v>
      </c>
      <c r="C1196" s="179">
        <v>1</v>
      </c>
      <c r="D1196" s="179">
        <v>140104.0994088162</v>
      </c>
      <c r="E1196" s="179">
        <v>1614550.5555727773</v>
      </c>
      <c r="F1196" s="179">
        <v>0</v>
      </c>
      <c r="G1196" s="179">
        <v>0</v>
      </c>
      <c r="H1196" s="179">
        <v>13725.278267322223</v>
      </c>
      <c r="I1196" s="179">
        <v>0</v>
      </c>
      <c r="J1196" s="179">
        <v>0</v>
      </c>
      <c r="K1196" s="179">
        <v>0</v>
      </c>
      <c r="L1196" s="179">
        <v>0</v>
      </c>
      <c r="M1196" s="179">
        <v>1624759.8925757401</v>
      </c>
      <c r="N1196" s="179">
        <v>0</v>
      </c>
      <c r="O1196" s="179">
        <v>0</v>
      </c>
      <c r="P1196" s="179">
        <v>0</v>
      </c>
      <c r="Q1196" s="179">
        <v>0</v>
      </c>
      <c r="R1196" s="180">
        <v>0</v>
      </c>
      <c r="S1196" s="180">
        <v>0</v>
      </c>
      <c r="T1196" s="180">
        <v>140104.0994088162</v>
      </c>
    </row>
    <row r="1197" spans="2:20" x14ac:dyDescent="0.3">
      <c r="B1197" s="19">
        <v>1194</v>
      </c>
      <c r="C1197" s="179">
        <v>0</v>
      </c>
      <c r="D1197" s="179">
        <v>0</v>
      </c>
      <c r="E1197" s="179">
        <v>2114811.1442967472</v>
      </c>
      <c r="F1197" s="179">
        <v>0</v>
      </c>
      <c r="G1197" s="179">
        <v>0</v>
      </c>
      <c r="H1197" s="179">
        <v>136325.24487439974</v>
      </c>
      <c r="I1197" s="179">
        <v>0</v>
      </c>
      <c r="J1197" s="179">
        <v>0</v>
      </c>
      <c r="K1197" s="179">
        <v>0</v>
      </c>
      <c r="L1197" s="179">
        <v>0</v>
      </c>
      <c r="M1197" s="179">
        <v>22952.156878782858</v>
      </c>
      <c r="N1197" s="179">
        <v>0</v>
      </c>
      <c r="O1197" s="179">
        <v>0</v>
      </c>
      <c r="P1197" s="179">
        <v>0</v>
      </c>
      <c r="Q1197" s="179">
        <v>0</v>
      </c>
      <c r="R1197" s="180">
        <v>0</v>
      </c>
      <c r="S1197" s="180">
        <v>0</v>
      </c>
      <c r="T1197" s="180">
        <v>0</v>
      </c>
    </row>
    <row r="1198" spans="2:20" x14ac:dyDescent="0.3">
      <c r="B1198" s="19">
        <v>1195</v>
      </c>
      <c r="C1198" s="179">
        <v>0</v>
      </c>
      <c r="D1198" s="179">
        <v>0</v>
      </c>
      <c r="E1198" s="179">
        <v>274716.38723750022</v>
      </c>
      <c r="F1198" s="179">
        <v>0</v>
      </c>
      <c r="G1198" s="179">
        <v>0</v>
      </c>
      <c r="H1198" s="179">
        <v>83981.00330640118</v>
      </c>
      <c r="I1198" s="179">
        <v>0</v>
      </c>
      <c r="J1198" s="179">
        <v>0</v>
      </c>
      <c r="K1198" s="179">
        <v>0</v>
      </c>
      <c r="L1198" s="179">
        <v>0</v>
      </c>
      <c r="M1198" s="179">
        <v>105265.4832513172</v>
      </c>
      <c r="N1198" s="179">
        <v>0</v>
      </c>
      <c r="O1198" s="179">
        <v>0</v>
      </c>
      <c r="P1198" s="179">
        <v>0</v>
      </c>
      <c r="Q1198" s="179">
        <v>0</v>
      </c>
      <c r="R1198" s="180">
        <v>0</v>
      </c>
      <c r="S1198" s="180">
        <v>0</v>
      </c>
      <c r="T1198" s="180">
        <v>0</v>
      </c>
    </row>
    <row r="1199" spans="2:20" x14ac:dyDescent="0.3">
      <c r="B1199" s="19">
        <v>1196</v>
      </c>
      <c r="C1199" s="179">
        <v>0</v>
      </c>
      <c r="D1199" s="179">
        <v>0</v>
      </c>
      <c r="E1199" s="179">
        <v>22311.295954596353</v>
      </c>
      <c r="F1199" s="179">
        <v>0</v>
      </c>
      <c r="G1199" s="179">
        <v>0</v>
      </c>
      <c r="H1199" s="179">
        <v>7191.6274638042551</v>
      </c>
      <c r="I1199" s="179">
        <v>0</v>
      </c>
      <c r="J1199" s="179">
        <v>0</v>
      </c>
      <c r="K1199" s="179">
        <v>0</v>
      </c>
      <c r="L1199" s="179">
        <v>0</v>
      </c>
      <c r="M1199" s="179">
        <v>17992.242214967111</v>
      </c>
      <c r="N1199" s="179">
        <v>0</v>
      </c>
      <c r="O1199" s="179">
        <v>0</v>
      </c>
      <c r="P1199" s="179">
        <v>0</v>
      </c>
      <c r="Q1199" s="179">
        <v>0</v>
      </c>
      <c r="R1199" s="180">
        <v>0</v>
      </c>
      <c r="S1199" s="180">
        <v>0</v>
      </c>
      <c r="T1199" s="180">
        <v>0</v>
      </c>
    </row>
    <row r="1200" spans="2:20" x14ac:dyDescent="0.3">
      <c r="B1200" s="19">
        <v>1197</v>
      </c>
      <c r="C1200" s="179">
        <v>0</v>
      </c>
      <c r="D1200" s="179">
        <v>0</v>
      </c>
      <c r="E1200" s="179">
        <v>4522.1092903434846</v>
      </c>
      <c r="F1200" s="179">
        <v>0</v>
      </c>
      <c r="G1200" s="179">
        <v>0</v>
      </c>
      <c r="H1200" s="179">
        <v>41174.256169269218</v>
      </c>
      <c r="I1200" s="179">
        <v>0</v>
      </c>
      <c r="J1200" s="179">
        <v>0</v>
      </c>
      <c r="K1200" s="179">
        <v>0</v>
      </c>
      <c r="L1200" s="179">
        <v>0</v>
      </c>
      <c r="M1200" s="179">
        <v>212168.73799756021</v>
      </c>
      <c r="N1200" s="179">
        <v>0</v>
      </c>
      <c r="O1200" s="179">
        <v>0</v>
      </c>
      <c r="P1200" s="179">
        <v>0</v>
      </c>
      <c r="Q1200" s="179">
        <v>0</v>
      </c>
      <c r="R1200" s="180">
        <v>0</v>
      </c>
      <c r="S1200" s="180">
        <v>0</v>
      </c>
      <c r="T1200" s="180">
        <v>0</v>
      </c>
    </row>
    <row r="1201" spans="2:20" x14ac:dyDescent="0.3">
      <c r="B1201" s="19">
        <v>1198</v>
      </c>
      <c r="C1201" s="179">
        <v>0</v>
      </c>
      <c r="D1201" s="179">
        <v>0</v>
      </c>
      <c r="E1201" s="179">
        <v>45558.039522563173</v>
      </c>
      <c r="F1201" s="179">
        <v>0</v>
      </c>
      <c r="G1201" s="179">
        <v>0</v>
      </c>
      <c r="H1201" s="179">
        <v>878321.71400635142</v>
      </c>
      <c r="I1201" s="179">
        <v>0</v>
      </c>
      <c r="J1201" s="179">
        <v>0</v>
      </c>
      <c r="K1201" s="179">
        <v>0</v>
      </c>
      <c r="L1201" s="179">
        <v>0</v>
      </c>
      <c r="M1201" s="179">
        <v>135055.26842352509</v>
      </c>
      <c r="N1201" s="179">
        <v>0</v>
      </c>
      <c r="O1201" s="179">
        <v>0</v>
      </c>
      <c r="P1201" s="179">
        <v>0</v>
      </c>
      <c r="Q1201" s="179">
        <v>0</v>
      </c>
      <c r="R1201" s="180">
        <v>0</v>
      </c>
      <c r="S1201" s="180">
        <v>0</v>
      </c>
      <c r="T1201" s="180">
        <v>0</v>
      </c>
    </row>
    <row r="1202" spans="2:20" x14ac:dyDescent="0.3">
      <c r="B1202" s="19">
        <v>1199</v>
      </c>
      <c r="C1202" s="179">
        <v>0</v>
      </c>
      <c r="D1202" s="179">
        <v>0</v>
      </c>
      <c r="E1202" s="179">
        <v>416460.75367667392</v>
      </c>
      <c r="F1202" s="179">
        <v>0</v>
      </c>
      <c r="G1202" s="179">
        <v>0</v>
      </c>
      <c r="H1202" s="179">
        <v>34025.062140981419</v>
      </c>
      <c r="I1202" s="179">
        <v>0</v>
      </c>
      <c r="J1202" s="179">
        <v>0</v>
      </c>
      <c r="K1202" s="179">
        <v>0</v>
      </c>
      <c r="L1202" s="179">
        <v>0</v>
      </c>
      <c r="M1202" s="179">
        <v>61185.75128898702</v>
      </c>
      <c r="N1202" s="179">
        <v>0</v>
      </c>
      <c r="O1202" s="179">
        <v>0</v>
      </c>
      <c r="P1202" s="179">
        <v>0</v>
      </c>
      <c r="Q1202" s="179">
        <v>0</v>
      </c>
      <c r="R1202" s="180">
        <v>0</v>
      </c>
      <c r="S1202" s="180">
        <v>0</v>
      </c>
      <c r="T1202" s="180">
        <v>0</v>
      </c>
    </row>
    <row r="1203" spans="2:20" x14ac:dyDescent="0.3">
      <c r="B1203" s="19">
        <v>1200</v>
      </c>
      <c r="C1203" s="179">
        <v>0</v>
      </c>
      <c r="D1203" s="179">
        <v>0</v>
      </c>
      <c r="E1203" s="179">
        <v>362252.93619376875</v>
      </c>
      <c r="F1203" s="179">
        <v>0</v>
      </c>
      <c r="G1203" s="179">
        <v>0</v>
      </c>
      <c r="H1203" s="179">
        <v>26346.475342601832</v>
      </c>
      <c r="I1203" s="179">
        <v>0</v>
      </c>
      <c r="J1203" s="179">
        <v>0</v>
      </c>
      <c r="K1203" s="179">
        <v>0</v>
      </c>
      <c r="L1203" s="179">
        <v>0</v>
      </c>
      <c r="M1203" s="179">
        <v>18052.575080140381</v>
      </c>
      <c r="N1203" s="179">
        <v>0</v>
      </c>
      <c r="O1203" s="179">
        <v>0</v>
      </c>
      <c r="P1203" s="179">
        <v>0</v>
      </c>
      <c r="Q1203" s="179">
        <v>0</v>
      </c>
      <c r="R1203" s="180">
        <v>0</v>
      </c>
      <c r="S1203" s="180">
        <v>0</v>
      </c>
      <c r="T1203" s="180">
        <v>0</v>
      </c>
    </row>
    <row r="1204" spans="2:20" x14ac:dyDescent="0.3">
      <c r="B1204" s="19">
        <v>1201</v>
      </c>
      <c r="C1204" s="179">
        <v>0</v>
      </c>
      <c r="D1204" s="179">
        <v>0</v>
      </c>
      <c r="E1204" s="179">
        <v>43390.53025750455</v>
      </c>
      <c r="F1204" s="179">
        <v>0</v>
      </c>
      <c r="G1204" s="179">
        <v>0</v>
      </c>
      <c r="H1204" s="179">
        <v>129710.57116785752</v>
      </c>
      <c r="I1204" s="179">
        <v>0</v>
      </c>
      <c r="J1204" s="179">
        <v>0</v>
      </c>
      <c r="K1204" s="179">
        <v>0</v>
      </c>
      <c r="L1204" s="179">
        <v>0</v>
      </c>
      <c r="M1204" s="179">
        <v>103675.73121761983</v>
      </c>
      <c r="N1204" s="179">
        <v>0</v>
      </c>
      <c r="O1204" s="179">
        <v>0</v>
      </c>
      <c r="P1204" s="179">
        <v>0</v>
      </c>
      <c r="Q1204" s="179">
        <v>0</v>
      </c>
      <c r="R1204" s="180">
        <v>0</v>
      </c>
      <c r="S1204" s="180">
        <v>0</v>
      </c>
      <c r="T1204" s="180">
        <v>0</v>
      </c>
    </row>
    <row r="1205" spans="2:20" x14ac:dyDescent="0.3">
      <c r="B1205" s="19">
        <v>1202</v>
      </c>
      <c r="C1205" s="179">
        <v>0</v>
      </c>
      <c r="D1205" s="179">
        <v>0</v>
      </c>
      <c r="E1205" s="179">
        <v>46793.432891539414</v>
      </c>
      <c r="F1205" s="179">
        <v>0</v>
      </c>
      <c r="G1205" s="179">
        <v>0</v>
      </c>
      <c r="H1205" s="179">
        <v>25129.709642851773</v>
      </c>
      <c r="I1205" s="179">
        <v>0</v>
      </c>
      <c r="J1205" s="179">
        <v>0</v>
      </c>
      <c r="K1205" s="179">
        <v>0</v>
      </c>
      <c r="L1205" s="179">
        <v>0</v>
      </c>
      <c r="M1205" s="179">
        <v>33579.827538347483</v>
      </c>
      <c r="N1205" s="179">
        <v>0</v>
      </c>
      <c r="O1205" s="179">
        <v>0</v>
      </c>
      <c r="P1205" s="179">
        <v>0</v>
      </c>
      <c r="Q1205" s="179">
        <v>0</v>
      </c>
      <c r="R1205" s="180">
        <v>0</v>
      </c>
      <c r="S1205" s="180">
        <v>0</v>
      </c>
      <c r="T1205" s="180">
        <v>0</v>
      </c>
    </row>
    <row r="1206" spans="2:20" x14ac:dyDescent="0.3">
      <c r="B1206" s="19">
        <v>1203</v>
      </c>
      <c r="C1206" s="179">
        <v>0</v>
      </c>
      <c r="D1206" s="179">
        <v>0</v>
      </c>
      <c r="E1206" s="179">
        <v>128662.05862823906</v>
      </c>
      <c r="F1206" s="179">
        <v>0</v>
      </c>
      <c r="G1206" s="179">
        <v>0</v>
      </c>
      <c r="H1206" s="179">
        <v>10875.657493427549</v>
      </c>
      <c r="I1206" s="179">
        <v>0</v>
      </c>
      <c r="J1206" s="179">
        <v>0</v>
      </c>
      <c r="K1206" s="179">
        <v>0</v>
      </c>
      <c r="L1206" s="179">
        <v>0</v>
      </c>
      <c r="M1206" s="179">
        <v>88211.659797188462</v>
      </c>
      <c r="N1206" s="179">
        <v>0</v>
      </c>
      <c r="O1206" s="179">
        <v>0</v>
      </c>
      <c r="P1206" s="179">
        <v>0</v>
      </c>
      <c r="Q1206" s="179">
        <v>0</v>
      </c>
      <c r="R1206" s="180">
        <v>0</v>
      </c>
      <c r="S1206" s="180">
        <v>0</v>
      </c>
      <c r="T1206" s="180">
        <v>0</v>
      </c>
    </row>
    <row r="1207" spans="2:20" x14ac:dyDescent="0.3">
      <c r="B1207" s="19">
        <v>1204</v>
      </c>
      <c r="C1207" s="179">
        <v>0</v>
      </c>
      <c r="D1207" s="179">
        <v>0</v>
      </c>
      <c r="E1207" s="179">
        <v>510853.7240615047</v>
      </c>
      <c r="F1207" s="179">
        <v>0</v>
      </c>
      <c r="G1207" s="179">
        <v>0</v>
      </c>
      <c r="H1207" s="179">
        <v>40998.446981046516</v>
      </c>
      <c r="I1207" s="179">
        <v>0</v>
      </c>
      <c r="J1207" s="179">
        <v>0</v>
      </c>
      <c r="K1207" s="179">
        <v>0</v>
      </c>
      <c r="L1207" s="179">
        <v>0</v>
      </c>
      <c r="M1207" s="179">
        <v>37224.908154257326</v>
      </c>
      <c r="N1207" s="179">
        <v>0</v>
      </c>
      <c r="O1207" s="179">
        <v>0</v>
      </c>
      <c r="P1207" s="179">
        <v>0</v>
      </c>
      <c r="Q1207" s="179">
        <v>0</v>
      </c>
      <c r="R1207" s="180">
        <v>0</v>
      </c>
      <c r="S1207" s="180">
        <v>0</v>
      </c>
      <c r="T1207" s="180">
        <v>0</v>
      </c>
    </row>
    <row r="1208" spans="2:20" x14ac:dyDescent="0.3">
      <c r="B1208" s="19">
        <v>1205</v>
      </c>
      <c r="C1208" s="179">
        <v>0</v>
      </c>
      <c r="D1208" s="179">
        <v>0</v>
      </c>
      <c r="E1208" s="179">
        <v>36636.749091801736</v>
      </c>
      <c r="F1208" s="179">
        <v>0</v>
      </c>
      <c r="G1208" s="179">
        <v>0</v>
      </c>
      <c r="H1208" s="179">
        <v>85956.388277438222</v>
      </c>
      <c r="I1208" s="179">
        <v>0</v>
      </c>
      <c r="J1208" s="179">
        <v>0</v>
      </c>
      <c r="K1208" s="179">
        <v>0</v>
      </c>
      <c r="L1208" s="179">
        <v>0</v>
      </c>
      <c r="M1208" s="179">
        <v>102813.58332797757</v>
      </c>
      <c r="N1208" s="179">
        <v>0</v>
      </c>
      <c r="O1208" s="179">
        <v>0</v>
      </c>
      <c r="P1208" s="179">
        <v>0</v>
      </c>
      <c r="Q1208" s="179">
        <v>0</v>
      </c>
      <c r="R1208" s="180">
        <v>0</v>
      </c>
      <c r="S1208" s="180">
        <v>0</v>
      </c>
      <c r="T1208" s="180">
        <v>0</v>
      </c>
    </row>
    <row r="1209" spans="2:20" x14ac:dyDescent="0.3">
      <c r="B1209" s="19">
        <v>1206</v>
      </c>
      <c r="C1209" s="179">
        <v>0</v>
      </c>
      <c r="D1209" s="179">
        <v>0</v>
      </c>
      <c r="E1209" s="179">
        <v>806634.15945734188</v>
      </c>
      <c r="F1209" s="179">
        <v>0</v>
      </c>
      <c r="G1209" s="179">
        <v>0</v>
      </c>
      <c r="H1209" s="179">
        <v>52037.848198025604</v>
      </c>
      <c r="I1209" s="179">
        <v>0</v>
      </c>
      <c r="J1209" s="179">
        <v>0</v>
      </c>
      <c r="K1209" s="179">
        <v>0</v>
      </c>
      <c r="L1209" s="179">
        <v>0</v>
      </c>
      <c r="M1209" s="179">
        <v>78834.749026028134</v>
      </c>
      <c r="N1209" s="179">
        <v>0</v>
      </c>
      <c r="O1209" s="179">
        <v>0</v>
      </c>
      <c r="P1209" s="179">
        <v>0</v>
      </c>
      <c r="Q1209" s="179">
        <v>0</v>
      </c>
      <c r="R1209" s="180">
        <v>0</v>
      </c>
      <c r="S1209" s="180">
        <v>0</v>
      </c>
      <c r="T1209" s="180">
        <v>0</v>
      </c>
    </row>
    <row r="1210" spans="2:20" x14ac:dyDescent="0.3">
      <c r="B1210" s="19">
        <v>1207</v>
      </c>
      <c r="C1210" s="179">
        <v>0</v>
      </c>
      <c r="D1210" s="179">
        <v>0</v>
      </c>
      <c r="E1210" s="179">
        <v>66727.333691217224</v>
      </c>
      <c r="F1210" s="179">
        <v>0</v>
      </c>
      <c r="G1210" s="179">
        <v>0</v>
      </c>
      <c r="H1210" s="179">
        <v>288764.28272395011</v>
      </c>
      <c r="I1210" s="179">
        <v>0</v>
      </c>
      <c r="J1210" s="179">
        <v>0</v>
      </c>
      <c r="K1210" s="179">
        <v>0</v>
      </c>
      <c r="L1210" s="179">
        <v>0</v>
      </c>
      <c r="M1210" s="179">
        <v>456021.39488200826</v>
      </c>
      <c r="N1210" s="179">
        <v>0</v>
      </c>
      <c r="O1210" s="179">
        <v>0</v>
      </c>
      <c r="P1210" s="179">
        <v>0</v>
      </c>
      <c r="Q1210" s="179">
        <v>0</v>
      </c>
      <c r="R1210" s="180">
        <v>0</v>
      </c>
      <c r="S1210" s="180">
        <v>0</v>
      </c>
      <c r="T1210" s="180">
        <v>0</v>
      </c>
    </row>
    <row r="1211" spans="2:20" x14ac:dyDescent="0.3">
      <c r="B1211" s="19">
        <v>1208</v>
      </c>
      <c r="C1211" s="179">
        <v>0</v>
      </c>
      <c r="D1211" s="179">
        <v>0</v>
      </c>
      <c r="E1211" s="179">
        <v>25302.380773190755</v>
      </c>
      <c r="F1211" s="179">
        <v>0</v>
      </c>
      <c r="G1211" s="179">
        <v>0</v>
      </c>
      <c r="H1211" s="179">
        <v>12679.447752492575</v>
      </c>
      <c r="I1211" s="179">
        <v>0</v>
      </c>
      <c r="J1211" s="179">
        <v>0</v>
      </c>
      <c r="K1211" s="179">
        <v>0</v>
      </c>
      <c r="L1211" s="179">
        <v>0</v>
      </c>
      <c r="M1211" s="179">
        <v>435322.19638754264</v>
      </c>
      <c r="N1211" s="179">
        <v>0</v>
      </c>
      <c r="O1211" s="179">
        <v>0</v>
      </c>
      <c r="P1211" s="179">
        <v>0</v>
      </c>
      <c r="Q1211" s="179">
        <v>0</v>
      </c>
      <c r="R1211" s="180">
        <v>0</v>
      </c>
      <c r="S1211" s="180">
        <v>0</v>
      </c>
      <c r="T1211" s="180">
        <v>0</v>
      </c>
    </row>
    <row r="1212" spans="2:20" x14ac:dyDescent="0.3">
      <c r="B1212" s="19">
        <v>1209</v>
      </c>
      <c r="C1212" s="179">
        <v>0</v>
      </c>
      <c r="D1212" s="179">
        <v>0</v>
      </c>
      <c r="E1212" s="179">
        <v>1147729.9238489983</v>
      </c>
      <c r="F1212" s="179">
        <v>0</v>
      </c>
      <c r="G1212" s="179">
        <v>0</v>
      </c>
      <c r="H1212" s="179">
        <v>16254.439586730996</v>
      </c>
      <c r="I1212" s="179">
        <v>0</v>
      </c>
      <c r="J1212" s="179">
        <v>0</v>
      </c>
      <c r="K1212" s="179">
        <v>0</v>
      </c>
      <c r="L1212" s="179">
        <v>0</v>
      </c>
      <c r="M1212" s="179">
        <v>243418.54537717393</v>
      </c>
      <c r="N1212" s="179">
        <v>0</v>
      </c>
      <c r="O1212" s="179">
        <v>0</v>
      </c>
      <c r="P1212" s="179">
        <v>0</v>
      </c>
      <c r="Q1212" s="179">
        <v>0</v>
      </c>
      <c r="R1212" s="180">
        <v>0</v>
      </c>
      <c r="S1212" s="180">
        <v>0</v>
      </c>
      <c r="T1212" s="180">
        <v>0</v>
      </c>
    </row>
    <row r="1213" spans="2:20" x14ac:dyDescent="0.3">
      <c r="B1213" s="19">
        <v>1210</v>
      </c>
      <c r="C1213" s="179">
        <v>0</v>
      </c>
      <c r="D1213" s="179">
        <v>0</v>
      </c>
      <c r="E1213" s="179">
        <v>183821.24021455791</v>
      </c>
      <c r="F1213" s="179">
        <v>0</v>
      </c>
      <c r="G1213" s="179">
        <v>0</v>
      </c>
      <c r="H1213" s="179">
        <v>90735.348248928931</v>
      </c>
      <c r="I1213" s="179">
        <v>0</v>
      </c>
      <c r="J1213" s="179">
        <v>0</v>
      </c>
      <c r="K1213" s="179">
        <v>0</v>
      </c>
      <c r="L1213" s="179">
        <v>0</v>
      </c>
      <c r="M1213" s="179">
        <v>147327.36330628395</v>
      </c>
      <c r="N1213" s="179">
        <v>0</v>
      </c>
      <c r="O1213" s="179">
        <v>0</v>
      </c>
      <c r="P1213" s="179">
        <v>0</v>
      </c>
      <c r="Q1213" s="179">
        <v>0</v>
      </c>
      <c r="R1213" s="180">
        <v>0</v>
      </c>
      <c r="S1213" s="180">
        <v>0</v>
      </c>
      <c r="T1213" s="180">
        <v>0</v>
      </c>
    </row>
    <row r="1214" spans="2:20" x14ac:dyDescent="0.3">
      <c r="B1214" s="19">
        <v>1211</v>
      </c>
      <c r="C1214" s="179">
        <v>0</v>
      </c>
      <c r="D1214" s="179">
        <v>0</v>
      </c>
      <c r="E1214" s="179">
        <v>11295.801154508887</v>
      </c>
      <c r="F1214" s="179">
        <v>0</v>
      </c>
      <c r="G1214" s="179">
        <v>0</v>
      </c>
      <c r="H1214" s="179">
        <v>147081.06155526533</v>
      </c>
      <c r="I1214" s="179">
        <v>0</v>
      </c>
      <c r="J1214" s="179">
        <v>0</v>
      </c>
      <c r="K1214" s="179">
        <v>0</v>
      </c>
      <c r="L1214" s="179">
        <v>0</v>
      </c>
      <c r="M1214" s="179">
        <v>4144.4523132106478</v>
      </c>
      <c r="N1214" s="179">
        <v>0</v>
      </c>
      <c r="O1214" s="179">
        <v>0</v>
      </c>
      <c r="P1214" s="179">
        <v>0</v>
      </c>
      <c r="Q1214" s="179">
        <v>0</v>
      </c>
      <c r="R1214" s="180">
        <v>0</v>
      </c>
      <c r="S1214" s="180">
        <v>0</v>
      </c>
      <c r="T1214" s="180">
        <v>0</v>
      </c>
    </row>
    <row r="1215" spans="2:20" x14ac:dyDescent="0.3">
      <c r="B1215" s="19">
        <v>1212</v>
      </c>
      <c r="C1215" s="179">
        <v>0</v>
      </c>
      <c r="D1215" s="179">
        <v>0</v>
      </c>
      <c r="E1215" s="179">
        <v>15726.785867401984</v>
      </c>
      <c r="F1215" s="179">
        <v>0</v>
      </c>
      <c r="G1215" s="179">
        <v>0</v>
      </c>
      <c r="H1215" s="179">
        <v>237.8394452923967</v>
      </c>
      <c r="I1215" s="179">
        <v>0</v>
      </c>
      <c r="J1215" s="179">
        <v>0</v>
      </c>
      <c r="K1215" s="179">
        <v>96284.659741876807</v>
      </c>
      <c r="L1215" s="179">
        <v>1</v>
      </c>
      <c r="M1215" s="179">
        <v>20763.250292924935</v>
      </c>
      <c r="N1215" s="179">
        <v>0</v>
      </c>
      <c r="O1215" s="179">
        <v>0</v>
      </c>
      <c r="P1215" s="179">
        <v>0</v>
      </c>
      <c r="Q1215" s="179">
        <v>0</v>
      </c>
      <c r="R1215" s="180">
        <v>0</v>
      </c>
      <c r="S1215" s="180">
        <v>96284.659741876807</v>
      </c>
      <c r="T1215" s="180">
        <v>0</v>
      </c>
    </row>
    <row r="1216" spans="2:20" x14ac:dyDescent="0.3">
      <c r="B1216" s="19">
        <v>1213</v>
      </c>
      <c r="C1216" s="179">
        <v>0</v>
      </c>
      <c r="D1216" s="179">
        <v>0</v>
      </c>
      <c r="E1216" s="179">
        <v>77408.921672130498</v>
      </c>
      <c r="F1216" s="179">
        <v>0</v>
      </c>
      <c r="G1216" s="179">
        <v>0</v>
      </c>
      <c r="H1216" s="179">
        <v>170229.37337251566</v>
      </c>
      <c r="I1216" s="179">
        <v>0</v>
      </c>
      <c r="J1216" s="179">
        <v>0</v>
      </c>
      <c r="K1216" s="179">
        <v>0</v>
      </c>
      <c r="L1216" s="179">
        <v>0</v>
      </c>
      <c r="M1216" s="179">
        <v>12081.967209961331</v>
      </c>
      <c r="N1216" s="179">
        <v>0</v>
      </c>
      <c r="O1216" s="179">
        <v>0</v>
      </c>
      <c r="P1216" s="179">
        <v>0</v>
      </c>
      <c r="Q1216" s="179">
        <v>0</v>
      </c>
      <c r="R1216" s="180">
        <v>0</v>
      </c>
      <c r="S1216" s="180">
        <v>0</v>
      </c>
      <c r="T1216" s="180">
        <v>0</v>
      </c>
    </row>
    <row r="1217" spans="2:20" x14ac:dyDescent="0.3">
      <c r="B1217" s="19">
        <v>1214</v>
      </c>
      <c r="C1217" s="179">
        <v>0</v>
      </c>
      <c r="D1217" s="179">
        <v>0</v>
      </c>
      <c r="E1217" s="179">
        <v>251118.31601832985</v>
      </c>
      <c r="F1217" s="179">
        <v>0</v>
      </c>
      <c r="G1217" s="179">
        <v>0</v>
      </c>
      <c r="H1217" s="179">
        <v>72416.591483049619</v>
      </c>
      <c r="I1217" s="179">
        <v>0</v>
      </c>
      <c r="J1217" s="179">
        <v>0</v>
      </c>
      <c r="K1217" s="179">
        <v>0</v>
      </c>
      <c r="L1217" s="179">
        <v>0</v>
      </c>
      <c r="M1217" s="179">
        <v>23007.911128517128</v>
      </c>
      <c r="N1217" s="179">
        <v>0</v>
      </c>
      <c r="O1217" s="179">
        <v>0</v>
      </c>
      <c r="P1217" s="179">
        <v>0</v>
      </c>
      <c r="Q1217" s="179">
        <v>0</v>
      </c>
      <c r="R1217" s="180">
        <v>0</v>
      </c>
      <c r="S1217" s="180">
        <v>0</v>
      </c>
      <c r="T1217" s="180">
        <v>0</v>
      </c>
    </row>
    <row r="1218" spans="2:20" x14ac:dyDescent="0.3">
      <c r="B1218" s="19">
        <v>1215</v>
      </c>
      <c r="C1218" s="179">
        <v>0</v>
      </c>
      <c r="D1218" s="179">
        <v>0</v>
      </c>
      <c r="E1218" s="179">
        <v>57527.662342409421</v>
      </c>
      <c r="F1218" s="179">
        <v>0</v>
      </c>
      <c r="G1218" s="179">
        <v>0</v>
      </c>
      <c r="H1218" s="179">
        <v>15637.080949550249</v>
      </c>
      <c r="I1218" s="179">
        <v>0</v>
      </c>
      <c r="J1218" s="179">
        <v>0</v>
      </c>
      <c r="K1218" s="179">
        <v>0</v>
      </c>
      <c r="L1218" s="179">
        <v>0</v>
      </c>
      <c r="M1218" s="179">
        <v>363367.12013703701</v>
      </c>
      <c r="N1218" s="179">
        <v>0</v>
      </c>
      <c r="O1218" s="179">
        <v>0</v>
      </c>
      <c r="P1218" s="179">
        <v>0</v>
      </c>
      <c r="Q1218" s="179">
        <v>0</v>
      </c>
      <c r="R1218" s="180">
        <v>0</v>
      </c>
      <c r="S1218" s="180">
        <v>0</v>
      </c>
      <c r="T1218" s="180">
        <v>0</v>
      </c>
    </row>
    <row r="1219" spans="2:20" x14ac:dyDescent="0.3">
      <c r="B1219" s="19">
        <v>1216</v>
      </c>
      <c r="C1219" s="179">
        <v>0</v>
      </c>
      <c r="D1219" s="179">
        <v>0</v>
      </c>
      <c r="E1219" s="179">
        <v>347187.10094974487</v>
      </c>
      <c r="F1219" s="179">
        <v>0</v>
      </c>
      <c r="G1219" s="179">
        <v>0</v>
      </c>
      <c r="H1219" s="179">
        <v>8873.8705007283224</v>
      </c>
      <c r="I1219" s="179">
        <v>0</v>
      </c>
      <c r="J1219" s="179">
        <v>0</v>
      </c>
      <c r="K1219" s="179">
        <v>0</v>
      </c>
      <c r="L1219" s="179">
        <v>0</v>
      </c>
      <c r="M1219" s="179">
        <v>87755.395972916827</v>
      </c>
      <c r="N1219" s="179">
        <v>0</v>
      </c>
      <c r="O1219" s="179">
        <v>0</v>
      </c>
      <c r="P1219" s="179">
        <v>0</v>
      </c>
      <c r="Q1219" s="179">
        <v>0</v>
      </c>
      <c r="R1219" s="180">
        <v>0</v>
      </c>
      <c r="S1219" s="180">
        <v>0</v>
      </c>
      <c r="T1219" s="180">
        <v>0</v>
      </c>
    </row>
    <row r="1220" spans="2:20" x14ac:dyDescent="0.3">
      <c r="B1220" s="19">
        <v>1217</v>
      </c>
      <c r="C1220" s="179">
        <v>0</v>
      </c>
      <c r="D1220" s="179">
        <v>0</v>
      </c>
      <c r="E1220" s="179">
        <v>15612.669548761605</v>
      </c>
      <c r="F1220" s="179">
        <v>0</v>
      </c>
      <c r="G1220" s="179">
        <v>0</v>
      </c>
      <c r="H1220" s="179">
        <v>5759.864586219237</v>
      </c>
      <c r="I1220" s="179">
        <v>0</v>
      </c>
      <c r="J1220" s="179">
        <v>0</v>
      </c>
      <c r="K1220" s="179">
        <v>0</v>
      </c>
      <c r="L1220" s="179">
        <v>0</v>
      </c>
      <c r="M1220" s="179">
        <v>1557.6806114240492</v>
      </c>
      <c r="N1220" s="179">
        <v>0</v>
      </c>
      <c r="O1220" s="179">
        <v>0</v>
      </c>
      <c r="P1220" s="179">
        <v>0</v>
      </c>
      <c r="Q1220" s="179">
        <v>0</v>
      </c>
      <c r="R1220" s="180">
        <v>0</v>
      </c>
      <c r="S1220" s="180">
        <v>0</v>
      </c>
      <c r="T1220" s="180">
        <v>0</v>
      </c>
    </row>
    <row r="1221" spans="2:20" x14ac:dyDescent="0.3">
      <c r="B1221" s="19">
        <v>1218</v>
      </c>
      <c r="C1221" s="179">
        <v>0</v>
      </c>
      <c r="D1221" s="179">
        <v>0</v>
      </c>
      <c r="E1221" s="179">
        <v>47321.04625950061</v>
      </c>
      <c r="F1221" s="179">
        <v>0</v>
      </c>
      <c r="G1221" s="179">
        <v>0</v>
      </c>
      <c r="H1221" s="179">
        <v>184361.78052661149</v>
      </c>
      <c r="I1221" s="179">
        <v>0</v>
      </c>
      <c r="J1221" s="179">
        <v>0</v>
      </c>
      <c r="K1221" s="179">
        <v>0</v>
      </c>
      <c r="L1221" s="179">
        <v>0</v>
      </c>
      <c r="M1221" s="179">
        <v>59242.149977053603</v>
      </c>
      <c r="N1221" s="179">
        <v>0</v>
      </c>
      <c r="O1221" s="179">
        <v>0</v>
      </c>
      <c r="P1221" s="179">
        <v>0</v>
      </c>
      <c r="Q1221" s="179">
        <v>0</v>
      </c>
      <c r="R1221" s="180">
        <v>0</v>
      </c>
      <c r="S1221" s="180">
        <v>0</v>
      </c>
      <c r="T1221" s="180">
        <v>0</v>
      </c>
    </row>
    <row r="1222" spans="2:20" x14ac:dyDescent="0.3">
      <c r="B1222" s="19">
        <v>1219</v>
      </c>
      <c r="C1222" s="179">
        <v>0</v>
      </c>
      <c r="D1222" s="179">
        <v>0</v>
      </c>
      <c r="E1222" s="179">
        <v>585106.02896764514</v>
      </c>
      <c r="F1222" s="179">
        <v>0</v>
      </c>
      <c r="G1222" s="179">
        <v>0</v>
      </c>
      <c r="H1222" s="179">
        <v>10037.338774627564</v>
      </c>
      <c r="I1222" s="179">
        <v>0</v>
      </c>
      <c r="J1222" s="179">
        <v>0</v>
      </c>
      <c r="K1222" s="179">
        <v>0</v>
      </c>
      <c r="L1222" s="179">
        <v>0</v>
      </c>
      <c r="M1222" s="179">
        <v>35341.492069302869</v>
      </c>
      <c r="N1222" s="179">
        <v>0</v>
      </c>
      <c r="O1222" s="179">
        <v>0</v>
      </c>
      <c r="P1222" s="179">
        <v>0</v>
      </c>
      <c r="Q1222" s="179">
        <v>0</v>
      </c>
      <c r="R1222" s="180">
        <v>0</v>
      </c>
      <c r="S1222" s="180">
        <v>0</v>
      </c>
      <c r="T1222" s="180">
        <v>0</v>
      </c>
    </row>
    <row r="1223" spans="2:20" x14ac:dyDescent="0.3">
      <c r="B1223" s="19">
        <v>1220</v>
      </c>
      <c r="C1223" s="179">
        <v>0</v>
      </c>
      <c r="D1223" s="179">
        <v>0</v>
      </c>
      <c r="E1223" s="179">
        <v>880474.20018811198</v>
      </c>
      <c r="F1223" s="179">
        <v>0</v>
      </c>
      <c r="G1223" s="179">
        <v>0</v>
      </c>
      <c r="H1223" s="179">
        <v>30360.378882804467</v>
      </c>
      <c r="I1223" s="179">
        <v>0</v>
      </c>
      <c r="J1223" s="179">
        <v>0</v>
      </c>
      <c r="K1223" s="179">
        <v>0</v>
      </c>
      <c r="L1223" s="179">
        <v>0</v>
      </c>
      <c r="M1223" s="179">
        <v>12271.4793846959</v>
      </c>
      <c r="N1223" s="179">
        <v>0</v>
      </c>
      <c r="O1223" s="179">
        <v>0</v>
      </c>
      <c r="P1223" s="179">
        <v>0</v>
      </c>
      <c r="Q1223" s="179">
        <v>0</v>
      </c>
      <c r="R1223" s="180">
        <v>0</v>
      </c>
      <c r="S1223" s="180">
        <v>0</v>
      </c>
      <c r="T1223" s="180">
        <v>0</v>
      </c>
    </row>
    <row r="1224" spans="2:20" x14ac:dyDescent="0.3">
      <c r="B1224" s="19">
        <v>1221</v>
      </c>
      <c r="C1224" s="179">
        <v>0</v>
      </c>
      <c r="D1224" s="179">
        <v>0</v>
      </c>
      <c r="E1224" s="179">
        <v>891568.93782122852</v>
      </c>
      <c r="F1224" s="179">
        <v>0</v>
      </c>
      <c r="G1224" s="179">
        <v>0</v>
      </c>
      <c r="H1224" s="179">
        <v>253301.05212123616</v>
      </c>
      <c r="I1224" s="179">
        <v>0</v>
      </c>
      <c r="J1224" s="179">
        <v>0</v>
      </c>
      <c r="K1224" s="179">
        <v>0</v>
      </c>
      <c r="L1224" s="179">
        <v>0</v>
      </c>
      <c r="M1224" s="179">
        <v>101998.56128324456</v>
      </c>
      <c r="N1224" s="179">
        <v>0</v>
      </c>
      <c r="O1224" s="179">
        <v>0</v>
      </c>
      <c r="P1224" s="179">
        <v>0</v>
      </c>
      <c r="Q1224" s="179">
        <v>0</v>
      </c>
      <c r="R1224" s="180">
        <v>0</v>
      </c>
      <c r="S1224" s="180">
        <v>0</v>
      </c>
      <c r="T1224" s="180">
        <v>0</v>
      </c>
    </row>
    <row r="1225" spans="2:20" x14ac:dyDescent="0.3">
      <c r="B1225" s="19">
        <v>1222</v>
      </c>
      <c r="C1225" s="179">
        <v>0</v>
      </c>
      <c r="D1225" s="179">
        <v>0</v>
      </c>
      <c r="E1225" s="179">
        <v>95080.625848215321</v>
      </c>
      <c r="F1225" s="179">
        <v>0</v>
      </c>
      <c r="G1225" s="179">
        <v>0</v>
      </c>
      <c r="H1225" s="179">
        <v>18802.884743231592</v>
      </c>
      <c r="I1225" s="179">
        <v>0</v>
      </c>
      <c r="J1225" s="179">
        <v>0</v>
      </c>
      <c r="K1225" s="179">
        <v>0</v>
      </c>
      <c r="L1225" s="179">
        <v>0</v>
      </c>
      <c r="M1225" s="179">
        <v>319712.4397104581</v>
      </c>
      <c r="N1225" s="179">
        <v>0</v>
      </c>
      <c r="O1225" s="179">
        <v>0</v>
      </c>
      <c r="P1225" s="179">
        <v>0</v>
      </c>
      <c r="Q1225" s="179">
        <v>0</v>
      </c>
      <c r="R1225" s="180">
        <v>0</v>
      </c>
      <c r="S1225" s="180">
        <v>0</v>
      </c>
      <c r="T1225" s="180">
        <v>0</v>
      </c>
    </row>
    <row r="1226" spans="2:20" x14ac:dyDescent="0.3">
      <c r="B1226" s="19">
        <v>1223</v>
      </c>
      <c r="C1226" s="179">
        <v>0</v>
      </c>
      <c r="D1226" s="179">
        <v>0</v>
      </c>
      <c r="E1226" s="179">
        <v>2410.7112065088259</v>
      </c>
      <c r="F1226" s="179">
        <v>0</v>
      </c>
      <c r="G1226" s="179">
        <v>0</v>
      </c>
      <c r="H1226" s="179">
        <v>125631.16137201796</v>
      </c>
      <c r="I1226" s="179">
        <v>0</v>
      </c>
      <c r="J1226" s="179">
        <v>0</v>
      </c>
      <c r="K1226" s="179">
        <v>0</v>
      </c>
      <c r="L1226" s="179">
        <v>0</v>
      </c>
      <c r="M1226" s="179">
        <v>6152.6866007875378</v>
      </c>
      <c r="N1226" s="179">
        <v>0</v>
      </c>
      <c r="O1226" s="179">
        <v>0</v>
      </c>
      <c r="P1226" s="179">
        <v>0</v>
      </c>
      <c r="Q1226" s="179">
        <v>0</v>
      </c>
      <c r="R1226" s="180">
        <v>0</v>
      </c>
      <c r="S1226" s="180">
        <v>0</v>
      </c>
      <c r="T1226" s="180">
        <v>0</v>
      </c>
    </row>
    <row r="1227" spans="2:20" x14ac:dyDescent="0.3">
      <c r="B1227" s="19">
        <v>1224</v>
      </c>
      <c r="C1227" s="179">
        <v>0</v>
      </c>
      <c r="D1227" s="179">
        <v>0</v>
      </c>
      <c r="E1227" s="179">
        <v>5934.5461452044319</v>
      </c>
      <c r="F1227" s="179">
        <v>0</v>
      </c>
      <c r="G1227" s="179">
        <v>0</v>
      </c>
      <c r="H1227" s="179">
        <v>39317.506312559817</v>
      </c>
      <c r="I1227" s="179">
        <v>0</v>
      </c>
      <c r="J1227" s="179">
        <v>0</v>
      </c>
      <c r="K1227" s="179">
        <v>0</v>
      </c>
      <c r="L1227" s="179">
        <v>0</v>
      </c>
      <c r="M1227" s="179">
        <v>40348.137081780515</v>
      </c>
      <c r="N1227" s="179">
        <v>0</v>
      </c>
      <c r="O1227" s="179">
        <v>0</v>
      </c>
      <c r="P1227" s="179">
        <v>0</v>
      </c>
      <c r="Q1227" s="179">
        <v>0</v>
      </c>
      <c r="R1227" s="180">
        <v>0</v>
      </c>
      <c r="S1227" s="180">
        <v>0</v>
      </c>
      <c r="T1227" s="180">
        <v>0</v>
      </c>
    </row>
    <row r="1228" spans="2:20" x14ac:dyDescent="0.3">
      <c r="B1228" s="19">
        <v>1225</v>
      </c>
      <c r="C1228" s="179">
        <v>0</v>
      </c>
      <c r="D1228" s="179">
        <v>0</v>
      </c>
      <c r="E1228" s="179">
        <v>85005.351143665772</v>
      </c>
      <c r="F1228" s="179">
        <v>0</v>
      </c>
      <c r="G1228" s="179">
        <v>0</v>
      </c>
      <c r="H1228" s="179">
        <v>230413.69140379847</v>
      </c>
      <c r="I1228" s="179">
        <v>0</v>
      </c>
      <c r="J1228" s="179">
        <v>0</v>
      </c>
      <c r="K1228" s="179">
        <v>0</v>
      </c>
      <c r="L1228" s="179">
        <v>0</v>
      </c>
      <c r="M1228" s="179">
        <v>556009.67458449875</v>
      </c>
      <c r="N1228" s="179">
        <v>0</v>
      </c>
      <c r="O1228" s="179">
        <v>0</v>
      </c>
      <c r="P1228" s="179">
        <v>0</v>
      </c>
      <c r="Q1228" s="179">
        <v>0</v>
      </c>
      <c r="R1228" s="180">
        <v>0</v>
      </c>
      <c r="S1228" s="180">
        <v>0</v>
      </c>
      <c r="T1228" s="180">
        <v>0</v>
      </c>
    </row>
    <row r="1229" spans="2:20" x14ac:dyDescent="0.3">
      <c r="B1229" s="19">
        <v>1226</v>
      </c>
      <c r="C1229" s="179">
        <v>0</v>
      </c>
      <c r="D1229" s="179">
        <v>0</v>
      </c>
      <c r="E1229" s="179">
        <v>279008.57065263059</v>
      </c>
      <c r="F1229" s="179">
        <v>1</v>
      </c>
      <c r="G1229" s="179">
        <v>16546.417920722979</v>
      </c>
      <c r="H1229" s="179">
        <v>34629.534326572109</v>
      </c>
      <c r="I1229" s="179">
        <v>0</v>
      </c>
      <c r="J1229" s="179">
        <v>0</v>
      </c>
      <c r="K1229" s="179">
        <v>0</v>
      </c>
      <c r="L1229" s="179">
        <v>0</v>
      </c>
      <c r="M1229" s="179">
        <v>19648.116612196514</v>
      </c>
      <c r="N1229" s="179">
        <v>0</v>
      </c>
      <c r="O1229" s="179">
        <v>0</v>
      </c>
      <c r="P1229" s="179">
        <v>0</v>
      </c>
      <c r="Q1229" s="179">
        <v>0</v>
      </c>
      <c r="R1229" s="180">
        <v>0</v>
      </c>
      <c r="S1229" s="180">
        <v>0</v>
      </c>
      <c r="T1229" s="180">
        <v>0</v>
      </c>
    </row>
    <row r="1230" spans="2:20" x14ac:dyDescent="0.3">
      <c r="B1230" s="19">
        <v>1227</v>
      </c>
      <c r="C1230" s="179">
        <v>0</v>
      </c>
      <c r="D1230" s="179">
        <v>0</v>
      </c>
      <c r="E1230" s="179">
        <v>74450.502398162746</v>
      </c>
      <c r="F1230" s="179">
        <v>0</v>
      </c>
      <c r="G1230" s="179">
        <v>0</v>
      </c>
      <c r="H1230" s="179">
        <v>207147.07122386011</v>
      </c>
      <c r="I1230" s="179">
        <v>0</v>
      </c>
      <c r="J1230" s="179">
        <v>0</v>
      </c>
      <c r="K1230" s="179">
        <v>0</v>
      </c>
      <c r="L1230" s="179">
        <v>0</v>
      </c>
      <c r="M1230" s="179">
        <v>18578.607880940628</v>
      </c>
      <c r="N1230" s="179">
        <v>0</v>
      </c>
      <c r="O1230" s="179">
        <v>0</v>
      </c>
      <c r="P1230" s="179">
        <v>0</v>
      </c>
      <c r="Q1230" s="179">
        <v>0</v>
      </c>
      <c r="R1230" s="180">
        <v>0</v>
      </c>
      <c r="S1230" s="180">
        <v>0</v>
      </c>
      <c r="T1230" s="180">
        <v>0</v>
      </c>
    </row>
    <row r="1231" spans="2:20" x14ac:dyDescent="0.3">
      <c r="B1231" s="19">
        <v>1228</v>
      </c>
      <c r="C1231" s="179">
        <v>0</v>
      </c>
      <c r="D1231" s="179">
        <v>0</v>
      </c>
      <c r="E1231" s="179">
        <v>102623.91530843302</v>
      </c>
      <c r="F1231" s="179">
        <v>0</v>
      </c>
      <c r="G1231" s="179">
        <v>0</v>
      </c>
      <c r="H1231" s="179">
        <v>86115.341743554469</v>
      </c>
      <c r="I1231" s="179">
        <v>0</v>
      </c>
      <c r="J1231" s="179">
        <v>0</v>
      </c>
      <c r="K1231" s="179">
        <v>0</v>
      </c>
      <c r="L1231" s="179">
        <v>0</v>
      </c>
      <c r="M1231" s="179">
        <v>5525.6656713438906</v>
      </c>
      <c r="N1231" s="179">
        <v>0</v>
      </c>
      <c r="O1231" s="179">
        <v>0</v>
      </c>
      <c r="P1231" s="179">
        <v>0</v>
      </c>
      <c r="Q1231" s="179">
        <v>0</v>
      </c>
      <c r="R1231" s="180">
        <v>0</v>
      </c>
      <c r="S1231" s="180">
        <v>0</v>
      </c>
      <c r="T1231" s="180">
        <v>0</v>
      </c>
    </row>
    <row r="1232" spans="2:20" x14ac:dyDescent="0.3">
      <c r="B1232" s="19">
        <v>1229</v>
      </c>
      <c r="C1232" s="179">
        <v>0</v>
      </c>
      <c r="D1232" s="179">
        <v>0</v>
      </c>
      <c r="E1232" s="179">
        <v>52902.846259836348</v>
      </c>
      <c r="F1232" s="179">
        <v>0</v>
      </c>
      <c r="G1232" s="179">
        <v>0</v>
      </c>
      <c r="H1232" s="179">
        <v>7732.8007586952053</v>
      </c>
      <c r="I1232" s="179">
        <v>0</v>
      </c>
      <c r="J1232" s="179">
        <v>0</v>
      </c>
      <c r="K1232" s="179">
        <v>0</v>
      </c>
      <c r="L1232" s="179">
        <v>0</v>
      </c>
      <c r="M1232" s="179">
        <v>113144.02211590549</v>
      </c>
      <c r="N1232" s="179">
        <v>0</v>
      </c>
      <c r="O1232" s="179">
        <v>0</v>
      </c>
      <c r="P1232" s="179">
        <v>0</v>
      </c>
      <c r="Q1232" s="179">
        <v>0</v>
      </c>
      <c r="R1232" s="180">
        <v>0</v>
      </c>
      <c r="S1232" s="180">
        <v>0</v>
      </c>
      <c r="T1232" s="180">
        <v>0</v>
      </c>
    </row>
    <row r="1233" spans="2:20" x14ac:dyDescent="0.3">
      <c r="B1233" s="19">
        <v>1230</v>
      </c>
      <c r="C1233" s="179">
        <v>0</v>
      </c>
      <c r="D1233" s="179">
        <v>0</v>
      </c>
      <c r="E1233" s="179">
        <v>24394.691991155414</v>
      </c>
      <c r="F1233" s="179">
        <v>0</v>
      </c>
      <c r="G1233" s="179">
        <v>0</v>
      </c>
      <c r="H1233" s="179">
        <v>186752.55233133968</v>
      </c>
      <c r="I1233" s="179">
        <v>0</v>
      </c>
      <c r="J1233" s="179">
        <v>0</v>
      </c>
      <c r="K1233" s="179">
        <v>0</v>
      </c>
      <c r="L1233" s="179">
        <v>0</v>
      </c>
      <c r="M1233" s="179">
        <v>75388.88686875446</v>
      </c>
      <c r="N1233" s="179">
        <v>0</v>
      </c>
      <c r="O1233" s="179">
        <v>0</v>
      </c>
      <c r="P1233" s="179">
        <v>0</v>
      </c>
      <c r="Q1233" s="179">
        <v>0</v>
      </c>
      <c r="R1233" s="180">
        <v>0</v>
      </c>
      <c r="S1233" s="180">
        <v>0</v>
      </c>
      <c r="T1233" s="180">
        <v>0</v>
      </c>
    </row>
    <row r="1234" spans="2:20" x14ac:dyDescent="0.3">
      <c r="B1234" s="19">
        <v>1231</v>
      </c>
      <c r="C1234" s="179">
        <v>0</v>
      </c>
      <c r="D1234" s="179">
        <v>0</v>
      </c>
      <c r="E1234" s="179">
        <v>49248.886147264246</v>
      </c>
      <c r="F1234" s="179">
        <v>0</v>
      </c>
      <c r="G1234" s="179">
        <v>0</v>
      </c>
      <c r="H1234" s="179">
        <v>132347.65461416004</v>
      </c>
      <c r="I1234" s="179">
        <v>0</v>
      </c>
      <c r="J1234" s="179">
        <v>0</v>
      </c>
      <c r="K1234" s="179">
        <v>0</v>
      </c>
      <c r="L1234" s="179">
        <v>0</v>
      </c>
      <c r="M1234" s="179">
        <v>15455.214793747487</v>
      </c>
      <c r="N1234" s="179">
        <v>0</v>
      </c>
      <c r="O1234" s="179">
        <v>0</v>
      </c>
      <c r="P1234" s="179">
        <v>0</v>
      </c>
      <c r="Q1234" s="179">
        <v>0</v>
      </c>
      <c r="R1234" s="180">
        <v>0</v>
      </c>
      <c r="S1234" s="180">
        <v>0</v>
      </c>
      <c r="T1234" s="180">
        <v>0</v>
      </c>
    </row>
    <row r="1235" spans="2:20" x14ac:dyDescent="0.3">
      <c r="B1235" s="19">
        <v>1232</v>
      </c>
      <c r="C1235" s="179">
        <v>0</v>
      </c>
      <c r="D1235" s="179">
        <v>0</v>
      </c>
      <c r="E1235" s="179">
        <v>742048.33105577889</v>
      </c>
      <c r="F1235" s="179">
        <v>1</v>
      </c>
      <c r="G1235" s="179">
        <v>1179473.4481440545</v>
      </c>
      <c r="H1235" s="179">
        <v>697886.98598088755</v>
      </c>
      <c r="I1235" s="179">
        <v>479473.44814405451</v>
      </c>
      <c r="J1235" s="179">
        <v>0</v>
      </c>
      <c r="K1235" s="179">
        <v>0</v>
      </c>
      <c r="L1235" s="179">
        <v>0</v>
      </c>
      <c r="M1235" s="179">
        <v>115899.63999247859</v>
      </c>
      <c r="N1235" s="179">
        <v>0</v>
      </c>
      <c r="O1235" s="179">
        <v>0</v>
      </c>
      <c r="P1235" s="179">
        <v>0</v>
      </c>
      <c r="Q1235" s="179">
        <v>0</v>
      </c>
      <c r="R1235" s="180">
        <v>0</v>
      </c>
      <c r="S1235" s="180">
        <v>0</v>
      </c>
      <c r="T1235" s="180">
        <v>0</v>
      </c>
    </row>
    <row r="1236" spans="2:20" x14ac:dyDescent="0.3">
      <c r="B1236" s="19">
        <v>1233</v>
      </c>
      <c r="C1236" s="179">
        <v>1</v>
      </c>
      <c r="D1236" s="179">
        <v>5282.8826988751653</v>
      </c>
      <c r="E1236" s="179">
        <v>22585.664544991283</v>
      </c>
      <c r="F1236" s="179">
        <v>0</v>
      </c>
      <c r="G1236" s="179">
        <v>0</v>
      </c>
      <c r="H1236" s="179">
        <v>54912.801347963359</v>
      </c>
      <c r="I1236" s="179">
        <v>0</v>
      </c>
      <c r="J1236" s="179">
        <v>0</v>
      </c>
      <c r="K1236" s="179">
        <v>0</v>
      </c>
      <c r="L1236" s="179">
        <v>0</v>
      </c>
      <c r="M1236" s="179">
        <v>9940.7269024997513</v>
      </c>
      <c r="N1236" s="179">
        <v>0</v>
      </c>
      <c r="O1236" s="179">
        <v>0</v>
      </c>
      <c r="P1236" s="179">
        <v>0</v>
      </c>
      <c r="Q1236" s="179">
        <v>0</v>
      </c>
      <c r="R1236" s="180">
        <v>0</v>
      </c>
      <c r="S1236" s="180">
        <v>0</v>
      </c>
      <c r="T1236" s="180">
        <v>5282.8826988751653</v>
      </c>
    </row>
    <row r="1237" spans="2:20" x14ac:dyDescent="0.3">
      <c r="B1237" s="19">
        <v>1234</v>
      </c>
      <c r="C1237" s="179">
        <v>0</v>
      </c>
      <c r="D1237" s="179">
        <v>0</v>
      </c>
      <c r="E1237" s="179">
        <v>33944.835545474642</v>
      </c>
      <c r="F1237" s="179">
        <v>0</v>
      </c>
      <c r="G1237" s="179">
        <v>0</v>
      </c>
      <c r="H1237" s="179">
        <v>12916.373294129085</v>
      </c>
      <c r="I1237" s="179">
        <v>0</v>
      </c>
      <c r="J1237" s="179">
        <v>0</v>
      </c>
      <c r="K1237" s="179">
        <v>0</v>
      </c>
      <c r="L1237" s="179">
        <v>0</v>
      </c>
      <c r="M1237" s="179">
        <v>20710.061243046435</v>
      </c>
      <c r="N1237" s="179">
        <v>0</v>
      </c>
      <c r="O1237" s="179">
        <v>0</v>
      </c>
      <c r="P1237" s="179">
        <v>0</v>
      </c>
      <c r="Q1237" s="179">
        <v>0</v>
      </c>
      <c r="R1237" s="180">
        <v>0</v>
      </c>
      <c r="S1237" s="180">
        <v>0</v>
      </c>
      <c r="T1237" s="180">
        <v>0</v>
      </c>
    </row>
    <row r="1238" spans="2:20" x14ac:dyDescent="0.3">
      <c r="B1238" s="19">
        <v>1235</v>
      </c>
      <c r="C1238" s="179">
        <v>0</v>
      </c>
      <c r="D1238" s="179">
        <v>0</v>
      </c>
      <c r="E1238" s="179">
        <v>85946.360302675355</v>
      </c>
      <c r="F1238" s="179">
        <v>0</v>
      </c>
      <c r="G1238" s="179">
        <v>0</v>
      </c>
      <c r="H1238" s="179">
        <v>101114.68319991892</v>
      </c>
      <c r="I1238" s="179">
        <v>0</v>
      </c>
      <c r="J1238" s="179">
        <v>0</v>
      </c>
      <c r="K1238" s="179">
        <v>0</v>
      </c>
      <c r="L1238" s="179">
        <v>0</v>
      </c>
      <c r="M1238" s="179">
        <v>219013.43099339455</v>
      </c>
      <c r="N1238" s="179">
        <v>0</v>
      </c>
      <c r="O1238" s="179">
        <v>0</v>
      </c>
      <c r="P1238" s="179">
        <v>0</v>
      </c>
      <c r="Q1238" s="179">
        <v>0</v>
      </c>
      <c r="R1238" s="180">
        <v>0</v>
      </c>
      <c r="S1238" s="180">
        <v>0</v>
      </c>
      <c r="T1238" s="180">
        <v>0</v>
      </c>
    </row>
    <row r="1239" spans="2:20" x14ac:dyDescent="0.3">
      <c r="B1239" s="19">
        <v>1236</v>
      </c>
      <c r="C1239" s="179">
        <v>0</v>
      </c>
      <c r="D1239" s="179">
        <v>0</v>
      </c>
      <c r="E1239" s="179">
        <v>12963.535364115225</v>
      </c>
      <c r="F1239" s="179">
        <v>0</v>
      </c>
      <c r="G1239" s="179">
        <v>0</v>
      </c>
      <c r="H1239" s="179">
        <v>12334.771441083423</v>
      </c>
      <c r="I1239" s="179">
        <v>0</v>
      </c>
      <c r="J1239" s="179">
        <v>0</v>
      </c>
      <c r="K1239" s="179">
        <v>0</v>
      </c>
      <c r="L1239" s="179">
        <v>0</v>
      </c>
      <c r="M1239" s="179">
        <v>95852.512870079241</v>
      </c>
      <c r="N1239" s="179">
        <v>0</v>
      </c>
      <c r="O1239" s="179">
        <v>0</v>
      </c>
      <c r="P1239" s="179">
        <v>0</v>
      </c>
      <c r="Q1239" s="179">
        <v>0</v>
      </c>
      <c r="R1239" s="180">
        <v>0</v>
      </c>
      <c r="S1239" s="180">
        <v>0</v>
      </c>
      <c r="T1239" s="180">
        <v>0</v>
      </c>
    </row>
    <row r="1240" spans="2:20" x14ac:dyDescent="0.3">
      <c r="B1240" s="19">
        <v>1237</v>
      </c>
      <c r="C1240" s="179">
        <v>0</v>
      </c>
      <c r="D1240" s="179">
        <v>0</v>
      </c>
      <c r="E1240" s="179">
        <v>212595.72841146486</v>
      </c>
      <c r="F1240" s="179">
        <v>0</v>
      </c>
      <c r="G1240" s="179">
        <v>0</v>
      </c>
      <c r="H1240" s="179">
        <v>63235.690538297633</v>
      </c>
      <c r="I1240" s="179">
        <v>0</v>
      </c>
      <c r="J1240" s="179">
        <v>0</v>
      </c>
      <c r="K1240" s="179">
        <v>0</v>
      </c>
      <c r="L1240" s="179">
        <v>0</v>
      </c>
      <c r="M1240" s="179">
        <v>75499.322702758131</v>
      </c>
      <c r="N1240" s="179">
        <v>0</v>
      </c>
      <c r="O1240" s="179">
        <v>0</v>
      </c>
      <c r="P1240" s="179">
        <v>0</v>
      </c>
      <c r="Q1240" s="179">
        <v>0</v>
      </c>
      <c r="R1240" s="180">
        <v>0</v>
      </c>
      <c r="S1240" s="180">
        <v>0</v>
      </c>
      <c r="T1240" s="180">
        <v>0</v>
      </c>
    </row>
    <row r="1241" spans="2:20" x14ac:dyDescent="0.3">
      <c r="B1241" s="19">
        <v>1238</v>
      </c>
      <c r="C1241" s="179">
        <v>0</v>
      </c>
      <c r="D1241" s="179">
        <v>0</v>
      </c>
      <c r="E1241" s="179">
        <v>18569.427709475996</v>
      </c>
      <c r="F1241" s="179">
        <v>0</v>
      </c>
      <c r="G1241" s="179">
        <v>0</v>
      </c>
      <c r="H1241" s="179">
        <v>44728.599676523903</v>
      </c>
      <c r="I1241" s="179">
        <v>0</v>
      </c>
      <c r="J1241" s="179">
        <v>0</v>
      </c>
      <c r="K1241" s="179">
        <v>0</v>
      </c>
      <c r="L1241" s="179">
        <v>0</v>
      </c>
      <c r="M1241" s="179">
        <v>261217.17422160524</v>
      </c>
      <c r="N1241" s="179">
        <v>0</v>
      </c>
      <c r="O1241" s="179">
        <v>0</v>
      </c>
      <c r="P1241" s="179">
        <v>0</v>
      </c>
      <c r="Q1241" s="179">
        <v>0</v>
      </c>
      <c r="R1241" s="180">
        <v>0</v>
      </c>
      <c r="S1241" s="180">
        <v>0</v>
      </c>
      <c r="T1241" s="180">
        <v>0</v>
      </c>
    </row>
    <row r="1242" spans="2:20" x14ac:dyDescent="0.3">
      <c r="B1242" s="19">
        <v>1239</v>
      </c>
      <c r="C1242" s="179">
        <v>0</v>
      </c>
      <c r="D1242" s="179">
        <v>0</v>
      </c>
      <c r="E1242" s="179">
        <v>44986.205194080896</v>
      </c>
      <c r="F1242" s="179">
        <v>0</v>
      </c>
      <c r="G1242" s="179">
        <v>0</v>
      </c>
      <c r="H1242" s="179">
        <v>201143.60559135987</v>
      </c>
      <c r="I1242" s="179">
        <v>0</v>
      </c>
      <c r="J1242" s="179">
        <v>0</v>
      </c>
      <c r="K1242" s="179">
        <v>0</v>
      </c>
      <c r="L1242" s="179">
        <v>0</v>
      </c>
      <c r="M1242" s="179">
        <v>155316.87510452661</v>
      </c>
      <c r="N1242" s="179">
        <v>0</v>
      </c>
      <c r="O1242" s="179">
        <v>0</v>
      </c>
      <c r="P1242" s="179">
        <v>0</v>
      </c>
      <c r="Q1242" s="179">
        <v>0</v>
      </c>
      <c r="R1242" s="180">
        <v>0</v>
      </c>
      <c r="S1242" s="180">
        <v>0</v>
      </c>
      <c r="T1242" s="180">
        <v>0</v>
      </c>
    </row>
    <row r="1243" spans="2:20" x14ac:dyDescent="0.3">
      <c r="B1243" s="19">
        <v>1240</v>
      </c>
      <c r="C1243" s="179">
        <v>0</v>
      </c>
      <c r="D1243" s="179">
        <v>0</v>
      </c>
      <c r="E1243" s="179">
        <v>6451705.6558215749</v>
      </c>
      <c r="F1243" s="179">
        <v>0</v>
      </c>
      <c r="G1243" s="179">
        <v>0</v>
      </c>
      <c r="H1243" s="179">
        <v>327179.06465839146</v>
      </c>
      <c r="I1243" s="179">
        <v>0</v>
      </c>
      <c r="J1243" s="179">
        <v>0</v>
      </c>
      <c r="K1243" s="179">
        <v>0</v>
      </c>
      <c r="L1243" s="179">
        <v>0</v>
      </c>
      <c r="M1243" s="179">
        <v>18274.434945352026</v>
      </c>
      <c r="N1243" s="179">
        <v>0</v>
      </c>
      <c r="O1243" s="179">
        <v>0</v>
      </c>
      <c r="P1243" s="179">
        <v>0</v>
      </c>
      <c r="Q1243" s="179">
        <v>0</v>
      </c>
      <c r="R1243" s="180">
        <v>0</v>
      </c>
      <c r="S1243" s="180">
        <v>0</v>
      </c>
      <c r="T1243" s="180">
        <v>0</v>
      </c>
    </row>
    <row r="1244" spans="2:20" x14ac:dyDescent="0.3">
      <c r="B1244" s="19">
        <v>1241</v>
      </c>
      <c r="C1244" s="179">
        <v>0</v>
      </c>
      <c r="D1244" s="179">
        <v>0</v>
      </c>
      <c r="E1244" s="179">
        <v>12091.965935822675</v>
      </c>
      <c r="F1244" s="179">
        <v>0</v>
      </c>
      <c r="G1244" s="179">
        <v>0</v>
      </c>
      <c r="H1244" s="179">
        <v>17303.68735955704</v>
      </c>
      <c r="I1244" s="179">
        <v>0</v>
      </c>
      <c r="J1244" s="179">
        <v>0</v>
      </c>
      <c r="K1244" s="179">
        <v>0</v>
      </c>
      <c r="L1244" s="179">
        <v>0</v>
      </c>
      <c r="M1244" s="179">
        <v>536316.95984296803</v>
      </c>
      <c r="N1244" s="179">
        <v>0</v>
      </c>
      <c r="O1244" s="179">
        <v>0</v>
      </c>
      <c r="P1244" s="179">
        <v>0</v>
      </c>
      <c r="Q1244" s="179">
        <v>0</v>
      </c>
      <c r="R1244" s="180">
        <v>0</v>
      </c>
      <c r="S1244" s="180">
        <v>0</v>
      </c>
      <c r="T1244" s="180">
        <v>0</v>
      </c>
    </row>
    <row r="1245" spans="2:20" x14ac:dyDescent="0.3">
      <c r="B1245" s="19">
        <v>1242</v>
      </c>
      <c r="C1245" s="179">
        <v>0</v>
      </c>
      <c r="D1245" s="179">
        <v>0</v>
      </c>
      <c r="E1245" s="179">
        <v>120950.14025166785</v>
      </c>
      <c r="F1245" s="179">
        <v>0</v>
      </c>
      <c r="G1245" s="179">
        <v>0</v>
      </c>
      <c r="H1245" s="179">
        <v>36530.782351112241</v>
      </c>
      <c r="I1245" s="179">
        <v>0</v>
      </c>
      <c r="J1245" s="179">
        <v>0</v>
      </c>
      <c r="K1245" s="179">
        <v>0</v>
      </c>
      <c r="L1245" s="179">
        <v>0</v>
      </c>
      <c r="M1245" s="179">
        <v>1120.4909061406479</v>
      </c>
      <c r="N1245" s="179">
        <v>0</v>
      </c>
      <c r="O1245" s="179">
        <v>0</v>
      </c>
      <c r="P1245" s="179">
        <v>0</v>
      </c>
      <c r="Q1245" s="179">
        <v>0</v>
      </c>
      <c r="R1245" s="180">
        <v>0</v>
      </c>
      <c r="S1245" s="180">
        <v>0</v>
      </c>
      <c r="T1245" s="180">
        <v>0</v>
      </c>
    </row>
    <row r="1246" spans="2:20" x14ac:dyDescent="0.3">
      <c r="B1246" s="19">
        <v>1243</v>
      </c>
      <c r="C1246" s="179">
        <v>0</v>
      </c>
      <c r="D1246" s="179">
        <v>0</v>
      </c>
      <c r="E1246" s="179">
        <v>210732.081800257</v>
      </c>
      <c r="F1246" s="179">
        <v>0</v>
      </c>
      <c r="G1246" s="179">
        <v>0</v>
      </c>
      <c r="H1246" s="179">
        <v>75499.322702758131</v>
      </c>
      <c r="I1246" s="179">
        <v>0</v>
      </c>
      <c r="J1246" s="179">
        <v>0</v>
      </c>
      <c r="K1246" s="179">
        <v>0</v>
      </c>
      <c r="L1246" s="179">
        <v>0</v>
      </c>
      <c r="M1246" s="179">
        <v>514521.06321750791</v>
      </c>
      <c r="N1246" s="179">
        <v>0</v>
      </c>
      <c r="O1246" s="179">
        <v>0</v>
      </c>
      <c r="P1246" s="179">
        <v>0</v>
      </c>
      <c r="Q1246" s="179">
        <v>0</v>
      </c>
      <c r="R1246" s="180">
        <v>0</v>
      </c>
      <c r="S1246" s="180">
        <v>0</v>
      </c>
      <c r="T1246" s="180">
        <v>0</v>
      </c>
    </row>
    <row r="1247" spans="2:20" x14ac:dyDescent="0.3">
      <c r="B1247" s="19">
        <v>1244</v>
      </c>
      <c r="C1247" s="179">
        <v>0</v>
      </c>
      <c r="D1247" s="179">
        <v>0</v>
      </c>
      <c r="E1247" s="179">
        <v>18870.346709326481</v>
      </c>
      <c r="F1247" s="179">
        <v>0</v>
      </c>
      <c r="G1247" s="179">
        <v>0</v>
      </c>
      <c r="H1247" s="179">
        <v>252750.49714068085</v>
      </c>
      <c r="I1247" s="179">
        <v>0</v>
      </c>
      <c r="J1247" s="179">
        <v>0</v>
      </c>
      <c r="K1247" s="179">
        <v>0</v>
      </c>
      <c r="L1247" s="179">
        <v>0</v>
      </c>
      <c r="M1247" s="179">
        <v>112402.6389010955</v>
      </c>
      <c r="N1247" s="179">
        <v>0</v>
      </c>
      <c r="O1247" s="179">
        <v>0</v>
      </c>
      <c r="P1247" s="179">
        <v>0</v>
      </c>
      <c r="Q1247" s="179">
        <v>0</v>
      </c>
      <c r="R1247" s="180">
        <v>0</v>
      </c>
      <c r="S1247" s="180">
        <v>0</v>
      </c>
      <c r="T1247" s="180">
        <v>0</v>
      </c>
    </row>
    <row r="1248" spans="2:20" x14ac:dyDescent="0.3">
      <c r="B1248" s="19">
        <v>1245</v>
      </c>
      <c r="C1248" s="179">
        <v>0</v>
      </c>
      <c r="D1248" s="179">
        <v>0</v>
      </c>
      <c r="E1248" s="179">
        <v>27683.583030193855</v>
      </c>
      <c r="F1248" s="179">
        <v>0</v>
      </c>
      <c r="G1248" s="179">
        <v>0</v>
      </c>
      <c r="H1248" s="179">
        <v>10468.795999767384</v>
      </c>
      <c r="I1248" s="179">
        <v>0</v>
      </c>
      <c r="J1248" s="179">
        <v>0</v>
      </c>
      <c r="K1248" s="179">
        <v>0</v>
      </c>
      <c r="L1248" s="179">
        <v>0</v>
      </c>
      <c r="M1248" s="179">
        <v>1526675.9763478695</v>
      </c>
      <c r="N1248" s="179">
        <v>0</v>
      </c>
      <c r="O1248" s="179">
        <v>0</v>
      </c>
      <c r="P1248" s="179">
        <v>0</v>
      </c>
      <c r="Q1248" s="179">
        <v>0</v>
      </c>
      <c r="R1248" s="180">
        <v>0</v>
      </c>
      <c r="S1248" s="180">
        <v>0</v>
      </c>
      <c r="T1248" s="180">
        <v>0</v>
      </c>
    </row>
    <row r="1249" spans="2:20" x14ac:dyDescent="0.3">
      <c r="B1249" s="19">
        <v>1246</v>
      </c>
      <c r="C1249" s="179">
        <v>0</v>
      </c>
      <c r="D1249" s="179">
        <v>0</v>
      </c>
      <c r="E1249" s="179">
        <v>103263.41235937797</v>
      </c>
      <c r="F1249" s="179">
        <v>0</v>
      </c>
      <c r="G1249" s="179">
        <v>0</v>
      </c>
      <c r="H1249" s="179">
        <v>24607.657134218705</v>
      </c>
      <c r="I1249" s="179">
        <v>0</v>
      </c>
      <c r="J1249" s="179">
        <v>0</v>
      </c>
      <c r="K1249" s="179">
        <v>0</v>
      </c>
      <c r="L1249" s="179">
        <v>0</v>
      </c>
      <c r="M1249" s="179">
        <v>4726.2124297165992</v>
      </c>
      <c r="N1249" s="179">
        <v>0</v>
      </c>
      <c r="O1249" s="179">
        <v>0</v>
      </c>
      <c r="P1249" s="179">
        <v>0</v>
      </c>
      <c r="Q1249" s="179">
        <v>0</v>
      </c>
      <c r="R1249" s="180">
        <v>0</v>
      </c>
      <c r="S1249" s="180">
        <v>0</v>
      </c>
      <c r="T1249" s="180">
        <v>0</v>
      </c>
    </row>
    <row r="1250" spans="2:20" x14ac:dyDescent="0.3">
      <c r="B1250" s="19">
        <v>1247</v>
      </c>
      <c r="C1250" s="179">
        <v>0</v>
      </c>
      <c r="D1250" s="179">
        <v>0</v>
      </c>
      <c r="E1250" s="179">
        <v>113825.87388614565</v>
      </c>
      <c r="F1250" s="179">
        <v>0</v>
      </c>
      <c r="G1250" s="179">
        <v>0</v>
      </c>
      <c r="H1250" s="179">
        <v>1017115.6854052144</v>
      </c>
      <c r="I1250" s="179">
        <v>0</v>
      </c>
      <c r="J1250" s="179">
        <v>0</v>
      </c>
      <c r="K1250" s="179">
        <v>0</v>
      </c>
      <c r="L1250" s="179">
        <v>0</v>
      </c>
      <c r="M1250" s="179">
        <v>198286.79756962246</v>
      </c>
      <c r="N1250" s="179">
        <v>0</v>
      </c>
      <c r="O1250" s="179">
        <v>0</v>
      </c>
      <c r="P1250" s="179">
        <v>0</v>
      </c>
      <c r="Q1250" s="179">
        <v>0</v>
      </c>
      <c r="R1250" s="180">
        <v>0</v>
      </c>
      <c r="S1250" s="180">
        <v>0</v>
      </c>
      <c r="T1250" s="180">
        <v>0</v>
      </c>
    </row>
    <row r="1251" spans="2:20" x14ac:dyDescent="0.3">
      <c r="B1251" s="19">
        <v>1248</v>
      </c>
      <c r="C1251" s="179">
        <v>1</v>
      </c>
      <c r="D1251" s="179">
        <v>24946.425714060169</v>
      </c>
      <c r="E1251" s="179">
        <v>125086.65688697735</v>
      </c>
      <c r="F1251" s="179">
        <v>0</v>
      </c>
      <c r="G1251" s="179">
        <v>0</v>
      </c>
      <c r="H1251" s="179">
        <v>119908.98190319135</v>
      </c>
      <c r="I1251" s="179">
        <v>0</v>
      </c>
      <c r="J1251" s="179">
        <v>0</v>
      </c>
      <c r="K1251" s="179">
        <v>0</v>
      </c>
      <c r="L1251" s="179">
        <v>0</v>
      </c>
      <c r="M1251" s="179">
        <v>363621.72625026468</v>
      </c>
      <c r="N1251" s="179">
        <v>0</v>
      </c>
      <c r="O1251" s="179">
        <v>0</v>
      </c>
      <c r="P1251" s="179">
        <v>0</v>
      </c>
      <c r="Q1251" s="179">
        <v>0</v>
      </c>
      <c r="R1251" s="180">
        <v>0</v>
      </c>
      <c r="S1251" s="180">
        <v>0</v>
      </c>
      <c r="T1251" s="180">
        <v>24946.425714060169</v>
      </c>
    </row>
    <row r="1252" spans="2:20" x14ac:dyDescent="0.3">
      <c r="B1252" s="19">
        <v>1249</v>
      </c>
      <c r="C1252" s="179">
        <v>0</v>
      </c>
      <c r="D1252" s="179">
        <v>0</v>
      </c>
      <c r="E1252" s="179">
        <v>730193.75347582437</v>
      </c>
      <c r="F1252" s="179">
        <v>0</v>
      </c>
      <c r="G1252" s="179">
        <v>0</v>
      </c>
      <c r="H1252" s="179">
        <v>4733853.4659700869</v>
      </c>
      <c r="I1252" s="179">
        <v>0</v>
      </c>
      <c r="J1252" s="179">
        <v>0</v>
      </c>
      <c r="K1252" s="179">
        <v>0</v>
      </c>
      <c r="L1252" s="179">
        <v>0</v>
      </c>
      <c r="M1252" s="179">
        <v>4819.6353120507556</v>
      </c>
      <c r="N1252" s="179">
        <v>0</v>
      </c>
      <c r="O1252" s="179">
        <v>0</v>
      </c>
      <c r="P1252" s="179">
        <v>0</v>
      </c>
      <c r="Q1252" s="179">
        <v>0</v>
      </c>
      <c r="R1252" s="180">
        <v>0</v>
      </c>
      <c r="S1252" s="180">
        <v>0</v>
      </c>
      <c r="T1252" s="180">
        <v>0</v>
      </c>
    </row>
    <row r="1253" spans="2:20" x14ac:dyDescent="0.3">
      <c r="B1253" s="19">
        <v>1250</v>
      </c>
      <c r="C1253" s="179">
        <v>0</v>
      </c>
      <c r="D1253" s="179">
        <v>0</v>
      </c>
      <c r="E1253" s="179">
        <v>58296.146333903431</v>
      </c>
      <c r="F1253" s="179">
        <v>0</v>
      </c>
      <c r="G1253" s="179">
        <v>0</v>
      </c>
      <c r="H1253" s="179">
        <v>13771.577486625341</v>
      </c>
      <c r="I1253" s="179">
        <v>0</v>
      </c>
      <c r="J1253" s="179">
        <v>0</v>
      </c>
      <c r="K1253" s="179">
        <v>0</v>
      </c>
      <c r="L1253" s="179">
        <v>0</v>
      </c>
      <c r="M1253" s="179">
        <v>66507.822407274929</v>
      </c>
      <c r="N1253" s="179">
        <v>0</v>
      </c>
      <c r="O1253" s="179">
        <v>0</v>
      </c>
      <c r="P1253" s="179">
        <v>0</v>
      </c>
      <c r="Q1253" s="179">
        <v>0</v>
      </c>
      <c r="R1253" s="180">
        <v>0</v>
      </c>
      <c r="S1253" s="180">
        <v>0</v>
      </c>
      <c r="T1253" s="180">
        <v>0</v>
      </c>
    </row>
    <row r="1254" spans="2:20" x14ac:dyDescent="0.3">
      <c r="B1254" s="19">
        <v>1251</v>
      </c>
      <c r="C1254" s="179">
        <v>0</v>
      </c>
      <c r="D1254" s="179">
        <v>0</v>
      </c>
      <c r="E1254" s="179">
        <v>49128.145436688988</v>
      </c>
      <c r="F1254" s="179">
        <v>0</v>
      </c>
      <c r="G1254" s="179">
        <v>0</v>
      </c>
      <c r="H1254" s="179">
        <v>1915703.370676117</v>
      </c>
      <c r="I1254" s="179">
        <v>0</v>
      </c>
      <c r="J1254" s="179">
        <v>0</v>
      </c>
      <c r="K1254" s="179">
        <v>0</v>
      </c>
      <c r="L1254" s="179">
        <v>0</v>
      </c>
      <c r="M1254" s="179">
        <v>70768.695359970545</v>
      </c>
      <c r="N1254" s="179">
        <v>0</v>
      </c>
      <c r="O1254" s="179">
        <v>0</v>
      </c>
      <c r="P1254" s="179">
        <v>0</v>
      </c>
      <c r="Q1254" s="179">
        <v>0</v>
      </c>
      <c r="R1254" s="180">
        <v>0</v>
      </c>
      <c r="S1254" s="180">
        <v>0</v>
      </c>
      <c r="T1254" s="180">
        <v>0</v>
      </c>
    </row>
    <row r="1255" spans="2:20" x14ac:dyDescent="0.3">
      <c r="B1255" s="19">
        <v>1252</v>
      </c>
      <c r="C1255" s="179">
        <v>0</v>
      </c>
      <c r="D1255" s="179">
        <v>0</v>
      </c>
      <c r="E1255" s="179">
        <v>47281.83123935706</v>
      </c>
      <c r="F1255" s="179">
        <v>0</v>
      </c>
      <c r="G1255" s="179">
        <v>0</v>
      </c>
      <c r="H1255" s="179">
        <v>36486.788199763658</v>
      </c>
      <c r="I1255" s="179">
        <v>0</v>
      </c>
      <c r="J1255" s="179">
        <v>0</v>
      </c>
      <c r="K1255" s="179">
        <v>0</v>
      </c>
      <c r="L1255" s="179">
        <v>0</v>
      </c>
      <c r="M1255" s="179">
        <v>18792.667798379192</v>
      </c>
      <c r="N1255" s="179">
        <v>0</v>
      </c>
      <c r="O1255" s="179">
        <v>0</v>
      </c>
      <c r="P1255" s="179">
        <v>0</v>
      </c>
      <c r="Q1255" s="179">
        <v>0</v>
      </c>
      <c r="R1255" s="180">
        <v>0</v>
      </c>
      <c r="S1255" s="180">
        <v>0</v>
      </c>
      <c r="T1255" s="180">
        <v>0</v>
      </c>
    </row>
    <row r="1256" spans="2:20" x14ac:dyDescent="0.3">
      <c r="B1256" s="19">
        <v>1253</v>
      </c>
      <c r="C1256" s="179">
        <v>0</v>
      </c>
      <c r="D1256" s="179">
        <v>0</v>
      </c>
      <c r="E1256" s="179">
        <v>6360.5882852661216</v>
      </c>
      <c r="F1256" s="179">
        <v>0</v>
      </c>
      <c r="G1256" s="179">
        <v>0</v>
      </c>
      <c r="H1256" s="179">
        <v>91617.311046437695</v>
      </c>
      <c r="I1256" s="179">
        <v>0</v>
      </c>
      <c r="J1256" s="179">
        <v>0</v>
      </c>
      <c r="K1256" s="179">
        <v>0</v>
      </c>
      <c r="L1256" s="179">
        <v>0</v>
      </c>
      <c r="M1256" s="179">
        <v>215549.33090660814</v>
      </c>
      <c r="N1256" s="179">
        <v>0</v>
      </c>
      <c r="O1256" s="179">
        <v>0</v>
      </c>
      <c r="P1256" s="179">
        <v>0</v>
      </c>
      <c r="Q1256" s="179">
        <v>0</v>
      </c>
      <c r="R1256" s="180">
        <v>0</v>
      </c>
      <c r="S1256" s="180">
        <v>0</v>
      </c>
      <c r="T1256" s="180">
        <v>0</v>
      </c>
    </row>
    <row r="1257" spans="2:20" x14ac:dyDescent="0.3">
      <c r="B1257" s="19">
        <v>1254</v>
      </c>
      <c r="C1257" s="179">
        <v>0</v>
      </c>
      <c r="D1257" s="179">
        <v>0</v>
      </c>
      <c r="E1257" s="179">
        <v>17621.102058690591</v>
      </c>
      <c r="F1257" s="179">
        <v>0</v>
      </c>
      <c r="G1257" s="179">
        <v>0</v>
      </c>
      <c r="H1257" s="179">
        <v>51613.361952744679</v>
      </c>
      <c r="I1257" s="179">
        <v>0</v>
      </c>
      <c r="J1257" s="179">
        <v>0</v>
      </c>
      <c r="K1257" s="179">
        <v>0</v>
      </c>
      <c r="L1257" s="179">
        <v>0</v>
      </c>
      <c r="M1257" s="179">
        <v>29052.834869146285</v>
      </c>
      <c r="N1257" s="179">
        <v>0</v>
      </c>
      <c r="O1257" s="179">
        <v>0</v>
      </c>
      <c r="P1257" s="179">
        <v>0</v>
      </c>
      <c r="Q1257" s="179">
        <v>0</v>
      </c>
      <c r="R1257" s="180">
        <v>0</v>
      </c>
      <c r="S1257" s="180">
        <v>0</v>
      </c>
      <c r="T1257" s="180">
        <v>0</v>
      </c>
    </row>
    <row r="1258" spans="2:20" x14ac:dyDescent="0.3">
      <c r="B1258" s="19">
        <v>1255</v>
      </c>
      <c r="C1258" s="179">
        <v>0</v>
      </c>
      <c r="D1258" s="179">
        <v>0</v>
      </c>
      <c r="E1258" s="179">
        <v>191376.53972038857</v>
      </c>
      <c r="F1258" s="179">
        <v>0</v>
      </c>
      <c r="G1258" s="179">
        <v>0</v>
      </c>
      <c r="H1258" s="179">
        <v>15378.828855680555</v>
      </c>
      <c r="I1258" s="179">
        <v>0</v>
      </c>
      <c r="J1258" s="179">
        <v>0</v>
      </c>
      <c r="K1258" s="179">
        <v>0</v>
      </c>
      <c r="L1258" s="179">
        <v>0</v>
      </c>
      <c r="M1258" s="179">
        <v>131708.42787655981</v>
      </c>
      <c r="N1258" s="179">
        <v>0</v>
      </c>
      <c r="O1258" s="179">
        <v>0</v>
      </c>
      <c r="P1258" s="179">
        <v>0</v>
      </c>
      <c r="Q1258" s="179">
        <v>0</v>
      </c>
      <c r="R1258" s="180">
        <v>0</v>
      </c>
      <c r="S1258" s="180">
        <v>0</v>
      </c>
      <c r="T1258" s="180">
        <v>0</v>
      </c>
    </row>
    <row r="1259" spans="2:20" x14ac:dyDescent="0.3">
      <c r="B1259" s="19">
        <v>1256</v>
      </c>
      <c r="C1259" s="179">
        <v>0</v>
      </c>
      <c r="D1259" s="179">
        <v>0</v>
      </c>
      <c r="E1259" s="179">
        <v>1433.4006753648976</v>
      </c>
      <c r="F1259" s="179">
        <v>0</v>
      </c>
      <c r="G1259" s="179">
        <v>0</v>
      </c>
      <c r="H1259" s="179">
        <v>103204.40659455919</v>
      </c>
      <c r="I1259" s="179">
        <v>0</v>
      </c>
      <c r="J1259" s="179">
        <v>0</v>
      </c>
      <c r="K1259" s="179">
        <v>0</v>
      </c>
      <c r="L1259" s="179">
        <v>0</v>
      </c>
      <c r="M1259" s="179">
        <v>22874.210470609421</v>
      </c>
      <c r="N1259" s="179">
        <v>0</v>
      </c>
      <c r="O1259" s="179">
        <v>0</v>
      </c>
      <c r="P1259" s="179">
        <v>0</v>
      </c>
      <c r="Q1259" s="179">
        <v>0</v>
      </c>
      <c r="R1259" s="180">
        <v>0</v>
      </c>
      <c r="S1259" s="180">
        <v>0</v>
      </c>
      <c r="T1259" s="180">
        <v>0</v>
      </c>
    </row>
    <row r="1260" spans="2:20" x14ac:dyDescent="0.3">
      <c r="B1260" s="19">
        <v>1257</v>
      </c>
      <c r="C1260" s="179">
        <v>0</v>
      </c>
      <c r="D1260" s="179">
        <v>0</v>
      </c>
      <c r="E1260" s="179">
        <v>25588.448365343946</v>
      </c>
      <c r="F1260" s="179">
        <v>0</v>
      </c>
      <c r="G1260" s="179">
        <v>0</v>
      </c>
      <c r="H1260" s="179">
        <v>42224.865852082126</v>
      </c>
      <c r="I1260" s="179">
        <v>0</v>
      </c>
      <c r="J1260" s="179">
        <v>0</v>
      </c>
      <c r="K1260" s="179">
        <v>57588.727717645372</v>
      </c>
      <c r="L1260" s="179">
        <v>1</v>
      </c>
      <c r="M1260" s="179">
        <v>71810.496749297003</v>
      </c>
      <c r="N1260" s="179">
        <v>0</v>
      </c>
      <c r="O1260" s="179">
        <v>0</v>
      </c>
      <c r="P1260" s="179">
        <v>0</v>
      </c>
      <c r="Q1260" s="179">
        <v>0</v>
      </c>
      <c r="R1260" s="180">
        <v>0</v>
      </c>
      <c r="S1260" s="180">
        <v>57588.727717645372</v>
      </c>
      <c r="T1260" s="180">
        <v>0</v>
      </c>
    </row>
    <row r="1261" spans="2:20" x14ac:dyDescent="0.3">
      <c r="B1261" s="19">
        <v>1258</v>
      </c>
      <c r="C1261" s="179">
        <v>0</v>
      </c>
      <c r="D1261" s="179">
        <v>0</v>
      </c>
      <c r="E1261" s="179">
        <v>141215.80700865938</v>
      </c>
      <c r="F1261" s="179">
        <v>0</v>
      </c>
      <c r="G1261" s="179">
        <v>0</v>
      </c>
      <c r="H1261" s="179">
        <v>71496.329926907842</v>
      </c>
      <c r="I1261" s="179">
        <v>0</v>
      </c>
      <c r="J1261" s="179">
        <v>0</v>
      </c>
      <c r="K1261" s="179">
        <v>0</v>
      </c>
      <c r="L1261" s="179">
        <v>0</v>
      </c>
      <c r="M1261" s="179">
        <v>41302.475508375486</v>
      </c>
      <c r="N1261" s="179">
        <v>0</v>
      </c>
      <c r="O1261" s="179">
        <v>0</v>
      </c>
      <c r="P1261" s="179">
        <v>0</v>
      </c>
      <c r="Q1261" s="179">
        <v>0</v>
      </c>
      <c r="R1261" s="180">
        <v>0</v>
      </c>
      <c r="S1261" s="180">
        <v>0</v>
      </c>
      <c r="T1261" s="180">
        <v>0</v>
      </c>
    </row>
    <row r="1262" spans="2:20" x14ac:dyDescent="0.3">
      <c r="B1262" s="19">
        <v>1259</v>
      </c>
      <c r="C1262" s="179">
        <v>0</v>
      </c>
      <c r="D1262" s="179">
        <v>0</v>
      </c>
      <c r="E1262" s="179">
        <v>174358.99042753104</v>
      </c>
      <c r="F1262" s="179">
        <v>0</v>
      </c>
      <c r="G1262" s="179">
        <v>0</v>
      </c>
      <c r="H1262" s="179">
        <v>15570.003660946046</v>
      </c>
      <c r="I1262" s="179">
        <v>0</v>
      </c>
      <c r="J1262" s="179">
        <v>0</v>
      </c>
      <c r="K1262" s="179">
        <v>0</v>
      </c>
      <c r="L1262" s="179">
        <v>0</v>
      </c>
      <c r="M1262" s="179">
        <v>28349.51739051726</v>
      </c>
      <c r="N1262" s="179">
        <v>0</v>
      </c>
      <c r="O1262" s="179">
        <v>0</v>
      </c>
      <c r="P1262" s="179">
        <v>0</v>
      </c>
      <c r="Q1262" s="179">
        <v>0</v>
      </c>
      <c r="R1262" s="180">
        <v>0</v>
      </c>
      <c r="S1262" s="180">
        <v>0</v>
      </c>
      <c r="T1262" s="180">
        <v>0</v>
      </c>
    </row>
    <row r="1263" spans="2:20" x14ac:dyDescent="0.3">
      <c r="B1263" s="19">
        <v>1260</v>
      </c>
      <c r="C1263" s="179">
        <v>0</v>
      </c>
      <c r="D1263" s="179">
        <v>0</v>
      </c>
      <c r="E1263" s="179">
        <v>11905.368513611071</v>
      </c>
      <c r="F1263" s="179">
        <v>0</v>
      </c>
      <c r="G1263" s="179">
        <v>0</v>
      </c>
      <c r="H1263" s="179">
        <v>12416.237622947972</v>
      </c>
      <c r="I1263" s="179">
        <v>0</v>
      </c>
      <c r="J1263" s="179">
        <v>0</v>
      </c>
      <c r="K1263" s="179">
        <v>0</v>
      </c>
      <c r="L1263" s="179">
        <v>0</v>
      </c>
      <c r="M1263" s="179">
        <v>398479.42542067758</v>
      </c>
      <c r="N1263" s="179">
        <v>0</v>
      </c>
      <c r="O1263" s="179">
        <v>0</v>
      </c>
      <c r="P1263" s="179">
        <v>0</v>
      </c>
      <c r="Q1263" s="179">
        <v>0</v>
      </c>
      <c r="R1263" s="180">
        <v>0</v>
      </c>
      <c r="S1263" s="180">
        <v>0</v>
      </c>
      <c r="T1263" s="180">
        <v>0</v>
      </c>
    </row>
    <row r="1264" spans="2:20" x14ac:dyDescent="0.3">
      <c r="B1264" s="19">
        <v>1261</v>
      </c>
      <c r="C1264" s="179">
        <v>0</v>
      </c>
      <c r="D1264" s="179">
        <v>0</v>
      </c>
      <c r="E1264" s="179">
        <v>88763.418655142115</v>
      </c>
      <c r="F1264" s="179">
        <v>0</v>
      </c>
      <c r="G1264" s="179">
        <v>0</v>
      </c>
      <c r="H1264" s="179">
        <v>44899.581009512913</v>
      </c>
      <c r="I1264" s="179">
        <v>0</v>
      </c>
      <c r="J1264" s="179">
        <v>0</v>
      </c>
      <c r="K1264" s="179">
        <v>0</v>
      </c>
      <c r="L1264" s="179">
        <v>0</v>
      </c>
      <c r="M1264" s="179">
        <v>109664.48823898897</v>
      </c>
      <c r="N1264" s="179">
        <v>0</v>
      </c>
      <c r="O1264" s="179">
        <v>0</v>
      </c>
      <c r="P1264" s="179">
        <v>0</v>
      </c>
      <c r="Q1264" s="179">
        <v>0</v>
      </c>
      <c r="R1264" s="180">
        <v>0</v>
      </c>
      <c r="S1264" s="180">
        <v>0</v>
      </c>
      <c r="T1264" s="180">
        <v>0</v>
      </c>
    </row>
    <row r="1265" spans="2:20" x14ac:dyDescent="0.3">
      <c r="B1265" s="19">
        <v>1262</v>
      </c>
      <c r="C1265" s="179">
        <v>0</v>
      </c>
      <c r="D1265" s="179">
        <v>0</v>
      </c>
      <c r="E1265" s="179">
        <v>40499.31055788177</v>
      </c>
      <c r="F1265" s="179">
        <v>0</v>
      </c>
      <c r="G1265" s="179">
        <v>0</v>
      </c>
      <c r="H1265" s="179">
        <v>14611.570807971957</v>
      </c>
      <c r="I1265" s="179">
        <v>0</v>
      </c>
      <c r="J1265" s="179">
        <v>0</v>
      </c>
      <c r="K1265" s="179">
        <v>0</v>
      </c>
      <c r="L1265" s="179">
        <v>0</v>
      </c>
      <c r="M1265" s="179">
        <v>37597.905683046512</v>
      </c>
      <c r="N1265" s="179">
        <v>0</v>
      </c>
      <c r="O1265" s="179">
        <v>0</v>
      </c>
      <c r="P1265" s="179">
        <v>0</v>
      </c>
      <c r="Q1265" s="179">
        <v>0</v>
      </c>
      <c r="R1265" s="180">
        <v>0</v>
      </c>
      <c r="S1265" s="180">
        <v>0</v>
      </c>
      <c r="T1265" s="180">
        <v>0</v>
      </c>
    </row>
    <row r="1266" spans="2:20" x14ac:dyDescent="0.3">
      <c r="B1266" s="19">
        <v>1263</v>
      </c>
      <c r="C1266" s="179">
        <v>0</v>
      </c>
      <c r="D1266" s="179">
        <v>0</v>
      </c>
      <c r="E1266" s="179">
        <v>78330.923806788705</v>
      </c>
      <c r="F1266" s="179">
        <v>0</v>
      </c>
      <c r="G1266" s="179">
        <v>0</v>
      </c>
      <c r="H1266" s="179">
        <v>95386.88026451417</v>
      </c>
      <c r="I1266" s="179">
        <v>0</v>
      </c>
      <c r="J1266" s="179">
        <v>0</v>
      </c>
      <c r="K1266" s="179">
        <v>0</v>
      </c>
      <c r="L1266" s="179">
        <v>0</v>
      </c>
      <c r="M1266" s="179">
        <v>3878.7537837202071</v>
      </c>
      <c r="N1266" s="179">
        <v>0</v>
      </c>
      <c r="O1266" s="179">
        <v>0</v>
      </c>
      <c r="P1266" s="179">
        <v>0</v>
      </c>
      <c r="Q1266" s="179">
        <v>0</v>
      </c>
      <c r="R1266" s="180">
        <v>0</v>
      </c>
      <c r="S1266" s="180">
        <v>0</v>
      </c>
      <c r="T1266" s="180">
        <v>0</v>
      </c>
    </row>
    <row r="1267" spans="2:20" x14ac:dyDescent="0.3">
      <c r="B1267" s="19">
        <v>1264</v>
      </c>
      <c r="C1267" s="179">
        <v>0</v>
      </c>
      <c r="D1267" s="179">
        <v>0</v>
      </c>
      <c r="E1267" s="179">
        <v>70791.141014709137</v>
      </c>
      <c r="F1267" s="179">
        <v>0</v>
      </c>
      <c r="G1267" s="179">
        <v>0</v>
      </c>
      <c r="H1267" s="179">
        <v>58485.241530318395</v>
      </c>
      <c r="I1267" s="179">
        <v>0</v>
      </c>
      <c r="J1267" s="179">
        <v>0</v>
      </c>
      <c r="K1267" s="179">
        <v>0</v>
      </c>
      <c r="L1267" s="179">
        <v>0</v>
      </c>
      <c r="M1267" s="179">
        <v>53985.945395425581</v>
      </c>
      <c r="N1267" s="179">
        <v>0</v>
      </c>
      <c r="O1267" s="179">
        <v>0</v>
      </c>
      <c r="P1267" s="179">
        <v>0</v>
      </c>
      <c r="Q1267" s="179">
        <v>0</v>
      </c>
      <c r="R1267" s="180">
        <v>0</v>
      </c>
      <c r="S1267" s="180">
        <v>0</v>
      </c>
      <c r="T1267" s="180">
        <v>0</v>
      </c>
    </row>
    <row r="1268" spans="2:20" x14ac:dyDescent="0.3">
      <c r="B1268" s="19">
        <v>1265</v>
      </c>
      <c r="C1268" s="179">
        <v>0</v>
      </c>
      <c r="D1268" s="179">
        <v>0</v>
      </c>
      <c r="E1268" s="179">
        <v>188306.69319673965</v>
      </c>
      <c r="F1268" s="179">
        <v>0</v>
      </c>
      <c r="G1268" s="179">
        <v>0</v>
      </c>
      <c r="H1268" s="179">
        <v>58163.595474021502</v>
      </c>
      <c r="I1268" s="179">
        <v>0</v>
      </c>
      <c r="J1268" s="179">
        <v>0</v>
      </c>
      <c r="K1268" s="179">
        <v>0</v>
      </c>
      <c r="L1268" s="179">
        <v>0</v>
      </c>
      <c r="M1268" s="179">
        <v>38947.59525677107</v>
      </c>
      <c r="N1268" s="179">
        <v>0</v>
      </c>
      <c r="O1268" s="179">
        <v>0</v>
      </c>
      <c r="P1268" s="179">
        <v>0</v>
      </c>
      <c r="Q1268" s="179">
        <v>0</v>
      </c>
      <c r="R1268" s="180">
        <v>0</v>
      </c>
      <c r="S1268" s="180">
        <v>0</v>
      </c>
      <c r="T1268" s="180">
        <v>0</v>
      </c>
    </row>
    <row r="1269" spans="2:20" x14ac:dyDescent="0.3">
      <c r="B1269" s="19">
        <v>1266</v>
      </c>
      <c r="C1269" s="179">
        <v>0</v>
      </c>
      <c r="D1269" s="179">
        <v>0</v>
      </c>
      <c r="E1269" s="179">
        <v>1578290.0640442504</v>
      </c>
      <c r="F1269" s="179">
        <v>0</v>
      </c>
      <c r="G1269" s="179">
        <v>0</v>
      </c>
      <c r="H1269" s="179">
        <v>162993.04568908879</v>
      </c>
      <c r="I1269" s="179">
        <v>0</v>
      </c>
      <c r="J1269" s="179">
        <v>0</v>
      </c>
      <c r="K1269" s="179">
        <v>0</v>
      </c>
      <c r="L1269" s="179">
        <v>0</v>
      </c>
      <c r="M1269" s="179">
        <v>31743.484398697427</v>
      </c>
      <c r="N1269" s="179">
        <v>0</v>
      </c>
      <c r="O1269" s="179">
        <v>0</v>
      </c>
      <c r="P1269" s="179">
        <v>0</v>
      </c>
      <c r="Q1269" s="179">
        <v>0</v>
      </c>
      <c r="R1269" s="180">
        <v>0</v>
      </c>
      <c r="S1269" s="180">
        <v>0</v>
      </c>
      <c r="T1269" s="180">
        <v>0</v>
      </c>
    </row>
    <row r="1270" spans="2:20" x14ac:dyDescent="0.3">
      <c r="B1270" s="19">
        <v>1267</v>
      </c>
      <c r="C1270" s="179">
        <v>0</v>
      </c>
      <c r="D1270" s="179">
        <v>0</v>
      </c>
      <c r="E1270" s="179">
        <v>288451.24229576701</v>
      </c>
      <c r="F1270" s="179">
        <v>0</v>
      </c>
      <c r="G1270" s="179">
        <v>0</v>
      </c>
      <c r="H1270" s="179">
        <v>8777.987407339655</v>
      </c>
      <c r="I1270" s="179">
        <v>0</v>
      </c>
      <c r="J1270" s="179">
        <v>0</v>
      </c>
      <c r="K1270" s="179">
        <v>0</v>
      </c>
      <c r="L1270" s="179">
        <v>0</v>
      </c>
      <c r="M1270" s="179">
        <v>32280.635430800339</v>
      </c>
      <c r="N1270" s="179">
        <v>0</v>
      </c>
      <c r="O1270" s="179">
        <v>0</v>
      </c>
      <c r="P1270" s="179">
        <v>0</v>
      </c>
      <c r="Q1270" s="179">
        <v>0</v>
      </c>
      <c r="R1270" s="180">
        <v>0</v>
      </c>
      <c r="S1270" s="180">
        <v>0</v>
      </c>
      <c r="T1270" s="180">
        <v>0</v>
      </c>
    </row>
    <row r="1271" spans="2:20" x14ac:dyDescent="0.3">
      <c r="B1271" s="19">
        <v>1268</v>
      </c>
      <c r="C1271" s="179">
        <v>0</v>
      </c>
      <c r="D1271" s="179">
        <v>0</v>
      </c>
      <c r="E1271" s="179">
        <v>829825.7731059608</v>
      </c>
      <c r="F1271" s="179">
        <v>0</v>
      </c>
      <c r="G1271" s="179">
        <v>0</v>
      </c>
      <c r="H1271" s="179">
        <v>35874.74652321561</v>
      </c>
      <c r="I1271" s="179">
        <v>0</v>
      </c>
      <c r="J1271" s="179">
        <v>0</v>
      </c>
      <c r="K1271" s="179">
        <v>0</v>
      </c>
      <c r="L1271" s="179">
        <v>0</v>
      </c>
      <c r="M1271" s="179">
        <v>129294.99805972962</v>
      </c>
      <c r="N1271" s="179">
        <v>0</v>
      </c>
      <c r="O1271" s="179">
        <v>0</v>
      </c>
      <c r="P1271" s="179">
        <v>0</v>
      </c>
      <c r="Q1271" s="179">
        <v>0</v>
      </c>
      <c r="R1271" s="180">
        <v>0</v>
      </c>
      <c r="S1271" s="180">
        <v>0</v>
      </c>
      <c r="T1271" s="180">
        <v>0</v>
      </c>
    </row>
    <row r="1272" spans="2:20" x14ac:dyDescent="0.3">
      <c r="B1272" s="19">
        <v>1269</v>
      </c>
      <c r="C1272" s="179">
        <v>0</v>
      </c>
      <c r="D1272" s="179">
        <v>0</v>
      </c>
      <c r="E1272" s="179">
        <v>551324.98510025698</v>
      </c>
      <c r="F1272" s="179">
        <v>0</v>
      </c>
      <c r="G1272" s="179">
        <v>0</v>
      </c>
      <c r="H1272" s="179">
        <v>59155.189115896435</v>
      </c>
      <c r="I1272" s="179">
        <v>0</v>
      </c>
      <c r="J1272" s="179">
        <v>0</v>
      </c>
      <c r="K1272" s="179">
        <v>0</v>
      </c>
      <c r="L1272" s="179">
        <v>0</v>
      </c>
      <c r="M1272" s="179">
        <v>12470.605650492624</v>
      </c>
      <c r="N1272" s="179">
        <v>0</v>
      </c>
      <c r="O1272" s="179">
        <v>0</v>
      </c>
      <c r="P1272" s="179">
        <v>0</v>
      </c>
      <c r="Q1272" s="179">
        <v>0</v>
      </c>
      <c r="R1272" s="180">
        <v>0</v>
      </c>
      <c r="S1272" s="180">
        <v>0</v>
      </c>
      <c r="T1272" s="180">
        <v>0</v>
      </c>
    </row>
    <row r="1273" spans="2:20" x14ac:dyDescent="0.3">
      <c r="B1273" s="19">
        <v>1270</v>
      </c>
      <c r="C1273" s="179">
        <v>0</v>
      </c>
      <c r="D1273" s="179">
        <v>0</v>
      </c>
      <c r="E1273" s="179">
        <v>318431.05490030459</v>
      </c>
      <c r="F1273" s="179">
        <v>0</v>
      </c>
      <c r="G1273" s="179">
        <v>0</v>
      </c>
      <c r="H1273" s="179">
        <v>20572.04633058334</v>
      </c>
      <c r="I1273" s="179">
        <v>0</v>
      </c>
      <c r="J1273" s="179">
        <v>0</v>
      </c>
      <c r="K1273" s="179">
        <v>0</v>
      </c>
      <c r="L1273" s="179">
        <v>0</v>
      </c>
      <c r="M1273" s="179">
        <v>61794.003197361424</v>
      </c>
      <c r="N1273" s="179">
        <v>0</v>
      </c>
      <c r="O1273" s="179">
        <v>0</v>
      </c>
      <c r="P1273" s="179">
        <v>0</v>
      </c>
      <c r="Q1273" s="179">
        <v>0</v>
      </c>
      <c r="R1273" s="180">
        <v>0</v>
      </c>
      <c r="S1273" s="180">
        <v>0</v>
      </c>
      <c r="T1273" s="180">
        <v>0</v>
      </c>
    </row>
    <row r="1274" spans="2:20" x14ac:dyDescent="0.3">
      <c r="B1274" s="19">
        <v>1271</v>
      </c>
      <c r="C1274" s="179">
        <v>0</v>
      </c>
      <c r="D1274" s="179">
        <v>0</v>
      </c>
      <c r="E1274" s="179">
        <v>17517.775230202442</v>
      </c>
      <c r="F1274" s="179">
        <v>0</v>
      </c>
      <c r="G1274" s="179">
        <v>0</v>
      </c>
      <c r="H1274" s="179">
        <v>98257.503370323888</v>
      </c>
      <c r="I1274" s="179">
        <v>0</v>
      </c>
      <c r="J1274" s="179">
        <v>0</v>
      </c>
      <c r="K1274" s="179">
        <v>0</v>
      </c>
      <c r="L1274" s="179">
        <v>0</v>
      </c>
      <c r="M1274" s="179">
        <v>899516.54659193452</v>
      </c>
      <c r="N1274" s="179">
        <v>0</v>
      </c>
      <c r="O1274" s="179">
        <v>0</v>
      </c>
      <c r="P1274" s="179">
        <v>0</v>
      </c>
      <c r="Q1274" s="179">
        <v>0</v>
      </c>
      <c r="R1274" s="180">
        <v>0</v>
      </c>
      <c r="S1274" s="180">
        <v>0</v>
      </c>
      <c r="T1274" s="180">
        <v>0</v>
      </c>
    </row>
    <row r="1275" spans="2:20" x14ac:dyDescent="0.3">
      <c r="B1275" s="19">
        <v>1272</v>
      </c>
      <c r="C1275" s="179">
        <v>0</v>
      </c>
      <c r="D1275" s="179">
        <v>0</v>
      </c>
      <c r="E1275" s="179">
        <v>273179.87663914525</v>
      </c>
      <c r="F1275" s="179">
        <v>0</v>
      </c>
      <c r="G1275" s="179">
        <v>0</v>
      </c>
      <c r="H1275" s="179">
        <v>28599.541342308596</v>
      </c>
      <c r="I1275" s="179">
        <v>0</v>
      </c>
      <c r="J1275" s="179">
        <v>0</v>
      </c>
      <c r="K1275" s="179">
        <v>0</v>
      </c>
      <c r="L1275" s="179">
        <v>0</v>
      </c>
      <c r="M1275" s="179">
        <v>327179.06465839146</v>
      </c>
      <c r="N1275" s="179">
        <v>0</v>
      </c>
      <c r="O1275" s="179">
        <v>0</v>
      </c>
      <c r="P1275" s="179">
        <v>0</v>
      </c>
      <c r="Q1275" s="179">
        <v>0</v>
      </c>
      <c r="R1275" s="180">
        <v>0</v>
      </c>
      <c r="S1275" s="180">
        <v>0</v>
      </c>
      <c r="T1275" s="180">
        <v>0</v>
      </c>
    </row>
    <row r="1276" spans="2:20" x14ac:dyDescent="0.3">
      <c r="B1276" s="19">
        <v>1273</v>
      </c>
      <c r="C1276" s="179">
        <v>0</v>
      </c>
      <c r="D1276" s="179">
        <v>0</v>
      </c>
      <c r="E1276" s="179">
        <v>9760.5683100685728</v>
      </c>
      <c r="F1276" s="179">
        <v>0</v>
      </c>
      <c r="G1276" s="179">
        <v>0</v>
      </c>
      <c r="H1276" s="179">
        <v>28051.171930061439</v>
      </c>
      <c r="I1276" s="179">
        <v>0</v>
      </c>
      <c r="J1276" s="179">
        <v>0</v>
      </c>
      <c r="K1276" s="179">
        <v>0</v>
      </c>
      <c r="L1276" s="179">
        <v>0</v>
      </c>
      <c r="M1276" s="179">
        <v>10362.958505521805</v>
      </c>
      <c r="N1276" s="179">
        <v>0</v>
      </c>
      <c r="O1276" s="179">
        <v>0</v>
      </c>
      <c r="P1276" s="179">
        <v>0</v>
      </c>
      <c r="Q1276" s="179">
        <v>0</v>
      </c>
      <c r="R1276" s="180">
        <v>0</v>
      </c>
      <c r="S1276" s="180">
        <v>0</v>
      </c>
      <c r="T1276" s="180">
        <v>0</v>
      </c>
    </row>
    <row r="1277" spans="2:20" x14ac:dyDescent="0.3">
      <c r="B1277" s="19">
        <v>1274</v>
      </c>
      <c r="C1277" s="179">
        <v>0</v>
      </c>
      <c r="D1277" s="179">
        <v>0</v>
      </c>
      <c r="E1277" s="179">
        <v>54161.829278454461</v>
      </c>
      <c r="F1277" s="179">
        <v>0</v>
      </c>
      <c r="G1277" s="179">
        <v>0</v>
      </c>
      <c r="H1277" s="179">
        <v>40112.161286865659</v>
      </c>
      <c r="I1277" s="179">
        <v>0</v>
      </c>
      <c r="J1277" s="179">
        <v>0</v>
      </c>
      <c r="K1277" s="179">
        <v>0</v>
      </c>
      <c r="L1277" s="179">
        <v>0</v>
      </c>
      <c r="M1277" s="179">
        <v>4800.9881628108396</v>
      </c>
      <c r="N1277" s="179">
        <v>0</v>
      </c>
      <c r="O1277" s="179">
        <v>0</v>
      </c>
      <c r="P1277" s="179">
        <v>0</v>
      </c>
      <c r="Q1277" s="179">
        <v>0</v>
      </c>
      <c r="R1277" s="180">
        <v>0</v>
      </c>
      <c r="S1277" s="180">
        <v>0</v>
      </c>
      <c r="T1277" s="180">
        <v>0</v>
      </c>
    </row>
    <row r="1278" spans="2:20" x14ac:dyDescent="0.3">
      <c r="B1278" s="19">
        <v>1275</v>
      </c>
      <c r="C1278" s="179">
        <v>0</v>
      </c>
      <c r="D1278" s="179">
        <v>0</v>
      </c>
      <c r="E1278" s="179">
        <v>13100.691473503459</v>
      </c>
      <c r="F1278" s="179">
        <v>0</v>
      </c>
      <c r="G1278" s="179">
        <v>0</v>
      </c>
      <c r="H1278" s="179">
        <v>419262.26635639806</v>
      </c>
      <c r="I1278" s="179">
        <v>0</v>
      </c>
      <c r="J1278" s="179">
        <v>0</v>
      </c>
      <c r="K1278" s="179">
        <v>0</v>
      </c>
      <c r="L1278" s="179">
        <v>0</v>
      </c>
      <c r="M1278" s="179">
        <v>30503.482148895131</v>
      </c>
      <c r="N1278" s="179">
        <v>0</v>
      </c>
      <c r="O1278" s="179">
        <v>0</v>
      </c>
      <c r="P1278" s="179">
        <v>0</v>
      </c>
      <c r="Q1278" s="179">
        <v>0</v>
      </c>
      <c r="R1278" s="180">
        <v>0</v>
      </c>
      <c r="S1278" s="180">
        <v>0</v>
      </c>
      <c r="T1278" s="180">
        <v>0</v>
      </c>
    </row>
    <row r="1279" spans="2:20" x14ac:dyDescent="0.3">
      <c r="B1279" s="19">
        <v>1276</v>
      </c>
      <c r="C1279" s="179">
        <v>0</v>
      </c>
      <c r="D1279" s="179">
        <v>0</v>
      </c>
      <c r="E1279" s="179">
        <v>32360.2960195757</v>
      </c>
      <c r="F1279" s="179">
        <v>0</v>
      </c>
      <c r="G1279" s="179">
        <v>0</v>
      </c>
      <c r="H1279" s="179">
        <v>59329.229552598983</v>
      </c>
      <c r="I1279" s="179">
        <v>0</v>
      </c>
      <c r="J1279" s="179">
        <v>0</v>
      </c>
      <c r="K1279" s="179">
        <v>0</v>
      </c>
      <c r="L1279" s="179">
        <v>0</v>
      </c>
      <c r="M1279" s="179">
        <v>74076.681226974135</v>
      </c>
      <c r="N1279" s="179">
        <v>0</v>
      </c>
      <c r="O1279" s="179">
        <v>0</v>
      </c>
      <c r="P1279" s="179">
        <v>0</v>
      </c>
      <c r="Q1279" s="179">
        <v>0</v>
      </c>
      <c r="R1279" s="180">
        <v>0</v>
      </c>
      <c r="S1279" s="180">
        <v>0</v>
      </c>
      <c r="T1279" s="180">
        <v>0</v>
      </c>
    </row>
    <row r="1280" spans="2:20" x14ac:dyDescent="0.3">
      <c r="B1280" s="19">
        <v>1277</v>
      </c>
      <c r="C1280" s="179">
        <v>0</v>
      </c>
      <c r="D1280" s="179">
        <v>0</v>
      </c>
      <c r="E1280" s="179">
        <v>30811.838146287217</v>
      </c>
      <c r="F1280" s="179">
        <v>0</v>
      </c>
      <c r="G1280" s="179">
        <v>0</v>
      </c>
      <c r="H1280" s="179">
        <v>41543.703671351366</v>
      </c>
      <c r="I1280" s="179">
        <v>0</v>
      </c>
      <c r="J1280" s="179">
        <v>0</v>
      </c>
      <c r="K1280" s="179">
        <v>0</v>
      </c>
      <c r="L1280" s="179">
        <v>0</v>
      </c>
      <c r="M1280" s="179">
        <v>29625.413826249329</v>
      </c>
      <c r="N1280" s="179">
        <v>0</v>
      </c>
      <c r="O1280" s="179">
        <v>0</v>
      </c>
      <c r="P1280" s="179">
        <v>0</v>
      </c>
      <c r="Q1280" s="179">
        <v>0</v>
      </c>
      <c r="R1280" s="180">
        <v>0</v>
      </c>
      <c r="S1280" s="180">
        <v>0</v>
      </c>
      <c r="T1280" s="180">
        <v>0</v>
      </c>
    </row>
    <row r="1281" spans="2:20" x14ac:dyDescent="0.3">
      <c r="B1281" s="19">
        <v>1278</v>
      </c>
      <c r="C1281" s="179">
        <v>0</v>
      </c>
      <c r="D1281" s="179">
        <v>0</v>
      </c>
      <c r="E1281" s="179">
        <v>94319.399778746083</v>
      </c>
      <c r="F1281" s="179">
        <v>0</v>
      </c>
      <c r="G1281" s="179">
        <v>0</v>
      </c>
      <c r="H1281" s="179">
        <v>120617.76347580882</v>
      </c>
      <c r="I1281" s="179">
        <v>0</v>
      </c>
      <c r="J1281" s="179">
        <v>0</v>
      </c>
      <c r="K1281" s="179">
        <v>0</v>
      </c>
      <c r="L1281" s="179">
        <v>0</v>
      </c>
      <c r="M1281" s="179">
        <v>41286.431555247509</v>
      </c>
      <c r="N1281" s="179">
        <v>0</v>
      </c>
      <c r="O1281" s="179">
        <v>0</v>
      </c>
      <c r="P1281" s="179">
        <v>0</v>
      </c>
      <c r="Q1281" s="179">
        <v>0</v>
      </c>
      <c r="R1281" s="180">
        <v>0</v>
      </c>
      <c r="S1281" s="180">
        <v>0</v>
      </c>
      <c r="T1281" s="180">
        <v>0</v>
      </c>
    </row>
    <row r="1282" spans="2:20" x14ac:dyDescent="0.3">
      <c r="B1282" s="19">
        <v>1279</v>
      </c>
      <c r="C1282" s="179">
        <v>0</v>
      </c>
      <c r="D1282" s="179">
        <v>0</v>
      </c>
      <c r="E1282" s="179">
        <v>85851.823366578581</v>
      </c>
      <c r="F1282" s="179">
        <v>0</v>
      </c>
      <c r="G1282" s="179">
        <v>0</v>
      </c>
      <c r="H1282" s="179">
        <v>55936.351613085128</v>
      </c>
      <c r="I1282" s="179">
        <v>0</v>
      </c>
      <c r="J1282" s="179">
        <v>0</v>
      </c>
      <c r="K1282" s="179">
        <v>0</v>
      </c>
      <c r="L1282" s="179">
        <v>0</v>
      </c>
      <c r="M1282" s="179">
        <v>9353.9179495201897</v>
      </c>
      <c r="N1282" s="179">
        <v>0</v>
      </c>
      <c r="O1282" s="179">
        <v>0</v>
      </c>
      <c r="P1282" s="179">
        <v>0</v>
      </c>
      <c r="Q1282" s="179">
        <v>0</v>
      </c>
      <c r="R1282" s="180">
        <v>0</v>
      </c>
      <c r="S1282" s="180">
        <v>0</v>
      </c>
      <c r="T1282" s="180">
        <v>0</v>
      </c>
    </row>
    <row r="1283" spans="2:20" x14ac:dyDescent="0.3">
      <c r="B1283" s="19">
        <v>1280</v>
      </c>
      <c r="C1283" s="179">
        <v>0</v>
      </c>
      <c r="D1283" s="179">
        <v>0</v>
      </c>
      <c r="E1283" s="179">
        <v>26424.727049857749</v>
      </c>
      <c r="F1283" s="179">
        <v>0</v>
      </c>
      <c r="G1283" s="179">
        <v>0</v>
      </c>
      <c r="H1283" s="179">
        <v>187530.68496900765</v>
      </c>
      <c r="I1283" s="179">
        <v>0</v>
      </c>
      <c r="J1283" s="179">
        <v>0</v>
      </c>
      <c r="K1283" s="179">
        <v>0</v>
      </c>
      <c r="L1283" s="179">
        <v>0</v>
      </c>
      <c r="M1283" s="179">
        <v>648644.80705885962</v>
      </c>
      <c r="N1283" s="179">
        <v>0</v>
      </c>
      <c r="O1283" s="179">
        <v>0</v>
      </c>
      <c r="P1283" s="179">
        <v>0</v>
      </c>
      <c r="Q1283" s="179">
        <v>0</v>
      </c>
      <c r="R1283" s="180">
        <v>0</v>
      </c>
      <c r="S1283" s="180">
        <v>0</v>
      </c>
      <c r="T1283" s="180">
        <v>0</v>
      </c>
    </row>
    <row r="1284" spans="2:20" x14ac:dyDescent="0.3">
      <c r="B1284" s="19">
        <v>1281</v>
      </c>
      <c r="C1284" s="179">
        <v>0</v>
      </c>
      <c r="D1284" s="179">
        <v>0</v>
      </c>
      <c r="E1284" s="179">
        <v>7867.9658199502592</v>
      </c>
      <c r="F1284" s="179">
        <v>0</v>
      </c>
      <c r="G1284" s="179">
        <v>0</v>
      </c>
      <c r="H1284" s="179">
        <v>16002.741124885071</v>
      </c>
      <c r="I1284" s="179">
        <v>0</v>
      </c>
      <c r="J1284" s="179">
        <v>0</v>
      </c>
      <c r="K1284" s="179">
        <v>0</v>
      </c>
      <c r="L1284" s="179">
        <v>0</v>
      </c>
      <c r="M1284" s="179">
        <v>118460.71666439164</v>
      </c>
      <c r="N1284" s="179">
        <v>0</v>
      </c>
      <c r="O1284" s="179">
        <v>0</v>
      </c>
      <c r="P1284" s="179">
        <v>0</v>
      </c>
      <c r="Q1284" s="179">
        <v>0</v>
      </c>
      <c r="R1284" s="180">
        <v>0</v>
      </c>
      <c r="S1284" s="180">
        <v>0</v>
      </c>
      <c r="T1284" s="180">
        <v>0</v>
      </c>
    </row>
    <row r="1285" spans="2:20" x14ac:dyDescent="0.3">
      <c r="B1285" s="19">
        <v>1282</v>
      </c>
      <c r="C1285" s="179">
        <v>0</v>
      </c>
      <c r="D1285" s="179">
        <v>0</v>
      </c>
      <c r="E1285" s="179">
        <v>289700.02483547584</v>
      </c>
      <c r="F1285" s="179">
        <v>0</v>
      </c>
      <c r="G1285" s="179">
        <v>0</v>
      </c>
      <c r="H1285" s="179">
        <v>156650.1748124903</v>
      </c>
      <c r="I1285" s="179">
        <v>0</v>
      </c>
      <c r="J1285" s="179">
        <v>0</v>
      </c>
      <c r="K1285" s="179">
        <v>0</v>
      </c>
      <c r="L1285" s="179">
        <v>0</v>
      </c>
      <c r="M1285" s="179">
        <v>64780.628610539199</v>
      </c>
      <c r="N1285" s="179">
        <v>0</v>
      </c>
      <c r="O1285" s="179">
        <v>0</v>
      </c>
      <c r="P1285" s="179">
        <v>0</v>
      </c>
      <c r="Q1285" s="179">
        <v>0</v>
      </c>
      <c r="R1285" s="180">
        <v>0</v>
      </c>
      <c r="S1285" s="180">
        <v>0</v>
      </c>
      <c r="T1285" s="180">
        <v>0</v>
      </c>
    </row>
    <row r="1286" spans="2:20" x14ac:dyDescent="0.3">
      <c r="B1286" s="19">
        <v>1283</v>
      </c>
      <c r="C1286" s="179">
        <v>0</v>
      </c>
      <c r="D1286" s="179">
        <v>0</v>
      </c>
      <c r="E1286" s="179">
        <v>66399.662119858491</v>
      </c>
      <c r="F1286" s="179">
        <v>0</v>
      </c>
      <c r="G1286" s="179">
        <v>0</v>
      </c>
      <c r="H1286" s="179">
        <v>95172.853256006187</v>
      </c>
      <c r="I1286" s="179">
        <v>0</v>
      </c>
      <c r="J1286" s="179">
        <v>0</v>
      </c>
      <c r="K1286" s="179">
        <v>78488.554971847858</v>
      </c>
      <c r="L1286" s="179">
        <v>1</v>
      </c>
      <c r="M1286" s="179">
        <v>14442.547251381273</v>
      </c>
      <c r="N1286" s="179">
        <v>0</v>
      </c>
      <c r="O1286" s="179">
        <v>0</v>
      </c>
      <c r="P1286" s="179">
        <v>0</v>
      </c>
      <c r="Q1286" s="179">
        <v>0</v>
      </c>
      <c r="R1286" s="180">
        <v>0</v>
      </c>
      <c r="S1286" s="180">
        <v>78488.554971847858</v>
      </c>
      <c r="T1286" s="180">
        <v>0</v>
      </c>
    </row>
    <row r="1287" spans="2:20" x14ac:dyDescent="0.3">
      <c r="B1287" s="19">
        <v>1284</v>
      </c>
      <c r="C1287" s="179">
        <v>0</v>
      </c>
      <c r="D1287" s="179">
        <v>0</v>
      </c>
      <c r="E1287" s="179">
        <v>11208.686552203681</v>
      </c>
      <c r="F1287" s="179">
        <v>0</v>
      </c>
      <c r="G1287" s="179">
        <v>0</v>
      </c>
      <c r="H1287" s="179">
        <v>79912.454053464287</v>
      </c>
      <c r="I1287" s="179">
        <v>0</v>
      </c>
      <c r="J1287" s="179">
        <v>0</v>
      </c>
      <c r="K1287" s="179">
        <v>0</v>
      </c>
      <c r="L1287" s="179">
        <v>0</v>
      </c>
      <c r="M1287" s="179">
        <v>159364.83971831482</v>
      </c>
      <c r="N1287" s="179">
        <v>0</v>
      </c>
      <c r="O1287" s="179">
        <v>0</v>
      </c>
      <c r="P1287" s="179">
        <v>0</v>
      </c>
      <c r="Q1287" s="179">
        <v>0</v>
      </c>
      <c r="R1287" s="180">
        <v>0</v>
      </c>
      <c r="S1287" s="180">
        <v>0</v>
      </c>
      <c r="T1287" s="180">
        <v>0</v>
      </c>
    </row>
    <row r="1288" spans="2:20" x14ac:dyDescent="0.3">
      <c r="B1288" s="19">
        <v>1285</v>
      </c>
      <c r="C1288" s="179">
        <v>0</v>
      </c>
      <c r="D1288" s="179">
        <v>0</v>
      </c>
      <c r="E1288" s="179">
        <v>1693232.2897604606</v>
      </c>
      <c r="F1288" s="179">
        <v>0</v>
      </c>
      <c r="G1288" s="179">
        <v>0</v>
      </c>
      <c r="H1288" s="179">
        <v>87495.854687898216</v>
      </c>
      <c r="I1288" s="179">
        <v>0</v>
      </c>
      <c r="J1288" s="179">
        <v>0</v>
      </c>
      <c r="K1288" s="179">
        <v>0</v>
      </c>
      <c r="L1288" s="179">
        <v>0</v>
      </c>
      <c r="M1288" s="179">
        <v>896419.80457112438</v>
      </c>
      <c r="N1288" s="179">
        <v>0</v>
      </c>
      <c r="O1288" s="179">
        <v>0</v>
      </c>
      <c r="P1288" s="179">
        <v>0</v>
      </c>
      <c r="Q1288" s="179">
        <v>0</v>
      </c>
      <c r="R1288" s="180">
        <v>0</v>
      </c>
      <c r="S1288" s="180">
        <v>0</v>
      </c>
      <c r="T1288" s="180">
        <v>0</v>
      </c>
    </row>
    <row r="1289" spans="2:20" x14ac:dyDescent="0.3">
      <c r="B1289" s="19">
        <v>1286</v>
      </c>
      <c r="C1289" s="179">
        <v>0</v>
      </c>
      <c r="D1289" s="179">
        <v>0</v>
      </c>
      <c r="E1289" s="179">
        <v>155167.22873336764</v>
      </c>
      <c r="F1289" s="179">
        <v>0</v>
      </c>
      <c r="G1289" s="179">
        <v>0</v>
      </c>
      <c r="H1289" s="179">
        <v>8351.1728056902157</v>
      </c>
      <c r="I1289" s="179">
        <v>0</v>
      </c>
      <c r="J1289" s="179">
        <v>0</v>
      </c>
      <c r="K1289" s="179">
        <v>0</v>
      </c>
      <c r="L1289" s="179">
        <v>0</v>
      </c>
      <c r="M1289" s="179">
        <v>13310.2484358726</v>
      </c>
      <c r="N1289" s="179">
        <v>0</v>
      </c>
      <c r="O1289" s="179">
        <v>0</v>
      </c>
      <c r="P1289" s="179">
        <v>0</v>
      </c>
      <c r="Q1289" s="179">
        <v>0</v>
      </c>
      <c r="R1289" s="180">
        <v>0</v>
      </c>
      <c r="S1289" s="180">
        <v>0</v>
      </c>
      <c r="T1289" s="180">
        <v>0</v>
      </c>
    </row>
    <row r="1290" spans="2:20" x14ac:dyDescent="0.3">
      <c r="B1290" s="19">
        <v>1287</v>
      </c>
      <c r="C1290" s="179">
        <v>0</v>
      </c>
      <c r="D1290" s="179">
        <v>0</v>
      </c>
      <c r="E1290" s="179">
        <v>54550.157726873105</v>
      </c>
      <c r="F1290" s="179">
        <v>0</v>
      </c>
      <c r="G1290" s="179">
        <v>0</v>
      </c>
      <c r="H1290" s="179">
        <v>51191.87011254354</v>
      </c>
      <c r="I1290" s="179">
        <v>0</v>
      </c>
      <c r="J1290" s="179">
        <v>0</v>
      </c>
      <c r="K1290" s="179">
        <v>0</v>
      </c>
      <c r="L1290" s="179">
        <v>0</v>
      </c>
      <c r="M1290" s="179">
        <v>38064.124416050894</v>
      </c>
      <c r="N1290" s="179">
        <v>0</v>
      </c>
      <c r="O1290" s="179">
        <v>0</v>
      </c>
      <c r="P1290" s="179">
        <v>0</v>
      </c>
      <c r="Q1290" s="179">
        <v>0</v>
      </c>
      <c r="R1290" s="180">
        <v>0</v>
      </c>
      <c r="S1290" s="180">
        <v>0</v>
      </c>
      <c r="T1290" s="180">
        <v>0</v>
      </c>
    </row>
    <row r="1291" spans="2:20" x14ac:dyDescent="0.3">
      <c r="B1291" s="19">
        <v>1288</v>
      </c>
      <c r="C1291" s="179">
        <v>1</v>
      </c>
      <c r="D1291" s="179">
        <v>102436.59794413099</v>
      </c>
      <c r="E1291" s="179">
        <v>112621.07003718294</v>
      </c>
      <c r="F1291" s="179">
        <v>0</v>
      </c>
      <c r="G1291" s="179">
        <v>0</v>
      </c>
      <c r="H1291" s="179">
        <v>27865.630695231917</v>
      </c>
      <c r="I1291" s="179">
        <v>0</v>
      </c>
      <c r="J1291" s="179">
        <v>0</v>
      </c>
      <c r="K1291" s="179">
        <v>0</v>
      </c>
      <c r="L1291" s="179">
        <v>0</v>
      </c>
      <c r="M1291" s="179">
        <v>31663.406542824963</v>
      </c>
      <c r="N1291" s="179">
        <v>0</v>
      </c>
      <c r="O1291" s="179">
        <v>0</v>
      </c>
      <c r="P1291" s="179">
        <v>0</v>
      </c>
      <c r="Q1291" s="179">
        <v>0</v>
      </c>
      <c r="R1291" s="180">
        <v>0</v>
      </c>
      <c r="S1291" s="180">
        <v>0</v>
      </c>
      <c r="T1291" s="180">
        <v>102436.59794413099</v>
      </c>
    </row>
    <row r="1292" spans="2:20" x14ac:dyDescent="0.3">
      <c r="B1292" s="19">
        <v>1289</v>
      </c>
      <c r="C1292" s="179">
        <v>0</v>
      </c>
      <c r="D1292" s="179">
        <v>0</v>
      </c>
      <c r="E1292" s="179">
        <v>193014.51384895155</v>
      </c>
      <c r="F1292" s="179">
        <v>0</v>
      </c>
      <c r="G1292" s="179">
        <v>0</v>
      </c>
      <c r="H1292" s="179">
        <v>73375.79804907988</v>
      </c>
      <c r="I1292" s="179">
        <v>0</v>
      </c>
      <c r="J1292" s="179">
        <v>0</v>
      </c>
      <c r="K1292" s="179">
        <v>0</v>
      </c>
      <c r="L1292" s="179">
        <v>0</v>
      </c>
      <c r="M1292" s="179">
        <v>789116.26873066183</v>
      </c>
      <c r="N1292" s="179">
        <v>0</v>
      </c>
      <c r="O1292" s="179">
        <v>0</v>
      </c>
      <c r="P1292" s="179">
        <v>0</v>
      </c>
      <c r="Q1292" s="179">
        <v>0</v>
      </c>
      <c r="R1292" s="180">
        <v>0</v>
      </c>
      <c r="S1292" s="180">
        <v>0</v>
      </c>
      <c r="T1292" s="180">
        <v>0</v>
      </c>
    </row>
    <row r="1293" spans="2:20" x14ac:dyDescent="0.3">
      <c r="B1293" s="19">
        <v>1290</v>
      </c>
      <c r="C1293" s="179">
        <v>0</v>
      </c>
      <c r="D1293" s="179">
        <v>0</v>
      </c>
      <c r="E1293" s="179">
        <v>93975.366366164628</v>
      </c>
      <c r="F1293" s="179">
        <v>0</v>
      </c>
      <c r="G1293" s="179">
        <v>0</v>
      </c>
      <c r="H1293" s="179">
        <v>444340.25247500394</v>
      </c>
      <c r="I1293" s="179">
        <v>0</v>
      </c>
      <c r="J1293" s="179">
        <v>0</v>
      </c>
      <c r="K1293" s="179">
        <v>0</v>
      </c>
      <c r="L1293" s="179">
        <v>0</v>
      </c>
      <c r="M1293" s="179">
        <v>37343.979367358697</v>
      </c>
      <c r="N1293" s="179">
        <v>0</v>
      </c>
      <c r="O1293" s="179">
        <v>0</v>
      </c>
      <c r="P1293" s="179">
        <v>0</v>
      </c>
      <c r="Q1293" s="179">
        <v>0</v>
      </c>
      <c r="R1293" s="180">
        <v>0</v>
      </c>
      <c r="S1293" s="180">
        <v>0</v>
      </c>
      <c r="T1293" s="180">
        <v>0</v>
      </c>
    </row>
    <row r="1294" spans="2:20" x14ac:dyDescent="0.3">
      <c r="B1294" s="19">
        <v>1291</v>
      </c>
      <c r="C1294" s="179">
        <v>0</v>
      </c>
      <c r="D1294" s="179">
        <v>0</v>
      </c>
      <c r="E1294" s="179">
        <v>357180.58605259925</v>
      </c>
      <c r="F1294" s="179">
        <v>0</v>
      </c>
      <c r="G1294" s="179">
        <v>0</v>
      </c>
      <c r="H1294" s="179">
        <v>322580.81409377698</v>
      </c>
      <c r="I1294" s="179">
        <v>0</v>
      </c>
      <c r="J1294" s="179">
        <v>0</v>
      </c>
      <c r="K1294" s="179">
        <v>0</v>
      </c>
      <c r="L1294" s="179">
        <v>0</v>
      </c>
      <c r="M1294" s="179">
        <v>161724.15546825834</v>
      </c>
      <c r="N1294" s="179">
        <v>0</v>
      </c>
      <c r="O1294" s="179">
        <v>0</v>
      </c>
      <c r="P1294" s="179">
        <v>0</v>
      </c>
      <c r="Q1294" s="179">
        <v>0</v>
      </c>
      <c r="R1294" s="180">
        <v>0</v>
      </c>
      <c r="S1294" s="180">
        <v>0</v>
      </c>
      <c r="T1294" s="180">
        <v>0</v>
      </c>
    </row>
    <row r="1295" spans="2:20" x14ac:dyDescent="0.3">
      <c r="B1295" s="19">
        <v>1292</v>
      </c>
      <c r="C1295" s="179">
        <v>1</v>
      </c>
      <c r="D1295" s="179">
        <v>217032.57221500759</v>
      </c>
      <c r="E1295" s="179">
        <v>78621.049318099685</v>
      </c>
      <c r="F1295" s="179">
        <v>0</v>
      </c>
      <c r="G1295" s="179">
        <v>0</v>
      </c>
      <c r="H1295" s="179">
        <v>3420.3589977615197</v>
      </c>
      <c r="I1295" s="179">
        <v>0</v>
      </c>
      <c r="J1295" s="179">
        <v>0</v>
      </c>
      <c r="K1295" s="179">
        <v>0</v>
      </c>
      <c r="L1295" s="179">
        <v>0</v>
      </c>
      <c r="M1295" s="179">
        <v>28324.585352198119</v>
      </c>
      <c r="N1295" s="179">
        <v>0</v>
      </c>
      <c r="O1295" s="179">
        <v>0</v>
      </c>
      <c r="P1295" s="179">
        <v>0</v>
      </c>
      <c r="Q1295" s="179">
        <v>0</v>
      </c>
      <c r="R1295" s="180">
        <v>0</v>
      </c>
      <c r="S1295" s="180">
        <v>0</v>
      </c>
      <c r="T1295" s="180">
        <v>217032.57221500759</v>
      </c>
    </row>
    <row r="1296" spans="2:20" x14ac:dyDescent="0.3">
      <c r="B1296" s="19">
        <v>1293</v>
      </c>
      <c r="C1296" s="179">
        <v>0</v>
      </c>
      <c r="D1296" s="179">
        <v>0</v>
      </c>
      <c r="E1296" s="179">
        <v>65923.114931352422</v>
      </c>
      <c r="F1296" s="179">
        <v>1</v>
      </c>
      <c r="G1296" s="179">
        <v>54387.20364423337</v>
      </c>
      <c r="H1296" s="179">
        <v>67733.786028888615</v>
      </c>
      <c r="I1296" s="179">
        <v>0</v>
      </c>
      <c r="J1296" s="179">
        <v>0</v>
      </c>
      <c r="K1296" s="179">
        <v>0</v>
      </c>
      <c r="L1296" s="179">
        <v>0</v>
      </c>
      <c r="M1296" s="179">
        <v>15093.366690639816</v>
      </c>
      <c r="N1296" s="179">
        <v>0</v>
      </c>
      <c r="O1296" s="179">
        <v>0</v>
      </c>
      <c r="P1296" s="179">
        <v>0</v>
      </c>
      <c r="Q1296" s="179">
        <v>0</v>
      </c>
      <c r="R1296" s="180">
        <v>0</v>
      </c>
      <c r="S1296" s="180">
        <v>0</v>
      </c>
      <c r="T1296" s="180">
        <v>0</v>
      </c>
    </row>
    <row r="1297" spans="2:20" x14ac:dyDescent="0.3">
      <c r="B1297" s="19">
        <v>1294</v>
      </c>
      <c r="C1297" s="179">
        <v>0</v>
      </c>
      <c r="D1297" s="179">
        <v>0</v>
      </c>
      <c r="E1297" s="179">
        <v>110332.70356178914</v>
      </c>
      <c r="F1297" s="179">
        <v>0</v>
      </c>
      <c r="G1297" s="179">
        <v>0</v>
      </c>
      <c r="H1297" s="179">
        <v>17086.149882345297</v>
      </c>
      <c r="I1297" s="179">
        <v>0</v>
      </c>
      <c r="J1297" s="179">
        <v>0</v>
      </c>
      <c r="K1297" s="179">
        <v>0</v>
      </c>
      <c r="L1297" s="179">
        <v>0</v>
      </c>
      <c r="M1297" s="179">
        <v>19450.946510801019</v>
      </c>
      <c r="N1297" s="179">
        <v>0</v>
      </c>
      <c r="O1297" s="179">
        <v>0</v>
      </c>
      <c r="P1297" s="179">
        <v>0</v>
      </c>
      <c r="Q1297" s="179">
        <v>0</v>
      </c>
      <c r="R1297" s="180">
        <v>0</v>
      </c>
      <c r="S1297" s="180">
        <v>0</v>
      </c>
      <c r="T1297" s="180">
        <v>0</v>
      </c>
    </row>
    <row r="1298" spans="2:20" x14ac:dyDescent="0.3">
      <c r="B1298" s="19">
        <v>1295</v>
      </c>
      <c r="C1298" s="179">
        <v>0</v>
      </c>
      <c r="D1298" s="179">
        <v>0</v>
      </c>
      <c r="E1298" s="179">
        <v>405773.16392052255</v>
      </c>
      <c r="F1298" s="179">
        <v>0</v>
      </c>
      <c r="G1298" s="179">
        <v>0</v>
      </c>
      <c r="H1298" s="179">
        <v>314698.25294747617</v>
      </c>
      <c r="I1298" s="179">
        <v>0</v>
      </c>
      <c r="J1298" s="179">
        <v>0</v>
      </c>
      <c r="K1298" s="179">
        <v>0</v>
      </c>
      <c r="L1298" s="179">
        <v>0</v>
      </c>
      <c r="M1298" s="179">
        <v>52367.931108662458</v>
      </c>
      <c r="N1298" s="179">
        <v>0</v>
      </c>
      <c r="O1298" s="179">
        <v>0</v>
      </c>
      <c r="P1298" s="179">
        <v>0</v>
      </c>
      <c r="Q1298" s="179">
        <v>0</v>
      </c>
      <c r="R1298" s="180">
        <v>0</v>
      </c>
      <c r="S1298" s="180">
        <v>0</v>
      </c>
      <c r="T1298" s="180">
        <v>0</v>
      </c>
    </row>
    <row r="1299" spans="2:20" x14ac:dyDescent="0.3">
      <c r="B1299" s="19">
        <v>1296</v>
      </c>
      <c r="C1299" s="179">
        <v>0</v>
      </c>
      <c r="D1299" s="179">
        <v>0</v>
      </c>
      <c r="E1299" s="179">
        <v>67590.579619140117</v>
      </c>
      <c r="F1299" s="179">
        <v>1</v>
      </c>
      <c r="G1299" s="179">
        <v>20784.542516692636</v>
      </c>
      <c r="H1299" s="179">
        <v>64638.685476622588</v>
      </c>
      <c r="I1299" s="179">
        <v>0</v>
      </c>
      <c r="J1299" s="179">
        <v>0</v>
      </c>
      <c r="K1299" s="179">
        <v>0</v>
      </c>
      <c r="L1299" s="179">
        <v>0</v>
      </c>
      <c r="M1299" s="179">
        <v>85355.310447207637</v>
      </c>
      <c r="N1299" s="179">
        <v>0</v>
      </c>
      <c r="O1299" s="179">
        <v>0</v>
      </c>
      <c r="P1299" s="179">
        <v>0</v>
      </c>
      <c r="Q1299" s="179">
        <v>0</v>
      </c>
      <c r="R1299" s="180">
        <v>0</v>
      </c>
      <c r="S1299" s="180">
        <v>0</v>
      </c>
      <c r="T1299" s="180">
        <v>0</v>
      </c>
    </row>
    <row r="1300" spans="2:20" x14ac:dyDescent="0.3">
      <c r="B1300" s="19">
        <v>1297</v>
      </c>
      <c r="C1300" s="179">
        <v>0</v>
      </c>
      <c r="D1300" s="179">
        <v>0</v>
      </c>
      <c r="E1300" s="179">
        <v>479450.8940572305</v>
      </c>
      <c r="F1300" s="179">
        <v>0</v>
      </c>
      <c r="G1300" s="179">
        <v>0</v>
      </c>
      <c r="H1300" s="179">
        <v>87983.198105529096</v>
      </c>
      <c r="I1300" s="179">
        <v>0</v>
      </c>
      <c r="J1300" s="179">
        <v>0</v>
      </c>
      <c r="K1300" s="179">
        <v>0</v>
      </c>
      <c r="L1300" s="179">
        <v>0</v>
      </c>
      <c r="M1300" s="179">
        <v>397879.18203983404</v>
      </c>
      <c r="N1300" s="179">
        <v>0</v>
      </c>
      <c r="O1300" s="179">
        <v>0</v>
      </c>
      <c r="P1300" s="179">
        <v>0</v>
      </c>
      <c r="Q1300" s="179">
        <v>0</v>
      </c>
      <c r="R1300" s="180">
        <v>0</v>
      </c>
      <c r="S1300" s="180">
        <v>0</v>
      </c>
      <c r="T1300" s="180">
        <v>0</v>
      </c>
    </row>
    <row r="1301" spans="2:20" x14ac:dyDescent="0.3">
      <c r="B1301" s="19">
        <v>1298</v>
      </c>
      <c r="C1301" s="179">
        <v>0</v>
      </c>
      <c r="D1301" s="179">
        <v>0</v>
      </c>
      <c r="E1301" s="179">
        <v>103376.68670881802</v>
      </c>
      <c r="F1301" s="179">
        <v>0</v>
      </c>
      <c r="G1301" s="179">
        <v>0</v>
      </c>
      <c r="H1301" s="179">
        <v>227246.05631487694</v>
      </c>
      <c r="I1301" s="179">
        <v>0</v>
      </c>
      <c r="J1301" s="179">
        <v>0</v>
      </c>
      <c r="K1301" s="179">
        <v>0</v>
      </c>
      <c r="L1301" s="179">
        <v>0</v>
      </c>
      <c r="M1301" s="179">
        <v>274499.65027347772</v>
      </c>
      <c r="N1301" s="179">
        <v>0</v>
      </c>
      <c r="O1301" s="179">
        <v>0</v>
      </c>
      <c r="P1301" s="179">
        <v>0</v>
      </c>
      <c r="Q1301" s="179">
        <v>0</v>
      </c>
      <c r="R1301" s="180">
        <v>0</v>
      </c>
      <c r="S1301" s="180">
        <v>0</v>
      </c>
      <c r="T1301" s="180">
        <v>0</v>
      </c>
    </row>
    <row r="1302" spans="2:20" x14ac:dyDescent="0.3">
      <c r="B1302" s="19">
        <v>1299</v>
      </c>
      <c r="C1302" s="179">
        <v>0</v>
      </c>
      <c r="D1302" s="179">
        <v>0</v>
      </c>
      <c r="E1302" s="179">
        <v>30134.788884077479</v>
      </c>
      <c r="F1302" s="179">
        <v>0</v>
      </c>
      <c r="G1302" s="179">
        <v>0</v>
      </c>
      <c r="H1302" s="179">
        <v>592230.23360701744</v>
      </c>
      <c r="I1302" s="179">
        <v>0</v>
      </c>
      <c r="J1302" s="179">
        <v>0</v>
      </c>
      <c r="K1302" s="179">
        <v>0</v>
      </c>
      <c r="L1302" s="179">
        <v>0</v>
      </c>
      <c r="M1302" s="179">
        <v>36136.167486075828</v>
      </c>
      <c r="N1302" s="179">
        <v>0</v>
      </c>
      <c r="O1302" s="179">
        <v>0</v>
      </c>
      <c r="P1302" s="179">
        <v>0</v>
      </c>
      <c r="Q1302" s="179">
        <v>0</v>
      </c>
      <c r="R1302" s="180">
        <v>0</v>
      </c>
      <c r="S1302" s="180">
        <v>0</v>
      </c>
      <c r="T1302" s="180">
        <v>0</v>
      </c>
    </row>
    <row r="1303" spans="2:20" x14ac:dyDescent="0.3">
      <c r="B1303" s="19">
        <v>1300</v>
      </c>
      <c r="C1303" s="179">
        <v>0</v>
      </c>
      <c r="D1303" s="179">
        <v>0</v>
      </c>
      <c r="E1303" s="179">
        <v>61970.337036093253</v>
      </c>
      <c r="F1303" s="179">
        <v>0</v>
      </c>
      <c r="G1303" s="179">
        <v>0</v>
      </c>
      <c r="H1303" s="179">
        <v>64073.919987632144</v>
      </c>
      <c r="I1303" s="179">
        <v>0</v>
      </c>
      <c r="J1303" s="179">
        <v>0</v>
      </c>
      <c r="K1303" s="179">
        <v>0</v>
      </c>
      <c r="L1303" s="179">
        <v>0</v>
      </c>
      <c r="M1303" s="179">
        <v>53033.576075827179</v>
      </c>
      <c r="N1303" s="179">
        <v>0</v>
      </c>
      <c r="O1303" s="179">
        <v>0</v>
      </c>
      <c r="P1303" s="179">
        <v>0</v>
      </c>
      <c r="Q1303" s="179">
        <v>0</v>
      </c>
      <c r="R1303" s="180">
        <v>0</v>
      </c>
      <c r="S1303" s="180">
        <v>0</v>
      </c>
      <c r="T1303" s="180">
        <v>0</v>
      </c>
    </row>
    <row r="1304" spans="2:20" x14ac:dyDescent="0.3">
      <c r="B1304" s="19">
        <v>1301</v>
      </c>
      <c r="C1304" s="179">
        <v>0</v>
      </c>
      <c r="D1304" s="179">
        <v>0</v>
      </c>
      <c r="E1304" s="179">
        <v>77466.262953567741</v>
      </c>
      <c r="F1304" s="179">
        <v>0</v>
      </c>
      <c r="G1304" s="179">
        <v>0</v>
      </c>
      <c r="H1304" s="179">
        <v>6090.4493400160991</v>
      </c>
      <c r="I1304" s="179">
        <v>0</v>
      </c>
      <c r="J1304" s="179">
        <v>0</v>
      </c>
      <c r="K1304" s="179">
        <v>0</v>
      </c>
      <c r="L1304" s="179">
        <v>0</v>
      </c>
      <c r="M1304" s="179">
        <v>598732.00913498783</v>
      </c>
      <c r="N1304" s="179">
        <v>0</v>
      </c>
      <c r="O1304" s="179">
        <v>0</v>
      </c>
      <c r="P1304" s="179">
        <v>0</v>
      </c>
      <c r="Q1304" s="179">
        <v>0</v>
      </c>
      <c r="R1304" s="180">
        <v>0</v>
      </c>
      <c r="S1304" s="180">
        <v>0</v>
      </c>
      <c r="T1304" s="180">
        <v>0</v>
      </c>
    </row>
    <row r="1305" spans="2:20" x14ac:dyDescent="0.3">
      <c r="B1305" s="19">
        <v>1302</v>
      </c>
      <c r="C1305" s="179">
        <v>0</v>
      </c>
      <c r="D1305" s="179">
        <v>0</v>
      </c>
      <c r="E1305" s="179">
        <v>56234.179873632907</v>
      </c>
      <c r="F1305" s="179">
        <v>0</v>
      </c>
      <c r="G1305" s="179">
        <v>0</v>
      </c>
      <c r="H1305" s="179">
        <v>68430.076174713904</v>
      </c>
      <c r="I1305" s="179">
        <v>0</v>
      </c>
      <c r="J1305" s="179">
        <v>0</v>
      </c>
      <c r="K1305" s="179">
        <v>0</v>
      </c>
      <c r="L1305" s="179">
        <v>0</v>
      </c>
      <c r="M1305" s="179">
        <v>64970.356980139622</v>
      </c>
      <c r="N1305" s="179">
        <v>0</v>
      </c>
      <c r="O1305" s="179">
        <v>0</v>
      </c>
      <c r="P1305" s="179">
        <v>0</v>
      </c>
      <c r="Q1305" s="179">
        <v>0</v>
      </c>
      <c r="R1305" s="180">
        <v>0</v>
      </c>
      <c r="S1305" s="180">
        <v>0</v>
      </c>
      <c r="T1305" s="180">
        <v>0</v>
      </c>
    </row>
    <row r="1306" spans="2:20" x14ac:dyDescent="0.3">
      <c r="B1306" s="19">
        <v>1303</v>
      </c>
      <c r="C1306" s="179">
        <v>0</v>
      </c>
      <c r="D1306" s="179">
        <v>0</v>
      </c>
      <c r="E1306" s="179">
        <v>159340.08400820725</v>
      </c>
      <c r="F1306" s="179">
        <v>0</v>
      </c>
      <c r="G1306" s="179">
        <v>0</v>
      </c>
      <c r="H1306" s="179">
        <v>102813.58332797757</v>
      </c>
      <c r="I1306" s="179">
        <v>0</v>
      </c>
      <c r="J1306" s="179">
        <v>0</v>
      </c>
      <c r="K1306" s="179">
        <v>0</v>
      </c>
      <c r="L1306" s="179">
        <v>0</v>
      </c>
      <c r="M1306" s="179">
        <v>65710.677191114242</v>
      </c>
      <c r="N1306" s="179">
        <v>0</v>
      </c>
      <c r="O1306" s="179">
        <v>0</v>
      </c>
      <c r="P1306" s="179">
        <v>0</v>
      </c>
      <c r="Q1306" s="179">
        <v>0</v>
      </c>
      <c r="R1306" s="180">
        <v>0</v>
      </c>
      <c r="S1306" s="180">
        <v>0</v>
      </c>
      <c r="T1306" s="180">
        <v>0</v>
      </c>
    </row>
    <row r="1307" spans="2:20" x14ac:dyDescent="0.3">
      <c r="B1307" s="19">
        <v>1304</v>
      </c>
      <c r="C1307" s="179">
        <v>0</v>
      </c>
      <c r="D1307" s="179">
        <v>0</v>
      </c>
      <c r="E1307" s="179">
        <v>34481.319632387473</v>
      </c>
      <c r="F1307" s="179">
        <v>0</v>
      </c>
      <c r="G1307" s="179">
        <v>0</v>
      </c>
      <c r="H1307" s="179">
        <v>19971.562982210144</v>
      </c>
      <c r="I1307" s="179">
        <v>0</v>
      </c>
      <c r="J1307" s="179">
        <v>0</v>
      </c>
      <c r="K1307" s="179">
        <v>0</v>
      </c>
      <c r="L1307" s="179">
        <v>0</v>
      </c>
      <c r="M1307" s="179">
        <v>36005.292297581618</v>
      </c>
      <c r="N1307" s="179">
        <v>0</v>
      </c>
      <c r="O1307" s="179">
        <v>0</v>
      </c>
      <c r="P1307" s="179">
        <v>0</v>
      </c>
      <c r="Q1307" s="179">
        <v>0</v>
      </c>
      <c r="R1307" s="180">
        <v>0</v>
      </c>
      <c r="S1307" s="180">
        <v>0</v>
      </c>
      <c r="T1307" s="180">
        <v>0</v>
      </c>
    </row>
    <row r="1308" spans="2:20" x14ac:dyDescent="0.3">
      <c r="B1308" s="19">
        <v>1305</v>
      </c>
      <c r="C1308" s="179">
        <v>0</v>
      </c>
      <c r="D1308" s="179">
        <v>0</v>
      </c>
      <c r="E1308" s="179">
        <v>149693.59194462956</v>
      </c>
      <c r="F1308" s="179">
        <v>0</v>
      </c>
      <c r="G1308" s="179">
        <v>0</v>
      </c>
      <c r="H1308" s="179">
        <v>17731.654582669933</v>
      </c>
      <c r="I1308" s="179">
        <v>0</v>
      </c>
      <c r="J1308" s="179">
        <v>0</v>
      </c>
      <c r="K1308" s="179">
        <v>0</v>
      </c>
      <c r="L1308" s="179">
        <v>0</v>
      </c>
      <c r="M1308" s="179">
        <v>268176.69119854592</v>
      </c>
      <c r="N1308" s="179">
        <v>0</v>
      </c>
      <c r="O1308" s="179">
        <v>0</v>
      </c>
      <c r="P1308" s="179">
        <v>0</v>
      </c>
      <c r="Q1308" s="179">
        <v>0</v>
      </c>
      <c r="R1308" s="180">
        <v>0</v>
      </c>
      <c r="S1308" s="180">
        <v>0</v>
      </c>
      <c r="T1308" s="180">
        <v>0</v>
      </c>
    </row>
    <row r="1309" spans="2:20" x14ac:dyDescent="0.3">
      <c r="B1309" s="19">
        <v>1306</v>
      </c>
      <c r="C1309" s="179">
        <v>0</v>
      </c>
      <c r="D1309" s="179">
        <v>0</v>
      </c>
      <c r="E1309" s="179">
        <v>31168.44943698723</v>
      </c>
      <c r="F1309" s="179">
        <v>0</v>
      </c>
      <c r="G1309" s="179">
        <v>0</v>
      </c>
      <c r="H1309" s="179">
        <v>37150.625696514551</v>
      </c>
      <c r="I1309" s="179">
        <v>0</v>
      </c>
      <c r="J1309" s="179">
        <v>0</v>
      </c>
      <c r="K1309" s="179">
        <v>0</v>
      </c>
      <c r="L1309" s="179">
        <v>0</v>
      </c>
      <c r="M1309" s="179">
        <v>12588.562083398179</v>
      </c>
      <c r="N1309" s="179">
        <v>0</v>
      </c>
      <c r="O1309" s="179">
        <v>0</v>
      </c>
      <c r="P1309" s="179">
        <v>0</v>
      </c>
      <c r="Q1309" s="179">
        <v>0</v>
      </c>
      <c r="R1309" s="180">
        <v>0</v>
      </c>
      <c r="S1309" s="180">
        <v>0</v>
      </c>
      <c r="T1309" s="180">
        <v>0</v>
      </c>
    </row>
    <row r="1310" spans="2:20" x14ac:dyDescent="0.3">
      <c r="B1310" s="19">
        <v>1307</v>
      </c>
      <c r="C1310" s="179">
        <v>0</v>
      </c>
      <c r="D1310" s="179">
        <v>0</v>
      </c>
      <c r="E1310" s="179">
        <v>12166.613679680269</v>
      </c>
      <c r="F1310" s="179">
        <v>0</v>
      </c>
      <c r="G1310" s="179">
        <v>0</v>
      </c>
      <c r="H1310" s="179">
        <v>96828.018937362096</v>
      </c>
      <c r="I1310" s="179">
        <v>0</v>
      </c>
      <c r="J1310" s="179">
        <v>0</v>
      </c>
      <c r="K1310" s="179">
        <v>0</v>
      </c>
      <c r="L1310" s="179">
        <v>0</v>
      </c>
      <c r="M1310" s="179">
        <v>1339940.5309024034</v>
      </c>
      <c r="N1310" s="179">
        <v>0</v>
      </c>
      <c r="O1310" s="179">
        <v>0</v>
      </c>
      <c r="P1310" s="179">
        <v>0</v>
      </c>
      <c r="Q1310" s="179">
        <v>0</v>
      </c>
      <c r="R1310" s="180">
        <v>0</v>
      </c>
      <c r="S1310" s="180">
        <v>0</v>
      </c>
      <c r="T1310" s="180">
        <v>0</v>
      </c>
    </row>
    <row r="1311" spans="2:20" x14ac:dyDescent="0.3">
      <c r="B1311" s="19">
        <v>1308</v>
      </c>
      <c r="C1311" s="179">
        <v>0</v>
      </c>
      <c r="D1311" s="179">
        <v>0</v>
      </c>
      <c r="E1311" s="179">
        <v>804967.58987580601</v>
      </c>
      <c r="F1311" s="179">
        <v>0</v>
      </c>
      <c r="G1311" s="179">
        <v>0</v>
      </c>
      <c r="H1311" s="179">
        <v>19919.246498553253</v>
      </c>
      <c r="I1311" s="179">
        <v>0</v>
      </c>
      <c r="J1311" s="179">
        <v>0</v>
      </c>
      <c r="K1311" s="179">
        <v>0</v>
      </c>
      <c r="L1311" s="179">
        <v>0</v>
      </c>
      <c r="M1311" s="179">
        <v>107170.9800889808</v>
      </c>
      <c r="N1311" s="179">
        <v>0</v>
      </c>
      <c r="O1311" s="179">
        <v>0</v>
      </c>
      <c r="P1311" s="179">
        <v>0</v>
      </c>
      <c r="Q1311" s="179">
        <v>0</v>
      </c>
      <c r="R1311" s="180">
        <v>0</v>
      </c>
      <c r="S1311" s="180">
        <v>0</v>
      </c>
      <c r="T1311" s="180">
        <v>0</v>
      </c>
    </row>
    <row r="1312" spans="2:20" x14ac:dyDescent="0.3">
      <c r="B1312" s="19">
        <v>1309</v>
      </c>
      <c r="C1312" s="179">
        <v>0</v>
      </c>
      <c r="D1312" s="179">
        <v>0</v>
      </c>
      <c r="E1312" s="179">
        <v>43446.240800972701</v>
      </c>
      <c r="F1312" s="179">
        <v>0</v>
      </c>
      <c r="G1312" s="179">
        <v>0</v>
      </c>
      <c r="H1312" s="179">
        <v>34502.424192513114</v>
      </c>
      <c r="I1312" s="179">
        <v>0</v>
      </c>
      <c r="J1312" s="179">
        <v>0</v>
      </c>
      <c r="K1312" s="179">
        <v>0</v>
      </c>
      <c r="L1312" s="179">
        <v>0</v>
      </c>
      <c r="M1312" s="179">
        <v>394607.12209350866</v>
      </c>
      <c r="N1312" s="179">
        <v>0</v>
      </c>
      <c r="O1312" s="179">
        <v>0</v>
      </c>
      <c r="P1312" s="179">
        <v>0</v>
      </c>
      <c r="Q1312" s="179">
        <v>0</v>
      </c>
      <c r="R1312" s="180">
        <v>0</v>
      </c>
      <c r="S1312" s="180">
        <v>0</v>
      </c>
      <c r="T1312" s="180">
        <v>0</v>
      </c>
    </row>
    <row r="1313" spans="2:20" x14ac:dyDescent="0.3">
      <c r="B1313" s="19">
        <v>1310</v>
      </c>
      <c r="C1313" s="179">
        <v>0</v>
      </c>
      <c r="D1313" s="179">
        <v>0</v>
      </c>
      <c r="E1313" s="179">
        <v>13600.093331570728</v>
      </c>
      <c r="F1313" s="179">
        <v>0</v>
      </c>
      <c r="G1313" s="179">
        <v>0</v>
      </c>
      <c r="H1313" s="179">
        <v>12752.25139984994</v>
      </c>
      <c r="I1313" s="179">
        <v>0</v>
      </c>
      <c r="J1313" s="179">
        <v>0</v>
      </c>
      <c r="K1313" s="179">
        <v>0</v>
      </c>
      <c r="L1313" s="179">
        <v>0</v>
      </c>
      <c r="M1313" s="179">
        <v>19120.685033215221</v>
      </c>
      <c r="N1313" s="179">
        <v>0</v>
      </c>
      <c r="O1313" s="179">
        <v>0</v>
      </c>
      <c r="P1313" s="179">
        <v>0</v>
      </c>
      <c r="Q1313" s="179">
        <v>0</v>
      </c>
      <c r="R1313" s="180">
        <v>0</v>
      </c>
      <c r="S1313" s="180">
        <v>0</v>
      </c>
      <c r="T1313" s="180">
        <v>0</v>
      </c>
    </row>
    <row r="1314" spans="2:20" x14ac:dyDescent="0.3">
      <c r="B1314" s="19">
        <v>1311</v>
      </c>
      <c r="C1314" s="179">
        <v>0</v>
      </c>
      <c r="D1314" s="179">
        <v>0</v>
      </c>
      <c r="E1314" s="179">
        <v>267653.36441302922</v>
      </c>
      <c r="F1314" s="179">
        <v>0</v>
      </c>
      <c r="G1314" s="179">
        <v>0</v>
      </c>
      <c r="H1314" s="179">
        <v>60317.127949257272</v>
      </c>
      <c r="I1314" s="179">
        <v>0</v>
      </c>
      <c r="J1314" s="179">
        <v>0</v>
      </c>
      <c r="K1314" s="179">
        <v>0</v>
      </c>
      <c r="L1314" s="179">
        <v>0</v>
      </c>
      <c r="M1314" s="179">
        <v>281399.86134485836</v>
      </c>
      <c r="N1314" s="179">
        <v>0</v>
      </c>
      <c r="O1314" s="179">
        <v>0</v>
      </c>
      <c r="P1314" s="179">
        <v>0</v>
      </c>
      <c r="Q1314" s="179">
        <v>0</v>
      </c>
      <c r="R1314" s="180">
        <v>0</v>
      </c>
      <c r="S1314" s="180">
        <v>0</v>
      </c>
      <c r="T1314" s="180">
        <v>0</v>
      </c>
    </row>
    <row r="1315" spans="2:20" x14ac:dyDescent="0.3">
      <c r="B1315" s="19">
        <v>1312</v>
      </c>
      <c r="C1315" s="179">
        <v>0</v>
      </c>
      <c r="D1315" s="179">
        <v>0</v>
      </c>
      <c r="E1315" s="179">
        <v>403172.6826243524</v>
      </c>
      <c r="F1315" s="179">
        <v>0</v>
      </c>
      <c r="G1315" s="179">
        <v>0</v>
      </c>
      <c r="H1315" s="179">
        <v>106111.79310312026</v>
      </c>
      <c r="I1315" s="179">
        <v>0</v>
      </c>
      <c r="J1315" s="179">
        <v>0</v>
      </c>
      <c r="K1315" s="179">
        <v>0</v>
      </c>
      <c r="L1315" s="179">
        <v>0</v>
      </c>
      <c r="M1315" s="179">
        <v>41014.40613695512</v>
      </c>
      <c r="N1315" s="179">
        <v>0</v>
      </c>
      <c r="O1315" s="179">
        <v>0</v>
      </c>
      <c r="P1315" s="179">
        <v>0</v>
      </c>
      <c r="Q1315" s="179">
        <v>0</v>
      </c>
      <c r="R1315" s="180">
        <v>0</v>
      </c>
      <c r="S1315" s="180">
        <v>0</v>
      </c>
      <c r="T1315" s="180">
        <v>0</v>
      </c>
    </row>
    <row r="1316" spans="2:20" x14ac:dyDescent="0.3">
      <c r="B1316" s="19">
        <v>1313</v>
      </c>
      <c r="C1316" s="179">
        <v>0</v>
      </c>
      <c r="D1316" s="179">
        <v>0</v>
      </c>
      <c r="E1316" s="179">
        <v>59694.290502254189</v>
      </c>
      <c r="F1316" s="179">
        <v>0</v>
      </c>
      <c r="G1316" s="179">
        <v>0</v>
      </c>
      <c r="H1316" s="179">
        <v>268782.97782257147</v>
      </c>
      <c r="I1316" s="179">
        <v>0</v>
      </c>
      <c r="J1316" s="179">
        <v>0</v>
      </c>
      <c r="K1316" s="179">
        <v>0</v>
      </c>
      <c r="L1316" s="179">
        <v>0</v>
      </c>
      <c r="M1316" s="179">
        <v>284541.06788367155</v>
      </c>
      <c r="N1316" s="179">
        <v>0</v>
      </c>
      <c r="O1316" s="179">
        <v>0</v>
      </c>
      <c r="P1316" s="179">
        <v>0</v>
      </c>
      <c r="Q1316" s="179">
        <v>0</v>
      </c>
      <c r="R1316" s="180">
        <v>0</v>
      </c>
      <c r="S1316" s="180">
        <v>0</v>
      </c>
      <c r="T1316" s="180">
        <v>0</v>
      </c>
    </row>
    <row r="1317" spans="2:20" x14ac:dyDescent="0.3">
      <c r="B1317" s="19">
        <v>1314</v>
      </c>
      <c r="C1317" s="179">
        <v>0</v>
      </c>
      <c r="D1317" s="179">
        <v>0</v>
      </c>
      <c r="E1317" s="179">
        <v>197150.80856595645</v>
      </c>
      <c r="F1317" s="179">
        <v>0</v>
      </c>
      <c r="G1317" s="179">
        <v>0</v>
      </c>
      <c r="H1317" s="179">
        <v>177052.22269530661</v>
      </c>
      <c r="I1317" s="179">
        <v>0</v>
      </c>
      <c r="J1317" s="179">
        <v>0</v>
      </c>
      <c r="K1317" s="179">
        <v>0</v>
      </c>
      <c r="L1317" s="179">
        <v>0</v>
      </c>
      <c r="M1317" s="179">
        <v>56496.181792133881</v>
      </c>
      <c r="N1317" s="179">
        <v>0</v>
      </c>
      <c r="O1317" s="179">
        <v>0</v>
      </c>
      <c r="P1317" s="179">
        <v>0</v>
      </c>
      <c r="Q1317" s="179">
        <v>0</v>
      </c>
      <c r="R1317" s="180">
        <v>0</v>
      </c>
      <c r="S1317" s="180">
        <v>0</v>
      </c>
      <c r="T1317" s="180">
        <v>0</v>
      </c>
    </row>
    <row r="1318" spans="2:20" x14ac:dyDescent="0.3">
      <c r="B1318" s="19">
        <v>1315</v>
      </c>
      <c r="C1318" s="179">
        <v>0</v>
      </c>
      <c r="D1318" s="179">
        <v>0</v>
      </c>
      <c r="E1318" s="179">
        <v>247547.19000471573</v>
      </c>
      <c r="F1318" s="179">
        <v>0</v>
      </c>
      <c r="G1318" s="179">
        <v>0</v>
      </c>
      <c r="H1318" s="179">
        <v>107746.59762116926</v>
      </c>
      <c r="I1318" s="179">
        <v>0</v>
      </c>
      <c r="J1318" s="179">
        <v>0</v>
      </c>
      <c r="K1318" s="179">
        <v>0</v>
      </c>
      <c r="L1318" s="179">
        <v>0</v>
      </c>
      <c r="M1318" s="179">
        <v>11373.676718551264</v>
      </c>
      <c r="N1318" s="179">
        <v>0</v>
      </c>
      <c r="O1318" s="179">
        <v>0</v>
      </c>
      <c r="P1318" s="179">
        <v>0</v>
      </c>
      <c r="Q1318" s="179">
        <v>0</v>
      </c>
      <c r="R1318" s="180">
        <v>0</v>
      </c>
      <c r="S1318" s="180">
        <v>0</v>
      </c>
      <c r="T1318" s="180">
        <v>0</v>
      </c>
    </row>
    <row r="1319" spans="2:20" x14ac:dyDescent="0.3">
      <c r="B1319" s="19">
        <v>1316</v>
      </c>
      <c r="C1319" s="179">
        <v>0</v>
      </c>
      <c r="D1319" s="179">
        <v>0</v>
      </c>
      <c r="E1319" s="179">
        <v>13562.598595131591</v>
      </c>
      <c r="F1319" s="179">
        <v>0</v>
      </c>
      <c r="G1319" s="179">
        <v>0</v>
      </c>
      <c r="H1319" s="179">
        <v>288251.97932612599</v>
      </c>
      <c r="I1319" s="179">
        <v>0</v>
      </c>
      <c r="J1319" s="179">
        <v>0</v>
      </c>
      <c r="K1319" s="179">
        <v>0</v>
      </c>
      <c r="L1319" s="179">
        <v>0</v>
      </c>
      <c r="M1319" s="179">
        <v>144768.77834222603</v>
      </c>
      <c r="N1319" s="179">
        <v>0</v>
      </c>
      <c r="O1319" s="179">
        <v>0</v>
      </c>
      <c r="P1319" s="179">
        <v>0</v>
      </c>
      <c r="Q1319" s="179">
        <v>0</v>
      </c>
      <c r="R1319" s="180">
        <v>0</v>
      </c>
      <c r="S1319" s="180">
        <v>0</v>
      </c>
      <c r="T1319" s="180">
        <v>0</v>
      </c>
    </row>
    <row r="1320" spans="2:20" x14ac:dyDescent="0.3">
      <c r="B1320" s="19">
        <v>1317</v>
      </c>
      <c r="C1320" s="179">
        <v>0</v>
      </c>
      <c r="D1320" s="179">
        <v>0</v>
      </c>
      <c r="E1320" s="179">
        <v>484875.19901330763</v>
      </c>
      <c r="F1320" s="179">
        <v>0</v>
      </c>
      <c r="G1320" s="179">
        <v>0</v>
      </c>
      <c r="H1320" s="179">
        <v>17952.061572164115</v>
      </c>
      <c r="I1320" s="179">
        <v>0</v>
      </c>
      <c r="J1320" s="179">
        <v>0</v>
      </c>
      <c r="K1320" s="179">
        <v>0</v>
      </c>
      <c r="L1320" s="179">
        <v>0</v>
      </c>
      <c r="M1320" s="179">
        <v>13845.734585945265</v>
      </c>
      <c r="N1320" s="179">
        <v>0</v>
      </c>
      <c r="O1320" s="179">
        <v>0</v>
      </c>
      <c r="P1320" s="179">
        <v>0</v>
      </c>
      <c r="Q1320" s="179">
        <v>0</v>
      </c>
      <c r="R1320" s="180">
        <v>0</v>
      </c>
      <c r="S1320" s="180">
        <v>0</v>
      </c>
      <c r="T1320" s="180">
        <v>0</v>
      </c>
    </row>
    <row r="1321" spans="2:20" x14ac:dyDescent="0.3">
      <c r="B1321" s="19">
        <v>1318</v>
      </c>
      <c r="C1321" s="179">
        <v>0</v>
      </c>
      <c r="D1321" s="179">
        <v>0</v>
      </c>
      <c r="E1321" s="179">
        <v>124394.16976045859</v>
      </c>
      <c r="F1321" s="179">
        <v>0</v>
      </c>
      <c r="G1321" s="179">
        <v>0</v>
      </c>
      <c r="H1321" s="179">
        <v>31450.491109894723</v>
      </c>
      <c r="I1321" s="179">
        <v>0</v>
      </c>
      <c r="J1321" s="179">
        <v>0</v>
      </c>
      <c r="K1321" s="179">
        <v>0</v>
      </c>
      <c r="L1321" s="179">
        <v>0</v>
      </c>
      <c r="M1321" s="179">
        <v>18213.827657610447</v>
      </c>
      <c r="N1321" s="179">
        <v>0</v>
      </c>
      <c r="O1321" s="179">
        <v>0</v>
      </c>
      <c r="P1321" s="179">
        <v>0</v>
      </c>
      <c r="Q1321" s="179">
        <v>0</v>
      </c>
      <c r="R1321" s="180">
        <v>0</v>
      </c>
      <c r="S1321" s="180">
        <v>0</v>
      </c>
      <c r="T1321" s="180">
        <v>0</v>
      </c>
    </row>
    <row r="1322" spans="2:20" x14ac:dyDescent="0.3">
      <c r="B1322" s="19">
        <v>1319</v>
      </c>
      <c r="C1322" s="179">
        <v>0</v>
      </c>
      <c r="D1322" s="179">
        <v>0</v>
      </c>
      <c r="E1322" s="179">
        <v>82360.490825253612</v>
      </c>
      <c r="F1322" s="179">
        <v>0</v>
      </c>
      <c r="G1322" s="179">
        <v>0</v>
      </c>
      <c r="H1322" s="179">
        <v>99711.677466918525</v>
      </c>
      <c r="I1322" s="179">
        <v>0</v>
      </c>
      <c r="J1322" s="179">
        <v>0</v>
      </c>
      <c r="K1322" s="179">
        <v>0</v>
      </c>
      <c r="L1322" s="179">
        <v>0</v>
      </c>
      <c r="M1322" s="179">
        <v>6647.7854888817119</v>
      </c>
      <c r="N1322" s="179">
        <v>0</v>
      </c>
      <c r="O1322" s="179">
        <v>0</v>
      </c>
      <c r="P1322" s="179">
        <v>0</v>
      </c>
      <c r="Q1322" s="179">
        <v>0</v>
      </c>
      <c r="R1322" s="180">
        <v>0</v>
      </c>
      <c r="S1322" s="180">
        <v>0</v>
      </c>
      <c r="T1322" s="180">
        <v>0</v>
      </c>
    </row>
    <row r="1323" spans="2:20" x14ac:dyDescent="0.3">
      <c r="B1323" s="19">
        <v>1320</v>
      </c>
      <c r="C1323" s="179">
        <v>0</v>
      </c>
      <c r="D1323" s="179">
        <v>0</v>
      </c>
      <c r="E1323" s="179">
        <v>25330.935118099882</v>
      </c>
      <c r="F1323" s="179">
        <v>0</v>
      </c>
      <c r="G1323" s="179">
        <v>0</v>
      </c>
      <c r="H1323" s="179">
        <v>485966.29948222043</v>
      </c>
      <c r="I1323" s="179">
        <v>0</v>
      </c>
      <c r="J1323" s="179">
        <v>0</v>
      </c>
      <c r="K1323" s="179">
        <v>0</v>
      </c>
      <c r="L1323" s="179">
        <v>0</v>
      </c>
      <c r="M1323" s="179">
        <v>114200.98240059715</v>
      </c>
      <c r="N1323" s="179">
        <v>0</v>
      </c>
      <c r="O1323" s="179">
        <v>0</v>
      </c>
      <c r="P1323" s="179">
        <v>0</v>
      </c>
      <c r="Q1323" s="179">
        <v>0</v>
      </c>
      <c r="R1323" s="180">
        <v>0</v>
      </c>
      <c r="S1323" s="180">
        <v>0</v>
      </c>
      <c r="T1323" s="180">
        <v>0</v>
      </c>
    </row>
    <row r="1324" spans="2:20" x14ac:dyDescent="0.3">
      <c r="B1324" s="19">
        <v>1321</v>
      </c>
      <c r="C1324" s="179">
        <v>0</v>
      </c>
      <c r="D1324" s="179">
        <v>0</v>
      </c>
      <c r="E1324" s="179">
        <v>178690.32081549344</v>
      </c>
      <c r="F1324" s="179">
        <v>0</v>
      </c>
      <c r="G1324" s="179">
        <v>0</v>
      </c>
      <c r="H1324" s="179">
        <v>126383.32127789948</v>
      </c>
      <c r="I1324" s="179">
        <v>0</v>
      </c>
      <c r="J1324" s="179">
        <v>0</v>
      </c>
      <c r="K1324" s="179">
        <v>0</v>
      </c>
      <c r="L1324" s="179">
        <v>0</v>
      </c>
      <c r="M1324" s="179">
        <v>263259.10092200706</v>
      </c>
      <c r="N1324" s="179">
        <v>0</v>
      </c>
      <c r="O1324" s="179">
        <v>0</v>
      </c>
      <c r="P1324" s="179">
        <v>0</v>
      </c>
      <c r="Q1324" s="179">
        <v>0</v>
      </c>
      <c r="R1324" s="180">
        <v>0</v>
      </c>
      <c r="S1324" s="180">
        <v>0</v>
      </c>
      <c r="T1324" s="180">
        <v>0</v>
      </c>
    </row>
    <row r="1325" spans="2:20" x14ac:dyDescent="0.3">
      <c r="B1325" s="19">
        <v>1322</v>
      </c>
      <c r="C1325" s="179">
        <v>0</v>
      </c>
      <c r="D1325" s="179">
        <v>0</v>
      </c>
      <c r="E1325" s="179">
        <v>234168.83182434016</v>
      </c>
      <c r="F1325" s="179">
        <v>0</v>
      </c>
      <c r="G1325" s="179">
        <v>0</v>
      </c>
      <c r="H1325" s="179">
        <v>19203.038524243624</v>
      </c>
      <c r="I1325" s="179">
        <v>0</v>
      </c>
      <c r="J1325" s="179">
        <v>0</v>
      </c>
      <c r="K1325" s="179">
        <v>0</v>
      </c>
      <c r="L1325" s="179">
        <v>0</v>
      </c>
      <c r="M1325" s="179">
        <v>17333.425574172401</v>
      </c>
      <c r="N1325" s="179">
        <v>0</v>
      </c>
      <c r="O1325" s="179">
        <v>0</v>
      </c>
      <c r="P1325" s="179">
        <v>0</v>
      </c>
      <c r="Q1325" s="179">
        <v>0</v>
      </c>
      <c r="R1325" s="180">
        <v>0</v>
      </c>
      <c r="S1325" s="180">
        <v>0</v>
      </c>
      <c r="T1325" s="180">
        <v>0</v>
      </c>
    </row>
    <row r="1326" spans="2:20" x14ac:dyDescent="0.3">
      <c r="B1326" s="19">
        <v>1323</v>
      </c>
      <c r="C1326" s="179">
        <v>0</v>
      </c>
      <c r="D1326" s="179">
        <v>0</v>
      </c>
      <c r="E1326" s="179">
        <v>179687.33232319809</v>
      </c>
      <c r="F1326" s="179">
        <v>0</v>
      </c>
      <c r="G1326" s="179">
        <v>0</v>
      </c>
      <c r="H1326" s="179">
        <v>19378.508121135714</v>
      </c>
      <c r="I1326" s="179">
        <v>0</v>
      </c>
      <c r="J1326" s="179">
        <v>0</v>
      </c>
      <c r="K1326" s="179">
        <v>0</v>
      </c>
      <c r="L1326" s="179">
        <v>0</v>
      </c>
      <c r="M1326" s="179">
        <v>16080.054765141527</v>
      </c>
      <c r="N1326" s="179">
        <v>0</v>
      </c>
      <c r="O1326" s="179">
        <v>0</v>
      </c>
      <c r="P1326" s="179">
        <v>0</v>
      </c>
      <c r="Q1326" s="179">
        <v>0</v>
      </c>
      <c r="R1326" s="180">
        <v>0</v>
      </c>
      <c r="S1326" s="180">
        <v>0</v>
      </c>
      <c r="T1326" s="180">
        <v>0</v>
      </c>
    </row>
    <row r="1327" spans="2:20" x14ac:dyDescent="0.3">
      <c r="B1327" s="19">
        <v>1324</v>
      </c>
      <c r="C1327" s="179">
        <v>0</v>
      </c>
      <c r="D1327" s="179">
        <v>0</v>
      </c>
      <c r="E1327" s="179">
        <v>74395.124890130654</v>
      </c>
      <c r="F1327" s="179">
        <v>0</v>
      </c>
      <c r="G1327" s="179">
        <v>0</v>
      </c>
      <c r="H1327" s="179">
        <v>101690.09279765531</v>
      </c>
      <c r="I1327" s="179">
        <v>0</v>
      </c>
      <c r="J1327" s="179">
        <v>0</v>
      </c>
      <c r="K1327" s="179">
        <v>0</v>
      </c>
      <c r="L1327" s="179">
        <v>0</v>
      </c>
      <c r="M1327" s="179">
        <v>91480.994792537822</v>
      </c>
      <c r="N1327" s="179">
        <v>0</v>
      </c>
      <c r="O1327" s="179">
        <v>0</v>
      </c>
      <c r="P1327" s="179">
        <v>0</v>
      </c>
      <c r="Q1327" s="179">
        <v>0</v>
      </c>
      <c r="R1327" s="180">
        <v>0</v>
      </c>
      <c r="S1327" s="180">
        <v>0</v>
      </c>
      <c r="T1327" s="180">
        <v>0</v>
      </c>
    </row>
    <row r="1328" spans="2:20" x14ac:dyDescent="0.3">
      <c r="B1328" s="19">
        <v>1325</v>
      </c>
      <c r="C1328" s="179">
        <v>0</v>
      </c>
      <c r="D1328" s="179">
        <v>0</v>
      </c>
      <c r="E1328" s="179">
        <v>57662.722262558986</v>
      </c>
      <c r="F1328" s="179">
        <v>0</v>
      </c>
      <c r="G1328" s="179">
        <v>0</v>
      </c>
      <c r="H1328" s="179">
        <v>62843.531146917769</v>
      </c>
      <c r="I1328" s="179">
        <v>0</v>
      </c>
      <c r="J1328" s="179">
        <v>0</v>
      </c>
      <c r="K1328" s="179">
        <v>0</v>
      </c>
      <c r="L1328" s="179">
        <v>0</v>
      </c>
      <c r="M1328" s="179">
        <v>183686.93720375665</v>
      </c>
      <c r="N1328" s="179">
        <v>0</v>
      </c>
      <c r="O1328" s="179">
        <v>0</v>
      </c>
      <c r="P1328" s="179">
        <v>0</v>
      </c>
      <c r="Q1328" s="179">
        <v>0</v>
      </c>
      <c r="R1328" s="180">
        <v>0</v>
      </c>
      <c r="S1328" s="180">
        <v>0</v>
      </c>
      <c r="T1328" s="180">
        <v>0</v>
      </c>
    </row>
    <row r="1329" spans="2:20" x14ac:dyDescent="0.3">
      <c r="B1329" s="19">
        <v>1326</v>
      </c>
      <c r="C1329" s="179">
        <v>0</v>
      </c>
      <c r="D1329" s="179">
        <v>0</v>
      </c>
      <c r="E1329" s="179">
        <v>1109262.8497253188</v>
      </c>
      <c r="F1329" s="179">
        <v>0</v>
      </c>
      <c r="G1329" s="179">
        <v>0</v>
      </c>
      <c r="H1329" s="179">
        <v>73536.930941394661</v>
      </c>
      <c r="I1329" s="179">
        <v>0</v>
      </c>
      <c r="J1329" s="179">
        <v>0</v>
      </c>
      <c r="K1329" s="179">
        <v>0</v>
      </c>
      <c r="L1329" s="179">
        <v>0</v>
      </c>
      <c r="M1329" s="179">
        <v>85260.82741390806</v>
      </c>
      <c r="N1329" s="179">
        <v>0</v>
      </c>
      <c r="O1329" s="179">
        <v>0</v>
      </c>
      <c r="P1329" s="179">
        <v>0</v>
      </c>
      <c r="Q1329" s="179">
        <v>0</v>
      </c>
      <c r="R1329" s="180">
        <v>0</v>
      </c>
      <c r="S1329" s="180">
        <v>0</v>
      </c>
      <c r="T1329" s="180">
        <v>0</v>
      </c>
    </row>
    <row r="1330" spans="2:20" x14ac:dyDescent="0.3">
      <c r="B1330" s="19">
        <v>1327</v>
      </c>
      <c r="C1330" s="179">
        <v>0</v>
      </c>
      <c r="D1330" s="179">
        <v>0</v>
      </c>
      <c r="E1330" s="179">
        <v>526085.26873622078</v>
      </c>
      <c r="F1330" s="179">
        <v>0</v>
      </c>
      <c r="G1330" s="179">
        <v>0</v>
      </c>
      <c r="H1330" s="179">
        <v>43395.9028213364</v>
      </c>
      <c r="I1330" s="179">
        <v>0</v>
      </c>
      <c r="J1330" s="179">
        <v>0</v>
      </c>
      <c r="K1330" s="179">
        <v>0</v>
      </c>
      <c r="L1330" s="179">
        <v>0</v>
      </c>
      <c r="M1330" s="179">
        <v>112750.77726196634</v>
      </c>
      <c r="N1330" s="179">
        <v>0</v>
      </c>
      <c r="O1330" s="179">
        <v>0</v>
      </c>
      <c r="P1330" s="179">
        <v>0</v>
      </c>
      <c r="Q1330" s="179">
        <v>0</v>
      </c>
      <c r="R1330" s="180">
        <v>0</v>
      </c>
      <c r="S1330" s="180">
        <v>0</v>
      </c>
      <c r="T1330" s="180">
        <v>0</v>
      </c>
    </row>
    <row r="1331" spans="2:20" x14ac:dyDescent="0.3">
      <c r="B1331" s="19">
        <v>1328</v>
      </c>
      <c r="C1331" s="179">
        <v>0</v>
      </c>
      <c r="D1331" s="179">
        <v>0</v>
      </c>
      <c r="E1331" s="179">
        <v>144722.93979516497</v>
      </c>
      <c r="F1331" s="179">
        <v>0</v>
      </c>
      <c r="G1331" s="179">
        <v>0</v>
      </c>
      <c r="H1331" s="179">
        <v>32809.948270832174</v>
      </c>
      <c r="I1331" s="179">
        <v>0</v>
      </c>
      <c r="J1331" s="179">
        <v>0</v>
      </c>
      <c r="K1331" s="179">
        <v>0</v>
      </c>
      <c r="L1331" s="179">
        <v>0</v>
      </c>
      <c r="M1331" s="179">
        <v>140173.67592251484</v>
      </c>
      <c r="N1331" s="179">
        <v>0</v>
      </c>
      <c r="O1331" s="179">
        <v>0</v>
      </c>
      <c r="P1331" s="179">
        <v>0</v>
      </c>
      <c r="Q1331" s="179">
        <v>0</v>
      </c>
      <c r="R1331" s="180">
        <v>0</v>
      </c>
      <c r="S1331" s="180">
        <v>0</v>
      </c>
      <c r="T1331" s="180">
        <v>0</v>
      </c>
    </row>
    <row r="1332" spans="2:20" x14ac:dyDescent="0.3">
      <c r="B1332" s="19">
        <v>1329</v>
      </c>
      <c r="C1332" s="179">
        <v>0</v>
      </c>
      <c r="D1332" s="179">
        <v>0</v>
      </c>
      <c r="E1332" s="179">
        <v>7725.5391128255014</v>
      </c>
      <c r="F1332" s="179">
        <v>0</v>
      </c>
      <c r="G1332" s="179">
        <v>0</v>
      </c>
      <c r="H1332" s="179">
        <v>15761.883764786902</v>
      </c>
      <c r="I1332" s="179">
        <v>0</v>
      </c>
      <c r="J1332" s="179">
        <v>0</v>
      </c>
      <c r="K1332" s="179">
        <v>0</v>
      </c>
      <c r="L1332" s="179">
        <v>0</v>
      </c>
      <c r="M1332" s="179">
        <v>31516.929681335223</v>
      </c>
      <c r="N1332" s="179">
        <v>0</v>
      </c>
      <c r="O1332" s="179">
        <v>0</v>
      </c>
      <c r="P1332" s="179">
        <v>0</v>
      </c>
      <c r="Q1332" s="179">
        <v>0</v>
      </c>
      <c r="R1332" s="180">
        <v>0</v>
      </c>
      <c r="S1332" s="180">
        <v>0</v>
      </c>
      <c r="T1332" s="180">
        <v>0</v>
      </c>
    </row>
    <row r="1333" spans="2:20" x14ac:dyDescent="0.3">
      <c r="B1333" s="19">
        <v>1330</v>
      </c>
      <c r="C1333" s="179">
        <v>0</v>
      </c>
      <c r="D1333" s="179">
        <v>0</v>
      </c>
      <c r="E1333" s="179">
        <v>60391.208446943099</v>
      </c>
      <c r="F1333" s="179">
        <v>0</v>
      </c>
      <c r="G1333" s="179">
        <v>0</v>
      </c>
      <c r="H1333" s="179">
        <v>2394077.5537701179</v>
      </c>
      <c r="I1333" s="179">
        <v>0</v>
      </c>
      <c r="J1333" s="179">
        <v>0</v>
      </c>
      <c r="K1333" s="179">
        <v>0</v>
      </c>
      <c r="L1333" s="179">
        <v>0</v>
      </c>
      <c r="M1333" s="179">
        <v>25751.960264023124</v>
      </c>
      <c r="N1333" s="179">
        <v>0</v>
      </c>
      <c r="O1333" s="179">
        <v>0</v>
      </c>
      <c r="P1333" s="179">
        <v>0</v>
      </c>
      <c r="Q1333" s="179">
        <v>0</v>
      </c>
      <c r="R1333" s="180">
        <v>0</v>
      </c>
      <c r="S1333" s="180">
        <v>0</v>
      </c>
      <c r="T1333" s="180">
        <v>0</v>
      </c>
    </row>
    <row r="1334" spans="2:20" x14ac:dyDescent="0.3">
      <c r="B1334" s="19">
        <v>1331</v>
      </c>
      <c r="C1334" s="179">
        <v>0</v>
      </c>
      <c r="D1334" s="179">
        <v>0</v>
      </c>
      <c r="E1334" s="179">
        <v>31934.480085022868</v>
      </c>
      <c r="F1334" s="179">
        <v>0</v>
      </c>
      <c r="G1334" s="179">
        <v>0</v>
      </c>
      <c r="H1334" s="179">
        <v>59547.449432111272</v>
      </c>
      <c r="I1334" s="179">
        <v>0</v>
      </c>
      <c r="J1334" s="179">
        <v>0</v>
      </c>
      <c r="K1334" s="179">
        <v>0</v>
      </c>
      <c r="L1334" s="179">
        <v>0</v>
      </c>
      <c r="M1334" s="179">
        <v>168137.29954523643</v>
      </c>
      <c r="N1334" s="179">
        <v>0</v>
      </c>
      <c r="O1334" s="179">
        <v>0</v>
      </c>
      <c r="P1334" s="179">
        <v>0</v>
      </c>
      <c r="Q1334" s="179">
        <v>0</v>
      </c>
      <c r="R1334" s="180">
        <v>0</v>
      </c>
      <c r="S1334" s="180">
        <v>0</v>
      </c>
      <c r="T1334" s="180">
        <v>0</v>
      </c>
    </row>
    <row r="1335" spans="2:20" x14ac:dyDescent="0.3">
      <c r="B1335" s="19">
        <v>1332</v>
      </c>
      <c r="C1335" s="179">
        <v>0</v>
      </c>
      <c r="D1335" s="179">
        <v>0</v>
      </c>
      <c r="E1335" s="179">
        <v>4429.0593007822145</v>
      </c>
      <c r="F1335" s="179">
        <v>0</v>
      </c>
      <c r="G1335" s="179">
        <v>0</v>
      </c>
      <c r="H1335" s="179">
        <v>25340.135549958239</v>
      </c>
      <c r="I1335" s="179">
        <v>0</v>
      </c>
      <c r="J1335" s="179">
        <v>0</v>
      </c>
      <c r="K1335" s="179">
        <v>0</v>
      </c>
      <c r="L1335" s="179">
        <v>0</v>
      </c>
      <c r="M1335" s="179">
        <v>25492.686544555148</v>
      </c>
      <c r="N1335" s="179">
        <v>0</v>
      </c>
      <c r="O1335" s="179">
        <v>0</v>
      </c>
      <c r="P1335" s="179">
        <v>0</v>
      </c>
      <c r="Q1335" s="179">
        <v>0</v>
      </c>
      <c r="R1335" s="180">
        <v>0</v>
      </c>
      <c r="S1335" s="180">
        <v>0</v>
      </c>
      <c r="T1335" s="180">
        <v>0</v>
      </c>
    </row>
    <row r="1336" spans="2:20" x14ac:dyDescent="0.3">
      <c r="B1336" s="19">
        <v>1333</v>
      </c>
      <c r="C1336" s="179">
        <v>1</v>
      </c>
      <c r="D1336" s="179">
        <v>2896478.7225282779</v>
      </c>
      <c r="E1336" s="179">
        <v>71376.784348059373</v>
      </c>
      <c r="F1336" s="179">
        <v>0</v>
      </c>
      <c r="G1336" s="179">
        <v>0</v>
      </c>
      <c r="H1336" s="179">
        <v>5189.0440368023319</v>
      </c>
      <c r="I1336" s="179">
        <v>0</v>
      </c>
      <c r="J1336" s="179">
        <v>1000000</v>
      </c>
      <c r="K1336" s="179">
        <v>0</v>
      </c>
      <c r="L1336" s="179">
        <v>0</v>
      </c>
      <c r="M1336" s="179">
        <v>99523.843010464028</v>
      </c>
      <c r="N1336" s="179">
        <v>0</v>
      </c>
      <c r="O1336" s="179">
        <v>1000000</v>
      </c>
      <c r="P1336" s="179">
        <v>0</v>
      </c>
      <c r="Q1336" s="179">
        <v>0</v>
      </c>
      <c r="R1336" s="180">
        <v>1196478.7225282779</v>
      </c>
      <c r="S1336" s="180">
        <v>0</v>
      </c>
      <c r="T1336" s="180">
        <v>1896478.7225282779</v>
      </c>
    </row>
    <row r="1337" spans="2:20" x14ac:dyDescent="0.3">
      <c r="B1337" s="19">
        <v>1334</v>
      </c>
      <c r="C1337" s="179">
        <v>0</v>
      </c>
      <c r="D1337" s="179">
        <v>0</v>
      </c>
      <c r="E1337" s="179">
        <v>105553.292694068</v>
      </c>
      <c r="F1337" s="179">
        <v>0</v>
      </c>
      <c r="G1337" s="179">
        <v>0</v>
      </c>
      <c r="H1337" s="179">
        <v>19648.116612196514</v>
      </c>
      <c r="I1337" s="179">
        <v>0</v>
      </c>
      <c r="J1337" s="179">
        <v>0</v>
      </c>
      <c r="K1337" s="179">
        <v>0</v>
      </c>
      <c r="L1337" s="179">
        <v>0</v>
      </c>
      <c r="M1337" s="179">
        <v>78459.77842671184</v>
      </c>
      <c r="N1337" s="179">
        <v>0</v>
      </c>
      <c r="O1337" s="179">
        <v>0</v>
      </c>
      <c r="P1337" s="179">
        <v>0</v>
      </c>
      <c r="Q1337" s="179">
        <v>0</v>
      </c>
      <c r="R1337" s="180">
        <v>0</v>
      </c>
      <c r="S1337" s="180">
        <v>0</v>
      </c>
      <c r="T1337" s="180">
        <v>0</v>
      </c>
    </row>
    <row r="1338" spans="2:20" x14ac:dyDescent="0.3">
      <c r="B1338" s="19">
        <v>1335</v>
      </c>
      <c r="C1338" s="179">
        <v>0</v>
      </c>
      <c r="D1338" s="179">
        <v>0</v>
      </c>
      <c r="E1338" s="179">
        <v>369470.660461644</v>
      </c>
      <c r="F1338" s="179">
        <v>0</v>
      </c>
      <c r="G1338" s="179">
        <v>0</v>
      </c>
      <c r="H1338" s="179">
        <v>12879.863895435794</v>
      </c>
      <c r="I1338" s="179">
        <v>0</v>
      </c>
      <c r="J1338" s="179">
        <v>0</v>
      </c>
      <c r="K1338" s="179">
        <v>0</v>
      </c>
      <c r="L1338" s="179">
        <v>0</v>
      </c>
      <c r="M1338" s="179">
        <v>2214.1117966558286</v>
      </c>
      <c r="N1338" s="179">
        <v>0</v>
      </c>
      <c r="O1338" s="179">
        <v>0</v>
      </c>
      <c r="P1338" s="179">
        <v>0</v>
      </c>
      <c r="Q1338" s="179">
        <v>0</v>
      </c>
      <c r="R1338" s="180">
        <v>0</v>
      </c>
      <c r="S1338" s="180">
        <v>0</v>
      </c>
      <c r="T1338" s="180">
        <v>0</v>
      </c>
    </row>
    <row r="1339" spans="2:20" x14ac:dyDescent="0.3">
      <c r="B1339" s="19">
        <v>1336</v>
      </c>
      <c r="C1339" s="179">
        <v>0</v>
      </c>
      <c r="D1339" s="179">
        <v>0</v>
      </c>
      <c r="E1339" s="179">
        <v>8151.3865638818825</v>
      </c>
      <c r="F1339" s="179">
        <v>0</v>
      </c>
      <c r="G1339" s="179">
        <v>0</v>
      </c>
      <c r="H1339" s="179">
        <v>81543.703135492979</v>
      </c>
      <c r="I1339" s="179">
        <v>0</v>
      </c>
      <c r="J1339" s="179">
        <v>0</v>
      </c>
      <c r="K1339" s="179">
        <v>0</v>
      </c>
      <c r="L1339" s="179">
        <v>0</v>
      </c>
      <c r="M1339" s="179">
        <v>202887.49698696169</v>
      </c>
      <c r="N1339" s="179">
        <v>0</v>
      </c>
      <c r="O1339" s="179">
        <v>0</v>
      </c>
      <c r="P1339" s="179">
        <v>0</v>
      </c>
      <c r="Q1339" s="179">
        <v>0</v>
      </c>
      <c r="R1339" s="180">
        <v>0</v>
      </c>
      <c r="S1339" s="180">
        <v>0</v>
      </c>
      <c r="T1339" s="180">
        <v>0</v>
      </c>
    </row>
    <row r="1340" spans="2:20" x14ac:dyDescent="0.3">
      <c r="B1340" s="19">
        <v>1337</v>
      </c>
      <c r="C1340" s="179">
        <v>0</v>
      </c>
      <c r="D1340" s="179">
        <v>0</v>
      </c>
      <c r="E1340" s="179">
        <v>370082.64029334229</v>
      </c>
      <c r="F1340" s="179">
        <v>0</v>
      </c>
      <c r="G1340" s="179">
        <v>0</v>
      </c>
      <c r="H1340" s="179">
        <v>12834.257684008826</v>
      </c>
      <c r="I1340" s="179">
        <v>0</v>
      </c>
      <c r="J1340" s="179">
        <v>0</v>
      </c>
      <c r="K1340" s="179">
        <v>0</v>
      </c>
      <c r="L1340" s="179">
        <v>0</v>
      </c>
      <c r="M1340" s="179">
        <v>9590.0796744978943</v>
      </c>
      <c r="N1340" s="179">
        <v>0</v>
      </c>
      <c r="O1340" s="179">
        <v>0</v>
      </c>
      <c r="P1340" s="179">
        <v>0</v>
      </c>
      <c r="Q1340" s="179">
        <v>0</v>
      </c>
      <c r="R1340" s="180">
        <v>0</v>
      </c>
      <c r="S1340" s="180">
        <v>0</v>
      </c>
      <c r="T1340" s="180">
        <v>0</v>
      </c>
    </row>
    <row r="1341" spans="2:20" x14ac:dyDescent="0.3">
      <c r="B1341" s="19">
        <v>1338</v>
      </c>
      <c r="C1341" s="179">
        <v>0</v>
      </c>
      <c r="D1341" s="179">
        <v>0</v>
      </c>
      <c r="E1341" s="179">
        <v>88309.486652381471</v>
      </c>
      <c r="F1341" s="179">
        <v>1</v>
      </c>
      <c r="G1341" s="179">
        <v>16361.30302346795</v>
      </c>
      <c r="H1341" s="179">
        <v>228762.64850780688</v>
      </c>
      <c r="I1341" s="179">
        <v>0</v>
      </c>
      <c r="J1341" s="179">
        <v>0</v>
      </c>
      <c r="K1341" s="179">
        <v>0</v>
      </c>
      <c r="L1341" s="179">
        <v>0</v>
      </c>
      <c r="M1341" s="179">
        <v>57482.844046474725</v>
      </c>
      <c r="N1341" s="179">
        <v>0</v>
      </c>
      <c r="O1341" s="179">
        <v>0</v>
      </c>
      <c r="P1341" s="179">
        <v>0</v>
      </c>
      <c r="Q1341" s="179">
        <v>0</v>
      </c>
      <c r="R1341" s="180">
        <v>0</v>
      </c>
      <c r="S1341" s="180">
        <v>0</v>
      </c>
      <c r="T1341" s="180">
        <v>0</v>
      </c>
    </row>
    <row r="1342" spans="2:20" x14ac:dyDescent="0.3">
      <c r="B1342" s="19">
        <v>1339</v>
      </c>
      <c r="C1342" s="179">
        <v>0</v>
      </c>
      <c r="D1342" s="179">
        <v>0</v>
      </c>
      <c r="E1342" s="179">
        <v>403643.42992053425</v>
      </c>
      <c r="F1342" s="179">
        <v>0</v>
      </c>
      <c r="G1342" s="179">
        <v>0</v>
      </c>
      <c r="H1342" s="179">
        <v>970538.10215365293</v>
      </c>
      <c r="I1342" s="179">
        <v>0</v>
      </c>
      <c r="J1342" s="179">
        <v>0</v>
      </c>
      <c r="K1342" s="179">
        <v>0</v>
      </c>
      <c r="L1342" s="179">
        <v>0</v>
      </c>
      <c r="M1342" s="179">
        <v>6506.7825529307975</v>
      </c>
      <c r="N1342" s="179">
        <v>0</v>
      </c>
      <c r="O1342" s="179">
        <v>0</v>
      </c>
      <c r="P1342" s="179">
        <v>0</v>
      </c>
      <c r="Q1342" s="179">
        <v>0</v>
      </c>
      <c r="R1342" s="180">
        <v>0</v>
      </c>
      <c r="S1342" s="180">
        <v>0</v>
      </c>
      <c r="T1342" s="180">
        <v>0</v>
      </c>
    </row>
    <row r="1343" spans="2:20" x14ac:dyDescent="0.3">
      <c r="B1343" s="19">
        <v>1340</v>
      </c>
      <c r="C1343" s="179">
        <v>0</v>
      </c>
      <c r="D1343" s="179">
        <v>0</v>
      </c>
      <c r="E1343" s="179">
        <v>51332.466115127405</v>
      </c>
      <c r="F1343" s="179">
        <v>0</v>
      </c>
      <c r="G1343" s="179">
        <v>0</v>
      </c>
      <c r="H1343" s="179">
        <v>871015.5959112636</v>
      </c>
      <c r="I1343" s="179">
        <v>0</v>
      </c>
      <c r="J1343" s="179">
        <v>0</v>
      </c>
      <c r="K1343" s="179">
        <v>0</v>
      </c>
      <c r="L1343" s="179">
        <v>0</v>
      </c>
      <c r="M1343" s="179">
        <v>6630.177462822674</v>
      </c>
      <c r="N1343" s="179">
        <v>0</v>
      </c>
      <c r="O1343" s="179">
        <v>0</v>
      </c>
      <c r="P1343" s="179">
        <v>0</v>
      </c>
      <c r="Q1343" s="179">
        <v>0</v>
      </c>
      <c r="R1343" s="180">
        <v>0</v>
      </c>
      <c r="S1343" s="180">
        <v>0</v>
      </c>
      <c r="T1343" s="180">
        <v>0</v>
      </c>
    </row>
    <row r="1344" spans="2:20" x14ac:dyDescent="0.3">
      <c r="B1344" s="19">
        <v>1341</v>
      </c>
      <c r="C1344" s="179">
        <v>1</v>
      </c>
      <c r="D1344" s="179">
        <v>29997.126977635122</v>
      </c>
      <c r="E1344" s="179">
        <v>144013.38653969471</v>
      </c>
      <c r="F1344" s="179">
        <v>0</v>
      </c>
      <c r="G1344" s="179">
        <v>0</v>
      </c>
      <c r="H1344" s="179">
        <v>42371.937268588626</v>
      </c>
      <c r="I1344" s="179">
        <v>0</v>
      </c>
      <c r="J1344" s="179">
        <v>0</v>
      </c>
      <c r="K1344" s="179">
        <v>0</v>
      </c>
      <c r="L1344" s="179">
        <v>0</v>
      </c>
      <c r="M1344" s="179">
        <v>33690.771281839661</v>
      </c>
      <c r="N1344" s="179">
        <v>0</v>
      </c>
      <c r="O1344" s="179">
        <v>0</v>
      </c>
      <c r="P1344" s="179">
        <v>0</v>
      </c>
      <c r="Q1344" s="179">
        <v>0</v>
      </c>
      <c r="R1344" s="180">
        <v>0</v>
      </c>
      <c r="S1344" s="180">
        <v>0</v>
      </c>
      <c r="T1344" s="180">
        <v>29997.126977635122</v>
      </c>
    </row>
    <row r="1345" spans="2:20" x14ac:dyDescent="0.3">
      <c r="B1345" s="19">
        <v>1342</v>
      </c>
      <c r="C1345" s="179">
        <v>0</v>
      </c>
      <c r="D1345" s="179">
        <v>0</v>
      </c>
      <c r="E1345" s="179">
        <v>240725.98865270929</v>
      </c>
      <c r="F1345" s="179">
        <v>0</v>
      </c>
      <c r="G1345" s="179">
        <v>0</v>
      </c>
      <c r="H1345" s="179">
        <v>10911.127822233713</v>
      </c>
      <c r="I1345" s="179">
        <v>0</v>
      </c>
      <c r="J1345" s="179">
        <v>0</v>
      </c>
      <c r="K1345" s="179">
        <v>0</v>
      </c>
      <c r="L1345" s="179">
        <v>0</v>
      </c>
      <c r="M1345" s="179">
        <v>82661.269387131601</v>
      </c>
      <c r="N1345" s="179">
        <v>0</v>
      </c>
      <c r="O1345" s="179">
        <v>0</v>
      </c>
      <c r="P1345" s="179">
        <v>0</v>
      </c>
      <c r="Q1345" s="179">
        <v>0</v>
      </c>
      <c r="R1345" s="180">
        <v>0</v>
      </c>
      <c r="S1345" s="180">
        <v>0</v>
      </c>
      <c r="T1345" s="180">
        <v>0</v>
      </c>
    </row>
    <row r="1346" spans="2:20" x14ac:dyDescent="0.3">
      <c r="B1346" s="19">
        <v>1343</v>
      </c>
      <c r="C1346" s="179">
        <v>0</v>
      </c>
      <c r="D1346" s="179">
        <v>0</v>
      </c>
      <c r="E1346" s="179">
        <v>572710.0453517125</v>
      </c>
      <c r="F1346" s="179">
        <v>0</v>
      </c>
      <c r="G1346" s="179">
        <v>0</v>
      </c>
      <c r="H1346" s="179">
        <v>88473.570133074798</v>
      </c>
      <c r="I1346" s="179">
        <v>0</v>
      </c>
      <c r="J1346" s="179">
        <v>0</v>
      </c>
      <c r="K1346" s="179">
        <v>0</v>
      </c>
      <c r="L1346" s="179">
        <v>0</v>
      </c>
      <c r="M1346" s="179">
        <v>193658.58436530354</v>
      </c>
      <c r="N1346" s="179">
        <v>0</v>
      </c>
      <c r="O1346" s="179">
        <v>0</v>
      </c>
      <c r="P1346" s="179">
        <v>0</v>
      </c>
      <c r="Q1346" s="179">
        <v>0</v>
      </c>
      <c r="R1346" s="180">
        <v>0</v>
      </c>
      <c r="S1346" s="180">
        <v>0</v>
      </c>
      <c r="T1346" s="180">
        <v>0</v>
      </c>
    </row>
    <row r="1347" spans="2:20" x14ac:dyDescent="0.3">
      <c r="B1347" s="19">
        <v>1344</v>
      </c>
      <c r="C1347" s="179">
        <v>0</v>
      </c>
      <c r="D1347" s="179">
        <v>0</v>
      </c>
      <c r="E1347" s="179">
        <v>113784.10086916282</v>
      </c>
      <c r="F1347" s="179">
        <v>0</v>
      </c>
      <c r="G1347" s="179">
        <v>0</v>
      </c>
      <c r="H1347" s="179">
        <v>979842.32068317407</v>
      </c>
      <c r="I1347" s="179">
        <v>0</v>
      </c>
      <c r="J1347" s="179">
        <v>0</v>
      </c>
      <c r="K1347" s="179">
        <v>0</v>
      </c>
      <c r="L1347" s="179">
        <v>0</v>
      </c>
      <c r="M1347" s="179">
        <v>141741.8556582809</v>
      </c>
      <c r="N1347" s="179">
        <v>0</v>
      </c>
      <c r="O1347" s="179">
        <v>0</v>
      </c>
      <c r="P1347" s="179">
        <v>0</v>
      </c>
      <c r="Q1347" s="179">
        <v>0</v>
      </c>
      <c r="R1347" s="180">
        <v>0</v>
      </c>
      <c r="S1347" s="180">
        <v>0</v>
      </c>
      <c r="T1347" s="180">
        <v>0</v>
      </c>
    </row>
    <row r="1348" spans="2:20" x14ac:dyDescent="0.3">
      <c r="B1348" s="19">
        <v>1345</v>
      </c>
      <c r="C1348" s="179">
        <v>0</v>
      </c>
      <c r="D1348" s="179">
        <v>0</v>
      </c>
      <c r="E1348" s="179">
        <v>77008.584585540477</v>
      </c>
      <c r="F1348" s="179">
        <v>0</v>
      </c>
      <c r="G1348" s="179">
        <v>0</v>
      </c>
      <c r="H1348" s="179">
        <v>10345.330335989927</v>
      </c>
      <c r="I1348" s="179">
        <v>0</v>
      </c>
      <c r="J1348" s="179">
        <v>0</v>
      </c>
      <c r="K1348" s="179">
        <v>0</v>
      </c>
      <c r="L1348" s="179">
        <v>0</v>
      </c>
      <c r="M1348" s="179">
        <v>722156.29643001221</v>
      </c>
      <c r="N1348" s="179">
        <v>0</v>
      </c>
      <c r="O1348" s="179">
        <v>0</v>
      </c>
      <c r="P1348" s="179">
        <v>0</v>
      </c>
      <c r="Q1348" s="179">
        <v>0</v>
      </c>
      <c r="R1348" s="180">
        <v>0</v>
      </c>
      <c r="S1348" s="180">
        <v>0</v>
      </c>
      <c r="T1348" s="180">
        <v>0</v>
      </c>
    </row>
    <row r="1349" spans="2:20" x14ac:dyDescent="0.3">
      <c r="B1349" s="19">
        <v>1346</v>
      </c>
      <c r="C1349" s="179">
        <v>0</v>
      </c>
      <c r="D1349" s="179">
        <v>0</v>
      </c>
      <c r="E1349" s="179">
        <v>19819.383551467672</v>
      </c>
      <c r="F1349" s="179">
        <v>0</v>
      </c>
      <c r="G1349" s="179">
        <v>0</v>
      </c>
      <c r="H1349" s="179">
        <v>12181.167942640297</v>
      </c>
      <c r="I1349" s="179">
        <v>0</v>
      </c>
      <c r="J1349" s="179">
        <v>0</v>
      </c>
      <c r="K1349" s="179">
        <v>0</v>
      </c>
      <c r="L1349" s="179">
        <v>0</v>
      </c>
      <c r="M1349" s="179">
        <v>22321.131987154291</v>
      </c>
      <c r="N1349" s="179">
        <v>0</v>
      </c>
      <c r="O1349" s="179">
        <v>0</v>
      </c>
      <c r="P1349" s="179">
        <v>0</v>
      </c>
      <c r="Q1349" s="179">
        <v>0</v>
      </c>
      <c r="R1349" s="180">
        <v>0</v>
      </c>
      <c r="S1349" s="180">
        <v>0</v>
      </c>
      <c r="T1349" s="180">
        <v>0</v>
      </c>
    </row>
    <row r="1350" spans="2:20" x14ac:dyDescent="0.3">
      <c r="B1350" s="19">
        <v>1347</v>
      </c>
      <c r="C1350" s="179">
        <v>0</v>
      </c>
      <c r="D1350" s="179">
        <v>0</v>
      </c>
      <c r="E1350" s="179">
        <v>231536.0435863194</v>
      </c>
      <c r="F1350" s="179">
        <v>0</v>
      </c>
      <c r="G1350" s="179">
        <v>0</v>
      </c>
      <c r="H1350" s="179">
        <v>28863.451718030235</v>
      </c>
      <c r="I1350" s="179">
        <v>0</v>
      </c>
      <c r="J1350" s="179">
        <v>0</v>
      </c>
      <c r="K1350" s="179">
        <v>0</v>
      </c>
      <c r="L1350" s="179">
        <v>0</v>
      </c>
      <c r="M1350" s="179">
        <v>66483.527659748259</v>
      </c>
      <c r="N1350" s="179">
        <v>0</v>
      </c>
      <c r="O1350" s="179">
        <v>0</v>
      </c>
      <c r="P1350" s="179">
        <v>0</v>
      </c>
      <c r="Q1350" s="179">
        <v>0</v>
      </c>
      <c r="R1350" s="180">
        <v>0</v>
      </c>
      <c r="S1350" s="180">
        <v>0</v>
      </c>
      <c r="T1350" s="180">
        <v>0</v>
      </c>
    </row>
    <row r="1351" spans="2:20" x14ac:dyDescent="0.3">
      <c r="B1351" s="19">
        <v>1348</v>
      </c>
      <c r="C1351" s="179">
        <v>0</v>
      </c>
      <c r="D1351" s="179">
        <v>0</v>
      </c>
      <c r="E1351" s="179">
        <v>76894.539580436875</v>
      </c>
      <c r="F1351" s="179">
        <v>0</v>
      </c>
      <c r="G1351" s="179">
        <v>0</v>
      </c>
      <c r="H1351" s="179">
        <v>8150.9061586973794</v>
      </c>
      <c r="I1351" s="179">
        <v>0</v>
      </c>
      <c r="J1351" s="179">
        <v>0</v>
      </c>
      <c r="K1351" s="179">
        <v>0</v>
      </c>
      <c r="L1351" s="179">
        <v>0</v>
      </c>
      <c r="M1351" s="179">
        <v>10991152.14066856</v>
      </c>
      <c r="N1351" s="179">
        <v>0</v>
      </c>
      <c r="O1351" s="179">
        <v>0</v>
      </c>
      <c r="P1351" s="179">
        <v>0</v>
      </c>
      <c r="Q1351" s="179">
        <v>0</v>
      </c>
      <c r="R1351" s="180">
        <v>0</v>
      </c>
      <c r="S1351" s="180">
        <v>0</v>
      </c>
      <c r="T1351" s="180">
        <v>0</v>
      </c>
    </row>
    <row r="1352" spans="2:20" x14ac:dyDescent="0.3">
      <c r="B1352" s="19">
        <v>1349</v>
      </c>
      <c r="C1352" s="179">
        <v>0</v>
      </c>
      <c r="D1352" s="179">
        <v>0</v>
      </c>
      <c r="E1352" s="179">
        <v>60181.48096162991</v>
      </c>
      <c r="F1352" s="179">
        <v>0</v>
      </c>
      <c r="G1352" s="179">
        <v>0</v>
      </c>
      <c r="H1352" s="179">
        <v>14733.971586098789</v>
      </c>
      <c r="I1352" s="179">
        <v>0</v>
      </c>
      <c r="J1352" s="179">
        <v>0</v>
      </c>
      <c r="K1352" s="179">
        <v>0</v>
      </c>
      <c r="L1352" s="179">
        <v>0</v>
      </c>
      <c r="M1352" s="179">
        <v>35485.072982427751</v>
      </c>
      <c r="N1352" s="179">
        <v>0</v>
      </c>
      <c r="O1352" s="179">
        <v>0</v>
      </c>
      <c r="P1352" s="179">
        <v>0</v>
      </c>
      <c r="Q1352" s="179">
        <v>0</v>
      </c>
      <c r="R1352" s="180">
        <v>0</v>
      </c>
      <c r="S1352" s="180">
        <v>0</v>
      </c>
      <c r="T1352" s="180">
        <v>0</v>
      </c>
    </row>
    <row r="1353" spans="2:20" x14ac:dyDescent="0.3">
      <c r="B1353" s="19">
        <v>1350</v>
      </c>
      <c r="C1353" s="179">
        <v>0</v>
      </c>
      <c r="D1353" s="179">
        <v>0</v>
      </c>
      <c r="E1353" s="179">
        <v>30334.126323319411</v>
      </c>
      <c r="F1353" s="179">
        <v>0</v>
      </c>
      <c r="G1353" s="179">
        <v>0</v>
      </c>
      <c r="H1353" s="179">
        <v>107294.01312129616</v>
      </c>
      <c r="I1353" s="179">
        <v>0</v>
      </c>
      <c r="J1353" s="179">
        <v>0</v>
      </c>
      <c r="K1353" s="179">
        <v>0</v>
      </c>
      <c r="L1353" s="179">
        <v>0</v>
      </c>
      <c r="M1353" s="179">
        <v>325493.92143984494</v>
      </c>
      <c r="N1353" s="179">
        <v>0</v>
      </c>
      <c r="O1353" s="179">
        <v>0</v>
      </c>
      <c r="P1353" s="179">
        <v>0</v>
      </c>
      <c r="Q1353" s="179">
        <v>0</v>
      </c>
      <c r="R1353" s="180">
        <v>0</v>
      </c>
      <c r="S1353" s="180">
        <v>0</v>
      </c>
      <c r="T1353" s="180">
        <v>0</v>
      </c>
    </row>
    <row r="1354" spans="2:20" x14ac:dyDescent="0.3">
      <c r="B1354" s="19">
        <v>1351</v>
      </c>
      <c r="C1354" s="179">
        <v>0</v>
      </c>
      <c r="D1354" s="179">
        <v>0</v>
      </c>
      <c r="E1354" s="179">
        <v>206211.71415693325</v>
      </c>
      <c r="F1354" s="179">
        <v>0</v>
      </c>
      <c r="G1354" s="179">
        <v>0</v>
      </c>
      <c r="H1354" s="179">
        <v>579643.58187002025</v>
      </c>
      <c r="I1354" s="179">
        <v>0</v>
      </c>
      <c r="J1354" s="179">
        <v>0</v>
      </c>
      <c r="K1354" s="179">
        <v>0</v>
      </c>
      <c r="L1354" s="179">
        <v>0</v>
      </c>
      <c r="M1354" s="179">
        <v>5606.9327888092685</v>
      </c>
      <c r="N1354" s="179">
        <v>0</v>
      </c>
      <c r="O1354" s="179">
        <v>0</v>
      </c>
      <c r="P1354" s="179">
        <v>0</v>
      </c>
      <c r="Q1354" s="179">
        <v>0</v>
      </c>
      <c r="R1354" s="180">
        <v>0</v>
      </c>
      <c r="S1354" s="180">
        <v>0</v>
      </c>
      <c r="T1354" s="180">
        <v>0</v>
      </c>
    </row>
    <row r="1355" spans="2:20" x14ac:dyDescent="0.3">
      <c r="B1355" s="19">
        <v>1352</v>
      </c>
      <c r="C1355" s="179">
        <v>0</v>
      </c>
      <c r="D1355" s="179">
        <v>0</v>
      </c>
      <c r="E1355" s="179">
        <v>33444.686616820276</v>
      </c>
      <c r="F1355" s="179">
        <v>0</v>
      </c>
      <c r="G1355" s="179">
        <v>0</v>
      </c>
      <c r="H1355" s="179">
        <v>79765.903895769894</v>
      </c>
      <c r="I1355" s="179">
        <v>0</v>
      </c>
      <c r="J1355" s="179">
        <v>0</v>
      </c>
      <c r="K1355" s="179">
        <v>0</v>
      </c>
      <c r="L1355" s="179">
        <v>0</v>
      </c>
      <c r="M1355" s="179">
        <v>171899.27196270364</v>
      </c>
      <c r="N1355" s="179">
        <v>0</v>
      </c>
      <c r="O1355" s="179">
        <v>0</v>
      </c>
      <c r="P1355" s="179">
        <v>0</v>
      </c>
      <c r="Q1355" s="179">
        <v>0</v>
      </c>
      <c r="R1355" s="180">
        <v>0</v>
      </c>
      <c r="S1355" s="180">
        <v>0</v>
      </c>
      <c r="T1355" s="180">
        <v>0</v>
      </c>
    </row>
    <row r="1356" spans="2:20" x14ac:dyDescent="0.3">
      <c r="B1356" s="19">
        <v>1353</v>
      </c>
      <c r="C1356" s="179">
        <v>0</v>
      </c>
      <c r="D1356" s="179">
        <v>0</v>
      </c>
      <c r="E1356" s="179">
        <v>95184.895958917477</v>
      </c>
      <c r="F1356" s="179">
        <v>0</v>
      </c>
      <c r="G1356" s="179">
        <v>0</v>
      </c>
      <c r="H1356" s="179">
        <v>267874.38851207303</v>
      </c>
      <c r="I1356" s="179">
        <v>0</v>
      </c>
      <c r="J1356" s="179">
        <v>0</v>
      </c>
      <c r="K1356" s="179">
        <v>0</v>
      </c>
      <c r="L1356" s="179">
        <v>0</v>
      </c>
      <c r="M1356" s="179">
        <v>33552.129429965506</v>
      </c>
      <c r="N1356" s="179">
        <v>0</v>
      </c>
      <c r="O1356" s="179">
        <v>0</v>
      </c>
      <c r="P1356" s="179">
        <v>0</v>
      </c>
      <c r="Q1356" s="179">
        <v>0</v>
      </c>
      <c r="R1356" s="180">
        <v>0</v>
      </c>
      <c r="S1356" s="180">
        <v>0</v>
      </c>
      <c r="T1356" s="180">
        <v>0</v>
      </c>
    </row>
    <row r="1357" spans="2:20" x14ac:dyDescent="0.3">
      <c r="B1357" s="19">
        <v>1354</v>
      </c>
      <c r="C1357" s="179">
        <v>0</v>
      </c>
      <c r="D1357" s="179">
        <v>0</v>
      </c>
      <c r="E1357" s="179">
        <v>34058.28269258231</v>
      </c>
      <c r="F1357" s="179">
        <v>1</v>
      </c>
      <c r="G1357" s="179">
        <v>34305.322785844633</v>
      </c>
      <c r="H1357" s="179">
        <v>8499.2112712786129</v>
      </c>
      <c r="I1357" s="179">
        <v>0</v>
      </c>
      <c r="J1357" s="179">
        <v>0</v>
      </c>
      <c r="K1357" s="179">
        <v>0</v>
      </c>
      <c r="L1357" s="179">
        <v>0</v>
      </c>
      <c r="M1357" s="179">
        <v>27742.328941668075</v>
      </c>
      <c r="N1357" s="179">
        <v>0</v>
      </c>
      <c r="O1357" s="179">
        <v>0</v>
      </c>
      <c r="P1357" s="179">
        <v>0</v>
      </c>
      <c r="Q1357" s="179">
        <v>0</v>
      </c>
      <c r="R1357" s="180">
        <v>0</v>
      </c>
      <c r="S1357" s="180">
        <v>0</v>
      </c>
      <c r="T1357" s="180">
        <v>0</v>
      </c>
    </row>
    <row r="1358" spans="2:20" x14ac:dyDescent="0.3">
      <c r="B1358" s="19">
        <v>1355</v>
      </c>
      <c r="C1358" s="179">
        <v>0</v>
      </c>
      <c r="D1358" s="179">
        <v>0</v>
      </c>
      <c r="E1358" s="179">
        <v>299698.27038412244</v>
      </c>
      <c r="F1358" s="179">
        <v>0</v>
      </c>
      <c r="G1358" s="179">
        <v>0</v>
      </c>
      <c r="H1358" s="179">
        <v>218030.52795630434</v>
      </c>
      <c r="I1358" s="179">
        <v>0</v>
      </c>
      <c r="J1358" s="179">
        <v>0</v>
      </c>
      <c r="K1358" s="179">
        <v>0</v>
      </c>
      <c r="L1358" s="179">
        <v>0</v>
      </c>
      <c r="M1358" s="179">
        <v>868130.34962238639</v>
      </c>
      <c r="N1358" s="179">
        <v>0</v>
      </c>
      <c r="O1358" s="179">
        <v>0</v>
      </c>
      <c r="P1358" s="179">
        <v>0</v>
      </c>
      <c r="Q1358" s="179">
        <v>0</v>
      </c>
      <c r="R1358" s="180">
        <v>0</v>
      </c>
      <c r="S1358" s="180">
        <v>0</v>
      </c>
      <c r="T1358" s="180">
        <v>0</v>
      </c>
    </row>
    <row r="1359" spans="2:20" x14ac:dyDescent="0.3">
      <c r="B1359" s="19">
        <v>1356</v>
      </c>
      <c r="C1359" s="179">
        <v>0</v>
      </c>
      <c r="D1359" s="179">
        <v>0</v>
      </c>
      <c r="E1359" s="179">
        <v>527578.18640850869</v>
      </c>
      <c r="F1359" s="179">
        <v>0</v>
      </c>
      <c r="G1359" s="179">
        <v>0</v>
      </c>
      <c r="H1359" s="179">
        <v>42914.587057772056</v>
      </c>
      <c r="I1359" s="179">
        <v>0</v>
      </c>
      <c r="J1359" s="179">
        <v>0</v>
      </c>
      <c r="K1359" s="179">
        <v>0</v>
      </c>
      <c r="L1359" s="179">
        <v>0</v>
      </c>
      <c r="M1359" s="179">
        <v>67808.050552070883</v>
      </c>
      <c r="N1359" s="179">
        <v>0</v>
      </c>
      <c r="O1359" s="179">
        <v>0</v>
      </c>
      <c r="P1359" s="179">
        <v>0</v>
      </c>
      <c r="Q1359" s="179">
        <v>0</v>
      </c>
      <c r="R1359" s="180">
        <v>0</v>
      </c>
      <c r="S1359" s="180">
        <v>0</v>
      </c>
      <c r="T1359" s="180">
        <v>0</v>
      </c>
    </row>
    <row r="1360" spans="2:20" x14ac:dyDescent="0.3">
      <c r="B1360" s="19">
        <v>1357</v>
      </c>
      <c r="C1360" s="179">
        <v>0</v>
      </c>
      <c r="D1360" s="179">
        <v>0</v>
      </c>
      <c r="E1360" s="179">
        <v>364633.31267323683</v>
      </c>
      <c r="F1360" s="179">
        <v>0</v>
      </c>
      <c r="G1360" s="179">
        <v>0</v>
      </c>
      <c r="H1360" s="179">
        <v>63374.659121685676</v>
      </c>
      <c r="I1360" s="179">
        <v>0</v>
      </c>
      <c r="J1360" s="179">
        <v>0</v>
      </c>
      <c r="K1360" s="179">
        <v>0</v>
      </c>
      <c r="L1360" s="179">
        <v>0</v>
      </c>
      <c r="M1360" s="179">
        <v>124488.96088549253</v>
      </c>
      <c r="N1360" s="179">
        <v>0</v>
      </c>
      <c r="O1360" s="179">
        <v>0</v>
      </c>
      <c r="P1360" s="179">
        <v>0</v>
      </c>
      <c r="Q1360" s="179">
        <v>0</v>
      </c>
      <c r="R1360" s="180">
        <v>0</v>
      </c>
      <c r="S1360" s="180">
        <v>0</v>
      </c>
      <c r="T1360" s="180">
        <v>0</v>
      </c>
    </row>
    <row r="1361" spans="2:20" x14ac:dyDescent="0.3">
      <c r="B1361" s="19">
        <v>1358</v>
      </c>
      <c r="C1361" s="179">
        <v>0</v>
      </c>
      <c r="D1361" s="179">
        <v>0</v>
      </c>
      <c r="E1361" s="179">
        <v>82330.187349485655</v>
      </c>
      <c r="F1361" s="179">
        <v>0</v>
      </c>
      <c r="G1361" s="179">
        <v>0</v>
      </c>
      <c r="H1361" s="179">
        <v>123996.49620615462</v>
      </c>
      <c r="I1361" s="179">
        <v>0</v>
      </c>
      <c r="J1361" s="179">
        <v>0</v>
      </c>
      <c r="K1361" s="179">
        <v>0</v>
      </c>
      <c r="L1361" s="179">
        <v>0</v>
      </c>
      <c r="M1361" s="179">
        <v>118739.30234175699</v>
      </c>
      <c r="N1361" s="179">
        <v>0</v>
      </c>
      <c r="O1361" s="179">
        <v>0</v>
      </c>
      <c r="P1361" s="179">
        <v>0</v>
      </c>
      <c r="Q1361" s="179">
        <v>0</v>
      </c>
      <c r="R1361" s="180">
        <v>0</v>
      </c>
      <c r="S1361" s="180">
        <v>0</v>
      </c>
      <c r="T1361" s="180">
        <v>0</v>
      </c>
    </row>
    <row r="1362" spans="2:20" x14ac:dyDescent="0.3">
      <c r="B1362" s="19">
        <v>1359</v>
      </c>
      <c r="C1362" s="179">
        <v>0</v>
      </c>
      <c r="D1362" s="179">
        <v>0</v>
      </c>
      <c r="E1362" s="179">
        <v>394852.68017338321</v>
      </c>
      <c r="F1362" s="179">
        <v>0</v>
      </c>
      <c r="G1362" s="179">
        <v>0</v>
      </c>
      <c r="H1362" s="179">
        <v>3187.0532924683043</v>
      </c>
      <c r="I1362" s="179">
        <v>0</v>
      </c>
      <c r="J1362" s="179">
        <v>0</v>
      </c>
      <c r="K1362" s="179">
        <v>0</v>
      </c>
      <c r="L1362" s="179">
        <v>0</v>
      </c>
      <c r="M1362" s="179">
        <v>205447.01739192806</v>
      </c>
      <c r="N1362" s="179">
        <v>0</v>
      </c>
      <c r="O1362" s="179">
        <v>0</v>
      </c>
      <c r="P1362" s="179">
        <v>0</v>
      </c>
      <c r="Q1362" s="179">
        <v>0</v>
      </c>
      <c r="R1362" s="180">
        <v>0</v>
      </c>
      <c r="S1362" s="180">
        <v>0</v>
      </c>
      <c r="T1362" s="180">
        <v>0</v>
      </c>
    </row>
    <row r="1363" spans="2:20" x14ac:dyDescent="0.3">
      <c r="B1363" s="19">
        <v>1360</v>
      </c>
      <c r="C1363" s="179">
        <v>0</v>
      </c>
      <c r="D1363" s="179">
        <v>0</v>
      </c>
      <c r="E1363" s="179">
        <v>62663.739198689305</v>
      </c>
      <c r="F1363" s="179">
        <v>0</v>
      </c>
      <c r="G1363" s="179">
        <v>0</v>
      </c>
      <c r="H1363" s="179">
        <v>377043.1873373405</v>
      </c>
      <c r="I1363" s="179">
        <v>0</v>
      </c>
      <c r="J1363" s="179">
        <v>0</v>
      </c>
      <c r="K1363" s="179">
        <v>0</v>
      </c>
      <c r="L1363" s="179">
        <v>0</v>
      </c>
      <c r="M1363" s="179">
        <v>44168.030436937035</v>
      </c>
      <c r="N1363" s="179">
        <v>0</v>
      </c>
      <c r="O1363" s="179">
        <v>0</v>
      </c>
      <c r="P1363" s="179">
        <v>0</v>
      </c>
      <c r="Q1363" s="179">
        <v>0</v>
      </c>
      <c r="R1363" s="180">
        <v>0</v>
      </c>
      <c r="S1363" s="180">
        <v>0</v>
      </c>
      <c r="T1363" s="180">
        <v>0</v>
      </c>
    </row>
    <row r="1364" spans="2:20" x14ac:dyDescent="0.3">
      <c r="B1364" s="19">
        <v>1361</v>
      </c>
      <c r="C1364" s="179">
        <v>0</v>
      </c>
      <c r="D1364" s="179">
        <v>0</v>
      </c>
      <c r="E1364" s="179">
        <v>1088716.0289341854</v>
      </c>
      <c r="F1364" s="179">
        <v>0</v>
      </c>
      <c r="G1364" s="179">
        <v>0</v>
      </c>
      <c r="H1364" s="179">
        <v>17681.699698953606</v>
      </c>
      <c r="I1364" s="179">
        <v>0</v>
      </c>
      <c r="J1364" s="179">
        <v>0</v>
      </c>
      <c r="K1364" s="179">
        <v>0</v>
      </c>
      <c r="L1364" s="179">
        <v>0</v>
      </c>
      <c r="M1364" s="179">
        <v>29357.378879423544</v>
      </c>
      <c r="N1364" s="179">
        <v>0</v>
      </c>
      <c r="O1364" s="179">
        <v>0</v>
      </c>
      <c r="P1364" s="179">
        <v>0</v>
      </c>
      <c r="Q1364" s="179">
        <v>0</v>
      </c>
      <c r="R1364" s="180">
        <v>0</v>
      </c>
      <c r="S1364" s="180">
        <v>0</v>
      </c>
      <c r="T1364" s="180">
        <v>0</v>
      </c>
    </row>
    <row r="1365" spans="2:20" x14ac:dyDescent="0.3">
      <c r="B1365" s="19">
        <v>1362</v>
      </c>
      <c r="C1365" s="179">
        <v>0</v>
      </c>
      <c r="D1365" s="179">
        <v>0</v>
      </c>
      <c r="E1365" s="179">
        <v>136113.99642420327</v>
      </c>
      <c r="F1365" s="179">
        <v>0</v>
      </c>
      <c r="G1365" s="179">
        <v>0</v>
      </c>
      <c r="H1365" s="179">
        <v>284041.21474436601</v>
      </c>
      <c r="I1365" s="179">
        <v>0</v>
      </c>
      <c r="J1365" s="179">
        <v>0</v>
      </c>
      <c r="K1365" s="179">
        <v>0</v>
      </c>
      <c r="L1365" s="179">
        <v>0</v>
      </c>
      <c r="M1365" s="179">
        <v>46111.179852950183</v>
      </c>
      <c r="N1365" s="179">
        <v>0</v>
      </c>
      <c r="O1365" s="179">
        <v>0</v>
      </c>
      <c r="P1365" s="179">
        <v>0</v>
      </c>
      <c r="Q1365" s="179">
        <v>0</v>
      </c>
      <c r="R1365" s="180">
        <v>0</v>
      </c>
      <c r="S1365" s="180">
        <v>0</v>
      </c>
      <c r="T1365" s="180">
        <v>0</v>
      </c>
    </row>
    <row r="1366" spans="2:20" x14ac:dyDescent="0.3">
      <c r="B1366" s="19">
        <v>1363</v>
      </c>
      <c r="C1366" s="179">
        <v>0</v>
      </c>
      <c r="D1366" s="179">
        <v>0</v>
      </c>
      <c r="E1366" s="179">
        <v>5005.0521926956762</v>
      </c>
      <c r="F1366" s="179">
        <v>0</v>
      </c>
      <c r="G1366" s="179">
        <v>0</v>
      </c>
      <c r="H1366" s="179">
        <v>31516.929681335223</v>
      </c>
      <c r="I1366" s="179">
        <v>0</v>
      </c>
      <c r="J1366" s="179">
        <v>0</v>
      </c>
      <c r="K1366" s="179">
        <v>0</v>
      </c>
      <c r="L1366" s="179">
        <v>0</v>
      </c>
      <c r="M1366" s="179">
        <v>187443.99055307472</v>
      </c>
      <c r="N1366" s="179">
        <v>0</v>
      </c>
      <c r="O1366" s="179">
        <v>0</v>
      </c>
      <c r="P1366" s="179">
        <v>0</v>
      </c>
      <c r="Q1366" s="179">
        <v>0</v>
      </c>
      <c r="R1366" s="180">
        <v>0</v>
      </c>
      <c r="S1366" s="180">
        <v>0</v>
      </c>
      <c r="T1366" s="180">
        <v>0</v>
      </c>
    </row>
    <row r="1367" spans="2:20" x14ac:dyDescent="0.3">
      <c r="B1367" s="19">
        <v>1364</v>
      </c>
      <c r="C1367" s="179">
        <v>0</v>
      </c>
      <c r="D1367" s="179">
        <v>0</v>
      </c>
      <c r="E1367" s="179">
        <v>102586.42392756707</v>
      </c>
      <c r="F1367" s="179">
        <v>0</v>
      </c>
      <c r="G1367" s="179">
        <v>0</v>
      </c>
      <c r="H1367" s="179">
        <v>161094.90100303045</v>
      </c>
      <c r="I1367" s="179">
        <v>0</v>
      </c>
      <c r="J1367" s="179">
        <v>0</v>
      </c>
      <c r="K1367" s="179">
        <v>0</v>
      </c>
      <c r="L1367" s="179">
        <v>0</v>
      </c>
      <c r="M1367" s="179">
        <v>168285.51725809724</v>
      </c>
      <c r="N1367" s="179">
        <v>0</v>
      </c>
      <c r="O1367" s="179">
        <v>0</v>
      </c>
      <c r="P1367" s="179">
        <v>0</v>
      </c>
      <c r="Q1367" s="179">
        <v>0</v>
      </c>
      <c r="R1367" s="180">
        <v>0</v>
      </c>
      <c r="S1367" s="180">
        <v>0</v>
      </c>
      <c r="T1367" s="180">
        <v>0</v>
      </c>
    </row>
    <row r="1368" spans="2:20" x14ac:dyDescent="0.3">
      <c r="B1368" s="19">
        <v>1365</v>
      </c>
      <c r="C1368" s="179">
        <v>0</v>
      </c>
      <c r="D1368" s="179">
        <v>0</v>
      </c>
      <c r="E1368" s="179">
        <v>118610.40114375613</v>
      </c>
      <c r="F1368" s="179">
        <v>0</v>
      </c>
      <c r="G1368" s="179">
        <v>0</v>
      </c>
      <c r="H1368" s="179">
        <v>26851.604166977671</v>
      </c>
      <c r="I1368" s="179">
        <v>0</v>
      </c>
      <c r="J1368" s="179">
        <v>0</v>
      </c>
      <c r="K1368" s="179">
        <v>0</v>
      </c>
      <c r="L1368" s="179">
        <v>0</v>
      </c>
      <c r="M1368" s="179">
        <v>31093.245172038736</v>
      </c>
      <c r="N1368" s="179">
        <v>0</v>
      </c>
      <c r="O1368" s="179">
        <v>0</v>
      </c>
      <c r="P1368" s="179">
        <v>0</v>
      </c>
      <c r="Q1368" s="179">
        <v>0</v>
      </c>
      <c r="R1368" s="180">
        <v>0</v>
      </c>
      <c r="S1368" s="180">
        <v>0</v>
      </c>
      <c r="T1368" s="180">
        <v>0</v>
      </c>
    </row>
    <row r="1369" spans="2:20" x14ac:dyDescent="0.3">
      <c r="B1369" s="19">
        <v>1366</v>
      </c>
      <c r="C1369" s="179">
        <v>0</v>
      </c>
      <c r="D1369" s="179">
        <v>0</v>
      </c>
      <c r="E1369" s="179">
        <v>115722.76248100573</v>
      </c>
      <c r="F1369" s="179">
        <v>0</v>
      </c>
      <c r="G1369" s="179">
        <v>0</v>
      </c>
      <c r="H1369" s="179">
        <v>138231.67896300601</v>
      </c>
      <c r="I1369" s="179">
        <v>0</v>
      </c>
      <c r="J1369" s="179">
        <v>0</v>
      </c>
      <c r="K1369" s="179">
        <v>0</v>
      </c>
      <c r="L1369" s="179">
        <v>0</v>
      </c>
      <c r="M1369" s="179">
        <v>35889.235381522296</v>
      </c>
      <c r="N1369" s="179">
        <v>0</v>
      </c>
      <c r="O1369" s="179">
        <v>0</v>
      </c>
      <c r="P1369" s="179">
        <v>0</v>
      </c>
      <c r="Q1369" s="179">
        <v>0</v>
      </c>
      <c r="R1369" s="180">
        <v>0</v>
      </c>
      <c r="S1369" s="180">
        <v>0</v>
      </c>
      <c r="T1369" s="180">
        <v>0</v>
      </c>
    </row>
    <row r="1370" spans="2:20" x14ac:dyDescent="0.3">
      <c r="B1370" s="19">
        <v>1367</v>
      </c>
      <c r="C1370" s="179">
        <v>0</v>
      </c>
      <c r="D1370" s="179">
        <v>0</v>
      </c>
      <c r="E1370" s="179">
        <v>168239.75925589932</v>
      </c>
      <c r="F1370" s="179">
        <v>0</v>
      </c>
      <c r="G1370" s="179">
        <v>0</v>
      </c>
      <c r="H1370" s="179">
        <v>119158.72607941653</v>
      </c>
      <c r="I1370" s="179">
        <v>0</v>
      </c>
      <c r="J1370" s="179">
        <v>0</v>
      </c>
      <c r="K1370" s="179">
        <v>0</v>
      </c>
      <c r="L1370" s="179">
        <v>0</v>
      </c>
      <c r="M1370" s="179">
        <v>348650.35825264337</v>
      </c>
      <c r="N1370" s="179">
        <v>0</v>
      </c>
      <c r="O1370" s="179">
        <v>0</v>
      </c>
      <c r="P1370" s="179">
        <v>0</v>
      </c>
      <c r="Q1370" s="179">
        <v>0</v>
      </c>
      <c r="R1370" s="180">
        <v>0</v>
      </c>
      <c r="S1370" s="180">
        <v>0</v>
      </c>
      <c r="T1370" s="180">
        <v>0</v>
      </c>
    </row>
    <row r="1371" spans="2:20" x14ac:dyDescent="0.3">
      <c r="B1371" s="19">
        <v>1368</v>
      </c>
      <c r="C1371" s="179">
        <v>0</v>
      </c>
      <c r="D1371" s="179">
        <v>0</v>
      </c>
      <c r="E1371" s="179">
        <v>247657.68011837048</v>
      </c>
      <c r="F1371" s="179">
        <v>0</v>
      </c>
      <c r="G1371" s="179">
        <v>0</v>
      </c>
      <c r="H1371" s="179">
        <v>1087801.8934618921</v>
      </c>
      <c r="I1371" s="179">
        <v>0</v>
      </c>
      <c r="J1371" s="179">
        <v>0</v>
      </c>
      <c r="K1371" s="179">
        <v>0</v>
      </c>
      <c r="L1371" s="179">
        <v>0</v>
      </c>
      <c r="M1371" s="179">
        <v>173437.76869111473</v>
      </c>
      <c r="N1371" s="179">
        <v>0</v>
      </c>
      <c r="O1371" s="179">
        <v>0</v>
      </c>
      <c r="P1371" s="179">
        <v>0</v>
      </c>
      <c r="Q1371" s="179">
        <v>0</v>
      </c>
      <c r="R1371" s="180">
        <v>0</v>
      </c>
      <c r="S1371" s="180">
        <v>0</v>
      </c>
      <c r="T1371" s="180">
        <v>0</v>
      </c>
    </row>
    <row r="1372" spans="2:20" x14ac:dyDescent="0.3">
      <c r="B1372" s="19">
        <v>1369</v>
      </c>
      <c r="C1372" s="179">
        <v>1</v>
      </c>
      <c r="D1372" s="179">
        <v>67335.738443779148</v>
      </c>
      <c r="E1372" s="179">
        <v>273690.6287913553</v>
      </c>
      <c r="F1372" s="179">
        <v>0</v>
      </c>
      <c r="G1372" s="179">
        <v>0</v>
      </c>
      <c r="H1372" s="179">
        <v>88408.011207366028</v>
      </c>
      <c r="I1372" s="179">
        <v>0</v>
      </c>
      <c r="J1372" s="179">
        <v>0</v>
      </c>
      <c r="K1372" s="179">
        <v>0</v>
      </c>
      <c r="L1372" s="179">
        <v>0</v>
      </c>
      <c r="M1372" s="179">
        <v>11946.928826338124</v>
      </c>
      <c r="N1372" s="179">
        <v>0</v>
      </c>
      <c r="O1372" s="179">
        <v>0</v>
      </c>
      <c r="P1372" s="179">
        <v>0</v>
      </c>
      <c r="Q1372" s="179">
        <v>0</v>
      </c>
      <c r="R1372" s="180">
        <v>0</v>
      </c>
      <c r="S1372" s="180">
        <v>0</v>
      </c>
      <c r="T1372" s="180">
        <v>67335.738443779148</v>
      </c>
    </row>
    <row r="1373" spans="2:20" x14ac:dyDescent="0.3">
      <c r="B1373" s="19">
        <v>1370</v>
      </c>
      <c r="C1373" s="179">
        <v>0</v>
      </c>
      <c r="D1373" s="179">
        <v>0</v>
      </c>
      <c r="E1373" s="179">
        <v>2188632.6819530237</v>
      </c>
      <c r="F1373" s="179">
        <v>0</v>
      </c>
      <c r="G1373" s="179">
        <v>0</v>
      </c>
      <c r="H1373" s="179">
        <v>20720.694313710192</v>
      </c>
      <c r="I1373" s="179">
        <v>0</v>
      </c>
      <c r="J1373" s="179">
        <v>0</v>
      </c>
      <c r="K1373" s="179">
        <v>0</v>
      </c>
      <c r="L1373" s="179">
        <v>0</v>
      </c>
      <c r="M1373" s="179">
        <v>300069.05193813588</v>
      </c>
      <c r="N1373" s="179">
        <v>0</v>
      </c>
      <c r="O1373" s="179">
        <v>0</v>
      </c>
      <c r="P1373" s="179">
        <v>0</v>
      </c>
      <c r="Q1373" s="179">
        <v>0</v>
      </c>
      <c r="R1373" s="180">
        <v>0</v>
      </c>
      <c r="S1373" s="180">
        <v>0</v>
      </c>
      <c r="T1373" s="180">
        <v>0</v>
      </c>
    </row>
    <row r="1374" spans="2:20" x14ac:dyDescent="0.3">
      <c r="B1374" s="19">
        <v>1371</v>
      </c>
      <c r="C1374" s="179">
        <v>0</v>
      </c>
      <c r="D1374" s="179">
        <v>0</v>
      </c>
      <c r="E1374" s="179">
        <v>10760.359420868635</v>
      </c>
      <c r="F1374" s="179">
        <v>0</v>
      </c>
      <c r="G1374" s="179">
        <v>0</v>
      </c>
      <c r="H1374" s="179">
        <v>5124.8482437037219</v>
      </c>
      <c r="I1374" s="179">
        <v>0</v>
      </c>
      <c r="J1374" s="179">
        <v>0</v>
      </c>
      <c r="K1374" s="179">
        <v>0</v>
      </c>
      <c r="L1374" s="179">
        <v>0</v>
      </c>
      <c r="M1374" s="179">
        <v>80619.919324558607</v>
      </c>
      <c r="N1374" s="179">
        <v>0</v>
      </c>
      <c r="O1374" s="179">
        <v>0</v>
      </c>
      <c r="P1374" s="179">
        <v>0</v>
      </c>
      <c r="Q1374" s="179">
        <v>0</v>
      </c>
      <c r="R1374" s="180">
        <v>0</v>
      </c>
      <c r="S1374" s="180">
        <v>0</v>
      </c>
      <c r="T1374" s="180">
        <v>0</v>
      </c>
    </row>
    <row r="1375" spans="2:20" x14ac:dyDescent="0.3">
      <c r="B1375" s="19">
        <v>1372</v>
      </c>
      <c r="C1375" s="179">
        <v>0</v>
      </c>
      <c r="D1375" s="179">
        <v>0</v>
      </c>
      <c r="E1375" s="179">
        <v>631114.47311097279</v>
      </c>
      <c r="F1375" s="179">
        <v>0</v>
      </c>
      <c r="G1375" s="179">
        <v>0</v>
      </c>
      <c r="H1375" s="179">
        <v>405503.10842973285</v>
      </c>
      <c r="I1375" s="179">
        <v>0</v>
      </c>
      <c r="J1375" s="179">
        <v>0</v>
      </c>
      <c r="K1375" s="179">
        <v>0</v>
      </c>
      <c r="L1375" s="179">
        <v>0</v>
      </c>
      <c r="M1375" s="179">
        <v>260205.86195856045</v>
      </c>
      <c r="N1375" s="179">
        <v>0</v>
      </c>
      <c r="O1375" s="179">
        <v>0</v>
      </c>
      <c r="P1375" s="179">
        <v>0</v>
      </c>
      <c r="Q1375" s="179">
        <v>0</v>
      </c>
      <c r="R1375" s="180">
        <v>0</v>
      </c>
      <c r="S1375" s="180">
        <v>0</v>
      </c>
      <c r="T1375" s="180">
        <v>0</v>
      </c>
    </row>
    <row r="1376" spans="2:20" x14ac:dyDescent="0.3">
      <c r="B1376" s="19">
        <v>1373</v>
      </c>
      <c r="C1376" s="179">
        <v>0</v>
      </c>
      <c r="D1376" s="179">
        <v>0</v>
      </c>
      <c r="E1376" s="179">
        <v>346451.04568731494</v>
      </c>
      <c r="F1376" s="179">
        <v>0</v>
      </c>
      <c r="G1376" s="179">
        <v>0</v>
      </c>
      <c r="H1376" s="179">
        <v>18487.156123001339</v>
      </c>
      <c r="I1376" s="179">
        <v>0</v>
      </c>
      <c r="J1376" s="179">
        <v>0</v>
      </c>
      <c r="K1376" s="179">
        <v>0</v>
      </c>
      <c r="L1376" s="179">
        <v>0</v>
      </c>
      <c r="M1376" s="179">
        <v>233651.13377274168</v>
      </c>
      <c r="N1376" s="179">
        <v>0</v>
      </c>
      <c r="O1376" s="179">
        <v>0</v>
      </c>
      <c r="P1376" s="179">
        <v>0</v>
      </c>
      <c r="Q1376" s="179">
        <v>0</v>
      </c>
      <c r="R1376" s="180">
        <v>0</v>
      </c>
      <c r="S1376" s="180">
        <v>0</v>
      </c>
      <c r="T1376" s="180">
        <v>0</v>
      </c>
    </row>
    <row r="1377" spans="2:20" x14ac:dyDescent="0.3">
      <c r="B1377" s="19">
        <v>1374</v>
      </c>
      <c r="C1377" s="179">
        <v>0</v>
      </c>
      <c r="D1377" s="179">
        <v>0</v>
      </c>
      <c r="E1377" s="179">
        <v>6751.7320424522786</v>
      </c>
      <c r="F1377" s="179">
        <v>0</v>
      </c>
      <c r="G1377" s="179">
        <v>0</v>
      </c>
      <c r="H1377" s="179">
        <v>240218.52757069335</v>
      </c>
      <c r="I1377" s="179">
        <v>0</v>
      </c>
      <c r="J1377" s="179">
        <v>0</v>
      </c>
      <c r="K1377" s="179">
        <v>0</v>
      </c>
      <c r="L1377" s="179">
        <v>0</v>
      </c>
      <c r="M1377" s="179">
        <v>426299.55770281825</v>
      </c>
      <c r="N1377" s="179">
        <v>0</v>
      </c>
      <c r="O1377" s="179">
        <v>0</v>
      </c>
      <c r="P1377" s="179">
        <v>0</v>
      </c>
      <c r="Q1377" s="179">
        <v>0</v>
      </c>
      <c r="R1377" s="180">
        <v>0</v>
      </c>
      <c r="S1377" s="180">
        <v>0</v>
      </c>
      <c r="T1377" s="180">
        <v>0</v>
      </c>
    </row>
    <row r="1378" spans="2:20" x14ac:dyDescent="0.3">
      <c r="B1378" s="19">
        <v>1375</v>
      </c>
      <c r="C1378" s="179">
        <v>0</v>
      </c>
      <c r="D1378" s="179">
        <v>0</v>
      </c>
      <c r="E1378" s="179">
        <v>56057.4711489654</v>
      </c>
      <c r="F1378" s="179">
        <v>0</v>
      </c>
      <c r="G1378" s="179">
        <v>0</v>
      </c>
      <c r="H1378" s="179">
        <v>910544.08839279483</v>
      </c>
      <c r="I1378" s="179">
        <v>0</v>
      </c>
      <c r="J1378" s="179">
        <v>0</v>
      </c>
      <c r="K1378" s="179">
        <v>0</v>
      </c>
      <c r="L1378" s="179">
        <v>0</v>
      </c>
      <c r="M1378" s="179">
        <v>24251.309530961142</v>
      </c>
      <c r="N1378" s="179">
        <v>0</v>
      </c>
      <c r="O1378" s="179">
        <v>0</v>
      </c>
      <c r="P1378" s="179">
        <v>0</v>
      </c>
      <c r="Q1378" s="179">
        <v>0</v>
      </c>
      <c r="R1378" s="180">
        <v>0</v>
      </c>
      <c r="S1378" s="180">
        <v>0</v>
      </c>
      <c r="T1378" s="180">
        <v>0</v>
      </c>
    </row>
    <row r="1379" spans="2:20" x14ac:dyDescent="0.3">
      <c r="B1379" s="19">
        <v>1376</v>
      </c>
      <c r="C1379" s="179">
        <v>0</v>
      </c>
      <c r="D1379" s="179">
        <v>0</v>
      </c>
      <c r="E1379" s="179">
        <v>237051.5345871638</v>
      </c>
      <c r="F1379" s="179">
        <v>0</v>
      </c>
      <c r="G1379" s="179">
        <v>0</v>
      </c>
      <c r="H1379" s="179">
        <v>305816.63790006778</v>
      </c>
      <c r="I1379" s="179">
        <v>0</v>
      </c>
      <c r="J1379" s="179">
        <v>0</v>
      </c>
      <c r="K1379" s="179">
        <v>0</v>
      </c>
      <c r="L1379" s="179">
        <v>0</v>
      </c>
      <c r="M1379" s="179">
        <v>344902.83580461011</v>
      </c>
      <c r="N1379" s="179">
        <v>0</v>
      </c>
      <c r="O1379" s="179">
        <v>0</v>
      </c>
      <c r="P1379" s="179">
        <v>0</v>
      </c>
      <c r="Q1379" s="179">
        <v>0</v>
      </c>
      <c r="R1379" s="180">
        <v>0</v>
      </c>
      <c r="S1379" s="180">
        <v>0</v>
      </c>
      <c r="T1379" s="180">
        <v>0</v>
      </c>
    </row>
    <row r="1380" spans="2:20" x14ac:dyDescent="0.3">
      <c r="B1380" s="19">
        <v>1377</v>
      </c>
      <c r="C1380" s="179">
        <v>0</v>
      </c>
      <c r="D1380" s="179">
        <v>0</v>
      </c>
      <c r="E1380" s="179">
        <v>37757.566819920736</v>
      </c>
      <c r="F1380" s="179">
        <v>0</v>
      </c>
      <c r="G1380" s="179">
        <v>0</v>
      </c>
      <c r="H1380" s="179">
        <v>25445.696054334527</v>
      </c>
      <c r="I1380" s="179">
        <v>0</v>
      </c>
      <c r="J1380" s="179">
        <v>0</v>
      </c>
      <c r="K1380" s="179">
        <v>0</v>
      </c>
      <c r="L1380" s="179">
        <v>0</v>
      </c>
      <c r="M1380" s="179">
        <v>22807.500701903442</v>
      </c>
      <c r="N1380" s="179">
        <v>0</v>
      </c>
      <c r="O1380" s="179">
        <v>0</v>
      </c>
      <c r="P1380" s="179">
        <v>0</v>
      </c>
      <c r="Q1380" s="179">
        <v>0</v>
      </c>
      <c r="R1380" s="180">
        <v>0</v>
      </c>
      <c r="S1380" s="180">
        <v>0</v>
      </c>
      <c r="T1380" s="180">
        <v>0</v>
      </c>
    </row>
    <row r="1381" spans="2:20" x14ac:dyDescent="0.3">
      <c r="B1381" s="19">
        <v>1378</v>
      </c>
      <c r="C1381" s="179">
        <v>0</v>
      </c>
      <c r="D1381" s="179">
        <v>0</v>
      </c>
      <c r="E1381" s="179">
        <v>69920.282644503619</v>
      </c>
      <c r="F1381" s="179">
        <v>0</v>
      </c>
      <c r="G1381" s="179">
        <v>0</v>
      </c>
      <c r="H1381" s="179">
        <v>12470.605650492624</v>
      </c>
      <c r="I1381" s="179">
        <v>0</v>
      </c>
      <c r="J1381" s="179">
        <v>0</v>
      </c>
      <c r="K1381" s="179">
        <v>0</v>
      </c>
      <c r="L1381" s="179">
        <v>0</v>
      </c>
      <c r="M1381" s="179">
        <v>44831.126053634216</v>
      </c>
      <c r="N1381" s="179">
        <v>0</v>
      </c>
      <c r="O1381" s="179">
        <v>0</v>
      </c>
      <c r="P1381" s="179">
        <v>0</v>
      </c>
      <c r="Q1381" s="179">
        <v>0</v>
      </c>
      <c r="R1381" s="180">
        <v>0</v>
      </c>
      <c r="S1381" s="180">
        <v>0</v>
      </c>
      <c r="T1381" s="180">
        <v>0</v>
      </c>
    </row>
    <row r="1382" spans="2:20" x14ac:dyDescent="0.3">
      <c r="B1382" s="19">
        <v>1379</v>
      </c>
      <c r="C1382" s="179">
        <v>0</v>
      </c>
      <c r="D1382" s="179">
        <v>0</v>
      </c>
      <c r="E1382" s="179">
        <v>273946.53550095967</v>
      </c>
      <c r="F1382" s="179">
        <v>0</v>
      </c>
      <c r="G1382" s="179">
        <v>0</v>
      </c>
      <c r="H1382" s="179">
        <v>196137.54774437728</v>
      </c>
      <c r="I1382" s="179">
        <v>0</v>
      </c>
      <c r="J1382" s="179">
        <v>0</v>
      </c>
      <c r="K1382" s="179">
        <v>0</v>
      </c>
      <c r="L1382" s="179">
        <v>0</v>
      </c>
      <c r="M1382" s="179">
        <v>223352.92278822989</v>
      </c>
      <c r="N1382" s="179">
        <v>0</v>
      </c>
      <c r="O1382" s="179">
        <v>0</v>
      </c>
      <c r="P1382" s="179">
        <v>0</v>
      </c>
      <c r="Q1382" s="179">
        <v>0</v>
      </c>
      <c r="R1382" s="180">
        <v>0</v>
      </c>
      <c r="S1382" s="180">
        <v>0</v>
      </c>
      <c r="T1382" s="180">
        <v>0</v>
      </c>
    </row>
    <row r="1383" spans="2:20" x14ac:dyDescent="0.3">
      <c r="B1383" s="19">
        <v>1380</v>
      </c>
      <c r="C1383" s="179">
        <v>0</v>
      </c>
      <c r="D1383" s="179">
        <v>0</v>
      </c>
      <c r="E1383" s="179">
        <v>101690.80175088163</v>
      </c>
      <c r="F1383" s="179">
        <v>0</v>
      </c>
      <c r="G1383" s="179">
        <v>0</v>
      </c>
      <c r="H1383" s="179">
        <v>417946.18050260085</v>
      </c>
      <c r="I1383" s="179">
        <v>0</v>
      </c>
      <c r="J1383" s="179">
        <v>0</v>
      </c>
      <c r="K1383" s="179">
        <v>0</v>
      </c>
      <c r="L1383" s="179">
        <v>0</v>
      </c>
      <c r="M1383" s="179">
        <v>195952.30341787092</v>
      </c>
      <c r="N1383" s="179">
        <v>0</v>
      </c>
      <c r="O1383" s="179">
        <v>0</v>
      </c>
      <c r="P1383" s="179">
        <v>0</v>
      </c>
      <c r="Q1383" s="179">
        <v>0</v>
      </c>
      <c r="R1383" s="180">
        <v>0</v>
      </c>
      <c r="S1383" s="180">
        <v>0</v>
      </c>
      <c r="T1383" s="180">
        <v>0</v>
      </c>
    </row>
    <row r="1384" spans="2:20" x14ac:dyDescent="0.3">
      <c r="B1384" s="19">
        <v>1381</v>
      </c>
      <c r="C1384" s="179">
        <v>0</v>
      </c>
      <c r="D1384" s="179">
        <v>0</v>
      </c>
      <c r="E1384" s="179">
        <v>17802.201589681335</v>
      </c>
      <c r="F1384" s="179">
        <v>0</v>
      </c>
      <c r="G1384" s="179">
        <v>0</v>
      </c>
      <c r="H1384" s="179">
        <v>76277.119474499181</v>
      </c>
      <c r="I1384" s="179">
        <v>0</v>
      </c>
      <c r="J1384" s="179">
        <v>0</v>
      </c>
      <c r="K1384" s="179">
        <v>0</v>
      </c>
      <c r="L1384" s="179">
        <v>0</v>
      </c>
      <c r="M1384" s="179">
        <v>70253.552847955129</v>
      </c>
      <c r="N1384" s="179">
        <v>0</v>
      </c>
      <c r="O1384" s="179">
        <v>0</v>
      </c>
      <c r="P1384" s="179">
        <v>0</v>
      </c>
      <c r="Q1384" s="179">
        <v>0</v>
      </c>
      <c r="R1384" s="180">
        <v>0</v>
      </c>
      <c r="S1384" s="180">
        <v>0</v>
      </c>
      <c r="T1384" s="180">
        <v>0</v>
      </c>
    </row>
    <row r="1385" spans="2:20" x14ac:dyDescent="0.3">
      <c r="B1385" s="19">
        <v>1382</v>
      </c>
      <c r="C1385" s="179">
        <v>0</v>
      </c>
      <c r="D1385" s="179">
        <v>0</v>
      </c>
      <c r="E1385" s="179">
        <v>54875.296390433163</v>
      </c>
      <c r="F1385" s="179">
        <v>0</v>
      </c>
      <c r="G1385" s="179">
        <v>0</v>
      </c>
      <c r="H1385" s="179">
        <v>347236.66935279639</v>
      </c>
      <c r="I1385" s="179">
        <v>0</v>
      </c>
      <c r="J1385" s="179">
        <v>0</v>
      </c>
      <c r="K1385" s="179">
        <v>0</v>
      </c>
      <c r="L1385" s="179">
        <v>0</v>
      </c>
      <c r="M1385" s="179">
        <v>12943.769660769483</v>
      </c>
      <c r="N1385" s="179">
        <v>0</v>
      </c>
      <c r="O1385" s="179">
        <v>0</v>
      </c>
      <c r="P1385" s="179">
        <v>0</v>
      </c>
      <c r="Q1385" s="179">
        <v>0</v>
      </c>
      <c r="R1385" s="180">
        <v>0</v>
      </c>
      <c r="S1385" s="180">
        <v>0</v>
      </c>
      <c r="T1385" s="180">
        <v>0</v>
      </c>
    </row>
    <row r="1386" spans="2:20" x14ac:dyDescent="0.3">
      <c r="B1386" s="19">
        <v>1383</v>
      </c>
      <c r="C1386" s="179">
        <v>0</v>
      </c>
      <c r="D1386" s="179">
        <v>0</v>
      </c>
      <c r="E1386" s="179">
        <v>7057.7254181130693</v>
      </c>
      <c r="F1386" s="179">
        <v>0</v>
      </c>
      <c r="G1386" s="179">
        <v>0</v>
      </c>
      <c r="H1386" s="179">
        <v>107994.43562978403</v>
      </c>
      <c r="I1386" s="179">
        <v>0</v>
      </c>
      <c r="J1386" s="179">
        <v>0</v>
      </c>
      <c r="K1386" s="179">
        <v>0</v>
      </c>
      <c r="L1386" s="179">
        <v>0</v>
      </c>
      <c r="M1386" s="179">
        <v>120239.09057090915</v>
      </c>
      <c r="N1386" s="179">
        <v>0</v>
      </c>
      <c r="O1386" s="179">
        <v>0</v>
      </c>
      <c r="P1386" s="179">
        <v>0</v>
      </c>
      <c r="Q1386" s="179">
        <v>0</v>
      </c>
      <c r="R1386" s="180">
        <v>0</v>
      </c>
      <c r="S1386" s="180">
        <v>0</v>
      </c>
      <c r="T1386" s="180">
        <v>0</v>
      </c>
    </row>
    <row r="1387" spans="2:20" x14ac:dyDescent="0.3">
      <c r="B1387" s="19">
        <v>1384</v>
      </c>
      <c r="C1387" s="179">
        <v>0</v>
      </c>
      <c r="D1387" s="179">
        <v>0</v>
      </c>
      <c r="E1387" s="179">
        <v>205442.6755915322</v>
      </c>
      <c r="F1387" s="179">
        <v>0</v>
      </c>
      <c r="G1387" s="179">
        <v>0</v>
      </c>
      <c r="H1387" s="179">
        <v>13108.408071328044</v>
      </c>
      <c r="I1387" s="179">
        <v>0</v>
      </c>
      <c r="J1387" s="179">
        <v>0</v>
      </c>
      <c r="K1387" s="179">
        <v>0</v>
      </c>
      <c r="L1387" s="179">
        <v>0</v>
      </c>
      <c r="M1387" s="179">
        <v>12307.638758591838</v>
      </c>
      <c r="N1387" s="179">
        <v>0</v>
      </c>
      <c r="O1387" s="179">
        <v>0</v>
      </c>
      <c r="P1387" s="179">
        <v>0</v>
      </c>
      <c r="Q1387" s="179">
        <v>0</v>
      </c>
      <c r="R1387" s="180">
        <v>0</v>
      </c>
      <c r="S1387" s="180">
        <v>0</v>
      </c>
      <c r="T1387" s="180">
        <v>0</v>
      </c>
    </row>
    <row r="1388" spans="2:20" x14ac:dyDescent="0.3">
      <c r="B1388" s="19">
        <v>1385</v>
      </c>
      <c r="C1388" s="179">
        <v>0</v>
      </c>
      <c r="D1388" s="179">
        <v>0</v>
      </c>
      <c r="E1388" s="179">
        <v>87664.830092794946</v>
      </c>
      <c r="F1388" s="179">
        <v>0</v>
      </c>
      <c r="G1388" s="179">
        <v>0</v>
      </c>
      <c r="H1388" s="179">
        <v>49109.823478625003</v>
      </c>
      <c r="I1388" s="179">
        <v>0</v>
      </c>
      <c r="J1388" s="179">
        <v>0</v>
      </c>
      <c r="K1388" s="179">
        <v>0</v>
      </c>
      <c r="L1388" s="179">
        <v>0</v>
      </c>
      <c r="M1388" s="179">
        <v>48724.092580349366</v>
      </c>
      <c r="N1388" s="179">
        <v>0</v>
      </c>
      <c r="O1388" s="179">
        <v>0</v>
      </c>
      <c r="P1388" s="179">
        <v>0</v>
      </c>
      <c r="Q1388" s="179">
        <v>0</v>
      </c>
      <c r="R1388" s="180">
        <v>0</v>
      </c>
      <c r="S1388" s="180">
        <v>0</v>
      </c>
      <c r="T1388" s="180">
        <v>0</v>
      </c>
    </row>
    <row r="1389" spans="2:20" x14ac:dyDescent="0.3">
      <c r="B1389" s="19">
        <v>1386</v>
      </c>
      <c r="C1389" s="179">
        <v>0</v>
      </c>
      <c r="D1389" s="179">
        <v>0</v>
      </c>
      <c r="E1389" s="179">
        <v>183233.69386193744</v>
      </c>
      <c r="F1389" s="179">
        <v>0</v>
      </c>
      <c r="G1389" s="179">
        <v>0</v>
      </c>
      <c r="H1389" s="179">
        <v>2979.2436181987227</v>
      </c>
      <c r="I1389" s="179">
        <v>0</v>
      </c>
      <c r="J1389" s="179">
        <v>0</v>
      </c>
      <c r="K1389" s="179">
        <v>0</v>
      </c>
      <c r="L1389" s="179">
        <v>0</v>
      </c>
      <c r="M1389" s="179">
        <v>1119872.0339338847</v>
      </c>
      <c r="N1389" s="179">
        <v>0</v>
      </c>
      <c r="O1389" s="179">
        <v>0</v>
      </c>
      <c r="P1389" s="179">
        <v>0</v>
      </c>
      <c r="Q1389" s="179">
        <v>0</v>
      </c>
      <c r="R1389" s="180">
        <v>0</v>
      </c>
      <c r="S1389" s="180">
        <v>0</v>
      </c>
      <c r="T1389" s="180">
        <v>0</v>
      </c>
    </row>
    <row r="1390" spans="2:20" x14ac:dyDescent="0.3">
      <c r="B1390" s="19">
        <v>1387</v>
      </c>
      <c r="C1390" s="179">
        <v>0</v>
      </c>
      <c r="D1390" s="179">
        <v>0</v>
      </c>
      <c r="E1390" s="179">
        <v>170560.77779279716</v>
      </c>
      <c r="F1390" s="179">
        <v>0</v>
      </c>
      <c r="G1390" s="179">
        <v>0</v>
      </c>
      <c r="H1390" s="179">
        <v>17841.734355384422</v>
      </c>
      <c r="I1390" s="179">
        <v>0</v>
      </c>
      <c r="J1390" s="179">
        <v>0</v>
      </c>
      <c r="K1390" s="179">
        <v>0</v>
      </c>
      <c r="L1390" s="179">
        <v>0</v>
      </c>
      <c r="M1390" s="179">
        <v>13947.859254745334</v>
      </c>
      <c r="N1390" s="179">
        <v>0</v>
      </c>
      <c r="O1390" s="179">
        <v>0</v>
      </c>
      <c r="P1390" s="179">
        <v>0</v>
      </c>
      <c r="Q1390" s="179">
        <v>0</v>
      </c>
      <c r="R1390" s="180">
        <v>0</v>
      </c>
      <c r="S1390" s="180">
        <v>0</v>
      </c>
      <c r="T1390" s="180">
        <v>0</v>
      </c>
    </row>
    <row r="1391" spans="2:20" x14ac:dyDescent="0.3">
      <c r="B1391" s="19">
        <v>1388</v>
      </c>
      <c r="C1391" s="179">
        <v>0</v>
      </c>
      <c r="D1391" s="179">
        <v>0</v>
      </c>
      <c r="E1391" s="179">
        <v>115637.73968306756</v>
      </c>
      <c r="F1391" s="179">
        <v>0</v>
      </c>
      <c r="G1391" s="179">
        <v>0</v>
      </c>
      <c r="H1391" s="179">
        <v>56537.851702465749</v>
      </c>
      <c r="I1391" s="179">
        <v>0</v>
      </c>
      <c r="J1391" s="179">
        <v>0</v>
      </c>
      <c r="K1391" s="179">
        <v>0</v>
      </c>
      <c r="L1391" s="179">
        <v>0</v>
      </c>
      <c r="M1391" s="179">
        <v>16351.57886257853</v>
      </c>
      <c r="N1391" s="179">
        <v>0</v>
      </c>
      <c r="O1391" s="179">
        <v>0</v>
      </c>
      <c r="P1391" s="179">
        <v>0</v>
      </c>
      <c r="Q1391" s="179">
        <v>0</v>
      </c>
      <c r="R1391" s="180">
        <v>0</v>
      </c>
      <c r="S1391" s="180">
        <v>0</v>
      </c>
      <c r="T1391" s="180">
        <v>0</v>
      </c>
    </row>
    <row r="1392" spans="2:20" x14ac:dyDescent="0.3">
      <c r="B1392" s="19">
        <v>1389</v>
      </c>
      <c r="C1392" s="179">
        <v>0</v>
      </c>
      <c r="D1392" s="179">
        <v>0</v>
      </c>
      <c r="E1392" s="179">
        <v>44174.497525666156</v>
      </c>
      <c r="F1392" s="179">
        <v>0</v>
      </c>
      <c r="G1392" s="179">
        <v>0</v>
      </c>
      <c r="H1392" s="179">
        <v>5014.3734475653782</v>
      </c>
      <c r="I1392" s="179">
        <v>0</v>
      </c>
      <c r="J1392" s="179">
        <v>0</v>
      </c>
      <c r="K1392" s="179">
        <v>0</v>
      </c>
      <c r="L1392" s="179">
        <v>0</v>
      </c>
      <c r="M1392" s="179">
        <v>147574.22543294303</v>
      </c>
      <c r="N1392" s="179">
        <v>0</v>
      </c>
      <c r="O1392" s="179">
        <v>0</v>
      </c>
      <c r="P1392" s="179">
        <v>0</v>
      </c>
      <c r="Q1392" s="179">
        <v>0</v>
      </c>
      <c r="R1392" s="180">
        <v>0</v>
      </c>
      <c r="S1392" s="180">
        <v>0</v>
      </c>
      <c r="T1392" s="180">
        <v>0</v>
      </c>
    </row>
    <row r="1393" spans="2:20" x14ac:dyDescent="0.3">
      <c r="B1393" s="19">
        <v>1390</v>
      </c>
      <c r="C1393" s="179">
        <v>0</v>
      </c>
      <c r="D1393" s="179">
        <v>0</v>
      </c>
      <c r="E1393" s="179">
        <v>19422.627288003445</v>
      </c>
      <c r="F1393" s="179">
        <v>0</v>
      </c>
      <c r="G1393" s="179">
        <v>0</v>
      </c>
      <c r="H1393" s="179">
        <v>20710.061243046435</v>
      </c>
      <c r="I1393" s="179">
        <v>0</v>
      </c>
      <c r="J1393" s="179">
        <v>0</v>
      </c>
      <c r="K1393" s="179">
        <v>0</v>
      </c>
      <c r="L1393" s="179">
        <v>0</v>
      </c>
      <c r="M1393" s="179">
        <v>48286.363774033773</v>
      </c>
      <c r="N1393" s="179">
        <v>0</v>
      </c>
      <c r="O1393" s="179">
        <v>0</v>
      </c>
      <c r="P1393" s="179">
        <v>0</v>
      </c>
      <c r="Q1393" s="179">
        <v>0</v>
      </c>
      <c r="R1393" s="180">
        <v>0</v>
      </c>
      <c r="S1393" s="180">
        <v>0</v>
      </c>
      <c r="T1393" s="180">
        <v>0</v>
      </c>
    </row>
    <row r="1394" spans="2:20" x14ac:dyDescent="0.3">
      <c r="B1394" s="19">
        <v>1391</v>
      </c>
      <c r="C1394" s="179">
        <v>0</v>
      </c>
      <c r="D1394" s="179">
        <v>0</v>
      </c>
      <c r="E1394" s="179">
        <v>48169.350156949222</v>
      </c>
      <c r="F1394" s="179">
        <v>0</v>
      </c>
      <c r="G1394" s="179">
        <v>0</v>
      </c>
      <c r="H1394" s="179">
        <v>5588.8923079324777</v>
      </c>
      <c r="I1394" s="179">
        <v>0</v>
      </c>
      <c r="J1394" s="179">
        <v>0</v>
      </c>
      <c r="K1394" s="179">
        <v>0</v>
      </c>
      <c r="L1394" s="179">
        <v>0</v>
      </c>
      <c r="M1394" s="179">
        <v>69462.5442416804</v>
      </c>
      <c r="N1394" s="179">
        <v>0</v>
      </c>
      <c r="O1394" s="179">
        <v>0</v>
      </c>
      <c r="P1394" s="179">
        <v>0</v>
      </c>
      <c r="Q1394" s="179">
        <v>0</v>
      </c>
      <c r="R1394" s="180">
        <v>0</v>
      </c>
      <c r="S1394" s="180">
        <v>0</v>
      </c>
      <c r="T1394" s="180">
        <v>0</v>
      </c>
    </row>
    <row r="1395" spans="2:20" x14ac:dyDescent="0.3">
      <c r="B1395" s="19">
        <v>1392</v>
      </c>
      <c r="C1395" s="179">
        <v>0</v>
      </c>
      <c r="D1395" s="179">
        <v>0</v>
      </c>
      <c r="E1395" s="179">
        <v>175255.99642624659</v>
      </c>
      <c r="F1395" s="179">
        <v>0</v>
      </c>
      <c r="G1395" s="179">
        <v>0</v>
      </c>
      <c r="H1395" s="179">
        <v>14161.994113264196</v>
      </c>
      <c r="I1395" s="179">
        <v>0</v>
      </c>
      <c r="J1395" s="179">
        <v>0</v>
      </c>
      <c r="K1395" s="179">
        <v>0</v>
      </c>
      <c r="L1395" s="179">
        <v>0</v>
      </c>
      <c r="M1395" s="179">
        <v>30660.067972722754</v>
      </c>
      <c r="N1395" s="179">
        <v>0</v>
      </c>
      <c r="O1395" s="179">
        <v>0</v>
      </c>
      <c r="P1395" s="179">
        <v>0</v>
      </c>
      <c r="Q1395" s="179">
        <v>0</v>
      </c>
      <c r="R1395" s="180">
        <v>0</v>
      </c>
      <c r="S1395" s="180">
        <v>0</v>
      </c>
      <c r="T1395" s="180">
        <v>0</v>
      </c>
    </row>
    <row r="1396" spans="2:20" x14ac:dyDescent="0.3">
      <c r="B1396" s="19">
        <v>1393</v>
      </c>
      <c r="C1396" s="179">
        <v>0</v>
      </c>
      <c r="D1396" s="179">
        <v>0</v>
      </c>
      <c r="E1396" s="179">
        <v>95742.908021786512</v>
      </c>
      <c r="F1396" s="179">
        <v>0</v>
      </c>
      <c r="G1396" s="179">
        <v>0</v>
      </c>
      <c r="H1396" s="179">
        <v>334732.98160520964</v>
      </c>
      <c r="I1396" s="179">
        <v>0</v>
      </c>
      <c r="J1396" s="179">
        <v>0</v>
      </c>
      <c r="K1396" s="179">
        <v>0</v>
      </c>
      <c r="L1396" s="179">
        <v>0</v>
      </c>
      <c r="M1396" s="179">
        <v>189013.56984007641</v>
      </c>
      <c r="N1396" s="179">
        <v>0</v>
      </c>
      <c r="O1396" s="179">
        <v>0</v>
      </c>
      <c r="P1396" s="179">
        <v>0</v>
      </c>
      <c r="Q1396" s="179">
        <v>0</v>
      </c>
      <c r="R1396" s="180">
        <v>0</v>
      </c>
      <c r="S1396" s="180">
        <v>0</v>
      </c>
      <c r="T1396" s="180">
        <v>0</v>
      </c>
    </row>
    <row r="1397" spans="2:20" x14ac:dyDescent="0.3">
      <c r="B1397" s="19">
        <v>1394</v>
      </c>
      <c r="C1397" s="179">
        <v>0</v>
      </c>
      <c r="D1397" s="179">
        <v>0</v>
      </c>
      <c r="E1397" s="179">
        <v>76553.298962815097</v>
      </c>
      <c r="F1397" s="179">
        <v>0</v>
      </c>
      <c r="G1397" s="179">
        <v>0</v>
      </c>
      <c r="H1397" s="179">
        <v>56558.6971057056</v>
      </c>
      <c r="I1397" s="179">
        <v>0</v>
      </c>
      <c r="J1397" s="179">
        <v>0</v>
      </c>
      <c r="K1397" s="179">
        <v>0</v>
      </c>
      <c r="L1397" s="179">
        <v>0</v>
      </c>
      <c r="M1397" s="179">
        <v>357350.45512883004</v>
      </c>
      <c r="N1397" s="179">
        <v>0</v>
      </c>
      <c r="O1397" s="179">
        <v>0</v>
      </c>
      <c r="P1397" s="179">
        <v>0</v>
      </c>
      <c r="Q1397" s="179">
        <v>0</v>
      </c>
      <c r="R1397" s="180">
        <v>0</v>
      </c>
      <c r="S1397" s="180">
        <v>0</v>
      </c>
      <c r="T1397" s="180">
        <v>0</v>
      </c>
    </row>
    <row r="1398" spans="2:20" x14ac:dyDescent="0.3">
      <c r="B1398" s="19">
        <v>1395</v>
      </c>
      <c r="C1398" s="179">
        <v>0</v>
      </c>
      <c r="D1398" s="179">
        <v>0</v>
      </c>
      <c r="E1398" s="179">
        <v>100766.30056622511</v>
      </c>
      <c r="F1398" s="179">
        <v>0</v>
      </c>
      <c r="G1398" s="179">
        <v>0</v>
      </c>
      <c r="H1398" s="179">
        <v>1780.1287196102553</v>
      </c>
      <c r="I1398" s="179">
        <v>0</v>
      </c>
      <c r="J1398" s="179">
        <v>0</v>
      </c>
      <c r="K1398" s="179">
        <v>0</v>
      </c>
      <c r="L1398" s="179">
        <v>0</v>
      </c>
      <c r="M1398" s="179">
        <v>121955.05517928579</v>
      </c>
      <c r="N1398" s="179">
        <v>0</v>
      </c>
      <c r="O1398" s="179">
        <v>0</v>
      </c>
      <c r="P1398" s="179">
        <v>0</v>
      </c>
      <c r="Q1398" s="179">
        <v>0</v>
      </c>
      <c r="R1398" s="180">
        <v>0</v>
      </c>
      <c r="S1398" s="180">
        <v>0</v>
      </c>
      <c r="T1398" s="180">
        <v>0</v>
      </c>
    </row>
    <row r="1399" spans="2:20" x14ac:dyDescent="0.3">
      <c r="B1399" s="19">
        <v>1396</v>
      </c>
      <c r="C1399" s="179">
        <v>0</v>
      </c>
      <c r="D1399" s="179">
        <v>0</v>
      </c>
      <c r="E1399" s="179">
        <v>161759.48487032636</v>
      </c>
      <c r="F1399" s="179">
        <v>0</v>
      </c>
      <c r="G1399" s="179">
        <v>0</v>
      </c>
      <c r="H1399" s="179">
        <v>190336.40638493429</v>
      </c>
      <c r="I1399" s="179">
        <v>0</v>
      </c>
      <c r="J1399" s="179">
        <v>0</v>
      </c>
      <c r="K1399" s="179">
        <v>0</v>
      </c>
      <c r="L1399" s="179">
        <v>0</v>
      </c>
      <c r="M1399" s="179">
        <v>12036.924481850705</v>
      </c>
      <c r="N1399" s="179">
        <v>0</v>
      </c>
      <c r="O1399" s="179">
        <v>0</v>
      </c>
      <c r="P1399" s="179">
        <v>0</v>
      </c>
      <c r="Q1399" s="179">
        <v>0</v>
      </c>
      <c r="R1399" s="180">
        <v>0</v>
      </c>
      <c r="S1399" s="180">
        <v>0</v>
      </c>
      <c r="T1399" s="180">
        <v>0</v>
      </c>
    </row>
    <row r="1400" spans="2:20" x14ac:dyDescent="0.3">
      <c r="B1400" s="19">
        <v>1397</v>
      </c>
      <c r="C1400" s="179">
        <v>0</v>
      </c>
      <c r="D1400" s="179">
        <v>0</v>
      </c>
      <c r="E1400" s="179">
        <v>1236094.2600179969</v>
      </c>
      <c r="F1400" s="179">
        <v>0</v>
      </c>
      <c r="G1400" s="179">
        <v>0</v>
      </c>
      <c r="H1400" s="179">
        <v>18976.903581411669</v>
      </c>
      <c r="I1400" s="179">
        <v>0</v>
      </c>
      <c r="J1400" s="179">
        <v>0</v>
      </c>
      <c r="K1400" s="179">
        <v>0</v>
      </c>
      <c r="L1400" s="179">
        <v>0</v>
      </c>
      <c r="M1400" s="179">
        <v>15283.502749848618</v>
      </c>
      <c r="N1400" s="179">
        <v>0</v>
      </c>
      <c r="O1400" s="179">
        <v>0</v>
      </c>
      <c r="P1400" s="179">
        <v>0</v>
      </c>
      <c r="Q1400" s="179">
        <v>0</v>
      </c>
      <c r="R1400" s="180">
        <v>0</v>
      </c>
      <c r="S1400" s="180">
        <v>0</v>
      </c>
      <c r="T1400" s="180">
        <v>0</v>
      </c>
    </row>
    <row r="1401" spans="2:20" x14ac:dyDescent="0.3">
      <c r="B1401" s="19">
        <v>1398</v>
      </c>
      <c r="C1401" s="179">
        <v>0</v>
      </c>
      <c r="D1401" s="179">
        <v>0</v>
      </c>
      <c r="E1401" s="179">
        <v>56522.20611796459</v>
      </c>
      <c r="F1401" s="179">
        <v>0</v>
      </c>
      <c r="G1401" s="179">
        <v>0</v>
      </c>
      <c r="H1401" s="179">
        <v>34813.696255051189</v>
      </c>
      <c r="I1401" s="179">
        <v>0</v>
      </c>
      <c r="J1401" s="179">
        <v>0</v>
      </c>
      <c r="K1401" s="179">
        <v>0</v>
      </c>
      <c r="L1401" s="179">
        <v>0</v>
      </c>
      <c r="M1401" s="179">
        <v>78201.292500454787</v>
      </c>
      <c r="N1401" s="179">
        <v>0</v>
      </c>
      <c r="O1401" s="179">
        <v>0</v>
      </c>
      <c r="P1401" s="179">
        <v>0</v>
      </c>
      <c r="Q1401" s="179">
        <v>0</v>
      </c>
      <c r="R1401" s="180">
        <v>0</v>
      </c>
      <c r="S1401" s="180">
        <v>0</v>
      </c>
      <c r="T1401" s="180">
        <v>0</v>
      </c>
    </row>
    <row r="1402" spans="2:20" x14ac:dyDescent="0.3">
      <c r="B1402" s="19">
        <v>1399</v>
      </c>
      <c r="C1402" s="179">
        <v>0</v>
      </c>
      <c r="D1402" s="179">
        <v>0</v>
      </c>
      <c r="E1402" s="179">
        <v>89710.783031259649</v>
      </c>
      <c r="F1402" s="179">
        <v>1</v>
      </c>
      <c r="G1402" s="179">
        <v>20170.888145358655</v>
      </c>
      <c r="H1402" s="179">
        <v>1500518.5234443101</v>
      </c>
      <c r="I1402" s="179">
        <v>0</v>
      </c>
      <c r="J1402" s="179">
        <v>0</v>
      </c>
      <c r="K1402" s="179">
        <v>0</v>
      </c>
      <c r="L1402" s="179">
        <v>0</v>
      </c>
      <c r="M1402" s="179">
        <v>66386.435866896471</v>
      </c>
      <c r="N1402" s="179">
        <v>0</v>
      </c>
      <c r="O1402" s="179">
        <v>0</v>
      </c>
      <c r="P1402" s="179">
        <v>0</v>
      </c>
      <c r="Q1402" s="179">
        <v>0</v>
      </c>
      <c r="R1402" s="180">
        <v>0</v>
      </c>
      <c r="S1402" s="180">
        <v>0</v>
      </c>
      <c r="T1402" s="180">
        <v>0</v>
      </c>
    </row>
    <row r="1403" spans="2:20" x14ac:dyDescent="0.3">
      <c r="B1403" s="19">
        <v>1400</v>
      </c>
      <c r="C1403" s="179">
        <v>0</v>
      </c>
      <c r="D1403" s="179">
        <v>0</v>
      </c>
      <c r="E1403" s="179">
        <v>338338.43807516142</v>
      </c>
      <c r="F1403" s="179">
        <v>0</v>
      </c>
      <c r="G1403" s="179">
        <v>0</v>
      </c>
      <c r="H1403" s="179">
        <v>52348.464190702813</v>
      </c>
      <c r="I1403" s="179">
        <v>0</v>
      </c>
      <c r="J1403" s="179">
        <v>0</v>
      </c>
      <c r="K1403" s="179">
        <v>0</v>
      </c>
      <c r="L1403" s="179">
        <v>0</v>
      </c>
      <c r="M1403" s="179">
        <v>373538.55679127219</v>
      </c>
      <c r="N1403" s="179">
        <v>0</v>
      </c>
      <c r="O1403" s="179">
        <v>0</v>
      </c>
      <c r="P1403" s="179">
        <v>0</v>
      </c>
      <c r="Q1403" s="179">
        <v>0</v>
      </c>
      <c r="R1403" s="180">
        <v>0</v>
      </c>
      <c r="S1403" s="180">
        <v>0</v>
      </c>
      <c r="T1403" s="180">
        <v>0</v>
      </c>
    </row>
    <row r="1404" spans="2:20" x14ac:dyDescent="0.3">
      <c r="B1404" s="19">
        <v>1401</v>
      </c>
      <c r="C1404" s="179">
        <v>0</v>
      </c>
      <c r="D1404" s="179">
        <v>0</v>
      </c>
      <c r="E1404" s="179">
        <v>575325.58236006205</v>
      </c>
      <c r="F1404" s="179">
        <v>0</v>
      </c>
      <c r="G1404" s="179">
        <v>0</v>
      </c>
      <c r="H1404" s="179">
        <v>19182.43696920804</v>
      </c>
      <c r="I1404" s="179">
        <v>0</v>
      </c>
      <c r="J1404" s="179">
        <v>0</v>
      </c>
      <c r="K1404" s="179">
        <v>0</v>
      </c>
      <c r="L1404" s="179">
        <v>0</v>
      </c>
      <c r="M1404" s="179">
        <v>81964.631257162473</v>
      </c>
      <c r="N1404" s="179">
        <v>0</v>
      </c>
      <c r="O1404" s="179">
        <v>0</v>
      </c>
      <c r="P1404" s="179">
        <v>0</v>
      </c>
      <c r="Q1404" s="179">
        <v>0</v>
      </c>
      <c r="R1404" s="180">
        <v>0</v>
      </c>
      <c r="S1404" s="180">
        <v>0</v>
      </c>
      <c r="T1404" s="180">
        <v>0</v>
      </c>
    </row>
    <row r="1405" spans="2:20" x14ac:dyDescent="0.3">
      <c r="B1405" s="19">
        <v>1402</v>
      </c>
      <c r="C1405" s="179">
        <v>0</v>
      </c>
      <c r="D1405" s="179">
        <v>0</v>
      </c>
      <c r="E1405" s="179">
        <v>12838.904915576155</v>
      </c>
      <c r="F1405" s="179">
        <v>0</v>
      </c>
      <c r="G1405" s="179">
        <v>0</v>
      </c>
      <c r="H1405" s="179">
        <v>320527.47400561144</v>
      </c>
      <c r="I1405" s="179">
        <v>0</v>
      </c>
      <c r="J1405" s="179">
        <v>0</v>
      </c>
      <c r="K1405" s="179">
        <v>0</v>
      </c>
      <c r="L1405" s="179">
        <v>0</v>
      </c>
      <c r="M1405" s="179">
        <v>42617.93392296481</v>
      </c>
      <c r="N1405" s="179">
        <v>0</v>
      </c>
      <c r="O1405" s="179">
        <v>0</v>
      </c>
      <c r="P1405" s="179">
        <v>0</v>
      </c>
      <c r="Q1405" s="179">
        <v>0</v>
      </c>
      <c r="R1405" s="180">
        <v>0</v>
      </c>
      <c r="S1405" s="180">
        <v>0</v>
      </c>
      <c r="T1405" s="180">
        <v>0</v>
      </c>
    </row>
    <row r="1406" spans="2:20" x14ac:dyDescent="0.3">
      <c r="B1406" s="19">
        <v>1403</v>
      </c>
      <c r="C1406" s="179">
        <v>0</v>
      </c>
      <c r="D1406" s="179">
        <v>0</v>
      </c>
      <c r="E1406" s="179">
        <v>92239.752978596312</v>
      </c>
      <c r="F1406" s="179">
        <v>0</v>
      </c>
      <c r="G1406" s="179">
        <v>0</v>
      </c>
      <c r="H1406" s="179">
        <v>81783.946713323734</v>
      </c>
      <c r="I1406" s="179">
        <v>0</v>
      </c>
      <c r="J1406" s="179">
        <v>0</v>
      </c>
      <c r="K1406" s="179">
        <v>0</v>
      </c>
      <c r="L1406" s="179">
        <v>0</v>
      </c>
      <c r="M1406" s="179">
        <v>1099883.3513834786</v>
      </c>
      <c r="N1406" s="179">
        <v>0</v>
      </c>
      <c r="O1406" s="179">
        <v>0</v>
      </c>
      <c r="P1406" s="179">
        <v>0</v>
      </c>
      <c r="Q1406" s="179">
        <v>0</v>
      </c>
      <c r="R1406" s="180">
        <v>0</v>
      </c>
      <c r="S1406" s="180">
        <v>0</v>
      </c>
      <c r="T1406" s="180">
        <v>0</v>
      </c>
    </row>
    <row r="1407" spans="2:20" x14ac:dyDescent="0.3">
      <c r="B1407" s="19">
        <v>1404</v>
      </c>
      <c r="C1407" s="179">
        <v>0</v>
      </c>
      <c r="D1407" s="179">
        <v>0</v>
      </c>
      <c r="E1407" s="179">
        <v>68205.441200171234</v>
      </c>
      <c r="F1407" s="179">
        <v>0</v>
      </c>
      <c r="G1407" s="179">
        <v>0</v>
      </c>
      <c r="H1407" s="179">
        <v>163419.11665834286</v>
      </c>
      <c r="I1407" s="179">
        <v>0</v>
      </c>
      <c r="J1407" s="179">
        <v>0</v>
      </c>
      <c r="K1407" s="179">
        <v>0</v>
      </c>
      <c r="L1407" s="179">
        <v>0</v>
      </c>
      <c r="M1407" s="179">
        <v>36516.113505971007</v>
      </c>
      <c r="N1407" s="179">
        <v>0</v>
      </c>
      <c r="O1407" s="179">
        <v>0</v>
      </c>
      <c r="P1407" s="179">
        <v>0</v>
      </c>
      <c r="Q1407" s="179">
        <v>0</v>
      </c>
      <c r="R1407" s="180">
        <v>0</v>
      </c>
      <c r="S1407" s="180">
        <v>0</v>
      </c>
      <c r="T1407" s="180">
        <v>0</v>
      </c>
    </row>
    <row r="1408" spans="2:20" x14ac:dyDescent="0.3">
      <c r="B1408" s="19">
        <v>1405</v>
      </c>
      <c r="C1408" s="179">
        <v>0</v>
      </c>
      <c r="D1408" s="179">
        <v>0</v>
      </c>
      <c r="E1408" s="179">
        <v>1936759.8104464789</v>
      </c>
      <c r="F1408" s="179">
        <v>0</v>
      </c>
      <c r="G1408" s="179">
        <v>0</v>
      </c>
      <c r="H1408" s="179">
        <v>16928.535852285102</v>
      </c>
      <c r="I1408" s="179">
        <v>0</v>
      </c>
      <c r="J1408" s="179">
        <v>0</v>
      </c>
      <c r="K1408" s="179">
        <v>0</v>
      </c>
      <c r="L1408" s="179">
        <v>0</v>
      </c>
      <c r="M1408" s="179">
        <v>37747.848757854561</v>
      </c>
      <c r="N1408" s="179">
        <v>0</v>
      </c>
      <c r="O1408" s="179">
        <v>0</v>
      </c>
      <c r="P1408" s="179">
        <v>0</v>
      </c>
      <c r="Q1408" s="179">
        <v>0</v>
      </c>
      <c r="R1408" s="180">
        <v>0</v>
      </c>
      <c r="S1408" s="180">
        <v>0</v>
      </c>
      <c r="T1408" s="180">
        <v>0</v>
      </c>
    </row>
    <row r="1409" spans="2:20" x14ac:dyDescent="0.3">
      <c r="B1409" s="19">
        <v>1406</v>
      </c>
      <c r="C1409" s="179">
        <v>0</v>
      </c>
      <c r="D1409" s="179">
        <v>0</v>
      </c>
      <c r="E1409" s="179">
        <v>541364.14241595869</v>
      </c>
      <c r="F1409" s="179">
        <v>0</v>
      </c>
      <c r="G1409" s="179">
        <v>0</v>
      </c>
      <c r="H1409" s="179">
        <v>21395.400993432031</v>
      </c>
      <c r="I1409" s="179">
        <v>0</v>
      </c>
      <c r="J1409" s="179">
        <v>0</v>
      </c>
      <c r="K1409" s="179">
        <v>0</v>
      </c>
      <c r="L1409" s="179">
        <v>0</v>
      </c>
      <c r="M1409" s="179">
        <v>194296.77914302665</v>
      </c>
      <c r="N1409" s="179">
        <v>0</v>
      </c>
      <c r="O1409" s="179">
        <v>0</v>
      </c>
      <c r="P1409" s="179">
        <v>0</v>
      </c>
      <c r="Q1409" s="179">
        <v>0</v>
      </c>
      <c r="R1409" s="180">
        <v>0</v>
      </c>
      <c r="S1409" s="180">
        <v>0</v>
      </c>
      <c r="T1409" s="180">
        <v>0</v>
      </c>
    </row>
    <row r="1410" spans="2:20" x14ac:dyDescent="0.3">
      <c r="B1410" s="19">
        <v>1407</v>
      </c>
      <c r="C1410" s="179">
        <v>0</v>
      </c>
      <c r="D1410" s="179">
        <v>0</v>
      </c>
      <c r="E1410" s="179">
        <v>394172.20306313795</v>
      </c>
      <c r="F1410" s="179">
        <v>0</v>
      </c>
      <c r="G1410" s="179">
        <v>0</v>
      </c>
      <c r="H1410" s="179">
        <v>174136.53899739211</v>
      </c>
      <c r="I1410" s="179">
        <v>0</v>
      </c>
      <c r="J1410" s="179">
        <v>0</v>
      </c>
      <c r="K1410" s="179">
        <v>0</v>
      </c>
      <c r="L1410" s="179">
        <v>0</v>
      </c>
      <c r="M1410" s="179">
        <v>232083.50098054099</v>
      </c>
      <c r="N1410" s="179">
        <v>0</v>
      </c>
      <c r="O1410" s="179">
        <v>0</v>
      </c>
      <c r="P1410" s="179">
        <v>0</v>
      </c>
      <c r="Q1410" s="179">
        <v>0</v>
      </c>
      <c r="R1410" s="180">
        <v>0</v>
      </c>
      <c r="S1410" s="180">
        <v>0</v>
      </c>
      <c r="T1410" s="180">
        <v>0</v>
      </c>
    </row>
    <row r="1411" spans="2:20" x14ac:dyDescent="0.3">
      <c r="B1411" s="19">
        <v>1408</v>
      </c>
      <c r="C1411" s="179">
        <v>0</v>
      </c>
      <c r="D1411" s="179">
        <v>0</v>
      </c>
      <c r="E1411" s="179">
        <v>38273.130973929954</v>
      </c>
      <c r="F1411" s="179">
        <v>0</v>
      </c>
      <c r="G1411" s="179">
        <v>0</v>
      </c>
      <c r="H1411" s="179">
        <v>23580.364735757674</v>
      </c>
      <c r="I1411" s="179">
        <v>0</v>
      </c>
      <c r="J1411" s="179">
        <v>0</v>
      </c>
      <c r="K1411" s="179">
        <v>0</v>
      </c>
      <c r="L1411" s="179">
        <v>0</v>
      </c>
      <c r="M1411" s="179">
        <v>594165.77751789289</v>
      </c>
      <c r="N1411" s="179">
        <v>0</v>
      </c>
      <c r="O1411" s="179">
        <v>0</v>
      </c>
      <c r="P1411" s="179">
        <v>0</v>
      </c>
      <c r="Q1411" s="179">
        <v>0</v>
      </c>
      <c r="R1411" s="180">
        <v>0</v>
      </c>
      <c r="S1411" s="180">
        <v>0</v>
      </c>
      <c r="T1411" s="180">
        <v>0</v>
      </c>
    </row>
    <row r="1412" spans="2:20" x14ac:dyDescent="0.3">
      <c r="B1412" s="19">
        <v>1409</v>
      </c>
      <c r="C1412" s="179">
        <v>0</v>
      </c>
      <c r="D1412" s="179">
        <v>0</v>
      </c>
      <c r="E1412" s="179">
        <v>40356.950977283879</v>
      </c>
      <c r="F1412" s="179">
        <v>0</v>
      </c>
      <c r="G1412" s="179">
        <v>0</v>
      </c>
      <c r="H1412" s="179">
        <v>1102336.8700822312</v>
      </c>
      <c r="I1412" s="179">
        <v>0</v>
      </c>
      <c r="J1412" s="179">
        <v>0</v>
      </c>
      <c r="K1412" s="179">
        <v>0</v>
      </c>
      <c r="L1412" s="179">
        <v>0</v>
      </c>
      <c r="M1412" s="179">
        <v>162497.93340243804</v>
      </c>
      <c r="N1412" s="179">
        <v>0</v>
      </c>
      <c r="O1412" s="179">
        <v>0</v>
      </c>
      <c r="P1412" s="179">
        <v>0</v>
      </c>
      <c r="Q1412" s="179">
        <v>0</v>
      </c>
      <c r="R1412" s="180">
        <v>0</v>
      </c>
      <c r="S1412" s="180">
        <v>0</v>
      </c>
      <c r="T1412" s="180">
        <v>0</v>
      </c>
    </row>
    <row r="1413" spans="2:20" x14ac:dyDescent="0.3">
      <c r="B1413" s="19">
        <v>1410</v>
      </c>
      <c r="C1413" s="179">
        <v>0</v>
      </c>
      <c r="D1413" s="179">
        <v>0</v>
      </c>
      <c r="E1413" s="179">
        <v>377345.98842845537</v>
      </c>
      <c r="F1413" s="179">
        <v>0</v>
      </c>
      <c r="G1413" s="179">
        <v>0</v>
      </c>
      <c r="H1413" s="179">
        <v>81663.729518948079</v>
      </c>
      <c r="I1413" s="179">
        <v>0</v>
      </c>
      <c r="J1413" s="179">
        <v>0</v>
      </c>
      <c r="K1413" s="179">
        <v>0</v>
      </c>
      <c r="L1413" s="179">
        <v>0</v>
      </c>
      <c r="M1413" s="179">
        <v>29869.186838204067</v>
      </c>
      <c r="N1413" s="179">
        <v>0</v>
      </c>
      <c r="O1413" s="179">
        <v>0</v>
      </c>
      <c r="P1413" s="179">
        <v>0</v>
      </c>
      <c r="Q1413" s="179">
        <v>0</v>
      </c>
      <c r="R1413" s="180">
        <v>0</v>
      </c>
      <c r="S1413" s="180">
        <v>0</v>
      </c>
      <c r="T1413" s="180">
        <v>0</v>
      </c>
    </row>
    <row r="1414" spans="2:20" x14ac:dyDescent="0.3">
      <c r="B1414" s="19">
        <v>1411</v>
      </c>
      <c r="C1414" s="179">
        <v>0</v>
      </c>
      <c r="D1414" s="179">
        <v>0</v>
      </c>
      <c r="E1414" s="179">
        <v>30719.115724941876</v>
      </c>
      <c r="F1414" s="179">
        <v>0</v>
      </c>
      <c r="G1414" s="179">
        <v>0</v>
      </c>
      <c r="H1414" s="179">
        <v>36560.132434374325</v>
      </c>
      <c r="I1414" s="179">
        <v>0</v>
      </c>
      <c r="J1414" s="179">
        <v>0</v>
      </c>
      <c r="K1414" s="179">
        <v>0</v>
      </c>
      <c r="L1414" s="179">
        <v>0</v>
      </c>
      <c r="M1414" s="179">
        <v>337393.15613008215</v>
      </c>
      <c r="N1414" s="179">
        <v>0</v>
      </c>
      <c r="O1414" s="179">
        <v>0</v>
      </c>
      <c r="P1414" s="179">
        <v>0</v>
      </c>
      <c r="Q1414" s="179">
        <v>0</v>
      </c>
      <c r="R1414" s="180">
        <v>0</v>
      </c>
      <c r="S1414" s="180">
        <v>0</v>
      </c>
      <c r="T1414" s="180">
        <v>0</v>
      </c>
    </row>
    <row r="1415" spans="2:20" x14ac:dyDescent="0.3">
      <c r="B1415" s="19">
        <v>1412</v>
      </c>
      <c r="C1415" s="179">
        <v>0</v>
      </c>
      <c r="D1415" s="179">
        <v>0</v>
      </c>
      <c r="E1415" s="179">
        <v>1115753.0004187254</v>
      </c>
      <c r="F1415" s="179">
        <v>0</v>
      </c>
      <c r="G1415" s="179">
        <v>0</v>
      </c>
      <c r="H1415" s="179">
        <v>47617.942195241711</v>
      </c>
      <c r="I1415" s="179">
        <v>0</v>
      </c>
      <c r="J1415" s="179">
        <v>0</v>
      </c>
      <c r="K1415" s="179">
        <v>0</v>
      </c>
      <c r="L1415" s="179">
        <v>0</v>
      </c>
      <c r="M1415" s="179">
        <v>39736.739227401995</v>
      </c>
      <c r="N1415" s="179">
        <v>0</v>
      </c>
      <c r="O1415" s="179">
        <v>0</v>
      </c>
      <c r="P1415" s="179">
        <v>0</v>
      </c>
      <c r="Q1415" s="179">
        <v>0</v>
      </c>
      <c r="R1415" s="180">
        <v>0</v>
      </c>
      <c r="S1415" s="180">
        <v>0</v>
      </c>
      <c r="T1415" s="180">
        <v>0</v>
      </c>
    </row>
    <row r="1416" spans="2:20" x14ac:dyDescent="0.3">
      <c r="B1416" s="19">
        <v>1413</v>
      </c>
      <c r="C1416" s="179">
        <v>0</v>
      </c>
      <c r="D1416" s="179">
        <v>0</v>
      </c>
      <c r="E1416" s="179">
        <v>43688.161705760729</v>
      </c>
      <c r="F1416" s="179">
        <v>0</v>
      </c>
      <c r="G1416" s="179">
        <v>0</v>
      </c>
      <c r="H1416" s="179">
        <v>169253.47388299869</v>
      </c>
      <c r="I1416" s="179">
        <v>0</v>
      </c>
      <c r="J1416" s="179">
        <v>0</v>
      </c>
      <c r="K1416" s="179">
        <v>0</v>
      </c>
      <c r="L1416" s="179">
        <v>0</v>
      </c>
      <c r="M1416" s="179">
        <v>213321.5926402233</v>
      </c>
      <c r="N1416" s="179">
        <v>0</v>
      </c>
      <c r="O1416" s="179">
        <v>0</v>
      </c>
      <c r="P1416" s="179">
        <v>0</v>
      </c>
      <c r="Q1416" s="179">
        <v>0</v>
      </c>
      <c r="R1416" s="180">
        <v>0</v>
      </c>
      <c r="S1416" s="180">
        <v>0</v>
      </c>
      <c r="T1416" s="180">
        <v>0</v>
      </c>
    </row>
    <row r="1417" spans="2:20" x14ac:dyDescent="0.3">
      <c r="B1417" s="19">
        <v>1414</v>
      </c>
      <c r="C1417" s="179">
        <v>0</v>
      </c>
      <c r="D1417" s="179">
        <v>0</v>
      </c>
      <c r="E1417" s="179">
        <v>352410.09781425266</v>
      </c>
      <c r="F1417" s="179">
        <v>0</v>
      </c>
      <c r="G1417" s="179">
        <v>0</v>
      </c>
      <c r="H1417" s="179">
        <v>18042.514435416277</v>
      </c>
      <c r="I1417" s="179">
        <v>0</v>
      </c>
      <c r="J1417" s="179">
        <v>0</v>
      </c>
      <c r="K1417" s="179">
        <v>0</v>
      </c>
      <c r="L1417" s="179">
        <v>0</v>
      </c>
      <c r="M1417" s="179">
        <v>181601.15056560386</v>
      </c>
      <c r="N1417" s="179">
        <v>0</v>
      </c>
      <c r="O1417" s="179">
        <v>0</v>
      </c>
      <c r="P1417" s="179">
        <v>0</v>
      </c>
      <c r="Q1417" s="179">
        <v>0</v>
      </c>
      <c r="R1417" s="180">
        <v>0</v>
      </c>
      <c r="S1417" s="180">
        <v>0</v>
      </c>
      <c r="T1417" s="180">
        <v>0</v>
      </c>
    </row>
    <row r="1418" spans="2:20" x14ac:dyDescent="0.3">
      <c r="B1418" s="19">
        <v>1415</v>
      </c>
      <c r="C1418" s="179">
        <v>0</v>
      </c>
      <c r="D1418" s="179">
        <v>0</v>
      </c>
      <c r="E1418" s="179">
        <v>1718624.0451189228</v>
      </c>
      <c r="F1418" s="179">
        <v>0</v>
      </c>
      <c r="G1418" s="179">
        <v>0</v>
      </c>
      <c r="H1418" s="179">
        <v>24274.219622630288</v>
      </c>
      <c r="I1418" s="179">
        <v>0</v>
      </c>
      <c r="J1418" s="179">
        <v>0</v>
      </c>
      <c r="K1418" s="179">
        <v>0</v>
      </c>
      <c r="L1418" s="179">
        <v>0</v>
      </c>
      <c r="M1418" s="179">
        <v>3226637.6033804663</v>
      </c>
      <c r="N1418" s="179">
        <v>0</v>
      </c>
      <c r="O1418" s="179">
        <v>0</v>
      </c>
      <c r="P1418" s="179">
        <v>0</v>
      </c>
      <c r="Q1418" s="179">
        <v>0</v>
      </c>
      <c r="R1418" s="180">
        <v>0</v>
      </c>
      <c r="S1418" s="180">
        <v>0</v>
      </c>
      <c r="T1418" s="180">
        <v>0</v>
      </c>
    </row>
    <row r="1419" spans="2:20" x14ac:dyDescent="0.3">
      <c r="B1419" s="19">
        <v>1416</v>
      </c>
      <c r="C1419" s="179">
        <v>0</v>
      </c>
      <c r="D1419" s="179">
        <v>0</v>
      </c>
      <c r="E1419" s="179">
        <v>7123.8098381368009</v>
      </c>
      <c r="F1419" s="179">
        <v>0</v>
      </c>
      <c r="G1419" s="179">
        <v>0</v>
      </c>
      <c r="H1419" s="179">
        <v>65327.55542550543</v>
      </c>
      <c r="I1419" s="179">
        <v>0</v>
      </c>
      <c r="J1419" s="179">
        <v>0</v>
      </c>
      <c r="K1419" s="179">
        <v>0</v>
      </c>
      <c r="L1419" s="179">
        <v>0</v>
      </c>
      <c r="M1419" s="179">
        <v>10999.87052261041</v>
      </c>
      <c r="N1419" s="179">
        <v>0</v>
      </c>
      <c r="O1419" s="179">
        <v>0</v>
      </c>
      <c r="P1419" s="179">
        <v>0</v>
      </c>
      <c r="Q1419" s="179">
        <v>0</v>
      </c>
      <c r="R1419" s="180">
        <v>0</v>
      </c>
      <c r="S1419" s="180">
        <v>0</v>
      </c>
      <c r="T1419" s="180">
        <v>0</v>
      </c>
    </row>
    <row r="1420" spans="2:20" x14ac:dyDescent="0.3">
      <c r="B1420" s="19">
        <v>1417</v>
      </c>
      <c r="C1420" s="179">
        <v>0</v>
      </c>
      <c r="D1420" s="179">
        <v>0</v>
      </c>
      <c r="E1420" s="179">
        <v>48050.384460363319</v>
      </c>
      <c r="F1420" s="179">
        <v>0</v>
      </c>
      <c r="G1420" s="179">
        <v>0</v>
      </c>
      <c r="H1420" s="179">
        <v>3503.5365348869764</v>
      </c>
      <c r="I1420" s="179">
        <v>0</v>
      </c>
      <c r="J1420" s="179">
        <v>0</v>
      </c>
      <c r="K1420" s="179">
        <v>0</v>
      </c>
      <c r="L1420" s="179">
        <v>0</v>
      </c>
      <c r="M1420" s="179">
        <v>32796.306427612399</v>
      </c>
      <c r="N1420" s="179">
        <v>0</v>
      </c>
      <c r="O1420" s="179">
        <v>0</v>
      </c>
      <c r="P1420" s="179">
        <v>0</v>
      </c>
      <c r="Q1420" s="179">
        <v>0</v>
      </c>
      <c r="R1420" s="180">
        <v>0</v>
      </c>
      <c r="S1420" s="180">
        <v>0</v>
      </c>
      <c r="T1420" s="180">
        <v>0</v>
      </c>
    </row>
    <row r="1421" spans="2:20" x14ac:dyDescent="0.3">
      <c r="B1421" s="19">
        <v>1418</v>
      </c>
      <c r="C1421" s="179">
        <v>0</v>
      </c>
      <c r="D1421" s="179">
        <v>0</v>
      </c>
      <c r="E1421" s="179">
        <v>40179.410104609407</v>
      </c>
      <c r="F1421" s="179">
        <v>0</v>
      </c>
      <c r="G1421" s="179">
        <v>0</v>
      </c>
      <c r="H1421" s="179">
        <v>88703.454730191006</v>
      </c>
      <c r="I1421" s="179">
        <v>0</v>
      </c>
      <c r="J1421" s="179">
        <v>0</v>
      </c>
      <c r="K1421" s="179">
        <v>0</v>
      </c>
      <c r="L1421" s="179">
        <v>0</v>
      </c>
      <c r="M1421" s="179">
        <v>66023.579845122309</v>
      </c>
      <c r="N1421" s="179">
        <v>0</v>
      </c>
      <c r="O1421" s="179">
        <v>0</v>
      </c>
      <c r="P1421" s="179">
        <v>0</v>
      </c>
      <c r="Q1421" s="179">
        <v>0</v>
      </c>
      <c r="R1421" s="180">
        <v>0</v>
      </c>
      <c r="S1421" s="180">
        <v>0</v>
      </c>
      <c r="T1421" s="180">
        <v>0</v>
      </c>
    </row>
    <row r="1422" spans="2:20" x14ac:dyDescent="0.3">
      <c r="B1422" s="19">
        <v>1419</v>
      </c>
      <c r="C1422" s="179">
        <v>0</v>
      </c>
      <c r="D1422" s="179">
        <v>0</v>
      </c>
      <c r="E1422" s="179">
        <v>185747.69874846126</v>
      </c>
      <c r="F1422" s="179">
        <v>0</v>
      </c>
      <c r="G1422" s="179">
        <v>0</v>
      </c>
      <c r="H1422" s="179">
        <v>6806.0534499923715</v>
      </c>
      <c r="I1422" s="179">
        <v>0</v>
      </c>
      <c r="J1422" s="179">
        <v>0</v>
      </c>
      <c r="K1422" s="179">
        <v>0</v>
      </c>
      <c r="L1422" s="179">
        <v>0</v>
      </c>
      <c r="M1422" s="179">
        <v>148256.00158101611</v>
      </c>
      <c r="N1422" s="179">
        <v>0</v>
      </c>
      <c r="O1422" s="179">
        <v>0</v>
      </c>
      <c r="P1422" s="179">
        <v>0</v>
      </c>
      <c r="Q1422" s="179">
        <v>0</v>
      </c>
      <c r="R1422" s="180">
        <v>0</v>
      </c>
      <c r="S1422" s="180">
        <v>0</v>
      </c>
      <c r="T1422" s="180">
        <v>0</v>
      </c>
    </row>
    <row r="1423" spans="2:20" x14ac:dyDescent="0.3">
      <c r="B1423" s="19">
        <v>1420</v>
      </c>
      <c r="C1423" s="179">
        <v>0</v>
      </c>
      <c r="D1423" s="179">
        <v>0</v>
      </c>
      <c r="E1423" s="179">
        <v>3346.67880022908</v>
      </c>
      <c r="F1423" s="179">
        <v>0</v>
      </c>
      <c r="G1423" s="179">
        <v>0</v>
      </c>
      <c r="H1423" s="179">
        <v>461488.68414553697</v>
      </c>
      <c r="I1423" s="179">
        <v>0</v>
      </c>
      <c r="J1423" s="179">
        <v>0</v>
      </c>
      <c r="K1423" s="179">
        <v>0</v>
      </c>
      <c r="L1423" s="179">
        <v>0</v>
      </c>
      <c r="M1423" s="179">
        <v>178093.38228759673</v>
      </c>
      <c r="N1423" s="179">
        <v>0</v>
      </c>
      <c r="O1423" s="179">
        <v>0</v>
      </c>
      <c r="P1423" s="179">
        <v>0</v>
      </c>
      <c r="Q1423" s="179">
        <v>0</v>
      </c>
      <c r="R1423" s="180">
        <v>0</v>
      </c>
      <c r="S1423" s="180">
        <v>0</v>
      </c>
      <c r="T1423" s="180">
        <v>0</v>
      </c>
    </row>
    <row r="1424" spans="2:20" x14ac:dyDescent="0.3">
      <c r="B1424" s="19">
        <v>1421</v>
      </c>
      <c r="C1424" s="179">
        <v>0</v>
      </c>
      <c r="D1424" s="179">
        <v>0</v>
      </c>
      <c r="E1424" s="179">
        <v>182138.56902121165</v>
      </c>
      <c r="F1424" s="179">
        <v>0</v>
      </c>
      <c r="G1424" s="179">
        <v>0</v>
      </c>
      <c r="H1424" s="179">
        <v>19233.957366446713</v>
      </c>
      <c r="I1424" s="179">
        <v>0</v>
      </c>
      <c r="J1424" s="179">
        <v>0</v>
      </c>
      <c r="K1424" s="179">
        <v>0</v>
      </c>
      <c r="L1424" s="179">
        <v>0</v>
      </c>
      <c r="M1424" s="179">
        <v>1465682.5378269325</v>
      </c>
      <c r="N1424" s="179">
        <v>0</v>
      </c>
      <c r="O1424" s="179">
        <v>0</v>
      </c>
      <c r="P1424" s="179">
        <v>0</v>
      </c>
      <c r="Q1424" s="179">
        <v>0</v>
      </c>
      <c r="R1424" s="180">
        <v>0</v>
      </c>
      <c r="S1424" s="180">
        <v>0</v>
      </c>
      <c r="T1424" s="180">
        <v>0</v>
      </c>
    </row>
    <row r="1425" spans="2:20" x14ac:dyDescent="0.3">
      <c r="B1425" s="19">
        <v>1422</v>
      </c>
      <c r="C1425" s="179">
        <v>0</v>
      </c>
      <c r="D1425" s="179">
        <v>0</v>
      </c>
      <c r="E1425" s="179">
        <v>333441.25237861805</v>
      </c>
      <c r="F1425" s="179">
        <v>0</v>
      </c>
      <c r="G1425" s="179">
        <v>0</v>
      </c>
      <c r="H1425" s="179">
        <v>57950.070119115429</v>
      </c>
      <c r="I1425" s="179">
        <v>0</v>
      </c>
      <c r="J1425" s="179">
        <v>0</v>
      </c>
      <c r="K1425" s="179">
        <v>0</v>
      </c>
      <c r="L1425" s="179">
        <v>0</v>
      </c>
      <c r="M1425" s="179">
        <v>146467.74617871927</v>
      </c>
      <c r="N1425" s="179">
        <v>0</v>
      </c>
      <c r="O1425" s="179">
        <v>0</v>
      </c>
      <c r="P1425" s="179">
        <v>0</v>
      </c>
      <c r="Q1425" s="179">
        <v>0</v>
      </c>
      <c r="R1425" s="180">
        <v>0</v>
      </c>
      <c r="S1425" s="180">
        <v>0</v>
      </c>
      <c r="T1425" s="180">
        <v>0</v>
      </c>
    </row>
    <row r="1426" spans="2:20" x14ac:dyDescent="0.3">
      <c r="B1426" s="19">
        <v>1423</v>
      </c>
      <c r="C1426" s="179">
        <v>0</v>
      </c>
      <c r="D1426" s="179">
        <v>0</v>
      </c>
      <c r="E1426" s="179">
        <v>90105.614326579831</v>
      </c>
      <c r="F1426" s="179">
        <v>0</v>
      </c>
      <c r="G1426" s="179">
        <v>0</v>
      </c>
      <c r="H1426" s="179">
        <v>30023.772613842619</v>
      </c>
      <c r="I1426" s="179">
        <v>0</v>
      </c>
      <c r="J1426" s="179">
        <v>0</v>
      </c>
      <c r="K1426" s="179">
        <v>0</v>
      </c>
      <c r="L1426" s="179">
        <v>0</v>
      </c>
      <c r="M1426" s="179">
        <v>12253.407182087667</v>
      </c>
      <c r="N1426" s="179">
        <v>0</v>
      </c>
      <c r="O1426" s="179">
        <v>0</v>
      </c>
      <c r="P1426" s="179">
        <v>0</v>
      </c>
      <c r="Q1426" s="179">
        <v>0</v>
      </c>
      <c r="R1426" s="180">
        <v>0</v>
      </c>
      <c r="S1426" s="180">
        <v>0</v>
      </c>
      <c r="T1426" s="180">
        <v>0</v>
      </c>
    </row>
    <row r="1427" spans="2:20" x14ac:dyDescent="0.3">
      <c r="B1427" s="19">
        <v>1424</v>
      </c>
      <c r="C1427" s="179">
        <v>0</v>
      </c>
      <c r="D1427" s="179">
        <v>0</v>
      </c>
      <c r="E1427" s="179">
        <v>1705817.462822458</v>
      </c>
      <c r="F1427" s="179">
        <v>0</v>
      </c>
      <c r="G1427" s="179">
        <v>0</v>
      </c>
      <c r="H1427" s="179">
        <v>338512.48746654444</v>
      </c>
      <c r="I1427" s="179">
        <v>0</v>
      </c>
      <c r="J1427" s="179">
        <v>0</v>
      </c>
      <c r="K1427" s="179">
        <v>0</v>
      </c>
      <c r="L1427" s="179">
        <v>0</v>
      </c>
      <c r="M1427" s="179">
        <v>11561.271488637087</v>
      </c>
      <c r="N1427" s="179">
        <v>0</v>
      </c>
      <c r="O1427" s="179">
        <v>0</v>
      </c>
      <c r="P1427" s="179">
        <v>0</v>
      </c>
      <c r="Q1427" s="179">
        <v>0</v>
      </c>
      <c r="R1427" s="180">
        <v>0</v>
      </c>
      <c r="S1427" s="180">
        <v>0</v>
      </c>
      <c r="T1427" s="180">
        <v>0</v>
      </c>
    </row>
    <row r="1428" spans="2:20" x14ac:dyDescent="0.3">
      <c r="B1428" s="19">
        <v>1425</v>
      </c>
      <c r="C1428" s="179">
        <v>0</v>
      </c>
      <c r="D1428" s="179">
        <v>0</v>
      </c>
      <c r="E1428" s="179">
        <v>2671266.7094711857</v>
      </c>
      <c r="F1428" s="179">
        <v>0</v>
      </c>
      <c r="G1428" s="179">
        <v>0</v>
      </c>
      <c r="H1428" s="179">
        <v>11257.782049360238</v>
      </c>
      <c r="I1428" s="179">
        <v>0</v>
      </c>
      <c r="J1428" s="179">
        <v>0</v>
      </c>
      <c r="K1428" s="179">
        <v>0</v>
      </c>
      <c r="L1428" s="179">
        <v>0</v>
      </c>
      <c r="M1428" s="179">
        <v>11454.016163072656</v>
      </c>
      <c r="N1428" s="179">
        <v>0</v>
      </c>
      <c r="O1428" s="179">
        <v>0</v>
      </c>
      <c r="P1428" s="179">
        <v>0</v>
      </c>
      <c r="Q1428" s="179">
        <v>0</v>
      </c>
      <c r="R1428" s="180">
        <v>0</v>
      </c>
      <c r="S1428" s="180">
        <v>0</v>
      </c>
      <c r="T1428" s="180">
        <v>0</v>
      </c>
    </row>
    <row r="1429" spans="2:20" x14ac:dyDescent="0.3">
      <c r="B1429" s="19">
        <v>1426</v>
      </c>
      <c r="C1429" s="179">
        <v>0</v>
      </c>
      <c r="D1429" s="179">
        <v>0</v>
      </c>
      <c r="E1429" s="179">
        <v>105129.60412202138</v>
      </c>
      <c r="F1429" s="179">
        <v>0</v>
      </c>
      <c r="G1429" s="179">
        <v>0</v>
      </c>
      <c r="H1429" s="179">
        <v>8142.1987134372876</v>
      </c>
      <c r="I1429" s="179">
        <v>0</v>
      </c>
      <c r="J1429" s="179">
        <v>0</v>
      </c>
      <c r="K1429" s="179">
        <v>0</v>
      </c>
      <c r="L1429" s="179">
        <v>0</v>
      </c>
      <c r="M1429" s="179">
        <v>37898.219783499459</v>
      </c>
      <c r="N1429" s="179">
        <v>0</v>
      </c>
      <c r="O1429" s="179">
        <v>0</v>
      </c>
      <c r="P1429" s="179">
        <v>0</v>
      </c>
      <c r="Q1429" s="179">
        <v>0</v>
      </c>
      <c r="R1429" s="180">
        <v>0</v>
      </c>
      <c r="S1429" s="180">
        <v>0</v>
      </c>
      <c r="T1429" s="180">
        <v>0</v>
      </c>
    </row>
    <row r="1430" spans="2:20" x14ac:dyDescent="0.3">
      <c r="B1430" s="19">
        <v>1427</v>
      </c>
      <c r="C1430" s="179">
        <v>0</v>
      </c>
      <c r="D1430" s="179">
        <v>0</v>
      </c>
      <c r="E1430" s="179">
        <v>5166.6122665036937</v>
      </c>
      <c r="F1430" s="179">
        <v>0</v>
      </c>
      <c r="G1430" s="179">
        <v>0</v>
      </c>
      <c r="H1430" s="179">
        <v>36281.972267463563</v>
      </c>
      <c r="I1430" s="179">
        <v>0</v>
      </c>
      <c r="J1430" s="179">
        <v>0</v>
      </c>
      <c r="K1430" s="179">
        <v>0</v>
      </c>
      <c r="L1430" s="179">
        <v>0</v>
      </c>
      <c r="M1430" s="179">
        <v>110596.42246895202</v>
      </c>
      <c r="N1430" s="179">
        <v>0</v>
      </c>
      <c r="O1430" s="179">
        <v>0</v>
      </c>
      <c r="P1430" s="179">
        <v>0</v>
      </c>
      <c r="Q1430" s="179">
        <v>0</v>
      </c>
      <c r="R1430" s="180">
        <v>0</v>
      </c>
      <c r="S1430" s="180">
        <v>0</v>
      </c>
      <c r="T1430" s="180">
        <v>0</v>
      </c>
    </row>
    <row r="1431" spans="2:20" x14ac:dyDescent="0.3">
      <c r="B1431" s="19">
        <v>1428</v>
      </c>
      <c r="C1431" s="179">
        <v>0</v>
      </c>
      <c r="D1431" s="179">
        <v>0</v>
      </c>
      <c r="E1431" s="179">
        <v>13150.583912319775</v>
      </c>
      <c r="F1431" s="179">
        <v>0</v>
      </c>
      <c r="G1431" s="179">
        <v>0</v>
      </c>
      <c r="H1431" s="179">
        <v>147574.22543294303</v>
      </c>
      <c r="I1431" s="179">
        <v>0</v>
      </c>
      <c r="J1431" s="179">
        <v>0</v>
      </c>
      <c r="K1431" s="179">
        <v>0</v>
      </c>
      <c r="L1431" s="179">
        <v>0</v>
      </c>
      <c r="M1431" s="179">
        <v>389357.35189579433</v>
      </c>
      <c r="N1431" s="179">
        <v>0</v>
      </c>
      <c r="O1431" s="179">
        <v>0</v>
      </c>
      <c r="P1431" s="179">
        <v>0</v>
      </c>
      <c r="Q1431" s="179">
        <v>0</v>
      </c>
      <c r="R1431" s="180">
        <v>0</v>
      </c>
      <c r="S1431" s="180">
        <v>0</v>
      </c>
      <c r="T1431" s="180">
        <v>0</v>
      </c>
    </row>
    <row r="1432" spans="2:20" x14ac:dyDescent="0.3">
      <c r="B1432" s="19">
        <v>1429</v>
      </c>
      <c r="C1432" s="179">
        <v>0</v>
      </c>
      <c r="D1432" s="179">
        <v>0</v>
      </c>
      <c r="E1432" s="179">
        <v>299405.37784155965</v>
      </c>
      <c r="F1432" s="179">
        <v>0</v>
      </c>
      <c r="G1432" s="179">
        <v>0</v>
      </c>
      <c r="H1432" s="179">
        <v>283708.79199004761</v>
      </c>
      <c r="I1432" s="179">
        <v>0</v>
      </c>
      <c r="J1432" s="179">
        <v>0</v>
      </c>
      <c r="K1432" s="179">
        <v>0</v>
      </c>
      <c r="L1432" s="179">
        <v>0</v>
      </c>
      <c r="M1432" s="179">
        <v>1401570.651808586</v>
      </c>
      <c r="N1432" s="179">
        <v>0</v>
      </c>
      <c r="O1432" s="179">
        <v>0</v>
      </c>
      <c r="P1432" s="179">
        <v>0</v>
      </c>
      <c r="Q1432" s="179">
        <v>0</v>
      </c>
      <c r="R1432" s="180">
        <v>0</v>
      </c>
      <c r="S1432" s="180">
        <v>0</v>
      </c>
      <c r="T1432" s="180">
        <v>0</v>
      </c>
    </row>
    <row r="1433" spans="2:20" x14ac:dyDescent="0.3">
      <c r="B1433" s="19">
        <v>1430</v>
      </c>
      <c r="C1433" s="179">
        <v>0</v>
      </c>
      <c r="D1433" s="179">
        <v>0</v>
      </c>
      <c r="E1433" s="179">
        <v>60812.352222129164</v>
      </c>
      <c r="F1433" s="179">
        <v>0</v>
      </c>
      <c r="G1433" s="179">
        <v>0</v>
      </c>
      <c r="H1433" s="179">
        <v>74049.596779748812</v>
      </c>
      <c r="I1433" s="179">
        <v>0</v>
      </c>
      <c r="J1433" s="179">
        <v>0</v>
      </c>
      <c r="K1433" s="179">
        <v>0</v>
      </c>
      <c r="L1433" s="179">
        <v>0</v>
      </c>
      <c r="M1433" s="179">
        <v>8934.9053541832436</v>
      </c>
      <c r="N1433" s="179">
        <v>0</v>
      </c>
      <c r="O1433" s="179">
        <v>0</v>
      </c>
      <c r="P1433" s="179">
        <v>0</v>
      </c>
      <c r="Q1433" s="179">
        <v>0</v>
      </c>
      <c r="R1433" s="180">
        <v>0</v>
      </c>
      <c r="S1433" s="180">
        <v>0</v>
      </c>
      <c r="T1433" s="180">
        <v>0</v>
      </c>
    </row>
    <row r="1434" spans="2:20" x14ac:dyDescent="0.3">
      <c r="B1434" s="19">
        <v>1431</v>
      </c>
      <c r="C1434" s="179">
        <v>0</v>
      </c>
      <c r="D1434" s="179">
        <v>0</v>
      </c>
      <c r="E1434" s="179">
        <v>46153.778003679683</v>
      </c>
      <c r="F1434" s="179">
        <v>0</v>
      </c>
      <c r="G1434" s="179">
        <v>0</v>
      </c>
      <c r="H1434" s="179">
        <v>26036.410257904339</v>
      </c>
      <c r="I1434" s="179">
        <v>0</v>
      </c>
      <c r="J1434" s="179">
        <v>0</v>
      </c>
      <c r="K1434" s="179">
        <v>0</v>
      </c>
      <c r="L1434" s="179">
        <v>0</v>
      </c>
      <c r="M1434" s="179">
        <v>211647.86186761313</v>
      </c>
      <c r="N1434" s="179">
        <v>0</v>
      </c>
      <c r="O1434" s="179">
        <v>0</v>
      </c>
      <c r="P1434" s="179">
        <v>0</v>
      </c>
      <c r="Q1434" s="179">
        <v>0</v>
      </c>
      <c r="R1434" s="180">
        <v>0</v>
      </c>
      <c r="S1434" s="180">
        <v>0</v>
      </c>
      <c r="T1434" s="180">
        <v>0</v>
      </c>
    </row>
    <row r="1435" spans="2:20" x14ac:dyDescent="0.3">
      <c r="B1435" s="19">
        <v>1432</v>
      </c>
      <c r="C1435" s="179">
        <v>0</v>
      </c>
      <c r="D1435" s="179">
        <v>0</v>
      </c>
      <c r="E1435" s="179">
        <v>23026.793514387125</v>
      </c>
      <c r="F1435" s="179">
        <v>0</v>
      </c>
      <c r="G1435" s="179">
        <v>0</v>
      </c>
      <c r="H1435" s="179">
        <v>413078.13681316306</v>
      </c>
      <c r="I1435" s="179">
        <v>0</v>
      </c>
      <c r="J1435" s="179">
        <v>0</v>
      </c>
      <c r="K1435" s="179">
        <v>0</v>
      </c>
      <c r="L1435" s="179">
        <v>0</v>
      </c>
      <c r="M1435" s="179">
        <v>1915703.370676117</v>
      </c>
      <c r="N1435" s="179">
        <v>0</v>
      </c>
      <c r="O1435" s="179">
        <v>0</v>
      </c>
      <c r="P1435" s="179">
        <v>0</v>
      </c>
      <c r="Q1435" s="179">
        <v>0</v>
      </c>
      <c r="R1435" s="180">
        <v>0</v>
      </c>
      <c r="S1435" s="180">
        <v>0</v>
      </c>
      <c r="T1435" s="180">
        <v>0</v>
      </c>
    </row>
    <row r="1436" spans="2:20" x14ac:dyDescent="0.3">
      <c r="B1436" s="19">
        <v>1433</v>
      </c>
      <c r="C1436" s="179">
        <v>0</v>
      </c>
      <c r="D1436" s="179">
        <v>0</v>
      </c>
      <c r="E1436" s="179">
        <v>26323.262465480431</v>
      </c>
      <c r="F1436" s="179">
        <v>1</v>
      </c>
      <c r="G1436" s="179">
        <v>13660.522234683463</v>
      </c>
      <c r="H1436" s="179">
        <v>103951.85548827902</v>
      </c>
      <c r="I1436" s="179">
        <v>0</v>
      </c>
      <c r="J1436" s="179">
        <v>0</v>
      </c>
      <c r="K1436" s="179">
        <v>0</v>
      </c>
      <c r="L1436" s="179">
        <v>0</v>
      </c>
      <c r="M1436" s="179">
        <v>127854.00083007575</v>
      </c>
      <c r="N1436" s="179">
        <v>0</v>
      </c>
      <c r="O1436" s="179">
        <v>0</v>
      </c>
      <c r="P1436" s="179">
        <v>0</v>
      </c>
      <c r="Q1436" s="179">
        <v>0</v>
      </c>
      <c r="R1436" s="180">
        <v>0</v>
      </c>
      <c r="S1436" s="180">
        <v>0</v>
      </c>
      <c r="T1436" s="180">
        <v>0</v>
      </c>
    </row>
    <row r="1437" spans="2:20" x14ac:dyDescent="0.3">
      <c r="B1437" s="19">
        <v>1434</v>
      </c>
      <c r="C1437" s="179">
        <v>0</v>
      </c>
      <c r="D1437" s="179">
        <v>0</v>
      </c>
      <c r="E1437" s="179">
        <v>35600.292078276558</v>
      </c>
      <c r="F1437" s="179">
        <v>0</v>
      </c>
      <c r="G1437" s="179">
        <v>0</v>
      </c>
      <c r="H1437" s="179">
        <v>71784.262555848109</v>
      </c>
      <c r="I1437" s="179">
        <v>0</v>
      </c>
      <c r="J1437" s="179">
        <v>0</v>
      </c>
      <c r="K1437" s="179">
        <v>0</v>
      </c>
      <c r="L1437" s="179">
        <v>0</v>
      </c>
      <c r="M1437" s="179">
        <v>37822.980660744965</v>
      </c>
      <c r="N1437" s="179">
        <v>0</v>
      </c>
      <c r="O1437" s="179">
        <v>0</v>
      </c>
      <c r="P1437" s="179">
        <v>0</v>
      </c>
      <c r="Q1437" s="179">
        <v>0</v>
      </c>
      <c r="R1437" s="180">
        <v>0</v>
      </c>
      <c r="S1437" s="180">
        <v>0</v>
      </c>
      <c r="T1437" s="180">
        <v>0</v>
      </c>
    </row>
    <row r="1438" spans="2:20" x14ac:dyDescent="0.3">
      <c r="B1438" s="19">
        <v>1435</v>
      </c>
      <c r="C1438" s="179">
        <v>0</v>
      </c>
      <c r="D1438" s="179">
        <v>0</v>
      </c>
      <c r="E1438" s="179">
        <v>984286.73011595837</v>
      </c>
      <c r="F1438" s="179">
        <v>0</v>
      </c>
      <c r="G1438" s="179">
        <v>0</v>
      </c>
      <c r="H1438" s="179">
        <v>211128.93770189609</v>
      </c>
      <c r="I1438" s="179">
        <v>0</v>
      </c>
      <c r="J1438" s="179">
        <v>0</v>
      </c>
      <c r="K1438" s="179">
        <v>0</v>
      </c>
      <c r="L1438" s="179">
        <v>0</v>
      </c>
      <c r="M1438" s="179">
        <v>197067.70339047248</v>
      </c>
      <c r="N1438" s="179">
        <v>0</v>
      </c>
      <c r="O1438" s="179">
        <v>0</v>
      </c>
      <c r="P1438" s="179">
        <v>0</v>
      </c>
      <c r="Q1438" s="179">
        <v>0</v>
      </c>
      <c r="R1438" s="180">
        <v>0</v>
      </c>
      <c r="S1438" s="180">
        <v>0</v>
      </c>
      <c r="T1438" s="180">
        <v>0</v>
      </c>
    </row>
    <row r="1439" spans="2:20" x14ac:dyDescent="0.3">
      <c r="B1439" s="19">
        <v>1436</v>
      </c>
      <c r="C1439" s="179">
        <v>0</v>
      </c>
      <c r="D1439" s="179">
        <v>0</v>
      </c>
      <c r="E1439" s="179">
        <v>28996.009387661918</v>
      </c>
      <c r="F1439" s="179">
        <v>0</v>
      </c>
      <c r="G1439" s="179">
        <v>0</v>
      </c>
      <c r="H1439" s="179">
        <v>73833.289275902178</v>
      </c>
      <c r="I1439" s="179">
        <v>0</v>
      </c>
      <c r="J1439" s="179">
        <v>0</v>
      </c>
      <c r="K1439" s="179">
        <v>0</v>
      </c>
      <c r="L1439" s="179">
        <v>0</v>
      </c>
      <c r="M1439" s="179">
        <v>16830.279053212183</v>
      </c>
      <c r="N1439" s="179">
        <v>0</v>
      </c>
      <c r="O1439" s="179">
        <v>0</v>
      </c>
      <c r="P1439" s="179">
        <v>0</v>
      </c>
      <c r="Q1439" s="179">
        <v>0</v>
      </c>
      <c r="R1439" s="180">
        <v>0</v>
      </c>
      <c r="S1439" s="180">
        <v>0</v>
      </c>
      <c r="T1439" s="180">
        <v>0</v>
      </c>
    </row>
    <row r="1440" spans="2:20" x14ac:dyDescent="0.3">
      <c r="B1440" s="19">
        <v>1437</v>
      </c>
      <c r="C1440" s="179">
        <v>0</v>
      </c>
      <c r="D1440" s="179">
        <v>0</v>
      </c>
      <c r="E1440" s="179">
        <v>52733.753317546711</v>
      </c>
      <c r="F1440" s="179">
        <v>0</v>
      </c>
      <c r="G1440" s="179">
        <v>0</v>
      </c>
      <c r="H1440" s="179">
        <v>100467.19219655238</v>
      </c>
      <c r="I1440" s="179">
        <v>0</v>
      </c>
      <c r="J1440" s="179">
        <v>0</v>
      </c>
      <c r="K1440" s="179">
        <v>0</v>
      </c>
      <c r="L1440" s="179">
        <v>0</v>
      </c>
      <c r="M1440" s="179">
        <v>52758.59700140822</v>
      </c>
      <c r="N1440" s="179">
        <v>0</v>
      </c>
      <c r="O1440" s="179">
        <v>0</v>
      </c>
      <c r="P1440" s="179">
        <v>0</v>
      </c>
      <c r="Q1440" s="179">
        <v>0</v>
      </c>
      <c r="R1440" s="180">
        <v>0</v>
      </c>
      <c r="S1440" s="180">
        <v>0</v>
      </c>
      <c r="T1440" s="180">
        <v>0</v>
      </c>
    </row>
    <row r="1441" spans="2:20" x14ac:dyDescent="0.3">
      <c r="B1441" s="19">
        <v>1438</v>
      </c>
      <c r="C1441" s="179">
        <v>0</v>
      </c>
      <c r="D1441" s="179">
        <v>0</v>
      </c>
      <c r="E1441" s="179">
        <v>24380.601227255949</v>
      </c>
      <c r="F1441" s="179">
        <v>0</v>
      </c>
      <c r="G1441" s="179">
        <v>0</v>
      </c>
      <c r="H1441" s="179">
        <v>7811.2298800890721</v>
      </c>
      <c r="I1441" s="179">
        <v>0</v>
      </c>
      <c r="J1441" s="179">
        <v>0</v>
      </c>
      <c r="K1441" s="179">
        <v>0</v>
      </c>
      <c r="L1441" s="179">
        <v>0</v>
      </c>
      <c r="M1441" s="179">
        <v>12488.738579186724</v>
      </c>
      <c r="N1441" s="179">
        <v>0</v>
      </c>
      <c r="O1441" s="179">
        <v>0</v>
      </c>
      <c r="P1441" s="179">
        <v>0</v>
      </c>
      <c r="Q1441" s="179">
        <v>0</v>
      </c>
      <c r="R1441" s="180">
        <v>0</v>
      </c>
      <c r="S1441" s="180">
        <v>0</v>
      </c>
      <c r="T1441" s="180">
        <v>0</v>
      </c>
    </row>
    <row r="1442" spans="2:20" x14ac:dyDescent="0.3">
      <c r="B1442" s="19">
        <v>1439</v>
      </c>
      <c r="C1442" s="179">
        <v>0</v>
      </c>
      <c r="D1442" s="179">
        <v>0</v>
      </c>
      <c r="E1442" s="179">
        <v>61401.038630338313</v>
      </c>
      <c r="F1442" s="179">
        <v>0</v>
      </c>
      <c r="G1442" s="179">
        <v>0</v>
      </c>
      <c r="H1442" s="179">
        <v>212273.1484595699</v>
      </c>
      <c r="I1442" s="179">
        <v>0</v>
      </c>
      <c r="J1442" s="179">
        <v>0</v>
      </c>
      <c r="K1442" s="179">
        <v>813255.34962641145</v>
      </c>
      <c r="L1442" s="179">
        <v>1</v>
      </c>
      <c r="M1442" s="179">
        <v>15121.843524180491</v>
      </c>
      <c r="N1442" s="179">
        <v>213255.34962641145</v>
      </c>
      <c r="O1442" s="179">
        <v>0</v>
      </c>
      <c r="P1442" s="179">
        <v>113255.34962641145</v>
      </c>
      <c r="Q1442" s="179">
        <v>0</v>
      </c>
      <c r="R1442" s="180">
        <v>0</v>
      </c>
      <c r="S1442" s="180">
        <v>600000</v>
      </c>
      <c r="T1442" s="180">
        <v>0</v>
      </c>
    </row>
    <row r="1443" spans="2:20" x14ac:dyDescent="0.3">
      <c r="B1443" s="19">
        <v>1440</v>
      </c>
      <c r="C1443" s="179">
        <v>0</v>
      </c>
      <c r="D1443" s="179">
        <v>0</v>
      </c>
      <c r="E1443" s="179">
        <v>71832.136888122623</v>
      </c>
      <c r="F1443" s="179">
        <v>1</v>
      </c>
      <c r="G1443" s="179">
        <v>118275.44858510482</v>
      </c>
      <c r="H1443" s="179">
        <v>3378.4564155967273</v>
      </c>
      <c r="I1443" s="179">
        <v>0</v>
      </c>
      <c r="J1443" s="179">
        <v>0</v>
      </c>
      <c r="K1443" s="179">
        <v>0</v>
      </c>
      <c r="L1443" s="179">
        <v>0</v>
      </c>
      <c r="M1443" s="179">
        <v>29779.235233850835</v>
      </c>
      <c r="N1443" s="179">
        <v>0</v>
      </c>
      <c r="O1443" s="179">
        <v>0</v>
      </c>
      <c r="P1443" s="179">
        <v>0</v>
      </c>
      <c r="Q1443" s="179">
        <v>0</v>
      </c>
      <c r="R1443" s="180">
        <v>0</v>
      </c>
      <c r="S1443" s="180">
        <v>0</v>
      </c>
      <c r="T1443" s="180">
        <v>0</v>
      </c>
    </row>
    <row r="1444" spans="2:20" x14ac:dyDescent="0.3">
      <c r="B1444" s="19">
        <v>1441</v>
      </c>
      <c r="C1444" s="179">
        <v>0</v>
      </c>
      <c r="D1444" s="179">
        <v>0</v>
      </c>
      <c r="E1444" s="179">
        <v>183674.12544415583</v>
      </c>
      <c r="F1444" s="179">
        <v>0</v>
      </c>
      <c r="G1444" s="179">
        <v>0</v>
      </c>
      <c r="H1444" s="179">
        <v>54811.37472661856</v>
      </c>
      <c r="I1444" s="179">
        <v>0</v>
      </c>
      <c r="J1444" s="179">
        <v>0</v>
      </c>
      <c r="K1444" s="179">
        <v>0</v>
      </c>
      <c r="L1444" s="179">
        <v>0</v>
      </c>
      <c r="M1444" s="179">
        <v>128674.86815019065</v>
      </c>
      <c r="N1444" s="179">
        <v>0</v>
      </c>
      <c r="O1444" s="179">
        <v>0</v>
      </c>
      <c r="P1444" s="179">
        <v>0</v>
      </c>
      <c r="Q1444" s="179">
        <v>0</v>
      </c>
      <c r="R1444" s="180">
        <v>0</v>
      </c>
      <c r="S1444" s="180">
        <v>0</v>
      </c>
      <c r="T1444" s="180">
        <v>0</v>
      </c>
    </row>
    <row r="1445" spans="2:20" x14ac:dyDescent="0.3">
      <c r="B1445" s="19">
        <v>1442</v>
      </c>
      <c r="C1445" s="179">
        <v>0</v>
      </c>
      <c r="D1445" s="179">
        <v>0</v>
      </c>
      <c r="E1445" s="179">
        <v>14640.617456300617</v>
      </c>
      <c r="F1445" s="179">
        <v>0</v>
      </c>
      <c r="G1445" s="179">
        <v>0</v>
      </c>
      <c r="H1445" s="179">
        <v>617029.8377335706</v>
      </c>
      <c r="I1445" s="179">
        <v>0</v>
      </c>
      <c r="J1445" s="179">
        <v>0</v>
      </c>
      <c r="K1445" s="179">
        <v>0</v>
      </c>
      <c r="L1445" s="179">
        <v>0</v>
      </c>
      <c r="M1445" s="179">
        <v>31730.129177717761</v>
      </c>
      <c r="N1445" s="179">
        <v>0</v>
      </c>
      <c r="O1445" s="179">
        <v>0</v>
      </c>
      <c r="P1445" s="179">
        <v>0</v>
      </c>
      <c r="Q1445" s="179">
        <v>0</v>
      </c>
      <c r="R1445" s="180">
        <v>0</v>
      </c>
      <c r="S1445" s="180">
        <v>0</v>
      </c>
      <c r="T1445" s="180">
        <v>0</v>
      </c>
    </row>
    <row r="1446" spans="2:20" x14ac:dyDescent="0.3">
      <c r="B1446" s="19">
        <v>1443</v>
      </c>
      <c r="C1446" s="179">
        <v>0</v>
      </c>
      <c r="D1446" s="179">
        <v>0</v>
      </c>
      <c r="E1446" s="179">
        <v>609485.90564407618</v>
      </c>
      <c r="F1446" s="179">
        <v>0</v>
      </c>
      <c r="G1446" s="179">
        <v>0</v>
      </c>
      <c r="H1446" s="179">
        <v>188052.09291841215</v>
      </c>
      <c r="I1446" s="179">
        <v>0</v>
      </c>
      <c r="J1446" s="179">
        <v>0</v>
      </c>
      <c r="K1446" s="179">
        <v>0</v>
      </c>
      <c r="L1446" s="179">
        <v>0</v>
      </c>
      <c r="M1446" s="179">
        <v>308091.95694854279</v>
      </c>
      <c r="N1446" s="179">
        <v>0</v>
      </c>
      <c r="O1446" s="179">
        <v>0</v>
      </c>
      <c r="P1446" s="179">
        <v>0</v>
      </c>
      <c r="Q1446" s="179">
        <v>0</v>
      </c>
      <c r="R1446" s="180">
        <v>0</v>
      </c>
      <c r="S1446" s="180">
        <v>0</v>
      </c>
      <c r="T1446" s="180">
        <v>0</v>
      </c>
    </row>
    <row r="1447" spans="2:20" x14ac:dyDescent="0.3">
      <c r="B1447" s="19">
        <v>1444</v>
      </c>
      <c r="C1447" s="179">
        <v>0</v>
      </c>
      <c r="D1447" s="179">
        <v>0</v>
      </c>
      <c r="E1447" s="179">
        <v>119267.53776106823</v>
      </c>
      <c r="F1447" s="179">
        <v>0</v>
      </c>
      <c r="G1447" s="179">
        <v>0</v>
      </c>
      <c r="H1447" s="179">
        <v>161584.02394115602</v>
      </c>
      <c r="I1447" s="179">
        <v>0</v>
      </c>
      <c r="J1447" s="179">
        <v>0</v>
      </c>
      <c r="K1447" s="179">
        <v>0</v>
      </c>
      <c r="L1447" s="179">
        <v>0</v>
      </c>
      <c r="M1447" s="179">
        <v>273090.79785761709</v>
      </c>
      <c r="N1447" s="179">
        <v>0</v>
      </c>
      <c r="O1447" s="179">
        <v>0</v>
      </c>
      <c r="P1447" s="179">
        <v>0</v>
      </c>
      <c r="Q1447" s="179">
        <v>0</v>
      </c>
      <c r="R1447" s="180">
        <v>0</v>
      </c>
      <c r="S1447" s="180">
        <v>0</v>
      </c>
      <c r="T1447" s="180">
        <v>0</v>
      </c>
    </row>
    <row r="1448" spans="2:20" x14ac:dyDescent="0.3">
      <c r="B1448" s="19">
        <v>1445</v>
      </c>
      <c r="C1448" s="179">
        <v>0</v>
      </c>
      <c r="D1448" s="179">
        <v>0</v>
      </c>
      <c r="E1448" s="179">
        <v>158971.82582867102</v>
      </c>
      <c r="F1448" s="179">
        <v>0</v>
      </c>
      <c r="G1448" s="179">
        <v>0</v>
      </c>
      <c r="H1448" s="179">
        <v>1313338.1034206862</v>
      </c>
      <c r="I1448" s="179">
        <v>0</v>
      </c>
      <c r="J1448" s="179">
        <v>0</v>
      </c>
      <c r="K1448" s="179">
        <v>0</v>
      </c>
      <c r="L1448" s="179">
        <v>0</v>
      </c>
      <c r="M1448" s="179">
        <v>145493.62690539259</v>
      </c>
      <c r="N1448" s="179">
        <v>0</v>
      </c>
      <c r="O1448" s="179">
        <v>0</v>
      </c>
      <c r="P1448" s="179">
        <v>0</v>
      </c>
      <c r="Q1448" s="179">
        <v>0</v>
      </c>
      <c r="R1448" s="180">
        <v>0</v>
      </c>
      <c r="S1448" s="180">
        <v>0</v>
      </c>
      <c r="T1448" s="180">
        <v>0</v>
      </c>
    </row>
    <row r="1449" spans="2:20" x14ac:dyDescent="0.3">
      <c r="B1449" s="19">
        <v>1446</v>
      </c>
      <c r="C1449" s="179">
        <v>0</v>
      </c>
      <c r="D1449" s="179">
        <v>0</v>
      </c>
      <c r="E1449" s="179">
        <v>60976.741541907417</v>
      </c>
      <c r="F1449" s="179">
        <v>0</v>
      </c>
      <c r="G1449" s="179">
        <v>0</v>
      </c>
      <c r="H1449" s="179">
        <v>24757.887868413149</v>
      </c>
      <c r="I1449" s="179">
        <v>0</v>
      </c>
      <c r="J1449" s="179">
        <v>0</v>
      </c>
      <c r="K1449" s="179">
        <v>0</v>
      </c>
      <c r="L1449" s="179">
        <v>0</v>
      </c>
      <c r="M1449" s="179">
        <v>129139.60327909546</v>
      </c>
      <c r="N1449" s="179">
        <v>0</v>
      </c>
      <c r="O1449" s="179">
        <v>0</v>
      </c>
      <c r="P1449" s="179">
        <v>0</v>
      </c>
      <c r="Q1449" s="179">
        <v>0</v>
      </c>
      <c r="R1449" s="180">
        <v>0</v>
      </c>
      <c r="S1449" s="180">
        <v>0</v>
      </c>
      <c r="T1449" s="180">
        <v>0</v>
      </c>
    </row>
    <row r="1450" spans="2:20" x14ac:dyDescent="0.3">
      <c r="B1450" s="19">
        <v>1447</v>
      </c>
      <c r="C1450" s="179">
        <v>0</v>
      </c>
      <c r="D1450" s="179">
        <v>0</v>
      </c>
      <c r="E1450" s="179">
        <v>49632.552080468347</v>
      </c>
      <c r="F1450" s="179">
        <v>0</v>
      </c>
      <c r="G1450" s="179">
        <v>0</v>
      </c>
      <c r="H1450" s="179">
        <v>4270.3834683672203</v>
      </c>
      <c r="I1450" s="179">
        <v>0</v>
      </c>
      <c r="J1450" s="179">
        <v>0</v>
      </c>
      <c r="K1450" s="179">
        <v>0</v>
      </c>
      <c r="L1450" s="179">
        <v>0</v>
      </c>
      <c r="M1450" s="179">
        <v>26984.778232682271</v>
      </c>
      <c r="N1450" s="179">
        <v>0</v>
      </c>
      <c r="O1450" s="179">
        <v>0</v>
      </c>
      <c r="P1450" s="179">
        <v>0</v>
      </c>
      <c r="Q1450" s="179">
        <v>0</v>
      </c>
      <c r="R1450" s="180">
        <v>0</v>
      </c>
      <c r="S1450" s="180">
        <v>0</v>
      </c>
      <c r="T1450" s="180">
        <v>0</v>
      </c>
    </row>
    <row r="1451" spans="2:20" x14ac:dyDescent="0.3">
      <c r="B1451" s="19">
        <v>1448</v>
      </c>
      <c r="C1451" s="179">
        <v>1</v>
      </c>
      <c r="D1451" s="179">
        <v>14301.402407643984</v>
      </c>
      <c r="E1451" s="179">
        <v>357373.55830750358</v>
      </c>
      <c r="F1451" s="179">
        <v>0</v>
      </c>
      <c r="G1451" s="179">
        <v>0</v>
      </c>
      <c r="H1451" s="179">
        <v>40632.676992302753</v>
      </c>
      <c r="I1451" s="179">
        <v>0</v>
      </c>
      <c r="J1451" s="179">
        <v>0</v>
      </c>
      <c r="K1451" s="179">
        <v>0</v>
      </c>
      <c r="L1451" s="179">
        <v>0</v>
      </c>
      <c r="M1451" s="179">
        <v>229350.17298583829</v>
      </c>
      <c r="N1451" s="179">
        <v>0</v>
      </c>
      <c r="O1451" s="179">
        <v>0</v>
      </c>
      <c r="P1451" s="179">
        <v>0</v>
      </c>
      <c r="Q1451" s="179">
        <v>0</v>
      </c>
      <c r="R1451" s="180">
        <v>0</v>
      </c>
      <c r="S1451" s="180">
        <v>0</v>
      </c>
      <c r="T1451" s="180">
        <v>14301.402407643984</v>
      </c>
    </row>
    <row r="1452" spans="2:20" x14ac:dyDescent="0.3">
      <c r="B1452" s="19">
        <v>1449</v>
      </c>
      <c r="C1452" s="179">
        <v>0</v>
      </c>
      <c r="D1452" s="179">
        <v>0</v>
      </c>
      <c r="E1452" s="179">
        <v>16912.985621462783</v>
      </c>
      <c r="F1452" s="179">
        <v>0</v>
      </c>
      <c r="G1452" s="179">
        <v>0</v>
      </c>
      <c r="H1452" s="179">
        <v>93865.160409547098</v>
      </c>
      <c r="I1452" s="179">
        <v>0</v>
      </c>
      <c r="J1452" s="179">
        <v>0</v>
      </c>
      <c r="K1452" s="179">
        <v>0</v>
      </c>
      <c r="L1452" s="179">
        <v>0</v>
      </c>
      <c r="M1452" s="179">
        <v>191941.95788106168</v>
      </c>
      <c r="N1452" s="179">
        <v>0</v>
      </c>
      <c r="O1452" s="179">
        <v>0</v>
      </c>
      <c r="P1452" s="179">
        <v>0</v>
      </c>
      <c r="Q1452" s="179">
        <v>0</v>
      </c>
      <c r="R1452" s="180">
        <v>0</v>
      </c>
      <c r="S1452" s="180">
        <v>0</v>
      </c>
      <c r="T1452" s="180">
        <v>0</v>
      </c>
    </row>
    <row r="1453" spans="2:20" x14ac:dyDescent="0.3">
      <c r="B1453" s="19">
        <v>1450</v>
      </c>
      <c r="C1453" s="179">
        <v>0</v>
      </c>
      <c r="D1453" s="179">
        <v>0</v>
      </c>
      <c r="E1453" s="179">
        <v>31028.683158384709</v>
      </c>
      <c r="F1453" s="179">
        <v>0</v>
      </c>
      <c r="G1453" s="179">
        <v>0</v>
      </c>
      <c r="H1453" s="179">
        <v>407372.80326416902</v>
      </c>
      <c r="I1453" s="179">
        <v>0</v>
      </c>
      <c r="J1453" s="179">
        <v>0</v>
      </c>
      <c r="K1453" s="179">
        <v>0</v>
      </c>
      <c r="L1453" s="179">
        <v>0</v>
      </c>
      <c r="M1453" s="179">
        <v>18466.856857317318</v>
      </c>
      <c r="N1453" s="179">
        <v>0</v>
      </c>
      <c r="O1453" s="179">
        <v>0</v>
      </c>
      <c r="P1453" s="179">
        <v>0</v>
      </c>
      <c r="Q1453" s="179">
        <v>0</v>
      </c>
      <c r="R1453" s="180">
        <v>0</v>
      </c>
      <c r="S1453" s="180">
        <v>0</v>
      </c>
      <c r="T1453" s="180">
        <v>0</v>
      </c>
    </row>
    <row r="1454" spans="2:20" x14ac:dyDescent="0.3">
      <c r="B1454" s="19">
        <v>1451</v>
      </c>
      <c r="C1454" s="179">
        <v>0</v>
      </c>
      <c r="D1454" s="179">
        <v>0</v>
      </c>
      <c r="E1454" s="179">
        <v>14502.325454828528</v>
      </c>
      <c r="F1454" s="179">
        <v>0</v>
      </c>
      <c r="G1454" s="179">
        <v>0</v>
      </c>
      <c r="H1454" s="179">
        <v>303569.76772187091</v>
      </c>
      <c r="I1454" s="179">
        <v>0</v>
      </c>
      <c r="J1454" s="179">
        <v>0</v>
      </c>
      <c r="K1454" s="179">
        <v>0</v>
      </c>
      <c r="L1454" s="179">
        <v>0</v>
      </c>
      <c r="M1454" s="179">
        <v>26119.692937710824</v>
      </c>
      <c r="N1454" s="179">
        <v>0</v>
      </c>
      <c r="O1454" s="179">
        <v>0</v>
      </c>
      <c r="P1454" s="179">
        <v>0</v>
      </c>
      <c r="Q1454" s="179">
        <v>0</v>
      </c>
      <c r="R1454" s="180">
        <v>0</v>
      </c>
      <c r="S1454" s="180">
        <v>0</v>
      </c>
      <c r="T1454" s="180">
        <v>0</v>
      </c>
    </row>
    <row r="1455" spans="2:20" x14ac:dyDescent="0.3">
      <c r="B1455" s="19">
        <v>1452</v>
      </c>
      <c r="C1455" s="179">
        <v>0</v>
      </c>
      <c r="D1455" s="179">
        <v>0</v>
      </c>
      <c r="E1455" s="179">
        <v>31230.660094590741</v>
      </c>
      <c r="F1455" s="179">
        <v>0</v>
      </c>
      <c r="G1455" s="179">
        <v>0</v>
      </c>
      <c r="H1455" s="179">
        <v>41688.954441267393</v>
      </c>
      <c r="I1455" s="179">
        <v>0</v>
      </c>
      <c r="J1455" s="179">
        <v>0</v>
      </c>
      <c r="K1455" s="179">
        <v>0</v>
      </c>
      <c r="L1455" s="179">
        <v>0</v>
      </c>
      <c r="M1455" s="179">
        <v>19285.532872930471</v>
      </c>
      <c r="N1455" s="179">
        <v>0</v>
      </c>
      <c r="O1455" s="179">
        <v>0</v>
      </c>
      <c r="P1455" s="179">
        <v>0</v>
      </c>
      <c r="Q1455" s="179">
        <v>0</v>
      </c>
      <c r="R1455" s="180">
        <v>0</v>
      </c>
      <c r="S1455" s="180">
        <v>0</v>
      </c>
      <c r="T1455" s="180">
        <v>0</v>
      </c>
    </row>
    <row r="1456" spans="2:20" x14ac:dyDescent="0.3">
      <c r="B1456" s="19">
        <v>1453</v>
      </c>
      <c r="C1456" s="179">
        <v>0</v>
      </c>
      <c r="D1456" s="179">
        <v>0</v>
      </c>
      <c r="E1456" s="179">
        <v>423510.419502681</v>
      </c>
      <c r="F1456" s="179">
        <v>0</v>
      </c>
      <c r="G1456" s="179">
        <v>0</v>
      </c>
      <c r="H1456" s="179">
        <v>380884.15765535663</v>
      </c>
      <c r="I1456" s="179">
        <v>0</v>
      </c>
      <c r="J1456" s="179">
        <v>0</v>
      </c>
      <c r="K1456" s="179">
        <v>0</v>
      </c>
      <c r="L1456" s="179">
        <v>0</v>
      </c>
      <c r="M1456" s="179">
        <v>512581.2076930207</v>
      </c>
      <c r="N1456" s="179">
        <v>0</v>
      </c>
      <c r="O1456" s="179">
        <v>0</v>
      </c>
      <c r="P1456" s="179">
        <v>0</v>
      </c>
      <c r="Q1456" s="179">
        <v>0</v>
      </c>
      <c r="R1456" s="180">
        <v>0</v>
      </c>
      <c r="S1456" s="180">
        <v>0</v>
      </c>
      <c r="T1456" s="180">
        <v>0</v>
      </c>
    </row>
    <row r="1457" spans="2:20" x14ac:dyDescent="0.3">
      <c r="B1457" s="19">
        <v>1454</v>
      </c>
      <c r="C1457" s="179">
        <v>0</v>
      </c>
      <c r="D1457" s="179">
        <v>0</v>
      </c>
      <c r="E1457" s="179">
        <v>171635.22420714394</v>
      </c>
      <c r="F1457" s="179">
        <v>0</v>
      </c>
      <c r="G1457" s="179">
        <v>0</v>
      </c>
      <c r="H1457" s="179">
        <v>7007.8077493239098</v>
      </c>
      <c r="I1457" s="179">
        <v>0</v>
      </c>
      <c r="J1457" s="179">
        <v>0</v>
      </c>
      <c r="K1457" s="179">
        <v>0</v>
      </c>
      <c r="L1457" s="179">
        <v>0</v>
      </c>
      <c r="M1457" s="179">
        <v>122099.44850261512</v>
      </c>
      <c r="N1457" s="179">
        <v>0</v>
      </c>
      <c r="O1457" s="179">
        <v>0</v>
      </c>
      <c r="P1457" s="179">
        <v>0</v>
      </c>
      <c r="Q1457" s="179">
        <v>0</v>
      </c>
      <c r="R1457" s="180">
        <v>0</v>
      </c>
      <c r="S1457" s="180">
        <v>0</v>
      </c>
      <c r="T1457" s="180">
        <v>0</v>
      </c>
    </row>
    <row r="1458" spans="2:20" x14ac:dyDescent="0.3">
      <c r="B1458" s="19">
        <v>1455</v>
      </c>
      <c r="C1458" s="179">
        <v>0</v>
      </c>
      <c r="D1458" s="179">
        <v>0</v>
      </c>
      <c r="E1458" s="179">
        <v>84942.960038262507</v>
      </c>
      <c r="F1458" s="179">
        <v>0</v>
      </c>
      <c r="G1458" s="179">
        <v>0</v>
      </c>
      <c r="H1458" s="179">
        <v>680347.07024716516</v>
      </c>
      <c r="I1458" s="179">
        <v>0</v>
      </c>
      <c r="J1458" s="179">
        <v>0</v>
      </c>
      <c r="K1458" s="179">
        <v>0</v>
      </c>
      <c r="L1458" s="179">
        <v>0</v>
      </c>
      <c r="M1458" s="179">
        <v>26346.475342601832</v>
      </c>
      <c r="N1458" s="179">
        <v>0</v>
      </c>
      <c r="O1458" s="179">
        <v>0</v>
      </c>
      <c r="P1458" s="179">
        <v>0</v>
      </c>
      <c r="Q1458" s="179">
        <v>0</v>
      </c>
      <c r="R1458" s="180">
        <v>0</v>
      </c>
      <c r="S1458" s="180">
        <v>0</v>
      </c>
      <c r="T1458" s="180">
        <v>0</v>
      </c>
    </row>
    <row r="1459" spans="2:20" x14ac:dyDescent="0.3">
      <c r="B1459" s="19">
        <v>1456</v>
      </c>
      <c r="C1459" s="179">
        <v>0</v>
      </c>
      <c r="D1459" s="179">
        <v>0</v>
      </c>
      <c r="E1459" s="179">
        <v>45653.791779101055</v>
      </c>
      <c r="F1459" s="179">
        <v>0</v>
      </c>
      <c r="G1459" s="179">
        <v>0</v>
      </c>
      <c r="H1459" s="179">
        <v>45002.41987701672</v>
      </c>
      <c r="I1459" s="179">
        <v>0</v>
      </c>
      <c r="J1459" s="179">
        <v>0</v>
      </c>
      <c r="K1459" s="179">
        <v>0</v>
      </c>
      <c r="L1459" s="179">
        <v>0</v>
      </c>
      <c r="M1459" s="179">
        <v>38763.598098136586</v>
      </c>
      <c r="N1459" s="179">
        <v>0</v>
      </c>
      <c r="O1459" s="179">
        <v>0</v>
      </c>
      <c r="P1459" s="179">
        <v>0</v>
      </c>
      <c r="Q1459" s="179">
        <v>0</v>
      </c>
      <c r="R1459" s="180">
        <v>0</v>
      </c>
      <c r="S1459" s="180">
        <v>0</v>
      </c>
      <c r="T1459" s="180">
        <v>0</v>
      </c>
    </row>
    <row r="1460" spans="2:20" x14ac:dyDescent="0.3">
      <c r="B1460" s="19">
        <v>1457</v>
      </c>
      <c r="C1460" s="179">
        <v>0</v>
      </c>
      <c r="D1460" s="179">
        <v>0</v>
      </c>
      <c r="E1460" s="179">
        <v>14716.105579125837</v>
      </c>
      <c r="F1460" s="179">
        <v>0</v>
      </c>
      <c r="G1460" s="179">
        <v>0</v>
      </c>
      <c r="H1460" s="179">
        <v>9467.5775163671296</v>
      </c>
      <c r="I1460" s="179">
        <v>0</v>
      </c>
      <c r="J1460" s="179">
        <v>0</v>
      </c>
      <c r="K1460" s="179">
        <v>0</v>
      </c>
      <c r="L1460" s="179">
        <v>0</v>
      </c>
      <c r="M1460" s="179">
        <v>70125.359988207201</v>
      </c>
      <c r="N1460" s="179">
        <v>0</v>
      </c>
      <c r="O1460" s="179">
        <v>0</v>
      </c>
      <c r="P1460" s="179">
        <v>0</v>
      </c>
      <c r="Q1460" s="179">
        <v>0</v>
      </c>
      <c r="R1460" s="180">
        <v>0</v>
      </c>
      <c r="S1460" s="180">
        <v>0</v>
      </c>
      <c r="T1460" s="180">
        <v>0</v>
      </c>
    </row>
    <row r="1461" spans="2:20" x14ac:dyDescent="0.3">
      <c r="B1461" s="19">
        <v>1458</v>
      </c>
      <c r="C1461" s="179">
        <v>0</v>
      </c>
      <c r="D1461" s="179">
        <v>0</v>
      </c>
      <c r="E1461" s="179">
        <v>95777.890670935361</v>
      </c>
      <c r="F1461" s="179">
        <v>0</v>
      </c>
      <c r="G1461" s="179">
        <v>0</v>
      </c>
      <c r="H1461" s="179">
        <v>225745.10996375402</v>
      </c>
      <c r="I1461" s="179">
        <v>0</v>
      </c>
      <c r="J1461" s="179">
        <v>0</v>
      </c>
      <c r="K1461" s="179">
        <v>0</v>
      </c>
      <c r="L1461" s="179">
        <v>0</v>
      </c>
      <c r="M1461" s="179">
        <v>4414.2770739192147</v>
      </c>
      <c r="N1461" s="179">
        <v>0</v>
      </c>
      <c r="O1461" s="179">
        <v>0</v>
      </c>
      <c r="P1461" s="179">
        <v>0</v>
      </c>
      <c r="Q1461" s="179">
        <v>0</v>
      </c>
      <c r="R1461" s="180">
        <v>0</v>
      </c>
      <c r="S1461" s="180">
        <v>0</v>
      </c>
      <c r="T1461" s="180">
        <v>0</v>
      </c>
    </row>
    <row r="1462" spans="2:20" x14ac:dyDescent="0.3">
      <c r="B1462" s="19">
        <v>1459</v>
      </c>
      <c r="C1462" s="179">
        <v>0</v>
      </c>
      <c r="D1462" s="179">
        <v>0</v>
      </c>
      <c r="E1462" s="179">
        <v>236947.72048684434</v>
      </c>
      <c r="F1462" s="179">
        <v>0</v>
      </c>
      <c r="G1462" s="179">
        <v>0</v>
      </c>
      <c r="H1462" s="179">
        <v>164706.77498281788</v>
      </c>
      <c r="I1462" s="179">
        <v>0</v>
      </c>
      <c r="J1462" s="179">
        <v>0</v>
      </c>
      <c r="K1462" s="179">
        <v>0</v>
      </c>
      <c r="L1462" s="179">
        <v>0</v>
      </c>
      <c r="M1462" s="179">
        <v>13614.31258740361</v>
      </c>
      <c r="N1462" s="179">
        <v>0</v>
      </c>
      <c r="O1462" s="179">
        <v>0</v>
      </c>
      <c r="P1462" s="179">
        <v>0</v>
      </c>
      <c r="Q1462" s="179">
        <v>0</v>
      </c>
      <c r="R1462" s="180">
        <v>0</v>
      </c>
      <c r="S1462" s="180">
        <v>0</v>
      </c>
      <c r="T1462" s="180">
        <v>0</v>
      </c>
    </row>
    <row r="1463" spans="2:20" x14ac:dyDescent="0.3">
      <c r="B1463" s="19">
        <v>1460</v>
      </c>
      <c r="C1463" s="179">
        <v>0</v>
      </c>
      <c r="D1463" s="179">
        <v>0</v>
      </c>
      <c r="E1463" s="179">
        <v>61165.036207766694</v>
      </c>
      <c r="F1463" s="179">
        <v>1</v>
      </c>
      <c r="G1463" s="179">
        <v>108284.45352877903</v>
      </c>
      <c r="H1463" s="179">
        <v>14451.923719190865</v>
      </c>
      <c r="I1463" s="179">
        <v>0</v>
      </c>
      <c r="J1463" s="179">
        <v>0</v>
      </c>
      <c r="K1463" s="179">
        <v>0</v>
      </c>
      <c r="L1463" s="179">
        <v>0</v>
      </c>
      <c r="M1463" s="179">
        <v>17105.886725621149</v>
      </c>
      <c r="N1463" s="179">
        <v>0</v>
      </c>
      <c r="O1463" s="179">
        <v>0</v>
      </c>
      <c r="P1463" s="179">
        <v>0</v>
      </c>
      <c r="Q1463" s="179">
        <v>0</v>
      </c>
      <c r="R1463" s="180">
        <v>0</v>
      </c>
      <c r="S1463" s="180">
        <v>0</v>
      </c>
      <c r="T1463" s="180">
        <v>0</v>
      </c>
    </row>
    <row r="1464" spans="2:20" x14ac:dyDescent="0.3">
      <c r="B1464" s="19">
        <v>1461</v>
      </c>
      <c r="C1464" s="179">
        <v>0</v>
      </c>
      <c r="D1464" s="179">
        <v>0</v>
      </c>
      <c r="E1464" s="179">
        <v>26992.763421174706</v>
      </c>
      <c r="F1464" s="179">
        <v>0</v>
      </c>
      <c r="G1464" s="179">
        <v>0</v>
      </c>
      <c r="H1464" s="179">
        <v>23119.615893857339</v>
      </c>
      <c r="I1464" s="179">
        <v>0</v>
      </c>
      <c r="J1464" s="179">
        <v>0</v>
      </c>
      <c r="K1464" s="179">
        <v>0</v>
      </c>
      <c r="L1464" s="179">
        <v>0</v>
      </c>
      <c r="M1464" s="179">
        <v>102114.52258643949</v>
      </c>
      <c r="N1464" s="179">
        <v>0</v>
      </c>
      <c r="O1464" s="179">
        <v>0</v>
      </c>
      <c r="P1464" s="179">
        <v>0</v>
      </c>
      <c r="Q1464" s="179">
        <v>0</v>
      </c>
      <c r="R1464" s="180">
        <v>0</v>
      </c>
      <c r="S1464" s="180">
        <v>0</v>
      </c>
      <c r="T1464" s="180">
        <v>0</v>
      </c>
    </row>
    <row r="1465" spans="2:20" x14ac:dyDescent="0.3">
      <c r="B1465" s="19">
        <v>1462</v>
      </c>
      <c r="C1465" s="179">
        <v>0</v>
      </c>
      <c r="D1465" s="179">
        <v>0</v>
      </c>
      <c r="E1465" s="179">
        <v>49693.315105635396</v>
      </c>
      <c r="F1465" s="179">
        <v>0</v>
      </c>
      <c r="G1465" s="179">
        <v>0</v>
      </c>
      <c r="H1465" s="179">
        <v>48014.450417572458</v>
      </c>
      <c r="I1465" s="179">
        <v>0</v>
      </c>
      <c r="J1465" s="179">
        <v>0</v>
      </c>
      <c r="K1465" s="179">
        <v>0</v>
      </c>
      <c r="L1465" s="179">
        <v>0</v>
      </c>
      <c r="M1465" s="179">
        <v>336502.34075641073</v>
      </c>
      <c r="N1465" s="179">
        <v>0</v>
      </c>
      <c r="O1465" s="179">
        <v>0</v>
      </c>
      <c r="P1465" s="179">
        <v>0</v>
      </c>
      <c r="Q1465" s="179">
        <v>0</v>
      </c>
      <c r="R1465" s="180">
        <v>0</v>
      </c>
      <c r="S1465" s="180">
        <v>0</v>
      </c>
      <c r="T1465" s="180">
        <v>0</v>
      </c>
    </row>
    <row r="1466" spans="2:20" x14ac:dyDescent="0.3">
      <c r="B1466" s="19">
        <v>1463</v>
      </c>
      <c r="C1466" s="179">
        <v>0</v>
      </c>
      <c r="D1466" s="179">
        <v>0</v>
      </c>
      <c r="E1466" s="179">
        <v>485843.58187381027</v>
      </c>
      <c r="F1466" s="179">
        <v>0</v>
      </c>
      <c r="G1466" s="179">
        <v>0</v>
      </c>
      <c r="H1466" s="179">
        <v>24331.543001922972</v>
      </c>
      <c r="I1466" s="179">
        <v>0</v>
      </c>
      <c r="J1466" s="179">
        <v>0</v>
      </c>
      <c r="K1466" s="179">
        <v>0</v>
      </c>
      <c r="L1466" s="179">
        <v>0</v>
      </c>
      <c r="M1466" s="179">
        <v>37210.043239779465</v>
      </c>
      <c r="N1466" s="179">
        <v>0</v>
      </c>
      <c r="O1466" s="179">
        <v>0</v>
      </c>
      <c r="P1466" s="179">
        <v>0</v>
      </c>
      <c r="Q1466" s="179">
        <v>0</v>
      </c>
      <c r="R1466" s="180">
        <v>0</v>
      </c>
      <c r="S1466" s="180">
        <v>0</v>
      </c>
      <c r="T1466" s="180">
        <v>0</v>
      </c>
    </row>
    <row r="1467" spans="2:20" x14ac:dyDescent="0.3">
      <c r="B1467" s="19">
        <v>1464</v>
      </c>
      <c r="C1467" s="179">
        <v>1</v>
      </c>
      <c r="D1467" s="179">
        <v>44437.758418194666</v>
      </c>
      <c r="E1467" s="179">
        <v>51353.187658298535</v>
      </c>
      <c r="F1467" s="179">
        <v>0</v>
      </c>
      <c r="G1467" s="179">
        <v>0</v>
      </c>
      <c r="H1467" s="179">
        <v>271848.46312996652</v>
      </c>
      <c r="I1467" s="179">
        <v>0</v>
      </c>
      <c r="J1467" s="179">
        <v>0</v>
      </c>
      <c r="K1467" s="179">
        <v>0</v>
      </c>
      <c r="L1467" s="179">
        <v>0</v>
      </c>
      <c r="M1467" s="179">
        <v>161234.43858548789</v>
      </c>
      <c r="N1467" s="179">
        <v>0</v>
      </c>
      <c r="O1467" s="179">
        <v>0</v>
      </c>
      <c r="P1467" s="179">
        <v>0</v>
      </c>
      <c r="Q1467" s="179">
        <v>0</v>
      </c>
      <c r="R1467" s="180">
        <v>0</v>
      </c>
      <c r="S1467" s="180">
        <v>0</v>
      </c>
      <c r="T1467" s="180">
        <v>44437.758418194666</v>
      </c>
    </row>
    <row r="1468" spans="2:20" x14ac:dyDescent="0.3">
      <c r="B1468" s="19">
        <v>1465</v>
      </c>
      <c r="C1468" s="179">
        <v>0</v>
      </c>
      <c r="D1468" s="179">
        <v>0</v>
      </c>
      <c r="E1468" s="179">
        <v>141269.0020942335</v>
      </c>
      <c r="F1468" s="179">
        <v>0</v>
      </c>
      <c r="G1468" s="179">
        <v>0</v>
      </c>
      <c r="H1468" s="179">
        <v>1240539.6194121628</v>
      </c>
      <c r="I1468" s="179">
        <v>0</v>
      </c>
      <c r="J1468" s="179">
        <v>0</v>
      </c>
      <c r="K1468" s="179">
        <v>0</v>
      </c>
      <c r="L1468" s="179">
        <v>0</v>
      </c>
      <c r="M1468" s="179">
        <v>15483.888326782644</v>
      </c>
      <c r="N1468" s="179">
        <v>0</v>
      </c>
      <c r="O1468" s="179">
        <v>0</v>
      </c>
      <c r="P1468" s="179">
        <v>0</v>
      </c>
      <c r="Q1468" s="179">
        <v>0</v>
      </c>
      <c r="R1468" s="180">
        <v>0</v>
      </c>
      <c r="S1468" s="180">
        <v>0</v>
      </c>
      <c r="T1468" s="180">
        <v>0</v>
      </c>
    </row>
    <row r="1469" spans="2:20" x14ac:dyDescent="0.3">
      <c r="B1469" s="19">
        <v>1466</v>
      </c>
      <c r="C1469" s="179">
        <v>0</v>
      </c>
      <c r="D1469" s="179">
        <v>0</v>
      </c>
      <c r="E1469" s="179">
        <v>296212.11400830129</v>
      </c>
      <c r="F1469" s="179">
        <v>0</v>
      </c>
      <c r="G1469" s="179">
        <v>0</v>
      </c>
      <c r="H1469" s="179">
        <v>104945.21204902264</v>
      </c>
      <c r="I1469" s="179">
        <v>0</v>
      </c>
      <c r="J1469" s="179">
        <v>0</v>
      </c>
      <c r="K1469" s="179">
        <v>0</v>
      </c>
      <c r="L1469" s="179">
        <v>0</v>
      </c>
      <c r="M1469" s="179">
        <v>15637.080949550249</v>
      </c>
      <c r="N1469" s="179">
        <v>0</v>
      </c>
      <c r="O1469" s="179">
        <v>0</v>
      </c>
      <c r="P1469" s="179">
        <v>0</v>
      </c>
      <c r="Q1469" s="179">
        <v>0</v>
      </c>
      <c r="R1469" s="180">
        <v>0</v>
      </c>
      <c r="S1469" s="180">
        <v>0</v>
      </c>
      <c r="T1469" s="180">
        <v>0</v>
      </c>
    </row>
    <row r="1470" spans="2:20" x14ac:dyDescent="0.3">
      <c r="B1470" s="19">
        <v>1467</v>
      </c>
      <c r="C1470" s="179">
        <v>0</v>
      </c>
      <c r="D1470" s="179">
        <v>0</v>
      </c>
      <c r="E1470" s="179">
        <v>7686.6061016125741</v>
      </c>
      <c r="F1470" s="179">
        <v>0</v>
      </c>
      <c r="G1470" s="179">
        <v>0</v>
      </c>
      <c r="H1470" s="179">
        <v>75168.519887360584</v>
      </c>
      <c r="I1470" s="179">
        <v>0</v>
      </c>
      <c r="J1470" s="179">
        <v>0</v>
      </c>
      <c r="K1470" s="179">
        <v>0</v>
      </c>
      <c r="L1470" s="179">
        <v>0</v>
      </c>
      <c r="M1470" s="179">
        <v>44201.845000790483</v>
      </c>
      <c r="N1470" s="179">
        <v>0</v>
      </c>
      <c r="O1470" s="179">
        <v>0</v>
      </c>
      <c r="P1470" s="179">
        <v>0</v>
      </c>
      <c r="Q1470" s="179">
        <v>0</v>
      </c>
      <c r="R1470" s="180">
        <v>0</v>
      </c>
      <c r="S1470" s="180">
        <v>0</v>
      </c>
      <c r="T1470" s="180">
        <v>0</v>
      </c>
    </row>
    <row r="1471" spans="2:20" x14ac:dyDescent="0.3">
      <c r="B1471" s="19">
        <v>1468</v>
      </c>
      <c r="C1471" s="179">
        <v>0</v>
      </c>
      <c r="D1471" s="179">
        <v>0</v>
      </c>
      <c r="E1471" s="179">
        <v>117178.50761548152</v>
      </c>
      <c r="F1471" s="179">
        <v>0</v>
      </c>
      <c r="G1471" s="179">
        <v>0</v>
      </c>
      <c r="H1471" s="179">
        <v>90398.690621036178</v>
      </c>
      <c r="I1471" s="179">
        <v>0</v>
      </c>
      <c r="J1471" s="179">
        <v>0</v>
      </c>
      <c r="K1471" s="179">
        <v>0</v>
      </c>
      <c r="L1471" s="179">
        <v>0</v>
      </c>
      <c r="M1471" s="179">
        <v>37807.945710019907</v>
      </c>
      <c r="N1471" s="179">
        <v>0</v>
      </c>
      <c r="O1471" s="179">
        <v>0</v>
      </c>
      <c r="P1471" s="179">
        <v>0</v>
      </c>
      <c r="Q1471" s="179">
        <v>0</v>
      </c>
      <c r="R1471" s="180">
        <v>0</v>
      </c>
      <c r="S1471" s="180">
        <v>0</v>
      </c>
      <c r="T1471" s="180">
        <v>0</v>
      </c>
    </row>
    <row r="1472" spans="2:20" x14ac:dyDescent="0.3">
      <c r="B1472" s="19">
        <v>1469</v>
      </c>
      <c r="C1472" s="179">
        <v>0</v>
      </c>
      <c r="D1472" s="179">
        <v>0</v>
      </c>
      <c r="E1472" s="179">
        <v>270521.42242679477</v>
      </c>
      <c r="F1472" s="179">
        <v>0</v>
      </c>
      <c r="G1472" s="179">
        <v>0</v>
      </c>
      <c r="H1472" s="179">
        <v>493037.84792985138</v>
      </c>
      <c r="I1472" s="179">
        <v>0</v>
      </c>
      <c r="J1472" s="179">
        <v>0</v>
      </c>
      <c r="K1472" s="179">
        <v>0</v>
      </c>
      <c r="L1472" s="179">
        <v>0</v>
      </c>
      <c r="M1472" s="179">
        <v>233287.89639455851</v>
      </c>
      <c r="N1472" s="179">
        <v>0</v>
      </c>
      <c r="O1472" s="179">
        <v>0</v>
      </c>
      <c r="P1472" s="179">
        <v>0</v>
      </c>
      <c r="Q1472" s="179">
        <v>0</v>
      </c>
      <c r="R1472" s="180">
        <v>0</v>
      </c>
      <c r="S1472" s="180">
        <v>0</v>
      </c>
      <c r="T1472" s="180">
        <v>0</v>
      </c>
    </row>
    <row r="1473" spans="2:20" x14ac:dyDescent="0.3">
      <c r="B1473" s="19">
        <v>1470</v>
      </c>
      <c r="C1473" s="179">
        <v>0</v>
      </c>
      <c r="D1473" s="179">
        <v>0</v>
      </c>
      <c r="E1473" s="179">
        <v>59879.529206896157</v>
      </c>
      <c r="F1473" s="179">
        <v>0</v>
      </c>
      <c r="G1473" s="179">
        <v>0</v>
      </c>
      <c r="H1473" s="179">
        <v>19929.705229441115</v>
      </c>
      <c r="I1473" s="179">
        <v>0</v>
      </c>
      <c r="J1473" s="179">
        <v>0</v>
      </c>
      <c r="K1473" s="179">
        <v>0</v>
      </c>
      <c r="L1473" s="179">
        <v>0</v>
      </c>
      <c r="M1473" s="179">
        <v>64379.239154783638</v>
      </c>
      <c r="N1473" s="179">
        <v>0</v>
      </c>
      <c r="O1473" s="179">
        <v>0</v>
      </c>
      <c r="P1473" s="179">
        <v>0</v>
      </c>
      <c r="Q1473" s="179">
        <v>0</v>
      </c>
      <c r="R1473" s="180">
        <v>0</v>
      </c>
      <c r="S1473" s="180">
        <v>0</v>
      </c>
      <c r="T1473" s="180">
        <v>0</v>
      </c>
    </row>
    <row r="1474" spans="2:20" x14ac:dyDescent="0.3">
      <c r="B1474" s="19">
        <v>1471</v>
      </c>
      <c r="C1474" s="179">
        <v>0</v>
      </c>
      <c r="D1474" s="179">
        <v>0</v>
      </c>
      <c r="E1474" s="179">
        <v>200825.72186942378</v>
      </c>
      <c r="F1474" s="179">
        <v>0</v>
      </c>
      <c r="G1474" s="179">
        <v>0</v>
      </c>
      <c r="H1474" s="179">
        <v>60052.196958804307</v>
      </c>
      <c r="I1474" s="179">
        <v>0</v>
      </c>
      <c r="J1474" s="179">
        <v>0</v>
      </c>
      <c r="K1474" s="179">
        <v>0</v>
      </c>
      <c r="L1474" s="179">
        <v>0</v>
      </c>
      <c r="M1474" s="179">
        <v>17532.138384677011</v>
      </c>
      <c r="N1474" s="179">
        <v>0</v>
      </c>
      <c r="O1474" s="179">
        <v>0</v>
      </c>
      <c r="P1474" s="179">
        <v>0</v>
      </c>
      <c r="Q1474" s="179">
        <v>0</v>
      </c>
      <c r="R1474" s="180">
        <v>0</v>
      </c>
      <c r="S1474" s="180">
        <v>0</v>
      </c>
      <c r="T1474" s="180">
        <v>0</v>
      </c>
    </row>
    <row r="1475" spans="2:20" x14ac:dyDescent="0.3">
      <c r="B1475" s="19">
        <v>1472</v>
      </c>
      <c r="C1475" s="179">
        <v>0</v>
      </c>
      <c r="D1475" s="179">
        <v>0</v>
      </c>
      <c r="E1475" s="179">
        <v>934440.88603999314</v>
      </c>
      <c r="F1475" s="179">
        <v>0</v>
      </c>
      <c r="G1475" s="179">
        <v>0</v>
      </c>
      <c r="H1475" s="179">
        <v>13310.2484358726</v>
      </c>
      <c r="I1475" s="179">
        <v>0</v>
      </c>
      <c r="J1475" s="179">
        <v>0</v>
      </c>
      <c r="K1475" s="179">
        <v>0</v>
      </c>
      <c r="L1475" s="179">
        <v>0</v>
      </c>
      <c r="M1475" s="179">
        <v>10504.101718227892</v>
      </c>
      <c r="N1475" s="179">
        <v>0</v>
      </c>
      <c r="O1475" s="179">
        <v>0</v>
      </c>
      <c r="P1475" s="179">
        <v>0</v>
      </c>
      <c r="Q1475" s="179">
        <v>0</v>
      </c>
      <c r="R1475" s="180">
        <v>0</v>
      </c>
      <c r="S1475" s="180">
        <v>0</v>
      </c>
      <c r="T1475" s="180">
        <v>0</v>
      </c>
    </row>
    <row r="1476" spans="2:20" x14ac:dyDescent="0.3">
      <c r="B1476" s="19">
        <v>1473</v>
      </c>
      <c r="C1476" s="179">
        <v>0</v>
      </c>
      <c r="D1476" s="179">
        <v>0</v>
      </c>
      <c r="E1476" s="179">
        <v>398054.10407931422</v>
      </c>
      <c r="F1476" s="179">
        <v>0</v>
      </c>
      <c r="G1476" s="179">
        <v>0</v>
      </c>
      <c r="H1476" s="179">
        <v>211751.88057344093</v>
      </c>
      <c r="I1476" s="179">
        <v>0</v>
      </c>
      <c r="J1476" s="179">
        <v>0</v>
      </c>
      <c r="K1476" s="179">
        <v>0</v>
      </c>
      <c r="L1476" s="179">
        <v>0</v>
      </c>
      <c r="M1476" s="179">
        <v>117262.93977824849</v>
      </c>
      <c r="N1476" s="179">
        <v>0</v>
      </c>
      <c r="O1476" s="179">
        <v>0</v>
      </c>
      <c r="P1476" s="179">
        <v>0</v>
      </c>
      <c r="Q1476" s="179">
        <v>0</v>
      </c>
      <c r="R1476" s="180">
        <v>0</v>
      </c>
      <c r="S1476" s="180">
        <v>0</v>
      </c>
      <c r="T1476" s="180">
        <v>0</v>
      </c>
    </row>
    <row r="1477" spans="2:20" x14ac:dyDescent="0.3">
      <c r="B1477" s="19">
        <v>1474</v>
      </c>
      <c r="C1477" s="179">
        <v>0</v>
      </c>
      <c r="D1477" s="179">
        <v>0</v>
      </c>
      <c r="E1477" s="179">
        <v>1599817.1913341198</v>
      </c>
      <c r="F1477" s="179">
        <v>0</v>
      </c>
      <c r="G1477" s="179">
        <v>0</v>
      </c>
      <c r="H1477" s="179">
        <v>368520.45209067251</v>
      </c>
      <c r="I1477" s="179">
        <v>0</v>
      </c>
      <c r="J1477" s="179">
        <v>0</v>
      </c>
      <c r="K1477" s="179">
        <v>0</v>
      </c>
      <c r="L1477" s="179">
        <v>0</v>
      </c>
      <c r="M1477" s="179">
        <v>14630.383680643008</v>
      </c>
      <c r="N1477" s="179">
        <v>0</v>
      </c>
      <c r="O1477" s="179">
        <v>0</v>
      </c>
      <c r="P1477" s="179">
        <v>0</v>
      </c>
      <c r="Q1477" s="179">
        <v>0</v>
      </c>
      <c r="R1477" s="180">
        <v>0</v>
      </c>
      <c r="S1477" s="180">
        <v>0</v>
      </c>
      <c r="T1477" s="180">
        <v>0</v>
      </c>
    </row>
    <row r="1478" spans="2:20" x14ac:dyDescent="0.3">
      <c r="B1478" s="19">
        <v>1475</v>
      </c>
      <c r="C1478" s="179">
        <v>0</v>
      </c>
      <c r="D1478" s="179">
        <v>0</v>
      </c>
      <c r="E1478" s="179">
        <v>212506.47572612172</v>
      </c>
      <c r="F1478" s="179">
        <v>0</v>
      </c>
      <c r="G1478" s="179">
        <v>0</v>
      </c>
      <c r="H1478" s="179">
        <v>653322.28173753084</v>
      </c>
      <c r="I1478" s="179">
        <v>0</v>
      </c>
      <c r="J1478" s="179">
        <v>0</v>
      </c>
      <c r="K1478" s="179">
        <v>0</v>
      </c>
      <c r="L1478" s="179">
        <v>0</v>
      </c>
      <c r="M1478" s="179">
        <v>188139.20173119268</v>
      </c>
      <c r="N1478" s="179">
        <v>0</v>
      </c>
      <c r="O1478" s="179">
        <v>0</v>
      </c>
      <c r="P1478" s="179">
        <v>0</v>
      </c>
      <c r="Q1478" s="179">
        <v>0</v>
      </c>
      <c r="R1478" s="180">
        <v>0</v>
      </c>
      <c r="S1478" s="180">
        <v>0</v>
      </c>
      <c r="T1478" s="180">
        <v>0</v>
      </c>
    </row>
    <row r="1479" spans="2:20" x14ac:dyDescent="0.3">
      <c r="B1479" s="19">
        <v>1476</v>
      </c>
      <c r="C1479" s="179">
        <v>0</v>
      </c>
      <c r="D1479" s="179">
        <v>0</v>
      </c>
      <c r="E1479" s="179">
        <v>203578.98020755022</v>
      </c>
      <c r="F1479" s="179">
        <v>0</v>
      </c>
      <c r="G1479" s="179">
        <v>0</v>
      </c>
      <c r="H1479" s="179">
        <v>13383.815795471266</v>
      </c>
      <c r="I1479" s="179">
        <v>0</v>
      </c>
      <c r="J1479" s="179">
        <v>0</v>
      </c>
      <c r="K1479" s="179">
        <v>0</v>
      </c>
      <c r="L1479" s="179">
        <v>0</v>
      </c>
      <c r="M1479" s="179">
        <v>68305.218545371361</v>
      </c>
      <c r="N1479" s="179">
        <v>0</v>
      </c>
      <c r="O1479" s="179">
        <v>0</v>
      </c>
      <c r="P1479" s="179">
        <v>0</v>
      </c>
      <c r="Q1479" s="179">
        <v>0</v>
      </c>
      <c r="R1479" s="180">
        <v>0</v>
      </c>
      <c r="S1479" s="180">
        <v>0</v>
      </c>
      <c r="T1479" s="180">
        <v>0</v>
      </c>
    </row>
    <row r="1480" spans="2:20" x14ac:dyDescent="0.3">
      <c r="B1480" s="19">
        <v>1477</v>
      </c>
      <c r="C1480" s="179">
        <v>0</v>
      </c>
      <c r="D1480" s="179">
        <v>0</v>
      </c>
      <c r="E1480" s="179">
        <v>15384.766277924162</v>
      </c>
      <c r="F1480" s="179">
        <v>0</v>
      </c>
      <c r="G1480" s="179">
        <v>0</v>
      </c>
      <c r="H1480" s="179">
        <v>63490.690293752101</v>
      </c>
      <c r="I1480" s="179">
        <v>0</v>
      </c>
      <c r="J1480" s="179">
        <v>0</v>
      </c>
      <c r="K1480" s="179">
        <v>0</v>
      </c>
      <c r="L1480" s="179">
        <v>0</v>
      </c>
      <c r="M1480" s="179">
        <v>27203.494015218606</v>
      </c>
      <c r="N1480" s="179">
        <v>0</v>
      </c>
      <c r="O1480" s="179">
        <v>0</v>
      </c>
      <c r="P1480" s="179">
        <v>0</v>
      </c>
      <c r="Q1480" s="179">
        <v>0</v>
      </c>
      <c r="R1480" s="180">
        <v>0</v>
      </c>
      <c r="S1480" s="180">
        <v>0</v>
      </c>
      <c r="T1480" s="180">
        <v>0</v>
      </c>
    </row>
    <row r="1481" spans="2:20" x14ac:dyDescent="0.3">
      <c r="B1481" s="19">
        <v>1478</v>
      </c>
      <c r="C1481" s="179">
        <v>0</v>
      </c>
      <c r="D1481" s="179">
        <v>0</v>
      </c>
      <c r="E1481" s="179">
        <v>69370.796808781786</v>
      </c>
      <c r="F1481" s="179">
        <v>0</v>
      </c>
      <c r="G1481" s="179">
        <v>0</v>
      </c>
      <c r="H1481" s="179">
        <v>66362.184694996336</v>
      </c>
      <c r="I1481" s="179">
        <v>0</v>
      </c>
      <c r="J1481" s="179">
        <v>0</v>
      </c>
      <c r="K1481" s="179">
        <v>0</v>
      </c>
      <c r="L1481" s="179">
        <v>0</v>
      </c>
      <c r="M1481" s="179">
        <v>3870938.2225959669</v>
      </c>
      <c r="N1481" s="179">
        <v>0</v>
      </c>
      <c r="O1481" s="179">
        <v>0</v>
      </c>
      <c r="P1481" s="179">
        <v>0</v>
      </c>
      <c r="Q1481" s="179">
        <v>0</v>
      </c>
      <c r="R1481" s="180">
        <v>0</v>
      </c>
      <c r="S1481" s="180">
        <v>0</v>
      </c>
      <c r="T1481" s="180">
        <v>0</v>
      </c>
    </row>
    <row r="1482" spans="2:20" x14ac:dyDescent="0.3">
      <c r="B1482" s="19">
        <v>1479</v>
      </c>
      <c r="C1482" s="179">
        <v>0</v>
      </c>
      <c r="D1482" s="179">
        <v>0</v>
      </c>
      <c r="E1482" s="179">
        <v>28396.334813672776</v>
      </c>
      <c r="F1482" s="179">
        <v>0</v>
      </c>
      <c r="G1482" s="179">
        <v>0</v>
      </c>
      <c r="H1482" s="179">
        <v>56246.745988065974</v>
      </c>
      <c r="I1482" s="179">
        <v>0</v>
      </c>
      <c r="J1482" s="179">
        <v>0</v>
      </c>
      <c r="K1482" s="179">
        <v>0</v>
      </c>
      <c r="L1482" s="179">
        <v>0</v>
      </c>
      <c r="M1482" s="179">
        <v>27865.630695231917</v>
      </c>
      <c r="N1482" s="179">
        <v>0</v>
      </c>
      <c r="O1482" s="179">
        <v>0</v>
      </c>
      <c r="P1482" s="179">
        <v>0</v>
      </c>
      <c r="Q1482" s="179">
        <v>0</v>
      </c>
      <c r="R1482" s="180">
        <v>0</v>
      </c>
      <c r="S1482" s="180">
        <v>0</v>
      </c>
      <c r="T1482" s="180">
        <v>0</v>
      </c>
    </row>
    <row r="1483" spans="2:20" x14ac:dyDescent="0.3">
      <c r="B1483" s="19">
        <v>1480</v>
      </c>
      <c r="C1483" s="179">
        <v>0</v>
      </c>
      <c r="D1483" s="179">
        <v>0</v>
      </c>
      <c r="E1483" s="179">
        <v>82542.526389574865</v>
      </c>
      <c r="F1483" s="179">
        <v>0</v>
      </c>
      <c r="G1483" s="179">
        <v>0</v>
      </c>
      <c r="H1483" s="179">
        <v>97962.283541060198</v>
      </c>
      <c r="I1483" s="179">
        <v>0</v>
      </c>
      <c r="J1483" s="179">
        <v>0</v>
      </c>
      <c r="K1483" s="179">
        <v>0</v>
      </c>
      <c r="L1483" s="179">
        <v>0</v>
      </c>
      <c r="M1483" s="179">
        <v>95208.485960921535</v>
      </c>
      <c r="N1483" s="179">
        <v>0</v>
      </c>
      <c r="O1483" s="179">
        <v>0</v>
      </c>
      <c r="P1483" s="179">
        <v>0</v>
      </c>
      <c r="Q1483" s="179">
        <v>0</v>
      </c>
      <c r="R1483" s="180">
        <v>0</v>
      </c>
      <c r="S1483" s="180">
        <v>0</v>
      </c>
      <c r="T1483" s="180">
        <v>0</v>
      </c>
    </row>
    <row r="1484" spans="2:20" x14ac:dyDescent="0.3">
      <c r="B1484" s="19">
        <v>1481</v>
      </c>
      <c r="C1484" s="179">
        <v>0</v>
      </c>
      <c r="D1484" s="179">
        <v>0</v>
      </c>
      <c r="E1484" s="179">
        <v>18504.149312331425</v>
      </c>
      <c r="F1484" s="179">
        <v>0</v>
      </c>
      <c r="G1484" s="179">
        <v>0</v>
      </c>
      <c r="H1484" s="179">
        <v>67142.563245546698</v>
      </c>
      <c r="I1484" s="179">
        <v>0</v>
      </c>
      <c r="J1484" s="179">
        <v>0</v>
      </c>
      <c r="K1484" s="179">
        <v>0</v>
      </c>
      <c r="L1484" s="179">
        <v>0</v>
      </c>
      <c r="M1484" s="179">
        <v>68280.274261758314</v>
      </c>
      <c r="N1484" s="179">
        <v>0</v>
      </c>
      <c r="O1484" s="179">
        <v>0</v>
      </c>
      <c r="P1484" s="179">
        <v>0</v>
      </c>
      <c r="Q1484" s="179">
        <v>0</v>
      </c>
      <c r="R1484" s="180">
        <v>0</v>
      </c>
      <c r="S1484" s="180">
        <v>0</v>
      </c>
      <c r="T1484" s="180">
        <v>0</v>
      </c>
    </row>
    <row r="1485" spans="2:20" x14ac:dyDescent="0.3">
      <c r="B1485" s="19">
        <v>1482</v>
      </c>
      <c r="C1485" s="179">
        <v>0</v>
      </c>
      <c r="D1485" s="179">
        <v>0</v>
      </c>
      <c r="E1485" s="179">
        <v>17466.154563624023</v>
      </c>
      <c r="F1485" s="179">
        <v>0</v>
      </c>
      <c r="G1485" s="179">
        <v>0</v>
      </c>
      <c r="H1485" s="179">
        <v>192121.58977558135</v>
      </c>
      <c r="I1485" s="179">
        <v>0</v>
      </c>
      <c r="J1485" s="179">
        <v>0</v>
      </c>
      <c r="K1485" s="179">
        <v>0</v>
      </c>
      <c r="L1485" s="179">
        <v>0</v>
      </c>
      <c r="M1485" s="179">
        <v>30165.903079771058</v>
      </c>
      <c r="N1485" s="179">
        <v>0</v>
      </c>
      <c r="O1485" s="179">
        <v>0</v>
      </c>
      <c r="P1485" s="179">
        <v>0</v>
      </c>
      <c r="Q1485" s="179">
        <v>0</v>
      </c>
      <c r="R1485" s="180">
        <v>0</v>
      </c>
      <c r="S1485" s="180">
        <v>0</v>
      </c>
      <c r="T1485" s="180">
        <v>0</v>
      </c>
    </row>
    <row r="1486" spans="2:20" x14ac:dyDescent="0.3">
      <c r="B1486" s="19">
        <v>1483</v>
      </c>
      <c r="C1486" s="179">
        <v>0</v>
      </c>
      <c r="D1486" s="179">
        <v>0</v>
      </c>
      <c r="E1486" s="179">
        <v>139211.61744303073</v>
      </c>
      <c r="F1486" s="179">
        <v>0</v>
      </c>
      <c r="G1486" s="179">
        <v>0</v>
      </c>
      <c r="H1486" s="179">
        <v>527487.56626758864</v>
      </c>
      <c r="I1486" s="179">
        <v>0</v>
      </c>
      <c r="J1486" s="179">
        <v>0</v>
      </c>
      <c r="K1486" s="179">
        <v>0</v>
      </c>
      <c r="L1486" s="179">
        <v>0</v>
      </c>
      <c r="M1486" s="179">
        <v>174761.06827020028</v>
      </c>
      <c r="N1486" s="179">
        <v>0</v>
      </c>
      <c r="O1486" s="179">
        <v>0</v>
      </c>
      <c r="P1486" s="179">
        <v>0</v>
      </c>
      <c r="Q1486" s="179">
        <v>0</v>
      </c>
      <c r="R1486" s="180">
        <v>0</v>
      </c>
      <c r="S1486" s="180">
        <v>0</v>
      </c>
      <c r="T1486" s="180">
        <v>0</v>
      </c>
    </row>
    <row r="1487" spans="2:20" x14ac:dyDescent="0.3">
      <c r="B1487" s="19">
        <v>1484</v>
      </c>
      <c r="C1487" s="179">
        <v>0</v>
      </c>
      <c r="D1487" s="179">
        <v>0</v>
      </c>
      <c r="E1487" s="179">
        <v>190911.90397612395</v>
      </c>
      <c r="F1487" s="179">
        <v>0</v>
      </c>
      <c r="G1487" s="179">
        <v>0</v>
      </c>
      <c r="H1487" s="179">
        <v>23523.936666711936</v>
      </c>
      <c r="I1487" s="179">
        <v>0</v>
      </c>
      <c r="J1487" s="179">
        <v>0</v>
      </c>
      <c r="K1487" s="179">
        <v>0</v>
      </c>
      <c r="L1487" s="179">
        <v>0</v>
      </c>
      <c r="M1487" s="179">
        <v>612866.3634679364</v>
      </c>
      <c r="N1487" s="179">
        <v>0</v>
      </c>
      <c r="O1487" s="179">
        <v>0</v>
      </c>
      <c r="P1487" s="179">
        <v>0</v>
      </c>
      <c r="Q1487" s="179">
        <v>0</v>
      </c>
      <c r="R1487" s="180">
        <v>0</v>
      </c>
      <c r="S1487" s="180">
        <v>0</v>
      </c>
      <c r="T1487" s="180">
        <v>0</v>
      </c>
    </row>
    <row r="1488" spans="2:20" x14ac:dyDescent="0.3">
      <c r="B1488" s="19">
        <v>1485</v>
      </c>
      <c r="C1488" s="179">
        <v>0</v>
      </c>
      <c r="D1488" s="179">
        <v>0</v>
      </c>
      <c r="E1488" s="179">
        <v>10052062.923135044</v>
      </c>
      <c r="F1488" s="179">
        <v>0</v>
      </c>
      <c r="G1488" s="179">
        <v>0</v>
      </c>
      <c r="H1488" s="179">
        <v>15036.458857098498</v>
      </c>
      <c r="I1488" s="179">
        <v>0</v>
      </c>
      <c r="J1488" s="179">
        <v>0</v>
      </c>
      <c r="K1488" s="179">
        <v>0</v>
      </c>
      <c r="L1488" s="179">
        <v>0</v>
      </c>
      <c r="M1488" s="179">
        <v>33400.059493500252</v>
      </c>
      <c r="N1488" s="179">
        <v>0</v>
      </c>
      <c r="O1488" s="179">
        <v>0</v>
      </c>
      <c r="P1488" s="179">
        <v>0</v>
      </c>
      <c r="Q1488" s="179">
        <v>0</v>
      </c>
      <c r="R1488" s="180">
        <v>0</v>
      </c>
      <c r="S1488" s="180">
        <v>0</v>
      </c>
      <c r="T1488" s="180">
        <v>0</v>
      </c>
    </row>
    <row r="1489" spans="2:20" x14ac:dyDescent="0.3">
      <c r="B1489" s="19">
        <v>1486</v>
      </c>
      <c r="C1489" s="179">
        <v>0</v>
      </c>
      <c r="D1489" s="179">
        <v>0</v>
      </c>
      <c r="E1489" s="179">
        <v>76354.859210890994</v>
      </c>
      <c r="F1489" s="179">
        <v>0</v>
      </c>
      <c r="G1489" s="179">
        <v>0</v>
      </c>
      <c r="H1489" s="179">
        <v>882770.4536305652</v>
      </c>
      <c r="I1489" s="179">
        <v>0</v>
      </c>
      <c r="J1489" s="179">
        <v>0</v>
      </c>
      <c r="K1489" s="179">
        <v>0</v>
      </c>
      <c r="L1489" s="179">
        <v>0</v>
      </c>
      <c r="M1489" s="179">
        <v>52095.966420594414</v>
      </c>
      <c r="N1489" s="179">
        <v>0</v>
      </c>
      <c r="O1489" s="179">
        <v>0</v>
      </c>
      <c r="P1489" s="179">
        <v>0</v>
      </c>
      <c r="Q1489" s="179">
        <v>0</v>
      </c>
      <c r="R1489" s="180">
        <v>0</v>
      </c>
      <c r="S1489" s="180">
        <v>0</v>
      </c>
      <c r="T1489" s="180">
        <v>0</v>
      </c>
    </row>
    <row r="1490" spans="2:20" x14ac:dyDescent="0.3">
      <c r="B1490" s="19">
        <v>1487</v>
      </c>
      <c r="C1490" s="179">
        <v>1</v>
      </c>
      <c r="D1490" s="179">
        <v>31464.458225761766</v>
      </c>
      <c r="E1490" s="179">
        <v>33203.992259053543</v>
      </c>
      <c r="F1490" s="179">
        <v>0</v>
      </c>
      <c r="G1490" s="179">
        <v>0</v>
      </c>
      <c r="H1490" s="179">
        <v>2560937.8505773866</v>
      </c>
      <c r="I1490" s="179">
        <v>0</v>
      </c>
      <c r="J1490" s="179">
        <v>0</v>
      </c>
      <c r="K1490" s="179">
        <v>0</v>
      </c>
      <c r="L1490" s="179">
        <v>0</v>
      </c>
      <c r="M1490" s="179">
        <v>36530.782351112241</v>
      </c>
      <c r="N1490" s="179">
        <v>0</v>
      </c>
      <c r="O1490" s="179">
        <v>0</v>
      </c>
      <c r="P1490" s="179">
        <v>0</v>
      </c>
      <c r="Q1490" s="179">
        <v>0</v>
      </c>
      <c r="R1490" s="180">
        <v>0</v>
      </c>
      <c r="S1490" s="180">
        <v>0</v>
      </c>
      <c r="T1490" s="180">
        <v>31464.458225761766</v>
      </c>
    </row>
    <row r="1491" spans="2:20" x14ac:dyDescent="0.3">
      <c r="B1491" s="19">
        <v>1488</v>
      </c>
      <c r="C1491" s="179">
        <v>0</v>
      </c>
      <c r="D1491" s="179">
        <v>0</v>
      </c>
      <c r="E1491" s="179">
        <v>48847.191104716418</v>
      </c>
      <c r="F1491" s="179">
        <v>0</v>
      </c>
      <c r="G1491" s="179">
        <v>0</v>
      </c>
      <c r="H1491" s="179">
        <v>61522.965930333768</v>
      </c>
      <c r="I1491" s="179">
        <v>0</v>
      </c>
      <c r="J1491" s="179">
        <v>0</v>
      </c>
      <c r="K1491" s="179">
        <v>0</v>
      </c>
      <c r="L1491" s="179">
        <v>0</v>
      </c>
      <c r="M1491" s="179">
        <v>22387.163035746697</v>
      </c>
      <c r="N1491" s="179">
        <v>0</v>
      </c>
      <c r="O1491" s="179">
        <v>0</v>
      </c>
      <c r="P1491" s="179">
        <v>0</v>
      </c>
      <c r="Q1491" s="179">
        <v>0</v>
      </c>
      <c r="R1491" s="180">
        <v>0</v>
      </c>
      <c r="S1491" s="180">
        <v>0</v>
      </c>
      <c r="T1491" s="180">
        <v>0</v>
      </c>
    </row>
    <row r="1492" spans="2:20" x14ac:dyDescent="0.3">
      <c r="B1492" s="19">
        <v>1489</v>
      </c>
      <c r="C1492" s="179">
        <v>0</v>
      </c>
      <c r="D1492" s="179">
        <v>0</v>
      </c>
      <c r="E1492" s="179">
        <v>204762.32432781908</v>
      </c>
      <c r="F1492" s="179">
        <v>0</v>
      </c>
      <c r="G1492" s="179">
        <v>0</v>
      </c>
      <c r="H1492" s="179">
        <v>1156961.3973089138</v>
      </c>
      <c r="I1492" s="179">
        <v>0</v>
      </c>
      <c r="J1492" s="179">
        <v>0</v>
      </c>
      <c r="K1492" s="179">
        <v>0</v>
      </c>
      <c r="L1492" s="179">
        <v>0</v>
      </c>
      <c r="M1492" s="179">
        <v>239965.41868102341</v>
      </c>
      <c r="N1492" s="179">
        <v>0</v>
      </c>
      <c r="O1492" s="179">
        <v>0</v>
      </c>
      <c r="P1492" s="179">
        <v>0</v>
      </c>
      <c r="Q1492" s="179">
        <v>0</v>
      </c>
      <c r="R1492" s="180">
        <v>0</v>
      </c>
      <c r="S1492" s="180">
        <v>0</v>
      </c>
      <c r="T1492" s="180">
        <v>0</v>
      </c>
    </row>
    <row r="1493" spans="2:20" x14ac:dyDescent="0.3">
      <c r="B1493" s="19">
        <v>1490</v>
      </c>
      <c r="C1493" s="179">
        <v>0</v>
      </c>
      <c r="D1493" s="179">
        <v>0</v>
      </c>
      <c r="E1493" s="179">
        <v>28650.554726053855</v>
      </c>
      <c r="F1493" s="179">
        <v>0</v>
      </c>
      <c r="G1493" s="179">
        <v>0</v>
      </c>
      <c r="H1493" s="179">
        <v>16507.389982677767</v>
      </c>
      <c r="I1493" s="179">
        <v>0</v>
      </c>
      <c r="J1493" s="179">
        <v>0</v>
      </c>
      <c r="K1493" s="179">
        <v>0</v>
      </c>
      <c r="L1493" s="179">
        <v>0</v>
      </c>
      <c r="M1493" s="179">
        <v>240091.9201655951</v>
      </c>
      <c r="N1493" s="179">
        <v>0</v>
      </c>
      <c r="O1493" s="179">
        <v>0</v>
      </c>
      <c r="P1493" s="179">
        <v>0</v>
      </c>
      <c r="Q1493" s="179">
        <v>0</v>
      </c>
      <c r="R1493" s="180">
        <v>0</v>
      </c>
      <c r="S1493" s="180">
        <v>0</v>
      </c>
      <c r="T1493" s="180">
        <v>0</v>
      </c>
    </row>
    <row r="1494" spans="2:20" x14ac:dyDescent="0.3">
      <c r="B1494" s="19">
        <v>1491</v>
      </c>
      <c r="C1494" s="179">
        <v>0</v>
      </c>
      <c r="D1494" s="179">
        <v>0</v>
      </c>
      <c r="E1494" s="179">
        <v>16362.880232960924</v>
      </c>
      <c r="F1494" s="179">
        <v>0</v>
      </c>
      <c r="G1494" s="179">
        <v>0</v>
      </c>
      <c r="H1494" s="179">
        <v>57313.80037625994</v>
      </c>
      <c r="I1494" s="179">
        <v>0</v>
      </c>
      <c r="J1494" s="179">
        <v>0</v>
      </c>
      <c r="K1494" s="179">
        <v>0</v>
      </c>
      <c r="L1494" s="179">
        <v>0</v>
      </c>
      <c r="M1494" s="179">
        <v>362858.86034501402</v>
      </c>
      <c r="N1494" s="179">
        <v>0</v>
      </c>
      <c r="O1494" s="179">
        <v>0</v>
      </c>
      <c r="P1494" s="179">
        <v>0</v>
      </c>
      <c r="Q1494" s="179">
        <v>0</v>
      </c>
      <c r="R1494" s="180">
        <v>0</v>
      </c>
      <c r="S1494" s="180">
        <v>0</v>
      </c>
      <c r="T1494" s="180">
        <v>0</v>
      </c>
    </row>
    <row r="1495" spans="2:20" x14ac:dyDescent="0.3">
      <c r="B1495" s="19">
        <v>1492</v>
      </c>
      <c r="C1495" s="179">
        <v>0</v>
      </c>
      <c r="D1495" s="179">
        <v>0</v>
      </c>
      <c r="E1495" s="179">
        <v>228648.19186295648</v>
      </c>
      <c r="F1495" s="179">
        <v>0</v>
      </c>
      <c r="G1495" s="179">
        <v>0</v>
      </c>
      <c r="H1495" s="179">
        <v>737995.8724736853</v>
      </c>
      <c r="I1495" s="179">
        <v>0</v>
      </c>
      <c r="J1495" s="179">
        <v>0</v>
      </c>
      <c r="K1495" s="179">
        <v>0</v>
      </c>
      <c r="L1495" s="179">
        <v>0</v>
      </c>
      <c r="M1495" s="179">
        <v>32172.743800042921</v>
      </c>
      <c r="N1495" s="179">
        <v>0</v>
      </c>
      <c r="O1495" s="179">
        <v>0</v>
      </c>
      <c r="P1495" s="179">
        <v>0</v>
      </c>
      <c r="Q1495" s="179">
        <v>0</v>
      </c>
      <c r="R1495" s="180">
        <v>0</v>
      </c>
      <c r="S1495" s="180">
        <v>0</v>
      </c>
      <c r="T1495" s="180">
        <v>0</v>
      </c>
    </row>
    <row r="1496" spans="2:20" x14ac:dyDescent="0.3">
      <c r="B1496" s="19">
        <v>1493</v>
      </c>
      <c r="C1496" s="179">
        <v>0</v>
      </c>
      <c r="D1496" s="179">
        <v>0</v>
      </c>
      <c r="E1496" s="179">
        <v>5723827.1288431529</v>
      </c>
      <c r="F1496" s="179">
        <v>0</v>
      </c>
      <c r="G1496" s="179">
        <v>0</v>
      </c>
      <c r="H1496" s="179">
        <v>71994.41005234624</v>
      </c>
      <c r="I1496" s="179">
        <v>0</v>
      </c>
      <c r="J1496" s="179">
        <v>0</v>
      </c>
      <c r="K1496" s="179">
        <v>0</v>
      </c>
      <c r="L1496" s="179">
        <v>0</v>
      </c>
      <c r="M1496" s="179">
        <v>37031.992381885473</v>
      </c>
      <c r="N1496" s="179">
        <v>0</v>
      </c>
      <c r="O1496" s="179">
        <v>0</v>
      </c>
      <c r="P1496" s="179">
        <v>0</v>
      </c>
      <c r="Q1496" s="179">
        <v>0</v>
      </c>
      <c r="R1496" s="180">
        <v>0</v>
      </c>
      <c r="S1496" s="180">
        <v>0</v>
      </c>
      <c r="T1496" s="180">
        <v>0</v>
      </c>
    </row>
    <row r="1497" spans="2:20" x14ac:dyDescent="0.3">
      <c r="B1497" s="19">
        <v>1494</v>
      </c>
      <c r="C1497" s="179">
        <v>0</v>
      </c>
      <c r="D1497" s="179">
        <v>0</v>
      </c>
      <c r="E1497" s="179">
        <v>76752.193183988784</v>
      </c>
      <c r="F1497" s="179">
        <v>0</v>
      </c>
      <c r="G1497" s="179">
        <v>0</v>
      </c>
      <c r="H1497" s="179">
        <v>101306.05785661557</v>
      </c>
      <c r="I1497" s="179">
        <v>0</v>
      </c>
      <c r="J1497" s="179">
        <v>0</v>
      </c>
      <c r="K1497" s="179">
        <v>0</v>
      </c>
      <c r="L1497" s="179">
        <v>0</v>
      </c>
      <c r="M1497" s="179">
        <v>13301.058971398514</v>
      </c>
      <c r="N1497" s="179">
        <v>0</v>
      </c>
      <c r="O1497" s="179">
        <v>0</v>
      </c>
      <c r="P1497" s="179">
        <v>0</v>
      </c>
      <c r="Q1497" s="179">
        <v>0</v>
      </c>
      <c r="R1497" s="180">
        <v>0</v>
      </c>
      <c r="S1497" s="180">
        <v>0</v>
      </c>
      <c r="T1497" s="180">
        <v>0</v>
      </c>
    </row>
    <row r="1498" spans="2:20" x14ac:dyDescent="0.3">
      <c r="B1498" s="19">
        <v>1495</v>
      </c>
      <c r="C1498" s="179">
        <v>0</v>
      </c>
      <c r="D1498" s="179">
        <v>0</v>
      </c>
      <c r="E1498" s="179">
        <v>319884.14539588528</v>
      </c>
      <c r="F1498" s="179">
        <v>0</v>
      </c>
      <c r="G1498" s="179">
        <v>0</v>
      </c>
      <c r="H1498" s="179">
        <v>167693.75683981174</v>
      </c>
      <c r="I1498" s="179">
        <v>0</v>
      </c>
      <c r="J1498" s="179">
        <v>0</v>
      </c>
      <c r="K1498" s="179">
        <v>0</v>
      </c>
      <c r="L1498" s="179">
        <v>0</v>
      </c>
      <c r="M1498" s="179">
        <v>41802.194936725704</v>
      </c>
      <c r="N1498" s="179">
        <v>0</v>
      </c>
      <c r="O1498" s="179">
        <v>0</v>
      </c>
      <c r="P1498" s="179">
        <v>0</v>
      </c>
      <c r="Q1498" s="179">
        <v>0</v>
      </c>
      <c r="R1498" s="180">
        <v>0</v>
      </c>
      <c r="S1498" s="180">
        <v>0</v>
      </c>
      <c r="T1498" s="180">
        <v>0</v>
      </c>
    </row>
    <row r="1499" spans="2:20" x14ac:dyDescent="0.3">
      <c r="B1499" s="19">
        <v>1496</v>
      </c>
      <c r="C1499" s="179">
        <v>0</v>
      </c>
      <c r="D1499" s="179">
        <v>0</v>
      </c>
      <c r="E1499" s="179">
        <v>1540505.6293383434</v>
      </c>
      <c r="F1499" s="179">
        <v>0</v>
      </c>
      <c r="G1499" s="179">
        <v>0</v>
      </c>
      <c r="H1499" s="179">
        <v>30464.412927749116</v>
      </c>
      <c r="I1499" s="179">
        <v>0</v>
      </c>
      <c r="J1499" s="179">
        <v>0</v>
      </c>
      <c r="K1499" s="179">
        <v>0</v>
      </c>
      <c r="L1499" s="179">
        <v>0</v>
      </c>
      <c r="M1499" s="179">
        <v>1336061.284101611</v>
      </c>
      <c r="N1499" s="179">
        <v>0</v>
      </c>
      <c r="O1499" s="179">
        <v>0</v>
      </c>
      <c r="P1499" s="179">
        <v>0</v>
      </c>
      <c r="Q1499" s="179">
        <v>0</v>
      </c>
      <c r="R1499" s="180">
        <v>0</v>
      </c>
      <c r="S1499" s="180">
        <v>0</v>
      </c>
      <c r="T1499" s="180">
        <v>0</v>
      </c>
    </row>
    <row r="1500" spans="2:20" x14ac:dyDescent="0.3">
      <c r="B1500" s="19">
        <v>1497</v>
      </c>
      <c r="C1500" s="179">
        <v>0</v>
      </c>
      <c r="D1500" s="179">
        <v>0</v>
      </c>
      <c r="E1500" s="179">
        <v>67056.324824419949</v>
      </c>
      <c r="F1500" s="179">
        <v>0</v>
      </c>
      <c r="G1500" s="179">
        <v>0</v>
      </c>
      <c r="H1500" s="179">
        <v>931841.15135526645</v>
      </c>
      <c r="I1500" s="179">
        <v>0</v>
      </c>
      <c r="J1500" s="179">
        <v>0</v>
      </c>
      <c r="K1500" s="179">
        <v>0</v>
      </c>
      <c r="L1500" s="179">
        <v>0</v>
      </c>
      <c r="M1500" s="179">
        <v>265624.80208792188</v>
      </c>
      <c r="N1500" s="179">
        <v>0</v>
      </c>
      <c r="O1500" s="179">
        <v>0</v>
      </c>
      <c r="P1500" s="179">
        <v>0</v>
      </c>
      <c r="Q1500" s="179">
        <v>0</v>
      </c>
      <c r="R1500" s="180">
        <v>0</v>
      </c>
      <c r="S1500" s="180">
        <v>0</v>
      </c>
      <c r="T1500" s="180">
        <v>0</v>
      </c>
    </row>
    <row r="1501" spans="2:20" x14ac:dyDescent="0.3">
      <c r="B1501" s="19">
        <v>1498</v>
      </c>
      <c r="C1501" s="179">
        <v>0</v>
      </c>
      <c r="D1501" s="179">
        <v>0</v>
      </c>
      <c r="E1501" s="179">
        <v>136727.08914333177</v>
      </c>
      <c r="F1501" s="179">
        <v>0</v>
      </c>
      <c r="G1501" s="179">
        <v>0</v>
      </c>
      <c r="H1501" s="179">
        <v>38687.120061498877</v>
      </c>
      <c r="I1501" s="179">
        <v>0</v>
      </c>
      <c r="J1501" s="179">
        <v>0</v>
      </c>
      <c r="K1501" s="179">
        <v>0</v>
      </c>
      <c r="L1501" s="179">
        <v>0</v>
      </c>
      <c r="M1501" s="179">
        <v>25094.72836939953</v>
      </c>
      <c r="N1501" s="179">
        <v>0</v>
      </c>
      <c r="O1501" s="179">
        <v>0</v>
      </c>
      <c r="P1501" s="179">
        <v>0</v>
      </c>
      <c r="Q1501" s="179">
        <v>0</v>
      </c>
      <c r="R1501" s="180">
        <v>0</v>
      </c>
      <c r="S1501" s="180">
        <v>0</v>
      </c>
      <c r="T1501" s="180">
        <v>0</v>
      </c>
    </row>
    <row r="1502" spans="2:20" x14ac:dyDescent="0.3">
      <c r="B1502" s="19">
        <v>1499</v>
      </c>
      <c r="C1502" s="179">
        <v>0</v>
      </c>
      <c r="D1502" s="179">
        <v>0</v>
      </c>
      <c r="E1502" s="179">
        <v>11731.224455063924</v>
      </c>
      <c r="F1502" s="179">
        <v>0</v>
      </c>
      <c r="G1502" s="179">
        <v>0</v>
      </c>
      <c r="H1502" s="179">
        <v>94428.10003411294</v>
      </c>
      <c r="I1502" s="179">
        <v>0</v>
      </c>
      <c r="J1502" s="179">
        <v>0</v>
      </c>
      <c r="K1502" s="179">
        <v>0</v>
      </c>
      <c r="L1502" s="179">
        <v>0</v>
      </c>
      <c r="M1502" s="179">
        <v>28088.365275899949</v>
      </c>
      <c r="N1502" s="179">
        <v>0</v>
      </c>
      <c r="O1502" s="179">
        <v>0</v>
      </c>
      <c r="P1502" s="179">
        <v>0</v>
      </c>
      <c r="Q1502" s="179">
        <v>0</v>
      </c>
      <c r="R1502" s="180">
        <v>0</v>
      </c>
      <c r="S1502" s="180">
        <v>0</v>
      </c>
      <c r="T1502" s="180">
        <v>0</v>
      </c>
    </row>
    <row r="1503" spans="2:20" x14ac:dyDescent="0.3">
      <c r="B1503" s="19">
        <v>1500</v>
      </c>
      <c r="C1503" s="179">
        <v>0</v>
      </c>
      <c r="D1503" s="179">
        <v>0</v>
      </c>
      <c r="E1503" s="179">
        <v>155943.13775348465</v>
      </c>
      <c r="F1503" s="179">
        <v>0</v>
      </c>
      <c r="G1503" s="179">
        <v>0</v>
      </c>
      <c r="H1503" s="179">
        <v>260782.97313060003</v>
      </c>
      <c r="I1503" s="179">
        <v>0</v>
      </c>
      <c r="J1503" s="179">
        <v>0</v>
      </c>
      <c r="K1503" s="179">
        <v>0</v>
      </c>
      <c r="L1503" s="179">
        <v>0</v>
      </c>
      <c r="M1503" s="179">
        <v>47367.030520195949</v>
      </c>
      <c r="N1503" s="179">
        <v>0</v>
      </c>
      <c r="O1503" s="179">
        <v>0</v>
      </c>
      <c r="P1503" s="179">
        <v>0</v>
      </c>
      <c r="Q1503" s="179">
        <v>0</v>
      </c>
      <c r="R1503" s="180">
        <v>0</v>
      </c>
      <c r="S1503" s="180">
        <v>0</v>
      </c>
      <c r="T1503" s="180">
        <v>0</v>
      </c>
    </row>
    <row r="1504" spans="2:20" x14ac:dyDescent="0.3">
      <c r="B1504" s="19">
        <v>1501</v>
      </c>
      <c r="C1504" s="179">
        <v>0</v>
      </c>
      <c r="D1504" s="179">
        <v>0</v>
      </c>
      <c r="E1504" s="179">
        <v>76128.625457800314</v>
      </c>
      <c r="F1504" s="179">
        <v>0</v>
      </c>
      <c r="G1504" s="179">
        <v>0</v>
      </c>
      <c r="H1504" s="179">
        <v>19254.580947837905</v>
      </c>
      <c r="I1504" s="179">
        <v>0</v>
      </c>
      <c r="J1504" s="179">
        <v>0</v>
      </c>
      <c r="K1504" s="179">
        <v>0</v>
      </c>
      <c r="L1504" s="179">
        <v>0</v>
      </c>
      <c r="M1504" s="179">
        <v>39286.582295523112</v>
      </c>
      <c r="N1504" s="179">
        <v>0</v>
      </c>
      <c r="O1504" s="179">
        <v>0</v>
      </c>
      <c r="P1504" s="179">
        <v>0</v>
      </c>
      <c r="Q1504" s="179">
        <v>0</v>
      </c>
      <c r="R1504" s="180">
        <v>0</v>
      </c>
      <c r="S1504" s="180">
        <v>0</v>
      </c>
      <c r="T1504" s="180">
        <v>0</v>
      </c>
    </row>
    <row r="1505" spans="2:20" x14ac:dyDescent="0.3">
      <c r="B1505" s="19">
        <v>1502</v>
      </c>
      <c r="C1505" s="179">
        <v>0</v>
      </c>
      <c r="D1505" s="179">
        <v>0</v>
      </c>
      <c r="E1505" s="179">
        <v>94147.2292385131</v>
      </c>
      <c r="F1505" s="179">
        <v>0</v>
      </c>
      <c r="G1505" s="179">
        <v>0</v>
      </c>
      <c r="H1505" s="179">
        <v>11740.384460534851</v>
      </c>
      <c r="I1505" s="179">
        <v>0</v>
      </c>
      <c r="J1505" s="179">
        <v>0</v>
      </c>
      <c r="K1505" s="179">
        <v>0</v>
      </c>
      <c r="L1505" s="179">
        <v>0</v>
      </c>
      <c r="M1505" s="179">
        <v>226551.38290005695</v>
      </c>
      <c r="N1505" s="179">
        <v>0</v>
      </c>
      <c r="O1505" s="179">
        <v>0</v>
      </c>
      <c r="P1505" s="179">
        <v>0</v>
      </c>
      <c r="Q1505" s="179">
        <v>0</v>
      </c>
      <c r="R1505" s="180">
        <v>0</v>
      </c>
      <c r="S1505" s="180">
        <v>0</v>
      </c>
      <c r="T1505" s="180">
        <v>0</v>
      </c>
    </row>
    <row r="1506" spans="2:20" x14ac:dyDescent="0.3">
      <c r="B1506" s="19">
        <v>1503</v>
      </c>
      <c r="C1506" s="179">
        <v>0</v>
      </c>
      <c r="D1506" s="179">
        <v>0</v>
      </c>
      <c r="E1506" s="179">
        <v>187473.78595565096</v>
      </c>
      <c r="F1506" s="179">
        <v>0</v>
      </c>
      <c r="G1506" s="179">
        <v>0</v>
      </c>
      <c r="H1506" s="179">
        <v>103047.86562338997</v>
      </c>
      <c r="I1506" s="179">
        <v>0</v>
      </c>
      <c r="J1506" s="179">
        <v>0</v>
      </c>
      <c r="K1506" s="179">
        <v>0</v>
      </c>
      <c r="L1506" s="179">
        <v>0</v>
      </c>
      <c r="M1506" s="179">
        <v>39581.084883611678</v>
      </c>
      <c r="N1506" s="179">
        <v>0</v>
      </c>
      <c r="O1506" s="179">
        <v>0</v>
      </c>
      <c r="P1506" s="179">
        <v>0</v>
      </c>
      <c r="Q1506" s="179">
        <v>0</v>
      </c>
      <c r="R1506" s="180">
        <v>0</v>
      </c>
      <c r="S1506" s="180">
        <v>0</v>
      </c>
      <c r="T1506" s="180">
        <v>0</v>
      </c>
    </row>
    <row r="1507" spans="2:20" x14ac:dyDescent="0.3">
      <c r="B1507" s="19">
        <v>1504</v>
      </c>
      <c r="C1507" s="179">
        <v>0</v>
      </c>
      <c r="D1507" s="179">
        <v>0</v>
      </c>
      <c r="E1507" s="179">
        <v>247989.57526882866</v>
      </c>
      <c r="F1507" s="179">
        <v>0</v>
      </c>
      <c r="G1507" s="179">
        <v>0</v>
      </c>
      <c r="H1507" s="179">
        <v>88440.783882032425</v>
      </c>
      <c r="I1507" s="179">
        <v>0</v>
      </c>
      <c r="J1507" s="179">
        <v>0</v>
      </c>
      <c r="K1507" s="179">
        <v>0</v>
      </c>
      <c r="L1507" s="179">
        <v>0</v>
      </c>
      <c r="M1507" s="179">
        <v>954280.12745183497</v>
      </c>
      <c r="N1507" s="179">
        <v>0</v>
      </c>
      <c r="O1507" s="179">
        <v>0</v>
      </c>
      <c r="P1507" s="179">
        <v>0</v>
      </c>
      <c r="Q1507" s="179">
        <v>0</v>
      </c>
      <c r="R1507" s="180">
        <v>0</v>
      </c>
      <c r="S1507" s="180">
        <v>0</v>
      </c>
      <c r="T1507" s="180">
        <v>0</v>
      </c>
    </row>
    <row r="1508" spans="2:20" x14ac:dyDescent="0.3">
      <c r="B1508" s="19">
        <v>1505</v>
      </c>
      <c r="C1508" s="179">
        <v>0</v>
      </c>
      <c r="D1508" s="179">
        <v>0</v>
      </c>
      <c r="E1508" s="179">
        <v>46134.483144523438</v>
      </c>
      <c r="F1508" s="179">
        <v>0</v>
      </c>
      <c r="G1508" s="179">
        <v>0</v>
      </c>
      <c r="H1508" s="179">
        <v>173283.03300330116</v>
      </c>
      <c r="I1508" s="179">
        <v>0</v>
      </c>
      <c r="J1508" s="179">
        <v>0</v>
      </c>
      <c r="K1508" s="179">
        <v>0</v>
      </c>
      <c r="L1508" s="179">
        <v>0</v>
      </c>
      <c r="M1508" s="179">
        <v>38534.493480297329</v>
      </c>
      <c r="N1508" s="179">
        <v>0</v>
      </c>
      <c r="O1508" s="179">
        <v>0</v>
      </c>
      <c r="P1508" s="179">
        <v>0</v>
      </c>
      <c r="Q1508" s="179">
        <v>0</v>
      </c>
      <c r="R1508" s="180">
        <v>0</v>
      </c>
      <c r="S1508" s="180">
        <v>0</v>
      </c>
      <c r="T1508" s="180">
        <v>0</v>
      </c>
    </row>
    <row r="1509" spans="2:20" x14ac:dyDescent="0.3">
      <c r="B1509" s="19">
        <v>1506</v>
      </c>
      <c r="C1509" s="179">
        <v>0</v>
      </c>
      <c r="D1509" s="179">
        <v>0</v>
      </c>
      <c r="E1509" s="179">
        <v>5724.8990552686273</v>
      </c>
      <c r="F1509" s="179">
        <v>0</v>
      </c>
      <c r="G1509" s="179">
        <v>0</v>
      </c>
      <c r="H1509" s="179">
        <v>72708.309651298361</v>
      </c>
      <c r="I1509" s="179">
        <v>0</v>
      </c>
      <c r="J1509" s="179">
        <v>0</v>
      </c>
      <c r="K1509" s="179">
        <v>0</v>
      </c>
      <c r="L1509" s="179">
        <v>0</v>
      </c>
      <c r="M1509" s="179">
        <v>25363.573357742971</v>
      </c>
      <c r="N1509" s="179">
        <v>0</v>
      </c>
      <c r="O1509" s="179">
        <v>0</v>
      </c>
      <c r="P1509" s="179">
        <v>0</v>
      </c>
      <c r="Q1509" s="179">
        <v>0</v>
      </c>
      <c r="R1509" s="180">
        <v>0</v>
      </c>
      <c r="S1509" s="180">
        <v>0</v>
      </c>
      <c r="T1509" s="180">
        <v>0</v>
      </c>
    </row>
    <row r="1510" spans="2:20" x14ac:dyDescent="0.3">
      <c r="B1510" s="19">
        <v>1507</v>
      </c>
      <c r="C1510" s="179">
        <v>0</v>
      </c>
      <c r="D1510" s="179">
        <v>0</v>
      </c>
      <c r="E1510" s="179">
        <v>62952.44196565781</v>
      </c>
      <c r="F1510" s="179">
        <v>0</v>
      </c>
      <c r="G1510" s="179">
        <v>0</v>
      </c>
      <c r="H1510" s="179">
        <v>470745.50195415522</v>
      </c>
      <c r="I1510" s="179">
        <v>0</v>
      </c>
      <c r="J1510" s="179">
        <v>0</v>
      </c>
      <c r="K1510" s="179">
        <v>0</v>
      </c>
      <c r="L1510" s="179">
        <v>0</v>
      </c>
      <c r="M1510" s="179">
        <v>111495.04453738178</v>
      </c>
      <c r="N1510" s="179">
        <v>0</v>
      </c>
      <c r="O1510" s="179">
        <v>0</v>
      </c>
      <c r="P1510" s="179">
        <v>0</v>
      </c>
      <c r="Q1510" s="179">
        <v>0</v>
      </c>
      <c r="R1510" s="180">
        <v>0</v>
      </c>
      <c r="S1510" s="180">
        <v>0</v>
      </c>
      <c r="T1510" s="180">
        <v>0</v>
      </c>
    </row>
    <row r="1511" spans="2:20" x14ac:dyDescent="0.3">
      <c r="B1511" s="19">
        <v>1508</v>
      </c>
      <c r="C1511" s="179">
        <v>0</v>
      </c>
      <c r="D1511" s="179">
        <v>0</v>
      </c>
      <c r="E1511" s="179">
        <v>110211.50746488514</v>
      </c>
      <c r="F1511" s="179">
        <v>0</v>
      </c>
      <c r="G1511" s="179">
        <v>0</v>
      </c>
      <c r="H1511" s="179">
        <v>13371665.889099812</v>
      </c>
      <c r="I1511" s="179">
        <v>0</v>
      </c>
      <c r="J1511" s="179">
        <v>0</v>
      </c>
      <c r="K1511" s="179">
        <v>0</v>
      </c>
      <c r="L1511" s="179">
        <v>0</v>
      </c>
      <c r="M1511" s="179">
        <v>169104.04297239118</v>
      </c>
      <c r="N1511" s="179">
        <v>0</v>
      </c>
      <c r="O1511" s="179">
        <v>0</v>
      </c>
      <c r="P1511" s="179">
        <v>0</v>
      </c>
      <c r="Q1511" s="179">
        <v>0</v>
      </c>
      <c r="R1511" s="180">
        <v>0</v>
      </c>
      <c r="S1511" s="180">
        <v>0</v>
      </c>
      <c r="T1511" s="180">
        <v>0</v>
      </c>
    </row>
    <row r="1512" spans="2:20" x14ac:dyDescent="0.3">
      <c r="B1512" s="19">
        <v>1509</v>
      </c>
      <c r="C1512" s="179">
        <v>0</v>
      </c>
      <c r="D1512" s="179">
        <v>0</v>
      </c>
      <c r="E1512" s="179">
        <v>29449.242854707114</v>
      </c>
      <c r="F1512" s="179">
        <v>0</v>
      </c>
      <c r="G1512" s="179">
        <v>0</v>
      </c>
      <c r="H1512" s="179">
        <v>167619.99453007715</v>
      </c>
      <c r="I1512" s="179">
        <v>0</v>
      </c>
      <c r="J1512" s="179">
        <v>0</v>
      </c>
      <c r="K1512" s="179">
        <v>0</v>
      </c>
      <c r="L1512" s="179">
        <v>0</v>
      </c>
      <c r="M1512" s="179">
        <v>313318.42759631376</v>
      </c>
      <c r="N1512" s="179">
        <v>0</v>
      </c>
      <c r="O1512" s="179">
        <v>0</v>
      </c>
      <c r="P1512" s="179">
        <v>0</v>
      </c>
      <c r="Q1512" s="179">
        <v>0</v>
      </c>
      <c r="R1512" s="180">
        <v>0</v>
      </c>
      <c r="S1512" s="180">
        <v>0</v>
      </c>
      <c r="T1512" s="180">
        <v>0</v>
      </c>
    </row>
    <row r="1513" spans="2:20" x14ac:dyDescent="0.3">
      <c r="B1513" s="19">
        <v>1510</v>
      </c>
      <c r="C1513" s="179">
        <v>0</v>
      </c>
      <c r="D1513" s="179">
        <v>0</v>
      </c>
      <c r="E1513" s="179">
        <v>47458.466649595241</v>
      </c>
      <c r="F1513" s="179">
        <v>0</v>
      </c>
      <c r="G1513" s="179">
        <v>0</v>
      </c>
      <c r="H1513" s="179">
        <v>21115.792763563397</v>
      </c>
      <c r="I1513" s="179">
        <v>0</v>
      </c>
      <c r="J1513" s="179">
        <v>0</v>
      </c>
      <c r="K1513" s="179">
        <v>0</v>
      </c>
      <c r="L1513" s="179">
        <v>0</v>
      </c>
      <c r="M1513" s="179">
        <v>108450.60208633238</v>
      </c>
      <c r="N1513" s="179">
        <v>0</v>
      </c>
      <c r="O1513" s="179">
        <v>0</v>
      </c>
      <c r="P1513" s="179">
        <v>0</v>
      </c>
      <c r="Q1513" s="179">
        <v>0</v>
      </c>
      <c r="R1513" s="180">
        <v>0</v>
      </c>
      <c r="S1513" s="180">
        <v>0</v>
      </c>
      <c r="T1513" s="180">
        <v>0</v>
      </c>
    </row>
    <row r="1514" spans="2:20" x14ac:dyDescent="0.3">
      <c r="B1514" s="19">
        <v>1511</v>
      </c>
      <c r="C1514" s="179">
        <v>0</v>
      </c>
      <c r="D1514" s="179">
        <v>0</v>
      </c>
      <c r="E1514" s="179">
        <v>247326.42176599958</v>
      </c>
      <c r="F1514" s="179">
        <v>0</v>
      </c>
      <c r="G1514" s="179">
        <v>0</v>
      </c>
      <c r="H1514" s="179">
        <v>30140.030718309485</v>
      </c>
      <c r="I1514" s="179">
        <v>0</v>
      </c>
      <c r="J1514" s="179">
        <v>0</v>
      </c>
      <c r="K1514" s="179">
        <v>0</v>
      </c>
      <c r="L1514" s="179">
        <v>0</v>
      </c>
      <c r="M1514" s="179">
        <v>44388.191482805487</v>
      </c>
      <c r="N1514" s="179">
        <v>0</v>
      </c>
      <c r="O1514" s="179">
        <v>0</v>
      </c>
      <c r="P1514" s="179">
        <v>0</v>
      </c>
      <c r="Q1514" s="179">
        <v>0</v>
      </c>
      <c r="R1514" s="180">
        <v>0</v>
      </c>
      <c r="S1514" s="180">
        <v>0</v>
      </c>
      <c r="T1514" s="180">
        <v>0</v>
      </c>
    </row>
    <row r="1515" spans="2:20" x14ac:dyDescent="0.3">
      <c r="B1515" s="19">
        <v>1512</v>
      </c>
      <c r="C1515" s="179">
        <v>0</v>
      </c>
      <c r="D1515" s="179">
        <v>0</v>
      </c>
      <c r="E1515" s="179">
        <v>55991.310724744042</v>
      </c>
      <c r="F1515" s="179">
        <v>0</v>
      </c>
      <c r="G1515" s="179">
        <v>0</v>
      </c>
      <c r="H1515" s="179">
        <v>27191.317156847937</v>
      </c>
      <c r="I1515" s="179">
        <v>0</v>
      </c>
      <c r="J1515" s="179">
        <v>0</v>
      </c>
      <c r="K1515" s="179">
        <v>81844.127004752954</v>
      </c>
      <c r="L1515" s="179">
        <v>1</v>
      </c>
      <c r="M1515" s="179">
        <v>8455.6676625103755</v>
      </c>
      <c r="N1515" s="179">
        <v>0</v>
      </c>
      <c r="O1515" s="179">
        <v>0</v>
      </c>
      <c r="P1515" s="179">
        <v>0</v>
      </c>
      <c r="Q1515" s="179">
        <v>0</v>
      </c>
      <c r="R1515" s="180">
        <v>0</v>
      </c>
      <c r="S1515" s="180">
        <v>81844.127004752954</v>
      </c>
      <c r="T1515" s="180">
        <v>0</v>
      </c>
    </row>
    <row r="1516" spans="2:20" x14ac:dyDescent="0.3">
      <c r="B1516" s="19">
        <v>1513</v>
      </c>
      <c r="C1516" s="179">
        <v>0</v>
      </c>
      <c r="D1516" s="179">
        <v>0</v>
      </c>
      <c r="E1516" s="179">
        <v>2312222.5827532164</v>
      </c>
      <c r="F1516" s="179">
        <v>0</v>
      </c>
      <c r="G1516" s="179">
        <v>0</v>
      </c>
      <c r="H1516" s="179">
        <v>143274.24555514261</v>
      </c>
      <c r="I1516" s="179">
        <v>0</v>
      </c>
      <c r="J1516" s="179">
        <v>0</v>
      </c>
      <c r="K1516" s="179">
        <v>0</v>
      </c>
      <c r="L1516" s="179">
        <v>0</v>
      </c>
      <c r="M1516" s="179">
        <v>40002.392088921901</v>
      </c>
      <c r="N1516" s="179">
        <v>0</v>
      </c>
      <c r="O1516" s="179">
        <v>0</v>
      </c>
      <c r="P1516" s="179">
        <v>0</v>
      </c>
      <c r="Q1516" s="179">
        <v>0</v>
      </c>
      <c r="R1516" s="180">
        <v>0</v>
      </c>
      <c r="S1516" s="180">
        <v>0</v>
      </c>
      <c r="T1516" s="180">
        <v>0</v>
      </c>
    </row>
    <row r="1517" spans="2:20" x14ac:dyDescent="0.3">
      <c r="B1517" s="19">
        <v>1514</v>
      </c>
      <c r="C1517" s="179">
        <v>0</v>
      </c>
      <c r="D1517" s="179">
        <v>0</v>
      </c>
      <c r="E1517" s="179">
        <v>104325.60295694649</v>
      </c>
      <c r="F1517" s="179">
        <v>0</v>
      </c>
      <c r="G1517" s="179">
        <v>0</v>
      </c>
      <c r="H1517" s="179">
        <v>45191.446900414128</v>
      </c>
      <c r="I1517" s="179">
        <v>0</v>
      </c>
      <c r="J1517" s="179">
        <v>0</v>
      </c>
      <c r="K1517" s="179">
        <v>0</v>
      </c>
      <c r="L1517" s="179">
        <v>0</v>
      </c>
      <c r="M1517" s="179">
        <v>60560.943207964185</v>
      </c>
      <c r="N1517" s="179">
        <v>0</v>
      </c>
      <c r="O1517" s="179">
        <v>0</v>
      </c>
      <c r="P1517" s="179">
        <v>0</v>
      </c>
      <c r="Q1517" s="179">
        <v>0</v>
      </c>
      <c r="R1517" s="180">
        <v>0</v>
      </c>
      <c r="S1517" s="180">
        <v>0</v>
      </c>
      <c r="T1517" s="180">
        <v>0</v>
      </c>
    </row>
    <row r="1518" spans="2:20" x14ac:dyDescent="0.3">
      <c r="B1518" s="19">
        <v>1515</v>
      </c>
      <c r="C1518" s="179">
        <v>0</v>
      </c>
      <c r="D1518" s="179">
        <v>0</v>
      </c>
      <c r="E1518" s="179">
        <v>124072.46702780784</v>
      </c>
      <c r="F1518" s="179">
        <v>0</v>
      </c>
      <c r="G1518" s="179">
        <v>0</v>
      </c>
      <c r="H1518" s="179">
        <v>1600291.3445660747</v>
      </c>
      <c r="I1518" s="179">
        <v>0</v>
      </c>
      <c r="J1518" s="179">
        <v>0</v>
      </c>
      <c r="K1518" s="179">
        <v>0</v>
      </c>
      <c r="L1518" s="179">
        <v>0</v>
      </c>
      <c r="M1518" s="179">
        <v>173515.21087666639</v>
      </c>
      <c r="N1518" s="179">
        <v>0</v>
      </c>
      <c r="O1518" s="179">
        <v>0</v>
      </c>
      <c r="P1518" s="179">
        <v>0</v>
      </c>
      <c r="Q1518" s="179">
        <v>0</v>
      </c>
      <c r="R1518" s="180">
        <v>0</v>
      </c>
      <c r="S1518" s="180">
        <v>0</v>
      </c>
      <c r="T1518" s="180">
        <v>0</v>
      </c>
    </row>
    <row r="1519" spans="2:20" x14ac:dyDescent="0.3">
      <c r="B1519" s="19">
        <v>1516</v>
      </c>
      <c r="C1519" s="179">
        <v>0</v>
      </c>
      <c r="D1519" s="179">
        <v>0</v>
      </c>
      <c r="E1519" s="179">
        <v>13925.353203501096</v>
      </c>
      <c r="F1519" s="179">
        <v>0</v>
      </c>
      <c r="G1519" s="179">
        <v>0</v>
      </c>
      <c r="H1519" s="179">
        <v>50226.121083333361</v>
      </c>
      <c r="I1519" s="179">
        <v>0</v>
      </c>
      <c r="J1519" s="179">
        <v>0</v>
      </c>
      <c r="K1519" s="179">
        <v>0</v>
      </c>
      <c r="L1519" s="179">
        <v>0</v>
      </c>
      <c r="M1519" s="179">
        <v>74049.596779748812</v>
      </c>
      <c r="N1519" s="179">
        <v>0</v>
      </c>
      <c r="O1519" s="179">
        <v>0</v>
      </c>
      <c r="P1519" s="179">
        <v>0</v>
      </c>
      <c r="Q1519" s="179">
        <v>0</v>
      </c>
      <c r="R1519" s="180">
        <v>0</v>
      </c>
      <c r="S1519" s="180">
        <v>0</v>
      </c>
      <c r="T1519" s="180">
        <v>0</v>
      </c>
    </row>
    <row r="1520" spans="2:20" x14ac:dyDescent="0.3">
      <c r="B1520" s="19">
        <v>1517</v>
      </c>
      <c r="C1520" s="179">
        <v>0</v>
      </c>
      <c r="D1520" s="179">
        <v>0</v>
      </c>
      <c r="E1520" s="179">
        <v>68462.993835367553</v>
      </c>
      <c r="F1520" s="179">
        <v>0</v>
      </c>
      <c r="G1520" s="179">
        <v>0</v>
      </c>
      <c r="H1520" s="179">
        <v>1656692.6285196866</v>
      </c>
      <c r="I1520" s="179">
        <v>0</v>
      </c>
      <c r="J1520" s="179">
        <v>0</v>
      </c>
      <c r="K1520" s="179">
        <v>0</v>
      </c>
      <c r="L1520" s="179">
        <v>0</v>
      </c>
      <c r="M1520" s="179">
        <v>13780.841840441442</v>
      </c>
      <c r="N1520" s="179">
        <v>0</v>
      </c>
      <c r="O1520" s="179">
        <v>0</v>
      </c>
      <c r="P1520" s="179">
        <v>0</v>
      </c>
      <c r="Q1520" s="179">
        <v>0</v>
      </c>
      <c r="R1520" s="180">
        <v>0</v>
      </c>
      <c r="S1520" s="180">
        <v>0</v>
      </c>
      <c r="T1520" s="180">
        <v>0</v>
      </c>
    </row>
    <row r="1521" spans="2:20" x14ac:dyDescent="0.3">
      <c r="B1521" s="19">
        <v>1518</v>
      </c>
      <c r="C1521" s="179">
        <v>0</v>
      </c>
      <c r="D1521" s="179">
        <v>0</v>
      </c>
      <c r="E1521" s="179">
        <v>31464.458225761766</v>
      </c>
      <c r="F1521" s="179">
        <v>0</v>
      </c>
      <c r="G1521" s="179">
        <v>0</v>
      </c>
      <c r="H1521" s="179">
        <v>295921.86081902351</v>
      </c>
      <c r="I1521" s="179">
        <v>0</v>
      </c>
      <c r="J1521" s="179">
        <v>0</v>
      </c>
      <c r="K1521" s="179">
        <v>0</v>
      </c>
      <c r="L1521" s="179">
        <v>0</v>
      </c>
      <c r="M1521" s="179">
        <v>15226.389960766051</v>
      </c>
      <c r="N1521" s="179">
        <v>0</v>
      </c>
      <c r="O1521" s="179">
        <v>0</v>
      </c>
      <c r="P1521" s="179">
        <v>0</v>
      </c>
      <c r="Q1521" s="179">
        <v>0</v>
      </c>
      <c r="R1521" s="180">
        <v>0</v>
      </c>
      <c r="S1521" s="180">
        <v>0</v>
      </c>
      <c r="T1521" s="180">
        <v>0</v>
      </c>
    </row>
    <row r="1522" spans="2:20" x14ac:dyDescent="0.3">
      <c r="B1522" s="19">
        <v>1519</v>
      </c>
      <c r="C1522" s="179">
        <v>0</v>
      </c>
      <c r="D1522" s="179">
        <v>0</v>
      </c>
      <c r="E1522" s="179">
        <v>478504.66093520186</v>
      </c>
      <c r="F1522" s="179">
        <v>0</v>
      </c>
      <c r="G1522" s="179">
        <v>0</v>
      </c>
      <c r="H1522" s="179">
        <v>49165.136537822946</v>
      </c>
      <c r="I1522" s="179">
        <v>0</v>
      </c>
      <c r="J1522" s="179">
        <v>0</v>
      </c>
      <c r="K1522" s="179">
        <v>0</v>
      </c>
      <c r="L1522" s="179">
        <v>0</v>
      </c>
      <c r="M1522" s="179">
        <v>31278.163945066575</v>
      </c>
      <c r="N1522" s="179">
        <v>0</v>
      </c>
      <c r="O1522" s="179">
        <v>0</v>
      </c>
      <c r="P1522" s="179">
        <v>0</v>
      </c>
      <c r="Q1522" s="179">
        <v>0</v>
      </c>
      <c r="R1522" s="180">
        <v>0</v>
      </c>
      <c r="S1522" s="180">
        <v>0</v>
      </c>
      <c r="T1522" s="180">
        <v>0</v>
      </c>
    </row>
    <row r="1523" spans="2:20" x14ac:dyDescent="0.3">
      <c r="B1523" s="19">
        <v>1520</v>
      </c>
      <c r="C1523" s="179">
        <v>0</v>
      </c>
      <c r="D1523" s="179">
        <v>0</v>
      </c>
      <c r="E1523" s="179">
        <v>143850.22677965008</v>
      </c>
      <c r="F1523" s="179">
        <v>0</v>
      </c>
      <c r="G1523" s="179">
        <v>0</v>
      </c>
      <c r="H1523" s="179">
        <v>175546.27011218635</v>
      </c>
      <c r="I1523" s="179">
        <v>0</v>
      </c>
      <c r="J1523" s="179">
        <v>0</v>
      </c>
      <c r="K1523" s="179">
        <v>0</v>
      </c>
      <c r="L1523" s="179">
        <v>0</v>
      </c>
      <c r="M1523" s="179">
        <v>52935.225570648574</v>
      </c>
      <c r="N1523" s="179">
        <v>0</v>
      </c>
      <c r="O1523" s="179">
        <v>0</v>
      </c>
      <c r="P1523" s="179">
        <v>0</v>
      </c>
      <c r="Q1523" s="179">
        <v>0</v>
      </c>
      <c r="R1523" s="180">
        <v>0</v>
      </c>
      <c r="S1523" s="180">
        <v>0</v>
      </c>
      <c r="T1523" s="180">
        <v>0</v>
      </c>
    </row>
    <row r="1524" spans="2:20" x14ac:dyDescent="0.3">
      <c r="B1524" s="19">
        <v>1521</v>
      </c>
      <c r="C1524" s="179">
        <v>0</v>
      </c>
      <c r="D1524" s="179">
        <v>0</v>
      </c>
      <c r="E1524" s="179">
        <v>92408.523274320527</v>
      </c>
      <c r="F1524" s="179">
        <v>0</v>
      </c>
      <c r="G1524" s="179">
        <v>0</v>
      </c>
      <c r="H1524" s="179">
        <v>85009.434588475589</v>
      </c>
      <c r="I1524" s="179">
        <v>0</v>
      </c>
      <c r="J1524" s="179">
        <v>0</v>
      </c>
      <c r="K1524" s="179">
        <v>0</v>
      </c>
      <c r="L1524" s="179">
        <v>0</v>
      </c>
      <c r="M1524" s="179">
        <v>45658.123747909405</v>
      </c>
      <c r="N1524" s="179">
        <v>0</v>
      </c>
      <c r="O1524" s="179">
        <v>0</v>
      </c>
      <c r="P1524" s="179">
        <v>0</v>
      </c>
      <c r="Q1524" s="179">
        <v>0</v>
      </c>
      <c r="R1524" s="180">
        <v>0</v>
      </c>
      <c r="S1524" s="180">
        <v>0</v>
      </c>
      <c r="T1524" s="180">
        <v>0</v>
      </c>
    </row>
    <row r="1525" spans="2:20" x14ac:dyDescent="0.3">
      <c r="B1525" s="19">
        <v>1522</v>
      </c>
      <c r="C1525" s="179">
        <v>0</v>
      </c>
      <c r="D1525" s="179">
        <v>0</v>
      </c>
      <c r="E1525" s="179">
        <v>45634.631071971111</v>
      </c>
      <c r="F1525" s="179">
        <v>0</v>
      </c>
      <c r="G1525" s="179">
        <v>0</v>
      </c>
      <c r="H1525" s="179">
        <v>57546.352852510194</v>
      </c>
      <c r="I1525" s="179">
        <v>0</v>
      </c>
      <c r="J1525" s="179">
        <v>0</v>
      </c>
      <c r="K1525" s="179">
        <v>0</v>
      </c>
      <c r="L1525" s="179">
        <v>0</v>
      </c>
      <c r="M1525" s="179">
        <v>373271.39499871031</v>
      </c>
      <c r="N1525" s="179">
        <v>0</v>
      </c>
      <c r="O1525" s="179">
        <v>0</v>
      </c>
      <c r="P1525" s="179">
        <v>0</v>
      </c>
      <c r="Q1525" s="179">
        <v>0</v>
      </c>
      <c r="R1525" s="180">
        <v>0</v>
      </c>
      <c r="S1525" s="180">
        <v>0</v>
      </c>
      <c r="T1525" s="180">
        <v>0</v>
      </c>
    </row>
    <row r="1526" spans="2:20" x14ac:dyDescent="0.3">
      <c r="B1526" s="19">
        <v>1523</v>
      </c>
      <c r="C1526" s="179">
        <v>0</v>
      </c>
      <c r="D1526" s="179">
        <v>0</v>
      </c>
      <c r="E1526" s="179">
        <v>297077.84813025326</v>
      </c>
      <c r="F1526" s="179">
        <v>0</v>
      </c>
      <c r="G1526" s="179">
        <v>0</v>
      </c>
      <c r="H1526" s="179">
        <v>62522.324450537795</v>
      </c>
      <c r="I1526" s="179">
        <v>0</v>
      </c>
      <c r="J1526" s="179">
        <v>0</v>
      </c>
      <c r="K1526" s="179">
        <v>43915.071804725907</v>
      </c>
      <c r="L1526" s="179">
        <v>1</v>
      </c>
      <c r="M1526" s="179">
        <v>83302.945957011703</v>
      </c>
      <c r="N1526" s="179">
        <v>0</v>
      </c>
      <c r="O1526" s="179">
        <v>0</v>
      </c>
      <c r="P1526" s="179">
        <v>0</v>
      </c>
      <c r="Q1526" s="179">
        <v>0</v>
      </c>
      <c r="R1526" s="180">
        <v>0</v>
      </c>
      <c r="S1526" s="180">
        <v>43915.071804725907</v>
      </c>
      <c r="T1526" s="180">
        <v>0</v>
      </c>
    </row>
    <row r="1527" spans="2:20" x14ac:dyDescent="0.3">
      <c r="B1527" s="19">
        <v>1524</v>
      </c>
      <c r="C1527" s="179">
        <v>0</v>
      </c>
      <c r="D1527" s="179">
        <v>0</v>
      </c>
      <c r="E1527" s="179">
        <v>78912.135172966344</v>
      </c>
      <c r="F1527" s="179">
        <v>0</v>
      </c>
      <c r="G1527" s="179">
        <v>0</v>
      </c>
      <c r="H1527" s="179">
        <v>395198.386065853</v>
      </c>
      <c r="I1527" s="179">
        <v>0</v>
      </c>
      <c r="J1527" s="179">
        <v>0</v>
      </c>
      <c r="K1527" s="179">
        <v>0</v>
      </c>
      <c r="L1527" s="179">
        <v>0</v>
      </c>
      <c r="M1527" s="179">
        <v>28612.076229605678</v>
      </c>
      <c r="N1527" s="179">
        <v>0</v>
      </c>
      <c r="O1527" s="179">
        <v>0</v>
      </c>
      <c r="P1527" s="179">
        <v>0</v>
      </c>
      <c r="Q1527" s="179">
        <v>0</v>
      </c>
      <c r="R1527" s="180">
        <v>0</v>
      </c>
      <c r="S1527" s="180">
        <v>0</v>
      </c>
      <c r="T1527" s="180">
        <v>0</v>
      </c>
    </row>
    <row r="1528" spans="2:20" x14ac:dyDescent="0.3">
      <c r="B1528" s="19">
        <v>1525</v>
      </c>
      <c r="C1528" s="179">
        <v>0</v>
      </c>
      <c r="D1528" s="179">
        <v>0</v>
      </c>
      <c r="E1528" s="179">
        <v>307317.50658192625</v>
      </c>
      <c r="F1528" s="179">
        <v>0</v>
      </c>
      <c r="G1528" s="179">
        <v>0</v>
      </c>
      <c r="H1528" s="179">
        <v>177291.70785170453</v>
      </c>
      <c r="I1528" s="179">
        <v>0</v>
      </c>
      <c r="J1528" s="179">
        <v>0</v>
      </c>
      <c r="K1528" s="179">
        <v>0</v>
      </c>
      <c r="L1528" s="179">
        <v>0</v>
      </c>
      <c r="M1528" s="179">
        <v>12479.671472067401</v>
      </c>
      <c r="N1528" s="179">
        <v>0</v>
      </c>
      <c r="O1528" s="179">
        <v>0</v>
      </c>
      <c r="P1528" s="179">
        <v>0</v>
      </c>
      <c r="Q1528" s="179">
        <v>0</v>
      </c>
      <c r="R1528" s="180">
        <v>0</v>
      </c>
      <c r="S1528" s="180">
        <v>0</v>
      </c>
      <c r="T1528" s="180">
        <v>0</v>
      </c>
    </row>
    <row r="1529" spans="2:20" x14ac:dyDescent="0.3">
      <c r="B1529" s="19">
        <v>1526</v>
      </c>
      <c r="C1529" s="179">
        <v>0</v>
      </c>
      <c r="D1529" s="179">
        <v>0</v>
      </c>
      <c r="E1529" s="179">
        <v>58957.703329706776</v>
      </c>
      <c r="F1529" s="179">
        <v>0</v>
      </c>
      <c r="G1529" s="179">
        <v>0</v>
      </c>
      <c r="H1529" s="179">
        <v>192481.60228665083</v>
      </c>
      <c r="I1529" s="179">
        <v>0</v>
      </c>
      <c r="J1529" s="179">
        <v>0</v>
      </c>
      <c r="K1529" s="179">
        <v>0</v>
      </c>
      <c r="L1529" s="179">
        <v>0</v>
      </c>
      <c r="M1529" s="179">
        <v>231007.88047548663</v>
      </c>
      <c r="N1529" s="179">
        <v>0</v>
      </c>
      <c r="O1529" s="179">
        <v>0</v>
      </c>
      <c r="P1529" s="179">
        <v>0</v>
      </c>
      <c r="Q1529" s="179">
        <v>0</v>
      </c>
      <c r="R1529" s="180">
        <v>0</v>
      </c>
      <c r="S1529" s="180">
        <v>0</v>
      </c>
      <c r="T1529" s="180">
        <v>0</v>
      </c>
    </row>
    <row r="1530" spans="2:20" x14ac:dyDescent="0.3">
      <c r="B1530" s="19">
        <v>1527</v>
      </c>
      <c r="C1530" s="179">
        <v>0</v>
      </c>
      <c r="D1530" s="179">
        <v>0</v>
      </c>
      <c r="E1530" s="179">
        <v>523121.99967455998</v>
      </c>
      <c r="F1530" s="179">
        <v>0</v>
      </c>
      <c r="G1530" s="179">
        <v>0</v>
      </c>
      <c r="H1530" s="179">
        <v>324031.70754889102</v>
      </c>
      <c r="I1530" s="179">
        <v>0</v>
      </c>
      <c r="J1530" s="179">
        <v>0</v>
      </c>
      <c r="K1530" s="179">
        <v>0</v>
      </c>
      <c r="L1530" s="179">
        <v>0</v>
      </c>
      <c r="M1530" s="179">
        <v>13938.567559592531</v>
      </c>
      <c r="N1530" s="179">
        <v>0</v>
      </c>
      <c r="O1530" s="179">
        <v>0</v>
      </c>
      <c r="P1530" s="179">
        <v>0</v>
      </c>
      <c r="Q1530" s="179">
        <v>0</v>
      </c>
      <c r="R1530" s="180">
        <v>0</v>
      </c>
      <c r="S1530" s="180">
        <v>0</v>
      </c>
      <c r="T1530" s="180">
        <v>0</v>
      </c>
    </row>
    <row r="1531" spans="2:20" x14ac:dyDescent="0.3">
      <c r="B1531" s="19">
        <v>1528</v>
      </c>
      <c r="C1531" s="179">
        <v>0</v>
      </c>
      <c r="D1531" s="179">
        <v>0</v>
      </c>
      <c r="E1531" s="179">
        <v>29798.771696359185</v>
      </c>
      <c r="F1531" s="179">
        <v>1</v>
      </c>
      <c r="G1531" s="179">
        <v>5854510.2477317797</v>
      </c>
      <c r="H1531" s="179">
        <v>84852.72780722029</v>
      </c>
      <c r="I1531" s="179">
        <v>1000000</v>
      </c>
      <c r="J1531" s="179">
        <v>0</v>
      </c>
      <c r="K1531" s="179">
        <v>0</v>
      </c>
      <c r="L1531" s="179">
        <v>0</v>
      </c>
      <c r="M1531" s="179">
        <v>102037.19770585113</v>
      </c>
      <c r="N1531" s="179">
        <v>0</v>
      </c>
      <c r="O1531" s="179">
        <v>0</v>
      </c>
      <c r="P1531" s="179">
        <v>0</v>
      </c>
      <c r="Q1531" s="179">
        <v>0</v>
      </c>
      <c r="R1531" s="180">
        <v>0</v>
      </c>
      <c r="S1531" s="180">
        <v>0</v>
      </c>
      <c r="T1531" s="180">
        <v>0</v>
      </c>
    </row>
    <row r="1532" spans="2:20" x14ac:dyDescent="0.3">
      <c r="B1532" s="19">
        <v>1529</v>
      </c>
      <c r="C1532" s="179">
        <v>0</v>
      </c>
      <c r="D1532" s="179">
        <v>0</v>
      </c>
      <c r="E1532" s="179">
        <v>34448.684929396695</v>
      </c>
      <c r="F1532" s="179">
        <v>0</v>
      </c>
      <c r="G1532" s="179">
        <v>0</v>
      </c>
      <c r="H1532" s="179">
        <v>145070.20447887335</v>
      </c>
      <c r="I1532" s="179">
        <v>0</v>
      </c>
      <c r="J1532" s="179">
        <v>0</v>
      </c>
      <c r="K1532" s="179">
        <v>0</v>
      </c>
      <c r="L1532" s="179">
        <v>0</v>
      </c>
      <c r="M1532" s="179">
        <v>317489.39714803651</v>
      </c>
      <c r="N1532" s="179">
        <v>0</v>
      </c>
      <c r="O1532" s="179">
        <v>0</v>
      </c>
      <c r="P1532" s="179">
        <v>0</v>
      </c>
      <c r="Q1532" s="179">
        <v>0</v>
      </c>
      <c r="R1532" s="180">
        <v>0</v>
      </c>
      <c r="S1532" s="180">
        <v>0</v>
      </c>
      <c r="T1532" s="180">
        <v>0</v>
      </c>
    </row>
    <row r="1533" spans="2:20" x14ac:dyDescent="0.3">
      <c r="B1533" s="19">
        <v>1530</v>
      </c>
      <c r="C1533" s="179">
        <v>0</v>
      </c>
      <c r="D1533" s="179">
        <v>0</v>
      </c>
      <c r="E1533" s="179">
        <v>91000.087688647793</v>
      </c>
      <c r="F1533" s="179">
        <v>1</v>
      </c>
      <c r="G1533" s="179">
        <v>51153.700079843737</v>
      </c>
      <c r="H1533" s="179">
        <v>27142.64034699956</v>
      </c>
      <c r="I1533" s="179">
        <v>0</v>
      </c>
      <c r="J1533" s="179">
        <v>0</v>
      </c>
      <c r="K1533" s="179">
        <v>0</v>
      </c>
      <c r="L1533" s="179">
        <v>0</v>
      </c>
      <c r="M1533" s="179">
        <v>42782.544240855626</v>
      </c>
      <c r="N1533" s="179">
        <v>0</v>
      </c>
      <c r="O1533" s="179">
        <v>0</v>
      </c>
      <c r="P1533" s="179">
        <v>0</v>
      </c>
      <c r="Q1533" s="179">
        <v>0</v>
      </c>
      <c r="R1533" s="180">
        <v>0</v>
      </c>
      <c r="S1533" s="180">
        <v>0</v>
      </c>
      <c r="T1533" s="180">
        <v>0</v>
      </c>
    </row>
    <row r="1534" spans="2:20" x14ac:dyDescent="0.3">
      <c r="B1534" s="19">
        <v>1531</v>
      </c>
      <c r="C1534" s="179">
        <v>0</v>
      </c>
      <c r="D1534" s="179">
        <v>0</v>
      </c>
      <c r="E1534" s="179">
        <v>239667.95030241317</v>
      </c>
      <c r="F1534" s="179">
        <v>0</v>
      </c>
      <c r="G1534" s="179">
        <v>0</v>
      </c>
      <c r="H1534" s="179">
        <v>25575.030854760073</v>
      </c>
      <c r="I1534" s="179">
        <v>0</v>
      </c>
      <c r="J1534" s="179">
        <v>0</v>
      </c>
      <c r="K1534" s="179">
        <v>0</v>
      </c>
      <c r="L1534" s="179">
        <v>0</v>
      </c>
      <c r="M1534" s="179">
        <v>9975.8487462944631</v>
      </c>
      <c r="N1534" s="179">
        <v>0</v>
      </c>
      <c r="O1534" s="179">
        <v>0</v>
      </c>
      <c r="P1534" s="179">
        <v>0</v>
      </c>
      <c r="Q1534" s="179">
        <v>0</v>
      </c>
      <c r="R1534" s="180">
        <v>0</v>
      </c>
      <c r="S1534" s="180">
        <v>0</v>
      </c>
      <c r="T1534" s="180">
        <v>0</v>
      </c>
    </row>
    <row r="1535" spans="2:20" x14ac:dyDescent="0.3">
      <c r="B1535" s="19">
        <v>1532</v>
      </c>
      <c r="C1535" s="179">
        <v>0</v>
      </c>
      <c r="D1535" s="179">
        <v>0</v>
      </c>
      <c r="E1535" s="179">
        <v>37946.15928259131</v>
      </c>
      <c r="F1535" s="179">
        <v>0</v>
      </c>
      <c r="G1535" s="179">
        <v>0</v>
      </c>
      <c r="H1535" s="179">
        <v>174761.06827020028</v>
      </c>
      <c r="I1535" s="179">
        <v>0</v>
      </c>
      <c r="J1535" s="179">
        <v>0</v>
      </c>
      <c r="K1535" s="179">
        <v>0</v>
      </c>
      <c r="L1535" s="179">
        <v>0</v>
      </c>
      <c r="M1535" s="179">
        <v>52641.13109268</v>
      </c>
      <c r="N1535" s="179">
        <v>0</v>
      </c>
      <c r="O1535" s="179">
        <v>0</v>
      </c>
      <c r="P1535" s="179">
        <v>0</v>
      </c>
      <c r="Q1535" s="179">
        <v>0</v>
      </c>
      <c r="R1535" s="180">
        <v>0</v>
      </c>
      <c r="S1535" s="180">
        <v>0</v>
      </c>
      <c r="T1535" s="180">
        <v>0</v>
      </c>
    </row>
    <row r="1536" spans="2:20" x14ac:dyDescent="0.3">
      <c r="B1536" s="19">
        <v>1533</v>
      </c>
      <c r="C1536" s="179">
        <v>0</v>
      </c>
      <c r="D1536" s="179">
        <v>0</v>
      </c>
      <c r="E1536" s="179">
        <v>25088.59195343755</v>
      </c>
      <c r="F1536" s="179">
        <v>0</v>
      </c>
      <c r="G1536" s="179">
        <v>0</v>
      </c>
      <c r="H1536" s="179">
        <v>29638.213925762808</v>
      </c>
      <c r="I1536" s="179">
        <v>0</v>
      </c>
      <c r="J1536" s="179">
        <v>0</v>
      </c>
      <c r="K1536" s="179">
        <v>0</v>
      </c>
      <c r="L1536" s="179">
        <v>0</v>
      </c>
      <c r="M1536" s="179">
        <v>54994.063276364817</v>
      </c>
      <c r="N1536" s="179">
        <v>0</v>
      </c>
      <c r="O1536" s="179">
        <v>0</v>
      </c>
      <c r="P1536" s="179">
        <v>0</v>
      </c>
      <c r="Q1536" s="179">
        <v>0</v>
      </c>
      <c r="R1536" s="180">
        <v>0</v>
      </c>
      <c r="S1536" s="180">
        <v>0</v>
      </c>
      <c r="T1536" s="180">
        <v>0</v>
      </c>
    </row>
    <row r="1537" spans="2:20" x14ac:dyDescent="0.3">
      <c r="B1537" s="19">
        <v>1534</v>
      </c>
      <c r="C1537" s="179">
        <v>0</v>
      </c>
      <c r="D1537" s="179">
        <v>0</v>
      </c>
      <c r="E1537" s="179">
        <v>524599.89326942945</v>
      </c>
      <c r="F1537" s="179">
        <v>0</v>
      </c>
      <c r="G1537" s="179">
        <v>0</v>
      </c>
      <c r="H1537" s="179">
        <v>382831.21873108955</v>
      </c>
      <c r="I1537" s="179">
        <v>0</v>
      </c>
      <c r="J1537" s="179">
        <v>0</v>
      </c>
      <c r="K1537" s="179">
        <v>0</v>
      </c>
      <c r="L1537" s="179">
        <v>0</v>
      </c>
      <c r="M1537" s="179">
        <v>4318.5089788525738</v>
      </c>
      <c r="N1537" s="179">
        <v>0</v>
      </c>
      <c r="O1537" s="179">
        <v>0</v>
      </c>
      <c r="P1537" s="179">
        <v>0</v>
      </c>
      <c r="Q1537" s="179">
        <v>0</v>
      </c>
      <c r="R1537" s="180">
        <v>0</v>
      </c>
      <c r="S1537" s="180">
        <v>0</v>
      </c>
      <c r="T1537" s="180">
        <v>0</v>
      </c>
    </row>
    <row r="1538" spans="2:20" x14ac:dyDescent="0.3">
      <c r="B1538" s="19">
        <v>1535</v>
      </c>
      <c r="C1538" s="179">
        <v>0</v>
      </c>
      <c r="D1538" s="179">
        <v>0</v>
      </c>
      <c r="E1538" s="179">
        <v>40784.905645363353</v>
      </c>
      <c r="F1538" s="179">
        <v>0</v>
      </c>
      <c r="G1538" s="179">
        <v>0</v>
      </c>
      <c r="H1538" s="179">
        <v>6161.5704635766824</v>
      </c>
      <c r="I1538" s="179">
        <v>0</v>
      </c>
      <c r="J1538" s="179">
        <v>0</v>
      </c>
      <c r="K1538" s="179">
        <v>0</v>
      </c>
      <c r="L1538" s="179">
        <v>0</v>
      </c>
      <c r="M1538" s="179">
        <v>73941.361309491913</v>
      </c>
      <c r="N1538" s="179">
        <v>0</v>
      </c>
      <c r="O1538" s="179">
        <v>0</v>
      </c>
      <c r="P1538" s="179">
        <v>0</v>
      </c>
      <c r="Q1538" s="179">
        <v>0</v>
      </c>
      <c r="R1538" s="180">
        <v>0</v>
      </c>
      <c r="S1538" s="180">
        <v>0</v>
      </c>
      <c r="T1538" s="180">
        <v>0</v>
      </c>
    </row>
    <row r="1539" spans="2:20" x14ac:dyDescent="0.3">
      <c r="B1539" s="19">
        <v>1536</v>
      </c>
      <c r="C1539" s="179">
        <v>0</v>
      </c>
      <c r="D1539" s="179">
        <v>0</v>
      </c>
      <c r="E1539" s="179">
        <v>193722.15199308022</v>
      </c>
      <c r="F1539" s="179">
        <v>0</v>
      </c>
      <c r="G1539" s="179">
        <v>0</v>
      </c>
      <c r="H1539" s="179">
        <v>474464.57080133638</v>
      </c>
      <c r="I1539" s="179">
        <v>0</v>
      </c>
      <c r="J1539" s="179">
        <v>0</v>
      </c>
      <c r="K1539" s="179">
        <v>0</v>
      </c>
      <c r="L1539" s="179">
        <v>0</v>
      </c>
      <c r="M1539" s="179">
        <v>158475.44356808151</v>
      </c>
      <c r="N1539" s="179">
        <v>0</v>
      </c>
      <c r="O1539" s="179">
        <v>0</v>
      </c>
      <c r="P1539" s="179">
        <v>0</v>
      </c>
      <c r="Q1539" s="179">
        <v>0</v>
      </c>
      <c r="R1539" s="180">
        <v>0</v>
      </c>
      <c r="S1539" s="180">
        <v>0</v>
      </c>
      <c r="T1539" s="180">
        <v>0</v>
      </c>
    </row>
    <row r="1540" spans="2:20" x14ac:dyDescent="0.3">
      <c r="B1540" s="19">
        <v>1537</v>
      </c>
      <c r="C1540" s="179">
        <v>0</v>
      </c>
      <c r="D1540" s="179">
        <v>0</v>
      </c>
      <c r="E1540" s="179">
        <v>542935.95424936188</v>
      </c>
      <c r="F1540" s="179">
        <v>0</v>
      </c>
      <c r="G1540" s="179">
        <v>0</v>
      </c>
      <c r="H1540" s="179">
        <v>122970.38433433788</v>
      </c>
      <c r="I1540" s="179">
        <v>0</v>
      </c>
      <c r="J1540" s="179">
        <v>0</v>
      </c>
      <c r="K1540" s="179">
        <v>0</v>
      </c>
      <c r="L1540" s="179">
        <v>0</v>
      </c>
      <c r="M1540" s="179">
        <v>20816.498671124547</v>
      </c>
      <c r="N1540" s="179">
        <v>0</v>
      </c>
      <c r="O1540" s="179">
        <v>0</v>
      </c>
      <c r="P1540" s="179">
        <v>0</v>
      </c>
      <c r="Q1540" s="179">
        <v>0</v>
      </c>
      <c r="R1540" s="180">
        <v>0</v>
      </c>
      <c r="S1540" s="180">
        <v>0</v>
      </c>
      <c r="T1540" s="180">
        <v>0</v>
      </c>
    </row>
    <row r="1541" spans="2:20" x14ac:dyDescent="0.3">
      <c r="B1541" s="19">
        <v>1538</v>
      </c>
      <c r="C1541" s="179">
        <v>0</v>
      </c>
      <c r="D1541" s="179">
        <v>0</v>
      </c>
      <c r="E1541" s="179">
        <v>304444.67197425634</v>
      </c>
      <c r="F1541" s="179">
        <v>0</v>
      </c>
      <c r="G1541" s="179">
        <v>0</v>
      </c>
      <c r="H1541" s="179">
        <v>167915.32031793057</v>
      </c>
      <c r="I1541" s="179">
        <v>0</v>
      </c>
      <c r="J1541" s="179">
        <v>0</v>
      </c>
      <c r="K1541" s="179">
        <v>0</v>
      </c>
      <c r="L1541" s="179">
        <v>0</v>
      </c>
      <c r="M1541" s="179">
        <v>289793.47681355354</v>
      </c>
      <c r="N1541" s="179">
        <v>0</v>
      </c>
      <c r="O1541" s="179">
        <v>0</v>
      </c>
      <c r="P1541" s="179">
        <v>0</v>
      </c>
      <c r="Q1541" s="179">
        <v>0</v>
      </c>
      <c r="R1541" s="180">
        <v>0</v>
      </c>
      <c r="S1541" s="180">
        <v>0</v>
      </c>
      <c r="T1541" s="180">
        <v>0</v>
      </c>
    </row>
    <row r="1542" spans="2:20" x14ac:dyDescent="0.3">
      <c r="B1542" s="19">
        <v>1539</v>
      </c>
      <c r="C1542" s="179">
        <v>0</v>
      </c>
      <c r="D1542" s="179">
        <v>0</v>
      </c>
      <c r="E1542" s="179">
        <v>19383.057071566684</v>
      </c>
      <c r="F1542" s="179">
        <v>0</v>
      </c>
      <c r="G1542" s="179">
        <v>0</v>
      </c>
      <c r="H1542" s="179">
        <v>10707.376880264275</v>
      </c>
      <c r="I1542" s="179">
        <v>0</v>
      </c>
      <c r="J1542" s="179">
        <v>0</v>
      </c>
      <c r="K1542" s="179">
        <v>0</v>
      </c>
      <c r="L1542" s="179">
        <v>0</v>
      </c>
      <c r="M1542" s="179">
        <v>15771.496465976572</v>
      </c>
      <c r="N1542" s="179">
        <v>0</v>
      </c>
      <c r="O1542" s="179">
        <v>0</v>
      </c>
      <c r="P1542" s="179">
        <v>0</v>
      </c>
      <c r="Q1542" s="179">
        <v>0</v>
      </c>
      <c r="R1542" s="180">
        <v>0</v>
      </c>
      <c r="S1542" s="180">
        <v>0</v>
      </c>
      <c r="T1542" s="180">
        <v>0</v>
      </c>
    </row>
    <row r="1543" spans="2:20" x14ac:dyDescent="0.3">
      <c r="B1543" s="19">
        <v>1540</v>
      </c>
      <c r="C1543" s="179">
        <v>0</v>
      </c>
      <c r="D1543" s="179">
        <v>0</v>
      </c>
      <c r="E1543" s="179">
        <v>492718.33686372836</v>
      </c>
      <c r="F1543" s="179">
        <v>0</v>
      </c>
      <c r="G1543" s="179">
        <v>0</v>
      </c>
      <c r="H1543" s="179">
        <v>42782.544240855626</v>
      </c>
      <c r="I1543" s="179">
        <v>0</v>
      </c>
      <c r="J1543" s="179">
        <v>0</v>
      </c>
      <c r="K1543" s="179">
        <v>0</v>
      </c>
      <c r="L1543" s="179">
        <v>0</v>
      </c>
      <c r="M1543" s="179">
        <v>18527.780100780648</v>
      </c>
      <c r="N1543" s="179">
        <v>0</v>
      </c>
      <c r="O1543" s="179">
        <v>0</v>
      </c>
      <c r="P1543" s="179">
        <v>0</v>
      </c>
      <c r="Q1543" s="179">
        <v>0</v>
      </c>
      <c r="R1543" s="180">
        <v>0</v>
      </c>
      <c r="S1543" s="180">
        <v>0</v>
      </c>
      <c r="T1543" s="180">
        <v>0</v>
      </c>
    </row>
    <row r="1544" spans="2:20" x14ac:dyDescent="0.3">
      <c r="B1544" s="19">
        <v>1541</v>
      </c>
      <c r="C1544" s="179">
        <v>0</v>
      </c>
      <c r="D1544" s="179">
        <v>0</v>
      </c>
      <c r="E1544" s="179">
        <v>65848.12518096267</v>
      </c>
      <c r="F1544" s="179">
        <v>0</v>
      </c>
      <c r="G1544" s="179">
        <v>0</v>
      </c>
      <c r="H1544" s="179">
        <v>34249.147416874483</v>
      </c>
      <c r="I1544" s="179">
        <v>0</v>
      </c>
      <c r="J1544" s="179">
        <v>0</v>
      </c>
      <c r="K1544" s="179">
        <v>0</v>
      </c>
      <c r="L1544" s="179">
        <v>0</v>
      </c>
      <c r="M1544" s="179">
        <v>9949.5063327483931</v>
      </c>
      <c r="N1544" s="179">
        <v>0</v>
      </c>
      <c r="O1544" s="179">
        <v>0</v>
      </c>
      <c r="P1544" s="179">
        <v>0</v>
      </c>
      <c r="Q1544" s="179">
        <v>0</v>
      </c>
      <c r="R1544" s="180">
        <v>0</v>
      </c>
      <c r="S1544" s="180">
        <v>0</v>
      </c>
      <c r="T1544" s="180">
        <v>0</v>
      </c>
    </row>
    <row r="1545" spans="2:20" x14ac:dyDescent="0.3">
      <c r="B1545" s="19">
        <v>1542</v>
      </c>
      <c r="C1545" s="179">
        <v>0</v>
      </c>
      <c r="D1545" s="179">
        <v>0</v>
      </c>
      <c r="E1545" s="179">
        <v>20511.758821280499</v>
      </c>
      <c r="F1545" s="179">
        <v>0</v>
      </c>
      <c r="G1545" s="179">
        <v>0</v>
      </c>
      <c r="H1545" s="179">
        <v>82570.040612870071</v>
      </c>
      <c r="I1545" s="179">
        <v>0</v>
      </c>
      <c r="J1545" s="179">
        <v>0</v>
      </c>
      <c r="K1545" s="179">
        <v>0</v>
      </c>
      <c r="L1545" s="179">
        <v>0</v>
      </c>
      <c r="M1545" s="179">
        <v>30974.730762978092</v>
      </c>
      <c r="N1545" s="179">
        <v>0</v>
      </c>
      <c r="O1545" s="179">
        <v>0</v>
      </c>
      <c r="P1545" s="179">
        <v>0</v>
      </c>
      <c r="Q1545" s="179">
        <v>0</v>
      </c>
      <c r="R1545" s="180">
        <v>0</v>
      </c>
      <c r="S1545" s="180">
        <v>0</v>
      </c>
      <c r="T1545" s="180">
        <v>0</v>
      </c>
    </row>
    <row r="1546" spans="2:20" x14ac:dyDescent="0.3">
      <c r="B1546" s="19">
        <v>1543</v>
      </c>
      <c r="C1546" s="179">
        <v>0</v>
      </c>
      <c r="D1546" s="179">
        <v>0</v>
      </c>
      <c r="E1546" s="179">
        <v>139683.28037209981</v>
      </c>
      <c r="F1546" s="179">
        <v>0</v>
      </c>
      <c r="G1546" s="179">
        <v>0</v>
      </c>
      <c r="H1546" s="179">
        <v>179305.76642788635</v>
      </c>
      <c r="I1546" s="179">
        <v>0</v>
      </c>
      <c r="J1546" s="179">
        <v>0</v>
      </c>
      <c r="K1546" s="179">
        <v>0</v>
      </c>
      <c r="L1546" s="179">
        <v>0</v>
      </c>
      <c r="M1546" s="179">
        <v>116215.96774209689</v>
      </c>
      <c r="N1546" s="179">
        <v>0</v>
      </c>
      <c r="O1546" s="179">
        <v>0</v>
      </c>
      <c r="P1546" s="179">
        <v>0</v>
      </c>
      <c r="Q1546" s="179">
        <v>0</v>
      </c>
      <c r="R1546" s="180">
        <v>0</v>
      </c>
      <c r="S1546" s="180">
        <v>0</v>
      </c>
      <c r="T1546" s="180">
        <v>0</v>
      </c>
    </row>
    <row r="1547" spans="2:20" x14ac:dyDescent="0.3">
      <c r="B1547" s="19">
        <v>1544</v>
      </c>
      <c r="C1547" s="179">
        <v>0</v>
      </c>
      <c r="D1547" s="179">
        <v>0</v>
      </c>
      <c r="E1547" s="179">
        <v>147323.00109738525</v>
      </c>
      <c r="F1547" s="179">
        <v>0</v>
      </c>
      <c r="G1547" s="179">
        <v>0</v>
      </c>
      <c r="H1547" s="179">
        <v>68956.969253824776</v>
      </c>
      <c r="I1547" s="179">
        <v>0</v>
      </c>
      <c r="J1547" s="179">
        <v>0</v>
      </c>
      <c r="K1547" s="179">
        <v>0</v>
      </c>
      <c r="L1547" s="179">
        <v>0</v>
      </c>
      <c r="M1547" s="179">
        <v>7802.5165972560999</v>
      </c>
      <c r="N1547" s="179">
        <v>0</v>
      </c>
      <c r="O1547" s="179">
        <v>0</v>
      </c>
      <c r="P1547" s="179">
        <v>0</v>
      </c>
      <c r="Q1547" s="179">
        <v>0</v>
      </c>
      <c r="R1547" s="180">
        <v>0</v>
      </c>
      <c r="S1547" s="180">
        <v>0</v>
      </c>
      <c r="T1547" s="180">
        <v>0</v>
      </c>
    </row>
    <row r="1548" spans="2:20" x14ac:dyDescent="0.3">
      <c r="B1548" s="19">
        <v>1545</v>
      </c>
      <c r="C1548" s="179">
        <v>0</v>
      </c>
      <c r="D1548" s="179">
        <v>0</v>
      </c>
      <c r="E1548" s="179">
        <v>32107.638841875865</v>
      </c>
      <c r="F1548" s="179">
        <v>0</v>
      </c>
      <c r="G1548" s="179">
        <v>0</v>
      </c>
      <c r="H1548" s="179">
        <v>25598.583786645802</v>
      </c>
      <c r="I1548" s="179">
        <v>0</v>
      </c>
      <c r="J1548" s="179">
        <v>0</v>
      </c>
      <c r="K1548" s="179">
        <v>0</v>
      </c>
      <c r="L1548" s="179">
        <v>0</v>
      </c>
      <c r="M1548" s="179">
        <v>450297.89924010448</v>
      </c>
      <c r="N1548" s="179">
        <v>0</v>
      </c>
      <c r="O1548" s="179">
        <v>0</v>
      </c>
      <c r="P1548" s="179">
        <v>0</v>
      </c>
      <c r="Q1548" s="179">
        <v>0</v>
      </c>
      <c r="R1548" s="180">
        <v>0</v>
      </c>
      <c r="S1548" s="180">
        <v>0</v>
      </c>
      <c r="T1548" s="180">
        <v>0</v>
      </c>
    </row>
    <row r="1549" spans="2:20" x14ac:dyDescent="0.3">
      <c r="B1549" s="19">
        <v>1546</v>
      </c>
      <c r="C1549" s="179">
        <v>0</v>
      </c>
      <c r="D1549" s="179">
        <v>0</v>
      </c>
      <c r="E1549" s="179">
        <v>138325.74133908859</v>
      </c>
      <c r="F1549" s="179">
        <v>0</v>
      </c>
      <c r="G1549" s="179">
        <v>0</v>
      </c>
      <c r="H1549" s="179">
        <v>74130.880856935953</v>
      </c>
      <c r="I1549" s="179">
        <v>0</v>
      </c>
      <c r="J1549" s="179">
        <v>0</v>
      </c>
      <c r="K1549" s="179">
        <v>0</v>
      </c>
      <c r="L1549" s="179">
        <v>0</v>
      </c>
      <c r="M1549" s="179">
        <v>18133.134842097657</v>
      </c>
      <c r="N1549" s="179">
        <v>0</v>
      </c>
      <c r="O1549" s="179">
        <v>0</v>
      </c>
      <c r="P1549" s="179">
        <v>0</v>
      </c>
      <c r="Q1549" s="179">
        <v>0</v>
      </c>
      <c r="R1549" s="180">
        <v>0</v>
      </c>
      <c r="S1549" s="180">
        <v>0</v>
      </c>
      <c r="T1549" s="180">
        <v>0</v>
      </c>
    </row>
    <row r="1550" spans="2:20" x14ac:dyDescent="0.3">
      <c r="B1550" s="19">
        <v>1547</v>
      </c>
      <c r="C1550" s="179">
        <v>0</v>
      </c>
      <c r="D1550" s="179">
        <v>0</v>
      </c>
      <c r="E1550" s="179">
        <v>51498.400994023046</v>
      </c>
      <c r="F1550" s="179">
        <v>0</v>
      </c>
      <c r="G1550" s="179">
        <v>0</v>
      </c>
      <c r="H1550" s="179">
        <v>193295.3000446097</v>
      </c>
      <c r="I1550" s="179">
        <v>0</v>
      </c>
      <c r="J1550" s="179">
        <v>0</v>
      </c>
      <c r="K1550" s="179">
        <v>0</v>
      </c>
      <c r="L1550" s="179">
        <v>0</v>
      </c>
      <c r="M1550" s="179">
        <v>4940.4077926791524</v>
      </c>
      <c r="N1550" s="179">
        <v>0</v>
      </c>
      <c r="O1550" s="179">
        <v>0</v>
      </c>
      <c r="P1550" s="179">
        <v>0</v>
      </c>
      <c r="Q1550" s="179">
        <v>0</v>
      </c>
      <c r="R1550" s="180">
        <v>0</v>
      </c>
      <c r="S1550" s="180">
        <v>0</v>
      </c>
      <c r="T1550" s="180">
        <v>0</v>
      </c>
    </row>
    <row r="1551" spans="2:20" x14ac:dyDescent="0.3">
      <c r="B1551" s="19">
        <v>1548</v>
      </c>
      <c r="C1551" s="179">
        <v>0</v>
      </c>
      <c r="D1551" s="179">
        <v>0</v>
      </c>
      <c r="E1551" s="179">
        <v>9144.0117211495344</v>
      </c>
      <c r="F1551" s="179">
        <v>0</v>
      </c>
      <c r="G1551" s="179">
        <v>0</v>
      </c>
      <c r="H1551" s="179">
        <v>61998.02391684951</v>
      </c>
      <c r="I1551" s="179">
        <v>0</v>
      </c>
      <c r="J1551" s="179">
        <v>0</v>
      </c>
      <c r="K1551" s="179">
        <v>0</v>
      </c>
      <c r="L1551" s="179">
        <v>0</v>
      </c>
      <c r="M1551" s="179">
        <v>12136.058410048754</v>
      </c>
      <c r="N1551" s="179">
        <v>0</v>
      </c>
      <c r="O1551" s="179">
        <v>0</v>
      </c>
      <c r="P1551" s="179">
        <v>0</v>
      </c>
      <c r="Q1551" s="179">
        <v>0</v>
      </c>
      <c r="R1551" s="180">
        <v>0</v>
      </c>
      <c r="S1551" s="180">
        <v>0</v>
      </c>
      <c r="T1551" s="180">
        <v>0</v>
      </c>
    </row>
    <row r="1552" spans="2:20" x14ac:dyDescent="0.3">
      <c r="B1552" s="19">
        <v>1549</v>
      </c>
      <c r="C1552" s="179">
        <v>0</v>
      </c>
      <c r="D1552" s="179">
        <v>0</v>
      </c>
      <c r="E1552" s="179">
        <v>28426.194110654436</v>
      </c>
      <c r="F1552" s="179">
        <v>0</v>
      </c>
      <c r="G1552" s="179">
        <v>0</v>
      </c>
      <c r="H1552" s="179">
        <v>33056.134018650569</v>
      </c>
      <c r="I1552" s="179">
        <v>0</v>
      </c>
      <c r="J1552" s="179">
        <v>0</v>
      </c>
      <c r="K1552" s="179">
        <v>0</v>
      </c>
      <c r="L1552" s="179">
        <v>0</v>
      </c>
      <c r="M1552" s="179">
        <v>56392.128750963209</v>
      </c>
      <c r="N1552" s="179">
        <v>0</v>
      </c>
      <c r="O1552" s="179">
        <v>0</v>
      </c>
      <c r="P1552" s="179">
        <v>0</v>
      </c>
      <c r="Q1552" s="179">
        <v>0</v>
      </c>
      <c r="R1552" s="180">
        <v>0</v>
      </c>
      <c r="S1552" s="180">
        <v>0</v>
      </c>
      <c r="T1552" s="180">
        <v>0</v>
      </c>
    </row>
    <row r="1553" spans="2:20" x14ac:dyDescent="0.3">
      <c r="B1553" s="19">
        <v>1550</v>
      </c>
      <c r="C1553" s="179">
        <v>0</v>
      </c>
      <c r="D1553" s="179">
        <v>0</v>
      </c>
      <c r="E1553" s="179">
        <v>4098089.3971866765</v>
      </c>
      <c r="F1553" s="179">
        <v>0</v>
      </c>
      <c r="G1553" s="179">
        <v>0</v>
      </c>
      <c r="H1553" s="179">
        <v>24343.015941888869</v>
      </c>
      <c r="I1553" s="179">
        <v>0</v>
      </c>
      <c r="J1553" s="179">
        <v>0</v>
      </c>
      <c r="K1553" s="179">
        <v>0</v>
      </c>
      <c r="L1553" s="179">
        <v>0</v>
      </c>
      <c r="M1553" s="179">
        <v>130915.04766127377</v>
      </c>
      <c r="N1553" s="179">
        <v>0</v>
      </c>
      <c r="O1553" s="179">
        <v>0</v>
      </c>
      <c r="P1553" s="179">
        <v>0</v>
      </c>
      <c r="Q1553" s="179">
        <v>0</v>
      </c>
      <c r="R1553" s="180">
        <v>0</v>
      </c>
      <c r="S1553" s="180">
        <v>0</v>
      </c>
      <c r="T1553" s="180">
        <v>0</v>
      </c>
    </row>
    <row r="1554" spans="2:20" x14ac:dyDescent="0.3">
      <c r="B1554" s="19">
        <v>1551</v>
      </c>
      <c r="C1554" s="179">
        <v>0</v>
      </c>
      <c r="D1554" s="179">
        <v>0</v>
      </c>
      <c r="E1554" s="179">
        <v>18074.526063558915</v>
      </c>
      <c r="F1554" s="179">
        <v>0</v>
      </c>
      <c r="G1554" s="179">
        <v>0</v>
      </c>
      <c r="H1554" s="179">
        <v>2479.4319419940384</v>
      </c>
      <c r="I1554" s="179">
        <v>0</v>
      </c>
      <c r="J1554" s="179">
        <v>0</v>
      </c>
      <c r="K1554" s="179">
        <v>0</v>
      </c>
      <c r="L1554" s="179">
        <v>0</v>
      </c>
      <c r="M1554" s="179">
        <v>55483.898712930612</v>
      </c>
      <c r="N1554" s="179">
        <v>0</v>
      </c>
      <c r="O1554" s="179">
        <v>0</v>
      </c>
      <c r="P1554" s="179">
        <v>0</v>
      </c>
      <c r="Q1554" s="179">
        <v>0</v>
      </c>
      <c r="R1554" s="180">
        <v>0</v>
      </c>
      <c r="S1554" s="180">
        <v>0</v>
      </c>
      <c r="T1554" s="180">
        <v>0</v>
      </c>
    </row>
    <row r="1555" spans="2:20" x14ac:dyDescent="0.3">
      <c r="B1555" s="19">
        <v>1552</v>
      </c>
      <c r="C1555" s="179">
        <v>0</v>
      </c>
      <c r="D1555" s="179">
        <v>0</v>
      </c>
      <c r="E1555" s="179">
        <v>10136.261232954474</v>
      </c>
      <c r="F1555" s="179">
        <v>0</v>
      </c>
      <c r="G1555" s="179">
        <v>0</v>
      </c>
      <c r="H1555" s="179">
        <v>104626.10755684631</v>
      </c>
      <c r="I1555" s="179">
        <v>0</v>
      </c>
      <c r="J1555" s="179">
        <v>0</v>
      </c>
      <c r="K1555" s="179">
        <v>0</v>
      </c>
      <c r="L1555" s="179">
        <v>0</v>
      </c>
      <c r="M1555" s="179">
        <v>783320.0882786311</v>
      </c>
      <c r="N1555" s="179">
        <v>0</v>
      </c>
      <c r="O1555" s="179">
        <v>0</v>
      </c>
      <c r="P1555" s="179">
        <v>0</v>
      </c>
      <c r="Q1555" s="179">
        <v>0</v>
      </c>
      <c r="R1555" s="180">
        <v>0</v>
      </c>
      <c r="S1555" s="180">
        <v>0</v>
      </c>
      <c r="T1555" s="180">
        <v>0</v>
      </c>
    </row>
    <row r="1556" spans="2:20" x14ac:dyDescent="0.3">
      <c r="B1556" s="19">
        <v>1553</v>
      </c>
      <c r="C1556" s="179">
        <v>0</v>
      </c>
      <c r="D1556" s="179">
        <v>0</v>
      </c>
      <c r="E1556" s="179">
        <v>137034.83052950256</v>
      </c>
      <c r="F1556" s="179">
        <v>0</v>
      </c>
      <c r="G1556" s="179">
        <v>0</v>
      </c>
      <c r="H1556" s="179">
        <v>16448.904566153436</v>
      </c>
      <c r="I1556" s="179">
        <v>0</v>
      </c>
      <c r="J1556" s="179">
        <v>0</v>
      </c>
      <c r="K1556" s="179">
        <v>0</v>
      </c>
      <c r="L1556" s="179">
        <v>0</v>
      </c>
      <c r="M1556" s="179">
        <v>882770.4536305652</v>
      </c>
      <c r="N1556" s="179">
        <v>0</v>
      </c>
      <c r="O1556" s="179">
        <v>0</v>
      </c>
      <c r="P1556" s="179">
        <v>0</v>
      </c>
      <c r="Q1556" s="179">
        <v>0</v>
      </c>
      <c r="R1556" s="180">
        <v>0</v>
      </c>
      <c r="S1556" s="180">
        <v>0</v>
      </c>
      <c r="T1556" s="180">
        <v>0</v>
      </c>
    </row>
    <row r="1557" spans="2:20" x14ac:dyDescent="0.3">
      <c r="B1557" s="19">
        <v>1554</v>
      </c>
      <c r="C1557" s="179">
        <v>0</v>
      </c>
      <c r="D1557" s="179">
        <v>0</v>
      </c>
      <c r="E1557" s="179">
        <v>3882.6767033338656</v>
      </c>
      <c r="F1557" s="179">
        <v>0</v>
      </c>
      <c r="G1557" s="179">
        <v>0</v>
      </c>
      <c r="H1557" s="179">
        <v>53132.086724563975</v>
      </c>
      <c r="I1557" s="179">
        <v>0</v>
      </c>
      <c r="J1557" s="179">
        <v>0</v>
      </c>
      <c r="K1557" s="179">
        <v>0</v>
      </c>
      <c r="L1557" s="179">
        <v>0</v>
      </c>
      <c r="M1557" s="179">
        <v>16879.383329969052</v>
      </c>
      <c r="N1557" s="179">
        <v>0</v>
      </c>
      <c r="O1557" s="179">
        <v>0</v>
      </c>
      <c r="P1557" s="179">
        <v>0</v>
      </c>
      <c r="Q1557" s="179">
        <v>0</v>
      </c>
      <c r="R1557" s="180">
        <v>0</v>
      </c>
      <c r="S1557" s="180">
        <v>0</v>
      </c>
      <c r="T1557" s="180">
        <v>0</v>
      </c>
    </row>
    <row r="1558" spans="2:20" x14ac:dyDescent="0.3">
      <c r="B1558" s="19">
        <v>1555</v>
      </c>
      <c r="C1558" s="179">
        <v>0</v>
      </c>
      <c r="D1558" s="179">
        <v>0</v>
      </c>
      <c r="E1558" s="179">
        <v>310077.73181281006</v>
      </c>
      <c r="F1558" s="179">
        <v>0</v>
      </c>
      <c r="G1558" s="179">
        <v>0</v>
      </c>
      <c r="H1558" s="179">
        <v>18264.328499270276</v>
      </c>
      <c r="I1558" s="179">
        <v>0</v>
      </c>
      <c r="J1558" s="179">
        <v>0</v>
      </c>
      <c r="K1558" s="179">
        <v>0</v>
      </c>
      <c r="L1558" s="179">
        <v>0</v>
      </c>
      <c r="M1558" s="179">
        <v>244326.72896874143</v>
      </c>
      <c r="N1558" s="179">
        <v>0</v>
      </c>
      <c r="O1558" s="179">
        <v>0</v>
      </c>
      <c r="P1558" s="179">
        <v>0</v>
      </c>
      <c r="Q1558" s="179">
        <v>0</v>
      </c>
      <c r="R1558" s="180">
        <v>0</v>
      </c>
      <c r="S1558" s="180">
        <v>0</v>
      </c>
      <c r="T1558" s="180">
        <v>0</v>
      </c>
    </row>
    <row r="1559" spans="2:20" x14ac:dyDescent="0.3">
      <c r="B1559" s="19">
        <v>1556</v>
      </c>
      <c r="C1559" s="179">
        <v>0</v>
      </c>
      <c r="D1559" s="179">
        <v>0</v>
      </c>
      <c r="E1559" s="179">
        <v>564992.31978692336</v>
      </c>
      <c r="F1559" s="179">
        <v>0</v>
      </c>
      <c r="G1559" s="179">
        <v>0</v>
      </c>
      <c r="H1559" s="179">
        <v>5170.7203512916003</v>
      </c>
      <c r="I1559" s="179">
        <v>0</v>
      </c>
      <c r="J1559" s="179">
        <v>0</v>
      </c>
      <c r="K1559" s="179">
        <v>0</v>
      </c>
      <c r="L1559" s="179">
        <v>0</v>
      </c>
      <c r="M1559" s="179">
        <v>164778.73023731448</v>
      </c>
      <c r="N1559" s="179">
        <v>0</v>
      </c>
      <c r="O1559" s="179">
        <v>0</v>
      </c>
      <c r="P1559" s="179">
        <v>0</v>
      </c>
      <c r="Q1559" s="179">
        <v>0</v>
      </c>
      <c r="R1559" s="180">
        <v>0</v>
      </c>
      <c r="S1559" s="180">
        <v>0</v>
      </c>
      <c r="T1559" s="180">
        <v>0</v>
      </c>
    </row>
    <row r="1560" spans="2:20" x14ac:dyDescent="0.3">
      <c r="B1560" s="19">
        <v>1557</v>
      </c>
      <c r="C1560" s="179">
        <v>0</v>
      </c>
      <c r="D1560" s="179">
        <v>0</v>
      </c>
      <c r="E1560" s="179">
        <v>74978.378677405737</v>
      </c>
      <c r="F1560" s="179">
        <v>0</v>
      </c>
      <c r="G1560" s="179">
        <v>0</v>
      </c>
      <c r="H1560" s="179">
        <v>53806.236163335285</v>
      </c>
      <c r="I1560" s="179">
        <v>0</v>
      </c>
      <c r="J1560" s="179">
        <v>0</v>
      </c>
      <c r="K1560" s="179">
        <v>0</v>
      </c>
      <c r="L1560" s="179">
        <v>0</v>
      </c>
      <c r="M1560" s="179">
        <v>36179.865972884771</v>
      </c>
      <c r="N1560" s="179">
        <v>0</v>
      </c>
      <c r="O1560" s="179">
        <v>0</v>
      </c>
      <c r="P1560" s="179">
        <v>0</v>
      </c>
      <c r="Q1560" s="179">
        <v>0</v>
      </c>
      <c r="R1560" s="180">
        <v>0</v>
      </c>
      <c r="S1560" s="180">
        <v>0</v>
      </c>
      <c r="T1560" s="180">
        <v>0</v>
      </c>
    </row>
    <row r="1561" spans="2:20" x14ac:dyDescent="0.3">
      <c r="B1561" s="19">
        <v>1558</v>
      </c>
      <c r="C1561" s="179">
        <v>0</v>
      </c>
      <c r="D1561" s="179">
        <v>0</v>
      </c>
      <c r="E1561" s="179">
        <v>293779.89113635872</v>
      </c>
      <c r="F1561" s="179">
        <v>0</v>
      </c>
      <c r="G1561" s="179">
        <v>0</v>
      </c>
      <c r="H1561" s="179">
        <v>213743.19248545819</v>
      </c>
      <c r="I1561" s="179">
        <v>0</v>
      </c>
      <c r="J1561" s="179">
        <v>0</v>
      </c>
      <c r="K1561" s="179">
        <v>0</v>
      </c>
      <c r="L1561" s="179">
        <v>0</v>
      </c>
      <c r="M1561" s="179">
        <v>79561.216019617321</v>
      </c>
      <c r="N1561" s="179">
        <v>0</v>
      </c>
      <c r="O1561" s="179">
        <v>0</v>
      </c>
      <c r="P1561" s="179">
        <v>0</v>
      </c>
      <c r="Q1561" s="179">
        <v>0</v>
      </c>
      <c r="R1561" s="180">
        <v>0</v>
      </c>
      <c r="S1561" s="180">
        <v>0</v>
      </c>
      <c r="T1561" s="180">
        <v>0</v>
      </c>
    </row>
    <row r="1562" spans="2:20" x14ac:dyDescent="0.3">
      <c r="B1562" s="19">
        <v>1559</v>
      </c>
      <c r="C1562" s="179">
        <v>0</v>
      </c>
      <c r="D1562" s="179">
        <v>0</v>
      </c>
      <c r="E1562" s="179">
        <v>297947.43448053679</v>
      </c>
      <c r="F1562" s="179">
        <v>0</v>
      </c>
      <c r="G1562" s="179">
        <v>0</v>
      </c>
      <c r="H1562" s="179">
        <v>43747.06798013646</v>
      </c>
      <c r="I1562" s="179">
        <v>0</v>
      </c>
      <c r="J1562" s="179">
        <v>0</v>
      </c>
      <c r="K1562" s="179">
        <v>0</v>
      </c>
      <c r="L1562" s="179">
        <v>0</v>
      </c>
      <c r="M1562" s="179">
        <v>326334.60870873416</v>
      </c>
      <c r="N1562" s="179">
        <v>0</v>
      </c>
      <c r="O1562" s="179">
        <v>0</v>
      </c>
      <c r="P1562" s="179">
        <v>0</v>
      </c>
      <c r="Q1562" s="179">
        <v>0</v>
      </c>
      <c r="R1562" s="180">
        <v>0</v>
      </c>
      <c r="S1562" s="180">
        <v>0</v>
      </c>
      <c r="T1562" s="180">
        <v>0</v>
      </c>
    </row>
    <row r="1563" spans="2:20" x14ac:dyDescent="0.3">
      <c r="B1563" s="19">
        <v>1560</v>
      </c>
      <c r="C1563" s="179">
        <v>0</v>
      </c>
      <c r="D1563" s="179">
        <v>0</v>
      </c>
      <c r="E1563" s="179">
        <v>171298.54557598752</v>
      </c>
      <c r="F1563" s="179">
        <v>0</v>
      </c>
      <c r="G1563" s="179">
        <v>0</v>
      </c>
      <c r="H1563" s="179">
        <v>295388.05669597478</v>
      </c>
      <c r="I1563" s="179">
        <v>0</v>
      </c>
      <c r="J1563" s="179">
        <v>0</v>
      </c>
      <c r="K1563" s="179">
        <v>0</v>
      </c>
      <c r="L1563" s="179">
        <v>0</v>
      </c>
      <c r="M1563" s="179">
        <v>1548426.31762152</v>
      </c>
      <c r="N1563" s="179">
        <v>0</v>
      </c>
      <c r="O1563" s="179">
        <v>0</v>
      </c>
      <c r="P1563" s="179">
        <v>0</v>
      </c>
      <c r="Q1563" s="179">
        <v>0</v>
      </c>
      <c r="R1563" s="180">
        <v>0</v>
      </c>
      <c r="S1563" s="180">
        <v>0</v>
      </c>
      <c r="T1563" s="180">
        <v>0</v>
      </c>
    </row>
    <row r="1564" spans="2:20" x14ac:dyDescent="0.3">
      <c r="B1564" s="19">
        <v>1561</v>
      </c>
      <c r="C1564" s="179">
        <v>0</v>
      </c>
      <c r="D1564" s="179">
        <v>0</v>
      </c>
      <c r="E1564" s="179">
        <v>287348.00798765675</v>
      </c>
      <c r="F1564" s="179">
        <v>0</v>
      </c>
      <c r="G1564" s="179">
        <v>0</v>
      </c>
      <c r="H1564" s="179">
        <v>26298.642802778966</v>
      </c>
      <c r="I1564" s="179">
        <v>0</v>
      </c>
      <c r="J1564" s="179">
        <v>0</v>
      </c>
      <c r="K1564" s="179">
        <v>0</v>
      </c>
      <c r="L1564" s="179">
        <v>0</v>
      </c>
      <c r="M1564" s="179">
        <v>23840.797884807638</v>
      </c>
      <c r="N1564" s="179">
        <v>0</v>
      </c>
      <c r="O1564" s="179">
        <v>0</v>
      </c>
      <c r="P1564" s="179">
        <v>0</v>
      </c>
      <c r="Q1564" s="179">
        <v>0</v>
      </c>
      <c r="R1564" s="180">
        <v>0</v>
      </c>
      <c r="S1564" s="180">
        <v>0</v>
      </c>
      <c r="T1564" s="180">
        <v>0</v>
      </c>
    </row>
    <row r="1565" spans="2:20" x14ac:dyDescent="0.3">
      <c r="B1565" s="19">
        <v>1562</v>
      </c>
      <c r="C1565" s="179">
        <v>0</v>
      </c>
      <c r="D1565" s="179">
        <v>0</v>
      </c>
      <c r="E1565" s="179">
        <v>37313.847053872581</v>
      </c>
      <c r="F1565" s="179">
        <v>0</v>
      </c>
      <c r="G1565" s="179">
        <v>0</v>
      </c>
      <c r="H1565" s="179">
        <v>134890.77069409942</v>
      </c>
      <c r="I1565" s="179">
        <v>0</v>
      </c>
      <c r="J1565" s="179">
        <v>0</v>
      </c>
      <c r="K1565" s="179">
        <v>0</v>
      </c>
      <c r="L1565" s="179">
        <v>0</v>
      </c>
      <c r="M1565" s="179">
        <v>30516.512077213993</v>
      </c>
      <c r="N1565" s="179">
        <v>0</v>
      </c>
      <c r="O1565" s="179">
        <v>0</v>
      </c>
      <c r="P1565" s="179">
        <v>0</v>
      </c>
      <c r="Q1565" s="179">
        <v>0</v>
      </c>
      <c r="R1565" s="180">
        <v>0</v>
      </c>
      <c r="S1565" s="180">
        <v>0</v>
      </c>
      <c r="T1565" s="180">
        <v>0</v>
      </c>
    </row>
    <row r="1566" spans="2:20" x14ac:dyDescent="0.3">
      <c r="B1566" s="19">
        <v>1563</v>
      </c>
      <c r="C1566" s="179">
        <v>0</v>
      </c>
      <c r="D1566" s="179">
        <v>0</v>
      </c>
      <c r="E1566" s="179">
        <v>218787.13106542296</v>
      </c>
      <c r="F1566" s="179">
        <v>0</v>
      </c>
      <c r="G1566" s="179">
        <v>0</v>
      </c>
      <c r="H1566" s="179">
        <v>6999.0457467037677</v>
      </c>
      <c r="I1566" s="179">
        <v>0</v>
      </c>
      <c r="J1566" s="179">
        <v>0</v>
      </c>
      <c r="K1566" s="179">
        <v>0</v>
      </c>
      <c r="L1566" s="179">
        <v>0</v>
      </c>
      <c r="M1566" s="179">
        <v>150644.52201462488</v>
      </c>
      <c r="N1566" s="179">
        <v>0</v>
      </c>
      <c r="O1566" s="179">
        <v>0</v>
      </c>
      <c r="P1566" s="179">
        <v>0</v>
      </c>
      <c r="Q1566" s="179">
        <v>0</v>
      </c>
      <c r="R1566" s="180">
        <v>0</v>
      </c>
      <c r="S1566" s="180">
        <v>0</v>
      </c>
      <c r="T1566" s="180">
        <v>0</v>
      </c>
    </row>
    <row r="1567" spans="2:20" x14ac:dyDescent="0.3">
      <c r="B1567" s="19">
        <v>1564</v>
      </c>
      <c r="C1567" s="179">
        <v>0</v>
      </c>
      <c r="D1567" s="179">
        <v>0</v>
      </c>
      <c r="E1567" s="179">
        <v>205613.23872576401</v>
      </c>
      <c r="F1567" s="179">
        <v>0</v>
      </c>
      <c r="G1567" s="179">
        <v>0</v>
      </c>
      <c r="H1567" s="179">
        <v>419923.18821567798</v>
      </c>
      <c r="I1567" s="179">
        <v>0</v>
      </c>
      <c r="J1567" s="179">
        <v>0</v>
      </c>
      <c r="K1567" s="179">
        <v>0</v>
      </c>
      <c r="L1567" s="179">
        <v>0</v>
      </c>
      <c r="M1567" s="179">
        <v>84073.931688271026</v>
      </c>
      <c r="N1567" s="179">
        <v>0</v>
      </c>
      <c r="O1567" s="179">
        <v>0</v>
      </c>
      <c r="P1567" s="179">
        <v>0</v>
      </c>
      <c r="Q1567" s="179">
        <v>0</v>
      </c>
      <c r="R1567" s="180">
        <v>0</v>
      </c>
      <c r="S1567" s="180">
        <v>0</v>
      </c>
      <c r="T1567" s="180">
        <v>0</v>
      </c>
    </row>
    <row r="1568" spans="2:20" x14ac:dyDescent="0.3">
      <c r="B1568" s="19">
        <v>1565</v>
      </c>
      <c r="C1568" s="179">
        <v>0</v>
      </c>
      <c r="D1568" s="179">
        <v>0</v>
      </c>
      <c r="E1568" s="179">
        <v>1660707.3052995631</v>
      </c>
      <c r="F1568" s="179">
        <v>1</v>
      </c>
      <c r="G1568" s="179">
        <v>263259.10092200706</v>
      </c>
      <c r="H1568" s="179">
        <v>413399.41359145992</v>
      </c>
      <c r="I1568" s="179">
        <v>0</v>
      </c>
      <c r="J1568" s="179">
        <v>0</v>
      </c>
      <c r="K1568" s="179">
        <v>0</v>
      </c>
      <c r="L1568" s="179">
        <v>0</v>
      </c>
      <c r="M1568" s="179">
        <v>81393.937802837507</v>
      </c>
      <c r="N1568" s="179">
        <v>0</v>
      </c>
      <c r="O1568" s="179">
        <v>0</v>
      </c>
      <c r="P1568" s="179">
        <v>0</v>
      </c>
      <c r="Q1568" s="179">
        <v>0</v>
      </c>
      <c r="R1568" s="180">
        <v>0</v>
      </c>
      <c r="S1568" s="180">
        <v>0</v>
      </c>
      <c r="T1568" s="180">
        <v>0</v>
      </c>
    </row>
    <row r="1569" spans="2:20" x14ac:dyDescent="0.3">
      <c r="B1569" s="19">
        <v>1566</v>
      </c>
      <c r="C1569" s="179">
        <v>0</v>
      </c>
      <c r="D1569" s="179">
        <v>0</v>
      </c>
      <c r="E1569" s="179">
        <v>652011.2094219327</v>
      </c>
      <c r="F1569" s="179">
        <v>0</v>
      </c>
      <c r="G1569" s="179">
        <v>0</v>
      </c>
      <c r="H1569" s="179">
        <v>42733.1095230266</v>
      </c>
      <c r="I1569" s="179">
        <v>0</v>
      </c>
      <c r="J1569" s="179">
        <v>0</v>
      </c>
      <c r="K1569" s="179">
        <v>0</v>
      </c>
      <c r="L1569" s="179">
        <v>0</v>
      </c>
      <c r="M1569" s="179">
        <v>2011.9554637677736</v>
      </c>
      <c r="N1569" s="179">
        <v>0</v>
      </c>
      <c r="O1569" s="179">
        <v>0</v>
      </c>
      <c r="P1569" s="179">
        <v>0</v>
      </c>
      <c r="Q1569" s="179">
        <v>0</v>
      </c>
      <c r="R1569" s="180">
        <v>0</v>
      </c>
      <c r="S1569" s="180">
        <v>0</v>
      </c>
      <c r="T1569" s="180">
        <v>0</v>
      </c>
    </row>
    <row r="1570" spans="2:20" x14ac:dyDescent="0.3">
      <c r="B1570" s="19">
        <v>1567</v>
      </c>
      <c r="C1570" s="179">
        <v>0</v>
      </c>
      <c r="D1570" s="179">
        <v>0</v>
      </c>
      <c r="E1570" s="179">
        <v>302651.39635477104</v>
      </c>
      <c r="F1570" s="179">
        <v>0</v>
      </c>
      <c r="G1570" s="179">
        <v>0</v>
      </c>
      <c r="H1570" s="179">
        <v>107911.74632395421</v>
      </c>
      <c r="I1570" s="179">
        <v>0</v>
      </c>
      <c r="J1570" s="179">
        <v>0</v>
      </c>
      <c r="K1570" s="179">
        <v>0</v>
      </c>
      <c r="L1570" s="179">
        <v>0</v>
      </c>
      <c r="M1570" s="179">
        <v>1138066.1917933368</v>
      </c>
      <c r="N1570" s="179">
        <v>0</v>
      </c>
      <c r="O1570" s="179">
        <v>0</v>
      </c>
      <c r="P1570" s="179">
        <v>0</v>
      </c>
      <c r="Q1570" s="179">
        <v>0</v>
      </c>
      <c r="R1570" s="180">
        <v>0</v>
      </c>
      <c r="S1570" s="180">
        <v>0</v>
      </c>
      <c r="T1570" s="180">
        <v>0</v>
      </c>
    </row>
    <row r="1571" spans="2:20" x14ac:dyDescent="0.3">
      <c r="B1571" s="19">
        <v>1568</v>
      </c>
      <c r="C1571" s="179">
        <v>0</v>
      </c>
      <c r="D1571" s="179">
        <v>0</v>
      </c>
      <c r="E1571" s="179">
        <v>226490.87545261008</v>
      </c>
      <c r="F1571" s="179">
        <v>0</v>
      </c>
      <c r="G1571" s="179">
        <v>0</v>
      </c>
      <c r="H1571" s="179">
        <v>19783.490112303472</v>
      </c>
      <c r="I1571" s="179">
        <v>0</v>
      </c>
      <c r="J1571" s="179">
        <v>0</v>
      </c>
      <c r="K1571" s="179">
        <v>0</v>
      </c>
      <c r="L1571" s="179">
        <v>0</v>
      </c>
      <c r="M1571" s="179">
        <v>86338.422553242854</v>
      </c>
      <c r="N1571" s="179">
        <v>0</v>
      </c>
      <c r="O1571" s="179">
        <v>0</v>
      </c>
      <c r="P1571" s="179">
        <v>0</v>
      </c>
      <c r="Q1571" s="179">
        <v>0</v>
      </c>
      <c r="R1571" s="180">
        <v>0</v>
      </c>
      <c r="S1571" s="180">
        <v>0</v>
      </c>
      <c r="T1571" s="180">
        <v>0</v>
      </c>
    </row>
    <row r="1572" spans="2:20" x14ac:dyDescent="0.3">
      <c r="B1572" s="19">
        <v>1569</v>
      </c>
      <c r="C1572" s="179">
        <v>0</v>
      </c>
      <c r="D1572" s="179">
        <v>0</v>
      </c>
      <c r="E1572" s="179">
        <v>129573.74124863173</v>
      </c>
      <c r="F1572" s="179">
        <v>0</v>
      </c>
      <c r="G1572" s="179">
        <v>0</v>
      </c>
      <c r="H1572" s="179">
        <v>5723.9449165867245</v>
      </c>
      <c r="I1572" s="179">
        <v>0</v>
      </c>
      <c r="J1572" s="179">
        <v>0</v>
      </c>
      <c r="K1572" s="179">
        <v>0</v>
      </c>
      <c r="L1572" s="179">
        <v>0</v>
      </c>
      <c r="M1572" s="179">
        <v>44439.121117962575</v>
      </c>
      <c r="N1572" s="179">
        <v>0</v>
      </c>
      <c r="O1572" s="179">
        <v>0</v>
      </c>
      <c r="P1572" s="179">
        <v>0</v>
      </c>
      <c r="Q1572" s="179">
        <v>0</v>
      </c>
      <c r="R1572" s="180">
        <v>0</v>
      </c>
      <c r="S1572" s="180">
        <v>0</v>
      </c>
      <c r="T1572" s="180">
        <v>0</v>
      </c>
    </row>
    <row r="1573" spans="2:20" x14ac:dyDescent="0.3">
      <c r="B1573" s="19">
        <v>1570</v>
      </c>
      <c r="C1573" s="179">
        <v>0</v>
      </c>
      <c r="D1573" s="179">
        <v>0</v>
      </c>
      <c r="E1573" s="179">
        <v>10373.672728597963</v>
      </c>
      <c r="F1573" s="179">
        <v>0</v>
      </c>
      <c r="G1573" s="179">
        <v>0</v>
      </c>
      <c r="H1573" s="179">
        <v>103872.87340706764</v>
      </c>
      <c r="I1573" s="179">
        <v>0</v>
      </c>
      <c r="J1573" s="179">
        <v>0</v>
      </c>
      <c r="K1573" s="179">
        <v>0</v>
      </c>
      <c r="L1573" s="179">
        <v>0</v>
      </c>
      <c r="M1573" s="179">
        <v>225515.56787225252</v>
      </c>
      <c r="N1573" s="179">
        <v>0</v>
      </c>
      <c r="O1573" s="179">
        <v>0</v>
      </c>
      <c r="P1573" s="179">
        <v>0</v>
      </c>
      <c r="Q1573" s="179">
        <v>0</v>
      </c>
      <c r="R1573" s="180">
        <v>0</v>
      </c>
      <c r="S1573" s="180">
        <v>0</v>
      </c>
      <c r="T1573" s="180">
        <v>0</v>
      </c>
    </row>
    <row r="1574" spans="2:20" x14ac:dyDescent="0.3">
      <c r="B1574" s="19">
        <v>1571</v>
      </c>
      <c r="C1574" s="179">
        <v>0</v>
      </c>
      <c r="D1574" s="179">
        <v>0</v>
      </c>
      <c r="E1574" s="179">
        <v>145271.56113950745</v>
      </c>
      <c r="F1574" s="179">
        <v>0</v>
      </c>
      <c r="G1574" s="179">
        <v>0</v>
      </c>
      <c r="H1574" s="179">
        <v>2968.1196144493024</v>
      </c>
      <c r="I1574" s="179">
        <v>0</v>
      </c>
      <c r="J1574" s="179">
        <v>0</v>
      </c>
      <c r="K1574" s="179">
        <v>0</v>
      </c>
      <c r="L1574" s="179">
        <v>0</v>
      </c>
      <c r="M1574" s="179">
        <v>158135.20856253055</v>
      </c>
      <c r="N1574" s="179">
        <v>0</v>
      </c>
      <c r="O1574" s="179">
        <v>0</v>
      </c>
      <c r="P1574" s="179">
        <v>0</v>
      </c>
      <c r="Q1574" s="179">
        <v>0</v>
      </c>
      <c r="R1574" s="180">
        <v>0</v>
      </c>
      <c r="S1574" s="180">
        <v>0</v>
      </c>
      <c r="T1574" s="180">
        <v>0</v>
      </c>
    </row>
    <row r="1575" spans="2:20" x14ac:dyDescent="0.3">
      <c r="B1575" s="19">
        <v>1572</v>
      </c>
      <c r="C1575" s="179">
        <v>0</v>
      </c>
      <c r="D1575" s="179">
        <v>0</v>
      </c>
      <c r="E1575" s="179">
        <v>129285.05666555704</v>
      </c>
      <c r="F1575" s="179">
        <v>0</v>
      </c>
      <c r="G1575" s="179">
        <v>0</v>
      </c>
      <c r="H1575" s="179">
        <v>14960.676392053745</v>
      </c>
      <c r="I1575" s="179">
        <v>0</v>
      </c>
      <c r="J1575" s="179">
        <v>0</v>
      </c>
      <c r="K1575" s="179">
        <v>0</v>
      </c>
      <c r="L1575" s="179">
        <v>0</v>
      </c>
      <c r="M1575" s="179">
        <v>129814.73514288556</v>
      </c>
      <c r="N1575" s="179">
        <v>0</v>
      </c>
      <c r="O1575" s="179">
        <v>0</v>
      </c>
      <c r="P1575" s="179">
        <v>0</v>
      </c>
      <c r="Q1575" s="179">
        <v>0</v>
      </c>
      <c r="R1575" s="180">
        <v>0</v>
      </c>
      <c r="S1575" s="180">
        <v>0</v>
      </c>
      <c r="T1575" s="180">
        <v>0</v>
      </c>
    </row>
    <row r="1576" spans="2:20" x14ac:dyDescent="0.3">
      <c r="B1576" s="19">
        <v>1573</v>
      </c>
      <c r="C1576" s="179">
        <v>0</v>
      </c>
      <c r="D1576" s="179">
        <v>0</v>
      </c>
      <c r="E1576" s="179">
        <v>30595.68203623953</v>
      </c>
      <c r="F1576" s="179">
        <v>0</v>
      </c>
      <c r="G1576" s="179">
        <v>0</v>
      </c>
      <c r="H1576" s="179">
        <v>74948.823306801642</v>
      </c>
      <c r="I1576" s="179">
        <v>0</v>
      </c>
      <c r="J1576" s="179">
        <v>0</v>
      </c>
      <c r="K1576" s="179">
        <v>0</v>
      </c>
      <c r="L1576" s="179">
        <v>0</v>
      </c>
      <c r="M1576" s="179">
        <v>42815.525345436719</v>
      </c>
      <c r="N1576" s="179">
        <v>0</v>
      </c>
      <c r="O1576" s="179">
        <v>0</v>
      </c>
      <c r="P1576" s="179">
        <v>0</v>
      </c>
      <c r="Q1576" s="179">
        <v>0</v>
      </c>
      <c r="R1576" s="180">
        <v>0</v>
      </c>
      <c r="S1576" s="180">
        <v>0</v>
      </c>
      <c r="T1576" s="180">
        <v>0</v>
      </c>
    </row>
    <row r="1577" spans="2:20" x14ac:dyDescent="0.3">
      <c r="B1577" s="19">
        <v>1574</v>
      </c>
      <c r="C1577" s="179">
        <v>0</v>
      </c>
      <c r="D1577" s="179">
        <v>0</v>
      </c>
      <c r="E1577" s="179">
        <v>11358.017593171151</v>
      </c>
      <c r="F1577" s="179">
        <v>0</v>
      </c>
      <c r="G1577" s="179">
        <v>0</v>
      </c>
      <c r="H1577" s="179">
        <v>27533.432097317782</v>
      </c>
      <c r="I1577" s="179">
        <v>0</v>
      </c>
      <c r="J1577" s="179">
        <v>0</v>
      </c>
      <c r="K1577" s="179">
        <v>0</v>
      </c>
      <c r="L1577" s="179">
        <v>0</v>
      </c>
      <c r="M1577" s="179">
        <v>4417964.0825673863</v>
      </c>
      <c r="N1577" s="179">
        <v>0</v>
      </c>
      <c r="O1577" s="179">
        <v>0</v>
      </c>
      <c r="P1577" s="179">
        <v>0</v>
      </c>
      <c r="Q1577" s="179">
        <v>0</v>
      </c>
      <c r="R1577" s="180">
        <v>0</v>
      </c>
      <c r="S1577" s="180">
        <v>0</v>
      </c>
      <c r="T1577" s="180">
        <v>0</v>
      </c>
    </row>
    <row r="1578" spans="2:20" x14ac:dyDescent="0.3">
      <c r="B1578" s="19">
        <v>1575</v>
      </c>
      <c r="C1578" s="179">
        <v>0</v>
      </c>
      <c r="D1578" s="179">
        <v>0</v>
      </c>
      <c r="E1578" s="179">
        <v>40767.021624146138</v>
      </c>
      <c r="F1578" s="179">
        <v>0</v>
      </c>
      <c r="G1578" s="179">
        <v>0</v>
      </c>
      <c r="H1578" s="179">
        <v>17591.908458330985</v>
      </c>
      <c r="I1578" s="179">
        <v>0</v>
      </c>
      <c r="J1578" s="179">
        <v>0</v>
      </c>
      <c r="K1578" s="179">
        <v>0</v>
      </c>
      <c r="L1578" s="179">
        <v>0</v>
      </c>
      <c r="M1578" s="179">
        <v>80531.120039126865</v>
      </c>
      <c r="N1578" s="179">
        <v>0</v>
      </c>
      <c r="O1578" s="179">
        <v>0</v>
      </c>
      <c r="P1578" s="179">
        <v>0</v>
      </c>
      <c r="Q1578" s="179">
        <v>0</v>
      </c>
      <c r="R1578" s="180">
        <v>0</v>
      </c>
      <c r="S1578" s="180">
        <v>0</v>
      </c>
      <c r="T1578" s="180">
        <v>0</v>
      </c>
    </row>
    <row r="1579" spans="2:20" x14ac:dyDescent="0.3">
      <c r="B1579" s="19">
        <v>1576</v>
      </c>
      <c r="C1579" s="179">
        <v>0</v>
      </c>
      <c r="D1579" s="179">
        <v>0</v>
      </c>
      <c r="E1579" s="179">
        <v>34759.347145604217</v>
      </c>
      <c r="F1579" s="179">
        <v>1</v>
      </c>
      <c r="G1579" s="179">
        <v>51459.747373330123</v>
      </c>
      <c r="H1579" s="179">
        <v>220999.89391272704</v>
      </c>
      <c r="I1579" s="179">
        <v>0</v>
      </c>
      <c r="J1579" s="179">
        <v>0</v>
      </c>
      <c r="K1579" s="179">
        <v>0</v>
      </c>
      <c r="L1579" s="179">
        <v>0</v>
      </c>
      <c r="M1579" s="179">
        <v>41382.766277393086</v>
      </c>
      <c r="N1579" s="179">
        <v>0</v>
      </c>
      <c r="O1579" s="179">
        <v>0</v>
      </c>
      <c r="P1579" s="179">
        <v>0</v>
      </c>
      <c r="Q1579" s="179">
        <v>0</v>
      </c>
      <c r="R1579" s="180">
        <v>0</v>
      </c>
      <c r="S1579" s="180">
        <v>0</v>
      </c>
      <c r="T1579" s="180">
        <v>0</v>
      </c>
    </row>
    <row r="1580" spans="2:20" x14ac:dyDescent="0.3">
      <c r="B1580" s="19">
        <v>1577</v>
      </c>
      <c r="C1580" s="179">
        <v>0</v>
      </c>
      <c r="D1580" s="179">
        <v>0</v>
      </c>
      <c r="E1580" s="179">
        <v>90867.036687812652</v>
      </c>
      <c r="F1580" s="179">
        <v>0</v>
      </c>
      <c r="G1580" s="179">
        <v>0</v>
      </c>
      <c r="H1580" s="179">
        <v>14376.956885585676</v>
      </c>
      <c r="I1580" s="179">
        <v>0</v>
      </c>
      <c r="J1580" s="179">
        <v>0</v>
      </c>
      <c r="K1580" s="179">
        <v>0</v>
      </c>
      <c r="L1580" s="179">
        <v>0</v>
      </c>
      <c r="M1580" s="179">
        <v>197161.08127915306</v>
      </c>
      <c r="N1580" s="179">
        <v>0</v>
      </c>
      <c r="O1580" s="179">
        <v>0</v>
      </c>
      <c r="P1580" s="179">
        <v>0</v>
      </c>
      <c r="Q1580" s="179">
        <v>0</v>
      </c>
      <c r="R1580" s="180">
        <v>0</v>
      </c>
      <c r="S1580" s="180">
        <v>0</v>
      </c>
      <c r="T1580" s="180">
        <v>0</v>
      </c>
    </row>
    <row r="1581" spans="2:20" x14ac:dyDescent="0.3">
      <c r="B1581" s="19">
        <v>1578</v>
      </c>
      <c r="C1581" s="179">
        <v>0</v>
      </c>
      <c r="D1581" s="179">
        <v>0</v>
      </c>
      <c r="E1581" s="179">
        <v>209327.03072498809</v>
      </c>
      <c r="F1581" s="179">
        <v>0</v>
      </c>
      <c r="G1581" s="179">
        <v>0</v>
      </c>
      <c r="H1581" s="179">
        <v>52660.692864571138</v>
      </c>
      <c r="I1581" s="179">
        <v>0</v>
      </c>
      <c r="J1581" s="179">
        <v>0</v>
      </c>
      <c r="K1581" s="179">
        <v>0</v>
      </c>
      <c r="L1581" s="179">
        <v>0</v>
      </c>
      <c r="M1581" s="179">
        <v>149255.35104967162</v>
      </c>
      <c r="N1581" s="179">
        <v>0</v>
      </c>
      <c r="O1581" s="179">
        <v>0</v>
      </c>
      <c r="P1581" s="179">
        <v>0</v>
      </c>
      <c r="Q1581" s="179">
        <v>0</v>
      </c>
      <c r="R1581" s="180">
        <v>0</v>
      </c>
      <c r="S1581" s="180">
        <v>0</v>
      </c>
      <c r="T1581" s="180">
        <v>0</v>
      </c>
    </row>
    <row r="1582" spans="2:20" x14ac:dyDescent="0.3">
      <c r="B1582" s="19">
        <v>1579</v>
      </c>
      <c r="C1582" s="179">
        <v>0</v>
      </c>
      <c r="D1582" s="179">
        <v>0</v>
      </c>
      <c r="E1582" s="179">
        <v>152867.43001972683</v>
      </c>
      <c r="F1582" s="179">
        <v>0</v>
      </c>
      <c r="G1582" s="179">
        <v>0</v>
      </c>
      <c r="H1582" s="179">
        <v>2430.2180563590141</v>
      </c>
      <c r="I1582" s="179">
        <v>0</v>
      </c>
      <c r="J1582" s="179">
        <v>0</v>
      </c>
      <c r="K1582" s="179">
        <v>0</v>
      </c>
      <c r="L1582" s="179">
        <v>0</v>
      </c>
      <c r="M1582" s="179">
        <v>4921.8750154333084</v>
      </c>
      <c r="N1582" s="179">
        <v>0</v>
      </c>
      <c r="O1582" s="179">
        <v>0</v>
      </c>
      <c r="P1582" s="179">
        <v>0</v>
      </c>
      <c r="Q1582" s="179">
        <v>0</v>
      </c>
      <c r="R1582" s="180">
        <v>0</v>
      </c>
      <c r="S1582" s="180">
        <v>0</v>
      </c>
      <c r="T1582" s="180">
        <v>0</v>
      </c>
    </row>
    <row r="1583" spans="2:20" x14ac:dyDescent="0.3">
      <c r="B1583" s="19">
        <v>1580</v>
      </c>
      <c r="C1583" s="179">
        <v>0</v>
      </c>
      <c r="D1583" s="179">
        <v>0</v>
      </c>
      <c r="E1583" s="179">
        <v>88536.176287013455</v>
      </c>
      <c r="F1583" s="179">
        <v>0</v>
      </c>
      <c r="G1583" s="179">
        <v>0</v>
      </c>
      <c r="H1583" s="179">
        <v>136659.1338757987</v>
      </c>
      <c r="I1583" s="179">
        <v>0</v>
      </c>
      <c r="J1583" s="179">
        <v>0</v>
      </c>
      <c r="K1583" s="179">
        <v>0</v>
      </c>
      <c r="L1583" s="179">
        <v>0</v>
      </c>
      <c r="M1583" s="179">
        <v>41238.328059554413</v>
      </c>
      <c r="N1583" s="179">
        <v>0</v>
      </c>
      <c r="O1583" s="179">
        <v>0</v>
      </c>
      <c r="P1583" s="179">
        <v>0</v>
      </c>
      <c r="Q1583" s="179">
        <v>0</v>
      </c>
      <c r="R1583" s="180">
        <v>0</v>
      </c>
      <c r="S1583" s="180">
        <v>0</v>
      </c>
      <c r="T1583" s="180">
        <v>0</v>
      </c>
    </row>
    <row r="1584" spans="2:20" x14ac:dyDescent="0.3">
      <c r="B1584" s="19">
        <v>1581</v>
      </c>
      <c r="C1584" s="179">
        <v>0</v>
      </c>
      <c r="D1584" s="179">
        <v>0</v>
      </c>
      <c r="E1584" s="179">
        <v>73760.845120893748</v>
      </c>
      <c r="F1584" s="179">
        <v>0</v>
      </c>
      <c r="G1584" s="179">
        <v>0</v>
      </c>
      <c r="H1584" s="179">
        <v>64027.072170766383</v>
      </c>
      <c r="I1584" s="179">
        <v>0</v>
      </c>
      <c r="J1584" s="179">
        <v>0</v>
      </c>
      <c r="K1584" s="179">
        <v>0</v>
      </c>
      <c r="L1584" s="179">
        <v>0</v>
      </c>
      <c r="M1584" s="179">
        <v>5831.5914419394721</v>
      </c>
      <c r="N1584" s="179">
        <v>0</v>
      </c>
      <c r="O1584" s="179">
        <v>0</v>
      </c>
      <c r="P1584" s="179">
        <v>0</v>
      </c>
      <c r="Q1584" s="179">
        <v>0</v>
      </c>
      <c r="R1584" s="180">
        <v>0</v>
      </c>
      <c r="S1584" s="180">
        <v>0</v>
      </c>
      <c r="T1584" s="180">
        <v>0</v>
      </c>
    </row>
    <row r="1585" spans="2:20" x14ac:dyDescent="0.3">
      <c r="B1585" s="19">
        <v>1582</v>
      </c>
      <c r="C1585" s="179">
        <v>0</v>
      </c>
      <c r="D1585" s="179">
        <v>0</v>
      </c>
      <c r="E1585" s="179">
        <v>57707.794882303133</v>
      </c>
      <c r="F1585" s="179">
        <v>0</v>
      </c>
      <c r="G1585" s="179">
        <v>0</v>
      </c>
      <c r="H1585" s="179">
        <v>98962.82383580906</v>
      </c>
      <c r="I1585" s="179">
        <v>0</v>
      </c>
      <c r="J1585" s="179">
        <v>0</v>
      </c>
      <c r="K1585" s="179">
        <v>0</v>
      </c>
      <c r="L1585" s="179">
        <v>0</v>
      </c>
      <c r="M1585" s="179">
        <v>12018.915805613973</v>
      </c>
      <c r="N1585" s="179">
        <v>0</v>
      </c>
      <c r="O1585" s="179">
        <v>0</v>
      </c>
      <c r="P1585" s="179">
        <v>0</v>
      </c>
      <c r="Q1585" s="179">
        <v>0</v>
      </c>
      <c r="R1585" s="180">
        <v>0</v>
      </c>
      <c r="S1585" s="180">
        <v>0</v>
      </c>
      <c r="T1585" s="180">
        <v>0</v>
      </c>
    </row>
    <row r="1586" spans="2:20" x14ac:dyDescent="0.3">
      <c r="B1586" s="19">
        <v>1583</v>
      </c>
      <c r="C1586" s="179">
        <v>0</v>
      </c>
      <c r="D1586" s="179">
        <v>0</v>
      </c>
      <c r="E1586" s="179">
        <v>17157.01894789606</v>
      </c>
      <c r="F1586" s="179">
        <v>0</v>
      </c>
      <c r="G1586" s="179">
        <v>0</v>
      </c>
      <c r="H1586" s="179">
        <v>137330.16402454456</v>
      </c>
      <c r="I1586" s="179">
        <v>0</v>
      </c>
      <c r="J1586" s="179">
        <v>0</v>
      </c>
      <c r="K1586" s="179">
        <v>0</v>
      </c>
      <c r="L1586" s="179">
        <v>0</v>
      </c>
      <c r="M1586" s="179">
        <v>83456.523840145834</v>
      </c>
      <c r="N1586" s="179">
        <v>0</v>
      </c>
      <c r="O1586" s="179">
        <v>0</v>
      </c>
      <c r="P1586" s="179">
        <v>0</v>
      </c>
      <c r="Q1586" s="179">
        <v>0</v>
      </c>
      <c r="R1586" s="180">
        <v>0</v>
      </c>
      <c r="S1586" s="180">
        <v>0</v>
      </c>
      <c r="T1586" s="180">
        <v>0</v>
      </c>
    </row>
    <row r="1587" spans="2:20" x14ac:dyDescent="0.3">
      <c r="B1587" s="19">
        <v>1584</v>
      </c>
      <c r="C1587" s="179">
        <v>1</v>
      </c>
      <c r="D1587" s="179">
        <v>6128.0765451085163</v>
      </c>
      <c r="E1587" s="179">
        <v>72614.629058628459</v>
      </c>
      <c r="F1587" s="179">
        <v>0</v>
      </c>
      <c r="G1587" s="179">
        <v>0</v>
      </c>
      <c r="H1587" s="179">
        <v>18143.214155401507</v>
      </c>
      <c r="I1587" s="179">
        <v>0</v>
      </c>
      <c r="J1587" s="179">
        <v>0</v>
      </c>
      <c r="K1587" s="179">
        <v>0</v>
      </c>
      <c r="L1587" s="179">
        <v>0</v>
      </c>
      <c r="M1587" s="179">
        <v>48742.402967746719</v>
      </c>
      <c r="N1587" s="179">
        <v>0</v>
      </c>
      <c r="O1587" s="179">
        <v>0</v>
      </c>
      <c r="P1587" s="179">
        <v>0</v>
      </c>
      <c r="Q1587" s="179">
        <v>0</v>
      </c>
      <c r="R1587" s="180">
        <v>0</v>
      </c>
      <c r="S1587" s="180">
        <v>0</v>
      </c>
      <c r="T1587" s="180">
        <v>6128.0765451085163</v>
      </c>
    </row>
    <row r="1588" spans="2:20" x14ac:dyDescent="0.3">
      <c r="B1588" s="19">
        <v>1585</v>
      </c>
      <c r="C1588" s="179">
        <v>0</v>
      </c>
      <c r="D1588" s="179">
        <v>0</v>
      </c>
      <c r="E1588" s="179">
        <v>8598.8706912795969</v>
      </c>
      <c r="F1588" s="179">
        <v>0</v>
      </c>
      <c r="G1588" s="179">
        <v>0</v>
      </c>
      <c r="H1588" s="179">
        <v>155848.30240718389</v>
      </c>
      <c r="I1588" s="179">
        <v>0</v>
      </c>
      <c r="J1588" s="179">
        <v>0</v>
      </c>
      <c r="K1588" s="179">
        <v>0</v>
      </c>
      <c r="L1588" s="179">
        <v>0</v>
      </c>
      <c r="M1588" s="179">
        <v>127547.91986096466</v>
      </c>
      <c r="N1588" s="179">
        <v>0</v>
      </c>
      <c r="O1588" s="179">
        <v>0</v>
      </c>
      <c r="P1588" s="179">
        <v>0</v>
      </c>
      <c r="Q1588" s="179">
        <v>0</v>
      </c>
      <c r="R1588" s="180">
        <v>0</v>
      </c>
      <c r="S1588" s="180">
        <v>0</v>
      </c>
      <c r="T1588" s="180">
        <v>0</v>
      </c>
    </row>
    <row r="1589" spans="2:20" x14ac:dyDescent="0.3">
      <c r="B1589" s="19">
        <v>1586</v>
      </c>
      <c r="C1589" s="179">
        <v>0</v>
      </c>
      <c r="D1589" s="179">
        <v>0</v>
      </c>
      <c r="E1589" s="179">
        <v>447597.75370901928</v>
      </c>
      <c r="F1589" s="179">
        <v>0</v>
      </c>
      <c r="G1589" s="179">
        <v>0</v>
      </c>
      <c r="H1589" s="179">
        <v>27337.642038187529</v>
      </c>
      <c r="I1589" s="179">
        <v>0</v>
      </c>
      <c r="J1589" s="179">
        <v>0</v>
      </c>
      <c r="K1589" s="179">
        <v>0</v>
      </c>
      <c r="L1589" s="179">
        <v>0</v>
      </c>
      <c r="M1589" s="179">
        <v>186064.85567060253</v>
      </c>
      <c r="N1589" s="179">
        <v>0</v>
      </c>
      <c r="O1589" s="179">
        <v>0</v>
      </c>
      <c r="P1589" s="179">
        <v>0</v>
      </c>
      <c r="Q1589" s="179">
        <v>0</v>
      </c>
      <c r="R1589" s="180">
        <v>0</v>
      </c>
      <c r="S1589" s="180">
        <v>0</v>
      </c>
      <c r="T1589" s="180">
        <v>0</v>
      </c>
    </row>
    <row r="1590" spans="2:20" x14ac:dyDescent="0.3">
      <c r="B1590" s="19">
        <v>1587</v>
      </c>
      <c r="C1590" s="179">
        <v>0</v>
      </c>
      <c r="D1590" s="179">
        <v>0</v>
      </c>
      <c r="E1590" s="179">
        <v>12390.603782723971</v>
      </c>
      <c r="F1590" s="179">
        <v>0</v>
      </c>
      <c r="G1590" s="179">
        <v>0</v>
      </c>
      <c r="H1590" s="179">
        <v>264585.55244735669</v>
      </c>
      <c r="I1590" s="179">
        <v>0</v>
      </c>
      <c r="J1590" s="179">
        <v>0</v>
      </c>
      <c r="K1590" s="179">
        <v>0</v>
      </c>
      <c r="L1590" s="179">
        <v>0</v>
      </c>
      <c r="M1590" s="179">
        <v>43229.45885625235</v>
      </c>
      <c r="N1590" s="179">
        <v>0</v>
      </c>
      <c r="O1590" s="179">
        <v>0</v>
      </c>
      <c r="P1590" s="179">
        <v>0</v>
      </c>
      <c r="Q1590" s="179">
        <v>0</v>
      </c>
      <c r="R1590" s="180">
        <v>0</v>
      </c>
      <c r="S1590" s="180">
        <v>0</v>
      </c>
      <c r="T1590" s="180">
        <v>0</v>
      </c>
    </row>
    <row r="1591" spans="2:20" x14ac:dyDescent="0.3">
      <c r="B1591" s="19">
        <v>1588</v>
      </c>
      <c r="C1591" s="179">
        <v>0</v>
      </c>
      <c r="D1591" s="179">
        <v>0</v>
      </c>
      <c r="E1591" s="179">
        <v>2053356.529324414</v>
      </c>
      <c r="F1591" s="179">
        <v>0</v>
      </c>
      <c r="G1591" s="179">
        <v>0</v>
      </c>
      <c r="H1591" s="179">
        <v>14330.154562444895</v>
      </c>
      <c r="I1591" s="179">
        <v>0</v>
      </c>
      <c r="J1591" s="179">
        <v>0</v>
      </c>
      <c r="K1591" s="179">
        <v>0</v>
      </c>
      <c r="L1591" s="179">
        <v>0</v>
      </c>
      <c r="M1591" s="179">
        <v>115404.71546122532</v>
      </c>
      <c r="N1591" s="179">
        <v>0</v>
      </c>
      <c r="O1591" s="179">
        <v>0</v>
      </c>
      <c r="P1591" s="179">
        <v>0</v>
      </c>
      <c r="Q1591" s="179">
        <v>0</v>
      </c>
      <c r="R1591" s="180">
        <v>0</v>
      </c>
      <c r="S1591" s="180">
        <v>0</v>
      </c>
      <c r="T1591" s="180">
        <v>0</v>
      </c>
    </row>
    <row r="1592" spans="2:20" x14ac:dyDescent="0.3">
      <c r="B1592" s="19">
        <v>1589</v>
      </c>
      <c r="C1592" s="179">
        <v>0</v>
      </c>
      <c r="D1592" s="179">
        <v>0</v>
      </c>
      <c r="E1592" s="179">
        <v>30380.210254215577</v>
      </c>
      <c r="F1592" s="179">
        <v>0</v>
      </c>
      <c r="G1592" s="179">
        <v>0</v>
      </c>
      <c r="H1592" s="179">
        <v>13402.222036409736</v>
      </c>
      <c r="I1592" s="179">
        <v>0</v>
      </c>
      <c r="J1592" s="179">
        <v>0</v>
      </c>
      <c r="K1592" s="179">
        <v>0</v>
      </c>
      <c r="L1592" s="179">
        <v>0</v>
      </c>
      <c r="M1592" s="179">
        <v>38291.200640311035</v>
      </c>
      <c r="N1592" s="179">
        <v>0</v>
      </c>
      <c r="O1592" s="179">
        <v>0</v>
      </c>
      <c r="P1592" s="179">
        <v>0</v>
      </c>
      <c r="Q1592" s="179">
        <v>0</v>
      </c>
      <c r="R1592" s="180">
        <v>0</v>
      </c>
      <c r="S1592" s="180">
        <v>0</v>
      </c>
      <c r="T1592" s="180">
        <v>0</v>
      </c>
    </row>
    <row r="1593" spans="2:20" x14ac:dyDescent="0.3">
      <c r="B1593" s="19">
        <v>1590</v>
      </c>
      <c r="C1593" s="179">
        <v>0</v>
      </c>
      <c r="D1593" s="179">
        <v>0</v>
      </c>
      <c r="E1593" s="179">
        <v>72994.986999666653</v>
      </c>
      <c r="F1593" s="179">
        <v>0</v>
      </c>
      <c r="G1593" s="179">
        <v>0</v>
      </c>
      <c r="H1593" s="179">
        <v>305064.54796500725</v>
      </c>
      <c r="I1593" s="179">
        <v>0</v>
      </c>
      <c r="J1593" s="179">
        <v>0</v>
      </c>
      <c r="K1593" s="179">
        <v>0</v>
      </c>
      <c r="L1593" s="179">
        <v>0</v>
      </c>
      <c r="M1593" s="179">
        <v>114778.60365354056</v>
      </c>
      <c r="N1593" s="179">
        <v>0</v>
      </c>
      <c r="O1593" s="179">
        <v>0</v>
      </c>
      <c r="P1593" s="179">
        <v>0</v>
      </c>
      <c r="Q1593" s="179">
        <v>0</v>
      </c>
      <c r="R1593" s="180">
        <v>0</v>
      </c>
      <c r="S1593" s="180">
        <v>0</v>
      </c>
      <c r="T1593" s="180">
        <v>0</v>
      </c>
    </row>
    <row r="1594" spans="2:20" x14ac:dyDescent="0.3">
      <c r="B1594" s="19">
        <v>1591</v>
      </c>
      <c r="C1594" s="179">
        <v>0</v>
      </c>
      <c r="D1594" s="179">
        <v>0</v>
      </c>
      <c r="E1594" s="179">
        <v>410816.1010368407</v>
      </c>
      <c r="F1594" s="179">
        <v>0</v>
      </c>
      <c r="G1594" s="179">
        <v>0</v>
      </c>
      <c r="H1594" s="179">
        <v>367219.92528860091</v>
      </c>
      <c r="I1594" s="179">
        <v>0</v>
      </c>
      <c r="J1594" s="179">
        <v>0</v>
      </c>
      <c r="K1594" s="179">
        <v>0</v>
      </c>
      <c r="L1594" s="179">
        <v>0</v>
      </c>
      <c r="M1594" s="179">
        <v>17911.913855740779</v>
      </c>
      <c r="N1594" s="179">
        <v>0</v>
      </c>
      <c r="O1594" s="179">
        <v>0</v>
      </c>
      <c r="P1594" s="179">
        <v>0</v>
      </c>
      <c r="Q1594" s="179">
        <v>0</v>
      </c>
      <c r="R1594" s="180">
        <v>0</v>
      </c>
      <c r="S1594" s="180">
        <v>0</v>
      </c>
      <c r="T1594" s="180">
        <v>0</v>
      </c>
    </row>
    <row r="1595" spans="2:20" x14ac:dyDescent="0.3">
      <c r="B1595" s="19">
        <v>1592</v>
      </c>
      <c r="C1595" s="179">
        <v>0</v>
      </c>
      <c r="D1595" s="179">
        <v>0</v>
      </c>
      <c r="E1595" s="179">
        <v>197635.59987323731</v>
      </c>
      <c r="F1595" s="179">
        <v>0</v>
      </c>
      <c r="G1595" s="179">
        <v>0</v>
      </c>
      <c r="H1595" s="179">
        <v>25118.04637831714</v>
      </c>
      <c r="I1595" s="179">
        <v>0</v>
      </c>
      <c r="J1595" s="179">
        <v>0</v>
      </c>
      <c r="K1595" s="179">
        <v>0</v>
      </c>
      <c r="L1595" s="179">
        <v>0</v>
      </c>
      <c r="M1595" s="179">
        <v>8002.8687712704896</v>
      </c>
      <c r="N1595" s="179">
        <v>0</v>
      </c>
      <c r="O1595" s="179">
        <v>0</v>
      </c>
      <c r="P1595" s="179">
        <v>0</v>
      </c>
      <c r="Q1595" s="179">
        <v>0</v>
      </c>
      <c r="R1595" s="180">
        <v>0</v>
      </c>
      <c r="S1595" s="180">
        <v>0</v>
      </c>
      <c r="T1595" s="180">
        <v>0</v>
      </c>
    </row>
    <row r="1596" spans="2:20" x14ac:dyDescent="0.3">
      <c r="B1596" s="19">
        <v>1593</v>
      </c>
      <c r="C1596" s="179">
        <v>0</v>
      </c>
      <c r="D1596" s="179">
        <v>0</v>
      </c>
      <c r="E1596" s="179">
        <v>94560.956960504423</v>
      </c>
      <c r="F1596" s="179">
        <v>0</v>
      </c>
      <c r="G1596" s="179">
        <v>0</v>
      </c>
      <c r="H1596" s="179">
        <v>22829.726905002619</v>
      </c>
      <c r="I1596" s="179">
        <v>0</v>
      </c>
      <c r="J1596" s="179">
        <v>0</v>
      </c>
      <c r="K1596" s="179">
        <v>0</v>
      </c>
      <c r="L1596" s="179">
        <v>0</v>
      </c>
      <c r="M1596" s="179">
        <v>109202.11276949434</v>
      </c>
      <c r="N1596" s="179">
        <v>0</v>
      </c>
      <c r="O1596" s="179">
        <v>0</v>
      </c>
      <c r="P1596" s="179">
        <v>0</v>
      </c>
      <c r="Q1596" s="179">
        <v>0</v>
      </c>
      <c r="R1596" s="180">
        <v>0</v>
      </c>
      <c r="S1596" s="180">
        <v>0</v>
      </c>
      <c r="T1596" s="180">
        <v>0</v>
      </c>
    </row>
    <row r="1597" spans="2:20" x14ac:dyDescent="0.3">
      <c r="B1597" s="19">
        <v>1594</v>
      </c>
      <c r="C1597" s="179">
        <v>0</v>
      </c>
      <c r="D1597" s="179">
        <v>0</v>
      </c>
      <c r="E1597" s="179">
        <v>227369.96880723565</v>
      </c>
      <c r="F1597" s="179">
        <v>0</v>
      </c>
      <c r="G1597" s="179">
        <v>0</v>
      </c>
      <c r="H1597" s="179">
        <v>73054.621461579067</v>
      </c>
      <c r="I1597" s="179">
        <v>0</v>
      </c>
      <c r="J1597" s="179">
        <v>0</v>
      </c>
      <c r="K1597" s="179">
        <v>0</v>
      </c>
      <c r="L1597" s="179">
        <v>0</v>
      </c>
      <c r="M1597" s="179">
        <v>29907.787859433774</v>
      </c>
      <c r="N1597" s="179">
        <v>0</v>
      </c>
      <c r="O1597" s="179">
        <v>0</v>
      </c>
      <c r="P1597" s="179">
        <v>0</v>
      </c>
      <c r="Q1597" s="179">
        <v>0</v>
      </c>
      <c r="R1597" s="180">
        <v>0</v>
      </c>
      <c r="S1597" s="180">
        <v>0</v>
      </c>
      <c r="T1597" s="180">
        <v>0</v>
      </c>
    </row>
    <row r="1598" spans="2:20" x14ac:dyDescent="0.3">
      <c r="B1598" s="19">
        <v>1595</v>
      </c>
      <c r="C1598" s="179">
        <v>0</v>
      </c>
      <c r="D1598" s="179">
        <v>0</v>
      </c>
      <c r="E1598" s="179">
        <v>1622035.8940156263</v>
      </c>
      <c r="F1598" s="179">
        <v>1</v>
      </c>
      <c r="G1598" s="179">
        <v>15964.12802060735</v>
      </c>
      <c r="H1598" s="179">
        <v>26143.51450160595</v>
      </c>
      <c r="I1598" s="179">
        <v>0</v>
      </c>
      <c r="J1598" s="179">
        <v>0</v>
      </c>
      <c r="K1598" s="179">
        <v>0</v>
      </c>
      <c r="L1598" s="179">
        <v>0</v>
      </c>
      <c r="M1598" s="179">
        <v>2061066.3205022705</v>
      </c>
      <c r="N1598" s="179">
        <v>0</v>
      </c>
      <c r="O1598" s="179">
        <v>0</v>
      </c>
      <c r="P1598" s="179">
        <v>0</v>
      </c>
      <c r="Q1598" s="179">
        <v>0</v>
      </c>
      <c r="R1598" s="180">
        <v>0</v>
      </c>
      <c r="S1598" s="180">
        <v>0</v>
      </c>
      <c r="T1598" s="180">
        <v>0</v>
      </c>
    </row>
    <row r="1599" spans="2:20" x14ac:dyDescent="0.3">
      <c r="B1599" s="19">
        <v>1596</v>
      </c>
      <c r="C1599" s="179">
        <v>0</v>
      </c>
      <c r="D1599" s="179">
        <v>0</v>
      </c>
      <c r="E1599" s="179">
        <v>5850.985962194819</v>
      </c>
      <c r="F1599" s="179">
        <v>0</v>
      </c>
      <c r="G1599" s="179">
        <v>0</v>
      </c>
      <c r="H1599" s="179">
        <v>204062.78981877663</v>
      </c>
      <c r="I1599" s="179">
        <v>0</v>
      </c>
      <c r="J1599" s="179">
        <v>0</v>
      </c>
      <c r="K1599" s="179">
        <v>0</v>
      </c>
      <c r="L1599" s="179">
        <v>0</v>
      </c>
      <c r="M1599" s="179">
        <v>116851.85840976774</v>
      </c>
      <c r="N1599" s="179">
        <v>0</v>
      </c>
      <c r="O1599" s="179">
        <v>0</v>
      </c>
      <c r="P1599" s="179">
        <v>0</v>
      </c>
      <c r="Q1599" s="179">
        <v>0</v>
      </c>
      <c r="R1599" s="180">
        <v>0</v>
      </c>
      <c r="S1599" s="180">
        <v>0</v>
      </c>
      <c r="T1599" s="180">
        <v>0</v>
      </c>
    </row>
    <row r="1600" spans="2:20" x14ac:dyDescent="0.3">
      <c r="B1600" s="19">
        <v>1597</v>
      </c>
      <c r="C1600" s="179">
        <v>0</v>
      </c>
      <c r="D1600" s="179">
        <v>0</v>
      </c>
      <c r="E1600" s="179">
        <v>15638.01909673614</v>
      </c>
      <c r="F1600" s="179">
        <v>0</v>
      </c>
      <c r="G1600" s="179">
        <v>0</v>
      </c>
      <c r="H1600" s="179">
        <v>21319.960333870607</v>
      </c>
      <c r="I1600" s="179">
        <v>0</v>
      </c>
      <c r="J1600" s="179">
        <v>0</v>
      </c>
      <c r="K1600" s="179">
        <v>0</v>
      </c>
      <c r="L1600" s="179">
        <v>0</v>
      </c>
      <c r="M1600" s="179">
        <v>12989.457670603111</v>
      </c>
      <c r="N1600" s="179">
        <v>0</v>
      </c>
      <c r="O1600" s="179">
        <v>0</v>
      </c>
      <c r="P1600" s="179">
        <v>0</v>
      </c>
      <c r="Q1600" s="179">
        <v>0</v>
      </c>
      <c r="R1600" s="180">
        <v>0</v>
      </c>
      <c r="S1600" s="180">
        <v>0</v>
      </c>
      <c r="T1600" s="180">
        <v>0</v>
      </c>
    </row>
    <row r="1601" spans="2:20" x14ac:dyDescent="0.3">
      <c r="B1601" s="19">
        <v>1598</v>
      </c>
      <c r="C1601" s="179">
        <v>0</v>
      </c>
      <c r="D1601" s="179">
        <v>0</v>
      </c>
      <c r="E1601" s="179">
        <v>547301.19840505999</v>
      </c>
      <c r="F1601" s="179">
        <v>0</v>
      </c>
      <c r="G1601" s="179">
        <v>0</v>
      </c>
      <c r="H1601" s="179">
        <v>68405.086471138377</v>
      </c>
      <c r="I1601" s="179">
        <v>0</v>
      </c>
      <c r="J1601" s="179">
        <v>0</v>
      </c>
      <c r="K1601" s="179">
        <v>0</v>
      </c>
      <c r="L1601" s="179">
        <v>0</v>
      </c>
      <c r="M1601" s="179">
        <v>99112.06587776549</v>
      </c>
      <c r="N1601" s="179">
        <v>0</v>
      </c>
      <c r="O1601" s="179">
        <v>0</v>
      </c>
      <c r="P1601" s="179">
        <v>0</v>
      </c>
      <c r="Q1601" s="179">
        <v>0</v>
      </c>
      <c r="R1601" s="180">
        <v>0</v>
      </c>
      <c r="S1601" s="180">
        <v>0</v>
      </c>
      <c r="T1601" s="180">
        <v>0</v>
      </c>
    </row>
    <row r="1602" spans="2:20" x14ac:dyDescent="0.3">
      <c r="B1602" s="19">
        <v>1599</v>
      </c>
      <c r="C1602" s="179">
        <v>0</v>
      </c>
      <c r="D1602" s="179">
        <v>0</v>
      </c>
      <c r="E1602" s="179">
        <v>19965.34791637391</v>
      </c>
      <c r="F1602" s="179">
        <v>0</v>
      </c>
      <c r="G1602" s="179">
        <v>0</v>
      </c>
      <c r="H1602" s="179">
        <v>52018.487964512336</v>
      </c>
      <c r="I1602" s="179">
        <v>0</v>
      </c>
      <c r="J1602" s="179">
        <v>0</v>
      </c>
      <c r="K1602" s="179">
        <v>0</v>
      </c>
      <c r="L1602" s="179">
        <v>0</v>
      </c>
      <c r="M1602" s="179">
        <v>6928.9185816760928</v>
      </c>
      <c r="N1602" s="179">
        <v>0</v>
      </c>
      <c r="O1602" s="179">
        <v>0</v>
      </c>
      <c r="P1602" s="179">
        <v>0</v>
      </c>
      <c r="Q1602" s="179">
        <v>0</v>
      </c>
      <c r="R1602" s="180">
        <v>0</v>
      </c>
      <c r="S1602" s="180">
        <v>0</v>
      </c>
      <c r="T1602" s="180">
        <v>0</v>
      </c>
    </row>
    <row r="1603" spans="2:20" x14ac:dyDescent="0.3">
      <c r="B1603" s="19">
        <v>1600</v>
      </c>
      <c r="C1603" s="179">
        <v>0</v>
      </c>
      <c r="D1603" s="179">
        <v>0</v>
      </c>
      <c r="E1603" s="179">
        <v>317148.0056523839</v>
      </c>
      <c r="F1603" s="179">
        <v>0</v>
      </c>
      <c r="G1603" s="179">
        <v>0</v>
      </c>
      <c r="H1603" s="179">
        <v>49572.370882633993</v>
      </c>
      <c r="I1603" s="179">
        <v>0</v>
      </c>
      <c r="J1603" s="179">
        <v>0</v>
      </c>
      <c r="K1603" s="179">
        <v>0</v>
      </c>
      <c r="L1603" s="179">
        <v>0</v>
      </c>
      <c r="M1603" s="179">
        <v>4931.1435123405854</v>
      </c>
      <c r="N1603" s="179">
        <v>0</v>
      </c>
      <c r="O1603" s="179">
        <v>0</v>
      </c>
      <c r="P1603" s="179">
        <v>0</v>
      </c>
      <c r="Q1603" s="179">
        <v>0</v>
      </c>
      <c r="R1603" s="180">
        <v>0</v>
      </c>
      <c r="S1603" s="180">
        <v>0</v>
      </c>
      <c r="T1603" s="180">
        <v>0</v>
      </c>
    </row>
    <row r="1604" spans="2:20" x14ac:dyDescent="0.3">
      <c r="B1604" s="19">
        <v>1601</v>
      </c>
      <c r="C1604" s="179">
        <v>0</v>
      </c>
      <c r="D1604" s="179">
        <v>0</v>
      </c>
      <c r="E1604" s="179">
        <v>280859.7198542754</v>
      </c>
      <c r="F1604" s="179">
        <v>0</v>
      </c>
      <c r="G1604" s="179">
        <v>0</v>
      </c>
      <c r="H1604" s="179">
        <v>210302.69096401724</v>
      </c>
      <c r="I1604" s="179">
        <v>0</v>
      </c>
      <c r="J1604" s="179">
        <v>0</v>
      </c>
      <c r="K1604" s="179">
        <v>0</v>
      </c>
      <c r="L1604" s="179">
        <v>0</v>
      </c>
      <c r="M1604" s="179">
        <v>10973.237596868148</v>
      </c>
      <c r="N1604" s="179">
        <v>0</v>
      </c>
      <c r="O1604" s="179">
        <v>0</v>
      </c>
      <c r="P1604" s="179">
        <v>0</v>
      </c>
      <c r="Q1604" s="179">
        <v>0</v>
      </c>
      <c r="R1604" s="180">
        <v>0</v>
      </c>
      <c r="S1604" s="180">
        <v>0</v>
      </c>
      <c r="T1604" s="180">
        <v>0</v>
      </c>
    </row>
    <row r="1605" spans="2:20" x14ac:dyDescent="0.3">
      <c r="B1605" s="19">
        <v>1602</v>
      </c>
      <c r="C1605" s="179">
        <v>0</v>
      </c>
      <c r="D1605" s="179">
        <v>0</v>
      </c>
      <c r="E1605" s="179">
        <v>1948.0868578483237</v>
      </c>
      <c r="F1605" s="179">
        <v>0</v>
      </c>
      <c r="G1605" s="179">
        <v>0</v>
      </c>
      <c r="H1605" s="179">
        <v>42094.465681435417</v>
      </c>
      <c r="I1605" s="179">
        <v>0</v>
      </c>
      <c r="J1605" s="179">
        <v>0</v>
      </c>
      <c r="K1605" s="179">
        <v>0</v>
      </c>
      <c r="L1605" s="179">
        <v>0</v>
      </c>
      <c r="M1605" s="179">
        <v>67388.282836748433</v>
      </c>
      <c r="N1605" s="179">
        <v>0</v>
      </c>
      <c r="O1605" s="179">
        <v>0</v>
      </c>
      <c r="P1605" s="179">
        <v>0</v>
      </c>
      <c r="Q1605" s="179">
        <v>0</v>
      </c>
      <c r="R1605" s="180">
        <v>0</v>
      </c>
      <c r="S1605" s="180">
        <v>0</v>
      </c>
      <c r="T1605" s="180">
        <v>0</v>
      </c>
    </row>
    <row r="1606" spans="2:20" x14ac:dyDescent="0.3">
      <c r="B1606" s="19">
        <v>1603</v>
      </c>
      <c r="C1606" s="179">
        <v>0</v>
      </c>
      <c r="D1606" s="179">
        <v>0</v>
      </c>
      <c r="E1606" s="179">
        <v>27550.761247043505</v>
      </c>
      <c r="F1606" s="179">
        <v>0</v>
      </c>
      <c r="G1606" s="179">
        <v>0</v>
      </c>
      <c r="H1606" s="179">
        <v>294678.8379789145</v>
      </c>
      <c r="I1606" s="179">
        <v>0</v>
      </c>
      <c r="J1606" s="179">
        <v>0</v>
      </c>
      <c r="K1606" s="179">
        <v>0</v>
      </c>
      <c r="L1606" s="179">
        <v>0</v>
      </c>
      <c r="M1606" s="179">
        <v>643274.00518760795</v>
      </c>
      <c r="N1606" s="179">
        <v>0</v>
      </c>
      <c r="O1606" s="179">
        <v>0</v>
      </c>
      <c r="P1606" s="179">
        <v>0</v>
      </c>
      <c r="Q1606" s="179">
        <v>0</v>
      </c>
      <c r="R1606" s="180">
        <v>0</v>
      </c>
      <c r="S1606" s="180">
        <v>0</v>
      </c>
      <c r="T1606" s="180">
        <v>0</v>
      </c>
    </row>
    <row r="1607" spans="2:20" x14ac:dyDescent="0.3">
      <c r="B1607" s="19">
        <v>1604</v>
      </c>
      <c r="C1607" s="179">
        <v>0</v>
      </c>
      <c r="D1607" s="179">
        <v>0</v>
      </c>
      <c r="E1607" s="179">
        <v>42762.198114400468</v>
      </c>
      <c r="F1607" s="179">
        <v>0</v>
      </c>
      <c r="G1607" s="179">
        <v>0</v>
      </c>
      <c r="H1607" s="179">
        <v>34898.917539253373</v>
      </c>
      <c r="I1607" s="179">
        <v>0</v>
      </c>
      <c r="J1607" s="179">
        <v>0</v>
      </c>
      <c r="K1607" s="179">
        <v>0</v>
      </c>
      <c r="L1607" s="179">
        <v>0</v>
      </c>
      <c r="M1607" s="179">
        <v>6197.0884586523443</v>
      </c>
      <c r="N1607" s="179">
        <v>0</v>
      </c>
      <c r="O1607" s="179">
        <v>0</v>
      </c>
      <c r="P1607" s="179">
        <v>0</v>
      </c>
      <c r="Q1607" s="179">
        <v>0</v>
      </c>
      <c r="R1607" s="180">
        <v>0</v>
      </c>
      <c r="S1607" s="180">
        <v>0</v>
      </c>
      <c r="T1607" s="180">
        <v>0</v>
      </c>
    </row>
    <row r="1608" spans="2:20" x14ac:dyDescent="0.3">
      <c r="B1608" s="19">
        <v>1605</v>
      </c>
      <c r="C1608" s="179">
        <v>0</v>
      </c>
      <c r="D1608" s="179">
        <v>0</v>
      </c>
      <c r="E1608" s="179">
        <v>26120.776409626593</v>
      </c>
      <c r="F1608" s="179">
        <v>0</v>
      </c>
      <c r="G1608" s="179">
        <v>0</v>
      </c>
      <c r="H1608" s="179">
        <v>24665.382320576777</v>
      </c>
      <c r="I1608" s="179">
        <v>0</v>
      </c>
      <c r="J1608" s="179">
        <v>0</v>
      </c>
      <c r="K1608" s="179">
        <v>0</v>
      </c>
      <c r="L1608" s="179">
        <v>0</v>
      </c>
      <c r="M1608" s="179">
        <v>2253419.7132028956</v>
      </c>
      <c r="N1608" s="179">
        <v>0</v>
      </c>
      <c r="O1608" s="179">
        <v>0</v>
      </c>
      <c r="P1608" s="179">
        <v>0</v>
      </c>
      <c r="Q1608" s="179">
        <v>0</v>
      </c>
      <c r="R1608" s="180">
        <v>0</v>
      </c>
      <c r="S1608" s="180">
        <v>0</v>
      </c>
      <c r="T1608" s="180">
        <v>0</v>
      </c>
    </row>
    <row r="1609" spans="2:20" x14ac:dyDescent="0.3">
      <c r="B1609" s="19">
        <v>1606</v>
      </c>
      <c r="C1609" s="179">
        <v>1</v>
      </c>
      <c r="D1609" s="179">
        <v>19119.73685067322</v>
      </c>
      <c r="E1609" s="179">
        <v>39737.532036288692</v>
      </c>
      <c r="F1609" s="179">
        <v>0</v>
      </c>
      <c r="G1609" s="179">
        <v>0</v>
      </c>
      <c r="H1609" s="179">
        <v>402115.91779103118</v>
      </c>
      <c r="I1609" s="179">
        <v>0</v>
      </c>
      <c r="J1609" s="179">
        <v>0</v>
      </c>
      <c r="K1609" s="179">
        <v>0</v>
      </c>
      <c r="L1609" s="179">
        <v>0</v>
      </c>
      <c r="M1609" s="179">
        <v>6841.1772631760914</v>
      </c>
      <c r="N1609" s="179">
        <v>0</v>
      </c>
      <c r="O1609" s="179">
        <v>0</v>
      </c>
      <c r="P1609" s="179">
        <v>0</v>
      </c>
      <c r="Q1609" s="179">
        <v>0</v>
      </c>
      <c r="R1609" s="180">
        <v>0</v>
      </c>
      <c r="S1609" s="180">
        <v>0</v>
      </c>
      <c r="T1609" s="180">
        <v>19119.73685067322</v>
      </c>
    </row>
    <row r="1610" spans="2:20" x14ac:dyDescent="0.3">
      <c r="B1610" s="19">
        <v>1607</v>
      </c>
      <c r="C1610" s="179">
        <v>0</v>
      </c>
      <c r="D1610" s="179">
        <v>0</v>
      </c>
      <c r="E1610" s="179">
        <v>113284.09918067137</v>
      </c>
      <c r="F1610" s="179">
        <v>0</v>
      </c>
      <c r="G1610" s="179">
        <v>0</v>
      </c>
      <c r="H1610" s="179">
        <v>267572.64408262086</v>
      </c>
      <c r="I1610" s="179">
        <v>0</v>
      </c>
      <c r="J1610" s="179">
        <v>0</v>
      </c>
      <c r="K1610" s="179">
        <v>0</v>
      </c>
      <c r="L1610" s="179">
        <v>0</v>
      </c>
      <c r="M1610" s="179">
        <v>22079.798937165615</v>
      </c>
      <c r="N1610" s="179">
        <v>0</v>
      </c>
      <c r="O1610" s="179">
        <v>0</v>
      </c>
      <c r="P1610" s="179">
        <v>0</v>
      </c>
      <c r="Q1610" s="179">
        <v>0</v>
      </c>
      <c r="R1610" s="180">
        <v>0</v>
      </c>
      <c r="S1610" s="180">
        <v>0</v>
      </c>
      <c r="T1610" s="180">
        <v>0</v>
      </c>
    </row>
    <row r="1611" spans="2:20" x14ac:dyDescent="0.3">
      <c r="B1611" s="19">
        <v>1608</v>
      </c>
      <c r="C1611" s="179">
        <v>0</v>
      </c>
      <c r="D1611" s="179">
        <v>0</v>
      </c>
      <c r="E1611" s="179">
        <v>88051.08707017143</v>
      </c>
      <c r="F1611" s="179">
        <v>1</v>
      </c>
      <c r="G1611" s="179">
        <v>1540.8630742966193</v>
      </c>
      <c r="H1611" s="179">
        <v>37672.823842526392</v>
      </c>
      <c r="I1611" s="179">
        <v>0</v>
      </c>
      <c r="J1611" s="179">
        <v>0</v>
      </c>
      <c r="K1611" s="179">
        <v>0</v>
      </c>
      <c r="L1611" s="179">
        <v>0</v>
      </c>
      <c r="M1611" s="179">
        <v>27607.05773065571</v>
      </c>
      <c r="N1611" s="179">
        <v>0</v>
      </c>
      <c r="O1611" s="179">
        <v>0</v>
      </c>
      <c r="P1611" s="179">
        <v>0</v>
      </c>
      <c r="Q1611" s="179">
        <v>0</v>
      </c>
      <c r="R1611" s="180">
        <v>0</v>
      </c>
      <c r="S1611" s="180">
        <v>0</v>
      </c>
      <c r="T1611" s="180">
        <v>0</v>
      </c>
    </row>
    <row r="1612" spans="2:20" x14ac:dyDescent="0.3">
      <c r="B1612" s="19">
        <v>1609</v>
      </c>
      <c r="C1612" s="179">
        <v>0</v>
      </c>
      <c r="D1612" s="179">
        <v>0</v>
      </c>
      <c r="E1612" s="179">
        <v>24239.846725580275</v>
      </c>
      <c r="F1612" s="179">
        <v>0</v>
      </c>
      <c r="G1612" s="179">
        <v>0</v>
      </c>
      <c r="H1612" s="179">
        <v>491251.4716388479</v>
      </c>
      <c r="I1612" s="179">
        <v>0</v>
      </c>
      <c r="J1612" s="179">
        <v>0</v>
      </c>
      <c r="K1612" s="179">
        <v>0</v>
      </c>
      <c r="L1612" s="179">
        <v>0</v>
      </c>
      <c r="M1612" s="179">
        <v>43831.00655632947</v>
      </c>
      <c r="N1612" s="179">
        <v>0</v>
      </c>
      <c r="O1612" s="179">
        <v>0</v>
      </c>
      <c r="P1612" s="179">
        <v>0</v>
      </c>
      <c r="Q1612" s="179">
        <v>0</v>
      </c>
      <c r="R1612" s="180">
        <v>0</v>
      </c>
      <c r="S1612" s="180">
        <v>0</v>
      </c>
      <c r="T1612" s="180">
        <v>0</v>
      </c>
    </row>
    <row r="1613" spans="2:20" x14ac:dyDescent="0.3">
      <c r="B1613" s="19">
        <v>1610</v>
      </c>
      <c r="C1613" s="179">
        <v>0</v>
      </c>
      <c r="D1613" s="179">
        <v>0</v>
      </c>
      <c r="E1613" s="179">
        <v>225810.4050702579</v>
      </c>
      <c r="F1613" s="179">
        <v>0</v>
      </c>
      <c r="G1613" s="179">
        <v>0</v>
      </c>
      <c r="H1613" s="179">
        <v>300069.05193813588</v>
      </c>
      <c r="I1613" s="179">
        <v>0</v>
      </c>
      <c r="J1613" s="179">
        <v>0</v>
      </c>
      <c r="K1613" s="179">
        <v>0</v>
      </c>
      <c r="L1613" s="179">
        <v>0</v>
      </c>
      <c r="M1613" s="179">
        <v>10248.432219410441</v>
      </c>
      <c r="N1613" s="179">
        <v>0</v>
      </c>
      <c r="O1613" s="179">
        <v>0</v>
      </c>
      <c r="P1613" s="179">
        <v>0</v>
      </c>
      <c r="Q1613" s="179">
        <v>0</v>
      </c>
      <c r="R1613" s="180">
        <v>0</v>
      </c>
      <c r="S1613" s="180">
        <v>0</v>
      </c>
      <c r="T1613" s="180">
        <v>0</v>
      </c>
    </row>
    <row r="1614" spans="2:20" x14ac:dyDescent="0.3">
      <c r="B1614" s="19">
        <v>1611</v>
      </c>
      <c r="C1614" s="179">
        <v>0</v>
      </c>
      <c r="D1614" s="179">
        <v>0</v>
      </c>
      <c r="E1614" s="179">
        <v>23512.353481673828</v>
      </c>
      <c r="F1614" s="179">
        <v>0</v>
      </c>
      <c r="G1614" s="179">
        <v>0</v>
      </c>
      <c r="H1614" s="179">
        <v>33179.678142650911</v>
      </c>
      <c r="I1614" s="179">
        <v>0</v>
      </c>
      <c r="J1614" s="179">
        <v>0</v>
      </c>
      <c r="K1614" s="179">
        <v>0</v>
      </c>
      <c r="L1614" s="179">
        <v>0</v>
      </c>
      <c r="M1614" s="179">
        <v>15378.828855680555</v>
      </c>
      <c r="N1614" s="179">
        <v>0</v>
      </c>
      <c r="O1614" s="179">
        <v>0</v>
      </c>
      <c r="P1614" s="179">
        <v>0</v>
      </c>
      <c r="Q1614" s="179">
        <v>0</v>
      </c>
      <c r="R1614" s="180">
        <v>0</v>
      </c>
      <c r="S1614" s="180">
        <v>0</v>
      </c>
      <c r="T1614" s="180">
        <v>0</v>
      </c>
    </row>
    <row r="1615" spans="2:20" x14ac:dyDescent="0.3">
      <c r="B1615" s="19">
        <v>1612</v>
      </c>
      <c r="C1615" s="179">
        <v>0</v>
      </c>
      <c r="D1615" s="179">
        <v>0</v>
      </c>
      <c r="E1615" s="179">
        <v>104937.59855164136</v>
      </c>
      <c r="F1615" s="179">
        <v>0</v>
      </c>
      <c r="G1615" s="179">
        <v>0</v>
      </c>
      <c r="H1615" s="179">
        <v>246687.06846997706</v>
      </c>
      <c r="I1615" s="179">
        <v>0</v>
      </c>
      <c r="J1615" s="179">
        <v>0</v>
      </c>
      <c r="K1615" s="179">
        <v>0</v>
      </c>
      <c r="L1615" s="179">
        <v>0</v>
      </c>
      <c r="M1615" s="179">
        <v>45398.383248265971</v>
      </c>
      <c r="N1615" s="179">
        <v>0</v>
      </c>
      <c r="O1615" s="179">
        <v>0</v>
      </c>
      <c r="P1615" s="179">
        <v>0</v>
      </c>
      <c r="Q1615" s="179">
        <v>0</v>
      </c>
      <c r="R1615" s="180">
        <v>0</v>
      </c>
      <c r="S1615" s="180">
        <v>0</v>
      </c>
      <c r="T1615" s="180">
        <v>0</v>
      </c>
    </row>
    <row r="1616" spans="2:20" x14ac:dyDescent="0.3">
      <c r="B1616" s="19">
        <v>1613</v>
      </c>
      <c r="C1616" s="179">
        <v>0</v>
      </c>
      <c r="D1616" s="179">
        <v>0</v>
      </c>
      <c r="E1616" s="179">
        <v>413990.68116221897</v>
      </c>
      <c r="F1616" s="179">
        <v>0</v>
      </c>
      <c r="G1616" s="179">
        <v>0</v>
      </c>
      <c r="H1616" s="179">
        <v>1854.7330727175297</v>
      </c>
      <c r="I1616" s="179">
        <v>0</v>
      </c>
      <c r="J1616" s="179">
        <v>0</v>
      </c>
      <c r="K1616" s="179">
        <v>0</v>
      </c>
      <c r="L1616" s="179">
        <v>0</v>
      </c>
      <c r="M1616" s="179">
        <v>294501.98141226592</v>
      </c>
      <c r="N1616" s="179">
        <v>0</v>
      </c>
      <c r="O1616" s="179">
        <v>0</v>
      </c>
      <c r="P1616" s="179">
        <v>0</v>
      </c>
      <c r="Q1616" s="179">
        <v>0</v>
      </c>
      <c r="R1616" s="180">
        <v>0</v>
      </c>
      <c r="S1616" s="180">
        <v>0</v>
      </c>
      <c r="T1616" s="180">
        <v>0</v>
      </c>
    </row>
    <row r="1617" spans="2:20" x14ac:dyDescent="0.3">
      <c r="B1617" s="19">
        <v>1614</v>
      </c>
      <c r="C1617" s="179">
        <v>0</v>
      </c>
      <c r="D1617" s="179">
        <v>0</v>
      </c>
      <c r="E1617" s="179">
        <v>582856.50968447723</v>
      </c>
      <c r="F1617" s="179">
        <v>0</v>
      </c>
      <c r="G1617" s="179">
        <v>0</v>
      </c>
      <c r="H1617" s="179">
        <v>288935.38943986525</v>
      </c>
      <c r="I1617" s="179">
        <v>0</v>
      </c>
      <c r="J1617" s="179">
        <v>0</v>
      </c>
      <c r="K1617" s="179">
        <v>0</v>
      </c>
      <c r="L1617" s="179">
        <v>0</v>
      </c>
      <c r="M1617" s="179">
        <v>240980.40408641653</v>
      </c>
      <c r="N1617" s="179">
        <v>0</v>
      </c>
      <c r="O1617" s="179">
        <v>0</v>
      </c>
      <c r="P1617" s="179">
        <v>0</v>
      </c>
      <c r="Q1617" s="179">
        <v>0</v>
      </c>
      <c r="R1617" s="180">
        <v>0</v>
      </c>
      <c r="S1617" s="180">
        <v>0</v>
      </c>
      <c r="T1617" s="180">
        <v>0</v>
      </c>
    </row>
    <row r="1618" spans="2:20" x14ac:dyDescent="0.3">
      <c r="B1618" s="19">
        <v>1615</v>
      </c>
      <c r="C1618" s="179">
        <v>0</v>
      </c>
      <c r="D1618" s="179">
        <v>0</v>
      </c>
      <c r="E1618" s="179">
        <v>131174.59660139837</v>
      </c>
      <c r="F1618" s="179">
        <v>0</v>
      </c>
      <c r="G1618" s="179">
        <v>0</v>
      </c>
      <c r="H1618" s="179">
        <v>30062.494891342976</v>
      </c>
      <c r="I1618" s="179">
        <v>0</v>
      </c>
      <c r="J1618" s="179">
        <v>0</v>
      </c>
      <c r="K1618" s="179">
        <v>0</v>
      </c>
      <c r="L1618" s="179">
        <v>0</v>
      </c>
      <c r="M1618" s="179">
        <v>13568.139950096691</v>
      </c>
      <c r="N1618" s="179">
        <v>0</v>
      </c>
      <c r="O1618" s="179">
        <v>0</v>
      </c>
      <c r="P1618" s="179">
        <v>0</v>
      </c>
      <c r="Q1618" s="179">
        <v>0</v>
      </c>
      <c r="R1618" s="180">
        <v>0</v>
      </c>
      <c r="S1618" s="180">
        <v>0</v>
      </c>
      <c r="T1618" s="180">
        <v>0</v>
      </c>
    </row>
    <row r="1619" spans="2:20" x14ac:dyDescent="0.3">
      <c r="B1619" s="19">
        <v>1616</v>
      </c>
      <c r="C1619" s="179">
        <v>0</v>
      </c>
      <c r="D1619" s="179">
        <v>0</v>
      </c>
      <c r="E1619" s="179">
        <v>15220.434054331032</v>
      </c>
      <c r="F1619" s="179">
        <v>0</v>
      </c>
      <c r="G1619" s="179">
        <v>0</v>
      </c>
      <c r="H1619" s="179">
        <v>15608.322932607305</v>
      </c>
      <c r="I1619" s="179">
        <v>0</v>
      </c>
      <c r="J1619" s="179">
        <v>0</v>
      </c>
      <c r="K1619" s="179">
        <v>0</v>
      </c>
      <c r="L1619" s="179">
        <v>0</v>
      </c>
      <c r="M1619" s="179">
        <v>253301.05212123616</v>
      </c>
      <c r="N1619" s="179">
        <v>0</v>
      </c>
      <c r="O1619" s="179">
        <v>0</v>
      </c>
      <c r="P1619" s="179">
        <v>0</v>
      </c>
      <c r="Q1619" s="179">
        <v>0</v>
      </c>
      <c r="R1619" s="180">
        <v>0</v>
      </c>
      <c r="S1619" s="180">
        <v>0</v>
      </c>
      <c r="T1619" s="180">
        <v>0</v>
      </c>
    </row>
    <row r="1620" spans="2:20" x14ac:dyDescent="0.3">
      <c r="B1620" s="19">
        <v>1617</v>
      </c>
      <c r="C1620" s="179">
        <v>0</v>
      </c>
      <c r="D1620" s="179">
        <v>0</v>
      </c>
      <c r="E1620" s="179">
        <v>76780.643833013251</v>
      </c>
      <c r="F1620" s="179">
        <v>0</v>
      </c>
      <c r="G1620" s="179">
        <v>0</v>
      </c>
      <c r="H1620" s="179">
        <v>7828.6557075447863</v>
      </c>
      <c r="I1620" s="179">
        <v>0</v>
      </c>
      <c r="J1620" s="179">
        <v>0</v>
      </c>
      <c r="K1620" s="179">
        <v>0</v>
      </c>
      <c r="L1620" s="179">
        <v>0</v>
      </c>
      <c r="M1620" s="179">
        <v>49238.968776350339</v>
      </c>
      <c r="N1620" s="179">
        <v>0</v>
      </c>
      <c r="O1620" s="179">
        <v>0</v>
      </c>
      <c r="P1620" s="179">
        <v>0</v>
      </c>
      <c r="Q1620" s="179">
        <v>0</v>
      </c>
      <c r="R1620" s="180">
        <v>0</v>
      </c>
      <c r="S1620" s="180">
        <v>0</v>
      </c>
      <c r="T1620" s="180">
        <v>0</v>
      </c>
    </row>
    <row r="1621" spans="2:20" x14ac:dyDescent="0.3">
      <c r="B1621" s="19">
        <v>1618</v>
      </c>
      <c r="C1621" s="179">
        <v>0</v>
      </c>
      <c r="D1621" s="179">
        <v>0</v>
      </c>
      <c r="E1621" s="179">
        <v>16133.461619736268</v>
      </c>
      <c r="F1621" s="179">
        <v>0</v>
      </c>
      <c r="G1621" s="179">
        <v>0</v>
      </c>
      <c r="H1621" s="179">
        <v>104745.63542075262</v>
      </c>
      <c r="I1621" s="179">
        <v>0</v>
      </c>
      <c r="J1621" s="179">
        <v>0</v>
      </c>
      <c r="K1621" s="179">
        <v>0</v>
      </c>
      <c r="L1621" s="179">
        <v>0</v>
      </c>
      <c r="M1621" s="179">
        <v>48944.197851152567</v>
      </c>
      <c r="N1621" s="179">
        <v>0</v>
      </c>
      <c r="O1621" s="179">
        <v>0</v>
      </c>
      <c r="P1621" s="179">
        <v>0</v>
      </c>
      <c r="Q1621" s="179">
        <v>0</v>
      </c>
      <c r="R1621" s="180">
        <v>0</v>
      </c>
      <c r="S1621" s="180">
        <v>0</v>
      </c>
      <c r="T1621" s="180">
        <v>0</v>
      </c>
    </row>
    <row r="1622" spans="2:20" x14ac:dyDescent="0.3">
      <c r="B1622" s="19">
        <v>1619</v>
      </c>
      <c r="C1622" s="179">
        <v>0</v>
      </c>
      <c r="D1622" s="179">
        <v>0</v>
      </c>
      <c r="E1622" s="179">
        <v>127190.03099004182</v>
      </c>
      <c r="F1622" s="179">
        <v>0</v>
      </c>
      <c r="G1622" s="179">
        <v>0</v>
      </c>
      <c r="H1622" s="179">
        <v>39550.008188786793</v>
      </c>
      <c r="I1622" s="179">
        <v>0</v>
      </c>
      <c r="J1622" s="179">
        <v>0</v>
      </c>
      <c r="K1622" s="179">
        <v>0</v>
      </c>
      <c r="L1622" s="179">
        <v>0</v>
      </c>
      <c r="M1622" s="179">
        <v>59090.04623336497</v>
      </c>
      <c r="N1622" s="179">
        <v>0</v>
      </c>
      <c r="O1622" s="179">
        <v>0</v>
      </c>
      <c r="P1622" s="179">
        <v>0</v>
      </c>
      <c r="Q1622" s="179">
        <v>0</v>
      </c>
      <c r="R1622" s="180">
        <v>0</v>
      </c>
      <c r="S1622" s="180">
        <v>0</v>
      </c>
      <c r="T1622" s="180">
        <v>0</v>
      </c>
    </row>
    <row r="1623" spans="2:20" x14ac:dyDescent="0.3">
      <c r="B1623" s="19">
        <v>1620</v>
      </c>
      <c r="C1623" s="179">
        <v>0</v>
      </c>
      <c r="D1623" s="179">
        <v>0</v>
      </c>
      <c r="E1623" s="179">
        <v>19885.698230502439</v>
      </c>
      <c r="F1623" s="179">
        <v>0</v>
      </c>
      <c r="G1623" s="179">
        <v>0</v>
      </c>
      <c r="H1623" s="179">
        <v>12217.277676082276</v>
      </c>
      <c r="I1623" s="179">
        <v>0</v>
      </c>
      <c r="J1623" s="179">
        <v>0</v>
      </c>
      <c r="K1623" s="179">
        <v>0</v>
      </c>
      <c r="L1623" s="179">
        <v>0</v>
      </c>
      <c r="M1623" s="179">
        <v>316487.69553493324</v>
      </c>
      <c r="N1623" s="179">
        <v>0</v>
      </c>
      <c r="O1623" s="179">
        <v>0</v>
      </c>
      <c r="P1623" s="179">
        <v>0</v>
      </c>
      <c r="Q1623" s="179">
        <v>0</v>
      </c>
      <c r="R1623" s="180">
        <v>0</v>
      </c>
      <c r="S1623" s="180">
        <v>0</v>
      </c>
      <c r="T1623" s="180">
        <v>0</v>
      </c>
    </row>
    <row r="1624" spans="2:20" x14ac:dyDescent="0.3">
      <c r="B1624" s="19">
        <v>1621</v>
      </c>
      <c r="C1624" s="179">
        <v>0</v>
      </c>
      <c r="D1624" s="179">
        <v>0</v>
      </c>
      <c r="E1624" s="179">
        <v>45176.308119014953</v>
      </c>
      <c r="F1624" s="179">
        <v>0</v>
      </c>
      <c r="G1624" s="179">
        <v>0</v>
      </c>
      <c r="H1624" s="179">
        <v>345600.08090989455</v>
      </c>
      <c r="I1624" s="179">
        <v>0</v>
      </c>
      <c r="J1624" s="179">
        <v>0</v>
      </c>
      <c r="K1624" s="179">
        <v>0</v>
      </c>
      <c r="L1624" s="179">
        <v>0</v>
      </c>
      <c r="M1624" s="179">
        <v>57588.727717645372</v>
      </c>
      <c r="N1624" s="179">
        <v>0</v>
      </c>
      <c r="O1624" s="179">
        <v>0</v>
      </c>
      <c r="P1624" s="179">
        <v>0</v>
      </c>
      <c r="Q1624" s="179">
        <v>0</v>
      </c>
      <c r="R1624" s="180">
        <v>0</v>
      </c>
      <c r="S1624" s="180">
        <v>0</v>
      </c>
      <c r="T1624" s="180">
        <v>0</v>
      </c>
    </row>
    <row r="1625" spans="2:20" x14ac:dyDescent="0.3">
      <c r="B1625" s="19">
        <v>1622</v>
      </c>
      <c r="C1625" s="179">
        <v>0</v>
      </c>
      <c r="D1625" s="179">
        <v>0</v>
      </c>
      <c r="E1625" s="179">
        <v>18256.535361520859</v>
      </c>
      <c r="F1625" s="179">
        <v>0</v>
      </c>
      <c r="G1625" s="179">
        <v>0</v>
      </c>
      <c r="H1625" s="179">
        <v>75582.260289219397</v>
      </c>
      <c r="I1625" s="179">
        <v>0</v>
      </c>
      <c r="J1625" s="179">
        <v>0</v>
      </c>
      <c r="K1625" s="179">
        <v>0</v>
      </c>
      <c r="L1625" s="179">
        <v>0</v>
      </c>
      <c r="M1625" s="179">
        <v>41592.077658126771</v>
      </c>
      <c r="N1625" s="179">
        <v>0</v>
      </c>
      <c r="O1625" s="179">
        <v>0</v>
      </c>
      <c r="P1625" s="179">
        <v>0</v>
      </c>
      <c r="Q1625" s="179">
        <v>0</v>
      </c>
      <c r="R1625" s="180">
        <v>0</v>
      </c>
      <c r="S1625" s="180">
        <v>0</v>
      </c>
      <c r="T1625" s="180">
        <v>0</v>
      </c>
    </row>
    <row r="1626" spans="2:20" x14ac:dyDescent="0.3">
      <c r="B1626" s="19">
        <v>1623</v>
      </c>
      <c r="C1626" s="179">
        <v>0</v>
      </c>
      <c r="D1626" s="179">
        <v>0</v>
      </c>
      <c r="E1626" s="179">
        <v>736423.37027861387</v>
      </c>
      <c r="F1626" s="179">
        <v>0</v>
      </c>
      <c r="G1626" s="179">
        <v>0</v>
      </c>
      <c r="H1626" s="179">
        <v>289449.73004176124</v>
      </c>
      <c r="I1626" s="179">
        <v>0</v>
      </c>
      <c r="J1626" s="179">
        <v>0</v>
      </c>
      <c r="K1626" s="179">
        <v>0</v>
      </c>
      <c r="L1626" s="179">
        <v>0</v>
      </c>
      <c r="M1626" s="179">
        <v>287911.28838607285</v>
      </c>
      <c r="N1626" s="179">
        <v>0</v>
      </c>
      <c r="O1626" s="179">
        <v>0</v>
      </c>
      <c r="P1626" s="179">
        <v>0</v>
      </c>
      <c r="Q1626" s="179">
        <v>0</v>
      </c>
      <c r="R1626" s="180">
        <v>0</v>
      </c>
      <c r="S1626" s="180">
        <v>0</v>
      </c>
      <c r="T1626" s="180">
        <v>0</v>
      </c>
    </row>
    <row r="1627" spans="2:20" x14ac:dyDescent="0.3">
      <c r="B1627" s="19">
        <v>1624</v>
      </c>
      <c r="C1627" s="179">
        <v>0</v>
      </c>
      <c r="D1627" s="179">
        <v>0</v>
      </c>
      <c r="E1627" s="179">
        <v>273562.80823623878</v>
      </c>
      <c r="F1627" s="179">
        <v>0</v>
      </c>
      <c r="G1627" s="179">
        <v>0</v>
      </c>
      <c r="H1627" s="179">
        <v>83548.818692594839</v>
      </c>
      <c r="I1627" s="179">
        <v>0</v>
      </c>
      <c r="J1627" s="179">
        <v>0</v>
      </c>
      <c r="K1627" s="179">
        <v>0</v>
      </c>
      <c r="L1627" s="179">
        <v>0</v>
      </c>
      <c r="M1627" s="179">
        <v>55177.295811688426</v>
      </c>
      <c r="N1627" s="179">
        <v>0</v>
      </c>
      <c r="O1627" s="179">
        <v>0</v>
      </c>
      <c r="P1627" s="179">
        <v>0</v>
      </c>
      <c r="Q1627" s="179">
        <v>0</v>
      </c>
      <c r="R1627" s="180">
        <v>0</v>
      </c>
      <c r="S1627" s="180">
        <v>0</v>
      </c>
      <c r="T1627" s="180">
        <v>0</v>
      </c>
    </row>
    <row r="1628" spans="2:20" x14ac:dyDescent="0.3">
      <c r="B1628" s="19">
        <v>1625</v>
      </c>
      <c r="C1628" s="179">
        <v>0</v>
      </c>
      <c r="D1628" s="179">
        <v>0</v>
      </c>
      <c r="E1628" s="179">
        <v>273307.43225416861</v>
      </c>
      <c r="F1628" s="179">
        <v>0</v>
      </c>
      <c r="G1628" s="179">
        <v>0</v>
      </c>
      <c r="H1628" s="179">
        <v>214377.99179849139</v>
      </c>
      <c r="I1628" s="179">
        <v>0</v>
      </c>
      <c r="J1628" s="179">
        <v>0</v>
      </c>
      <c r="K1628" s="179">
        <v>0</v>
      </c>
      <c r="L1628" s="179">
        <v>0</v>
      </c>
      <c r="M1628" s="179">
        <v>14330.154562444895</v>
      </c>
      <c r="N1628" s="179">
        <v>0</v>
      </c>
      <c r="O1628" s="179">
        <v>0</v>
      </c>
      <c r="P1628" s="179">
        <v>0</v>
      </c>
      <c r="Q1628" s="179">
        <v>0</v>
      </c>
      <c r="R1628" s="180">
        <v>0</v>
      </c>
      <c r="S1628" s="180">
        <v>0</v>
      </c>
      <c r="T1628" s="180">
        <v>0</v>
      </c>
    </row>
    <row r="1629" spans="2:20" x14ac:dyDescent="0.3">
      <c r="B1629" s="19">
        <v>1626</v>
      </c>
      <c r="C1629" s="179">
        <v>0</v>
      </c>
      <c r="D1629" s="179">
        <v>0</v>
      </c>
      <c r="E1629" s="179">
        <v>467701.10090321169</v>
      </c>
      <c r="F1629" s="179">
        <v>0</v>
      </c>
      <c r="G1629" s="179">
        <v>0</v>
      </c>
      <c r="H1629" s="179">
        <v>28324.585352198119</v>
      </c>
      <c r="I1629" s="179">
        <v>0</v>
      </c>
      <c r="J1629" s="179">
        <v>0</v>
      </c>
      <c r="K1629" s="179">
        <v>0</v>
      </c>
      <c r="L1629" s="179">
        <v>0</v>
      </c>
      <c r="M1629" s="179">
        <v>364899.54425919254</v>
      </c>
      <c r="N1629" s="179">
        <v>0</v>
      </c>
      <c r="O1629" s="179">
        <v>0</v>
      </c>
      <c r="P1629" s="179">
        <v>0</v>
      </c>
      <c r="Q1629" s="179">
        <v>0</v>
      </c>
      <c r="R1629" s="180">
        <v>0</v>
      </c>
      <c r="S1629" s="180">
        <v>0</v>
      </c>
      <c r="T1629" s="180">
        <v>0</v>
      </c>
    </row>
    <row r="1630" spans="2:20" x14ac:dyDescent="0.3">
      <c r="B1630" s="19">
        <v>1627</v>
      </c>
      <c r="C1630" s="179">
        <v>0</v>
      </c>
      <c r="D1630" s="179">
        <v>0</v>
      </c>
      <c r="E1630" s="179">
        <v>51852.250382608196</v>
      </c>
      <c r="F1630" s="179">
        <v>0</v>
      </c>
      <c r="G1630" s="179">
        <v>0</v>
      </c>
      <c r="H1630" s="179">
        <v>5069.6797943090705</v>
      </c>
      <c r="I1630" s="179">
        <v>0</v>
      </c>
      <c r="J1630" s="179">
        <v>0</v>
      </c>
      <c r="K1630" s="179">
        <v>0</v>
      </c>
      <c r="L1630" s="179">
        <v>0</v>
      </c>
      <c r="M1630" s="179">
        <v>455635.56113524217</v>
      </c>
      <c r="N1630" s="179">
        <v>0</v>
      </c>
      <c r="O1630" s="179">
        <v>0</v>
      </c>
      <c r="P1630" s="179">
        <v>0</v>
      </c>
      <c r="Q1630" s="179">
        <v>0</v>
      </c>
      <c r="R1630" s="180">
        <v>0</v>
      </c>
      <c r="S1630" s="180">
        <v>0</v>
      </c>
      <c r="T1630" s="180">
        <v>0</v>
      </c>
    </row>
    <row r="1631" spans="2:20" x14ac:dyDescent="0.3">
      <c r="B1631" s="19">
        <v>1628</v>
      </c>
      <c r="C1631" s="179">
        <v>0</v>
      </c>
      <c r="D1631" s="179">
        <v>0</v>
      </c>
      <c r="E1631" s="179">
        <v>3697.4430194692841</v>
      </c>
      <c r="F1631" s="179">
        <v>0</v>
      </c>
      <c r="G1631" s="179">
        <v>0</v>
      </c>
      <c r="H1631" s="179">
        <v>190513.81746939302</v>
      </c>
      <c r="I1631" s="179">
        <v>0</v>
      </c>
      <c r="J1631" s="179">
        <v>0</v>
      </c>
      <c r="K1631" s="179">
        <v>0</v>
      </c>
      <c r="L1631" s="179">
        <v>0</v>
      </c>
      <c r="M1631" s="179">
        <v>9738.9828099731913</v>
      </c>
      <c r="N1631" s="179">
        <v>0</v>
      </c>
      <c r="O1631" s="179">
        <v>0</v>
      </c>
      <c r="P1631" s="179">
        <v>0</v>
      </c>
      <c r="Q1631" s="179">
        <v>0</v>
      </c>
      <c r="R1631" s="180">
        <v>0</v>
      </c>
      <c r="S1631" s="180">
        <v>0</v>
      </c>
      <c r="T1631" s="180">
        <v>0</v>
      </c>
    </row>
    <row r="1632" spans="2:20" x14ac:dyDescent="0.3">
      <c r="B1632" s="19">
        <v>1629</v>
      </c>
      <c r="C1632" s="179">
        <v>0</v>
      </c>
      <c r="D1632" s="179">
        <v>0</v>
      </c>
      <c r="E1632" s="179">
        <v>29997.126977635122</v>
      </c>
      <c r="F1632" s="179">
        <v>0</v>
      </c>
      <c r="G1632" s="179">
        <v>0</v>
      </c>
      <c r="H1632" s="179">
        <v>14423.7991342798</v>
      </c>
      <c r="I1632" s="179">
        <v>0</v>
      </c>
      <c r="J1632" s="179">
        <v>0</v>
      </c>
      <c r="K1632" s="179">
        <v>0</v>
      </c>
      <c r="L1632" s="179">
        <v>0</v>
      </c>
      <c r="M1632" s="179">
        <v>6028.1211785864743</v>
      </c>
      <c r="N1632" s="179">
        <v>0</v>
      </c>
      <c r="O1632" s="179">
        <v>0</v>
      </c>
      <c r="P1632" s="179">
        <v>0</v>
      </c>
      <c r="Q1632" s="179">
        <v>0</v>
      </c>
      <c r="R1632" s="180">
        <v>0</v>
      </c>
      <c r="S1632" s="180">
        <v>0</v>
      </c>
      <c r="T1632" s="180">
        <v>0</v>
      </c>
    </row>
    <row r="1633" spans="2:20" x14ac:dyDescent="0.3">
      <c r="B1633" s="19">
        <v>1630</v>
      </c>
      <c r="C1633" s="179">
        <v>0</v>
      </c>
      <c r="D1633" s="179">
        <v>0</v>
      </c>
      <c r="E1633" s="179">
        <v>124532.3256801387</v>
      </c>
      <c r="F1633" s="179">
        <v>0</v>
      </c>
      <c r="G1633" s="179">
        <v>0</v>
      </c>
      <c r="H1633" s="179">
        <v>365927.58181812754</v>
      </c>
      <c r="I1633" s="179">
        <v>0</v>
      </c>
      <c r="J1633" s="179">
        <v>0</v>
      </c>
      <c r="K1633" s="179">
        <v>0</v>
      </c>
      <c r="L1633" s="179">
        <v>0</v>
      </c>
      <c r="M1633" s="179">
        <v>5651.9881759198743</v>
      </c>
      <c r="N1633" s="179">
        <v>0</v>
      </c>
      <c r="O1633" s="179">
        <v>0</v>
      </c>
      <c r="P1633" s="179">
        <v>0</v>
      </c>
      <c r="Q1633" s="179">
        <v>0</v>
      </c>
      <c r="R1633" s="180">
        <v>0</v>
      </c>
      <c r="S1633" s="180">
        <v>0</v>
      </c>
      <c r="T1633" s="180">
        <v>0</v>
      </c>
    </row>
    <row r="1634" spans="2:20" x14ac:dyDescent="0.3">
      <c r="B1634" s="19">
        <v>1631</v>
      </c>
      <c r="C1634" s="179">
        <v>1</v>
      </c>
      <c r="D1634" s="179">
        <v>141162.63535497116</v>
      </c>
      <c r="E1634" s="179">
        <v>264708.04375667713</v>
      </c>
      <c r="F1634" s="179">
        <v>0</v>
      </c>
      <c r="G1634" s="179">
        <v>0</v>
      </c>
      <c r="H1634" s="179">
        <v>98702.282582122629</v>
      </c>
      <c r="I1634" s="179">
        <v>0</v>
      </c>
      <c r="J1634" s="179">
        <v>0</v>
      </c>
      <c r="K1634" s="179">
        <v>0</v>
      </c>
      <c r="L1634" s="179">
        <v>0</v>
      </c>
      <c r="M1634" s="179">
        <v>24526.958844644967</v>
      </c>
      <c r="N1634" s="179">
        <v>0</v>
      </c>
      <c r="O1634" s="179">
        <v>0</v>
      </c>
      <c r="P1634" s="179">
        <v>0</v>
      </c>
      <c r="Q1634" s="179">
        <v>0</v>
      </c>
      <c r="R1634" s="180">
        <v>0</v>
      </c>
      <c r="S1634" s="180">
        <v>0</v>
      </c>
      <c r="T1634" s="180">
        <v>141162.63535497116</v>
      </c>
    </row>
    <row r="1635" spans="2:20" x14ac:dyDescent="0.3">
      <c r="B1635" s="19">
        <v>1632</v>
      </c>
      <c r="C1635" s="179">
        <v>0</v>
      </c>
      <c r="D1635" s="179">
        <v>0</v>
      </c>
      <c r="E1635" s="179">
        <v>40037.703077855309</v>
      </c>
      <c r="F1635" s="179">
        <v>0</v>
      </c>
      <c r="G1635" s="179">
        <v>0</v>
      </c>
      <c r="H1635" s="179">
        <v>96429.209334127969</v>
      </c>
      <c r="I1635" s="179">
        <v>0</v>
      </c>
      <c r="J1635" s="179">
        <v>0</v>
      </c>
      <c r="K1635" s="179">
        <v>0</v>
      </c>
      <c r="L1635" s="179">
        <v>0</v>
      </c>
      <c r="M1635" s="179">
        <v>23343.814672369623</v>
      </c>
      <c r="N1635" s="179">
        <v>0</v>
      </c>
      <c r="O1635" s="179">
        <v>0</v>
      </c>
      <c r="P1635" s="179">
        <v>0</v>
      </c>
      <c r="Q1635" s="179">
        <v>0</v>
      </c>
      <c r="R1635" s="180">
        <v>0</v>
      </c>
      <c r="S1635" s="180">
        <v>0</v>
      </c>
      <c r="T1635" s="180">
        <v>0</v>
      </c>
    </row>
    <row r="1636" spans="2:20" x14ac:dyDescent="0.3">
      <c r="B1636" s="19">
        <v>1633</v>
      </c>
      <c r="C1636" s="179">
        <v>0</v>
      </c>
      <c r="D1636" s="179">
        <v>0</v>
      </c>
      <c r="E1636" s="179">
        <v>106328.16180082124</v>
      </c>
      <c r="F1636" s="179">
        <v>0</v>
      </c>
      <c r="G1636" s="179">
        <v>0</v>
      </c>
      <c r="H1636" s="179">
        <v>21244.638917755055</v>
      </c>
      <c r="I1636" s="179">
        <v>0</v>
      </c>
      <c r="J1636" s="179">
        <v>0</v>
      </c>
      <c r="K1636" s="179">
        <v>0</v>
      </c>
      <c r="L1636" s="179">
        <v>0</v>
      </c>
      <c r="M1636" s="179">
        <v>9888.0645597259772</v>
      </c>
      <c r="N1636" s="179">
        <v>0</v>
      </c>
      <c r="O1636" s="179">
        <v>0</v>
      </c>
      <c r="P1636" s="179">
        <v>0</v>
      </c>
      <c r="Q1636" s="179">
        <v>0</v>
      </c>
      <c r="R1636" s="180">
        <v>0</v>
      </c>
      <c r="S1636" s="180">
        <v>0</v>
      </c>
      <c r="T1636" s="180">
        <v>0</v>
      </c>
    </row>
    <row r="1637" spans="2:20" x14ac:dyDescent="0.3">
      <c r="B1637" s="19">
        <v>1634</v>
      </c>
      <c r="C1637" s="179">
        <v>0</v>
      </c>
      <c r="D1637" s="179">
        <v>0</v>
      </c>
      <c r="E1637" s="179">
        <v>212863.7931530308</v>
      </c>
      <c r="F1637" s="179">
        <v>0</v>
      </c>
      <c r="G1637" s="179">
        <v>0</v>
      </c>
      <c r="H1637" s="179">
        <v>230058.32786539648</v>
      </c>
      <c r="I1637" s="179">
        <v>0</v>
      </c>
      <c r="J1637" s="179">
        <v>0</v>
      </c>
      <c r="K1637" s="179">
        <v>0</v>
      </c>
      <c r="L1637" s="179">
        <v>0</v>
      </c>
      <c r="M1637" s="179">
        <v>44218.759957487528</v>
      </c>
      <c r="N1637" s="179">
        <v>0</v>
      </c>
      <c r="O1637" s="179">
        <v>0</v>
      </c>
      <c r="P1637" s="179">
        <v>0</v>
      </c>
      <c r="Q1637" s="179">
        <v>0</v>
      </c>
      <c r="R1637" s="180">
        <v>0</v>
      </c>
      <c r="S1637" s="180">
        <v>0</v>
      </c>
      <c r="T1637" s="180">
        <v>0</v>
      </c>
    </row>
    <row r="1638" spans="2:20" x14ac:dyDescent="0.3">
      <c r="B1638" s="19">
        <v>1635</v>
      </c>
      <c r="C1638" s="179">
        <v>0</v>
      </c>
      <c r="D1638" s="179">
        <v>0</v>
      </c>
      <c r="E1638" s="179">
        <v>31121.828758585085</v>
      </c>
      <c r="F1638" s="179">
        <v>0</v>
      </c>
      <c r="G1638" s="179">
        <v>0</v>
      </c>
      <c r="H1638" s="179">
        <v>436741.97458962555</v>
      </c>
      <c r="I1638" s="179">
        <v>0</v>
      </c>
      <c r="J1638" s="179">
        <v>0</v>
      </c>
      <c r="K1638" s="179">
        <v>0</v>
      </c>
      <c r="L1638" s="179">
        <v>0</v>
      </c>
      <c r="M1638" s="179">
        <v>110044.57100120399</v>
      </c>
      <c r="N1638" s="179">
        <v>0</v>
      </c>
      <c r="O1638" s="179">
        <v>0</v>
      </c>
      <c r="P1638" s="179">
        <v>0</v>
      </c>
      <c r="Q1638" s="179">
        <v>0</v>
      </c>
      <c r="R1638" s="180">
        <v>0</v>
      </c>
      <c r="S1638" s="180">
        <v>0</v>
      </c>
      <c r="T1638" s="180">
        <v>0</v>
      </c>
    </row>
    <row r="1639" spans="2:20" x14ac:dyDescent="0.3">
      <c r="B1639" s="19">
        <v>1636</v>
      </c>
      <c r="C1639" s="179">
        <v>0</v>
      </c>
      <c r="D1639" s="179">
        <v>0</v>
      </c>
      <c r="E1639" s="179">
        <v>890548.57767810498</v>
      </c>
      <c r="F1639" s="179">
        <v>0</v>
      </c>
      <c r="G1639" s="179">
        <v>0</v>
      </c>
      <c r="H1639" s="179">
        <v>1825.1519784829536</v>
      </c>
      <c r="I1639" s="179">
        <v>0</v>
      </c>
      <c r="J1639" s="179">
        <v>0</v>
      </c>
      <c r="K1639" s="179">
        <v>0</v>
      </c>
      <c r="L1639" s="179">
        <v>0</v>
      </c>
      <c r="M1639" s="179">
        <v>1460866.0182937167</v>
      </c>
      <c r="N1639" s="179">
        <v>0</v>
      </c>
      <c r="O1639" s="179">
        <v>0</v>
      </c>
      <c r="P1639" s="179">
        <v>0</v>
      </c>
      <c r="Q1639" s="179">
        <v>0</v>
      </c>
      <c r="R1639" s="180">
        <v>0</v>
      </c>
      <c r="S1639" s="180">
        <v>0</v>
      </c>
      <c r="T1639" s="180">
        <v>0</v>
      </c>
    </row>
    <row r="1640" spans="2:20" x14ac:dyDescent="0.3">
      <c r="B1640" s="19">
        <v>1637</v>
      </c>
      <c r="C1640" s="179">
        <v>0</v>
      </c>
      <c r="D1640" s="179">
        <v>0</v>
      </c>
      <c r="E1640" s="179">
        <v>25445.268750077139</v>
      </c>
      <c r="F1640" s="179">
        <v>0</v>
      </c>
      <c r="G1640" s="179">
        <v>0</v>
      </c>
      <c r="H1640" s="179">
        <v>227014.12942494304</v>
      </c>
      <c r="I1640" s="179">
        <v>0</v>
      </c>
      <c r="J1640" s="179">
        <v>0</v>
      </c>
      <c r="K1640" s="179">
        <v>0</v>
      </c>
      <c r="L1640" s="179">
        <v>0</v>
      </c>
      <c r="M1640" s="179">
        <v>16673.467823559626</v>
      </c>
      <c r="N1640" s="179">
        <v>0</v>
      </c>
      <c r="O1640" s="179">
        <v>0</v>
      </c>
      <c r="P1640" s="179">
        <v>0</v>
      </c>
      <c r="Q1640" s="179">
        <v>0</v>
      </c>
      <c r="R1640" s="180">
        <v>0</v>
      </c>
      <c r="S1640" s="180">
        <v>0</v>
      </c>
      <c r="T1640" s="180">
        <v>0</v>
      </c>
    </row>
    <row r="1641" spans="2:20" x14ac:dyDescent="0.3">
      <c r="B1641" s="19">
        <v>1638</v>
      </c>
      <c r="C1641" s="179">
        <v>0</v>
      </c>
      <c r="D1641" s="179">
        <v>0</v>
      </c>
      <c r="E1641" s="179">
        <v>24015.215453670044</v>
      </c>
      <c r="F1641" s="179">
        <v>0</v>
      </c>
      <c r="G1641" s="179">
        <v>0</v>
      </c>
      <c r="H1641" s="179">
        <v>126685.80526160629</v>
      </c>
      <c r="I1641" s="179">
        <v>0</v>
      </c>
      <c r="J1641" s="179">
        <v>0</v>
      </c>
      <c r="K1641" s="179">
        <v>0</v>
      </c>
      <c r="L1641" s="179">
        <v>0</v>
      </c>
      <c r="M1641" s="179">
        <v>10213.219953497866</v>
      </c>
      <c r="N1641" s="179">
        <v>0</v>
      </c>
      <c r="O1641" s="179">
        <v>0</v>
      </c>
      <c r="P1641" s="179">
        <v>0</v>
      </c>
      <c r="Q1641" s="179">
        <v>0</v>
      </c>
      <c r="R1641" s="180">
        <v>0</v>
      </c>
      <c r="S1641" s="180">
        <v>0</v>
      </c>
      <c r="T1641" s="180">
        <v>0</v>
      </c>
    </row>
    <row r="1642" spans="2:20" x14ac:dyDescent="0.3">
      <c r="B1642" s="19">
        <v>1639</v>
      </c>
      <c r="C1642" s="179">
        <v>0</v>
      </c>
      <c r="D1642" s="179">
        <v>0</v>
      </c>
      <c r="E1642" s="179">
        <v>1077984.7515785301</v>
      </c>
      <c r="F1642" s="179">
        <v>0</v>
      </c>
      <c r="G1642" s="179">
        <v>0</v>
      </c>
      <c r="H1642" s="179">
        <v>65638.675132941731</v>
      </c>
      <c r="I1642" s="179">
        <v>0</v>
      </c>
      <c r="J1642" s="179">
        <v>0</v>
      </c>
      <c r="K1642" s="179">
        <v>0</v>
      </c>
      <c r="L1642" s="179">
        <v>0</v>
      </c>
      <c r="M1642" s="179">
        <v>9623745.7941545974</v>
      </c>
      <c r="N1642" s="179">
        <v>0</v>
      </c>
      <c r="O1642" s="179">
        <v>0</v>
      </c>
      <c r="P1642" s="179">
        <v>0</v>
      </c>
      <c r="Q1642" s="179">
        <v>0</v>
      </c>
      <c r="R1642" s="180">
        <v>0</v>
      </c>
      <c r="S1642" s="180">
        <v>0</v>
      </c>
      <c r="T1642" s="180">
        <v>0</v>
      </c>
    </row>
    <row r="1643" spans="2:20" x14ac:dyDescent="0.3">
      <c r="B1643" s="19">
        <v>1640</v>
      </c>
      <c r="C1643" s="179">
        <v>0</v>
      </c>
      <c r="D1643" s="179">
        <v>0</v>
      </c>
      <c r="E1643" s="179">
        <v>73788.324865937175</v>
      </c>
      <c r="F1643" s="179">
        <v>0</v>
      </c>
      <c r="G1643" s="179">
        <v>0</v>
      </c>
      <c r="H1643" s="179">
        <v>364131.89406346058</v>
      </c>
      <c r="I1643" s="179">
        <v>0</v>
      </c>
      <c r="J1643" s="179">
        <v>0</v>
      </c>
      <c r="K1643" s="179">
        <v>0</v>
      </c>
      <c r="L1643" s="179">
        <v>0</v>
      </c>
      <c r="M1643" s="179">
        <v>16235.03399491004</v>
      </c>
      <c r="N1643" s="179">
        <v>0</v>
      </c>
      <c r="O1643" s="179">
        <v>0</v>
      </c>
      <c r="P1643" s="179">
        <v>0</v>
      </c>
      <c r="Q1643" s="179">
        <v>0</v>
      </c>
      <c r="R1643" s="180">
        <v>0</v>
      </c>
      <c r="S1643" s="180">
        <v>0</v>
      </c>
      <c r="T1643" s="180">
        <v>0</v>
      </c>
    </row>
    <row r="1644" spans="2:20" x14ac:dyDescent="0.3">
      <c r="B1644" s="19">
        <v>1641</v>
      </c>
      <c r="C1644" s="179">
        <v>0</v>
      </c>
      <c r="D1644" s="179">
        <v>0</v>
      </c>
      <c r="E1644" s="179">
        <v>5195.7732775074055</v>
      </c>
      <c r="F1644" s="179">
        <v>0</v>
      </c>
      <c r="G1644" s="179">
        <v>0</v>
      </c>
      <c r="H1644" s="179">
        <v>87011.512244807702</v>
      </c>
      <c r="I1644" s="179">
        <v>0</v>
      </c>
      <c r="J1644" s="179">
        <v>0</v>
      </c>
      <c r="K1644" s="179">
        <v>0</v>
      </c>
      <c r="L1644" s="179">
        <v>0</v>
      </c>
      <c r="M1644" s="179">
        <v>57886.153093129251</v>
      </c>
      <c r="N1644" s="179">
        <v>0</v>
      </c>
      <c r="O1644" s="179">
        <v>0</v>
      </c>
      <c r="P1644" s="179">
        <v>0</v>
      </c>
      <c r="Q1644" s="179">
        <v>0</v>
      </c>
      <c r="R1644" s="180">
        <v>0</v>
      </c>
      <c r="S1644" s="180">
        <v>0</v>
      </c>
      <c r="T1644" s="180">
        <v>0</v>
      </c>
    </row>
    <row r="1645" spans="2:20" x14ac:dyDescent="0.3">
      <c r="B1645" s="19">
        <v>1642</v>
      </c>
      <c r="C1645" s="179">
        <v>0</v>
      </c>
      <c r="D1645" s="179">
        <v>0</v>
      </c>
      <c r="E1645" s="179">
        <v>35749.77487714072</v>
      </c>
      <c r="F1645" s="179">
        <v>0</v>
      </c>
      <c r="G1645" s="179">
        <v>0</v>
      </c>
      <c r="H1645" s="179">
        <v>43696.765518823777</v>
      </c>
      <c r="I1645" s="179">
        <v>0</v>
      </c>
      <c r="J1645" s="179">
        <v>0</v>
      </c>
      <c r="K1645" s="179">
        <v>0</v>
      </c>
      <c r="L1645" s="179">
        <v>0</v>
      </c>
      <c r="M1645" s="179">
        <v>68380.105861280783</v>
      </c>
      <c r="N1645" s="179">
        <v>0</v>
      </c>
      <c r="O1645" s="179">
        <v>0</v>
      </c>
      <c r="P1645" s="179">
        <v>0</v>
      </c>
      <c r="Q1645" s="179">
        <v>0</v>
      </c>
      <c r="R1645" s="180">
        <v>0</v>
      </c>
      <c r="S1645" s="180">
        <v>0</v>
      </c>
      <c r="T1645" s="180">
        <v>0</v>
      </c>
    </row>
    <row r="1646" spans="2:20" x14ac:dyDescent="0.3">
      <c r="B1646" s="19">
        <v>1643</v>
      </c>
      <c r="C1646" s="179">
        <v>0</v>
      </c>
      <c r="D1646" s="179">
        <v>0</v>
      </c>
      <c r="E1646" s="179">
        <v>38775.200495713631</v>
      </c>
      <c r="F1646" s="179">
        <v>0</v>
      </c>
      <c r="G1646" s="179">
        <v>0</v>
      </c>
      <c r="H1646" s="179">
        <v>115091.13096305098</v>
      </c>
      <c r="I1646" s="179">
        <v>0</v>
      </c>
      <c r="J1646" s="179">
        <v>0</v>
      </c>
      <c r="K1646" s="179">
        <v>0</v>
      </c>
      <c r="L1646" s="179">
        <v>0</v>
      </c>
      <c r="M1646" s="179">
        <v>680347.07024716516</v>
      </c>
      <c r="N1646" s="179">
        <v>0</v>
      </c>
      <c r="O1646" s="179">
        <v>0</v>
      </c>
      <c r="P1646" s="179">
        <v>0</v>
      </c>
      <c r="Q1646" s="179">
        <v>0</v>
      </c>
      <c r="R1646" s="180">
        <v>0</v>
      </c>
      <c r="S1646" s="180">
        <v>0</v>
      </c>
      <c r="T1646" s="180">
        <v>0</v>
      </c>
    </row>
    <row r="1647" spans="2:20" x14ac:dyDescent="0.3">
      <c r="B1647" s="19">
        <v>1644</v>
      </c>
      <c r="C1647" s="179">
        <v>0</v>
      </c>
      <c r="D1647" s="179">
        <v>0</v>
      </c>
      <c r="E1647" s="179">
        <v>27256.515606119588</v>
      </c>
      <c r="F1647" s="179">
        <v>0</v>
      </c>
      <c r="G1647" s="179">
        <v>0</v>
      </c>
      <c r="H1647" s="179">
        <v>13200.068872360325</v>
      </c>
      <c r="I1647" s="179">
        <v>0</v>
      </c>
      <c r="J1647" s="179">
        <v>0</v>
      </c>
      <c r="K1647" s="179">
        <v>0</v>
      </c>
      <c r="L1647" s="179">
        <v>0</v>
      </c>
      <c r="M1647" s="179">
        <v>20891.146348098191</v>
      </c>
      <c r="N1647" s="179">
        <v>0</v>
      </c>
      <c r="O1647" s="179">
        <v>0</v>
      </c>
      <c r="P1647" s="179">
        <v>0</v>
      </c>
      <c r="Q1647" s="179">
        <v>0</v>
      </c>
      <c r="R1647" s="180">
        <v>0</v>
      </c>
      <c r="S1647" s="180">
        <v>0</v>
      </c>
      <c r="T1647" s="180">
        <v>0</v>
      </c>
    </row>
    <row r="1648" spans="2:20" x14ac:dyDescent="0.3">
      <c r="B1648" s="19">
        <v>1645</v>
      </c>
      <c r="C1648" s="179">
        <v>0</v>
      </c>
      <c r="D1648" s="179">
        <v>0</v>
      </c>
      <c r="E1648" s="179">
        <v>385936.25509062363</v>
      </c>
      <c r="F1648" s="179">
        <v>0</v>
      </c>
      <c r="G1648" s="179">
        <v>0</v>
      </c>
      <c r="H1648" s="179">
        <v>73188.268972887206</v>
      </c>
      <c r="I1648" s="179">
        <v>0</v>
      </c>
      <c r="J1648" s="179">
        <v>0</v>
      </c>
      <c r="K1648" s="179">
        <v>0</v>
      </c>
      <c r="L1648" s="179">
        <v>0</v>
      </c>
      <c r="M1648" s="179">
        <v>139255.30150792573</v>
      </c>
      <c r="N1648" s="179">
        <v>0</v>
      </c>
      <c r="O1648" s="179">
        <v>0</v>
      </c>
      <c r="P1648" s="179">
        <v>0</v>
      </c>
      <c r="Q1648" s="179">
        <v>0</v>
      </c>
      <c r="R1648" s="180">
        <v>0</v>
      </c>
      <c r="S1648" s="180">
        <v>0</v>
      </c>
      <c r="T1648" s="180">
        <v>0</v>
      </c>
    </row>
    <row r="1649" spans="2:20" x14ac:dyDescent="0.3">
      <c r="B1649" s="19">
        <v>1646</v>
      </c>
      <c r="C1649" s="179">
        <v>0</v>
      </c>
      <c r="D1649" s="179">
        <v>0</v>
      </c>
      <c r="E1649" s="179">
        <v>227467.93922707124</v>
      </c>
      <c r="F1649" s="179">
        <v>0</v>
      </c>
      <c r="G1649" s="179">
        <v>0</v>
      </c>
      <c r="H1649" s="179">
        <v>109327.9793674665</v>
      </c>
      <c r="I1649" s="179">
        <v>0</v>
      </c>
      <c r="J1649" s="179">
        <v>0</v>
      </c>
      <c r="K1649" s="179">
        <v>0</v>
      </c>
      <c r="L1649" s="179">
        <v>0</v>
      </c>
      <c r="M1649" s="179">
        <v>6885.0597958294065</v>
      </c>
      <c r="N1649" s="179">
        <v>0</v>
      </c>
      <c r="O1649" s="179">
        <v>0</v>
      </c>
      <c r="P1649" s="179">
        <v>0</v>
      </c>
      <c r="Q1649" s="179">
        <v>0</v>
      </c>
      <c r="R1649" s="180">
        <v>0</v>
      </c>
      <c r="S1649" s="180">
        <v>0</v>
      </c>
      <c r="T1649" s="180">
        <v>0</v>
      </c>
    </row>
    <row r="1650" spans="2:20" x14ac:dyDescent="0.3">
      <c r="B1650" s="19">
        <v>1647</v>
      </c>
      <c r="C1650" s="179">
        <v>0</v>
      </c>
      <c r="D1650" s="179">
        <v>0</v>
      </c>
      <c r="E1650" s="179">
        <v>161947.46054631405</v>
      </c>
      <c r="F1650" s="179">
        <v>0</v>
      </c>
      <c r="G1650" s="179">
        <v>0</v>
      </c>
      <c r="H1650" s="179">
        <v>110256.42263350896</v>
      </c>
      <c r="I1650" s="179">
        <v>0</v>
      </c>
      <c r="J1650" s="179">
        <v>0</v>
      </c>
      <c r="K1650" s="179">
        <v>0</v>
      </c>
      <c r="L1650" s="179">
        <v>0</v>
      </c>
      <c r="M1650" s="179">
        <v>227362.15856687084</v>
      </c>
      <c r="N1650" s="179">
        <v>0</v>
      </c>
      <c r="O1650" s="179">
        <v>0</v>
      </c>
      <c r="P1650" s="179">
        <v>0</v>
      </c>
      <c r="Q1650" s="179">
        <v>0</v>
      </c>
      <c r="R1650" s="180">
        <v>0</v>
      </c>
      <c r="S1650" s="180">
        <v>0</v>
      </c>
      <c r="T1650" s="180">
        <v>0</v>
      </c>
    </row>
    <row r="1651" spans="2:20" x14ac:dyDescent="0.3">
      <c r="B1651" s="19">
        <v>1648</v>
      </c>
      <c r="C1651" s="179">
        <v>0</v>
      </c>
      <c r="D1651" s="179">
        <v>0</v>
      </c>
      <c r="E1651" s="179">
        <v>8726.0578630983837</v>
      </c>
      <c r="F1651" s="179">
        <v>0</v>
      </c>
      <c r="G1651" s="179">
        <v>0</v>
      </c>
      <c r="H1651" s="179">
        <v>7104.1360482880791</v>
      </c>
      <c r="I1651" s="179">
        <v>0</v>
      </c>
      <c r="J1651" s="179">
        <v>0</v>
      </c>
      <c r="K1651" s="179">
        <v>0</v>
      </c>
      <c r="L1651" s="179">
        <v>0</v>
      </c>
      <c r="M1651" s="179">
        <v>50395.406988013914</v>
      </c>
      <c r="N1651" s="179">
        <v>0</v>
      </c>
      <c r="O1651" s="179">
        <v>0</v>
      </c>
      <c r="P1651" s="179">
        <v>0</v>
      </c>
      <c r="Q1651" s="179">
        <v>0</v>
      </c>
      <c r="R1651" s="180">
        <v>0</v>
      </c>
      <c r="S1651" s="180">
        <v>0</v>
      </c>
      <c r="T1651" s="180">
        <v>0</v>
      </c>
    </row>
    <row r="1652" spans="2:20" x14ac:dyDescent="0.3">
      <c r="B1652" s="19">
        <v>1649</v>
      </c>
      <c r="C1652" s="179">
        <v>0</v>
      </c>
      <c r="D1652" s="179">
        <v>0</v>
      </c>
      <c r="E1652" s="179">
        <v>26832.075725884577</v>
      </c>
      <c r="F1652" s="179">
        <v>0</v>
      </c>
      <c r="G1652" s="179">
        <v>0</v>
      </c>
      <c r="H1652" s="179">
        <v>96973.514631595535</v>
      </c>
      <c r="I1652" s="179">
        <v>0</v>
      </c>
      <c r="J1652" s="179">
        <v>0</v>
      </c>
      <c r="K1652" s="179">
        <v>67069.020155201419</v>
      </c>
      <c r="L1652" s="179">
        <v>1</v>
      </c>
      <c r="M1652" s="179">
        <v>360838.42865441309</v>
      </c>
      <c r="N1652" s="179">
        <v>0</v>
      </c>
      <c r="O1652" s="179">
        <v>0</v>
      </c>
      <c r="P1652" s="179">
        <v>0</v>
      </c>
      <c r="Q1652" s="179">
        <v>0</v>
      </c>
      <c r="R1652" s="180">
        <v>0</v>
      </c>
      <c r="S1652" s="180">
        <v>67069.020155201419</v>
      </c>
      <c r="T1652" s="180">
        <v>0</v>
      </c>
    </row>
    <row r="1653" spans="2:20" x14ac:dyDescent="0.3">
      <c r="B1653" s="19">
        <v>1650</v>
      </c>
      <c r="C1653" s="179">
        <v>0</v>
      </c>
      <c r="D1653" s="179">
        <v>0</v>
      </c>
      <c r="E1653" s="179">
        <v>88212.502666681306</v>
      </c>
      <c r="F1653" s="179">
        <v>0</v>
      </c>
      <c r="G1653" s="179">
        <v>0</v>
      </c>
      <c r="H1653" s="179">
        <v>192842.61665882281</v>
      </c>
      <c r="I1653" s="179">
        <v>0</v>
      </c>
      <c r="J1653" s="179">
        <v>0</v>
      </c>
      <c r="K1653" s="179">
        <v>0</v>
      </c>
      <c r="L1653" s="179">
        <v>0</v>
      </c>
      <c r="M1653" s="179">
        <v>129191.37463191886</v>
      </c>
      <c r="N1653" s="179">
        <v>0</v>
      </c>
      <c r="O1653" s="179">
        <v>0</v>
      </c>
      <c r="P1653" s="179">
        <v>0</v>
      </c>
      <c r="Q1653" s="179">
        <v>0</v>
      </c>
      <c r="R1653" s="180">
        <v>0</v>
      </c>
      <c r="S1653" s="180">
        <v>0</v>
      </c>
      <c r="T1653" s="180">
        <v>0</v>
      </c>
    </row>
    <row r="1654" spans="2:20" x14ac:dyDescent="0.3">
      <c r="B1654" s="19">
        <v>1651</v>
      </c>
      <c r="C1654" s="179">
        <v>0</v>
      </c>
      <c r="D1654" s="179">
        <v>0</v>
      </c>
      <c r="E1654" s="179">
        <v>93154.681921928117</v>
      </c>
      <c r="F1654" s="179">
        <v>0</v>
      </c>
      <c r="G1654" s="179">
        <v>0</v>
      </c>
      <c r="H1654" s="179">
        <v>107870.43042957739</v>
      </c>
      <c r="I1654" s="179">
        <v>0</v>
      </c>
      <c r="J1654" s="179">
        <v>0</v>
      </c>
      <c r="K1654" s="179">
        <v>0</v>
      </c>
      <c r="L1654" s="179">
        <v>0</v>
      </c>
      <c r="M1654" s="179">
        <v>92233.593845670548</v>
      </c>
      <c r="N1654" s="179">
        <v>0</v>
      </c>
      <c r="O1654" s="179">
        <v>0</v>
      </c>
      <c r="P1654" s="179">
        <v>0</v>
      </c>
      <c r="Q1654" s="179">
        <v>0</v>
      </c>
      <c r="R1654" s="180">
        <v>0</v>
      </c>
      <c r="S1654" s="180">
        <v>0</v>
      </c>
      <c r="T1654" s="180">
        <v>0</v>
      </c>
    </row>
    <row r="1655" spans="2:20" x14ac:dyDescent="0.3">
      <c r="B1655" s="19">
        <v>1652</v>
      </c>
      <c r="C1655" s="179">
        <v>0</v>
      </c>
      <c r="D1655" s="179">
        <v>0</v>
      </c>
      <c r="E1655" s="179">
        <v>310541.47786091163</v>
      </c>
      <c r="F1655" s="179">
        <v>0</v>
      </c>
      <c r="G1655" s="179">
        <v>0</v>
      </c>
      <c r="H1655" s="179">
        <v>13126.729004559793</v>
      </c>
      <c r="I1655" s="179">
        <v>0</v>
      </c>
      <c r="J1655" s="179">
        <v>0</v>
      </c>
      <c r="K1655" s="179">
        <v>0</v>
      </c>
      <c r="L1655" s="179">
        <v>0</v>
      </c>
      <c r="M1655" s="179">
        <v>300983.63426927442</v>
      </c>
      <c r="N1655" s="179">
        <v>0</v>
      </c>
      <c r="O1655" s="179">
        <v>0</v>
      </c>
      <c r="P1655" s="179">
        <v>0</v>
      </c>
      <c r="Q1655" s="179">
        <v>0</v>
      </c>
      <c r="R1655" s="180">
        <v>0</v>
      </c>
      <c r="S1655" s="180">
        <v>0</v>
      </c>
      <c r="T1655" s="180">
        <v>0</v>
      </c>
    </row>
    <row r="1656" spans="2:20" x14ac:dyDescent="0.3">
      <c r="B1656" s="19">
        <v>1653</v>
      </c>
      <c r="C1656" s="179">
        <v>0</v>
      </c>
      <c r="D1656" s="179">
        <v>0</v>
      </c>
      <c r="E1656" s="179">
        <v>268645.84702630283</v>
      </c>
      <c r="F1656" s="179">
        <v>0</v>
      </c>
      <c r="G1656" s="179">
        <v>0</v>
      </c>
      <c r="H1656" s="179">
        <v>352952.98315226013</v>
      </c>
      <c r="I1656" s="179">
        <v>0</v>
      </c>
      <c r="J1656" s="179">
        <v>0</v>
      </c>
      <c r="K1656" s="179">
        <v>0</v>
      </c>
      <c r="L1656" s="179">
        <v>0</v>
      </c>
      <c r="M1656" s="179">
        <v>183183.17186879518</v>
      </c>
      <c r="N1656" s="179">
        <v>0</v>
      </c>
      <c r="O1656" s="179">
        <v>0</v>
      </c>
      <c r="P1656" s="179">
        <v>0</v>
      </c>
      <c r="Q1656" s="179">
        <v>0</v>
      </c>
      <c r="R1656" s="180">
        <v>0</v>
      </c>
      <c r="S1656" s="180">
        <v>0</v>
      </c>
      <c r="T1656" s="180">
        <v>0</v>
      </c>
    </row>
    <row r="1657" spans="2:20" x14ac:dyDescent="0.3">
      <c r="B1657" s="19">
        <v>1654</v>
      </c>
      <c r="C1657" s="179">
        <v>0</v>
      </c>
      <c r="D1657" s="179">
        <v>0</v>
      </c>
      <c r="E1657" s="179">
        <v>246555.95155976509</v>
      </c>
      <c r="F1657" s="179">
        <v>0</v>
      </c>
      <c r="G1657" s="179">
        <v>0</v>
      </c>
      <c r="H1657" s="179">
        <v>50678.631648382958</v>
      </c>
      <c r="I1657" s="179">
        <v>0</v>
      </c>
      <c r="J1657" s="179">
        <v>0</v>
      </c>
      <c r="K1657" s="179">
        <v>0</v>
      </c>
      <c r="L1657" s="179">
        <v>0</v>
      </c>
      <c r="M1657" s="179">
        <v>85292.308964166208</v>
      </c>
      <c r="N1657" s="179">
        <v>0</v>
      </c>
      <c r="O1657" s="179">
        <v>0</v>
      </c>
      <c r="P1657" s="179">
        <v>0</v>
      </c>
      <c r="Q1657" s="179">
        <v>0</v>
      </c>
      <c r="R1657" s="180">
        <v>0</v>
      </c>
      <c r="S1657" s="180">
        <v>0</v>
      </c>
      <c r="T1657" s="180">
        <v>0</v>
      </c>
    </row>
    <row r="1658" spans="2:20" x14ac:dyDescent="0.3">
      <c r="B1658" s="19">
        <v>1655</v>
      </c>
      <c r="C1658" s="179">
        <v>0</v>
      </c>
      <c r="D1658" s="179">
        <v>0</v>
      </c>
      <c r="E1658" s="179">
        <v>123705.93591730233</v>
      </c>
      <c r="F1658" s="179">
        <v>0</v>
      </c>
      <c r="G1658" s="179">
        <v>0</v>
      </c>
      <c r="H1658" s="179">
        <v>60627.5986538875</v>
      </c>
      <c r="I1658" s="179">
        <v>0</v>
      </c>
      <c r="J1658" s="179">
        <v>0</v>
      </c>
      <c r="K1658" s="179">
        <v>0</v>
      </c>
      <c r="L1658" s="179">
        <v>0</v>
      </c>
      <c r="M1658" s="179">
        <v>11955.923041748056</v>
      </c>
      <c r="N1658" s="179">
        <v>0</v>
      </c>
      <c r="O1658" s="179">
        <v>0</v>
      </c>
      <c r="P1658" s="179">
        <v>0</v>
      </c>
      <c r="Q1658" s="179">
        <v>0</v>
      </c>
      <c r="R1658" s="180">
        <v>0</v>
      </c>
      <c r="S1658" s="180">
        <v>0</v>
      </c>
      <c r="T1658" s="180">
        <v>0</v>
      </c>
    </row>
    <row r="1659" spans="2:20" x14ac:dyDescent="0.3">
      <c r="B1659" s="19">
        <v>1656</v>
      </c>
      <c r="C1659" s="179">
        <v>0</v>
      </c>
      <c r="D1659" s="179">
        <v>0</v>
      </c>
      <c r="E1659" s="179">
        <v>230035.99371954519</v>
      </c>
      <c r="F1659" s="179">
        <v>0</v>
      </c>
      <c r="G1659" s="179">
        <v>0</v>
      </c>
      <c r="H1659" s="179">
        <v>141449.68800735424</v>
      </c>
      <c r="I1659" s="179">
        <v>0</v>
      </c>
      <c r="J1659" s="179">
        <v>0</v>
      </c>
      <c r="K1659" s="179">
        <v>0</v>
      </c>
      <c r="L1659" s="179">
        <v>0</v>
      </c>
      <c r="M1659" s="179">
        <v>191672.97649369543</v>
      </c>
      <c r="N1659" s="179">
        <v>0</v>
      </c>
      <c r="O1659" s="179">
        <v>0</v>
      </c>
      <c r="P1659" s="179">
        <v>0</v>
      </c>
      <c r="Q1659" s="179">
        <v>0</v>
      </c>
      <c r="R1659" s="180">
        <v>0</v>
      </c>
      <c r="S1659" s="180">
        <v>0</v>
      </c>
      <c r="T1659" s="180">
        <v>0</v>
      </c>
    </row>
    <row r="1660" spans="2:20" x14ac:dyDescent="0.3">
      <c r="B1660" s="19">
        <v>1657</v>
      </c>
      <c r="C1660" s="179">
        <v>0</v>
      </c>
      <c r="D1660" s="179">
        <v>0</v>
      </c>
      <c r="E1660" s="179">
        <v>128614.27598271584</v>
      </c>
      <c r="F1660" s="179">
        <v>1</v>
      </c>
      <c r="G1660" s="179">
        <v>80976.169874351268</v>
      </c>
      <c r="H1660" s="179">
        <v>118507.09057734042</v>
      </c>
      <c r="I1660" s="179">
        <v>0</v>
      </c>
      <c r="J1660" s="179">
        <v>0</v>
      </c>
      <c r="K1660" s="179">
        <v>0</v>
      </c>
      <c r="L1660" s="179">
        <v>0</v>
      </c>
      <c r="M1660" s="179">
        <v>228528.29812468882</v>
      </c>
      <c r="N1660" s="179">
        <v>0</v>
      </c>
      <c r="O1660" s="179">
        <v>0</v>
      </c>
      <c r="P1660" s="179">
        <v>0</v>
      </c>
      <c r="Q1660" s="179">
        <v>0</v>
      </c>
      <c r="R1660" s="180">
        <v>0</v>
      </c>
      <c r="S1660" s="180">
        <v>0</v>
      </c>
      <c r="T1660" s="180">
        <v>0</v>
      </c>
    </row>
    <row r="1661" spans="2:20" x14ac:dyDescent="0.3">
      <c r="B1661" s="19">
        <v>1658</v>
      </c>
      <c r="C1661" s="179">
        <v>0</v>
      </c>
      <c r="D1661" s="179">
        <v>0</v>
      </c>
      <c r="E1661" s="179">
        <v>3811807.9217808666</v>
      </c>
      <c r="F1661" s="179">
        <v>0</v>
      </c>
      <c r="G1661" s="179">
        <v>0</v>
      </c>
      <c r="H1661" s="179">
        <v>109538.14976017069</v>
      </c>
      <c r="I1661" s="179">
        <v>0</v>
      </c>
      <c r="J1661" s="179">
        <v>0</v>
      </c>
      <c r="K1661" s="179">
        <v>0</v>
      </c>
      <c r="L1661" s="179">
        <v>0</v>
      </c>
      <c r="M1661" s="179">
        <v>122340.5866798754</v>
      </c>
      <c r="N1661" s="179">
        <v>0</v>
      </c>
      <c r="O1661" s="179">
        <v>0</v>
      </c>
      <c r="P1661" s="179">
        <v>0</v>
      </c>
      <c r="Q1661" s="179">
        <v>0</v>
      </c>
      <c r="R1661" s="180">
        <v>0</v>
      </c>
      <c r="S1661" s="180">
        <v>0</v>
      </c>
      <c r="T1661" s="180">
        <v>0</v>
      </c>
    </row>
    <row r="1662" spans="2:20" x14ac:dyDescent="0.3">
      <c r="B1662" s="19">
        <v>1659</v>
      </c>
      <c r="C1662" s="179">
        <v>0</v>
      </c>
      <c r="D1662" s="179">
        <v>0</v>
      </c>
      <c r="E1662" s="179">
        <v>405535.6032371418</v>
      </c>
      <c r="F1662" s="179">
        <v>0</v>
      </c>
      <c r="G1662" s="179">
        <v>0</v>
      </c>
      <c r="H1662" s="179">
        <v>94746.456243258537</v>
      </c>
      <c r="I1662" s="179">
        <v>0</v>
      </c>
      <c r="J1662" s="179">
        <v>0</v>
      </c>
      <c r="K1662" s="179">
        <v>0</v>
      </c>
      <c r="L1662" s="179">
        <v>0</v>
      </c>
      <c r="M1662" s="179">
        <v>64261.642601719032</v>
      </c>
      <c r="N1662" s="179">
        <v>0</v>
      </c>
      <c r="O1662" s="179">
        <v>0</v>
      </c>
      <c r="P1662" s="179">
        <v>0</v>
      </c>
      <c r="Q1662" s="179">
        <v>0</v>
      </c>
      <c r="R1662" s="180">
        <v>0</v>
      </c>
      <c r="S1662" s="180">
        <v>0</v>
      </c>
      <c r="T1662" s="180">
        <v>0</v>
      </c>
    </row>
    <row r="1663" spans="2:20" x14ac:dyDescent="0.3">
      <c r="B1663" s="19">
        <v>1660</v>
      </c>
      <c r="C1663" s="179">
        <v>0</v>
      </c>
      <c r="D1663" s="179">
        <v>0</v>
      </c>
      <c r="E1663" s="179">
        <v>138950.38318541305</v>
      </c>
      <c r="F1663" s="179">
        <v>0</v>
      </c>
      <c r="G1663" s="179">
        <v>0</v>
      </c>
      <c r="H1663" s="179">
        <v>215442.43976716176</v>
      </c>
      <c r="I1663" s="179">
        <v>0</v>
      </c>
      <c r="J1663" s="179">
        <v>0</v>
      </c>
      <c r="K1663" s="179">
        <v>0</v>
      </c>
      <c r="L1663" s="179">
        <v>0</v>
      </c>
      <c r="M1663" s="179">
        <v>105546.68263663337</v>
      </c>
      <c r="N1663" s="179">
        <v>0</v>
      </c>
      <c r="O1663" s="179">
        <v>0</v>
      </c>
      <c r="P1663" s="179">
        <v>0</v>
      </c>
      <c r="Q1663" s="179">
        <v>0</v>
      </c>
      <c r="R1663" s="180">
        <v>0</v>
      </c>
      <c r="S1663" s="180">
        <v>0</v>
      </c>
      <c r="T1663" s="180">
        <v>0</v>
      </c>
    </row>
    <row r="1664" spans="2:20" x14ac:dyDescent="0.3">
      <c r="B1664" s="19">
        <v>1661</v>
      </c>
      <c r="C1664" s="179">
        <v>0</v>
      </c>
      <c r="D1664" s="179">
        <v>0</v>
      </c>
      <c r="E1664" s="179">
        <v>297367.28091488621</v>
      </c>
      <c r="F1664" s="179">
        <v>0</v>
      </c>
      <c r="G1664" s="179">
        <v>0</v>
      </c>
      <c r="H1664" s="179">
        <v>36987.574098203011</v>
      </c>
      <c r="I1664" s="179">
        <v>0</v>
      </c>
      <c r="J1664" s="179">
        <v>0</v>
      </c>
      <c r="K1664" s="179">
        <v>0</v>
      </c>
      <c r="L1664" s="179">
        <v>0</v>
      </c>
      <c r="M1664" s="179">
        <v>48797.368689058334</v>
      </c>
      <c r="N1664" s="179">
        <v>0</v>
      </c>
      <c r="O1664" s="179">
        <v>0</v>
      </c>
      <c r="P1664" s="179">
        <v>0</v>
      </c>
      <c r="Q1664" s="179">
        <v>0</v>
      </c>
      <c r="R1664" s="180">
        <v>0</v>
      </c>
      <c r="S1664" s="180">
        <v>0</v>
      </c>
      <c r="T1664" s="180">
        <v>0</v>
      </c>
    </row>
    <row r="1665" spans="2:20" x14ac:dyDescent="0.3">
      <c r="B1665" s="19">
        <v>1662</v>
      </c>
      <c r="C1665" s="179">
        <v>1</v>
      </c>
      <c r="D1665" s="179">
        <v>2894.0504854725086</v>
      </c>
      <c r="E1665" s="179">
        <v>9270.1913922846597</v>
      </c>
      <c r="F1665" s="179">
        <v>0</v>
      </c>
      <c r="G1665" s="179">
        <v>0</v>
      </c>
      <c r="H1665" s="179">
        <v>26490.258641795073</v>
      </c>
      <c r="I1665" s="179">
        <v>0</v>
      </c>
      <c r="J1665" s="179">
        <v>0</v>
      </c>
      <c r="K1665" s="179">
        <v>0</v>
      </c>
      <c r="L1665" s="179">
        <v>0</v>
      </c>
      <c r="M1665" s="179">
        <v>134017.8862978429</v>
      </c>
      <c r="N1665" s="179">
        <v>0</v>
      </c>
      <c r="O1665" s="179">
        <v>0</v>
      </c>
      <c r="P1665" s="179">
        <v>0</v>
      </c>
      <c r="Q1665" s="179">
        <v>0</v>
      </c>
      <c r="R1665" s="180">
        <v>0</v>
      </c>
      <c r="S1665" s="180">
        <v>0</v>
      </c>
      <c r="T1665" s="180">
        <v>2894.0504854725086</v>
      </c>
    </row>
    <row r="1666" spans="2:20" x14ac:dyDescent="0.3">
      <c r="B1666" s="19">
        <v>1663</v>
      </c>
      <c r="C1666" s="179">
        <v>0</v>
      </c>
      <c r="D1666" s="179">
        <v>0</v>
      </c>
      <c r="E1666" s="179">
        <v>128137.54627228581</v>
      </c>
      <c r="F1666" s="179">
        <v>0</v>
      </c>
      <c r="G1666" s="179">
        <v>0</v>
      </c>
      <c r="H1666" s="179">
        <v>118739.30234175699</v>
      </c>
      <c r="I1666" s="179">
        <v>0</v>
      </c>
      <c r="J1666" s="179">
        <v>0</v>
      </c>
      <c r="K1666" s="179">
        <v>0</v>
      </c>
      <c r="L1666" s="179">
        <v>0</v>
      </c>
      <c r="M1666" s="179">
        <v>423593.02267333935</v>
      </c>
      <c r="N1666" s="179">
        <v>0</v>
      </c>
      <c r="O1666" s="179">
        <v>0</v>
      </c>
      <c r="P1666" s="179">
        <v>0</v>
      </c>
      <c r="Q1666" s="179">
        <v>0</v>
      </c>
      <c r="R1666" s="180">
        <v>0</v>
      </c>
      <c r="S1666" s="180">
        <v>0</v>
      </c>
      <c r="T1666" s="180">
        <v>0</v>
      </c>
    </row>
    <row r="1667" spans="2:20" x14ac:dyDescent="0.3">
      <c r="B1667" s="19">
        <v>1664</v>
      </c>
      <c r="C1667" s="179">
        <v>0</v>
      </c>
      <c r="D1667" s="179">
        <v>0</v>
      </c>
      <c r="E1667" s="179">
        <v>77897.526014228031</v>
      </c>
      <c r="F1667" s="179">
        <v>0</v>
      </c>
      <c r="G1667" s="179">
        <v>0</v>
      </c>
      <c r="H1667" s="179">
        <v>240345.24103447219</v>
      </c>
      <c r="I1667" s="179">
        <v>0</v>
      </c>
      <c r="J1667" s="179">
        <v>0</v>
      </c>
      <c r="K1667" s="179">
        <v>0</v>
      </c>
      <c r="L1667" s="179">
        <v>0</v>
      </c>
      <c r="M1667" s="179">
        <v>79532.020716880463</v>
      </c>
      <c r="N1667" s="179">
        <v>0</v>
      </c>
      <c r="O1667" s="179">
        <v>0</v>
      </c>
      <c r="P1667" s="179">
        <v>0</v>
      </c>
      <c r="Q1667" s="179">
        <v>0</v>
      </c>
      <c r="R1667" s="180">
        <v>0</v>
      </c>
      <c r="S1667" s="180">
        <v>0</v>
      </c>
      <c r="T1667" s="180">
        <v>0</v>
      </c>
    </row>
    <row r="1668" spans="2:20" x14ac:dyDescent="0.3">
      <c r="B1668" s="19">
        <v>1665</v>
      </c>
      <c r="C1668" s="179">
        <v>0</v>
      </c>
      <c r="D1668" s="179">
        <v>0</v>
      </c>
      <c r="E1668" s="179">
        <v>170360.26317992201</v>
      </c>
      <c r="F1668" s="179">
        <v>0</v>
      </c>
      <c r="G1668" s="179">
        <v>0</v>
      </c>
      <c r="H1668" s="179">
        <v>368259.68811535486</v>
      </c>
      <c r="I1668" s="179">
        <v>0</v>
      </c>
      <c r="J1668" s="179">
        <v>0</v>
      </c>
      <c r="K1668" s="179">
        <v>0</v>
      </c>
      <c r="L1668" s="179">
        <v>0</v>
      </c>
      <c r="M1668" s="179">
        <v>4490.4519534020774</v>
      </c>
      <c r="N1668" s="179">
        <v>0</v>
      </c>
      <c r="O1668" s="179">
        <v>0</v>
      </c>
      <c r="P1668" s="179">
        <v>0</v>
      </c>
      <c r="Q1668" s="179">
        <v>0</v>
      </c>
      <c r="R1668" s="180">
        <v>0</v>
      </c>
      <c r="S1668" s="180">
        <v>0</v>
      </c>
      <c r="T1668" s="180">
        <v>0</v>
      </c>
    </row>
    <row r="1669" spans="2:20" x14ac:dyDescent="0.3">
      <c r="B1669" s="19">
        <v>1666</v>
      </c>
      <c r="C1669" s="179">
        <v>0</v>
      </c>
      <c r="D1669" s="179">
        <v>0</v>
      </c>
      <c r="E1669" s="179">
        <v>18660.900230504485</v>
      </c>
      <c r="F1669" s="179">
        <v>0</v>
      </c>
      <c r="G1669" s="179">
        <v>0</v>
      </c>
      <c r="H1669" s="179">
        <v>135000.40651574291</v>
      </c>
      <c r="I1669" s="179">
        <v>0</v>
      </c>
      <c r="J1669" s="179">
        <v>0</v>
      </c>
      <c r="K1669" s="179">
        <v>0</v>
      </c>
      <c r="L1669" s="179">
        <v>0</v>
      </c>
      <c r="M1669" s="179">
        <v>21535.822799063266</v>
      </c>
      <c r="N1669" s="179">
        <v>0</v>
      </c>
      <c r="O1669" s="179">
        <v>0</v>
      </c>
      <c r="P1669" s="179">
        <v>0</v>
      </c>
      <c r="Q1669" s="179">
        <v>0</v>
      </c>
      <c r="R1669" s="180">
        <v>0</v>
      </c>
      <c r="S1669" s="180">
        <v>0</v>
      </c>
      <c r="T1669" s="180">
        <v>0</v>
      </c>
    </row>
    <row r="1670" spans="2:20" x14ac:dyDescent="0.3">
      <c r="B1670" s="19">
        <v>1667</v>
      </c>
      <c r="C1670" s="179">
        <v>0</v>
      </c>
      <c r="D1670" s="179">
        <v>0</v>
      </c>
      <c r="E1670" s="179">
        <v>23693.537254246399</v>
      </c>
      <c r="F1670" s="179">
        <v>0</v>
      </c>
      <c r="G1670" s="179">
        <v>0</v>
      </c>
      <c r="H1670" s="179">
        <v>29817.765807979842</v>
      </c>
      <c r="I1670" s="179">
        <v>0</v>
      </c>
      <c r="J1670" s="179">
        <v>0</v>
      </c>
      <c r="K1670" s="179">
        <v>0</v>
      </c>
      <c r="L1670" s="179">
        <v>0</v>
      </c>
      <c r="M1670" s="179">
        <v>414043.35124823853</v>
      </c>
      <c r="N1670" s="179">
        <v>0</v>
      </c>
      <c r="O1670" s="179">
        <v>0</v>
      </c>
      <c r="P1670" s="179">
        <v>0</v>
      </c>
      <c r="Q1670" s="179">
        <v>0</v>
      </c>
      <c r="R1670" s="180">
        <v>0</v>
      </c>
      <c r="S1670" s="180">
        <v>0</v>
      </c>
      <c r="T1670" s="180">
        <v>0</v>
      </c>
    </row>
    <row r="1671" spans="2:20" x14ac:dyDescent="0.3">
      <c r="B1671" s="19">
        <v>1668</v>
      </c>
      <c r="C1671" s="179">
        <v>0</v>
      </c>
      <c r="D1671" s="179">
        <v>0</v>
      </c>
      <c r="E1671" s="179">
        <v>167714.81211772302</v>
      </c>
      <c r="F1671" s="179">
        <v>0</v>
      </c>
      <c r="G1671" s="179">
        <v>0</v>
      </c>
      <c r="H1671" s="179">
        <v>145372.47884360151</v>
      </c>
      <c r="I1671" s="179">
        <v>0</v>
      </c>
      <c r="J1671" s="179">
        <v>0</v>
      </c>
      <c r="K1671" s="179">
        <v>0</v>
      </c>
      <c r="L1671" s="179">
        <v>0</v>
      </c>
      <c r="M1671" s="179">
        <v>13743.79345090025</v>
      </c>
      <c r="N1671" s="179">
        <v>0</v>
      </c>
      <c r="O1671" s="179">
        <v>0</v>
      </c>
      <c r="P1671" s="179">
        <v>0</v>
      </c>
      <c r="Q1671" s="179">
        <v>0</v>
      </c>
      <c r="R1671" s="180">
        <v>0</v>
      </c>
      <c r="S1671" s="180">
        <v>0</v>
      </c>
      <c r="T1671" s="180">
        <v>0</v>
      </c>
    </row>
    <row r="1672" spans="2:20" x14ac:dyDescent="0.3">
      <c r="B1672" s="19">
        <v>1669</v>
      </c>
      <c r="C1672" s="179">
        <v>0</v>
      </c>
      <c r="D1672" s="179">
        <v>0</v>
      </c>
      <c r="E1672" s="179">
        <v>138014.64275360818</v>
      </c>
      <c r="F1672" s="179">
        <v>0</v>
      </c>
      <c r="G1672" s="179">
        <v>0</v>
      </c>
      <c r="H1672" s="179">
        <v>35427.592660783885</v>
      </c>
      <c r="I1672" s="179">
        <v>0</v>
      </c>
      <c r="J1672" s="179">
        <v>0</v>
      </c>
      <c r="K1672" s="179">
        <v>0</v>
      </c>
      <c r="L1672" s="179">
        <v>0</v>
      </c>
      <c r="M1672" s="179">
        <v>668604.33082283149</v>
      </c>
      <c r="N1672" s="179">
        <v>0</v>
      </c>
      <c r="O1672" s="179">
        <v>0</v>
      </c>
      <c r="P1672" s="179">
        <v>0</v>
      </c>
      <c r="Q1672" s="179">
        <v>0</v>
      </c>
      <c r="R1672" s="180">
        <v>0</v>
      </c>
      <c r="S1672" s="180">
        <v>0</v>
      </c>
      <c r="T1672" s="180">
        <v>0</v>
      </c>
    </row>
    <row r="1673" spans="2:20" x14ac:dyDescent="0.3">
      <c r="B1673" s="19">
        <v>1670</v>
      </c>
      <c r="C1673" s="179">
        <v>0</v>
      </c>
      <c r="D1673" s="179">
        <v>0</v>
      </c>
      <c r="E1673" s="179">
        <v>1139125.1217820612</v>
      </c>
      <c r="F1673" s="179">
        <v>0</v>
      </c>
      <c r="G1673" s="179">
        <v>0</v>
      </c>
      <c r="H1673" s="179">
        <v>467485.99519898131</v>
      </c>
      <c r="I1673" s="179">
        <v>0</v>
      </c>
      <c r="J1673" s="179">
        <v>0</v>
      </c>
      <c r="K1673" s="179">
        <v>0</v>
      </c>
      <c r="L1673" s="179">
        <v>0</v>
      </c>
      <c r="M1673" s="179">
        <v>489477.51323216868</v>
      </c>
      <c r="N1673" s="179">
        <v>0</v>
      </c>
      <c r="O1673" s="179">
        <v>0</v>
      </c>
      <c r="P1673" s="179">
        <v>0</v>
      </c>
      <c r="Q1673" s="179">
        <v>0</v>
      </c>
      <c r="R1673" s="180">
        <v>0</v>
      </c>
      <c r="S1673" s="180">
        <v>0</v>
      </c>
      <c r="T1673" s="180">
        <v>0</v>
      </c>
    </row>
    <row r="1674" spans="2:20" x14ac:dyDescent="0.3">
      <c r="B1674" s="19">
        <v>1671</v>
      </c>
      <c r="C1674" s="179">
        <v>0</v>
      </c>
      <c r="D1674" s="179">
        <v>0</v>
      </c>
      <c r="E1674" s="179">
        <v>217124.43463750198</v>
      </c>
      <c r="F1674" s="179">
        <v>0</v>
      </c>
      <c r="G1674" s="179">
        <v>0</v>
      </c>
      <c r="H1674" s="179">
        <v>53270.271405645552</v>
      </c>
      <c r="I1674" s="179">
        <v>0</v>
      </c>
      <c r="J1674" s="179">
        <v>0</v>
      </c>
      <c r="K1674" s="179">
        <v>0</v>
      </c>
      <c r="L1674" s="179">
        <v>0</v>
      </c>
      <c r="M1674" s="179">
        <v>775357.04382276372</v>
      </c>
      <c r="N1674" s="179">
        <v>0</v>
      </c>
      <c r="O1674" s="179">
        <v>0</v>
      </c>
      <c r="P1674" s="179">
        <v>0</v>
      </c>
      <c r="Q1674" s="179">
        <v>0</v>
      </c>
      <c r="R1674" s="180">
        <v>0</v>
      </c>
      <c r="S1674" s="180">
        <v>0</v>
      </c>
      <c r="T1674" s="180">
        <v>0</v>
      </c>
    </row>
    <row r="1675" spans="2:20" x14ac:dyDescent="0.3">
      <c r="B1675" s="19">
        <v>1672</v>
      </c>
      <c r="C1675" s="179">
        <v>0</v>
      </c>
      <c r="D1675" s="179">
        <v>0</v>
      </c>
      <c r="E1675" s="179">
        <v>591951.44891966437</v>
      </c>
      <c r="F1675" s="179">
        <v>0</v>
      </c>
      <c r="G1675" s="179">
        <v>0</v>
      </c>
      <c r="H1675" s="179">
        <v>5516.6222763256719</v>
      </c>
      <c r="I1675" s="179">
        <v>0</v>
      </c>
      <c r="J1675" s="179">
        <v>0</v>
      </c>
      <c r="K1675" s="179">
        <v>0</v>
      </c>
      <c r="L1675" s="179">
        <v>0</v>
      </c>
      <c r="M1675" s="179">
        <v>1062264.5885105883</v>
      </c>
      <c r="N1675" s="179">
        <v>0</v>
      </c>
      <c r="O1675" s="179">
        <v>0</v>
      </c>
      <c r="P1675" s="179">
        <v>0</v>
      </c>
      <c r="Q1675" s="179">
        <v>0</v>
      </c>
      <c r="R1675" s="180">
        <v>0</v>
      </c>
      <c r="S1675" s="180">
        <v>0</v>
      </c>
      <c r="T1675" s="180">
        <v>0</v>
      </c>
    </row>
    <row r="1676" spans="2:20" x14ac:dyDescent="0.3">
      <c r="B1676" s="19">
        <v>1673</v>
      </c>
      <c r="C1676" s="179">
        <v>0</v>
      </c>
      <c r="D1676" s="179">
        <v>0</v>
      </c>
      <c r="E1676" s="179">
        <v>638469.10626368772</v>
      </c>
      <c r="F1676" s="179">
        <v>0</v>
      </c>
      <c r="G1676" s="179">
        <v>0</v>
      </c>
      <c r="H1676" s="179">
        <v>7165.3875571701328</v>
      </c>
      <c r="I1676" s="179">
        <v>0</v>
      </c>
      <c r="J1676" s="179">
        <v>0</v>
      </c>
      <c r="K1676" s="179">
        <v>0</v>
      </c>
      <c r="L1676" s="179">
        <v>0</v>
      </c>
      <c r="M1676" s="179">
        <v>19326.833053881383</v>
      </c>
      <c r="N1676" s="179">
        <v>0</v>
      </c>
      <c r="O1676" s="179">
        <v>0</v>
      </c>
      <c r="P1676" s="179">
        <v>0</v>
      </c>
      <c r="Q1676" s="179">
        <v>0</v>
      </c>
      <c r="R1676" s="180">
        <v>0</v>
      </c>
      <c r="S1676" s="180">
        <v>0</v>
      </c>
      <c r="T1676" s="180">
        <v>0</v>
      </c>
    </row>
    <row r="1677" spans="2:20" x14ac:dyDescent="0.3">
      <c r="B1677" s="19">
        <v>1674</v>
      </c>
      <c r="C1677" s="179">
        <v>0</v>
      </c>
      <c r="D1677" s="179">
        <v>0</v>
      </c>
      <c r="E1677" s="179">
        <v>8547.918587246093</v>
      </c>
      <c r="F1677" s="179">
        <v>0</v>
      </c>
      <c r="G1677" s="179">
        <v>0</v>
      </c>
      <c r="H1677" s="179">
        <v>160330.45669834453</v>
      </c>
      <c r="I1677" s="179">
        <v>0</v>
      </c>
      <c r="J1677" s="179">
        <v>0</v>
      </c>
      <c r="K1677" s="179">
        <v>0</v>
      </c>
      <c r="L1677" s="179">
        <v>0</v>
      </c>
      <c r="M1677" s="179">
        <v>6972.754625902583</v>
      </c>
      <c r="N1677" s="179">
        <v>0</v>
      </c>
      <c r="O1677" s="179">
        <v>0</v>
      </c>
      <c r="P1677" s="179">
        <v>0</v>
      </c>
      <c r="Q1677" s="179">
        <v>0</v>
      </c>
      <c r="R1677" s="180">
        <v>0</v>
      </c>
      <c r="S1677" s="180">
        <v>0</v>
      </c>
      <c r="T1677" s="180">
        <v>0</v>
      </c>
    </row>
    <row r="1678" spans="2:20" x14ac:dyDescent="0.3">
      <c r="B1678" s="19">
        <v>1675</v>
      </c>
      <c r="C1678" s="179">
        <v>0</v>
      </c>
      <c r="D1678" s="179">
        <v>0</v>
      </c>
      <c r="E1678" s="179">
        <v>106522.7977490099</v>
      </c>
      <c r="F1678" s="179">
        <v>0</v>
      </c>
      <c r="G1678" s="179">
        <v>0</v>
      </c>
      <c r="H1678" s="179">
        <v>34970.043461159497</v>
      </c>
      <c r="I1678" s="179">
        <v>0</v>
      </c>
      <c r="J1678" s="179">
        <v>0</v>
      </c>
      <c r="K1678" s="179">
        <v>0</v>
      </c>
      <c r="L1678" s="179">
        <v>0</v>
      </c>
      <c r="M1678" s="179">
        <v>68130.798848337843</v>
      </c>
      <c r="N1678" s="179">
        <v>0</v>
      </c>
      <c r="O1678" s="179">
        <v>0</v>
      </c>
      <c r="P1678" s="179">
        <v>0</v>
      </c>
      <c r="Q1678" s="179">
        <v>0</v>
      </c>
      <c r="R1678" s="180">
        <v>0</v>
      </c>
      <c r="S1678" s="180">
        <v>0</v>
      </c>
      <c r="T1678" s="180">
        <v>0</v>
      </c>
    </row>
    <row r="1679" spans="2:20" x14ac:dyDescent="0.3">
      <c r="B1679" s="19">
        <v>1676</v>
      </c>
      <c r="C1679" s="179">
        <v>0</v>
      </c>
      <c r="D1679" s="179">
        <v>0</v>
      </c>
      <c r="E1679" s="179">
        <v>264221.78399624152</v>
      </c>
      <c r="F1679" s="179">
        <v>0</v>
      </c>
      <c r="G1679" s="179">
        <v>0</v>
      </c>
      <c r="H1679" s="179">
        <v>15207.366114767199</v>
      </c>
      <c r="I1679" s="179">
        <v>0</v>
      </c>
      <c r="J1679" s="179">
        <v>0</v>
      </c>
      <c r="K1679" s="179">
        <v>0</v>
      </c>
      <c r="L1679" s="179">
        <v>0</v>
      </c>
      <c r="M1679" s="179">
        <v>3997.5823059048362</v>
      </c>
      <c r="N1679" s="179">
        <v>0</v>
      </c>
      <c r="O1679" s="179">
        <v>0</v>
      </c>
      <c r="P1679" s="179">
        <v>0</v>
      </c>
      <c r="Q1679" s="179">
        <v>0</v>
      </c>
      <c r="R1679" s="180">
        <v>0</v>
      </c>
      <c r="S1679" s="180">
        <v>0</v>
      </c>
      <c r="T1679" s="180">
        <v>0</v>
      </c>
    </row>
    <row r="1680" spans="2:20" x14ac:dyDescent="0.3">
      <c r="B1680" s="19">
        <v>1677</v>
      </c>
      <c r="C1680" s="179">
        <v>0</v>
      </c>
      <c r="D1680" s="179">
        <v>0</v>
      </c>
      <c r="E1680" s="179">
        <v>27772.273561064714</v>
      </c>
      <c r="F1680" s="179">
        <v>0</v>
      </c>
      <c r="G1680" s="179">
        <v>0</v>
      </c>
      <c r="H1680" s="179">
        <v>115180.61842324209</v>
      </c>
      <c r="I1680" s="179">
        <v>0</v>
      </c>
      <c r="J1680" s="179">
        <v>0</v>
      </c>
      <c r="K1680" s="179">
        <v>0</v>
      </c>
      <c r="L1680" s="179">
        <v>0</v>
      </c>
      <c r="M1680" s="179">
        <v>55668.593576443105</v>
      </c>
      <c r="N1680" s="179">
        <v>0</v>
      </c>
      <c r="O1680" s="179">
        <v>0</v>
      </c>
      <c r="P1680" s="179">
        <v>0</v>
      </c>
      <c r="Q1680" s="179">
        <v>0</v>
      </c>
      <c r="R1680" s="180">
        <v>0</v>
      </c>
      <c r="S1680" s="180">
        <v>0</v>
      </c>
      <c r="T1680" s="180">
        <v>0</v>
      </c>
    </row>
    <row r="1681" spans="2:20" x14ac:dyDescent="0.3">
      <c r="B1681" s="19">
        <v>1678</v>
      </c>
      <c r="C1681" s="179">
        <v>0</v>
      </c>
      <c r="D1681" s="179">
        <v>0</v>
      </c>
      <c r="E1681" s="179">
        <v>11246.023171522442</v>
      </c>
      <c r="F1681" s="179">
        <v>0</v>
      </c>
      <c r="G1681" s="179">
        <v>0</v>
      </c>
      <c r="H1681" s="179">
        <v>6559.6965692097438</v>
      </c>
      <c r="I1681" s="179">
        <v>0</v>
      </c>
      <c r="J1681" s="179">
        <v>0</v>
      </c>
      <c r="K1681" s="179">
        <v>0</v>
      </c>
      <c r="L1681" s="179">
        <v>0</v>
      </c>
      <c r="M1681" s="179">
        <v>142093.52501230489</v>
      </c>
      <c r="N1681" s="179">
        <v>0</v>
      </c>
      <c r="O1681" s="179">
        <v>0</v>
      </c>
      <c r="P1681" s="179">
        <v>0</v>
      </c>
      <c r="Q1681" s="179">
        <v>0</v>
      </c>
      <c r="R1681" s="180">
        <v>0</v>
      </c>
      <c r="S1681" s="180">
        <v>0</v>
      </c>
      <c r="T1681" s="180">
        <v>0</v>
      </c>
    </row>
    <row r="1682" spans="2:20" x14ac:dyDescent="0.3">
      <c r="B1682" s="19">
        <v>1679</v>
      </c>
      <c r="C1682" s="179">
        <v>0</v>
      </c>
      <c r="D1682" s="179">
        <v>0</v>
      </c>
      <c r="E1682" s="179">
        <v>1336023.5822714383</v>
      </c>
      <c r="F1682" s="179">
        <v>0</v>
      </c>
      <c r="G1682" s="179">
        <v>0</v>
      </c>
      <c r="H1682" s="179">
        <v>31877.23311085509</v>
      </c>
      <c r="I1682" s="179">
        <v>0</v>
      </c>
      <c r="J1682" s="179">
        <v>0</v>
      </c>
      <c r="K1682" s="179">
        <v>0</v>
      </c>
      <c r="L1682" s="179">
        <v>0</v>
      </c>
      <c r="M1682" s="179">
        <v>14837.758969582599</v>
      </c>
      <c r="N1682" s="179">
        <v>0</v>
      </c>
      <c r="O1682" s="179">
        <v>0</v>
      </c>
      <c r="P1682" s="179">
        <v>0</v>
      </c>
      <c r="Q1682" s="179">
        <v>0</v>
      </c>
      <c r="R1682" s="180">
        <v>0</v>
      </c>
      <c r="S1682" s="180">
        <v>0</v>
      </c>
      <c r="T1682" s="180">
        <v>0</v>
      </c>
    </row>
    <row r="1683" spans="2:20" x14ac:dyDescent="0.3">
      <c r="B1683" s="19">
        <v>1680</v>
      </c>
      <c r="C1683" s="179">
        <v>0</v>
      </c>
      <c r="D1683" s="179">
        <v>0</v>
      </c>
      <c r="E1683" s="179">
        <v>52839.391568861392</v>
      </c>
      <c r="F1683" s="179">
        <v>1</v>
      </c>
      <c r="G1683" s="179">
        <v>20034.418226068017</v>
      </c>
      <c r="H1683" s="179">
        <v>6126.0243477271606</v>
      </c>
      <c r="I1683" s="179">
        <v>0</v>
      </c>
      <c r="J1683" s="179">
        <v>0</v>
      </c>
      <c r="K1683" s="179">
        <v>0</v>
      </c>
      <c r="L1683" s="179">
        <v>0</v>
      </c>
      <c r="M1683" s="179">
        <v>27717.706116398185</v>
      </c>
      <c r="N1683" s="179">
        <v>0</v>
      </c>
      <c r="O1683" s="179">
        <v>0</v>
      </c>
      <c r="P1683" s="179">
        <v>0</v>
      </c>
      <c r="Q1683" s="179">
        <v>0</v>
      </c>
      <c r="R1683" s="180">
        <v>0</v>
      </c>
      <c r="S1683" s="180">
        <v>0</v>
      </c>
      <c r="T1683" s="180">
        <v>0</v>
      </c>
    </row>
    <row r="1684" spans="2:20" x14ac:dyDescent="0.3">
      <c r="B1684" s="19">
        <v>1681</v>
      </c>
      <c r="C1684" s="179">
        <v>0</v>
      </c>
      <c r="D1684" s="179">
        <v>0</v>
      </c>
      <c r="E1684" s="179">
        <v>84756.042217998474</v>
      </c>
      <c r="F1684" s="179">
        <v>0</v>
      </c>
      <c r="G1684" s="179">
        <v>0</v>
      </c>
      <c r="H1684" s="179">
        <v>15781.11095698492</v>
      </c>
      <c r="I1684" s="179">
        <v>0</v>
      </c>
      <c r="J1684" s="179">
        <v>0</v>
      </c>
      <c r="K1684" s="179">
        <v>0</v>
      </c>
      <c r="L1684" s="179">
        <v>0</v>
      </c>
      <c r="M1684" s="179">
        <v>724096.92712542939</v>
      </c>
      <c r="N1684" s="179">
        <v>0</v>
      </c>
      <c r="O1684" s="179">
        <v>0</v>
      </c>
      <c r="P1684" s="179">
        <v>0</v>
      </c>
      <c r="Q1684" s="179">
        <v>0</v>
      </c>
      <c r="R1684" s="180">
        <v>0</v>
      </c>
      <c r="S1684" s="180">
        <v>0</v>
      </c>
      <c r="T1684" s="180">
        <v>0</v>
      </c>
    </row>
    <row r="1685" spans="2:20" x14ac:dyDescent="0.3">
      <c r="B1685" s="19">
        <v>1682</v>
      </c>
      <c r="C1685" s="179">
        <v>0</v>
      </c>
      <c r="D1685" s="179">
        <v>0</v>
      </c>
      <c r="E1685" s="179">
        <v>931079.18499438779</v>
      </c>
      <c r="F1685" s="179">
        <v>0</v>
      </c>
      <c r="G1685" s="179">
        <v>0</v>
      </c>
      <c r="H1685" s="179">
        <v>27680.795281599745</v>
      </c>
      <c r="I1685" s="179">
        <v>0</v>
      </c>
      <c r="J1685" s="179">
        <v>0</v>
      </c>
      <c r="K1685" s="179">
        <v>0</v>
      </c>
      <c r="L1685" s="179">
        <v>0</v>
      </c>
      <c r="M1685" s="179">
        <v>43262.707691823292</v>
      </c>
      <c r="N1685" s="179">
        <v>0</v>
      </c>
      <c r="O1685" s="179">
        <v>0</v>
      </c>
      <c r="P1685" s="179">
        <v>0</v>
      </c>
      <c r="Q1685" s="179">
        <v>0</v>
      </c>
      <c r="R1685" s="180">
        <v>0</v>
      </c>
      <c r="S1685" s="180">
        <v>0</v>
      </c>
      <c r="T1685" s="180">
        <v>0</v>
      </c>
    </row>
    <row r="1686" spans="2:20" x14ac:dyDescent="0.3">
      <c r="B1686" s="19">
        <v>1683</v>
      </c>
      <c r="C1686" s="179">
        <v>0</v>
      </c>
      <c r="D1686" s="179">
        <v>0</v>
      </c>
      <c r="E1686" s="179">
        <v>6346.9815511632223</v>
      </c>
      <c r="F1686" s="179">
        <v>0</v>
      </c>
      <c r="G1686" s="179">
        <v>0</v>
      </c>
      <c r="H1686" s="179">
        <v>22299.141980883251</v>
      </c>
      <c r="I1686" s="179">
        <v>0</v>
      </c>
      <c r="J1686" s="179">
        <v>0</v>
      </c>
      <c r="K1686" s="179">
        <v>0</v>
      </c>
      <c r="L1686" s="179">
        <v>0</v>
      </c>
      <c r="M1686" s="179">
        <v>82236.468277197171</v>
      </c>
      <c r="N1686" s="179">
        <v>0</v>
      </c>
      <c r="O1686" s="179">
        <v>0</v>
      </c>
      <c r="P1686" s="179">
        <v>0</v>
      </c>
      <c r="Q1686" s="179">
        <v>0</v>
      </c>
      <c r="R1686" s="180">
        <v>0</v>
      </c>
      <c r="S1686" s="180">
        <v>0</v>
      </c>
      <c r="T1686" s="180">
        <v>0</v>
      </c>
    </row>
    <row r="1687" spans="2:20" x14ac:dyDescent="0.3">
      <c r="B1687" s="19">
        <v>1684</v>
      </c>
      <c r="C1687" s="179">
        <v>0</v>
      </c>
      <c r="D1687" s="179">
        <v>0</v>
      </c>
      <c r="E1687" s="179">
        <v>231938.37243857744</v>
      </c>
      <c r="F1687" s="179">
        <v>0</v>
      </c>
      <c r="G1687" s="179">
        <v>0</v>
      </c>
      <c r="H1687" s="179">
        <v>2211207.2155220159</v>
      </c>
      <c r="I1687" s="179">
        <v>0</v>
      </c>
      <c r="J1687" s="179">
        <v>0</v>
      </c>
      <c r="K1687" s="179">
        <v>0</v>
      </c>
      <c r="L1687" s="179">
        <v>0</v>
      </c>
      <c r="M1687" s="179">
        <v>13660.522234683463</v>
      </c>
      <c r="N1687" s="179">
        <v>0</v>
      </c>
      <c r="O1687" s="179">
        <v>0</v>
      </c>
      <c r="P1687" s="179">
        <v>0</v>
      </c>
      <c r="Q1687" s="179">
        <v>0</v>
      </c>
      <c r="R1687" s="180">
        <v>0</v>
      </c>
      <c r="S1687" s="180">
        <v>0</v>
      </c>
      <c r="T1687" s="180">
        <v>0</v>
      </c>
    </row>
    <row r="1688" spans="2:20" x14ac:dyDescent="0.3">
      <c r="B1688" s="19">
        <v>1685</v>
      </c>
      <c r="C1688" s="179">
        <v>0</v>
      </c>
      <c r="D1688" s="179">
        <v>0</v>
      </c>
      <c r="E1688" s="179">
        <v>187172.10166118981</v>
      </c>
      <c r="F1688" s="179">
        <v>1</v>
      </c>
      <c r="G1688" s="179">
        <v>61073.73489601531</v>
      </c>
      <c r="H1688" s="179">
        <v>50811.268046687699</v>
      </c>
      <c r="I1688" s="179">
        <v>0</v>
      </c>
      <c r="J1688" s="179">
        <v>0</v>
      </c>
      <c r="K1688" s="179">
        <v>0</v>
      </c>
      <c r="L1688" s="179">
        <v>0</v>
      </c>
      <c r="M1688" s="179">
        <v>31119.62010948822</v>
      </c>
      <c r="N1688" s="179">
        <v>0</v>
      </c>
      <c r="O1688" s="179">
        <v>0</v>
      </c>
      <c r="P1688" s="179">
        <v>0</v>
      </c>
      <c r="Q1688" s="179">
        <v>0</v>
      </c>
      <c r="R1688" s="180">
        <v>0</v>
      </c>
      <c r="S1688" s="180">
        <v>0</v>
      </c>
      <c r="T1688" s="180">
        <v>0</v>
      </c>
    </row>
    <row r="1689" spans="2:20" x14ac:dyDescent="0.3">
      <c r="B1689" s="19">
        <v>1686</v>
      </c>
      <c r="C1689" s="179">
        <v>0</v>
      </c>
      <c r="D1689" s="179">
        <v>0</v>
      </c>
      <c r="E1689" s="179">
        <v>78186.219724848415</v>
      </c>
      <c r="F1689" s="179">
        <v>0</v>
      </c>
      <c r="G1689" s="179">
        <v>0</v>
      </c>
      <c r="H1689" s="179">
        <v>213111.27038197962</v>
      </c>
      <c r="I1689" s="179">
        <v>0</v>
      </c>
      <c r="J1689" s="179">
        <v>0</v>
      </c>
      <c r="K1689" s="179">
        <v>0</v>
      </c>
      <c r="L1689" s="179">
        <v>0</v>
      </c>
      <c r="M1689" s="179">
        <v>702420.57462501258</v>
      </c>
      <c r="N1689" s="179">
        <v>0</v>
      </c>
      <c r="O1689" s="179">
        <v>0</v>
      </c>
      <c r="P1689" s="179">
        <v>0</v>
      </c>
      <c r="Q1689" s="179">
        <v>0</v>
      </c>
      <c r="R1689" s="180">
        <v>0</v>
      </c>
      <c r="S1689" s="180">
        <v>0</v>
      </c>
      <c r="T1689" s="180">
        <v>0</v>
      </c>
    </row>
    <row r="1690" spans="2:20" x14ac:dyDescent="0.3">
      <c r="B1690" s="19">
        <v>1687</v>
      </c>
      <c r="C1690" s="179">
        <v>0</v>
      </c>
      <c r="D1690" s="179">
        <v>0</v>
      </c>
      <c r="E1690" s="179">
        <v>11469.993041195665</v>
      </c>
      <c r="F1690" s="179">
        <v>0</v>
      </c>
      <c r="G1690" s="179">
        <v>0</v>
      </c>
      <c r="H1690" s="179">
        <v>21030.088366151693</v>
      </c>
      <c r="I1690" s="179">
        <v>0</v>
      </c>
      <c r="J1690" s="179">
        <v>0</v>
      </c>
      <c r="K1690" s="179">
        <v>0</v>
      </c>
      <c r="L1690" s="179">
        <v>0</v>
      </c>
      <c r="M1690" s="179">
        <v>159021.94306022153</v>
      </c>
      <c r="N1690" s="179">
        <v>0</v>
      </c>
      <c r="O1690" s="179">
        <v>0</v>
      </c>
      <c r="P1690" s="179">
        <v>0</v>
      </c>
      <c r="Q1690" s="179">
        <v>0</v>
      </c>
      <c r="R1690" s="180">
        <v>0</v>
      </c>
      <c r="S1690" s="180">
        <v>0</v>
      </c>
      <c r="T1690" s="180">
        <v>0</v>
      </c>
    </row>
    <row r="1691" spans="2:20" x14ac:dyDescent="0.3">
      <c r="B1691" s="19">
        <v>1688</v>
      </c>
      <c r="C1691" s="179">
        <v>0</v>
      </c>
      <c r="D1691" s="179">
        <v>0</v>
      </c>
      <c r="E1691" s="179">
        <v>86992.729688478052</v>
      </c>
      <c r="F1691" s="179">
        <v>0</v>
      </c>
      <c r="G1691" s="179">
        <v>0</v>
      </c>
      <c r="H1691" s="179">
        <v>3870938.2225959669</v>
      </c>
      <c r="I1691" s="179">
        <v>0</v>
      </c>
      <c r="J1691" s="179">
        <v>0</v>
      </c>
      <c r="K1691" s="179">
        <v>0</v>
      </c>
      <c r="L1691" s="179">
        <v>0</v>
      </c>
      <c r="M1691" s="179">
        <v>861008.03910824063</v>
      </c>
      <c r="N1691" s="179">
        <v>0</v>
      </c>
      <c r="O1691" s="179">
        <v>0</v>
      </c>
      <c r="P1691" s="179">
        <v>0</v>
      </c>
      <c r="Q1691" s="179">
        <v>0</v>
      </c>
      <c r="R1691" s="180">
        <v>0</v>
      </c>
      <c r="S1691" s="180">
        <v>0</v>
      </c>
      <c r="T1691" s="180">
        <v>0</v>
      </c>
    </row>
    <row r="1692" spans="2:20" x14ac:dyDescent="0.3">
      <c r="B1692" s="19">
        <v>1689</v>
      </c>
      <c r="C1692" s="179">
        <v>0</v>
      </c>
      <c r="D1692" s="179">
        <v>0</v>
      </c>
      <c r="E1692" s="179">
        <v>60835.81539658711</v>
      </c>
      <c r="F1692" s="179">
        <v>0</v>
      </c>
      <c r="G1692" s="179">
        <v>0</v>
      </c>
      <c r="H1692" s="179">
        <v>190869.37414863278</v>
      </c>
      <c r="I1692" s="179">
        <v>0</v>
      </c>
      <c r="J1692" s="179">
        <v>0</v>
      </c>
      <c r="K1692" s="179">
        <v>0</v>
      </c>
      <c r="L1692" s="179">
        <v>0</v>
      </c>
      <c r="M1692" s="179">
        <v>123702.21107343769</v>
      </c>
      <c r="N1692" s="179">
        <v>0</v>
      </c>
      <c r="O1692" s="179">
        <v>0</v>
      </c>
      <c r="P1692" s="179">
        <v>0</v>
      </c>
      <c r="Q1692" s="179">
        <v>0</v>
      </c>
      <c r="R1692" s="180">
        <v>0</v>
      </c>
      <c r="S1692" s="180">
        <v>0</v>
      </c>
      <c r="T1692" s="180">
        <v>0</v>
      </c>
    </row>
    <row r="1693" spans="2:20" x14ac:dyDescent="0.3">
      <c r="B1693" s="19">
        <v>1690</v>
      </c>
      <c r="C1693" s="179">
        <v>0</v>
      </c>
      <c r="D1693" s="179">
        <v>0</v>
      </c>
      <c r="E1693" s="179">
        <v>980543.78210581106</v>
      </c>
      <c r="F1693" s="179">
        <v>0</v>
      </c>
      <c r="G1693" s="179">
        <v>0</v>
      </c>
      <c r="H1693" s="179">
        <v>189805.63593811108</v>
      </c>
      <c r="I1693" s="179">
        <v>0</v>
      </c>
      <c r="J1693" s="179">
        <v>0</v>
      </c>
      <c r="K1693" s="179">
        <v>70381.982171412485</v>
      </c>
      <c r="L1693" s="179">
        <v>1</v>
      </c>
      <c r="M1693" s="179">
        <v>5398.7960643154966</v>
      </c>
      <c r="N1693" s="179">
        <v>0</v>
      </c>
      <c r="O1693" s="179">
        <v>0</v>
      </c>
      <c r="P1693" s="179">
        <v>0</v>
      </c>
      <c r="Q1693" s="179">
        <v>0</v>
      </c>
      <c r="R1693" s="180">
        <v>0</v>
      </c>
      <c r="S1693" s="180">
        <v>70381.982171412485</v>
      </c>
      <c r="T1693" s="180">
        <v>0</v>
      </c>
    </row>
    <row r="1694" spans="2:20" x14ac:dyDescent="0.3">
      <c r="B1694" s="19">
        <v>1691</v>
      </c>
      <c r="C1694" s="179">
        <v>0</v>
      </c>
      <c r="D1694" s="179">
        <v>0</v>
      </c>
      <c r="E1694" s="179">
        <v>165377.71308155661</v>
      </c>
      <c r="F1694" s="179">
        <v>0</v>
      </c>
      <c r="G1694" s="179">
        <v>0</v>
      </c>
      <c r="H1694" s="179">
        <v>56475.357278200114</v>
      </c>
      <c r="I1694" s="179">
        <v>0</v>
      </c>
      <c r="J1694" s="179">
        <v>0</v>
      </c>
      <c r="K1694" s="179">
        <v>0</v>
      </c>
      <c r="L1694" s="179">
        <v>0</v>
      </c>
      <c r="M1694" s="179">
        <v>478663.17789248971</v>
      </c>
      <c r="N1694" s="179">
        <v>0</v>
      </c>
      <c r="O1694" s="179">
        <v>0</v>
      </c>
      <c r="P1694" s="179">
        <v>0</v>
      </c>
      <c r="Q1694" s="179">
        <v>0</v>
      </c>
      <c r="R1694" s="180">
        <v>0</v>
      </c>
      <c r="S1694" s="180">
        <v>0</v>
      </c>
      <c r="T1694" s="180">
        <v>0</v>
      </c>
    </row>
    <row r="1695" spans="2:20" x14ac:dyDescent="0.3">
      <c r="B1695" s="19">
        <v>1692</v>
      </c>
      <c r="C1695" s="179">
        <v>0</v>
      </c>
      <c r="D1695" s="179">
        <v>0</v>
      </c>
      <c r="E1695" s="179">
        <v>41558.285086559539</v>
      </c>
      <c r="F1695" s="179">
        <v>0</v>
      </c>
      <c r="G1695" s="179">
        <v>0</v>
      </c>
      <c r="H1695" s="179">
        <v>17671.714805449741</v>
      </c>
      <c r="I1695" s="179">
        <v>0</v>
      </c>
      <c r="J1695" s="179">
        <v>0</v>
      </c>
      <c r="K1695" s="179">
        <v>0</v>
      </c>
      <c r="L1695" s="179">
        <v>0</v>
      </c>
      <c r="M1695" s="179">
        <v>19172.139490151116</v>
      </c>
      <c r="N1695" s="179">
        <v>0</v>
      </c>
      <c r="O1695" s="179">
        <v>0</v>
      </c>
      <c r="P1695" s="179">
        <v>0</v>
      </c>
      <c r="Q1695" s="179">
        <v>0</v>
      </c>
      <c r="R1695" s="180">
        <v>0</v>
      </c>
      <c r="S1695" s="180">
        <v>0</v>
      </c>
      <c r="T1695" s="180">
        <v>0</v>
      </c>
    </row>
    <row r="1696" spans="2:20" x14ac:dyDescent="0.3">
      <c r="B1696" s="19">
        <v>1693</v>
      </c>
      <c r="C1696" s="179">
        <v>0</v>
      </c>
      <c r="D1696" s="179">
        <v>0</v>
      </c>
      <c r="E1696" s="179">
        <v>19119.73685067322</v>
      </c>
      <c r="F1696" s="179">
        <v>0</v>
      </c>
      <c r="G1696" s="179">
        <v>0</v>
      </c>
      <c r="H1696" s="179">
        <v>168137.29954523643</v>
      </c>
      <c r="I1696" s="179">
        <v>0</v>
      </c>
      <c r="J1696" s="179">
        <v>0</v>
      </c>
      <c r="K1696" s="179">
        <v>0</v>
      </c>
      <c r="L1696" s="179">
        <v>0</v>
      </c>
      <c r="M1696" s="179">
        <v>9257.8087487517023</v>
      </c>
      <c r="N1696" s="179">
        <v>0</v>
      </c>
      <c r="O1696" s="179">
        <v>0</v>
      </c>
      <c r="P1696" s="179">
        <v>0</v>
      </c>
      <c r="Q1696" s="179">
        <v>0</v>
      </c>
      <c r="R1696" s="180">
        <v>0</v>
      </c>
      <c r="S1696" s="180">
        <v>0</v>
      </c>
      <c r="T1696" s="180">
        <v>0</v>
      </c>
    </row>
    <row r="1697" spans="2:20" x14ac:dyDescent="0.3">
      <c r="B1697" s="19">
        <v>1694</v>
      </c>
      <c r="C1697" s="179">
        <v>0</v>
      </c>
      <c r="D1697" s="179">
        <v>0</v>
      </c>
      <c r="E1697" s="179">
        <v>212774.38708044338</v>
      </c>
      <c r="F1697" s="179">
        <v>0</v>
      </c>
      <c r="G1697" s="179">
        <v>0</v>
      </c>
      <c r="H1697" s="179">
        <v>48815.702124793388</v>
      </c>
      <c r="I1697" s="179">
        <v>0</v>
      </c>
      <c r="J1697" s="179">
        <v>0</v>
      </c>
      <c r="K1697" s="179">
        <v>0</v>
      </c>
      <c r="L1697" s="179">
        <v>0</v>
      </c>
      <c r="M1697" s="179">
        <v>186236.43076789303</v>
      </c>
      <c r="N1697" s="179">
        <v>0</v>
      </c>
      <c r="O1697" s="179">
        <v>0</v>
      </c>
      <c r="P1697" s="179">
        <v>0</v>
      </c>
      <c r="Q1697" s="179">
        <v>0</v>
      </c>
      <c r="R1697" s="180">
        <v>0</v>
      </c>
      <c r="S1697" s="180">
        <v>0</v>
      </c>
      <c r="T1697" s="180">
        <v>0</v>
      </c>
    </row>
    <row r="1698" spans="2:20" x14ac:dyDescent="0.3">
      <c r="B1698" s="19">
        <v>1695</v>
      </c>
      <c r="C1698" s="179">
        <v>0</v>
      </c>
      <c r="D1698" s="179">
        <v>0</v>
      </c>
      <c r="E1698" s="179">
        <v>57640.195831114972</v>
      </c>
      <c r="F1698" s="179">
        <v>0</v>
      </c>
      <c r="G1698" s="179">
        <v>0</v>
      </c>
      <c r="H1698" s="179">
        <v>125881.24111380432</v>
      </c>
      <c r="I1698" s="179">
        <v>0</v>
      </c>
      <c r="J1698" s="179">
        <v>0</v>
      </c>
      <c r="K1698" s="179">
        <v>0</v>
      </c>
      <c r="L1698" s="179">
        <v>0</v>
      </c>
      <c r="M1698" s="179">
        <v>295210.48257809289</v>
      </c>
      <c r="N1698" s="179">
        <v>0</v>
      </c>
      <c r="O1698" s="179">
        <v>0</v>
      </c>
      <c r="P1698" s="179">
        <v>0</v>
      </c>
      <c r="Q1698" s="179">
        <v>0</v>
      </c>
      <c r="R1698" s="180">
        <v>0</v>
      </c>
      <c r="S1698" s="180">
        <v>0</v>
      </c>
      <c r="T1698" s="180">
        <v>0</v>
      </c>
    </row>
    <row r="1699" spans="2:20" x14ac:dyDescent="0.3">
      <c r="B1699" s="19">
        <v>1696</v>
      </c>
      <c r="C1699" s="179">
        <v>0</v>
      </c>
      <c r="D1699" s="179">
        <v>0</v>
      </c>
      <c r="E1699" s="179">
        <v>197797.54872325232</v>
      </c>
      <c r="F1699" s="179">
        <v>0</v>
      </c>
      <c r="G1699" s="179">
        <v>0</v>
      </c>
      <c r="H1699" s="179">
        <v>227130.04663909256</v>
      </c>
      <c r="I1699" s="179">
        <v>0</v>
      </c>
      <c r="J1699" s="179">
        <v>0</v>
      </c>
      <c r="K1699" s="179">
        <v>0</v>
      </c>
      <c r="L1699" s="179">
        <v>0</v>
      </c>
      <c r="M1699" s="179">
        <v>377860.36049259285</v>
      </c>
      <c r="N1699" s="179">
        <v>0</v>
      </c>
      <c r="O1699" s="179">
        <v>0</v>
      </c>
      <c r="P1699" s="179">
        <v>0</v>
      </c>
      <c r="Q1699" s="179">
        <v>0</v>
      </c>
      <c r="R1699" s="180">
        <v>0</v>
      </c>
      <c r="S1699" s="180">
        <v>0</v>
      </c>
      <c r="T1699" s="180">
        <v>0</v>
      </c>
    </row>
    <row r="1700" spans="2:20" x14ac:dyDescent="0.3">
      <c r="B1700" s="19">
        <v>1697</v>
      </c>
      <c r="C1700" s="179">
        <v>0</v>
      </c>
      <c r="D1700" s="179">
        <v>0</v>
      </c>
      <c r="E1700" s="179">
        <v>184485.1475415648</v>
      </c>
      <c r="F1700" s="179">
        <v>0</v>
      </c>
      <c r="G1700" s="179">
        <v>0</v>
      </c>
      <c r="H1700" s="179">
        <v>32782.66827312782</v>
      </c>
      <c r="I1700" s="179">
        <v>0</v>
      </c>
      <c r="J1700" s="179">
        <v>0</v>
      </c>
      <c r="K1700" s="179">
        <v>0</v>
      </c>
      <c r="L1700" s="179">
        <v>0</v>
      </c>
      <c r="M1700" s="179">
        <v>87593.082414045799</v>
      </c>
      <c r="N1700" s="179">
        <v>0</v>
      </c>
      <c r="O1700" s="179">
        <v>0</v>
      </c>
      <c r="P1700" s="179">
        <v>0</v>
      </c>
      <c r="Q1700" s="179">
        <v>0</v>
      </c>
      <c r="R1700" s="180">
        <v>0</v>
      </c>
      <c r="S1700" s="180">
        <v>0</v>
      </c>
      <c r="T1700" s="180">
        <v>0</v>
      </c>
    </row>
    <row r="1701" spans="2:20" x14ac:dyDescent="0.3">
      <c r="B1701" s="19">
        <v>1698</v>
      </c>
      <c r="C1701" s="179">
        <v>0</v>
      </c>
      <c r="D1701" s="179">
        <v>0</v>
      </c>
      <c r="E1701" s="179">
        <v>2086951.4547053077</v>
      </c>
      <c r="F1701" s="179">
        <v>0</v>
      </c>
      <c r="G1701" s="179">
        <v>0</v>
      </c>
      <c r="H1701" s="179">
        <v>66313.70845061545</v>
      </c>
      <c r="I1701" s="179">
        <v>0</v>
      </c>
      <c r="J1701" s="179">
        <v>0</v>
      </c>
      <c r="K1701" s="179">
        <v>0</v>
      </c>
      <c r="L1701" s="179">
        <v>0</v>
      </c>
      <c r="M1701" s="179">
        <v>82966.156772935617</v>
      </c>
      <c r="N1701" s="179">
        <v>0</v>
      </c>
      <c r="O1701" s="179">
        <v>0</v>
      </c>
      <c r="P1701" s="179">
        <v>0</v>
      </c>
      <c r="Q1701" s="179">
        <v>0</v>
      </c>
      <c r="R1701" s="180">
        <v>0</v>
      </c>
      <c r="S1701" s="180">
        <v>0</v>
      </c>
      <c r="T1701" s="180">
        <v>0</v>
      </c>
    </row>
    <row r="1702" spans="2:20" x14ac:dyDescent="0.3">
      <c r="B1702" s="19">
        <v>1699</v>
      </c>
      <c r="C1702" s="179">
        <v>0</v>
      </c>
      <c r="D1702" s="179">
        <v>0</v>
      </c>
      <c r="E1702" s="179">
        <v>58820.365956098838</v>
      </c>
      <c r="F1702" s="179">
        <v>0</v>
      </c>
      <c r="G1702" s="179">
        <v>0</v>
      </c>
      <c r="H1702" s="179">
        <v>952.58943320090441</v>
      </c>
      <c r="I1702" s="179">
        <v>0</v>
      </c>
      <c r="J1702" s="179">
        <v>0</v>
      </c>
      <c r="K1702" s="179">
        <v>0</v>
      </c>
      <c r="L1702" s="179">
        <v>0</v>
      </c>
      <c r="M1702" s="179">
        <v>111538.05880574515</v>
      </c>
      <c r="N1702" s="179">
        <v>0</v>
      </c>
      <c r="O1702" s="179">
        <v>0</v>
      </c>
      <c r="P1702" s="179">
        <v>0</v>
      </c>
      <c r="Q1702" s="179">
        <v>0</v>
      </c>
      <c r="R1702" s="180">
        <v>0</v>
      </c>
      <c r="S1702" s="180">
        <v>0</v>
      </c>
      <c r="T1702" s="180">
        <v>0</v>
      </c>
    </row>
    <row r="1703" spans="2:20" x14ac:dyDescent="0.3">
      <c r="B1703" s="19">
        <v>1700</v>
      </c>
      <c r="C1703" s="179">
        <v>1</v>
      </c>
      <c r="D1703" s="179">
        <v>6805.1974496891935</v>
      </c>
      <c r="E1703" s="179">
        <v>162387.12035004323</v>
      </c>
      <c r="F1703" s="179">
        <v>0</v>
      </c>
      <c r="G1703" s="179">
        <v>0</v>
      </c>
      <c r="H1703" s="179">
        <v>29561.463256437113</v>
      </c>
      <c r="I1703" s="179">
        <v>0</v>
      </c>
      <c r="J1703" s="179">
        <v>0</v>
      </c>
      <c r="K1703" s="179">
        <v>0</v>
      </c>
      <c r="L1703" s="179">
        <v>0</v>
      </c>
      <c r="M1703" s="179">
        <v>89099.09954579937</v>
      </c>
      <c r="N1703" s="179">
        <v>0</v>
      </c>
      <c r="O1703" s="179">
        <v>0</v>
      </c>
      <c r="P1703" s="179">
        <v>0</v>
      </c>
      <c r="Q1703" s="179">
        <v>0</v>
      </c>
      <c r="R1703" s="180">
        <v>0</v>
      </c>
      <c r="S1703" s="180">
        <v>0</v>
      </c>
      <c r="T1703" s="180">
        <v>6805.1974496891935</v>
      </c>
    </row>
    <row r="1704" spans="2:20" x14ac:dyDescent="0.3">
      <c r="B1704" s="19">
        <v>1701</v>
      </c>
      <c r="C1704" s="179">
        <v>0</v>
      </c>
      <c r="D1704" s="179">
        <v>0</v>
      </c>
      <c r="E1704" s="179">
        <v>140632.20419743983</v>
      </c>
      <c r="F1704" s="179">
        <v>1</v>
      </c>
      <c r="G1704" s="179">
        <v>31756.843187885846</v>
      </c>
      <c r="H1704" s="179">
        <v>100695.15874575515</v>
      </c>
      <c r="I1704" s="179">
        <v>0</v>
      </c>
      <c r="J1704" s="179">
        <v>0</v>
      </c>
      <c r="K1704" s="179">
        <v>0</v>
      </c>
      <c r="L1704" s="179">
        <v>0</v>
      </c>
      <c r="M1704" s="179">
        <v>32714.532776743188</v>
      </c>
      <c r="N1704" s="179">
        <v>0</v>
      </c>
      <c r="O1704" s="179">
        <v>0</v>
      </c>
      <c r="P1704" s="179">
        <v>0</v>
      </c>
      <c r="Q1704" s="179">
        <v>0</v>
      </c>
      <c r="R1704" s="180">
        <v>0</v>
      </c>
      <c r="S1704" s="180">
        <v>0</v>
      </c>
      <c r="T1704" s="180">
        <v>0</v>
      </c>
    </row>
    <row r="1705" spans="2:20" x14ac:dyDescent="0.3">
      <c r="B1705" s="19">
        <v>1702</v>
      </c>
      <c r="C1705" s="179">
        <v>0</v>
      </c>
      <c r="D1705" s="179">
        <v>0</v>
      </c>
      <c r="E1705" s="179">
        <v>356218.23105027329</v>
      </c>
      <c r="F1705" s="179">
        <v>0</v>
      </c>
      <c r="G1705" s="179">
        <v>0</v>
      </c>
      <c r="H1705" s="179">
        <v>99786.927739641425</v>
      </c>
      <c r="I1705" s="179">
        <v>0</v>
      </c>
      <c r="J1705" s="179">
        <v>0</v>
      </c>
      <c r="K1705" s="179">
        <v>0</v>
      </c>
      <c r="L1705" s="179">
        <v>0</v>
      </c>
      <c r="M1705" s="179">
        <v>17502.280478244091</v>
      </c>
      <c r="N1705" s="179">
        <v>0</v>
      </c>
      <c r="O1705" s="179">
        <v>0</v>
      </c>
      <c r="P1705" s="179">
        <v>0</v>
      </c>
      <c r="Q1705" s="179">
        <v>0</v>
      </c>
      <c r="R1705" s="180">
        <v>0</v>
      </c>
      <c r="S1705" s="180">
        <v>0</v>
      </c>
      <c r="T1705" s="180">
        <v>0</v>
      </c>
    </row>
    <row r="1706" spans="2:20" x14ac:dyDescent="0.3">
      <c r="B1706" s="19">
        <v>1703</v>
      </c>
      <c r="C1706" s="179">
        <v>0</v>
      </c>
      <c r="D1706" s="179">
        <v>0</v>
      </c>
      <c r="E1706" s="179">
        <v>307013.14822518511</v>
      </c>
      <c r="F1706" s="179">
        <v>0</v>
      </c>
      <c r="G1706" s="179">
        <v>0</v>
      </c>
      <c r="H1706" s="179">
        <v>7706.6525671624322</v>
      </c>
      <c r="I1706" s="179">
        <v>0</v>
      </c>
      <c r="J1706" s="179">
        <v>0</v>
      </c>
      <c r="K1706" s="179">
        <v>0</v>
      </c>
      <c r="L1706" s="179">
        <v>0</v>
      </c>
      <c r="M1706" s="179">
        <v>95529.873235368534</v>
      </c>
      <c r="N1706" s="179">
        <v>0</v>
      </c>
      <c r="O1706" s="179">
        <v>0</v>
      </c>
      <c r="P1706" s="179">
        <v>0</v>
      </c>
      <c r="Q1706" s="179">
        <v>0</v>
      </c>
      <c r="R1706" s="180">
        <v>0</v>
      </c>
      <c r="S1706" s="180">
        <v>0</v>
      </c>
      <c r="T1706" s="180">
        <v>0</v>
      </c>
    </row>
    <row r="1707" spans="2:20" x14ac:dyDescent="0.3">
      <c r="B1707" s="19">
        <v>1704</v>
      </c>
      <c r="C1707" s="179">
        <v>0</v>
      </c>
      <c r="D1707" s="179">
        <v>0</v>
      </c>
      <c r="E1707" s="179">
        <v>97329.712640482554</v>
      </c>
      <c r="F1707" s="179">
        <v>0</v>
      </c>
      <c r="G1707" s="179">
        <v>0</v>
      </c>
      <c r="H1707" s="179">
        <v>31304.637064231858</v>
      </c>
      <c r="I1707" s="179">
        <v>0</v>
      </c>
      <c r="J1707" s="179">
        <v>0</v>
      </c>
      <c r="K1707" s="179">
        <v>0</v>
      </c>
      <c r="L1707" s="179">
        <v>0</v>
      </c>
      <c r="M1707" s="179">
        <v>34587.129217955924</v>
      </c>
      <c r="N1707" s="179">
        <v>0</v>
      </c>
      <c r="O1707" s="179">
        <v>0</v>
      </c>
      <c r="P1707" s="179">
        <v>0</v>
      </c>
      <c r="Q1707" s="179">
        <v>0</v>
      </c>
      <c r="R1707" s="180">
        <v>0</v>
      </c>
      <c r="S1707" s="180">
        <v>0</v>
      </c>
      <c r="T1707" s="180">
        <v>0</v>
      </c>
    </row>
    <row r="1708" spans="2:20" x14ac:dyDescent="0.3">
      <c r="B1708" s="19">
        <v>1705</v>
      </c>
      <c r="C1708" s="179">
        <v>0</v>
      </c>
      <c r="D1708" s="179">
        <v>0</v>
      </c>
      <c r="E1708" s="179">
        <v>328148.31828384998</v>
      </c>
      <c r="F1708" s="179">
        <v>0</v>
      </c>
      <c r="G1708" s="179">
        <v>0</v>
      </c>
      <c r="H1708" s="179">
        <v>111237.38566483892</v>
      </c>
      <c r="I1708" s="179">
        <v>0</v>
      </c>
      <c r="J1708" s="179">
        <v>0</v>
      </c>
      <c r="K1708" s="179">
        <v>0</v>
      </c>
      <c r="L1708" s="179">
        <v>0</v>
      </c>
      <c r="M1708" s="179">
        <v>70742.84774129538</v>
      </c>
      <c r="N1708" s="179">
        <v>0</v>
      </c>
      <c r="O1708" s="179">
        <v>0</v>
      </c>
      <c r="P1708" s="179">
        <v>0</v>
      </c>
      <c r="Q1708" s="179">
        <v>0</v>
      </c>
      <c r="R1708" s="180">
        <v>0</v>
      </c>
      <c r="S1708" s="180">
        <v>0</v>
      </c>
      <c r="T1708" s="180">
        <v>0</v>
      </c>
    </row>
    <row r="1709" spans="2:20" x14ac:dyDescent="0.3">
      <c r="B1709" s="19">
        <v>1706</v>
      </c>
      <c r="C1709" s="179">
        <v>0</v>
      </c>
      <c r="D1709" s="179">
        <v>0</v>
      </c>
      <c r="E1709" s="179">
        <v>14741.277273147827</v>
      </c>
      <c r="F1709" s="179">
        <v>0</v>
      </c>
      <c r="G1709" s="179">
        <v>0</v>
      </c>
      <c r="H1709" s="179">
        <v>13218.417934879148</v>
      </c>
      <c r="I1709" s="179">
        <v>0</v>
      </c>
      <c r="J1709" s="179">
        <v>0</v>
      </c>
      <c r="K1709" s="179">
        <v>0</v>
      </c>
      <c r="L1709" s="179">
        <v>0</v>
      </c>
      <c r="M1709" s="179">
        <v>41737.457351901197</v>
      </c>
      <c r="N1709" s="179">
        <v>0</v>
      </c>
      <c r="O1709" s="179">
        <v>0</v>
      </c>
      <c r="P1709" s="179">
        <v>0</v>
      </c>
      <c r="Q1709" s="179">
        <v>0</v>
      </c>
      <c r="R1709" s="180">
        <v>0</v>
      </c>
      <c r="S1709" s="180">
        <v>0</v>
      </c>
      <c r="T1709" s="180">
        <v>0</v>
      </c>
    </row>
    <row r="1710" spans="2:20" x14ac:dyDescent="0.3">
      <c r="B1710" s="19">
        <v>1707</v>
      </c>
      <c r="C1710" s="179">
        <v>0</v>
      </c>
      <c r="D1710" s="179">
        <v>0</v>
      </c>
      <c r="E1710" s="179">
        <v>339758.52371916297</v>
      </c>
      <c r="F1710" s="179">
        <v>0</v>
      </c>
      <c r="G1710" s="179">
        <v>0</v>
      </c>
      <c r="H1710" s="179">
        <v>8943.6258766658229</v>
      </c>
      <c r="I1710" s="179">
        <v>0</v>
      </c>
      <c r="J1710" s="179">
        <v>0</v>
      </c>
      <c r="K1710" s="179">
        <v>0</v>
      </c>
      <c r="L1710" s="179">
        <v>0</v>
      </c>
      <c r="M1710" s="179">
        <v>69869.681101728173</v>
      </c>
      <c r="N1710" s="179">
        <v>0</v>
      </c>
      <c r="O1710" s="179">
        <v>0</v>
      </c>
      <c r="P1710" s="179">
        <v>0</v>
      </c>
      <c r="Q1710" s="179">
        <v>0</v>
      </c>
      <c r="R1710" s="180">
        <v>0</v>
      </c>
      <c r="S1710" s="180">
        <v>0</v>
      </c>
      <c r="T1710" s="180">
        <v>0</v>
      </c>
    </row>
    <row r="1711" spans="2:20" x14ac:dyDescent="0.3">
      <c r="B1711" s="19">
        <v>1708</v>
      </c>
      <c r="C1711" s="179">
        <v>0</v>
      </c>
      <c r="D1711" s="179">
        <v>0</v>
      </c>
      <c r="E1711" s="179">
        <v>50651.892599598905</v>
      </c>
      <c r="F1711" s="179">
        <v>0</v>
      </c>
      <c r="G1711" s="179">
        <v>0</v>
      </c>
      <c r="H1711" s="179">
        <v>10433.503661471999</v>
      </c>
      <c r="I1711" s="179">
        <v>0</v>
      </c>
      <c r="J1711" s="179">
        <v>0</v>
      </c>
      <c r="K1711" s="179">
        <v>0</v>
      </c>
      <c r="L1711" s="179">
        <v>0</v>
      </c>
      <c r="M1711" s="179">
        <v>79502.836849874104</v>
      </c>
      <c r="N1711" s="179">
        <v>0</v>
      </c>
      <c r="O1711" s="179">
        <v>0</v>
      </c>
      <c r="P1711" s="179">
        <v>0</v>
      </c>
      <c r="Q1711" s="179">
        <v>0</v>
      </c>
      <c r="R1711" s="180">
        <v>0</v>
      </c>
      <c r="S1711" s="180">
        <v>0</v>
      </c>
      <c r="T1711" s="180">
        <v>0</v>
      </c>
    </row>
    <row r="1712" spans="2:20" x14ac:dyDescent="0.3">
      <c r="B1712" s="19">
        <v>1709</v>
      </c>
      <c r="C1712" s="179">
        <v>0</v>
      </c>
      <c r="D1712" s="179">
        <v>0</v>
      </c>
      <c r="E1712" s="179">
        <v>153864.79752246771</v>
      </c>
      <c r="F1712" s="179">
        <v>0</v>
      </c>
      <c r="G1712" s="179">
        <v>0</v>
      </c>
      <c r="H1712" s="179">
        <v>269086.96501637017</v>
      </c>
      <c r="I1712" s="179">
        <v>0</v>
      </c>
      <c r="J1712" s="179">
        <v>0</v>
      </c>
      <c r="K1712" s="179">
        <v>0</v>
      </c>
      <c r="L1712" s="179">
        <v>0</v>
      </c>
      <c r="M1712" s="179">
        <v>188226.36999216423</v>
      </c>
      <c r="N1712" s="179">
        <v>0</v>
      </c>
      <c r="O1712" s="179">
        <v>0</v>
      </c>
      <c r="P1712" s="179">
        <v>0</v>
      </c>
      <c r="Q1712" s="179">
        <v>0</v>
      </c>
      <c r="R1712" s="180">
        <v>0</v>
      </c>
      <c r="S1712" s="180">
        <v>0</v>
      </c>
      <c r="T1712" s="180">
        <v>0</v>
      </c>
    </row>
    <row r="1713" spans="2:20" x14ac:dyDescent="0.3">
      <c r="B1713" s="19">
        <v>1710</v>
      </c>
      <c r="C1713" s="179">
        <v>0</v>
      </c>
      <c r="D1713" s="179">
        <v>0</v>
      </c>
      <c r="E1713" s="179">
        <v>53199.681834063915</v>
      </c>
      <c r="F1713" s="179">
        <v>0</v>
      </c>
      <c r="G1713" s="179">
        <v>0</v>
      </c>
      <c r="H1713" s="179">
        <v>409258.3944454873</v>
      </c>
      <c r="I1713" s="179">
        <v>0</v>
      </c>
      <c r="J1713" s="179">
        <v>0</v>
      </c>
      <c r="K1713" s="179">
        <v>0</v>
      </c>
      <c r="L1713" s="179">
        <v>0</v>
      </c>
      <c r="M1713" s="179">
        <v>247084.00354050784</v>
      </c>
      <c r="N1713" s="179">
        <v>0</v>
      </c>
      <c r="O1713" s="179">
        <v>0</v>
      </c>
      <c r="P1713" s="179">
        <v>0</v>
      </c>
      <c r="Q1713" s="179">
        <v>0</v>
      </c>
      <c r="R1713" s="180">
        <v>0</v>
      </c>
      <c r="S1713" s="180">
        <v>0</v>
      </c>
      <c r="T1713" s="180">
        <v>0</v>
      </c>
    </row>
    <row r="1714" spans="2:20" x14ac:dyDescent="0.3">
      <c r="B1714" s="19">
        <v>1711</v>
      </c>
      <c r="C1714" s="179">
        <v>1</v>
      </c>
      <c r="D1714" s="179">
        <v>69684.344313463589</v>
      </c>
      <c r="E1714" s="179">
        <v>22847.264460244351</v>
      </c>
      <c r="F1714" s="179">
        <v>0</v>
      </c>
      <c r="G1714" s="179">
        <v>0</v>
      </c>
      <c r="H1714" s="179">
        <v>28374.462188167723</v>
      </c>
      <c r="I1714" s="179">
        <v>0</v>
      </c>
      <c r="J1714" s="179">
        <v>0</v>
      </c>
      <c r="K1714" s="179">
        <v>0</v>
      </c>
      <c r="L1714" s="179">
        <v>0</v>
      </c>
      <c r="M1714" s="179">
        <v>32524.242111279909</v>
      </c>
      <c r="N1714" s="179">
        <v>0</v>
      </c>
      <c r="O1714" s="179">
        <v>0</v>
      </c>
      <c r="P1714" s="179">
        <v>0</v>
      </c>
      <c r="Q1714" s="179">
        <v>0</v>
      </c>
      <c r="R1714" s="180">
        <v>0</v>
      </c>
      <c r="S1714" s="180">
        <v>0</v>
      </c>
      <c r="T1714" s="180">
        <v>69684.344313463589</v>
      </c>
    </row>
    <row r="1715" spans="2:20" x14ac:dyDescent="0.3">
      <c r="B1715" s="19">
        <v>1712</v>
      </c>
      <c r="C1715" s="179">
        <v>0</v>
      </c>
      <c r="D1715" s="179">
        <v>0</v>
      </c>
      <c r="E1715" s="179">
        <v>587371.56954909151</v>
      </c>
      <c r="F1715" s="179">
        <v>0</v>
      </c>
      <c r="G1715" s="179">
        <v>0</v>
      </c>
      <c r="H1715" s="179">
        <v>149947.73884614912</v>
      </c>
      <c r="I1715" s="179">
        <v>0</v>
      </c>
      <c r="J1715" s="179">
        <v>0</v>
      </c>
      <c r="K1715" s="179">
        <v>0</v>
      </c>
      <c r="L1715" s="179">
        <v>0</v>
      </c>
      <c r="M1715" s="179">
        <v>113407.12530901864</v>
      </c>
      <c r="N1715" s="179">
        <v>0</v>
      </c>
      <c r="O1715" s="179">
        <v>0</v>
      </c>
      <c r="P1715" s="179">
        <v>0</v>
      </c>
      <c r="Q1715" s="179">
        <v>0</v>
      </c>
      <c r="R1715" s="180">
        <v>0</v>
      </c>
      <c r="S1715" s="180">
        <v>0</v>
      </c>
      <c r="T1715" s="180">
        <v>0</v>
      </c>
    </row>
    <row r="1716" spans="2:20" x14ac:dyDescent="0.3">
      <c r="B1716" s="19">
        <v>1713</v>
      </c>
      <c r="C1716" s="179">
        <v>0</v>
      </c>
      <c r="D1716" s="179">
        <v>0</v>
      </c>
      <c r="E1716" s="179">
        <v>22065.229210062716</v>
      </c>
      <c r="F1716" s="179">
        <v>0</v>
      </c>
      <c r="G1716" s="179">
        <v>0</v>
      </c>
      <c r="H1716" s="179">
        <v>10919.99777656524</v>
      </c>
      <c r="I1716" s="179">
        <v>0</v>
      </c>
      <c r="J1716" s="179">
        <v>0</v>
      </c>
      <c r="K1716" s="179">
        <v>0</v>
      </c>
      <c r="L1716" s="179">
        <v>0</v>
      </c>
      <c r="M1716" s="179">
        <v>31080.062945908059</v>
      </c>
      <c r="N1716" s="179">
        <v>0</v>
      </c>
      <c r="O1716" s="179">
        <v>0</v>
      </c>
      <c r="P1716" s="179">
        <v>0</v>
      </c>
      <c r="Q1716" s="179">
        <v>0</v>
      </c>
      <c r="R1716" s="180">
        <v>0</v>
      </c>
      <c r="S1716" s="180">
        <v>0</v>
      </c>
      <c r="T1716" s="180">
        <v>0</v>
      </c>
    </row>
    <row r="1717" spans="2:20" x14ac:dyDescent="0.3">
      <c r="B1717" s="19">
        <v>1714</v>
      </c>
      <c r="C1717" s="179">
        <v>0</v>
      </c>
      <c r="D1717" s="179">
        <v>0</v>
      </c>
      <c r="E1717" s="179">
        <v>68411.418978332338</v>
      </c>
      <c r="F1717" s="179">
        <v>0</v>
      </c>
      <c r="G1717" s="179">
        <v>0</v>
      </c>
      <c r="H1717" s="179">
        <v>920237.76145828329</v>
      </c>
      <c r="I1717" s="179">
        <v>0</v>
      </c>
      <c r="J1717" s="179">
        <v>0</v>
      </c>
      <c r="K1717" s="179">
        <v>0</v>
      </c>
      <c r="L1717" s="179">
        <v>0</v>
      </c>
      <c r="M1717" s="179">
        <v>9441.3407482132534</v>
      </c>
      <c r="N1717" s="179">
        <v>0</v>
      </c>
      <c r="O1717" s="179">
        <v>0</v>
      </c>
      <c r="P1717" s="179">
        <v>0</v>
      </c>
      <c r="Q1717" s="179">
        <v>0</v>
      </c>
      <c r="R1717" s="180">
        <v>0</v>
      </c>
      <c r="S1717" s="180">
        <v>0</v>
      </c>
      <c r="T1717" s="180">
        <v>0</v>
      </c>
    </row>
    <row r="1718" spans="2:20" x14ac:dyDescent="0.3">
      <c r="B1718" s="19">
        <v>1715</v>
      </c>
      <c r="C1718" s="179">
        <v>0</v>
      </c>
      <c r="D1718" s="179">
        <v>0</v>
      </c>
      <c r="E1718" s="179">
        <v>61353.781647909207</v>
      </c>
      <c r="F1718" s="179">
        <v>0</v>
      </c>
      <c r="G1718" s="179">
        <v>0</v>
      </c>
      <c r="H1718" s="179">
        <v>124439.60208345964</v>
      </c>
      <c r="I1718" s="179">
        <v>0</v>
      </c>
      <c r="J1718" s="179">
        <v>0</v>
      </c>
      <c r="K1718" s="179">
        <v>0</v>
      </c>
      <c r="L1718" s="179">
        <v>0</v>
      </c>
      <c r="M1718" s="179">
        <v>28624.614335516872</v>
      </c>
      <c r="N1718" s="179">
        <v>0</v>
      </c>
      <c r="O1718" s="179">
        <v>0</v>
      </c>
      <c r="P1718" s="179">
        <v>0</v>
      </c>
      <c r="Q1718" s="179">
        <v>0</v>
      </c>
      <c r="R1718" s="180">
        <v>0</v>
      </c>
      <c r="S1718" s="180">
        <v>0</v>
      </c>
      <c r="T1718" s="180">
        <v>0</v>
      </c>
    </row>
    <row r="1719" spans="2:20" x14ac:dyDescent="0.3">
      <c r="B1719" s="19">
        <v>1716</v>
      </c>
      <c r="C1719" s="179">
        <v>0</v>
      </c>
      <c r="D1719" s="179">
        <v>0</v>
      </c>
      <c r="E1719" s="179">
        <v>110090.45156108965</v>
      </c>
      <c r="F1719" s="179">
        <v>0</v>
      </c>
      <c r="G1719" s="179">
        <v>0</v>
      </c>
      <c r="H1719" s="179">
        <v>536316.95984296803</v>
      </c>
      <c r="I1719" s="179">
        <v>0</v>
      </c>
      <c r="J1719" s="179">
        <v>0</v>
      </c>
      <c r="K1719" s="179">
        <v>0</v>
      </c>
      <c r="L1719" s="179">
        <v>0</v>
      </c>
      <c r="M1719" s="179">
        <v>35184.013524330367</v>
      </c>
      <c r="N1719" s="179">
        <v>0</v>
      </c>
      <c r="O1719" s="179">
        <v>0</v>
      </c>
      <c r="P1719" s="179">
        <v>0</v>
      </c>
      <c r="Q1719" s="179">
        <v>0</v>
      </c>
      <c r="R1719" s="180">
        <v>0</v>
      </c>
      <c r="S1719" s="180">
        <v>0</v>
      </c>
      <c r="T1719" s="180">
        <v>0</v>
      </c>
    </row>
    <row r="1720" spans="2:20" x14ac:dyDescent="0.3">
      <c r="B1720" s="19">
        <v>1717</v>
      </c>
      <c r="C1720" s="179">
        <v>0</v>
      </c>
      <c r="D1720" s="179">
        <v>0</v>
      </c>
      <c r="E1720" s="179">
        <v>229936.47487645445</v>
      </c>
      <c r="F1720" s="179">
        <v>0</v>
      </c>
      <c r="G1720" s="179">
        <v>0</v>
      </c>
      <c r="H1720" s="179">
        <v>32145.807094719286</v>
      </c>
      <c r="I1720" s="179">
        <v>0</v>
      </c>
      <c r="J1720" s="179">
        <v>0</v>
      </c>
      <c r="K1720" s="179">
        <v>0</v>
      </c>
      <c r="L1720" s="179">
        <v>0</v>
      </c>
      <c r="M1720" s="179">
        <v>177691.89129512585</v>
      </c>
      <c r="N1720" s="179">
        <v>0</v>
      </c>
      <c r="O1720" s="179">
        <v>0</v>
      </c>
      <c r="P1720" s="179">
        <v>0</v>
      </c>
      <c r="Q1720" s="179">
        <v>0</v>
      </c>
      <c r="R1720" s="180">
        <v>0</v>
      </c>
      <c r="S1720" s="180">
        <v>0</v>
      </c>
      <c r="T1720" s="180">
        <v>0</v>
      </c>
    </row>
    <row r="1721" spans="2:20" x14ac:dyDescent="0.3">
      <c r="B1721" s="19">
        <v>1718</v>
      </c>
      <c r="C1721" s="179">
        <v>0</v>
      </c>
      <c r="D1721" s="179">
        <v>0</v>
      </c>
      <c r="E1721" s="179">
        <v>43912.209716238984</v>
      </c>
      <c r="F1721" s="179">
        <v>1</v>
      </c>
      <c r="G1721" s="179">
        <v>90735.348248928931</v>
      </c>
      <c r="H1721" s="179">
        <v>329093.00881522818</v>
      </c>
      <c r="I1721" s="179">
        <v>0</v>
      </c>
      <c r="J1721" s="179">
        <v>0</v>
      </c>
      <c r="K1721" s="179">
        <v>0</v>
      </c>
      <c r="L1721" s="179">
        <v>0</v>
      </c>
      <c r="M1721" s="179">
        <v>52037.848198025604</v>
      </c>
      <c r="N1721" s="179">
        <v>0</v>
      </c>
      <c r="O1721" s="179">
        <v>0</v>
      </c>
      <c r="P1721" s="179">
        <v>0</v>
      </c>
      <c r="Q1721" s="179">
        <v>0</v>
      </c>
      <c r="R1721" s="180">
        <v>0</v>
      </c>
      <c r="S1721" s="180">
        <v>0</v>
      </c>
      <c r="T1721" s="180">
        <v>0</v>
      </c>
    </row>
    <row r="1722" spans="2:20" x14ac:dyDescent="0.3">
      <c r="B1722" s="19">
        <v>1719</v>
      </c>
      <c r="C1722" s="179">
        <v>0</v>
      </c>
      <c r="D1722" s="179">
        <v>0</v>
      </c>
      <c r="E1722" s="179">
        <v>141109.48711780008</v>
      </c>
      <c r="F1722" s="179">
        <v>0</v>
      </c>
      <c r="G1722" s="179">
        <v>0</v>
      </c>
      <c r="H1722" s="179">
        <v>71157.559989735702</v>
      </c>
      <c r="I1722" s="179">
        <v>0</v>
      </c>
      <c r="J1722" s="179">
        <v>0</v>
      </c>
      <c r="K1722" s="179">
        <v>0</v>
      </c>
      <c r="L1722" s="179">
        <v>0</v>
      </c>
      <c r="M1722" s="179">
        <v>7036444.0461945487</v>
      </c>
      <c r="N1722" s="179">
        <v>0</v>
      </c>
      <c r="O1722" s="179">
        <v>0</v>
      </c>
      <c r="P1722" s="179">
        <v>0</v>
      </c>
      <c r="Q1722" s="179">
        <v>0</v>
      </c>
      <c r="R1722" s="180">
        <v>0</v>
      </c>
      <c r="S1722" s="180">
        <v>0</v>
      </c>
      <c r="T1722" s="180">
        <v>0</v>
      </c>
    </row>
    <row r="1723" spans="2:20" x14ac:dyDescent="0.3">
      <c r="B1723" s="19">
        <v>1720</v>
      </c>
      <c r="C1723" s="179">
        <v>0</v>
      </c>
      <c r="D1723" s="179">
        <v>0</v>
      </c>
      <c r="E1723" s="179">
        <v>14364.162463232462</v>
      </c>
      <c r="F1723" s="179">
        <v>0</v>
      </c>
      <c r="G1723" s="179">
        <v>0</v>
      </c>
      <c r="H1723" s="179">
        <v>103991.37340707923</v>
      </c>
      <c r="I1723" s="179">
        <v>0</v>
      </c>
      <c r="J1723" s="179">
        <v>0</v>
      </c>
      <c r="K1723" s="179">
        <v>0</v>
      </c>
      <c r="L1723" s="179">
        <v>0</v>
      </c>
      <c r="M1723" s="179">
        <v>39534.476600273279</v>
      </c>
      <c r="N1723" s="179">
        <v>0</v>
      </c>
      <c r="O1723" s="179">
        <v>0</v>
      </c>
      <c r="P1723" s="179">
        <v>0</v>
      </c>
      <c r="Q1723" s="179">
        <v>0</v>
      </c>
      <c r="R1723" s="180">
        <v>0</v>
      </c>
      <c r="S1723" s="180">
        <v>0</v>
      </c>
      <c r="T1723" s="180">
        <v>0</v>
      </c>
    </row>
    <row r="1724" spans="2:20" x14ac:dyDescent="0.3">
      <c r="B1724" s="19">
        <v>1721</v>
      </c>
      <c r="C1724" s="179">
        <v>0</v>
      </c>
      <c r="D1724" s="179">
        <v>0</v>
      </c>
      <c r="E1724" s="179">
        <v>130735.78898133266</v>
      </c>
      <c r="F1724" s="179">
        <v>0</v>
      </c>
      <c r="G1724" s="179">
        <v>0</v>
      </c>
      <c r="H1724" s="179">
        <v>2889.6760042393166</v>
      </c>
      <c r="I1724" s="179">
        <v>0</v>
      </c>
      <c r="J1724" s="179">
        <v>0</v>
      </c>
      <c r="K1724" s="179">
        <v>0</v>
      </c>
      <c r="L1724" s="179">
        <v>0</v>
      </c>
      <c r="M1724" s="179">
        <v>22167.414887090061</v>
      </c>
      <c r="N1724" s="179">
        <v>0</v>
      </c>
      <c r="O1724" s="179">
        <v>0</v>
      </c>
      <c r="P1724" s="179">
        <v>0</v>
      </c>
      <c r="Q1724" s="179">
        <v>0</v>
      </c>
      <c r="R1724" s="180">
        <v>0</v>
      </c>
      <c r="S1724" s="180">
        <v>0</v>
      </c>
      <c r="T1724" s="180">
        <v>0</v>
      </c>
    </row>
    <row r="1725" spans="2:20" x14ac:dyDescent="0.3">
      <c r="B1725" s="19">
        <v>1722</v>
      </c>
      <c r="C1725" s="179">
        <v>0</v>
      </c>
      <c r="D1725" s="179">
        <v>0</v>
      </c>
      <c r="E1725" s="179">
        <v>425819.20422853419</v>
      </c>
      <c r="F1725" s="179">
        <v>0</v>
      </c>
      <c r="G1725" s="179">
        <v>0</v>
      </c>
      <c r="H1725" s="179">
        <v>391383.75641856552</v>
      </c>
      <c r="I1725" s="179">
        <v>0</v>
      </c>
      <c r="J1725" s="179">
        <v>0</v>
      </c>
      <c r="K1725" s="179">
        <v>0</v>
      </c>
      <c r="L1725" s="179">
        <v>0</v>
      </c>
      <c r="M1725" s="179">
        <v>26466.264940043991</v>
      </c>
      <c r="N1725" s="179">
        <v>0</v>
      </c>
      <c r="O1725" s="179">
        <v>0</v>
      </c>
      <c r="P1725" s="179">
        <v>0</v>
      </c>
      <c r="Q1725" s="179">
        <v>0</v>
      </c>
      <c r="R1725" s="180">
        <v>0</v>
      </c>
      <c r="S1725" s="180">
        <v>0</v>
      </c>
      <c r="T1725" s="180">
        <v>0</v>
      </c>
    </row>
    <row r="1726" spans="2:20" x14ac:dyDescent="0.3">
      <c r="B1726" s="19">
        <v>1723</v>
      </c>
      <c r="C1726" s="179">
        <v>0</v>
      </c>
      <c r="D1726" s="179">
        <v>0</v>
      </c>
      <c r="E1726" s="179">
        <v>78533.911040900872</v>
      </c>
      <c r="F1726" s="179">
        <v>0</v>
      </c>
      <c r="G1726" s="179">
        <v>0</v>
      </c>
      <c r="H1726" s="179">
        <v>44032.976504538216</v>
      </c>
      <c r="I1726" s="179">
        <v>0</v>
      </c>
      <c r="J1726" s="179">
        <v>0</v>
      </c>
      <c r="K1726" s="179">
        <v>0</v>
      </c>
      <c r="L1726" s="179">
        <v>0</v>
      </c>
      <c r="M1726" s="179">
        <v>259918.08462718557</v>
      </c>
      <c r="N1726" s="179">
        <v>0</v>
      </c>
      <c r="O1726" s="179">
        <v>0</v>
      </c>
      <c r="P1726" s="179">
        <v>0</v>
      </c>
      <c r="Q1726" s="179">
        <v>0</v>
      </c>
      <c r="R1726" s="180">
        <v>0</v>
      </c>
      <c r="S1726" s="180">
        <v>0</v>
      </c>
      <c r="T1726" s="180">
        <v>0</v>
      </c>
    </row>
    <row r="1727" spans="2:20" x14ac:dyDescent="0.3">
      <c r="B1727" s="19">
        <v>1724</v>
      </c>
      <c r="C1727" s="179">
        <v>0</v>
      </c>
      <c r="D1727" s="179">
        <v>0</v>
      </c>
      <c r="E1727" s="179">
        <v>15511.325701908272</v>
      </c>
      <c r="F1727" s="179">
        <v>0</v>
      </c>
      <c r="G1727" s="179">
        <v>0</v>
      </c>
      <c r="H1727" s="179">
        <v>607402.91588252387</v>
      </c>
      <c r="I1727" s="179">
        <v>0</v>
      </c>
      <c r="J1727" s="179">
        <v>0</v>
      </c>
      <c r="K1727" s="179">
        <v>0</v>
      </c>
      <c r="L1727" s="179">
        <v>0</v>
      </c>
      <c r="M1727" s="179">
        <v>5271.3286299959009</v>
      </c>
      <c r="N1727" s="179">
        <v>0</v>
      </c>
      <c r="O1727" s="179">
        <v>0</v>
      </c>
      <c r="P1727" s="179">
        <v>0</v>
      </c>
      <c r="Q1727" s="179">
        <v>0</v>
      </c>
      <c r="R1727" s="180">
        <v>0</v>
      </c>
      <c r="S1727" s="180">
        <v>0</v>
      </c>
      <c r="T1727" s="180">
        <v>0</v>
      </c>
    </row>
    <row r="1728" spans="2:20" x14ac:dyDescent="0.3">
      <c r="B1728" s="19">
        <v>1725</v>
      </c>
      <c r="C1728" s="179">
        <v>0</v>
      </c>
      <c r="D1728" s="179">
        <v>0</v>
      </c>
      <c r="E1728" s="179">
        <v>42248.923882990501</v>
      </c>
      <c r="F1728" s="179">
        <v>0</v>
      </c>
      <c r="G1728" s="179">
        <v>0</v>
      </c>
      <c r="H1728" s="179">
        <v>135110.15969426621</v>
      </c>
      <c r="I1728" s="179">
        <v>0</v>
      </c>
      <c r="J1728" s="179">
        <v>0</v>
      </c>
      <c r="K1728" s="179">
        <v>0</v>
      </c>
      <c r="L1728" s="179">
        <v>0</v>
      </c>
      <c r="M1728" s="179">
        <v>210818.51544290184</v>
      </c>
      <c r="N1728" s="179">
        <v>0</v>
      </c>
      <c r="O1728" s="179">
        <v>0</v>
      </c>
      <c r="P1728" s="179">
        <v>0</v>
      </c>
      <c r="Q1728" s="179">
        <v>0</v>
      </c>
      <c r="R1728" s="180">
        <v>0</v>
      </c>
      <c r="S1728" s="180">
        <v>0</v>
      </c>
      <c r="T1728" s="180">
        <v>0</v>
      </c>
    </row>
    <row r="1729" spans="2:20" x14ac:dyDescent="0.3">
      <c r="B1729" s="19">
        <v>1726</v>
      </c>
      <c r="C1729" s="179">
        <v>0</v>
      </c>
      <c r="D1729" s="179">
        <v>0</v>
      </c>
      <c r="E1729" s="179">
        <v>30088.870667428953</v>
      </c>
      <c r="F1729" s="179">
        <v>0</v>
      </c>
      <c r="G1729" s="179">
        <v>0</v>
      </c>
      <c r="H1729" s="179">
        <v>10178.019917763582</v>
      </c>
      <c r="I1729" s="179">
        <v>0</v>
      </c>
      <c r="J1729" s="179">
        <v>0</v>
      </c>
      <c r="K1729" s="179">
        <v>0</v>
      </c>
      <c r="L1729" s="179">
        <v>0</v>
      </c>
      <c r="M1729" s="179">
        <v>285042.38982992206</v>
      </c>
      <c r="N1729" s="179">
        <v>0</v>
      </c>
      <c r="O1729" s="179">
        <v>0</v>
      </c>
      <c r="P1729" s="179">
        <v>0</v>
      </c>
      <c r="Q1729" s="179">
        <v>0</v>
      </c>
      <c r="R1729" s="180">
        <v>0</v>
      </c>
      <c r="S1729" s="180">
        <v>0</v>
      </c>
      <c r="T1729" s="180">
        <v>0</v>
      </c>
    </row>
    <row r="1730" spans="2:20" x14ac:dyDescent="0.3">
      <c r="B1730" s="19">
        <v>1727</v>
      </c>
      <c r="C1730" s="179">
        <v>0</v>
      </c>
      <c r="D1730" s="179">
        <v>0</v>
      </c>
      <c r="E1730" s="179">
        <v>93941.03064073209</v>
      </c>
      <c r="F1730" s="179">
        <v>0</v>
      </c>
      <c r="G1730" s="179">
        <v>0</v>
      </c>
      <c r="H1730" s="179">
        <v>220003.19480493871</v>
      </c>
      <c r="I1730" s="179">
        <v>0</v>
      </c>
      <c r="J1730" s="179">
        <v>0</v>
      </c>
      <c r="K1730" s="179">
        <v>0</v>
      </c>
      <c r="L1730" s="179">
        <v>0</v>
      </c>
      <c r="M1730" s="179">
        <v>14189.985420205991</v>
      </c>
      <c r="N1730" s="179">
        <v>0</v>
      </c>
      <c r="O1730" s="179">
        <v>0</v>
      </c>
      <c r="P1730" s="179">
        <v>0</v>
      </c>
      <c r="Q1730" s="179">
        <v>0</v>
      </c>
      <c r="R1730" s="180">
        <v>0</v>
      </c>
      <c r="S1730" s="180">
        <v>0</v>
      </c>
      <c r="T1730" s="180">
        <v>0</v>
      </c>
    </row>
    <row r="1731" spans="2:20" x14ac:dyDescent="0.3">
      <c r="B1731" s="19">
        <v>1728</v>
      </c>
      <c r="C1731" s="179">
        <v>0</v>
      </c>
      <c r="D1731" s="179">
        <v>0</v>
      </c>
      <c r="E1731" s="179">
        <v>80798.138722436503</v>
      </c>
      <c r="F1731" s="179">
        <v>0</v>
      </c>
      <c r="G1731" s="179">
        <v>0</v>
      </c>
      <c r="H1731" s="179">
        <v>158135.20856253055</v>
      </c>
      <c r="I1731" s="179">
        <v>0</v>
      </c>
      <c r="J1731" s="179">
        <v>0</v>
      </c>
      <c r="K1731" s="179">
        <v>0</v>
      </c>
      <c r="L1731" s="179">
        <v>0</v>
      </c>
      <c r="M1731" s="179">
        <v>266820.71482088731</v>
      </c>
      <c r="N1731" s="179">
        <v>0</v>
      </c>
      <c r="O1731" s="179">
        <v>0</v>
      </c>
      <c r="P1731" s="179">
        <v>0</v>
      </c>
      <c r="Q1731" s="179">
        <v>0</v>
      </c>
      <c r="R1731" s="180">
        <v>0</v>
      </c>
      <c r="S1731" s="180">
        <v>0</v>
      </c>
      <c r="T1731" s="180">
        <v>0</v>
      </c>
    </row>
    <row r="1732" spans="2:20" x14ac:dyDescent="0.3">
      <c r="B1732" s="19">
        <v>1729</v>
      </c>
      <c r="C1732" s="179">
        <v>0</v>
      </c>
      <c r="D1732" s="179">
        <v>0</v>
      </c>
      <c r="E1732" s="179">
        <v>54853.576959684913</v>
      </c>
      <c r="F1732" s="179">
        <v>0</v>
      </c>
      <c r="G1732" s="179">
        <v>0</v>
      </c>
      <c r="H1732" s="179">
        <v>8107.3683299413742</v>
      </c>
      <c r="I1732" s="179">
        <v>0</v>
      </c>
      <c r="J1732" s="179">
        <v>0</v>
      </c>
      <c r="K1732" s="179">
        <v>0</v>
      </c>
      <c r="L1732" s="179">
        <v>0</v>
      </c>
      <c r="M1732" s="179">
        <v>461883.95673834498</v>
      </c>
      <c r="N1732" s="179">
        <v>0</v>
      </c>
      <c r="O1732" s="179">
        <v>0</v>
      </c>
      <c r="P1732" s="179">
        <v>0</v>
      </c>
      <c r="Q1732" s="179">
        <v>0</v>
      </c>
      <c r="R1732" s="180">
        <v>0</v>
      </c>
      <c r="S1732" s="180">
        <v>0</v>
      </c>
      <c r="T1732" s="180">
        <v>0</v>
      </c>
    </row>
    <row r="1733" spans="2:20" x14ac:dyDescent="0.3">
      <c r="B1733" s="19">
        <v>1730</v>
      </c>
      <c r="C1733" s="179">
        <v>1</v>
      </c>
      <c r="D1733" s="179">
        <v>230035.99371954519</v>
      </c>
      <c r="E1733" s="179">
        <v>31324.082912345209</v>
      </c>
      <c r="F1733" s="179">
        <v>0</v>
      </c>
      <c r="G1733" s="179">
        <v>0</v>
      </c>
      <c r="H1733" s="179">
        <v>137779.94358917972</v>
      </c>
      <c r="I1733" s="179">
        <v>0</v>
      </c>
      <c r="J1733" s="179">
        <v>0</v>
      </c>
      <c r="K1733" s="179">
        <v>0</v>
      </c>
      <c r="L1733" s="179">
        <v>0</v>
      </c>
      <c r="M1733" s="179">
        <v>71105.586433893797</v>
      </c>
      <c r="N1733" s="179">
        <v>0</v>
      </c>
      <c r="O1733" s="179">
        <v>0</v>
      </c>
      <c r="P1733" s="179">
        <v>0</v>
      </c>
      <c r="Q1733" s="179">
        <v>0</v>
      </c>
      <c r="R1733" s="180">
        <v>0</v>
      </c>
      <c r="S1733" s="180">
        <v>0</v>
      </c>
      <c r="T1733" s="180">
        <v>230035.99371954519</v>
      </c>
    </row>
    <row r="1734" spans="2:20" x14ac:dyDescent="0.3">
      <c r="B1734" s="19">
        <v>1731</v>
      </c>
      <c r="C1734" s="179">
        <v>0</v>
      </c>
      <c r="D1734" s="179">
        <v>0</v>
      </c>
      <c r="E1734" s="179">
        <v>249546.89454942819</v>
      </c>
      <c r="F1734" s="179">
        <v>0</v>
      </c>
      <c r="G1734" s="179">
        <v>0</v>
      </c>
      <c r="H1734" s="179">
        <v>293620.37304895476</v>
      </c>
      <c r="I1734" s="179">
        <v>0</v>
      </c>
      <c r="J1734" s="179">
        <v>0</v>
      </c>
      <c r="K1734" s="179">
        <v>0</v>
      </c>
      <c r="L1734" s="179">
        <v>0</v>
      </c>
      <c r="M1734" s="179">
        <v>549288.63269364974</v>
      </c>
      <c r="N1734" s="179">
        <v>0</v>
      </c>
      <c r="O1734" s="179">
        <v>0</v>
      </c>
      <c r="P1734" s="179">
        <v>0</v>
      </c>
      <c r="Q1734" s="179">
        <v>0</v>
      </c>
      <c r="R1734" s="180">
        <v>0</v>
      </c>
      <c r="S1734" s="180">
        <v>0</v>
      </c>
      <c r="T1734" s="180">
        <v>0</v>
      </c>
    </row>
    <row r="1735" spans="2:20" x14ac:dyDescent="0.3">
      <c r="B1735" s="19">
        <v>1732</v>
      </c>
      <c r="C1735" s="179">
        <v>0</v>
      </c>
      <c r="D1735" s="179">
        <v>0</v>
      </c>
      <c r="E1735" s="179">
        <v>92442.313255896588</v>
      </c>
      <c r="F1735" s="179">
        <v>0</v>
      </c>
      <c r="G1735" s="179">
        <v>0</v>
      </c>
      <c r="H1735" s="179">
        <v>34601.260354276397</v>
      </c>
      <c r="I1735" s="179">
        <v>0</v>
      </c>
      <c r="J1735" s="179">
        <v>0</v>
      </c>
      <c r="K1735" s="179">
        <v>0</v>
      </c>
      <c r="L1735" s="179">
        <v>0</v>
      </c>
      <c r="M1735" s="179">
        <v>26682.639382626221</v>
      </c>
      <c r="N1735" s="179">
        <v>0</v>
      </c>
      <c r="O1735" s="179">
        <v>0</v>
      </c>
      <c r="P1735" s="179">
        <v>0</v>
      </c>
      <c r="Q1735" s="179">
        <v>0</v>
      </c>
      <c r="R1735" s="180">
        <v>0</v>
      </c>
      <c r="S1735" s="180">
        <v>0</v>
      </c>
      <c r="T1735" s="180">
        <v>0</v>
      </c>
    </row>
    <row r="1736" spans="2:20" x14ac:dyDescent="0.3">
      <c r="B1736" s="19">
        <v>1733</v>
      </c>
      <c r="C1736" s="179">
        <v>0</v>
      </c>
      <c r="D1736" s="179">
        <v>0</v>
      </c>
      <c r="E1736" s="179">
        <v>122568.22667810613</v>
      </c>
      <c r="F1736" s="179">
        <v>0</v>
      </c>
      <c r="G1736" s="179">
        <v>0</v>
      </c>
      <c r="H1736" s="179">
        <v>37031.992381885473</v>
      </c>
      <c r="I1736" s="179">
        <v>0</v>
      </c>
      <c r="J1736" s="179">
        <v>0</v>
      </c>
      <c r="K1736" s="179">
        <v>0</v>
      </c>
      <c r="L1736" s="179">
        <v>0</v>
      </c>
      <c r="M1736" s="179">
        <v>40237.886456796936</v>
      </c>
      <c r="N1736" s="179">
        <v>0</v>
      </c>
      <c r="O1736" s="179">
        <v>0</v>
      </c>
      <c r="P1736" s="179">
        <v>0</v>
      </c>
      <c r="Q1736" s="179">
        <v>0</v>
      </c>
      <c r="R1736" s="180">
        <v>0</v>
      </c>
      <c r="S1736" s="180">
        <v>0</v>
      </c>
      <c r="T1736" s="180">
        <v>0</v>
      </c>
    </row>
    <row r="1737" spans="2:20" x14ac:dyDescent="0.3">
      <c r="B1737" s="19">
        <v>1734</v>
      </c>
      <c r="C1737" s="179">
        <v>0</v>
      </c>
      <c r="D1737" s="179">
        <v>0</v>
      </c>
      <c r="E1737" s="179">
        <v>173262.96510273271</v>
      </c>
      <c r="F1737" s="179">
        <v>0</v>
      </c>
      <c r="G1737" s="179">
        <v>0</v>
      </c>
      <c r="H1737" s="179">
        <v>84260.126053947068</v>
      </c>
      <c r="I1737" s="179">
        <v>0</v>
      </c>
      <c r="J1737" s="179">
        <v>0</v>
      </c>
      <c r="K1737" s="179">
        <v>0</v>
      </c>
      <c r="L1737" s="179">
        <v>0</v>
      </c>
      <c r="M1737" s="179">
        <v>55565.917227430524</v>
      </c>
      <c r="N1737" s="179">
        <v>0</v>
      </c>
      <c r="O1737" s="179">
        <v>0</v>
      </c>
      <c r="P1737" s="179">
        <v>0</v>
      </c>
      <c r="Q1737" s="179">
        <v>0</v>
      </c>
      <c r="R1737" s="180">
        <v>0</v>
      </c>
      <c r="S1737" s="180">
        <v>0</v>
      </c>
      <c r="T1737" s="180">
        <v>0</v>
      </c>
    </row>
    <row r="1738" spans="2:20" x14ac:dyDescent="0.3">
      <c r="B1738" s="19">
        <v>1735</v>
      </c>
      <c r="C1738" s="179">
        <v>0</v>
      </c>
      <c r="D1738" s="179">
        <v>0</v>
      </c>
      <c r="E1738" s="179">
        <v>367442.53814429278</v>
      </c>
      <c r="F1738" s="179">
        <v>0</v>
      </c>
      <c r="G1738" s="179">
        <v>0</v>
      </c>
      <c r="H1738" s="179">
        <v>328879.38990026322</v>
      </c>
      <c r="I1738" s="179">
        <v>0</v>
      </c>
      <c r="J1738" s="179">
        <v>0</v>
      </c>
      <c r="K1738" s="179">
        <v>0</v>
      </c>
      <c r="L1738" s="179">
        <v>0</v>
      </c>
      <c r="M1738" s="179">
        <v>15407.460514316048</v>
      </c>
      <c r="N1738" s="179">
        <v>0</v>
      </c>
      <c r="O1738" s="179">
        <v>0</v>
      </c>
      <c r="P1738" s="179">
        <v>0</v>
      </c>
      <c r="Q1738" s="179">
        <v>0</v>
      </c>
      <c r="R1738" s="180">
        <v>0</v>
      </c>
      <c r="S1738" s="180">
        <v>0</v>
      </c>
      <c r="T1738" s="180">
        <v>0</v>
      </c>
    </row>
    <row r="1739" spans="2:20" x14ac:dyDescent="0.3">
      <c r="B1739" s="19">
        <v>1736</v>
      </c>
      <c r="C1739" s="179">
        <v>0</v>
      </c>
      <c r="D1739" s="179">
        <v>0</v>
      </c>
      <c r="E1739" s="179">
        <v>81066.599705883447</v>
      </c>
      <c r="F1739" s="179">
        <v>0</v>
      </c>
      <c r="G1739" s="179">
        <v>0</v>
      </c>
      <c r="H1739" s="179">
        <v>11632.862945757735</v>
      </c>
      <c r="I1739" s="179">
        <v>0</v>
      </c>
      <c r="J1739" s="179">
        <v>0</v>
      </c>
      <c r="K1739" s="179">
        <v>0</v>
      </c>
      <c r="L1739" s="179">
        <v>0</v>
      </c>
      <c r="M1739" s="179">
        <v>1382.2208043048893</v>
      </c>
      <c r="N1739" s="179">
        <v>0</v>
      </c>
      <c r="O1739" s="179">
        <v>0</v>
      </c>
      <c r="P1739" s="179">
        <v>0</v>
      </c>
      <c r="Q1739" s="179">
        <v>0</v>
      </c>
      <c r="R1739" s="180">
        <v>0</v>
      </c>
      <c r="S1739" s="180">
        <v>0</v>
      </c>
      <c r="T1739" s="180">
        <v>0</v>
      </c>
    </row>
    <row r="1740" spans="2:20" x14ac:dyDescent="0.3">
      <c r="B1740" s="19">
        <v>1737</v>
      </c>
      <c r="C1740" s="179">
        <v>0</v>
      </c>
      <c r="D1740" s="179">
        <v>0</v>
      </c>
      <c r="E1740" s="179">
        <v>182575.60222199236</v>
      </c>
      <c r="F1740" s="179">
        <v>0</v>
      </c>
      <c r="G1740" s="179">
        <v>0</v>
      </c>
      <c r="H1740" s="179">
        <v>49054.562726442644</v>
      </c>
      <c r="I1740" s="179">
        <v>0</v>
      </c>
      <c r="J1740" s="179">
        <v>0</v>
      </c>
      <c r="K1740" s="179">
        <v>0</v>
      </c>
      <c r="L1740" s="179">
        <v>0</v>
      </c>
      <c r="M1740" s="179">
        <v>30647.000236915486</v>
      </c>
      <c r="N1740" s="179">
        <v>0</v>
      </c>
      <c r="O1740" s="179">
        <v>0</v>
      </c>
      <c r="P1740" s="179">
        <v>0</v>
      </c>
      <c r="Q1740" s="179">
        <v>0</v>
      </c>
      <c r="R1740" s="180">
        <v>0</v>
      </c>
      <c r="S1740" s="180">
        <v>0</v>
      </c>
      <c r="T1740" s="180">
        <v>0</v>
      </c>
    </row>
    <row r="1741" spans="2:20" x14ac:dyDescent="0.3">
      <c r="B1741" s="19">
        <v>1738</v>
      </c>
      <c r="C1741" s="179">
        <v>0</v>
      </c>
      <c r="D1741" s="179">
        <v>0</v>
      </c>
      <c r="E1741" s="179">
        <v>9531371.7775509227</v>
      </c>
      <c r="F1741" s="179">
        <v>0</v>
      </c>
      <c r="G1741" s="179">
        <v>0</v>
      </c>
      <c r="H1741" s="179">
        <v>220556.05550611269</v>
      </c>
      <c r="I1741" s="179">
        <v>0</v>
      </c>
      <c r="J1741" s="179">
        <v>0</v>
      </c>
      <c r="K1741" s="179">
        <v>0</v>
      </c>
      <c r="L1741" s="179">
        <v>0</v>
      </c>
      <c r="M1741" s="179">
        <v>1234098.4342522861</v>
      </c>
      <c r="N1741" s="179">
        <v>0</v>
      </c>
      <c r="O1741" s="179">
        <v>0</v>
      </c>
      <c r="P1741" s="179">
        <v>0</v>
      </c>
      <c r="Q1741" s="179">
        <v>0</v>
      </c>
      <c r="R1741" s="180">
        <v>0</v>
      </c>
      <c r="S1741" s="180">
        <v>0</v>
      </c>
      <c r="T1741" s="180">
        <v>0</v>
      </c>
    </row>
    <row r="1742" spans="2:20" x14ac:dyDescent="0.3">
      <c r="B1742" s="19">
        <v>1739</v>
      </c>
      <c r="C1742" s="179">
        <v>0</v>
      </c>
      <c r="D1742" s="179">
        <v>0</v>
      </c>
      <c r="E1742" s="179">
        <v>393267.91141473386</v>
      </c>
      <c r="F1742" s="179">
        <v>0</v>
      </c>
      <c r="G1742" s="179">
        <v>0</v>
      </c>
      <c r="H1742" s="179">
        <v>351748.4351869243</v>
      </c>
      <c r="I1742" s="179">
        <v>0</v>
      </c>
      <c r="J1742" s="179">
        <v>0</v>
      </c>
      <c r="K1742" s="179">
        <v>0</v>
      </c>
      <c r="L1742" s="179">
        <v>0</v>
      </c>
      <c r="M1742" s="179">
        <v>7375.1445495468315</v>
      </c>
      <c r="N1742" s="179">
        <v>0</v>
      </c>
      <c r="O1742" s="179">
        <v>0</v>
      </c>
      <c r="P1742" s="179">
        <v>0</v>
      </c>
      <c r="Q1742" s="179">
        <v>0</v>
      </c>
      <c r="R1742" s="180">
        <v>0</v>
      </c>
      <c r="S1742" s="180">
        <v>0</v>
      </c>
      <c r="T1742" s="180">
        <v>0</v>
      </c>
    </row>
    <row r="1743" spans="2:20" x14ac:dyDescent="0.3">
      <c r="B1743" s="19">
        <v>1740</v>
      </c>
      <c r="C1743" s="179">
        <v>0</v>
      </c>
      <c r="D1743" s="179">
        <v>0</v>
      </c>
      <c r="E1743" s="179">
        <v>89415.74596292527</v>
      </c>
      <c r="F1743" s="179">
        <v>0</v>
      </c>
      <c r="G1743" s="179">
        <v>0</v>
      </c>
      <c r="H1743" s="179">
        <v>13901.416076331912</v>
      </c>
      <c r="I1743" s="179">
        <v>0</v>
      </c>
      <c r="J1743" s="179">
        <v>0</v>
      </c>
      <c r="K1743" s="179">
        <v>0</v>
      </c>
      <c r="L1743" s="179">
        <v>0</v>
      </c>
      <c r="M1743" s="179">
        <v>39379.408071951519</v>
      </c>
      <c r="N1743" s="179">
        <v>0</v>
      </c>
      <c r="O1743" s="179">
        <v>0</v>
      </c>
      <c r="P1743" s="179">
        <v>0</v>
      </c>
      <c r="Q1743" s="179">
        <v>0</v>
      </c>
      <c r="R1743" s="180">
        <v>0</v>
      </c>
      <c r="S1743" s="180">
        <v>0</v>
      </c>
      <c r="T1743" s="180">
        <v>0</v>
      </c>
    </row>
    <row r="1744" spans="2:20" x14ac:dyDescent="0.3">
      <c r="B1744" s="19">
        <v>1741</v>
      </c>
      <c r="C1744" s="179">
        <v>0</v>
      </c>
      <c r="D1744" s="179">
        <v>0</v>
      </c>
      <c r="E1744" s="179">
        <v>97294.168498525571</v>
      </c>
      <c r="F1744" s="179">
        <v>1</v>
      </c>
      <c r="G1744" s="179">
        <v>79795.190923022965</v>
      </c>
      <c r="H1744" s="179">
        <v>4027.0988177937206</v>
      </c>
      <c r="I1744" s="179">
        <v>0</v>
      </c>
      <c r="J1744" s="179">
        <v>0</v>
      </c>
      <c r="K1744" s="179">
        <v>0</v>
      </c>
      <c r="L1744" s="179">
        <v>0</v>
      </c>
      <c r="M1744" s="179">
        <v>53132.086724563975</v>
      </c>
      <c r="N1744" s="179">
        <v>0</v>
      </c>
      <c r="O1744" s="179">
        <v>0</v>
      </c>
      <c r="P1744" s="179">
        <v>0</v>
      </c>
      <c r="Q1744" s="179">
        <v>0</v>
      </c>
      <c r="R1744" s="180">
        <v>0</v>
      </c>
      <c r="S1744" s="180">
        <v>0</v>
      </c>
      <c r="T1744" s="180">
        <v>0</v>
      </c>
    </row>
    <row r="1745" spans="2:20" x14ac:dyDescent="0.3">
      <c r="B1745" s="19">
        <v>1742</v>
      </c>
      <c r="C1745" s="179">
        <v>0</v>
      </c>
      <c r="D1745" s="179">
        <v>0</v>
      </c>
      <c r="E1745" s="179">
        <v>25803.768277818988</v>
      </c>
      <c r="F1745" s="179">
        <v>0</v>
      </c>
      <c r="G1745" s="179">
        <v>0</v>
      </c>
      <c r="H1745" s="179">
        <v>41867.009260321684</v>
      </c>
      <c r="I1745" s="179">
        <v>0</v>
      </c>
      <c r="J1745" s="179">
        <v>0</v>
      </c>
      <c r="K1745" s="179">
        <v>55075.432658528218</v>
      </c>
      <c r="L1745" s="179">
        <v>1</v>
      </c>
      <c r="M1745" s="179">
        <v>383390.82849346206</v>
      </c>
      <c r="N1745" s="179">
        <v>0</v>
      </c>
      <c r="O1745" s="179">
        <v>0</v>
      </c>
      <c r="P1745" s="179">
        <v>0</v>
      </c>
      <c r="Q1745" s="179">
        <v>0</v>
      </c>
      <c r="R1745" s="180">
        <v>0</v>
      </c>
      <c r="S1745" s="180">
        <v>55075.432658528218</v>
      </c>
      <c r="T1745" s="180">
        <v>0</v>
      </c>
    </row>
    <row r="1746" spans="2:20" x14ac:dyDescent="0.3">
      <c r="B1746" s="19">
        <v>1743</v>
      </c>
      <c r="C1746" s="179">
        <v>0</v>
      </c>
      <c r="D1746" s="179">
        <v>0</v>
      </c>
      <c r="E1746" s="179">
        <v>199099.51290164515</v>
      </c>
      <c r="F1746" s="179">
        <v>0</v>
      </c>
      <c r="G1746" s="179">
        <v>0</v>
      </c>
      <c r="H1746" s="179">
        <v>210715.19619041469</v>
      </c>
      <c r="I1746" s="179">
        <v>0</v>
      </c>
      <c r="J1746" s="179">
        <v>0</v>
      </c>
      <c r="K1746" s="179">
        <v>0</v>
      </c>
      <c r="L1746" s="179">
        <v>0</v>
      </c>
      <c r="M1746" s="179">
        <v>107911.74632395421</v>
      </c>
      <c r="N1746" s="179">
        <v>0</v>
      </c>
      <c r="O1746" s="179">
        <v>0</v>
      </c>
      <c r="P1746" s="179">
        <v>0</v>
      </c>
      <c r="Q1746" s="179">
        <v>0</v>
      </c>
      <c r="R1746" s="180">
        <v>0</v>
      </c>
      <c r="S1746" s="180">
        <v>0</v>
      </c>
      <c r="T1746" s="180">
        <v>0</v>
      </c>
    </row>
    <row r="1747" spans="2:20" x14ac:dyDescent="0.3">
      <c r="B1747" s="19">
        <v>1744</v>
      </c>
      <c r="C1747" s="179">
        <v>1</v>
      </c>
      <c r="D1747" s="179">
        <v>416212.63467348577</v>
      </c>
      <c r="E1747" s="179">
        <v>103982.96850811444</v>
      </c>
      <c r="F1747" s="179">
        <v>0</v>
      </c>
      <c r="G1747" s="179">
        <v>0</v>
      </c>
      <c r="H1747" s="179">
        <v>671085.1308645145</v>
      </c>
      <c r="I1747" s="179">
        <v>0</v>
      </c>
      <c r="J1747" s="179">
        <v>0</v>
      </c>
      <c r="K1747" s="179">
        <v>0</v>
      </c>
      <c r="L1747" s="179">
        <v>0</v>
      </c>
      <c r="M1747" s="179">
        <v>49609.532870278163</v>
      </c>
      <c r="N1747" s="179">
        <v>0</v>
      </c>
      <c r="O1747" s="179">
        <v>0</v>
      </c>
      <c r="P1747" s="179">
        <v>0</v>
      </c>
      <c r="Q1747" s="179">
        <v>0</v>
      </c>
      <c r="R1747" s="180">
        <v>0</v>
      </c>
      <c r="S1747" s="180">
        <v>0</v>
      </c>
      <c r="T1747" s="180">
        <v>416212.63467348577</v>
      </c>
    </row>
    <row r="1748" spans="2:20" x14ac:dyDescent="0.3">
      <c r="B1748" s="19">
        <v>1745</v>
      </c>
      <c r="C1748" s="179">
        <v>0</v>
      </c>
      <c r="D1748" s="179">
        <v>0</v>
      </c>
      <c r="E1748" s="179">
        <v>4382.1967361178549</v>
      </c>
      <c r="F1748" s="179">
        <v>0</v>
      </c>
      <c r="G1748" s="179">
        <v>0</v>
      </c>
      <c r="H1748" s="179">
        <v>264289.84385241469</v>
      </c>
      <c r="I1748" s="179">
        <v>0</v>
      </c>
      <c r="J1748" s="179">
        <v>0</v>
      </c>
      <c r="K1748" s="179">
        <v>0</v>
      </c>
      <c r="L1748" s="179">
        <v>0</v>
      </c>
      <c r="M1748" s="179">
        <v>9161.7539031392607</v>
      </c>
      <c r="N1748" s="179">
        <v>0</v>
      </c>
      <c r="O1748" s="179">
        <v>0</v>
      </c>
      <c r="P1748" s="179">
        <v>0</v>
      </c>
      <c r="Q1748" s="179">
        <v>0</v>
      </c>
      <c r="R1748" s="180">
        <v>0</v>
      </c>
      <c r="S1748" s="180">
        <v>0</v>
      </c>
      <c r="T1748" s="180">
        <v>0</v>
      </c>
    </row>
    <row r="1749" spans="2:20" x14ac:dyDescent="0.3">
      <c r="B1749" s="19">
        <v>1746</v>
      </c>
      <c r="C1749" s="179">
        <v>0</v>
      </c>
      <c r="D1749" s="179">
        <v>0</v>
      </c>
      <c r="E1749" s="179">
        <v>127426.17061378095</v>
      </c>
      <c r="F1749" s="179">
        <v>0</v>
      </c>
      <c r="G1749" s="179">
        <v>0</v>
      </c>
      <c r="H1749" s="179">
        <v>231724.08820023754</v>
      </c>
      <c r="I1749" s="179">
        <v>0</v>
      </c>
      <c r="J1749" s="179">
        <v>0</v>
      </c>
      <c r="K1749" s="179">
        <v>0</v>
      </c>
      <c r="L1749" s="179">
        <v>0</v>
      </c>
      <c r="M1749" s="179">
        <v>13651.277335597648</v>
      </c>
      <c r="N1749" s="179">
        <v>0</v>
      </c>
      <c r="O1749" s="179">
        <v>0</v>
      </c>
      <c r="P1749" s="179">
        <v>0</v>
      </c>
      <c r="Q1749" s="179">
        <v>0</v>
      </c>
      <c r="R1749" s="180">
        <v>0</v>
      </c>
      <c r="S1749" s="180">
        <v>0</v>
      </c>
      <c r="T1749" s="180">
        <v>0</v>
      </c>
    </row>
    <row r="1750" spans="2:20" x14ac:dyDescent="0.3">
      <c r="B1750" s="19">
        <v>1747</v>
      </c>
      <c r="C1750" s="179">
        <v>0</v>
      </c>
      <c r="D1750" s="179">
        <v>0</v>
      </c>
      <c r="E1750" s="179">
        <v>186345.72287387075</v>
      </c>
      <c r="F1750" s="179">
        <v>0</v>
      </c>
      <c r="G1750" s="179">
        <v>0</v>
      </c>
      <c r="H1750" s="179">
        <v>39534.476600273279</v>
      </c>
      <c r="I1750" s="179">
        <v>0</v>
      </c>
      <c r="J1750" s="179">
        <v>0</v>
      </c>
      <c r="K1750" s="179">
        <v>0</v>
      </c>
      <c r="L1750" s="179">
        <v>0</v>
      </c>
      <c r="M1750" s="179">
        <v>86530.143479965845</v>
      </c>
      <c r="N1750" s="179">
        <v>0</v>
      </c>
      <c r="O1750" s="179">
        <v>0</v>
      </c>
      <c r="P1750" s="179">
        <v>0</v>
      </c>
      <c r="Q1750" s="179">
        <v>0</v>
      </c>
      <c r="R1750" s="180">
        <v>0</v>
      </c>
      <c r="S1750" s="180">
        <v>0</v>
      </c>
      <c r="T1750" s="180">
        <v>0</v>
      </c>
    </row>
    <row r="1751" spans="2:20" x14ac:dyDescent="0.3">
      <c r="B1751" s="19">
        <v>1748</v>
      </c>
      <c r="C1751" s="179">
        <v>0</v>
      </c>
      <c r="D1751" s="179">
        <v>0</v>
      </c>
      <c r="E1751" s="179">
        <v>156302.84078060248</v>
      </c>
      <c r="F1751" s="179">
        <v>0</v>
      </c>
      <c r="G1751" s="179">
        <v>0</v>
      </c>
      <c r="H1751" s="179">
        <v>1826769.101186129</v>
      </c>
      <c r="I1751" s="179">
        <v>0</v>
      </c>
      <c r="J1751" s="179">
        <v>0</v>
      </c>
      <c r="K1751" s="179">
        <v>0</v>
      </c>
      <c r="L1751" s="179">
        <v>0</v>
      </c>
      <c r="M1751" s="179">
        <v>1095013.8549273673</v>
      </c>
      <c r="N1751" s="179">
        <v>0</v>
      </c>
      <c r="O1751" s="179">
        <v>0</v>
      </c>
      <c r="P1751" s="179">
        <v>0</v>
      </c>
      <c r="Q1751" s="179">
        <v>0</v>
      </c>
      <c r="R1751" s="180">
        <v>0</v>
      </c>
      <c r="S1751" s="180">
        <v>0</v>
      </c>
      <c r="T1751" s="180">
        <v>0</v>
      </c>
    </row>
    <row r="1752" spans="2:20" x14ac:dyDescent="0.3">
      <c r="B1752" s="19">
        <v>1749</v>
      </c>
      <c r="C1752" s="179">
        <v>0</v>
      </c>
      <c r="D1752" s="179">
        <v>0</v>
      </c>
      <c r="E1752" s="179">
        <v>14842.009741050138</v>
      </c>
      <c r="F1752" s="179">
        <v>0</v>
      </c>
      <c r="G1752" s="179">
        <v>0</v>
      </c>
      <c r="H1752" s="179">
        <v>183099.40723078157</v>
      </c>
      <c r="I1752" s="179">
        <v>0</v>
      </c>
      <c r="J1752" s="179">
        <v>0</v>
      </c>
      <c r="K1752" s="179">
        <v>0</v>
      </c>
      <c r="L1752" s="179">
        <v>0</v>
      </c>
      <c r="M1752" s="179">
        <v>250026.41023681968</v>
      </c>
      <c r="N1752" s="179">
        <v>0</v>
      </c>
      <c r="O1752" s="179">
        <v>0</v>
      </c>
      <c r="P1752" s="179">
        <v>0</v>
      </c>
      <c r="Q1752" s="179">
        <v>0</v>
      </c>
      <c r="R1752" s="180">
        <v>0</v>
      </c>
      <c r="S1752" s="180">
        <v>0</v>
      </c>
      <c r="T1752" s="180">
        <v>0</v>
      </c>
    </row>
    <row r="1753" spans="2:20" x14ac:dyDescent="0.3">
      <c r="B1753" s="19">
        <v>1750</v>
      </c>
      <c r="C1753" s="179">
        <v>0</v>
      </c>
      <c r="D1753" s="179">
        <v>0</v>
      </c>
      <c r="E1753" s="179">
        <v>170293.49090018554</v>
      </c>
      <c r="F1753" s="179">
        <v>0</v>
      </c>
      <c r="G1753" s="179">
        <v>0</v>
      </c>
      <c r="H1753" s="179">
        <v>107705.35826572748</v>
      </c>
      <c r="I1753" s="179">
        <v>0</v>
      </c>
      <c r="J1753" s="179">
        <v>0</v>
      </c>
      <c r="K1753" s="179">
        <v>0</v>
      </c>
      <c r="L1753" s="179">
        <v>0</v>
      </c>
      <c r="M1753" s="179">
        <v>97009.928193492873</v>
      </c>
      <c r="N1753" s="179">
        <v>0</v>
      </c>
      <c r="O1753" s="179">
        <v>0</v>
      </c>
      <c r="P1753" s="179">
        <v>0</v>
      </c>
      <c r="Q1753" s="179">
        <v>0</v>
      </c>
      <c r="R1753" s="180">
        <v>0</v>
      </c>
      <c r="S1753" s="180">
        <v>0</v>
      </c>
      <c r="T1753" s="180">
        <v>0</v>
      </c>
    </row>
    <row r="1754" spans="2:20" x14ac:dyDescent="0.3">
      <c r="B1754" s="19">
        <v>1751</v>
      </c>
      <c r="C1754" s="179">
        <v>0</v>
      </c>
      <c r="D1754" s="179">
        <v>0</v>
      </c>
      <c r="E1754" s="179">
        <v>48090.018033742323</v>
      </c>
      <c r="F1754" s="179">
        <v>0</v>
      </c>
      <c r="G1754" s="179">
        <v>0</v>
      </c>
      <c r="H1754" s="179">
        <v>2832.9970268681786</v>
      </c>
      <c r="I1754" s="179">
        <v>0</v>
      </c>
      <c r="J1754" s="179">
        <v>0</v>
      </c>
      <c r="K1754" s="179">
        <v>0</v>
      </c>
      <c r="L1754" s="179">
        <v>0</v>
      </c>
      <c r="M1754" s="179">
        <v>11884.002319660218</v>
      </c>
      <c r="N1754" s="179">
        <v>0</v>
      </c>
      <c r="O1754" s="179">
        <v>0</v>
      </c>
      <c r="P1754" s="179">
        <v>0</v>
      </c>
      <c r="Q1754" s="179">
        <v>0</v>
      </c>
      <c r="R1754" s="180">
        <v>0</v>
      </c>
      <c r="S1754" s="180">
        <v>0</v>
      </c>
      <c r="T1754" s="180">
        <v>0</v>
      </c>
    </row>
    <row r="1755" spans="2:20" x14ac:dyDescent="0.3">
      <c r="B1755" s="19">
        <v>1752</v>
      </c>
      <c r="C1755" s="179">
        <v>0</v>
      </c>
      <c r="D1755" s="179">
        <v>0</v>
      </c>
      <c r="E1755" s="179">
        <v>204423.28496417956</v>
      </c>
      <c r="F1755" s="179">
        <v>0</v>
      </c>
      <c r="G1755" s="179">
        <v>0</v>
      </c>
      <c r="H1755" s="179">
        <v>80029.901538638238</v>
      </c>
      <c r="I1755" s="179">
        <v>0</v>
      </c>
      <c r="J1755" s="179">
        <v>0</v>
      </c>
      <c r="K1755" s="179">
        <v>0</v>
      </c>
      <c r="L1755" s="179">
        <v>0</v>
      </c>
      <c r="M1755" s="179">
        <v>280745.90322340577</v>
      </c>
      <c r="N1755" s="179">
        <v>0</v>
      </c>
      <c r="O1755" s="179">
        <v>0</v>
      </c>
      <c r="P1755" s="179">
        <v>0</v>
      </c>
      <c r="Q1755" s="179">
        <v>0</v>
      </c>
      <c r="R1755" s="180">
        <v>0</v>
      </c>
      <c r="S1755" s="180">
        <v>0</v>
      </c>
      <c r="T1755" s="180">
        <v>0</v>
      </c>
    </row>
    <row r="1756" spans="2:20" x14ac:dyDescent="0.3">
      <c r="B1756" s="19">
        <v>1753</v>
      </c>
      <c r="C1756" s="179">
        <v>0</v>
      </c>
      <c r="D1756" s="179">
        <v>0</v>
      </c>
      <c r="E1756" s="179">
        <v>291799.5306874676</v>
      </c>
      <c r="F1756" s="179">
        <v>0</v>
      </c>
      <c r="G1756" s="179">
        <v>0</v>
      </c>
      <c r="H1756" s="179">
        <v>41527.588536461604</v>
      </c>
      <c r="I1756" s="179">
        <v>0</v>
      </c>
      <c r="J1756" s="179">
        <v>0</v>
      </c>
      <c r="K1756" s="179">
        <v>0</v>
      </c>
      <c r="L1756" s="179">
        <v>0</v>
      </c>
      <c r="M1756" s="179">
        <v>9301.4877489261107</v>
      </c>
      <c r="N1756" s="179">
        <v>0</v>
      </c>
      <c r="O1756" s="179">
        <v>0</v>
      </c>
      <c r="P1756" s="179">
        <v>0</v>
      </c>
      <c r="Q1756" s="179">
        <v>0</v>
      </c>
      <c r="R1756" s="180">
        <v>0</v>
      </c>
      <c r="S1756" s="180">
        <v>0</v>
      </c>
      <c r="T1756" s="180">
        <v>0</v>
      </c>
    </row>
    <row r="1757" spans="2:20" x14ac:dyDescent="0.3">
      <c r="B1757" s="19">
        <v>1754</v>
      </c>
      <c r="C1757" s="179">
        <v>0</v>
      </c>
      <c r="D1757" s="179">
        <v>0</v>
      </c>
      <c r="E1757" s="179">
        <v>12303.486892783452</v>
      </c>
      <c r="F1757" s="179">
        <v>0</v>
      </c>
      <c r="G1757" s="179">
        <v>0</v>
      </c>
      <c r="H1757" s="179">
        <v>721190.08366190095</v>
      </c>
      <c r="I1757" s="179">
        <v>0</v>
      </c>
      <c r="J1757" s="179">
        <v>0</v>
      </c>
      <c r="K1757" s="179">
        <v>0</v>
      </c>
      <c r="L1757" s="179">
        <v>0</v>
      </c>
      <c r="M1757" s="179">
        <v>140346.76958717164</v>
      </c>
      <c r="N1757" s="179">
        <v>0</v>
      </c>
      <c r="O1757" s="179">
        <v>0</v>
      </c>
      <c r="P1757" s="179">
        <v>0</v>
      </c>
      <c r="Q1757" s="179">
        <v>0</v>
      </c>
      <c r="R1757" s="180">
        <v>0</v>
      </c>
      <c r="S1757" s="180">
        <v>0</v>
      </c>
      <c r="T1757" s="180">
        <v>0</v>
      </c>
    </row>
    <row r="1758" spans="2:20" x14ac:dyDescent="0.3">
      <c r="B1758" s="19">
        <v>1755</v>
      </c>
      <c r="C1758" s="179">
        <v>0</v>
      </c>
      <c r="D1758" s="179">
        <v>0</v>
      </c>
      <c r="E1758" s="179">
        <v>72560.431167729854</v>
      </c>
      <c r="F1758" s="179">
        <v>0</v>
      </c>
      <c r="G1758" s="179">
        <v>0</v>
      </c>
      <c r="H1758" s="179">
        <v>386779.80670781538</v>
      </c>
      <c r="I1758" s="179">
        <v>0</v>
      </c>
      <c r="J1758" s="179">
        <v>0</v>
      </c>
      <c r="K1758" s="179">
        <v>0</v>
      </c>
      <c r="L1758" s="179">
        <v>0</v>
      </c>
      <c r="M1758" s="179">
        <v>58657.456088751052</v>
      </c>
      <c r="N1758" s="179">
        <v>0</v>
      </c>
      <c r="O1758" s="179">
        <v>0</v>
      </c>
      <c r="P1758" s="179">
        <v>0</v>
      </c>
      <c r="Q1758" s="179">
        <v>0</v>
      </c>
      <c r="R1758" s="180">
        <v>0</v>
      </c>
      <c r="S1758" s="180">
        <v>0</v>
      </c>
      <c r="T1758" s="180">
        <v>0</v>
      </c>
    </row>
    <row r="1759" spans="2:20" x14ac:dyDescent="0.3">
      <c r="B1759" s="19">
        <v>1756</v>
      </c>
      <c r="C1759" s="179">
        <v>0</v>
      </c>
      <c r="D1759" s="179">
        <v>0</v>
      </c>
      <c r="E1759" s="179">
        <v>220186.12220224601</v>
      </c>
      <c r="F1759" s="179">
        <v>0</v>
      </c>
      <c r="G1759" s="179">
        <v>0</v>
      </c>
      <c r="H1759" s="179">
        <v>3938.3240467174523</v>
      </c>
      <c r="I1759" s="179">
        <v>0</v>
      </c>
      <c r="J1759" s="179">
        <v>0</v>
      </c>
      <c r="K1759" s="179">
        <v>0</v>
      </c>
      <c r="L1759" s="179">
        <v>0</v>
      </c>
      <c r="M1759" s="179">
        <v>298253.93357681972</v>
      </c>
      <c r="N1759" s="179">
        <v>0</v>
      </c>
      <c r="O1759" s="179">
        <v>0</v>
      </c>
      <c r="P1759" s="179">
        <v>0</v>
      </c>
      <c r="Q1759" s="179">
        <v>0</v>
      </c>
      <c r="R1759" s="180">
        <v>0</v>
      </c>
      <c r="S1759" s="180">
        <v>0</v>
      </c>
      <c r="T1759" s="180">
        <v>0</v>
      </c>
    </row>
    <row r="1760" spans="2:20" x14ac:dyDescent="0.3">
      <c r="B1760" s="19">
        <v>1757</v>
      </c>
      <c r="C1760" s="179">
        <v>0</v>
      </c>
      <c r="D1760" s="179">
        <v>0</v>
      </c>
      <c r="E1760" s="179">
        <v>343350.34433495998</v>
      </c>
      <c r="F1760" s="179">
        <v>0</v>
      </c>
      <c r="G1760" s="179">
        <v>0</v>
      </c>
      <c r="H1760" s="179">
        <v>45814.541868721848</v>
      </c>
      <c r="I1760" s="179">
        <v>0</v>
      </c>
      <c r="J1760" s="179">
        <v>0</v>
      </c>
      <c r="K1760" s="179">
        <v>0</v>
      </c>
      <c r="L1760" s="179">
        <v>0</v>
      </c>
      <c r="M1760" s="179">
        <v>5507.576073965186</v>
      </c>
      <c r="N1760" s="179">
        <v>0</v>
      </c>
      <c r="O1760" s="179">
        <v>0</v>
      </c>
      <c r="P1760" s="179">
        <v>0</v>
      </c>
      <c r="Q1760" s="179">
        <v>0</v>
      </c>
      <c r="R1760" s="180">
        <v>0</v>
      </c>
      <c r="S1760" s="180">
        <v>0</v>
      </c>
      <c r="T1760" s="180">
        <v>0</v>
      </c>
    </row>
    <row r="1761" spans="2:20" x14ac:dyDescent="0.3">
      <c r="B1761" s="19">
        <v>1758</v>
      </c>
      <c r="C1761" s="179">
        <v>0</v>
      </c>
      <c r="D1761" s="179">
        <v>0</v>
      </c>
      <c r="E1761" s="179">
        <v>271529.63909883174</v>
      </c>
      <c r="F1761" s="179">
        <v>0</v>
      </c>
      <c r="G1761" s="179">
        <v>0</v>
      </c>
      <c r="H1761" s="179">
        <v>152956.16162998384</v>
      </c>
      <c r="I1761" s="179">
        <v>0</v>
      </c>
      <c r="J1761" s="179">
        <v>0</v>
      </c>
      <c r="K1761" s="179">
        <v>0</v>
      </c>
      <c r="L1761" s="179">
        <v>0</v>
      </c>
      <c r="M1761" s="179">
        <v>267723.44661611656</v>
      </c>
      <c r="N1761" s="179">
        <v>0</v>
      </c>
      <c r="O1761" s="179">
        <v>0</v>
      </c>
      <c r="P1761" s="179">
        <v>0</v>
      </c>
      <c r="Q1761" s="179">
        <v>0</v>
      </c>
      <c r="R1761" s="180">
        <v>0</v>
      </c>
      <c r="S1761" s="180">
        <v>0</v>
      </c>
      <c r="T1761" s="180">
        <v>0</v>
      </c>
    </row>
    <row r="1762" spans="2:20" x14ac:dyDescent="0.3">
      <c r="B1762" s="19">
        <v>1759</v>
      </c>
      <c r="C1762" s="179">
        <v>0</v>
      </c>
      <c r="D1762" s="179">
        <v>0</v>
      </c>
      <c r="E1762" s="179">
        <v>6401.3580575474352</v>
      </c>
      <c r="F1762" s="179">
        <v>0</v>
      </c>
      <c r="G1762" s="179">
        <v>0</v>
      </c>
      <c r="H1762" s="179">
        <v>1770456.2655585441</v>
      </c>
      <c r="I1762" s="179">
        <v>0</v>
      </c>
      <c r="J1762" s="179">
        <v>0</v>
      </c>
      <c r="K1762" s="179">
        <v>0</v>
      </c>
      <c r="L1762" s="179">
        <v>0</v>
      </c>
      <c r="M1762" s="179">
        <v>96682.776435822423</v>
      </c>
      <c r="N1762" s="179">
        <v>0</v>
      </c>
      <c r="O1762" s="179">
        <v>0</v>
      </c>
      <c r="P1762" s="179">
        <v>0</v>
      </c>
      <c r="Q1762" s="179">
        <v>0</v>
      </c>
      <c r="R1762" s="180">
        <v>0</v>
      </c>
      <c r="S1762" s="180">
        <v>0</v>
      </c>
      <c r="T1762" s="180">
        <v>0</v>
      </c>
    </row>
    <row r="1763" spans="2:20" x14ac:dyDescent="0.3">
      <c r="B1763" s="19">
        <v>1760</v>
      </c>
      <c r="C1763" s="179">
        <v>0</v>
      </c>
      <c r="D1763" s="179">
        <v>0</v>
      </c>
      <c r="E1763" s="179">
        <v>66073.302282103628</v>
      </c>
      <c r="F1763" s="179">
        <v>0</v>
      </c>
      <c r="G1763" s="179">
        <v>0</v>
      </c>
      <c r="H1763" s="179">
        <v>4154.1823016431063</v>
      </c>
      <c r="I1763" s="179">
        <v>0</v>
      </c>
      <c r="J1763" s="179">
        <v>0</v>
      </c>
      <c r="K1763" s="179">
        <v>0</v>
      </c>
      <c r="L1763" s="179">
        <v>0</v>
      </c>
      <c r="M1763" s="179">
        <v>173825.47636613139</v>
      </c>
      <c r="N1763" s="179">
        <v>0</v>
      </c>
      <c r="O1763" s="179">
        <v>0</v>
      </c>
      <c r="P1763" s="179">
        <v>0</v>
      </c>
      <c r="Q1763" s="179">
        <v>0</v>
      </c>
      <c r="R1763" s="180">
        <v>0</v>
      </c>
      <c r="S1763" s="180">
        <v>0</v>
      </c>
      <c r="T1763" s="180">
        <v>0</v>
      </c>
    </row>
    <row r="1764" spans="2:20" x14ac:dyDescent="0.3">
      <c r="B1764" s="19">
        <v>1761</v>
      </c>
      <c r="C1764" s="179">
        <v>0</v>
      </c>
      <c r="D1764" s="179">
        <v>0</v>
      </c>
      <c r="E1764" s="179">
        <v>493049.96533304063</v>
      </c>
      <c r="F1764" s="179">
        <v>0</v>
      </c>
      <c r="G1764" s="179">
        <v>0</v>
      </c>
      <c r="H1764" s="179">
        <v>47188.47541744831</v>
      </c>
      <c r="I1764" s="179">
        <v>0</v>
      </c>
      <c r="J1764" s="179">
        <v>0</v>
      </c>
      <c r="K1764" s="179">
        <v>0</v>
      </c>
      <c r="L1764" s="179">
        <v>0</v>
      </c>
      <c r="M1764" s="179">
        <v>865265.98201259854</v>
      </c>
      <c r="N1764" s="179">
        <v>0</v>
      </c>
      <c r="O1764" s="179">
        <v>0</v>
      </c>
      <c r="P1764" s="179">
        <v>0</v>
      </c>
      <c r="Q1764" s="179">
        <v>0</v>
      </c>
      <c r="R1764" s="180">
        <v>0</v>
      </c>
      <c r="S1764" s="180">
        <v>0</v>
      </c>
      <c r="T1764" s="180">
        <v>0</v>
      </c>
    </row>
    <row r="1765" spans="2:20" x14ac:dyDescent="0.3">
      <c r="B1765" s="19">
        <v>1762</v>
      </c>
      <c r="C1765" s="179">
        <v>0</v>
      </c>
      <c r="D1765" s="179">
        <v>0</v>
      </c>
      <c r="E1765" s="179">
        <v>52754.869023163119</v>
      </c>
      <c r="F1765" s="179">
        <v>1</v>
      </c>
      <c r="G1765" s="179">
        <v>10186.818789066221</v>
      </c>
      <c r="H1765" s="179">
        <v>26203.120068126751</v>
      </c>
      <c r="I1765" s="179">
        <v>0</v>
      </c>
      <c r="J1765" s="179">
        <v>0</v>
      </c>
      <c r="K1765" s="179">
        <v>0</v>
      </c>
      <c r="L1765" s="179">
        <v>0</v>
      </c>
      <c r="M1765" s="179">
        <v>218248.36172419193</v>
      </c>
      <c r="N1765" s="179">
        <v>0</v>
      </c>
      <c r="O1765" s="179">
        <v>0</v>
      </c>
      <c r="P1765" s="179">
        <v>0</v>
      </c>
      <c r="Q1765" s="179">
        <v>0</v>
      </c>
      <c r="R1765" s="180">
        <v>0</v>
      </c>
      <c r="S1765" s="180">
        <v>0</v>
      </c>
      <c r="T1765" s="180">
        <v>0</v>
      </c>
    </row>
    <row r="1766" spans="2:20" x14ac:dyDescent="0.3">
      <c r="B1766" s="19">
        <v>1763</v>
      </c>
      <c r="C1766" s="179">
        <v>0</v>
      </c>
      <c r="D1766" s="179">
        <v>0</v>
      </c>
      <c r="E1766" s="179">
        <v>38653.676611092829</v>
      </c>
      <c r="F1766" s="179">
        <v>0</v>
      </c>
      <c r="G1766" s="179">
        <v>0</v>
      </c>
      <c r="H1766" s="179">
        <v>154064.73125400962</v>
      </c>
      <c r="I1766" s="179">
        <v>0</v>
      </c>
      <c r="J1766" s="179">
        <v>0</v>
      </c>
      <c r="K1766" s="179">
        <v>0</v>
      </c>
      <c r="L1766" s="179">
        <v>0</v>
      </c>
      <c r="M1766" s="179">
        <v>991276.18214402848</v>
      </c>
      <c r="N1766" s="179">
        <v>0</v>
      </c>
      <c r="O1766" s="179">
        <v>0</v>
      </c>
      <c r="P1766" s="179">
        <v>0</v>
      </c>
      <c r="Q1766" s="179">
        <v>0</v>
      </c>
      <c r="R1766" s="180">
        <v>0</v>
      </c>
      <c r="S1766" s="180">
        <v>0</v>
      </c>
      <c r="T1766" s="180">
        <v>0</v>
      </c>
    </row>
    <row r="1767" spans="2:20" x14ac:dyDescent="0.3">
      <c r="B1767" s="19">
        <v>1764</v>
      </c>
      <c r="C1767" s="179">
        <v>1</v>
      </c>
      <c r="D1767" s="179">
        <v>150780.9751951904</v>
      </c>
      <c r="E1767" s="179">
        <v>74616.849810532818</v>
      </c>
      <c r="F1767" s="179">
        <v>0</v>
      </c>
      <c r="G1767" s="179">
        <v>0</v>
      </c>
      <c r="H1767" s="179">
        <v>203082.66838055535</v>
      </c>
      <c r="I1767" s="179">
        <v>0</v>
      </c>
      <c r="J1767" s="179">
        <v>0</v>
      </c>
      <c r="K1767" s="179">
        <v>0</v>
      </c>
      <c r="L1767" s="179">
        <v>0</v>
      </c>
      <c r="M1767" s="179">
        <v>6665.3887841419983</v>
      </c>
      <c r="N1767" s="179">
        <v>0</v>
      </c>
      <c r="O1767" s="179">
        <v>0</v>
      </c>
      <c r="P1767" s="179">
        <v>0</v>
      </c>
      <c r="Q1767" s="179">
        <v>0</v>
      </c>
      <c r="R1767" s="180">
        <v>0</v>
      </c>
      <c r="S1767" s="180">
        <v>0</v>
      </c>
      <c r="T1767" s="180">
        <v>150780.9751951904</v>
      </c>
    </row>
    <row r="1768" spans="2:20" x14ac:dyDescent="0.3">
      <c r="B1768" s="19">
        <v>1765</v>
      </c>
      <c r="C1768" s="179">
        <v>0</v>
      </c>
      <c r="D1768" s="179">
        <v>0</v>
      </c>
      <c r="E1768" s="179">
        <v>152342.5731668887</v>
      </c>
      <c r="F1768" s="179">
        <v>0</v>
      </c>
      <c r="G1768" s="179">
        <v>0</v>
      </c>
      <c r="H1768" s="179">
        <v>18833.548516935854</v>
      </c>
      <c r="I1768" s="179">
        <v>0</v>
      </c>
      <c r="J1768" s="179">
        <v>0</v>
      </c>
      <c r="K1768" s="179">
        <v>0</v>
      </c>
      <c r="L1768" s="179">
        <v>0</v>
      </c>
      <c r="M1768" s="179">
        <v>48086.835929999295</v>
      </c>
      <c r="N1768" s="179">
        <v>0</v>
      </c>
      <c r="O1768" s="179">
        <v>0</v>
      </c>
      <c r="P1768" s="179">
        <v>0</v>
      </c>
      <c r="Q1768" s="179">
        <v>0</v>
      </c>
      <c r="R1768" s="180">
        <v>0</v>
      </c>
      <c r="S1768" s="180">
        <v>0</v>
      </c>
      <c r="T1768" s="180">
        <v>0</v>
      </c>
    </row>
    <row r="1769" spans="2:20" x14ac:dyDescent="0.3">
      <c r="B1769" s="19">
        <v>1766</v>
      </c>
      <c r="C1769" s="179">
        <v>1</v>
      </c>
      <c r="D1769" s="179">
        <v>28471.007470630138</v>
      </c>
      <c r="E1769" s="179">
        <v>86515.633154234471</v>
      </c>
      <c r="F1769" s="179">
        <v>0</v>
      </c>
      <c r="G1769" s="179">
        <v>0</v>
      </c>
      <c r="H1769" s="179">
        <v>23074.902532643635</v>
      </c>
      <c r="I1769" s="179">
        <v>0</v>
      </c>
      <c r="J1769" s="179">
        <v>0</v>
      </c>
      <c r="K1769" s="179">
        <v>0</v>
      </c>
      <c r="L1769" s="179">
        <v>0</v>
      </c>
      <c r="M1769" s="179">
        <v>711675.43442349345</v>
      </c>
      <c r="N1769" s="179">
        <v>0</v>
      </c>
      <c r="O1769" s="179">
        <v>0</v>
      </c>
      <c r="P1769" s="179">
        <v>0</v>
      </c>
      <c r="Q1769" s="179">
        <v>0</v>
      </c>
      <c r="R1769" s="180">
        <v>0</v>
      </c>
      <c r="S1769" s="180">
        <v>0</v>
      </c>
      <c r="T1769" s="180">
        <v>28471.007470630138</v>
      </c>
    </row>
    <row r="1770" spans="2:20" x14ac:dyDescent="0.3">
      <c r="B1770" s="19">
        <v>1767</v>
      </c>
      <c r="C1770" s="179">
        <v>0</v>
      </c>
      <c r="D1770" s="179">
        <v>0</v>
      </c>
      <c r="E1770" s="179">
        <v>23317.739372419535</v>
      </c>
      <c r="F1770" s="179">
        <v>0</v>
      </c>
      <c r="G1770" s="179">
        <v>0</v>
      </c>
      <c r="H1770" s="179">
        <v>180776.49270024372</v>
      </c>
      <c r="I1770" s="179">
        <v>0</v>
      </c>
      <c r="J1770" s="179">
        <v>0</v>
      </c>
      <c r="K1770" s="179">
        <v>0</v>
      </c>
      <c r="L1770" s="179">
        <v>0</v>
      </c>
      <c r="M1770" s="179">
        <v>73833.289275902178</v>
      </c>
      <c r="N1770" s="179">
        <v>0</v>
      </c>
      <c r="O1770" s="179">
        <v>0</v>
      </c>
      <c r="P1770" s="179">
        <v>0</v>
      </c>
      <c r="Q1770" s="179">
        <v>0</v>
      </c>
      <c r="R1770" s="180">
        <v>0</v>
      </c>
      <c r="S1770" s="180">
        <v>0</v>
      </c>
      <c r="T1770" s="180">
        <v>0</v>
      </c>
    </row>
    <row r="1771" spans="2:20" x14ac:dyDescent="0.3">
      <c r="B1771" s="19">
        <v>1768</v>
      </c>
      <c r="C1771" s="179">
        <v>0</v>
      </c>
      <c r="D1771" s="179">
        <v>0</v>
      </c>
      <c r="E1771" s="179">
        <v>20927.432983609651</v>
      </c>
      <c r="F1771" s="179">
        <v>0</v>
      </c>
      <c r="G1771" s="179">
        <v>0</v>
      </c>
      <c r="H1771" s="179">
        <v>39971.070557227918</v>
      </c>
      <c r="I1771" s="179">
        <v>0</v>
      </c>
      <c r="J1771" s="179">
        <v>0</v>
      </c>
      <c r="K1771" s="179">
        <v>0</v>
      </c>
      <c r="L1771" s="179">
        <v>0</v>
      </c>
      <c r="M1771" s="179">
        <v>219562.44802351581</v>
      </c>
      <c r="N1771" s="179">
        <v>0</v>
      </c>
      <c r="O1771" s="179">
        <v>0</v>
      </c>
      <c r="P1771" s="179">
        <v>0</v>
      </c>
      <c r="Q1771" s="179">
        <v>0</v>
      </c>
      <c r="R1771" s="180">
        <v>0</v>
      </c>
      <c r="S1771" s="180">
        <v>0</v>
      </c>
      <c r="T1771" s="180">
        <v>0</v>
      </c>
    </row>
    <row r="1772" spans="2:20" x14ac:dyDescent="0.3">
      <c r="B1772" s="19">
        <v>1769</v>
      </c>
      <c r="C1772" s="179">
        <v>0</v>
      </c>
      <c r="D1772" s="179">
        <v>0</v>
      </c>
      <c r="E1772" s="179">
        <v>282327.0923497242</v>
      </c>
      <c r="F1772" s="179">
        <v>0</v>
      </c>
      <c r="G1772" s="179">
        <v>0</v>
      </c>
      <c r="H1772" s="179">
        <v>95279.797496942367</v>
      </c>
      <c r="I1772" s="179">
        <v>0</v>
      </c>
      <c r="J1772" s="179">
        <v>0</v>
      </c>
      <c r="K1772" s="179">
        <v>0</v>
      </c>
      <c r="L1772" s="179">
        <v>0</v>
      </c>
      <c r="M1772" s="179">
        <v>162215.95984944145</v>
      </c>
      <c r="N1772" s="179">
        <v>0</v>
      </c>
      <c r="O1772" s="179">
        <v>0</v>
      </c>
      <c r="P1772" s="179">
        <v>0</v>
      </c>
      <c r="Q1772" s="179">
        <v>0</v>
      </c>
      <c r="R1772" s="180">
        <v>0</v>
      </c>
      <c r="S1772" s="180">
        <v>0</v>
      </c>
      <c r="T1772" s="180">
        <v>0</v>
      </c>
    </row>
    <row r="1773" spans="2:20" x14ac:dyDescent="0.3">
      <c r="B1773" s="19">
        <v>1770</v>
      </c>
      <c r="C1773" s="179">
        <v>0</v>
      </c>
      <c r="D1773" s="179">
        <v>0</v>
      </c>
      <c r="E1773" s="179">
        <v>37518.285083424584</v>
      </c>
      <c r="F1773" s="179">
        <v>0</v>
      </c>
      <c r="G1773" s="179">
        <v>0</v>
      </c>
      <c r="H1773" s="179">
        <v>34714.449961027931</v>
      </c>
      <c r="I1773" s="179">
        <v>0</v>
      </c>
      <c r="J1773" s="179">
        <v>0</v>
      </c>
      <c r="K1773" s="179">
        <v>0</v>
      </c>
      <c r="L1773" s="179">
        <v>0</v>
      </c>
      <c r="M1773" s="179">
        <v>141976.17209277436</v>
      </c>
      <c r="N1773" s="179">
        <v>0</v>
      </c>
      <c r="O1773" s="179">
        <v>0</v>
      </c>
      <c r="P1773" s="179">
        <v>0</v>
      </c>
      <c r="Q1773" s="179">
        <v>0</v>
      </c>
      <c r="R1773" s="180">
        <v>0</v>
      </c>
      <c r="S1773" s="180">
        <v>0</v>
      </c>
      <c r="T1773" s="180">
        <v>0</v>
      </c>
    </row>
    <row r="1774" spans="2:20" x14ac:dyDescent="0.3">
      <c r="B1774" s="19">
        <v>1771</v>
      </c>
      <c r="C1774" s="179">
        <v>0</v>
      </c>
      <c r="D1774" s="179">
        <v>0</v>
      </c>
      <c r="E1774" s="179">
        <v>235706.94608240423</v>
      </c>
      <c r="F1774" s="179">
        <v>0</v>
      </c>
      <c r="G1774" s="179">
        <v>0</v>
      </c>
      <c r="H1774" s="179">
        <v>62179.912791989555</v>
      </c>
      <c r="I1774" s="179">
        <v>0</v>
      </c>
      <c r="J1774" s="179">
        <v>0</v>
      </c>
      <c r="K1774" s="179">
        <v>0</v>
      </c>
      <c r="L1774" s="179">
        <v>0</v>
      </c>
      <c r="M1774" s="179">
        <v>112663.61835486002</v>
      </c>
      <c r="N1774" s="179">
        <v>0</v>
      </c>
      <c r="O1774" s="179">
        <v>0</v>
      </c>
      <c r="P1774" s="179">
        <v>0</v>
      </c>
      <c r="Q1774" s="179">
        <v>0</v>
      </c>
      <c r="R1774" s="180">
        <v>0</v>
      </c>
      <c r="S1774" s="180">
        <v>0</v>
      </c>
      <c r="T1774" s="180">
        <v>0</v>
      </c>
    </row>
    <row r="1775" spans="2:20" x14ac:dyDescent="0.3">
      <c r="B1775" s="19">
        <v>1772</v>
      </c>
      <c r="C1775" s="179">
        <v>0</v>
      </c>
      <c r="D1775" s="179">
        <v>0</v>
      </c>
      <c r="E1775" s="179">
        <v>6003.8900005587639</v>
      </c>
      <c r="F1775" s="179">
        <v>0</v>
      </c>
      <c r="G1775" s="179">
        <v>0</v>
      </c>
      <c r="H1775" s="179">
        <v>107170.9800889808</v>
      </c>
      <c r="I1775" s="179">
        <v>0</v>
      </c>
      <c r="J1775" s="179">
        <v>0</v>
      </c>
      <c r="K1775" s="179">
        <v>0</v>
      </c>
      <c r="L1775" s="179">
        <v>0</v>
      </c>
      <c r="M1775" s="179">
        <v>23310.117494696264</v>
      </c>
      <c r="N1775" s="179">
        <v>0</v>
      </c>
      <c r="O1775" s="179">
        <v>0</v>
      </c>
      <c r="P1775" s="179">
        <v>0</v>
      </c>
      <c r="Q1775" s="179">
        <v>0</v>
      </c>
      <c r="R1775" s="180">
        <v>0</v>
      </c>
      <c r="S1775" s="180">
        <v>0</v>
      </c>
      <c r="T1775" s="180">
        <v>0</v>
      </c>
    </row>
    <row r="1776" spans="2:20" x14ac:dyDescent="0.3">
      <c r="B1776" s="19">
        <v>1773</v>
      </c>
      <c r="C1776" s="179">
        <v>0</v>
      </c>
      <c r="D1776" s="179">
        <v>0</v>
      </c>
      <c r="E1776" s="179">
        <v>147043.77889446204</v>
      </c>
      <c r="F1776" s="179">
        <v>0</v>
      </c>
      <c r="G1776" s="179">
        <v>0</v>
      </c>
      <c r="H1776" s="179">
        <v>31556.83532194997</v>
      </c>
      <c r="I1776" s="179">
        <v>0</v>
      </c>
      <c r="J1776" s="179">
        <v>0</v>
      </c>
      <c r="K1776" s="179">
        <v>0</v>
      </c>
      <c r="L1776" s="179">
        <v>0</v>
      </c>
      <c r="M1776" s="179">
        <v>38717.698073489679</v>
      </c>
      <c r="N1776" s="179">
        <v>0</v>
      </c>
      <c r="O1776" s="179">
        <v>0</v>
      </c>
      <c r="P1776" s="179">
        <v>0</v>
      </c>
      <c r="Q1776" s="179">
        <v>0</v>
      </c>
      <c r="R1776" s="180">
        <v>0</v>
      </c>
      <c r="S1776" s="180">
        <v>0</v>
      </c>
      <c r="T1776" s="180">
        <v>0</v>
      </c>
    </row>
    <row r="1777" spans="2:20" x14ac:dyDescent="0.3">
      <c r="B1777" s="19">
        <v>1774</v>
      </c>
      <c r="C1777" s="179">
        <v>0</v>
      </c>
      <c r="D1777" s="179">
        <v>0</v>
      </c>
      <c r="E1777" s="179">
        <v>33107.95244016152</v>
      </c>
      <c r="F1777" s="179">
        <v>0</v>
      </c>
      <c r="G1777" s="179">
        <v>0</v>
      </c>
      <c r="H1777" s="179">
        <v>39286.582295523112</v>
      </c>
      <c r="I1777" s="179">
        <v>0</v>
      </c>
      <c r="J1777" s="179">
        <v>0</v>
      </c>
      <c r="K1777" s="179">
        <v>0</v>
      </c>
      <c r="L1777" s="179">
        <v>0</v>
      </c>
      <c r="M1777" s="179">
        <v>48559.557766147293</v>
      </c>
      <c r="N1777" s="179">
        <v>0</v>
      </c>
      <c r="O1777" s="179">
        <v>0</v>
      </c>
      <c r="P1777" s="179">
        <v>0</v>
      </c>
      <c r="Q1777" s="179">
        <v>0</v>
      </c>
      <c r="R1777" s="180">
        <v>0</v>
      </c>
      <c r="S1777" s="180">
        <v>0</v>
      </c>
      <c r="T1777" s="180">
        <v>0</v>
      </c>
    </row>
    <row r="1778" spans="2:20" x14ac:dyDescent="0.3">
      <c r="B1778" s="19">
        <v>1775</v>
      </c>
      <c r="C1778" s="179">
        <v>0</v>
      </c>
      <c r="D1778" s="179">
        <v>0</v>
      </c>
      <c r="E1778" s="179">
        <v>55398.438451149588</v>
      </c>
      <c r="F1778" s="179">
        <v>0</v>
      </c>
      <c r="G1778" s="179">
        <v>0</v>
      </c>
      <c r="H1778" s="179">
        <v>25036.48298974253</v>
      </c>
      <c r="I1778" s="179">
        <v>0</v>
      </c>
      <c r="J1778" s="179">
        <v>0</v>
      </c>
      <c r="K1778" s="179">
        <v>0</v>
      </c>
      <c r="L1778" s="179">
        <v>0</v>
      </c>
      <c r="M1778" s="179">
        <v>92647.067317228677</v>
      </c>
      <c r="N1778" s="179">
        <v>0</v>
      </c>
      <c r="O1778" s="179">
        <v>0</v>
      </c>
      <c r="P1778" s="179">
        <v>0</v>
      </c>
      <c r="Q1778" s="179">
        <v>0</v>
      </c>
      <c r="R1778" s="180">
        <v>0</v>
      </c>
      <c r="S1778" s="180">
        <v>0</v>
      </c>
      <c r="T1778" s="180">
        <v>0</v>
      </c>
    </row>
    <row r="1779" spans="2:20" x14ac:dyDescent="0.3">
      <c r="B1779" s="19">
        <v>1776</v>
      </c>
      <c r="C1779" s="179">
        <v>0</v>
      </c>
      <c r="D1779" s="179">
        <v>0</v>
      </c>
      <c r="E1779" s="179">
        <v>39403.576331186356</v>
      </c>
      <c r="F1779" s="179">
        <v>0</v>
      </c>
      <c r="G1779" s="179">
        <v>0</v>
      </c>
      <c r="H1779" s="179">
        <v>328027.31604797993</v>
      </c>
      <c r="I1779" s="179">
        <v>0</v>
      </c>
      <c r="J1779" s="179">
        <v>0</v>
      </c>
      <c r="K1779" s="179">
        <v>0</v>
      </c>
      <c r="L1779" s="179">
        <v>0</v>
      </c>
      <c r="M1779" s="179">
        <v>90432.292877234097</v>
      </c>
      <c r="N1779" s="179">
        <v>0</v>
      </c>
      <c r="O1779" s="179">
        <v>0</v>
      </c>
      <c r="P1779" s="179">
        <v>0</v>
      </c>
      <c r="Q1779" s="179">
        <v>0</v>
      </c>
      <c r="R1779" s="180">
        <v>0</v>
      </c>
      <c r="S1779" s="180">
        <v>0</v>
      </c>
      <c r="T1779" s="180">
        <v>0</v>
      </c>
    </row>
    <row r="1780" spans="2:20" x14ac:dyDescent="0.3">
      <c r="B1780" s="19">
        <v>1777</v>
      </c>
      <c r="C1780" s="179">
        <v>0</v>
      </c>
      <c r="D1780" s="179">
        <v>0</v>
      </c>
      <c r="E1780" s="179">
        <v>413745.02563744277</v>
      </c>
      <c r="F1780" s="179">
        <v>0</v>
      </c>
      <c r="G1780" s="179">
        <v>0</v>
      </c>
      <c r="H1780" s="179">
        <v>121475.30560932486</v>
      </c>
      <c r="I1780" s="179">
        <v>0</v>
      </c>
      <c r="J1780" s="179">
        <v>0</v>
      </c>
      <c r="K1780" s="179">
        <v>0</v>
      </c>
      <c r="L1780" s="179">
        <v>0</v>
      </c>
      <c r="M1780" s="179">
        <v>36721.853853749388</v>
      </c>
      <c r="N1780" s="179">
        <v>0</v>
      </c>
      <c r="O1780" s="179">
        <v>0</v>
      </c>
      <c r="P1780" s="179">
        <v>0</v>
      </c>
      <c r="Q1780" s="179">
        <v>0</v>
      </c>
      <c r="R1780" s="180">
        <v>0</v>
      </c>
      <c r="S1780" s="180">
        <v>0</v>
      </c>
      <c r="T1780" s="180">
        <v>0</v>
      </c>
    </row>
    <row r="1781" spans="2:20" x14ac:dyDescent="0.3">
      <c r="B1781" s="19">
        <v>1778</v>
      </c>
      <c r="C1781" s="179">
        <v>0</v>
      </c>
      <c r="D1781" s="179">
        <v>0</v>
      </c>
      <c r="E1781" s="179">
        <v>167387.76054737516</v>
      </c>
      <c r="F1781" s="179">
        <v>0</v>
      </c>
      <c r="G1781" s="179">
        <v>0</v>
      </c>
      <c r="H1781" s="179">
        <v>37120.942168181507</v>
      </c>
      <c r="I1781" s="179">
        <v>0</v>
      </c>
      <c r="J1781" s="179">
        <v>0</v>
      </c>
      <c r="K1781" s="179">
        <v>0</v>
      </c>
      <c r="L1781" s="179">
        <v>0</v>
      </c>
      <c r="M1781" s="179">
        <v>43362.574035070167</v>
      </c>
      <c r="N1781" s="179">
        <v>0</v>
      </c>
      <c r="O1781" s="179">
        <v>0</v>
      </c>
      <c r="P1781" s="179">
        <v>0</v>
      </c>
      <c r="Q1781" s="179">
        <v>0</v>
      </c>
      <c r="R1781" s="180">
        <v>0</v>
      </c>
      <c r="S1781" s="180">
        <v>0</v>
      </c>
      <c r="T1781" s="180">
        <v>0</v>
      </c>
    </row>
    <row r="1782" spans="2:20" x14ac:dyDescent="0.3">
      <c r="B1782" s="19">
        <v>1779</v>
      </c>
      <c r="C1782" s="179">
        <v>0</v>
      </c>
      <c r="D1782" s="179">
        <v>0</v>
      </c>
      <c r="E1782" s="179">
        <v>398514.96100512118</v>
      </c>
      <c r="F1782" s="179">
        <v>0</v>
      </c>
      <c r="G1782" s="179">
        <v>0</v>
      </c>
      <c r="H1782" s="179">
        <v>584613.24414892553</v>
      </c>
      <c r="I1782" s="179">
        <v>0</v>
      </c>
      <c r="J1782" s="179">
        <v>0</v>
      </c>
      <c r="K1782" s="179">
        <v>0</v>
      </c>
      <c r="L1782" s="179">
        <v>0</v>
      </c>
      <c r="M1782" s="179">
        <v>111969.32363506501</v>
      </c>
      <c r="N1782" s="179">
        <v>0</v>
      </c>
      <c r="O1782" s="179">
        <v>0</v>
      </c>
      <c r="P1782" s="179">
        <v>0</v>
      </c>
      <c r="Q1782" s="179">
        <v>0</v>
      </c>
      <c r="R1782" s="180">
        <v>0</v>
      </c>
      <c r="S1782" s="180">
        <v>0</v>
      </c>
      <c r="T1782" s="180">
        <v>0</v>
      </c>
    </row>
    <row r="1783" spans="2:20" x14ac:dyDescent="0.3">
      <c r="B1783" s="19">
        <v>1780</v>
      </c>
      <c r="C1783" s="179">
        <v>0</v>
      </c>
      <c r="D1783" s="179">
        <v>0</v>
      </c>
      <c r="E1783" s="179">
        <v>58751.788223632684</v>
      </c>
      <c r="F1783" s="179">
        <v>1</v>
      </c>
      <c r="G1783" s="179">
        <v>9118.1093836103973</v>
      </c>
      <c r="H1783" s="179">
        <v>1510848.6497851403</v>
      </c>
      <c r="I1783" s="179">
        <v>0</v>
      </c>
      <c r="J1783" s="179">
        <v>0</v>
      </c>
      <c r="K1783" s="179">
        <v>0</v>
      </c>
      <c r="L1783" s="179">
        <v>0</v>
      </c>
      <c r="M1783" s="179">
        <v>98294.478778747609</v>
      </c>
      <c r="N1783" s="179">
        <v>0</v>
      </c>
      <c r="O1783" s="179">
        <v>0</v>
      </c>
      <c r="P1783" s="179">
        <v>0</v>
      </c>
      <c r="Q1783" s="179">
        <v>0</v>
      </c>
      <c r="R1783" s="180">
        <v>0</v>
      </c>
      <c r="S1783" s="180">
        <v>0</v>
      </c>
      <c r="T1783" s="180">
        <v>0</v>
      </c>
    </row>
    <row r="1784" spans="2:20" x14ac:dyDescent="0.3">
      <c r="B1784" s="19">
        <v>1781</v>
      </c>
      <c r="C1784" s="179">
        <v>1</v>
      </c>
      <c r="D1784" s="179">
        <v>18022.591428502863</v>
      </c>
      <c r="E1784" s="179">
        <v>35716.528218180087</v>
      </c>
      <c r="F1784" s="179">
        <v>0</v>
      </c>
      <c r="G1784" s="179">
        <v>0</v>
      </c>
      <c r="H1784" s="179">
        <v>94110.971569379399</v>
      </c>
      <c r="I1784" s="179">
        <v>0</v>
      </c>
      <c r="J1784" s="179">
        <v>0</v>
      </c>
      <c r="K1784" s="179">
        <v>0</v>
      </c>
      <c r="L1784" s="179">
        <v>0</v>
      </c>
      <c r="M1784" s="179">
        <v>2049729.9427953907</v>
      </c>
      <c r="N1784" s="179">
        <v>0</v>
      </c>
      <c r="O1784" s="179">
        <v>0</v>
      </c>
      <c r="P1784" s="179">
        <v>0</v>
      </c>
      <c r="Q1784" s="179">
        <v>0</v>
      </c>
      <c r="R1784" s="180">
        <v>0</v>
      </c>
      <c r="S1784" s="180">
        <v>0</v>
      </c>
      <c r="T1784" s="180">
        <v>18022.591428502863</v>
      </c>
    </row>
    <row r="1785" spans="2:20" x14ac:dyDescent="0.3">
      <c r="B1785" s="19">
        <v>1782</v>
      </c>
      <c r="C1785" s="179">
        <v>0</v>
      </c>
      <c r="D1785" s="179">
        <v>0</v>
      </c>
      <c r="E1785" s="179">
        <v>30457.086191243699</v>
      </c>
      <c r="F1785" s="179">
        <v>0</v>
      </c>
      <c r="G1785" s="179">
        <v>0</v>
      </c>
      <c r="H1785" s="179">
        <v>46444.557411084337</v>
      </c>
      <c r="I1785" s="179">
        <v>0</v>
      </c>
      <c r="J1785" s="179">
        <v>0</v>
      </c>
      <c r="K1785" s="179">
        <v>0</v>
      </c>
      <c r="L1785" s="179">
        <v>0</v>
      </c>
      <c r="M1785" s="179">
        <v>84477.923550226362</v>
      </c>
      <c r="N1785" s="179">
        <v>0</v>
      </c>
      <c r="O1785" s="179">
        <v>0</v>
      </c>
      <c r="P1785" s="179">
        <v>0</v>
      </c>
      <c r="Q1785" s="179">
        <v>0</v>
      </c>
      <c r="R1785" s="180">
        <v>0</v>
      </c>
      <c r="S1785" s="180">
        <v>0</v>
      </c>
      <c r="T1785" s="180">
        <v>0</v>
      </c>
    </row>
    <row r="1786" spans="2:20" x14ac:dyDescent="0.3">
      <c r="B1786" s="19">
        <v>1783</v>
      </c>
      <c r="C1786" s="179">
        <v>0</v>
      </c>
      <c r="D1786" s="179">
        <v>0</v>
      </c>
      <c r="E1786" s="179">
        <v>200495.38512453073</v>
      </c>
      <c r="F1786" s="179">
        <v>0</v>
      </c>
      <c r="G1786" s="179">
        <v>0</v>
      </c>
      <c r="H1786" s="179">
        <v>49888.999711534023</v>
      </c>
      <c r="I1786" s="179">
        <v>0</v>
      </c>
      <c r="J1786" s="179">
        <v>0</v>
      </c>
      <c r="K1786" s="179">
        <v>0</v>
      </c>
      <c r="L1786" s="179">
        <v>0</v>
      </c>
      <c r="M1786" s="179">
        <v>12244.372945795973</v>
      </c>
      <c r="N1786" s="179">
        <v>0</v>
      </c>
      <c r="O1786" s="179">
        <v>0</v>
      </c>
      <c r="P1786" s="179">
        <v>0</v>
      </c>
      <c r="Q1786" s="179">
        <v>0</v>
      </c>
      <c r="R1786" s="180">
        <v>0</v>
      </c>
      <c r="S1786" s="180">
        <v>0</v>
      </c>
      <c r="T1786" s="180">
        <v>0</v>
      </c>
    </row>
    <row r="1787" spans="2:20" x14ac:dyDescent="0.3">
      <c r="B1787" s="19">
        <v>1784</v>
      </c>
      <c r="C1787" s="179">
        <v>0</v>
      </c>
      <c r="D1787" s="179">
        <v>0</v>
      </c>
      <c r="E1787" s="179">
        <v>43744.107281324221</v>
      </c>
      <c r="F1787" s="179">
        <v>1</v>
      </c>
      <c r="G1787" s="179">
        <v>37553.005933992165</v>
      </c>
      <c r="H1787" s="179">
        <v>2764.218121229148</v>
      </c>
      <c r="I1787" s="179">
        <v>0</v>
      </c>
      <c r="J1787" s="179">
        <v>0</v>
      </c>
      <c r="K1787" s="179">
        <v>0</v>
      </c>
      <c r="L1787" s="179">
        <v>0</v>
      </c>
      <c r="M1787" s="179">
        <v>432858.22317340993</v>
      </c>
      <c r="N1787" s="179">
        <v>0</v>
      </c>
      <c r="O1787" s="179">
        <v>0</v>
      </c>
      <c r="P1787" s="179">
        <v>0</v>
      </c>
      <c r="Q1787" s="179">
        <v>0</v>
      </c>
      <c r="R1787" s="180">
        <v>0</v>
      </c>
      <c r="S1787" s="180">
        <v>0</v>
      </c>
      <c r="T1787" s="180">
        <v>0</v>
      </c>
    </row>
    <row r="1788" spans="2:20" x14ac:dyDescent="0.3">
      <c r="B1788" s="19">
        <v>1785</v>
      </c>
      <c r="C1788" s="179">
        <v>0</v>
      </c>
      <c r="D1788" s="179">
        <v>0</v>
      </c>
      <c r="E1788" s="179">
        <v>26599.012060088633</v>
      </c>
      <c r="F1788" s="179">
        <v>0</v>
      </c>
      <c r="G1788" s="179">
        <v>0</v>
      </c>
      <c r="H1788" s="179">
        <v>104785.51436124077</v>
      </c>
      <c r="I1788" s="179">
        <v>0</v>
      </c>
      <c r="J1788" s="179">
        <v>0</v>
      </c>
      <c r="K1788" s="179">
        <v>0</v>
      </c>
      <c r="L1788" s="179">
        <v>0</v>
      </c>
      <c r="M1788" s="179">
        <v>26936.308813066677</v>
      </c>
      <c r="N1788" s="179">
        <v>0</v>
      </c>
      <c r="O1788" s="179">
        <v>0</v>
      </c>
      <c r="P1788" s="179">
        <v>0</v>
      </c>
      <c r="Q1788" s="179">
        <v>0</v>
      </c>
      <c r="R1788" s="180">
        <v>0</v>
      </c>
      <c r="S1788" s="180">
        <v>0</v>
      </c>
      <c r="T1788" s="180">
        <v>0</v>
      </c>
    </row>
    <row r="1789" spans="2:20" x14ac:dyDescent="0.3">
      <c r="B1789" s="19">
        <v>1786</v>
      </c>
      <c r="C1789" s="179">
        <v>0</v>
      </c>
      <c r="D1789" s="179">
        <v>0</v>
      </c>
      <c r="E1789" s="179">
        <v>507691.57479676441</v>
      </c>
      <c r="F1789" s="179">
        <v>0</v>
      </c>
      <c r="G1789" s="179">
        <v>0</v>
      </c>
      <c r="H1789" s="179">
        <v>23931.71786096026</v>
      </c>
      <c r="I1789" s="179">
        <v>0</v>
      </c>
      <c r="J1789" s="179">
        <v>0</v>
      </c>
      <c r="K1789" s="179">
        <v>0</v>
      </c>
      <c r="L1789" s="179">
        <v>0</v>
      </c>
      <c r="M1789" s="179">
        <v>32850.895948631638</v>
      </c>
      <c r="N1789" s="179">
        <v>0</v>
      </c>
      <c r="O1789" s="179">
        <v>0</v>
      </c>
      <c r="P1789" s="179">
        <v>0</v>
      </c>
      <c r="Q1789" s="179">
        <v>0</v>
      </c>
      <c r="R1789" s="180">
        <v>0</v>
      </c>
      <c r="S1789" s="180">
        <v>0</v>
      </c>
      <c r="T1789" s="180">
        <v>0</v>
      </c>
    </row>
    <row r="1790" spans="2:20" x14ac:dyDescent="0.3">
      <c r="B1790" s="19">
        <v>1787</v>
      </c>
      <c r="C1790" s="179">
        <v>0</v>
      </c>
      <c r="D1790" s="179">
        <v>0</v>
      </c>
      <c r="E1790" s="179">
        <v>47734.093154332062</v>
      </c>
      <c r="F1790" s="179">
        <v>0</v>
      </c>
      <c r="G1790" s="179">
        <v>0</v>
      </c>
      <c r="H1790" s="179">
        <v>37478.258103365806</v>
      </c>
      <c r="I1790" s="179">
        <v>0</v>
      </c>
      <c r="J1790" s="179">
        <v>0</v>
      </c>
      <c r="K1790" s="179">
        <v>0</v>
      </c>
      <c r="L1790" s="179">
        <v>0</v>
      </c>
      <c r="M1790" s="179">
        <v>503091.27223682561</v>
      </c>
      <c r="N1790" s="179">
        <v>0</v>
      </c>
      <c r="O1790" s="179">
        <v>0</v>
      </c>
      <c r="P1790" s="179">
        <v>0</v>
      </c>
      <c r="Q1790" s="179">
        <v>0</v>
      </c>
      <c r="R1790" s="180">
        <v>0</v>
      </c>
      <c r="S1790" s="180">
        <v>0</v>
      </c>
      <c r="T1790" s="180">
        <v>0</v>
      </c>
    </row>
    <row r="1791" spans="2:20" x14ac:dyDescent="0.3">
      <c r="B1791" s="19">
        <v>1788</v>
      </c>
      <c r="C1791" s="179">
        <v>0</v>
      </c>
      <c r="D1791" s="179">
        <v>0</v>
      </c>
      <c r="E1791" s="179">
        <v>12191.497746276529</v>
      </c>
      <c r="F1791" s="179">
        <v>0</v>
      </c>
      <c r="G1791" s="179">
        <v>0</v>
      </c>
      <c r="H1791" s="179">
        <v>140635.89373104344</v>
      </c>
      <c r="I1791" s="179">
        <v>0</v>
      </c>
      <c r="J1791" s="179">
        <v>0</v>
      </c>
      <c r="K1791" s="179">
        <v>0</v>
      </c>
      <c r="L1791" s="179">
        <v>0</v>
      </c>
      <c r="M1791" s="179">
        <v>22156.454068777366</v>
      </c>
      <c r="N1791" s="179">
        <v>0</v>
      </c>
      <c r="O1791" s="179">
        <v>0</v>
      </c>
      <c r="P1791" s="179">
        <v>0</v>
      </c>
      <c r="Q1791" s="179">
        <v>0</v>
      </c>
      <c r="R1791" s="180">
        <v>0</v>
      </c>
      <c r="S1791" s="180">
        <v>0</v>
      </c>
      <c r="T1791" s="180">
        <v>0</v>
      </c>
    </row>
    <row r="1792" spans="2:20" x14ac:dyDescent="0.3">
      <c r="B1792" s="19">
        <v>1789</v>
      </c>
      <c r="C1792" s="179">
        <v>0</v>
      </c>
      <c r="D1792" s="179">
        <v>0</v>
      </c>
      <c r="E1792" s="179">
        <v>42670.266911720057</v>
      </c>
      <c r="F1792" s="179">
        <v>0</v>
      </c>
      <c r="G1792" s="179">
        <v>0</v>
      </c>
      <c r="H1792" s="179">
        <v>31823.690710152638</v>
      </c>
      <c r="I1792" s="179">
        <v>0</v>
      </c>
      <c r="J1792" s="179">
        <v>0</v>
      </c>
      <c r="K1792" s="179">
        <v>0</v>
      </c>
      <c r="L1792" s="179">
        <v>0</v>
      </c>
      <c r="M1792" s="179">
        <v>32497.116349293479</v>
      </c>
      <c r="N1792" s="179">
        <v>0</v>
      </c>
      <c r="O1792" s="179">
        <v>0</v>
      </c>
      <c r="P1792" s="179">
        <v>0</v>
      </c>
      <c r="Q1792" s="179">
        <v>0</v>
      </c>
      <c r="R1792" s="180">
        <v>0</v>
      </c>
      <c r="S1792" s="180">
        <v>0</v>
      </c>
      <c r="T1792" s="180">
        <v>0</v>
      </c>
    </row>
    <row r="1793" spans="2:20" x14ac:dyDescent="0.3">
      <c r="B1793" s="19">
        <v>1790</v>
      </c>
      <c r="C1793" s="179">
        <v>0</v>
      </c>
      <c r="D1793" s="179">
        <v>0</v>
      </c>
      <c r="E1793" s="179">
        <v>42707.024989271893</v>
      </c>
      <c r="F1793" s="179">
        <v>0</v>
      </c>
      <c r="G1793" s="179">
        <v>0</v>
      </c>
      <c r="H1793" s="179">
        <v>17921.947702100995</v>
      </c>
      <c r="I1793" s="179">
        <v>0</v>
      </c>
      <c r="J1793" s="179">
        <v>0</v>
      </c>
      <c r="K1793" s="179">
        <v>0</v>
      </c>
      <c r="L1793" s="179">
        <v>0</v>
      </c>
      <c r="M1793" s="179">
        <v>83057.861180318039</v>
      </c>
      <c r="N1793" s="179">
        <v>0</v>
      </c>
      <c r="O1793" s="179">
        <v>0</v>
      </c>
      <c r="P1793" s="179">
        <v>0</v>
      </c>
      <c r="Q1793" s="179">
        <v>0</v>
      </c>
      <c r="R1793" s="180">
        <v>0</v>
      </c>
      <c r="S1793" s="180">
        <v>0</v>
      </c>
      <c r="T1793" s="180">
        <v>0</v>
      </c>
    </row>
    <row r="1794" spans="2:20" x14ac:dyDescent="0.3">
      <c r="B1794" s="19">
        <v>1791</v>
      </c>
      <c r="C1794" s="179">
        <v>0</v>
      </c>
      <c r="D1794" s="179">
        <v>0</v>
      </c>
      <c r="E1794" s="179">
        <v>491066.06030353822</v>
      </c>
      <c r="F1794" s="179">
        <v>0</v>
      </c>
      <c r="G1794" s="179">
        <v>0</v>
      </c>
      <c r="H1794" s="179">
        <v>424604.22547270055</v>
      </c>
      <c r="I1794" s="179">
        <v>0</v>
      </c>
      <c r="J1794" s="179">
        <v>0</v>
      </c>
      <c r="K1794" s="179">
        <v>0</v>
      </c>
      <c r="L1794" s="179">
        <v>0</v>
      </c>
      <c r="M1794" s="179">
        <v>143511.97018680177</v>
      </c>
      <c r="N1794" s="179">
        <v>0</v>
      </c>
      <c r="O1794" s="179">
        <v>0</v>
      </c>
      <c r="P1794" s="179">
        <v>0</v>
      </c>
      <c r="Q1794" s="179">
        <v>0</v>
      </c>
      <c r="R1794" s="180">
        <v>0</v>
      </c>
      <c r="S1794" s="180">
        <v>0</v>
      </c>
      <c r="T1794" s="180">
        <v>0</v>
      </c>
    </row>
    <row r="1795" spans="2:20" x14ac:dyDescent="0.3">
      <c r="B1795" s="19">
        <v>1792</v>
      </c>
      <c r="C1795" s="179">
        <v>0</v>
      </c>
      <c r="D1795" s="179">
        <v>0</v>
      </c>
      <c r="E1795" s="179">
        <v>3139419.4562594146</v>
      </c>
      <c r="F1795" s="179">
        <v>0</v>
      </c>
      <c r="G1795" s="179">
        <v>0</v>
      </c>
      <c r="H1795" s="179">
        <v>216622.74276913464</v>
      </c>
      <c r="I1795" s="179">
        <v>0</v>
      </c>
      <c r="J1795" s="179">
        <v>0</v>
      </c>
      <c r="K1795" s="179">
        <v>18956.398255242737</v>
      </c>
      <c r="L1795" s="179">
        <v>1</v>
      </c>
      <c r="M1795" s="179">
        <v>25024.842413998525</v>
      </c>
      <c r="N1795" s="179">
        <v>0</v>
      </c>
      <c r="O1795" s="179">
        <v>0</v>
      </c>
      <c r="P1795" s="179">
        <v>0</v>
      </c>
      <c r="Q1795" s="179">
        <v>0</v>
      </c>
      <c r="R1795" s="180">
        <v>0</v>
      </c>
      <c r="S1795" s="180">
        <v>18956.398255242737</v>
      </c>
      <c r="T1795" s="180">
        <v>0</v>
      </c>
    </row>
    <row r="1796" spans="2:20" x14ac:dyDescent="0.3">
      <c r="B1796" s="19">
        <v>1793</v>
      </c>
      <c r="C1796" s="179">
        <v>0</v>
      </c>
      <c r="D1796" s="179">
        <v>0</v>
      </c>
      <c r="E1796" s="179">
        <v>40428.094374704691</v>
      </c>
      <c r="F1796" s="179">
        <v>0</v>
      </c>
      <c r="G1796" s="179">
        <v>0</v>
      </c>
      <c r="H1796" s="179">
        <v>851248.82275511033</v>
      </c>
      <c r="I1796" s="179">
        <v>0</v>
      </c>
      <c r="J1796" s="179">
        <v>0</v>
      </c>
      <c r="K1796" s="179">
        <v>0</v>
      </c>
      <c r="L1796" s="179">
        <v>0</v>
      </c>
      <c r="M1796" s="179">
        <v>401201.11889583286</v>
      </c>
      <c r="N1796" s="179">
        <v>0</v>
      </c>
      <c r="O1796" s="179">
        <v>0</v>
      </c>
      <c r="P1796" s="179">
        <v>0</v>
      </c>
      <c r="Q1796" s="179">
        <v>0</v>
      </c>
      <c r="R1796" s="180">
        <v>0</v>
      </c>
      <c r="S1796" s="180">
        <v>0</v>
      </c>
      <c r="T1796" s="180">
        <v>0</v>
      </c>
    </row>
    <row r="1797" spans="2:20" x14ac:dyDescent="0.3">
      <c r="B1797" s="19">
        <v>1794</v>
      </c>
      <c r="C1797" s="179">
        <v>0</v>
      </c>
      <c r="D1797" s="179">
        <v>0</v>
      </c>
      <c r="E1797" s="179">
        <v>233659.2691413617</v>
      </c>
      <c r="F1797" s="179">
        <v>0</v>
      </c>
      <c r="G1797" s="179">
        <v>0</v>
      </c>
      <c r="H1797" s="179">
        <v>699693.05777190113</v>
      </c>
      <c r="I1797" s="179">
        <v>0</v>
      </c>
      <c r="J1797" s="179">
        <v>0</v>
      </c>
      <c r="K1797" s="179">
        <v>17046.699646257086</v>
      </c>
      <c r="L1797" s="179">
        <v>1</v>
      </c>
      <c r="M1797" s="179">
        <v>40600.987362340951</v>
      </c>
      <c r="N1797" s="179">
        <v>0</v>
      </c>
      <c r="O1797" s="179">
        <v>0</v>
      </c>
      <c r="P1797" s="179">
        <v>0</v>
      </c>
      <c r="Q1797" s="179">
        <v>0</v>
      </c>
      <c r="R1797" s="180">
        <v>0</v>
      </c>
      <c r="S1797" s="180">
        <v>17046.699646257086</v>
      </c>
      <c r="T1797" s="180">
        <v>0</v>
      </c>
    </row>
    <row r="1798" spans="2:20" x14ac:dyDescent="0.3">
      <c r="B1798" s="19">
        <v>1795</v>
      </c>
      <c r="C1798" s="179">
        <v>0</v>
      </c>
      <c r="D1798" s="179">
        <v>0</v>
      </c>
      <c r="E1798" s="179">
        <v>99087.332689748597</v>
      </c>
      <c r="F1798" s="179">
        <v>1</v>
      </c>
      <c r="G1798" s="179">
        <v>12244.372945795973</v>
      </c>
      <c r="H1798" s="179">
        <v>24320.072818293644</v>
      </c>
      <c r="I1798" s="179">
        <v>0</v>
      </c>
      <c r="J1798" s="179">
        <v>0</v>
      </c>
      <c r="K1798" s="179">
        <v>0</v>
      </c>
      <c r="L1798" s="179">
        <v>0</v>
      </c>
      <c r="M1798" s="179">
        <v>23602.954687480495</v>
      </c>
      <c r="N1798" s="179">
        <v>0</v>
      </c>
      <c r="O1798" s="179">
        <v>0</v>
      </c>
      <c r="P1798" s="179">
        <v>0</v>
      </c>
      <c r="Q1798" s="179">
        <v>0</v>
      </c>
      <c r="R1798" s="180">
        <v>0</v>
      </c>
      <c r="S1798" s="180">
        <v>0</v>
      </c>
      <c r="T1798" s="180">
        <v>0</v>
      </c>
    </row>
    <row r="1799" spans="2:20" x14ac:dyDescent="0.3">
      <c r="B1799" s="19">
        <v>1796</v>
      </c>
      <c r="C1799" s="179">
        <v>0</v>
      </c>
      <c r="D1799" s="179">
        <v>0</v>
      </c>
      <c r="E1799" s="179">
        <v>38532.366170125562</v>
      </c>
      <c r="F1799" s="179">
        <v>0</v>
      </c>
      <c r="G1799" s="179">
        <v>0</v>
      </c>
      <c r="H1799" s="179">
        <v>78143.973852351119</v>
      </c>
      <c r="I1799" s="179">
        <v>0</v>
      </c>
      <c r="J1799" s="179">
        <v>0</v>
      </c>
      <c r="K1799" s="179">
        <v>0</v>
      </c>
      <c r="L1799" s="179">
        <v>0</v>
      </c>
      <c r="M1799" s="179">
        <v>166884.89521158402</v>
      </c>
      <c r="N1799" s="179">
        <v>0</v>
      </c>
      <c r="O1799" s="179">
        <v>0</v>
      </c>
      <c r="P1799" s="179">
        <v>0</v>
      </c>
      <c r="Q1799" s="179">
        <v>0</v>
      </c>
      <c r="R1799" s="180">
        <v>0</v>
      </c>
      <c r="S1799" s="180">
        <v>0</v>
      </c>
      <c r="T1799" s="180">
        <v>0</v>
      </c>
    </row>
    <row r="1800" spans="2:20" x14ac:dyDescent="0.3">
      <c r="B1800" s="19">
        <v>1797</v>
      </c>
      <c r="C1800" s="179">
        <v>0</v>
      </c>
      <c r="D1800" s="179">
        <v>0</v>
      </c>
      <c r="E1800" s="179">
        <v>484231.48628776619</v>
      </c>
      <c r="F1800" s="179">
        <v>0</v>
      </c>
      <c r="G1800" s="179">
        <v>0</v>
      </c>
      <c r="H1800" s="179">
        <v>603369.62246196461</v>
      </c>
      <c r="I1800" s="179">
        <v>0</v>
      </c>
      <c r="J1800" s="179">
        <v>0</v>
      </c>
      <c r="K1800" s="179">
        <v>0</v>
      </c>
      <c r="L1800" s="179">
        <v>0</v>
      </c>
      <c r="M1800" s="179">
        <v>129919.00773789668</v>
      </c>
      <c r="N1800" s="179">
        <v>0</v>
      </c>
      <c r="O1800" s="179">
        <v>0</v>
      </c>
      <c r="P1800" s="179">
        <v>0</v>
      </c>
      <c r="Q1800" s="179">
        <v>0</v>
      </c>
      <c r="R1800" s="180">
        <v>0</v>
      </c>
      <c r="S1800" s="180">
        <v>0</v>
      </c>
      <c r="T1800" s="180">
        <v>0</v>
      </c>
    </row>
    <row r="1801" spans="2:20" x14ac:dyDescent="0.3">
      <c r="B1801" s="19">
        <v>1798</v>
      </c>
      <c r="C1801" s="179">
        <v>0</v>
      </c>
      <c r="D1801" s="179">
        <v>0</v>
      </c>
      <c r="E1801" s="179">
        <v>20565.269977672484</v>
      </c>
      <c r="F1801" s="179">
        <v>0</v>
      </c>
      <c r="G1801" s="179">
        <v>0</v>
      </c>
      <c r="H1801" s="179">
        <v>8290.2215614011056</v>
      </c>
      <c r="I1801" s="179">
        <v>0</v>
      </c>
      <c r="J1801" s="179">
        <v>0</v>
      </c>
      <c r="K1801" s="179">
        <v>0</v>
      </c>
      <c r="L1801" s="179">
        <v>0</v>
      </c>
      <c r="M1801" s="179">
        <v>8856.434691214592</v>
      </c>
      <c r="N1801" s="179">
        <v>0</v>
      </c>
      <c r="O1801" s="179">
        <v>0</v>
      </c>
      <c r="P1801" s="179">
        <v>0</v>
      </c>
      <c r="Q1801" s="179">
        <v>0</v>
      </c>
      <c r="R1801" s="180">
        <v>0</v>
      </c>
      <c r="S1801" s="180">
        <v>0</v>
      </c>
      <c r="T1801" s="180">
        <v>0</v>
      </c>
    </row>
    <row r="1802" spans="2:20" x14ac:dyDescent="0.3">
      <c r="B1802" s="19">
        <v>1799</v>
      </c>
      <c r="C1802" s="179">
        <v>0</v>
      </c>
      <c r="D1802" s="179">
        <v>0</v>
      </c>
      <c r="E1802" s="179">
        <v>922235.07686528948</v>
      </c>
      <c r="F1802" s="179">
        <v>0</v>
      </c>
      <c r="G1802" s="179">
        <v>0</v>
      </c>
      <c r="H1802" s="179">
        <v>10769.336394546923</v>
      </c>
      <c r="I1802" s="179">
        <v>0</v>
      </c>
      <c r="J1802" s="179">
        <v>0</v>
      </c>
      <c r="K1802" s="179">
        <v>0</v>
      </c>
      <c r="L1802" s="179">
        <v>0</v>
      </c>
      <c r="M1802" s="179">
        <v>57103.134102315547</v>
      </c>
      <c r="N1802" s="179">
        <v>0</v>
      </c>
      <c r="O1802" s="179">
        <v>0</v>
      </c>
      <c r="P1802" s="179">
        <v>0</v>
      </c>
      <c r="Q1802" s="179">
        <v>0</v>
      </c>
      <c r="R1802" s="180">
        <v>0</v>
      </c>
      <c r="S1802" s="180">
        <v>0</v>
      </c>
      <c r="T1802" s="180">
        <v>0</v>
      </c>
    </row>
    <row r="1803" spans="2:20" x14ac:dyDescent="0.3">
      <c r="B1803" s="19">
        <v>1800</v>
      </c>
      <c r="C1803" s="179">
        <v>0</v>
      </c>
      <c r="D1803" s="179">
        <v>0</v>
      </c>
      <c r="E1803" s="179">
        <v>32376.118311173686</v>
      </c>
      <c r="F1803" s="179">
        <v>1</v>
      </c>
      <c r="G1803" s="179">
        <v>56205.270376098648</v>
      </c>
      <c r="H1803" s="179">
        <v>1280925.6668501222</v>
      </c>
      <c r="I1803" s="179">
        <v>0</v>
      </c>
      <c r="J1803" s="179">
        <v>0</v>
      </c>
      <c r="K1803" s="179">
        <v>0</v>
      </c>
      <c r="L1803" s="179">
        <v>0</v>
      </c>
      <c r="M1803" s="179">
        <v>359086.91460865398</v>
      </c>
      <c r="N1803" s="179">
        <v>0</v>
      </c>
      <c r="O1803" s="179">
        <v>0</v>
      </c>
      <c r="P1803" s="179">
        <v>0</v>
      </c>
      <c r="Q1803" s="179">
        <v>0</v>
      </c>
      <c r="R1803" s="180">
        <v>0</v>
      </c>
      <c r="S1803" s="180">
        <v>0</v>
      </c>
      <c r="T1803" s="180">
        <v>0</v>
      </c>
    </row>
    <row r="1804" spans="2:20" x14ac:dyDescent="0.3">
      <c r="B1804" s="19">
        <v>1801</v>
      </c>
      <c r="C1804" s="179">
        <v>0</v>
      </c>
      <c r="D1804" s="179">
        <v>0</v>
      </c>
      <c r="E1804" s="179">
        <v>599417.83777753077</v>
      </c>
      <c r="F1804" s="179">
        <v>0</v>
      </c>
      <c r="G1804" s="179">
        <v>0</v>
      </c>
      <c r="H1804" s="179">
        <v>168582.51002906053</v>
      </c>
      <c r="I1804" s="179">
        <v>0</v>
      </c>
      <c r="J1804" s="179">
        <v>0</v>
      </c>
      <c r="K1804" s="179">
        <v>0</v>
      </c>
      <c r="L1804" s="179">
        <v>0</v>
      </c>
      <c r="M1804" s="179">
        <v>151090.23743834102</v>
      </c>
      <c r="N1804" s="179">
        <v>0</v>
      </c>
      <c r="O1804" s="179">
        <v>0</v>
      </c>
      <c r="P1804" s="179">
        <v>0</v>
      </c>
      <c r="Q1804" s="179">
        <v>0</v>
      </c>
      <c r="R1804" s="180">
        <v>0</v>
      </c>
      <c r="S1804" s="180">
        <v>0</v>
      </c>
      <c r="T1804" s="180">
        <v>0</v>
      </c>
    </row>
    <row r="1805" spans="2:20" x14ac:dyDescent="0.3">
      <c r="B1805" s="19">
        <v>1802</v>
      </c>
      <c r="C1805" s="179">
        <v>0</v>
      </c>
      <c r="D1805" s="179">
        <v>0</v>
      </c>
      <c r="E1805" s="179">
        <v>1149467.7337219587</v>
      </c>
      <c r="F1805" s="179">
        <v>0</v>
      </c>
      <c r="G1805" s="179">
        <v>0</v>
      </c>
      <c r="H1805" s="179">
        <v>2355.2976218407084</v>
      </c>
      <c r="I1805" s="179">
        <v>0</v>
      </c>
      <c r="J1805" s="179">
        <v>0</v>
      </c>
      <c r="K1805" s="179">
        <v>0</v>
      </c>
      <c r="L1805" s="179">
        <v>0</v>
      </c>
      <c r="M1805" s="179">
        <v>31770.205546802146</v>
      </c>
      <c r="N1805" s="179">
        <v>0</v>
      </c>
      <c r="O1805" s="179">
        <v>0</v>
      </c>
      <c r="P1805" s="179">
        <v>0</v>
      </c>
      <c r="Q1805" s="179">
        <v>0</v>
      </c>
      <c r="R1805" s="180">
        <v>0</v>
      </c>
      <c r="S1805" s="180">
        <v>0</v>
      </c>
      <c r="T1805" s="180">
        <v>0</v>
      </c>
    </row>
    <row r="1806" spans="2:20" x14ac:dyDescent="0.3">
      <c r="B1806" s="19">
        <v>1803</v>
      </c>
      <c r="C1806" s="179">
        <v>0</v>
      </c>
      <c r="D1806" s="179">
        <v>0</v>
      </c>
      <c r="E1806" s="179">
        <v>19978.630536482044</v>
      </c>
      <c r="F1806" s="179">
        <v>0</v>
      </c>
      <c r="G1806" s="179">
        <v>0</v>
      </c>
      <c r="H1806" s="179">
        <v>35055.524705231546</v>
      </c>
      <c r="I1806" s="179">
        <v>0</v>
      </c>
      <c r="J1806" s="179">
        <v>0</v>
      </c>
      <c r="K1806" s="179">
        <v>0</v>
      </c>
      <c r="L1806" s="179">
        <v>0</v>
      </c>
      <c r="M1806" s="179">
        <v>54548.446830479385</v>
      </c>
      <c r="N1806" s="179">
        <v>0</v>
      </c>
      <c r="O1806" s="179">
        <v>0</v>
      </c>
      <c r="P1806" s="179">
        <v>0</v>
      </c>
      <c r="Q1806" s="179">
        <v>0</v>
      </c>
      <c r="R1806" s="180">
        <v>0</v>
      </c>
      <c r="S1806" s="180">
        <v>0</v>
      </c>
      <c r="T1806" s="180">
        <v>0</v>
      </c>
    </row>
    <row r="1807" spans="2:20" x14ac:dyDescent="0.3">
      <c r="B1807" s="19">
        <v>1804</v>
      </c>
      <c r="C1807" s="179">
        <v>0</v>
      </c>
      <c r="D1807" s="179">
        <v>0</v>
      </c>
      <c r="E1807" s="179">
        <v>1383858.5840742385</v>
      </c>
      <c r="F1807" s="179">
        <v>0</v>
      </c>
      <c r="G1807" s="179">
        <v>0</v>
      </c>
      <c r="H1807" s="179">
        <v>120902.7574073623</v>
      </c>
      <c r="I1807" s="179">
        <v>0</v>
      </c>
      <c r="J1807" s="179">
        <v>0</v>
      </c>
      <c r="K1807" s="179">
        <v>0</v>
      </c>
      <c r="L1807" s="179">
        <v>0</v>
      </c>
      <c r="M1807" s="179">
        <v>12643.077711707912</v>
      </c>
      <c r="N1807" s="179">
        <v>0</v>
      </c>
      <c r="O1807" s="179">
        <v>0</v>
      </c>
      <c r="P1807" s="179">
        <v>0</v>
      </c>
      <c r="Q1807" s="179">
        <v>0</v>
      </c>
      <c r="R1807" s="180">
        <v>0</v>
      </c>
      <c r="S1807" s="180">
        <v>0</v>
      </c>
      <c r="T1807" s="180">
        <v>0</v>
      </c>
    </row>
    <row r="1808" spans="2:20" x14ac:dyDescent="0.3">
      <c r="B1808" s="19">
        <v>1805</v>
      </c>
      <c r="C1808" s="179">
        <v>0</v>
      </c>
      <c r="D1808" s="179">
        <v>0</v>
      </c>
      <c r="E1808" s="179">
        <v>64093.347307487587</v>
      </c>
      <c r="F1808" s="179">
        <v>0</v>
      </c>
      <c r="G1808" s="179">
        <v>0</v>
      </c>
      <c r="H1808" s="179">
        <v>106192.8198734332</v>
      </c>
      <c r="I1808" s="179">
        <v>0</v>
      </c>
      <c r="J1808" s="179">
        <v>0</v>
      </c>
      <c r="K1808" s="179">
        <v>0</v>
      </c>
      <c r="L1808" s="179">
        <v>0</v>
      </c>
      <c r="M1808" s="179">
        <v>179712.55371307442</v>
      </c>
      <c r="N1808" s="179">
        <v>0</v>
      </c>
      <c r="O1808" s="179">
        <v>0</v>
      </c>
      <c r="P1808" s="179">
        <v>0</v>
      </c>
      <c r="Q1808" s="179">
        <v>0</v>
      </c>
      <c r="R1808" s="180">
        <v>0</v>
      </c>
      <c r="S1808" s="180">
        <v>0</v>
      </c>
      <c r="T1808" s="180">
        <v>0</v>
      </c>
    </row>
    <row r="1809" spans="2:20" x14ac:dyDescent="0.3">
      <c r="B1809" s="19">
        <v>1806</v>
      </c>
      <c r="C1809" s="179">
        <v>0</v>
      </c>
      <c r="D1809" s="179">
        <v>0</v>
      </c>
      <c r="E1809" s="179">
        <v>188382.65126028046</v>
      </c>
      <c r="F1809" s="179">
        <v>0</v>
      </c>
      <c r="G1809" s="179">
        <v>0</v>
      </c>
      <c r="H1809" s="179">
        <v>15752.272852157763</v>
      </c>
      <c r="I1809" s="179">
        <v>0</v>
      </c>
      <c r="J1809" s="179">
        <v>0</v>
      </c>
      <c r="K1809" s="179">
        <v>0</v>
      </c>
      <c r="L1809" s="179">
        <v>0</v>
      </c>
      <c r="M1809" s="179">
        <v>326545.36834152014</v>
      </c>
      <c r="N1809" s="179">
        <v>0</v>
      </c>
      <c r="O1809" s="179">
        <v>0</v>
      </c>
      <c r="P1809" s="179">
        <v>0</v>
      </c>
      <c r="Q1809" s="179">
        <v>0</v>
      </c>
      <c r="R1809" s="180">
        <v>0</v>
      </c>
      <c r="S1809" s="180">
        <v>0</v>
      </c>
      <c r="T1809" s="180">
        <v>0</v>
      </c>
    </row>
    <row r="1810" spans="2:20" x14ac:dyDescent="0.3">
      <c r="B1810" s="19">
        <v>1807</v>
      </c>
      <c r="C1810" s="179">
        <v>0</v>
      </c>
      <c r="D1810" s="179">
        <v>0</v>
      </c>
      <c r="E1810" s="179">
        <v>18048.554992080721</v>
      </c>
      <c r="F1810" s="179">
        <v>0</v>
      </c>
      <c r="G1810" s="179">
        <v>0</v>
      </c>
      <c r="H1810" s="179">
        <v>193114.03749514613</v>
      </c>
      <c r="I1810" s="179">
        <v>0</v>
      </c>
      <c r="J1810" s="179">
        <v>0</v>
      </c>
      <c r="K1810" s="179">
        <v>0</v>
      </c>
      <c r="L1810" s="179">
        <v>0</v>
      </c>
      <c r="M1810" s="179">
        <v>81453.808298478078</v>
      </c>
      <c r="N1810" s="179">
        <v>0</v>
      </c>
      <c r="O1810" s="179">
        <v>0</v>
      </c>
      <c r="P1810" s="179">
        <v>0</v>
      </c>
      <c r="Q1810" s="179">
        <v>0</v>
      </c>
      <c r="R1810" s="180">
        <v>0</v>
      </c>
      <c r="S1810" s="180">
        <v>0</v>
      </c>
      <c r="T1810" s="180">
        <v>0</v>
      </c>
    </row>
    <row r="1811" spans="2:20" x14ac:dyDescent="0.3">
      <c r="B1811" s="19">
        <v>1808</v>
      </c>
      <c r="C1811" s="179">
        <v>0</v>
      </c>
      <c r="D1811" s="179">
        <v>0</v>
      </c>
      <c r="E1811" s="179">
        <v>62928.343417077522</v>
      </c>
      <c r="F1811" s="179">
        <v>0</v>
      </c>
      <c r="G1811" s="179">
        <v>0</v>
      </c>
      <c r="H1811" s="179">
        <v>1418.7275194545093</v>
      </c>
      <c r="I1811" s="179">
        <v>0</v>
      </c>
      <c r="J1811" s="179">
        <v>0</v>
      </c>
      <c r="K1811" s="179">
        <v>0</v>
      </c>
      <c r="L1811" s="179">
        <v>0</v>
      </c>
      <c r="M1811" s="179">
        <v>46409.37305118599</v>
      </c>
      <c r="N1811" s="179">
        <v>0</v>
      </c>
      <c r="O1811" s="179">
        <v>0</v>
      </c>
      <c r="P1811" s="179">
        <v>0</v>
      </c>
      <c r="Q1811" s="179">
        <v>0</v>
      </c>
      <c r="R1811" s="180">
        <v>0</v>
      </c>
      <c r="S1811" s="180">
        <v>0</v>
      </c>
      <c r="T1811" s="180">
        <v>0</v>
      </c>
    </row>
    <row r="1812" spans="2:20" x14ac:dyDescent="0.3">
      <c r="B1812" s="19">
        <v>1809</v>
      </c>
      <c r="C1812" s="179">
        <v>0</v>
      </c>
      <c r="D1812" s="179">
        <v>0</v>
      </c>
      <c r="E1812" s="179">
        <v>29479.565670006938</v>
      </c>
      <c r="F1812" s="179">
        <v>0</v>
      </c>
      <c r="G1812" s="179">
        <v>0</v>
      </c>
      <c r="H1812" s="179">
        <v>60939.570498914611</v>
      </c>
      <c r="I1812" s="179">
        <v>0</v>
      </c>
      <c r="J1812" s="179">
        <v>0</v>
      </c>
      <c r="K1812" s="179">
        <v>0</v>
      </c>
      <c r="L1812" s="179">
        <v>0</v>
      </c>
      <c r="M1812" s="179">
        <v>127905.10646446505</v>
      </c>
      <c r="N1812" s="179">
        <v>0</v>
      </c>
      <c r="O1812" s="179">
        <v>0</v>
      </c>
      <c r="P1812" s="179">
        <v>0</v>
      </c>
      <c r="Q1812" s="179">
        <v>0</v>
      </c>
      <c r="R1812" s="180">
        <v>0</v>
      </c>
      <c r="S1812" s="180">
        <v>0</v>
      </c>
      <c r="T1812" s="180">
        <v>0</v>
      </c>
    </row>
    <row r="1813" spans="2:20" x14ac:dyDescent="0.3">
      <c r="B1813" s="19">
        <v>1810</v>
      </c>
      <c r="C1813" s="179">
        <v>0</v>
      </c>
      <c r="D1813" s="179">
        <v>0</v>
      </c>
      <c r="E1813" s="179">
        <v>142069.75069690763</v>
      </c>
      <c r="F1813" s="179">
        <v>0</v>
      </c>
      <c r="G1813" s="179">
        <v>0</v>
      </c>
      <c r="H1813" s="179">
        <v>734970.24436644127</v>
      </c>
      <c r="I1813" s="179">
        <v>0</v>
      </c>
      <c r="J1813" s="179">
        <v>0</v>
      </c>
      <c r="K1813" s="179">
        <v>0</v>
      </c>
      <c r="L1813" s="179">
        <v>0</v>
      </c>
      <c r="M1813" s="179">
        <v>14733.971586098789</v>
      </c>
      <c r="N1813" s="179">
        <v>0</v>
      </c>
      <c r="O1813" s="179">
        <v>0</v>
      </c>
      <c r="P1813" s="179">
        <v>0</v>
      </c>
      <c r="Q1813" s="179">
        <v>0</v>
      </c>
      <c r="R1813" s="180">
        <v>0</v>
      </c>
      <c r="S1813" s="180">
        <v>0</v>
      </c>
      <c r="T1813" s="180">
        <v>0</v>
      </c>
    </row>
    <row r="1814" spans="2:20" x14ac:dyDescent="0.3">
      <c r="B1814" s="19">
        <v>1811</v>
      </c>
      <c r="C1814" s="179">
        <v>0</v>
      </c>
      <c r="D1814" s="179">
        <v>0</v>
      </c>
      <c r="E1814" s="179">
        <v>162135.7059367332</v>
      </c>
      <c r="F1814" s="179">
        <v>0</v>
      </c>
      <c r="G1814" s="179">
        <v>0</v>
      </c>
      <c r="H1814" s="179">
        <v>37329.080680880048</v>
      </c>
      <c r="I1814" s="179">
        <v>0</v>
      </c>
      <c r="J1814" s="179">
        <v>0</v>
      </c>
      <c r="K1814" s="179">
        <v>0</v>
      </c>
      <c r="L1814" s="179">
        <v>0</v>
      </c>
      <c r="M1814" s="179">
        <v>30088.326635626927</v>
      </c>
      <c r="N1814" s="179">
        <v>0</v>
      </c>
      <c r="O1814" s="179">
        <v>0</v>
      </c>
      <c r="P1814" s="179">
        <v>0</v>
      </c>
      <c r="Q1814" s="179">
        <v>0</v>
      </c>
      <c r="R1814" s="180">
        <v>0</v>
      </c>
      <c r="S1814" s="180">
        <v>0</v>
      </c>
      <c r="T1814" s="180">
        <v>0</v>
      </c>
    </row>
    <row r="1815" spans="2:20" x14ac:dyDescent="0.3">
      <c r="B1815" s="19">
        <v>1812</v>
      </c>
      <c r="C1815" s="179">
        <v>0</v>
      </c>
      <c r="D1815" s="179">
        <v>0</v>
      </c>
      <c r="E1815" s="179">
        <v>182867.70984923537</v>
      </c>
      <c r="F1815" s="179">
        <v>0</v>
      </c>
      <c r="G1815" s="179">
        <v>0</v>
      </c>
      <c r="H1815" s="179">
        <v>55750.857479862418</v>
      </c>
      <c r="I1815" s="179">
        <v>0</v>
      </c>
      <c r="J1815" s="179">
        <v>0</v>
      </c>
      <c r="K1815" s="179">
        <v>0</v>
      </c>
      <c r="L1815" s="179">
        <v>0</v>
      </c>
      <c r="M1815" s="179">
        <v>200663.19528727347</v>
      </c>
      <c r="N1815" s="179">
        <v>0</v>
      </c>
      <c r="O1815" s="179">
        <v>0</v>
      </c>
      <c r="P1815" s="179">
        <v>0</v>
      </c>
      <c r="Q1815" s="179">
        <v>0</v>
      </c>
      <c r="R1815" s="180">
        <v>0</v>
      </c>
      <c r="S1815" s="180">
        <v>0</v>
      </c>
      <c r="T1815" s="180">
        <v>0</v>
      </c>
    </row>
    <row r="1816" spans="2:20" x14ac:dyDescent="0.3">
      <c r="B1816" s="19">
        <v>1813</v>
      </c>
      <c r="C1816" s="179">
        <v>0</v>
      </c>
      <c r="D1816" s="179">
        <v>0</v>
      </c>
      <c r="E1816" s="179">
        <v>19330.326233441989</v>
      </c>
      <c r="F1816" s="179">
        <v>0</v>
      </c>
      <c r="G1816" s="179">
        <v>0</v>
      </c>
      <c r="H1816" s="179">
        <v>596114.1077921011</v>
      </c>
      <c r="I1816" s="179">
        <v>0</v>
      </c>
      <c r="J1816" s="179">
        <v>0</v>
      </c>
      <c r="K1816" s="179">
        <v>0</v>
      </c>
      <c r="L1816" s="179">
        <v>0</v>
      </c>
      <c r="M1816" s="179">
        <v>2612.0409903553</v>
      </c>
      <c r="N1816" s="179">
        <v>0</v>
      </c>
      <c r="O1816" s="179">
        <v>0</v>
      </c>
      <c r="P1816" s="179">
        <v>0</v>
      </c>
      <c r="Q1816" s="179">
        <v>0</v>
      </c>
      <c r="R1816" s="180">
        <v>0</v>
      </c>
      <c r="S1816" s="180">
        <v>0</v>
      </c>
      <c r="T1816" s="180">
        <v>0</v>
      </c>
    </row>
    <row r="1817" spans="2:20" x14ac:dyDescent="0.3">
      <c r="B1817" s="19">
        <v>1814</v>
      </c>
      <c r="C1817" s="179">
        <v>0</v>
      </c>
      <c r="D1817" s="179">
        <v>0</v>
      </c>
      <c r="E1817" s="179">
        <v>2046794.400237673</v>
      </c>
      <c r="F1817" s="179">
        <v>0</v>
      </c>
      <c r="G1817" s="179">
        <v>0</v>
      </c>
      <c r="H1817" s="179">
        <v>248147.51332122314</v>
      </c>
      <c r="I1817" s="179">
        <v>0</v>
      </c>
      <c r="J1817" s="179">
        <v>0</v>
      </c>
      <c r="K1817" s="179">
        <v>0</v>
      </c>
      <c r="L1817" s="179">
        <v>0</v>
      </c>
      <c r="M1817" s="179">
        <v>200855.15212924438</v>
      </c>
      <c r="N1817" s="179">
        <v>0</v>
      </c>
      <c r="O1817" s="179">
        <v>0</v>
      </c>
      <c r="P1817" s="179">
        <v>0</v>
      </c>
      <c r="Q1817" s="179">
        <v>0</v>
      </c>
      <c r="R1817" s="180">
        <v>0</v>
      </c>
      <c r="S1817" s="180">
        <v>0</v>
      </c>
      <c r="T1817" s="180">
        <v>0</v>
      </c>
    </row>
    <row r="1818" spans="2:20" x14ac:dyDescent="0.3">
      <c r="B1818" s="19">
        <v>1815</v>
      </c>
      <c r="C1818" s="179">
        <v>0</v>
      </c>
      <c r="D1818" s="179">
        <v>0</v>
      </c>
      <c r="E1818" s="179">
        <v>16784.788499421953</v>
      </c>
      <c r="F1818" s="179">
        <v>0</v>
      </c>
      <c r="G1818" s="179">
        <v>0</v>
      </c>
      <c r="H1818" s="179">
        <v>69589.517756696951</v>
      </c>
      <c r="I1818" s="179">
        <v>0</v>
      </c>
      <c r="J1818" s="179">
        <v>0</v>
      </c>
      <c r="K1818" s="179">
        <v>0</v>
      </c>
      <c r="L1818" s="179">
        <v>0</v>
      </c>
      <c r="M1818" s="179">
        <v>257634.35310068401</v>
      </c>
      <c r="N1818" s="179">
        <v>0</v>
      </c>
      <c r="O1818" s="179">
        <v>0</v>
      </c>
      <c r="P1818" s="179">
        <v>0</v>
      </c>
      <c r="Q1818" s="179">
        <v>0</v>
      </c>
      <c r="R1818" s="180">
        <v>0</v>
      </c>
      <c r="S1818" s="180">
        <v>0</v>
      </c>
      <c r="T1818" s="180">
        <v>0</v>
      </c>
    </row>
    <row r="1819" spans="2:20" x14ac:dyDescent="0.3">
      <c r="B1819" s="19">
        <v>1816</v>
      </c>
      <c r="C1819" s="179">
        <v>0</v>
      </c>
      <c r="D1819" s="179">
        <v>0</v>
      </c>
      <c r="E1819" s="179">
        <v>138221.95154071247</v>
      </c>
      <c r="F1819" s="179">
        <v>0</v>
      </c>
      <c r="G1819" s="179">
        <v>0</v>
      </c>
      <c r="H1819" s="179">
        <v>140578.00530859677</v>
      </c>
      <c r="I1819" s="179">
        <v>0</v>
      </c>
      <c r="J1819" s="179">
        <v>0</v>
      </c>
      <c r="K1819" s="179">
        <v>0</v>
      </c>
      <c r="L1819" s="179">
        <v>0</v>
      </c>
      <c r="M1819" s="179">
        <v>419592.48644427193</v>
      </c>
      <c r="N1819" s="179">
        <v>0</v>
      </c>
      <c r="O1819" s="179">
        <v>0</v>
      </c>
      <c r="P1819" s="179">
        <v>0</v>
      </c>
      <c r="Q1819" s="179">
        <v>0</v>
      </c>
      <c r="R1819" s="180">
        <v>0</v>
      </c>
      <c r="S1819" s="180">
        <v>0</v>
      </c>
      <c r="T1819" s="180">
        <v>0</v>
      </c>
    </row>
    <row r="1820" spans="2:20" x14ac:dyDescent="0.3">
      <c r="B1820" s="19">
        <v>1817</v>
      </c>
      <c r="C1820" s="179">
        <v>0</v>
      </c>
      <c r="D1820" s="179">
        <v>0</v>
      </c>
      <c r="E1820" s="179">
        <v>495048.01005500223</v>
      </c>
      <c r="F1820" s="179">
        <v>0</v>
      </c>
      <c r="G1820" s="179">
        <v>0</v>
      </c>
      <c r="H1820" s="179">
        <v>33207.173415003708</v>
      </c>
      <c r="I1820" s="179">
        <v>0</v>
      </c>
      <c r="J1820" s="179">
        <v>0</v>
      </c>
      <c r="K1820" s="179">
        <v>0</v>
      </c>
      <c r="L1820" s="179">
        <v>0</v>
      </c>
      <c r="M1820" s="179">
        <v>16644.120145015408</v>
      </c>
      <c r="N1820" s="179">
        <v>0</v>
      </c>
      <c r="O1820" s="179">
        <v>0</v>
      </c>
      <c r="P1820" s="179">
        <v>0</v>
      </c>
      <c r="Q1820" s="179">
        <v>0</v>
      </c>
      <c r="R1820" s="180">
        <v>0</v>
      </c>
      <c r="S1820" s="180">
        <v>0</v>
      </c>
      <c r="T1820" s="180">
        <v>0</v>
      </c>
    </row>
    <row r="1821" spans="2:20" x14ac:dyDescent="0.3">
      <c r="B1821" s="19">
        <v>1818</v>
      </c>
      <c r="C1821" s="179">
        <v>0</v>
      </c>
      <c r="D1821" s="179">
        <v>0</v>
      </c>
      <c r="E1821" s="179">
        <v>375456.22882462427</v>
      </c>
      <c r="F1821" s="179">
        <v>0</v>
      </c>
      <c r="G1821" s="179">
        <v>0</v>
      </c>
      <c r="H1821" s="179">
        <v>424942.28934787319</v>
      </c>
      <c r="I1821" s="179">
        <v>0</v>
      </c>
      <c r="J1821" s="179">
        <v>0</v>
      </c>
      <c r="K1821" s="179">
        <v>0</v>
      </c>
      <c r="L1821" s="179">
        <v>0</v>
      </c>
      <c r="M1821" s="179">
        <v>75031.131152847156</v>
      </c>
      <c r="N1821" s="179">
        <v>0</v>
      </c>
      <c r="O1821" s="179">
        <v>0</v>
      </c>
      <c r="P1821" s="179">
        <v>0</v>
      </c>
      <c r="Q1821" s="179">
        <v>0</v>
      </c>
      <c r="R1821" s="180">
        <v>0</v>
      </c>
      <c r="S1821" s="180">
        <v>0</v>
      </c>
      <c r="T1821" s="180">
        <v>0</v>
      </c>
    </row>
    <row r="1822" spans="2:20" x14ac:dyDescent="0.3">
      <c r="B1822" s="19">
        <v>1819</v>
      </c>
      <c r="C1822" s="179">
        <v>0</v>
      </c>
      <c r="D1822" s="179">
        <v>0</v>
      </c>
      <c r="E1822" s="179">
        <v>45826.469358271257</v>
      </c>
      <c r="F1822" s="179">
        <v>0</v>
      </c>
      <c r="G1822" s="179">
        <v>0</v>
      </c>
      <c r="H1822" s="179">
        <v>147697.86724271451</v>
      </c>
      <c r="I1822" s="179">
        <v>0</v>
      </c>
      <c r="J1822" s="179">
        <v>0</v>
      </c>
      <c r="K1822" s="179">
        <v>0</v>
      </c>
      <c r="L1822" s="179">
        <v>0</v>
      </c>
      <c r="M1822" s="179">
        <v>30360.378882804467</v>
      </c>
      <c r="N1822" s="179">
        <v>0</v>
      </c>
      <c r="O1822" s="179">
        <v>0</v>
      </c>
      <c r="P1822" s="179">
        <v>0</v>
      </c>
      <c r="Q1822" s="179">
        <v>0</v>
      </c>
      <c r="R1822" s="180">
        <v>0</v>
      </c>
      <c r="S1822" s="180">
        <v>0</v>
      </c>
      <c r="T1822" s="180">
        <v>0</v>
      </c>
    </row>
    <row r="1823" spans="2:20" x14ac:dyDescent="0.3">
      <c r="B1823" s="19">
        <v>1820</v>
      </c>
      <c r="C1823" s="179">
        <v>0</v>
      </c>
      <c r="D1823" s="179">
        <v>0</v>
      </c>
      <c r="E1823" s="179">
        <v>81907.008523911951</v>
      </c>
      <c r="F1823" s="179">
        <v>0</v>
      </c>
      <c r="G1823" s="179">
        <v>0</v>
      </c>
      <c r="H1823" s="179">
        <v>115719.36252209623</v>
      </c>
      <c r="I1823" s="179">
        <v>0</v>
      </c>
      <c r="J1823" s="179">
        <v>0</v>
      </c>
      <c r="K1823" s="179">
        <v>0</v>
      </c>
      <c r="L1823" s="179">
        <v>0</v>
      </c>
      <c r="M1823" s="179">
        <v>476975.24602157046</v>
      </c>
      <c r="N1823" s="179">
        <v>0</v>
      </c>
      <c r="O1823" s="179">
        <v>0</v>
      </c>
      <c r="P1823" s="179">
        <v>0</v>
      </c>
      <c r="Q1823" s="179">
        <v>0</v>
      </c>
      <c r="R1823" s="180">
        <v>0</v>
      </c>
      <c r="S1823" s="180">
        <v>0</v>
      </c>
      <c r="T1823" s="180">
        <v>0</v>
      </c>
    </row>
    <row r="1824" spans="2:20" x14ac:dyDescent="0.3">
      <c r="B1824" s="19">
        <v>1821</v>
      </c>
      <c r="C1824" s="179">
        <v>0</v>
      </c>
      <c r="D1824" s="179">
        <v>0</v>
      </c>
      <c r="E1824" s="179">
        <v>120061.3472494344</v>
      </c>
      <c r="F1824" s="179">
        <v>0</v>
      </c>
      <c r="G1824" s="179">
        <v>0</v>
      </c>
      <c r="H1824" s="179">
        <v>12697.64069896165</v>
      </c>
      <c r="I1824" s="179">
        <v>0</v>
      </c>
      <c r="J1824" s="179">
        <v>0</v>
      </c>
      <c r="K1824" s="179">
        <v>0</v>
      </c>
      <c r="L1824" s="179">
        <v>0</v>
      </c>
      <c r="M1824" s="179">
        <v>59263.908732169366</v>
      </c>
      <c r="N1824" s="179">
        <v>0</v>
      </c>
      <c r="O1824" s="179">
        <v>0</v>
      </c>
      <c r="P1824" s="179">
        <v>0</v>
      </c>
      <c r="Q1824" s="179">
        <v>0</v>
      </c>
      <c r="R1824" s="180">
        <v>0</v>
      </c>
      <c r="S1824" s="180">
        <v>0</v>
      </c>
      <c r="T1824" s="180">
        <v>0</v>
      </c>
    </row>
    <row r="1825" spans="2:20" x14ac:dyDescent="0.3">
      <c r="B1825" s="19">
        <v>1822</v>
      </c>
      <c r="C1825" s="179">
        <v>0</v>
      </c>
      <c r="D1825" s="179">
        <v>0</v>
      </c>
      <c r="E1825" s="179">
        <v>202488.36522611542</v>
      </c>
      <c r="F1825" s="179">
        <v>0</v>
      </c>
      <c r="G1825" s="179">
        <v>0</v>
      </c>
      <c r="H1825" s="179">
        <v>35557.013495981504</v>
      </c>
      <c r="I1825" s="179">
        <v>0</v>
      </c>
      <c r="J1825" s="179">
        <v>0</v>
      </c>
      <c r="K1825" s="179">
        <v>0</v>
      </c>
      <c r="L1825" s="179">
        <v>0</v>
      </c>
      <c r="M1825" s="179">
        <v>89929.733504867763</v>
      </c>
      <c r="N1825" s="179">
        <v>0</v>
      </c>
      <c r="O1825" s="179">
        <v>0</v>
      </c>
      <c r="P1825" s="179">
        <v>0</v>
      </c>
      <c r="Q1825" s="179">
        <v>0</v>
      </c>
      <c r="R1825" s="180">
        <v>0</v>
      </c>
      <c r="S1825" s="180">
        <v>0</v>
      </c>
      <c r="T1825" s="180">
        <v>0</v>
      </c>
    </row>
    <row r="1826" spans="2:20" x14ac:dyDescent="0.3">
      <c r="B1826" s="19">
        <v>1823</v>
      </c>
      <c r="C1826" s="179">
        <v>0</v>
      </c>
      <c r="D1826" s="179">
        <v>0</v>
      </c>
      <c r="E1826" s="179">
        <v>15561.986806455463</v>
      </c>
      <c r="F1826" s="179">
        <v>0</v>
      </c>
      <c r="G1826" s="179">
        <v>0</v>
      </c>
      <c r="H1826" s="179">
        <v>108742.10724200662</v>
      </c>
      <c r="I1826" s="179">
        <v>0</v>
      </c>
      <c r="J1826" s="179">
        <v>0</v>
      </c>
      <c r="K1826" s="179">
        <v>0</v>
      </c>
      <c r="L1826" s="179">
        <v>0</v>
      </c>
      <c r="M1826" s="179">
        <v>575364.03106387379</v>
      </c>
      <c r="N1826" s="179">
        <v>0</v>
      </c>
      <c r="O1826" s="179">
        <v>0</v>
      </c>
      <c r="P1826" s="179">
        <v>0</v>
      </c>
      <c r="Q1826" s="179">
        <v>0</v>
      </c>
      <c r="R1826" s="180">
        <v>0</v>
      </c>
      <c r="S1826" s="180">
        <v>0</v>
      </c>
      <c r="T1826" s="180">
        <v>0</v>
      </c>
    </row>
    <row r="1827" spans="2:20" x14ac:dyDescent="0.3">
      <c r="B1827" s="19">
        <v>1824</v>
      </c>
      <c r="C1827" s="179">
        <v>0</v>
      </c>
      <c r="D1827" s="179">
        <v>0</v>
      </c>
      <c r="E1827" s="179">
        <v>25060.13576504814</v>
      </c>
      <c r="F1827" s="179">
        <v>0</v>
      </c>
      <c r="G1827" s="179">
        <v>0</v>
      </c>
      <c r="H1827" s="179">
        <v>11686.603393355475</v>
      </c>
      <c r="I1827" s="179">
        <v>0</v>
      </c>
      <c r="J1827" s="179">
        <v>0</v>
      </c>
      <c r="K1827" s="179">
        <v>0</v>
      </c>
      <c r="L1827" s="179">
        <v>0</v>
      </c>
      <c r="M1827" s="179">
        <v>43780.628228154914</v>
      </c>
      <c r="N1827" s="179">
        <v>0</v>
      </c>
      <c r="O1827" s="179">
        <v>0</v>
      </c>
      <c r="P1827" s="179">
        <v>0</v>
      </c>
      <c r="Q1827" s="179">
        <v>0</v>
      </c>
      <c r="R1827" s="180">
        <v>0</v>
      </c>
      <c r="S1827" s="180">
        <v>0</v>
      </c>
      <c r="T1827" s="180">
        <v>0</v>
      </c>
    </row>
    <row r="1828" spans="2:20" x14ac:dyDescent="0.3">
      <c r="B1828" s="19">
        <v>1825</v>
      </c>
      <c r="C1828" s="179">
        <v>0</v>
      </c>
      <c r="D1828" s="179">
        <v>0</v>
      </c>
      <c r="E1828" s="179">
        <v>81636.015382048805</v>
      </c>
      <c r="F1828" s="179">
        <v>0</v>
      </c>
      <c r="G1828" s="179">
        <v>0</v>
      </c>
      <c r="H1828" s="179">
        <v>182932.04565270024</v>
      </c>
      <c r="I1828" s="179">
        <v>0</v>
      </c>
      <c r="J1828" s="179">
        <v>0</v>
      </c>
      <c r="K1828" s="179">
        <v>0</v>
      </c>
      <c r="L1828" s="179">
        <v>0</v>
      </c>
      <c r="M1828" s="179">
        <v>26358.440905308013</v>
      </c>
      <c r="N1828" s="179">
        <v>0</v>
      </c>
      <c r="O1828" s="179">
        <v>0</v>
      </c>
      <c r="P1828" s="179">
        <v>0</v>
      </c>
      <c r="Q1828" s="179">
        <v>0</v>
      </c>
      <c r="R1828" s="180">
        <v>0</v>
      </c>
      <c r="S1828" s="180">
        <v>0</v>
      </c>
      <c r="T1828" s="180">
        <v>0</v>
      </c>
    </row>
    <row r="1829" spans="2:20" x14ac:dyDescent="0.3">
      <c r="B1829" s="19">
        <v>1826</v>
      </c>
      <c r="C1829" s="179">
        <v>0</v>
      </c>
      <c r="D1829" s="179">
        <v>0</v>
      </c>
      <c r="E1829" s="179">
        <v>441772.08971860225</v>
      </c>
      <c r="F1829" s="179">
        <v>0</v>
      </c>
      <c r="G1829" s="179">
        <v>0</v>
      </c>
      <c r="H1829" s="179">
        <v>66216.860231154889</v>
      </c>
      <c r="I1829" s="179">
        <v>0</v>
      </c>
      <c r="J1829" s="179">
        <v>0</v>
      </c>
      <c r="K1829" s="179">
        <v>0</v>
      </c>
      <c r="L1829" s="179">
        <v>0</v>
      </c>
      <c r="M1829" s="179">
        <v>34573.001979294604</v>
      </c>
      <c r="N1829" s="179">
        <v>0</v>
      </c>
      <c r="O1829" s="179">
        <v>0</v>
      </c>
      <c r="P1829" s="179">
        <v>0</v>
      </c>
      <c r="Q1829" s="179">
        <v>0</v>
      </c>
      <c r="R1829" s="180">
        <v>0</v>
      </c>
      <c r="S1829" s="180">
        <v>0</v>
      </c>
      <c r="T1829" s="180">
        <v>0</v>
      </c>
    </row>
    <row r="1830" spans="2:20" x14ac:dyDescent="0.3">
      <c r="B1830" s="19">
        <v>1827</v>
      </c>
      <c r="C1830" s="179">
        <v>0</v>
      </c>
      <c r="D1830" s="179">
        <v>0</v>
      </c>
      <c r="E1830" s="179">
        <v>203494.80742987286</v>
      </c>
      <c r="F1830" s="179">
        <v>0</v>
      </c>
      <c r="G1830" s="179">
        <v>0</v>
      </c>
      <c r="H1830" s="179">
        <v>7314.0018462308499</v>
      </c>
      <c r="I1830" s="179">
        <v>0</v>
      </c>
      <c r="J1830" s="179">
        <v>0</v>
      </c>
      <c r="K1830" s="179">
        <v>0</v>
      </c>
      <c r="L1830" s="179">
        <v>0</v>
      </c>
      <c r="M1830" s="179">
        <v>214696.4767548932</v>
      </c>
      <c r="N1830" s="179">
        <v>0</v>
      </c>
      <c r="O1830" s="179">
        <v>0</v>
      </c>
      <c r="P1830" s="179">
        <v>0</v>
      </c>
      <c r="Q1830" s="179">
        <v>0</v>
      </c>
      <c r="R1830" s="180">
        <v>0</v>
      </c>
      <c r="S1830" s="180">
        <v>0</v>
      </c>
      <c r="T1830" s="180">
        <v>0</v>
      </c>
    </row>
    <row r="1831" spans="2:20" x14ac:dyDescent="0.3">
      <c r="B1831" s="19">
        <v>1828</v>
      </c>
      <c r="C1831" s="179">
        <v>0</v>
      </c>
      <c r="D1831" s="179">
        <v>0</v>
      </c>
      <c r="E1831" s="179">
        <v>21277.792832505616</v>
      </c>
      <c r="F1831" s="179">
        <v>0</v>
      </c>
      <c r="G1831" s="179">
        <v>0</v>
      </c>
      <c r="H1831" s="179">
        <v>97046.357631298932</v>
      </c>
      <c r="I1831" s="179">
        <v>0</v>
      </c>
      <c r="J1831" s="179">
        <v>0</v>
      </c>
      <c r="K1831" s="179">
        <v>0</v>
      </c>
      <c r="L1831" s="179">
        <v>0</v>
      </c>
      <c r="M1831" s="179">
        <v>361089.88597789151</v>
      </c>
      <c r="N1831" s="179">
        <v>0</v>
      </c>
      <c r="O1831" s="179">
        <v>0</v>
      </c>
      <c r="P1831" s="179">
        <v>0</v>
      </c>
      <c r="Q1831" s="179">
        <v>0</v>
      </c>
      <c r="R1831" s="180">
        <v>0</v>
      </c>
      <c r="S1831" s="180">
        <v>0</v>
      </c>
      <c r="T1831" s="180">
        <v>0</v>
      </c>
    </row>
    <row r="1832" spans="2:20" x14ac:dyDescent="0.3">
      <c r="B1832" s="19">
        <v>1829</v>
      </c>
      <c r="C1832" s="179">
        <v>0</v>
      </c>
      <c r="D1832" s="179">
        <v>0</v>
      </c>
      <c r="E1832" s="179">
        <v>32598.017865908168</v>
      </c>
      <c r="F1832" s="179">
        <v>0</v>
      </c>
      <c r="G1832" s="179">
        <v>0</v>
      </c>
      <c r="H1832" s="179">
        <v>183771.09488243831</v>
      </c>
      <c r="I1832" s="179">
        <v>0</v>
      </c>
      <c r="J1832" s="179">
        <v>0</v>
      </c>
      <c r="K1832" s="179">
        <v>0</v>
      </c>
      <c r="L1832" s="179">
        <v>0</v>
      </c>
      <c r="M1832" s="179">
        <v>30856.498332081919</v>
      </c>
      <c r="N1832" s="179">
        <v>0</v>
      </c>
      <c r="O1832" s="179">
        <v>0</v>
      </c>
      <c r="P1832" s="179">
        <v>0</v>
      </c>
      <c r="Q1832" s="179">
        <v>0</v>
      </c>
      <c r="R1832" s="180">
        <v>0</v>
      </c>
      <c r="S1832" s="180">
        <v>0</v>
      </c>
      <c r="T1832" s="180">
        <v>0</v>
      </c>
    </row>
    <row r="1833" spans="2:20" x14ac:dyDescent="0.3">
      <c r="B1833" s="19">
        <v>1830</v>
      </c>
      <c r="C1833" s="179">
        <v>0</v>
      </c>
      <c r="D1833" s="179">
        <v>0</v>
      </c>
      <c r="E1833" s="179">
        <v>589653.31427974964</v>
      </c>
      <c r="F1833" s="179">
        <v>0</v>
      </c>
      <c r="G1833" s="179">
        <v>0</v>
      </c>
      <c r="H1833" s="179">
        <v>12952.904518632009</v>
      </c>
      <c r="I1833" s="179">
        <v>0</v>
      </c>
      <c r="J1833" s="179">
        <v>0</v>
      </c>
      <c r="K1833" s="179">
        <v>0</v>
      </c>
      <c r="L1833" s="179">
        <v>0</v>
      </c>
      <c r="M1833" s="179">
        <v>7104.1360482880791</v>
      </c>
      <c r="N1833" s="179">
        <v>0</v>
      </c>
      <c r="O1833" s="179">
        <v>0</v>
      </c>
      <c r="P1833" s="179">
        <v>0</v>
      </c>
      <c r="Q1833" s="179">
        <v>0</v>
      </c>
      <c r="R1833" s="180">
        <v>0</v>
      </c>
      <c r="S1833" s="180">
        <v>0</v>
      </c>
      <c r="T1833" s="180">
        <v>0</v>
      </c>
    </row>
    <row r="1834" spans="2:20" x14ac:dyDescent="0.3">
      <c r="B1834" s="19">
        <v>1831</v>
      </c>
      <c r="C1834" s="179">
        <v>0</v>
      </c>
      <c r="D1834" s="179">
        <v>0</v>
      </c>
      <c r="E1834" s="179">
        <v>1416108.8316343254</v>
      </c>
      <c r="F1834" s="179">
        <v>0</v>
      </c>
      <c r="G1834" s="179">
        <v>0</v>
      </c>
      <c r="H1834" s="179">
        <v>65590.716593610909</v>
      </c>
      <c r="I1834" s="179">
        <v>0</v>
      </c>
      <c r="J1834" s="179">
        <v>0</v>
      </c>
      <c r="K1834" s="179">
        <v>0</v>
      </c>
      <c r="L1834" s="179">
        <v>0</v>
      </c>
      <c r="M1834" s="179">
        <v>136325.24487439974</v>
      </c>
      <c r="N1834" s="179">
        <v>0</v>
      </c>
      <c r="O1834" s="179">
        <v>0</v>
      </c>
      <c r="P1834" s="179">
        <v>0</v>
      </c>
      <c r="Q1834" s="179">
        <v>0</v>
      </c>
      <c r="R1834" s="180">
        <v>0</v>
      </c>
      <c r="S1834" s="180">
        <v>0</v>
      </c>
      <c r="T1834" s="180">
        <v>0</v>
      </c>
    </row>
    <row r="1835" spans="2:20" x14ac:dyDescent="0.3">
      <c r="B1835" s="19">
        <v>1832</v>
      </c>
      <c r="C1835" s="179">
        <v>0</v>
      </c>
      <c r="D1835" s="179">
        <v>0</v>
      </c>
      <c r="E1835" s="179">
        <v>24085.336911743059</v>
      </c>
      <c r="F1835" s="179">
        <v>0</v>
      </c>
      <c r="G1835" s="179">
        <v>0</v>
      </c>
      <c r="H1835" s="179">
        <v>21094.352218854252</v>
      </c>
      <c r="I1835" s="179">
        <v>0</v>
      </c>
      <c r="J1835" s="179">
        <v>0</v>
      </c>
      <c r="K1835" s="179">
        <v>0</v>
      </c>
      <c r="L1835" s="179">
        <v>0</v>
      </c>
      <c r="M1835" s="179">
        <v>185295.63062967415</v>
      </c>
      <c r="N1835" s="179">
        <v>0</v>
      </c>
      <c r="O1835" s="179">
        <v>0</v>
      </c>
      <c r="P1835" s="179">
        <v>0</v>
      </c>
      <c r="Q1835" s="179">
        <v>0</v>
      </c>
      <c r="R1835" s="180">
        <v>0</v>
      </c>
      <c r="S1835" s="180">
        <v>0</v>
      </c>
      <c r="T1835" s="180">
        <v>0</v>
      </c>
    </row>
    <row r="1836" spans="2:20" x14ac:dyDescent="0.3">
      <c r="B1836" s="19">
        <v>1833</v>
      </c>
      <c r="C1836" s="179">
        <v>0</v>
      </c>
      <c r="D1836" s="179">
        <v>0</v>
      </c>
      <c r="E1836" s="179">
        <v>28950.850990142884</v>
      </c>
      <c r="F1836" s="179">
        <v>0</v>
      </c>
      <c r="G1836" s="179">
        <v>0</v>
      </c>
      <c r="H1836" s="179">
        <v>1998.0116774600822</v>
      </c>
      <c r="I1836" s="179">
        <v>0</v>
      </c>
      <c r="J1836" s="179">
        <v>0</v>
      </c>
      <c r="K1836" s="179">
        <v>13466.689512130943</v>
      </c>
      <c r="L1836" s="179">
        <v>1</v>
      </c>
      <c r="M1836" s="179">
        <v>38901.536304140413</v>
      </c>
      <c r="N1836" s="179">
        <v>0</v>
      </c>
      <c r="O1836" s="179">
        <v>0</v>
      </c>
      <c r="P1836" s="179">
        <v>0</v>
      </c>
      <c r="Q1836" s="179">
        <v>0</v>
      </c>
      <c r="R1836" s="180">
        <v>0</v>
      </c>
      <c r="S1836" s="180">
        <v>13466.689512130943</v>
      </c>
      <c r="T1836" s="180">
        <v>0</v>
      </c>
    </row>
    <row r="1837" spans="2:20" x14ac:dyDescent="0.3">
      <c r="B1837" s="19">
        <v>1834</v>
      </c>
      <c r="C1837" s="179">
        <v>0</v>
      </c>
      <c r="D1837" s="179">
        <v>0</v>
      </c>
      <c r="E1837" s="179">
        <v>15523.9889605153</v>
      </c>
      <c r="F1837" s="179">
        <v>0</v>
      </c>
      <c r="G1837" s="179">
        <v>0</v>
      </c>
      <c r="H1837" s="179">
        <v>78546.141671184218</v>
      </c>
      <c r="I1837" s="179">
        <v>0</v>
      </c>
      <c r="J1837" s="179">
        <v>0</v>
      </c>
      <c r="K1837" s="179">
        <v>0</v>
      </c>
      <c r="L1837" s="179">
        <v>0</v>
      </c>
      <c r="M1837" s="179">
        <v>1687.4978445561794</v>
      </c>
      <c r="N1837" s="179">
        <v>0</v>
      </c>
      <c r="O1837" s="179">
        <v>0</v>
      </c>
      <c r="P1837" s="179">
        <v>0</v>
      </c>
      <c r="Q1837" s="179">
        <v>0</v>
      </c>
      <c r="R1837" s="180">
        <v>0</v>
      </c>
      <c r="S1837" s="180">
        <v>0</v>
      </c>
      <c r="T1837" s="180">
        <v>0</v>
      </c>
    </row>
    <row r="1838" spans="2:20" x14ac:dyDescent="0.3">
      <c r="B1838" s="19">
        <v>1835</v>
      </c>
      <c r="C1838" s="179">
        <v>0</v>
      </c>
      <c r="D1838" s="179">
        <v>0</v>
      </c>
      <c r="E1838" s="179">
        <v>20164.818883420296</v>
      </c>
      <c r="F1838" s="179">
        <v>0</v>
      </c>
      <c r="G1838" s="179">
        <v>0</v>
      </c>
      <c r="H1838" s="179">
        <v>110596.42246895202</v>
      </c>
      <c r="I1838" s="179">
        <v>0</v>
      </c>
      <c r="J1838" s="179">
        <v>0</v>
      </c>
      <c r="K1838" s="179">
        <v>0</v>
      </c>
      <c r="L1838" s="179">
        <v>0</v>
      </c>
      <c r="M1838" s="179">
        <v>44899.581009512913</v>
      </c>
      <c r="N1838" s="179">
        <v>0</v>
      </c>
      <c r="O1838" s="179">
        <v>0</v>
      </c>
      <c r="P1838" s="179">
        <v>0</v>
      </c>
      <c r="Q1838" s="179">
        <v>0</v>
      </c>
      <c r="R1838" s="180">
        <v>0</v>
      </c>
      <c r="S1838" s="180">
        <v>0</v>
      </c>
      <c r="T1838" s="180">
        <v>0</v>
      </c>
    </row>
    <row r="1839" spans="2:20" x14ac:dyDescent="0.3">
      <c r="B1839" s="19">
        <v>1836</v>
      </c>
      <c r="C1839" s="179">
        <v>0</v>
      </c>
      <c r="D1839" s="179">
        <v>0</v>
      </c>
      <c r="E1839" s="179">
        <v>493381.98656601406</v>
      </c>
      <c r="F1839" s="179">
        <v>0</v>
      </c>
      <c r="G1839" s="179">
        <v>0</v>
      </c>
      <c r="H1839" s="179">
        <v>433911.01604526286</v>
      </c>
      <c r="I1839" s="179">
        <v>0</v>
      </c>
      <c r="J1839" s="179">
        <v>0</v>
      </c>
      <c r="K1839" s="179">
        <v>0</v>
      </c>
      <c r="L1839" s="179">
        <v>0</v>
      </c>
      <c r="M1839" s="179">
        <v>12361.915448457521</v>
      </c>
      <c r="N1839" s="179">
        <v>0</v>
      </c>
      <c r="O1839" s="179">
        <v>0</v>
      </c>
      <c r="P1839" s="179">
        <v>0</v>
      </c>
      <c r="Q1839" s="179">
        <v>0</v>
      </c>
      <c r="R1839" s="180">
        <v>0</v>
      </c>
      <c r="S1839" s="180">
        <v>0</v>
      </c>
      <c r="T1839" s="180">
        <v>0</v>
      </c>
    </row>
    <row r="1840" spans="2:20" x14ac:dyDescent="0.3">
      <c r="B1840" s="19">
        <v>1837</v>
      </c>
      <c r="C1840" s="179">
        <v>0</v>
      </c>
      <c r="D1840" s="179">
        <v>0</v>
      </c>
      <c r="E1840" s="179">
        <v>14150.879971608867</v>
      </c>
      <c r="F1840" s="179">
        <v>0</v>
      </c>
      <c r="G1840" s="179">
        <v>0</v>
      </c>
      <c r="H1840" s="179">
        <v>57886.153093129251</v>
      </c>
      <c r="I1840" s="179">
        <v>0</v>
      </c>
      <c r="J1840" s="179">
        <v>0</v>
      </c>
      <c r="K1840" s="179">
        <v>0</v>
      </c>
      <c r="L1840" s="179">
        <v>0</v>
      </c>
      <c r="M1840" s="179">
        <v>122292.31069565495</v>
      </c>
      <c r="N1840" s="179">
        <v>0</v>
      </c>
      <c r="O1840" s="179">
        <v>0</v>
      </c>
      <c r="P1840" s="179">
        <v>0</v>
      </c>
      <c r="Q1840" s="179">
        <v>0</v>
      </c>
      <c r="R1840" s="180">
        <v>0</v>
      </c>
      <c r="S1840" s="180">
        <v>0</v>
      </c>
      <c r="T1840" s="180">
        <v>0</v>
      </c>
    </row>
    <row r="1841" spans="2:20" x14ac:dyDescent="0.3">
      <c r="B1841" s="19">
        <v>1838</v>
      </c>
      <c r="C1841" s="179">
        <v>0</v>
      </c>
      <c r="D1841" s="179">
        <v>0</v>
      </c>
      <c r="E1841" s="179">
        <v>1758439.0249042052</v>
      </c>
      <c r="F1841" s="179">
        <v>0</v>
      </c>
      <c r="G1841" s="179">
        <v>0</v>
      </c>
      <c r="H1841" s="179">
        <v>2682.8429603379777</v>
      </c>
      <c r="I1841" s="179">
        <v>0</v>
      </c>
      <c r="J1841" s="179">
        <v>0</v>
      </c>
      <c r="K1841" s="179">
        <v>0</v>
      </c>
      <c r="L1841" s="179">
        <v>0</v>
      </c>
      <c r="M1841" s="179">
        <v>232925.54721334533</v>
      </c>
      <c r="N1841" s="179">
        <v>0</v>
      </c>
      <c r="O1841" s="179">
        <v>0</v>
      </c>
      <c r="P1841" s="179">
        <v>0</v>
      </c>
      <c r="Q1841" s="179">
        <v>0</v>
      </c>
      <c r="R1841" s="180">
        <v>0</v>
      </c>
      <c r="S1841" s="180">
        <v>0</v>
      </c>
      <c r="T1841" s="180">
        <v>0</v>
      </c>
    </row>
    <row r="1842" spans="2:20" x14ac:dyDescent="0.3">
      <c r="B1842" s="19">
        <v>1839</v>
      </c>
      <c r="C1842" s="179">
        <v>0</v>
      </c>
      <c r="D1842" s="179">
        <v>0</v>
      </c>
      <c r="E1842" s="179">
        <v>407442.60674092086</v>
      </c>
      <c r="F1842" s="179">
        <v>0</v>
      </c>
      <c r="G1842" s="179">
        <v>0</v>
      </c>
      <c r="H1842" s="179">
        <v>14348.870711646459</v>
      </c>
      <c r="I1842" s="179">
        <v>0</v>
      </c>
      <c r="J1842" s="179">
        <v>0</v>
      </c>
      <c r="K1842" s="179">
        <v>0</v>
      </c>
      <c r="L1842" s="179">
        <v>0</v>
      </c>
      <c r="M1842" s="179">
        <v>67709.04912127326</v>
      </c>
      <c r="N1842" s="179">
        <v>0</v>
      </c>
      <c r="O1842" s="179">
        <v>0</v>
      </c>
      <c r="P1842" s="179">
        <v>0</v>
      </c>
      <c r="Q1842" s="179">
        <v>0</v>
      </c>
      <c r="R1842" s="180">
        <v>0</v>
      </c>
      <c r="S1842" s="180">
        <v>0</v>
      </c>
      <c r="T1842" s="180">
        <v>0</v>
      </c>
    </row>
    <row r="1843" spans="2:20" x14ac:dyDescent="0.3">
      <c r="B1843" s="19">
        <v>1840</v>
      </c>
      <c r="C1843" s="179">
        <v>1</v>
      </c>
      <c r="D1843" s="179">
        <v>58614.814265931767</v>
      </c>
      <c r="E1843" s="179">
        <v>464392.83252816886</v>
      </c>
      <c r="F1843" s="179">
        <v>0</v>
      </c>
      <c r="G1843" s="179">
        <v>0</v>
      </c>
      <c r="H1843" s="179">
        <v>99373.87426825233</v>
      </c>
      <c r="I1843" s="179">
        <v>0</v>
      </c>
      <c r="J1843" s="179">
        <v>0</v>
      </c>
      <c r="K1843" s="179">
        <v>0</v>
      </c>
      <c r="L1843" s="179">
        <v>0</v>
      </c>
      <c r="M1843" s="179">
        <v>74675.140761029063</v>
      </c>
      <c r="N1843" s="179">
        <v>0</v>
      </c>
      <c r="O1843" s="179">
        <v>0</v>
      </c>
      <c r="P1843" s="179">
        <v>0</v>
      </c>
      <c r="Q1843" s="179">
        <v>0</v>
      </c>
      <c r="R1843" s="180">
        <v>0</v>
      </c>
      <c r="S1843" s="180">
        <v>0</v>
      </c>
      <c r="T1843" s="180">
        <v>58614.814265931767</v>
      </c>
    </row>
    <row r="1844" spans="2:20" x14ac:dyDescent="0.3">
      <c r="B1844" s="19">
        <v>1841</v>
      </c>
      <c r="C1844" s="179">
        <v>0</v>
      </c>
      <c r="D1844" s="179">
        <v>0</v>
      </c>
      <c r="E1844" s="179">
        <v>98762.142558726482</v>
      </c>
      <c r="F1844" s="179">
        <v>0</v>
      </c>
      <c r="G1844" s="179">
        <v>0</v>
      </c>
      <c r="H1844" s="179">
        <v>23625.555353170723</v>
      </c>
      <c r="I1844" s="179">
        <v>0</v>
      </c>
      <c r="J1844" s="179">
        <v>0</v>
      </c>
      <c r="K1844" s="179">
        <v>0</v>
      </c>
      <c r="L1844" s="179">
        <v>0</v>
      </c>
      <c r="M1844" s="179">
        <v>9013.4020698860331</v>
      </c>
      <c r="N1844" s="179">
        <v>0</v>
      </c>
      <c r="O1844" s="179">
        <v>0</v>
      </c>
      <c r="P1844" s="179">
        <v>0</v>
      </c>
      <c r="Q1844" s="179">
        <v>0</v>
      </c>
      <c r="R1844" s="180">
        <v>0</v>
      </c>
      <c r="S1844" s="180">
        <v>0</v>
      </c>
      <c r="T1844" s="180">
        <v>0</v>
      </c>
    </row>
    <row r="1845" spans="2:20" x14ac:dyDescent="0.3">
      <c r="B1845" s="19">
        <v>1842</v>
      </c>
      <c r="C1845" s="179">
        <v>0</v>
      </c>
      <c r="D1845" s="179">
        <v>0</v>
      </c>
      <c r="E1845" s="179">
        <v>234475.32070029326</v>
      </c>
      <c r="F1845" s="179">
        <v>0</v>
      </c>
      <c r="G1845" s="179">
        <v>0</v>
      </c>
      <c r="H1845" s="179">
        <v>6001.3802123870119</v>
      </c>
      <c r="I1845" s="179">
        <v>0</v>
      </c>
      <c r="J1845" s="179">
        <v>0</v>
      </c>
      <c r="K1845" s="179">
        <v>0</v>
      </c>
      <c r="L1845" s="179">
        <v>0</v>
      </c>
      <c r="M1845" s="179">
        <v>505902.25737356476</v>
      </c>
      <c r="N1845" s="179">
        <v>0</v>
      </c>
      <c r="O1845" s="179">
        <v>0</v>
      </c>
      <c r="P1845" s="179">
        <v>0</v>
      </c>
      <c r="Q1845" s="179">
        <v>0</v>
      </c>
      <c r="R1845" s="180">
        <v>0</v>
      </c>
      <c r="S1845" s="180">
        <v>0</v>
      </c>
      <c r="T1845" s="180">
        <v>0</v>
      </c>
    </row>
    <row r="1846" spans="2:20" x14ac:dyDescent="0.3">
      <c r="B1846" s="19">
        <v>1843</v>
      </c>
      <c r="C1846" s="179">
        <v>0</v>
      </c>
      <c r="D1846" s="179">
        <v>0</v>
      </c>
      <c r="E1846" s="179">
        <v>18556.368100861571</v>
      </c>
      <c r="F1846" s="179">
        <v>0</v>
      </c>
      <c r="G1846" s="179">
        <v>0</v>
      </c>
      <c r="H1846" s="179">
        <v>215977.7117953003</v>
      </c>
      <c r="I1846" s="179">
        <v>0</v>
      </c>
      <c r="J1846" s="179">
        <v>0</v>
      </c>
      <c r="K1846" s="179">
        <v>0</v>
      </c>
      <c r="L1846" s="179">
        <v>0</v>
      </c>
      <c r="M1846" s="179">
        <v>10160.424434999963</v>
      </c>
      <c r="N1846" s="179">
        <v>0</v>
      </c>
      <c r="O1846" s="179">
        <v>0</v>
      </c>
      <c r="P1846" s="179">
        <v>0</v>
      </c>
      <c r="Q1846" s="179">
        <v>0</v>
      </c>
      <c r="R1846" s="180">
        <v>0</v>
      </c>
      <c r="S1846" s="180">
        <v>0</v>
      </c>
      <c r="T1846" s="180">
        <v>0</v>
      </c>
    </row>
    <row r="1847" spans="2:20" x14ac:dyDescent="0.3">
      <c r="B1847" s="19">
        <v>1844</v>
      </c>
      <c r="C1847" s="179">
        <v>0</v>
      </c>
      <c r="D1847" s="179">
        <v>0</v>
      </c>
      <c r="E1847" s="179">
        <v>341188.0701002659</v>
      </c>
      <c r="F1847" s="179">
        <v>0</v>
      </c>
      <c r="G1847" s="179">
        <v>0</v>
      </c>
      <c r="H1847" s="179">
        <v>95066.047275419041</v>
      </c>
      <c r="I1847" s="179">
        <v>0</v>
      </c>
      <c r="J1847" s="179">
        <v>0</v>
      </c>
      <c r="K1847" s="179">
        <v>0</v>
      </c>
      <c r="L1847" s="179">
        <v>0</v>
      </c>
      <c r="M1847" s="179">
        <v>116624.25749292604</v>
      </c>
      <c r="N1847" s="179">
        <v>0</v>
      </c>
      <c r="O1847" s="179">
        <v>0</v>
      </c>
      <c r="P1847" s="179">
        <v>0</v>
      </c>
      <c r="Q1847" s="179">
        <v>0</v>
      </c>
      <c r="R1847" s="180">
        <v>0</v>
      </c>
      <c r="S1847" s="180">
        <v>0</v>
      </c>
      <c r="T1847" s="180">
        <v>0</v>
      </c>
    </row>
    <row r="1848" spans="2:20" x14ac:dyDescent="0.3">
      <c r="B1848" s="19">
        <v>1845</v>
      </c>
      <c r="C1848" s="179">
        <v>0</v>
      </c>
      <c r="D1848" s="179">
        <v>0</v>
      </c>
      <c r="E1848" s="179">
        <v>66273.984296255687</v>
      </c>
      <c r="F1848" s="179">
        <v>0</v>
      </c>
      <c r="G1848" s="179">
        <v>0</v>
      </c>
      <c r="H1848" s="179">
        <v>12316.68173063523</v>
      </c>
      <c r="I1848" s="179">
        <v>0</v>
      </c>
      <c r="J1848" s="179">
        <v>0</v>
      </c>
      <c r="K1848" s="179">
        <v>0</v>
      </c>
      <c r="L1848" s="179">
        <v>0</v>
      </c>
      <c r="M1848" s="179">
        <v>97192.234347795049</v>
      </c>
      <c r="N1848" s="179">
        <v>0</v>
      </c>
      <c r="O1848" s="179">
        <v>0</v>
      </c>
      <c r="P1848" s="179">
        <v>0</v>
      </c>
      <c r="Q1848" s="179">
        <v>0</v>
      </c>
      <c r="R1848" s="180">
        <v>0</v>
      </c>
      <c r="S1848" s="180">
        <v>0</v>
      </c>
      <c r="T1848" s="180">
        <v>0</v>
      </c>
    </row>
    <row r="1849" spans="2:20" x14ac:dyDescent="0.3">
      <c r="B1849" s="19">
        <v>1846</v>
      </c>
      <c r="C1849" s="179">
        <v>0</v>
      </c>
      <c r="D1849" s="179">
        <v>0</v>
      </c>
      <c r="E1849" s="179">
        <v>110900.1460675264</v>
      </c>
      <c r="F1849" s="179">
        <v>0</v>
      </c>
      <c r="G1849" s="179">
        <v>0</v>
      </c>
      <c r="H1849" s="179">
        <v>480362.57246803778</v>
      </c>
      <c r="I1849" s="179">
        <v>0</v>
      </c>
      <c r="J1849" s="179">
        <v>0</v>
      </c>
      <c r="K1849" s="179">
        <v>0</v>
      </c>
      <c r="L1849" s="179">
        <v>0</v>
      </c>
      <c r="M1849" s="179">
        <v>26996.90318758956</v>
      </c>
      <c r="N1849" s="179">
        <v>0</v>
      </c>
      <c r="O1849" s="179">
        <v>0</v>
      </c>
      <c r="P1849" s="179">
        <v>0</v>
      </c>
      <c r="Q1849" s="179">
        <v>0</v>
      </c>
      <c r="R1849" s="180">
        <v>0</v>
      </c>
      <c r="S1849" s="180">
        <v>0</v>
      </c>
      <c r="T1849" s="180">
        <v>0</v>
      </c>
    </row>
    <row r="1850" spans="2:20" x14ac:dyDescent="0.3">
      <c r="B1850" s="19">
        <v>1847</v>
      </c>
      <c r="C1850" s="179">
        <v>0</v>
      </c>
      <c r="D1850" s="179">
        <v>0</v>
      </c>
      <c r="E1850" s="179">
        <v>290397.31888853735</v>
      </c>
      <c r="F1850" s="179">
        <v>0</v>
      </c>
      <c r="G1850" s="179">
        <v>0</v>
      </c>
      <c r="H1850" s="179">
        <v>136826.48389856168</v>
      </c>
      <c r="I1850" s="179">
        <v>0</v>
      </c>
      <c r="J1850" s="179">
        <v>0</v>
      </c>
      <c r="K1850" s="179">
        <v>0</v>
      </c>
      <c r="L1850" s="179">
        <v>0</v>
      </c>
      <c r="M1850" s="179">
        <v>99824.57788211944</v>
      </c>
      <c r="N1850" s="179">
        <v>0</v>
      </c>
      <c r="O1850" s="179">
        <v>0</v>
      </c>
      <c r="P1850" s="179">
        <v>0</v>
      </c>
      <c r="Q1850" s="179">
        <v>0</v>
      </c>
      <c r="R1850" s="180">
        <v>0</v>
      </c>
      <c r="S1850" s="180">
        <v>0</v>
      </c>
      <c r="T1850" s="180">
        <v>0</v>
      </c>
    </row>
    <row r="1851" spans="2:20" x14ac:dyDescent="0.3">
      <c r="B1851" s="19">
        <v>1848</v>
      </c>
      <c r="C1851" s="179">
        <v>1</v>
      </c>
      <c r="D1851" s="179">
        <v>236016.27791757559</v>
      </c>
      <c r="E1851" s="179">
        <v>15802.925946954583</v>
      </c>
      <c r="F1851" s="179">
        <v>0</v>
      </c>
      <c r="G1851" s="179">
        <v>0</v>
      </c>
      <c r="H1851" s="179">
        <v>6920.1486756944969</v>
      </c>
      <c r="I1851" s="179">
        <v>0</v>
      </c>
      <c r="J1851" s="179">
        <v>0</v>
      </c>
      <c r="K1851" s="179">
        <v>0</v>
      </c>
      <c r="L1851" s="179">
        <v>0</v>
      </c>
      <c r="M1851" s="179">
        <v>20023.936625536699</v>
      </c>
      <c r="N1851" s="179">
        <v>0</v>
      </c>
      <c r="O1851" s="179">
        <v>0</v>
      </c>
      <c r="P1851" s="179">
        <v>0</v>
      </c>
      <c r="Q1851" s="179">
        <v>0</v>
      </c>
      <c r="R1851" s="180">
        <v>0</v>
      </c>
      <c r="S1851" s="180">
        <v>0</v>
      </c>
      <c r="T1851" s="180">
        <v>236016.27791757559</v>
      </c>
    </row>
    <row r="1852" spans="2:20" x14ac:dyDescent="0.3">
      <c r="B1852" s="19">
        <v>1849</v>
      </c>
      <c r="C1852" s="179">
        <v>0</v>
      </c>
      <c r="D1852" s="179">
        <v>0</v>
      </c>
      <c r="E1852" s="179">
        <v>18451.961848755822</v>
      </c>
      <c r="F1852" s="179">
        <v>0</v>
      </c>
      <c r="G1852" s="179">
        <v>0</v>
      </c>
      <c r="H1852" s="179">
        <v>29740.73478707801</v>
      </c>
      <c r="I1852" s="179">
        <v>0</v>
      </c>
      <c r="J1852" s="179">
        <v>0</v>
      </c>
      <c r="K1852" s="179">
        <v>0</v>
      </c>
      <c r="L1852" s="179">
        <v>0</v>
      </c>
      <c r="M1852" s="179">
        <v>372738.09947026358</v>
      </c>
      <c r="N1852" s="179">
        <v>0</v>
      </c>
      <c r="O1852" s="179">
        <v>0</v>
      </c>
      <c r="P1852" s="179">
        <v>0</v>
      </c>
      <c r="Q1852" s="179">
        <v>0</v>
      </c>
      <c r="R1852" s="180">
        <v>0</v>
      </c>
      <c r="S1852" s="180">
        <v>0</v>
      </c>
      <c r="T1852" s="180">
        <v>0</v>
      </c>
    </row>
    <row r="1853" spans="2:20" x14ac:dyDescent="0.3">
      <c r="B1853" s="19">
        <v>1850</v>
      </c>
      <c r="C1853" s="179">
        <v>0</v>
      </c>
      <c r="D1853" s="179">
        <v>0</v>
      </c>
      <c r="E1853" s="179">
        <v>263132.47162341344</v>
      </c>
      <c r="F1853" s="179">
        <v>0</v>
      </c>
      <c r="G1853" s="179">
        <v>0</v>
      </c>
      <c r="H1853" s="179">
        <v>106233.36118278047</v>
      </c>
      <c r="I1853" s="179">
        <v>0</v>
      </c>
      <c r="J1853" s="179">
        <v>0</v>
      </c>
      <c r="K1853" s="179">
        <v>0</v>
      </c>
      <c r="L1853" s="179">
        <v>0</v>
      </c>
      <c r="M1853" s="179">
        <v>238205.44277171424</v>
      </c>
      <c r="N1853" s="179">
        <v>0</v>
      </c>
      <c r="O1853" s="179">
        <v>0</v>
      </c>
      <c r="P1853" s="179">
        <v>0</v>
      </c>
      <c r="Q1853" s="179">
        <v>0</v>
      </c>
      <c r="R1853" s="180">
        <v>0</v>
      </c>
      <c r="S1853" s="180">
        <v>0</v>
      </c>
      <c r="T1853" s="180">
        <v>0</v>
      </c>
    </row>
    <row r="1854" spans="2:20" x14ac:dyDescent="0.3">
      <c r="B1854" s="19">
        <v>1851</v>
      </c>
      <c r="C1854" s="179">
        <v>0</v>
      </c>
      <c r="D1854" s="179">
        <v>0</v>
      </c>
      <c r="E1854" s="179">
        <v>1641106.7970045696</v>
      </c>
      <c r="F1854" s="179">
        <v>0</v>
      </c>
      <c r="G1854" s="179">
        <v>0</v>
      </c>
      <c r="H1854" s="179">
        <v>4791.6576774462137</v>
      </c>
      <c r="I1854" s="179">
        <v>0</v>
      </c>
      <c r="J1854" s="179">
        <v>0</v>
      </c>
      <c r="K1854" s="179">
        <v>0</v>
      </c>
      <c r="L1854" s="179">
        <v>0</v>
      </c>
      <c r="M1854" s="179">
        <v>17701.675565667709</v>
      </c>
      <c r="N1854" s="179">
        <v>0</v>
      </c>
      <c r="O1854" s="179">
        <v>0</v>
      </c>
      <c r="P1854" s="179">
        <v>0</v>
      </c>
      <c r="Q1854" s="179">
        <v>0</v>
      </c>
      <c r="R1854" s="180">
        <v>0</v>
      </c>
      <c r="S1854" s="180">
        <v>0</v>
      </c>
      <c r="T1854" s="180">
        <v>0</v>
      </c>
    </row>
    <row r="1855" spans="2:20" x14ac:dyDescent="0.3">
      <c r="B1855" s="19">
        <v>1852</v>
      </c>
      <c r="C1855" s="179">
        <v>0</v>
      </c>
      <c r="D1855" s="179">
        <v>0</v>
      </c>
      <c r="E1855" s="179">
        <v>13425.175841505868</v>
      </c>
      <c r="F1855" s="179">
        <v>0</v>
      </c>
      <c r="G1855" s="179">
        <v>0</v>
      </c>
      <c r="H1855" s="179">
        <v>38458.344458002364</v>
      </c>
      <c r="I1855" s="179">
        <v>0</v>
      </c>
      <c r="J1855" s="179">
        <v>0</v>
      </c>
      <c r="K1855" s="179">
        <v>0</v>
      </c>
      <c r="L1855" s="179">
        <v>0</v>
      </c>
      <c r="M1855" s="179">
        <v>11480.8153094136</v>
      </c>
      <c r="N1855" s="179">
        <v>0</v>
      </c>
      <c r="O1855" s="179">
        <v>0</v>
      </c>
      <c r="P1855" s="179">
        <v>0</v>
      </c>
      <c r="Q1855" s="179">
        <v>0</v>
      </c>
      <c r="R1855" s="180">
        <v>0</v>
      </c>
      <c r="S1855" s="180">
        <v>0</v>
      </c>
      <c r="T1855" s="180">
        <v>0</v>
      </c>
    </row>
    <row r="1856" spans="2:20" x14ac:dyDescent="0.3">
      <c r="B1856" s="19">
        <v>1853</v>
      </c>
      <c r="C1856" s="179">
        <v>0</v>
      </c>
      <c r="D1856" s="179">
        <v>0</v>
      </c>
      <c r="E1856" s="179">
        <v>1161793.3566091582</v>
      </c>
      <c r="F1856" s="179">
        <v>0</v>
      </c>
      <c r="G1856" s="179">
        <v>0</v>
      </c>
      <c r="H1856" s="179">
        <v>820811.6714551067</v>
      </c>
      <c r="I1856" s="179">
        <v>0</v>
      </c>
      <c r="J1856" s="179">
        <v>0</v>
      </c>
      <c r="K1856" s="179">
        <v>0</v>
      </c>
      <c r="L1856" s="179">
        <v>0</v>
      </c>
      <c r="M1856" s="179">
        <v>71758.038130199202</v>
      </c>
      <c r="N1856" s="179">
        <v>0</v>
      </c>
      <c r="O1856" s="179">
        <v>0</v>
      </c>
      <c r="P1856" s="179">
        <v>0</v>
      </c>
      <c r="Q1856" s="179">
        <v>0</v>
      </c>
      <c r="R1856" s="180">
        <v>0</v>
      </c>
      <c r="S1856" s="180">
        <v>0</v>
      </c>
      <c r="T1856" s="180">
        <v>0</v>
      </c>
    </row>
    <row r="1857" spans="2:20" x14ac:dyDescent="0.3">
      <c r="B1857" s="19">
        <v>1854</v>
      </c>
      <c r="C1857" s="179">
        <v>0</v>
      </c>
      <c r="D1857" s="179">
        <v>0</v>
      </c>
      <c r="E1857" s="179">
        <v>149125.0586117456</v>
      </c>
      <c r="F1857" s="179">
        <v>0</v>
      </c>
      <c r="G1857" s="179">
        <v>0</v>
      </c>
      <c r="H1857" s="179">
        <v>44968.119371509012</v>
      </c>
      <c r="I1857" s="179">
        <v>0</v>
      </c>
      <c r="J1857" s="179">
        <v>0</v>
      </c>
      <c r="K1857" s="179">
        <v>0</v>
      </c>
      <c r="L1857" s="179">
        <v>0</v>
      </c>
      <c r="M1857" s="179">
        <v>82357.597974567354</v>
      </c>
      <c r="N1857" s="179">
        <v>0</v>
      </c>
      <c r="O1857" s="179">
        <v>0</v>
      </c>
      <c r="P1857" s="179">
        <v>0</v>
      </c>
      <c r="Q1857" s="179">
        <v>0</v>
      </c>
      <c r="R1857" s="180">
        <v>0</v>
      </c>
      <c r="S1857" s="180">
        <v>0</v>
      </c>
      <c r="T1857" s="180">
        <v>0</v>
      </c>
    </row>
    <row r="1858" spans="2:20" x14ac:dyDescent="0.3">
      <c r="B1858" s="19">
        <v>1855</v>
      </c>
      <c r="C1858" s="179">
        <v>0</v>
      </c>
      <c r="D1858" s="179">
        <v>0</v>
      </c>
      <c r="E1858" s="179">
        <v>25818.146542264109</v>
      </c>
      <c r="F1858" s="179">
        <v>0</v>
      </c>
      <c r="G1858" s="179">
        <v>0</v>
      </c>
      <c r="H1858" s="179">
        <v>39924.12244651324</v>
      </c>
      <c r="I1858" s="179">
        <v>0</v>
      </c>
      <c r="J1858" s="179">
        <v>0</v>
      </c>
      <c r="K1858" s="179">
        <v>17992.242214967111</v>
      </c>
      <c r="L1858" s="179">
        <v>1</v>
      </c>
      <c r="M1858" s="179">
        <v>785627.56334143644</v>
      </c>
      <c r="N1858" s="179">
        <v>0</v>
      </c>
      <c r="O1858" s="179">
        <v>0</v>
      </c>
      <c r="P1858" s="179">
        <v>0</v>
      </c>
      <c r="Q1858" s="179">
        <v>0</v>
      </c>
      <c r="R1858" s="180">
        <v>0</v>
      </c>
      <c r="S1858" s="180">
        <v>17992.242214967111</v>
      </c>
      <c r="T1858" s="180">
        <v>0</v>
      </c>
    </row>
    <row r="1859" spans="2:20" x14ac:dyDescent="0.3">
      <c r="B1859" s="19">
        <v>1856</v>
      </c>
      <c r="C1859" s="179">
        <v>0</v>
      </c>
      <c r="D1859" s="179">
        <v>0</v>
      </c>
      <c r="E1859" s="179">
        <v>70764.617736121931</v>
      </c>
      <c r="F1859" s="179">
        <v>0</v>
      </c>
      <c r="G1859" s="179">
        <v>0</v>
      </c>
      <c r="H1859" s="179">
        <v>63097.014360146328</v>
      </c>
      <c r="I1859" s="179">
        <v>0</v>
      </c>
      <c r="J1859" s="179">
        <v>0</v>
      </c>
      <c r="K1859" s="179">
        <v>0</v>
      </c>
      <c r="L1859" s="179">
        <v>0</v>
      </c>
      <c r="M1859" s="179">
        <v>43847.809463124584</v>
      </c>
      <c r="N1859" s="179">
        <v>0</v>
      </c>
      <c r="O1859" s="179">
        <v>0</v>
      </c>
      <c r="P1859" s="179">
        <v>0</v>
      </c>
      <c r="Q1859" s="179">
        <v>0</v>
      </c>
      <c r="R1859" s="180">
        <v>0</v>
      </c>
      <c r="S1859" s="180">
        <v>0</v>
      </c>
      <c r="T1859" s="180">
        <v>0</v>
      </c>
    </row>
    <row r="1860" spans="2:20" x14ac:dyDescent="0.3">
      <c r="B1860" s="19">
        <v>1857</v>
      </c>
      <c r="C1860" s="179">
        <v>0</v>
      </c>
      <c r="D1860" s="179">
        <v>0</v>
      </c>
      <c r="E1860" s="179">
        <v>177841.37269356061</v>
      </c>
      <c r="F1860" s="179">
        <v>0</v>
      </c>
      <c r="G1860" s="179">
        <v>0</v>
      </c>
      <c r="H1860" s="179">
        <v>476975.24602157046</v>
      </c>
      <c r="I1860" s="179">
        <v>0</v>
      </c>
      <c r="J1860" s="179">
        <v>0</v>
      </c>
      <c r="K1860" s="179">
        <v>0</v>
      </c>
      <c r="L1860" s="179">
        <v>0</v>
      </c>
      <c r="M1860" s="179">
        <v>579643.58187002025</v>
      </c>
      <c r="N1860" s="179">
        <v>0</v>
      </c>
      <c r="O1860" s="179">
        <v>0</v>
      </c>
      <c r="P1860" s="179">
        <v>0</v>
      </c>
      <c r="Q1860" s="179">
        <v>0</v>
      </c>
      <c r="R1860" s="180">
        <v>0</v>
      </c>
      <c r="S1860" s="180">
        <v>0</v>
      </c>
      <c r="T1860" s="180">
        <v>0</v>
      </c>
    </row>
    <row r="1861" spans="2:20" x14ac:dyDescent="0.3">
      <c r="B1861" s="19">
        <v>1858</v>
      </c>
      <c r="C1861" s="179">
        <v>0</v>
      </c>
      <c r="D1861" s="179">
        <v>0</v>
      </c>
      <c r="E1861" s="179">
        <v>23959.167704808722</v>
      </c>
      <c r="F1861" s="179">
        <v>0</v>
      </c>
      <c r="G1861" s="179">
        <v>0</v>
      </c>
      <c r="H1861" s="179">
        <v>22398.177123081477</v>
      </c>
      <c r="I1861" s="179">
        <v>0</v>
      </c>
      <c r="J1861" s="179">
        <v>0</v>
      </c>
      <c r="K1861" s="179">
        <v>0</v>
      </c>
      <c r="L1861" s="179">
        <v>0</v>
      </c>
      <c r="M1861" s="179">
        <v>18935.901621598001</v>
      </c>
      <c r="N1861" s="179">
        <v>0</v>
      </c>
      <c r="O1861" s="179">
        <v>0</v>
      </c>
      <c r="P1861" s="179">
        <v>0</v>
      </c>
      <c r="Q1861" s="179">
        <v>0</v>
      </c>
      <c r="R1861" s="180">
        <v>0</v>
      </c>
      <c r="S1861" s="180">
        <v>0</v>
      </c>
      <c r="T1861" s="180">
        <v>0</v>
      </c>
    </row>
    <row r="1862" spans="2:20" x14ac:dyDescent="0.3">
      <c r="B1862" s="19">
        <v>1859</v>
      </c>
      <c r="C1862" s="179">
        <v>0</v>
      </c>
      <c r="D1862" s="179">
        <v>0</v>
      </c>
      <c r="E1862" s="179">
        <v>155465.09879093792</v>
      </c>
      <c r="F1862" s="179">
        <v>0</v>
      </c>
      <c r="G1862" s="179">
        <v>0</v>
      </c>
      <c r="H1862" s="179">
        <v>91685.555539863475</v>
      </c>
      <c r="I1862" s="179">
        <v>0</v>
      </c>
      <c r="J1862" s="179">
        <v>0</v>
      </c>
      <c r="K1862" s="179">
        <v>0</v>
      </c>
      <c r="L1862" s="179">
        <v>0</v>
      </c>
      <c r="M1862" s="179">
        <v>71235.592639622162</v>
      </c>
      <c r="N1862" s="179">
        <v>0</v>
      </c>
      <c r="O1862" s="179">
        <v>0</v>
      </c>
      <c r="P1862" s="179">
        <v>0</v>
      </c>
      <c r="Q1862" s="179">
        <v>0</v>
      </c>
      <c r="R1862" s="180">
        <v>0</v>
      </c>
      <c r="S1862" s="180">
        <v>0</v>
      </c>
      <c r="T1862" s="180">
        <v>0</v>
      </c>
    </row>
    <row r="1863" spans="2:20" x14ac:dyDescent="0.3">
      <c r="B1863" s="19">
        <v>1860</v>
      </c>
      <c r="C1863" s="179">
        <v>1</v>
      </c>
      <c r="D1863" s="179">
        <v>433937.04855094233</v>
      </c>
      <c r="E1863" s="179">
        <v>57617.675981428707</v>
      </c>
      <c r="F1863" s="179">
        <v>0</v>
      </c>
      <c r="G1863" s="179">
        <v>0</v>
      </c>
      <c r="H1863" s="179">
        <v>17831.716901845819</v>
      </c>
      <c r="I1863" s="179">
        <v>0</v>
      </c>
      <c r="J1863" s="179">
        <v>0</v>
      </c>
      <c r="K1863" s="179">
        <v>0</v>
      </c>
      <c r="L1863" s="179">
        <v>0</v>
      </c>
      <c r="M1863" s="179">
        <v>16089.727191118671</v>
      </c>
      <c r="N1863" s="179">
        <v>0</v>
      </c>
      <c r="O1863" s="179">
        <v>0</v>
      </c>
      <c r="P1863" s="179">
        <v>0</v>
      </c>
      <c r="Q1863" s="179">
        <v>0</v>
      </c>
      <c r="R1863" s="180">
        <v>0</v>
      </c>
      <c r="S1863" s="180">
        <v>0</v>
      </c>
      <c r="T1863" s="180">
        <v>433937.04855094233</v>
      </c>
    </row>
    <row r="1864" spans="2:20" x14ac:dyDescent="0.3">
      <c r="B1864" s="19">
        <v>1861</v>
      </c>
      <c r="C1864" s="179">
        <v>0</v>
      </c>
      <c r="D1864" s="179">
        <v>0</v>
      </c>
      <c r="E1864" s="179">
        <v>178832.31616002659</v>
      </c>
      <c r="F1864" s="179">
        <v>0</v>
      </c>
      <c r="G1864" s="179">
        <v>0</v>
      </c>
      <c r="H1864" s="179">
        <v>27349.855763837943</v>
      </c>
      <c r="I1864" s="179">
        <v>0</v>
      </c>
      <c r="J1864" s="179">
        <v>0</v>
      </c>
      <c r="K1864" s="179">
        <v>0</v>
      </c>
      <c r="L1864" s="179">
        <v>0</v>
      </c>
      <c r="M1864" s="179">
        <v>147204.14250464944</v>
      </c>
      <c r="N1864" s="179">
        <v>0</v>
      </c>
      <c r="O1864" s="179">
        <v>0</v>
      </c>
      <c r="P1864" s="179">
        <v>0</v>
      </c>
      <c r="Q1864" s="179">
        <v>0</v>
      </c>
      <c r="R1864" s="180">
        <v>0</v>
      </c>
      <c r="S1864" s="180">
        <v>0</v>
      </c>
      <c r="T1864" s="180">
        <v>0</v>
      </c>
    </row>
    <row r="1865" spans="2:20" x14ac:dyDescent="0.3">
      <c r="B1865" s="19">
        <v>1862</v>
      </c>
      <c r="C1865" s="179">
        <v>0</v>
      </c>
      <c r="D1865" s="179">
        <v>0</v>
      </c>
      <c r="E1865" s="179">
        <v>48527.42049428157</v>
      </c>
      <c r="F1865" s="179">
        <v>1</v>
      </c>
      <c r="G1865" s="179">
        <v>54467.772183644462</v>
      </c>
      <c r="H1865" s="179">
        <v>515985.35855454893</v>
      </c>
      <c r="I1865" s="179">
        <v>0</v>
      </c>
      <c r="J1865" s="179">
        <v>0</v>
      </c>
      <c r="K1865" s="179">
        <v>0</v>
      </c>
      <c r="L1865" s="179">
        <v>0</v>
      </c>
      <c r="M1865" s="179">
        <v>72443.061719963123</v>
      </c>
      <c r="N1865" s="179">
        <v>0</v>
      </c>
      <c r="O1865" s="179">
        <v>0</v>
      </c>
      <c r="P1865" s="179">
        <v>0</v>
      </c>
      <c r="Q1865" s="179">
        <v>0</v>
      </c>
      <c r="R1865" s="180">
        <v>0</v>
      </c>
      <c r="S1865" s="180">
        <v>0</v>
      </c>
      <c r="T1865" s="180">
        <v>0</v>
      </c>
    </row>
    <row r="1866" spans="2:20" x14ac:dyDescent="0.3">
      <c r="B1866" s="19">
        <v>1863</v>
      </c>
      <c r="C1866" s="179">
        <v>0</v>
      </c>
      <c r="D1866" s="179">
        <v>0</v>
      </c>
      <c r="E1866" s="179">
        <v>342086.38456222357</v>
      </c>
      <c r="F1866" s="179">
        <v>0</v>
      </c>
      <c r="G1866" s="179">
        <v>0</v>
      </c>
      <c r="H1866" s="179">
        <v>62202.684555581385</v>
      </c>
      <c r="I1866" s="179">
        <v>0</v>
      </c>
      <c r="J1866" s="179">
        <v>0</v>
      </c>
      <c r="K1866" s="179">
        <v>0</v>
      </c>
      <c r="L1866" s="179">
        <v>0</v>
      </c>
      <c r="M1866" s="179">
        <v>32891.876881702025</v>
      </c>
      <c r="N1866" s="179">
        <v>0</v>
      </c>
      <c r="O1866" s="179">
        <v>0</v>
      </c>
      <c r="P1866" s="179">
        <v>0</v>
      </c>
      <c r="Q1866" s="179">
        <v>0</v>
      </c>
      <c r="R1866" s="180">
        <v>0</v>
      </c>
      <c r="S1866" s="180">
        <v>0</v>
      </c>
      <c r="T1866" s="180">
        <v>0</v>
      </c>
    </row>
    <row r="1867" spans="2:20" x14ac:dyDescent="0.3">
      <c r="B1867" s="19">
        <v>1864</v>
      </c>
      <c r="C1867" s="179">
        <v>0</v>
      </c>
      <c r="D1867" s="179">
        <v>0</v>
      </c>
      <c r="E1867" s="179">
        <v>50018.237595487546</v>
      </c>
      <c r="F1867" s="179">
        <v>0</v>
      </c>
      <c r="G1867" s="179">
        <v>0</v>
      </c>
      <c r="H1867" s="179">
        <v>89896.341539165122</v>
      </c>
      <c r="I1867" s="179">
        <v>0</v>
      </c>
      <c r="J1867" s="179">
        <v>0</v>
      </c>
      <c r="K1867" s="179">
        <v>0</v>
      </c>
      <c r="L1867" s="179">
        <v>0</v>
      </c>
      <c r="M1867" s="179">
        <v>39302.042067117625</v>
      </c>
      <c r="N1867" s="179">
        <v>0</v>
      </c>
      <c r="O1867" s="179">
        <v>0</v>
      </c>
      <c r="P1867" s="179">
        <v>0</v>
      </c>
      <c r="Q1867" s="179">
        <v>0</v>
      </c>
      <c r="R1867" s="180">
        <v>0</v>
      </c>
      <c r="S1867" s="180">
        <v>0</v>
      </c>
      <c r="T1867" s="180">
        <v>0</v>
      </c>
    </row>
    <row r="1868" spans="2:20" x14ac:dyDescent="0.3">
      <c r="B1868" s="19">
        <v>1865</v>
      </c>
      <c r="C1868" s="179">
        <v>0</v>
      </c>
      <c r="D1868" s="179">
        <v>0</v>
      </c>
      <c r="E1868" s="179">
        <v>1710061.4051458302</v>
      </c>
      <c r="F1868" s="179">
        <v>0</v>
      </c>
      <c r="G1868" s="179">
        <v>0</v>
      </c>
      <c r="H1868" s="179">
        <v>288422.57793081488</v>
      </c>
      <c r="I1868" s="179">
        <v>0</v>
      </c>
      <c r="J1868" s="179">
        <v>0</v>
      </c>
      <c r="K1868" s="179">
        <v>0</v>
      </c>
      <c r="L1868" s="179">
        <v>0</v>
      </c>
      <c r="M1868" s="179">
        <v>36355.028307053435</v>
      </c>
      <c r="N1868" s="179">
        <v>0</v>
      </c>
      <c r="O1868" s="179">
        <v>0</v>
      </c>
      <c r="P1868" s="179">
        <v>0</v>
      </c>
      <c r="Q1868" s="179">
        <v>0</v>
      </c>
      <c r="R1868" s="180">
        <v>0</v>
      </c>
      <c r="S1868" s="180">
        <v>0</v>
      </c>
      <c r="T1868" s="180">
        <v>0</v>
      </c>
    </row>
    <row r="1869" spans="2:20" x14ac:dyDescent="0.3">
      <c r="B1869" s="19">
        <v>1866</v>
      </c>
      <c r="C1869" s="179">
        <v>0</v>
      </c>
      <c r="D1869" s="179">
        <v>0</v>
      </c>
      <c r="E1869" s="179">
        <v>13712.619990581738</v>
      </c>
      <c r="F1869" s="179">
        <v>0</v>
      </c>
      <c r="G1869" s="179">
        <v>0</v>
      </c>
      <c r="H1869" s="179">
        <v>75113.533009706516</v>
      </c>
      <c r="I1869" s="179">
        <v>0</v>
      </c>
      <c r="J1869" s="179">
        <v>0</v>
      </c>
      <c r="K1869" s="179">
        <v>0</v>
      </c>
      <c r="L1869" s="179">
        <v>0</v>
      </c>
      <c r="M1869" s="179">
        <v>49851.660618741698</v>
      </c>
      <c r="N1869" s="179">
        <v>0</v>
      </c>
      <c r="O1869" s="179">
        <v>0</v>
      </c>
      <c r="P1869" s="179">
        <v>0</v>
      </c>
      <c r="Q1869" s="179">
        <v>0</v>
      </c>
      <c r="R1869" s="180">
        <v>0</v>
      </c>
      <c r="S1869" s="180">
        <v>0</v>
      </c>
      <c r="T1869" s="180">
        <v>0</v>
      </c>
    </row>
    <row r="1870" spans="2:20" x14ac:dyDescent="0.3">
      <c r="B1870" s="19">
        <v>1867</v>
      </c>
      <c r="C1870" s="179">
        <v>0</v>
      </c>
      <c r="D1870" s="179">
        <v>0</v>
      </c>
      <c r="E1870" s="179">
        <v>296933.29230786249</v>
      </c>
      <c r="F1870" s="179">
        <v>1</v>
      </c>
      <c r="G1870" s="179">
        <v>166811.63669779958</v>
      </c>
      <c r="H1870" s="179">
        <v>193931.71407036652</v>
      </c>
      <c r="I1870" s="179">
        <v>0</v>
      </c>
      <c r="J1870" s="179">
        <v>0</v>
      </c>
      <c r="K1870" s="179">
        <v>0</v>
      </c>
      <c r="L1870" s="179">
        <v>0</v>
      </c>
      <c r="M1870" s="179">
        <v>691641.70761521172</v>
      </c>
      <c r="N1870" s="179">
        <v>0</v>
      </c>
      <c r="O1870" s="179">
        <v>0</v>
      </c>
      <c r="P1870" s="179">
        <v>0</v>
      </c>
      <c r="Q1870" s="179">
        <v>0</v>
      </c>
      <c r="R1870" s="180">
        <v>0</v>
      </c>
      <c r="S1870" s="180">
        <v>0</v>
      </c>
      <c r="T1870" s="180">
        <v>0</v>
      </c>
    </row>
    <row r="1871" spans="2:20" x14ac:dyDescent="0.3">
      <c r="B1871" s="19">
        <v>1868</v>
      </c>
      <c r="C1871" s="179">
        <v>0</v>
      </c>
      <c r="D1871" s="179">
        <v>0</v>
      </c>
      <c r="E1871" s="179">
        <v>2499.5027299683602</v>
      </c>
      <c r="F1871" s="179">
        <v>0</v>
      </c>
      <c r="G1871" s="179">
        <v>0</v>
      </c>
      <c r="H1871" s="179">
        <v>116988.68518270785</v>
      </c>
      <c r="I1871" s="179">
        <v>0</v>
      </c>
      <c r="J1871" s="179">
        <v>0</v>
      </c>
      <c r="K1871" s="179">
        <v>0</v>
      </c>
      <c r="L1871" s="179">
        <v>0</v>
      </c>
      <c r="M1871" s="179">
        <v>64828.010183702507</v>
      </c>
      <c r="N1871" s="179">
        <v>0</v>
      </c>
      <c r="O1871" s="179">
        <v>0</v>
      </c>
      <c r="P1871" s="179">
        <v>0</v>
      </c>
      <c r="Q1871" s="179">
        <v>0</v>
      </c>
      <c r="R1871" s="180">
        <v>0</v>
      </c>
      <c r="S1871" s="180">
        <v>0</v>
      </c>
      <c r="T1871" s="180">
        <v>0</v>
      </c>
    </row>
    <row r="1872" spans="2:20" x14ac:dyDescent="0.3">
      <c r="B1872" s="19">
        <v>1869</v>
      </c>
      <c r="C1872" s="179">
        <v>0</v>
      </c>
      <c r="D1872" s="179">
        <v>0</v>
      </c>
      <c r="E1872" s="179">
        <v>41197.508456515301</v>
      </c>
      <c r="F1872" s="179">
        <v>0</v>
      </c>
      <c r="G1872" s="179">
        <v>0</v>
      </c>
      <c r="H1872" s="179">
        <v>685511.8980905998</v>
      </c>
      <c r="I1872" s="179">
        <v>0</v>
      </c>
      <c r="J1872" s="179">
        <v>0</v>
      </c>
      <c r="K1872" s="179">
        <v>0</v>
      </c>
      <c r="L1872" s="179">
        <v>0</v>
      </c>
      <c r="M1872" s="179">
        <v>10046.125891991147</v>
      </c>
      <c r="N1872" s="179">
        <v>0</v>
      </c>
      <c r="O1872" s="179">
        <v>0</v>
      </c>
      <c r="P1872" s="179">
        <v>0</v>
      </c>
      <c r="Q1872" s="179">
        <v>0</v>
      </c>
      <c r="R1872" s="180">
        <v>0</v>
      </c>
      <c r="S1872" s="180">
        <v>0</v>
      </c>
      <c r="T1872" s="180">
        <v>0</v>
      </c>
    </row>
    <row r="1873" spans="2:20" x14ac:dyDescent="0.3">
      <c r="B1873" s="19">
        <v>1870</v>
      </c>
      <c r="C1873" s="179">
        <v>0</v>
      </c>
      <c r="D1873" s="179">
        <v>0</v>
      </c>
      <c r="E1873" s="179">
        <v>140156.80563416379</v>
      </c>
      <c r="F1873" s="179">
        <v>0</v>
      </c>
      <c r="G1873" s="179">
        <v>0</v>
      </c>
      <c r="H1873" s="179">
        <v>97851.842816665594</v>
      </c>
      <c r="I1873" s="179">
        <v>0</v>
      </c>
      <c r="J1873" s="179">
        <v>0</v>
      </c>
      <c r="K1873" s="179">
        <v>0</v>
      </c>
      <c r="L1873" s="179">
        <v>0</v>
      </c>
      <c r="M1873" s="179">
        <v>17313.598114956152</v>
      </c>
      <c r="N1873" s="179">
        <v>0</v>
      </c>
      <c r="O1873" s="179">
        <v>0</v>
      </c>
      <c r="P1873" s="179">
        <v>0</v>
      </c>
      <c r="Q1873" s="179">
        <v>0</v>
      </c>
      <c r="R1873" s="180">
        <v>0</v>
      </c>
      <c r="S1873" s="180">
        <v>0</v>
      </c>
      <c r="T1873" s="180">
        <v>0</v>
      </c>
    </row>
    <row r="1874" spans="2:20" x14ac:dyDescent="0.3">
      <c r="B1874" s="19">
        <v>1871</v>
      </c>
      <c r="C1874" s="179">
        <v>0</v>
      </c>
      <c r="D1874" s="179">
        <v>0</v>
      </c>
      <c r="E1874" s="179">
        <v>255225.25552325093</v>
      </c>
      <c r="F1874" s="179">
        <v>0</v>
      </c>
      <c r="G1874" s="179">
        <v>0</v>
      </c>
      <c r="H1874" s="179">
        <v>211960.15258324667</v>
      </c>
      <c r="I1874" s="179">
        <v>0</v>
      </c>
      <c r="J1874" s="179">
        <v>0</v>
      </c>
      <c r="K1874" s="179">
        <v>0</v>
      </c>
      <c r="L1874" s="179">
        <v>0</v>
      </c>
      <c r="M1874" s="179">
        <v>257209.77670100518</v>
      </c>
      <c r="N1874" s="179">
        <v>0</v>
      </c>
      <c r="O1874" s="179">
        <v>0</v>
      </c>
      <c r="P1874" s="179">
        <v>0</v>
      </c>
      <c r="Q1874" s="179">
        <v>0</v>
      </c>
      <c r="R1874" s="180">
        <v>0</v>
      </c>
      <c r="S1874" s="180">
        <v>0</v>
      </c>
      <c r="T1874" s="180">
        <v>0</v>
      </c>
    </row>
    <row r="1875" spans="2:20" x14ac:dyDescent="0.3">
      <c r="B1875" s="19">
        <v>1872</v>
      </c>
      <c r="C1875" s="179">
        <v>0</v>
      </c>
      <c r="D1875" s="179">
        <v>0</v>
      </c>
      <c r="E1875" s="179">
        <v>33075.96927477116</v>
      </c>
      <c r="F1875" s="179">
        <v>0</v>
      </c>
      <c r="G1875" s="179">
        <v>0</v>
      </c>
      <c r="H1875" s="179">
        <v>58184.987752438843</v>
      </c>
      <c r="I1875" s="179">
        <v>0</v>
      </c>
      <c r="J1875" s="179">
        <v>0</v>
      </c>
      <c r="K1875" s="179">
        <v>0</v>
      </c>
      <c r="L1875" s="179">
        <v>0</v>
      </c>
      <c r="M1875" s="179">
        <v>20234.005683483101</v>
      </c>
      <c r="N1875" s="179">
        <v>0</v>
      </c>
      <c r="O1875" s="179">
        <v>0</v>
      </c>
      <c r="P1875" s="179">
        <v>0</v>
      </c>
      <c r="Q1875" s="179">
        <v>0</v>
      </c>
      <c r="R1875" s="180">
        <v>0</v>
      </c>
      <c r="S1875" s="180">
        <v>0</v>
      </c>
      <c r="T1875" s="180">
        <v>0</v>
      </c>
    </row>
    <row r="1876" spans="2:20" x14ac:dyDescent="0.3">
      <c r="B1876" s="19">
        <v>1873</v>
      </c>
      <c r="C1876" s="179">
        <v>0</v>
      </c>
      <c r="D1876" s="179">
        <v>0</v>
      </c>
      <c r="E1876" s="179">
        <v>478189.97372172773</v>
      </c>
      <c r="F1876" s="179">
        <v>0</v>
      </c>
      <c r="G1876" s="179">
        <v>0</v>
      </c>
      <c r="H1876" s="179">
        <v>41980.619389455867</v>
      </c>
      <c r="I1876" s="179">
        <v>0</v>
      </c>
      <c r="J1876" s="179">
        <v>0</v>
      </c>
      <c r="K1876" s="179">
        <v>0</v>
      </c>
      <c r="L1876" s="179">
        <v>0</v>
      </c>
      <c r="M1876" s="179">
        <v>95637.280271218217</v>
      </c>
      <c r="N1876" s="179">
        <v>0</v>
      </c>
      <c r="O1876" s="179">
        <v>0</v>
      </c>
      <c r="P1876" s="179">
        <v>0</v>
      </c>
      <c r="Q1876" s="179">
        <v>0</v>
      </c>
      <c r="R1876" s="180">
        <v>0</v>
      </c>
      <c r="S1876" s="180">
        <v>0</v>
      </c>
      <c r="T1876" s="180">
        <v>0</v>
      </c>
    </row>
    <row r="1877" spans="2:20" x14ac:dyDescent="0.3">
      <c r="B1877" s="19">
        <v>1874</v>
      </c>
      <c r="C1877" s="179">
        <v>0</v>
      </c>
      <c r="D1877" s="179">
        <v>0</v>
      </c>
      <c r="E1877" s="179">
        <v>305196.67553556588</v>
      </c>
      <c r="F1877" s="179">
        <v>0</v>
      </c>
      <c r="G1877" s="179">
        <v>0</v>
      </c>
      <c r="H1877" s="179">
        <v>9153.0241874819385</v>
      </c>
      <c r="I1877" s="179">
        <v>0</v>
      </c>
      <c r="J1877" s="179">
        <v>0</v>
      </c>
      <c r="K1877" s="179">
        <v>0</v>
      </c>
      <c r="L1877" s="179">
        <v>0</v>
      </c>
      <c r="M1877" s="179">
        <v>95565.660106215611</v>
      </c>
      <c r="N1877" s="179">
        <v>0</v>
      </c>
      <c r="O1877" s="179">
        <v>0</v>
      </c>
      <c r="P1877" s="179">
        <v>0</v>
      </c>
      <c r="Q1877" s="179">
        <v>0</v>
      </c>
      <c r="R1877" s="180">
        <v>0</v>
      </c>
      <c r="S1877" s="180">
        <v>0</v>
      </c>
      <c r="T1877" s="180">
        <v>0</v>
      </c>
    </row>
    <row r="1878" spans="2:20" x14ac:dyDescent="0.3">
      <c r="B1878" s="19">
        <v>1875</v>
      </c>
      <c r="C1878" s="179">
        <v>0</v>
      </c>
      <c r="D1878" s="179">
        <v>0</v>
      </c>
      <c r="E1878" s="179">
        <v>34171.919112917254</v>
      </c>
      <c r="F1878" s="179">
        <v>0</v>
      </c>
      <c r="G1878" s="179">
        <v>0</v>
      </c>
      <c r="H1878" s="179">
        <v>80738.481980427357</v>
      </c>
      <c r="I1878" s="179">
        <v>0</v>
      </c>
      <c r="J1878" s="179">
        <v>0</v>
      </c>
      <c r="K1878" s="179">
        <v>0</v>
      </c>
      <c r="L1878" s="179">
        <v>0</v>
      </c>
      <c r="M1878" s="179">
        <v>195305.99945684156</v>
      </c>
      <c r="N1878" s="179">
        <v>0</v>
      </c>
      <c r="O1878" s="179">
        <v>0</v>
      </c>
      <c r="P1878" s="179">
        <v>0</v>
      </c>
      <c r="Q1878" s="179">
        <v>0</v>
      </c>
      <c r="R1878" s="180">
        <v>0</v>
      </c>
      <c r="S1878" s="180">
        <v>0</v>
      </c>
      <c r="T1878" s="180">
        <v>0</v>
      </c>
    </row>
    <row r="1879" spans="2:20" x14ac:dyDescent="0.3">
      <c r="B1879" s="19">
        <v>1876</v>
      </c>
      <c r="C1879" s="179">
        <v>0</v>
      </c>
      <c r="D1879" s="179">
        <v>0</v>
      </c>
      <c r="E1879" s="179">
        <v>640600.08908528765</v>
      </c>
      <c r="F1879" s="179">
        <v>0</v>
      </c>
      <c r="G1879" s="179">
        <v>0</v>
      </c>
      <c r="H1879" s="179">
        <v>293268.97252090165</v>
      </c>
      <c r="I1879" s="179">
        <v>0</v>
      </c>
      <c r="J1879" s="179">
        <v>0</v>
      </c>
      <c r="K1879" s="179">
        <v>0</v>
      </c>
      <c r="L1879" s="179">
        <v>0</v>
      </c>
      <c r="M1879" s="179">
        <v>116806.29389916909</v>
      </c>
      <c r="N1879" s="179">
        <v>0</v>
      </c>
      <c r="O1879" s="179">
        <v>0</v>
      </c>
      <c r="P1879" s="179">
        <v>0</v>
      </c>
      <c r="Q1879" s="179">
        <v>0</v>
      </c>
      <c r="R1879" s="180">
        <v>0</v>
      </c>
      <c r="S1879" s="180">
        <v>0</v>
      </c>
      <c r="T1879" s="180">
        <v>0</v>
      </c>
    </row>
    <row r="1880" spans="2:20" x14ac:dyDescent="0.3">
      <c r="B1880" s="19">
        <v>1877</v>
      </c>
      <c r="C1880" s="179">
        <v>0</v>
      </c>
      <c r="D1880" s="179">
        <v>0</v>
      </c>
      <c r="E1880" s="179">
        <v>158788.08799400972</v>
      </c>
      <c r="F1880" s="179">
        <v>0</v>
      </c>
      <c r="G1880" s="179">
        <v>0</v>
      </c>
      <c r="H1880" s="179">
        <v>19409.539798860402</v>
      </c>
      <c r="I1880" s="179">
        <v>0</v>
      </c>
      <c r="J1880" s="179">
        <v>0</v>
      </c>
      <c r="K1880" s="179">
        <v>0</v>
      </c>
      <c r="L1880" s="179">
        <v>0</v>
      </c>
      <c r="M1880" s="179">
        <v>30152.96520449482</v>
      </c>
      <c r="N1880" s="179">
        <v>0</v>
      </c>
      <c r="O1880" s="179">
        <v>0</v>
      </c>
      <c r="P1880" s="179">
        <v>0</v>
      </c>
      <c r="Q1880" s="179">
        <v>0</v>
      </c>
      <c r="R1880" s="180">
        <v>0</v>
      </c>
      <c r="S1880" s="180">
        <v>0</v>
      </c>
      <c r="T1880" s="180">
        <v>0</v>
      </c>
    </row>
    <row r="1881" spans="2:20" x14ac:dyDescent="0.3">
      <c r="B1881" s="19">
        <v>1878</v>
      </c>
      <c r="C1881" s="179">
        <v>0</v>
      </c>
      <c r="D1881" s="179">
        <v>0</v>
      </c>
      <c r="E1881" s="179">
        <v>40552.770535937248</v>
      </c>
      <c r="F1881" s="179">
        <v>0</v>
      </c>
      <c r="G1881" s="179">
        <v>0</v>
      </c>
      <c r="H1881" s="179">
        <v>102153.21106765461</v>
      </c>
      <c r="I1881" s="179">
        <v>0</v>
      </c>
      <c r="J1881" s="179">
        <v>0</v>
      </c>
      <c r="K1881" s="179">
        <v>0</v>
      </c>
      <c r="L1881" s="179">
        <v>0</v>
      </c>
      <c r="M1881" s="179">
        <v>17472.440616186868</v>
      </c>
      <c r="N1881" s="179">
        <v>0</v>
      </c>
      <c r="O1881" s="179">
        <v>0</v>
      </c>
      <c r="P1881" s="179">
        <v>0</v>
      </c>
      <c r="Q1881" s="179">
        <v>0</v>
      </c>
      <c r="R1881" s="180">
        <v>0</v>
      </c>
      <c r="S1881" s="180">
        <v>0</v>
      </c>
      <c r="T1881" s="180">
        <v>0</v>
      </c>
    </row>
    <row r="1882" spans="2:20" x14ac:dyDescent="0.3">
      <c r="B1882" s="19">
        <v>1879</v>
      </c>
      <c r="C1882" s="179">
        <v>0</v>
      </c>
      <c r="D1882" s="179">
        <v>0</v>
      </c>
      <c r="E1882" s="179">
        <v>6925.1027557872285</v>
      </c>
      <c r="F1882" s="179">
        <v>0</v>
      </c>
      <c r="G1882" s="179">
        <v>0</v>
      </c>
      <c r="H1882" s="179">
        <v>795005.37482913106</v>
      </c>
      <c r="I1882" s="179">
        <v>0</v>
      </c>
      <c r="J1882" s="179">
        <v>0</v>
      </c>
      <c r="K1882" s="179">
        <v>0</v>
      </c>
      <c r="L1882" s="179">
        <v>0</v>
      </c>
      <c r="M1882" s="179">
        <v>122195.83128681223</v>
      </c>
      <c r="N1882" s="179">
        <v>0</v>
      </c>
      <c r="O1882" s="179">
        <v>0</v>
      </c>
      <c r="P1882" s="179">
        <v>0</v>
      </c>
      <c r="Q1882" s="179">
        <v>0</v>
      </c>
      <c r="R1882" s="180">
        <v>0</v>
      </c>
      <c r="S1882" s="180">
        <v>0</v>
      </c>
      <c r="T1882" s="180">
        <v>0</v>
      </c>
    </row>
    <row r="1883" spans="2:20" x14ac:dyDescent="0.3">
      <c r="B1883" s="19">
        <v>1880</v>
      </c>
      <c r="C1883" s="179">
        <v>0</v>
      </c>
      <c r="D1883" s="179">
        <v>0</v>
      </c>
      <c r="E1883" s="179">
        <v>197473.82709000845</v>
      </c>
      <c r="F1883" s="179">
        <v>0</v>
      </c>
      <c r="G1883" s="179">
        <v>0</v>
      </c>
      <c r="H1883" s="179">
        <v>122485.55997085499</v>
      </c>
      <c r="I1883" s="179">
        <v>0</v>
      </c>
      <c r="J1883" s="179">
        <v>0</v>
      </c>
      <c r="K1883" s="179">
        <v>0</v>
      </c>
      <c r="L1883" s="179">
        <v>0</v>
      </c>
      <c r="M1883" s="179">
        <v>31304.637064231858</v>
      </c>
      <c r="N1883" s="179">
        <v>0</v>
      </c>
      <c r="O1883" s="179">
        <v>0</v>
      </c>
      <c r="P1883" s="179">
        <v>0</v>
      </c>
      <c r="Q1883" s="179">
        <v>0</v>
      </c>
      <c r="R1883" s="180">
        <v>0</v>
      </c>
      <c r="S1883" s="180">
        <v>0</v>
      </c>
      <c r="T1883" s="180">
        <v>0</v>
      </c>
    </row>
    <row r="1884" spans="2:20" x14ac:dyDescent="0.3">
      <c r="B1884" s="19">
        <v>1881</v>
      </c>
      <c r="C1884" s="179">
        <v>0</v>
      </c>
      <c r="D1884" s="179">
        <v>0</v>
      </c>
      <c r="E1884" s="179">
        <v>136369.06552469172</v>
      </c>
      <c r="F1884" s="179">
        <v>0</v>
      </c>
      <c r="G1884" s="179">
        <v>0</v>
      </c>
      <c r="H1884" s="179">
        <v>249487.25804357158</v>
      </c>
      <c r="I1884" s="179">
        <v>0</v>
      </c>
      <c r="J1884" s="179">
        <v>0</v>
      </c>
      <c r="K1884" s="179">
        <v>0</v>
      </c>
      <c r="L1884" s="179">
        <v>0</v>
      </c>
      <c r="M1884" s="179">
        <v>10636.619934878499</v>
      </c>
      <c r="N1884" s="179">
        <v>0</v>
      </c>
      <c r="O1884" s="179">
        <v>0</v>
      </c>
      <c r="P1884" s="179">
        <v>0</v>
      </c>
      <c r="Q1884" s="179">
        <v>0</v>
      </c>
      <c r="R1884" s="180">
        <v>0</v>
      </c>
      <c r="S1884" s="180">
        <v>0</v>
      </c>
      <c r="T1884" s="180">
        <v>0</v>
      </c>
    </row>
    <row r="1885" spans="2:20" x14ac:dyDescent="0.3">
      <c r="B1885" s="19">
        <v>1882</v>
      </c>
      <c r="C1885" s="179">
        <v>0</v>
      </c>
      <c r="D1885" s="179">
        <v>0</v>
      </c>
      <c r="E1885" s="179">
        <v>144285.80469354577</v>
      </c>
      <c r="F1885" s="179">
        <v>0</v>
      </c>
      <c r="G1885" s="179">
        <v>0</v>
      </c>
      <c r="H1885" s="179">
        <v>5498.527046411481</v>
      </c>
      <c r="I1885" s="179">
        <v>0</v>
      </c>
      <c r="J1885" s="179">
        <v>0</v>
      </c>
      <c r="K1885" s="179">
        <v>0</v>
      </c>
      <c r="L1885" s="179">
        <v>0</v>
      </c>
      <c r="M1885" s="179">
        <v>280094.46631484904</v>
      </c>
      <c r="N1885" s="179">
        <v>0</v>
      </c>
      <c r="O1885" s="179">
        <v>0</v>
      </c>
      <c r="P1885" s="179">
        <v>0</v>
      </c>
      <c r="Q1885" s="179">
        <v>0</v>
      </c>
      <c r="R1885" s="180">
        <v>0</v>
      </c>
      <c r="S1885" s="180">
        <v>0</v>
      </c>
      <c r="T1885" s="180">
        <v>0</v>
      </c>
    </row>
    <row r="1886" spans="2:20" x14ac:dyDescent="0.3">
      <c r="B1886" s="19">
        <v>1883</v>
      </c>
      <c r="C1886" s="179">
        <v>0</v>
      </c>
      <c r="D1886" s="179">
        <v>0</v>
      </c>
      <c r="E1886" s="179">
        <v>149864.65759060014</v>
      </c>
      <c r="F1886" s="179">
        <v>0</v>
      </c>
      <c r="G1886" s="179">
        <v>0</v>
      </c>
      <c r="H1886" s="179">
        <v>22652.207213703008</v>
      </c>
      <c r="I1886" s="179">
        <v>0</v>
      </c>
      <c r="J1886" s="179">
        <v>0</v>
      </c>
      <c r="K1886" s="179">
        <v>0</v>
      </c>
      <c r="L1886" s="179">
        <v>0</v>
      </c>
      <c r="M1886" s="179">
        <v>136770.67045355984</v>
      </c>
      <c r="N1886" s="179">
        <v>0</v>
      </c>
      <c r="O1886" s="179">
        <v>0</v>
      </c>
      <c r="P1886" s="179">
        <v>0</v>
      </c>
      <c r="Q1886" s="179">
        <v>0</v>
      </c>
      <c r="R1886" s="180">
        <v>0</v>
      </c>
      <c r="S1886" s="180">
        <v>0</v>
      </c>
      <c r="T1886" s="180">
        <v>0</v>
      </c>
    </row>
    <row r="1887" spans="2:20" x14ac:dyDescent="0.3">
      <c r="B1887" s="19">
        <v>1884</v>
      </c>
      <c r="C1887" s="179">
        <v>0</v>
      </c>
      <c r="D1887" s="179">
        <v>0</v>
      </c>
      <c r="E1887" s="179">
        <v>59810.013229030927</v>
      </c>
      <c r="F1887" s="179">
        <v>0</v>
      </c>
      <c r="G1887" s="179">
        <v>0</v>
      </c>
      <c r="H1887" s="179">
        <v>207449.29564287723</v>
      </c>
      <c r="I1887" s="179">
        <v>0</v>
      </c>
      <c r="J1887" s="179">
        <v>0</v>
      </c>
      <c r="K1887" s="179">
        <v>0</v>
      </c>
      <c r="L1887" s="179">
        <v>0</v>
      </c>
      <c r="M1887" s="179">
        <v>49646.71840021346</v>
      </c>
      <c r="N1887" s="179">
        <v>0</v>
      </c>
      <c r="O1887" s="179">
        <v>0</v>
      </c>
      <c r="P1887" s="179">
        <v>0</v>
      </c>
      <c r="Q1887" s="179">
        <v>0</v>
      </c>
      <c r="R1887" s="180">
        <v>0</v>
      </c>
      <c r="S1887" s="180">
        <v>0</v>
      </c>
      <c r="T1887" s="180">
        <v>0</v>
      </c>
    </row>
    <row r="1888" spans="2:20" x14ac:dyDescent="0.3">
      <c r="B1888" s="19">
        <v>1885</v>
      </c>
      <c r="C1888" s="179">
        <v>0</v>
      </c>
      <c r="D1888" s="179">
        <v>0</v>
      </c>
      <c r="E1888" s="179">
        <v>262770.82776787586</v>
      </c>
      <c r="F1888" s="179">
        <v>0</v>
      </c>
      <c r="G1888" s="179">
        <v>0</v>
      </c>
      <c r="H1888" s="179">
        <v>15646.670497807278</v>
      </c>
      <c r="I1888" s="179">
        <v>0</v>
      </c>
      <c r="J1888" s="179">
        <v>0</v>
      </c>
      <c r="K1888" s="179">
        <v>0</v>
      </c>
      <c r="L1888" s="179">
        <v>0</v>
      </c>
      <c r="M1888" s="179">
        <v>1078353.9405368413</v>
      </c>
      <c r="N1888" s="179">
        <v>0</v>
      </c>
      <c r="O1888" s="179">
        <v>0</v>
      </c>
      <c r="P1888" s="179">
        <v>0</v>
      </c>
      <c r="Q1888" s="179">
        <v>0</v>
      </c>
      <c r="R1888" s="180">
        <v>0</v>
      </c>
      <c r="S1888" s="180">
        <v>0</v>
      </c>
      <c r="T1888" s="180">
        <v>0</v>
      </c>
    </row>
    <row r="1889" spans="2:20" x14ac:dyDescent="0.3">
      <c r="B1889" s="19">
        <v>1886</v>
      </c>
      <c r="C1889" s="179">
        <v>0</v>
      </c>
      <c r="D1889" s="179">
        <v>0</v>
      </c>
      <c r="E1889" s="179">
        <v>766921.97381914873</v>
      </c>
      <c r="F1889" s="179">
        <v>0</v>
      </c>
      <c r="G1889" s="179">
        <v>0</v>
      </c>
      <c r="H1889" s="179">
        <v>36913.627322282729</v>
      </c>
      <c r="I1889" s="179">
        <v>0</v>
      </c>
      <c r="J1889" s="179">
        <v>0</v>
      </c>
      <c r="K1889" s="179">
        <v>0</v>
      </c>
      <c r="L1889" s="179">
        <v>0</v>
      </c>
      <c r="M1889" s="179">
        <v>20423.859395181458</v>
      </c>
      <c r="N1889" s="179">
        <v>0</v>
      </c>
      <c r="O1889" s="179">
        <v>0</v>
      </c>
      <c r="P1889" s="179">
        <v>0</v>
      </c>
      <c r="Q1889" s="179">
        <v>0</v>
      </c>
      <c r="R1889" s="180">
        <v>0</v>
      </c>
      <c r="S1889" s="180">
        <v>0</v>
      </c>
      <c r="T1889" s="180">
        <v>0</v>
      </c>
    </row>
    <row r="1890" spans="2:20" x14ac:dyDescent="0.3">
      <c r="B1890" s="19">
        <v>1887</v>
      </c>
      <c r="C1890" s="179">
        <v>0</v>
      </c>
      <c r="D1890" s="179">
        <v>0</v>
      </c>
      <c r="E1890" s="179">
        <v>46057.355557863157</v>
      </c>
      <c r="F1890" s="179">
        <v>0</v>
      </c>
      <c r="G1890" s="179">
        <v>0</v>
      </c>
      <c r="H1890" s="179">
        <v>37224.908154257326</v>
      </c>
      <c r="I1890" s="179">
        <v>0</v>
      </c>
      <c r="J1890" s="179">
        <v>0</v>
      </c>
      <c r="K1890" s="179">
        <v>0</v>
      </c>
      <c r="L1890" s="179">
        <v>0</v>
      </c>
      <c r="M1890" s="179">
        <v>108992.72664740682</v>
      </c>
      <c r="N1890" s="179">
        <v>0</v>
      </c>
      <c r="O1890" s="179">
        <v>0</v>
      </c>
      <c r="P1890" s="179">
        <v>0</v>
      </c>
      <c r="Q1890" s="179">
        <v>0</v>
      </c>
      <c r="R1890" s="180">
        <v>0</v>
      </c>
      <c r="S1890" s="180">
        <v>0</v>
      </c>
      <c r="T1890" s="180">
        <v>0</v>
      </c>
    </row>
    <row r="1891" spans="2:20" x14ac:dyDescent="0.3">
      <c r="B1891" s="19">
        <v>1888</v>
      </c>
      <c r="C1891" s="179">
        <v>0</v>
      </c>
      <c r="D1891" s="179">
        <v>0</v>
      </c>
      <c r="E1891" s="179">
        <v>157569.78957366315</v>
      </c>
      <c r="F1891" s="179">
        <v>0</v>
      </c>
      <c r="G1891" s="179">
        <v>0</v>
      </c>
      <c r="H1891" s="179">
        <v>466677.81818250677</v>
      </c>
      <c r="I1891" s="179">
        <v>0</v>
      </c>
      <c r="J1891" s="179">
        <v>0</v>
      </c>
      <c r="K1891" s="179">
        <v>0</v>
      </c>
      <c r="L1891" s="179">
        <v>0</v>
      </c>
      <c r="M1891" s="179">
        <v>1173749.9604341586</v>
      </c>
      <c r="N1891" s="179">
        <v>0</v>
      </c>
      <c r="O1891" s="179">
        <v>0</v>
      </c>
      <c r="P1891" s="179">
        <v>0</v>
      </c>
      <c r="Q1891" s="179">
        <v>0</v>
      </c>
      <c r="R1891" s="180">
        <v>0</v>
      </c>
      <c r="S1891" s="180">
        <v>0</v>
      </c>
      <c r="T1891" s="180">
        <v>0</v>
      </c>
    </row>
    <row r="1892" spans="2:20" x14ac:dyDescent="0.3">
      <c r="B1892" s="19">
        <v>1889</v>
      </c>
      <c r="C1892" s="179">
        <v>0</v>
      </c>
      <c r="D1892" s="179">
        <v>0</v>
      </c>
      <c r="E1892" s="179">
        <v>80857.726893505343</v>
      </c>
      <c r="F1892" s="179">
        <v>0</v>
      </c>
      <c r="G1892" s="179">
        <v>0</v>
      </c>
      <c r="H1892" s="179">
        <v>32226.660628857229</v>
      </c>
      <c r="I1892" s="179">
        <v>0</v>
      </c>
      <c r="J1892" s="179">
        <v>0</v>
      </c>
      <c r="K1892" s="179">
        <v>0</v>
      </c>
      <c r="L1892" s="179">
        <v>0</v>
      </c>
      <c r="M1892" s="179">
        <v>110256.42263350896</v>
      </c>
      <c r="N1892" s="179">
        <v>0</v>
      </c>
      <c r="O1892" s="179">
        <v>0</v>
      </c>
      <c r="P1892" s="179">
        <v>0</v>
      </c>
      <c r="Q1892" s="179">
        <v>0</v>
      </c>
      <c r="R1892" s="180">
        <v>0</v>
      </c>
      <c r="S1892" s="180">
        <v>0</v>
      </c>
      <c r="T1892" s="180">
        <v>0</v>
      </c>
    </row>
    <row r="1893" spans="2:20" x14ac:dyDescent="0.3">
      <c r="B1893" s="19">
        <v>1890</v>
      </c>
      <c r="C1893" s="179">
        <v>0</v>
      </c>
      <c r="D1893" s="179">
        <v>0</v>
      </c>
      <c r="E1893" s="179">
        <v>91166.665273104765</v>
      </c>
      <c r="F1893" s="179">
        <v>0</v>
      </c>
      <c r="G1893" s="179">
        <v>0</v>
      </c>
      <c r="H1893" s="179">
        <v>15188.349126666653</v>
      </c>
      <c r="I1893" s="179">
        <v>0</v>
      </c>
      <c r="J1893" s="179">
        <v>0</v>
      </c>
      <c r="K1893" s="179">
        <v>0</v>
      </c>
      <c r="L1893" s="179">
        <v>0</v>
      </c>
      <c r="M1893" s="179">
        <v>208970.51836482857</v>
      </c>
      <c r="N1893" s="179">
        <v>0</v>
      </c>
      <c r="O1893" s="179">
        <v>0</v>
      </c>
      <c r="P1893" s="179">
        <v>0</v>
      </c>
      <c r="Q1893" s="179">
        <v>0</v>
      </c>
      <c r="R1893" s="180">
        <v>0</v>
      </c>
      <c r="S1893" s="180">
        <v>0</v>
      </c>
      <c r="T1893" s="180">
        <v>0</v>
      </c>
    </row>
    <row r="1894" spans="2:20" x14ac:dyDescent="0.3">
      <c r="B1894" s="19">
        <v>1891</v>
      </c>
      <c r="C1894" s="179">
        <v>0</v>
      </c>
      <c r="D1894" s="179">
        <v>0</v>
      </c>
      <c r="E1894" s="179">
        <v>59648.049373272763</v>
      </c>
      <c r="F1894" s="179">
        <v>0</v>
      </c>
      <c r="G1894" s="179">
        <v>0</v>
      </c>
      <c r="H1894" s="179">
        <v>181601.15056560386</v>
      </c>
      <c r="I1894" s="179">
        <v>0</v>
      </c>
      <c r="J1894" s="179">
        <v>0</v>
      </c>
      <c r="K1894" s="179">
        <v>0</v>
      </c>
      <c r="L1894" s="179">
        <v>0</v>
      </c>
      <c r="M1894" s="179">
        <v>47815.856073047762</v>
      </c>
      <c r="N1894" s="179">
        <v>0</v>
      </c>
      <c r="O1894" s="179">
        <v>0</v>
      </c>
      <c r="P1894" s="179">
        <v>0</v>
      </c>
      <c r="Q1894" s="179">
        <v>0</v>
      </c>
      <c r="R1894" s="180">
        <v>0</v>
      </c>
      <c r="S1894" s="180">
        <v>0</v>
      </c>
      <c r="T1894" s="180">
        <v>0</v>
      </c>
    </row>
    <row r="1895" spans="2:20" x14ac:dyDescent="0.3">
      <c r="B1895" s="19">
        <v>1892</v>
      </c>
      <c r="C1895" s="179">
        <v>0</v>
      </c>
      <c r="D1895" s="179">
        <v>0</v>
      </c>
      <c r="E1895" s="179">
        <v>195945.7118657617</v>
      </c>
      <c r="F1895" s="179">
        <v>0</v>
      </c>
      <c r="G1895" s="179">
        <v>0</v>
      </c>
      <c r="H1895" s="179">
        <v>6709.3768018388682</v>
      </c>
      <c r="I1895" s="179">
        <v>0</v>
      </c>
      <c r="J1895" s="179">
        <v>0</v>
      </c>
      <c r="K1895" s="179">
        <v>0</v>
      </c>
      <c r="L1895" s="179">
        <v>0</v>
      </c>
      <c r="M1895" s="179">
        <v>160746.79570849048</v>
      </c>
      <c r="N1895" s="179">
        <v>0</v>
      </c>
      <c r="O1895" s="179">
        <v>0</v>
      </c>
      <c r="P1895" s="179">
        <v>0</v>
      </c>
      <c r="Q1895" s="179">
        <v>0</v>
      </c>
      <c r="R1895" s="180">
        <v>0</v>
      </c>
      <c r="S1895" s="180">
        <v>0</v>
      </c>
      <c r="T1895" s="180">
        <v>0</v>
      </c>
    </row>
    <row r="1896" spans="2:20" x14ac:dyDescent="0.3">
      <c r="B1896" s="19">
        <v>1893</v>
      </c>
      <c r="C1896" s="179">
        <v>0</v>
      </c>
      <c r="D1896" s="179">
        <v>0</v>
      </c>
      <c r="E1896" s="179">
        <v>70156.890683749938</v>
      </c>
      <c r="F1896" s="179">
        <v>0</v>
      </c>
      <c r="G1896" s="179">
        <v>0</v>
      </c>
      <c r="H1896" s="179">
        <v>64120.800904757627</v>
      </c>
      <c r="I1896" s="179">
        <v>0</v>
      </c>
      <c r="J1896" s="179">
        <v>0</v>
      </c>
      <c r="K1896" s="179">
        <v>0</v>
      </c>
      <c r="L1896" s="179">
        <v>0</v>
      </c>
      <c r="M1896" s="179">
        <v>94463.412187894675</v>
      </c>
      <c r="N1896" s="179">
        <v>0</v>
      </c>
      <c r="O1896" s="179">
        <v>0</v>
      </c>
      <c r="P1896" s="179">
        <v>0</v>
      </c>
      <c r="Q1896" s="179">
        <v>0</v>
      </c>
      <c r="R1896" s="180">
        <v>0</v>
      </c>
      <c r="S1896" s="180">
        <v>0</v>
      </c>
      <c r="T1896" s="180">
        <v>0</v>
      </c>
    </row>
    <row r="1897" spans="2:20" x14ac:dyDescent="0.3">
      <c r="B1897" s="19">
        <v>1894</v>
      </c>
      <c r="C1897" s="179">
        <v>0</v>
      </c>
      <c r="D1897" s="179">
        <v>0</v>
      </c>
      <c r="E1897" s="179">
        <v>18465.005785866302</v>
      </c>
      <c r="F1897" s="179">
        <v>0</v>
      </c>
      <c r="G1897" s="179">
        <v>0</v>
      </c>
      <c r="H1897" s="179">
        <v>64567.827085017474</v>
      </c>
      <c r="I1897" s="179">
        <v>0</v>
      </c>
      <c r="J1897" s="179">
        <v>0</v>
      </c>
      <c r="K1897" s="179">
        <v>0</v>
      </c>
      <c r="L1897" s="179">
        <v>0</v>
      </c>
      <c r="M1897" s="179">
        <v>735975.86733016174</v>
      </c>
      <c r="N1897" s="179">
        <v>0</v>
      </c>
      <c r="O1897" s="179">
        <v>0</v>
      </c>
      <c r="P1897" s="179">
        <v>0</v>
      </c>
      <c r="Q1897" s="179">
        <v>0</v>
      </c>
      <c r="R1897" s="180">
        <v>0</v>
      </c>
      <c r="S1897" s="180">
        <v>0</v>
      </c>
      <c r="T1897" s="180">
        <v>0</v>
      </c>
    </row>
    <row r="1898" spans="2:20" x14ac:dyDescent="0.3">
      <c r="B1898" s="19">
        <v>1895</v>
      </c>
      <c r="C1898" s="179">
        <v>0</v>
      </c>
      <c r="D1898" s="179">
        <v>0</v>
      </c>
      <c r="E1898" s="179">
        <v>31261.786776265144</v>
      </c>
      <c r="F1898" s="179">
        <v>0</v>
      </c>
      <c r="G1898" s="179">
        <v>0</v>
      </c>
      <c r="H1898" s="179">
        <v>41915.670444827345</v>
      </c>
      <c r="I1898" s="179">
        <v>0</v>
      </c>
      <c r="J1898" s="179">
        <v>0</v>
      </c>
      <c r="K1898" s="179">
        <v>0</v>
      </c>
      <c r="L1898" s="179">
        <v>0</v>
      </c>
      <c r="M1898" s="179">
        <v>71339.77138423716</v>
      </c>
      <c r="N1898" s="179">
        <v>0</v>
      </c>
      <c r="O1898" s="179">
        <v>0</v>
      </c>
      <c r="P1898" s="179">
        <v>0</v>
      </c>
      <c r="Q1898" s="179">
        <v>0</v>
      </c>
      <c r="R1898" s="180">
        <v>0</v>
      </c>
      <c r="S1898" s="180">
        <v>0</v>
      </c>
      <c r="T1898" s="180">
        <v>0</v>
      </c>
    </row>
    <row r="1899" spans="2:20" x14ac:dyDescent="0.3">
      <c r="B1899" s="19">
        <v>1896</v>
      </c>
      <c r="C1899" s="179">
        <v>0</v>
      </c>
      <c r="D1899" s="179">
        <v>0</v>
      </c>
      <c r="E1899" s="179">
        <v>2928185.6325648413</v>
      </c>
      <c r="F1899" s="179">
        <v>0</v>
      </c>
      <c r="G1899" s="179">
        <v>0</v>
      </c>
      <c r="H1899" s="179">
        <v>98183.601236861097</v>
      </c>
      <c r="I1899" s="179">
        <v>0</v>
      </c>
      <c r="J1899" s="179">
        <v>0</v>
      </c>
      <c r="K1899" s="179">
        <v>0</v>
      </c>
      <c r="L1899" s="179">
        <v>0</v>
      </c>
      <c r="M1899" s="179">
        <v>91073.422715695473</v>
      </c>
      <c r="N1899" s="179">
        <v>0</v>
      </c>
      <c r="O1899" s="179">
        <v>0</v>
      </c>
      <c r="P1899" s="179">
        <v>0</v>
      </c>
      <c r="Q1899" s="179">
        <v>0</v>
      </c>
      <c r="R1899" s="180">
        <v>0</v>
      </c>
      <c r="S1899" s="180">
        <v>0</v>
      </c>
      <c r="T1899" s="180">
        <v>0</v>
      </c>
    </row>
    <row r="1900" spans="2:20" x14ac:dyDescent="0.3">
      <c r="B1900" s="19">
        <v>1897</v>
      </c>
      <c r="C1900" s="179">
        <v>0</v>
      </c>
      <c r="D1900" s="179">
        <v>0</v>
      </c>
      <c r="E1900" s="179">
        <v>355834.45443456492</v>
      </c>
      <c r="F1900" s="179">
        <v>0</v>
      </c>
      <c r="G1900" s="179">
        <v>0</v>
      </c>
      <c r="H1900" s="179">
        <v>345367.39059621014</v>
      </c>
      <c r="I1900" s="179">
        <v>0</v>
      </c>
      <c r="J1900" s="179">
        <v>0</v>
      </c>
      <c r="K1900" s="179">
        <v>0</v>
      </c>
      <c r="L1900" s="179">
        <v>0</v>
      </c>
      <c r="M1900" s="179">
        <v>387635.54153194732</v>
      </c>
      <c r="N1900" s="179">
        <v>0</v>
      </c>
      <c r="O1900" s="179">
        <v>0</v>
      </c>
      <c r="P1900" s="179">
        <v>0</v>
      </c>
      <c r="Q1900" s="179">
        <v>0</v>
      </c>
      <c r="R1900" s="180">
        <v>0</v>
      </c>
      <c r="S1900" s="180">
        <v>0</v>
      </c>
      <c r="T1900" s="180">
        <v>0</v>
      </c>
    </row>
    <row r="1901" spans="2:20" x14ac:dyDescent="0.3">
      <c r="B1901" s="19">
        <v>1898</v>
      </c>
      <c r="C1901" s="179">
        <v>0</v>
      </c>
      <c r="D1901" s="179">
        <v>0</v>
      </c>
      <c r="E1901" s="179">
        <v>463497.6024517804</v>
      </c>
      <c r="F1901" s="179">
        <v>0</v>
      </c>
      <c r="G1901" s="179">
        <v>0</v>
      </c>
      <c r="H1901" s="179">
        <v>848504.68147207086</v>
      </c>
      <c r="I1901" s="179">
        <v>0</v>
      </c>
      <c r="J1901" s="179">
        <v>0</v>
      </c>
      <c r="K1901" s="179">
        <v>0</v>
      </c>
      <c r="L1901" s="179">
        <v>0</v>
      </c>
      <c r="M1901" s="179">
        <v>183434.8018677631</v>
      </c>
      <c r="N1901" s="179">
        <v>0</v>
      </c>
      <c r="O1901" s="179">
        <v>0</v>
      </c>
      <c r="P1901" s="179">
        <v>0</v>
      </c>
      <c r="Q1901" s="179">
        <v>0</v>
      </c>
      <c r="R1901" s="180">
        <v>0</v>
      </c>
      <c r="S1901" s="180">
        <v>0</v>
      </c>
      <c r="T1901" s="180">
        <v>0</v>
      </c>
    </row>
    <row r="1902" spans="2:20" x14ac:dyDescent="0.3">
      <c r="B1902" s="19">
        <v>1899</v>
      </c>
      <c r="C1902" s="179">
        <v>0</v>
      </c>
      <c r="D1902" s="179">
        <v>0</v>
      </c>
      <c r="E1902" s="179">
        <v>603216.68937760813</v>
      </c>
      <c r="F1902" s="179">
        <v>0</v>
      </c>
      <c r="G1902" s="179">
        <v>0</v>
      </c>
      <c r="H1902" s="179">
        <v>2855.7359105989963</v>
      </c>
      <c r="I1902" s="179">
        <v>0</v>
      </c>
      <c r="J1902" s="179">
        <v>0</v>
      </c>
      <c r="K1902" s="179">
        <v>0</v>
      </c>
      <c r="L1902" s="179">
        <v>0</v>
      </c>
      <c r="M1902" s="179">
        <v>312926.09494123037</v>
      </c>
      <c r="N1902" s="179">
        <v>0</v>
      </c>
      <c r="O1902" s="179">
        <v>0</v>
      </c>
      <c r="P1902" s="179">
        <v>0</v>
      </c>
      <c r="Q1902" s="179">
        <v>0</v>
      </c>
      <c r="R1902" s="180">
        <v>0</v>
      </c>
      <c r="S1902" s="180">
        <v>0</v>
      </c>
      <c r="T1902" s="180">
        <v>0</v>
      </c>
    </row>
    <row r="1903" spans="2:20" x14ac:dyDescent="0.3">
      <c r="B1903" s="19">
        <v>1900</v>
      </c>
      <c r="C1903" s="179">
        <v>0</v>
      </c>
      <c r="D1903" s="179">
        <v>0</v>
      </c>
      <c r="E1903" s="179">
        <v>576641.56750720099</v>
      </c>
      <c r="F1903" s="179">
        <v>0</v>
      </c>
      <c r="G1903" s="179">
        <v>0</v>
      </c>
      <c r="H1903" s="179">
        <v>80501.543613683869</v>
      </c>
      <c r="I1903" s="179">
        <v>0</v>
      </c>
      <c r="J1903" s="179">
        <v>0</v>
      </c>
      <c r="K1903" s="179">
        <v>0</v>
      </c>
      <c r="L1903" s="179">
        <v>0</v>
      </c>
      <c r="M1903" s="179">
        <v>217704.40550525812</v>
      </c>
      <c r="N1903" s="179">
        <v>0</v>
      </c>
      <c r="O1903" s="179">
        <v>0</v>
      </c>
      <c r="P1903" s="179">
        <v>0</v>
      </c>
      <c r="Q1903" s="179">
        <v>0</v>
      </c>
      <c r="R1903" s="180">
        <v>0</v>
      </c>
      <c r="S1903" s="180">
        <v>0</v>
      </c>
      <c r="T1903" s="180">
        <v>0</v>
      </c>
    </row>
    <row r="1904" spans="2:20" x14ac:dyDescent="0.3">
      <c r="B1904" s="19">
        <v>1901</v>
      </c>
      <c r="C1904" s="179">
        <v>0</v>
      </c>
      <c r="D1904" s="179">
        <v>0</v>
      </c>
      <c r="E1904" s="179">
        <v>91601.144149653686</v>
      </c>
      <c r="F1904" s="179">
        <v>0</v>
      </c>
      <c r="G1904" s="179">
        <v>0</v>
      </c>
      <c r="H1904" s="179">
        <v>274185.53715869947</v>
      </c>
      <c r="I1904" s="179">
        <v>0</v>
      </c>
      <c r="J1904" s="179">
        <v>0</v>
      </c>
      <c r="K1904" s="179">
        <v>0</v>
      </c>
      <c r="L1904" s="179">
        <v>0</v>
      </c>
      <c r="M1904" s="179">
        <v>19059.011996572426</v>
      </c>
      <c r="N1904" s="179">
        <v>0</v>
      </c>
      <c r="O1904" s="179">
        <v>0</v>
      </c>
      <c r="P1904" s="179">
        <v>0</v>
      </c>
      <c r="Q1904" s="179">
        <v>0</v>
      </c>
      <c r="R1904" s="180">
        <v>0</v>
      </c>
      <c r="S1904" s="180">
        <v>0</v>
      </c>
      <c r="T1904" s="180">
        <v>0</v>
      </c>
    </row>
    <row r="1905" spans="2:20" x14ac:dyDescent="0.3">
      <c r="B1905" s="19">
        <v>1902</v>
      </c>
      <c r="C1905" s="179">
        <v>0</v>
      </c>
      <c r="D1905" s="179">
        <v>0</v>
      </c>
      <c r="E1905" s="179">
        <v>433671.0967455295</v>
      </c>
      <c r="F1905" s="179">
        <v>0</v>
      </c>
      <c r="G1905" s="179">
        <v>0</v>
      </c>
      <c r="H1905" s="179">
        <v>40855.025434422918</v>
      </c>
      <c r="I1905" s="179">
        <v>0</v>
      </c>
      <c r="J1905" s="179">
        <v>0</v>
      </c>
      <c r="K1905" s="179">
        <v>0</v>
      </c>
      <c r="L1905" s="179">
        <v>0</v>
      </c>
      <c r="M1905" s="179">
        <v>157795.98888838396</v>
      </c>
      <c r="N1905" s="179">
        <v>0</v>
      </c>
      <c r="O1905" s="179">
        <v>0</v>
      </c>
      <c r="P1905" s="179">
        <v>0</v>
      </c>
      <c r="Q1905" s="179">
        <v>0</v>
      </c>
      <c r="R1905" s="180">
        <v>0</v>
      </c>
      <c r="S1905" s="180">
        <v>0</v>
      </c>
      <c r="T1905" s="180">
        <v>0</v>
      </c>
    </row>
    <row r="1906" spans="2:20" x14ac:dyDescent="0.3">
      <c r="B1906" s="19">
        <v>1903</v>
      </c>
      <c r="C1906" s="179">
        <v>0</v>
      </c>
      <c r="D1906" s="179">
        <v>0</v>
      </c>
      <c r="E1906" s="179">
        <v>1914200.7584320034</v>
      </c>
      <c r="F1906" s="179">
        <v>0</v>
      </c>
      <c r="G1906" s="179">
        <v>0</v>
      </c>
      <c r="H1906" s="179">
        <v>22785.284872585697</v>
      </c>
      <c r="I1906" s="179">
        <v>0</v>
      </c>
      <c r="J1906" s="179">
        <v>0</v>
      </c>
      <c r="K1906" s="179">
        <v>63166.315955100086</v>
      </c>
      <c r="L1906" s="179">
        <v>1</v>
      </c>
      <c r="M1906" s="179">
        <v>614247.83553345827</v>
      </c>
      <c r="N1906" s="179">
        <v>0</v>
      </c>
      <c r="O1906" s="179">
        <v>0</v>
      </c>
      <c r="P1906" s="179">
        <v>0</v>
      </c>
      <c r="Q1906" s="179">
        <v>0</v>
      </c>
      <c r="R1906" s="180">
        <v>0</v>
      </c>
      <c r="S1906" s="180">
        <v>63166.315955100086</v>
      </c>
      <c r="T1906" s="180">
        <v>0</v>
      </c>
    </row>
    <row r="1907" spans="2:20" x14ac:dyDescent="0.3">
      <c r="B1907" s="19">
        <v>1904</v>
      </c>
      <c r="C1907" s="179">
        <v>0</v>
      </c>
      <c r="D1907" s="179">
        <v>0</v>
      </c>
      <c r="E1907" s="179">
        <v>31402.033419549596</v>
      </c>
      <c r="F1907" s="179">
        <v>0</v>
      </c>
      <c r="G1907" s="179">
        <v>0</v>
      </c>
      <c r="H1907" s="179">
        <v>109622.35569359463</v>
      </c>
      <c r="I1907" s="179">
        <v>0</v>
      </c>
      <c r="J1907" s="179">
        <v>0</v>
      </c>
      <c r="K1907" s="179">
        <v>0</v>
      </c>
      <c r="L1907" s="179">
        <v>0</v>
      </c>
      <c r="M1907" s="179">
        <v>6671960.2442856506</v>
      </c>
      <c r="N1907" s="179">
        <v>0</v>
      </c>
      <c r="O1907" s="179">
        <v>0</v>
      </c>
      <c r="P1907" s="179">
        <v>0</v>
      </c>
      <c r="Q1907" s="179">
        <v>0</v>
      </c>
      <c r="R1907" s="180">
        <v>0</v>
      </c>
      <c r="S1907" s="180">
        <v>0</v>
      </c>
      <c r="T1907" s="180">
        <v>0</v>
      </c>
    </row>
    <row r="1908" spans="2:20" x14ac:dyDescent="0.3">
      <c r="B1908" s="19">
        <v>1905</v>
      </c>
      <c r="C1908" s="179">
        <v>0</v>
      </c>
      <c r="D1908" s="179">
        <v>0</v>
      </c>
      <c r="E1908" s="179">
        <v>31918.760226802206</v>
      </c>
      <c r="F1908" s="179">
        <v>0</v>
      </c>
      <c r="G1908" s="179">
        <v>0</v>
      </c>
      <c r="H1908" s="179">
        <v>81423.867115727815</v>
      </c>
      <c r="I1908" s="179">
        <v>0</v>
      </c>
      <c r="J1908" s="179">
        <v>0</v>
      </c>
      <c r="K1908" s="179">
        <v>0</v>
      </c>
      <c r="L1908" s="179">
        <v>0</v>
      </c>
      <c r="M1908" s="179">
        <v>33344.874205394073</v>
      </c>
      <c r="N1908" s="179">
        <v>0</v>
      </c>
      <c r="O1908" s="179">
        <v>0</v>
      </c>
      <c r="P1908" s="179">
        <v>0</v>
      </c>
      <c r="Q1908" s="179">
        <v>0</v>
      </c>
      <c r="R1908" s="180">
        <v>0</v>
      </c>
      <c r="S1908" s="180">
        <v>0</v>
      </c>
      <c r="T1908" s="180">
        <v>0</v>
      </c>
    </row>
    <row r="1909" spans="2:20" x14ac:dyDescent="0.3">
      <c r="B1909" s="19">
        <v>1906</v>
      </c>
      <c r="C1909" s="179">
        <v>0</v>
      </c>
      <c r="D1909" s="179">
        <v>0</v>
      </c>
      <c r="E1909" s="179">
        <v>10560.869863194899</v>
      </c>
      <c r="F1909" s="179">
        <v>0</v>
      </c>
      <c r="G1909" s="179">
        <v>0</v>
      </c>
      <c r="H1909" s="179">
        <v>48359.089920083876</v>
      </c>
      <c r="I1909" s="179">
        <v>0</v>
      </c>
      <c r="J1909" s="179">
        <v>0</v>
      </c>
      <c r="K1909" s="179">
        <v>0</v>
      </c>
      <c r="L1909" s="179">
        <v>0</v>
      </c>
      <c r="M1909" s="179">
        <v>15713.847062063722</v>
      </c>
      <c r="N1909" s="179">
        <v>0</v>
      </c>
      <c r="O1909" s="179">
        <v>0</v>
      </c>
      <c r="P1909" s="179">
        <v>0</v>
      </c>
      <c r="Q1909" s="179">
        <v>0</v>
      </c>
      <c r="R1909" s="180">
        <v>0</v>
      </c>
      <c r="S1909" s="180">
        <v>0</v>
      </c>
      <c r="T1909" s="180">
        <v>0</v>
      </c>
    </row>
    <row r="1910" spans="2:20" x14ac:dyDescent="0.3">
      <c r="B1910" s="19">
        <v>1907</v>
      </c>
      <c r="C1910" s="179">
        <v>0</v>
      </c>
      <c r="D1910" s="179">
        <v>0</v>
      </c>
      <c r="E1910" s="179">
        <v>553765.05933135282</v>
      </c>
      <c r="F1910" s="179">
        <v>0</v>
      </c>
      <c r="G1910" s="179">
        <v>0</v>
      </c>
      <c r="H1910" s="179">
        <v>8577.598127726691</v>
      </c>
      <c r="I1910" s="179">
        <v>0</v>
      </c>
      <c r="J1910" s="179">
        <v>0</v>
      </c>
      <c r="K1910" s="179">
        <v>0</v>
      </c>
      <c r="L1910" s="179">
        <v>0</v>
      </c>
      <c r="M1910" s="179">
        <v>159915.62326725217</v>
      </c>
      <c r="N1910" s="179">
        <v>0</v>
      </c>
      <c r="O1910" s="179">
        <v>0</v>
      </c>
      <c r="P1910" s="179">
        <v>0</v>
      </c>
      <c r="Q1910" s="179">
        <v>0</v>
      </c>
      <c r="R1910" s="180">
        <v>0</v>
      </c>
      <c r="S1910" s="180">
        <v>0</v>
      </c>
      <c r="T1910" s="180">
        <v>0</v>
      </c>
    </row>
    <row r="1911" spans="2:20" x14ac:dyDescent="0.3">
      <c r="B1911" s="19">
        <v>1908</v>
      </c>
      <c r="C1911" s="179">
        <v>0</v>
      </c>
      <c r="D1911" s="179">
        <v>0</v>
      </c>
      <c r="E1911" s="179">
        <v>691137.50542526168</v>
      </c>
      <c r="F1911" s="179">
        <v>0</v>
      </c>
      <c r="G1911" s="179">
        <v>0</v>
      </c>
      <c r="H1911" s="179">
        <v>904206.26722275896</v>
      </c>
      <c r="I1911" s="179">
        <v>0</v>
      </c>
      <c r="J1911" s="179">
        <v>0</v>
      </c>
      <c r="K1911" s="179">
        <v>0</v>
      </c>
      <c r="L1911" s="179">
        <v>0</v>
      </c>
      <c r="M1911" s="179">
        <v>131921.05453228168</v>
      </c>
      <c r="N1911" s="179">
        <v>0</v>
      </c>
      <c r="O1911" s="179">
        <v>0</v>
      </c>
      <c r="P1911" s="179">
        <v>0</v>
      </c>
      <c r="Q1911" s="179">
        <v>0</v>
      </c>
      <c r="R1911" s="180">
        <v>0</v>
      </c>
      <c r="S1911" s="180">
        <v>0</v>
      </c>
      <c r="T1911" s="180">
        <v>0</v>
      </c>
    </row>
    <row r="1912" spans="2:20" x14ac:dyDescent="0.3">
      <c r="B1912" s="19">
        <v>1909</v>
      </c>
      <c r="C1912" s="179">
        <v>0</v>
      </c>
      <c r="D1912" s="179">
        <v>0</v>
      </c>
      <c r="E1912" s="179">
        <v>57168.656711625117</v>
      </c>
      <c r="F1912" s="179">
        <v>0</v>
      </c>
      <c r="G1912" s="179">
        <v>0</v>
      </c>
      <c r="H1912" s="179">
        <v>110766.90301897856</v>
      </c>
      <c r="I1912" s="179">
        <v>0</v>
      </c>
      <c r="J1912" s="179">
        <v>0</v>
      </c>
      <c r="K1912" s="179">
        <v>0</v>
      </c>
      <c r="L1912" s="179">
        <v>0</v>
      </c>
      <c r="M1912" s="179">
        <v>407685.95874587336</v>
      </c>
      <c r="N1912" s="179">
        <v>0</v>
      </c>
      <c r="O1912" s="179">
        <v>0</v>
      </c>
      <c r="P1912" s="179">
        <v>0</v>
      </c>
      <c r="Q1912" s="179">
        <v>0</v>
      </c>
      <c r="R1912" s="180">
        <v>0</v>
      </c>
      <c r="S1912" s="180">
        <v>0</v>
      </c>
      <c r="T1912" s="180">
        <v>0</v>
      </c>
    </row>
    <row r="1913" spans="2:20" x14ac:dyDescent="0.3">
      <c r="B1913" s="19">
        <v>1910</v>
      </c>
      <c r="C1913" s="179">
        <v>0</v>
      </c>
      <c r="D1913" s="179">
        <v>0</v>
      </c>
      <c r="E1913" s="179">
        <v>96762.551469840808</v>
      </c>
      <c r="F1913" s="179">
        <v>0</v>
      </c>
      <c r="G1913" s="179">
        <v>0</v>
      </c>
      <c r="H1913" s="179">
        <v>46216.246304523258</v>
      </c>
      <c r="I1913" s="179">
        <v>0</v>
      </c>
      <c r="J1913" s="179">
        <v>0</v>
      </c>
      <c r="K1913" s="179">
        <v>0</v>
      </c>
      <c r="L1913" s="179">
        <v>0</v>
      </c>
      <c r="M1913" s="179">
        <v>56371.338984218193</v>
      </c>
      <c r="N1913" s="179">
        <v>0</v>
      </c>
      <c r="O1913" s="179">
        <v>0</v>
      </c>
      <c r="P1913" s="179">
        <v>0</v>
      </c>
      <c r="Q1913" s="179">
        <v>0</v>
      </c>
      <c r="R1913" s="180">
        <v>0</v>
      </c>
      <c r="S1913" s="180">
        <v>0</v>
      </c>
      <c r="T1913" s="180">
        <v>0</v>
      </c>
    </row>
    <row r="1914" spans="2:20" x14ac:dyDescent="0.3">
      <c r="B1914" s="19">
        <v>1911</v>
      </c>
      <c r="C1914" s="179">
        <v>0</v>
      </c>
      <c r="D1914" s="179">
        <v>0</v>
      </c>
      <c r="E1914" s="179">
        <v>807470.02230101125</v>
      </c>
      <c r="F1914" s="179">
        <v>0</v>
      </c>
      <c r="G1914" s="179">
        <v>0</v>
      </c>
      <c r="H1914" s="179">
        <v>76978.674927926069</v>
      </c>
      <c r="I1914" s="179">
        <v>0</v>
      </c>
      <c r="J1914" s="179">
        <v>0</v>
      </c>
      <c r="K1914" s="179">
        <v>0</v>
      </c>
      <c r="L1914" s="179">
        <v>0</v>
      </c>
      <c r="M1914" s="179">
        <v>43562.847599367677</v>
      </c>
      <c r="N1914" s="179">
        <v>0</v>
      </c>
      <c r="O1914" s="179">
        <v>0</v>
      </c>
      <c r="P1914" s="179">
        <v>0</v>
      </c>
      <c r="Q1914" s="179">
        <v>0</v>
      </c>
      <c r="R1914" s="180">
        <v>0</v>
      </c>
      <c r="S1914" s="180">
        <v>0</v>
      </c>
      <c r="T1914" s="180">
        <v>0</v>
      </c>
    </row>
    <row r="1915" spans="2:20" x14ac:dyDescent="0.3">
      <c r="B1915" s="19">
        <v>1912</v>
      </c>
      <c r="C1915" s="179">
        <v>0</v>
      </c>
      <c r="D1915" s="179">
        <v>0</v>
      </c>
      <c r="E1915" s="179">
        <v>54897.022052736756</v>
      </c>
      <c r="F1915" s="179">
        <v>0</v>
      </c>
      <c r="G1915" s="179">
        <v>0</v>
      </c>
      <c r="H1915" s="179">
        <v>467081.57435995335</v>
      </c>
      <c r="I1915" s="179">
        <v>0</v>
      </c>
      <c r="J1915" s="179">
        <v>0</v>
      </c>
      <c r="K1915" s="179">
        <v>0</v>
      </c>
      <c r="L1915" s="179">
        <v>0</v>
      </c>
      <c r="M1915" s="179">
        <v>592.99149051211998</v>
      </c>
      <c r="N1915" s="179">
        <v>0</v>
      </c>
      <c r="O1915" s="179">
        <v>0</v>
      </c>
      <c r="P1915" s="179">
        <v>0</v>
      </c>
      <c r="Q1915" s="179">
        <v>0</v>
      </c>
      <c r="R1915" s="180">
        <v>0</v>
      </c>
      <c r="S1915" s="180">
        <v>0</v>
      </c>
      <c r="T1915" s="180">
        <v>0</v>
      </c>
    </row>
    <row r="1916" spans="2:20" x14ac:dyDescent="0.3">
      <c r="B1916" s="19">
        <v>1913</v>
      </c>
      <c r="C1916" s="179">
        <v>0</v>
      </c>
      <c r="D1916" s="179">
        <v>0</v>
      </c>
      <c r="E1916" s="179">
        <v>308233.36841685761</v>
      </c>
      <c r="F1916" s="179">
        <v>0</v>
      </c>
      <c r="G1916" s="179">
        <v>0</v>
      </c>
      <c r="H1916" s="179">
        <v>73671.486874763985</v>
      </c>
      <c r="I1916" s="179">
        <v>0</v>
      </c>
      <c r="J1916" s="179">
        <v>0</v>
      </c>
      <c r="K1916" s="179">
        <v>0</v>
      </c>
      <c r="L1916" s="179">
        <v>0</v>
      </c>
      <c r="M1916" s="179">
        <v>2367.8802866420083</v>
      </c>
      <c r="N1916" s="179">
        <v>0</v>
      </c>
      <c r="O1916" s="179">
        <v>0</v>
      </c>
      <c r="P1916" s="179">
        <v>0</v>
      </c>
      <c r="Q1916" s="179">
        <v>0</v>
      </c>
      <c r="R1916" s="180">
        <v>0</v>
      </c>
      <c r="S1916" s="180">
        <v>0</v>
      </c>
      <c r="T1916" s="180">
        <v>0</v>
      </c>
    </row>
    <row r="1917" spans="2:20" x14ac:dyDescent="0.3">
      <c r="B1917" s="19">
        <v>1914</v>
      </c>
      <c r="C1917" s="179">
        <v>0</v>
      </c>
      <c r="D1917" s="179">
        <v>0</v>
      </c>
      <c r="E1917" s="179">
        <v>140262.28748123004</v>
      </c>
      <c r="F1917" s="179">
        <v>0</v>
      </c>
      <c r="G1917" s="179">
        <v>0</v>
      </c>
      <c r="H1917" s="179">
        <v>487277.31756879226</v>
      </c>
      <c r="I1917" s="179">
        <v>0</v>
      </c>
      <c r="J1917" s="179">
        <v>0</v>
      </c>
      <c r="K1917" s="179">
        <v>0</v>
      </c>
      <c r="L1917" s="179">
        <v>0</v>
      </c>
      <c r="M1917" s="179">
        <v>95888.439339881093</v>
      </c>
      <c r="N1917" s="179">
        <v>0</v>
      </c>
      <c r="O1917" s="179">
        <v>0</v>
      </c>
      <c r="P1917" s="179">
        <v>0</v>
      </c>
      <c r="Q1917" s="179">
        <v>0</v>
      </c>
      <c r="R1917" s="180">
        <v>0</v>
      </c>
      <c r="S1917" s="180">
        <v>0</v>
      </c>
      <c r="T1917" s="180">
        <v>0</v>
      </c>
    </row>
    <row r="1918" spans="2:20" x14ac:dyDescent="0.3">
      <c r="B1918" s="19">
        <v>1915</v>
      </c>
      <c r="C1918" s="179">
        <v>0</v>
      </c>
      <c r="D1918" s="179">
        <v>0</v>
      </c>
      <c r="E1918" s="179">
        <v>92984.58768791944</v>
      </c>
      <c r="F1918" s="179">
        <v>0</v>
      </c>
      <c r="G1918" s="179">
        <v>0</v>
      </c>
      <c r="H1918" s="179">
        <v>1142.5366132010561</v>
      </c>
      <c r="I1918" s="179">
        <v>0</v>
      </c>
      <c r="J1918" s="179">
        <v>0</v>
      </c>
      <c r="K1918" s="179">
        <v>0</v>
      </c>
      <c r="L1918" s="179">
        <v>0</v>
      </c>
      <c r="M1918" s="179">
        <v>76081.887986325426</v>
      </c>
      <c r="N1918" s="179">
        <v>0</v>
      </c>
      <c r="O1918" s="179">
        <v>0</v>
      </c>
      <c r="P1918" s="179">
        <v>0</v>
      </c>
      <c r="Q1918" s="179">
        <v>0</v>
      </c>
      <c r="R1918" s="180">
        <v>0</v>
      </c>
      <c r="S1918" s="180">
        <v>0</v>
      </c>
      <c r="T1918" s="180">
        <v>0</v>
      </c>
    </row>
    <row r="1919" spans="2:20" x14ac:dyDescent="0.3">
      <c r="B1919" s="19">
        <v>1916</v>
      </c>
      <c r="C1919" s="179">
        <v>0</v>
      </c>
      <c r="D1919" s="179">
        <v>0</v>
      </c>
      <c r="E1919" s="179">
        <v>460829.73441968102</v>
      </c>
      <c r="F1919" s="179">
        <v>0</v>
      </c>
      <c r="G1919" s="179">
        <v>0</v>
      </c>
      <c r="H1919" s="179">
        <v>54689.883402408646</v>
      </c>
      <c r="I1919" s="179">
        <v>0</v>
      </c>
      <c r="J1919" s="179">
        <v>0</v>
      </c>
      <c r="K1919" s="179">
        <v>0</v>
      </c>
      <c r="L1919" s="179">
        <v>0</v>
      </c>
      <c r="M1919" s="179">
        <v>78488.554971847858</v>
      </c>
      <c r="N1919" s="179">
        <v>0</v>
      </c>
      <c r="O1919" s="179">
        <v>0</v>
      </c>
      <c r="P1919" s="179">
        <v>0</v>
      </c>
      <c r="Q1919" s="179">
        <v>0</v>
      </c>
      <c r="R1919" s="180">
        <v>0</v>
      </c>
      <c r="S1919" s="180">
        <v>0</v>
      </c>
      <c r="T1919" s="180">
        <v>0</v>
      </c>
    </row>
    <row r="1920" spans="2:20" x14ac:dyDescent="0.3">
      <c r="B1920" s="19">
        <v>1917</v>
      </c>
      <c r="C1920" s="179">
        <v>0</v>
      </c>
      <c r="D1920" s="179">
        <v>0</v>
      </c>
      <c r="E1920" s="179">
        <v>31746.081249636278</v>
      </c>
      <c r="F1920" s="179">
        <v>0</v>
      </c>
      <c r="G1920" s="179">
        <v>0</v>
      </c>
      <c r="H1920" s="179">
        <v>522927.56438233861</v>
      </c>
      <c r="I1920" s="179">
        <v>0</v>
      </c>
      <c r="J1920" s="179">
        <v>0</v>
      </c>
      <c r="K1920" s="179">
        <v>0</v>
      </c>
      <c r="L1920" s="179">
        <v>0</v>
      </c>
      <c r="M1920" s="179">
        <v>961429.97257807082</v>
      </c>
      <c r="N1920" s="179">
        <v>0</v>
      </c>
      <c r="O1920" s="179">
        <v>0</v>
      </c>
      <c r="P1920" s="179">
        <v>0</v>
      </c>
      <c r="Q1920" s="179">
        <v>0</v>
      </c>
      <c r="R1920" s="180">
        <v>0</v>
      </c>
      <c r="S1920" s="180">
        <v>0</v>
      </c>
      <c r="T1920" s="180">
        <v>0</v>
      </c>
    </row>
    <row r="1921" spans="2:20" x14ac:dyDescent="0.3">
      <c r="B1921" s="19">
        <v>1918</v>
      </c>
      <c r="C1921" s="179">
        <v>0</v>
      </c>
      <c r="D1921" s="179">
        <v>0</v>
      </c>
      <c r="E1921" s="179">
        <v>7699.588144971578</v>
      </c>
      <c r="F1921" s="179">
        <v>0</v>
      </c>
      <c r="G1921" s="179">
        <v>0</v>
      </c>
      <c r="H1921" s="179">
        <v>120570.34706862201</v>
      </c>
      <c r="I1921" s="179">
        <v>0</v>
      </c>
      <c r="J1921" s="179">
        <v>0</v>
      </c>
      <c r="K1921" s="179">
        <v>0</v>
      </c>
      <c r="L1921" s="179">
        <v>0</v>
      </c>
      <c r="M1921" s="179">
        <v>3908.5788197567108</v>
      </c>
      <c r="N1921" s="179">
        <v>0</v>
      </c>
      <c r="O1921" s="179">
        <v>0</v>
      </c>
      <c r="P1921" s="179">
        <v>0</v>
      </c>
      <c r="Q1921" s="179">
        <v>0</v>
      </c>
      <c r="R1921" s="180">
        <v>0</v>
      </c>
      <c r="S1921" s="180">
        <v>0</v>
      </c>
      <c r="T1921" s="180">
        <v>0</v>
      </c>
    </row>
    <row r="1922" spans="2:20" x14ac:dyDescent="0.3">
      <c r="B1922" s="19">
        <v>1919</v>
      </c>
      <c r="C1922" s="179">
        <v>0</v>
      </c>
      <c r="D1922" s="179">
        <v>0</v>
      </c>
      <c r="E1922" s="179">
        <v>33702.369104252313</v>
      </c>
      <c r="F1922" s="179">
        <v>0</v>
      </c>
      <c r="G1922" s="179">
        <v>0</v>
      </c>
      <c r="H1922" s="179">
        <v>2330.0122593394381</v>
      </c>
      <c r="I1922" s="179">
        <v>0</v>
      </c>
      <c r="J1922" s="179">
        <v>0</v>
      </c>
      <c r="K1922" s="179">
        <v>0</v>
      </c>
      <c r="L1922" s="179">
        <v>0</v>
      </c>
      <c r="M1922" s="179">
        <v>9371.3985282637477</v>
      </c>
      <c r="N1922" s="179">
        <v>0</v>
      </c>
      <c r="O1922" s="179">
        <v>0</v>
      </c>
      <c r="P1922" s="179">
        <v>0</v>
      </c>
      <c r="Q1922" s="179">
        <v>0</v>
      </c>
      <c r="R1922" s="180">
        <v>0</v>
      </c>
      <c r="S1922" s="180">
        <v>0</v>
      </c>
      <c r="T1922" s="180">
        <v>0</v>
      </c>
    </row>
    <row r="1923" spans="2:20" x14ac:dyDescent="0.3">
      <c r="B1923" s="19">
        <v>1920</v>
      </c>
      <c r="C1923" s="179">
        <v>0</v>
      </c>
      <c r="D1923" s="179">
        <v>0</v>
      </c>
      <c r="E1923" s="179">
        <v>28217.451688896424</v>
      </c>
      <c r="F1923" s="179">
        <v>0</v>
      </c>
      <c r="G1923" s="179">
        <v>0</v>
      </c>
      <c r="H1923" s="179">
        <v>7375.1445495468315</v>
      </c>
      <c r="I1923" s="179">
        <v>0</v>
      </c>
      <c r="J1923" s="179">
        <v>0</v>
      </c>
      <c r="K1923" s="179">
        <v>0</v>
      </c>
      <c r="L1923" s="179">
        <v>0</v>
      </c>
      <c r="M1923" s="179">
        <v>116943.05403529316</v>
      </c>
      <c r="N1923" s="179">
        <v>0</v>
      </c>
      <c r="O1923" s="179">
        <v>0</v>
      </c>
      <c r="P1923" s="179">
        <v>0</v>
      </c>
      <c r="Q1923" s="179">
        <v>0</v>
      </c>
      <c r="R1923" s="180">
        <v>0</v>
      </c>
      <c r="S1923" s="180">
        <v>0</v>
      </c>
      <c r="T1923" s="180">
        <v>0</v>
      </c>
    </row>
    <row r="1924" spans="2:20" x14ac:dyDescent="0.3">
      <c r="B1924" s="19">
        <v>1921</v>
      </c>
      <c r="C1924" s="179">
        <v>0</v>
      </c>
      <c r="D1924" s="179">
        <v>0</v>
      </c>
      <c r="E1924" s="179">
        <v>7582.5886226169241</v>
      </c>
      <c r="F1924" s="179">
        <v>0</v>
      </c>
      <c r="G1924" s="179">
        <v>0</v>
      </c>
      <c r="H1924" s="179">
        <v>61703.531959821616</v>
      </c>
      <c r="I1924" s="179">
        <v>0</v>
      </c>
      <c r="J1924" s="179">
        <v>0</v>
      </c>
      <c r="K1924" s="179">
        <v>0</v>
      </c>
      <c r="L1924" s="179">
        <v>0</v>
      </c>
      <c r="M1924" s="179">
        <v>59613.060928372121</v>
      </c>
      <c r="N1924" s="179">
        <v>0</v>
      </c>
      <c r="O1924" s="179">
        <v>0</v>
      </c>
      <c r="P1924" s="179">
        <v>0</v>
      </c>
      <c r="Q1924" s="179">
        <v>0</v>
      </c>
      <c r="R1924" s="180">
        <v>0</v>
      </c>
      <c r="S1924" s="180">
        <v>0</v>
      </c>
      <c r="T1924" s="180">
        <v>0</v>
      </c>
    </row>
    <row r="1925" spans="2:20" x14ac:dyDescent="0.3">
      <c r="B1925" s="19">
        <v>1922</v>
      </c>
      <c r="C1925" s="179">
        <v>0</v>
      </c>
      <c r="D1925" s="179">
        <v>0</v>
      </c>
      <c r="E1925" s="179">
        <v>261809.98926089963</v>
      </c>
      <c r="F1925" s="179">
        <v>0</v>
      </c>
      <c r="G1925" s="179">
        <v>0</v>
      </c>
      <c r="H1925" s="179">
        <v>10054.913724262733</v>
      </c>
      <c r="I1925" s="179">
        <v>0</v>
      </c>
      <c r="J1925" s="179">
        <v>0</v>
      </c>
      <c r="K1925" s="179">
        <v>0</v>
      </c>
      <c r="L1925" s="179">
        <v>0</v>
      </c>
      <c r="M1925" s="179">
        <v>154064.73125400962</v>
      </c>
      <c r="N1925" s="179">
        <v>0</v>
      </c>
      <c r="O1925" s="179">
        <v>0</v>
      </c>
      <c r="P1925" s="179">
        <v>0</v>
      </c>
      <c r="Q1925" s="179">
        <v>0</v>
      </c>
      <c r="R1925" s="180">
        <v>0</v>
      </c>
      <c r="S1925" s="180">
        <v>0</v>
      </c>
      <c r="T1925" s="180">
        <v>0</v>
      </c>
    </row>
    <row r="1926" spans="2:20" x14ac:dyDescent="0.3">
      <c r="B1926" s="19">
        <v>1923</v>
      </c>
      <c r="C1926" s="179">
        <v>0</v>
      </c>
      <c r="D1926" s="179">
        <v>0</v>
      </c>
      <c r="E1926" s="179">
        <v>1629602.2263404354</v>
      </c>
      <c r="F1926" s="179">
        <v>0</v>
      </c>
      <c r="G1926" s="179">
        <v>0</v>
      </c>
      <c r="H1926" s="179">
        <v>11275.600516079523</v>
      </c>
      <c r="I1926" s="179">
        <v>0</v>
      </c>
      <c r="J1926" s="179">
        <v>0</v>
      </c>
      <c r="K1926" s="179">
        <v>0</v>
      </c>
      <c r="L1926" s="179">
        <v>0</v>
      </c>
      <c r="M1926" s="179">
        <v>465069.40516964538</v>
      </c>
      <c r="N1926" s="179">
        <v>0</v>
      </c>
      <c r="O1926" s="179">
        <v>0</v>
      </c>
      <c r="P1926" s="179">
        <v>0</v>
      </c>
      <c r="Q1926" s="179">
        <v>0</v>
      </c>
      <c r="R1926" s="180">
        <v>0</v>
      </c>
      <c r="S1926" s="180">
        <v>0</v>
      </c>
      <c r="T1926" s="180">
        <v>0</v>
      </c>
    </row>
    <row r="1927" spans="2:20" x14ac:dyDescent="0.3">
      <c r="B1927" s="19">
        <v>1924</v>
      </c>
      <c r="C1927" s="179">
        <v>0</v>
      </c>
      <c r="D1927" s="179">
        <v>0</v>
      </c>
      <c r="E1927" s="179">
        <v>206554.75472603188</v>
      </c>
      <c r="F1927" s="179">
        <v>0</v>
      </c>
      <c r="G1927" s="179">
        <v>0</v>
      </c>
      <c r="H1927" s="179">
        <v>9835.426196539589</v>
      </c>
      <c r="I1927" s="179">
        <v>0</v>
      </c>
      <c r="J1927" s="179">
        <v>0</v>
      </c>
      <c r="K1927" s="179">
        <v>0</v>
      </c>
      <c r="L1927" s="179">
        <v>0</v>
      </c>
      <c r="M1927" s="179">
        <v>107089.05274237916</v>
      </c>
      <c r="N1927" s="179">
        <v>0</v>
      </c>
      <c r="O1927" s="179">
        <v>0</v>
      </c>
      <c r="P1927" s="179">
        <v>0</v>
      </c>
      <c r="Q1927" s="179">
        <v>0</v>
      </c>
      <c r="R1927" s="180">
        <v>0</v>
      </c>
      <c r="S1927" s="180">
        <v>0</v>
      </c>
      <c r="T1927" s="180">
        <v>0</v>
      </c>
    </row>
    <row r="1928" spans="2:20" x14ac:dyDescent="0.3">
      <c r="B1928" s="19">
        <v>1925</v>
      </c>
      <c r="C1928" s="179">
        <v>0</v>
      </c>
      <c r="D1928" s="179">
        <v>0</v>
      </c>
      <c r="E1928" s="179">
        <v>206898.56554965701</v>
      </c>
      <c r="F1928" s="179">
        <v>0</v>
      </c>
      <c r="G1928" s="179">
        <v>0</v>
      </c>
      <c r="H1928" s="179">
        <v>14913.367009456744</v>
      </c>
      <c r="I1928" s="179">
        <v>0</v>
      </c>
      <c r="J1928" s="179">
        <v>0</v>
      </c>
      <c r="K1928" s="179">
        <v>0</v>
      </c>
      <c r="L1928" s="179">
        <v>0</v>
      </c>
      <c r="M1928" s="179">
        <v>138458.28410627673</v>
      </c>
      <c r="N1928" s="179">
        <v>0</v>
      </c>
      <c r="O1928" s="179">
        <v>0</v>
      </c>
      <c r="P1928" s="179">
        <v>0</v>
      </c>
      <c r="Q1928" s="179">
        <v>0</v>
      </c>
      <c r="R1928" s="180">
        <v>0</v>
      </c>
      <c r="S1928" s="180">
        <v>0</v>
      </c>
      <c r="T1928" s="180">
        <v>0</v>
      </c>
    </row>
    <row r="1929" spans="2:20" x14ac:dyDescent="0.3">
      <c r="B1929" s="19">
        <v>1926</v>
      </c>
      <c r="C1929" s="179">
        <v>0</v>
      </c>
      <c r="D1929" s="179">
        <v>0</v>
      </c>
      <c r="E1929" s="179">
        <v>169827.00538225516</v>
      </c>
      <c r="F1929" s="179">
        <v>0</v>
      </c>
      <c r="G1929" s="179">
        <v>0</v>
      </c>
      <c r="H1929" s="179">
        <v>24159.778976923695</v>
      </c>
      <c r="I1929" s="179">
        <v>0</v>
      </c>
      <c r="J1929" s="179">
        <v>0</v>
      </c>
      <c r="K1929" s="179">
        <v>0</v>
      </c>
      <c r="L1929" s="179">
        <v>0</v>
      </c>
      <c r="M1929" s="179">
        <v>13485.121878277874</v>
      </c>
      <c r="N1929" s="179">
        <v>0</v>
      </c>
      <c r="O1929" s="179">
        <v>0</v>
      </c>
      <c r="P1929" s="179">
        <v>0</v>
      </c>
      <c r="Q1929" s="179">
        <v>0</v>
      </c>
      <c r="R1929" s="180">
        <v>0</v>
      </c>
      <c r="S1929" s="180">
        <v>0</v>
      </c>
      <c r="T1929" s="180">
        <v>0</v>
      </c>
    </row>
    <row r="1930" spans="2:20" x14ac:dyDescent="0.3">
      <c r="B1930" s="19">
        <v>1927</v>
      </c>
      <c r="C1930" s="179">
        <v>0</v>
      </c>
      <c r="D1930" s="179">
        <v>0</v>
      </c>
      <c r="E1930" s="179">
        <v>18765.55938686966</v>
      </c>
      <c r="F1930" s="179">
        <v>0</v>
      </c>
      <c r="G1930" s="179">
        <v>0</v>
      </c>
      <c r="H1930" s="179">
        <v>27754.645038944625</v>
      </c>
      <c r="I1930" s="179">
        <v>0</v>
      </c>
      <c r="J1930" s="179">
        <v>0</v>
      </c>
      <c r="K1930" s="179">
        <v>0</v>
      </c>
      <c r="L1930" s="179">
        <v>0</v>
      </c>
      <c r="M1930" s="179">
        <v>87237.167007664568</v>
      </c>
      <c r="N1930" s="179">
        <v>0</v>
      </c>
      <c r="O1930" s="179">
        <v>0</v>
      </c>
      <c r="P1930" s="179">
        <v>0</v>
      </c>
      <c r="Q1930" s="179">
        <v>0</v>
      </c>
      <c r="R1930" s="180">
        <v>0</v>
      </c>
      <c r="S1930" s="180">
        <v>0</v>
      </c>
      <c r="T1930" s="180">
        <v>0</v>
      </c>
    </row>
    <row r="1931" spans="2:20" x14ac:dyDescent="0.3">
      <c r="B1931" s="19">
        <v>1928</v>
      </c>
      <c r="C1931" s="179">
        <v>0</v>
      </c>
      <c r="D1931" s="179">
        <v>0</v>
      </c>
      <c r="E1931" s="179">
        <v>46211.693726478195</v>
      </c>
      <c r="F1931" s="179">
        <v>0</v>
      </c>
      <c r="G1931" s="179">
        <v>0</v>
      </c>
      <c r="H1931" s="179">
        <v>160677.30096566569</v>
      </c>
      <c r="I1931" s="179">
        <v>0</v>
      </c>
      <c r="J1931" s="179">
        <v>0</v>
      </c>
      <c r="K1931" s="179">
        <v>0</v>
      </c>
      <c r="L1931" s="179">
        <v>0</v>
      </c>
      <c r="M1931" s="179">
        <v>31676.743945525643</v>
      </c>
      <c r="N1931" s="179">
        <v>0</v>
      </c>
      <c r="O1931" s="179">
        <v>0</v>
      </c>
      <c r="P1931" s="179">
        <v>0</v>
      </c>
      <c r="Q1931" s="179">
        <v>0</v>
      </c>
      <c r="R1931" s="180">
        <v>0</v>
      </c>
      <c r="S1931" s="180">
        <v>0</v>
      </c>
      <c r="T1931" s="180">
        <v>0</v>
      </c>
    </row>
    <row r="1932" spans="2:20" x14ac:dyDescent="0.3">
      <c r="B1932" s="19">
        <v>1929</v>
      </c>
      <c r="C1932" s="179">
        <v>0</v>
      </c>
      <c r="D1932" s="179">
        <v>0</v>
      </c>
      <c r="E1932" s="179">
        <v>22393.499697331765</v>
      </c>
      <c r="F1932" s="179">
        <v>0</v>
      </c>
      <c r="G1932" s="179">
        <v>0</v>
      </c>
      <c r="H1932" s="179">
        <v>447673.04953365721</v>
      </c>
      <c r="I1932" s="179">
        <v>0</v>
      </c>
      <c r="J1932" s="179">
        <v>0</v>
      </c>
      <c r="K1932" s="179">
        <v>0</v>
      </c>
      <c r="L1932" s="179">
        <v>0</v>
      </c>
      <c r="M1932" s="179">
        <v>22829.726905002619</v>
      </c>
      <c r="N1932" s="179">
        <v>0</v>
      </c>
      <c r="O1932" s="179">
        <v>0</v>
      </c>
      <c r="P1932" s="179">
        <v>0</v>
      </c>
      <c r="Q1932" s="179">
        <v>0</v>
      </c>
      <c r="R1932" s="180">
        <v>0</v>
      </c>
      <c r="S1932" s="180">
        <v>0</v>
      </c>
      <c r="T1932" s="180">
        <v>0</v>
      </c>
    </row>
    <row r="1933" spans="2:20" x14ac:dyDescent="0.3">
      <c r="B1933" s="19">
        <v>1930</v>
      </c>
      <c r="C1933" s="179">
        <v>0</v>
      </c>
      <c r="D1933" s="179">
        <v>0</v>
      </c>
      <c r="E1933" s="179">
        <v>21440.039694848285</v>
      </c>
      <c r="F1933" s="179">
        <v>0</v>
      </c>
      <c r="G1933" s="179">
        <v>0</v>
      </c>
      <c r="H1933" s="179">
        <v>30114.171907440188</v>
      </c>
      <c r="I1933" s="179">
        <v>0</v>
      </c>
      <c r="J1933" s="179">
        <v>0</v>
      </c>
      <c r="K1933" s="179">
        <v>0</v>
      </c>
      <c r="L1933" s="179">
        <v>0</v>
      </c>
      <c r="M1933" s="179">
        <v>212901.26557463384</v>
      </c>
      <c r="N1933" s="179">
        <v>0</v>
      </c>
      <c r="O1933" s="179">
        <v>0</v>
      </c>
      <c r="P1933" s="179">
        <v>0</v>
      </c>
      <c r="Q1933" s="179">
        <v>0</v>
      </c>
      <c r="R1933" s="180">
        <v>0</v>
      </c>
      <c r="S1933" s="180">
        <v>0</v>
      </c>
      <c r="T1933" s="180">
        <v>0</v>
      </c>
    </row>
    <row r="1934" spans="2:20" x14ac:dyDescent="0.3">
      <c r="B1934" s="19">
        <v>1931</v>
      </c>
      <c r="C1934" s="179">
        <v>0</v>
      </c>
      <c r="D1934" s="179">
        <v>0</v>
      </c>
      <c r="E1934" s="179">
        <v>20045.076640992811</v>
      </c>
      <c r="F1934" s="179">
        <v>0</v>
      </c>
      <c r="G1934" s="179">
        <v>0</v>
      </c>
      <c r="H1934" s="179">
        <v>66726.868491241621</v>
      </c>
      <c r="I1934" s="179">
        <v>0</v>
      </c>
      <c r="J1934" s="179">
        <v>0</v>
      </c>
      <c r="K1934" s="179">
        <v>0</v>
      </c>
      <c r="L1934" s="179">
        <v>0</v>
      </c>
      <c r="M1934" s="179">
        <v>557715.47727636248</v>
      </c>
      <c r="N1934" s="179">
        <v>0</v>
      </c>
      <c r="O1934" s="179">
        <v>0</v>
      </c>
      <c r="P1934" s="179">
        <v>0</v>
      </c>
      <c r="Q1934" s="179">
        <v>0</v>
      </c>
      <c r="R1934" s="180">
        <v>0</v>
      </c>
      <c r="S1934" s="180">
        <v>0</v>
      </c>
      <c r="T1934" s="180">
        <v>0</v>
      </c>
    </row>
    <row r="1935" spans="2:20" x14ac:dyDescent="0.3">
      <c r="B1935" s="19">
        <v>1932</v>
      </c>
      <c r="C1935" s="179">
        <v>0</v>
      </c>
      <c r="D1935" s="179">
        <v>0</v>
      </c>
      <c r="E1935" s="179">
        <v>55705.277245079793</v>
      </c>
      <c r="F1935" s="179">
        <v>0</v>
      </c>
      <c r="G1935" s="179">
        <v>0</v>
      </c>
      <c r="H1935" s="179">
        <v>2600.1403929790094</v>
      </c>
      <c r="I1935" s="179">
        <v>0</v>
      </c>
      <c r="J1935" s="179">
        <v>0</v>
      </c>
      <c r="K1935" s="179">
        <v>0</v>
      </c>
      <c r="L1935" s="179">
        <v>0</v>
      </c>
      <c r="M1935" s="179">
        <v>12370.965975566798</v>
      </c>
      <c r="N1935" s="179">
        <v>0</v>
      </c>
      <c r="O1935" s="179">
        <v>0</v>
      </c>
      <c r="P1935" s="179">
        <v>0</v>
      </c>
      <c r="Q1935" s="179">
        <v>0</v>
      </c>
      <c r="R1935" s="180">
        <v>0</v>
      </c>
      <c r="S1935" s="180">
        <v>0</v>
      </c>
      <c r="T1935" s="180">
        <v>0</v>
      </c>
    </row>
    <row r="1936" spans="2:20" x14ac:dyDescent="0.3">
      <c r="B1936" s="19">
        <v>1933</v>
      </c>
      <c r="C1936" s="179">
        <v>0</v>
      </c>
      <c r="D1936" s="179">
        <v>0</v>
      </c>
      <c r="E1936" s="179">
        <v>150666.06865254784</v>
      </c>
      <c r="F1936" s="179">
        <v>0</v>
      </c>
      <c r="G1936" s="179">
        <v>0</v>
      </c>
      <c r="H1936" s="179">
        <v>62248.251896869646</v>
      </c>
      <c r="I1936" s="179">
        <v>0</v>
      </c>
      <c r="J1936" s="179">
        <v>0</v>
      </c>
      <c r="K1936" s="179">
        <v>0</v>
      </c>
      <c r="L1936" s="179">
        <v>0</v>
      </c>
      <c r="M1936" s="179">
        <v>208868.57637342991</v>
      </c>
      <c r="N1936" s="179">
        <v>0</v>
      </c>
      <c r="O1936" s="179">
        <v>0</v>
      </c>
      <c r="P1936" s="179">
        <v>0</v>
      </c>
      <c r="Q1936" s="179">
        <v>0</v>
      </c>
      <c r="R1936" s="180">
        <v>0</v>
      </c>
      <c r="S1936" s="180">
        <v>0</v>
      </c>
      <c r="T1936" s="180">
        <v>0</v>
      </c>
    </row>
    <row r="1937" spans="2:20" x14ac:dyDescent="0.3">
      <c r="B1937" s="19">
        <v>1934</v>
      </c>
      <c r="C1937" s="179">
        <v>0</v>
      </c>
      <c r="D1937" s="179">
        <v>0</v>
      </c>
      <c r="E1937" s="179">
        <v>789469.88382504869</v>
      </c>
      <c r="F1937" s="179">
        <v>0</v>
      </c>
      <c r="G1937" s="179">
        <v>0</v>
      </c>
      <c r="H1937" s="179">
        <v>56517.01326574917</v>
      </c>
      <c r="I1937" s="179">
        <v>0</v>
      </c>
      <c r="J1937" s="179">
        <v>0</v>
      </c>
      <c r="K1937" s="179">
        <v>0</v>
      </c>
      <c r="L1937" s="179">
        <v>0</v>
      </c>
      <c r="M1937" s="179">
        <v>140058.43838220107</v>
      </c>
      <c r="N1937" s="179">
        <v>0</v>
      </c>
      <c r="O1937" s="179">
        <v>0</v>
      </c>
      <c r="P1937" s="179">
        <v>0</v>
      </c>
      <c r="Q1937" s="179">
        <v>0</v>
      </c>
      <c r="R1937" s="180">
        <v>0</v>
      </c>
      <c r="S1937" s="180">
        <v>0</v>
      </c>
      <c r="T1937" s="180">
        <v>0</v>
      </c>
    </row>
    <row r="1938" spans="2:20" x14ac:dyDescent="0.3">
      <c r="B1938" s="19">
        <v>1935</v>
      </c>
      <c r="C1938" s="179">
        <v>0</v>
      </c>
      <c r="D1938" s="179">
        <v>0</v>
      </c>
      <c r="E1938" s="179">
        <v>368251.61579845514</v>
      </c>
      <c r="F1938" s="179">
        <v>0</v>
      </c>
      <c r="G1938" s="179">
        <v>0</v>
      </c>
      <c r="H1938" s="179">
        <v>215335.63006814788</v>
      </c>
      <c r="I1938" s="179">
        <v>0</v>
      </c>
      <c r="J1938" s="179">
        <v>0</v>
      </c>
      <c r="K1938" s="179">
        <v>0</v>
      </c>
      <c r="L1938" s="179">
        <v>0</v>
      </c>
      <c r="M1938" s="179">
        <v>17283.871791236077</v>
      </c>
      <c r="N1938" s="179">
        <v>0</v>
      </c>
      <c r="O1938" s="179">
        <v>0</v>
      </c>
      <c r="P1938" s="179">
        <v>0</v>
      </c>
      <c r="Q1938" s="179">
        <v>0</v>
      </c>
      <c r="R1938" s="180">
        <v>0</v>
      </c>
      <c r="S1938" s="180">
        <v>0</v>
      </c>
      <c r="T1938" s="180">
        <v>0</v>
      </c>
    </row>
    <row r="1939" spans="2:20" x14ac:dyDescent="0.3">
      <c r="B1939" s="19">
        <v>1936</v>
      </c>
      <c r="C1939" s="179">
        <v>0</v>
      </c>
      <c r="D1939" s="179">
        <v>0</v>
      </c>
      <c r="E1939" s="179">
        <v>50303.728863614713</v>
      </c>
      <c r="F1939" s="179">
        <v>0</v>
      </c>
      <c r="G1939" s="179">
        <v>0</v>
      </c>
      <c r="H1939" s="179">
        <v>30974.730762978092</v>
      </c>
      <c r="I1939" s="179">
        <v>0</v>
      </c>
      <c r="J1939" s="179">
        <v>0</v>
      </c>
      <c r="K1939" s="179">
        <v>0</v>
      </c>
      <c r="L1939" s="179">
        <v>0</v>
      </c>
      <c r="M1939" s="179">
        <v>41867.009260321684</v>
      </c>
      <c r="N1939" s="179">
        <v>0</v>
      </c>
      <c r="O1939" s="179">
        <v>0</v>
      </c>
      <c r="P1939" s="179">
        <v>0</v>
      </c>
      <c r="Q1939" s="179">
        <v>0</v>
      </c>
      <c r="R1939" s="180">
        <v>0</v>
      </c>
      <c r="S1939" s="180">
        <v>0</v>
      </c>
      <c r="T1939" s="180">
        <v>0</v>
      </c>
    </row>
    <row r="1940" spans="2:20" x14ac:dyDescent="0.3">
      <c r="B1940" s="19">
        <v>1937</v>
      </c>
      <c r="C1940" s="179">
        <v>0</v>
      </c>
      <c r="D1940" s="179">
        <v>0</v>
      </c>
      <c r="E1940" s="179">
        <v>772247.44993364648</v>
      </c>
      <c r="F1940" s="179">
        <v>0</v>
      </c>
      <c r="G1940" s="179">
        <v>0</v>
      </c>
      <c r="H1940" s="179">
        <v>14762.257378247266</v>
      </c>
      <c r="I1940" s="179">
        <v>0</v>
      </c>
      <c r="J1940" s="179">
        <v>0</v>
      </c>
      <c r="K1940" s="179">
        <v>0</v>
      </c>
      <c r="L1940" s="179">
        <v>0</v>
      </c>
      <c r="M1940" s="179">
        <v>60917.236785697387</v>
      </c>
      <c r="N1940" s="179">
        <v>0</v>
      </c>
      <c r="O1940" s="179">
        <v>0</v>
      </c>
      <c r="P1940" s="179">
        <v>0</v>
      </c>
      <c r="Q1940" s="179">
        <v>0</v>
      </c>
      <c r="R1940" s="180">
        <v>0</v>
      </c>
      <c r="S1940" s="180">
        <v>0</v>
      </c>
      <c r="T1940" s="180">
        <v>0</v>
      </c>
    </row>
    <row r="1941" spans="2:20" x14ac:dyDescent="0.3">
      <c r="B1941" s="19">
        <v>1938</v>
      </c>
      <c r="C1941" s="179">
        <v>0</v>
      </c>
      <c r="D1941" s="179">
        <v>0</v>
      </c>
      <c r="E1941" s="179">
        <v>141962.67752607464</v>
      </c>
      <c r="F1941" s="179">
        <v>0</v>
      </c>
      <c r="G1941" s="179">
        <v>0</v>
      </c>
      <c r="H1941" s="179">
        <v>347471.58201069827</v>
      </c>
      <c r="I1941" s="179">
        <v>0</v>
      </c>
      <c r="J1941" s="179">
        <v>0</v>
      </c>
      <c r="K1941" s="179">
        <v>0</v>
      </c>
      <c r="L1941" s="179">
        <v>0</v>
      </c>
      <c r="M1941" s="179">
        <v>14134.01689224779</v>
      </c>
      <c r="N1941" s="179">
        <v>0</v>
      </c>
      <c r="O1941" s="179">
        <v>0</v>
      </c>
      <c r="P1941" s="179">
        <v>0</v>
      </c>
      <c r="Q1941" s="179">
        <v>0</v>
      </c>
      <c r="R1941" s="180">
        <v>0</v>
      </c>
      <c r="S1941" s="180">
        <v>0</v>
      </c>
      <c r="T1941" s="180">
        <v>0</v>
      </c>
    </row>
    <row r="1942" spans="2:20" x14ac:dyDescent="0.3">
      <c r="B1942" s="19">
        <v>1939</v>
      </c>
      <c r="C1942" s="179">
        <v>0</v>
      </c>
      <c r="D1942" s="179">
        <v>0</v>
      </c>
      <c r="E1942" s="179">
        <v>157509.17519072696</v>
      </c>
      <c r="F1942" s="179">
        <v>0</v>
      </c>
      <c r="G1942" s="179">
        <v>0</v>
      </c>
      <c r="H1942" s="179">
        <v>205944.83087023778</v>
      </c>
      <c r="I1942" s="179">
        <v>0</v>
      </c>
      <c r="J1942" s="179">
        <v>0</v>
      </c>
      <c r="K1942" s="179">
        <v>0</v>
      </c>
      <c r="L1942" s="179">
        <v>0</v>
      </c>
      <c r="M1942" s="179">
        <v>27656.203644848069</v>
      </c>
      <c r="N1942" s="179">
        <v>0</v>
      </c>
      <c r="O1942" s="179">
        <v>0</v>
      </c>
      <c r="P1942" s="179">
        <v>0</v>
      </c>
      <c r="Q1942" s="179">
        <v>0</v>
      </c>
      <c r="R1942" s="180">
        <v>0</v>
      </c>
      <c r="S1942" s="180">
        <v>0</v>
      </c>
      <c r="T1942" s="180">
        <v>0</v>
      </c>
    </row>
    <row r="1943" spans="2:20" x14ac:dyDescent="0.3">
      <c r="B1943" s="19">
        <v>1940</v>
      </c>
      <c r="C1943" s="179">
        <v>0</v>
      </c>
      <c r="D1943" s="179">
        <v>0</v>
      </c>
      <c r="E1943" s="179">
        <v>118000.62579510102</v>
      </c>
      <c r="F1943" s="179">
        <v>0</v>
      </c>
      <c r="G1943" s="179">
        <v>0</v>
      </c>
      <c r="H1943" s="179">
        <v>33732.43771660381</v>
      </c>
      <c r="I1943" s="179">
        <v>0</v>
      </c>
      <c r="J1943" s="179">
        <v>0</v>
      </c>
      <c r="K1943" s="179">
        <v>0</v>
      </c>
      <c r="L1943" s="179">
        <v>0</v>
      </c>
      <c r="M1943" s="179">
        <v>379504.31472035032</v>
      </c>
      <c r="N1943" s="179">
        <v>0</v>
      </c>
      <c r="O1943" s="179">
        <v>0</v>
      </c>
      <c r="P1943" s="179">
        <v>0</v>
      </c>
      <c r="Q1943" s="179">
        <v>0</v>
      </c>
      <c r="R1943" s="180">
        <v>0</v>
      </c>
      <c r="S1943" s="180">
        <v>0</v>
      </c>
      <c r="T1943" s="180">
        <v>0</v>
      </c>
    </row>
    <row r="1944" spans="2:20" x14ac:dyDescent="0.3">
      <c r="B1944" s="19">
        <v>1941</v>
      </c>
      <c r="C1944" s="179">
        <v>0</v>
      </c>
      <c r="D1944" s="179">
        <v>0</v>
      </c>
      <c r="E1944" s="179">
        <v>102736.47329756718</v>
      </c>
      <c r="F1944" s="179">
        <v>0</v>
      </c>
      <c r="G1944" s="179">
        <v>0</v>
      </c>
      <c r="H1944" s="179">
        <v>84291.202298572593</v>
      </c>
      <c r="I1944" s="179">
        <v>0</v>
      </c>
      <c r="J1944" s="179">
        <v>0</v>
      </c>
      <c r="K1944" s="179">
        <v>0</v>
      </c>
      <c r="L1944" s="179">
        <v>0</v>
      </c>
      <c r="M1944" s="179">
        <v>69234.577474709615</v>
      </c>
      <c r="N1944" s="179">
        <v>0</v>
      </c>
      <c r="O1944" s="179">
        <v>0</v>
      </c>
      <c r="P1944" s="179">
        <v>0</v>
      </c>
      <c r="Q1944" s="179">
        <v>0</v>
      </c>
      <c r="R1944" s="180">
        <v>0</v>
      </c>
      <c r="S1944" s="180">
        <v>0</v>
      </c>
      <c r="T1944" s="180">
        <v>0</v>
      </c>
    </row>
    <row r="1945" spans="2:20" x14ac:dyDescent="0.3">
      <c r="B1945" s="19">
        <v>1942</v>
      </c>
      <c r="C1945" s="179">
        <v>0</v>
      </c>
      <c r="D1945" s="179">
        <v>0</v>
      </c>
      <c r="E1945" s="179">
        <v>118435.83096073194</v>
      </c>
      <c r="F1945" s="179">
        <v>0</v>
      </c>
      <c r="G1945" s="179">
        <v>0</v>
      </c>
      <c r="H1945" s="179">
        <v>96937.116935313737</v>
      </c>
      <c r="I1945" s="179">
        <v>0</v>
      </c>
      <c r="J1945" s="179">
        <v>0</v>
      </c>
      <c r="K1945" s="179">
        <v>0</v>
      </c>
      <c r="L1945" s="179">
        <v>0</v>
      </c>
      <c r="M1945" s="179">
        <v>104945.21204902264</v>
      </c>
      <c r="N1945" s="179">
        <v>0</v>
      </c>
      <c r="O1945" s="179">
        <v>0</v>
      </c>
      <c r="P1945" s="179">
        <v>0</v>
      </c>
      <c r="Q1945" s="179">
        <v>0</v>
      </c>
      <c r="R1945" s="180">
        <v>0</v>
      </c>
      <c r="S1945" s="180">
        <v>0</v>
      </c>
      <c r="T1945" s="180">
        <v>0</v>
      </c>
    </row>
    <row r="1946" spans="2:20" x14ac:dyDescent="0.3">
      <c r="B1946" s="19">
        <v>1943</v>
      </c>
      <c r="C1946" s="179">
        <v>0</v>
      </c>
      <c r="D1946" s="179">
        <v>0</v>
      </c>
      <c r="E1946" s="179">
        <v>80056.634484231676</v>
      </c>
      <c r="F1946" s="179">
        <v>0</v>
      </c>
      <c r="G1946" s="179">
        <v>0</v>
      </c>
      <c r="H1946" s="179">
        <v>9074.4747548806645</v>
      </c>
      <c r="I1946" s="179">
        <v>0</v>
      </c>
      <c r="J1946" s="179">
        <v>0</v>
      </c>
      <c r="K1946" s="179">
        <v>0</v>
      </c>
      <c r="L1946" s="179">
        <v>0</v>
      </c>
      <c r="M1946" s="179">
        <v>44066.709375960505</v>
      </c>
      <c r="N1946" s="179">
        <v>0</v>
      </c>
      <c r="O1946" s="179">
        <v>0</v>
      </c>
      <c r="P1946" s="179">
        <v>0</v>
      </c>
      <c r="Q1946" s="179">
        <v>0</v>
      </c>
      <c r="R1946" s="180">
        <v>0</v>
      </c>
      <c r="S1946" s="180">
        <v>0</v>
      </c>
      <c r="T1946" s="180">
        <v>0</v>
      </c>
    </row>
    <row r="1947" spans="2:20" x14ac:dyDescent="0.3">
      <c r="B1947" s="19">
        <v>1944</v>
      </c>
      <c r="C1947" s="179">
        <v>0</v>
      </c>
      <c r="D1947" s="179">
        <v>0</v>
      </c>
      <c r="E1947" s="179">
        <v>1006073.3132447177</v>
      </c>
      <c r="F1947" s="179">
        <v>0</v>
      </c>
      <c r="G1947" s="179">
        <v>0</v>
      </c>
      <c r="H1947" s="179">
        <v>120003.18188869694</v>
      </c>
      <c r="I1947" s="179">
        <v>0</v>
      </c>
      <c r="J1947" s="179">
        <v>0</v>
      </c>
      <c r="K1947" s="179">
        <v>0</v>
      </c>
      <c r="L1947" s="179">
        <v>0</v>
      </c>
      <c r="M1947" s="179">
        <v>196787.96599265118</v>
      </c>
      <c r="N1947" s="179">
        <v>0</v>
      </c>
      <c r="O1947" s="179">
        <v>0</v>
      </c>
      <c r="P1947" s="179">
        <v>0</v>
      </c>
      <c r="Q1947" s="179">
        <v>0</v>
      </c>
      <c r="R1947" s="180">
        <v>0</v>
      </c>
      <c r="S1947" s="180">
        <v>0</v>
      </c>
      <c r="T1947" s="180">
        <v>0</v>
      </c>
    </row>
    <row r="1948" spans="2:20" x14ac:dyDescent="0.3">
      <c r="B1948" s="19">
        <v>1945</v>
      </c>
      <c r="C1948" s="179">
        <v>0</v>
      </c>
      <c r="D1948" s="179">
        <v>0</v>
      </c>
      <c r="E1948" s="179">
        <v>12751.693076293455</v>
      </c>
      <c r="F1948" s="179">
        <v>0</v>
      </c>
      <c r="G1948" s="179">
        <v>0</v>
      </c>
      <c r="H1948" s="179">
        <v>70227.895379425507</v>
      </c>
      <c r="I1948" s="179">
        <v>0</v>
      </c>
      <c r="J1948" s="179">
        <v>0</v>
      </c>
      <c r="K1948" s="179">
        <v>0</v>
      </c>
      <c r="L1948" s="179">
        <v>0</v>
      </c>
      <c r="M1948" s="179">
        <v>530571.06419446564</v>
      </c>
      <c r="N1948" s="179">
        <v>0</v>
      </c>
      <c r="O1948" s="179">
        <v>0</v>
      </c>
      <c r="P1948" s="179">
        <v>0</v>
      </c>
      <c r="Q1948" s="179">
        <v>0</v>
      </c>
      <c r="R1948" s="180">
        <v>0</v>
      </c>
      <c r="S1948" s="180">
        <v>0</v>
      </c>
      <c r="T1948" s="180">
        <v>0</v>
      </c>
    </row>
    <row r="1949" spans="2:20" x14ac:dyDescent="0.3">
      <c r="B1949" s="19">
        <v>1946</v>
      </c>
      <c r="C1949" s="179">
        <v>0</v>
      </c>
      <c r="D1949" s="179">
        <v>0</v>
      </c>
      <c r="E1949" s="179">
        <v>23651.68517706282</v>
      </c>
      <c r="F1949" s="179">
        <v>0</v>
      </c>
      <c r="G1949" s="179">
        <v>0</v>
      </c>
      <c r="H1949" s="179">
        <v>131921.05453228168</v>
      </c>
      <c r="I1949" s="179">
        <v>0</v>
      </c>
      <c r="J1949" s="179">
        <v>0</v>
      </c>
      <c r="K1949" s="179">
        <v>0</v>
      </c>
      <c r="L1949" s="179">
        <v>0</v>
      </c>
      <c r="M1949" s="179">
        <v>349123.84473943088</v>
      </c>
      <c r="N1949" s="179">
        <v>0</v>
      </c>
      <c r="O1949" s="179">
        <v>0</v>
      </c>
      <c r="P1949" s="179">
        <v>0</v>
      </c>
      <c r="Q1949" s="179">
        <v>0</v>
      </c>
      <c r="R1949" s="180">
        <v>0</v>
      </c>
      <c r="S1949" s="180">
        <v>0</v>
      </c>
      <c r="T1949" s="180">
        <v>0</v>
      </c>
    </row>
    <row r="1950" spans="2:20" x14ac:dyDescent="0.3">
      <c r="B1950" s="19">
        <v>1947</v>
      </c>
      <c r="C1950" s="179">
        <v>0</v>
      </c>
      <c r="D1950" s="179">
        <v>0</v>
      </c>
      <c r="E1950" s="179">
        <v>103603.61695721</v>
      </c>
      <c r="F1950" s="179">
        <v>0</v>
      </c>
      <c r="G1950" s="179">
        <v>0</v>
      </c>
      <c r="H1950" s="179">
        <v>32051.642388688138</v>
      </c>
      <c r="I1950" s="179">
        <v>0</v>
      </c>
      <c r="J1950" s="179">
        <v>0</v>
      </c>
      <c r="K1950" s="179">
        <v>0</v>
      </c>
      <c r="L1950" s="179">
        <v>0</v>
      </c>
      <c r="M1950" s="179">
        <v>255103.7888125756</v>
      </c>
      <c r="N1950" s="179">
        <v>0</v>
      </c>
      <c r="O1950" s="179">
        <v>0</v>
      </c>
      <c r="P1950" s="179">
        <v>0</v>
      </c>
      <c r="Q1950" s="179">
        <v>0</v>
      </c>
      <c r="R1950" s="180">
        <v>0</v>
      </c>
      <c r="S1950" s="180">
        <v>0</v>
      </c>
      <c r="T1950" s="180">
        <v>0</v>
      </c>
    </row>
    <row r="1951" spans="2:20" x14ac:dyDescent="0.3">
      <c r="B1951" s="19">
        <v>1948</v>
      </c>
      <c r="C1951" s="179">
        <v>0</v>
      </c>
      <c r="D1951" s="179">
        <v>0</v>
      </c>
      <c r="E1951" s="179">
        <v>465291.05913831305</v>
      </c>
      <c r="F1951" s="179">
        <v>0</v>
      </c>
      <c r="G1951" s="179">
        <v>0</v>
      </c>
      <c r="H1951" s="179">
        <v>25893.974754387906</v>
      </c>
      <c r="I1951" s="179">
        <v>0</v>
      </c>
      <c r="J1951" s="179">
        <v>0</v>
      </c>
      <c r="K1951" s="179">
        <v>0</v>
      </c>
      <c r="L1951" s="179">
        <v>0</v>
      </c>
      <c r="M1951" s="179">
        <v>132561.63090684876</v>
      </c>
      <c r="N1951" s="179">
        <v>0</v>
      </c>
      <c r="O1951" s="179">
        <v>0</v>
      </c>
      <c r="P1951" s="179">
        <v>0</v>
      </c>
      <c r="Q1951" s="179">
        <v>0</v>
      </c>
      <c r="R1951" s="180">
        <v>0</v>
      </c>
      <c r="S1951" s="180">
        <v>0</v>
      </c>
      <c r="T1951" s="180">
        <v>0</v>
      </c>
    </row>
    <row r="1952" spans="2:20" x14ac:dyDescent="0.3">
      <c r="B1952" s="19">
        <v>1949</v>
      </c>
      <c r="C1952" s="179">
        <v>0</v>
      </c>
      <c r="D1952" s="179">
        <v>0</v>
      </c>
      <c r="E1952" s="179">
        <v>59671.166514964221</v>
      </c>
      <c r="F1952" s="179">
        <v>0</v>
      </c>
      <c r="G1952" s="179">
        <v>0</v>
      </c>
      <c r="H1952" s="179">
        <v>72921.224686582413</v>
      </c>
      <c r="I1952" s="179">
        <v>0</v>
      </c>
      <c r="J1952" s="179">
        <v>0</v>
      </c>
      <c r="K1952" s="179">
        <v>0</v>
      </c>
      <c r="L1952" s="179">
        <v>0</v>
      </c>
      <c r="M1952" s="179">
        <v>95101.633923095971</v>
      </c>
      <c r="N1952" s="179">
        <v>0</v>
      </c>
      <c r="O1952" s="179">
        <v>0</v>
      </c>
      <c r="P1952" s="179">
        <v>0</v>
      </c>
      <c r="Q1952" s="179">
        <v>0</v>
      </c>
      <c r="R1952" s="180">
        <v>0</v>
      </c>
      <c r="S1952" s="180">
        <v>0</v>
      </c>
      <c r="T1952" s="180">
        <v>0</v>
      </c>
    </row>
    <row r="1953" spans="2:20" x14ac:dyDescent="0.3">
      <c r="B1953" s="19">
        <v>1950</v>
      </c>
      <c r="C1953" s="179">
        <v>0</v>
      </c>
      <c r="D1953" s="179">
        <v>0</v>
      </c>
      <c r="E1953" s="179">
        <v>749198.53060779849</v>
      </c>
      <c r="F1953" s="179">
        <v>0</v>
      </c>
      <c r="G1953" s="179">
        <v>0</v>
      </c>
      <c r="H1953" s="179">
        <v>343746.24221247702</v>
      </c>
      <c r="I1953" s="179">
        <v>0</v>
      </c>
      <c r="J1953" s="179">
        <v>0</v>
      </c>
      <c r="K1953" s="179">
        <v>0</v>
      </c>
      <c r="L1953" s="179">
        <v>0</v>
      </c>
      <c r="M1953" s="179">
        <v>650974.90018638177</v>
      </c>
      <c r="N1953" s="179">
        <v>0</v>
      </c>
      <c r="O1953" s="179">
        <v>0</v>
      </c>
      <c r="P1953" s="179">
        <v>0</v>
      </c>
      <c r="Q1953" s="179">
        <v>0</v>
      </c>
      <c r="R1953" s="180">
        <v>0</v>
      </c>
      <c r="S1953" s="180">
        <v>0</v>
      </c>
      <c r="T1953" s="180">
        <v>0</v>
      </c>
    </row>
    <row r="1954" spans="2:20" x14ac:dyDescent="0.3">
      <c r="B1954" s="19">
        <v>1951</v>
      </c>
      <c r="C1954" s="179">
        <v>0</v>
      </c>
      <c r="D1954" s="179">
        <v>0</v>
      </c>
      <c r="E1954" s="179">
        <v>9358.4011623544648</v>
      </c>
      <c r="F1954" s="179">
        <v>0</v>
      </c>
      <c r="G1954" s="179">
        <v>0</v>
      </c>
      <c r="H1954" s="179">
        <v>105707.77290580557</v>
      </c>
      <c r="I1954" s="179">
        <v>0</v>
      </c>
      <c r="J1954" s="179">
        <v>0</v>
      </c>
      <c r="K1954" s="179">
        <v>0</v>
      </c>
      <c r="L1954" s="179">
        <v>0</v>
      </c>
      <c r="M1954" s="179">
        <v>265327.19364551618</v>
      </c>
      <c r="N1954" s="179">
        <v>0</v>
      </c>
      <c r="O1954" s="179">
        <v>0</v>
      </c>
      <c r="P1954" s="179">
        <v>0</v>
      </c>
      <c r="Q1954" s="179">
        <v>0</v>
      </c>
      <c r="R1954" s="180">
        <v>0</v>
      </c>
      <c r="S1954" s="180">
        <v>0</v>
      </c>
      <c r="T1954" s="180">
        <v>0</v>
      </c>
    </row>
    <row r="1955" spans="2:20" x14ac:dyDescent="0.3">
      <c r="B1955" s="19">
        <v>1952</v>
      </c>
      <c r="C1955" s="179">
        <v>0</v>
      </c>
      <c r="D1955" s="179">
        <v>0</v>
      </c>
      <c r="E1955" s="179">
        <v>21724.808735381695</v>
      </c>
      <c r="F1955" s="179">
        <v>0</v>
      </c>
      <c r="G1955" s="179">
        <v>0</v>
      </c>
      <c r="H1955" s="179">
        <v>29433.811188864311</v>
      </c>
      <c r="I1955" s="179">
        <v>0</v>
      </c>
      <c r="J1955" s="179">
        <v>0</v>
      </c>
      <c r="K1955" s="179">
        <v>0</v>
      </c>
      <c r="L1955" s="179">
        <v>0</v>
      </c>
      <c r="M1955" s="179">
        <v>606726.91533265274</v>
      </c>
      <c r="N1955" s="179">
        <v>0</v>
      </c>
      <c r="O1955" s="179">
        <v>0</v>
      </c>
      <c r="P1955" s="179">
        <v>0</v>
      </c>
      <c r="Q1955" s="179">
        <v>0</v>
      </c>
      <c r="R1955" s="180">
        <v>0</v>
      </c>
      <c r="S1955" s="180">
        <v>0</v>
      </c>
      <c r="T1955" s="180">
        <v>0</v>
      </c>
    </row>
    <row r="1956" spans="2:20" x14ac:dyDescent="0.3">
      <c r="B1956" s="19">
        <v>1953</v>
      </c>
      <c r="C1956" s="179">
        <v>0</v>
      </c>
      <c r="D1956" s="179">
        <v>0</v>
      </c>
      <c r="E1956" s="179">
        <v>243508.17067137363</v>
      </c>
      <c r="F1956" s="179">
        <v>0</v>
      </c>
      <c r="G1956" s="179">
        <v>0</v>
      </c>
      <c r="H1956" s="179">
        <v>182181.67425815467</v>
      </c>
      <c r="I1956" s="179">
        <v>0</v>
      </c>
      <c r="J1956" s="179">
        <v>0</v>
      </c>
      <c r="K1956" s="179">
        <v>0</v>
      </c>
      <c r="L1956" s="179">
        <v>0</v>
      </c>
      <c r="M1956" s="179">
        <v>247614.84352924203</v>
      </c>
      <c r="N1956" s="179">
        <v>0</v>
      </c>
      <c r="O1956" s="179">
        <v>0</v>
      </c>
      <c r="P1956" s="179">
        <v>0</v>
      </c>
      <c r="Q1956" s="179">
        <v>0</v>
      </c>
      <c r="R1956" s="180">
        <v>0</v>
      </c>
      <c r="S1956" s="180">
        <v>0</v>
      </c>
      <c r="T1956" s="180">
        <v>0</v>
      </c>
    </row>
    <row r="1957" spans="2:20" x14ac:dyDescent="0.3">
      <c r="B1957" s="19">
        <v>1954</v>
      </c>
      <c r="C1957" s="179">
        <v>0</v>
      </c>
      <c r="D1957" s="179">
        <v>0</v>
      </c>
      <c r="E1957" s="179">
        <v>85757.383714535768</v>
      </c>
      <c r="F1957" s="179">
        <v>0</v>
      </c>
      <c r="G1957" s="179">
        <v>0</v>
      </c>
      <c r="H1957" s="179">
        <v>45381.109559483237</v>
      </c>
      <c r="I1957" s="179">
        <v>0</v>
      </c>
      <c r="J1957" s="179">
        <v>0</v>
      </c>
      <c r="K1957" s="179">
        <v>0</v>
      </c>
      <c r="L1957" s="179">
        <v>0</v>
      </c>
      <c r="M1957" s="179">
        <v>128520.43762513105</v>
      </c>
      <c r="N1957" s="179">
        <v>0</v>
      </c>
      <c r="O1957" s="179">
        <v>0</v>
      </c>
      <c r="P1957" s="179">
        <v>0</v>
      </c>
      <c r="Q1957" s="179">
        <v>0</v>
      </c>
      <c r="R1957" s="180">
        <v>0</v>
      </c>
      <c r="S1957" s="180">
        <v>0</v>
      </c>
      <c r="T1957" s="180">
        <v>0</v>
      </c>
    </row>
    <row r="1958" spans="2:20" x14ac:dyDescent="0.3">
      <c r="B1958" s="19">
        <v>1955</v>
      </c>
      <c r="C1958" s="179">
        <v>0</v>
      </c>
      <c r="D1958" s="179">
        <v>0</v>
      </c>
      <c r="E1958" s="179">
        <v>275747.8584080346</v>
      </c>
      <c r="F1958" s="179">
        <v>0</v>
      </c>
      <c r="G1958" s="179">
        <v>0</v>
      </c>
      <c r="H1958" s="179">
        <v>89496.723576320772</v>
      </c>
      <c r="I1958" s="179">
        <v>0</v>
      </c>
      <c r="J1958" s="179">
        <v>0</v>
      </c>
      <c r="K1958" s="179">
        <v>0</v>
      </c>
      <c r="L1958" s="179">
        <v>0</v>
      </c>
      <c r="M1958" s="179">
        <v>31040.537220051687</v>
      </c>
      <c r="N1958" s="179">
        <v>0</v>
      </c>
      <c r="O1958" s="179">
        <v>0</v>
      </c>
      <c r="P1958" s="179">
        <v>0</v>
      </c>
      <c r="Q1958" s="179">
        <v>0</v>
      </c>
      <c r="R1958" s="180">
        <v>0</v>
      </c>
      <c r="S1958" s="180">
        <v>0</v>
      </c>
      <c r="T1958" s="180">
        <v>0</v>
      </c>
    </row>
    <row r="1959" spans="2:20" x14ac:dyDescent="0.3">
      <c r="B1959" s="19">
        <v>1956</v>
      </c>
      <c r="C1959" s="179">
        <v>0</v>
      </c>
      <c r="D1959" s="179">
        <v>0</v>
      </c>
      <c r="E1959" s="179">
        <v>594266.16219761886</v>
      </c>
      <c r="F1959" s="179">
        <v>0</v>
      </c>
      <c r="G1959" s="179">
        <v>0</v>
      </c>
      <c r="H1959" s="179">
        <v>67044.5234696548</v>
      </c>
      <c r="I1959" s="179">
        <v>0</v>
      </c>
      <c r="J1959" s="179">
        <v>0</v>
      </c>
      <c r="K1959" s="179">
        <v>0</v>
      </c>
      <c r="L1959" s="179">
        <v>0</v>
      </c>
      <c r="M1959" s="179">
        <v>147081.06155526533</v>
      </c>
      <c r="N1959" s="179">
        <v>0</v>
      </c>
      <c r="O1959" s="179">
        <v>0</v>
      </c>
      <c r="P1959" s="179">
        <v>0</v>
      </c>
      <c r="Q1959" s="179">
        <v>0</v>
      </c>
      <c r="R1959" s="180">
        <v>0</v>
      </c>
      <c r="S1959" s="180">
        <v>0</v>
      </c>
      <c r="T1959" s="180">
        <v>0</v>
      </c>
    </row>
    <row r="1960" spans="2:20" x14ac:dyDescent="0.3">
      <c r="B1960" s="19">
        <v>1957</v>
      </c>
      <c r="C1960" s="179">
        <v>0</v>
      </c>
      <c r="D1960" s="179">
        <v>0</v>
      </c>
      <c r="E1960" s="179">
        <v>131909.66425384604</v>
      </c>
      <c r="F1960" s="179">
        <v>0</v>
      </c>
      <c r="G1960" s="179">
        <v>0</v>
      </c>
      <c r="H1960" s="179">
        <v>139713.48298423953</v>
      </c>
      <c r="I1960" s="179">
        <v>0</v>
      </c>
      <c r="J1960" s="179">
        <v>0</v>
      </c>
      <c r="K1960" s="179">
        <v>0</v>
      </c>
      <c r="L1960" s="179">
        <v>0</v>
      </c>
      <c r="M1960" s="179">
        <v>19637.719052468416</v>
      </c>
      <c r="N1960" s="179">
        <v>0</v>
      </c>
      <c r="O1960" s="179">
        <v>0</v>
      </c>
      <c r="P1960" s="179">
        <v>0</v>
      </c>
      <c r="Q1960" s="179">
        <v>0</v>
      </c>
      <c r="R1960" s="180">
        <v>0</v>
      </c>
      <c r="S1960" s="180">
        <v>0</v>
      </c>
      <c r="T1960" s="180">
        <v>0</v>
      </c>
    </row>
    <row r="1961" spans="2:20" x14ac:dyDescent="0.3">
      <c r="B1961" s="19">
        <v>1958</v>
      </c>
      <c r="C1961" s="179">
        <v>0</v>
      </c>
      <c r="D1961" s="179">
        <v>0</v>
      </c>
      <c r="E1961" s="179">
        <v>83642.524581661972</v>
      </c>
      <c r="F1961" s="179">
        <v>0</v>
      </c>
      <c r="G1961" s="179">
        <v>0</v>
      </c>
      <c r="H1961" s="179">
        <v>33496.778515832855</v>
      </c>
      <c r="I1961" s="179">
        <v>0</v>
      </c>
      <c r="J1961" s="179">
        <v>0</v>
      </c>
      <c r="K1961" s="179">
        <v>0</v>
      </c>
      <c r="L1961" s="179">
        <v>0</v>
      </c>
      <c r="M1961" s="179">
        <v>11026.512203219552</v>
      </c>
      <c r="N1961" s="179">
        <v>0</v>
      </c>
      <c r="O1961" s="179">
        <v>0</v>
      </c>
      <c r="P1961" s="179">
        <v>0</v>
      </c>
      <c r="Q1961" s="179">
        <v>0</v>
      </c>
      <c r="R1961" s="180">
        <v>0</v>
      </c>
      <c r="S1961" s="180">
        <v>0</v>
      </c>
      <c r="T1961" s="180">
        <v>0</v>
      </c>
    </row>
    <row r="1962" spans="2:20" x14ac:dyDescent="0.3">
      <c r="B1962" s="19">
        <v>1959</v>
      </c>
      <c r="C1962" s="179">
        <v>0</v>
      </c>
      <c r="D1962" s="179">
        <v>0</v>
      </c>
      <c r="E1962" s="179">
        <v>326636.32333288406</v>
      </c>
      <c r="F1962" s="179">
        <v>0</v>
      </c>
      <c r="G1962" s="179">
        <v>0</v>
      </c>
      <c r="H1962" s="179">
        <v>54226.384067497464</v>
      </c>
      <c r="I1962" s="179">
        <v>0</v>
      </c>
      <c r="J1962" s="179">
        <v>0</v>
      </c>
      <c r="K1962" s="179">
        <v>0</v>
      </c>
      <c r="L1962" s="179">
        <v>0</v>
      </c>
      <c r="M1962" s="179">
        <v>7401.3402825134835</v>
      </c>
      <c r="N1962" s="179">
        <v>0</v>
      </c>
      <c r="O1962" s="179">
        <v>0</v>
      </c>
      <c r="P1962" s="179">
        <v>0</v>
      </c>
      <c r="Q1962" s="179">
        <v>0</v>
      </c>
      <c r="R1962" s="180">
        <v>0</v>
      </c>
      <c r="S1962" s="180">
        <v>0</v>
      </c>
      <c r="T1962" s="180">
        <v>0</v>
      </c>
    </row>
    <row r="1963" spans="2:20" x14ac:dyDescent="0.3">
      <c r="B1963" s="19">
        <v>1960</v>
      </c>
      <c r="C1963" s="179">
        <v>0</v>
      </c>
      <c r="D1963" s="179">
        <v>0</v>
      </c>
      <c r="E1963" s="179">
        <v>516562.48215987824</v>
      </c>
      <c r="F1963" s="179">
        <v>0</v>
      </c>
      <c r="G1963" s="179">
        <v>0</v>
      </c>
      <c r="H1963" s="179">
        <v>198758.68796734879</v>
      </c>
      <c r="I1963" s="179">
        <v>0</v>
      </c>
      <c r="J1963" s="179">
        <v>0</v>
      </c>
      <c r="K1963" s="179">
        <v>0</v>
      </c>
      <c r="L1963" s="179">
        <v>0</v>
      </c>
      <c r="M1963" s="179">
        <v>84633.870851740081</v>
      </c>
      <c r="N1963" s="179">
        <v>0</v>
      </c>
      <c r="O1963" s="179">
        <v>0</v>
      </c>
      <c r="P1963" s="179">
        <v>0</v>
      </c>
      <c r="Q1963" s="179">
        <v>0</v>
      </c>
      <c r="R1963" s="180">
        <v>0</v>
      </c>
      <c r="S1963" s="180">
        <v>0</v>
      </c>
      <c r="T1963" s="180">
        <v>0</v>
      </c>
    </row>
    <row r="1964" spans="2:20" x14ac:dyDescent="0.3">
      <c r="B1964" s="19">
        <v>1961</v>
      </c>
      <c r="C1964" s="179">
        <v>1</v>
      </c>
      <c r="D1964" s="179">
        <v>275231.40567419038</v>
      </c>
      <c r="E1964" s="179">
        <v>162575.99733470377</v>
      </c>
      <c r="F1964" s="179">
        <v>0</v>
      </c>
      <c r="G1964" s="179">
        <v>0</v>
      </c>
      <c r="H1964" s="179">
        <v>1221449.507396701</v>
      </c>
      <c r="I1964" s="179">
        <v>0</v>
      </c>
      <c r="J1964" s="179">
        <v>0</v>
      </c>
      <c r="K1964" s="179">
        <v>0</v>
      </c>
      <c r="L1964" s="179">
        <v>0</v>
      </c>
      <c r="M1964" s="179">
        <v>163490.28072590218</v>
      </c>
      <c r="N1964" s="179">
        <v>0</v>
      </c>
      <c r="O1964" s="179">
        <v>0</v>
      </c>
      <c r="P1964" s="179">
        <v>0</v>
      </c>
      <c r="Q1964" s="179">
        <v>0</v>
      </c>
      <c r="R1964" s="180">
        <v>0</v>
      </c>
      <c r="S1964" s="180">
        <v>0</v>
      </c>
      <c r="T1964" s="180">
        <v>275231.40567419038</v>
      </c>
    </row>
    <row r="1965" spans="2:20" x14ac:dyDescent="0.3">
      <c r="B1965" s="19">
        <v>1962</v>
      </c>
      <c r="C1965" s="179">
        <v>0</v>
      </c>
      <c r="D1965" s="179">
        <v>0</v>
      </c>
      <c r="E1965" s="179">
        <v>620375.72805519146</v>
      </c>
      <c r="F1965" s="179">
        <v>0</v>
      </c>
      <c r="G1965" s="179">
        <v>0</v>
      </c>
      <c r="H1965" s="179">
        <v>11409.372451576932</v>
      </c>
      <c r="I1965" s="179">
        <v>0</v>
      </c>
      <c r="J1965" s="179">
        <v>0</v>
      </c>
      <c r="K1965" s="179">
        <v>0</v>
      </c>
      <c r="L1965" s="179">
        <v>0</v>
      </c>
      <c r="M1965" s="179">
        <v>108118.61358092945</v>
      </c>
      <c r="N1965" s="179">
        <v>0</v>
      </c>
      <c r="O1965" s="179">
        <v>0</v>
      </c>
      <c r="P1965" s="179">
        <v>0</v>
      </c>
      <c r="Q1965" s="179">
        <v>0</v>
      </c>
      <c r="R1965" s="180">
        <v>0</v>
      </c>
      <c r="S1965" s="180">
        <v>0</v>
      </c>
      <c r="T1965" s="180">
        <v>0</v>
      </c>
    </row>
    <row r="1966" spans="2:20" x14ac:dyDescent="0.3">
      <c r="B1966" s="19">
        <v>1963</v>
      </c>
      <c r="C1966" s="179">
        <v>0</v>
      </c>
      <c r="D1966" s="179">
        <v>0</v>
      </c>
      <c r="E1966" s="179">
        <v>457313.58550238569</v>
      </c>
      <c r="F1966" s="179">
        <v>0</v>
      </c>
      <c r="G1966" s="179">
        <v>0</v>
      </c>
      <c r="H1966" s="179">
        <v>7767.6608788591629</v>
      </c>
      <c r="I1966" s="179">
        <v>0</v>
      </c>
      <c r="J1966" s="179">
        <v>0</v>
      </c>
      <c r="K1966" s="179">
        <v>0</v>
      </c>
      <c r="L1966" s="179">
        <v>0</v>
      </c>
      <c r="M1966" s="179">
        <v>170304.77441925852</v>
      </c>
      <c r="N1966" s="179">
        <v>0</v>
      </c>
      <c r="O1966" s="179">
        <v>0</v>
      </c>
      <c r="P1966" s="179">
        <v>0</v>
      </c>
      <c r="Q1966" s="179">
        <v>0</v>
      </c>
      <c r="R1966" s="180">
        <v>0</v>
      </c>
      <c r="S1966" s="180">
        <v>0</v>
      </c>
      <c r="T1966" s="180">
        <v>0</v>
      </c>
    </row>
    <row r="1967" spans="2:20" x14ac:dyDescent="0.3">
      <c r="B1967" s="19">
        <v>1964</v>
      </c>
      <c r="C1967" s="179">
        <v>0</v>
      </c>
      <c r="D1967" s="179">
        <v>0</v>
      </c>
      <c r="E1967" s="179">
        <v>382031.40101470781</v>
      </c>
      <c r="F1967" s="179">
        <v>0</v>
      </c>
      <c r="G1967" s="179">
        <v>0</v>
      </c>
      <c r="H1967" s="179">
        <v>19523.494103782516</v>
      </c>
      <c r="I1967" s="179">
        <v>0</v>
      </c>
      <c r="J1967" s="179">
        <v>0</v>
      </c>
      <c r="K1967" s="179">
        <v>0</v>
      </c>
      <c r="L1967" s="179">
        <v>0</v>
      </c>
      <c r="M1967" s="179">
        <v>647871.91552146198</v>
      </c>
      <c r="N1967" s="179">
        <v>0</v>
      </c>
      <c r="O1967" s="179">
        <v>0</v>
      </c>
      <c r="P1967" s="179">
        <v>0</v>
      </c>
      <c r="Q1967" s="179">
        <v>0</v>
      </c>
      <c r="R1967" s="180">
        <v>0</v>
      </c>
      <c r="S1967" s="180">
        <v>0</v>
      </c>
      <c r="T1967" s="180">
        <v>0</v>
      </c>
    </row>
    <row r="1968" spans="2:20" x14ac:dyDescent="0.3">
      <c r="B1968" s="19">
        <v>1965</v>
      </c>
      <c r="C1968" s="179">
        <v>0</v>
      </c>
      <c r="D1968" s="179">
        <v>0</v>
      </c>
      <c r="E1968" s="179">
        <v>116063.52720449661</v>
      </c>
      <c r="F1968" s="179">
        <v>0</v>
      </c>
      <c r="G1968" s="179">
        <v>0</v>
      </c>
      <c r="H1968" s="179">
        <v>251518.77604876028</v>
      </c>
      <c r="I1968" s="179">
        <v>0</v>
      </c>
      <c r="J1968" s="179">
        <v>0</v>
      </c>
      <c r="K1968" s="179">
        <v>0</v>
      </c>
      <c r="L1968" s="179">
        <v>0</v>
      </c>
      <c r="M1968" s="179">
        <v>46974.939527316979</v>
      </c>
      <c r="N1968" s="179">
        <v>0</v>
      </c>
      <c r="O1968" s="179">
        <v>0</v>
      </c>
      <c r="P1968" s="179">
        <v>0</v>
      </c>
      <c r="Q1968" s="179">
        <v>0</v>
      </c>
      <c r="R1968" s="180">
        <v>0</v>
      </c>
      <c r="S1968" s="180">
        <v>0</v>
      </c>
      <c r="T1968" s="180">
        <v>0</v>
      </c>
    </row>
    <row r="1969" spans="2:20" x14ac:dyDescent="0.3">
      <c r="B1969" s="19">
        <v>1966</v>
      </c>
      <c r="C1969" s="179">
        <v>0</v>
      </c>
      <c r="D1969" s="179">
        <v>0</v>
      </c>
      <c r="E1969" s="179">
        <v>160079.74598125202</v>
      </c>
      <c r="F1969" s="179">
        <v>0</v>
      </c>
      <c r="G1969" s="179">
        <v>0</v>
      </c>
      <c r="H1969" s="179">
        <v>270615.40551855951</v>
      </c>
      <c r="I1969" s="179">
        <v>0</v>
      </c>
      <c r="J1969" s="179">
        <v>0</v>
      </c>
      <c r="K1969" s="179">
        <v>0</v>
      </c>
      <c r="L1969" s="179">
        <v>0</v>
      </c>
      <c r="M1969" s="179">
        <v>23625.555353170723</v>
      </c>
      <c r="N1969" s="179">
        <v>0</v>
      </c>
      <c r="O1969" s="179">
        <v>0</v>
      </c>
      <c r="P1969" s="179">
        <v>0</v>
      </c>
      <c r="Q1969" s="179">
        <v>0</v>
      </c>
      <c r="R1969" s="180">
        <v>0</v>
      </c>
      <c r="S1969" s="180">
        <v>0</v>
      </c>
      <c r="T1969" s="180">
        <v>0</v>
      </c>
    </row>
    <row r="1970" spans="2:20" x14ac:dyDescent="0.3">
      <c r="B1970" s="19">
        <v>1967</v>
      </c>
      <c r="C1970" s="179">
        <v>0</v>
      </c>
      <c r="D1970" s="179">
        <v>0</v>
      </c>
      <c r="E1970" s="179">
        <v>65399.635671489697</v>
      </c>
      <c r="F1970" s="179">
        <v>0</v>
      </c>
      <c r="G1970" s="179">
        <v>0</v>
      </c>
      <c r="H1970" s="179">
        <v>140289.04001662237</v>
      </c>
      <c r="I1970" s="179">
        <v>0</v>
      </c>
      <c r="J1970" s="179">
        <v>0</v>
      </c>
      <c r="K1970" s="179">
        <v>0</v>
      </c>
      <c r="L1970" s="179">
        <v>0</v>
      </c>
      <c r="M1970" s="179">
        <v>34785.320573944802</v>
      </c>
      <c r="N1970" s="179">
        <v>0</v>
      </c>
      <c r="O1970" s="179">
        <v>0</v>
      </c>
      <c r="P1970" s="179">
        <v>0</v>
      </c>
      <c r="Q1970" s="179">
        <v>0</v>
      </c>
      <c r="R1970" s="180">
        <v>0</v>
      </c>
      <c r="S1970" s="180">
        <v>0</v>
      </c>
      <c r="T1970" s="180">
        <v>0</v>
      </c>
    </row>
    <row r="1971" spans="2:20" x14ac:dyDescent="0.3">
      <c r="B1971" s="19">
        <v>1968</v>
      </c>
      <c r="C1971" s="179">
        <v>0</v>
      </c>
      <c r="D1971" s="179">
        <v>0</v>
      </c>
      <c r="E1971" s="179">
        <v>208455.31690015405</v>
      </c>
      <c r="F1971" s="179">
        <v>0</v>
      </c>
      <c r="G1971" s="179">
        <v>0</v>
      </c>
      <c r="H1971" s="179">
        <v>26767.047839439783</v>
      </c>
      <c r="I1971" s="179">
        <v>0</v>
      </c>
      <c r="J1971" s="179">
        <v>0</v>
      </c>
      <c r="K1971" s="179">
        <v>0</v>
      </c>
      <c r="L1971" s="179">
        <v>0</v>
      </c>
      <c r="M1971" s="179">
        <v>92371.184526088487</v>
      </c>
      <c r="N1971" s="179">
        <v>0</v>
      </c>
      <c r="O1971" s="179">
        <v>0</v>
      </c>
      <c r="P1971" s="179">
        <v>0</v>
      </c>
      <c r="Q1971" s="179">
        <v>0</v>
      </c>
      <c r="R1971" s="180">
        <v>0</v>
      </c>
      <c r="S1971" s="180">
        <v>0</v>
      </c>
      <c r="T1971" s="180">
        <v>0</v>
      </c>
    </row>
    <row r="1972" spans="2:20" x14ac:dyDescent="0.3">
      <c r="B1972" s="19">
        <v>1969</v>
      </c>
      <c r="C1972" s="179">
        <v>0</v>
      </c>
      <c r="D1972" s="179">
        <v>0</v>
      </c>
      <c r="E1972" s="179">
        <v>7517.427863853356</v>
      </c>
      <c r="F1972" s="179">
        <v>0</v>
      </c>
      <c r="G1972" s="179">
        <v>0</v>
      </c>
      <c r="H1972" s="179">
        <v>55320.187621257668</v>
      </c>
      <c r="I1972" s="179">
        <v>0</v>
      </c>
      <c r="J1972" s="179">
        <v>0</v>
      </c>
      <c r="K1972" s="179">
        <v>0</v>
      </c>
      <c r="L1972" s="179">
        <v>0</v>
      </c>
      <c r="M1972" s="179">
        <v>7645.6288651360619</v>
      </c>
      <c r="N1972" s="179">
        <v>0</v>
      </c>
      <c r="O1972" s="179">
        <v>0</v>
      </c>
      <c r="P1972" s="179">
        <v>0</v>
      </c>
      <c r="Q1972" s="179">
        <v>0</v>
      </c>
      <c r="R1972" s="180">
        <v>0</v>
      </c>
      <c r="S1972" s="180">
        <v>0</v>
      </c>
      <c r="T1972" s="180">
        <v>0</v>
      </c>
    </row>
    <row r="1973" spans="2:20" x14ac:dyDescent="0.3">
      <c r="B1973" s="19">
        <v>1970</v>
      </c>
      <c r="C1973" s="179">
        <v>0</v>
      </c>
      <c r="D1973" s="179">
        <v>0</v>
      </c>
      <c r="E1973" s="179">
        <v>92780.873483906733</v>
      </c>
      <c r="F1973" s="179">
        <v>0</v>
      </c>
      <c r="G1973" s="179">
        <v>0</v>
      </c>
      <c r="H1973" s="179">
        <v>493.55585966591559</v>
      </c>
      <c r="I1973" s="179">
        <v>0</v>
      </c>
      <c r="J1973" s="179">
        <v>0</v>
      </c>
      <c r="K1973" s="179">
        <v>0</v>
      </c>
      <c r="L1973" s="179">
        <v>0</v>
      </c>
      <c r="M1973" s="179">
        <v>39518.949515062879</v>
      </c>
      <c r="N1973" s="179">
        <v>0</v>
      </c>
      <c r="O1973" s="179">
        <v>0</v>
      </c>
      <c r="P1973" s="179">
        <v>0</v>
      </c>
      <c r="Q1973" s="179">
        <v>0</v>
      </c>
      <c r="R1973" s="180">
        <v>0</v>
      </c>
      <c r="S1973" s="180">
        <v>0</v>
      </c>
      <c r="T1973" s="180">
        <v>0</v>
      </c>
    </row>
    <row r="1974" spans="2:20" x14ac:dyDescent="0.3">
      <c r="B1974" s="19">
        <v>1971</v>
      </c>
      <c r="C1974" s="179">
        <v>0</v>
      </c>
      <c r="D1974" s="179">
        <v>0</v>
      </c>
      <c r="E1974" s="179">
        <v>150207.49203214215</v>
      </c>
      <c r="F1974" s="179">
        <v>0</v>
      </c>
      <c r="G1974" s="179">
        <v>0</v>
      </c>
      <c r="H1974" s="179">
        <v>85861.171714732161</v>
      </c>
      <c r="I1974" s="179">
        <v>0</v>
      </c>
      <c r="J1974" s="179">
        <v>0</v>
      </c>
      <c r="K1974" s="179">
        <v>0</v>
      </c>
      <c r="L1974" s="179">
        <v>0</v>
      </c>
      <c r="M1974" s="179">
        <v>20741.967561687979</v>
      </c>
      <c r="N1974" s="179">
        <v>0</v>
      </c>
      <c r="O1974" s="179">
        <v>0</v>
      </c>
      <c r="P1974" s="179">
        <v>0</v>
      </c>
      <c r="Q1974" s="179">
        <v>0</v>
      </c>
      <c r="R1974" s="180">
        <v>0</v>
      </c>
      <c r="S1974" s="180">
        <v>0</v>
      </c>
      <c r="T1974" s="180">
        <v>0</v>
      </c>
    </row>
    <row r="1975" spans="2:20" x14ac:dyDescent="0.3">
      <c r="B1975" s="19">
        <v>1972</v>
      </c>
      <c r="C1975" s="179">
        <v>0</v>
      </c>
      <c r="D1975" s="179">
        <v>0</v>
      </c>
      <c r="E1975" s="179">
        <v>33993.432613178273</v>
      </c>
      <c r="F1975" s="179">
        <v>0</v>
      </c>
      <c r="G1975" s="179">
        <v>0</v>
      </c>
      <c r="H1975" s="179">
        <v>308665.29848277936</v>
      </c>
      <c r="I1975" s="179">
        <v>0</v>
      </c>
      <c r="J1975" s="179">
        <v>0</v>
      </c>
      <c r="K1975" s="179">
        <v>0</v>
      </c>
      <c r="L1975" s="179">
        <v>0</v>
      </c>
      <c r="M1975" s="179">
        <v>63235.690538297633</v>
      </c>
      <c r="N1975" s="179">
        <v>0</v>
      </c>
      <c r="O1975" s="179">
        <v>0</v>
      </c>
      <c r="P1975" s="179">
        <v>0</v>
      </c>
      <c r="Q1975" s="179">
        <v>0</v>
      </c>
      <c r="R1975" s="180">
        <v>0</v>
      </c>
      <c r="S1975" s="180">
        <v>0</v>
      </c>
      <c r="T1975" s="180">
        <v>0</v>
      </c>
    </row>
    <row r="1976" spans="2:20" x14ac:dyDescent="0.3">
      <c r="B1976" s="19">
        <v>1973</v>
      </c>
      <c r="C1976" s="179">
        <v>0</v>
      </c>
      <c r="D1976" s="179">
        <v>0</v>
      </c>
      <c r="E1976" s="179">
        <v>189680.08565067514</v>
      </c>
      <c r="F1976" s="179">
        <v>0</v>
      </c>
      <c r="G1976" s="179">
        <v>0</v>
      </c>
      <c r="H1976" s="179">
        <v>27545.69527638884</v>
      </c>
      <c r="I1976" s="179">
        <v>0</v>
      </c>
      <c r="J1976" s="179">
        <v>0</v>
      </c>
      <c r="K1976" s="179">
        <v>0</v>
      </c>
      <c r="L1976" s="179">
        <v>0</v>
      </c>
      <c r="M1976" s="179">
        <v>123457.6537040774</v>
      </c>
      <c r="N1976" s="179">
        <v>0</v>
      </c>
      <c r="O1976" s="179">
        <v>0</v>
      </c>
      <c r="P1976" s="179">
        <v>0</v>
      </c>
      <c r="Q1976" s="179">
        <v>0</v>
      </c>
      <c r="R1976" s="180">
        <v>0</v>
      </c>
      <c r="S1976" s="180">
        <v>0</v>
      </c>
      <c r="T1976" s="180">
        <v>0</v>
      </c>
    </row>
    <row r="1977" spans="2:20" x14ac:dyDescent="0.3">
      <c r="B1977" s="19">
        <v>1974</v>
      </c>
      <c r="C1977" s="179">
        <v>0</v>
      </c>
      <c r="D1977" s="179">
        <v>0</v>
      </c>
      <c r="E1977" s="179">
        <v>51125.56912276306</v>
      </c>
      <c r="F1977" s="179">
        <v>0</v>
      </c>
      <c r="G1977" s="179">
        <v>0</v>
      </c>
      <c r="H1977" s="179">
        <v>21190.910691222471</v>
      </c>
      <c r="I1977" s="179">
        <v>0</v>
      </c>
      <c r="J1977" s="179">
        <v>0</v>
      </c>
      <c r="K1977" s="179">
        <v>0</v>
      </c>
      <c r="L1977" s="179">
        <v>0</v>
      </c>
      <c r="M1977" s="179">
        <v>23411.280631774211</v>
      </c>
      <c r="N1977" s="179">
        <v>0</v>
      </c>
      <c r="O1977" s="179">
        <v>0</v>
      </c>
      <c r="P1977" s="179">
        <v>0</v>
      </c>
      <c r="Q1977" s="179">
        <v>0</v>
      </c>
      <c r="R1977" s="180">
        <v>0</v>
      </c>
      <c r="S1977" s="180">
        <v>0</v>
      </c>
      <c r="T1977" s="180">
        <v>0</v>
      </c>
    </row>
    <row r="1978" spans="2:20" x14ac:dyDescent="0.3">
      <c r="B1978" s="19">
        <v>1975</v>
      </c>
      <c r="C1978" s="179">
        <v>0</v>
      </c>
      <c r="D1978" s="179">
        <v>0</v>
      </c>
      <c r="E1978" s="179">
        <v>334307.5181967871</v>
      </c>
      <c r="F1978" s="179">
        <v>0</v>
      </c>
      <c r="G1978" s="179">
        <v>0</v>
      </c>
      <c r="H1978" s="179">
        <v>173128.49523619984</v>
      </c>
      <c r="I1978" s="179">
        <v>0</v>
      </c>
      <c r="J1978" s="179">
        <v>0</v>
      </c>
      <c r="K1978" s="179">
        <v>0</v>
      </c>
      <c r="L1978" s="179">
        <v>0</v>
      </c>
      <c r="M1978" s="179">
        <v>67758.531900041315</v>
      </c>
      <c r="N1978" s="179">
        <v>0</v>
      </c>
      <c r="O1978" s="179">
        <v>0</v>
      </c>
      <c r="P1978" s="179">
        <v>0</v>
      </c>
      <c r="Q1978" s="179">
        <v>0</v>
      </c>
      <c r="R1978" s="180">
        <v>0</v>
      </c>
      <c r="S1978" s="180">
        <v>0</v>
      </c>
      <c r="T1978" s="180">
        <v>0</v>
      </c>
    </row>
    <row r="1979" spans="2:20" x14ac:dyDescent="0.3">
      <c r="B1979" s="19">
        <v>1976</v>
      </c>
      <c r="C1979" s="179">
        <v>0</v>
      </c>
      <c r="D1979" s="179">
        <v>0</v>
      </c>
      <c r="E1979" s="179">
        <v>42854.249482876534</v>
      </c>
      <c r="F1979" s="179">
        <v>0</v>
      </c>
      <c r="G1979" s="179">
        <v>0</v>
      </c>
      <c r="H1979" s="179">
        <v>133692.46826690764</v>
      </c>
      <c r="I1979" s="179">
        <v>0</v>
      </c>
      <c r="J1979" s="179">
        <v>0</v>
      </c>
      <c r="K1979" s="179">
        <v>0</v>
      </c>
      <c r="L1979" s="179">
        <v>0</v>
      </c>
      <c r="M1979" s="179">
        <v>235358.08556072816</v>
      </c>
      <c r="N1979" s="179">
        <v>0</v>
      </c>
      <c r="O1979" s="179">
        <v>0</v>
      </c>
      <c r="P1979" s="179">
        <v>0</v>
      </c>
      <c r="Q1979" s="179">
        <v>0</v>
      </c>
      <c r="R1979" s="180">
        <v>0</v>
      </c>
      <c r="S1979" s="180">
        <v>0</v>
      </c>
      <c r="T1979" s="180">
        <v>0</v>
      </c>
    </row>
    <row r="1980" spans="2:20" x14ac:dyDescent="0.3">
      <c r="B1980" s="19">
        <v>1977</v>
      </c>
      <c r="C1980" s="179">
        <v>0</v>
      </c>
      <c r="D1980" s="179">
        <v>0</v>
      </c>
      <c r="E1980" s="179">
        <v>6601726.0115019651</v>
      </c>
      <c r="F1980" s="179">
        <v>0</v>
      </c>
      <c r="G1980" s="179">
        <v>0</v>
      </c>
      <c r="H1980" s="179">
        <v>135937.06853816385</v>
      </c>
      <c r="I1980" s="179">
        <v>0</v>
      </c>
      <c r="J1980" s="179">
        <v>0</v>
      </c>
      <c r="K1980" s="179">
        <v>0</v>
      </c>
      <c r="L1980" s="179">
        <v>0</v>
      </c>
      <c r="M1980" s="179">
        <v>32741.775926370388</v>
      </c>
      <c r="N1980" s="179">
        <v>0</v>
      </c>
      <c r="O1980" s="179">
        <v>0</v>
      </c>
      <c r="P1980" s="179">
        <v>0</v>
      </c>
      <c r="Q1980" s="179">
        <v>0</v>
      </c>
      <c r="R1980" s="180">
        <v>0</v>
      </c>
      <c r="S1980" s="180">
        <v>0</v>
      </c>
      <c r="T1980" s="180">
        <v>0</v>
      </c>
    </row>
    <row r="1981" spans="2:20" x14ac:dyDescent="0.3">
      <c r="B1981" s="19">
        <v>1978</v>
      </c>
      <c r="C1981" s="179">
        <v>0</v>
      </c>
      <c r="D1981" s="179">
        <v>0</v>
      </c>
      <c r="E1981" s="179">
        <v>97792.964252681762</v>
      </c>
      <c r="F1981" s="179">
        <v>0</v>
      </c>
      <c r="G1981" s="179">
        <v>0</v>
      </c>
      <c r="H1981" s="179">
        <v>27594.779027500259</v>
      </c>
      <c r="I1981" s="179">
        <v>0</v>
      </c>
      <c r="J1981" s="179">
        <v>0</v>
      </c>
      <c r="K1981" s="179">
        <v>0</v>
      </c>
      <c r="L1981" s="179">
        <v>0</v>
      </c>
      <c r="M1981" s="179">
        <v>286386.48093728139</v>
      </c>
      <c r="N1981" s="179">
        <v>0</v>
      </c>
      <c r="O1981" s="179">
        <v>0</v>
      </c>
      <c r="P1981" s="179">
        <v>0</v>
      </c>
      <c r="Q1981" s="179">
        <v>0</v>
      </c>
      <c r="R1981" s="180">
        <v>0</v>
      </c>
      <c r="S1981" s="180">
        <v>0</v>
      </c>
      <c r="T1981" s="180">
        <v>0</v>
      </c>
    </row>
    <row r="1982" spans="2:20" x14ac:dyDescent="0.3">
      <c r="B1982" s="19">
        <v>1979</v>
      </c>
      <c r="C1982" s="179">
        <v>0</v>
      </c>
      <c r="D1982" s="179">
        <v>0</v>
      </c>
      <c r="E1982" s="179">
        <v>33428.613810274088</v>
      </c>
      <c r="F1982" s="179">
        <v>0</v>
      </c>
      <c r="G1982" s="179">
        <v>0</v>
      </c>
      <c r="H1982" s="179">
        <v>1013041.4027010544</v>
      </c>
      <c r="I1982" s="179">
        <v>0</v>
      </c>
      <c r="J1982" s="179">
        <v>0</v>
      </c>
      <c r="K1982" s="179">
        <v>0</v>
      </c>
      <c r="L1982" s="179">
        <v>0</v>
      </c>
      <c r="M1982" s="179">
        <v>225860.01760624954</v>
      </c>
      <c r="N1982" s="179">
        <v>0</v>
      </c>
      <c r="O1982" s="179">
        <v>0</v>
      </c>
      <c r="P1982" s="179">
        <v>0</v>
      </c>
      <c r="Q1982" s="179">
        <v>0</v>
      </c>
      <c r="R1982" s="180">
        <v>0</v>
      </c>
      <c r="S1982" s="180">
        <v>0</v>
      </c>
      <c r="T1982" s="180">
        <v>0</v>
      </c>
    </row>
    <row r="1983" spans="2:20" x14ac:dyDescent="0.3">
      <c r="B1983" s="19">
        <v>1980</v>
      </c>
      <c r="C1983" s="179">
        <v>0</v>
      </c>
      <c r="D1983" s="179">
        <v>0</v>
      </c>
      <c r="E1983" s="179">
        <v>33831.577077715156</v>
      </c>
      <c r="F1983" s="179">
        <v>0</v>
      </c>
      <c r="G1983" s="179">
        <v>0</v>
      </c>
      <c r="H1983" s="179">
        <v>5741.9095392130339</v>
      </c>
      <c r="I1983" s="179">
        <v>0</v>
      </c>
      <c r="J1983" s="179">
        <v>0</v>
      </c>
      <c r="K1983" s="179">
        <v>0</v>
      </c>
      <c r="L1983" s="179">
        <v>0</v>
      </c>
      <c r="M1983" s="179">
        <v>35961.740500870619</v>
      </c>
      <c r="N1983" s="179">
        <v>0</v>
      </c>
      <c r="O1983" s="179">
        <v>0</v>
      </c>
      <c r="P1983" s="179">
        <v>0</v>
      </c>
      <c r="Q1983" s="179">
        <v>0</v>
      </c>
      <c r="R1983" s="180">
        <v>0</v>
      </c>
      <c r="S1983" s="180">
        <v>0</v>
      </c>
      <c r="T1983" s="180">
        <v>0</v>
      </c>
    </row>
    <row r="1984" spans="2:20" x14ac:dyDescent="0.3">
      <c r="B1984" s="19">
        <v>1981</v>
      </c>
      <c r="C1984" s="179">
        <v>0</v>
      </c>
      <c r="D1984" s="179">
        <v>0</v>
      </c>
      <c r="E1984" s="179">
        <v>126390.81447582104</v>
      </c>
      <c r="F1984" s="179">
        <v>0</v>
      </c>
      <c r="G1984" s="179">
        <v>0</v>
      </c>
      <c r="H1984" s="179">
        <v>376771.50308885827</v>
      </c>
      <c r="I1984" s="179">
        <v>0</v>
      </c>
      <c r="J1984" s="179">
        <v>0</v>
      </c>
      <c r="K1984" s="179">
        <v>0</v>
      </c>
      <c r="L1984" s="179">
        <v>0</v>
      </c>
      <c r="M1984" s="179">
        <v>81125.106985205421</v>
      </c>
      <c r="N1984" s="179">
        <v>0</v>
      </c>
      <c r="O1984" s="179">
        <v>0</v>
      </c>
      <c r="P1984" s="179">
        <v>0</v>
      </c>
      <c r="Q1984" s="179">
        <v>0</v>
      </c>
      <c r="R1984" s="180">
        <v>0</v>
      </c>
      <c r="S1984" s="180">
        <v>0</v>
      </c>
      <c r="T1984" s="180">
        <v>0</v>
      </c>
    </row>
    <row r="1985" spans="2:20" x14ac:dyDescent="0.3">
      <c r="B1985" s="19">
        <v>1982</v>
      </c>
      <c r="C1985" s="179">
        <v>0</v>
      </c>
      <c r="D1985" s="179">
        <v>0</v>
      </c>
      <c r="E1985" s="179">
        <v>202655.64149622837</v>
      </c>
      <c r="F1985" s="179">
        <v>0</v>
      </c>
      <c r="G1985" s="179">
        <v>0</v>
      </c>
      <c r="H1985" s="179">
        <v>42322.869698893432</v>
      </c>
      <c r="I1985" s="179">
        <v>0</v>
      </c>
      <c r="J1985" s="179">
        <v>0</v>
      </c>
      <c r="K1985" s="179">
        <v>0</v>
      </c>
      <c r="L1985" s="179">
        <v>0</v>
      </c>
      <c r="M1985" s="179">
        <v>54689.883402408646</v>
      </c>
      <c r="N1985" s="179">
        <v>0</v>
      </c>
      <c r="O1985" s="179">
        <v>0</v>
      </c>
      <c r="P1985" s="179">
        <v>0</v>
      </c>
      <c r="Q1985" s="179">
        <v>0</v>
      </c>
      <c r="R1985" s="180">
        <v>0</v>
      </c>
      <c r="S1985" s="180">
        <v>0</v>
      </c>
      <c r="T1985" s="180">
        <v>0</v>
      </c>
    </row>
    <row r="1986" spans="2:20" x14ac:dyDescent="0.3">
      <c r="B1986" s="19">
        <v>1983</v>
      </c>
      <c r="C1986" s="179">
        <v>0</v>
      </c>
      <c r="D1986" s="179">
        <v>0</v>
      </c>
      <c r="E1986" s="179">
        <v>660966.3296840582</v>
      </c>
      <c r="F1986" s="179">
        <v>0</v>
      </c>
      <c r="G1986" s="179">
        <v>0</v>
      </c>
      <c r="H1986" s="179">
        <v>32605.707225507082</v>
      </c>
      <c r="I1986" s="179">
        <v>0</v>
      </c>
      <c r="J1986" s="179">
        <v>0</v>
      </c>
      <c r="K1986" s="179">
        <v>0</v>
      </c>
      <c r="L1986" s="179">
        <v>0</v>
      </c>
      <c r="M1986" s="179">
        <v>5929.9827692078798</v>
      </c>
      <c r="N1986" s="179">
        <v>0</v>
      </c>
      <c r="O1986" s="179">
        <v>0</v>
      </c>
      <c r="P1986" s="179">
        <v>0</v>
      </c>
      <c r="Q1986" s="179">
        <v>0</v>
      </c>
      <c r="R1986" s="180">
        <v>0</v>
      </c>
      <c r="S1986" s="180">
        <v>0</v>
      </c>
      <c r="T1986" s="180">
        <v>0</v>
      </c>
    </row>
    <row r="1987" spans="2:20" x14ac:dyDescent="0.3">
      <c r="B1987" s="19">
        <v>1984</v>
      </c>
      <c r="C1987" s="179">
        <v>0</v>
      </c>
      <c r="D1987" s="179">
        <v>0</v>
      </c>
      <c r="E1987" s="179">
        <v>206297.40223109088</v>
      </c>
      <c r="F1987" s="179">
        <v>0</v>
      </c>
      <c r="G1987" s="179">
        <v>0</v>
      </c>
      <c r="H1987" s="179">
        <v>93760.038014617792</v>
      </c>
      <c r="I1987" s="179">
        <v>0</v>
      </c>
      <c r="J1987" s="179">
        <v>0</v>
      </c>
      <c r="K1987" s="179">
        <v>0</v>
      </c>
      <c r="L1987" s="179">
        <v>0</v>
      </c>
      <c r="M1987" s="179">
        <v>22508.458419254566</v>
      </c>
      <c r="N1987" s="179">
        <v>0</v>
      </c>
      <c r="O1987" s="179">
        <v>0</v>
      </c>
      <c r="P1987" s="179">
        <v>0</v>
      </c>
      <c r="Q1987" s="179">
        <v>0</v>
      </c>
      <c r="R1987" s="180">
        <v>0</v>
      </c>
      <c r="S1987" s="180">
        <v>0</v>
      </c>
      <c r="T1987" s="180">
        <v>0</v>
      </c>
    </row>
    <row r="1988" spans="2:20" x14ac:dyDescent="0.3">
      <c r="B1988" s="19">
        <v>1985</v>
      </c>
      <c r="C1988" s="179">
        <v>0</v>
      </c>
      <c r="D1988" s="179">
        <v>0</v>
      </c>
      <c r="E1988" s="179">
        <v>127095.71250054712</v>
      </c>
      <c r="F1988" s="179">
        <v>1</v>
      </c>
      <c r="G1988" s="179">
        <v>172358.7616852792</v>
      </c>
      <c r="H1988" s="179">
        <v>11355.835220157982</v>
      </c>
      <c r="I1988" s="179">
        <v>0</v>
      </c>
      <c r="J1988" s="179">
        <v>0</v>
      </c>
      <c r="K1988" s="179">
        <v>0</v>
      </c>
      <c r="L1988" s="179">
        <v>0</v>
      </c>
      <c r="M1988" s="179">
        <v>7724.0849995065528</v>
      </c>
      <c r="N1988" s="179">
        <v>0</v>
      </c>
      <c r="O1988" s="179">
        <v>0</v>
      </c>
      <c r="P1988" s="179">
        <v>0</v>
      </c>
      <c r="Q1988" s="179">
        <v>0</v>
      </c>
      <c r="R1988" s="180">
        <v>0</v>
      </c>
      <c r="S1988" s="180">
        <v>0</v>
      </c>
      <c r="T1988" s="180">
        <v>0</v>
      </c>
    </row>
    <row r="1989" spans="2:20" x14ac:dyDescent="0.3">
      <c r="B1989" s="19">
        <v>1986</v>
      </c>
      <c r="C1989" s="179">
        <v>0</v>
      </c>
      <c r="D1989" s="179">
        <v>0</v>
      </c>
      <c r="E1989" s="179">
        <v>9823.2646022684039</v>
      </c>
      <c r="F1989" s="179">
        <v>0</v>
      </c>
      <c r="G1989" s="179">
        <v>0</v>
      </c>
      <c r="H1989" s="179">
        <v>32850.895948631638</v>
      </c>
      <c r="I1989" s="179">
        <v>0</v>
      </c>
      <c r="J1989" s="179">
        <v>0</v>
      </c>
      <c r="K1989" s="179">
        <v>0</v>
      </c>
      <c r="L1989" s="179">
        <v>0</v>
      </c>
      <c r="M1989" s="179">
        <v>11311.249918879037</v>
      </c>
      <c r="N1989" s="179">
        <v>0</v>
      </c>
      <c r="O1989" s="179">
        <v>0</v>
      </c>
      <c r="P1989" s="179">
        <v>0</v>
      </c>
      <c r="Q1989" s="179">
        <v>0</v>
      </c>
      <c r="R1989" s="180">
        <v>0</v>
      </c>
      <c r="S1989" s="180">
        <v>0</v>
      </c>
      <c r="T1989" s="180">
        <v>0</v>
      </c>
    </row>
    <row r="1990" spans="2:20" x14ac:dyDescent="0.3">
      <c r="B1990" s="19">
        <v>1987</v>
      </c>
      <c r="C1990" s="179">
        <v>0</v>
      </c>
      <c r="D1990" s="179">
        <v>0</v>
      </c>
      <c r="E1990" s="179">
        <v>22283.914950491631</v>
      </c>
      <c r="F1990" s="179">
        <v>0</v>
      </c>
      <c r="G1990" s="179">
        <v>0</v>
      </c>
      <c r="H1990" s="179">
        <v>93062.653952501438</v>
      </c>
      <c r="I1990" s="179">
        <v>0</v>
      </c>
      <c r="J1990" s="179">
        <v>0</v>
      </c>
      <c r="K1990" s="179">
        <v>0</v>
      </c>
      <c r="L1990" s="179">
        <v>0</v>
      </c>
      <c r="M1990" s="179">
        <v>159708.76855079454</v>
      </c>
      <c r="N1990" s="179">
        <v>0</v>
      </c>
      <c r="O1990" s="179">
        <v>0</v>
      </c>
      <c r="P1990" s="179">
        <v>0</v>
      </c>
      <c r="Q1990" s="179">
        <v>0</v>
      </c>
      <c r="R1990" s="180">
        <v>0</v>
      </c>
      <c r="S1990" s="180">
        <v>0</v>
      </c>
      <c r="T1990" s="180">
        <v>0</v>
      </c>
    </row>
    <row r="1991" spans="2:20" x14ac:dyDescent="0.3">
      <c r="B1991" s="19">
        <v>1988</v>
      </c>
      <c r="C1991" s="179">
        <v>0</v>
      </c>
      <c r="D1991" s="179">
        <v>0</v>
      </c>
      <c r="E1991" s="179">
        <v>83704.029755080192</v>
      </c>
      <c r="F1991" s="179">
        <v>0</v>
      </c>
      <c r="G1991" s="179">
        <v>0</v>
      </c>
      <c r="H1991" s="179">
        <v>1371977.9596869429</v>
      </c>
      <c r="I1991" s="179">
        <v>0</v>
      </c>
      <c r="J1991" s="179">
        <v>0</v>
      </c>
      <c r="K1991" s="179">
        <v>0</v>
      </c>
      <c r="L1991" s="179">
        <v>0</v>
      </c>
      <c r="M1991" s="179">
        <v>959631.28040392837</v>
      </c>
      <c r="N1991" s="179">
        <v>0</v>
      </c>
      <c r="O1991" s="179">
        <v>0</v>
      </c>
      <c r="P1991" s="179">
        <v>0</v>
      </c>
      <c r="Q1991" s="179">
        <v>0</v>
      </c>
      <c r="R1991" s="180">
        <v>0</v>
      </c>
      <c r="S1991" s="180">
        <v>0</v>
      </c>
      <c r="T1991" s="180">
        <v>0</v>
      </c>
    </row>
    <row r="1992" spans="2:20" x14ac:dyDescent="0.3">
      <c r="B1992" s="19">
        <v>1989</v>
      </c>
      <c r="C1992" s="179">
        <v>0</v>
      </c>
      <c r="D1992" s="179">
        <v>0</v>
      </c>
      <c r="E1992" s="179">
        <v>149068.34744475133</v>
      </c>
      <c r="F1992" s="179">
        <v>0</v>
      </c>
      <c r="G1992" s="179">
        <v>0</v>
      </c>
      <c r="H1992" s="179">
        <v>16810.650817569043</v>
      </c>
      <c r="I1992" s="179">
        <v>0</v>
      </c>
      <c r="J1992" s="179">
        <v>0</v>
      </c>
      <c r="K1992" s="179">
        <v>0</v>
      </c>
      <c r="L1992" s="179">
        <v>0</v>
      </c>
      <c r="M1992" s="179">
        <v>59744.486069210332</v>
      </c>
      <c r="N1992" s="179">
        <v>0</v>
      </c>
      <c r="O1992" s="179">
        <v>0</v>
      </c>
      <c r="P1992" s="179">
        <v>0</v>
      </c>
      <c r="Q1992" s="179">
        <v>0</v>
      </c>
      <c r="R1992" s="180">
        <v>0</v>
      </c>
      <c r="S1992" s="180">
        <v>0</v>
      </c>
      <c r="T1992" s="180">
        <v>0</v>
      </c>
    </row>
    <row r="1993" spans="2:20" x14ac:dyDescent="0.3">
      <c r="B1993" s="19">
        <v>1990</v>
      </c>
      <c r="C1993" s="179">
        <v>0</v>
      </c>
      <c r="D1993" s="179">
        <v>0</v>
      </c>
      <c r="E1993" s="179">
        <v>89219.569530858076</v>
      </c>
      <c r="F1993" s="179">
        <v>0</v>
      </c>
      <c r="G1993" s="179">
        <v>0</v>
      </c>
      <c r="H1993" s="179">
        <v>586498.97643143509</v>
      </c>
      <c r="I1993" s="179">
        <v>0</v>
      </c>
      <c r="J1993" s="179">
        <v>0</v>
      </c>
      <c r="K1993" s="179">
        <v>0</v>
      </c>
      <c r="L1993" s="179">
        <v>0</v>
      </c>
      <c r="M1993" s="179">
        <v>241490.45776806193</v>
      </c>
      <c r="N1993" s="179">
        <v>0</v>
      </c>
      <c r="O1993" s="179">
        <v>0</v>
      </c>
      <c r="P1993" s="179">
        <v>0</v>
      </c>
      <c r="Q1993" s="179">
        <v>0</v>
      </c>
      <c r="R1993" s="180">
        <v>0</v>
      </c>
      <c r="S1993" s="180">
        <v>0</v>
      </c>
      <c r="T1993" s="180">
        <v>0</v>
      </c>
    </row>
    <row r="1994" spans="2:20" x14ac:dyDescent="0.3">
      <c r="B1994" s="19">
        <v>1991</v>
      </c>
      <c r="C1994" s="179">
        <v>0</v>
      </c>
      <c r="D1994" s="179">
        <v>0</v>
      </c>
      <c r="E1994" s="179">
        <v>113492.1477094392</v>
      </c>
      <c r="F1994" s="179">
        <v>0</v>
      </c>
      <c r="G1994" s="179">
        <v>0</v>
      </c>
      <c r="H1994" s="179">
        <v>109706.64052193779</v>
      </c>
      <c r="I1994" s="179">
        <v>0</v>
      </c>
      <c r="J1994" s="179">
        <v>0</v>
      </c>
      <c r="K1994" s="179">
        <v>0</v>
      </c>
      <c r="L1994" s="179">
        <v>0</v>
      </c>
      <c r="M1994" s="179">
        <v>80708.823766521527</v>
      </c>
      <c r="N1994" s="179">
        <v>0</v>
      </c>
      <c r="O1994" s="179">
        <v>0</v>
      </c>
      <c r="P1994" s="179">
        <v>0</v>
      </c>
      <c r="Q1994" s="179">
        <v>0</v>
      </c>
      <c r="R1994" s="180">
        <v>0</v>
      </c>
      <c r="S1994" s="180">
        <v>0</v>
      </c>
      <c r="T1994" s="180">
        <v>0</v>
      </c>
    </row>
    <row r="1995" spans="2:20" x14ac:dyDescent="0.3">
      <c r="B1995" s="19">
        <v>1992</v>
      </c>
      <c r="C1995" s="179">
        <v>0</v>
      </c>
      <c r="D1995" s="179">
        <v>0</v>
      </c>
      <c r="E1995" s="179">
        <v>23665.633167260086</v>
      </c>
      <c r="F1995" s="179">
        <v>0</v>
      </c>
      <c r="G1995" s="179">
        <v>0</v>
      </c>
      <c r="H1995" s="179">
        <v>29255.653921590569</v>
      </c>
      <c r="I1995" s="179">
        <v>0</v>
      </c>
      <c r="J1995" s="179">
        <v>0</v>
      </c>
      <c r="K1995" s="179">
        <v>0</v>
      </c>
      <c r="L1995" s="179">
        <v>0</v>
      </c>
      <c r="M1995" s="179">
        <v>453715.60671786394</v>
      </c>
      <c r="N1995" s="179">
        <v>0</v>
      </c>
      <c r="O1995" s="179">
        <v>0</v>
      </c>
      <c r="P1995" s="179">
        <v>0</v>
      </c>
      <c r="Q1995" s="179">
        <v>0</v>
      </c>
      <c r="R1995" s="180">
        <v>0</v>
      </c>
      <c r="S1995" s="180">
        <v>0</v>
      </c>
      <c r="T1995" s="180">
        <v>0</v>
      </c>
    </row>
    <row r="1996" spans="2:20" x14ac:dyDescent="0.3">
      <c r="B1996" s="19">
        <v>1993</v>
      </c>
      <c r="C1996" s="179">
        <v>0</v>
      </c>
      <c r="D1996" s="179">
        <v>0</v>
      </c>
      <c r="E1996" s="179">
        <v>53284.708556834863</v>
      </c>
      <c r="F1996" s="179">
        <v>0</v>
      </c>
      <c r="G1996" s="179">
        <v>0</v>
      </c>
      <c r="H1996" s="179">
        <v>291001.99838522822</v>
      </c>
      <c r="I1996" s="179">
        <v>0</v>
      </c>
      <c r="J1996" s="179">
        <v>0</v>
      </c>
      <c r="K1996" s="179">
        <v>0</v>
      </c>
      <c r="L1996" s="179">
        <v>0</v>
      </c>
      <c r="M1996" s="179">
        <v>42716.641125373586</v>
      </c>
      <c r="N1996" s="179">
        <v>0</v>
      </c>
      <c r="O1996" s="179">
        <v>0</v>
      </c>
      <c r="P1996" s="179">
        <v>0</v>
      </c>
      <c r="Q1996" s="179">
        <v>0</v>
      </c>
      <c r="R1996" s="180">
        <v>0</v>
      </c>
      <c r="S1996" s="180">
        <v>0</v>
      </c>
      <c r="T1996" s="180">
        <v>0</v>
      </c>
    </row>
    <row r="1997" spans="2:20" x14ac:dyDescent="0.3">
      <c r="B1997" s="19">
        <v>1994</v>
      </c>
      <c r="C1997" s="179">
        <v>0</v>
      </c>
      <c r="D1997" s="179">
        <v>0</v>
      </c>
      <c r="E1997" s="179">
        <v>34269.472855851564</v>
      </c>
      <c r="F1997" s="179">
        <v>0</v>
      </c>
      <c r="G1997" s="179">
        <v>0</v>
      </c>
      <c r="H1997" s="179">
        <v>10239.627997432744</v>
      </c>
      <c r="I1997" s="179">
        <v>0</v>
      </c>
      <c r="J1997" s="179">
        <v>0</v>
      </c>
      <c r="K1997" s="179">
        <v>0</v>
      </c>
      <c r="L1997" s="179">
        <v>0</v>
      </c>
      <c r="M1997" s="179">
        <v>81065.496787365526</v>
      </c>
      <c r="N1997" s="179">
        <v>0</v>
      </c>
      <c r="O1997" s="179">
        <v>0</v>
      </c>
      <c r="P1997" s="179">
        <v>0</v>
      </c>
      <c r="Q1997" s="179">
        <v>0</v>
      </c>
      <c r="R1997" s="180">
        <v>0</v>
      </c>
      <c r="S1997" s="180">
        <v>0</v>
      </c>
      <c r="T1997" s="180">
        <v>0</v>
      </c>
    </row>
    <row r="1998" spans="2:20" x14ac:dyDescent="0.3">
      <c r="B1998" s="19">
        <v>1995</v>
      </c>
      <c r="C1998" s="179">
        <v>0</v>
      </c>
      <c r="D1998" s="179">
        <v>0</v>
      </c>
      <c r="E1998" s="179">
        <v>388576.06484830211</v>
      </c>
      <c r="F1998" s="179">
        <v>0</v>
      </c>
      <c r="G1998" s="179">
        <v>0</v>
      </c>
      <c r="H1998" s="179">
        <v>59111.753128925491</v>
      </c>
      <c r="I1998" s="179">
        <v>0</v>
      </c>
      <c r="J1998" s="179">
        <v>0</v>
      </c>
      <c r="K1998" s="179">
        <v>0</v>
      </c>
      <c r="L1998" s="179">
        <v>0</v>
      </c>
      <c r="M1998" s="179">
        <v>332761.76329888293</v>
      </c>
      <c r="N1998" s="179">
        <v>0</v>
      </c>
      <c r="O1998" s="179">
        <v>0</v>
      </c>
      <c r="P1998" s="179">
        <v>0</v>
      </c>
      <c r="Q1998" s="179">
        <v>0</v>
      </c>
      <c r="R1998" s="180">
        <v>0</v>
      </c>
      <c r="S1998" s="180">
        <v>0</v>
      </c>
      <c r="T1998" s="180">
        <v>0</v>
      </c>
    </row>
    <row r="1999" spans="2:20" x14ac:dyDescent="0.3">
      <c r="B1999" s="19">
        <v>1996</v>
      </c>
      <c r="C1999" s="179">
        <v>0</v>
      </c>
      <c r="D1999" s="179">
        <v>0</v>
      </c>
      <c r="E1999" s="179">
        <v>101579.40919127676</v>
      </c>
      <c r="F1999" s="179">
        <v>0</v>
      </c>
      <c r="G1999" s="179">
        <v>0</v>
      </c>
      <c r="H1999" s="179">
        <v>72974.553352582923</v>
      </c>
      <c r="I1999" s="179">
        <v>0</v>
      </c>
      <c r="J1999" s="179">
        <v>0</v>
      </c>
      <c r="K1999" s="179">
        <v>0</v>
      </c>
      <c r="L1999" s="179">
        <v>0</v>
      </c>
      <c r="M1999" s="179">
        <v>18598.953896413812</v>
      </c>
      <c r="N1999" s="179">
        <v>0</v>
      </c>
      <c r="O1999" s="179">
        <v>0</v>
      </c>
      <c r="P1999" s="179">
        <v>0</v>
      </c>
      <c r="Q1999" s="179">
        <v>0</v>
      </c>
      <c r="R1999" s="180">
        <v>0</v>
      </c>
      <c r="S1999" s="180">
        <v>0</v>
      </c>
      <c r="T1999" s="180">
        <v>0</v>
      </c>
    </row>
    <row r="2000" spans="2:20" x14ac:dyDescent="0.3">
      <c r="B2000" s="19">
        <v>1997</v>
      </c>
      <c r="C2000" s="179">
        <v>0</v>
      </c>
      <c r="D2000" s="179">
        <v>0</v>
      </c>
      <c r="E2000" s="179">
        <v>24408.785546207546</v>
      </c>
      <c r="F2000" s="179">
        <v>0</v>
      </c>
      <c r="G2000" s="179">
        <v>0</v>
      </c>
      <c r="H2000" s="179">
        <v>97411.527455362841</v>
      </c>
      <c r="I2000" s="179">
        <v>0</v>
      </c>
      <c r="J2000" s="179">
        <v>0</v>
      </c>
      <c r="K2000" s="179">
        <v>0</v>
      </c>
      <c r="L2000" s="179">
        <v>0</v>
      </c>
      <c r="M2000" s="179">
        <v>4442.8870858142591</v>
      </c>
      <c r="N2000" s="179">
        <v>0</v>
      </c>
      <c r="O2000" s="179">
        <v>0</v>
      </c>
      <c r="P2000" s="179">
        <v>0</v>
      </c>
      <c r="Q2000" s="179">
        <v>0</v>
      </c>
      <c r="R2000" s="180">
        <v>0</v>
      </c>
      <c r="S2000" s="180">
        <v>0</v>
      </c>
      <c r="T2000" s="180">
        <v>0</v>
      </c>
    </row>
    <row r="2001" spans="2:20" x14ac:dyDescent="0.3">
      <c r="B2001" s="19">
        <v>1998</v>
      </c>
      <c r="C2001" s="179">
        <v>0</v>
      </c>
      <c r="D2001" s="179">
        <v>0</v>
      </c>
      <c r="E2001" s="179">
        <v>45711.304702906164</v>
      </c>
      <c r="F2001" s="179">
        <v>0</v>
      </c>
      <c r="G2001" s="179">
        <v>0</v>
      </c>
      <c r="H2001" s="179">
        <v>15742.663726830513</v>
      </c>
      <c r="I2001" s="179">
        <v>0</v>
      </c>
      <c r="J2001" s="179">
        <v>0</v>
      </c>
      <c r="K2001" s="179">
        <v>0</v>
      </c>
      <c r="L2001" s="179">
        <v>0</v>
      </c>
      <c r="M2001" s="179">
        <v>4124.9700610545724</v>
      </c>
      <c r="N2001" s="179">
        <v>0</v>
      </c>
      <c r="O2001" s="179">
        <v>0</v>
      </c>
      <c r="P2001" s="179">
        <v>0</v>
      </c>
      <c r="Q2001" s="179">
        <v>0</v>
      </c>
      <c r="R2001" s="180">
        <v>0</v>
      </c>
      <c r="S2001" s="180">
        <v>0</v>
      </c>
      <c r="T2001" s="180">
        <v>0</v>
      </c>
    </row>
    <row r="2002" spans="2:20" x14ac:dyDescent="0.3">
      <c r="B2002" s="19">
        <v>1999</v>
      </c>
      <c r="C2002" s="179">
        <v>1</v>
      </c>
      <c r="D2002" s="179">
        <v>36771.635226146231</v>
      </c>
      <c r="E2002" s="179">
        <v>24989.045506006609</v>
      </c>
      <c r="F2002" s="179">
        <v>0</v>
      </c>
      <c r="G2002" s="179">
        <v>0</v>
      </c>
      <c r="H2002" s="179">
        <v>65830.852252690354</v>
      </c>
      <c r="I2002" s="179">
        <v>0</v>
      </c>
      <c r="J2002" s="179">
        <v>0</v>
      </c>
      <c r="K2002" s="179">
        <v>0</v>
      </c>
      <c r="L2002" s="179">
        <v>0</v>
      </c>
      <c r="M2002" s="179">
        <v>181932.54776248281</v>
      </c>
      <c r="N2002" s="179">
        <v>0</v>
      </c>
      <c r="O2002" s="179">
        <v>0</v>
      </c>
      <c r="P2002" s="179">
        <v>0</v>
      </c>
      <c r="Q2002" s="179">
        <v>0</v>
      </c>
      <c r="R2002" s="180">
        <v>0</v>
      </c>
      <c r="S2002" s="180">
        <v>0</v>
      </c>
      <c r="T2002" s="180">
        <v>36771.635226146231</v>
      </c>
    </row>
    <row r="2003" spans="2:20" x14ac:dyDescent="0.3">
      <c r="B2003" s="19">
        <v>2000</v>
      </c>
      <c r="C2003" s="179">
        <v>0</v>
      </c>
      <c r="D2003" s="179">
        <v>0</v>
      </c>
      <c r="E2003" s="179">
        <v>129863.1540357765</v>
      </c>
      <c r="F2003" s="179">
        <v>0</v>
      </c>
      <c r="G2003" s="179">
        <v>0</v>
      </c>
      <c r="H2003" s="179">
        <v>78058.079294516909</v>
      </c>
      <c r="I2003" s="179">
        <v>0</v>
      </c>
      <c r="J2003" s="179">
        <v>0</v>
      </c>
      <c r="K2003" s="179">
        <v>0</v>
      </c>
      <c r="L2003" s="179">
        <v>0</v>
      </c>
      <c r="M2003" s="179">
        <v>283708.79199004761</v>
      </c>
      <c r="N2003" s="179">
        <v>0</v>
      </c>
      <c r="O2003" s="179">
        <v>0</v>
      </c>
      <c r="P2003" s="179">
        <v>0</v>
      </c>
      <c r="Q2003" s="179">
        <v>0</v>
      </c>
      <c r="R2003" s="180">
        <v>0</v>
      </c>
      <c r="S2003" s="180">
        <v>0</v>
      </c>
      <c r="T2003" s="180">
        <v>0</v>
      </c>
    </row>
    <row r="2004" spans="2:20" x14ac:dyDescent="0.3">
      <c r="B2004" s="19">
        <v>2001</v>
      </c>
      <c r="C2004" s="179">
        <v>0</v>
      </c>
      <c r="D2004" s="179">
        <v>0</v>
      </c>
      <c r="E2004" s="179">
        <v>174427.78357516433</v>
      </c>
      <c r="F2004" s="179">
        <v>0</v>
      </c>
      <c r="G2004" s="179">
        <v>0</v>
      </c>
      <c r="H2004" s="179">
        <v>255522.74941502785</v>
      </c>
      <c r="I2004" s="179">
        <v>0</v>
      </c>
      <c r="J2004" s="179">
        <v>0</v>
      </c>
      <c r="K2004" s="179">
        <v>0</v>
      </c>
      <c r="L2004" s="179">
        <v>0</v>
      </c>
      <c r="M2004" s="179">
        <v>20827.15547891389</v>
      </c>
      <c r="N2004" s="179">
        <v>0</v>
      </c>
      <c r="O2004" s="179">
        <v>0</v>
      </c>
      <c r="P2004" s="179">
        <v>0</v>
      </c>
      <c r="Q2004" s="179">
        <v>0</v>
      </c>
      <c r="R2004" s="180">
        <v>0</v>
      </c>
      <c r="S2004" s="180">
        <v>0</v>
      </c>
      <c r="T2004" s="180">
        <v>0</v>
      </c>
    </row>
    <row r="2005" spans="2:20" x14ac:dyDescent="0.3">
      <c r="B2005" s="19">
        <v>2002</v>
      </c>
      <c r="C2005" s="179">
        <v>0</v>
      </c>
      <c r="D2005" s="179">
        <v>0</v>
      </c>
      <c r="E2005" s="179">
        <v>67361.186976285317</v>
      </c>
      <c r="F2005" s="179">
        <v>0</v>
      </c>
      <c r="G2005" s="179">
        <v>0</v>
      </c>
      <c r="H2005" s="179">
        <v>12515.947630635204</v>
      </c>
      <c r="I2005" s="179">
        <v>0</v>
      </c>
      <c r="J2005" s="179">
        <v>0</v>
      </c>
      <c r="K2005" s="179">
        <v>0</v>
      </c>
      <c r="L2005" s="179">
        <v>0</v>
      </c>
      <c r="M2005" s="179">
        <v>9091.9274469194806</v>
      </c>
      <c r="N2005" s="179">
        <v>0</v>
      </c>
      <c r="O2005" s="179">
        <v>0</v>
      </c>
      <c r="P2005" s="179">
        <v>0</v>
      </c>
      <c r="Q2005" s="179">
        <v>0</v>
      </c>
      <c r="R2005" s="180">
        <v>0</v>
      </c>
      <c r="S2005" s="180">
        <v>0</v>
      </c>
      <c r="T2005" s="180">
        <v>0</v>
      </c>
    </row>
    <row r="2006" spans="2:20" x14ac:dyDescent="0.3">
      <c r="B2006" s="19">
        <v>2003</v>
      </c>
      <c r="C2006" s="179">
        <v>1</v>
      </c>
      <c r="D2006" s="179">
        <v>202823.10298967749</v>
      </c>
      <c r="E2006" s="179">
        <v>106795.90910969918</v>
      </c>
      <c r="F2006" s="179">
        <v>0</v>
      </c>
      <c r="G2006" s="179">
        <v>0</v>
      </c>
      <c r="H2006" s="179">
        <v>1718.782407617148</v>
      </c>
      <c r="I2006" s="179">
        <v>0</v>
      </c>
      <c r="J2006" s="179">
        <v>0</v>
      </c>
      <c r="K2006" s="179">
        <v>0</v>
      </c>
      <c r="L2006" s="179">
        <v>0</v>
      </c>
      <c r="M2006" s="179">
        <v>62568.114932196877</v>
      </c>
      <c r="N2006" s="179">
        <v>0</v>
      </c>
      <c r="O2006" s="179">
        <v>0</v>
      </c>
      <c r="P2006" s="179">
        <v>0</v>
      </c>
      <c r="Q2006" s="179">
        <v>0</v>
      </c>
      <c r="R2006" s="180">
        <v>0</v>
      </c>
      <c r="S2006" s="180">
        <v>0</v>
      </c>
      <c r="T2006" s="180">
        <v>202823.10298967749</v>
      </c>
    </row>
    <row r="2007" spans="2:20" x14ac:dyDescent="0.3">
      <c r="B2007" s="19">
        <v>2004</v>
      </c>
      <c r="C2007" s="179">
        <v>0</v>
      </c>
      <c r="D2007" s="179">
        <v>0</v>
      </c>
      <c r="E2007" s="179">
        <v>3932.3856605320575</v>
      </c>
      <c r="F2007" s="179">
        <v>0</v>
      </c>
      <c r="G2007" s="179">
        <v>0</v>
      </c>
      <c r="H2007" s="179">
        <v>67412.903651556655</v>
      </c>
      <c r="I2007" s="179">
        <v>0</v>
      </c>
      <c r="J2007" s="179">
        <v>0</v>
      </c>
      <c r="K2007" s="179">
        <v>0</v>
      </c>
      <c r="L2007" s="179">
        <v>0</v>
      </c>
      <c r="M2007" s="179">
        <v>160469.06867064338</v>
      </c>
      <c r="N2007" s="179">
        <v>0</v>
      </c>
      <c r="O2007" s="179">
        <v>0</v>
      </c>
      <c r="P2007" s="179">
        <v>0</v>
      </c>
      <c r="Q2007" s="179">
        <v>0</v>
      </c>
      <c r="R2007" s="180">
        <v>0</v>
      </c>
      <c r="S2007" s="180">
        <v>0</v>
      </c>
      <c r="T2007" s="180">
        <v>0</v>
      </c>
    </row>
    <row r="2008" spans="2:20" x14ac:dyDescent="0.3">
      <c r="B2008" s="19">
        <v>2005</v>
      </c>
      <c r="C2008" s="179">
        <v>0</v>
      </c>
      <c r="D2008" s="179">
        <v>0</v>
      </c>
      <c r="E2008" s="179">
        <v>998269.71686535643</v>
      </c>
      <c r="F2008" s="179">
        <v>0</v>
      </c>
      <c r="G2008" s="179">
        <v>0</v>
      </c>
      <c r="H2008" s="179">
        <v>27853.286425676488</v>
      </c>
      <c r="I2008" s="179">
        <v>0</v>
      </c>
      <c r="J2008" s="179">
        <v>0</v>
      </c>
      <c r="K2008" s="179">
        <v>0</v>
      </c>
      <c r="L2008" s="179">
        <v>0</v>
      </c>
      <c r="M2008" s="179">
        <v>19368.168671204305</v>
      </c>
      <c r="N2008" s="179">
        <v>0</v>
      </c>
      <c r="O2008" s="179">
        <v>0</v>
      </c>
      <c r="P2008" s="179">
        <v>0</v>
      </c>
      <c r="Q2008" s="179">
        <v>0</v>
      </c>
      <c r="R2008" s="180">
        <v>0</v>
      </c>
      <c r="S2008" s="180">
        <v>0</v>
      </c>
      <c r="T2008" s="180">
        <v>0</v>
      </c>
    </row>
    <row r="2009" spans="2:20" x14ac:dyDescent="0.3">
      <c r="B2009" s="19">
        <v>2006</v>
      </c>
      <c r="C2009" s="179">
        <v>0</v>
      </c>
      <c r="D2009" s="179">
        <v>0</v>
      </c>
      <c r="E2009" s="179">
        <v>109166.98832914357</v>
      </c>
      <c r="F2009" s="179">
        <v>0</v>
      </c>
      <c r="G2009" s="179">
        <v>0</v>
      </c>
      <c r="H2009" s="179">
        <v>18082.769436644892</v>
      </c>
      <c r="I2009" s="179">
        <v>0</v>
      </c>
      <c r="J2009" s="179">
        <v>0</v>
      </c>
      <c r="K2009" s="179">
        <v>0</v>
      </c>
      <c r="L2009" s="179">
        <v>0</v>
      </c>
      <c r="M2009" s="179">
        <v>15935.187252753087</v>
      </c>
      <c r="N2009" s="179">
        <v>0</v>
      </c>
      <c r="O2009" s="179">
        <v>0</v>
      </c>
      <c r="P2009" s="179">
        <v>0</v>
      </c>
      <c r="Q2009" s="179">
        <v>0</v>
      </c>
      <c r="R2009" s="180">
        <v>0</v>
      </c>
      <c r="S2009" s="180">
        <v>0</v>
      </c>
      <c r="T2009" s="180">
        <v>0</v>
      </c>
    </row>
    <row r="2010" spans="2:20" x14ac:dyDescent="0.3">
      <c r="B2010" s="19">
        <v>2007</v>
      </c>
      <c r="C2010" s="179">
        <v>0</v>
      </c>
      <c r="D2010" s="179">
        <v>0</v>
      </c>
      <c r="E2010" s="179">
        <v>1389118.6256133171</v>
      </c>
      <c r="F2010" s="179">
        <v>0</v>
      </c>
      <c r="G2010" s="179">
        <v>0</v>
      </c>
      <c r="H2010" s="179">
        <v>948995.29013875069</v>
      </c>
      <c r="I2010" s="179">
        <v>0</v>
      </c>
      <c r="J2010" s="179">
        <v>0</v>
      </c>
      <c r="K2010" s="179">
        <v>0</v>
      </c>
      <c r="L2010" s="179">
        <v>0</v>
      </c>
      <c r="M2010" s="179">
        <v>22774.180845122399</v>
      </c>
      <c r="N2010" s="179">
        <v>0</v>
      </c>
      <c r="O2010" s="179">
        <v>0</v>
      </c>
      <c r="P2010" s="179">
        <v>0</v>
      </c>
      <c r="Q2010" s="179">
        <v>0</v>
      </c>
      <c r="R2010" s="180">
        <v>0</v>
      </c>
      <c r="S2010" s="180">
        <v>0</v>
      </c>
      <c r="T2010" s="180">
        <v>0</v>
      </c>
    </row>
    <row r="2011" spans="2:20" x14ac:dyDescent="0.3">
      <c r="B2011" s="19">
        <v>2008</v>
      </c>
      <c r="C2011" s="179">
        <v>0</v>
      </c>
      <c r="D2011" s="179">
        <v>0</v>
      </c>
      <c r="E2011" s="179">
        <v>42358.596224435409</v>
      </c>
      <c r="F2011" s="179">
        <v>0</v>
      </c>
      <c r="G2011" s="179">
        <v>0</v>
      </c>
      <c r="H2011" s="179">
        <v>376500.1710280503</v>
      </c>
      <c r="I2011" s="179">
        <v>0</v>
      </c>
      <c r="J2011" s="179">
        <v>0</v>
      </c>
      <c r="K2011" s="179">
        <v>0</v>
      </c>
      <c r="L2011" s="179">
        <v>0</v>
      </c>
      <c r="M2011" s="179">
        <v>50849.218703327788</v>
      </c>
      <c r="N2011" s="179">
        <v>0</v>
      </c>
      <c r="O2011" s="179">
        <v>0</v>
      </c>
      <c r="P2011" s="179">
        <v>0</v>
      </c>
      <c r="Q2011" s="179">
        <v>0</v>
      </c>
      <c r="R2011" s="180">
        <v>0</v>
      </c>
      <c r="S2011" s="180">
        <v>0</v>
      </c>
      <c r="T2011" s="180">
        <v>0</v>
      </c>
    </row>
    <row r="2012" spans="2:20" x14ac:dyDescent="0.3">
      <c r="B2012" s="19">
        <v>2009</v>
      </c>
      <c r="C2012" s="179">
        <v>0</v>
      </c>
      <c r="D2012" s="179">
        <v>0</v>
      </c>
      <c r="E2012" s="179">
        <v>1300777.2691325631</v>
      </c>
      <c r="F2012" s="179">
        <v>0</v>
      </c>
      <c r="G2012" s="179">
        <v>0</v>
      </c>
      <c r="H2012" s="179">
        <v>160955.53241351826</v>
      </c>
      <c r="I2012" s="179">
        <v>0</v>
      </c>
      <c r="J2012" s="179">
        <v>0</v>
      </c>
      <c r="K2012" s="179">
        <v>0</v>
      </c>
      <c r="L2012" s="179">
        <v>0</v>
      </c>
      <c r="M2012" s="179">
        <v>172820.01191518619</v>
      </c>
      <c r="N2012" s="179">
        <v>0</v>
      </c>
      <c r="O2012" s="179">
        <v>0</v>
      </c>
      <c r="P2012" s="179">
        <v>0</v>
      </c>
      <c r="Q2012" s="179">
        <v>0</v>
      </c>
      <c r="R2012" s="180">
        <v>0</v>
      </c>
      <c r="S2012" s="180">
        <v>0</v>
      </c>
      <c r="T2012" s="180">
        <v>0</v>
      </c>
    </row>
    <row r="2013" spans="2:20" x14ac:dyDescent="0.3">
      <c r="B2013" s="19">
        <v>2010</v>
      </c>
      <c r="C2013" s="179">
        <v>0</v>
      </c>
      <c r="D2013" s="179">
        <v>0</v>
      </c>
      <c r="E2013" s="179">
        <v>128042.43897837843</v>
      </c>
      <c r="F2013" s="179">
        <v>0</v>
      </c>
      <c r="G2013" s="179">
        <v>0</v>
      </c>
      <c r="H2013" s="179">
        <v>72734.889121095635</v>
      </c>
      <c r="I2013" s="179">
        <v>0</v>
      </c>
      <c r="J2013" s="179">
        <v>0</v>
      </c>
      <c r="K2013" s="179">
        <v>0</v>
      </c>
      <c r="L2013" s="179">
        <v>0</v>
      </c>
      <c r="M2013" s="179">
        <v>32932.89111259795</v>
      </c>
      <c r="N2013" s="179">
        <v>0</v>
      </c>
      <c r="O2013" s="179">
        <v>0</v>
      </c>
      <c r="P2013" s="179">
        <v>0</v>
      </c>
      <c r="Q2013" s="179">
        <v>0</v>
      </c>
      <c r="R2013" s="180">
        <v>0</v>
      </c>
      <c r="S2013" s="180">
        <v>0</v>
      </c>
      <c r="T2013" s="180">
        <v>0</v>
      </c>
    </row>
    <row r="2014" spans="2:20" x14ac:dyDescent="0.3">
      <c r="B2014" s="19">
        <v>2011</v>
      </c>
      <c r="C2014" s="179">
        <v>0</v>
      </c>
      <c r="D2014" s="179">
        <v>0</v>
      </c>
      <c r="E2014" s="179">
        <v>63121.335944821469</v>
      </c>
      <c r="F2014" s="179">
        <v>0</v>
      </c>
      <c r="G2014" s="179">
        <v>0</v>
      </c>
      <c r="H2014" s="179">
        <v>106843.72399381927</v>
      </c>
      <c r="I2014" s="179">
        <v>0</v>
      </c>
      <c r="J2014" s="179">
        <v>0</v>
      </c>
      <c r="K2014" s="179">
        <v>0</v>
      </c>
      <c r="L2014" s="179">
        <v>0</v>
      </c>
      <c r="M2014" s="179">
        <v>92509.008820106465</v>
      </c>
      <c r="N2014" s="179">
        <v>0</v>
      </c>
      <c r="O2014" s="179">
        <v>0</v>
      </c>
      <c r="P2014" s="179">
        <v>0</v>
      </c>
      <c r="Q2014" s="179">
        <v>0</v>
      </c>
      <c r="R2014" s="180">
        <v>0</v>
      </c>
      <c r="S2014" s="180">
        <v>0</v>
      </c>
      <c r="T2014" s="180">
        <v>0</v>
      </c>
    </row>
    <row r="2015" spans="2:20" x14ac:dyDescent="0.3">
      <c r="B2015" s="19">
        <v>2012</v>
      </c>
      <c r="C2015" s="179">
        <v>0</v>
      </c>
      <c r="D2015" s="179">
        <v>0</v>
      </c>
      <c r="E2015" s="179">
        <v>643821.77866554924</v>
      </c>
      <c r="F2015" s="179">
        <v>0</v>
      </c>
      <c r="G2015" s="179">
        <v>0</v>
      </c>
      <c r="H2015" s="179">
        <v>32864.552562524725</v>
      </c>
      <c r="I2015" s="179">
        <v>0</v>
      </c>
      <c r="J2015" s="179">
        <v>0</v>
      </c>
      <c r="K2015" s="179">
        <v>0</v>
      </c>
      <c r="L2015" s="179">
        <v>0</v>
      </c>
      <c r="M2015" s="179">
        <v>69895.206687467376</v>
      </c>
      <c r="N2015" s="179">
        <v>0</v>
      </c>
      <c r="O2015" s="179">
        <v>0</v>
      </c>
      <c r="P2015" s="179">
        <v>0</v>
      </c>
      <c r="Q2015" s="179">
        <v>0</v>
      </c>
      <c r="R2015" s="180">
        <v>0</v>
      </c>
      <c r="S2015" s="180">
        <v>0</v>
      </c>
      <c r="T2015" s="180">
        <v>0</v>
      </c>
    </row>
    <row r="2016" spans="2:20" x14ac:dyDescent="0.3">
      <c r="B2016" s="19">
        <v>2013</v>
      </c>
      <c r="C2016" s="179">
        <v>0</v>
      </c>
      <c r="D2016" s="179">
        <v>0</v>
      </c>
      <c r="E2016" s="179">
        <v>29267.588329538488</v>
      </c>
      <c r="F2016" s="179">
        <v>0</v>
      </c>
      <c r="G2016" s="179">
        <v>0</v>
      </c>
      <c r="H2016" s="179">
        <v>232925.54721334533</v>
      </c>
      <c r="I2016" s="179">
        <v>0</v>
      </c>
      <c r="J2016" s="179">
        <v>0</v>
      </c>
      <c r="K2016" s="179">
        <v>0</v>
      </c>
      <c r="L2016" s="179">
        <v>0</v>
      </c>
      <c r="M2016" s="179">
        <v>1418.7275194545093</v>
      </c>
      <c r="N2016" s="179">
        <v>0</v>
      </c>
      <c r="O2016" s="179">
        <v>0</v>
      </c>
      <c r="P2016" s="179">
        <v>0</v>
      </c>
      <c r="Q2016" s="179">
        <v>0</v>
      </c>
      <c r="R2016" s="180">
        <v>0</v>
      </c>
      <c r="S2016" s="180">
        <v>0</v>
      </c>
      <c r="T2016" s="180">
        <v>0</v>
      </c>
    </row>
    <row r="2017" spans="2:20" x14ac:dyDescent="0.3">
      <c r="B2017" s="19">
        <v>2014</v>
      </c>
      <c r="C2017" s="179">
        <v>0</v>
      </c>
      <c r="D2017" s="179">
        <v>0</v>
      </c>
      <c r="E2017" s="179">
        <v>222640.43201026251</v>
      </c>
      <c r="F2017" s="179">
        <v>0</v>
      </c>
      <c r="G2017" s="179">
        <v>0</v>
      </c>
      <c r="H2017" s="179">
        <v>83826.372050497099</v>
      </c>
      <c r="I2017" s="179">
        <v>0</v>
      </c>
      <c r="J2017" s="179">
        <v>0</v>
      </c>
      <c r="K2017" s="179">
        <v>0</v>
      </c>
      <c r="L2017" s="179">
        <v>0</v>
      </c>
      <c r="M2017" s="179">
        <v>323408.51797915698</v>
      </c>
      <c r="N2017" s="179">
        <v>0</v>
      </c>
      <c r="O2017" s="179">
        <v>0</v>
      </c>
      <c r="P2017" s="179">
        <v>0</v>
      </c>
      <c r="Q2017" s="179">
        <v>0</v>
      </c>
      <c r="R2017" s="180">
        <v>0</v>
      </c>
      <c r="S2017" s="180">
        <v>0</v>
      </c>
      <c r="T2017" s="180">
        <v>0</v>
      </c>
    </row>
    <row r="2018" spans="2:20" x14ac:dyDescent="0.3">
      <c r="B2018" s="19">
        <v>2015</v>
      </c>
      <c r="C2018" s="179">
        <v>0</v>
      </c>
      <c r="D2018" s="179">
        <v>0</v>
      </c>
      <c r="E2018" s="179">
        <v>1781.9606243618578</v>
      </c>
      <c r="F2018" s="179">
        <v>0</v>
      </c>
      <c r="G2018" s="179">
        <v>0</v>
      </c>
      <c r="H2018" s="179">
        <v>16361.30302346795</v>
      </c>
      <c r="I2018" s="179">
        <v>0</v>
      </c>
      <c r="J2018" s="179">
        <v>0</v>
      </c>
      <c r="K2018" s="179">
        <v>0</v>
      </c>
      <c r="L2018" s="179">
        <v>0</v>
      </c>
      <c r="M2018" s="179">
        <v>53786.301147240738</v>
      </c>
      <c r="N2018" s="179">
        <v>0</v>
      </c>
      <c r="O2018" s="179">
        <v>0</v>
      </c>
      <c r="P2018" s="179">
        <v>0</v>
      </c>
      <c r="Q2018" s="179">
        <v>0</v>
      </c>
      <c r="R2018" s="180">
        <v>0</v>
      </c>
      <c r="S2018" s="180">
        <v>0</v>
      </c>
      <c r="T2018" s="180">
        <v>0</v>
      </c>
    </row>
    <row r="2019" spans="2:20" x14ac:dyDescent="0.3">
      <c r="B2019" s="19">
        <v>2016</v>
      </c>
      <c r="C2019" s="179">
        <v>0</v>
      </c>
      <c r="D2019" s="179">
        <v>0</v>
      </c>
      <c r="E2019" s="179">
        <v>135605.50559143603</v>
      </c>
      <c r="F2019" s="179">
        <v>0</v>
      </c>
      <c r="G2019" s="179">
        <v>0</v>
      </c>
      <c r="H2019" s="179">
        <v>2266.0675058819379</v>
      </c>
      <c r="I2019" s="179">
        <v>0</v>
      </c>
      <c r="J2019" s="179">
        <v>0</v>
      </c>
      <c r="K2019" s="179">
        <v>0</v>
      </c>
      <c r="L2019" s="179">
        <v>0</v>
      </c>
      <c r="M2019" s="179">
        <v>23988.630999096116</v>
      </c>
      <c r="N2019" s="179">
        <v>0</v>
      </c>
      <c r="O2019" s="179">
        <v>0</v>
      </c>
      <c r="P2019" s="179">
        <v>0</v>
      </c>
      <c r="Q2019" s="179">
        <v>0</v>
      </c>
      <c r="R2019" s="180">
        <v>0</v>
      </c>
      <c r="S2019" s="180">
        <v>0</v>
      </c>
      <c r="T2019" s="180">
        <v>0</v>
      </c>
    </row>
    <row r="2020" spans="2:20" x14ac:dyDescent="0.3">
      <c r="B2020" s="19">
        <v>2017</v>
      </c>
      <c r="C2020" s="179">
        <v>0</v>
      </c>
      <c r="D2020" s="179">
        <v>0</v>
      </c>
      <c r="E2020" s="179">
        <v>2388.1319313070526</v>
      </c>
      <c r="F2020" s="179">
        <v>0</v>
      </c>
      <c r="G2020" s="179">
        <v>0</v>
      </c>
      <c r="H2020" s="179">
        <v>10999.87052261041</v>
      </c>
      <c r="I2020" s="179">
        <v>0</v>
      </c>
      <c r="J2020" s="179">
        <v>0</v>
      </c>
      <c r="K2020" s="179">
        <v>0</v>
      </c>
      <c r="L2020" s="179">
        <v>0</v>
      </c>
      <c r="M2020" s="179">
        <v>6577.324260857341</v>
      </c>
      <c r="N2020" s="179">
        <v>0</v>
      </c>
      <c r="O2020" s="179">
        <v>0</v>
      </c>
      <c r="P2020" s="179">
        <v>0</v>
      </c>
      <c r="Q2020" s="179">
        <v>0</v>
      </c>
      <c r="R2020" s="180">
        <v>0</v>
      </c>
      <c r="S2020" s="180">
        <v>0</v>
      </c>
      <c r="T2020" s="180">
        <v>0</v>
      </c>
    </row>
    <row r="2021" spans="2:20" x14ac:dyDescent="0.3">
      <c r="B2021" s="19">
        <v>2018</v>
      </c>
      <c r="C2021" s="179">
        <v>0</v>
      </c>
      <c r="D2021" s="179">
        <v>0</v>
      </c>
      <c r="E2021" s="179">
        <v>7842.1073938640093</v>
      </c>
      <c r="F2021" s="179">
        <v>0</v>
      </c>
      <c r="G2021" s="179">
        <v>0</v>
      </c>
      <c r="H2021" s="179">
        <v>112881.6714257538</v>
      </c>
      <c r="I2021" s="179">
        <v>0</v>
      </c>
      <c r="J2021" s="179">
        <v>0</v>
      </c>
      <c r="K2021" s="179">
        <v>0</v>
      </c>
      <c r="L2021" s="179">
        <v>0</v>
      </c>
      <c r="M2021" s="179">
        <v>5750.8882519972103</v>
      </c>
      <c r="N2021" s="179">
        <v>0</v>
      </c>
      <c r="O2021" s="179">
        <v>0</v>
      </c>
      <c r="P2021" s="179">
        <v>0</v>
      </c>
      <c r="Q2021" s="179">
        <v>0</v>
      </c>
      <c r="R2021" s="180">
        <v>0</v>
      </c>
      <c r="S2021" s="180">
        <v>0</v>
      </c>
      <c r="T2021" s="180">
        <v>0</v>
      </c>
    </row>
    <row r="2022" spans="2:20" x14ac:dyDescent="0.3">
      <c r="B2022" s="19">
        <v>2019</v>
      </c>
      <c r="C2022" s="179">
        <v>0</v>
      </c>
      <c r="D2022" s="179">
        <v>0</v>
      </c>
      <c r="E2022" s="179">
        <v>17504.867402982367</v>
      </c>
      <c r="F2022" s="179">
        <v>0</v>
      </c>
      <c r="G2022" s="179">
        <v>0</v>
      </c>
      <c r="H2022" s="179">
        <v>82236.468277197171</v>
      </c>
      <c r="I2022" s="179">
        <v>0</v>
      </c>
      <c r="J2022" s="179">
        <v>0</v>
      </c>
      <c r="K2022" s="179">
        <v>0</v>
      </c>
      <c r="L2022" s="179">
        <v>0</v>
      </c>
      <c r="M2022" s="179">
        <v>210508.78939900434</v>
      </c>
      <c r="N2022" s="179">
        <v>0</v>
      </c>
      <c r="O2022" s="179">
        <v>0</v>
      </c>
      <c r="P2022" s="179">
        <v>0</v>
      </c>
      <c r="Q2022" s="179">
        <v>0</v>
      </c>
      <c r="R2022" s="180">
        <v>0</v>
      </c>
      <c r="S2022" s="180">
        <v>0</v>
      </c>
      <c r="T2022" s="180">
        <v>0</v>
      </c>
    </row>
    <row r="2023" spans="2:20" x14ac:dyDescent="0.3">
      <c r="B2023" s="19">
        <v>2020</v>
      </c>
      <c r="C2023" s="179">
        <v>0</v>
      </c>
      <c r="D2023" s="179">
        <v>0</v>
      </c>
      <c r="E2023" s="179">
        <v>77753.535233352042</v>
      </c>
      <c r="F2023" s="179">
        <v>0</v>
      </c>
      <c r="G2023" s="179">
        <v>0</v>
      </c>
      <c r="H2023" s="179">
        <v>1565248.6433618765</v>
      </c>
      <c r="I2023" s="179">
        <v>0</v>
      </c>
      <c r="J2023" s="179">
        <v>0</v>
      </c>
      <c r="K2023" s="179">
        <v>0</v>
      </c>
      <c r="L2023" s="179">
        <v>0</v>
      </c>
      <c r="M2023" s="179">
        <v>63258.831638498748</v>
      </c>
      <c r="N2023" s="179">
        <v>0</v>
      </c>
      <c r="O2023" s="179">
        <v>0</v>
      </c>
      <c r="P2023" s="179">
        <v>0</v>
      </c>
      <c r="Q2023" s="179">
        <v>0</v>
      </c>
      <c r="R2023" s="180">
        <v>0</v>
      </c>
      <c r="S2023" s="180">
        <v>0</v>
      </c>
      <c r="T2023" s="180">
        <v>0</v>
      </c>
    </row>
    <row r="2024" spans="2:20" x14ac:dyDescent="0.3">
      <c r="B2024" s="19">
        <v>2021</v>
      </c>
      <c r="C2024" s="179">
        <v>0</v>
      </c>
      <c r="D2024" s="179">
        <v>0</v>
      </c>
      <c r="E2024" s="179">
        <v>60953.236323664059</v>
      </c>
      <c r="F2024" s="179">
        <v>0</v>
      </c>
      <c r="G2024" s="179">
        <v>0</v>
      </c>
      <c r="H2024" s="179">
        <v>1057767.943612312</v>
      </c>
      <c r="I2024" s="179">
        <v>0</v>
      </c>
      <c r="J2024" s="179">
        <v>0</v>
      </c>
      <c r="K2024" s="179">
        <v>0</v>
      </c>
      <c r="L2024" s="179">
        <v>0</v>
      </c>
      <c r="M2024" s="179">
        <v>28901.269765992227</v>
      </c>
      <c r="N2024" s="179">
        <v>0</v>
      </c>
      <c r="O2024" s="179">
        <v>0</v>
      </c>
      <c r="P2024" s="179">
        <v>0</v>
      </c>
      <c r="Q2024" s="179">
        <v>0</v>
      </c>
      <c r="R2024" s="180">
        <v>0</v>
      </c>
      <c r="S2024" s="180">
        <v>0</v>
      </c>
      <c r="T2024" s="180">
        <v>0</v>
      </c>
    </row>
    <row r="2025" spans="2:20" x14ac:dyDescent="0.3">
      <c r="B2025" s="19">
        <v>2022</v>
      </c>
      <c r="C2025" s="179">
        <v>0</v>
      </c>
      <c r="D2025" s="179">
        <v>0</v>
      </c>
      <c r="E2025" s="179">
        <v>3273.963213681518</v>
      </c>
      <c r="F2025" s="179">
        <v>0</v>
      </c>
      <c r="G2025" s="179">
        <v>0</v>
      </c>
      <c r="H2025" s="179">
        <v>68105.917948967952</v>
      </c>
      <c r="I2025" s="179">
        <v>0</v>
      </c>
      <c r="J2025" s="179">
        <v>0</v>
      </c>
      <c r="K2025" s="179">
        <v>0</v>
      </c>
      <c r="L2025" s="179">
        <v>0</v>
      </c>
      <c r="M2025" s="179">
        <v>62088.905023218897</v>
      </c>
      <c r="N2025" s="179">
        <v>0</v>
      </c>
      <c r="O2025" s="179">
        <v>0</v>
      </c>
      <c r="P2025" s="179">
        <v>0</v>
      </c>
      <c r="Q2025" s="179">
        <v>0</v>
      </c>
      <c r="R2025" s="180">
        <v>0</v>
      </c>
      <c r="S2025" s="180">
        <v>0</v>
      </c>
      <c r="T2025" s="180">
        <v>0</v>
      </c>
    </row>
    <row r="2026" spans="2:20" x14ac:dyDescent="0.3">
      <c r="B2026" s="19">
        <v>2023</v>
      </c>
      <c r="C2026" s="179">
        <v>0</v>
      </c>
      <c r="D2026" s="179">
        <v>0</v>
      </c>
      <c r="E2026" s="179">
        <v>77955.188707951922</v>
      </c>
      <c r="F2026" s="179">
        <v>0</v>
      </c>
      <c r="G2026" s="179">
        <v>0</v>
      </c>
      <c r="H2026" s="179">
        <v>791460.62414712086</v>
      </c>
      <c r="I2026" s="179">
        <v>0</v>
      </c>
      <c r="J2026" s="179">
        <v>0</v>
      </c>
      <c r="K2026" s="179">
        <v>0</v>
      </c>
      <c r="L2026" s="179">
        <v>0</v>
      </c>
      <c r="M2026" s="179">
        <v>34108.978812341062</v>
      </c>
      <c r="N2026" s="179">
        <v>0</v>
      </c>
      <c r="O2026" s="179">
        <v>0</v>
      </c>
      <c r="P2026" s="179">
        <v>0</v>
      </c>
      <c r="Q2026" s="179">
        <v>0</v>
      </c>
      <c r="R2026" s="180">
        <v>0</v>
      </c>
      <c r="S2026" s="180">
        <v>0</v>
      </c>
      <c r="T2026" s="180">
        <v>0</v>
      </c>
    </row>
    <row r="2027" spans="2:20" x14ac:dyDescent="0.3">
      <c r="B2027" s="19">
        <v>2024</v>
      </c>
      <c r="C2027" s="179">
        <v>0</v>
      </c>
      <c r="D2027" s="179">
        <v>0</v>
      </c>
      <c r="E2027" s="179">
        <v>68334.117048551096</v>
      </c>
      <c r="F2027" s="179">
        <v>0</v>
      </c>
      <c r="G2027" s="179">
        <v>0</v>
      </c>
      <c r="H2027" s="179">
        <v>112794.38786131215</v>
      </c>
      <c r="I2027" s="179">
        <v>0</v>
      </c>
      <c r="J2027" s="179">
        <v>0</v>
      </c>
      <c r="K2027" s="179">
        <v>0</v>
      </c>
      <c r="L2027" s="179">
        <v>0</v>
      </c>
      <c r="M2027" s="179">
        <v>5455001.9594255388</v>
      </c>
      <c r="N2027" s="179">
        <v>0</v>
      </c>
      <c r="O2027" s="179">
        <v>0</v>
      </c>
      <c r="P2027" s="179">
        <v>0</v>
      </c>
      <c r="Q2027" s="179">
        <v>0</v>
      </c>
      <c r="R2027" s="180">
        <v>0</v>
      </c>
      <c r="S2027" s="180">
        <v>0</v>
      </c>
      <c r="T2027" s="180">
        <v>0</v>
      </c>
    </row>
    <row r="2028" spans="2:20" x14ac:dyDescent="0.3">
      <c r="B2028" s="19">
        <v>2025</v>
      </c>
      <c r="C2028" s="179">
        <v>0</v>
      </c>
      <c r="D2028" s="179">
        <v>0</v>
      </c>
      <c r="E2028" s="179">
        <v>53904.050318867507</v>
      </c>
      <c r="F2028" s="179">
        <v>0</v>
      </c>
      <c r="G2028" s="179">
        <v>0</v>
      </c>
      <c r="H2028" s="179">
        <v>783320.0882786311</v>
      </c>
      <c r="I2028" s="179">
        <v>0</v>
      </c>
      <c r="J2028" s="179">
        <v>0</v>
      </c>
      <c r="K2028" s="179">
        <v>0</v>
      </c>
      <c r="L2028" s="179">
        <v>0</v>
      </c>
      <c r="M2028" s="179">
        <v>52057.214683227234</v>
      </c>
      <c r="N2028" s="179">
        <v>0</v>
      </c>
      <c r="O2028" s="179">
        <v>0</v>
      </c>
      <c r="P2028" s="179">
        <v>0</v>
      </c>
      <c r="Q2028" s="179">
        <v>0</v>
      </c>
      <c r="R2028" s="180">
        <v>0</v>
      </c>
      <c r="S2028" s="180">
        <v>0</v>
      </c>
      <c r="T2028" s="180">
        <v>0</v>
      </c>
    </row>
    <row r="2029" spans="2:20" x14ac:dyDescent="0.3">
      <c r="B2029" s="19">
        <v>2026</v>
      </c>
      <c r="C2029" s="179">
        <v>0</v>
      </c>
      <c r="D2029" s="179">
        <v>0</v>
      </c>
      <c r="E2029" s="179">
        <v>106250.41065741003</v>
      </c>
      <c r="F2029" s="179">
        <v>0</v>
      </c>
      <c r="G2029" s="179">
        <v>0</v>
      </c>
      <c r="H2029" s="179">
        <v>56101.702247562665</v>
      </c>
      <c r="I2029" s="179">
        <v>0</v>
      </c>
      <c r="J2029" s="179">
        <v>0</v>
      </c>
      <c r="K2029" s="179">
        <v>0</v>
      </c>
      <c r="L2029" s="179">
        <v>0</v>
      </c>
      <c r="M2029" s="179">
        <v>115046.41960359245</v>
      </c>
      <c r="N2029" s="179">
        <v>0</v>
      </c>
      <c r="O2029" s="179">
        <v>0</v>
      </c>
      <c r="P2029" s="179">
        <v>0</v>
      </c>
      <c r="Q2029" s="179">
        <v>0</v>
      </c>
      <c r="R2029" s="180">
        <v>0</v>
      </c>
      <c r="S2029" s="180">
        <v>0</v>
      </c>
      <c r="T2029" s="180">
        <v>0</v>
      </c>
    </row>
    <row r="2030" spans="2:20" x14ac:dyDescent="0.3">
      <c r="B2030" s="19">
        <v>2027</v>
      </c>
      <c r="C2030" s="179">
        <v>0</v>
      </c>
      <c r="D2030" s="179">
        <v>0</v>
      </c>
      <c r="E2030" s="179">
        <v>20726.023345422982</v>
      </c>
      <c r="F2030" s="179">
        <v>0</v>
      </c>
      <c r="G2030" s="179">
        <v>0</v>
      </c>
      <c r="H2030" s="179">
        <v>1302318.3974814443</v>
      </c>
      <c r="I2030" s="179">
        <v>0</v>
      </c>
      <c r="J2030" s="179">
        <v>0</v>
      </c>
      <c r="K2030" s="179">
        <v>0</v>
      </c>
      <c r="L2030" s="179">
        <v>0</v>
      </c>
      <c r="M2030" s="179">
        <v>4134.7149177526053</v>
      </c>
      <c r="N2030" s="179">
        <v>0</v>
      </c>
      <c r="O2030" s="179">
        <v>0</v>
      </c>
      <c r="P2030" s="179">
        <v>0</v>
      </c>
      <c r="Q2030" s="179">
        <v>0</v>
      </c>
      <c r="R2030" s="180">
        <v>0</v>
      </c>
      <c r="S2030" s="180">
        <v>0</v>
      </c>
      <c r="T2030" s="180">
        <v>0</v>
      </c>
    </row>
    <row r="2031" spans="2:20" x14ac:dyDescent="0.3">
      <c r="B2031" s="19">
        <v>2028</v>
      </c>
      <c r="C2031" s="179">
        <v>0</v>
      </c>
      <c r="D2031" s="179">
        <v>0</v>
      </c>
      <c r="E2031" s="179">
        <v>51873.117671710883</v>
      </c>
      <c r="F2031" s="179">
        <v>0</v>
      </c>
      <c r="G2031" s="179">
        <v>0</v>
      </c>
      <c r="H2031" s="179">
        <v>5326.034172476061</v>
      </c>
      <c r="I2031" s="179">
        <v>0</v>
      </c>
      <c r="J2031" s="179">
        <v>0</v>
      </c>
      <c r="K2031" s="179">
        <v>0</v>
      </c>
      <c r="L2031" s="179">
        <v>0</v>
      </c>
      <c r="M2031" s="179">
        <v>8978.5112558374913</v>
      </c>
      <c r="N2031" s="179">
        <v>0</v>
      </c>
      <c r="O2031" s="179">
        <v>0</v>
      </c>
      <c r="P2031" s="179">
        <v>0</v>
      </c>
      <c r="Q2031" s="179">
        <v>0</v>
      </c>
      <c r="R2031" s="180">
        <v>0</v>
      </c>
      <c r="S2031" s="180">
        <v>0</v>
      </c>
      <c r="T2031" s="180">
        <v>0</v>
      </c>
    </row>
    <row r="2032" spans="2:20" x14ac:dyDescent="0.3">
      <c r="B2032" s="19">
        <v>2029</v>
      </c>
      <c r="C2032" s="179">
        <v>0</v>
      </c>
      <c r="D2032" s="179">
        <v>0</v>
      </c>
      <c r="E2032" s="179">
        <v>283536.21727545024</v>
      </c>
      <c r="F2032" s="179">
        <v>0</v>
      </c>
      <c r="G2032" s="179">
        <v>0</v>
      </c>
      <c r="H2032" s="179">
        <v>22200.312495755352</v>
      </c>
      <c r="I2032" s="179">
        <v>0</v>
      </c>
      <c r="J2032" s="179">
        <v>0</v>
      </c>
      <c r="K2032" s="179">
        <v>0</v>
      </c>
      <c r="L2032" s="179">
        <v>0</v>
      </c>
      <c r="M2032" s="179">
        <v>304877.01692557166</v>
      </c>
      <c r="N2032" s="179">
        <v>0</v>
      </c>
      <c r="O2032" s="179">
        <v>0</v>
      </c>
      <c r="P2032" s="179">
        <v>0</v>
      </c>
      <c r="Q2032" s="179">
        <v>0</v>
      </c>
      <c r="R2032" s="180">
        <v>0</v>
      </c>
      <c r="S2032" s="180">
        <v>0</v>
      </c>
      <c r="T2032" s="180">
        <v>0</v>
      </c>
    </row>
    <row r="2033" spans="2:20" x14ac:dyDescent="0.3">
      <c r="B2033" s="19">
        <v>2030</v>
      </c>
      <c r="C2033" s="179">
        <v>0</v>
      </c>
      <c r="D2033" s="179">
        <v>0</v>
      </c>
      <c r="E2033" s="179">
        <v>13400.199361423089</v>
      </c>
      <c r="F2033" s="179">
        <v>0</v>
      </c>
      <c r="G2033" s="179">
        <v>0</v>
      </c>
      <c r="H2033" s="179">
        <v>77915.143712106626</v>
      </c>
      <c r="I2033" s="179">
        <v>0</v>
      </c>
      <c r="J2033" s="179">
        <v>0</v>
      </c>
      <c r="K2033" s="179">
        <v>0</v>
      </c>
      <c r="L2033" s="179">
        <v>0</v>
      </c>
      <c r="M2033" s="179">
        <v>604708.01966250257</v>
      </c>
      <c r="N2033" s="179">
        <v>0</v>
      </c>
      <c r="O2033" s="179">
        <v>0</v>
      </c>
      <c r="P2033" s="179">
        <v>0</v>
      </c>
      <c r="Q2033" s="179">
        <v>0</v>
      </c>
      <c r="R2033" s="180">
        <v>0</v>
      </c>
      <c r="S2033" s="180">
        <v>0</v>
      </c>
      <c r="T2033" s="180">
        <v>0</v>
      </c>
    </row>
    <row r="2034" spans="2:20" x14ac:dyDescent="0.3">
      <c r="B2034" s="19">
        <v>2031</v>
      </c>
      <c r="C2034" s="179">
        <v>0</v>
      </c>
      <c r="D2034" s="179">
        <v>0</v>
      </c>
      <c r="E2034" s="179">
        <v>279403.71002142911</v>
      </c>
      <c r="F2034" s="179">
        <v>0</v>
      </c>
      <c r="G2034" s="179">
        <v>0</v>
      </c>
      <c r="H2034" s="179">
        <v>29421.064205901137</v>
      </c>
      <c r="I2034" s="179">
        <v>0</v>
      </c>
      <c r="J2034" s="179">
        <v>0</v>
      </c>
      <c r="K2034" s="179">
        <v>0</v>
      </c>
      <c r="L2034" s="179">
        <v>0</v>
      </c>
      <c r="M2034" s="179">
        <v>46957.180701798847</v>
      </c>
      <c r="N2034" s="179">
        <v>0</v>
      </c>
      <c r="O2034" s="179">
        <v>0</v>
      </c>
      <c r="P2034" s="179">
        <v>0</v>
      </c>
      <c r="Q2034" s="179">
        <v>0</v>
      </c>
      <c r="R2034" s="180">
        <v>0</v>
      </c>
      <c r="S2034" s="180">
        <v>0</v>
      </c>
      <c r="T2034" s="180">
        <v>0</v>
      </c>
    </row>
    <row r="2035" spans="2:20" x14ac:dyDescent="0.3">
      <c r="B2035" s="19">
        <v>2032</v>
      </c>
      <c r="C2035" s="179">
        <v>0</v>
      </c>
      <c r="D2035" s="179">
        <v>0</v>
      </c>
      <c r="E2035" s="179">
        <v>7044.4907319151162</v>
      </c>
      <c r="F2035" s="179">
        <v>0</v>
      </c>
      <c r="G2035" s="179">
        <v>0</v>
      </c>
      <c r="H2035" s="179">
        <v>27730.015967932755</v>
      </c>
      <c r="I2035" s="179">
        <v>0</v>
      </c>
      <c r="J2035" s="179">
        <v>0</v>
      </c>
      <c r="K2035" s="179">
        <v>0</v>
      </c>
      <c r="L2035" s="179">
        <v>0</v>
      </c>
      <c r="M2035" s="179">
        <v>11284.511305049675</v>
      </c>
      <c r="N2035" s="179">
        <v>0</v>
      </c>
      <c r="O2035" s="179">
        <v>0</v>
      </c>
      <c r="P2035" s="179">
        <v>0</v>
      </c>
      <c r="Q2035" s="179">
        <v>0</v>
      </c>
      <c r="R2035" s="180">
        <v>0</v>
      </c>
      <c r="S2035" s="180">
        <v>0</v>
      </c>
      <c r="T2035" s="180">
        <v>0</v>
      </c>
    </row>
    <row r="2036" spans="2:20" x14ac:dyDescent="0.3">
      <c r="B2036" s="19">
        <v>2033</v>
      </c>
      <c r="C2036" s="179">
        <v>0</v>
      </c>
      <c r="D2036" s="179">
        <v>0</v>
      </c>
      <c r="E2036" s="179">
        <v>487790.54596168682</v>
      </c>
      <c r="F2036" s="179">
        <v>0</v>
      </c>
      <c r="G2036" s="179">
        <v>0</v>
      </c>
      <c r="H2036" s="179">
        <v>65878.982453545148</v>
      </c>
      <c r="I2036" s="179">
        <v>0</v>
      </c>
      <c r="J2036" s="179">
        <v>0</v>
      </c>
      <c r="K2036" s="179">
        <v>0</v>
      </c>
      <c r="L2036" s="179">
        <v>0</v>
      </c>
      <c r="M2036" s="179">
        <v>4855134.9731185948</v>
      </c>
      <c r="N2036" s="179">
        <v>0</v>
      </c>
      <c r="O2036" s="179">
        <v>0</v>
      </c>
      <c r="P2036" s="179">
        <v>0</v>
      </c>
      <c r="Q2036" s="179">
        <v>0</v>
      </c>
      <c r="R2036" s="180">
        <v>0</v>
      </c>
      <c r="S2036" s="180">
        <v>0</v>
      </c>
      <c r="T2036" s="180">
        <v>0</v>
      </c>
    </row>
    <row r="2037" spans="2:20" x14ac:dyDescent="0.3">
      <c r="B2037" s="19">
        <v>2034</v>
      </c>
      <c r="C2037" s="179">
        <v>0</v>
      </c>
      <c r="D2037" s="179">
        <v>0</v>
      </c>
      <c r="E2037" s="179">
        <v>68179.73010232902</v>
      </c>
      <c r="F2037" s="179">
        <v>1</v>
      </c>
      <c r="G2037" s="179">
        <v>27130.478793852042</v>
      </c>
      <c r="H2037" s="179">
        <v>106314.49971379804</v>
      </c>
      <c r="I2037" s="179">
        <v>0</v>
      </c>
      <c r="J2037" s="179">
        <v>0</v>
      </c>
      <c r="K2037" s="179">
        <v>0</v>
      </c>
      <c r="L2037" s="179">
        <v>0</v>
      </c>
      <c r="M2037" s="179">
        <v>146773.96945557275</v>
      </c>
      <c r="N2037" s="179">
        <v>0</v>
      </c>
      <c r="O2037" s="179">
        <v>0</v>
      </c>
      <c r="P2037" s="179">
        <v>0</v>
      </c>
      <c r="Q2037" s="179">
        <v>0</v>
      </c>
      <c r="R2037" s="180">
        <v>0</v>
      </c>
      <c r="S2037" s="180">
        <v>0</v>
      </c>
      <c r="T2037" s="180">
        <v>0</v>
      </c>
    </row>
    <row r="2038" spans="2:20" x14ac:dyDescent="0.3">
      <c r="B2038" s="19">
        <v>2035</v>
      </c>
      <c r="C2038" s="179">
        <v>0</v>
      </c>
      <c r="D2038" s="179">
        <v>0</v>
      </c>
      <c r="E2038" s="179">
        <v>89546.758920247827</v>
      </c>
      <c r="F2038" s="179">
        <v>0</v>
      </c>
      <c r="G2038" s="179">
        <v>0</v>
      </c>
      <c r="H2038" s="179">
        <v>119580.01509697951</v>
      </c>
      <c r="I2038" s="179">
        <v>0</v>
      </c>
      <c r="J2038" s="179">
        <v>0</v>
      </c>
      <c r="K2038" s="179">
        <v>0</v>
      </c>
      <c r="L2038" s="179">
        <v>0</v>
      </c>
      <c r="M2038" s="179">
        <v>2706.223273369932</v>
      </c>
      <c r="N2038" s="179">
        <v>0</v>
      </c>
      <c r="O2038" s="179">
        <v>0</v>
      </c>
      <c r="P2038" s="179">
        <v>0</v>
      </c>
      <c r="Q2038" s="179">
        <v>0</v>
      </c>
      <c r="R2038" s="180">
        <v>0</v>
      </c>
      <c r="S2038" s="180">
        <v>0</v>
      </c>
      <c r="T2038" s="180">
        <v>0</v>
      </c>
    </row>
    <row r="2039" spans="2:20" x14ac:dyDescent="0.3">
      <c r="B2039" s="19">
        <v>2036</v>
      </c>
      <c r="C2039" s="179">
        <v>0</v>
      </c>
      <c r="D2039" s="179">
        <v>0</v>
      </c>
      <c r="E2039" s="179">
        <v>563302.99164769344</v>
      </c>
      <c r="F2039" s="179">
        <v>0</v>
      </c>
      <c r="G2039" s="179">
        <v>0</v>
      </c>
      <c r="H2039" s="179">
        <v>43496.009446869233</v>
      </c>
      <c r="I2039" s="179">
        <v>0</v>
      </c>
      <c r="J2039" s="179">
        <v>0</v>
      </c>
      <c r="K2039" s="179">
        <v>0</v>
      </c>
      <c r="L2039" s="179">
        <v>0</v>
      </c>
      <c r="M2039" s="179">
        <v>71522.456968346072</v>
      </c>
      <c r="N2039" s="179">
        <v>0</v>
      </c>
      <c r="O2039" s="179">
        <v>0</v>
      </c>
      <c r="P2039" s="179">
        <v>0</v>
      </c>
      <c r="Q2039" s="179">
        <v>0</v>
      </c>
      <c r="R2039" s="180">
        <v>0</v>
      </c>
      <c r="S2039" s="180">
        <v>0</v>
      </c>
      <c r="T2039" s="180">
        <v>0</v>
      </c>
    </row>
    <row r="2040" spans="2:20" x14ac:dyDescent="0.3">
      <c r="B2040" s="19">
        <v>2037</v>
      </c>
      <c r="C2040" s="179">
        <v>0</v>
      </c>
      <c r="D2040" s="179">
        <v>0</v>
      </c>
      <c r="E2040" s="179">
        <v>1819969.7494226971</v>
      </c>
      <c r="F2040" s="179">
        <v>0</v>
      </c>
      <c r="G2040" s="179">
        <v>0</v>
      </c>
      <c r="H2040" s="179">
        <v>24734.744694681733</v>
      </c>
      <c r="I2040" s="179">
        <v>0</v>
      </c>
      <c r="J2040" s="179">
        <v>0</v>
      </c>
      <c r="K2040" s="179">
        <v>0</v>
      </c>
      <c r="L2040" s="179">
        <v>0</v>
      </c>
      <c r="M2040" s="179">
        <v>54427.474663346475</v>
      </c>
      <c r="N2040" s="179">
        <v>0</v>
      </c>
      <c r="O2040" s="179">
        <v>0</v>
      </c>
      <c r="P2040" s="179">
        <v>0</v>
      </c>
      <c r="Q2040" s="179">
        <v>0</v>
      </c>
      <c r="R2040" s="180">
        <v>0</v>
      </c>
      <c r="S2040" s="180">
        <v>0</v>
      </c>
      <c r="T2040" s="180">
        <v>0</v>
      </c>
    </row>
    <row r="2041" spans="2:20" x14ac:dyDescent="0.3">
      <c r="B2041" s="19">
        <v>2038</v>
      </c>
      <c r="C2041" s="179">
        <v>0</v>
      </c>
      <c r="D2041" s="179">
        <v>0</v>
      </c>
      <c r="E2041" s="179">
        <v>27964.829845310396</v>
      </c>
      <c r="F2041" s="179">
        <v>0</v>
      </c>
      <c r="G2041" s="179">
        <v>0</v>
      </c>
      <c r="H2041" s="179">
        <v>20423.859395181458</v>
      </c>
      <c r="I2041" s="179">
        <v>0</v>
      </c>
      <c r="J2041" s="179">
        <v>0</v>
      </c>
      <c r="K2041" s="179">
        <v>0</v>
      </c>
      <c r="L2041" s="179">
        <v>0</v>
      </c>
      <c r="M2041" s="179">
        <v>13549.68121664496</v>
      </c>
      <c r="N2041" s="179">
        <v>0</v>
      </c>
      <c r="O2041" s="179">
        <v>0</v>
      </c>
      <c r="P2041" s="179">
        <v>0</v>
      </c>
      <c r="Q2041" s="179">
        <v>0</v>
      </c>
      <c r="R2041" s="180">
        <v>0</v>
      </c>
      <c r="S2041" s="180">
        <v>0</v>
      </c>
      <c r="T2041" s="180">
        <v>0</v>
      </c>
    </row>
    <row r="2042" spans="2:20" x14ac:dyDescent="0.3">
      <c r="B2042" s="19">
        <v>2039</v>
      </c>
      <c r="C2042" s="179">
        <v>0</v>
      </c>
      <c r="D2042" s="179">
        <v>0</v>
      </c>
      <c r="E2042" s="179">
        <v>5752.9983111338815</v>
      </c>
      <c r="F2042" s="179">
        <v>0</v>
      </c>
      <c r="G2042" s="179">
        <v>0</v>
      </c>
      <c r="H2042" s="179">
        <v>30542.582224514001</v>
      </c>
      <c r="I2042" s="179">
        <v>0</v>
      </c>
      <c r="J2042" s="179">
        <v>0</v>
      </c>
      <c r="K2042" s="179">
        <v>0</v>
      </c>
      <c r="L2042" s="179">
        <v>0</v>
      </c>
      <c r="M2042" s="179">
        <v>43680.008132168652</v>
      </c>
      <c r="N2042" s="179">
        <v>0</v>
      </c>
      <c r="O2042" s="179">
        <v>0</v>
      </c>
      <c r="P2042" s="179">
        <v>0</v>
      </c>
      <c r="Q2042" s="179">
        <v>0</v>
      </c>
      <c r="R2042" s="180">
        <v>0</v>
      </c>
      <c r="S2042" s="180">
        <v>0</v>
      </c>
      <c r="T2042" s="180">
        <v>0</v>
      </c>
    </row>
    <row r="2043" spans="2:20" x14ac:dyDescent="0.3">
      <c r="B2043" s="19">
        <v>2040</v>
      </c>
      <c r="C2043" s="179">
        <v>0</v>
      </c>
      <c r="D2043" s="179">
        <v>0</v>
      </c>
      <c r="E2043" s="179">
        <v>1014005.7905181936</v>
      </c>
      <c r="F2043" s="179">
        <v>0</v>
      </c>
      <c r="G2043" s="179">
        <v>0</v>
      </c>
      <c r="H2043" s="179">
        <v>126131.96026019521</v>
      </c>
      <c r="I2043" s="179">
        <v>0</v>
      </c>
      <c r="J2043" s="179">
        <v>0</v>
      </c>
      <c r="K2043" s="179">
        <v>0</v>
      </c>
      <c r="L2043" s="179">
        <v>0</v>
      </c>
      <c r="M2043" s="179">
        <v>9721.4557967459332</v>
      </c>
      <c r="N2043" s="179">
        <v>0</v>
      </c>
      <c r="O2043" s="179">
        <v>0</v>
      </c>
      <c r="P2043" s="179">
        <v>0</v>
      </c>
      <c r="Q2043" s="179">
        <v>0</v>
      </c>
      <c r="R2043" s="180">
        <v>0</v>
      </c>
      <c r="S2043" s="180">
        <v>0</v>
      </c>
      <c r="T2043" s="180">
        <v>0</v>
      </c>
    </row>
    <row r="2044" spans="2:20" x14ac:dyDescent="0.3">
      <c r="B2044" s="19">
        <v>2041</v>
      </c>
      <c r="C2044" s="179">
        <v>0</v>
      </c>
      <c r="D2044" s="179">
        <v>0</v>
      </c>
      <c r="E2044" s="179">
        <v>154455.16225847052</v>
      </c>
      <c r="F2044" s="179">
        <v>0</v>
      </c>
      <c r="G2044" s="179">
        <v>0</v>
      </c>
      <c r="H2044" s="179">
        <v>803410.94669429946</v>
      </c>
      <c r="I2044" s="179">
        <v>0</v>
      </c>
      <c r="J2044" s="179">
        <v>0</v>
      </c>
      <c r="K2044" s="179">
        <v>0</v>
      </c>
      <c r="L2044" s="179">
        <v>0</v>
      </c>
      <c r="M2044" s="179">
        <v>38595.491478224249</v>
      </c>
      <c r="N2044" s="179">
        <v>0</v>
      </c>
      <c r="O2044" s="179">
        <v>0</v>
      </c>
      <c r="P2044" s="179">
        <v>0</v>
      </c>
      <c r="Q2044" s="179">
        <v>0</v>
      </c>
      <c r="R2044" s="180">
        <v>0</v>
      </c>
      <c r="S2044" s="180">
        <v>0</v>
      </c>
      <c r="T2044" s="180">
        <v>0</v>
      </c>
    </row>
    <row r="2045" spans="2:20" x14ac:dyDescent="0.3">
      <c r="B2045" s="19">
        <v>2042</v>
      </c>
      <c r="C2045" s="179">
        <v>0</v>
      </c>
      <c r="D2045" s="179">
        <v>0</v>
      </c>
      <c r="E2045" s="179">
        <v>1625808.8454190511</v>
      </c>
      <c r="F2045" s="179">
        <v>0</v>
      </c>
      <c r="G2045" s="179">
        <v>0</v>
      </c>
      <c r="H2045" s="179">
        <v>236713.11140959369</v>
      </c>
      <c r="I2045" s="179">
        <v>0</v>
      </c>
      <c r="J2045" s="179">
        <v>0</v>
      </c>
      <c r="K2045" s="179">
        <v>0</v>
      </c>
      <c r="L2045" s="179">
        <v>0</v>
      </c>
      <c r="M2045" s="179">
        <v>6691.7850160721091</v>
      </c>
      <c r="N2045" s="179">
        <v>0</v>
      </c>
      <c r="O2045" s="179">
        <v>0</v>
      </c>
      <c r="P2045" s="179">
        <v>0</v>
      </c>
      <c r="Q2045" s="179">
        <v>0</v>
      </c>
      <c r="R2045" s="180">
        <v>0</v>
      </c>
      <c r="S2045" s="180">
        <v>0</v>
      </c>
      <c r="T2045" s="180">
        <v>0</v>
      </c>
    </row>
    <row r="2046" spans="2:20" x14ac:dyDescent="0.3">
      <c r="B2046" s="19">
        <v>2043</v>
      </c>
      <c r="C2046" s="179">
        <v>0</v>
      </c>
      <c r="D2046" s="179">
        <v>0</v>
      </c>
      <c r="E2046" s="179">
        <v>222830.78905075759</v>
      </c>
      <c r="F2046" s="179">
        <v>0</v>
      </c>
      <c r="G2046" s="179">
        <v>0</v>
      </c>
      <c r="H2046" s="179">
        <v>40143.565077351901</v>
      </c>
      <c r="I2046" s="179">
        <v>0</v>
      </c>
      <c r="J2046" s="179">
        <v>0</v>
      </c>
      <c r="K2046" s="179">
        <v>0</v>
      </c>
      <c r="L2046" s="179">
        <v>0</v>
      </c>
      <c r="M2046" s="179">
        <v>24354.491639417582</v>
      </c>
      <c r="N2046" s="179">
        <v>0</v>
      </c>
      <c r="O2046" s="179">
        <v>0</v>
      </c>
      <c r="P2046" s="179">
        <v>0</v>
      </c>
      <c r="Q2046" s="179">
        <v>0</v>
      </c>
      <c r="R2046" s="180">
        <v>0</v>
      </c>
      <c r="S2046" s="180">
        <v>0</v>
      </c>
      <c r="T2046" s="180">
        <v>0</v>
      </c>
    </row>
    <row r="2047" spans="2:20" x14ac:dyDescent="0.3">
      <c r="B2047" s="19">
        <v>2044</v>
      </c>
      <c r="C2047" s="179">
        <v>0</v>
      </c>
      <c r="D2047" s="179">
        <v>0</v>
      </c>
      <c r="E2047" s="179">
        <v>150895.98698003765</v>
      </c>
      <c r="F2047" s="179">
        <v>0</v>
      </c>
      <c r="G2047" s="179">
        <v>0</v>
      </c>
      <c r="H2047" s="179">
        <v>364387.45702956116</v>
      </c>
      <c r="I2047" s="179">
        <v>0</v>
      </c>
      <c r="J2047" s="179">
        <v>0</v>
      </c>
      <c r="K2047" s="179">
        <v>0</v>
      </c>
      <c r="L2047" s="179">
        <v>0</v>
      </c>
      <c r="M2047" s="179">
        <v>127344.3908952303</v>
      </c>
      <c r="N2047" s="179">
        <v>0</v>
      </c>
      <c r="O2047" s="179">
        <v>0</v>
      </c>
      <c r="P2047" s="179">
        <v>0</v>
      </c>
      <c r="Q2047" s="179">
        <v>0</v>
      </c>
      <c r="R2047" s="180">
        <v>0</v>
      </c>
      <c r="S2047" s="180">
        <v>0</v>
      </c>
      <c r="T2047" s="180">
        <v>0</v>
      </c>
    </row>
    <row r="2048" spans="2:20" x14ac:dyDescent="0.3">
      <c r="B2048" s="19">
        <v>2045</v>
      </c>
      <c r="C2048" s="179">
        <v>0</v>
      </c>
      <c r="D2048" s="179">
        <v>0</v>
      </c>
      <c r="E2048" s="179">
        <v>447317.36573546001</v>
      </c>
      <c r="F2048" s="179">
        <v>0</v>
      </c>
      <c r="G2048" s="179">
        <v>0</v>
      </c>
      <c r="H2048" s="179">
        <v>128212.29497525765</v>
      </c>
      <c r="I2048" s="179">
        <v>0</v>
      </c>
      <c r="J2048" s="179">
        <v>0</v>
      </c>
      <c r="K2048" s="179">
        <v>0</v>
      </c>
      <c r="L2048" s="179">
        <v>0</v>
      </c>
      <c r="M2048" s="179">
        <v>3596.1710581021321</v>
      </c>
      <c r="N2048" s="179">
        <v>0</v>
      </c>
      <c r="O2048" s="179">
        <v>0</v>
      </c>
      <c r="P2048" s="179">
        <v>0</v>
      </c>
      <c r="Q2048" s="179">
        <v>0</v>
      </c>
      <c r="R2048" s="180">
        <v>0</v>
      </c>
      <c r="S2048" s="180">
        <v>0</v>
      </c>
      <c r="T2048" s="180">
        <v>0</v>
      </c>
    </row>
    <row r="2049" spans="2:20" x14ac:dyDescent="0.3">
      <c r="B2049" s="19">
        <v>2046</v>
      </c>
      <c r="C2049" s="179">
        <v>0</v>
      </c>
      <c r="D2049" s="179">
        <v>0</v>
      </c>
      <c r="E2049" s="179">
        <v>62832.021998442775</v>
      </c>
      <c r="F2049" s="179">
        <v>0</v>
      </c>
      <c r="G2049" s="179">
        <v>0</v>
      </c>
      <c r="H2049" s="179">
        <v>81844.127004752954</v>
      </c>
      <c r="I2049" s="179">
        <v>0</v>
      </c>
      <c r="J2049" s="179">
        <v>0</v>
      </c>
      <c r="K2049" s="179">
        <v>0</v>
      </c>
      <c r="L2049" s="179">
        <v>0</v>
      </c>
      <c r="M2049" s="179">
        <v>5795.7464408810065</v>
      </c>
      <c r="N2049" s="179">
        <v>0</v>
      </c>
      <c r="O2049" s="179">
        <v>0</v>
      </c>
      <c r="P2049" s="179">
        <v>0</v>
      </c>
      <c r="Q2049" s="179">
        <v>0</v>
      </c>
      <c r="R2049" s="180">
        <v>0</v>
      </c>
      <c r="S2049" s="180">
        <v>0</v>
      </c>
      <c r="T2049" s="180">
        <v>0</v>
      </c>
    </row>
    <row r="2050" spans="2:20" x14ac:dyDescent="0.3">
      <c r="B2050" s="19">
        <v>2047</v>
      </c>
      <c r="C2050" s="179">
        <v>1</v>
      </c>
      <c r="D2050" s="179">
        <v>902952.33702743112</v>
      </c>
      <c r="E2050" s="179">
        <v>12515.082254452953</v>
      </c>
      <c r="F2050" s="179">
        <v>0</v>
      </c>
      <c r="G2050" s="179">
        <v>0</v>
      </c>
      <c r="H2050" s="179">
        <v>40379.678695059258</v>
      </c>
      <c r="I2050" s="179">
        <v>0</v>
      </c>
      <c r="J2050" s="179">
        <v>202952.33702743112</v>
      </c>
      <c r="K2050" s="179">
        <v>0</v>
      </c>
      <c r="L2050" s="179">
        <v>0</v>
      </c>
      <c r="M2050" s="179">
        <v>237333.11308314433</v>
      </c>
      <c r="N2050" s="179">
        <v>0</v>
      </c>
      <c r="O2050" s="179">
        <v>302952.33702743112</v>
      </c>
      <c r="P2050" s="179">
        <v>0</v>
      </c>
      <c r="Q2050" s="179">
        <v>0</v>
      </c>
      <c r="R2050" s="180">
        <v>0</v>
      </c>
      <c r="S2050" s="180">
        <v>0</v>
      </c>
      <c r="T2050" s="180">
        <v>600000</v>
      </c>
    </row>
    <row r="2051" spans="2:20" x14ac:dyDescent="0.3">
      <c r="B2051" s="19">
        <v>2048</v>
      </c>
      <c r="C2051" s="179">
        <v>0</v>
      </c>
      <c r="D2051" s="179">
        <v>0</v>
      </c>
      <c r="E2051" s="179">
        <v>1470807.0340160755</v>
      </c>
      <c r="F2051" s="179">
        <v>0</v>
      </c>
      <c r="G2051" s="179">
        <v>0</v>
      </c>
      <c r="H2051" s="179">
        <v>350551.13494515989</v>
      </c>
      <c r="I2051" s="179">
        <v>0</v>
      </c>
      <c r="J2051" s="179">
        <v>0</v>
      </c>
      <c r="K2051" s="179">
        <v>0</v>
      </c>
      <c r="L2051" s="179">
        <v>0</v>
      </c>
      <c r="M2051" s="179">
        <v>87690.430398077689</v>
      </c>
      <c r="N2051" s="179">
        <v>0</v>
      </c>
      <c r="O2051" s="179">
        <v>0</v>
      </c>
      <c r="P2051" s="179">
        <v>0</v>
      </c>
      <c r="Q2051" s="179">
        <v>0</v>
      </c>
      <c r="R2051" s="180">
        <v>0</v>
      </c>
      <c r="S2051" s="180">
        <v>0</v>
      </c>
      <c r="T2051" s="180">
        <v>0</v>
      </c>
    </row>
    <row r="2052" spans="2:20" x14ac:dyDescent="0.3">
      <c r="B2052" s="19">
        <v>2049</v>
      </c>
      <c r="C2052" s="179">
        <v>0</v>
      </c>
      <c r="D2052" s="179">
        <v>0</v>
      </c>
      <c r="E2052" s="179">
        <v>21697.641609523773</v>
      </c>
      <c r="F2052" s="179">
        <v>0</v>
      </c>
      <c r="G2052" s="179">
        <v>0</v>
      </c>
      <c r="H2052" s="179">
        <v>222227.61043656792</v>
      </c>
      <c r="I2052" s="179">
        <v>0</v>
      </c>
      <c r="J2052" s="179">
        <v>0</v>
      </c>
      <c r="K2052" s="179">
        <v>0</v>
      </c>
      <c r="L2052" s="179">
        <v>0</v>
      </c>
      <c r="M2052" s="179">
        <v>79736.628357333815</v>
      </c>
      <c r="N2052" s="179">
        <v>0</v>
      </c>
      <c r="O2052" s="179">
        <v>0</v>
      </c>
      <c r="P2052" s="179">
        <v>0</v>
      </c>
      <c r="Q2052" s="179">
        <v>0</v>
      </c>
      <c r="R2052" s="180">
        <v>0</v>
      </c>
      <c r="S2052" s="180">
        <v>0</v>
      </c>
      <c r="T2052" s="180">
        <v>0</v>
      </c>
    </row>
    <row r="2053" spans="2:20" x14ac:dyDescent="0.3">
      <c r="B2053" s="19">
        <v>2050</v>
      </c>
      <c r="C2053" s="179">
        <v>0</v>
      </c>
      <c r="D2053" s="179">
        <v>0</v>
      </c>
      <c r="E2053" s="179">
        <v>9370.9950988710552</v>
      </c>
      <c r="F2053" s="179">
        <v>0</v>
      </c>
      <c r="G2053" s="179">
        <v>0</v>
      </c>
      <c r="H2053" s="179">
        <v>191047.52078438347</v>
      </c>
      <c r="I2053" s="179">
        <v>0</v>
      </c>
      <c r="J2053" s="179">
        <v>0</v>
      </c>
      <c r="K2053" s="179">
        <v>0</v>
      </c>
      <c r="L2053" s="179">
        <v>0</v>
      </c>
      <c r="M2053" s="179">
        <v>23175.566708113081</v>
      </c>
      <c r="N2053" s="179">
        <v>0</v>
      </c>
      <c r="O2053" s="179">
        <v>0</v>
      </c>
      <c r="P2053" s="179">
        <v>0</v>
      </c>
      <c r="Q2053" s="179">
        <v>0</v>
      </c>
      <c r="R2053" s="180">
        <v>0</v>
      </c>
      <c r="S2053" s="180">
        <v>0</v>
      </c>
      <c r="T2053" s="180">
        <v>0</v>
      </c>
    </row>
    <row r="2054" spans="2:20" x14ac:dyDescent="0.3">
      <c r="B2054" s="19">
        <v>2051</v>
      </c>
      <c r="C2054" s="179">
        <v>0</v>
      </c>
      <c r="D2054" s="179">
        <v>0</v>
      </c>
      <c r="E2054" s="179">
        <v>50919.249371352373</v>
      </c>
      <c r="F2054" s="179">
        <v>0</v>
      </c>
      <c r="G2054" s="179">
        <v>0</v>
      </c>
      <c r="H2054" s="179">
        <v>140809.75020379375</v>
      </c>
      <c r="I2054" s="179">
        <v>0</v>
      </c>
      <c r="J2054" s="179">
        <v>0</v>
      </c>
      <c r="K2054" s="179">
        <v>0</v>
      </c>
      <c r="L2054" s="179">
        <v>0</v>
      </c>
      <c r="M2054" s="179">
        <v>92993.242085419217</v>
      </c>
      <c r="N2054" s="179">
        <v>0</v>
      </c>
      <c r="O2054" s="179">
        <v>0</v>
      </c>
      <c r="P2054" s="179">
        <v>0</v>
      </c>
      <c r="Q2054" s="179">
        <v>0</v>
      </c>
      <c r="R2054" s="180">
        <v>0</v>
      </c>
      <c r="S2054" s="180">
        <v>0</v>
      </c>
      <c r="T2054" s="180">
        <v>0</v>
      </c>
    </row>
    <row r="2055" spans="2:20" x14ac:dyDescent="0.3">
      <c r="B2055" s="19">
        <v>2052</v>
      </c>
      <c r="C2055" s="179">
        <v>0</v>
      </c>
      <c r="D2055" s="179">
        <v>0</v>
      </c>
      <c r="E2055" s="179">
        <v>365232.35748794192</v>
      </c>
      <c r="F2055" s="179">
        <v>0</v>
      </c>
      <c r="G2055" s="179">
        <v>0</v>
      </c>
      <c r="H2055" s="179">
        <v>36501.448789448172</v>
      </c>
      <c r="I2055" s="179">
        <v>0</v>
      </c>
      <c r="J2055" s="179">
        <v>0</v>
      </c>
      <c r="K2055" s="179">
        <v>0</v>
      </c>
      <c r="L2055" s="179">
        <v>0</v>
      </c>
      <c r="M2055" s="179">
        <v>114644.98568330533</v>
      </c>
      <c r="N2055" s="179">
        <v>0</v>
      </c>
      <c r="O2055" s="179">
        <v>0</v>
      </c>
      <c r="P2055" s="179">
        <v>0</v>
      </c>
      <c r="Q2055" s="179">
        <v>0</v>
      </c>
      <c r="R2055" s="180">
        <v>0</v>
      </c>
      <c r="S2055" s="180">
        <v>0</v>
      </c>
      <c r="T2055" s="180">
        <v>0</v>
      </c>
    </row>
    <row r="2056" spans="2:20" x14ac:dyDescent="0.3">
      <c r="B2056" s="19">
        <v>2053</v>
      </c>
      <c r="C2056" s="179">
        <v>0</v>
      </c>
      <c r="D2056" s="179">
        <v>0</v>
      </c>
      <c r="E2056" s="179">
        <v>1376051.7693753422</v>
      </c>
      <c r="F2056" s="179">
        <v>1</v>
      </c>
      <c r="G2056" s="179">
        <v>428007.51154940517</v>
      </c>
      <c r="H2056" s="179">
        <v>53033.576075827179</v>
      </c>
      <c r="I2056" s="179">
        <v>0</v>
      </c>
      <c r="J2056" s="179">
        <v>0</v>
      </c>
      <c r="K2056" s="179">
        <v>0</v>
      </c>
      <c r="L2056" s="179">
        <v>0</v>
      </c>
      <c r="M2056" s="179">
        <v>569358.80761773302</v>
      </c>
      <c r="N2056" s="179">
        <v>0</v>
      </c>
      <c r="O2056" s="179">
        <v>0</v>
      </c>
      <c r="P2056" s="179">
        <v>0</v>
      </c>
      <c r="Q2056" s="179">
        <v>0</v>
      </c>
      <c r="R2056" s="180">
        <v>0</v>
      </c>
      <c r="S2056" s="180">
        <v>0</v>
      </c>
      <c r="T2056" s="180">
        <v>0</v>
      </c>
    </row>
    <row r="2057" spans="2:20" x14ac:dyDescent="0.3">
      <c r="B2057" s="19">
        <v>2054</v>
      </c>
      <c r="C2057" s="179">
        <v>0</v>
      </c>
      <c r="D2057" s="179">
        <v>0</v>
      </c>
      <c r="E2057" s="179">
        <v>61780.115400072573</v>
      </c>
      <c r="F2057" s="179">
        <v>0</v>
      </c>
      <c r="G2057" s="179">
        <v>0</v>
      </c>
      <c r="H2057" s="179">
        <v>2377291.4754322893</v>
      </c>
      <c r="I2057" s="179">
        <v>0</v>
      </c>
      <c r="J2057" s="179">
        <v>0</v>
      </c>
      <c r="K2057" s="179">
        <v>0</v>
      </c>
      <c r="L2057" s="179">
        <v>0</v>
      </c>
      <c r="M2057" s="179">
        <v>839050.20914975868</v>
      </c>
      <c r="N2057" s="179">
        <v>0</v>
      </c>
      <c r="O2057" s="179">
        <v>0</v>
      </c>
      <c r="P2057" s="179">
        <v>0</v>
      </c>
      <c r="Q2057" s="179">
        <v>0</v>
      </c>
      <c r="R2057" s="180">
        <v>0</v>
      </c>
      <c r="S2057" s="180">
        <v>0</v>
      </c>
      <c r="T2057" s="180">
        <v>0</v>
      </c>
    </row>
    <row r="2058" spans="2:20" x14ac:dyDescent="0.3">
      <c r="B2058" s="19">
        <v>2055</v>
      </c>
      <c r="C2058" s="179">
        <v>0</v>
      </c>
      <c r="D2058" s="179">
        <v>0</v>
      </c>
      <c r="E2058" s="179">
        <v>54355.743743946892</v>
      </c>
      <c r="F2058" s="179">
        <v>0</v>
      </c>
      <c r="G2058" s="179">
        <v>0</v>
      </c>
      <c r="H2058" s="179">
        <v>9388.8810722041308</v>
      </c>
      <c r="I2058" s="179">
        <v>0</v>
      </c>
      <c r="J2058" s="179">
        <v>0</v>
      </c>
      <c r="K2058" s="179">
        <v>0</v>
      </c>
      <c r="L2058" s="179">
        <v>0</v>
      </c>
      <c r="M2058" s="179">
        <v>384514.49708718754</v>
      </c>
      <c r="N2058" s="179">
        <v>0</v>
      </c>
      <c r="O2058" s="179">
        <v>0</v>
      </c>
      <c r="P2058" s="179">
        <v>0</v>
      </c>
      <c r="Q2058" s="179">
        <v>0</v>
      </c>
      <c r="R2058" s="180">
        <v>0</v>
      </c>
      <c r="S2058" s="180">
        <v>0</v>
      </c>
      <c r="T2058" s="180">
        <v>0</v>
      </c>
    </row>
    <row r="2059" spans="2:20" x14ac:dyDescent="0.3">
      <c r="B2059" s="19">
        <v>2056</v>
      </c>
      <c r="C2059" s="179">
        <v>0</v>
      </c>
      <c r="D2059" s="179">
        <v>0</v>
      </c>
      <c r="E2059" s="179">
        <v>720035.56954755879</v>
      </c>
      <c r="F2059" s="179">
        <v>0</v>
      </c>
      <c r="G2059" s="179">
        <v>0</v>
      </c>
      <c r="H2059" s="179">
        <v>74921.408222093334</v>
      </c>
      <c r="I2059" s="179">
        <v>0</v>
      </c>
      <c r="J2059" s="179">
        <v>0</v>
      </c>
      <c r="K2059" s="179">
        <v>0</v>
      </c>
      <c r="L2059" s="179">
        <v>0</v>
      </c>
      <c r="M2059" s="179">
        <v>86083.525094280252</v>
      </c>
      <c r="N2059" s="179">
        <v>0</v>
      </c>
      <c r="O2059" s="179">
        <v>0</v>
      </c>
      <c r="P2059" s="179">
        <v>0</v>
      </c>
      <c r="Q2059" s="179">
        <v>0</v>
      </c>
      <c r="R2059" s="180">
        <v>0</v>
      </c>
      <c r="S2059" s="180">
        <v>0</v>
      </c>
      <c r="T2059" s="180">
        <v>0</v>
      </c>
    </row>
    <row r="2060" spans="2:20" x14ac:dyDescent="0.3">
      <c r="B2060" s="19">
        <v>2057</v>
      </c>
      <c r="C2060" s="179">
        <v>0</v>
      </c>
      <c r="D2060" s="179">
        <v>0</v>
      </c>
      <c r="E2060" s="179">
        <v>18517.201067090667</v>
      </c>
      <c r="F2060" s="179">
        <v>0</v>
      </c>
      <c r="G2060" s="179">
        <v>0</v>
      </c>
      <c r="H2060" s="179">
        <v>98553.76200789446</v>
      </c>
      <c r="I2060" s="179">
        <v>0</v>
      </c>
      <c r="J2060" s="179">
        <v>0</v>
      </c>
      <c r="K2060" s="179">
        <v>0</v>
      </c>
      <c r="L2060" s="179">
        <v>0</v>
      </c>
      <c r="M2060" s="179">
        <v>39705.572189924547</v>
      </c>
      <c r="N2060" s="179">
        <v>0</v>
      </c>
      <c r="O2060" s="179">
        <v>0</v>
      </c>
      <c r="P2060" s="179">
        <v>0</v>
      </c>
      <c r="Q2060" s="179">
        <v>0</v>
      </c>
      <c r="R2060" s="180">
        <v>0</v>
      </c>
      <c r="S2060" s="180">
        <v>0</v>
      </c>
      <c r="T2060" s="180">
        <v>0</v>
      </c>
    </row>
    <row r="2061" spans="2:20" x14ac:dyDescent="0.3">
      <c r="B2061" s="19">
        <v>2058</v>
      </c>
      <c r="C2061" s="179">
        <v>0</v>
      </c>
      <c r="D2061" s="179">
        <v>0</v>
      </c>
      <c r="E2061" s="179">
        <v>38723.092653584201</v>
      </c>
      <c r="F2061" s="179">
        <v>0</v>
      </c>
      <c r="G2061" s="179">
        <v>0</v>
      </c>
      <c r="H2061" s="179">
        <v>148442.68391159273</v>
      </c>
      <c r="I2061" s="179">
        <v>0</v>
      </c>
      <c r="J2061" s="179">
        <v>0</v>
      </c>
      <c r="K2061" s="179">
        <v>0</v>
      </c>
      <c r="L2061" s="179">
        <v>0</v>
      </c>
      <c r="M2061" s="179">
        <v>62751.597269919541</v>
      </c>
      <c r="N2061" s="179">
        <v>0</v>
      </c>
      <c r="O2061" s="179">
        <v>0</v>
      </c>
      <c r="P2061" s="179">
        <v>0</v>
      </c>
      <c r="Q2061" s="179">
        <v>0</v>
      </c>
      <c r="R2061" s="180">
        <v>0</v>
      </c>
      <c r="S2061" s="180">
        <v>0</v>
      </c>
      <c r="T2061" s="180">
        <v>0</v>
      </c>
    </row>
    <row r="2062" spans="2:20" x14ac:dyDescent="0.3">
      <c r="B2062" s="19">
        <v>2059</v>
      </c>
      <c r="C2062" s="179">
        <v>0</v>
      </c>
      <c r="D2062" s="179">
        <v>0</v>
      </c>
      <c r="E2062" s="179">
        <v>1276209.296857842</v>
      </c>
      <c r="F2062" s="179">
        <v>0</v>
      </c>
      <c r="G2062" s="179">
        <v>0</v>
      </c>
      <c r="H2062" s="179">
        <v>37943.41481954552</v>
      </c>
      <c r="I2062" s="179">
        <v>0</v>
      </c>
      <c r="J2062" s="179">
        <v>0</v>
      </c>
      <c r="K2062" s="179">
        <v>0</v>
      </c>
      <c r="L2062" s="179">
        <v>0</v>
      </c>
      <c r="M2062" s="179">
        <v>16624.564532227709</v>
      </c>
      <c r="N2062" s="179">
        <v>0</v>
      </c>
      <c r="O2062" s="179">
        <v>0</v>
      </c>
      <c r="P2062" s="179">
        <v>0</v>
      </c>
      <c r="Q2062" s="179">
        <v>0</v>
      </c>
      <c r="R2062" s="180">
        <v>0</v>
      </c>
      <c r="S2062" s="180">
        <v>0</v>
      </c>
      <c r="T2062" s="180">
        <v>0</v>
      </c>
    </row>
    <row r="2063" spans="2:20" x14ac:dyDescent="0.3">
      <c r="B2063" s="19">
        <v>2060</v>
      </c>
      <c r="C2063" s="179">
        <v>0</v>
      </c>
      <c r="D2063" s="179">
        <v>0</v>
      </c>
      <c r="E2063" s="179">
        <v>219158.9955192268</v>
      </c>
      <c r="F2063" s="179">
        <v>0</v>
      </c>
      <c r="G2063" s="179">
        <v>0</v>
      </c>
      <c r="H2063" s="179">
        <v>116170.71228015244</v>
      </c>
      <c r="I2063" s="179">
        <v>0</v>
      </c>
      <c r="J2063" s="179">
        <v>0</v>
      </c>
      <c r="K2063" s="179">
        <v>0</v>
      </c>
      <c r="L2063" s="179">
        <v>0</v>
      </c>
      <c r="M2063" s="179">
        <v>27288.817917862274</v>
      </c>
      <c r="N2063" s="179">
        <v>0</v>
      </c>
      <c r="O2063" s="179">
        <v>0</v>
      </c>
      <c r="P2063" s="179">
        <v>0</v>
      </c>
      <c r="Q2063" s="179">
        <v>0</v>
      </c>
      <c r="R2063" s="180">
        <v>0</v>
      </c>
      <c r="S2063" s="180">
        <v>0</v>
      </c>
      <c r="T2063" s="180">
        <v>0</v>
      </c>
    </row>
    <row r="2064" spans="2:20" x14ac:dyDescent="0.3">
      <c r="B2064" s="19">
        <v>2061</v>
      </c>
      <c r="C2064" s="179">
        <v>0</v>
      </c>
      <c r="D2064" s="179">
        <v>0</v>
      </c>
      <c r="E2064" s="179">
        <v>36267.175189455906</v>
      </c>
      <c r="F2064" s="179">
        <v>0</v>
      </c>
      <c r="G2064" s="179">
        <v>0</v>
      </c>
      <c r="H2064" s="179">
        <v>165428.32822488376</v>
      </c>
      <c r="I2064" s="179">
        <v>0</v>
      </c>
      <c r="J2064" s="179">
        <v>0</v>
      </c>
      <c r="K2064" s="179">
        <v>0</v>
      </c>
      <c r="L2064" s="179">
        <v>0</v>
      </c>
      <c r="M2064" s="179">
        <v>60450.003690961355</v>
      </c>
      <c r="N2064" s="179">
        <v>0</v>
      </c>
      <c r="O2064" s="179">
        <v>0</v>
      </c>
      <c r="P2064" s="179">
        <v>0</v>
      </c>
      <c r="Q2064" s="179">
        <v>0</v>
      </c>
      <c r="R2064" s="180">
        <v>0</v>
      </c>
      <c r="S2064" s="180">
        <v>0</v>
      </c>
      <c r="T2064" s="180">
        <v>0</v>
      </c>
    </row>
    <row r="2065" spans="2:20" x14ac:dyDescent="0.3">
      <c r="B2065" s="19">
        <v>2062</v>
      </c>
      <c r="C2065" s="179">
        <v>0</v>
      </c>
      <c r="D2065" s="179">
        <v>0</v>
      </c>
      <c r="E2065" s="179">
        <v>55617.482637156165</v>
      </c>
      <c r="F2065" s="179">
        <v>0</v>
      </c>
      <c r="G2065" s="179">
        <v>0</v>
      </c>
      <c r="H2065" s="179">
        <v>24642.283878600301</v>
      </c>
      <c r="I2065" s="179">
        <v>0</v>
      </c>
      <c r="J2065" s="179">
        <v>0</v>
      </c>
      <c r="K2065" s="179">
        <v>0</v>
      </c>
      <c r="L2065" s="179">
        <v>0</v>
      </c>
      <c r="M2065" s="179">
        <v>28800.486544394535</v>
      </c>
      <c r="N2065" s="179">
        <v>0</v>
      </c>
      <c r="O2065" s="179">
        <v>0</v>
      </c>
      <c r="P2065" s="179">
        <v>0</v>
      </c>
      <c r="Q2065" s="179">
        <v>0</v>
      </c>
      <c r="R2065" s="180">
        <v>0</v>
      </c>
      <c r="S2065" s="180">
        <v>0</v>
      </c>
      <c r="T2065" s="180">
        <v>0</v>
      </c>
    </row>
    <row r="2066" spans="2:20" x14ac:dyDescent="0.3">
      <c r="B2066" s="19">
        <v>2063</v>
      </c>
      <c r="C2066" s="179">
        <v>0</v>
      </c>
      <c r="D2066" s="179">
        <v>0</v>
      </c>
      <c r="E2066" s="179">
        <v>60041.973852461968</v>
      </c>
      <c r="F2066" s="179">
        <v>0</v>
      </c>
      <c r="G2066" s="179">
        <v>0</v>
      </c>
      <c r="H2066" s="179">
        <v>225630.29342311181</v>
      </c>
      <c r="I2066" s="179">
        <v>0</v>
      </c>
      <c r="J2066" s="179">
        <v>0</v>
      </c>
      <c r="K2066" s="179">
        <v>0</v>
      </c>
      <c r="L2066" s="179">
        <v>0</v>
      </c>
      <c r="M2066" s="179">
        <v>33913.387750892041</v>
      </c>
      <c r="N2066" s="179">
        <v>0</v>
      </c>
      <c r="O2066" s="179">
        <v>0</v>
      </c>
      <c r="P2066" s="179">
        <v>0</v>
      </c>
      <c r="Q2066" s="179">
        <v>0</v>
      </c>
      <c r="R2066" s="180">
        <v>0</v>
      </c>
      <c r="S2066" s="180">
        <v>0</v>
      </c>
      <c r="T2066" s="180">
        <v>0</v>
      </c>
    </row>
    <row r="2067" spans="2:20" x14ac:dyDescent="0.3">
      <c r="B2067" s="19">
        <v>2064</v>
      </c>
      <c r="C2067" s="179">
        <v>0</v>
      </c>
      <c r="D2067" s="179">
        <v>0</v>
      </c>
      <c r="E2067" s="179">
        <v>183894.85477909911</v>
      </c>
      <c r="F2067" s="179">
        <v>0</v>
      </c>
      <c r="G2067" s="179">
        <v>0</v>
      </c>
      <c r="H2067" s="179">
        <v>5615.9490689123268</v>
      </c>
      <c r="I2067" s="179">
        <v>0</v>
      </c>
      <c r="J2067" s="179">
        <v>0</v>
      </c>
      <c r="K2067" s="179">
        <v>0</v>
      </c>
      <c r="L2067" s="179">
        <v>0</v>
      </c>
      <c r="M2067" s="179">
        <v>133746.63252761742</v>
      </c>
      <c r="N2067" s="179">
        <v>0</v>
      </c>
      <c r="O2067" s="179">
        <v>0</v>
      </c>
      <c r="P2067" s="179">
        <v>0</v>
      </c>
      <c r="Q2067" s="179">
        <v>0</v>
      </c>
      <c r="R2067" s="180">
        <v>0</v>
      </c>
      <c r="S2067" s="180">
        <v>0</v>
      </c>
      <c r="T2067" s="180">
        <v>0</v>
      </c>
    </row>
    <row r="2068" spans="2:20" x14ac:dyDescent="0.3">
      <c r="B2068" s="19">
        <v>2065</v>
      </c>
      <c r="C2068" s="179">
        <v>0</v>
      </c>
      <c r="D2068" s="179">
        <v>0</v>
      </c>
      <c r="E2068" s="179">
        <v>137601.10515285845</v>
      </c>
      <c r="F2068" s="179">
        <v>0</v>
      </c>
      <c r="G2068" s="179">
        <v>0</v>
      </c>
      <c r="H2068" s="179">
        <v>12452.477857232881</v>
      </c>
      <c r="I2068" s="179">
        <v>0</v>
      </c>
      <c r="J2068" s="179">
        <v>0</v>
      </c>
      <c r="K2068" s="179">
        <v>0</v>
      </c>
      <c r="L2068" s="179">
        <v>0</v>
      </c>
      <c r="M2068" s="179">
        <v>498472.89875824132</v>
      </c>
      <c r="N2068" s="179">
        <v>0</v>
      </c>
      <c r="O2068" s="179">
        <v>0</v>
      </c>
      <c r="P2068" s="179">
        <v>0</v>
      </c>
      <c r="Q2068" s="179">
        <v>0</v>
      </c>
      <c r="R2068" s="180">
        <v>0</v>
      </c>
      <c r="S2068" s="180">
        <v>0</v>
      </c>
      <c r="T2068" s="180">
        <v>0</v>
      </c>
    </row>
    <row r="2069" spans="2:20" x14ac:dyDescent="0.3">
      <c r="B2069" s="19">
        <v>2066</v>
      </c>
      <c r="C2069" s="179">
        <v>0</v>
      </c>
      <c r="D2069" s="179">
        <v>0</v>
      </c>
      <c r="E2069" s="179">
        <v>111962.16561753822</v>
      </c>
      <c r="F2069" s="179">
        <v>0</v>
      </c>
      <c r="G2069" s="179">
        <v>0</v>
      </c>
      <c r="H2069" s="179">
        <v>75887.179401416593</v>
      </c>
      <c r="I2069" s="179">
        <v>0</v>
      </c>
      <c r="J2069" s="179">
        <v>0</v>
      </c>
      <c r="K2069" s="179">
        <v>0</v>
      </c>
      <c r="L2069" s="179">
        <v>0</v>
      </c>
      <c r="M2069" s="179">
        <v>114957.06154791862</v>
      </c>
      <c r="N2069" s="179">
        <v>0</v>
      </c>
      <c r="O2069" s="179">
        <v>0</v>
      </c>
      <c r="P2069" s="179">
        <v>0</v>
      </c>
      <c r="Q2069" s="179">
        <v>0</v>
      </c>
      <c r="R2069" s="180">
        <v>0</v>
      </c>
      <c r="S2069" s="180">
        <v>0</v>
      </c>
      <c r="T2069" s="180">
        <v>0</v>
      </c>
    </row>
    <row r="2070" spans="2:20" x14ac:dyDescent="0.3">
      <c r="B2070" s="19">
        <v>2067</v>
      </c>
      <c r="C2070" s="179">
        <v>0</v>
      </c>
      <c r="D2070" s="179">
        <v>0</v>
      </c>
      <c r="E2070" s="179">
        <v>6791.8413657534966</v>
      </c>
      <c r="F2070" s="179">
        <v>0</v>
      </c>
      <c r="G2070" s="179">
        <v>0</v>
      </c>
      <c r="H2070" s="179">
        <v>51020.297493814418</v>
      </c>
      <c r="I2070" s="179">
        <v>0</v>
      </c>
      <c r="J2070" s="179">
        <v>0</v>
      </c>
      <c r="K2070" s="179">
        <v>0</v>
      </c>
      <c r="L2070" s="179">
        <v>0</v>
      </c>
      <c r="M2070" s="179">
        <v>4651.1252114120971</v>
      </c>
      <c r="N2070" s="179">
        <v>0</v>
      </c>
      <c r="O2070" s="179">
        <v>0</v>
      </c>
      <c r="P2070" s="179">
        <v>0</v>
      </c>
      <c r="Q2070" s="179">
        <v>0</v>
      </c>
      <c r="R2070" s="180">
        <v>0</v>
      </c>
      <c r="S2070" s="180">
        <v>0</v>
      </c>
      <c r="T2070" s="180">
        <v>0</v>
      </c>
    </row>
    <row r="2071" spans="2:20" x14ac:dyDescent="0.3">
      <c r="B2071" s="19">
        <v>2068</v>
      </c>
      <c r="C2071" s="179">
        <v>0</v>
      </c>
      <c r="D2071" s="179">
        <v>0</v>
      </c>
      <c r="E2071" s="179">
        <v>104173.17812368907</v>
      </c>
      <c r="F2071" s="179">
        <v>1</v>
      </c>
      <c r="G2071" s="179">
        <v>26286.692089132266</v>
      </c>
      <c r="H2071" s="179">
        <v>3531795.6984242378</v>
      </c>
      <c r="I2071" s="179">
        <v>0</v>
      </c>
      <c r="J2071" s="179">
        <v>0</v>
      </c>
      <c r="K2071" s="179">
        <v>0</v>
      </c>
      <c r="L2071" s="179">
        <v>0</v>
      </c>
      <c r="M2071" s="179">
        <v>86306.514782649698</v>
      </c>
      <c r="N2071" s="179">
        <v>0</v>
      </c>
      <c r="O2071" s="179">
        <v>0</v>
      </c>
      <c r="P2071" s="179">
        <v>0</v>
      </c>
      <c r="Q2071" s="179">
        <v>0</v>
      </c>
      <c r="R2071" s="180">
        <v>0</v>
      </c>
      <c r="S2071" s="180">
        <v>0</v>
      </c>
      <c r="T2071" s="180">
        <v>0</v>
      </c>
    </row>
    <row r="2072" spans="2:20" x14ac:dyDescent="0.3">
      <c r="B2072" s="19">
        <v>2069</v>
      </c>
      <c r="C2072" s="179">
        <v>0</v>
      </c>
      <c r="D2072" s="179">
        <v>0</v>
      </c>
      <c r="E2072" s="179">
        <v>19303.973397877959</v>
      </c>
      <c r="F2072" s="179">
        <v>0</v>
      </c>
      <c r="G2072" s="179">
        <v>0</v>
      </c>
      <c r="H2072" s="179">
        <v>398179.09718870837</v>
      </c>
      <c r="I2072" s="179">
        <v>0</v>
      </c>
      <c r="J2072" s="179">
        <v>0</v>
      </c>
      <c r="K2072" s="179">
        <v>0</v>
      </c>
      <c r="L2072" s="179">
        <v>0</v>
      </c>
      <c r="M2072" s="179">
        <v>164491.17489213886</v>
      </c>
      <c r="N2072" s="179">
        <v>0</v>
      </c>
      <c r="O2072" s="179">
        <v>0</v>
      </c>
      <c r="P2072" s="179">
        <v>0</v>
      </c>
      <c r="Q2072" s="179">
        <v>0</v>
      </c>
      <c r="R2072" s="180">
        <v>0</v>
      </c>
      <c r="S2072" s="180">
        <v>0</v>
      </c>
      <c r="T2072" s="180">
        <v>0</v>
      </c>
    </row>
    <row r="2073" spans="2:20" x14ac:dyDescent="0.3">
      <c r="B2073" s="19">
        <v>2070</v>
      </c>
      <c r="C2073" s="179">
        <v>0</v>
      </c>
      <c r="D2073" s="179">
        <v>0</v>
      </c>
      <c r="E2073" s="179">
        <v>12415.496916848144</v>
      </c>
      <c r="F2073" s="179">
        <v>0</v>
      </c>
      <c r="G2073" s="179">
        <v>0</v>
      </c>
      <c r="H2073" s="179">
        <v>60761.116439171048</v>
      </c>
      <c r="I2073" s="179">
        <v>0</v>
      </c>
      <c r="J2073" s="179">
        <v>0</v>
      </c>
      <c r="K2073" s="179">
        <v>0</v>
      </c>
      <c r="L2073" s="179">
        <v>0</v>
      </c>
      <c r="M2073" s="179">
        <v>635757.75124707434</v>
      </c>
      <c r="N2073" s="179">
        <v>0</v>
      </c>
      <c r="O2073" s="179">
        <v>0</v>
      </c>
      <c r="P2073" s="179">
        <v>0</v>
      </c>
      <c r="Q2073" s="179">
        <v>0</v>
      </c>
      <c r="R2073" s="180">
        <v>0</v>
      </c>
      <c r="S2073" s="180">
        <v>0</v>
      </c>
      <c r="T2073" s="180">
        <v>0</v>
      </c>
    </row>
    <row r="2074" spans="2:20" x14ac:dyDescent="0.3">
      <c r="B2074" s="19">
        <v>2071</v>
      </c>
      <c r="C2074" s="179">
        <v>0</v>
      </c>
      <c r="D2074" s="179">
        <v>0</v>
      </c>
      <c r="E2074" s="179">
        <v>72858.949130157402</v>
      </c>
      <c r="F2074" s="179">
        <v>0</v>
      </c>
      <c r="G2074" s="179">
        <v>0</v>
      </c>
      <c r="H2074" s="179">
        <v>45260.341428642139</v>
      </c>
      <c r="I2074" s="179">
        <v>0</v>
      </c>
      <c r="J2074" s="179">
        <v>0</v>
      </c>
      <c r="K2074" s="179">
        <v>0</v>
      </c>
      <c r="L2074" s="179">
        <v>0</v>
      </c>
      <c r="M2074" s="179">
        <v>9984.6309341206816</v>
      </c>
      <c r="N2074" s="179">
        <v>0</v>
      </c>
      <c r="O2074" s="179">
        <v>0</v>
      </c>
      <c r="P2074" s="179">
        <v>0</v>
      </c>
      <c r="Q2074" s="179">
        <v>0</v>
      </c>
      <c r="R2074" s="180">
        <v>0</v>
      </c>
      <c r="S2074" s="180">
        <v>0</v>
      </c>
      <c r="T2074" s="180">
        <v>0</v>
      </c>
    </row>
    <row r="2075" spans="2:20" x14ac:dyDescent="0.3">
      <c r="B2075" s="19">
        <v>2072</v>
      </c>
      <c r="C2075" s="179">
        <v>0</v>
      </c>
      <c r="D2075" s="179">
        <v>0</v>
      </c>
      <c r="E2075" s="179">
        <v>368657.23824232462</v>
      </c>
      <c r="F2075" s="179">
        <v>0</v>
      </c>
      <c r="G2075" s="179">
        <v>0</v>
      </c>
      <c r="H2075" s="179">
        <v>112402.6389010955</v>
      </c>
      <c r="I2075" s="179">
        <v>0</v>
      </c>
      <c r="J2075" s="179">
        <v>0</v>
      </c>
      <c r="K2075" s="179">
        <v>0</v>
      </c>
      <c r="L2075" s="179">
        <v>0</v>
      </c>
      <c r="M2075" s="179">
        <v>1367872.6125540372</v>
      </c>
      <c r="N2075" s="179">
        <v>0</v>
      </c>
      <c r="O2075" s="179">
        <v>0</v>
      </c>
      <c r="P2075" s="179">
        <v>0</v>
      </c>
      <c r="Q2075" s="179">
        <v>0</v>
      </c>
      <c r="R2075" s="180">
        <v>0</v>
      </c>
      <c r="S2075" s="180">
        <v>0</v>
      </c>
      <c r="T2075" s="180">
        <v>0</v>
      </c>
    </row>
    <row r="2076" spans="2:20" x14ac:dyDescent="0.3">
      <c r="B2076" s="19">
        <v>2073</v>
      </c>
      <c r="C2076" s="179">
        <v>0</v>
      </c>
      <c r="D2076" s="179">
        <v>0</v>
      </c>
      <c r="E2076" s="179">
        <v>126954.38163570518</v>
      </c>
      <c r="F2076" s="179">
        <v>0</v>
      </c>
      <c r="G2076" s="179">
        <v>0</v>
      </c>
      <c r="H2076" s="179">
        <v>78287.354014513112</v>
      </c>
      <c r="I2076" s="179">
        <v>0</v>
      </c>
      <c r="J2076" s="179">
        <v>0</v>
      </c>
      <c r="K2076" s="179">
        <v>0</v>
      </c>
      <c r="L2076" s="179">
        <v>0</v>
      </c>
      <c r="M2076" s="179">
        <v>490362.94888661086</v>
      </c>
      <c r="N2076" s="179">
        <v>0</v>
      </c>
      <c r="O2076" s="179">
        <v>0</v>
      </c>
      <c r="P2076" s="179">
        <v>0</v>
      </c>
      <c r="Q2076" s="179">
        <v>0</v>
      </c>
      <c r="R2076" s="180">
        <v>0</v>
      </c>
      <c r="S2076" s="180">
        <v>0</v>
      </c>
      <c r="T2076" s="180">
        <v>0</v>
      </c>
    </row>
    <row r="2077" spans="2:20" x14ac:dyDescent="0.3">
      <c r="B2077" s="19">
        <v>2074</v>
      </c>
      <c r="C2077" s="179">
        <v>1</v>
      </c>
      <c r="D2077" s="179">
        <v>7294.9625126259261</v>
      </c>
      <c r="E2077" s="179">
        <v>129911.46048933925</v>
      </c>
      <c r="F2077" s="179">
        <v>0</v>
      </c>
      <c r="G2077" s="179">
        <v>0</v>
      </c>
      <c r="H2077" s="179">
        <v>1253663.5098197579</v>
      </c>
      <c r="I2077" s="179">
        <v>0</v>
      </c>
      <c r="J2077" s="179">
        <v>0</v>
      </c>
      <c r="K2077" s="179">
        <v>0</v>
      </c>
      <c r="L2077" s="179">
        <v>0</v>
      </c>
      <c r="M2077" s="179">
        <v>20445.000850341901</v>
      </c>
      <c r="N2077" s="179">
        <v>0</v>
      </c>
      <c r="O2077" s="179">
        <v>0</v>
      </c>
      <c r="P2077" s="179">
        <v>0</v>
      </c>
      <c r="Q2077" s="179">
        <v>0</v>
      </c>
      <c r="R2077" s="180">
        <v>0</v>
      </c>
      <c r="S2077" s="180">
        <v>0</v>
      </c>
      <c r="T2077" s="180">
        <v>7294.9625126259261</v>
      </c>
    </row>
    <row r="2078" spans="2:20" x14ac:dyDescent="0.3">
      <c r="B2078" s="19">
        <v>2075</v>
      </c>
      <c r="C2078" s="179">
        <v>0</v>
      </c>
      <c r="D2078" s="179">
        <v>0</v>
      </c>
      <c r="E2078" s="179">
        <v>868686.34765139269</v>
      </c>
      <c r="F2078" s="179">
        <v>0</v>
      </c>
      <c r="G2078" s="179">
        <v>0</v>
      </c>
      <c r="H2078" s="179">
        <v>196601.80389799294</v>
      </c>
      <c r="I2078" s="179">
        <v>0</v>
      </c>
      <c r="J2078" s="179">
        <v>0</v>
      </c>
      <c r="K2078" s="179">
        <v>0</v>
      </c>
      <c r="L2078" s="179">
        <v>0</v>
      </c>
      <c r="M2078" s="179">
        <v>234868.38344718309</v>
      </c>
      <c r="N2078" s="179">
        <v>0</v>
      </c>
      <c r="O2078" s="179">
        <v>0</v>
      </c>
      <c r="P2078" s="179">
        <v>0</v>
      </c>
      <c r="Q2078" s="179">
        <v>0</v>
      </c>
      <c r="R2078" s="180">
        <v>0</v>
      </c>
      <c r="S2078" s="180">
        <v>0</v>
      </c>
      <c r="T2078" s="180">
        <v>0</v>
      </c>
    </row>
    <row r="2079" spans="2:20" x14ac:dyDescent="0.3">
      <c r="B2079" s="19">
        <v>2076</v>
      </c>
      <c r="C2079" s="179">
        <v>1</v>
      </c>
      <c r="D2079" s="179">
        <v>39579.141979605942</v>
      </c>
      <c r="E2079" s="179">
        <v>144887.26861578171</v>
      </c>
      <c r="F2079" s="179">
        <v>0</v>
      </c>
      <c r="G2079" s="179">
        <v>0</v>
      </c>
      <c r="H2079" s="179">
        <v>445076.83730993455</v>
      </c>
      <c r="I2079" s="179">
        <v>0</v>
      </c>
      <c r="J2079" s="179">
        <v>0</v>
      </c>
      <c r="K2079" s="179">
        <v>0</v>
      </c>
      <c r="L2079" s="179">
        <v>0</v>
      </c>
      <c r="M2079" s="179">
        <v>1955.7829659063436</v>
      </c>
      <c r="N2079" s="179">
        <v>0</v>
      </c>
      <c r="O2079" s="179">
        <v>0</v>
      </c>
      <c r="P2079" s="179">
        <v>0</v>
      </c>
      <c r="Q2079" s="179">
        <v>0</v>
      </c>
      <c r="R2079" s="180">
        <v>0</v>
      </c>
      <c r="S2079" s="180">
        <v>0</v>
      </c>
      <c r="T2079" s="180">
        <v>39579.141979605942</v>
      </c>
    </row>
    <row r="2080" spans="2:20" x14ac:dyDescent="0.3">
      <c r="B2080" s="19">
        <v>2077</v>
      </c>
      <c r="C2080" s="179">
        <v>0</v>
      </c>
      <c r="D2080" s="179">
        <v>0</v>
      </c>
      <c r="E2080" s="179">
        <v>25216.787274653707</v>
      </c>
      <c r="F2080" s="179">
        <v>1</v>
      </c>
      <c r="G2080" s="179">
        <v>103086.97436653016</v>
      </c>
      <c r="H2080" s="179">
        <v>12063.946503323539</v>
      </c>
      <c r="I2080" s="179">
        <v>0</v>
      </c>
      <c r="J2080" s="179">
        <v>0</v>
      </c>
      <c r="K2080" s="179">
        <v>0</v>
      </c>
      <c r="L2080" s="179">
        <v>0</v>
      </c>
      <c r="M2080" s="179">
        <v>63467.467738969375</v>
      </c>
      <c r="N2080" s="179">
        <v>0</v>
      </c>
      <c r="O2080" s="179">
        <v>0</v>
      </c>
      <c r="P2080" s="179">
        <v>0</v>
      </c>
      <c r="Q2080" s="179">
        <v>0</v>
      </c>
      <c r="R2080" s="180">
        <v>0</v>
      </c>
      <c r="S2080" s="180">
        <v>0</v>
      </c>
      <c r="T2080" s="180">
        <v>0</v>
      </c>
    </row>
    <row r="2081" spans="2:20" x14ac:dyDescent="0.3">
      <c r="B2081" s="19">
        <v>2078</v>
      </c>
      <c r="C2081" s="179">
        <v>1</v>
      </c>
      <c r="D2081" s="179">
        <v>29966.573178588344</v>
      </c>
      <c r="E2081" s="179">
        <v>54377.320594358374</v>
      </c>
      <c r="F2081" s="179">
        <v>0</v>
      </c>
      <c r="G2081" s="179">
        <v>0</v>
      </c>
      <c r="H2081" s="179">
        <v>55709.711865465564</v>
      </c>
      <c r="I2081" s="179">
        <v>0</v>
      </c>
      <c r="J2081" s="179">
        <v>0</v>
      </c>
      <c r="K2081" s="179">
        <v>0</v>
      </c>
      <c r="L2081" s="179">
        <v>0</v>
      </c>
      <c r="M2081" s="179">
        <v>108867.32929791189</v>
      </c>
      <c r="N2081" s="179">
        <v>0</v>
      </c>
      <c r="O2081" s="179">
        <v>0</v>
      </c>
      <c r="P2081" s="179">
        <v>0</v>
      </c>
      <c r="Q2081" s="179">
        <v>0</v>
      </c>
      <c r="R2081" s="180">
        <v>0</v>
      </c>
      <c r="S2081" s="180">
        <v>0</v>
      </c>
      <c r="T2081" s="180">
        <v>29966.573178588344</v>
      </c>
    </row>
    <row r="2082" spans="2:20" x14ac:dyDescent="0.3">
      <c r="B2082" s="19">
        <v>2079</v>
      </c>
      <c r="C2082" s="179">
        <v>0</v>
      </c>
      <c r="D2082" s="179">
        <v>0</v>
      </c>
      <c r="E2082" s="179">
        <v>5781.0513175140886</v>
      </c>
      <c r="F2082" s="179">
        <v>0</v>
      </c>
      <c r="G2082" s="179">
        <v>0</v>
      </c>
      <c r="H2082" s="179">
        <v>10336.517455603969</v>
      </c>
      <c r="I2082" s="179">
        <v>0</v>
      </c>
      <c r="J2082" s="179">
        <v>0</v>
      </c>
      <c r="K2082" s="179">
        <v>0</v>
      </c>
      <c r="L2082" s="179">
        <v>0</v>
      </c>
      <c r="M2082" s="179">
        <v>143214.89715655977</v>
      </c>
      <c r="N2082" s="179">
        <v>0</v>
      </c>
      <c r="O2082" s="179">
        <v>0</v>
      </c>
      <c r="P2082" s="179">
        <v>0</v>
      </c>
      <c r="Q2082" s="179">
        <v>0</v>
      </c>
      <c r="R2082" s="180">
        <v>0</v>
      </c>
      <c r="S2082" s="180">
        <v>0</v>
      </c>
      <c r="T2082" s="180">
        <v>0</v>
      </c>
    </row>
    <row r="2083" spans="2:20" x14ac:dyDescent="0.3">
      <c r="B2083" s="19">
        <v>2080</v>
      </c>
      <c r="C2083" s="179">
        <v>0</v>
      </c>
      <c r="D2083" s="179">
        <v>0</v>
      </c>
      <c r="E2083" s="179">
        <v>990591.62338050024</v>
      </c>
      <c r="F2083" s="179">
        <v>0</v>
      </c>
      <c r="G2083" s="179">
        <v>0</v>
      </c>
      <c r="H2083" s="179">
        <v>15560.428254377121</v>
      </c>
      <c r="I2083" s="179">
        <v>0</v>
      </c>
      <c r="J2083" s="179">
        <v>0</v>
      </c>
      <c r="K2083" s="179">
        <v>0</v>
      </c>
      <c r="L2083" s="179">
        <v>0</v>
      </c>
      <c r="M2083" s="179">
        <v>28913.882280930338</v>
      </c>
      <c r="N2083" s="179">
        <v>0</v>
      </c>
      <c r="O2083" s="179">
        <v>0</v>
      </c>
      <c r="P2083" s="179">
        <v>0</v>
      </c>
      <c r="Q2083" s="179">
        <v>0</v>
      </c>
      <c r="R2083" s="180">
        <v>0</v>
      </c>
      <c r="S2083" s="180">
        <v>0</v>
      </c>
      <c r="T2083" s="180">
        <v>0</v>
      </c>
    </row>
    <row r="2084" spans="2:20" x14ac:dyDescent="0.3">
      <c r="B2084" s="19">
        <v>2081</v>
      </c>
      <c r="C2084" s="179">
        <v>0</v>
      </c>
      <c r="D2084" s="179">
        <v>0</v>
      </c>
      <c r="E2084" s="179">
        <v>157267.00220940175</v>
      </c>
      <c r="F2084" s="179">
        <v>0</v>
      </c>
      <c r="G2084" s="179">
        <v>0</v>
      </c>
      <c r="H2084" s="179">
        <v>30036.676663070863</v>
      </c>
      <c r="I2084" s="179">
        <v>0</v>
      </c>
      <c r="J2084" s="179">
        <v>0</v>
      </c>
      <c r="K2084" s="179">
        <v>0</v>
      </c>
      <c r="L2084" s="179">
        <v>0</v>
      </c>
      <c r="M2084" s="179">
        <v>41030.369986152269</v>
      </c>
      <c r="N2084" s="179">
        <v>0</v>
      </c>
      <c r="O2084" s="179">
        <v>0</v>
      </c>
      <c r="P2084" s="179">
        <v>0</v>
      </c>
      <c r="Q2084" s="179">
        <v>0</v>
      </c>
      <c r="R2084" s="180">
        <v>0</v>
      </c>
      <c r="S2084" s="180">
        <v>0</v>
      </c>
      <c r="T2084" s="180">
        <v>0</v>
      </c>
    </row>
    <row r="2085" spans="2:20" x14ac:dyDescent="0.3">
      <c r="B2085" s="19">
        <v>2082</v>
      </c>
      <c r="C2085" s="179">
        <v>0</v>
      </c>
      <c r="D2085" s="179">
        <v>0</v>
      </c>
      <c r="E2085" s="179">
        <v>395763.01065322431</v>
      </c>
      <c r="F2085" s="179">
        <v>2</v>
      </c>
      <c r="G2085" s="179">
        <v>93355.327766962146</v>
      </c>
      <c r="H2085" s="179">
        <v>50546.291460445638</v>
      </c>
      <c r="I2085" s="179">
        <v>0</v>
      </c>
      <c r="J2085" s="179">
        <v>0</v>
      </c>
      <c r="K2085" s="179">
        <v>0</v>
      </c>
      <c r="L2085" s="179">
        <v>0</v>
      </c>
      <c r="M2085" s="179">
        <v>505431.64836780925</v>
      </c>
      <c r="N2085" s="179">
        <v>0</v>
      </c>
      <c r="O2085" s="179">
        <v>0</v>
      </c>
      <c r="P2085" s="179">
        <v>0</v>
      </c>
      <c r="Q2085" s="179">
        <v>0</v>
      </c>
      <c r="R2085" s="180">
        <v>0</v>
      </c>
      <c r="S2085" s="180">
        <v>0</v>
      </c>
      <c r="T2085" s="180">
        <v>0</v>
      </c>
    </row>
    <row r="2086" spans="2:20" x14ac:dyDescent="0.3">
      <c r="B2086" s="19">
        <v>2083</v>
      </c>
      <c r="C2086" s="179">
        <v>0</v>
      </c>
      <c r="D2086" s="179">
        <v>0</v>
      </c>
      <c r="E2086" s="179">
        <v>51977.542105864326</v>
      </c>
      <c r="F2086" s="179">
        <v>0</v>
      </c>
      <c r="G2086" s="179">
        <v>0</v>
      </c>
      <c r="H2086" s="179">
        <v>5316.9247175260507</v>
      </c>
      <c r="I2086" s="179">
        <v>0</v>
      </c>
      <c r="J2086" s="179">
        <v>0</v>
      </c>
      <c r="K2086" s="179">
        <v>0</v>
      </c>
      <c r="L2086" s="179">
        <v>0</v>
      </c>
      <c r="M2086" s="179">
        <v>36825.029012896659</v>
      </c>
      <c r="N2086" s="179">
        <v>0</v>
      </c>
      <c r="O2086" s="179">
        <v>0</v>
      </c>
      <c r="P2086" s="179">
        <v>0</v>
      </c>
      <c r="Q2086" s="179">
        <v>0</v>
      </c>
      <c r="R2086" s="180">
        <v>0</v>
      </c>
      <c r="S2086" s="180">
        <v>0</v>
      </c>
      <c r="T2086" s="180">
        <v>0</v>
      </c>
    </row>
    <row r="2087" spans="2:20" x14ac:dyDescent="0.3">
      <c r="B2087" s="19">
        <v>2084</v>
      </c>
      <c r="C2087" s="179">
        <v>0</v>
      </c>
      <c r="D2087" s="179">
        <v>0</v>
      </c>
      <c r="E2087" s="179">
        <v>28560.722246135869</v>
      </c>
      <c r="F2087" s="179">
        <v>0</v>
      </c>
      <c r="G2087" s="179">
        <v>0</v>
      </c>
      <c r="H2087" s="179">
        <v>13827.186239057253</v>
      </c>
      <c r="I2087" s="179">
        <v>0</v>
      </c>
      <c r="J2087" s="179">
        <v>0</v>
      </c>
      <c r="K2087" s="179">
        <v>0</v>
      </c>
      <c r="L2087" s="179">
        <v>0</v>
      </c>
      <c r="M2087" s="179">
        <v>20107.85370736281</v>
      </c>
      <c r="N2087" s="179">
        <v>0</v>
      </c>
      <c r="O2087" s="179">
        <v>0</v>
      </c>
      <c r="P2087" s="179">
        <v>0</v>
      </c>
      <c r="Q2087" s="179">
        <v>0</v>
      </c>
      <c r="R2087" s="180">
        <v>0</v>
      </c>
      <c r="S2087" s="180">
        <v>0</v>
      </c>
      <c r="T2087" s="180">
        <v>0</v>
      </c>
    </row>
    <row r="2088" spans="2:20" x14ac:dyDescent="0.3">
      <c r="B2088" s="19">
        <v>2085</v>
      </c>
      <c r="C2088" s="179">
        <v>0</v>
      </c>
      <c r="D2088" s="179">
        <v>0</v>
      </c>
      <c r="E2088" s="179">
        <v>11382.902478742366</v>
      </c>
      <c r="F2088" s="179">
        <v>0</v>
      </c>
      <c r="G2088" s="179">
        <v>0</v>
      </c>
      <c r="H2088" s="179">
        <v>124488.96088549253</v>
      </c>
      <c r="I2088" s="179">
        <v>0</v>
      </c>
      <c r="J2088" s="179">
        <v>0</v>
      </c>
      <c r="K2088" s="179">
        <v>0</v>
      </c>
      <c r="L2088" s="179">
        <v>0</v>
      </c>
      <c r="M2088" s="179">
        <v>34714.449961027931</v>
      </c>
      <c r="N2088" s="179">
        <v>0</v>
      </c>
      <c r="O2088" s="179">
        <v>0</v>
      </c>
      <c r="P2088" s="179">
        <v>0</v>
      </c>
      <c r="Q2088" s="179">
        <v>0</v>
      </c>
      <c r="R2088" s="180">
        <v>0</v>
      </c>
      <c r="S2088" s="180">
        <v>0</v>
      </c>
      <c r="T2088" s="180">
        <v>0</v>
      </c>
    </row>
    <row r="2089" spans="2:20" x14ac:dyDescent="0.3">
      <c r="B2089" s="19">
        <v>2086</v>
      </c>
      <c r="C2089" s="179">
        <v>0</v>
      </c>
      <c r="D2089" s="179">
        <v>0</v>
      </c>
      <c r="E2089" s="179">
        <v>175671.97762048256</v>
      </c>
      <c r="F2089" s="179">
        <v>0</v>
      </c>
      <c r="G2089" s="179">
        <v>0</v>
      </c>
      <c r="H2089" s="179">
        <v>33289.748952432725</v>
      </c>
      <c r="I2089" s="179">
        <v>0</v>
      </c>
      <c r="J2089" s="179">
        <v>0</v>
      </c>
      <c r="K2089" s="179">
        <v>0</v>
      </c>
      <c r="L2089" s="179">
        <v>0</v>
      </c>
      <c r="M2089" s="179">
        <v>25716.522167111088</v>
      </c>
      <c r="N2089" s="179">
        <v>0</v>
      </c>
      <c r="O2089" s="179">
        <v>0</v>
      </c>
      <c r="P2089" s="179">
        <v>0</v>
      </c>
      <c r="Q2089" s="179">
        <v>0</v>
      </c>
      <c r="R2089" s="180">
        <v>0</v>
      </c>
      <c r="S2089" s="180">
        <v>0</v>
      </c>
      <c r="T2089" s="180">
        <v>0</v>
      </c>
    </row>
    <row r="2090" spans="2:20" x14ac:dyDescent="0.3">
      <c r="B2090" s="19">
        <v>2087</v>
      </c>
      <c r="C2090" s="179">
        <v>0</v>
      </c>
      <c r="D2090" s="179">
        <v>0</v>
      </c>
      <c r="E2090" s="179">
        <v>120149.90399749549</v>
      </c>
      <c r="F2090" s="179">
        <v>0</v>
      </c>
      <c r="G2090" s="179">
        <v>0</v>
      </c>
      <c r="H2090" s="179">
        <v>85988.15303029053</v>
      </c>
      <c r="I2090" s="179">
        <v>0</v>
      </c>
      <c r="J2090" s="179">
        <v>0</v>
      </c>
      <c r="K2090" s="179">
        <v>0</v>
      </c>
      <c r="L2090" s="179">
        <v>0</v>
      </c>
      <c r="M2090" s="179">
        <v>614940.94497192174</v>
      </c>
      <c r="N2090" s="179">
        <v>0</v>
      </c>
      <c r="O2090" s="179">
        <v>0</v>
      </c>
      <c r="P2090" s="179">
        <v>0</v>
      </c>
      <c r="Q2090" s="179">
        <v>0</v>
      </c>
      <c r="R2090" s="180">
        <v>0</v>
      </c>
      <c r="S2090" s="180">
        <v>0</v>
      </c>
      <c r="T2090" s="180">
        <v>0</v>
      </c>
    </row>
    <row r="2091" spans="2:20" x14ac:dyDescent="0.3">
      <c r="B2091" s="19">
        <v>2088</v>
      </c>
      <c r="C2091" s="179">
        <v>0</v>
      </c>
      <c r="D2091" s="179">
        <v>0</v>
      </c>
      <c r="E2091" s="179">
        <v>1903155.4866639357</v>
      </c>
      <c r="F2091" s="179">
        <v>0</v>
      </c>
      <c r="G2091" s="179">
        <v>0</v>
      </c>
      <c r="H2091" s="179">
        <v>3493.1836221595449</v>
      </c>
      <c r="I2091" s="179">
        <v>0</v>
      </c>
      <c r="J2091" s="179">
        <v>0</v>
      </c>
      <c r="K2091" s="179">
        <v>0</v>
      </c>
      <c r="L2091" s="179">
        <v>0</v>
      </c>
      <c r="M2091" s="179">
        <v>50357.745952286707</v>
      </c>
      <c r="N2091" s="179">
        <v>0</v>
      </c>
      <c r="O2091" s="179">
        <v>0</v>
      </c>
      <c r="P2091" s="179">
        <v>0</v>
      </c>
      <c r="Q2091" s="179">
        <v>0</v>
      </c>
      <c r="R2091" s="180">
        <v>0</v>
      </c>
      <c r="S2091" s="180">
        <v>0</v>
      </c>
      <c r="T2091" s="180">
        <v>0</v>
      </c>
    </row>
    <row r="2092" spans="2:20" x14ac:dyDescent="0.3">
      <c r="B2092" s="19">
        <v>2089</v>
      </c>
      <c r="C2092" s="179">
        <v>0</v>
      </c>
      <c r="D2092" s="179">
        <v>0</v>
      </c>
      <c r="E2092" s="179">
        <v>209852.43118177095</v>
      </c>
      <c r="F2092" s="179">
        <v>0</v>
      </c>
      <c r="G2092" s="179">
        <v>0</v>
      </c>
      <c r="H2092" s="179">
        <v>6152.6866007875378</v>
      </c>
      <c r="I2092" s="179">
        <v>0</v>
      </c>
      <c r="J2092" s="179">
        <v>0</v>
      </c>
      <c r="K2092" s="179">
        <v>0</v>
      </c>
      <c r="L2092" s="179">
        <v>0</v>
      </c>
      <c r="M2092" s="179">
        <v>8316.3432951040031</v>
      </c>
      <c r="N2092" s="179">
        <v>0</v>
      </c>
      <c r="O2092" s="179">
        <v>0</v>
      </c>
      <c r="P2092" s="179">
        <v>0</v>
      </c>
      <c r="Q2092" s="179">
        <v>0</v>
      </c>
      <c r="R2092" s="180">
        <v>0</v>
      </c>
      <c r="S2092" s="180">
        <v>0</v>
      </c>
      <c r="T2092" s="180">
        <v>0</v>
      </c>
    </row>
    <row r="2093" spans="2:20" x14ac:dyDescent="0.3">
      <c r="B2093" s="19">
        <v>2090</v>
      </c>
      <c r="C2093" s="179">
        <v>0</v>
      </c>
      <c r="D2093" s="179">
        <v>0</v>
      </c>
      <c r="E2093" s="179">
        <v>11084.208964608273</v>
      </c>
      <c r="F2093" s="179">
        <v>0</v>
      </c>
      <c r="G2093" s="179">
        <v>0</v>
      </c>
      <c r="H2093" s="179">
        <v>132668.7887462581</v>
      </c>
      <c r="I2093" s="179">
        <v>0</v>
      </c>
      <c r="J2093" s="179">
        <v>0</v>
      </c>
      <c r="K2093" s="179">
        <v>0</v>
      </c>
      <c r="L2093" s="179">
        <v>0</v>
      </c>
      <c r="M2093" s="179">
        <v>57334.905966738414</v>
      </c>
      <c r="N2093" s="179">
        <v>0</v>
      </c>
      <c r="O2093" s="179">
        <v>0</v>
      </c>
      <c r="P2093" s="179">
        <v>0</v>
      </c>
      <c r="Q2093" s="179">
        <v>0</v>
      </c>
      <c r="R2093" s="180">
        <v>0</v>
      </c>
      <c r="S2093" s="180">
        <v>0</v>
      </c>
      <c r="T2093" s="180">
        <v>0</v>
      </c>
    </row>
    <row r="2094" spans="2:20" x14ac:dyDescent="0.3">
      <c r="B2094" s="19">
        <v>2091</v>
      </c>
      <c r="C2094" s="179">
        <v>0</v>
      </c>
      <c r="D2094" s="179">
        <v>0</v>
      </c>
      <c r="E2094" s="179">
        <v>262289.76549570676</v>
      </c>
      <c r="F2094" s="179">
        <v>0</v>
      </c>
      <c r="G2094" s="179">
        <v>0</v>
      </c>
      <c r="H2094" s="179">
        <v>279445.53540508257</v>
      </c>
      <c r="I2094" s="179">
        <v>0</v>
      </c>
      <c r="J2094" s="179">
        <v>0</v>
      </c>
      <c r="K2094" s="179">
        <v>0</v>
      </c>
      <c r="L2094" s="179">
        <v>0</v>
      </c>
      <c r="M2094" s="179">
        <v>256927.35524261257</v>
      </c>
      <c r="N2094" s="179">
        <v>0</v>
      </c>
      <c r="O2094" s="179">
        <v>0</v>
      </c>
      <c r="P2094" s="179">
        <v>0</v>
      </c>
      <c r="Q2094" s="179">
        <v>0</v>
      </c>
      <c r="R2094" s="180">
        <v>0</v>
      </c>
      <c r="S2094" s="180">
        <v>0</v>
      </c>
      <c r="T2094" s="180">
        <v>0</v>
      </c>
    </row>
    <row r="2095" spans="2:20" x14ac:dyDescent="0.3">
      <c r="B2095" s="19">
        <v>2092</v>
      </c>
      <c r="C2095" s="179">
        <v>0</v>
      </c>
      <c r="D2095" s="179">
        <v>0</v>
      </c>
      <c r="E2095" s="179">
        <v>389018.92233106919</v>
      </c>
      <c r="F2095" s="179">
        <v>0</v>
      </c>
      <c r="G2095" s="179">
        <v>0</v>
      </c>
      <c r="H2095" s="179">
        <v>11070.934616812021</v>
      </c>
      <c r="I2095" s="179">
        <v>0</v>
      </c>
      <c r="J2095" s="179">
        <v>0</v>
      </c>
      <c r="K2095" s="179">
        <v>0</v>
      </c>
      <c r="L2095" s="179">
        <v>0</v>
      </c>
      <c r="M2095" s="179">
        <v>9327.7007103538162</v>
      </c>
      <c r="N2095" s="179">
        <v>0</v>
      </c>
      <c r="O2095" s="179">
        <v>0</v>
      </c>
      <c r="P2095" s="179">
        <v>0</v>
      </c>
      <c r="Q2095" s="179">
        <v>0</v>
      </c>
      <c r="R2095" s="180">
        <v>0</v>
      </c>
      <c r="S2095" s="180">
        <v>0</v>
      </c>
      <c r="T2095" s="180">
        <v>0</v>
      </c>
    </row>
    <row r="2096" spans="2:20" x14ac:dyDescent="0.3">
      <c r="B2096" s="19">
        <v>2093</v>
      </c>
      <c r="C2096" s="179">
        <v>0</v>
      </c>
      <c r="D2096" s="179">
        <v>0</v>
      </c>
      <c r="E2096" s="179">
        <v>58001.410517629884</v>
      </c>
      <c r="F2096" s="179">
        <v>1</v>
      </c>
      <c r="G2096" s="179">
        <v>779.7549911972452</v>
      </c>
      <c r="H2096" s="179">
        <v>26370.409441692467</v>
      </c>
      <c r="I2096" s="179">
        <v>0</v>
      </c>
      <c r="J2096" s="179">
        <v>0</v>
      </c>
      <c r="K2096" s="179">
        <v>0</v>
      </c>
      <c r="L2096" s="179">
        <v>0</v>
      </c>
      <c r="M2096" s="179">
        <v>152244.69297429957</v>
      </c>
      <c r="N2096" s="179">
        <v>0</v>
      </c>
      <c r="O2096" s="179">
        <v>0</v>
      </c>
      <c r="P2096" s="179">
        <v>0</v>
      </c>
      <c r="Q2096" s="179">
        <v>0</v>
      </c>
      <c r="R2096" s="180">
        <v>0</v>
      </c>
      <c r="S2096" s="180">
        <v>0</v>
      </c>
      <c r="T2096" s="180">
        <v>0</v>
      </c>
    </row>
    <row r="2097" spans="2:20" x14ac:dyDescent="0.3">
      <c r="B2097" s="19">
        <v>2094</v>
      </c>
      <c r="C2097" s="179">
        <v>0</v>
      </c>
      <c r="D2097" s="179">
        <v>0</v>
      </c>
      <c r="E2097" s="179">
        <v>62687.757837831392</v>
      </c>
      <c r="F2097" s="179">
        <v>0</v>
      </c>
      <c r="G2097" s="179">
        <v>0</v>
      </c>
      <c r="H2097" s="179">
        <v>166884.89521158402</v>
      </c>
      <c r="I2097" s="179">
        <v>0</v>
      </c>
      <c r="J2097" s="179">
        <v>0</v>
      </c>
      <c r="K2097" s="179">
        <v>0</v>
      </c>
      <c r="L2097" s="179">
        <v>0</v>
      </c>
      <c r="M2097" s="179">
        <v>77063.31609276282</v>
      </c>
      <c r="N2097" s="179">
        <v>0</v>
      </c>
      <c r="O2097" s="179">
        <v>0</v>
      </c>
      <c r="P2097" s="179">
        <v>0</v>
      </c>
      <c r="Q2097" s="179">
        <v>0</v>
      </c>
      <c r="R2097" s="180">
        <v>0</v>
      </c>
      <c r="S2097" s="180">
        <v>0</v>
      </c>
      <c r="T2097" s="180">
        <v>0</v>
      </c>
    </row>
    <row r="2098" spans="2:20" x14ac:dyDescent="0.3">
      <c r="B2098" s="19">
        <v>2095</v>
      </c>
      <c r="C2098" s="179">
        <v>0</v>
      </c>
      <c r="D2098" s="179">
        <v>0</v>
      </c>
      <c r="E2098" s="179">
        <v>385717.60257123178</v>
      </c>
      <c r="F2098" s="179">
        <v>0</v>
      </c>
      <c r="G2098" s="179">
        <v>0</v>
      </c>
      <c r="H2098" s="179">
        <v>9598.8339934072246</v>
      </c>
      <c r="I2098" s="179">
        <v>0</v>
      </c>
      <c r="J2098" s="179">
        <v>0</v>
      </c>
      <c r="K2098" s="179">
        <v>0</v>
      </c>
      <c r="L2098" s="179">
        <v>0</v>
      </c>
      <c r="M2098" s="179">
        <v>165066.99515618867</v>
      </c>
      <c r="N2098" s="179">
        <v>0</v>
      </c>
      <c r="O2098" s="179">
        <v>0</v>
      </c>
      <c r="P2098" s="179">
        <v>0</v>
      </c>
      <c r="Q2098" s="179">
        <v>0</v>
      </c>
      <c r="R2098" s="180">
        <v>0</v>
      </c>
      <c r="S2098" s="180">
        <v>0</v>
      </c>
      <c r="T2098" s="180">
        <v>0</v>
      </c>
    </row>
    <row r="2099" spans="2:20" x14ac:dyDescent="0.3">
      <c r="B2099" s="19">
        <v>2096</v>
      </c>
      <c r="C2099" s="179">
        <v>0</v>
      </c>
      <c r="D2099" s="179">
        <v>0</v>
      </c>
      <c r="E2099" s="179">
        <v>69006.481094893461</v>
      </c>
      <c r="F2099" s="179">
        <v>0</v>
      </c>
      <c r="G2099" s="179">
        <v>0</v>
      </c>
      <c r="H2099" s="179">
        <v>10477.62116897763</v>
      </c>
      <c r="I2099" s="179">
        <v>0</v>
      </c>
      <c r="J2099" s="179">
        <v>0</v>
      </c>
      <c r="K2099" s="179">
        <v>0</v>
      </c>
      <c r="L2099" s="179">
        <v>0</v>
      </c>
      <c r="M2099" s="179">
        <v>471567.14977854013</v>
      </c>
      <c r="N2099" s="179">
        <v>0</v>
      </c>
      <c r="O2099" s="179">
        <v>0</v>
      </c>
      <c r="P2099" s="179">
        <v>0</v>
      </c>
      <c r="Q2099" s="179">
        <v>0</v>
      </c>
      <c r="R2099" s="180">
        <v>0</v>
      </c>
      <c r="S2099" s="180">
        <v>0</v>
      </c>
      <c r="T2099" s="180">
        <v>0</v>
      </c>
    </row>
    <row r="2100" spans="2:20" x14ac:dyDescent="0.3">
      <c r="B2100" s="19">
        <v>2097</v>
      </c>
      <c r="C2100" s="179">
        <v>0</v>
      </c>
      <c r="D2100" s="179">
        <v>0</v>
      </c>
      <c r="E2100" s="179">
        <v>732949.76590599166</v>
      </c>
      <c r="F2100" s="179">
        <v>0</v>
      </c>
      <c r="G2100" s="179">
        <v>0</v>
      </c>
      <c r="H2100" s="179">
        <v>170455.71946996168</v>
      </c>
      <c r="I2100" s="179">
        <v>0</v>
      </c>
      <c r="J2100" s="179">
        <v>0</v>
      </c>
      <c r="K2100" s="179">
        <v>0</v>
      </c>
      <c r="L2100" s="179">
        <v>0</v>
      </c>
      <c r="M2100" s="179">
        <v>11767.290354272398</v>
      </c>
      <c r="N2100" s="179">
        <v>0</v>
      </c>
      <c r="O2100" s="179">
        <v>0</v>
      </c>
      <c r="P2100" s="179">
        <v>0</v>
      </c>
      <c r="Q2100" s="179">
        <v>0</v>
      </c>
      <c r="R2100" s="180">
        <v>0</v>
      </c>
      <c r="S2100" s="180">
        <v>0</v>
      </c>
      <c r="T2100" s="180">
        <v>0</v>
      </c>
    </row>
    <row r="2101" spans="2:20" x14ac:dyDescent="0.3">
      <c r="B2101" s="19">
        <v>2098</v>
      </c>
      <c r="C2101" s="179">
        <v>0</v>
      </c>
      <c r="D2101" s="179">
        <v>0</v>
      </c>
      <c r="E2101" s="179">
        <v>1167163.7163995274</v>
      </c>
      <c r="F2101" s="179">
        <v>0</v>
      </c>
      <c r="G2101" s="179">
        <v>0</v>
      </c>
      <c r="H2101" s="179">
        <v>17641.772270212423</v>
      </c>
      <c r="I2101" s="179">
        <v>0</v>
      </c>
      <c r="J2101" s="179">
        <v>0</v>
      </c>
      <c r="K2101" s="179">
        <v>0</v>
      </c>
      <c r="L2101" s="179">
        <v>0</v>
      </c>
      <c r="M2101" s="179">
        <v>216838.41211201283</v>
      </c>
      <c r="N2101" s="179">
        <v>0</v>
      </c>
      <c r="O2101" s="179">
        <v>0</v>
      </c>
      <c r="P2101" s="179">
        <v>0</v>
      </c>
      <c r="Q2101" s="179">
        <v>0</v>
      </c>
      <c r="R2101" s="180">
        <v>0</v>
      </c>
      <c r="S2101" s="180">
        <v>0</v>
      </c>
      <c r="T2101" s="180">
        <v>0</v>
      </c>
    </row>
    <row r="2102" spans="2:20" x14ac:dyDescent="0.3">
      <c r="B2102" s="19">
        <v>2099</v>
      </c>
      <c r="C2102" s="179">
        <v>0</v>
      </c>
      <c r="D2102" s="179">
        <v>0</v>
      </c>
      <c r="E2102" s="179">
        <v>1977820.4065364136</v>
      </c>
      <c r="F2102" s="179">
        <v>1</v>
      </c>
      <c r="G2102" s="179">
        <v>627694.68845868006</v>
      </c>
      <c r="H2102" s="179">
        <v>771997.08628618077</v>
      </c>
      <c r="I2102" s="179">
        <v>0</v>
      </c>
      <c r="J2102" s="179">
        <v>0</v>
      </c>
      <c r="K2102" s="179">
        <v>0</v>
      </c>
      <c r="L2102" s="179">
        <v>0</v>
      </c>
      <c r="M2102" s="179">
        <v>130651.97167563364</v>
      </c>
      <c r="N2102" s="179">
        <v>0</v>
      </c>
      <c r="O2102" s="179">
        <v>0</v>
      </c>
      <c r="P2102" s="179">
        <v>0</v>
      </c>
      <c r="Q2102" s="179">
        <v>0</v>
      </c>
      <c r="R2102" s="180">
        <v>0</v>
      </c>
      <c r="S2102" s="180">
        <v>0</v>
      </c>
      <c r="T2102" s="180">
        <v>0</v>
      </c>
    </row>
    <row r="2103" spans="2:20" x14ac:dyDescent="0.3">
      <c r="B2103" s="19">
        <v>2100</v>
      </c>
      <c r="C2103" s="179">
        <v>0</v>
      </c>
      <c r="D2103" s="179">
        <v>0</v>
      </c>
      <c r="E2103" s="179">
        <v>451840.00965113059</v>
      </c>
      <c r="F2103" s="179">
        <v>0</v>
      </c>
      <c r="G2103" s="179">
        <v>0</v>
      </c>
      <c r="H2103" s="179">
        <v>36267.373367343978</v>
      </c>
      <c r="I2103" s="179">
        <v>0</v>
      </c>
      <c r="J2103" s="179">
        <v>0</v>
      </c>
      <c r="K2103" s="179">
        <v>0</v>
      </c>
      <c r="L2103" s="179">
        <v>0</v>
      </c>
      <c r="M2103" s="179">
        <v>297353.32234921621</v>
      </c>
      <c r="N2103" s="179">
        <v>0</v>
      </c>
      <c r="O2103" s="179">
        <v>0</v>
      </c>
      <c r="P2103" s="179">
        <v>0</v>
      </c>
      <c r="Q2103" s="179">
        <v>0</v>
      </c>
      <c r="R2103" s="180">
        <v>0</v>
      </c>
      <c r="S2103" s="180">
        <v>0</v>
      </c>
      <c r="T2103" s="180">
        <v>0</v>
      </c>
    </row>
    <row r="2104" spans="2:20" x14ac:dyDescent="0.3">
      <c r="B2104" s="19">
        <v>2101</v>
      </c>
      <c r="C2104" s="179">
        <v>0</v>
      </c>
      <c r="D2104" s="179">
        <v>0</v>
      </c>
      <c r="E2104" s="179">
        <v>202404.7964527806</v>
      </c>
      <c r="F2104" s="179">
        <v>0</v>
      </c>
      <c r="G2104" s="179">
        <v>0</v>
      </c>
      <c r="H2104" s="179">
        <v>44643.303757909373</v>
      </c>
      <c r="I2104" s="179">
        <v>0</v>
      </c>
      <c r="J2104" s="179">
        <v>0</v>
      </c>
      <c r="K2104" s="179">
        <v>0</v>
      </c>
      <c r="L2104" s="179">
        <v>0</v>
      </c>
      <c r="M2104" s="179">
        <v>44814.025329192031</v>
      </c>
      <c r="N2104" s="179">
        <v>0</v>
      </c>
      <c r="O2104" s="179">
        <v>0</v>
      </c>
      <c r="P2104" s="179">
        <v>0</v>
      </c>
      <c r="Q2104" s="179">
        <v>0</v>
      </c>
      <c r="R2104" s="180">
        <v>0</v>
      </c>
      <c r="S2104" s="180">
        <v>0</v>
      </c>
      <c r="T2104" s="180">
        <v>0</v>
      </c>
    </row>
    <row r="2105" spans="2:20" x14ac:dyDescent="0.3">
      <c r="B2105" s="19">
        <v>2102</v>
      </c>
      <c r="C2105" s="179">
        <v>0</v>
      </c>
      <c r="D2105" s="179">
        <v>0</v>
      </c>
      <c r="E2105" s="179">
        <v>70923.883428876317</v>
      </c>
      <c r="F2105" s="179">
        <v>0</v>
      </c>
      <c r="G2105" s="179">
        <v>0</v>
      </c>
      <c r="H2105" s="179">
        <v>82206.216019782645</v>
      </c>
      <c r="I2105" s="179">
        <v>0</v>
      </c>
      <c r="J2105" s="179">
        <v>0</v>
      </c>
      <c r="K2105" s="179">
        <v>0</v>
      </c>
      <c r="L2105" s="179">
        <v>0</v>
      </c>
      <c r="M2105" s="179">
        <v>96973.514631595535</v>
      </c>
      <c r="N2105" s="179">
        <v>0</v>
      </c>
      <c r="O2105" s="179">
        <v>0</v>
      </c>
      <c r="P2105" s="179">
        <v>0</v>
      </c>
      <c r="Q2105" s="179">
        <v>0</v>
      </c>
      <c r="R2105" s="180">
        <v>0</v>
      </c>
      <c r="S2105" s="180">
        <v>0</v>
      </c>
      <c r="T2105" s="180">
        <v>0</v>
      </c>
    </row>
    <row r="2106" spans="2:20" x14ac:dyDescent="0.3">
      <c r="B2106" s="19">
        <v>2103</v>
      </c>
      <c r="C2106" s="179">
        <v>0</v>
      </c>
      <c r="D2106" s="179">
        <v>0</v>
      </c>
      <c r="E2106" s="179">
        <v>6831.8893495318944</v>
      </c>
      <c r="F2106" s="179">
        <v>0</v>
      </c>
      <c r="G2106" s="179">
        <v>0</v>
      </c>
      <c r="H2106" s="179">
        <v>9967.0672519295276</v>
      </c>
      <c r="I2106" s="179">
        <v>0</v>
      </c>
      <c r="J2106" s="179">
        <v>0</v>
      </c>
      <c r="K2106" s="179">
        <v>0</v>
      </c>
      <c r="L2106" s="179">
        <v>0</v>
      </c>
      <c r="M2106" s="179">
        <v>116442.57492848394</v>
      </c>
      <c r="N2106" s="179">
        <v>0</v>
      </c>
      <c r="O2106" s="179">
        <v>0</v>
      </c>
      <c r="P2106" s="179">
        <v>0</v>
      </c>
      <c r="Q2106" s="179">
        <v>0</v>
      </c>
      <c r="R2106" s="180">
        <v>0</v>
      </c>
      <c r="S2106" s="180">
        <v>0</v>
      </c>
      <c r="T2106" s="180">
        <v>0</v>
      </c>
    </row>
    <row r="2107" spans="2:20" x14ac:dyDescent="0.3">
      <c r="B2107" s="19">
        <v>2104</v>
      </c>
      <c r="C2107" s="179">
        <v>0</v>
      </c>
      <c r="D2107" s="179">
        <v>0</v>
      </c>
      <c r="E2107" s="179">
        <v>16541.661007899995</v>
      </c>
      <c r="F2107" s="179">
        <v>0</v>
      </c>
      <c r="G2107" s="179">
        <v>0</v>
      </c>
      <c r="H2107" s="179">
        <v>229114.88000340111</v>
      </c>
      <c r="I2107" s="179">
        <v>0</v>
      </c>
      <c r="J2107" s="179">
        <v>0</v>
      </c>
      <c r="K2107" s="179">
        <v>0</v>
      </c>
      <c r="L2107" s="179">
        <v>0</v>
      </c>
      <c r="M2107" s="179">
        <v>18833.548516935854</v>
      </c>
      <c r="N2107" s="179">
        <v>0</v>
      </c>
      <c r="O2107" s="179">
        <v>0</v>
      </c>
      <c r="P2107" s="179">
        <v>0</v>
      </c>
      <c r="Q2107" s="179">
        <v>0</v>
      </c>
      <c r="R2107" s="180">
        <v>0</v>
      </c>
      <c r="S2107" s="180">
        <v>0</v>
      </c>
      <c r="T2107" s="180">
        <v>0</v>
      </c>
    </row>
    <row r="2108" spans="2:20" x14ac:dyDescent="0.3">
      <c r="B2108" s="19">
        <v>2105</v>
      </c>
      <c r="C2108" s="179">
        <v>0</v>
      </c>
      <c r="D2108" s="179">
        <v>0</v>
      </c>
      <c r="E2108" s="179">
        <v>59233.107967889133</v>
      </c>
      <c r="F2108" s="179">
        <v>0</v>
      </c>
      <c r="G2108" s="179">
        <v>0</v>
      </c>
      <c r="H2108" s="179">
        <v>19866.987030193068</v>
      </c>
      <c r="I2108" s="179">
        <v>0</v>
      </c>
      <c r="J2108" s="179">
        <v>0</v>
      </c>
      <c r="K2108" s="179">
        <v>0</v>
      </c>
      <c r="L2108" s="179">
        <v>0</v>
      </c>
      <c r="M2108" s="179">
        <v>25316.709199215809</v>
      </c>
      <c r="N2108" s="179">
        <v>0</v>
      </c>
      <c r="O2108" s="179">
        <v>0</v>
      </c>
      <c r="P2108" s="179">
        <v>0</v>
      </c>
      <c r="Q2108" s="179">
        <v>0</v>
      </c>
      <c r="R2108" s="180">
        <v>0</v>
      </c>
      <c r="S2108" s="180">
        <v>0</v>
      </c>
      <c r="T2108" s="180">
        <v>0</v>
      </c>
    </row>
    <row r="2109" spans="2:20" x14ac:dyDescent="0.3">
      <c r="B2109" s="19">
        <v>2106</v>
      </c>
      <c r="C2109" s="179">
        <v>0</v>
      </c>
      <c r="D2109" s="179">
        <v>0</v>
      </c>
      <c r="E2109" s="179">
        <v>1350726.0608469443</v>
      </c>
      <c r="F2109" s="179">
        <v>0</v>
      </c>
      <c r="G2109" s="179">
        <v>0</v>
      </c>
      <c r="H2109" s="179">
        <v>39441.381569612138</v>
      </c>
      <c r="I2109" s="179">
        <v>0</v>
      </c>
      <c r="J2109" s="179">
        <v>0</v>
      </c>
      <c r="K2109" s="179">
        <v>0</v>
      </c>
      <c r="L2109" s="179">
        <v>0</v>
      </c>
      <c r="M2109" s="179">
        <v>14423.7991342798</v>
      </c>
      <c r="N2109" s="179">
        <v>0</v>
      </c>
      <c r="O2109" s="179">
        <v>0</v>
      </c>
      <c r="P2109" s="179">
        <v>0</v>
      </c>
      <c r="Q2109" s="179">
        <v>0</v>
      </c>
      <c r="R2109" s="180">
        <v>0</v>
      </c>
      <c r="S2109" s="180">
        <v>0</v>
      </c>
      <c r="T2109" s="180">
        <v>0</v>
      </c>
    </row>
    <row r="2110" spans="2:20" x14ac:dyDescent="0.3">
      <c r="B2110" s="19">
        <v>2107</v>
      </c>
      <c r="C2110" s="179">
        <v>1</v>
      </c>
      <c r="D2110" s="179">
        <v>70526.285410633689</v>
      </c>
      <c r="E2110" s="179">
        <v>18530.254781925596</v>
      </c>
      <c r="F2110" s="179">
        <v>0</v>
      </c>
      <c r="G2110" s="179">
        <v>0</v>
      </c>
      <c r="H2110" s="179">
        <v>16380.756942991171</v>
      </c>
      <c r="I2110" s="179">
        <v>0</v>
      </c>
      <c r="J2110" s="179">
        <v>0</v>
      </c>
      <c r="K2110" s="179">
        <v>0</v>
      </c>
      <c r="L2110" s="179">
        <v>0</v>
      </c>
      <c r="M2110" s="179">
        <v>36662.988039354917</v>
      </c>
      <c r="N2110" s="179">
        <v>0</v>
      </c>
      <c r="O2110" s="179">
        <v>0</v>
      </c>
      <c r="P2110" s="179">
        <v>0</v>
      </c>
      <c r="Q2110" s="179">
        <v>0</v>
      </c>
      <c r="R2110" s="180">
        <v>0</v>
      </c>
      <c r="S2110" s="180">
        <v>0</v>
      </c>
      <c r="T2110" s="180">
        <v>70526.285410633689</v>
      </c>
    </row>
    <row r="2111" spans="2:20" x14ac:dyDescent="0.3">
      <c r="B2111" s="19">
        <v>2108</v>
      </c>
      <c r="C2111" s="179">
        <v>0</v>
      </c>
      <c r="D2111" s="179">
        <v>0</v>
      </c>
      <c r="E2111" s="179">
        <v>31558.203020811703</v>
      </c>
      <c r="F2111" s="179">
        <v>0</v>
      </c>
      <c r="G2111" s="179">
        <v>0</v>
      </c>
      <c r="H2111" s="179">
        <v>13845.734585945265</v>
      </c>
      <c r="I2111" s="179">
        <v>0</v>
      </c>
      <c r="J2111" s="179">
        <v>0</v>
      </c>
      <c r="K2111" s="179">
        <v>0</v>
      </c>
      <c r="L2111" s="179">
        <v>0</v>
      </c>
      <c r="M2111" s="179">
        <v>109369.974136427</v>
      </c>
      <c r="N2111" s="179">
        <v>0</v>
      </c>
      <c r="O2111" s="179">
        <v>0</v>
      </c>
      <c r="P2111" s="179">
        <v>0</v>
      </c>
      <c r="Q2111" s="179">
        <v>0</v>
      </c>
      <c r="R2111" s="180">
        <v>0</v>
      </c>
      <c r="S2111" s="180">
        <v>0</v>
      </c>
      <c r="T2111" s="180">
        <v>0</v>
      </c>
    </row>
    <row r="2112" spans="2:20" x14ac:dyDescent="0.3">
      <c r="B2112" s="19">
        <v>2109</v>
      </c>
      <c r="C2112" s="179">
        <v>0</v>
      </c>
      <c r="D2112" s="179">
        <v>0</v>
      </c>
      <c r="E2112" s="179">
        <v>47872.300836521295</v>
      </c>
      <c r="F2112" s="179">
        <v>0</v>
      </c>
      <c r="G2112" s="179">
        <v>0</v>
      </c>
      <c r="H2112" s="179">
        <v>59569.312453918617</v>
      </c>
      <c r="I2112" s="179">
        <v>0</v>
      </c>
      <c r="J2112" s="179">
        <v>0</v>
      </c>
      <c r="K2112" s="179">
        <v>0</v>
      </c>
      <c r="L2112" s="179">
        <v>0</v>
      </c>
      <c r="M2112" s="179">
        <v>179224.56927543282</v>
      </c>
      <c r="N2112" s="179">
        <v>0</v>
      </c>
      <c r="O2112" s="179">
        <v>0</v>
      </c>
      <c r="P2112" s="179">
        <v>0</v>
      </c>
      <c r="Q2112" s="179">
        <v>0</v>
      </c>
      <c r="R2112" s="180">
        <v>0</v>
      </c>
      <c r="S2112" s="180">
        <v>0</v>
      </c>
      <c r="T2112" s="180">
        <v>0</v>
      </c>
    </row>
    <row r="2113" spans="2:20" x14ac:dyDescent="0.3">
      <c r="B2113" s="19">
        <v>2110</v>
      </c>
      <c r="C2113" s="179">
        <v>0</v>
      </c>
      <c r="D2113" s="179">
        <v>0</v>
      </c>
      <c r="E2113" s="179">
        <v>213401.30673229607</v>
      </c>
      <c r="F2113" s="179">
        <v>0</v>
      </c>
      <c r="G2113" s="179">
        <v>0</v>
      </c>
      <c r="H2113" s="179">
        <v>108825.56915365663</v>
      </c>
      <c r="I2113" s="179">
        <v>0</v>
      </c>
      <c r="J2113" s="179">
        <v>0</v>
      </c>
      <c r="K2113" s="179">
        <v>0</v>
      </c>
      <c r="L2113" s="179">
        <v>0</v>
      </c>
      <c r="M2113" s="179">
        <v>40855.025434422918</v>
      </c>
      <c r="N2113" s="179">
        <v>0</v>
      </c>
      <c r="O2113" s="179">
        <v>0</v>
      </c>
      <c r="P2113" s="179">
        <v>0</v>
      </c>
      <c r="Q2113" s="179">
        <v>0</v>
      </c>
      <c r="R2113" s="180">
        <v>0</v>
      </c>
      <c r="S2113" s="180">
        <v>0</v>
      </c>
      <c r="T2113" s="180">
        <v>0</v>
      </c>
    </row>
    <row r="2114" spans="2:20" x14ac:dyDescent="0.3">
      <c r="B2114" s="19">
        <v>2111</v>
      </c>
      <c r="C2114" s="179">
        <v>0</v>
      </c>
      <c r="D2114" s="179">
        <v>0</v>
      </c>
      <c r="E2114" s="179">
        <v>56123.688993604403</v>
      </c>
      <c r="F2114" s="179">
        <v>0</v>
      </c>
      <c r="G2114" s="179">
        <v>0</v>
      </c>
      <c r="H2114" s="179">
        <v>81904.355167264905</v>
      </c>
      <c r="I2114" s="179">
        <v>0</v>
      </c>
      <c r="J2114" s="179">
        <v>0</v>
      </c>
      <c r="K2114" s="179">
        <v>0</v>
      </c>
      <c r="L2114" s="179">
        <v>0</v>
      </c>
      <c r="M2114" s="179">
        <v>20455.575084938555</v>
      </c>
      <c r="N2114" s="179">
        <v>0</v>
      </c>
      <c r="O2114" s="179">
        <v>0</v>
      </c>
      <c r="P2114" s="179">
        <v>0</v>
      </c>
      <c r="Q2114" s="179">
        <v>0</v>
      </c>
      <c r="R2114" s="180">
        <v>0</v>
      </c>
      <c r="S2114" s="180">
        <v>0</v>
      </c>
      <c r="T2114" s="180">
        <v>0</v>
      </c>
    </row>
    <row r="2115" spans="2:20" x14ac:dyDescent="0.3">
      <c r="B2115" s="19">
        <v>2112</v>
      </c>
      <c r="C2115" s="179">
        <v>0</v>
      </c>
      <c r="D2115" s="179">
        <v>0</v>
      </c>
      <c r="E2115" s="179">
        <v>29207.14407191698</v>
      </c>
      <c r="F2115" s="179">
        <v>0</v>
      </c>
      <c r="G2115" s="179">
        <v>0</v>
      </c>
      <c r="H2115" s="179">
        <v>123164.99764379651</v>
      </c>
      <c r="I2115" s="179">
        <v>0</v>
      </c>
      <c r="J2115" s="179">
        <v>0</v>
      </c>
      <c r="K2115" s="179">
        <v>0</v>
      </c>
      <c r="L2115" s="179">
        <v>0</v>
      </c>
      <c r="M2115" s="179">
        <v>20265.595693100036</v>
      </c>
      <c r="N2115" s="179">
        <v>0</v>
      </c>
      <c r="O2115" s="179">
        <v>0</v>
      </c>
      <c r="P2115" s="179">
        <v>0</v>
      </c>
      <c r="Q2115" s="179">
        <v>0</v>
      </c>
      <c r="R2115" s="180">
        <v>0</v>
      </c>
      <c r="S2115" s="180">
        <v>0</v>
      </c>
      <c r="T2115" s="180">
        <v>0</v>
      </c>
    </row>
    <row r="2116" spans="2:20" x14ac:dyDescent="0.3">
      <c r="B2116" s="19">
        <v>2113</v>
      </c>
      <c r="C2116" s="179">
        <v>0</v>
      </c>
      <c r="D2116" s="179">
        <v>0</v>
      </c>
      <c r="E2116" s="179">
        <v>205102.12034876231</v>
      </c>
      <c r="F2116" s="179">
        <v>0</v>
      </c>
      <c r="G2116" s="179">
        <v>0</v>
      </c>
      <c r="H2116" s="179">
        <v>13439.051884039056</v>
      </c>
      <c r="I2116" s="179">
        <v>0</v>
      </c>
      <c r="J2116" s="179">
        <v>0</v>
      </c>
      <c r="K2116" s="179">
        <v>0</v>
      </c>
      <c r="L2116" s="179">
        <v>0</v>
      </c>
      <c r="M2116" s="179">
        <v>42568.64655549045</v>
      </c>
      <c r="N2116" s="179">
        <v>0</v>
      </c>
      <c r="O2116" s="179">
        <v>0</v>
      </c>
      <c r="P2116" s="179">
        <v>0</v>
      </c>
      <c r="Q2116" s="179">
        <v>0</v>
      </c>
      <c r="R2116" s="180">
        <v>0</v>
      </c>
      <c r="S2116" s="180">
        <v>0</v>
      </c>
      <c r="T2116" s="180">
        <v>0</v>
      </c>
    </row>
    <row r="2117" spans="2:20" x14ac:dyDescent="0.3">
      <c r="B2117" s="19">
        <v>2114</v>
      </c>
      <c r="C2117" s="179">
        <v>0</v>
      </c>
      <c r="D2117" s="179">
        <v>0</v>
      </c>
      <c r="E2117" s="179">
        <v>121666.37062276964</v>
      </c>
      <c r="F2117" s="179">
        <v>0</v>
      </c>
      <c r="G2117" s="179">
        <v>0</v>
      </c>
      <c r="H2117" s="179">
        <v>48705.787948346682</v>
      </c>
      <c r="I2117" s="179">
        <v>0</v>
      </c>
      <c r="J2117" s="179">
        <v>0</v>
      </c>
      <c r="K2117" s="179">
        <v>0</v>
      </c>
      <c r="L2117" s="179">
        <v>0</v>
      </c>
      <c r="M2117" s="179">
        <v>7636.9098236602485</v>
      </c>
      <c r="N2117" s="179">
        <v>0</v>
      </c>
      <c r="O2117" s="179">
        <v>0</v>
      </c>
      <c r="P2117" s="179">
        <v>0</v>
      </c>
      <c r="Q2117" s="179">
        <v>0</v>
      </c>
      <c r="R2117" s="180">
        <v>0</v>
      </c>
      <c r="S2117" s="180">
        <v>0</v>
      </c>
      <c r="T2117" s="180">
        <v>0</v>
      </c>
    </row>
    <row r="2118" spans="2:20" x14ac:dyDescent="0.3">
      <c r="B2118" s="19">
        <v>2115</v>
      </c>
      <c r="C2118" s="179">
        <v>0</v>
      </c>
      <c r="D2118" s="179">
        <v>0</v>
      </c>
      <c r="E2118" s="179">
        <v>24946.425714060169</v>
      </c>
      <c r="F2118" s="179">
        <v>0</v>
      </c>
      <c r="G2118" s="179">
        <v>0</v>
      </c>
      <c r="H2118" s="179">
        <v>5750.8882519972103</v>
      </c>
      <c r="I2118" s="179">
        <v>0</v>
      </c>
      <c r="J2118" s="179">
        <v>0</v>
      </c>
      <c r="K2118" s="179">
        <v>0</v>
      </c>
      <c r="L2118" s="179">
        <v>0</v>
      </c>
      <c r="M2118" s="179">
        <v>7383.8769953944275</v>
      </c>
      <c r="N2118" s="179">
        <v>0</v>
      </c>
      <c r="O2118" s="179">
        <v>0</v>
      </c>
      <c r="P2118" s="179">
        <v>0</v>
      </c>
      <c r="Q2118" s="179">
        <v>0</v>
      </c>
      <c r="R2118" s="180">
        <v>0</v>
      </c>
      <c r="S2118" s="180">
        <v>0</v>
      </c>
      <c r="T2118" s="180">
        <v>0</v>
      </c>
    </row>
    <row r="2119" spans="2:20" x14ac:dyDescent="0.3">
      <c r="B2119" s="19">
        <v>2116</v>
      </c>
      <c r="C2119" s="179">
        <v>0</v>
      </c>
      <c r="D2119" s="179">
        <v>0</v>
      </c>
      <c r="E2119" s="179">
        <v>96163.53393641967</v>
      </c>
      <c r="F2119" s="179">
        <v>1</v>
      </c>
      <c r="G2119" s="179">
        <v>374610.64719528181</v>
      </c>
      <c r="H2119" s="179">
        <v>4810.3140310075269</v>
      </c>
      <c r="I2119" s="179">
        <v>0</v>
      </c>
      <c r="J2119" s="179">
        <v>0</v>
      </c>
      <c r="K2119" s="179">
        <v>0</v>
      </c>
      <c r="L2119" s="179">
        <v>0</v>
      </c>
      <c r="M2119" s="179">
        <v>64426.336063704461</v>
      </c>
      <c r="N2119" s="179">
        <v>0</v>
      </c>
      <c r="O2119" s="179">
        <v>0</v>
      </c>
      <c r="P2119" s="179">
        <v>0</v>
      </c>
      <c r="Q2119" s="179">
        <v>0</v>
      </c>
      <c r="R2119" s="180">
        <v>0</v>
      </c>
      <c r="S2119" s="180">
        <v>0</v>
      </c>
      <c r="T2119" s="180">
        <v>0</v>
      </c>
    </row>
    <row r="2120" spans="2:20" x14ac:dyDescent="0.3">
      <c r="B2120" s="19">
        <v>2117</v>
      </c>
      <c r="C2120" s="179">
        <v>0</v>
      </c>
      <c r="D2120" s="179">
        <v>0</v>
      </c>
      <c r="E2120" s="179">
        <v>1693.5493888612766</v>
      </c>
      <c r="F2120" s="179">
        <v>0</v>
      </c>
      <c r="G2120" s="179">
        <v>0</v>
      </c>
      <c r="H2120" s="179">
        <v>95351.170600342579</v>
      </c>
      <c r="I2120" s="179">
        <v>0</v>
      </c>
      <c r="J2120" s="179">
        <v>0</v>
      </c>
      <c r="K2120" s="179">
        <v>28612.076229605678</v>
      </c>
      <c r="L2120" s="179">
        <v>1</v>
      </c>
      <c r="M2120" s="179">
        <v>304502.54231697734</v>
      </c>
      <c r="N2120" s="179">
        <v>0</v>
      </c>
      <c r="O2120" s="179">
        <v>0</v>
      </c>
      <c r="P2120" s="179">
        <v>0</v>
      </c>
      <c r="Q2120" s="179">
        <v>0</v>
      </c>
      <c r="R2120" s="180">
        <v>0</v>
      </c>
      <c r="S2120" s="180">
        <v>28612.076229605678</v>
      </c>
      <c r="T2120" s="180">
        <v>0</v>
      </c>
    </row>
    <row r="2121" spans="2:20" x14ac:dyDescent="0.3">
      <c r="B2121" s="19">
        <v>2118</v>
      </c>
      <c r="C2121" s="179">
        <v>0</v>
      </c>
      <c r="D2121" s="179">
        <v>0</v>
      </c>
      <c r="E2121" s="179">
        <v>1210199.7671067209</v>
      </c>
      <c r="F2121" s="179">
        <v>0</v>
      </c>
      <c r="G2121" s="179">
        <v>0</v>
      </c>
      <c r="H2121" s="179">
        <v>19471.663233985375</v>
      </c>
      <c r="I2121" s="179">
        <v>0</v>
      </c>
      <c r="J2121" s="179">
        <v>0</v>
      </c>
      <c r="K2121" s="179">
        <v>0</v>
      </c>
      <c r="L2121" s="179">
        <v>0</v>
      </c>
      <c r="M2121" s="179">
        <v>16283.561867546498</v>
      </c>
      <c r="N2121" s="179">
        <v>0</v>
      </c>
      <c r="O2121" s="179">
        <v>0</v>
      </c>
      <c r="P2121" s="179">
        <v>0</v>
      </c>
      <c r="Q2121" s="179">
        <v>0</v>
      </c>
      <c r="R2121" s="180">
        <v>0</v>
      </c>
      <c r="S2121" s="180">
        <v>0</v>
      </c>
      <c r="T2121" s="180">
        <v>0</v>
      </c>
    </row>
    <row r="2122" spans="2:20" x14ac:dyDescent="0.3">
      <c r="B2122" s="19">
        <v>2119</v>
      </c>
      <c r="C2122" s="179">
        <v>0</v>
      </c>
      <c r="D2122" s="179">
        <v>0</v>
      </c>
      <c r="E2122" s="179">
        <v>7556.5384430764188</v>
      </c>
      <c r="F2122" s="179">
        <v>0</v>
      </c>
      <c r="G2122" s="179">
        <v>0</v>
      </c>
      <c r="H2122" s="179">
        <v>38641.286011836681</v>
      </c>
      <c r="I2122" s="179">
        <v>0</v>
      </c>
      <c r="J2122" s="179">
        <v>0</v>
      </c>
      <c r="K2122" s="179">
        <v>0</v>
      </c>
      <c r="L2122" s="179">
        <v>0</v>
      </c>
      <c r="M2122" s="179">
        <v>719265.80061573989</v>
      </c>
      <c r="N2122" s="179">
        <v>0</v>
      </c>
      <c r="O2122" s="179">
        <v>0</v>
      </c>
      <c r="P2122" s="179">
        <v>0</v>
      </c>
      <c r="Q2122" s="179">
        <v>0</v>
      </c>
      <c r="R2122" s="180">
        <v>0</v>
      </c>
      <c r="S2122" s="180">
        <v>0</v>
      </c>
      <c r="T2122" s="180">
        <v>0</v>
      </c>
    </row>
    <row r="2123" spans="2:20" x14ac:dyDescent="0.3">
      <c r="B2123" s="19">
        <v>2120</v>
      </c>
      <c r="C2123" s="179">
        <v>0</v>
      </c>
      <c r="D2123" s="179">
        <v>0</v>
      </c>
      <c r="E2123" s="179">
        <v>188230.77510940665</v>
      </c>
      <c r="F2123" s="179">
        <v>0</v>
      </c>
      <c r="G2123" s="179">
        <v>0</v>
      </c>
      <c r="H2123" s="179">
        <v>417618.35211059381</v>
      </c>
      <c r="I2123" s="179">
        <v>0</v>
      </c>
      <c r="J2123" s="179">
        <v>0</v>
      </c>
      <c r="K2123" s="179">
        <v>0</v>
      </c>
      <c r="L2123" s="179">
        <v>0</v>
      </c>
      <c r="M2123" s="179">
        <v>257068.50314101909</v>
      </c>
      <c r="N2123" s="179">
        <v>0</v>
      </c>
      <c r="O2123" s="179">
        <v>0</v>
      </c>
      <c r="P2123" s="179">
        <v>0</v>
      </c>
      <c r="Q2123" s="179">
        <v>0</v>
      </c>
      <c r="R2123" s="180">
        <v>0</v>
      </c>
      <c r="S2123" s="180">
        <v>0</v>
      </c>
      <c r="T2123" s="180">
        <v>0</v>
      </c>
    </row>
    <row r="2124" spans="2:20" x14ac:dyDescent="0.3">
      <c r="B2124" s="19">
        <v>2121</v>
      </c>
      <c r="C2124" s="179">
        <v>0</v>
      </c>
      <c r="D2124" s="179">
        <v>0</v>
      </c>
      <c r="E2124" s="179">
        <v>15182.541866006191</v>
      </c>
      <c r="F2124" s="179">
        <v>0</v>
      </c>
      <c r="G2124" s="179">
        <v>0</v>
      </c>
      <c r="H2124" s="179">
        <v>35773.43784890815</v>
      </c>
      <c r="I2124" s="179">
        <v>0</v>
      </c>
      <c r="J2124" s="179">
        <v>0</v>
      </c>
      <c r="K2124" s="179">
        <v>0</v>
      </c>
      <c r="L2124" s="179">
        <v>0</v>
      </c>
      <c r="M2124" s="179">
        <v>63769.999313320761</v>
      </c>
      <c r="N2124" s="179">
        <v>0</v>
      </c>
      <c r="O2124" s="179">
        <v>0</v>
      </c>
      <c r="P2124" s="179">
        <v>0</v>
      </c>
      <c r="Q2124" s="179">
        <v>0</v>
      </c>
      <c r="R2124" s="180">
        <v>0</v>
      </c>
      <c r="S2124" s="180">
        <v>0</v>
      </c>
      <c r="T2124" s="180">
        <v>0</v>
      </c>
    </row>
    <row r="2125" spans="2:20" x14ac:dyDescent="0.3">
      <c r="B2125" s="19">
        <v>2122</v>
      </c>
      <c r="C2125" s="179">
        <v>0</v>
      </c>
      <c r="D2125" s="179">
        <v>0</v>
      </c>
      <c r="E2125" s="179">
        <v>295350.20579775359</v>
      </c>
      <c r="F2125" s="179">
        <v>0</v>
      </c>
      <c r="G2125" s="179">
        <v>0</v>
      </c>
      <c r="H2125" s="179">
        <v>49832.999955946427</v>
      </c>
      <c r="I2125" s="179">
        <v>0</v>
      </c>
      <c r="J2125" s="179">
        <v>0</v>
      </c>
      <c r="K2125" s="179">
        <v>0</v>
      </c>
      <c r="L2125" s="179">
        <v>0</v>
      </c>
      <c r="M2125" s="179">
        <v>515985.35855454893</v>
      </c>
      <c r="N2125" s="179">
        <v>0</v>
      </c>
      <c r="O2125" s="179">
        <v>0</v>
      </c>
      <c r="P2125" s="179">
        <v>0</v>
      </c>
      <c r="Q2125" s="179">
        <v>0</v>
      </c>
      <c r="R2125" s="180">
        <v>0</v>
      </c>
      <c r="S2125" s="180">
        <v>0</v>
      </c>
      <c r="T2125" s="180">
        <v>0</v>
      </c>
    </row>
    <row r="2126" spans="2:20" x14ac:dyDescent="0.3">
      <c r="B2126" s="19">
        <v>2123</v>
      </c>
      <c r="C2126" s="179">
        <v>0</v>
      </c>
      <c r="D2126" s="179">
        <v>0</v>
      </c>
      <c r="E2126" s="179">
        <v>15993.499811912532</v>
      </c>
      <c r="F2126" s="179">
        <v>0</v>
      </c>
      <c r="G2126" s="179">
        <v>0</v>
      </c>
      <c r="H2126" s="179">
        <v>23231.583342782145</v>
      </c>
      <c r="I2126" s="179">
        <v>0</v>
      </c>
      <c r="J2126" s="179">
        <v>0</v>
      </c>
      <c r="K2126" s="179">
        <v>0</v>
      </c>
      <c r="L2126" s="179">
        <v>0</v>
      </c>
      <c r="M2126" s="179">
        <v>22486.381706512846</v>
      </c>
      <c r="N2126" s="179">
        <v>0</v>
      </c>
      <c r="O2126" s="179">
        <v>0</v>
      </c>
      <c r="P2126" s="179">
        <v>0</v>
      </c>
      <c r="Q2126" s="179">
        <v>0</v>
      </c>
      <c r="R2126" s="180">
        <v>0</v>
      </c>
      <c r="S2126" s="180">
        <v>0</v>
      </c>
      <c r="T2126" s="180">
        <v>0</v>
      </c>
    </row>
    <row r="2127" spans="2:20" x14ac:dyDescent="0.3">
      <c r="B2127" s="19">
        <v>2124</v>
      </c>
      <c r="C2127" s="179">
        <v>0</v>
      </c>
      <c r="D2127" s="179">
        <v>0</v>
      </c>
      <c r="E2127" s="179">
        <v>200330.48876741002</v>
      </c>
      <c r="F2127" s="179">
        <v>0</v>
      </c>
      <c r="G2127" s="179">
        <v>0</v>
      </c>
      <c r="H2127" s="179">
        <v>72469.541859795572</v>
      </c>
      <c r="I2127" s="179">
        <v>0</v>
      </c>
      <c r="J2127" s="179">
        <v>0</v>
      </c>
      <c r="K2127" s="179">
        <v>0</v>
      </c>
      <c r="L2127" s="179">
        <v>0</v>
      </c>
      <c r="M2127" s="179">
        <v>43179.622990386066</v>
      </c>
      <c r="N2127" s="179">
        <v>0</v>
      </c>
      <c r="O2127" s="179">
        <v>0</v>
      </c>
      <c r="P2127" s="179">
        <v>0</v>
      </c>
      <c r="Q2127" s="179">
        <v>0</v>
      </c>
      <c r="R2127" s="180">
        <v>0</v>
      </c>
      <c r="S2127" s="180">
        <v>0</v>
      </c>
      <c r="T2127" s="180">
        <v>0</v>
      </c>
    </row>
    <row r="2128" spans="2:20" x14ac:dyDescent="0.3">
      <c r="B2128" s="19">
        <v>2125</v>
      </c>
      <c r="C2128" s="179">
        <v>0</v>
      </c>
      <c r="D2128" s="179">
        <v>0</v>
      </c>
      <c r="E2128" s="179">
        <v>699885.49464372429</v>
      </c>
      <c r="F2128" s="179">
        <v>0</v>
      </c>
      <c r="G2128" s="179">
        <v>0</v>
      </c>
      <c r="H2128" s="179">
        <v>40696.111995123487</v>
      </c>
      <c r="I2128" s="179">
        <v>0</v>
      </c>
      <c r="J2128" s="179">
        <v>0</v>
      </c>
      <c r="K2128" s="179">
        <v>0</v>
      </c>
      <c r="L2128" s="179">
        <v>0</v>
      </c>
      <c r="M2128" s="179">
        <v>75665.292948969305</v>
      </c>
      <c r="N2128" s="179">
        <v>0</v>
      </c>
      <c r="O2128" s="179">
        <v>0</v>
      </c>
      <c r="P2128" s="179">
        <v>0</v>
      </c>
      <c r="Q2128" s="179">
        <v>0</v>
      </c>
      <c r="R2128" s="180">
        <v>0</v>
      </c>
      <c r="S2128" s="180">
        <v>0</v>
      </c>
      <c r="T2128" s="180">
        <v>0</v>
      </c>
    </row>
    <row r="2129" spans="2:20" x14ac:dyDescent="0.3">
      <c r="B2129" s="19">
        <v>2126</v>
      </c>
      <c r="C2129" s="179">
        <v>0</v>
      </c>
      <c r="D2129" s="179">
        <v>0</v>
      </c>
      <c r="E2129" s="179">
        <v>159217.21516264326</v>
      </c>
      <c r="F2129" s="179">
        <v>0</v>
      </c>
      <c r="G2129" s="179">
        <v>0</v>
      </c>
      <c r="H2129" s="179">
        <v>31238.480628452933</v>
      </c>
      <c r="I2129" s="179">
        <v>0</v>
      </c>
      <c r="J2129" s="179">
        <v>0</v>
      </c>
      <c r="K2129" s="179">
        <v>0</v>
      </c>
      <c r="L2129" s="179">
        <v>0</v>
      </c>
      <c r="M2129" s="179">
        <v>54750.59901868648</v>
      </c>
      <c r="N2129" s="179">
        <v>0</v>
      </c>
      <c r="O2129" s="179">
        <v>0</v>
      </c>
      <c r="P2129" s="179">
        <v>0</v>
      </c>
      <c r="Q2129" s="179">
        <v>0</v>
      </c>
      <c r="R2129" s="180">
        <v>0</v>
      </c>
      <c r="S2129" s="180">
        <v>0</v>
      </c>
      <c r="T2129" s="180">
        <v>0</v>
      </c>
    </row>
    <row r="2130" spans="2:20" x14ac:dyDescent="0.3">
      <c r="B2130" s="19">
        <v>2127</v>
      </c>
      <c r="C2130" s="179">
        <v>0</v>
      </c>
      <c r="D2130" s="179">
        <v>0</v>
      </c>
      <c r="E2130" s="179">
        <v>137394.87448075644</v>
      </c>
      <c r="F2130" s="179">
        <v>0</v>
      </c>
      <c r="G2130" s="179">
        <v>0</v>
      </c>
      <c r="H2130" s="179">
        <v>162356.86070700435</v>
      </c>
      <c r="I2130" s="179">
        <v>0</v>
      </c>
      <c r="J2130" s="179">
        <v>0</v>
      </c>
      <c r="K2130" s="179">
        <v>0</v>
      </c>
      <c r="L2130" s="179">
        <v>0</v>
      </c>
      <c r="M2130" s="179">
        <v>77743.986359363334</v>
      </c>
      <c r="N2130" s="179">
        <v>0</v>
      </c>
      <c r="O2130" s="179">
        <v>0</v>
      </c>
      <c r="P2130" s="179">
        <v>0</v>
      </c>
      <c r="Q2130" s="179">
        <v>0</v>
      </c>
      <c r="R2130" s="180">
        <v>0</v>
      </c>
      <c r="S2130" s="180">
        <v>0</v>
      </c>
      <c r="T2130" s="180">
        <v>0</v>
      </c>
    </row>
    <row r="2131" spans="2:20" x14ac:dyDescent="0.3">
      <c r="B2131" s="19">
        <v>2128</v>
      </c>
      <c r="C2131" s="179">
        <v>0</v>
      </c>
      <c r="D2131" s="179">
        <v>0</v>
      </c>
      <c r="E2131" s="179">
        <v>6428.496450630023</v>
      </c>
      <c r="F2131" s="179">
        <v>0</v>
      </c>
      <c r="G2131" s="179">
        <v>0</v>
      </c>
      <c r="H2131" s="179">
        <v>126182.18103486832</v>
      </c>
      <c r="I2131" s="179">
        <v>0</v>
      </c>
      <c r="J2131" s="179">
        <v>0</v>
      </c>
      <c r="K2131" s="179">
        <v>0</v>
      </c>
      <c r="L2131" s="179">
        <v>0</v>
      </c>
      <c r="M2131" s="179">
        <v>38488.790950240393</v>
      </c>
      <c r="N2131" s="179">
        <v>0</v>
      </c>
      <c r="O2131" s="179">
        <v>0</v>
      </c>
      <c r="P2131" s="179">
        <v>0</v>
      </c>
      <c r="Q2131" s="179">
        <v>0</v>
      </c>
      <c r="R2131" s="180">
        <v>0</v>
      </c>
      <c r="S2131" s="180">
        <v>0</v>
      </c>
      <c r="T2131" s="180">
        <v>0</v>
      </c>
    </row>
    <row r="2132" spans="2:20" x14ac:dyDescent="0.3">
      <c r="B2132" s="19">
        <v>2129</v>
      </c>
      <c r="C2132" s="179">
        <v>0</v>
      </c>
      <c r="D2132" s="179">
        <v>0</v>
      </c>
      <c r="E2132" s="179">
        <v>33044.001140366221</v>
      </c>
      <c r="F2132" s="179">
        <v>0</v>
      </c>
      <c r="G2132" s="179">
        <v>0</v>
      </c>
      <c r="H2132" s="179">
        <v>133152.40459623962</v>
      </c>
      <c r="I2132" s="179">
        <v>0</v>
      </c>
      <c r="J2132" s="179">
        <v>0</v>
      </c>
      <c r="K2132" s="179">
        <v>0</v>
      </c>
      <c r="L2132" s="179">
        <v>0</v>
      </c>
      <c r="M2132" s="179">
        <v>37612.880785577181</v>
      </c>
      <c r="N2132" s="179">
        <v>0</v>
      </c>
      <c r="O2132" s="179">
        <v>0</v>
      </c>
      <c r="P2132" s="179">
        <v>0</v>
      </c>
      <c r="Q2132" s="179">
        <v>0</v>
      </c>
      <c r="R2132" s="180">
        <v>0</v>
      </c>
      <c r="S2132" s="180">
        <v>0</v>
      </c>
      <c r="T2132" s="180">
        <v>0</v>
      </c>
    </row>
    <row r="2133" spans="2:20" x14ac:dyDescent="0.3">
      <c r="B2133" s="19">
        <v>2130</v>
      </c>
      <c r="C2133" s="179">
        <v>0</v>
      </c>
      <c r="D2133" s="179">
        <v>0</v>
      </c>
      <c r="E2133" s="179">
        <v>36300.690549488078</v>
      </c>
      <c r="F2133" s="179">
        <v>0</v>
      </c>
      <c r="G2133" s="179">
        <v>0</v>
      </c>
      <c r="H2133" s="179">
        <v>34913.13484776039</v>
      </c>
      <c r="I2133" s="179">
        <v>0</v>
      </c>
      <c r="J2133" s="179">
        <v>0</v>
      </c>
      <c r="K2133" s="179">
        <v>0</v>
      </c>
      <c r="L2133" s="179">
        <v>0</v>
      </c>
      <c r="M2133" s="179">
        <v>139943.32718546435</v>
      </c>
      <c r="N2133" s="179">
        <v>0</v>
      </c>
      <c r="O2133" s="179">
        <v>0</v>
      </c>
      <c r="P2133" s="179">
        <v>0</v>
      </c>
      <c r="Q2133" s="179">
        <v>0</v>
      </c>
      <c r="R2133" s="180">
        <v>0</v>
      </c>
      <c r="S2133" s="180">
        <v>0</v>
      </c>
      <c r="T2133" s="180">
        <v>0</v>
      </c>
    </row>
    <row r="2134" spans="2:20" x14ac:dyDescent="0.3">
      <c r="B2134" s="19">
        <v>2131</v>
      </c>
      <c r="C2134" s="179">
        <v>0</v>
      </c>
      <c r="D2134" s="179">
        <v>0</v>
      </c>
      <c r="E2134" s="179">
        <v>171770.12938701292</v>
      </c>
      <c r="F2134" s="179">
        <v>0</v>
      </c>
      <c r="G2134" s="179">
        <v>0</v>
      </c>
      <c r="H2134" s="179">
        <v>126584.87390532414</v>
      </c>
      <c r="I2134" s="179">
        <v>0</v>
      </c>
      <c r="J2134" s="179">
        <v>0</v>
      </c>
      <c r="K2134" s="179">
        <v>0</v>
      </c>
      <c r="L2134" s="179">
        <v>0</v>
      </c>
      <c r="M2134" s="179">
        <v>194571.24945473575</v>
      </c>
      <c r="N2134" s="179">
        <v>0</v>
      </c>
      <c r="O2134" s="179">
        <v>0</v>
      </c>
      <c r="P2134" s="179">
        <v>0</v>
      </c>
      <c r="Q2134" s="179">
        <v>0</v>
      </c>
      <c r="R2134" s="180">
        <v>0</v>
      </c>
      <c r="S2134" s="180">
        <v>0</v>
      </c>
      <c r="T2134" s="180">
        <v>0</v>
      </c>
    </row>
    <row r="2135" spans="2:20" x14ac:dyDescent="0.3">
      <c r="B2135" s="19">
        <v>2132</v>
      </c>
      <c r="C2135" s="179">
        <v>0</v>
      </c>
      <c r="D2135" s="179">
        <v>0</v>
      </c>
      <c r="E2135" s="179">
        <v>48467.619525569615</v>
      </c>
      <c r="F2135" s="179">
        <v>0</v>
      </c>
      <c r="G2135" s="179">
        <v>0</v>
      </c>
      <c r="H2135" s="179">
        <v>336502.34075641073</v>
      </c>
      <c r="I2135" s="179">
        <v>0</v>
      </c>
      <c r="J2135" s="179">
        <v>0</v>
      </c>
      <c r="K2135" s="179">
        <v>0</v>
      </c>
      <c r="L2135" s="179">
        <v>0</v>
      </c>
      <c r="M2135" s="179">
        <v>96068.305304091264</v>
      </c>
      <c r="N2135" s="179">
        <v>0</v>
      </c>
      <c r="O2135" s="179">
        <v>0</v>
      </c>
      <c r="P2135" s="179">
        <v>0</v>
      </c>
      <c r="Q2135" s="179">
        <v>0</v>
      </c>
      <c r="R2135" s="180">
        <v>0</v>
      </c>
      <c r="S2135" s="180">
        <v>0</v>
      </c>
      <c r="T2135" s="180">
        <v>0</v>
      </c>
    </row>
    <row r="2136" spans="2:20" x14ac:dyDescent="0.3">
      <c r="B2136" s="19">
        <v>2133</v>
      </c>
      <c r="C2136" s="179">
        <v>0</v>
      </c>
      <c r="D2136" s="179">
        <v>0</v>
      </c>
      <c r="E2136" s="179">
        <v>255919.17918890377</v>
      </c>
      <c r="F2136" s="179">
        <v>0</v>
      </c>
      <c r="G2136" s="179">
        <v>0</v>
      </c>
      <c r="H2136" s="179">
        <v>64097.356306514863</v>
      </c>
      <c r="I2136" s="179">
        <v>0</v>
      </c>
      <c r="J2136" s="179">
        <v>0</v>
      </c>
      <c r="K2136" s="179">
        <v>0</v>
      </c>
      <c r="L2136" s="179">
        <v>0</v>
      </c>
      <c r="M2136" s="179">
        <v>3555.1184553887319</v>
      </c>
      <c r="N2136" s="179">
        <v>0</v>
      </c>
      <c r="O2136" s="179">
        <v>0</v>
      </c>
      <c r="P2136" s="179">
        <v>0</v>
      </c>
      <c r="Q2136" s="179">
        <v>0</v>
      </c>
      <c r="R2136" s="180">
        <v>0</v>
      </c>
      <c r="S2136" s="180">
        <v>0</v>
      </c>
      <c r="T2136" s="180">
        <v>0</v>
      </c>
    </row>
    <row r="2137" spans="2:20" x14ac:dyDescent="0.3">
      <c r="B2137" s="19">
        <v>2134</v>
      </c>
      <c r="C2137" s="179">
        <v>0</v>
      </c>
      <c r="D2137" s="179">
        <v>0</v>
      </c>
      <c r="E2137" s="179">
        <v>5569.4944291091788</v>
      </c>
      <c r="F2137" s="179">
        <v>0</v>
      </c>
      <c r="G2137" s="179">
        <v>0</v>
      </c>
      <c r="H2137" s="179">
        <v>103165.24484020914</v>
      </c>
      <c r="I2137" s="179">
        <v>0</v>
      </c>
      <c r="J2137" s="179">
        <v>0</v>
      </c>
      <c r="K2137" s="179">
        <v>0</v>
      </c>
      <c r="L2137" s="179">
        <v>0</v>
      </c>
      <c r="M2137" s="179">
        <v>21255.391834576218</v>
      </c>
      <c r="N2137" s="179">
        <v>0</v>
      </c>
      <c r="O2137" s="179">
        <v>0</v>
      </c>
      <c r="P2137" s="179">
        <v>0</v>
      </c>
      <c r="Q2137" s="179">
        <v>0</v>
      </c>
      <c r="R2137" s="180">
        <v>0</v>
      </c>
      <c r="S2137" s="180">
        <v>0</v>
      </c>
      <c r="T2137" s="180">
        <v>0</v>
      </c>
    </row>
    <row r="2138" spans="2:20" x14ac:dyDescent="0.3">
      <c r="B2138" s="19">
        <v>2135</v>
      </c>
      <c r="C2138" s="179">
        <v>0</v>
      </c>
      <c r="D2138" s="179">
        <v>0</v>
      </c>
      <c r="E2138" s="179">
        <v>583305.14051784098</v>
      </c>
      <c r="F2138" s="179">
        <v>0</v>
      </c>
      <c r="G2138" s="179">
        <v>0</v>
      </c>
      <c r="H2138" s="179">
        <v>195029.98456976187</v>
      </c>
      <c r="I2138" s="179">
        <v>0</v>
      </c>
      <c r="J2138" s="179">
        <v>0</v>
      </c>
      <c r="K2138" s="179">
        <v>0</v>
      </c>
      <c r="L2138" s="179">
        <v>0</v>
      </c>
      <c r="M2138" s="179">
        <v>57504.006520969764</v>
      </c>
      <c r="N2138" s="179">
        <v>0</v>
      </c>
      <c r="O2138" s="179">
        <v>0</v>
      </c>
      <c r="P2138" s="179">
        <v>0</v>
      </c>
      <c r="Q2138" s="179">
        <v>0</v>
      </c>
      <c r="R2138" s="180">
        <v>0</v>
      </c>
      <c r="S2138" s="180">
        <v>0</v>
      </c>
      <c r="T2138" s="180">
        <v>0</v>
      </c>
    </row>
    <row r="2139" spans="2:20" x14ac:dyDescent="0.3">
      <c r="B2139" s="19">
        <v>2136</v>
      </c>
      <c r="C2139" s="179">
        <v>0</v>
      </c>
      <c r="D2139" s="179">
        <v>0</v>
      </c>
      <c r="E2139" s="179">
        <v>73925.856373397619</v>
      </c>
      <c r="F2139" s="179">
        <v>0</v>
      </c>
      <c r="G2139" s="179">
        <v>0</v>
      </c>
      <c r="H2139" s="179">
        <v>27582.503431830472</v>
      </c>
      <c r="I2139" s="179">
        <v>0</v>
      </c>
      <c r="J2139" s="179">
        <v>0</v>
      </c>
      <c r="K2139" s="179">
        <v>0</v>
      </c>
      <c r="L2139" s="179">
        <v>0</v>
      </c>
      <c r="M2139" s="179">
        <v>61975.323400909474</v>
      </c>
      <c r="N2139" s="179">
        <v>0</v>
      </c>
      <c r="O2139" s="179">
        <v>0</v>
      </c>
      <c r="P2139" s="179">
        <v>0</v>
      </c>
      <c r="Q2139" s="179">
        <v>0</v>
      </c>
      <c r="R2139" s="180">
        <v>0</v>
      </c>
      <c r="S2139" s="180">
        <v>0</v>
      </c>
      <c r="T2139" s="180">
        <v>0</v>
      </c>
    </row>
    <row r="2140" spans="2:20" x14ac:dyDescent="0.3">
      <c r="B2140" s="19">
        <v>2137</v>
      </c>
      <c r="C2140" s="179">
        <v>0</v>
      </c>
      <c r="D2140" s="179">
        <v>0</v>
      </c>
      <c r="E2140" s="179">
        <v>1588969.4228781846</v>
      </c>
      <c r="F2140" s="179">
        <v>0</v>
      </c>
      <c r="G2140" s="179">
        <v>0</v>
      </c>
      <c r="H2140" s="179">
        <v>3188868.3933026306</v>
      </c>
      <c r="I2140" s="179">
        <v>0</v>
      </c>
      <c r="J2140" s="179">
        <v>0</v>
      </c>
      <c r="K2140" s="179">
        <v>0</v>
      </c>
      <c r="L2140" s="179">
        <v>0</v>
      </c>
      <c r="M2140" s="179">
        <v>70691.181168807263</v>
      </c>
      <c r="N2140" s="179">
        <v>0</v>
      </c>
      <c r="O2140" s="179">
        <v>0</v>
      </c>
      <c r="P2140" s="179">
        <v>0</v>
      </c>
      <c r="Q2140" s="179">
        <v>0</v>
      </c>
      <c r="R2140" s="180">
        <v>0</v>
      </c>
      <c r="S2140" s="180">
        <v>0</v>
      </c>
      <c r="T2140" s="180">
        <v>0</v>
      </c>
    </row>
    <row r="2141" spans="2:20" x14ac:dyDescent="0.3">
      <c r="B2141" s="19">
        <v>2138</v>
      </c>
      <c r="C2141" s="179">
        <v>0</v>
      </c>
      <c r="D2141" s="179">
        <v>0</v>
      </c>
      <c r="E2141" s="179">
        <v>239773.45669958508</v>
      </c>
      <c r="F2141" s="179">
        <v>0</v>
      </c>
      <c r="G2141" s="179">
        <v>0</v>
      </c>
      <c r="H2141" s="179">
        <v>29204.870435135857</v>
      </c>
      <c r="I2141" s="179">
        <v>0</v>
      </c>
      <c r="J2141" s="179">
        <v>0</v>
      </c>
      <c r="K2141" s="179">
        <v>0</v>
      </c>
      <c r="L2141" s="179">
        <v>0</v>
      </c>
      <c r="M2141" s="179">
        <v>3023.5429809840598</v>
      </c>
      <c r="N2141" s="179">
        <v>0</v>
      </c>
      <c r="O2141" s="179">
        <v>0</v>
      </c>
      <c r="P2141" s="179">
        <v>0</v>
      </c>
      <c r="Q2141" s="179">
        <v>0</v>
      </c>
      <c r="R2141" s="180">
        <v>0</v>
      </c>
      <c r="S2141" s="180">
        <v>0</v>
      </c>
      <c r="T2141" s="180">
        <v>0</v>
      </c>
    </row>
    <row r="2142" spans="2:20" x14ac:dyDescent="0.3">
      <c r="B2142" s="19">
        <v>2139</v>
      </c>
      <c r="C2142" s="179">
        <v>0</v>
      </c>
      <c r="D2142" s="179">
        <v>0</v>
      </c>
      <c r="E2142" s="179">
        <v>42267.190720692735</v>
      </c>
      <c r="F2142" s="179">
        <v>0</v>
      </c>
      <c r="G2142" s="179">
        <v>0</v>
      </c>
      <c r="H2142" s="179">
        <v>94322.254477800307</v>
      </c>
      <c r="I2142" s="179">
        <v>0</v>
      </c>
      <c r="J2142" s="179">
        <v>0</v>
      </c>
      <c r="K2142" s="179">
        <v>0</v>
      </c>
      <c r="L2142" s="179">
        <v>0</v>
      </c>
      <c r="M2142" s="179">
        <v>369042.97260868887</v>
      </c>
      <c r="N2142" s="179">
        <v>0</v>
      </c>
      <c r="O2142" s="179">
        <v>0</v>
      </c>
      <c r="P2142" s="179">
        <v>0</v>
      </c>
      <c r="Q2142" s="179">
        <v>0</v>
      </c>
      <c r="R2142" s="180">
        <v>0</v>
      </c>
      <c r="S2142" s="180">
        <v>0</v>
      </c>
      <c r="T2142" s="180">
        <v>0</v>
      </c>
    </row>
    <row r="2143" spans="2:20" x14ac:dyDescent="0.3">
      <c r="B2143" s="19">
        <v>2140</v>
      </c>
      <c r="C2143" s="179">
        <v>0</v>
      </c>
      <c r="D2143" s="179">
        <v>0</v>
      </c>
      <c r="E2143" s="179">
        <v>114833.36344672869</v>
      </c>
      <c r="F2143" s="179">
        <v>0</v>
      </c>
      <c r="G2143" s="179">
        <v>0</v>
      </c>
      <c r="H2143" s="179">
        <v>18072.702579584893</v>
      </c>
      <c r="I2143" s="179">
        <v>0</v>
      </c>
      <c r="J2143" s="179">
        <v>0</v>
      </c>
      <c r="K2143" s="179">
        <v>0</v>
      </c>
      <c r="L2143" s="179">
        <v>0</v>
      </c>
      <c r="M2143" s="179">
        <v>120380.91674122716</v>
      </c>
      <c r="N2143" s="179">
        <v>0</v>
      </c>
      <c r="O2143" s="179">
        <v>0</v>
      </c>
      <c r="P2143" s="179">
        <v>0</v>
      </c>
      <c r="Q2143" s="179">
        <v>0</v>
      </c>
      <c r="R2143" s="180">
        <v>0</v>
      </c>
      <c r="S2143" s="180">
        <v>0</v>
      </c>
      <c r="T2143" s="180">
        <v>0</v>
      </c>
    </row>
    <row r="2144" spans="2:20" x14ac:dyDescent="0.3">
      <c r="B2144" s="19">
        <v>2141</v>
      </c>
      <c r="C2144" s="179">
        <v>0</v>
      </c>
      <c r="D2144" s="179">
        <v>0</v>
      </c>
      <c r="E2144" s="179">
        <v>22750.777077185783</v>
      </c>
      <c r="F2144" s="179">
        <v>1</v>
      </c>
      <c r="G2144" s="179">
        <v>346533.60703850182</v>
      </c>
      <c r="H2144" s="179">
        <v>90163.868589430189</v>
      </c>
      <c r="I2144" s="179">
        <v>0</v>
      </c>
      <c r="J2144" s="179">
        <v>0</v>
      </c>
      <c r="K2144" s="179">
        <v>0</v>
      </c>
      <c r="L2144" s="179">
        <v>0</v>
      </c>
      <c r="M2144" s="179">
        <v>72549.041751391385</v>
      </c>
      <c r="N2144" s="179">
        <v>0</v>
      </c>
      <c r="O2144" s="179">
        <v>0</v>
      </c>
      <c r="P2144" s="179">
        <v>0</v>
      </c>
      <c r="Q2144" s="179">
        <v>0</v>
      </c>
      <c r="R2144" s="180">
        <v>0</v>
      </c>
      <c r="S2144" s="180">
        <v>0</v>
      </c>
      <c r="T2144" s="180">
        <v>0</v>
      </c>
    </row>
    <row r="2145" spans="2:20" x14ac:dyDescent="0.3">
      <c r="B2145" s="19">
        <v>2142</v>
      </c>
      <c r="C2145" s="179">
        <v>0</v>
      </c>
      <c r="D2145" s="179">
        <v>0</v>
      </c>
      <c r="E2145" s="179">
        <v>1340884.6127954393</v>
      </c>
      <c r="F2145" s="179">
        <v>0</v>
      </c>
      <c r="G2145" s="179">
        <v>0</v>
      </c>
      <c r="H2145" s="179">
        <v>2132686.3819435914</v>
      </c>
      <c r="I2145" s="179">
        <v>0</v>
      </c>
      <c r="J2145" s="179">
        <v>0</v>
      </c>
      <c r="K2145" s="179">
        <v>0</v>
      </c>
      <c r="L2145" s="179">
        <v>0</v>
      </c>
      <c r="M2145" s="179">
        <v>33275.977007683075</v>
      </c>
      <c r="N2145" s="179">
        <v>0</v>
      </c>
      <c r="O2145" s="179">
        <v>0</v>
      </c>
      <c r="P2145" s="179">
        <v>0</v>
      </c>
      <c r="Q2145" s="179">
        <v>0</v>
      </c>
      <c r="R2145" s="180">
        <v>0</v>
      </c>
      <c r="S2145" s="180">
        <v>0</v>
      </c>
      <c r="T2145" s="180">
        <v>0</v>
      </c>
    </row>
    <row r="2146" spans="2:20" x14ac:dyDescent="0.3">
      <c r="B2146" s="19">
        <v>2143</v>
      </c>
      <c r="C2146" s="179">
        <v>0</v>
      </c>
      <c r="D2146" s="179">
        <v>0</v>
      </c>
      <c r="E2146" s="179">
        <v>444252.83468775608</v>
      </c>
      <c r="F2146" s="179">
        <v>0</v>
      </c>
      <c r="G2146" s="179">
        <v>0</v>
      </c>
      <c r="H2146" s="179">
        <v>829822.12405223935</v>
      </c>
      <c r="I2146" s="179">
        <v>0</v>
      </c>
      <c r="J2146" s="179">
        <v>0</v>
      </c>
      <c r="K2146" s="179">
        <v>0</v>
      </c>
      <c r="L2146" s="179">
        <v>0</v>
      </c>
      <c r="M2146" s="179">
        <v>35787.898385934175</v>
      </c>
      <c r="N2146" s="179">
        <v>0</v>
      </c>
      <c r="O2146" s="179">
        <v>0</v>
      </c>
      <c r="P2146" s="179">
        <v>0</v>
      </c>
      <c r="Q2146" s="179">
        <v>0</v>
      </c>
      <c r="R2146" s="180">
        <v>0</v>
      </c>
      <c r="S2146" s="180">
        <v>0</v>
      </c>
      <c r="T2146" s="180">
        <v>0</v>
      </c>
    </row>
    <row r="2147" spans="2:20" x14ac:dyDescent="0.3">
      <c r="B2147" s="19">
        <v>2144</v>
      </c>
      <c r="C2147" s="179">
        <v>0</v>
      </c>
      <c r="D2147" s="179">
        <v>0</v>
      </c>
      <c r="E2147" s="179">
        <v>120460.41584546948</v>
      </c>
      <c r="F2147" s="179">
        <v>0</v>
      </c>
      <c r="G2147" s="179">
        <v>0</v>
      </c>
      <c r="H2147" s="179">
        <v>227944.06249373345</v>
      </c>
      <c r="I2147" s="179">
        <v>0</v>
      </c>
      <c r="J2147" s="179">
        <v>0</v>
      </c>
      <c r="K2147" s="179">
        <v>0</v>
      </c>
      <c r="L2147" s="179">
        <v>0</v>
      </c>
      <c r="M2147" s="179">
        <v>354164.84863361705</v>
      </c>
      <c r="N2147" s="179">
        <v>0</v>
      </c>
      <c r="O2147" s="179">
        <v>0</v>
      </c>
      <c r="P2147" s="179">
        <v>0</v>
      </c>
      <c r="Q2147" s="179">
        <v>0</v>
      </c>
      <c r="R2147" s="180">
        <v>0</v>
      </c>
      <c r="S2147" s="180">
        <v>0</v>
      </c>
      <c r="T2147" s="180">
        <v>0</v>
      </c>
    </row>
    <row r="2148" spans="2:20" x14ac:dyDescent="0.3">
      <c r="B2148" s="19">
        <v>2145</v>
      </c>
      <c r="C2148" s="179">
        <v>0</v>
      </c>
      <c r="D2148" s="179">
        <v>0</v>
      </c>
      <c r="E2148" s="179">
        <v>353735.49075605976</v>
      </c>
      <c r="F2148" s="179">
        <v>0</v>
      </c>
      <c r="G2148" s="179">
        <v>0</v>
      </c>
      <c r="H2148" s="179">
        <v>235480.76289010371</v>
      </c>
      <c r="I2148" s="179">
        <v>0</v>
      </c>
      <c r="J2148" s="179">
        <v>0</v>
      </c>
      <c r="K2148" s="179">
        <v>0</v>
      </c>
      <c r="L2148" s="179">
        <v>0</v>
      </c>
      <c r="M2148" s="179">
        <v>47869.950537279401</v>
      </c>
      <c r="N2148" s="179">
        <v>0</v>
      </c>
      <c r="O2148" s="179">
        <v>0</v>
      </c>
      <c r="P2148" s="179">
        <v>0</v>
      </c>
      <c r="Q2148" s="179">
        <v>0</v>
      </c>
      <c r="R2148" s="180">
        <v>0</v>
      </c>
      <c r="S2148" s="180">
        <v>0</v>
      </c>
      <c r="T2148" s="180">
        <v>0</v>
      </c>
    </row>
    <row r="2149" spans="2:20" x14ac:dyDescent="0.3">
      <c r="B2149" s="19">
        <v>2146</v>
      </c>
      <c r="C2149" s="179">
        <v>0</v>
      </c>
      <c r="D2149" s="179">
        <v>0</v>
      </c>
      <c r="E2149" s="179">
        <v>131028.14201398556</v>
      </c>
      <c r="F2149" s="179">
        <v>0</v>
      </c>
      <c r="G2149" s="179">
        <v>0</v>
      </c>
      <c r="H2149" s="179">
        <v>47028.249034005858</v>
      </c>
      <c r="I2149" s="179">
        <v>0</v>
      </c>
      <c r="J2149" s="179">
        <v>0</v>
      </c>
      <c r="K2149" s="179">
        <v>0</v>
      </c>
      <c r="L2149" s="179">
        <v>0</v>
      </c>
      <c r="M2149" s="179">
        <v>113494.99415571334</v>
      </c>
      <c r="N2149" s="179">
        <v>0</v>
      </c>
      <c r="O2149" s="179">
        <v>0</v>
      </c>
      <c r="P2149" s="179">
        <v>0</v>
      </c>
      <c r="Q2149" s="179">
        <v>0</v>
      </c>
      <c r="R2149" s="180">
        <v>0</v>
      </c>
      <c r="S2149" s="180">
        <v>0</v>
      </c>
      <c r="T2149" s="180">
        <v>0</v>
      </c>
    </row>
    <row r="2150" spans="2:20" x14ac:dyDescent="0.3">
      <c r="B2150" s="19">
        <v>2147</v>
      </c>
      <c r="C2150" s="179">
        <v>1</v>
      </c>
      <c r="D2150" s="179">
        <v>57640.195831114972</v>
      </c>
      <c r="E2150" s="179">
        <v>67974.329560530212</v>
      </c>
      <c r="F2150" s="179">
        <v>0</v>
      </c>
      <c r="G2150" s="179">
        <v>0</v>
      </c>
      <c r="H2150" s="179">
        <v>24434.898836940414</v>
      </c>
      <c r="I2150" s="179">
        <v>0</v>
      </c>
      <c r="J2150" s="179">
        <v>0</v>
      </c>
      <c r="K2150" s="179">
        <v>0</v>
      </c>
      <c r="L2150" s="179">
        <v>0</v>
      </c>
      <c r="M2150" s="179">
        <v>13457.475514779735</v>
      </c>
      <c r="N2150" s="179">
        <v>0</v>
      </c>
      <c r="O2150" s="179">
        <v>0</v>
      </c>
      <c r="P2150" s="179">
        <v>0</v>
      </c>
      <c r="Q2150" s="179">
        <v>0</v>
      </c>
      <c r="R2150" s="180">
        <v>0</v>
      </c>
      <c r="S2150" s="180">
        <v>0</v>
      </c>
      <c r="T2150" s="180">
        <v>57640.195831114972</v>
      </c>
    </row>
    <row r="2151" spans="2:20" x14ac:dyDescent="0.3">
      <c r="B2151" s="19">
        <v>2148</v>
      </c>
      <c r="C2151" s="179">
        <v>0</v>
      </c>
      <c r="D2151" s="179">
        <v>0</v>
      </c>
      <c r="E2151" s="179">
        <v>841474.82072175434</v>
      </c>
      <c r="F2151" s="179">
        <v>0</v>
      </c>
      <c r="G2151" s="179">
        <v>0</v>
      </c>
      <c r="H2151" s="179">
        <v>41302.475508375486</v>
      </c>
      <c r="I2151" s="179">
        <v>0</v>
      </c>
      <c r="J2151" s="179">
        <v>0</v>
      </c>
      <c r="K2151" s="179">
        <v>0</v>
      </c>
      <c r="L2151" s="179">
        <v>0</v>
      </c>
      <c r="M2151" s="179">
        <v>360587.28280814033</v>
      </c>
      <c r="N2151" s="179">
        <v>0</v>
      </c>
      <c r="O2151" s="179">
        <v>0</v>
      </c>
      <c r="P2151" s="179">
        <v>0</v>
      </c>
      <c r="Q2151" s="179">
        <v>0</v>
      </c>
      <c r="R2151" s="180">
        <v>0</v>
      </c>
      <c r="S2151" s="180">
        <v>0</v>
      </c>
      <c r="T2151" s="180">
        <v>0</v>
      </c>
    </row>
    <row r="2152" spans="2:20" x14ac:dyDescent="0.3">
      <c r="B2152" s="19">
        <v>2149</v>
      </c>
      <c r="C2152" s="179">
        <v>0</v>
      </c>
      <c r="D2152" s="179">
        <v>0</v>
      </c>
      <c r="E2152" s="179">
        <v>112167.63245408559</v>
      </c>
      <c r="F2152" s="179">
        <v>0</v>
      </c>
      <c r="G2152" s="179">
        <v>0</v>
      </c>
      <c r="H2152" s="179">
        <v>416637.71266471682</v>
      </c>
      <c r="I2152" s="179">
        <v>0</v>
      </c>
      <c r="J2152" s="179">
        <v>0</v>
      </c>
      <c r="K2152" s="179">
        <v>0</v>
      </c>
      <c r="L2152" s="179">
        <v>0</v>
      </c>
      <c r="M2152" s="179">
        <v>3367.9467778361759</v>
      </c>
      <c r="N2152" s="179">
        <v>0</v>
      </c>
      <c r="O2152" s="179">
        <v>0</v>
      </c>
      <c r="P2152" s="179">
        <v>0</v>
      </c>
      <c r="Q2152" s="179">
        <v>0</v>
      </c>
      <c r="R2152" s="180">
        <v>0</v>
      </c>
      <c r="S2152" s="180">
        <v>0</v>
      </c>
      <c r="T2152" s="180">
        <v>0</v>
      </c>
    </row>
    <row r="2153" spans="2:20" x14ac:dyDescent="0.3">
      <c r="B2153" s="19">
        <v>2150</v>
      </c>
      <c r="C2153" s="179">
        <v>0</v>
      </c>
      <c r="D2153" s="179">
        <v>0</v>
      </c>
      <c r="E2153" s="179">
        <v>10675504.503764903</v>
      </c>
      <c r="F2153" s="179">
        <v>0</v>
      </c>
      <c r="G2153" s="179">
        <v>0</v>
      </c>
      <c r="H2153" s="179">
        <v>173747.83538408342</v>
      </c>
      <c r="I2153" s="179">
        <v>0</v>
      </c>
      <c r="J2153" s="179">
        <v>0</v>
      </c>
      <c r="K2153" s="179">
        <v>0</v>
      </c>
      <c r="L2153" s="179">
        <v>0</v>
      </c>
      <c r="M2153" s="179">
        <v>174058.69843599643</v>
      </c>
      <c r="N2153" s="179">
        <v>0</v>
      </c>
      <c r="O2153" s="179">
        <v>0</v>
      </c>
      <c r="P2153" s="179">
        <v>0</v>
      </c>
      <c r="Q2153" s="179">
        <v>0</v>
      </c>
      <c r="R2153" s="180">
        <v>0</v>
      </c>
      <c r="S2153" s="180">
        <v>0</v>
      </c>
      <c r="T2153" s="180">
        <v>0</v>
      </c>
    </row>
    <row r="2154" spans="2:20" x14ac:dyDescent="0.3">
      <c r="B2154" s="19">
        <v>2151</v>
      </c>
      <c r="C2154" s="179">
        <v>0</v>
      </c>
      <c r="D2154" s="179">
        <v>0</v>
      </c>
      <c r="E2154" s="179">
        <v>277566.82734718069</v>
      </c>
      <c r="F2154" s="179">
        <v>1</v>
      </c>
      <c r="G2154" s="179">
        <v>1317061.0362626256</v>
      </c>
      <c r="H2154" s="179">
        <v>11186.549364533801</v>
      </c>
      <c r="I2154" s="179">
        <v>617061.0362626256</v>
      </c>
      <c r="J2154" s="179">
        <v>0</v>
      </c>
      <c r="K2154" s="179">
        <v>38276.031867260936</v>
      </c>
      <c r="L2154" s="179">
        <v>1</v>
      </c>
      <c r="M2154" s="179">
        <v>109244.04869771691</v>
      </c>
      <c r="N2154" s="179">
        <v>0</v>
      </c>
      <c r="O2154" s="179">
        <v>0</v>
      </c>
      <c r="P2154" s="179">
        <v>0</v>
      </c>
      <c r="Q2154" s="179">
        <v>0</v>
      </c>
      <c r="R2154" s="180">
        <v>0</v>
      </c>
      <c r="S2154" s="180">
        <v>38276.031867260936</v>
      </c>
      <c r="T2154" s="180">
        <v>0</v>
      </c>
    </row>
    <row r="2155" spans="2:20" x14ac:dyDescent="0.3">
      <c r="B2155" s="19">
        <v>2152</v>
      </c>
      <c r="C2155" s="179">
        <v>0</v>
      </c>
      <c r="D2155" s="179">
        <v>0</v>
      </c>
      <c r="E2155" s="179">
        <v>159524.60546303593</v>
      </c>
      <c r="F2155" s="179">
        <v>0</v>
      </c>
      <c r="G2155" s="179">
        <v>0</v>
      </c>
      <c r="H2155" s="179">
        <v>28138.000667878736</v>
      </c>
      <c r="I2155" s="179">
        <v>0</v>
      </c>
      <c r="J2155" s="179">
        <v>0</v>
      </c>
      <c r="K2155" s="179">
        <v>0</v>
      </c>
      <c r="L2155" s="179">
        <v>0</v>
      </c>
      <c r="M2155" s="179">
        <v>20286.667291277157</v>
      </c>
      <c r="N2155" s="179">
        <v>0</v>
      </c>
      <c r="O2155" s="179">
        <v>0</v>
      </c>
      <c r="P2155" s="179">
        <v>0</v>
      </c>
      <c r="Q2155" s="179">
        <v>0</v>
      </c>
      <c r="R2155" s="180">
        <v>0</v>
      </c>
      <c r="S2155" s="180">
        <v>0</v>
      </c>
      <c r="T2155" s="180">
        <v>0</v>
      </c>
    </row>
    <row r="2156" spans="2:20" x14ac:dyDescent="0.3">
      <c r="B2156" s="19">
        <v>2153</v>
      </c>
      <c r="C2156" s="179">
        <v>0</v>
      </c>
      <c r="D2156" s="179">
        <v>0</v>
      </c>
      <c r="E2156" s="179">
        <v>69579.697069066635</v>
      </c>
      <c r="F2156" s="179">
        <v>0</v>
      </c>
      <c r="G2156" s="179">
        <v>0</v>
      </c>
      <c r="H2156" s="179">
        <v>19275.213355957505</v>
      </c>
      <c r="I2156" s="179">
        <v>0</v>
      </c>
      <c r="J2156" s="179">
        <v>0</v>
      </c>
      <c r="K2156" s="179">
        <v>0</v>
      </c>
      <c r="L2156" s="179">
        <v>0</v>
      </c>
      <c r="M2156" s="179">
        <v>73215.028624601895</v>
      </c>
      <c r="N2156" s="179">
        <v>0</v>
      </c>
      <c r="O2156" s="179">
        <v>0</v>
      </c>
      <c r="P2156" s="179">
        <v>0</v>
      </c>
      <c r="Q2156" s="179">
        <v>0</v>
      </c>
      <c r="R2156" s="180">
        <v>0</v>
      </c>
      <c r="S2156" s="180">
        <v>0</v>
      </c>
      <c r="T2156" s="180">
        <v>0</v>
      </c>
    </row>
    <row r="2157" spans="2:20" x14ac:dyDescent="0.3">
      <c r="B2157" s="19">
        <v>2154</v>
      </c>
      <c r="C2157" s="179">
        <v>0</v>
      </c>
      <c r="D2157" s="179">
        <v>0</v>
      </c>
      <c r="E2157" s="179">
        <v>166801.07366911587</v>
      </c>
      <c r="F2157" s="179">
        <v>0</v>
      </c>
      <c r="G2157" s="179">
        <v>0</v>
      </c>
      <c r="H2157" s="179">
        <v>5534.7062767628349</v>
      </c>
      <c r="I2157" s="179">
        <v>0</v>
      </c>
      <c r="J2157" s="179">
        <v>0</v>
      </c>
      <c r="K2157" s="179">
        <v>0</v>
      </c>
      <c r="L2157" s="179">
        <v>0</v>
      </c>
      <c r="M2157" s="179">
        <v>20339.386925334027</v>
      </c>
      <c r="N2157" s="179">
        <v>0</v>
      </c>
      <c r="O2157" s="179">
        <v>0</v>
      </c>
      <c r="P2157" s="179">
        <v>0</v>
      </c>
      <c r="Q2157" s="179">
        <v>0</v>
      </c>
      <c r="R2157" s="180">
        <v>0</v>
      </c>
      <c r="S2157" s="180">
        <v>0</v>
      </c>
      <c r="T2157" s="180">
        <v>0</v>
      </c>
    </row>
    <row r="2158" spans="2:20" x14ac:dyDescent="0.3">
      <c r="B2158" s="19">
        <v>2155</v>
      </c>
      <c r="C2158" s="179">
        <v>0</v>
      </c>
      <c r="D2158" s="179">
        <v>0</v>
      </c>
      <c r="E2158" s="179">
        <v>3469458.9703901489</v>
      </c>
      <c r="F2158" s="179">
        <v>0</v>
      </c>
      <c r="G2158" s="179">
        <v>0</v>
      </c>
      <c r="H2158" s="179">
        <v>3315.1882545760686</v>
      </c>
      <c r="I2158" s="179">
        <v>0</v>
      </c>
      <c r="J2158" s="179">
        <v>0</v>
      </c>
      <c r="K2158" s="179">
        <v>0</v>
      </c>
      <c r="L2158" s="179">
        <v>0</v>
      </c>
      <c r="M2158" s="179">
        <v>21158.7027994788</v>
      </c>
      <c r="N2158" s="179">
        <v>0</v>
      </c>
      <c r="O2158" s="179">
        <v>0</v>
      </c>
      <c r="P2158" s="179">
        <v>0</v>
      </c>
      <c r="Q2158" s="179">
        <v>0</v>
      </c>
      <c r="R2158" s="180">
        <v>0</v>
      </c>
      <c r="S2158" s="180">
        <v>0</v>
      </c>
      <c r="T2158" s="180">
        <v>0</v>
      </c>
    </row>
    <row r="2159" spans="2:20" x14ac:dyDescent="0.3">
      <c r="B2159" s="19">
        <v>2156</v>
      </c>
      <c r="C2159" s="179">
        <v>0</v>
      </c>
      <c r="D2159" s="179">
        <v>0</v>
      </c>
      <c r="E2159" s="179">
        <v>39596.723023425948</v>
      </c>
      <c r="F2159" s="179">
        <v>0</v>
      </c>
      <c r="G2159" s="179">
        <v>0</v>
      </c>
      <c r="H2159" s="179">
        <v>8211.8571185447527</v>
      </c>
      <c r="I2159" s="179">
        <v>0</v>
      </c>
      <c r="J2159" s="179">
        <v>0</v>
      </c>
      <c r="K2159" s="179">
        <v>0</v>
      </c>
      <c r="L2159" s="179">
        <v>0</v>
      </c>
      <c r="M2159" s="179">
        <v>7846.0805865425828</v>
      </c>
      <c r="N2159" s="179">
        <v>0</v>
      </c>
      <c r="O2159" s="179">
        <v>0</v>
      </c>
      <c r="P2159" s="179">
        <v>0</v>
      </c>
      <c r="Q2159" s="179">
        <v>0</v>
      </c>
      <c r="R2159" s="180">
        <v>0</v>
      </c>
      <c r="S2159" s="180">
        <v>0</v>
      </c>
      <c r="T2159" s="180">
        <v>0</v>
      </c>
    </row>
    <row r="2160" spans="2:20" x14ac:dyDescent="0.3">
      <c r="B2160" s="19">
        <v>2157</v>
      </c>
      <c r="C2160" s="179">
        <v>0</v>
      </c>
      <c r="D2160" s="179">
        <v>0</v>
      </c>
      <c r="E2160" s="179">
        <v>110413.57896309751</v>
      </c>
      <c r="F2160" s="179">
        <v>0</v>
      </c>
      <c r="G2160" s="179">
        <v>0</v>
      </c>
      <c r="H2160" s="179">
        <v>67020.035615250614</v>
      </c>
      <c r="I2160" s="179">
        <v>0</v>
      </c>
      <c r="J2160" s="179">
        <v>0</v>
      </c>
      <c r="K2160" s="179">
        <v>0</v>
      </c>
      <c r="L2160" s="179">
        <v>0</v>
      </c>
      <c r="M2160" s="179">
        <v>99224.170389334075</v>
      </c>
      <c r="N2160" s="179">
        <v>0</v>
      </c>
      <c r="O2160" s="179">
        <v>0</v>
      </c>
      <c r="P2160" s="179">
        <v>0</v>
      </c>
      <c r="Q2160" s="179">
        <v>0</v>
      </c>
      <c r="R2160" s="180">
        <v>0</v>
      </c>
      <c r="S2160" s="180">
        <v>0</v>
      </c>
      <c r="T2160" s="180">
        <v>0</v>
      </c>
    </row>
    <row r="2161" spans="2:20" x14ac:dyDescent="0.3">
      <c r="B2161" s="19">
        <v>2158</v>
      </c>
      <c r="C2161" s="179">
        <v>0</v>
      </c>
      <c r="D2161" s="179">
        <v>0</v>
      </c>
      <c r="E2161" s="179">
        <v>92713.065227894811</v>
      </c>
      <c r="F2161" s="179">
        <v>0</v>
      </c>
      <c r="G2161" s="179">
        <v>0</v>
      </c>
      <c r="H2161" s="179">
        <v>91141.208408654769</v>
      </c>
      <c r="I2161" s="179">
        <v>0</v>
      </c>
      <c r="J2161" s="179">
        <v>0</v>
      </c>
      <c r="K2161" s="179">
        <v>0</v>
      </c>
      <c r="L2161" s="179">
        <v>0</v>
      </c>
      <c r="M2161" s="179">
        <v>52837.034826057257</v>
      </c>
      <c r="N2161" s="179">
        <v>0</v>
      </c>
      <c r="O2161" s="179">
        <v>0</v>
      </c>
      <c r="P2161" s="179">
        <v>0</v>
      </c>
      <c r="Q2161" s="179">
        <v>0</v>
      </c>
      <c r="R2161" s="180">
        <v>0</v>
      </c>
      <c r="S2161" s="180">
        <v>0</v>
      </c>
      <c r="T2161" s="180">
        <v>0</v>
      </c>
    </row>
    <row r="2162" spans="2:20" x14ac:dyDescent="0.3">
      <c r="B2162" s="19">
        <v>2159</v>
      </c>
      <c r="C2162" s="179">
        <v>0</v>
      </c>
      <c r="D2162" s="179">
        <v>0</v>
      </c>
      <c r="E2162" s="179">
        <v>41449.856545104638</v>
      </c>
      <c r="F2162" s="179">
        <v>0</v>
      </c>
      <c r="G2162" s="179">
        <v>0</v>
      </c>
      <c r="H2162" s="179">
        <v>28549.433951754374</v>
      </c>
      <c r="I2162" s="179">
        <v>0</v>
      </c>
      <c r="J2162" s="179">
        <v>0</v>
      </c>
      <c r="K2162" s="179">
        <v>0</v>
      </c>
      <c r="L2162" s="179">
        <v>0</v>
      </c>
      <c r="M2162" s="179">
        <v>37988.648588979559</v>
      </c>
      <c r="N2162" s="179">
        <v>0</v>
      </c>
      <c r="O2162" s="179">
        <v>0</v>
      </c>
      <c r="P2162" s="179">
        <v>0</v>
      </c>
      <c r="Q2162" s="179">
        <v>0</v>
      </c>
      <c r="R2162" s="180">
        <v>0</v>
      </c>
      <c r="S2162" s="180">
        <v>0</v>
      </c>
      <c r="T2162" s="180">
        <v>0</v>
      </c>
    </row>
    <row r="2163" spans="2:20" x14ac:dyDescent="0.3">
      <c r="B2163" s="19">
        <v>2160</v>
      </c>
      <c r="C2163" s="179">
        <v>0</v>
      </c>
      <c r="D2163" s="179">
        <v>0</v>
      </c>
      <c r="E2163" s="179">
        <v>2792139.8812113772</v>
      </c>
      <c r="F2163" s="179">
        <v>0</v>
      </c>
      <c r="G2163" s="179">
        <v>0</v>
      </c>
      <c r="H2163" s="179">
        <v>270155.37856343674</v>
      </c>
      <c r="I2163" s="179">
        <v>0</v>
      </c>
      <c r="J2163" s="179">
        <v>0</v>
      </c>
      <c r="K2163" s="179">
        <v>0</v>
      </c>
      <c r="L2163" s="179">
        <v>0</v>
      </c>
      <c r="M2163" s="179">
        <v>103951.85548827902</v>
      </c>
      <c r="N2163" s="179">
        <v>0</v>
      </c>
      <c r="O2163" s="179">
        <v>0</v>
      </c>
      <c r="P2163" s="179">
        <v>0</v>
      </c>
      <c r="Q2163" s="179">
        <v>0</v>
      </c>
      <c r="R2163" s="180">
        <v>0</v>
      </c>
      <c r="S2163" s="180">
        <v>0</v>
      </c>
      <c r="T2163" s="180">
        <v>0</v>
      </c>
    </row>
    <row r="2164" spans="2:20" x14ac:dyDescent="0.3">
      <c r="B2164" s="19">
        <v>2161</v>
      </c>
      <c r="C2164" s="179">
        <v>0</v>
      </c>
      <c r="D2164" s="179">
        <v>0</v>
      </c>
      <c r="E2164" s="179">
        <v>143362.05267684121</v>
      </c>
      <c r="F2164" s="179">
        <v>0</v>
      </c>
      <c r="G2164" s="179">
        <v>0</v>
      </c>
      <c r="H2164" s="179">
        <v>25176.391130644584</v>
      </c>
      <c r="I2164" s="179">
        <v>0</v>
      </c>
      <c r="J2164" s="179">
        <v>0</v>
      </c>
      <c r="K2164" s="179">
        <v>0</v>
      </c>
      <c r="L2164" s="179">
        <v>0</v>
      </c>
      <c r="M2164" s="179">
        <v>62020.732333008782</v>
      </c>
      <c r="N2164" s="179">
        <v>0</v>
      </c>
      <c r="O2164" s="179">
        <v>0</v>
      </c>
      <c r="P2164" s="179">
        <v>0</v>
      </c>
      <c r="Q2164" s="179">
        <v>0</v>
      </c>
      <c r="R2164" s="180">
        <v>0</v>
      </c>
      <c r="S2164" s="180">
        <v>0</v>
      </c>
      <c r="T2164" s="180">
        <v>0</v>
      </c>
    </row>
    <row r="2165" spans="2:20" x14ac:dyDescent="0.3">
      <c r="B2165" s="19">
        <v>2162</v>
      </c>
      <c r="C2165" s="179">
        <v>0</v>
      </c>
      <c r="D2165" s="179">
        <v>0</v>
      </c>
      <c r="E2165" s="179">
        <v>82846.739240454917</v>
      </c>
      <c r="F2165" s="179">
        <v>0</v>
      </c>
      <c r="G2165" s="179">
        <v>0</v>
      </c>
      <c r="H2165" s="179">
        <v>196323.05357742609</v>
      </c>
      <c r="I2165" s="179">
        <v>0</v>
      </c>
      <c r="J2165" s="179">
        <v>0</v>
      </c>
      <c r="K2165" s="179">
        <v>0</v>
      </c>
      <c r="L2165" s="179">
        <v>0</v>
      </c>
      <c r="M2165" s="179">
        <v>1035920.4918469667</v>
      </c>
      <c r="N2165" s="179">
        <v>0</v>
      </c>
      <c r="O2165" s="179">
        <v>0</v>
      </c>
      <c r="P2165" s="179">
        <v>0</v>
      </c>
      <c r="Q2165" s="179">
        <v>0</v>
      </c>
      <c r="R2165" s="180">
        <v>0</v>
      </c>
      <c r="S2165" s="180">
        <v>0</v>
      </c>
      <c r="T2165" s="180">
        <v>0</v>
      </c>
    </row>
    <row r="2166" spans="2:20" x14ac:dyDescent="0.3">
      <c r="B2166" s="19">
        <v>2163</v>
      </c>
      <c r="C2166" s="179">
        <v>0</v>
      </c>
      <c r="D2166" s="179">
        <v>0</v>
      </c>
      <c r="E2166" s="179">
        <v>242004.41826732311</v>
      </c>
      <c r="F2166" s="179">
        <v>0</v>
      </c>
      <c r="G2166" s="179">
        <v>0</v>
      </c>
      <c r="H2166" s="179">
        <v>24538.4788301962</v>
      </c>
      <c r="I2166" s="179">
        <v>0</v>
      </c>
      <c r="J2166" s="179">
        <v>0</v>
      </c>
      <c r="K2166" s="179">
        <v>0</v>
      </c>
      <c r="L2166" s="179">
        <v>0</v>
      </c>
      <c r="M2166" s="179">
        <v>162145.57376004051</v>
      </c>
      <c r="N2166" s="179">
        <v>0</v>
      </c>
      <c r="O2166" s="179">
        <v>0</v>
      </c>
      <c r="P2166" s="179">
        <v>0</v>
      </c>
      <c r="Q2166" s="179">
        <v>0</v>
      </c>
      <c r="R2166" s="180">
        <v>0</v>
      </c>
      <c r="S2166" s="180">
        <v>0</v>
      </c>
      <c r="T2166" s="180">
        <v>0</v>
      </c>
    </row>
    <row r="2167" spans="2:20" x14ac:dyDescent="0.3">
      <c r="B2167" s="19">
        <v>2164</v>
      </c>
      <c r="C2167" s="179">
        <v>0</v>
      </c>
      <c r="D2167" s="179">
        <v>0</v>
      </c>
      <c r="E2167" s="179">
        <v>349969.63863907306</v>
      </c>
      <c r="F2167" s="179">
        <v>0</v>
      </c>
      <c r="G2167" s="179">
        <v>0</v>
      </c>
      <c r="H2167" s="179">
        <v>621960.48379729001</v>
      </c>
      <c r="I2167" s="179">
        <v>0</v>
      </c>
      <c r="J2167" s="179">
        <v>0</v>
      </c>
      <c r="K2167" s="179">
        <v>0</v>
      </c>
      <c r="L2167" s="179">
        <v>0</v>
      </c>
      <c r="M2167" s="179">
        <v>42388.302864965175</v>
      </c>
      <c r="N2167" s="179">
        <v>0</v>
      </c>
      <c r="O2167" s="179">
        <v>0</v>
      </c>
      <c r="P2167" s="179">
        <v>0</v>
      </c>
      <c r="Q2167" s="179">
        <v>0</v>
      </c>
      <c r="R2167" s="180">
        <v>0</v>
      </c>
      <c r="S2167" s="180">
        <v>0</v>
      </c>
      <c r="T2167" s="180">
        <v>0</v>
      </c>
    </row>
    <row r="2168" spans="2:20" x14ac:dyDescent="0.3">
      <c r="B2168" s="19">
        <v>2165</v>
      </c>
      <c r="C2168" s="179">
        <v>0</v>
      </c>
      <c r="D2168" s="179">
        <v>0</v>
      </c>
      <c r="E2168" s="179">
        <v>44532.017095445255</v>
      </c>
      <c r="F2168" s="179">
        <v>0</v>
      </c>
      <c r="G2168" s="179">
        <v>0</v>
      </c>
      <c r="H2168" s="179">
        <v>330595.11442202399</v>
      </c>
      <c r="I2168" s="179">
        <v>0</v>
      </c>
      <c r="J2168" s="179">
        <v>0</v>
      </c>
      <c r="K2168" s="179">
        <v>0</v>
      </c>
      <c r="L2168" s="179">
        <v>0</v>
      </c>
      <c r="M2168" s="179">
        <v>16487.887321513539</v>
      </c>
      <c r="N2168" s="179">
        <v>0</v>
      </c>
      <c r="O2168" s="179">
        <v>0</v>
      </c>
      <c r="P2168" s="179">
        <v>0</v>
      </c>
      <c r="Q2168" s="179">
        <v>0</v>
      </c>
      <c r="R2168" s="180">
        <v>0</v>
      </c>
      <c r="S2168" s="180">
        <v>0</v>
      </c>
      <c r="T2168" s="180">
        <v>0</v>
      </c>
    </row>
    <row r="2169" spans="2:20" x14ac:dyDescent="0.3">
      <c r="B2169" s="19">
        <v>2166</v>
      </c>
      <c r="C2169" s="179">
        <v>0</v>
      </c>
      <c r="D2169" s="179">
        <v>0</v>
      </c>
      <c r="E2169" s="179">
        <v>81036.730768312962</v>
      </c>
      <c r="F2169" s="179">
        <v>0</v>
      </c>
      <c r="G2169" s="179">
        <v>0</v>
      </c>
      <c r="H2169" s="179">
        <v>44371.225226274189</v>
      </c>
      <c r="I2169" s="179">
        <v>0</v>
      </c>
      <c r="J2169" s="179">
        <v>0</v>
      </c>
      <c r="K2169" s="179">
        <v>0</v>
      </c>
      <c r="L2169" s="179">
        <v>0</v>
      </c>
      <c r="M2169" s="179">
        <v>60494.356587026596</v>
      </c>
      <c r="N2169" s="179">
        <v>0</v>
      </c>
      <c r="O2169" s="179">
        <v>0</v>
      </c>
      <c r="P2169" s="179">
        <v>0</v>
      </c>
      <c r="Q2169" s="179">
        <v>0</v>
      </c>
      <c r="R2169" s="180">
        <v>0</v>
      </c>
      <c r="S2169" s="180">
        <v>0</v>
      </c>
      <c r="T2169" s="180">
        <v>0</v>
      </c>
    </row>
    <row r="2170" spans="2:20" x14ac:dyDescent="0.3">
      <c r="B2170" s="19">
        <v>2167</v>
      </c>
      <c r="C2170" s="179">
        <v>0</v>
      </c>
      <c r="D2170" s="179">
        <v>0</v>
      </c>
      <c r="E2170" s="179">
        <v>1060101.8712147244</v>
      </c>
      <c r="F2170" s="179">
        <v>0</v>
      </c>
      <c r="G2170" s="179">
        <v>0</v>
      </c>
      <c r="H2170" s="179">
        <v>375958.5605704902</v>
      </c>
      <c r="I2170" s="179">
        <v>0</v>
      </c>
      <c r="J2170" s="179">
        <v>0</v>
      </c>
      <c r="K2170" s="179">
        <v>0</v>
      </c>
      <c r="L2170" s="179">
        <v>0</v>
      </c>
      <c r="M2170" s="179">
        <v>109411.98854642184</v>
      </c>
      <c r="N2170" s="179">
        <v>0</v>
      </c>
      <c r="O2170" s="179">
        <v>0</v>
      </c>
      <c r="P2170" s="179">
        <v>0</v>
      </c>
      <c r="Q2170" s="179">
        <v>0</v>
      </c>
      <c r="R2170" s="180">
        <v>0</v>
      </c>
      <c r="S2170" s="180">
        <v>0</v>
      </c>
      <c r="T2170" s="180">
        <v>0</v>
      </c>
    </row>
    <row r="2171" spans="2:20" x14ac:dyDescent="0.3">
      <c r="B2171" s="19">
        <v>2168</v>
      </c>
      <c r="C2171" s="179">
        <v>0</v>
      </c>
      <c r="D2171" s="179">
        <v>0</v>
      </c>
      <c r="E2171" s="179">
        <v>21385.919006728691</v>
      </c>
      <c r="F2171" s="179">
        <v>0</v>
      </c>
      <c r="G2171" s="179">
        <v>0</v>
      </c>
      <c r="H2171" s="179">
        <v>14743.398533109412</v>
      </c>
      <c r="I2171" s="179">
        <v>0</v>
      </c>
      <c r="J2171" s="179">
        <v>0</v>
      </c>
      <c r="K2171" s="179">
        <v>0</v>
      </c>
      <c r="L2171" s="179">
        <v>0</v>
      </c>
      <c r="M2171" s="179">
        <v>894880.24379439012</v>
      </c>
      <c r="N2171" s="179">
        <v>0</v>
      </c>
      <c r="O2171" s="179">
        <v>0</v>
      </c>
      <c r="P2171" s="179">
        <v>0</v>
      </c>
      <c r="Q2171" s="179">
        <v>0</v>
      </c>
      <c r="R2171" s="180">
        <v>0</v>
      </c>
      <c r="S2171" s="180">
        <v>0</v>
      </c>
      <c r="T2171" s="180">
        <v>0</v>
      </c>
    </row>
    <row r="2172" spans="2:20" x14ac:dyDescent="0.3">
      <c r="B2172" s="19">
        <v>2169</v>
      </c>
      <c r="C2172" s="179">
        <v>0</v>
      </c>
      <c r="D2172" s="179">
        <v>0</v>
      </c>
      <c r="E2172" s="179">
        <v>631634.52407888626</v>
      </c>
      <c r="F2172" s="179">
        <v>0</v>
      </c>
      <c r="G2172" s="179">
        <v>0</v>
      </c>
      <c r="H2172" s="179">
        <v>29535.906301663108</v>
      </c>
      <c r="I2172" s="179">
        <v>0</v>
      </c>
      <c r="J2172" s="179">
        <v>0</v>
      </c>
      <c r="K2172" s="179">
        <v>0</v>
      </c>
      <c r="L2172" s="179">
        <v>0</v>
      </c>
      <c r="M2172" s="179">
        <v>61635.760949120049</v>
      </c>
      <c r="N2172" s="179">
        <v>0</v>
      </c>
      <c r="O2172" s="179">
        <v>0</v>
      </c>
      <c r="P2172" s="179">
        <v>0</v>
      </c>
      <c r="Q2172" s="179">
        <v>0</v>
      </c>
      <c r="R2172" s="180">
        <v>0</v>
      </c>
      <c r="S2172" s="180">
        <v>0</v>
      </c>
      <c r="T2172" s="180">
        <v>0</v>
      </c>
    </row>
    <row r="2173" spans="2:20" x14ac:dyDescent="0.3">
      <c r="B2173" s="19">
        <v>2170</v>
      </c>
      <c r="C2173" s="179">
        <v>1</v>
      </c>
      <c r="D2173" s="179">
        <v>830710.35489804484</v>
      </c>
      <c r="E2173" s="179">
        <v>24549.874985636314</v>
      </c>
      <c r="F2173" s="179">
        <v>0</v>
      </c>
      <c r="G2173" s="179">
        <v>0</v>
      </c>
      <c r="H2173" s="179">
        <v>167398.98353459247</v>
      </c>
      <c r="I2173" s="179">
        <v>0</v>
      </c>
      <c r="J2173" s="179">
        <v>130710.35489804484</v>
      </c>
      <c r="K2173" s="179">
        <v>0</v>
      </c>
      <c r="L2173" s="179">
        <v>0</v>
      </c>
      <c r="M2173" s="179">
        <v>577190.35752459639</v>
      </c>
      <c r="N2173" s="179">
        <v>0</v>
      </c>
      <c r="O2173" s="179">
        <v>230710.35489804484</v>
      </c>
      <c r="P2173" s="179">
        <v>0</v>
      </c>
      <c r="Q2173" s="179">
        <v>0</v>
      </c>
      <c r="R2173" s="180">
        <v>0</v>
      </c>
      <c r="S2173" s="180">
        <v>0</v>
      </c>
      <c r="T2173" s="180">
        <v>600000</v>
      </c>
    </row>
    <row r="2174" spans="2:20" x14ac:dyDescent="0.3">
      <c r="B2174" s="19">
        <v>2171</v>
      </c>
      <c r="C2174" s="179">
        <v>0</v>
      </c>
      <c r="D2174" s="179">
        <v>0</v>
      </c>
      <c r="E2174" s="179">
        <v>517284.06048269646</v>
      </c>
      <c r="F2174" s="179">
        <v>0</v>
      </c>
      <c r="G2174" s="179">
        <v>0</v>
      </c>
      <c r="H2174" s="179">
        <v>901073.80169991392</v>
      </c>
      <c r="I2174" s="179">
        <v>0</v>
      </c>
      <c r="J2174" s="179">
        <v>0</v>
      </c>
      <c r="K2174" s="179">
        <v>0</v>
      </c>
      <c r="L2174" s="179">
        <v>0</v>
      </c>
      <c r="M2174" s="179">
        <v>132776.05995547271</v>
      </c>
      <c r="N2174" s="179">
        <v>0</v>
      </c>
      <c r="O2174" s="179">
        <v>0</v>
      </c>
      <c r="P2174" s="179">
        <v>0</v>
      </c>
      <c r="Q2174" s="179">
        <v>0</v>
      </c>
      <c r="R2174" s="180">
        <v>0</v>
      </c>
      <c r="S2174" s="180">
        <v>0</v>
      </c>
      <c r="T2174" s="180">
        <v>0</v>
      </c>
    </row>
    <row r="2175" spans="2:20" x14ac:dyDescent="0.3">
      <c r="B2175" s="19">
        <v>2172</v>
      </c>
      <c r="C2175" s="179">
        <v>0</v>
      </c>
      <c r="D2175" s="179">
        <v>0</v>
      </c>
      <c r="E2175" s="179">
        <v>53861.172835704303</v>
      </c>
      <c r="F2175" s="179">
        <v>0</v>
      </c>
      <c r="G2175" s="179">
        <v>0</v>
      </c>
      <c r="H2175" s="179">
        <v>50621.878211242387</v>
      </c>
      <c r="I2175" s="179">
        <v>0</v>
      </c>
      <c r="J2175" s="179">
        <v>0</v>
      </c>
      <c r="K2175" s="179">
        <v>0</v>
      </c>
      <c r="L2175" s="179">
        <v>0</v>
      </c>
      <c r="M2175" s="179">
        <v>18436.423836629241</v>
      </c>
      <c r="N2175" s="179">
        <v>0</v>
      </c>
      <c r="O2175" s="179">
        <v>0</v>
      </c>
      <c r="P2175" s="179">
        <v>0</v>
      </c>
      <c r="Q2175" s="179">
        <v>0</v>
      </c>
      <c r="R2175" s="180">
        <v>0</v>
      </c>
      <c r="S2175" s="180">
        <v>0</v>
      </c>
      <c r="T2175" s="180">
        <v>0</v>
      </c>
    </row>
    <row r="2176" spans="2:20" x14ac:dyDescent="0.3">
      <c r="B2176" s="19">
        <v>2173</v>
      </c>
      <c r="C2176" s="179">
        <v>0</v>
      </c>
      <c r="D2176" s="179">
        <v>0</v>
      </c>
      <c r="E2176" s="179">
        <v>13337.770443547292</v>
      </c>
      <c r="F2176" s="179">
        <v>0</v>
      </c>
      <c r="G2176" s="179">
        <v>0</v>
      </c>
      <c r="H2176" s="179">
        <v>62020.732333008782</v>
      </c>
      <c r="I2176" s="179">
        <v>0</v>
      </c>
      <c r="J2176" s="179">
        <v>0</v>
      </c>
      <c r="K2176" s="179">
        <v>0</v>
      </c>
      <c r="L2176" s="179">
        <v>0</v>
      </c>
      <c r="M2176" s="179">
        <v>5965.6977746108496</v>
      </c>
      <c r="N2176" s="179">
        <v>0</v>
      </c>
      <c r="O2176" s="179">
        <v>0</v>
      </c>
      <c r="P2176" s="179">
        <v>0</v>
      </c>
      <c r="Q2176" s="179">
        <v>0</v>
      </c>
      <c r="R2176" s="180">
        <v>0</v>
      </c>
      <c r="S2176" s="180">
        <v>0</v>
      </c>
      <c r="T2176" s="180">
        <v>0</v>
      </c>
    </row>
    <row r="2177" spans="2:20" x14ac:dyDescent="0.3">
      <c r="B2177" s="19">
        <v>2174</v>
      </c>
      <c r="C2177" s="179">
        <v>0</v>
      </c>
      <c r="D2177" s="179">
        <v>0</v>
      </c>
      <c r="E2177" s="179">
        <v>5795.0606921131503</v>
      </c>
      <c r="F2177" s="179">
        <v>0</v>
      </c>
      <c r="G2177" s="179">
        <v>0</v>
      </c>
      <c r="H2177" s="179">
        <v>50076.051241825662</v>
      </c>
      <c r="I2177" s="179">
        <v>0</v>
      </c>
      <c r="J2177" s="179">
        <v>0</v>
      </c>
      <c r="K2177" s="179">
        <v>0</v>
      </c>
      <c r="L2177" s="179">
        <v>0</v>
      </c>
      <c r="M2177" s="179">
        <v>11821.133115668472</v>
      </c>
      <c r="N2177" s="179">
        <v>0</v>
      </c>
      <c r="O2177" s="179">
        <v>0</v>
      </c>
      <c r="P2177" s="179">
        <v>0</v>
      </c>
      <c r="Q2177" s="179">
        <v>0</v>
      </c>
      <c r="R2177" s="180">
        <v>0</v>
      </c>
      <c r="S2177" s="180">
        <v>0</v>
      </c>
      <c r="T2177" s="180">
        <v>0</v>
      </c>
    </row>
    <row r="2178" spans="2:20" x14ac:dyDescent="0.3">
      <c r="B2178" s="19">
        <v>2175</v>
      </c>
      <c r="C2178" s="179">
        <v>0</v>
      </c>
      <c r="D2178" s="179">
        <v>0</v>
      </c>
      <c r="E2178" s="179">
        <v>53369.831833664117</v>
      </c>
      <c r="F2178" s="179">
        <v>0</v>
      </c>
      <c r="G2178" s="179">
        <v>0</v>
      </c>
      <c r="H2178" s="179">
        <v>37448.388707702514</v>
      </c>
      <c r="I2178" s="179">
        <v>0</v>
      </c>
      <c r="J2178" s="179">
        <v>0</v>
      </c>
      <c r="K2178" s="179">
        <v>0</v>
      </c>
      <c r="L2178" s="179">
        <v>0</v>
      </c>
      <c r="M2178" s="179">
        <v>57694.789900538628</v>
      </c>
      <c r="N2178" s="179">
        <v>0</v>
      </c>
      <c r="O2178" s="179">
        <v>0</v>
      </c>
      <c r="P2178" s="179">
        <v>0</v>
      </c>
      <c r="Q2178" s="179">
        <v>0</v>
      </c>
      <c r="R2178" s="180">
        <v>0</v>
      </c>
      <c r="S2178" s="180">
        <v>0</v>
      </c>
      <c r="T2178" s="180">
        <v>0</v>
      </c>
    </row>
    <row r="2179" spans="2:20" x14ac:dyDescent="0.3">
      <c r="B2179" s="19">
        <v>2176</v>
      </c>
      <c r="C2179" s="179">
        <v>0</v>
      </c>
      <c r="D2179" s="179">
        <v>0</v>
      </c>
      <c r="E2179" s="179">
        <v>109969.53561132288</v>
      </c>
      <c r="F2179" s="179">
        <v>0</v>
      </c>
      <c r="G2179" s="179">
        <v>0</v>
      </c>
      <c r="H2179" s="179">
        <v>93585.133396564663</v>
      </c>
      <c r="I2179" s="179">
        <v>0</v>
      </c>
      <c r="J2179" s="179">
        <v>0</v>
      </c>
      <c r="K2179" s="179">
        <v>0</v>
      </c>
      <c r="L2179" s="179">
        <v>0</v>
      </c>
      <c r="M2179" s="179">
        <v>165283.66111394452</v>
      </c>
      <c r="N2179" s="179">
        <v>0</v>
      </c>
      <c r="O2179" s="179">
        <v>0</v>
      </c>
      <c r="P2179" s="179">
        <v>0</v>
      </c>
      <c r="Q2179" s="179">
        <v>0</v>
      </c>
      <c r="R2179" s="180">
        <v>0</v>
      </c>
      <c r="S2179" s="180">
        <v>0</v>
      </c>
      <c r="T2179" s="180">
        <v>0</v>
      </c>
    </row>
    <row r="2180" spans="2:20" x14ac:dyDescent="0.3">
      <c r="B2180" s="19">
        <v>2177</v>
      </c>
      <c r="C2180" s="179">
        <v>1</v>
      </c>
      <c r="D2180" s="179">
        <v>677806.52971619426</v>
      </c>
      <c r="E2180" s="179">
        <v>91970.341649690832</v>
      </c>
      <c r="F2180" s="179">
        <v>1</v>
      </c>
      <c r="G2180" s="179">
        <v>213848.79201806773</v>
      </c>
      <c r="H2180" s="179">
        <v>18497.30893490044</v>
      </c>
      <c r="I2180" s="179">
        <v>0</v>
      </c>
      <c r="J2180" s="179">
        <v>0</v>
      </c>
      <c r="K2180" s="179">
        <v>0</v>
      </c>
      <c r="L2180" s="179">
        <v>0</v>
      </c>
      <c r="M2180" s="179">
        <v>64922.874333331703</v>
      </c>
      <c r="N2180" s="179">
        <v>0</v>
      </c>
      <c r="O2180" s="179">
        <v>77806.529716194258</v>
      </c>
      <c r="P2180" s="179">
        <v>0</v>
      </c>
      <c r="Q2180" s="179">
        <v>0</v>
      </c>
      <c r="R2180" s="180">
        <v>0</v>
      </c>
      <c r="S2180" s="180">
        <v>0</v>
      </c>
      <c r="T2180" s="180">
        <v>600000</v>
      </c>
    </row>
    <row r="2181" spans="2:20" x14ac:dyDescent="0.3">
      <c r="B2181" s="19">
        <v>2178</v>
      </c>
      <c r="C2181" s="179">
        <v>0</v>
      </c>
      <c r="D2181" s="179">
        <v>0</v>
      </c>
      <c r="E2181" s="179">
        <v>59049.396584321832</v>
      </c>
      <c r="F2181" s="179">
        <v>0</v>
      </c>
      <c r="G2181" s="179">
        <v>0</v>
      </c>
      <c r="H2181" s="179">
        <v>272158.17282328015</v>
      </c>
      <c r="I2181" s="179">
        <v>0</v>
      </c>
      <c r="J2181" s="179">
        <v>0</v>
      </c>
      <c r="K2181" s="179">
        <v>0</v>
      </c>
      <c r="L2181" s="179">
        <v>0</v>
      </c>
      <c r="M2181" s="179">
        <v>26000.761791593162</v>
      </c>
      <c r="N2181" s="179">
        <v>0</v>
      </c>
      <c r="O2181" s="179">
        <v>0</v>
      </c>
      <c r="P2181" s="179">
        <v>0</v>
      </c>
      <c r="Q2181" s="179">
        <v>0</v>
      </c>
      <c r="R2181" s="180">
        <v>0</v>
      </c>
      <c r="S2181" s="180">
        <v>0</v>
      </c>
      <c r="T2181" s="180">
        <v>0</v>
      </c>
    </row>
    <row r="2182" spans="2:20" x14ac:dyDescent="0.3">
      <c r="B2182" s="19">
        <v>2179</v>
      </c>
      <c r="C2182" s="179">
        <v>0</v>
      </c>
      <c r="D2182" s="179">
        <v>0</v>
      </c>
      <c r="E2182" s="179">
        <v>6805.1974496891935</v>
      </c>
      <c r="F2182" s="179">
        <v>0</v>
      </c>
      <c r="G2182" s="179">
        <v>0</v>
      </c>
      <c r="H2182" s="179">
        <v>171670.18407966133</v>
      </c>
      <c r="I2182" s="179">
        <v>0</v>
      </c>
      <c r="J2182" s="179">
        <v>0</v>
      </c>
      <c r="K2182" s="179">
        <v>21244.638917755055</v>
      </c>
      <c r="L2182" s="179">
        <v>1</v>
      </c>
      <c r="M2182" s="179">
        <v>396385.77097344823</v>
      </c>
      <c r="N2182" s="179">
        <v>0</v>
      </c>
      <c r="O2182" s="179">
        <v>0</v>
      </c>
      <c r="P2182" s="179">
        <v>0</v>
      </c>
      <c r="Q2182" s="179">
        <v>0</v>
      </c>
      <c r="R2182" s="180">
        <v>0</v>
      </c>
      <c r="S2182" s="180">
        <v>21244.638917755055</v>
      </c>
      <c r="T2182" s="180">
        <v>0</v>
      </c>
    </row>
    <row r="2183" spans="2:20" x14ac:dyDescent="0.3">
      <c r="B2183" s="19">
        <v>2180</v>
      </c>
      <c r="C2183" s="179">
        <v>0</v>
      </c>
      <c r="D2183" s="179">
        <v>0</v>
      </c>
      <c r="E2183" s="179">
        <v>75481.478322938885</v>
      </c>
      <c r="F2183" s="179">
        <v>0</v>
      </c>
      <c r="G2183" s="179">
        <v>0</v>
      </c>
      <c r="H2183" s="179">
        <v>88113.666699882073</v>
      </c>
      <c r="I2183" s="179">
        <v>0</v>
      </c>
      <c r="J2183" s="179">
        <v>0</v>
      </c>
      <c r="K2183" s="179">
        <v>0</v>
      </c>
      <c r="L2183" s="179">
        <v>0</v>
      </c>
      <c r="M2183" s="179">
        <v>60872.592483717519</v>
      </c>
      <c r="N2183" s="179">
        <v>0</v>
      </c>
      <c r="O2183" s="179">
        <v>0</v>
      </c>
      <c r="P2183" s="179">
        <v>0</v>
      </c>
      <c r="Q2183" s="179">
        <v>0</v>
      </c>
      <c r="R2183" s="180">
        <v>0</v>
      </c>
      <c r="S2183" s="180">
        <v>0</v>
      </c>
      <c r="T2183" s="180">
        <v>0</v>
      </c>
    </row>
    <row r="2184" spans="2:20" x14ac:dyDescent="0.3">
      <c r="B2184" s="19">
        <v>2181</v>
      </c>
      <c r="C2184" s="179">
        <v>0</v>
      </c>
      <c r="D2184" s="179">
        <v>0</v>
      </c>
      <c r="E2184" s="179">
        <v>17866.966652557723</v>
      </c>
      <c r="F2184" s="179">
        <v>0</v>
      </c>
      <c r="G2184" s="179">
        <v>0</v>
      </c>
      <c r="H2184" s="179">
        <v>19606.539865247272</v>
      </c>
      <c r="I2184" s="179">
        <v>0</v>
      </c>
      <c r="J2184" s="179">
        <v>0</v>
      </c>
      <c r="K2184" s="179">
        <v>0</v>
      </c>
      <c r="L2184" s="179">
        <v>0</v>
      </c>
      <c r="M2184" s="179">
        <v>637246.57634452649</v>
      </c>
      <c r="N2184" s="179">
        <v>0</v>
      </c>
      <c r="O2184" s="179">
        <v>0</v>
      </c>
      <c r="P2184" s="179">
        <v>0</v>
      </c>
      <c r="Q2184" s="179">
        <v>0</v>
      </c>
      <c r="R2184" s="180">
        <v>0</v>
      </c>
      <c r="S2184" s="180">
        <v>0</v>
      </c>
      <c r="T2184" s="180">
        <v>0</v>
      </c>
    </row>
    <row r="2185" spans="2:20" x14ac:dyDescent="0.3">
      <c r="B2185" s="19">
        <v>2182</v>
      </c>
      <c r="C2185" s="179">
        <v>0</v>
      </c>
      <c r="D2185" s="179">
        <v>0</v>
      </c>
      <c r="E2185" s="179">
        <v>172786.19877453786</v>
      </c>
      <c r="F2185" s="179">
        <v>0</v>
      </c>
      <c r="G2185" s="179">
        <v>0</v>
      </c>
      <c r="H2185" s="179">
        <v>27374.292459098448</v>
      </c>
      <c r="I2185" s="179">
        <v>0</v>
      </c>
      <c r="J2185" s="179">
        <v>0</v>
      </c>
      <c r="K2185" s="179">
        <v>0</v>
      </c>
      <c r="L2185" s="179">
        <v>0</v>
      </c>
      <c r="M2185" s="179">
        <v>647100.91446140315</v>
      </c>
      <c r="N2185" s="179">
        <v>0</v>
      </c>
      <c r="O2185" s="179">
        <v>0</v>
      </c>
      <c r="P2185" s="179">
        <v>0</v>
      </c>
      <c r="Q2185" s="179">
        <v>0</v>
      </c>
      <c r="R2185" s="180">
        <v>0</v>
      </c>
      <c r="S2185" s="180">
        <v>0</v>
      </c>
      <c r="T2185" s="180">
        <v>0</v>
      </c>
    </row>
    <row r="2186" spans="2:20" x14ac:dyDescent="0.3">
      <c r="B2186" s="19">
        <v>2183</v>
      </c>
      <c r="C2186" s="179">
        <v>0</v>
      </c>
      <c r="D2186" s="179">
        <v>0</v>
      </c>
      <c r="E2186" s="179">
        <v>13825.212758140691</v>
      </c>
      <c r="F2186" s="179">
        <v>0</v>
      </c>
      <c r="G2186" s="179">
        <v>0</v>
      </c>
      <c r="H2186" s="179">
        <v>508743.85519828601</v>
      </c>
      <c r="I2186" s="179">
        <v>0</v>
      </c>
      <c r="J2186" s="179">
        <v>0</v>
      </c>
      <c r="K2186" s="179">
        <v>0</v>
      </c>
      <c r="L2186" s="179">
        <v>0</v>
      </c>
      <c r="M2186" s="179">
        <v>18223.923644664545</v>
      </c>
      <c r="N2186" s="179">
        <v>0</v>
      </c>
      <c r="O2186" s="179">
        <v>0</v>
      </c>
      <c r="P2186" s="179">
        <v>0</v>
      </c>
      <c r="Q2186" s="179">
        <v>0</v>
      </c>
      <c r="R2186" s="180">
        <v>0</v>
      </c>
      <c r="S2186" s="180">
        <v>0</v>
      </c>
      <c r="T2186" s="180">
        <v>0</v>
      </c>
    </row>
    <row r="2187" spans="2:20" x14ac:dyDescent="0.3">
      <c r="B2187" s="19">
        <v>2184</v>
      </c>
      <c r="C2187" s="179">
        <v>0</v>
      </c>
      <c r="D2187" s="179">
        <v>0</v>
      </c>
      <c r="E2187" s="179">
        <v>297222.51095842547</v>
      </c>
      <c r="F2187" s="179">
        <v>0</v>
      </c>
      <c r="G2187" s="179">
        <v>0</v>
      </c>
      <c r="H2187" s="179">
        <v>1470537.9876773697</v>
      </c>
      <c r="I2187" s="179">
        <v>0</v>
      </c>
      <c r="J2187" s="179">
        <v>0</v>
      </c>
      <c r="K2187" s="179">
        <v>0</v>
      </c>
      <c r="L2187" s="179">
        <v>0</v>
      </c>
      <c r="M2187" s="179">
        <v>1023297.3190588362</v>
      </c>
      <c r="N2187" s="179">
        <v>0</v>
      </c>
      <c r="O2187" s="179">
        <v>0</v>
      </c>
      <c r="P2187" s="179">
        <v>0</v>
      </c>
      <c r="Q2187" s="179">
        <v>0</v>
      </c>
      <c r="R2187" s="180">
        <v>0</v>
      </c>
      <c r="S2187" s="180">
        <v>0</v>
      </c>
      <c r="T2187" s="180">
        <v>0</v>
      </c>
    </row>
    <row r="2188" spans="2:20" x14ac:dyDescent="0.3">
      <c r="B2188" s="19">
        <v>2185</v>
      </c>
      <c r="C2188" s="179">
        <v>1</v>
      </c>
      <c r="D2188" s="179">
        <v>69605.84654335618</v>
      </c>
      <c r="E2188" s="179">
        <v>4059065.5017516664</v>
      </c>
      <c r="F2188" s="179">
        <v>0</v>
      </c>
      <c r="G2188" s="179">
        <v>0</v>
      </c>
      <c r="H2188" s="179">
        <v>74839.225478088003</v>
      </c>
      <c r="I2188" s="179">
        <v>0</v>
      </c>
      <c r="J2188" s="179">
        <v>0</v>
      </c>
      <c r="K2188" s="179">
        <v>0</v>
      </c>
      <c r="L2188" s="179">
        <v>0</v>
      </c>
      <c r="M2188" s="179">
        <v>214484.07283750991</v>
      </c>
      <c r="N2188" s="179">
        <v>0</v>
      </c>
      <c r="O2188" s="179">
        <v>0</v>
      </c>
      <c r="P2188" s="179">
        <v>0</v>
      </c>
      <c r="Q2188" s="179">
        <v>0</v>
      </c>
      <c r="R2188" s="180">
        <v>0</v>
      </c>
      <c r="S2188" s="180">
        <v>0</v>
      </c>
      <c r="T2188" s="180">
        <v>69605.84654335618</v>
      </c>
    </row>
    <row r="2189" spans="2:20" x14ac:dyDescent="0.3">
      <c r="B2189" s="19">
        <v>2186</v>
      </c>
      <c r="C2189" s="179">
        <v>0</v>
      </c>
      <c r="D2189" s="179">
        <v>0</v>
      </c>
      <c r="E2189" s="179">
        <v>250106.48749544541</v>
      </c>
      <c r="F2189" s="179">
        <v>0</v>
      </c>
      <c r="G2189" s="179">
        <v>0</v>
      </c>
      <c r="H2189" s="179">
        <v>11427.226718202108</v>
      </c>
      <c r="I2189" s="179">
        <v>0</v>
      </c>
      <c r="J2189" s="179">
        <v>0</v>
      </c>
      <c r="K2189" s="179">
        <v>0</v>
      </c>
      <c r="L2189" s="179">
        <v>0</v>
      </c>
      <c r="M2189" s="179">
        <v>158748.36572867443</v>
      </c>
      <c r="N2189" s="179">
        <v>0</v>
      </c>
      <c r="O2189" s="179">
        <v>0</v>
      </c>
      <c r="P2189" s="179">
        <v>0</v>
      </c>
      <c r="Q2189" s="179">
        <v>0</v>
      </c>
      <c r="R2189" s="180">
        <v>0</v>
      </c>
      <c r="S2189" s="180">
        <v>0</v>
      </c>
      <c r="T2189" s="180">
        <v>0</v>
      </c>
    </row>
    <row r="2190" spans="2:20" x14ac:dyDescent="0.3">
      <c r="B2190" s="19">
        <v>2187</v>
      </c>
      <c r="C2190" s="179">
        <v>0</v>
      </c>
      <c r="D2190" s="179">
        <v>0</v>
      </c>
      <c r="E2190" s="179">
        <v>188763.04233537757</v>
      </c>
      <c r="F2190" s="179">
        <v>0</v>
      </c>
      <c r="G2190" s="179">
        <v>0</v>
      </c>
      <c r="H2190" s="179">
        <v>62958.62968409546</v>
      </c>
      <c r="I2190" s="179">
        <v>0</v>
      </c>
      <c r="J2190" s="179">
        <v>0</v>
      </c>
      <c r="K2190" s="179">
        <v>0</v>
      </c>
      <c r="L2190" s="179">
        <v>0</v>
      </c>
      <c r="M2190" s="179">
        <v>8246.685740435516</v>
      </c>
      <c r="N2190" s="179">
        <v>0</v>
      </c>
      <c r="O2190" s="179">
        <v>0</v>
      </c>
      <c r="P2190" s="179">
        <v>0</v>
      </c>
      <c r="Q2190" s="179">
        <v>0</v>
      </c>
      <c r="R2190" s="180">
        <v>0</v>
      </c>
      <c r="S2190" s="180">
        <v>0</v>
      </c>
      <c r="T2190" s="180">
        <v>0</v>
      </c>
    </row>
    <row r="2191" spans="2:20" x14ac:dyDescent="0.3">
      <c r="B2191" s="19">
        <v>2188</v>
      </c>
      <c r="C2191" s="179">
        <v>0</v>
      </c>
      <c r="D2191" s="179">
        <v>0</v>
      </c>
      <c r="E2191" s="179">
        <v>64044.465790905975</v>
      </c>
      <c r="F2191" s="179">
        <v>0</v>
      </c>
      <c r="G2191" s="179">
        <v>0</v>
      </c>
      <c r="H2191" s="179">
        <v>119065.36004503399</v>
      </c>
      <c r="I2191" s="179">
        <v>0</v>
      </c>
      <c r="J2191" s="179">
        <v>0</v>
      </c>
      <c r="K2191" s="179">
        <v>0</v>
      </c>
      <c r="L2191" s="179">
        <v>0</v>
      </c>
      <c r="M2191" s="179">
        <v>394017.46774650645</v>
      </c>
      <c r="N2191" s="179">
        <v>0</v>
      </c>
      <c r="O2191" s="179">
        <v>0</v>
      </c>
      <c r="P2191" s="179">
        <v>0</v>
      </c>
      <c r="Q2191" s="179">
        <v>0</v>
      </c>
      <c r="R2191" s="180">
        <v>0</v>
      </c>
      <c r="S2191" s="180">
        <v>0</v>
      </c>
      <c r="T2191" s="180">
        <v>0</v>
      </c>
    </row>
    <row r="2192" spans="2:20" x14ac:dyDescent="0.3">
      <c r="B2192" s="19">
        <v>2189</v>
      </c>
      <c r="C2192" s="179">
        <v>0</v>
      </c>
      <c r="D2192" s="179">
        <v>0</v>
      </c>
      <c r="E2192" s="179">
        <v>137962.87189034908</v>
      </c>
      <c r="F2192" s="179">
        <v>0</v>
      </c>
      <c r="G2192" s="179">
        <v>0</v>
      </c>
      <c r="H2192" s="179">
        <v>84978.067817465519</v>
      </c>
      <c r="I2192" s="179">
        <v>0</v>
      </c>
      <c r="J2192" s="179">
        <v>0</v>
      </c>
      <c r="K2192" s="179">
        <v>0</v>
      </c>
      <c r="L2192" s="179">
        <v>0</v>
      </c>
      <c r="M2192" s="179">
        <v>225400.93319929671</v>
      </c>
      <c r="N2192" s="179">
        <v>0</v>
      </c>
      <c r="O2192" s="179">
        <v>0</v>
      </c>
      <c r="P2192" s="179">
        <v>0</v>
      </c>
      <c r="Q2192" s="179">
        <v>0</v>
      </c>
      <c r="R2192" s="180">
        <v>0</v>
      </c>
      <c r="S2192" s="180">
        <v>0</v>
      </c>
      <c r="T2192" s="180">
        <v>0</v>
      </c>
    </row>
    <row r="2193" spans="2:20" x14ac:dyDescent="0.3">
      <c r="B2193" s="19">
        <v>2190</v>
      </c>
      <c r="C2193" s="179">
        <v>0</v>
      </c>
      <c r="D2193" s="179">
        <v>0</v>
      </c>
      <c r="E2193" s="179">
        <v>230135.57286147188</v>
      </c>
      <c r="F2193" s="179">
        <v>0</v>
      </c>
      <c r="G2193" s="179">
        <v>0</v>
      </c>
      <c r="H2193" s="179">
        <v>39055.221256008663</v>
      </c>
      <c r="I2193" s="179">
        <v>0</v>
      </c>
      <c r="J2193" s="179">
        <v>0</v>
      </c>
      <c r="K2193" s="179">
        <v>0</v>
      </c>
      <c r="L2193" s="179">
        <v>0</v>
      </c>
      <c r="M2193" s="179">
        <v>63537.159913401061</v>
      </c>
      <c r="N2193" s="179">
        <v>0</v>
      </c>
      <c r="O2193" s="179">
        <v>0</v>
      </c>
      <c r="P2193" s="179">
        <v>0</v>
      </c>
      <c r="Q2193" s="179">
        <v>0</v>
      </c>
      <c r="R2193" s="180">
        <v>0</v>
      </c>
      <c r="S2193" s="180">
        <v>0</v>
      </c>
      <c r="T2193" s="180">
        <v>0</v>
      </c>
    </row>
    <row r="2194" spans="2:20" x14ac:dyDescent="0.3">
      <c r="B2194" s="19">
        <v>2191</v>
      </c>
      <c r="C2194" s="179">
        <v>0</v>
      </c>
      <c r="D2194" s="179">
        <v>0</v>
      </c>
      <c r="E2194" s="179">
        <v>209152.2935052797</v>
      </c>
      <c r="F2194" s="179">
        <v>0</v>
      </c>
      <c r="G2194" s="179">
        <v>0</v>
      </c>
      <c r="H2194" s="179">
        <v>407685.95874587336</v>
      </c>
      <c r="I2194" s="179">
        <v>0</v>
      </c>
      <c r="J2194" s="179">
        <v>0</v>
      </c>
      <c r="K2194" s="179">
        <v>0</v>
      </c>
      <c r="L2194" s="179">
        <v>0</v>
      </c>
      <c r="M2194" s="179">
        <v>254964.38200224692</v>
      </c>
      <c r="N2194" s="179">
        <v>0</v>
      </c>
      <c r="O2194" s="179">
        <v>0</v>
      </c>
      <c r="P2194" s="179">
        <v>0</v>
      </c>
      <c r="Q2194" s="179">
        <v>0</v>
      </c>
      <c r="R2194" s="180">
        <v>0</v>
      </c>
      <c r="S2194" s="180">
        <v>0</v>
      </c>
      <c r="T2194" s="180">
        <v>0</v>
      </c>
    </row>
    <row r="2195" spans="2:20" x14ac:dyDescent="0.3">
      <c r="B2195" s="19">
        <v>2192</v>
      </c>
      <c r="C2195" s="179">
        <v>0</v>
      </c>
      <c r="D2195" s="179">
        <v>0</v>
      </c>
      <c r="E2195" s="179">
        <v>14201.03843214249</v>
      </c>
      <c r="F2195" s="179">
        <v>0</v>
      </c>
      <c r="G2195" s="179">
        <v>0</v>
      </c>
      <c r="H2195" s="179">
        <v>23467.57534890444</v>
      </c>
      <c r="I2195" s="179">
        <v>0</v>
      </c>
      <c r="J2195" s="179">
        <v>0</v>
      </c>
      <c r="K2195" s="179">
        <v>0</v>
      </c>
      <c r="L2195" s="179">
        <v>0</v>
      </c>
      <c r="M2195" s="179">
        <v>125881.24111380432</v>
      </c>
      <c r="N2195" s="179">
        <v>0</v>
      </c>
      <c r="O2195" s="179">
        <v>0</v>
      </c>
      <c r="P2195" s="179">
        <v>0</v>
      </c>
      <c r="Q2195" s="179">
        <v>0</v>
      </c>
      <c r="R2195" s="180">
        <v>0</v>
      </c>
      <c r="S2195" s="180">
        <v>0</v>
      </c>
      <c r="T2195" s="180">
        <v>0</v>
      </c>
    </row>
    <row r="2196" spans="2:20" x14ac:dyDescent="0.3">
      <c r="B2196" s="19">
        <v>2193</v>
      </c>
      <c r="C2196" s="179">
        <v>0</v>
      </c>
      <c r="D2196" s="179">
        <v>0</v>
      </c>
      <c r="E2196" s="179">
        <v>1243.9058327881244</v>
      </c>
      <c r="F2196" s="179">
        <v>0</v>
      </c>
      <c r="G2196" s="179">
        <v>0</v>
      </c>
      <c r="H2196" s="179">
        <v>48159.312047019201</v>
      </c>
      <c r="I2196" s="179">
        <v>0</v>
      </c>
      <c r="J2196" s="179">
        <v>0</v>
      </c>
      <c r="K2196" s="179">
        <v>0</v>
      </c>
      <c r="L2196" s="179">
        <v>0</v>
      </c>
      <c r="M2196" s="179">
        <v>144588.32830822244</v>
      </c>
      <c r="N2196" s="179">
        <v>0</v>
      </c>
      <c r="O2196" s="179">
        <v>0</v>
      </c>
      <c r="P2196" s="179">
        <v>0</v>
      </c>
      <c r="Q2196" s="179">
        <v>0</v>
      </c>
      <c r="R2196" s="180">
        <v>0</v>
      </c>
      <c r="S2196" s="180">
        <v>0</v>
      </c>
      <c r="T2196" s="180">
        <v>0</v>
      </c>
    </row>
    <row r="2197" spans="2:20" x14ac:dyDescent="0.3">
      <c r="B2197" s="19">
        <v>2194</v>
      </c>
      <c r="C2197" s="179">
        <v>0</v>
      </c>
      <c r="D2197" s="179">
        <v>0</v>
      </c>
      <c r="E2197" s="179">
        <v>113993.12989003271</v>
      </c>
      <c r="F2197" s="179">
        <v>0</v>
      </c>
      <c r="G2197" s="179">
        <v>0</v>
      </c>
      <c r="H2197" s="179">
        <v>8769.2723672062202</v>
      </c>
      <c r="I2197" s="179">
        <v>0</v>
      </c>
      <c r="J2197" s="179">
        <v>0</v>
      </c>
      <c r="K2197" s="179">
        <v>0</v>
      </c>
      <c r="L2197" s="179">
        <v>0</v>
      </c>
      <c r="M2197" s="179">
        <v>37943.41481954552</v>
      </c>
      <c r="N2197" s="179">
        <v>0</v>
      </c>
      <c r="O2197" s="179">
        <v>0</v>
      </c>
      <c r="P2197" s="179">
        <v>0</v>
      </c>
      <c r="Q2197" s="179">
        <v>0</v>
      </c>
      <c r="R2197" s="180">
        <v>0</v>
      </c>
      <c r="S2197" s="180">
        <v>0</v>
      </c>
      <c r="T2197" s="180">
        <v>0</v>
      </c>
    </row>
    <row r="2198" spans="2:20" x14ac:dyDescent="0.3">
      <c r="B2198" s="19">
        <v>2195</v>
      </c>
      <c r="C2198" s="179">
        <v>0</v>
      </c>
      <c r="D2198" s="179">
        <v>0</v>
      </c>
      <c r="E2198" s="179">
        <v>50140.455245807163</v>
      </c>
      <c r="F2198" s="179">
        <v>0</v>
      </c>
      <c r="G2198" s="179">
        <v>0</v>
      </c>
      <c r="H2198" s="179">
        <v>139541.42992872416</v>
      </c>
      <c r="I2198" s="179">
        <v>0</v>
      </c>
      <c r="J2198" s="179">
        <v>0</v>
      </c>
      <c r="K2198" s="179">
        <v>0</v>
      </c>
      <c r="L2198" s="179">
        <v>0</v>
      </c>
      <c r="M2198" s="179">
        <v>65782.756456315299</v>
      </c>
      <c r="N2198" s="179">
        <v>0</v>
      </c>
      <c r="O2198" s="179">
        <v>0</v>
      </c>
      <c r="P2198" s="179">
        <v>0</v>
      </c>
      <c r="Q2198" s="179">
        <v>0</v>
      </c>
      <c r="R2198" s="180">
        <v>0</v>
      </c>
      <c r="S2198" s="180">
        <v>0</v>
      </c>
      <c r="T2198" s="180">
        <v>0</v>
      </c>
    </row>
    <row r="2199" spans="2:20" x14ac:dyDescent="0.3">
      <c r="B2199" s="19">
        <v>2196</v>
      </c>
      <c r="C2199" s="179">
        <v>0</v>
      </c>
      <c r="D2199" s="179">
        <v>0</v>
      </c>
      <c r="E2199" s="179">
        <v>700518.49840944353</v>
      </c>
      <c r="F2199" s="179">
        <v>0</v>
      </c>
      <c r="G2199" s="179">
        <v>0</v>
      </c>
      <c r="H2199" s="179">
        <v>191852.23529104085</v>
      </c>
      <c r="I2199" s="179">
        <v>0</v>
      </c>
      <c r="J2199" s="179">
        <v>0</v>
      </c>
      <c r="K2199" s="179">
        <v>0</v>
      </c>
      <c r="L2199" s="179">
        <v>0</v>
      </c>
      <c r="M2199" s="179">
        <v>40743.737086789879</v>
      </c>
      <c r="N2199" s="179">
        <v>0</v>
      </c>
      <c r="O2199" s="179">
        <v>0</v>
      </c>
      <c r="P2199" s="179">
        <v>0</v>
      </c>
      <c r="Q2199" s="179">
        <v>0</v>
      </c>
      <c r="R2199" s="180">
        <v>0</v>
      </c>
      <c r="S2199" s="180">
        <v>0</v>
      </c>
      <c r="T2199" s="180">
        <v>0</v>
      </c>
    </row>
    <row r="2200" spans="2:20" x14ac:dyDescent="0.3">
      <c r="B2200" s="19">
        <v>2197</v>
      </c>
      <c r="C2200" s="179">
        <v>0</v>
      </c>
      <c r="D2200" s="179">
        <v>0</v>
      </c>
      <c r="E2200" s="179">
        <v>345717.47245503584</v>
      </c>
      <c r="F2200" s="179">
        <v>0</v>
      </c>
      <c r="G2200" s="179">
        <v>0</v>
      </c>
      <c r="H2200" s="179">
        <v>145736.33285254493</v>
      </c>
      <c r="I2200" s="179">
        <v>0</v>
      </c>
      <c r="J2200" s="179">
        <v>0</v>
      </c>
      <c r="K2200" s="179">
        <v>0</v>
      </c>
      <c r="L2200" s="179">
        <v>0</v>
      </c>
      <c r="M2200" s="179">
        <v>46585.512178647296</v>
      </c>
      <c r="N2200" s="179">
        <v>0</v>
      </c>
      <c r="O2200" s="179">
        <v>0</v>
      </c>
      <c r="P2200" s="179">
        <v>0</v>
      </c>
      <c r="Q2200" s="179">
        <v>0</v>
      </c>
      <c r="R2200" s="180">
        <v>0</v>
      </c>
      <c r="S2200" s="180">
        <v>0</v>
      </c>
      <c r="T2200" s="180">
        <v>0</v>
      </c>
    </row>
    <row r="2201" spans="2:20" x14ac:dyDescent="0.3">
      <c r="B2201" s="19">
        <v>2198</v>
      </c>
      <c r="C2201" s="179">
        <v>0</v>
      </c>
      <c r="D2201" s="179">
        <v>0</v>
      </c>
      <c r="E2201" s="179">
        <v>27890.705862546427</v>
      </c>
      <c r="F2201" s="179">
        <v>0</v>
      </c>
      <c r="G2201" s="179">
        <v>0</v>
      </c>
      <c r="H2201" s="179">
        <v>89099.09954579937</v>
      </c>
      <c r="I2201" s="179">
        <v>0</v>
      </c>
      <c r="J2201" s="179">
        <v>0</v>
      </c>
      <c r="K2201" s="179">
        <v>0</v>
      </c>
      <c r="L2201" s="179">
        <v>0</v>
      </c>
      <c r="M2201" s="179">
        <v>1755160.4759962151</v>
      </c>
      <c r="N2201" s="179">
        <v>0</v>
      </c>
      <c r="O2201" s="179">
        <v>0</v>
      </c>
      <c r="P2201" s="179">
        <v>0</v>
      </c>
      <c r="Q2201" s="179">
        <v>0</v>
      </c>
      <c r="R2201" s="180">
        <v>0</v>
      </c>
      <c r="S2201" s="180">
        <v>0</v>
      </c>
      <c r="T2201" s="180">
        <v>0</v>
      </c>
    </row>
    <row r="2202" spans="2:20" x14ac:dyDescent="0.3">
      <c r="B2202" s="19">
        <v>2199</v>
      </c>
      <c r="C2202" s="179">
        <v>0</v>
      </c>
      <c r="D2202" s="179">
        <v>0</v>
      </c>
      <c r="E2202" s="179">
        <v>783908.28300003393</v>
      </c>
      <c r="F2202" s="179">
        <v>0</v>
      </c>
      <c r="G2202" s="179">
        <v>0</v>
      </c>
      <c r="H2202" s="179">
        <v>42192.236741238652</v>
      </c>
      <c r="I2202" s="179">
        <v>0</v>
      </c>
      <c r="J2202" s="179">
        <v>0</v>
      </c>
      <c r="K2202" s="179">
        <v>0</v>
      </c>
      <c r="L2202" s="179">
        <v>0</v>
      </c>
      <c r="M2202" s="179">
        <v>2479.4319419940384</v>
      </c>
      <c r="N2202" s="179">
        <v>0</v>
      </c>
      <c r="O2202" s="179">
        <v>0</v>
      </c>
      <c r="P2202" s="179">
        <v>0</v>
      </c>
      <c r="Q2202" s="179">
        <v>0</v>
      </c>
      <c r="R2202" s="180">
        <v>0</v>
      </c>
      <c r="S2202" s="180">
        <v>0</v>
      </c>
      <c r="T2202" s="180">
        <v>0</v>
      </c>
    </row>
    <row r="2203" spans="2:20" x14ac:dyDescent="0.3">
      <c r="B2203" s="19">
        <v>2200</v>
      </c>
      <c r="C2203" s="179">
        <v>0</v>
      </c>
      <c r="D2203" s="179">
        <v>0</v>
      </c>
      <c r="E2203" s="179">
        <v>339224.88816659088</v>
      </c>
      <c r="F2203" s="179">
        <v>0</v>
      </c>
      <c r="G2203" s="179">
        <v>0</v>
      </c>
      <c r="H2203" s="179">
        <v>27952.128492798631</v>
      </c>
      <c r="I2203" s="179">
        <v>0</v>
      </c>
      <c r="J2203" s="179">
        <v>0</v>
      </c>
      <c r="K2203" s="179">
        <v>0</v>
      </c>
      <c r="L2203" s="179">
        <v>0</v>
      </c>
      <c r="M2203" s="179">
        <v>6797.2699567678164</v>
      </c>
      <c r="N2203" s="179">
        <v>0</v>
      </c>
      <c r="O2203" s="179">
        <v>0</v>
      </c>
      <c r="P2203" s="179">
        <v>0</v>
      </c>
      <c r="Q2203" s="179">
        <v>0</v>
      </c>
      <c r="R2203" s="180">
        <v>0</v>
      </c>
      <c r="S2203" s="180">
        <v>0</v>
      </c>
      <c r="T2203" s="180">
        <v>0</v>
      </c>
    </row>
    <row r="2204" spans="2:20" x14ac:dyDescent="0.3">
      <c r="B2204" s="19">
        <v>2201</v>
      </c>
      <c r="C2204" s="179">
        <v>0</v>
      </c>
      <c r="D2204" s="179">
        <v>0</v>
      </c>
      <c r="E2204" s="179">
        <v>40285.880241084422</v>
      </c>
      <c r="F2204" s="179">
        <v>0</v>
      </c>
      <c r="G2204" s="179">
        <v>0</v>
      </c>
      <c r="H2204" s="179">
        <v>212691.57747715781</v>
      </c>
      <c r="I2204" s="179">
        <v>0</v>
      </c>
      <c r="J2204" s="179">
        <v>0</v>
      </c>
      <c r="K2204" s="179">
        <v>0</v>
      </c>
      <c r="L2204" s="179">
        <v>0</v>
      </c>
      <c r="M2204" s="179">
        <v>44592.188357259598</v>
      </c>
      <c r="N2204" s="179">
        <v>0</v>
      </c>
      <c r="O2204" s="179">
        <v>0</v>
      </c>
      <c r="P2204" s="179">
        <v>0</v>
      </c>
      <c r="Q2204" s="179">
        <v>0</v>
      </c>
      <c r="R2204" s="180">
        <v>0</v>
      </c>
      <c r="S2204" s="180">
        <v>0</v>
      </c>
      <c r="T2204" s="180">
        <v>0</v>
      </c>
    </row>
    <row r="2205" spans="2:20" x14ac:dyDescent="0.3">
      <c r="B2205" s="19">
        <v>2202</v>
      </c>
      <c r="C2205" s="179">
        <v>0</v>
      </c>
      <c r="D2205" s="179">
        <v>0</v>
      </c>
      <c r="E2205" s="179">
        <v>240832.15718437199</v>
      </c>
      <c r="F2205" s="179">
        <v>0</v>
      </c>
      <c r="G2205" s="179">
        <v>0</v>
      </c>
      <c r="H2205" s="179">
        <v>227594.64125875375</v>
      </c>
      <c r="I2205" s="179">
        <v>0</v>
      </c>
      <c r="J2205" s="179">
        <v>0</v>
      </c>
      <c r="K2205" s="179">
        <v>0</v>
      </c>
      <c r="L2205" s="179">
        <v>0</v>
      </c>
      <c r="M2205" s="179">
        <v>70330.582025321215</v>
      </c>
      <c r="N2205" s="179">
        <v>0</v>
      </c>
      <c r="O2205" s="179">
        <v>0</v>
      </c>
      <c r="P2205" s="179">
        <v>0</v>
      </c>
      <c r="Q2205" s="179">
        <v>0</v>
      </c>
      <c r="R2205" s="180">
        <v>0</v>
      </c>
      <c r="S2205" s="180">
        <v>0</v>
      </c>
      <c r="T2205" s="180">
        <v>0</v>
      </c>
    </row>
    <row r="2206" spans="2:20" x14ac:dyDescent="0.3">
      <c r="B2206" s="19">
        <v>2203</v>
      </c>
      <c r="C2206" s="179">
        <v>0</v>
      </c>
      <c r="D2206" s="179">
        <v>0</v>
      </c>
      <c r="E2206" s="179">
        <v>920050.95081383211</v>
      </c>
      <c r="F2206" s="179">
        <v>0</v>
      </c>
      <c r="G2206" s="179">
        <v>0</v>
      </c>
      <c r="H2206" s="179">
        <v>24573.055462516724</v>
      </c>
      <c r="I2206" s="179">
        <v>0</v>
      </c>
      <c r="J2206" s="179">
        <v>0</v>
      </c>
      <c r="K2206" s="179">
        <v>0</v>
      </c>
      <c r="L2206" s="179">
        <v>0</v>
      </c>
      <c r="M2206" s="179">
        <v>8595.0191314754593</v>
      </c>
      <c r="N2206" s="179">
        <v>0</v>
      </c>
      <c r="O2206" s="179">
        <v>0</v>
      </c>
      <c r="P2206" s="179">
        <v>0</v>
      </c>
      <c r="Q2206" s="179">
        <v>0</v>
      </c>
      <c r="R2206" s="180">
        <v>0</v>
      </c>
      <c r="S2206" s="180">
        <v>0</v>
      </c>
      <c r="T2206" s="180">
        <v>0</v>
      </c>
    </row>
    <row r="2207" spans="2:20" x14ac:dyDescent="0.3">
      <c r="B2207" s="19">
        <v>2204</v>
      </c>
      <c r="C2207" s="179">
        <v>0</v>
      </c>
      <c r="D2207" s="179">
        <v>0</v>
      </c>
      <c r="E2207" s="179">
        <v>89513.988504291527</v>
      </c>
      <c r="F2207" s="179">
        <v>0</v>
      </c>
      <c r="G2207" s="179">
        <v>0</v>
      </c>
      <c r="H2207" s="179">
        <v>97338.36590465685</v>
      </c>
      <c r="I2207" s="179">
        <v>0</v>
      </c>
      <c r="J2207" s="179">
        <v>0</v>
      </c>
      <c r="K2207" s="179">
        <v>0</v>
      </c>
      <c r="L2207" s="179">
        <v>0</v>
      </c>
      <c r="M2207" s="179">
        <v>101421.08803104727</v>
      </c>
      <c r="N2207" s="179">
        <v>0</v>
      </c>
      <c r="O2207" s="179">
        <v>0</v>
      </c>
      <c r="P2207" s="179">
        <v>0</v>
      </c>
      <c r="Q2207" s="179">
        <v>0</v>
      </c>
      <c r="R2207" s="180">
        <v>0</v>
      </c>
      <c r="S2207" s="180">
        <v>0</v>
      </c>
      <c r="T2207" s="180">
        <v>0</v>
      </c>
    </row>
    <row r="2208" spans="2:20" x14ac:dyDescent="0.3">
      <c r="B2208" s="19">
        <v>2205</v>
      </c>
      <c r="C2208" s="179">
        <v>0</v>
      </c>
      <c r="D2208" s="179">
        <v>0</v>
      </c>
      <c r="E2208" s="179">
        <v>178761.30042831719</v>
      </c>
      <c r="F2208" s="179">
        <v>0</v>
      </c>
      <c r="G2208" s="179">
        <v>0</v>
      </c>
      <c r="H2208" s="179">
        <v>1343846.8929648513</v>
      </c>
      <c r="I2208" s="179">
        <v>0</v>
      </c>
      <c r="J2208" s="179">
        <v>0</v>
      </c>
      <c r="K2208" s="179">
        <v>0</v>
      </c>
      <c r="L2208" s="179">
        <v>0</v>
      </c>
      <c r="M2208" s="179">
        <v>35384.524399407186</v>
      </c>
      <c r="N2208" s="179">
        <v>0</v>
      </c>
      <c r="O2208" s="179">
        <v>0</v>
      </c>
      <c r="P2208" s="179">
        <v>0</v>
      </c>
      <c r="Q2208" s="179">
        <v>0</v>
      </c>
      <c r="R2208" s="180">
        <v>0</v>
      </c>
      <c r="S2208" s="180">
        <v>0</v>
      </c>
      <c r="T2208" s="180">
        <v>0</v>
      </c>
    </row>
    <row r="2209" spans="2:20" x14ac:dyDescent="0.3">
      <c r="B2209" s="19">
        <v>2206</v>
      </c>
      <c r="C2209" s="179">
        <v>0</v>
      </c>
      <c r="D2209" s="179">
        <v>0</v>
      </c>
      <c r="E2209" s="179">
        <v>29616.185361244432</v>
      </c>
      <c r="F2209" s="179">
        <v>0</v>
      </c>
      <c r="G2209" s="179">
        <v>0</v>
      </c>
      <c r="H2209" s="179">
        <v>10654.30383803173</v>
      </c>
      <c r="I2209" s="179">
        <v>0</v>
      </c>
      <c r="J2209" s="179">
        <v>0</v>
      </c>
      <c r="K2209" s="179">
        <v>0</v>
      </c>
      <c r="L2209" s="179">
        <v>0</v>
      </c>
      <c r="M2209" s="179">
        <v>11866.033870347957</v>
      </c>
      <c r="N2209" s="179">
        <v>0</v>
      </c>
      <c r="O2209" s="179">
        <v>0</v>
      </c>
      <c r="P2209" s="179">
        <v>0</v>
      </c>
      <c r="Q2209" s="179">
        <v>0</v>
      </c>
      <c r="R2209" s="180">
        <v>0</v>
      </c>
      <c r="S2209" s="180">
        <v>0</v>
      </c>
      <c r="T2209" s="180">
        <v>0</v>
      </c>
    </row>
    <row r="2210" spans="2:20" x14ac:dyDescent="0.3">
      <c r="B2210" s="19">
        <v>2207</v>
      </c>
      <c r="C2210" s="179">
        <v>0</v>
      </c>
      <c r="D2210" s="179">
        <v>0</v>
      </c>
      <c r="E2210" s="179">
        <v>340829.79120005184</v>
      </c>
      <c r="F2210" s="179">
        <v>0</v>
      </c>
      <c r="G2210" s="179">
        <v>0</v>
      </c>
      <c r="H2210" s="179">
        <v>5633.9737920135922</v>
      </c>
      <c r="I2210" s="179">
        <v>0</v>
      </c>
      <c r="J2210" s="179">
        <v>0</v>
      </c>
      <c r="K2210" s="179">
        <v>0</v>
      </c>
      <c r="L2210" s="179">
        <v>0</v>
      </c>
      <c r="M2210" s="179">
        <v>199137.41320979959</v>
      </c>
      <c r="N2210" s="179">
        <v>0</v>
      </c>
      <c r="O2210" s="179">
        <v>0</v>
      </c>
      <c r="P2210" s="179">
        <v>0</v>
      </c>
      <c r="Q2210" s="179">
        <v>0</v>
      </c>
      <c r="R2210" s="180">
        <v>0</v>
      </c>
      <c r="S2210" s="180">
        <v>0</v>
      </c>
      <c r="T2210" s="180">
        <v>0</v>
      </c>
    </row>
    <row r="2211" spans="2:20" x14ac:dyDescent="0.3">
      <c r="B2211" s="19">
        <v>2208</v>
      </c>
      <c r="C2211" s="179">
        <v>0</v>
      </c>
      <c r="D2211" s="179">
        <v>0</v>
      </c>
      <c r="E2211" s="179">
        <v>245788.91461023636</v>
      </c>
      <c r="F2211" s="179">
        <v>0</v>
      </c>
      <c r="G2211" s="179">
        <v>0</v>
      </c>
      <c r="H2211" s="179">
        <v>14517.604094257505</v>
      </c>
      <c r="I2211" s="179">
        <v>0</v>
      </c>
      <c r="J2211" s="179">
        <v>0</v>
      </c>
      <c r="K2211" s="179">
        <v>0</v>
      </c>
      <c r="L2211" s="179">
        <v>0</v>
      </c>
      <c r="M2211" s="179">
        <v>55709.711865465564</v>
      </c>
      <c r="N2211" s="179">
        <v>0</v>
      </c>
      <c r="O2211" s="179">
        <v>0</v>
      </c>
      <c r="P2211" s="179">
        <v>0</v>
      </c>
      <c r="Q2211" s="179">
        <v>0</v>
      </c>
      <c r="R2211" s="180">
        <v>0</v>
      </c>
      <c r="S2211" s="180">
        <v>0</v>
      </c>
      <c r="T2211" s="180">
        <v>0</v>
      </c>
    </row>
    <row r="2212" spans="2:20" x14ac:dyDescent="0.3">
      <c r="B2212" s="19">
        <v>2209</v>
      </c>
      <c r="C2212" s="179">
        <v>0</v>
      </c>
      <c r="D2212" s="179">
        <v>0</v>
      </c>
      <c r="E2212" s="179">
        <v>205357.46546309956</v>
      </c>
      <c r="F2212" s="179">
        <v>0</v>
      </c>
      <c r="G2212" s="179">
        <v>0</v>
      </c>
      <c r="H2212" s="179">
        <v>83119.058707660632</v>
      </c>
      <c r="I2212" s="179">
        <v>0</v>
      </c>
      <c r="J2212" s="179">
        <v>0</v>
      </c>
      <c r="K2212" s="179">
        <v>0</v>
      </c>
      <c r="L2212" s="179">
        <v>0</v>
      </c>
      <c r="M2212" s="179">
        <v>657273.57355977094</v>
      </c>
      <c r="N2212" s="179">
        <v>0</v>
      </c>
      <c r="O2212" s="179">
        <v>0</v>
      </c>
      <c r="P2212" s="179">
        <v>0</v>
      </c>
      <c r="Q2212" s="179">
        <v>0</v>
      </c>
      <c r="R2212" s="180">
        <v>0</v>
      </c>
      <c r="S2212" s="180">
        <v>0</v>
      </c>
      <c r="T2212" s="180">
        <v>0</v>
      </c>
    </row>
    <row r="2213" spans="2:20" x14ac:dyDescent="0.3">
      <c r="B2213" s="19">
        <v>2210</v>
      </c>
      <c r="C2213" s="179">
        <v>0</v>
      </c>
      <c r="D2213" s="179">
        <v>0</v>
      </c>
      <c r="E2213" s="179">
        <v>91400.367742612521</v>
      </c>
      <c r="F2213" s="179">
        <v>0</v>
      </c>
      <c r="G2213" s="179">
        <v>0</v>
      </c>
      <c r="H2213" s="179">
        <v>58463.747558217525</v>
      </c>
      <c r="I2213" s="179">
        <v>0</v>
      </c>
      <c r="J2213" s="179">
        <v>0</v>
      </c>
      <c r="K2213" s="179">
        <v>0</v>
      </c>
      <c r="L2213" s="179">
        <v>0</v>
      </c>
      <c r="M2213" s="179">
        <v>93865.160409547098</v>
      </c>
      <c r="N2213" s="179">
        <v>0</v>
      </c>
      <c r="O2213" s="179">
        <v>0</v>
      </c>
      <c r="P2213" s="179">
        <v>0</v>
      </c>
      <c r="Q2213" s="179">
        <v>0</v>
      </c>
      <c r="R2213" s="180">
        <v>0</v>
      </c>
      <c r="S2213" s="180">
        <v>0</v>
      </c>
      <c r="T2213" s="180">
        <v>0</v>
      </c>
    </row>
    <row r="2214" spans="2:20" x14ac:dyDescent="0.3">
      <c r="B2214" s="19">
        <v>2211</v>
      </c>
      <c r="C2214" s="179">
        <v>0</v>
      </c>
      <c r="D2214" s="179">
        <v>0</v>
      </c>
      <c r="E2214" s="179">
        <v>135504.07004800838</v>
      </c>
      <c r="F2214" s="179">
        <v>0</v>
      </c>
      <c r="G2214" s="179">
        <v>0</v>
      </c>
      <c r="H2214" s="179">
        <v>37017.182098259378</v>
      </c>
      <c r="I2214" s="179">
        <v>0</v>
      </c>
      <c r="J2214" s="179">
        <v>0</v>
      </c>
      <c r="K2214" s="179">
        <v>0</v>
      </c>
      <c r="L2214" s="179">
        <v>0</v>
      </c>
      <c r="M2214" s="179">
        <v>302641.83543543471</v>
      </c>
      <c r="N2214" s="179">
        <v>0</v>
      </c>
      <c r="O2214" s="179">
        <v>0</v>
      </c>
      <c r="P2214" s="179">
        <v>0</v>
      </c>
      <c r="Q2214" s="179">
        <v>0</v>
      </c>
      <c r="R2214" s="180">
        <v>0</v>
      </c>
      <c r="S2214" s="180">
        <v>0</v>
      </c>
      <c r="T2214" s="180">
        <v>0</v>
      </c>
    </row>
    <row r="2215" spans="2:20" x14ac:dyDescent="0.3">
      <c r="B2215" s="19">
        <v>2212</v>
      </c>
      <c r="C2215" s="179">
        <v>0</v>
      </c>
      <c r="D2215" s="179">
        <v>0</v>
      </c>
      <c r="E2215" s="179">
        <v>322493.01423393405</v>
      </c>
      <c r="F2215" s="179">
        <v>0</v>
      </c>
      <c r="G2215" s="179">
        <v>0</v>
      </c>
      <c r="H2215" s="179">
        <v>27033.296313313909</v>
      </c>
      <c r="I2215" s="179">
        <v>0</v>
      </c>
      <c r="J2215" s="179">
        <v>0</v>
      </c>
      <c r="K2215" s="179">
        <v>0</v>
      </c>
      <c r="L2215" s="179">
        <v>0</v>
      </c>
      <c r="M2215" s="179">
        <v>94675.603955989485</v>
      </c>
      <c r="N2215" s="179">
        <v>0</v>
      </c>
      <c r="O2215" s="179">
        <v>0</v>
      </c>
      <c r="P2215" s="179">
        <v>0</v>
      </c>
      <c r="Q2215" s="179">
        <v>0</v>
      </c>
      <c r="R2215" s="180">
        <v>0</v>
      </c>
      <c r="S2215" s="180">
        <v>0</v>
      </c>
      <c r="T2215" s="180">
        <v>0</v>
      </c>
    </row>
    <row r="2216" spans="2:20" x14ac:dyDescent="0.3">
      <c r="B2216" s="19">
        <v>2213</v>
      </c>
      <c r="C2216" s="179">
        <v>0</v>
      </c>
      <c r="D2216" s="179">
        <v>0</v>
      </c>
      <c r="E2216" s="179">
        <v>78650.11461110138</v>
      </c>
      <c r="F2216" s="179">
        <v>0</v>
      </c>
      <c r="G2216" s="179">
        <v>0</v>
      </c>
      <c r="H2216" s="179">
        <v>84602.656158760408</v>
      </c>
      <c r="I2216" s="179">
        <v>0</v>
      </c>
      <c r="J2216" s="179">
        <v>0</v>
      </c>
      <c r="K2216" s="179">
        <v>0</v>
      </c>
      <c r="L2216" s="179">
        <v>0</v>
      </c>
      <c r="M2216" s="179">
        <v>49516.671994855598</v>
      </c>
      <c r="N2216" s="179">
        <v>0</v>
      </c>
      <c r="O2216" s="179">
        <v>0</v>
      </c>
      <c r="P2216" s="179">
        <v>0</v>
      </c>
      <c r="Q2216" s="179">
        <v>0</v>
      </c>
      <c r="R2216" s="180">
        <v>0</v>
      </c>
      <c r="S2216" s="180">
        <v>0</v>
      </c>
      <c r="T2216" s="180">
        <v>0</v>
      </c>
    </row>
    <row r="2217" spans="2:20" x14ac:dyDescent="0.3">
      <c r="B2217" s="19">
        <v>2214</v>
      </c>
      <c r="C2217" s="179">
        <v>0</v>
      </c>
      <c r="D2217" s="179">
        <v>0</v>
      </c>
      <c r="E2217" s="179">
        <v>963460.98795569607</v>
      </c>
      <c r="F2217" s="179">
        <v>0</v>
      </c>
      <c r="G2217" s="179">
        <v>0</v>
      </c>
      <c r="H2217" s="179">
        <v>313711.60371020087</v>
      </c>
      <c r="I2217" s="179">
        <v>0</v>
      </c>
      <c r="J2217" s="179">
        <v>0</v>
      </c>
      <c r="K2217" s="179">
        <v>0</v>
      </c>
      <c r="L2217" s="179">
        <v>0</v>
      </c>
      <c r="M2217" s="179">
        <v>85734.397296544776</v>
      </c>
      <c r="N2217" s="179">
        <v>0</v>
      </c>
      <c r="O2217" s="179">
        <v>0</v>
      </c>
      <c r="P2217" s="179">
        <v>0</v>
      </c>
      <c r="Q2217" s="179">
        <v>0</v>
      </c>
      <c r="R2217" s="180">
        <v>0</v>
      </c>
      <c r="S2217" s="180">
        <v>0</v>
      </c>
      <c r="T2217" s="180">
        <v>0</v>
      </c>
    </row>
    <row r="2218" spans="2:20" x14ac:dyDescent="0.3">
      <c r="B2218" s="19">
        <v>2215</v>
      </c>
      <c r="C2218" s="179">
        <v>0</v>
      </c>
      <c r="D2218" s="179">
        <v>0</v>
      </c>
      <c r="E2218" s="179">
        <v>413499.61434537289</v>
      </c>
      <c r="F2218" s="179">
        <v>0</v>
      </c>
      <c r="G2218" s="179">
        <v>0</v>
      </c>
      <c r="H2218" s="179">
        <v>116397.20945419917</v>
      </c>
      <c r="I2218" s="179">
        <v>0</v>
      </c>
      <c r="J2218" s="179">
        <v>0</v>
      </c>
      <c r="K2218" s="179">
        <v>378133.46078598668</v>
      </c>
      <c r="L2218" s="179">
        <v>1</v>
      </c>
      <c r="M2218" s="179">
        <v>11346.916055967464</v>
      </c>
      <c r="N2218" s="179">
        <v>0</v>
      </c>
      <c r="O2218" s="179">
        <v>0</v>
      </c>
      <c r="P2218" s="179">
        <v>0</v>
      </c>
      <c r="Q2218" s="179">
        <v>0</v>
      </c>
      <c r="R2218" s="180">
        <v>0</v>
      </c>
      <c r="S2218" s="180">
        <v>378133.46078598668</v>
      </c>
      <c r="T2218" s="180">
        <v>0</v>
      </c>
    </row>
    <row r="2219" spans="2:20" x14ac:dyDescent="0.3">
      <c r="B2219" s="19">
        <v>2216</v>
      </c>
      <c r="C2219" s="179">
        <v>0</v>
      </c>
      <c r="D2219" s="179">
        <v>0</v>
      </c>
      <c r="E2219" s="179">
        <v>776870.46066809853</v>
      </c>
      <c r="F2219" s="179">
        <v>0</v>
      </c>
      <c r="G2219" s="179">
        <v>0</v>
      </c>
      <c r="H2219" s="179">
        <v>101267.74872560873</v>
      </c>
      <c r="I2219" s="179">
        <v>0</v>
      </c>
      <c r="J2219" s="179">
        <v>0</v>
      </c>
      <c r="K2219" s="179">
        <v>0</v>
      </c>
      <c r="L2219" s="179">
        <v>0</v>
      </c>
      <c r="M2219" s="179">
        <v>13227.594588949532</v>
      </c>
      <c r="N2219" s="179">
        <v>0</v>
      </c>
      <c r="O2219" s="179">
        <v>0</v>
      </c>
      <c r="P2219" s="179">
        <v>0</v>
      </c>
      <c r="Q2219" s="179">
        <v>0</v>
      </c>
      <c r="R2219" s="180">
        <v>0</v>
      </c>
      <c r="S2219" s="180">
        <v>0</v>
      </c>
      <c r="T2219" s="180">
        <v>0</v>
      </c>
    </row>
    <row r="2220" spans="2:20" x14ac:dyDescent="0.3">
      <c r="B2220" s="19">
        <v>2217</v>
      </c>
      <c r="C2220" s="179">
        <v>0</v>
      </c>
      <c r="D2220" s="179">
        <v>0</v>
      </c>
      <c r="E2220" s="179">
        <v>1860454.8535449191</v>
      </c>
      <c r="F2220" s="179">
        <v>1</v>
      </c>
      <c r="G2220" s="179">
        <v>324448.32171624654</v>
      </c>
      <c r="H2220" s="179">
        <v>39456.886167849807</v>
      </c>
      <c r="I2220" s="179">
        <v>0</v>
      </c>
      <c r="J2220" s="179">
        <v>0</v>
      </c>
      <c r="K2220" s="179">
        <v>0</v>
      </c>
      <c r="L2220" s="179">
        <v>0</v>
      </c>
      <c r="M2220" s="179">
        <v>29766.39840601079</v>
      </c>
      <c r="N2220" s="179">
        <v>0</v>
      </c>
      <c r="O2220" s="179">
        <v>0</v>
      </c>
      <c r="P2220" s="179">
        <v>0</v>
      </c>
      <c r="Q2220" s="179">
        <v>0</v>
      </c>
      <c r="R2220" s="180">
        <v>0</v>
      </c>
      <c r="S2220" s="180">
        <v>0</v>
      </c>
      <c r="T2220" s="180">
        <v>0</v>
      </c>
    </row>
    <row r="2221" spans="2:20" x14ac:dyDescent="0.3">
      <c r="B2221" s="19">
        <v>2218</v>
      </c>
      <c r="C2221" s="179">
        <v>1</v>
      </c>
      <c r="D2221" s="179">
        <v>87889.95132904817</v>
      </c>
      <c r="E2221" s="179">
        <v>40588.433331844361</v>
      </c>
      <c r="F2221" s="179">
        <v>1</v>
      </c>
      <c r="G2221" s="179">
        <v>38458.344458002364</v>
      </c>
      <c r="H2221" s="179">
        <v>24388.935289646706</v>
      </c>
      <c r="I2221" s="179">
        <v>0</v>
      </c>
      <c r="J2221" s="179">
        <v>0</v>
      </c>
      <c r="K2221" s="179">
        <v>0</v>
      </c>
      <c r="L2221" s="179">
        <v>0</v>
      </c>
      <c r="M2221" s="179">
        <v>129346.850176929</v>
      </c>
      <c r="N2221" s="179">
        <v>0</v>
      </c>
      <c r="O2221" s="179">
        <v>0</v>
      </c>
      <c r="P2221" s="179">
        <v>0</v>
      </c>
      <c r="Q2221" s="179">
        <v>0</v>
      </c>
      <c r="R2221" s="180">
        <v>0</v>
      </c>
      <c r="S2221" s="180">
        <v>0</v>
      </c>
      <c r="T2221" s="180">
        <v>87889.95132904817</v>
      </c>
    </row>
    <row r="2222" spans="2:20" x14ac:dyDescent="0.3">
      <c r="B2222" s="19">
        <v>2219</v>
      </c>
      <c r="C2222" s="179">
        <v>0</v>
      </c>
      <c r="D2222" s="179">
        <v>0</v>
      </c>
      <c r="E2222" s="179">
        <v>1333607.7593012203</v>
      </c>
      <c r="F2222" s="179">
        <v>0</v>
      </c>
      <c r="G2222" s="179">
        <v>0</v>
      </c>
      <c r="H2222" s="179">
        <v>280094.46631484904</v>
      </c>
      <c r="I2222" s="179">
        <v>0</v>
      </c>
      <c r="J2222" s="179">
        <v>0</v>
      </c>
      <c r="K2222" s="179">
        <v>0</v>
      </c>
      <c r="L2222" s="179">
        <v>0</v>
      </c>
      <c r="M2222" s="179">
        <v>7130.3910914105672</v>
      </c>
      <c r="N2222" s="179">
        <v>0</v>
      </c>
      <c r="O2222" s="179">
        <v>0</v>
      </c>
      <c r="P2222" s="179">
        <v>0</v>
      </c>
      <c r="Q2222" s="179">
        <v>0</v>
      </c>
      <c r="R2222" s="180">
        <v>0</v>
      </c>
      <c r="S2222" s="180">
        <v>0</v>
      </c>
      <c r="T2222" s="180">
        <v>0</v>
      </c>
    </row>
    <row r="2223" spans="2:20" x14ac:dyDescent="0.3">
      <c r="B2223" s="19">
        <v>2220</v>
      </c>
      <c r="C2223" s="179">
        <v>0</v>
      </c>
      <c r="D2223" s="179">
        <v>0</v>
      </c>
      <c r="E2223" s="179">
        <v>197959.67393035407</v>
      </c>
      <c r="F2223" s="179">
        <v>0</v>
      </c>
      <c r="G2223" s="179">
        <v>0</v>
      </c>
      <c r="H2223" s="179">
        <v>166446.02634353287</v>
      </c>
      <c r="I2223" s="179">
        <v>0</v>
      </c>
      <c r="J2223" s="179">
        <v>0</v>
      </c>
      <c r="K2223" s="179">
        <v>0</v>
      </c>
      <c r="L2223" s="179">
        <v>0</v>
      </c>
      <c r="M2223" s="179">
        <v>75003.684766328937</v>
      </c>
      <c r="N2223" s="179">
        <v>0</v>
      </c>
      <c r="O2223" s="179">
        <v>0</v>
      </c>
      <c r="P2223" s="179">
        <v>0</v>
      </c>
      <c r="Q2223" s="179">
        <v>0</v>
      </c>
      <c r="R2223" s="180">
        <v>0</v>
      </c>
      <c r="S2223" s="180">
        <v>0</v>
      </c>
      <c r="T2223" s="180">
        <v>0</v>
      </c>
    </row>
    <row r="2224" spans="2:20" x14ac:dyDescent="0.3">
      <c r="B2224" s="19">
        <v>2221</v>
      </c>
      <c r="C2224" s="179">
        <v>0</v>
      </c>
      <c r="D2224" s="179">
        <v>0</v>
      </c>
      <c r="E2224" s="179">
        <v>31652.077241110499</v>
      </c>
      <c r="F2224" s="179">
        <v>0</v>
      </c>
      <c r="G2224" s="179">
        <v>0</v>
      </c>
      <c r="H2224" s="179">
        <v>518938.44387913978</v>
      </c>
      <c r="I2224" s="179">
        <v>0</v>
      </c>
      <c r="J2224" s="179">
        <v>0</v>
      </c>
      <c r="K2224" s="179">
        <v>0</v>
      </c>
      <c r="L2224" s="179">
        <v>0</v>
      </c>
      <c r="M2224" s="179">
        <v>25598.583786645802</v>
      </c>
      <c r="N2224" s="179">
        <v>0</v>
      </c>
      <c r="O2224" s="179">
        <v>0</v>
      </c>
      <c r="P2224" s="179">
        <v>0</v>
      </c>
      <c r="Q2224" s="179">
        <v>0</v>
      </c>
      <c r="R2224" s="180">
        <v>0</v>
      </c>
      <c r="S2224" s="180">
        <v>0</v>
      </c>
      <c r="T2224" s="180">
        <v>0</v>
      </c>
    </row>
    <row r="2225" spans="2:20" x14ac:dyDescent="0.3">
      <c r="B2225" s="19">
        <v>2222</v>
      </c>
      <c r="C2225" s="179">
        <v>0</v>
      </c>
      <c r="D2225" s="179">
        <v>0</v>
      </c>
      <c r="E2225" s="179">
        <v>17672.808536523982</v>
      </c>
      <c r="F2225" s="179">
        <v>0</v>
      </c>
      <c r="G2225" s="179">
        <v>0</v>
      </c>
      <c r="H2225" s="179">
        <v>196415.9047368028</v>
      </c>
      <c r="I2225" s="179">
        <v>0</v>
      </c>
      <c r="J2225" s="179">
        <v>0</v>
      </c>
      <c r="K2225" s="179">
        <v>0</v>
      </c>
      <c r="L2225" s="179">
        <v>0</v>
      </c>
      <c r="M2225" s="179">
        <v>79357.088819537792</v>
      </c>
      <c r="N2225" s="179">
        <v>0</v>
      </c>
      <c r="O2225" s="179">
        <v>0</v>
      </c>
      <c r="P2225" s="179">
        <v>0</v>
      </c>
      <c r="Q2225" s="179">
        <v>0</v>
      </c>
      <c r="R2225" s="180">
        <v>0</v>
      </c>
      <c r="S2225" s="180">
        <v>0</v>
      </c>
      <c r="T2225" s="180">
        <v>0</v>
      </c>
    </row>
    <row r="2226" spans="2:20" x14ac:dyDescent="0.3">
      <c r="B2226" s="19">
        <v>2223</v>
      </c>
      <c r="C2226" s="179">
        <v>0</v>
      </c>
      <c r="D2226" s="179">
        <v>0</v>
      </c>
      <c r="E2226" s="179">
        <v>477561.68110015272</v>
      </c>
      <c r="F2226" s="179">
        <v>0</v>
      </c>
      <c r="G2226" s="179">
        <v>0</v>
      </c>
      <c r="H2226" s="179">
        <v>45363.841150154571</v>
      </c>
      <c r="I2226" s="179">
        <v>0</v>
      </c>
      <c r="J2226" s="179">
        <v>0</v>
      </c>
      <c r="K2226" s="179">
        <v>0</v>
      </c>
      <c r="L2226" s="179">
        <v>0</v>
      </c>
      <c r="M2226" s="179">
        <v>823364.37076804251</v>
      </c>
      <c r="N2226" s="179">
        <v>0</v>
      </c>
      <c r="O2226" s="179">
        <v>0</v>
      </c>
      <c r="P2226" s="179">
        <v>0</v>
      </c>
      <c r="Q2226" s="179">
        <v>0</v>
      </c>
      <c r="R2226" s="180">
        <v>0</v>
      </c>
      <c r="S2226" s="180">
        <v>0</v>
      </c>
      <c r="T2226" s="180">
        <v>0</v>
      </c>
    </row>
    <row r="2227" spans="2:20" x14ac:dyDescent="0.3">
      <c r="B2227" s="19">
        <v>2224</v>
      </c>
      <c r="C2227" s="179">
        <v>0</v>
      </c>
      <c r="D2227" s="179">
        <v>0</v>
      </c>
      <c r="E2227" s="179">
        <v>147602.85438678751</v>
      </c>
      <c r="F2227" s="179">
        <v>0</v>
      </c>
      <c r="G2227" s="179">
        <v>0</v>
      </c>
      <c r="H2227" s="179">
        <v>119345.73462124683</v>
      </c>
      <c r="I2227" s="179">
        <v>0</v>
      </c>
      <c r="J2227" s="179">
        <v>0</v>
      </c>
      <c r="K2227" s="179">
        <v>0</v>
      </c>
      <c r="L2227" s="179">
        <v>0</v>
      </c>
      <c r="M2227" s="179">
        <v>17293.778585379889</v>
      </c>
      <c r="N2227" s="179">
        <v>0</v>
      </c>
      <c r="O2227" s="179">
        <v>0</v>
      </c>
      <c r="P2227" s="179">
        <v>0</v>
      </c>
      <c r="Q2227" s="179">
        <v>0</v>
      </c>
      <c r="R2227" s="180">
        <v>0</v>
      </c>
      <c r="S2227" s="180">
        <v>0</v>
      </c>
      <c r="T2227" s="180">
        <v>0</v>
      </c>
    </row>
    <row r="2228" spans="2:20" x14ac:dyDescent="0.3">
      <c r="B2228" s="19">
        <v>2225</v>
      </c>
      <c r="C2228" s="179">
        <v>0</v>
      </c>
      <c r="D2228" s="179">
        <v>0</v>
      </c>
      <c r="E2228" s="179">
        <v>720704.2449620897</v>
      </c>
      <c r="F2228" s="179">
        <v>0</v>
      </c>
      <c r="G2228" s="179">
        <v>0</v>
      </c>
      <c r="H2228" s="179">
        <v>39255.676166056146</v>
      </c>
      <c r="I2228" s="179">
        <v>0</v>
      </c>
      <c r="J2228" s="179">
        <v>0</v>
      </c>
      <c r="K2228" s="179">
        <v>0</v>
      </c>
      <c r="L2228" s="179">
        <v>0</v>
      </c>
      <c r="M2228" s="179">
        <v>884264.41056666116</v>
      </c>
      <c r="N2228" s="179">
        <v>0</v>
      </c>
      <c r="O2228" s="179">
        <v>0</v>
      </c>
      <c r="P2228" s="179">
        <v>0</v>
      </c>
      <c r="Q2228" s="179">
        <v>0</v>
      </c>
      <c r="R2228" s="180">
        <v>0</v>
      </c>
      <c r="S2228" s="180">
        <v>0</v>
      </c>
      <c r="T2228" s="180">
        <v>0</v>
      </c>
    </row>
    <row r="2229" spans="2:20" x14ac:dyDescent="0.3">
      <c r="B2229" s="19">
        <v>2226</v>
      </c>
      <c r="C2229" s="179">
        <v>0</v>
      </c>
      <c r="D2229" s="179">
        <v>0</v>
      </c>
      <c r="E2229" s="179">
        <v>182940.83104454147</v>
      </c>
      <c r="F2229" s="179">
        <v>0</v>
      </c>
      <c r="G2229" s="179">
        <v>0</v>
      </c>
      <c r="H2229" s="179">
        <v>176415.87478740266</v>
      </c>
      <c r="I2229" s="179">
        <v>0</v>
      </c>
      <c r="J2229" s="179">
        <v>0</v>
      </c>
      <c r="K2229" s="179">
        <v>0</v>
      </c>
      <c r="L2229" s="179">
        <v>0</v>
      </c>
      <c r="M2229" s="179">
        <v>95244.13403794606</v>
      </c>
      <c r="N2229" s="179">
        <v>0</v>
      </c>
      <c r="O2229" s="179">
        <v>0</v>
      </c>
      <c r="P2229" s="179">
        <v>0</v>
      </c>
      <c r="Q2229" s="179">
        <v>0</v>
      </c>
      <c r="R2229" s="180">
        <v>0</v>
      </c>
      <c r="S2229" s="180">
        <v>0</v>
      </c>
      <c r="T2229" s="180">
        <v>0</v>
      </c>
    </row>
    <row r="2230" spans="2:20" x14ac:dyDescent="0.3">
      <c r="B2230" s="19">
        <v>2227</v>
      </c>
      <c r="C2230" s="179">
        <v>0</v>
      </c>
      <c r="D2230" s="179">
        <v>0</v>
      </c>
      <c r="E2230" s="179">
        <v>215025.00760842167</v>
      </c>
      <c r="F2230" s="179">
        <v>0</v>
      </c>
      <c r="G2230" s="179">
        <v>0</v>
      </c>
      <c r="H2230" s="179">
        <v>314105.62614569959</v>
      </c>
      <c r="I2230" s="179">
        <v>0</v>
      </c>
      <c r="J2230" s="179">
        <v>0</v>
      </c>
      <c r="K2230" s="179">
        <v>0</v>
      </c>
      <c r="L2230" s="179">
        <v>0</v>
      </c>
      <c r="M2230" s="179">
        <v>912143.95580689039</v>
      </c>
      <c r="N2230" s="179">
        <v>0</v>
      </c>
      <c r="O2230" s="179">
        <v>0</v>
      </c>
      <c r="P2230" s="179">
        <v>0</v>
      </c>
      <c r="Q2230" s="179">
        <v>0</v>
      </c>
      <c r="R2230" s="180">
        <v>0</v>
      </c>
      <c r="S2230" s="180">
        <v>0</v>
      </c>
      <c r="T2230" s="180">
        <v>0</v>
      </c>
    </row>
    <row r="2231" spans="2:20" x14ac:dyDescent="0.3">
      <c r="B2231" s="19">
        <v>2228</v>
      </c>
      <c r="C2231" s="179">
        <v>0</v>
      </c>
      <c r="D2231" s="179">
        <v>0</v>
      </c>
      <c r="E2231" s="179">
        <v>208542.26684559882</v>
      </c>
      <c r="F2231" s="179">
        <v>0</v>
      </c>
      <c r="G2231" s="179">
        <v>0</v>
      </c>
      <c r="H2231" s="179">
        <v>290483.02726963616</v>
      </c>
      <c r="I2231" s="179">
        <v>0</v>
      </c>
      <c r="J2231" s="179">
        <v>0</v>
      </c>
      <c r="K2231" s="179">
        <v>0</v>
      </c>
      <c r="L2231" s="179">
        <v>0</v>
      </c>
      <c r="M2231" s="179">
        <v>42700.177644874202</v>
      </c>
      <c r="N2231" s="179">
        <v>0</v>
      </c>
      <c r="O2231" s="179">
        <v>0</v>
      </c>
      <c r="P2231" s="179">
        <v>0</v>
      </c>
      <c r="Q2231" s="179">
        <v>0</v>
      </c>
      <c r="R2231" s="180">
        <v>0</v>
      </c>
      <c r="S2231" s="180">
        <v>0</v>
      </c>
      <c r="T2231" s="180">
        <v>0</v>
      </c>
    </row>
    <row r="2232" spans="2:20" x14ac:dyDescent="0.3">
      <c r="B2232" s="19">
        <v>2229</v>
      </c>
      <c r="C2232" s="179">
        <v>0</v>
      </c>
      <c r="D2232" s="179">
        <v>0</v>
      </c>
      <c r="E2232" s="179">
        <v>169494.78446949704</v>
      </c>
      <c r="F2232" s="179">
        <v>0</v>
      </c>
      <c r="G2232" s="179">
        <v>0</v>
      </c>
      <c r="H2232" s="179">
        <v>21839.68335684048</v>
      </c>
      <c r="I2232" s="179">
        <v>0</v>
      </c>
      <c r="J2232" s="179">
        <v>0</v>
      </c>
      <c r="K2232" s="179">
        <v>0</v>
      </c>
      <c r="L2232" s="179">
        <v>0</v>
      </c>
      <c r="M2232" s="179">
        <v>186150.61420085374</v>
      </c>
      <c r="N2232" s="179">
        <v>0</v>
      </c>
      <c r="O2232" s="179">
        <v>0</v>
      </c>
      <c r="P2232" s="179">
        <v>0</v>
      </c>
      <c r="Q2232" s="179">
        <v>0</v>
      </c>
      <c r="R2232" s="180">
        <v>0</v>
      </c>
      <c r="S2232" s="180">
        <v>0</v>
      </c>
      <c r="T2232" s="180">
        <v>0</v>
      </c>
    </row>
    <row r="2233" spans="2:20" x14ac:dyDescent="0.3">
      <c r="B2233" s="19">
        <v>2230</v>
      </c>
      <c r="C2233" s="179">
        <v>0</v>
      </c>
      <c r="D2233" s="179">
        <v>0</v>
      </c>
      <c r="E2233" s="179">
        <v>70870.761243254456</v>
      </c>
      <c r="F2233" s="179">
        <v>0</v>
      </c>
      <c r="G2233" s="179">
        <v>0</v>
      </c>
      <c r="H2233" s="179">
        <v>20923.173992174066</v>
      </c>
      <c r="I2233" s="179">
        <v>0</v>
      </c>
      <c r="J2233" s="179">
        <v>0</v>
      </c>
      <c r="K2233" s="179">
        <v>0</v>
      </c>
      <c r="L2233" s="179">
        <v>0</v>
      </c>
      <c r="M2233" s="179">
        <v>450675.24506588484</v>
      </c>
      <c r="N2233" s="179">
        <v>0</v>
      </c>
      <c r="O2233" s="179">
        <v>0</v>
      </c>
      <c r="P2233" s="179">
        <v>0</v>
      </c>
      <c r="Q2233" s="179">
        <v>0</v>
      </c>
      <c r="R2233" s="180">
        <v>0</v>
      </c>
      <c r="S2233" s="180">
        <v>0</v>
      </c>
      <c r="T2233" s="180">
        <v>0</v>
      </c>
    </row>
    <row r="2234" spans="2:20" x14ac:dyDescent="0.3">
      <c r="B2234" s="19">
        <v>2231</v>
      </c>
      <c r="C2234" s="179">
        <v>0</v>
      </c>
      <c r="D2234" s="179">
        <v>0</v>
      </c>
      <c r="E2234" s="179">
        <v>24903.831638943575</v>
      </c>
      <c r="F2234" s="179">
        <v>0</v>
      </c>
      <c r="G2234" s="179">
        <v>0</v>
      </c>
      <c r="H2234" s="179">
        <v>3858.825162032364</v>
      </c>
      <c r="I2234" s="179">
        <v>0</v>
      </c>
      <c r="J2234" s="179">
        <v>0</v>
      </c>
      <c r="K2234" s="179">
        <v>0</v>
      </c>
      <c r="L2234" s="179">
        <v>0</v>
      </c>
      <c r="M2234" s="179">
        <v>49777.05346870832</v>
      </c>
      <c r="N2234" s="179">
        <v>0</v>
      </c>
      <c r="O2234" s="179">
        <v>0</v>
      </c>
      <c r="P2234" s="179">
        <v>0</v>
      </c>
      <c r="Q2234" s="179">
        <v>0</v>
      </c>
      <c r="R2234" s="180">
        <v>0</v>
      </c>
      <c r="S2234" s="180">
        <v>0</v>
      </c>
      <c r="T2234" s="180">
        <v>0</v>
      </c>
    </row>
    <row r="2235" spans="2:20" x14ac:dyDescent="0.3">
      <c r="B2235" s="19">
        <v>2232</v>
      </c>
      <c r="C2235" s="179">
        <v>0</v>
      </c>
      <c r="D2235" s="179">
        <v>0</v>
      </c>
      <c r="E2235" s="179">
        <v>38984.02559694607</v>
      </c>
      <c r="F2235" s="179">
        <v>0</v>
      </c>
      <c r="G2235" s="179">
        <v>0</v>
      </c>
      <c r="H2235" s="179">
        <v>170833.91816823583</v>
      </c>
      <c r="I2235" s="179">
        <v>0</v>
      </c>
      <c r="J2235" s="179">
        <v>0</v>
      </c>
      <c r="K2235" s="179">
        <v>0</v>
      </c>
      <c r="L2235" s="179">
        <v>0</v>
      </c>
      <c r="M2235" s="179">
        <v>17542.095035533712</v>
      </c>
      <c r="N2235" s="179">
        <v>0</v>
      </c>
      <c r="O2235" s="179">
        <v>0</v>
      </c>
      <c r="P2235" s="179">
        <v>0</v>
      </c>
      <c r="Q2235" s="179">
        <v>0</v>
      </c>
      <c r="R2235" s="180">
        <v>0</v>
      </c>
      <c r="S2235" s="180">
        <v>0</v>
      </c>
      <c r="T2235" s="180">
        <v>0</v>
      </c>
    </row>
    <row r="2236" spans="2:20" x14ac:dyDescent="0.3">
      <c r="B2236" s="19">
        <v>2233</v>
      </c>
      <c r="C2236" s="179">
        <v>0</v>
      </c>
      <c r="D2236" s="179">
        <v>0</v>
      </c>
      <c r="E2236" s="179">
        <v>896706.69779811357</v>
      </c>
      <c r="F2236" s="179">
        <v>0</v>
      </c>
      <c r="G2236" s="179">
        <v>0</v>
      </c>
      <c r="H2236" s="179">
        <v>35169.721137754845</v>
      </c>
      <c r="I2236" s="179">
        <v>0</v>
      </c>
      <c r="J2236" s="179">
        <v>0</v>
      </c>
      <c r="K2236" s="179">
        <v>0</v>
      </c>
      <c r="L2236" s="179">
        <v>0</v>
      </c>
      <c r="M2236" s="179">
        <v>105185.30572342871</v>
      </c>
      <c r="N2236" s="179">
        <v>0</v>
      </c>
      <c r="O2236" s="179">
        <v>0</v>
      </c>
      <c r="P2236" s="179">
        <v>0</v>
      </c>
      <c r="Q2236" s="179">
        <v>0</v>
      </c>
      <c r="R2236" s="180">
        <v>0</v>
      </c>
      <c r="S2236" s="180">
        <v>0</v>
      </c>
      <c r="T2236" s="180">
        <v>0</v>
      </c>
    </row>
    <row r="2237" spans="2:20" x14ac:dyDescent="0.3">
      <c r="B2237" s="19">
        <v>2234</v>
      </c>
      <c r="C2237" s="179">
        <v>0</v>
      </c>
      <c r="D2237" s="179">
        <v>0</v>
      </c>
      <c r="E2237" s="179">
        <v>763911.16052670684</v>
      </c>
      <c r="F2237" s="179">
        <v>0</v>
      </c>
      <c r="G2237" s="179">
        <v>0</v>
      </c>
      <c r="H2237" s="179">
        <v>10362.958505521805</v>
      </c>
      <c r="I2237" s="179">
        <v>0</v>
      </c>
      <c r="J2237" s="179">
        <v>0</v>
      </c>
      <c r="K2237" s="179">
        <v>0</v>
      </c>
      <c r="L2237" s="179">
        <v>0</v>
      </c>
      <c r="M2237" s="179">
        <v>402115.91779103118</v>
      </c>
      <c r="N2237" s="179">
        <v>0</v>
      </c>
      <c r="O2237" s="179">
        <v>0</v>
      </c>
      <c r="P2237" s="179">
        <v>0</v>
      </c>
      <c r="Q2237" s="179">
        <v>0</v>
      </c>
      <c r="R2237" s="180">
        <v>0</v>
      </c>
      <c r="S2237" s="180">
        <v>0</v>
      </c>
      <c r="T2237" s="180">
        <v>0</v>
      </c>
    </row>
    <row r="2238" spans="2:20" x14ac:dyDescent="0.3">
      <c r="B2238" s="19">
        <v>2235</v>
      </c>
      <c r="C2238" s="179">
        <v>0</v>
      </c>
      <c r="D2238" s="179">
        <v>0</v>
      </c>
      <c r="E2238" s="179">
        <v>126203.58079120354</v>
      </c>
      <c r="F2238" s="179">
        <v>0</v>
      </c>
      <c r="G2238" s="179">
        <v>0</v>
      </c>
      <c r="H2238" s="179">
        <v>40569.316291530282</v>
      </c>
      <c r="I2238" s="179">
        <v>0</v>
      </c>
      <c r="J2238" s="179">
        <v>0</v>
      </c>
      <c r="K2238" s="179">
        <v>0</v>
      </c>
      <c r="L2238" s="179">
        <v>0</v>
      </c>
      <c r="M2238" s="179">
        <v>31066.884212857345</v>
      </c>
      <c r="N2238" s="179">
        <v>0</v>
      </c>
      <c r="O2238" s="179">
        <v>0</v>
      </c>
      <c r="P2238" s="179">
        <v>0</v>
      </c>
      <c r="Q2238" s="179">
        <v>0</v>
      </c>
      <c r="R2238" s="180">
        <v>0</v>
      </c>
      <c r="S2238" s="180">
        <v>0</v>
      </c>
      <c r="T2238" s="180">
        <v>0</v>
      </c>
    </row>
    <row r="2239" spans="2:20" x14ac:dyDescent="0.3">
      <c r="B2239" s="19">
        <v>2236</v>
      </c>
      <c r="C2239" s="179">
        <v>0</v>
      </c>
      <c r="D2239" s="179">
        <v>0</v>
      </c>
      <c r="E2239" s="179">
        <v>37347.877859437045</v>
      </c>
      <c r="F2239" s="179">
        <v>0</v>
      </c>
      <c r="G2239" s="179">
        <v>0</v>
      </c>
      <c r="H2239" s="179">
        <v>62339.481949776891</v>
      </c>
      <c r="I2239" s="179">
        <v>0</v>
      </c>
      <c r="J2239" s="179">
        <v>0</v>
      </c>
      <c r="K2239" s="179">
        <v>0</v>
      </c>
      <c r="L2239" s="179">
        <v>0</v>
      </c>
      <c r="M2239" s="179">
        <v>29204.870435135857</v>
      </c>
      <c r="N2239" s="179">
        <v>0</v>
      </c>
      <c r="O2239" s="179">
        <v>0</v>
      </c>
      <c r="P2239" s="179">
        <v>0</v>
      </c>
      <c r="Q2239" s="179">
        <v>0</v>
      </c>
      <c r="R2239" s="180">
        <v>0</v>
      </c>
      <c r="S2239" s="180">
        <v>0</v>
      </c>
      <c r="T2239" s="180">
        <v>0</v>
      </c>
    </row>
    <row r="2240" spans="2:20" x14ac:dyDescent="0.3">
      <c r="B2240" s="19">
        <v>2237</v>
      </c>
      <c r="C2240" s="179">
        <v>0</v>
      </c>
      <c r="D2240" s="179">
        <v>0</v>
      </c>
      <c r="E2240" s="179">
        <v>552542.58101116435</v>
      </c>
      <c r="F2240" s="179">
        <v>0</v>
      </c>
      <c r="G2240" s="179">
        <v>0</v>
      </c>
      <c r="H2240" s="179">
        <v>106762.09849441542</v>
      </c>
      <c r="I2240" s="179">
        <v>0</v>
      </c>
      <c r="J2240" s="179">
        <v>0</v>
      </c>
      <c r="K2240" s="179">
        <v>0</v>
      </c>
      <c r="L2240" s="179">
        <v>0</v>
      </c>
      <c r="M2240" s="179">
        <v>1224583.0474148588</v>
      </c>
      <c r="N2240" s="179">
        <v>0</v>
      </c>
      <c r="O2240" s="179">
        <v>0</v>
      </c>
      <c r="P2240" s="179">
        <v>0</v>
      </c>
      <c r="Q2240" s="179">
        <v>0</v>
      </c>
      <c r="R2240" s="180">
        <v>0</v>
      </c>
      <c r="S2240" s="180">
        <v>0</v>
      </c>
      <c r="T2240" s="180">
        <v>0</v>
      </c>
    </row>
    <row r="2241" spans="2:20" x14ac:dyDescent="0.3">
      <c r="B2241" s="19">
        <v>2238</v>
      </c>
      <c r="C2241" s="179">
        <v>0</v>
      </c>
      <c r="D2241" s="179">
        <v>0</v>
      </c>
      <c r="E2241" s="179">
        <v>126484.5477109256</v>
      </c>
      <c r="F2241" s="179">
        <v>0</v>
      </c>
      <c r="G2241" s="179">
        <v>0</v>
      </c>
      <c r="H2241" s="179">
        <v>233167.01481249096</v>
      </c>
      <c r="I2241" s="179">
        <v>0</v>
      </c>
      <c r="J2241" s="179">
        <v>0</v>
      </c>
      <c r="K2241" s="179">
        <v>0</v>
      </c>
      <c r="L2241" s="179">
        <v>0</v>
      </c>
      <c r="M2241" s="179">
        <v>93306.061748334134</v>
      </c>
      <c r="N2241" s="179">
        <v>0</v>
      </c>
      <c r="O2241" s="179">
        <v>0</v>
      </c>
      <c r="P2241" s="179">
        <v>0</v>
      </c>
      <c r="Q2241" s="179">
        <v>0</v>
      </c>
      <c r="R2241" s="180">
        <v>0</v>
      </c>
      <c r="S2241" s="180">
        <v>0</v>
      </c>
      <c r="T2241" s="180">
        <v>0</v>
      </c>
    </row>
    <row r="2242" spans="2:20" x14ac:dyDescent="0.3">
      <c r="B2242" s="19">
        <v>2239</v>
      </c>
      <c r="C2242" s="179">
        <v>0</v>
      </c>
      <c r="D2242" s="179">
        <v>0</v>
      </c>
      <c r="E2242" s="179">
        <v>48607.231629973423</v>
      </c>
      <c r="F2242" s="179">
        <v>0</v>
      </c>
      <c r="G2242" s="179">
        <v>0</v>
      </c>
      <c r="H2242" s="179">
        <v>77374.506473572066</v>
      </c>
      <c r="I2242" s="179">
        <v>0</v>
      </c>
      <c r="J2242" s="179">
        <v>0</v>
      </c>
      <c r="K2242" s="179">
        <v>0</v>
      </c>
      <c r="L2242" s="179">
        <v>0</v>
      </c>
      <c r="M2242" s="179">
        <v>7968.0317351196627</v>
      </c>
      <c r="N2242" s="179">
        <v>0</v>
      </c>
      <c r="O2242" s="179">
        <v>0</v>
      </c>
      <c r="P2242" s="179">
        <v>0</v>
      </c>
      <c r="Q2242" s="179">
        <v>0</v>
      </c>
      <c r="R2242" s="180">
        <v>0</v>
      </c>
      <c r="S2242" s="180">
        <v>0</v>
      </c>
      <c r="T2242" s="180">
        <v>0</v>
      </c>
    </row>
    <row r="2243" spans="2:20" x14ac:dyDescent="0.3">
      <c r="B2243" s="19">
        <v>2240</v>
      </c>
      <c r="C2243" s="179">
        <v>0</v>
      </c>
      <c r="D2243" s="179">
        <v>0</v>
      </c>
      <c r="E2243" s="179">
        <v>30889.203472544501</v>
      </c>
      <c r="F2243" s="179">
        <v>0</v>
      </c>
      <c r="G2243" s="179">
        <v>0</v>
      </c>
      <c r="H2243" s="179">
        <v>8839.0000364891821</v>
      </c>
      <c r="I2243" s="179">
        <v>0</v>
      </c>
      <c r="J2243" s="179">
        <v>0</v>
      </c>
      <c r="K2243" s="179">
        <v>0</v>
      </c>
      <c r="L2243" s="179">
        <v>0</v>
      </c>
      <c r="M2243" s="179">
        <v>60295.008631588193</v>
      </c>
      <c r="N2243" s="179">
        <v>0</v>
      </c>
      <c r="O2243" s="179">
        <v>0</v>
      </c>
      <c r="P2243" s="179">
        <v>0</v>
      </c>
      <c r="Q2243" s="179">
        <v>0</v>
      </c>
      <c r="R2243" s="180">
        <v>0</v>
      </c>
      <c r="S2243" s="180">
        <v>0</v>
      </c>
      <c r="T2243" s="180">
        <v>0</v>
      </c>
    </row>
    <row r="2244" spans="2:20" x14ac:dyDescent="0.3">
      <c r="B2244" s="19">
        <v>2241</v>
      </c>
      <c r="C2244" s="179">
        <v>0</v>
      </c>
      <c r="D2244" s="179">
        <v>0</v>
      </c>
      <c r="E2244" s="179">
        <v>12913.676977106727</v>
      </c>
      <c r="F2244" s="179">
        <v>0</v>
      </c>
      <c r="G2244" s="179">
        <v>0</v>
      </c>
      <c r="H2244" s="179">
        <v>23806.747541511548</v>
      </c>
      <c r="I2244" s="179">
        <v>0</v>
      </c>
      <c r="J2244" s="179">
        <v>0</v>
      </c>
      <c r="K2244" s="179">
        <v>0</v>
      </c>
      <c r="L2244" s="179">
        <v>0</v>
      </c>
      <c r="M2244" s="179">
        <v>96900.735094362943</v>
      </c>
      <c r="N2244" s="179">
        <v>0</v>
      </c>
      <c r="O2244" s="179">
        <v>0</v>
      </c>
      <c r="P2244" s="179">
        <v>0</v>
      </c>
      <c r="Q2244" s="179">
        <v>0</v>
      </c>
      <c r="R2244" s="180">
        <v>0</v>
      </c>
      <c r="S2244" s="180">
        <v>0</v>
      </c>
      <c r="T2244" s="180">
        <v>0</v>
      </c>
    </row>
    <row r="2245" spans="2:20" x14ac:dyDescent="0.3">
      <c r="B2245" s="19">
        <v>2242</v>
      </c>
      <c r="C2245" s="179">
        <v>0</v>
      </c>
      <c r="D2245" s="179">
        <v>0</v>
      </c>
      <c r="E2245" s="179">
        <v>29297.830534804067</v>
      </c>
      <c r="F2245" s="179">
        <v>0</v>
      </c>
      <c r="G2245" s="179">
        <v>0</v>
      </c>
      <c r="H2245" s="179">
        <v>890296.36594291672</v>
      </c>
      <c r="I2245" s="179">
        <v>0</v>
      </c>
      <c r="J2245" s="179">
        <v>0</v>
      </c>
      <c r="K2245" s="179">
        <v>0</v>
      </c>
      <c r="L2245" s="179">
        <v>0</v>
      </c>
      <c r="M2245" s="179">
        <v>20923.173992174066</v>
      </c>
      <c r="N2245" s="179">
        <v>0</v>
      </c>
      <c r="O2245" s="179">
        <v>0</v>
      </c>
      <c r="P2245" s="179">
        <v>0</v>
      </c>
      <c r="Q2245" s="179">
        <v>0</v>
      </c>
      <c r="R2245" s="180">
        <v>0</v>
      </c>
      <c r="S2245" s="180">
        <v>0</v>
      </c>
      <c r="T2245" s="180">
        <v>0</v>
      </c>
    </row>
    <row r="2246" spans="2:20" x14ac:dyDescent="0.3">
      <c r="B2246" s="19">
        <v>2243</v>
      </c>
      <c r="C2246" s="179">
        <v>0</v>
      </c>
      <c r="D2246" s="179">
        <v>0</v>
      </c>
      <c r="E2246" s="179">
        <v>41739.373396342249</v>
      </c>
      <c r="F2246" s="179">
        <v>0</v>
      </c>
      <c r="G2246" s="179">
        <v>0</v>
      </c>
      <c r="H2246" s="179">
        <v>87463.472131785064</v>
      </c>
      <c r="I2246" s="179">
        <v>0</v>
      </c>
      <c r="J2246" s="179">
        <v>0</v>
      </c>
      <c r="K2246" s="179">
        <v>12334.771441083423</v>
      </c>
      <c r="L2246" s="179">
        <v>1</v>
      </c>
      <c r="M2246" s="179">
        <v>40839.113097649766</v>
      </c>
      <c r="N2246" s="179">
        <v>0</v>
      </c>
      <c r="O2246" s="179">
        <v>0</v>
      </c>
      <c r="P2246" s="179">
        <v>0</v>
      </c>
      <c r="Q2246" s="179">
        <v>0</v>
      </c>
      <c r="R2246" s="180">
        <v>0</v>
      </c>
      <c r="S2246" s="180">
        <v>12334.771441083423</v>
      </c>
      <c r="T2246" s="180">
        <v>0</v>
      </c>
    </row>
    <row r="2247" spans="2:20" x14ac:dyDescent="0.3">
      <c r="B2247" s="19">
        <v>2244</v>
      </c>
      <c r="C2247" s="179">
        <v>0</v>
      </c>
      <c r="D2247" s="179">
        <v>0</v>
      </c>
      <c r="E2247" s="179">
        <v>862911.53055099573</v>
      </c>
      <c r="F2247" s="179">
        <v>0</v>
      </c>
      <c r="G2247" s="179">
        <v>0</v>
      </c>
      <c r="H2247" s="179">
        <v>12852.496108193813</v>
      </c>
      <c r="I2247" s="179">
        <v>0</v>
      </c>
      <c r="J2247" s="179">
        <v>0</v>
      </c>
      <c r="K2247" s="179">
        <v>0</v>
      </c>
      <c r="L2247" s="179">
        <v>0</v>
      </c>
      <c r="M2247" s="179">
        <v>37403.616428867179</v>
      </c>
      <c r="N2247" s="179">
        <v>0</v>
      </c>
      <c r="O2247" s="179">
        <v>0</v>
      </c>
      <c r="P2247" s="179">
        <v>0</v>
      </c>
      <c r="Q2247" s="179">
        <v>0</v>
      </c>
      <c r="R2247" s="180">
        <v>0</v>
      </c>
      <c r="S2247" s="180">
        <v>0</v>
      </c>
      <c r="T2247" s="180">
        <v>0</v>
      </c>
    </row>
    <row r="2248" spans="2:20" x14ac:dyDescent="0.3">
      <c r="B2248" s="19">
        <v>2245</v>
      </c>
      <c r="C2248" s="179">
        <v>0</v>
      </c>
      <c r="D2248" s="179">
        <v>0</v>
      </c>
      <c r="E2248" s="179">
        <v>690520.6768274887</v>
      </c>
      <c r="F2248" s="179">
        <v>0</v>
      </c>
      <c r="G2248" s="179">
        <v>0</v>
      </c>
      <c r="H2248" s="179">
        <v>2038554.1361857865</v>
      </c>
      <c r="I2248" s="179">
        <v>0</v>
      </c>
      <c r="J2248" s="179">
        <v>0</v>
      </c>
      <c r="K2248" s="179">
        <v>0</v>
      </c>
      <c r="L2248" s="179">
        <v>0</v>
      </c>
      <c r="M2248" s="179">
        <v>67684.321172421609</v>
      </c>
      <c r="N2248" s="179">
        <v>0</v>
      </c>
      <c r="O2248" s="179">
        <v>0</v>
      </c>
      <c r="P2248" s="179">
        <v>0</v>
      </c>
      <c r="Q2248" s="179">
        <v>0</v>
      </c>
      <c r="R2248" s="180">
        <v>0</v>
      </c>
      <c r="S2248" s="180">
        <v>0</v>
      </c>
      <c r="T2248" s="180">
        <v>0</v>
      </c>
    </row>
    <row r="2249" spans="2:20" x14ac:dyDescent="0.3">
      <c r="B2249" s="19">
        <v>2246</v>
      </c>
      <c r="C2249" s="179">
        <v>0</v>
      </c>
      <c r="D2249" s="179">
        <v>0</v>
      </c>
      <c r="E2249" s="179">
        <v>111716.13214350675</v>
      </c>
      <c r="F2249" s="179">
        <v>0</v>
      </c>
      <c r="G2249" s="179">
        <v>0</v>
      </c>
      <c r="H2249" s="179">
        <v>80412.884251393276</v>
      </c>
      <c r="I2249" s="179">
        <v>0</v>
      </c>
      <c r="J2249" s="179">
        <v>0</v>
      </c>
      <c r="K2249" s="179">
        <v>0</v>
      </c>
      <c r="L2249" s="179">
        <v>0</v>
      </c>
      <c r="M2249" s="179">
        <v>172666.06558939355</v>
      </c>
      <c r="N2249" s="179">
        <v>0</v>
      </c>
      <c r="O2249" s="179">
        <v>0</v>
      </c>
      <c r="P2249" s="179">
        <v>0</v>
      </c>
      <c r="Q2249" s="179">
        <v>0</v>
      </c>
      <c r="R2249" s="180">
        <v>0</v>
      </c>
      <c r="S2249" s="180">
        <v>0</v>
      </c>
      <c r="T2249" s="180">
        <v>0</v>
      </c>
    </row>
    <row r="2250" spans="2:20" x14ac:dyDescent="0.3">
      <c r="B2250" s="19">
        <v>2247</v>
      </c>
      <c r="C2250" s="179">
        <v>0</v>
      </c>
      <c r="D2250" s="179">
        <v>0</v>
      </c>
      <c r="E2250" s="179">
        <v>67820.614661213287</v>
      </c>
      <c r="F2250" s="179">
        <v>0</v>
      </c>
      <c r="G2250" s="179">
        <v>0</v>
      </c>
      <c r="H2250" s="179">
        <v>50887.193643159844</v>
      </c>
      <c r="I2250" s="179">
        <v>0</v>
      </c>
      <c r="J2250" s="179">
        <v>0</v>
      </c>
      <c r="K2250" s="179">
        <v>0</v>
      </c>
      <c r="L2250" s="179">
        <v>0</v>
      </c>
      <c r="M2250" s="179">
        <v>222451.96777288124</v>
      </c>
      <c r="N2250" s="179">
        <v>0</v>
      </c>
      <c r="O2250" s="179">
        <v>0</v>
      </c>
      <c r="P2250" s="179">
        <v>0</v>
      </c>
      <c r="Q2250" s="179">
        <v>0</v>
      </c>
      <c r="R2250" s="180">
        <v>0</v>
      </c>
      <c r="S2250" s="180">
        <v>0</v>
      </c>
      <c r="T2250" s="180">
        <v>0</v>
      </c>
    </row>
    <row r="2251" spans="2:20" x14ac:dyDescent="0.3">
      <c r="B2251" s="19">
        <v>2248</v>
      </c>
      <c r="C2251" s="179">
        <v>0</v>
      </c>
      <c r="D2251" s="179">
        <v>0</v>
      </c>
      <c r="E2251" s="179">
        <v>126672.24744379421</v>
      </c>
      <c r="F2251" s="179">
        <v>0</v>
      </c>
      <c r="G2251" s="179">
        <v>0</v>
      </c>
      <c r="H2251" s="179">
        <v>32564.958188897897</v>
      </c>
      <c r="I2251" s="179">
        <v>0</v>
      </c>
      <c r="J2251" s="179">
        <v>0</v>
      </c>
      <c r="K2251" s="179">
        <v>0</v>
      </c>
      <c r="L2251" s="179">
        <v>0</v>
      </c>
      <c r="M2251" s="179">
        <v>2158039.4333796743</v>
      </c>
      <c r="N2251" s="179">
        <v>0</v>
      </c>
      <c r="O2251" s="179">
        <v>0</v>
      </c>
      <c r="P2251" s="179">
        <v>0</v>
      </c>
      <c r="Q2251" s="179">
        <v>0</v>
      </c>
      <c r="R2251" s="180">
        <v>0</v>
      </c>
      <c r="S2251" s="180">
        <v>0</v>
      </c>
      <c r="T2251" s="180">
        <v>0</v>
      </c>
    </row>
    <row r="2252" spans="2:20" x14ac:dyDescent="0.3">
      <c r="B2252" s="19">
        <v>2249</v>
      </c>
      <c r="C2252" s="179">
        <v>0</v>
      </c>
      <c r="D2252" s="179">
        <v>0</v>
      </c>
      <c r="E2252" s="179">
        <v>82694.504418755998</v>
      </c>
      <c r="F2252" s="179">
        <v>0</v>
      </c>
      <c r="G2252" s="179">
        <v>0</v>
      </c>
      <c r="H2252" s="179">
        <v>465872.29281580879</v>
      </c>
      <c r="I2252" s="179">
        <v>0</v>
      </c>
      <c r="J2252" s="179">
        <v>0</v>
      </c>
      <c r="K2252" s="179">
        <v>0</v>
      </c>
      <c r="L2252" s="179">
        <v>0</v>
      </c>
      <c r="M2252" s="179">
        <v>15598.740465344155</v>
      </c>
      <c r="N2252" s="179">
        <v>0</v>
      </c>
      <c r="O2252" s="179">
        <v>0</v>
      </c>
      <c r="P2252" s="179">
        <v>0</v>
      </c>
      <c r="Q2252" s="179">
        <v>0</v>
      </c>
      <c r="R2252" s="180">
        <v>0</v>
      </c>
      <c r="S2252" s="180">
        <v>0</v>
      </c>
      <c r="T2252" s="180">
        <v>0</v>
      </c>
    </row>
    <row r="2253" spans="2:20" x14ac:dyDescent="0.3">
      <c r="B2253" s="19">
        <v>2250</v>
      </c>
      <c r="C2253" s="179">
        <v>0</v>
      </c>
      <c r="D2253" s="179">
        <v>0</v>
      </c>
      <c r="E2253" s="179">
        <v>117827.03011723096</v>
      </c>
      <c r="F2253" s="179">
        <v>0</v>
      </c>
      <c r="G2253" s="179">
        <v>0</v>
      </c>
      <c r="H2253" s="179">
        <v>4308.8970872267819</v>
      </c>
      <c r="I2253" s="179">
        <v>0</v>
      </c>
      <c r="J2253" s="179">
        <v>0</v>
      </c>
      <c r="K2253" s="179">
        <v>0</v>
      </c>
      <c r="L2253" s="179">
        <v>0</v>
      </c>
      <c r="M2253" s="179">
        <v>64238.148236936264</v>
      </c>
      <c r="N2253" s="179">
        <v>0</v>
      </c>
      <c r="O2253" s="179">
        <v>0</v>
      </c>
      <c r="P2253" s="179">
        <v>0</v>
      </c>
      <c r="Q2253" s="179">
        <v>0</v>
      </c>
      <c r="R2253" s="180">
        <v>0</v>
      </c>
      <c r="S2253" s="180">
        <v>0</v>
      </c>
      <c r="T2253" s="180">
        <v>0</v>
      </c>
    </row>
    <row r="2254" spans="2:20" x14ac:dyDescent="0.3">
      <c r="B2254" s="19">
        <v>2251</v>
      </c>
      <c r="C2254" s="179">
        <v>0</v>
      </c>
      <c r="D2254" s="179">
        <v>0</v>
      </c>
      <c r="E2254" s="179">
        <v>30951.159140191543</v>
      </c>
      <c r="F2254" s="179">
        <v>0</v>
      </c>
      <c r="G2254" s="179">
        <v>0</v>
      </c>
      <c r="H2254" s="179">
        <v>45831.948326544407</v>
      </c>
      <c r="I2254" s="179">
        <v>0</v>
      </c>
      <c r="J2254" s="179">
        <v>0</v>
      </c>
      <c r="K2254" s="179">
        <v>0</v>
      </c>
      <c r="L2254" s="179">
        <v>0</v>
      </c>
      <c r="M2254" s="179">
        <v>27472.162687560682</v>
      </c>
      <c r="N2254" s="179">
        <v>0</v>
      </c>
      <c r="O2254" s="179">
        <v>0</v>
      </c>
      <c r="P2254" s="179">
        <v>0</v>
      </c>
      <c r="Q2254" s="179">
        <v>0</v>
      </c>
      <c r="R2254" s="180">
        <v>0</v>
      </c>
      <c r="S2254" s="180">
        <v>0</v>
      </c>
      <c r="T2254" s="180">
        <v>0</v>
      </c>
    </row>
    <row r="2255" spans="2:20" x14ac:dyDescent="0.3">
      <c r="B2255" s="19">
        <v>2252</v>
      </c>
      <c r="C2255" s="179">
        <v>0</v>
      </c>
      <c r="D2255" s="179">
        <v>0</v>
      </c>
      <c r="E2255" s="179">
        <v>25017.473010306141</v>
      </c>
      <c r="F2255" s="179">
        <v>0</v>
      </c>
      <c r="G2255" s="179">
        <v>0</v>
      </c>
      <c r="H2255" s="179">
        <v>73108.050338894682</v>
      </c>
      <c r="I2255" s="179">
        <v>0</v>
      </c>
      <c r="J2255" s="179">
        <v>0</v>
      </c>
      <c r="K2255" s="179">
        <v>0</v>
      </c>
      <c r="L2255" s="179">
        <v>0</v>
      </c>
      <c r="M2255" s="179">
        <v>844424.46211615182</v>
      </c>
      <c r="N2255" s="179">
        <v>0</v>
      </c>
      <c r="O2255" s="179">
        <v>0</v>
      </c>
      <c r="P2255" s="179">
        <v>0</v>
      </c>
      <c r="Q2255" s="179">
        <v>0</v>
      </c>
      <c r="R2255" s="180">
        <v>0</v>
      </c>
      <c r="S2255" s="180">
        <v>0</v>
      </c>
      <c r="T2255" s="180">
        <v>0</v>
      </c>
    </row>
    <row r="2256" spans="2:20" x14ac:dyDescent="0.3">
      <c r="B2256" s="19">
        <v>2253</v>
      </c>
      <c r="C2256" s="179">
        <v>0</v>
      </c>
      <c r="D2256" s="179">
        <v>0</v>
      </c>
      <c r="E2256" s="179">
        <v>41017.816162512143</v>
      </c>
      <c r="F2256" s="179">
        <v>0</v>
      </c>
      <c r="G2256" s="179">
        <v>0</v>
      </c>
      <c r="H2256" s="179">
        <v>80383.354412710149</v>
      </c>
      <c r="I2256" s="179">
        <v>0</v>
      </c>
      <c r="J2256" s="179">
        <v>0</v>
      </c>
      <c r="K2256" s="179">
        <v>0</v>
      </c>
      <c r="L2256" s="179">
        <v>0</v>
      </c>
      <c r="M2256" s="179">
        <v>82630.847645599424</v>
      </c>
      <c r="N2256" s="179">
        <v>0</v>
      </c>
      <c r="O2256" s="179">
        <v>0</v>
      </c>
      <c r="P2256" s="179">
        <v>0</v>
      </c>
      <c r="Q2256" s="179">
        <v>0</v>
      </c>
      <c r="R2256" s="180">
        <v>0</v>
      </c>
      <c r="S2256" s="180">
        <v>0</v>
      </c>
      <c r="T2256" s="180">
        <v>0</v>
      </c>
    </row>
    <row r="2257" spans="2:20" x14ac:dyDescent="0.3">
      <c r="B2257" s="19">
        <v>2254</v>
      </c>
      <c r="C2257" s="179">
        <v>0</v>
      </c>
      <c r="D2257" s="179">
        <v>0</v>
      </c>
      <c r="E2257" s="179">
        <v>5654.4439453182649</v>
      </c>
      <c r="F2257" s="179">
        <v>0</v>
      </c>
      <c r="G2257" s="179">
        <v>0</v>
      </c>
      <c r="H2257" s="179">
        <v>47851.913421197023</v>
      </c>
      <c r="I2257" s="179">
        <v>0</v>
      </c>
      <c r="J2257" s="179">
        <v>0</v>
      </c>
      <c r="K2257" s="179">
        <v>0</v>
      </c>
      <c r="L2257" s="179">
        <v>0</v>
      </c>
      <c r="M2257" s="179">
        <v>49814.345211855638</v>
      </c>
      <c r="N2257" s="179">
        <v>0</v>
      </c>
      <c r="O2257" s="179">
        <v>0</v>
      </c>
      <c r="P2257" s="179">
        <v>0</v>
      </c>
      <c r="Q2257" s="179">
        <v>0</v>
      </c>
      <c r="R2257" s="180">
        <v>0</v>
      </c>
      <c r="S2257" s="180">
        <v>0</v>
      </c>
      <c r="T2257" s="180">
        <v>0</v>
      </c>
    </row>
    <row r="2258" spans="2:20" x14ac:dyDescent="0.3">
      <c r="B2258" s="19">
        <v>2255</v>
      </c>
      <c r="C2258" s="179">
        <v>0</v>
      </c>
      <c r="D2258" s="179">
        <v>0</v>
      </c>
      <c r="E2258" s="179">
        <v>137704.35484712824</v>
      </c>
      <c r="F2258" s="179">
        <v>0</v>
      </c>
      <c r="G2258" s="179">
        <v>0</v>
      </c>
      <c r="H2258" s="179">
        <v>169777.96489758271</v>
      </c>
      <c r="I2258" s="179">
        <v>0</v>
      </c>
      <c r="J2258" s="179">
        <v>0</v>
      </c>
      <c r="K2258" s="179">
        <v>0</v>
      </c>
      <c r="L2258" s="179">
        <v>0</v>
      </c>
      <c r="M2258" s="179">
        <v>46391.789007379019</v>
      </c>
      <c r="N2258" s="179">
        <v>0</v>
      </c>
      <c r="O2258" s="179">
        <v>0</v>
      </c>
      <c r="P2258" s="179">
        <v>0</v>
      </c>
      <c r="Q2258" s="179">
        <v>0</v>
      </c>
      <c r="R2258" s="180">
        <v>0</v>
      </c>
      <c r="S2258" s="180">
        <v>0</v>
      </c>
      <c r="T2258" s="180">
        <v>0</v>
      </c>
    </row>
    <row r="2259" spans="2:20" x14ac:dyDescent="0.3">
      <c r="B2259" s="19">
        <v>2256</v>
      </c>
      <c r="C2259" s="179">
        <v>0</v>
      </c>
      <c r="D2259" s="179">
        <v>0</v>
      </c>
      <c r="E2259" s="179">
        <v>257783.07753421625</v>
      </c>
      <c r="F2259" s="179">
        <v>0</v>
      </c>
      <c r="G2259" s="179">
        <v>0</v>
      </c>
      <c r="H2259" s="179">
        <v>67167.095302530375</v>
      </c>
      <c r="I2259" s="179">
        <v>0</v>
      </c>
      <c r="J2259" s="179">
        <v>0</v>
      </c>
      <c r="K2259" s="179">
        <v>0</v>
      </c>
      <c r="L2259" s="179">
        <v>0</v>
      </c>
      <c r="M2259" s="179">
        <v>2694.5464754879181</v>
      </c>
      <c r="N2259" s="179">
        <v>0</v>
      </c>
      <c r="O2259" s="179">
        <v>0</v>
      </c>
      <c r="P2259" s="179">
        <v>0</v>
      </c>
      <c r="Q2259" s="179">
        <v>0</v>
      </c>
      <c r="R2259" s="180">
        <v>0</v>
      </c>
      <c r="S2259" s="180">
        <v>0</v>
      </c>
      <c r="T2259" s="180">
        <v>0</v>
      </c>
    </row>
    <row r="2260" spans="2:20" x14ac:dyDescent="0.3">
      <c r="B2260" s="19">
        <v>2257</v>
      </c>
      <c r="C2260" s="179">
        <v>0</v>
      </c>
      <c r="D2260" s="179">
        <v>0</v>
      </c>
      <c r="E2260" s="179">
        <v>384409.95002338558</v>
      </c>
      <c r="F2260" s="179">
        <v>0</v>
      </c>
      <c r="G2260" s="179">
        <v>0</v>
      </c>
      <c r="H2260" s="179">
        <v>40348.137081780515</v>
      </c>
      <c r="I2260" s="179">
        <v>0</v>
      </c>
      <c r="J2260" s="179">
        <v>0</v>
      </c>
      <c r="K2260" s="179">
        <v>0</v>
      </c>
      <c r="L2260" s="179">
        <v>0</v>
      </c>
      <c r="M2260" s="179">
        <v>90499.539665889999</v>
      </c>
      <c r="N2260" s="179">
        <v>0</v>
      </c>
      <c r="O2260" s="179">
        <v>0</v>
      </c>
      <c r="P2260" s="179">
        <v>0</v>
      </c>
      <c r="Q2260" s="179">
        <v>0</v>
      </c>
      <c r="R2260" s="180">
        <v>0</v>
      </c>
      <c r="S2260" s="180">
        <v>0</v>
      </c>
      <c r="T2260" s="180">
        <v>0</v>
      </c>
    </row>
    <row r="2261" spans="2:20" x14ac:dyDescent="0.3">
      <c r="B2261" s="19">
        <v>2258</v>
      </c>
      <c r="C2261" s="179">
        <v>0</v>
      </c>
      <c r="D2261" s="179">
        <v>0</v>
      </c>
      <c r="E2261" s="179">
        <v>10959.691270169124</v>
      </c>
      <c r="F2261" s="179">
        <v>1</v>
      </c>
      <c r="G2261" s="179">
        <v>200471.51410360885</v>
      </c>
      <c r="H2261" s="179">
        <v>12907.243902267071</v>
      </c>
      <c r="I2261" s="179">
        <v>0</v>
      </c>
      <c r="J2261" s="179">
        <v>0</v>
      </c>
      <c r="K2261" s="179">
        <v>0</v>
      </c>
      <c r="L2261" s="179">
        <v>0</v>
      </c>
      <c r="M2261" s="179">
        <v>82783.078022014844</v>
      </c>
      <c r="N2261" s="179">
        <v>0</v>
      </c>
      <c r="O2261" s="179">
        <v>0</v>
      </c>
      <c r="P2261" s="179">
        <v>0</v>
      </c>
      <c r="Q2261" s="179">
        <v>0</v>
      </c>
      <c r="R2261" s="180">
        <v>0</v>
      </c>
      <c r="S2261" s="180">
        <v>0</v>
      </c>
      <c r="T2261" s="180">
        <v>0</v>
      </c>
    </row>
    <row r="2262" spans="2:20" x14ac:dyDescent="0.3">
      <c r="B2262" s="19">
        <v>2259</v>
      </c>
      <c r="C2262" s="179">
        <v>0</v>
      </c>
      <c r="D2262" s="179">
        <v>0</v>
      </c>
      <c r="E2262" s="179">
        <v>10336.210043415498</v>
      </c>
      <c r="F2262" s="179">
        <v>0</v>
      </c>
      <c r="G2262" s="179">
        <v>0</v>
      </c>
      <c r="H2262" s="179">
        <v>48724.092580349366</v>
      </c>
      <c r="I2262" s="179">
        <v>0</v>
      </c>
      <c r="J2262" s="179">
        <v>0</v>
      </c>
      <c r="K2262" s="179">
        <v>0</v>
      </c>
      <c r="L2262" s="179">
        <v>0</v>
      </c>
      <c r="M2262" s="179">
        <v>130180.16556115432</v>
      </c>
      <c r="N2262" s="179">
        <v>0</v>
      </c>
      <c r="O2262" s="179">
        <v>0</v>
      </c>
      <c r="P2262" s="179">
        <v>0</v>
      </c>
      <c r="Q2262" s="179">
        <v>0</v>
      </c>
      <c r="R2262" s="180">
        <v>0</v>
      </c>
      <c r="S2262" s="180">
        <v>0</v>
      </c>
      <c r="T2262" s="180">
        <v>0</v>
      </c>
    </row>
    <row r="2263" spans="2:20" x14ac:dyDescent="0.3">
      <c r="B2263" s="19">
        <v>2260</v>
      </c>
      <c r="C2263" s="179">
        <v>0</v>
      </c>
      <c r="D2263" s="179">
        <v>0</v>
      </c>
      <c r="E2263" s="179">
        <v>223116.74743981462</v>
      </c>
      <c r="F2263" s="179">
        <v>0</v>
      </c>
      <c r="G2263" s="179">
        <v>0</v>
      </c>
      <c r="H2263" s="179">
        <v>4903.3252626310077</v>
      </c>
      <c r="I2263" s="179">
        <v>0</v>
      </c>
      <c r="J2263" s="179">
        <v>0</v>
      </c>
      <c r="K2263" s="179">
        <v>0</v>
      </c>
      <c r="L2263" s="179">
        <v>0</v>
      </c>
      <c r="M2263" s="179">
        <v>292219.00289428938</v>
      </c>
      <c r="N2263" s="179">
        <v>0</v>
      </c>
      <c r="O2263" s="179">
        <v>0</v>
      </c>
      <c r="P2263" s="179">
        <v>0</v>
      </c>
      <c r="Q2263" s="179">
        <v>0</v>
      </c>
      <c r="R2263" s="180">
        <v>0</v>
      </c>
      <c r="S2263" s="180">
        <v>0</v>
      </c>
      <c r="T2263" s="180">
        <v>0</v>
      </c>
    </row>
    <row r="2264" spans="2:20" x14ac:dyDescent="0.3">
      <c r="B2264" s="19">
        <v>2261</v>
      </c>
      <c r="C2264" s="179">
        <v>0</v>
      </c>
      <c r="D2264" s="179">
        <v>0</v>
      </c>
      <c r="E2264" s="179">
        <v>21819.970924469504</v>
      </c>
      <c r="F2264" s="179">
        <v>0</v>
      </c>
      <c r="G2264" s="179">
        <v>0</v>
      </c>
      <c r="H2264" s="179">
        <v>22332.130801700976</v>
      </c>
      <c r="I2264" s="179">
        <v>0</v>
      </c>
      <c r="J2264" s="179">
        <v>0</v>
      </c>
      <c r="K2264" s="179">
        <v>0</v>
      </c>
      <c r="L2264" s="179">
        <v>0</v>
      </c>
      <c r="M2264" s="179">
        <v>140867.7661851554</v>
      </c>
      <c r="N2264" s="179">
        <v>0</v>
      </c>
      <c r="O2264" s="179">
        <v>0</v>
      </c>
      <c r="P2264" s="179">
        <v>0</v>
      </c>
      <c r="Q2264" s="179">
        <v>0</v>
      </c>
      <c r="R2264" s="180">
        <v>0</v>
      </c>
      <c r="S2264" s="180">
        <v>0</v>
      </c>
      <c r="T2264" s="180">
        <v>0</v>
      </c>
    </row>
    <row r="2265" spans="2:20" x14ac:dyDescent="0.3">
      <c r="B2265" s="19">
        <v>2262</v>
      </c>
      <c r="C2265" s="179">
        <v>0</v>
      </c>
      <c r="D2265" s="179">
        <v>0</v>
      </c>
      <c r="E2265" s="179">
        <v>60531.338955126557</v>
      </c>
      <c r="F2265" s="179">
        <v>0</v>
      </c>
      <c r="G2265" s="179">
        <v>0</v>
      </c>
      <c r="H2265" s="179">
        <v>10583.589298835115</v>
      </c>
      <c r="I2265" s="179">
        <v>0</v>
      </c>
      <c r="J2265" s="179">
        <v>0</v>
      </c>
      <c r="K2265" s="179">
        <v>0</v>
      </c>
      <c r="L2265" s="179">
        <v>0</v>
      </c>
      <c r="M2265" s="179">
        <v>121475.30560932486</v>
      </c>
      <c r="N2265" s="179">
        <v>0</v>
      </c>
      <c r="O2265" s="179">
        <v>0</v>
      </c>
      <c r="P2265" s="179">
        <v>0</v>
      </c>
      <c r="Q2265" s="179">
        <v>0</v>
      </c>
      <c r="R2265" s="180">
        <v>0</v>
      </c>
      <c r="S2265" s="180">
        <v>0</v>
      </c>
      <c r="T2265" s="180">
        <v>0</v>
      </c>
    </row>
    <row r="2266" spans="2:20" x14ac:dyDescent="0.3">
      <c r="B2266" s="19">
        <v>2263</v>
      </c>
      <c r="C2266" s="179">
        <v>0</v>
      </c>
      <c r="D2266" s="179">
        <v>0</v>
      </c>
      <c r="E2266" s="179">
        <v>559119.65202652174</v>
      </c>
      <c r="F2266" s="179">
        <v>0</v>
      </c>
      <c r="G2266" s="179">
        <v>0</v>
      </c>
      <c r="H2266" s="179">
        <v>8168.320901733332</v>
      </c>
      <c r="I2266" s="179">
        <v>0</v>
      </c>
      <c r="J2266" s="179">
        <v>0</v>
      </c>
      <c r="K2266" s="179">
        <v>0</v>
      </c>
      <c r="L2266" s="179">
        <v>0</v>
      </c>
      <c r="M2266" s="179">
        <v>314896.22150009242</v>
      </c>
      <c r="N2266" s="179">
        <v>0</v>
      </c>
      <c r="O2266" s="179">
        <v>0</v>
      </c>
      <c r="P2266" s="179">
        <v>0</v>
      </c>
      <c r="Q2266" s="179">
        <v>0</v>
      </c>
      <c r="R2266" s="180">
        <v>0</v>
      </c>
      <c r="S2266" s="180">
        <v>0</v>
      </c>
      <c r="T2266" s="180">
        <v>0</v>
      </c>
    </row>
    <row r="2267" spans="2:20" x14ac:dyDescent="0.3">
      <c r="B2267" s="19">
        <v>2264</v>
      </c>
      <c r="C2267" s="179">
        <v>0</v>
      </c>
      <c r="D2267" s="179">
        <v>0</v>
      </c>
      <c r="E2267" s="179">
        <v>596597.64587227639</v>
      </c>
      <c r="F2267" s="179">
        <v>0</v>
      </c>
      <c r="G2267" s="179">
        <v>0</v>
      </c>
      <c r="H2267" s="179">
        <v>167989.26714046704</v>
      </c>
      <c r="I2267" s="179">
        <v>0</v>
      </c>
      <c r="J2267" s="179">
        <v>0</v>
      </c>
      <c r="K2267" s="179">
        <v>231365.54913078633</v>
      </c>
      <c r="L2267" s="179">
        <v>1</v>
      </c>
      <c r="M2267" s="179">
        <v>84322.291091828709</v>
      </c>
      <c r="N2267" s="179">
        <v>0</v>
      </c>
      <c r="O2267" s="179">
        <v>0</v>
      </c>
      <c r="P2267" s="179">
        <v>0</v>
      </c>
      <c r="Q2267" s="179">
        <v>0</v>
      </c>
      <c r="R2267" s="180">
        <v>0</v>
      </c>
      <c r="S2267" s="180">
        <v>231365.54913078633</v>
      </c>
      <c r="T2267" s="180">
        <v>0</v>
      </c>
    </row>
    <row r="2268" spans="2:20" x14ac:dyDescent="0.3">
      <c r="B2268" s="19">
        <v>2265</v>
      </c>
      <c r="C2268" s="179">
        <v>0</v>
      </c>
      <c r="D2268" s="179">
        <v>0</v>
      </c>
      <c r="E2268" s="179">
        <v>697993.06781514327</v>
      </c>
      <c r="F2268" s="179">
        <v>0</v>
      </c>
      <c r="G2268" s="179">
        <v>0</v>
      </c>
      <c r="H2268" s="179">
        <v>80768.151905667139</v>
      </c>
      <c r="I2268" s="179">
        <v>0</v>
      </c>
      <c r="J2268" s="179">
        <v>0</v>
      </c>
      <c r="K2268" s="179">
        <v>0</v>
      </c>
      <c r="L2268" s="179">
        <v>0</v>
      </c>
      <c r="M2268" s="179">
        <v>53092.663223282645</v>
      </c>
      <c r="N2268" s="179">
        <v>0</v>
      </c>
      <c r="O2268" s="179">
        <v>0</v>
      </c>
      <c r="P2268" s="179">
        <v>0</v>
      </c>
      <c r="Q2268" s="179">
        <v>0</v>
      </c>
      <c r="R2268" s="180">
        <v>0</v>
      </c>
      <c r="S2268" s="180">
        <v>0</v>
      </c>
      <c r="T2268" s="180">
        <v>0</v>
      </c>
    </row>
    <row r="2269" spans="2:20" x14ac:dyDescent="0.3">
      <c r="B2269" s="19">
        <v>2266</v>
      </c>
      <c r="C2269" s="179">
        <v>0</v>
      </c>
      <c r="D2269" s="179">
        <v>0</v>
      </c>
      <c r="E2269" s="179">
        <v>15841.014994891875</v>
      </c>
      <c r="F2269" s="179">
        <v>0</v>
      </c>
      <c r="G2269" s="179">
        <v>0</v>
      </c>
      <c r="H2269" s="179">
        <v>30948.432558980032</v>
      </c>
      <c r="I2269" s="179">
        <v>0</v>
      </c>
      <c r="J2269" s="179">
        <v>0</v>
      </c>
      <c r="K2269" s="179">
        <v>0</v>
      </c>
      <c r="L2269" s="179">
        <v>0</v>
      </c>
      <c r="M2269" s="179">
        <v>8804.1340720859152</v>
      </c>
      <c r="N2269" s="179">
        <v>0</v>
      </c>
      <c r="O2269" s="179">
        <v>0</v>
      </c>
      <c r="P2269" s="179">
        <v>0</v>
      </c>
      <c r="Q2269" s="179">
        <v>0</v>
      </c>
      <c r="R2269" s="180">
        <v>0</v>
      </c>
      <c r="S2269" s="180">
        <v>0</v>
      </c>
      <c r="T2269" s="180">
        <v>0</v>
      </c>
    </row>
    <row r="2270" spans="2:20" x14ac:dyDescent="0.3">
      <c r="B2270" s="19">
        <v>2267</v>
      </c>
      <c r="C2270" s="179">
        <v>0</v>
      </c>
      <c r="D2270" s="179">
        <v>0</v>
      </c>
      <c r="E2270" s="179">
        <v>286798.77030392544</v>
      </c>
      <c r="F2270" s="179">
        <v>0</v>
      </c>
      <c r="G2270" s="179">
        <v>0</v>
      </c>
      <c r="H2270" s="179">
        <v>30295.468550392154</v>
      </c>
      <c r="I2270" s="179">
        <v>0</v>
      </c>
      <c r="J2270" s="179">
        <v>0</v>
      </c>
      <c r="K2270" s="179">
        <v>0</v>
      </c>
      <c r="L2270" s="179">
        <v>0</v>
      </c>
      <c r="M2270" s="179">
        <v>247747.83904947349</v>
      </c>
      <c r="N2270" s="179">
        <v>0</v>
      </c>
      <c r="O2270" s="179">
        <v>0</v>
      </c>
      <c r="P2270" s="179">
        <v>0</v>
      </c>
      <c r="Q2270" s="179">
        <v>0</v>
      </c>
      <c r="R2270" s="180">
        <v>0</v>
      </c>
      <c r="S2270" s="180">
        <v>0</v>
      </c>
      <c r="T2270" s="180">
        <v>0</v>
      </c>
    </row>
    <row r="2271" spans="2:20" x14ac:dyDescent="0.3">
      <c r="B2271" s="19">
        <v>2268</v>
      </c>
      <c r="C2271" s="179">
        <v>0</v>
      </c>
      <c r="D2271" s="179">
        <v>0</v>
      </c>
      <c r="E2271" s="179">
        <v>23581.985689539648</v>
      </c>
      <c r="F2271" s="179">
        <v>0</v>
      </c>
      <c r="G2271" s="179">
        <v>0</v>
      </c>
      <c r="H2271" s="179">
        <v>204358.22000740998</v>
      </c>
      <c r="I2271" s="179">
        <v>0</v>
      </c>
      <c r="J2271" s="179">
        <v>0</v>
      </c>
      <c r="K2271" s="179">
        <v>0</v>
      </c>
      <c r="L2271" s="179">
        <v>0</v>
      </c>
      <c r="M2271" s="179">
        <v>371410.8251667099</v>
      </c>
      <c r="N2271" s="179">
        <v>0</v>
      </c>
      <c r="O2271" s="179">
        <v>0</v>
      </c>
      <c r="P2271" s="179">
        <v>0</v>
      </c>
      <c r="Q2271" s="179">
        <v>0</v>
      </c>
      <c r="R2271" s="180">
        <v>0</v>
      </c>
      <c r="S2271" s="180">
        <v>0</v>
      </c>
      <c r="T2271" s="180">
        <v>0</v>
      </c>
    </row>
    <row r="2272" spans="2:20" x14ac:dyDescent="0.3">
      <c r="B2272" s="19">
        <v>2269</v>
      </c>
      <c r="C2272" s="179">
        <v>0</v>
      </c>
      <c r="D2272" s="179">
        <v>0</v>
      </c>
      <c r="E2272" s="179">
        <v>594731.11111051089</v>
      </c>
      <c r="F2272" s="179">
        <v>0</v>
      </c>
      <c r="G2272" s="179">
        <v>0</v>
      </c>
      <c r="H2272" s="179">
        <v>159708.76855079454</v>
      </c>
      <c r="I2272" s="179">
        <v>0</v>
      </c>
      <c r="J2272" s="179">
        <v>0</v>
      </c>
      <c r="K2272" s="179">
        <v>0</v>
      </c>
      <c r="L2272" s="179">
        <v>0</v>
      </c>
      <c r="M2272" s="179">
        <v>116306.54459323586</v>
      </c>
      <c r="N2272" s="179">
        <v>0</v>
      </c>
      <c r="O2272" s="179">
        <v>0</v>
      </c>
      <c r="P2272" s="179">
        <v>0</v>
      </c>
      <c r="Q2272" s="179">
        <v>0</v>
      </c>
      <c r="R2272" s="180">
        <v>0</v>
      </c>
      <c r="S2272" s="180">
        <v>0</v>
      </c>
      <c r="T2272" s="180">
        <v>0</v>
      </c>
    </row>
    <row r="2273" spans="2:20" x14ac:dyDescent="0.3">
      <c r="B2273" s="19">
        <v>2270</v>
      </c>
      <c r="C2273" s="179">
        <v>0</v>
      </c>
      <c r="D2273" s="179">
        <v>0</v>
      </c>
      <c r="E2273" s="179">
        <v>24578.126537952518</v>
      </c>
      <c r="F2273" s="179">
        <v>0</v>
      </c>
      <c r="G2273" s="179">
        <v>0</v>
      </c>
      <c r="H2273" s="179">
        <v>114200.98240059715</v>
      </c>
      <c r="I2273" s="179">
        <v>0</v>
      </c>
      <c r="J2273" s="179">
        <v>0</v>
      </c>
      <c r="K2273" s="179">
        <v>0</v>
      </c>
      <c r="L2273" s="179">
        <v>0</v>
      </c>
      <c r="M2273" s="179">
        <v>311559.53186761891</v>
      </c>
      <c r="N2273" s="179">
        <v>0</v>
      </c>
      <c r="O2273" s="179">
        <v>0</v>
      </c>
      <c r="P2273" s="179">
        <v>0</v>
      </c>
      <c r="Q2273" s="179">
        <v>0</v>
      </c>
      <c r="R2273" s="180">
        <v>0</v>
      </c>
      <c r="S2273" s="180">
        <v>0</v>
      </c>
      <c r="T2273" s="180">
        <v>0</v>
      </c>
    </row>
    <row r="2274" spans="2:20" x14ac:dyDescent="0.3">
      <c r="B2274" s="19">
        <v>2271</v>
      </c>
      <c r="C2274" s="179">
        <v>0</v>
      </c>
      <c r="D2274" s="179">
        <v>0</v>
      </c>
      <c r="E2274" s="179">
        <v>102774.02060169115</v>
      </c>
      <c r="F2274" s="179">
        <v>0</v>
      </c>
      <c r="G2274" s="179">
        <v>0</v>
      </c>
      <c r="H2274" s="179">
        <v>749319.36725256185</v>
      </c>
      <c r="I2274" s="179">
        <v>0</v>
      </c>
      <c r="J2274" s="179">
        <v>0</v>
      </c>
      <c r="K2274" s="179">
        <v>0</v>
      </c>
      <c r="L2274" s="179">
        <v>0</v>
      </c>
      <c r="M2274" s="179">
        <v>113847.31166809905</v>
      </c>
      <c r="N2274" s="179">
        <v>0</v>
      </c>
      <c r="O2274" s="179">
        <v>0</v>
      </c>
      <c r="P2274" s="179">
        <v>0</v>
      </c>
      <c r="Q2274" s="179">
        <v>0</v>
      </c>
      <c r="R2274" s="180">
        <v>0</v>
      </c>
      <c r="S2274" s="180">
        <v>0</v>
      </c>
      <c r="T2274" s="180">
        <v>0</v>
      </c>
    </row>
    <row r="2275" spans="2:20" x14ac:dyDescent="0.3">
      <c r="B2275" s="19">
        <v>2272</v>
      </c>
      <c r="C2275" s="179">
        <v>0</v>
      </c>
      <c r="D2275" s="179">
        <v>0</v>
      </c>
      <c r="E2275" s="179">
        <v>14100.736862557491</v>
      </c>
      <c r="F2275" s="179">
        <v>0</v>
      </c>
      <c r="G2275" s="179">
        <v>0</v>
      </c>
      <c r="H2275" s="179">
        <v>1687.4978445561794</v>
      </c>
      <c r="I2275" s="179">
        <v>0</v>
      </c>
      <c r="J2275" s="179">
        <v>0</v>
      </c>
      <c r="K2275" s="179">
        <v>0</v>
      </c>
      <c r="L2275" s="179">
        <v>0</v>
      </c>
      <c r="M2275" s="179">
        <v>52915.574653117488</v>
      </c>
      <c r="N2275" s="179">
        <v>0</v>
      </c>
      <c r="O2275" s="179">
        <v>0</v>
      </c>
      <c r="P2275" s="179">
        <v>0</v>
      </c>
      <c r="Q2275" s="179">
        <v>0</v>
      </c>
      <c r="R2275" s="180">
        <v>0</v>
      </c>
      <c r="S2275" s="180">
        <v>0</v>
      </c>
      <c r="T2275" s="180">
        <v>0</v>
      </c>
    </row>
    <row r="2276" spans="2:20" x14ac:dyDescent="0.3">
      <c r="B2276" s="19">
        <v>2273</v>
      </c>
      <c r="C2276" s="179">
        <v>0</v>
      </c>
      <c r="D2276" s="179">
        <v>0</v>
      </c>
      <c r="E2276" s="179">
        <v>894644.3654715243</v>
      </c>
      <c r="F2276" s="179">
        <v>0</v>
      </c>
      <c r="G2276" s="179">
        <v>0</v>
      </c>
      <c r="H2276" s="179">
        <v>72178.804083823619</v>
      </c>
      <c r="I2276" s="179">
        <v>0</v>
      </c>
      <c r="J2276" s="179">
        <v>0</v>
      </c>
      <c r="K2276" s="179">
        <v>0</v>
      </c>
      <c r="L2276" s="179">
        <v>0</v>
      </c>
      <c r="M2276" s="179">
        <v>117034.33857490961</v>
      </c>
      <c r="N2276" s="179">
        <v>0</v>
      </c>
      <c r="O2276" s="179">
        <v>0</v>
      </c>
      <c r="P2276" s="179">
        <v>0</v>
      </c>
      <c r="Q2276" s="179">
        <v>0</v>
      </c>
      <c r="R2276" s="180">
        <v>0</v>
      </c>
      <c r="S2276" s="180">
        <v>0</v>
      </c>
      <c r="T2276" s="180">
        <v>0</v>
      </c>
    </row>
    <row r="2277" spans="2:20" x14ac:dyDescent="0.3">
      <c r="B2277" s="19">
        <v>2274</v>
      </c>
      <c r="C2277" s="179">
        <v>0</v>
      </c>
      <c r="D2277" s="179">
        <v>0</v>
      </c>
      <c r="E2277" s="179">
        <v>45864.898769204585</v>
      </c>
      <c r="F2277" s="179">
        <v>0</v>
      </c>
      <c r="G2277" s="179">
        <v>0</v>
      </c>
      <c r="H2277" s="179">
        <v>143511.97018680177</v>
      </c>
      <c r="I2277" s="179">
        <v>0</v>
      </c>
      <c r="J2277" s="179">
        <v>0</v>
      </c>
      <c r="K2277" s="179">
        <v>0</v>
      </c>
      <c r="L2277" s="179">
        <v>0</v>
      </c>
      <c r="M2277" s="179">
        <v>102618.83151713492</v>
      </c>
      <c r="N2277" s="179">
        <v>0</v>
      </c>
      <c r="O2277" s="179">
        <v>0</v>
      </c>
      <c r="P2277" s="179">
        <v>0</v>
      </c>
      <c r="Q2277" s="179">
        <v>0</v>
      </c>
      <c r="R2277" s="180">
        <v>0</v>
      </c>
      <c r="S2277" s="180">
        <v>0</v>
      </c>
      <c r="T2277" s="180">
        <v>0</v>
      </c>
    </row>
    <row r="2278" spans="2:20" x14ac:dyDescent="0.3">
      <c r="B2278" s="19">
        <v>2275</v>
      </c>
      <c r="C2278" s="179">
        <v>0</v>
      </c>
      <c r="D2278" s="179">
        <v>0</v>
      </c>
      <c r="E2278" s="179">
        <v>99449.914883984777</v>
      </c>
      <c r="F2278" s="179">
        <v>0</v>
      </c>
      <c r="G2278" s="179">
        <v>0</v>
      </c>
      <c r="H2278" s="179">
        <v>9520.065332099517</v>
      </c>
      <c r="I2278" s="179">
        <v>0</v>
      </c>
      <c r="J2278" s="179">
        <v>0</v>
      </c>
      <c r="K2278" s="179">
        <v>0</v>
      </c>
      <c r="L2278" s="179">
        <v>0</v>
      </c>
      <c r="M2278" s="179">
        <v>68430.076174713904</v>
      </c>
      <c r="N2278" s="179">
        <v>0</v>
      </c>
      <c r="O2278" s="179">
        <v>0</v>
      </c>
      <c r="P2278" s="179">
        <v>0</v>
      </c>
      <c r="Q2278" s="179">
        <v>0</v>
      </c>
      <c r="R2278" s="180">
        <v>0</v>
      </c>
      <c r="S2278" s="180">
        <v>0</v>
      </c>
      <c r="T2278" s="180">
        <v>0</v>
      </c>
    </row>
    <row r="2279" spans="2:20" x14ac:dyDescent="0.3">
      <c r="B2279" s="19">
        <v>2276</v>
      </c>
      <c r="C2279" s="179">
        <v>0</v>
      </c>
      <c r="D2279" s="179">
        <v>0</v>
      </c>
      <c r="E2279" s="179">
        <v>450134.86257179553</v>
      </c>
      <c r="F2279" s="179">
        <v>0</v>
      </c>
      <c r="G2279" s="179">
        <v>0</v>
      </c>
      <c r="H2279" s="179">
        <v>203375.95713434764</v>
      </c>
      <c r="I2279" s="179">
        <v>0</v>
      </c>
      <c r="J2279" s="179">
        <v>0</v>
      </c>
      <c r="K2279" s="179">
        <v>0</v>
      </c>
      <c r="L2279" s="179">
        <v>0</v>
      </c>
      <c r="M2279" s="179">
        <v>6497.9589360278114</v>
      </c>
      <c r="N2279" s="179">
        <v>0</v>
      </c>
      <c r="O2279" s="179">
        <v>0</v>
      </c>
      <c r="P2279" s="179">
        <v>0</v>
      </c>
      <c r="Q2279" s="179">
        <v>0</v>
      </c>
      <c r="R2279" s="180">
        <v>0</v>
      </c>
      <c r="S2279" s="180">
        <v>0</v>
      </c>
      <c r="T2279" s="180">
        <v>0</v>
      </c>
    </row>
    <row r="2280" spans="2:20" x14ac:dyDescent="0.3">
      <c r="B2280" s="19">
        <v>2277</v>
      </c>
      <c r="C2280" s="179">
        <v>0</v>
      </c>
      <c r="D2280" s="179">
        <v>0</v>
      </c>
      <c r="E2280" s="179">
        <v>476934.82653494214</v>
      </c>
      <c r="F2280" s="179">
        <v>0</v>
      </c>
      <c r="G2280" s="179">
        <v>0</v>
      </c>
      <c r="H2280" s="179">
        <v>389357.35189579433</v>
      </c>
      <c r="I2280" s="179">
        <v>0</v>
      </c>
      <c r="J2280" s="179">
        <v>0</v>
      </c>
      <c r="K2280" s="179">
        <v>0</v>
      </c>
      <c r="L2280" s="179">
        <v>0</v>
      </c>
      <c r="M2280" s="179">
        <v>3626.8404958159563</v>
      </c>
      <c r="N2280" s="179">
        <v>0</v>
      </c>
      <c r="O2280" s="179">
        <v>0</v>
      </c>
      <c r="P2280" s="179">
        <v>0</v>
      </c>
      <c r="Q2280" s="179">
        <v>0</v>
      </c>
      <c r="R2280" s="180">
        <v>0</v>
      </c>
      <c r="S2280" s="180">
        <v>0</v>
      </c>
      <c r="T2280" s="180">
        <v>0</v>
      </c>
    </row>
    <row r="2281" spans="2:20" x14ac:dyDescent="0.3">
      <c r="B2281" s="19">
        <v>2278</v>
      </c>
      <c r="C2281" s="179">
        <v>0</v>
      </c>
      <c r="D2281" s="179">
        <v>0</v>
      </c>
      <c r="E2281" s="179">
        <v>2710049.7161351922</v>
      </c>
      <c r="F2281" s="179">
        <v>0</v>
      </c>
      <c r="G2281" s="179">
        <v>0</v>
      </c>
      <c r="H2281" s="179">
        <v>95744.826726351166</v>
      </c>
      <c r="I2281" s="179">
        <v>0</v>
      </c>
      <c r="J2281" s="179">
        <v>0</v>
      </c>
      <c r="K2281" s="179">
        <v>0</v>
      </c>
      <c r="L2281" s="179">
        <v>0</v>
      </c>
      <c r="M2281" s="179">
        <v>15896.624912072017</v>
      </c>
      <c r="N2281" s="179">
        <v>0</v>
      </c>
      <c r="O2281" s="179">
        <v>0</v>
      </c>
      <c r="P2281" s="179">
        <v>0</v>
      </c>
      <c r="Q2281" s="179">
        <v>0</v>
      </c>
      <c r="R2281" s="180">
        <v>0</v>
      </c>
      <c r="S2281" s="180">
        <v>0</v>
      </c>
      <c r="T2281" s="180">
        <v>0</v>
      </c>
    </row>
    <row r="2282" spans="2:20" x14ac:dyDescent="0.3">
      <c r="B2282" s="19">
        <v>2279</v>
      </c>
      <c r="C2282" s="179">
        <v>0</v>
      </c>
      <c r="D2282" s="179">
        <v>0</v>
      </c>
      <c r="E2282" s="179">
        <v>111880.09069895298</v>
      </c>
      <c r="F2282" s="179">
        <v>0</v>
      </c>
      <c r="G2282" s="179">
        <v>0</v>
      </c>
      <c r="H2282" s="179">
        <v>21212.394714975097</v>
      </c>
      <c r="I2282" s="179">
        <v>0</v>
      </c>
      <c r="J2282" s="179">
        <v>0</v>
      </c>
      <c r="K2282" s="179">
        <v>0</v>
      </c>
      <c r="L2282" s="179">
        <v>0</v>
      </c>
      <c r="M2282" s="179">
        <v>65734.695028281916</v>
      </c>
      <c r="N2282" s="179">
        <v>0</v>
      </c>
      <c r="O2282" s="179">
        <v>0</v>
      </c>
      <c r="P2282" s="179">
        <v>0</v>
      </c>
      <c r="Q2282" s="179">
        <v>0</v>
      </c>
      <c r="R2282" s="180">
        <v>0</v>
      </c>
      <c r="S2282" s="180">
        <v>0</v>
      </c>
      <c r="T2282" s="180">
        <v>0</v>
      </c>
    </row>
    <row r="2283" spans="2:20" x14ac:dyDescent="0.3">
      <c r="B2283" s="19">
        <v>2280</v>
      </c>
      <c r="C2283" s="179">
        <v>0</v>
      </c>
      <c r="D2283" s="179">
        <v>0</v>
      </c>
      <c r="E2283" s="179">
        <v>34956.286500914226</v>
      </c>
      <c r="F2283" s="179">
        <v>0</v>
      </c>
      <c r="G2283" s="179">
        <v>0</v>
      </c>
      <c r="H2283" s="179">
        <v>657273.57355977094</v>
      </c>
      <c r="I2283" s="179">
        <v>0</v>
      </c>
      <c r="J2283" s="179">
        <v>0</v>
      </c>
      <c r="K2283" s="179">
        <v>0</v>
      </c>
      <c r="L2283" s="179">
        <v>0</v>
      </c>
      <c r="M2283" s="179">
        <v>18446.566061364676</v>
      </c>
      <c r="N2283" s="179">
        <v>0</v>
      </c>
      <c r="O2283" s="179">
        <v>0</v>
      </c>
      <c r="P2283" s="179">
        <v>0</v>
      </c>
      <c r="Q2283" s="179">
        <v>0</v>
      </c>
      <c r="R2283" s="180">
        <v>0</v>
      </c>
      <c r="S2283" s="180">
        <v>0</v>
      </c>
      <c r="T2283" s="180">
        <v>0</v>
      </c>
    </row>
    <row r="2284" spans="2:20" x14ac:dyDescent="0.3">
      <c r="B2284" s="19">
        <v>2281</v>
      </c>
      <c r="C2284" s="179">
        <v>0</v>
      </c>
      <c r="D2284" s="179">
        <v>0</v>
      </c>
      <c r="E2284" s="179">
        <v>9181.8867976705151</v>
      </c>
      <c r="F2284" s="179">
        <v>0</v>
      </c>
      <c r="G2284" s="179">
        <v>0</v>
      </c>
      <c r="H2284" s="179">
        <v>11695.564072669924</v>
      </c>
      <c r="I2284" s="179">
        <v>0</v>
      </c>
      <c r="J2284" s="179">
        <v>0</v>
      </c>
      <c r="K2284" s="179">
        <v>0</v>
      </c>
      <c r="L2284" s="179">
        <v>0</v>
      </c>
      <c r="M2284" s="179">
        <v>19223.648882884063</v>
      </c>
      <c r="N2284" s="179">
        <v>0</v>
      </c>
      <c r="O2284" s="179">
        <v>0</v>
      </c>
      <c r="P2284" s="179">
        <v>0</v>
      </c>
      <c r="Q2284" s="179">
        <v>0</v>
      </c>
      <c r="R2284" s="180">
        <v>0</v>
      </c>
      <c r="S2284" s="180">
        <v>0</v>
      </c>
      <c r="T2284" s="180">
        <v>0</v>
      </c>
    </row>
    <row r="2285" spans="2:20" x14ac:dyDescent="0.3">
      <c r="B2285" s="19">
        <v>2282</v>
      </c>
      <c r="C2285" s="179">
        <v>0</v>
      </c>
      <c r="D2285" s="179">
        <v>0</v>
      </c>
      <c r="E2285" s="179">
        <v>196426.57568453019</v>
      </c>
      <c r="F2285" s="179">
        <v>0</v>
      </c>
      <c r="G2285" s="179">
        <v>0</v>
      </c>
      <c r="H2285" s="179">
        <v>146162.38799733575</v>
      </c>
      <c r="I2285" s="179">
        <v>0</v>
      </c>
      <c r="J2285" s="179">
        <v>0</v>
      </c>
      <c r="K2285" s="179">
        <v>0</v>
      </c>
      <c r="L2285" s="179">
        <v>0</v>
      </c>
      <c r="M2285" s="179">
        <v>11079.822060623672</v>
      </c>
      <c r="N2285" s="179">
        <v>0</v>
      </c>
      <c r="O2285" s="179">
        <v>0</v>
      </c>
      <c r="P2285" s="179">
        <v>0</v>
      </c>
      <c r="Q2285" s="179">
        <v>0</v>
      </c>
      <c r="R2285" s="180">
        <v>0</v>
      </c>
      <c r="S2285" s="180">
        <v>0</v>
      </c>
      <c r="T2285" s="180">
        <v>0</v>
      </c>
    </row>
    <row r="2286" spans="2:20" x14ac:dyDescent="0.3">
      <c r="B2286" s="19">
        <v>2283</v>
      </c>
      <c r="C2286" s="179">
        <v>0</v>
      </c>
      <c r="D2286" s="179">
        <v>0</v>
      </c>
      <c r="E2286" s="179">
        <v>21331.836759482067</v>
      </c>
      <c r="F2286" s="179">
        <v>0</v>
      </c>
      <c r="G2286" s="179">
        <v>0</v>
      </c>
      <c r="H2286" s="179">
        <v>72152.432576867956</v>
      </c>
      <c r="I2286" s="179">
        <v>0</v>
      </c>
      <c r="J2286" s="179">
        <v>0</v>
      </c>
      <c r="K2286" s="179">
        <v>0</v>
      </c>
      <c r="L2286" s="179">
        <v>0</v>
      </c>
      <c r="M2286" s="179">
        <v>19950.629537672197</v>
      </c>
      <c r="N2286" s="179">
        <v>0</v>
      </c>
      <c r="O2286" s="179">
        <v>0</v>
      </c>
      <c r="P2286" s="179">
        <v>0</v>
      </c>
      <c r="Q2286" s="179">
        <v>0</v>
      </c>
      <c r="R2286" s="180">
        <v>0</v>
      </c>
      <c r="S2286" s="180">
        <v>0</v>
      </c>
      <c r="T2286" s="180">
        <v>0</v>
      </c>
    </row>
    <row r="2287" spans="2:20" x14ac:dyDescent="0.3">
      <c r="B2287" s="19">
        <v>2284</v>
      </c>
      <c r="C2287" s="179">
        <v>0</v>
      </c>
      <c r="D2287" s="179">
        <v>0</v>
      </c>
      <c r="E2287" s="179">
        <v>332923.18827673909</v>
      </c>
      <c r="F2287" s="179">
        <v>0</v>
      </c>
      <c r="G2287" s="179">
        <v>0</v>
      </c>
      <c r="H2287" s="179">
        <v>5921.0488281305234</v>
      </c>
      <c r="I2287" s="179">
        <v>0</v>
      </c>
      <c r="J2287" s="179">
        <v>0</v>
      </c>
      <c r="K2287" s="179">
        <v>0</v>
      </c>
      <c r="L2287" s="179">
        <v>0</v>
      </c>
      <c r="M2287" s="179">
        <v>182015.53472939535</v>
      </c>
      <c r="N2287" s="179">
        <v>0</v>
      </c>
      <c r="O2287" s="179">
        <v>0</v>
      </c>
      <c r="P2287" s="179">
        <v>0</v>
      </c>
      <c r="Q2287" s="179">
        <v>0</v>
      </c>
      <c r="R2287" s="180">
        <v>0</v>
      </c>
      <c r="S2287" s="180">
        <v>0</v>
      </c>
      <c r="T2287" s="180">
        <v>0</v>
      </c>
    </row>
    <row r="2288" spans="2:20" x14ac:dyDescent="0.3">
      <c r="B2288" s="19">
        <v>2285</v>
      </c>
      <c r="C2288" s="179">
        <v>0</v>
      </c>
      <c r="D2288" s="179">
        <v>0</v>
      </c>
      <c r="E2288" s="179">
        <v>132008.02667903531</v>
      </c>
      <c r="F2288" s="179">
        <v>0</v>
      </c>
      <c r="G2288" s="179">
        <v>0</v>
      </c>
      <c r="H2288" s="179">
        <v>39581.084883611678</v>
      </c>
      <c r="I2288" s="179">
        <v>0</v>
      </c>
      <c r="J2288" s="179">
        <v>0</v>
      </c>
      <c r="K2288" s="179">
        <v>0</v>
      </c>
      <c r="L2288" s="179">
        <v>0</v>
      </c>
      <c r="M2288" s="179">
        <v>25387.022632619155</v>
      </c>
      <c r="N2288" s="179">
        <v>0</v>
      </c>
      <c r="O2288" s="179">
        <v>0</v>
      </c>
      <c r="P2288" s="179">
        <v>0</v>
      </c>
      <c r="Q2288" s="179">
        <v>0</v>
      </c>
      <c r="R2288" s="180">
        <v>0</v>
      </c>
      <c r="S2288" s="180">
        <v>0</v>
      </c>
      <c r="T2288" s="180">
        <v>0</v>
      </c>
    </row>
    <row r="2289" spans="2:20" x14ac:dyDescent="0.3">
      <c r="B2289" s="19">
        <v>2286</v>
      </c>
      <c r="C2289" s="179">
        <v>0</v>
      </c>
      <c r="D2289" s="179">
        <v>0</v>
      </c>
      <c r="E2289" s="179">
        <v>15397.416282187574</v>
      </c>
      <c r="F2289" s="179">
        <v>0</v>
      </c>
      <c r="G2289" s="179">
        <v>0</v>
      </c>
      <c r="H2289" s="179">
        <v>22046.984492811102</v>
      </c>
      <c r="I2289" s="179">
        <v>0</v>
      </c>
      <c r="J2289" s="179">
        <v>0</v>
      </c>
      <c r="K2289" s="179">
        <v>0</v>
      </c>
      <c r="L2289" s="179">
        <v>0</v>
      </c>
      <c r="M2289" s="179">
        <v>5152.3823815234255</v>
      </c>
      <c r="N2289" s="179">
        <v>0</v>
      </c>
      <c r="O2289" s="179">
        <v>0</v>
      </c>
      <c r="P2289" s="179">
        <v>0</v>
      </c>
      <c r="Q2289" s="179">
        <v>0</v>
      </c>
      <c r="R2289" s="180">
        <v>0</v>
      </c>
      <c r="S2289" s="180">
        <v>0</v>
      </c>
      <c r="T2289" s="180">
        <v>0</v>
      </c>
    </row>
    <row r="2290" spans="2:20" x14ac:dyDescent="0.3">
      <c r="B2290" s="19">
        <v>2287</v>
      </c>
      <c r="C2290" s="179">
        <v>0</v>
      </c>
      <c r="D2290" s="179">
        <v>0</v>
      </c>
      <c r="E2290" s="179">
        <v>55837.159280814863</v>
      </c>
      <c r="F2290" s="179">
        <v>0</v>
      </c>
      <c r="G2290" s="179">
        <v>0</v>
      </c>
      <c r="H2290" s="179">
        <v>218575.74257958931</v>
      </c>
      <c r="I2290" s="179">
        <v>0</v>
      </c>
      <c r="J2290" s="179">
        <v>0</v>
      </c>
      <c r="K2290" s="179">
        <v>0</v>
      </c>
      <c r="L2290" s="179">
        <v>0</v>
      </c>
      <c r="M2290" s="179">
        <v>1090193.7136158396</v>
      </c>
      <c r="N2290" s="179">
        <v>0</v>
      </c>
      <c r="O2290" s="179">
        <v>0</v>
      </c>
      <c r="P2290" s="179">
        <v>0</v>
      </c>
      <c r="Q2290" s="179">
        <v>0</v>
      </c>
      <c r="R2290" s="180">
        <v>0</v>
      </c>
      <c r="S2290" s="180">
        <v>0</v>
      </c>
      <c r="T2290" s="180">
        <v>0</v>
      </c>
    </row>
    <row r="2291" spans="2:20" x14ac:dyDescent="0.3">
      <c r="B2291" s="19">
        <v>2288</v>
      </c>
      <c r="C2291" s="179">
        <v>0</v>
      </c>
      <c r="D2291" s="179">
        <v>0</v>
      </c>
      <c r="E2291" s="179">
        <v>16426.695461418512</v>
      </c>
      <c r="F2291" s="179">
        <v>0</v>
      </c>
      <c r="G2291" s="179">
        <v>0</v>
      </c>
      <c r="H2291" s="179">
        <v>33193.423911512844</v>
      </c>
      <c r="I2291" s="179">
        <v>0</v>
      </c>
      <c r="J2291" s="179">
        <v>0</v>
      </c>
      <c r="K2291" s="179">
        <v>0</v>
      </c>
      <c r="L2291" s="179">
        <v>0</v>
      </c>
      <c r="M2291" s="179">
        <v>9651.3720093794836</v>
      </c>
      <c r="N2291" s="179">
        <v>0</v>
      </c>
      <c r="O2291" s="179">
        <v>0</v>
      </c>
      <c r="P2291" s="179">
        <v>0</v>
      </c>
      <c r="Q2291" s="179">
        <v>0</v>
      </c>
      <c r="R2291" s="180">
        <v>0</v>
      </c>
      <c r="S2291" s="180">
        <v>0</v>
      </c>
      <c r="T2291" s="180">
        <v>0</v>
      </c>
    </row>
    <row r="2292" spans="2:20" x14ac:dyDescent="0.3">
      <c r="B2292" s="19">
        <v>2289</v>
      </c>
      <c r="C2292" s="179">
        <v>0</v>
      </c>
      <c r="D2292" s="179">
        <v>0</v>
      </c>
      <c r="E2292" s="179">
        <v>190602.96879719719</v>
      </c>
      <c r="F2292" s="179">
        <v>0</v>
      </c>
      <c r="G2292" s="179">
        <v>0</v>
      </c>
      <c r="H2292" s="179">
        <v>69437.17746258642</v>
      </c>
      <c r="I2292" s="179">
        <v>0</v>
      </c>
      <c r="J2292" s="179">
        <v>0</v>
      </c>
      <c r="K2292" s="179">
        <v>0</v>
      </c>
      <c r="L2292" s="179">
        <v>0</v>
      </c>
      <c r="M2292" s="179">
        <v>8534.0484223935782</v>
      </c>
      <c r="N2292" s="179">
        <v>0</v>
      </c>
      <c r="O2292" s="179">
        <v>0</v>
      </c>
      <c r="P2292" s="179">
        <v>0</v>
      </c>
      <c r="Q2292" s="179">
        <v>0</v>
      </c>
      <c r="R2292" s="180">
        <v>0</v>
      </c>
      <c r="S2292" s="180">
        <v>0</v>
      </c>
      <c r="T2292" s="180">
        <v>0</v>
      </c>
    </row>
    <row r="2293" spans="2:20" x14ac:dyDescent="0.3">
      <c r="B2293" s="19">
        <v>2290</v>
      </c>
      <c r="C2293" s="179">
        <v>0</v>
      </c>
      <c r="D2293" s="179">
        <v>0</v>
      </c>
      <c r="E2293" s="179">
        <v>107974.65755602763</v>
      </c>
      <c r="F2293" s="179">
        <v>0</v>
      </c>
      <c r="G2293" s="179">
        <v>0</v>
      </c>
      <c r="H2293" s="179">
        <v>371146.38726200548</v>
      </c>
      <c r="I2293" s="179">
        <v>0</v>
      </c>
      <c r="J2293" s="179">
        <v>0</v>
      </c>
      <c r="K2293" s="179">
        <v>0</v>
      </c>
      <c r="L2293" s="179">
        <v>0</v>
      </c>
      <c r="M2293" s="179">
        <v>477396.16115485702</v>
      </c>
      <c r="N2293" s="179">
        <v>0</v>
      </c>
      <c r="O2293" s="179">
        <v>0</v>
      </c>
      <c r="P2293" s="179">
        <v>0</v>
      </c>
      <c r="Q2293" s="179">
        <v>0</v>
      </c>
      <c r="R2293" s="180">
        <v>0</v>
      </c>
      <c r="S2293" s="180">
        <v>0</v>
      </c>
      <c r="T2293" s="180">
        <v>0</v>
      </c>
    </row>
    <row r="2294" spans="2:20" x14ac:dyDescent="0.3">
      <c r="B2294" s="19">
        <v>2291</v>
      </c>
      <c r="C2294" s="179">
        <v>0</v>
      </c>
      <c r="D2294" s="179">
        <v>0</v>
      </c>
      <c r="E2294" s="179">
        <v>949302.24559711793</v>
      </c>
      <c r="F2294" s="179">
        <v>0</v>
      </c>
      <c r="G2294" s="179">
        <v>0</v>
      </c>
      <c r="H2294" s="179">
        <v>70613.752894295598</v>
      </c>
      <c r="I2294" s="179">
        <v>0</v>
      </c>
      <c r="J2294" s="179">
        <v>0</v>
      </c>
      <c r="K2294" s="179">
        <v>0</v>
      </c>
      <c r="L2294" s="179">
        <v>0</v>
      </c>
      <c r="M2294" s="179">
        <v>35976.253702521084</v>
      </c>
      <c r="N2294" s="179">
        <v>0</v>
      </c>
      <c r="O2294" s="179">
        <v>0</v>
      </c>
      <c r="P2294" s="179">
        <v>0</v>
      </c>
      <c r="Q2294" s="179">
        <v>0</v>
      </c>
      <c r="R2294" s="180">
        <v>0</v>
      </c>
      <c r="S2294" s="180">
        <v>0</v>
      </c>
      <c r="T2294" s="180">
        <v>0</v>
      </c>
    </row>
    <row r="2295" spans="2:20" x14ac:dyDescent="0.3">
      <c r="B2295" s="19">
        <v>2292</v>
      </c>
      <c r="C2295" s="179">
        <v>0</v>
      </c>
      <c r="D2295" s="179">
        <v>0</v>
      </c>
      <c r="E2295" s="179">
        <v>130589.88983986438</v>
      </c>
      <c r="F2295" s="179">
        <v>0</v>
      </c>
      <c r="G2295" s="179">
        <v>0</v>
      </c>
      <c r="H2295" s="179">
        <v>249084.11810419566</v>
      </c>
      <c r="I2295" s="179">
        <v>0</v>
      </c>
      <c r="J2295" s="179">
        <v>0</v>
      </c>
      <c r="K2295" s="179">
        <v>0</v>
      </c>
      <c r="L2295" s="179">
        <v>0</v>
      </c>
      <c r="M2295" s="179">
        <v>5840.5470444454713</v>
      </c>
      <c r="N2295" s="179">
        <v>0</v>
      </c>
      <c r="O2295" s="179">
        <v>0</v>
      </c>
      <c r="P2295" s="179">
        <v>0</v>
      </c>
      <c r="Q2295" s="179">
        <v>0</v>
      </c>
      <c r="R2295" s="180">
        <v>0</v>
      </c>
      <c r="S2295" s="180">
        <v>0</v>
      </c>
      <c r="T2295" s="180">
        <v>0</v>
      </c>
    </row>
    <row r="2296" spans="2:20" x14ac:dyDescent="0.3">
      <c r="B2296" s="19">
        <v>2293</v>
      </c>
      <c r="C2296" s="179">
        <v>0</v>
      </c>
      <c r="D2296" s="179">
        <v>0</v>
      </c>
      <c r="E2296" s="179">
        <v>97152.120941099027</v>
      </c>
      <c r="F2296" s="179">
        <v>0</v>
      </c>
      <c r="G2296" s="179">
        <v>0</v>
      </c>
      <c r="H2296" s="179">
        <v>188400.88510848643</v>
      </c>
      <c r="I2296" s="179">
        <v>0</v>
      </c>
      <c r="J2296" s="179">
        <v>0</v>
      </c>
      <c r="K2296" s="179">
        <v>0</v>
      </c>
      <c r="L2296" s="179">
        <v>0</v>
      </c>
      <c r="M2296" s="179">
        <v>318698.65543349058</v>
      </c>
      <c r="N2296" s="179">
        <v>0</v>
      </c>
      <c r="O2296" s="179">
        <v>0</v>
      </c>
      <c r="P2296" s="179">
        <v>0</v>
      </c>
      <c r="Q2296" s="179">
        <v>0</v>
      </c>
      <c r="R2296" s="180">
        <v>0</v>
      </c>
      <c r="S2296" s="180">
        <v>0</v>
      </c>
      <c r="T2296" s="180">
        <v>0</v>
      </c>
    </row>
    <row r="2297" spans="2:20" x14ac:dyDescent="0.3">
      <c r="B2297" s="19">
        <v>2294</v>
      </c>
      <c r="C2297" s="179">
        <v>0</v>
      </c>
      <c r="D2297" s="179">
        <v>0</v>
      </c>
      <c r="E2297" s="179">
        <v>48268.63733273535</v>
      </c>
      <c r="F2297" s="179">
        <v>0</v>
      </c>
      <c r="G2297" s="179">
        <v>0</v>
      </c>
      <c r="H2297" s="179">
        <v>24584.586569286737</v>
      </c>
      <c r="I2297" s="179">
        <v>0</v>
      </c>
      <c r="J2297" s="179">
        <v>0</v>
      </c>
      <c r="K2297" s="179">
        <v>48213.728694974307</v>
      </c>
      <c r="L2297" s="179">
        <v>1</v>
      </c>
      <c r="M2297" s="179">
        <v>351029.18974336231</v>
      </c>
      <c r="N2297" s="179">
        <v>0</v>
      </c>
      <c r="O2297" s="179">
        <v>0</v>
      </c>
      <c r="P2297" s="179">
        <v>0</v>
      </c>
      <c r="Q2297" s="179">
        <v>0</v>
      </c>
      <c r="R2297" s="180">
        <v>0</v>
      </c>
      <c r="S2297" s="180">
        <v>48213.728694974307</v>
      </c>
      <c r="T2297" s="180">
        <v>0</v>
      </c>
    </row>
    <row r="2298" spans="2:20" x14ac:dyDescent="0.3">
      <c r="B2298" s="19">
        <v>2295</v>
      </c>
      <c r="C2298" s="179">
        <v>0</v>
      </c>
      <c r="D2298" s="179">
        <v>0</v>
      </c>
      <c r="E2298" s="179">
        <v>582408.51249410433</v>
      </c>
      <c r="F2298" s="179">
        <v>0</v>
      </c>
      <c r="G2298" s="179">
        <v>0</v>
      </c>
      <c r="H2298" s="179">
        <v>70074.148910685268</v>
      </c>
      <c r="I2298" s="179">
        <v>0</v>
      </c>
      <c r="J2298" s="179">
        <v>0</v>
      </c>
      <c r="K2298" s="179">
        <v>0</v>
      </c>
      <c r="L2298" s="179">
        <v>0</v>
      </c>
      <c r="M2298" s="179">
        <v>196323.05357742609</v>
      </c>
      <c r="N2298" s="179">
        <v>0</v>
      </c>
      <c r="O2298" s="179">
        <v>0</v>
      </c>
      <c r="P2298" s="179">
        <v>0</v>
      </c>
      <c r="Q2298" s="179">
        <v>0</v>
      </c>
      <c r="R2298" s="180">
        <v>0</v>
      </c>
      <c r="S2298" s="180">
        <v>0</v>
      </c>
      <c r="T2298" s="180">
        <v>0</v>
      </c>
    </row>
    <row r="2299" spans="2:20" x14ac:dyDescent="0.3">
      <c r="B2299" s="19">
        <v>2296</v>
      </c>
      <c r="C2299" s="179">
        <v>0</v>
      </c>
      <c r="D2299" s="179">
        <v>0</v>
      </c>
      <c r="E2299" s="179">
        <v>32455.285046035682</v>
      </c>
      <c r="F2299" s="179">
        <v>0</v>
      </c>
      <c r="G2299" s="179">
        <v>0</v>
      </c>
      <c r="H2299" s="179">
        <v>303755.93398565991</v>
      </c>
      <c r="I2299" s="179">
        <v>0</v>
      </c>
      <c r="J2299" s="179">
        <v>0</v>
      </c>
      <c r="K2299" s="179">
        <v>0</v>
      </c>
      <c r="L2299" s="179">
        <v>0</v>
      </c>
      <c r="M2299" s="179">
        <v>132829.73813040211</v>
      </c>
      <c r="N2299" s="179">
        <v>0</v>
      </c>
      <c r="O2299" s="179">
        <v>0</v>
      </c>
      <c r="P2299" s="179">
        <v>0</v>
      </c>
      <c r="Q2299" s="179">
        <v>0</v>
      </c>
      <c r="R2299" s="180">
        <v>0</v>
      </c>
      <c r="S2299" s="180">
        <v>0</v>
      </c>
      <c r="T2299" s="180">
        <v>0</v>
      </c>
    </row>
    <row r="2300" spans="2:20" x14ac:dyDescent="0.3">
      <c r="B2300" s="19">
        <v>2297</v>
      </c>
      <c r="C2300" s="179">
        <v>0</v>
      </c>
      <c r="D2300" s="179">
        <v>0</v>
      </c>
      <c r="E2300" s="179">
        <v>1000856.8066523878</v>
      </c>
      <c r="F2300" s="179">
        <v>0</v>
      </c>
      <c r="G2300" s="179">
        <v>0</v>
      </c>
      <c r="H2300" s="179">
        <v>176892.82543802049</v>
      </c>
      <c r="I2300" s="179">
        <v>0</v>
      </c>
      <c r="J2300" s="179">
        <v>0</v>
      </c>
      <c r="K2300" s="179">
        <v>0</v>
      </c>
      <c r="L2300" s="179">
        <v>0</v>
      </c>
      <c r="M2300" s="179">
        <v>67536.141346447388</v>
      </c>
      <c r="N2300" s="179">
        <v>0</v>
      </c>
      <c r="O2300" s="179">
        <v>0</v>
      </c>
      <c r="P2300" s="179">
        <v>0</v>
      </c>
      <c r="Q2300" s="179">
        <v>0</v>
      </c>
      <c r="R2300" s="180">
        <v>0</v>
      </c>
      <c r="S2300" s="180">
        <v>0</v>
      </c>
      <c r="T2300" s="180">
        <v>0</v>
      </c>
    </row>
    <row r="2301" spans="2:20" x14ac:dyDescent="0.3">
      <c r="B2301" s="19">
        <v>2298</v>
      </c>
      <c r="C2301" s="179">
        <v>0</v>
      </c>
      <c r="D2301" s="179">
        <v>0</v>
      </c>
      <c r="E2301" s="179">
        <v>8662.4980729287272</v>
      </c>
      <c r="F2301" s="179">
        <v>0</v>
      </c>
      <c r="G2301" s="179">
        <v>0</v>
      </c>
      <c r="H2301" s="179">
        <v>26682.639382626221</v>
      </c>
      <c r="I2301" s="179">
        <v>0</v>
      </c>
      <c r="J2301" s="179">
        <v>0</v>
      </c>
      <c r="K2301" s="179">
        <v>0</v>
      </c>
      <c r="L2301" s="179">
        <v>0</v>
      </c>
      <c r="M2301" s="179">
        <v>17036.841965771797</v>
      </c>
      <c r="N2301" s="179">
        <v>0</v>
      </c>
      <c r="O2301" s="179">
        <v>0</v>
      </c>
      <c r="P2301" s="179">
        <v>0</v>
      </c>
      <c r="Q2301" s="179">
        <v>0</v>
      </c>
      <c r="R2301" s="180">
        <v>0</v>
      </c>
      <c r="S2301" s="180">
        <v>0</v>
      </c>
      <c r="T2301" s="180">
        <v>0</v>
      </c>
    </row>
    <row r="2302" spans="2:20" x14ac:dyDescent="0.3">
      <c r="B2302" s="19">
        <v>2299</v>
      </c>
      <c r="C2302" s="179">
        <v>0</v>
      </c>
      <c r="D2302" s="179">
        <v>0</v>
      </c>
      <c r="E2302" s="179">
        <v>381386.89079062757</v>
      </c>
      <c r="F2302" s="179">
        <v>0</v>
      </c>
      <c r="G2302" s="179">
        <v>0</v>
      </c>
      <c r="H2302" s="179">
        <v>60405.681306523409</v>
      </c>
      <c r="I2302" s="179">
        <v>0</v>
      </c>
      <c r="J2302" s="179">
        <v>0</v>
      </c>
      <c r="K2302" s="179">
        <v>0</v>
      </c>
      <c r="L2302" s="179">
        <v>0</v>
      </c>
      <c r="M2302" s="179">
        <v>12561.321917311898</v>
      </c>
      <c r="N2302" s="179">
        <v>0</v>
      </c>
      <c r="O2302" s="179">
        <v>0</v>
      </c>
      <c r="P2302" s="179">
        <v>0</v>
      </c>
      <c r="Q2302" s="179">
        <v>0</v>
      </c>
      <c r="R2302" s="180">
        <v>0</v>
      </c>
      <c r="S2302" s="180">
        <v>0</v>
      </c>
      <c r="T2302" s="180">
        <v>0</v>
      </c>
    </row>
    <row r="2303" spans="2:20" x14ac:dyDescent="0.3">
      <c r="B2303" s="19">
        <v>2300</v>
      </c>
      <c r="C2303" s="179">
        <v>0</v>
      </c>
      <c r="D2303" s="179">
        <v>0</v>
      </c>
      <c r="E2303" s="179">
        <v>10673.104247474545</v>
      </c>
      <c r="F2303" s="179">
        <v>0</v>
      </c>
      <c r="G2303" s="179">
        <v>0</v>
      </c>
      <c r="H2303" s="179">
        <v>127192.0188771237</v>
      </c>
      <c r="I2303" s="179">
        <v>0</v>
      </c>
      <c r="J2303" s="179">
        <v>0</v>
      </c>
      <c r="K2303" s="179">
        <v>0</v>
      </c>
      <c r="L2303" s="179">
        <v>0</v>
      </c>
      <c r="M2303" s="179">
        <v>152309.18380806141</v>
      </c>
      <c r="N2303" s="179">
        <v>0</v>
      </c>
      <c r="O2303" s="179">
        <v>0</v>
      </c>
      <c r="P2303" s="179">
        <v>0</v>
      </c>
      <c r="Q2303" s="179">
        <v>0</v>
      </c>
      <c r="R2303" s="180">
        <v>0</v>
      </c>
      <c r="S2303" s="180">
        <v>0</v>
      </c>
      <c r="T2303" s="180">
        <v>0</v>
      </c>
    </row>
    <row r="2304" spans="2:20" x14ac:dyDescent="0.3">
      <c r="B2304" s="19">
        <v>2301</v>
      </c>
      <c r="C2304" s="179">
        <v>0</v>
      </c>
      <c r="D2304" s="179">
        <v>0</v>
      </c>
      <c r="E2304" s="179">
        <v>237780.03763361817</v>
      </c>
      <c r="F2304" s="179">
        <v>0</v>
      </c>
      <c r="G2304" s="179">
        <v>0</v>
      </c>
      <c r="H2304" s="179">
        <v>54892.502631059782</v>
      </c>
      <c r="I2304" s="179">
        <v>0</v>
      </c>
      <c r="J2304" s="179">
        <v>0</v>
      </c>
      <c r="K2304" s="179">
        <v>0</v>
      </c>
      <c r="L2304" s="179">
        <v>0</v>
      </c>
      <c r="M2304" s="179">
        <v>56226.004724370119</v>
      </c>
      <c r="N2304" s="179">
        <v>0</v>
      </c>
      <c r="O2304" s="179">
        <v>0</v>
      </c>
      <c r="P2304" s="179">
        <v>0</v>
      </c>
      <c r="Q2304" s="179">
        <v>0</v>
      </c>
      <c r="R2304" s="180">
        <v>0</v>
      </c>
      <c r="S2304" s="180">
        <v>0</v>
      </c>
      <c r="T2304" s="180">
        <v>0</v>
      </c>
    </row>
    <row r="2305" spans="2:20" x14ac:dyDescent="0.3">
      <c r="B2305" s="19">
        <v>2302</v>
      </c>
      <c r="C2305" s="179">
        <v>0</v>
      </c>
      <c r="D2305" s="179">
        <v>0</v>
      </c>
      <c r="E2305" s="179">
        <v>188003.26038715107</v>
      </c>
      <c r="F2305" s="179">
        <v>0</v>
      </c>
      <c r="G2305" s="179">
        <v>0</v>
      </c>
      <c r="H2305" s="179">
        <v>69564.104421007898</v>
      </c>
      <c r="I2305" s="179">
        <v>0</v>
      </c>
      <c r="J2305" s="179">
        <v>0</v>
      </c>
      <c r="K2305" s="179">
        <v>0</v>
      </c>
      <c r="L2305" s="179">
        <v>0</v>
      </c>
      <c r="M2305" s="179">
        <v>74375.287460187086</v>
      </c>
      <c r="N2305" s="179">
        <v>0</v>
      </c>
      <c r="O2305" s="179">
        <v>0</v>
      </c>
      <c r="P2305" s="179">
        <v>0</v>
      </c>
      <c r="Q2305" s="179">
        <v>0</v>
      </c>
      <c r="R2305" s="180">
        <v>0</v>
      </c>
      <c r="S2305" s="180">
        <v>0</v>
      </c>
      <c r="T2305" s="180">
        <v>0</v>
      </c>
    </row>
    <row r="2306" spans="2:20" x14ac:dyDescent="0.3">
      <c r="B2306" s="19">
        <v>2303</v>
      </c>
      <c r="C2306" s="179">
        <v>0</v>
      </c>
      <c r="D2306" s="179">
        <v>0</v>
      </c>
      <c r="E2306" s="179">
        <v>159463.06919239016</v>
      </c>
      <c r="F2306" s="179">
        <v>0</v>
      </c>
      <c r="G2306" s="179">
        <v>0</v>
      </c>
      <c r="H2306" s="179">
        <v>4144.4523132106478</v>
      </c>
      <c r="I2306" s="179">
        <v>0</v>
      </c>
      <c r="J2306" s="179">
        <v>0</v>
      </c>
      <c r="K2306" s="179">
        <v>0</v>
      </c>
      <c r="L2306" s="179">
        <v>0</v>
      </c>
      <c r="M2306" s="179">
        <v>61432.870627305536</v>
      </c>
      <c r="N2306" s="179">
        <v>0</v>
      </c>
      <c r="O2306" s="179">
        <v>0</v>
      </c>
      <c r="P2306" s="179">
        <v>0</v>
      </c>
      <c r="Q2306" s="179">
        <v>0</v>
      </c>
      <c r="R2306" s="180">
        <v>0</v>
      </c>
      <c r="S2306" s="180">
        <v>0</v>
      </c>
      <c r="T2306" s="180">
        <v>0</v>
      </c>
    </row>
    <row r="2307" spans="2:20" x14ac:dyDescent="0.3">
      <c r="B2307" s="19">
        <v>2304</v>
      </c>
      <c r="C2307" s="179">
        <v>0</v>
      </c>
      <c r="D2307" s="179">
        <v>0</v>
      </c>
      <c r="E2307" s="179">
        <v>164096.84229434418</v>
      </c>
      <c r="F2307" s="179">
        <v>0</v>
      </c>
      <c r="G2307" s="179">
        <v>0</v>
      </c>
      <c r="H2307" s="179">
        <v>59634.946388533397</v>
      </c>
      <c r="I2307" s="179">
        <v>0</v>
      </c>
      <c r="J2307" s="179">
        <v>0</v>
      </c>
      <c r="K2307" s="179">
        <v>0</v>
      </c>
      <c r="L2307" s="179">
        <v>0</v>
      </c>
      <c r="M2307" s="179">
        <v>375958.5605704902</v>
      </c>
      <c r="N2307" s="179">
        <v>0</v>
      </c>
      <c r="O2307" s="179">
        <v>0</v>
      </c>
      <c r="P2307" s="179">
        <v>0</v>
      </c>
      <c r="Q2307" s="179">
        <v>0</v>
      </c>
      <c r="R2307" s="180">
        <v>0</v>
      </c>
      <c r="S2307" s="180">
        <v>0</v>
      </c>
      <c r="T2307" s="180">
        <v>0</v>
      </c>
    </row>
    <row r="2308" spans="2:20" x14ac:dyDescent="0.3">
      <c r="B2308" s="19">
        <v>2305</v>
      </c>
      <c r="C2308" s="179">
        <v>0</v>
      </c>
      <c r="D2308" s="179">
        <v>0</v>
      </c>
      <c r="E2308" s="179">
        <v>1810172.5072123548</v>
      </c>
      <c r="F2308" s="179">
        <v>0</v>
      </c>
      <c r="G2308" s="179">
        <v>0</v>
      </c>
      <c r="H2308" s="179">
        <v>313514.91004229564</v>
      </c>
      <c r="I2308" s="179">
        <v>0</v>
      </c>
      <c r="J2308" s="179">
        <v>0</v>
      </c>
      <c r="K2308" s="179">
        <v>0</v>
      </c>
      <c r="L2308" s="179">
        <v>0</v>
      </c>
      <c r="M2308" s="179">
        <v>266670.74424904358</v>
      </c>
      <c r="N2308" s="179">
        <v>0</v>
      </c>
      <c r="O2308" s="179">
        <v>0</v>
      </c>
      <c r="P2308" s="179">
        <v>0</v>
      </c>
      <c r="Q2308" s="179">
        <v>0</v>
      </c>
      <c r="R2308" s="180">
        <v>0</v>
      </c>
      <c r="S2308" s="180">
        <v>0</v>
      </c>
      <c r="T2308" s="180">
        <v>0</v>
      </c>
    </row>
    <row r="2309" spans="2:20" x14ac:dyDescent="0.3">
      <c r="B2309" s="19">
        <v>2306</v>
      </c>
      <c r="C2309" s="179">
        <v>0</v>
      </c>
      <c r="D2309" s="179">
        <v>0</v>
      </c>
      <c r="E2309" s="179">
        <v>130881.87292348231</v>
      </c>
      <c r="F2309" s="179">
        <v>0</v>
      </c>
      <c r="G2309" s="179">
        <v>0</v>
      </c>
      <c r="H2309" s="179">
        <v>292044.62219837867</v>
      </c>
      <c r="I2309" s="179">
        <v>0</v>
      </c>
      <c r="J2309" s="179">
        <v>0</v>
      </c>
      <c r="K2309" s="179">
        <v>0</v>
      </c>
      <c r="L2309" s="179">
        <v>0</v>
      </c>
      <c r="M2309" s="179">
        <v>49275.919870020807</v>
      </c>
      <c r="N2309" s="179">
        <v>0</v>
      </c>
      <c r="O2309" s="179">
        <v>0</v>
      </c>
      <c r="P2309" s="179">
        <v>0</v>
      </c>
      <c r="Q2309" s="179">
        <v>0</v>
      </c>
      <c r="R2309" s="180">
        <v>0</v>
      </c>
      <c r="S2309" s="180">
        <v>0</v>
      </c>
      <c r="T2309" s="180">
        <v>0</v>
      </c>
    </row>
    <row r="2310" spans="2:20" x14ac:dyDescent="0.3">
      <c r="B2310" s="19">
        <v>2307</v>
      </c>
      <c r="C2310" s="179">
        <v>0</v>
      </c>
      <c r="D2310" s="179">
        <v>0</v>
      </c>
      <c r="E2310" s="179">
        <v>508041.20854623761</v>
      </c>
      <c r="F2310" s="179">
        <v>0</v>
      </c>
      <c r="G2310" s="179">
        <v>0</v>
      </c>
      <c r="H2310" s="179">
        <v>144828.99588476002</v>
      </c>
      <c r="I2310" s="179">
        <v>0</v>
      </c>
      <c r="J2310" s="179">
        <v>0</v>
      </c>
      <c r="K2310" s="179">
        <v>0</v>
      </c>
      <c r="L2310" s="179">
        <v>0</v>
      </c>
      <c r="M2310" s="179">
        <v>224032.36513289987</v>
      </c>
      <c r="N2310" s="179">
        <v>0</v>
      </c>
      <c r="O2310" s="179">
        <v>0</v>
      </c>
      <c r="P2310" s="179">
        <v>0</v>
      </c>
      <c r="Q2310" s="179">
        <v>0</v>
      </c>
      <c r="R2310" s="180">
        <v>0</v>
      </c>
      <c r="S2310" s="180">
        <v>0</v>
      </c>
      <c r="T2310" s="180">
        <v>0</v>
      </c>
    </row>
    <row r="2311" spans="2:20" x14ac:dyDescent="0.3">
      <c r="B2311" s="19">
        <v>2308</v>
      </c>
      <c r="C2311" s="179">
        <v>0</v>
      </c>
      <c r="D2311" s="179">
        <v>0</v>
      </c>
      <c r="E2311" s="179">
        <v>175949.99663399486</v>
      </c>
      <c r="F2311" s="179">
        <v>0</v>
      </c>
      <c r="G2311" s="179">
        <v>0</v>
      </c>
      <c r="H2311" s="179">
        <v>79619.640958758668</v>
      </c>
      <c r="I2311" s="179">
        <v>0</v>
      </c>
      <c r="J2311" s="179">
        <v>0</v>
      </c>
      <c r="K2311" s="179">
        <v>0</v>
      </c>
      <c r="L2311" s="179">
        <v>0</v>
      </c>
      <c r="M2311" s="179">
        <v>22818.612506135738</v>
      </c>
      <c r="N2311" s="179">
        <v>0</v>
      </c>
      <c r="O2311" s="179">
        <v>0</v>
      </c>
      <c r="P2311" s="179">
        <v>0</v>
      </c>
      <c r="Q2311" s="179">
        <v>0</v>
      </c>
      <c r="R2311" s="180">
        <v>0</v>
      </c>
      <c r="S2311" s="180">
        <v>0</v>
      </c>
      <c r="T2311" s="180">
        <v>0</v>
      </c>
    </row>
    <row r="2312" spans="2:20" x14ac:dyDescent="0.3">
      <c r="B2312" s="19">
        <v>2309</v>
      </c>
      <c r="C2312" s="179">
        <v>0</v>
      </c>
      <c r="D2312" s="179">
        <v>0</v>
      </c>
      <c r="E2312" s="179">
        <v>23012.967910492542</v>
      </c>
      <c r="F2312" s="179">
        <v>0</v>
      </c>
      <c r="G2312" s="179">
        <v>0</v>
      </c>
      <c r="H2312" s="179">
        <v>16351.57886257853</v>
      </c>
      <c r="I2312" s="179">
        <v>0</v>
      </c>
      <c r="J2312" s="179">
        <v>0</v>
      </c>
      <c r="K2312" s="179">
        <v>0</v>
      </c>
      <c r="L2312" s="179">
        <v>0</v>
      </c>
      <c r="M2312" s="179">
        <v>83210.94702760606</v>
      </c>
      <c r="N2312" s="179">
        <v>0</v>
      </c>
      <c r="O2312" s="179">
        <v>0</v>
      </c>
      <c r="P2312" s="179">
        <v>0</v>
      </c>
      <c r="Q2312" s="179">
        <v>0</v>
      </c>
      <c r="R2312" s="180">
        <v>0</v>
      </c>
      <c r="S2312" s="180">
        <v>0</v>
      </c>
      <c r="T2312" s="180">
        <v>0</v>
      </c>
    </row>
    <row r="2313" spans="2:20" x14ac:dyDescent="0.3">
      <c r="B2313" s="19">
        <v>2310</v>
      </c>
      <c r="C2313" s="179">
        <v>0</v>
      </c>
      <c r="D2313" s="179">
        <v>0</v>
      </c>
      <c r="E2313" s="179">
        <v>113742.344226798</v>
      </c>
      <c r="F2313" s="179">
        <v>0</v>
      </c>
      <c r="G2313" s="179">
        <v>0</v>
      </c>
      <c r="H2313" s="179">
        <v>35744.528889948313</v>
      </c>
      <c r="I2313" s="179">
        <v>0</v>
      </c>
      <c r="J2313" s="179">
        <v>0</v>
      </c>
      <c r="K2313" s="179">
        <v>0</v>
      </c>
      <c r="L2313" s="179">
        <v>0</v>
      </c>
      <c r="M2313" s="179">
        <v>98813.844748479896</v>
      </c>
      <c r="N2313" s="179">
        <v>0</v>
      </c>
      <c r="O2313" s="179">
        <v>0</v>
      </c>
      <c r="P2313" s="179">
        <v>0</v>
      </c>
      <c r="Q2313" s="179">
        <v>0</v>
      </c>
      <c r="R2313" s="180">
        <v>0</v>
      </c>
      <c r="S2313" s="180">
        <v>0</v>
      </c>
      <c r="T2313" s="180">
        <v>0</v>
      </c>
    </row>
    <row r="2314" spans="2:20" x14ac:dyDescent="0.3">
      <c r="B2314" s="19">
        <v>2311</v>
      </c>
      <c r="C2314" s="179">
        <v>0</v>
      </c>
      <c r="D2314" s="179">
        <v>0</v>
      </c>
      <c r="E2314" s="179">
        <v>44193.269535843057</v>
      </c>
      <c r="F2314" s="179">
        <v>0</v>
      </c>
      <c r="G2314" s="179">
        <v>0</v>
      </c>
      <c r="H2314" s="179">
        <v>27779.286609486531</v>
      </c>
      <c r="I2314" s="179">
        <v>0</v>
      </c>
      <c r="J2314" s="179">
        <v>0</v>
      </c>
      <c r="K2314" s="179">
        <v>0</v>
      </c>
      <c r="L2314" s="179">
        <v>0</v>
      </c>
      <c r="M2314" s="179">
        <v>124143.97389659585</v>
      </c>
      <c r="N2314" s="179">
        <v>0</v>
      </c>
      <c r="O2314" s="179">
        <v>0</v>
      </c>
      <c r="P2314" s="179">
        <v>0</v>
      </c>
      <c r="Q2314" s="179">
        <v>0</v>
      </c>
      <c r="R2314" s="180">
        <v>0</v>
      </c>
      <c r="S2314" s="180">
        <v>0</v>
      </c>
      <c r="T2314" s="180">
        <v>0</v>
      </c>
    </row>
    <row r="2315" spans="2:20" x14ac:dyDescent="0.3">
      <c r="B2315" s="19">
        <v>2312</v>
      </c>
      <c r="C2315" s="179">
        <v>0</v>
      </c>
      <c r="D2315" s="179">
        <v>0</v>
      </c>
      <c r="E2315" s="179">
        <v>125643.73518351254</v>
      </c>
      <c r="F2315" s="179">
        <v>0</v>
      </c>
      <c r="G2315" s="179">
        <v>0</v>
      </c>
      <c r="H2315" s="179">
        <v>70125.359988207201</v>
      </c>
      <c r="I2315" s="179">
        <v>0</v>
      </c>
      <c r="J2315" s="179">
        <v>0</v>
      </c>
      <c r="K2315" s="179">
        <v>0</v>
      </c>
      <c r="L2315" s="179">
        <v>0</v>
      </c>
      <c r="M2315" s="179">
        <v>30386.366891413036</v>
      </c>
      <c r="N2315" s="179">
        <v>0</v>
      </c>
      <c r="O2315" s="179">
        <v>0</v>
      </c>
      <c r="P2315" s="179">
        <v>0</v>
      </c>
      <c r="Q2315" s="179">
        <v>0</v>
      </c>
      <c r="R2315" s="180">
        <v>0</v>
      </c>
      <c r="S2315" s="180">
        <v>0</v>
      </c>
      <c r="T2315" s="180">
        <v>0</v>
      </c>
    </row>
    <row r="2316" spans="2:20" x14ac:dyDescent="0.3">
      <c r="B2316" s="19">
        <v>2313</v>
      </c>
      <c r="C2316" s="179">
        <v>0</v>
      </c>
      <c r="D2316" s="179">
        <v>0</v>
      </c>
      <c r="E2316" s="179">
        <v>429976.62038467737</v>
      </c>
      <c r="F2316" s="179">
        <v>0</v>
      </c>
      <c r="G2316" s="179">
        <v>0</v>
      </c>
      <c r="H2316" s="179">
        <v>112012.56265155681</v>
      </c>
      <c r="I2316" s="179">
        <v>0</v>
      </c>
      <c r="J2316" s="179">
        <v>0</v>
      </c>
      <c r="K2316" s="179">
        <v>0</v>
      </c>
      <c r="L2316" s="179">
        <v>0</v>
      </c>
      <c r="M2316" s="179">
        <v>246819.26666257958</v>
      </c>
      <c r="N2316" s="179">
        <v>0</v>
      </c>
      <c r="O2316" s="179">
        <v>0</v>
      </c>
      <c r="P2316" s="179">
        <v>0</v>
      </c>
      <c r="Q2316" s="179">
        <v>0</v>
      </c>
      <c r="R2316" s="180">
        <v>0</v>
      </c>
      <c r="S2316" s="180">
        <v>0</v>
      </c>
      <c r="T2316" s="180">
        <v>0</v>
      </c>
    </row>
    <row r="2317" spans="2:20" x14ac:dyDescent="0.3">
      <c r="B2317" s="19">
        <v>2314</v>
      </c>
      <c r="C2317" s="179">
        <v>1</v>
      </c>
      <c r="D2317" s="179">
        <v>115935.61397364485</v>
      </c>
      <c r="E2317" s="179">
        <v>37433.028668752471</v>
      </c>
      <c r="F2317" s="179">
        <v>0</v>
      </c>
      <c r="G2317" s="179">
        <v>0</v>
      </c>
      <c r="H2317" s="179">
        <v>97741.547128880586</v>
      </c>
      <c r="I2317" s="179">
        <v>0</v>
      </c>
      <c r="J2317" s="179">
        <v>0</v>
      </c>
      <c r="K2317" s="179">
        <v>0</v>
      </c>
      <c r="L2317" s="179">
        <v>0</v>
      </c>
      <c r="M2317" s="179">
        <v>13466.689512130943</v>
      </c>
      <c r="N2317" s="179">
        <v>0</v>
      </c>
      <c r="O2317" s="179">
        <v>0</v>
      </c>
      <c r="P2317" s="179">
        <v>0</v>
      </c>
      <c r="Q2317" s="179">
        <v>0</v>
      </c>
      <c r="R2317" s="180">
        <v>0</v>
      </c>
      <c r="S2317" s="180">
        <v>0</v>
      </c>
      <c r="T2317" s="180">
        <v>115935.61397364485</v>
      </c>
    </row>
    <row r="2318" spans="2:20" x14ac:dyDescent="0.3">
      <c r="B2318" s="19">
        <v>2315</v>
      </c>
      <c r="C2318" s="179">
        <v>0</v>
      </c>
      <c r="D2318" s="179">
        <v>0</v>
      </c>
      <c r="E2318" s="179">
        <v>153982.6515592217</v>
      </c>
      <c r="F2318" s="179">
        <v>0</v>
      </c>
      <c r="G2318" s="179">
        <v>0</v>
      </c>
      <c r="H2318" s="179">
        <v>32388.759349608157</v>
      </c>
      <c r="I2318" s="179">
        <v>0</v>
      </c>
      <c r="J2318" s="179">
        <v>0</v>
      </c>
      <c r="K2318" s="179">
        <v>0</v>
      </c>
      <c r="L2318" s="179">
        <v>0</v>
      </c>
      <c r="M2318" s="179">
        <v>12145.077869581641</v>
      </c>
      <c r="N2318" s="179">
        <v>0</v>
      </c>
      <c r="O2318" s="179">
        <v>0</v>
      </c>
      <c r="P2318" s="179">
        <v>0</v>
      </c>
      <c r="Q2318" s="179">
        <v>0</v>
      </c>
      <c r="R2318" s="180">
        <v>0</v>
      </c>
      <c r="S2318" s="180">
        <v>0</v>
      </c>
      <c r="T2318" s="180">
        <v>0</v>
      </c>
    </row>
    <row r="2319" spans="2:20" x14ac:dyDescent="0.3">
      <c r="B2319" s="19">
        <v>2316</v>
      </c>
      <c r="C2319" s="179">
        <v>0</v>
      </c>
      <c r="D2319" s="179">
        <v>0</v>
      </c>
      <c r="E2319" s="179">
        <v>5612.0253215748226</v>
      </c>
      <c r="F2319" s="179">
        <v>0</v>
      </c>
      <c r="G2319" s="179">
        <v>0</v>
      </c>
      <c r="H2319" s="179">
        <v>209276.79929389639</v>
      </c>
      <c r="I2319" s="179">
        <v>0</v>
      </c>
      <c r="J2319" s="179">
        <v>0</v>
      </c>
      <c r="K2319" s="179">
        <v>0</v>
      </c>
      <c r="L2319" s="179">
        <v>0</v>
      </c>
      <c r="M2319" s="179">
        <v>50982.237382161722</v>
      </c>
      <c r="N2319" s="179">
        <v>0</v>
      </c>
      <c r="O2319" s="179">
        <v>0</v>
      </c>
      <c r="P2319" s="179">
        <v>0</v>
      </c>
      <c r="Q2319" s="179">
        <v>0</v>
      </c>
      <c r="R2319" s="180">
        <v>0</v>
      </c>
      <c r="S2319" s="180">
        <v>0</v>
      </c>
      <c r="T2319" s="180">
        <v>0</v>
      </c>
    </row>
    <row r="2320" spans="2:20" x14ac:dyDescent="0.3">
      <c r="B2320" s="19">
        <v>2317</v>
      </c>
      <c r="C2320" s="179">
        <v>0</v>
      </c>
      <c r="D2320" s="179">
        <v>0</v>
      </c>
      <c r="E2320" s="179">
        <v>451555.04898826301</v>
      </c>
      <c r="F2320" s="179">
        <v>0</v>
      </c>
      <c r="G2320" s="179">
        <v>0</v>
      </c>
      <c r="H2320" s="179">
        <v>230295.14130593423</v>
      </c>
      <c r="I2320" s="179">
        <v>0</v>
      </c>
      <c r="J2320" s="179">
        <v>0</v>
      </c>
      <c r="K2320" s="179">
        <v>0</v>
      </c>
      <c r="L2320" s="179">
        <v>0</v>
      </c>
      <c r="M2320" s="179">
        <v>54306.741007070785</v>
      </c>
      <c r="N2320" s="179">
        <v>0</v>
      </c>
      <c r="O2320" s="179">
        <v>0</v>
      </c>
      <c r="P2320" s="179">
        <v>0</v>
      </c>
      <c r="Q2320" s="179">
        <v>0</v>
      </c>
      <c r="R2320" s="180">
        <v>0</v>
      </c>
      <c r="S2320" s="180">
        <v>0</v>
      </c>
      <c r="T2320" s="180">
        <v>0</v>
      </c>
    </row>
    <row r="2321" spans="2:20" x14ac:dyDescent="0.3">
      <c r="B2321" s="19">
        <v>2318</v>
      </c>
      <c r="C2321" s="179">
        <v>0</v>
      </c>
      <c r="D2321" s="179">
        <v>0</v>
      </c>
      <c r="E2321" s="179">
        <v>65225.891068441953</v>
      </c>
      <c r="F2321" s="179">
        <v>0</v>
      </c>
      <c r="G2321" s="179">
        <v>0</v>
      </c>
      <c r="H2321" s="179">
        <v>5115.6628562060168</v>
      </c>
      <c r="I2321" s="179">
        <v>0</v>
      </c>
      <c r="J2321" s="179">
        <v>0</v>
      </c>
      <c r="K2321" s="179">
        <v>0</v>
      </c>
      <c r="L2321" s="179">
        <v>0</v>
      </c>
      <c r="M2321" s="179">
        <v>307901.2465952526</v>
      </c>
      <c r="N2321" s="179">
        <v>0</v>
      </c>
      <c r="O2321" s="179">
        <v>0</v>
      </c>
      <c r="P2321" s="179">
        <v>0</v>
      </c>
      <c r="Q2321" s="179">
        <v>0</v>
      </c>
      <c r="R2321" s="180">
        <v>0</v>
      </c>
      <c r="S2321" s="180">
        <v>0</v>
      </c>
      <c r="T2321" s="180">
        <v>0</v>
      </c>
    </row>
    <row r="2322" spans="2:20" x14ac:dyDescent="0.3">
      <c r="B2322" s="19">
        <v>2319</v>
      </c>
      <c r="C2322" s="179">
        <v>0</v>
      </c>
      <c r="D2322" s="179">
        <v>0</v>
      </c>
      <c r="E2322" s="179">
        <v>311783.3738917025</v>
      </c>
      <c r="F2322" s="179">
        <v>0</v>
      </c>
      <c r="G2322" s="179">
        <v>0</v>
      </c>
      <c r="H2322" s="179">
        <v>78805.837644517771</v>
      </c>
      <c r="I2322" s="179">
        <v>0</v>
      </c>
      <c r="J2322" s="179">
        <v>0</v>
      </c>
      <c r="K2322" s="179">
        <v>0</v>
      </c>
      <c r="L2322" s="179">
        <v>0</v>
      </c>
      <c r="M2322" s="179">
        <v>128623.36464565354</v>
      </c>
      <c r="N2322" s="179">
        <v>0</v>
      </c>
      <c r="O2322" s="179">
        <v>0</v>
      </c>
      <c r="P2322" s="179">
        <v>0</v>
      </c>
      <c r="Q2322" s="179">
        <v>0</v>
      </c>
      <c r="R2322" s="180">
        <v>0</v>
      </c>
      <c r="S2322" s="180">
        <v>0</v>
      </c>
      <c r="T2322" s="180">
        <v>0</v>
      </c>
    </row>
    <row r="2323" spans="2:20" x14ac:dyDescent="0.3">
      <c r="B2323" s="19">
        <v>2320</v>
      </c>
      <c r="C2323" s="179">
        <v>0</v>
      </c>
      <c r="D2323" s="179">
        <v>0</v>
      </c>
      <c r="E2323" s="179">
        <v>284211.30781875178</v>
      </c>
      <c r="F2323" s="179">
        <v>0</v>
      </c>
      <c r="G2323" s="179">
        <v>0</v>
      </c>
      <c r="H2323" s="179">
        <v>624814.17818360392</v>
      </c>
      <c r="I2323" s="179">
        <v>0</v>
      </c>
      <c r="J2323" s="179">
        <v>0</v>
      </c>
      <c r="K2323" s="179">
        <v>0</v>
      </c>
      <c r="L2323" s="179">
        <v>0</v>
      </c>
      <c r="M2323" s="179">
        <v>16732.214634265034</v>
      </c>
      <c r="N2323" s="179">
        <v>0</v>
      </c>
      <c r="O2323" s="179">
        <v>0</v>
      </c>
      <c r="P2323" s="179">
        <v>0</v>
      </c>
      <c r="Q2323" s="179">
        <v>0</v>
      </c>
      <c r="R2323" s="180">
        <v>0</v>
      </c>
      <c r="S2323" s="180">
        <v>0</v>
      </c>
      <c r="T2323" s="180">
        <v>0</v>
      </c>
    </row>
    <row r="2324" spans="2:20" x14ac:dyDescent="0.3">
      <c r="B2324" s="19">
        <v>2321</v>
      </c>
      <c r="C2324" s="179">
        <v>0</v>
      </c>
      <c r="D2324" s="179">
        <v>0</v>
      </c>
      <c r="E2324" s="179">
        <v>42212.40445442732</v>
      </c>
      <c r="F2324" s="179">
        <v>0</v>
      </c>
      <c r="G2324" s="179">
        <v>0</v>
      </c>
      <c r="H2324" s="179">
        <v>24136.923742671253</v>
      </c>
      <c r="I2324" s="179">
        <v>0</v>
      </c>
      <c r="J2324" s="179">
        <v>0</v>
      </c>
      <c r="K2324" s="179">
        <v>0</v>
      </c>
      <c r="L2324" s="179">
        <v>0</v>
      </c>
      <c r="M2324" s="179">
        <v>540037.55027901928</v>
      </c>
      <c r="N2324" s="179">
        <v>0</v>
      </c>
      <c r="O2324" s="179">
        <v>0</v>
      </c>
      <c r="P2324" s="179">
        <v>0</v>
      </c>
      <c r="Q2324" s="179">
        <v>0</v>
      </c>
      <c r="R2324" s="180">
        <v>0</v>
      </c>
      <c r="S2324" s="180">
        <v>0</v>
      </c>
      <c r="T2324" s="180">
        <v>0</v>
      </c>
    </row>
    <row r="2325" spans="2:20" x14ac:dyDescent="0.3">
      <c r="B2325" s="19">
        <v>2322</v>
      </c>
      <c r="C2325" s="179">
        <v>0</v>
      </c>
      <c r="D2325" s="179">
        <v>0</v>
      </c>
      <c r="E2325" s="179">
        <v>31355.252393556802</v>
      </c>
      <c r="F2325" s="179">
        <v>0</v>
      </c>
      <c r="G2325" s="179">
        <v>0</v>
      </c>
      <c r="H2325" s="179">
        <v>1590.8963892463348</v>
      </c>
      <c r="I2325" s="179">
        <v>0</v>
      </c>
      <c r="J2325" s="179">
        <v>0</v>
      </c>
      <c r="K2325" s="179">
        <v>0</v>
      </c>
      <c r="L2325" s="179">
        <v>0</v>
      </c>
      <c r="M2325" s="179">
        <v>86658.219253407777</v>
      </c>
      <c r="N2325" s="179">
        <v>0</v>
      </c>
      <c r="O2325" s="179">
        <v>0</v>
      </c>
      <c r="P2325" s="179">
        <v>0</v>
      </c>
      <c r="Q2325" s="179">
        <v>0</v>
      </c>
      <c r="R2325" s="180">
        <v>0</v>
      </c>
      <c r="S2325" s="180">
        <v>0</v>
      </c>
      <c r="T2325" s="180">
        <v>0</v>
      </c>
    </row>
    <row r="2326" spans="2:20" x14ac:dyDescent="0.3">
      <c r="B2326" s="19">
        <v>2323</v>
      </c>
      <c r="C2326" s="179">
        <v>0</v>
      </c>
      <c r="D2326" s="179">
        <v>0</v>
      </c>
      <c r="E2326" s="179">
        <v>993137.24652697938</v>
      </c>
      <c r="F2326" s="179">
        <v>0</v>
      </c>
      <c r="G2326" s="179">
        <v>0</v>
      </c>
      <c r="H2326" s="179">
        <v>1055535.895105768</v>
      </c>
      <c r="I2326" s="179">
        <v>0</v>
      </c>
      <c r="J2326" s="179">
        <v>0</v>
      </c>
      <c r="K2326" s="179">
        <v>0</v>
      </c>
      <c r="L2326" s="179">
        <v>0</v>
      </c>
      <c r="M2326" s="179">
        <v>86274.620053029576</v>
      </c>
      <c r="N2326" s="179">
        <v>0</v>
      </c>
      <c r="O2326" s="179">
        <v>0</v>
      </c>
      <c r="P2326" s="179">
        <v>0</v>
      </c>
      <c r="Q2326" s="179">
        <v>0</v>
      </c>
      <c r="R2326" s="180">
        <v>0</v>
      </c>
      <c r="S2326" s="180">
        <v>0</v>
      </c>
      <c r="T2326" s="180">
        <v>0</v>
      </c>
    </row>
    <row r="2327" spans="2:20" x14ac:dyDescent="0.3">
      <c r="B2327" s="19">
        <v>2324</v>
      </c>
      <c r="C2327" s="179">
        <v>0</v>
      </c>
      <c r="D2327" s="179">
        <v>0</v>
      </c>
      <c r="E2327" s="179">
        <v>82118.348637820978</v>
      </c>
      <c r="F2327" s="179">
        <v>0</v>
      </c>
      <c r="G2327" s="179">
        <v>0</v>
      </c>
      <c r="H2327" s="179">
        <v>62568.114932196877</v>
      </c>
      <c r="I2327" s="179">
        <v>0</v>
      </c>
      <c r="J2327" s="179">
        <v>0</v>
      </c>
      <c r="K2327" s="179">
        <v>0</v>
      </c>
      <c r="L2327" s="179">
        <v>0</v>
      </c>
      <c r="M2327" s="179">
        <v>44541.119492360107</v>
      </c>
      <c r="N2327" s="179">
        <v>0</v>
      </c>
      <c r="O2327" s="179">
        <v>0</v>
      </c>
      <c r="P2327" s="179">
        <v>0</v>
      </c>
      <c r="Q2327" s="179">
        <v>0</v>
      </c>
      <c r="R2327" s="180">
        <v>0</v>
      </c>
      <c r="S2327" s="180">
        <v>0</v>
      </c>
      <c r="T2327" s="180">
        <v>0</v>
      </c>
    </row>
    <row r="2328" spans="2:20" x14ac:dyDescent="0.3">
      <c r="B2328" s="19">
        <v>2325</v>
      </c>
      <c r="C2328" s="179">
        <v>0</v>
      </c>
      <c r="D2328" s="179">
        <v>0</v>
      </c>
      <c r="E2328" s="179">
        <v>1140834.9483988779</v>
      </c>
      <c r="F2328" s="179">
        <v>0</v>
      </c>
      <c r="G2328" s="179">
        <v>0</v>
      </c>
      <c r="H2328" s="179">
        <v>5624.9627311088661</v>
      </c>
      <c r="I2328" s="179">
        <v>0</v>
      </c>
      <c r="J2328" s="179">
        <v>0</v>
      </c>
      <c r="K2328" s="179">
        <v>0</v>
      </c>
      <c r="L2328" s="179">
        <v>0</v>
      </c>
      <c r="M2328" s="179">
        <v>144108.60885877893</v>
      </c>
      <c r="N2328" s="179">
        <v>0</v>
      </c>
      <c r="O2328" s="179">
        <v>0</v>
      </c>
      <c r="P2328" s="179">
        <v>0</v>
      </c>
      <c r="Q2328" s="179">
        <v>0</v>
      </c>
      <c r="R2328" s="180">
        <v>0</v>
      </c>
      <c r="S2328" s="180">
        <v>0</v>
      </c>
      <c r="T2328" s="180">
        <v>0</v>
      </c>
    </row>
    <row r="2329" spans="2:20" x14ac:dyDescent="0.3">
      <c r="B2329" s="19">
        <v>2326</v>
      </c>
      <c r="C2329" s="179">
        <v>1</v>
      </c>
      <c r="D2329" s="179">
        <v>341188.0701002659</v>
      </c>
      <c r="E2329" s="179">
        <v>51914.869840060535</v>
      </c>
      <c r="F2329" s="179">
        <v>0</v>
      </c>
      <c r="G2329" s="179">
        <v>0</v>
      </c>
      <c r="H2329" s="179">
        <v>430766.86817189003</v>
      </c>
      <c r="I2329" s="179">
        <v>0</v>
      </c>
      <c r="J2329" s="179">
        <v>0</v>
      </c>
      <c r="K2329" s="179">
        <v>0</v>
      </c>
      <c r="L2329" s="179">
        <v>0</v>
      </c>
      <c r="M2329" s="179">
        <v>27570.230942311482</v>
      </c>
      <c r="N2329" s="179">
        <v>0</v>
      </c>
      <c r="O2329" s="179">
        <v>0</v>
      </c>
      <c r="P2329" s="179">
        <v>0</v>
      </c>
      <c r="Q2329" s="179">
        <v>0</v>
      </c>
      <c r="R2329" s="180">
        <v>0</v>
      </c>
      <c r="S2329" s="180">
        <v>0</v>
      </c>
      <c r="T2329" s="180">
        <v>341188.0701002659</v>
      </c>
    </row>
    <row r="2330" spans="2:20" x14ac:dyDescent="0.3">
      <c r="B2330" s="19">
        <v>2327</v>
      </c>
      <c r="C2330" s="179">
        <v>0</v>
      </c>
      <c r="D2330" s="179">
        <v>0</v>
      </c>
      <c r="E2330" s="179">
        <v>53561.713099489883</v>
      </c>
      <c r="F2330" s="179">
        <v>0</v>
      </c>
      <c r="G2330" s="179">
        <v>0</v>
      </c>
      <c r="H2330" s="179">
        <v>13494.340250062336</v>
      </c>
      <c r="I2330" s="179">
        <v>0</v>
      </c>
      <c r="J2330" s="179">
        <v>0</v>
      </c>
      <c r="K2330" s="179">
        <v>0</v>
      </c>
      <c r="L2330" s="179">
        <v>0</v>
      </c>
      <c r="M2330" s="179">
        <v>36019.81769449007</v>
      </c>
      <c r="N2330" s="179">
        <v>0</v>
      </c>
      <c r="O2330" s="179">
        <v>0</v>
      </c>
      <c r="P2330" s="179">
        <v>0</v>
      </c>
      <c r="Q2330" s="179">
        <v>0</v>
      </c>
      <c r="R2330" s="180">
        <v>0</v>
      </c>
      <c r="S2330" s="180">
        <v>0</v>
      </c>
      <c r="T2330" s="180">
        <v>0</v>
      </c>
    </row>
    <row r="2331" spans="2:20" x14ac:dyDescent="0.3">
      <c r="B2331" s="19">
        <v>2328</v>
      </c>
      <c r="C2331" s="179">
        <v>0</v>
      </c>
      <c r="D2331" s="179">
        <v>0</v>
      </c>
      <c r="E2331" s="179">
        <v>71350.075443363152</v>
      </c>
      <c r="F2331" s="179">
        <v>0</v>
      </c>
      <c r="G2331" s="179">
        <v>0</v>
      </c>
      <c r="H2331" s="179">
        <v>290137.90850731556</v>
      </c>
      <c r="I2331" s="179">
        <v>0</v>
      </c>
      <c r="J2331" s="179">
        <v>0</v>
      </c>
      <c r="K2331" s="179">
        <v>0</v>
      </c>
      <c r="L2331" s="179">
        <v>0</v>
      </c>
      <c r="M2331" s="179">
        <v>19866.987030193068</v>
      </c>
      <c r="N2331" s="179">
        <v>0</v>
      </c>
      <c r="O2331" s="179">
        <v>0</v>
      </c>
      <c r="P2331" s="179">
        <v>0</v>
      </c>
      <c r="Q2331" s="179">
        <v>0</v>
      </c>
      <c r="R2331" s="180">
        <v>0</v>
      </c>
      <c r="S2331" s="180">
        <v>0</v>
      </c>
      <c r="T2331" s="180">
        <v>0</v>
      </c>
    </row>
    <row r="2332" spans="2:20" x14ac:dyDescent="0.3">
      <c r="B2332" s="19">
        <v>2329</v>
      </c>
      <c r="C2332" s="179">
        <v>0</v>
      </c>
      <c r="D2332" s="179">
        <v>0</v>
      </c>
      <c r="E2332" s="179">
        <v>13725.126976674621</v>
      </c>
      <c r="F2332" s="179">
        <v>0</v>
      </c>
      <c r="G2332" s="179">
        <v>0</v>
      </c>
      <c r="H2332" s="179">
        <v>394312.09415338573</v>
      </c>
      <c r="I2332" s="179">
        <v>0</v>
      </c>
      <c r="J2332" s="179">
        <v>0</v>
      </c>
      <c r="K2332" s="179">
        <v>0</v>
      </c>
      <c r="L2332" s="179">
        <v>0</v>
      </c>
      <c r="M2332" s="179">
        <v>80324.32961784178</v>
      </c>
      <c r="N2332" s="179">
        <v>0</v>
      </c>
      <c r="O2332" s="179">
        <v>0</v>
      </c>
      <c r="P2332" s="179">
        <v>0</v>
      </c>
      <c r="Q2332" s="179">
        <v>0</v>
      </c>
      <c r="R2332" s="180">
        <v>0</v>
      </c>
      <c r="S2332" s="180">
        <v>0</v>
      </c>
      <c r="T2332" s="180">
        <v>0</v>
      </c>
    </row>
    <row r="2333" spans="2:20" x14ac:dyDescent="0.3">
      <c r="B2333" s="19">
        <v>2330</v>
      </c>
      <c r="C2333" s="179">
        <v>0</v>
      </c>
      <c r="D2333" s="179">
        <v>0</v>
      </c>
      <c r="E2333" s="179">
        <v>66299.104358837081</v>
      </c>
      <c r="F2333" s="179">
        <v>0</v>
      </c>
      <c r="G2333" s="179">
        <v>0</v>
      </c>
      <c r="H2333" s="179">
        <v>44524.10686778144</v>
      </c>
      <c r="I2333" s="179">
        <v>0</v>
      </c>
      <c r="J2333" s="179">
        <v>0</v>
      </c>
      <c r="K2333" s="179">
        <v>0</v>
      </c>
      <c r="L2333" s="179">
        <v>0</v>
      </c>
      <c r="M2333" s="179">
        <v>24596.120459442995</v>
      </c>
      <c r="N2333" s="179">
        <v>0</v>
      </c>
      <c r="O2333" s="179">
        <v>0</v>
      </c>
      <c r="P2333" s="179">
        <v>0</v>
      </c>
      <c r="Q2333" s="179">
        <v>0</v>
      </c>
      <c r="R2333" s="180">
        <v>0</v>
      </c>
      <c r="S2333" s="180">
        <v>0</v>
      </c>
      <c r="T2333" s="180">
        <v>0</v>
      </c>
    </row>
    <row r="2334" spans="2:20" x14ac:dyDescent="0.3">
      <c r="B2334" s="19">
        <v>2331</v>
      </c>
      <c r="C2334" s="179">
        <v>0</v>
      </c>
      <c r="D2334" s="179">
        <v>0</v>
      </c>
      <c r="E2334" s="179">
        <v>12253.711611038121</v>
      </c>
      <c r="F2334" s="179">
        <v>1</v>
      </c>
      <c r="G2334" s="179">
        <v>2752.6699623724426</v>
      </c>
      <c r="H2334" s="179">
        <v>220888.80474155775</v>
      </c>
      <c r="I2334" s="179">
        <v>0</v>
      </c>
      <c r="J2334" s="179">
        <v>0</v>
      </c>
      <c r="K2334" s="179">
        <v>0</v>
      </c>
      <c r="L2334" s="179">
        <v>0</v>
      </c>
      <c r="M2334" s="179">
        <v>18741.615369811272</v>
      </c>
      <c r="N2334" s="179">
        <v>0</v>
      </c>
      <c r="O2334" s="179">
        <v>0</v>
      </c>
      <c r="P2334" s="179">
        <v>0</v>
      </c>
      <c r="Q2334" s="179">
        <v>0</v>
      </c>
      <c r="R2334" s="180">
        <v>0</v>
      </c>
      <c r="S2334" s="180">
        <v>0</v>
      </c>
      <c r="T2334" s="180">
        <v>0</v>
      </c>
    </row>
    <row r="2335" spans="2:20" x14ac:dyDescent="0.3">
      <c r="B2335" s="19">
        <v>2332</v>
      </c>
      <c r="C2335" s="179">
        <v>1</v>
      </c>
      <c r="D2335" s="179">
        <v>281925.76517670823</v>
      </c>
      <c r="E2335" s="179">
        <v>144832.46785416608</v>
      </c>
      <c r="F2335" s="179">
        <v>0</v>
      </c>
      <c r="G2335" s="179">
        <v>0</v>
      </c>
      <c r="H2335" s="179">
        <v>150580.99534794662</v>
      </c>
      <c r="I2335" s="179">
        <v>0</v>
      </c>
      <c r="J2335" s="179">
        <v>0</v>
      </c>
      <c r="K2335" s="179">
        <v>0</v>
      </c>
      <c r="L2335" s="179">
        <v>0</v>
      </c>
      <c r="M2335" s="179">
        <v>324865.8632345224</v>
      </c>
      <c r="N2335" s="179">
        <v>0</v>
      </c>
      <c r="O2335" s="179">
        <v>0</v>
      </c>
      <c r="P2335" s="179">
        <v>0</v>
      </c>
      <c r="Q2335" s="179">
        <v>0</v>
      </c>
      <c r="R2335" s="180">
        <v>0</v>
      </c>
      <c r="S2335" s="180">
        <v>0</v>
      </c>
      <c r="T2335" s="180">
        <v>281925.76517670823</v>
      </c>
    </row>
    <row r="2336" spans="2:20" x14ac:dyDescent="0.3">
      <c r="B2336" s="19">
        <v>2333</v>
      </c>
      <c r="C2336" s="179">
        <v>0</v>
      </c>
      <c r="D2336" s="179">
        <v>0</v>
      </c>
      <c r="E2336" s="179">
        <v>36183.458490120764</v>
      </c>
      <c r="F2336" s="179">
        <v>1</v>
      </c>
      <c r="G2336" s="179">
        <v>4679.3204715946831</v>
      </c>
      <c r="H2336" s="179">
        <v>32307.644602575805</v>
      </c>
      <c r="I2336" s="179">
        <v>0</v>
      </c>
      <c r="J2336" s="179">
        <v>0</v>
      </c>
      <c r="K2336" s="179">
        <v>0</v>
      </c>
      <c r="L2336" s="179">
        <v>0</v>
      </c>
      <c r="M2336" s="179">
        <v>20944.537705599825</v>
      </c>
      <c r="N2336" s="179">
        <v>0</v>
      </c>
      <c r="O2336" s="179">
        <v>0</v>
      </c>
      <c r="P2336" s="179">
        <v>0</v>
      </c>
      <c r="Q2336" s="179">
        <v>0</v>
      </c>
      <c r="R2336" s="180">
        <v>0</v>
      </c>
      <c r="S2336" s="180">
        <v>0</v>
      </c>
      <c r="T2336" s="180">
        <v>0</v>
      </c>
    </row>
    <row r="2337" spans="2:20" x14ac:dyDescent="0.3">
      <c r="B2337" s="19">
        <v>2334</v>
      </c>
      <c r="C2337" s="179">
        <v>0</v>
      </c>
      <c r="D2337" s="179">
        <v>0</v>
      </c>
      <c r="E2337" s="179">
        <v>282059.44603470754</v>
      </c>
      <c r="F2337" s="179">
        <v>0</v>
      </c>
      <c r="G2337" s="179">
        <v>0</v>
      </c>
      <c r="H2337" s="179">
        <v>73456.31898614901</v>
      </c>
      <c r="I2337" s="179">
        <v>0</v>
      </c>
      <c r="J2337" s="179">
        <v>0</v>
      </c>
      <c r="K2337" s="179">
        <v>0</v>
      </c>
      <c r="L2337" s="179">
        <v>0</v>
      </c>
      <c r="M2337" s="179">
        <v>10521.759643017313</v>
      </c>
      <c r="N2337" s="179">
        <v>0</v>
      </c>
      <c r="O2337" s="179">
        <v>0</v>
      </c>
      <c r="P2337" s="179">
        <v>0</v>
      </c>
      <c r="Q2337" s="179">
        <v>0</v>
      </c>
      <c r="R2337" s="180">
        <v>0</v>
      </c>
      <c r="S2337" s="180">
        <v>0</v>
      </c>
      <c r="T2337" s="180">
        <v>0</v>
      </c>
    </row>
    <row r="2338" spans="2:20" x14ac:dyDescent="0.3">
      <c r="B2338" s="19">
        <v>2335</v>
      </c>
      <c r="C2338" s="179">
        <v>0</v>
      </c>
      <c r="D2338" s="179">
        <v>0</v>
      </c>
      <c r="E2338" s="179">
        <v>94768.488892046065</v>
      </c>
      <c r="F2338" s="179">
        <v>0</v>
      </c>
      <c r="G2338" s="179">
        <v>0</v>
      </c>
      <c r="H2338" s="179">
        <v>174682.82618459986</v>
      </c>
      <c r="I2338" s="179">
        <v>0</v>
      </c>
      <c r="J2338" s="179">
        <v>0</v>
      </c>
      <c r="K2338" s="179">
        <v>0</v>
      </c>
      <c r="L2338" s="179">
        <v>0</v>
      </c>
      <c r="M2338" s="179">
        <v>30633.935945472138</v>
      </c>
      <c r="N2338" s="179">
        <v>0</v>
      </c>
      <c r="O2338" s="179">
        <v>0</v>
      </c>
      <c r="P2338" s="179">
        <v>0</v>
      </c>
      <c r="Q2338" s="179">
        <v>0</v>
      </c>
      <c r="R2338" s="180">
        <v>0</v>
      </c>
      <c r="S2338" s="180">
        <v>0</v>
      </c>
      <c r="T2338" s="180">
        <v>0</v>
      </c>
    </row>
    <row r="2339" spans="2:20" x14ac:dyDescent="0.3">
      <c r="B2339" s="19">
        <v>2336</v>
      </c>
      <c r="C2339" s="179">
        <v>0</v>
      </c>
      <c r="D2339" s="179">
        <v>0</v>
      </c>
      <c r="E2339" s="179">
        <v>1668701.3052327363</v>
      </c>
      <c r="F2339" s="179">
        <v>0</v>
      </c>
      <c r="G2339" s="179">
        <v>0</v>
      </c>
      <c r="H2339" s="179">
        <v>24194.082366219678</v>
      </c>
      <c r="I2339" s="179">
        <v>0</v>
      </c>
      <c r="J2339" s="179">
        <v>0</v>
      </c>
      <c r="K2339" s="179">
        <v>0</v>
      </c>
      <c r="L2339" s="179">
        <v>0</v>
      </c>
      <c r="M2339" s="179">
        <v>240726.01916317182</v>
      </c>
      <c r="N2339" s="179">
        <v>0</v>
      </c>
      <c r="O2339" s="179">
        <v>0</v>
      </c>
      <c r="P2339" s="179">
        <v>0</v>
      </c>
      <c r="Q2339" s="179">
        <v>0</v>
      </c>
      <c r="R2339" s="180">
        <v>0</v>
      </c>
      <c r="S2339" s="180">
        <v>0</v>
      </c>
      <c r="T2339" s="180">
        <v>0</v>
      </c>
    </row>
    <row r="2340" spans="2:20" x14ac:dyDescent="0.3">
      <c r="B2340" s="19">
        <v>2337</v>
      </c>
      <c r="C2340" s="179">
        <v>0</v>
      </c>
      <c r="D2340" s="179">
        <v>0</v>
      </c>
      <c r="E2340" s="179">
        <v>38186.93529425071</v>
      </c>
      <c r="F2340" s="179">
        <v>0</v>
      </c>
      <c r="G2340" s="179">
        <v>0</v>
      </c>
      <c r="H2340" s="179">
        <v>25929.54407428913</v>
      </c>
      <c r="I2340" s="179">
        <v>0</v>
      </c>
      <c r="J2340" s="179">
        <v>0</v>
      </c>
      <c r="K2340" s="179">
        <v>0</v>
      </c>
      <c r="L2340" s="179">
        <v>0</v>
      </c>
      <c r="M2340" s="179">
        <v>593519.18223269144</v>
      </c>
      <c r="N2340" s="179">
        <v>0</v>
      </c>
      <c r="O2340" s="179">
        <v>0</v>
      </c>
      <c r="P2340" s="179">
        <v>0</v>
      </c>
      <c r="Q2340" s="179">
        <v>0</v>
      </c>
      <c r="R2340" s="180">
        <v>0</v>
      </c>
      <c r="S2340" s="180">
        <v>0</v>
      </c>
      <c r="T2340" s="180">
        <v>0</v>
      </c>
    </row>
    <row r="2341" spans="2:20" x14ac:dyDescent="0.3">
      <c r="B2341" s="19">
        <v>2338</v>
      </c>
      <c r="C2341" s="179">
        <v>0</v>
      </c>
      <c r="D2341" s="179">
        <v>0</v>
      </c>
      <c r="E2341" s="179">
        <v>66954.955765663617</v>
      </c>
      <c r="F2341" s="179">
        <v>0</v>
      </c>
      <c r="G2341" s="179">
        <v>0</v>
      </c>
      <c r="H2341" s="179">
        <v>19264.896047978618</v>
      </c>
      <c r="I2341" s="179">
        <v>0</v>
      </c>
      <c r="J2341" s="179">
        <v>0</v>
      </c>
      <c r="K2341" s="179">
        <v>0</v>
      </c>
      <c r="L2341" s="179">
        <v>0</v>
      </c>
      <c r="M2341" s="179">
        <v>68355.13434027505</v>
      </c>
      <c r="N2341" s="179">
        <v>0</v>
      </c>
      <c r="O2341" s="179">
        <v>0</v>
      </c>
      <c r="P2341" s="179">
        <v>0</v>
      </c>
      <c r="Q2341" s="179">
        <v>0</v>
      </c>
      <c r="R2341" s="180">
        <v>0</v>
      </c>
      <c r="S2341" s="180">
        <v>0</v>
      </c>
      <c r="T2341" s="180">
        <v>0</v>
      </c>
    </row>
    <row r="2342" spans="2:20" x14ac:dyDescent="0.3">
      <c r="B2342" s="19">
        <v>2339</v>
      </c>
      <c r="C2342" s="179">
        <v>0</v>
      </c>
      <c r="D2342" s="179">
        <v>0</v>
      </c>
      <c r="E2342" s="179">
        <v>19726.634211306846</v>
      </c>
      <c r="F2342" s="179">
        <v>0</v>
      </c>
      <c r="G2342" s="179">
        <v>0</v>
      </c>
      <c r="H2342" s="179">
        <v>3565.3990452952439</v>
      </c>
      <c r="I2342" s="179">
        <v>0</v>
      </c>
      <c r="J2342" s="179">
        <v>0</v>
      </c>
      <c r="K2342" s="179">
        <v>0</v>
      </c>
      <c r="L2342" s="179">
        <v>0</v>
      </c>
      <c r="M2342" s="179">
        <v>901073.80169991392</v>
      </c>
      <c r="N2342" s="179">
        <v>0</v>
      </c>
      <c r="O2342" s="179">
        <v>0</v>
      </c>
      <c r="P2342" s="179">
        <v>0</v>
      </c>
      <c r="Q2342" s="179">
        <v>0</v>
      </c>
      <c r="R2342" s="180">
        <v>0</v>
      </c>
      <c r="S2342" s="180">
        <v>0</v>
      </c>
      <c r="T2342" s="180">
        <v>0</v>
      </c>
    </row>
    <row r="2343" spans="2:20" x14ac:dyDescent="0.3">
      <c r="B2343" s="19">
        <v>2340</v>
      </c>
      <c r="C2343" s="179">
        <v>0</v>
      </c>
      <c r="D2343" s="179">
        <v>0</v>
      </c>
      <c r="E2343" s="179">
        <v>28860.623587577582</v>
      </c>
      <c r="F2343" s="179">
        <v>0</v>
      </c>
      <c r="G2343" s="179">
        <v>0</v>
      </c>
      <c r="H2343" s="179">
        <v>36692.412646455887</v>
      </c>
      <c r="I2343" s="179">
        <v>0</v>
      </c>
      <c r="J2343" s="179">
        <v>0</v>
      </c>
      <c r="K2343" s="179">
        <v>0</v>
      </c>
      <c r="L2343" s="179">
        <v>0</v>
      </c>
      <c r="M2343" s="179">
        <v>20987.293855931763</v>
      </c>
      <c r="N2343" s="179">
        <v>0</v>
      </c>
      <c r="O2343" s="179">
        <v>0</v>
      </c>
      <c r="P2343" s="179">
        <v>0</v>
      </c>
      <c r="Q2343" s="179">
        <v>0</v>
      </c>
      <c r="R2343" s="180">
        <v>0</v>
      </c>
      <c r="S2343" s="180">
        <v>0</v>
      </c>
      <c r="T2343" s="180">
        <v>0</v>
      </c>
    </row>
    <row r="2344" spans="2:20" x14ac:dyDescent="0.3">
      <c r="B2344" s="19">
        <v>2341</v>
      </c>
      <c r="C2344" s="179">
        <v>0</v>
      </c>
      <c r="D2344" s="179">
        <v>0</v>
      </c>
      <c r="E2344" s="179">
        <v>21942.499677094958</v>
      </c>
      <c r="F2344" s="179">
        <v>0</v>
      </c>
      <c r="G2344" s="179">
        <v>0</v>
      </c>
      <c r="H2344" s="179">
        <v>84011.966949795737</v>
      </c>
      <c r="I2344" s="179">
        <v>0</v>
      </c>
      <c r="J2344" s="179">
        <v>0</v>
      </c>
      <c r="K2344" s="179">
        <v>0</v>
      </c>
      <c r="L2344" s="179">
        <v>0</v>
      </c>
      <c r="M2344" s="179">
        <v>190958.41672080854</v>
      </c>
      <c r="N2344" s="179">
        <v>0</v>
      </c>
      <c r="O2344" s="179">
        <v>0</v>
      </c>
      <c r="P2344" s="179">
        <v>0</v>
      </c>
      <c r="Q2344" s="179">
        <v>0</v>
      </c>
      <c r="R2344" s="180">
        <v>0</v>
      </c>
      <c r="S2344" s="180">
        <v>0</v>
      </c>
      <c r="T2344" s="180">
        <v>0</v>
      </c>
    </row>
    <row r="2345" spans="2:20" x14ac:dyDescent="0.3">
      <c r="B2345" s="19">
        <v>2342</v>
      </c>
      <c r="C2345" s="179">
        <v>0</v>
      </c>
      <c r="D2345" s="179">
        <v>0</v>
      </c>
      <c r="E2345" s="179">
        <v>707554.99281660235</v>
      </c>
      <c r="F2345" s="179">
        <v>0</v>
      </c>
      <c r="G2345" s="179">
        <v>0</v>
      </c>
      <c r="H2345" s="179">
        <v>86434.224189871544</v>
      </c>
      <c r="I2345" s="179">
        <v>0</v>
      </c>
      <c r="J2345" s="179">
        <v>0</v>
      </c>
      <c r="K2345" s="179">
        <v>0</v>
      </c>
      <c r="L2345" s="179">
        <v>0</v>
      </c>
      <c r="M2345" s="179">
        <v>81693.765911517199</v>
      </c>
      <c r="N2345" s="179">
        <v>0</v>
      </c>
      <c r="O2345" s="179">
        <v>0</v>
      </c>
      <c r="P2345" s="179">
        <v>0</v>
      </c>
      <c r="Q2345" s="179">
        <v>0</v>
      </c>
      <c r="R2345" s="180">
        <v>0</v>
      </c>
      <c r="S2345" s="180">
        <v>0</v>
      </c>
      <c r="T2345" s="180">
        <v>0</v>
      </c>
    </row>
    <row r="2346" spans="2:20" x14ac:dyDescent="0.3">
      <c r="B2346" s="19">
        <v>2343</v>
      </c>
      <c r="C2346" s="179">
        <v>0</v>
      </c>
      <c r="D2346" s="179">
        <v>0</v>
      </c>
      <c r="E2346" s="179">
        <v>54118.804814555799</v>
      </c>
      <c r="F2346" s="179">
        <v>0</v>
      </c>
      <c r="G2346" s="179">
        <v>0</v>
      </c>
      <c r="H2346" s="179">
        <v>26179.268979656201</v>
      </c>
      <c r="I2346" s="179">
        <v>0</v>
      </c>
      <c r="J2346" s="179">
        <v>0</v>
      </c>
      <c r="K2346" s="179">
        <v>0</v>
      </c>
      <c r="L2346" s="179">
        <v>0</v>
      </c>
      <c r="M2346" s="179">
        <v>291175.33463286486</v>
      </c>
      <c r="N2346" s="179">
        <v>0</v>
      </c>
      <c r="O2346" s="179">
        <v>0</v>
      </c>
      <c r="P2346" s="179">
        <v>0</v>
      </c>
      <c r="Q2346" s="179">
        <v>0</v>
      </c>
      <c r="R2346" s="180">
        <v>0</v>
      </c>
      <c r="S2346" s="180">
        <v>0</v>
      </c>
      <c r="T2346" s="180">
        <v>0</v>
      </c>
    </row>
    <row r="2347" spans="2:20" x14ac:dyDescent="0.3">
      <c r="B2347" s="19">
        <v>2344</v>
      </c>
      <c r="C2347" s="179">
        <v>0</v>
      </c>
      <c r="D2347" s="179">
        <v>0</v>
      </c>
      <c r="E2347" s="179">
        <v>22985.32455874094</v>
      </c>
      <c r="F2347" s="179">
        <v>0</v>
      </c>
      <c r="G2347" s="179">
        <v>0</v>
      </c>
      <c r="H2347" s="179">
        <v>118692.81430606334</v>
      </c>
      <c r="I2347" s="179">
        <v>0</v>
      </c>
      <c r="J2347" s="179">
        <v>0</v>
      </c>
      <c r="K2347" s="179">
        <v>0</v>
      </c>
      <c r="L2347" s="179">
        <v>0</v>
      </c>
      <c r="M2347" s="179">
        <v>41334.57760902532</v>
      </c>
      <c r="N2347" s="179">
        <v>0</v>
      </c>
      <c r="O2347" s="179">
        <v>0</v>
      </c>
      <c r="P2347" s="179">
        <v>0</v>
      </c>
      <c r="Q2347" s="179">
        <v>0</v>
      </c>
      <c r="R2347" s="180">
        <v>0</v>
      </c>
      <c r="S2347" s="180">
        <v>0</v>
      </c>
      <c r="T2347" s="180">
        <v>0</v>
      </c>
    </row>
    <row r="2348" spans="2:20" x14ac:dyDescent="0.3">
      <c r="B2348" s="19">
        <v>2345</v>
      </c>
      <c r="C2348" s="179">
        <v>0</v>
      </c>
      <c r="D2348" s="179">
        <v>0</v>
      </c>
      <c r="E2348" s="179">
        <v>520919.05745094217</v>
      </c>
      <c r="F2348" s="179">
        <v>0</v>
      </c>
      <c r="G2348" s="179">
        <v>0</v>
      </c>
      <c r="H2348" s="179">
        <v>9161.7539031392607</v>
      </c>
      <c r="I2348" s="179">
        <v>0</v>
      </c>
      <c r="J2348" s="179">
        <v>0</v>
      </c>
      <c r="K2348" s="179">
        <v>0</v>
      </c>
      <c r="L2348" s="179">
        <v>0</v>
      </c>
      <c r="M2348" s="179">
        <v>9048.2985462563756</v>
      </c>
      <c r="N2348" s="179">
        <v>0</v>
      </c>
      <c r="O2348" s="179">
        <v>0</v>
      </c>
      <c r="P2348" s="179">
        <v>0</v>
      </c>
      <c r="Q2348" s="179">
        <v>0</v>
      </c>
      <c r="R2348" s="180">
        <v>0</v>
      </c>
      <c r="S2348" s="180">
        <v>0</v>
      </c>
      <c r="T2348" s="180">
        <v>0</v>
      </c>
    </row>
    <row r="2349" spans="2:20" x14ac:dyDescent="0.3">
      <c r="B2349" s="19">
        <v>2346</v>
      </c>
      <c r="C2349" s="179">
        <v>0</v>
      </c>
      <c r="D2349" s="179">
        <v>0</v>
      </c>
      <c r="E2349" s="179">
        <v>95672.980544503356</v>
      </c>
      <c r="F2349" s="179">
        <v>0</v>
      </c>
      <c r="G2349" s="179">
        <v>0</v>
      </c>
      <c r="H2349" s="179">
        <v>102579.93375169713</v>
      </c>
      <c r="I2349" s="179">
        <v>0</v>
      </c>
      <c r="J2349" s="179">
        <v>0</v>
      </c>
      <c r="K2349" s="179">
        <v>0</v>
      </c>
      <c r="L2349" s="179">
        <v>0</v>
      </c>
      <c r="M2349" s="179">
        <v>49128.255349523781</v>
      </c>
      <c r="N2349" s="179">
        <v>0</v>
      </c>
      <c r="O2349" s="179">
        <v>0</v>
      </c>
      <c r="P2349" s="179">
        <v>0</v>
      </c>
      <c r="Q2349" s="179">
        <v>0</v>
      </c>
      <c r="R2349" s="180">
        <v>0</v>
      </c>
      <c r="S2349" s="180">
        <v>0</v>
      </c>
      <c r="T2349" s="180">
        <v>0</v>
      </c>
    </row>
    <row r="2350" spans="2:20" x14ac:dyDescent="0.3">
      <c r="B2350" s="19">
        <v>2347</v>
      </c>
      <c r="C2350" s="179">
        <v>0</v>
      </c>
      <c r="D2350" s="179">
        <v>0</v>
      </c>
      <c r="E2350" s="179">
        <v>90402.829807500282</v>
      </c>
      <c r="F2350" s="179">
        <v>0</v>
      </c>
      <c r="G2350" s="179">
        <v>0</v>
      </c>
      <c r="H2350" s="179">
        <v>396683.63422251341</v>
      </c>
      <c r="I2350" s="179">
        <v>0</v>
      </c>
      <c r="J2350" s="179">
        <v>0</v>
      </c>
      <c r="K2350" s="179">
        <v>0</v>
      </c>
      <c r="L2350" s="179">
        <v>0</v>
      </c>
      <c r="M2350" s="179">
        <v>23727.391193204523</v>
      </c>
      <c r="N2350" s="179">
        <v>0</v>
      </c>
      <c r="O2350" s="179">
        <v>0</v>
      </c>
      <c r="P2350" s="179">
        <v>0</v>
      </c>
      <c r="Q2350" s="179">
        <v>0</v>
      </c>
      <c r="R2350" s="180">
        <v>0</v>
      </c>
      <c r="S2350" s="180">
        <v>0</v>
      </c>
      <c r="T2350" s="180">
        <v>0</v>
      </c>
    </row>
    <row r="2351" spans="2:20" x14ac:dyDescent="0.3">
      <c r="B2351" s="19">
        <v>2348</v>
      </c>
      <c r="C2351" s="179">
        <v>0</v>
      </c>
      <c r="D2351" s="179">
        <v>0</v>
      </c>
      <c r="E2351" s="179">
        <v>724741.70891910023</v>
      </c>
      <c r="F2351" s="179">
        <v>0</v>
      </c>
      <c r="G2351" s="179">
        <v>0</v>
      </c>
      <c r="H2351" s="179">
        <v>48286.363774033773</v>
      </c>
      <c r="I2351" s="179">
        <v>0</v>
      </c>
      <c r="J2351" s="179">
        <v>0</v>
      </c>
      <c r="K2351" s="179">
        <v>0</v>
      </c>
      <c r="L2351" s="179">
        <v>0</v>
      </c>
      <c r="M2351" s="179">
        <v>149884.61350930837</v>
      </c>
      <c r="N2351" s="179">
        <v>0</v>
      </c>
      <c r="O2351" s="179">
        <v>0</v>
      </c>
      <c r="P2351" s="179">
        <v>0</v>
      </c>
      <c r="Q2351" s="179">
        <v>0</v>
      </c>
      <c r="R2351" s="180">
        <v>0</v>
      </c>
      <c r="S2351" s="180">
        <v>0</v>
      </c>
      <c r="T2351" s="180">
        <v>0</v>
      </c>
    </row>
    <row r="2352" spans="2:20" x14ac:dyDescent="0.3">
      <c r="B2352" s="19">
        <v>2349</v>
      </c>
      <c r="C2352" s="179">
        <v>1</v>
      </c>
      <c r="D2352" s="179">
        <v>20752.847806091948</v>
      </c>
      <c r="E2352" s="179">
        <v>3628.8341787926365</v>
      </c>
      <c r="F2352" s="179">
        <v>0</v>
      </c>
      <c r="G2352" s="179">
        <v>0</v>
      </c>
      <c r="H2352" s="179">
        <v>17046.699646257086</v>
      </c>
      <c r="I2352" s="179">
        <v>0</v>
      </c>
      <c r="J2352" s="179">
        <v>0</v>
      </c>
      <c r="K2352" s="179">
        <v>0</v>
      </c>
      <c r="L2352" s="179">
        <v>0</v>
      </c>
      <c r="M2352" s="179">
        <v>105105.20141359931</v>
      </c>
      <c r="N2352" s="179">
        <v>0</v>
      </c>
      <c r="O2352" s="179">
        <v>0</v>
      </c>
      <c r="P2352" s="179">
        <v>0</v>
      </c>
      <c r="Q2352" s="179">
        <v>0</v>
      </c>
      <c r="R2352" s="180">
        <v>0</v>
      </c>
      <c r="S2352" s="180">
        <v>0</v>
      </c>
      <c r="T2352" s="180">
        <v>20752.847806091948</v>
      </c>
    </row>
    <row r="2353" spans="2:20" x14ac:dyDescent="0.3">
      <c r="B2353" s="19">
        <v>2350</v>
      </c>
      <c r="C2353" s="179">
        <v>0</v>
      </c>
      <c r="D2353" s="179">
        <v>0</v>
      </c>
      <c r="E2353" s="179">
        <v>43632.260320734247</v>
      </c>
      <c r="F2353" s="179">
        <v>0</v>
      </c>
      <c r="G2353" s="179">
        <v>0</v>
      </c>
      <c r="H2353" s="179">
        <v>51728.832647522351</v>
      </c>
      <c r="I2353" s="179">
        <v>0</v>
      </c>
      <c r="J2353" s="179">
        <v>0</v>
      </c>
      <c r="K2353" s="179">
        <v>0</v>
      </c>
      <c r="L2353" s="179">
        <v>0</v>
      </c>
      <c r="M2353" s="179">
        <v>382551.96726109792</v>
      </c>
      <c r="N2353" s="179">
        <v>0</v>
      </c>
      <c r="O2353" s="179">
        <v>0</v>
      </c>
      <c r="P2353" s="179">
        <v>0</v>
      </c>
      <c r="Q2353" s="179">
        <v>0</v>
      </c>
      <c r="R2353" s="180">
        <v>0</v>
      </c>
      <c r="S2353" s="180">
        <v>0</v>
      </c>
      <c r="T2353" s="180">
        <v>0</v>
      </c>
    </row>
    <row r="2354" spans="2:20" x14ac:dyDescent="0.3">
      <c r="B2354" s="19">
        <v>2351</v>
      </c>
      <c r="C2354" s="179">
        <v>0</v>
      </c>
      <c r="D2354" s="179">
        <v>0</v>
      </c>
      <c r="E2354" s="179">
        <v>5962.3146739009653</v>
      </c>
      <c r="F2354" s="179">
        <v>0</v>
      </c>
      <c r="G2354" s="179">
        <v>0</v>
      </c>
      <c r="H2354" s="179">
        <v>24091.246090879671</v>
      </c>
      <c r="I2354" s="179">
        <v>0</v>
      </c>
      <c r="J2354" s="179">
        <v>0</v>
      </c>
      <c r="K2354" s="179">
        <v>0</v>
      </c>
      <c r="L2354" s="179">
        <v>0</v>
      </c>
      <c r="M2354" s="179">
        <v>58700.58285685716</v>
      </c>
      <c r="N2354" s="179">
        <v>0</v>
      </c>
      <c r="O2354" s="179">
        <v>0</v>
      </c>
      <c r="P2354" s="179">
        <v>0</v>
      </c>
      <c r="Q2354" s="179">
        <v>0</v>
      </c>
      <c r="R2354" s="180">
        <v>0</v>
      </c>
      <c r="S2354" s="180">
        <v>0</v>
      </c>
      <c r="T2354" s="180">
        <v>0</v>
      </c>
    </row>
    <row r="2355" spans="2:20" x14ac:dyDescent="0.3">
      <c r="B2355" s="19">
        <v>2352</v>
      </c>
      <c r="C2355" s="179">
        <v>0</v>
      </c>
      <c r="D2355" s="179">
        <v>0</v>
      </c>
      <c r="E2355" s="179">
        <v>1399774.7438331046</v>
      </c>
      <c r="F2355" s="179">
        <v>0</v>
      </c>
      <c r="G2355" s="179">
        <v>0</v>
      </c>
      <c r="H2355" s="179">
        <v>34700.287583280246</v>
      </c>
      <c r="I2355" s="179">
        <v>0</v>
      </c>
      <c r="J2355" s="179">
        <v>0</v>
      </c>
      <c r="K2355" s="179">
        <v>0</v>
      </c>
      <c r="L2355" s="179">
        <v>0</v>
      </c>
      <c r="M2355" s="179">
        <v>287231.92425792321</v>
      </c>
      <c r="N2355" s="179">
        <v>0</v>
      </c>
      <c r="O2355" s="179">
        <v>0</v>
      </c>
      <c r="P2355" s="179">
        <v>0</v>
      </c>
      <c r="Q2355" s="179">
        <v>0</v>
      </c>
      <c r="R2355" s="180">
        <v>0</v>
      </c>
      <c r="S2355" s="180">
        <v>0</v>
      </c>
      <c r="T2355" s="180">
        <v>0</v>
      </c>
    </row>
    <row r="2356" spans="2:20" x14ac:dyDescent="0.3">
      <c r="B2356" s="19">
        <v>2353</v>
      </c>
      <c r="C2356" s="179">
        <v>0</v>
      </c>
      <c r="D2356" s="179">
        <v>0</v>
      </c>
      <c r="E2356" s="179">
        <v>125504.20696728013</v>
      </c>
      <c r="F2356" s="179">
        <v>0</v>
      </c>
      <c r="G2356" s="179">
        <v>0</v>
      </c>
      <c r="H2356" s="179">
        <v>70407.696468241498</v>
      </c>
      <c r="I2356" s="179">
        <v>0</v>
      </c>
      <c r="J2356" s="179">
        <v>0</v>
      </c>
      <c r="K2356" s="179">
        <v>27033.296313313909</v>
      </c>
      <c r="L2356" s="179">
        <v>1</v>
      </c>
      <c r="M2356" s="179">
        <v>187878.05338815608</v>
      </c>
      <c r="N2356" s="179">
        <v>0</v>
      </c>
      <c r="O2356" s="179">
        <v>0</v>
      </c>
      <c r="P2356" s="179">
        <v>0</v>
      </c>
      <c r="Q2356" s="179">
        <v>0</v>
      </c>
      <c r="R2356" s="180">
        <v>0</v>
      </c>
      <c r="S2356" s="180">
        <v>27033.296313313909</v>
      </c>
      <c r="T2356" s="180">
        <v>0</v>
      </c>
    </row>
    <row r="2357" spans="2:20" x14ac:dyDescent="0.3">
      <c r="B2357" s="19">
        <v>2354</v>
      </c>
      <c r="C2357" s="179">
        <v>0</v>
      </c>
      <c r="D2357" s="179">
        <v>0</v>
      </c>
      <c r="E2357" s="179">
        <v>141375.46262258425</v>
      </c>
      <c r="F2357" s="179">
        <v>0</v>
      </c>
      <c r="G2357" s="179">
        <v>0</v>
      </c>
      <c r="H2357" s="179">
        <v>1107281.9840372675</v>
      </c>
      <c r="I2357" s="179">
        <v>0</v>
      </c>
      <c r="J2357" s="179">
        <v>0</v>
      </c>
      <c r="K2357" s="179">
        <v>0</v>
      </c>
      <c r="L2357" s="179">
        <v>0</v>
      </c>
      <c r="M2357" s="179">
        <v>4376.0451399415879</v>
      </c>
      <c r="N2357" s="179">
        <v>0</v>
      </c>
      <c r="O2357" s="179">
        <v>0</v>
      </c>
      <c r="P2357" s="179">
        <v>0</v>
      </c>
      <c r="Q2357" s="179">
        <v>0</v>
      </c>
      <c r="R2357" s="180">
        <v>0</v>
      </c>
      <c r="S2357" s="180">
        <v>0</v>
      </c>
      <c r="T2357" s="180">
        <v>0</v>
      </c>
    </row>
    <row r="2358" spans="2:20" x14ac:dyDescent="0.3">
      <c r="B2358" s="19">
        <v>2355</v>
      </c>
      <c r="C2358" s="179">
        <v>0</v>
      </c>
      <c r="D2358" s="179">
        <v>0</v>
      </c>
      <c r="E2358" s="179">
        <v>220373.58510056138</v>
      </c>
      <c r="F2358" s="179">
        <v>0</v>
      </c>
      <c r="G2358" s="179">
        <v>0</v>
      </c>
      <c r="H2358" s="179">
        <v>68730.663703692786</v>
      </c>
      <c r="I2358" s="179">
        <v>0</v>
      </c>
      <c r="J2358" s="179">
        <v>0</v>
      </c>
      <c r="K2358" s="179">
        <v>0</v>
      </c>
      <c r="L2358" s="179">
        <v>0</v>
      </c>
      <c r="M2358" s="179">
        <v>287401.51372291252</v>
      </c>
      <c r="N2358" s="179">
        <v>0</v>
      </c>
      <c r="O2358" s="179">
        <v>0</v>
      </c>
      <c r="P2358" s="179">
        <v>0</v>
      </c>
      <c r="Q2358" s="179">
        <v>0</v>
      </c>
      <c r="R2358" s="180">
        <v>0</v>
      </c>
      <c r="S2358" s="180">
        <v>0</v>
      </c>
      <c r="T2358" s="180">
        <v>0</v>
      </c>
    </row>
    <row r="2359" spans="2:20" x14ac:dyDescent="0.3">
      <c r="B2359" s="19">
        <v>2356</v>
      </c>
      <c r="C2359" s="179">
        <v>0</v>
      </c>
      <c r="D2359" s="179">
        <v>0</v>
      </c>
      <c r="E2359" s="179">
        <v>448440.72708328394</v>
      </c>
      <c r="F2359" s="179">
        <v>0</v>
      </c>
      <c r="G2359" s="179">
        <v>0</v>
      </c>
      <c r="H2359" s="179">
        <v>86147.171386550297</v>
      </c>
      <c r="I2359" s="179">
        <v>0</v>
      </c>
      <c r="J2359" s="179">
        <v>0</v>
      </c>
      <c r="K2359" s="179">
        <v>0</v>
      </c>
      <c r="L2359" s="179">
        <v>0</v>
      </c>
      <c r="M2359" s="179">
        <v>25941.406367597938</v>
      </c>
      <c r="N2359" s="179">
        <v>0</v>
      </c>
      <c r="O2359" s="179">
        <v>0</v>
      </c>
      <c r="P2359" s="179">
        <v>0</v>
      </c>
      <c r="Q2359" s="179">
        <v>0</v>
      </c>
      <c r="R2359" s="180">
        <v>0</v>
      </c>
      <c r="S2359" s="180">
        <v>0</v>
      </c>
      <c r="T2359" s="180">
        <v>0</v>
      </c>
    </row>
    <row r="2360" spans="2:20" x14ac:dyDescent="0.3">
      <c r="B2360" s="19">
        <v>2357</v>
      </c>
      <c r="C2360" s="179">
        <v>0</v>
      </c>
      <c r="D2360" s="179">
        <v>0</v>
      </c>
      <c r="E2360" s="179">
        <v>63557.28157174564</v>
      </c>
      <c r="F2360" s="179">
        <v>0</v>
      </c>
      <c r="G2360" s="179">
        <v>0</v>
      </c>
      <c r="H2360" s="179">
        <v>166008.78910441327</v>
      </c>
      <c r="I2360" s="179">
        <v>0</v>
      </c>
      <c r="J2360" s="179">
        <v>0</v>
      </c>
      <c r="K2360" s="179">
        <v>0</v>
      </c>
      <c r="L2360" s="179">
        <v>0</v>
      </c>
      <c r="M2360" s="179">
        <v>9625.1003901815784</v>
      </c>
      <c r="N2360" s="179">
        <v>0</v>
      </c>
      <c r="O2360" s="179">
        <v>0</v>
      </c>
      <c r="P2360" s="179">
        <v>0</v>
      </c>
      <c r="Q2360" s="179">
        <v>0</v>
      </c>
      <c r="R2360" s="180">
        <v>0</v>
      </c>
      <c r="S2360" s="180">
        <v>0</v>
      </c>
      <c r="T2360" s="180">
        <v>0</v>
      </c>
    </row>
    <row r="2361" spans="2:20" x14ac:dyDescent="0.3">
      <c r="B2361" s="19">
        <v>2358</v>
      </c>
      <c r="C2361" s="179">
        <v>0</v>
      </c>
      <c r="D2361" s="179">
        <v>0</v>
      </c>
      <c r="E2361" s="179">
        <v>55376.568711623644</v>
      </c>
      <c r="F2361" s="179">
        <v>0</v>
      </c>
      <c r="G2361" s="179">
        <v>0</v>
      </c>
      <c r="H2361" s="179">
        <v>298615.46944500314</v>
      </c>
      <c r="I2361" s="179">
        <v>0</v>
      </c>
      <c r="J2361" s="179">
        <v>0</v>
      </c>
      <c r="K2361" s="179">
        <v>0</v>
      </c>
      <c r="L2361" s="179">
        <v>0</v>
      </c>
      <c r="M2361" s="179">
        <v>32051.642388688138</v>
      </c>
      <c r="N2361" s="179">
        <v>0</v>
      </c>
      <c r="O2361" s="179">
        <v>0</v>
      </c>
      <c r="P2361" s="179">
        <v>0</v>
      </c>
      <c r="Q2361" s="179">
        <v>0</v>
      </c>
      <c r="R2361" s="180">
        <v>0</v>
      </c>
      <c r="S2361" s="180">
        <v>0</v>
      </c>
      <c r="T2361" s="180">
        <v>0</v>
      </c>
    </row>
    <row r="2362" spans="2:20" x14ac:dyDescent="0.3">
      <c r="B2362" s="19">
        <v>2359</v>
      </c>
      <c r="C2362" s="179">
        <v>0</v>
      </c>
      <c r="D2362" s="179">
        <v>0</v>
      </c>
      <c r="E2362" s="179">
        <v>40963.998532621052</v>
      </c>
      <c r="F2362" s="179">
        <v>0</v>
      </c>
      <c r="G2362" s="179">
        <v>0</v>
      </c>
      <c r="H2362" s="179">
        <v>585869.04348459037</v>
      </c>
      <c r="I2362" s="179">
        <v>0</v>
      </c>
      <c r="J2362" s="179">
        <v>0</v>
      </c>
      <c r="K2362" s="179">
        <v>0</v>
      </c>
      <c r="L2362" s="179">
        <v>0</v>
      </c>
      <c r="M2362" s="179">
        <v>12907.243902267071</v>
      </c>
      <c r="N2362" s="179">
        <v>0</v>
      </c>
      <c r="O2362" s="179">
        <v>0</v>
      </c>
      <c r="P2362" s="179">
        <v>0</v>
      </c>
      <c r="Q2362" s="179">
        <v>0</v>
      </c>
      <c r="R2362" s="180">
        <v>0</v>
      </c>
      <c r="S2362" s="180">
        <v>0</v>
      </c>
      <c r="T2362" s="180">
        <v>0</v>
      </c>
    </row>
    <row r="2363" spans="2:20" x14ac:dyDescent="0.3">
      <c r="B2363" s="19">
        <v>2360</v>
      </c>
      <c r="C2363" s="179">
        <v>0</v>
      </c>
      <c r="D2363" s="179">
        <v>0</v>
      </c>
      <c r="E2363" s="179">
        <v>42157.66089833458</v>
      </c>
      <c r="F2363" s="179">
        <v>0</v>
      </c>
      <c r="G2363" s="179">
        <v>0</v>
      </c>
      <c r="H2363" s="179">
        <v>103636.3563424826</v>
      </c>
      <c r="I2363" s="179">
        <v>0</v>
      </c>
      <c r="J2363" s="179">
        <v>0</v>
      </c>
      <c r="K2363" s="179">
        <v>0</v>
      </c>
      <c r="L2363" s="179">
        <v>0</v>
      </c>
      <c r="M2363" s="179">
        <v>6081.5509818512819</v>
      </c>
      <c r="N2363" s="179">
        <v>0</v>
      </c>
      <c r="O2363" s="179">
        <v>0</v>
      </c>
      <c r="P2363" s="179">
        <v>0</v>
      </c>
      <c r="Q2363" s="179">
        <v>0</v>
      </c>
      <c r="R2363" s="180">
        <v>0</v>
      </c>
      <c r="S2363" s="180">
        <v>0</v>
      </c>
      <c r="T2363" s="180">
        <v>0</v>
      </c>
    </row>
    <row r="2364" spans="2:20" x14ac:dyDescent="0.3">
      <c r="B2364" s="19">
        <v>2361</v>
      </c>
      <c r="C2364" s="179">
        <v>0</v>
      </c>
      <c r="D2364" s="179">
        <v>0</v>
      </c>
      <c r="E2364" s="179">
        <v>21888.017745663645</v>
      </c>
      <c r="F2364" s="179">
        <v>0</v>
      </c>
      <c r="G2364" s="179">
        <v>0</v>
      </c>
      <c r="H2364" s="179">
        <v>25234.807050881016</v>
      </c>
      <c r="I2364" s="179">
        <v>0</v>
      </c>
      <c r="J2364" s="179">
        <v>0</v>
      </c>
      <c r="K2364" s="179">
        <v>0</v>
      </c>
      <c r="L2364" s="179">
        <v>0</v>
      </c>
      <c r="M2364" s="179">
        <v>58056.742561482206</v>
      </c>
      <c r="N2364" s="179">
        <v>0</v>
      </c>
      <c r="O2364" s="179">
        <v>0</v>
      </c>
      <c r="P2364" s="179">
        <v>0</v>
      </c>
      <c r="Q2364" s="179">
        <v>0</v>
      </c>
      <c r="R2364" s="180">
        <v>0</v>
      </c>
      <c r="S2364" s="180">
        <v>0</v>
      </c>
      <c r="T2364" s="180">
        <v>0</v>
      </c>
    </row>
    <row r="2365" spans="2:20" x14ac:dyDescent="0.3">
      <c r="B2365" s="19">
        <v>2362</v>
      </c>
      <c r="C2365" s="179">
        <v>0</v>
      </c>
      <c r="D2365" s="179">
        <v>0</v>
      </c>
      <c r="E2365" s="179">
        <v>130056.50179879765</v>
      </c>
      <c r="F2365" s="179">
        <v>0</v>
      </c>
      <c r="G2365" s="179">
        <v>0</v>
      </c>
      <c r="H2365" s="179">
        <v>112620.07001747662</v>
      </c>
      <c r="I2365" s="179">
        <v>0</v>
      </c>
      <c r="J2365" s="179">
        <v>0</v>
      </c>
      <c r="K2365" s="179">
        <v>0</v>
      </c>
      <c r="L2365" s="179">
        <v>0</v>
      </c>
      <c r="M2365" s="179">
        <v>4735.5760950281119</v>
      </c>
      <c r="N2365" s="179">
        <v>0</v>
      </c>
      <c r="O2365" s="179">
        <v>0</v>
      </c>
      <c r="P2365" s="179">
        <v>0</v>
      </c>
      <c r="Q2365" s="179">
        <v>0</v>
      </c>
      <c r="R2365" s="180">
        <v>0</v>
      </c>
      <c r="S2365" s="180">
        <v>0</v>
      </c>
      <c r="T2365" s="180">
        <v>0</v>
      </c>
    </row>
    <row r="2366" spans="2:20" x14ac:dyDescent="0.3">
      <c r="B2366" s="19">
        <v>2363</v>
      </c>
      <c r="C2366" s="179">
        <v>0</v>
      </c>
      <c r="D2366" s="179">
        <v>0</v>
      </c>
      <c r="E2366" s="179">
        <v>15536.653562039342</v>
      </c>
      <c r="F2366" s="179">
        <v>0</v>
      </c>
      <c r="G2366" s="179">
        <v>0</v>
      </c>
      <c r="H2366" s="179">
        <v>29306.490039725861</v>
      </c>
      <c r="I2366" s="179">
        <v>0</v>
      </c>
      <c r="J2366" s="179">
        <v>0</v>
      </c>
      <c r="K2366" s="179">
        <v>0</v>
      </c>
      <c r="L2366" s="179">
        <v>0</v>
      </c>
      <c r="M2366" s="179">
        <v>1005002.6737636115</v>
      </c>
      <c r="N2366" s="179">
        <v>0</v>
      </c>
      <c r="O2366" s="179">
        <v>0</v>
      </c>
      <c r="P2366" s="179">
        <v>0</v>
      </c>
      <c r="Q2366" s="179">
        <v>0</v>
      </c>
      <c r="R2366" s="180">
        <v>0</v>
      </c>
      <c r="S2366" s="180">
        <v>0</v>
      </c>
      <c r="T2366" s="180">
        <v>0</v>
      </c>
    </row>
    <row r="2367" spans="2:20" x14ac:dyDescent="0.3">
      <c r="B2367" s="19">
        <v>2364</v>
      </c>
      <c r="C2367" s="179">
        <v>0</v>
      </c>
      <c r="D2367" s="179">
        <v>0</v>
      </c>
      <c r="E2367" s="179">
        <v>759438.2353499789</v>
      </c>
      <c r="F2367" s="179">
        <v>0</v>
      </c>
      <c r="G2367" s="179">
        <v>0</v>
      </c>
      <c r="H2367" s="179">
        <v>4735.5760950281119</v>
      </c>
      <c r="I2367" s="179">
        <v>0</v>
      </c>
      <c r="J2367" s="179">
        <v>0</v>
      </c>
      <c r="K2367" s="179">
        <v>0</v>
      </c>
      <c r="L2367" s="179">
        <v>0</v>
      </c>
      <c r="M2367" s="179">
        <v>50716.497493915522</v>
      </c>
      <c r="N2367" s="179">
        <v>0</v>
      </c>
      <c r="O2367" s="179">
        <v>0</v>
      </c>
      <c r="P2367" s="179">
        <v>0</v>
      </c>
      <c r="Q2367" s="179">
        <v>0</v>
      </c>
      <c r="R2367" s="180">
        <v>0</v>
      </c>
      <c r="S2367" s="180">
        <v>0</v>
      </c>
      <c r="T2367" s="180">
        <v>0</v>
      </c>
    </row>
    <row r="2368" spans="2:20" x14ac:dyDescent="0.3">
      <c r="B2368" s="19">
        <v>2365</v>
      </c>
      <c r="C2368" s="179">
        <v>0</v>
      </c>
      <c r="D2368" s="179">
        <v>0</v>
      </c>
      <c r="E2368" s="179">
        <v>240301.97887998441</v>
      </c>
      <c r="F2368" s="179">
        <v>0</v>
      </c>
      <c r="G2368" s="179">
        <v>0</v>
      </c>
      <c r="H2368" s="179">
        <v>564643.91162013984</v>
      </c>
      <c r="I2368" s="179">
        <v>0</v>
      </c>
      <c r="J2368" s="179">
        <v>0</v>
      </c>
      <c r="K2368" s="179">
        <v>0</v>
      </c>
      <c r="L2368" s="179">
        <v>0</v>
      </c>
      <c r="M2368" s="179">
        <v>81934.487217768168</v>
      </c>
      <c r="N2368" s="179">
        <v>0</v>
      </c>
      <c r="O2368" s="179">
        <v>0</v>
      </c>
      <c r="P2368" s="179">
        <v>0</v>
      </c>
      <c r="Q2368" s="179">
        <v>0</v>
      </c>
      <c r="R2368" s="180">
        <v>0</v>
      </c>
      <c r="S2368" s="180">
        <v>0</v>
      </c>
      <c r="T2368" s="180">
        <v>0</v>
      </c>
    </row>
    <row r="2369" spans="2:20" x14ac:dyDescent="0.3">
      <c r="B2369" s="19">
        <v>2366</v>
      </c>
      <c r="C2369" s="179">
        <v>0</v>
      </c>
      <c r="D2369" s="179">
        <v>0</v>
      </c>
      <c r="E2369" s="179">
        <v>10011.153927605577</v>
      </c>
      <c r="F2369" s="179">
        <v>0</v>
      </c>
      <c r="G2369" s="179">
        <v>0</v>
      </c>
      <c r="H2369" s="179">
        <v>347002.03632250172</v>
      </c>
      <c r="I2369" s="179">
        <v>0</v>
      </c>
      <c r="J2369" s="179">
        <v>0</v>
      </c>
      <c r="K2369" s="179">
        <v>0</v>
      </c>
      <c r="L2369" s="179">
        <v>0</v>
      </c>
      <c r="M2369" s="179">
        <v>303942.29425816744</v>
      </c>
      <c r="N2369" s="179">
        <v>0</v>
      </c>
      <c r="O2369" s="179">
        <v>0</v>
      </c>
      <c r="P2369" s="179">
        <v>0</v>
      </c>
      <c r="Q2369" s="179">
        <v>0</v>
      </c>
      <c r="R2369" s="180">
        <v>0</v>
      </c>
      <c r="S2369" s="180">
        <v>0</v>
      </c>
      <c r="T2369" s="180">
        <v>0</v>
      </c>
    </row>
    <row r="2370" spans="2:20" x14ac:dyDescent="0.3">
      <c r="B2370" s="19">
        <v>2367</v>
      </c>
      <c r="C2370" s="179">
        <v>0</v>
      </c>
      <c r="D2370" s="179">
        <v>0</v>
      </c>
      <c r="E2370" s="179">
        <v>13850.24266138637</v>
      </c>
      <c r="F2370" s="179">
        <v>0</v>
      </c>
      <c r="G2370" s="179">
        <v>0</v>
      </c>
      <c r="H2370" s="179">
        <v>100315.55212896402</v>
      </c>
      <c r="I2370" s="179">
        <v>0</v>
      </c>
      <c r="J2370" s="179">
        <v>0</v>
      </c>
      <c r="K2370" s="179">
        <v>0</v>
      </c>
      <c r="L2370" s="179">
        <v>0</v>
      </c>
      <c r="M2370" s="179">
        <v>223239.9937874242</v>
      </c>
      <c r="N2370" s="179">
        <v>0</v>
      </c>
      <c r="O2370" s="179">
        <v>0</v>
      </c>
      <c r="P2370" s="179">
        <v>0</v>
      </c>
      <c r="Q2370" s="179">
        <v>0</v>
      </c>
      <c r="R2370" s="180">
        <v>0</v>
      </c>
      <c r="S2370" s="180">
        <v>0</v>
      </c>
      <c r="T2370" s="180">
        <v>0</v>
      </c>
    </row>
    <row r="2371" spans="2:20" x14ac:dyDescent="0.3">
      <c r="B2371" s="19">
        <v>2368</v>
      </c>
      <c r="C2371" s="179">
        <v>0</v>
      </c>
      <c r="D2371" s="179">
        <v>0</v>
      </c>
      <c r="E2371" s="179">
        <v>61235.762836207854</v>
      </c>
      <c r="F2371" s="179">
        <v>0</v>
      </c>
      <c r="G2371" s="179">
        <v>0</v>
      </c>
      <c r="H2371" s="179">
        <v>94781.90524902982</v>
      </c>
      <c r="I2371" s="179">
        <v>0</v>
      </c>
      <c r="J2371" s="179">
        <v>0</v>
      </c>
      <c r="K2371" s="179">
        <v>0</v>
      </c>
      <c r="L2371" s="179">
        <v>0</v>
      </c>
      <c r="M2371" s="179">
        <v>221333.6811665445</v>
      </c>
      <c r="N2371" s="179">
        <v>0</v>
      </c>
      <c r="O2371" s="179">
        <v>0</v>
      </c>
      <c r="P2371" s="179">
        <v>0</v>
      </c>
      <c r="Q2371" s="179">
        <v>0</v>
      </c>
      <c r="R2371" s="180">
        <v>0</v>
      </c>
      <c r="S2371" s="180">
        <v>0</v>
      </c>
      <c r="T2371" s="180">
        <v>0</v>
      </c>
    </row>
    <row r="2372" spans="2:20" x14ac:dyDescent="0.3">
      <c r="B2372" s="19">
        <v>2369</v>
      </c>
      <c r="C2372" s="179">
        <v>0</v>
      </c>
      <c r="D2372" s="179">
        <v>0</v>
      </c>
      <c r="E2372" s="179">
        <v>513694.00283509563</v>
      </c>
      <c r="F2372" s="179">
        <v>0</v>
      </c>
      <c r="G2372" s="179">
        <v>0</v>
      </c>
      <c r="H2372" s="179">
        <v>61387.869792259808</v>
      </c>
      <c r="I2372" s="179">
        <v>0</v>
      </c>
      <c r="J2372" s="179">
        <v>0</v>
      </c>
      <c r="K2372" s="179">
        <v>0</v>
      </c>
      <c r="L2372" s="179">
        <v>0</v>
      </c>
      <c r="M2372" s="179">
        <v>36869.309395362565</v>
      </c>
      <c r="N2372" s="179">
        <v>0</v>
      </c>
      <c r="O2372" s="179">
        <v>0</v>
      </c>
      <c r="P2372" s="179">
        <v>0</v>
      </c>
      <c r="Q2372" s="179">
        <v>0</v>
      </c>
      <c r="R2372" s="180">
        <v>0</v>
      </c>
      <c r="S2372" s="180">
        <v>0</v>
      </c>
      <c r="T2372" s="180">
        <v>0</v>
      </c>
    </row>
    <row r="2373" spans="2:20" x14ac:dyDescent="0.3">
      <c r="B2373" s="19">
        <v>2370</v>
      </c>
      <c r="C2373" s="179">
        <v>0</v>
      </c>
      <c r="D2373" s="179">
        <v>0</v>
      </c>
      <c r="E2373" s="179">
        <v>196989.56224778158</v>
      </c>
      <c r="F2373" s="179">
        <v>0</v>
      </c>
      <c r="G2373" s="179">
        <v>0</v>
      </c>
      <c r="H2373" s="179">
        <v>24262.763202302598</v>
      </c>
      <c r="I2373" s="179">
        <v>0</v>
      </c>
      <c r="J2373" s="179">
        <v>0</v>
      </c>
      <c r="K2373" s="179">
        <v>0</v>
      </c>
      <c r="L2373" s="179">
        <v>0</v>
      </c>
      <c r="M2373" s="179">
        <v>13503.560082977659</v>
      </c>
      <c r="N2373" s="179">
        <v>0</v>
      </c>
      <c r="O2373" s="179">
        <v>0</v>
      </c>
      <c r="P2373" s="179">
        <v>0</v>
      </c>
      <c r="Q2373" s="179">
        <v>0</v>
      </c>
      <c r="R2373" s="180">
        <v>0</v>
      </c>
      <c r="S2373" s="180">
        <v>0</v>
      </c>
      <c r="T2373" s="180">
        <v>0</v>
      </c>
    </row>
    <row r="2374" spans="2:20" x14ac:dyDescent="0.3">
      <c r="B2374" s="19">
        <v>2371</v>
      </c>
      <c r="C2374" s="179">
        <v>0</v>
      </c>
      <c r="D2374" s="179">
        <v>0</v>
      </c>
      <c r="E2374" s="179">
        <v>142875.82728055032</v>
      </c>
      <c r="F2374" s="179">
        <v>0</v>
      </c>
      <c r="G2374" s="179">
        <v>0</v>
      </c>
      <c r="H2374" s="179">
        <v>45329.320160277181</v>
      </c>
      <c r="I2374" s="179">
        <v>0</v>
      </c>
      <c r="J2374" s="179">
        <v>0</v>
      </c>
      <c r="K2374" s="179">
        <v>0</v>
      </c>
      <c r="L2374" s="179">
        <v>0</v>
      </c>
      <c r="M2374" s="179">
        <v>65470.96989808153</v>
      </c>
      <c r="N2374" s="179">
        <v>0</v>
      </c>
      <c r="O2374" s="179">
        <v>0</v>
      </c>
      <c r="P2374" s="179">
        <v>0</v>
      </c>
      <c r="Q2374" s="179">
        <v>0</v>
      </c>
      <c r="R2374" s="180">
        <v>0</v>
      </c>
      <c r="S2374" s="180">
        <v>0</v>
      </c>
      <c r="T2374" s="180">
        <v>0</v>
      </c>
    </row>
    <row r="2375" spans="2:20" x14ac:dyDescent="0.3">
      <c r="B2375" s="19">
        <v>2372</v>
      </c>
      <c r="C2375" s="179">
        <v>0</v>
      </c>
      <c r="D2375" s="179">
        <v>0</v>
      </c>
      <c r="E2375" s="179">
        <v>120771.80662416224</v>
      </c>
      <c r="F2375" s="179">
        <v>0</v>
      </c>
      <c r="G2375" s="179">
        <v>0</v>
      </c>
      <c r="H2375" s="179">
        <v>59046.654619583336</v>
      </c>
      <c r="I2375" s="179">
        <v>0</v>
      </c>
      <c r="J2375" s="179">
        <v>0</v>
      </c>
      <c r="K2375" s="179">
        <v>0</v>
      </c>
      <c r="L2375" s="179">
        <v>0</v>
      </c>
      <c r="M2375" s="179">
        <v>87657.967694478109</v>
      </c>
      <c r="N2375" s="179">
        <v>0</v>
      </c>
      <c r="O2375" s="179">
        <v>0</v>
      </c>
      <c r="P2375" s="179">
        <v>0</v>
      </c>
      <c r="Q2375" s="179">
        <v>0</v>
      </c>
      <c r="R2375" s="180">
        <v>0</v>
      </c>
      <c r="S2375" s="180">
        <v>0</v>
      </c>
      <c r="T2375" s="180">
        <v>0</v>
      </c>
    </row>
    <row r="2376" spans="2:20" x14ac:dyDescent="0.3">
      <c r="B2376" s="19">
        <v>2373</v>
      </c>
      <c r="C2376" s="179">
        <v>0</v>
      </c>
      <c r="D2376" s="179">
        <v>0</v>
      </c>
      <c r="E2376" s="179">
        <v>48189.196738005405</v>
      </c>
      <c r="F2376" s="179">
        <v>0</v>
      </c>
      <c r="G2376" s="179">
        <v>0</v>
      </c>
      <c r="H2376" s="179">
        <v>260638.50031717127</v>
      </c>
      <c r="I2376" s="179">
        <v>0</v>
      </c>
      <c r="J2376" s="179">
        <v>0</v>
      </c>
      <c r="K2376" s="179">
        <v>0</v>
      </c>
      <c r="L2376" s="179">
        <v>0</v>
      </c>
      <c r="M2376" s="179">
        <v>146590.13146976207</v>
      </c>
      <c r="N2376" s="179">
        <v>0</v>
      </c>
      <c r="O2376" s="179">
        <v>0</v>
      </c>
      <c r="P2376" s="179">
        <v>0</v>
      </c>
      <c r="Q2376" s="179">
        <v>0</v>
      </c>
      <c r="R2376" s="180">
        <v>0</v>
      </c>
      <c r="S2376" s="180">
        <v>0</v>
      </c>
      <c r="T2376" s="180">
        <v>0</v>
      </c>
    </row>
    <row r="2377" spans="2:20" x14ac:dyDescent="0.3">
      <c r="B2377" s="19">
        <v>2374</v>
      </c>
      <c r="C2377" s="179">
        <v>0</v>
      </c>
      <c r="D2377" s="179">
        <v>0</v>
      </c>
      <c r="E2377" s="179">
        <v>53455.051831866476</v>
      </c>
      <c r="F2377" s="179">
        <v>0</v>
      </c>
      <c r="G2377" s="179">
        <v>0</v>
      </c>
      <c r="H2377" s="179">
        <v>259487.38735351819</v>
      </c>
      <c r="I2377" s="179">
        <v>0</v>
      </c>
      <c r="J2377" s="179">
        <v>0</v>
      </c>
      <c r="K2377" s="179">
        <v>0</v>
      </c>
      <c r="L2377" s="179">
        <v>0</v>
      </c>
      <c r="M2377" s="179">
        <v>42290.182313627309</v>
      </c>
      <c r="N2377" s="179">
        <v>0</v>
      </c>
      <c r="O2377" s="179">
        <v>0</v>
      </c>
      <c r="P2377" s="179">
        <v>0</v>
      </c>
      <c r="Q2377" s="179">
        <v>0</v>
      </c>
      <c r="R2377" s="180">
        <v>0</v>
      </c>
      <c r="S2377" s="180">
        <v>0</v>
      </c>
      <c r="T2377" s="180">
        <v>0</v>
      </c>
    </row>
    <row r="2378" spans="2:20" x14ac:dyDescent="0.3">
      <c r="B2378" s="19">
        <v>2375</v>
      </c>
      <c r="C2378" s="179">
        <v>0</v>
      </c>
      <c r="D2378" s="179">
        <v>0</v>
      </c>
      <c r="E2378" s="179">
        <v>283805.96480766177</v>
      </c>
      <c r="F2378" s="179">
        <v>0</v>
      </c>
      <c r="G2378" s="179">
        <v>0</v>
      </c>
      <c r="H2378" s="179">
        <v>58078.098692028369</v>
      </c>
      <c r="I2378" s="179">
        <v>0</v>
      </c>
      <c r="J2378" s="179">
        <v>0</v>
      </c>
      <c r="K2378" s="179">
        <v>0</v>
      </c>
      <c r="L2378" s="179">
        <v>0</v>
      </c>
      <c r="M2378" s="179">
        <v>18680.423352960966</v>
      </c>
      <c r="N2378" s="179">
        <v>0</v>
      </c>
      <c r="O2378" s="179">
        <v>0</v>
      </c>
      <c r="P2378" s="179">
        <v>0</v>
      </c>
      <c r="Q2378" s="179">
        <v>0</v>
      </c>
      <c r="R2378" s="180">
        <v>0</v>
      </c>
      <c r="S2378" s="180">
        <v>0</v>
      </c>
      <c r="T2378" s="180">
        <v>0</v>
      </c>
    </row>
    <row r="2379" spans="2:20" x14ac:dyDescent="0.3">
      <c r="B2379" s="19">
        <v>2376</v>
      </c>
      <c r="C2379" s="179">
        <v>0</v>
      </c>
      <c r="D2379" s="179">
        <v>0</v>
      </c>
      <c r="E2379" s="179">
        <v>672493.57422022126</v>
      </c>
      <c r="F2379" s="179">
        <v>0</v>
      </c>
      <c r="G2379" s="179">
        <v>0</v>
      </c>
      <c r="H2379" s="179">
        <v>29217.561377439597</v>
      </c>
      <c r="I2379" s="179">
        <v>0</v>
      </c>
      <c r="J2379" s="179">
        <v>0</v>
      </c>
      <c r="K2379" s="179">
        <v>0</v>
      </c>
      <c r="L2379" s="179">
        <v>0</v>
      </c>
      <c r="M2379" s="179">
        <v>23086.076936880661</v>
      </c>
      <c r="N2379" s="179">
        <v>0</v>
      </c>
      <c r="O2379" s="179">
        <v>0</v>
      </c>
      <c r="P2379" s="179">
        <v>0</v>
      </c>
      <c r="Q2379" s="179">
        <v>0</v>
      </c>
      <c r="R2379" s="180">
        <v>0</v>
      </c>
      <c r="S2379" s="180">
        <v>0</v>
      </c>
      <c r="T2379" s="180">
        <v>0</v>
      </c>
    </row>
    <row r="2380" spans="2:20" x14ac:dyDescent="0.3">
      <c r="B2380" s="19">
        <v>2377</v>
      </c>
      <c r="C2380" s="179">
        <v>0</v>
      </c>
      <c r="D2380" s="179">
        <v>0</v>
      </c>
      <c r="E2380" s="179">
        <v>38480.441161523791</v>
      </c>
      <c r="F2380" s="179">
        <v>0</v>
      </c>
      <c r="G2380" s="179">
        <v>0</v>
      </c>
      <c r="H2380" s="179">
        <v>341453.38217318105</v>
      </c>
      <c r="I2380" s="179">
        <v>0</v>
      </c>
      <c r="J2380" s="179">
        <v>0</v>
      </c>
      <c r="K2380" s="179">
        <v>0</v>
      </c>
      <c r="L2380" s="179">
        <v>0</v>
      </c>
      <c r="M2380" s="179">
        <v>67314.473755493818</v>
      </c>
      <c r="N2380" s="179">
        <v>0</v>
      </c>
      <c r="O2380" s="179">
        <v>0</v>
      </c>
      <c r="P2380" s="179">
        <v>0</v>
      </c>
      <c r="Q2380" s="179">
        <v>0</v>
      </c>
      <c r="R2380" s="180">
        <v>0</v>
      </c>
      <c r="S2380" s="180">
        <v>0</v>
      </c>
      <c r="T2380" s="180">
        <v>0</v>
      </c>
    </row>
    <row r="2381" spans="2:20" x14ac:dyDescent="0.3">
      <c r="B2381" s="19">
        <v>2378</v>
      </c>
      <c r="C2381" s="179">
        <v>0</v>
      </c>
      <c r="D2381" s="179">
        <v>0</v>
      </c>
      <c r="E2381" s="179">
        <v>82299.894084488813</v>
      </c>
      <c r="F2381" s="179">
        <v>0</v>
      </c>
      <c r="G2381" s="179">
        <v>0</v>
      </c>
      <c r="H2381" s="179">
        <v>20118.353686778762</v>
      </c>
      <c r="I2381" s="179">
        <v>0</v>
      </c>
      <c r="J2381" s="179">
        <v>0</v>
      </c>
      <c r="K2381" s="179">
        <v>0</v>
      </c>
      <c r="L2381" s="179">
        <v>0</v>
      </c>
      <c r="M2381" s="179">
        <v>292393.55862636858</v>
      </c>
      <c r="N2381" s="179">
        <v>0</v>
      </c>
      <c r="O2381" s="179">
        <v>0</v>
      </c>
      <c r="P2381" s="179">
        <v>0</v>
      </c>
      <c r="Q2381" s="179">
        <v>0</v>
      </c>
      <c r="R2381" s="180">
        <v>0</v>
      </c>
      <c r="S2381" s="180">
        <v>0</v>
      </c>
      <c r="T2381" s="180">
        <v>0</v>
      </c>
    </row>
    <row r="2382" spans="2:20" x14ac:dyDescent="0.3">
      <c r="B2382" s="19">
        <v>2379</v>
      </c>
      <c r="C2382" s="179">
        <v>0</v>
      </c>
      <c r="D2382" s="179">
        <v>0</v>
      </c>
      <c r="E2382" s="179">
        <v>172990.32364493344</v>
      </c>
      <c r="F2382" s="179">
        <v>0</v>
      </c>
      <c r="G2382" s="179">
        <v>0</v>
      </c>
      <c r="H2382" s="179">
        <v>136492.05442152763</v>
      </c>
      <c r="I2382" s="179">
        <v>0</v>
      </c>
      <c r="J2382" s="179">
        <v>0</v>
      </c>
      <c r="K2382" s="179">
        <v>0</v>
      </c>
      <c r="L2382" s="179">
        <v>0</v>
      </c>
      <c r="M2382" s="179">
        <v>42552.227230829056</v>
      </c>
      <c r="N2382" s="179">
        <v>0</v>
      </c>
      <c r="O2382" s="179">
        <v>0</v>
      </c>
      <c r="P2382" s="179">
        <v>0</v>
      </c>
      <c r="Q2382" s="179">
        <v>0</v>
      </c>
      <c r="R2382" s="180">
        <v>0</v>
      </c>
      <c r="S2382" s="180">
        <v>0</v>
      </c>
      <c r="T2382" s="180">
        <v>0</v>
      </c>
    </row>
    <row r="2383" spans="2:20" x14ac:dyDescent="0.3">
      <c r="B2383" s="19">
        <v>2380</v>
      </c>
      <c r="C2383" s="179">
        <v>0</v>
      </c>
      <c r="D2383" s="179">
        <v>0</v>
      </c>
      <c r="E2383" s="179">
        <v>105206.50770622838</v>
      </c>
      <c r="F2383" s="179">
        <v>0</v>
      </c>
      <c r="G2383" s="179">
        <v>0</v>
      </c>
      <c r="H2383" s="179">
        <v>128881.14928357689</v>
      </c>
      <c r="I2383" s="179">
        <v>0</v>
      </c>
      <c r="J2383" s="179">
        <v>0</v>
      </c>
      <c r="K2383" s="179">
        <v>0</v>
      </c>
      <c r="L2383" s="179">
        <v>0</v>
      </c>
      <c r="M2383" s="179">
        <v>8298.9287768685463</v>
      </c>
      <c r="N2383" s="179">
        <v>0</v>
      </c>
      <c r="O2383" s="179">
        <v>0</v>
      </c>
      <c r="P2383" s="179">
        <v>0</v>
      </c>
      <c r="Q2383" s="179">
        <v>0</v>
      </c>
      <c r="R2383" s="180">
        <v>0</v>
      </c>
      <c r="S2383" s="180">
        <v>0</v>
      </c>
      <c r="T2383" s="180">
        <v>0</v>
      </c>
    </row>
    <row r="2384" spans="2:20" x14ac:dyDescent="0.3">
      <c r="B2384" s="19">
        <v>2381</v>
      </c>
      <c r="C2384" s="179">
        <v>0</v>
      </c>
      <c r="D2384" s="179">
        <v>0</v>
      </c>
      <c r="E2384" s="179">
        <v>174634.36986292308</v>
      </c>
      <c r="F2384" s="179">
        <v>0</v>
      </c>
      <c r="G2384" s="179">
        <v>0</v>
      </c>
      <c r="H2384" s="179">
        <v>373271.39499871031</v>
      </c>
      <c r="I2384" s="179">
        <v>0</v>
      </c>
      <c r="J2384" s="179">
        <v>0</v>
      </c>
      <c r="K2384" s="179">
        <v>0</v>
      </c>
      <c r="L2384" s="179">
        <v>0</v>
      </c>
      <c r="M2384" s="179">
        <v>60008.147796647339</v>
      </c>
      <c r="N2384" s="179">
        <v>0</v>
      </c>
      <c r="O2384" s="179">
        <v>0</v>
      </c>
      <c r="P2384" s="179">
        <v>0</v>
      </c>
      <c r="Q2384" s="179">
        <v>0</v>
      </c>
      <c r="R2384" s="180">
        <v>0</v>
      </c>
      <c r="S2384" s="180">
        <v>0</v>
      </c>
      <c r="T2384" s="180">
        <v>0</v>
      </c>
    </row>
    <row r="2385" spans="2:20" x14ac:dyDescent="0.3">
      <c r="B2385" s="19">
        <v>2382</v>
      </c>
      <c r="C2385" s="179">
        <v>0</v>
      </c>
      <c r="D2385" s="179">
        <v>0</v>
      </c>
      <c r="E2385" s="179">
        <v>617869.07225841307</v>
      </c>
      <c r="F2385" s="179">
        <v>0</v>
      </c>
      <c r="G2385" s="179">
        <v>0</v>
      </c>
      <c r="H2385" s="179">
        <v>473633.27762842429</v>
      </c>
      <c r="I2385" s="179">
        <v>0</v>
      </c>
      <c r="J2385" s="179">
        <v>0</v>
      </c>
      <c r="K2385" s="179">
        <v>0</v>
      </c>
      <c r="L2385" s="179">
        <v>0</v>
      </c>
      <c r="M2385" s="179">
        <v>10354.144018471618</v>
      </c>
      <c r="N2385" s="179">
        <v>0</v>
      </c>
      <c r="O2385" s="179">
        <v>0</v>
      </c>
      <c r="P2385" s="179">
        <v>0</v>
      </c>
      <c r="Q2385" s="179">
        <v>0</v>
      </c>
      <c r="R2385" s="180">
        <v>0</v>
      </c>
      <c r="S2385" s="180">
        <v>0</v>
      </c>
      <c r="T2385" s="180">
        <v>0</v>
      </c>
    </row>
    <row r="2386" spans="2:20" x14ac:dyDescent="0.3">
      <c r="B2386" s="19">
        <v>2383</v>
      </c>
      <c r="C2386" s="179">
        <v>0</v>
      </c>
      <c r="D2386" s="179">
        <v>0</v>
      </c>
      <c r="E2386" s="179">
        <v>434469.78408275824</v>
      </c>
      <c r="F2386" s="179">
        <v>0</v>
      </c>
      <c r="G2386" s="179">
        <v>0</v>
      </c>
      <c r="H2386" s="179">
        <v>34122.978359475797</v>
      </c>
      <c r="I2386" s="179">
        <v>0</v>
      </c>
      <c r="J2386" s="179">
        <v>0</v>
      </c>
      <c r="K2386" s="179">
        <v>0</v>
      </c>
      <c r="L2386" s="179">
        <v>0</v>
      </c>
      <c r="M2386" s="179">
        <v>23897.60255119158</v>
      </c>
      <c r="N2386" s="179">
        <v>0</v>
      </c>
      <c r="O2386" s="179">
        <v>0</v>
      </c>
      <c r="P2386" s="179">
        <v>0</v>
      </c>
      <c r="Q2386" s="179">
        <v>0</v>
      </c>
      <c r="R2386" s="180">
        <v>0</v>
      </c>
      <c r="S2386" s="180">
        <v>0</v>
      </c>
      <c r="T2386" s="180">
        <v>0</v>
      </c>
    </row>
    <row r="2387" spans="2:20" x14ac:dyDescent="0.3">
      <c r="B2387" s="19">
        <v>2384</v>
      </c>
      <c r="C2387" s="179">
        <v>0</v>
      </c>
      <c r="D2387" s="179">
        <v>0</v>
      </c>
      <c r="E2387" s="179">
        <v>165249.06811775241</v>
      </c>
      <c r="F2387" s="179">
        <v>0</v>
      </c>
      <c r="G2387" s="179">
        <v>0</v>
      </c>
      <c r="H2387" s="179">
        <v>48050.631858683591</v>
      </c>
      <c r="I2387" s="179">
        <v>0</v>
      </c>
      <c r="J2387" s="179">
        <v>0</v>
      </c>
      <c r="K2387" s="179">
        <v>0</v>
      </c>
      <c r="L2387" s="179">
        <v>0</v>
      </c>
      <c r="M2387" s="179">
        <v>31997.913292034344</v>
      </c>
      <c r="N2387" s="179">
        <v>0</v>
      </c>
      <c r="O2387" s="179">
        <v>0</v>
      </c>
      <c r="P2387" s="179">
        <v>0</v>
      </c>
      <c r="Q2387" s="179">
        <v>0</v>
      </c>
      <c r="R2387" s="180">
        <v>0</v>
      </c>
      <c r="S2387" s="180">
        <v>0</v>
      </c>
      <c r="T2387" s="180">
        <v>0</v>
      </c>
    </row>
    <row r="2388" spans="2:20" x14ac:dyDescent="0.3">
      <c r="B2388" s="19">
        <v>2385</v>
      </c>
      <c r="C2388" s="179">
        <v>1</v>
      </c>
      <c r="D2388" s="179">
        <v>504218.54736037122</v>
      </c>
      <c r="E2388" s="179">
        <v>303098.19713937148</v>
      </c>
      <c r="F2388" s="179">
        <v>0</v>
      </c>
      <c r="G2388" s="179">
        <v>0</v>
      </c>
      <c r="H2388" s="179">
        <v>13642.033922796061</v>
      </c>
      <c r="I2388" s="179">
        <v>0</v>
      </c>
      <c r="J2388" s="179">
        <v>0</v>
      </c>
      <c r="K2388" s="179">
        <v>0</v>
      </c>
      <c r="L2388" s="179">
        <v>0</v>
      </c>
      <c r="M2388" s="179">
        <v>67216.185984975644</v>
      </c>
      <c r="N2388" s="179">
        <v>0</v>
      </c>
      <c r="O2388" s="179">
        <v>0</v>
      </c>
      <c r="P2388" s="179">
        <v>0</v>
      </c>
      <c r="Q2388" s="179">
        <v>0</v>
      </c>
      <c r="R2388" s="180">
        <v>0</v>
      </c>
      <c r="S2388" s="180">
        <v>0</v>
      </c>
      <c r="T2388" s="180">
        <v>504218.54736037122</v>
      </c>
    </row>
    <row r="2389" spans="2:20" x14ac:dyDescent="0.3">
      <c r="B2389" s="19">
        <v>2386</v>
      </c>
      <c r="C2389" s="179">
        <v>0</v>
      </c>
      <c r="D2389" s="179">
        <v>0</v>
      </c>
      <c r="E2389" s="179">
        <v>824557.65360656555</v>
      </c>
      <c r="F2389" s="179">
        <v>0</v>
      </c>
      <c r="G2389" s="179">
        <v>0</v>
      </c>
      <c r="H2389" s="179">
        <v>130809.73459400328</v>
      </c>
      <c r="I2389" s="179">
        <v>0</v>
      </c>
      <c r="J2389" s="179">
        <v>0</v>
      </c>
      <c r="K2389" s="179">
        <v>0</v>
      </c>
      <c r="L2389" s="179">
        <v>0</v>
      </c>
      <c r="M2389" s="179">
        <v>18731.41133511873</v>
      </c>
      <c r="N2389" s="179">
        <v>0</v>
      </c>
      <c r="O2389" s="179">
        <v>0</v>
      </c>
      <c r="P2389" s="179">
        <v>0</v>
      </c>
      <c r="Q2389" s="179">
        <v>0</v>
      </c>
      <c r="R2389" s="180">
        <v>0</v>
      </c>
      <c r="S2389" s="180">
        <v>0</v>
      </c>
      <c r="T2389" s="180">
        <v>0</v>
      </c>
    </row>
    <row r="2390" spans="2:20" x14ac:dyDescent="0.3">
      <c r="B2390" s="19">
        <v>2387</v>
      </c>
      <c r="C2390" s="179">
        <v>0</v>
      </c>
      <c r="D2390" s="179">
        <v>0</v>
      </c>
      <c r="E2390" s="179">
        <v>771482.2146843127</v>
      </c>
      <c r="F2390" s="179">
        <v>0</v>
      </c>
      <c r="G2390" s="179">
        <v>0</v>
      </c>
      <c r="H2390" s="179">
        <v>32105.429138443233</v>
      </c>
      <c r="I2390" s="179">
        <v>0</v>
      </c>
      <c r="J2390" s="179">
        <v>0</v>
      </c>
      <c r="K2390" s="179">
        <v>0</v>
      </c>
      <c r="L2390" s="179">
        <v>0</v>
      </c>
      <c r="M2390" s="179">
        <v>98665.127926336281</v>
      </c>
      <c r="N2390" s="179">
        <v>0</v>
      </c>
      <c r="O2390" s="179">
        <v>0</v>
      </c>
      <c r="P2390" s="179">
        <v>0</v>
      </c>
      <c r="Q2390" s="179">
        <v>0</v>
      </c>
      <c r="R2390" s="180">
        <v>0</v>
      </c>
      <c r="S2390" s="180">
        <v>0</v>
      </c>
      <c r="T2390" s="180">
        <v>0</v>
      </c>
    </row>
    <row r="2391" spans="2:20" x14ac:dyDescent="0.3">
      <c r="B2391" s="19">
        <v>2388</v>
      </c>
      <c r="C2391" s="179">
        <v>0</v>
      </c>
      <c r="D2391" s="179">
        <v>0</v>
      </c>
      <c r="E2391" s="179">
        <v>324969.07644262997</v>
      </c>
      <c r="F2391" s="179">
        <v>0</v>
      </c>
      <c r="G2391" s="179">
        <v>0</v>
      </c>
      <c r="H2391" s="179">
        <v>30516.512077213993</v>
      </c>
      <c r="I2391" s="179">
        <v>0</v>
      </c>
      <c r="J2391" s="179">
        <v>0</v>
      </c>
      <c r="K2391" s="179">
        <v>242258.76474304203</v>
      </c>
      <c r="L2391" s="179">
        <v>1</v>
      </c>
      <c r="M2391" s="179">
        <v>84509.087792946317</v>
      </c>
      <c r="N2391" s="179">
        <v>0</v>
      </c>
      <c r="O2391" s="179">
        <v>0</v>
      </c>
      <c r="P2391" s="179">
        <v>0</v>
      </c>
      <c r="Q2391" s="179">
        <v>0</v>
      </c>
      <c r="R2391" s="180">
        <v>0</v>
      </c>
      <c r="S2391" s="180">
        <v>242258.76474304203</v>
      </c>
      <c r="T2391" s="180">
        <v>0</v>
      </c>
    </row>
    <row r="2392" spans="2:20" x14ac:dyDescent="0.3">
      <c r="B2392" s="19">
        <v>2389</v>
      </c>
      <c r="C2392" s="179">
        <v>0</v>
      </c>
      <c r="D2392" s="179">
        <v>0</v>
      </c>
      <c r="E2392" s="179">
        <v>3878204.980445317</v>
      </c>
      <c r="F2392" s="179">
        <v>0</v>
      </c>
      <c r="G2392" s="179">
        <v>0</v>
      </c>
      <c r="H2392" s="179">
        <v>25822.915020057415</v>
      </c>
      <c r="I2392" s="179">
        <v>0</v>
      </c>
      <c r="J2392" s="179">
        <v>0</v>
      </c>
      <c r="K2392" s="179">
        <v>0</v>
      </c>
      <c r="L2392" s="179">
        <v>0</v>
      </c>
      <c r="M2392" s="179">
        <v>526467.52143224399</v>
      </c>
      <c r="N2392" s="179">
        <v>0</v>
      </c>
      <c r="O2392" s="179">
        <v>0</v>
      </c>
      <c r="P2392" s="179">
        <v>0</v>
      </c>
      <c r="Q2392" s="179">
        <v>0</v>
      </c>
      <c r="R2392" s="180">
        <v>0</v>
      </c>
      <c r="S2392" s="180">
        <v>0</v>
      </c>
      <c r="T2392" s="180">
        <v>0</v>
      </c>
    </row>
    <row r="2393" spans="2:20" x14ac:dyDescent="0.3">
      <c r="B2393" s="19">
        <v>2390</v>
      </c>
      <c r="C2393" s="179">
        <v>0</v>
      </c>
      <c r="D2393" s="179">
        <v>0</v>
      </c>
      <c r="E2393" s="179">
        <v>217308.31965018445</v>
      </c>
      <c r="F2393" s="179">
        <v>0</v>
      </c>
      <c r="G2393" s="179">
        <v>0</v>
      </c>
      <c r="H2393" s="179">
        <v>45919.060797799975</v>
      </c>
      <c r="I2393" s="179">
        <v>0</v>
      </c>
      <c r="J2393" s="179">
        <v>0</v>
      </c>
      <c r="K2393" s="179">
        <v>0</v>
      </c>
      <c r="L2393" s="179">
        <v>0</v>
      </c>
      <c r="M2393" s="179">
        <v>1810.2333179450368</v>
      </c>
      <c r="N2393" s="179">
        <v>0</v>
      </c>
      <c r="O2393" s="179">
        <v>0</v>
      </c>
      <c r="P2393" s="179">
        <v>0</v>
      </c>
      <c r="Q2393" s="179">
        <v>0</v>
      </c>
      <c r="R2393" s="180">
        <v>0</v>
      </c>
      <c r="S2393" s="180">
        <v>0</v>
      </c>
      <c r="T2393" s="180">
        <v>0</v>
      </c>
    </row>
    <row r="2394" spans="2:20" x14ac:dyDescent="0.3">
      <c r="B2394" s="19">
        <v>2391</v>
      </c>
      <c r="C2394" s="179">
        <v>0</v>
      </c>
      <c r="D2394" s="179">
        <v>0</v>
      </c>
      <c r="E2394" s="179">
        <v>32439.444323162836</v>
      </c>
      <c r="F2394" s="179">
        <v>0</v>
      </c>
      <c r="G2394" s="179">
        <v>0</v>
      </c>
      <c r="H2394" s="179">
        <v>47474.430262849339</v>
      </c>
      <c r="I2394" s="179">
        <v>0</v>
      </c>
      <c r="J2394" s="179">
        <v>0</v>
      </c>
      <c r="K2394" s="179">
        <v>0</v>
      </c>
      <c r="L2394" s="179">
        <v>0</v>
      </c>
      <c r="M2394" s="179">
        <v>36692.412646455887</v>
      </c>
      <c r="N2394" s="179">
        <v>0</v>
      </c>
      <c r="O2394" s="179">
        <v>0</v>
      </c>
      <c r="P2394" s="179">
        <v>0</v>
      </c>
      <c r="Q2394" s="179">
        <v>0</v>
      </c>
      <c r="R2394" s="180">
        <v>0</v>
      </c>
      <c r="S2394" s="180">
        <v>0</v>
      </c>
      <c r="T2394" s="180">
        <v>0</v>
      </c>
    </row>
    <row r="2395" spans="2:20" x14ac:dyDescent="0.3">
      <c r="B2395" s="19">
        <v>2392</v>
      </c>
      <c r="C2395" s="179">
        <v>1</v>
      </c>
      <c r="D2395" s="179">
        <v>7110.6046956243299</v>
      </c>
      <c r="E2395" s="179">
        <v>184189.69492893488</v>
      </c>
      <c r="F2395" s="179">
        <v>0</v>
      </c>
      <c r="G2395" s="179">
        <v>0</v>
      </c>
      <c r="H2395" s="179">
        <v>88178.981924260996</v>
      </c>
      <c r="I2395" s="179">
        <v>0</v>
      </c>
      <c r="J2395" s="179">
        <v>0</v>
      </c>
      <c r="K2395" s="179">
        <v>0</v>
      </c>
      <c r="L2395" s="179">
        <v>0</v>
      </c>
      <c r="M2395" s="179">
        <v>24573.055462516724</v>
      </c>
      <c r="N2395" s="179">
        <v>0</v>
      </c>
      <c r="O2395" s="179">
        <v>0</v>
      </c>
      <c r="P2395" s="179">
        <v>0</v>
      </c>
      <c r="Q2395" s="179">
        <v>0</v>
      </c>
      <c r="R2395" s="180">
        <v>0</v>
      </c>
      <c r="S2395" s="180">
        <v>0</v>
      </c>
      <c r="T2395" s="180">
        <v>7110.6046956243299</v>
      </c>
    </row>
    <row r="2396" spans="2:20" x14ac:dyDescent="0.3">
      <c r="B2396" s="19">
        <v>2393</v>
      </c>
      <c r="C2396" s="179">
        <v>0</v>
      </c>
      <c r="D2396" s="179">
        <v>0</v>
      </c>
      <c r="E2396" s="179">
        <v>71644.340620207804</v>
      </c>
      <c r="F2396" s="179">
        <v>0</v>
      </c>
      <c r="G2396" s="179">
        <v>0</v>
      </c>
      <c r="H2396" s="179">
        <v>31850.45474974229</v>
      </c>
      <c r="I2396" s="179">
        <v>0</v>
      </c>
      <c r="J2396" s="179">
        <v>0</v>
      </c>
      <c r="K2396" s="179">
        <v>0</v>
      </c>
      <c r="L2396" s="179">
        <v>0</v>
      </c>
      <c r="M2396" s="179">
        <v>244587.20333011198</v>
      </c>
      <c r="N2396" s="179">
        <v>0</v>
      </c>
      <c r="O2396" s="179">
        <v>0</v>
      </c>
      <c r="P2396" s="179">
        <v>0</v>
      </c>
      <c r="Q2396" s="179">
        <v>0</v>
      </c>
      <c r="R2396" s="180">
        <v>0</v>
      </c>
      <c r="S2396" s="180">
        <v>0</v>
      </c>
      <c r="T2396" s="180">
        <v>0</v>
      </c>
    </row>
    <row r="2397" spans="2:20" x14ac:dyDescent="0.3">
      <c r="B2397" s="19">
        <v>2394</v>
      </c>
      <c r="C2397" s="179">
        <v>0</v>
      </c>
      <c r="D2397" s="179">
        <v>0</v>
      </c>
      <c r="E2397" s="179">
        <v>122161.48344629444</v>
      </c>
      <c r="F2397" s="179">
        <v>0</v>
      </c>
      <c r="G2397" s="179">
        <v>0</v>
      </c>
      <c r="H2397" s="179">
        <v>119626.94067018887</v>
      </c>
      <c r="I2397" s="179">
        <v>0</v>
      </c>
      <c r="J2397" s="179">
        <v>0</v>
      </c>
      <c r="K2397" s="179">
        <v>0</v>
      </c>
      <c r="L2397" s="179">
        <v>0</v>
      </c>
      <c r="M2397" s="179">
        <v>248014.17379148191</v>
      </c>
      <c r="N2397" s="179">
        <v>0</v>
      </c>
      <c r="O2397" s="179">
        <v>0</v>
      </c>
      <c r="P2397" s="179">
        <v>0</v>
      </c>
      <c r="Q2397" s="179">
        <v>0</v>
      </c>
      <c r="R2397" s="180">
        <v>0</v>
      </c>
      <c r="S2397" s="180">
        <v>0</v>
      </c>
      <c r="T2397" s="180">
        <v>0</v>
      </c>
    </row>
    <row r="2398" spans="2:20" x14ac:dyDescent="0.3">
      <c r="B2398" s="19">
        <v>2395</v>
      </c>
      <c r="C2398" s="179">
        <v>0</v>
      </c>
      <c r="D2398" s="179">
        <v>0</v>
      </c>
      <c r="E2398" s="179">
        <v>28068.73801742357</v>
      </c>
      <c r="F2398" s="179">
        <v>0</v>
      </c>
      <c r="G2398" s="179">
        <v>0</v>
      </c>
      <c r="H2398" s="179">
        <v>1778231.481052323</v>
      </c>
      <c r="I2398" s="179">
        <v>0</v>
      </c>
      <c r="J2398" s="179">
        <v>0</v>
      </c>
      <c r="K2398" s="179">
        <v>0</v>
      </c>
      <c r="L2398" s="179">
        <v>0</v>
      </c>
      <c r="M2398" s="179">
        <v>89762.913088957081</v>
      </c>
      <c r="N2398" s="179">
        <v>0</v>
      </c>
      <c r="O2398" s="179">
        <v>0</v>
      </c>
      <c r="P2398" s="179">
        <v>0</v>
      </c>
      <c r="Q2398" s="179">
        <v>0</v>
      </c>
      <c r="R2398" s="180">
        <v>0</v>
      </c>
      <c r="S2398" s="180">
        <v>0</v>
      </c>
      <c r="T2398" s="180">
        <v>0</v>
      </c>
    </row>
    <row r="2399" spans="2:20" x14ac:dyDescent="0.3">
      <c r="B2399" s="19">
        <v>2396</v>
      </c>
      <c r="C2399" s="179">
        <v>0</v>
      </c>
      <c r="D2399" s="179">
        <v>0</v>
      </c>
      <c r="E2399" s="179">
        <v>49047.762357679501</v>
      </c>
      <c r="F2399" s="179">
        <v>0</v>
      </c>
      <c r="G2399" s="179">
        <v>0</v>
      </c>
      <c r="H2399" s="179">
        <v>135165.08035173811</v>
      </c>
      <c r="I2399" s="179">
        <v>0</v>
      </c>
      <c r="J2399" s="179">
        <v>0</v>
      </c>
      <c r="K2399" s="179">
        <v>0</v>
      </c>
      <c r="L2399" s="179">
        <v>0</v>
      </c>
      <c r="M2399" s="179">
        <v>7706.6525671624322</v>
      </c>
      <c r="N2399" s="179">
        <v>0</v>
      </c>
      <c r="O2399" s="179">
        <v>0</v>
      </c>
      <c r="P2399" s="179">
        <v>0</v>
      </c>
      <c r="Q2399" s="179">
        <v>0</v>
      </c>
      <c r="R2399" s="180">
        <v>0</v>
      </c>
      <c r="S2399" s="180">
        <v>0</v>
      </c>
      <c r="T2399" s="180">
        <v>0</v>
      </c>
    </row>
    <row r="2400" spans="2:20" x14ac:dyDescent="0.3">
      <c r="B2400" s="19">
        <v>2397</v>
      </c>
      <c r="C2400" s="179">
        <v>0</v>
      </c>
      <c r="D2400" s="179">
        <v>0</v>
      </c>
      <c r="E2400" s="179">
        <v>25259.570998505133</v>
      </c>
      <c r="F2400" s="179">
        <v>0</v>
      </c>
      <c r="G2400" s="179">
        <v>0</v>
      </c>
      <c r="H2400" s="179">
        <v>6383.1259047903204</v>
      </c>
      <c r="I2400" s="179">
        <v>0</v>
      </c>
      <c r="J2400" s="179">
        <v>0</v>
      </c>
      <c r="K2400" s="179">
        <v>0</v>
      </c>
      <c r="L2400" s="179">
        <v>0</v>
      </c>
      <c r="M2400" s="179">
        <v>182681.42167187494</v>
      </c>
      <c r="N2400" s="179">
        <v>0</v>
      </c>
      <c r="O2400" s="179">
        <v>0</v>
      </c>
      <c r="P2400" s="179">
        <v>0</v>
      </c>
      <c r="Q2400" s="179">
        <v>0</v>
      </c>
      <c r="R2400" s="180">
        <v>0</v>
      </c>
      <c r="S2400" s="180">
        <v>0</v>
      </c>
      <c r="T2400" s="180">
        <v>0</v>
      </c>
    </row>
    <row r="2401" spans="2:20" x14ac:dyDescent="0.3">
      <c r="B2401" s="19">
        <v>2398</v>
      </c>
      <c r="C2401" s="179">
        <v>0</v>
      </c>
      <c r="D2401" s="179">
        <v>0</v>
      </c>
      <c r="E2401" s="179">
        <v>432081.18082143704</v>
      </c>
      <c r="F2401" s="179">
        <v>0</v>
      </c>
      <c r="G2401" s="179">
        <v>0</v>
      </c>
      <c r="H2401" s="179">
        <v>41206.28267794344</v>
      </c>
      <c r="I2401" s="179">
        <v>0</v>
      </c>
      <c r="J2401" s="179">
        <v>0</v>
      </c>
      <c r="K2401" s="179">
        <v>0</v>
      </c>
      <c r="L2401" s="179">
        <v>0</v>
      </c>
      <c r="M2401" s="179">
        <v>10301.273905388094</v>
      </c>
      <c r="N2401" s="179">
        <v>0</v>
      </c>
      <c r="O2401" s="179">
        <v>0</v>
      </c>
      <c r="P2401" s="179">
        <v>0</v>
      </c>
      <c r="Q2401" s="179">
        <v>0</v>
      </c>
      <c r="R2401" s="180">
        <v>0</v>
      </c>
      <c r="S2401" s="180">
        <v>0</v>
      </c>
      <c r="T2401" s="180">
        <v>0</v>
      </c>
    </row>
    <row r="2402" spans="2:20" x14ac:dyDescent="0.3">
      <c r="B2402" s="19">
        <v>2399</v>
      </c>
      <c r="C2402" s="179">
        <v>0</v>
      </c>
      <c r="D2402" s="179">
        <v>0</v>
      </c>
      <c r="E2402" s="179">
        <v>477248.07438599312</v>
      </c>
      <c r="F2402" s="179">
        <v>0</v>
      </c>
      <c r="G2402" s="179">
        <v>0</v>
      </c>
      <c r="H2402" s="179">
        <v>118321.73150261055</v>
      </c>
      <c r="I2402" s="179">
        <v>0</v>
      </c>
      <c r="J2402" s="179">
        <v>0</v>
      </c>
      <c r="K2402" s="179">
        <v>0</v>
      </c>
      <c r="L2402" s="179">
        <v>0</v>
      </c>
      <c r="M2402" s="179">
        <v>11776.261273643471</v>
      </c>
      <c r="N2402" s="179">
        <v>0</v>
      </c>
      <c r="O2402" s="179">
        <v>0</v>
      </c>
      <c r="P2402" s="179">
        <v>0</v>
      </c>
      <c r="Q2402" s="179">
        <v>0</v>
      </c>
      <c r="R2402" s="180">
        <v>0</v>
      </c>
      <c r="S2402" s="180">
        <v>0</v>
      </c>
      <c r="T2402" s="180">
        <v>0</v>
      </c>
    </row>
    <row r="2403" spans="2:20" x14ac:dyDescent="0.3">
      <c r="B2403" s="19">
        <v>2400</v>
      </c>
      <c r="C2403" s="179">
        <v>0</v>
      </c>
      <c r="D2403" s="179">
        <v>0</v>
      </c>
      <c r="E2403" s="179">
        <v>110778.29255879951</v>
      </c>
      <c r="F2403" s="179">
        <v>0</v>
      </c>
      <c r="G2403" s="179">
        <v>0</v>
      </c>
      <c r="H2403" s="179">
        <v>553751.3016943885</v>
      </c>
      <c r="I2403" s="179">
        <v>0</v>
      </c>
      <c r="J2403" s="179">
        <v>0</v>
      </c>
      <c r="K2403" s="179">
        <v>0</v>
      </c>
      <c r="L2403" s="179">
        <v>0</v>
      </c>
      <c r="M2403" s="179">
        <v>26370.409441692467</v>
      </c>
      <c r="N2403" s="179">
        <v>0</v>
      </c>
      <c r="O2403" s="179">
        <v>0</v>
      </c>
      <c r="P2403" s="179">
        <v>0</v>
      </c>
      <c r="Q2403" s="179">
        <v>0</v>
      </c>
      <c r="R2403" s="180">
        <v>0</v>
      </c>
      <c r="S2403" s="180">
        <v>0</v>
      </c>
      <c r="T2403" s="180">
        <v>0</v>
      </c>
    </row>
    <row r="2404" spans="2:20" x14ac:dyDescent="0.3">
      <c r="B2404" s="19">
        <v>2401</v>
      </c>
      <c r="C2404" s="179">
        <v>0</v>
      </c>
      <c r="D2404" s="179">
        <v>0</v>
      </c>
      <c r="E2404" s="179">
        <v>1107652.9197468043</v>
      </c>
      <c r="F2404" s="179">
        <v>0</v>
      </c>
      <c r="G2404" s="179">
        <v>0</v>
      </c>
      <c r="H2404" s="179">
        <v>22552.642591236418</v>
      </c>
      <c r="I2404" s="179">
        <v>0</v>
      </c>
      <c r="J2404" s="179">
        <v>0</v>
      </c>
      <c r="K2404" s="179">
        <v>0</v>
      </c>
      <c r="L2404" s="179">
        <v>0</v>
      </c>
      <c r="M2404" s="179">
        <v>841727.99114650965</v>
      </c>
      <c r="N2404" s="179">
        <v>0</v>
      </c>
      <c r="O2404" s="179">
        <v>0</v>
      </c>
      <c r="P2404" s="179">
        <v>0</v>
      </c>
      <c r="Q2404" s="179">
        <v>0</v>
      </c>
      <c r="R2404" s="180">
        <v>0</v>
      </c>
      <c r="S2404" s="180">
        <v>0</v>
      </c>
      <c r="T2404" s="180">
        <v>0</v>
      </c>
    </row>
    <row r="2405" spans="2:20" x14ac:dyDescent="0.3">
      <c r="B2405" s="19">
        <v>2402</v>
      </c>
      <c r="C2405" s="179">
        <v>0</v>
      </c>
      <c r="D2405" s="179">
        <v>0</v>
      </c>
      <c r="E2405" s="179">
        <v>10461.054619349274</v>
      </c>
      <c r="F2405" s="179">
        <v>0</v>
      </c>
      <c r="G2405" s="179">
        <v>0</v>
      </c>
      <c r="H2405" s="179">
        <v>68280.274261758314</v>
      </c>
      <c r="I2405" s="179">
        <v>0</v>
      </c>
      <c r="J2405" s="179">
        <v>0</v>
      </c>
      <c r="K2405" s="179">
        <v>0</v>
      </c>
      <c r="L2405" s="179">
        <v>0</v>
      </c>
      <c r="M2405" s="179">
        <v>523430.419604761</v>
      </c>
      <c r="N2405" s="179">
        <v>0</v>
      </c>
      <c r="O2405" s="179">
        <v>0</v>
      </c>
      <c r="P2405" s="179">
        <v>0</v>
      </c>
      <c r="Q2405" s="179">
        <v>0</v>
      </c>
      <c r="R2405" s="180">
        <v>0</v>
      </c>
      <c r="S2405" s="180">
        <v>0</v>
      </c>
      <c r="T2405" s="180">
        <v>0</v>
      </c>
    </row>
    <row r="2406" spans="2:20" x14ac:dyDescent="0.3">
      <c r="B2406" s="19">
        <v>2403</v>
      </c>
      <c r="C2406" s="179">
        <v>0</v>
      </c>
      <c r="D2406" s="179">
        <v>0</v>
      </c>
      <c r="E2406" s="179">
        <v>7984.1318684749613</v>
      </c>
      <c r="F2406" s="179">
        <v>0</v>
      </c>
      <c r="G2406" s="179">
        <v>0</v>
      </c>
      <c r="H2406" s="179">
        <v>100353.43687378893</v>
      </c>
      <c r="I2406" s="179">
        <v>0</v>
      </c>
      <c r="J2406" s="179">
        <v>0</v>
      </c>
      <c r="K2406" s="179">
        <v>0</v>
      </c>
      <c r="L2406" s="179">
        <v>0</v>
      </c>
      <c r="M2406" s="179">
        <v>128881.14928357689</v>
      </c>
      <c r="N2406" s="179">
        <v>0</v>
      </c>
      <c r="O2406" s="179">
        <v>0</v>
      </c>
      <c r="P2406" s="179">
        <v>0</v>
      </c>
      <c r="Q2406" s="179">
        <v>0</v>
      </c>
      <c r="R2406" s="180">
        <v>0</v>
      </c>
      <c r="S2406" s="180">
        <v>0</v>
      </c>
      <c r="T2406" s="180">
        <v>0</v>
      </c>
    </row>
    <row r="2407" spans="2:20" x14ac:dyDescent="0.3">
      <c r="B2407" s="19">
        <v>2404</v>
      </c>
      <c r="C2407" s="179">
        <v>0</v>
      </c>
      <c r="D2407" s="179">
        <v>0</v>
      </c>
      <c r="E2407" s="179">
        <v>435806.49709286715</v>
      </c>
      <c r="F2407" s="179">
        <v>0</v>
      </c>
      <c r="G2407" s="179">
        <v>0</v>
      </c>
      <c r="H2407" s="179">
        <v>10689.682292304131</v>
      </c>
      <c r="I2407" s="179">
        <v>0</v>
      </c>
      <c r="J2407" s="179">
        <v>0</v>
      </c>
      <c r="K2407" s="179">
        <v>0</v>
      </c>
      <c r="L2407" s="179">
        <v>0</v>
      </c>
      <c r="M2407" s="179">
        <v>42404.673334861778</v>
      </c>
      <c r="N2407" s="179">
        <v>0</v>
      </c>
      <c r="O2407" s="179">
        <v>0</v>
      </c>
      <c r="P2407" s="179">
        <v>0</v>
      </c>
      <c r="Q2407" s="179">
        <v>0</v>
      </c>
      <c r="R2407" s="180">
        <v>0</v>
      </c>
      <c r="S2407" s="180">
        <v>0</v>
      </c>
      <c r="T2407" s="180">
        <v>0</v>
      </c>
    </row>
    <row r="2408" spans="2:20" x14ac:dyDescent="0.3">
      <c r="B2408" s="19">
        <v>2405</v>
      </c>
      <c r="C2408" s="179">
        <v>0</v>
      </c>
      <c r="D2408" s="179">
        <v>0</v>
      </c>
      <c r="E2408" s="179">
        <v>35783.037710314056</v>
      </c>
      <c r="F2408" s="179">
        <v>0</v>
      </c>
      <c r="G2408" s="179">
        <v>0</v>
      </c>
      <c r="H2408" s="179">
        <v>1878825.230697758</v>
      </c>
      <c r="I2408" s="179">
        <v>0</v>
      </c>
      <c r="J2408" s="179">
        <v>0</v>
      </c>
      <c r="K2408" s="179">
        <v>0</v>
      </c>
      <c r="L2408" s="179">
        <v>0</v>
      </c>
      <c r="M2408" s="179">
        <v>10565.919382402941</v>
      </c>
      <c r="N2408" s="179">
        <v>0</v>
      </c>
      <c r="O2408" s="179">
        <v>0</v>
      </c>
      <c r="P2408" s="179">
        <v>0</v>
      </c>
      <c r="Q2408" s="179">
        <v>0</v>
      </c>
      <c r="R2408" s="180">
        <v>0</v>
      </c>
      <c r="S2408" s="180">
        <v>0</v>
      </c>
      <c r="T2408" s="180">
        <v>0</v>
      </c>
    </row>
    <row r="2409" spans="2:20" x14ac:dyDescent="0.3">
      <c r="B2409" s="19">
        <v>2406</v>
      </c>
      <c r="C2409" s="179">
        <v>0</v>
      </c>
      <c r="D2409" s="179">
        <v>0</v>
      </c>
      <c r="E2409" s="179">
        <v>215479.03172049366</v>
      </c>
      <c r="F2409" s="179">
        <v>0</v>
      </c>
      <c r="G2409" s="179">
        <v>0</v>
      </c>
      <c r="H2409" s="179">
        <v>3555.1184553887319</v>
      </c>
      <c r="I2409" s="179">
        <v>0</v>
      </c>
      <c r="J2409" s="179">
        <v>0</v>
      </c>
      <c r="K2409" s="179">
        <v>0</v>
      </c>
      <c r="L2409" s="179">
        <v>0</v>
      </c>
      <c r="M2409" s="179">
        <v>502625.71373780776</v>
      </c>
      <c r="N2409" s="179">
        <v>0</v>
      </c>
      <c r="O2409" s="179">
        <v>0</v>
      </c>
      <c r="P2409" s="179">
        <v>0</v>
      </c>
      <c r="Q2409" s="179">
        <v>0</v>
      </c>
      <c r="R2409" s="180">
        <v>0</v>
      </c>
      <c r="S2409" s="180">
        <v>0</v>
      </c>
      <c r="T2409" s="180">
        <v>0</v>
      </c>
    </row>
    <row r="2410" spans="2:20" x14ac:dyDescent="0.3">
      <c r="B2410" s="19">
        <v>2407</v>
      </c>
      <c r="C2410" s="179">
        <v>0</v>
      </c>
      <c r="D2410" s="179">
        <v>0</v>
      </c>
      <c r="E2410" s="179">
        <v>64191.199650440612</v>
      </c>
      <c r="F2410" s="179">
        <v>0</v>
      </c>
      <c r="G2410" s="179">
        <v>0</v>
      </c>
      <c r="H2410" s="179">
        <v>961429.97257807082</v>
      </c>
      <c r="I2410" s="179">
        <v>0</v>
      </c>
      <c r="J2410" s="179">
        <v>0</v>
      </c>
      <c r="K2410" s="179">
        <v>0</v>
      </c>
      <c r="L2410" s="179">
        <v>0</v>
      </c>
      <c r="M2410" s="179">
        <v>52251.224033343868</v>
      </c>
      <c r="N2410" s="179">
        <v>0</v>
      </c>
      <c r="O2410" s="179">
        <v>0</v>
      </c>
      <c r="P2410" s="179">
        <v>0</v>
      </c>
      <c r="Q2410" s="179">
        <v>0</v>
      </c>
      <c r="R2410" s="180">
        <v>0</v>
      </c>
      <c r="S2410" s="180">
        <v>0</v>
      </c>
      <c r="T2410" s="180">
        <v>0</v>
      </c>
    </row>
    <row r="2411" spans="2:20" x14ac:dyDescent="0.3">
      <c r="B2411" s="19">
        <v>2408</v>
      </c>
      <c r="C2411" s="179">
        <v>0</v>
      </c>
      <c r="D2411" s="179">
        <v>0</v>
      </c>
      <c r="E2411" s="179">
        <v>4644.8535801561311</v>
      </c>
      <c r="F2411" s="179">
        <v>0</v>
      </c>
      <c r="G2411" s="179">
        <v>0</v>
      </c>
      <c r="H2411" s="179">
        <v>19110.400721401267</v>
      </c>
      <c r="I2411" s="179">
        <v>0</v>
      </c>
      <c r="J2411" s="179">
        <v>0</v>
      </c>
      <c r="K2411" s="179">
        <v>0</v>
      </c>
      <c r="L2411" s="179">
        <v>0</v>
      </c>
      <c r="M2411" s="179">
        <v>1143391.3544817935</v>
      </c>
      <c r="N2411" s="179">
        <v>0</v>
      </c>
      <c r="O2411" s="179">
        <v>0</v>
      </c>
      <c r="P2411" s="179">
        <v>0</v>
      </c>
      <c r="Q2411" s="179">
        <v>0</v>
      </c>
      <c r="R2411" s="180">
        <v>0</v>
      </c>
      <c r="S2411" s="180">
        <v>0</v>
      </c>
      <c r="T2411" s="180">
        <v>0</v>
      </c>
    </row>
    <row r="2412" spans="2:20" x14ac:dyDescent="0.3">
      <c r="B2412" s="19">
        <v>2409</v>
      </c>
      <c r="C2412" s="179">
        <v>1</v>
      </c>
      <c r="D2412" s="179">
        <v>37245.835964734935</v>
      </c>
      <c r="E2412" s="179">
        <v>84073.939360452801</v>
      </c>
      <c r="F2412" s="179">
        <v>0</v>
      </c>
      <c r="G2412" s="179">
        <v>0</v>
      </c>
      <c r="H2412" s="179">
        <v>59285.674910650538</v>
      </c>
      <c r="I2412" s="179">
        <v>0</v>
      </c>
      <c r="J2412" s="179">
        <v>0</v>
      </c>
      <c r="K2412" s="179">
        <v>0</v>
      </c>
      <c r="L2412" s="179">
        <v>0</v>
      </c>
      <c r="M2412" s="179">
        <v>31450.491109894723</v>
      </c>
      <c r="N2412" s="179">
        <v>0</v>
      </c>
      <c r="O2412" s="179">
        <v>0</v>
      </c>
      <c r="P2412" s="179">
        <v>0</v>
      </c>
      <c r="Q2412" s="179">
        <v>0</v>
      </c>
      <c r="R2412" s="180">
        <v>0</v>
      </c>
      <c r="S2412" s="180">
        <v>0</v>
      </c>
      <c r="T2412" s="180">
        <v>37245.835964734935</v>
      </c>
    </row>
    <row r="2413" spans="2:20" x14ac:dyDescent="0.3">
      <c r="B2413" s="19">
        <v>2410</v>
      </c>
      <c r="C2413" s="179">
        <v>0</v>
      </c>
      <c r="D2413" s="179">
        <v>0</v>
      </c>
      <c r="E2413" s="179">
        <v>92340.979252317906</v>
      </c>
      <c r="F2413" s="179">
        <v>0</v>
      </c>
      <c r="G2413" s="179">
        <v>0</v>
      </c>
      <c r="H2413" s="179">
        <v>86947.158522199883</v>
      </c>
      <c r="I2413" s="179">
        <v>0</v>
      </c>
      <c r="J2413" s="179">
        <v>0</v>
      </c>
      <c r="K2413" s="179">
        <v>0</v>
      </c>
      <c r="L2413" s="179">
        <v>0</v>
      </c>
      <c r="M2413" s="179">
        <v>228879.96476620005</v>
      </c>
      <c r="N2413" s="179">
        <v>0</v>
      </c>
      <c r="O2413" s="179">
        <v>0</v>
      </c>
      <c r="P2413" s="179">
        <v>0</v>
      </c>
      <c r="Q2413" s="179">
        <v>0</v>
      </c>
      <c r="R2413" s="180">
        <v>0</v>
      </c>
      <c r="S2413" s="180">
        <v>0</v>
      </c>
      <c r="T2413" s="180">
        <v>0</v>
      </c>
    </row>
    <row r="2414" spans="2:20" x14ac:dyDescent="0.3">
      <c r="B2414" s="19">
        <v>2411</v>
      </c>
      <c r="C2414" s="179">
        <v>0</v>
      </c>
      <c r="D2414" s="179">
        <v>0</v>
      </c>
      <c r="E2414" s="179">
        <v>459946.33404063317</v>
      </c>
      <c r="F2414" s="179">
        <v>0</v>
      </c>
      <c r="G2414" s="179">
        <v>0</v>
      </c>
      <c r="H2414" s="179">
        <v>30438.383902244328</v>
      </c>
      <c r="I2414" s="179">
        <v>0</v>
      </c>
      <c r="J2414" s="179">
        <v>0</v>
      </c>
      <c r="K2414" s="179">
        <v>0</v>
      </c>
      <c r="L2414" s="179">
        <v>0</v>
      </c>
      <c r="M2414" s="179">
        <v>115494.50596076592</v>
      </c>
      <c r="N2414" s="179">
        <v>0</v>
      </c>
      <c r="O2414" s="179">
        <v>0</v>
      </c>
      <c r="P2414" s="179">
        <v>0</v>
      </c>
      <c r="Q2414" s="179">
        <v>0</v>
      </c>
      <c r="R2414" s="180">
        <v>0</v>
      </c>
      <c r="S2414" s="180">
        <v>0</v>
      </c>
      <c r="T2414" s="180">
        <v>0</v>
      </c>
    </row>
    <row r="2415" spans="2:20" x14ac:dyDescent="0.3">
      <c r="B2415" s="19">
        <v>2412</v>
      </c>
      <c r="C2415" s="179">
        <v>0</v>
      </c>
      <c r="D2415" s="179">
        <v>0</v>
      </c>
      <c r="E2415" s="179">
        <v>96550.712670422829</v>
      </c>
      <c r="F2415" s="179">
        <v>0</v>
      </c>
      <c r="G2415" s="179">
        <v>0</v>
      </c>
      <c r="H2415" s="179">
        <v>47707.818913857729</v>
      </c>
      <c r="I2415" s="179">
        <v>0</v>
      </c>
      <c r="J2415" s="179">
        <v>0</v>
      </c>
      <c r="K2415" s="179">
        <v>0</v>
      </c>
      <c r="L2415" s="179">
        <v>0</v>
      </c>
      <c r="M2415" s="179">
        <v>91549.124154709309</v>
      </c>
      <c r="N2415" s="179">
        <v>0</v>
      </c>
      <c r="O2415" s="179">
        <v>0</v>
      </c>
      <c r="P2415" s="179">
        <v>0</v>
      </c>
      <c r="Q2415" s="179">
        <v>0</v>
      </c>
      <c r="R2415" s="180">
        <v>0</v>
      </c>
      <c r="S2415" s="180">
        <v>0</v>
      </c>
      <c r="T2415" s="180">
        <v>0</v>
      </c>
    </row>
    <row r="2416" spans="2:20" x14ac:dyDescent="0.3">
      <c r="B2416" s="19">
        <v>2413</v>
      </c>
      <c r="C2416" s="179">
        <v>1</v>
      </c>
      <c r="D2416" s="179">
        <v>6265.1605489954636</v>
      </c>
      <c r="E2416" s="179">
        <v>32613.895578575146</v>
      </c>
      <c r="F2416" s="179">
        <v>0</v>
      </c>
      <c r="G2416" s="179">
        <v>0</v>
      </c>
      <c r="H2416" s="179">
        <v>1852330.9687836806</v>
      </c>
      <c r="I2416" s="179">
        <v>0</v>
      </c>
      <c r="J2416" s="179">
        <v>0</v>
      </c>
      <c r="K2416" s="179">
        <v>0</v>
      </c>
      <c r="L2416" s="179">
        <v>0</v>
      </c>
      <c r="M2416" s="179">
        <v>114422.71725745796</v>
      </c>
      <c r="N2416" s="179">
        <v>0</v>
      </c>
      <c r="O2416" s="179">
        <v>0</v>
      </c>
      <c r="P2416" s="179">
        <v>0</v>
      </c>
      <c r="Q2416" s="179">
        <v>0</v>
      </c>
      <c r="R2416" s="180">
        <v>0</v>
      </c>
      <c r="S2416" s="180">
        <v>0</v>
      </c>
      <c r="T2416" s="180">
        <v>6265.1605489954636</v>
      </c>
    </row>
    <row r="2417" spans="2:20" x14ac:dyDescent="0.3">
      <c r="B2417" s="19">
        <v>2414</v>
      </c>
      <c r="C2417" s="179">
        <v>0</v>
      </c>
      <c r="D2417" s="179">
        <v>0</v>
      </c>
      <c r="E2417" s="179">
        <v>137549.51391696674</v>
      </c>
      <c r="F2417" s="179">
        <v>0</v>
      </c>
      <c r="G2417" s="179">
        <v>0</v>
      </c>
      <c r="H2417" s="179">
        <v>24769.46365753996</v>
      </c>
      <c r="I2417" s="179">
        <v>0</v>
      </c>
      <c r="J2417" s="179">
        <v>0</v>
      </c>
      <c r="K2417" s="179">
        <v>0</v>
      </c>
      <c r="L2417" s="179">
        <v>0</v>
      </c>
      <c r="M2417" s="179">
        <v>79269.776807684146</v>
      </c>
      <c r="N2417" s="179">
        <v>0</v>
      </c>
      <c r="O2417" s="179">
        <v>0</v>
      </c>
      <c r="P2417" s="179">
        <v>0</v>
      </c>
      <c r="Q2417" s="179">
        <v>0</v>
      </c>
      <c r="R2417" s="180">
        <v>0</v>
      </c>
      <c r="S2417" s="180">
        <v>0</v>
      </c>
      <c r="T2417" s="180">
        <v>0</v>
      </c>
    </row>
    <row r="2418" spans="2:20" x14ac:dyDescent="0.3">
      <c r="B2418" s="19">
        <v>2415</v>
      </c>
      <c r="C2418" s="179">
        <v>0</v>
      </c>
      <c r="D2418" s="179">
        <v>0</v>
      </c>
      <c r="E2418" s="179">
        <v>23165.194001780717</v>
      </c>
      <c r="F2418" s="179">
        <v>0</v>
      </c>
      <c r="G2418" s="179">
        <v>0</v>
      </c>
      <c r="H2418" s="179">
        <v>236960.80430946811</v>
      </c>
      <c r="I2418" s="179">
        <v>0</v>
      </c>
      <c r="J2418" s="179">
        <v>0</v>
      </c>
      <c r="K2418" s="179">
        <v>0</v>
      </c>
      <c r="L2418" s="179">
        <v>0</v>
      </c>
      <c r="M2418" s="179">
        <v>370355.09510734264</v>
      </c>
      <c r="N2418" s="179">
        <v>0</v>
      </c>
      <c r="O2418" s="179">
        <v>0</v>
      </c>
      <c r="P2418" s="179">
        <v>0</v>
      </c>
      <c r="Q2418" s="179">
        <v>0</v>
      </c>
      <c r="R2418" s="180">
        <v>0</v>
      </c>
      <c r="S2418" s="180">
        <v>0</v>
      </c>
      <c r="T2418" s="180">
        <v>0</v>
      </c>
    </row>
    <row r="2419" spans="2:20" x14ac:dyDescent="0.3">
      <c r="B2419" s="19">
        <v>2416</v>
      </c>
      <c r="C2419" s="179">
        <v>0</v>
      </c>
      <c r="D2419" s="179">
        <v>0</v>
      </c>
      <c r="E2419" s="179">
        <v>132649.42212603931</v>
      </c>
      <c r="F2419" s="179">
        <v>0</v>
      </c>
      <c r="G2419" s="179">
        <v>0</v>
      </c>
      <c r="H2419" s="179">
        <v>32470.005204576177</v>
      </c>
      <c r="I2419" s="179">
        <v>0</v>
      </c>
      <c r="J2419" s="179">
        <v>0</v>
      </c>
      <c r="K2419" s="179">
        <v>0</v>
      </c>
      <c r="L2419" s="179">
        <v>0</v>
      </c>
      <c r="M2419" s="179">
        <v>250567.43716208567</v>
      </c>
      <c r="N2419" s="179">
        <v>0</v>
      </c>
      <c r="O2419" s="179">
        <v>0</v>
      </c>
      <c r="P2419" s="179">
        <v>0</v>
      </c>
      <c r="Q2419" s="179">
        <v>0</v>
      </c>
      <c r="R2419" s="180">
        <v>0</v>
      </c>
      <c r="S2419" s="180">
        <v>0</v>
      </c>
      <c r="T2419" s="180">
        <v>0</v>
      </c>
    </row>
    <row r="2420" spans="2:20" x14ac:dyDescent="0.3">
      <c r="B2420" s="19">
        <v>2417</v>
      </c>
      <c r="C2420" s="179">
        <v>0</v>
      </c>
      <c r="D2420" s="179">
        <v>0</v>
      </c>
      <c r="E2420" s="179">
        <v>190680.14109152538</v>
      </c>
      <c r="F2420" s="179">
        <v>0</v>
      </c>
      <c r="G2420" s="179">
        <v>0</v>
      </c>
      <c r="H2420" s="179">
        <v>84540.264636913649</v>
      </c>
      <c r="I2420" s="179">
        <v>0</v>
      </c>
      <c r="J2420" s="179">
        <v>0</v>
      </c>
      <c r="K2420" s="179">
        <v>0</v>
      </c>
      <c r="L2420" s="179">
        <v>0</v>
      </c>
      <c r="M2420" s="179">
        <v>103636.3563424826</v>
      </c>
      <c r="N2420" s="179">
        <v>0</v>
      </c>
      <c r="O2420" s="179">
        <v>0</v>
      </c>
      <c r="P2420" s="179">
        <v>0</v>
      </c>
      <c r="Q2420" s="179">
        <v>0</v>
      </c>
      <c r="R2420" s="180">
        <v>0</v>
      </c>
      <c r="S2420" s="180">
        <v>0</v>
      </c>
      <c r="T2420" s="180">
        <v>0</v>
      </c>
    </row>
    <row r="2421" spans="2:20" x14ac:dyDescent="0.3">
      <c r="B2421" s="19">
        <v>2418</v>
      </c>
      <c r="C2421" s="179">
        <v>0</v>
      </c>
      <c r="D2421" s="179">
        <v>0</v>
      </c>
      <c r="E2421" s="179">
        <v>532863.68017812667</v>
      </c>
      <c r="F2421" s="179">
        <v>0</v>
      </c>
      <c r="G2421" s="179">
        <v>0</v>
      </c>
      <c r="H2421" s="179">
        <v>214696.4767548932</v>
      </c>
      <c r="I2421" s="179">
        <v>0</v>
      </c>
      <c r="J2421" s="179">
        <v>0</v>
      </c>
      <c r="K2421" s="179">
        <v>0</v>
      </c>
      <c r="L2421" s="179">
        <v>0</v>
      </c>
      <c r="M2421" s="179">
        <v>232804.96094669879</v>
      </c>
      <c r="N2421" s="179">
        <v>0</v>
      </c>
      <c r="O2421" s="179">
        <v>0</v>
      </c>
      <c r="P2421" s="179">
        <v>0</v>
      </c>
      <c r="Q2421" s="179">
        <v>0</v>
      </c>
      <c r="R2421" s="180">
        <v>0</v>
      </c>
      <c r="S2421" s="180">
        <v>0</v>
      </c>
      <c r="T2421" s="180">
        <v>0</v>
      </c>
    </row>
    <row r="2422" spans="2:20" x14ac:dyDescent="0.3">
      <c r="B2422" s="19">
        <v>2419</v>
      </c>
      <c r="C2422" s="179">
        <v>0</v>
      </c>
      <c r="D2422" s="179">
        <v>0</v>
      </c>
      <c r="E2422" s="179">
        <v>837855.68061633524</v>
      </c>
      <c r="F2422" s="179">
        <v>0</v>
      </c>
      <c r="G2422" s="179">
        <v>0</v>
      </c>
      <c r="H2422" s="179">
        <v>14508.2163417961</v>
      </c>
      <c r="I2422" s="179">
        <v>0</v>
      </c>
      <c r="J2422" s="179">
        <v>0</v>
      </c>
      <c r="K2422" s="179">
        <v>0</v>
      </c>
      <c r="L2422" s="179">
        <v>0</v>
      </c>
      <c r="M2422" s="179">
        <v>7121.6401551676072</v>
      </c>
      <c r="N2422" s="179">
        <v>0</v>
      </c>
      <c r="O2422" s="179">
        <v>0</v>
      </c>
      <c r="P2422" s="179">
        <v>0</v>
      </c>
      <c r="Q2422" s="179">
        <v>0</v>
      </c>
      <c r="R2422" s="180">
        <v>0</v>
      </c>
      <c r="S2422" s="180">
        <v>0</v>
      </c>
      <c r="T2422" s="180">
        <v>0</v>
      </c>
    </row>
    <row r="2423" spans="2:20" x14ac:dyDescent="0.3">
      <c r="B2423" s="19">
        <v>2420</v>
      </c>
      <c r="C2423" s="179">
        <v>0</v>
      </c>
      <c r="D2423" s="179">
        <v>0</v>
      </c>
      <c r="E2423" s="179">
        <v>53327.258115542878</v>
      </c>
      <c r="F2423" s="179">
        <v>0</v>
      </c>
      <c r="G2423" s="179">
        <v>0</v>
      </c>
      <c r="H2423" s="179">
        <v>151537.76112143189</v>
      </c>
      <c r="I2423" s="179">
        <v>0</v>
      </c>
      <c r="J2423" s="179">
        <v>0</v>
      </c>
      <c r="K2423" s="179">
        <v>0</v>
      </c>
      <c r="L2423" s="179">
        <v>0</v>
      </c>
      <c r="M2423" s="179">
        <v>2096078.8309752522</v>
      </c>
      <c r="N2423" s="179">
        <v>0</v>
      </c>
      <c r="O2423" s="179">
        <v>0</v>
      </c>
      <c r="P2423" s="179">
        <v>0</v>
      </c>
      <c r="Q2423" s="179">
        <v>0</v>
      </c>
      <c r="R2423" s="180">
        <v>0</v>
      </c>
      <c r="S2423" s="180">
        <v>0</v>
      </c>
      <c r="T2423" s="180">
        <v>0</v>
      </c>
    </row>
    <row r="2424" spans="2:20" x14ac:dyDescent="0.3">
      <c r="B2424" s="19">
        <v>2421</v>
      </c>
      <c r="C2424" s="179">
        <v>0</v>
      </c>
      <c r="D2424" s="179">
        <v>0</v>
      </c>
      <c r="E2424" s="179">
        <v>557462.10250279633</v>
      </c>
      <c r="F2424" s="179">
        <v>0</v>
      </c>
      <c r="G2424" s="179">
        <v>0</v>
      </c>
      <c r="H2424" s="179">
        <v>42127.036673140974</v>
      </c>
      <c r="I2424" s="179">
        <v>0</v>
      </c>
      <c r="J2424" s="179">
        <v>0</v>
      </c>
      <c r="K2424" s="179">
        <v>0</v>
      </c>
      <c r="L2424" s="179">
        <v>0</v>
      </c>
      <c r="M2424" s="179">
        <v>1212161.002888666</v>
      </c>
      <c r="N2424" s="179">
        <v>0</v>
      </c>
      <c r="O2424" s="179">
        <v>0</v>
      </c>
      <c r="P2424" s="179">
        <v>0</v>
      </c>
      <c r="Q2424" s="179">
        <v>0</v>
      </c>
      <c r="R2424" s="180">
        <v>0</v>
      </c>
      <c r="S2424" s="180">
        <v>0</v>
      </c>
      <c r="T2424" s="180">
        <v>0</v>
      </c>
    </row>
    <row r="2425" spans="2:20" x14ac:dyDescent="0.3">
      <c r="B2425" s="19">
        <v>2422</v>
      </c>
      <c r="C2425" s="179">
        <v>0</v>
      </c>
      <c r="D2425" s="179">
        <v>0</v>
      </c>
      <c r="E2425" s="179">
        <v>47144.746107174455</v>
      </c>
      <c r="F2425" s="179">
        <v>0</v>
      </c>
      <c r="G2425" s="179">
        <v>0</v>
      </c>
      <c r="H2425" s="179">
        <v>157728.266386979</v>
      </c>
      <c r="I2425" s="179">
        <v>0</v>
      </c>
      <c r="J2425" s="179">
        <v>0</v>
      </c>
      <c r="K2425" s="179">
        <v>0</v>
      </c>
      <c r="L2425" s="179">
        <v>0</v>
      </c>
      <c r="M2425" s="179">
        <v>150010.9005079979</v>
      </c>
      <c r="N2425" s="179">
        <v>0</v>
      </c>
      <c r="O2425" s="179">
        <v>0</v>
      </c>
      <c r="P2425" s="179">
        <v>0</v>
      </c>
      <c r="Q2425" s="179">
        <v>0</v>
      </c>
      <c r="R2425" s="180">
        <v>0</v>
      </c>
      <c r="S2425" s="180">
        <v>0</v>
      </c>
      <c r="T2425" s="180">
        <v>0</v>
      </c>
    </row>
    <row r="2426" spans="2:20" x14ac:dyDescent="0.3">
      <c r="B2426" s="19">
        <v>2423</v>
      </c>
      <c r="C2426" s="179">
        <v>0</v>
      </c>
      <c r="D2426" s="179">
        <v>0</v>
      </c>
      <c r="E2426" s="179">
        <v>37569.489718255638</v>
      </c>
      <c r="F2426" s="179">
        <v>0</v>
      </c>
      <c r="G2426" s="179">
        <v>0</v>
      </c>
      <c r="H2426" s="179">
        <v>83149.675869844577</v>
      </c>
      <c r="I2426" s="179">
        <v>0</v>
      </c>
      <c r="J2426" s="179">
        <v>0</v>
      </c>
      <c r="K2426" s="179">
        <v>0</v>
      </c>
      <c r="L2426" s="179">
        <v>0</v>
      </c>
      <c r="M2426" s="179">
        <v>3378.4564155967273</v>
      </c>
      <c r="N2426" s="179">
        <v>0</v>
      </c>
      <c r="O2426" s="179">
        <v>0</v>
      </c>
      <c r="P2426" s="179">
        <v>0</v>
      </c>
      <c r="Q2426" s="179">
        <v>0</v>
      </c>
      <c r="R2426" s="180">
        <v>0</v>
      </c>
      <c r="S2426" s="180">
        <v>0</v>
      </c>
      <c r="T2426" s="180">
        <v>0</v>
      </c>
    </row>
    <row r="2427" spans="2:20" x14ac:dyDescent="0.3">
      <c r="B2427" s="19">
        <v>2424</v>
      </c>
      <c r="C2427" s="179">
        <v>0</v>
      </c>
      <c r="D2427" s="179">
        <v>0</v>
      </c>
      <c r="E2427" s="179">
        <v>68359.876315995687</v>
      </c>
      <c r="F2427" s="179">
        <v>0</v>
      </c>
      <c r="G2427" s="179">
        <v>0</v>
      </c>
      <c r="H2427" s="179">
        <v>4299.2786369145952</v>
      </c>
      <c r="I2427" s="179">
        <v>0</v>
      </c>
      <c r="J2427" s="179">
        <v>0</v>
      </c>
      <c r="K2427" s="179">
        <v>0</v>
      </c>
      <c r="L2427" s="179">
        <v>0</v>
      </c>
      <c r="M2427" s="179">
        <v>47259.830910903453</v>
      </c>
      <c r="N2427" s="179">
        <v>0</v>
      </c>
      <c r="O2427" s="179">
        <v>0</v>
      </c>
      <c r="P2427" s="179">
        <v>0</v>
      </c>
      <c r="Q2427" s="179">
        <v>0</v>
      </c>
      <c r="R2427" s="180">
        <v>0</v>
      </c>
      <c r="S2427" s="180">
        <v>0</v>
      </c>
      <c r="T2427" s="180">
        <v>0</v>
      </c>
    </row>
    <row r="2428" spans="2:20" x14ac:dyDescent="0.3">
      <c r="B2428" s="19">
        <v>2425</v>
      </c>
      <c r="C2428" s="179">
        <v>0</v>
      </c>
      <c r="D2428" s="179">
        <v>0</v>
      </c>
      <c r="E2428" s="179">
        <v>64387.262330957958</v>
      </c>
      <c r="F2428" s="179">
        <v>0</v>
      </c>
      <c r="G2428" s="179">
        <v>0</v>
      </c>
      <c r="H2428" s="179">
        <v>64922.874333331703</v>
      </c>
      <c r="I2428" s="179">
        <v>0</v>
      </c>
      <c r="J2428" s="179">
        <v>0</v>
      </c>
      <c r="K2428" s="179">
        <v>0</v>
      </c>
      <c r="L2428" s="179">
        <v>0</v>
      </c>
      <c r="M2428" s="179">
        <v>53053.265381813886</v>
      </c>
      <c r="N2428" s="179">
        <v>0</v>
      </c>
      <c r="O2428" s="179">
        <v>0</v>
      </c>
      <c r="P2428" s="179">
        <v>0</v>
      </c>
      <c r="Q2428" s="179">
        <v>0</v>
      </c>
      <c r="R2428" s="180">
        <v>0</v>
      </c>
      <c r="S2428" s="180">
        <v>0</v>
      </c>
      <c r="T2428" s="180">
        <v>0</v>
      </c>
    </row>
    <row r="2429" spans="2:20" x14ac:dyDescent="0.3">
      <c r="B2429" s="19">
        <v>2426</v>
      </c>
      <c r="C2429" s="179">
        <v>0</v>
      </c>
      <c r="D2429" s="179">
        <v>0</v>
      </c>
      <c r="E2429" s="179">
        <v>2913.789465640979</v>
      </c>
      <c r="F2429" s="179">
        <v>0</v>
      </c>
      <c r="G2429" s="179">
        <v>0</v>
      </c>
      <c r="H2429" s="179">
        <v>45692.846042325531</v>
      </c>
      <c r="I2429" s="179">
        <v>0</v>
      </c>
      <c r="J2429" s="179">
        <v>0</v>
      </c>
      <c r="K2429" s="179">
        <v>0</v>
      </c>
      <c r="L2429" s="179">
        <v>0</v>
      </c>
      <c r="M2429" s="179">
        <v>35557.013495981504</v>
      </c>
      <c r="N2429" s="179">
        <v>0</v>
      </c>
      <c r="O2429" s="179">
        <v>0</v>
      </c>
      <c r="P2429" s="179">
        <v>0</v>
      </c>
      <c r="Q2429" s="179">
        <v>0</v>
      </c>
      <c r="R2429" s="180">
        <v>0</v>
      </c>
      <c r="S2429" s="180">
        <v>0</v>
      </c>
      <c r="T2429" s="180">
        <v>0</v>
      </c>
    </row>
    <row r="2430" spans="2:20" x14ac:dyDescent="0.3">
      <c r="B2430" s="19">
        <v>2427</v>
      </c>
      <c r="C2430" s="179">
        <v>0</v>
      </c>
      <c r="D2430" s="179">
        <v>0</v>
      </c>
      <c r="E2430" s="179">
        <v>417705.08375195478</v>
      </c>
      <c r="F2430" s="179">
        <v>0</v>
      </c>
      <c r="G2430" s="179">
        <v>0</v>
      </c>
      <c r="H2430" s="179">
        <v>87172.627976097167</v>
      </c>
      <c r="I2430" s="179">
        <v>0</v>
      </c>
      <c r="J2430" s="179">
        <v>0</v>
      </c>
      <c r="K2430" s="179">
        <v>0</v>
      </c>
      <c r="L2430" s="179">
        <v>0</v>
      </c>
      <c r="M2430" s="179">
        <v>152373.71216885716</v>
      </c>
      <c r="N2430" s="179">
        <v>0</v>
      </c>
      <c r="O2430" s="179">
        <v>0</v>
      </c>
      <c r="P2430" s="179">
        <v>0</v>
      </c>
      <c r="Q2430" s="179">
        <v>0</v>
      </c>
      <c r="R2430" s="180">
        <v>0</v>
      </c>
      <c r="S2430" s="180">
        <v>0</v>
      </c>
      <c r="T2430" s="180">
        <v>0</v>
      </c>
    </row>
    <row r="2431" spans="2:20" x14ac:dyDescent="0.3">
      <c r="B2431" s="19">
        <v>2428</v>
      </c>
      <c r="C2431" s="179">
        <v>0</v>
      </c>
      <c r="D2431" s="179">
        <v>0</v>
      </c>
      <c r="E2431" s="179">
        <v>31605.123930126869</v>
      </c>
      <c r="F2431" s="179">
        <v>0</v>
      </c>
      <c r="G2431" s="179">
        <v>0</v>
      </c>
      <c r="H2431" s="179">
        <v>993211.1613700157</v>
      </c>
      <c r="I2431" s="179">
        <v>0</v>
      </c>
      <c r="J2431" s="179">
        <v>0</v>
      </c>
      <c r="K2431" s="179">
        <v>0</v>
      </c>
      <c r="L2431" s="179">
        <v>0</v>
      </c>
      <c r="M2431" s="179">
        <v>51690.317629911755</v>
      </c>
      <c r="N2431" s="179">
        <v>0</v>
      </c>
      <c r="O2431" s="179">
        <v>0</v>
      </c>
      <c r="P2431" s="179">
        <v>0</v>
      </c>
      <c r="Q2431" s="179">
        <v>0</v>
      </c>
      <c r="R2431" s="180">
        <v>0</v>
      </c>
      <c r="S2431" s="180">
        <v>0</v>
      </c>
      <c r="T2431" s="180">
        <v>0</v>
      </c>
    </row>
    <row r="2432" spans="2:20" x14ac:dyDescent="0.3">
      <c r="B2432" s="19">
        <v>2429</v>
      </c>
      <c r="C2432" s="179">
        <v>0</v>
      </c>
      <c r="D2432" s="179">
        <v>0</v>
      </c>
      <c r="E2432" s="179">
        <v>66929.633110723531</v>
      </c>
      <c r="F2432" s="179">
        <v>0</v>
      </c>
      <c r="G2432" s="179">
        <v>0</v>
      </c>
      <c r="H2432" s="179">
        <v>48980.962963803169</v>
      </c>
      <c r="I2432" s="179">
        <v>0</v>
      </c>
      <c r="J2432" s="179">
        <v>0</v>
      </c>
      <c r="K2432" s="179">
        <v>0</v>
      </c>
      <c r="L2432" s="179">
        <v>0</v>
      </c>
      <c r="M2432" s="179">
        <v>32065.08366731272</v>
      </c>
      <c r="N2432" s="179">
        <v>0</v>
      </c>
      <c r="O2432" s="179">
        <v>0</v>
      </c>
      <c r="P2432" s="179">
        <v>0</v>
      </c>
      <c r="Q2432" s="179">
        <v>0</v>
      </c>
      <c r="R2432" s="180">
        <v>0</v>
      </c>
      <c r="S2432" s="180">
        <v>0</v>
      </c>
      <c r="T2432" s="180">
        <v>0</v>
      </c>
    </row>
    <row r="2433" spans="2:20" x14ac:dyDescent="0.3">
      <c r="B2433" s="19">
        <v>2430</v>
      </c>
      <c r="C2433" s="179">
        <v>0</v>
      </c>
      <c r="D2433" s="179">
        <v>0</v>
      </c>
      <c r="E2433" s="179">
        <v>20806.524495620197</v>
      </c>
      <c r="F2433" s="179">
        <v>0</v>
      </c>
      <c r="G2433" s="179">
        <v>0</v>
      </c>
      <c r="H2433" s="179">
        <v>333198.06077534787</v>
      </c>
      <c r="I2433" s="179">
        <v>0</v>
      </c>
      <c r="J2433" s="179">
        <v>0</v>
      </c>
      <c r="K2433" s="179">
        <v>0</v>
      </c>
      <c r="L2433" s="179">
        <v>0</v>
      </c>
      <c r="M2433" s="179">
        <v>64685.966292024423</v>
      </c>
      <c r="N2433" s="179">
        <v>0</v>
      </c>
      <c r="O2433" s="179">
        <v>0</v>
      </c>
      <c r="P2433" s="179">
        <v>0</v>
      </c>
      <c r="Q2433" s="179">
        <v>0</v>
      </c>
      <c r="R2433" s="180">
        <v>0</v>
      </c>
      <c r="S2433" s="180">
        <v>0</v>
      </c>
      <c r="T2433" s="180">
        <v>0</v>
      </c>
    </row>
    <row r="2434" spans="2:20" x14ac:dyDescent="0.3">
      <c r="B2434" s="19">
        <v>2431</v>
      </c>
      <c r="C2434" s="179">
        <v>0</v>
      </c>
      <c r="D2434" s="179">
        <v>0</v>
      </c>
      <c r="E2434" s="179">
        <v>815071.17201727233</v>
      </c>
      <c r="F2434" s="179">
        <v>0</v>
      </c>
      <c r="G2434" s="179">
        <v>0</v>
      </c>
      <c r="H2434" s="179">
        <v>82813.560633903369</v>
      </c>
      <c r="I2434" s="179">
        <v>0</v>
      </c>
      <c r="J2434" s="179">
        <v>0</v>
      </c>
      <c r="K2434" s="179">
        <v>0</v>
      </c>
      <c r="L2434" s="179">
        <v>0</v>
      </c>
      <c r="M2434" s="179">
        <v>378954.89969117142</v>
      </c>
      <c r="N2434" s="179">
        <v>0</v>
      </c>
      <c r="O2434" s="179">
        <v>0</v>
      </c>
      <c r="P2434" s="179">
        <v>0</v>
      </c>
      <c r="Q2434" s="179">
        <v>0</v>
      </c>
      <c r="R2434" s="180">
        <v>0</v>
      </c>
      <c r="S2434" s="180">
        <v>0</v>
      </c>
      <c r="T2434" s="180">
        <v>0</v>
      </c>
    </row>
    <row r="2435" spans="2:20" x14ac:dyDescent="0.3">
      <c r="B2435" s="19">
        <v>2432</v>
      </c>
      <c r="C2435" s="179">
        <v>0</v>
      </c>
      <c r="D2435" s="179">
        <v>0</v>
      </c>
      <c r="E2435" s="179">
        <v>560786.1833692888</v>
      </c>
      <c r="F2435" s="179">
        <v>0</v>
      </c>
      <c r="G2435" s="179">
        <v>0</v>
      </c>
      <c r="H2435" s="179">
        <v>150263.91104184941</v>
      </c>
      <c r="I2435" s="179">
        <v>0</v>
      </c>
      <c r="J2435" s="179">
        <v>0</v>
      </c>
      <c r="K2435" s="179">
        <v>0</v>
      </c>
      <c r="L2435" s="179">
        <v>0</v>
      </c>
      <c r="M2435" s="179">
        <v>63374.659121685676</v>
      </c>
      <c r="N2435" s="179">
        <v>0</v>
      </c>
      <c r="O2435" s="179">
        <v>0</v>
      </c>
      <c r="P2435" s="179">
        <v>0</v>
      </c>
      <c r="Q2435" s="179">
        <v>0</v>
      </c>
      <c r="R2435" s="180">
        <v>0</v>
      </c>
      <c r="S2435" s="180">
        <v>0</v>
      </c>
      <c r="T2435" s="180">
        <v>0</v>
      </c>
    </row>
    <row r="2436" spans="2:20" x14ac:dyDescent="0.3">
      <c r="B2436" s="19">
        <v>2433</v>
      </c>
      <c r="C2436" s="179">
        <v>0</v>
      </c>
      <c r="D2436" s="179">
        <v>0</v>
      </c>
      <c r="E2436" s="179">
        <v>100215.68524831178</v>
      </c>
      <c r="F2436" s="179">
        <v>0</v>
      </c>
      <c r="G2436" s="179">
        <v>0</v>
      </c>
      <c r="H2436" s="179">
        <v>1505661.8595257814</v>
      </c>
      <c r="I2436" s="179">
        <v>0</v>
      </c>
      <c r="J2436" s="179">
        <v>0</v>
      </c>
      <c r="K2436" s="179">
        <v>0</v>
      </c>
      <c r="L2436" s="179">
        <v>0</v>
      </c>
      <c r="M2436" s="179">
        <v>1878825.230697758</v>
      </c>
      <c r="N2436" s="179">
        <v>0</v>
      </c>
      <c r="O2436" s="179">
        <v>0</v>
      </c>
      <c r="P2436" s="179">
        <v>0</v>
      </c>
      <c r="Q2436" s="179">
        <v>0</v>
      </c>
      <c r="R2436" s="180">
        <v>0</v>
      </c>
      <c r="S2436" s="180">
        <v>0</v>
      </c>
      <c r="T2436" s="180">
        <v>0</v>
      </c>
    </row>
    <row r="2437" spans="2:20" x14ac:dyDescent="0.3">
      <c r="B2437" s="19">
        <v>2434</v>
      </c>
      <c r="C2437" s="179">
        <v>0</v>
      </c>
      <c r="D2437" s="179">
        <v>0</v>
      </c>
      <c r="E2437" s="179">
        <v>80115.727601058854</v>
      </c>
      <c r="F2437" s="179">
        <v>0</v>
      </c>
      <c r="G2437" s="179">
        <v>0</v>
      </c>
      <c r="H2437" s="179">
        <v>37838.019900262661</v>
      </c>
      <c r="I2437" s="179">
        <v>0</v>
      </c>
      <c r="J2437" s="179">
        <v>0</v>
      </c>
      <c r="K2437" s="179">
        <v>0</v>
      </c>
      <c r="L2437" s="179">
        <v>0</v>
      </c>
      <c r="M2437" s="179">
        <v>177052.22269530661</v>
      </c>
      <c r="N2437" s="179">
        <v>0</v>
      </c>
      <c r="O2437" s="179">
        <v>0</v>
      </c>
      <c r="P2437" s="179">
        <v>0</v>
      </c>
      <c r="Q2437" s="179">
        <v>0</v>
      </c>
      <c r="R2437" s="180">
        <v>0</v>
      </c>
      <c r="S2437" s="180">
        <v>0</v>
      </c>
      <c r="T2437" s="180">
        <v>0</v>
      </c>
    </row>
    <row r="2438" spans="2:20" x14ac:dyDescent="0.3">
      <c r="B2438" s="19">
        <v>2435</v>
      </c>
      <c r="C2438" s="179">
        <v>0</v>
      </c>
      <c r="D2438" s="179">
        <v>0</v>
      </c>
      <c r="E2438" s="179">
        <v>296788.8433689379</v>
      </c>
      <c r="F2438" s="179">
        <v>0</v>
      </c>
      <c r="G2438" s="179">
        <v>0</v>
      </c>
      <c r="H2438" s="179">
        <v>61140.921489656394</v>
      </c>
      <c r="I2438" s="179">
        <v>0</v>
      </c>
      <c r="J2438" s="179">
        <v>0</v>
      </c>
      <c r="K2438" s="179">
        <v>0</v>
      </c>
      <c r="L2438" s="179">
        <v>0</v>
      </c>
      <c r="M2438" s="179">
        <v>303569.76772187091</v>
      </c>
      <c r="N2438" s="179">
        <v>0</v>
      </c>
      <c r="O2438" s="179">
        <v>0</v>
      </c>
      <c r="P2438" s="179">
        <v>0</v>
      </c>
      <c r="Q2438" s="179">
        <v>0</v>
      </c>
      <c r="R2438" s="180">
        <v>0</v>
      </c>
      <c r="S2438" s="180">
        <v>0</v>
      </c>
      <c r="T2438" s="180">
        <v>0</v>
      </c>
    </row>
    <row r="2439" spans="2:20" x14ac:dyDescent="0.3">
      <c r="B2439" s="19">
        <v>2436</v>
      </c>
      <c r="C2439" s="179">
        <v>0</v>
      </c>
      <c r="D2439" s="179">
        <v>0</v>
      </c>
      <c r="E2439" s="179">
        <v>184337.34455750021</v>
      </c>
      <c r="F2439" s="179">
        <v>0</v>
      </c>
      <c r="G2439" s="179">
        <v>0</v>
      </c>
      <c r="H2439" s="179">
        <v>7025.3292442018274</v>
      </c>
      <c r="I2439" s="179">
        <v>0</v>
      </c>
      <c r="J2439" s="179">
        <v>0</v>
      </c>
      <c r="K2439" s="179">
        <v>129191.37463191886</v>
      </c>
      <c r="L2439" s="179">
        <v>1</v>
      </c>
      <c r="M2439" s="179">
        <v>53746.450683109317</v>
      </c>
      <c r="N2439" s="179">
        <v>0</v>
      </c>
      <c r="O2439" s="179">
        <v>0</v>
      </c>
      <c r="P2439" s="179">
        <v>0</v>
      </c>
      <c r="Q2439" s="179">
        <v>0</v>
      </c>
      <c r="R2439" s="180">
        <v>0</v>
      </c>
      <c r="S2439" s="180">
        <v>129191.37463191886</v>
      </c>
      <c r="T2439" s="180">
        <v>0</v>
      </c>
    </row>
    <row r="2440" spans="2:20" x14ac:dyDescent="0.3">
      <c r="B2440" s="19">
        <v>2437</v>
      </c>
      <c r="C2440" s="179">
        <v>0</v>
      </c>
      <c r="D2440" s="179">
        <v>0</v>
      </c>
      <c r="E2440" s="179">
        <v>72155.04892526225</v>
      </c>
      <c r="F2440" s="179">
        <v>0</v>
      </c>
      <c r="G2440" s="179">
        <v>0</v>
      </c>
      <c r="H2440" s="179">
        <v>194938.10876306184</v>
      </c>
      <c r="I2440" s="179">
        <v>0</v>
      </c>
      <c r="J2440" s="179">
        <v>0</v>
      </c>
      <c r="K2440" s="179">
        <v>0</v>
      </c>
      <c r="L2440" s="179">
        <v>0</v>
      </c>
      <c r="M2440" s="179">
        <v>8403.4187868221434</v>
      </c>
      <c r="N2440" s="179">
        <v>0</v>
      </c>
      <c r="O2440" s="179">
        <v>0</v>
      </c>
      <c r="P2440" s="179">
        <v>0</v>
      </c>
      <c r="Q2440" s="179">
        <v>0</v>
      </c>
      <c r="R2440" s="180">
        <v>0</v>
      </c>
      <c r="S2440" s="180">
        <v>0</v>
      </c>
      <c r="T2440" s="180">
        <v>0</v>
      </c>
    </row>
    <row r="2441" spans="2:20" x14ac:dyDescent="0.3">
      <c r="B2441" s="19">
        <v>2438</v>
      </c>
      <c r="C2441" s="179">
        <v>0</v>
      </c>
      <c r="D2441" s="179">
        <v>0</v>
      </c>
      <c r="E2441" s="179">
        <v>295493.59258730116</v>
      </c>
      <c r="F2441" s="179">
        <v>0</v>
      </c>
      <c r="G2441" s="179">
        <v>0</v>
      </c>
      <c r="H2441" s="179">
        <v>747233.20536161365</v>
      </c>
      <c r="I2441" s="179">
        <v>0</v>
      </c>
      <c r="J2441" s="179">
        <v>0</v>
      </c>
      <c r="K2441" s="179">
        <v>0</v>
      </c>
      <c r="L2441" s="179">
        <v>0</v>
      </c>
      <c r="M2441" s="179">
        <v>429728.23788001452</v>
      </c>
      <c r="N2441" s="179">
        <v>0</v>
      </c>
      <c r="O2441" s="179">
        <v>0</v>
      </c>
      <c r="P2441" s="179">
        <v>0</v>
      </c>
      <c r="Q2441" s="179">
        <v>0</v>
      </c>
      <c r="R2441" s="180">
        <v>0</v>
      </c>
      <c r="S2441" s="180">
        <v>0</v>
      </c>
      <c r="T2441" s="180">
        <v>0</v>
      </c>
    </row>
    <row r="2442" spans="2:20" x14ac:dyDescent="0.3">
      <c r="B2442" s="19">
        <v>2439</v>
      </c>
      <c r="C2442" s="179">
        <v>0</v>
      </c>
      <c r="D2442" s="179">
        <v>0</v>
      </c>
      <c r="E2442" s="179">
        <v>33718.506696400676</v>
      </c>
      <c r="F2442" s="179">
        <v>0</v>
      </c>
      <c r="G2442" s="179">
        <v>0</v>
      </c>
      <c r="H2442" s="179">
        <v>4471.4435367744163</v>
      </c>
      <c r="I2442" s="179">
        <v>0</v>
      </c>
      <c r="J2442" s="179">
        <v>0</v>
      </c>
      <c r="K2442" s="179">
        <v>0</v>
      </c>
      <c r="L2442" s="179">
        <v>0</v>
      </c>
      <c r="M2442" s="179">
        <v>10310.083602218452</v>
      </c>
      <c r="N2442" s="179">
        <v>0</v>
      </c>
      <c r="O2442" s="179">
        <v>0</v>
      </c>
      <c r="P2442" s="179">
        <v>0</v>
      </c>
      <c r="Q2442" s="179">
        <v>0</v>
      </c>
      <c r="R2442" s="180">
        <v>0</v>
      </c>
      <c r="S2442" s="180">
        <v>0</v>
      </c>
      <c r="T2442" s="180">
        <v>0</v>
      </c>
    </row>
    <row r="2443" spans="2:20" x14ac:dyDescent="0.3">
      <c r="B2443" s="19">
        <v>2440</v>
      </c>
      <c r="C2443" s="179">
        <v>0</v>
      </c>
      <c r="D2443" s="179">
        <v>0</v>
      </c>
      <c r="E2443" s="179">
        <v>853457.37990651873</v>
      </c>
      <c r="F2443" s="179">
        <v>0</v>
      </c>
      <c r="G2443" s="179">
        <v>0</v>
      </c>
      <c r="H2443" s="179">
        <v>404574.15552332078</v>
      </c>
      <c r="I2443" s="179">
        <v>0</v>
      </c>
      <c r="J2443" s="179">
        <v>0</v>
      </c>
      <c r="K2443" s="179">
        <v>0</v>
      </c>
      <c r="L2443" s="179">
        <v>0</v>
      </c>
      <c r="M2443" s="179">
        <v>84915.372412827812</v>
      </c>
      <c r="N2443" s="179">
        <v>0</v>
      </c>
      <c r="O2443" s="179">
        <v>0</v>
      </c>
      <c r="P2443" s="179">
        <v>0</v>
      </c>
      <c r="Q2443" s="179">
        <v>0</v>
      </c>
      <c r="R2443" s="180">
        <v>0</v>
      </c>
      <c r="S2443" s="180">
        <v>0</v>
      </c>
      <c r="T2443" s="180">
        <v>0</v>
      </c>
    </row>
    <row r="2444" spans="2:20" x14ac:dyDescent="0.3">
      <c r="B2444" s="19">
        <v>2441</v>
      </c>
      <c r="C2444" s="179">
        <v>0</v>
      </c>
      <c r="D2444" s="179">
        <v>0</v>
      </c>
      <c r="E2444" s="179">
        <v>343531.51527905063</v>
      </c>
      <c r="F2444" s="179">
        <v>0</v>
      </c>
      <c r="G2444" s="179">
        <v>0</v>
      </c>
      <c r="H2444" s="179">
        <v>12361.915448457521</v>
      </c>
      <c r="I2444" s="179">
        <v>0</v>
      </c>
      <c r="J2444" s="179">
        <v>0</v>
      </c>
      <c r="K2444" s="179">
        <v>0</v>
      </c>
      <c r="L2444" s="179">
        <v>0</v>
      </c>
      <c r="M2444" s="179">
        <v>31837.070940519017</v>
      </c>
      <c r="N2444" s="179">
        <v>0</v>
      </c>
      <c r="O2444" s="179">
        <v>0</v>
      </c>
      <c r="P2444" s="179">
        <v>0</v>
      </c>
      <c r="Q2444" s="179">
        <v>0</v>
      </c>
      <c r="R2444" s="180">
        <v>0</v>
      </c>
      <c r="S2444" s="180">
        <v>0</v>
      </c>
      <c r="T2444" s="180">
        <v>0</v>
      </c>
    </row>
    <row r="2445" spans="2:20" x14ac:dyDescent="0.3">
      <c r="B2445" s="19">
        <v>2442</v>
      </c>
      <c r="C2445" s="179">
        <v>0</v>
      </c>
      <c r="D2445" s="179">
        <v>0</v>
      </c>
      <c r="E2445" s="179">
        <v>36872.974206630148</v>
      </c>
      <c r="F2445" s="179">
        <v>0</v>
      </c>
      <c r="G2445" s="179">
        <v>0</v>
      </c>
      <c r="H2445" s="179">
        <v>116715.23140120041</v>
      </c>
      <c r="I2445" s="179">
        <v>0</v>
      </c>
      <c r="J2445" s="179">
        <v>0</v>
      </c>
      <c r="K2445" s="179">
        <v>0</v>
      </c>
      <c r="L2445" s="179">
        <v>0</v>
      </c>
      <c r="M2445" s="179">
        <v>78402.258913349695</v>
      </c>
      <c r="N2445" s="179">
        <v>0</v>
      </c>
      <c r="O2445" s="179">
        <v>0</v>
      </c>
      <c r="P2445" s="179">
        <v>0</v>
      </c>
      <c r="Q2445" s="179">
        <v>0</v>
      </c>
      <c r="R2445" s="180">
        <v>0</v>
      </c>
      <c r="S2445" s="180">
        <v>0</v>
      </c>
      <c r="T2445" s="180">
        <v>0</v>
      </c>
    </row>
    <row r="2446" spans="2:20" x14ac:dyDescent="0.3">
      <c r="B2446" s="19">
        <v>2443</v>
      </c>
      <c r="C2446" s="179">
        <v>0</v>
      </c>
      <c r="D2446" s="179">
        <v>0</v>
      </c>
      <c r="E2446" s="179">
        <v>23861.189489165459</v>
      </c>
      <c r="F2446" s="179">
        <v>0</v>
      </c>
      <c r="G2446" s="179">
        <v>0</v>
      </c>
      <c r="H2446" s="179">
        <v>213006.22834331475</v>
      </c>
      <c r="I2446" s="179">
        <v>0</v>
      </c>
      <c r="J2446" s="179">
        <v>0</v>
      </c>
      <c r="K2446" s="179">
        <v>0</v>
      </c>
      <c r="L2446" s="179">
        <v>0</v>
      </c>
      <c r="M2446" s="179">
        <v>20625.081804613874</v>
      </c>
      <c r="N2446" s="179">
        <v>0</v>
      </c>
      <c r="O2446" s="179">
        <v>0</v>
      </c>
      <c r="P2446" s="179">
        <v>0</v>
      </c>
      <c r="Q2446" s="179">
        <v>0</v>
      </c>
      <c r="R2446" s="180">
        <v>0</v>
      </c>
      <c r="S2446" s="180">
        <v>0</v>
      </c>
      <c r="T2446" s="180">
        <v>0</v>
      </c>
    </row>
    <row r="2447" spans="2:20" x14ac:dyDescent="0.3">
      <c r="B2447" s="19">
        <v>2444</v>
      </c>
      <c r="C2447" s="179">
        <v>0</v>
      </c>
      <c r="D2447" s="179">
        <v>0</v>
      </c>
      <c r="E2447" s="179">
        <v>59371.176526455427</v>
      </c>
      <c r="F2447" s="179">
        <v>0</v>
      </c>
      <c r="G2447" s="179">
        <v>0</v>
      </c>
      <c r="H2447" s="179">
        <v>28511.887136928341</v>
      </c>
      <c r="I2447" s="179">
        <v>0</v>
      </c>
      <c r="J2447" s="179">
        <v>0</v>
      </c>
      <c r="K2447" s="179">
        <v>0</v>
      </c>
      <c r="L2447" s="179">
        <v>0</v>
      </c>
      <c r="M2447" s="179">
        <v>53806.236163335285</v>
      </c>
      <c r="N2447" s="179">
        <v>0</v>
      </c>
      <c r="O2447" s="179">
        <v>0</v>
      </c>
      <c r="P2447" s="179">
        <v>0</v>
      </c>
      <c r="Q2447" s="179">
        <v>0</v>
      </c>
      <c r="R2447" s="180">
        <v>0</v>
      </c>
      <c r="S2447" s="180">
        <v>0</v>
      </c>
      <c r="T2447" s="180">
        <v>0</v>
      </c>
    </row>
    <row r="2448" spans="2:20" x14ac:dyDescent="0.3">
      <c r="B2448" s="19">
        <v>2445</v>
      </c>
      <c r="C2448" s="179">
        <v>0</v>
      </c>
      <c r="D2448" s="179">
        <v>0</v>
      </c>
      <c r="E2448" s="179">
        <v>61306.552939674315</v>
      </c>
      <c r="F2448" s="179">
        <v>0</v>
      </c>
      <c r="G2448" s="179">
        <v>0</v>
      </c>
      <c r="H2448" s="179">
        <v>150835.32220434569</v>
      </c>
      <c r="I2448" s="179">
        <v>0</v>
      </c>
      <c r="J2448" s="179">
        <v>0</v>
      </c>
      <c r="K2448" s="179">
        <v>0</v>
      </c>
      <c r="L2448" s="179">
        <v>0</v>
      </c>
      <c r="M2448" s="179">
        <v>39394.894716000512</v>
      </c>
      <c r="N2448" s="179">
        <v>0</v>
      </c>
      <c r="O2448" s="179">
        <v>0</v>
      </c>
      <c r="P2448" s="179">
        <v>0</v>
      </c>
      <c r="Q2448" s="179">
        <v>0</v>
      </c>
      <c r="R2448" s="180">
        <v>0</v>
      </c>
      <c r="S2448" s="180">
        <v>0</v>
      </c>
      <c r="T2448" s="180">
        <v>0</v>
      </c>
    </row>
    <row r="2449" spans="2:20" x14ac:dyDescent="0.3">
      <c r="B2449" s="19">
        <v>2446</v>
      </c>
      <c r="C2449" s="179">
        <v>0</v>
      </c>
      <c r="D2449" s="179">
        <v>0</v>
      </c>
      <c r="E2449" s="179">
        <v>50939.855441308013</v>
      </c>
      <c r="F2449" s="179">
        <v>0</v>
      </c>
      <c r="G2449" s="179">
        <v>0</v>
      </c>
      <c r="H2449" s="179">
        <v>16565.943217082076</v>
      </c>
      <c r="I2449" s="179">
        <v>0</v>
      </c>
      <c r="J2449" s="179">
        <v>0</v>
      </c>
      <c r="K2449" s="179">
        <v>0</v>
      </c>
      <c r="L2449" s="179">
        <v>0</v>
      </c>
      <c r="M2449" s="179">
        <v>5307.8120358318511</v>
      </c>
      <c r="N2449" s="179">
        <v>0</v>
      </c>
      <c r="O2449" s="179">
        <v>0</v>
      </c>
      <c r="P2449" s="179">
        <v>0</v>
      </c>
      <c r="Q2449" s="179">
        <v>0</v>
      </c>
      <c r="R2449" s="180">
        <v>0</v>
      </c>
      <c r="S2449" s="180">
        <v>0</v>
      </c>
      <c r="T2449" s="180">
        <v>0</v>
      </c>
    </row>
    <row r="2450" spans="2:20" x14ac:dyDescent="0.3">
      <c r="B2450" s="19">
        <v>2447</v>
      </c>
      <c r="C2450" s="179">
        <v>0</v>
      </c>
      <c r="D2450" s="179">
        <v>0</v>
      </c>
      <c r="E2450" s="179">
        <v>390798.69641717174</v>
      </c>
      <c r="F2450" s="179">
        <v>0</v>
      </c>
      <c r="G2450" s="179">
        <v>0</v>
      </c>
      <c r="H2450" s="179">
        <v>1083054.2493101743</v>
      </c>
      <c r="I2450" s="179">
        <v>0</v>
      </c>
      <c r="J2450" s="179">
        <v>0</v>
      </c>
      <c r="K2450" s="179">
        <v>0</v>
      </c>
      <c r="L2450" s="179">
        <v>0</v>
      </c>
      <c r="M2450" s="179">
        <v>17982.193963316855</v>
      </c>
      <c r="N2450" s="179">
        <v>0</v>
      </c>
      <c r="O2450" s="179">
        <v>0</v>
      </c>
      <c r="P2450" s="179">
        <v>0</v>
      </c>
      <c r="Q2450" s="179">
        <v>0</v>
      </c>
      <c r="R2450" s="180">
        <v>0</v>
      </c>
      <c r="S2450" s="180">
        <v>0</v>
      </c>
      <c r="T2450" s="180">
        <v>0</v>
      </c>
    </row>
    <row r="2451" spans="2:20" x14ac:dyDescent="0.3">
      <c r="B2451" s="19">
        <v>2448</v>
      </c>
      <c r="C2451" s="179">
        <v>1</v>
      </c>
      <c r="D2451" s="179">
        <v>119355.45527513539</v>
      </c>
      <c r="E2451" s="179">
        <v>5696.7528499166137</v>
      </c>
      <c r="F2451" s="179">
        <v>0</v>
      </c>
      <c r="G2451" s="179">
        <v>0</v>
      </c>
      <c r="H2451" s="179">
        <v>193204.63719222962</v>
      </c>
      <c r="I2451" s="179">
        <v>0</v>
      </c>
      <c r="J2451" s="179">
        <v>0</v>
      </c>
      <c r="K2451" s="179">
        <v>0</v>
      </c>
      <c r="L2451" s="179">
        <v>0</v>
      </c>
      <c r="M2451" s="179">
        <v>164634.86403489127</v>
      </c>
      <c r="N2451" s="179">
        <v>0</v>
      </c>
      <c r="O2451" s="179">
        <v>0</v>
      </c>
      <c r="P2451" s="179">
        <v>0</v>
      </c>
      <c r="Q2451" s="179">
        <v>0</v>
      </c>
      <c r="R2451" s="180">
        <v>0</v>
      </c>
      <c r="S2451" s="180">
        <v>0</v>
      </c>
      <c r="T2451" s="180">
        <v>119355.45527513539</v>
      </c>
    </row>
    <row r="2452" spans="2:20" x14ac:dyDescent="0.3">
      <c r="B2452" s="19">
        <v>2449</v>
      </c>
      <c r="C2452" s="179">
        <v>0</v>
      </c>
      <c r="D2452" s="179">
        <v>0</v>
      </c>
      <c r="E2452" s="179">
        <v>65374.792177609685</v>
      </c>
      <c r="F2452" s="179">
        <v>0</v>
      </c>
      <c r="G2452" s="179">
        <v>0</v>
      </c>
      <c r="H2452" s="179">
        <v>152309.18380806141</v>
      </c>
      <c r="I2452" s="179">
        <v>0</v>
      </c>
      <c r="J2452" s="179">
        <v>0</v>
      </c>
      <c r="K2452" s="179">
        <v>0</v>
      </c>
      <c r="L2452" s="179">
        <v>0</v>
      </c>
      <c r="M2452" s="179">
        <v>665325.97325267375</v>
      </c>
      <c r="N2452" s="179">
        <v>0</v>
      </c>
      <c r="O2452" s="179">
        <v>0</v>
      </c>
      <c r="P2452" s="179">
        <v>0</v>
      </c>
      <c r="Q2452" s="179">
        <v>0</v>
      </c>
      <c r="R2452" s="180">
        <v>0</v>
      </c>
      <c r="S2452" s="180">
        <v>0</v>
      </c>
      <c r="T2452" s="180">
        <v>0</v>
      </c>
    </row>
    <row r="2453" spans="2:20" x14ac:dyDescent="0.3">
      <c r="B2453" s="19">
        <v>2450</v>
      </c>
      <c r="C2453" s="179">
        <v>0</v>
      </c>
      <c r="D2453" s="179">
        <v>0</v>
      </c>
      <c r="E2453" s="179">
        <v>19488.619889708643</v>
      </c>
      <c r="F2453" s="179">
        <v>0</v>
      </c>
      <c r="G2453" s="179">
        <v>0</v>
      </c>
      <c r="H2453" s="179">
        <v>16830.279053212183</v>
      </c>
      <c r="I2453" s="179">
        <v>0</v>
      </c>
      <c r="J2453" s="179">
        <v>0</v>
      </c>
      <c r="K2453" s="179">
        <v>0</v>
      </c>
      <c r="L2453" s="179">
        <v>0</v>
      </c>
      <c r="M2453" s="179">
        <v>161654.06842354647</v>
      </c>
      <c r="N2453" s="179">
        <v>0</v>
      </c>
      <c r="O2453" s="179">
        <v>0</v>
      </c>
      <c r="P2453" s="179">
        <v>0</v>
      </c>
      <c r="Q2453" s="179">
        <v>0</v>
      </c>
      <c r="R2453" s="180">
        <v>0</v>
      </c>
      <c r="S2453" s="180">
        <v>0</v>
      </c>
      <c r="T2453" s="180">
        <v>0</v>
      </c>
    </row>
    <row r="2454" spans="2:20" x14ac:dyDescent="0.3">
      <c r="B2454" s="19">
        <v>2451</v>
      </c>
      <c r="C2454" s="179">
        <v>0</v>
      </c>
      <c r="D2454" s="179">
        <v>0</v>
      </c>
      <c r="E2454" s="179">
        <v>79673.48648917336</v>
      </c>
      <c r="F2454" s="179">
        <v>0</v>
      </c>
      <c r="G2454" s="179">
        <v>0</v>
      </c>
      <c r="H2454" s="179">
        <v>93201.65519746182</v>
      </c>
      <c r="I2454" s="179">
        <v>0</v>
      </c>
      <c r="J2454" s="179">
        <v>0</v>
      </c>
      <c r="K2454" s="179">
        <v>0</v>
      </c>
      <c r="L2454" s="179">
        <v>0</v>
      </c>
      <c r="M2454" s="179">
        <v>145736.33285254493</v>
      </c>
      <c r="N2454" s="179">
        <v>0</v>
      </c>
      <c r="O2454" s="179">
        <v>0</v>
      </c>
      <c r="P2454" s="179">
        <v>0</v>
      </c>
      <c r="Q2454" s="179">
        <v>0</v>
      </c>
      <c r="R2454" s="180">
        <v>0</v>
      </c>
      <c r="S2454" s="180">
        <v>0</v>
      </c>
      <c r="T2454" s="180">
        <v>0</v>
      </c>
    </row>
    <row r="2455" spans="2:20" x14ac:dyDescent="0.3">
      <c r="B2455" s="19">
        <v>2452</v>
      </c>
      <c r="C2455" s="179">
        <v>0</v>
      </c>
      <c r="D2455" s="179">
        <v>0</v>
      </c>
      <c r="E2455" s="179">
        <v>442871.71404182742</v>
      </c>
      <c r="F2455" s="179">
        <v>0</v>
      </c>
      <c r="G2455" s="179">
        <v>0</v>
      </c>
      <c r="H2455" s="179">
        <v>75251.078780982847</v>
      </c>
      <c r="I2455" s="179">
        <v>0</v>
      </c>
      <c r="J2455" s="179">
        <v>0</v>
      </c>
      <c r="K2455" s="179">
        <v>0</v>
      </c>
      <c r="L2455" s="179">
        <v>0</v>
      </c>
      <c r="M2455" s="179">
        <v>50207.341462152501</v>
      </c>
      <c r="N2455" s="179">
        <v>0</v>
      </c>
      <c r="O2455" s="179">
        <v>0</v>
      </c>
      <c r="P2455" s="179">
        <v>0</v>
      </c>
      <c r="Q2455" s="179">
        <v>0</v>
      </c>
      <c r="R2455" s="180">
        <v>0</v>
      </c>
      <c r="S2455" s="180">
        <v>0</v>
      </c>
      <c r="T2455" s="180">
        <v>0</v>
      </c>
    </row>
    <row r="2456" spans="2:20" x14ac:dyDescent="0.3">
      <c r="B2456" s="19">
        <v>2453</v>
      </c>
      <c r="C2456" s="179">
        <v>0</v>
      </c>
      <c r="D2456" s="179">
        <v>0</v>
      </c>
      <c r="E2456" s="179">
        <v>578847.1758716359</v>
      </c>
      <c r="F2456" s="179">
        <v>0</v>
      </c>
      <c r="G2456" s="179">
        <v>0</v>
      </c>
      <c r="H2456" s="179">
        <v>53507.894487346246</v>
      </c>
      <c r="I2456" s="179">
        <v>0</v>
      </c>
      <c r="J2456" s="179">
        <v>0</v>
      </c>
      <c r="K2456" s="179">
        <v>0</v>
      </c>
      <c r="L2456" s="179">
        <v>0</v>
      </c>
      <c r="M2456" s="179">
        <v>16196.244995885056</v>
      </c>
      <c r="N2456" s="179">
        <v>0</v>
      </c>
      <c r="O2456" s="179">
        <v>0</v>
      </c>
      <c r="P2456" s="179">
        <v>0</v>
      </c>
      <c r="Q2456" s="179">
        <v>0</v>
      </c>
      <c r="R2456" s="180">
        <v>0</v>
      </c>
      <c r="S2456" s="180">
        <v>0</v>
      </c>
      <c r="T2456" s="180">
        <v>0</v>
      </c>
    </row>
    <row r="2457" spans="2:20" x14ac:dyDescent="0.3">
      <c r="B2457" s="19">
        <v>2454</v>
      </c>
      <c r="C2457" s="179">
        <v>0</v>
      </c>
      <c r="D2457" s="179">
        <v>0</v>
      </c>
      <c r="E2457" s="179">
        <v>10847.584434942668</v>
      </c>
      <c r="F2457" s="179">
        <v>0</v>
      </c>
      <c r="G2457" s="179">
        <v>0</v>
      </c>
      <c r="H2457" s="179">
        <v>268934.90092579799</v>
      </c>
      <c r="I2457" s="179">
        <v>0</v>
      </c>
      <c r="J2457" s="179">
        <v>0</v>
      </c>
      <c r="K2457" s="179">
        <v>0</v>
      </c>
      <c r="L2457" s="179">
        <v>0</v>
      </c>
      <c r="M2457" s="179">
        <v>27791.612085435496</v>
      </c>
      <c r="N2457" s="179">
        <v>0</v>
      </c>
      <c r="O2457" s="179">
        <v>0</v>
      </c>
      <c r="P2457" s="179">
        <v>0</v>
      </c>
      <c r="Q2457" s="179">
        <v>0</v>
      </c>
      <c r="R2457" s="180">
        <v>0</v>
      </c>
      <c r="S2457" s="180">
        <v>0</v>
      </c>
      <c r="T2457" s="180">
        <v>0</v>
      </c>
    </row>
    <row r="2458" spans="2:20" x14ac:dyDescent="0.3">
      <c r="B2458" s="19">
        <v>2455</v>
      </c>
      <c r="C2458" s="179">
        <v>0</v>
      </c>
      <c r="D2458" s="179">
        <v>0</v>
      </c>
      <c r="E2458" s="179">
        <v>78591.993628509255</v>
      </c>
      <c r="F2458" s="179">
        <v>0</v>
      </c>
      <c r="G2458" s="179">
        <v>0</v>
      </c>
      <c r="H2458" s="179">
        <v>27717.706116398185</v>
      </c>
      <c r="I2458" s="179">
        <v>0</v>
      </c>
      <c r="J2458" s="179">
        <v>0</v>
      </c>
      <c r="K2458" s="179">
        <v>0</v>
      </c>
      <c r="L2458" s="179">
        <v>0</v>
      </c>
      <c r="M2458" s="179">
        <v>130232.4789549897</v>
      </c>
      <c r="N2458" s="179">
        <v>0</v>
      </c>
      <c r="O2458" s="179">
        <v>0</v>
      </c>
      <c r="P2458" s="179">
        <v>0</v>
      </c>
      <c r="Q2458" s="179">
        <v>0</v>
      </c>
      <c r="R2458" s="180">
        <v>0</v>
      </c>
      <c r="S2458" s="180">
        <v>0</v>
      </c>
      <c r="T2458" s="180">
        <v>0</v>
      </c>
    </row>
    <row r="2459" spans="2:20" x14ac:dyDescent="0.3">
      <c r="B2459" s="19">
        <v>2456</v>
      </c>
      <c r="C2459" s="179">
        <v>0</v>
      </c>
      <c r="D2459" s="179">
        <v>0</v>
      </c>
      <c r="E2459" s="179">
        <v>18739.382626548671</v>
      </c>
      <c r="F2459" s="179">
        <v>0</v>
      </c>
      <c r="G2459" s="179">
        <v>0</v>
      </c>
      <c r="H2459" s="179">
        <v>130599.43906444988</v>
      </c>
      <c r="I2459" s="179">
        <v>0</v>
      </c>
      <c r="J2459" s="179">
        <v>0</v>
      </c>
      <c r="K2459" s="179">
        <v>0</v>
      </c>
      <c r="L2459" s="179">
        <v>0</v>
      </c>
      <c r="M2459" s="179">
        <v>10239.627997432744</v>
      </c>
      <c r="N2459" s="179">
        <v>0</v>
      </c>
      <c r="O2459" s="179">
        <v>0</v>
      </c>
      <c r="P2459" s="179">
        <v>0</v>
      </c>
      <c r="Q2459" s="179">
        <v>0</v>
      </c>
      <c r="R2459" s="180">
        <v>0</v>
      </c>
      <c r="S2459" s="180">
        <v>0</v>
      </c>
      <c r="T2459" s="180">
        <v>0</v>
      </c>
    </row>
    <row r="2460" spans="2:20" x14ac:dyDescent="0.3">
      <c r="B2460" s="19">
        <v>2457</v>
      </c>
      <c r="C2460" s="179">
        <v>0</v>
      </c>
      <c r="D2460" s="179">
        <v>0</v>
      </c>
      <c r="E2460" s="179">
        <v>109607.62510358955</v>
      </c>
      <c r="F2460" s="179">
        <v>0</v>
      </c>
      <c r="G2460" s="179">
        <v>0</v>
      </c>
      <c r="H2460" s="179">
        <v>139083.99931854673</v>
      </c>
      <c r="I2460" s="179">
        <v>0</v>
      </c>
      <c r="J2460" s="179">
        <v>0</v>
      </c>
      <c r="K2460" s="179">
        <v>0</v>
      </c>
      <c r="L2460" s="179">
        <v>0</v>
      </c>
      <c r="M2460" s="179">
        <v>149569.53059024183</v>
      </c>
      <c r="N2460" s="179">
        <v>0</v>
      </c>
      <c r="O2460" s="179">
        <v>0</v>
      </c>
      <c r="P2460" s="179">
        <v>0</v>
      </c>
      <c r="Q2460" s="179">
        <v>0</v>
      </c>
      <c r="R2460" s="180">
        <v>0</v>
      </c>
      <c r="S2460" s="180">
        <v>0</v>
      </c>
      <c r="T2460" s="180">
        <v>0</v>
      </c>
    </row>
    <row r="2461" spans="2:20" x14ac:dyDescent="0.3">
      <c r="B2461" s="19">
        <v>2458</v>
      </c>
      <c r="C2461" s="179">
        <v>0</v>
      </c>
      <c r="D2461" s="179">
        <v>0</v>
      </c>
      <c r="E2461" s="179">
        <v>6374.1865760490464</v>
      </c>
      <c r="F2461" s="179">
        <v>0</v>
      </c>
      <c r="G2461" s="179">
        <v>0</v>
      </c>
      <c r="H2461" s="179">
        <v>24068.423653818638</v>
      </c>
      <c r="I2461" s="179">
        <v>0</v>
      </c>
      <c r="J2461" s="179">
        <v>0</v>
      </c>
      <c r="K2461" s="179">
        <v>0</v>
      </c>
      <c r="L2461" s="179">
        <v>0</v>
      </c>
      <c r="M2461" s="179">
        <v>130127.87947236473</v>
      </c>
      <c r="N2461" s="179">
        <v>0</v>
      </c>
      <c r="O2461" s="179">
        <v>0</v>
      </c>
      <c r="P2461" s="179">
        <v>0</v>
      </c>
      <c r="Q2461" s="179">
        <v>0</v>
      </c>
      <c r="R2461" s="180">
        <v>0</v>
      </c>
      <c r="S2461" s="180">
        <v>0</v>
      </c>
      <c r="T2461" s="180">
        <v>0</v>
      </c>
    </row>
    <row r="2462" spans="2:20" x14ac:dyDescent="0.3">
      <c r="B2462" s="19">
        <v>2459</v>
      </c>
      <c r="C2462" s="179">
        <v>0</v>
      </c>
      <c r="D2462" s="179">
        <v>0</v>
      </c>
      <c r="E2462" s="179">
        <v>516923.04707767942</v>
      </c>
      <c r="F2462" s="179">
        <v>0</v>
      </c>
      <c r="G2462" s="179">
        <v>0</v>
      </c>
      <c r="H2462" s="179">
        <v>18092.838366822809</v>
      </c>
      <c r="I2462" s="179">
        <v>0</v>
      </c>
      <c r="J2462" s="179">
        <v>0</v>
      </c>
      <c r="K2462" s="179">
        <v>0</v>
      </c>
      <c r="L2462" s="179">
        <v>0</v>
      </c>
      <c r="M2462" s="179">
        <v>110002.26031842752</v>
      </c>
      <c r="N2462" s="179">
        <v>0</v>
      </c>
      <c r="O2462" s="179">
        <v>0</v>
      </c>
      <c r="P2462" s="179">
        <v>0</v>
      </c>
      <c r="Q2462" s="179">
        <v>0</v>
      </c>
      <c r="R2462" s="180">
        <v>0</v>
      </c>
      <c r="S2462" s="180">
        <v>0</v>
      </c>
      <c r="T2462" s="180">
        <v>0</v>
      </c>
    </row>
    <row r="2463" spans="2:20" x14ac:dyDescent="0.3">
      <c r="B2463" s="19">
        <v>2460</v>
      </c>
      <c r="C2463" s="179">
        <v>0</v>
      </c>
      <c r="D2463" s="179">
        <v>0</v>
      </c>
      <c r="E2463" s="179">
        <v>471971.14168180793</v>
      </c>
      <c r="F2463" s="179">
        <v>0</v>
      </c>
      <c r="G2463" s="179">
        <v>0</v>
      </c>
      <c r="H2463" s="179">
        <v>21126.516652486465</v>
      </c>
      <c r="I2463" s="179">
        <v>0</v>
      </c>
      <c r="J2463" s="179">
        <v>0</v>
      </c>
      <c r="K2463" s="179">
        <v>0</v>
      </c>
      <c r="L2463" s="179">
        <v>0</v>
      </c>
      <c r="M2463" s="179">
        <v>80916.677441221458</v>
      </c>
      <c r="N2463" s="179">
        <v>0</v>
      </c>
      <c r="O2463" s="179">
        <v>0</v>
      </c>
      <c r="P2463" s="179">
        <v>0</v>
      </c>
      <c r="Q2463" s="179">
        <v>0</v>
      </c>
      <c r="R2463" s="180">
        <v>0</v>
      </c>
      <c r="S2463" s="180">
        <v>0</v>
      </c>
      <c r="T2463" s="180">
        <v>0</v>
      </c>
    </row>
    <row r="2464" spans="2:20" x14ac:dyDescent="0.3">
      <c r="B2464" s="19">
        <v>2461</v>
      </c>
      <c r="C2464" s="179">
        <v>0</v>
      </c>
      <c r="D2464" s="179">
        <v>0</v>
      </c>
      <c r="E2464" s="179">
        <v>22366.088313542281</v>
      </c>
      <c r="F2464" s="179">
        <v>0</v>
      </c>
      <c r="G2464" s="179">
        <v>0</v>
      </c>
      <c r="H2464" s="179">
        <v>7252.8302557505831</v>
      </c>
      <c r="I2464" s="179">
        <v>0</v>
      </c>
      <c r="J2464" s="179">
        <v>0</v>
      </c>
      <c r="K2464" s="179">
        <v>0</v>
      </c>
      <c r="L2464" s="179">
        <v>0</v>
      </c>
      <c r="M2464" s="179">
        <v>127751.86861992445</v>
      </c>
      <c r="N2464" s="179">
        <v>0</v>
      </c>
      <c r="O2464" s="179">
        <v>0</v>
      </c>
      <c r="P2464" s="179">
        <v>0</v>
      </c>
      <c r="Q2464" s="179">
        <v>0</v>
      </c>
      <c r="R2464" s="180">
        <v>0</v>
      </c>
      <c r="S2464" s="180">
        <v>0</v>
      </c>
      <c r="T2464" s="180">
        <v>0</v>
      </c>
    </row>
    <row r="2465" spans="2:20" x14ac:dyDescent="0.3">
      <c r="B2465" s="19">
        <v>2462</v>
      </c>
      <c r="C2465" s="179">
        <v>0</v>
      </c>
      <c r="D2465" s="179">
        <v>0</v>
      </c>
      <c r="E2465" s="179">
        <v>92172.328562944705</v>
      </c>
      <c r="F2465" s="179">
        <v>0</v>
      </c>
      <c r="G2465" s="179">
        <v>0</v>
      </c>
      <c r="H2465" s="179">
        <v>4157290.0804748242</v>
      </c>
      <c r="I2465" s="179">
        <v>0</v>
      </c>
      <c r="J2465" s="179">
        <v>0</v>
      </c>
      <c r="K2465" s="179">
        <v>0</v>
      </c>
      <c r="L2465" s="179">
        <v>0</v>
      </c>
      <c r="M2465" s="179">
        <v>162709.86534212544</v>
      </c>
      <c r="N2465" s="179">
        <v>0</v>
      </c>
      <c r="O2465" s="179">
        <v>0</v>
      </c>
      <c r="P2465" s="179">
        <v>0</v>
      </c>
      <c r="Q2465" s="179">
        <v>0</v>
      </c>
      <c r="R2465" s="180">
        <v>0</v>
      </c>
      <c r="S2465" s="180">
        <v>0</v>
      </c>
      <c r="T2465" s="180">
        <v>0</v>
      </c>
    </row>
    <row r="2466" spans="2:20" x14ac:dyDescent="0.3">
      <c r="B2466" s="19">
        <v>2463</v>
      </c>
      <c r="C2466" s="179">
        <v>0</v>
      </c>
      <c r="D2466" s="179">
        <v>0</v>
      </c>
      <c r="E2466" s="179">
        <v>472894.96794283873</v>
      </c>
      <c r="F2466" s="179">
        <v>0</v>
      </c>
      <c r="G2466" s="179">
        <v>0</v>
      </c>
      <c r="H2466" s="179">
        <v>9546.3165454960799</v>
      </c>
      <c r="I2466" s="179">
        <v>0</v>
      </c>
      <c r="J2466" s="179">
        <v>0</v>
      </c>
      <c r="K2466" s="179">
        <v>0</v>
      </c>
      <c r="L2466" s="179">
        <v>0</v>
      </c>
      <c r="M2466" s="179">
        <v>127446.10298541404</v>
      </c>
      <c r="N2466" s="179">
        <v>0</v>
      </c>
      <c r="O2466" s="179">
        <v>0</v>
      </c>
      <c r="P2466" s="179">
        <v>0</v>
      </c>
      <c r="Q2466" s="179">
        <v>0</v>
      </c>
      <c r="R2466" s="180">
        <v>0</v>
      </c>
      <c r="S2466" s="180">
        <v>0</v>
      </c>
      <c r="T2466" s="180">
        <v>0</v>
      </c>
    </row>
    <row r="2467" spans="2:20" x14ac:dyDescent="0.3">
      <c r="B2467" s="19">
        <v>2464</v>
      </c>
      <c r="C2467" s="179">
        <v>0</v>
      </c>
      <c r="D2467" s="179">
        <v>0</v>
      </c>
      <c r="E2467" s="179">
        <v>3948.8830303273508</v>
      </c>
      <c r="F2467" s="179">
        <v>0</v>
      </c>
      <c r="G2467" s="179">
        <v>0</v>
      </c>
      <c r="H2467" s="179">
        <v>86242.738356491303</v>
      </c>
      <c r="I2467" s="179">
        <v>0</v>
      </c>
      <c r="J2467" s="179">
        <v>0</v>
      </c>
      <c r="K2467" s="179">
        <v>0</v>
      </c>
      <c r="L2467" s="179">
        <v>0</v>
      </c>
      <c r="M2467" s="179">
        <v>10063.702274097006</v>
      </c>
      <c r="N2467" s="179">
        <v>0</v>
      </c>
      <c r="O2467" s="179">
        <v>0</v>
      </c>
      <c r="P2467" s="179">
        <v>0</v>
      </c>
      <c r="Q2467" s="179">
        <v>0</v>
      </c>
      <c r="R2467" s="180">
        <v>0</v>
      </c>
      <c r="S2467" s="180">
        <v>0</v>
      </c>
      <c r="T2467" s="180">
        <v>0</v>
      </c>
    </row>
    <row r="2468" spans="2:20" x14ac:dyDescent="0.3">
      <c r="B2468" s="19">
        <v>2465</v>
      </c>
      <c r="C2468" s="179">
        <v>0</v>
      </c>
      <c r="D2468" s="179">
        <v>0</v>
      </c>
      <c r="E2468" s="179">
        <v>634246.8827167328</v>
      </c>
      <c r="F2468" s="179">
        <v>0</v>
      </c>
      <c r="G2468" s="179">
        <v>0</v>
      </c>
      <c r="H2468" s="179">
        <v>359086.91460865398</v>
      </c>
      <c r="I2468" s="179">
        <v>0</v>
      </c>
      <c r="J2468" s="179">
        <v>0</v>
      </c>
      <c r="K2468" s="179">
        <v>0</v>
      </c>
      <c r="L2468" s="179">
        <v>0</v>
      </c>
      <c r="M2468" s="179">
        <v>151794.30511141437</v>
      </c>
      <c r="N2468" s="179">
        <v>0</v>
      </c>
      <c r="O2468" s="179">
        <v>0</v>
      </c>
      <c r="P2468" s="179">
        <v>0</v>
      </c>
      <c r="Q2468" s="179">
        <v>0</v>
      </c>
      <c r="R2468" s="180">
        <v>0</v>
      </c>
      <c r="S2468" s="180">
        <v>0</v>
      </c>
      <c r="T2468" s="180">
        <v>0</v>
      </c>
    </row>
    <row r="2469" spans="2:20" x14ac:dyDescent="0.3">
      <c r="B2469" s="19">
        <v>2466</v>
      </c>
      <c r="C2469" s="179">
        <v>0</v>
      </c>
      <c r="D2469" s="179">
        <v>0</v>
      </c>
      <c r="E2469" s="179">
        <v>217584.54829723042</v>
      </c>
      <c r="F2469" s="179">
        <v>0</v>
      </c>
      <c r="G2469" s="179">
        <v>0</v>
      </c>
      <c r="H2469" s="179">
        <v>34742.786456327871</v>
      </c>
      <c r="I2469" s="179">
        <v>0</v>
      </c>
      <c r="J2469" s="179">
        <v>0</v>
      </c>
      <c r="K2469" s="179">
        <v>0</v>
      </c>
      <c r="L2469" s="179">
        <v>0</v>
      </c>
      <c r="M2469" s="179">
        <v>38351.919220767879</v>
      </c>
      <c r="N2469" s="179">
        <v>0</v>
      </c>
      <c r="O2469" s="179">
        <v>0</v>
      </c>
      <c r="P2469" s="179">
        <v>0</v>
      </c>
      <c r="Q2469" s="179">
        <v>0</v>
      </c>
      <c r="R2469" s="180">
        <v>0</v>
      </c>
      <c r="S2469" s="180">
        <v>0</v>
      </c>
      <c r="T2469" s="180">
        <v>0</v>
      </c>
    </row>
    <row r="2470" spans="2:20" x14ac:dyDescent="0.3">
      <c r="B2470" s="19">
        <v>2467</v>
      </c>
      <c r="C2470" s="179">
        <v>0</v>
      </c>
      <c r="D2470" s="179">
        <v>0</v>
      </c>
      <c r="E2470" s="179">
        <v>133742.97775310464</v>
      </c>
      <c r="F2470" s="179">
        <v>0</v>
      </c>
      <c r="G2470" s="179">
        <v>0</v>
      </c>
      <c r="H2470" s="179">
        <v>13910.701655404706</v>
      </c>
      <c r="I2470" s="179">
        <v>0</v>
      </c>
      <c r="J2470" s="179">
        <v>0</v>
      </c>
      <c r="K2470" s="179">
        <v>0</v>
      </c>
      <c r="L2470" s="179">
        <v>0</v>
      </c>
      <c r="M2470" s="179">
        <v>84260.126053947068</v>
      </c>
      <c r="N2470" s="179">
        <v>0</v>
      </c>
      <c r="O2470" s="179">
        <v>0</v>
      </c>
      <c r="P2470" s="179">
        <v>0</v>
      </c>
      <c r="Q2470" s="179">
        <v>0</v>
      </c>
      <c r="R2470" s="180">
        <v>0</v>
      </c>
      <c r="S2470" s="180">
        <v>0</v>
      </c>
      <c r="T2470" s="180">
        <v>0</v>
      </c>
    </row>
    <row r="2471" spans="2:20" x14ac:dyDescent="0.3">
      <c r="B2471" s="19">
        <v>2468</v>
      </c>
      <c r="C2471" s="179">
        <v>0</v>
      </c>
      <c r="D2471" s="179">
        <v>0</v>
      </c>
      <c r="E2471" s="179">
        <v>843296.20100890938</v>
      </c>
      <c r="F2471" s="179">
        <v>0</v>
      </c>
      <c r="G2471" s="179">
        <v>0</v>
      </c>
      <c r="H2471" s="179">
        <v>4173.6202717306796</v>
      </c>
      <c r="I2471" s="179">
        <v>0</v>
      </c>
      <c r="J2471" s="179">
        <v>0</v>
      </c>
      <c r="K2471" s="179">
        <v>0</v>
      </c>
      <c r="L2471" s="179">
        <v>0</v>
      </c>
      <c r="M2471" s="179">
        <v>64567.827085017474</v>
      </c>
      <c r="N2471" s="179">
        <v>0</v>
      </c>
      <c r="O2471" s="179">
        <v>0</v>
      </c>
      <c r="P2471" s="179">
        <v>0</v>
      </c>
      <c r="Q2471" s="179">
        <v>0</v>
      </c>
      <c r="R2471" s="180">
        <v>0</v>
      </c>
      <c r="S2471" s="180">
        <v>0</v>
      </c>
      <c r="T2471" s="180">
        <v>0</v>
      </c>
    </row>
    <row r="2472" spans="2:20" x14ac:dyDescent="0.3">
      <c r="B2472" s="19">
        <v>2469</v>
      </c>
      <c r="C2472" s="179">
        <v>0</v>
      </c>
      <c r="D2472" s="179">
        <v>0</v>
      </c>
      <c r="E2472" s="179">
        <v>557049.10950675444</v>
      </c>
      <c r="F2472" s="179">
        <v>0</v>
      </c>
      <c r="G2472" s="179">
        <v>0</v>
      </c>
      <c r="H2472" s="179">
        <v>205745.48640838912</v>
      </c>
      <c r="I2472" s="179">
        <v>0</v>
      </c>
      <c r="J2472" s="179">
        <v>0</v>
      </c>
      <c r="K2472" s="179">
        <v>0</v>
      </c>
      <c r="L2472" s="179">
        <v>0</v>
      </c>
      <c r="M2472" s="179">
        <v>90197.372466316243</v>
      </c>
      <c r="N2472" s="179">
        <v>0</v>
      </c>
      <c r="O2472" s="179">
        <v>0</v>
      </c>
      <c r="P2472" s="179">
        <v>0</v>
      </c>
      <c r="Q2472" s="179">
        <v>0</v>
      </c>
      <c r="R2472" s="180">
        <v>0</v>
      </c>
      <c r="S2472" s="180">
        <v>0</v>
      </c>
      <c r="T2472" s="180">
        <v>0</v>
      </c>
    </row>
    <row r="2473" spans="2:20" x14ac:dyDescent="0.3">
      <c r="B2473" s="19">
        <v>2470</v>
      </c>
      <c r="C2473" s="179">
        <v>0</v>
      </c>
      <c r="D2473" s="179">
        <v>0</v>
      </c>
      <c r="E2473" s="179">
        <v>72641.741004753916</v>
      </c>
      <c r="F2473" s="179">
        <v>0</v>
      </c>
      <c r="G2473" s="179">
        <v>0</v>
      </c>
      <c r="H2473" s="179">
        <v>12434.355185898828</v>
      </c>
      <c r="I2473" s="179">
        <v>0</v>
      </c>
      <c r="J2473" s="179">
        <v>0</v>
      </c>
      <c r="K2473" s="179">
        <v>0</v>
      </c>
      <c r="L2473" s="179">
        <v>0</v>
      </c>
      <c r="M2473" s="179">
        <v>315889.27777351422</v>
      </c>
      <c r="N2473" s="179">
        <v>0</v>
      </c>
      <c r="O2473" s="179">
        <v>0</v>
      </c>
      <c r="P2473" s="179">
        <v>0</v>
      </c>
      <c r="Q2473" s="179">
        <v>0</v>
      </c>
      <c r="R2473" s="180">
        <v>0</v>
      </c>
      <c r="S2473" s="180">
        <v>0</v>
      </c>
      <c r="T2473" s="180">
        <v>0</v>
      </c>
    </row>
    <row r="2474" spans="2:20" x14ac:dyDescent="0.3">
      <c r="B2474" s="19">
        <v>2471</v>
      </c>
      <c r="C2474" s="179">
        <v>0</v>
      </c>
      <c r="D2474" s="179">
        <v>0</v>
      </c>
      <c r="E2474" s="179">
        <v>121307.6748754682</v>
      </c>
      <c r="F2474" s="179">
        <v>0</v>
      </c>
      <c r="G2474" s="179">
        <v>0</v>
      </c>
      <c r="H2474" s="179">
        <v>24619.196594847501</v>
      </c>
      <c r="I2474" s="179">
        <v>0</v>
      </c>
      <c r="J2474" s="179">
        <v>0</v>
      </c>
      <c r="K2474" s="179">
        <v>0</v>
      </c>
      <c r="L2474" s="179">
        <v>0</v>
      </c>
      <c r="M2474" s="179">
        <v>31583.456814892248</v>
      </c>
      <c r="N2474" s="179">
        <v>0</v>
      </c>
      <c r="O2474" s="179">
        <v>0</v>
      </c>
      <c r="P2474" s="179">
        <v>0</v>
      </c>
      <c r="Q2474" s="179">
        <v>0</v>
      </c>
      <c r="R2474" s="180">
        <v>0</v>
      </c>
      <c r="S2474" s="180">
        <v>0</v>
      </c>
      <c r="T2474" s="180">
        <v>0</v>
      </c>
    </row>
    <row r="2475" spans="2:20" x14ac:dyDescent="0.3">
      <c r="B2475" s="19">
        <v>2472</v>
      </c>
      <c r="C2475" s="179">
        <v>1</v>
      </c>
      <c r="D2475" s="179">
        <v>23248.360837938031</v>
      </c>
      <c r="E2475" s="179">
        <v>365832.99570767325</v>
      </c>
      <c r="F2475" s="179">
        <v>0</v>
      </c>
      <c r="G2475" s="179">
        <v>0</v>
      </c>
      <c r="H2475" s="179">
        <v>5929.9827692078798</v>
      </c>
      <c r="I2475" s="179">
        <v>0</v>
      </c>
      <c r="J2475" s="179">
        <v>0</v>
      </c>
      <c r="K2475" s="179">
        <v>0</v>
      </c>
      <c r="L2475" s="179">
        <v>0</v>
      </c>
      <c r="M2475" s="179">
        <v>108325.96170247842</v>
      </c>
      <c r="N2475" s="179">
        <v>0</v>
      </c>
      <c r="O2475" s="179">
        <v>0</v>
      </c>
      <c r="P2475" s="179">
        <v>0</v>
      </c>
      <c r="Q2475" s="179">
        <v>0</v>
      </c>
      <c r="R2475" s="180">
        <v>0</v>
      </c>
      <c r="S2475" s="180">
        <v>0</v>
      </c>
      <c r="T2475" s="180">
        <v>23248.360837938031</v>
      </c>
    </row>
    <row r="2476" spans="2:20" x14ac:dyDescent="0.3">
      <c r="B2476" s="19">
        <v>2473</v>
      </c>
      <c r="C2476" s="179">
        <v>0</v>
      </c>
      <c r="D2476" s="179">
        <v>0</v>
      </c>
      <c r="E2476" s="179">
        <v>173467.80331011664</v>
      </c>
      <c r="F2476" s="179">
        <v>0</v>
      </c>
      <c r="G2476" s="179">
        <v>0</v>
      </c>
      <c r="H2476" s="179">
        <v>28624.614335516872</v>
      </c>
      <c r="I2476" s="179">
        <v>0</v>
      </c>
      <c r="J2476" s="179">
        <v>0</v>
      </c>
      <c r="K2476" s="179">
        <v>0</v>
      </c>
      <c r="L2476" s="179">
        <v>0</v>
      </c>
      <c r="M2476" s="179">
        <v>70484.896315681093</v>
      </c>
      <c r="N2476" s="179">
        <v>0</v>
      </c>
      <c r="O2476" s="179">
        <v>0</v>
      </c>
      <c r="P2476" s="179">
        <v>0</v>
      </c>
      <c r="Q2476" s="179">
        <v>0</v>
      </c>
      <c r="R2476" s="180">
        <v>0</v>
      </c>
      <c r="S2476" s="180">
        <v>0</v>
      </c>
      <c r="T2476" s="180">
        <v>0</v>
      </c>
    </row>
    <row r="2477" spans="2:20" x14ac:dyDescent="0.3">
      <c r="B2477" s="19">
        <v>2474</v>
      </c>
      <c r="C2477" s="179">
        <v>0</v>
      </c>
      <c r="D2477" s="179">
        <v>0</v>
      </c>
      <c r="E2477" s="179">
        <v>194750.3498205709</v>
      </c>
      <c r="F2477" s="179">
        <v>0</v>
      </c>
      <c r="G2477" s="179">
        <v>0</v>
      </c>
      <c r="H2477" s="179">
        <v>147883.59407431615</v>
      </c>
      <c r="I2477" s="179">
        <v>0</v>
      </c>
      <c r="J2477" s="179">
        <v>0</v>
      </c>
      <c r="K2477" s="179">
        <v>0</v>
      </c>
      <c r="L2477" s="179">
        <v>0</v>
      </c>
      <c r="M2477" s="179">
        <v>27118.320297794187</v>
      </c>
      <c r="N2477" s="179">
        <v>0</v>
      </c>
      <c r="O2477" s="179">
        <v>0</v>
      </c>
      <c r="P2477" s="179">
        <v>0</v>
      </c>
      <c r="Q2477" s="179">
        <v>0</v>
      </c>
      <c r="R2477" s="180">
        <v>0</v>
      </c>
      <c r="S2477" s="180">
        <v>0</v>
      </c>
      <c r="T2477" s="180">
        <v>0</v>
      </c>
    </row>
    <row r="2478" spans="2:20" x14ac:dyDescent="0.3">
      <c r="B2478" s="19">
        <v>2475</v>
      </c>
      <c r="C2478" s="179">
        <v>0</v>
      </c>
      <c r="D2478" s="179">
        <v>0</v>
      </c>
      <c r="E2478" s="179">
        <v>292645.77547067992</v>
      </c>
      <c r="F2478" s="179">
        <v>0</v>
      </c>
      <c r="G2478" s="179">
        <v>0</v>
      </c>
      <c r="H2478" s="179">
        <v>249218.38180773589</v>
      </c>
      <c r="I2478" s="179">
        <v>0</v>
      </c>
      <c r="J2478" s="179">
        <v>0</v>
      </c>
      <c r="K2478" s="179">
        <v>0</v>
      </c>
      <c r="L2478" s="179">
        <v>0</v>
      </c>
      <c r="M2478" s="179">
        <v>115719.36252209623</v>
      </c>
      <c r="N2478" s="179">
        <v>0</v>
      </c>
      <c r="O2478" s="179">
        <v>0</v>
      </c>
      <c r="P2478" s="179">
        <v>0</v>
      </c>
      <c r="Q2478" s="179">
        <v>0</v>
      </c>
      <c r="R2478" s="180">
        <v>0</v>
      </c>
      <c r="S2478" s="180">
        <v>0</v>
      </c>
      <c r="T2478" s="180">
        <v>0</v>
      </c>
    </row>
    <row r="2479" spans="2:20" x14ac:dyDescent="0.3">
      <c r="B2479" s="19">
        <v>2476</v>
      </c>
      <c r="C2479" s="179">
        <v>0</v>
      </c>
      <c r="D2479" s="179">
        <v>0</v>
      </c>
      <c r="E2479" s="179">
        <v>12228.825401771846</v>
      </c>
      <c r="F2479" s="179">
        <v>0</v>
      </c>
      <c r="G2479" s="179">
        <v>0</v>
      </c>
      <c r="H2479" s="179">
        <v>24630.738842563267</v>
      </c>
      <c r="I2479" s="179">
        <v>0</v>
      </c>
      <c r="J2479" s="179">
        <v>0</v>
      </c>
      <c r="K2479" s="179">
        <v>0</v>
      </c>
      <c r="L2479" s="179">
        <v>0</v>
      </c>
      <c r="M2479" s="179">
        <v>250432.00411866428</v>
      </c>
      <c r="N2479" s="179">
        <v>0</v>
      </c>
      <c r="O2479" s="179">
        <v>0</v>
      </c>
      <c r="P2479" s="179">
        <v>0</v>
      </c>
      <c r="Q2479" s="179">
        <v>0</v>
      </c>
      <c r="R2479" s="180">
        <v>0</v>
      </c>
      <c r="S2479" s="180">
        <v>0</v>
      </c>
      <c r="T2479" s="180">
        <v>0</v>
      </c>
    </row>
    <row r="2480" spans="2:20" x14ac:dyDescent="0.3">
      <c r="B2480" s="19">
        <v>2477</v>
      </c>
      <c r="C2480" s="179">
        <v>0</v>
      </c>
      <c r="D2480" s="179">
        <v>0</v>
      </c>
      <c r="E2480" s="179">
        <v>22106.183903340745</v>
      </c>
      <c r="F2480" s="179">
        <v>1</v>
      </c>
      <c r="G2480" s="179">
        <v>67093.52567657383</v>
      </c>
      <c r="H2480" s="179">
        <v>690759.03275913803</v>
      </c>
      <c r="I2480" s="179">
        <v>0</v>
      </c>
      <c r="J2480" s="179">
        <v>0</v>
      </c>
      <c r="K2480" s="179">
        <v>0</v>
      </c>
      <c r="L2480" s="179">
        <v>0</v>
      </c>
      <c r="M2480" s="179">
        <v>30620.875096926982</v>
      </c>
      <c r="N2480" s="179">
        <v>0</v>
      </c>
      <c r="O2480" s="179">
        <v>0</v>
      </c>
      <c r="P2480" s="179">
        <v>0</v>
      </c>
      <c r="Q2480" s="179">
        <v>0</v>
      </c>
      <c r="R2480" s="180">
        <v>0</v>
      </c>
      <c r="S2480" s="180">
        <v>0</v>
      </c>
      <c r="T2480" s="180">
        <v>0</v>
      </c>
    </row>
    <row r="2481" spans="2:20" x14ac:dyDescent="0.3">
      <c r="B2481" s="19">
        <v>2478</v>
      </c>
      <c r="C2481" s="179">
        <v>0</v>
      </c>
      <c r="D2481" s="179">
        <v>0</v>
      </c>
      <c r="E2481" s="179">
        <v>664384.86452806427</v>
      </c>
      <c r="F2481" s="179">
        <v>0</v>
      </c>
      <c r="G2481" s="179">
        <v>0</v>
      </c>
      <c r="H2481" s="179">
        <v>216192.39339119376</v>
      </c>
      <c r="I2481" s="179">
        <v>0</v>
      </c>
      <c r="J2481" s="179">
        <v>0</v>
      </c>
      <c r="K2481" s="179">
        <v>0</v>
      </c>
      <c r="L2481" s="179">
        <v>0</v>
      </c>
      <c r="M2481" s="179">
        <v>15445.660447043914</v>
      </c>
      <c r="N2481" s="179">
        <v>0</v>
      </c>
      <c r="O2481" s="179">
        <v>0</v>
      </c>
      <c r="P2481" s="179">
        <v>0</v>
      </c>
      <c r="Q2481" s="179">
        <v>0</v>
      </c>
      <c r="R2481" s="180">
        <v>0</v>
      </c>
      <c r="S2481" s="180">
        <v>0</v>
      </c>
      <c r="T2481" s="180">
        <v>0</v>
      </c>
    </row>
    <row r="2482" spans="2:20" x14ac:dyDescent="0.3">
      <c r="B2482" s="19">
        <v>2479</v>
      </c>
      <c r="C2482" s="179">
        <v>0</v>
      </c>
      <c r="D2482" s="179">
        <v>0</v>
      </c>
      <c r="E2482" s="179">
        <v>140051.41629545615</v>
      </c>
      <c r="F2482" s="179">
        <v>0</v>
      </c>
      <c r="G2482" s="179">
        <v>0</v>
      </c>
      <c r="H2482" s="179">
        <v>14134.01689224779</v>
      </c>
      <c r="I2482" s="179">
        <v>0</v>
      </c>
      <c r="J2482" s="179">
        <v>0</v>
      </c>
      <c r="K2482" s="179">
        <v>0</v>
      </c>
      <c r="L2482" s="179">
        <v>0</v>
      </c>
      <c r="M2482" s="179">
        <v>16478.138813631722</v>
      </c>
      <c r="N2482" s="179">
        <v>0</v>
      </c>
      <c r="O2482" s="179">
        <v>0</v>
      </c>
      <c r="P2482" s="179">
        <v>0</v>
      </c>
      <c r="Q2482" s="179">
        <v>0</v>
      </c>
      <c r="R2482" s="180">
        <v>0</v>
      </c>
      <c r="S2482" s="180">
        <v>0</v>
      </c>
      <c r="T2482" s="180">
        <v>0</v>
      </c>
    </row>
    <row r="2483" spans="2:20" x14ac:dyDescent="0.3">
      <c r="B2483" s="19">
        <v>2480</v>
      </c>
      <c r="C2483" s="179">
        <v>0</v>
      </c>
      <c r="D2483" s="179">
        <v>0</v>
      </c>
      <c r="E2483" s="179">
        <v>24155.527206101979</v>
      </c>
      <c r="F2483" s="179">
        <v>0</v>
      </c>
      <c r="G2483" s="179">
        <v>0</v>
      </c>
      <c r="H2483" s="179">
        <v>80235.879530405844</v>
      </c>
      <c r="I2483" s="179">
        <v>0</v>
      </c>
      <c r="J2483" s="179">
        <v>0</v>
      </c>
      <c r="K2483" s="179">
        <v>0</v>
      </c>
      <c r="L2483" s="179">
        <v>0</v>
      </c>
      <c r="M2483" s="179">
        <v>91822.217620978932</v>
      </c>
      <c r="N2483" s="179">
        <v>0</v>
      </c>
      <c r="O2483" s="179">
        <v>0</v>
      </c>
      <c r="P2483" s="179">
        <v>0</v>
      </c>
      <c r="Q2483" s="179">
        <v>0</v>
      </c>
      <c r="R2483" s="180">
        <v>0</v>
      </c>
      <c r="S2483" s="180">
        <v>0</v>
      </c>
      <c r="T2483" s="180">
        <v>0</v>
      </c>
    </row>
    <row r="2484" spans="2:20" x14ac:dyDescent="0.3">
      <c r="B2484" s="19">
        <v>2481</v>
      </c>
      <c r="C2484" s="179">
        <v>0</v>
      </c>
      <c r="D2484" s="179">
        <v>0</v>
      </c>
      <c r="E2484" s="179">
        <v>220092.47322001355</v>
      </c>
      <c r="F2484" s="179">
        <v>0</v>
      </c>
      <c r="G2484" s="179">
        <v>0</v>
      </c>
      <c r="H2484" s="179">
        <v>322787.39674637973</v>
      </c>
      <c r="I2484" s="179">
        <v>0</v>
      </c>
      <c r="J2484" s="179">
        <v>0</v>
      </c>
      <c r="K2484" s="179">
        <v>0</v>
      </c>
      <c r="L2484" s="179">
        <v>0</v>
      </c>
      <c r="M2484" s="179">
        <v>86466.184203399724</v>
      </c>
      <c r="N2484" s="179">
        <v>0</v>
      </c>
      <c r="O2484" s="179">
        <v>0</v>
      </c>
      <c r="P2484" s="179">
        <v>0</v>
      </c>
      <c r="Q2484" s="179">
        <v>0</v>
      </c>
      <c r="R2484" s="180">
        <v>0</v>
      </c>
      <c r="S2484" s="180">
        <v>0</v>
      </c>
      <c r="T2484" s="180">
        <v>0</v>
      </c>
    </row>
    <row r="2485" spans="2:20" x14ac:dyDescent="0.3">
      <c r="B2485" s="19">
        <v>2482</v>
      </c>
      <c r="C2485" s="179">
        <v>0</v>
      </c>
      <c r="D2485" s="179">
        <v>0</v>
      </c>
      <c r="E2485" s="179">
        <v>116148.88716261563</v>
      </c>
      <c r="F2485" s="179">
        <v>0</v>
      </c>
      <c r="G2485" s="179">
        <v>0</v>
      </c>
      <c r="H2485" s="179">
        <v>14847.204139207179</v>
      </c>
      <c r="I2485" s="179">
        <v>0</v>
      </c>
      <c r="J2485" s="179">
        <v>0</v>
      </c>
      <c r="K2485" s="179">
        <v>0</v>
      </c>
      <c r="L2485" s="179">
        <v>0</v>
      </c>
      <c r="M2485" s="179">
        <v>5894.2343304946517</v>
      </c>
      <c r="N2485" s="179">
        <v>0</v>
      </c>
      <c r="O2485" s="179">
        <v>0</v>
      </c>
      <c r="P2485" s="179">
        <v>0</v>
      </c>
      <c r="Q2485" s="179">
        <v>0</v>
      </c>
      <c r="R2485" s="180">
        <v>0</v>
      </c>
      <c r="S2485" s="180">
        <v>0</v>
      </c>
      <c r="T2485" s="180">
        <v>0</v>
      </c>
    </row>
    <row r="2486" spans="2:20" x14ac:dyDescent="0.3">
      <c r="B2486" s="19">
        <v>2483</v>
      </c>
      <c r="C2486" s="179">
        <v>0</v>
      </c>
      <c r="D2486" s="179">
        <v>0</v>
      </c>
      <c r="E2486" s="179">
        <v>39141.059269257661</v>
      </c>
      <c r="F2486" s="179">
        <v>0</v>
      </c>
      <c r="G2486" s="179">
        <v>0</v>
      </c>
      <c r="H2486" s="179">
        <v>32687.304344375676</v>
      </c>
      <c r="I2486" s="179">
        <v>0</v>
      </c>
      <c r="J2486" s="179">
        <v>0</v>
      </c>
      <c r="K2486" s="179">
        <v>0</v>
      </c>
      <c r="L2486" s="179">
        <v>0</v>
      </c>
      <c r="M2486" s="179">
        <v>177371.64025003475</v>
      </c>
      <c r="N2486" s="179">
        <v>0</v>
      </c>
      <c r="O2486" s="179">
        <v>0</v>
      </c>
      <c r="P2486" s="179">
        <v>0</v>
      </c>
      <c r="Q2486" s="179">
        <v>0</v>
      </c>
      <c r="R2486" s="180">
        <v>0</v>
      </c>
      <c r="S2486" s="180">
        <v>0</v>
      </c>
      <c r="T2486" s="180">
        <v>0</v>
      </c>
    </row>
    <row r="2487" spans="2:20" x14ac:dyDescent="0.3">
      <c r="B2487" s="19">
        <v>2484</v>
      </c>
      <c r="C2487" s="179">
        <v>0</v>
      </c>
      <c r="D2487" s="179">
        <v>0</v>
      </c>
      <c r="E2487" s="179">
        <v>181340.8387759022</v>
      </c>
      <c r="F2487" s="179">
        <v>0</v>
      </c>
      <c r="G2487" s="179">
        <v>0</v>
      </c>
      <c r="H2487" s="179">
        <v>408628.08449760132</v>
      </c>
      <c r="I2487" s="179">
        <v>0</v>
      </c>
      <c r="J2487" s="179">
        <v>0</v>
      </c>
      <c r="K2487" s="179">
        <v>0</v>
      </c>
      <c r="L2487" s="179">
        <v>0</v>
      </c>
      <c r="M2487" s="179">
        <v>339864.28804654558</v>
      </c>
      <c r="N2487" s="179">
        <v>0</v>
      </c>
      <c r="O2487" s="179">
        <v>0</v>
      </c>
      <c r="P2487" s="179">
        <v>0</v>
      </c>
      <c r="Q2487" s="179">
        <v>0</v>
      </c>
      <c r="R2487" s="180">
        <v>0</v>
      </c>
      <c r="S2487" s="180">
        <v>0</v>
      </c>
      <c r="T2487" s="180">
        <v>0</v>
      </c>
    </row>
    <row r="2488" spans="2:20" x14ac:dyDescent="0.3">
      <c r="B2488" s="19">
        <v>2485</v>
      </c>
      <c r="C2488" s="179">
        <v>0</v>
      </c>
      <c r="D2488" s="179">
        <v>0</v>
      </c>
      <c r="E2488" s="179">
        <v>50610.846658262657</v>
      </c>
      <c r="F2488" s="179">
        <v>0</v>
      </c>
      <c r="G2488" s="179">
        <v>0</v>
      </c>
      <c r="H2488" s="179">
        <v>49442.489004099494</v>
      </c>
      <c r="I2488" s="179">
        <v>0</v>
      </c>
      <c r="J2488" s="179">
        <v>0</v>
      </c>
      <c r="K2488" s="179">
        <v>0</v>
      </c>
      <c r="L2488" s="179">
        <v>0</v>
      </c>
      <c r="M2488" s="179">
        <v>281072.56617666164</v>
      </c>
      <c r="N2488" s="179">
        <v>0</v>
      </c>
      <c r="O2488" s="179">
        <v>0</v>
      </c>
      <c r="P2488" s="179">
        <v>0</v>
      </c>
      <c r="Q2488" s="179">
        <v>0</v>
      </c>
      <c r="R2488" s="180">
        <v>0</v>
      </c>
      <c r="S2488" s="180">
        <v>0</v>
      </c>
      <c r="T2488" s="180">
        <v>0</v>
      </c>
    </row>
    <row r="2489" spans="2:20" x14ac:dyDescent="0.3">
      <c r="B2489" s="19">
        <v>2486</v>
      </c>
      <c r="C2489" s="179">
        <v>0</v>
      </c>
      <c r="D2489" s="179">
        <v>0</v>
      </c>
      <c r="E2489" s="179">
        <v>67718.297385828322</v>
      </c>
      <c r="F2489" s="179">
        <v>0</v>
      </c>
      <c r="G2489" s="179">
        <v>0</v>
      </c>
      <c r="H2489" s="179">
        <v>119018.71152727709</v>
      </c>
      <c r="I2489" s="179">
        <v>0</v>
      </c>
      <c r="J2489" s="179">
        <v>0</v>
      </c>
      <c r="K2489" s="179">
        <v>0</v>
      </c>
      <c r="L2489" s="179">
        <v>0</v>
      </c>
      <c r="M2489" s="179">
        <v>57356.018655421067</v>
      </c>
      <c r="N2489" s="179">
        <v>0</v>
      </c>
      <c r="O2489" s="179">
        <v>0</v>
      </c>
      <c r="P2489" s="179">
        <v>0</v>
      </c>
      <c r="Q2489" s="179">
        <v>0</v>
      </c>
      <c r="R2489" s="180">
        <v>0</v>
      </c>
      <c r="S2489" s="180">
        <v>0</v>
      </c>
      <c r="T2489" s="180">
        <v>0</v>
      </c>
    </row>
    <row r="2490" spans="2:20" x14ac:dyDescent="0.3">
      <c r="B2490" s="19">
        <v>2487</v>
      </c>
      <c r="C2490" s="179">
        <v>0</v>
      </c>
      <c r="D2490" s="179">
        <v>0</v>
      </c>
      <c r="E2490" s="179">
        <v>101468.14044441012</v>
      </c>
      <c r="F2490" s="179">
        <v>0</v>
      </c>
      <c r="G2490" s="179">
        <v>0</v>
      </c>
      <c r="H2490" s="179">
        <v>110298.8527015643</v>
      </c>
      <c r="I2490" s="179">
        <v>0</v>
      </c>
      <c r="J2490" s="179">
        <v>0</v>
      </c>
      <c r="K2490" s="179">
        <v>0</v>
      </c>
      <c r="L2490" s="179">
        <v>0</v>
      </c>
      <c r="M2490" s="179">
        <v>67932.004378862272</v>
      </c>
      <c r="N2490" s="179">
        <v>0</v>
      </c>
      <c r="O2490" s="179">
        <v>0</v>
      </c>
      <c r="P2490" s="179">
        <v>0</v>
      </c>
      <c r="Q2490" s="179">
        <v>0</v>
      </c>
      <c r="R2490" s="180">
        <v>0</v>
      </c>
      <c r="S2490" s="180">
        <v>0</v>
      </c>
      <c r="T2490" s="180">
        <v>0</v>
      </c>
    </row>
    <row r="2491" spans="2:20" x14ac:dyDescent="0.3">
      <c r="B2491" s="19">
        <v>2488</v>
      </c>
      <c r="C2491" s="179">
        <v>0</v>
      </c>
      <c r="D2491" s="179">
        <v>0</v>
      </c>
      <c r="E2491" s="179">
        <v>535542.19162039936</v>
      </c>
      <c r="F2491" s="179">
        <v>0</v>
      </c>
      <c r="G2491" s="179">
        <v>0</v>
      </c>
      <c r="H2491" s="179">
        <v>109496.07634452484</v>
      </c>
      <c r="I2491" s="179">
        <v>0</v>
      </c>
      <c r="J2491" s="179">
        <v>0</v>
      </c>
      <c r="K2491" s="179">
        <v>0</v>
      </c>
      <c r="L2491" s="179">
        <v>0</v>
      </c>
      <c r="M2491" s="179">
        <v>2714743.4863117239</v>
      </c>
      <c r="N2491" s="179">
        <v>0</v>
      </c>
      <c r="O2491" s="179">
        <v>0</v>
      </c>
      <c r="P2491" s="179">
        <v>0</v>
      </c>
      <c r="Q2491" s="179">
        <v>0</v>
      </c>
      <c r="R2491" s="180">
        <v>0</v>
      </c>
      <c r="S2491" s="180">
        <v>0</v>
      </c>
      <c r="T2491" s="180">
        <v>0</v>
      </c>
    </row>
    <row r="2492" spans="2:20" x14ac:dyDescent="0.3">
      <c r="B2492" s="19">
        <v>2489</v>
      </c>
      <c r="C2492" s="179">
        <v>0</v>
      </c>
      <c r="D2492" s="179">
        <v>0</v>
      </c>
      <c r="E2492" s="179">
        <v>327643.10426548298</v>
      </c>
      <c r="F2492" s="179">
        <v>0</v>
      </c>
      <c r="G2492" s="179">
        <v>0</v>
      </c>
      <c r="H2492" s="179">
        <v>128314.90295592631</v>
      </c>
      <c r="I2492" s="179">
        <v>0</v>
      </c>
      <c r="J2492" s="179">
        <v>0</v>
      </c>
      <c r="K2492" s="179">
        <v>0</v>
      </c>
      <c r="L2492" s="179">
        <v>0</v>
      </c>
      <c r="M2492" s="179">
        <v>560581.68474540557</v>
      </c>
      <c r="N2492" s="179">
        <v>0</v>
      </c>
      <c r="O2492" s="179">
        <v>0</v>
      </c>
      <c r="P2492" s="179">
        <v>0</v>
      </c>
      <c r="Q2492" s="179">
        <v>0</v>
      </c>
      <c r="R2492" s="180">
        <v>0</v>
      </c>
      <c r="S2492" s="180">
        <v>0</v>
      </c>
      <c r="T2492" s="180">
        <v>0</v>
      </c>
    </row>
    <row r="2493" spans="2:20" x14ac:dyDescent="0.3">
      <c r="B2493" s="19">
        <v>2490</v>
      </c>
      <c r="C2493" s="179">
        <v>0</v>
      </c>
      <c r="D2493" s="179">
        <v>0</v>
      </c>
      <c r="E2493" s="179">
        <v>1038612.2521620919</v>
      </c>
      <c r="F2493" s="179">
        <v>0</v>
      </c>
      <c r="G2493" s="179">
        <v>0</v>
      </c>
      <c r="H2493" s="179">
        <v>151217.91634427436</v>
      </c>
      <c r="I2493" s="179">
        <v>0</v>
      </c>
      <c r="J2493" s="179">
        <v>0</v>
      </c>
      <c r="K2493" s="179">
        <v>0</v>
      </c>
      <c r="L2493" s="179">
        <v>0</v>
      </c>
      <c r="M2493" s="179">
        <v>94569.439689742634</v>
      </c>
      <c r="N2493" s="179">
        <v>0</v>
      </c>
      <c r="O2493" s="179">
        <v>0</v>
      </c>
      <c r="P2493" s="179">
        <v>0</v>
      </c>
      <c r="Q2493" s="179">
        <v>0</v>
      </c>
      <c r="R2493" s="180">
        <v>0</v>
      </c>
      <c r="S2493" s="180">
        <v>0</v>
      </c>
      <c r="T2493" s="180">
        <v>0</v>
      </c>
    </row>
    <row r="2494" spans="2:20" x14ac:dyDescent="0.3">
      <c r="B2494" s="19">
        <v>2491</v>
      </c>
      <c r="C2494" s="179">
        <v>0</v>
      </c>
      <c r="D2494" s="179">
        <v>0</v>
      </c>
      <c r="E2494" s="179">
        <v>252249.50270844944</v>
      </c>
      <c r="F2494" s="179">
        <v>0</v>
      </c>
      <c r="G2494" s="179">
        <v>0</v>
      </c>
      <c r="H2494" s="179">
        <v>8046.4120994282921</v>
      </c>
      <c r="I2494" s="179">
        <v>0</v>
      </c>
      <c r="J2494" s="179">
        <v>0</v>
      </c>
      <c r="K2494" s="179">
        <v>0</v>
      </c>
      <c r="L2494" s="179">
        <v>0</v>
      </c>
      <c r="M2494" s="179">
        <v>20635.695969004872</v>
      </c>
      <c r="N2494" s="179">
        <v>0</v>
      </c>
      <c r="O2494" s="179">
        <v>0</v>
      </c>
      <c r="P2494" s="179">
        <v>0</v>
      </c>
      <c r="Q2494" s="179">
        <v>0</v>
      </c>
      <c r="R2494" s="180">
        <v>0</v>
      </c>
      <c r="S2494" s="180">
        <v>0</v>
      </c>
      <c r="T2494" s="180">
        <v>0</v>
      </c>
    </row>
    <row r="2495" spans="2:20" x14ac:dyDescent="0.3">
      <c r="B2495" s="19">
        <v>2492</v>
      </c>
      <c r="C2495" s="179">
        <v>0</v>
      </c>
      <c r="D2495" s="179">
        <v>0</v>
      </c>
      <c r="E2495" s="179">
        <v>4871.2907140923544</v>
      </c>
      <c r="F2495" s="179">
        <v>0</v>
      </c>
      <c r="G2495" s="179">
        <v>0</v>
      </c>
      <c r="H2495" s="179">
        <v>526977.06058285967</v>
      </c>
      <c r="I2495" s="179">
        <v>0</v>
      </c>
      <c r="J2495" s="179">
        <v>0</v>
      </c>
      <c r="K2495" s="179">
        <v>0</v>
      </c>
      <c r="L2495" s="179">
        <v>0</v>
      </c>
      <c r="M2495" s="179">
        <v>11632.862945757735</v>
      </c>
      <c r="N2495" s="179">
        <v>0</v>
      </c>
      <c r="O2495" s="179">
        <v>0</v>
      </c>
      <c r="P2495" s="179">
        <v>0</v>
      </c>
      <c r="Q2495" s="179">
        <v>0</v>
      </c>
      <c r="R2495" s="180">
        <v>0</v>
      </c>
      <c r="S2495" s="180">
        <v>0</v>
      </c>
      <c r="T2495" s="180">
        <v>0</v>
      </c>
    </row>
    <row r="2496" spans="2:20" x14ac:dyDescent="0.3">
      <c r="B2496" s="19">
        <v>2493</v>
      </c>
      <c r="C2496" s="179">
        <v>0</v>
      </c>
      <c r="D2496" s="179">
        <v>0</v>
      </c>
      <c r="E2496" s="179">
        <v>166541.14817072172</v>
      </c>
      <c r="F2496" s="179">
        <v>0</v>
      </c>
      <c r="G2496" s="179">
        <v>0</v>
      </c>
      <c r="H2496" s="179">
        <v>209174.62973787513</v>
      </c>
      <c r="I2496" s="179">
        <v>0</v>
      </c>
      <c r="J2496" s="179">
        <v>0</v>
      </c>
      <c r="K2496" s="179">
        <v>0</v>
      </c>
      <c r="L2496" s="179">
        <v>0</v>
      </c>
      <c r="M2496" s="179">
        <v>27033.296313313909</v>
      </c>
      <c r="N2496" s="179">
        <v>0</v>
      </c>
      <c r="O2496" s="179">
        <v>0</v>
      </c>
      <c r="P2496" s="179">
        <v>0</v>
      </c>
      <c r="Q2496" s="179">
        <v>0</v>
      </c>
      <c r="R2496" s="180">
        <v>0</v>
      </c>
      <c r="S2496" s="180">
        <v>0</v>
      </c>
      <c r="T2496" s="180">
        <v>0</v>
      </c>
    </row>
    <row r="2497" spans="2:20" x14ac:dyDescent="0.3">
      <c r="B2497" s="19">
        <v>2494</v>
      </c>
      <c r="C2497" s="179">
        <v>0</v>
      </c>
      <c r="D2497" s="179">
        <v>0</v>
      </c>
      <c r="E2497" s="179">
        <v>1187324.1407132959</v>
      </c>
      <c r="F2497" s="179">
        <v>0</v>
      </c>
      <c r="G2497" s="179">
        <v>0</v>
      </c>
      <c r="H2497" s="179">
        <v>84353.392441213684</v>
      </c>
      <c r="I2497" s="179">
        <v>0</v>
      </c>
      <c r="J2497" s="179">
        <v>0</v>
      </c>
      <c r="K2497" s="179">
        <v>0</v>
      </c>
      <c r="L2497" s="179">
        <v>0</v>
      </c>
      <c r="M2497" s="179">
        <v>32132.344163937927</v>
      </c>
      <c r="N2497" s="179">
        <v>0</v>
      </c>
      <c r="O2497" s="179">
        <v>0</v>
      </c>
      <c r="P2497" s="179">
        <v>0</v>
      </c>
      <c r="Q2497" s="179">
        <v>0</v>
      </c>
      <c r="R2497" s="180">
        <v>0</v>
      </c>
      <c r="S2497" s="180">
        <v>0</v>
      </c>
      <c r="T2497" s="180">
        <v>0</v>
      </c>
    </row>
    <row r="2498" spans="2:20" x14ac:dyDescent="0.3">
      <c r="B2498" s="19">
        <v>2495</v>
      </c>
      <c r="C2498" s="179">
        <v>0</v>
      </c>
      <c r="D2498" s="179">
        <v>0</v>
      </c>
      <c r="E2498" s="179">
        <v>114202.56946398862</v>
      </c>
      <c r="F2498" s="179">
        <v>0</v>
      </c>
      <c r="G2498" s="179">
        <v>0</v>
      </c>
      <c r="H2498" s="179">
        <v>98035.99140681939</v>
      </c>
      <c r="I2498" s="179">
        <v>0</v>
      </c>
      <c r="J2498" s="179">
        <v>0</v>
      </c>
      <c r="K2498" s="179">
        <v>0</v>
      </c>
      <c r="L2498" s="179">
        <v>0</v>
      </c>
      <c r="M2498" s="179">
        <v>53428.583379730437</v>
      </c>
      <c r="N2498" s="179">
        <v>0</v>
      </c>
      <c r="O2498" s="179">
        <v>0</v>
      </c>
      <c r="P2498" s="179">
        <v>0</v>
      </c>
      <c r="Q2498" s="179">
        <v>0</v>
      </c>
      <c r="R2498" s="180">
        <v>0</v>
      </c>
      <c r="S2498" s="180">
        <v>0</v>
      </c>
      <c r="T2498" s="180">
        <v>0</v>
      </c>
    </row>
    <row r="2499" spans="2:20" x14ac:dyDescent="0.3">
      <c r="B2499" s="19">
        <v>2496</v>
      </c>
      <c r="C2499" s="179">
        <v>0</v>
      </c>
      <c r="D2499" s="179">
        <v>0</v>
      </c>
      <c r="E2499" s="179">
        <v>122387.2678829361</v>
      </c>
      <c r="F2499" s="179">
        <v>0</v>
      </c>
      <c r="G2499" s="179">
        <v>0</v>
      </c>
      <c r="H2499" s="179">
        <v>10186.818789066221</v>
      </c>
      <c r="I2499" s="179">
        <v>0</v>
      </c>
      <c r="J2499" s="179">
        <v>0</v>
      </c>
      <c r="K2499" s="179">
        <v>0</v>
      </c>
      <c r="L2499" s="179">
        <v>0</v>
      </c>
      <c r="M2499" s="179">
        <v>24480.906662376838</v>
      </c>
      <c r="N2499" s="179">
        <v>0</v>
      </c>
      <c r="O2499" s="179">
        <v>0</v>
      </c>
      <c r="P2499" s="179">
        <v>0</v>
      </c>
      <c r="Q2499" s="179">
        <v>0</v>
      </c>
      <c r="R2499" s="180">
        <v>0</v>
      </c>
      <c r="S2499" s="180">
        <v>0</v>
      </c>
      <c r="T2499" s="180">
        <v>0</v>
      </c>
    </row>
    <row r="2500" spans="2:20" x14ac:dyDescent="0.3">
      <c r="B2500" s="19">
        <v>2497</v>
      </c>
      <c r="C2500" s="179">
        <v>0</v>
      </c>
      <c r="D2500" s="179">
        <v>0</v>
      </c>
      <c r="E2500" s="179">
        <v>15283.613053766227</v>
      </c>
      <c r="F2500" s="179">
        <v>0</v>
      </c>
      <c r="G2500" s="179">
        <v>0</v>
      </c>
      <c r="H2500" s="179">
        <v>239839.02297907005</v>
      </c>
      <c r="I2500" s="179">
        <v>0</v>
      </c>
      <c r="J2500" s="179">
        <v>0</v>
      </c>
      <c r="K2500" s="179">
        <v>0</v>
      </c>
      <c r="L2500" s="179">
        <v>0</v>
      </c>
      <c r="M2500" s="179">
        <v>63746.678455751549</v>
      </c>
      <c r="N2500" s="179">
        <v>0</v>
      </c>
      <c r="O2500" s="179">
        <v>0</v>
      </c>
      <c r="P2500" s="179">
        <v>0</v>
      </c>
      <c r="Q2500" s="179">
        <v>0</v>
      </c>
      <c r="R2500" s="180">
        <v>0</v>
      </c>
      <c r="S2500" s="180">
        <v>0</v>
      </c>
      <c r="T2500" s="180">
        <v>0</v>
      </c>
    </row>
    <row r="2501" spans="2:20" x14ac:dyDescent="0.3">
      <c r="B2501" s="19">
        <v>2498</v>
      </c>
      <c r="C2501" s="179">
        <v>0</v>
      </c>
      <c r="D2501" s="179">
        <v>0</v>
      </c>
      <c r="E2501" s="179">
        <v>157873.28931615801</v>
      </c>
      <c r="F2501" s="179">
        <v>0</v>
      </c>
      <c r="G2501" s="179">
        <v>0</v>
      </c>
      <c r="H2501" s="179">
        <v>34179.014994634359</v>
      </c>
      <c r="I2501" s="179">
        <v>0</v>
      </c>
      <c r="J2501" s="179">
        <v>0</v>
      </c>
      <c r="K2501" s="179">
        <v>0</v>
      </c>
      <c r="L2501" s="179">
        <v>0</v>
      </c>
      <c r="M2501" s="179">
        <v>43345.917148508714</v>
      </c>
      <c r="N2501" s="179">
        <v>0</v>
      </c>
      <c r="O2501" s="179">
        <v>0</v>
      </c>
      <c r="P2501" s="179">
        <v>0</v>
      </c>
      <c r="Q2501" s="179">
        <v>0</v>
      </c>
      <c r="R2501" s="180">
        <v>0</v>
      </c>
      <c r="S2501" s="180">
        <v>0</v>
      </c>
      <c r="T2501" s="180">
        <v>0</v>
      </c>
    </row>
    <row r="2502" spans="2:20" x14ac:dyDescent="0.3">
      <c r="B2502" s="19">
        <v>2499</v>
      </c>
      <c r="C2502" s="179">
        <v>0</v>
      </c>
      <c r="D2502" s="179">
        <v>0</v>
      </c>
      <c r="E2502" s="179">
        <v>37654.915579011416</v>
      </c>
      <c r="F2502" s="179">
        <v>0</v>
      </c>
      <c r="G2502" s="179">
        <v>0</v>
      </c>
      <c r="H2502" s="179">
        <v>249352.76173519151</v>
      </c>
      <c r="I2502" s="179">
        <v>0</v>
      </c>
      <c r="J2502" s="179">
        <v>0</v>
      </c>
      <c r="K2502" s="179">
        <v>0</v>
      </c>
      <c r="L2502" s="179">
        <v>0</v>
      </c>
      <c r="M2502" s="179">
        <v>237208.90739248908</v>
      </c>
      <c r="N2502" s="179">
        <v>0</v>
      </c>
      <c r="O2502" s="179">
        <v>0</v>
      </c>
      <c r="P2502" s="179">
        <v>0</v>
      </c>
      <c r="Q2502" s="179">
        <v>0</v>
      </c>
      <c r="R2502" s="180">
        <v>0</v>
      </c>
      <c r="S2502" s="180">
        <v>0</v>
      </c>
      <c r="T2502" s="180">
        <v>0</v>
      </c>
    </row>
    <row r="2503" spans="2:20" x14ac:dyDescent="0.3">
      <c r="B2503" s="19">
        <v>2500</v>
      </c>
      <c r="C2503" s="179">
        <v>0</v>
      </c>
      <c r="D2503" s="179">
        <v>0</v>
      </c>
      <c r="E2503" s="179">
        <v>13812.699089863465</v>
      </c>
      <c r="F2503" s="179">
        <v>0</v>
      </c>
      <c r="G2503" s="179">
        <v>0</v>
      </c>
      <c r="H2503" s="179">
        <v>90499.539665889999</v>
      </c>
      <c r="I2503" s="179">
        <v>0</v>
      </c>
      <c r="J2503" s="179">
        <v>0</v>
      </c>
      <c r="K2503" s="179">
        <v>0</v>
      </c>
      <c r="L2503" s="179">
        <v>0</v>
      </c>
      <c r="M2503" s="179">
        <v>19151.551123176734</v>
      </c>
      <c r="N2503" s="179">
        <v>0</v>
      </c>
      <c r="O2503" s="179">
        <v>0</v>
      </c>
      <c r="P2503" s="179">
        <v>0</v>
      </c>
      <c r="Q2503" s="179">
        <v>0</v>
      </c>
      <c r="R2503" s="180">
        <v>0</v>
      </c>
      <c r="S2503" s="180">
        <v>0</v>
      </c>
      <c r="T2503" s="180">
        <v>0</v>
      </c>
    </row>
    <row r="2504" spans="2:20" x14ac:dyDescent="0.3">
      <c r="B2504" s="19">
        <v>2501</v>
      </c>
      <c r="C2504" s="179">
        <v>0</v>
      </c>
      <c r="D2504" s="179">
        <v>0</v>
      </c>
      <c r="E2504" s="179">
        <v>42066.516401438806</v>
      </c>
      <c r="F2504" s="179">
        <v>0</v>
      </c>
      <c r="G2504" s="179">
        <v>0</v>
      </c>
      <c r="H2504" s="179">
        <v>11320.164879241365</v>
      </c>
      <c r="I2504" s="179">
        <v>0</v>
      </c>
      <c r="J2504" s="179">
        <v>0</v>
      </c>
      <c r="K2504" s="179">
        <v>0</v>
      </c>
      <c r="L2504" s="179">
        <v>0</v>
      </c>
      <c r="M2504" s="179">
        <v>29574.246718093375</v>
      </c>
      <c r="N2504" s="179">
        <v>0</v>
      </c>
      <c r="O2504" s="179">
        <v>0</v>
      </c>
      <c r="P2504" s="179">
        <v>0</v>
      </c>
      <c r="Q2504" s="179">
        <v>0</v>
      </c>
      <c r="R2504" s="180">
        <v>0</v>
      </c>
      <c r="S2504" s="180">
        <v>0</v>
      </c>
      <c r="T2504" s="180">
        <v>0</v>
      </c>
    </row>
    <row r="2505" spans="2:20" x14ac:dyDescent="0.3">
      <c r="B2505" s="19">
        <v>2502</v>
      </c>
      <c r="C2505" s="179">
        <v>0</v>
      </c>
      <c r="D2505" s="179">
        <v>0</v>
      </c>
      <c r="E2505" s="179">
        <v>15043.699828794448</v>
      </c>
      <c r="F2505" s="179">
        <v>0</v>
      </c>
      <c r="G2505" s="179">
        <v>0</v>
      </c>
      <c r="H2505" s="179">
        <v>2647.568626084395</v>
      </c>
      <c r="I2505" s="179">
        <v>0</v>
      </c>
      <c r="J2505" s="179">
        <v>0</v>
      </c>
      <c r="K2505" s="179">
        <v>0</v>
      </c>
      <c r="L2505" s="179">
        <v>0</v>
      </c>
      <c r="M2505" s="179">
        <v>97778.296260469942</v>
      </c>
      <c r="N2505" s="179">
        <v>0</v>
      </c>
      <c r="O2505" s="179">
        <v>0</v>
      </c>
      <c r="P2505" s="179">
        <v>0</v>
      </c>
      <c r="Q2505" s="179">
        <v>0</v>
      </c>
      <c r="R2505" s="180">
        <v>0</v>
      </c>
      <c r="S2505" s="180">
        <v>0</v>
      </c>
      <c r="T2505" s="180">
        <v>0</v>
      </c>
    </row>
    <row r="2506" spans="2:20" x14ac:dyDescent="0.3">
      <c r="B2506" s="19">
        <v>2503</v>
      </c>
      <c r="C2506" s="179">
        <v>0</v>
      </c>
      <c r="D2506" s="179">
        <v>0</v>
      </c>
      <c r="E2506" s="179">
        <v>539800.51498941798</v>
      </c>
      <c r="F2506" s="179">
        <v>0</v>
      </c>
      <c r="G2506" s="179">
        <v>0</v>
      </c>
      <c r="H2506" s="179">
        <v>88309.774558343561</v>
      </c>
      <c r="I2506" s="179">
        <v>0</v>
      </c>
      <c r="J2506" s="179">
        <v>0</v>
      </c>
      <c r="K2506" s="179">
        <v>0</v>
      </c>
      <c r="L2506" s="179">
        <v>0</v>
      </c>
      <c r="M2506" s="179">
        <v>68655.393528859102</v>
      </c>
      <c r="N2506" s="179">
        <v>0</v>
      </c>
      <c r="O2506" s="179">
        <v>0</v>
      </c>
      <c r="P2506" s="179">
        <v>0</v>
      </c>
      <c r="Q2506" s="179">
        <v>0</v>
      </c>
      <c r="R2506" s="180">
        <v>0</v>
      </c>
      <c r="S2506" s="180">
        <v>0</v>
      </c>
      <c r="T2506" s="180">
        <v>0</v>
      </c>
    </row>
    <row r="2507" spans="2:20" x14ac:dyDescent="0.3">
      <c r="B2507" s="19">
        <v>2504</v>
      </c>
      <c r="C2507" s="179">
        <v>1</v>
      </c>
      <c r="D2507" s="179">
        <v>7880.8889661795247</v>
      </c>
      <c r="E2507" s="179">
        <v>41830.093422976883</v>
      </c>
      <c r="F2507" s="179">
        <v>0</v>
      </c>
      <c r="G2507" s="179">
        <v>0</v>
      </c>
      <c r="H2507" s="179">
        <v>334293.17677010718</v>
      </c>
      <c r="I2507" s="179">
        <v>0</v>
      </c>
      <c r="J2507" s="179">
        <v>0</v>
      </c>
      <c r="K2507" s="179">
        <v>0</v>
      </c>
      <c r="L2507" s="179">
        <v>0</v>
      </c>
      <c r="M2507" s="179">
        <v>9931.948154847465</v>
      </c>
      <c r="N2507" s="179">
        <v>0</v>
      </c>
      <c r="O2507" s="179">
        <v>0</v>
      </c>
      <c r="P2507" s="179">
        <v>0</v>
      </c>
      <c r="Q2507" s="179">
        <v>0</v>
      </c>
      <c r="R2507" s="180">
        <v>0</v>
      </c>
      <c r="S2507" s="180">
        <v>0</v>
      </c>
      <c r="T2507" s="180">
        <v>7880.8889661795247</v>
      </c>
    </row>
    <row r="2508" spans="2:20" x14ac:dyDescent="0.3">
      <c r="B2508" s="19">
        <v>2505</v>
      </c>
      <c r="C2508" s="179">
        <v>0</v>
      </c>
      <c r="D2508" s="179">
        <v>0</v>
      </c>
      <c r="E2508" s="179">
        <v>376084.42988858116</v>
      </c>
      <c r="F2508" s="179">
        <v>0</v>
      </c>
      <c r="G2508" s="179">
        <v>0</v>
      </c>
      <c r="H2508" s="179">
        <v>201432.68273697401</v>
      </c>
      <c r="I2508" s="179">
        <v>0</v>
      </c>
      <c r="J2508" s="179">
        <v>0</v>
      </c>
      <c r="K2508" s="179">
        <v>0</v>
      </c>
      <c r="L2508" s="179">
        <v>0</v>
      </c>
      <c r="M2508" s="179">
        <v>199898.11840772381</v>
      </c>
      <c r="N2508" s="179">
        <v>0</v>
      </c>
      <c r="O2508" s="179">
        <v>0</v>
      </c>
      <c r="P2508" s="179">
        <v>0</v>
      </c>
      <c r="Q2508" s="179">
        <v>0</v>
      </c>
      <c r="R2508" s="180">
        <v>0</v>
      </c>
      <c r="S2508" s="180">
        <v>0</v>
      </c>
      <c r="T2508" s="180">
        <v>0</v>
      </c>
    </row>
    <row r="2509" spans="2:20" x14ac:dyDescent="0.3">
      <c r="B2509" s="19">
        <v>2506</v>
      </c>
      <c r="C2509" s="179">
        <v>0</v>
      </c>
      <c r="D2509" s="179">
        <v>0</v>
      </c>
      <c r="E2509" s="179">
        <v>265317.71530344291</v>
      </c>
      <c r="F2509" s="179">
        <v>0</v>
      </c>
      <c r="G2509" s="179">
        <v>0</v>
      </c>
      <c r="H2509" s="179">
        <v>13457.475514779735</v>
      </c>
      <c r="I2509" s="179">
        <v>0</v>
      </c>
      <c r="J2509" s="179">
        <v>0</v>
      </c>
      <c r="K2509" s="179">
        <v>0</v>
      </c>
      <c r="L2509" s="179">
        <v>0</v>
      </c>
      <c r="M2509" s="179">
        <v>310010.19982927945</v>
      </c>
      <c r="N2509" s="179">
        <v>0</v>
      </c>
      <c r="O2509" s="179">
        <v>0</v>
      </c>
      <c r="P2509" s="179">
        <v>0</v>
      </c>
      <c r="Q2509" s="179">
        <v>0</v>
      </c>
      <c r="R2509" s="180">
        <v>0</v>
      </c>
      <c r="S2509" s="180">
        <v>0</v>
      </c>
      <c r="T2509" s="180">
        <v>0</v>
      </c>
    </row>
    <row r="2510" spans="2:20" x14ac:dyDescent="0.3">
      <c r="B2510" s="19">
        <v>2507</v>
      </c>
      <c r="C2510" s="179">
        <v>0</v>
      </c>
      <c r="D2510" s="179">
        <v>0</v>
      </c>
      <c r="E2510" s="179">
        <v>407682.03402041231</v>
      </c>
      <c r="F2510" s="179">
        <v>0</v>
      </c>
      <c r="G2510" s="179">
        <v>0</v>
      </c>
      <c r="H2510" s="179">
        <v>22874.210470609421</v>
      </c>
      <c r="I2510" s="179">
        <v>0</v>
      </c>
      <c r="J2510" s="179">
        <v>0</v>
      </c>
      <c r="K2510" s="179">
        <v>0</v>
      </c>
      <c r="L2510" s="179">
        <v>0</v>
      </c>
      <c r="M2510" s="179">
        <v>14376.956885585676</v>
      </c>
      <c r="N2510" s="179">
        <v>0</v>
      </c>
      <c r="O2510" s="179">
        <v>0</v>
      </c>
      <c r="P2510" s="179">
        <v>0</v>
      </c>
      <c r="Q2510" s="179">
        <v>0</v>
      </c>
      <c r="R2510" s="180">
        <v>0</v>
      </c>
      <c r="S2510" s="180">
        <v>0</v>
      </c>
      <c r="T2510" s="180">
        <v>0</v>
      </c>
    </row>
    <row r="2511" spans="2:20" x14ac:dyDescent="0.3">
      <c r="B2511" s="19">
        <v>2508</v>
      </c>
      <c r="C2511" s="179">
        <v>1</v>
      </c>
      <c r="D2511" s="179">
        <v>92780.873483906733</v>
      </c>
      <c r="E2511" s="179">
        <v>320208.45418458781</v>
      </c>
      <c r="F2511" s="179">
        <v>0</v>
      </c>
      <c r="G2511" s="179">
        <v>0</v>
      </c>
      <c r="H2511" s="179">
        <v>511135.62743307749</v>
      </c>
      <c r="I2511" s="179">
        <v>0</v>
      </c>
      <c r="J2511" s="179">
        <v>0</v>
      </c>
      <c r="K2511" s="179">
        <v>0</v>
      </c>
      <c r="L2511" s="179">
        <v>0</v>
      </c>
      <c r="M2511" s="179">
        <v>13494.340250062336</v>
      </c>
      <c r="N2511" s="179">
        <v>0</v>
      </c>
      <c r="O2511" s="179">
        <v>0</v>
      </c>
      <c r="P2511" s="179">
        <v>0</v>
      </c>
      <c r="Q2511" s="179">
        <v>0</v>
      </c>
      <c r="R2511" s="180">
        <v>0</v>
      </c>
      <c r="S2511" s="180">
        <v>0</v>
      </c>
      <c r="T2511" s="180">
        <v>92780.873483906733</v>
      </c>
    </row>
    <row r="2512" spans="2:20" x14ac:dyDescent="0.3">
      <c r="B2512" s="19">
        <v>2509</v>
      </c>
      <c r="C2512" s="179">
        <v>0</v>
      </c>
      <c r="D2512" s="179">
        <v>0</v>
      </c>
      <c r="E2512" s="179">
        <v>40250.372082076035</v>
      </c>
      <c r="F2512" s="179">
        <v>0</v>
      </c>
      <c r="G2512" s="179">
        <v>0</v>
      </c>
      <c r="H2512" s="179">
        <v>544896.53187846905</v>
      </c>
      <c r="I2512" s="179">
        <v>0</v>
      </c>
      <c r="J2512" s="179">
        <v>0</v>
      </c>
      <c r="K2512" s="179">
        <v>0</v>
      </c>
      <c r="L2512" s="179">
        <v>0</v>
      </c>
      <c r="M2512" s="179">
        <v>19038.471807688347</v>
      </c>
      <c r="N2512" s="179">
        <v>0</v>
      </c>
      <c r="O2512" s="179">
        <v>0</v>
      </c>
      <c r="P2512" s="179">
        <v>0</v>
      </c>
      <c r="Q2512" s="179">
        <v>0</v>
      </c>
      <c r="R2512" s="180">
        <v>0</v>
      </c>
      <c r="S2512" s="180">
        <v>0</v>
      </c>
      <c r="T2512" s="180">
        <v>0</v>
      </c>
    </row>
    <row r="2513" spans="2:20" x14ac:dyDescent="0.3">
      <c r="B2513" s="19">
        <v>2510</v>
      </c>
      <c r="C2513" s="179">
        <v>0</v>
      </c>
      <c r="D2513" s="179">
        <v>0</v>
      </c>
      <c r="E2513" s="179">
        <v>23484.519388069762</v>
      </c>
      <c r="F2513" s="179">
        <v>0</v>
      </c>
      <c r="G2513" s="179">
        <v>0</v>
      </c>
      <c r="H2513" s="179">
        <v>82418.235323527333</v>
      </c>
      <c r="I2513" s="179">
        <v>0</v>
      </c>
      <c r="J2513" s="179">
        <v>0</v>
      </c>
      <c r="K2513" s="179">
        <v>0</v>
      </c>
      <c r="L2513" s="179">
        <v>0</v>
      </c>
      <c r="M2513" s="179">
        <v>163989.65244204729</v>
      </c>
      <c r="N2513" s="179">
        <v>0</v>
      </c>
      <c r="O2513" s="179">
        <v>0</v>
      </c>
      <c r="P2513" s="179">
        <v>0</v>
      </c>
      <c r="Q2513" s="179">
        <v>0</v>
      </c>
      <c r="R2513" s="180">
        <v>0</v>
      </c>
      <c r="S2513" s="180">
        <v>0</v>
      </c>
      <c r="T2513" s="180">
        <v>0</v>
      </c>
    </row>
    <row r="2514" spans="2:20" x14ac:dyDescent="0.3">
      <c r="B2514" s="19">
        <v>2511</v>
      </c>
      <c r="C2514" s="179">
        <v>0</v>
      </c>
      <c r="D2514" s="179">
        <v>0</v>
      </c>
      <c r="E2514" s="179">
        <v>29631.382230982803</v>
      </c>
      <c r="F2514" s="179">
        <v>0</v>
      </c>
      <c r="G2514" s="179">
        <v>0</v>
      </c>
      <c r="H2514" s="179">
        <v>254269.19074010829</v>
      </c>
      <c r="I2514" s="179">
        <v>0</v>
      </c>
      <c r="J2514" s="179">
        <v>0</v>
      </c>
      <c r="K2514" s="179">
        <v>0</v>
      </c>
      <c r="L2514" s="179">
        <v>0</v>
      </c>
      <c r="M2514" s="179">
        <v>17303.68735955704</v>
      </c>
      <c r="N2514" s="179">
        <v>0</v>
      </c>
      <c r="O2514" s="179">
        <v>0</v>
      </c>
      <c r="P2514" s="179">
        <v>0</v>
      </c>
      <c r="Q2514" s="179">
        <v>0</v>
      </c>
      <c r="R2514" s="180">
        <v>0</v>
      </c>
      <c r="S2514" s="180">
        <v>0</v>
      </c>
      <c r="T2514" s="180">
        <v>0</v>
      </c>
    </row>
    <row r="2515" spans="2:20" x14ac:dyDescent="0.3">
      <c r="B2515" s="19">
        <v>2512</v>
      </c>
      <c r="C2515" s="179">
        <v>0</v>
      </c>
      <c r="D2515" s="179">
        <v>0</v>
      </c>
      <c r="E2515" s="179">
        <v>322985.86663718679</v>
      </c>
      <c r="F2515" s="179">
        <v>0</v>
      </c>
      <c r="G2515" s="179">
        <v>0</v>
      </c>
      <c r="H2515" s="179">
        <v>106639.80121682218</v>
      </c>
      <c r="I2515" s="179">
        <v>0</v>
      </c>
      <c r="J2515" s="179">
        <v>0</v>
      </c>
      <c r="K2515" s="179">
        <v>0</v>
      </c>
      <c r="L2515" s="179">
        <v>0</v>
      </c>
      <c r="M2515" s="179">
        <v>88309.774558343561</v>
      </c>
      <c r="N2515" s="179">
        <v>0</v>
      </c>
      <c r="O2515" s="179">
        <v>0</v>
      </c>
      <c r="P2515" s="179">
        <v>0</v>
      </c>
      <c r="Q2515" s="179">
        <v>0</v>
      </c>
      <c r="R2515" s="180">
        <v>0</v>
      </c>
      <c r="S2515" s="180">
        <v>0</v>
      </c>
      <c r="T2515" s="180">
        <v>0</v>
      </c>
    </row>
    <row r="2516" spans="2:20" x14ac:dyDescent="0.3">
      <c r="B2516" s="19">
        <v>2513</v>
      </c>
      <c r="C2516" s="179">
        <v>0</v>
      </c>
      <c r="D2516" s="179">
        <v>0</v>
      </c>
      <c r="E2516" s="179">
        <v>8496.9205664716028</v>
      </c>
      <c r="F2516" s="179">
        <v>0</v>
      </c>
      <c r="G2516" s="179">
        <v>0</v>
      </c>
      <c r="H2516" s="179">
        <v>4325799.5262019979</v>
      </c>
      <c r="I2516" s="179">
        <v>0</v>
      </c>
      <c r="J2516" s="179">
        <v>0</v>
      </c>
      <c r="K2516" s="179">
        <v>0</v>
      </c>
      <c r="L2516" s="179">
        <v>0</v>
      </c>
      <c r="M2516" s="179">
        <v>125681.12628597506</v>
      </c>
      <c r="N2516" s="179">
        <v>0</v>
      </c>
      <c r="O2516" s="179">
        <v>0</v>
      </c>
      <c r="P2516" s="179">
        <v>0</v>
      </c>
      <c r="Q2516" s="179">
        <v>0</v>
      </c>
      <c r="R2516" s="180">
        <v>0</v>
      </c>
      <c r="S2516" s="180">
        <v>0</v>
      </c>
      <c r="T2516" s="180">
        <v>0</v>
      </c>
    </row>
    <row r="2517" spans="2:20" x14ac:dyDescent="0.3">
      <c r="B2517" s="19">
        <v>2514</v>
      </c>
      <c r="C2517" s="179">
        <v>0</v>
      </c>
      <c r="D2517" s="179">
        <v>0</v>
      </c>
      <c r="E2517" s="179">
        <v>33236.035685222581</v>
      </c>
      <c r="F2517" s="179">
        <v>0</v>
      </c>
      <c r="G2517" s="179">
        <v>0</v>
      </c>
      <c r="H2517" s="179">
        <v>21774.40694177556</v>
      </c>
      <c r="I2517" s="179">
        <v>0</v>
      </c>
      <c r="J2517" s="179">
        <v>0</v>
      </c>
      <c r="K2517" s="179">
        <v>0</v>
      </c>
      <c r="L2517" s="179">
        <v>0</v>
      </c>
      <c r="M2517" s="179">
        <v>86179.014031126891</v>
      </c>
      <c r="N2517" s="179">
        <v>0</v>
      </c>
      <c r="O2517" s="179">
        <v>0</v>
      </c>
      <c r="P2517" s="179">
        <v>0</v>
      </c>
      <c r="Q2517" s="179">
        <v>0</v>
      </c>
      <c r="R2517" s="180">
        <v>0</v>
      </c>
      <c r="S2517" s="180">
        <v>0</v>
      </c>
      <c r="T2517" s="180">
        <v>0</v>
      </c>
    </row>
    <row r="2518" spans="2:20" x14ac:dyDescent="0.3">
      <c r="B2518" s="19">
        <v>2515</v>
      </c>
      <c r="C2518" s="179">
        <v>0</v>
      </c>
      <c r="D2518" s="179">
        <v>0</v>
      </c>
      <c r="E2518" s="179">
        <v>4735.9832208229509</v>
      </c>
      <c r="F2518" s="179">
        <v>0</v>
      </c>
      <c r="G2518" s="179">
        <v>0</v>
      </c>
      <c r="H2518" s="179">
        <v>19151.551123176734</v>
      </c>
      <c r="I2518" s="179">
        <v>0</v>
      </c>
      <c r="J2518" s="179">
        <v>0</v>
      </c>
      <c r="K2518" s="179">
        <v>0</v>
      </c>
      <c r="L2518" s="179">
        <v>0</v>
      </c>
      <c r="M2518" s="179">
        <v>204456.84043811611</v>
      </c>
      <c r="N2518" s="179">
        <v>0</v>
      </c>
      <c r="O2518" s="179">
        <v>0</v>
      </c>
      <c r="P2518" s="179">
        <v>0</v>
      </c>
      <c r="Q2518" s="179">
        <v>0</v>
      </c>
      <c r="R2518" s="180">
        <v>0</v>
      </c>
      <c r="S2518" s="180">
        <v>0</v>
      </c>
      <c r="T2518" s="180">
        <v>0</v>
      </c>
    </row>
    <row r="2519" spans="2:20" x14ac:dyDescent="0.3">
      <c r="B2519" s="19">
        <v>2516</v>
      </c>
      <c r="C2519" s="179">
        <v>0</v>
      </c>
      <c r="D2519" s="179">
        <v>0</v>
      </c>
      <c r="E2519" s="179">
        <v>194829.74015403734</v>
      </c>
      <c r="F2519" s="179">
        <v>0</v>
      </c>
      <c r="G2519" s="179">
        <v>0</v>
      </c>
      <c r="H2519" s="179">
        <v>98776.640982460143</v>
      </c>
      <c r="I2519" s="179">
        <v>0</v>
      </c>
      <c r="J2519" s="179">
        <v>0</v>
      </c>
      <c r="K2519" s="179">
        <v>0</v>
      </c>
      <c r="L2519" s="179">
        <v>0</v>
      </c>
      <c r="M2519" s="179">
        <v>235235.50908053311</v>
      </c>
      <c r="N2519" s="179">
        <v>0</v>
      </c>
      <c r="O2519" s="179">
        <v>0</v>
      </c>
      <c r="P2519" s="179">
        <v>0</v>
      </c>
      <c r="Q2519" s="179">
        <v>0</v>
      </c>
      <c r="R2519" s="180">
        <v>0</v>
      </c>
      <c r="S2519" s="180">
        <v>0</v>
      </c>
      <c r="T2519" s="180">
        <v>0</v>
      </c>
    </row>
    <row r="2520" spans="2:20" x14ac:dyDescent="0.3">
      <c r="B2520" s="19">
        <v>2517</v>
      </c>
      <c r="C2520" s="179">
        <v>0</v>
      </c>
      <c r="D2520" s="179">
        <v>0</v>
      </c>
      <c r="E2520" s="179">
        <v>108014.18181548483</v>
      </c>
      <c r="F2520" s="179">
        <v>0</v>
      </c>
      <c r="G2520" s="179">
        <v>0</v>
      </c>
      <c r="H2520" s="179">
        <v>521924.68101032876</v>
      </c>
      <c r="I2520" s="179">
        <v>0</v>
      </c>
      <c r="J2520" s="179">
        <v>0</v>
      </c>
      <c r="K2520" s="179">
        <v>0</v>
      </c>
      <c r="L2520" s="179">
        <v>0</v>
      </c>
      <c r="M2520" s="179">
        <v>139713.48298423953</v>
      </c>
      <c r="N2520" s="179">
        <v>0</v>
      </c>
      <c r="O2520" s="179">
        <v>0</v>
      </c>
      <c r="P2520" s="179">
        <v>0</v>
      </c>
      <c r="Q2520" s="179">
        <v>0</v>
      </c>
      <c r="R2520" s="180">
        <v>0</v>
      </c>
      <c r="S2520" s="180">
        <v>0</v>
      </c>
      <c r="T2520" s="180">
        <v>0</v>
      </c>
    </row>
    <row r="2521" spans="2:20" x14ac:dyDescent="0.3">
      <c r="B2521" s="19">
        <v>2518</v>
      </c>
      <c r="C2521" s="179">
        <v>0</v>
      </c>
      <c r="D2521" s="179">
        <v>0</v>
      </c>
      <c r="E2521" s="179">
        <v>186495.61990170222</v>
      </c>
      <c r="F2521" s="179">
        <v>0</v>
      </c>
      <c r="G2521" s="179">
        <v>0</v>
      </c>
      <c r="H2521" s="179">
        <v>631333.66366107075</v>
      </c>
      <c r="I2521" s="179">
        <v>0</v>
      </c>
      <c r="J2521" s="179">
        <v>0</v>
      </c>
      <c r="K2521" s="179">
        <v>0</v>
      </c>
      <c r="L2521" s="179">
        <v>0</v>
      </c>
      <c r="M2521" s="179">
        <v>27521.172019062764</v>
      </c>
      <c r="N2521" s="179">
        <v>0</v>
      </c>
      <c r="O2521" s="179">
        <v>0</v>
      </c>
      <c r="P2521" s="179">
        <v>0</v>
      </c>
      <c r="Q2521" s="179">
        <v>0</v>
      </c>
      <c r="R2521" s="180">
        <v>0</v>
      </c>
      <c r="S2521" s="180">
        <v>0</v>
      </c>
      <c r="T2521" s="180">
        <v>0</v>
      </c>
    </row>
    <row r="2522" spans="2:20" x14ac:dyDescent="0.3">
      <c r="B2522" s="19">
        <v>2519</v>
      </c>
      <c r="C2522" s="179">
        <v>0</v>
      </c>
      <c r="D2522" s="179">
        <v>0</v>
      </c>
      <c r="E2522" s="179">
        <v>393042.37408091984</v>
      </c>
      <c r="F2522" s="179">
        <v>0</v>
      </c>
      <c r="G2522" s="179">
        <v>0</v>
      </c>
      <c r="H2522" s="179">
        <v>280909.15579296072</v>
      </c>
      <c r="I2522" s="179">
        <v>0</v>
      </c>
      <c r="J2522" s="179">
        <v>0</v>
      </c>
      <c r="K2522" s="179">
        <v>0</v>
      </c>
      <c r="L2522" s="179">
        <v>0</v>
      </c>
      <c r="M2522" s="179">
        <v>148879.52252699551</v>
      </c>
      <c r="N2522" s="179">
        <v>0</v>
      </c>
      <c r="O2522" s="179">
        <v>0</v>
      </c>
      <c r="P2522" s="179">
        <v>0</v>
      </c>
      <c r="Q2522" s="179">
        <v>0</v>
      </c>
      <c r="R2522" s="180">
        <v>0</v>
      </c>
      <c r="S2522" s="180">
        <v>0</v>
      </c>
      <c r="T2522" s="180">
        <v>0</v>
      </c>
    </row>
    <row r="2523" spans="2:20" x14ac:dyDescent="0.3">
      <c r="B2523" s="19">
        <v>2520</v>
      </c>
      <c r="C2523" s="179">
        <v>0</v>
      </c>
      <c r="D2523" s="179">
        <v>0</v>
      </c>
      <c r="E2523" s="179">
        <v>307165.26950559771</v>
      </c>
      <c r="F2523" s="179">
        <v>0</v>
      </c>
      <c r="G2523" s="179">
        <v>0</v>
      </c>
      <c r="H2523" s="179">
        <v>33455.304919308648</v>
      </c>
      <c r="I2523" s="179">
        <v>0</v>
      </c>
      <c r="J2523" s="179">
        <v>0</v>
      </c>
      <c r="K2523" s="179">
        <v>0</v>
      </c>
      <c r="L2523" s="179">
        <v>0</v>
      </c>
      <c r="M2523" s="179">
        <v>27582.503431830472</v>
      </c>
      <c r="N2523" s="179">
        <v>0</v>
      </c>
      <c r="O2523" s="179">
        <v>0</v>
      </c>
      <c r="P2523" s="179">
        <v>0</v>
      </c>
      <c r="Q2523" s="179">
        <v>0</v>
      </c>
      <c r="R2523" s="180">
        <v>0</v>
      </c>
      <c r="S2523" s="180">
        <v>0</v>
      </c>
      <c r="T2523" s="180">
        <v>0</v>
      </c>
    </row>
    <row r="2524" spans="2:20" x14ac:dyDescent="0.3">
      <c r="B2524" s="19">
        <v>2521</v>
      </c>
      <c r="C2524" s="179">
        <v>0</v>
      </c>
      <c r="D2524" s="179">
        <v>0</v>
      </c>
      <c r="E2524" s="179">
        <v>294206.90124319657</v>
      </c>
      <c r="F2524" s="179">
        <v>0</v>
      </c>
      <c r="G2524" s="179">
        <v>0</v>
      </c>
      <c r="H2524" s="179">
        <v>45467.530845903748</v>
      </c>
      <c r="I2524" s="179">
        <v>0</v>
      </c>
      <c r="J2524" s="179">
        <v>0</v>
      </c>
      <c r="K2524" s="179">
        <v>0</v>
      </c>
      <c r="L2524" s="179">
        <v>0</v>
      </c>
      <c r="M2524" s="179">
        <v>359835.70802314125</v>
      </c>
      <c r="N2524" s="179">
        <v>0</v>
      </c>
      <c r="O2524" s="179">
        <v>0</v>
      </c>
      <c r="P2524" s="179">
        <v>0</v>
      </c>
      <c r="Q2524" s="179">
        <v>0</v>
      </c>
      <c r="R2524" s="180">
        <v>0</v>
      </c>
      <c r="S2524" s="180">
        <v>0</v>
      </c>
      <c r="T2524" s="180">
        <v>0</v>
      </c>
    </row>
    <row r="2525" spans="2:20" x14ac:dyDescent="0.3">
      <c r="B2525" s="19">
        <v>2522</v>
      </c>
      <c r="C2525" s="179">
        <v>0</v>
      </c>
      <c r="D2525" s="179">
        <v>0</v>
      </c>
      <c r="E2525" s="179">
        <v>54615.073729745243</v>
      </c>
      <c r="F2525" s="179">
        <v>0</v>
      </c>
      <c r="G2525" s="179">
        <v>0</v>
      </c>
      <c r="H2525" s="179">
        <v>40222.154755971955</v>
      </c>
      <c r="I2525" s="179">
        <v>0</v>
      </c>
      <c r="J2525" s="179">
        <v>0</v>
      </c>
      <c r="K2525" s="179">
        <v>0</v>
      </c>
      <c r="L2525" s="179">
        <v>0</v>
      </c>
      <c r="M2525" s="179">
        <v>25563.258723623992</v>
      </c>
      <c r="N2525" s="179">
        <v>0</v>
      </c>
      <c r="O2525" s="179">
        <v>0</v>
      </c>
      <c r="P2525" s="179">
        <v>0</v>
      </c>
      <c r="Q2525" s="179">
        <v>0</v>
      </c>
      <c r="R2525" s="180">
        <v>0</v>
      </c>
      <c r="S2525" s="180">
        <v>0</v>
      </c>
      <c r="T2525" s="180">
        <v>0</v>
      </c>
    </row>
    <row r="2526" spans="2:20" x14ac:dyDescent="0.3">
      <c r="B2526" s="19">
        <v>2523</v>
      </c>
      <c r="C2526" s="179">
        <v>0</v>
      </c>
      <c r="D2526" s="179">
        <v>0</v>
      </c>
      <c r="E2526" s="179">
        <v>28590.653310239315</v>
      </c>
      <c r="F2526" s="179">
        <v>0</v>
      </c>
      <c r="G2526" s="179">
        <v>0</v>
      </c>
      <c r="H2526" s="179">
        <v>131602.28227100585</v>
      </c>
      <c r="I2526" s="179">
        <v>0</v>
      </c>
      <c r="J2526" s="179">
        <v>0</v>
      </c>
      <c r="K2526" s="179">
        <v>31106.430892736291</v>
      </c>
      <c r="L2526" s="179">
        <v>1</v>
      </c>
      <c r="M2526" s="179">
        <v>58014.051953211274</v>
      </c>
      <c r="N2526" s="179">
        <v>0</v>
      </c>
      <c r="O2526" s="179">
        <v>0</v>
      </c>
      <c r="P2526" s="179">
        <v>0</v>
      </c>
      <c r="Q2526" s="179">
        <v>0</v>
      </c>
      <c r="R2526" s="180">
        <v>0</v>
      </c>
      <c r="S2526" s="180">
        <v>31106.430892736291</v>
      </c>
      <c r="T2526" s="180">
        <v>0</v>
      </c>
    </row>
    <row r="2527" spans="2:20" x14ac:dyDescent="0.3">
      <c r="B2527" s="19">
        <v>2524</v>
      </c>
      <c r="C2527" s="179">
        <v>0</v>
      </c>
      <c r="D2527" s="179">
        <v>0</v>
      </c>
      <c r="E2527" s="179">
        <v>208716.3140657784</v>
      </c>
      <c r="F2527" s="179">
        <v>1</v>
      </c>
      <c r="G2527" s="179">
        <v>140635.89373104344</v>
      </c>
      <c r="H2527" s="179">
        <v>67857.605115619415</v>
      </c>
      <c r="I2527" s="179">
        <v>0</v>
      </c>
      <c r="J2527" s="179">
        <v>0</v>
      </c>
      <c r="K2527" s="179">
        <v>0</v>
      </c>
      <c r="L2527" s="179">
        <v>0</v>
      </c>
      <c r="M2527" s="179">
        <v>163347.99615551002</v>
      </c>
      <c r="N2527" s="179">
        <v>0</v>
      </c>
      <c r="O2527" s="179">
        <v>0</v>
      </c>
      <c r="P2527" s="179">
        <v>0</v>
      </c>
      <c r="Q2527" s="179">
        <v>0</v>
      </c>
      <c r="R2527" s="180">
        <v>0</v>
      </c>
      <c r="S2527" s="180">
        <v>0</v>
      </c>
      <c r="T2527" s="180">
        <v>0</v>
      </c>
    </row>
    <row r="2528" spans="2:20" x14ac:dyDescent="0.3">
      <c r="B2528" s="19">
        <v>2525</v>
      </c>
      <c r="C2528" s="179">
        <v>0</v>
      </c>
      <c r="D2528" s="179">
        <v>0</v>
      </c>
      <c r="E2528" s="179">
        <v>65250.688907028758</v>
      </c>
      <c r="F2528" s="179">
        <v>0</v>
      </c>
      <c r="G2528" s="179">
        <v>0</v>
      </c>
      <c r="H2528" s="179">
        <v>137274.07845861773</v>
      </c>
      <c r="I2528" s="179">
        <v>0</v>
      </c>
      <c r="J2528" s="179">
        <v>0</v>
      </c>
      <c r="K2528" s="179">
        <v>0</v>
      </c>
      <c r="L2528" s="179">
        <v>0</v>
      </c>
      <c r="M2528" s="179">
        <v>162286.38881846587</v>
      </c>
      <c r="N2528" s="179">
        <v>0</v>
      </c>
      <c r="O2528" s="179">
        <v>0</v>
      </c>
      <c r="P2528" s="179">
        <v>0</v>
      </c>
      <c r="Q2528" s="179">
        <v>0</v>
      </c>
      <c r="R2528" s="180">
        <v>0</v>
      </c>
      <c r="S2528" s="180">
        <v>0</v>
      </c>
      <c r="T2528" s="180">
        <v>0</v>
      </c>
    </row>
    <row r="2529" spans="2:20" x14ac:dyDescent="0.3">
      <c r="B2529" s="19">
        <v>2526</v>
      </c>
      <c r="C2529" s="179">
        <v>0</v>
      </c>
      <c r="D2529" s="179">
        <v>0</v>
      </c>
      <c r="E2529" s="179">
        <v>103037.24416153302</v>
      </c>
      <c r="F2529" s="179">
        <v>0</v>
      </c>
      <c r="G2529" s="179">
        <v>0</v>
      </c>
      <c r="H2529" s="179">
        <v>289793.47681355354</v>
      </c>
      <c r="I2529" s="179">
        <v>0</v>
      </c>
      <c r="J2529" s="179">
        <v>0</v>
      </c>
      <c r="K2529" s="179">
        <v>0</v>
      </c>
      <c r="L2529" s="179">
        <v>0</v>
      </c>
      <c r="M2529" s="179">
        <v>91107.308429224984</v>
      </c>
      <c r="N2529" s="179">
        <v>0</v>
      </c>
      <c r="O2529" s="179">
        <v>0</v>
      </c>
      <c r="P2529" s="179">
        <v>0</v>
      </c>
      <c r="Q2529" s="179">
        <v>0</v>
      </c>
      <c r="R2529" s="180">
        <v>0</v>
      </c>
      <c r="S2529" s="180">
        <v>0</v>
      </c>
      <c r="T2529" s="180">
        <v>0</v>
      </c>
    </row>
    <row r="2530" spans="2:20" x14ac:dyDescent="0.3">
      <c r="B2530" s="19">
        <v>2527</v>
      </c>
      <c r="C2530" s="179">
        <v>1</v>
      </c>
      <c r="D2530" s="179">
        <v>26905.06930990834</v>
      </c>
      <c r="E2530" s="179">
        <v>193800.98943899042</v>
      </c>
      <c r="F2530" s="179">
        <v>0</v>
      </c>
      <c r="G2530" s="179">
        <v>0</v>
      </c>
      <c r="H2530" s="179">
        <v>53092.663223282645</v>
      </c>
      <c r="I2530" s="179">
        <v>0</v>
      </c>
      <c r="J2530" s="179">
        <v>0</v>
      </c>
      <c r="K2530" s="179">
        <v>0</v>
      </c>
      <c r="L2530" s="179">
        <v>0</v>
      </c>
      <c r="M2530" s="179">
        <v>123506.51583109584</v>
      </c>
      <c r="N2530" s="179">
        <v>0</v>
      </c>
      <c r="O2530" s="179">
        <v>0</v>
      </c>
      <c r="P2530" s="179">
        <v>0</v>
      </c>
      <c r="Q2530" s="179">
        <v>0</v>
      </c>
      <c r="R2530" s="180">
        <v>0</v>
      </c>
      <c r="S2530" s="180">
        <v>0</v>
      </c>
      <c r="T2530" s="180">
        <v>26905.06930990834</v>
      </c>
    </row>
    <row r="2531" spans="2:20" x14ac:dyDescent="0.3">
      <c r="B2531" s="19">
        <v>2528</v>
      </c>
      <c r="C2531" s="179">
        <v>1</v>
      </c>
      <c r="D2531" s="179">
        <v>145216.58846508485</v>
      </c>
      <c r="E2531" s="179">
        <v>133443.71709600976</v>
      </c>
      <c r="F2531" s="179">
        <v>0</v>
      </c>
      <c r="G2531" s="179">
        <v>0</v>
      </c>
      <c r="H2531" s="179">
        <v>72020.722581387643</v>
      </c>
      <c r="I2531" s="179">
        <v>0</v>
      </c>
      <c r="J2531" s="179">
        <v>0</v>
      </c>
      <c r="K2531" s="179">
        <v>0</v>
      </c>
      <c r="L2531" s="179">
        <v>0</v>
      </c>
      <c r="M2531" s="179">
        <v>29395.580161871439</v>
      </c>
      <c r="N2531" s="179">
        <v>0</v>
      </c>
      <c r="O2531" s="179">
        <v>0</v>
      </c>
      <c r="P2531" s="179">
        <v>0</v>
      </c>
      <c r="Q2531" s="179">
        <v>0</v>
      </c>
      <c r="R2531" s="180">
        <v>0</v>
      </c>
      <c r="S2531" s="180">
        <v>0</v>
      </c>
      <c r="T2531" s="180">
        <v>145216.58846508485</v>
      </c>
    </row>
    <row r="2532" spans="2:20" x14ac:dyDescent="0.3">
      <c r="B2532" s="19">
        <v>2529</v>
      </c>
      <c r="C2532" s="179">
        <v>0</v>
      </c>
      <c r="D2532" s="179">
        <v>0</v>
      </c>
      <c r="E2532" s="179">
        <v>391469.57571449241</v>
      </c>
      <c r="F2532" s="179">
        <v>0</v>
      </c>
      <c r="G2532" s="179">
        <v>0</v>
      </c>
      <c r="H2532" s="179">
        <v>2317.3082606981011</v>
      </c>
      <c r="I2532" s="179">
        <v>0</v>
      </c>
      <c r="J2532" s="179">
        <v>0</v>
      </c>
      <c r="K2532" s="179">
        <v>0</v>
      </c>
      <c r="L2532" s="179">
        <v>0</v>
      </c>
      <c r="M2532" s="179">
        <v>75444.083717722795</v>
      </c>
      <c r="N2532" s="179">
        <v>0</v>
      </c>
      <c r="O2532" s="179">
        <v>0</v>
      </c>
      <c r="P2532" s="179">
        <v>0</v>
      </c>
      <c r="Q2532" s="179">
        <v>0</v>
      </c>
      <c r="R2532" s="180">
        <v>0</v>
      </c>
      <c r="S2532" s="180">
        <v>0</v>
      </c>
      <c r="T2532" s="180">
        <v>0</v>
      </c>
    </row>
    <row r="2533" spans="2:20" x14ac:dyDescent="0.3">
      <c r="B2533" s="19">
        <v>2530</v>
      </c>
      <c r="C2533" s="179">
        <v>0</v>
      </c>
      <c r="D2533" s="179">
        <v>0</v>
      </c>
      <c r="E2533" s="179">
        <v>354305.96255925955</v>
      </c>
      <c r="F2533" s="179">
        <v>0</v>
      </c>
      <c r="G2533" s="179">
        <v>0</v>
      </c>
      <c r="H2533" s="179">
        <v>369566.82100155257</v>
      </c>
      <c r="I2533" s="179">
        <v>0</v>
      </c>
      <c r="J2533" s="179">
        <v>0</v>
      </c>
      <c r="K2533" s="179">
        <v>0</v>
      </c>
      <c r="L2533" s="179">
        <v>0</v>
      </c>
      <c r="M2533" s="179">
        <v>160261.21346371775</v>
      </c>
      <c r="N2533" s="179">
        <v>0</v>
      </c>
      <c r="O2533" s="179">
        <v>0</v>
      </c>
      <c r="P2533" s="179">
        <v>0</v>
      </c>
      <c r="Q2533" s="179">
        <v>0</v>
      </c>
      <c r="R2533" s="180">
        <v>0</v>
      </c>
      <c r="S2533" s="180">
        <v>0</v>
      </c>
      <c r="T2533" s="180">
        <v>0</v>
      </c>
    </row>
    <row r="2534" spans="2:20" x14ac:dyDescent="0.3">
      <c r="B2534" s="19">
        <v>2531</v>
      </c>
      <c r="C2534" s="179">
        <v>0</v>
      </c>
      <c r="D2534" s="179">
        <v>0</v>
      </c>
      <c r="E2534" s="179">
        <v>392367.04238462099</v>
      </c>
      <c r="F2534" s="179">
        <v>0</v>
      </c>
      <c r="G2534" s="179">
        <v>0</v>
      </c>
      <c r="H2534" s="179">
        <v>60872.592483717519</v>
      </c>
      <c r="I2534" s="179">
        <v>0</v>
      </c>
      <c r="J2534" s="179">
        <v>0</v>
      </c>
      <c r="K2534" s="179">
        <v>0</v>
      </c>
      <c r="L2534" s="179">
        <v>0</v>
      </c>
      <c r="M2534" s="179">
        <v>127956.23847908094</v>
      </c>
      <c r="N2534" s="179">
        <v>0</v>
      </c>
      <c r="O2534" s="179">
        <v>0</v>
      </c>
      <c r="P2534" s="179">
        <v>0</v>
      </c>
      <c r="Q2534" s="179">
        <v>0</v>
      </c>
      <c r="R2534" s="180">
        <v>0</v>
      </c>
      <c r="S2534" s="180">
        <v>0</v>
      </c>
      <c r="T2534" s="180">
        <v>0</v>
      </c>
    </row>
    <row r="2535" spans="2:20" x14ac:dyDescent="0.3">
      <c r="B2535" s="19">
        <v>2532</v>
      </c>
      <c r="C2535" s="179">
        <v>0</v>
      </c>
      <c r="D2535" s="179">
        <v>0</v>
      </c>
      <c r="E2535" s="179">
        <v>138741.80596550842</v>
      </c>
      <c r="F2535" s="179">
        <v>0</v>
      </c>
      <c r="G2535" s="179">
        <v>0</v>
      </c>
      <c r="H2535" s="179">
        <v>10928.868684133133</v>
      </c>
      <c r="I2535" s="179">
        <v>0</v>
      </c>
      <c r="J2535" s="179">
        <v>0</v>
      </c>
      <c r="K2535" s="179">
        <v>0</v>
      </c>
      <c r="L2535" s="179">
        <v>0</v>
      </c>
      <c r="M2535" s="179">
        <v>268782.97782257147</v>
      </c>
      <c r="N2535" s="179">
        <v>0</v>
      </c>
      <c r="O2535" s="179">
        <v>0</v>
      </c>
      <c r="P2535" s="179">
        <v>0</v>
      </c>
      <c r="Q2535" s="179">
        <v>0</v>
      </c>
      <c r="R2535" s="180">
        <v>0</v>
      </c>
      <c r="S2535" s="180">
        <v>0</v>
      </c>
      <c r="T2535" s="180">
        <v>0</v>
      </c>
    </row>
    <row r="2536" spans="2:20" x14ac:dyDescent="0.3">
      <c r="B2536" s="19">
        <v>2533</v>
      </c>
      <c r="C2536" s="179">
        <v>0</v>
      </c>
      <c r="D2536" s="179">
        <v>0</v>
      </c>
      <c r="E2536" s="179">
        <v>40624.114394408527</v>
      </c>
      <c r="F2536" s="179">
        <v>0</v>
      </c>
      <c r="G2536" s="179">
        <v>0</v>
      </c>
      <c r="H2536" s="179">
        <v>301534.65301290568</v>
      </c>
      <c r="I2536" s="179">
        <v>0</v>
      </c>
      <c r="J2536" s="179">
        <v>0</v>
      </c>
      <c r="K2536" s="179">
        <v>0</v>
      </c>
      <c r="L2536" s="179">
        <v>0</v>
      </c>
      <c r="M2536" s="179">
        <v>68330.17190325835</v>
      </c>
      <c r="N2536" s="179">
        <v>0</v>
      </c>
      <c r="O2536" s="179">
        <v>0</v>
      </c>
      <c r="P2536" s="179">
        <v>0</v>
      </c>
      <c r="Q2536" s="179">
        <v>0</v>
      </c>
      <c r="R2536" s="180">
        <v>0</v>
      </c>
      <c r="S2536" s="180">
        <v>0</v>
      </c>
      <c r="T2536" s="180">
        <v>0</v>
      </c>
    </row>
    <row r="2537" spans="2:20" x14ac:dyDescent="0.3">
      <c r="B2537" s="19">
        <v>2534</v>
      </c>
      <c r="C2537" s="179">
        <v>0</v>
      </c>
      <c r="D2537" s="179">
        <v>0</v>
      </c>
      <c r="E2537" s="179">
        <v>76383.179980167493</v>
      </c>
      <c r="F2537" s="179">
        <v>0</v>
      </c>
      <c r="G2537" s="179">
        <v>0</v>
      </c>
      <c r="H2537" s="179">
        <v>157525.34108758089</v>
      </c>
      <c r="I2537" s="179">
        <v>0</v>
      </c>
      <c r="J2537" s="179">
        <v>0</v>
      </c>
      <c r="K2537" s="179">
        <v>0</v>
      </c>
      <c r="L2537" s="179">
        <v>0</v>
      </c>
      <c r="M2537" s="179">
        <v>18395.876065474484</v>
      </c>
      <c r="N2537" s="179">
        <v>0</v>
      </c>
      <c r="O2537" s="179">
        <v>0</v>
      </c>
      <c r="P2537" s="179">
        <v>0</v>
      </c>
      <c r="Q2537" s="179">
        <v>0</v>
      </c>
      <c r="R2537" s="180">
        <v>0</v>
      </c>
      <c r="S2537" s="180">
        <v>0</v>
      </c>
      <c r="T2537" s="180">
        <v>0</v>
      </c>
    </row>
    <row r="2538" spans="2:20" x14ac:dyDescent="0.3">
      <c r="B2538" s="19">
        <v>2535</v>
      </c>
      <c r="C2538" s="179">
        <v>0</v>
      </c>
      <c r="D2538" s="179">
        <v>0</v>
      </c>
      <c r="E2538" s="179">
        <v>164607.70650747465</v>
      </c>
      <c r="F2538" s="179">
        <v>1</v>
      </c>
      <c r="G2538" s="179">
        <v>48980.962963803169</v>
      </c>
      <c r="H2538" s="179">
        <v>36034.347159984463</v>
      </c>
      <c r="I2538" s="179">
        <v>0</v>
      </c>
      <c r="J2538" s="179">
        <v>0</v>
      </c>
      <c r="K2538" s="179">
        <v>0</v>
      </c>
      <c r="L2538" s="179">
        <v>0</v>
      </c>
      <c r="M2538" s="179">
        <v>21937.766106986506</v>
      </c>
      <c r="N2538" s="179">
        <v>0</v>
      </c>
      <c r="O2538" s="179">
        <v>0</v>
      </c>
      <c r="P2538" s="179">
        <v>0</v>
      </c>
      <c r="Q2538" s="179">
        <v>0</v>
      </c>
      <c r="R2538" s="180">
        <v>0</v>
      </c>
      <c r="S2538" s="180">
        <v>0</v>
      </c>
      <c r="T2538" s="180">
        <v>0</v>
      </c>
    </row>
    <row r="2539" spans="2:20" x14ac:dyDescent="0.3">
      <c r="B2539" s="19">
        <v>2536</v>
      </c>
      <c r="C2539" s="179">
        <v>0</v>
      </c>
      <c r="D2539" s="179">
        <v>0</v>
      </c>
      <c r="E2539" s="179">
        <v>147211.23660484271</v>
      </c>
      <c r="F2539" s="179">
        <v>0</v>
      </c>
      <c r="G2539" s="179">
        <v>0</v>
      </c>
      <c r="H2539" s="179">
        <v>48797.368689058334</v>
      </c>
      <c r="I2539" s="179">
        <v>0</v>
      </c>
      <c r="J2539" s="179">
        <v>0</v>
      </c>
      <c r="K2539" s="179">
        <v>0</v>
      </c>
      <c r="L2539" s="179">
        <v>0</v>
      </c>
      <c r="M2539" s="179">
        <v>34756.960577233462</v>
      </c>
      <c r="N2539" s="179">
        <v>0</v>
      </c>
      <c r="O2539" s="179">
        <v>0</v>
      </c>
      <c r="P2539" s="179">
        <v>0</v>
      </c>
      <c r="Q2539" s="179">
        <v>0</v>
      </c>
      <c r="R2539" s="180">
        <v>0</v>
      </c>
      <c r="S2539" s="180">
        <v>0</v>
      </c>
      <c r="T2539" s="180">
        <v>0</v>
      </c>
    </row>
    <row r="2540" spans="2:20" x14ac:dyDescent="0.3">
      <c r="B2540" s="19">
        <v>2537</v>
      </c>
      <c r="C2540" s="179">
        <v>0</v>
      </c>
      <c r="D2540" s="179">
        <v>0</v>
      </c>
      <c r="E2540" s="179">
        <v>53839.743253882421</v>
      </c>
      <c r="F2540" s="179">
        <v>0</v>
      </c>
      <c r="G2540" s="179">
        <v>0</v>
      </c>
      <c r="H2540" s="179">
        <v>16997.430722071269</v>
      </c>
      <c r="I2540" s="179">
        <v>0</v>
      </c>
      <c r="J2540" s="179">
        <v>0</v>
      </c>
      <c r="K2540" s="179">
        <v>0</v>
      </c>
      <c r="L2540" s="179">
        <v>0</v>
      </c>
      <c r="M2540" s="179">
        <v>621960.48379729001</v>
      </c>
      <c r="N2540" s="179">
        <v>0</v>
      </c>
      <c r="O2540" s="179">
        <v>0</v>
      </c>
      <c r="P2540" s="179">
        <v>0</v>
      </c>
      <c r="Q2540" s="179">
        <v>0</v>
      </c>
      <c r="R2540" s="180">
        <v>0</v>
      </c>
      <c r="S2540" s="180">
        <v>0</v>
      </c>
      <c r="T2540" s="180">
        <v>0</v>
      </c>
    </row>
    <row r="2541" spans="2:20" x14ac:dyDescent="0.3">
      <c r="B2541" s="19">
        <v>2538</v>
      </c>
      <c r="C2541" s="179">
        <v>0</v>
      </c>
      <c r="D2541" s="179">
        <v>0</v>
      </c>
      <c r="E2541" s="179">
        <v>482948.53809693607</v>
      </c>
      <c r="F2541" s="179">
        <v>0</v>
      </c>
      <c r="G2541" s="179">
        <v>0</v>
      </c>
      <c r="H2541" s="179">
        <v>306950.70595945697</v>
      </c>
      <c r="I2541" s="179">
        <v>0</v>
      </c>
      <c r="J2541" s="179">
        <v>0</v>
      </c>
      <c r="K2541" s="179">
        <v>0</v>
      </c>
      <c r="L2541" s="179">
        <v>0</v>
      </c>
      <c r="M2541" s="179">
        <v>69614.940418789396</v>
      </c>
      <c r="N2541" s="179">
        <v>0</v>
      </c>
      <c r="O2541" s="179">
        <v>0</v>
      </c>
      <c r="P2541" s="179">
        <v>0</v>
      </c>
      <c r="Q2541" s="179">
        <v>0</v>
      </c>
      <c r="R2541" s="180">
        <v>0</v>
      </c>
      <c r="S2541" s="180">
        <v>0</v>
      </c>
      <c r="T2541" s="180">
        <v>0</v>
      </c>
    </row>
    <row r="2542" spans="2:20" x14ac:dyDescent="0.3">
      <c r="B2542" s="19">
        <v>2539</v>
      </c>
      <c r="C2542" s="179">
        <v>0</v>
      </c>
      <c r="D2542" s="179">
        <v>0</v>
      </c>
      <c r="E2542" s="179">
        <v>51373.915001243702</v>
      </c>
      <c r="F2542" s="179">
        <v>0</v>
      </c>
      <c r="G2542" s="179">
        <v>0</v>
      </c>
      <c r="H2542" s="179">
        <v>39986.729042619438</v>
      </c>
      <c r="I2542" s="179">
        <v>0</v>
      </c>
      <c r="J2542" s="179">
        <v>0</v>
      </c>
      <c r="K2542" s="179">
        <v>0</v>
      </c>
      <c r="L2542" s="179">
        <v>0</v>
      </c>
      <c r="M2542" s="179">
        <v>29612.617057144544</v>
      </c>
      <c r="N2542" s="179">
        <v>0</v>
      </c>
      <c r="O2542" s="179">
        <v>0</v>
      </c>
      <c r="P2542" s="179">
        <v>0</v>
      </c>
      <c r="Q2542" s="179">
        <v>0</v>
      </c>
      <c r="R2542" s="180">
        <v>0</v>
      </c>
      <c r="S2542" s="180">
        <v>0</v>
      </c>
      <c r="T2542" s="180">
        <v>0</v>
      </c>
    </row>
    <row r="2543" spans="2:20" x14ac:dyDescent="0.3">
      <c r="B2543" s="19">
        <v>2540</v>
      </c>
      <c r="C2543" s="179">
        <v>0</v>
      </c>
      <c r="D2543" s="179">
        <v>0</v>
      </c>
      <c r="E2543" s="179">
        <v>25373.788411771948</v>
      </c>
      <c r="F2543" s="179">
        <v>0</v>
      </c>
      <c r="G2543" s="179">
        <v>0</v>
      </c>
      <c r="H2543" s="179">
        <v>28939.117067562307</v>
      </c>
      <c r="I2543" s="179">
        <v>0</v>
      </c>
      <c r="J2543" s="179">
        <v>0</v>
      </c>
      <c r="K2543" s="179">
        <v>0</v>
      </c>
      <c r="L2543" s="179">
        <v>0</v>
      </c>
      <c r="M2543" s="179">
        <v>75168.519887360584</v>
      </c>
      <c r="N2543" s="179">
        <v>0</v>
      </c>
      <c r="O2543" s="179">
        <v>0</v>
      </c>
      <c r="P2543" s="179">
        <v>0</v>
      </c>
      <c r="Q2543" s="179">
        <v>0</v>
      </c>
      <c r="R2543" s="180">
        <v>0</v>
      </c>
      <c r="S2543" s="180">
        <v>0</v>
      </c>
      <c r="T2543" s="180">
        <v>0</v>
      </c>
    </row>
    <row r="2544" spans="2:20" x14ac:dyDescent="0.3">
      <c r="B2544" s="19">
        <v>2541</v>
      </c>
      <c r="C2544" s="179">
        <v>0</v>
      </c>
      <c r="D2544" s="179">
        <v>0</v>
      </c>
      <c r="E2544" s="179">
        <v>526830.78099952324</v>
      </c>
      <c r="F2544" s="179">
        <v>0</v>
      </c>
      <c r="G2544" s="179">
        <v>0</v>
      </c>
      <c r="H2544" s="179">
        <v>38200.253139910506</v>
      </c>
      <c r="I2544" s="179">
        <v>0</v>
      </c>
      <c r="J2544" s="179">
        <v>0</v>
      </c>
      <c r="K2544" s="179">
        <v>0</v>
      </c>
      <c r="L2544" s="179">
        <v>0</v>
      </c>
      <c r="M2544" s="179">
        <v>88015.795042960919</v>
      </c>
      <c r="N2544" s="179">
        <v>0</v>
      </c>
      <c r="O2544" s="179">
        <v>0</v>
      </c>
      <c r="P2544" s="179">
        <v>0</v>
      </c>
      <c r="Q2544" s="179">
        <v>0</v>
      </c>
      <c r="R2544" s="180">
        <v>0</v>
      </c>
      <c r="S2544" s="180">
        <v>0</v>
      </c>
      <c r="T2544" s="180">
        <v>0</v>
      </c>
    </row>
    <row r="2545" spans="2:20" x14ac:dyDescent="0.3">
      <c r="B2545" s="19">
        <v>2542</v>
      </c>
      <c r="C2545" s="179">
        <v>0</v>
      </c>
      <c r="D2545" s="179">
        <v>0</v>
      </c>
      <c r="E2545" s="179">
        <v>47360.282574919809</v>
      </c>
      <c r="F2545" s="179">
        <v>0</v>
      </c>
      <c r="G2545" s="179">
        <v>0</v>
      </c>
      <c r="H2545" s="179">
        <v>27240.042985628555</v>
      </c>
      <c r="I2545" s="179">
        <v>0</v>
      </c>
      <c r="J2545" s="179">
        <v>0</v>
      </c>
      <c r="K2545" s="179">
        <v>0</v>
      </c>
      <c r="L2545" s="179">
        <v>0</v>
      </c>
      <c r="M2545" s="179">
        <v>126332.99760581586</v>
      </c>
      <c r="N2545" s="179">
        <v>0</v>
      </c>
      <c r="O2545" s="179">
        <v>0</v>
      </c>
      <c r="P2545" s="179">
        <v>0</v>
      </c>
      <c r="Q2545" s="179">
        <v>0</v>
      </c>
      <c r="R2545" s="180">
        <v>0</v>
      </c>
      <c r="S2545" s="180">
        <v>0</v>
      </c>
      <c r="T2545" s="180">
        <v>0</v>
      </c>
    </row>
    <row r="2546" spans="2:20" x14ac:dyDescent="0.3">
      <c r="B2546" s="19">
        <v>2543</v>
      </c>
      <c r="C2546" s="179">
        <v>0</v>
      </c>
      <c r="D2546" s="179">
        <v>0</v>
      </c>
      <c r="E2546" s="179">
        <v>12764.150505976053</v>
      </c>
      <c r="F2546" s="179">
        <v>0</v>
      </c>
      <c r="G2546" s="179">
        <v>0</v>
      </c>
      <c r="H2546" s="179">
        <v>1384474.2845754905</v>
      </c>
      <c r="I2546" s="179">
        <v>0</v>
      </c>
      <c r="J2546" s="179">
        <v>0</v>
      </c>
      <c r="K2546" s="179">
        <v>0</v>
      </c>
      <c r="L2546" s="179">
        <v>0</v>
      </c>
      <c r="M2546" s="179">
        <v>16458.647437171694</v>
      </c>
      <c r="N2546" s="179">
        <v>0</v>
      </c>
      <c r="O2546" s="179">
        <v>0</v>
      </c>
      <c r="P2546" s="179">
        <v>0</v>
      </c>
      <c r="Q2546" s="179">
        <v>0</v>
      </c>
      <c r="R2546" s="180">
        <v>0</v>
      </c>
      <c r="S2546" s="180">
        <v>0</v>
      </c>
      <c r="T2546" s="180">
        <v>0</v>
      </c>
    </row>
    <row r="2547" spans="2:20" x14ac:dyDescent="0.3">
      <c r="B2547" s="19">
        <v>2544</v>
      </c>
      <c r="C2547" s="179">
        <v>0</v>
      </c>
      <c r="D2547" s="179">
        <v>0</v>
      </c>
      <c r="E2547" s="179">
        <v>61188.604703047342</v>
      </c>
      <c r="F2547" s="179">
        <v>0</v>
      </c>
      <c r="G2547" s="179">
        <v>0</v>
      </c>
      <c r="H2547" s="179">
        <v>299159.16431013338</v>
      </c>
      <c r="I2547" s="179">
        <v>0</v>
      </c>
      <c r="J2547" s="179">
        <v>0</v>
      </c>
      <c r="K2547" s="179">
        <v>0</v>
      </c>
      <c r="L2547" s="179">
        <v>0</v>
      </c>
      <c r="M2547" s="179">
        <v>353194.768597549</v>
      </c>
      <c r="N2547" s="179">
        <v>0</v>
      </c>
      <c r="O2547" s="179">
        <v>0</v>
      </c>
      <c r="P2547" s="179">
        <v>0</v>
      </c>
      <c r="Q2547" s="179">
        <v>0</v>
      </c>
      <c r="R2547" s="180">
        <v>0</v>
      </c>
      <c r="S2547" s="180">
        <v>0</v>
      </c>
      <c r="T2547" s="180">
        <v>0</v>
      </c>
    </row>
    <row r="2548" spans="2:20" x14ac:dyDescent="0.3">
      <c r="B2548" s="19">
        <v>2545</v>
      </c>
      <c r="C2548" s="179">
        <v>0</v>
      </c>
      <c r="D2548" s="179">
        <v>0</v>
      </c>
      <c r="E2548" s="179">
        <v>252363.02541245183</v>
      </c>
      <c r="F2548" s="179">
        <v>0</v>
      </c>
      <c r="G2548" s="179">
        <v>0</v>
      </c>
      <c r="H2548" s="179">
        <v>69691.264413869561</v>
      </c>
      <c r="I2548" s="179">
        <v>0</v>
      </c>
      <c r="J2548" s="179">
        <v>0</v>
      </c>
      <c r="K2548" s="179">
        <v>0</v>
      </c>
      <c r="L2548" s="179">
        <v>0</v>
      </c>
      <c r="M2548" s="179">
        <v>14078.104556479786</v>
      </c>
      <c r="N2548" s="179">
        <v>0</v>
      </c>
      <c r="O2548" s="179">
        <v>0</v>
      </c>
      <c r="P2548" s="179">
        <v>0</v>
      </c>
      <c r="Q2548" s="179">
        <v>0</v>
      </c>
      <c r="R2548" s="180">
        <v>0</v>
      </c>
      <c r="S2548" s="180">
        <v>0</v>
      </c>
      <c r="T2548" s="180">
        <v>0</v>
      </c>
    </row>
    <row r="2549" spans="2:20" x14ac:dyDescent="0.3">
      <c r="B2549" s="19">
        <v>2546</v>
      </c>
      <c r="C2549" s="179">
        <v>0</v>
      </c>
      <c r="D2549" s="179">
        <v>0</v>
      </c>
      <c r="E2549" s="179">
        <v>20793.101847362814</v>
      </c>
      <c r="F2549" s="179">
        <v>0</v>
      </c>
      <c r="G2549" s="179">
        <v>0</v>
      </c>
      <c r="H2549" s="179">
        <v>333854.37857445976</v>
      </c>
      <c r="I2549" s="179">
        <v>0</v>
      </c>
      <c r="J2549" s="179">
        <v>0</v>
      </c>
      <c r="K2549" s="179">
        <v>0</v>
      </c>
      <c r="L2549" s="179">
        <v>0</v>
      </c>
      <c r="M2549" s="179">
        <v>37493.199169642947</v>
      </c>
      <c r="N2549" s="179">
        <v>0</v>
      </c>
      <c r="O2549" s="179">
        <v>0</v>
      </c>
      <c r="P2549" s="179">
        <v>0</v>
      </c>
      <c r="Q2549" s="179">
        <v>0</v>
      </c>
      <c r="R2549" s="180">
        <v>0</v>
      </c>
      <c r="S2549" s="180">
        <v>0</v>
      </c>
      <c r="T2549" s="180">
        <v>0</v>
      </c>
    </row>
    <row r="2550" spans="2:20" x14ac:dyDescent="0.3">
      <c r="B2550" s="19">
        <v>2547</v>
      </c>
      <c r="C2550" s="179">
        <v>0</v>
      </c>
      <c r="D2550" s="179">
        <v>0</v>
      </c>
      <c r="E2550" s="179">
        <v>25430.966856359002</v>
      </c>
      <c r="F2550" s="179">
        <v>0</v>
      </c>
      <c r="G2550" s="179">
        <v>0</v>
      </c>
      <c r="H2550" s="179">
        <v>779.7549911972452</v>
      </c>
      <c r="I2550" s="179">
        <v>0</v>
      </c>
      <c r="J2550" s="179">
        <v>0</v>
      </c>
      <c r="K2550" s="179">
        <v>0</v>
      </c>
      <c r="L2550" s="179">
        <v>0</v>
      </c>
      <c r="M2550" s="179">
        <v>125033.56410572422</v>
      </c>
      <c r="N2550" s="179">
        <v>0</v>
      </c>
      <c r="O2550" s="179">
        <v>0</v>
      </c>
      <c r="P2550" s="179">
        <v>0</v>
      </c>
      <c r="Q2550" s="179">
        <v>0</v>
      </c>
      <c r="R2550" s="180">
        <v>0</v>
      </c>
      <c r="S2550" s="180">
        <v>0</v>
      </c>
      <c r="T2550" s="180">
        <v>0</v>
      </c>
    </row>
    <row r="2551" spans="2:20" x14ac:dyDescent="0.3">
      <c r="B2551" s="19">
        <v>2548</v>
      </c>
      <c r="C2551" s="179">
        <v>0</v>
      </c>
      <c r="D2551" s="179">
        <v>0</v>
      </c>
      <c r="E2551" s="179">
        <v>498748.34962775803</v>
      </c>
      <c r="F2551" s="179">
        <v>0</v>
      </c>
      <c r="G2551" s="179">
        <v>0</v>
      </c>
      <c r="H2551" s="179">
        <v>18507.463867721552</v>
      </c>
      <c r="I2551" s="179">
        <v>0</v>
      </c>
      <c r="J2551" s="179">
        <v>0</v>
      </c>
      <c r="K2551" s="179">
        <v>0</v>
      </c>
      <c r="L2551" s="179">
        <v>0</v>
      </c>
      <c r="M2551" s="179">
        <v>10902.258818949262</v>
      </c>
      <c r="N2551" s="179">
        <v>0</v>
      </c>
      <c r="O2551" s="179">
        <v>0</v>
      </c>
      <c r="P2551" s="179">
        <v>0</v>
      </c>
      <c r="Q2551" s="179">
        <v>0</v>
      </c>
      <c r="R2551" s="180">
        <v>0</v>
      </c>
      <c r="S2551" s="180">
        <v>0</v>
      </c>
      <c r="T2551" s="180">
        <v>0</v>
      </c>
    </row>
    <row r="2552" spans="2:20" x14ac:dyDescent="0.3">
      <c r="B2552" s="19">
        <v>2549</v>
      </c>
      <c r="C2552" s="179">
        <v>0</v>
      </c>
      <c r="D2552" s="179">
        <v>0</v>
      </c>
      <c r="E2552" s="179">
        <v>292363.28191072453</v>
      </c>
      <c r="F2552" s="179">
        <v>0</v>
      </c>
      <c r="G2552" s="179">
        <v>0</v>
      </c>
      <c r="H2552" s="179">
        <v>1570957.0389814964</v>
      </c>
      <c r="I2552" s="179">
        <v>0</v>
      </c>
      <c r="J2552" s="179">
        <v>0</v>
      </c>
      <c r="K2552" s="179">
        <v>0</v>
      </c>
      <c r="L2552" s="179">
        <v>0</v>
      </c>
      <c r="M2552" s="179">
        <v>6744.5470085235156</v>
      </c>
      <c r="N2552" s="179">
        <v>0</v>
      </c>
      <c r="O2552" s="179">
        <v>0</v>
      </c>
      <c r="P2552" s="179">
        <v>0</v>
      </c>
      <c r="Q2552" s="179">
        <v>0</v>
      </c>
      <c r="R2552" s="180">
        <v>0</v>
      </c>
      <c r="S2552" s="180">
        <v>0</v>
      </c>
      <c r="T2552" s="180">
        <v>0</v>
      </c>
    </row>
    <row r="2553" spans="2:20" x14ac:dyDescent="0.3">
      <c r="B2553" s="19">
        <v>2550</v>
      </c>
      <c r="C2553" s="179">
        <v>0</v>
      </c>
      <c r="D2553" s="179">
        <v>0</v>
      </c>
      <c r="E2553" s="179">
        <v>45519.7744847801</v>
      </c>
      <c r="F2553" s="179">
        <v>0</v>
      </c>
      <c r="G2553" s="179">
        <v>0</v>
      </c>
      <c r="H2553" s="179">
        <v>24989.937664706293</v>
      </c>
      <c r="I2553" s="179">
        <v>0</v>
      </c>
      <c r="J2553" s="179">
        <v>0</v>
      </c>
      <c r="K2553" s="179">
        <v>0</v>
      </c>
      <c r="L2553" s="179">
        <v>0</v>
      </c>
      <c r="M2553" s="179">
        <v>20371.04661849259</v>
      </c>
      <c r="N2553" s="179">
        <v>0</v>
      </c>
      <c r="O2553" s="179">
        <v>0</v>
      </c>
      <c r="P2553" s="179">
        <v>0</v>
      </c>
      <c r="Q2553" s="179">
        <v>0</v>
      </c>
      <c r="R2553" s="180">
        <v>0</v>
      </c>
      <c r="S2553" s="180">
        <v>0</v>
      </c>
      <c r="T2553" s="180">
        <v>0</v>
      </c>
    </row>
    <row r="2554" spans="2:20" x14ac:dyDescent="0.3">
      <c r="B2554" s="19">
        <v>2551</v>
      </c>
      <c r="C2554" s="179">
        <v>0</v>
      </c>
      <c r="D2554" s="179">
        <v>0</v>
      </c>
      <c r="E2554" s="179">
        <v>159033.12966889382</v>
      </c>
      <c r="F2554" s="179">
        <v>0</v>
      </c>
      <c r="G2554" s="179">
        <v>0</v>
      </c>
      <c r="H2554" s="179">
        <v>44252.605231950016</v>
      </c>
      <c r="I2554" s="179">
        <v>0</v>
      </c>
      <c r="J2554" s="179">
        <v>0</v>
      </c>
      <c r="K2554" s="179">
        <v>0</v>
      </c>
      <c r="L2554" s="179">
        <v>0</v>
      </c>
      <c r="M2554" s="179">
        <v>72947.884015939999</v>
      </c>
      <c r="N2554" s="179">
        <v>0</v>
      </c>
      <c r="O2554" s="179">
        <v>0</v>
      </c>
      <c r="P2554" s="179">
        <v>0</v>
      </c>
      <c r="Q2554" s="179">
        <v>0</v>
      </c>
      <c r="R2554" s="180">
        <v>0</v>
      </c>
      <c r="S2554" s="180">
        <v>0</v>
      </c>
      <c r="T2554" s="180">
        <v>0</v>
      </c>
    </row>
    <row r="2555" spans="2:20" x14ac:dyDescent="0.3">
      <c r="B2555" s="19">
        <v>2552</v>
      </c>
      <c r="C2555" s="179">
        <v>0</v>
      </c>
      <c r="D2555" s="179">
        <v>0</v>
      </c>
      <c r="E2555" s="179">
        <v>173536.15087046396</v>
      </c>
      <c r="F2555" s="179">
        <v>0</v>
      </c>
      <c r="G2555" s="179">
        <v>0</v>
      </c>
      <c r="H2555" s="179">
        <v>29985.080708539354</v>
      </c>
      <c r="I2555" s="179">
        <v>0</v>
      </c>
      <c r="J2555" s="179">
        <v>0</v>
      </c>
      <c r="K2555" s="179">
        <v>0</v>
      </c>
      <c r="L2555" s="179">
        <v>0</v>
      </c>
      <c r="M2555" s="179">
        <v>54106.046394690529</v>
      </c>
      <c r="N2555" s="179">
        <v>0</v>
      </c>
      <c r="O2555" s="179">
        <v>0</v>
      </c>
      <c r="P2555" s="179">
        <v>0</v>
      </c>
      <c r="Q2555" s="179">
        <v>0</v>
      </c>
      <c r="R2555" s="180">
        <v>0</v>
      </c>
      <c r="S2555" s="180">
        <v>0</v>
      </c>
      <c r="T2555" s="180">
        <v>0</v>
      </c>
    </row>
    <row r="2556" spans="2:20" x14ac:dyDescent="0.3">
      <c r="B2556" s="19">
        <v>2553</v>
      </c>
      <c r="C2556" s="179">
        <v>0</v>
      </c>
      <c r="D2556" s="179">
        <v>0</v>
      </c>
      <c r="E2556" s="179">
        <v>89809.335335261712</v>
      </c>
      <c r="F2556" s="179">
        <v>0</v>
      </c>
      <c r="G2556" s="179">
        <v>0</v>
      </c>
      <c r="H2556" s="179">
        <v>28014.00699915786</v>
      </c>
      <c r="I2556" s="179">
        <v>0</v>
      </c>
      <c r="J2556" s="179">
        <v>0</v>
      </c>
      <c r="K2556" s="179">
        <v>0</v>
      </c>
      <c r="L2556" s="179">
        <v>0</v>
      </c>
      <c r="M2556" s="179">
        <v>13044.328733841163</v>
      </c>
      <c r="N2556" s="179">
        <v>0</v>
      </c>
      <c r="O2556" s="179">
        <v>0</v>
      </c>
      <c r="P2556" s="179">
        <v>0</v>
      </c>
      <c r="Q2556" s="179">
        <v>0</v>
      </c>
      <c r="R2556" s="180">
        <v>0</v>
      </c>
      <c r="S2556" s="180">
        <v>0</v>
      </c>
      <c r="T2556" s="180">
        <v>0</v>
      </c>
    </row>
    <row r="2557" spans="2:20" x14ac:dyDescent="0.3">
      <c r="B2557" s="19">
        <v>2554</v>
      </c>
      <c r="C2557" s="179">
        <v>0</v>
      </c>
      <c r="D2557" s="179">
        <v>0</v>
      </c>
      <c r="E2557" s="179">
        <v>338161.5877279907</v>
      </c>
      <c r="F2557" s="179">
        <v>0</v>
      </c>
      <c r="G2557" s="179">
        <v>0</v>
      </c>
      <c r="H2557" s="179">
        <v>66702.495016995483</v>
      </c>
      <c r="I2557" s="179">
        <v>0</v>
      </c>
      <c r="J2557" s="179">
        <v>0</v>
      </c>
      <c r="K2557" s="179">
        <v>0</v>
      </c>
      <c r="L2557" s="179">
        <v>0</v>
      </c>
      <c r="M2557" s="179">
        <v>97301.809087932052</v>
      </c>
      <c r="N2557" s="179">
        <v>0</v>
      </c>
      <c r="O2557" s="179">
        <v>0</v>
      </c>
      <c r="P2557" s="179">
        <v>0</v>
      </c>
      <c r="Q2557" s="179">
        <v>0</v>
      </c>
      <c r="R2557" s="180">
        <v>0</v>
      </c>
      <c r="S2557" s="180">
        <v>0</v>
      </c>
      <c r="T2557" s="180">
        <v>0</v>
      </c>
    </row>
    <row r="2558" spans="2:20" x14ac:dyDescent="0.3">
      <c r="B2558" s="19">
        <v>2555</v>
      </c>
      <c r="C2558" s="179">
        <v>0</v>
      </c>
      <c r="D2558" s="179">
        <v>0</v>
      </c>
      <c r="E2558" s="179">
        <v>177067.6952671601</v>
      </c>
      <c r="F2558" s="179">
        <v>0</v>
      </c>
      <c r="G2558" s="179">
        <v>0</v>
      </c>
      <c r="H2558" s="179">
        <v>410207.21872847999</v>
      </c>
      <c r="I2558" s="179">
        <v>0</v>
      </c>
      <c r="J2558" s="179">
        <v>0</v>
      </c>
      <c r="K2558" s="179">
        <v>0</v>
      </c>
      <c r="L2558" s="179">
        <v>0</v>
      </c>
      <c r="M2558" s="179">
        <v>19182.43696920804</v>
      </c>
      <c r="N2558" s="179">
        <v>0</v>
      </c>
      <c r="O2558" s="179">
        <v>0</v>
      </c>
      <c r="P2558" s="179">
        <v>0</v>
      </c>
      <c r="Q2558" s="179">
        <v>0</v>
      </c>
      <c r="R2558" s="180">
        <v>0</v>
      </c>
      <c r="S2558" s="180">
        <v>0</v>
      </c>
      <c r="T2558" s="180">
        <v>0</v>
      </c>
    </row>
    <row r="2559" spans="2:20" x14ac:dyDescent="0.3">
      <c r="B2559" s="19">
        <v>2556</v>
      </c>
      <c r="C2559" s="179">
        <v>0</v>
      </c>
      <c r="D2559" s="179">
        <v>0</v>
      </c>
      <c r="E2559" s="179">
        <v>29041.197642121624</v>
      </c>
      <c r="F2559" s="179">
        <v>0</v>
      </c>
      <c r="G2559" s="179">
        <v>0</v>
      </c>
      <c r="H2559" s="179">
        <v>70898.076985896521</v>
      </c>
      <c r="I2559" s="179">
        <v>0</v>
      </c>
      <c r="J2559" s="179">
        <v>0</v>
      </c>
      <c r="K2559" s="179">
        <v>0</v>
      </c>
      <c r="L2559" s="179">
        <v>0</v>
      </c>
      <c r="M2559" s="179">
        <v>65686.667932503085</v>
      </c>
      <c r="N2559" s="179">
        <v>0</v>
      </c>
      <c r="O2559" s="179">
        <v>0</v>
      </c>
      <c r="P2559" s="179">
        <v>0</v>
      </c>
      <c r="Q2559" s="179">
        <v>0</v>
      </c>
      <c r="R2559" s="180">
        <v>0</v>
      </c>
      <c r="S2559" s="180">
        <v>0</v>
      </c>
      <c r="T2559" s="180">
        <v>0</v>
      </c>
    </row>
    <row r="2560" spans="2:20" x14ac:dyDescent="0.3">
      <c r="B2560" s="19">
        <v>2557</v>
      </c>
      <c r="C2560" s="179">
        <v>0</v>
      </c>
      <c r="D2560" s="179">
        <v>0</v>
      </c>
      <c r="E2560" s="179">
        <v>410089.2886732734</v>
      </c>
      <c r="F2560" s="179">
        <v>0</v>
      </c>
      <c r="G2560" s="179">
        <v>0</v>
      </c>
      <c r="H2560" s="179">
        <v>142859.49979359659</v>
      </c>
      <c r="I2560" s="179">
        <v>0</v>
      </c>
      <c r="J2560" s="179">
        <v>0</v>
      </c>
      <c r="K2560" s="179">
        <v>0</v>
      </c>
      <c r="L2560" s="179">
        <v>0</v>
      </c>
      <c r="M2560" s="179">
        <v>283211.37189745187</v>
      </c>
      <c r="N2560" s="179">
        <v>0</v>
      </c>
      <c r="O2560" s="179">
        <v>0</v>
      </c>
      <c r="P2560" s="179">
        <v>0</v>
      </c>
      <c r="Q2560" s="179">
        <v>0</v>
      </c>
      <c r="R2560" s="180">
        <v>0</v>
      </c>
      <c r="S2560" s="180">
        <v>0</v>
      </c>
      <c r="T2560" s="180">
        <v>0</v>
      </c>
    </row>
    <row r="2561" spans="2:20" x14ac:dyDescent="0.3">
      <c r="B2561" s="19">
        <v>2558</v>
      </c>
      <c r="C2561" s="179">
        <v>0</v>
      </c>
      <c r="D2561" s="179">
        <v>0</v>
      </c>
      <c r="E2561" s="179">
        <v>301908.96265337634</v>
      </c>
      <c r="F2561" s="179">
        <v>0</v>
      </c>
      <c r="G2561" s="179">
        <v>0</v>
      </c>
      <c r="H2561" s="179">
        <v>1618555.8079272527</v>
      </c>
      <c r="I2561" s="179">
        <v>0</v>
      </c>
      <c r="J2561" s="179">
        <v>0</v>
      </c>
      <c r="K2561" s="179">
        <v>0</v>
      </c>
      <c r="L2561" s="179">
        <v>0</v>
      </c>
      <c r="M2561" s="179">
        <v>243030.97066482162</v>
      </c>
      <c r="N2561" s="179">
        <v>0</v>
      </c>
      <c r="O2561" s="179">
        <v>0</v>
      </c>
      <c r="P2561" s="179">
        <v>0</v>
      </c>
      <c r="Q2561" s="179">
        <v>0</v>
      </c>
      <c r="R2561" s="180">
        <v>0</v>
      </c>
      <c r="S2561" s="180">
        <v>0</v>
      </c>
      <c r="T2561" s="180">
        <v>0</v>
      </c>
    </row>
    <row r="2562" spans="2:20" x14ac:dyDescent="0.3">
      <c r="B2562" s="19">
        <v>2559</v>
      </c>
      <c r="C2562" s="179">
        <v>0</v>
      </c>
      <c r="D2562" s="179">
        <v>0</v>
      </c>
      <c r="E2562" s="179">
        <v>538633.12476762885</v>
      </c>
      <c r="F2562" s="179">
        <v>0</v>
      </c>
      <c r="G2562" s="179">
        <v>0</v>
      </c>
      <c r="H2562" s="179">
        <v>20318.292099311246</v>
      </c>
      <c r="I2562" s="179">
        <v>0</v>
      </c>
      <c r="J2562" s="179">
        <v>0</v>
      </c>
      <c r="K2562" s="179">
        <v>0</v>
      </c>
      <c r="L2562" s="179">
        <v>0</v>
      </c>
      <c r="M2562" s="179">
        <v>75223.548664978312</v>
      </c>
      <c r="N2562" s="179">
        <v>0</v>
      </c>
      <c r="O2562" s="179">
        <v>0</v>
      </c>
      <c r="P2562" s="179">
        <v>0</v>
      </c>
      <c r="Q2562" s="179">
        <v>0</v>
      </c>
      <c r="R2562" s="180">
        <v>0</v>
      </c>
      <c r="S2562" s="180">
        <v>0</v>
      </c>
      <c r="T2562" s="180">
        <v>0</v>
      </c>
    </row>
    <row r="2563" spans="2:20" x14ac:dyDescent="0.3">
      <c r="B2563" s="19">
        <v>2560</v>
      </c>
      <c r="C2563" s="179">
        <v>0</v>
      </c>
      <c r="D2563" s="179">
        <v>0</v>
      </c>
      <c r="E2563" s="179">
        <v>194671.002224856</v>
      </c>
      <c r="F2563" s="179">
        <v>0</v>
      </c>
      <c r="G2563" s="179">
        <v>0</v>
      </c>
      <c r="H2563" s="179">
        <v>5714.9589758391876</v>
      </c>
      <c r="I2563" s="179">
        <v>0</v>
      </c>
      <c r="J2563" s="179">
        <v>0</v>
      </c>
      <c r="K2563" s="179">
        <v>0</v>
      </c>
      <c r="L2563" s="179">
        <v>0</v>
      </c>
      <c r="M2563" s="179">
        <v>90566.842881371471</v>
      </c>
      <c r="N2563" s="179">
        <v>0</v>
      </c>
      <c r="O2563" s="179">
        <v>0</v>
      </c>
      <c r="P2563" s="179">
        <v>0</v>
      </c>
      <c r="Q2563" s="179">
        <v>0</v>
      </c>
      <c r="R2563" s="180">
        <v>0</v>
      </c>
      <c r="S2563" s="180">
        <v>0</v>
      </c>
      <c r="T2563" s="180">
        <v>0</v>
      </c>
    </row>
    <row r="2564" spans="2:20" x14ac:dyDescent="0.3">
      <c r="B2564" s="19">
        <v>2561</v>
      </c>
      <c r="C2564" s="179">
        <v>0</v>
      </c>
      <c r="D2564" s="179">
        <v>0</v>
      </c>
      <c r="E2564" s="179">
        <v>113450.50542448196</v>
      </c>
      <c r="F2564" s="179">
        <v>0</v>
      </c>
      <c r="G2564" s="179">
        <v>0</v>
      </c>
      <c r="H2564" s="179">
        <v>3116909.5406706654</v>
      </c>
      <c r="I2564" s="179">
        <v>0</v>
      </c>
      <c r="J2564" s="179">
        <v>0</v>
      </c>
      <c r="K2564" s="179">
        <v>0</v>
      </c>
      <c r="L2564" s="179">
        <v>0</v>
      </c>
      <c r="M2564" s="179">
        <v>265773.81108199077</v>
      </c>
      <c r="N2564" s="179">
        <v>0</v>
      </c>
      <c r="O2564" s="179">
        <v>0</v>
      </c>
      <c r="P2564" s="179">
        <v>0</v>
      </c>
      <c r="Q2564" s="179">
        <v>0</v>
      </c>
      <c r="R2564" s="180">
        <v>0</v>
      </c>
      <c r="S2564" s="180">
        <v>0</v>
      </c>
      <c r="T2564" s="180">
        <v>0</v>
      </c>
    </row>
    <row r="2565" spans="2:20" x14ac:dyDescent="0.3">
      <c r="B2565" s="19">
        <v>2562</v>
      </c>
      <c r="C2565" s="179">
        <v>0</v>
      </c>
      <c r="D2565" s="179">
        <v>0</v>
      </c>
      <c r="E2565" s="179">
        <v>1284.1156108771261</v>
      </c>
      <c r="F2565" s="179">
        <v>0</v>
      </c>
      <c r="G2565" s="179">
        <v>0</v>
      </c>
      <c r="H2565" s="179">
        <v>6453.8204844550974</v>
      </c>
      <c r="I2565" s="179">
        <v>0</v>
      </c>
      <c r="J2565" s="179">
        <v>0</v>
      </c>
      <c r="K2565" s="179">
        <v>0</v>
      </c>
      <c r="L2565" s="179">
        <v>0</v>
      </c>
      <c r="M2565" s="179">
        <v>37538.047864335604</v>
      </c>
      <c r="N2565" s="179">
        <v>0</v>
      </c>
      <c r="O2565" s="179">
        <v>0</v>
      </c>
      <c r="P2565" s="179">
        <v>0</v>
      </c>
      <c r="Q2565" s="179">
        <v>0</v>
      </c>
      <c r="R2565" s="180">
        <v>0</v>
      </c>
      <c r="S2565" s="180">
        <v>0</v>
      </c>
      <c r="T2565" s="180">
        <v>0</v>
      </c>
    </row>
    <row r="2566" spans="2:20" x14ac:dyDescent="0.3">
      <c r="B2566" s="19">
        <v>2563</v>
      </c>
      <c r="C2566" s="179">
        <v>0</v>
      </c>
      <c r="D2566" s="179">
        <v>0</v>
      </c>
      <c r="E2566" s="179">
        <v>326803.78358258097</v>
      </c>
      <c r="F2566" s="179">
        <v>0</v>
      </c>
      <c r="G2566" s="179">
        <v>0</v>
      </c>
      <c r="H2566" s="179">
        <v>489035.94768486905</v>
      </c>
      <c r="I2566" s="179">
        <v>0</v>
      </c>
      <c r="J2566" s="179">
        <v>0</v>
      </c>
      <c r="K2566" s="179">
        <v>0</v>
      </c>
      <c r="L2566" s="179">
        <v>0</v>
      </c>
      <c r="M2566" s="179">
        <v>2821.5931418165819</v>
      </c>
      <c r="N2566" s="179">
        <v>0</v>
      </c>
      <c r="O2566" s="179">
        <v>0</v>
      </c>
      <c r="P2566" s="179">
        <v>0</v>
      </c>
      <c r="Q2566" s="179">
        <v>0</v>
      </c>
      <c r="R2566" s="180">
        <v>0</v>
      </c>
      <c r="S2566" s="180">
        <v>0</v>
      </c>
      <c r="T2566" s="180">
        <v>0</v>
      </c>
    </row>
    <row r="2567" spans="2:20" x14ac:dyDescent="0.3">
      <c r="B2567" s="19">
        <v>2564</v>
      </c>
      <c r="C2567" s="179">
        <v>0</v>
      </c>
      <c r="D2567" s="179">
        <v>0</v>
      </c>
      <c r="E2567" s="179">
        <v>18817.936956502166</v>
      </c>
      <c r="F2567" s="179">
        <v>0</v>
      </c>
      <c r="G2567" s="179">
        <v>0</v>
      </c>
      <c r="H2567" s="179">
        <v>17811.688125054014</v>
      </c>
      <c r="I2567" s="179">
        <v>0</v>
      </c>
      <c r="J2567" s="179">
        <v>0</v>
      </c>
      <c r="K2567" s="179">
        <v>0</v>
      </c>
      <c r="L2567" s="179">
        <v>0</v>
      </c>
      <c r="M2567" s="179">
        <v>42980.727041236853</v>
      </c>
      <c r="N2567" s="179">
        <v>0</v>
      </c>
      <c r="O2567" s="179">
        <v>0</v>
      </c>
      <c r="P2567" s="179">
        <v>0</v>
      </c>
      <c r="Q2567" s="179">
        <v>0</v>
      </c>
      <c r="R2567" s="180">
        <v>0</v>
      </c>
      <c r="S2567" s="180">
        <v>0</v>
      </c>
      <c r="T2567" s="180">
        <v>0</v>
      </c>
    </row>
    <row r="2568" spans="2:20" x14ac:dyDescent="0.3">
      <c r="B2568" s="19">
        <v>2565</v>
      </c>
      <c r="C2568" s="179">
        <v>0</v>
      </c>
      <c r="D2568" s="179">
        <v>0</v>
      </c>
      <c r="E2568" s="179">
        <v>78012.889389028962</v>
      </c>
      <c r="F2568" s="179">
        <v>0</v>
      </c>
      <c r="G2568" s="179">
        <v>0</v>
      </c>
      <c r="H2568" s="179">
        <v>29779.235233850835</v>
      </c>
      <c r="I2568" s="179">
        <v>0</v>
      </c>
      <c r="J2568" s="179">
        <v>0</v>
      </c>
      <c r="K2568" s="179">
        <v>0</v>
      </c>
      <c r="L2568" s="179">
        <v>0</v>
      </c>
      <c r="M2568" s="179">
        <v>1446644.9073329347</v>
      </c>
      <c r="N2568" s="179">
        <v>0</v>
      </c>
      <c r="O2568" s="179">
        <v>0</v>
      </c>
      <c r="P2568" s="179">
        <v>0</v>
      </c>
      <c r="Q2568" s="179">
        <v>0</v>
      </c>
      <c r="R2568" s="180">
        <v>0</v>
      </c>
      <c r="S2568" s="180">
        <v>0</v>
      </c>
      <c r="T2568" s="180">
        <v>0</v>
      </c>
    </row>
    <row r="2569" spans="2:20" x14ac:dyDescent="0.3">
      <c r="B2569" s="19">
        <v>2566</v>
      </c>
      <c r="C2569" s="179">
        <v>0</v>
      </c>
      <c r="D2569" s="179">
        <v>0</v>
      </c>
      <c r="E2569" s="179">
        <v>6765.1087071830116</v>
      </c>
      <c r="F2569" s="179">
        <v>0</v>
      </c>
      <c r="G2569" s="179">
        <v>0</v>
      </c>
      <c r="H2569" s="179">
        <v>40490.219703606243</v>
      </c>
      <c r="I2569" s="179">
        <v>0</v>
      </c>
      <c r="J2569" s="179">
        <v>0</v>
      </c>
      <c r="K2569" s="179">
        <v>0</v>
      </c>
      <c r="L2569" s="179">
        <v>0</v>
      </c>
      <c r="M2569" s="179">
        <v>15906.262784938541</v>
      </c>
      <c r="N2569" s="179">
        <v>0</v>
      </c>
      <c r="O2569" s="179">
        <v>0</v>
      </c>
      <c r="P2569" s="179">
        <v>0</v>
      </c>
      <c r="Q2569" s="179">
        <v>0</v>
      </c>
      <c r="R2569" s="180">
        <v>0</v>
      </c>
      <c r="S2569" s="180">
        <v>0</v>
      </c>
      <c r="T2569" s="180">
        <v>0</v>
      </c>
    </row>
    <row r="2570" spans="2:20" x14ac:dyDescent="0.3">
      <c r="B2570" s="19">
        <v>2567</v>
      </c>
      <c r="C2570" s="179">
        <v>0</v>
      </c>
      <c r="D2570" s="179">
        <v>0</v>
      </c>
      <c r="E2570" s="179">
        <v>6711.5601585670138</v>
      </c>
      <c r="F2570" s="179">
        <v>0</v>
      </c>
      <c r="G2570" s="179">
        <v>0</v>
      </c>
      <c r="H2570" s="179">
        <v>37883.16337018909</v>
      </c>
      <c r="I2570" s="179">
        <v>0</v>
      </c>
      <c r="J2570" s="179">
        <v>0</v>
      </c>
      <c r="K2570" s="179">
        <v>0</v>
      </c>
      <c r="L2570" s="179">
        <v>0</v>
      </c>
      <c r="M2570" s="179">
        <v>191762.57485067195</v>
      </c>
      <c r="N2570" s="179">
        <v>0</v>
      </c>
      <c r="O2570" s="179">
        <v>0</v>
      </c>
      <c r="P2570" s="179">
        <v>0</v>
      </c>
      <c r="Q2570" s="179">
        <v>0</v>
      </c>
      <c r="R2570" s="180">
        <v>0</v>
      </c>
      <c r="S2570" s="180">
        <v>0</v>
      </c>
      <c r="T2570" s="180">
        <v>0</v>
      </c>
    </row>
    <row r="2571" spans="2:20" x14ac:dyDescent="0.3">
      <c r="B2571" s="19">
        <v>2568</v>
      </c>
      <c r="C2571" s="179">
        <v>0</v>
      </c>
      <c r="D2571" s="179">
        <v>0</v>
      </c>
      <c r="E2571" s="179">
        <v>84600.569487977162</v>
      </c>
      <c r="F2571" s="179">
        <v>0</v>
      </c>
      <c r="G2571" s="179">
        <v>0</v>
      </c>
      <c r="H2571" s="179">
        <v>34771.138615879579</v>
      </c>
      <c r="I2571" s="179">
        <v>0</v>
      </c>
      <c r="J2571" s="179">
        <v>0</v>
      </c>
      <c r="K2571" s="179">
        <v>0</v>
      </c>
      <c r="L2571" s="179">
        <v>0</v>
      </c>
      <c r="M2571" s="179">
        <v>59920.140057459714</v>
      </c>
      <c r="N2571" s="179">
        <v>0</v>
      </c>
      <c r="O2571" s="179">
        <v>0</v>
      </c>
      <c r="P2571" s="179">
        <v>0</v>
      </c>
      <c r="Q2571" s="179">
        <v>0</v>
      </c>
      <c r="R2571" s="180">
        <v>0</v>
      </c>
      <c r="S2571" s="180">
        <v>0</v>
      </c>
      <c r="T2571" s="180">
        <v>0</v>
      </c>
    </row>
    <row r="2572" spans="2:20" x14ac:dyDescent="0.3">
      <c r="B2572" s="19">
        <v>2569</v>
      </c>
      <c r="C2572" s="179">
        <v>0</v>
      </c>
      <c r="D2572" s="179">
        <v>0</v>
      </c>
      <c r="E2572" s="179">
        <v>91099.999019029594</v>
      </c>
      <c r="F2572" s="179">
        <v>0</v>
      </c>
      <c r="G2572" s="179">
        <v>0</v>
      </c>
      <c r="H2572" s="179">
        <v>72047.044926586284</v>
      </c>
      <c r="I2572" s="179">
        <v>0</v>
      </c>
      <c r="J2572" s="179">
        <v>0</v>
      </c>
      <c r="K2572" s="179">
        <v>0</v>
      </c>
      <c r="L2572" s="179">
        <v>0</v>
      </c>
      <c r="M2572" s="179">
        <v>17115.758082750457</v>
      </c>
      <c r="N2572" s="179">
        <v>0</v>
      </c>
      <c r="O2572" s="179">
        <v>0</v>
      </c>
      <c r="P2572" s="179">
        <v>0</v>
      </c>
      <c r="Q2572" s="179">
        <v>0</v>
      </c>
      <c r="R2572" s="180">
        <v>0</v>
      </c>
      <c r="S2572" s="180">
        <v>0</v>
      </c>
      <c r="T2572" s="180">
        <v>0</v>
      </c>
    </row>
    <row r="2573" spans="2:20" x14ac:dyDescent="0.3">
      <c r="B2573" s="19">
        <v>2570</v>
      </c>
      <c r="C2573" s="179">
        <v>0</v>
      </c>
      <c r="D2573" s="179">
        <v>0</v>
      </c>
      <c r="E2573" s="179">
        <v>40268.123895774042</v>
      </c>
      <c r="F2573" s="179">
        <v>0</v>
      </c>
      <c r="G2573" s="179">
        <v>0</v>
      </c>
      <c r="H2573" s="179">
        <v>714502.01523259806</v>
      </c>
      <c r="I2573" s="179">
        <v>0</v>
      </c>
      <c r="J2573" s="179">
        <v>0</v>
      </c>
      <c r="K2573" s="179">
        <v>0</v>
      </c>
      <c r="L2573" s="179">
        <v>0</v>
      </c>
      <c r="M2573" s="179">
        <v>50019.873383490572</v>
      </c>
      <c r="N2573" s="179">
        <v>0</v>
      </c>
      <c r="O2573" s="179">
        <v>0</v>
      </c>
      <c r="P2573" s="179">
        <v>0</v>
      </c>
      <c r="Q2573" s="179">
        <v>0</v>
      </c>
      <c r="R2573" s="180">
        <v>0</v>
      </c>
      <c r="S2573" s="180">
        <v>0</v>
      </c>
      <c r="T2573" s="180">
        <v>0</v>
      </c>
    </row>
    <row r="2574" spans="2:20" x14ac:dyDescent="0.3">
      <c r="B2574" s="19">
        <v>2571</v>
      </c>
      <c r="C2574" s="179">
        <v>0</v>
      </c>
      <c r="D2574" s="179">
        <v>0</v>
      </c>
      <c r="E2574" s="179">
        <v>47379.90872403598</v>
      </c>
      <c r="F2574" s="179">
        <v>0</v>
      </c>
      <c r="G2574" s="179">
        <v>0</v>
      </c>
      <c r="H2574" s="179">
        <v>122388.88687496285</v>
      </c>
      <c r="I2574" s="179">
        <v>0</v>
      </c>
      <c r="J2574" s="179">
        <v>0</v>
      </c>
      <c r="K2574" s="179">
        <v>0</v>
      </c>
      <c r="L2574" s="179">
        <v>0</v>
      </c>
      <c r="M2574" s="179">
        <v>189982.31613525379</v>
      </c>
      <c r="N2574" s="179">
        <v>0</v>
      </c>
      <c r="O2574" s="179">
        <v>0</v>
      </c>
      <c r="P2574" s="179">
        <v>0</v>
      </c>
      <c r="Q2574" s="179">
        <v>0</v>
      </c>
      <c r="R2574" s="180">
        <v>0</v>
      </c>
      <c r="S2574" s="180">
        <v>0</v>
      </c>
      <c r="T2574" s="180">
        <v>0</v>
      </c>
    </row>
    <row r="2575" spans="2:20" x14ac:dyDescent="0.3">
      <c r="B2575" s="19">
        <v>2572</v>
      </c>
      <c r="C2575" s="179">
        <v>0</v>
      </c>
      <c r="D2575" s="179">
        <v>0</v>
      </c>
      <c r="E2575" s="179">
        <v>75006.25167546657</v>
      </c>
      <c r="F2575" s="179">
        <v>0</v>
      </c>
      <c r="G2575" s="179">
        <v>0</v>
      </c>
      <c r="H2575" s="179">
        <v>418932.5268324723</v>
      </c>
      <c r="I2575" s="179">
        <v>0</v>
      </c>
      <c r="J2575" s="179">
        <v>0</v>
      </c>
      <c r="K2575" s="179">
        <v>0</v>
      </c>
      <c r="L2575" s="179">
        <v>0</v>
      </c>
      <c r="M2575" s="179">
        <v>12262.44266114172</v>
      </c>
      <c r="N2575" s="179">
        <v>0</v>
      </c>
      <c r="O2575" s="179">
        <v>0</v>
      </c>
      <c r="P2575" s="179">
        <v>0</v>
      </c>
      <c r="Q2575" s="179">
        <v>0</v>
      </c>
      <c r="R2575" s="180">
        <v>0</v>
      </c>
      <c r="S2575" s="180">
        <v>0</v>
      </c>
      <c r="T2575" s="180">
        <v>0</v>
      </c>
    </row>
    <row r="2576" spans="2:20" x14ac:dyDescent="0.3">
      <c r="B2576" s="19">
        <v>2573</v>
      </c>
      <c r="C2576" s="179">
        <v>0</v>
      </c>
      <c r="D2576" s="179">
        <v>0</v>
      </c>
      <c r="E2576" s="179">
        <v>450986.05261779058</v>
      </c>
      <c r="F2576" s="179">
        <v>0</v>
      </c>
      <c r="G2576" s="179">
        <v>0</v>
      </c>
      <c r="H2576" s="179">
        <v>40902.790488729072</v>
      </c>
      <c r="I2576" s="179">
        <v>0</v>
      </c>
      <c r="J2576" s="179">
        <v>0</v>
      </c>
      <c r="K2576" s="179">
        <v>0</v>
      </c>
      <c r="L2576" s="179">
        <v>0</v>
      </c>
      <c r="M2576" s="179">
        <v>19731.37820810471</v>
      </c>
      <c r="N2576" s="179">
        <v>0</v>
      </c>
      <c r="O2576" s="179">
        <v>0</v>
      </c>
      <c r="P2576" s="179">
        <v>0</v>
      </c>
      <c r="Q2576" s="179">
        <v>0</v>
      </c>
      <c r="R2576" s="180">
        <v>0</v>
      </c>
      <c r="S2576" s="180">
        <v>0</v>
      </c>
      <c r="T2576" s="180">
        <v>0</v>
      </c>
    </row>
    <row r="2577" spans="2:20" x14ac:dyDescent="0.3">
      <c r="B2577" s="19">
        <v>2574</v>
      </c>
      <c r="C2577" s="179">
        <v>0</v>
      </c>
      <c r="D2577" s="179">
        <v>0</v>
      </c>
      <c r="E2577" s="179">
        <v>483268.71719887451</v>
      </c>
      <c r="F2577" s="179">
        <v>0</v>
      </c>
      <c r="G2577" s="179">
        <v>0</v>
      </c>
      <c r="H2577" s="179">
        <v>39472.395259546443</v>
      </c>
      <c r="I2577" s="179">
        <v>0</v>
      </c>
      <c r="J2577" s="179">
        <v>0</v>
      </c>
      <c r="K2577" s="179">
        <v>0</v>
      </c>
      <c r="L2577" s="179">
        <v>0</v>
      </c>
      <c r="M2577" s="179">
        <v>80206.419368894567</v>
      </c>
      <c r="N2577" s="179">
        <v>0</v>
      </c>
      <c r="O2577" s="179">
        <v>0</v>
      </c>
      <c r="P2577" s="179">
        <v>0</v>
      </c>
      <c r="Q2577" s="179">
        <v>0</v>
      </c>
      <c r="R2577" s="180">
        <v>0</v>
      </c>
      <c r="S2577" s="180">
        <v>0</v>
      </c>
      <c r="T2577" s="180">
        <v>0</v>
      </c>
    </row>
    <row r="2578" spans="2:20" x14ac:dyDescent="0.3">
      <c r="B2578" s="19">
        <v>2575</v>
      </c>
      <c r="C2578" s="179">
        <v>0</v>
      </c>
      <c r="D2578" s="179">
        <v>0</v>
      </c>
      <c r="E2578" s="179">
        <v>76269.952347592101</v>
      </c>
      <c r="F2578" s="179">
        <v>0</v>
      </c>
      <c r="G2578" s="179">
        <v>0</v>
      </c>
      <c r="H2578" s="179">
        <v>9432.596195929762</v>
      </c>
      <c r="I2578" s="179">
        <v>0</v>
      </c>
      <c r="J2578" s="179">
        <v>0</v>
      </c>
      <c r="K2578" s="179">
        <v>0</v>
      </c>
      <c r="L2578" s="179">
        <v>0</v>
      </c>
      <c r="M2578" s="179">
        <v>399382.89770353853</v>
      </c>
      <c r="N2578" s="179">
        <v>0</v>
      </c>
      <c r="O2578" s="179">
        <v>0</v>
      </c>
      <c r="P2578" s="179">
        <v>0</v>
      </c>
      <c r="Q2578" s="179">
        <v>0</v>
      </c>
      <c r="R2578" s="180">
        <v>0</v>
      </c>
      <c r="S2578" s="180">
        <v>0</v>
      </c>
      <c r="T2578" s="180">
        <v>0</v>
      </c>
    </row>
    <row r="2579" spans="2:20" x14ac:dyDescent="0.3">
      <c r="B2579" s="19">
        <v>2576</v>
      </c>
      <c r="C2579" s="179">
        <v>0</v>
      </c>
      <c r="D2579" s="179">
        <v>0</v>
      </c>
      <c r="E2579" s="179">
        <v>54247.951941443418</v>
      </c>
      <c r="F2579" s="179">
        <v>0</v>
      </c>
      <c r="G2579" s="179">
        <v>0</v>
      </c>
      <c r="H2579" s="179">
        <v>529539.31372113759</v>
      </c>
      <c r="I2579" s="179">
        <v>0</v>
      </c>
      <c r="J2579" s="179">
        <v>0</v>
      </c>
      <c r="K2579" s="179">
        <v>0</v>
      </c>
      <c r="L2579" s="179">
        <v>0</v>
      </c>
      <c r="M2579" s="179">
        <v>7357.6780209490544</v>
      </c>
      <c r="N2579" s="179">
        <v>0</v>
      </c>
      <c r="O2579" s="179">
        <v>0</v>
      </c>
      <c r="P2579" s="179">
        <v>0</v>
      </c>
      <c r="Q2579" s="179">
        <v>0</v>
      </c>
      <c r="R2579" s="180">
        <v>0</v>
      </c>
      <c r="S2579" s="180">
        <v>0</v>
      </c>
      <c r="T2579" s="180">
        <v>0</v>
      </c>
    </row>
    <row r="2580" spans="2:20" x14ac:dyDescent="0.3">
      <c r="B2580" s="19">
        <v>2577</v>
      </c>
      <c r="C2580" s="179">
        <v>0</v>
      </c>
      <c r="D2580" s="179">
        <v>0</v>
      </c>
      <c r="E2580" s="179">
        <v>349038.18424105889</v>
      </c>
      <c r="F2580" s="179">
        <v>0</v>
      </c>
      <c r="G2580" s="179">
        <v>0</v>
      </c>
      <c r="H2580" s="179">
        <v>1295093.4362431669</v>
      </c>
      <c r="I2580" s="179">
        <v>0</v>
      </c>
      <c r="J2580" s="179">
        <v>0</v>
      </c>
      <c r="K2580" s="179">
        <v>0</v>
      </c>
      <c r="L2580" s="179">
        <v>0</v>
      </c>
      <c r="M2580" s="179">
        <v>99261.571566247032</v>
      </c>
      <c r="N2580" s="179">
        <v>0</v>
      </c>
      <c r="O2580" s="179">
        <v>0</v>
      </c>
      <c r="P2580" s="179">
        <v>0</v>
      </c>
      <c r="Q2580" s="179">
        <v>0</v>
      </c>
      <c r="R2580" s="180">
        <v>0</v>
      </c>
      <c r="S2580" s="180">
        <v>0</v>
      </c>
      <c r="T2580" s="180">
        <v>0</v>
      </c>
    </row>
    <row r="2581" spans="2:20" x14ac:dyDescent="0.3">
      <c r="B2581" s="19">
        <v>2578</v>
      </c>
      <c r="C2581" s="179">
        <v>0</v>
      </c>
      <c r="D2581" s="179">
        <v>0</v>
      </c>
      <c r="E2581" s="179">
        <v>639000.60068892362</v>
      </c>
      <c r="F2581" s="179">
        <v>0</v>
      </c>
      <c r="G2581" s="179">
        <v>0</v>
      </c>
      <c r="H2581" s="179">
        <v>91378.908459693572</v>
      </c>
      <c r="I2581" s="179">
        <v>0</v>
      </c>
      <c r="J2581" s="179">
        <v>0</v>
      </c>
      <c r="K2581" s="179">
        <v>0</v>
      </c>
      <c r="L2581" s="179">
        <v>0</v>
      </c>
      <c r="M2581" s="179">
        <v>18507.463867721552</v>
      </c>
      <c r="N2581" s="179">
        <v>0</v>
      </c>
      <c r="O2581" s="179">
        <v>0</v>
      </c>
      <c r="P2581" s="179">
        <v>0</v>
      </c>
      <c r="Q2581" s="179">
        <v>0</v>
      </c>
      <c r="R2581" s="180">
        <v>0</v>
      </c>
      <c r="S2581" s="180">
        <v>0</v>
      </c>
      <c r="T2581" s="180">
        <v>0</v>
      </c>
    </row>
    <row r="2582" spans="2:20" x14ac:dyDescent="0.3">
      <c r="B2582" s="19">
        <v>2579</v>
      </c>
      <c r="C2582" s="179">
        <v>0</v>
      </c>
      <c r="D2582" s="179">
        <v>0</v>
      </c>
      <c r="E2582" s="179">
        <v>53689.906916432468</v>
      </c>
      <c r="F2582" s="179">
        <v>0</v>
      </c>
      <c r="G2582" s="179">
        <v>0</v>
      </c>
      <c r="H2582" s="179">
        <v>431114.11812065693</v>
      </c>
      <c r="I2582" s="179">
        <v>0</v>
      </c>
      <c r="J2582" s="179">
        <v>0</v>
      </c>
      <c r="K2582" s="179">
        <v>0</v>
      </c>
      <c r="L2582" s="179">
        <v>0</v>
      </c>
      <c r="M2582" s="179">
        <v>262380.8157695072</v>
      </c>
      <c r="N2582" s="179">
        <v>0</v>
      </c>
      <c r="O2582" s="179">
        <v>0</v>
      </c>
      <c r="P2582" s="179">
        <v>0</v>
      </c>
      <c r="Q2582" s="179">
        <v>0</v>
      </c>
      <c r="R2582" s="180">
        <v>0</v>
      </c>
      <c r="S2582" s="180">
        <v>0</v>
      </c>
      <c r="T2582" s="180">
        <v>0</v>
      </c>
    </row>
    <row r="2583" spans="2:20" x14ac:dyDescent="0.3">
      <c r="B2583" s="19">
        <v>2580</v>
      </c>
      <c r="C2583" s="179">
        <v>0</v>
      </c>
      <c r="D2583" s="179">
        <v>0</v>
      </c>
      <c r="E2583" s="179">
        <v>120105.61669752994</v>
      </c>
      <c r="F2583" s="179">
        <v>0</v>
      </c>
      <c r="G2583" s="179">
        <v>0</v>
      </c>
      <c r="H2583" s="179">
        <v>22112.636020353912</v>
      </c>
      <c r="I2583" s="179">
        <v>0</v>
      </c>
      <c r="J2583" s="179">
        <v>0</v>
      </c>
      <c r="K2583" s="179">
        <v>0</v>
      </c>
      <c r="L2583" s="179">
        <v>0</v>
      </c>
      <c r="M2583" s="179">
        <v>240345.24103447219</v>
      </c>
      <c r="N2583" s="179">
        <v>0</v>
      </c>
      <c r="O2583" s="179">
        <v>0</v>
      </c>
      <c r="P2583" s="179">
        <v>0</v>
      </c>
      <c r="Q2583" s="179">
        <v>0</v>
      </c>
      <c r="R2583" s="180">
        <v>0</v>
      </c>
      <c r="S2583" s="180">
        <v>0</v>
      </c>
      <c r="T2583" s="180">
        <v>0</v>
      </c>
    </row>
    <row r="2584" spans="2:20" x14ac:dyDescent="0.3">
      <c r="B2584" s="19">
        <v>2581</v>
      </c>
      <c r="C2584" s="179">
        <v>0</v>
      </c>
      <c r="D2584" s="179">
        <v>0</v>
      </c>
      <c r="E2584" s="179">
        <v>51727.169619978005</v>
      </c>
      <c r="F2584" s="179">
        <v>0</v>
      </c>
      <c r="G2584" s="179">
        <v>0</v>
      </c>
      <c r="H2584" s="179">
        <v>1794044.5742721944</v>
      </c>
      <c r="I2584" s="179">
        <v>0</v>
      </c>
      <c r="J2584" s="179">
        <v>0</v>
      </c>
      <c r="K2584" s="179">
        <v>0</v>
      </c>
      <c r="L2584" s="179">
        <v>0</v>
      </c>
      <c r="M2584" s="179">
        <v>121523.17278668295</v>
      </c>
      <c r="N2584" s="179">
        <v>0</v>
      </c>
      <c r="O2584" s="179">
        <v>0</v>
      </c>
      <c r="P2584" s="179">
        <v>0</v>
      </c>
      <c r="Q2584" s="179">
        <v>0</v>
      </c>
      <c r="R2584" s="180">
        <v>0</v>
      </c>
      <c r="S2584" s="180">
        <v>0</v>
      </c>
      <c r="T2584" s="180">
        <v>0</v>
      </c>
    </row>
    <row r="2585" spans="2:20" x14ac:dyDescent="0.3">
      <c r="B2585" s="19">
        <v>2582</v>
      </c>
      <c r="C2585" s="179">
        <v>0</v>
      </c>
      <c r="D2585" s="179">
        <v>0</v>
      </c>
      <c r="E2585" s="179">
        <v>124164.28780736122</v>
      </c>
      <c r="F2585" s="179">
        <v>0</v>
      </c>
      <c r="G2585" s="179">
        <v>0</v>
      </c>
      <c r="H2585" s="179">
        <v>153672.21154330371</v>
      </c>
      <c r="I2585" s="179">
        <v>0</v>
      </c>
      <c r="J2585" s="179">
        <v>0</v>
      </c>
      <c r="K2585" s="179">
        <v>0</v>
      </c>
      <c r="L2585" s="179">
        <v>0</v>
      </c>
      <c r="M2585" s="179">
        <v>55833.230791648217</v>
      </c>
      <c r="N2585" s="179">
        <v>0</v>
      </c>
      <c r="O2585" s="179">
        <v>0</v>
      </c>
      <c r="P2585" s="179">
        <v>0</v>
      </c>
      <c r="Q2585" s="179">
        <v>0</v>
      </c>
      <c r="R2585" s="180">
        <v>0</v>
      </c>
      <c r="S2585" s="180">
        <v>0</v>
      </c>
      <c r="T2585" s="180">
        <v>0</v>
      </c>
    </row>
    <row r="2586" spans="2:20" x14ac:dyDescent="0.3">
      <c r="B2586" s="19">
        <v>2583</v>
      </c>
      <c r="C2586" s="179">
        <v>0</v>
      </c>
      <c r="D2586" s="179">
        <v>0</v>
      </c>
      <c r="E2586" s="179">
        <v>203326.60192477048</v>
      </c>
      <c r="F2586" s="179">
        <v>0</v>
      </c>
      <c r="G2586" s="179">
        <v>0</v>
      </c>
      <c r="H2586" s="179">
        <v>207550.18595722842</v>
      </c>
      <c r="I2586" s="179">
        <v>0</v>
      </c>
      <c r="J2586" s="179">
        <v>0</v>
      </c>
      <c r="K2586" s="179">
        <v>0</v>
      </c>
      <c r="L2586" s="179">
        <v>0</v>
      </c>
      <c r="M2586" s="179">
        <v>23052.56158913235</v>
      </c>
      <c r="N2586" s="179">
        <v>0</v>
      </c>
      <c r="O2586" s="179">
        <v>0</v>
      </c>
      <c r="P2586" s="179">
        <v>0</v>
      </c>
      <c r="Q2586" s="179">
        <v>0</v>
      </c>
      <c r="R2586" s="180">
        <v>0</v>
      </c>
      <c r="S2586" s="180">
        <v>0</v>
      </c>
      <c r="T2586" s="180">
        <v>0</v>
      </c>
    </row>
    <row r="2587" spans="2:20" x14ac:dyDescent="0.3">
      <c r="B2587" s="19">
        <v>2584</v>
      </c>
      <c r="C2587" s="179">
        <v>0</v>
      </c>
      <c r="D2587" s="179">
        <v>0</v>
      </c>
      <c r="E2587" s="179">
        <v>193564.60393209744</v>
      </c>
      <c r="F2587" s="179">
        <v>0</v>
      </c>
      <c r="G2587" s="179">
        <v>0</v>
      </c>
      <c r="H2587" s="179">
        <v>46023.772485800153</v>
      </c>
      <c r="I2587" s="179">
        <v>0</v>
      </c>
      <c r="J2587" s="179">
        <v>0</v>
      </c>
      <c r="K2587" s="179">
        <v>0</v>
      </c>
      <c r="L2587" s="179">
        <v>0</v>
      </c>
      <c r="M2587" s="179">
        <v>83241.601037748231</v>
      </c>
      <c r="N2587" s="179">
        <v>0</v>
      </c>
      <c r="O2587" s="179">
        <v>0</v>
      </c>
      <c r="P2587" s="179">
        <v>0</v>
      </c>
      <c r="Q2587" s="179">
        <v>0</v>
      </c>
      <c r="R2587" s="180">
        <v>0</v>
      </c>
      <c r="S2587" s="180">
        <v>0</v>
      </c>
      <c r="T2587" s="180">
        <v>0</v>
      </c>
    </row>
    <row r="2588" spans="2:20" x14ac:dyDescent="0.3">
      <c r="B2588" s="19">
        <v>2585</v>
      </c>
      <c r="C2588" s="179">
        <v>0</v>
      </c>
      <c r="D2588" s="179">
        <v>0</v>
      </c>
      <c r="E2588" s="179">
        <v>27065.926932048285</v>
      </c>
      <c r="F2588" s="179">
        <v>1</v>
      </c>
      <c r="G2588" s="179">
        <v>154195.87830223734</v>
      </c>
      <c r="H2588" s="179">
        <v>229467.96142653518</v>
      </c>
      <c r="I2588" s="179">
        <v>0</v>
      </c>
      <c r="J2588" s="179">
        <v>0</v>
      </c>
      <c r="K2588" s="179">
        <v>0</v>
      </c>
      <c r="L2588" s="179">
        <v>0</v>
      </c>
      <c r="M2588" s="179">
        <v>169552.90004685131</v>
      </c>
      <c r="N2588" s="179">
        <v>0</v>
      </c>
      <c r="O2588" s="179">
        <v>0</v>
      </c>
      <c r="P2588" s="179">
        <v>0</v>
      </c>
      <c r="Q2588" s="179">
        <v>0</v>
      </c>
      <c r="R2588" s="180">
        <v>0</v>
      </c>
      <c r="S2588" s="180">
        <v>0</v>
      </c>
      <c r="T2588" s="180">
        <v>0</v>
      </c>
    </row>
    <row r="2589" spans="2:20" x14ac:dyDescent="0.3">
      <c r="B2589" s="19">
        <v>2586</v>
      </c>
      <c r="C2589" s="179">
        <v>0</v>
      </c>
      <c r="D2589" s="179">
        <v>0</v>
      </c>
      <c r="E2589" s="179">
        <v>254074.75774234752</v>
      </c>
      <c r="F2589" s="179">
        <v>0</v>
      </c>
      <c r="G2589" s="179">
        <v>0</v>
      </c>
      <c r="H2589" s="179">
        <v>26948.421610591253</v>
      </c>
      <c r="I2589" s="179">
        <v>0</v>
      </c>
      <c r="J2589" s="179">
        <v>0</v>
      </c>
      <c r="K2589" s="179">
        <v>0</v>
      </c>
      <c r="L2589" s="179">
        <v>0</v>
      </c>
      <c r="M2589" s="179">
        <v>111280.27808006981</v>
      </c>
      <c r="N2589" s="179">
        <v>0</v>
      </c>
      <c r="O2589" s="179">
        <v>0</v>
      </c>
      <c r="P2589" s="179">
        <v>0</v>
      </c>
      <c r="Q2589" s="179">
        <v>0</v>
      </c>
      <c r="R2589" s="180">
        <v>0</v>
      </c>
      <c r="S2589" s="180">
        <v>0</v>
      </c>
      <c r="T2589" s="180">
        <v>0</v>
      </c>
    </row>
    <row r="2590" spans="2:20" x14ac:dyDescent="0.3">
      <c r="B2590" s="19">
        <v>2587</v>
      </c>
      <c r="C2590" s="179">
        <v>0</v>
      </c>
      <c r="D2590" s="179">
        <v>0</v>
      </c>
      <c r="E2590" s="179">
        <v>128518.77061302724</v>
      </c>
      <c r="F2590" s="179">
        <v>0</v>
      </c>
      <c r="G2590" s="179">
        <v>0</v>
      </c>
      <c r="H2590" s="179">
        <v>198004.4684008428</v>
      </c>
      <c r="I2590" s="179">
        <v>0</v>
      </c>
      <c r="J2590" s="179">
        <v>0</v>
      </c>
      <c r="K2590" s="179">
        <v>0</v>
      </c>
      <c r="L2590" s="179">
        <v>0</v>
      </c>
      <c r="M2590" s="179">
        <v>122244.05890404625</v>
      </c>
      <c r="N2590" s="179">
        <v>0</v>
      </c>
      <c r="O2590" s="179">
        <v>0</v>
      </c>
      <c r="P2590" s="179">
        <v>0</v>
      </c>
      <c r="Q2590" s="179">
        <v>0</v>
      </c>
      <c r="R2590" s="180">
        <v>0</v>
      </c>
      <c r="S2590" s="180">
        <v>0</v>
      </c>
      <c r="T2590" s="180">
        <v>0</v>
      </c>
    </row>
    <row r="2591" spans="2:20" x14ac:dyDescent="0.3">
      <c r="B2591" s="19">
        <v>2588</v>
      </c>
      <c r="C2591" s="179">
        <v>0</v>
      </c>
      <c r="D2591" s="179">
        <v>0</v>
      </c>
      <c r="E2591" s="179">
        <v>34302.021833866005</v>
      </c>
      <c r="F2591" s="179">
        <v>0</v>
      </c>
      <c r="G2591" s="179">
        <v>0</v>
      </c>
      <c r="H2591" s="179">
        <v>69716.724431976705</v>
      </c>
      <c r="I2591" s="179">
        <v>0</v>
      </c>
      <c r="J2591" s="179">
        <v>0</v>
      </c>
      <c r="K2591" s="179">
        <v>0</v>
      </c>
      <c r="L2591" s="179">
        <v>0</v>
      </c>
      <c r="M2591" s="179">
        <v>82600.438056570783</v>
      </c>
      <c r="N2591" s="179">
        <v>0</v>
      </c>
      <c r="O2591" s="179">
        <v>0</v>
      </c>
      <c r="P2591" s="179">
        <v>0</v>
      </c>
      <c r="Q2591" s="179">
        <v>0</v>
      </c>
      <c r="R2591" s="180">
        <v>0</v>
      </c>
      <c r="S2591" s="180">
        <v>0</v>
      </c>
      <c r="T2591" s="180">
        <v>0</v>
      </c>
    </row>
    <row r="2592" spans="2:20" x14ac:dyDescent="0.3">
      <c r="B2592" s="19">
        <v>2589</v>
      </c>
      <c r="C2592" s="179">
        <v>0</v>
      </c>
      <c r="D2592" s="179">
        <v>0</v>
      </c>
      <c r="E2592" s="179">
        <v>17931.777807727933</v>
      </c>
      <c r="F2592" s="179">
        <v>0</v>
      </c>
      <c r="G2592" s="179">
        <v>0</v>
      </c>
      <c r="H2592" s="179">
        <v>20371.04661849259</v>
      </c>
      <c r="I2592" s="179">
        <v>0</v>
      </c>
      <c r="J2592" s="179">
        <v>0</v>
      </c>
      <c r="K2592" s="179">
        <v>0</v>
      </c>
      <c r="L2592" s="179">
        <v>0</v>
      </c>
      <c r="M2592" s="179">
        <v>123996.49620615462</v>
      </c>
      <c r="N2592" s="179">
        <v>0</v>
      </c>
      <c r="O2592" s="179">
        <v>0</v>
      </c>
      <c r="P2592" s="179">
        <v>0</v>
      </c>
      <c r="Q2592" s="179">
        <v>0</v>
      </c>
      <c r="R2592" s="180">
        <v>0</v>
      </c>
      <c r="S2592" s="180">
        <v>0</v>
      </c>
      <c r="T2592" s="180">
        <v>0</v>
      </c>
    </row>
    <row r="2593" spans="2:20" x14ac:dyDescent="0.3">
      <c r="B2593" s="19">
        <v>2590</v>
      </c>
      <c r="C2593" s="179">
        <v>0</v>
      </c>
      <c r="D2593" s="179">
        <v>0</v>
      </c>
      <c r="E2593" s="179">
        <v>269643.75924620131</v>
      </c>
      <c r="F2593" s="179">
        <v>0</v>
      </c>
      <c r="G2593" s="179">
        <v>0</v>
      </c>
      <c r="H2593" s="179">
        <v>18987.15950708749</v>
      </c>
      <c r="I2593" s="179">
        <v>0</v>
      </c>
      <c r="J2593" s="179">
        <v>0</v>
      </c>
      <c r="K2593" s="179">
        <v>0</v>
      </c>
      <c r="L2593" s="179">
        <v>0</v>
      </c>
      <c r="M2593" s="179">
        <v>84384.50635423226</v>
      </c>
      <c r="N2593" s="179">
        <v>0</v>
      </c>
      <c r="O2593" s="179">
        <v>0</v>
      </c>
      <c r="P2593" s="179">
        <v>0</v>
      </c>
      <c r="Q2593" s="179">
        <v>0</v>
      </c>
      <c r="R2593" s="180">
        <v>0</v>
      </c>
      <c r="S2593" s="180">
        <v>0</v>
      </c>
      <c r="T2593" s="180">
        <v>0</v>
      </c>
    </row>
    <row r="2594" spans="2:20" x14ac:dyDescent="0.3">
      <c r="B2594" s="19">
        <v>2591</v>
      </c>
      <c r="C2594" s="179">
        <v>1</v>
      </c>
      <c r="D2594" s="179">
        <v>16044.374423748963</v>
      </c>
      <c r="E2594" s="179">
        <v>523860.01498269656</v>
      </c>
      <c r="F2594" s="179">
        <v>0</v>
      </c>
      <c r="G2594" s="179">
        <v>0</v>
      </c>
      <c r="H2594" s="179">
        <v>11026.512203219552</v>
      </c>
      <c r="I2594" s="179">
        <v>0</v>
      </c>
      <c r="J2594" s="179">
        <v>0</v>
      </c>
      <c r="K2594" s="179">
        <v>0</v>
      </c>
      <c r="L2594" s="179">
        <v>0</v>
      </c>
      <c r="M2594" s="179">
        <v>9432.596195929762</v>
      </c>
      <c r="N2594" s="179">
        <v>0</v>
      </c>
      <c r="O2594" s="179">
        <v>0</v>
      </c>
      <c r="P2594" s="179">
        <v>0</v>
      </c>
      <c r="Q2594" s="179">
        <v>0</v>
      </c>
      <c r="R2594" s="180">
        <v>0</v>
      </c>
      <c r="S2594" s="180">
        <v>0</v>
      </c>
      <c r="T2594" s="180">
        <v>16044.374423748963</v>
      </c>
    </row>
    <row r="2595" spans="2:20" x14ac:dyDescent="0.3">
      <c r="B2595" s="19">
        <v>2592</v>
      </c>
      <c r="C2595" s="179">
        <v>0</v>
      </c>
      <c r="D2595" s="179">
        <v>0</v>
      </c>
      <c r="E2595" s="179">
        <v>716048.61183517345</v>
      </c>
      <c r="F2595" s="179">
        <v>0</v>
      </c>
      <c r="G2595" s="179">
        <v>0</v>
      </c>
      <c r="H2595" s="179">
        <v>25246.498788840661</v>
      </c>
      <c r="I2595" s="179">
        <v>0</v>
      </c>
      <c r="J2595" s="179">
        <v>0</v>
      </c>
      <c r="K2595" s="179">
        <v>0</v>
      </c>
      <c r="L2595" s="179">
        <v>0</v>
      </c>
      <c r="M2595" s="179">
        <v>66410.695744724828</v>
      </c>
      <c r="N2595" s="179">
        <v>0</v>
      </c>
      <c r="O2595" s="179">
        <v>0</v>
      </c>
      <c r="P2595" s="179">
        <v>0</v>
      </c>
      <c r="Q2595" s="179">
        <v>0</v>
      </c>
      <c r="R2595" s="180">
        <v>0</v>
      </c>
      <c r="S2595" s="180">
        <v>0</v>
      </c>
      <c r="T2595" s="180">
        <v>0</v>
      </c>
    </row>
    <row r="2596" spans="2:20" x14ac:dyDescent="0.3">
      <c r="B2596" s="19">
        <v>2593</v>
      </c>
      <c r="C2596" s="179">
        <v>0</v>
      </c>
      <c r="D2596" s="179">
        <v>0</v>
      </c>
      <c r="E2596" s="179">
        <v>419206.54899062309</v>
      </c>
      <c r="F2596" s="179">
        <v>0</v>
      </c>
      <c r="G2596" s="179">
        <v>0</v>
      </c>
      <c r="H2596" s="179">
        <v>29027.541412657829</v>
      </c>
      <c r="I2596" s="179">
        <v>0</v>
      </c>
      <c r="J2596" s="179">
        <v>0</v>
      </c>
      <c r="K2596" s="179">
        <v>0</v>
      </c>
      <c r="L2596" s="179">
        <v>0</v>
      </c>
      <c r="M2596" s="179">
        <v>225745.10996375402</v>
      </c>
      <c r="N2596" s="179">
        <v>0</v>
      </c>
      <c r="O2596" s="179">
        <v>0</v>
      </c>
      <c r="P2596" s="179">
        <v>0</v>
      </c>
      <c r="Q2596" s="179">
        <v>0</v>
      </c>
      <c r="R2596" s="180">
        <v>0</v>
      </c>
      <c r="S2596" s="180">
        <v>0</v>
      </c>
      <c r="T2596" s="180">
        <v>0</v>
      </c>
    </row>
    <row r="2597" spans="2:20" x14ac:dyDescent="0.3">
      <c r="B2597" s="19">
        <v>2594</v>
      </c>
      <c r="C2597" s="179">
        <v>0</v>
      </c>
      <c r="D2597" s="179">
        <v>0</v>
      </c>
      <c r="E2597" s="179">
        <v>47813.03669187575</v>
      </c>
      <c r="F2597" s="179">
        <v>0</v>
      </c>
      <c r="G2597" s="179">
        <v>0</v>
      </c>
      <c r="H2597" s="179">
        <v>99523.843010464028</v>
      </c>
      <c r="I2597" s="179">
        <v>0</v>
      </c>
      <c r="J2597" s="179">
        <v>0</v>
      </c>
      <c r="K2597" s="179">
        <v>0</v>
      </c>
      <c r="L2597" s="179">
        <v>0</v>
      </c>
      <c r="M2597" s="179">
        <v>74784.489015519473</v>
      </c>
      <c r="N2597" s="179">
        <v>0</v>
      </c>
      <c r="O2597" s="179">
        <v>0</v>
      </c>
      <c r="P2597" s="179">
        <v>0</v>
      </c>
      <c r="Q2597" s="179">
        <v>0</v>
      </c>
      <c r="R2597" s="180">
        <v>0</v>
      </c>
      <c r="S2597" s="180">
        <v>0</v>
      </c>
      <c r="T2597" s="180">
        <v>0</v>
      </c>
    </row>
    <row r="2598" spans="2:20" x14ac:dyDescent="0.3">
      <c r="B2598" s="19">
        <v>2595</v>
      </c>
      <c r="C2598" s="179">
        <v>0</v>
      </c>
      <c r="D2598" s="179">
        <v>0</v>
      </c>
      <c r="E2598" s="179">
        <v>25688.848519024061</v>
      </c>
      <c r="F2598" s="179">
        <v>0</v>
      </c>
      <c r="G2598" s="179">
        <v>0</v>
      </c>
      <c r="H2598" s="179">
        <v>220777.8020195516</v>
      </c>
      <c r="I2598" s="179">
        <v>0</v>
      </c>
      <c r="J2598" s="179">
        <v>0</v>
      </c>
      <c r="K2598" s="179">
        <v>0</v>
      </c>
      <c r="L2598" s="179">
        <v>0</v>
      </c>
      <c r="M2598" s="179">
        <v>24688.491930657594</v>
      </c>
      <c r="N2598" s="179">
        <v>0</v>
      </c>
      <c r="O2598" s="179">
        <v>0</v>
      </c>
      <c r="P2598" s="179">
        <v>0</v>
      </c>
      <c r="Q2598" s="179">
        <v>0</v>
      </c>
      <c r="R2598" s="180">
        <v>0</v>
      </c>
      <c r="S2598" s="180">
        <v>0</v>
      </c>
      <c r="T2598" s="180">
        <v>0</v>
      </c>
    </row>
    <row r="2599" spans="2:20" x14ac:dyDescent="0.3">
      <c r="B2599" s="19">
        <v>2596</v>
      </c>
      <c r="C2599" s="179">
        <v>0</v>
      </c>
      <c r="D2599" s="179">
        <v>0</v>
      </c>
      <c r="E2599" s="179">
        <v>18139.486712802343</v>
      </c>
      <c r="F2599" s="179">
        <v>0</v>
      </c>
      <c r="G2599" s="179">
        <v>0</v>
      </c>
      <c r="H2599" s="179">
        <v>19482.024941424552</v>
      </c>
      <c r="I2599" s="179">
        <v>0</v>
      </c>
      <c r="J2599" s="179">
        <v>0</v>
      </c>
      <c r="K2599" s="179">
        <v>0</v>
      </c>
      <c r="L2599" s="179">
        <v>0</v>
      </c>
      <c r="M2599" s="179">
        <v>28287.211194586864</v>
      </c>
      <c r="N2599" s="179">
        <v>0</v>
      </c>
      <c r="O2599" s="179">
        <v>0</v>
      </c>
      <c r="P2599" s="179">
        <v>0</v>
      </c>
      <c r="Q2599" s="179">
        <v>0</v>
      </c>
      <c r="R2599" s="180">
        <v>0</v>
      </c>
      <c r="S2599" s="180">
        <v>0</v>
      </c>
      <c r="T2599" s="180">
        <v>0</v>
      </c>
    </row>
    <row r="2600" spans="2:20" x14ac:dyDescent="0.3">
      <c r="B2600" s="19">
        <v>2597</v>
      </c>
      <c r="C2600" s="179">
        <v>0</v>
      </c>
      <c r="D2600" s="179">
        <v>0</v>
      </c>
      <c r="E2600" s="179">
        <v>58455.316469098536</v>
      </c>
      <c r="F2600" s="179">
        <v>0</v>
      </c>
      <c r="G2600" s="179">
        <v>0</v>
      </c>
      <c r="H2600" s="179">
        <v>5106.4737588381522</v>
      </c>
      <c r="I2600" s="179">
        <v>0</v>
      </c>
      <c r="J2600" s="179">
        <v>0</v>
      </c>
      <c r="K2600" s="179">
        <v>0</v>
      </c>
      <c r="L2600" s="179">
        <v>0</v>
      </c>
      <c r="M2600" s="179">
        <v>56288.249275298142</v>
      </c>
      <c r="N2600" s="179">
        <v>0</v>
      </c>
      <c r="O2600" s="179">
        <v>0</v>
      </c>
      <c r="P2600" s="179">
        <v>0</v>
      </c>
      <c r="Q2600" s="179">
        <v>0</v>
      </c>
      <c r="R2600" s="180">
        <v>0</v>
      </c>
      <c r="S2600" s="180">
        <v>0</v>
      </c>
      <c r="T2600" s="180">
        <v>0</v>
      </c>
    </row>
    <row r="2601" spans="2:20" x14ac:dyDescent="0.3">
      <c r="B2601" s="19">
        <v>2598</v>
      </c>
      <c r="C2601" s="179">
        <v>0</v>
      </c>
      <c r="D2601" s="179">
        <v>0</v>
      </c>
      <c r="E2601" s="179">
        <v>9042.918871842905</v>
      </c>
      <c r="F2601" s="179">
        <v>0</v>
      </c>
      <c r="G2601" s="179">
        <v>0</v>
      </c>
      <c r="H2601" s="179">
        <v>61297.961596356763</v>
      </c>
      <c r="I2601" s="179">
        <v>0</v>
      </c>
      <c r="J2601" s="179">
        <v>0</v>
      </c>
      <c r="K2601" s="179">
        <v>0</v>
      </c>
      <c r="L2601" s="179">
        <v>0</v>
      </c>
      <c r="M2601" s="179">
        <v>71001.754838740861</v>
      </c>
      <c r="N2601" s="179">
        <v>0</v>
      </c>
      <c r="O2601" s="179">
        <v>0</v>
      </c>
      <c r="P2601" s="179">
        <v>0</v>
      </c>
      <c r="Q2601" s="179">
        <v>0</v>
      </c>
      <c r="R2601" s="180">
        <v>0</v>
      </c>
      <c r="S2601" s="180">
        <v>0</v>
      </c>
      <c r="T2601" s="180">
        <v>0</v>
      </c>
    </row>
    <row r="2602" spans="2:20" x14ac:dyDescent="0.3">
      <c r="B2602" s="19">
        <v>2599</v>
      </c>
      <c r="C2602" s="179">
        <v>1</v>
      </c>
      <c r="D2602" s="179">
        <v>120194.20915998299</v>
      </c>
      <c r="E2602" s="179">
        <v>258722.42946272265</v>
      </c>
      <c r="F2602" s="179">
        <v>0</v>
      </c>
      <c r="G2602" s="179">
        <v>0</v>
      </c>
      <c r="H2602" s="179">
        <v>126534.44701776248</v>
      </c>
      <c r="I2602" s="179">
        <v>0</v>
      </c>
      <c r="J2602" s="179">
        <v>0</v>
      </c>
      <c r="K2602" s="179">
        <v>0</v>
      </c>
      <c r="L2602" s="179">
        <v>0</v>
      </c>
      <c r="M2602" s="179">
        <v>34446.031950997029</v>
      </c>
      <c r="N2602" s="179">
        <v>0</v>
      </c>
      <c r="O2602" s="179">
        <v>0</v>
      </c>
      <c r="P2602" s="179">
        <v>0</v>
      </c>
      <c r="Q2602" s="179">
        <v>0</v>
      </c>
      <c r="R2602" s="180">
        <v>0</v>
      </c>
      <c r="S2602" s="180">
        <v>0</v>
      </c>
      <c r="T2602" s="180">
        <v>120194.20915998299</v>
      </c>
    </row>
    <row r="2603" spans="2:20" x14ac:dyDescent="0.3">
      <c r="B2603" s="19">
        <v>2600</v>
      </c>
      <c r="C2603" s="179">
        <v>0</v>
      </c>
      <c r="D2603" s="179">
        <v>0</v>
      </c>
      <c r="E2603" s="179">
        <v>24436.981036601621</v>
      </c>
      <c r="F2603" s="179">
        <v>0</v>
      </c>
      <c r="G2603" s="179">
        <v>0</v>
      </c>
      <c r="H2603" s="179">
        <v>48541.304812616436</v>
      </c>
      <c r="I2603" s="179">
        <v>0</v>
      </c>
      <c r="J2603" s="179">
        <v>0</v>
      </c>
      <c r="K2603" s="179">
        <v>0</v>
      </c>
      <c r="L2603" s="179">
        <v>0</v>
      </c>
      <c r="M2603" s="179">
        <v>61590.619461712085</v>
      </c>
      <c r="N2603" s="179">
        <v>0</v>
      </c>
      <c r="O2603" s="179">
        <v>0</v>
      </c>
      <c r="P2603" s="179">
        <v>0</v>
      </c>
      <c r="Q2603" s="179">
        <v>0</v>
      </c>
      <c r="R2603" s="180">
        <v>0</v>
      </c>
      <c r="S2603" s="180">
        <v>0</v>
      </c>
      <c r="T2603" s="180">
        <v>0</v>
      </c>
    </row>
    <row r="2604" spans="2:20" x14ac:dyDescent="0.3">
      <c r="B2604" s="19">
        <v>2601</v>
      </c>
      <c r="C2604" s="179">
        <v>0</v>
      </c>
      <c r="D2604" s="179">
        <v>0</v>
      </c>
      <c r="E2604" s="179">
        <v>776096.17320303514</v>
      </c>
      <c r="F2604" s="179">
        <v>0</v>
      </c>
      <c r="G2604" s="179">
        <v>0</v>
      </c>
      <c r="H2604" s="179">
        <v>86274.620053029576</v>
      </c>
      <c r="I2604" s="179">
        <v>0</v>
      </c>
      <c r="J2604" s="179">
        <v>0</v>
      </c>
      <c r="K2604" s="179">
        <v>0</v>
      </c>
      <c r="L2604" s="179">
        <v>0</v>
      </c>
      <c r="M2604" s="179">
        <v>796194.56232843525</v>
      </c>
      <c r="N2604" s="179">
        <v>0</v>
      </c>
      <c r="O2604" s="179">
        <v>0</v>
      </c>
      <c r="P2604" s="179">
        <v>0</v>
      </c>
      <c r="Q2604" s="179">
        <v>0</v>
      </c>
      <c r="R2604" s="180">
        <v>0</v>
      </c>
      <c r="S2604" s="180">
        <v>0</v>
      </c>
      <c r="T2604" s="180">
        <v>0</v>
      </c>
    </row>
    <row r="2605" spans="2:20" x14ac:dyDescent="0.3">
      <c r="B2605" s="19">
        <v>2602</v>
      </c>
      <c r="C2605" s="179">
        <v>0</v>
      </c>
      <c r="D2605" s="179">
        <v>0</v>
      </c>
      <c r="E2605" s="179">
        <v>250218.6227128506</v>
      </c>
      <c r="F2605" s="179">
        <v>1</v>
      </c>
      <c r="G2605" s="179">
        <v>14941.747606836416</v>
      </c>
      <c r="H2605" s="179">
        <v>7924.4819436237385</v>
      </c>
      <c r="I2605" s="179">
        <v>0</v>
      </c>
      <c r="J2605" s="179">
        <v>0</v>
      </c>
      <c r="K2605" s="179">
        <v>0</v>
      </c>
      <c r="L2605" s="179">
        <v>0</v>
      </c>
      <c r="M2605" s="179">
        <v>9598.8339934072246</v>
      </c>
      <c r="N2605" s="179">
        <v>0</v>
      </c>
      <c r="O2605" s="179">
        <v>0</v>
      </c>
      <c r="P2605" s="179">
        <v>0</v>
      </c>
      <c r="Q2605" s="179">
        <v>0</v>
      </c>
      <c r="R2605" s="180">
        <v>0</v>
      </c>
      <c r="S2605" s="180">
        <v>0</v>
      </c>
      <c r="T2605" s="180">
        <v>0</v>
      </c>
    </row>
    <row r="2606" spans="2:20" x14ac:dyDescent="0.3">
      <c r="B2606" s="19">
        <v>2603</v>
      </c>
      <c r="C2606" s="179">
        <v>0</v>
      </c>
      <c r="D2606" s="179">
        <v>0</v>
      </c>
      <c r="E2606" s="179">
        <v>136880.85993032638</v>
      </c>
      <c r="F2606" s="179">
        <v>0</v>
      </c>
      <c r="G2606" s="179">
        <v>0</v>
      </c>
      <c r="H2606" s="179">
        <v>111023.22718114743</v>
      </c>
      <c r="I2606" s="179">
        <v>0</v>
      </c>
      <c r="J2606" s="179">
        <v>0</v>
      </c>
      <c r="K2606" s="179">
        <v>0</v>
      </c>
      <c r="L2606" s="179">
        <v>0</v>
      </c>
      <c r="M2606" s="179">
        <v>4516193.9590751063</v>
      </c>
      <c r="N2606" s="179">
        <v>0</v>
      </c>
      <c r="O2606" s="179">
        <v>0</v>
      </c>
      <c r="P2606" s="179">
        <v>0</v>
      </c>
      <c r="Q2606" s="179">
        <v>0</v>
      </c>
      <c r="R2606" s="180">
        <v>0</v>
      </c>
      <c r="S2606" s="180">
        <v>0</v>
      </c>
      <c r="T2606" s="180">
        <v>0</v>
      </c>
    </row>
    <row r="2607" spans="2:20" x14ac:dyDescent="0.3">
      <c r="B2607" s="19">
        <v>2604</v>
      </c>
      <c r="C2607" s="179">
        <v>0</v>
      </c>
      <c r="D2607" s="179">
        <v>0</v>
      </c>
      <c r="E2607" s="179">
        <v>116877.18696952614</v>
      </c>
      <c r="F2607" s="179">
        <v>0</v>
      </c>
      <c r="G2607" s="179">
        <v>0</v>
      </c>
      <c r="H2607" s="179">
        <v>51863.830800883101</v>
      </c>
      <c r="I2607" s="179">
        <v>0</v>
      </c>
      <c r="J2607" s="179">
        <v>0</v>
      </c>
      <c r="K2607" s="179">
        <v>0</v>
      </c>
      <c r="L2607" s="179">
        <v>0</v>
      </c>
      <c r="M2607" s="179">
        <v>57440.540462409765</v>
      </c>
      <c r="N2607" s="179">
        <v>0</v>
      </c>
      <c r="O2607" s="179">
        <v>0</v>
      </c>
      <c r="P2607" s="179">
        <v>0</v>
      </c>
      <c r="Q2607" s="179">
        <v>0</v>
      </c>
      <c r="R2607" s="180">
        <v>0</v>
      </c>
      <c r="S2607" s="180">
        <v>0</v>
      </c>
      <c r="T2607" s="180">
        <v>0</v>
      </c>
    </row>
    <row r="2608" spans="2:20" x14ac:dyDescent="0.3">
      <c r="B2608" s="19">
        <v>2605</v>
      </c>
      <c r="C2608" s="179">
        <v>0</v>
      </c>
      <c r="D2608" s="179">
        <v>0</v>
      </c>
      <c r="E2608" s="179">
        <v>24762.036534531981</v>
      </c>
      <c r="F2608" s="179">
        <v>0</v>
      </c>
      <c r="G2608" s="179">
        <v>0</v>
      </c>
      <c r="H2608" s="179">
        <v>13035.180100215859</v>
      </c>
      <c r="I2608" s="179">
        <v>0</v>
      </c>
      <c r="J2608" s="179">
        <v>0</v>
      </c>
      <c r="K2608" s="179">
        <v>0</v>
      </c>
      <c r="L2608" s="179">
        <v>0</v>
      </c>
      <c r="M2608" s="179">
        <v>696090.63197560725</v>
      </c>
      <c r="N2608" s="179">
        <v>0</v>
      </c>
      <c r="O2608" s="179">
        <v>0</v>
      </c>
      <c r="P2608" s="179">
        <v>0</v>
      </c>
      <c r="Q2608" s="179">
        <v>0</v>
      </c>
      <c r="R2608" s="180">
        <v>0</v>
      </c>
      <c r="S2608" s="180">
        <v>0</v>
      </c>
      <c r="T2608" s="180">
        <v>0</v>
      </c>
    </row>
    <row r="2609" spans="2:20" x14ac:dyDescent="0.3">
      <c r="B2609" s="19">
        <v>2606</v>
      </c>
      <c r="C2609" s="179">
        <v>0</v>
      </c>
      <c r="D2609" s="179">
        <v>0</v>
      </c>
      <c r="E2609" s="179">
        <v>488442.57628072816</v>
      </c>
      <c r="F2609" s="179">
        <v>0</v>
      </c>
      <c r="G2609" s="179">
        <v>0</v>
      </c>
      <c r="H2609" s="179">
        <v>26048.298956325274</v>
      </c>
      <c r="I2609" s="179">
        <v>0</v>
      </c>
      <c r="J2609" s="179">
        <v>0</v>
      </c>
      <c r="K2609" s="179">
        <v>0</v>
      </c>
      <c r="L2609" s="179">
        <v>0</v>
      </c>
      <c r="M2609" s="179">
        <v>261072.30989877819</v>
      </c>
      <c r="N2609" s="179">
        <v>0</v>
      </c>
      <c r="O2609" s="179">
        <v>0</v>
      </c>
      <c r="P2609" s="179">
        <v>0</v>
      </c>
      <c r="Q2609" s="179">
        <v>0</v>
      </c>
      <c r="R2609" s="180">
        <v>0</v>
      </c>
      <c r="S2609" s="180">
        <v>0</v>
      </c>
      <c r="T2609" s="180">
        <v>0</v>
      </c>
    </row>
    <row r="2610" spans="2:20" x14ac:dyDescent="0.3">
      <c r="B2610" s="19">
        <v>2607</v>
      </c>
      <c r="C2610" s="179">
        <v>0</v>
      </c>
      <c r="D2610" s="179">
        <v>0</v>
      </c>
      <c r="E2610" s="179">
        <v>247768.24098730655</v>
      </c>
      <c r="F2610" s="179">
        <v>0</v>
      </c>
      <c r="G2610" s="179">
        <v>0</v>
      </c>
      <c r="H2610" s="179">
        <v>17502.280478244091</v>
      </c>
      <c r="I2610" s="179">
        <v>0</v>
      </c>
      <c r="J2610" s="179">
        <v>0</v>
      </c>
      <c r="K2610" s="179">
        <v>0</v>
      </c>
      <c r="L2610" s="179">
        <v>0</v>
      </c>
      <c r="M2610" s="179">
        <v>64214.662177351121</v>
      </c>
      <c r="N2610" s="179">
        <v>0</v>
      </c>
      <c r="O2610" s="179">
        <v>0</v>
      </c>
      <c r="P2610" s="179">
        <v>0</v>
      </c>
      <c r="Q2610" s="179">
        <v>0</v>
      </c>
      <c r="R2610" s="180">
        <v>0</v>
      </c>
      <c r="S2610" s="180">
        <v>0</v>
      </c>
      <c r="T2610" s="180">
        <v>0</v>
      </c>
    </row>
    <row r="2611" spans="2:20" x14ac:dyDescent="0.3">
      <c r="B2611" s="19">
        <v>2608</v>
      </c>
      <c r="C2611" s="179">
        <v>0</v>
      </c>
      <c r="D2611" s="179">
        <v>0</v>
      </c>
      <c r="E2611" s="179">
        <v>95254.471869527391</v>
      </c>
      <c r="F2611" s="179">
        <v>0</v>
      </c>
      <c r="G2611" s="179">
        <v>0</v>
      </c>
      <c r="H2611" s="179">
        <v>52251.224033343868</v>
      </c>
      <c r="I2611" s="179">
        <v>0</v>
      </c>
      <c r="J2611" s="179">
        <v>0</v>
      </c>
      <c r="K2611" s="179">
        <v>0</v>
      </c>
      <c r="L2611" s="179">
        <v>0</v>
      </c>
      <c r="M2611" s="179">
        <v>16810.650817569043</v>
      </c>
      <c r="N2611" s="179">
        <v>0</v>
      </c>
      <c r="O2611" s="179">
        <v>0</v>
      </c>
      <c r="P2611" s="179">
        <v>0</v>
      </c>
      <c r="Q2611" s="179">
        <v>0</v>
      </c>
      <c r="R2611" s="180">
        <v>0</v>
      </c>
      <c r="S2611" s="180">
        <v>0</v>
      </c>
      <c r="T2611" s="180">
        <v>0</v>
      </c>
    </row>
    <row r="2612" spans="2:20" x14ac:dyDescent="0.3">
      <c r="B2612" s="19">
        <v>2609</v>
      </c>
      <c r="C2612" s="179">
        <v>0</v>
      </c>
      <c r="D2612" s="179">
        <v>0</v>
      </c>
      <c r="E2612" s="179">
        <v>36603.068980630254</v>
      </c>
      <c r="F2612" s="179">
        <v>0</v>
      </c>
      <c r="G2612" s="179">
        <v>0</v>
      </c>
      <c r="H2612" s="179">
        <v>40049.40861332271</v>
      </c>
      <c r="I2612" s="179">
        <v>0</v>
      </c>
      <c r="J2612" s="179">
        <v>0</v>
      </c>
      <c r="K2612" s="179">
        <v>0</v>
      </c>
      <c r="L2612" s="179">
        <v>0</v>
      </c>
      <c r="M2612" s="179">
        <v>29014.899581573271</v>
      </c>
      <c r="N2612" s="179">
        <v>0</v>
      </c>
      <c r="O2612" s="179">
        <v>0</v>
      </c>
      <c r="P2612" s="179">
        <v>0</v>
      </c>
      <c r="Q2612" s="179">
        <v>0</v>
      </c>
      <c r="R2612" s="180">
        <v>0</v>
      </c>
      <c r="S2612" s="180">
        <v>0</v>
      </c>
      <c r="T2612" s="180">
        <v>0</v>
      </c>
    </row>
    <row r="2613" spans="2:20" x14ac:dyDescent="0.3">
      <c r="B2613" s="19">
        <v>2610</v>
      </c>
      <c r="C2613" s="179">
        <v>0</v>
      </c>
      <c r="D2613" s="179">
        <v>0</v>
      </c>
      <c r="E2613" s="179">
        <v>203916.13907033589</v>
      </c>
      <c r="F2613" s="179">
        <v>0</v>
      </c>
      <c r="G2613" s="179">
        <v>0</v>
      </c>
      <c r="H2613" s="179">
        <v>86690.270997381362</v>
      </c>
      <c r="I2613" s="179">
        <v>0</v>
      </c>
      <c r="J2613" s="179">
        <v>0</v>
      </c>
      <c r="K2613" s="179">
        <v>0</v>
      </c>
      <c r="L2613" s="179">
        <v>0</v>
      </c>
      <c r="M2613" s="179">
        <v>139541.42992872416</v>
      </c>
      <c r="N2613" s="179">
        <v>0</v>
      </c>
      <c r="O2613" s="179">
        <v>0</v>
      </c>
      <c r="P2613" s="179">
        <v>0</v>
      </c>
      <c r="Q2613" s="179">
        <v>0</v>
      </c>
      <c r="R2613" s="180">
        <v>0</v>
      </c>
      <c r="S2613" s="180">
        <v>0</v>
      </c>
      <c r="T2613" s="180">
        <v>0</v>
      </c>
    </row>
    <row r="2614" spans="2:20" x14ac:dyDescent="0.3">
      <c r="B2614" s="19">
        <v>2611</v>
      </c>
      <c r="C2614" s="179">
        <v>0</v>
      </c>
      <c r="D2614" s="179">
        <v>0</v>
      </c>
      <c r="E2614" s="179">
        <v>24282.043888673219</v>
      </c>
      <c r="F2614" s="179">
        <v>0</v>
      </c>
      <c r="G2614" s="179">
        <v>0</v>
      </c>
      <c r="H2614" s="179">
        <v>19887.883984940989</v>
      </c>
      <c r="I2614" s="179">
        <v>0</v>
      </c>
      <c r="J2614" s="179">
        <v>0</v>
      </c>
      <c r="K2614" s="179">
        <v>0</v>
      </c>
      <c r="L2614" s="179">
        <v>0</v>
      </c>
      <c r="M2614" s="179">
        <v>18203.73375886149</v>
      </c>
      <c r="N2614" s="179">
        <v>0</v>
      </c>
      <c r="O2614" s="179">
        <v>0</v>
      </c>
      <c r="P2614" s="179">
        <v>0</v>
      </c>
      <c r="Q2614" s="179">
        <v>0</v>
      </c>
      <c r="R2614" s="180">
        <v>0</v>
      </c>
      <c r="S2614" s="180">
        <v>0</v>
      </c>
      <c r="T2614" s="180">
        <v>0</v>
      </c>
    </row>
    <row r="2615" spans="2:20" x14ac:dyDescent="0.3">
      <c r="B2615" s="19">
        <v>2612</v>
      </c>
      <c r="C2615" s="179">
        <v>0</v>
      </c>
      <c r="D2615" s="179">
        <v>0</v>
      </c>
      <c r="E2615" s="179">
        <v>156122.86317972015</v>
      </c>
      <c r="F2615" s="179">
        <v>0</v>
      </c>
      <c r="G2615" s="179">
        <v>0</v>
      </c>
      <c r="H2615" s="179">
        <v>209994.11992292514</v>
      </c>
      <c r="I2615" s="179">
        <v>0</v>
      </c>
      <c r="J2615" s="179">
        <v>0</v>
      </c>
      <c r="K2615" s="179">
        <v>0</v>
      </c>
      <c r="L2615" s="179">
        <v>0</v>
      </c>
      <c r="M2615" s="179">
        <v>448420.06235970173</v>
      </c>
      <c r="N2615" s="179">
        <v>0</v>
      </c>
      <c r="O2615" s="179">
        <v>0</v>
      </c>
      <c r="P2615" s="179">
        <v>0</v>
      </c>
      <c r="Q2615" s="179">
        <v>0</v>
      </c>
      <c r="R2615" s="180">
        <v>0</v>
      </c>
      <c r="S2615" s="180">
        <v>0</v>
      </c>
      <c r="T2615" s="180">
        <v>0</v>
      </c>
    </row>
    <row r="2616" spans="2:20" x14ac:dyDescent="0.3">
      <c r="B2616" s="19">
        <v>2613</v>
      </c>
      <c r="C2616" s="179">
        <v>0</v>
      </c>
      <c r="D2616" s="179">
        <v>0</v>
      </c>
      <c r="E2616" s="179">
        <v>138118.25205117479</v>
      </c>
      <c r="F2616" s="179">
        <v>0</v>
      </c>
      <c r="G2616" s="179">
        <v>0</v>
      </c>
      <c r="H2616" s="179">
        <v>4241.4275780731032</v>
      </c>
      <c r="I2616" s="179">
        <v>0</v>
      </c>
      <c r="J2616" s="179">
        <v>0</v>
      </c>
      <c r="K2616" s="179">
        <v>0</v>
      </c>
      <c r="L2616" s="179">
        <v>0</v>
      </c>
      <c r="M2616" s="179">
        <v>7296.5272966439497</v>
      </c>
      <c r="N2616" s="179">
        <v>0</v>
      </c>
      <c r="O2616" s="179">
        <v>0</v>
      </c>
      <c r="P2616" s="179">
        <v>0</v>
      </c>
      <c r="Q2616" s="179">
        <v>0</v>
      </c>
      <c r="R2616" s="180">
        <v>0</v>
      </c>
      <c r="S2616" s="180">
        <v>0</v>
      </c>
      <c r="T2616" s="180">
        <v>0</v>
      </c>
    </row>
    <row r="2617" spans="2:20" x14ac:dyDescent="0.3">
      <c r="B2617" s="19">
        <v>2614</v>
      </c>
      <c r="C2617" s="179">
        <v>0</v>
      </c>
      <c r="D2617" s="179">
        <v>0</v>
      </c>
      <c r="E2617" s="179">
        <v>96409.742179101595</v>
      </c>
      <c r="F2617" s="179">
        <v>0</v>
      </c>
      <c r="G2617" s="179">
        <v>0</v>
      </c>
      <c r="H2617" s="179">
        <v>69335.803258717599</v>
      </c>
      <c r="I2617" s="179">
        <v>0</v>
      </c>
      <c r="J2617" s="179">
        <v>0</v>
      </c>
      <c r="K2617" s="179">
        <v>0</v>
      </c>
      <c r="L2617" s="179">
        <v>0</v>
      </c>
      <c r="M2617" s="179">
        <v>37329.080680880048</v>
      </c>
      <c r="N2617" s="179">
        <v>0</v>
      </c>
      <c r="O2617" s="179">
        <v>0</v>
      </c>
      <c r="P2617" s="179">
        <v>0</v>
      </c>
      <c r="Q2617" s="179">
        <v>0</v>
      </c>
      <c r="R2617" s="180">
        <v>0</v>
      </c>
      <c r="S2617" s="180">
        <v>0</v>
      </c>
      <c r="T2617" s="180">
        <v>0</v>
      </c>
    </row>
    <row r="2618" spans="2:20" x14ac:dyDescent="0.3">
      <c r="B2618" s="19">
        <v>2615</v>
      </c>
      <c r="C2618" s="179">
        <v>0</v>
      </c>
      <c r="D2618" s="179">
        <v>0</v>
      </c>
      <c r="E2618" s="179">
        <v>75959.337014667253</v>
      </c>
      <c r="F2618" s="179">
        <v>0</v>
      </c>
      <c r="G2618" s="179">
        <v>0</v>
      </c>
      <c r="H2618" s="179">
        <v>104268.50169960293</v>
      </c>
      <c r="I2618" s="179">
        <v>0</v>
      </c>
      <c r="J2618" s="179">
        <v>0</v>
      </c>
      <c r="K2618" s="179">
        <v>0</v>
      </c>
      <c r="L2618" s="179">
        <v>0</v>
      </c>
      <c r="M2618" s="179">
        <v>14480.062776068482</v>
      </c>
      <c r="N2618" s="179">
        <v>0</v>
      </c>
      <c r="O2618" s="179">
        <v>0</v>
      </c>
      <c r="P2618" s="179">
        <v>0</v>
      </c>
      <c r="Q2618" s="179">
        <v>0</v>
      </c>
      <c r="R2618" s="180">
        <v>0</v>
      </c>
      <c r="S2618" s="180">
        <v>0</v>
      </c>
      <c r="T2618" s="180">
        <v>0</v>
      </c>
    </row>
    <row r="2619" spans="2:20" x14ac:dyDescent="0.3">
      <c r="B2619" s="19">
        <v>2616</v>
      </c>
      <c r="C2619" s="179">
        <v>0</v>
      </c>
      <c r="D2619" s="179">
        <v>0</v>
      </c>
      <c r="E2619" s="179">
        <v>95882.914340655538</v>
      </c>
      <c r="F2619" s="179">
        <v>0</v>
      </c>
      <c r="G2619" s="179">
        <v>0</v>
      </c>
      <c r="H2619" s="179">
        <v>18548.104831479162</v>
      </c>
      <c r="I2619" s="179">
        <v>0</v>
      </c>
      <c r="J2619" s="179">
        <v>0</v>
      </c>
      <c r="K2619" s="179">
        <v>0</v>
      </c>
      <c r="L2619" s="179">
        <v>0</v>
      </c>
      <c r="M2619" s="179">
        <v>46163.688829579776</v>
      </c>
      <c r="N2619" s="179">
        <v>0</v>
      </c>
      <c r="O2619" s="179">
        <v>0</v>
      </c>
      <c r="P2619" s="179">
        <v>0</v>
      </c>
      <c r="Q2619" s="179">
        <v>0</v>
      </c>
      <c r="R2619" s="180">
        <v>0</v>
      </c>
      <c r="S2619" s="180">
        <v>0</v>
      </c>
      <c r="T2619" s="180">
        <v>0</v>
      </c>
    </row>
    <row r="2620" spans="2:20" x14ac:dyDescent="0.3">
      <c r="B2620" s="19">
        <v>2617</v>
      </c>
      <c r="C2620" s="179">
        <v>0</v>
      </c>
      <c r="D2620" s="179">
        <v>0</v>
      </c>
      <c r="E2620" s="179">
        <v>66123.426420685573</v>
      </c>
      <c r="F2620" s="179">
        <v>0</v>
      </c>
      <c r="G2620" s="179">
        <v>0</v>
      </c>
      <c r="H2620" s="179">
        <v>46762.196120383305</v>
      </c>
      <c r="I2620" s="179">
        <v>0</v>
      </c>
      <c r="J2620" s="179">
        <v>0</v>
      </c>
      <c r="K2620" s="179">
        <v>0</v>
      </c>
      <c r="L2620" s="179">
        <v>0</v>
      </c>
      <c r="M2620" s="179">
        <v>428007.51154940517</v>
      </c>
      <c r="N2620" s="179">
        <v>0</v>
      </c>
      <c r="O2620" s="179">
        <v>0</v>
      </c>
      <c r="P2620" s="179">
        <v>0</v>
      </c>
      <c r="Q2620" s="179">
        <v>0</v>
      </c>
      <c r="R2620" s="180">
        <v>0</v>
      </c>
      <c r="S2620" s="180">
        <v>0</v>
      </c>
      <c r="T2620" s="180">
        <v>0</v>
      </c>
    </row>
    <row r="2621" spans="2:20" x14ac:dyDescent="0.3">
      <c r="B2621" s="19">
        <v>2618</v>
      </c>
      <c r="C2621" s="179">
        <v>0</v>
      </c>
      <c r="D2621" s="179">
        <v>0</v>
      </c>
      <c r="E2621" s="179">
        <v>72128.092388628735</v>
      </c>
      <c r="F2621" s="179">
        <v>0</v>
      </c>
      <c r="G2621" s="179">
        <v>0</v>
      </c>
      <c r="H2621" s="179">
        <v>15993.085122171058</v>
      </c>
      <c r="I2621" s="179">
        <v>0</v>
      </c>
      <c r="J2621" s="179">
        <v>0</v>
      </c>
      <c r="K2621" s="179">
        <v>0</v>
      </c>
      <c r="L2621" s="179">
        <v>0</v>
      </c>
      <c r="M2621" s="179">
        <v>675262.46771912952</v>
      </c>
      <c r="N2621" s="179">
        <v>0</v>
      </c>
      <c r="O2621" s="179">
        <v>0</v>
      </c>
      <c r="P2621" s="179">
        <v>0</v>
      </c>
      <c r="Q2621" s="179">
        <v>0</v>
      </c>
      <c r="R2621" s="180">
        <v>0</v>
      </c>
      <c r="S2621" s="180">
        <v>0</v>
      </c>
      <c r="T2621" s="180">
        <v>0</v>
      </c>
    </row>
    <row r="2622" spans="2:20" x14ac:dyDescent="0.3">
      <c r="B2622" s="19">
        <v>2619</v>
      </c>
      <c r="C2622" s="179">
        <v>0</v>
      </c>
      <c r="D2622" s="179">
        <v>0</v>
      </c>
      <c r="E2622" s="179">
        <v>624935.87732526497</v>
      </c>
      <c r="F2622" s="179">
        <v>0</v>
      </c>
      <c r="G2622" s="179">
        <v>0</v>
      </c>
      <c r="H2622" s="179">
        <v>41110.259704049437</v>
      </c>
      <c r="I2622" s="179">
        <v>0</v>
      </c>
      <c r="J2622" s="179">
        <v>0</v>
      </c>
      <c r="K2622" s="179">
        <v>0</v>
      </c>
      <c r="L2622" s="179">
        <v>0</v>
      </c>
      <c r="M2622" s="179">
        <v>129450.63532361622</v>
      </c>
      <c r="N2622" s="179">
        <v>0</v>
      </c>
      <c r="O2622" s="179">
        <v>0</v>
      </c>
      <c r="P2622" s="179">
        <v>0</v>
      </c>
      <c r="Q2622" s="179">
        <v>0</v>
      </c>
      <c r="R2622" s="180">
        <v>0</v>
      </c>
      <c r="S2622" s="180">
        <v>0</v>
      </c>
      <c r="T2622" s="180">
        <v>0</v>
      </c>
    </row>
    <row r="2623" spans="2:20" x14ac:dyDescent="0.3">
      <c r="B2623" s="19">
        <v>2620</v>
      </c>
      <c r="C2623" s="179">
        <v>0</v>
      </c>
      <c r="D2623" s="179">
        <v>0</v>
      </c>
      <c r="E2623" s="179">
        <v>5224.8713278336472</v>
      </c>
      <c r="F2623" s="179">
        <v>0</v>
      </c>
      <c r="G2623" s="179">
        <v>0</v>
      </c>
      <c r="H2623" s="179">
        <v>20023.936625536699</v>
      </c>
      <c r="I2623" s="179">
        <v>0</v>
      </c>
      <c r="J2623" s="179">
        <v>0</v>
      </c>
      <c r="K2623" s="179">
        <v>0</v>
      </c>
      <c r="L2623" s="179">
        <v>0</v>
      </c>
      <c r="M2623" s="179">
        <v>135715.9084453322</v>
      </c>
      <c r="N2623" s="179">
        <v>0</v>
      </c>
      <c r="O2623" s="179">
        <v>0</v>
      </c>
      <c r="P2623" s="179">
        <v>0</v>
      </c>
      <c r="Q2623" s="179">
        <v>0</v>
      </c>
      <c r="R2623" s="180">
        <v>0</v>
      </c>
      <c r="S2623" s="180">
        <v>0</v>
      </c>
      <c r="T2623" s="180">
        <v>0</v>
      </c>
    </row>
    <row r="2624" spans="2:20" x14ac:dyDescent="0.3">
      <c r="B2624" s="19">
        <v>2621</v>
      </c>
      <c r="C2624" s="179">
        <v>0</v>
      </c>
      <c r="D2624" s="179">
        <v>0</v>
      </c>
      <c r="E2624" s="179">
        <v>4826.3663079953203</v>
      </c>
      <c r="F2624" s="179">
        <v>0</v>
      </c>
      <c r="G2624" s="179">
        <v>0</v>
      </c>
      <c r="H2624" s="179">
        <v>35932.72628058921</v>
      </c>
      <c r="I2624" s="179">
        <v>0</v>
      </c>
      <c r="J2624" s="179">
        <v>0</v>
      </c>
      <c r="K2624" s="179">
        <v>0</v>
      </c>
      <c r="L2624" s="179">
        <v>0</v>
      </c>
      <c r="M2624" s="179">
        <v>12834.257684008826</v>
      </c>
      <c r="N2624" s="179">
        <v>0</v>
      </c>
      <c r="O2624" s="179">
        <v>0</v>
      </c>
      <c r="P2624" s="179">
        <v>0</v>
      </c>
      <c r="Q2624" s="179">
        <v>0</v>
      </c>
      <c r="R2624" s="180">
        <v>0</v>
      </c>
      <c r="S2624" s="180">
        <v>0</v>
      </c>
      <c r="T2624" s="180">
        <v>0</v>
      </c>
    </row>
    <row r="2625" spans="2:20" x14ac:dyDescent="0.3">
      <c r="B2625" s="19">
        <v>2622</v>
      </c>
      <c r="C2625" s="179">
        <v>0</v>
      </c>
      <c r="D2625" s="179">
        <v>0</v>
      </c>
      <c r="E2625" s="179">
        <v>18949.021990175079</v>
      </c>
      <c r="F2625" s="179">
        <v>0</v>
      </c>
      <c r="G2625" s="179">
        <v>0</v>
      </c>
      <c r="H2625" s="179">
        <v>80649.542445406842</v>
      </c>
      <c r="I2625" s="179">
        <v>0</v>
      </c>
      <c r="J2625" s="179">
        <v>0</v>
      </c>
      <c r="K2625" s="179">
        <v>0</v>
      </c>
      <c r="L2625" s="179">
        <v>0</v>
      </c>
      <c r="M2625" s="179">
        <v>545441.74687909533</v>
      </c>
      <c r="N2625" s="179">
        <v>0</v>
      </c>
      <c r="O2625" s="179">
        <v>0</v>
      </c>
      <c r="P2625" s="179">
        <v>0</v>
      </c>
      <c r="Q2625" s="179">
        <v>0</v>
      </c>
      <c r="R2625" s="180">
        <v>0</v>
      </c>
      <c r="S2625" s="180">
        <v>0</v>
      </c>
      <c r="T2625" s="180">
        <v>0</v>
      </c>
    </row>
    <row r="2626" spans="2:20" x14ac:dyDescent="0.3">
      <c r="B2626" s="19">
        <v>2623</v>
      </c>
      <c r="C2626" s="179">
        <v>0</v>
      </c>
      <c r="D2626" s="179">
        <v>0</v>
      </c>
      <c r="E2626" s="179">
        <v>73404.411566452152</v>
      </c>
      <c r="F2626" s="179">
        <v>0</v>
      </c>
      <c r="G2626" s="179">
        <v>0</v>
      </c>
      <c r="H2626" s="179">
        <v>318900.96912842768</v>
      </c>
      <c r="I2626" s="179">
        <v>0</v>
      </c>
      <c r="J2626" s="179">
        <v>0</v>
      </c>
      <c r="K2626" s="179">
        <v>0</v>
      </c>
      <c r="L2626" s="179">
        <v>0</v>
      </c>
      <c r="M2626" s="179">
        <v>181353.17930294652</v>
      </c>
      <c r="N2626" s="179">
        <v>0</v>
      </c>
      <c r="O2626" s="179">
        <v>0</v>
      </c>
      <c r="P2626" s="179">
        <v>0</v>
      </c>
      <c r="Q2626" s="179">
        <v>0</v>
      </c>
      <c r="R2626" s="180">
        <v>0</v>
      </c>
      <c r="S2626" s="180">
        <v>0</v>
      </c>
      <c r="T2626" s="180">
        <v>0</v>
      </c>
    </row>
    <row r="2627" spans="2:20" x14ac:dyDescent="0.3">
      <c r="B2627" s="19">
        <v>2624</v>
      </c>
      <c r="C2627" s="179">
        <v>0</v>
      </c>
      <c r="D2627" s="179">
        <v>0</v>
      </c>
      <c r="E2627" s="179">
        <v>68128.331948877807</v>
      </c>
      <c r="F2627" s="179">
        <v>0</v>
      </c>
      <c r="G2627" s="179">
        <v>0</v>
      </c>
      <c r="H2627" s="179">
        <v>221668.2502333259</v>
      </c>
      <c r="I2627" s="179">
        <v>0</v>
      </c>
      <c r="J2627" s="179">
        <v>0</v>
      </c>
      <c r="K2627" s="179">
        <v>0</v>
      </c>
      <c r="L2627" s="179">
        <v>0</v>
      </c>
      <c r="M2627" s="179">
        <v>17412.814897407621</v>
      </c>
      <c r="N2627" s="179">
        <v>0</v>
      </c>
      <c r="O2627" s="179">
        <v>0</v>
      </c>
      <c r="P2627" s="179">
        <v>0</v>
      </c>
      <c r="Q2627" s="179">
        <v>0</v>
      </c>
      <c r="R2627" s="180">
        <v>0</v>
      </c>
      <c r="S2627" s="180">
        <v>0</v>
      </c>
      <c r="T2627" s="180">
        <v>0</v>
      </c>
    </row>
    <row r="2628" spans="2:20" x14ac:dyDescent="0.3">
      <c r="B2628" s="19">
        <v>2625</v>
      </c>
      <c r="C2628" s="179">
        <v>0</v>
      </c>
      <c r="D2628" s="179">
        <v>0</v>
      </c>
      <c r="E2628" s="179">
        <v>628526.21283978119</v>
      </c>
      <c r="F2628" s="179">
        <v>0</v>
      </c>
      <c r="G2628" s="179">
        <v>0</v>
      </c>
      <c r="H2628" s="179">
        <v>37807.945710019907</v>
      </c>
      <c r="I2628" s="179">
        <v>0</v>
      </c>
      <c r="J2628" s="179">
        <v>0</v>
      </c>
      <c r="K2628" s="179">
        <v>0</v>
      </c>
      <c r="L2628" s="179">
        <v>0</v>
      </c>
      <c r="M2628" s="179">
        <v>4986257.419084969</v>
      </c>
      <c r="N2628" s="179">
        <v>0</v>
      </c>
      <c r="O2628" s="179">
        <v>0</v>
      </c>
      <c r="P2628" s="179">
        <v>0</v>
      </c>
      <c r="Q2628" s="179">
        <v>0</v>
      </c>
      <c r="R2628" s="180">
        <v>0</v>
      </c>
      <c r="S2628" s="180">
        <v>0</v>
      </c>
      <c r="T2628" s="180">
        <v>0</v>
      </c>
    </row>
    <row r="2629" spans="2:20" x14ac:dyDescent="0.3">
      <c r="B2629" s="19">
        <v>2626</v>
      </c>
      <c r="C2629" s="179">
        <v>0</v>
      </c>
      <c r="D2629" s="179">
        <v>0</v>
      </c>
      <c r="E2629" s="179">
        <v>162639.01666871281</v>
      </c>
      <c r="F2629" s="179">
        <v>0</v>
      </c>
      <c r="G2629" s="179">
        <v>0</v>
      </c>
      <c r="H2629" s="179">
        <v>16478.138813631722</v>
      </c>
      <c r="I2629" s="179">
        <v>0</v>
      </c>
      <c r="J2629" s="179">
        <v>0</v>
      </c>
      <c r="K2629" s="179">
        <v>0</v>
      </c>
      <c r="L2629" s="179">
        <v>0</v>
      </c>
      <c r="M2629" s="179">
        <v>243677.47625215471</v>
      </c>
      <c r="N2629" s="179">
        <v>0</v>
      </c>
      <c r="O2629" s="179">
        <v>0</v>
      </c>
      <c r="P2629" s="179">
        <v>0</v>
      </c>
      <c r="Q2629" s="179">
        <v>0</v>
      </c>
      <c r="R2629" s="180">
        <v>0</v>
      </c>
      <c r="S2629" s="180">
        <v>0</v>
      </c>
      <c r="T2629" s="180">
        <v>0</v>
      </c>
    </row>
    <row r="2630" spans="2:20" x14ac:dyDescent="0.3">
      <c r="B2630" s="19">
        <v>2627</v>
      </c>
      <c r="C2630" s="179">
        <v>0</v>
      </c>
      <c r="D2630" s="179">
        <v>0</v>
      </c>
      <c r="E2630" s="179">
        <v>272670.53449804662</v>
      </c>
      <c r="F2630" s="179">
        <v>0</v>
      </c>
      <c r="G2630" s="179">
        <v>0</v>
      </c>
      <c r="H2630" s="179">
        <v>64851.713589108171</v>
      </c>
      <c r="I2630" s="179">
        <v>0</v>
      </c>
      <c r="J2630" s="179">
        <v>0</v>
      </c>
      <c r="K2630" s="179">
        <v>0</v>
      </c>
      <c r="L2630" s="179">
        <v>0</v>
      </c>
      <c r="M2630" s="179">
        <v>36943.193488965677</v>
      </c>
      <c r="N2630" s="179">
        <v>0</v>
      </c>
      <c r="O2630" s="179">
        <v>0</v>
      </c>
      <c r="P2630" s="179">
        <v>0</v>
      </c>
      <c r="Q2630" s="179">
        <v>0</v>
      </c>
      <c r="R2630" s="180">
        <v>0</v>
      </c>
      <c r="S2630" s="180">
        <v>0</v>
      </c>
      <c r="T2630" s="180">
        <v>0</v>
      </c>
    </row>
    <row r="2631" spans="2:20" x14ac:dyDescent="0.3">
      <c r="B2631" s="19">
        <v>2628</v>
      </c>
      <c r="C2631" s="179">
        <v>0</v>
      </c>
      <c r="D2631" s="179">
        <v>0</v>
      </c>
      <c r="E2631" s="179">
        <v>216208.20446094105</v>
      </c>
      <c r="F2631" s="179">
        <v>0</v>
      </c>
      <c r="G2631" s="179">
        <v>0</v>
      </c>
      <c r="H2631" s="179">
        <v>662080.68313192402</v>
      </c>
      <c r="I2631" s="179">
        <v>0</v>
      </c>
      <c r="J2631" s="179">
        <v>0</v>
      </c>
      <c r="K2631" s="179">
        <v>0</v>
      </c>
      <c r="L2631" s="179">
        <v>0</v>
      </c>
      <c r="M2631" s="179">
        <v>44985.267011917174</v>
      </c>
      <c r="N2631" s="179">
        <v>0</v>
      </c>
      <c r="O2631" s="179">
        <v>0</v>
      </c>
      <c r="P2631" s="179">
        <v>0</v>
      </c>
      <c r="Q2631" s="179">
        <v>0</v>
      </c>
      <c r="R2631" s="180">
        <v>0</v>
      </c>
      <c r="S2631" s="180">
        <v>0</v>
      </c>
      <c r="T2631" s="180">
        <v>0</v>
      </c>
    </row>
    <row r="2632" spans="2:20" x14ac:dyDescent="0.3">
      <c r="B2632" s="19">
        <v>2629</v>
      </c>
      <c r="C2632" s="179">
        <v>0</v>
      </c>
      <c r="D2632" s="179">
        <v>0</v>
      </c>
      <c r="E2632" s="179">
        <v>108489.65312665758</v>
      </c>
      <c r="F2632" s="179">
        <v>0</v>
      </c>
      <c r="G2632" s="179">
        <v>0</v>
      </c>
      <c r="H2632" s="179">
        <v>166154.35413137361</v>
      </c>
      <c r="I2632" s="179">
        <v>0</v>
      </c>
      <c r="J2632" s="179">
        <v>0</v>
      </c>
      <c r="K2632" s="179">
        <v>0</v>
      </c>
      <c r="L2632" s="179">
        <v>0</v>
      </c>
      <c r="M2632" s="179">
        <v>224373.29228142035</v>
      </c>
      <c r="N2632" s="179">
        <v>0</v>
      </c>
      <c r="O2632" s="179">
        <v>0</v>
      </c>
      <c r="P2632" s="179">
        <v>0</v>
      </c>
      <c r="Q2632" s="179">
        <v>0</v>
      </c>
      <c r="R2632" s="180">
        <v>0</v>
      </c>
      <c r="S2632" s="180">
        <v>0</v>
      </c>
      <c r="T2632" s="180">
        <v>0</v>
      </c>
    </row>
    <row r="2633" spans="2:20" x14ac:dyDescent="0.3">
      <c r="B2633" s="19">
        <v>2630</v>
      </c>
      <c r="C2633" s="179">
        <v>0</v>
      </c>
      <c r="D2633" s="179">
        <v>0</v>
      </c>
      <c r="E2633" s="179">
        <v>17298.581920180015</v>
      </c>
      <c r="F2633" s="179">
        <v>0</v>
      </c>
      <c r="G2633" s="179">
        <v>0</v>
      </c>
      <c r="H2633" s="179">
        <v>462279.87172416772</v>
      </c>
      <c r="I2633" s="179">
        <v>0</v>
      </c>
      <c r="J2633" s="179">
        <v>0</v>
      </c>
      <c r="K2633" s="179">
        <v>0</v>
      </c>
      <c r="L2633" s="179">
        <v>0</v>
      </c>
      <c r="M2633" s="179">
        <v>673585.07883715013</v>
      </c>
      <c r="N2633" s="179">
        <v>0</v>
      </c>
      <c r="O2633" s="179">
        <v>0</v>
      </c>
      <c r="P2633" s="179">
        <v>0</v>
      </c>
      <c r="Q2633" s="179">
        <v>0</v>
      </c>
      <c r="R2633" s="180">
        <v>0</v>
      </c>
      <c r="S2633" s="180">
        <v>0</v>
      </c>
      <c r="T2633" s="180">
        <v>0</v>
      </c>
    </row>
    <row r="2634" spans="2:20" x14ac:dyDescent="0.3">
      <c r="B2634" s="19">
        <v>2631</v>
      </c>
      <c r="C2634" s="179">
        <v>1</v>
      </c>
      <c r="D2634" s="179">
        <v>35071.430848862627</v>
      </c>
      <c r="E2634" s="179">
        <v>256732.21959010611</v>
      </c>
      <c r="F2634" s="179">
        <v>0</v>
      </c>
      <c r="G2634" s="179">
        <v>0</v>
      </c>
      <c r="H2634" s="179">
        <v>45312.067574940651</v>
      </c>
      <c r="I2634" s="179">
        <v>0</v>
      </c>
      <c r="J2634" s="179">
        <v>0</v>
      </c>
      <c r="K2634" s="179">
        <v>0</v>
      </c>
      <c r="L2634" s="179">
        <v>0</v>
      </c>
      <c r="M2634" s="179">
        <v>139770.89682589148</v>
      </c>
      <c r="N2634" s="179">
        <v>0</v>
      </c>
      <c r="O2634" s="179">
        <v>0</v>
      </c>
      <c r="P2634" s="179">
        <v>0</v>
      </c>
      <c r="Q2634" s="179">
        <v>0</v>
      </c>
      <c r="R2634" s="180">
        <v>0</v>
      </c>
      <c r="S2634" s="180">
        <v>0</v>
      </c>
      <c r="T2634" s="180">
        <v>35071.430848862627</v>
      </c>
    </row>
    <row r="2635" spans="2:20" x14ac:dyDescent="0.3">
      <c r="B2635" s="19">
        <v>2632</v>
      </c>
      <c r="C2635" s="179">
        <v>0</v>
      </c>
      <c r="D2635" s="179">
        <v>0</v>
      </c>
      <c r="E2635" s="179">
        <v>95463.500200317256</v>
      </c>
      <c r="F2635" s="179">
        <v>0</v>
      </c>
      <c r="G2635" s="179">
        <v>0</v>
      </c>
      <c r="H2635" s="179">
        <v>41802.194936725704</v>
      </c>
      <c r="I2635" s="179">
        <v>0</v>
      </c>
      <c r="J2635" s="179">
        <v>0</v>
      </c>
      <c r="K2635" s="179">
        <v>0</v>
      </c>
      <c r="L2635" s="179">
        <v>0</v>
      </c>
      <c r="M2635" s="179">
        <v>265178.59380602557</v>
      </c>
      <c r="N2635" s="179">
        <v>0</v>
      </c>
      <c r="O2635" s="179">
        <v>0</v>
      </c>
      <c r="P2635" s="179">
        <v>0</v>
      </c>
      <c r="Q2635" s="179">
        <v>0</v>
      </c>
      <c r="R2635" s="180">
        <v>0</v>
      </c>
      <c r="S2635" s="180">
        <v>0</v>
      </c>
      <c r="T2635" s="180">
        <v>0</v>
      </c>
    </row>
    <row r="2636" spans="2:20" x14ac:dyDescent="0.3">
      <c r="B2636" s="19">
        <v>2633</v>
      </c>
      <c r="C2636" s="179">
        <v>0</v>
      </c>
      <c r="D2636" s="179">
        <v>0</v>
      </c>
      <c r="E2636" s="179">
        <v>80649.342457900551</v>
      </c>
      <c r="F2636" s="179">
        <v>1</v>
      </c>
      <c r="G2636" s="179">
        <v>800989.87020741135</v>
      </c>
      <c r="H2636" s="179">
        <v>26250.857738735667</v>
      </c>
      <c r="I2636" s="179">
        <v>100989.87020741135</v>
      </c>
      <c r="J2636" s="179">
        <v>0</v>
      </c>
      <c r="K2636" s="179">
        <v>0</v>
      </c>
      <c r="L2636" s="179">
        <v>0</v>
      </c>
      <c r="M2636" s="179">
        <v>1887873.8330152114</v>
      </c>
      <c r="N2636" s="179">
        <v>0</v>
      </c>
      <c r="O2636" s="179">
        <v>0</v>
      </c>
      <c r="P2636" s="179">
        <v>0</v>
      </c>
      <c r="Q2636" s="179">
        <v>0</v>
      </c>
      <c r="R2636" s="180">
        <v>0</v>
      </c>
      <c r="S2636" s="180">
        <v>0</v>
      </c>
      <c r="T2636" s="180">
        <v>0</v>
      </c>
    </row>
    <row r="2637" spans="2:20" x14ac:dyDescent="0.3">
      <c r="B2637" s="19">
        <v>2634</v>
      </c>
      <c r="C2637" s="179">
        <v>0</v>
      </c>
      <c r="D2637" s="179">
        <v>0</v>
      </c>
      <c r="E2637" s="179">
        <v>685016.33505820029</v>
      </c>
      <c r="F2637" s="179">
        <v>0</v>
      </c>
      <c r="G2637" s="179">
        <v>0</v>
      </c>
      <c r="H2637" s="179">
        <v>32537.810477642302</v>
      </c>
      <c r="I2637" s="179">
        <v>0</v>
      </c>
      <c r="J2637" s="179">
        <v>0</v>
      </c>
      <c r="K2637" s="179">
        <v>0</v>
      </c>
      <c r="L2637" s="179">
        <v>0</v>
      </c>
      <c r="M2637" s="179">
        <v>97631.396194348708</v>
      </c>
      <c r="N2637" s="179">
        <v>0</v>
      </c>
      <c r="O2637" s="179">
        <v>0</v>
      </c>
      <c r="P2637" s="179">
        <v>0</v>
      </c>
      <c r="Q2637" s="179">
        <v>0</v>
      </c>
      <c r="R2637" s="180">
        <v>0</v>
      </c>
      <c r="S2637" s="180">
        <v>0</v>
      </c>
      <c r="T2637" s="180">
        <v>0</v>
      </c>
    </row>
    <row r="2638" spans="2:20" x14ac:dyDescent="0.3">
      <c r="B2638" s="19">
        <v>2635</v>
      </c>
      <c r="C2638" s="179">
        <v>0</v>
      </c>
      <c r="D2638" s="179">
        <v>0</v>
      </c>
      <c r="E2638" s="179">
        <v>25559.789030679556</v>
      </c>
      <c r="F2638" s="179">
        <v>0</v>
      </c>
      <c r="G2638" s="179">
        <v>0</v>
      </c>
      <c r="H2638" s="179">
        <v>69665.813742333674</v>
      </c>
      <c r="I2638" s="179">
        <v>0</v>
      </c>
      <c r="J2638" s="179">
        <v>0</v>
      </c>
      <c r="K2638" s="179">
        <v>0</v>
      </c>
      <c r="L2638" s="179">
        <v>0</v>
      </c>
      <c r="M2638" s="179">
        <v>55956.996368463238</v>
      </c>
      <c r="N2638" s="179">
        <v>0</v>
      </c>
      <c r="O2638" s="179">
        <v>0</v>
      </c>
      <c r="P2638" s="179">
        <v>0</v>
      </c>
      <c r="Q2638" s="179">
        <v>0</v>
      </c>
      <c r="R2638" s="180">
        <v>0</v>
      </c>
      <c r="S2638" s="180">
        <v>0</v>
      </c>
      <c r="T2638" s="180">
        <v>0</v>
      </c>
    </row>
    <row r="2639" spans="2:20" x14ac:dyDescent="0.3">
      <c r="B2639" s="19">
        <v>2636</v>
      </c>
      <c r="C2639" s="179">
        <v>0</v>
      </c>
      <c r="D2639" s="179">
        <v>0</v>
      </c>
      <c r="E2639" s="179">
        <v>28187.683154435279</v>
      </c>
      <c r="F2639" s="179">
        <v>0</v>
      </c>
      <c r="G2639" s="179">
        <v>0</v>
      </c>
      <c r="H2639" s="179">
        <v>104466.99084535681</v>
      </c>
      <c r="I2639" s="179">
        <v>0</v>
      </c>
      <c r="J2639" s="179">
        <v>0</v>
      </c>
      <c r="K2639" s="179">
        <v>0</v>
      </c>
      <c r="L2639" s="179">
        <v>0</v>
      </c>
      <c r="M2639" s="179">
        <v>139141.06887002866</v>
      </c>
      <c r="N2639" s="179">
        <v>0</v>
      </c>
      <c r="O2639" s="179">
        <v>0</v>
      </c>
      <c r="P2639" s="179">
        <v>0</v>
      </c>
      <c r="Q2639" s="179">
        <v>0</v>
      </c>
      <c r="R2639" s="180">
        <v>0</v>
      </c>
      <c r="S2639" s="180">
        <v>0</v>
      </c>
      <c r="T2639" s="180">
        <v>0</v>
      </c>
    </row>
    <row r="2640" spans="2:20" x14ac:dyDescent="0.3">
      <c r="B2640" s="19">
        <v>2637</v>
      </c>
      <c r="C2640" s="179">
        <v>0</v>
      </c>
      <c r="D2640" s="179">
        <v>0</v>
      </c>
      <c r="E2640" s="179">
        <v>123386.20481815276</v>
      </c>
      <c r="F2640" s="179">
        <v>0</v>
      </c>
      <c r="G2640" s="179">
        <v>0</v>
      </c>
      <c r="H2640" s="179">
        <v>88081.029331884885</v>
      </c>
      <c r="I2640" s="179">
        <v>0</v>
      </c>
      <c r="J2640" s="179">
        <v>0</v>
      </c>
      <c r="K2640" s="179">
        <v>0</v>
      </c>
      <c r="L2640" s="179">
        <v>0</v>
      </c>
      <c r="M2640" s="179">
        <v>150835.32220434569</v>
      </c>
      <c r="N2640" s="179">
        <v>0</v>
      </c>
      <c r="O2640" s="179">
        <v>0</v>
      </c>
      <c r="P2640" s="179">
        <v>0</v>
      </c>
      <c r="Q2640" s="179">
        <v>0</v>
      </c>
      <c r="R2640" s="180">
        <v>0</v>
      </c>
      <c r="S2640" s="180">
        <v>0</v>
      </c>
      <c r="T2640" s="180">
        <v>0</v>
      </c>
    </row>
    <row r="2641" spans="2:20" x14ac:dyDescent="0.3">
      <c r="B2641" s="19">
        <v>2638</v>
      </c>
      <c r="C2641" s="179">
        <v>0</v>
      </c>
      <c r="D2641" s="179">
        <v>0</v>
      </c>
      <c r="E2641" s="179">
        <v>787872.90306179109</v>
      </c>
      <c r="F2641" s="179">
        <v>0</v>
      </c>
      <c r="G2641" s="179">
        <v>0</v>
      </c>
      <c r="H2641" s="179">
        <v>18193.641947250548</v>
      </c>
      <c r="I2641" s="179">
        <v>0</v>
      </c>
      <c r="J2641" s="179">
        <v>0</v>
      </c>
      <c r="K2641" s="179">
        <v>0</v>
      </c>
      <c r="L2641" s="179">
        <v>0</v>
      </c>
      <c r="M2641" s="179">
        <v>1436.6909983430428</v>
      </c>
      <c r="N2641" s="179">
        <v>0</v>
      </c>
      <c r="O2641" s="179">
        <v>0</v>
      </c>
      <c r="P2641" s="179">
        <v>0</v>
      </c>
      <c r="Q2641" s="179">
        <v>0</v>
      </c>
      <c r="R2641" s="180">
        <v>0</v>
      </c>
      <c r="S2641" s="180">
        <v>0</v>
      </c>
      <c r="T2641" s="180">
        <v>0</v>
      </c>
    </row>
    <row r="2642" spans="2:20" x14ac:dyDescent="0.3">
      <c r="B2642" s="19">
        <v>2639</v>
      </c>
      <c r="C2642" s="179">
        <v>2</v>
      </c>
      <c r="D2642" s="179">
        <v>528152.57516170817</v>
      </c>
      <c r="E2642" s="179">
        <v>3965.3449977537393</v>
      </c>
      <c r="F2642" s="179">
        <v>0</v>
      </c>
      <c r="G2642" s="179">
        <v>0</v>
      </c>
      <c r="H2642" s="179">
        <v>19430.238702173552</v>
      </c>
      <c r="I2642" s="179">
        <v>0</v>
      </c>
      <c r="J2642" s="179">
        <v>0</v>
      </c>
      <c r="K2642" s="179">
        <v>0</v>
      </c>
      <c r="L2642" s="179">
        <v>0</v>
      </c>
      <c r="M2642" s="179">
        <v>133368.08621384102</v>
      </c>
      <c r="N2642" s="179">
        <v>0</v>
      </c>
      <c r="O2642" s="179">
        <v>0</v>
      </c>
      <c r="P2642" s="179">
        <v>0</v>
      </c>
      <c r="Q2642" s="179">
        <v>0</v>
      </c>
      <c r="R2642" s="180">
        <v>0</v>
      </c>
      <c r="S2642" s="180">
        <v>0</v>
      </c>
      <c r="T2642" s="180">
        <v>528152.57516170817</v>
      </c>
    </row>
    <row r="2643" spans="2:20" x14ac:dyDescent="0.3">
      <c r="B2643" s="19">
        <v>2640</v>
      </c>
      <c r="C2643" s="179">
        <v>0</v>
      </c>
      <c r="D2643" s="179">
        <v>0</v>
      </c>
      <c r="E2643" s="179">
        <v>100987.40166972458</v>
      </c>
      <c r="F2643" s="179">
        <v>0</v>
      </c>
      <c r="G2643" s="179">
        <v>0</v>
      </c>
      <c r="H2643" s="179">
        <v>54045.966353691045</v>
      </c>
      <c r="I2643" s="179">
        <v>0</v>
      </c>
      <c r="J2643" s="179">
        <v>0</v>
      </c>
      <c r="K2643" s="179">
        <v>0</v>
      </c>
      <c r="L2643" s="179">
        <v>0</v>
      </c>
      <c r="M2643" s="179">
        <v>12888.989204515923</v>
      </c>
      <c r="N2643" s="179">
        <v>0</v>
      </c>
      <c r="O2643" s="179">
        <v>0</v>
      </c>
      <c r="P2643" s="179">
        <v>0</v>
      </c>
      <c r="Q2643" s="179">
        <v>0</v>
      </c>
      <c r="R2643" s="180">
        <v>0</v>
      </c>
      <c r="S2643" s="180">
        <v>0</v>
      </c>
      <c r="T2643" s="180">
        <v>0</v>
      </c>
    </row>
    <row r="2644" spans="2:20" x14ac:dyDescent="0.3">
      <c r="B2644" s="19">
        <v>2641</v>
      </c>
      <c r="C2644" s="179">
        <v>0</v>
      </c>
      <c r="D2644" s="179">
        <v>0</v>
      </c>
      <c r="E2644" s="179">
        <v>345900.63378602784</v>
      </c>
      <c r="F2644" s="179">
        <v>0</v>
      </c>
      <c r="G2644" s="179">
        <v>0</v>
      </c>
      <c r="H2644" s="179">
        <v>32728.152511115255</v>
      </c>
      <c r="I2644" s="179">
        <v>0</v>
      </c>
      <c r="J2644" s="179">
        <v>0</v>
      </c>
      <c r="K2644" s="179">
        <v>0</v>
      </c>
      <c r="L2644" s="179">
        <v>0</v>
      </c>
      <c r="M2644" s="179">
        <v>130389.58318217259</v>
      </c>
      <c r="N2644" s="179">
        <v>0</v>
      </c>
      <c r="O2644" s="179">
        <v>0</v>
      </c>
      <c r="P2644" s="179">
        <v>0</v>
      </c>
      <c r="Q2644" s="179">
        <v>0</v>
      </c>
      <c r="R2644" s="180">
        <v>0</v>
      </c>
      <c r="S2644" s="180">
        <v>0</v>
      </c>
      <c r="T2644" s="180">
        <v>0</v>
      </c>
    </row>
    <row r="2645" spans="2:20" x14ac:dyDescent="0.3">
      <c r="B2645" s="19">
        <v>2642</v>
      </c>
      <c r="C2645" s="179">
        <v>0</v>
      </c>
      <c r="D2645" s="179">
        <v>0</v>
      </c>
      <c r="E2645" s="179">
        <v>569685.95377599366</v>
      </c>
      <c r="F2645" s="179">
        <v>0</v>
      </c>
      <c r="G2645" s="179">
        <v>0</v>
      </c>
      <c r="H2645" s="179">
        <v>35341.492069302869</v>
      </c>
      <c r="I2645" s="179">
        <v>0</v>
      </c>
      <c r="J2645" s="179">
        <v>0</v>
      </c>
      <c r="K2645" s="179">
        <v>0</v>
      </c>
      <c r="L2645" s="179">
        <v>0</v>
      </c>
      <c r="M2645" s="179">
        <v>254546.89936384227</v>
      </c>
      <c r="N2645" s="179">
        <v>0</v>
      </c>
      <c r="O2645" s="179">
        <v>0</v>
      </c>
      <c r="P2645" s="179">
        <v>0</v>
      </c>
      <c r="Q2645" s="179">
        <v>0</v>
      </c>
      <c r="R2645" s="180">
        <v>0</v>
      </c>
      <c r="S2645" s="180">
        <v>0</v>
      </c>
      <c r="T2645" s="180">
        <v>0</v>
      </c>
    </row>
    <row r="2646" spans="2:20" x14ac:dyDescent="0.3">
      <c r="B2646" s="19">
        <v>2643</v>
      </c>
      <c r="C2646" s="179">
        <v>0</v>
      </c>
      <c r="D2646" s="179">
        <v>0</v>
      </c>
      <c r="E2646" s="179">
        <v>515124.68972591433</v>
      </c>
      <c r="F2646" s="179">
        <v>0</v>
      </c>
      <c r="G2646" s="179">
        <v>0</v>
      </c>
      <c r="H2646" s="179">
        <v>15925.543954030061</v>
      </c>
      <c r="I2646" s="179">
        <v>0</v>
      </c>
      <c r="J2646" s="179">
        <v>0</v>
      </c>
      <c r="K2646" s="179">
        <v>0</v>
      </c>
      <c r="L2646" s="179">
        <v>0</v>
      </c>
      <c r="M2646" s="179">
        <v>51096.490899766701</v>
      </c>
      <c r="N2646" s="179">
        <v>0</v>
      </c>
      <c r="O2646" s="179">
        <v>0</v>
      </c>
      <c r="P2646" s="179">
        <v>0</v>
      </c>
      <c r="Q2646" s="179">
        <v>0</v>
      </c>
      <c r="R2646" s="180">
        <v>0</v>
      </c>
      <c r="S2646" s="180">
        <v>0</v>
      </c>
      <c r="T2646" s="180">
        <v>0</v>
      </c>
    </row>
    <row r="2647" spans="2:20" x14ac:dyDescent="0.3">
      <c r="B2647" s="19">
        <v>2644</v>
      </c>
      <c r="C2647" s="179">
        <v>0</v>
      </c>
      <c r="D2647" s="179">
        <v>0</v>
      </c>
      <c r="E2647" s="179">
        <v>16567.226205314022</v>
      </c>
      <c r="F2647" s="179">
        <v>0</v>
      </c>
      <c r="G2647" s="179">
        <v>0</v>
      </c>
      <c r="H2647" s="179">
        <v>145191.01223468137</v>
      </c>
      <c r="I2647" s="179">
        <v>0</v>
      </c>
      <c r="J2647" s="179">
        <v>0</v>
      </c>
      <c r="K2647" s="179">
        <v>0</v>
      </c>
      <c r="L2647" s="179">
        <v>0</v>
      </c>
      <c r="M2647" s="179">
        <v>13790.107700962686</v>
      </c>
      <c r="N2647" s="179">
        <v>0</v>
      </c>
      <c r="O2647" s="179">
        <v>0</v>
      </c>
      <c r="P2647" s="179">
        <v>0</v>
      </c>
      <c r="Q2647" s="179">
        <v>0</v>
      </c>
      <c r="R2647" s="180">
        <v>0</v>
      </c>
      <c r="S2647" s="180">
        <v>0</v>
      </c>
      <c r="T2647" s="180">
        <v>0</v>
      </c>
    </row>
    <row r="2648" spans="2:20" x14ac:dyDescent="0.3">
      <c r="B2648" s="19">
        <v>2645</v>
      </c>
      <c r="C2648" s="179">
        <v>0</v>
      </c>
      <c r="D2648" s="179">
        <v>0</v>
      </c>
      <c r="E2648" s="179">
        <v>7412.9200525747547</v>
      </c>
      <c r="F2648" s="179">
        <v>0</v>
      </c>
      <c r="G2648" s="179">
        <v>0</v>
      </c>
      <c r="H2648" s="179">
        <v>172666.06558939355</v>
      </c>
      <c r="I2648" s="179">
        <v>0</v>
      </c>
      <c r="J2648" s="179">
        <v>0</v>
      </c>
      <c r="K2648" s="179">
        <v>0</v>
      </c>
      <c r="L2648" s="179">
        <v>0</v>
      </c>
      <c r="M2648" s="179">
        <v>120997.9445659668</v>
      </c>
      <c r="N2648" s="179">
        <v>0</v>
      </c>
      <c r="O2648" s="179">
        <v>0</v>
      </c>
      <c r="P2648" s="179">
        <v>0</v>
      </c>
      <c r="Q2648" s="179">
        <v>0</v>
      </c>
      <c r="R2648" s="180">
        <v>0</v>
      </c>
      <c r="S2648" s="180">
        <v>0</v>
      </c>
      <c r="T2648" s="180">
        <v>0</v>
      </c>
    </row>
    <row r="2649" spans="2:20" x14ac:dyDescent="0.3">
      <c r="B2649" s="19">
        <v>2646</v>
      </c>
      <c r="C2649" s="179">
        <v>0</v>
      </c>
      <c r="D2649" s="179">
        <v>0</v>
      </c>
      <c r="E2649" s="179">
        <v>79438.524742349546</v>
      </c>
      <c r="F2649" s="179">
        <v>0</v>
      </c>
      <c r="G2649" s="179">
        <v>0</v>
      </c>
      <c r="H2649" s="179">
        <v>6259.1795482756288</v>
      </c>
      <c r="I2649" s="179">
        <v>0</v>
      </c>
      <c r="J2649" s="179">
        <v>0</v>
      </c>
      <c r="K2649" s="179">
        <v>0</v>
      </c>
      <c r="L2649" s="179">
        <v>0</v>
      </c>
      <c r="M2649" s="179">
        <v>279122.00497995346</v>
      </c>
      <c r="N2649" s="179">
        <v>0</v>
      </c>
      <c r="O2649" s="179">
        <v>0</v>
      </c>
      <c r="P2649" s="179">
        <v>0</v>
      </c>
      <c r="Q2649" s="179">
        <v>0</v>
      </c>
      <c r="R2649" s="180">
        <v>0</v>
      </c>
      <c r="S2649" s="180">
        <v>0</v>
      </c>
      <c r="T2649" s="180">
        <v>0</v>
      </c>
    </row>
    <row r="2650" spans="2:20" x14ac:dyDescent="0.3">
      <c r="B2650" s="19">
        <v>2647</v>
      </c>
      <c r="C2650" s="179">
        <v>0</v>
      </c>
      <c r="D2650" s="179">
        <v>0</v>
      </c>
      <c r="E2650" s="179">
        <v>7829.1720625364896</v>
      </c>
      <c r="F2650" s="179">
        <v>0</v>
      </c>
      <c r="G2650" s="179">
        <v>0</v>
      </c>
      <c r="H2650" s="179">
        <v>64615.057639585721</v>
      </c>
      <c r="I2650" s="179">
        <v>0</v>
      </c>
      <c r="J2650" s="179">
        <v>0</v>
      </c>
      <c r="K2650" s="179">
        <v>0</v>
      </c>
      <c r="L2650" s="179">
        <v>0</v>
      </c>
      <c r="M2650" s="179">
        <v>287741.19552662934</v>
      </c>
      <c r="N2650" s="179">
        <v>0</v>
      </c>
      <c r="O2650" s="179">
        <v>0</v>
      </c>
      <c r="P2650" s="179">
        <v>0</v>
      </c>
      <c r="Q2650" s="179">
        <v>0</v>
      </c>
      <c r="R2650" s="180">
        <v>0</v>
      </c>
      <c r="S2650" s="180">
        <v>0</v>
      </c>
      <c r="T2650" s="180">
        <v>0</v>
      </c>
    </row>
    <row r="2651" spans="2:20" x14ac:dyDescent="0.3">
      <c r="B2651" s="19">
        <v>2648</v>
      </c>
      <c r="C2651" s="179">
        <v>0</v>
      </c>
      <c r="D2651" s="179">
        <v>0</v>
      </c>
      <c r="E2651" s="179">
        <v>84383.352473548832</v>
      </c>
      <c r="F2651" s="179">
        <v>0</v>
      </c>
      <c r="G2651" s="179">
        <v>0</v>
      </c>
      <c r="H2651" s="179">
        <v>179143.42543223279</v>
      </c>
      <c r="I2651" s="179">
        <v>0</v>
      </c>
      <c r="J2651" s="179">
        <v>0</v>
      </c>
      <c r="K2651" s="179">
        <v>0</v>
      </c>
      <c r="L2651" s="179">
        <v>0</v>
      </c>
      <c r="M2651" s="179">
        <v>7069.1186921612025</v>
      </c>
      <c r="N2651" s="179">
        <v>0</v>
      </c>
      <c r="O2651" s="179">
        <v>0</v>
      </c>
      <c r="P2651" s="179">
        <v>0</v>
      </c>
      <c r="Q2651" s="179">
        <v>0</v>
      </c>
      <c r="R2651" s="180">
        <v>0</v>
      </c>
      <c r="S2651" s="180">
        <v>0</v>
      </c>
      <c r="T2651" s="180">
        <v>0</v>
      </c>
    </row>
    <row r="2652" spans="2:20" x14ac:dyDescent="0.3">
      <c r="B2652" s="19">
        <v>2649</v>
      </c>
      <c r="C2652" s="179">
        <v>0</v>
      </c>
      <c r="D2652" s="179">
        <v>0</v>
      </c>
      <c r="E2652" s="179">
        <v>217676.73166979576</v>
      </c>
      <c r="F2652" s="179">
        <v>0</v>
      </c>
      <c r="G2652" s="179">
        <v>0</v>
      </c>
      <c r="H2652" s="179">
        <v>83764.606658143224</v>
      </c>
      <c r="I2652" s="179">
        <v>0</v>
      </c>
      <c r="J2652" s="179">
        <v>0</v>
      </c>
      <c r="K2652" s="179">
        <v>0</v>
      </c>
      <c r="L2652" s="179">
        <v>0</v>
      </c>
      <c r="M2652" s="179">
        <v>45571.411034147335</v>
      </c>
      <c r="N2652" s="179">
        <v>0</v>
      </c>
      <c r="O2652" s="179">
        <v>0</v>
      </c>
      <c r="P2652" s="179">
        <v>0</v>
      </c>
      <c r="Q2652" s="179">
        <v>0</v>
      </c>
      <c r="R2652" s="180">
        <v>0</v>
      </c>
      <c r="S2652" s="180">
        <v>0</v>
      </c>
      <c r="T2652" s="180">
        <v>0</v>
      </c>
    </row>
    <row r="2653" spans="2:20" x14ac:dyDescent="0.3">
      <c r="B2653" s="19">
        <v>2650</v>
      </c>
      <c r="C2653" s="179">
        <v>0</v>
      </c>
      <c r="D2653" s="179">
        <v>0</v>
      </c>
      <c r="E2653" s="179">
        <v>78041.753986330499</v>
      </c>
      <c r="F2653" s="179">
        <v>0</v>
      </c>
      <c r="G2653" s="179">
        <v>0</v>
      </c>
      <c r="H2653" s="179">
        <v>157931.55521407296</v>
      </c>
      <c r="I2653" s="179">
        <v>0</v>
      </c>
      <c r="J2653" s="179">
        <v>0</v>
      </c>
      <c r="K2653" s="179">
        <v>0</v>
      </c>
      <c r="L2653" s="179">
        <v>0</v>
      </c>
      <c r="M2653" s="179">
        <v>211128.93770189609</v>
      </c>
      <c r="N2653" s="179">
        <v>0</v>
      </c>
      <c r="O2653" s="179">
        <v>0</v>
      </c>
      <c r="P2653" s="179">
        <v>0</v>
      </c>
      <c r="Q2653" s="179">
        <v>0</v>
      </c>
      <c r="R2653" s="180">
        <v>0</v>
      </c>
      <c r="S2653" s="180">
        <v>0</v>
      </c>
      <c r="T2653" s="180">
        <v>0</v>
      </c>
    </row>
    <row r="2654" spans="2:20" x14ac:dyDescent="0.3">
      <c r="B2654" s="19">
        <v>2651</v>
      </c>
      <c r="C2654" s="179">
        <v>0</v>
      </c>
      <c r="D2654" s="179">
        <v>0</v>
      </c>
      <c r="E2654" s="179">
        <v>79879.591036971819</v>
      </c>
      <c r="F2654" s="179">
        <v>0</v>
      </c>
      <c r="G2654" s="179">
        <v>0</v>
      </c>
      <c r="H2654" s="179">
        <v>363876.6506816739</v>
      </c>
      <c r="I2654" s="179">
        <v>0</v>
      </c>
      <c r="J2654" s="179">
        <v>0</v>
      </c>
      <c r="K2654" s="179">
        <v>0</v>
      </c>
      <c r="L2654" s="179">
        <v>0</v>
      </c>
      <c r="M2654" s="179">
        <v>38564.983717021511</v>
      </c>
      <c r="N2654" s="179">
        <v>0</v>
      </c>
      <c r="O2654" s="179">
        <v>0</v>
      </c>
      <c r="P2654" s="179">
        <v>0</v>
      </c>
      <c r="Q2654" s="179">
        <v>0</v>
      </c>
      <c r="R2654" s="180">
        <v>0</v>
      </c>
      <c r="S2654" s="180">
        <v>0</v>
      </c>
      <c r="T2654" s="180">
        <v>0</v>
      </c>
    </row>
    <row r="2655" spans="2:20" x14ac:dyDescent="0.3">
      <c r="B2655" s="19">
        <v>2652</v>
      </c>
      <c r="C2655" s="179">
        <v>0</v>
      </c>
      <c r="D2655" s="179">
        <v>0</v>
      </c>
      <c r="E2655" s="179">
        <v>31777.444823759786</v>
      </c>
      <c r="F2655" s="179">
        <v>0</v>
      </c>
      <c r="G2655" s="179">
        <v>0</v>
      </c>
      <c r="H2655" s="179">
        <v>37373.789431329984</v>
      </c>
      <c r="I2655" s="179">
        <v>0</v>
      </c>
      <c r="J2655" s="179">
        <v>0</v>
      </c>
      <c r="K2655" s="179">
        <v>0</v>
      </c>
      <c r="L2655" s="179">
        <v>0</v>
      </c>
      <c r="M2655" s="179">
        <v>2600.1403929790094</v>
      </c>
      <c r="N2655" s="179">
        <v>0</v>
      </c>
      <c r="O2655" s="179">
        <v>0</v>
      </c>
      <c r="P2655" s="179">
        <v>0</v>
      </c>
      <c r="Q2655" s="179">
        <v>0</v>
      </c>
      <c r="R2655" s="180">
        <v>0</v>
      </c>
      <c r="S2655" s="180">
        <v>0</v>
      </c>
      <c r="T2655" s="180">
        <v>0</v>
      </c>
    </row>
    <row r="2656" spans="2:20" x14ac:dyDescent="0.3">
      <c r="B2656" s="19">
        <v>2653</v>
      </c>
      <c r="C2656" s="179">
        <v>0</v>
      </c>
      <c r="D2656" s="179">
        <v>0</v>
      </c>
      <c r="E2656" s="179">
        <v>715388.26931832009</v>
      </c>
      <c r="F2656" s="179">
        <v>0</v>
      </c>
      <c r="G2656" s="179">
        <v>0</v>
      </c>
      <c r="H2656" s="179">
        <v>13947.859254745334</v>
      </c>
      <c r="I2656" s="179">
        <v>0</v>
      </c>
      <c r="J2656" s="179">
        <v>0</v>
      </c>
      <c r="K2656" s="179">
        <v>0</v>
      </c>
      <c r="L2656" s="179">
        <v>0</v>
      </c>
      <c r="M2656" s="179">
        <v>774233.58717717347</v>
      </c>
      <c r="N2656" s="179">
        <v>0</v>
      </c>
      <c r="O2656" s="179">
        <v>0</v>
      </c>
      <c r="P2656" s="179">
        <v>0</v>
      </c>
      <c r="Q2656" s="179">
        <v>0</v>
      </c>
      <c r="R2656" s="180">
        <v>0</v>
      </c>
      <c r="S2656" s="180">
        <v>0</v>
      </c>
      <c r="T2656" s="180">
        <v>0</v>
      </c>
    </row>
    <row r="2657" spans="2:20" x14ac:dyDescent="0.3">
      <c r="B2657" s="19">
        <v>2654</v>
      </c>
      <c r="C2657" s="179">
        <v>0</v>
      </c>
      <c r="D2657" s="179">
        <v>0</v>
      </c>
      <c r="E2657" s="179">
        <v>33348.306674813721</v>
      </c>
      <c r="F2657" s="179">
        <v>0</v>
      </c>
      <c r="G2657" s="179">
        <v>0</v>
      </c>
      <c r="H2657" s="179">
        <v>128109.7930098082</v>
      </c>
      <c r="I2657" s="179">
        <v>0</v>
      </c>
      <c r="J2657" s="179">
        <v>0</v>
      </c>
      <c r="K2657" s="179">
        <v>0</v>
      </c>
      <c r="L2657" s="179">
        <v>0</v>
      </c>
      <c r="M2657" s="179">
        <v>628419.05402308365</v>
      </c>
      <c r="N2657" s="179">
        <v>0</v>
      </c>
      <c r="O2657" s="179">
        <v>0</v>
      </c>
      <c r="P2657" s="179">
        <v>0</v>
      </c>
      <c r="Q2657" s="179">
        <v>0</v>
      </c>
      <c r="R2657" s="180">
        <v>0</v>
      </c>
      <c r="S2657" s="180">
        <v>0</v>
      </c>
      <c r="T2657" s="180">
        <v>0</v>
      </c>
    </row>
    <row r="2658" spans="2:20" x14ac:dyDescent="0.3">
      <c r="B2658" s="19">
        <v>2655</v>
      </c>
      <c r="C2658" s="179">
        <v>0</v>
      </c>
      <c r="D2658" s="179">
        <v>0</v>
      </c>
      <c r="E2658" s="179">
        <v>201405.56291917231</v>
      </c>
      <c r="F2658" s="179">
        <v>0</v>
      </c>
      <c r="G2658" s="179">
        <v>0</v>
      </c>
      <c r="H2658" s="179">
        <v>209686.23868876992</v>
      </c>
      <c r="I2658" s="179">
        <v>0</v>
      </c>
      <c r="J2658" s="179">
        <v>0</v>
      </c>
      <c r="K2658" s="179">
        <v>0</v>
      </c>
      <c r="L2658" s="179">
        <v>0</v>
      </c>
      <c r="M2658" s="179">
        <v>176813.20450828882</v>
      </c>
      <c r="N2658" s="179">
        <v>0</v>
      </c>
      <c r="O2658" s="179">
        <v>0</v>
      </c>
      <c r="P2658" s="179">
        <v>0</v>
      </c>
      <c r="Q2658" s="179">
        <v>0</v>
      </c>
      <c r="R2658" s="180">
        <v>0</v>
      </c>
      <c r="S2658" s="180">
        <v>0</v>
      </c>
      <c r="T2658" s="180">
        <v>0</v>
      </c>
    </row>
    <row r="2659" spans="2:20" x14ac:dyDescent="0.3">
      <c r="B2659" s="19">
        <v>2656</v>
      </c>
      <c r="C2659" s="179">
        <v>0</v>
      </c>
      <c r="D2659" s="179">
        <v>0</v>
      </c>
      <c r="E2659" s="179">
        <v>962264.39833878516</v>
      </c>
      <c r="F2659" s="179">
        <v>0</v>
      </c>
      <c r="G2659" s="179">
        <v>0</v>
      </c>
      <c r="H2659" s="179">
        <v>281891.99370618974</v>
      </c>
      <c r="I2659" s="179">
        <v>0</v>
      </c>
      <c r="J2659" s="179">
        <v>0</v>
      </c>
      <c r="K2659" s="179">
        <v>0</v>
      </c>
      <c r="L2659" s="179">
        <v>0</v>
      </c>
      <c r="M2659" s="179">
        <v>236713.11140959369</v>
      </c>
      <c r="N2659" s="179">
        <v>0</v>
      </c>
      <c r="O2659" s="179">
        <v>0</v>
      </c>
      <c r="P2659" s="179">
        <v>0</v>
      </c>
      <c r="Q2659" s="179">
        <v>0</v>
      </c>
      <c r="R2659" s="180">
        <v>0</v>
      </c>
      <c r="S2659" s="180">
        <v>0</v>
      </c>
      <c r="T2659" s="180">
        <v>0</v>
      </c>
    </row>
    <row r="2660" spans="2:20" x14ac:dyDescent="0.3">
      <c r="B2660" s="19">
        <v>2657</v>
      </c>
      <c r="C2660" s="179">
        <v>0</v>
      </c>
      <c r="D2660" s="179">
        <v>0</v>
      </c>
      <c r="E2660" s="179">
        <v>11693.90782794712</v>
      </c>
      <c r="F2660" s="179">
        <v>0</v>
      </c>
      <c r="G2660" s="179">
        <v>0</v>
      </c>
      <c r="H2660" s="179">
        <v>29715.084540974593</v>
      </c>
      <c r="I2660" s="179">
        <v>0</v>
      </c>
      <c r="J2660" s="179">
        <v>0</v>
      </c>
      <c r="K2660" s="179">
        <v>0</v>
      </c>
      <c r="L2660" s="179">
        <v>0</v>
      </c>
      <c r="M2660" s="179">
        <v>21416.977425367688</v>
      </c>
      <c r="N2660" s="179">
        <v>0</v>
      </c>
      <c r="O2660" s="179">
        <v>0</v>
      </c>
      <c r="P2660" s="179">
        <v>0</v>
      </c>
      <c r="Q2660" s="179">
        <v>0</v>
      </c>
      <c r="R2660" s="180">
        <v>0</v>
      </c>
      <c r="S2660" s="180">
        <v>0</v>
      </c>
      <c r="T2660" s="180">
        <v>0</v>
      </c>
    </row>
    <row r="2661" spans="2:20" x14ac:dyDescent="0.3">
      <c r="B2661" s="19">
        <v>2658</v>
      </c>
      <c r="C2661" s="179">
        <v>0</v>
      </c>
      <c r="D2661" s="179">
        <v>0</v>
      </c>
      <c r="E2661" s="179">
        <v>1064513.3327919214</v>
      </c>
      <c r="F2661" s="179">
        <v>0</v>
      </c>
      <c r="G2661" s="179">
        <v>0</v>
      </c>
      <c r="H2661" s="179">
        <v>999067.61506748002</v>
      </c>
      <c r="I2661" s="179">
        <v>0</v>
      </c>
      <c r="J2661" s="179">
        <v>0</v>
      </c>
      <c r="K2661" s="179">
        <v>0</v>
      </c>
      <c r="L2661" s="179">
        <v>0</v>
      </c>
      <c r="M2661" s="179">
        <v>404883.37246498471</v>
      </c>
      <c r="N2661" s="179">
        <v>0</v>
      </c>
      <c r="O2661" s="179">
        <v>0</v>
      </c>
      <c r="P2661" s="179">
        <v>0</v>
      </c>
      <c r="Q2661" s="179">
        <v>0</v>
      </c>
      <c r="R2661" s="180">
        <v>0</v>
      </c>
      <c r="S2661" s="180">
        <v>0</v>
      </c>
      <c r="T2661" s="180">
        <v>0</v>
      </c>
    </row>
    <row r="2662" spans="2:20" x14ac:dyDescent="0.3">
      <c r="B2662" s="19">
        <v>2659</v>
      </c>
      <c r="C2662" s="179">
        <v>0</v>
      </c>
      <c r="D2662" s="179">
        <v>0</v>
      </c>
      <c r="E2662" s="179">
        <v>43205.145118876033</v>
      </c>
      <c r="F2662" s="179">
        <v>0</v>
      </c>
      <c r="G2662" s="179">
        <v>0</v>
      </c>
      <c r="H2662" s="179">
        <v>415986.31353833358</v>
      </c>
      <c r="I2662" s="179">
        <v>0</v>
      </c>
      <c r="J2662" s="179">
        <v>0</v>
      </c>
      <c r="K2662" s="179">
        <v>0</v>
      </c>
      <c r="L2662" s="179">
        <v>0</v>
      </c>
      <c r="M2662" s="179">
        <v>19141.260232946159</v>
      </c>
      <c r="N2662" s="179">
        <v>0</v>
      </c>
      <c r="O2662" s="179">
        <v>0</v>
      </c>
      <c r="P2662" s="179">
        <v>0</v>
      </c>
      <c r="Q2662" s="179">
        <v>0</v>
      </c>
      <c r="R2662" s="180">
        <v>0</v>
      </c>
      <c r="S2662" s="180">
        <v>0</v>
      </c>
      <c r="T2662" s="180">
        <v>0</v>
      </c>
    </row>
    <row r="2663" spans="2:20" x14ac:dyDescent="0.3">
      <c r="B2663" s="19">
        <v>2660</v>
      </c>
      <c r="C2663" s="179">
        <v>0</v>
      </c>
      <c r="D2663" s="179">
        <v>0</v>
      </c>
      <c r="E2663" s="179">
        <v>4723011.9510916537</v>
      </c>
      <c r="F2663" s="179">
        <v>0</v>
      </c>
      <c r="G2663" s="179">
        <v>0</v>
      </c>
      <c r="H2663" s="179">
        <v>115764.39915708972</v>
      </c>
      <c r="I2663" s="179">
        <v>0</v>
      </c>
      <c r="J2663" s="179">
        <v>0</v>
      </c>
      <c r="K2663" s="179">
        <v>0</v>
      </c>
      <c r="L2663" s="179">
        <v>0</v>
      </c>
      <c r="M2663" s="179">
        <v>92681.618605018331</v>
      </c>
      <c r="N2663" s="179">
        <v>0</v>
      </c>
      <c r="O2663" s="179">
        <v>0</v>
      </c>
      <c r="P2663" s="179">
        <v>0</v>
      </c>
      <c r="Q2663" s="179">
        <v>0</v>
      </c>
      <c r="R2663" s="180">
        <v>0</v>
      </c>
      <c r="S2663" s="180">
        <v>0</v>
      </c>
      <c r="T2663" s="180">
        <v>0</v>
      </c>
    </row>
    <row r="2664" spans="2:20" x14ac:dyDescent="0.3">
      <c r="B2664" s="19">
        <v>2661</v>
      </c>
      <c r="C2664" s="179">
        <v>0</v>
      </c>
      <c r="D2664" s="179">
        <v>0</v>
      </c>
      <c r="E2664" s="179">
        <v>678998.07600318675</v>
      </c>
      <c r="F2664" s="179">
        <v>0</v>
      </c>
      <c r="G2664" s="179">
        <v>0</v>
      </c>
      <c r="H2664" s="179">
        <v>36384.27947410506</v>
      </c>
      <c r="I2664" s="179">
        <v>0</v>
      </c>
      <c r="J2664" s="179">
        <v>0</v>
      </c>
      <c r="K2664" s="179">
        <v>0</v>
      </c>
      <c r="L2664" s="179">
        <v>0</v>
      </c>
      <c r="M2664" s="179">
        <v>485966.29948222043</v>
      </c>
      <c r="N2664" s="179">
        <v>0</v>
      </c>
      <c r="O2664" s="179">
        <v>0</v>
      </c>
      <c r="P2664" s="179">
        <v>0</v>
      </c>
      <c r="Q2664" s="179">
        <v>0</v>
      </c>
      <c r="R2664" s="180">
        <v>0</v>
      </c>
      <c r="S2664" s="180">
        <v>0</v>
      </c>
      <c r="T2664" s="180">
        <v>0</v>
      </c>
    </row>
    <row r="2665" spans="2:20" x14ac:dyDescent="0.3">
      <c r="B2665" s="19">
        <v>2662</v>
      </c>
      <c r="C2665" s="179">
        <v>0</v>
      </c>
      <c r="D2665" s="179">
        <v>0</v>
      </c>
      <c r="E2665" s="179">
        <v>311472.18279472023</v>
      </c>
      <c r="F2665" s="179">
        <v>0</v>
      </c>
      <c r="G2665" s="179">
        <v>0</v>
      </c>
      <c r="H2665" s="179">
        <v>137949.11446742507</v>
      </c>
      <c r="I2665" s="179">
        <v>0</v>
      </c>
      <c r="J2665" s="179">
        <v>0</v>
      </c>
      <c r="K2665" s="179">
        <v>0</v>
      </c>
      <c r="L2665" s="179">
        <v>0</v>
      </c>
      <c r="M2665" s="179">
        <v>77687.022257974459</v>
      </c>
      <c r="N2665" s="179">
        <v>0</v>
      </c>
      <c r="O2665" s="179">
        <v>0</v>
      </c>
      <c r="P2665" s="179">
        <v>0</v>
      </c>
      <c r="Q2665" s="179">
        <v>0</v>
      </c>
      <c r="R2665" s="180">
        <v>0</v>
      </c>
      <c r="S2665" s="180">
        <v>0</v>
      </c>
      <c r="T2665" s="180">
        <v>0</v>
      </c>
    </row>
    <row r="2666" spans="2:20" x14ac:dyDescent="0.3">
      <c r="B2666" s="19">
        <v>2663</v>
      </c>
      <c r="C2666" s="179">
        <v>0</v>
      </c>
      <c r="D2666" s="179">
        <v>0</v>
      </c>
      <c r="E2666" s="179">
        <v>9685.2855189370948</v>
      </c>
      <c r="F2666" s="179">
        <v>1</v>
      </c>
      <c r="G2666" s="179">
        <v>17363.181651856314</v>
      </c>
      <c r="H2666" s="179">
        <v>42601.499899374321</v>
      </c>
      <c r="I2666" s="179">
        <v>0</v>
      </c>
      <c r="J2666" s="179">
        <v>0</v>
      </c>
      <c r="K2666" s="179">
        <v>0</v>
      </c>
      <c r="L2666" s="179">
        <v>0</v>
      </c>
      <c r="M2666" s="179">
        <v>50565.179103231065</v>
      </c>
      <c r="N2666" s="179">
        <v>0</v>
      </c>
      <c r="O2666" s="179">
        <v>0</v>
      </c>
      <c r="P2666" s="179">
        <v>0</v>
      </c>
      <c r="Q2666" s="179">
        <v>0</v>
      </c>
      <c r="R2666" s="180">
        <v>0</v>
      </c>
      <c r="S2666" s="180">
        <v>0</v>
      </c>
      <c r="T2666" s="180">
        <v>0</v>
      </c>
    </row>
    <row r="2667" spans="2:20" x14ac:dyDescent="0.3">
      <c r="B2667" s="19">
        <v>2664</v>
      </c>
      <c r="C2667" s="179">
        <v>0</v>
      </c>
      <c r="D2667" s="179">
        <v>0</v>
      </c>
      <c r="E2667" s="179">
        <v>301021.70884344931</v>
      </c>
      <c r="F2667" s="179">
        <v>0</v>
      </c>
      <c r="G2667" s="179">
        <v>0</v>
      </c>
      <c r="H2667" s="179">
        <v>62316.662505077606</v>
      </c>
      <c r="I2667" s="179">
        <v>0</v>
      </c>
      <c r="J2667" s="179">
        <v>0</v>
      </c>
      <c r="K2667" s="179">
        <v>0</v>
      </c>
      <c r="L2667" s="179">
        <v>0</v>
      </c>
      <c r="M2667" s="179">
        <v>258344.51005131649</v>
      </c>
      <c r="N2667" s="179">
        <v>0</v>
      </c>
      <c r="O2667" s="179">
        <v>0</v>
      </c>
      <c r="P2667" s="179">
        <v>0</v>
      </c>
      <c r="Q2667" s="179">
        <v>0</v>
      </c>
      <c r="R2667" s="180">
        <v>0</v>
      </c>
      <c r="S2667" s="180">
        <v>0</v>
      </c>
      <c r="T2667" s="180">
        <v>0</v>
      </c>
    </row>
    <row r="2668" spans="2:20" x14ac:dyDescent="0.3">
      <c r="B2668" s="19">
        <v>2665</v>
      </c>
      <c r="C2668" s="179">
        <v>0</v>
      </c>
      <c r="D2668" s="179">
        <v>0</v>
      </c>
      <c r="E2668" s="179">
        <v>110535.00924796</v>
      </c>
      <c r="F2668" s="179">
        <v>0</v>
      </c>
      <c r="G2668" s="179">
        <v>0</v>
      </c>
      <c r="H2668" s="179">
        <v>24000.021780944815</v>
      </c>
      <c r="I2668" s="179">
        <v>0</v>
      </c>
      <c r="J2668" s="179">
        <v>0</v>
      </c>
      <c r="K2668" s="179">
        <v>0</v>
      </c>
      <c r="L2668" s="179">
        <v>0</v>
      </c>
      <c r="M2668" s="179">
        <v>84198.011180622925</v>
      </c>
      <c r="N2668" s="179">
        <v>0</v>
      </c>
      <c r="O2668" s="179">
        <v>0</v>
      </c>
      <c r="P2668" s="179">
        <v>0</v>
      </c>
      <c r="Q2668" s="179">
        <v>0</v>
      </c>
      <c r="R2668" s="180">
        <v>0</v>
      </c>
      <c r="S2668" s="180">
        <v>0</v>
      </c>
      <c r="T2668" s="180">
        <v>0</v>
      </c>
    </row>
    <row r="2669" spans="2:20" x14ac:dyDescent="0.3">
      <c r="B2669" s="19">
        <v>2666</v>
      </c>
      <c r="C2669" s="179">
        <v>0</v>
      </c>
      <c r="D2669" s="179">
        <v>0</v>
      </c>
      <c r="E2669" s="179">
        <v>24705.397979114106</v>
      </c>
      <c r="F2669" s="179">
        <v>0</v>
      </c>
      <c r="G2669" s="179">
        <v>0</v>
      </c>
      <c r="H2669" s="179">
        <v>153737.53571206608</v>
      </c>
      <c r="I2669" s="179">
        <v>0</v>
      </c>
      <c r="J2669" s="179">
        <v>0</v>
      </c>
      <c r="K2669" s="179">
        <v>0</v>
      </c>
      <c r="L2669" s="179">
        <v>0</v>
      </c>
      <c r="M2669" s="179">
        <v>589032.37450522848</v>
      </c>
      <c r="N2669" s="179">
        <v>0</v>
      </c>
      <c r="O2669" s="179">
        <v>0</v>
      </c>
      <c r="P2669" s="179">
        <v>0</v>
      </c>
      <c r="Q2669" s="179">
        <v>0</v>
      </c>
      <c r="R2669" s="180">
        <v>0</v>
      </c>
      <c r="S2669" s="180">
        <v>0</v>
      </c>
      <c r="T2669" s="180">
        <v>0</v>
      </c>
    </row>
    <row r="2670" spans="2:20" x14ac:dyDescent="0.3">
      <c r="B2670" s="19">
        <v>2667</v>
      </c>
      <c r="C2670" s="179">
        <v>0</v>
      </c>
      <c r="D2670" s="179">
        <v>0</v>
      </c>
      <c r="E2670" s="179">
        <v>101765.13234231729</v>
      </c>
      <c r="F2670" s="179">
        <v>0</v>
      </c>
      <c r="G2670" s="179">
        <v>0</v>
      </c>
      <c r="H2670" s="179">
        <v>190070.74736918238</v>
      </c>
      <c r="I2670" s="179">
        <v>0</v>
      </c>
      <c r="J2670" s="179">
        <v>0</v>
      </c>
      <c r="K2670" s="179">
        <v>0</v>
      </c>
      <c r="L2670" s="179">
        <v>0</v>
      </c>
      <c r="M2670" s="179">
        <v>223918.90177711987</v>
      </c>
      <c r="N2670" s="179">
        <v>0</v>
      </c>
      <c r="O2670" s="179">
        <v>0</v>
      </c>
      <c r="P2670" s="179">
        <v>0</v>
      </c>
      <c r="Q2670" s="179">
        <v>0</v>
      </c>
      <c r="R2670" s="180">
        <v>0</v>
      </c>
      <c r="S2670" s="180">
        <v>0</v>
      </c>
      <c r="T2670" s="180">
        <v>0</v>
      </c>
    </row>
    <row r="2671" spans="2:20" x14ac:dyDescent="0.3">
      <c r="B2671" s="19">
        <v>2668</v>
      </c>
      <c r="C2671" s="179">
        <v>0</v>
      </c>
      <c r="D2671" s="179">
        <v>0</v>
      </c>
      <c r="E2671" s="179">
        <v>14414.38893634044</v>
      </c>
      <c r="F2671" s="179">
        <v>0</v>
      </c>
      <c r="G2671" s="179">
        <v>0</v>
      </c>
      <c r="H2671" s="179">
        <v>9222.873655468853</v>
      </c>
      <c r="I2671" s="179">
        <v>0</v>
      </c>
      <c r="J2671" s="179">
        <v>0</v>
      </c>
      <c r="K2671" s="179">
        <v>0</v>
      </c>
      <c r="L2671" s="179">
        <v>0</v>
      </c>
      <c r="M2671" s="179">
        <v>678643.38947591127</v>
      </c>
      <c r="N2671" s="179">
        <v>0</v>
      </c>
      <c r="O2671" s="179">
        <v>0</v>
      </c>
      <c r="P2671" s="179">
        <v>0</v>
      </c>
      <c r="Q2671" s="179">
        <v>0</v>
      </c>
      <c r="R2671" s="180">
        <v>0</v>
      </c>
      <c r="S2671" s="180">
        <v>0</v>
      </c>
      <c r="T2671" s="180">
        <v>0</v>
      </c>
    </row>
    <row r="2672" spans="2:20" x14ac:dyDescent="0.3">
      <c r="B2672" s="19">
        <v>2669</v>
      </c>
      <c r="C2672" s="179">
        <v>0</v>
      </c>
      <c r="D2672" s="179">
        <v>0</v>
      </c>
      <c r="E2672" s="179">
        <v>190294.68874658996</v>
      </c>
      <c r="F2672" s="179">
        <v>0</v>
      </c>
      <c r="G2672" s="179">
        <v>0</v>
      </c>
      <c r="H2672" s="179">
        <v>2503.8318355564497</v>
      </c>
      <c r="I2672" s="179">
        <v>0</v>
      </c>
      <c r="J2672" s="179">
        <v>0</v>
      </c>
      <c r="K2672" s="179">
        <v>0</v>
      </c>
      <c r="L2672" s="179">
        <v>0</v>
      </c>
      <c r="M2672" s="179">
        <v>10327.705374836072</v>
      </c>
      <c r="N2672" s="179">
        <v>0</v>
      </c>
      <c r="O2672" s="179">
        <v>0</v>
      </c>
      <c r="P2672" s="179">
        <v>0</v>
      </c>
      <c r="Q2672" s="179">
        <v>0</v>
      </c>
      <c r="R2672" s="180">
        <v>0</v>
      </c>
      <c r="S2672" s="180">
        <v>0</v>
      </c>
      <c r="T2672" s="180">
        <v>0</v>
      </c>
    </row>
    <row r="2673" spans="2:20" x14ac:dyDescent="0.3">
      <c r="B2673" s="19">
        <v>2670</v>
      </c>
      <c r="C2673" s="179">
        <v>0</v>
      </c>
      <c r="D2673" s="179">
        <v>0</v>
      </c>
      <c r="E2673" s="179">
        <v>1543854.6098423558</v>
      </c>
      <c r="F2673" s="179">
        <v>0</v>
      </c>
      <c r="G2673" s="179">
        <v>0</v>
      </c>
      <c r="H2673" s="179">
        <v>17363.181651856314</v>
      </c>
      <c r="I2673" s="179">
        <v>0</v>
      </c>
      <c r="J2673" s="179">
        <v>0</v>
      </c>
      <c r="K2673" s="179">
        <v>0</v>
      </c>
      <c r="L2673" s="179">
        <v>0</v>
      </c>
      <c r="M2673" s="179">
        <v>52484.865074184061</v>
      </c>
      <c r="N2673" s="179">
        <v>0</v>
      </c>
      <c r="O2673" s="179">
        <v>0</v>
      </c>
      <c r="P2673" s="179">
        <v>0</v>
      </c>
      <c r="Q2673" s="179">
        <v>0</v>
      </c>
      <c r="R2673" s="180">
        <v>0</v>
      </c>
      <c r="S2673" s="180">
        <v>0</v>
      </c>
      <c r="T2673" s="180">
        <v>0</v>
      </c>
    </row>
    <row r="2674" spans="2:20" x14ac:dyDescent="0.3">
      <c r="B2674" s="19">
        <v>2671</v>
      </c>
      <c r="C2674" s="179">
        <v>0</v>
      </c>
      <c r="D2674" s="179">
        <v>0</v>
      </c>
      <c r="E2674" s="179">
        <v>70209.561478599877</v>
      </c>
      <c r="F2674" s="179">
        <v>0</v>
      </c>
      <c r="G2674" s="179">
        <v>0</v>
      </c>
      <c r="H2674" s="179">
        <v>49665.320000421023</v>
      </c>
      <c r="I2674" s="179">
        <v>0</v>
      </c>
      <c r="J2674" s="179">
        <v>0</v>
      </c>
      <c r="K2674" s="179">
        <v>0</v>
      </c>
      <c r="L2674" s="179">
        <v>0</v>
      </c>
      <c r="M2674" s="179">
        <v>751417.9380358794</v>
      </c>
      <c r="N2674" s="179">
        <v>0</v>
      </c>
      <c r="O2674" s="179">
        <v>0</v>
      </c>
      <c r="P2674" s="179">
        <v>0</v>
      </c>
      <c r="Q2674" s="179">
        <v>0</v>
      </c>
      <c r="R2674" s="180">
        <v>0</v>
      </c>
      <c r="S2674" s="180">
        <v>0</v>
      </c>
      <c r="T2674" s="180">
        <v>0</v>
      </c>
    </row>
    <row r="2675" spans="2:20" x14ac:dyDescent="0.3">
      <c r="B2675" s="19">
        <v>2672</v>
      </c>
      <c r="C2675" s="179">
        <v>0</v>
      </c>
      <c r="D2675" s="179">
        <v>0</v>
      </c>
      <c r="E2675" s="179">
        <v>3120283.3087361488</v>
      </c>
      <c r="F2675" s="179">
        <v>0</v>
      </c>
      <c r="G2675" s="179">
        <v>0</v>
      </c>
      <c r="H2675" s="179">
        <v>35470.696899742696</v>
      </c>
      <c r="I2675" s="179">
        <v>0</v>
      </c>
      <c r="J2675" s="179">
        <v>0</v>
      </c>
      <c r="K2675" s="179">
        <v>0</v>
      </c>
      <c r="L2675" s="179">
        <v>0</v>
      </c>
      <c r="M2675" s="179">
        <v>35947.231360809004</v>
      </c>
      <c r="N2675" s="179">
        <v>0</v>
      </c>
      <c r="O2675" s="179">
        <v>0</v>
      </c>
      <c r="P2675" s="179">
        <v>0</v>
      </c>
      <c r="Q2675" s="179">
        <v>0</v>
      </c>
      <c r="R2675" s="180">
        <v>0</v>
      </c>
      <c r="S2675" s="180">
        <v>0</v>
      </c>
      <c r="T2675" s="180">
        <v>0</v>
      </c>
    </row>
    <row r="2676" spans="2:20" x14ac:dyDescent="0.3">
      <c r="B2676" s="19">
        <v>2673</v>
      </c>
      <c r="C2676" s="179">
        <v>0</v>
      </c>
      <c r="D2676" s="179">
        <v>0</v>
      </c>
      <c r="E2676" s="179">
        <v>54269.497984256464</v>
      </c>
      <c r="F2676" s="179">
        <v>0</v>
      </c>
      <c r="G2676" s="179">
        <v>0</v>
      </c>
      <c r="H2676" s="179">
        <v>12488.738579186724</v>
      </c>
      <c r="I2676" s="179">
        <v>0</v>
      </c>
      <c r="J2676" s="179">
        <v>0</v>
      </c>
      <c r="K2676" s="179">
        <v>0</v>
      </c>
      <c r="L2676" s="179">
        <v>0</v>
      </c>
      <c r="M2676" s="179">
        <v>102541.05349103763</v>
      </c>
      <c r="N2676" s="179">
        <v>0</v>
      </c>
      <c r="O2676" s="179">
        <v>0</v>
      </c>
      <c r="P2676" s="179">
        <v>0</v>
      </c>
      <c r="Q2676" s="179">
        <v>0</v>
      </c>
      <c r="R2676" s="180">
        <v>0</v>
      </c>
      <c r="S2676" s="180">
        <v>0</v>
      </c>
      <c r="T2676" s="180">
        <v>0</v>
      </c>
    </row>
    <row r="2677" spans="2:20" x14ac:dyDescent="0.3">
      <c r="B2677" s="19">
        <v>2674</v>
      </c>
      <c r="C2677" s="179">
        <v>0</v>
      </c>
      <c r="D2677" s="179">
        <v>0</v>
      </c>
      <c r="E2677" s="179">
        <v>51249.637890307975</v>
      </c>
      <c r="F2677" s="179">
        <v>0</v>
      </c>
      <c r="G2677" s="179">
        <v>0</v>
      </c>
      <c r="H2677" s="179">
        <v>27045.433446600084</v>
      </c>
      <c r="I2677" s="179">
        <v>0</v>
      </c>
      <c r="J2677" s="179">
        <v>0</v>
      </c>
      <c r="K2677" s="179">
        <v>0</v>
      </c>
      <c r="L2677" s="179">
        <v>0</v>
      </c>
      <c r="M2677" s="179">
        <v>18304.766860089956</v>
      </c>
      <c r="N2677" s="179">
        <v>0</v>
      </c>
      <c r="O2677" s="179">
        <v>0</v>
      </c>
      <c r="P2677" s="179">
        <v>0</v>
      </c>
      <c r="Q2677" s="179">
        <v>0</v>
      </c>
      <c r="R2677" s="180">
        <v>0</v>
      </c>
      <c r="S2677" s="180">
        <v>0</v>
      </c>
      <c r="T2677" s="180">
        <v>0</v>
      </c>
    </row>
    <row r="2678" spans="2:20" x14ac:dyDescent="0.3">
      <c r="B2678" s="19">
        <v>2675</v>
      </c>
      <c r="C2678" s="179">
        <v>0</v>
      </c>
      <c r="D2678" s="179">
        <v>0</v>
      </c>
      <c r="E2678" s="179">
        <v>169960.12283778106</v>
      </c>
      <c r="F2678" s="179">
        <v>0</v>
      </c>
      <c r="G2678" s="179">
        <v>0</v>
      </c>
      <c r="H2678" s="179">
        <v>6010.2958328270815</v>
      </c>
      <c r="I2678" s="179">
        <v>0</v>
      </c>
      <c r="J2678" s="179">
        <v>0</v>
      </c>
      <c r="K2678" s="179">
        <v>0</v>
      </c>
      <c r="L2678" s="179">
        <v>0</v>
      </c>
      <c r="M2678" s="179">
        <v>209686.23868876992</v>
      </c>
      <c r="N2678" s="179">
        <v>0</v>
      </c>
      <c r="O2678" s="179">
        <v>0</v>
      </c>
      <c r="P2678" s="179">
        <v>0</v>
      </c>
      <c r="Q2678" s="179">
        <v>0</v>
      </c>
      <c r="R2678" s="180">
        <v>0</v>
      </c>
      <c r="S2678" s="180">
        <v>0</v>
      </c>
      <c r="T2678" s="180">
        <v>0</v>
      </c>
    </row>
    <row r="2679" spans="2:20" x14ac:dyDescent="0.3">
      <c r="B2679" s="19">
        <v>2676</v>
      </c>
      <c r="C2679" s="179">
        <v>0</v>
      </c>
      <c r="D2679" s="179">
        <v>0</v>
      </c>
      <c r="E2679" s="179">
        <v>12440.391286558606</v>
      </c>
      <c r="F2679" s="179">
        <v>0</v>
      </c>
      <c r="G2679" s="179">
        <v>0</v>
      </c>
      <c r="H2679" s="179">
        <v>71287.662678421984</v>
      </c>
      <c r="I2679" s="179">
        <v>0</v>
      </c>
      <c r="J2679" s="179">
        <v>0</v>
      </c>
      <c r="K2679" s="179">
        <v>0</v>
      </c>
      <c r="L2679" s="179">
        <v>0</v>
      </c>
      <c r="M2679" s="179">
        <v>50697.56154717382</v>
      </c>
      <c r="N2679" s="179">
        <v>0</v>
      </c>
      <c r="O2679" s="179">
        <v>0</v>
      </c>
      <c r="P2679" s="179">
        <v>0</v>
      </c>
      <c r="Q2679" s="179">
        <v>0</v>
      </c>
      <c r="R2679" s="180">
        <v>0</v>
      </c>
      <c r="S2679" s="180">
        <v>0</v>
      </c>
      <c r="T2679" s="180">
        <v>0</v>
      </c>
    </row>
    <row r="2680" spans="2:20" x14ac:dyDescent="0.3">
      <c r="B2680" s="19">
        <v>2677</v>
      </c>
      <c r="C2680" s="179">
        <v>0</v>
      </c>
      <c r="D2680" s="179">
        <v>0</v>
      </c>
      <c r="E2680" s="179">
        <v>14577.741149100048</v>
      </c>
      <c r="F2680" s="179">
        <v>0</v>
      </c>
      <c r="G2680" s="179">
        <v>0</v>
      </c>
      <c r="H2680" s="179">
        <v>57271.610475890317</v>
      </c>
      <c r="I2680" s="179">
        <v>0</v>
      </c>
      <c r="J2680" s="179">
        <v>0</v>
      </c>
      <c r="K2680" s="179">
        <v>0</v>
      </c>
      <c r="L2680" s="179">
        <v>0</v>
      </c>
      <c r="M2680" s="179">
        <v>112272.42815706326</v>
      </c>
      <c r="N2680" s="179">
        <v>0</v>
      </c>
      <c r="O2680" s="179">
        <v>0</v>
      </c>
      <c r="P2680" s="179">
        <v>0</v>
      </c>
      <c r="Q2680" s="179">
        <v>0</v>
      </c>
      <c r="R2680" s="180">
        <v>0</v>
      </c>
      <c r="S2680" s="180">
        <v>0</v>
      </c>
      <c r="T2680" s="180">
        <v>0</v>
      </c>
    </row>
    <row r="2681" spans="2:20" x14ac:dyDescent="0.3">
      <c r="B2681" s="19">
        <v>2678</v>
      </c>
      <c r="C2681" s="179">
        <v>0</v>
      </c>
      <c r="D2681" s="179">
        <v>0</v>
      </c>
      <c r="E2681" s="179">
        <v>31417.634249367278</v>
      </c>
      <c r="F2681" s="179">
        <v>0</v>
      </c>
      <c r="G2681" s="179">
        <v>0</v>
      </c>
      <c r="H2681" s="179">
        <v>51960.4447443881</v>
      </c>
      <c r="I2681" s="179">
        <v>0</v>
      </c>
      <c r="J2681" s="179">
        <v>0</v>
      </c>
      <c r="K2681" s="179">
        <v>0</v>
      </c>
      <c r="L2681" s="179">
        <v>0</v>
      </c>
      <c r="M2681" s="179">
        <v>52856.660212471244</v>
      </c>
      <c r="N2681" s="179">
        <v>0</v>
      </c>
      <c r="O2681" s="179">
        <v>0</v>
      </c>
      <c r="P2681" s="179">
        <v>0</v>
      </c>
      <c r="Q2681" s="179">
        <v>0</v>
      </c>
      <c r="R2681" s="180">
        <v>0</v>
      </c>
      <c r="S2681" s="180">
        <v>0</v>
      </c>
      <c r="T2681" s="180">
        <v>0</v>
      </c>
    </row>
    <row r="2682" spans="2:20" x14ac:dyDescent="0.3">
      <c r="B2682" s="19">
        <v>2679</v>
      </c>
      <c r="C2682" s="179">
        <v>0</v>
      </c>
      <c r="D2682" s="179">
        <v>0</v>
      </c>
      <c r="E2682" s="179">
        <v>47971.182197639217</v>
      </c>
      <c r="F2682" s="179">
        <v>0</v>
      </c>
      <c r="G2682" s="179">
        <v>0</v>
      </c>
      <c r="H2682" s="179">
        <v>161514.02198165006</v>
      </c>
      <c r="I2682" s="179">
        <v>0</v>
      </c>
      <c r="J2682" s="179">
        <v>0</v>
      </c>
      <c r="K2682" s="179">
        <v>0</v>
      </c>
      <c r="L2682" s="179">
        <v>0</v>
      </c>
      <c r="M2682" s="179">
        <v>138118.56105874031</v>
      </c>
      <c r="N2682" s="179">
        <v>0</v>
      </c>
      <c r="O2682" s="179">
        <v>0</v>
      </c>
      <c r="P2682" s="179">
        <v>0</v>
      </c>
      <c r="Q2682" s="179">
        <v>0</v>
      </c>
      <c r="R2682" s="180">
        <v>0</v>
      </c>
      <c r="S2682" s="180">
        <v>0</v>
      </c>
      <c r="T2682" s="180">
        <v>0</v>
      </c>
    </row>
    <row r="2683" spans="2:20" x14ac:dyDescent="0.3">
      <c r="B2683" s="19">
        <v>2680</v>
      </c>
      <c r="C2683" s="179">
        <v>0</v>
      </c>
      <c r="D2683" s="179">
        <v>0</v>
      </c>
      <c r="E2683" s="179">
        <v>45271.549869784314</v>
      </c>
      <c r="F2683" s="179">
        <v>0</v>
      </c>
      <c r="G2683" s="179">
        <v>0</v>
      </c>
      <c r="H2683" s="179">
        <v>10698.529137636368</v>
      </c>
      <c r="I2683" s="179">
        <v>0</v>
      </c>
      <c r="J2683" s="179">
        <v>0</v>
      </c>
      <c r="K2683" s="179">
        <v>0</v>
      </c>
      <c r="L2683" s="179">
        <v>0</v>
      </c>
      <c r="M2683" s="179">
        <v>107007.20101380887</v>
      </c>
      <c r="N2683" s="179">
        <v>0</v>
      </c>
      <c r="O2683" s="179">
        <v>0</v>
      </c>
      <c r="P2683" s="179">
        <v>0</v>
      </c>
      <c r="Q2683" s="179">
        <v>0</v>
      </c>
      <c r="R2683" s="180">
        <v>0</v>
      </c>
      <c r="S2683" s="180">
        <v>0</v>
      </c>
      <c r="T2683" s="180">
        <v>0</v>
      </c>
    </row>
    <row r="2684" spans="2:20" x14ac:dyDescent="0.3">
      <c r="B2684" s="19">
        <v>2681</v>
      </c>
      <c r="C2684" s="179">
        <v>0</v>
      </c>
      <c r="D2684" s="179">
        <v>0</v>
      </c>
      <c r="E2684" s="179">
        <v>184263.50058878754</v>
      </c>
      <c r="F2684" s="179">
        <v>0</v>
      </c>
      <c r="G2684" s="179">
        <v>0</v>
      </c>
      <c r="H2684" s="179">
        <v>346066.28995994077</v>
      </c>
      <c r="I2684" s="179">
        <v>0</v>
      </c>
      <c r="J2684" s="179">
        <v>0</v>
      </c>
      <c r="K2684" s="179">
        <v>0</v>
      </c>
      <c r="L2684" s="179">
        <v>0</v>
      </c>
      <c r="M2684" s="179">
        <v>47528.205357081548</v>
      </c>
      <c r="N2684" s="179">
        <v>0</v>
      </c>
      <c r="O2684" s="179">
        <v>0</v>
      </c>
      <c r="P2684" s="179">
        <v>0</v>
      </c>
      <c r="Q2684" s="179">
        <v>0</v>
      </c>
      <c r="R2684" s="180">
        <v>0</v>
      </c>
      <c r="S2684" s="180">
        <v>0</v>
      </c>
      <c r="T2684" s="180">
        <v>0</v>
      </c>
    </row>
    <row r="2685" spans="2:20" x14ac:dyDescent="0.3">
      <c r="B2685" s="19">
        <v>2682</v>
      </c>
      <c r="C2685" s="179">
        <v>0</v>
      </c>
      <c r="D2685" s="179">
        <v>0</v>
      </c>
      <c r="E2685" s="179">
        <v>53647.151334274473</v>
      </c>
      <c r="F2685" s="179">
        <v>0</v>
      </c>
      <c r="G2685" s="179">
        <v>0</v>
      </c>
      <c r="H2685" s="179">
        <v>199042.63052540872</v>
      </c>
      <c r="I2685" s="179">
        <v>0</v>
      </c>
      <c r="J2685" s="179">
        <v>0</v>
      </c>
      <c r="K2685" s="179">
        <v>0</v>
      </c>
      <c r="L2685" s="179">
        <v>0</v>
      </c>
      <c r="M2685" s="179">
        <v>12761.357846922785</v>
      </c>
      <c r="N2685" s="179">
        <v>0</v>
      </c>
      <c r="O2685" s="179">
        <v>0</v>
      </c>
      <c r="P2685" s="179">
        <v>0</v>
      </c>
      <c r="Q2685" s="179">
        <v>0</v>
      </c>
      <c r="R2685" s="180">
        <v>0</v>
      </c>
      <c r="S2685" s="180">
        <v>0</v>
      </c>
      <c r="T2685" s="180">
        <v>0</v>
      </c>
    </row>
    <row r="2686" spans="2:20" x14ac:dyDescent="0.3">
      <c r="B2686" s="19">
        <v>2683</v>
      </c>
      <c r="C2686" s="179">
        <v>0</v>
      </c>
      <c r="D2686" s="179">
        <v>0</v>
      </c>
      <c r="E2686" s="179">
        <v>346267.42019884312</v>
      </c>
      <c r="F2686" s="179">
        <v>0</v>
      </c>
      <c r="G2686" s="179">
        <v>0</v>
      </c>
      <c r="H2686" s="179">
        <v>69997.402952063319</v>
      </c>
      <c r="I2686" s="179">
        <v>0</v>
      </c>
      <c r="J2686" s="179">
        <v>0</v>
      </c>
      <c r="K2686" s="179">
        <v>0</v>
      </c>
      <c r="L2686" s="179">
        <v>0</v>
      </c>
      <c r="M2686" s="179">
        <v>1298693.9446819702</v>
      </c>
      <c r="N2686" s="179">
        <v>0</v>
      </c>
      <c r="O2686" s="179">
        <v>0</v>
      </c>
      <c r="P2686" s="179">
        <v>0</v>
      </c>
      <c r="Q2686" s="179">
        <v>0</v>
      </c>
      <c r="R2686" s="180">
        <v>0</v>
      </c>
      <c r="S2686" s="180">
        <v>0</v>
      </c>
      <c r="T2686" s="180">
        <v>0</v>
      </c>
    </row>
    <row r="2687" spans="2:20" x14ac:dyDescent="0.3">
      <c r="B2687" s="19">
        <v>2684</v>
      </c>
      <c r="C2687" s="179">
        <v>0</v>
      </c>
      <c r="D2687" s="179">
        <v>0</v>
      </c>
      <c r="E2687" s="179">
        <v>137343.37271105169</v>
      </c>
      <c r="F2687" s="179">
        <v>0</v>
      </c>
      <c r="G2687" s="179">
        <v>0</v>
      </c>
      <c r="H2687" s="179">
        <v>30594.763722671396</v>
      </c>
      <c r="I2687" s="179">
        <v>0</v>
      </c>
      <c r="J2687" s="179">
        <v>0</v>
      </c>
      <c r="K2687" s="179">
        <v>0</v>
      </c>
      <c r="L2687" s="179">
        <v>0</v>
      </c>
      <c r="M2687" s="179">
        <v>3056.5668835484516</v>
      </c>
      <c r="N2687" s="179">
        <v>0</v>
      </c>
      <c r="O2687" s="179">
        <v>0</v>
      </c>
      <c r="P2687" s="179">
        <v>0</v>
      </c>
      <c r="Q2687" s="179">
        <v>0</v>
      </c>
      <c r="R2687" s="180">
        <v>0</v>
      </c>
      <c r="S2687" s="180">
        <v>0</v>
      </c>
      <c r="T2687" s="180">
        <v>0</v>
      </c>
    </row>
    <row r="2688" spans="2:20" x14ac:dyDescent="0.3">
      <c r="B2688" s="19">
        <v>2685</v>
      </c>
      <c r="C2688" s="179">
        <v>0</v>
      </c>
      <c r="D2688" s="179">
        <v>0</v>
      </c>
      <c r="E2688" s="179">
        <v>21142.84987201793</v>
      </c>
      <c r="F2688" s="179">
        <v>0</v>
      </c>
      <c r="G2688" s="179">
        <v>0</v>
      </c>
      <c r="H2688" s="179">
        <v>38427.915436915762</v>
      </c>
      <c r="I2688" s="179">
        <v>0</v>
      </c>
      <c r="J2688" s="179">
        <v>0</v>
      </c>
      <c r="K2688" s="179">
        <v>0</v>
      </c>
      <c r="L2688" s="179">
        <v>0</v>
      </c>
      <c r="M2688" s="179">
        <v>563477.31291306473</v>
      </c>
      <c r="N2688" s="179">
        <v>0</v>
      </c>
      <c r="O2688" s="179">
        <v>0</v>
      </c>
      <c r="P2688" s="179">
        <v>0</v>
      </c>
      <c r="Q2688" s="179">
        <v>0</v>
      </c>
      <c r="R2688" s="180">
        <v>0</v>
      </c>
      <c r="S2688" s="180">
        <v>0</v>
      </c>
      <c r="T2688" s="180">
        <v>0</v>
      </c>
    </row>
    <row r="2689" spans="2:20" x14ac:dyDescent="0.3">
      <c r="B2689" s="19">
        <v>2686</v>
      </c>
      <c r="C2689" s="179">
        <v>0</v>
      </c>
      <c r="D2689" s="179">
        <v>0</v>
      </c>
      <c r="E2689" s="179">
        <v>443147.35073574382</v>
      </c>
      <c r="F2689" s="179">
        <v>0</v>
      </c>
      <c r="G2689" s="179">
        <v>0</v>
      </c>
      <c r="H2689" s="179">
        <v>36545.4553266527</v>
      </c>
      <c r="I2689" s="179">
        <v>0</v>
      </c>
      <c r="J2689" s="179">
        <v>0</v>
      </c>
      <c r="K2689" s="179">
        <v>0</v>
      </c>
      <c r="L2689" s="179">
        <v>0</v>
      </c>
      <c r="M2689" s="179">
        <v>179143.42543223279</v>
      </c>
      <c r="N2689" s="179">
        <v>0</v>
      </c>
      <c r="O2689" s="179">
        <v>0</v>
      </c>
      <c r="P2689" s="179">
        <v>0</v>
      </c>
      <c r="Q2689" s="179">
        <v>0</v>
      </c>
      <c r="R2689" s="180">
        <v>0</v>
      </c>
      <c r="S2689" s="180">
        <v>0</v>
      </c>
      <c r="T2689" s="180">
        <v>0</v>
      </c>
    </row>
    <row r="2690" spans="2:20" x14ac:dyDescent="0.3">
      <c r="B2690" s="19">
        <v>2687</v>
      </c>
      <c r="C2690" s="179">
        <v>0</v>
      </c>
      <c r="D2690" s="179">
        <v>0</v>
      </c>
      <c r="E2690" s="179">
        <v>32281.239745261773</v>
      </c>
      <c r="F2690" s="179">
        <v>0</v>
      </c>
      <c r="G2690" s="179">
        <v>0</v>
      </c>
      <c r="H2690" s="179">
        <v>74429.713260574936</v>
      </c>
      <c r="I2690" s="179">
        <v>0</v>
      </c>
      <c r="J2690" s="179">
        <v>0</v>
      </c>
      <c r="K2690" s="179">
        <v>0</v>
      </c>
      <c r="L2690" s="179">
        <v>0</v>
      </c>
      <c r="M2690" s="179">
        <v>683781.2479316938</v>
      </c>
      <c r="N2690" s="179">
        <v>0</v>
      </c>
      <c r="O2690" s="179">
        <v>0</v>
      </c>
      <c r="P2690" s="179">
        <v>0</v>
      </c>
      <c r="Q2690" s="179">
        <v>0</v>
      </c>
      <c r="R2690" s="180">
        <v>0</v>
      </c>
      <c r="S2690" s="180">
        <v>0</v>
      </c>
      <c r="T2690" s="180">
        <v>0</v>
      </c>
    </row>
    <row r="2691" spans="2:20" x14ac:dyDescent="0.3">
      <c r="B2691" s="19">
        <v>2688</v>
      </c>
      <c r="C2691" s="179">
        <v>0</v>
      </c>
      <c r="D2691" s="179">
        <v>0</v>
      </c>
      <c r="E2691" s="179">
        <v>1321672.9991974407</v>
      </c>
      <c r="F2691" s="179">
        <v>0</v>
      </c>
      <c r="G2691" s="179">
        <v>0</v>
      </c>
      <c r="H2691" s="179">
        <v>89729.590786398709</v>
      </c>
      <c r="I2691" s="179">
        <v>0</v>
      </c>
      <c r="J2691" s="179">
        <v>0</v>
      </c>
      <c r="K2691" s="179">
        <v>0</v>
      </c>
      <c r="L2691" s="179">
        <v>0</v>
      </c>
      <c r="M2691" s="179">
        <v>20773.895217662892</v>
      </c>
      <c r="N2691" s="179">
        <v>0</v>
      </c>
      <c r="O2691" s="179">
        <v>0</v>
      </c>
      <c r="P2691" s="179">
        <v>0</v>
      </c>
      <c r="Q2691" s="179">
        <v>0</v>
      </c>
      <c r="R2691" s="180">
        <v>0</v>
      </c>
      <c r="S2691" s="180">
        <v>0</v>
      </c>
      <c r="T2691" s="180">
        <v>0</v>
      </c>
    </row>
    <row r="2692" spans="2:20" x14ac:dyDescent="0.3">
      <c r="B2692" s="19">
        <v>2689</v>
      </c>
      <c r="C2692" s="179">
        <v>0</v>
      </c>
      <c r="D2692" s="179">
        <v>0</v>
      </c>
      <c r="E2692" s="179">
        <v>6055835.6324119093</v>
      </c>
      <c r="F2692" s="179">
        <v>0</v>
      </c>
      <c r="G2692" s="179">
        <v>0</v>
      </c>
      <c r="H2692" s="179">
        <v>7392.6089042364356</v>
      </c>
      <c r="I2692" s="179">
        <v>0</v>
      </c>
      <c r="J2692" s="179">
        <v>0</v>
      </c>
      <c r="K2692" s="179">
        <v>0</v>
      </c>
      <c r="L2692" s="179">
        <v>0</v>
      </c>
      <c r="M2692" s="179">
        <v>1854.7330727175297</v>
      </c>
      <c r="N2692" s="179">
        <v>0</v>
      </c>
      <c r="O2692" s="179">
        <v>0</v>
      </c>
      <c r="P2692" s="179">
        <v>0</v>
      </c>
      <c r="Q2692" s="179">
        <v>0</v>
      </c>
      <c r="R2692" s="180">
        <v>0</v>
      </c>
      <c r="S2692" s="180">
        <v>0</v>
      </c>
      <c r="T2692" s="180">
        <v>0</v>
      </c>
    </row>
    <row r="2693" spans="2:20" x14ac:dyDescent="0.3">
      <c r="B2693" s="19">
        <v>2690</v>
      </c>
      <c r="C2693" s="179">
        <v>0</v>
      </c>
      <c r="D2693" s="179">
        <v>0</v>
      </c>
      <c r="E2693" s="179">
        <v>48228.906176633085</v>
      </c>
      <c r="F2693" s="179">
        <v>0</v>
      </c>
      <c r="G2693" s="179">
        <v>0</v>
      </c>
      <c r="H2693" s="179">
        <v>78258.65569572305</v>
      </c>
      <c r="I2693" s="179">
        <v>0</v>
      </c>
      <c r="J2693" s="179">
        <v>0</v>
      </c>
      <c r="K2693" s="179">
        <v>0</v>
      </c>
      <c r="L2693" s="179">
        <v>0</v>
      </c>
      <c r="M2693" s="179">
        <v>666142.44124165794</v>
      </c>
      <c r="N2693" s="179">
        <v>0</v>
      </c>
      <c r="O2693" s="179">
        <v>0</v>
      </c>
      <c r="P2693" s="179">
        <v>0</v>
      </c>
      <c r="Q2693" s="179">
        <v>0</v>
      </c>
      <c r="R2693" s="180">
        <v>0</v>
      </c>
      <c r="S2693" s="180">
        <v>0</v>
      </c>
      <c r="T2693" s="180">
        <v>0</v>
      </c>
    </row>
    <row r="2694" spans="2:20" x14ac:dyDescent="0.3">
      <c r="B2694" s="19">
        <v>2691</v>
      </c>
      <c r="C2694" s="179">
        <v>0</v>
      </c>
      <c r="D2694" s="179">
        <v>0</v>
      </c>
      <c r="E2694" s="179">
        <v>106639.75662365511</v>
      </c>
      <c r="F2694" s="179">
        <v>0</v>
      </c>
      <c r="G2694" s="179">
        <v>0</v>
      </c>
      <c r="H2694" s="179">
        <v>40680.246271438577</v>
      </c>
      <c r="I2694" s="179">
        <v>0</v>
      </c>
      <c r="J2694" s="179">
        <v>0</v>
      </c>
      <c r="K2694" s="179">
        <v>0</v>
      </c>
      <c r="L2694" s="179">
        <v>0</v>
      </c>
      <c r="M2694" s="179">
        <v>50868.203136413184</v>
      </c>
      <c r="N2694" s="179">
        <v>0</v>
      </c>
      <c r="O2694" s="179">
        <v>0</v>
      </c>
      <c r="P2694" s="179">
        <v>0</v>
      </c>
      <c r="Q2694" s="179">
        <v>0</v>
      </c>
      <c r="R2694" s="180">
        <v>0</v>
      </c>
      <c r="S2694" s="180">
        <v>0</v>
      </c>
      <c r="T2694" s="180">
        <v>0</v>
      </c>
    </row>
    <row r="2695" spans="2:20" x14ac:dyDescent="0.3">
      <c r="B2695" s="19">
        <v>2692</v>
      </c>
      <c r="C2695" s="179">
        <v>1</v>
      </c>
      <c r="D2695" s="179">
        <v>27713.133834011773</v>
      </c>
      <c r="E2695" s="179">
        <v>228746.93186429655</v>
      </c>
      <c r="F2695" s="179">
        <v>0</v>
      </c>
      <c r="G2695" s="179">
        <v>0</v>
      </c>
      <c r="H2695" s="179">
        <v>13475.904966131953</v>
      </c>
      <c r="I2695" s="179">
        <v>0</v>
      </c>
      <c r="J2695" s="179">
        <v>0</v>
      </c>
      <c r="K2695" s="179">
        <v>0</v>
      </c>
      <c r="L2695" s="179">
        <v>0</v>
      </c>
      <c r="M2695" s="179">
        <v>14724.546287675936</v>
      </c>
      <c r="N2695" s="179">
        <v>0</v>
      </c>
      <c r="O2695" s="179">
        <v>0</v>
      </c>
      <c r="P2695" s="179">
        <v>0</v>
      </c>
      <c r="Q2695" s="179">
        <v>0</v>
      </c>
      <c r="R2695" s="180">
        <v>0</v>
      </c>
      <c r="S2695" s="180">
        <v>0</v>
      </c>
      <c r="T2695" s="180">
        <v>27713.133834011773</v>
      </c>
    </row>
    <row r="2696" spans="2:20" x14ac:dyDescent="0.3">
      <c r="B2696" s="19">
        <v>2693</v>
      </c>
      <c r="C2696" s="179">
        <v>0</v>
      </c>
      <c r="D2696" s="179">
        <v>0</v>
      </c>
      <c r="E2696" s="179">
        <v>413009.52293514769</v>
      </c>
      <c r="F2696" s="179">
        <v>0</v>
      </c>
      <c r="G2696" s="179">
        <v>0</v>
      </c>
      <c r="H2696" s="179">
        <v>21948.67667548978</v>
      </c>
      <c r="I2696" s="179">
        <v>0</v>
      </c>
      <c r="J2696" s="179">
        <v>0</v>
      </c>
      <c r="K2696" s="179">
        <v>0</v>
      </c>
      <c r="L2696" s="179">
        <v>0</v>
      </c>
      <c r="M2696" s="179">
        <v>66071.848026284235</v>
      </c>
      <c r="N2696" s="179">
        <v>0</v>
      </c>
      <c r="O2696" s="179">
        <v>0</v>
      </c>
      <c r="P2696" s="179">
        <v>0</v>
      </c>
      <c r="Q2696" s="179">
        <v>0</v>
      </c>
      <c r="R2696" s="180">
        <v>0</v>
      </c>
      <c r="S2696" s="180">
        <v>0</v>
      </c>
      <c r="T2696" s="180">
        <v>0</v>
      </c>
    </row>
    <row r="2697" spans="2:20" x14ac:dyDescent="0.3">
      <c r="B2697" s="19">
        <v>2694</v>
      </c>
      <c r="C2697" s="179">
        <v>1</v>
      </c>
      <c r="D2697" s="179">
        <v>43893.511955088099</v>
      </c>
      <c r="E2697" s="179">
        <v>74783.520272432535</v>
      </c>
      <c r="F2697" s="179">
        <v>0</v>
      </c>
      <c r="G2697" s="179">
        <v>0</v>
      </c>
      <c r="H2697" s="179">
        <v>96610.249927525801</v>
      </c>
      <c r="I2697" s="179">
        <v>0</v>
      </c>
      <c r="J2697" s="179">
        <v>0</v>
      </c>
      <c r="K2697" s="179">
        <v>0</v>
      </c>
      <c r="L2697" s="179">
        <v>0</v>
      </c>
      <c r="M2697" s="179">
        <v>78000.871791228827</v>
      </c>
      <c r="N2697" s="179">
        <v>0</v>
      </c>
      <c r="O2697" s="179">
        <v>0</v>
      </c>
      <c r="P2697" s="179">
        <v>0</v>
      </c>
      <c r="Q2697" s="179">
        <v>0</v>
      </c>
      <c r="R2697" s="180">
        <v>0</v>
      </c>
      <c r="S2697" s="180">
        <v>0</v>
      </c>
      <c r="T2697" s="180">
        <v>43893.511955088099</v>
      </c>
    </row>
    <row r="2698" spans="2:20" x14ac:dyDescent="0.3">
      <c r="B2698" s="19">
        <v>2695</v>
      </c>
      <c r="C2698" s="179">
        <v>0</v>
      </c>
      <c r="D2698" s="179">
        <v>0</v>
      </c>
      <c r="E2698" s="179">
        <v>39368.516510869886</v>
      </c>
      <c r="F2698" s="179">
        <v>0</v>
      </c>
      <c r="G2698" s="179">
        <v>0</v>
      </c>
      <c r="H2698" s="179">
        <v>54508.096230790223</v>
      </c>
      <c r="I2698" s="179">
        <v>0</v>
      </c>
      <c r="J2698" s="179">
        <v>0</v>
      </c>
      <c r="K2698" s="179">
        <v>0</v>
      </c>
      <c r="L2698" s="179">
        <v>0</v>
      </c>
      <c r="M2698" s="179">
        <v>49572.370882633993</v>
      </c>
      <c r="N2698" s="179">
        <v>0</v>
      </c>
      <c r="O2698" s="179">
        <v>0</v>
      </c>
      <c r="P2698" s="179">
        <v>0</v>
      </c>
      <c r="Q2698" s="179">
        <v>0</v>
      </c>
      <c r="R2698" s="180">
        <v>0</v>
      </c>
      <c r="S2698" s="180">
        <v>0</v>
      </c>
      <c r="T2698" s="180">
        <v>0</v>
      </c>
    </row>
    <row r="2699" spans="2:20" x14ac:dyDescent="0.3">
      <c r="B2699" s="19">
        <v>2696</v>
      </c>
      <c r="C2699" s="179">
        <v>0</v>
      </c>
      <c r="D2699" s="179">
        <v>0</v>
      </c>
      <c r="E2699" s="179">
        <v>162765.14597552747</v>
      </c>
      <c r="F2699" s="179">
        <v>0</v>
      </c>
      <c r="G2699" s="179">
        <v>0</v>
      </c>
      <c r="H2699" s="179">
        <v>37239.777283844771</v>
      </c>
      <c r="I2699" s="179">
        <v>0</v>
      </c>
      <c r="J2699" s="179">
        <v>0</v>
      </c>
      <c r="K2699" s="179">
        <v>0</v>
      </c>
      <c r="L2699" s="179">
        <v>0</v>
      </c>
      <c r="M2699" s="179">
        <v>1400.5734868561153</v>
      </c>
      <c r="N2699" s="179">
        <v>0</v>
      </c>
      <c r="O2699" s="179">
        <v>0</v>
      </c>
      <c r="P2699" s="179">
        <v>0</v>
      </c>
      <c r="Q2699" s="179">
        <v>0</v>
      </c>
      <c r="R2699" s="180">
        <v>0</v>
      </c>
      <c r="S2699" s="180">
        <v>0</v>
      </c>
      <c r="T2699" s="180">
        <v>0</v>
      </c>
    </row>
    <row r="2700" spans="2:20" x14ac:dyDescent="0.3">
      <c r="B2700" s="19">
        <v>2697</v>
      </c>
      <c r="C2700" s="179">
        <v>0</v>
      </c>
      <c r="D2700" s="179">
        <v>0</v>
      </c>
      <c r="E2700" s="179">
        <v>290257.65761510417</v>
      </c>
      <c r="F2700" s="179">
        <v>0</v>
      </c>
      <c r="G2700" s="179">
        <v>0</v>
      </c>
      <c r="H2700" s="179">
        <v>4782.32254467233</v>
      </c>
      <c r="I2700" s="179">
        <v>0</v>
      </c>
      <c r="J2700" s="179">
        <v>0</v>
      </c>
      <c r="K2700" s="179">
        <v>0</v>
      </c>
      <c r="L2700" s="179">
        <v>0</v>
      </c>
      <c r="M2700" s="179">
        <v>21363.05465532784</v>
      </c>
      <c r="N2700" s="179">
        <v>0</v>
      </c>
      <c r="O2700" s="179">
        <v>0</v>
      </c>
      <c r="P2700" s="179">
        <v>0</v>
      </c>
      <c r="Q2700" s="179">
        <v>0</v>
      </c>
      <c r="R2700" s="180">
        <v>0</v>
      </c>
      <c r="S2700" s="180">
        <v>0</v>
      </c>
      <c r="T2700" s="180">
        <v>0</v>
      </c>
    </row>
    <row r="2701" spans="2:20" x14ac:dyDescent="0.3">
      <c r="B2701" s="19">
        <v>2698</v>
      </c>
      <c r="C2701" s="179">
        <v>0</v>
      </c>
      <c r="D2701" s="179">
        <v>0</v>
      </c>
      <c r="E2701" s="179">
        <v>15144.6609770163</v>
      </c>
      <c r="F2701" s="179">
        <v>0</v>
      </c>
      <c r="G2701" s="179">
        <v>0</v>
      </c>
      <c r="H2701" s="179">
        <v>74593.238473990408</v>
      </c>
      <c r="I2701" s="179">
        <v>0</v>
      </c>
      <c r="J2701" s="179">
        <v>0</v>
      </c>
      <c r="K2701" s="179">
        <v>0</v>
      </c>
      <c r="L2701" s="179">
        <v>0</v>
      </c>
      <c r="M2701" s="179">
        <v>518443.97686915327</v>
      </c>
      <c r="N2701" s="179">
        <v>0</v>
      </c>
      <c r="O2701" s="179">
        <v>0</v>
      </c>
      <c r="P2701" s="179">
        <v>0</v>
      </c>
      <c r="Q2701" s="179">
        <v>0</v>
      </c>
      <c r="R2701" s="180">
        <v>0</v>
      </c>
      <c r="S2701" s="180">
        <v>0</v>
      </c>
      <c r="T2701" s="180">
        <v>0</v>
      </c>
    </row>
    <row r="2702" spans="2:20" x14ac:dyDescent="0.3">
      <c r="B2702" s="19">
        <v>2699</v>
      </c>
      <c r="C2702" s="179">
        <v>0</v>
      </c>
      <c r="D2702" s="179">
        <v>0</v>
      </c>
      <c r="E2702" s="179">
        <v>574451.31113004405</v>
      </c>
      <c r="F2702" s="179">
        <v>0</v>
      </c>
      <c r="G2702" s="179">
        <v>0</v>
      </c>
      <c r="H2702" s="179">
        <v>20002.980299805382</v>
      </c>
      <c r="I2702" s="179">
        <v>0</v>
      </c>
      <c r="J2702" s="179">
        <v>0</v>
      </c>
      <c r="K2702" s="179">
        <v>0</v>
      </c>
      <c r="L2702" s="179">
        <v>0</v>
      </c>
      <c r="M2702" s="179">
        <v>11964.918441243623</v>
      </c>
      <c r="N2702" s="179">
        <v>0</v>
      </c>
      <c r="O2702" s="179">
        <v>0</v>
      </c>
      <c r="P2702" s="179">
        <v>0</v>
      </c>
      <c r="Q2702" s="179">
        <v>0</v>
      </c>
      <c r="R2702" s="180">
        <v>0</v>
      </c>
      <c r="S2702" s="180">
        <v>0</v>
      </c>
      <c r="T2702" s="180">
        <v>0</v>
      </c>
    </row>
    <row r="2703" spans="2:20" x14ac:dyDescent="0.3">
      <c r="B2703" s="19">
        <v>2700</v>
      </c>
      <c r="C2703" s="179">
        <v>0</v>
      </c>
      <c r="D2703" s="179">
        <v>0</v>
      </c>
      <c r="E2703" s="179">
        <v>27565.50657150496</v>
      </c>
      <c r="F2703" s="179">
        <v>0</v>
      </c>
      <c r="G2703" s="179">
        <v>0</v>
      </c>
      <c r="H2703" s="179">
        <v>104985.18201441028</v>
      </c>
      <c r="I2703" s="179">
        <v>0</v>
      </c>
      <c r="J2703" s="179">
        <v>0</v>
      </c>
      <c r="K2703" s="179">
        <v>0</v>
      </c>
      <c r="L2703" s="179">
        <v>0</v>
      </c>
      <c r="M2703" s="179">
        <v>716399.54665977263</v>
      </c>
      <c r="N2703" s="179">
        <v>0</v>
      </c>
      <c r="O2703" s="179">
        <v>0</v>
      </c>
      <c r="P2703" s="179">
        <v>0</v>
      </c>
      <c r="Q2703" s="179">
        <v>0</v>
      </c>
      <c r="R2703" s="180">
        <v>0</v>
      </c>
      <c r="S2703" s="180">
        <v>0</v>
      </c>
      <c r="T2703" s="180">
        <v>0</v>
      </c>
    </row>
    <row r="2704" spans="2:20" x14ac:dyDescent="0.3">
      <c r="B2704" s="19">
        <v>2701</v>
      </c>
      <c r="C2704" s="179">
        <v>0</v>
      </c>
      <c r="D2704" s="179">
        <v>0</v>
      </c>
      <c r="E2704" s="179">
        <v>780764.87803283613</v>
      </c>
      <c r="F2704" s="179">
        <v>0</v>
      </c>
      <c r="G2704" s="179">
        <v>0</v>
      </c>
      <c r="H2704" s="179">
        <v>45797.140750698141</v>
      </c>
      <c r="I2704" s="179">
        <v>0</v>
      </c>
      <c r="J2704" s="179">
        <v>0</v>
      </c>
      <c r="K2704" s="179">
        <v>0</v>
      </c>
      <c r="L2704" s="179">
        <v>0</v>
      </c>
      <c r="M2704" s="179">
        <v>22740.884297252487</v>
      </c>
      <c r="N2704" s="179">
        <v>0</v>
      </c>
      <c r="O2704" s="179">
        <v>0</v>
      </c>
      <c r="P2704" s="179">
        <v>0</v>
      </c>
      <c r="Q2704" s="179">
        <v>0</v>
      </c>
      <c r="R2704" s="180">
        <v>0</v>
      </c>
      <c r="S2704" s="180">
        <v>0</v>
      </c>
      <c r="T2704" s="180">
        <v>0</v>
      </c>
    </row>
    <row r="2705" spans="2:20" x14ac:dyDescent="0.3">
      <c r="B2705" s="19">
        <v>2702</v>
      </c>
      <c r="C2705" s="179">
        <v>0</v>
      </c>
      <c r="D2705" s="179">
        <v>0</v>
      </c>
      <c r="E2705" s="179">
        <v>3372593.9154203837</v>
      </c>
      <c r="F2705" s="179">
        <v>0</v>
      </c>
      <c r="G2705" s="179">
        <v>0</v>
      </c>
      <c r="H2705" s="179">
        <v>74022.522570086279</v>
      </c>
      <c r="I2705" s="179">
        <v>0</v>
      </c>
      <c r="J2705" s="179">
        <v>0</v>
      </c>
      <c r="K2705" s="179">
        <v>0</v>
      </c>
      <c r="L2705" s="179">
        <v>0</v>
      </c>
      <c r="M2705" s="179">
        <v>16254.439586730996</v>
      </c>
      <c r="N2705" s="179">
        <v>0</v>
      </c>
      <c r="O2705" s="179">
        <v>0</v>
      </c>
      <c r="P2705" s="179">
        <v>0</v>
      </c>
      <c r="Q2705" s="179">
        <v>0</v>
      </c>
      <c r="R2705" s="180">
        <v>0</v>
      </c>
      <c r="S2705" s="180">
        <v>0</v>
      </c>
      <c r="T2705" s="180">
        <v>0</v>
      </c>
    </row>
    <row r="2706" spans="2:20" x14ac:dyDescent="0.3">
      <c r="B2706" s="19">
        <v>2703</v>
      </c>
      <c r="C2706" s="179">
        <v>0</v>
      </c>
      <c r="D2706" s="179">
        <v>0</v>
      </c>
      <c r="E2706" s="179">
        <v>1125642.3940686486</v>
      </c>
      <c r="F2706" s="179">
        <v>0</v>
      </c>
      <c r="G2706" s="179">
        <v>0</v>
      </c>
      <c r="H2706" s="179">
        <v>35585.817780274228</v>
      </c>
      <c r="I2706" s="179">
        <v>0</v>
      </c>
      <c r="J2706" s="179">
        <v>0</v>
      </c>
      <c r="K2706" s="179">
        <v>0</v>
      </c>
      <c r="L2706" s="179">
        <v>0</v>
      </c>
      <c r="M2706" s="179">
        <v>6533.2454350259331</v>
      </c>
      <c r="N2706" s="179">
        <v>0</v>
      </c>
      <c r="O2706" s="179">
        <v>0</v>
      </c>
      <c r="P2706" s="179">
        <v>0</v>
      </c>
      <c r="Q2706" s="179">
        <v>0</v>
      </c>
      <c r="R2706" s="180">
        <v>0</v>
      </c>
      <c r="S2706" s="180">
        <v>0</v>
      </c>
      <c r="T2706" s="180">
        <v>0</v>
      </c>
    </row>
    <row r="2707" spans="2:20" x14ac:dyDescent="0.3">
      <c r="B2707" s="19">
        <v>2704</v>
      </c>
      <c r="C2707" s="179">
        <v>0</v>
      </c>
      <c r="D2707" s="179">
        <v>0</v>
      </c>
      <c r="E2707" s="179">
        <v>549709.06526988768</v>
      </c>
      <c r="F2707" s="179">
        <v>0</v>
      </c>
      <c r="G2707" s="179">
        <v>0</v>
      </c>
      <c r="H2707" s="179">
        <v>403341.60547802126</v>
      </c>
      <c r="I2707" s="179">
        <v>0</v>
      </c>
      <c r="J2707" s="179">
        <v>0</v>
      </c>
      <c r="K2707" s="179">
        <v>0</v>
      </c>
      <c r="L2707" s="179">
        <v>0</v>
      </c>
      <c r="M2707" s="179">
        <v>79971.154724969383</v>
      </c>
      <c r="N2707" s="179">
        <v>0</v>
      </c>
      <c r="O2707" s="179">
        <v>0</v>
      </c>
      <c r="P2707" s="179">
        <v>0</v>
      </c>
      <c r="Q2707" s="179">
        <v>0</v>
      </c>
      <c r="R2707" s="180">
        <v>0</v>
      </c>
      <c r="S2707" s="180">
        <v>0</v>
      </c>
      <c r="T2707" s="180">
        <v>0</v>
      </c>
    </row>
    <row r="2708" spans="2:20" x14ac:dyDescent="0.3">
      <c r="B2708" s="19">
        <v>2705</v>
      </c>
      <c r="C2708" s="179">
        <v>0</v>
      </c>
      <c r="D2708" s="179">
        <v>0</v>
      </c>
      <c r="E2708" s="179">
        <v>63776.148225584766</v>
      </c>
      <c r="F2708" s="179">
        <v>0</v>
      </c>
      <c r="G2708" s="179">
        <v>0</v>
      </c>
      <c r="H2708" s="179">
        <v>92199.232608799532</v>
      </c>
      <c r="I2708" s="179">
        <v>0</v>
      </c>
      <c r="J2708" s="179">
        <v>0</v>
      </c>
      <c r="K2708" s="179">
        <v>0</v>
      </c>
      <c r="L2708" s="179">
        <v>0</v>
      </c>
      <c r="M2708" s="179">
        <v>17611.847928132436</v>
      </c>
      <c r="N2708" s="179">
        <v>0</v>
      </c>
      <c r="O2708" s="179">
        <v>0</v>
      </c>
      <c r="P2708" s="179">
        <v>0</v>
      </c>
      <c r="Q2708" s="179">
        <v>0</v>
      </c>
      <c r="R2708" s="180">
        <v>0</v>
      </c>
      <c r="S2708" s="180">
        <v>0</v>
      </c>
      <c r="T2708" s="180">
        <v>0</v>
      </c>
    </row>
    <row r="2709" spans="2:20" x14ac:dyDescent="0.3">
      <c r="B2709" s="19">
        <v>2706</v>
      </c>
      <c r="C2709" s="179">
        <v>0</v>
      </c>
      <c r="D2709" s="179">
        <v>0</v>
      </c>
      <c r="E2709" s="179">
        <v>54701.715200444291</v>
      </c>
      <c r="F2709" s="179">
        <v>0</v>
      </c>
      <c r="G2709" s="179">
        <v>0</v>
      </c>
      <c r="H2709" s="179">
        <v>10195.618417079697</v>
      </c>
      <c r="I2709" s="179">
        <v>0</v>
      </c>
      <c r="J2709" s="179">
        <v>0</v>
      </c>
      <c r="K2709" s="179">
        <v>0</v>
      </c>
      <c r="L2709" s="179">
        <v>0</v>
      </c>
      <c r="M2709" s="179">
        <v>34700.287583280246</v>
      </c>
      <c r="N2709" s="179">
        <v>0</v>
      </c>
      <c r="O2709" s="179">
        <v>0</v>
      </c>
      <c r="P2709" s="179">
        <v>0</v>
      </c>
      <c r="Q2709" s="179">
        <v>0</v>
      </c>
      <c r="R2709" s="180">
        <v>0</v>
      </c>
      <c r="S2709" s="180">
        <v>0</v>
      </c>
      <c r="T2709" s="180">
        <v>0</v>
      </c>
    </row>
    <row r="2710" spans="2:20" x14ac:dyDescent="0.3">
      <c r="B2710" s="19">
        <v>2707</v>
      </c>
      <c r="C2710" s="179">
        <v>0</v>
      </c>
      <c r="D2710" s="179">
        <v>0</v>
      </c>
      <c r="E2710" s="179">
        <v>45961.062571489849</v>
      </c>
      <c r="F2710" s="179">
        <v>0</v>
      </c>
      <c r="G2710" s="179">
        <v>0</v>
      </c>
      <c r="H2710" s="179">
        <v>1328382.8937177067</v>
      </c>
      <c r="I2710" s="179">
        <v>0</v>
      </c>
      <c r="J2710" s="179">
        <v>0</v>
      </c>
      <c r="K2710" s="179">
        <v>0</v>
      </c>
      <c r="L2710" s="179">
        <v>0</v>
      </c>
      <c r="M2710" s="179">
        <v>37687.820277717728</v>
      </c>
      <c r="N2710" s="179">
        <v>0</v>
      </c>
      <c r="O2710" s="179">
        <v>0</v>
      </c>
      <c r="P2710" s="179">
        <v>0</v>
      </c>
      <c r="Q2710" s="179">
        <v>0</v>
      </c>
      <c r="R2710" s="180">
        <v>0</v>
      </c>
      <c r="S2710" s="180">
        <v>0</v>
      </c>
      <c r="T2710" s="180">
        <v>0</v>
      </c>
    </row>
    <row r="2711" spans="2:20" x14ac:dyDescent="0.3">
      <c r="B2711" s="19">
        <v>2708</v>
      </c>
      <c r="C2711" s="179">
        <v>0</v>
      </c>
      <c r="D2711" s="179">
        <v>0</v>
      </c>
      <c r="E2711" s="179">
        <v>78679.189512183104</v>
      </c>
      <c r="F2711" s="179">
        <v>0</v>
      </c>
      <c r="G2711" s="179">
        <v>0</v>
      </c>
      <c r="H2711" s="179">
        <v>38549.736409053461</v>
      </c>
      <c r="I2711" s="179">
        <v>0</v>
      </c>
      <c r="J2711" s="179">
        <v>0</v>
      </c>
      <c r="K2711" s="179">
        <v>0</v>
      </c>
      <c r="L2711" s="179">
        <v>0</v>
      </c>
      <c r="M2711" s="179">
        <v>192391.50540182425</v>
      </c>
      <c r="N2711" s="179">
        <v>0</v>
      </c>
      <c r="O2711" s="179">
        <v>0</v>
      </c>
      <c r="P2711" s="179">
        <v>0</v>
      </c>
      <c r="Q2711" s="179">
        <v>0</v>
      </c>
      <c r="R2711" s="180">
        <v>0</v>
      </c>
      <c r="S2711" s="180">
        <v>0</v>
      </c>
      <c r="T2711" s="180">
        <v>0</v>
      </c>
    </row>
    <row r="2712" spans="2:20" x14ac:dyDescent="0.3">
      <c r="B2712" s="19">
        <v>2709</v>
      </c>
      <c r="C2712" s="179">
        <v>0</v>
      </c>
      <c r="D2712" s="179">
        <v>0</v>
      </c>
      <c r="E2712" s="179">
        <v>31059.717521229919</v>
      </c>
      <c r="F2712" s="179">
        <v>0</v>
      </c>
      <c r="G2712" s="179">
        <v>0</v>
      </c>
      <c r="H2712" s="179">
        <v>149506.62253798687</v>
      </c>
      <c r="I2712" s="179">
        <v>0</v>
      </c>
      <c r="J2712" s="179">
        <v>0</v>
      </c>
      <c r="K2712" s="179">
        <v>0</v>
      </c>
      <c r="L2712" s="179">
        <v>0</v>
      </c>
      <c r="M2712" s="179">
        <v>34136.981749628751</v>
      </c>
      <c r="N2712" s="179">
        <v>0</v>
      </c>
      <c r="O2712" s="179">
        <v>0</v>
      </c>
      <c r="P2712" s="179">
        <v>0</v>
      </c>
      <c r="Q2712" s="179">
        <v>0</v>
      </c>
      <c r="R2712" s="180">
        <v>0</v>
      </c>
      <c r="S2712" s="180">
        <v>0</v>
      </c>
      <c r="T2712" s="180">
        <v>0</v>
      </c>
    </row>
    <row r="2713" spans="2:20" x14ac:dyDescent="0.3">
      <c r="B2713" s="19">
        <v>2710</v>
      </c>
      <c r="C2713" s="179">
        <v>0</v>
      </c>
      <c r="D2713" s="179">
        <v>0</v>
      </c>
      <c r="E2713" s="179">
        <v>105630.51615641692</v>
      </c>
      <c r="F2713" s="179">
        <v>0</v>
      </c>
      <c r="G2713" s="179">
        <v>0</v>
      </c>
      <c r="H2713" s="179">
        <v>99636.493803884965</v>
      </c>
      <c r="I2713" s="179">
        <v>0</v>
      </c>
      <c r="J2713" s="179">
        <v>0</v>
      </c>
      <c r="K2713" s="179">
        <v>0</v>
      </c>
      <c r="L2713" s="179">
        <v>0</v>
      </c>
      <c r="M2713" s="179">
        <v>97888.640262270434</v>
      </c>
      <c r="N2713" s="179">
        <v>0</v>
      </c>
      <c r="O2713" s="179">
        <v>0</v>
      </c>
      <c r="P2713" s="179">
        <v>0</v>
      </c>
      <c r="Q2713" s="179">
        <v>0</v>
      </c>
      <c r="R2713" s="180">
        <v>0</v>
      </c>
      <c r="S2713" s="180">
        <v>0</v>
      </c>
      <c r="T2713" s="180">
        <v>0</v>
      </c>
    </row>
    <row r="2714" spans="2:20" x14ac:dyDescent="0.3">
      <c r="B2714" s="19">
        <v>2711</v>
      </c>
      <c r="C2714" s="179">
        <v>0</v>
      </c>
      <c r="D2714" s="179">
        <v>0</v>
      </c>
      <c r="E2714" s="179">
        <v>2507372.1085660197</v>
      </c>
      <c r="F2714" s="179">
        <v>0</v>
      </c>
      <c r="G2714" s="179">
        <v>0</v>
      </c>
      <c r="H2714" s="179">
        <v>405193.02311014547</v>
      </c>
      <c r="I2714" s="179">
        <v>0</v>
      </c>
      <c r="J2714" s="179">
        <v>0</v>
      </c>
      <c r="K2714" s="179">
        <v>0</v>
      </c>
      <c r="L2714" s="179">
        <v>0</v>
      </c>
      <c r="M2714" s="179">
        <v>7819.9429150561764</v>
      </c>
      <c r="N2714" s="179">
        <v>0</v>
      </c>
      <c r="O2714" s="179">
        <v>0</v>
      </c>
      <c r="P2714" s="179">
        <v>0</v>
      </c>
      <c r="Q2714" s="179">
        <v>0</v>
      </c>
      <c r="R2714" s="180">
        <v>0</v>
      </c>
      <c r="S2714" s="180">
        <v>0</v>
      </c>
      <c r="T2714" s="180">
        <v>0</v>
      </c>
    </row>
    <row r="2715" spans="2:20" x14ac:dyDescent="0.3">
      <c r="B2715" s="19">
        <v>2712</v>
      </c>
      <c r="C2715" s="179">
        <v>0</v>
      </c>
      <c r="D2715" s="179">
        <v>0</v>
      </c>
      <c r="E2715" s="179">
        <v>43353.414282305348</v>
      </c>
      <c r="F2715" s="179">
        <v>0</v>
      </c>
      <c r="G2715" s="179">
        <v>0</v>
      </c>
      <c r="H2715" s="179">
        <v>18395.876065474484</v>
      </c>
      <c r="I2715" s="179">
        <v>0</v>
      </c>
      <c r="J2715" s="179">
        <v>0</v>
      </c>
      <c r="K2715" s="179">
        <v>0</v>
      </c>
      <c r="L2715" s="179">
        <v>0</v>
      </c>
      <c r="M2715" s="179">
        <v>41753.634561290972</v>
      </c>
      <c r="N2715" s="179">
        <v>0</v>
      </c>
      <c r="O2715" s="179">
        <v>0</v>
      </c>
      <c r="P2715" s="179">
        <v>0</v>
      </c>
      <c r="Q2715" s="179">
        <v>0</v>
      </c>
      <c r="R2715" s="180">
        <v>0</v>
      </c>
      <c r="S2715" s="180">
        <v>0</v>
      </c>
      <c r="T2715" s="180">
        <v>0</v>
      </c>
    </row>
    <row r="2716" spans="2:20" x14ac:dyDescent="0.3">
      <c r="B2716" s="19">
        <v>2713</v>
      </c>
      <c r="C2716" s="179">
        <v>1</v>
      </c>
      <c r="D2716" s="179">
        <v>705.07979952273593</v>
      </c>
      <c r="E2716" s="179">
        <v>80352.494268665614</v>
      </c>
      <c r="F2716" s="179">
        <v>0</v>
      </c>
      <c r="G2716" s="179">
        <v>0</v>
      </c>
      <c r="H2716" s="179">
        <v>2844.3778596848374</v>
      </c>
      <c r="I2716" s="179">
        <v>0</v>
      </c>
      <c r="J2716" s="179">
        <v>0</v>
      </c>
      <c r="K2716" s="179">
        <v>0</v>
      </c>
      <c r="L2716" s="179">
        <v>0</v>
      </c>
      <c r="M2716" s="179">
        <v>358340.8862696492</v>
      </c>
      <c r="N2716" s="179">
        <v>0</v>
      </c>
      <c r="O2716" s="179">
        <v>0</v>
      </c>
      <c r="P2716" s="179">
        <v>0</v>
      </c>
      <c r="Q2716" s="179">
        <v>0</v>
      </c>
      <c r="R2716" s="180">
        <v>0</v>
      </c>
      <c r="S2716" s="180">
        <v>0</v>
      </c>
      <c r="T2716" s="180">
        <v>705.07979952273593</v>
      </c>
    </row>
    <row r="2717" spans="2:20" x14ac:dyDescent="0.3">
      <c r="B2717" s="19">
        <v>2714</v>
      </c>
      <c r="C2717" s="179">
        <v>0</v>
      </c>
      <c r="D2717" s="179">
        <v>0</v>
      </c>
      <c r="E2717" s="179">
        <v>879479.49218528904</v>
      </c>
      <c r="F2717" s="179">
        <v>0</v>
      </c>
      <c r="G2717" s="179">
        <v>0</v>
      </c>
      <c r="H2717" s="179">
        <v>209379.04487939543</v>
      </c>
      <c r="I2717" s="179">
        <v>0</v>
      </c>
      <c r="J2717" s="179">
        <v>0</v>
      </c>
      <c r="K2717" s="179">
        <v>0</v>
      </c>
      <c r="L2717" s="179">
        <v>0</v>
      </c>
      <c r="M2717" s="179">
        <v>231484.96527880573</v>
      </c>
      <c r="N2717" s="179">
        <v>0</v>
      </c>
      <c r="O2717" s="179">
        <v>0</v>
      </c>
      <c r="P2717" s="179">
        <v>0</v>
      </c>
      <c r="Q2717" s="179">
        <v>0</v>
      </c>
      <c r="R2717" s="180">
        <v>0</v>
      </c>
      <c r="S2717" s="180">
        <v>0</v>
      </c>
      <c r="T2717" s="180">
        <v>0</v>
      </c>
    </row>
    <row r="2718" spans="2:20" x14ac:dyDescent="0.3">
      <c r="B2718" s="19">
        <v>2715</v>
      </c>
      <c r="C2718" s="179">
        <v>0</v>
      </c>
      <c r="D2718" s="179">
        <v>0</v>
      </c>
      <c r="E2718" s="179">
        <v>33815.412664418764</v>
      </c>
      <c r="F2718" s="179">
        <v>0</v>
      </c>
      <c r="G2718" s="179">
        <v>0</v>
      </c>
      <c r="H2718" s="179">
        <v>22963.30250611193</v>
      </c>
      <c r="I2718" s="179">
        <v>0</v>
      </c>
      <c r="J2718" s="179">
        <v>0</v>
      </c>
      <c r="K2718" s="179">
        <v>0</v>
      </c>
      <c r="L2718" s="179">
        <v>0</v>
      </c>
      <c r="M2718" s="179">
        <v>102230.64017008942</v>
      </c>
      <c r="N2718" s="179">
        <v>0</v>
      </c>
      <c r="O2718" s="179">
        <v>0</v>
      </c>
      <c r="P2718" s="179">
        <v>0</v>
      </c>
      <c r="Q2718" s="179">
        <v>0</v>
      </c>
      <c r="R2718" s="180">
        <v>0</v>
      </c>
      <c r="S2718" s="180">
        <v>0</v>
      </c>
      <c r="T2718" s="180">
        <v>0</v>
      </c>
    </row>
    <row r="2719" spans="2:20" x14ac:dyDescent="0.3">
      <c r="B2719" s="19">
        <v>2716</v>
      </c>
      <c r="C2719" s="179">
        <v>0</v>
      </c>
      <c r="D2719" s="179">
        <v>0</v>
      </c>
      <c r="E2719" s="179">
        <v>568398.83148547669</v>
      </c>
      <c r="F2719" s="179">
        <v>0</v>
      </c>
      <c r="G2719" s="179">
        <v>0</v>
      </c>
      <c r="H2719" s="179">
        <v>59242.149977053603</v>
      </c>
      <c r="I2719" s="179">
        <v>0</v>
      </c>
      <c r="J2719" s="179">
        <v>0</v>
      </c>
      <c r="K2719" s="179">
        <v>0</v>
      </c>
      <c r="L2719" s="179">
        <v>0</v>
      </c>
      <c r="M2719" s="179">
        <v>53766.372654879182</v>
      </c>
      <c r="N2719" s="179">
        <v>0</v>
      </c>
      <c r="O2719" s="179">
        <v>0</v>
      </c>
      <c r="P2719" s="179">
        <v>0</v>
      </c>
      <c r="Q2719" s="179">
        <v>0</v>
      </c>
      <c r="R2719" s="180">
        <v>0</v>
      </c>
      <c r="S2719" s="180">
        <v>0</v>
      </c>
      <c r="T2719" s="180">
        <v>0</v>
      </c>
    </row>
    <row r="2720" spans="2:20" x14ac:dyDescent="0.3">
      <c r="B2720" s="19">
        <v>2717</v>
      </c>
      <c r="C2720" s="179">
        <v>0</v>
      </c>
      <c r="D2720" s="179">
        <v>0</v>
      </c>
      <c r="E2720" s="179">
        <v>21061.997904442</v>
      </c>
      <c r="F2720" s="179">
        <v>0</v>
      </c>
      <c r="G2720" s="179">
        <v>0</v>
      </c>
      <c r="H2720" s="179">
        <v>42865.03398534553</v>
      </c>
      <c r="I2720" s="179">
        <v>0</v>
      </c>
      <c r="J2720" s="179">
        <v>0</v>
      </c>
      <c r="K2720" s="179">
        <v>0</v>
      </c>
      <c r="L2720" s="179">
        <v>0</v>
      </c>
      <c r="M2720" s="179">
        <v>10072.491544143095</v>
      </c>
      <c r="N2720" s="179">
        <v>0</v>
      </c>
      <c r="O2720" s="179">
        <v>0</v>
      </c>
      <c r="P2720" s="179">
        <v>0</v>
      </c>
      <c r="Q2720" s="179">
        <v>0</v>
      </c>
      <c r="R2720" s="180">
        <v>0</v>
      </c>
      <c r="S2720" s="180">
        <v>0</v>
      </c>
      <c r="T2720" s="180">
        <v>0</v>
      </c>
    </row>
    <row r="2721" spans="2:20" x14ac:dyDescent="0.3">
      <c r="B2721" s="19">
        <v>2718</v>
      </c>
      <c r="C2721" s="179">
        <v>0</v>
      </c>
      <c r="D2721" s="179">
        <v>0</v>
      </c>
      <c r="E2721" s="179">
        <v>107698.40981250629</v>
      </c>
      <c r="F2721" s="179">
        <v>0</v>
      </c>
      <c r="G2721" s="179">
        <v>0</v>
      </c>
      <c r="H2721" s="179">
        <v>128007.39689446487</v>
      </c>
      <c r="I2721" s="179">
        <v>0</v>
      </c>
      <c r="J2721" s="179">
        <v>0</v>
      </c>
      <c r="K2721" s="179">
        <v>0</v>
      </c>
      <c r="L2721" s="179">
        <v>0</v>
      </c>
      <c r="M2721" s="179">
        <v>14677.444477465362</v>
      </c>
      <c r="N2721" s="179">
        <v>0</v>
      </c>
      <c r="O2721" s="179">
        <v>0</v>
      </c>
      <c r="P2721" s="179">
        <v>0</v>
      </c>
      <c r="Q2721" s="179">
        <v>0</v>
      </c>
      <c r="R2721" s="180">
        <v>0</v>
      </c>
      <c r="S2721" s="180">
        <v>0</v>
      </c>
      <c r="T2721" s="180">
        <v>0</v>
      </c>
    </row>
    <row r="2722" spans="2:20" x14ac:dyDescent="0.3">
      <c r="B2722" s="19">
        <v>2719</v>
      </c>
      <c r="C2722" s="179">
        <v>1</v>
      </c>
      <c r="D2722" s="179">
        <v>74866.976935839863</v>
      </c>
      <c r="E2722" s="179">
        <v>172243.35295517417</v>
      </c>
      <c r="F2722" s="179">
        <v>0</v>
      </c>
      <c r="G2722" s="179">
        <v>0</v>
      </c>
      <c r="H2722" s="179">
        <v>397579.67906936066</v>
      </c>
      <c r="I2722" s="179">
        <v>0</v>
      </c>
      <c r="J2722" s="179">
        <v>0</v>
      </c>
      <c r="K2722" s="179">
        <v>0</v>
      </c>
      <c r="L2722" s="179">
        <v>0</v>
      </c>
      <c r="M2722" s="179">
        <v>36736.580686947709</v>
      </c>
      <c r="N2722" s="179">
        <v>0</v>
      </c>
      <c r="O2722" s="179">
        <v>0</v>
      </c>
      <c r="P2722" s="179">
        <v>0</v>
      </c>
      <c r="Q2722" s="179">
        <v>0</v>
      </c>
      <c r="R2722" s="180">
        <v>0</v>
      </c>
      <c r="S2722" s="180">
        <v>0</v>
      </c>
      <c r="T2722" s="180">
        <v>74866.976935839863</v>
      </c>
    </row>
    <row r="2723" spans="2:20" x14ac:dyDescent="0.3">
      <c r="B2723" s="19">
        <v>2720</v>
      </c>
      <c r="C2723" s="179">
        <v>0</v>
      </c>
      <c r="D2723" s="179">
        <v>0</v>
      </c>
      <c r="E2723" s="179">
        <v>69475.18131550563</v>
      </c>
      <c r="F2723" s="179">
        <v>0</v>
      </c>
      <c r="G2723" s="179">
        <v>0</v>
      </c>
      <c r="H2723" s="179">
        <v>70665.362204599165</v>
      </c>
      <c r="I2723" s="179">
        <v>0</v>
      </c>
      <c r="J2723" s="179">
        <v>0</v>
      </c>
      <c r="K2723" s="179">
        <v>0</v>
      </c>
      <c r="L2723" s="179">
        <v>0</v>
      </c>
      <c r="M2723" s="179">
        <v>272779.33847141237</v>
      </c>
      <c r="N2723" s="179">
        <v>0</v>
      </c>
      <c r="O2723" s="179">
        <v>0</v>
      </c>
      <c r="P2723" s="179">
        <v>0</v>
      </c>
      <c r="Q2723" s="179">
        <v>0</v>
      </c>
      <c r="R2723" s="180">
        <v>0</v>
      </c>
      <c r="S2723" s="180">
        <v>0</v>
      </c>
      <c r="T2723" s="180">
        <v>0</v>
      </c>
    </row>
    <row r="2724" spans="2:20" x14ac:dyDescent="0.3">
      <c r="B2724" s="19">
        <v>2721</v>
      </c>
      <c r="C2724" s="179">
        <v>0</v>
      </c>
      <c r="D2724" s="179">
        <v>0</v>
      </c>
      <c r="E2724" s="179">
        <v>20231.420161805978</v>
      </c>
      <c r="F2724" s="179">
        <v>0</v>
      </c>
      <c r="G2724" s="179">
        <v>0</v>
      </c>
      <c r="H2724" s="179">
        <v>27057.573627765003</v>
      </c>
      <c r="I2724" s="179">
        <v>0</v>
      </c>
      <c r="J2724" s="179">
        <v>0</v>
      </c>
      <c r="K2724" s="179">
        <v>0</v>
      </c>
      <c r="L2724" s="179">
        <v>0</v>
      </c>
      <c r="M2724" s="179">
        <v>21698.364063783964</v>
      </c>
      <c r="N2724" s="179">
        <v>0</v>
      </c>
      <c r="O2724" s="179">
        <v>0</v>
      </c>
      <c r="P2724" s="179">
        <v>0</v>
      </c>
      <c r="Q2724" s="179">
        <v>0</v>
      </c>
      <c r="R2724" s="180">
        <v>0</v>
      </c>
      <c r="S2724" s="180">
        <v>0</v>
      </c>
      <c r="T2724" s="180">
        <v>0</v>
      </c>
    </row>
    <row r="2725" spans="2:20" x14ac:dyDescent="0.3">
      <c r="B2725" s="19">
        <v>2722</v>
      </c>
      <c r="C2725" s="179">
        <v>0</v>
      </c>
      <c r="D2725" s="179">
        <v>0</v>
      </c>
      <c r="E2725" s="179">
        <v>253960.12097184375</v>
      </c>
      <c r="F2725" s="179">
        <v>0</v>
      </c>
      <c r="G2725" s="179">
        <v>0</v>
      </c>
      <c r="H2725" s="179">
        <v>116669.73338143916</v>
      </c>
      <c r="I2725" s="179">
        <v>0</v>
      </c>
      <c r="J2725" s="179">
        <v>0</v>
      </c>
      <c r="K2725" s="179">
        <v>0</v>
      </c>
      <c r="L2725" s="179">
        <v>0</v>
      </c>
      <c r="M2725" s="179">
        <v>109118.29965786767</v>
      </c>
      <c r="N2725" s="179">
        <v>0</v>
      </c>
      <c r="O2725" s="179">
        <v>0</v>
      </c>
      <c r="P2725" s="179">
        <v>0</v>
      </c>
      <c r="Q2725" s="179">
        <v>0</v>
      </c>
      <c r="R2725" s="180">
        <v>0</v>
      </c>
      <c r="S2725" s="180">
        <v>0</v>
      </c>
      <c r="T2725" s="180">
        <v>0</v>
      </c>
    </row>
    <row r="2726" spans="2:20" x14ac:dyDescent="0.3">
      <c r="B2726" s="19">
        <v>2723</v>
      </c>
      <c r="C2726" s="179">
        <v>0</v>
      </c>
      <c r="D2726" s="179">
        <v>0</v>
      </c>
      <c r="E2726" s="179">
        <v>142606.53983159908</v>
      </c>
      <c r="F2726" s="179">
        <v>0</v>
      </c>
      <c r="G2726" s="179">
        <v>0</v>
      </c>
      <c r="H2726" s="179">
        <v>44779.839481266572</v>
      </c>
      <c r="I2726" s="179">
        <v>0</v>
      </c>
      <c r="J2726" s="179">
        <v>0</v>
      </c>
      <c r="K2726" s="179">
        <v>0</v>
      </c>
      <c r="L2726" s="179">
        <v>0</v>
      </c>
      <c r="M2726" s="179">
        <v>411797.61882468022</v>
      </c>
      <c r="N2726" s="179">
        <v>0</v>
      </c>
      <c r="O2726" s="179">
        <v>0</v>
      </c>
      <c r="P2726" s="179">
        <v>0</v>
      </c>
      <c r="Q2726" s="179">
        <v>0</v>
      </c>
      <c r="R2726" s="180">
        <v>0</v>
      </c>
      <c r="S2726" s="180">
        <v>0</v>
      </c>
      <c r="T2726" s="180">
        <v>0</v>
      </c>
    </row>
    <row r="2727" spans="2:20" x14ac:dyDescent="0.3">
      <c r="B2727" s="19">
        <v>2724</v>
      </c>
      <c r="C2727" s="179">
        <v>0</v>
      </c>
      <c r="D2727" s="179">
        <v>0</v>
      </c>
      <c r="E2727" s="179">
        <v>760923.48545398179</v>
      </c>
      <c r="F2727" s="179">
        <v>0</v>
      </c>
      <c r="G2727" s="179">
        <v>0</v>
      </c>
      <c r="H2727" s="179">
        <v>17422.747524603641</v>
      </c>
      <c r="I2727" s="179">
        <v>0</v>
      </c>
      <c r="J2727" s="179">
        <v>0</v>
      </c>
      <c r="K2727" s="179">
        <v>0</v>
      </c>
      <c r="L2727" s="179">
        <v>0</v>
      </c>
      <c r="M2727" s="179">
        <v>112533.03550110084</v>
      </c>
      <c r="N2727" s="179">
        <v>0</v>
      </c>
      <c r="O2727" s="179">
        <v>0</v>
      </c>
      <c r="P2727" s="179">
        <v>0</v>
      </c>
      <c r="Q2727" s="179">
        <v>0</v>
      </c>
      <c r="R2727" s="180">
        <v>0</v>
      </c>
      <c r="S2727" s="180">
        <v>0</v>
      </c>
      <c r="T2727" s="180">
        <v>0</v>
      </c>
    </row>
    <row r="2728" spans="2:20" x14ac:dyDescent="0.3">
      <c r="B2728" s="19">
        <v>2725</v>
      </c>
      <c r="C2728" s="179">
        <v>0</v>
      </c>
      <c r="D2728" s="179">
        <v>0</v>
      </c>
      <c r="E2728" s="179">
        <v>220937.29681101051</v>
      </c>
      <c r="F2728" s="179">
        <v>0</v>
      </c>
      <c r="G2728" s="179">
        <v>0</v>
      </c>
      <c r="H2728" s="179">
        <v>31930.832846454825</v>
      </c>
      <c r="I2728" s="179">
        <v>0</v>
      </c>
      <c r="J2728" s="179">
        <v>0</v>
      </c>
      <c r="K2728" s="179">
        <v>100391.33845922073</v>
      </c>
      <c r="L2728" s="179">
        <v>1</v>
      </c>
      <c r="M2728" s="179">
        <v>123653.25021520926</v>
      </c>
      <c r="N2728" s="179">
        <v>0</v>
      </c>
      <c r="O2728" s="179">
        <v>0</v>
      </c>
      <c r="P2728" s="179">
        <v>0</v>
      </c>
      <c r="Q2728" s="179">
        <v>0</v>
      </c>
      <c r="R2728" s="180">
        <v>0</v>
      </c>
      <c r="S2728" s="180">
        <v>100391.33845922073</v>
      </c>
      <c r="T2728" s="180">
        <v>0</v>
      </c>
    </row>
    <row r="2729" spans="2:20" x14ac:dyDescent="0.3">
      <c r="B2729" s="19">
        <v>2726</v>
      </c>
      <c r="C2729" s="179">
        <v>0</v>
      </c>
      <c r="D2729" s="179">
        <v>0</v>
      </c>
      <c r="E2729" s="179">
        <v>40445.89159196557</v>
      </c>
      <c r="F2729" s="179">
        <v>0</v>
      </c>
      <c r="G2729" s="179">
        <v>0</v>
      </c>
      <c r="H2729" s="179">
        <v>13549.68121664496</v>
      </c>
      <c r="I2729" s="179">
        <v>0</v>
      </c>
      <c r="J2729" s="179">
        <v>0</v>
      </c>
      <c r="K2729" s="179">
        <v>0</v>
      </c>
      <c r="L2729" s="179">
        <v>0</v>
      </c>
      <c r="M2729" s="179">
        <v>66678.130308669235</v>
      </c>
      <c r="N2729" s="179">
        <v>0</v>
      </c>
      <c r="O2729" s="179">
        <v>0</v>
      </c>
      <c r="P2729" s="179">
        <v>0</v>
      </c>
      <c r="Q2729" s="179">
        <v>0</v>
      </c>
      <c r="R2729" s="180">
        <v>0</v>
      </c>
      <c r="S2729" s="180">
        <v>0</v>
      </c>
      <c r="T2729" s="180">
        <v>0</v>
      </c>
    </row>
    <row r="2730" spans="2:20" x14ac:dyDescent="0.3">
      <c r="B2730" s="19">
        <v>2727</v>
      </c>
      <c r="C2730" s="179">
        <v>0</v>
      </c>
      <c r="D2730" s="179">
        <v>0</v>
      </c>
      <c r="E2730" s="179">
        <v>109206.96929960392</v>
      </c>
      <c r="F2730" s="179">
        <v>0</v>
      </c>
      <c r="G2730" s="179">
        <v>0</v>
      </c>
      <c r="H2730" s="179">
        <v>61432.870627305536</v>
      </c>
      <c r="I2730" s="179">
        <v>0</v>
      </c>
      <c r="J2730" s="179">
        <v>0</v>
      </c>
      <c r="K2730" s="179">
        <v>0</v>
      </c>
      <c r="L2730" s="179">
        <v>0</v>
      </c>
      <c r="M2730" s="179">
        <v>52173.545046578613</v>
      </c>
      <c r="N2730" s="179">
        <v>0</v>
      </c>
      <c r="O2730" s="179">
        <v>0</v>
      </c>
      <c r="P2730" s="179">
        <v>0</v>
      </c>
      <c r="Q2730" s="179">
        <v>0</v>
      </c>
      <c r="R2730" s="180">
        <v>0</v>
      </c>
      <c r="S2730" s="180">
        <v>0</v>
      </c>
      <c r="T2730" s="180">
        <v>0</v>
      </c>
    </row>
    <row r="2731" spans="2:20" x14ac:dyDescent="0.3">
      <c r="B2731" s="19">
        <v>2728</v>
      </c>
      <c r="C2731" s="179">
        <v>0</v>
      </c>
      <c r="D2731" s="179">
        <v>0</v>
      </c>
      <c r="E2731" s="179">
        <v>38792.578512220825</v>
      </c>
      <c r="F2731" s="179">
        <v>0</v>
      </c>
      <c r="G2731" s="179">
        <v>0</v>
      </c>
      <c r="H2731" s="179">
        <v>266670.74424904358</v>
      </c>
      <c r="I2731" s="179">
        <v>0</v>
      </c>
      <c r="J2731" s="179">
        <v>0</v>
      </c>
      <c r="K2731" s="179">
        <v>0</v>
      </c>
      <c r="L2731" s="179">
        <v>0</v>
      </c>
      <c r="M2731" s="179">
        <v>61028.982524607483</v>
      </c>
      <c r="N2731" s="179">
        <v>0</v>
      </c>
      <c r="O2731" s="179">
        <v>0</v>
      </c>
      <c r="P2731" s="179">
        <v>0</v>
      </c>
      <c r="Q2731" s="179">
        <v>0</v>
      </c>
      <c r="R2731" s="180">
        <v>0</v>
      </c>
      <c r="S2731" s="180">
        <v>0</v>
      </c>
      <c r="T2731" s="180">
        <v>0</v>
      </c>
    </row>
    <row r="2732" spans="2:20" x14ac:dyDescent="0.3">
      <c r="B2732" s="19">
        <v>2729</v>
      </c>
      <c r="C2732" s="179">
        <v>1</v>
      </c>
      <c r="D2732" s="179">
        <v>192310.27618967864</v>
      </c>
      <c r="E2732" s="179">
        <v>168305.52219648208</v>
      </c>
      <c r="F2732" s="179">
        <v>0</v>
      </c>
      <c r="G2732" s="179">
        <v>0</v>
      </c>
      <c r="H2732" s="179">
        <v>356857.06029638147</v>
      </c>
      <c r="I2732" s="179">
        <v>0</v>
      </c>
      <c r="J2732" s="179">
        <v>0</v>
      </c>
      <c r="K2732" s="179">
        <v>0</v>
      </c>
      <c r="L2732" s="179">
        <v>0</v>
      </c>
      <c r="M2732" s="179">
        <v>176098.93784464392</v>
      </c>
      <c r="N2732" s="179">
        <v>0</v>
      </c>
      <c r="O2732" s="179">
        <v>0</v>
      </c>
      <c r="P2732" s="179">
        <v>0</v>
      </c>
      <c r="Q2732" s="179">
        <v>0</v>
      </c>
      <c r="R2732" s="180">
        <v>0</v>
      </c>
      <c r="S2732" s="180">
        <v>0</v>
      </c>
      <c r="T2732" s="180">
        <v>192310.27618967864</v>
      </c>
    </row>
    <row r="2733" spans="2:20" x14ac:dyDescent="0.3">
      <c r="B2733" s="19">
        <v>2730</v>
      </c>
      <c r="C2733" s="179">
        <v>0</v>
      </c>
      <c r="D2733" s="179">
        <v>0</v>
      </c>
      <c r="E2733" s="179">
        <v>534774.43814199464</v>
      </c>
      <c r="F2733" s="179">
        <v>0</v>
      </c>
      <c r="G2733" s="179">
        <v>0</v>
      </c>
      <c r="H2733" s="179">
        <v>244066.69706342195</v>
      </c>
      <c r="I2733" s="179">
        <v>0</v>
      </c>
      <c r="J2733" s="179">
        <v>0</v>
      </c>
      <c r="K2733" s="179">
        <v>0</v>
      </c>
      <c r="L2733" s="179">
        <v>0</v>
      </c>
      <c r="M2733" s="179">
        <v>285881.20887508529</v>
      </c>
      <c r="N2733" s="179">
        <v>0</v>
      </c>
      <c r="O2733" s="179">
        <v>0</v>
      </c>
      <c r="P2733" s="179">
        <v>0</v>
      </c>
      <c r="Q2733" s="179">
        <v>0</v>
      </c>
      <c r="R2733" s="180">
        <v>0</v>
      </c>
      <c r="S2733" s="180">
        <v>0</v>
      </c>
      <c r="T2733" s="180">
        <v>0</v>
      </c>
    </row>
    <row r="2734" spans="2:20" x14ac:dyDescent="0.3">
      <c r="B2734" s="19">
        <v>2731</v>
      </c>
      <c r="C2734" s="179">
        <v>0</v>
      </c>
      <c r="D2734" s="179">
        <v>0</v>
      </c>
      <c r="E2734" s="179">
        <v>274459.41396511596</v>
      </c>
      <c r="F2734" s="179">
        <v>0</v>
      </c>
      <c r="G2734" s="179">
        <v>0</v>
      </c>
      <c r="H2734" s="179">
        <v>739010.28238787642</v>
      </c>
      <c r="I2734" s="179">
        <v>0</v>
      </c>
      <c r="J2734" s="179">
        <v>0</v>
      </c>
      <c r="K2734" s="179">
        <v>0</v>
      </c>
      <c r="L2734" s="179">
        <v>0</v>
      </c>
      <c r="M2734" s="179">
        <v>21752.66800987181</v>
      </c>
      <c r="N2734" s="179">
        <v>0</v>
      </c>
      <c r="O2734" s="179">
        <v>0</v>
      </c>
      <c r="P2734" s="179">
        <v>0</v>
      </c>
      <c r="Q2734" s="179">
        <v>0</v>
      </c>
      <c r="R2734" s="180">
        <v>0</v>
      </c>
      <c r="S2734" s="180">
        <v>0</v>
      </c>
      <c r="T2734" s="180">
        <v>0</v>
      </c>
    </row>
    <row r="2735" spans="2:20" x14ac:dyDescent="0.3">
      <c r="B2735" s="19">
        <v>2732</v>
      </c>
      <c r="C2735" s="179">
        <v>0</v>
      </c>
      <c r="D2735" s="179">
        <v>0</v>
      </c>
      <c r="E2735" s="179">
        <v>171433.11698385264</v>
      </c>
      <c r="F2735" s="179">
        <v>0</v>
      </c>
      <c r="G2735" s="179">
        <v>0</v>
      </c>
      <c r="H2735" s="179">
        <v>18284.543486738632</v>
      </c>
      <c r="I2735" s="179">
        <v>0</v>
      </c>
      <c r="J2735" s="179">
        <v>0</v>
      </c>
      <c r="K2735" s="179">
        <v>0</v>
      </c>
      <c r="L2735" s="179">
        <v>0</v>
      </c>
      <c r="M2735" s="179">
        <v>1076021.2938837677</v>
      </c>
      <c r="N2735" s="179">
        <v>0</v>
      </c>
      <c r="O2735" s="179">
        <v>0</v>
      </c>
      <c r="P2735" s="179">
        <v>0</v>
      </c>
      <c r="Q2735" s="179">
        <v>0</v>
      </c>
      <c r="R2735" s="180">
        <v>0</v>
      </c>
      <c r="S2735" s="180">
        <v>0</v>
      </c>
      <c r="T2735" s="180">
        <v>0</v>
      </c>
    </row>
    <row r="2736" spans="2:20" x14ac:dyDescent="0.3">
      <c r="B2736" s="19">
        <v>2733</v>
      </c>
      <c r="C2736" s="179">
        <v>0</v>
      </c>
      <c r="D2736" s="179">
        <v>0</v>
      </c>
      <c r="E2736" s="179">
        <v>60718.5694568334</v>
      </c>
      <c r="F2736" s="179">
        <v>0</v>
      </c>
      <c r="G2736" s="179">
        <v>0</v>
      </c>
      <c r="H2736" s="179">
        <v>61816.640656667078</v>
      </c>
      <c r="I2736" s="179">
        <v>0</v>
      </c>
      <c r="J2736" s="179">
        <v>0</v>
      </c>
      <c r="K2736" s="179">
        <v>0</v>
      </c>
      <c r="L2736" s="179">
        <v>0</v>
      </c>
      <c r="M2736" s="179">
        <v>6436.15541197946</v>
      </c>
      <c r="N2736" s="179">
        <v>0</v>
      </c>
      <c r="O2736" s="179">
        <v>0</v>
      </c>
      <c r="P2736" s="179">
        <v>0</v>
      </c>
      <c r="Q2736" s="179">
        <v>0</v>
      </c>
      <c r="R2736" s="180">
        <v>0</v>
      </c>
      <c r="S2736" s="180">
        <v>0</v>
      </c>
      <c r="T2736" s="180">
        <v>0</v>
      </c>
    </row>
    <row r="2737" spans="2:20" x14ac:dyDescent="0.3">
      <c r="B2737" s="19">
        <v>2734</v>
      </c>
      <c r="C2737" s="179">
        <v>0</v>
      </c>
      <c r="D2737" s="179">
        <v>0</v>
      </c>
      <c r="E2737" s="179">
        <v>29905.506647203503</v>
      </c>
      <c r="F2737" s="179">
        <v>0</v>
      </c>
      <c r="G2737" s="179">
        <v>0</v>
      </c>
      <c r="H2737" s="179">
        <v>191493.96576536729</v>
      </c>
      <c r="I2737" s="179">
        <v>0</v>
      </c>
      <c r="J2737" s="179">
        <v>0</v>
      </c>
      <c r="K2737" s="179">
        <v>0</v>
      </c>
      <c r="L2737" s="179">
        <v>0</v>
      </c>
      <c r="M2737" s="179">
        <v>1359749.9136628737</v>
      </c>
      <c r="N2737" s="179">
        <v>0</v>
      </c>
      <c r="O2737" s="179">
        <v>0</v>
      </c>
      <c r="P2737" s="179">
        <v>0</v>
      </c>
      <c r="Q2737" s="179">
        <v>0</v>
      </c>
      <c r="R2737" s="180">
        <v>0</v>
      </c>
      <c r="S2737" s="180">
        <v>0</v>
      </c>
      <c r="T2737" s="180">
        <v>0</v>
      </c>
    </row>
    <row r="2738" spans="2:20" x14ac:dyDescent="0.3">
      <c r="B2738" s="19">
        <v>2735</v>
      </c>
      <c r="C2738" s="179">
        <v>0</v>
      </c>
      <c r="D2738" s="179">
        <v>0</v>
      </c>
      <c r="E2738" s="179">
        <v>115129.01126823695</v>
      </c>
      <c r="F2738" s="179">
        <v>0</v>
      </c>
      <c r="G2738" s="179">
        <v>0</v>
      </c>
      <c r="H2738" s="179">
        <v>82175.975814926322</v>
      </c>
      <c r="I2738" s="179">
        <v>0</v>
      </c>
      <c r="J2738" s="179">
        <v>0</v>
      </c>
      <c r="K2738" s="179">
        <v>0</v>
      </c>
      <c r="L2738" s="179">
        <v>0</v>
      </c>
      <c r="M2738" s="179">
        <v>140983.89404342073</v>
      </c>
      <c r="N2738" s="179">
        <v>0</v>
      </c>
      <c r="O2738" s="179">
        <v>0</v>
      </c>
      <c r="P2738" s="179">
        <v>0</v>
      </c>
      <c r="Q2738" s="179">
        <v>0</v>
      </c>
      <c r="R2738" s="180">
        <v>0</v>
      </c>
      <c r="S2738" s="180">
        <v>0</v>
      </c>
      <c r="T2738" s="180">
        <v>0</v>
      </c>
    </row>
    <row r="2739" spans="2:20" x14ac:dyDescent="0.3">
      <c r="B2739" s="19">
        <v>2736</v>
      </c>
      <c r="C2739" s="179">
        <v>0</v>
      </c>
      <c r="D2739" s="179">
        <v>0</v>
      </c>
      <c r="E2739" s="179">
        <v>222355.31826281655</v>
      </c>
      <c r="F2739" s="179">
        <v>0</v>
      </c>
      <c r="G2739" s="179">
        <v>0</v>
      </c>
      <c r="H2739" s="179">
        <v>173903.16716945902</v>
      </c>
      <c r="I2739" s="179">
        <v>0</v>
      </c>
      <c r="J2739" s="179">
        <v>0</v>
      </c>
      <c r="K2739" s="179">
        <v>0</v>
      </c>
      <c r="L2739" s="179">
        <v>0</v>
      </c>
      <c r="M2739" s="179">
        <v>15829.210303298007</v>
      </c>
      <c r="N2739" s="179">
        <v>0</v>
      </c>
      <c r="O2739" s="179">
        <v>0</v>
      </c>
      <c r="P2739" s="179">
        <v>0</v>
      </c>
      <c r="Q2739" s="179">
        <v>0</v>
      </c>
      <c r="R2739" s="180">
        <v>0</v>
      </c>
      <c r="S2739" s="180">
        <v>0</v>
      </c>
      <c r="T2739" s="180">
        <v>0</v>
      </c>
    </row>
    <row r="2740" spans="2:20" x14ac:dyDescent="0.3">
      <c r="B2740" s="19">
        <v>2737</v>
      </c>
      <c r="C2740" s="179">
        <v>0</v>
      </c>
      <c r="D2740" s="179">
        <v>0</v>
      </c>
      <c r="E2740" s="179">
        <v>12926.140780366241</v>
      </c>
      <c r="F2740" s="179">
        <v>0</v>
      </c>
      <c r="G2740" s="179">
        <v>0</v>
      </c>
      <c r="H2740" s="179">
        <v>154853.92951587748</v>
      </c>
      <c r="I2740" s="179">
        <v>0</v>
      </c>
      <c r="J2740" s="179">
        <v>0</v>
      </c>
      <c r="K2740" s="179">
        <v>0</v>
      </c>
      <c r="L2740" s="179">
        <v>0</v>
      </c>
      <c r="M2740" s="179">
        <v>57673.563161795915</v>
      </c>
      <c r="N2740" s="179">
        <v>0</v>
      </c>
      <c r="O2740" s="179">
        <v>0</v>
      </c>
      <c r="P2740" s="179">
        <v>0</v>
      </c>
      <c r="Q2740" s="179">
        <v>0</v>
      </c>
      <c r="R2740" s="180">
        <v>0</v>
      </c>
      <c r="S2740" s="180">
        <v>0</v>
      </c>
      <c r="T2740" s="180">
        <v>0</v>
      </c>
    </row>
    <row r="2741" spans="2:20" x14ac:dyDescent="0.3">
      <c r="B2741" s="19">
        <v>2738</v>
      </c>
      <c r="C2741" s="179">
        <v>0</v>
      </c>
      <c r="D2741" s="179">
        <v>0</v>
      </c>
      <c r="E2741" s="179">
        <v>37467.118549134728</v>
      </c>
      <c r="F2741" s="179">
        <v>0</v>
      </c>
      <c r="G2741" s="179">
        <v>0</v>
      </c>
      <c r="H2741" s="179">
        <v>6524.425792621957</v>
      </c>
      <c r="I2741" s="179">
        <v>0</v>
      </c>
      <c r="J2741" s="179">
        <v>0</v>
      </c>
      <c r="K2741" s="179">
        <v>0</v>
      </c>
      <c r="L2741" s="179">
        <v>0</v>
      </c>
      <c r="M2741" s="179">
        <v>544352.39154640469</v>
      </c>
      <c r="N2741" s="179">
        <v>0</v>
      </c>
      <c r="O2741" s="179">
        <v>0</v>
      </c>
      <c r="P2741" s="179">
        <v>0</v>
      </c>
      <c r="Q2741" s="179">
        <v>0</v>
      </c>
      <c r="R2741" s="180">
        <v>0</v>
      </c>
      <c r="S2741" s="180">
        <v>0</v>
      </c>
      <c r="T2741" s="180">
        <v>0</v>
      </c>
    </row>
    <row r="2742" spans="2:20" x14ac:dyDescent="0.3">
      <c r="B2742" s="19">
        <v>2739</v>
      </c>
      <c r="C2742" s="179">
        <v>0</v>
      </c>
      <c r="D2742" s="179">
        <v>0</v>
      </c>
      <c r="E2742" s="179">
        <v>50365.050025724391</v>
      </c>
      <c r="F2742" s="179">
        <v>0</v>
      </c>
      <c r="G2742" s="179">
        <v>0</v>
      </c>
      <c r="H2742" s="179">
        <v>20202.436511304324</v>
      </c>
      <c r="I2742" s="179">
        <v>0</v>
      </c>
      <c r="J2742" s="179">
        <v>0</v>
      </c>
      <c r="K2742" s="179">
        <v>0</v>
      </c>
      <c r="L2742" s="179">
        <v>0</v>
      </c>
      <c r="M2742" s="179">
        <v>19679.322799512691</v>
      </c>
      <c r="N2742" s="179">
        <v>0</v>
      </c>
      <c r="O2742" s="179">
        <v>0</v>
      </c>
      <c r="P2742" s="179">
        <v>0</v>
      </c>
      <c r="Q2742" s="179">
        <v>0</v>
      </c>
      <c r="R2742" s="180">
        <v>0</v>
      </c>
      <c r="S2742" s="180">
        <v>0</v>
      </c>
      <c r="T2742" s="180">
        <v>0</v>
      </c>
    </row>
    <row r="2743" spans="2:20" x14ac:dyDescent="0.3">
      <c r="B2743" s="19">
        <v>2740</v>
      </c>
      <c r="C2743" s="179">
        <v>0</v>
      </c>
      <c r="D2743" s="179">
        <v>0</v>
      </c>
      <c r="E2743" s="179">
        <v>134544.76974389728</v>
      </c>
      <c r="F2743" s="179">
        <v>0</v>
      </c>
      <c r="G2743" s="179">
        <v>0</v>
      </c>
      <c r="H2743" s="179">
        <v>58571.290365083099</v>
      </c>
      <c r="I2743" s="179">
        <v>0</v>
      </c>
      <c r="J2743" s="179">
        <v>0</v>
      </c>
      <c r="K2743" s="179">
        <v>0</v>
      </c>
      <c r="L2743" s="179">
        <v>0</v>
      </c>
      <c r="M2743" s="179">
        <v>86882.857600246498</v>
      </c>
      <c r="N2743" s="179">
        <v>0</v>
      </c>
      <c r="O2743" s="179">
        <v>0</v>
      </c>
      <c r="P2743" s="179">
        <v>0</v>
      </c>
      <c r="Q2743" s="179">
        <v>0</v>
      </c>
      <c r="R2743" s="180">
        <v>0</v>
      </c>
      <c r="S2743" s="180">
        <v>0</v>
      </c>
      <c r="T2743" s="180">
        <v>0</v>
      </c>
    </row>
    <row r="2744" spans="2:20" x14ac:dyDescent="0.3">
      <c r="B2744" s="19">
        <v>2741</v>
      </c>
      <c r="C2744" s="179">
        <v>0</v>
      </c>
      <c r="D2744" s="179">
        <v>0</v>
      </c>
      <c r="E2744" s="179">
        <v>994415.18853658088</v>
      </c>
      <c r="F2744" s="179">
        <v>0</v>
      </c>
      <c r="G2744" s="179">
        <v>0</v>
      </c>
      <c r="H2744" s="179">
        <v>1944610.4840769945</v>
      </c>
      <c r="I2744" s="179">
        <v>0</v>
      </c>
      <c r="J2744" s="179">
        <v>0</v>
      </c>
      <c r="K2744" s="179">
        <v>0</v>
      </c>
      <c r="L2744" s="179">
        <v>0</v>
      </c>
      <c r="M2744" s="179">
        <v>34728.616251485058</v>
      </c>
      <c r="N2744" s="179">
        <v>0</v>
      </c>
      <c r="O2744" s="179">
        <v>0</v>
      </c>
      <c r="P2744" s="179">
        <v>0</v>
      </c>
      <c r="Q2744" s="179">
        <v>0</v>
      </c>
      <c r="R2744" s="180">
        <v>0</v>
      </c>
      <c r="S2744" s="180">
        <v>0</v>
      </c>
      <c r="T2744" s="180">
        <v>0</v>
      </c>
    </row>
    <row r="2745" spans="2:20" x14ac:dyDescent="0.3">
      <c r="B2745" s="19">
        <v>2742</v>
      </c>
      <c r="C2745" s="179">
        <v>0</v>
      </c>
      <c r="D2745" s="179">
        <v>0</v>
      </c>
      <c r="E2745" s="179">
        <v>65077.263455353197</v>
      </c>
      <c r="F2745" s="179">
        <v>0</v>
      </c>
      <c r="G2745" s="179">
        <v>0</v>
      </c>
      <c r="H2745" s="179">
        <v>60605.372518241929</v>
      </c>
      <c r="I2745" s="179">
        <v>0</v>
      </c>
      <c r="J2745" s="179">
        <v>0</v>
      </c>
      <c r="K2745" s="179">
        <v>0</v>
      </c>
      <c r="L2745" s="179">
        <v>0</v>
      </c>
      <c r="M2745" s="179">
        <v>35802.362963639964</v>
      </c>
      <c r="N2745" s="179">
        <v>0</v>
      </c>
      <c r="O2745" s="179">
        <v>0</v>
      </c>
      <c r="P2745" s="179">
        <v>0</v>
      </c>
      <c r="Q2745" s="179">
        <v>0</v>
      </c>
      <c r="R2745" s="180">
        <v>0</v>
      </c>
      <c r="S2745" s="180">
        <v>0</v>
      </c>
      <c r="T2745" s="180">
        <v>0</v>
      </c>
    </row>
    <row r="2746" spans="2:20" x14ac:dyDescent="0.3">
      <c r="B2746" s="19">
        <v>2743</v>
      </c>
      <c r="C2746" s="179">
        <v>0</v>
      </c>
      <c r="D2746" s="179">
        <v>0</v>
      </c>
      <c r="E2746" s="179">
        <v>198284.45458029868</v>
      </c>
      <c r="F2746" s="179">
        <v>0</v>
      </c>
      <c r="G2746" s="179">
        <v>0</v>
      </c>
      <c r="H2746" s="179">
        <v>101882.75594699597</v>
      </c>
      <c r="I2746" s="179">
        <v>0</v>
      </c>
      <c r="J2746" s="179">
        <v>0</v>
      </c>
      <c r="K2746" s="179">
        <v>0</v>
      </c>
      <c r="L2746" s="179">
        <v>0</v>
      </c>
      <c r="M2746" s="179">
        <v>48705.787948346682</v>
      </c>
      <c r="N2746" s="179">
        <v>0</v>
      </c>
      <c r="O2746" s="179">
        <v>0</v>
      </c>
      <c r="P2746" s="179">
        <v>0</v>
      </c>
      <c r="Q2746" s="179">
        <v>0</v>
      </c>
      <c r="R2746" s="180">
        <v>0</v>
      </c>
      <c r="S2746" s="180">
        <v>0</v>
      </c>
      <c r="T2746" s="180">
        <v>0</v>
      </c>
    </row>
    <row r="2747" spans="2:20" x14ac:dyDescent="0.3">
      <c r="B2747" s="19">
        <v>2744</v>
      </c>
      <c r="C2747" s="179">
        <v>0</v>
      </c>
      <c r="D2747" s="179">
        <v>0</v>
      </c>
      <c r="E2747" s="179">
        <v>42084.735833915947</v>
      </c>
      <c r="F2747" s="179">
        <v>0</v>
      </c>
      <c r="G2747" s="179">
        <v>0</v>
      </c>
      <c r="H2747" s="179">
        <v>1506.7839136146367</v>
      </c>
      <c r="I2747" s="179">
        <v>0</v>
      </c>
      <c r="J2747" s="179">
        <v>0</v>
      </c>
      <c r="K2747" s="179">
        <v>0</v>
      </c>
      <c r="L2747" s="179">
        <v>0</v>
      </c>
      <c r="M2747" s="179">
        <v>144048.79484277774</v>
      </c>
      <c r="N2747" s="179">
        <v>0</v>
      </c>
      <c r="O2747" s="179">
        <v>0</v>
      </c>
      <c r="P2747" s="179">
        <v>0</v>
      </c>
      <c r="Q2747" s="179">
        <v>0</v>
      </c>
      <c r="R2747" s="180">
        <v>0</v>
      </c>
      <c r="S2747" s="180">
        <v>0</v>
      </c>
      <c r="T2747" s="180">
        <v>0</v>
      </c>
    </row>
    <row r="2748" spans="2:20" x14ac:dyDescent="0.3">
      <c r="B2748" s="19">
        <v>2745</v>
      </c>
      <c r="C2748" s="179">
        <v>0</v>
      </c>
      <c r="D2748" s="179">
        <v>0</v>
      </c>
      <c r="E2748" s="179">
        <v>355068.88914166397</v>
      </c>
      <c r="F2748" s="179">
        <v>0</v>
      </c>
      <c r="G2748" s="179">
        <v>0</v>
      </c>
      <c r="H2748" s="179">
        <v>11418.29904988521</v>
      </c>
      <c r="I2748" s="179">
        <v>0</v>
      </c>
      <c r="J2748" s="179">
        <v>0</v>
      </c>
      <c r="K2748" s="179">
        <v>0</v>
      </c>
      <c r="L2748" s="179">
        <v>0</v>
      </c>
      <c r="M2748" s="179">
        <v>415986.31353833358</v>
      </c>
      <c r="N2748" s="179">
        <v>0</v>
      </c>
      <c r="O2748" s="179">
        <v>0</v>
      </c>
      <c r="P2748" s="179">
        <v>0</v>
      </c>
      <c r="Q2748" s="179">
        <v>0</v>
      </c>
      <c r="R2748" s="180">
        <v>0</v>
      </c>
      <c r="S2748" s="180">
        <v>0</v>
      </c>
      <c r="T2748" s="180">
        <v>0</v>
      </c>
    </row>
    <row r="2749" spans="2:20" x14ac:dyDescent="0.3">
      <c r="B2749" s="19">
        <v>2746</v>
      </c>
      <c r="C2749" s="179">
        <v>0</v>
      </c>
      <c r="D2749" s="179">
        <v>0</v>
      </c>
      <c r="E2749" s="179">
        <v>144449.54742845549</v>
      </c>
      <c r="F2749" s="179">
        <v>0</v>
      </c>
      <c r="G2749" s="179">
        <v>0</v>
      </c>
      <c r="H2749" s="179">
        <v>29702.264429173494</v>
      </c>
      <c r="I2749" s="179">
        <v>0</v>
      </c>
      <c r="J2749" s="179">
        <v>0</v>
      </c>
      <c r="K2749" s="179">
        <v>0</v>
      </c>
      <c r="L2749" s="179">
        <v>0</v>
      </c>
      <c r="M2749" s="179">
        <v>298977.74681434658</v>
      </c>
      <c r="N2749" s="179">
        <v>0</v>
      </c>
      <c r="O2749" s="179">
        <v>0</v>
      </c>
      <c r="P2749" s="179">
        <v>0</v>
      </c>
      <c r="Q2749" s="179">
        <v>0</v>
      </c>
      <c r="R2749" s="180">
        <v>0</v>
      </c>
      <c r="S2749" s="180">
        <v>0</v>
      </c>
      <c r="T2749" s="180">
        <v>0</v>
      </c>
    </row>
    <row r="2750" spans="2:20" x14ac:dyDescent="0.3">
      <c r="B2750" s="19">
        <v>2747</v>
      </c>
      <c r="C2750" s="179">
        <v>0</v>
      </c>
      <c r="D2750" s="179">
        <v>0</v>
      </c>
      <c r="E2750" s="179">
        <v>143416.19779888663</v>
      </c>
      <c r="F2750" s="179">
        <v>0</v>
      </c>
      <c r="G2750" s="179">
        <v>0</v>
      </c>
      <c r="H2750" s="179">
        <v>112533.03550110084</v>
      </c>
      <c r="I2750" s="179">
        <v>0</v>
      </c>
      <c r="J2750" s="179">
        <v>0</v>
      </c>
      <c r="K2750" s="179">
        <v>0</v>
      </c>
      <c r="L2750" s="179">
        <v>0</v>
      </c>
      <c r="M2750" s="179">
        <v>57950.070119115429</v>
      </c>
      <c r="N2750" s="179">
        <v>0</v>
      </c>
      <c r="O2750" s="179">
        <v>0</v>
      </c>
      <c r="P2750" s="179">
        <v>0</v>
      </c>
      <c r="Q2750" s="179">
        <v>0</v>
      </c>
      <c r="R2750" s="180">
        <v>0</v>
      </c>
      <c r="S2750" s="180">
        <v>0</v>
      </c>
      <c r="T2750" s="180">
        <v>0</v>
      </c>
    </row>
    <row r="2751" spans="2:20" x14ac:dyDescent="0.3">
      <c r="B2751" s="19">
        <v>2748</v>
      </c>
      <c r="C2751" s="179">
        <v>0</v>
      </c>
      <c r="D2751" s="179">
        <v>0</v>
      </c>
      <c r="E2751" s="179">
        <v>51748.001786836125</v>
      </c>
      <c r="F2751" s="179">
        <v>0</v>
      </c>
      <c r="G2751" s="179">
        <v>0</v>
      </c>
      <c r="H2751" s="179">
        <v>122582.33012975124</v>
      </c>
      <c r="I2751" s="179">
        <v>0</v>
      </c>
      <c r="J2751" s="179">
        <v>0</v>
      </c>
      <c r="K2751" s="179">
        <v>0</v>
      </c>
      <c r="L2751" s="179">
        <v>0</v>
      </c>
      <c r="M2751" s="179">
        <v>312730.24401977652</v>
      </c>
      <c r="N2751" s="179">
        <v>0</v>
      </c>
      <c r="O2751" s="179">
        <v>0</v>
      </c>
      <c r="P2751" s="179">
        <v>0</v>
      </c>
      <c r="Q2751" s="179">
        <v>0</v>
      </c>
      <c r="R2751" s="180">
        <v>0</v>
      </c>
      <c r="S2751" s="180">
        <v>0</v>
      </c>
      <c r="T2751" s="180">
        <v>0</v>
      </c>
    </row>
    <row r="2752" spans="2:20" x14ac:dyDescent="0.3">
      <c r="B2752" s="19">
        <v>2749</v>
      </c>
      <c r="C2752" s="179">
        <v>0</v>
      </c>
      <c r="D2752" s="179">
        <v>0</v>
      </c>
      <c r="E2752" s="179">
        <v>104745.95416470015</v>
      </c>
      <c r="F2752" s="179">
        <v>0</v>
      </c>
      <c r="G2752" s="179">
        <v>0</v>
      </c>
      <c r="H2752" s="179">
        <v>40427.02570468952</v>
      </c>
      <c r="I2752" s="179">
        <v>0</v>
      </c>
      <c r="J2752" s="179">
        <v>0</v>
      </c>
      <c r="K2752" s="179">
        <v>0</v>
      </c>
      <c r="L2752" s="179">
        <v>0</v>
      </c>
      <c r="M2752" s="179">
        <v>251110.34900963731</v>
      </c>
      <c r="N2752" s="179">
        <v>0</v>
      </c>
      <c r="O2752" s="179">
        <v>0</v>
      </c>
      <c r="P2752" s="179">
        <v>0</v>
      </c>
      <c r="Q2752" s="179">
        <v>0</v>
      </c>
      <c r="R2752" s="180">
        <v>0</v>
      </c>
      <c r="S2752" s="180">
        <v>0</v>
      </c>
      <c r="T2752" s="180">
        <v>0</v>
      </c>
    </row>
    <row r="2753" spans="2:20" x14ac:dyDescent="0.3">
      <c r="B2753" s="19">
        <v>2750</v>
      </c>
      <c r="C2753" s="179">
        <v>0</v>
      </c>
      <c r="D2753" s="179">
        <v>0</v>
      </c>
      <c r="E2753" s="179">
        <v>69946.539303336511</v>
      </c>
      <c r="F2753" s="179">
        <v>0</v>
      </c>
      <c r="G2753" s="179">
        <v>0</v>
      </c>
      <c r="H2753" s="179">
        <v>52406.883855087945</v>
      </c>
      <c r="I2753" s="179">
        <v>0</v>
      </c>
      <c r="J2753" s="179">
        <v>0</v>
      </c>
      <c r="K2753" s="179">
        <v>0</v>
      </c>
      <c r="L2753" s="179">
        <v>0</v>
      </c>
      <c r="M2753" s="179">
        <v>47402.808170079865</v>
      </c>
      <c r="N2753" s="179">
        <v>0</v>
      </c>
      <c r="O2753" s="179">
        <v>0</v>
      </c>
      <c r="P2753" s="179">
        <v>0</v>
      </c>
      <c r="Q2753" s="179">
        <v>0</v>
      </c>
      <c r="R2753" s="180">
        <v>0</v>
      </c>
      <c r="S2753" s="180">
        <v>0</v>
      </c>
      <c r="T2753" s="180">
        <v>0</v>
      </c>
    </row>
    <row r="2754" spans="2:20" x14ac:dyDescent="0.3">
      <c r="B2754" s="19">
        <v>2751</v>
      </c>
      <c r="C2754" s="179">
        <v>0</v>
      </c>
      <c r="D2754" s="179">
        <v>0</v>
      </c>
      <c r="E2754" s="179">
        <v>91534.171410902985</v>
      </c>
      <c r="F2754" s="179">
        <v>0</v>
      </c>
      <c r="G2754" s="179">
        <v>0</v>
      </c>
      <c r="H2754" s="179">
        <v>240980.40408641653</v>
      </c>
      <c r="I2754" s="179">
        <v>0</v>
      </c>
      <c r="J2754" s="179">
        <v>0</v>
      </c>
      <c r="K2754" s="179">
        <v>0</v>
      </c>
      <c r="L2754" s="179">
        <v>0</v>
      </c>
      <c r="M2754" s="179">
        <v>75942.757188660369</v>
      </c>
      <c r="N2754" s="179">
        <v>0</v>
      </c>
      <c r="O2754" s="179">
        <v>0</v>
      </c>
      <c r="P2754" s="179">
        <v>0</v>
      </c>
      <c r="Q2754" s="179">
        <v>0</v>
      </c>
      <c r="R2754" s="180">
        <v>0</v>
      </c>
      <c r="S2754" s="180">
        <v>0</v>
      </c>
      <c r="T2754" s="180">
        <v>0</v>
      </c>
    </row>
    <row r="2755" spans="2:20" x14ac:dyDescent="0.3">
      <c r="B2755" s="19">
        <v>2752</v>
      </c>
      <c r="C2755" s="179">
        <v>0</v>
      </c>
      <c r="D2755" s="179">
        <v>0</v>
      </c>
      <c r="E2755" s="179">
        <v>155823.4606387263</v>
      </c>
      <c r="F2755" s="179">
        <v>0</v>
      </c>
      <c r="G2755" s="179">
        <v>0</v>
      </c>
      <c r="H2755" s="179">
        <v>441416.65708913782</v>
      </c>
      <c r="I2755" s="179">
        <v>0</v>
      </c>
      <c r="J2755" s="179">
        <v>0</v>
      </c>
      <c r="K2755" s="179">
        <v>0</v>
      </c>
      <c r="L2755" s="179">
        <v>0</v>
      </c>
      <c r="M2755" s="179">
        <v>28699.910638985057</v>
      </c>
      <c r="N2755" s="179">
        <v>0</v>
      </c>
      <c r="O2755" s="179">
        <v>0</v>
      </c>
      <c r="P2755" s="179">
        <v>0</v>
      </c>
      <c r="Q2755" s="179">
        <v>0</v>
      </c>
      <c r="R2755" s="180">
        <v>0</v>
      </c>
      <c r="S2755" s="180">
        <v>0</v>
      </c>
      <c r="T2755" s="180">
        <v>0</v>
      </c>
    </row>
    <row r="2756" spans="2:20" x14ac:dyDescent="0.3">
      <c r="B2756" s="19">
        <v>2753</v>
      </c>
      <c r="C2756" s="179">
        <v>0</v>
      </c>
      <c r="D2756" s="179">
        <v>0</v>
      </c>
      <c r="E2756" s="179">
        <v>29646.582487599433</v>
      </c>
      <c r="F2756" s="179">
        <v>0</v>
      </c>
      <c r="G2756" s="179">
        <v>0</v>
      </c>
      <c r="H2756" s="179">
        <v>2741.0967144534907</v>
      </c>
      <c r="I2756" s="179">
        <v>0</v>
      </c>
      <c r="J2756" s="179">
        <v>0</v>
      </c>
      <c r="K2756" s="179">
        <v>0</v>
      </c>
      <c r="L2756" s="179">
        <v>0</v>
      </c>
      <c r="M2756" s="179">
        <v>25234.807050881016</v>
      </c>
      <c r="N2756" s="179">
        <v>0</v>
      </c>
      <c r="O2756" s="179">
        <v>0</v>
      </c>
      <c r="P2756" s="179">
        <v>0</v>
      </c>
      <c r="Q2756" s="179">
        <v>0</v>
      </c>
      <c r="R2756" s="180">
        <v>0</v>
      </c>
      <c r="S2756" s="180">
        <v>0</v>
      </c>
      <c r="T2756" s="180">
        <v>0</v>
      </c>
    </row>
    <row r="2757" spans="2:20" x14ac:dyDescent="0.3">
      <c r="B2757" s="19">
        <v>2754</v>
      </c>
      <c r="C2757" s="179">
        <v>0</v>
      </c>
      <c r="D2757" s="179">
        <v>0</v>
      </c>
      <c r="E2757" s="179">
        <v>657019.9777128814</v>
      </c>
      <c r="F2757" s="179">
        <v>0</v>
      </c>
      <c r="G2757" s="179">
        <v>0</v>
      </c>
      <c r="H2757" s="179">
        <v>26191.193046058899</v>
      </c>
      <c r="I2757" s="179">
        <v>0</v>
      </c>
      <c r="J2757" s="179">
        <v>0</v>
      </c>
      <c r="K2757" s="179">
        <v>0</v>
      </c>
      <c r="L2757" s="179">
        <v>0</v>
      </c>
      <c r="M2757" s="179">
        <v>4995.9064294585669</v>
      </c>
      <c r="N2757" s="179">
        <v>0</v>
      </c>
      <c r="O2757" s="179">
        <v>0</v>
      </c>
      <c r="P2757" s="179">
        <v>0</v>
      </c>
      <c r="Q2757" s="179">
        <v>0</v>
      </c>
      <c r="R2757" s="180">
        <v>0</v>
      </c>
      <c r="S2757" s="180">
        <v>0</v>
      </c>
      <c r="T2757" s="180">
        <v>0</v>
      </c>
    </row>
    <row r="2758" spans="2:20" x14ac:dyDescent="0.3">
      <c r="B2758" s="19">
        <v>2755</v>
      </c>
      <c r="C2758" s="179">
        <v>0</v>
      </c>
      <c r="D2758" s="179">
        <v>0</v>
      </c>
      <c r="E2758" s="179">
        <v>26773.736242587511</v>
      </c>
      <c r="F2758" s="179">
        <v>0</v>
      </c>
      <c r="G2758" s="179">
        <v>0</v>
      </c>
      <c r="H2758" s="179">
        <v>8542.7580593620642</v>
      </c>
      <c r="I2758" s="179">
        <v>0</v>
      </c>
      <c r="J2758" s="179">
        <v>0</v>
      </c>
      <c r="K2758" s="179">
        <v>0</v>
      </c>
      <c r="L2758" s="179">
        <v>0</v>
      </c>
      <c r="M2758" s="179">
        <v>72257.977717800488</v>
      </c>
      <c r="N2758" s="179">
        <v>0</v>
      </c>
      <c r="O2758" s="179">
        <v>0</v>
      </c>
      <c r="P2758" s="179">
        <v>0</v>
      </c>
      <c r="Q2758" s="179">
        <v>0</v>
      </c>
      <c r="R2758" s="180">
        <v>0</v>
      </c>
      <c r="S2758" s="180">
        <v>0</v>
      </c>
      <c r="T2758" s="180">
        <v>0</v>
      </c>
    </row>
    <row r="2759" spans="2:20" x14ac:dyDescent="0.3">
      <c r="B2759" s="19">
        <v>2756</v>
      </c>
      <c r="C2759" s="179">
        <v>0</v>
      </c>
      <c r="D2759" s="179">
        <v>0</v>
      </c>
      <c r="E2759" s="179">
        <v>34123.194575470916</v>
      </c>
      <c r="F2759" s="179">
        <v>0</v>
      </c>
      <c r="G2759" s="179">
        <v>0</v>
      </c>
      <c r="H2759" s="179">
        <v>135771.15393333571</v>
      </c>
      <c r="I2759" s="179">
        <v>0</v>
      </c>
      <c r="J2759" s="179">
        <v>0</v>
      </c>
      <c r="K2759" s="179">
        <v>0</v>
      </c>
      <c r="L2759" s="179">
        <v>0</v>
      </c>
      <c r="M2759" s="179">
        <v>366702.01048788789</v>
      </c>
      <c r="N2759" s="179">
        <v>0</v>
      </c>
      <c r="O2759" s="179">
        <v>0</v>
      </c>
      <c r="P2759" s="179">
        <v>0</v>
      </c>
      <c r="Q2759" s="179">
        <v>0</v>
      </c>
      <c r="R2759" s="180">
        <v>0</v>
      </c>
      <c r="S2759" s="180">
        <v>0</v>
      </c>
      <c r="T2759" s="180">
        <v>0</v>
      </c>
    </row>
    <row r="2760" spans="2:20" x14ac:dyDescent="0.3">
      <c r="B2760" s="19">
        <v>2757</v>
      </c>
      <c r="C2760" s="179">
        <v>0</v>
      </c>
      <c r="D2760" s="179">
        <v>0</v>
      </c>
      <c r="E2760" s="179">
        <v>75285.479221033544</v>
      </c>
      <c r="F2760" s="179">
        <v>0</v>
      </c>
      <c r="G2760" s="179">
        <v>0</v>
      </c>
      <c r="H2760" s="179">
        <v>89929.733504867763</v>
      </c>
      <c r="I2760" s="179">
        <v>0</v>
      </c>
      <c r="J2760" s="179">
        <v>0</v>
      </c>
      <c r="K2760" s="179">
        <v>0</v>
      </c>
      <c r="L2760" s="179">
        <v>0</v>
      </c>
      <c r="M2760" s="179">
        <v>17761.65188824038</v>
      </c>
      <c r="N2760" s="179">
        <v>0</v>
      </c>
      <c r="O2760" s="179">
        <v>0</v>
      </c>
      <c r="P2760" s="179">
        <v>0</v>
      </c>
      <c r="Q2760" s="179">
        <v>0</v>
      </c>
      <c r="R2760" s="180">
        <v>0</v>
      </c>
      <c r="S2760" s="180">
        <v>0</v>
      </c>
      <c r="T2760" s="180">
        <v>0</v>
      </c>
    </row>
    <row r="2761" spans="2:20" x14ac:dyDescent="0.3">
      <c r="B2761" s="19">
        <v>2758</v>
      </c>
      <c r="C2761" s="179">
        <v>0</v>
      </c>
      <c r="D2761" s="179">
        <v>0</v>
      </c>
      <c r="E2761" s="179">
        <v>21412.974538153416</v>
      </c>
      <c r="F2761" s="179">
        <v>0</v>
      </c>
      <c r="G2761" s="179">
        <v>0</v>
      </c>
      <c r="H2761" s="179">
        <v>95244.13403794606</v>
      </c>
      <c r="I2761" s="179">
        <v>0</v>
      </c>
      <c r="J2761" s="179">
        <v>0</v>
      </c>
      <c r="K2761" s="179">
        <v>0</v>
      </c>
      <c r="L2761" s="179">
        <v>0</v>
      </c>
      <c r="M2761" s="179">
        <v>53965.951524059732</v>
      </c>
      <c r="N2761" s="179">
        <v>0</v>
      </c>
      <c r="O2761" s="179">
        <v>0</v>
      </c>
      <c r="P2761" s="179">
        <v>0</v>
      </c>
      <c r="Q2761" s="179">
        <v>0</v>
      </c>
      <c r="R2761" s="180">
        <v>0</v>
      </c>
      <c r="S2761" s="180">
        <v>0</v>
      </c>
      <c r="T2761" s="180">
        <v>0</v>
      </c>
    </row>
    <row r="2762" spans="2:20" x14ac:dyDescent="0.3">
      <c r="B2762" s="19">
        <v>2759</v>
      </c>
      <c r="C2762" s="179">
        <v>0</v>
      </c>
      <c r="D2762" s="179">
        <v>0</v>
      </c>
      <c r="E2762" s="179">
        <v>28441.128640396037</v>
      </c>
      <c r="F2762" s="179">
        <v>0</v>
      </c>
      <c r="G2762" s="179">
        <v>0</v>
      </c>
      <c r="H2762" s="179">
        <v>1480367.8010077241</v>
      </c>
      <c r="I2762" s="179">
        <v>0</v>
      </c>
      <c r="J2762" s="179">
        <v>0</v>
      </c>
      <c r="K2762" s="179">
        <v>0</v>
      </c>
      <c r="L2762" s="179">
        <v>0</v>
      </c>
      <c r="M2762" s="179">
        <v>150390.63508717483</v>
      </c>
      <c r="N2762" s="179">
        <v>0</v>
      </c>
      <c r="O2762" s="179">
        <v>0</v>
      </c>
      <c r="P2762" s="179">
        <v>0</v>
      </c>
      <c r="Q2762" s="179">
        <v>0</v>
      </c>
      <c r="R2762" s="180">
        <v>0</v>
      </c>
      <c r="S2762" s="180">
        <v>0</v>
      </c>
      <c r="T2762" s="180">
        <v>0</v>
      </c>
    </row>
    <row r="2763" spans="2:20" x14ac:dyDescent="0.3">
      <c r="B2763" s="19">
        <v>2760</v>
      </c>
      <c r="C2763" s="179">
        <v>0</v>
      </c>
      <c r="D2763" s="179">
        <v>0</v>
      </c>
      <c r="E2763" s="179">
        <v>1145997.7703548858</v>
      </c>
      <c r="F2763" s="179">
        <v>0</v>
      </c>
      <c r="G2763" s="179">
        <v>0</v>
      </c>
      <c r="H2763" s="179">
        <v>103675.73121761983</v>
      </c>
      <c r="I2763" s="179">
        <v>0</v>
      </c>
      <c r="J2763" s="179">
        <v>0</v>
      </c>
      <c r="K2763" s="179">
        <v>0</v>
      </c>
      <c r="L2763" s="179">
        <v>0</v>
      </c>
      <c r="M2763" s="179">
        <v>69032.569889377075</v>
      </c>
      <c r="N2763" s="179">
        <v>0</v>
      </c>
      <c r="O2763" s="179">
        <v>0</v>
      </c>
      <c r="P2763" s="179">
        <v>0</v>
      </c>
      <c r="Q2763" s="179">
        <v>0</v>
      </c>
      <c r="R2763" s="180">
        <v>0</v>
      </c>
      <c r="S2763" s="180">
        <v>0</v>
      </c>
      <c r="T2763" s="180">
        <v>0</v>
      </c>
    </row>
    <row r="2764" spans="2:20" x14ac:dyDescent="0.3">
      <c r="B2764" s="19">
        <v>2761</v>
      </c>
      <c r="C2764" s="179">
        <v>0</v>
      </c>
      <c r="D2764" s="179">
        <v>0</v>
      </c>
      <c r="E2764" s="179">
        <v>10810.205789477046</v>
      </c>
      <c r="F2764" s="179">
        <v>0</v>
      </c>
      <c r="G2764" s="179">
        <v>0</v>
      </c>
      <c r="H2764" s="179">
        <v>17096.017325884412</v>
      </c>
      <c r="I2764" s="179">
        <v>0</v>
      </c>
      <c r="J2764" s="179">
        <v>0</v>
      </c>
      <c r="K2764" s="179">
        <v>0</v>
      </c>
      <c r="L2764" s="179">
        <v>0</v>
      </c>
      <c r="M2764" s="179">
        <v>21883.250743385619</v>
      </c>
      <c r="N2764" s="179">
        <v>0</v>
      </c>
      <c r="O2764" s="179">
        <v>0</v>
      </c>
      <c r="P2764" s="179">
        <v>0</v>
      </c>
      <c r="Q2764" s="179">
        <v>0</v>
      </c>
      <c r="R2764" s="180">
        <v>0</v>
      </c>
      <c r="S2764" s="180">
        <v>0</v>
      </c>
      <c r="T2764" s="180">
        <v>0</v>
      </c>
    </row>
    <row r="2765" spans="2:20" x14ac:dyDescent="0.3">
      <c r="B2765" s="19">
        <v>2762</v>
      </c>
      <c r="C2765" s="179">
        <v>0</v>
      </c>
      <c r="D2765" s="179">
        <v>0</v>
      </c>
      <c r="E2765" s="179">
        <v>81485.817205838714</v>
      </c>
      <c r="F2765" s="179">
        <v>0</v>
      </c>
      <c r="G2765" s="179">
        <v>0</v>
      </c>
      <c r="H2765" s="179">
        <v>2291.7742495770644</v>
      </c>
      <c r="I2765" s="179">
        <v>0</v>
      </c>
      <c r="J2765" s="179">
        <v>0</v>
      </c>
      <c r="K2765" s="179">
        <v>0</v>
      </c>
      <c r="L2765" s="179">
        <v>0</v>
      </c>
      <c r="M2765" s="179">
        <v>88506.369968831685</v>
      </c>
      <c r="N2765" s="179">
        <v>0</v>
      </c>
      <c r="O2765" s="179">
        <v>0</v>
      </c>
      <c r="P2765" s="179">
        <v>0</v>
      </c>
      <c r="Q2765" s="179">
        <v>0</v>
      </c>
      <c r="R2765" s="180">
        <v>0</v>
      </c>
      <c r="S2765" s="180">
        <v>0</v>
      </c>
      <c r="T2765" s="180">
        <v>0</v>
      </c>
    </row>
    <row r="2766" spans="2:20" x14ac:dyDescent="0.3">
      <c r="B2766" s="19">
        <v>2763</v>
      </c>
      <c r="C2766" s="179">
        <v>0</v>
      </c>
      <c r="D2766" s="179">
        <v>0</v>
      </c>
      <c r="E2766" s="179">
        <v>211794.28797288</v>
      </c>
      <c r="F2766" s="179">
        <v>0</v>
      </c>
      <c r="G2766" s="179">
        <v>0</v>
      </c>
      <c r="H2766" s="179">
        <v>46939.427377094005</v>
      </c>
      <c r="I2766" s="179">
        <v>0</v>
      </c>
      <c r="J2766" s="179">
        <v>0</v>
      </c>
      <c r="K2766" s="179">
        <v>0</v>
      </c>
      <c r="L2766" s="179">
        <v>0</v>
      </c>
      <c r="M2766" s="179">
        <v>21030.088366151693</v>
      </c>
      <c r="N2766" s="179">
        <v>0</v>
      </c>
      <c r="O2766" s="179">
        <v>0</v>
      </c>
      <c r="P2766" s="179">
        <v>0</v>
      </c>
      <c r="Q2766" s="179">
        <v>0</v>
      </c>
      <c r="R2766" s="180">
        <v>0</v>
      </c>
      <c r="S2766" s="180">
        <v>0</v>
      </c>
      <c r="T2766" s="180">
        <v>0</v>
      </c>
    </row>
    <row r="2767" spans="2:20" x14ac:dyDescent="0.3">
      <c r="B2767" s="19">
        <v>2764</v>
      </c>
      <c r="C2767" s="179">
        <v>0</v>
      </c>
      <c r="D2767" s="179">
        <v>0</v>
      </c>
      <c r="E2767" s="179">
        <v>16260.855795389183</v>
      </c>
      <c r="F2767" s="179">
        <v>0</v>
      </c>
      <c r="G2767" s="179">
        <v>0</v>
      </c>
      <c r="H2767" s="179">
        <v>93795.063825226302</v>
      </c>
      <c r="I2767" s="179">
        <v>0</v>
      </c>
      <c r="J2767" s="179">
        <v>0</v>
      </c>
      <c r="K2767" s="179">
        <v>0</v>
      </c>
      <c r="L2767" s="179">
        <v>0</v>
      </c>
      <c r="M2767" s="179">
        <v>17392.955624658083</v>
      </c>
      <c r="N2767" s="179">
        <v>0</v>
      </c>
      <c r="O2767" s="179">
        <v>0</v>
      </c>
      <c r="P2767" s="179">
        <v>0</v>
      </c>
      <c r="Q2767" s="179">
        <v>0</v>
      </c>
      <c r="R2767" s="180">
        <v>0</v>
      </c>
      <c r="S2767" s="180">
        <v>0</v>
      </c>
      <c r="T2767" s="180">
        <v>0</v>
      </c>
    </row>
    <row r="2768" spans="2:20" x14ac:dyDescent="0.3">
      <c r="B2768" s="19">
        <v>2765</v>
      </c>
      <c r="C2768" s="179">
        <v>0</v>
      </c>
      <c r="D2768" s="179">
        <v>0</v>
      </c>
      <c r="E2768" s="179">
        <v>121352.44823065474</v>
      </c>
      <c r="F2768" s="179">
        <v>0</v>
      </c>
      <c r="G2768" s="179">
        <v>0</v>
      </c>
      <c r="H2768" s="179">
        <v>267121.07064599567</v>
      </c>
      <c r="I2768" s="179">
        <v>0</v>
      </c>
      <c r="J2768" s="179">
        <v>0</v>
      </c>
      <c r="K2768" s="179">
        <v>0</v>
      </c>
      <c r="L2768" s="179">
        <v>0</v>
      </c>
      <c r="M2768" s="179">
        <v>7165.3875571701328</v>
      </c>
      <c r="N2768" s="179">
        <v>0</v>
      </c>
      <c r="O2768" s="179">
        <v>0</v>
      </c>
      <c r="P2768" s="179">
        <v>0</v>
      </c>
      <c r="Q2768" s="179">
        <v>0</v>
      </c>
      <c r="R2768" s="180">
        <v>0</v>
      </c>
      <c r="S2768" s="180">
        <v>0</v>
      </c>
      <c r="T2768" s="180">
        <v>0</v>
      </c>
    </row>
    <row r="2769" spans="2:20" x14ac:dyDescent="0.3">
      <c r="B2769" s="19">
        <v>2766</v>
      </c>
      <c r="C2769" s="179">
        <v>0</v>
      </c>
      <c r="D2769" s="179">
        <v>0</v>
      </c>
      <c r="E2769" s="179">
        <v>157025.28354986059</v>
      </c>
      <c r="F2769" s="179">
        <v>0</v>
      </c>
      <c r="G2769" s="179">
        <v>0</v>
      </c>
      <c r="H2769" s="179">
        <v>223352.92278822989</v>
      </c>
      <c r="I2769" s="179">
        <v>0</v>
      </c>
      <c r="J2769" s="179">
        <v>0</v>
      </c>
      <c r="K2769" s="179">
        <v>0</v>
      </c>
      <c r="L2769" s="179">
        <v>0</v>
      </c>
      <c r="M2769" s="179">
        <v>210715.19619041469</v>
      </c>
      <c r="N2769" s="179">
        <v>0</v>
      </c>
      <c r="O2769" s="179">
        <v>0</v>
      </c>
      <c r="P2769" s="179">
        <v>0</v>
      </c>
      <c r="Q2769" s="179">
        <v>0</v>
      </c>
      <c r="R2769" s="180">
        <v>0</v>
      </c>
      <c r="S2769" s="180">
        <v>0</v>
      </c>
      <c r="T2769" s="180">
        <v>0</v>
      </c>
    </row>
    <row r="2770" spans="2:20" x14ac:dyDescent="0.3">
      <c r="B2770" s="19">
        <v>2767</v>
      </c>
      <c r="C2770" s="179">
        <v>0</v>
      </c>
      <c r="D2770" s="179">
        <v>0</v>
      </c>
      <c r="E2770" s="179">
        <v>146709.54229913771</v>
      </c>
      <c r="F2770" s="179">
        <v>0</v>
      </c>
      <c r="G2770" s="179">
        <v>0</v>
      </c>
      <c r="H2770" s="179">
        <v>46006.307129386012</v>
      </c>
      <c r="I2770" s="179">
        <v>0</v>
      </c>
      <c r="J2770" s="179">
        <v>0</v>
      </c>
      <c r="K2770" s="179">
        <v>0</v>
      </c>
      <c r="L2770" s="179">
        <v>0</v>
      </c>
      <c r="M2770" s="179">
        <v>71548.593724226681</v>
      </c>
      <c r="N2770" s="179">
        <v>0</v>
      </c>
      <c r="O2770" s="179">
        <v>0</v>
      </c>
      <c r="P2770" s="179">
        <v>0</v>
      </c>
      <c r="Q2770" s="179">
        <v>0</v>
      </c>
      <c r="R2770" s="180">
        <v>0</v>
      </c>
      <c r="S2770" s="180">
        <v>0</v>
      </c>
      <c r="T2770" s="180">
        <v>0</v>
      </c>
    </row>
    <row r="2771" spans="2:20" x14ac:dyDescent="0.3">
      <c r="B2771" s="19">
        <v>2768</v>
      </c>
      <c r="C2771" s="179">
        <v>0</v>
      </c>
      <c r="D2771" s="179">
        <v>0</v>
      </c>
      <c r="E2771" s="179">
        <v>19594.318461769755</v>
      </c>
      <c r="F2771" s="179">
        <v>0</v>
      </c>
      <c r="G2771" s="179">
        <v>0</v>
      </c>
      <c r="H2771" s="179">
        <v>70975.820975284165</v>
      </c>
      <c r="I2771" s="179">
        <v>0</v>
      </c>
      <c r="J2771" s="179">
        <v>0</v>
      </c>
      <c r="K2771" s="179">
        <v>0</v>
      </c>
      <c r="L2771" s="179">
        <v>0</v>
      </c>
      <c r="M2771" s="179">
        <v>192661.98397193343</v>
      </c>
      <c r="N2771" s="179">
        <v>0</v>
      </c>
      <c r="O2771" s="179">
        <v>0</v>
      </c>
      <c r="P2771" s="179">
        <v>0</v>
      </c>
      <c r="Q2771" s="179">
        <v>0</v>
      </c>
      <c r="R2771" s="180">
        <v>0</v>
      </c>
      <c r="S2771" s="180">
        <v>0</v>
      </c>
      <c r="T2771" s="180">
        <v>0</v>
      </c>
    </row>
    <row r="2772" spans="2:20" x14ac:dyDescent="0.3">
      <c r="B2772" s="19">
        <v>2769</v>
      </c>
      <c r="C2772" s="179">
        <v>0</v>
      </c>
      <c r="D2772" s="179">
        <v>0</v>
      </c>
      <c r="E2772" s="179">
        <v>131223.4560791103</v>
      </c>
      <c r="F2772" s="179">
        <v>0</v>
      </c>
      <c r="G2772" s="179">
        <v>0</v>
      </c>
      <c r="H2772" s="179">
        <v>297713.01487519621</v>
      </c>
      <c r="I2772" s="179">
        <v>0</v>
      </c>
      <c r="J2772" s="179">
        <v>0</v>
      </c>
      <c r="K2772" s="179">
        <v>15245.420675038793</v>
      </c>
      <c r="L2772" s="179">
        <v>1</v>
      </c>
      <c r="M2772" s="179">
        <v>18284.543486738632</v>
      </c>
      <c r="N2772" s="179">
        <v>0</v>
      </c>
      <c r="O2772" s="179">
        <v>0</v>
      </c>
      <c r="P2772" s="179">
        <v>0</v>
      </c>
      <c r="Q2772" s="179">
        <v>0</v>
      </c>
      <c r="R2772" s="180">
        <v>0</v>
      </c>
      <c r="S2772" s="180">
        <v>15245.420675038793</v>
      </c>
      <c r="T2772" s="180">
        <v>0</v>
      </c>
    </row>
    <row r="2773" spans="2:20" x14ac:dyDescent="0.3">
      <c r="B2773" s="19">
        <v>2770</v>
      </c>
      <c r="C2773" s="179">
        <v>0</v>
      </c>
      <c r="D2773" s="179">
        <v>0</v>
      </c>
      <c r="E2773" s="179">
        <v>33734.648114965843</v>
      </c>
      <c r="F2773" s="179">
        <v>0</v>
      </c>
      <c r="G2773" s="179">
        <v>0</v>
      </c>
      <c r="H2773" s="179">
        <v>95601.46244818253</v>
      </c>
      <c r="I2773" s="179">
        <v>0</v>
      </c>
      <c r="J2773" s="179">
        <v>0</v>
      </c>
      <c r="K2773" s="179">
        <v>0</v>
      </c>
      <c r="L2773" s="179">
        <v>0</v>
      </c>
      <c r="M2773" s="179">
        <v>180612.21502039224</v>
      </c>
      <c r="N2773" s="179">
        <v>0</v>
      </c>
      <c r="O2773" s="179">
        <v>0</v>
      </c>
      <c r="P2773" s="179">
        <v>0</v>
      </c>
      <c r="Q2773" s="179">
        <v>0</v>
      </c>
      <c r="R2773" s="180">
        <v>0</v>
      </c>
      <c r="S2773" s="180">
        <v>0</v>
      </c>
      <c r="T2773" s="180">
        <v>0</v>
      </c>
    </row>
    <row r="2774" spans="2:20" x14ac:dyDescent="0.3">
      <c r="B2774" s="19">
        <v>2771</v>
      </c>
      <c r="C2774" s="179">
        <v>0</v>
      </c>
      <c r="D2774" s="179">
        <v>0</v>
      </c>
      <c r="E2774" s="179">
        <v>426335.15567510016</v>
      </c>
      <c r="F2774" s="179">
        <v>0</v>
      </c>
      <c r="G2774" s="179">
        <v>0</v>
      </c>
      <c r="H2774" s="179">
        <v>14199.318992588711</v>
      </c>
      <c r="I2774" s="179">
        <v>0</v>
      </c>
      <c r="J2774" s="179">
        <v>0</v>
      </c>
      <c r="K2774" s="179">
        <v>0</v>
      </c>
      <c r="L2774" s="179">
        <v>0</v>
      </c>
      <c r="M2774" s="179">
        <v>36209.018733984631</v>
      </c>
      <c r="N2774" s="179">
        <v>0</v>
      </c>
      <c r="O2774" s="179">
        <v>0</v>
      </c>
      <c r="P2774" s="179">
        <v>0</v>
      </c>
      <c r="Q2774" s="179">
        <v>0</v>
      </c>
      <c r="R2774" s="180">
        <v>0</v>
      </c>
      <c r="S2774" s="180">
        <v>0</v>
      </c>
      <c r="T2774" s="180">
        <v>0</v>
      </c>
    </row>
    <row r="2775" spans="2:20" x14ac:dyDescent="0.3">
      <c r="B2775" s="19">
        <v>2772</v>
      </c>
      <c r="C2775" s="179">
        <v>0</v>
      </c>
      <c r="D2775" s="179">
        <v>0</v>
      </c>
      <c r="E2775" s="179">
        <v>215661.00877833128</v>
      </c>
      <c r="F2775" s="179">
        <v>0</v>
      </c>
      <c r="G2775" s="179">
        <v>0</v>
      </c>
      <c r="H2775" s="179">
        <v>56122.402069506054</v>
      </c>
      <c r="I2775" s="179">
        <v>0</v>
      </c>
      <c r="J2775" s="179">
        <v>0</v>
      </c>
      <c r="K2775" s="179">
        <v>0</v>
      </c>
      <c r="L2775" s="179">
        <v>0</v>
      </c>
      <c r="M2775" s="179">
        <v>187357.35508912063</v>
      </c>
      <c r="N2775" s="179">
        <v>0</v>
      </c>
      <c r="O2775" s="179">
        <v>0</v>
      </c>
      <c r="P2775" s="179">
        <v>0</v>
      </c>
      <c r="Q2775" s="179">
        <v>0</v>
      </c>
      <c r="R2775" s="180">
        <v>0</v>
      </c>
      <c r="S2775" s="180">
        <v>0</v>
      </c>
      <c r="T2775" s="180">
        <v>0</v>
      </c>
    </row>
    <row r="2776" spans="2:20" x14ac:dyDescent="0.3">
      <c r="B2776" s="19">
        <v>2773</v>
      </c>
      <c r="C2776" s="179">
        <v>0</v>
      </c>
      <c r="D2776" s="179">
        <v>0</v>
      </c>
      <c r="E2776" s="179">
        <v>39018.891177455589</v>
      </c>
      <c r="F2776" s="179">
        <v>0</v>
      </c>
      <c r="G2776" s="179">
        <v>0</v>
      </c>
      <c r="H2776" s="179">
        <v>116261.2451744542</v>
      </c>
      <c r="I2776" s="179">
        <v>0</v>
      </c>
      <c r="J2776" s="179">
        <v>0</v>
      </c>
      <c r="K2776" s="179">
        <v>0</v>
      </c>
      <c r="L2776" s="179">
        <v>0</v>
      </c>
      <c r="M2776" s="179">
        <v>112359.21468869796</v>
      </c>
      <c r="N2776" s="179">
        <v>0</v>
      </c>
      <c r="O2776" s="179">
        <v>0</v>
      </c>
      <c r="P2776" s="179">
        <v>0</v>
      </c>
      <c r="Q2776" s="179">
        <v>0</v>
      </c>
      <c r="R2776" s="180">
        <v>0</v>
      </c>
      <c r="S2776" s="180">
        <v>0</v>
      </c>
      <c r="T2776" s="180">
        <v>0</v>
      </c>
    </row>
    <row r="2777" spans="2:20" x14ac:dyDescent="0.3">
      <c r="B2777" s="19">
        <v>2774</v>
      </c>
      <c r="C2777" s="179">
        <v>0</v>
      </c>
      <c r="D2777" s="179">
        <v>0</v>
      </c>
      <c r="E2777" s="179">
        <v>125040.35797364412</v>
      </c>
      <c r="F2777" s="179">
        <v>0</v>
      </c>
      <c r="G2777" s="179">
        <v>0</v>
      </c>
      <c r="H2777" s="179">
        <v>38947.59525677107</v>
      </c>
      <c r="I2777" s="179">
        <v>0</v>
      </c>
      <c r="J2777" s="179">
        <v>0</v>
      </c>
      <c r="K2777" s="179">
        <v>0</v>
      </c>
      <c r="L2777" s="179">
        <v>0</v>
      </c>
      <c r="M2777" s="179">
        <v>43696.765518823777</v>
      </c>
      <c r="N2777" s="179">
        <v>0</v>
      </c>
      <c r="O2777" s="179">
        <v>0</v>
      </c>
      <c r="P2777" s="179">
        <v>0</v>
      </c>
      <c r="Q2777" s="179">
        <v>0</v>
      </c>
      <c r="R2777" s="180">
        <v>0</v>
      </c>
      <c r="S2777" s="180">
        <v>0</v>
      </c>
      <c r="T2777" s="180">
        <v>0</v>
      </c>
    </row>
    <row r="2778" spans="2:20" x14ac:dyDescent="0.3">
      <c r="B2778" s="19">
        <v>2775</v>
      </c>
      <c r="C2778" s="179">
        <v>0</v>
      </c>
      <c r="D2778" s="179">
        <v>0</v>
      </c>
      <c r="E2778" s="179">
        <v>227664.05674044957</v>
      </c>
      <c r="F2778" s="179">
        <v>0</v>
      </c>
      <c r="G2778" s="179">
        <v>0</v>
      </c>
      <c r="H2778" s="179">
        <v>157120.57711569549</v>
      </c>
      <c r="I2778" s="179">
        <v>0</v>
      </c>
      <c r="J2778" s="179">
        <v>0</v>
      </c>
      <c r="K2778" s="179">
        <v>0</v>
      </c>
      <c r="L2778" s="179">
        <v>0</v>
      </c>
      <c r="M2778" s="179">
        <v>33829.792379431005</v>
      </c>
      <c r="N2778" s="179">
        <v>0</v>
      </c>
      <c r="O2778" s="179">
        <v>0</v>
      </c>
      <c r="P2778" s="179">
        <v>0</v>
      </c>
      <c r="Q2778" s="179">
        <v>0</v>
      </c>
      <c r="R2778" s="180">
        <v>0</v>
      </c>
      <c r="S2778" s="180">
        <v>0</v>
      </c>
      <c r="T2778" s="180">
        <v>0</v>
      </c>
    </row>
    <row r="2779" spans="2:20" x14ac:dyDescent="0.3">
      <c r="B2779" s="19">
        <v>2776</v>
      </c>
      <c r="C2779" s="179">
        <v>0</v>
      </c>
      <c r="D2779" s="179">
        <v>0</v>
      </c>
      <c r="E2779" s="179">
        <v>52270.712933560826</v>
      </c>
      <c r="F2779" s="179">
        <v>0</v>
      </c>
      <c r="G2779" s="179">
        <v>0</v>
      </c>
      <c r="H2779" s="179">
        <v>177852.3304196434</v>
      </c>
      <c r="I2779" s="179">
        <v>0</v>
      </c>
      <c r="J2779" s="179">
        <v>0</v>
      </c>
      <c r="K2779" s="179">
        <v>0</v>
      </c>
      <c r="L2779" s="179">
        <v>0</v>
      </c>
      <c r="M2779" s="179">
        <v>11606.007825632225</v>
      </c>
      <c r="N2779" s="179">
        <v>0</v>
      </c>
      <c r="O2779" s="179">
        <v>0</v>
      </c>
      <c r="P2779" s="179">
        <v>0</v>
      </c>
      <c r="Q2779" s="179">
        <v>0</v>
      </c>
      <c r="R2779" s="180">
        <v>0</v>
      </c>
      <c r="S2779" s="180">
        <v>0</v>
      </c>
      <c r="T2779" s="180">
        <v>0</v>
      </c>
    </row>
    <row r="2780" spans="2:20" x14ac:dyDescent="0.3">
      <c r="B2780" s="19">
        <v>2777</v>
      </c>
      <c r="C2780" s="179">
        <v>0</v>
      </c>
      <c r="D2780" s="179">
        <v>0</v>
      </c>
      <c r="E2780" s="179">
        <v>159278.63505340239</v>
      </c>
      <c r="F2780" s="179">
        <v>0</v>
      </c>
      <c r="G2780" s="179">
        <v>0</v>
      </c>
      <c r="H2780" s="179">
        <v>123947.38668701217</v>
      </c>
      <c r="I2780" s="179">
        <v>0</v>
      </c>
      <c r="J2780" s="179">
        <v>0</v>
      </c>
      <c r="K2780" s="179">
        <v>0</v>
      </c>
      <c r="L2780" s="179">
        <v>0</v>
      </c>
      <c r="M2780" s="179">
        <v>14705.700631234786</v>
      </c>
      <c r="N2780" s="179">
        <v>0</v>
      </c>
      <c r="O2780" s="179">
        <v>0</v>
      </c>
      <c r="P2780" s="179">
        <v>0</v>
      </c>
      <c r="Q2780" s="179">
        <v>0</v>
      </c>
      <c r="R2780" s="180">
        <v>0</v>
      </c>
      <c r="S2780" s="180">
        <v>0</v>
      </c>
      <c r="T2780" s="180">
        <v>0</v>
      </c>
    </row>
    <row r="2781" spans="2:20" x14ac:dyDescent="0.3">
      <c r="B2781" s="19">
        <v>2778</v>
      </c>
      <c r="C2781" s="179">
        <v>0</v>
      </c>
      <c r="D2781" s="179">
        <v>0</v>
      </c>
      <c r="E2781" s="179">
        <v>3144.2932183001471</v>
      </c>
      <c r="F2781" s="179">
        <v>0</v>
      </c>
      <c r="G2781" s="179">
        <v>0</v>
      </c>
      <c r="H2781" s="179">
        <v>40553.487710699897</v>
      </c>
      <c r="I2781" s="179">
        <v>0</v>
      </c>
      <c r="J2781" s="179">
        <v>0</v>
      </c>
      <c r="K2781" s="179">
        <v>0</v>
      </c>
      <c r="L2781" s="179">
        <v>0</v>
      </c>
      <c r="M2781" s="179">
        <v>392550.32835850248</v>
      </c>
      <c r="N2781" s="179">
        <v>0</v>
      </c>
      <c r="O2781" s="179">
        <v>0</v>
      </c>
      <c r="P2781" s="179">
        <v>0</v>
      </c>
      <c r="Q2781" s="179">
        <v>0</v>
      </c>
      <c r="R2781" s="180">
        <v>0</v>
      </c>
      <c r="S2781" s="180">
        <v>0</v>
      </c>
      <c r="T2781" s="180">
        <v>0</v>
      </c>
    </row>
    <row r="2782" spans="2:20" x14ac:dyDescent="0.3">
      <c r="B2782" s="19">
        <v>2779</v>
      </c>
      <c r="C2782" s="179">
        <v>0</v>
      </c>
      <c r="D2782" s="179">
        <v>0</v>
      </c>
      <c r="E2782" s="179">
        <v>40534.945983096717</v>
      </c>
      <c r="F2782" s="179">
        <v>0</v>
      </c>
      <c r="G2782" s="179">
        <v>0</v>
      </c>
      <c r="H2782" s="179">
        <v>98331.470429117922</v>
      </c>
      <c r="I2782" s="179">
        <v>0</v>
      </c>
      <c r="J2782" s="179">
        <v>0</v>
      </c>
      <c r="K2782" s="179">
        <v>0</v>
      </c>
      <c r="L2782" s="179">
        <v>0</v>
      </c>
      <c r="M2782" s="179">
        <v>22574.750069414931</v>
      </c>
      <c r="N2782" s="179">
        <v>0</v>
      </c>
      <c r="O2782" s="179">
        <v>0</v>
      </c>
      <c r="P2782" s="179">
        <v>0</v>
      </c>
      <c r="Q2782" s="179">
        <v>0</v>
      </c>
      <c r="R2782" s="180">
        <v>0</v>
      </c>
      <c r="S2782" s="180">
        <v>0</v>
      </c>
      <c r="T2782" s="180">
        <v>0</v>
      </c>
    </row>
    <row r="2783" spans="2:20" x14ac:dyDescent="0.3">
      <c r="B2783" s="19">
        <v>2780</v>
      </c>
      <c r="C2783" s="179">
        <v>0</v>
      </c>
      <c r="D2783" s="179">
        <v>0</v>
      </c>
      <c r="E2783" s="179">
        <v>16069.820525028443</v>
      </c>
      <c r="F2783" s="179">
        <v>0</v>
      </c>
      <c r="G2783" s="179">
        <v>0</v>
      </c>
      <c r="H2783" s="179">
        <v>390512.95643907267</v>
      </c>
      <c r="I2783" s="179">
        <v>0</v>
      </c>
      <c r="J2783" s="179">
        <v>0</v>
      </c>
      <c r="K2783" s="179">
        <v>0</v>
      </c>
      <c r="L2783" s="179">
        <v>0</v>
      </c>
      <c r="M2783" s="179">
        <v>287062.50207129162</v>
      </c>
      <c r="N2783" s="179">
        <v>0</v>
      </c>
      <c r="O2783" s="179">
        <v>0</v>
      </c>
      <c r="P2783" s="179">
        <v>0</v>
      </c>
      <c r="Q2783" s="179">
        <v>0</v>
      </c>
      <c r="R2783" s="180">
        <v>0</v>
      </c>
      <c r="S2783" s="180">
        <v>0</v>
      </c>
      <c r="T2783" s="180">
        <v>0</v>
      </c>
    </row>
    <row r="2784" spans="2:20" x14ac:dyDescent="0.3">
      <c r="B2784" s="19">
        <v>2781</v>
      </c>
      <c r="C2784" s="179">
        <v>0</v>
      </c>
      <c r="D2784" s="179">
        <v>0</v>
      </c>
      <c r="E2784" s="179">
        <v>10298.738995840664</v>
      </c>
      <c r="F2784" s="179">
        <v>0</v>
      </c>
      <c r="G2784" s="179">
        <v>0</v>
      </c>
      <c r="H2784" s="179">
        <v>2184198.3161153062</v>
      </c>
      <c r="I2784" s="179">
        <v>0</v>
      </c>
      <c r="J2784" s="179">
        <v>0</v>
      </c>
      <c r="K2784" s="179">
        <v>0</v>
      </c>
      <c r="L2784" s="179">
        <v>0</v>
      </c>
      <c r="M2784" s="179">
        <v>17711.666541233542</v>
      </c>
      <c r="N2784" s="179">
        <v>0</v>
      </c>
      <c r="O2784" s="179">
        <v>0</v>
      </c>
      <c r="P2784" s="179">
        <v>0</v>
      </c>
      <c r="Q2784" s="179">
        <v>0</v>
      </c>
      <c r="R2784" s="180">
        <v>0</v>
      </c>
      <c r="S2784" s="180">
        <v>0</v>
      </c>
      <c r="T2784" s="180">
        <v>0</v>
      </c>
    </row>
    <row r="2785" spans="2:20" x14ac:dyDescent="0.3">
      <c r="B2785" s="19">
        <v>2782</v>
      </c>
      <c r="C2785" s="179">
        <v>0</v>
      </c>
      <c r="D2785" s="179">
        <v>0</v>
      </c>
      <c r="E2785" s="179">
        <v>36822.286002940979</v>
      </c>
      <c r="F2785" s="179">
        <v>0</v>
      </c>
      <c r="G2785" s="179">
        <v>0</v>
      </c>
      <c r="H2785" s="179">
        <v>80560.708128222235</v>
      </c>
      <c r="I2785" s="179">
        <v>0</v>
      </c>
      <c r="J2785" s="179">
        <v>0</v>
      </c>
      <c r="K2785" s="179">
        <v>0</v>
      </c>
      <c r="L2785" s="179">
        <v>0</v>
      </c>
      <c r="M2785" s="179">
        <v>88178.981924260996</v>
      </c>
      <c r="N2785" s="179">
        <v>0</v>
      </c>
      <c r="O2785" s="179">
        <v>0</v>
      </c>
      <c r="P2785" s="179">
        <v>0</v>
      </c>
      <c r="Q2785" s="179">
        <v>0</v>
      </c>
      <c r="R2785" s="180">
        <v>0</v>
      </c>
      <c r="S2785" s="180">
        <v>0</v>
      </c>
      <c r="T2785" s="180">
        <v>0</v>
      </c>
    </row>
    <row r="2786" spans="2:20" x14ac:dyDescent="0.3">
      <c r="B2786" s="19">
        <v>2783</v>
      </c>
      <c r="C2786" s="179">
        <v>0</v>
      </c>
      <c r="D2786" s="179">
        <v>0</v>
      </c>
      <c r="E2786" s="179">
        <v>98258.413712214489</v>
      </c>
      <c r="F2786" s="179">
        <v>0</v>
      </c>
      <c r="G2786" s="179">
        <v>0</v>
      </c>
      <c r="H2786" s="179">
        <v>683781.2479316938</v>
      </c>
      <c r="I2786" s="179">
        <v>0</v>
      </c>
      <c r="J2786" s="179">
        <v>0</v>
      </c>
      <c r="K2786" s="179">
        <v>0</v>
      </c>
      <c r="L2786" s="179">
        <v>0</v>
      </c>
      <c r="M2786" s="179">
        <v>3306108.3657641602</v>
      </c>
      <c r="N2786" s="179">
        <v>0</v>
      </c>
      <c r="O2786" s="179">
        <v>0</v>
      </c>
      <c r="P2786" s="179">
        <v>0</v>
      </c>
      <c r="Q2786" s="179">
        <v>0</v>
      </c>
      <c r="R2786" s="180">
        <v>0</v>
      </c>
      <c r="S2786" s="180">
        <v>0</v>
      </c>
      <c r="T2786" s="180">
        <v>0</v>
      </c>
    </row>
    <row r="2787" spans="2:20" x14ac:dyDescent="0.3">
      <c r="B2787" s="19">
        <v>2784</v>
      </c>
      <c r="C2787" s="179">
        <v>0</v>
      </c>
      <c r="D2787" s="179">
        <v>0</v>
      </c>
      <c r="E2787" s="179">
        <v>189603.44309759556</v>
      </c>
      <c r="F2787" s="179">
        <v>0</v>
      </c>
      <c r="G2787" s="179">
        <v>0</v>
      </c>
      <c r="H2787" s="179">
        <v>68130.798848337843</v>
      </c>
      <c r="I2787" s="179">
        <v>0</v>
      </c>
      <c r="J2787" s="179">
        <v>0</v>
      </c>
      <c r="K2787" s="179">
        <v>0</v>
      </c>
      <c r="L2787" s="179">
        <v>0</v>
      </c>
      <c r="M2787" s="179">
        <v>92889.235018722946</v>
      </c>
      <c r="N2787" s="179">
        <v>0</v>
      </c>
      <c r="O2787" s="179">
        <v>0</v>
      </c>
      <c r="P2787" s="179">
        <v>0</v>
      </c>
      <c r="Q2787" s="179">
        <v>0</v>
      </c>
      <c r="R2787" s="180">
        <v>0</v>
      </c>
      <c r="S2787" s="180">
        <v>0</v>
      </c>
      <c r="T2787" s="180">
        <v>0</v>
      </c>
    </row>
    <row r="2788" spans="2:20" x14ac:dyDescent="0.3">
      <c r="B2788" s="19">
        <v>2785</v>
      </c>
      <c r="C2788" s="179">
        <v>0</v>
      </c>
      <c r="D2788" s="179">
        <v>0</v>
      </c>
      <c r="E2788" s="179">
        <v>66148.500072391005</v>
      </c>
      <c r="F2788" s="179">
        <v>0</v>
      </c>
      <c r="G2788" s="179">
        <v>0</v>
      </c>
      <c r="H2788" s="179">
        <v>1317061.0362626256</v>
      </c>
      <c r="I2788" s="179">
        <v>0</v>
      </c>
      <c r="J2788" s="179">
        <v>0</v>
      </c>
      <c r="K2788" s="179">
        <v>0</v>
      </c>
      <c r="L2788" s="179">
        <v>0</v>
      </c>
      <c r="M2788" s="179">
        <v>192933.02729602851</v>
      </c>
      <c r="N2788" s="179">
        <v>0</v>
      </c>
      <c r="O2788" s="179">
        <v>0</v>
      </c>
      <c r="P2788" s="179">
        <v>0</v>
      </c>
      <c r="Q2788" s="179">
        <v>0</v>
      </c>
      <c r="R2788" s="180">
        <v>0</v>
      </c>
      <c r="S2788" s="180">
        <v>0</v>
      </c>
      <c r="T2788" s="180">
        <v>0</v>
      </c>
    </row>
    <row r="2789" spans="2:20" x14ac:dyDescent="0.3">
      <c r="B2789" s="19">
        <v>2786</v>
      </c>
      <c r="C2789" s="179">
        <v>0</v>
      </c>
      <c r="D2789" s="179">
        <v>0</v>
      </c>
      <c r="E2789" s="179">
        <v>82999.231492806037</v>
      </c>
      <c r="F2789" s="179">
        <v>0</v>
      </c>
      <c r="G2789" s="179">
        <v>0</v>
      </c>
      <c r="H2789" s="179">
        <v>106395.71287997434</v>
      </c>
      <c r="I2789" s="179">
        <v>0</v>
      </c>
      <c r="J2789" s="179">
        <v>0</v>
      </c>
      <c r="K2789" s="179">
        <v>0</v>
      </c>
      <c r="L2789" s="179">
        <v>0</v>
      </c>
      <c r="M2789" s="179">
        <v>42241.187684247918</v>
      </c>
      <c r="N2789" s="179">
        <v>0</v>
      </c>
      <c r="O2789" s="179">
        <v>0</v>
      </c>
      <c r="P2789" s="179">
        <v>0</v>
      </c>
      <c r="Q2789" s="179">
        <v>0</v>
      </c>
      <c r="R2789" s="180">
        <v>0</v>
      </c>
      <c r="S2789" s="180">
        <v>0</v>
      </c>
      <c r="T2789" s="180">
        <v>0</v>
      </c>
    </row>
    <row r="2790" spans="2:20" x14ac:dyDescent="0.3">
      <c r="B2790" s="19">
        <v>2787</v>
      </c>
      <c r="C2790" s="179">
        <v>0</v>
      </c>
      <c r="D2790" s="179">
        <v>0</v>
      </c>
      <c r="E2790" s="179">
        <v>284753.1168187508</v>
      </c>
      <c r="F2790" s="179">
        <v>0</v>
      </c>
      <c r="G2790" s="179">
        <v>0</v>
      </c>
      <c r="H2790" s="179">
        <v>85449.908743599546</v>
      </c>
      <c r="I2790" s="179">
        <v>0</v>
      </c>
      <c r="J2790" s="179">
        <v>0</v>
      </c>
      <c r="K2790" s="179">
        <v>0</v>
      </c>
      <c r="L2790" s="179">
        <v>0</v>
      </c>
      <c r="M2790" s="179">
        <v>17383.028976733625</v>
      </c>
      <c r="N2790" s="179">
        <v>0</v>
      </c>
      <c r="O2790" s="179">
        <v>0</v>
      </c>
      <c r="P2790" s="179">
        <v>0</v>
      </c>
      <c r="Q2790" s="179">
        <v>0</v>
      </c>
      <c r="R2790" s="180">
        <v>0</v>
      </c>
      <c r="S2790" s="180">
        <v>0</v>
      </c>
      <c r="T2790" s="180">
        <v>0</v>
      </c>
    </row>
    <row r="2791" spans="2:20" x14ac:dyDescent="0.3">
      <c r="B2791" s="19">
        <v>2788</v>
      </c>
      <c r="C2791" s="179">
        <v>0</v>
      </c>
      <c r="D2791" s="179">
        <v>0</v>
      </c>
      <c r="E2791" s="179">
        <v>1293973.647826876</v>
      </c>
      <c r="F2791" s="179">
        <v>0</v>
      </c>
      <c r="G2791" s="179">
        <v>0</v>
      </c>
      <c r="H2791" s="179">
        <v>392550.32835850248</v>
      </c>
      <c r="I2791" s="179">
        <v>0</v>
      </c>
      <c r="J2791" s="179">
        <v>0</v>
      </c>
      <c r="K2791" s="179">
        <v>0</v>
      </c>
      <c r="L2791" s="179">
        <v>0</v>
      </c>
      <c r="M2791" s="179">
        <v>36766.046821414304</v>
      </c>
      <c r="N2791" s="179">
        <v>0</v>
      </c>
      <c r="O2791" s="179">
        <v>0</v>
      </c>
      <c r="P2791" s="179">
        <v>0</v>
      </c>
      <c r="Q2791" s="179">
        <v>0</v>
      </c>
      <c r="R2791" s="180">
        <v>0</v>
      </c>
      <c r="S2791" s="180">
        <v>0</v>
      </c>
      <c r="T2791" s="180">
        <v>0</v>
      </c>
    </row>
    <row r="2792" spans="2:20" x14ac:dyDescent="0.3">
      <c r="B2792" s="19">
        <v>2789</v>
      </c>
      <c r="C2792" s="179">
        <v>0</v>
      </c>
      <c r="D2792" s="179">
        <v>0</v>
      </c>
      <c r="E2792" s="179">
        <v>183453.73873896929</v>
      </c>
      <c r="F2792" s="179">
        <v>1</v>
      </c>
      <c r="G2792" s="179">
        <v>209481.36658190357</v>
      </c>
      <c r="H2792" s="179">
        <v>1734.2675971477654</v>
      </c>
      <c r="I2792" s="179">
        <v>0</v>
      </c>
      <c r="J2792" s="179">
        <v>0</v>
      </c>
      <c r="K2792" s="179">
        <v>0</v>
      </c>
      <c r="L2792" s="179">
        <v>0</v>
      </c>
      <c r="M2792" s="179">
        <v>626251.05583006749</v>
      </c>
      <c r="N2792" s="179">
        <v>0</v>
      </c>
      <c r="O2792" s="179">
        <v>0</v>
      </c>
      <c r="P2792" s="179">
        <v>0</v>
      </c>
      <c r="Q2792" s="179">
        <v>0</v>
      </c>
      <c r="R2792" s="180">
        <v>0</v>
      </c>
      <c r="S2792" s="180">
        <v>0</v>
      </c>
      <c r="T2792" s="180">
        <v>0</v>
      </c>
    </row>
    <row r="2793" spans="2:20" x14ac:dyDescent="0.3">
      <c r="B2793" s="19">
        <v>2790</v>
      </c>
      <c r="C2793" s="179">
        <v>0</v>
      </c>
      <c r="D2793" s="179">
        <v>0</v>
      </c>
      <c r="E2793" s="179">
        <v>611929.4716358647</v>
      </c>
      <c r="F2793" s="179">
        <v>0</v>
      </c>
      <c r="G2793" s="179">
        <v>0</v>
      </c>
      <c r="H2793" s="179">
        <v>1306.6402390592307</v>
      </c>
      <c r="I2793" s="179">
        <v>0</v>
      </c>
      <c r="J2793" s="179">
        <v>0</v>
      </c>
      <c r="K2793" s="179">
        <v>0</v>
      </c>
      <c r="L2793" s="179">
        <v>0</v>
      </c>
      <c r="M2793" s="179">
        <v>29497.595769611358</v>
      </c>
      <c r="N2793" s="179">
        <v>0</v>
      </c>
      <c r="O2793" s="179">
        <v>0</v>
      </c>
      <c r="P2793" s="179">
        <v>0</v>
      </c>
      <c r="Q2793" s="179">
        <v>0</v>
      </c>
      <c r="R2793" s="180">
        <v>0</v>
      </c>
      <c r="S2793" s="180">
        <v>0</v>
      </c>
      <c r="T2793" s="180">
        <v>0</v>
      </c>
    </row>
    <row r="2794" spans="2:20" x14ac:dyDescent="0.3">
      <c r="B2794" s="19">
        <v>2791</v>
      </c>
      <c r="C2794" s="179">
        <v>0</v>
      </c>
      <c r="D2794" s="179">
        <v>0</v>
      </c>
      <c r="E2794" s="179">
        <v>38966.599395326346</v>
      </c>
      <c r="F2794" s="179">
        <v>0</v>
      </c>
      <c r="G2794" s="179">
        <v>0</v>
      </c>
      <c r="H2794" s="179">
        <v>47241.983728007363</v>
      </c>
      <c r="I2794" s="179">
        <v>0</v>
      </c>
      <c r="J2794" s="179">
        <v>0</v>
      </c>
      <c r="K2794" s="179">
        <v>0</v>
      </c>
      <c r="L2794" s="179">
        <v>0</v>
      </c>
      <c r="M2794" s="179">
        <v>40269.363639686628</v>
      </c>
      <c r="N2794" s="179">
        <v>0</v>
      </c>
      <c r="O2794" s="179">
        <v>0</v>
      </c>
      <c r="P2794" s="179">
        <v>0</v>
      </c>
      <c r="Q2794" s="179">
        <v>0</v>
      </c>
      <c r="R2794" s="180">
        <v>0</v>
      </c>
      <c r="S2794" s="180">
        <v>0</v>
      </c>
      <c r="T2794" s="180">
        <v>0</v>
      </c>
    </row>
    <row r="2795" spans="2:20" x14ac:dyDescent="0.3">
      <c r="B2795" s="19">
        <v>2792</v>
      </c>
      <c r="C2795" s="179">
        <v>0</v>
      </c>
      <c r="D2795" s="179">
        <v>0</v>
      </c>
      <c r="E2795" s="179">
        <v>83274.368317190761</v>
      </c>
      <c r="F2795" s="179">
        <v>0</v>
      </c>
      <c r="G2795" s="179">
        <v>0</v>
      </c>
      <c r="H2795" s="179">
        <v>4079955.1184410737</v>
      </c>
      <c r="I2795" s="179">
        <v>0</v>
      </c>
      <c r="J2795" s="179">
        <v>0</v>
      </c>
      <c r="K2795" s="179">
        <v>0</v>
      </c>
      <c r="L2795" s="179">
        <v>0</v>
      </c>
      <c r="M2795" s="179">
        <v>4289.6535815759653</v>
      </c>
      <c r="N2795" s="179">
        <v>0</v>
      </c>
      <c r="O2795" s="179">
        <v>0</v>
      </c>
      <c r="P2795" s="179">
        <v>0</v>
      </c>
      <c r="Q2795" s="179">
        <v>0</v>
      </c>
      <c r="R2795" s="180">
        <v>0</v>
      </c>
      <c r="S2795" s="180">
        <v>0</v>
      </c>
      <c r="T2795" s="180">
        <v>0</v>
      </c>
    </row>
    <row r="2796" spans="2:20" x14ac:dyDescent="0.3">
      <c r="B2796" s="19">
        <v>2793</v>
      </c>
      <c r="C2796" s="179">
        <v>0</v>
      </c>
      <c r="D2796" s="179">
        <v>0</v>
      </c>
      <c r="E2796" s="179">
        <v>5906.7355967894309</v>
      </c>
      <c r="F2796" s="179">
        <v>0</v>
      </c>
      <c r="G2796" s="179">
        <v>0</v>
      </c>
      <c r="H2796" s="179">
        <v>364643.34021565982</v>
      </c>
      <c r="I2796" s="179">
        <v>0</v>
      </c>
      <c r="J2796" s="179">
        <v>0</v>
      </c>
      <c r="K2796" s="179">
        <v>0</v>
      </c>
      <c r="L2796" s="179">
        <v>0</v>
      </c>
      <c r="M2796" s="179">
        <v>26742.916068201615</v>
      </c>
      <c r="N2796" s="179">
        <v>0</v>
      </c>
      <c r="O2796" s="179">
        <v>0</v>
      </c>
      <c r="P2796" s="179">
        <v>0</v>
      </c>
      <c r="Q2796" s="179">
        <v>0</v>
      </c>
      <c r="R2796" s="180">
        <v>0</v>
      </c>
      <c r="S2796" s="180">
        <v>0</v>
      </c>
      <c r="T2796" s="180">
        <v>0</v>
      </c>
    </row>
    <row r="2797" spans="2:20" x14ac:dyDescent="0.3">
      <c r="B2797" s="19">
        <v>2794</v>
      </c>
      <c r="C2797" s="179">
        <v>0</v>
      </c>
      <c r="D2797" s="179">
        <v>0</v>
      </c>
      <c r="E2797" s="179">
        <v>46385.721720823072</v>
      </c>
      <c r="F2797" s="179">
        <v>0</v>
      </c>
      <c r="G2797" s="179">
        <v>0</v>
      </c>
      <c r="H2797" s="179">
        <v>138288.28404397529</v>
      </c>
      <c r="I2797" s="179">
        <v>0</v>
      </c>
      <c r="J2797" s="179">
        <v>0</v>
      </c>
      <c r="K2797" s="179">
        <v>0</v>
      </c>
      <c r="L2797" s="179">
        <v>0</v>
      </c>
      <c r="M2797" s="179">
        <v>13071.782958371929</v>
      </c>
      <c r="N2797" s="179">
        <v>0</v>
      </c>
      <c r="O2797" s="179">
        <v>0</v>
      </c>
      <c r="P2797" s="179">
        <v>0</v>
      </c>
      <c r="Q2797" s="179">
        <v>0</v>
      </c>
      <c r="R2797" s="180">
        <v>0</v>
      </c>
      <c r="S2797" s="180">
        <v>0</v>
      </c>
      <c r="T2797" s="180">
        <v>0</v>
      </c>
    </row>
    <row r="2798" spans="2:20" x14ac:dyDescent="0.3">
      <c r="B2798" s="19">
        <v>2795</v>
      </c>
      <c r="C2798" s="179">
        <v>0</v>
      </c>
      <c r="D2798" s="179">
        <v>0</v>
      </c>
      <c r="E2798" s="179">
        <v>393493.66266137798</v>
      </c>
      <c r="F2798" s="179">
        <v>0</v>
      </c>
      <c r="G2798" s="179">
        <v>0</v>
      </c>
      <c r="H2798" s="179">
        <v>489919.84625060746</v>
      </c>
      <c r="I2798" s="179">
        <v>0</v>
      </c>
      <c r="J2798" s="179">
        <v>0</v>
      </c>
      <c r="K2798" s="179">
        <v>0</v>
      </c>
      <c r="L2798" s="179">
        <v>0</v>
      </c>
      <c r="M2798" s="179">
        <v>10054.913724262733</v>
      </c>
      <c r="N2798" s="179">
        <v>0</v>
      </c>
      <c r="O2798" s="179">
        <v>0</v>
      </c>
      <c r="P2798" s="179">
        <v>0</v>
      </c>
      <c r="Q2798" s="179">
        <v>0</v>
      </c>
      <c r="R2798" s="180">
        <v>0</v>
      </c>
      <c r="S2798" s="180">
        <v>0</v>
      </c>
      <c r="T2798" s="180">
        <v>0</v>
      </c>
    </row>
    <row r="2799" spans="2:20" x14ac:dyDescent="0.3">
      <c r="B2799" s="19">
        <v>2796</v>
      </c>
      <c r="C2799" s="179">
        <v>0</v>
      </c>
      <c r="D2799" s="179">
        <v>0</v>
      </c>
      <c r="E2799" s="179">
        <v>22861.058749835796</v>
      </c>
      <c r="F2799" s="179">
        <v>0</v>
      </c>
      <c r="G2799" s="179">
        <v>0</v>
      </c>
      <c r="H2799" s="179">
        <v>105546.68263663337</v>
      </c>
      <c r="I2799" s="179">
        <v>0</v>
      </c>
      <c r="J2799" s="179">
        <v>0</v>
      </c>
      <c r="K2799" s="179">
        <v>0</v>
      </c>
      <c r="L2799" s="179">
        <v>0</v>
      </c>
      <c r="M2799" s="179">
        <v>512098.46516758145</v>
      </c>
      <c r="N2799" s="179">
        <v>0</v>
      </c>
      <c r="O2799" s="179">
        <v>0</v>
      </c>
      <c r="P2799" s="179">
        <v>0</v>
      </c>
      <c r="Q2799" s="179">
        <v>0</v>
      </c>
      <c r="R2799" s="180">
        <v>0</v>
      </c>
      <c r="S2799" s="180">
        <v>0</v>
      </c>
      <c r="T2799" s="180">
        <v>0</v>
      </c>
    </row>
    <row r="2800" spans="2:20" x14ac:dyDescent="0.3">
      <c r="B2800" s="19">
        <v>2797</v>
      </c>
      <c r="C2800" s="179">
        <v>0</v>
      </c>
      <c r="D2800" s="179">
        <v>0</v>
      </c>
      <c r="E2800" s="179">
        <v>121218.18258174317</v>
      </c>
      <c r="F2800" s="179">
        <v>0</v>
      </c>
      <c r="G2800" s="179">
        <v>0</v>
      </c>
      <c r="H2800" s="179">
        <v>55075.432658528218</v>
      </c>
      <c r="I2800" s="179">
        <v>0</v>
      </c>
      <c r="J2800" s="179">
        <v>0</v>
      </c>
      <c r="K2800" s="179">
        <v>0</v>
      </c>
      <c r="L2800" s="179">
        <v>0</v>
      </c>
      <c r="M2800" s="179">
        <v>890296.36594291672</v>
      </c>
      <c r="N2800" s="179">
        <v>0</v>
      </c>
      <c r="O2800" s="179">
        <v>0</v>
      </c>
      <c r="P2800" s="179">
        <v>0</v>
      </c>
      <c r="Q2800" s="179">
        <v>0</v>
      </c>
      <c r="R2800" s="180">
        <v>0</v>
      </c>
      <c r="S2800" s="180">
        <v>0</v>
      </c>
      <c r="T2800" s="180">
        <v>0</v>
      </c>
    </row>
    <row r="2801" spans="2:20" x14ac:dyDescent="0.3">
      <c r="B2801" s="19">
        <v>2798</v>
      </c>
      <c r="C2801" s="179">
        <v>0</v>
      </c>
      <c r="D2801" s="179">
        <v>0</v>
      </c>
      <c r="E2801" s="179">
        <v>337631.9126401603</v>
      </c>
      <c r="F2801" s="179">
        <v>0</v>
      </c>
      <c r="G2801" s="179">
        <v>0</v>
      </c>
      <c r="H2801" s="179">
        <v>34756.960577233462</v>
      </c>
      <c r="I2801" s="179">
        <v>0</v>
      </c>
      <c r="J2801" s="179">
        <v>0</v>
      </c>
      <c r="K2801" s="179">
        <v>0</v>
      </c>
      <c r="L2801" s="179">
        <v>0</v>
      </c>
      <c r="M2801" s="179">
        <v>42273.845912860204</v>
      </c>
      <c r="N2801" s="179">
        <v>0</v>
      </c>
      <c r="O2801" s="179">
        <v>0</v>
      </c>
      <c r="P2801" s="179">
        <v>0</v>
      </c>
      <c r="Q2801" s="179">
        <v>0</v>
      </c>
      <c r="R2801" s="180">
        <v>0</v>
      </c>
      <c r="S2801" s="180">
        <v>0</v>
      </c>
      <c r="T2801" s="180">
        <v>0</v>
      </c>
    </row>
    <row r="2802" spans="2:20" x14ac:dyDescent="0.3">
      <c r="B2802" s="19">
        <v>2799</v>
      </c>
      <c r="C2802" s="179">
        <v>0</v>
      </c>
      <c r="D2802" s="179">
        <v>0</v>
      </c>
      <c r="E2802" s="179">
        <v>768436.14786728029</v>
      </c>
      <c r="F2802" s="179">
        <v>0</v>
      </c>
      <c r="G2802" s="179">
        <v>0</v>
      </c>
      <c r="H2802" s="179">
        <v>8481.7934755592632</v>
      </c>
      <c r="I2802" s="179">
        <v>0</v>
      </c>
      <c r="J2802" s="179">
        <v>0</v>
      </c>
      <c r="K2802" s="179">
        <v>0</v>
      </c>
      <c r="L2802" s="179">
        <v>0</v>
      </c>
      <c r="M2802" s="179">
        <v>10964.361890416263</v>
      </c>
      <c r="N2802" s="179">
        <v>0</v>
      </c>
      <c r="O2802" s="179">
        <v>0</v>
      </c>
      <c r="P2802" s="179">
        <v>0</v>
      </c>
      <c r="Q2802" s="179">
        <v>0</v>
      </c>
      <c r="R2802" s="180">
        <v>0</v>
      </c>
      <c r="S2802" s="180">
        <v>0</v>
      </c>
      <c r="T2802" s="180">
        <v>0</v>
      </c>
    </row>
    <row r="2803" spans="2:20" x14ac:dyDescent="0.3">
      <c r="B2803" s="19">
        <v>2800</v>
      </c>
      <c r="C2803" s="179">
        <v>0</v>
      </c>
      <c r="D2803" s="179">
        <v>0</v>
      </c>
      <c r="E2803" s="179">
        <v>402937.65145875182</v>
      </c>
      <c r="F2803" s="179">
        <v>0</v>
      </c>
      <c r="G2803" s="179">
        <v>0</v>
      </c>
      <c r="H2803" s="179">
        <v>57864.861802931533</v>
      </c>
      <c r="I2803" s="179">
        <v>0</v>
      </c>
      <c r="J2803" s="179">
        <v>0</v>
      </c>
      <c r="K2803" s="179">
        <v>0</v>
      </c>
      <c r="L2803" s="179">
        <v>0</v>
      </c>
      <c r="M2803" s="179">
        <v>203669.88579493287</v>
      </c>
      <c r="N2803" s="179">
        <v>0</v>
      </c>
      <c r="O2803" s="179">
        <v>0</v>
      </c>
      <c r="P2803" s="179">
        <v>0</v>
      </c>
      <c r="Q2803" s="179">
        <v>0</v>
      </c>
      <c r="R2803" s="180">
        <v>0</v>
      </c>
      <c r="S2803" s="180">
        <v>0</v>
      </c>
      <c r="T2803" s="180">
        <v>0</v>
      </c>
    </row>
    <row r="2804" spans="2:20" x14ac:dyDescent="0.3">
      <c r="B2804" s="19">
        <v>2801</v>
      </c>
      <c r="C2804" s="179">
        <v>0</v>
      </c>
      <c r="D2804" s="179">
        <v>0</v>
      </c>
      <c r="E2804" s="179">
        <v>114412.42078293659</v>
      </c>
      <c r="F2804" s="179">
        <v>0</v>
      </c>
      <c r="G2804" s="179">
        <v>0</v>
      </c>
      <c r="H2804" s="179">
        <v>27742.328941668075</v>
      </c>
      <c r="I2804" s="179">
        <v>0</v>
      </c>
      <c r="J2804" s="179">
        <v>0</v>
      </c>
      <c r="K2804" s="179">
        <v>0</v>
      </c>
      <c r="L2804" s="179">
        <v>0</v>
      </c>
      <c r="M2804" s="179">
        <v>29997.974638013598</v>
      </c>
      <c r="N2804" s="179">
        <v>0</v>
      </c>
      <c r="O2804" s="179">
        <v>0</v>
      </c>
      <c r="P2804" s="179">
        <v>0</v>
      </c>
      <c r="Q2804" s="179">
        <v>0</v>
      </c>
      <c r="R2804" s="180">
        <v>0</v>
      </c>
      <c r="S2804" s="180">
        <v>0</v>
      </c>
      <c r="T2804" s="180">
        <v>0</v>
      </c>
    </row>
    <row r="2805" spans="2:20" x14ac:dyDescent="0.3">
      <c r="B2805" s="19">
        <v>2802</v>
      </c>
      <c r="C2805" s="179">
        <v>0</v>
      </c>
      <c r="D2805" s="179">
        <v>0</v>
      </c>
      <c r="E2805" s="179">
        <v>95812.885936001941</v>
      </c>
      <c r="F2805" s="179">
        <v>0</v>
      </c>
      <c r="G2805" s="179">
        <v>0</v>
      </c>
      <c r="H2805" s="179">
        <v>590946.90761156578</v>
      </c>
      <c r="I2805" s="179">
        <v>0</v>
      </c>
      <c r="J2805" s="179">
        <v>0</v>
      </c>
      <c r="K2805" s="179">
        <v>0</v>
      </c>
      <c r="L2805" s="179">
        <v>0</v>
      </c>
      <c r="M2805" s="179">
        <v>296457.29365187691</v>
      </c>
      <c r="N2805" s="179">
        <v>0</v>
      </c>
      <c r="O2805" s="179">
        <v>0</v>
      </c>
      <c r="P2805" s="179">
        <v>0</v>
      </c>
      <c r="Q2805" s="179">
        <v>0</v>
      </c>
      <c r="R2805" s="180">
        <v>0</v>
      </c>
      <c r="S2805" s="180">
        <v>0</v>
      </c>
      <c r="T2805" s="180">
        <v>0</v>
      </c>
    </row>
    <row r="2806" spans="2:20" x14ac:dyDescent="0.3">
      <c r="B2806" s="19">
        <v>2803</v>
      </c>
      <c r="C2806" s="179">
        <v>1</v>
      </c>
      <c r="D2806" s="179">
        <v>97116.641269916538</v>
      </c>
      <c r="E2806" s="179">
        <v>112869.22055679139</v>
      </c>
      <c r="F2806" s="179">
        <v>0</v>
      </c>
      <c r="G2806" s="179">
        <v>0</v>
      </c>
      <c r="H2806" s="179">
        <v>15733.056387545788</v>
      </c>
      <c r="I2806" s="179">
        <v>0</v>
      </c>
      <c r="J2806" s="179">
        <v>0</v>
      </c>
      <c r="K2806" s="179">
        <v>0</v>
      </c>
      <c r="L2806" s="179">
        <v>0</v>
      </c>
      <c r="M2806" s="179">
        <v>29792.07540917454</v>
      </c>
      <c r="N2806" s="179">
        <v>0</v>
      </c>
      <c r="O2806" s="179">
        <v>0</v>
      </c>
      <c r="P2806" s="179">
        <v>0</v>
      </c>
      <c r="Q2806" s="179">
        <v>0</v>
      </c>
      <c r="R2806" s="180">
        <v>0</v>
      </c>
      <c r="S2806" s="180">
        <v>0</v>
      </c>
      <c r="T2806" s="180">
        <v>97116.641269916538</v>
      </c>
    </row>
    <row r="2807" spans="2:20" x14ac:dyDescent="0.3">
      <c r="B2807" s="19">
        <v>2804</v>
      </c>
      <c r="C2807" s="179">
        <v>0</v>
      </c>
      <c r="D2807" s="179">
        <v>0</v>
      </c>
      <c r="E2807" s="179">
        <v>38671.024083033022</v>
      </c>
      <c r="F2807" s="179">
        <v>0</v>
      </c>
      <c r="G2807" s="179">
        <v>0</v>
      </c>
      <c r="H2807" s="179">
        <v>37463.321283331898</v>
      </c>
      <c r="I2807" s="179">
        <v>0</v>
      </c>
      <c r="J2807" s="179">
        <v>0</v>
      </c>
      <c r="K2807" s="179">
        <v>0</v>
      </c>
      <c r="L2807" s="179">
        <v>0</v>
      </c>
      <c r="M2807" s="179">
        <v>18987.15950708749</v>
      </c>
      <c r="N2807" s="179">
        <v>0</v>
      </c>
      <c r="O2807" s="179">
        <v>0</v>
      </c>
      <c r="P2807" s="179">
        <v>0</v>
      </c>
      <c r="Q2807" s="179">
        <v>0</v>
      </c>
      <c r="R2807" s="180">
        <v>0</v>
      </c>
      <c r="S2807" s="180">
        <v>0</v>
      </c>
      <c r="T2807" s="180">
        <v>0</v>
      </c>
    </row>
    <row r="2808" spans="2:20" x14ac:dyDescent="0.3">
      <c r="B2808" s="19">
        <v>2805</v>
      </c>
      <c r="C2808" s="179">
        <v>0</v>
      </c>
      <c r="D2808" s="179">
        <v>0</v>
      </c>
      <c r="E2808" s="179">
        <v>4506.6617795161155</v>
      </c>
      <c r="F2808" s="179">
        <v>0</v>
      </c>
      <c r="G2808" s="179">
        <v>0</v>
      </c>
      <c r="H2808" s="179">
        <v>117492.09955084634</v>
      </c>
      <c r="I2808" s="179">
        <v>0</v>
      </c>
      <c r="J2808" s="179">
        <v>0</v>
      </c>
      <c r="K2808" s="179">
        <v>0</v>
      </c>
      <c r="L2808" s="179">
        <v>0</v>
      </c>
      <c r="M2808" s="179">
        <v>158953.48717393755</v>
      </c>
      <c r="N2808" s="179">
        <v>0</v>
      </c>
      <c r="O2808" s="179">
        <v>0</v>
      </c>
      <c r="P2808" s="179">
        <v>0</v>
      </c>
      <c r="Q2808" s="179">
        <v>0</v>
      </c>
      <c r="R2808" s="180">
        <v>0</v>
      </c>
      <c r="S2808" s="180">
        <v>0</v>
      </c>
      <c r="T2808" s="180">
        <v>0</v>
      </c>
    </row>
    <row r="2809" spans="2:20" x14ac:dyDescent="0.3">
      <c r="B2809" s="19">
        <v>2806</v>
      </c>
      <c r="C2809" s="179">
        <v>0</v>
      </c>
      <c r="D2809" s="179">
        <v>0</v>
      </c>
      <c r="E2809" s="179">
        <v>280992.64577545453</v>
      </c>
      <c r="F2809" s="179">
        <v>0</v>
      </c>
      <c r="G2809" s="179">
        <v>0</v>
      </c>
      <c r="H2809" s="179">
        <v>155715.21000306684</v>
      </c>
      <c r="I2809" s="179">
        <v>0</v>
      </c>
      <c r="J2809" s="179">
        <v>0</v>
      </c>
      <c r="K2809" s="179">
        <v>0</v>
      </c>
      <c r="L2809" s="179">
        <v>0</v>
      </c>
      <c r="M2809" s="179">
        <v>15627.493173442639</v>
      </c>
      <c r="N2809" s="179">
        <v>0</v>
      </c>
      <c r="O2809" s="179">
        <v>0</v>
      </c>
      <c r="P2809" s="179">
        <v>0</v>
      </c>
      <c r="Q2809" s="179">
        <v>0</v>
      </c>
      <c r="R2809" s="180">
        <v>0</v>
      </c>
      <c r="S2809" s="180">
        <v>0</v>
      </c>
      <c r="T2809" s="180">
        <v>0</v>
      </c>
    </row>
    <row r="2810" spans="2:20" x14ac:dyDescent="0.3">
      <c r="B2810" s="19">
        <v>2807</v>
      </c>
      <c r="C2810" s="179">
        <v>0</v>
      </c>
      <c r="D2810" s="179">
        <v>0</v>
      </c>
      <c r="E2810" s="179">
        <v>373167.39174515003</v>
      </c>
      <c r="F2810" s="179">
        <v>0</v>
      </c>
      <c r="G2810" s="179">
        <v>0</v>
      </c>
      <c r="H2810" s="179">
        <v>799785.21866734675</v>
      </c>
      <c r="I2810" s="179">
        <v>0</v>
      </c>
      <c r="J2810" s="179">
        <v>0</v>
      </c>
      <c r="K2810" s="179">
        <v>0</v>
      </c>
      <c r="L2810" s="179">
        <v>0</v>
      </c>
      <c r="M2810" s="179">
        <v>163419.11665834286</v>
      </c>
      <c r="N2810" s="179">
        <v>0</v>
      </c>
      <c r="O2810" s="179">
        <v>0</v>
      </c>
      <c r="P2810" s="179">
        <v>0</v>
      </c>
      <c r="Q2810" s="179">
        <v>0</v>
      </c>
      <c r="R2810" s="180">
        <v>0</v>
      </c>
      <c r="S2810" s="180">
        <v>0</v>
      </c>
      <c r="T2810" s="180">
        <v>0</v>
      </c>
    </row>
    <row r="2811" spans="2:20" x14ac:dyDescent="0.3">
      <c r="B2811" s="19">
        <v>2808</v>
      </c>
      <c r="C2811" s="179">
        <v>0</v>
      </c>
      <c r="D2811" s="179">
        <v>0</v>
      </c>
      <c r="E2811" s="179">
        <v>20685.803965812102</v>
      </c>
      <c r="F2811" s="179">
        <v>0</v>
      </c>
      <c r="G2811" s="179">
        <v>0</v>
      </c>
      <c r="H2811" s="179">
        <v>31014.204181739322</v>
      </c>
      <c r="I2811" s="179">
        <v>0</v>
      </c>
      <c r="J2811" s="179">
        <v>0</v>
      </c>
      <c r="K2811" s="179">
        <v>0</v>
      </c>
      <c r="L2811" s="179">
        <v>0</v>
      </c>
      <c r="M2811" s="179">
        <v>5051.2599289457939</v>
      </c>
      <c r="N2811" s="179">
        <v>0</v>
      </c>
      <c r="O2811" s="179">
        <v>0</v>
      </c>
      <c r="P2811" s="179">
        <v>0</v>
      </c>
      <c r="Q2811" s="179">
        <v>0</v>
      </c>
      <c r="R2811" s="180">
        <v>0</v>
      </c>
      <c r="S2811" s="180">
        <v>0</v>
      </c>
      <c r="T2811" s="180">
        <v>0</v>
      </c>
    </row>
    <row r="2812" spans="2:20" x14ac:dyDescent="0.3">
      <c r="B2812" s="19">
        <v>2809</v>
      </c>
      <c r="C2812" s="179">
        <v>0</v>
      </c>
      <c r="D2812" s="179">
        <v>0</v>
      </c>
      <c r="E2812" s="179">
        <v>29434.086498414752</v>
      </c>
      <c r="F2812" s="179">
        <v>0</v>
      </c>
      <c r="G2812" s="179">
        <v>0</v>
      </c>
      <c r="H2812" s="179">
        <v>114333.95939408062</v>
      </c>
      <c r="I2812" s="179">
        <v>0</v>
      </c>
      <c r="J2812" s="179">
        <v>0</v>
      </c>
      <c r="K2812" s="179">
        <v>0</v>
      </c>
      <c r="L2812" s="179">
        <v>0</v>
      </c>
      <c r="M2812" s="179">
        <v>134781.25203968334</v>
      </c>
      <c r="N2812" s="179">
        <v>0</v>
      </c>
      <c r="O2812" s="179">
        <v>0</v>
      </c>
      <c r="P2812" s="179">
        <v>0</v>
      </c>
      <c r="Q2812" s="179">
        <v>0</v>
      </c>
      <c r="R2812" s="180">
        <v>0</v>
      </c>
      <c r="S2812" s="180">
        <v>0</v>
      </c>
      <c r="T2812" s="180">
        <v>0</v>
      </c>
    </row>
    <row r="2813" spans="2:20" x14ac:dyDescent="0.3">
      <c r="B2813" s="19">
        <v>2810</v>
      </c>
      <c r="C2813" s="179">
        <v>0</v>
      </c>
      <c r="D2813" s="179">
        <v>0</v>
      </c>
      <c r="E2813" s="179">
        <v>64460.909175706402</v>
      </c>
      <c r="F2813" s="179">
        <v>0</v>
      </c>
      <c r="G2813" s="179">
        <v>0</v>
      </c>
      <c r="H2813" s="179">
        <v>119486.23348019575</v>
      </c>
      <c r="I2813" s="179">
        <v>0</v>
      </c>
      <c r="J2813" s="179">
        <v>0</v>
      </c>
      <c r="K2813" s="179">
        <v>0</v>
      </c>
      <c r="L2813" s="179">
        <v>0</v>
      </c>
      <c r="M2813" s="179">
        <v>9703.9312332761983</v>
      </c>
      <c r="N2813" s="179">
        <v>0</v>
      </c>
      <c r="O2813" s="179">
        <v>0</v>
      </c>
      <c r="P2813" s="179">
        <v>0</v>
      </c>
      <c r="Q2813" s="179">
        <v>0</v>
      </c>
      <c r="R2813" s="180">
        <v>0</v>
      </c>
      <c r="S2813" s="180">
        <v>0</v>
      </c>
      <c r="T2813" s="180">
        <v>0</v>
      </c>
    </row>
    <row r="2814" spans="2:20" x14ac:dyDescent="0.3">
      <c r="B2814" s="19">
        <v>2811</v>
      </c>
      <c r="C2814" s="179">
        <v>1</v>
      </c>
      <c r="D2814" s="179">
        <v>104631.14048446095</v>
      </c>
      <c r="E2814" s="179">
        <v>64928.908593311658</v>
      </c>
      <c r="F2814" s="179">
        <v>0</v>
      </c>
      <c r="G2814" s="179">
        <v>0</v>
      </c>
      <c r="H2814" s="179">
        <v>186064.85567060253</v>
      </c>
      <c r="I2814" s="179">
        <v>0</v>
      </c>
      <c r="J2814" s="179">
        <v>0</v>
      </c>
      <c r="K2814" s="179">
        <v>0</v>
      </c>
      <c r="L2814" s="179">
        <v>0</v>
      </c>
      <c r="M2814" s="179">
        <v>1102336.8700822312</v>
      </c>
      <c r="N2814" s="179">
        <v>0</v>
      </c>
      <c r="O2814" s="179">
        <v>0</v>
      </c>
      <c r="P2814" s="179">
        <v>0</v>
      </c>
      <c r="Q2814" s="179">
        <v>0</v>
      </c>
      <c r="R2814" s="180">
        <v>0</v>
      </c>
      <c r="S2814" s="180">
        <v>0</v>
      </c>
      <c r="T2814" s="180">
        <v>104631.14048446095</v>
      </c>
    </row>
    <row r="2815" spans="2:20" x14ac:dyDescent="0.3">
      <c r="B2815" s="19">
        <v>2812</v>
      </c>
      <c r="C2815" s="179">
        <v>0</v>
      </c>
      <c r="D2815" s="179">
        <v>0</v>
      </c>
      <c r="E2815" s="179">
        <v>181413.17345889352</v>
      </c>
      <c r="F2815" s="179">
        <v>0</v>
      </c>
      <c r="G2815" s="179">
        <v>0</v>
      </c>
      <c r="H2815" s="179">
        <v>67511.475975561567</v>
      </c>
      <c r="I2815" s="179">
        <v>0</v>
      </c>
      <c r="J2815" s="179">
        <v>0</v>
      </c>
      <c r="K2815" s="179">
        <v>0</v>
      </c>
      <c r="L2815" s="179">
        <v>0</v>
      </c>
      <c r="M2815" s="179">
        <v>118368.03714381515</v>
      </c>
      <c r="N2815" s="179">
        <v>0</v>
      </c>
      <c r="O2815" s="179">
        <v>0</v>
      </c>
      <c r="P2815" s="179">
        <v>0</v>
      </c>
      <c r="Q2815" s="179">
        <v>0</v>
      </c>
      <c r="R2815" s="180">
        <v>0</v>
      </c>
      <c r="S2815" s="180">
        <v>0</v>
      </c>
      <c r="T2815" s="180">
        <v>0</v>
      </c>
    </row>
    <row r="2816" spans="2:20" x14ac:dyDescent="0.3">
      <c r="B2816" s="19">
        <v>2813</v>
      </c>
      <c r="C2816" s="179">
        <v>0</v>
      </c>
      <c r="D2816" s="179">
        <v>0</v>
      </c>
      <c r="E2816" s="179">
        <v>28800.538059415838</v>
      </c>
      <c r="F2816" s="179">
        <v>0</v>
      </c>
      <c r="G2816" s="179">
        <v>0</v>
      </c>
      <c r="H2816" s="179">
        <v>577190.35752459639</v>
      </c>
      <c r="I2816" s="179">
        <v>0</v>
      </c>
      <c r="J2816" s="179">
        <v>0</v>
      </c>
      <c r="K2816" s="179">
        <v>0</v>
      </c>
      <c r="L2816" s="179">
        <v>0</v>
      </c>
      <c r="M2816" s="179">
        <v>28262.311006851724</v>
      </c>
      <c r="N2816" s="179">
        <v>0</v>
      </c>
      <c r="O2816" s="179">
        <v>0</v>
      </c>
      <c r="P2816" s="179">
        <v>0</v>
      </c>
      <c r="Q2816" s="179">
        <v>0</v>
      </c>
      <c r="R2816" s="180">
        <v>0</v>
      </c>
      <c r="S2816" s="180">
        <v>0</v>
      </c>
      <c r="T2816" s="180">
        <v>0</v>
      </c>
    </row>
    <row r="2817" spans="2:20" x14ac:dyDescent="0.3">
      <c r="B2817" s="19">
        <v>2814</v>
      </c>
      <c r="C2817" s="179">
        <v>0</v>
      </c>
      <c r="D2817" s="179">
        <v>0</v>
      </c>
      <c r="E2817" s="179">
        <v>186570.62723492825</v>
      </c>
      <c r="F2817" s="179">
        <v>0</v>
      </c>
      <c r="G2817" s="179">
        <v>0</v>
      </c>
      <c r="H2817" s="179">
        <v>42208.548871798099</v>
      </c>
      <c r="I2817" s="179">
        <v>0</v>
      </c>
      <c r="J2817" s="179">
        <v>0</v>
      </c>
      <c r="K2817" s="179">
        <v>0</v>
      </c>
      <c r="L2817" s="179">
        <v>0</v>
      </c>
      <c r="M2817" s="179">
        <v>53906.009209878386</v>
      </c>
      <c r="N2817" s="179">
        <v>0</v>
      </c>
      <c r="O2817" s="179">
        <v>0</v>
      </c>
      <c r="P2817" s="179">
        <v>0</v>
      </c>
      <c r="Q2817" s="179">
        <v>0</v>
      </c>
      <c r="R2817" s="180">
        <v>0</v>
      </c>
      <c r="S2817" s="180">
        <v>0</v>
      </c>
      <c r="T2817" s="180">
        <v>0</v>
      </c>
    </row>
    <row r="2818" spans="2:20" x14ac:dyDescent="0.3">
      <c r="B2818" s="19">
        <v>2815</v>
      </c>
      <c r="C2818" s="179">
        <v>0</v>
      </c>
      <c r="D2818" s="179">
        <v>0</v>
      </c>
      <c r="E2818" s="179">
        <v>164992.15137252261</v>
      </c>
      <c r="F2818" s="179">
        <v>0</v>
      </c>
      <c r="G2818" s="179">
        <v>0</v>
      </c>
      <c r="H2818" s="179">
        <v>13938.567559592531</v>
      </c>
      <c r="I2818" s="179">
        <v>0</v>
      </c>
      <c r="J2818" s="179">
        <v>0</v>
      </c>
      <c r="K2818" s="179">
        <v>0</v>
      </c>
      <c r="L2818" s="179">
        <v>0</v>
      </c>
      <c r="M2818" s="179">
        <v>21546.64164175995</v>
      </c>
      <c r="N2818" s="179">
        <v>0</v>
      </c>
      <c r="O2818" s="179">
        <v>0</v>
      </c>
      <c r="P2818" s="179">
        <v>0</v>
      </c>
      <c r="Q2818" s="179">
        <v>0</v>
      </c>
      <c r="R2818" s="180">
        <v>0</v>
      </c>
      <c r="S2818" s="180">
        <v>0</v>
      </c>
      <c r="T2818" s="180">
        <v>0</v>
      </c>
    </row>
    <row r="2819" spans="2:20" x14ac:dyDescent="0.3">
      <c r="B2819" s="19">
        <v>2816</v>
      </c>
      <c r="C2819" s="179">
        <v>0</v>
      </c>
      <c r="D2819" s="179">
        <v>0</v>
      </c>
      <c r="E2819" s="179">
        <v>71456.961976415041</v>
      </c>
      <c r="F2819" s="179">
        <v>0</v>
      </c>
      <c r="G2819" s="179">
        <v>0</v>
      </c>
      <c r="H2819" s="179">
        <v>79941.798624792093</v>
      </c>
      <c r="I2819" s="179">
        <v>0</v>
      </c>
      <c r="J2819" s="179">
        <v>0</v>
      </c>
      <c r="K2819" s="179">
        <v>0</v>
      </c>
      <c r="L2819" s="179">
        <v>0</v>
      </c>
      <c r="M2819" s="179">
        <v>64073.919987632144</v>
      </c>
      <c r="N2819" s="179">
        <v>0</v>
      </c>
      <c r="O2819" s="179">
        <v>0</v>
      </c>
      <c r="P2819" s="179">
        <v>0</v>
      </c>
      <c r="Q2819" s="179">
        <v>0</v>
      </c>
      <c r="R2819" s="180">
        <v>0</v>
      </c>
      <c r="S2819" s="180">
        <v>0</v>
      </c>
      <c r="T2819" s="180">
        <v>0</v>
      </c>
    </row>
    <row r="2820" spans="2:20" x14ac:dyDescent="0.3">
      <c r="B2820" s="19">
        <v>2817</v>
      </c>
      <c r="C2820" s="179">
        <v>0</v>
      </c>
      <c r="D2820" s="179">
        <v>0</v>
      </c>
      <c r="E2820" s="179">
        <v>311939.14935494796</v>
      </c>
      <c r="F2820" s="179">
        <v>0</v>
      </c>
      <c r="G2820" s="179">
        <v>0</v>
      </c>
      <c r="H2820" s="179">
        <v>5643915.1017107368</v>
      </c>
      <c r="I2820" s="179">
        <v>0</v>
      </c>
      <c r="J2820" s="179">
        <v>0</v>
      </c>
      <c r="K2820" s="179">
        <v>0</v>
      </c>
      <c r="L2820" s="179">
        <v>0</v>
      </c>
      <c r="M2820" s="179">
        <v>9074.4747548806645</v>
      </c>
      <c r="N2820" s="179">
        <v>0</v>
      </c>
      <c r="O2820" s="179">
        <v>0</v>
      </c>
      <c r="P2820" s="179">
        <v>0</v>
      </c>
      <c r="Q2820" s="179">
        <v>0</v>
      </c>
      <c r="R2820" s="180">
        <v>0</v>
      </c>
      <c r="S2820" s="180">
        <v>0</v>
      </c>
      <c r="T2820" s="180">
        <v>0</v>
      </c>
    </row>
    <row r="2821" spans="2:20" x14ac:dyDescent="0.3">
      <c r="B2821" s="19">
        <v>2818</v>
      </c>
      <c r="C2821" s="179">
        <v>0</v>
      </c>
      <c r="D2821" s="179">
        <v>0</v>
      </c>
      <c r="E2821" s="179">
        <v>262409.91029108071</v>
      </c>
      <c r="F2821" s="179">
        <v>0</v>
      </c>
      <c r="G2821" s="179">
        <v>0</v>
      </c>
      <c r="H2821" s="179">
        <v>15954.479284794372</v>
      </c>
      <c r="I2821" s="179">
        <v>0</v>
      </c>
      <c r="J2821" s="179">
        <v>0</v>
      </c>
      <c r="K2821" s="179">
        <v>0</v>
      </c>
      <c r="L2821" s="179">
        <v>0</v>
      </c>
      <c r="M2821" s="179">
        <v>1253663.5098197579</v>
      </c>
      <c r="N2821" s="179">
        <v>0</v>
      </c>
      <c r="O2821" s="179">
        <v>0</v>
      </c>
      <c r="P2821" s="179">
        <v>0</v>
      </c>
      <c r="Q2821" s="179">
        <v>0</v>
      </c>
      <c r="R2821" s="180">
        <v>0</v>
      </c>
      <c r="S2821" s="180">
        <v>0</v>
      </c>
      <c r="T2821" s="180">
        <v>0</v>
      </c>
    </row>
    <row r="2822" spans="2:20" x14ac:dyDescent="0.3">
      <c r="B2822" s="19">
        <v>2819</v>
      </c>
      <c r="C2822" s="179">
        <v>0</v>
      </c>
      <c r="D2822" s="179">
        <v>0</v>
      </c>
      <c r="E2822" s="179">
        <v>105939.99435870667</v>
      </c>
      <c r="F2822" s="179">
        <v>0</v>
      </c>
      <c r="G2822" s="179">
        <v>0</v>
      </c>
      <c r="H2822" s="179">
        <v>8420.8347110693339</v>
      </c>
      <c r="I2822" s="179">
        <v>0</v>
      </c>
      <c r="J2822" s="179">
        <v>0</v>
      </c>
      <c r="K2822" s="179">
        <v>0</v>
      </c>
      <c r="L2822" s="179">
        <v>0</v>
      </c>
      <c r="M2822" s="179">
        <v>27976.870446676166</v>
      </c>
      <c r="N2822" s="179">
        <v>0</v>
      </c>
      <c r="O2822" s="179">
        <v>0</v>
      </c>
      <c r="P2822" s="179">
        <v>0</v>
      </c>
      <c r="Q2822" s="179">
        <v>0</v>
      </c>
      <c r="R2822" s="180">
        <v>0</v>
      </c>
      <c r="S2822" s="180">
        <v>0</v>
      </c>
      <c r="T2822" s="180">
        <v>0</v>
      </c>
    </row>
    <row r="2823" spans="2:20" x14ac:dyDescent="0.3">
      <c r="B2823" s="19">
        <v>2820</v>
      </c>
      <c r="C2823" s="179">
        <v>0</v>
      </c>
      <c r="D2823" s="179">
        <v>0</v>
      </c>
      <c r="E2823" s="179">
        <v>53305.980317569243</v>
      </c>
      <c r="F2823" s="179">
        <v>0</v>
      </c>
      <c r="G2823" s="179">
        <v>0</v>
      </c>
      <c r="H2823" s="179">
        <v>143571.48424413372</v>
      </c>
      <c r="I2823" s="179">
        <v>0</v>
      </c>
      <c r="J2823" s="179">
        <v>0</v>
      </c>
      <c r="K2823" s="179">
        <v>0</v>
      </c>
      <c r="L2823" s="179">
        <v>0</v>
      </c>
      <c r="M2823" s="179">
        <v>76781.55892538678</v>
      </c>
      <c r="N2823" s="179">
        <v>0</v>
      </c>
      <c r="O2823" s="179">
        <v>0</v>
      </c>
      <c r="P2823" s="179">
        <v>0</v>
      </c>
      <c r="Q2823" s="179">
        <v>0</v>
      </c>
      <c r="R2823" s="180">
        <v>0</v>
      </c>
      <c r="S2823" s="180">
        <v>0</v>
      </c>
      <c r="T2823" s="180">
        <v>0</v>
      </c>
    </row>
    <row r="2824" spans="2:20" x14ac:dyDescent="0.3">
      <c r="B2824" s="19">
        <v>2821</v>
      </c>
      <c r="C2824" s="179">
        <v>0</v>
      </c>
      <c r="D2824" s="179">
        <v>0</v>
      </c>
      <c r="E2824" s="179">
        <v>322001.33314185217</v>
      </c>
      <c r="F2824" s="179">
        <v>0</v>
      </c>
      <c r="G2824" s="179">
        <v>0</v>
      </c>
      <c r="H2824" s="179">
        <v>83088.453813574524</v>
      </c>
      <c r="I2824" s="179">
        <v>0</v>
      </c>
      <c r="J2824" s="179">
        <v>0</v>
      </c>
      <c r="K2824" s="179">
        <v>0</v>
      </c>
      <c r="L2824" s="179">
        <v>0</v>
      </c>
      <c r="M2824" s="179">
        <v>52797.803175625711</v>
      </c>
      <c r="N2824" s="179">
        <v>0</v>
      </c>
      <c r="O2824" s="179">
        <v>0</v>
      </c>
      <c r="P2824" s="179">
        <v>0</v>
      </c>
      <c r="Q2824" s="179">
        <v>0</v>
      </c>
      <c r="R2824" s="180">
        <v>0</v>
      </c>
      <c r="S2824" s="180">
        <v>0</v>
      </c>
      <c r="T2824" s="180">
        <v>0</v>
      </c>
    </row>
    <row r="2825" spans="2:20" x14ac:dyDescent="0.3">
      <c r="B2825" s="19">
        <v>2822</v>
      </c>
      <c r="C2825" s="179">
        <v>0</v>
      </c>
      <c r="D2825" s="179">
        <v>0</v>
      </c>
      <c r="E2825" s="179">
        <v>1142550.312381923</v>
      </c>
      <c r="F2825" s="179">
        <v>0</v>
      </c>
      <c r="G2825" s="179">
        <v>0</v>
      </c>
      <c r="H2825" s="179">
        <v>69538.700406689124</v>
      </c>
      <c r="I2825" s="179">
        <v>0</v>
      </c>
      <c r="J2825" s="179">
        <v>0</v>
      </c>
      <c r="K2825" s="179">
        <v>0</v>
      </c>
      <c r="L2825" s="179">
        <v>0</v>
      </c>
      <c r="M2825" s="179">
        <v>296815.15757658164</v>
      </c>
      <c r="N2825" s="179">
        <v>0</v>
      </c>
      <c r="O2825" s="179">
        <v>0</v>
      </c>
      <c r="P2825" s="179">
        <v>0</v>
      </c>
      <c r="Q2825" s="179">
        <v>0</v>
      </c>
      <c r="R2825" s="180">
        <v>0</v>
      </c>
      <c r="S2825" s="180">
        <v>0</v>
      </c>
      <c r="T2825" s="180">
        <v>0</v>
      </c>
    </row>
    <row r="2826" spans="2:20" x14ac:dyDescent="0.3">
      <c r="B2826" s="19">
        <v>2823</v>
      </c>
      <c r="C2826" s="179">
        <v>0</v>
      </c>
      <c r="D2826" s="179">
        <v>0</v>
      </c>
      <c r="E2826" s="179">
        <v>204254.04823066841</v>
      </c>
      <c r="F2826" s="179">
        <v>0</v>
      </c>
      <c r="G2826" s="179">
        <v>0</v>
      </c>
      <c r="H2826" s="179">
        <v>272623.82824135321</v>
      </c>
      <c r="I2826" s="179">
        <v>0</v>
      </c>
      <c r="J2826" s="179">
        <v>0</v>
      </c>
      <c r="K2826" s="179">
        <v>0</v>
      </c>
      <c r="L2826" s="179">
        <v>0</v>
      </c>
      <c r="M2826" s="179">
        <v>59068.346731484227</v>
      </c>
      <c r="N2826" s="179">
        <v>0</v>
      </c>
      <c r="O2826" s="179">
        <v>0</v>
      </c>
      <c r="P2826" s="179">
        <v>0</v>
      </c>
      <c r="Q2826" s="179">
        <v>0</v>
      </c>
      <c r="R2826" s="180">
        <v>0</v>
      </c>
      <c r="S2826" s="180">
        <v>0</v>
      </c>
      <c r="T2826" s="180">
        <v>0</v>
      </c>
    </row>
    <row r="2827" spans="2:20" x14ac:dyDescent="0.3">
      <c r="B2827" s="19">
        <v>2824</v>
      </c>
      <c r="C2827" s="179">
        <v>0</v>
      </c>
      <c r="D2827" s="179">
        <v>0</v>
      </c>
      <c r="E2827" s="179">
        <v>124947.81733112142</v>
      </c>
      <c r="F2827" s="179">
        <v>0</v>
      </c>
      <c r="G2827" s="179">
        <v>0</v>
      </c>
      <c r="H2827" s="179">
        <v>45294.820259482753</v>
      </c>
      <c r="I2827" s="179">
        <v>0</v>
      </c>
      <c r="J2827" s="179">
        <v>0</v>
      </c>
      <c r="K2827" s="179">
        <v>14199.318992588711</v>
      </c>
      <c r="L2827" s="179">
        <v>1</v>
      </c>
      <c r="M2827" s="179">
        <v>11758.320580215002</v>
      </c>
      <c r="N2827" s="179">
        <v>0</v>
      </c>
      <c r="O2827" s="179">
        <v>0</v>
      </c>
      <c r="P2827" s="179">
        <v>0</v>
      </c>
      <c r="Q2827" s="179">
        <v>0</v>
      </c>
      <c r="R2827" s="180">
        <v>0</v>
      </c>
      <c r="S2827" s="180">
        <v>14199.318992588711</v>
      </c>
      <c r="T2827" s="180">
        <v>0</v>
      </c>
    </row>
    <row r="2828" spans="2:20" x14ac:dyDescent="0.3">
      <c r="B2828" s="19">
        <v>2825</v>
      </c>
      <c r="C2828" s="179">
        <v>0</v>
      </c>
      <c r="D2828" s="179">
        <v>0</v>
      </c>
      <c r="E2828" s="179">
        <v>2127.8735646322612</v>
      </c>
      <c r="F2828" s="179">
        <v>0</v>
      </c>
      <c r="G2828" s="179">
        <v>0</v>
      </c>
      <c r="H2828" s="179">
        <v>230176.6868330664</v>
      </c>
      <c r="I2828" s="179">
        <v>0</v>
      </c>
      <c r="J2828" s="179">
        <v>0</v>
      </c>
      <c r="K2828" s="179">
        <v>0</v>
      </c>
      <c r="L2828" s="179">
        <v>0</v>
      </c>
      <c r="M2828" s="179">
        <v>2528.0989689903172</v>
      </c>
      <c r="N2828" s="179">
        <v>0</v>
      </c>
      <c r="O2828" s="179">
        <v>0</v>
      </c>
      <c r="P2828" s="179">
        <v>0</v>
      </c>
      <c r="Q2828" s="179">
        <v>0</v>
      </c>
      <c r="R2828" s="180">
        <v>0</v>
      </c>
      <c r="S2828" s="180">
        <v>0</v>
      </c>
      <c r="T2828" s="180">
        <v>0</v>
      </c>
    </row>
    <row r="2829" spans="2:20" x14ac:dyDescent="0.3">
      <c r="B2829" s="19">
        <v>2826</v>
      </c>
      <c r="C2829" s="179">
        <v>0</v>
      </c>
      <c r="D2829" s="179">
        <v>0</v>
      </c>
      <c r="E2829" s="179">
        <v>64805.487357363621</v>
      </c>
      <c r="F2829" s="179">
        <v>0</v>
      </c>
      <c r="G2829" s="179">
        <v>0</v>
      </c>
      <c r="H2829" s="179">
        <v>45105.446918728798</v>
      </c>
      <c r="I2829" s="179">
        <v>0</v>
      </c>
      <c r="J2829" s="179">
        <v>0</v>
      </c>
      <c r="K2829" s="179">
        <v>0</v>
      </c>
      <c r="L2829" s="179">
        <v>0</v>
      </c>
      <c r="M2829" s="179">
        <v>45588.74295544692</v>
      </c>
      <c r="N2829" s="179">
        <v>0</v>
      </c>
      <c r="O2829" s="179">
        <v>0</v>
      </c>
      <c r="P2829" s="179">
        <v>0</v>
      </c>
      <c r="Q2829" s="179">
        <v>0</v>
      </c>
      <c r="R2829" s="180">
        <v>0</v>
      </c>
      <c r="S2829" s="180">
        <v>0</v>
      </c>
      <c r="T2829" s="180">
        <v>0</v>
      </c>
    </row>
    <row r="2830" spans="2:20" x14ac:dyDescent="0.3">
      <c r="B2830" s="19">
        <v>2827</v>
      </c>
      <c r="C2830" s="179">
        <v>0</v>
      </c>
      <c r="D2830" s="179">
        <v>0</v>
      </c>
      <c r="E2830" s="179">
        <v>156784.0179375459</v>
      </c>
      <c r="F2830" s="179">
        <v>0</v>
      </c>
      <c r="G2830" s="179">
        <v>0</v>
      </c>
      <c r="H2830" s="179">
        <v>59416.428080803118</v>
      </c>
      <c r="I2830" s="179">
        <v>0</v>
      </c>
      <c r="J2830" s="179">
        <v>0</v>
      </c>
      <c r="K2830" s="179">
        <v>0</v>
      </c>
      <c r="L2830" s="179">
        <v>0</v>
      </c>
      <c r="M2830" s="179">
        <v>150327.25480635211</v>
      </c>
      <c r="N2830" s="179">
        <v>0</v>
      </c>
      <c r="O2830" s="179">
        <v>0</v>
      </c>
      <c r="P2830" s="179">
        <v>0</v>
      </c>
      <c r="Q2830" s="179">
        <v>0</v>
      </c>
      <c r="R2830" s="180">
        <v>0</v>
      </c>
      <c r="S2830" s="180">
        <v>0</v>
      </c>
      <c r="T2830" s="180">
        <v>0</v>
      </c>
    </row>
    <row r="2831" spans="2:20" x14ac:dyDescent="0.3">
      <c r="B2831" s="19">
        <v>2828</v>
      </c>
      <c r="C2831" s="179">
        <v>0</v>
      </c>
      <c r="D2831" s="179">
        <v>0</v>
      </c>
      <c r="E2831" s="179">
        <v>11046.858226707427</v>
      </c>
      <c r="F2831" s="179">
        <v>0</v>
      </c>
      <c r="G2831" s="179">
        <v>0</v>
      </c>
      <c r="H2831" s="179">
        <v>8708.2739005910316</v>
      </c>
      <c r="I2831" s="179">
        <v>0</v>
      </c>
      <c r="J2831" s="179">
        <v>0</v>
      </c>
      <c r="K2831" s="179">
        <v>0</v>
      </c>
      <c r="L2831" s="179">
        <v>0</v>
      </c>
      <c r="M2831" s="179">
        <v>163205.88568122062</v>
      </c>
      <c r="N2831" s="179">
        <v>0</v>
      </c>
      <c r="O2831" s="179">
        <v>0</v>
      </c>
      <c r="P2831" s="179">
        <v>0</v>
      </c>
      <c r="Q2831" s="179">
        <v>0</v>
      </c>
      <c r="R2831" s="180">
        <v>0</v>
      </c>
      <c r="S2831" s="180">
        <v>0</v>
      </c>
      <c r="T2831" s="180">
        <v>0</v>
      </c>
    </row>
    <row r="2832" spans="2:20" x14ac:dyDescent="0.3">
      <c r="B2832" s="19">
        <v>2829</v>
      </c>
      <c r="C2832" s="179">
        <v>0</v>
      </c>
      <c r="D2832" s="179">
        <v>0</v>
      </c>
      <c r="E2832" s="179">
        <v>398284.42200922861</v>
      </c>
      <c r="F2832" s="179">
        <v>0</v>
      </c>
      <c r="G2832" s="179">
        <v>0</v>
      </c>
      <c r="H2832" s="179">
        <v>20550.848615057304</v>
      </c>
      <c r="I2832" s="179">
        <v>0</v>
      </c>
      <c r="J2832" s="179">
        <v>0</v>
      </c>
      <c r="K2832" s="179">
        <v>0</v>
      </c>
      <c r="L2832" s="179">
        <v>0</v>
      </c>
      <c r="M2832" s="179">
        <v>214590.23445803771</v>
      </c>
      <c r="N2832" s="179">
        <v>0</v>
      </c>
      <c r="O2832" s="179">
        <v>0</v>
      </c>
      <c r="P2832" s="179">
        <v>0</v>
      </c>
      <c r="Q2832" s="179">
        <v>0</v>
      </c>
      <c r="R2832" s="180">
        <v>0</v>
      </c>
      <c r="S2832" s="180">
        <v>0</v>
      </c>
      <c r="T2832" s="180">
        <v>0</v>
      </c>
    </row>
    <row r="2833" spans="2:20" x14ac:dyDescent="0.3">
      <c r="B2833" s="19">
        <v>2830</v>
      </c>
      <c r="C2833" s="179">
        <v>0</v>
      </c>
      <c r="D2833" s="179">
        <v>0</v>
      </c>
      <c r="E2833" s="179">
        <v>16158.928455541467</v>
      </c>
      <c r="F2833" s="179">
        <v>0</v>
      </c>
      <c r="G2833" s="179">
        <v>0</v>
      </c>
      <c r="H2833" s="179">
        <v>15579.580830783185</v>
      </c>
      <c r="I2833" s="179">
        <v>0</v>
      </c>
      <c r="J2833" s="179">
        <v>0</v>
      </c>
      <c r="K2833" s="179">
        <v>0</v>
      </c>
      <c r="L2833" s="179">
        <v>0</v>
      </c>
      <c r="M2833" s="179">
        <v>103833.40922040492</v>
      </c>
      <c r="N2833" s="179">
        <v>0</v>
      </c>
      <c r="O2833" s="179">
        <v>0</v>
      </c>
      <c r="P2833" s="179">
        <v>0</v>
      </c>
      <c r="Q2833" s="179">
        <v>0</v>
      </c>
      <c r="R2833" s="180">
        <v>0</v>
      </c>
      <c r="S2833" s="180">
        <v>0</v>
      </c>
      <c r="T2833" s="180">
        <v>0</v>
      </c>
    </row>
    <row r="2834" spans="2:20" x14ac:dyDescent="0.3">
      <c r="B2834" s="19">
        <v>2831</v>
      </c>
      <c r="C2834" s="179">
        <v>0</v>
      </c>
      <c r="D2834" s="179">
        <v>0</v>
      </c>
      <c r="E2834" s="179">
        <v>13312.803693620266</v>
      </c>
      <c r="F2834" s="179">
        <v>0</v>
      </c>
      <c r="G2834" s="179">
        <v>0</v>
      </c>
      <c r="H2834" s="179">
        <v>86083.525094280252</v>
      </c>
      <c r="I2834" s="179">
        <v>0</v>
      </c>
      <c r="J2834" s="179">
        <v>0</v>
      </c>
      <c r="K2834" s="179">
        <v>0</v>
      </c>
      <c r="L2834" s="179">
        <v>0</v>
      </c>
      <c r="M2834" s="179">
        <v>6709.3768018388682</v>
      </c>
      <c r="N2834" s="179">
        <v>0</v>
      </c>
      <c r="O2834" s="179">
        <v>0</v>
      </c>
      <c r="P2834" s="179">
        <v>0</v>
      </c>
      <c r="Q2834" s="179">
        <v>0</v>
      </c>
      <c r="R2834" s="180">
        <v>0</v>
      </c>
      <c r="S2834" s="180">
        <v>0</v>
      </c>
      <c r="T2834" s="180">
        <v>0</v>
      </c>
    </row>
    <row r="2835" spans="2:20" x14ac:dyDescent="0.3">
      <c r="B2835" s="19">
        <v>2832</v>
      </c>
      <c r="C2835" s="179">
        <v>0</v>
      </c>
      <c r="D2835" s="179">
        <v>0</v>
      </c>
      <c r="E2835" s="179">
        <v>200991.16286192156</v>
      </c>
      <c r="F2835" s="179">
        <v>0</v>
      </c>
      <c r="G2835" s="179">
        <v>0</v>
      </c>
      <c r="H2835" s="179">
        <v>32375.231129432923</v>
      </c>
      <c r="I2835" s="179">
        <v>0</v>
      </c>
      <c r="J2835" s="179">
        <v>0</v>
      </c>
      <c r="K2835" s="179">
        <v>0</v>
      </c>
      <c r="L2835" s="179">
        <v>0</v>
      </c>
      <c r="M2835" s="179">
        <v>39955.416630746317</v>
      </c>
      <c r="N2835" s="179">
        <v>0</v>
      </c>
      <c r="O2835" s="179">
        <v>0</v>
      </c>
      <c r="P2835" s="179">
        <v>0</v>
      </c>
      <c r="Q2835" s="179">
        <v>0</v>
      </c>
      <c r="R2835" s="180">
        <v>0</v>
      </c>
      <c r="S2835" s="180">
        <v>0</v>
      </c>
      <c r="T2835" s="180">
        <v>0</v>
      </c>
    </row>
    <row r="2836" spans="2:20" x14ac:dyDescent="0.3">
      <c r="B2836" s="19">
        <v>2833</v>
      </c>
      <c r="C2836" s="179">
        <v>0</v>
      </c>
      <c r="D2836" s="179">
        <v>0</v>
      </c>
      <c r="E2836" s="179">
        <v>85411.934936832418</v>
      </c>
      <c r="F2836" s="179">
        <v>0</v>
      </c>
      <c r="G2836" s="179">
        <v>0</v>
      </c>
      <c r="H2836" s="179">
        <v>84790.133939752617</v>
      </c>
      <c r="I2836" s="179">
        <v>0</v>
      </c>
      <c r="J2836" s="179">
        <v>0</v>
      </c>
      <c r="K2836" s="179">
        <v>0</v>
      </c>
      <c r="L2836" s="179">
        <v>0</v>
      </c>
      <c r="M2836" s="179">
        <v>469110.36041151744</v>
      </c>
      <c r="N2836" s="179">
        <v>0</v>
      </c>
      <c r="O2836" s="179">
        <v>0</v>
      </c>
      <c r="P2836" s="179">
        <v>0</v>
      </c>
      <c r="Q2836" s="179">
        <v>0</v>
      </c>
      <c r="R2836" s="180">
        <v>0</v>
      </c>
      <c r="S2836" s="180">
        <v>0</v>
      </c>
      <c r="T2836" s="180">
        <v>0</v>
      </c>
    </row>
    <row r="2837" spans="2:20" x14ac:dyDescent="0.3">
      <c r="B2837" s="19">
        <v>2834</v>
      </c>
      <c r="C2837" s="179">
        <v>0</v>
      </c>
      <c r="D2837" s="179">
        <v>0</v>
      </c>
      <c r="E2837" s="179">
        <v>13000.934813170328</v>
      </c>
      <c r="F2837" s="179">
        <v>0</v>
      </c>
      <c r="G2837" s="179">
        <v>0</v>
      </c>
      <c r="H2837" s="179">
        <v>25305.000317096794</v>
      </c>
      <c r="I2837" s="179">
        <v>0</v>
      </c>
      <c r="J2837" s="179">
        <v>0</v>
      </c>
      <c r="K2837" s="179">
        <v>0</v>
      </c>
      <c r="L2837" s="179">
        <v>0</v>
      </c>
      <c r="M2837" s="179">
        <v>10486.447176858685</v>
      </c>
      <c r="N2837" s="179">
        <v>0</v>
      </c>
      <c r="O2837" s="179">
        <v>0</v>
      </c>
      <c r="P2837" s="179">
        <v>0</v>
      </c>
      <c r="Q2837" s="179">
        <v>0</v>
      </c>
      <c r="R2837" s="180">
        <v>0</v>
      </c>
      <c r="S2837" s="180">
        <v>0</v>
      </c>
      <c r="T2837" s="180">
        <v>0</v>
      </c>
    </row>
    <row r="2838" spans="2:20" x14ac:dyDescent="0.3">
      <c r="B2838" s="19">
        <v>2835</v>
      </c>
      <c r="C2838" s="179">
        <v>0</v>
      </c>
      <c r="D2838" s="179">
        <v>0</v>
      </c>
      <c r="E2838" s="179">
        <v>196506.871618126</v>
      </c>
      <c r="F2838" s="179">
        <v>0</v>
      </c>
      <c r="G2838" s="179">
        <v>0</v>
      </c>
      <c r="H2838" s="179">
        <v>11498.68682299297</v>
      </c>
      <c r="I2838" s="179">
        <v>0</v>
      </c>
      <c r="J2838" s="179">
        <v>0</v>
      </c>
      <c r="K2838" s="179">
        <v>0</v>
      </c>
      <c r="L2838" s="179">
        <v>0</v>
      </c>
      <c r="M2838" s="179">
        <v>45797.140750698141</v>
      </c>
      <c r="N2838" s="179">
        <v>0</v>
      </c>
      <c r="O2838" s="179">
        <v>0</v>
      </c>
      <c r="P2838" s="179">
        <v>0</v>
      </c>
      <c r="Q2838" s="179">
        <v>0</v>
      </c>
      <c r="R2838" s="180">
        <v>0</v>
      </c>
      <c r="S2838" s="180">
        <v>0</v>
      </c>
      <c r="T2838" s="180">
        <v>0</v>
      </c>
    </row>
    <row r="2839" spans="2:20" x14ac:dyDescent="0.3">
      <c r="B2839" s="19">
        <v>2836</v>
      </c>
      <c r="C2839" s="179">
        <v>0</v>
      </c>
      <c r="D2839" s="179">
        <v>0</v>
      </c>
      <c r="E2839" s="179">
        <v>22888.655130097999</v>
      </c>
      <c r="F2839" s="179">
        <v>0</v>
      </c>
      <c r="G2839" s="179">
        <v>0</v>
      </c>
      <c r="H2839" s="179">
        <v>703334.69959844567</v>
      </c>
      <c r="I2839" s="179">
        <v>0</v>
      </c>
      <c r="J2839" s="179">
        <v>0</v>
      </c>
      <c r="K2839" s="179">
        <v>0</v>
      </c>
      <c r="L2839" s="179">
        <v>0</v>
      </c>
      <c r="M2839" s="179">
        <v>42061.914028355808</v>
      </c>
      <c r="N2839" s="179">
        <v>0</v>
      </c>
      <c r="O2839" s="179">
        <v>0</v>
      </c>
      <c r="P2839" s="179">
        <v>0</v>
      </c>
      <c r="Q2839" s="179">
        <v>0</v>
      </c>
      <c r="R2839" s="180">
        <v>0</v>
      </c>
      <c r="S2839" s="180">
        <v>0</v>
      </c>
      <c r="T2839" s="180">
        <v>0</v>
      </c>
    </row>
    <row r="2840" spans="2:20" x14ac:dyDescent="0.3">
      <c r="B2840" s="19">
        <v>2837</v>
      </c>
      <c r="C2840" s="179">
        <v>0</v>
      </c>
      <c r="D2840" s="179">
        <v>0</v>
      </c>
      <c r="E2840" s="179">
        <v>69736.717321133343</v>
      </c>
      <c r="F2840" s="179">
        <v>0</v>
      </c>
      <c r="G2840" s="179">
        <v>0</v>
      </c>
      <c r="H2840" s="179">
        <v>521424.647175566</v>
      </c>
      <c r="I2840" s="179">
        <v>0</v>
      </c>
      <c r="J2840" s="179">
        <v>0</v>
      </c>
      <c r="K2840" s="179">
        <v>0</v>
      </c>
      <c r="L2840" s="179">
        <v>0</v>
      </c>
      <c r="M2840" s="179">
        <v>26718.796357607229</v>
      </c>
      <c r="N2840" s="179">
        <v>0</v>
      </c>
      <c r="O2840" s="179">
        <v>0</v>
      </c>
      <c r="P2840" s="179">
        <v>0</v>
      </c>
      <c r="Q2840" s="179">
        <v>0</v>
      </c>
      <c r="R2840" s="180">
        <v>0</v>
      </c>
      <c r="S2840" s="180">
        <v>0</v>
      </c>
      <c r="T2840" s="180">
        <v>0</v>
      </c>
    </row>
    <row r="2841" spans="2:20" x14ac:dyDescent="0.3">
      <c r="B2841" s="19">
        <v>2838</v>
      </c>
      <c r="C2841" s="179">
        <v>0</v>
      </c>
      <c r="D2841" s="179">
        <v>0</v>
      </c>
      <c r="E2841" s="179">
        <v>8138.5425107793644</v>
      </c>
      <c r="F2841" s="179">
        <v>0</v>
      </c>
      <c r="G2841" s="179">
        <v>0</v>
      </c>
      <c r="H2841" s="179">
        <v>6647.7854888817119</v>
      </c>
      <c r="I2841" s="179">
        <v>0</v>
      </c>
      <c r="J2841" s="179">
        <v>0</v>
      </c>
      <c r="K2841" s="179">
        <v>0</v>
      </c>
      <c r="L2841" s="179">
        <v>0</v>
      </c>
      <c r="M2841" s="179">
        <v>6788.48543069074</v>
      </c>
      <c r="N2841" s="179">
        <v>0</v>
      </c>
      <c r="O2841" s="179">
        <v>0</v>
      </c>
      <c r="P2841" s="179">
        <v>0</v>
      </c>
      <c r="Q2841" s="179">
        <v>0</v>
      </c>
      <c r="R2841" s="180">
        <v>0</v>
      </c>
      <c r="S2841" s="180">
        <v>0</v>
      </c>
      <c r="T2841" s="180">
        <v>0</v>
      </c>
    </row>
    <row r="2842" spans="2:20" x14ac:dyDescent="0.3">
      <c r="B2842" s="19">
        <v>2839</v>
      </c>
      <c r="C2842" s="179">
        <v>0</v>
      </c>
      <c r="D2842" s="179">
        <v>0</v>
      </c>
      <c r="E2842" s="179">
        <v>414236.58130177652</v>
      </c>
      <c r="F2842" s="179">
        <v>0</v>
      </c>
      <c r="G2842" s="179">
        <v>0</v>
      </c>
      <c r="H2842" s="179">
        <v>401505.62832895317</v>
      </c>
      <c r="I2842" s="179">
        <v>0</v>
      </c>
      <c r="J2842" s="179">
        <v>0</v>
      </c>
      <c r="K2842" s="179">
        <v>0</v>
      </c>
      <c r="L2842" s="179">
        <v>0</v>
      </c>
      <c r="M2842" s="179">
        <v>50887.193643159844</v>
      </c>
      <c r="N2842" s="179">
        <v>0</v>
      </c>
      <c r="O2842" s="179">
        <v>0</v>
      </c>
      <c r="P2842" s="179">
        <v>0</v>
      </c>
      <c r="Q2842" s="179">
        <v>0</v>
      </c>
      <c r="R2842" s="180">
        <v>0</v>
      </c>
      <c r="S2842" s="180">
        <v>0</v>
      </c>
      <c r="T2842" s="180">
        <v>0</v>
      </c>
    </row>
    <row r="2843" spans="2:20" x14ac:dyDescent="0.3">
      <c r="B2843" s="19">
        <v>2840</v>
      </c>
      <c r="C2843" s="179">
        <v>0</v>
      </c>
      <c r="D2843" s="179">
        <v>0</v>
      </c>
      <c r="E2843" s="179">
        <v>182429.77429027006</v>
      </c>
      <c r="F2843" s="179">
        <v>0</v>
      </c>
      <c r="G2843" s="179">
        <v>0</v>
      </c>
      <c r="H2843" s="179">
        <v>37988.648588979559</v>
      </c>
      <c r="I2843" s="179">
        <v>0</v>
      </c>
      <c r="J2843" s="179">
        <v>0</v>
      </c>
      <c r="K2843" s="179">
        <v>0</v>
      </c>
      <c r="L2843" s="179">
        <v>0</v>
      </c>
      <c r="M2843" s="179">
        <v>82996.712667252024</v>
      </c>
      <c r="N2843" s="179">
        <v>0</v>
      </c>
      <c r="O2843" s="179">
        <v>0</v>
      </c>
      <c r="P2843" s="179">
        <v>0</v>
      </c>
      <c r="Q2843" s="179">
        <v>0</v>
      </c>
      <c r="R2843" s="180">
        <v>0</v>
      </c>
      <c r="S2843" s="180">
        <v>0</v>
      </c>
      <c r="T2843" s="180">
        <v>0</v>
      </c>
    </row>
    <row r="2844" spans="2:20" x14ac:dyDescent="0.3">
      <c r="B2844" s="19">
        <v>2841</v>
      </c>
      <c r="C2844" s="179">
        <v>0</v>
      </c>
      <c r="D2844" s="179">
        <v>0</v>
      </c>
      <c r="E2844" s="179">
        <v>4583.6641073798746</v>
      </c>
      <c r="F2844" s="179">
        <v>0</v>
      </c>
      <c r="G2844" s="179">
        <v>0</v>
      </c>
      <c r="H2844" s="179">
        <v>73161.519378408164</v>
      </c>
      <c r="I2844" s="179">
        <v>0</v>
      </c>
      <c r="J2844" s="179">
        <v>0</v>
      </c>
      <c r="K2844" s="179">
        <v>0</v>
      </c>
      <c r="L2844" s="179">
        <v>0</v>
      </c>
      <c r="M2844" s="179">
        <v>49795.696383699076</v>
      </c>
      <c r="N2844" s="179">
        <v>0</v>
      </c>
      <c r="O2844" s="179">
        <v>0</v>
      </c>
      <c r="P2844" s="179">
        <v>0</v>
      </c>
      <c r="Q2844" s="179">
        <v>0</v>
      </c>
      <c r="R2844" s="180">
        <v>0</v>
      </c>
      <c r="S2844" s="180">
        <v>0</v>
      </c>
      <c r="T2844" s="180">
        <v>0</v>
      </c>
    </row>
    <row r="2845" spans="2:20" x14ac:dyDescent="0.3">
      <c r="B2845" s="19">
        <v>2842</v>
      </c>
      <c r="C2845" s="179">
        <v>0</v>
      </c>
      <c r="D2845" s="179">
        <v>0</v>
      </c>
      <c r="E2845" s="179">
        <v>16006.216273401018</v>
      </c>
      <c r="F2845" s="179">
        <v>0</v>
      </c>
      <c r="G2845" s="179">
        <v>0</v>
      </c>
      <c r="H2845" s="179">
        <v>3838.8596633974403</v>
      </c>
      <c r="I2845" s="179">
        <v>0</v>
      </c>
      <c r="J2845" s="179">
        <v>0</v>
      </c>
      <c r="K2845" s="179">
        <v>0</v>
      </c>
      <c r="L2845" s="179">
        <v>0</v>
      </c>
      <c r="M2845" s="179">
        <v>723125.24004632118</v>
      </c>
      <c r="N2845" s="179">
        <v>0</v>
      </c>
      <c r="O2845" s="179">
        <v>0</v>
      </c>
      <c r="P2845" s="179">
        <v>0</v>
      </c>
      <c r="Q2845" s="179">
        <v>0</v>
      </c>
      <c r="R2845" s="180">
        <v>0</v>
      </c>
      <c r="S2845" s="180">
        <v>0</v>
      </c>
      <c r="T2845" s="180">
        <v>0</v>
      </c>
    </row>
    <row r="2846" spans="2:20" x14ac:dyDescent="0.3">
      <c r="B2846" s="19">
        <v>2843</v>
      </c>
      <c r="C2846" s="179">
        <v>0</v>
      </c>
      <c r="D2846" s="179">
        <v>0</v>
      </c>
      <c r="E2846" s="179">
        <v>158482.43599615674</v>
      </c>
      <c r="F2846" s="179">
        <v>0</v>
      </c>
      <c r="G2846" s="179">
        <v>0</v>
      </c>
      <c r="H2846" s="179">
        <v>101574.70184702417</v>
      </c>
      <c r="I2846" s="179">
        <v>0</v>
      </c>
      <c r="J2846" s="179">
        <v>0</v>
      </c>
      <c r="K2846" s="179">
        <v>0</v>
      </c>
      <c r="L2846" s="179">
        <v>0</v>
      </c>
      <c r="M2846" s="179">
        <v>10028.552369511443</v>
      </c>
      <c r="N2846" s="179">
        <v>0</v>
      </c>
      <c r="O2846" s="179">
        <v>0</v>
      </c>
      <c r="P2846" s="179">
        <v>0</v>
      </c>
      <c r="Q2846" s="179">
        <v>0</v>
      </c>
      <c r="R2846" s="180">
        <v>0</v>
      </c>
      <c r="S2846" s="180">
        <v>0</v>
      </c>
      <c r="T2846" s="180">
        <v>0</v>
      </c>
    </row>
    <row r="2847" spans="2:20" x14ac:dyDescent="0.3">
      <c r="B2847" s="19">
        <v>2844</v>
      </c>
      <c r="C2847" s="179">
        <v>0</v>
      </c>
      <c r="D2847" s="179">
        <v>0</v>
      </c>
      <c r="E2847" s="179">
        <v>15195.171335540701</v>
      </c>
      <c r="F2847" s="179">
        <v>0</v>
      </c>
      <c r="G2847" s="179">
        <v>0</v>
      </c>
      <c r="H2847" s="179">
        <v>82055.135379237792</v>
      </c>
      <c r="I2847" s="179">
        <v>0</v>
      </c>
      <c r="J2847" s="179">
        <v>0</v>
      </c>
      <c r="K2847" s="179">
        <v>0</v>
      </c>
      <c r="L2847" s="179">
        <v>0</v>
      </c>
      <c r="M2847" s="179">
        <v>111926.10512282414</v>
      </c>
      <c r="N2847" s="179">
        <v>0</v>
      </c>
      <c r="O2847" s="179">
        <v>0</v>
      </c>
      <c r="P2847" s="179">
        <v>0</v>
      </c>
      <c r="Q2847" s="179">
        <v>0</v>
      </c>
      <c r="R2847" s="180">
        <v>0</v>
      </c>
      <c r="S2847" s="180">
        <v>0</v>
      </c>
      <c r="T2847" s="180">
        <v>0</v>
      </c>
    </row>
    <row r="2848" spans="2:20" x14ac:dyDescent="0.3">
      <c r="B2848" s="19">
        <v>2845</v>
      </c>
      <c r="C2848" s="179">
        <v>0</v>
      </c>
      <c r="D2848" s="179">
        <v>0</v>
      </c>
      <c r="E2848" s="179">
        <v>360484.06531070929</v>
      </c>
      <c r="F2848" s="179">
        <v>0</v>
      </c>
      <c r="G2848" s="179">
        <v>0</v>
      </c>
      <c r="H2848" s="179">
        <v>7244.0889648257034</v>
      </c>
      <c r="I2848" s="179">
        <v>0</v>
      </c>
      <c r="J2848" s="179">
        <v>0</v>
      </c>
      <c r="K2848" s="179">
        <v>0</v>
      </c>
      <c r="L2848" s="179">
        <v>0</v>
      </c>
      <c r="M2848" s="179">
        <v>11901.975446782222</v>
      </c>
      <c r="N2848" s="179">
        <v>0</v>
      </c>
      <c r="O2848" s="179">
        <v>0</v>
      </c>
      <c r="P2848" s="179">
        <v>0</v>
      </c>
      <c r="Q2848" s="179">
        <v>0</v>
      </c>
      <c r="R2848" s="180">
        <v>0</v>
      </c>
      <c r="S2848" s="180">
        <v>0</v>
      </c>
      <c r="T2848" s="180">
        <v>0</v>
      </c>
    </row>
    <row r="2849" spans="2:20" x14ac:dyDescent="0.3">
      <c r="B2849" s="19">
        <v>2846</v>
      </c>
      <c r="C2849" s="179">
        <v>0</v>
      </c>
      <c r="D2849" s="179">
        <v>0</v>
      </c>
      <c r="E2849" s="179">
        <v>410331.32036846137</v>
      </c>
      <c r="F2849" s="179">
        <v>0</v>
      </c>
      <c r="G2849" s="179">
        <v>0</v>
      </c>
      <c r="H2849" s="179">
        <v>496648.41779005964</v>
      </c>
      <c r="I2849" s="179">
        <v>0</v>
      </c>
      <c r="J2849" s="179">
        <v>0</v>
      </c>
      <c r="K2849" s="179">
        <v>0</v>
      </c>
      <c r="L2849" s="179">
        <v>0</v>
      </c>
      <c r="M2849" s="179">
        <v>202206.6201221596</v>
      </c>
      <c r="N2849" s="179">
        <v>0</v>
      </c>
      <c r="O2849" s="179">
        <v>0</v>
      </c>
      <c r="P2849" s="179">
        <v>0</v>
      </c>
      <c r="Q2849" s="179">
        <v>0</v>
      </c>
      <c r="R2849" s="180">
        <v>0</v>
      </c>
      <c r="S2849" s="180">
        <v>0</v>
      </c>
      <c r="T2849" s="180">
        <v>0</v>
      </c>
    </row>
    <row r="2850" spans="2:20" x14ac:dyDescent="0.3">
      <c r="B2850" s="19">
        <v>2847</v>
      </c>
      <c r="C2850" s="179">
        <v>0</v>
      </c>
      <c r="D2850" s="179">
        <v>0</v>
      </c>
      <c r="E2850" s="179">
        <v>317948.96896956034</v>
      </c>
      <c r="F2850" s="179">
        <v>0</v>
      </c>
      <c r="G2850" s="179">
        <v>0</v>
      </c>
      <c r="H2850" s="179">
        <v>20065.876792186424</v>
      </c>
      <c r="I2850" s="179">
        <v>0</v>
      </c>
      <c r="J2850" s="179">
        <v>0</v>
      </c>
      <c r="K2850" s="179">
        <v>0</v>
      </c>
      <c r="L2850" s="179">
        <v>0</v>
      </c>
      <c r="M2850" s="179">
        <v>17671.714805449741</v>
      </c>
      <c r="N2850" s="179">
        <v>0</v>
      </c>
      <c r="O2850" s="179">
        <v>0</v>
      </c>
      <c r="P2850" s="179">
        <v>0</v>
      </c>
      <c r="Q2850" s="179">
        <v>0</v>
      </c>
      <c r="R2850" s="180">
        <v>0</v>
      </c>
      <c r="S2850" s="180">
        <v>0</v>
      </c>
      <c r="T2850" s="180">
        <v>0</v>
      </c>
    </row>
    <row r="2851" spans="2:20" x14ac:dyDescent="0.3">
      <c r="B2851" s="19">
        <v>2848</v>
      </c>
      <c r="C2851" s="179">
        <v>0</v>
      </c>
      <c r="D2851" s="179">
        <v>0</v>
      </c>
      <c r="E2851" s="179">
        <v>229241.52667234751</v>
      </c>
      <c r="F2851" s="179">
        <v>0</v>
      </c>
      <c r="G2851" s="179">
        <v>0</v>
      </c>
      <c r="H2851" s="179">
        <v>286217.89126895816</v>
      </c>
      <c r="I2851" s="179">
        <v>0</v>
      </c>
      <c r="J2851" s="179">
        <v>0</v>
      </c>
      <c r="K2851" s="179">
        <v>0</v>
      </c>
      <c r="L2851" s="179">
        <v>0</v>
      </c>
      <c r="M2851" s="179">
        <v>15964.12802060735</v>
      </c>
      <c r="N2851" s="179">
        <v>0</v>
      </c>
      <c r="O2851" s="179">
        <v>0</v>
      </c>
      <c r="P2851" s="179">
        <v>0</v>
      </c>
      <c r="Q2851" s="179">
        <v>0</v>
      </c>
      <c r="R2851" s="180">
        <v>0</v>
      </c>
      <c r="S2851" s="180">
        <v>0</v>
      </c>
      <c r="T2851" s="180">
        <v>0</v>
      </c>
    </row>
    <row r="2852" spans="2:20" x14ac:dyDescent="0.3">
      <c r="B2852" s="19">
        <v>2849</v>
      </c>
      <c r="C2852" s="179">
        <v>0</v>
      </c>
      <c r="D2852" s="179">
        <v>0</v>
      </c>
      <c r="E2852" s="179">
        <v>8164.2271083416899</v>
      </c>
      <c r="F2852" s="179">
        <v>0</v>
      </c>
      <c r="G2852" s="179">
        <v>0</v>
      </c>
      <c r="H2852" s="179">
        <v>146651.37609531407</v>
      </c>
      <c r="I2852" s="179">
        <v>0</v>
      </c>
      <c r="J2852" s="179">
        <v>0</v>
      </c>
      <c r="K2852" s="179">
        <v>0</v>
      </c>
      <c r="L2852" s="179">
        <v>0</v>
      </c>
      <c r="M2852" s="179">
        <v>54346.959100674219</v>
      </c>
      <c r="N2852" s="179">
        <v>0</v>
      </c>
      <c r="O2852" s="179">
        <v>0</v>
      </c>
      <c r="P2852" s="179">
        <v>0</v>
      </c>
      <c r="Q2852" s="179">
        <v>0</v>
      </c>
      <c r="R2852" s="180">
        <v>0</v>
      </c>
      <c r="S2852" s="180">
        <v>0</v>
      </c>
      <c r="T2852" s="180">
        <v>0</v>
      </c>
    </row>
    <row r="2853" spans="2:20" x14ac:dyDescent="0.3">
      <c r="B2853" s="19">
        <v>2850</v>
      </c>
      <c r="C2853" s="179">
        <v>0</v>
      </c>
      <c r="D2853" s="179">
        <v>0</v>
      </c>
      <c r="E2853" s="179">
        <v>119751.96007213862</v>
      </c>
      <c r="F2853" s="179">
        <v>0</v>
      </c>
      <c r="G2853" s="179">
        <v>0</v>
      </c>
      <c r="H2853" s="179">
        <v>101805.63888336689</v>
      </c>
      <c r="I2853" s="179">
        <v>0</v>
      </c>
      <c r="J2853" s="179">
        <v>0</v>
      </c>
      <c r="K2853" s="179">
        <v>0</v>
      </c>
      <c r="L2853" s="179">
        <v>0</v>
      </c>
      <c r="M2853" s="179">
        <v>51902.457682562213</v>
      </c>
      <c r="N2853" s="179">
        <v>0</v>
      </c>
      <c r="O2853" s="179">
        <v>0</v>
      </c>
      <c r="P2853" s="179">
        <v>0</v>
      </c>
      <c r="Q2853" s="179">
        <v>0</v>
      </c>
      <c r="R2853" s="180">
        <v>0</v>
      </c>
      <c r="S2853" s="180">
        <v>0</v>
      </c>
      <c r="T2853" s="180">
        <v>0</v>
      </c>
    </row>
    <row r="2854" spans="2:20" x14ac:dyDescent="0.3">
      <c r="B2854" s="19">
        <v>2851</v>
      </c>
      <c r="C2854" s="179">
        <v>0</v>
      </c>
      <c r="D2854" s="179">
        <v>0</v>
      </c>
      <c r="E2854" s="179">
        <v>209064.99900386742</v>
      </c>
      <c r="F2854" s="179">
        <v>0</v>
      </c>
      <c r="G2854" s="179">
        <v>0</v>
      </c>
      <c r="H2854" s="179">
        <v>23242.794581337501</v>
      </c>
      <c r="I2854" s="179">
        <v>0</v>
      </c>
      <c r="J2854" s="179">
        <v>0</v>
      </c>
      <c r="K2854" s="179">
        <v>0</v>
      </c>
      <c r="L2854" s="179">
        <v>0</v>
      </c>
      <c r="M2854" s="179">
        <v>93445.478454781318</v>
      </c>
      <c r="N2854" s="179">
        <v>0</v>
      </c>
      <c r="O2854" s="179">
        <v>0</v>
      </c>
      <c r="P2854" s="179">
        <v>0</v>
      </c>
      <c r="Q2854" s="179">
        <v>0</v>
      </c>
      <c r="R2854" s="180">
        <v>0</v>
      </c>
      <c r="S2854" s="180">
        <v>0</v>
      </c>
      <c r="T2854" s="180">
        <v>0</v>
      </c>
    </row>
    <row r="2855" spans="2:20" x14ac:dyDescent="0.3">
      <c r="B2855" s="19">
        <v>2852</v>
      </c>
      <c r="C2855" s="179">
        <v>0</v>
      </c>
      <c r="D2855" s="179">
        <v>0</v>
      </c>
      <c r="E2855" s="179">
        <v>46929.85135518801</v>
      </c>
      <c r="F2855" s="179">
        <v>0</v>
      </c>
      <c r="G2855" s="179">
        <v>0</v>
      </c>
      <c r="H2855" s="179">
        <v>1021227.3187111067</v>
      </c>
      <c r="I2855" s="179">
        <v>0</v>
      </c>
      <c r="J2855" s="179">
        <v>0</v>
      </c>
      <c r="K2855" s="179">
        <v>0</v>
      </c>
      <c r="L2855" s="179">
        <v>0</v>
      </c>
      <c r="M2855" s="179">
        <v>45814.541868721848</v>
      </c>
      <c r="N2855" s="179">
        <v>0</v>
      </c>
      <c r="O2855" s="179">
        <v>0</v>
      </c>
      <c r="P2855" s="179">
        <v>0</v>
      </c>
      <c r="Q2855" s="179">
        <v>0</v>
      </c>
      <c r="R2855" s="180">
        <v>0</v>
      </c>
      <c r="S2855" s="180">
        <v>0</v>
      </c>
      <c r="T2855" s="180">
        <v>0</v>
      </c>
    </row>
    <row r="2856" spans="2:20" x14ac:dyDescent="0.3">
      <c r="B2856" s="19">
        <v>2853</v>
      </c>
      <c r="C2856" s="179">
        <v>0</v>
      </c>
      <c r="D2856" s="179">
        <v>0</v>
      </c>
      <c r="E2856" s="179">
        <v>68721.352083608217</v>
      </c>
      <c r="F2856" s="179">
        <v>0</v>
      </c>
      <c r="G2856" s="179">
        <v>0</v>
      </c>
      <c r="H2856" s="179">
        <v>702420.57462501258</v>
      </c>
      <c r="I2856" s="179">
        <v>0</v>
      </c>
      <c r="J2856" s="179">
        <v>0</v>
      </c>
      <c r="K2856" s="179">
        <v>0</v>
      </c>
      <c r="L2856" s="179">
        <v>0</v>
      </c>
      <c r="M2856" s="179">
        <v>66653.774361628457</v>
      </c>
      <c r="N2856" s="179">
        <v>0</v>
      </c>
      <c r="O2856" s="179">
        <v>0</v>
      </c>
      <c r="P2856" s="179">
        <v>0</v>
      </c>
      <c r="Q2856" s="179">
        <v>0</v>
      </c>
      <c r="R2856" s="180">
        <v>0</v>
      </c>
      <c r="S2856" s="180">
        <v>0</v>
      </c>
      <c r="T2856" s="180">
        <v>0</v>
      </c>
    </row>
    <row r="2857" spans="2:20" x14ac:dyDescent="0.3">
      <c r="B2857" s="19">
        <v>2854</v>
      </c>
      <c r="C2857" s="179">
        <v>0</v>
      </c>
      <c r="D2857" s="179">
        <v>0</v>
      </c>
      <c r="E2857" s="179">
        <v>20458.28410533362</v>
      </c>
      <c r="F2857" s="179">
        <v>0</v>
      </c>
      <c r="G2857" s="179">
        <v>0</v>
      </c>
      <c r="H2857" s="179">
        <v>204555.5328544162</v>
      </c>
      <c r="I2857" s="179">
        <v>0</v>
      </c>
      <c r="J2857" s="179">
        <v>0</v>
      </c>
      <c r="K2857" s="179">
        <v>321551.31609604467</v>
      </c>
      <c r="L2857" s="179">
        <v>1</v>
      </c>
      <c r="M2857" s="179">
        <v>619133.2025628587</v>
      </c>
      <c r="N2857" s="179">
        <v>0</v>
      </c>
      <c r="O2857" s="179">
        <v>0</v>
      </c>
      <c r="P2857" s="179">
        <v>0</v>
      </c>
      <c r="Q2857" s="179">
        <v>0</v>
      </c>
      <c r="R2857" s="180">
        <v>0</v>
      </c>
      <c r="S2857" s="180">
        <v>321551.31609604467</v>
      </c>
      <c r="T2857" s="180">
        <v>0</v>
      </c>
    </row>
    <row r="2858" spans="2:20" x14ac:dyDescent="0.3">
      <c r="B2858" s="19">
        <v>2855</v>
      </c>
      <c r="C2858" s="179">
        <v>0</v>
      </c>
      <c r="D2858" s="179">
        <v>0</v>
      </c>
      <c r="E2858" s="179">
        <v>71296.683067256687</v>
      </c>
      <c r="F2858" s="179">
        <v>0</v>
      </c>
      <c r="G2858" s="179">
        <v>0</v>
      </c>
      <c r="H2858" s="179">
        <v>561736.37827551947</v>
      </c>
      <c r="I2858" s="179">
        <v>0</v>
      </c>
      <c r="J2858" s="179">
        <v>0</v>
      </c>
      <c r="K2858" s="179">
        <v>0</v>
      </c>
      <c r="L2858" s="179">
        <v>0</v>
      </c>
      <c r="M2858" s="179">
        <v>33857.642251149628</v>
      </c>
      <c r="N2858" s="179">
        <v>0</v>
      </c>
      <c r="O2858" s="179">
        <v>0</v>
      </c>
      <c r="P2858" s="179">
        <v>0</v>
      </c>
      <c r="Q2858" s="179">
        <v>0</v>
      </c>
      <c r="R2858" s="180">
        <v>0</v>
      </c>
      <c r="S2858" s="180">
        <v>0</v>
      </c>
      <c r="T2858" s="180">
        <v>0</v>
      </c>
    </row>
    <row r="2859" spans="2:20" x14ac:dyDescent="0.3">
      <c r="B2859" s="19">
        <v>2856</v>
      </c>
      <c r="C2859" s="179">
        <v>0</v>
      </c>
      <c r="D2859" s="179">
        <v>0</v>
      </c>
      <c r="E2859" s="179">
        <v>80382.13452939631</v>
      </c>
      <c r="F2859" s="179">
        <v>0</v>
      </c>
      <c r="G2859" s="179">
        <v>0</v>
      </c>
      <c r="H2859" s="179">
        <v>50982.237382161722</v>
      </c>
      <c r="I2859" s="179">
        <v>0</v>
      </c>
      <c r="J2859" s="179">
        <v>0</v>
      </c>
      <c r="K2859" s="179">
        <v>0</v>
      </c>
      <c r="L2859" s="179">
        <v>0</v>
      </c>
      <c r="M2859" s="179">
        <v>465872.29281580879</v>
      </c>
      <c r="N2859" s="179">
        <v>0</v>
      </c>
      <c r="O2859" s="179">
        <v>0</v>
      </c>
      <c r="P2859" s="179">
        <v>0</v>
      </c>
      <c r="Q2859" s="179">
        <v>0</v>
      </c>
      <c r="R2859" s="180">
        <v>0</v>
      </c>
      <c r="S2859" s="180">
        <v>0</v>
      </c>
      <c r="T2859" s="180">
        <v>0</v>
      </c>
    </row>
    <row r="2860" spans="2:20" x14ac:dyDescent="0.3">
      <c r="B2860" s="19">
        <v>2857</v>
      </c>
      <c r="C2860" s="179">
        <v>0</v>
      </c>
      <c r="D2860" s="179">
        <v>0</v>
      </c>
      <c r="E2860" s="179">
        <v>113533.80630283651</v>
      </c>
      <c r="F2860" s="179">
        <v>0</v>
      </c>
      <c r="G2860" s="179">
        <v>0</v>
      </c>
      <c r="H2860" s="179">
        <v>229703.82279869518</v>
      </c>
      <c r="I2860" s="179">
        <v>0</v>
      </c>
      <c r="J2860" s="179">
        <v>0</v>
      </c>
      <c r="K2860" s="179">
        <v>0</v>
      </c>
      <c r="L2860" s="179">
        <v>0</v>
      </c>
      <c r="M2860" s="179">
        <v>394312.09415338573</v>
      </c>
      <c r="N2860" s="179">
        <v>0</v>
      </c>
      <c r="O2860" s="179">
        <v>0</v>
      </c>
      <c r="P2860" s="179">
        <v>0</v>
      </c>
      <c r="Q2860" s="179">
        <v>0</v>
      </c>
      <c r="R2860" s="180">
        <v>0</v>
      </c>
      <c r="S2860" s="180">
        <v>0</v>
      </c>
      <c r="T2860" s="180">
        <v>0</v>
      </c>
    </row>
    <row r="2861" spans="2:20" x14ac:dyDescent="0.3">
      <c r="B2861" s="19">
        <v>2858</v>
      </c>
      <c r="C2861" s="179">
        <v>0</v>
      </c>
      <c r="D2861" s="179">
        <v>0</v>
      </c>
      <c r="E2861" s="179">
        <v>312719.83156211645</v>
      </c>
      <c r="F2861" s="179">
        <v>0</v>
      </c>
      <c r="G2861" s="179">
        <v>0</v>
      </c>
      <c r="H2861" s="179">
        <v>71600.896400591562</v>
      </c>
      <c r="I2861" s="179">
        <v>0</v>
      </c>
      <c r="J2861" s="179">
        <v>0</v>
      </c>
      <c r="K2861" s="179">
        <v>0</v>
      </c>
      <c r="L2861" s="179">
        <v>0</v>
      </c>
      <c r="M2861" s="179">
        <v>58184.987752438843</v>
      </c>
      <c r="N2861" s="179">
        <v>0</v>
      </c>
      <c r="O2861" s="179">
        <v>0</v>
      </c>
      <c r="P2861" s="179">
        <v>0</v>
      </c>
      <c r="Q2861" s="179">
        <v>0</v>
      </c>
      <c r="R2861" s="180">
        <v>0</v>
      </c>
      <c r="S2861" s="180">
        <v>0</v>
      </c>
      <c r="T2861" s="180">
        <v>0</v>
      </c>
    </row>
    <row r="2862" spans="2:20" x14ac:dyDescent="0.3">
      <c r="B2862" s="19">
        <v>2859</v>
      </c>
      <c r="C2862" s="179">
        <v>0</v>
      </c>
      <c r="D2862" s="179">
        <v>0</v>
      </c>
      <c r="E2862" s="179">
        <v>147490.83720448916</v>
      </c>
      <c r="F2862" s="179">
        <v>0</v>
      </c>
      <c r="G2862" s="179">
        <v>0</v>
      </c>
      <c r="H2862" s="179">
        <v>98516.672682383098</v>
      </c>
      <c r="I2862" s="179">
        <v>0</v>
      </c>
      <c r="J2862" s="179">
        <v>0</v>
      </c>
      <c r="K2862" s="179">
        <v>0</v>
      </c>
      <c r="L2862" s="179">
        <v>0</v>
      </c>
      <c r="M2862" s="179">
        <v>942049.68259689212</v>
      </c>
      <c r="N2862" s="179">
        <v>0</v>
      </c>
      <c r="O2862" s="179">
        <v>0</v>
      </c>
      <c r="P2862" s="179">
        <v>0</v>
      </c>
      <c r="Q2862" s="179">
        <v>0</v>
      </c>
      <c r="R2862" s="180">
        <v>0</v>
      </c>
      <c r="S2862" s="180">
        <v>0</v>
      </c>
      <c r="T2862" s="180">
        <v>0</v>
      </c>
    </row>
    <row r="2863" spans="2:20" x14ac:dyDescent="0.3">
      <c r="B2863" s="19">
        <v>2860</v>
      </c>
      <c r="C2863" s="179">
        <v>0</v>
      </c>
      <c r="D2863" s="179">
        <v>0</v>
      </c>
      <c r="E2863" s="179">
        <v>12813.984872090801</v>
      </c>
      <c r="F2863" s="179">
        <v>0</v>
      </c>
      <c r="G2863" s="179">
        <v>0</v>
      </c>
      <c r="H2863" s="179">
        <v>23433.790536173936</v>
      </c>
      <c r="I2863" s="179">
        <v>0</v>
      </c>
      <c r="J2863" s="179">
        <v>0</v>
      </c>
      <c r="K2863" s="179">
        <v>0</v>
      </c>
      <c r="L2863" s="179">
        <v>0</v>
      </c>
      <c r="M2863" s="179">
        <v>15045.939260899277</v>
      </c>
      <c r="N2863" s="179">
        <v>0</v>
      </c>
      <c r="O2863" s="179">
        <v>0</v>
      </c>
      <c r="P2863" s="179">
        <v>0</v>
      </c>
      <c r="Q2863" s="179">
        <v>0</v>
      </c>
      <c r="R2863" s="180">
        <v>0</v>
      </c>
      <c r="S2863" s="180">
        <v>0</v>
      </c>
      <c r="T2863" s="180">
        <v>0</v>
      </c>
    </row>
    <row r="2864" spans="2:20" x14ac:dyDescent="0.3">
      <c r="B2864" s="19">
        <v>2861</v>
      </c>
      <c r="C2864" s="179">
        <v>0</v>
      </c>
      <c r="D2864" s="179">
        <v>0</v>
      </c>
      <c r="E2864" s="179">
        <v>7932.5416989154628</v>
      </c>
      <c r="F2864" s="179">
        <v>0</v>
      </c>
      <c r="G2864" s="179">
        <v>0</v>
      </c>
      <c r="H2864" s="179">
        <v>115944.76396731063</v>
      </c>
      <c r="I2864" s="179">
        <v>0</v>
      </c>
      <c r="J2864" s="179">
        <v>0</v>
      </c>
      <c r="K2864" s="179">
        <v>0</v>
      </c>
      <c r="L2864" s="179">
        <v>0</v>
      </c>
      <c r="M2864" s="179">
        <v>42799.03232907768</v>
      </c>
      <c r="N2864" s="179">
        <v>0</v>
      </c>
      <c r="O2864" s="179">
        <v>0</v>
      </c>
      <c r="P2864" s="179">
        <v>0</v>
      </c>
      <c r="Q2864" s="179">
        <v>0</v>
      </c>
      <c r="R2864" s="180">
        <v>0</v>
      </c>
      <c r="S2864" s="180">
        <v>0</v>
      </c>
      <c r="T2864" s="180">
        <v>0</v>
      </c>
    </row>
    <row r="2865" spans="2:20" x14ac:dyDescent="0.3">
      <c r="B2865" s="19">
        <v>2862</v>
      </c>
      <c r="C2865" s="179">
        <v>1</v>
      </c>
      <c r="D2865" s="179">
        <v>68128.331948877807</v>
      </c>
      <c r="E2865" s="179">
        <v>73980.931019882206</v>
      </c>
      <c r="F2865" s="179">
        <v>0</v>
      </c>
      <c r="G2865" s="179">
        <v>0</v>
      </c>
      <c r="H2865" s="179">
        <v>710738.45109408943</v>
      </c>
      <c r="I2865" s="179">
        <v>0</v>
      </c>
      <c r="J2865" s="179">
        <v>0</v>
      </c>
      <c r="K2865" s="179">
        <v>0</v>
      </c>
      <c r="L2865" s="179">
        <v>0</v>
      </c>
      <c r="M2865" s="179">
        <v>6188.2115546274754</v>
      </c>
      <c r="N2865" s="179">
        <v>0</v>
      </c>
      <c r="O2865" s="179">
        <v>0</v>
      </c>
      <c r="P2865" s="179">
        <v>0</v>
      </c>
      <c r="Q2865" s="179">
        <v>0</v>
      </c>
      <c r="R2865" s="180">
        <v>0</v>
      </c>
      <c r="S2865" s="180">
        <v>0</v>
      </c>
      <c r="T2865" s="180">
        <v>68128.331948877807</v>
      </c>
    </row>
    <row r="2866" spans="2:20" x14ac:dyDescent="0.3">
      <c r="B2866" s="19">
        <v>2863</v>
      </c>
      <c r="C2866" s="179">
        <v>0</v>
      </c>
      <c r="D2866" s="179">
        <v>0</v>
      </c>
      <c r="E2866" s="179">
        <v>153159.96021669399</v>
      </c>
      <c r="F2866" s="179">
        <v>0</v>
      </c>
      <c r="G2866" s="179">
        <v>0</v>
      </c>
      <c r="H2866" s="179">
        <v>228294.32313980977</v>
      </c>
      <c r="I2866" s="179">
        <v>0</v>
      </c>
      <c r="J2866" s="179">
        <v>0</v>
      </c>
      <c r="K2866" s="179">
        <v>0</v>
      </c>
      <c r="L2866" s="179">
        <v>0</v>
      </c>
      <c r="M2866" s="179">
        <v>36633.580018124594</v>
      </c>
      <c r="N2866" s="179">
        <v>0</v>
      </c>
      <c r="O2866" s="179">
        <v>0</v>
      </c>
      <c r="P2866" s="179">
        <v>0</v>
      </c>
      <c r="Q2866" s="179">
        <v>0</v>
      </c>
      <c r="R2866" s="180">
        <v>0</v>
      </c>
      <c r="S2866" s="180">
        <v>0</v>
      </c>
      <c r="T2866" s="180">
        <v>0</v>
      </c>
    </row>
    <row r="2867" spans="2:20" x14ac:dyDescent="0.3">
      <c r="B2867" s="19">
        <v>2864</v>
      </c>
      <c r="C2867" s="179">
        <v>0</v>
      </c>
      <c r="D2867" s="179">
        <v>0</v>
      </c>
      <c r="E2867" s="179">
        <v>116448.18043056375</v>
      </c>
      <c r="F2867" s="179">
        <v>0</v>
      </c>
      <c r="G2867" s="179">
        <v>0</v>
      </c>
      <c r="H2867" s="179">
        <v>764276.84520772565</v>
      </c>
      <c r="I2867" s="179">
        <v>0</v>
      </c>
      <c r="J2867" s="179">
        <v>0</v>
      </c>
      <c r="K2867" s="179">
        <v>0</v>
      </c>
      <c r="L2867" s="179">
        <v>0</v>
      </c>
      <c r="M2867" s="179">
        <v>4471.4435367744163</v>
      </c>
      <c r="N2867" s="179">
        <v>0</v>
      </c>
      <c r="O2867" s="179">
        <v>0</v>
      </c>
      <c r="P2867" s="179">
        <v>0</v>
      </c>
      <c r="Q2867" s="179">
        <v>0</v>
      </c>
      <c r="R2867" s="180">
        <v>0</v>
      </c>
      <c r="S2867" s="180">
        <v>0</v>
      </c>
      <c r="T2867" s="180">
        <v>0</v>
      </c>
    </row>
    <row r="2868" spans="2:20" x14ac:dyDescent="0.3">
      <c r="B2868" s="19">
        <v>2865</v>
      </c>
      <c r="C2868" s="179">
        <v>0</v>
      </c>
      <c r="D2868" s="179">
        <v>0</v>
      </c>
      <c r="E2868" s="179">
        <v>21183.307804601416</v>
      </c>
      <c r="F2868" s="179">
        <v>0</v>
      </c>
      <c r="G2868" s="179">
        <v>0</v>
      </c>
      <c r="H2868" s="179">
        <v>520427.38108492142</v>
      </c>
      <c r="I2868" s="179">
        <v>0</v>
      </c>
      <c r="J2868" s="179">
        <v>0</v>
      </c>
      <c r="K2868" s="179">
        <v>0</v>
      </c>
      <c r="L2868" s="179">
        <v>0</v>
      </c>
      <c r="M2868" s="179">
        <v>771997.08628618077</v>
      </c>
      <c r="N2868" s="179">
        <v>0</v>
      </c>
      <c r="O2868" s="179">
        <v>0</v>
      </c>
      <c r="P2868" s="179">
        <v>0</v>
      </c>
      <c r="Q2868" s="179">
        <v>0</v>
      </c>
      <c r="R2868" s="180">
        <v>0</v>
      </c>
      <c r="S2868" s="180">
        <v>0</v>
      </c>
      <c r="T2868" s="180">
        <v>0</v>
      </c>
    </row>
    <row r="2869" spans="2:20" x14ac:dyDescent="0.3">
      <c r="B2869" s="19">
        <v>2866</v>
      </c>
      <c r="C2869" s="179">
        <v>0</v>
      </c>
      <c r="D2869" s="179">
        <v>0</v>
      </c>
      <c r="E2869" s="179">
        <v>118566.7323817885</v>
      </c>
      <c r="F2869" s="179">
        <v>0</v>
      </c>
      <c r="G2869" s="179">
        <v>0</v>
      </c>
      <c r="H2869" s="179">
        <v>58981.622586799233</v>
      </c>
      <c r="I2869" s="179">
        <v>0</v>
      </c>
      <c r="J2869" s="179">
        <v>0</v>
      </c>
      <c r="K2869" s="179">
        <v>0</v>
      </c>
      <c r="L2869" s="179">
        <v>0</v>
      </c>
      <c r="M2869" s="179">
        <v>329520.97018694703</v>
      </c>
      <c r="N2869" s="179">
        <v>0</v>
      </c>
      <c r="O2869" s="179">
        <v>0</v>
      </c>
      <c r="P2869" s="179">
        <v>0</v>
      </c>
      <c r="Q2869" s="179">
        <v>0</v>
      </c>
      <c r="R2869" s="180">
        <v>0</v>
      </c>
      <c r="S2869" s="180">
        <v>0</v>
      </c>
      <c r="T2869" s="180">
        <v>0</v>
      </c>
    </row>
    <row r="2870" spans="2:20" x14ac:dyDescent="0.3">
      <c r="B2870" s="19">
        <v>2867</v>
      </c>
      <c r="C2870" s="179">
        <v>0</v>
      </c>
      <c r="D2870" s="179">
        <v>0</v>
      </c>
      <c r="E2870" s="179">
        <v>4975.4546889519906</v>
      </c>
      <c r="F2870" s="179">
        <v>0</v>
      </c>
      <c r="G2870" s="179">
        <v>0</v>
      </c>
      <c r="H2870" s="179">
        <v>8560.1777812402997</v>
      </c>
      <c r="I2870" s="179">
        <v>0</v>
      </c>
      <c r="J2870" s="179">
        <v>0</v>
      </c>
      <c r="K2870" s="179">
        <v>0</v>
      </c>
      <c r="L2870" s="179">
        <v>0</v>
      </c>
      <c r="M2870" s="179">
        <v>14668.029042408698</v>
      </c>
      <c r="N2870" s="179">
        <v>0</v>
      </c>
      <c r="O2870" s="179">
        <v>0</v>
      </c>
      <c r="P2870" s="179">
        <v>0</v>
      </c>
      <c r="Q2870" s="179">
        <v>0</v>
      </c>
      <c r="R2870" s="180">
        <v>0</v>
      </c>
      <c r="S2870" s="180">
        <v>0</v>
      </c>
      <c r="T2870" s="180">
        <v>0</v>
      </c>
    </row>
    <row r="2871" spans="2:20" x14ac:dyDescent="0.3">
      <c r="B2871" s="19">
        <v>2868</v>
      </c>
      <c r="C2871" s="179">
        <v>0</v>
      </c>
      <c r="D2871" s="179">
        <v>0</v>
      </c>
      <c r="E2871" s="179">
        <v>142983.70955584804</v>
      </c>
      <c r="F2871" s="179">
        <v>0</v>
      </c>
      <c r="G2871" s="179">
        <v>0</v>
      </c>
      <c r="H2871" s="179">
        <v>19898.335877458125</v>
      </c>
      <c r="I2871" s="179">
        <v>0</v>
      </c>
      <c r="J2871" s="179">
        <v>0</v>
      </c>
      <c r="K2871" s="179">
        <v>0</v>
      </c>
      <c r="L2871" s="179">
        <v>0</v>
      </c>
      <c r="M2871" s="179">
        <v>136547.71755065504</v>
      </c>
      <c r="N2871" s="179">
        <v>0</v>
      </c>
      <c r="O2871" s="179">
        <v>0</v>
      </c>
      <c r="P2871" s="179">
        <v>0</v>
      </c>
      <c r="Q2871" s="179">
        <v>0</v>
      </c>
      <c r="R2871" s="180">
        <v>0</v>
      </c>
      <c r="S2871" s="180">
        <v>0</v>
      </c>
      <c r="T2871" s="180">
        <v>0</v>
      </c>
    </row>
    <row r="2872" spans="2:20" x14ac:dyDescent="0.3">
      <c r="B2872" s="19">
        <v>2869</v>
      </c>
      <c r="C2872" s="179">
        <v>0</v>
      </c>
      <c r="D2872" s="179">
        <v>0</v>
      </c>
      <c r="E2872" s="179">
        <v>418454.68400803569</v>
      </c>
      <c r="F2872" s="179">
        <v>0</v>
      </c>
      <c r="G2872" s="179">
        <v>0</v>
      </c>
      <c r="H2872" s="179">
        <v>1305967.0606826877</v>
      </c>
      <c r="I2872" s="179">
        <v>0</v>
      </c>
      <c r="J2872" s="179">
        <v>0</v>
      </c>
      <c r="K2872" s="179">
        <v>0</v>
      </c>
      <c r="L2872" s="179">
        <v>0</v>
      </c>
      <c r="M2872" s="179">
        <v>18254.224147327026</v>
      </c>
      <c r="N2872" s="179">
        <v>0</v>
      </c>
      <c r="O2872" s="179">
        <v>0</v>
      </c>
      <c r="P2872" s="179">
        <v>0</v>
      </c>
      <c r="Q2872" s="179">
        <v>0</v>
      </c>
      <c r="R2872" s="180">
        <v>0</v>
      </c>
      <c r="S2872" s="180">
        <v>0</v>
      </c>
      <c r="T2872" s="180">
        <v>0</v>
      </c>
    </row>
    <row r="2873" spans="2:20" x14ac:dyDescent="0.3">
      <c r="B2873" s="19">
        <v>2870</v>
      </c>
      <c r="C2873" s="179">
        <v>0</v>
      </c>
      <c r="D2873" s="179">
        <v>0</v>
      </c>
      <c r="E2873" s="179">
        <v>33028.022705510462</v>
      </c>
      <c r="F2873" s="179">
        <v>0</v>
      </c>
      <c r="G2873" s="179">
        <v>0</v>
      </c>
      <c r="H2873" s="179">
        <v>515496.35919503012</v>
      </c>
      <c r="I2873" s="179">
        <v>0</v>
      </c>
      <c r="J2873" s="179">
        <v>0</v>
      </c>
      <c r="K2873" s="179">
        <v>0</v>
      </c>
      <c r="L2873" s="179">
        <v>0</v>
      </c>
      <c r="M2873" s="179">
        <v>108825.56915365663</v>
      </c>
      <c r="N2873" s="179">
        <v>0</v>
      </c>
      <c r="O2873" s="179">
        <v>0</v>
      </c>
      <c r="P2873" s="179">
        <v>0</v>
      </c>
      <c r="Q2873" s="179">
        <v>0</v>
      </c>
      <c r="R2873" s="180">
        <v>0</v>
      </c>
      <c r="S2873" s="180">
        <v>0</v>
      </c>
      <c r="T2873" s="180">
        <v>0</v>
      </c>
    </row>
    <row r="2874" spans="2:20" x14ac:dyDescent="0.3">
      <c r="B2874" s="19">
        <v>2871</v>
      </c>
      <c r="C2874" s="179">
        <v>0</v>
      </c>
      <c r="D2874" s="179">
        <v>0</v>
      </c>
      <c r="E2874" s="179">
        <v>59509.49011083068</v>
      </c>
      <c r="F2874" s="179">
        <v>0</v>
      </c>
      <c r="G2874" s="179">
        <v>0</v>
      </c>
      <c r="H2874" s="179">
        <v>17214.579573266124</v>
      </c>
      <c r="I2874" s="179">
        <v>0</v>
      </c>
      <c r="J2874" s="179">
        <v>0</v>
      </c>
      <c r="K2874" s="179">
        <v>0</v>
      </c>
      <c r="L2874" s="179">
        <v>0</v>
      </c>
      <c r="M2874" s="179">
        <v>264733.6094755872</v>
      </c>
      <c r="N2874" s="179">
        <v>0</v>
      </c>
      <c r="O2874" s="179">
        <v>0</v>
      </c>
      <c r="P2874" s="179">
        <v>0</v>
      </c>
      <c r="Q2874" s="179">
        <v>0</v>
      </c>
      <c r="R2874" s="180">
        <v>0</v>
      </c>
      <c r="S2874" s="180">
        <v>0</v>
      </c>
      <c r="T2874" s="180">
        <v>0</v>
      </c>
    </row>
    <row r="2875" spans="2:20" x14ac:dyDescent="0.3">
      <c r="B2875" s="19">
        <v>2872</v>
      </c>
      <c r="C2875" s="179">
        <v>1</v>
      </c>
      <c r="D2875" s="179">
        <v>772247.44993364648</v>
      </c>
      <c r="E2875" s="179">
        <v>520188.42009065754</v>
      </c>
      <c r="F2875" s="179">
        <v>0</v>
      </c>
      <c r="G2875" s="179">
        <v>0</v>
      </c>
      <c r="H2875" s="179">
        <v>1027466.0482276588</v>
      </c>
      <c r="I2875" s="179">
        <v>0</v>
      </c>
      <c r="J2875" s="179">
        <v>72247.44993364648</v>
      </c>
      <c r="K2875" s="179">
        <v>0</v>
      </c>
      <c r="L2875" s="179">
        <v>0</v>
      </c>
      <c r="M2875" s="179">
        <v>203571.83834093672</v>
      </c>
      <c r="N2875" s="179">
        <v>0</v>
      </c>
      <c r="O2875" s="179">
        <v>172247.44993364648</v>
      </c>
      <c r="P2875" s="179">
        <v>0</v>
      </c>
      <c r="Q2875" s="179">
        <v>0</v>
      </c>
      <c r="R2875" s="180">
        <v>0</v>
      </c>
      <c r="S2875" s="180">
        <v>0</v>
      </c>
      <c r="T2875" s="180">
        <v>600000</v>
      </c>
    </row>
    <row r="2876" spans="2:20" x14ac:dyDescent="0.3">
      <c r="B2876" s="19">
        <v>2873</v>
      </c>
      <c r="C2876" s="179">
        <v>0</v>
      </c>
      <c r="D2876" s="179">
        <v>0</v>
      </c>
      <c r="E2876" s="179">
        <v>33977.229737129164</v>
      </c>
      <c r="F2876" s="179">
        <v>0</v>
      </c>
      <c r="G2876" s="179">
        <v>0</v>
      </c>
      <c r="H2876" s="179">
        <v>14885.001476899124</v>
      </c>
      <c r="I2876" s="179">
        <v>0</v>
      </c>
      <c r="J2876" s="179">
        <v>0</v>
      </c>
      <c r="K2876" s="179">
        <v>0</v>
      </c>
      <c r="L2876" s="179">
        <v>0</v>
      </c>
      <c r="M2876" s="179">
        <v>8150.9061586973794</v>
      </c>
      <c r="N2876" s="179">
        <v>0</v>
      </c>
      <c r="O2876" s="179">
        <v>0</v>
      </c>
      <c r="P2876" s="179">
        <v>0</v>
      </c>
      <c r="Q2876" s="179">
        <v>0</v>
      </c>
      <c r="R2876" s="180">
        <v>0</v>
      </c>
      <c r="S2876" s="180">
        <v>0</v>
      </c>
      <c r="T2876" s="180">
        <v>0</v>
      </c>
    </row>
    <row r="2877" spans="2:20" x14ac:dyDescent="0.3">
      <c r="B2877" s="19">
        <v>2874</v>
      </c>
      <c r="C2877" s="179">
        <v>0</v>
      </c>
      <c r="D2877" s="179">
        <v>0</v>
      </c>
      <c r="E2877" s="179">
        <v>127947.41100426852</v>
      </c>
      <c r="F2877" s="179">
        <v>0</v>
      </c>
      <c r="G2877" s="179">
        <v>0</v>
      </c>
      <c r="H2877" s="179">
        <v>1165285.1812491477</v>
      </c>
      <c r="I2877" s="179">
        <v>0</v>
      </c>
      <c r="J2877" s="179">
        <v>0</v>
      </c>
      <c r="K2877" s="179">
        <v>0</v>
      </c>
      <c r="L2877" s="179">
        <v>0</v>
      </c>
      <c r="M2877" s="179">
        <v>27337.642038187529</v>
      </c>
      <c r="N2877" s="179">
        <v>0</v>
      </c>
      <c r="O2877" s="179">
        <v>0</v>
      </c>
      <c r="P2877" s="179">
        <v>0</v>
      </c>
      <c r="Q2877" s="179">
        <v>0</v>
      </c>
      <c r="R2877" s="180">
        <v>0</v>
      </c>
      <c r="S2877" s="180">
        <v>0</v>
      </c>
      <c r="T2877" s="180">
        <v>0</v>
      </c>
    </row>
    <row r="2878" spans="2:20" x14ac:dyDescent="0.3">
      <c r="B2878" s="19">
        <v>2875</v>
      </c>
      <c r="C2878" s="179">
        <v>0</v>
      </c>
      <c r="D2878" s="179">
        <v>0</v>
      </c>
      <c r="E2878" s="179">
        <v>154810.69882526193</v>
      </c>
      <c r="F2878" s="179">
        <v>0</v>
      </c>
      <c r="G2878" s="179">
        <v>0</v>
      </c>
      <c r="H2878" s="179">
        <v>153411.29686345888</v>
      </c>
      <c r="I2878" s="179">
        <v>0</v>
      </c>
      <c r="J2878" s="179">
        <v>0</v>
      </c>
      <c r="K2878" s="179">
        <v>0</v>
      </c>
      <c r="L2878" s="179">
        <v>0</v>
      </c>
      <c r="M2878" s="179">
        <v>104228.8579802997</v>
      </c>
      <c r="N2878" s="179">
        <v>0</v>
      </c>
      <c r="O2878" s="179">
        <v>0</v>
      </c>
      <c r="P2878" s="179">
        <v>0</v>
      </c>
      <c r="Q2878" s="179">
        <v>0</v>
      </c>
      <c r="R2878" s="180">
        <v>0</v>
      </c>
      <c r="S2878" s="180">
        <v>0</v>
      </c>
      <c r="T2878" s="180">
        <v>0</v>
      </c>
    </row>
    <row r="2879" spans="2:20" x14ac:dyDescent="0.3">
      <c r="B2879" s="19">
        <v>2876</v>
      </c>
      <c r="C2879" s="179">
        <v>0</v>
      </c>
      <c r="D2879" s="179">
        <v>0</v>
      </c>
      <c r="E2879" s="179">
        <v>465591.13664490578</v>
      </c>
      <c r="F2879" s="179">
        <v>0</v>
      </c>
      <c r="G2879" s="179">
        <v>0</v>
      </c>
      <c r="H2879" s="179">
        <v>41398.838646537406</v>
      </c>
      <c r="I2879" s="179">
        <v>0</v>
      </c>
      <c r="J2879" s="179">
        <v>0</v>
      </c>
      <c r="K2879" s="179">
        <v>0</v>
      </c>
      <c r="L2879" s="179">
        <v>0</v>
      </c>
      <c r="M2879" s="179">
        <v>183855.3089410071</v>
      </c>
      <c r="N2879" s="179">
        <v>0</v>
      </c>
      <c r="O2879" s="179">
        <v>0</v>
      </c>
      <c r="P2879" s="179">
        <v>0</v>
      </c>
      <c r="Q2879" s="179">
        <v>0</v>
      </c>
      <c r="R2879" s="180">
        <v>0</v>
      </c>
      <c r="S2879" s="180">
        <v>0</v>
      </c>
      <c r="T2879" s="180">
        <v>0</v>
      </c>
    </row>
    <row r="2880" spans="2:20" x14ac:dyDescent="0.3">
      <c r="B2880" s="19">
        <v>2877</v>
      </c>
      <c r="C2880" s="179">
        <v>0</v>
      </c>
      <c r="D2880" s="179">
        <v>0</v>
      </c>
      <c r="E2880" s="179">
        <v>86610.855219839214</v>
      </c>
      <c r="F2880" s="179">
        <v>0</v>
      </c>
      <c r="G2880" s="179">
        <v>0</v>
      </c>
      <c r="H2880" s="179">
        <v>323823.74720605352</v>
      </c>
      <c r="I2880" s="179">
        <v>0</v>
      </c>
      <c r="J2880" s="179">
        <v>0</v>
      </c>
      <c r="K2880" s="179">
        <v>0</v>
      </c>
      <c r="L2880" s="179">
        <v>0</v>
      </c>
      <c r="M2880" s="179">
        <v>897965.2265803183</v>
      </c>
      <c r="N2880" s="179">
        <v>0</v>
      </c>
      <c r="O2880" s="179">
        <v>0</v>
      </c>
      <c r="P2880" s="179">
        <v>0</v>
      </c>
      <c r="Q2880" s="179">
        <v>0</v>
      </c>
      <c r="R2880" s="180">
        <v>0</v>
      </c>
      <c r="S2880" s="180">
        <v>0</v>
      </c>
      <c r="T2880" s="180">
        <v>0</v>
      </c>
    </row>
    <row r="2881" spans="2:20" x14ac:dyDescent="0.3">
      <c r="B2881" s="19">
        <v>2878</v>
      </c>
      <c r="C2881" s="179">
        <v>0</v>
      </c>
      <c r="D2881" s="179">
        <v>0</v>
      </c>
      <c r="E2881" s="179">
        <v>122976.46442040025</v>
      </c>
      <c r="F2881" s="179">
        <v>0</v>
      </c>
      <c r="G2881" s="179">
        <v>0</v>
      </c>
      <c r="H2881" s="179">
        <v>2515.9817597841211</v>
      </c>
      <c r="I2881" s="179">
        <v>0</v>
      </c>
      <c r="J2881" s="179">
        <v>0</v>
      </c>
      <c r="K2881" s="179">
        <v>0</v>
      </c>
      <c r="L2881" s="179">
        <v>0</v>
      </c>
      <c r="M2881" s="179">
        <v>590307.34070623713</v>
      </c>
      <c r="N2881" s="179">
        <v>0</v>
      </c>
      <c r="O2881" s="179">
        <v>0</v>
      </c>
      <c r="P2881" s="179">
        <v>0</v>
      </c>
      <c r="Q2881" s="179">
        <v>0</v>
      </c>
      <c r="R2881" s="180">
        <v>0</v>
      </c>
      <c r="S2881" s="180">
        <v>0</v>
      </c>
      <c r="T2881" s="180">
        <v>0</v>
      </c>
    </row>
    <row r="2882" spans="2:20" x14ac:dyDescent="0.3">
      <c r="B2882" s="19">
        <v>2879</v>
      </c>
      <c r="C2882" s="179">
        <v>0</v>
      </c>
      <c r="D2882" s="179">
        <v>0</v>
      </c>
      <c r="E2882" s="179">
        <v>2658651.4269425925</v>
      </c>
      <c r="F2882" s="179">
        <v>0</v>
      </c>
      <c r="G2882" s="179">
        <v>0</v>
      </c>
      <c r="H2882" s="179">
        <v>182098.57687583266</v>
      </c>
      <c r="I2882" s="179">
        <v>0</v>
      </c>
      <c r="J2882" s="179">
        <v>0</v>
      </c>
      <c r="K2882" s="179">
        <v>0</v>
      </c>
      <c r="L2882" s="179">
        <v>0</v>
      </c>
      <c r="M2882" s="179">
        <v>80353.836203780927</v>
      </c>
      <c r="N2882" s="179">
        <v>0</v>
      </c>
      <c r="O2882" s="179">
        <v>0</v>
      </c>
      <c r="P2882" s="179">
        <v>0</v>
      </c>
      <c r="Q2882" s="179">
        <v>0</v>
      </c>
      <c r="R2882" s="180">
        <v>0</v>
      </c>
      <c r="S2882" s="180">
        <v>0</v>
      </c>
      <c r="T2882" s="180">
        <v>0</v>
      </c>
    </row>
    <row r="2883" spans="2:20" x14ac:dyDescent="0.3">
      <c r="B2883" s="19">
        <v>2880</v>
      </c>
      <c r="C2883" s="179">
        <v>0</v>
      </c>
      <c r="D2883" s="179">
        <v>0</v>
      </c>
      <c r="E2883" s="179">
        <v>5948.4356239305589</v>
      </c>
      <c r="F2883" s="179">
        <v>0</v>
      </c>
      <c r="G2883" s="179">
        <v>0</v>
      </c>
      <c r="H2883" s="179">
        <v>175625.06949716184</v>
      </c>
      <c r="I2883" s="179">
        <v>0</v>
      </c>
      <c r="J2883" s="179">
        <v>0</v>
      </c>
      <c r="K2883" s="179">
        <v>0</v>
      </c>
      <c r="L2883" s="179">
        <v>0</v>
      </c>
      <c r="M2883" s="179">
        <v>560006.10511526454</v>
      </c>
      <c r="N2883" s="179">
        <v>0</v>
      </c>
      <c r="O2883" s="179">
        <v>0</v>
      </c>
      <c r="P2883" s="179">
        <v>0</v>
      </c>
      <c r="Q2883" s="179">
        <v>0</v>
      </c>
      <c r="R2883" s="180">
        <v>0</v>
      </c>
      <c r="S2883" s="180">
        <v>0</v>
      </c>
      <c r="T2883" s="180">
        <v>0</v>
      </c>
    </row>
    <row r="2884" spans="2:20" x14ac:dyDescent="0.3">
      <c r="B2884" s="19">
        <v>2881</v>
      </c>
      <c r="C2884" s="179">
        <v>0</v>
      </c>
      <c r="D2884" s="179">
        <v>0</v>
      </c>
      <c r="E2884" s="179">
        <v>15094.170546289903</v>
      </c>
      <c r="F2884" s="179">
        <v>0</v>
      </c>
      <c r="G2884" s="179">
        <v>0</v>
      </c>
      <c r="H2884" s="179">
        <v>58743.738934785739</v>
      </c>
      <c r="I2884" s="179">
        <v>0</v>
      </c>
      <c r="J2884" s="179">
        <v>0</v>
      </c>
      <c r="K2884" s="179">
        <v>0</v>
      </c>
      <c r="L2884" s="179">
        <v>0</v>
      </c>
      <c r="M2884" s="179">
        <v>14573.964625050696</v>
      </c>
      <c r="N2884" s="179">
        <v>0</v>
      </c>
      <c r="O2884" s="179">
        <v>0</v>
      </c>
      <c r="P2884" s="179">
        <v>0</v>
      </c>
      <c r="Q2884" s="179">
        <v>0</v>
      </c>
      <c r="R2884" s="180">
        <v>0</v>
      </c>
      <c r="S2884" s="180">
        <v>0</v>
      </c>
      <c r="T2884" s="180">
        <v>0</v>
      </c>
    </row>
    <row r="2885" spans="2:20" x14ac:dyDescent="0.3">
      <c r="B2885" s="19">
        <v>2882</v>
      </c>
      <c r="C2885" s="179">
        <v>0</v>
      </c>
      <c r="D2885" s="179">
        <v>0</v>
      </c>
      <c r="E2885" s="179">
        <v>343894.31309024518</v>
      </c>
      <c r="F2885" s="179">
        <v>0</v>
      </c>
      <c r="G2885" s="179">
        <v>0</v>
      </c>
      <c r="H2885" s="179">
        <v>66144.315158027428</v>
      </c>
      <c r="I2885" s="179">
        <v>0</v>
      </c>
      <c r="J2885" s="179">
        <v>0</v>
      </c>
      <c r="K2885" s="179">
        <v>14894.454982753943</v>
      </c>
      <c r="L2885" s="179">
        <v>1</v>
      </c>
      <c r="M2885" s="179">
        <v>288251.97932612599</v>
      </c>
      <c r="N2885" s="179">
        <v>0</v>
      </c>
      <c r="O2885" s="179">
        <v>0</v>
      </c>
      <c r="P2885" s="179">
        <v>0</v>
      </c>
      <c r="Q2885" s="179">
        <v>0</v>
      </c>
      <c r="R2885" s="180">
        <v>0</v>
      </c>
      <c r="S2885" s="180">
        <v>14894.454982753943</v>
      </c>
      <c r="T2885" s="180">
        <v>0</v>
      </c>
    </row>
    <row r="2886" spans="2:20" x14ac:dyDescent="0.3">
      <c r="B2886" s="19">
        <v>2883</v>
      </c>
      <c r="C2886" s="179">
        <v>0</v>
      </c>
      <c r="D2886" s="179">
        <v>0</v>
      </c>
      <c r="E2886" s="179">
        <v>94664.667106976922</v>
      </c>
      <c r="F2886" s="179">
        <v>0</v>
      </c>
      <c r="G2886" s="179">
        <v>0</v>
      </c>
      <c r="H2886" s="179">
        <v>19347.49642837355</v>
      </c>
      <c r="I2886" s="179">
        <v>0</v>
      </c>
      <c r="J2886" s="179">
        <v>0</v>
      </c>
      <c r="K2886" s="179">
        <v>0</v>
      </c>
      <c r="L2886" s="179">
        <v>0</v>
      </c>
      <c r="M2886" s="179">
        <v>13725.278267322223</v>
      </c>
      <c r="N2886" s="179">
        <v>0</v>
      </c>
      <c r="O2886" s="179">
        <v>0</v>
      </c>
      <c r="P2886" s="179">
        <v>0</v>
      </c>
      <c r="Q2886" s="179">
        <v>0</v>
      </c>
      <c r="R2886" s="180">
        <v>0</v>
      </c>
      <c r="S2886" s="180">
        <v>0</v>
      </c>
      <c r="T2886" s="180">
        <v>0</v>
      </c>
    </row>
    <row r="2887" spans="2:20" x14ac:dyDescent="0.3">
      <c r="B2887" s="19">
        <v>2884</v>
      </c>
      <c r="C2887" s="179">
        <v>0</v>
      </c>
      <c r="D2887" s="179">
        <v>0</v>
      </c>
      <c r="E2887" s="179">
        <v>79262.712447043668</v>
      </c>
      <c r="F2887" s="179">
        <v>0</v>
      </c>
      <c r="G2887" s="179">
        <v>0</v>
      </c>
      <c r="H2887" s="179">
        <v>9275.2789780099047</v>
      </c>
      <c r="I2887" s="179">
        <v>0</v>
      </c>
      <c r="J2887" s="179">
        <v>0</v>
      </c>
      <c r="K2887" s="179">
        <v>0</v>
      </c>
      <c r="L2887" s="179">
        <v>0</v>
      </c>
      <c r="M2887" s="179">
        <v>710738.45109408943</v>
      </c>
      <c r="N2887" s="179">
        <v>0</v>
      </c>
      <c r="O2887" s="179">
        <v>0</v>
      </c>
      <c r="P2887" s="179">
        <v>0</v>
      </c>
      <c r="Q2887" s="179">
        <v>0</v>
      </c>
      <c r="R2887" s="180">
        <v>0</v>
      </c>
      <c r="S2887" s="180">
        <v>0</v>
      </c>
      <c r="T2887" s="180">
        <v>0</v>
      </c>
    </row>
    <row r="2888" spans="2:20" x14ac:dyDescent="0.3">
      <c r="B2888" s="19">
        <v>2885</v>
      </c>
      <c r="C2888" s="179">
        <v>0</v>
      </c>
      <c r="D2888" s="179">
        <v>0</v>
      </c>
      <c r="E2888" s="179">
        <v>1467808.6403252257</v>
      </c>
      <c r="F2888" s="179">
        <v>0</v>
      </c>
      <c r="G2888" s="179">
        <v>0</v>
      </c>
      <c r="H2888" s="179">
        <v>80442.425726599482</v>
      </c>
      <c r="I2888" s="179">
        <v>0</v>
      </c>
      <c r="J2888" s="179">
        <v>0</v>
      </c>
      <c r="K2888" s="179">
        <v>0</v>
      </c>
      <c r="L2888" s="179">
        <v>0</v>
      </c>
      <c r="M2888" s="179">
        <v>43013.826738568212</v>
      </c>
      <c r="N2888" s="179">
        <v>0</v>
      </c>
      <c r="O2888" s="179">
        <v>0</v>
      </c>
      <c r="P2888" s="179">
        <v>0</v>
      </c>
      <c r="Q2888" s="179">
        <v>0</v>
      </c>
      <c r="R2888" s="180">
        <v>0</v>
      </c>
      <c r="S2888" s="180">
        <v>0</v>
      </c>
      <c r="T2888" s="180">
        <v>0</v>
      </c>
    </row>
    <row r="2889" spans="2:20" x14ac:dyDescent="0.3">
      <c r="B2889" s="19">
        <v>2886</v>
      </c>
      <c r="C2889" s="179">
        <v>0</v>
      </c>
      <c r="D2889" s="179">
        <v>0</v>
      </c>
      <c r="E2889" s="179">
        <v>77552.345530016566</v>
      </c>
      <c r="F2889" s="179">
        <v>0</v>
      </c>
      <c r="G2889" s="179">
        <v>0</v>
      </c>
      <c r="H2889" s="179">
        <v>64144.253786659407</v>
      </c>
      <c r="I2889" s="179">
        <v>0</v>
      </c>
      <c r="J2889" s="179">
        <v>0</v>
      </c>
      <c r="K2889" s="179">
        <v>0</v>
      </c>
      <c r="L2889" s="179">
        <v>0</v>
      </c>
      <c r="M2889" s="179">
        <v>27508.915040291376</v>
      </c>
      <c r="N2889" s="179">
        <v>0</v>
      </c>
      <c r="O2889" s="179">
        <v>0</v>
      </c>
      <c r="P2889" s="179">
        <v>0</v>
      </c>
      <c r="Q2889" s="179">
        <v>0</v>
      </c>
      <c r="R2889" s="180">
        <v>0</v>
      </c>
      <c r="S2889" s="180">
        <v>0</v>
      </c>
      <c r="T2889" s="180">
        <v>0</v>
      </c>
    </row>
    <row r="2890" spans="2:20" x14ac:dyDescent="0.3">
      <c r="B2890" s="19">
        <v>2887</v>
      </c>
      <c r="C2890" s="179">
        <v>0</v>
      </c>
      <c r="D2890" s="179">
        <v>0</v>
      </c>
      <c r="E2890" s="179">
        <v>31683.397471770237</v>
      </c>
      <c r="F2890" s="179">
        <v>0</v>
      </c>
      <c r="G2890" s="179">
        <v>0</v>
      </c>
      <c r="H2890" s="179">
        <v>1703.1934863530571</v>
      </c>
      <c r="I2890" s="179">
        <v>0</v>
      </c>
      <c r="J2890" s="179">
        <v>0</v>
      </c>
      <c r="K2890" s="179">
        <v>0</v>
      </c>
      <c r="L2890" s="179">
        <v>0</v>
      </c>
      <c r="M2890" s="179">
        <v>99674.077314682261</v>
      </c>
      <c r="N2890" s="179">
        <v>0</v>
      </c>
      <c r="O2890" s="179">
        <v>0</v>
      </c>
      <c r="P2890" s="179">
        <v>0</v>
      </c>
      <c r="Q2890" s="179">
        <v>0</v>
      </c>
      <c r="R2890" s="180">
        <v>0</v>
      </c>
      <c r="S2890" s="180">
        <v>0</v>
      </c>
      <c r="T2890" s="180">
        <v>0</v>
      </c>
    </row>
    <row r="2891" spans="2:20" x14ac:dyDescent="0.3">
      <c r="B2891" s="19">
        <v>2888</v>
      </c>
      <c r="C2891" s="179">
        <v>0</v>
      </c>
      <c r="D2891" s="179">
        <v>0</v>
      </c>
      <c r="E2891" s="179">
        <v>458188.27472349681</v>
      </c>
      <c r="F2891" s="179">
        <v>0</v>
      </c>
      <c r="G2891" s="179">
        <v>0</v>
      </c>
      <c r="H2891" s="179">
        <v>566991.59444177873</v>
      </c>
      <c r="I2891" s="179">
        <v>0</v>
      </c>
      <c r="J2891" s="179">
        <v>0</v>
      </c>
      <c r="K2891" s="179">
        <v>0</v>
      </c>
      <c r="L2891" s="179">
        <v>0</v>
      </c>
      <c r="M2891" s="179">
        <v>184108.28997694899</v>
      </c>
      <c r="N2891" s="179">
        <v>0</v>
      </c>
      <c r="O2891" s="179">
        <v>0</v>
      </c>
      <c r="P2891" s="179">
        <v>0</v>
      </c>
      <c r="Q2891" s="179">
        <v>0</v>
      </c>
      <c r="R2891" s="180">
        <v>0</v>
      </c>
      <c r="S2891" s="180">
        <v>0</v>
      </c>
      <c r="T2891" s="180">
        <v>0</v>
      </c>
    </row>
    <row r="2892" spans="2:20" x14ac:dyDescent="0.3">
      <c r="B2892" s="19">
        <v>2889</v>
      </c>
      <c r="C2892" s="179">
        <v>0</v>
      </c>
      <c r="D2892" s="179">
        <v>0</v>
      </c>
      <c r="E2892" s="179">
        <v>27109.862259159505</v>
      </c>
      <c r="F2892" s="179">
        <v>0</v>
      </c>
      <c r="G2892" s="179">
        <v>0</v>
      </c>
      <c r="H2892" s="179">
        <v>701508.93330401171</v>
      </c>
      <c r="I2892" s="179">
        <v>0</v>
      </c>
      <c r="J2892" s="179">
        <v>0</v>
      </c>
      <c r="K2892" s="179">
        <v>0</v>
      </c>
      <c r="L2892" s="179">
        <v>0</v>
      </c>
      <c r="M2892" s="179">
        <v>6823.617371719567</v>
      </c>
      <c r="N2892" s="179">
        <v>0</v>
      </c>
      <c r="O2892" s="179">
        <v>0</v>
      </c>
      <c r="P2892" s="179">
        <v>0</v>
      </c>
      <c r="Q2892" s="179">
        <v>0</v>
      </c>
      <c r="R2892" s="180">
        <v>0</v>
      </c>
      <c r="S2892" s="180">
        <v>0</v>
      </c>
      <c r="T2892" s="180">
        <v>0</v>
      </c>
    </row>
    <row r="2893" spans="2:20" x14ac:dyDescent="0.3">
      <c r="B2893" s="19">
        <v>2890</v>
      </c>
      <c r="C2893" s="179">
        <v>0</v>
      </c>
      <c r="D2893" s="179">
        <v>0</v>
      </c>
      <c r="E2893" s="179">
        <v>813369.72516818938</v>
      </c>
      <c r="F2893" s="179">
        <v>0</v>
      </c>
      <c r="G2893" s="179">
        <v>0</v>
      </c>
      <c r="H2893" s="179">
        <v>43462.62050926451</v>
      </c>
      <c r="I2893" s="179">
        <v>0</v>
      </c>
      <c r="J2893" s="179">
        <v>0</v>
      </c>
      <c r="K2893" s="179">
        <v>0</v>
      </c>
      <c r="L2893" s="179">
        <v>0</v>
      </c>
      <c r="M2893" s="179">
        <v>227478.35350984117</v>
      </c>
      <c r="N2893" s="179">
        <v>0</v>
      </c>
      <c r="O2893" s="179">
        <v>0</v>
      </c>
      <c r="P2893" s="179">
        <v>0</v>
      </c>
      <c r="Q2893" s="179">
        <v>0</v>
      </c>
      <c r="R2893" s="180">
        <v>0</v>
      </c>
      <c r="S2893" s="180">
        <v>0</v>
      </c>
      <c r="T2893" s="180">
        <v>0</v>
      </c>
    </row>
    <row r="2894" spans="2:20" x14ac:dyDescent="0.3">
      <c r="B2894" s="19">
        <v>2891</v>
      </c>
      <c r="C2894" s="179">
        <v>0</v>
      </c>
      <c r="D2894" s="179">
        <v>0</v>
      </c>
      <c r="E2894" s="179">
        <v>138533.59233085066</v>
      </c>
      <c r="F2894" s="179">
        <v>0</v>
      </c>
      <c r="G2894" s="179">
        <v>0</v>
      </c>
      <c r="H2894" s="179">
        <v>114289.61243805625</v>
      </c>
      <c r="I2894" s="179">
        <v>0</v>
      </c>
      <c r="J2894" s="179">
        <v>0</v>
      </c>
      <c r="K2894" s="179">
        <v>0</v>
      </c>
      <c r="L2894" s="179">
        <v>0</v>
      </c>
      <c r="M2894" s="179">
        <v>7182.8815228667418</v>
      </c>
      <c r="N2894" s="179">
        <v>0</v>
      </c>
      <c r="O2894" s="179">
        <v>0</v>
      </c>
      <c r="P2894" s="179">
        <v>0</v>
      </c>
      <c r="Q2894" s="179">
        <v>0</v>
      </c>
      <c r="R2894" s="180">
        <v>0</v>
      </c>
      <c r="S2894" s="180">
        <v>0</v>
      </c>
      <c r="T2894" s="180">
        <v>0</v>
      </c>
    </row>
    <row r="2895" spans="2:20" x14ac:dyDescent="0.3">
      <c r="B2895" s="19">
        <v>2892</v>
      </c>
      <c r="C2895" s="179">
        <v>0</v>
      </c>
      <c r="D2895" s="179">
        <v>0</v>
      </c>
      <c r="E2895" s="179">
        <v>1102852.9804088287</v>
      </c>
      <c r="F2895" s="179">
        <v>0</v>
      </c>
      <c r="G2895" s="179">
        <v>0</v>
      </c>
      <c r="H2895" s="179">
        <v>498931.04332220822</v>
      </c>
      <c r="I2895" s="179">
        <v>0</v>
      </c>
      <c r="J2895" s="179">
        <v>0</v>
      </c>
      <c r="K2895" s="179">
        <v>0</v>
      </c>
      <c r="L2895" s="179">
        <v>0</v>
      </c>
      <c r="M2895" s="179">
        <v>728011.36523175926</v>
      </c>
      <c r="N2895" s="179">
        <v>0</v>
      </c>
      <c r="O2895" s="179">
        <v>0</v>
      </c>
      <c r="P2895" s="179">
        <v>0</v>
      </c>
      <c r="Q2895" s="179">
        <v>0</v>
      </c>
      <c r="R2895" s="180">
        <v>0</v>
      </c>
      <c r="S2895" s="180">
        <v>0</v>
      </c>
      <c r="T2895" s="180">
        <v>0</v>
      </c>
    </row>
    <row r="2896" spans="2:20" x14ac:dyDescent="0.3">
      <c r="B2896" s="19">
        <v>2893</v>
      </c>
      <c r="C2896" s="179">
        <v>0</v>
      </c>
      <c r="D2896" s="179">
        <v>0</v>
      </c>
      <c r="E2896" s="179">
        <v>84911.780467413177</v>
      </c>
      <c r="F2896" s="179">
        <v>0</v>
      </c>
      <c r="G2896" s="179">
        <v>0</v>
      </c>
      <c r="H2896" s="179">
        <v>120475.58487978387</v>
      </c>
      <c r="I2896" s="179">
        <v>0</v>
      </c>
      <c r="J2896" s="179">
        <v>0</v>
      </c>
      <c r="K2896" s="179">
        <v>0</v>
      </c>
      <c r="L2896" s="179">
        <v>0</v>
      </c>
      <c r="M2896" s="179">
        <v>85544.622511351423</v>
      </c>
      <c r="N2896" s="179">
        <v>0</v>
      </c>
      <c r="O2896" s="179">
        <v>0</v>
      </c>
      <c r="P2896" s="179">
        <v>0</v>
      </c>
      <c r="Q2896" s="179">
        <v>0</v>
      </c>
      <c r="R2896" s="180">
        <v>0</v>
      </c>
      <c r="S2896" s="180">
        <v>0</v>
      </c>
      <c r="T2896" s="180">
        <v>0</v>
      </c>
    </row>
    <row r="2897" spans="2:20" x14ac:dyDescent="0.3">
      <c r="B2897" s="19">
        <v>2894</v>
      </c>
      <c r="C2897" s="179">
        <v>0</v>
      </c>
      <c r="D2897" s="179">
        <v>0</v>
      </c>
      <c r="E2897" s="179">
        <v>105437.56680268803</v>
      </c>
      <c r="F2897" s="179">
        <v>0</v>
      </c>
      <c r="G2897" s="179">
        <v>0</v>
      </c>
      <c r="H2897" s="179">
        <v>78979.475240096392</v>
      </c>
      <c r="I2897" s="179">
        <v>0</v>
      </c>
      <c r="J2897" s="179">
        <v>0</v>
      </c>
      <c r="K2897" s="179">
        <v>0</v>
      </c>
      <c r="L2897" s="179">
        <v>0</v>
      </c>
      <c r="M2897" s="179">
        <v>46992.703856173073</v>
      </c>
      <c r="N2897" s="179">
        <v>0</v>
      </c>
      <c r="O2897" s="179">
        <v>0</v>
      </c>
      <c r="P2897" s="179">
        <v>0</v>
      </c>
      <c r="Q2897" s="179">
        <v>0</v>
      </c>
      <c r="R2897" s="180">
        <v>0</v>
      </c>
      <c r="S2897" s="180">
        <v>0</v>
      </c>
      <c r="T2897" s="180">
        <v>0</v>
      </c>
    </row>
    <row r="2898" spans="2:20" x14ac:dyDescent="0.3">
      <c r="B2898" s="19">
        <v>2895</v>
      </c>
      <c r="C2898" s="179">
        <v>0</v>
      </c>
      <c r="D2898" s="179">
        <v>0</v>
      </c>
      <c r="E2898" s="179">
        <v>658705.78896565724</v>
      </c>
      <c r="F2898" s="179">
        <v>0</v>
      </c>
      <c r="G2898" s="179">
        <v>0</v>
      </c>
      <c r="H2898" s="179">
        <v>13181.725460413214</v>
      </c>
      <c r="I2898" s="179">
        <v>0</v>
      </c>
      <c r="J2898" s="179">
        <v>0</v>
      </c>
      <c r="K2898" s="179">
        <v>0</v>
      </c>
      <c r="L2898" s="179">
        <v>0</v>
      </c>
      <c r="M2898" s="179">
        <v>26072.085175314474</v>
      </c>
      <c r="N2898" s="179">
        <v>0</v>
      </c>
      <c r="O2898" s="179">
        <v>0</v>
      </c>
      <c r="P2898" s="179">
        <v>0</v>
      </c>
      <c r="Q2898" s="179">
        <v>0</v>
      </c>
      <c r="R2898" s="180">
        <v>0</v>
      </c>
      <c r="S2898" s="180">
        <v>0</v>
      </c>
      <c r="T2898" s="180">
        <v>0</v>
      </c>
    </row>
    <row r="2899" spans="2:20" x14ac:dyDescent="0.3">
      <c r="B2899" s="19">
        <v>2896</v>
      </c>
      <c r="C2899" s="179">
        <v>0</v>
      </c>
      <c r="D2899" s="179">
        <v>0</v>
      </c>
      <c r="E2899" s="179">
        <v>375247.20861889154</v>
      </c>
      <c r="F2899" s="179">
        <v>0</v>
      </c>
      <c r="G2899" s="179">
        <v>0</v>
      </c>
      <c r="H2899" s="179">
        <v>93375.74035989285</v>
      </c>
      <c r="I2899" s="179">
        <v>0</v>
      </c>
      <c r="J2899" s="179">
        <v>0</v>
      </c>
      <c r="K2899" s="179">
        <v>0</v>
      </c>
      <c r="L2899" s="179">
        <v>0</v>
      </c>
      <c r="M2899" s="179">
        <v>15340.677632825807</v>
      </c>
      <c r="N2899" s="179">
        <v>0</v>
      </c>
      <c r="O2899" s="179">
        <v>0</v>
      </c>
      <c r="P2899" s="179">
        <v>0</v>
      </c>
      <c r="Q2899" s="179">
        <v>0</v>
      </c>
      <c r="R2899" s="180">
        <v>0</v>
      </c>
      <c r="S2899" s="180">
        <v>0</v>
      </c>
      <c r="T2899" s="180">
        <v>0</v>
      </c>
    </row>
    <row r="2900" spans="2:20" x14ac:dyDescent="0.3">
      <c r="B2900" s="19">
        <v>2897</v>
      </c>
      <c r="C2900" s="179">
        <v>0</v>
      </c>
      <c r="D2900" s="179">
        <v>0</v>
      </c>
      <c r="E2900" s="179">
        <v>55639.421795387199</v>
      </c>
      <c r="F2900" s="179">
        <v>0</v>
      </c>
      <c r="G2900" s="179">
        <v>0</v>
      </c>
      <c r="H2900" s="179">
        <v>59613.060928372121</v>
      </c>
      <c r="I2900" s="179">
        <v>0</v>
      </c>
      <c r="J2900" s="179">
        <v>0</v>
      </c>
      <c r="K2900" s="179">
        <v>0</v>
      </c>
      <c r="L2900" s="179">
        <v>0</v>
      </c>
      <c r="M2900" s="179">
        <v>70279.219775025675</v>
      </c>
      <c r="N2900" s="179">
        <v>0</v>
      </c>
      <c r="O2900" s="179">
        <v>0</v>
      </c>
      <c r="P2900" s="179">
        <v>0</v>
      </c>
      <c r="Q2900" s="179">
        <v>0</v>
      </c>
      <c r="R2900" s="180">
        <v>0</v>
      </c>
      <c r="S2900" s="180">
        <v>0</v>
      </c>
      <c r="T2900" s="180">
        <v>0</v>
      </c>
    </row>
    <row r="2901" spans="2:20" x14ac:dyDescent="0.3">
      <c r="B2901" s="19">
        <v>2898</v>
      </c>
      <c r="C2901" s="179">
        <v>0</v>
      </c>
      <c r="D2901" s="179">
        <v>0</v>
      </c>
      <c r="E2901" s="179">
        <v>393719.62813900854</v>
      </c>
      <c r="F2901" s="179">
        <v>0</v>
      </c>
      <c r="G2901" s="179">
        <v>0</v>
      </c>
      <c r="H2901" s="179">
        <v>1200031.1296424146</v>
      </c>
      <c r="I2901" s="179">
        <v>0</v>
      </c>
      <c r="J2901" s="179">
        <v>0</v>
      </c>
      <c r="K2901" s="179">
        <v>0</v>
      </c>
      <c r="L2901" s="179">
        <v>0</v>
      </c>
      <c r="M2901" s="179">
        <v>74429.713260574936</v>
      </c>
      <c r="N2901" s="179">
        <v>0</v>
      </c>
      <c r="O2901" s="179">
        <v>0</v>
      </c>
      <c r="P2901" s="179">
        <v>0</v>
      </c>
      <c r="Q2901" s="179">
        <v>0</v>
      </c>
      <c r="R2901" s="180">
        <v>0</v>
      </c>
      <c r="S2901" s="180">
        <v>0</v>
      </c>
      <c r="T2901" s="180">
        <v>0</v>
      </c>
    </row>
    <row r="2902" spans="2:20" x14ac:dyDescent="0.3">
      <c r="B2902" s="19">
        <v>2899</v>
      </c>
      <c r="C2902" s="179">
        <v>0</v>
      </c>
      <c r="D2902" s="179">
        <v>0</v>
      </c>
      <c r="E2902" s="179">
        <v>208108.00723536444</v>
      </c>
      <c r="F2902" s="179">
        <v>0</v>
      </c>
      <c r="G2902" s="179">
        <v>0</v>
      </c>
      <c r="H2902" s="179">
        <v>1284432.9775947493</v>
      </c>
      <c r="I2902" s="179">
        <v>0</v>
      </c>
      <c r="J2902" s="179">
        <v>0</v>
      </c>
      <c r="K2902" s="179">
        <v>0</v>
      </c>
      <c r="L2902" s="179">
        <v>0</v>
      </c>
      <c r="M2902" s="179">
        <v>268934.90092579799</v>
      </c>
      <c r="N2902" s="179">
        <v>0</v>
      </c>
      <c r="O2902" s="179">
        <v>0</v>
      </c>
      <c r="P2902" s="179">
        <v>0</v>
      </c>
      <c r="Q2902" s="179">
        <v>0</v>
      </c>
      <c r="R2902" s="180">
        <v>0</v>
      </c>
      <c r="S2902" s="180">
        <v>0</v>
      </c>
      <c r="T2902" s="180">
        <v>0</v>
      </c>
    </row>
    <row r="2903" spans="2:20" x14ac:dyDescent="0.3">
      <c r="B2903" s="19">
        <v>2900</v>
      </c>
      <c r="C2903" s="179">
        <v>0</v>
      </c>
      <c r="D2903" s="179">
        <v>0</v>
      </c>
      <c r="E2903" s="179">
        <v>120371.6086484957</v>
      </c>
      <c r="F2903" s="179">
        <v>0</v>
      </c>
      <c r="G2903" s="179">
        <v>0</v>
      </c>
      <c r="H2903" s="179">
        <v>7182.8815228667418</v>
      </c>
      <c r="I2903" s="179">
        <v>0</v>
      </c>
      <c r="J2903" s="179">
        <v>0</v>
      </c>
      <c r="K2903" s="179">
        <v>0</v>
      </c>
      <c r="L2903" s="179">
        <v>0</v>
      </c>
      <c r="M2903" s="179">
        <v>55197.688665131078</v>
      </c>
      <c r="N2903" s="179">
        <v>0</v>
      </c>
      <c r="O2903" s="179">
        <v>0</v>
      </c>
      <c r="P2903" s="179">
        <v>0</v>
      </c>
      <c r="Q2903" s="179">
        <v>0</v>
      </c>
      <c r="R2903" s="180">
        <v>0</v>
      </c>
      <c r="S2903" s="180">
        <v>0</v>
      </c>
      <c r="T2903" s="180">
        <v>0</v>
      </c>
    </row>
    <row r="2904" spans="2:20" x14ac:dyDescent="0.3">
      <c r="B2904" s="19">
        <v>2901</v>
      </c>
      <c r="C2904" s="179">
        <v>0</v>
      </c>
      <c r="D2904" s="179">
        <v>0</v>
      </c>
      <c r="E2904" s="179">
        <v>41467.916303796861</v>
      </c>
      <c r="F2904" s="179">
        <v>0</v>
      </c>
      <c r="G2904" s="179">
        <v>0</v>
      </c>
      <c r="H2904" s="179">
        <v>152180.23963437451</v>
      </c>
      <c r="I2904" s="179">
        <v>0</v>
      </c>
      <c r="J2904" s="179">
        <v>0</v>
      </c>
      <c r="K2904" s="179">
        <v>0</v>
      </c>
      <c r="L2904" s="179">
        <v>0</v>
      </c>
      <c r="M2904" s="179">
        <v>40664.385197772237</v>
      </c>
      <c r="N2904" s="179">
        <v>0</v>
      </c>
      <c r="O2904" s="179">
        <v>0</v>
      </c>
      <c r="P2904" s="179">
        <v>0</v>
      </c>
      <c r="Q2904" s="179">
        <v>0</v>
      </c>
      <c r="R2904" s="180">
        <v>0</v>
      </c>
      <c r="S2904" s="180">
        <v>0</v>
      </c>
      <c r="T2904" s="180">
        <v>0</v>
      </c>
    </row>
    <row r="2905" spans="2:20" x14ac:dyDescent="0.3">
      <c r="B2905" s="19">
        <v>2902</v>
      </c>
      <c r="C2905" s="179">
        <v>0</v>
      </c>
      <c r="D2905" s="179">
        <v>0</v>
      </c>
      <c r="E2905" s="179">
        <v>6938.3930816719294</v>
      </c>
      <c r="F2905" s="179">
        <v>0</v>
      </c>
      <c r="G2905" s="179">
        <v>0</v>
      </c>
      <c r="H2905" s="179">
        <v>18183.552221610189</v>
      </c>
      <c r="I2905" s="179">
        <v>0</v>
      </c>
      <c r="J2905" s="179">
        <v>0</v>
      </c>
      <c r="K2905" s="179">
        <v>0</v>
      </c>
      <c r="L2905" s="179">
        <v>0</v>
      </c>
      <c r="M2905" s="179">
        <v>370882.28673912992</v>
      </c>
      <c r="N2905" s="179">
        <v>0</v>
      </c>
      <c r="O2905" s="179">
        <v>0</v>
      </c>
      <c r="P2905" s="179">
        <v>0</v>
      </c>
      <c r="Q2905" s="179">
        <v>0</v>
      </c>
      <c r="R2905" s="180">
        <v>0</v>
      </c>
      <c r="S2905" s="180">
        <v>0</v>
      </c>
      <c r="T2905" s="180">
        <v>0</v>
      </c>
    </row>
    <row r="2906" spans="2:20" x14ac:dyDescent="0.3">
      <c r="B2906" s="19">
        <v>2903</v>
      </c>
      <c r="C2906" s="179">
        <v>0</v>
      </c>
      <c r="D2906" s="179">
        <v>0</v>
      </c>
      <c r="E2906" s="179">
        <v>193171.47202819947</v>
      </c>
      <c r="F2906" s="179">
        <v>0</v>
      </c>
      <c r="G2906" s="179">
        <v>0</v>
      </c>
      <c r="H2906" s="179">
        <v>106802.90183738289</v>
      </c>
      <c r="I2906" s="179">
        <v>0</v>
      </c>
      <c r="J2906" s="179">
        <v>0</v>
      </c>
      <c r="K2906" s="179">
        <v>0</v>
      </c>
      <c r="L2906" s="179">
        <v>0</v>
      </c>
      <c r="M2906" s="179">
        <v>307520.42911503091</v>
      </c>
      <c r="N2906" s="179">
        <v>0</v>
      </c>
      <c r="O2906" s="179">
        <v>0</v>
      </c>
      <c r="P2906" s="179">
        <v>0</v>
      </c>
      <c r="Q2906" s="179">
        <v>0</v>
      </c>
      <c r="R2906" s="180">
        <v>0</v>
      </c>
      <c r="S2906" s="180">
        <v>0</v>
      </c>
      <c r="T2906" s="180">
        <v>0</v>
      </c>
    </row>
    <row r="2907" spans="2:20" x14ac:dyDescent="0.3">
      <c r="B2907" s="19">
        <v>2904</v>
      </c>
      <c r="C2907" s="179">
        <v>0</v>
      </c>
      <c r="D2907" s="179">
        <v>0</v>
      </c>
      <c r="E2907" s="179">
        <v>6155.5672674668258</v>
      </c>
      <c r="F2907" s="179">
        <v>0</v>
      </c>
      <c r="G2907" s="179">
        <v>0</v>
      </c>
      <c r="H2907" s="179">
        <v>876849.73307098541</v>
      </c>
      <c r="I2907" s="179">
        <v>0</v>
      </c>
      <c r="J2907" s="179">
        <v>0</v>
      </c>
      <c r="K2907" s="179">
        <v>0</v>
      </c>
      <c r="L2907" s="179">
        <v>0</v>
      </c>
      <c r="M2907" s="179">
        <v>396683.63422251341</v>
      </c>
      <c r="N2907" s="179">
        <v>0</v>
      </c>
      <c r="O2907" s="179">
        <v>0</v>
      </c>
      <c r="P2907" s="179">
        <v>0</v>
      </c>
      <c r="Q2907" s="179">
        <v>0</v>
      </c>
      <c r="R2907" s="180">
        <v>0</v>
      </c>
      <c r="S2907" s="180">
        <v>0</v>
      </c>
      <c r="T2907" s="180">
        <v>0</v>
      </c>
    </row>
    <row r="2908" spans="2:20" x14ac:dyDescent="0.3">
      <c r="B2908" s="19">
        <v>2905</v>
      </c>
      <c r="C2908" s="179">
        <v>0</v>
      </c>
      <c r="D2908" s="179">
        <v>0</v>
      </c>
      <c r="E2908" s="179">
        <v>216482.51588775966</v>
      </c>
      <c r="F2908" s="179">
        <v>0</v>
      </c>
      <c r="G2908" s="179">
        <v>0</v>
      </c>
      <c r="H2908" s="179">
        <v>827225.87254326616</v>
      </c>
      <c r="I2908" s="179">
        <v>0</v>
      </c>
      <c r="J2908" s="179">
        <v>0</v>
      </c>
      <c r="K2908" s="179">
        <v>0</v>
      </c>
      <c r="L2908" s="179">
        <v>0</v>
      </c>
      <c r="M2908" s="179">
        <v>813255.34962641145</v>
      </c>
      <c r="N2908" s="179">
        <v>0</v>
      </c>
      <c r="O2908" s="179">
        <v>0</v>
      </c>
      <c r="P2908" s="179">
        <v>0</v>
      </c>
      <c r="Q2908" s="179">
        <v>0</v>
      </c>
      <c r="R2908" s="180">
        <v>0</v>
      </c>
      <c r="S2908" s="180">
        <v>0</v>
      </c>
      <c r="T2908" s="180">
        <v>0</v>
      </c>
    </row>
    <row r="2909" spans="2:20" x14ac:dyDescent="0.3">
      <c r="B2909" s="19">
        <v>2906</v>
      </c>
      <c r="C2909" s="179">
        <v>0</v>
      </c>
      <c r="D2909" s="179">
        <v>0</v>
      </c>
      <c r="E2909" s="179">
        <v>160885.81431068075</v>
      </c>
      <c r="F2909" s="179">
        <v>0</v>
      </c>
      <c r="G2909" s="179">
        <v>0</v>
      </c>
      <c r="H2909" s="179">
        <v>100013.07909638531</v>
      </c>
      <c r="I2909" s="179">
        <v>0</v>
      </c>
      <c r="J2909" s="179">
        <v>0</v>
      </c>
      <c r="K2909" s="179">
        <v>0</v>
      </c>
      <c r="L2909" s="179">
        <v>0</v>
      </c>
      <c r="M2909" s="179">
        <v>33885.507370625201</v>
      </c>
      <c r="N2909" s="179">
        <v>0</v>
      </c>
      <c r="O2909" s="179">
        <v>0</v>
      </c>
      <c r="P2909" s="179">
        <v>0</v>
      </c>
      <c r="Q2909" s="179">
        <v>0</v>
      </c>
      <c r="R2909" s="180">
        <v>0</v>
      </c>
      <c r="S2909" s="180">
        <v>0</v>
      </c>
      <c r="T2909" s="180">
        <v>0</v>
      </c>
    </row>
    <row r="2910" spans="2:20" x14ac:dyDescent="0.3">
      <c r="B2910" s="19">
        <v>2907</v>
      </c>
      <c r="C2910" s="179">
        <v>0</v>
      </c>
      <c r="D2910" s="179">
        <v>0</v>
      </c>
      <c r="E2910" s="179">
        <v>47951.395136005114</v>
      </c>
      <c r="F2910" s="179">
        <v>0</v>
      </c>
      <c r="G2910" s="179">
        <v>0</v>
      </c>
      <c r="H2910" s="179">
        <v>40002.392088921901</v>
      </c>
      <c r="I2910" s="179">
        <v>0</v>
      </c>
      <c r="J2910" s="179">
        <v>0</v>
      </c>
      <c r="K2910" s="179">
        <v>0</v>
      </c>
      <c r="L2910" s="179">
        <v>0</v>
      </c>
      <c r="M2910" s="179">
        <v>725071.37036352989</v>
      </c>
      <c r="N2910" s="179">
        <v>0</v>
      </c>
      <c r="O2910" s="179">
        <v>0</v>
      </c>
      <c r="P2910" s="179">
        <v>0</v>
      </c>
      <c r="Q2910" s="179">
        <v>0</v>
      </c>
      <c r="R2910" s="180">
        <v>0</v>
      </c>
      <c r="S2910" s="180">
        <v>0</v>
      </c>
      <c r="T2910" s="180">
        <v>0</v>
      </c>
    </row>
    <row r="2911" spans="2:20" x14ac:dyDescent="0.3">
      <c r="B2911" s="19">
        <v>2908</v>
      </c>
      <c r="C2911" s="179">
        <v>0</v>
      </c>
      <c r="D2911" s="179">
        <v>0</v>
      </c>
      <c r="E2911" s="179">
        <v>102474.0335242811</v>
      </c>
      <c r="F2911" s="179">
        <v>0</v>
      </c>
      <c r="G2911" s="179">
        <v>0</v>
      </c>
      <c r="H2911" s="179">
        <v>29972.190149443901</v>
      </c>
      <c r="I2911" s="179">
        <v>0</v>
      </c>
      <c r="J2911" s="179">
        <v>0</v>
      </c>
      <c r="K2911" s="179">
        <v>0</v>
      </c>
      <c r="L2911" s="179">
        <v>0</v>
      </c>
      <c r="M2911" s="179">
        <v>27276.619576728463</v>
      </c>
      <c r="N2911" s="179">
        <v>0</v>
      </c>
      <c r="O2911" s="179">
        <v>0</v>
      </c>
      <c r="P2911" s="179">
        <v>0</v>
      </c>
      <c r="Q2911" s="179">
        <v>0</v>
      </c>
      <c r="R2911" s="180">
        <v>0</v>
      </c>
      <c r="S2911" s="180">
        <v>0</v>
      </c>
      <c r="T2911" s="180">
        <v>0</v>
      </c>
    </row>
    <row r="2912" spans="2:20" x14ac:dyDescent="0.3">
      <c r="B2912" s="19">
        <v>2909</v>
      </c>
      <c r="C2912" s="179">
        <v>0</v>
      </c>
      <c r="D2912" s="179">
        <v>0</v>
      </c>
      <c r="E2912" s="179">
        <v>16286.352744693906</v>
      </c>
      <c r="F2912" s="179">
        <v>0</v>
      </c>
      <c r="G2912" s="179">
        <v>0</v>
      </c>
      <c r="H2912" s="179">
        <v>23445.049478396813</v>
      </c>
      <c r="I2912" s="179">
        <v>0</v>
      </c>
      <c r="J2912" s="179">
        <v>0</v>
      </c>
      <c r="K2912" s="179">
        <v>0</v>
      </c>
      <c r="L2912" s="179">
        <v>0</v>
      </c>
      <c r="M2912" s="179">
        <v>54447.620109244221</v>
      </c>
      <c r="N2912" s="179">
        <v>0</v>
      </c>
      <c r="O2912" s="179">
        <v>0</v>
      </c>
      <c r="P2912" s="179">
        <v>0</v>
      </c>
      <c r="Q2912" s="179">
        <v>0</v>
      </c>
      <c r="R2912" s="180">
        <v>0</v>
      </c>
      <c r="S2912" s="180">
        <v>0</v>
      </c>
      <c r="T2912" s="180">
        <v>0</v>
      </c>
    </row>
    <row r="2913" spans="2:20" x14ac:dyDescent="0.3">
      <c r="B2913" s="19">
        <v>2910</v>
      </c>
      <c r="C2913" s="179">
        <v>0</v>
      </c>
      <c r="D2913" s="179">
        <v>0</v>
      </c>
      <c r="E2913" s="179">
        <v>124578.41551370718</v>
      </c>
      <c r="F2913" s="179">
        <v>0</v>
      </c>
      <c r="G2913" s="179">
        <v>0</v>
      </c>
      <c r="H2913" s="179">
        <v>21937.766106986506</v>
      </c>
      <c r="I2913" s="179">
        <v>0</v>
      </c>
      <c r="J2913" s="179">
        <v>0</v>
      </c>
      <c r="K2913" s="179">
        <v>0</v>
      </c>
      <c r="L2913" s="179">
        <v>0</v>
      </c>
      <c r="M2913" s="179">
        <v>258060.06676962745</v>
      </c>
      <c r="N2913" s="179">
        <v>0</v>
      </c>
      <c r="O2913" s="179">
        <v>0</v>
      </c>
      <c r="P2913" s="179">
        <v>0</v>
      </c>
      <c r="Q2913" s="179">
        <v>0</v>
      </c>
      <c r="R2913" s="180">
        <v>0</v>
      </c>
      <c r="S2913" s="180">
        <v>0</v>
      </c>
      <c r="T2913" s="180">
        <v>0</v>
      </c>
    </row>
    <row r="2914" spans="2:20" x14ac:dyDescent="0.3">
      <c r="B2914" s="19">
        <v>2911</v>
      </c>
      <c r="C2914" s="179">
        <v>0</v>
      </c>
      <c r="D2914" s="179">
        <v>0</v>
      </c>
      <c r="E2914" s="179">
        <v>38879.534197988396</v>
      </c>
      <c r="F2914" s="179">
        <v>0</v>
      </c>
      <c r="G2914" s="179">
        <v>0</v>
      </c>
      <c r="H2914" s="179">
        <v>261943.46261699876</v>
      </c>
      <c r="I2914" s="179">
        <v>0</v>
      </c>
      <c r="J2914" s="179">
        <v>0</v>
      </c>
      <c r="K2914" s="179">
        <v>0</v>
      </c>
      <c r="L2914" s="179">
        <v>0</v>
      </c>
      <c r="M2914" s="179">
        <v>87950.614628458847</v>
      </c>
      <c r="N2914" s="179">
        <v>0</v>
      </c>
      <c r="O2914" s="179">
        <v>0</v>
      </c>
      <c r="P2914" s="179">
        <v>0</v>
      </c>
      <c r="Q2914" s="179">
        <v>0</v>
      </c>
      <c r="R2914" s="180">
        <v>0</v>
      </c>
      <c r="S2914" s="180">
        <v>0</v>
      </c>
      <c r="T2914" s="180">
        <v>0</v>
      </c>
    </row>
    <row r="2915" spans="2:20" x14ac:dyDescent="0.3">
      <c r="B2915" s="19">
        <v>2912</v>
      </c>
      <c r="C2915" s="179">
        <v>0</v>
      </c>
      <c r="D2915" s="179">
        <v>0</v>
      </c>
      <c r="E2915" s="179">
        <v>342988.45737942134</v>
      </c>
      <c r="F2915" s="179">
        <v>0</v>
      </c>
      <c r="G2915" s="179">
        <v>0</v>
      </c>
      <c r="H2915" s="179">
        <v>450675.24506588484</v>
      </c>
      <c r="I2915" s="179">
        <v>0</v>
      </c>
      <c r="J2915" s="179">
        <v>0</v>
      </c>
      <c r="K2915" s="179">
        <v>0</v>
      </c>
      <c r="L2915" s="179">
        <v>0</v>
      </c>
      <c r="M2915" s="179">
        <v>379779.56119533197</v>
      </c>
      <c r="N2915" s="179">
        <v>0</v>
      </c>
      <c r="O2915" s="179">
        <v>0</v>
      </c>
      <c r="P2915" s="179">
        <v>0</v>
      </c>
      <c r="Q2915" s="179">
        <v>0</v>
      </c>
      <c r="R2915" s="180">
        <v>0</v>
      </c>
      <c r="S2915" s="180">
        <v>0</v>
      </c>
      <c r="T2915" s="180">
        <v>0</v>
      </c>
    </row>
    <row r="2916" spans="2:20" x14ac:dyDescent="0.3">
      <c r="B2916" s="19">
        <v>2913</v>
      </c>
      <c r="C2916" s="179">
        <v>0</v>
      </c>
      <c r="D2916" s="179">
        <v>0</v>
      </c>
      <c r="E2916" s="179">
        <v>252022.67826771786</v>
      </c>
      <c r="F2916" s="179">
        <v>0</v>
      </c>
      <c r="G2916" s="179">
        <v>0</v>
      </c>
      <c r="H2916" s="179">
        <v>53666.827939194773</v>
      </c>
      <c r="I2916" s="179">
        <v>0</v>
      </c>
      <c r="J2916" s="179">
        <v>0</v>
      </c>
      <c r="K2916" s="179">
        <v>0</v>
      </c>
      <c r="L2916" s="179">
        <v>0</v>
      </c>
      <c r="M2916" s="179">
        <v>460700.05946585769</v>
      </c>
      <c r="N2916" s="179">
        <v>0</v>
      </c>
      <c r="O2916" s="179">
        <v>0</v>
      </c>
      <c r="P2916" s="179">
        <v>0</v>
      </c>
      <c r="Q2916" s="179">
        <v>0</v>
      </c>
      <c r="R2916" s="180">
        <v>0</v>
      </c>
      <c r="S2916" s="180">
        <v>0</v>
      </c>
      <c r="T2916" s="180">
        <v>0</v>
      </c>
    </row>
    <row r="2917" spans="2:20" x14ac:dyDescent="0.3">
      <c r="B2917" s="19">
        <v>2914</v>
      </c>
      <c r="C2917" s="179">
        <v>0</v>
      </c>
      <c r="D2917" s="179">
        <v>0</v>
      </c>
      <c r="E2917" s="179">
        <v>167977.02902650094</v>
      </c>
      <c r="F2917" s="179">
        <v>0</v>
      </c>
      <c r="G2917" s="179">
        <v>0</v>
      </c>
      <c r="H2917" s="179">
        <v>26083.982698441367</v>
      </c>
      <c r="I2917" s="179">
        <v>0</v>
      </c>
      <c r="J2917" s="179">
        <v>0</v>
      </c>
      <c r="K2917" s="179">
        <v>0</v>
      </c>
      <c r="L2917" s="179">
        <v>0</v>
      </c>
      <c r="M2917" s="179">
        <v>263552.92857329926</v>
      </c>
      <c r="N2917" s="179">
        <v>0</v>
      </c>
      <c r="O2917" s="179">
        <v>0</v>
      </c>
      <c r="P2917" s="179">
        <v>0</v>
      </c>
      <c r="Q2917" s="179">
        <v>0</v>
      </c>
      <c r="R2917" s="180">
        <v>0</v>
      </c>
      <c r="S2917" s="180">
        <v>0</v>
      </c>
      <c r="T2917" s="180">
        <v>0</v>
      </c>
    </row>
    <row r="2918" spans="2:20" x14ac:dyDescent="0.3">
      <c r="B2918" s="19">
        <v>2915</v>
      </c>
      <c r="C2918" s="179">
        <v>0</v>
      </c>
      <c r="D2918" s="179">
        <v>0</v>
      </c>
      <c r="E2918" s="179">
        <v>834267.66904315026</v>
      </c>
      <c r="F2918" s="179">
        <v>0</v>
      </c>
      <c r="G2918" s="179">
        <v>0</v>
      </c>
      <c r="H2918" s="179">
        <v>193386.02612012191</v>
      </c>
      <c r="I2918" s="179">
        <v>0</v>
      </c>
      <c r="J2918" s="179">
        <v>0</v>
      </c>
      <c r="K2918" s="179">
        <v>0</v>
      </c>
      <c r="L2918" s="179">
        <v>0</v>
      </c>
      <c r="M2918" s="179">
        <v>68405.086471138377</v>
      </c>
      <c r="N2918" s="179">
        <v>0</v>
      </c>
      <c r="O2918" s="179">
        <v>0</v>
      </c>
      <c r="P2918" s="179">
        <v>0</v>
      </c>
      <c r="Q2918" s="179">
        <v>0</v>
      </c>
      <c r="R2918" s="180">
        <v>0</v>
      </c>
      <c r="S2918" s="180">
        <v>0</v>
      </c>
      <c r="T2918" s="180">
        <v>0</v>
      </c>
    </row>
    <row r="2919" spans="2:20" x14ac:dyDescent="0.3">
      <c r="B2919" s="19">
        <v>2916</v>
      </c>
      <c r="C2919" s="179">
        <v>0</v>
      </c>
      <c r="D2919" s="179">
        <v>0</v>
      </c>
      <c r="E2919" s="179">
        <v>122206.60358764479</v>
      </c>
      <c r="F2919" s="179">
        <v>0</v>
      </c>
      <c r="G2919" s="179">
        <v>0</v>
      </c>
      <c r="H2919" s="179">
        <v>12127.04017047589</v>
      </c>
      <c r="I2919" s="179">
        <v>0</v>
      </c>
      <c r="J2919" s="179">
        <v>0</v>
      </c>
      <c r="K2919" s="179">
        <v>0</v>
      </c>
      <c r="L2919" s="179">
        <v>0</v>
      </c>
      <c r="M2919" s="179">
        <v>28449.373246401112</v>
      </c>
      <c r="N2919" s="179">
        <v>0</v>
      </c>
      <c r="O2919" s="179">
        <v>0</v>
      </c>
      <c r="P2919" s="179">
        <v>0</v>
      </c>
      <c r="Q2919" s="179">
        <v>0</v>
      </c>
      <c r="R2919" s="180">
        <v>0</v>
      </c>
      <c r="S2919" s="180">
        <v>0</v>
      </c>
      <c r="T2919" s="180">
        <v>0</v>
      </c>
    </row>
    <row r="2920" spans="2:20" x14ac:dyDescent="0.3">
      <c r="B2920" s="19">
        <v>2917</v>
      </c>
      <c r="C2920" s="179">
        <v>0</v>
      </c>
      <c r="D2920" s="179">
        <v>0</v>
      </c>
      <c r="E2920" s="179">
        <v>31573.839726531962</v>
      </c>
      <c r="F2920" s="179">
        <v>0</v>
      </c>
      <c r="G2920" s="179">
        <v>0</v>
      </c>
      <c r="H2920" s="179">
        <v>53686.723859969199</v>
      </c>
      <c r="I2920" s="179">
        <v>0</v>
      </c>
      <c r="J2920" s="179">
        <v>0</v>
      </c>
      <c r="K2920" s="179">
        <v>0</v>
      </c>
      <c r="L2920" s="179">
        <v>0</v>
      </c>
      <c r="M2920" s="179">
        <v>24515.441636318537</v>
      </c>
      <c r="N2920" s="179">
        <v>0</v>
      </c>
      <c r="O2920" s="179">
        <v>0</v>
      </c>
      <c r="P2920" s="179">
        <v>0</v>
      </c>
      <c r="Q2920" s="179">
        <v>0</v>
      </c>
      <c r="R2920" s="180">
        <v>0</v>
      </c>
      <c r="S2920" s="180">
        <v>0</v>
      </c>
      <c r="T2920" s="180">
        <v>0</v>
      </c>
    </row>
    <row r="2921" spans="2:20" x14ac:dyDescent="0.3">
      <c r="B2921" s="19">
        <v>2918</v>
      </c>
      <c r="C2921" s="179">
        <v>0</v>
      </c>
      <c r="D2921" s="179">
        <v>0</v>
      </c>
      <c r="E2921" s="179">
        <v>197070.16352489279</v>
      </c>
      <c r="F2921" s="179">
        <v>0</v>
      </c>
      <c r="G2921" s="179">
        <v>0</v>
      </c>
      <c r="H2921" s="179">
        <v>75278.619389638421</v>
      </c>
      <c r="I2921" s="179">
        <v>0</v>
      </c>
      <c r="J2921" s="179">
        <v>0</v>
      </c>
      <c r="K2921" s="179">
        <v>0</v>
      </c>
      <c r="L2921" s="179">
        <v>0</v>
      </c>
      <c r="M2921" s="179">
        <v>34827.889981453583</v>
      </c>
      <c r="N2921" s="179">
        <v>0</v>
      </c>
      <c r="O2921" s="179">
        <v>0</v>
      </c>
      <c r="P2921" s="179">
        <v>0</v>
      </c>
      <c r="Q2921" s="179">
        <v>0</v>
      </c>
      <c r="R2921" s="180">
        <v>0</v>
      </c>
      <c r="S2921" s="180">
        <v>0</v>
      </c>
      <c r="T2921" s="180">
        <v>0</v>
      </c>
    </row>
    <row r="2922" spans="2:20" x14ac:dyDescent="0.3">
      <c r="B2922" s="19">
        <v>2919</v>
      </c>
      <c r="C2922" s="179">
        <v>0</v>
      </c>
      <c r="D2922" s="179">
        <v>0</v>
      </c>
      <c r="E2922" s="179">
        <v>79467.860837314627</v>
      </c>
      <c r="F2922" s="179">
        <v>0</v>
      </c>
      <c r="G2922" s="179">
        <v>0</v>
      </c>
      <c r="H2922" s="179">
        <v>1078353.9405368413</v>
      </c>
      <c r="I2922" s="179">
        <v>0</v>
      </c>
      <c r="J2922" s="179">
        <v>0</v>
      </c>
      <c r="K2922" s="179">
        <v>0</v>
      </c>
      <c r="L2922" s="179">
        <v>0</v>
      </c>
      <c r="M2922" s="179">
        <v>77204.602489719997</v>
      </c>
      <c r="N2922" s="179">
        <v>0</v>
      </c>
      <c r="O2922" s="179">
        <v>0</v>
      </c>
      <c r="P2922" s="179">
        <v>0</v>
      </c>
      <c r="Q2922" s="179">
        <v>0</v>
      </c>
      <c r="R2922" s="180">
        <v>0</v>
      </c>
      <c r="S2922" s="180">
        <v>0</v>
      </c>
      <c r="T2922" s="180">
        <v>0</v>
      </c>
    </row>
    <row r="2923" spans="2:20" x14ac:dyDescent="0.3">
      <c r="B2923" s="19">
        <v>2920</v>
      </c>
      <c r="C2923" s="179">
        <v>0</v>
      </c>
      <c r="D2923" s="179">
        <v>0</v>
      </c>
      <c r="E2923" s="179">
        <v>680792.91367141181</v>
      </c>
      <c r="F2923" s="179">
        <v>0</v>
      </c>
      <c r="G2923" s="179">
        <v>0</v>
      </c>
      <c r="H2923" s="179">
        <v>2576.249746302115</v>
      </c>
      <c r="I2923" s="179">
        <v>0</v>
      </c>
      <c r="J2923" s="179">
        <v>0</v>
      </c>
      <c r="K2923" s="179">
        <v>0</v>
      </c>
      <c r="L2923" s="179">
        <v>0</v>
      </c>
      <c r="M2923" s="179">
        <v>381438.6327843261</v>
      </c>
      <c r="N2923" s="179">
        <v>0</v>
      </c>
      <c r="O2923" s="179">
        <v>0</v>
      </c>
      <c r="P2923" s="179">
        <v>0</v>
      </c>
      <c r="Q2923" s="179">
        <v>0</v>
      </c>
      <c r="R2923" s="180">
        <v>0</v>
      </c>
      <c r="S2923" s="180">
        <v>0</v>
      </c>
      <c r="T2923" s="180">
        <v>0</v>
      </c>
    </row>
    <row r="2924" spans="2:20" x14ac:dyDescent="0.3">
      <c r="B2924" s="19">
        <v>2921</v>
      </c>
      <c r="C2924" s="179">
        <v>0</v>
      </c>
      <c r="D2924" s="179">
        <v>0</v>
      </c>
      <c r="E2924" s="179">
        <v>201073.95164580605</v>
      </c>
      <c r="F2924" s="179">
        <v>0</v>
      </c>
      <c r="G2924" s="179">
        <v>0</v>
      </c>
      <c r="H2924" s="179">
        <v>28386.939375156097</v>
      </c>
      <c r="I2924" s="179">
        <v>0</v>
      </c>
      <c r="J2924" s="179">
        <v>0</v>
      </c>
      <c r="K2924" s="179">
        <v>0</v>
      </c>
      <c r="L2924" s="179">
        <v>0</v>
      </c>
      <c r="M2924" s="179">
        <v>956056.40926997655</v>
      </c>
      <c r="N2924" s="179">
        <v>0</v>
      </c>
      <c r="O2924" s="179">
        <v>0</v>
      </c>
      <c r="P2924" s="179">
        <v>0</v>
      </c>
      <c r="Q2924" s="179">
        <v>0</v>
      </c>
      <c r="R2924" s="180">
        <v>0</v>
      </c>
      <c r="S2924" s="180">
        <v>0</v>
      </c>
      <c r="T2924" s="180">
        <v>0</v>
      </c>
    </row>
    <row r="2925" spans="2:20" x14ac:dyDescent="0.3">
      <c r="B2925" s="19">
        <v>2922</v>
      </c>
      <c r="C2925" s="179">
        <v>0</v>
      </c>
      <c r="D2925" s="179">
        <v>0</v>
      </c>
      <c r="E2925" s="179">
        <v>44569.755586458858</v>
      </c>
      <c r="F2925" s="179">
        <v>0</v>
      </c>
      <c r="G2925" s="179">
        <v>0</v>
      </c>
      <c r="H2925" s="179">
        <v>43864.617439082554</v>
      </c>
      <c r="I2925" s="179">
        <v>0</v>
      </c>
      <c r="J2925" s="179">
        <v>0</v>
      </c>
      <c r="K2925" s="179">
        <v>0</v>
      </c>
      <c r="L2925" s="179">
        <v>0</v>
      </c>
      <c r="M2925" s="179">
        <v>20731.329752871119</v>
      </c>
      <c r="N2925" s="179">
        <v>0</v>
      </c>
      <c r="O2925" s="179">
        <v>0</v>
      </c>
      <c r="P2925" s="179">
        <v>0</v>
      </c>
      <c r="Q2925" s="179">
        <v>0</v>
      </c>
      <c r="R2925" s="180">
        <v>0</v>
      </c>
      <c r="S2925" s="180">
        <v>0</v>
      </c>
      <c r="T2925" s="180">
        <v>0</v>
      </c>
    </row>
    <row r="2926" spans="2:20" x14ac:dyDescent="0.3">
      <c r="B2926" s="19">
        <v>2923</v>
      </c>
      <c r="C2926" s="179">
        <v>0</v>
      </c>
      <c r="D2926" s="179">
        <v>0</v>
      </c>
      <c r="E2926" s="179">
        <v>308846.2762731337</v>
      </c>
      <c r="F2926" s="179">
        <v>0</v>
      </c>
      <c r="G2926" s="179">
        <v>0</v>
      </c>
      <c r="H2926" s="179">
        <v>129294.99805972962</v>
      </c>
      <c r="I2926" s="179">
        <v>0</v>
      </c>
      <c r="J2926" s="179">
        <v>0</v>
      </c>
      <c r="K2926" s="179">
        <v>0</v>
      </c>
      <c r="L2926" s="179">
        <v>0</v>
      </c>
      <c r="M2926" s="179">
        <v>520427.38108492142</v>
      </c>
      <c r="N2926" s="179">
        <v>0</v>
      </c>
      <c r="O2926" s="179">
        <v>0</v>
      </c>
      <c r="P2926" s="179">
        <v>0</v>
      </c>
      <c r="Q2926" s="179">
        <v>0</v>
      </c>
      <c r="R2926" s="180">
        <v>0</v>
      </c>
      <c r="S2926" s="180">
        <v>0</v>
      </c>
      <c r="T2926" s="180">
        <v>0</v>
      </c>
    </row>
    <row r="2927" spans="2:20" x14ac:dyDescent="0.3">
      <c r="B2927" s="19">
        <v>2924</v>
      </c>
      <c r="C2927" s="179">
        <v>0</v>
      </c>
      <c r="D2927" s="179">
        <v>0</v>
      </c>
      <c r="E2927" s="179">
        <v>11980.004549047864</v>
      </c>
      <c r="F2927" s="179">
        <v>0</v>
      </c>
      <c r="G2927" s="179">
        <v>0</v>
      </c>
      <c r="H2927" s="179">
        <v>103596.9992934445</v>
      </c>
      <c r="I2927" s="179">
        <v>0</v>
      </c>
      <c r="J2927" s="179">
        <v>0</v>
      </c>
      <c r="K2927" s="179">
        <v>0</v>
      </c>
      <c r="L2927" s="179">
        <v>0</v>
      </c>
      <c r="M2927" s="179">
        <v>70407.696468241498</v>
      </c>
      <c r="N2927" s="179">
        <v>0</v>
      </c>
      <c r="O2927" s="179">
        <v>0</v>
      </c>
      <c r="P2927" s="179">
        <v>0</v>
      </c>
      <c r="Q2927" s="179">
        <v>0</v>
      </c>
      <c r="R2927" s="180">
        <v>0</v>
      </c>
      <c r="S2927" s="180">
        <v>0</v>
      </c>
      <c r="T2927" s="180">
        <v>0</v>
      </c>
    </row>
    <row r="2928" spans="2:20" x14ac:dyDescent="0.3">
      <c r="B2928" s="19">
        <v>2925</v>
      </c>
      <c r="C2928" s="179">
        <v>0</v>
      </c>
      <c r="D2928" s="179">
        <v>0</v>
      </c>
      <c r="E2928" s="179">
        <v>4660.095523537032</v>
      </c>
      <c r="F2928" s="179">
        <v>0</v>
      </c>
      <c r="G2928" s="179">
        <v>0</v>
      </c>
      <c r="H2928" s="179">
        <v>30049.584088424897</v>
      </c>
      <c r="I2928" s="179">
        <v>0</v>
      </c>
      <c r="J2928" s="179">
        <v>0</v>
      </c>
      <c r="K2928" s="179">
        <v>0</v>
      </c>
      <c r="L2928" s="179">
        <v>0</v>
      </c>
      <c r="M2928" s="179">
        <v>181023.31693436872</v>
      </c>
      <c r="N2928" s="179">
        <v>0</v>
      </c>
      <c r="O2928" s="179">
        <v>0</v>
      </c>
      <c r="P2928" s="179">
        <v>0</v>
      </c>
      <c r="Q2928" s="179">
        <v>0</v>
      </c>
      <c r="R2928" s="180">
        <v>0</v>
      </c>
      <c r="S2928" s="180">
        <v>0</v>
      </c>
      <c r="T2928" s="180">
        <v>0</v>
      </c>
    </row>
    <row r="2929" spans="2:20" x14ac:dyDescent="0.3">
      <c r="B2929" s="19">
        <v>2926</v>
      </c>
      <c r="C2929" s="179">
        <v>0</v>
      </c>
      <c r="D2929" s="179">
        <v>0</v>
      </c>
      <c r="E2929" s="179">
        <v>71216.658026773788</v>
      </c>
      <c r="F2929" s="179">
        <v>0</v>
      </c>
      <c r="G2929" s="179">
        <v>0</v>
      </c>
      <c r="H2929" s="179">
        <v>90938.022342537559</v>
      </c>
      <c r="I2929" s="179">
        <v>0</v>
      </c>
      <c r="J2929" s="179">
        <v>0</v>
      </c>
      <c r="K2929" s="179">
        <v>0</v>
      </c>
      <c r="L2929" s="179">
        <v>0</v>
      </c>
      <c r="M2929" s="179">
        <v>24194.082366219678</v>
      </c>
      <c r="N2929" s="179">
        <v>0</v>
      </c>
      <c r="O2929" s="179">
        <v>0</v>
      </c>
      <c r="P2929" s="179">
        <v>0</v>
      </c>
      <c r="Q2929" s="179">
        <v>0</v>
      </c>
      <c r="R2929" s="180">
        <v>0</v>
      </c>
      <c r="S2929" s="180">
        <v>0</v>
      </c>
      <c r="T2929" s="180">
        <v>0</v>
      </c>
    </row>
    <row r="2930" spans="2:20" x14ac:dyDescent="0.3">
      <c r="B2930" s="19">
        <v>2927</v>
      </c>
      <c r="C2930" s="179">
        <v>0</v>
      </c>
      <c r="D2930" s="179">
        <v>0</v>
      </c>
      <c r="E2930" s="179">
        <v>223403.21444501026</v>
      </c>
      <c r="F2930" s="179">
        <v>0</v>
      </c>
      <c r="G2930" s="179">
        <v>0</v>
      </c>
      <c r="H2930" s="179">
        <v>256083.09699537151</v>
      </c>
      <c r="I2930" s="179">
        <v>0</v>
      </c>
      <c r="J2930" s="179">
        <v>0</v>
      </c>
      <c r="K2930" s="179">
        <v>0</v>
      </c>
      <c r="L2930" s="179">
        <v>0</v>
      </c>
      <c r="M2930" s="179">
        <v>4847.5719290510642</v>
      </c>
      <c r="N2930" s="179">
        <v>0</v>
      </c>
      <c r="O2930" s="179">
        <v>0</v>
      </c>
      <c r="P2930" s="179">
        <v>0</v>
      </c>
      <c r="Q2930" s="179">
        <v>0</v>
      </c>
      <c r="R2930" s="180">
        <v>0</v>
      </c>
      <c r="S2930" s="180">
        <v>0</v>
      </c>
      <c r="T2930" s="180">
        <v>0</v>
      </c>
    </row>
    <row r="2931" spans="2:20" x14ac:dyDescent="0.3">
      <c r="B2931" s="19">
        <v>2928</v>
      </c>
      <c r="C2931" s="179">
        <v>0</v>
      </c>
      <c r="D2931" s="179">
        <v>0</v>
      </c>
      <c r="E2931" s="179">
        <v>35517.38712620164</v>
      </c>
      <c r="F2931" s="179">
        <v>0</v>
      </c>
      <c r="G2931" s="179">
        <v>0</v>
      </c>
      <c r="H2931" s="179">
        <v>8908.7457024462183</v>
      </c>
      <c r="I2931" s="179">
        <v>0</v>
      </c>
      <c r="J2931" s="179">
        <v>0</v>
      </c>
      <c r="K2931" s="179">
        <v>0</v>
      </c>
      <c r="L2931" s="179">
        <v>0</v>
      </c>
      <c r="M2931" s="179">
        <v>13328.631659365255</v>
      </c>
      <c r="N2931" s="179">
        <v>0</v>
      </c>
      <c r="O2931" s="179">
        <v>0</v>
      </c>
      <c r="P2931" s="179">
        <v>0</v>
      </c>
      <c r="Q2931" s="179">
        <v>0</v>
      </c>
      <c r="R2931" s="180">
        <v>0</v>
      </c>
      <c r="S2931" s="180">
        <v>0</v>
      </c>
      <c r="T2931" s="180">
        <v>0</v>
      </c>
    </row>
    <row r="2932" spans="2:20" x14ac:dyDescent="0.3">
      <c r="B2932" s="19">
        <v>2929</v>
      </c>
      <c r="C2932" s="179">
        <v>0</v>
      </c>
      <c r="D2932" s="179">
        <v>0</v>
      </c>
      <c r="E2932" s="179">
        <v>45845.681486649592</v>
      </c>
      <c r="F2932" s="179">
        <v>0</v>
      </c>
      <c r="G2932" s="179">
        <v>0</v>
      </c>
      <c r="H2932" s="179">
        <v>155515.86613484466</v>
      </c>
      <c r="I2932" s="179">
        <v>0</v>
      </c>
      <c r="J2932" s="179">
        <v>0</v>
      </c>
      <c r="K2932" s="179">
        <v>0</v>
      </c>
      <c r="L2932" s="179">
        <v>0</v>
      </c>
      <c r="M2932" s="179">
        <v>374610.64719528181</v>
      </c>
      <c r="N2932" s="179">
        <v>0</v>
      </c>
      <c r="O2932" s="179">
        <v>0</v>
      </c>
      <c r="P2932" s="179">
        <v>0</v>
      </c>
      <c r="Q2932" s="179">
        <v>0</v>
      </c>
      <c r="R2932" s="180">
        <v>0</v>
      </c>
      <c r="S2932" s="180">
        <v>0</v>
      </c>
      <c r="T2932" s="180">
        <v>0</v>
      </c>
    </row>
    <row r="2933" spans="2:20" x14ac:dyDescent="0.3">
      <c r="B2933" s="19">
        <v>2930</v>
      </c>
      <c r="C2933" s="179">
        <v>0</v>
      </c>
      <c r="D2933" s="179">
        <v>0</v>
      </c>
      <c r="E2933" s="179">
        <v>213042.75899718213</v>
      </c>
      <c r="F2933" s="179">
        <v>0</v>
      </c>
      <c r="G2933" s="179">
        <v>0</v>
      </c>
      <c r="H2933" s="179">
        <v>44016.117711419465</v>
      </c>
      <c r="I2933" s="179">
        <v>0</v>
      </c>
      <c r="J2933" s="179">
        <v>0</v>
      </c>
      <c r="K2933" s="179">
        <v>0</v>
      </c>
      <c r="L2933" s="179">
        <v>0</v>
      </c>
      <c r="M2933" s="179">
        <v>295921.86081902351</v>
      </c>
      <c r="N2933" s="179">
        <v>0</v>
      </c>
      <c r="O2933" s="179">
        <v>0</v>
      </c>
      <c r="P2933" s="179">
        <v>0</v>
      </c>
      <c r="Q2933" s="179">
        <v>0</v>
      </c>
      <c r="R2933" s="180">
        <v>0</v>
      </c>
      <c r="S2933" s="180">
        <v>0</v>
      </c>
      <c r="T2933" s="180">
        <v>0</v>
      </c>
    </row>
    <row r="2934" spans="2:20" x14ac:dyDescent="0.3">
      <c r="B2934" s="19">
        <v>2931</v>
      </c>
      <c r="C2934" s="179">
        <v>0</v>
      </c>
      <c r="D2934" s="179">
        <v>0</v>
      </c>
      <c r="E2934" s="179">
        <v>185971.66508736316</v>
      </c>
      <c r="F2934" s="179">
        <v>0</v>
      </c>
      <c r="G2934" s="179">
        <v>0</v>
      </c>
      <c r="H2934" s="179">
        <v>156382.25011150731</v>
      </c>
      <c r="I2934" s="179">
        <v>0</v>
      </c>
      <c r="J2934" s="179">
        <v>0</v>
      </c>
      <c r="K2934" s="179">
        <v>0</v>
      </c>
      <c r="L2934" s="179">
        <v>0</v>
      </c>
      <c r="M2934" s="179">
        <v>509220.46880938514</v>
      </c>
      <c r="N2934" s="179">
        <v>0</v>
      </c>
      <c r="O2934" s="179">
        <v>0</v>
      </c>
      <c r="P2934" s="179">
        <v>0</v>
      </c>
      <c r="Q2934" s="179">
        <v>0</v>
      </c>
      <c r="R2934" s="180">
        <v>0</v>
      </c>
      <c r="S2934" s="180">
        <v>0</v>
      </c>
      <c r="T2934" s="180">
        <v>0</v>
      </c>
    </row>
    <row r="2935" spans="2:20" x14ac:dyDescent="0.3">
      <c r="B2935" s="19">
        <v>2932</v>
      </c>
      <c r="C2935" s="179">
        <v>0</v>
      </c>
      <c r="D2935" s="179">
        <v>0</v>
      </c>
      <c r="E2935" s="179">
        <v>290676.94592484558</v>
      </c>
      <c r="F2935" s="179">
        <v>0</v>
      </c>
      <c r="G2935" s="179">
        <v>0</v>
      </c>
      <c r="H2935" s="179">
        <v>350312.5385467399</v>
      </c>
      <c r="I2935" s="179">
        <v>0</v>
      </c>
      <c r="J2935" s="179">
        <v>0</v>
      </c>
      <c r="K2935" s="179">
        <v>0</v>
      </c>
      <c r="L2935" s="179">
        <v>0</v>
      </c>
      <c r="M2935" s="179">
        <v>1317061.0362626256</v>
      </c>
      <c r="N2935" s="179">
        <v>0</v>
      </c>
      <c r="O2935" s="179">
        <v>0</v>
      </c>
      <c r="P2935" s="179">
        <v>0</v>
      </c>
      <c r="Q2935" s="179">
        <v>0</v>
      </c>
      <c r="R2935" s="180">
        <v>0</v>
      </c>
      <c r="S2935" s="180">
        <v>0</v>
      </c>
      <c r="T2935" s="180">
        <v>0</v>
      </c>
    </row>
    <row r="2936" spans="2:20" x14ac:dyDescent="0.3">
      <c r="B2936" s="19">
        <v>2933</v>
      </c>
      <c r="C2936" s="179">
        <v>0</v>
      </c>
      <c r="D2936" s="179">
        <v>0</v>
      </c>
      <c r="E2936" s="179">
        <v>63824.866537177935</v>
      </c>
      <c r="F2936" s="179">
        <v>0</v>
      </c>
      <c r="G2936" s="179">
        <v>0</v>
      </c>
      <c r="H2936" s="179">
        <v>11910.963769115735</v>
      </c>
      <c r="I2936" s="179">
        <v>0</v>
      </c>
      <c r="J2936" s="179">
        <v>0</v>
      </c>
      <c r="K2936" s="179">
        <v>0</v>
      </c>
      <c r="L2936" s="179">
        <v>0</v>
      </c>
      <c r="M2936" s="179">
        <v>24665.382320576777</v>
      </c>
      <c r="N2936" s="179">
        <v>0</v>
      </c>
      <c r="O2936" s="179">
        <v>0</v>
      </c>
      <c r="P2936" s="179">
        <v>0</v>
      </c>
      <c r="Q2936" s="179">
        <v>0</v>
      </c>
      <c r="R2936" s="180">
        <v>0</v>
      </c>
      <c r="S2936" s="180">
        <v>0</v>
      </c>
      <c r="T2936" s="180">
        <v>0</v>
      </c>
    </row>
    <row r="2937" spans="2:20" x14ac:dyDescent="0.3">
      <c r="B2937" s="19">
        <v>2934</v>
      </c>
      <c r="C2937" s="179">
        <v>0</v>
      </c>
      <c r="D2937" s="179">
        <v>0</v>
      </c>
      <c r="E2937" s="179">
        <v>266789.36047334218</v>
      </c>
      <c r="F2937" s="179">
        <v>0</v>
      </c>
      <c r="G2937" s="179">
        <v>0</v>
      </c>
      <c r="H2937" s="179">
        <v>138344.91991126625</v>
      </c>
      <c r="I2937" s="179">
        <v>0</v>
      </c>
      <c r="J2937" s="179">
        <v>0</v>
      </c>
      <c r="K2937" s="179">
        <v>0</v>
      </c>
      <c r="L2937" s="179">
        <v>0</v>
      </c>
      <c r="M2937" s="179">
        <v>2623.9123033589321</v>
      </c>
      <c r="N2937" s="179">
        <v>0</v>
      </c>
      <c r="O2937" s="179">
        <v>0</v>
      </c>
      <c r="P2937" s="179">
        <v>0</v>
      </c>
      <c r="Q2937" s="179">
        <v>0</v>
      </c>
      <c r="R2937" s="180">
        <v>0</v>
      </c>
      <c r="S2937" s="180">
        <v>0</v>
      </c>
      <c r="T2937" s="180">
        <v>0</v>
      </c>
    </row>
    <row r="2938" spans="2:20" x14ac:dyDescent="0.3">
      <c r="B2938" s="19">
        <v>2935</v>
      </c>
      <c r="C2938" s="179">
        <v>0</v>
      </c>
      <c r="D2938" s="179">
        <v>0</v>
      </c>
      <c r="E2938" s="179">
        <v>53135.975055125666</v>
      </c>
      <c r="F2938" s="179">
        <v>0</v>
      </c>
      <c r="G2938" s="179">
        <v>0</v>
      </c>
      <c r="H2938" s="179">
        <v>52387.404329122299</v>
      </c>
      <c r="I2938" s="179">
        <v>0</v>
      </c>
      <c r="J2938" s="179">
        <v>0</v>
      </c>
      <c r="K2938" s="179">
        <v>0</v>
      </c>
      <c r="L2938" s="179">
        <v>0</v>
      </c>
      <c r="M2938" s="179">
        <v>24125.500229464949</v>
      </c>
      <c r="N2938" s="179">
        <v>0</v>
      </c>
      <c r="O2938" s="179">
        <v>0</v>
      </c>
      <c r="P2938" s="179">
        <v>0</v>
      </c>
      <c r="Q2938" s="179">
        <v>0</v>
      </c>
      <c r="R2938" s="180">
        <v>0</v>
      </c>
      <c r="S2938" s="180">
        <v>0</v>
      </c>
      <c r="T2938" s="180">
        <v>0</v>
      </c>
    </row>
    <row r="2939" spans="2:20" x14ac:dyDescent="0.3">
      <c r="B2939" s="19">
        <v>2936</v>
      </c>
      <c r="C2939" s="179">
        <v>0</v>
      </c>
      <c r="D2939" s="179">
        <v>0</v>
      </c>
      <c r="E2939" s="179">
        <v>144777.69158606709</v>
      </c>
      <c r="F2939" s="179">
        <v>0</v>
      </c>
      <c r="G2939" s="179">
        <v>0</v>
      </c>
      <c r="H2939" s="179">
        <v>1749.6519109778535</v>
      </c>
      <c r="I2939" s="179">
        <v>0</v>
      </c>
      <c r="J2939" s="179">
        <v>0</v>
      </c>
      <c r="K2939" s="179">
        <v>0</v>
      </c>
      <c r="L2939" s="179">
        <v>0</v>
      </c>
      <c r="M2939" s="179">
        <v>811.31570834302818</v>
      </c>
      <c r="N2939" s="179">
        <v>0</v>
      </c>
      <c r="O2939" s="179">
        <v>0</v>
      </c>
      <c r="P2939" s="179">
        <v>0</v>
      </c>
      <c r="Q2939" s="179">
        <v>0</v>
      </c>
      <c r="R2939" s="180">
        <v>0</v>
      </c>
      <c r="S2939" s="180">
        <v>0</v>
      </c>
      <c r="T2939" s="180">
        <v>0</v>
      </c>
    </row>
    <row r="2940" spans="2:20" x14ac:dyDescent="0.3">
      <c r="B2940" s="19">
        <v>2937</v>
      </c>
      <c r="C2940" s="179">
        <v>0</v>
      </c>
      <c r="D2940" s="179">
        <v>0</v>
      </c>
      <c r="E2940" s="179">
        <v>400134.95187835541</v>
      </c>
      <c r="F2940" s="179">
        <v>0</v>
      </c>
      <c r="G2940" s="179">
        <v>0</v>
      </c>
      <c r="H2940" s="179">
        <v>4931.1435123405854</v>
      </c>
      <c r="I2940" s="179">
        <v>0</v>
      </c>
      <c r="J2940" s="179">
        <v>0</v>
      </c>
      <c r="K2940" s="179">
        <v>0</v>
      </c>
      <c r="L2940" s="179">
        <v>0</v>
      </c>
      <c r="M2940" s="179">
        <v>201047.38524178395</v>
      </c>
      <c r="N2940" s="179">
        <v>0</v>
      </c>
      <c r="O2940" s="179">
        <v>0</v>
      </c>
      <c r="P2940" s="179">
        <v>0</v>
      </c>
      <c r="Q2940" s="179">
        <v>0</v>
      </c>
      <c r="R2940" s="180">
        <v>0</v>
      </c>
      <c r="S2940" s="180">
        <v>0</v>
      </c>
      <c r="T2940" s="180">
        <v>0</v>
      </c>
    </row>
    <row r="2941" spans="2:20" x14ac:dyDescent="0.3">
      <c r="B2941" s="19">
        <v>2938</v>
      </c>
      <c r="C2941" s="179">
        <v>0</v>
      </c>
      <c r="D2941" s="179">
        <v>0</v>
      </c>
      <c r="E2941" s="179">
        <v>566690.90603216155</v>
      </c>
      <c r="F2941" s="179">
        <v>0</v>
      </c>
      <c r="G2941" s="179">
        <v>0</v>
      </c>
      <c r="H2941" s="179">
        <v>40870.942443819324</v>
      </c>
      <c r="I2941" s="179">
        <v>0</v>
      </c>
      <c r="J2941" s="179">
        <v>0</v>
      </c>
      <c r="K2941" s="179">
        <v>0</v>
      </c>
      <c r="L2941" s="179">
        <v>0</v>
      </c>
      <c r="M2941" s="179">
        <v>172128.79740426328</v>
      </c>
      <c r="N2941" s="179">
        <v>0</v>
      </c>
      <c r="O2941" s="179">
        <v>0</v>
      </c>
      <c r="P2941" s="179">
        <v>0</v>
      </c>
      <c r="Q2941" s="179">
        <v>0</v>
      </c>
      <c r="R2941" s="180">
        <v>0</v>
      </c>
      <c r="S2941" s="180">
        <v>0</v>
      </c>
      <c r="T2941" s="180">
        <v>0</v>
      </c>
    </row>
    <row r="2942" spans="2:20" x14ac:dyDescent="0.3">
      <c r="B2942" s="19">
        <v>2939</v>
      </c>
      <c r="C2942" s="179">
        <v>0</v>
      </c>
      <c r="D2942" s="179">
        <v>0</v>
      </c>
      <c r="E2942" s="179">
        <v>676026.67475491064</v>
      </c>
      <c r="F2942" s="179">
        <v>0</v>
      </c>
      <c r="G2942" s="179">
        <v>0</v>
      </c>
      <c r="H2942" s="179">
        <v>17522.183742297872</v>
      </c>
      <c r="I2942" s="179">
        <v>0</v>
      </c>
      <c r="J2942" s="179">
        <v>0</v>
      </c>
      <c r="K2942" s="179">
        <v>0</v>
      </c>
      <c r="L2942" s="179">
        <v>0</v>
      </c>
      <c r="M2942" s="179">
        <v>3531795.6984242378</v>
      </c>
      <c r="N2942" s="179">
        <v>0</v>
      </c>
      <c r="O2942" s="179">
        <v>0</v>
      </c>
      <c r="P2942" s="179">
        <v>0</v>
      </c>
      <c r="Q2942" s="179">
        <v>0</v>
      </c>
      <c r="R2942" s="180">
        <v>0</v>
      </c>
      <c r="S2942" s="180">
        <v>0</v>
      </c>
      <c r="T2942" s="180">
        <v>0</v>
      </c>
    </row>
    <row r="2943" spans="2:20" x14ac:dyDescent="0.3">
      <c r="B2943" s="19">
        <v>2940</v>
      </c>
      <c r="C2943" s="179">
        <v>0</v>
      </c>
      <c r="D2943" s="179">
        <v>0</v>
      </c>
      <c r="E2943" s="179">
        <v>13862.758904680271</v>
      </c>
      <c r="F2943" s="179">
        <v>0</v>
      </c>
      <c r="G2943" s="179">
        <v>0</v>
      </c>
      <c r="H2943" s="179">
        <v>319306.26049384376</v>
      </c>
      <c r="I2943" s="179">
        <v>0</v>
      </c>
      <c r="J2943" s="179">
        <v>0</v>
      </c>
      <c r="K2943" s="179">
        <v>0</v>
      </c>
      <c r="L2943" s="179">
        <v>0</v>
      </c>
      <c r="M2943" s="179">
        <v>6612.5646324023537</v>
      </c>
      <c r="N2943" s="179">
        <v>0</v>
      </c>
      <c r="O2943" s="179">
        <v>0</v>
      </c>
      <c r="P2943" s="179">
        <v>0</v>
      </c>
      <c r="Q2943" s="179">
        <v>0</v>
      </c>
      <c r="R2943" s="180">
        <v>0</v>
      </c>
      <c r="S2943" s="180">
        <v>0</v>
      </c>
      <c r="T2943" s="180">
        <v>0</v>
      </c>
    </row>
    <row r="2944" spans="2:20" x14ac:dyDescent="0.3">
      <c r="B2944" s="19">
        <v>2941</v>
      </c>
      <c r="C2944" s="179">
        <v>0</v>
      </c>
      <c r="D2944" s="179">
        <v>0</v>
      </c>
      <c r="E2944" s="179">
        <v>110737.70613807737</v>
      </c>
      <c r="F2944" s="179">
        <v>0</v>
      </c>
      <c r="G2944" s="179">
        <v>0</v>
      </c>
      <c r="H2944" s="179">
        <v>269544.00526367209</v>
      </c>
      <c r="I2944" s="179">
        <v>0</v>
      </c>
      <c r="J2944" s="179">
        <v>0</v>
      </c>
      <c r="K2944" s="179">
        <v>0</v>
      </c>
      <c r="L2944" s="179">
        <v>0</v>
      </c>
      <c r="M2944" s="179">
        <v>6019.2094838957228</v>
      </c>
      <c r="N2944" s="179">
        <v>0</v>
      </c>
      <c r="O2944" s="179">
        <v>0</v>
      </c>
      <c r="P2944" s="179">
        <v>0</v>
      </c>
      <c r="Q2944" s="179">
        <v>0</v>
      </c>
      <c r="R2944" s="180">
        <v>0</v>
      </c>
      <c r="S2944" s="180">
        <v>0</v>
      </c>
      <c r="T2944" s="180">
        <v>0</v>
      </c>
    </row>
    <row r="2945" spans="2:20" x14ac:dyDescent="0.3">
      <c r="B2945" s="19">
        <v>2942</v>
      </c>
      <c r="C2945" s="179">
        <v>0</v>
      </c>
      <c r="D2945" s="179">
        <v>0</v>
      </c>
      <c r="E2945" s="179">
        <v>1117388.2753065589</v>
      </c>
      <c r="F2945" s="179">
        <v>0</v>
      </c>
      <c r="G2945" s="179">
        <v>0</v>
      </c>
      <c r="H2945" s="179">
        <v>3143.8331889269575</v>
      </c>
      <c r="I2945" s="179">
        <v>0</v>
      </c>
      <c r="J2945" s="179">
        <v>0</v>
      </c>
      <c r="K2945" s="179">
        <v>0</v>
      </c>
      <c r="L2945" s="179">
        <v>0</v>
      </c>
      <c r="M2945" s="179">
        <v>51825.228819215146</v>
      </c>
      <c r="N2945" s="179">
        <v>0</v>
      </c>
      <c r="O2945" s="179">
        <v>0</v>
      </c>
      <c r="P2945" s="179">
        <v>0</v>
      </c>
      <c r="Q2945" s="179">
        <v>0</v>
      </c>
      <c r="R2945" s="180">
        <v>0</v>
      </c>
      <c r="S2945" s="180">
        <v>0</v>
      </c>
      <c r="T2945" s="180">
        <v>0</v>
      </c>
    </row>
    <row r="2946" spans="2:20" x14ac:dyDescent="0.3">
      <c r="B2946" s="19">
        <v>2943</v>
      </c>
      <c r="C2946" s="179">
        <v>0</v>
      </c>
      <c r="D2946" s="179">
        <v>0</v>
      </c>
      <c r="E2946" s="179">
        <v>50120.071514953815</v>
      </c>
      <c r="F2946" s="179">
        <v>0</v>
      </c>
      <c r="G2946" s="179">
        <v>0</v>
      </c>
      <c r="H2946" s="179">
        <v>22774.180845122399</v>
      </c>
      <c r="I2946" s="179">
        <v>0</v>
      </c>
      <c r="J2946" s="179">
        <v>0</v>
      </c>
      <c r="K2946" s="179">
        <v>0</v>
      </c>
      <c r="L2946" s="179">
        <v>0</v>
      </c>
      <c r="M2946" s="179">
        <v>135275.00992209502</v>
      </c>
      <c r="N2946" s="179">
        <v>0</v>
      </c>
      <c r="O2946" s="179">
        <v>0</v>
      </c>
      <c r="P2946" s="179">
        <v>0</v>
      </c>
      <c r="Q2946" s="179">
        <v>0</v>
      </c>
      <c r="R2946" s="180">
        <v>0</v>
      </c>
      <c r="S2946" s="180">
        <v>0</v>
      </c>
      <c r="T2946" s="180">
        <v>0</v>
      </c>
    </row>
    <row r="2947" spans="2:20" x14ac:dyDescent="0.3">
      <c r="B2947" s="19">
        <v>2944</v>
      </c>
      <c r="C2947" s="179">
        <v>0</v>
      </c>
      <c r="D2947" s="179">
        <v>0</v>
      </c>
      <c r="E2947" s="179">
        <v>91467.245958237618</v>
      </c>
      <c r="F2947" s="179">
        <v>0</v>
      </c>
      <c r="G2947" s="179">
        <v>0</v>
      </c>
      <c r="H2947" s="179">
        <v>160122.85230500772</v>
      </c>
      <c r="I2947" s="179">
        <v>0</v>
      </c>
      <c r="J2947" s="179">
        <v>0</v>
      </c>
      <c r="K2947" s="179">
        <v>0</v>
      </c>
      <c r="L2947" s="179">
        <v>0</v>
      </c>
      <c r="M2947" s="179">
        <v>70665.362204599165</v>
      </c>
      <c r="N2947" s="179">
        <v>0</v>
      </c>
      <c r="O2947" s="179">
        <v>0</v>
      </c>
      <c r="P2947" s="179">
        <v>0</v>
      </c>
      <c r="Q2947" s="179">
        <v>0</v>
      </c>
      <c r="R2947" s="180">
        <v>0</v>
      </c>
      <c r="S2947" s="180">
        <v>0</v>
      </c>
      <c r="T2947" s="180">
        <v>0</v>
      </c>
    </row>
    <row r="2948" spans="2:20" x14ac:dyDescent="0.3">
      <c r="B2948" s="19">
        <v>2945</v>
      </c>
      <c r="C2948" s="179">
        <v>0</v>
      </c>
      <c r="D2948" s="179">
        <v>0</v>
      </c>
      <c r="E2948" s="179">
        <v>832485.2014103441</v>
      </c>
      <c r="F2948" s="179">
        <v>0</v>
      </c>
      <c r="G2948" s="179">
        <v>0</v>
      </c>
      <c r="H2948" s="179">
        <v>270002.32179986249</v>
      </c>
      <c r="I2948" s="179">
        <v>0</v>
      </c>
      <c r="J2948" s="179">
        <v>0</v>
      </c>
      <c r="K2948" s="179">
        <v>0</v>
      </c>
      <c r="L2948" s="179">
        <v>0</v>
      </c>
      <c r="M2948" s="179">
        <v>74293.726042494382</v>
      </c>
      <c r="N2948" s="179">
        <v>0</v>
      </c>
      <c r="O2948" s="179">
        <v>0</v>
      </c>
      <c r="P2948" s="179">
        <v>0</v>
      </c>
      <c r="Q2948" s="179">
        <v>0</v>
      </c>
      <c r="R2948" s="180">
        <v>0</v>
      </c>
      <c r="S2948" s="180">
        <v>0</v>
      </c>
      <c r="T2948" s="180">
        <v>0</v>
      </c>
    </row>
    <row r="2949" spans="2:20" x14ac:dyDescent="0.3">
      <c r="B2949" s="19">
        <v>2946</v>
      </c>
      <c r="C2949" s="179">
        <v>0</v>
      </c>
      <c r="D2949" s="179">
        <v>0</v>
      </c>
      <c r="E2949" s="179">
        <v>103755.18709419295</v>
      </c>
      <c r="F2949" s="179">
        <v>0</v>
      </c>
      <c r="G2949" s="179">
        <v>0</v>
      </c>
      <c r="H2949" s="179">
        <v>102463.34543706627</v>
      </c>
      <c r="I2949" s="179">
        <v>0</v>
      </c>
      <c r="J2949" s="179">
        <v>0</v>
      </c>
      <c r="K2949" s="179">
        <v>0</v>
      </c>
      <c r="L2949" s="179">
        <v>0</v>
      </c>
      <c r="M2949" s="179">
        <v>55238.494621076483</v>
      </c>
      <c r="N2949" s="179">
        <v>0</v>
      </c>
      <c r="O2949" s="179">
        <v>0</v>
      </c>
      <c r="P2949" s="179">
        <v>0</v>
      </c>
      <c r="Q2949" s="179">
        <v>0</v>
      </c>
      <c r="R2949" s="180">
        <v>0</v>
      </c>
      <c r="S2949" s="180">
        <v>0</v>
      </c>
      <c r="T2949" s="180">
        <v>0</v>
      </c>
    </row>
    <row r="2950" spans="2:20" x14ac:dyDescent="0.3">
      <c r="B2950" s="19">
        <v>2947</v>
      </c>
      <c r="C2950" s="179">
        <v>0</v>
      </c>
      <c r="D2950" s="179">
        <v>0</v>
      </c>
      <c r="E2950" s="179">
        <v>802480.54039359849</v>
      </c>
      <c r="F2950" s="179">
        <v>0</v>
      </c>
      <c r="G2950" s="179">
        <v>0</v>
      </c>
      <c r="H2950" s="179">
        <v>925171.09943820932</v>
      </c>
      <c r="I2950" s="179">
        <v>0</v>
      </c>
      <c r="J2950" s="179">
        <v>0</v>
      </c>
      <c r="K2950" s="179">
        <v>0</v>
      </c>
      <c r="L2950" s="179">
        <v>0</v>
      </c>
      <c r="M2950" s="179">
        <v>10919.99777656524</v>
      </c>
      <c r="N2950" s="179">
        <v>0</v>
      </c>
      <c r="O2950" s="179">
        <v>0</v>
      </c>
      <c r="P2950" s="179">
        <v>0</v>
      </c>
      <c r="Q2950" s="179">
        <v>0</v>
      </c>
      <c r="R2950" s="180">
        <v>0</v>
      </c>
      <c r="S2950" s="180">
        <v>0</v>
      </c>
      <c r="T2950" s="180">
        <v>0</v>
      </c>
    </row>
    <row r="2951" spans="2:20" x14ac:dyDescent="0.3">
      <c r="B2951" s="19">
        <v>2948</v>
      </c>
      <c r="C2951" s="179">
        <v>0</v>
      </c>
      <c r="D2951" s="179">
        <v>0</v>
      </c>
      <c r="E2951" s="179">
        <v>195546.18211491383</v>
      </c>
      <c r="F2951" s="179">
        <v>0</v>
      </c>
      <c r="G2951" s="179">
        <v>0</v>
      </c>
      <c r="H2951" s="179">
        <v>5570.8411535801106</v>
      </c>
      <c r="I2951" s="179">
        <v>0</v>
      </c>
      <c r="J2951" s="179">
        <v>0</v>
      </c>
      <c r="K2951" s="179">
        <v>0</v>
      </c>
      <c r="L2951" s="179">
        <v>0</v>
      </c>
      <c r="M2951" s="179">
        <v>495288.49497162207</v>
      </c>
      <c r="N2951" s="179">
        <v>0</v>
      </c>
      <c r="O2951" s="179">
        <v>0</v>
      </c>
      <c r="P2951" s="179">
        <v>0</v>
      </c>
      <c r="Q2951" s="179">
        <v>0</v>
      </c>
      <c r="R2951" s="180">
        <v>0</v>
      </c>
      <c r="S2951" s="180">
        <v>0</v>
      </c>
      <c r="T2951" s="180">
        <v>0</v>
      </c>
    </row>
    <row r="2952" spans="2:20" x14ac:dyDescent="0.3">
      <c r="B2952" s="19">
        <v>2949</v>
      </c>
      <c r="C2952" s="179">
        <v>0</v>
      </c>
      <c r="D2952" s="179">
        <v>0</v>
      </c>
      <c r="E2952" s="179">
        <v>199181.26384200502</v>
      </c>
      <c r="F2952" s="179">
        <v>0</v>
      </c>
      <c r="G2952" s="179">
        <v>0</v>
      </c>
      <c r="H2952" s="179">
        <v>170003.45559474756</v>
      </c>
      <c r="I2952" s="179">
        <v>0</v>
      </c>
      <c r="J2952" s="179">
        <v>0</v>
      </c>
      <c r="K2952" s="179">
        <v>0</v>
      </c>
      <c r="L2952" s="179">
        <v>0</v>
      </c>
      <c r="M2952" s="179">
        <v>133152.40459623962</v>
      </c>
      <c r="N2952" s="179">
        <v>0</v>
      </c>
      <c r="O2952" s="179">
        <v>0</v>
      </c>
      <c r="P2952" s="179">
        <v>0</v>
      </c>
      <c r="Q2952" s="179">
        <v>0</v>
      </c>
      <c r="R2952" s="180">
        <v>0</v>
      </c>
      <c r="S2952" s="180">
        <v>0</v>
      </c>
      <c r="T2952" s="180">
        <v>0</v>
      </c>
    </row>
    <row r="2953" spans="2:20" x14ac:dyDescent="0.3">
      <c r="B2953" s="19">
        <v>2950</v>
      </c>
      <c r="C2953" s="179">
        <v>0</v>
      </c>
      <c r="D2953" s="179">
        <v>0</v>
      </c>
      <c r="E2953" s="179">
        <v>971924.38606737799</v>
      </c>
      <c r="F2953" s="179">
        <v>0</v>
      </c>
      <c r="G2953" s="179">
        <v>0</v>
      </c>
      <c r="H2953" s="179">
        <v>23501.384137875553</v>
      </c>
      <c r="I2953" s="179">
        <v>0</v>
      </c>
      <c r="J2953" s="179">
        <v>0</v>
      </c>
      <c r="K2953" s="179">
        <v>0</v>
      </c>
      <c r="L2953" s="179">
        <v>0</v>
      </c>
      <c r="M2953" s="179">
        <v>19596.151296311509</v>
      </c>
      <c r="N2953" s="179">
        <v>0</v>
      </c>
      <c r="O2953" s="179">
        <v>0</v>
      </c>
      <c r="P2953" s="179">
        <v>0</v>
      </c>
      <c r="Q2953" s="179">
        <v>0</v>
      </c>
      <c r="R2953" s="180">
        <v>0</v>
      </c>
      <c r="S2953" s="180">
        <v>0</v>
      </c>
      <c r="T2953" s="180">
        <v>0</v>
      </c>
    </row>
    <row r="2954" spans="2:20" x14ac:dyDescent="0.3">
      <c r="B2954" s="19">
        <v>2951</v>
      </c>
      <c r="C2954" s="179">
        <v>0</v>
      </c>
      <c r="D2954" s="179">
        <v>0</v>
      </c>
      <c r="E2954" s="179">
        <v>85914.837172216707</v>
      </c>
      <c r="F2954" s="179">
        <v>0</v>
      </c>
      <c r="G2954" s="179">
        <v>0</v>
      </c>
      <c r="H2954" s="179">
        <v>31093.245172038736</v>
      </c>
      <c r="I2954" s="179">
        <v>0</v>
      </c>
      <c r="J2954" s="179">
        <v>0</v>
      </c>
      <c r="K2954" s="179">
        <v>0</v>
      </c>
      <c r="L2954" s="179">
        <v>0</v>
      </c>
      <c r="M2954" s="179">
        <v>248147.51332122314</v>
      </c>
      <c r="N2954" s="179">
        <v>0</v>
      </c>
      <c r="O2954" s="179">
        <v>0</v>
      </c>
      <c r="P2954" s="179">
        <v>0</v>
      </c>
      <c r="Q2954" s="179">
        <v>0</v>
      </c>
      <c r="R2954" s="180">
        <v>0</v>
      </c>
      <c r="S2954" s="180">
        <v>0</v>
      </c>
      <c r="T2954" s="180">
        <v>0</v>
      </c>
    </row>
    <row r="2955" spans="2:20" x14ac:dyDescent="0.3">
      <c r="B2955" s="19">
        <v>2952</v>
      </c>
      <c r="C2955" s="179">
        <v>0</v>
      </c>
      <c r="D2955" s="179">
        <v>0</v>
      </c>
      <c r="E2955" s="179">
        <v>303396.62506684684</v>
      </c>
      <c r="F2955" s="179">
        <v>0</v>
      </c>
      <c r="G2955" s="179">
        <v>0</v>
      </c>
      <c r="H2955" s="179">
        <v>296278.63459096663</v>
      </c>
      <c r="I2955" s="179">
        <v>0</v>
      </c>
      <c r="J2955" s="179">
        <v>0</v>
      </c>
      <c r="K2955" s="179">
        <v>0</v>
      </c>
      <c r="L2955" s="179">
        <v>0</v>
      </c>
      <c r="M2955" s="179">
        <v>91959.110977628239</v>
      </c>
      <c r="N2955" s="179">
        <v>0</v>
      </c>
      <c r="O2955" s="179">
        <v>0</v>
      </c>
      <c r="P2955" s="179">
        <v>0</v>
      </c>
      <c r="Q2955" s="179">
        <v>0</v>
      </c>
      <c r="R2955" s="180">
        <v>0</v>
      </c>
      <c r="S2955" s="180">
        <v>0</v>
      </c>
      <c r="T2955" s="180">
        <v>0</v>
      </c>
    </row>
    <row r="2956" spans="2:20" x14ac:dyDescent="0.3">
      <c r="B2956" s="19">
        <v>2953</v>
      </c>
      <c r="C2956" s="179">
        <v>0</v>
      </c>
      <c r="D2956" s="179">
        <v>0</v>
      </c>
      <c r="E2956" s="179">
        <v>6141.826624163702</v>
      </c>
      <c r="F2956" s="179">
        <v>0</v>
      </c>
      <c r="G2956" s="179">
        <v>0</v>
      </c>
      <c r="H2956" s="179">
        <v>64003.660664200514</v>
      </c>
      <c r="I2956" s="179">
        <v>0</v>
      </c>
      <c r="J2956" s="179">
        <v>0</v>
      </c>
      <c r="K2956" s="179">
        <v>0</v>
      </c>
      <c r="L2956" s="179">
        <v>0</v>
      </c>
      <c r="M2956" s="179">
        <v>222227.61043656792</v>
      </c>
      <c r="N2956" s="179">
        <v>0</v>
      </c>
      <c r="O2956" s="179">
        <v>0</v>
      </c>
      <c r="P2956" s="179">
        <v>0</v>
      </c>
      <c r="Q2956" s="179">
        <v>0</v>
      </c>
      <c r="R2956" s="180">
        <v>0</v>
      </c>
      <c r="S2956" s="180">
        <v>0</v>
      </c>
      <c r="T2956" s="180">
        <v>0</v>
      </c>
    </row>
    <row r="2957" spans="2:20" x14ac:dyDescent="0.3">
      <c r="B2957" s="19">
        <v>2954</v>
      </c>
      <c r="C2957" s="179">
        <v>0</v>
      </c>
      <c r="D2957" s="179">
        <v>0</v>
      </c>
      <c r="E2957" s="179">
        <v>4079.6227294271375</v>
      </c>
      <c r="F2957" s="179">
        <v>0</v>
      </c>
      <c r="G2957" s="179">
        <v>0</v>
      </c>
      <c r="H2957" s="179">
        <v>382551.96726109792</v>
      </c>
      <c r="I2957" s="179">
        <v>0</v>
      </c>
      <c r="J2957" s="179">
        <v>0</v>
      </c>
      <c r="K2957" s="179">
        <v>0</v>
      </c>
      <c r="L2957" s="179">
        <v>0</v>
      </c>
      <c r="M2957" s="179">
        <v>85229.358647571324</v>
      </c>
      <c r="N2957" s="179">
        <v>0</v>
      </c>
      <c r="O2957" s="179">
        <v>0</v>
      </c>
      <c r="P2957" s="179">
        <v>0</v>
      </c>
      <c r="Q2957" s="179">
        <v>0</v>
      </c>
      <c r="R2957" s="180">
        <v>0</v>
      </c>
      <c r="S2957" s="180">
        <v>0</v>
      </c>
      <c r="T2957" s="180">
        <v>0</v>
      </c>
    </row>
    <row r="2958" spans="2:20" x14ac:dyDescent="0.3">
      <c r="B2958" s="19">
        <v>2955</v>
      </c>
      <c r="C2958" s="179">
        <v>0</v>
      </c>
      <c r="D2958" s="179">
        <v>0</v>
      </c>
      <c r="E2958" s="179">
        <v>56079.537380080161</v>
      </c>
      <c r="F2958" s="179">
        <v>0</v>
      </c>
      <c r="G2958" s="179">
        <v>0</v>
      </c>
      <c r="H2958" s="179">
        <v>89264.53485433168</v>
      </c>
      <c r="I2958" s="179">
        <v>0</v>
      </c>
      <c r="J2958" s="179">
        <v>0</v>
      </c>
      <c r="K2958" s="179">
        <v>0</v>
      </c>
      <c r="L2958" s="179">
        <v>0</v>
      </c>
      <c r="M2958" s="179">
        <v>53171.535910267128</v>
      </c>
      <c r="N2958" s="179">
        <v>0</v>
      </c>
      <c r="O2958" s="179">
        <v>0</v>
      </c>
      <c r="P2958" s="179">
        <v>0</v>
      </c>
      <c r="Q2958" s="179">
        <v>0</v>
      </c>
      <c r="R2958" s="180">
        <v>0</v>
      </c>
      <c r="S2958" s="180">
        <v>0</v>
      </c>
      <c r="T2958" s="180">
        <v>0</v>
      </c>
    </row>
    <row r="2959" spans="2:20" x14ac:dyDescent="0.3">
      <c r="B2959" s="19">
        <v>2956</v>
      </c>
      <c r="C2959" s="179">
        <v>0</v>
      </c>
      <c r="D2959" s="179">
        <v>0</v>
      </c>
      <c r="E2959" s="179">
        <v>236533.10605807419</v>
      </c>
      <c r="F2959" s="179">
        <v>0</v>
      </c>
      <c r="G2959" s="179">
        <v>0</v>
      </c>
      <c r="H2959" s="179">
        <v>17402.884264487573</v>
      </c>
      <c r="I2959" s="179">
        <v>0</v>
      </c>
      <c r="J2959" s="179">
        <v>0</v>
      </c>
      <c r="K2959" s="179">
        <v>0</v>
      </c>
      <c r="L2959" s="179">
        <v>0</v>
      </c>
      <c r="M2959" s="179">
        <v>14031.553648694979</v>
      </c>
      <c r="N2959" s="179">
        <v>0</v>
      </c>
      <c r="O2959" s="179">
        <v>0</v>
      </c>
      <c r="P2959" s="179">
        <v>0</v>
      </c>
      <c r="Q2959" s="179">
        <v>0</v>
      </c>
      <c r="R2959" s="180">
        <v>0</v>
      </c>
      <c r="S2959" s="180">
        <v>0</v>
      </c>
      <c r="T2959" s="180">
        <v>0</v>
      </c>
    </row>
    <row r="2960" spans="2:20" x14ac:dyDescent="0.3">
      <c r="B2960" s="19">
        <v>2957</v>
      </c>
      <c r="C2960" s="179">
        <v>0</v>
      </c>
      <c r="D2960" s="179">
        <v>0</v>
      </c>
      <c r="E2960" s="179">
        <v>16759.168730217069</v>
      </c>
      <c r="F2960" s="179">
        <v>0</v>
      </c>
      <c r="G2960" s="179">
        <v>0</v>
      </c>
      <c r="H2960" s="179">
        <v>31159.208750954695</v>
      </c>
      <c r="I2960" s="179">
        <v>0</v>
      </c>
      <c r="J2960" s="179">
        <v>0</v>
      </c>
      <c r="K2960" s="179">
        <v>0</v>
      </c>
      <c r="L2960" s="179">
        <v>0</v>
      </c>
      <c r="M2960" s="179">
        <v>613556.31032006792</v>
      </c>
      <c r="N2960" s="179">
        <v>0</v>
      </c>
      <c r="O2960" s="179">
        <v>0</v>
      </c>
      <c r="P2960" s="179">
        <v>0</v>
      </c>
      <c r="Q2960" s="179">
        <v>0</v>
      </c>
      <c r="R2960" s="180">
        <v>0</v>
      </c>
      <c r="S2960" s="180">
        <v>0</v>
      </c>
      <c r="T2960" s="180">
        <v>0</v>
      </c>
    </row>
    <row r="2961" spans="2:20" x14ac:dyDescent="0.3">
      <c r="B2961" s="19">
        <v>2958</v>
      </c>
      <c r="C2961" s="179">
        <v>0</v>
      </c>
      <c r="D2961" s="179">
        <v>0</v>
      </c>
      <c r="E2961" s="179">
        <v>489423.49334641889</v>
      </c>
      <c r="F2961" s="179">
        <v>0</v>
      </c>
      <c r="G2961" s="179">
        <v>0</v>
      </c>
      <c r="H2961" s="179">
        <v>56725.711537819123</v>
      </c>
      <c r="I2961" s="179">
        <v>0</v>
      </c>
      <c r="J2961" s="179">
        <v>0</v>
      </c>
      <c r="K2961" s="179">
        <v>0</v>
      </c>
      <c r="L2961" s="179">
        <v>0</v>
      </c>
      <c r="M2961" s="179">
        <v>67486.819525371175</v>
      </c>
      <c r="N2961" s="179">
        <v>0</v>
      </c>
      <c r="O2961" s="179">
        <v>0</v>
      </c>
      <c r="P2961" s="179">
        <v>0</v>
      </c>
      <c r="Q2961" s="179">
        <v>0</v>
      </c>
      <c r="R2961" s="180">
        <v>0</v>
      </c>
      <c r="S2961" s="180">
        <v>0</v>
      </c>
      <c r="T2961" s="180">
        <v>0</v>
      </c>
    </row>
    <row r="2962" spans="2:20" x14ac:dyDescent="0.3">
      <c r="B2962" s="19">
        <v>2959</v>
      </c>
      <c r="C2962" s="179">
        <v>0</v>
      </c>
      <c r="D2962" s="179">
        <v>0</v>
      </c>
      <c r="E2962" s="179">
        <v>24634.663416020125</v>
      </c>
      <c r="F2962" s="179">
        <v>0</v>
      </c>
      <c r="G2962" s="179">
        <v>0</v>
      </c>
      <c r="H2962" s="179">
        <v>5005.141941163406</v>
      </c>
      <c r="I2962" s="179">
        <v>0</v>
      </c>
      <c r="J2962" s="179">
        <v>0</v>
      </c>
      <c r="K2962" s="179">
        <v>0</v>
      </c>
      <c r="L2962" s="179">
        <v>0</v>
      </c>
      <c r="M2962" s="179">
        <v>28662.247978699732</v>
      </c>
      <c r="N2962" s="179">
        <v>0</v>
      </c>
      <c r="O2962" s="179">
        <v>0</v>
      </c>
      <c r="P2962" s="179">
        <v>0</v>
      </c>
      <c r="Q2962" s="179">
        <v>0</v>
      </c>
      <c r="R2962" s="180">
        <v>0</v>
      </c>
      <c r="S2962" s="180">
        <v>0</v>
      </c>
      <c r="T2962" s="180">
        <v>0</v>
      </c>
    </row>
    <row r="2963" spans="2:20" x14ac:dyDescent="0.3">
      <c r="B2963" s="19">
        <v>2960</v>
      </c>
      <c r="C2963" s="179">
        <v>0</v>
      </c>
      <c r="D2963" s="179">
        <v>0</v>
      </c>
      <c r="E2963" s="179">
        <v>44381.263161224742</v>
      </c>
      <c r="F2963" s="179">
        <v>0</v>
      </c>
      <c r="G2963" s="179">
        <v>0</v>
      </c>
      <c r="H2963" s="179">
        <v>96032.300929089426</v>
      </c>
      <c r="I2963" s="179">
        <v>0</v>
      </c>
      <c r="J2963" s="179">
        <v>0</v>
      </c>
      <c r="K2963" s="179">
        <v>0</v>
      </c>
      <c r="L2963" s="179">
        <v>0</v>
      </c>
      <c r="M2963" s="179">
        <v>85671.087518055341</v>
      </c>
      <c r="N2963" s="179">
        <v>0</v>
      </c>
      <c r="O2963" s="179">
        <v>0</v>
      </c>
      <c r="P2963" s="179">
        <v>0</v>
      </c>
      <c r="Q2963" s="179">
        <v>0</v>
      </c>
      <c r="R2963" s="180">
        <v>0</v>
      </c>
      <c r="S2963" s="180">
        <v>0</v>
      </c>
      <c r="T2963" s="180">
        <v>0</v>
      </c>
    </row>
    <row r="2964" spans="2:20" x14ac:dyDescent="0.3">
      <c r="B2964" s="19">
        <v>2961</v>
      </c>
      <c r="C2964" s="179">
        <v>0</v>
      </c>
      <c r="D2964" s="179">
        <v>0</v>
      </c>
      <c r="E2964" s="179">
        <v>44645.292696714794</v>
      </c>
      <c r="F2964" s="179">
        <v>0</v>
      </c>
      <c r="G2964" s="179">
        <v>0</v>
      </c>
      <c r="H2964" s="179">
        <v>25905.828268958565</v>
      </c>
      <c r="I2964" s="179">
        <v>0</v>
      </c>
      <c r="J2964" s="179">
        <v>0</v>
      </c>
      <c r="K2964" s="179">
        <v>0</v>
      </c>
      <c r="L2964" s="179">
        <v>0</v>
      </c>
      <c r="M2964" s="179">
        <v>222339.74519441745</v>
      </c>
      <c r="N2964" s="179">
        <v>0</v>
      </c>
      <c r="O2964" s="179">
        <v>0</v>
      </c>
      <c r="P2964" s="179">
        <v>0</v>
      </c>
      <c r="Q2964" s="179">
        <v>0</v>
      </c>
      <c r="R2964" s="180">
        <v>0</v>
      </c>
      <c r="S2964" s="180">
        <v>0</v>
      </c>
      <c r="T2964" s="180">
        <v>0</v>
      </c>
    </row>
    <row r="2965" spans="2:20" x14ac:dyDescent="0.3">
      <c r="B2965" s="19">
        <v>2962</v>
      </c>
      <c r="C2965" s="179">
        <v>0</v>
      </c>
      <c r="D2965" s="179">
        <v>0</v>
      </c>
      <c r="E2965" s="179">
        <v>332750.78173335019</v>
      </c>
      <c r="F2965" s="179">
        <v>0</v>
      </c>
      <c r="G2965" s="179">
        <v>0</v>
      </c>
      <c r="H2965" s="179">
        <v>429383.06348943262</v>
      </c>
      <c r="I2965" s="179">
        <v>0</v>
      </c>
      <c r="J2965" s="179">
        <v>0</v>
      </c>
      <c r="K2965" s="179">
        <v>0</v>
      </c>
      <c r="L2965" s="179">
        <v>0</v>
      </c>
      <c r="M2965" s="179">
        <v>302456.82657500618</v>
      </c>
      <c r="N2965" s="179">
        <v>0</v>
      </c>
      <c r="O2965" s="179">
        <v>0</v>
      </c>
      <c r="P2965" s="179">
        <v>0</v>
      </c>
      <c r="Q2965" s="179">
        <v>0</v>
      </c>
      <c r="R2965" s="180">
        <v>0</v>
      </c>
      <c r="S2965" s="180">
        <v>0</v>
      </c>
      <c r="T2965" s="180">
        <v>0</v>
      </c>
    </row>
    <row r="2966" spans="2:20" x14ac:dyDescent="0.3">
      <c r="B2966" s="19">
        <v>2963</v>
      </c>
      <c r="C2966" s="179">
        <v>0</v>
      </c>
      <c r="D2966" s="179">
        <v>0</v>
      </c>
      <c r="E2966" s="179">
        <v>78824.708302411978</v>
      </c>
      <c r="F2966" s="179">
        <v>0</v>
      </c>
      <c r="G2966" s="179">
        <v>0</v>
      </c>
      <c r="H2966" s="179">
        <v>22167.414887090061</v>
      </c>
      <c r="I2966" s="179">
        <v>0</v>
      </c>
      <c r="J2966" s="179">
        <v>0</v>
      </c>
      <c r="K2966" s="179">
        <v>0</v>
      </c>
      <c r="L2966" s="179">
        <v>0</v>
      </c>
      <c r="M2966" s="179">
        <v>216515.03190779858</v>
      </c>
      <c r="N2966" s="179">
        <v>0</v>
      </c>
      <c r="O2966" s="179">
        <v>0</v>
      </c>
      <c r="P2966" s="179">
        <v>0</v>
      </c>
      <c r="Q2966" s="179">
        <v>0</v>
      </c>
      <c r="R2966" s="180">
        <v>0</v>
      </c>
      <c r="S2966" s="180">
        <v>0</v>
      </c>
      <c r="T2966" s="180">
        <v>0</v>
      </c>
    </row>
    <row r="2967" spans="2:20" x14ac:dyDescent="0.3">
      <c r="B2967" s="19">
        <v>2964</v>
      </c>
      <c r="C2967" s="179">
        <v>0</v>
      </c>
      <c r="D2967" s="179">
        <v>0</v>
      </c>
      <c r="E2967" s="179">
        <v>1965875.8736013989</v>
      </c>
      <c r="F2967" s="179">
        <v>0</v>
      </c>
      <c r="G2967" s="179">
        <v>0</v>
      </c>
      <c r="H2967" s="179">
        <v>4949.6678835236526</v>
      </c>
      <c r="I2967" s="179">
        <v>0</v>
      </c>
      <c r="J2967" s="179">
        <v>0</v>
      </c>
      <c r="K2967" s="179">
        <v>0</v>
      </c>
      <c r="L2967" s="179">
        <v>0</v>
      </c>
      <c r="M2967" s="179">
        <v>13236.772660275556</v>
      </c>
      <c r="N2967" s="179">
        <v>0</v>
      </c>
      <c r="O2967" s="179">
        <v>0</v>
      </c>
      <c r="P2967" s="179">
        <v>0</v>
      </c>
      <c r="Q2967" s="179">
        <v>0</v>
      </c>
      <c r="R2967" s="180">
        <v>0</v>
      </c>
      <c r="S2967" s="180">
        <v>0</v>
      </c>
      <c r="T2967" s="180">
        <v>0</v>
      </c>
    </row>
    <row r="2968" spans="2:20" x14ac:dyDescent="0.3">
      <c r="B2968" s="19">
        <v>2965</v>
      </c>
      <c r="C2968" s="179">
        <v>0</v>
      </c>
      <c r="D2968" s="179">
        <v>0</v>
      </c>
      <c r="E2968" s="179">
        <v>643282.71320014866</v>
      </c>
      <c r="F2968" s="179">
        <v>0</v>
      </c>
      <c r="G2968" s="179">
        <v>0</v>
      </c>
      <c r="H2968" s="179">
        <v>217270.74402680574</v>
      </c>
      <c r="I2968" s="179">
        <v>0</v>
      </c>
      <c r="J2968" s="179">
        <v>0</v>
      </c>
      <c r="K2968" s="179">
        <v>727028.57651346491</v>
      </c>
      <c r="L2968" s="179">
        <v>1</v>
      </c>
      <c r="M2968" s="179">
        <v>5416.955664689116</v>
      </c>
      <c r="N2968" s="179">
        <v>127028.57651346491</v>
      </c>
      <c r="O2968" s="179">
        <v>0</v>
      </c>
      <c r="P2968" s="179">
        <v>27028.576513464912</v>
      </c>
      <c r="Q2968" s="179">
        <v>0</v>
      </c>
      <c r="R2968" s="180">
        <v>0</v>
      </c>
      <c r="S2968" s="180">
        <v>600000</v>
      </c>
      <c r="T2968" s="180">
        <v>0</v>
      </c>
    </row>
    <row r="2969" spans="2:20" x14ac:dyDescent="0.3">
      <c r="B2969" s="19">
        <v>2966</v>
      </c>
      <c r="C2969" s="179">
        <v>0</v>
      </c>
      <c r="D2969" s="179">
        <v>0</v>
      </c>
      <c r="E2969" s="179">
        <v>68025.631707488108</v>
      </c>
      <c r="F2969" s="179">
        <v>0</v>
      </c>
      <c r="G2969" s="179">
        <v>0</v>
      </c>
      <c r="H2969" s="179">
        <v>78748.048690844429</v>
      </c>
      <c r="I2969" s="179">
        <v>0</v>
      </c>
      <c r="J2969" s="179">
        <v>0</v>
      </c>
      <c r="K2969" s="179">
        <v>0</v>
      </c>
      <c r="L2969" s="179">
        <v>0</v>
      </c>
      <c r="M2969" s="179">
        <v>54367.078064610207</v>
      </c>
      <c r="N2969" s="179">
        <v>0</v>
      </c>
      <c r="O2969" s="179">
        <v>0</v>
      </c>
      <c r="P2969" s="179">
        <v>0</v>
      </c>
      <c r="Q2969" s="179">
        <v>0</v>
      </c>
      <c r="R2969" s="180">
        <v>0</v>
      </c>
      <c r="S2969" s="180">
        <v>0</v>
      </c>
      <c r="T2969" s="180">
        <v>0</v>
      </c>
    </row>
    <row r="2970" spans="2:20" x14ac:dyDescent="0.3">
      <c r="B2970" s="19">
        <v>2967</v>
      </c>
      <c r="C2970" s="179">
        <v>0</v>
      </c>
      <c r="D2970" s="179">
        <v>0</v>
      </c>
      <c r="E2970" s="179">
        <v>5892.8143729350986</v>
      </c>
      <c r="F2970" s="179">
        <v>0</v>
      </c>
      <c r="G2970" s="179">
        <v>0</v>
      </c>
      <c r="H2970" s="179">
        <v>119720.86143236977</v>
      </c>
      <c r="I2970" s="179">
        <v>0</v>
      </c>
      <c r="J2970" s="179">
        <v>0</v>
      </c>
      <c r="K2970" s="179">
        <v>0</v>
      </c>
      <c r="L2970" s="179">
        <v>0</v>
      </c>
      <c r="M2970" s="179">
        <v>12380.017767855341</v>
      </c>
      <c r="N2970" s="179">
        <v>0</v>
      </c>
      <c r="O2970" s="179">
        <v>0</v>
      </c>
      <c r="P2970" s="179">
        <v>0</v>
      </c>
      <c r="Q2970" s="179">
        <v>0</v>
      </c>
      <c r="R2970" s="180">
        <v>0</v>
      </c>
      <c r="S2970" s="180">
        <v>0</v>
      </c>
      <c r="T2970" s="180">
        <v>0</v>
      </c>
    </row>
    <row r="2971" spans="2:20" x14ac:dyDescent="0.3">
      <c r="B2971" s="19">
        <v>2968</v>
      </c>
      <c r="C2971" s="179">
        <v>0</v>
      </c>
      <c r="D2971" s="179">
        <v>0</v>
      </c>
      <c r="E2971" s="179">
        <v>50385.501772619355</v>
      </c>
      <c r="F2971" s="179">
        <v>0</v>
      </c>
      <c r="G2971" s="179">
        <v>0</v>
      </c>
      <c r="H2971" s="179">
        <v>46797.598506249931</v>
      </c>
      <c r="I2971" s="179">
        <v>0</v>
      </c>
      <c r="J2971" s="179">
        <v>0</v>
      </c>
      <c r="K2971" s="179">
        <v>0</v>
      </c>
      <c r="L2971" s="179">
        <v>0</v>
      </c>
      <c r="M2971" s="179">
        <v>13827.186239057253</v>
      </c>
      <c r="N2971" s="179">
        <v>0</v>
      </c>
      <c r="O2971" s="179">
        <v>0</v>
      </c>
      <c r="P2971" s="179">
        <v>0</v>
      </c>
      <c r="Q2971" s="179">
        <v>0</v>
      </c>
      <c r="R2971" s="180">
        <v>0</v>
      </c>
      <c r="S2971" s="180">
        <v>0</v>
      </c>
      <c r="T2971" s="180">
        <v>0</v>
      </c>
    </row>
    <row r="2972" spans="2:20" x14ac:dyDescent="0.3">
      <c r="B2972" s="19">
        <v>2969</v>
      </c>
      <c r="C2972" s="179">
        <v>0</v>
      </c>
      <c r="D2972" s="179">
        <v>0</v>
      </c>
      <c r="E2972" s="179">
        <v>396905.81881467381</v>
      </c>
      <c r="F2972" s="179">
        <v>0</v>
      </c>
      <c r="G2972" s="179">
        <v>0</v>
      </c>
      <c r="H2972" s="179">
        <v>679494.12042107829</v>
      </c>
      <c r="I2972" s="179">
        <v>0</v>
      </c>
      <c r="J2972" s="179">
        <v>0</v>
      </c>
      <c r="K2972" s="179">
        <v>0</v>
      </c>
      <c r="L2972" s="179">
        <v>0</v>
      </c>
      <c r="M2972" s="179">
        <v>126031.59571550695</v>
      </c>
      <c r="N2972" s="179">
        <v>0</v>
      </c>
      <c r="O2972" s="179">
        <v>0</v>
      </c>
      <c r="P2972" s="179">
        <v>0</v>
      </c>
      <c r="Q2972" s="179">
        <v>0</v>
      </c>
      <c r="R2972" s="180">
        <v>0</v>
      </c>
      <c r="S2972" s="180">
        <v>0</v>
      </c>
      <c r="T2972" s="180">
        <v>0</v>
      </c>
    </row>
    <row r="2973" spans="2:20" x14ac:dyDescent="0.3">
      <c r="B2973" s="19">
        <v>2970</v>
      </c>
      <c r="C2973" s="179">
        <v>0</v>
      </c>
      <c r="D2973" s="179">
        <v>0</v>
      </c>
      <c r="E2973" s="179">
        <v>51146.232805199907</v>
      </c>
      <c r="F2973" s="179">
        <v>0</v>
      </c>
      <c r="G2973" s="179">
        <v>0</v>
      </c>
      <c r="H2973" s="179">
        <v>89330.805426721461</v>
      </c>
      <c r="I2973" s="179">
        <v>0</v>
      </c>
      <c r="J2973" s="179">
        <v>0</v>
      </c>
      <c r="K2973" s="179">
        <v>0</v>
      </c>
      <c r="L2973" s="179">
        <v>0</v>
      </c>
      <c r="M2973" s="179">
        <v>1273978.8245958891</v>
      </c>
      <c r="N2973" s="179">
        <v>0</v>
      </c>
      <c r="O2973" s="179">
        <v>0</v>
      </c>
      <c r="P2973" s="179">
        <v>0</v>
      </c>
      <c r="Q2973" s="179">
        <v>0</v>
      </c>
      <c r="R2973" s="180">
        <v>0</v>
      </c>
      <c r="S2973" s="180">
        <v>0</v>
      </c>
      <c r="T2973" s="180">
        <v>0</v>
      </c>
    </row>
    <row r="2974" spans="2:20" x14ac:dyDescent="0.3">
      <c r="B2974" s="19">
        <v>2971</v>
      </c>
      <c r="C2974" s="179">
        <v>0</v>
      </c>
      <c r="D2974" s="179">
        <v>0</v>
      </c>
      <c r="E2974" s="179">
        <v>381816.36614035716</v>
      </c>
      <c r="F2974" s="179">
        <v>0</v>
      </c>
      <c r="G2974" s="179">
        <v>0</v>
      </c>
      <c r="H2974" s="179">
        <v>130337.18774393525</v>
      </c>
      <c r="I2974" s="179">
        <v>0</v>
      </c>
      <c r="J2974" s="179">
        <v>0</v>
      </c>
      <c r="K2974" s="179">
        <v>0</v>
      </c>
      <c r="L2974" s="179">
        <v>0</v>
      </c>
      <c r="M2974" s="179">
        <v>80857.232017748305</v>
      </c>
      <c r="N2974" s="179">
        <v>0</v>
      </c>
      <c r="O2974" s="179">
        <v>0</v>
      </c>
      <c r="P2974" s="179">
        <v>0</v>
      </c>
      <c r="Q2974" s="179">
        <v>0</v>
      </c>
      <c r="R2974" s="180">
        <v>0</v>
      </c>
      <c r="S2974" s="180">
        <v>0</v>
      </c>
      <c r="T2974" s="180">
        <v>0</v>
      </c>
    </row>
    <row r="2975" spans="2:20" x14ac:dyDescent="0.3">
      <c r="B2975" s="19">
        <v>2972</v>
      </c>
      <c r="C2975" s="179">
        <v>0</v>
      </c>
      <c r="D2975" s="179">
        <v>0</v>
      </c>
      <c r="E2975" s="179">
        <v>237884.36799478633</v>
      </c>
      <c r="F2975" s="179">
        <v>0</v>
      </c>
      <c r="G2975" s="179">
        <v>0</v>
      </c>
      <c r="H2975" s="179">
        <v>108160.04468262877</v>
      </c>
      <c r="I2975" s="179">
        <v>0</v>
      </c>
      <c r="J2975" s="179">
        <v>0</v>
      </c>
      <c r="K2975" s="179">
        <v>0</v>
      </c>
      <c r="L2975" s="179">
        <v>0</v>
      </c>
      <c r="M2975" s="179">
        <v>651755.429496072</v>
      </c>
      <c r="N2975" s="179">
        <v>0</v>
      </c>
      <c r="O2975" s="179">
        <v>0</v>
      </c>
      <c r="P2975" s="179">
        <v>0</v>
      </c>
      <c r="Q2975" s="179">
        <v>0</v>
      </c>
      <c r="R2975" s="180">
        <v>0</v>
      </c>
      <c r="S2975" s="180">
        <v>0</v>
      </c>
      <c r="T2975" s="180">
        <v>0</v>
      </c>
    </row>
    <row r="2976" spans="2:20" x14ac:dyDescent="0.3">
      <c r="B2976" s="19">
        <v>2973</v>
      </c>
      <c r="C2976" s="179">
        <v>0</v>
      </c>
      <c r="D2976" s="179">
        <v>0</v>
      </c>
      <c r="E2976" s="179">
        <v>45538.90444407866</v>
      </c>
      <c r="F2976" s="179">
        <v>0</v>
      </c>
      <c r="G2976" s="179">
        <v>0</v>
      </c>
      <c r="H2976" s="179">
        <v>20678.1762304523</v>
      </c>
      <c r="I2976" s="179">
        <v>0</v>
      </c>
      <c r="J2976" s="179">
        <v>0</v>
      </c>
      <c r="K2976" s="179">
        <v>0</v>
      </c>
      <c r="L2976" s="179">
        <v>0</v>
      </c>
      <c r="M2976" s="179">
        <v>26490.258641795073</v>
      </c>
      <c r="N2976" s="179">
        <v>0</v>
      </c>
      <c r="O2976" s="179">
        <v>0</v>
      </c>
      <c r="P2976" s="179">
        <v>0</v>
      </c>
      <c r="Q2976" s="179">
        <v>0</v>
      </c>
      <c r="R2976" s="180">
        <v>0</v>
      </c>
      <c r="S2976" s="180">
        <v>0</v>
      </c>
      <c r="T2976" s="180">
        <v>0</v>
      </c>
    </row>
    <row r="2977" spans="2:20" x14ac:dyDescent="0.3">
      <c r="B2977" s="19">
        <v>2974</v>
      </c>
      <c r="C2977" s="179">
        <v>0</v>
      </c>
      <c r="D2977" s="179">
        <v>0</v>
      </c>
      <c r="E2977" s="179">
        <v>245898.28200609019</v>
      </c>
      <c r="F2977" s="179">
        <v>0</v>
      </c>
      <c r="G2977" s="179">
        <v>0</v>
      </c>
      <c r="H2977" s="179">
        <v>53468.225986117293</v>
      </c>
      <c r="I2977" s="179">
        <v>0</v>
      </c>
      <c r="J2977" s="179">
        <v>0</v>
      </c>
      <c r="K2977" s="179">
        <v>0</v>
      </c>
      <c r="L2977" s="179">
        <v>0</v>
      </c>
      <c r="M2977" s="179">
        <v>8159.6135532203025</v>
      </c>
      <c r="N2977" s="179">
        <v>0</v>
      </c>
      <c r="O2977" s="179">
        <v>0</v>
      </c>
      <c r="P2977" s="179">
        <v>0</v>
      </c>
      <c r="Q2977" s="179">
        <v>0</v>
      </c>
      <c r="R2977" s="180">
        <v>0</v>
      </c>
      <c r="S2977" s="180">
        <v>0</v>
      </c>
      <c r="T2977" s="180">
        <v>0</v>
      </c>
    </row>
    <row r="2978" spans="2:20" x14ac:dyDescent="0.3">
      <c r="B2978" s="19">
        <v>2975</v>
      </c>
      <c r="C2978" s="179">
        <v>0</v>
      </c>
      <c r="D2978" s="179">
        <v>0</v>
      </c>
      <c r="E2978" s="179">
        <v>299259.09511700488</v>
      </c>
      <c r="F2978" s="179">
        <v>0</v>
      </c>
      <c r="G2978" s="179">
        <v>0</v>
      </c>
      <c r="H2978" s="179">
        <v>161304.27084682285</v>
      </c>
      <c r="I2978" s="179">
        <v>0</v>
      </c>
      <c r="J2978" s="179">
        <v>0</v>
      </c>
      <c r="K2978" s="179">
        <v>0</v>
      </c>
      <c r="L2978" s="179">
        <v>0</v>
      </c>
      <c r="M2978" s="179">
        <v>190247.79242952785</v>
      </c>
      <c r="N2978" s="179">
        <v>0</v>
      </c>
      <c r="O2978" s="179">
        <v>0</v>
      </c>
      <c r="P2978" s="179">
        <v>0</v>
      </c>
      <c r="Q2978" s="179">
        <v>0</v>
      </c>
      <c r="R2978" s="180">
        <v>0</v>
      </c>
      <c r="S2978" s="180">
        <v>0</v>
      </c>
      <c r="T2978" s="180">
        <v>0</v>
      </c>
    </row>
    <row r="2979" spans="2:20" x14ac:dyDescent="0.3">
      <c r="B2979" s="19">
        <v>2976</v>
      </c>
      <c r="C2979" s="179">
        <v>0</v>
      </c>
      <c r="D2979" s="179">
        <v>0</v>
      </c>
      <c r="E2979" s="179">
        <v>1227998.4274817167</v>
      </c>
      <c r="F2979" s="179">
        <v>0</v>
      </c>
      <c r="G2979" s="179">
        <v>0</v>
      </c>
      <c r="H2979" s="179">
        <v>81364.020352854815</v>
      </c>
      <c r="I2979" s="179">
        <v>0</v>
      </c>
      <c r="J2979" s="179">
        <v>0</v>
      </c>
      <c r="K2979" s="179">
        <v>0</v>
      </c>
      <c r="L2979" s="179">
        <v>0</v>
      </c>
      <c r="M2979" s="179">
        <v>253991.97105136892</v>
      </c>
      <c r="N2979" s="179">
        <v>0</v>
      </c>
      <c r="O2979" s="179">
        <v>0</v>
      </c>
      <c r="P2979" s="179">
        <v>0</v>
      </c>
      <c r="Q2979" s="179">
        <v>0</v>
      </c>
      <c r="R2979" s="180">
        <v>0</v>
      </c>
      <c r="S2979" s="180">
        <v>0</v>
      </c>
      <c r="T2979" s="180">
        <v>0</v>
      </c>
    </row>
    <row r="2980" spans="2:20" x14ac:dyDescent="0.3">
      <c r="B2980" s="19">
        <v>2977</v>
      </c>
      <c r="C2980" s="179">
        <v>0</v>
      </c>
      <c r="D2980" s="179">
        <v>0</v>
      </c>
      <c r="E2980" s="179">
        <v>173946.95368392588</v>
      </c>
      <c r="F2980" s="179">
        <v>0</v>
      </c>
      <c r="G2980" s="179">
        <v>0</v>
      </c>
      <c r="H2980" s="179">
        <v>331675.36046832841</v>
      </c>
      <c r="I2980" s="179">
        <v>0</v>
      </c>
      <c r="J2980" s="179">
        <v>0</v>
      </c>
      <c r="K2980" s="179">
        <v>0</v>
      </c>
      <c r="L2980" s="179">
        <v>0</v>
      </c>
      <c r="M2980" s="179">
        <v>26048.298956325274</v>
      </c>
      <c r="N2980" s="179">
        <v>0</v>
      </c>
      <c r="O2980" s="179">
        <v>0</v>
      </c>
      <c r="P2980" s="179">
        <v>0</v>
      </c>
      <c r="Q2980" s="179">
        <v>0</v>
      </c>
      <c r="R2980" s="180">
        <v>0</v>
      </c>
      <c r="S2980" s="180">
        <v>0</v>
      </c>
      <c r="T2980" s="180">
        <v>0</v>
      </c>
    </row>
    <row r="2981" spans="2:20" x14ac:dyDescent="0.3">
      <c r="B2981" s="19">
        <v>2978</v>
      </c>
      <c r="C2981" s="179">
        <v>0</v>
      </c>
      <c r="D2981" s="179">
        <v>0</v>
      </c>
      <c r="E2981" s="179">
        <v>175394.51746248975</v>
      </c>
      <c r="F2981" s="179">
        <v>0</v>
      </c>
      <c r="G2981" s="179">
        <v>0</v>
      </c>
      <c r="H2981" s="179">
        <v>54387.20364423337</v>
      </c>
      <c r="I2981" s="179">
        <v>0</v>
      </c>
      <c r="J2981" s="179">
        <v>0</v>
      </c>
      <c r="K2981" s="179">
        <v>0</v>
      </c>
      <c r="L2981" s="179">
        <v>0</v>
      </c>
      <c r="M2981" s="179">
        <v>34813.696255051189</v>
      </c>
      <c r="N2981" s="179">
        <v>0</v>
      </c>
      <c r="O2981" s="179">
        <v>0</v>
      </c>
      <c r="P2981" s="179">
        <v>0</v>
      </c>
      <c r="Q2981" s="179">
        <v>0</v>
      </c>
      <c r="R2981" s="180">
        <v>0</v>
      </c>
      <c r="S2981" s="180">
        <v>0</v>
      </c>
      <c r="T2981" s="180">
        <v>0</v>
      </c>
    </row>
    <row r="2982" spans="2:20" x14ac:dyDescent="0.3">
      <c r="B2982" s="19">
        <v>2979</v>
      </c>
      <c r="C2982" s="179">
        <v>0</v>
      </c>
      <c r="D2982" s="179">
        <v>0</v>
      </c>
      <c r="E2982" s="179">
        <v>75341.433514669596</v>
      </c>
      <c r="F2982" s="179">
        <v>0</v>
      </c>
      <c r="G2982" s="179">
        <v>0</v>
      </c>
      <c r="H2982" s="179">
        <v>28888.660501454659</v>
      </c>
      <c r="I2982" s="179">
        <v>0</v>
      </c>
      <c r="J2982" s="179">
        <v>0</v>
      </c>
      <c r="K2982" s="179">
        <v>0</v>
      </c>
      <c r="L2982" s="179">
        <v>0</v>
      </c>
      <c r="M2982" s="179">
        <v>73779.314434272426</v>
      </c>
      <c r="N2982" s="179">
        <v>0</v>
      </c>
      <c r="O2982" s="179">
        <v>0</v>
      </c>
      <c r="P2982" s="179">
        <v>0</v>
      </c>
      <c r="Q2982" s="179">
        <v>0</v>
      </c>
      <c r="R2982" s="180">
        <v>0</v>
      </c>
      <c r="S2982" s="180">
        <v>0</v>
      </c>
      <c r="T2982" s="180">
        <v>0</v>
      </c>
    </row>
    <row r="2983" spans="2:20" x14ac:dyDescent="0.3">
      <c r="B2983" s="19">
        <v>2980</v>
      </c>
      <c r="C2983" s="179">
        <v>0</v>
      </c>
      <c r="D2983" s="179">
        <v>0</v>
      </c>
      <c r="E2983" s="179">
        <v>211616.74878513344</v>
      </c>
      <c r="F2983" s="179">
        <v>0</v>
      </c>
      <c r="G2983" s="179">
        <v>0</v>
      </c>
      <c r="H2983" s="179">
        <v>21622.442430781168</v>
      </c>
      <c r="I2983" s="179">
        <v>0</v>
      </c>
      <c r="J2983" s="179">
        <v>0</v>
      </c>
      <c r="K2983" s="179">
        <v>0</v>
      </c>
      <c r="L2983" s="179">
        <v>0</v>
      </c>
      <c r="M2983" s="179">
        <v>12679.447752492575</v>
      </c>
      <c r="N2983" s="179">
        <v>0</v>
      </c>
      <c r="O2983" s="179">
        <v>0</v>
      </c>
      <c r="P2983" s="179">
        <v>0</v>
      </c>
      <c r="Q2983" s="179">
        <v>0</v>
      </c>
      <c r="R2983" s="180">
        <v>0</v>
      </c>
      <c r="S2983" s="180">
        <v>0</v>
      </c>
      <c r="T2983" s="180">
        <v>0</v>
      </c>
    </row>
    <row r="2984" spans="2:20" x14ac:dyDescent="0.3">
      <c r="B2984" s="19">
        <v>2981</v>
      </c>
      <c r="C2984" s="179">
        <v>0</v>
      </c>
      <c r="D2984" s="179">
        <v>0</v>
      </c>
      <c r="E2984" s="179">
        <v>328654.75409342325</v>
      </c>
      <c r="F2984" s="179">
        <v>0</v>
      </c>
      <c r="G2984" s="179">
        <v>0</v>
      </c>
      <c r="H2984" s="179">
        <v>81573.691867315109</v>
      </c>
      <c r="I2984" s="179">
        <v>0</v>
      </c>
      <c r="J2984" s="179">
        <v>0</v>
      </c>
      <c r="K2984" s="179">
        <v>0</v>
      </c>
      <c r="L2984" s="179">
        <v>0</v>
      </c>
      <c r="M2984" s="179">
        <v>89430.314836329242</v>
      </c>
      <c r="N2984" s="179">
        <v>0</v>
      </c>
      <c r="O2984" s="179">
        <v>0</v>
      </c>
      <c r="P2984" s="179">
        <v>0</v>
      </c>
      <c r="Q2984" s="179">
        <v>0</v>
      </c>
      <c r="R2984" s="180">
        <v>0</v>
      </c>
      <c r="S2984" s="180">
        <v>0</v>
      </c>
      <c r="T2984" s="180">
        <v>0</v>
      </c>
    </row>
    <row r="2985" spans="2:20" x14ac:dyDescent="0.3">
      <c r="B2985" s="19">
        <v>2982</v>
      </c>
      <c r="C2985" s="179">
        <v>0</v>
      </c>
      <c r="D2985" s="179">
        <v>0</v>
      </c>
      <c r="E2985" s="179">
        <v>72047.274334420421</v>
      </c>
      <c r="F2985" s="179">
        <v>0</v>
      </c>
      <c r="G2985" s="179">
        <v>0</v>
      </c>
      <c r="H2985" s="179">
        <v>9844.1976172372906</v>
      </c>
      <c r="I2985" s="179">
        <v>0</v>
      </c>
      <c r="J2985" s="179">
        <v>0</v>
      </c>
      <c r="K2985" s="179">
        <v>0</v>
      </c>
      <c r="L2985" s="179">
        <v>0</v>
      </c>
      <c r="M2985" s="179">
        <v>284875.11889568972</v>
      </c>
      <c r="N2985" s="179">
        <v>0</v>
      </c>
      <c r="O2985" s="179">
        <v>0</v>
      </c>
      <c r="P2985" s="179">
        <v>0</v>
      </c>
      <c r="Q2985" s="179">
        <v>0</v>
      </c>
      <c r="R2985" s="180">
        <v>0</v>
      </c>
      <c r="S2985" s="180">
        <v>0</v>
      </c>
      <c r="T2985" s="180">
        <v>0</v>
      </c>
    </row>
    <row r="2986" spans="2:20" x14ac:dyDescent="0.3">
      <c r="B2986" s="19">
        <v>2983</v>
      </c>
      <c r="C2986" s="179">
        <v>0</v>
      </c>
      <c r="D2986" s="179">
        <v>0</v>
      </c>
      <c r="E2986" s="179">
        <v>125830.04190269258</v>
      </c>
      <c r="F2986" s="179">
        <v>0</v>
      </c>
      <c r="G2986" s="179">
        <v>0</v>
      </c>
      <c r="H2986" s="179">
        <v>39612.179615325287</v>
      </c>
      <c r="I2986" s="179">
        <v>0</v>
      </c>
      <c r="J2986" s="179">
        <v>0</v>
      </c>
      <c r="K2986" s="179">
        <v>0</v>
      </c>
      <c r="L2986" s="179">
        <v>0</v>
      </c>
      <c r="M2986" s="179">
        <v>123947.38668701217</v>
      </c>
      <c r="N2986" s="179">
        <v>0</v>
      </c>
      <c r="O2986" s="179">
        <v>0</v>
      </c>
      <c r="P2986" s="179">
        <v>0</v>
      </c>
      <c r="Q2986" s="179">
        <v>0</v>
      </c>
      <c r="R2986" s="180">
        <v>0</v>
      </c>
      <c r="S2986" s="180">
        <v>0</v>
      </c>
      <c r="T2986" s="180">
        <v>0</v>
      </c>
    </row>
    <row r="2987" spans="2:20" x14ac:dyDescent="0.3">
      <c r="B2987" s="19">
        <v>2984</v>
      </c>
      <c r="C2987" s="179">
        <v>0</v>
      </c>
      <c r="D2987" s="179">
        <v>0</v>
      </c>
      <c r="E2987" s="179">
        <v>490736.77304158756</v>
      </c>
      <c r="F2987" s="179">
        <v>0</v>
      </c>
      <c r="G2987" s="179">
        <v>0</v>
      </c>
      <c r="H2987" s="179">
        <v>14668.029042408698</v>
      </c>
      <c r="I2987" s="179">
        <v>0</v>
      </c>
      <c r="J2987" s="179">
        <v>0</v>
      </c>
      <c r="K2987" s="179">
        <v>0</v>
      </c>
      <c r="L2987" s="179">
        <v>0</v>
      </c>
      <c r="M2987" s="179">
        <v>7767.6608788591629</v>
      </c>
      <c r="N2987" s="179">
        <v>0</v>
      </c>
      <c r="O2987" s="179">
        <v>0</v>
      </c>
      <c r="P2987" s="179">
        <v>0</v>
      </c>
      <c r="Q2987" s="179">
        <v>0</v>
      </c>
      <c r="R2987" s="180">
        <v>0</v>
      </c>
      <c r="S2987" s="180">
        <v>0</v>
      </c>
      <c r="T2987" s="180">
        <v>0</v>
      </c>
    </row>
    <row r="2988" spans="2:20" x14ac:dyDescent="0.3">
      <c r="B2988" s="19">
        <v>2985</v>
      </c>
      <c r="C2988" s="179">
        <v>0</v>
      </c>
      <c r="D2988" s="179">
        <v>0</v>
      </c>
      <c r="E2988" s="179">
        <v>49855.596484647634</v>
      </c>
      <c r="F2988" s="179">
        <v>0</v>
      </c>
      <c r="G2988" s="179">
        <v>0</v>
      </c>
      <c r="H2988" s="179">
        <v>47367.030520195949</v>
      </c>
      <c r="I2988" s="179">
        <v>0</v>
      </c>
      <c r="J2988" s="179">
        <v>0</v>
      </c>
      <c r="K2988" s="179">
        <v>0</v>
      </c>
      <c r="L2988" s="179">
        <v>0</v>
      </c>
      <c r="M2988" s="179">
        <v>11239.967717292606</v>
      </c>
      <c r="N2988" s="179">
        <v>0</v>
      </c>
      <c r="O2988" s="179">
        <v>0</v>
      </c>
      <c r="P2988" s="179">
        <v>0</v>
      </c>
      <c r="Q2988" s="179">
        <v>0</v>
      </c>
      <c r="R2988" s="180">
        <v>0</v>
      </c>
      <c r="S2988" s="180">
        <v>0</v>
      </c>
      <c r="T2988" s="180">
        <v>0</v>
      </c>
    </row>
    <row r="2989" spans="2:20" x14ac:dyDescent="0.3">
      <c r="B2989" s="19">
        <v>2986</v>
      </c>
      <c r="C2989" s="179">
        <v>0</v>
      </c>
      <c r="D2989" s="179">
        <v>0</v>
      </c>
      <c r="E2989" s="179">
        <v>751369.92267017206</v>
      </c>
      <c r="F2989" s="179">
        <v>0</v>
      </c>
      <c r="G2989" s="179">
        <v>0</v>
      </c>
      <c r="H2989" s="179">
        <v>56143.108789949838</v>
      </c>
      <c r="I2989" s="179">
        <v>0</v>
      </c>
      <c r="J2989" s="179">
        <v>0</v>
      </c>
      <c r="K2989" s="179">
        <v>0</v>
      </c>
      <c r="L2989" s="179">
        <v>0</v>
      </c>
      <c r="M2989" s="179">
        <v>13163.38768670645</v>
      </c>
      <c r="N2989" s="179">
        <v>0</v>
      </c>
      <c r="O2989" s="179">
        <v>0</v>
      </c>
      <c r="P2989" s="179">
        <v>0</v>
      </c>
      <c r="Q2989" s="179">
        <v>0</v>
      </c>
      <c r="R2989" s="180">
        <v>0</v>
      </c>
      <c r="S2989" s="180">
        <v>0</v>
      </c>
      <c r="T2989" s="180">
        <v>0</v>
      </c>
    </row>
    <row r="2990" spans="2:20" x14ac:dyDescent="0.3">
      <c r="B2990" s="19">
        <v>2987</v>
      </c>
      <c r="C2990" s="179">
        <v>0</v>
      </c>
      <c r="D2990" s="179">
        <v>0</v>
      </c>
      <c r="E2990" s="179">
        <v>350343.33242297609</v>
      </c>
      <c r="F2990" s="179">
        <v>0</v>
      </c>
      <c r="G2990" s="179">
        <v>0</v>
      </c>
      <c r="H2990" s="179">
        <v>18335.117664048052</v>
      </c>
      <c r="I2990" s="179">
        <v>0</v>
      </c>
      <c r="J2990" s="179">
        <v>0</v>
      </c>
      <c r="K2990" s="179">
        <v>0</v>
      </c>
      <c r="L2990" s="179">
        <v>0</v>
      </c>
      <c r="M2990" s="179">
        <v>213954.47156647756</v>
      </c>
      <c r="N2990" s="179">
        <v>0</v>
      </c>
      <c r="O2990" s="179">
        <v>0</v>
      </c>
      <c r="P2990" s="179">
        <v>0</v>
      </c>
      <c r="Q2990" s="179">
        <v>0</v>
      </c>
      <c r="R2990" s="180">
        <v>0</v>
      </c>
      <c r="S2990" s="180">
        <v>0</v>
      </c>
      <c r="T2990" s="180">
        <v>0</v>
      </c>
    </row>
    <row r="2991" spans="2:20" x14ac:dyDescent="0.3">
      <c r="B2991" s="19">
        <v>2988</v>
      </c>
      <c r="C2991" s="179">
        <v>0</v>
      </c>
      <c r="D2991" s="179">
        <v>0</v>
      </c>
      <c r="E2991" s="179">
        <v>37843.226631135789</v>
      </c>
      <c r="F2991" s="179">
        <v>0</v>
      </c>
      <c r="G2991" s="179">
        <v>0</v>
      </c>
      <c r="H2991" s="179">
        <v>213532.23309277912</v>
      </c>
      <c r="I2991" s="179">
        <v>0</v>
      </c>
      <c r="J2991" s="179">
        <v>0</v>
      </c>
      <c r="K2991" s="179">
        <v>0</v>
      </c>
      <c r="L2991" s="179">
        <v>0</v>
      </c>
      <c r="M2991" s="179">
        <v>16070.384168936176</v>
      </c>
      <c r="N2991" s="179">
        <v>0</v>
      </c>
      <c r="O2991" s="179">
        <v>0</v>
      </c>
      <c r="P2991" s="179">
        <v>0</v>
      </c>
      <c r="Q2991" s="179">
        <v>0</v>
      </c>
      <c r="R2991" s="180">
        <v>0</v>
      </c>
      <c r="S2991" s="180">
        <v>0</v>
      </c>
      <c r="T2991" s="180">
        <v>0</v>
      </c>
    </row>
    <row r="2992" spans="2:20" x14ac:dyDescent="0.3">
      <c r="B2992" s="19">
        <v>2989</v>
      </c>
      <c r="C2992" s="179">
        <v>0</v>
      </c>
      <c r="D2992" s="179">
        <v>0</v>
      </c>
      <c r="E2992" s="179">
        <v>276525.24030340422</v>
      </c>
      <c r="F2992" s="179">
        <v>0</v>
      </c>
      <c r="G2992" s="179">
        <v>0</v>
      </c>
      <c r="H2992" s="179">
        <v>1176603.5733051682</v>
      </c>
      <c r="I2992" s="179">
        <v>0</v>
      </c>
      <c r="J2992" s="179">
        <v>0</v>
      </c>
      <c r="K2992" s="179">
        <v>0</v>
      </c>
      <c r="L2992" s="179">
        <v>0</v>
      </c>
      <c r="M2992" s="179">
        <v>7584.5878173319707</v>
      </c>
      <c r="N2992" s="179">
        <v>0</v>
      </c>
      <c r="O2992" s="179">
        <v>0</v>
      </c>
      <c r="P2992" s="179">
        <v>0</v>
      </c>
      <c r="Q2992" s="179">
        <v>0</v>
      </c>
      <c r="R2992" s="180">
        <v>0</v>
      </c>
      <c r="S2992" s="180">
        <v>0</v>
      </c>
      <c r="T2992" s="180">
        <v>0</v>
      </c>
    </row>
    <row r="2993" spans="2:20" x14ac:dyDescent="0.3">
      <c r="B2993" s="19">
        <v>2990</v>
      </c>
      <c r="C2993" s="179">
        <v>0</v>
      </c>
      <c r="D2993" s="179">
        <v>0</v>
      </c>
      <c r="E2993" s="179">
        <v>578404.8178071205</v>
      </c>
      <c r="F2993" s="179">
        <v>0</v>
      </c>
      <c r="G2993" s="179">
        <v>0</v>
      </c>
      <c r="H2993" s="179">
        <v>25988.884841547053</v>
      </c>
      <c r="I2993" s="179">
        <v>0</v>
      </c>
      <c r="J2993" s="179">
        <v>0</v>
      </c>
      <c r="K2993" s="179">
        <v>0</v>
      </c>
      <c r="L2993" s="179">
        <v>0</v>
      </c>
      <c r="M2993" s="179">
        <v>67265.31212340809</v>
      </c>
      <c r="N2993" s="179">
        <v>0</v>
      </c>
      <c r="O2993" s="179">
        <v>0</v>
      </c>
      <c r="P2993" s="179">
        <v>0</v>
      </c>
      <c r="Q2993" s="179">
        <v>0</v>
      </c>
      <c r="R2993" s="180">
        <v>0</v>
      </c>
      <c r="S2993" s="180">
        <v>0</v>
      </c>
      <c r="T2993" s="180">
        <v>0</v>
      </c>
    </row>
    <row r="2994" spans="2:20" x14ac:dyDescent="0.3">
      <c r="B2994" s="19">
        <v>2991</v>
      </c>
      <c r="C2994" s="179">
        <v>0</v>
      </c>
      <c r="D2994" s="179">
        <v>0</v>
      </c>
      <c r="E2994" s="179">
        <v>88438.956020063779</v>
      </c>
      <c r="F2994" s="179">
        <v>0</v>
      </c>
      <c r="G2994" s="179">
        <v>0</v>
      </c>
      <c r="H2994" s="179">
        <v>145857.89120587092</v>
      </c>
      <c r="I2994" s="179">
        <v>0</v>
      </c>
      <c r="J2994" s="179">
        <v>0</v>
      </c>
      <c r="K2994" s="179">
        <v>0</v>
      </c>
      <c r="L2994" s="179">
        <v>0</v>
      </c>
      <c r="M2994" s="179">
        <v>68755.772070015708</v>
      </c>
      <c r="N2994" s="179">
        <v>0</v>
      </c>
      <c r="O2994" s="179">
        <v>0</v>
      </c>
      <c r="P2994" s="179">
        <v>0</v>
      </c>
      <c r="Q2994" s="179">
        <v>0</v>
      </c>
      <c r="R2994" s="180">
        <v>0</v>
      </c>
      <c r="S2994" s="180">
        <v>0</v>
      </c>
      <c r="T2994" s="180">
        <v>0</v>
      </c>
    </row>
    <row r="2995" spans="2:20" x14ac:dyDescent="0.3">
      <c r="B2995" s="19">
        <v>2992</v>
      </c>
      <c r="C2995" s="179">
        <v>0</v>
      </c>
      <c r="D2995" s="179">
        <v>0</v>
      </c>
      <c r="E2995" s="179">
        <v>19396.245036583772</v>
      </c>
      <c r="F2995" s="179">
        <v>0</v>
      </c>
      <c r="G2995" s="179">
        <v>0</v>
      </c>
      <c r="H2995" s="179">
        <v>98665.127926336281</v>
      </c>
      <c r="I2995" s="179">
        <v>0</v>
      </c>
      <c r="J2995" s="179">
        <v>0</v>
      </c>
      <c r="K2995" s="179">
        <v>0</v>
      </c>
      <c r="L2995" s="179">
        <v>0</v>
      </c>
      <c r="M2995" s="179">
        <v>17621.820689329088</v>
      </c>
      <c r="N2995" s="179">
        <v>0</v>
      </c>
      <c r="O2995" s="179">
        <v>0</v>
      </c>
      <c r="P2995" s="179">
        <v>0</v>
      </c>
      <c r="Q2995" s="179">
        <v>0</v>
      </c>
      <c r="R2995" s="180">
        <v>0</v>
      </c>
      <c r="S2995" s="180">
        <v>0</v>
      </c>
      <c r="T2995" s="180">
        <v>0</v>
      </c>
    </row>
    <row r="2996" spans="2:20" x14ac:dyDescent="0.3">
      <c r="B2996" s="19">
        <v>2993</v>
      </c>
      <c r="C2996" s="179">
        <v>0</v>
      </c>
      <c r="D2996" s="179">
        <v>0</v>
      </c>
      <c r="E2996" s="179">
        <v>34644.727901373029</v>
      </c>
      <c r="F2996" s="179">
        <v>0</v>
      </c>
      <c r="G2996" s="179">
        <v>0</v>
      </c>
      <c r="H2996" s="179">
        <v>10973.237596868148</v>
      </c>
      <c r="I2996" s="179">
        <v>0</v>
      </c>
      <c r="J2996" s="179">
        <v>0</v>
      </c>
      <c r="K2996" s="179">
        <v>0</v>
      </c>
      <c r="L2996" s="179">
        <v>0</v>
      </c>
      <c r="M2996" s="179">
        <v>154524.42040717168</v>
      </c>
      <c r="N2996" s="179">
        <v>0</v>
      </c>
      <c r="O2996" s="179">
        <v>0</v>
      </c>
      <c r="P2996" s="179">
        <v>0</v>
      </c>
      <c r="Q2996" s="179">
        <v>0</v>
      </c>
      <c r="R2996" s="180">
        <v>0</v>
      </c>
      <c r="S2996" s="180">
        <v>0</v>
      </c>
      <c r="T2996" s="180">
        <v>0</v>
      </c>
    </row>
    <row r="2997" spans="2:20" x14ac:dyDescent="0.3">
      <c r="B2997" s="19">
        <v>2994</v>
      </c>
      <c r="C2997" s="179">
        <v>0</v>
      </c>
      <c r="D2997" s="179">
        <v>0</v>
      </c>
      <c r="E2997" s="179">
        <v>16861.687031937941</v>
      </c>
      <c r="F2997" s="179">
        <v>0</v>
      </c>
      <c r="G2997" s="179">
        <v>0</v>
      </c>
      <c r="H2997" s="179">
        <v>57334.905966738414</v>
      </c>
      <c r="I2997" s="179">
        <v>0</v>
      </c>
      <c r="J2997" s="179">
        <v>0</v>
      </c>
      <c r="K2997" s="179">
        <v>0</v>
      </c>
      <c r="L2997" s="179">
        <v>0</v>
      </c>
      <c r="M2997" s="179">
        <v>25246.498788840661</v>
      </c>
      <c r="N2997" s="179">
        <v>0</v>
      </c>
      <c r="O2997" s="179">
        <v>0</v>
      </c>
      <c r="P2997" s="179">
        <v>0</v>
      </c>
      <c r="Q2997" s="179">
        <v>0</v>
      </c>
      <c r="R2997" s="180">
        <v>0</v>
      </c>
      <c r="S2997" s="180">
        <v>0</v>
      </c>
      <c r="T2997" s="180">
        <v>0</v>
      </c>
    </row>
    <row r="2998" spans="2:20" x14ac:dyDescent="0.3">
      <c r="B2998" s="19">
        <v>2995</v>
      </c>
      <c r="C2998" s="179">
        <v>0</v>
      </c>
      <c r="D2998" s="179">
        <v>0</v>
      </c>
      <c r="E2998" s="179">
        <v>250330.8303063123</v>
      </c>
      <c r="F2998" s="179">
        <v>0</v>
      </c>
      <c r="G2998" s="179">
        <v>0</v>
      </c>
      <c r="H2998" s="179">
        <v>58830.139137263774</v>
      </c>
      <c r="I2998" s="179">
        <v>0</v>
      </c>
      <c r="J2998" s="179">
        <v>0</v>
      </c>
      <c r="K2998" s="179">
        <v>0</v>
      </c>
      <c r="L2998" s="179">
        <v>0</v>
      </c>
      <c r="M2998" s="179">
        <v>123555.40261279937</v>
      </c>
      <c r="N2998" s="179">
        <v>0</v>
      </c>
      <c r="O2998" s="179">
        <v>0</v>
      </c>
      <c r="P2998" s="179">
        <v>0</v>
      </c>
      <c r="Q2998" s="179">
        <v>0</v>
      </c>
      <c r="R2998" s="180">
        <v>0</v>
      </c>
      <c r="S2998" s="180">
        <v>0</v>
      </c>
      <c r="T2998" s="180">
        <v>0</v>
      </c>
    </row>
    <row r="2999" spans="2:20" x14ac:dyDescent="0.3">
      <c r="B2999" s="19">
        <v>2996</v>
      </c>
      <c r="C2999" s="179">
        <v>0</v>
      </c>
      <c r="D2999" s="179">
        <v>0</v>
      </c>
      <c r="E2999" s="179">
        <v>134947.7316969923</v>
      </c>
      <c r="F2999" s="179">
        <v>0</v>
      </c>
      <c r="G2999" s="179">
        <v>0</v>
      </c>
      <c r="H2999" s="179">
        <v>14405.05743273645</v>
      </c>
      <c r="I2999" s="179">
        <v>0</v>
      </c>
      <c r="J2999" s="179">
        <v>0</v>
      </c>
      <c r="K2999" s="179">
        <v>0</v>
      </c>
      <c r="L2999" s="179">
        <v>0</v>
      </c>
      <c r="M2999" s="179">
        <v>98925.554438953652</v>
      </c>
      <c r="N2999" s="179">
        <v>0</v>
      </c>
      <c r="O2999" s="179">
        <v>0</v>
      </c>
      <c r="P2999" s="179">
        <v>0</v>
      </c>
      <c r="Q2999" s="179">
        <v>0</v>
      </c>
      <c r="R2999" s="180">
        <v>0</v>
      </c>
      <c r="S2999" s="180">
        <v>0</v>
      </c>
      <c r="T2999" s="180">
        <v>0</v>
      </c>
    </row>
    <row r="3000" spans="2:20" x14ac:dyDescent="0.3">
      <c r="B3000" s="19">
        <v>2997</v>
      </c>
      <c r="C3000" s="179">
        <v>0</v>
      </c>
      <c r="D3000" s="179">
        <v>0</v>
      </c>
      <c r="E3000" s="179">
        <v>4552.9332749547166</v>
      </c>
      <c r="F3000" s="179">
        <v>0</v>
      </c>
      <c r="G3000" s="179">
        <v>0</v>
      </c>
      <c r="H3000" s="179">
        <v>22409.193760013521</v>
      </c>
      <c r="I3000" s="179">
        <v>0</v>
      </c>
      <c r="J3000" s="179">
        <v>0</v>
      </c>
      <c r="K3000" s="179">
        <v>0</v>
      </c>
      <c r="L3000" s="179">
        <v>0</v>
      </c>
      <c r="M3000" s="179">
        <v>824647.18701968656</v>
      </c>
      <c r="N3000" s="179">
        <v>0</v>
      </c>
      <c r="O3000" s="179">
        <v>0</v>
      </c>
      <c r="P3000" s="179">
        <v>0</v>
      </c>
      <c r="Q3000" s="179">
        <v>0</v>
      </c>
      <c r="R3000" s="180">
        <v>0</v>
      </c>
      <c r="S3000" s="180">
        <v>0</v>
      </c>
      <c r="T3000" s="180">
        <v>0</v>
      </c>
    </row>
    <row r="3001" spans="2:20" x14ac:dyDescent="0.3">
      <c r="B3001" s="19">
        <v>2998</v>
      </c>
      <c r="C3001" s="179">
        <v>0</v>
      </c>
      <c r="D3001" s="179">
        <v>0</v>
      </c>
      <c r="E3001" s="179">
        <v>6251.4930570594061</v>
      </c>
      <c r="F3001" s="179">
        <v>0</v>
      </c>
      <c r="G3001" s="179">
        <v>0</v>
      </c>
      <c r="H3001" s="179">
        <v>17452.557383695435</v>
      </c>
      <c r="I3001" s="179">
        <v>0</v>
      </c>
      <c r="J3001" s="179">
        <v>0</v>
      </c>
      <c r="K3001" s="179">
        <v>0</v>
      </c>
      <c r="L3001" s="179">
        <v>0</v>
      </c>
      <c r="M3001" s="179">
        <v>42535.81280144459</v>
      </c>
      <c r="N3001" s="179">
        <v>0</v>
      </c>
      <c r="O3001" s="179">
        <v>0</v>
      </c>
      <c r="P3001" s="179">
        <v>0</v>
      </c>
      <c r="Q3001" s="179">
        <v>0</v>
      </c>
      <c r="R3001" s="180">
        <v>0</v>
      </c>
      <c r="S3001" s="180">
        <v>0</v>
      </c>
      <c r="T3001" s="180">
        <v>0</v>
      </c>
    </row>
    <row r="3002" spans="2:20" x14ac:dyDescent="0.3">
      <c r="B3002" s="19">
        <v>2999</v>
      </c>
      <c r="C3002" s="179">
        <v>0</v>
      </c>
      <c r="D3002" s="179">
        <v>0</v>
      </c>
      <c r="E3002" s="179">
        <v>236740.28499937037</v>
      </c>
      <c r="F3002" s="179">
        <v>0</v>
      </c>
      <c r="G3002" s="179">
        <v>0</v>
      </c>
      <c r="H3002" s="179">
        <v>178334.90723544519</v>
      </c>
      <c r="I3002" s="179">
        <v>0</v>
      </c>
      <c r="J3002" s="179">
        <v>0</v>
      </c>
      <c r="K3002" s="179">
        <v>0</v>
      </c>
      <c r="L3002" s="179">
        <v>0</v>
      </c>
      <c r="M3002" s="179">
        <v>97851.842816665594</v>
      </c>
      <c r="N3002" s="179">
        <v>0</v>
      </c>
      <c r="O3002" s="179">
        <v>0</v>
      </c>
      <c r="P3002" s="179">
        <v>0</v>
      </c>
      <c r="Q3002" s="179">
        <v>0</v>
      </c>
      <c r="R3002" s="180">
        <v>0</v>
      </c>
      <c r="S3002" s="180">
        <v>0</v>
      </c>
      <c r="T3002" s="180">
        <v>0</v>
      </c>
    </row>
    <row r="3003" spans="2:20" x14ac:dyDescent="0.3">
      <c r="B3003" s="19">
        <v>3000</v>
      </c>
      <c r="C3003" s="179">
        <v>0</v>
      </c>
      <c r="D3003" s="179">
        <v>0</v>
      </c>
      <c r="E3003" s="179">
        <v>257900.22508283757</v>
      </c>
      <c r="F3003" s="179">
        <v>0</v>
      </c>
      <c r="G3003" s="179">
        <v>0</v>
      </c>
      <c r="H3003" s="179">
        <v>923520.13456939382</v>
      </c>
      <c r="I3003" s="179">
        <v>0</v>
      </c>
      <c r="J3003" s="179">
        <v>0</v>
      </c>
      <c r="K3003" s="179">
        <v>0</v>
      </c>
      <c r="L3003" s="179">
        <v>0</v>
      </c>
      <c r="M3003" s="179">
        <v>19254.580947837905</v>
      </c>
      <c r="N3003" s="179">
        <v>0</v>
      </c>
      <c r="O3003" s="179">
        <v>0</v>
      </c>
      <c r="P3003" s="179">
        <v>0</v>
      </c>
      <c r="Q3003" s="179">
        <v>0</v>
      </c>
      <c r="R3003" s="180">
        <v>0</v>
      </c>
      <c r="S3003" s="180">
        <v>0</v>
      </c>
      <c r="T3003" s="180">
        <v>0</v>
      </c>
    </row>
    <row r="3004" spans="2:20" x14ac:dyDescent="0.3">
      <c r="B3004" s="19">
        <v>3001</v>
      </c>
      <c r="C3004" s="179">
        <v>0</v>
      </c>
      <c r="D3004" s="179">
        <v>0</v>
      </c>
      <c r="E3004" s="179">
        <v>85067.784903016029</v>
      </c>
      <c r="F3004" s="179">
        <v>0</v>
      </c>
      <c r="G3004" s="179">
        <v>0</v>
      </c>
      <c r="H3004" s="179">
        <v>73968.4048406519</v>
      </c>
      <c r="I3004" s="179">
        <v>0</v>
      </c>
      <c r="J3004" s="179">
        <v>0</v>
      </c>
      <c r="K3004" s="179">
        <v>0</v>
      </c>
      <c r="L3004" s="179">
        <v>0</v>
      </c>
      <c r="M3004" s="179">
        <v>45901.627604478934</v>
      </c>
      <c r="N3004" s="179">
        <v>0</v>
      </c>
      <c r="O3004" s="179">
        <v>0</v>
      </c>
      <c r="P3004" s="179">
        <v>0</v>
      </c>
      <c r="Q3004" s="179">
        <v>0</v>
      </c>
      <c r="R3004" s="180">
        <v>0</v>
      </c>
      <c r="S3004" s="180">
        <v>0</v>
      </c>
      <c r="T3004" s="180">
        <v>0</v>
      </c>
    </row>
    <row r="3005" spans="2:20" x14ac:dyDescent="0.3">
      <c r="B3005" s="19">
        <v>3002</v>
      </c>
      <c r="C3005" s="179">
        <v>0</v>
      </c>
      <c r="D3005" s="179">
        <v>0</v>
      </c>
      <c r="E3005" s="179">
        <v>150093.10954893663</v>
      </c>
      <c r="F3005" s="179">
        <v>0</v>
      </c>
      <c r="G3005" s="179">
        <v>0</v>
      </c>
      <c r="H3005" s="179">
        <v>171975.73176245962</v>
      </c>
      <c r="I3005" s="179">
        <v>0</v>
      </c>
      <c r="J3005" s="179">
        <v>0</v>
      </c>
      <c r="K3005" s="179">
        <v>0</v>
      </c>
      <c r="L3005" s="179">
        <v>0</v>
      </c>
      <c r="M3005" s="179">
        <v>797387.58524744352</v>
      </c>
      <c r="N3005" s="179">
        <v>0</v>
      </c>
      <c r="O3005" s="179">
        <v>0</v>
      </c>
      <c r="P3005" s="179">
        <v>0</v>
      </c>
      <c r="Q3005" s="179">
        <v>0</v>
      </c>
      <c r="R3005" s="180">
        <v>0</v>
      </c>
      <c r="S3005" s="180">
        <v>0</v>
      </c>
      <c r="T3005" s="180">
        <v>0</v>
      </c>
    </row>
    <row r="3006" spans="2:20" x14ac:dyDescent="0.3">
      <c r="B3006" s="19">
        <v>3003</v>
      </c>
      <c r="C3006" s="179">
        <v>1</v>
      </c>
      <c r="D3006" s="179">
        <v>44739.827001043581</v>
      </c>
      <c r="E3006" s="179">
        <v>742757.34745007334</v>
      </c>
      <c r="F3006" s="179">
        <v>0</v>
      </c>
      <c r="G3006" s="179">
        <v>0</v>
      </c>
      <c r="H3006" s="179">
        <v>86722.335877528778</v>
      </c>
      <c r="I3006" s="179">
        <v>0</v>
      </c>
      <c r="J3006" s="179">
        <v>0</v>
      </c>
      <c r="K3006" s="179">
        <v>0</v>
      </c>
      <c r="L3006" s="179">
        <v>0</v>
      </c>
      <c r="M3006" s="179">
        <v>8777.987407339655</v>
      </c>
      <c r="N3006" s="179">
        <v>0</v>
      </c>
      <c r="O3006" s="179">
        <v>0</v>
      </c>
      <c r="P3006" s="179">
        <v>0</v>
      </c>
      <c r="Q3006" s="179">
        <v>0</v>
      </c>
      <c r="R3006" s="180">
        <v>0</v>
      </c>
      <c r="S3006" s="180">
        <v>0</v>
      </c>
      <c r="T3006" s="180">
        <v>44739.827001043581</v>
      </c>
    </row>
    <row r="3007" spans="2:20" x14ac:dyDescent="0.3">
      <c r="B3007" s="19">
        <v>3004</v>
      </c>
      <c r="C3007" s="179">
        <v>0</v>
      </c>
      <c r="D3007" s="179">
        <v>0</v>
      </c>
      <c r="E3007" s="179">
        <v>98942.671462622035</v>
      </c>
      <c r="F3007" s="179">
        <v>0</v>
      </c>
      <c r="G3007" s="179">
        <v>0</v>
      </c>
      <c r="H3007" s="179">
        <v>77459.606256313069</v>
      </c>
      <c r="I3007" s="179">
        <v>0</v>
      </c>
      <c r="J3007" s="179">
        <v>0</v>
      </c>
      <c r="K3007" s="179">
        <v>0</v>
      </c>
      <c r="L3007" s="179">
        <v>0</v>
      </c>
      <c r="M3007" s="179">
        <v>78517.342717859967</v>
      </c>
      <c r="N3007" s="179">
        <v>0</v>
      </c>
      <c r="O3007" s="179">
        <v>0</v>
      </c>
      <c r="P3007" s="179">
        <v>0</v>
      </c>
      <c r="Q3007" s="179">
        <v>0</v>
      </c>
      <c r="R3007" s="180">
        <v>0</v>
      </c>
      <c r="S3007" s="180">
        <v>0</v>
      </c>
      <c r="T3007" s="180">
        <v>0</v>
      </c>
    </row>
    <row r="3008" spans="2:20" x14ac:dyDescent="0.3">
      <c r="B3008" s="19">
        <v>3005</v>
      </c>
      <c r="C3008" s="179">
        <v>0</v>
      </c>
      <c r="D3008" s="179">
        <v>0</v>
      </c>
      <c r="E3008" s="179">
        <v>71110.076383868975</v>
      </c>
      <c r="F3008" s="179">
        <v>1</v>
      </c>
      <c r="G3008" s="179">
        <v>658069.75151781016</v>
      </c>
      <c r="H3008" s="179">
        <v>3399.4346519521791</v>
      </c>
      <c r="I3008" s="179">
        <v>0</v>
      </c>
      <c r="J3008" s="179">
        <v>0</v>
      </c>
      <c r="K3008" s="179">
        <v>0</v>
      </c>
      <c r="L3008" s="179">
        <v>0</v>
      </c>
      <c r="M3008" s="179">
        <v>153476.46830216551</v>
      </c>
      <c r="N3008" s="179">
        <v>0</v>
      </c>
      <c r="O3008" s="179">
        <v>0</v>
      </c>
      <c r="P3008" s="179">
        <v>0</v>
      </c>
      <c r="Q3008" s="179">
        <v>0</v>
      </c>
      <c r="R3008" s="180">
        <v>0</v>
      </c>
      <c r="S3008" s="180">
        <v>0</v>
      </c>
      <c r="T3008" s="180">
        <v>0</v>
      </c>
    </row>
    <row r="3009" spans="2:20" x14ac:dyDescent="0.3">
      <c r="B3009" s="19">
        <v>3006</v>
      </c>
      <c r="C3009" s="179">
        <v>0</v>
      </c>
      <c r="D3009" s="179">
        <v>0</v>
      </c>
      <c r="E3009" s="179">
        <v>196667.59406060603</v>
      </c>
      <c r="F3009" s="179">
        <v>0</v>
      </c>
      <c r="G3009" s="179">
        <v>0</v>
      </c>
      <c r="H3009" s="179">
        <v>83333.636880732491</v>
      </c>
      <c r="I3009" s="179">
        <v>0</v>
      </c>
      <c r="J3009" s="179">
        <v>0</v>
      </c>
      <c r="K3009" s="179">
        <v>0</v>
      </c>
      <c r="L3009" s="179">
        <v>0</v>
      </c>
      <c r="M3009" s="179">
        <v>23186.764764625321</v>
      </c>
      <c r="N3009" s="179">
        <v>0</v>
      </c>
      <c r="O3009" s="179">
        <v>0</v>
      </c>
      <c r="P3009" s="179">
        <v>0</v>
      </c>
      <c r="Q3009" s="179">
        <v>0</v>
      </c>
      <c r="R3009" s="180">
        <v>0</v>
      </c>
      <c r="S3009" s="180">
        <v>0</v>
      </c>
      <c r="T3009" s="180">
        <v>0</v>
      </c>
    </row>
    <row r="3010" spans="2:20" x14ac:dyDescent="0.3">
      <c r="B3010" s="19">
        <v>3007</v>
      </c>
      <c r="C3010" s="179">
        <v>1</v>
      </c>
      <c r="D3010" s="179">
        <v>43260.709578167633</v>
      </c>
      <c r="E3010" s="179">
        <v>255571.87603098826</v>
      </c>
      <c r="F3010" s="179">
        <v>0</v>
      </c>
      <c r="G3010" s="179">
        <v>0</v>
      </c>
      <c r="H3010" s="179">
        <v>54649.439665998027</v>
      </c>
      <c r="I3010" s="179">
        <v>0</v>
      </c>
      <c r="J3010" s="179">
        <v>0</v>
      </c>
      <c r="K3010" s="179">
        <v>0</v>
      </c>
      <c r="L3010" s="179">
        <v>0</v>
      </c>
      <c r="M3010" s="179">
        <v>45554.084418747276</v>
      </c>
      <c r="N3010" s="179">
        <v>0</v>
      </c>
      <c r="O3010" s="179">
        <v>0</v>
      </c>
      <c r="P3010" s="179">
        <v>0</v>
      </c>
      <c r="Q3010" s="179">
        <v>0</v>
      </c>
      <c r="R3010" s="180">
        <v>0</v>
      </c>
      <c r="S3010" s="180">
        <v>0</v>
      </c>
      <c r="T3010" s="180">
        <v>43260.709578167633</v>
      </c>
    </row>
    <row r="3011" spans="2:20" x14ac:dyDescent="0.3">
      <c r="B3011" s="19">
        <v>3008</v>
      </c>
      <c r="C3011" s="179">
        <v>0</v>
      </c>
      <c r="D3011" s="179">
        <v>0</v>
      </c>
      <c r="E3011" s="179">
        <v>306557.47779719648</v>
      </c>
      <c r="F3011" s="179">
        <v>0</v>
      </c>
      <c r="G3011" s="179">
        <v>0</v>
      </c>
      <c r="H3011" s="179">
        <v>102930.64522612351</v>
      </c>
      <c r="I3011" s="179">
        <v>0</v>
      </c>
      <c r="J3011" s="179">
        <v>0</v>
      </c>
      <c r="K3011" s="179">
        <v>0</v>
      </c>
      <c r="L3011" s="179">
        <v>0</v>
      </c>
      <c r="M3011" s="179">
        <v>121714.88070634451</v>
      </c>
      <c r="N3011" s="179">
        <v>0</v>
      </c>
      <c r="O3011" s="179">
        <v>0</v>
      </c>
      <c r="P3011" s="179">
        <v>0</v>
      </c>
      <c r="Q3011" s="179">
        <v>0</v>
      </c>
      <c r="R3011" s="180">
        <v>0</v>
      </c>
      <c r="S3011" s="180">
        <v>0</v>
      </c>
      <c r="T3011" s="180">
        <v>0</v>
      </c>
    </row>
    <row r="3012" spans="2:20" x14ac:dyDescent="0.3">
      <c r="B3012" s="19">
        <v>3009</v>
      </c>
      <c r="C3012" s="179">
        <v>0</v>
      </c>
      <c r="D3012" s="179">
        <v>0</v>
      </c>
      <c r="E3012" s="179">
        <v>44910.305723552301</v>
      </c>
      <c r="F3012" s="179">
        <v>0</v>
      </c>
      <c r="G3012" s="179">
        <v>0</v>
      </c>
      <c r="H3012" s="179">
        <v>71391.918799350125</v>
      </c>
      <c r="I3012" s="179">
        <v>0</v>
      </c>
      <c r="J3012" s="179">
        <v>0</v>
      </c>
      <c r="K3012" s="179">
        <v>0</v>
      </c>
      <c r="L3012" s="179">
        <v>0</v>
      </c>
      <c r="M3012" s="179">
        <v>244066.69706342195</v>
      </c>
      <c r="N3012" s="179">
        <v>0</v>
      </c>
      <c r="O3012" s="179">
        <v>0</v>
      </c>
      <c r="P3012" s="179">
        <v>0</v>
      </c>
      <c r="Q3012" s="179">
        <v>0</v>
      </c>
      <c r="R3012" s="180">
        <v>0</v>
      </c>
      <c r="S3012" s="180">
        <v>0</v>
      </c>
      <c r="T3012" s="180">
        <v>0</v>
      </c>
    </row>
    <row r="3013" spans="2:20" x14ac:dyDescent="0.3">
      <c r="B3013" s="19">
        <v>3010</v>
      </c>
      <c r="C3013" s="179">
        <v>0</v>
      </c>
      <c r="D3013" s="179">
        <v>0</v>
      </c>
      <c r="E3013" s="179">
        <v>136318.00764313262</v>
      </c>
      <c r="F3013" s="179">
        <v>0</v>
      </c>
      <c r="G3013" s="179">
        <v>0</v>
      </c>
      <c r="H3013" s="179">
        <v>105225.38532886968</v>
      </c>
      <c r="I3013" s="179">
        <v>0</v>
      </c>
      <c r="J3013" s="179">
        <v>0</v>
      </c>
      <c r="K3013" s="179">
        <v>3226637.6033804663</v>
      </c>
      <c r="L3013" s="179">
        <v>1</v>
      </c>
      <c r="M3013" s="179">
        <v>105869.15866082872</v>
      </c>
      <c r="N3013" s="179">
        <v>1000000</v>
      </c>
      <c r="O3013" s="179">
        <v>0</v>
      </c>
      <c r="P3013" s="179">
        <v>2526637.6033804663</v>
      </c>
      <c r="Q3013" s="179">
        <v>1526637.6033804663</v>
      </c>
      <c r="R3013" s="180">
        <v>0</v>
      </c>
      <c r="S3013" s="180">
        <v>2226637.6033804663</v>
      </c>
      <c r="T3013" s="180">
        <v>0</v>
      </c>
    </row>
    <row r="3014" spans="2:20" x14ac:dyDescent="0.3">
      <c r="B3014" s="19">
        <v>3011</v>
      </c>
      <c r="C3014" s="179">
        <v>0</v>
      </c>
      <c r="D3014" s="179">
        <v>0</v>
      </c>
      <c r="E3014" s="179">
        <v>272416.39031054755</v>
      </c>
      <c r="F3014" s="179">
        <v>0</v>
      </c>
      <c r="G3014" s="179">
        <v>0</v>
      </c>
      <c r="H3014" s="179">
        <v>104387.541028222</v>
      </c>
      <c r="I3014" s="179">
        <v>0</v>
      </c>
      <c r="J3014" s="179">
        <v>0</v>
      </c>
      <c r="K3014" s="179">
        <v>0</v>
      </c>
      <c r="L3014" s="179">
        <v>0</v>
      </c>
      <c r="M3014" s="179">
        <v>12190.193528447615</v>
      </c>
      <c r="N3014" s="179">
        <v>0</v>
      </c>
      <c r="O3014" s="179">
        <v>0</v>
      </c>
      <c r="P3014" s="179">
        <v>0</v>
      </c>
      <c r="Q3014" s="179">
        <v>0</v>
      </c>
      <c r="R3014" s="180">
        <v>0</v>
      </c>
      <c r="S3014" s="180">
        <v>0</v>
      </c>
      <c r="T3014" s="180">
        <v>0</v>
      </c>
    </row>
    <row r="3015" spans="2:20" x14ac:dyDescent="0.3">
      <c r="B3015" s="19">
        <v>3012</v>
      </c>
      <c r="C3015" s="179">
        <v>0</v>
      </c>
      <c r="D3015" s="179">
        <v>0</v>
      </c>
      <c r="E3015" s="179">
        <v>245679.61680351355</v>
      </c>
      <c r="F3015" s="179">
        <v>0</v>
      </c>
      <c r="G3015" s="179">
        <v>0</v>
      </c>
      <c r="H3015" s="179">
        <v>58292.057822033581</v>
      </c>
      <c r="I3015" s="179">
        <v>0</v>
      </c>
      <c r="J3015" s="179">
        <v>0</v>
      </c>
      <c r="K3015" s="179">
        <v>0</v>
      </c>
      <c r="L3015" s="179">
        <v>0</v>
      </c>
      <c r="M3015" s="179">
        <v>80176.970796633439</v>
      </c>
      <c r="N3015" s="179">
        <v>0</v>
      </c>
      <c r="O3015" s="179">
        <v>0</v>
      </c>
      <c r="P3015" s="179">
        <v>0</v>
      </c>
      <c r="Q3015" s="179">
        <v>0</v>
      </c>
      <c r="R3015" s="180">
        <v>0</v>
      </c>
      <c r="S3015" s="180">
        <v>0</v>
      </c>
      <c r="T3015" s="180">
        <v>0</v>
      </c>
    </row>
    <row r="3016" spans="2:20" x14ac:dyDescent="0.3">
      <c r="B3016" s="19">
        <v>3013</v>
      </c>
      <c r="C3016" s="179">
        <v>0</v>
      </c>
      <c r="D3016" s="179">
        <v>0</v>
      </c>
      <c r="E3016" s="179">
        <v>454995.08936494228</v>
      </c>
      <c r="F3016" s="179">
        <v>0</v>
      </c>
      <c r="G3016" s="179">
        <v>0</v>
      </c>
      <c r="H3016" s="179">
        <v>20837.81466679171</v>
      </c>
      <c r="I3016" s="179">
        <v>0</v>
      </c>
      <c r="J3016" s="179">
        <v>0</v>
      </c>
      <c r="K3016" s="179">
        <v>0</v>
      </c>
      <c r="L3016" s="179">
        <v>0</v>
      </c>
      <c r="M3016" s="179">
        <v>147883.59407431615</v>
      </c>
      <c r="N3016" s="179">
        <v>0</v>
      </c>
      <c r="O3016" s="179">
        <v>0</v>
      </c>
      <c r="P3016" s="179">
        <v>0</v>
      </c>
      <c r="Q3016" s="179">
        <v>0</v>
      </c>
      <c r="R3016" s="180">
        <v>0</v>
      </c>
      <c r="S3016" s="180">
        <v>0</v>
      </c>
      <c r="T3016" s="180">
        <v>0</v>
      </c>
    </row>
    <row r="3017" spans="2:20" x14ac:dyDescent="0.3">
      <c r="B3017" s="19">
        <v>3014</v>
      </c>
      <c r="C3017" s="179">
        <v>0</v>
      </c>
      <c r="D3017" s="179">
        <v>0</v>
      </c>
      <c r="E3017" s="179">
        <v>45081.193317071346</v>
      </c>
      <c r="F3017" s="179">
        <v>0</v>
      </c>
      <c r="G3017" s="179">
        <v>0</v>
      </c>
      <c r="H3017" s="179">
        <v>182431.29838522983</v>
      </c>
      <c r="I3017" s="179">
        <v>0</v>
      </c>
      <c r="J3017" s="179">
        <v>0</v>
      </c>
      <c r="K3017" s="179">
        <v>0</v>
      </c>
      <c r="L3017" s="179">
        <v>0</v>
      </c>
      <c r="M3017" s="179">
        <v>66532.125883738569</v>
      </c>
      <c r="N3017" s="179">
        <v>0</v>
      </c>
      <c r="O3017" s="179">
        <v>0</v>
      </c>
      <c r="P3017" s="179">
        <v>0</v>
      </c>
      <c r="Q3017" s="179">
        <v>0</v>
      </c>
      <c r="R3017" s="180">
        <v>0</v>
      </c>
      <c r="S3017" s="180">
        <v>0</v>
      </c>
      <c r="T3017" s="180">
        <v>0</v>
      </c>
    </row>
    <row r="3018" spans="2:20" x14ac:dyDescent="0.3">
      <c r="B3018" s="19">
        <v>3015</v>
      </c>
      <c r="C3018" s="179">
        <v>0</v>
      </c>
      <c r="D3018" s="179">
        <v>0</v>
      </c>
      <c r="E3018" s="179">
        <v>160575.19843013628</v>
      </c>
      <c r="F3018" s="179">
        <v>0</v>
      </c>
      <c r="G3018" s="179">
        <v>0</v>
      </c>
      <c r="H3018" s="179">
        <v>4006678.9901902103</v>
      </c>
      <c r="I3018" s="179">
        <v>0</v>
      </c>
      <c r="J3018" s="179">
        <v>0</v>
      </c>
      <c r="K3018" s="179">
        <v>0</v>
      </c>
      <c r="L3018" s="179">
        <v>0</v>
      </c>
      <c r="M3018" s="179">
        <v>10813.62060924614</v>
      </c>
      <c r="N3018" s="179">
        <v>0</v>
      </c>
      <c r="O3018" s="179">
        <v>0</v>
      </c>
      <c r="P3018" s="179">
        <v>0</v>
      </c>
      <c r="Q3018" s="179">
        <v>0</v>
      </c>
      <c r="R3018" s="180">
        <v>0</v>
      </c>
      <c r="S3018" s="180">
        <v>0</v>
      </c>
      <c r="T3018" s="180">
        <v>0</v>
      </c>
    </row>
    <row r="3019" spans="2:20" x14ac:dyDescent="0.3">
      <c r="B3019" s="19">
        <v>3016</v>
      </c>
      <c r="C3019" s="179">
        <v>0</v>
      </c>
      <c r="D3019" s="179">
        <v>0</v>
      </c>
      <c r="E3019" s="179">
        <v>18491.099515384962</v>
      </c>
      <c r="F3019" s="179">
        <v>1</v>
      </c>
      <c r="G3019" s="179">
        <v>66337.942224432307</v>
      </c>
      <c r="H3019" s="179">
        <v>127293.57409385359</v>
      </c>
      <c r="I3019" s="179">
        <v>0</v>
      </c>
      <c r="J3019" s="179">
        <v>0</v>
      </c>
      <c r="K3019" s="179">
        <v>0</v>
      </c>
      <c r="L3019" s="179">
        <v>0</v>
      </c>
      <c r="M3019" s="179">
        <v>208664.91934597812</v>
      </c>
      <c r="N3019" s="179">
        <v>0</v>
      </c>
      <c r="O3019" s="179">
        <v>0</v>
      </c>
      <c r="P3019" s="179">
        <v>0</v>
      </c>
      <c r="Q3019" s="179">
        <v>0</v>
      </c>
      <c r="R3019" s="180">
        <v>0</v>
      </c>
      <c r="S3019" s="180">
        <v>0</v>
      </c>
      <c r="T3019" s="180">
        <v>0</v>
      </c>
    </row>
    <row r="3020" spans="2:20" x14ac:dyDescent="0.3">
      <c r="B3020" s="19">
        <v>3017</v>
      </c>
      <c r="C3020" s="179">
        <v>0</v>
      </c>
      <c r="D3020" s="179">
        <v>0</v>
      </c>
      <c r="E3020" s="179">
        <v>21048.530837283968</v>
      </c>
      <c r="F3020" s="179">
        <v>0</v>
      </c>
      <c r="G3020" s="179">
        <v>0</v>
      </c>
      <c r="H3020" s="179">
        <v>51058.381992002069</v>
      </c>
      <c r="I3020" s="179">
        <v>0</v>
      </c>
      <c r="J3020" s="179">
        <v>0</v>
      </c>
      <c r="K3020" s="179">
        <v>0</v>
      </c>
      <c r="L3020" s="179">
        <v>0</v>
      </c>
      <c r="M3020" s="179">
        <v>83857.273398280871</v>
      </c>
      <c r="N3020" s="179">
        <v>0</v>
      </c>
      <c r="O3020" s="179">
        <v>0</v>
      </c>
      <c r="P3020" s="179">
        <v>0</v>
      </c>
      <c r="Q3020" s="179">
        <v>0</v>
      </c>
      <c r="R3020" s="180">
        <v>0</v>
      </c>
      <c r="S3020" s="180">
        <v>0</v>
      </c>
      <c r="T3020" s="180">
        <v>0</v>
      </c>
    </row>
    <row r="3021" spans="2:20" x14ac:dyDescent="0.3">
      <c r="B3021" s="19">
        <v>3018</v>
      </c>
      <c r="C3021" s="179">
        <v>1</v>
      </c>
      <c r="D3021" s="179">
        <v>61212.180244812131</v>
      </c>
      <c r="E3021" s="179">
        <v>52459.791219641942</v>
      </c>
      <c r="F3021" s="179">
        <v>0</v>
      </c>
      <c r="G3021" s="179">
        <v>0</v>
      </c>
      <c r="H3021" s="179">
        <v>29804.918933408455</v>
      </c>
      <c r="I3021" s="179">
        <v>0</v>
      </c>
      <c r="J3021" s="179">
        <v>0</v>
      </c>
      <c r="K3021" s="179">
        <v>0</v>
      </c>
      <c r="L3021" s="179">
        <v>0</v>
      </c>
      <c r="M3021" s="179">
        <v>115944.76396731063</v>
      </c>
      <c r="N3021" s="179">
        <v>0</v>
      </c>
      <c r="O3021" s="179">
        <v>0</v>
      </c>
      <c r="P3021" s="179">
        <v>0</v>
      </c>
      <c r="Q3021" s="179">
        <v>0</v>
      </c>
      <c r="R3021" s="180">
        <v>0</v>
      </c>
      <c r="S3021" s="180">
        <v>0</v>
      </c>
      <c r="T3021" s="180">
        <v>61212.180244812131</v>
      </c>
    </row>
    <row r="3022" spans="2:20" x14ac:dyDescent="0.3">
      <c r="B3022" s="19">
        <v>3019</v>
      </c>
      <c r="C3022" s="179">
        <v>0</v>
      </c>
      <c r="D3022" s="179">
        <v>0</v>
      </c>
      <c r="E3022" s="179">
        <v>114034.98492250295</v>
      </c>
      <c r="F3022" s="179">
        <v>0</v>
      </c>
      <c r="G3022" s="179">
        <v>0</v>
      </c>
      <c r="H3022" s="179">
        <v>19982.033133481764</v>
      </c>
      <c r="I3022" s="179">
        <v>0</v>
      </c>
      <c r="J3022" s="179">
        <v>0</v>
      </c>
      <c r="K3022" s="179">
        <v>0</v>
      </c>
      <c r="L3022" s="179">
        <v>0</v>
      </c>
      <c r="M3022" s="179">
        <v>87204.890859595107</v>
      </c>
      <c r="N3022" s="179">
        <v>0</v>
      </c>
      <c r="O3022" s="179">
        <v>0</v>
      </c>
      <c r="P3022" s="179">
        <v>0</v>
      </c>
      <c r="Q3022" s="179">
        <v>0</v>
      </c>
      <c r="R3022" s="180">
        <v>0</v>
      </c>
      <c r="S3022" s="180">
        <v>0</v>
      </c>
      <c r="T3022" s="180">
        <v>0</v>
      </c>
    </row>
    <row r="3023" spans="2:20" x14ac:dyDescent="0.3">
      <c r="B3023" s="19">
        <v>3020</v>
      </c>
      <c r="C3023" s="179">
        <v>0</v>
      </c>
      <c r="D3023" s="179">
        <v>0</v>
      </c>
      <c r="E3023" s="179">
        <v>35120.837956123883</v>
      </c>
      <c r="F3023" s="179">
        <v>0</v>
      </c>
      <c r="G3023" s="179">
        <v>0</v>
      </c>
      <c r="H3023" s="179">
        <v>1263724.4235614454</v>
      </c>
      <c r="I3023" s="179">
        <v>0</v>
      </c>
      <c r="J3023" s="179">
        <v>0</v>
      </c>
      <c r="K3023" s="179">
        <v>0</v>
      </c>
      <c r="L3023" s="179">
        <v>0</v>
      </c>
      <c r="M3023" s="179">
        <v>229585.84465796602</v>
      </c>
      <c r="N3023" s="179">
        <v>0</v>
      </c>
      <c r="O3023" s="179">
        <v>0</v>
      </c>
      <c r="P3023" s="179">
        <v>0</v>
      </c>
      <c r="Q3023" s="179">
        <v>0</v>
      </c>
      <c r="R3023" s="180">
        <v>0</v>
      </c>
      <c r="S3023" s="180">
        <v>0</v>
      </c>
      <c r="T3023" s="180">
        <v>0</v>
      </c>
    </row>
    <row r="3024" spans="2:20" x14ac:dyDescent="0.3">
      <c r="B3024" s="19">
        <v>3021</v>
      </c>
      <c r="C3024" s="179">
        <v>0</v>
      </c>
      <c r="D3024" s="179">
        <v>0</v>
      </c>
      <c r="E3024" s="179">
        <v>60321.236931545842</v>
      </c>
      <c r="F3024" s="179">
        <v>0</v>
      </c>
      <c r="G3024" s="179">
        <v>0</v>
      </c>
      <c r="H3024" s="179">
        <v>162780.59558829429</v>
      </c>
      <c r="I3024" s="179">
        <v>0</v>
      </c>
      <c r="J3024" s="179">
        <v>0</v>
      </c>
      <c r="K3024" s="179">
        <v>0</v>
      </c>
      <c r="L3024" s="179">
        <v>0</v>
      </c>
      <c r="M3024" s="179">
        <v>621251.20280154701</v>
      </c>
      <c r="N3024" s="179">
        <v>0</v>
      </c>
      <c r="O3024" s="179">
        <v>0</v>
      </c>
      <c r="P3024" s="179">
        <v>0</v>
      </c>
      <c r="Q3024" s="179">
        <v>0</v>
      </c>
      <c r="R3024" s="180">
        <v>0</v>
      </c>
      <c r="S3024" s="180">
        <v>0</v>
      </c>
      <c r="T3024" s="180">
        <v>0</v>
      </c>
    </row>
    <row r="3025" spans="2:20" x14ac:dyDescent="0.3">
      <c r="B3025" s="19">
        <v>3022</v>
      </c>
      <c r="C3025" s="179">
        <v>0</v>
      </c>
      <c r="D3025" s="179">
        <v>0</v>
      </c>
      <c r="E3025" s="179">
        <v>407203.41404274548</v>
      </c>
      <c r="F3025" s="179">
        <v>0</v>
      </c>
      <c r="G3025" s="179">
        <v>0</v>
      </c>
      <c r="H3025" s="179">
        <v>163775.37345949528</v>
      </c>
      <c r="I3025" s="179">
        <v>0</v>
      </c>
      <c r="J3025" s="179">
        <v>0</v>
      </c>
      <c r="K3025" s="179">
        <v>0</v>
      </c>
      <c r="L3025" s="179">
        <v>0</v>
      </c>
      <c r="M3025" s="179">
        <v>28712.471313758524</v>
      </c>
      <c r="N3025" s="179">
        <v>0</v>
      </c>
      <c r="O3025" s="179">
        <v>0</v>
      </c>
      <c r="P3025" s="179">
        <v>0</v>
      </c>
      <c r="Q3025" s="179">
        <v>0</v>
      </c>
      <c r="R3025" s="180">
        <v>0</v>
      </c>
      <c r="S3025" s="180">
        <v>0</v>
      </c>
      <c r="T3025" s="180">
        <v>0</v>
      </c>
    </row>
    <row r="3026" spans="2:20" x14ac:dyDescent="0.3">
      <c r="B3026" s="19">
        <v>3023</v>
      </c>
      <c r="C3026" s="179">
        <v>0</v>
      </c>
      <c r="D3026" s="179">
        <v>0</v>
      </c>
      <c r="E3026" s="179">
        <v>543724.95064374607</v>
      </c>
      <c r="F3026" s="179">
        <v>0</v>
      </c>
      <c r="G3026" s="179">
        <v>0</v>
      </c>
      <c r="H3026" s="179">
        <v>719265.80061573989</v>
      </c>
      <c r="I3026" s="179">
        <v>0</v>
      </c>
      <c r="J3026" s="179">
        <v>0</v>
      </c>
      <c r="K3026" s="179">
        <v>0</v>
      </c>
      <c r="L3026" s="179">
        <v>0</v>
      </c>
      <c r="M3026" s="179">
        <v>39456.886167849807</v>
      </c>
      <c r="N3026" s="179">
        <v>0</v>
      </c>
      <c r="O3026" s="179">
        <v>0</v>
      </c>
      <c r="P3026" s="179">
        <v>0</v>
      </c>
      <c r="Q3026" s="179">
        <v>0</v>
      </c>
      <c r="R3026" s="180">
        <v>0</v>
      </c>
      <c r="S3026" s="180">
        <v>0</v>
      </c>
      <c r="T3026" s="180">
        <v>0</v>
      </c>
    </row>
    <row r="3027" spans="2:20" x14ac:dyDescent="0.3">
      <c r="B3027" s="19">
        <v>3024</v>
      </c>
      <c r="C3027" s="179">
        <v>0</v>
      </c>
      <c r="D3027" s="179">
        <v>0</v>
      </c>
      <c r="E3027" s="179">
        <v>101061.21105899331</v>
      </c>
      <c r="F3027" s="179">
        <v>0</v>
      </c>
      <c r="G3027" s="179">
        <v>0</v>
      </c>
      <c r="H3027" s="179">
        <v>5579.8680734345726</v>
      </c>
      <c r="I3027" s="179">
        <v>0</v>
      </c>
      <c r="J3027" s="179">
        <v>0</v>
      </c>
      <c r="K3027" s="179">
        <v>0</v>
      </c>
      <c r="L3027" s="179">
        <v>0</v>
      </c>
      <c r="M3027" s="179">
        <v>137554.81013268829</v>
      </c>
      <c r="N3027" s="179">
        <v>0</v>
      </c>
      <c r="O3027" s="179">
        <v>0</v>
      </c>
      <c r="P3027" s="179">
        <v>0</v>
      </c>
      <c r="Q3027" s="179">
        <v>0</v>
      </c>
      <c r="R3027" s="180">
        <v>0</v>
      </c>
      <c r="S3027" s="180">
        <v>0</v>
      </c>
      <c r="T3027" s="180">
        <v>0</v>
      </c>
    </row>
    <row r="3028" spans="2:20" x14ac:dyDescent="0.3">
      <c r="B3028" s="19">
        <v>3025</v>
      </c>
      <c r="C3028" s="179">
        <v>0</v>
      </c>
      <c r="D3028" s="179">
        <v>0</v>
      </c>
      <c r="E3028" s="179">
        <v>190989.24038129649</v>
      </c>
      <c r="F3028" s="179">
        <v>0</v>
      </c>
      <c r="G3028" s="179">
        <v>0</v>
      </c>
      <c r="H3028" s="179">
        <v>2405.3956877819128</v>
      </c>
      <c r="I3028" s="179">
        <v>0</v>
      </c>
      <c r="J3028" s="179">
        <v>0</v>
      </c>
      <c r="K3028" s="179">
        <v>0</v>
      </c>
      <c r="L3028" s="179">
        <v>0</v>
      </c>
      <c r="M3028" s="179">
        <v>150898.9957716495</v>
      </c>
      <c r="N3028" s="179">
        <v>0</v>
      </c>
      <c r="O3028" s="179">
        <v>0</v>
      </c>
      <c r="P3028" s="179">
        <v>0</v>
      </c>
      <c r="Q3028" s="179">
        <v>0</v>
      </c>
      <c r="R3028" s="180">
        <v>0</v>
      </c>
      <c r="S3028" s="180">
        <v>0</v>
      </c>
      <c r="T3028" s="180">
        <v>0</v>
      </c>
    </row>
    <row r="3029" spans="2:20" x14ac:dyDescent="0.3">
      <c r="B3029" s="19">
        <v>3026</v>
      </c>
      <c r="C3029" s="179">
        <v>0</v>
      </c>
      <c r="D3029" s="179">
        <v>0</v>
      </c>
      <c r="E3029" s="179">
        <v>569256.32202953892</v>
      </c>
      <c r="F3029" s="179">
        <v>0</v>
      </c>
      <c r="G3029" s="179">
        <v>0</v>
      </c>
      <c r="H3029" s="179">
        <v>2788794.2072926457</v>
      </c>
      <c r="I3029" s="179">
        <v>0</v>
      </c>
      <c r="J3029" s="179">
        <v>0</v>
      </c>
      <c r="K3029" s="179">
        <v>0</v>
      </c>
      <c r="L3029" s="179">
        <v>0</v>
      </c>
      <c r="M3029" s="179">
        <v>86915.001465152935</v>
      </c>
      <c r="N3029" s="179">
        <v>0</v>
      </c>
      <c r="O3029" s="179">
        <v>0</v>
      </c>
      <c r="P3029" s="179">
        <v>0</v>
      </c>
      <c r="Q3029" s="179">
        <v>0</v>
      </c>
      <c r="R3029" s="180">
        <v>0</v>
      </c>
      <c r="S3029" s="180">
        <v>0</v>
      </c>
      <c r="T3029" s="180">
        <v>0</v>
      </c>
    </row>
    <row r="3030" spans="2:20" x14ac:dyDescent="0.3">
      <c r="B3030" s="19">
        <v>3027</v>
      </c>
      <c r="C3030" s="179">
        <v>0</v>
      </c>
      <c r="D3030" s="179">
        <v>0</v>
      </c>
      <c r="E3030" s="179">
        <v>232644.81290662335</v>
      </c>
      <c r="F3030" s="179">
        <v>0</v>
      </c>
      <c r="G3030" s="179">
        <v>0</v>
      </c>
      <c r="H3030" s="179">
        <v>174996.09720780427</v>
      </c>
      <c r="I3030" s="179">
        <v>0</v>
      </c>
      <c r="J3030" s="179">
        <v>0</v>
      </c>
      <c r="K3030" s="179">
        <v>0</v>
      </c>
      <c r="L3030" s="179">
        <v>0</v>
      </c>
      <c r="M3030" s="179">
        <v>27643.912498391812</v>
      </c>
      <c r="N3030" s="179">
        <v>0</v>
      </c>
      <c r="O3030" s="179">
        <v>0</v>
      </c>
      <c r="P3030" s="179">
        <v>0</v>
      </c>
      <c r="Q3030" s="179">
        <v>0</v>
      </c>
      <c r="R3030" s="180">
        <v>0</v>
      </c>
      <c r="S3030" s="180">
        <v>0</v>
      </c>
      <c r="T3030" s="180">
        <v>0</v>
      </c>
    </row>
    <row r="3031" spans="2:20" x14ac:dyDescent="0.3">
      <c r="B3031" s="19">
        <v>3028</v>
      </c>
      <c r="C3031" s="179">
        <v>0</v>
      </c>
      <c r="D3031" s="179">
        <v>0</v>
      </c>
      <c r="E3031" s="179">
        <v>289421.81424920581</v>
      </c>
      <c r="F3031" s="179">
        <v>0</v>
      </c>
      <c r="G3031" s="179">
        <v>0</v>
      </c>
      <c r="H3031" s="179">
        <v>60538.740025588755</v>
      </c>
      <c r="I3031" s="179">
        <v>0</v>
      </c>
      <c r="J3031" s="179">
        <v>0</v>
      </c>
      <c r="K3031" s="179">
        <v>0</v>
      </c>
      <c r="L3031" s="179">
        <v>0</v>
      </c>
      <c r="M3031" s="179">
        <v>1794044.5742721944</v>
      </c>
      <c r="N3031" s="179">
        <v>0</v>
      </c>
      <c r="O3031" s="179">
        <v>0</v>
      </c>
      <c r="P3031" s="179">
        <v>0</v>
      </c>
      <c r="Q3031" s="179">
        <v>0</v>
      </c>
      <c r="R3031" s="180">
        <v>0</v>
      </c>
      <c r="S3031" s="180">
        <v>0</v>
      </c>
      <c r="T3031" s="180">
        <v>0</v>
      </c>
    </row>
    <row r="3032" spans="2:20" x14ac:dyDescent="0.3">
      <c r="B3032" s="19">
        <v>3029</v>
      </c>
      <c r="C3032" s="179">
        <v>0</v>
      </c>
      <c r="D3032" s="179">
        <v>0</v>
      </c>
      <c r="E3032" s="179">
        <v>16977.146170943153</v>
      </c>
      <c r="F3032" s="179">
        <v>0</v>
      </c>
      <c r="G3032" s="179">
        <v>0</v>
      </c>
      <c r="H3032" s="179">
        <v>6241.4475571680769</v>
      </c>
      <c r="I3032" s="179">
        <v>0</v>
      </c>
      <c r="J3032" s="179">
        <v>0</v>
      </c>
      <c r="K3032" s="179">
        <v>0</v>
      </c>
      <c r="L3032" s="179">
        <v>0</v>
      </c>
      <c r="M3032" s="179">
        <v>1607.3037578179799</v>
      </c>
      <c r="N3032" s="179">
        <v>0</v>
      </c>
      <c r="O3032" s="179">
        <v>0</v>
      </c>
      <c r="P3032" s="179">
        <v>0</v>
      </c>
      <c r="Q3032" s="179">
        <v>0</v>
      </c>
      <c r="R3032" s="180">
        <v>0</v>
      </c>
      <c r="S3032" s="180">
        <v>0</v>
      </c>
      <c r="T3032" s="180">
        <v>0</v>
      </c>
    </row>
    <row r="3033" spans="2:20" x14ac:dyDescent="0.3">
      <c r="B3033" s="19">
        <v>3030</v>
      </c>
      <c r="C3033" s="179">
        <v>0</v>
      </c>
      <c r="D3033" s="179">
        <v>0</v>
      </c>
      <c r="E3033" s="179">
        <v>12278.598759250646</v>
      </c>
      <c r="F3033" s="179">
        <v>0</v>
      </c>
      <c r="G3033" s="179">
        <v>0</v>
      </c>
      <c r="H3033" s="179">
        <v>691641.70761521172</v>
      </c>
      <c r="I3033" s="179">
        <v>0</v>
      </c>
      <c r="J3033" s="179">
        <v>0</v>
      </c>
      <c r="K3033" s="179">
        <v>0</v>
      </c>
      <c r="L3033" s="179">
        <v>0</v>
      </c>
      <c r="M3033" s="179">
        <v>156315.36819172284</v>
      </c>
      <c r="N3033" s="179">
        <v>0</v>
      </c>
      <c r="O3033" s="179">
        <v>0</v>
      </c>
      <c r="P3033" s="179">
        <v>0</v>
      </c>
      <c r="Q3033" s="179">
        <v>0</v>
      </c>
      <c r="R3033" s="180">
        <v>0</v>
      </c>
      <c r="S3033" s="180">
        <v>0</v>
      </c>
      <c r="T3033" s="180">
        <v>0</v>
      </c>
    </row>
    <row r="3034" spans="2:20" x14ac:dyDescent="0.3">
      <c r="B3034" s="19">
        <v>3031</v>
      </c>
      <c r="C3034" s="179">
        <v>1</v>
      </c>
      <c r="D3034" s="179">
        <v>198040.80275871104</v>
      </c>
      <c r="E3034" s="179">
        <v>48328.274827758534</v>
      </c>
      <c r="F3034" s="179">
        <v>0</v>
      </c>
      <c r="G3034" s="179">
        <v>0</v>
      </c>
      <c r="H3034" s="179">
        <v>11803.180922356569</v>
      </c>
      <c r="I3034" s="179">
        <v>0</v>
      </c>
      <c r="J3034" s="179">
        <v>0</v>
      </c>
      <c r="K3034" s="179">
        <v>0</v>
      </c>
      <c r="L3034" s="179">
        <v>0</v>
      </c>
      <c r="M3034" s="179">
        <v>41818.391318045185</v>
      </c>
      <c r="N3034" s="179">
        <v>0</v>
      </c>
      <c r="O3034" s="179">
        <v>0</v>
      </c>
      <c r="P3034" s="179">
        <v>0</v>
      </c>
      <c r="Q3034" s="179">
        <v>0</v>
      </c>
      <c r="R3034" s="180">
        <v>0</v>
      </c>
      <c r="S3034" s="180">
        <v>0</v>
      </c>
      <c r="T3034" s="180">
        <v>198040.80275871104</v>
      </c>
    </row>
    <row r="3035" spans="2:20" x14ac:dyDescent="0.3">
      <c r="B3035" s="19">
        <v>3032</v>
      </c>
      <c r="C3035" s="179">
        <v>0</v>
      </c>
      <c r="D3035" s="179">
        <v>0</v>
      </c>
      <c r="E3035" s="179">
        <v>115340.68854346755</v>
      </c>
      <c r="F3035" s="179">
        <v>0</v>
      </c>
      <c r="G3035" s="179">
        <v>0</v>
      </c>
      <c r="H3035" s="179">
        <v>778748.45117022039</v>
      </c>
      <c r="I3035" s="179">
        <v>0</v>
      </c>
      <c r="J3035" s="179">
        <v>0</v>
      </c>
      <c r="K3035" s="179">
        <v>0</v>
      </c>
      <c r="L3035" s="179">
        <v>0</v>
      </c>
      <c r="M3035" s="179">
        <v>1107281.9840372675</v>
      </c>
      <c r="N3035" s="179">
        <v>0</v>
      </c>
      <c r="O3035" s="179">
        <v>0</v>
      </c>
      <c r="P3035" s="179">
        <v>0</v>
      </c>
      <c r="Q3035" s="179">
        <v>0</v>
      </c>
      <c r="R3035" s="180">
        <v>0</v>
      </c>
      <c r="S3035" s="180">
        <v>0</v>
      </c>
      <c r="T3035" s="180">
        <v>0</v>
      </c>
    </row>
    <row r="3036" spans="2:20" x14ac:dyDescent="0.3">
      <c r="B3036" s="19">
        <v>3033</v>
      </c>
      <c r="C3036" s="179">
        <v>0</v>
      </c>
      <c r="D3036" s="179">
        <v>0</v>
      </c>
      <c r="E3036" s="179">
        <v>490407.87343605742</v>
      </c>
      <c r="F3036" s="179">
        <v>0</v>
      </c>
      <c r="G3036" s="179">
        <v>0</v>
      </c>
      <c r="H3036" s="179">
        <v>26791.191681750992</v>
      </c>
      <c r="I3036" s="179">
        <v>0</v>
      </c>
      <c r="J3036" s="179">
        <v>0</v>
      </c>
      <c r="K3036" s="179">
        <v>0</v>
      </c>
      <c r="L3036" s="179">
        <v>0</v>
      </c>
      <c r="M3036" s="179">
        <v>440329.59052713111</v>
      </c>
      <c r="N3036" s="179">
        <v>0</v>
      </c>
      <c r="O3036" s="179">
        <v>0</v>
      </c>
      <c r="P3036" s="179">
        <v>0</v>
      </c>
      <c r="Q3036" s="179">
        <v>0</v>
      </c>
      <c r="R3036" s="180">
        <v>0</v>
      </c>
      <c r="S3036" s="180">
        <v>0</v>
      </c>
      <c r="T3036" s="180">
        <v>0</v>
      </c>
    </row>
    <row r="3037" spans="2:20" x14ac:dyDescent="0.3">
      <c r="B3037" s="19">
        <v>3034</v>
      </c>
      <c r="C3037" s="179">
        <v>0</v>
      </c>
      <c r="D3037" s="179">
        <v>0</v>
      </c>
      <c r="E3037" s="179">
        <v>49835.291664727039</v>
      </c>
      <c r="F3037" s="179">
        <v>0</v>
      </c>
      <c r="G3037" s="179">
        <v>0</v>
      </c>
      <c r="H3037" s="179">
        <v>221333.6811665445</v>
      </c>
      <c r="I3037" s="179">
        <v>0</v>
      </c>
      <c r="J3037" s="179">
        <v>0</v>
      </c>
      <c r="K3037" s="179">
        <v>0</v>
      </c>
      <c r="L3037" s="179">
        <v>0</v>
      </c>
      <c r="M3037" s="179">
        <v>73563.821845604238</v>
      </c>
      <c r="N3037" s="179">
        <v>0</v>
      </c>
      <c r="O3037" s="179">
        <v>0</v>
      </c>
      <c r="P3037" s="179">
        <v>0</v>
      </c>
      <c r="Q3037" s="179">
        <v>0</v>
      </c>
      <c r="R3037" s="180">
        <v>0</v>
      </c>
      <c r="S3037" s="180">
        <v>0</v>
      </c>
      <c r="T3037" s="180">
        <v>0</v>
      </c>
    </row>
    <row r="3038" spans="2:20" x14ac:dyDescent="0.3">
      <c r="B3038" s="19">
        <v>3035</v>
      </c>
      <c r="C3038" s="179">
        <v>0</v>
      </c>
      <c r="D3038" s="179">
        <v>0</v>
      </c>
      <c r="E3038" s="179">
        <v>67616.107296194576</v>
      </c>
      <c r="F3038" s="179">
        <v>0</v>
      </c>
      <c r="G3038" s="179">
        <v>0</v>
      </c>
      <c r="H3038" s="179">
        <v>62636.860680337886</v>
      </c>
      <c r="I3038" s="179">
        <v>0</v>
      </c>
      <c r="J3038" s="179">
        <v>0</v>
      </c>
      <c r="K3038" s="179">
        <v>0</v>
      </c>
      <c r="L3038" s="179">
        <v>0</v>
      </c>
      <c r="M3038" s="179">
        <v>311754.12930090149</v>
      </c>
      <c r="N3038" s="179">
        <v>0</v>
      </c>
      <c r="O3038" s="179">
        <v>0</v>
      </c>
      <c r="P3038" s="179">
        <v>0</v>
      </c>
      <c r="Q3038" s="179">
        <v>0</v>
      </c>
      <c r="R3038" s="180">
        <v>0</v>
      </c>
      <c r="S3038" s="180">
        <v>0</v>
      </c>
      <c r="T3038" s="180">
        <v>0</v>
      </c>
    </row>
    <row r="3039" spans="2:20" x14ac:dyDescent="0.3">
      <c r="B3039" s="19">
        <v>3036</v>
      </c>
      <c r="C3039" s="179">
        <v>0</v>
      </c>
      <c r="D3039" s="179">
        <v>0</v>
      </c>
      <c r="E3039" s="179">
        <v>47046.987303711321</v>
      </c>
      <c r="F3039" s="179">
        <v>0</v>
      </c>
      <c r="G3039" s="179">
        <v>0</v>
      </c>
      <c r="H3039" s="179">
        <v>92543.501464774381</v>
      </c>
      <c r="I3039" s="179">
        <v>0</v>
      </c>
      <c r="J3039" s="179">
        <v>0</v>
      </c>
      <c r="K3039" s="179">
        <v>0</v>
      </c>
      <c r="L3039" s="179">
        <v>0</v>
      </c>
      <c r="M3039" s="179">
        <v>100088.5966890937</v>
      </c>
      <c r="N3039" s="179">
        <v>0</v>
      </c>
      <c r="O3039" s="179">
        <v>0</v>
      </c>
      <c r="P3039" s="179">
        <v>0</v>
      </c>
      <c r="Q3039" s="179">
        <v>0</v>
      </c>
      <c r="R3039" s="180">
        <v>0</v>
      </c>
      <c r="S3039" s="180">
        <v>0</v>
      </c>
      <c r="T3039" s="180">
        <v>0</v>
      </c>
    </row>
    <row r="3040" spans="2:20" x14ac:dyDescent="0.3">
      <c r="B3040" s="19">
        <v>3037</v>
      </c>
      <c r="C3040" s="179">
        <v>0</v>
      </c>
      <c r="D3040" s="179">
        <v>0</v>
      </c>
      <c r="E3040" s="179">
        <v>192388.35766180087</v>
      </c>
      <c r="F3040" s="179">
        <v>0</v>
      </c>
      <c r="G3040" s="179">
        <v>0</v>
      </c>
      <c r="H3040" s="179">
        <v>100733.21240002582</v>
      </c>
      <c r="I3040" s="179">
        <v>0</v>
      </c>
      <c r="J3040" s="179">
        <v>0</v>
      </c>
      <c r="K3040" s="179">
        <v>0</v>
      </c>
      <c r="L3040" s="179">
        <v>0</v>
      </c>
      <c r="M3040" s="179">
        <v>8638.5747289333412</v>
      </c>
      <c r="N3040" s="179">
        <v>0</v>
      </c>
      <c r="O3040" s="179">
        <v>0</v>
      </c>
      <c r="P3040" s="179">
        <v>0</v>
      </c>
      <c r="Q3040" s="179">
        <v>0</v>
      </c>
      <c r="R3040" s="180">
        <v>0</v>
      </c>
      <c r="S3040" s="180">
        <v>0</v>
      </c>
      <c r="T3040" s="180">
        <v>0</v>
      </c>
    </row>
    <row r="3041" spans="2:20" x14ac:dyDescent="0.3">
      <c r="B3041" s="19">
        <v>3038</v>
      </c>
      <c r="C3041" s="179">
        <v>0</v>
      </c>
      <c r="D3041" s="179">
        <v>0</v>
      </c>
      <c r="E3041" s="179">
        <v>109367.04684331108</v>
      </c>
      <c r="F3041" s="179">
        <v>0</v>
      </c>
      <c r="G3041" s="179">
        <v>0</v>
      </c>
      <c r="H3041" s="179">
        <v>97155.741303239076</v>
      </c>
      <c r="I3041" s="179">
        <v>0</v>
      </c>
      <c r="J3041" s="179">
        <v>0</v>
      </c>
      <c r="K3041" s="179">
        <v>0</v>
      </c>
      <c r="L3041" s="179">
        <v>0</v>
      </c>
      <c r="M3041" s="179">
        <v>24114.079450577708</v>
      </c>
      <c r="N3041" s="179">
        <v>0</v>
      </c>
      <c r="O3041" s="179">
        <v>0</v>
      </c>
      <c r="P3041" s="179">
        <v>0</v>
      </c>
      <c r="Q3041" s="179">
        <v>0</v>
      </c>
      <c r="R3041" s="180">
        <v>0</v>
      </c>
      <c r="S3041" s="180">
        <v>0</v>
      </c>
      <c r="T3041" s="180">
        <v>0</v>
      </c>
    </row>
    <row r="3042" spans="2:20" x14ac:dyDescent="0.3">
      <c r="B3042" s="19">
        <v>3039</v>
      </c>
      <c r="C3042" s="179">
        <v>0</v>
      </c>
      <c r="D3042" s="179">
        <v>0</v>
      </c>
      <c r="E3042" s="179">
        <v>65698.353056567357</v>
      </c>
      <c r="F3042" s="179">
        <v>0</v>
      </c>
      <c r="G3042" s="179">
        <v>0</v>
      </c>
      <c r="H3042" s="179">
        <v>37314.1862222985</v>
      </c>
      <c r="I3042" s="179">
        <v>0</v>
      </c>
      <c r="J3042" s="179">
        <v>0</v>
      </c>
      <c r="K3042" s="179">
        <v>0</v>
      </c>
      <c r="L3042" s="179">
        <v>0</v>
      </c>
      <c r="M3042" s="179">
        <v>4594.5952452472311</v>
      </c>
      <c r="N3042" s="179">
        <v>0</v>
      </c>
      <c r="O3042" s="179">
        <v>0</v>
      </c>
      <c r="P3042" s="179">
        <v>0</v>
      </c>
      <c r="Q3042" s="179">
        <v>0</v>
      </c>
      <c r="R3042" s="180">
        <v>0</v>
      </c>
      <c r="S3042" s="180">
        <v>0</v>
      </c>
      <c r="T3042" s="180">
        <v>0</v>
      </c>
    </row>
    <row r="3043" spans="2:20" x14ac:dyDescent="0.3">
      <c r="B3043" s="19">
        <v>3040</v>
      </c>
      <c r="C3043" s="179">
        <v>0</v>
      </c>
      <c r="D3043" s="179">
        <v>0</v>
      </c>
      <c r="E3043" s="179">
        <v>54442.088173629279</v>
      </c>
      <c r="F3043" s="179">
        <v>0</v>
      </c>
      <c r="G3043" s="179">
        <v>0</v>
      </c>
      <c r="H3043" s="179">
        <v>6630.177462822674</v>
      </c>
      <c r="I3043" s="179">
        <v>0</v>
      </c>
      <c r="J3043" s="179">
        <v>0</v>
      </c>
      <c r="K3043" s="179">
        <v>0</v>
      </c>
      <c r="L3043" s="179">
        <v>0</v>
      </c>
      <c r="M3043" s="179">
        <v>102657.74679911102</v>
      </c>
      <c r="N3043" s="179">
        <v>0</v>
      </c>
      <c r="O3043" s="179">
        <v>0</v>
      </c>
      <c r="P3043" s="179">
        <v>0</v>
      </c>
      <c r="Q3043" s="179">
        <v>0</v>
      </c>
      <c r="R3043" s="180">
        <v>0</v>
      </c>
      <c r="S3043" s="180">
        <v>0</v>
      </c>
      <c r="T3043" s="180">
        <v>0</v>
      </c>
    </row>
    <row r="3044" spans="2:20" x14ac:dyDescent="0.3">
      <c r="B3044" s="19">
        <v>3041</v>
      </c>
      <c r="C3044" s="179">
        <v>0</v>
      </c>
      <c r="D3044" s="179">
        <v>0</v>
      </c>
      <c r="E3044" s="179">
        <v>155524.75613987399</v>
      </c>
      <c r="F3044" s="179">
        <v>0</v>
      </c>
      <c r="G3044" s="179">
        <v>0</v>
      </c>
      <c r="H3044" s="179">
        <v>21201.651492731009</v>
      </c>
      <c r="I3044" s="179">
        <v>0</v>
      </c>
      <c r="J3044" s="179">
        <v>0</v>
      </c>
      <c r="K3044" s="179">
        <v>0</v>
      </c>
      <c r="L3044" s="179">
        <v>0</v>
      </c>
      <c r="M3044" s="179">
        <v>2623891.6727220635</v>
      </c>
      <c r="N3044" s="179">
        <v>0</v>
      </c>
      <c r="O3044" s="179">
        <v>0</v>
      </c>
      <c r="P3044" s="179">
        <v>0</v>
      </c>
      <c r="Q3044" s="179">
        <v>0</v>
      </c>
      <c r="R3044" s="180">
        <v>0</v>
      </c>
      <c r="S3044" s="180">
        <v>0</v>
      </c>
      <c r="T3044" s="180">
        <v>0</v>
      </c>
    </row>
    <row r="3045" spans="2:20" x14ac:dyDescent="0.3">
      <c r="B3045" s="19">
        <v>3042</v>
      </c>
      <c r="C3045" s="179">
        <v>0</v>
      </c>
      <c r="D3045" s="179">
        <v>0</v>
      </c>
      <c r="E3045" s="179">
        <v>364832.81764080079</v>
      </c>
      <c r="F3045" s="179">
        <v>0</v>
      </c>
      <c r="G3045" s="179">
        <v>0</v>
      </c>
      <c r="H3045" s="179">
        <v>108575.41654669742</v>
      </c>
      <c r="I3045" s="179">
        <v>0</v>
      </c>
      <c r="J3045" s="179">
        <v>0</v>
      </c>
      <c r="K3045" s="179">
        <v>0</v>
      </c>
      <c r="L3045" s="179">
        <v>0</v>
      </c>
      <c r="M3045" s="179">
        <v>25258.193381026431</v>
      </c>
      <c r="N3045" s="179">
        <v>0</v>
      </c>
      <c r="O3045" s="179">
        <v>0</v>
      </c>
      <c r="P3045" s="179">
        <v>0</v>
      </c>
      <c r="Q3045" s="179">
        <v>0</v>
      </c>
      <c r="R3045" s="180">
        <v>0</v>
      </c>
      <c r="S3045" s="180">
        <v>0</v>
      </c>
      <c r="T3045" s="180">
        <v>0</v>
      </c>
    </row>
    <row r="3046" spans="2:20" x14ac:dyDescent="0.3">
      <c r="B3046" s="19">
        <v>3043</v>
      </c>
      <c r="C3046" s="179">
        <v>0</v>
      </c>
      <c r="D3046" s="179">
        <v>0</v>
      </c>
      <c r="E3046" s="179">
        <v>54398.903614321905</v>
      </c>
      <c r="F3046" s="179">
        <v>0</v>
      </c>
      <c r="G3046" s="179">
        <v>0</v>
      </c>
      <c r="H3046" s="179">
        <v>58851.757552317009</v>
      </c>
      <c r="I3046" s="179">
        <v>0</v>
      </c>
      <c r="J3046" s="179">
        <v>0</v>
      </c>
      <c r="K3046" s="179">
        <v>0</v>
      </c>
      <c r="L3046" s="179">
        <v>0</v>
      </c>
      <c r="M3046" s="179">
        <v>32199.69497397964</v>
      </c>
      <c r="N3046" s="179">
        <v>0</v>
      </c>
      <c r="O3046" s="179">
        <v>0</v>
      </c>
      <c r="P3046" s="179">
        <v>0</v>
      </c>
      <c r="Q3046" s="179">
        <v>0</v>
      </c>
      <c r="R3046" s="180">
        <v>0</v>
      </c>
      <c r="S3046" s="180">
        <v>0</v>
      </c>
      <c r="T3046" s="180">
        <v>0</v>
      </c>
    </row>
    <row r="3047" spans="2:20" x14ac:dyDescent="0.3">
      <c r="B3047" s="19">
        <v>3044</v>
      </c>
      <c r="C3047" s="179">
        <v>0</v>
      </c>
      <c r="D3047" s="179">
        <v>0</v>
      </c>
      <c r="E3047" s="179">
        <v>55114.622008727107</v>
      </c>
      <c r="F3047" s="179">
        <v>0</v>
      </c>
      <c r="G3047" s="179">
        <v>0</v>
      </c>
      <c r="H3047" s="179">
        <v>29676.634220956377</v>
      </c>
      <c r="I3047" s="179">
        <v>0</v>
      </c>
      <c r="J3047" s="179">
        <v>0</v>
      </c>
      <c r="K3047" s="179">
        <v>0</v>
      </c>
      <c r="L3047" s="179">
        <v>0</v>
      </c>
      <c r="M3047" s="179">
        <v>58981.622586799233</v>
      </c>
      <c r="N3047" s="179">
        <v>0</v>
      </c>
      <c r="O3047" s="179">
        <v>0</v>
      </c>
      <c r="P3047" s="179">
        <v>0</v>
      </c>
      <c r="Q3047" s="179">
        <v>0</v>
      </c>
      <c r="R3047" s="180">
        <v>0</v>
      </c>
      <c r="S3047" s="180">
        <v>0</v>
      </c>
      <c r="T3047" s="180">
        <v>0</v>
      </c>
    </row>
    <row r="3048" spans="2:20" x14ac:dyDescent="0.3">
      <c r="B3048" s="19">
        <v>3045</v>
      </c>
      <c r="C3048" s="179">
        <v>0</v>
      </c>
      <c r="D3048" s="179">
        <v>0</v>
      </c>
      <c r="E3048" s="179">
        <v>157146.08616918203</v>
      </c>
      <c r="F3048" s="179">
        <v>0</v>
      </c>
      <c r="G3048" s="179">
        <v>0</v>
      </c>
      <c r="H3048" s="179">
        <v>75859.406454875658</v>
      </c>
      <c r="I3048" s="179">
        <v>0</v>
      </c>
      <c r="J3048" s="179">
        <v>0</v>
      </c>
      <c r="K3048" s="179">
        <v>0</v>
      </c>
      <c r="L3048" s="179">
        <v>0</v>
      </c>
      <c r="M3048" s="179">
        <v>391093.09793199558</v>
      </c>
      <c r="N3048" s="179">
        <v>0</v>
      </c>
      <c r="O3048" s="179">
        <v>0</v>
      </c>
      <c r="P3048" s="179">
        <v>0</v>
      </c>
      <c r="Q3048" s="179">
        <v>0</v>
      </c>
      <c r="R3048" s="180">
        <v>0</v>
      </c>
      <c r="S3048" s="180">
        <v>0</v>
      </c>
      <c r="T3048" s="180">
        <v>0</v>
      </c>
    </row>
    <row r="3049" spans="2:20" x14ac:dyDescent="0.3">
      <c r="B3049" s="19">
        <v>3046</v>
      </c>
      <c r="C3049" s="179">
        <v>0</v>
      </c>
      <c r="D3049" s="179">
        <v>0</v>
      </c>
      <c r="E3049" s="179">
        <v>62495.811400194885</v>
      </c>
      <c r="F3049" s="179">
        <v>0</v>
      </c>
      <c r="G3049" s="179">
        <v>0</v>
      </c>
      <c r="H3049" s="179">
        <v>10142.831948152811</v>
      </c>
      <c r="I3049" s="179">
        <v>0</v>
      </c>
      <c r="J3049" s="179">
        <v>0</v>
      </c>
      <c r="K3049" s="179">
        <v>0</v>
      </c>
      <c r="L3049" s="179">
        <v>0</v>
      </c>
      <c r="M3049" s="179">
        <v>105828.78447600185</v>
      </c>
      <c r="N3049" s="179">
        <v>0</v>
      </c>
      <c r="O3049" s="179">
        <v>0</v>
      </c>
      <c r="P3049" s="179">
        <v>0</v>
      </c>
      <c r="Q3049" s="179">
        <v>0</v>
      </c>
      <c r="R3049" s="180">
        <v>0</v>
      </c>
      <c r="S3049" s="180">
        <v>0</v>
      </c>
      <c r="T3049" s="180">
        <v>0</v>
      </c>
    </row>
    <row r="3050" spans="2:20" x14ac:dyDescent="0.3">
      <c r="B3050" s="19">
        <v>3047</v>
      </c>
      <c r="C3050" s="179">
        <v>1</v>
      </c>
      <c r="D3050" s="179">
        <v>914636.78868935374</v>
      </c>
      <c r="E3050" s="179">
        <v>3101450.6605063691</v>
      </c>
      <c r="F3050" s="179">
        <v>0</v>
      </c>
      <c r="G3050" s="179">
        <v>0</v>
      </c>
      <c r="H3050" s="179">
        <v>71313.712195311455</v>
      </c>
      <c r="I3050" s="179">
        <v>0</v>
      </c>
      <c r="J3050" s="179">
        <v>214636.78868935374</v>
      </c>
      <c r="K3050" s="179">
        <v>0</v>
      </c>
      <c r="L3050" s="179">
        <v>0</v>
      </c>
      <c r="M3050" s="179">
        <v>66726.868491241621</v>
      </c>
      <c r="N3050" s="179">
        <v>0</v>
      </c>
      <c r="O3050" s="179">
        <v>314636.78868935374</v>
      </c>
      <c r="P3050" s="179">
        <v>0</v>
      </c>
      <c r="Q3050" s="179">
        <v>0</v>
      </c>
      <c r="R3050" s="180">
        <v>0</v>
      </c>
      <c r="S3050" s="180">
        <v>0</v>
      </c>
      <c r="T3050" s="180">
        <v>600000</v>
      </c>
    </row>
    <row r="3051" spans="2:20" x14ac:dyDescent="0.3">
      <c r="B3051" s="19">
        <v>3048</v>
      </c>
      <c r="C3051" s="179">
        <v>0</v>
      </c>
      <c r="D3051" s="179">
        <v>0</v>
      </c>
      <c r="E3051" s="179">
        <v>36889.878600081996</v>
      </c>
      <c r="F3051" s="179">
        <v>0</v>
      </c>
      <c r="G3051" s="179">
        <v>0</v>
      </c>
      <c r="H3051" s="179">
        <v>727028.57651346491</v>
      </c>
      <c r="I3051" s="179">
        <v>0</v>
      </c>
      <c r="J3051" s="179">
        <v>0</v>
      </c>
      <c r="K3051" s="179">
        <v>0</v>
      </c>
      <c r="L3051" s="179">
        <v>0</v>
      </c>
      <c r="M3051" s="179">
        <v>71731.823466996822</v>
      </c>
      <c r="N3051" s="179">
        <v>0</v>
      </c>
      <c r="O3051" s="179">
        <v>0</v>
      </c>
      <c r="P3051" s="179">
        <v>0</v>
      </c>
      <c r="Q3051" s="179">
        <v>0</v>
      </c>
      <c r="R3051" s="180">
        <v>0</v>
      </c>
      <c r="S3051" s="180">
        <v>0</v>
      </c>
      <c r="T3051" s="180">
        <v>0</v>
      </c>
    </row>
    <row r="3052" spans="2:20" x14ac:dyDescent="0.3">
      <c r="B3052" s="19">
        <v>3049</v>
      </c>
      <c r="C3052" s="179">
        <v>0</v>
      </c>
      <c r="D3052" s="179">
        <v>0</v>
      </c>
      <c r="E3052" s="179">
        <v>286524.74325192353</v>
      </c>
      <c r="F3052" s="179">
        <v>1</v>
      </c>
      <c r="G3052" s="179">
        <v>6338.8941167445391</v>
      </c>
      <c r="H3052" s="179">
        <v>501697.09415409213</v>
      </c>
      <c r="I3052" s="179">
        <v>0</v>
      </c>
      <c r="J3052" s="179">
        <v>0</v>
      </c>
      <c r="K3052" s="179">
        <v>0</v>
      </c>
      <c r="L3052" s="179">
        <v>0</v>
      </c>
      <c r="M3052" s="179">
        <v>76249.19716895491</v>
      </c>
      <c r="N3052" s="179">
        <v>0</v>
      </c>
      <c r="O3052" s="179">
        <v>0</v>
      </c>
      <c r="P3052" s="179">
        <v>0</v>
      </c>
      <c r="Q3052" s="179">
        <v>0</v>
      </c>
      <c r="R3052" s="180">
        <v>0</v>
      </c>
      <c r="S3052" s="180">
        <v>0</v>
      </c>
      <c r="T3052" s="180">
        <v>0</v>
      </c>
    </row>
    <row r="3053" spans="2:20" x14ac:dyDescent="0.3">
      <c r="B3053" s="19">
        <v>3050</v>
      </c>
      <c r="C3053" s="179">
        <v>0</v>
      </c>
      <c r="D3053" s="179">
        <v>0</v>
      </c>
      <c r="E3053" s="179">
        <v>34857.745756706368</v>
      </c>
      <c r="F3053" s="179">
        <v>0</v>
      </c>
      <c r="G3053" s="179">
        <v>0</v>
      </c>
      <c r="H3053" s="179">
        <v>169702.89602520785</v>
      </c>
      <c r="I3053" s="179">
        <v>0</v>
      </c>
      <c r="J3053" s="179">
        <v>0</v>
      </c>
      <c r="K3053" s="179">
        <v>0</v>
      </c>
      <c r="L3053" s="179">
        <v>0</v>
      </c>
      <c r="M3053" s="179">
        <v>6735.7561054065036</v>
      </c>
      <c r="N3053" s="179">
        <v>0</v>
      </c>
      <c r="O3053" s="179">
        <v>0</v>
      </c>
      <c r="P3053" s="179">
        <v>0</v>
      </c>
      <c r="Q3053" s="179">
        <v>0</v>
      </c>
      <c r="R3053" s="180">
        <v>0</v>
      </c>
      <c r="S3053" s="180">
        <v>0</v>
      </c>
      <c r="T3053" s="180">
        <v>0</v>
      </c>
    </row>
    <row r="3054" spans="2:20" x14ac:dyDescent="0.3">
      <c r="B3054" s="19">
        <v>3051</v>
      </c>
      <c r="C3054" s="179">
        <v>0</v>
      </c>
      <c r="D3054" s="179">
        <v>0</v>
      </c>
      <c r="E3054" s="179">
        <v>38238.63977062823</v>
      </c>
      <c r="F3054" s="179">
        <v>0</v>
      </c>
      <c r="G3054" s="179">
        <v>0</v>
      </c>
      <c r="H3054" s="179">
        <v>122292.31069565495</v>
      </c>
      <c r="I3054" s="179">
        <v>0</v>
      </c>
      <c r="J3054" s="179">
        <v>0</v>
      </c>
      <c r="K3054" s="179">
        <v>0</v>
      </c>
      <c r="L3054" s="179">
        <v>0</v>
      </c>
      <c r="M3054" s="179">
        <v>42371.937268588626</v>
      </c>
      <c r="N3054" s="179">
        <v>0</v>
      </c>
      <c r="O3054" s="179">
        <v>0</v>
      </c>
      <c r="P3054" s="179">
        <v>0</v>
      </c>
      <c r="Q3054" s="179">
        <v>0</v>
      </c>
      <c r="R3054" s="180">
        <v>0</v>
      </c>
      <c r="S3054" s="180">
        <v>0</v>
      </c>
      <c r="T3054" s="180">
        <v>0</v>
      </c>
    </row>
    <row r="3055" spans="2:20" x14ac:dyDescent="0.3">
      <c r="B3055" s="19">
        <v>3052</v>
      </c>
      <c r="C3055" s="179">
        <v>0</v>
      </c>
      <c r="D3055" s="179">
        <v>0</v>
      </c>
      <c r="E3055" s="179">
        <v>52061.187391360916</v>
      </c>
      <c r="F3055" s="179">
        <v>0</v>
      </c>
      <c r="G3055" s="179">
        <v>0</v>
      </c>
      <c r="H3055" s="179">
        <v>212586.85196369892</v>
      </c>
      <c r="I3055" s="179">
        <v>0</v>
      </c>
      <c r="J3055" s="179">
        <v>0</v>
      </c>
      <c r="K3055" s="179">
        <v>0</v>
      </c>
      <c r="L3055" s="179">
        <v>0</v>
      </c>
      <c r="M3055" s="179">
        <v>78574.951838261288</v>
      </c>
      <c r="N3055" s="179">
        <v>0</v>
      </c>
      <c r="O3055" s="179">
        <v>0</v>
      </c>
      <c r="P3055" s="179">
        <v>0</v>
      </c>
      <c r="Q3055" s="179">
        <v>0</v>
      </c>
      <c r="R3055" s="180">
        <v>0</v>
      </c>
      <c r="S3055" s="180">
        <v>0</v>
      </c>
      <c r="T3055" s="180">
        <v>0</v>
      </c>
    </row>
    <row r="3056" spans="2:20" x14ac:dyDescent="0.3">
      <c r="B3056" s="19">
        <v>3053</v>
      </c>
      <c r="C3056" s="179">
        <v>0</v>
      </c>
      <c r="D3056" s="179">
        <v>0</v>
      </c>
      <c r="E3056" s="179">
        <v>17169.879722305661</v>
      </c>
      <c r="F3056" s="179">
        <v>0</v>
      </c>
      <c r="G3056" s="179">
        <v>0</v>
      </c>
      <c r="H3056" s="179">
        <v>131390.32561742698</v>
      </c>
      <c r="I3056" s="179">
        <v>0</v>
      </c>
      <c r="J3056" s="179">
        <v>0</v>
      </c>
      <c r="K3056" s="179">
        <v>0</v>
      </c>
      <c r="L3056" s="179">
        <v>0</v>
      </c>
      <c r="M3056" s="179">
        <v>94959.37928958713</v>
      </c>
      <c r="N3056" s="179">
        <v>0</v>
      </c>
      <c r="O3056" s="179">
        <v>0</v>
      </c>
      <c r="P3056" s="179">
        <v>0</v>
      </c>
      <c r="Q3056" s="179">
        <v>0</v>
      </c>
      <c r="R3056" s="180">
        <v>0</v>
      </c>
      <c r="S3056" s="180">
        <v>0</v>
      </c>
      <c r="T3056" s="180">
        <v>0</v>
      </c>
    </row>
    <row r="3057" spans="2:20" x14ac:dyDescent="0.3">
      <c r="B3057" s="19">
        <v>3054</v>
      </c>
      <c r="C3057" s="179">
        <v>0</v>
      </c>
      <c r="D3057" s="179">
        <v>0</v>
      </c>
      <c r="E3057" s="179">
        <v>1202.2698132265127</v>
      </c>
      <c r="F3057" s="179">
        <v>0</v>
      </c>
      <c r="G3057" s="179">
        <v>0</v>
      </c>
      <c r="H3057" s="179">
        <v>39565.54428257524</v>
      </c>
      <c r="I3057" s="179">
        <v>0</v>
      </c>
      <c r="J3057" s="179">
        <v>0</v>
      </c>
      <c r="K3057" s="179">
        <v>0</v>
      </c>
      <c r="L3057" s="179">
        <v>0</v>
      </c>
      <c r="M3057" s="179">
        <v>63073.93002860593</v>
      </c>
      <c r="N3057" s="179">
        <v>0</v>
      </c>
      <c r="O3057" s="179">
        <v>0</v>
      </c>
      <c r="P3057" s="179">
        <v>0</v>
      </c>
      <c r="Q3057" s="179">
        <v>0</v>
      </c>
      <c r="R3057" s="180">
        <v>0</v>
      </c>
      <c r="S3057" s="180">
        <v>0</v>
      </c>
      <c r="T3057" s="180">
        <v>0</v>
      </c>
    </row>
    <row r="3058" spans="2:20" x14ac:dyDescent="0.3">
      <c r="B3058" s="19">
        <v>3055</v>
      </c>
      <c r="C3058" s="179">
        <v>0</v>
      </c>
      <c r="D3058" s="179">
        <v>0</v>
      </c>
      <c r="E3058" s="179">
        <v>269144.12158355187</v>
      </c>
      <c r="F3058" s="179">
        <v>0</v>
      </c>
      <c r="G3058" s="179">
        <v>0</v>
      </c>
      <c r="H3058" s="179">
        <v>57019.065461276216</v>
      </c>
      <c r="I3058" s="179">
        <v>0</v>
      </c>
      <c r="J3058" s="179">
        <v>0</v>
      </c>
      <c r="K3058" s="179">
        <v>0</v>
      </c>
      <c r="L3058" s="179">
        <v>0</v>
      </c>
      <c r="M3058" s="179">
        <v>68056.183252056959</v>
      </c>
      <c r="N3058" s="179">
        <v>0</v>
      </c>
      <c r="O3058" s="179">
        <v>0</v>
      </c>
      <c r="P3058" s="179">
        <v>0</v>
      </c>
      <c r="Q3058" s="179">
        <v>0</v>
      </c>
      <c r="R3058" s="180">
        <v>0</v>
      </c>
      <c r="S3058" s="180">
        <v>0</v>
      </c>
      <c r="T3058" s="180">
        <v>0</v>
      </c>
    </row>
    <row r="3059" spans="2:20" x14ac:dyDescent="0.3">
      <c r="B3059" s="19">
        <v>3056</v>
      </c>
      <c r="C3059" s="179">
        <v>0</v>
      </c>
      <c r="D3059" s="179">
        <v>0</v>
      </c>
      <c r="E3059" s="179">
        <v>570116.17823783273</v>
      </c>
      <c r="F3059" s="179">
        <v>0</v>
      </c>
      <c r="G3059" s="179">
        <v>0</v>
      </c>
      <c r="H3059" s="179">
        <v>55812.627194969253</v>
      </c>
      <c r="I3059" s="179">
        <v>0</v>
      </c>
      <c r="J3059" s="179">
        <v>0</v>
      </c>
      <c r="K3059" s="179">
        <v>0</v>
      </c>
      <c r="L3059" s="179">
        <v>0</v>
      </c>
      <c r="M3059" s="179">
        <v>449169.42463797831</v>
      </c>
      <c r="N3059" s="179">
        <v>0</v>
      </c>
      <c r="O3059" s="179">
        <v>0</v>
      </c>
      <c r="P3059" s="179">
        <v>0</v>
      </c>
      <c r="Q3059" s="179">
        <v>0</v>
      </c>
      <c r="R3059" s="180">
        <v>0</v>
      </c>
      <c r="S3059" s="180">
        <v>0</v>
      </c>
      <c r="T3059" s="180">
        <v>0</v>
      </c>
    </row>
    <row r="3060" spans="2:20" x14ac:dyDescent="0.3">
      <c r="B3060" s="19">
        <v>3057</v>
      </c>
      <c r="C3060" s="179">
        <v>0</v>
      </c>
      <c r="D3060" s="179">
        <v>0</v>
      </c>
      <c r="E3060" s="179">
        <v>165958.16040021763</v>
      </c>
      <c r="F3060" s="179">
        <v>0</v>
      </c>
      <c r="G3060" s="179">
        <v>0</v>
      </c>
      <c r="H3060" s="179">
        <v>55116.157710094136</v>
      </c>
      <c r="I3060" s="179">
        <v>0</v>
      </c>
      <c r="J3060" s="179">
        <v>0</v>
      </c>
      <c r="K3060" s="179">
        <v>0</v>
      </c>
      <c r="L3060" s="179">
        <v>0</v>
      </c>
      <c r="M3060" s="179">
        <v>9170.4840314524281</v>
      </c>
      <c r="N3060" s="179">
        <v>0</v>
      </c>
      <c r="O3060" s="179">
        <v>0</v>
      </c>
      <c r="P3060" s="179">
        <v>0</v>
      </c>
      <c r="Q3060" s="179">
        <v>0</v>
      </c>
      <c r="R3060" s="180">
        <v>0</v>
      </c>
      <c r="S3060" s="180">
        <v>0</v>
      </c>
      <c r="T3060" s="180">
        <v>0</v>
      </c>
    </row>
    <row r="3061" spans="2:20" x14ac:dyDescent="0.3">
      <c r="B3061" s="19">
        <v>3058</v>
      </c>
      <c r="C3061" s="179">
        <v>0</v>
      </c>
      <c r="D3061" s="179">
        <v>0</v>
      </c>
      <c r="E3061" s="179">
        <v>180116.80737190411</v>
      </c>
      <c r="F3061" s="179">
        <v>0</v>
      </c>
      <c r="G3061" s="179">
        <v>0</v>
      </c>
      <c r="H3061" s="179">
        <v>8655.9982874931666</v>
      </c>
      <c r="I3061" s="179">
        <v>0</v>
      </c>
      <c r="J3061" s="179">
        <v>0</v>
      </c>
      <c r="K3061" s="179">
        <v>0</v>
      </c>
      <c r="L3061" s="179">
        <v>0</v>
      </c>
      <c r="M3061" s="179">
        <v>111409.07702074153</v>
      </c>
      <c r="N3061" s="179">
        <v>0</v>
      </c>
      <c r="O3061" s="179">
        <v>0</v>
      </c>
      <c r="P3061" s="179">
        <v>0</v>
      </c>
      <c r="Q3061" s="179">
        <v>0</v>
      </c>
      <c r="R3061" s="180">
        <v>0</v>
      </c>
      <c r="S3061" s="180">
        <v>0</v>
      </c>
      <c r="T3061" s="180">
        <v>0</v>
      </c>
    </row>
    <row r="3062" spans="2:20" x14ac:dyDescent="0.3">
      <c r="B3062" s="19">
        <v>3059</v>
      </c>
      <c r="C3062" s="179">
        <v>0</v>
      </c>
      <c r="D3062" s="179">
        <v>0</v>
      </c>
      <c r="E3062" s="179">
        <v>28232.340802732062</v>
      </c>
      <c r="F3062" s="179">
        <v>0</v>
      </c>
      <c r="G3062" s="179">
        <v>0</v>
      </c>
      <c r="H3062" s="179">
        <v>1154217.4651050384</v>
      </c>
      <c r="I3062" s="179">
        <v>0</v>
      </c>
      <c r="J3062" s="179">
        <v>0</v>
      </c>
      <c r="K3062" s="179">
        <v>0</v>
      </c>
      <c r="L3062" s="179">
        <v>0</v>
      </c>
      <c r="M3062" s="179">
        <v>164347.66247637683</v>
      </c>
      <c r="N3062" s="179">
        <v>0</v>
      </c>
      <c r="O3062" s="179">
        <v>0</v>
      </c>
      <c r="P3062" s="179">
        <v>0</v>
      </c>
      <c r="Q3062" s="179">
        <v>0</v>
      </c>
      <c r="R3062" s="180">
        <v>0</v>
      </c>
      <c r="S3062" s="180">
        <v>0</v>
      </c>
      <c r="T3062" s="180">
        <v>0</v>
      </c>
    </row>
    <row r="3063" spans="2:20" x14ac:dyDescent="0.3">
      <c r="B3063" s="19">
        <v>3060</v>
      </c>
      <c r="C3063" s="179">
        <v>0</v>
      </c>
      <c r="D3063" s="179">
        <v>0</v>
      </c>
      <c r="E3063" s="179">
        <v>1135721.9640416149</v>
      </c>
      <c r="F3063" s="179">
        <v>0</v>
      </c>
      <c r="G3063" s="179">
        <v>0</v>
      </c>
      <c r="H3063" s="179">
        <v>130442.00601170963</v>
      </c>
      <c r="I3063" s="179">
        <v>0</v>
      </c>
      <c r="J3063" s="179">
        <v>0</v>
      </c>
      <c r="K3063" s="179">
        <v>0</v>
      </c>
      <c r="L3063" s="179">
        <v>0</v>
      </c>
      <c r="M3063" s="179">
        <v>7654.3475526997245</v>
      </c>
      <c r="N3063" s="179">
        <v>0</v>
      </c>
      <c r="O3063" s="179">
        <v>0</v>
      </c>
      <c r="P3063" s="179">
        <v>0</v>
      </c>
      <c r="Q3063" s="179">
        <v>0</v>
      </c>
      <c r="R3063" s="180">
        <v>0</v>
      </c>
      <c r="S3063" s="180">
        <v>0</v>
      </c>
      <c r="T3063" s="180">
        <v>0</v>
      </c>
    </row>
    <row r="3064" spans="2:20" x14ac:dyDescent="0.3">
      <c r="B3064" s="19">
        <v>3061</v>
      </c>
      <c r="C3064" s="179">
        <v>0</v>
      </c>
      <c r="D3064" s="179">
        <v>0</v>
      </c>
      <c r="E3064" s="179">
        <v>336927.71609387436</v>
      </c>
      <c r="F3064" s="179">
        <v>0</v>
      </c>
      <c r="G3064" s="179">
        <v>0</v>
      </c>
      <c r="H3064" s="179">
        <v>143989.01426864965</v>
      </c>
      <c r="I3064" s="179">
        <v>0</v>
      </c>
      <c r="J3064" s="179">
        <v>0</v>
      </c>
      <c r="K3064" s="179">
        <v>0</v>
      </c>
      <c r="L3064" s="179">
        <v>0</v>
      </c>
      <c r="M3064" s="179">
        <v>521424.647175566</v>
      </c>
      <c r="N3064" s="179">
        <v>0</v>
      </c>
      <c r="O3064" s="179">
        <v>0</v>
      </c>
      <c r="P3064" s="179">
        <v>0</v>
      </c>
      <c r="Q3064" s="179">
        <v>0</v>
      </c>
      <c r="R3064" s="180">
        <v>0</v>
      </c>
      <c r="S3064" s="180">
        <v>0</v>
      </c>
      <c r="T3064" s="180">
        <v>0</v>
      </c>
    </row>
    <row r="3065" spans="2:20" x14ac:dyDescent="0.3">
      <c r="B3065" s="19">
        <v>3062</v>
      </c>
      <c r="C3065" s="179">
        <v>0</v>
      </c>
      <c r="D3065" s="179">
        <v>0</v>
      </c>
      <c r="E3065" s="179">
        <v>125876.66671411713</v>
      </c>
      <c r="F3065" s="179">
        <v>0</v>
      </c>
      <c r="G3065" s="179">
        <v>0</v>
      </c>
      <c r="H3065" s="179">
        <v>22156.454068777366</v>
      </c>
      <c r="I3065" s="179">
        <v>0</v>
      </c>
      <c r="J3065" s="179">
        <v>0</v>
      </c>
      <c r="K3065" s="179">
        <v>0</v>
      </c>
      <c r="L3065" s="179">
        <v>0</v>
      </c>
      <c r="M3065" s="179">
        <v>2841345.8512261687</v>
      </c>
      <c r="N3065" s="179">
        <v>0</v>
      </c>
      <c r="O3065" s="179">
        <v>0</v>
      </c>
      <c r="P3065" s="179">
        <v>0</v>
      </c>
      <c r="Q3065" s="179">
        <v>0</v>
      </c>
      <c r="R3065" s="180">
        <v>0</v>
      </c>
      <c r="S3065" s="180">
        <v>0</v>
      </c>
      <c r="T3065" s="180">
        <v>0</v>
      </c>
    </row>
    <row r="3066" spans="2:20" x14ac:dyDescent="0.3">
      <c r="B3066" s="19">
        <v>3063</v>
      </c>
      <c r="C3066" s="179">
        <v>0</v>
      </c>
      <c r="D3066" s="179">
        <v>0</v>
      </c>
      <c r="E3066" s="179">
        <v>188915.47971460072</v>
      </c>
      <c r="F3066" s="179">
        <v>1</v>
      </c>
      <c r="G3066" s="179">
        <v>14715.122636501384</v>
      </c>
      <c r="H3066" s="179">
        <v>37106.106708474072</v>
      </c>
      <c r="I3066" s="179">
        <v>0</v>
      </c>
      <c r="J3066" s="179">
        <v>0</v>
      </c>
      <c r="K3066" s="179">
        <v>0</v>
      </c>
      <c r="L3066" s="179">
        <v>0</v>
      </c>
      <c r="M3066" s="179">
        <v>808300.7841108978</v>
      </c>
      <c r="N3066" s="179">
        <v>0</v>
      </c>
      <c r="O3066" s="179">
        <v>0</v>
      </c>
      <c r="P3066" s="179">
        <v>0</v>
      </c>
      <c r="Q3066" s="179">
        <v>0</v>
      </c>
      <c r="R3066" s="180">
        <v>0</v>
      </c>
      <c r="S3066" s="180">
        <v>0</v>
      </c>
      <c r="T3066" s="180">
        <v>0</v>
      </c>
    </row>
    <row r="3067" spans="2:20" x14ac:dyDescent="0.3">
      <c r="B3067" s="19">
        <v>3064</v>
      </c>
      <c r="C3067" s="179">
        <v>0</v>
      </c>
      <c r="D3067" s="179">
        <v>0</v>
      </c>
      <c r="E3067" s="179">
        <v>378614.47137269203</v>
      </c>
      <c r="F3067" s="179">
        <v>0</v>
      </c>
      <c r="G3067" s="179">
        <v>0</v>
      </c>
      <c r="H3067" s="179">
        <v>121714.88070634451</v>
      </c>
      <c r="I3067" s="179">
        <v>0</v>
      </c>
      <c r="J3067" s="179">
        <v>0</v>
      </c>
      <c r="K3067" s="179">
        <v>0</v>
      </c>
      <c r="L3067" s="179">
        <v>0</v>
      </c>
      <c r="M3067" s="179">
        <v>57907.451573512844</v>
      </c>
      <c r="N3067" s="179">
        <v>0</v>
      </c>
      <c r="O3067" s="179">
        <v>0</v>
      </c>
      <c r="P3067" s="179">
        <v>0</v>
      </c>
      <c r="Q3067" s="179">
        <v>0</v>
      </c>
      <c r="R3067" s="180">
        <v>0</v>
      </c>
      <c r="S3067" s="180">
        <v>0</v>
      </c>
      <c r="T3067" s="180">
        <v>0</v>
      </c>
    </row>
    <row r="3068" spans="2:20" x14ac:dyDescent="0.3">
      <c r="B3068" s="19">
        <v>3065</v>
      </c>
      <c r="C3068" s="179">
        <v>0</v>
      </c>
      <c r="D3068" s="179">
        <v>0</v>
      </c>
      <c r="E3068" s="179">
        <v>14401.830767206144</v>
      </c>
      <c r="F3068" s="179">
        <v>0</v>
      </c>
      <c r="G3068" s="179">
        <v>0</v>
      </c>
      <c r="H3068" s="179">
        <v>26286.692089132266</v>
      </c>
      <c r="I3068" s="179">
        <v>0</v>
      </c>
      <c r="J3068" s="179">
        <v>0</v>
      </c>
      <c r="K3068" s="179">
        <v>0</v>
      </c>
      <c r="L3068" s="179">
        <v>0</v>
      </c>
      <c r="M3068" s="179">
        <v>1209101.592808903</v>
      </c>
      <c r="N3068" s="179">
        <v>0</v>
      </c>
      <c r="O3068" s="179">
        <v>0</v>
      </c>
      <c r="P3068" s="179">
        <v>0</v>
      </c>
      <c r="Q3068" s="179">
        <v>0</v>
      </c>
      <c r="R3068" s="180">
        <v>0</v>
      </c>
      <c r="S3068" s="180">
        <v>0</v>
      </c>
      <c r="T3068" s="180">
        <v>0</v>
      </c>
    </row>
    <row r="3069" spans="2:20" x14ac:dyDescent="0.3">
      <c r="B3069" s="19">
        <v>3066</v>
      </c>
      <c r="C3069" s="179">
        <v>0</v>
      </c>
      <c r="D3069" s="179">
        <v>0</v>
      </c>
      <c r="E3069" s="179">
        <v>34792.130913453657</v>
      </c>
      <c r="F3069" s="179">
        <v>0</v>
      </c>
      <c r="G3069" s="179">
        <v>0</v>
      </c>
      <c r="H3069" s="179">
        <v>29040.186508050934</v>
      </c>
      <c r="I3069" s="179">
        <v>0</v>
      </c>
      <c r="J3069" s="179">
        <v>0</v>
      </c>
      <c r="K3069" s="179">
        <v>0</v>
      </c>
      <c r="L3069" s="179">
        <v>0</v>
      </c>
      <c r="M3069" s="179">
        <v>17076.284393808804</v>
      </c>
      <c r="N3069" s="179">
        <v>0</v>
      </c>
      <c r="O3069" s="179">
        <v>0</v>
      </c>
      <c r="P3069" s="179">
        <v>0</v>
      </c>
      <c r="Q3069" s="179">
        <v>0</v>
      </c>
      <c r="R3069" s="180">
        <v>0</v>
      </c>
      <c r="S3069" s="180">
        <v>0</v>
      </c>
      <c r="T3069" s="180">
        <v>0</v>
      </c>
    </row>
    <row r="3070" spans="2:20" x14ac:dyDescent="0.3">
      <c r="B3070" s="19">
        <v>3067</v>
      </c>
      <c r="C3070" s="179">
        <v>0</v>
      </c>
      <c r="D3070" s="179">
        <v>0</v>
      </c>
      <c r="E3070" s="179">
        <v>1076470.0553552068</v>
      </c>
      <c r="F3070" s="179">
        <v>0</v>
      </c>
      <c r="G3070" s="179">
        <v>0</v>
      </c>
      <c r="H3070" s="179">
        <v>81753.874501694925</v>
      </c>
      <c r="I3070" s="179">
        <v>0</v>
      </c>
      <c r="J3070" s="179">
        <v>0</v>
      </c>
      <c r="K3070" s="179">
        <v>0</v>
      </c>
      <c r="L3070" s="179">
        <v>0</v>
      </c>
      <c r="M3070" s="179">
        <v>33056.134018650569</v>
      </c>
      <c r="N3070" s="179">
        <v>0</v>
      </c>
      <c r="O3070" s="179">
        <v>0</v>
      </c>
      <c r="P3070" s="179">
        <v>0</v>
      </c>
      <c r="Q3070" s="179">
        <v>0</v>
      </c>
      <c r="R3070" s="180">
        <v>0</v>
      </c>
      <c r="S3070" s="180">
        <v>0</v>
      </c>
      <c r="T3070" s="180">
        <v>0</v>
      </c>
    </row>
    <row r="3071" spans="2:20" x14ac:dyDescent="0.3">
      <c r="B3071" s="19">
        <v>3068</v>
      </c>
      <c r="C3071" s="179">
        <v>0</v>
      </c>
      <c r="D3071" s="179">
        <v>0</v>
      </c>
      <c r="E3071" s="179">
        <v>861003.81065805431</v>
      </c>
      <c r="F3071" s="179">
        <v>0</v>
      </c>
      <c r="G3071" s="179">
        <v>0</v>
      </c>
      <c r="H3071" s="179">
        <v>336947.23401332856</v>
      </c>
      <c r="I3071" s="179">
        <v>0</v>
      </c>
      <c r="J3071" s="179">
        <v>0</v>
      </c>
      <c r="K3071" s="179">
        <v>0</v>
      </c>
      <c r="L3071" s="179">
        <v>0</v>
      </c>
      <c r="M3071" s="179">
        <v>178415.5209265032</v>
      </c>
      <c r="N3071" s="179">
        <v>0</v>
      </c>
      <c r="O3071" s="179">
        <v>0</v>
      </c>
      <c r="P3071" s="179">
        <v>0</v>
      </c>
      <c r="Q3071" s="179">
        <v>0</v>
      </c>
      <c r="R3071" s="180">
        <v>0</v>
      </c>
      <c r="S3071" s="180">
        <v>0</v>
      </c>
      <c r="T3071" s="180">
        <v>0</v>
      </c>
    </row>
    <row r="3072" spans="2:20" x14ac:dyDescent="0.3">
      <c r="B3072" s="19">
        <v>3069</v>
      </c>
      <c r="C3072" s="179">
        <v>0</v>
      </c>
      <c r="D3072" s="179">
        <v>0</v>
      </c>
      <c r="E3072" s="179">
        <v>325301.45989824052</v>
      </c>
      <c r="F3072" s="179">
        <v>0</v>
      </c>
      <c r="G3072" s="179">
        <v>0</v>
      </c>
      <c r="H3072" s="179">
        <v>80976.169874351268</v>
      </c>
      <c r="I3072" s="179">
        <v>0</v>
      </c>
      <c r="J3072" s="179">
        <v>0</v>
      </c>
      <c r="K3072" s="179">
        <v>0</v>
      </c>
      <c r="L3072" s="179">
        <v>0</v>
      </c>
      <c r="M3072" s="179">
        <v>72708.309651298361</v>
      </c>
      <c r="N3072" s="179">
        <v>0</v>
      </c>
      <c r="O3072" s="179">
        <v>0</v>
      </c>
      <c r="P3072" s="179">
        <v>0</v>
      </c>
      <c r="Q3072" s="179">
        <v>0</v>
      </c>
      <c r="R3072" s="180">
        <v>0</v>
      </c>
      <c r="S3072" s="180">
        <v>0</v>
      </c>
      <c r="T3072" s="180">
        <v>0</v>
      </c>
    </row>
    <row r="3073" spans="2:20" x14ac:dyDescent="0.3">
      <c r="B3073" s="19">
        <v>3070</v>
      </c>
      <c r="C3073" s="179">
        <v>0</v>
      </c>
      <c r="D3073" s="179">
        <v>0</v>
      </c>
      <c r="E3073" s="179">
        <v>290956.9797070467</v>
      </c>
      <c r="F3073" s="179">
        <v>0</v>
      </c>
      <c r="G3073" s="179">
        <v>0</v>
      </c>
      <c r="H3073" s="179">
        <v>163205.88568122062</v>
      </c>
      <c r="I3073" s="179">
        <v>0</v>
      </c>
      <c r="J3073" s="179">
        <v>0</v>
      </c>
      <c r="K3073" s="179">
        <v>0</v>
      </c>
      <c r="L3073" s="179">
        <v>0</v>
      </c>
      <c r="M3073" s="179">
        <v>239460.4691935567</v>
      </c>
      <c r="N3073" s="179">
        <v>0</v>
      </c>
      <c r="O3073" s="179">
        <v>0</v>
      </c>
      <c r="P3073" s="179">
        <v>0</v>
      </c>
      <c r="Q3073" s="179">
        <v>0</v>
      </c>
      <c r="R3073" s="180">
        <v>0</v>
      </c>
      <c r="S3073" s="180">
        <v>0</v>
      </c>
      <c r="T3073" s="180">
        <v>0</v>
      </c>
    </row>
    <row r="3074" spans="2:20" x14ac:dyDescent="0.3">
      <c r="B3074" s="19">
        <v>3071</v>
      </c>
      <c r="C3074" s="179">
        <v>0</v>
      </c>
      <c r="D3074" s="179">
        <v>0</v>
      </c>
      <c r="E3074" s="179">
        <v>2529223.2365122037</v>
      </c>
      <c r="F3074" s="179">
        <v>0</v>
      </c>
      <c r="G3074" s="179">
        <v>0</v>
      </c>
      <c r="H3074" s="179">
        <v>32442.908664679373</v>
      </c>
      <c r="I3074" s="179">
        <v>0</v>
      </c>
      <c r="J3074" s="179">
        <v>0</v>
      </c>
      <c r="K3074" s="179">
        <v>0</v>
      </c>
      <c r="L3074" s="179">
        <v>0</v>
      </c>
      <c r="M3074" s="179">
        <v>30607.817689814932</v>
      </c>
      <c r="N3074" s="179">
        <v>0</v>
      </c>
      <c r="O3074" s="179">
        <v>0</v>
      </c>
      <c r="P3074" s="179">
        <v>0</v>
      </c>
      <c r="Q3074" s="179">
        <v>0</v>
      </c>
      <c r="R3074" s="180">
        <v>0</v>
      </c>
      <c r="S3074" s="180">
        <v>0</v>
      </c>
      <c r="T3074" s="180">
        <v>0</v>
      </c>
    </row>
    <row r="3075" spans="2:20" x14ac:dyDescent="0.3">
      <c r="B3075" s="19">
        <v>3072</v>
      </c>
      <c r="C3075" s="179">
        <v>0</v>
      </c>
      <c r="D3075" s="179">
        <v>0</v>
      </c>
      <c r="E3075" s="179">
        <v>96093.303033440054</v>
      </c>
      <c r="F3075" s="179">
        <v>0</v>
      </c>
      <c r="G3075" s="179">
        <v>0</v>
      </c>
      <c r="H3075" s="179">
        <v>71627.062331723995</v>
      </c>
      <c r="I3075" s="179">
        <v>0</v>
      </c>
      <c r="J3075" s="179">
        <v>0</v>
      </c>
      <c r="K3075" s="179">
        <v>0</v>
      </c>
      <c r="L3075" s="179">
        <v>0</v>
      </c>
      <c r="M3075" s="179">
        <v>13475.904966131953</v>
      </c>
      <c r="N3075" s="179">
        <v>0</v>
      </c>
      <c r="O3075" s="179">
        <v>0</v>
      </c>
      <c r="P3075" s="179">
        <v>0</v>
      </c>
      <c r="Q3075" s="179">
        <v>0</v>
      </c>
      <c r="R3075" s="180">
        <v>0</v>
      </c>
      <c r="S3075" s="180">
        <v>0</v>
      </c>
      <c r="T3075" s="180">
        <v>0</v>
      </c>
    </row>
    <row r="3076" spans="2:20" x14ac:dyDescent="0.3">
      <c r="B3076" s="19">
        <v>3073</v>
      </c>
      <c r="C3076" s="179">
        <v>0</v>
      </c>
      <c r="D3076" s="179">
        <v>0</v>
      </c>
      <c r="E3076" s="179">
        <v>9017.6239461529349</v>
      </c>
      <c r="F3076" s="179">
        <v>0</v>
      </c>
      <c r="G3076" s="179">
        <v>0</v>
      </c>
      <c r="H3076" s="179">
        <v>9493.8190165921224</v>
      </c>
      <c r="I3076" s="179">
        <v>0</v>
      </c>
      <c r="J3076" s="179">
        <v>0</v>
      </c>
      <c r="K3076" s="179">
        <v>0</v>
      </c>
      <c r="L3076" s="179">
        <v>0</v>
      </c>
      <c r="M3076" s="179">
        <v>145191.01223468137</v>
      </c>
      <c r="N3076" s="179">
        <v>0</v>
      </c>
      <c r="O3076" s="179">
        <v>0</v>
      </c>
      <c r="P3076" s="179">
        <v>0</v>
      </c>
      <c r="Q3076" s="179">
        <v>0</v>
      </c>
      <c r="R3076" s="180">
        <v>0</v>
      </c>
      <c r="S3076" s="180">
        <v>0</v>
      </c>
      <c r="T3076" s="180">
        <v>0</v>
      </c>
    </row>
    <row r="3077" spans="2:20" x14ac:dyDescent="0.3">
      <c r="B3077" s="19">
        <v>3074</v>
      </c>
      <c r="C3077" s="179">
        <v>1</v>
      </c>
      <c r="D3077" s="179">
        <v>168964.92655014963</v>
      </c>
      <c r="E3077" s="179">
        <v>10535.920785066894</v>
      </c>
      <c r="F3077" s="179">
        <v>0</v>
      </c>
      <c r="G3077" s="179">
        <v>0</v>
      </c>
      <c r="H3077" s="179">
        <v>198853.26797854062</v>
      </c>
      <c r="I3077" s="179">
        <v>0</v>
      </c>
      <c r="J3077" s="179">
        <v>0</v>
      </c>
      <c r="K3077" s="179">
        <v>0</v>
      </c>
      <c r="L3077" s="179">
        <v>0</v>
      </c>
      <c r="M3077" s="179">
        <v>24838.977301989431</v>
      </c>
      <c r="N3077" s="179">
        <v>0</v>
      </c>
      <c r="O3077" s="179">
        <v>0</v>
      </c>
      <c r="P3077" s="179">
        <v>0</v>
      </c>
      <c r="Q3077" s="179">
        <v>0</v>
      </c>
      <c r="R3077" s="180">
        <v>0</v>
      </c>
      <c r="S3077" s="180">
        <v>0</v>
      </c>
      <c r="T3077" s="180">
        <v>168964.92655014963</v>
      </c>
    </row>
    <row r="3078" spans="2:20" x14ac:dyDescent="0.3">
      <c r="B3078" s="19">
        <v>3075</v>
      </c>
      <c r="C3078" s="179">
        <v>0</v>
      </c>
      <c r="D3078" s="179">
        <v>0</v>
      </c>
      <c r="E3078" s="179">
        <v>258840.19839738205</v>
      </c>
      <c r="F3078" s="179">
        <v>0</v>
      </c>
      <c r="G3078" s="179">
        <v>0</v>
      </c>
      <c r="H3078" s="179">
        <v>176336.56346915214</v>
      </c>
      <c r="I3078" s="179">
        <v>0</v>
      </c>
      <c r="J3078" s="179">
        <v>0</v>
      </c>
      <c r="K3078" s="179">
        <v>0</v>
      </c>
      <c r="L3078" s="179">
        <v>0</v>
      </c>
      <c r="M3078" s="179">
        <v>387921.54973283771</v>
      </c>
      <c r="N3078" s="179">
        <v>0</v>
      </c>
      <c r="O3078" s="179">
        <v>0</v>
      </c>
      <c r="P3078" s="179">
        <v>0</v>
      </c>
      <c r="Q3078" s="179">
        <v>0</v>
      </c>
      <c r="R3078" s="180">
        <v>0</v>
      </c>
      <c r="S3078" s="180">
        <v>0</v>
      </c>
      <c r="T3078" s="180">
        <v>0</v>
      </c>
    </row>
    <row r="3079" spans="2:20" x14ac:dyDescent="0.3">
      <c r="B3079" s="19">
        <v>3076</v>
      </c>
      <c r="C3079" s="179">
        <v>0</v>
      </c>
      <c r="D3079" s="179">
        <v>0</v>
      </c>
      <c r="E3079" s="179">
        <v>288036.78336218145</v>
      </c>
      <c r="F3079" s="179">
        <v>0</v>
      </c>
      <c r="G3079" s="179">
        <v>0</v>
      </c>
      <c r="H3079" s="179">
        <v>96864.369098467738</v>
      </c>
      <c r="I3079" s="179">
        <v>0</v>
      </c>
      <c r="J3079" s="179">
        <v>0</v>
      </c>
      <c r="K3079" s="179">
        <v>0</v>
      </c>
      <c r="L3079" s="179">
        <v>0</v>
      </c>
      <c r="M3079" s="179">
        <v>174682.82618459986</v>
      </c>
      <c r="N3079" s="179">
        <v>0</v>
      </c>
      <c r="O3079" s="179">
        <v>0</v>
      </c>
      <c r="P3079" s="179">
        <v>0</v>
      </c>
      <c r="Q3079" s="179">
        <v>0</v>
      </c>
      <c r="R3079" s="180">
        <v>0</v>
      </c>
      <c r="S3079" s="180">
        <v>0</v>
      </c>
      <c r="T3079" s="180">
        <v>0</v>
      </c>
    </row>
    <row r="3080" spans="2:20" x14ac:dyDescent="0.3">
      <c r="B3080" s="19">
        <v>3077</v>
      </c>
      <c r="C3080" s="179">
        <v>1</v>
      </c>
      <c r="D3080" s="179">
        <v>17401.668489486125</v>
      </c>
      <c r="E3080" s="179">
        <v>2260756.9644144592</v>
      </c>
      <c r="F3080" s="179">
        <v>0</v>
      </c>
      <c r="G3080" s="179">
        <v>0</v>
      </c>
      <c r="H3080" s="179">
        <v>93306.061748334134</v>
      </c>
      <c r="I3080" s="179">
        <v>0</v>
      </c>
      <c r="J3080" s="179">
        <v>0</v>
      </c>
      <c r="K3080" s="179">
        <v>0</v>
      </c>
      <c r="L3080" s="179">
        <v>0</v>
      </c>
      <c r="M3080" s="179">
        <v>18558.270386349039</v>
      </c>
      <c r="N3080" s="179">
        <v>0</v>
      </c>
      <c r="O3080" s="179">
        <v>0</v>
      </c>
      <c r="P3080" s="179">
        <v>0</v>
      </c>
      <c r="Q3080" s="179">
        <v>0</v>
      </c>
      <c r="R3080" s="180">
        <v>0</v>
      </c>
      <c r="S3080" s="180">
        <v>0</v>
      </c>
      <c r="T3080" s="180">
        <v>17401.668489486125</v>
      </c>
    </row>
    <row r="3081" spans="2:20" x14ac:dyDescent="0.3">
      <c r="B3081" s="19">
        <v>3078</v>
      </c>
      <c r="C3081" s="179">
        <v>0</v>
      </c>
      <c r="D3081" s="179">
        <v>0</v>
      </c>
      <c r="E3081" s="179">
        <v>3506.9933990188697</v>
      </c>
      <c r="F3081" s="179">
        <v>0</v>
      </c>
      <c r="G3081" s="179">
        <v>0</v>
      </c>
      <c r="H3081" s="179">
        <v>211336.27385736359</v>
      </c>
      <c r="I3081" s="179">
        <v>0</v>
      </c>
      <c r="J3081" s="179">
        <v>0</v>
      </c>
      <c r="K3081" s="179">
        <v>0</v>
      </c>
      <c r="L3081" s="179">
        <v>0</v>
      </c>
      <c r="M3081" s="179">
        <v>383671.18833811244</v>
      </c>
      <c r="N3081" s="179">
        <v>0</v>
      </c>
      <c r="O3081" s="179">
        <v>0</v>
      </c>
      <c r="P3081" s="179">
        <v>0</v>
      </c>
      <c r="Q3081" s="179">
        <v>0</v>
      </c>
      <c r="R3081" s="180">
        <v>0</v>
      </c>
      <c r="S3081" s="180">
        <v>0</v>
      </c>
      <c r="T3081" s="180">
        <v>0</v>
      </c>
    </row>
    <row r="3082" spans="2:20" x14ac:dyDescent="0.3">
      <c r="B3082" s="19">
        <v>3079</v>
      </c>
      <c r="C3082" s="179">
        <v>0</v>
      </c>
      <c r="D3082" s="179">
        <v>0</v>
      </c>
      <c r="E3082" s="179">
        <v>641670.60662568279</v>
      </c>
      <c r="F3082" s="179">
        <v>0</v>
      </c>
      <c r="G3082" s="179">
        <v>0</v>
      </c>
      <c r="H3082" s="179">
        <v>396088.31542028644</v>
      </c>
      <c r="I3082" s="179">
        <v>0</v>
      </c>
      <c r="J3082" s="179">
        <v>0</v>
      </c>
      <c r="K3082" s="179">
        <v>0</v>
      </c>
      <c r="L3082" s="179">
        <v>0</v>
      </c>
      <c r="M3082" s="179">
        <v>20976.601225011858</v>
      </c>
      <c r="N3082" s="179">
        <v>0</v>
      </c>
      <c r="O3082" s="179">
        <v>0</v>
      </c>
      <c r="P3082" s="179">
        <v>0</v>
      </c>
      <c r="Q3082" s="179">
        <v>0</v>
      </c>
      <c r="R3082" s="180">
        <v>0</v>
      </c>
      <c r="S3082" s="180">
        <v>0</v>
      </c>
      <c r="T3082" s="180">
        <v>0</v>
      </c>
    </row>
    <row r="3083" spans="2:20" x14ac:dyDescent="0.3">
      <c r="B3083" s="19">
        <v>3080</v>
      </c>
      <c r="C3083" s="179">
        <v>1</v>
      </c>
      <c r="D3083" s="179">
        <v>14842.009741050138</v>
      </c>
      <c r="E3083" s="179">
        <v>355642.81495407311</v>
      </c>
      <c r="F3083" s="179">
        <v>0</v>
      </c>
      <c r="G3083" s="179">
        <v>0</v>
      </c>
      <c r="H3083" s="179">
        <v>186666.38627206642</v>
      </c>
      <c r="I3083" s="179">
        <v>0</v>
      </c>
      <c r="J3083" s="179">
        <v>0</v>
      </c>
      <c r="K3083" s="179">
        <v>0</v>
      </c>
      <c r="L3083" s="179">
        <v>0</v>
      </c>
      <c r="M3083" s="179">
        <v>128417.6171172786</v>
      </c>
      <c r="N3083" s="179">
        <v>0</v>
      </c>
      <c r="O3083" s="179">
        <v>0</v>
      </c>
      <c r="P3083" s="179">
        <v>0</v>
      </c>
      <c r="Q3083" s="179">
        <v>0</v>
      </c>
      <c r="R3083" s="180">
        <v>0</v>
      </c>
      <c r="S3083" s="180">
        <v>0</v>
      </c>
      <c r="T3083" s="180">
        <v>14842.009741050138</v>
      </c>
    </row>
    <row r="3084" spans="2:20" x14ac:dyDescent="0.3">
      <c r="B3084" s="19">
        <v>3081</v>
      </c>
      <c r="C3084" s="179">
        <v>0</v>
      </c>
      <c r="D3084" s="179">
        <v>0</v>
      </c>
      <c r="E3084" s="179">
        <v>20699.208120091644</v>
      </c>
      <c r="F3084" s="179">
        <v>0</v>
      </c>
      <c r="G3084" s="179">
        <v>0</v>
      </c>
      <c r="H3084" s="179">
        <v>2934.6261064193664</v>
      </c>
      <c r="I3084" s="179">
        <v>0</v>
      </c>
      <c r="J3084" s="179">
        <v>0</v>
      </c>
      <c r="K3084" s="179">
        <v>43730.295440539921</v>
      </c>
      <c r="L3084" s="179">
        <v>1</v>
      </c>
      <c r="M3084" s="179">
        <v>184446.39087439919</v>
      </c>
      <c r="N3084" s="179">
        <v>0</v>
      </c>
      <c r="O3084" s="179">
        <v>0</v>
      </c>
      <c r="P3084" s="179">
        <v>0</v>
      </c>
      <c r="Q3084" s="179">
        <v>0</v>
      </c>
      <c r="R3084" s="180">
        <v>0</v>
      </c>
      <c r="S3084" s="180">
        <v>43730.295440539921</v>
      </c>
      <c r="T3084" s="180">
        <v>0</v>
      </c>
    </row>
    <row r="3085" spans="2:20" x14ac:dyDescent="0.3">
      <c r="B3085" s="19">
        <v>3082</v>
      </c>
      <c r="C3085" s="179">
        <v>0</v>
      </c>
      <c r="D3085" s="179">
        <v>0</v>
      </c>
      <c r="E3085" s="179">
        <v>36083.133401466301</v>
      </c>
      <c r="F3085" s="179">
        <v>0</v>
      </c>
      <c r="G3085" s="179">
        <v>0</v>
      </c>
      <c r="H3085" s="179">
        <v>59263.908732169366</v>
      </c>
      <c r="I3085" s="179">
        <v>0</v>
      </c>
      <c r="J3085" s="179">
        <v>0</v>
      </c>
      <c r="K3085" s="179">
        <v>0</v>
      </c>
      <c r="L3085" s="179">
        <v>0</v>
      </c>
      <c r="M3085" s="179">
        <v>19048.740810355546</v>
      </c>
      <c r="N3085" s="179">
        <v>0</v>
      </c>
      <c r="O3085" s="179">
        <v>0</v>
      </c>
      <c r="P3085" s="179">
        <v>0</v>
      </c>
      <c r="Q3085" s="179">
        <v>0</v>
      </c>
      <c r="R3085" s="180">
        <v>0</v>
      </c>
      <c r="S3085" s="180">
        <v>0</v>
      </c>
      <c r="T3085" s="180">
        <v>0</v>
      </c>
    </row>
    <row r="3086" spans="2:20" x14ac:dyDescent="0.3">
      <c r="B3086" s="19">
        <v>3083</v>
      </c>
      <c r="C3086" s="179">
        <v>0</v>
      </c>
      <c r="D3086" s="179">
        <v>0</v>
      </c>
      <c r="E3086" s="179">
        <v>52207.793323789527</v>
      </c>
      <c r="F3086" s="179">
        <v>0</v>
      </c>
      <c r="G3086" s="179">
        <v>0</v>
      </c>
      <c r="H3086" s="179">
        <v>329306.86876742699</v>
      </c>
      <c r="I3086" s="179">
        <v>0</v>
      </c>
      <c r="J3086" s="179">
        <v>0</v>
      </c>
      <c r="K3086" s="179">
        <v>0</v>
      </c>
      <c r="L3086" s="179">
        <v>0</v>
      </c>
      <c r="M3086" s="179">
        <v>145614.91149713742</v>
      </c>
      <c r="N3086" s="179">
        <v>0</v>
      </c>
      <c r="O3086" s="179">
        <v>0</v>
      </c>
      <c r="P3086" s="179">
        <v>0</v>
      </c>
      <c r="Q3086" s="179">
        <v>0</v>
      </c>
      <c r="R3086" s="180">
        <v>0</v>
      </c>
      <c r="S3086" s="180">
        <v>0</v>
      </c>
      <c r="T3086" s="180">
        <v>0</v>
      </c>
    </row>
    <row r="3087" spans="2:20" x14ac:dyDescent="0.3">
      <c r="B3087" s="19">
        <v>3084</v>
      </c>
      <c r="C3087" s="179">
        <v>0</v>
      </c>
      <c r="D3087" s="179">
        <v>0</v>
      </c>
      <c r="E3087" s="179">
        <v>85224.056193807206</v>
      </c>
      <c r="F3087" s="179">
        <v>0</v>
      </c>
      <c r="G3087" s="179">
        <v>0</v>
      </c>
      <c r="H3087" s="179">
        <v>63980.25741982882</v>
      </c>
      <c r="I3087" s="179">
        <v>0</v>
      </c>
      <c r="J3087" s="179">
        <v>0</v>
      </c>
      <c r="K3087" s="179">
        <v>0</v>
      </c>
      <c r="L3087" s="179">
        <v>0</v>
      </c>
      <c r="M3087" s="179">
        <v>291696.38481286913</v>
      </c>
      <c r="N3087" s="179">
        <v>0</v>
      </c>
      <c r="O3087" s="179">
        <v>0</v>
      </c>
      <c r="P3087" s="179">
        <v>0</v>
      </c>
      <c r="Q3087" s="179">
        <v>0</v>
      </c>
      <c r="R3087" s="180">
        <v>0</v>
      </c>
      <c r="S3087" s="180">
        <v>0</v>
      </c>
      <c r="T3087" s="180">
        <v>0</v>
      </c>
    </row>
    <row r="3088" spans="2:20" x14ac:dyDescent="0.3">
      <c r="B3088" s="19">
        <v>3085</v>
      </c>
      <c r="C3088" s="179">
        <v>0</v>
      </c>
      <c r="D3088" s="179">
        <v>0</v>
      </c>
      <c r="E3088" s="179">
        <v>91567.651866449727</v>
      </c>
      <c r="F3088" s="179">
        <v>0</v>
      </c>
      <c r="G3088" s="179">
        <v>0</v>
      </c>
      <c r="H3088" s="179">
        <v>35976.253702521084</v>
      </c>
      <c r="I3088" s="179">
        <v>0</v>
      </c>
      <c r="J3088" s="179">
        <v>0</v>
      </c>
      <c r="K3088" s="179">
        <v>19461.303757495974</v>
      </c>
      <c r="L3088" s="179">
        <v>1</v>
      </c>
      <c r="M3088" s="179">
        <v>430766.86817189003</v>
      </c>
      <c r="N3088" s="179">
        <v>0</v>
      </c>
      <c r="O3088" s="179">
        <v>0</v>
      </c>
      <c r="P3088" s="179">
        <v>0</v>
      </c>
      <c r="Q3088" s="179">
        <v>0</v>
      </c>
      <c r="R3088" s="180">
        <v>0</v>
      </c>
      <c r="S3088" s="180">
        <v>19461.303757495974</v>
      </c>
      <c r="T3088" s="180">
        <v>0</v>
      </c>
    </row>
    <row r="3089" spans="2:20" x14ac:dyDescent="0.3">
      <c r="B3089" s="19">
        <v>3086</v>
      </c>
      <c r="C3089" s="179">
        <v>0</v>
      </c>
      <c r="D3089" s="179">
        <v>0</v>
      </c>
      <c r="E3089" s="179">
        <v>19753.123198653204</v>
      </c>
      <c r="F3089" s="179">
        <v>0</v>
      </c>
      <c r="G3089" s="179">
        <v>0</v>
      </c>
      <c r="H3089" s="179">
        <v>51344.795379621915</v>
      </c>
      <c r="I3089" s="179">
        <v>0</v>
      </c>
      <c r="J3089" s="179">
        <v>0</v>
      </c>
      <c r="K3089" s="179">
        <v>0</v>
      </c>
      <c r="L3089" s="179">
        <v>0</v>
      </c>
      <c r="M3089" s="179">
        <v>61613.186289440491</v>
      </c>
      <c r="N3089" s="179">
        <v>0</v>
      </c>
      <c r="O3089" s="179">
        <v>0</v>
      </c>
      <c r="P3089" s="179">
        <v>0</v>
      </c>
      <c r="Q3089" s="179">
        <v>0</v>
      </c>
      <c r="R3089" s="180">
        <v>0</v>
      </c>
      <c r="S3089" s="180">
        <v>0</v>
      </c>
      <c r="T3089" s="180">
        <v>0</v>
      </c>
    </row>
    <row r="3090" spans="2:20" x14ac:dyDescent="0.3">
      <c r="B3090" s="19">
        <v>3087</v>
      </c>
      <c r="C3090" s="179">
        <v>0</v>
      </c>
      <c r="D3090" s="179">
        <v>0</v>
      </c>
      <c r="E3090" s="179">
        <v>82269.611025207603</v>
      </c>
      <c r="F3090" s="179">
        <v>0</v>
      </c>
      <c r="G3090" s="179">
        <v>0</v>
      </c>
      <c r="H3090" s="179">
        <v>21492.571985196184</v>
      </c>
      <c r="I3090" s="179">
        <v>0</v>
      </c>
      <c r="J3090" s="179">
        <v>0</v>
      </c>
      <c r="K3090" s="179">
        <v>0</v>
      </c>
      <c r="L3090" s="179">
        <v>0</v>
      </c>
      <c r="M3090" s="179">
        <v>47117.208464018018</v>
      </c>
      <c r="N3090" s="179">
        <v>0</v>
      </c>
      <c r="O3090" s="179">
        <v>0</v>
      </c>
      <c r="P3090" s="179">
        <v>0</v>
      </c>
      <c r="Q3090" s="179">
        <v>0</v>
      </c>
      <c r="R3090" s="180">
        <v>0</v>
      </c>
      <c r="S3090" s="180">
        <v>0</v>
      </c>
      <c r="T3090" s="180">
        <v>0</v>
      </c>
    </row>
    <row r="3091" spans="2:20" x14ac:dyDescent="0.3">
      <c r="B3091" s="19">
        <v>3088</v>
      </c>
      <c r="C3091" s="179">
        <v>0</v>
      </c>
      <c r="D3091" s="179">
        <v>0</v>
      </c>
      <c r="E3091" s="179">
        <v>17221.339942130435</v>
      </c>
      <c r="F3091" s="179">
        <v>0</v>
      </c>
      <c r="G3091" s="179">
        <v>0</v>
      </c>
      <c r="H3091" s="179">
        <v>89231.420252780066</v>
      </c>
      <c r="I3091" s="179">
        <v>0</v>
      </c>
      <c r="J3091" s="179">
        <v>0</v>
      </c>
      <c r="K3091" s="179">
        <v>0</v>
      </c>
      <c r="L3091" s="179">
        <v>0</v>
      </c>
      <c r="M3091" s="179">
        <v>1044534.9803833116</v>
      </c>
      <c r="N3091" s="179">
        <v>0</v>
      </c>
      <c r="O3091" s="179">
        <v>0</v>
      </c>
      <c r="P3091" s="179">
        <v>0</v>
      </c>
      <c r="Q3091" s="179">
        <v>0</v>
      </c>
      <c r="R3091" s="180">
        <v>0</v>
      </c>
      <c r="S3091" s="180">
        <v>0</v>
      </c>
      <c r="T3091" s="180">
        <v>0</v>
      </c>
    </row>
    <row r="3092" spans="2:20" x14ac:dyDescent="0.3">
      <c r="B3092" s="19">
        <v>3089</v>
      </c>
      <c r="C3092" s="179">
        <v>1</v>
      </c>
      <c r="D3092" s="179">
        <v>110373.13345618249</v>
      </c>
      <c r="E3092" s="179">
        <v>7621.6291729029499</v>
      </c>
      <c r="F3092" s="179">
        <v>0</v>
      </c>
      <c r="G3092" s="179">
        <v>0</v>
      </c>
      <c r="H3092" s="179">
        <v>59090.04623336497</v>
      </c>
      <c r="I3092" s="179">
        <v>0</v>
      </c>
      <c r="J3092" s="179">
        <v>0</v>
      </c>
      <c r="K3092" s="179">
        <v>0</v>
      </c>
      <c r="L3092" s="179">
        <v>0</v>
      </c>
      <c r="M3092" s="179">
        <v>26322.553133067249</v>
      </c>
      <c r="N3092" s="179">
        <v>0</v>
      </c>
      <c r="O3092" s="179">
        <v>0</v>
      </c>
      <c r="P3092" s="179">
        <v>0</v>
      </c>
      <c r="Q3092" s="179">
        <v>0</v>
      </c>
      <c r="R3092" s="180">
        <v>0</v>
      </c>
      <c r="S3092" s="180">
        <v>0</v>
      </c>
      <c r="T3092" s="180">
        <v>110373.13345618249</v>
      </c>
    </row>
    <row r="3093" spans="2:20" x14ac:dyDescent="0.3">
      <c r="B3093" s="19">
        <v>3090</v>
      </c>
      <c r="C3093" s="179">
        <v>0</v>
      </c>
      <c r="D3093" s="179">
        <v>0</v>
      </c>
      <c r="E3093" s="179">
        <v>607060.41335410404</v>
      </c>
      <c r="F3093" s="179">
        <v>1</v>
      </c>
      <c r="G3093" s="179">
        <v>49238.968776350339</v>
      </c>
      <c r="H3093" s="179">
        <v>285042.38982992206</v>
      </c>
      <c r="I3093" s="179">
        <v>0</v>
      </c>
      <c r="J3093" s="179">
        <v>0</v>
      </c>
      <c r="K3093" s="179">
        <v>0</v>
      </c>
      <c r="L3093" s="179">
        <v>0</v>
      </c>
      <c r="M3093" s="179">
        <v>55279.327597678472</v>
      </c>
      <c r="N3093" s="179">
        <v>0</v>
      </c>
      <c r="O3093" s="179">
        <v>0</v>
      </c>
      <c r="P3093" s="179">
        <v>0</v>
      </c>
      <c r="Q3093" s="179">
        <v>0</v>
      </c>
      <c r="R3093" s="180">
        <v>0</v>
      </c>
      <c r="S3093" s="180">
        <v>0</v>
      </c>
      <c r="T3093" s="180">
        <v>0</v>
      </c>
    </row>
    <row r="3094" spans="2:20" x14ac:dyDescent="0.3">
      <c r="B3094" s="19">
        <v>3091</v>
      </c>
      <c r="C3094" s="179">
        <v>0</v>
      </c>
      <c r="D3094" s="179">
        <v>0</v>
      </c>
      <c r="E3094" s="179">
        <v>294492.0974281634</v>
      </c>
      <c r="F3094" s="179">
        <v>0</v>
      </c>
      <c r="G3094" s="179">
        <v>0</v>
      </c>
      <c r="H3094" s="179">
        <v>144348.1999098534</v>
      </c>
      <c r="I3094" s="179">
        <v>0</v>
      </c>
      <c r="J3094" s="179">
        <v>0</v>
      </c>
      <c r="K3094" s="179">
        <v>0</v>
      </c>
      <c r="L3094" s="179">
        <v>0</v>
      </c>
      <c r="M3094" s="179">
        <v>36063.41830373741</v>
      </c>
      <c r="N3094" s="179">
        <v>0</v>
      </c>
      <c r="O3094" s="179">
        <v>0</v>
      </c>
      <c r="P3094" s="179">
        <v>0</v>
      </c>
      <c r="Q3094" s="179">
        <v>0</v>
      </c>
      <c r="R3094" s="180">
        <v>0</v>
      </c>
      <c r="S3094" s="180">
        <v>0</v>
      </c>
      <c r="T3094" s="180">
        <v>0</v>
      </c>
    </row>
    <row r="3095" spans="2:20" x14ac:dyDescent="0.3">
      <c r="B3095" s="19">
        <v>3092</v>
      </c>
      <c r="C3095" s="179">
        <v>0</v>
      </c>
      <c r="D3095" s="179">
        <v>0</v>
      </c>
      <c r="E3095" s="179">
        <v>313817.86664120486</v>
      </c>
      <c r="F3095" s="179">
        <v>0</v>
      </c>
      <c r="G3095" s="179">
        <v>0</v>
      </c>
      <c r="H3095" s="179">
        <v>49017.751248373359</v>
      </c>
      <c r="I3095" s="179">
        <v>0</v>
      </c>
      <c r="J3095" s="179">
        <v>0</v>
      </c>
      <c r="K3095" s="179">
        <v>0</v>
      </c>
      <c r="L3095" s="179">
        <v>0</v>
      </c>
      <c r="M3095" s="179">
        <v>341909.80339650996</v>
      </c>
      <c r="N3095" s="179">
        <v>0</v>
      </c>
      <c r="O3095" s="179">
        <v>0</v>
      </c>
      <c r="P3095" s="179">
        <v>0</v>
      </c>
      <c r="Q3095" s="179">
        <v>0</v>
      </c>
      <c r="R3095" s="180">
        <v>0</v>
      </c>
      <c r="S3095" s="180">
        <v>0</v>
      </c>
      <c r="T3095" s="180">
        <v>0</v>
      </c>
    </row>
    <row r="3096" spans="2:20" x14ac:dyDescent="0.3">
      <c r="B3096" s="19">
        <v>3093</v>
      </c>
      <c r="C3096" s="179">
        <v>0</v>
      </c>
      <c r="D3096" s="179">
        <v>0</v>
      </c>
      <c r="E3096" s="179">
        <v>242862.07942106773</v>
      </c>
      <c r="F3096" s="179">
        <v>0</v>
      </c>
      <c r="G3096" s="179">
        <v>0</v>
      </c>
      <c r="H3096" s="179">
        <v>111926.10512282414</v>
      </c>
      <c r="I3096" s="179">
        <v>0</v>
      </c>
      <c r="J3096" s="179">
        <v>0</v>
      </c>
      <c r="K3096" s="179">
        <v>0</v>
      </c>
      <c r="L3096" s="179">
        <v>0</v>
      </c>
      <c r="M3096" s="179">
        <v>227827.49563524351</v>
      </c>
      <c r="N3096" s="179">
        <v>0</v>
      </c>
      <c r="O3096" s="179">
        <v>0</v>
      </c>
      <c r="P3096" s="179">
        <v>0</v>
      </c>
      <c r="Q3096" s="179">
        <v>0</v>
      </c>
      <c r="R3096" s="180">
        <v>0</v>
      </c>
      <c r="S3096" s="180">
        <v>0</v>
      </c>
      <c r="T3096" s="180">
        <v>0</v>
      </c>
    </row>
    <row r="3097" spans="2:20" x14ac:dyDescent="0.3">
      <c r="B3097" s="19">
        <v>3094</v>
      </c>
      <c r="C3097" s="179">
        <v>0</v>
      </c>
      <c r="D3097" s="179">
        <v>0</v>
      </c>
      <c r="E3097" s="179">
        <v>224073.62316803171</v>
      </c>
      <c r="F3097" s="179">
        <v>0</v>
      </c>
      <c r="G3097" s="179">
        <v>0</v>
      </c>
      <c r="H3097" s="179">
        <v>160053.73430406966</v>
      </c>
      <c r="I3097" s="179">
        <v>0</v>
      </c>
      <c r="J3097" s="179">
        <v>0</v>
      </c>
      <c r="K3097" s="179">
        <v>52484.865074184061</v>
      </c>
      <c r="L3097" s="179">
        <v>1</v>
      </c>
      <c r="M3097" s="179">
        <v>122388.88687496285</v>
      </c>
      <c r="N3097" s="179">
        <v>0</v>
      </c>
      <c r="O3097" s="179">
        <v>0</v>
      </c>
      <c r="P3097" s="179">
        <v>0</v>
      </c>
      <c r="Q3097" s="179">
        <v>0</v>
      </c>
      <c r="R3097" s="180">
        <v>0</v>
      </c>
      <c r="S3097" s="180">
        <v>52484.865074184061</v>
      </c>
      <c r="T3097" s="180">
        <v>0</v>
      </c>
    </row>
    <row r="3098" spans="2:20" x14ac:dyDescent="0.3">
      <c r="B3098" s="19">
        <v>3095</v>
      </c>
      <c r="C3098" s="179">
        <v>0</v>
      </c>
      <c r="D3098" s="179">
        <v>0</v>
      </c>
      <c r="E3098" s="179">
        <v>14301.402407643984</v>
      </c>
      <c r="F3098" s="179">
        <v>0</v>
      </c>
      <c r="G3098" s="179">
        <v>0</v>
      </c>
      <c r="H3098" s="179">
        <v>91310.922606601263</v>
      </c>
      <c r="I3098" s="179">
        <v>0</v>
      </c>
      <c r="J3098" s="179">
        <v>0</v>
      </c>
      <c r="K3098" s="179">
        <v>0</v>
      </c>
      <c r="L3098" s="179">
        <v>0</v>
      </c>
      <c r="M3098" s="179">
        <v>66800.041555889606</v>
      </c>
      <c r="N3098" s="179">
        <v>0</v>
      </c>
      <c r="O3098" s="179">
        <v>0</v>
      </c>
      <c r="P3098" s="179">
        <v>0</v>
      </c>
      <c r="Q3098" s="179">
        <v>0</v>
      </c>
      <c r="R3098" s="180">
        <v>0</v>
      </c>
      <c r="S3098" s="180">
        <v>0</v>
      </c>
      <c r="T3098" s="180">
        <v>0</v>
      </c>
    </row>
    <row r="3099" spans="2:20" x14ac:dyDescent="0.3">
      <c r="B3099" s="19">
        <v>3096</v>
      </c>
      <c r="C3099" s="179">
        <v>0</v>
      </c>
      <c r="D3099" s="179">
        <v>0</v>
      </c>
      <c r="E3099" s="179">
        <v>645444.09499944781</v>
      </c>
      <c r="F3099" s="179">
        <v>0</v>
      </c>
      <c r="G3099" s="179">
        <v>0</v>
      </c>
      <c r="H3099" s="179">
        <v>45675.482234920171</v>
      </c>
      <c r="I3099" s="179">
        <v>0</v>
      </c>
      <c r="J3099" s="179">
        <v>0</v>
      </c>
      <c r="K3099" s="179">
        <v>0</v>
      </c>
      <c r="L3099" s="179">
        <v>0</v>
      </c>
      <c r="M3099" s="179">
        <v>17512.231107214313</v>
      </c>
      <c r="N3099" s="179">
        <v>0</v>
      </c>
      <c r="O3099" s="179">
        <v>0</v>
      </c>
      <c r="P3099" s="179">
        <v>0</v>
      </c>
      <c r="Q3099" s="179">
        <v>0</v>
      </c>
      <c r="R3099" s="180">
        <v>0</v>
      </c>
      <c r="S3099" s="180">
        <v>0</v>
      </c>
      <c r="T3099" s="180">
        <v>0</v>
      </c>
    </row>
    <row r="3100" spans="2:20" x14ac:dyDescent="0.3">
      <c r="B3100" s="19">
        <v>3097</v>
      </c>
      <c r="C3100" s="179">
        <v>0</v>
      </c>
      <c r="D3100" s="179">
        <v>0</v>
      </c>
      <c r="E3100" s="179">
        <v>136266.97180644871</v>
      </c>
      <c r="F3100" s="179">
        <v>0</v>
      </c>
      <c r="G3100" s="179">
        <v>0</v>
      </c>
      <c r="H3100" s="179">
        <v>299340.76808036765</v>
      </c>
      <c r="I3100" s="179">
        <v>0</v>
      </c>
      <c r="J3100" s="179">
        <v>0</v>
      </c>
      <c r="K3100" s="179">
        <v>0</v>
      </c>
      <c r="L3100" s="179">
        <v>0</v>
      </c>
      <c r="M3100" s="179">
        <v>52018.487964512336</v>
      </c>
      <c r="N3100" s="179">
        <v>0</v>
      </c>
      <c r="O3100" s="179">
        <v>0</v>
      </c>
      <c r="P3100" s="179">
        <v>0</v>
      </c>
      <c r="Q3100" s="179">
        <v>0</v>
      </c>
      <c r="R3100" s="180">
        <v>0</v>
      </c>
      <c r="S3100" s="180">
        <v>0</v>
      </c>
      <c r="T3100" s="180">
        <v>0</v>
      </c>
    </row>
    <row r="3101" spans="2:20" x14ac:dyDescent="0.3">
      <c r="B3101" s="19">
        <v>3098</v>
      </c>
      <c r="C3101" s="179">
        <v>0</v>
      </c>
      <c r="D3101" s="179">
        <v>0</v>
      </c>
      <c r="E3101" s="179">
        <v>11855.61253838363</v>
      </c>
      <c r="F3101" s="179">
        <v>0</v>
      </c>
      <c r="G3101" s="179">
        <v>0</v>
      </c>
      <c r="H3101" s="179">
        <v>101152.92395435587</v>
      </c>
      <c r="I3101" s="179">
        <v>0</v>
      </c>
      <c r="J3101" s="179">
        <v>0</v>
      </c>
      <c r="K3101" s="179">
        <v>0</v>
      </c>
      <c r="L3101" s="179">
        <v>0</v>
      </c>
      <c r="M3101" s="179">
        <v>78661.449686491876</v>
      </c>
      <c r="N3101" s="179">
        <v>0</v>
      </c>
      <c r="O3101" s="179">
        <v>0</v>
      </c>
      <c r="P3101" s="179">
        <v>0</v>
      </c>
      <c r="Q3101" s="179">
        <v>0</v>
      </c>
      <c r="R3101" s="180">
        <v>0</v>
      </c>
      <c r="S3101" s="180">
        <v>0</v>
      </c>
      <c r="T3101" s="180">
        <v>0</v>
      </c>
    </row>
    <row r="3102" spans="2:20" x14ac:dyDescent="0.3">
      <c r="B3102" s="19">
        <v>3099</v>
      </c>
      <c r="C3102" s="179">
        <v>0</v>
      </c>
      <c r="D3102" s="179">
        <v>0</v>
      </c>
      <c r="E3102" s="179">
        <v>161446.78987102484</v>
      </c>
      <c r="F3102" s="179">
        <v>0</v>
      </c>
      <c r="G3102" s="179">
        <v>0</v>
      </c>
      <c r="H3102" s="179">
        <v>805847.86119987722</v>
      </c>
      <c r="I3102" s="179">
        <v>0</v>
      </c>
      <c r="J3102" s="179">
        <v>0</v>
      </c>
      <c r="K3102" s="179">
        <v>0</v>
      </c>
      <c r="L3102" s="179">
        <v>0</v>
      </c>
      <c r="M3102" s="179">
        <v>56517.01326574917</v>
      </c>
      <c r="N3102" s="179">
        <v>0</v>
      </c>
      <c r="O3102" s="179">
        <v>0</v>
      </c>
      <c r="P3102" s="179">
        <v>0</v>
      </c>
      <c r="Q3102" s="179">
        <v>0</v>
      </c>
      <c r="R3102" s="180">
        <v>0</v>
      </c>
      <c r="S3102" s="180">
        <v>0</v>
      </c>
      <c r="T3102" s="180">
        <v>0</v>
      </c>
    </row>
    <row r="3103" spans="2:20" x14ac:dyDescent="0.3">
      <c r="B3103" s="19">
        <v>3100</v>
      </c>
      <c r="C3103" s="179">
        <v>0</v>
      </c>
      <c r="D3103" s="179">
        <v>0</v>
      </c>
      <c r="E3103" s="179">
        <v>21507.744795718103</v>
      </c>
      <c r="F3103" s="179">
        <v>0</v>
      </c>
      <c r="G3103" s="179">
        <v>0</v>
      </c>
      <c r="H3103" s="179">
        <v>34884.704165308955</v>
      </c>
      <c r="I3103" s="179">
        <v>0</v>
      </c>
      <c r="J3103" s="179">
        <v>0</v>
      </c>
      <c r="K3103" s="179">
        <v>0</v>
      </c>
      <c r="L3103" s="179">
        <v>0</v>
      </c>
      <c r="M3103" s="179">
        <v>176178.09504883343</v>
      </c>
      <c r="N3103" s="179">
        <v>0</v>
      </c>
      <c r="O3103" s="179">
        <v>0</v>
      </c>
      <c r="P3103" s="179">
        <v>0</v>
      </c>
      <c r="Q3103" s="179">
        <v>0</v>
      </c>
      <c r="R3103" s="180">
        <v>0</v>
      </c>
      <c r="S3103" s="180">
        <v>0</v>
      </c>
      <c r="T3103" s="180">
        <v>0</v>
      </c>
    </row>
    <row r="3104" spans="2:20" x14ac:dyDescent="0.3">
      <c r="B3104" s="19">
        <v>3101</v>
      </c>
      <c r="C3104" s="179">
        <v>1</v>
      </c>
      <c r="D3104" s="179">
        <v>58114.637530626489</v>
      </c>
      <c r="E3104" s="179">
        <v>316031.90288644802</v>
      </c>
      <c r="F3104" s="179">
        <v>0</v>
      </c>
      <c r="G3104" s="179">
        <v>0</v>
      </c>
      <c r="H3104" s="179">
        <v>53906.009209878386</v>
      </c>
      <c r="I3104" s="179">
        <v>0</v>
      </c>
      <c r="J3104" s="179">
        <v>0</v>
      </c>
      <c r="K3104" s="179">
        <v>0</v>
      </c>
      <c r="L3104" s="179">
        <v>0</v>
      </c>
      <c r="M3104" s="179">
        <v>204259.67148122747</v>
      </c>
      <c r="N3104" s="179">
        <v>0</v>
      </c>
      <c r="O3104" s="179">
        <v>0</v>
      </c>
      <c r="P3104" s="179">
        <v>0</v>
      </c>
      <c r="Q3104" s="179">
        <v>0</v>
      </c>
      <c r="R3104" s="180">
        <v>0</v>
      </c>
      <c r="S3104" s="180">
        <v>0</v>
      </c>
      <c r="T3104" s="180">
        <v>58114.637530626489</v>
      </c>
    </row>
    <row r="3105" spans="2:20" x14ac:dyDescent="0.3">
      <c r="B3105" s="19">
        <v>3102</v>
      </c>
      <c r="C3105" s="179">
        <v>0</v>
      </c>
      <c r="D3105" s="179">
        <v>0</v>
      </c>
      <c r="E3105" s="179">
        <v>39896.284463635784</v>
      </c>
      <c r="F3105" s="179">
        <v>0</v>
      </c>
      <c r="G3105" s="179">
        <v>0</v>
      </c>
      <c r="H3105" s="179">
        <v>42947.647153536484</v>
      </c>
      <c r="I3105" s="179">
        <v>0</v>
      </c>
      <c r="J3105" s="179">
        <v>0</v>
      </c>
      <c r="K3105" s="179">
        <v>0</v>
      </c>
      <c r="L3105" s="179">
        <v>0</v>
      </c>
      <c r="M3105" s="179">
        <v>118182.95085422059</v>
      </c>
      <c r="N3105" s="179">
        <v>0</v>
      </c>
      <c r="O3105" s="179">
        <v>0</v>
      </c>
      <c r="P3105" s="179">
        <v>0</v>
      </c>
      <c r="Q3105" s="179">
        <v>0</v>
      </c>
      <c r="R3105" s="180">
        <v>0</v>
      </c>
      <c r="S3105" s="180">
        <v>0</v>
      </c>
      <c r="T3105" s="180">
        <v>0</v>
      </c>
    </row>
    <row r="3106" spans="2:20" x14ac:dyDescent="0.3">
      <c r="B3106" s="19">
        <v>3103</v>
      </c>
      <c r="C3106" s="179">
        <v>1</v>
      </c>
      <c r="D3106" s="179">
        <v>446757.49145682325</v>
      </c>
      <c r="E3106" s="179">
        <v>236843.97064450142</v>
      </c>
      <c r="F3106" s="179">
        <v>0</v>
      </c>
      <c r="G3106" s="179">
        <v>0</v>
      </c>
      <c r="H3106" s="179">
        <v>139828.34212256555</v>
      </c>
      <c r="I3106" s="179">
        <v>0</v>
      </c>
      <c r="J3106" s="179">
        <v>0</v>
      </c>
      <c r="K3106" s="179">
        <v>0</v>
      </c>
      <c r="L3106" s="179">
        <v>0</v>
      </c>
      <c r="M3106" s="179">
        <v>100657.12203288748</v>
      </c>
      <c r="N3106" s="179">
        <v>0</v>
      </c>
      <c r="O3106" s="179">
        <v>0</v>
      </c>
      <c r="P3106" s="179">
        <v>0</v>
      </c>
      <c r="Q3106" s="179">
        <v>0</v>
      </c>
      <c r="R3106" s="180">
        <v>0</v>
      </c>
      <c r="S3106" s="180">
        <v>0</v>
      </c>
      <c r="T3106" s="180">
        <v>446757.49145682325</v>
      </c>
    </row>
    <row r="3107" spans="2:20" x14ac:dyDescent="0.3">
      <c r="B3107" s="19">
        <v>3104</v>
      </c>
      <c r="C3107" s="179">
        <v>0</v>
      </c>
      <c r="D3107" s="179">
        <v>0</v>
      </c>
      <c r="E3107" s="179">
        <v>39158.529473977673</v>
      </c>
      <c r="F3107" s="179">
        <v>0</v>
      </c>
      <c r="G3107" s="179">
        <v>0</v>
      </c>
      <c r="H3107" s="179">
        <v>28175.260457453249</v>
      </c>
      <c r="I3107" s="179">
        <v>0</v>
      </c>
      <c r="J3107" s="179">
        <v>0</v>
      </c>
      <c r="K3107" s="179">
        <v>0</v>
      </c>
      <c r="L3107" s="179">
        <v>0</v>
      </c>
      <c r="M3107" s="179">
        <v>50301.299368769251</v>
      </c>
      <c r="N3107" s="179">
        <v>0</v>
      </c>
      <c r="O3107" s="179">
        <v>0</v>
      </c>
      <c r="P3107" s="179">
        <v>0</v>
      </c>
      <c r="Q3107" s="179">
        <v>0</v>
      </c>
      <c r="R3107" s="180">
        <v>0</v>
      </c>
      <c r="S3107" s="180">
        <v>0</v>
      </c>
      <c r="T3107" s="180">
        <v>0</v>
      </c>
    </row>
    <row r="3108" spans="2:20" x14ac:dyDescent="0.3">
      <c r="B3108" s="19">
        <v>3105</v>
      </c>
      <c r="C3108" s="179">
        <v>0</v>
      </c>
      <c r="D3108" s="179">
        <v>0</v>
      </c>
      <c r="E3108" s="179">
        <v>23707.493354507591</v>
      </c>
      <c r="F3108" s="179">
        <v>0</v>
      </c>
      <c r="G3108" s="179">
        <v>0</v>
      </c>
      <c r="H3108" s="179">
        <v>43063.513466379336</v>
      </c>
      <c r="I3108" s="179">
        <v>0</v>
      </c>
      <c r="J3108" s="179">
        <v>0</v>
      </c>
      <c r="K3108" s="179">
        <v>0</v>
      </c>
      <c r="L3108" s="179">
        <v>0</v>
      </c>
      <c r="M3108" s="179">
        <v>34207.056403211573</v>
      </c>
      <c r="N3108" s="179">
        <v>0</v>
      </c>
      <c r="O3108" s="179">
        <v>0</v>
      </c>
      <c r="P3108" s="179">
        <v>0</v>
      </c>
      <c r="Q3108" s="179">
        <v>0</v>
      </c>
      <c r="R3108" s="180">
        <v>0</v>
      </c>
      <c r="S3108" s="180">
        <v>0</v>
      </c>
      <c r="T3108" s="180">
        <v>0</v>
      </c>
    </row>
    <row r="3109" spans="2:20" x14ac:dyDescent="0.3">
      <c r="B3109" s="19">
        <v>3106</v>
      </c>
      <c r="C3109" s="179">
        <v>0</v>
      </c>
      <c r="D3109" s="179">
        <v>0</v>
      </c>
      <c r="E3109" s="179">
        <v>9408.7660228854402</v>
      </c>
      <c r="F3109" s="179">
        <v>0</v>
      </c>
      <c r="G3109" s="179">
        <v>0</v>
      </c>
      <c r="H3109" s="179">
        <v>751417.9380358794</v>
      </c>
      <c r="I3109" s="179">
        <v>0</v>
      </c>
      <c r="J3109" s="179">
        <v>0</v>
      </c>
      <c r="K3109" s="179">
        <v>0</v>
      </c>
      <c r="L3109" s="179">
        <v>0</v>
      </c>
      <c r="M3109" s="179">
        <v>24079.833507629235</v>
      </c>
      <c r="N3109" s="179">
        <v>0</v>
      </c>
      <c r="O3109" s="179">
        <v>0</v>
      </c>
      <c r="P3109" s="179">
        <v>0</v>
      </c>
      <c r="Q3109" s="179">
        <v>0</v>
      </c>
      <c r="R3109" s="180">
        <v>0</v>
      </c>
      <c r="S3109" s="180">
        <v>0</v>
      </c>
      <c r="T3109" s="180">
        <v>0</v>
      </c>
    </row>
    <row r="3110" spans="2:20" x14ac:dyDescent="0.3">
      <c r="B3110" s="19">
        <v>3107</v>
      </c>
      <c r="C3110" s="179">
        <v>0</v>
      </c>
      <c r="D3110" s="179">
        <v>0</v>
      </c>
      <c r="E3110" s="179">
        <v>125736.85006137264</v>
      </c>
      <c r="F3110" s="179">
        <v>0</v>
      </c>
      <c r="G3110" s="179">
        <v>0</v>
      </c>
      <c r="H3110" s="179">
        <v>311170.95970666414</v>
      </c>
      <c r="I3110" s="179">
        <v>0</v>
      </c>
      <c r="J3110" s="179">
        <v>0</v>
      </c>
      <c r="K3110" s="179">
        <v>0</v>
      </c>
      <c r="L3110" s="179">
        <v>0</v>
      </c>
      <c r="M3110" s="179">
        <v>39271.126995820734</v>
      </c>
      <c r="N3110" s="179">
        <v>0</v>
      </c>
      <c r="O3110" s="179">
        <v>0</v>
      </c>
      <c r="P3110" s="179">
        <v>0</v>
      </c>
      <c r="Q3110" s="179">
        <v>0</v>
      </c>
      <c r="R3110" s="180">
        <v>0</v>
      </c>
      <c r="S3110" s="180">
        <v>0</v>
      </c>
      <c r="T3110" s="180">
        <v>0</v>
      </c>
    </row>
    <row r="3111" spans="2:20" x14ac:dyDescent="0.3">
      <c r="B3111" s="19">
        <v>3108</v>
      </c>
      <c r="C3111" s="179">
        <v>0</v>
      </c>
      <c r="D3111" s="179">
        <v>0</v>
      </c>
      <c r="E3111" s="179">
        <v>2165827.8729418633</v>
      </c>
      <c r="F3111" s="179">
        <v>0</v>
      </c>
      <c r="G3111" s="179">
        <v>0</v>
      </c>
      <c r="H3111" s="179">
        <v>4754.2889560274516</v>
      </c>
      <c r="I3111" s="179">
        <v>0</v>
      </c>
      <c r="J3111" s="179">
        <v>0</v>
      </c>
      <c r="K3111" s="179">
        <v>0</v>
      </c>
      <c r="L3111" s="179">
        <v>0</v>
      </c>
      <c r="M3111" s="179">
        <v>126433.6707239816</v>
      </c>
      <c r="N3111" s="179">
        <v>0</v>
      </c>
      <c r="O3111" s="179">
        <v>0</v>
      </c>
      <c r="P3111" s="179">
        <v>0</v>
      </c>
      <c r="Q3111" s="179">
        <v>0</v>
      </c>
      <c r="R3111" s="180">
        <v>0</v>
      </c>
      <c r="S3111" s="180">
        <v>0</v>
      </c>
      <c r="T3111" s="180">
        <v>0</v>
      </c>
    </row>
    <row r="3112" spans="2:20" x14ac:dyDescent="0.3">
      <c r="B3112" s="19">
        <v>3109</v>
      </c>
      <c r="C3112" s="179">
        <v>0</v>
      </c>
      <c r="D3112" s="179">
        <v>0</v>
      </c>
      <c r="E3112" s="179">
        <v>56766.77032485995</v>
      </c>
      <c r="F3112" s="179">
        <v>0</v>
      </c>
      <c r="G3112" s="179">
        <v>0</v>
      </c>
      <c r="H3112" s="179">
        <v>133530.14805493105</v>
      </c>
      <c r="I3112" s="179">
        <v>0</v>
      </c>
      <c r="J3112" s="179">
        <v>0</v>
      </c>
      <c r="K3112" s="179">
        <v>0</v>
      </c>
      <c r="L3112" s="179">
        <v>0</v>
      </c>
      <c r="M3112" s="179">
        <v>146162.38799733575</v>
      </c>
      <c r="N3112" s="179">
        <v>0</v>
      </c>
      <c r="O3112" s="179">
        <v>0</v>
      </c>
      <c r="P3112" s="179">
        <v>0</v>
      </c>
      <c r="Q3112" s="179">
        <v>0</v>
      </c>
      <c r="R3112" s="180">
        <v>0</v>
      </c>
      <c r="S3112" s="180">
        <v>0</v>
      </c>
      <c r="T3112" s="180">
        <v>0</v>
      </c>
    </row>
    <row r="3113" spans="2:20" x14ac:dyDescent="0.3">
      <c r="B3113" s="19">
        <v>3110</v>
      </c>
      <c r="C3113" s="179">
        <v>0</v>
      </c>
      <c r="D3113" s="179">
        <v>0</v>
      </c>
      <c r="E3113" s="179">
        <v>41612.562419406902</v>
      </c>
      <c r="F3113" s="179">
        <v>0</v>
      </c>
      <c r="G3113" s="179">
        <v>0</v>
      </c>
      <c r="H3113" s="179">
        <v>569953.69336466328</v>
      </c>
      <c r="I3113" s="179">
        <v>0</v>
      </c>
      <c r="J3113" s="179">
        <v>0</v>
      </c>
      <c r="K3113" s="179">
        <v>0</v>
      </c>
      <c r="L3113" s="179">
        <v>0</v>
      </c>
      <c r="M3113" s="179">
        <v>50001.159327425456</v>
      </c>
      <c r="N3113" s="179">
        <v>0</v>
      </c>
      <c r="O3113" s="179">
        <v>0</v>
      </c>
      <c r="P3113" s="179">
        <v>0</v>
      </c>
      <c r="Q3113" s="179">
        <v>0</v>
      </c>
      <c r="R3113" s="180">
        <v>0</v>
      </c>
      <c r="S3113" s="180">
        <v>0</v>
      </c>
      <c r="T3113" s="180">
        <v>0</v>
      </c>
    </row>
    <row r="3114" spans="2:20" x14ac:dyDescent="0.3">
      <c r="B3114" s="19">
        <v>3111</v>
      </c>
      <c r="C3114" s="179">
        <v>0</v>
      </c>
      <c r="D3114" s="179">
        <v>0</v>
      </c>
      <c r="E3114" s="179">
        <v>261450.99787312743</v>
      </c>
      <c r="F3114" s="179">
        <v>1</v>
      </c>
      <c r="G3114" s="179">
        <v>89796.249306888669</v>
      </c>
      <c r="H3114" s="179">
        <v>11552.327533334725</v>
      </c>
      <c r="I3114" s="179">
        <v>0</v>
      </c>
      <c r="J3114" s="179">
        <v>0</v>
      </c>
      <c r="K3114" s="179">
        <v>0</v>
      </c>
      <c r="L3114" s="179">
        <v>0</v>
      </c>
      <c r="M3114" s="179">
        <v>31850.45474974229</v>
      </c>
      <c r="N3114" s="179">
        <v>0</v>
      </c>
      <c r="O3114" s="179">
        <v>0</v>
      </c>
      <c r="P3114" s="179">
        <v>0</v>
      </c>
      <c r="Q3114" s="179">
        <v>0</v>
      </c>
      <c r="R3114" s="180">
        <v>0</v>
      </c>
      <c r="S3114" s="180">
        <v>0</v>
      </c>
      <c r="T3114" s="180">
        <v>0</v>
      </c>
    </row>
    <row r="3115" spans="2:20" x14ac:dyDescent="0.3">
      <c r="B3115" s="19">
        <v>3112</v>
      </c>
      <c r="C3115" s="179">
        <v>0</v>
      </c>
      <c r="D3115" s="179">
        <v>0</v>
      </c>
      <c r="E3115" s="179">
        <v>283401.48753490631</v>
      </c>
      <c r="F3115" s="179">
        <v>0</v>
      </c>
      <c r="G3115" s="179">
        <v>0</v>
      </c>
      <c r="H3115" s="179">
        <v>30777.832833514982</v>
      </c>
      <c r="I3115" s="179">
        <v>0</v>
      </c>
      <c r="J3115" s="179">
        <v>0</v>
      </c>
      <c r="K3115" s="179">
        <v>0</v>
      </c>
      <c r="L3115" s="179">
        <v>0</v>
      </c>
      <c r="M3115" s="179">
        <v>53547.588908319594</v>
      </c>
      <c r="N3115" s="179">
        <v>0</v>
      </c>
      <c r="O3115" s="179">
        <v>0</v>
      </c>
      <c r="P3115" s="179">
        <v>0</v>
      </c>
      <c r="Q3115" s="179">
        <v>0</v>
      </c>
      <c r="R3115" s="180">
        <v>0</v>
      </c>
      <c r="S3115" s="180">
        <v>0</v>
      </c>
      <c r="T3115" s="180">
        <v>0</v>
      </c>
    </row>
    <row r="3116" spans="2:20" x14ac:dyDescent="0.3">
      <c r="B3116" s="19">
        <v>3113</v>
      </c>
      <c r="C3116" s="179">
        <v>0</v>
      </c>
      <c r="D3116" s="179">
        <v>0</v>
      </c>
      <c r="E3116" s="179">
        <v>49410.184597079853</v>
      </c>
      <c r="F3116" s="179">
        <v>0</v>
      </c>
      <c r="G3116" s="179">
        <v>0</v>
      </c>
      <c r="H3116" s="179">
        <v>448794.44907814014</v>
      </c>
      <c r="I3116" s="179">
        <v>0</v>
      </c>
      <c r="J3116" s="179">
        <v>0</v>
      </c>
      <c r="K3116" s="179">
        <v>0</v>
      </c>
      <c r="L3116" s="179">
        <v>0</v>
      </c>
      <c r="M3116" s="179">
        <v>251518.77604876028</v>
      </c>
      <c r="N3116" s="179">
        <v>0</v>
      </c>
      <c r="O3116" s="179">
        <v>0</v>
      </c>
      <c r="P3116" s="179">
        <v>0</v>
      </c>
      <c r="Q3116" s="179">
        <v>0</v>
      </c>
      <c r="R3116" s="180">
        <v>0</v>
      </c>
      <c r="S3116" s="180">
        <v>0</v>
      </c>
      <c r="T3116" s="180">
        <v>0</v>
      </c>
    </row>
    <row r="3117" spans="2:20" x14ac:dyDescent="0.3">
      <c r="B3117" s="19">
        <v>3114</v>
      </c>
      <c r="C3117" s="179">
        <v>0</v>
      </c>
      <c r="D3117" s="179">
        <v>0</v>
      </c>
      <c r="E3117" s="179">
        <v>104784.25419546348</v>
      </c>
      <c r="F3117" s="179">
        <v>0</v>
      </c>
      <c r="G3117" s="179">
        <v>0</v>
      </c>
      <c r="H3117" s="179">
        <v>20816.498671124547</v>
      </c>
      <c r="I3117" s="179">
        <v>0</v>
      </c>
      <c r="J3117" s="179">
        <v>0</v>
      </c>
      <c r="K3117" s="179">
        <v>0</v>
      </c>
      <c r="L3117" s="179">
        <v>0</v>
      </c>
      <c r="M3117" s="179">
        <v>317891.60502662795</v>
      </c>
      <c r="N3117" s="179">
        <v>0</v>
      </c>
      <c r="O3117" s="179">
        <v>0</v>
      </c>
      <c r="P3117" s="179">
        <v>0</v>
      </c>
      <c r="Q3117" s="179">
        <v>0</v>
      </c>
      <c r="R3117" s="180">
        <v>0</v>
      </c>
      <c r="S3117" s="180">
        <v>0</v>
      </c>
      <c r="T3117" s="180">
        <v>0</v>
      </c>
    </row>
    <row r="3118" spans="2:20" x14ac:dyDescent="0.3">
      <c r="B3118" s="19">
        <v>3115</v>
      </c>
      <c r="C3118" s="179">
        <v>0</v>
      </c>
      <c r="D3118" s="179">
        <v>0</v>
      </c>
      <c r="E3118" s="179">
        <v>27124.513581553532</v>
      </c>
      <c r="F3118" s="179">
        <v>0</v>
      </c>
      <c r="G3118" s="179">
        <v>0</v>
      </c>
      <c r="H3118" s="179">
        <v>74212.257226355272</v>
      </c>
      <c r="I3118" s="179">
        <v>0</v>
      </c>
      <c r="J3118" s="179">
        <v>0</v>
      </c>
      <c r="K3118" s="179">
        <v>0</v>
      </c>
      <c r="L3118" s="179">
        <v>0</v>
      </c>
      <c r="M3118" s="179">
        <v>434615.53669649194</v>
      </c>
      <c r="N3118" s="179">
        <v>0</v>
      </c>
      <c r="O3118" s="179">
        <v>0</v>
      </c>
      <c r="P3118" s="179">
        <v>0</v>
      </c>
      <c r="Q3118" s="179">
        <v>0</v>
      </c>
      <c r="R3118" s="180">
        <v>0</v>
      </c>
      <c r="S3118" s="180">
        <v>0</v>
      </c>
      <c r="T3118" s="180">
        <v>0</v>
      </c>
    </row>
    <row r="3119" spans="2:20" x14ac:dyDescent="0.3">
      <c r="B3119" s="19">
        <v>3116</v>
      </c>
      <c r="C3119" s="179">
        <v>0</v>
      </c>
      <c r="D3119" s="179">
        <v>0</v>
      </c>
      <c r="E3119" s="179">
        <v>39036.330560127884</v>
      </c>
      <c r="F3119" s="179">
        <v>0</v>
      </c>
      <c r="G3119" s="179">
        <v>0</v>
      </c>
      <c r="H3119" s="179">
        <v>88048.405448996389</v>
      </c>
      <c r="I3119" s="179">
        <v>0</v>
      </c>
      <c r="J3119" s="179">
        <v>0</v>
      </c>
      <c r="K3119" s="179">
        <v>0</v>
      </c>
      <c r="L3119" s="179">
        <v>0</v>
      </c>
      <c r="M3119" s="179">
        <v>310589.65300363064</v>
      </c>
      <c r="N3119" s="179">
        <v>0</v>
      </c>
      <c r="O3119" s="179">
        <v>0</v>
      </c>
      <c r="P3119" s="179">
        <v>0</v>
      </c>
      <c r="Q3119" s="179">
        <v>0</v>
      </c>
      <c r="R3119" s="180">
        <v>0</v>
      </c>
      <c r="S3119" s="180">
        <v>0</v>
      </c>
      <c r="T3119" s="180">
        <v>0</v>
      </c>
    </row>
    <row r="3120" spans="2:20" x14ac:dyDescent="0.3">
      <c r="B3120" s="19">
        <v>3117</v>
      </c>
      <c r="C3120" s="179">
        <v>0</v>
      </c>
      <c r="D3120" s="179">
        <v>0</v>
      </c>
      <c r="E3120" s="179">
        <v>100839.94648261108</v>
      </c>
      <c r="F3120" s="179">
        <v>0</v>
      </c>
      <c r="G3120" s="179">
        <v>0</v>
      </c>
      <c r="H3120" s="179">
        <v>13393.018193622225</v>
      </c>
      <c r="I3120" s="179">
        <v>0</v>
      </c>
      <c r="J3120" s="179">
        <v>0</v>
      </c>
      <c r="K3120" s="179">
        <v>0</v>
      </c>
      <c r="L3120" s="179">
        <v>0</v>
      </c>
      <c r="M3120" s="179">
        <v>12734.04250958093</v>
      </c>
      <c r="N3120" s="179">
        <v>0</v>
      </c>
      <c r="O3120" s="179">
        <v>0</v>
      </c>
      <c r="P3120" s="179">
        <v>0</v>
      </c>
      <c r="Q3120" s="179">
        <v>0</v>
      </c>
      <c r="R3120" s="180">
        <v>0</v>
      </c>
      <c r="S3120" s="180">
        <v>0</v>
      </c>
      <c r="T3120" s="180">
        <v>0</v>
      </c>
    </row>
    <row r="3121" spans="2:20" x14ac:dyDescent="0.3">
      <c r="B3121" s="19">
        <v>3118</v>
      </c>
      <c r="C3121" s="179">
        <v>0</v>
      </c>
      <c r="D3121" s="179">
        <v>0</v>
      </c>
      <c r="E3121" s="179">
        <v>1263234.8722380863</v>
      </c>
      <c r="F3121" s="179">
        <v>0</v>
      </c>
      <c r="G3121" s="179">
        <v>0</v>
      </c>
      <c r="H3121" s="179">
        <v>594813.79349344457</v>
      </c>
      <c r="I3121" s="179">
        <v>0</v>
      </c>
      <c r="J3121" s="179">
        <v>0</v>
      </c>
      <c r="K3121" s="179">
        <v>0</v>
      </c>
      <c r="L3121" s="179">
        <v>0</v>
      </c>
      <c r="M3121" s="179">
        <v>299886.700052245</v>
      </c>
      <c r="N3121" s="179">
        <v>0</v>
      </c>
      <c r="O3121" s="179">
        <v>0</v>
      </c>
      <c r="P3121" s="179">
        <v>0</v>
      </c>
      <c r="Q3121" s="179">
        <v>0</v>
      </c>
      <c r="R3121" s="180">
        <v>0</v>
      </c>
      <c r="S3121" s="180">
        <v>0</v>
      </c>
      <c r="T3121" s="180">
        <v>0</v>
      </c>
    </row>
    <row r="3122" spans="2:20" x14ac:dyDescent="0.3">
      <c r="B3122" s="19">
        <v>3119</v>
      </c>
      <c r="C3122" s="179">
        <v>0</v>
      </c>
      <c r="D3122" s="179">
        <v>0</v>
      </c>
      <c r="E3122" s="179">
        <v>152925.88204623203</v>
      </c>
      <c r="F3122" s="179">
        <v>0</v>
      </c>
      <c r="G3122" s="179">
        <v>0</v>
      </c>
      <c r="H3122" s="179">
        <v>58895.01644544692</v>
      </c>
      <c r="I3122" s="179">
        <v>0</v>
      </c>
      <c r="J3122" s="179">
        <v>0</v>
      </c>
      <c r="K3122" s="179">
        <v>0</v>
      </c>
      <c r="L3122" s="179">
        <v>0</v>
      </c>
      <c r="M3122" s="179">
        <v>389069.42057320086</v>
      </c>
      <c r="N3122" s="179">
        <v>0</v>
      </c>
      <c r="O3122" s="179">
        <v>0</v>
      </c>
      <c r="P3122" s="179">
        <v>0</v>
      </c>
      <c r="Q3122" s="179">
        <v>0</v>
      </c>
      <c r="R3122" s="180">
        <v>0</v>
      </c>
      <c r="S3122" s="180">
        <v>0</v>
      </c>
      <c r="T3122" s="180">
        <v>0</v>
      </c>
    </row>
    <row r="3123" spans="2:20" x14ac:dyDescent="0.3">
      <c r="B3123" s="19">
        <v>3120</v>
      </c>
      <c r="C3123" s="179">
        <v>0</v>
      </c>
      <c r="D3123" s="179">
        <v>0</v>
      </c>
      <c r="E3123" s="179">
        <v>230734.31711664278</v>
      </c>
      <c r="F3123" s="179">
        <v>1</v>
      </c>
      <c r="G3123" s="179">
        <v>133260.18821906651</v>
      </c>
      <c r="H3123" s="179">
        <v>76081.887986325426</v>
      </c>
      <c r="I3123" s="179">
        <v>0</v>
      </c>
      <c r="J3123" s="179">
        <v>0</v>
      </c>
      <c r="K3123" s="179">
        <v>0</v>
      </c>
      <c r="L3123" s="179">
        <v>0</v>
      </c>
      <c r="M3123" s="179">
        <v>3948.2217035608087</v>
      </c>
      <c r="N3123" s="179">
        <v>0</v>
      </c>
      <c r="O3123" s="179">
        <v>0</v>
      </c>
      <c r="P3123" s="179">
        <v>0</v>
      </c>
      <c r="Q3123" s="179">
        <v>0</v>
      </c>
      <c r="R3123" s="180">
        <v>0</v>
      </c>
      <c r="S3123" s="180">
        <v>0</v>
      </c>
      <c r="T3123" s="180">
        <v>0</v>
      </c>
    </row>
    <row r="3124" spans="2:20" x14ac:dyDescent="0.3">
      <c r="B3124" s="19">
        <v>3121</v>
      </c>
      <c r="C3124" s="179">
        <v>0</v>
      </c>
      <c r="D3124" s="179">
        <v>0</v>
      </c>
      <c r="E3124" s="179">
        <v>25746.284785876771</v>
      </c>
      <c r="F3124" s="179">
        <v>0</v>
      </c>
      <c r="G3124" s="179">
        <v>0</v>
      </c>
      <c r="H3124" s="179">
        <v>73081.330882739756</v>
      </c>
      <c r="I3124" s="179">
        <v>0</v>
      </c>
      <c r="J3124" s="179">
        <v>0</v>
      </c>
      <c r="K3124" s="179">
        <v>0</v>
      </c>
      <c r="L3124" s="179">
        <v>0</v>
      </c>
      <c r="M3124" s="179">
        <v>1778231.481052323</v>
      </c>
      <c r="N3124" s="179">
        <v>0</v>
      </c>
      <c r="O3124" s="179">
        <v>0</v>
      </c>
      <c r="P3124" s="179">
        <v>0</v>
      </c>
      <c r="Q3124" s="179">
        <v>0</v>
      </c>
      <c r="R3124" s="180">
        <v>0</v>
      </c>
      <c r="S3124" s="180">
        <v>0</v>
      </c>
      <c r="T3124" s="180">
        <v>0</v>
      </c>
    </row>
    <row r="3125" spans="2:20" x14ac:dyDescent="0.3">
      <c r="B3125" s="19">
        <v>3122</v>
      </c>
      <c r="C3125" s="179">
        <v>0</v>
      </c>
      <c r="D3125" s="179">
        <v>0</v>
      </c>
      <c r="E3125" s="179">
        <v>24043.255790303097</v>
      </c>
      <c r="F3125" s="179">
        <v>0</v>
      </c>
      <c r="G3125" s="179">
        <v>0</v>
      </c>
      <c r="H3125" s="179">
        <v>55095.791818211816</v>
      </c>
      <c r="I3125" s="179">
        <v>0</v>
      </c>
      <c r="J3125" s="179">
        <v>0</v>
      </c>
      <c r="K3125" s="179">
        <v>0</v>
      </c>
      <c r="L3125" s="179">
        <v>0</v>
      </c>
      <c r="M3125" s="179">
        <v>313122.15601482225</v>
      </c>
      <c r="N3125" s="179">
        <v>0</v>
      </c>
      <c r="O3125" s="179">
        <v>0</v>
      </c>
      <c r="P3125" s="179">
        <v>0</v>
      </c>
      <c r="Q3125" s="179">
        <v>0</v>
      </c>
      <c r="R3125" s="180">
        <v>0</v>
      </c>
      <c r="S3125" s="180">
        <v>0</v>
      </c>
      <c r="T3125" s="180">
        <v>0</v>
      </c>
    </row>
    <row r="3126" spans="2:20" x14ac:dyDescent="0.3">
      <c r="B3126" s="19">
        <v>3123</v>
      </c>
      <c r="C3126" s="179">
        <v>0</v>
      </c>
      <c r="D3126" s="179">
        <v>0</v>
      </c>
      <c r="E3126" s="179">
        <v>15625.343638746657</v>
      </c>
      <c r="F3126" s="179">
        <v>0</v>
      </c>
      <c r="G3126" s="179">
        <v>0</v>
      </c>
      <c r="H3126" s="179">
        <v>13734.535109390474</v>
      </c>
      <c r="I3126" s="179">
        <v>0</v>
      </c>
      <c r="J3126" s="179">
        <v>0</v>
      </c>
      <c r="K3126" s="179">
        <v>0</v>
      </c>
      <c r="L3126" s="179">
        <v>0</v>
      </c>
      <c r="M3126" s="179">
        <v>95924.38137065187</v>
      </c>
      <c r="N3126" s="179">
        <v>0</v>
      </c>
      <c r="O3126" s="179">
        <v>0</v>
      </c>
      <c r="P3126" s="179">
        <v>0</v>
      </c>
      <c r="Q3126" s="179">
        <v>0</v>
      </c>
      <c r="R3126" s="180">
        <v>0</v>
      </c>
      <c r="S3126" s="180">
        <v>0</v>
      </c>
      <c r="T3126" s="180">
        <v>0</v>
      </c>
    </row>
    <row r="3127" spans="2:20" x14ac:dyDescent="0.3">
      <c r="B3127" s="19">
        <v>3124</v>
      </c>
      <c r="C3127" s="179">
        <v>0</v>
      </c>
      <c r="D3127" s="179">
        <v>0</v>
      </c>
      <c r="E3127" s="179">
        <v>4030.8473454522564</v>
      </c>
      <c r="F3127" s="179">
        <v>0</v>
      </c>
      <c r="G3127" s="179">
        <v>0</v>
      </c>
      <c r="H3127" s="179">
        <v>21981.423393684734</v>
      </c>
      <c r="I3127" s="179">
        <v>0</v>
      </c>
      <c r="J3127" s="179">
        <v>0</v>
      </c>
      <c r="K3127" s="179">
        <v>0</v>
      </c>
      <c r="L3127" s="179">
        <v>0</v>
      </c>
      <c r="M3127" s="179">
        <v>26767.047839439783</v>
      </c>
      <c r="N3127" s="179">
        <v>0</v>
      </c>
      <c r="O3127" s="179">
        <v>0</v>
      </c>
      <c r="P3127" s="179">
        <v>0</v>
      </c>
      <c r="Q3127" s="179">
        <v>0</v>
      </c>
      <c r="R3127" s="180">
        <v>0</v>
      </c>
      <c r="S3127" s="180">
        <v>0</v>
      </c>
      <c r="T3127" s="180">
        <v>0</v>
      </c>
    </row>
    <row r="3128" spans="2:20" x14ac:dyDescent="0.3">
      <c r="B3128" s="19">
        <v>3125</v>
      </c>
      <c r="C3128" s="179">
        <v>0</v>
      </c>
      <c r="D3128" s="179">
        <v>0</v>
      </c>
      <c r="E3128" s="179">
        <v>191998.36673262023</v>
      </c>
      <c r="F3128" s="179">
        <v>0</v>
      </c>
      <c r="G3128" s="179">
        <v>0</v>
      </c>
      <c r="H3128" s="179">
        <v>10645.461444715034</v>
      </c>
      <c r="I3128" s="179">
        <v>0</v>
      </c>
      <c r="J3128" s="179">
        <v>0</v>
      </c>
      <c r="K3128" s="179">
        <v>0</v>
      </c>
      <c r="L3128" s="179">
        <v>0</v>
      </c>
      <c r="M3128" s="179">
        <v>69209.294181854639</v>
      </c>
      <c r="N3128" s="179">
        <v>0</v>
      </c>
      <c r="O3128" s="179">
        <v>0</v>
      </c>
      <c r="P3128" s="179">
        <v>0</v>
      </c>
      <c r="Q3128" s="179">
        <v>0</v>
      </c>
      <c r="R3128" s="180">
        <v>0</v>
      </c>
      <c r="S3128" s="180">
        <v>0</v>
      </c>
      <c r="T3128" s="180">
        <v>0</v>
      </c>
    </row>
    <row r="3129" spans="2:20" x14ac:dyDescent="0.3">
      <c r="B3129" s="19">
        <v>3126</v>
      </c>
      <c r="C3129" s="179">
        <v>0</v>
      </c>
      <c r="D3129" s="179">
        <v>0</v>
      </c>
      <c r="E3129" s="179">
        <v>50079.321007473598</v>
      </c>
      <c r="F3129" s="179">
        <v>0</v>
      </c>
      <c r="G3129" s="179">
        <v>0</v>
      </c>
      <c r="H3129" s="179">
        <v>53290.037820460268</v>
      </c>
      <c r="I3129" s="179">
        <v>0</v>
      </c>
      <c r="J3129" s="179">
        <v>0</v>
      </c>
      <c r="K3129" s="179">
        <v>0</v>
      </c>
      <c r="L3129" s="179">
        <v>0</v>
      </c>
      <c r="M3129" s="179">
        <v>3154.6632456612833</v>
      </c>
      <c r="N3129" s="179">
        <v>0</v>
      </c>
      <c r="O3129" s="179">
        <v>0</v>
      </c>
      <c r="P3129" s="179">
        <v>0</v>
      </c>
      <c r="Q3129" s="179">
        <v>0</v>
      </c>
      <c r="R3129" s="180">
        <v>0</v>
      </c>
      <c r="S3129" s="180">
        <v>0</v>
      </c>
      <c r="T3129" s="180">
        <v>0</v>
      </c>
    </row>
    <row r="3130" spans="2:20" x14ac:dyDescent="0.3">
      <c r="B3130" s="19">
        <v>3127</v>
      </c>
      <c r="C3130" s="179">
        <v>0</v>
      </c>
      <c r="D3130" s="179">
        <v>0</v>
      </c>
      <c r="E3130" s="179">
        <v>21751.985658237198</v>
      </c>
      <c r="F3130" s="179">
        <v>0</v>
      </c>
      <c r="G3130" s="179">
        <v>0</v>
      </c>
      <c r="H3130" s="179">
        <v>71053.651397564114</v>
      </c>
      <c r="I3130" s="179">
        <v>0</v>
      </c>
      <c r="J3130" s="179">
        <v>0</v>
      </c>
      <c r="K3130" s="179">
        <v>0</v>
      </c>
      <c r="L3130" s="179">
        <v>0</v>
      </c>
      <c r="M3130" s="179">
        <v>139656.10057152587</v>
      </c>
      <c r="N3130" s="179">
        <v>0</v>
      </c>
      <c r="O3130" s="179">
        <v>0</v>
      </c>
      <c r="P3130" s="179">
        <v>0</v>
      </c>
      <c r="Q3130" s="179">
        <v>0</v>
      </c>
      <c r="R3130" s="180">
        <v>0</v>
      </c>
      <c r="S3130" s="180">
        <v>0</v>
      </c>
      <c r="T3130" s="180">
        <v>0</v>
      </c>
    </row>
    <row r="3131" spans="2:20" x14ac:dyDescent="0.3">
      <c r="B3131" s="19">
        <v>3128</v>
      </c>
      <c r="C3131" s="179">
        <v>0</v>
      </c>
      <c r="D3131" s="179">
        <v>0</v>
      </c>
      <c r="E3131" s="179">
        <v>213850.65018786857</v>
      </c>
      <c r="F3131" s="179">
        <v>0</v>
      </c>
      <c r="G3131" s="179">
        <v>0</v>
      </c>
      <c r="H3131" s="179">
        <v>387921.54973283771</v>
      </c>
      <c r="I3131" s="179">
        <v>0</v>
      </c>
      <c r="J3131" s="179">
        <v>0</v>
      </c>
      <c r="K3131" s="179">
        <v>0</v>
      </c>
      <c r="L3131" s="179">
        <v>0</v>
      </c>
      <c r="M3131" s="179">
        <v>29715.084540974593</v>
      </c>
      <c r="N3131" s="179">
        <v>0</v>
      </c>
      <c r="O3131" s="179">
        <v>0</v>
      </c>
      <c r="P3131" s="179">
        <v>0</v>
      </c>
      <c r="Q3131" s="179">
        <v>0</v>
      </c>
      <c r="R3131" s="180">
        <v>0</v>
      </c>
      <c r="S3131" s="180">
        <v>0</v>
      </c>
      <c r="T3131" s="180">
        <v>0</v>
      </c>
    </row>
    <row r="3132" spans="2:20" x14ac:dyDescent="0.3">
      <c r="B3132" s="19">
        <v>3129</v>
      </c>
      <c r="C3132" s="179">
        <v>0</v>
      </c>
      <c r="D3132" s="179">
        <v>0</v>
      </c>
      <c r="E3132" s="179">
        <v>57775.453247535537</v>
      </c>
      <c r="F3132" s="179">
        <v>0</v>
      </c>
      <c r="G3132" s="179">
        <v>0</v>
      </c>
      <c r="H3132" s="179">
        <v>236589.41844874897</v>
      </c>
      <c r="I3132" s="179">
        <v>0</v>
      </c>
      <c r="J3132" s="179">
        <v>0</v>
      </c>
      <c r="K3132" s="179">
        <v>0</v>
      </c>
      <c r="L3132" s="179">
        <v>0</v>
      </c>
      <c r="M3132" s="179">
        <v>345833.04719156231</v>
      </c>
      <c r="N3132" s="179">
        <v>0</v>
      </c>
      <c r="O3132" s="179">
        <v>0</v>
      </c>
      <c r="P3132" s="179">
        <v>0</v>
      </c>
      <c r="Q3132" s="179">
        <v>0</v>
      </c>
      <c r="R3132" s="180">
        <v>0</v>
      </c>
      <c r="S3132" s="180">
        <v>0</v>
      </c>
      <c r="T3132" s="180">
        <v>0</v>
      </c>
    </row>
    <row r="3133" spans="2:20" x14ac:dyDescent="0.3">
      <c r="B3133" s="19">
        <v>3130</v>
      </c>
      <c r="C3133" s="179">
        <v>0</v>
      </c>
      <c r="D3133" s="179">
        <v>0</v>
      </c>
      <c r="E3133" s="179">
        <v>791073.28813484008</v>
      </c>
      <c r="F3133" s="179">
        <v>0</v>
      </c>
      <c r="G3133" s="179">
        <v>0</v>
      </c>
      <c r="H3133" s="179">
        <v>66483.527659748259</v>
      </c>
      <c r="I3133" s="179">
        <v>0</v>
      </c>
      <c r="J3133" s="179">
        <v>0</v>
      </c>
      <c r="K3133" s="179">
        <v>0</v>
      </c>
      <c r="L3133" s="179">
        <v>0</v>
      </c>
      <c r="M3133" s="179">
        <v>14885.001476899124</v>
      </c>
      <c r="N3133" s="179">
        <v>0</v>
      </c>
      <c r="O3133" s="179">
        <v>0</v>
      </c>
      <c r="P3133" s="179">
        <v>0</v>
      </c>
      <c r="Q3133" s="179">
        <v>0</v>
      </c>
      <c r="R3133" s="180">
        <v>0</v>
      </c>
      <c r="S3133" s="180">
        <v>0</v>
      </c>
      <c r="T3133" s="180">
        <v>0</v>
      </c>
    </row>
    <row r="3134" spans="2:20" x14ac:dyDescent="0.3">
      <c r="B3134" s="19">
        <v>3131</v>
      </c>
      <c r="C3134" s="179">
        <v>0</v>
      </c>
      <c r="D3134" s="179">
        <v>0</v>
      </c>
      <c r="E3134" s="179">
        <v>431026.72285601409</v>
      </c>
      <c r="F3134" s="179">
        <v>0</v>
      </c>
      <c r="G3134" s="179">
        <v>0</v>
      </c>
      <c r="H3134" s="179">
        <v>504961.88721968612</v>
      </c>
      <c r="I3134" s="179">
        <v>0</v>
      </c>
      <c r="J3134" s="179">
        <v>0</v>
      </c>
      <c r="K3134" s="179">
        <v>0</v>
      </c>
      <c r="L3134" s="179">
        <v>0</v>
      </c>
      <c r="M3134" s="179">
        <v>920237.76145828329</v>
      </c>
      <c r="N3134" s="179">
        <v>0</v>
      </c>
      <c r="O3134" s="179">
        <v>0</v>
      </c>
      <c r="P3134" s="179">
        <v>0</v>
      </c>
      <c r="Q3134" s="179">
        <v>0</v>
      </c>
      <c r="R3134" s="180">
        <v>0</v>
      </c>
      <c r="S3134" s="180">
        <v>0</v>
      </c>
      <c r="T3134" s="180">
        <v>0</v>
      </c>
    </row>
    <row r="3135" spans="2:20" x14ac:dyDescent="0.3">
      <c r="B3135" s="19">
        <v>3132</v>
      </c>
      <c r="C3135" s="179">
        <v>0</v>
      </c>
      <c r="D3135" s="179">
        <v>0</v>
      </c>
      <c r="E3135" s="179">
        <v>89252.237063199515</v>
      </c>
      <c r="F3135" s="179">
        <v>0</v>
      </c>
      <c r="G3135" s="179">
        <v>0</v>
      </c>
      <c r="H3135" s="179">
        <v>360587.28280814033</v>
      </c>
      <c r="I3135" s="179">
        <v>0</v>
      </c>
      <c r="J3135" s="179">
        <v>0</v>
      </c>
      <c r="K3135" s="179">
        <v>0</v>
      </c>
      <c r="L3135" s="179">
        <v>0</v>
      </c>
      <c r="M3135" s="179">
        <v>642514.19088571495</v>
      </c>
      <c r="N3135" s="179">
        <v>0</v>
      </c>
      <c r="O3135" s="179">
        <v>0</v>
      </c>
      <c r="P3135" s="179">
        <v>0</v>
      </c>
      <c r="Q3135" s="179">
        <v>0</v>
      </c>
      <c r="R3135" s="180">
        <v>0</v>
      </c>
      <c r="S3135" s="180">
        <v>0</v>
      </c>
      <c r="T3135" s="180">
        <v>0</v>
      </c>
    </row>
    <row r="3136" spans="2:20" x14ac:dyDescent="0.3">
      <c r="B3136" s="19">
        <v>3133</v>
      </c>
      <c r="C3136" s="179">
        <v>0</v>
      </c>
      <c r="D3136" s="179">
        <v>0</v>
      </c>
      <c r="E3136" s="179">
        <v>196909.00469868007</v>
      </c>
      <c r="F3136" s="179">
        <v>0</v>
      </c>
      <c r="G3136" s="179">
        <v>0</v>
      </c>
      <c r="H3136" s="179">
        <v>106558.36352855781</v>
      </c>
      <c r="I3136" s="179">
        <v>0</v>
      </c>
      <c r="J3136" s="179">
        <v>0</v>
      </c>
      <c r="K3136" s="179">
        <v>0</v>
      </c>
      <c r="L3136" s="179">
        <v>0</v>
      </c>
      <c r="M3136" s="179">
        <v>34249.147416874483</v>
      </c>
      <c r="N3136" s="179">
        <v>0</v>
      </c>
      <c r="O3136" s="179">
        <v>0</v>
      </c>
      <c r="P3136" s="179">
        <v>0</v>
      </c>
      <c r="Q3136" s="179">
        <v>0</v>
      </c>
      <c r="R3136" s="180">
        <v>0</v>
      </c>
      <c r="S3136" s="180">
        <v>0</v>
      </c>
      <c r="T3136" s="180">
        <v>0</v>
      </c>
    </row>
    <row r="3137" spans="2:20" x14ac:dyDescent="0.3">
      <c r="B3137" s="19">
        <v>3134</v>
      </c>
      <c r="C3137" s="179">
        <v>0</v>
      </c>
      <c r="D3137" s="179">
        <v>0</v>
      </c>
      <c r="E3137" s="179">
        <v>33863.917421527214</v>
      </c>
      <c r="F3137" s="179">
        <v>0</v>
      </c>
      <c r="G3137" s="179">
        <v>0</v>
      </c>
      <c r="H3137" s="179">
        <v>229940.06428333369</v>
      </c>
      <c r="I3137" s="179">
        <v>0</v>
      </c>
      <c r="J3137" s="179">
        <v>0</v>
      </c>
      <c r="K3137" s="179">
        <v>0</v>
      </c>
      <c r="L3137" s="179">
        <v>0</v>
      </c>
      <c r="M3137" s="179">
        <v>343055.55253540393</v>
      </c>
      <c r="N3137" s="179">
        <v>0</v>
      </c>
      <c r="O3137" s="179">
        <v>0</v>
      </c>
      <c r="P3137" s="179">
        <v>0</v>
      </c>
      <c r="Q3137" s="179">
        <v>0</v>
      </c>
      <c r="R3137" s="180">
        <v>0</v>
      </c>
      <c r="S3137" s="180">
        <v>0</v>
      </c>
      <c r="T3137" s="180">
        <v>0</v>
      </c>
    </row>
    <row r="3138" spans="2:20" x14ac:dyDescent="0.3">
      <c r="B3138" s="19">
        <v>3135</v>
      </c>
      <c r="C3138" s="179">
        <v>0</v>
      </c>
      <c r="D3138" s="179">
        <v>0</v>
      </c>
      <c r="E3138" s="179">
        <v>62904.252149340253</v>
      </c>
      <c r="F3138" s="179">
        <v>0</v>
      </c>
      <c r="G3138" s="179">
        <v>0</v>
      </c>
      <c r="H3138" s="179">
        <v>58700.58285685716</v>
      </c>
      <c r="I3138" s="179">
        <v>0</v>
      </c>
      <c r="J3138" s="179">
        <v>0</v>
      </c>
      <c r="K3138" s="179">
        <v>0</v>
      </c>
      <c r="L3138" s="179">
        <v>0</v>
      </c>
      <c r="M3138" s="179">
        <v>80412.884251393276</v>
      </c>
      <c r="N3138" s="179">
        <v>0</v>
      </c>
      <c r="O3138" s="179">
        <v>0</v>
      </c>
      <c r="P3138" s="179">
        <v>0</v>
      </c>
      <c r="Q3138" s="179">
        <v>0</v>
      </c>
      <c r="R3138" s="180">
        <v>0</v>
      </c>
      <c r="S3138" s="180">
        <v>0</v>
      </c>
      <c r="T3138" s="180">
        <v>0</v>
      </c>
    </row>
    <row r="3139" spans="2:20" x14ac:dyDescent="0.3">
      <c r="B3139" s="19">
        <v>3136</v>
      </c>
      <c r="C3139" s="179">
        <v>0</v>
      </c>
      <c r="D3139" s="179">
        <v>0</v>
      </c>
      <c r="E3139" s="179">
        <v>13750.1434145451</v>
      </c>
      <c r="F3139" s="179">
        <v>0</v>
      </c>
      <c r="G3139" s="179">
        <v>0</v>
      </c>
      <c r="H3139" s="179">
        <v>183266.9924826299</v>
      </c>
      <c r="I3139" s="179">
        <v>0</v>
      </c>
      <c r="J3139" s="179">
        <v>0</v>
      </c>
      <c r="K3139" s="179">
        <v>0</v>
      </c>
      <c r="L3139" s="179">
        <v>0</v>
      </c>
      <c r="M3139" s="179">
        <v>175703.91984719594</v>
      </c>
      <c r="N3139" s="179">
        <v>0</v>
      </c>
      <c r="O3139" s="179">
        <v>0</v>
      </c>
      <c r="P3139" s="179">
        <v>0</v>
      </c>
      <c r="Q3139" s="179">
        <v>0</v>
      </c>
      <c r="R3139" s="180">
        <v>0</v>
      </c>
      <c r="S3139" s="180">
        <v>0</v>
      </c>
      <c r="T3139" s="180">
        <v>0</v>
      </c>
    </row>
    <row r="3140" spans="2:20" x14ac:dyDescent="0.3">
      <c r="B3140" s="19">
        <v>3137</v>
      </c>
      <c r="C3140" s="179">
        <v>0</v>
      </c>
      <c r="D3140" s="179">
        <v>0</v>
      </c>
      <c r="E3140" s="179">
        <v>40481.49968160531</v>
      </c>
      <c r="F3140" s="179">
        <v>0</v>
      </c>
      <c r="G3140" s="179">
        <v>0</v>
      </c>
      <c r="H3140" s="179">
        <v>59525.593882244219</v>
      </c>
      <c r="I3140" s="179">
        <v>0</v>
      </c>
      <c r="J3140" s="179">
        <v>0</v>
      </c>
      <c r="K3140" s="179">
        <v>0</v>
      </c>
      <c r="L3140" s="179">
        <v>0</v>
      </c>
      <c r="M3140" s="179">
        <v>439968.34898784722</v>
      </c>
      <c r="N3140" s="179">
        <v>0</v>
      </c>
      <c r="O3140" s="179">
        <v>0</v>
      </c>
      <c r="P3140" s="179">
        <v>0</v>
      </c>
      <c r="Q3140" s="179">
        <v>0</v>
      </c>
      <c r="R3140" s="180">
        <v>0</v>
      </c>
      <c r="S3140" s="180">
        <v>0</v>
      </c>
      <c r="T3140" s="180">
        <v>0</v>
      </c>
    </row>
    <row r="3141" spans="2:20" x14ac:dyDescent="0.3">
      <c r="B3141" s="19">
        <v>3138</v>
      </c>
      <c r="C3141" s="179">
        <v>0</v>
      </c>
      <c r="D3141" s="179">
        <v>0</v>
      </c>
      <c r="E3141" s="179">
        <v>2180965.6804969548</v>
      </c>
      <c r="F3141" s="179">
        <v>0</v>
      </c>
      <c r="G3141" s="179">
        <v>0</v>
      </c>
      <c r="H3141" s="179">
        <v>34615.395389925194</v>
      </c>
      <c r="I3141" s="179">
        <v>0</v>
      </c>
      <c r="J3141" s="179">
        <v>0</v>
      </c>
      <c r="K3141" s="179">
        <v>0</v>
      </c>
      <c r="L3141" s="179">
        <v>0</v>
      </c>
      <c r="M3141" s="179">
        <v>7007.8077493239098</v>
      </c>
      <c r="N3141" s="179">
        <v>0</v>
      </c>
      <c r="O3141" s="179">
        <v>0</v>
      </c>
      <c r="P3141" s="179">
        <v>0</v>
      </c>
      <c r="Q3141" s="179">
        <v>0</v>
      </c>
      <c r="R3141" s="180">
        <v>0</v>
      </c>
      <c r="S3141" s="180">
        <v>0</v>
      </c>
      <c r="T3141" s="180">
        <v>0</v>
      </c>
    </row>
    <row r="3142" spans="2:20" x14ac:dyDescent="0.3">
      <c r="B3142" s="19">
        <v>3139</v>
      </c>
      <c r="C3142" s="179">
        <v>0</v>
      </c>
      <c r="D3142" s="179">
        <v>0</v>
      </c>
      <c r="E3142" s="179">
        <v>55485.980407115581</v>
      </c>
      <c r="F3142" s="179">
        <v>0</v>
      </c>
      <c r="G3142" s="179">
        <v>0</v>
      </c>
      <c r="H3142" s="179">
        <v>18123.057607756542</v>
      </c>
      <c r="I3142" s="179">
        <v>0</v>
      </c>
      <c r="J3142" s="179">
        <v>0</v>
      </c>
      <c r="K3142" s="179">
        <v>0</v>
      </c>
      <c r="L3142" s="179">
        <v>0</v>
      </c>
      <c r="M3142" s="179">
        <v>549842.56983171334</v>
      </c>
      <c r="N3142" s="179">
        <v>0</v>
      </c>
      <c r="O3142" s="179">
        <v>0</v>
      </c>
      <c r="P3142" s="179">
        <v>0</v>
      </c>
      <c r="Q3142" s="179">
        <v>0</v>
      </c>
      <c r="R3142" s="180">
        <v>0</v>
      </c>
      <c r="S3142" s="180">
        <v>0</v>
      </c>
      <c r="T3142" s="180">
        <v>0</v>
      </c>
    </row>
    <row r="3143" spans="2:20" x14ac:dyDescent="0.3">
      <c r="B3143" s="19">
        <v>3140</v>
      </c>
      <c r="C3143" s="179">
        <v>0</v>
      </c>
      <c r="D3143" s="179">
        <v>0</v>
      </c>
      <c r="E3143" s="179">
        <v>183600.62517875849</v>
      </c>
      <c r="F3143" s="179">
        <v>0</v>
      </c>
      <c r="G3143" s="179">
        <v>0</v>
      </c>
      <c r="H3143" s="179">
        <v>53587.309273970612</v>
      </c>
      <c r="I3143" s="179">
        <v>0</v>
      </c>
      <c r="J3143" s="179">
        <v>0</v>
      </c>
      <c r="K3143" s="179">
        <v>0</v>
      </c>
      <c r="L3143" s="179">
        <v>0</v>
      </c>
      <c r="M3143" s="179">
        <v>44779.839481266572</v>
      </c>
      <c r="N3143" s="179">
        <v>0</v>
      </c>
      <c r="O3143" s="179">
        <v>0</v>
      </c>
      <c r="P3143" s="179">
        <v>0</v>
      </c>
      <c r="Q3143" s="179">
        <v>0</v>
      </c>
      <c r="R3143" s="180">
        <v>0</v>
      </c>
      <c r="S3143" s="180">
        <v>0</v>
      </c>
      <c r="T3143" s="180">
        <v>0</v>
      </c>
    </row>
    <row r="3144" spans="2:20" x14ac:dyDescent="0.3">
      <c r="B3144" s="19">
        <v>3141</v>
      </c>
      <c r="C3144" s="179">
        <v>0</v>
      </c>
      <c r="D3144" s="179">
        <v>0</v>
      </c>
      <c r="E3144" s="179">
        <v>99304.722441016303</v>
      </c>
      <c r="F3144" s="179">
        <v>0</v>
      </c>
      <c r="G3144" s="179">
        <v>0</v>
      </c>
      <c r="H3144" s="179">
        <v>57208.378774269106</v>
      </c>
      <c r="I3144" s="179">
        <v>0</v>
      </c>
      <c r="J3144" s="179">
        <v>0</v>
      </c>
      <c r="K3144" s="179">
        <v>0</v>
      </c>
      <c r="L3144" s="179">
        <v>0</v>
      </c>
      <c r="M3144" s="179">
        <v>306193.86688309256</v>
      </c>
      <c r="N3144" s="179">
        <v>0</v>
      </c>
      <c r="O3144" s="179">
        <v>0</v>
      </c>
      <c r="P3144" s="179">
        <v>0</v>
      </c>
      <c r="Q3144" s="179">
        <v>0</v>
      </c>
      <c r="R3144" s="180">
        <v>0</v>
      </c>
      <c r="S3144" s="180">
        <v>0</v>
      </c>
      <c r="T3144" s="180">
        <v>0</v>
      </c>
    </row>
    <row r="3145" spans="2:20" x14ac:dyDescent="0.3">
      <c r="B3145" s="19">
        <v>3142</v>
      </c>
      <c r="C3145" s="179">
        <v>0</v>
      </c>
      <c r="D3145" s="179">
        <v>0</v>
      </c>
      <c r="E3145" s="179">
        <v>20058.372476882039</v>
      </c>
      <c r="F3145" s="179">
        <v>0</v>
      </c>
      <c r="G3145" s="179">
        <v>0</v>
      </c>
      <c r="H3145" s="179">
        <v>16958.050586050453</v>
      </c>
      <c r="I3145" s="179">
        <v>0</v>
      </c>
      <c r="J3145" s="179">
        <v>0</v>
      </c>
      <c r="K3145" s="179">
        <v>0</v>
      </c>
      <c r="L3145" s="179">
        <v>0</v>
      </c>
      <c r="M3145" s="179">
        <v>26442.283179498059</v>
      </c>
      <c r="N3145" s="179">
        <v>0</v>
      </c>
      <c r="O3145" s="179">
        <v>0</v>
      </c>
      <c r="P3145" s="179">
        <v>0</v>
      </c>
      <c r="Q3145" s="179">
        <v>0</v>
      </c>
      <c r="R3145" s="180">
        <v>0</v>
      </c>
      <c r="S3145" s="180">
        <v>0</v>
      </c>
      <c r="T3145" s="180">
        <v>0</v>
      </c>
    </row>
    <row r="3146" spans="2:20" x14ac:dyDescent="0.3">
      <c r="B3146" s="19">
        <v>3143</v>
      </c>
      <c r="C3146" s="179">
        <v>0</v>
      </c>
      <c r="D3146" s="179">
        <v>0</v>
      </c>
      <c r="E3146" s="179">
        <v>172040.34151856232</v>
      </c>
      <c r="F3146" s="179">
        <v>0</v>
      </c>
      <c r="G3146" s="179">
        <v>0</v>
      </c>
      <c r="H3146" s="179">
        <v>44865.343115241347</v>
      </c>
      <c r="I3146" s="179">
        <v>0</v>
      </c>
      <c r="J3146" s="179">
        <v>0</v>
      </c>
      <c r="K3146" s="179">
        <v>0</v>
      </c>
      <c r="L3146" s="179">
        <v>0</v>
      </c>
      <c r="M3146" s="179">
        <v>15579.580830783185</v>
      </c>
      <c r="N3146" s="179">
        <v>0</v>
      </c>
      <c r="O3146" s="179">
        <v>0</v>
      </c>
      <c r="P3146" s="179">
        <v>0</v>
      </c>
      <c r="Q3146" s="179">
        <v>0</v>
      </c>
      <c r="R3146" s="180">
        <v>0</v>
      </c>
      <c r="S3146" s="180">
        <v>0</v>
      </c>
      <c r="T3146" s="180">
        <v>0</v>
      </c>
    </row>
    <row r="3147" spans="2:20" x14ac:dyDescent="0.3">
      <c r="B3147" s="19">
        <v>3144</v>
      </c>
      <c r="C3147" s="179">
        <v>0</v>
      </c>
      <c r="D3147" s="179">
        <v>0</v>
      </c>
      <c r="E3147" s="179">
        <v>2874.2220910968172</v>
      </c>
      <c r="F3147" s="179">
        <v>0</v>
      </c>
      <c r="G3147" s="179">
        <v>0</v>
      </c>
      <c r="H3147" s="179">
        <v>26310.596483661448</v>
      </c>
      <c r="I3147" s="179">
        <v>0</v>
      </c>
      <c r="J3147" s="179">
        <v>0</v>
      </c>
      <c r="K3147" s="179">
        <v>0</v>
      </c>
      <c r="L3147" s="179">
        <v>0</v>
      </c>
      <c r="M3147" s="179">
        <v>142387.47694409228</v>
      </c>
      <c r="N3147" s="179">
        <v>0</v>
      </c>
      <c r="O3147" s="179">
        <v>0</v>
      </c>
      <c r="P3147" s="179">
        <v>0</v>
      </c>
      <c r="Q3147" s="179">
        <v>0</v>
      </c>
      <c r="R3147" s="180">
        <v>0</v>
      </c>
      <c r="S3147" s="180">
        <v>0</v>
      </c>
      <c r="T3147" s="180">
        <v>0</v>
      </c>
    </row>
    <row r="3148" spans="2:20" x14ac:dyDescent="0.3">
      <c r="B3148" s="19">
        <v>3145</v>
      </c>
      <c r="C3148" s="179">
        <v>1</v>
      </c>
      <c r="D3148" s="179">
        <v>505949.78376230964</v>
      </c>
      <c r="E3148" s="179">
        <v>239246.58274474795</v>
      </c>
      <c r="F3148" s="179">
        <v>0</v>
      </c>
      <c r="G3148" s="179">
        <v>0</v>
      </c>
      <c r="H3148" s="179">
        <v>36574.813676059799</v>
      </c>
      <c r="I3148" s="179">
        <v>0</v>
      </c>
      <c r="J3148" s="179">
        <v>0</v>
      </c>
      <c r="K3148" s="179">
        <v>0</v>
      </c>
      <c r="L3148" s="179">
        <v>0</v>
      </c>
      <c r="M3148" s="179">
        <v>472804.7587405438</v>
      </c>
      <c r="N3148" s="179">
        <v>0</v>
      </c>
      <c r="O3148" s="179">
        <v>0</v>
      </c>
      <c r="P3148" s="179">
        <v>0</v>
      </c>
      <c r="Q3148" s="179">
        <v>0</v>
      </c>
      <c r="R3148" s="180">
        <v>0</v>
      </c>
      <c r="S3148" s="180">
        <v>0</v>
      </c>
      <c r="T3148" s="180">
        <v>505949.78376230964</v>
      </c>
    </row>
    <row r="3149" spans="2:20" x14ac:dyDescent="0.3">
      <c r="B3149" s="19">
        <v>3146</v>
      </c>
      <c r="C3149" s="179">
        <v>0</v>
      </c>
      <c r="D3149" s="179">
        <v>0</v>
      </c>
      <c r="E3149" s="179">
        <v>25717.56075600379</v>
      </c>
      <c r="F3149" s="179">
        <v>0</v>
      </c>
      <c r="G3149" s="179">
        <v>0</v>
      </c>
      <c r="H3149" s="179">
        <v>15312.082412168846</v>
      </c>
      <c r="I3149" s="179">
        <v>0</v>
      </c>
      <c r="J3149" s="179">
        <v>0</v>
      </c>
      <c r="K3149" s="179">
        <v>0</v>
      </c>
      <c r="L3149" s="179">
        <v>0</v>
      </c>
      <c r="M3149" s="179">
        <v>232443.79078561295</v>
      </c>
      <c r="N3149" s="179">
        <v>0</v>
      </c>
      <c r="O3149" s="179">
        <v>0</v>
      </c>
      <c r="P3149" s="179">
        <v>0</v>
      </c>
      <c r="Q3149" s="179">
        <v>0</v>
      </c>
      <c r="R3149" s="180">
        <v>0</v>
      </c>
      <c r="S3149" s="180">
        <v>0</v>
      </c>
      <c r="T3149" s="180">
        <v>0</v>
      </c>
    </row>
    <row r="3150" spans="2:20" x14ac:dyDescent="0.3">
      <c r="B3150" s="19">
        <v>3147</v>
      </c>
      <c r="C3150" s="179">
        <v>0</v>
      </c>
      <c r="D3150" s="179">
        <v>0</v>
      </c>
      <c r="E3150" s="179">
        <v>86167.325641796037</v>
      </c>
      <c r="F3150" s="179">
        <v>0</v>
      </c>
      <c r="G3150" s="179">
        <v>0</v>
      </c>
      <c r="H3150" s="179">
        <v>36957.982842342986</v>
      </c>
      <c r="I3150" s="179">
        <v>0</v>
      </c>
      <c r="J3150" s="179">
        <v>0</v>
      </c>
      <c r="K3150" s="179">
        <v>0</v>
      </c>
      <c r="L3150" s="179">
        <v>0</v>
      </c>
      <c r="M3150" s="179">
        <v>43965.57187494039</v>
      </c>
      <c r="N3150" s="179">
        <v>0</v>
      </c>
      <c r="O3150" s="179">
        <v>0</v>
      </c>
      <c r="P3150" s="179">
        <v>0</v>
      </c>
      <c r="Q3150" s="179">
        <v>0</v>
      </c>
      <c r="R3150" s="180">
        <v>0</v>
      </c>
      <c r="S3150" s="180">
        <v>0</v>
      </c>
      <c r="T3150" s="180">
        <v>0</v>
      </c>
    </row>
    <row r="3151" spans="2:20" x14ac:dyDescent="0.3">
      <c r="B3151" s="19">
        <v>3148</v>
      </c>
      <c r="C3151" s="179">
        <v>0</v>
      </c>
      <c r="D3151" s="179">
        <v>0</v>
      </c>
      <c r="E3151" s="179">
        <v>39350.993251984022</v>
      </c>
      <c r="F3151" s="179">
        <v>0</v>
      </c>
      <c r="G3151" s="179">
        <v>0</v>
      </c>
      <c r="H3151" s="179">
        <v>59854.213395370753</v>
      </c>
      <c r="I3151" s="179">
        <v>0</v>
      </c>
      <c r="J3151" s="179">
        <v>0</v>
      </c>
      <c r="K3151" s="179">
        <v>0</v>
      </c>
      <c r="L3151" s="179">
        <v>0</v>
      </c>
      <c r="M3151" s="179">
        <v>7950.6123152198124</v>
      </c>
      <c r="N3151" s="179">
        <v>0</v>
      </c>
      <c r="O3151" s="179">
        <v>0</v>
      </c>
      <c r="P3151" s="179">
        <v>0</v>
      </c>
      <c r="Q3151" s="179">
        <v>0</v>
      </c>
      <c r="R3151" s="180">
        <v>0</v>
      </c>
      <c r="S3151" s="180">
        <v>0</v>
      </c>
      <c r="T3151" s="180">
        <v>0</v>
      </c>
    </row>
    <row r="3152" spans="2:20" x14ac:dyDescent="0.3">
      <c r="B3152" s="19">
        <v>3149</v>
      </c>
      <c r="C3152" s="179">
        <v>0</v>
      </c>
      <c r="D3152" s="179">
        <v>0</v>
      </c>
      <c r="E3152" s="179">
        <v>28905.722404975837</v>
      </c>
      <c r="F3152" s="179">
        <v>0</v>
      </c>
      <c r="G3152" s="179">
        <v>0</v>
      </c>
      <c r="H3152" s="179">
        <v>67314.473755493818</v>
      </c>
      <c r="I3152" s="179">
        <v>0</v>
      </c>
      <c r="J3152" s="179">
        <v>0</v>
      </c>
      <c r="K3152" s="179">
        <v>0</v>
      </c>
      <c r="L3152" s="179">
        <v>0</v>
      </c>
      <c r="M3152" s="179">
        <v>37913.280494918152</v>
      </c>
      <c r="N3152" s="179">
        <v>0</v>
      </c>
      <c r="O3152" s="179">
        <v>0</v>
      </c>
      <c r="P3152" s="179">
        <v>0</v>
      </c>
      <c r="Q3152" s="179">
        <v>0</v>
      </c>
      <c r="R3152" s="180">
        <v>0</v>
      </c>
      <c r="S3152" s="180">
        <v>0</v>
      </c>
      <c r="T3152" s="180">
        <v>0</v>
      </c>
    </row>
    <row r="3153" spans="2:20" x14ac:dyDescent="0.3">
      <c r="B3153" s="19">
        <v>3150</v>
      </c>
      <c r="C3153" s="179">
        <v>0</v>
      </c>
      <c r="D3153" s="179">
        <v>0</v>
      </c>
      <c r="E3153" s="179">
        <v>184633.10412156943</v>
      </c>
      <c r="F3153" s="179">
        <v>0</v>
      </c>
      <c r="G3153" s="179">
        <v>0</v>
      </c>
      <c r="H3153" s="179">
        <v>89563.187702988042</v>
      </c>
      <c r="I3153" s="179">
        <v>0</v>
      </c>
      <c r="J3153" s="179">
        <v>0</v>
      </c>
      <c r="K3153" s="179">
        <v>0</v>
      </c>
      <c r="L3153" s="179">
        <v>0</v>
      </c>
      <c r="M3153" s="179">
        <v>49165.136537822946</v>
      </c>
      <c r="N3153" s="179">
        <v>0</v>
      </c>
      <c r="O3153" s="179">
        <v>0</v>
      </c>
      <c r="P3153" s="179">
        <v>0</v>
      </c>
      <c r="Q3153" s="179">
        <v>0</v>
      </c>
      <c r="R3153" s="180">
        <v>0</v>
      </c>
      <c r="S3153" s="180">
        <v>0</v>
      </c>
      <c r="T3153" s="180">
        <v>0</v>
      </c>
    </row>
    <row r="3154" spans="2:20" x14ac:dyDescent="0.3">
      <c r="B3154" s="19">
        <v>3151</v>
      </c>
      <c r="C3154" s="179">
        <v>0</v>
      </c>
      <c r="D3154" s="179">
        <v>0</v>
      </c>
      <c r="E3154" s="179">
        <v>89284.916003599035</v>
      </c>
      <c r="F3154" s="179">
        <v>0</v>
      </c>
      <c r="G3154" s="179">
        <v>0</v>
      </c>
      <c r="H3154" s="179">
        <v>158407.31511812503</v>
      </c>
      <c r="I3154" s="179">
        <v>0</v>
      </c>
      <c r="J3154" s="179">
        <v>0</v>
      </c>
      <c r="K3154" s="179">
        <v>0</v>
      </c>
      <c r="L3154" s="179">
        <v>0</v>
      </c>
      <c r="M3154" s="179">
        <v>17135.506673964479</v>
      </c>
      <c r="N3154" s="179">
        <v>0</v>
      </c>
      <c r="O3154" s="179">
        <v>0</v>
      </c>
      <c r="P3154" s="179">
        <v>0</v>
      </c>
      <c r="Q3154" s="179">
        <v>0</v>
      </c>
      <c r="R3154" s="180">
        <v>0</v>
      </c>
      <c r="S3154" s="180">
        <v>0</v>
      </c>
      <c r="T3154" s="180">
        <v>0</v>
      </c>
    </row>
    <row r="3155" spans="2:20" x14ac:dyDescent="0.3">
      <c r="B3155" s="19">
        <v>3152</v>
      </c>
      <c r="C3155" s="179">
        <v>0</v>
      </c>
      <c r="D3155" s="179">
        <v>0</v>
      </c>
      <c r="E3155" s="179">
        <v>144558.83112266654</v>
      </c>
      <c r="F3155" s="179">
        <v>0</v>
      </c>
      <c r="G3155" s="179">
        <v>0</v>
      </c>
      <c r="H3155" s="179">
        <v>711.91313418093091</v>
      </c>
      <c r="I3155" s="179">
        <v>0</v>
      </c>
      <c r="J3155" s="179">
        <v>0</v>
      </c>
      <c r="K3155" s="179">
        <v>0</v>
      </c>
      <c r="L3155" s="179">
        <v>0</v>
      </c>
      <c r="M3155" s="179">
        <v>21817.914605891077</v>
      </c>
      <c r="N3155" s="179">
        <v>0</v>
      </c>
      <c r="O3155" s="179">
        <v>0</v>
      </c>
      <c r="P3155" s="179">
        <v>0</v>
      </c>
      <c r="Q3155" s="179">
        <v>0</v>
      </c>
      <c r="R3155" s="180">
        <v>0</v>
      </c>
      <c r="S3155" s="180">
        <v>0</v>
      </c>
      <c r="T3155" s="180">
        <v>0</v>
      </c>
    </row>
    <row r="3156" spans="2:20" x14ac:dyDescent="0.3">
      <c r="B3156" s="19">
        <v>3153</v>
      </c>
      <c r="C3156" s="179">
        <v>0</v>
      </c>
      <c r="D3156" s="179">
        <v>0</v>
      </c>
      <c r="E3156" s="179">
        <v>740634.25267021835</v>
      </c>
      <c r="F3156" s="179">
        <v>1</v>
      </c>
      <c r="G3156" s="179">
        <v>1843709.4988394782</v>
      </c>
      <c r="H3156" s="179">
        <v>1140721.5584383057</v>
      </c>
      <c r="I3156" s="179">
        <v>1000000</v>
      </c>
      <c r="J3156" s="179">
        <v>0</v>
      </c>
      <c r="K3156" s="179">
        <v>0</v>
      </c>
      <c r="L3156" s="179">
        <v>0</v>
      </c>
      <c r="M3156" s="179">
        <v>8821.566506764435</v>
      </c>
      <c r="N3156" s="179">
        <v>0</v>
      </c>
      <c r="O3156" s="179">
        <v>0</v>
      </c>
      <c r="P3156" s="179">
        <v>0</v>
      </c>
      <c r="Q3156" s="179">
        <v>0</v>
      </c>
      <c r="R3156" s="180">
        <v>0</v>
      </c>
      <c r="S3156" s="180">
        <v>0</v>
      </c>
      <c r="T3156" s="180">
        <v>0</v>
      </c>
    </row>
    <row r="3157" spans="2:20" x14ac:dyDescent="0.3">
      <c r="B3157" s="19">
        <v>3154</v>
      </c>
      <c r="C3157" s="179">
        <v>0</v>
      </c>
      <c r="D3157" s="179">
        <v>0</v>
      </c>
      <c r="E3157" s="179">
        <v>1656743.6665603865</v>
      </c>
      <c r="F3157" s="179">
        <v>0</v>
      </c>
      <c r="G3157" s="179">
        <v>0</v>
      </c>
      <c r="H3157" s="179">
        <v>33372.459338648645</v>
      </c>
      <c r="I3157" s="179">
        <v>0</v>
      </c>
      <c r="J3157" s="179">
        <v>0</v>
      </c>
      <c r="K3157" s="179">
        <v>0</v>
      </c>
      <c r="L3157" s="179">
        <v>0</v>
      </c>
      <c r="M3157" s="179">
        <v>93097.382060852673</v>
      </c>
      <c r="N3157" s="179">
        <v>0</v>
      </c>
      <c r="O3157" s="179">
        <v>0</v>
      </c>
      <c r="P3157" s="179">
        <v>0</v>
      </c>
      <c r="Q3157" s="179">
        <v>0</v>
      </c>
      <c r="R3157" s="180">
        <v>0</v>
      </c>
      <c r="S3157" s="180">
        <v>0</v>
      </c>
      <c r="T3157" s="180">
        <v>0</v>
      </c>
    </row>
    <row r="3158" spans="2:20" x14ac:dyDescent="0.3">
      <c r="B3158" s="19">
        <v>3155</v>
      </c>
      <c r="C3158" s="179">
        <v>0</v>
      </c>
      <c r="D3158" s="179">
        <v>0</v>
      </c>
      <c r="E3158" s="179">
        <v>179901.90530280815</v>
      </c>
      <c r="F3158" s="179">
        <v>1</v>
      </c>
      <c r="G3158" s="179">
        <v>19203.038524243624</v>
      </c>
      <c r="H3158" s="179">
        <v>3240.7127778722697</v>
      </c>
      <c r="I3158" s="179">
        <v>0</v>
      </c>
      <c r="J3158" s="179">
        <v>0</v>
      </c>
      <c r="K3158" s="179">
        <v>0</v>
      </c>
      <c r="L3158" s="179">
        <v>0</v>
      </c>
      <c r="M3158" s="179">
        <v>14386.322135778546</v>
      </c>
      <c r="N3158" s="179">
        <v>0</v>
      </c>
      <c r="O3158" s="179">
        <v>0</v>
      </c>
      <c r="P3158" s="179">
        <v>0</v>
      </c>
      <c r="Q3158" s="179">
        <v>0</v>
      </c>
      <c r="R3158" s="180">
        <v>0</v>
      </c>
      <c r="S3158" s="180">
        <v>0</v>
      </c>
      <c r="T3158" s="180">
        <v>0</v>
      </c>
    </row>
    <row r="3159" spans="2:20" x14ac:dyDescent="0.3">
      <c r="B3159" s="19">
        <v>3156</v>
      </c>
      <c r="C3159" s="179">
        <v>0</v>
      </c>
      <c r="D3159" s="179">
        <v>0</v>
      </c>
      <c r="E3159" s="179">
        <v>335003.08689957194</v>
      </c>
      <c r="F3159" s="179">
        <v>0</v>
      </c>
      <c r="G3159" s="179">
        <v>0</v>
      </c>
      <c r="H3159" s="179">
        <v>50470.801113113273</v>
      </c>
      <c r="I3159" s="179">
        <v>0</v>
      </c>
      <c r="J3159" s="179">
        <v>0</v>
      </c>
      <c r="K3159" s="179">
        <v>0</v>
      </c>
      <c r="L3159" s="179">
        <v>0</v>
      </c>
      <c r="M3159" s="179">
        <v>161584.02394115602</v>
      </c>
      <c r="N3159" s="179">
        <v>0</v>
      </c>
      <c r="O3159" s="179">
        <v>0</v>
      </c>
      <c r="P3159" s="179">
        <v>0</v>
      </c>
      <c r="Q3159" s="179">
        <v>0</v>
      </c>
      <c r="R3159" s="180">
        <v>0</v>
      </c>
      <c r="S3159" s="180">
        <v>0</v>
      </c>
      <c r="T3159" s="180">
        <v>0</v>
      </c>
    </row>
    <row r="3160" spans="2:20" x14ac:dyDescent="0.3">
      <c r="B3160" s="19">
        <v>3157</v>
      </c>
      <c r="C3160" s="179">
        <v>0</v>
      </c>
      <c r="D3160" s="179">
        <v>0</v>
      </c>
      <c r="E3160" s="179">
        <v>62304.327181968612</v>
      </c>
      <c r="F3160" s="179">
        <v>0</v>
      </c>
      <c r="G3160" s="179">
        <v>0</v>
      </c>
      <c r="H3160" s="179">
        <v>51230.064635688555</v>
      </c>
      <c r="I3160" s="179">
        <v>0</v>
      </c>
      <c r="J3160" s="179">
        <v>0</v>
      </c>
      <c r="K3160" s="179">
        <v>0</v>
      </c>
      <c r="L3160" s="179">
        <v>0</v>
      </c>
      <c r="M3160" s="179">
        <v>51459.747373330123</v>
      </c>
      <c r="N3160" s="179">
        <v>0</v>
      </c>
      <c r="O3160" s="179">
        <v>0</v>
      </c>
      <c r="P3160" s="179">
        <v>0</v>
      </c>
      <c r="Q3160" s="179">
        <v>0</v>
      </c>
      <c r="R3160" s="180">
        <v>0</v>
      </c>
      <c r="S3160" s="180">
        <v>0</v>
      </c>
      <c r="T3160" s="180">
        <v>0</v>
      </c>
    </row>
    <row r="3161" spans="2:20" x14ac:dyDescent="0.3">
      <c r="B3161" s="19">
        <v>3158</v>
      </c>
      <c r="C3161" s="179">
        <v>0</v>
      </c>
      <c r="D3161" s="179">
        <v>0</v>
      </c>
      <c r="E3161" s="179">
        <v>135250.86279427056</v>
      </c>
      <c r="F3161" s="179">
        <v>0</v>
      </c>
      <c r="G3161" s="179">
        <v>0</v>
      </c>
      <c r="H3161" s="179">
        <v>7209.11729708847</v>
      </c>
      <c r="I3161" s="179">
        <v>0</v>
      </c>
      <c r="J3161" s="179">
        <v>0</v>
      </c>
      <c r="K3161" s="179">
        <v>0</v>
      </c>
      <c r="L3161" s="179">
        <v>0</v>
      </c>
      <c r="M3161" s="179">
        <v>22398.177123081477</v>
      </c>
      <c r="N3161" s="179">
        <v>0</v>
      </c>
      <c r="O3161" s="179">
        <v>0</v>
      </c>
      <c r="P3161" s="179">
        <v>0</v>
      </c>
      <c r="Q3161" s="179">
        <v>0</v>
      </c>
      <c r="R3161" s="180">
        <v>0</v>
      </c>
      <c r="S3161" s="180">
        <v>0</v>
      </c>
      <c r="T3161" s="180">
        <v>0</v>
      </c>
    </row>
    <row r="3162" spans="2:20" x14ac:dyDescent="0.3">
      <c r="B3162" s="19">
        <v>3159</v>
      </c>
      <c r="C3162" s="179">
        <v>0</v>
      </c>
      <c r="D3162" s="179">
        <v>0</v>
      </c>
      <c r="E3162" s="179">
        <v>35949.594988212419</v>
      </c>
      <c r="F3162" s="179">
        <v>0</v>
      </c>
      <c r="G3162" s="179">
        <v>0</v>
      </c>
      <c r="H3162" s="179">
        <v>14152.666809690083</v>
      </c>
      <c r="I3162" s="179">
        <v>0</v>
      </c>
      <c r="J3162" s="179">
        <v>0</v>
      </c>
      <c r="K3162" s="179">
        <v>0</v>
      </c>
      <c r="L3162" s="179">
        <v>0</v>
      </c>
      <c r="M3162" s="179">
        <v>154656.10776770749</v>
      </c>
      <c r="N3162" s="179">
        <v>0</v>
      </c>
      <c r="O3162" s="179">
        <v>0</v>
      </c>
      <c r="P3162" s="179">
        <v>0</v>
      </c>
      <c r="Q3162" s="179">
        <v>0</v>
      </c>
      <c r="R3162" s="180">
        <v>0</v>
      </c>
      <c r="S3162" s="180">
        <v>0</v>
      </c>
      <c r="T3162" s="180">
        <v>0</v>
      </c>
    </row>
    <row r="3163" spans="2:20" x14ac:dyDescent="0.3">
      <c r="B3163" s="19">
        <v>3160</v>
      </c>
      <c r="C3163" s="179">
        <v>0</v>
      </c>
      <c r="D3163" s="179">
        <v>0</v>
      </c>
      <c r="E3163" s="179">
        <v>241790.67697571224</v>
      </c>
      <c r="F3163" s="179">
        <v>0</v>
      </c>
      <c r="G3163" s="179">
        <v>0</v>
      </c>
      <c r="H3163" s="179">
        <v>79502.836849874104</v>
      </c>
      <c r="I3163" s="179">
        <v>0</v>
      </c>
      <c r="J3163" s="179">
        <v>0</v>
      </c>
      <c r="K3163" s="179">
        <v>0</v>
      </c>
      <c r="L3163" s="179">
        <v>0</v>
      </c>
      <c r="M3163" s="179">
        <v>36884.077863660466</v>
      </c>
      <c r="N3163" s="179">
        <v>0</v>
      </c>
      <c r="O3163" s="179">
        <v>0</v>
      </c>
      <c r="P3163" s="179">
        <v>0</v>
      </c>
      <c r="Q3163" s="179">
        <v>0</v>
      </c>
      <c r="R3163" s="180">
        <v>0</v>
      </c>
      <c r="S3163" s="180">
        <v>0</v>
      </c>
      <c r="T3163" s="180">
        <v>0</v>
      </c>
    </row>
    <row r="3164" spans="2:20" x14ac:dyDescent="0.3">
      <c r="B3164" s="19">
        <v>3161</v>
      </c>
      <c r="C3164" s="179">
        <v>0</v>
      </c>
      <c r="D3164" s="179">
        <v>0</v>
      </c>
      <c r="E3164" s="179">
        <v>537083.65795784269</v>
      </c>
      <c r="F3164" s="179">
        <v>0</v>
      </c>
      <c r="G3164" s="179">
        <v>0</v>
      </c>
      <c r="H3164" s="179">
        <v>748274.74269641784</v>
      </c>
      <c r="I3164" s="179">
        <v>0</v>
      </c>
      <c r="J3164" s="179">
        <v>0</v>
      </c>
      <c r="K3164" s="179">
        <v>0</v>
      </c>
      <c r="L3164" s="179">
        <v>0</v>
      </c>
      <c r="M3164" s="179">
        <v>1414732.5840198372</v>
      </c>
      <c r="N3164" s="179">
        <v>0</v>
      </c>
      <c r="O3164" s="179">
        <v>0</v>
      </c>
      <c r="P3164" s="179">
        <v>0</v>
      </c>
      <c r="Q3164" s="179">
        <v>0</v>
      </c>
      <c r="R3164" s="180">
        <v>0</v>
      </c>
      <c r="S3164" s="180">
        <v>0</v>
      </c>
      <c r="T3164" s="180">
        <v>0</v>
      </c>
    </row>
    <row r="3165" spans="2:20" x14ac:dyDescent="0.3">
      <c r="B3165" s="19">
        <v>3162</v>
      </c>
      <c r="C3165" s="179">
        <v>0</v>
      </c>
      <c r="D3165" s="179">
        <v>0</v>
      </c>
      <c r="E3165" s="179">
        <v>25388.078656734677</v>
      </c>
      <c r="F3165" s="179">
        <v>0</v>
      </c>
      <c r="G3165" s="179">
        <v>0</v>
      </c>
      <c r="H3165" s="179">
        <v>9196.6769260289802</v>
      </c>
      <c r="I3165" s="179">
        <v>0</v>
      </c>
      <c r="J3165" s="179">
        <v>0</v>
      </c>
      <c r="K3165" s="179">
        <v>0</v>
      </c>
      <c r="L3165" s="179">
        <v>0</v>
      </c>
      <c r="M3165" s="179">
        <v>54953.418893491944</v>
      </c>
      <c r="N3165" s="179">
        <v>0</v>
      </c>
      <c r="O3165" s="179">
        <v>0</v>
      </c>
      <c r="P3165" s="179">
        <v>0</v>
      </c>
      <c r="Q3165" s="179">
        <v>0</v>
      </c>
      <c r="R3165" s="180">
        <v>0</v>
      </c>
      <c r="S3165" s="180">
        <v>0</v>
      </c>
      <c r="T3165" s="180">
        <v>0</v>
      </c>
    </row>
    <row r="3166" spans="2:20" x14ac:dyDescent="0.3">
      <c r="B3166" s="19">
        <v>3163</v>
      </c>
      <c r="C3166" s="179">
        <v>0</v>
      </c>
      <c r="D3166" s="179">
        <v>0</v>
      </c>
      <c r="E3166" s="179">
        <v>308692.8736903125</v>
      </c>
      <c r="F3166" s="179">
        <v>0</v>
      </c>
      <c r="G3166" s="179">
        <v>0</v>
      </c>
      <c r="H3166" s="179">
        <v>49814.345211855638</v>
      </c>
      <c r="I3166" s="179">
        <v>0</v>
      </c>
      <c r="J3166" s="179">
        <v>0</v>
      </c>
      <c r="K3166" s="179">
        <v>0</v>
      </c>
      <c r="L3166" s="179">
        <v>0</v>
      </c>
      <c r="M3166" s="179">
        <v>14003.641659983174</v>
      </c>
      <c r="N3166" s="179">
        <v>0</v>
      </c>
      <c r="O3166" s="179">
        <v>0</v>
      </c>
      <c r="P3166" s="179">
        <v>0</v>
      </c>
      <c r="Q3166" s="179">
        <v>0</v>
      </c>
      <c r="R3166" s="180">
        <v>0</v>
      </c>
      <c r="S3166" s="180">
        <v>0</v>
      </c>
      <c r="T3166" s="180">
        <v>0</v>
      </c>
    </row>
    <row r="3167" spans="2:20" x14ac:dyDescent="0.3">
      <c r="B3167" s="19">
        <v>3164</v>
      </c>
      <c r="C3167" s="179">
        <v>0</v>
      </c>
      <c r="D3167" s="179">
        <v>0</v>
      </c>
      <c r="E3167" s="179">
        <v>21997.021268929042</v>
      </c>
      <c r="F3167" s="179">
        <v>0</v>
      </c>
      <c r="G3167" s="179">
        <v>0</v>
      </c>
      <c r="H3167" s="179">
        <v>67486.819525371175</v>
      </c>
      <c r="I3167" s="179">
        <v>0</v>
      </c>
      <c r="J3167" s="179">
        <v>0</v>
      </c>
      <c r="K3167" s="179">
        <v>0</v>
      </c>
      <c r="L3167" s="179">
        <v>0</v>
      </c>
      <c r="M3167" s="179">
        <v>527999.04144561558</v>
      </c>
      <c r="N3167" s="179">
        <v>0</v>
      </c>
      <c r="O3167" s="179">
        <v>0</v>
      </c>
      <c r="P3167" s="179">
        <v>0</v>
      </c>
      <c r="Q3167" s="179">
        <v>0</v>
      </c>
      <c r="R3167" s="180">
        <v>0</v>
      </c>
      <c r="S3167" s="180">
        <v>0</v>
      </c>
      <c r="T3167" s="180">
        <v>0</v>
      </c>
    </row>
    <row r="3168" spans="2:20" x14ac:dyDescent="0.3">
      <c r="B3168" s="19">
        <v>3165</v>
      </c>
      <c r="C3168" s="179">
        <v>0</v>
      </c>
      <c r="D3168" s="179">
        <v>0</v>
      </c>
      <c r="E3168" s="179">
        <v>13487.629640304636</v>
      </c>
      <c r="F3168" s="179">
        <v>0</v>
      </c>
      <c r="G3168" s="179">
        <v>0</v>
      </c>
      <c r="H3168" s="179">
        <v>28825.662886218739</v>
      </c>
      <c r="I3168" s="179">
        <v>0</v>
      </c>
      <c r="J3168" s="179">
        <v>0</v>
      </c>
      <c r="K3168" s="179">
        <v>0</v>
      </c>
      <c r="L3168" s="179">
        <v>0</v>
      </c>
      <c r="M3168" s="179">
        <v>55524.894367377899</v>
      </c>
      <c r="N3168" s="179">
        <v>0</v>
      </c>
      <c r="O3168" s="179">
        <v>0</v>
      </c>
      <c r="P3168" s="179">
        <v>0</v>
      </c>
      <c r="Q3168" s="179">
        <v>0</v>
      </c>
      <c r="R3168" s="180">
        <v>0</v>
      </c>
      <c r="S3168" s="180">
        <v>0</v>
      </c>
      <c r="T3168" s="180">
        <v>0</v>
      </c>
    </row>
    <row r="3169" spans="2:20" x14ac:dyDescent="0.3">
      <c r="B3169" s="19">
        <v>3166</v>
      </c>
      <c r="C3169" s="179">
        <v>2</v>
      </c>
      <c r="D3169" s="179">
        <v>401955.40001711989</v>
      </c>
      <c r="E3169" s="179">
        <v>8852.9835123604844</v>
      </c>
      <c r="F3169" s="179">
        <v>0</v>
      </c>
      <c r="G3169" s="179">
        <v>0</v>
      </c>
      <c r="H3169" s="179">
        <v>29882.050485890846</v>
      </c>
      <c r="I3169" s="179">
        <v>0</v>
      </c>
      <c r="J3169" s="179">
        <v>0</v>
      </c>
      <c r="K3169" s="179">
        <v>0</v>
      </c>
      <c r="L3169" s="179">
        <v>0</v>
      </c>
      <c r="M3169" s="179">
        <v>113582.94709415041</v>
      </c>
      <c r="N3169" s="179">
        <v>0</v>
      </c>
      <c r="O3169" s="179">
        <v>0</v>
      </c>
      <c r="P3169" s="179">
        <v>0</v>
      </c>
      <c r="Q3169" s="179">
        <v>0</v>
      </c>
      <c r="R3169" s="180">
        <v>0</v>
      </c>
      <c r="S3169" s="180">
        <v>0</v>
      </c>
      <c r="T3169" s="180">
        <v>401955.40001711989</v>
      </c>
    </row>
    <row r="3170" spans="2:20" x14ac:dyDescent="0.3">
      <c r="B3170" s="19">
        <v>3167</v>
      </c>
      <c r="C3170" s="179">
        <v>0</v>
      </c>
      <c r="D3170" s="179">
        <v>0</v>
      </c>
      <c r="E3170" s="179">
        <v>18009.612456278839</v>
      </c>
      <c r="F3170" s="179">
        <v>0</v>
      </c>
      <c r="G3170" s="179">
        <v>0</v>
      </c>
      <c r="H3170" s="179">
        <v>31132.812823782617</v>
      </c>
      <c r="I3170" s="179">
        <v>0</v>
      </c>
      <c r="J3170" s="179">
        <v>0</v>
      </c>
      <c r="K3170" s="179">
        <v>0</v>
      </c>
      <c r="L3170" s="179">
        <v>0</v>
      </c>
      <c r="M3170" s="179">
        <v>11731.418111151957</v>
      </c>
      <c r="N3170" s="179">
        <v>0</v>
      </c>
      <c r="O3170" s="179">
        <v>0</v>
      </c>
      <c r="P3170" s="179">
        <v>0</v>
      </c>
      <c r="Q3170" s="179">
        <v>0</v>
      </c>
      <c r="R3170" s="180">
        <v>0</v>
      </c>
      <c r="S3170" s="180">
        <v>0</v>
      </c>
      <c r="T3170" s="180">
        <v>0</v>
      </c>
    </row>
    <row r="3171" spans="2:20" x14ac:dyDescent="0.3">
      <c r="B3171" s="19">
        <v>3168</v>
      </c>
      <c r="C3171" s="179">
        <v>0</v>
      </c>
      <c r="D3171" s="179">
        <v>0</v>
      </c>
      <c r="E3171" s="179">
        <v>58911.897227934824</v>
      </c>
      <c r="F3171" s="179">
        <v>0</v>
      </c>
      <c r="G3171" s="179">
        <v>0</v>
      </c>
      <c r="H3171" s="179">
        <v>10010.981685350798</v>
      </c>
      <c r="I3171" s="179">
        <v>0</v>
      </c>
      <c r="J3171" s="179">
        <v>0</v>
      </c>
      <c r="K3171" s="179">
        <v>0</v>
      </c>
      <c r="L3171" s="179">
        <v>0</v>
      </c>
      <c r="M3171" s="179">
        <v>454481.75190007029</v>
      </c>
      <c r="N3171" s="179">
        <v>0</v>
      </c>
      <c r="O3171" s="179">
        <v>0</v>
      </c>
      <c r="P3171" s="179">
        <v>0</v>
      </c>
      <c r="Q3171" s="179">
        <v>0</v>
      </c>
      <c r="R3171" s="180">
        <v>0</v>
      </c>
      <c r="S3171" s="180">
        <v>0</v>
      </c>
      <c r="T3171" s="180">
        <v>0</v>
      </c>
    </row>
    <row r="3172" spans="2:20" x14ac:dyDescent="0.3">
      <c r="B3172" s="19">
        <v>3169</v>
      </c>
      <c r="C3172" s="179">
        <v>0</v>
      </c>
      <c r="D3172" s="179">
        <v>0</v>
      </c>
      <c r="E3172" s="179">
        <v>106095.08498434244</v>
      </c>
      <c r="F3172" s="179">
        <v>0</v>
      </c>
      <c r="G3172" s="179">
        <v>0</v>
      </c>
      <c r="H3172" s="179">
        <v>32510.677402349593</v>
      </c>
      <c r="I3172" s="179">
        <v>0</v>
      </c>
      <c r="J3172" s="179">
        <v>0</v>
      </c>
      <c r="K3172" s="179">
        <v>0</v>
      </c>
      <c r="L3172" s="179">
        <v>0</v>
      </c>
      <c r="M3172" s="179">
        <v>7252.8302557505831</v>
      </c>
      <c r="N3172" s="179">
        <v>0</v>
      </c>
      <c r="O3172" s="179">
        <v>0</v>
      </c>
      <c r="P3172" s="179">
        <v>0</v>
      </c>
      <c r="Q3172" s="179">
        <v>0</v>
      </c>
      <c r="R3172" s="180">
        <v>0</v>
      </c>
      <c r="S3172" s="180">
        <v>0</v>
      </c>
      <c r="T3172" s="180">
        <v>0</v>
      </c>
    </row>
    <row r="3173" spans="2:20" x14ac:dyDescent="0.3">
      <c r="B3173" s="19">
        <v>3170</v>
      </c>
      <c r="C3173" s="179">
        <v>0</v>
      </c>
      <c r="D3173" s="179">
        <v>0</v>
      </c>
      <c r="E3173" s="179">
        <v>29222.250121340767</v>
      </c>
      <c r="F3173" s="179">
        <v>0</v>
      </c>
      <c r="G3173" s="179">
        <v>0</v>
      </c>
      <c r="H3173" s="179">
        <v>7506.0777490829951</v>
      </c>
      <c r="I3173" s="179">
        <v>0</v>
      </c>
      <c r="J3173" s="179">
        <v>0</v>
      </c>
      <c r="K3173" s="179">
        <v>0</v>
      </c>
      <c r="L3173" s="179">
        <v>0</v>
      </c>
      <c r="M3173" s="179">
        <v>203964.45652099274</v>
      </c>
      <c r="N3173" s="179">
        <v>0</v>
      </c>
      <c r="O3173" s="179">
        <v>0</v>
      </c>
      <c r="P3173" s="179">
        <v>0</v>
      </c>
      <c r="Q3173" s="179">
        <v>0</v>
      </c>
      <c r="R3173" s="180">
        <v>0</v>
      </c>
      <c r="S3173" s="180">
        <v>0</v>
      </c>
      <c r="T3173" s="180">
        <v>0</v>
      </c>
    </row>
    <row r="3174" spans="2:20" x14ac:dyDescent="0.3">
      <c r="B3174" s="19">
        <v>3171</v>
      </c>
      <c r="C3174" s="179">
        <v>0</v>
      </c>
      <c r="D3174" s="179">
        <v>0</v>
      </c>
      <c r="E3174" s="179">
        <v>1790947.8711710812</v>
      </c>
      <c r="F3174" s="179">
        <v>0</v>
      </c>
      <c r="G3174" s="179">
        <v>0</v>
      </c>
      <c r="H3174" s="179">
        <v>81814.030878668374</v>
      </c>
      <c r="I3174" s="179">
        <v>0</v>
      </c>
      <c r="J3174" s="179">
        <v>0</v>
      </c>
      <c r="K3174" s="179">
        <v>0</v>
      </c>
      <c r="L3174" s="179">
        <v>0</v>
      </c>
      <c r="M3174" s="179">
        <v>6471.4799784246334</v>
      </c>
      <c r="N3174" s="179">
        <v>0</v>
      </c>
      <c r="O3174" s="179">
        <v>0</v>
      </c>
      <c r="P3174" s="179">
        <v>0</v>
      </c>
      <c r="Q3174" s="179">
        <v>0</v>
      </c>
      <c r="R3174" s="180">
        <v>0</v>
      </c>
      <c r="S3174" s="180">
        <v>0</v>
      </c>
      <c r="T3174" s="180">
        <v>0</v>
      </c>
    </row>
    <row r="3175" spans="2:20" x14ac:dyDescent="0.3">
      <c r="B3175" s="19">
        <v>3172</v>
      </c>
      <c r="C3175" s="179">
        <v>0</v>
      </c>
      <c r="D3175" s="179">
        <v>0</v>
      </c>
      <c r="E3175" s="179">
        <v>72695.990918799725</v>
      </c>
      <c r="F3175" s="179">
        <v>0</v>
      </c>
      <c r="G3175" s="179">
        <v>0</v>
      </c>
      <c r="H3175" s="179">
        <v>76165.494474500156</v>
      </c>
      <c r="I3175" s="179">
        <v>0</v>
      </c>
      <c r="J3175" s="179">
        <v>0</v>
      </c>
      <c r="K3175" s="179">
        <v>0</v>
      </c>
      <c r="L3175" s="179">
        <v>0</v>
      </c>
      <c r="M3175" s="179">
        <v>162780.59558829429</v>
      </c>
      <c r="N3175" s="179">
        <v>0</v>
      </c>
      <c r="O3175" s="179">
        <v>0</v>
      </c>
      <c r="P3175" s="179">
        <v>0</v>
      </c>
      <c r="Q3175" s="179">
        <v>0</v>
      </c>
      <c r="R3175" s="180">
        <v>0</v>
      </c>
      <c r="S3175" s="180">
        <v>0</v>
      </c>
      <c r="T3175" s="180">
        <v>0</v>
      </c>
    </row>
    <row r="3176" spans="2:20" x14ac:dyDescent="0.3">
      <c r="B3176" s="19">
        <v>3173</v>
      </c>
      <c r="C3176" s="179">
        <v>0</v>
      </c>
      <c r="D3176" s="179">
        <v>0</v>
      </c>
      <c r="E3176" s="179">
        <v>18687.053066168261</v>
      </c>
      <c r="F3176" s="179">
        <v>0</v>
      </c>
      <c r="G3176" s="179">
        <v>0</v>
      </c>
      <c r="H3176" s="179">
        <v>522425.65246704989</v>
      </c>
      <c r="I3176" s="179">
        <v>0</v>
      </c>
      <c r="J3176" s="179">
        <v>0</v>
      </c>
      <c r="K3176" s="179">
        <v>0</v>
      </c>
      <c r="L3176" s="179">
        <v>0</v>
      </c>
      <c r="M3176" s="179">
        <v>375418.35018737521</v>
      </c>
      <c r="N3176" s="179">
        <v>0</v>
      </c>
      <c r="O3176" s="179">
        <v>0</v>
      </c>
      <c r="P3176" s="179">
        <v>0</v>
      </c>
      <c r="Q3176" s="179">
        <v>0</v>
      </c>
      <c r="R3176" s="180">
        <v>0</v>
      </c>
      <c r="S3176" s="180">
        <v>0</v>
      </c>
      <c r="T3176" s="180">
        <v>0</v>
      </c>
    </row>
    <row r="3177" spans="2:20" x14ac:dyDescent="0.3">
      <c r="B3177" s="19">
        <v>3174</v>
      </c>
      <c r="C3177" s="179">
        <v>0</v>
      </c>
      <c r="D3177" s="179">
        <v>0</v>
      </c>
      <c r="E3177" s="179">
        <v>683200.1787975718</v>
      </c>
      <c r="F3177" s="179">
        <v>0</v>
      </c>
      <c r="G3177" s="179">
        <v>0</v>
      </c>
      <c r="H3177" s="179">
        <v>8185.7354795629908</v>
      </c>
      <c r="I3177" s="179">
        <v>0</v>
      </c>
      <c r="J3177" s="179">
        <v>0</v>
      </c>
      <c r="K3177" s="179">
        <v>0</v>
      </c>
      <c r="L3177" s="179">
        <v>0</v>
      </c>
      <c r="M3177" s="179">
        <v>1843709.4988394782</v>
      </c>
      <c r="N3177" s="179">
        <v>0</v>
      </c>
      <c r="O3177" s="179">
        <v>0</v>
      </c>
      <c r="P3177" s="179">
        <v>0</v>
      </c>
      <c r="Q3177" s="179">
        <v>0</v>
      </c>
      <c r="R3177" s="180">
        <v>0</v>
      </c>
      <c r="S3177" s="180">
        <v>0</v>
      </c>
      <c r="T3177" s="180">
        <v>0</v>
      </c>
    </row>
    <row r="3178" spans="2:20" x14ac:dyDescent="0.3">
      <c r="B3178" s="19">
        <v>3175</v>
      </c>
      <c r="C3178" s="179">
        <v>0</v>
      </c>
      <c r="D3178" s="179">
        <v>0</v>
      </c>
      <c r="E3178" s="179">
        <v>457022.66174689634</v>
      </c>
      <c r="F3178" s="179">
        <v>0</v>
      </c>
      <c r="G3178" s="179">
        <v>0</v>
      </c>
      <c r="H3178" s="179">
        <v>1135425.1258109394</v>
      </c>
      <c r="I3178" s="179">
        <v>0</v>
      </c>
      <c r="J3178" s="179">
        <v>0</v>
      </c>
      <c r="K3178" s="179">
        <v>0</v>
      </c>
      <c r="L3178" s="179">
        <v>0</v>
      </c>
      <c r="M3178" s="179">
        <v>92612.53070409302</v>
      </c>
      <c r="N3178" s="179">
        <v>0</v>
      </c>
      <c r="O3178" s="179">
        <v>0</v>
      </c>
      <c r="P3178" s="179">
        <v>0</v>
      </c>
      <c r="Q3178" s="179">
        <v>0</v>
      </c>
      <c r="R3178" s="180">
        <v>0</v>
      </c>
      <c r="S3178" s="180">
        <v>0</v>
      </c>
      <c r="T3178" s="180">
        <v>0</v>
      </c>
    </row>
    <row r="3179" spans="2:20" x14ac:dyDescent="0.3">
      <c r="B3179" s="19">
        <v>3176</v>
      </c>
      <c r="C3179" s="179">
        <v>0</v>
      </c>
      <c r="D3179" s="179">
        <v>0</v>
      </c>
      <c r="E3179" s="179">
        <v>71269.999587905681</v>
      </c>
      <c r="F3179" s="179">
        <v>0</v>
      </c>
      <c r="G3179" s="179">
        <v>0</v>
      </c>
      <c r="H3179" s="179">
        <v>16390.486704074276</v>
      </c>
      <c r="I3179" s="179">
        <v>0</v>
      </c>
      <c r="J3179" s="179">
        <v>0</v>
      </c>
      <c r="K3179" s="179">
        <v>0</v>
      </c>
      <c r="L3179" s="179">
        <v>0</v>
      </c>
      <c r="M3179" s="179">
        <v>209379.04487939543</v>
      </c>
      <c r="N3179" s="179">
        <v>0</v>
      </c>
      <c r="O3179" s="179">
        <v>0</v>
      </c>
      <c r="P3179" s="179">
        <v>0</v>
      </c>
      <c r="Q3179" s="179">
        <v>0</v>
      </c>
      <c r="R3179" s="180">
        <v>0</v>
      </c>
      <c r="S3179" s="180">
        <v>0</v>
      </c>
      <c r="T3179" s="180">
        <v>0</v>
      </c>
    </row>
    <row r="3180" spans="2:20" x14ac:dyDescent="0.3">
      <c r="B3180" s="19">
        <v>3177</v>
      </c>
      <c r="C3180" s="179">
        <v>0</v>
      </c>
      <c r="D3180" s="179">
        <v>0</v>
      </c>
      <c r="E3180" s="179">
        <v>9521.9839773457043</v>
      </c>
      <c r="F3180" s="179">
        <v>0</v>
      </c>
      <c r="G3180" s="179">
        <v>0</v>
      </c>
      <c r="H3180" s="179">
        <v>15273.979647128665</v>
      </c>
      <c r="I3180" s="179">
        <v>0</v>
      </c>
      <c r="J3180" s="179">
        <v>0</v>
      </c>
      <c r="K3180" s="179">
        <v>0</v>
      </c>
      <c r="L3180" s="179">
        <v>0</v>
      </c>
      <c r="M3180" s="179">
        <v>171441.53247931422</v>
      </c>
      <c r="N3180" s="179">
        <v>0</v>
      </c>
      <c r="O3180" s="179">
        <v>0</v>
      </c>
      <c r="P3180" s="179">
        <v>0</v>
      </c>
      <c r="Q3180" s="179">
        <v>0</v>
      </c>
      <c r="R3180" s="180">
        <v>0</v>
      </c>
      <c r="S3180" s="180">
        <v>0</v>
      </c>
      <c r="T3180" s="180">
        <v>0</v>
      </c>
    </row>
    <row r="3181" spans="2:20" x14ac:dyDescent="0.3">
      <c r="B3181" s="19">
        <v>3178</v>
      </c>
      <c r="C3181" s="179">
        <v>0</v>
      </c>
      <c r="D3181" s="179">
        <v>0</v>
      </c>
      <c r="E3181" s="179">
        <v>298092.74192282563</v>
      </c>
      <c r="F3181" s="179">
        <v>0</v>
      </c>
      <c r="G3181" s="179">
        <v>0</v>
      </c>
      <c r="H3181" s="179">
        <v>3575.6679426567448</v>
      </c>
      <c r="I3181" s="179">
        <v>0</v>
      </c>
      <c r="J3181" s="179">
        <v>0</v>
      </c>
      <c r="K3181" s="179">
        <v>0</v>
      </c>
      <c r="L3181" s="179">
        <v>0</v>
      </c>
      <c r="M3181" s="179">
        <v>180366.20511339989</v>
      </c>
      <c r="N3181" s="179">
        <v>0</v>
      </c>
      <c r="O3181" s="179">
        <v>0</v>
      </c>
      <c r="P3181" s="179">
        <v>0</v>
      </c>
      <c r="Q3181" s="179">
        <v>0</v>
      </c>
      <c r="R3181" s="180">
        <v>0</v>
      </c>
      <c r="S3181" s="180">
        <v>0</v>
      </c>
      <c r="T3181" s="180">
        <v>0</v>
      </c>
    </row>
    <row r="3182" spans="2:20" x14ac:dyDescent="0.3">
      <c r="B3182" s="19">
        <v>3179</v>
      </c>
      <c r="C3182" s="179">
        <v>0</v>
      </c>
      <c r="D3182" s="179">
        <v>0</v>
      </c>
      <c r="E3182" s="179">
        <v>9333.2077643227531</v>
      </c>
      <c r="F3182" s="179">
        <v>0</v>
      </c>
      <c r="G3182" s="179">
        <v>0</v>
      </c>
      <c r="H3182" s="179">
        <v>108409.03596782133</v>
      </c>
      <c r="I3182" s="179">
        <v>0</v>
      </c>
      <c r="J3182" s="179">
        <v>0</v>
      </c>
      <c r="K3182" s="179">
        <v>0</v>
      </c>
      <c r="L3182" s="179">
        <v>0</v>
      </c>
      <c r="M3182" s="179">
        <v>44916.707774790622</v>
      </c>
      <c r="N3182" s="179">
        <v>0</v>
      </c>
      <c r="O3182" s="179">
        <v>0</v>
      </c>
      <c r="P3182" s="179">
        <v>0</v>
      </c>
      <c r="Q3182" s="179">
        <v>0</v>
      </c>
      <c r="R3182" s="180">
        <v>0</v>
      </c>
      <c r="S3182" s="180">
        <v>0</v>
      </c>
      <c r="T3182" s="180">
        <v>0</v>
      </c>
    </row>
    <row r="3183" spans="2:20" x14ac:dyDescent="0.3">
      <c r="B3183" s="19">
        <v>3180</v>
      </c>
      <c r="C3183" s="179">
        <v>0</v>
      </c>
      <c r="D3183" s="179">
        <v>0</v>
      </c>
      <c r="E3183" s="179">
        <v>21210.291627438808</v>
      </c>
      <c r="F3183" s="179">
        <v>0</v>
      </c>
      <c r="G3183" s="179">
        <v>0</v>
      </c>
      <c r="H3183" s="179">
        <v>11106.490352459065</v>
      </c>
      <c r="I3183" s="179">
        <v>0</v>
      </c>
      <c r="J3183" s="179">
        <v>0</v>
      </c>
      <c r="K3183" s="179">
        <v>0</v>
      </c>
      <c r="L3183" s="179">
        <v>0</v>
      </c>
      <c r="M3183" s="179">
        <v>32755.403024077619</v>
      </c>
      <c r="N3183" s="179">
        <v>0</v>
      </c>
      <c r="O3183" s="179">
        <v>0</v>
      </c>
      <c r="P3183" s="179">
        <v>0</v>
      </c>
      <c r="Q3183" s="179">
        <v>0</v>
      </c>
      <c r="R3183" s="180">
        <v>0</v>
      </c>
      <c r="S3183" s="180">
        <v>0</v>
      </c>
      <c r="T3183" s="180">
        <v>0</v>
      </c>
    </row>
    <row r="3184" spans="2:20" x14ac:dyDescent="0.3">
      <c r="B3184" s="19">
        <v>3181</v>
      </c>
      <c r="C3184" s="179">
        <v>0</v>
      </c>
      <c r="D3184" s="179">
        <v>0</v>
      </c>
      <c r="E3184" s="179">
        <v>79997.58071026532</v>
      </c>
      <c r="F3184" s="179">
        <v>0</v>
      </c>
      <c r="G3184" s="179">
        <v>0</v>
      </c>
      <c r="H3184" s="179">
        <v>155582.27483967418</v>
      </c>
      <c r="I3184" s="179">
        <v>0</v>
      </c>
      <c r="J3184" s="179">
        <v>0</v>
      </c>
      <c r="K3184" s="179">
        <v>0</v>
      </c>
      <c r="L3184" s="179">
        <v>0</v>
      </c>
      <c r="M3184" s="179">
        <v>61140.921489656394</v>
      </c>
      <c r="N3184" s="179">
        <v>0</v>
      </c>
      <c r="O3184" s="179">
        <v>0</v>
      </c>
      <c r="P3184" s="179">
        <v>0</v>
      </c>
      <c r="Q3184" s="179">
        <v>0</v>
      </c>
      <c r="R3184" s="180">
        <v>0</v>
      </c>
      <c r="S3184" s="180">
        <v>0</v>
      </c>
      <c r="T3184" s="180">
        <v>0</v>
      </c>
    </row>
    <row r="3185" spans="2:20" x14ac:dyDescent="0.3">
      <c r="B3185" s="19">
        <v>3182</v>
      </c>
      <c r="C3185" s="179">
        <v>1</v>
      </c>
      <c r="D3185" s="179">
        <v>200743.06958496125</v>
      </c>
      <c r="E3185" s="179">
        <v>1063038.5263288801</v>
      </c>
      <c r="F3185" s="179">
        <v>0</v>
      </c>
      <c r="G3185" s="179">
        <v>0</v>
      </c>
      <c r="H3185" s="179">
        <v>35255.535018007104</v>
      </c>
      <c r="I3185" s="179">
        <v>0</v>
      </c>
      <c r="J3185" s="179">
        <v>0</v>
      </c>
      <c r="K3185" s="179">
        <v>0</v>
      </c>
      <c r="L3185" s="179">
        <v>0</v>
      </c>
      <c r="M3185" s="179">
        <v>95172.853256006187</v>
      </c>
      <c r="N3185" s="179">
        <v>0</v>
      </c>
      <c r="O3185" s="179">
        <v>0</v>
      </c>
      <c r="P3185" s="179">
        <v>0</v>
      </c>
      <c r="Q3185" s="179">
        <v>0</v>
      </c>
      <c r="R3185" s="180">
        <v>0</v>
      </c>
      <c r="S3185" s="180">
        <v>0</v>
      </c>
      <c r="T3185" s="180">
        <v>200743.06958496125</v>
      </c>
    </row>
    <row r="3186" spans="2:20" x14ac:dyDescent="0.3">
      <c r="B3186" s="19">
        <v>3183</v>
      </c>
      <c r="C3186" s="179">
        <v>0</v>
      </c>
      <c r="D3186" s="179">
        <v>0</v>
      </c>
      <c r="E3186" s="179">
        <v>39913.946051633291</v>
      </c>
      <c r="F3186" s="179">
        <v>0</v>
      </c>
      <c r="G3186" s="179">
        <v>0</v>
      </c>
      <c r="H3186" s="179">
        <v>1075.1233011110778</v>
      </c>
      <c r="I3186" s="179">
        <v>0</v>
      </c>
      <c r="J3186" s="179">
        <v>0</v>
      </c>
      <c r="K3186" s="179">
        <v>0</v>
      </c>
      <c r="L3186" s="179">
        <v>0</v>
      </c>
      <c r="M3186" s="179">
        <v>690759.03275913803</v>
      </c>
      <c r="N3186" s="179">
        <v>0</v>
      </c>
      <c r="O3186" s="179">
        <v>0</v>
      </c>
      <c r="P3186" s="179">
        <v>0</v>
      </c>
      <c r="Q3186" s="179">
        <v>0</v>
      </c>
      <c r="R3186" s="180">
        <v>0</v>
      </c>
      <c r="S3186" s="180">
        <v>0</v>
      </c>
      <c r="T3186" s="180">
        <v>0</v>
      </c>
    </row>
    <row r="3187" spans="2:20" x14ac:dyDescent="0.3">
      <c r="B3187" s="19">
        <v>3184</v>
      </c>
      <c r="C3187" s="179">
        <v>0</v>
      </c>
      <c r="D3187" s="179">
        <v>0</v>
      </c>
      <c r="E3187" s="179">
        <v>62591.726737742792</v>
      </c>
      <c r="F3187" s="179">
        <v>0</v>
      </c>
      <c r="G3187" s="179">
        <v>0</v>
      </c>
      <c r="H3187" s="179">
        <v>41753.634561290972</v>
      </c>
      <c r="I3187" s="179">
        <v>0</v>
      </c>
      <c r="J3187" s="179">
        <v>0</v>
      </c>
      <c r="K3187" s="179">
        <v>0</v>
      </c>
      <c r="L3187" s="179">
        <v>0</v>
      </c>
      <c r="M3187" s="179">
        <v>11641.816883667063</v>
      </c>
      <c r="N3187" s="179">
        <v>0</v>
      </c>
      <c r="O3187" s="179">
        <v>0</v>
      </c>
      <c r="P3187" s="179">
        <v>0</v>
      </c>
      <c r="Q3187" s="179">
        <v>0</v>
      </c>
      <c r="R3187" s="180">
        <v>0</v>
      </c>
      <c r="S3187" s="180">
        <v>0</v>
      </c>
      <c r="T3187" s="180">
        <v>0</v>
      </c>
    </row>
    <row r="3188" spans="2:20" x14ac:dyDescent="0.3">
      <c r="B3188" s="19">
        <v>3185</v>
      </c>
      <c r="C3188" s="179">
        <v>0</v>
      </c>
      <c r="D3188" s="179">
        <v>0</v>
      </c>
      <c r="E3188" s="179">
        <v>47990.974658585896</v>
      </c>
      <c r="F3188" s="179">
        <v>0</v>
      </c>
      <c r="G3188" s="179">
        <v>0</v>
      </c>
      <c r="H3188" s="179">
        <v>39132.230211494825</v>
      </c>
      <c r="I3188" s="179">
        <v>0</v>
      </c>
      <c r="J3188" s="179">
        <v>0</v>
      </c>
      <c r="K3188" s="179">
        <v>0</v>
      </c>
      <c r="L3188" s="179">
        <v>0</v>
      </c>
      <c r="M3188" s="179">
        <v>100391.33845922073</v>
      </c>
      <c r="N3188" s="179">
        <v>0</v>
      </c>
      <c r="O3188" s="179">
        <v>0</v>
      </c>
      <c r="P3188" s="179">
        <v>0</v>
      </c>
      <c r="Q3188" s="179">
        <v>0</v>
      </c>
      <c r="R3188" s="180">
        <v>0</v>
      </c>
      <c r="S3188" s="180">
        <v>0</v>
      </c>
      <c r="T3188" s="180">
        <v>0</v>
      </c>
    </row>
    <row r="3189" spans="2:20" x14ac:dyDescent="0.3">
      <c r="B3189" s="19">
        <v>3186</v>
      </c>
      <c r="C3189" s="179">
        <v>0</v>
      </c>
      <c r="D3189" s="179">
        <v>0</v>
      </c>
      <c r="E3189" s="179">
        <v>1925400.9818813012</v>
      </c>
      <c r="F3189" s="179">
        <v>0</v>
      </c>
      <c r="G3189" s="179">
        <v>0</v>
      </c>
      <c r="H3189" s="179">
        <v>247349.1954225559</v>
      </c>
      <c r="I3189" s="179">
        <v>0</v>
      </c>
      <c r="J3189" s="179">
        <v>0</v>
      </c>
      <c r="K3189" s="179">
        <v>0</v>
      </c>
      <c r="L3189" s="179">
        <v>0</v>
      </c>
      <c r="M3189" s="179">
        <v>331458.82048529864</v>
      </c>
      <c r="N3189" s="179">
        <v>0</v>
      </c>
      <c r="O3189" s="179">
        <v>0</v>
      </c>
      <c r="P3189" s="179">
        <v>0</v>
      </c>
      <c r="Q3189" s="179">
        <v>0</v>
      </c>
      <c r="R3189" s="180">
        <v>0</v>
      </c>
      <c r="S3189" s="180">
        <v>0</v>
      </c>
      <c r="T3189" s="180">
        <v>0</v>
      </c>
    </row>
    <row r="3190" spans="2:20" x14ac:dyDescent="0.3">
      <c r="B3190" s="19">
        <v>3187</v>
      </c>
      <c r="C3190" s="179">
        <v>0</v>
      </c>
      <c r="D3190" s="179">
        <v>0</v>
      </c>
      <c r="E3190" s="179">
        <v>94941.773766500657</v>
      </c>
      <c r="F3190" s="179">
        <v>0</v>
      </c>
      <c r="G3190" s="179">
        <v>0</v>
      </c>
      <c r="H3190" s="179">
        <v>1818446.2442122393</v>
      </c>
      <c r="I3190" s="179">
        <v>0</v>
      </c>
      <c r="J3190" s="179">
        <v>0</v>
      </c>
      <c r="K3190" s="179">
        <v>0</v>
      </c>
      <c r="L3190" s="179">
        <v>0</v>
      </c>
      <c r="M3190" s="179">
        <v>558286.38831370219</v>
      </c>
      <c r="N3190" s="179">
        <v>0</v>
      </c>
      <c r="O3190" s="179">
        <v>0</v>
      </c>
      <c r="P3190" s="179">
        <v>0</v>
      </c>
      <c r="Q3190" s="179">
        <v>0</v>
      </c>
      <c r="R3190" s="180">
        <v>0</v>
      </c>
      <c r="S3190" s="180">
        <v>0</v>
      </c>
      <c r="T3190" s="180">
        <v>0</v>
      </c>
    </row>
    <row r="3191" spans="2:20" x14ac:dyDescent="0.3">
      <c r="B3191" s="19">
        <v>3188</v>
      </c>
      <c r="C3191" s="179">
        <v>0</v>
      </c>
      <c r="D3191" s="179">
        <v>0</v>
      </c>
      <c r="E3191" s="179">
        <v>28381.410043132928</v>
      </c>
      <c r="F3191" s="179">
        <v>0</v>
      </c>
      <c r="G3191" s="179">
        <v>0</v>
      </c>
      <c r="H3191" s="179">
        <v>55177.295811688426</v>
      </c>
      <c r="I3191" s="179">
        <v>0</v>
      </c>
      <c r="J3191" s="179">
        <v>0</v>
      </c>
      <c r="K3191" s="179">
        <v>0</v>
      </c>
      <c r="L3191" s="179">
        <v>0</v>
      </c>
      <c r="M3191" s="179">
        <v>40018.059698137615</v>
      </c>
      <c r="N3191" s="179">
        <v>0</v>
      </c>
      <c r="O3191" s="179">
        <v>0</v>
      </c>
      <c r="P3191" s="179">
        <v>0</v>
      </c>
      <c r="Q3191" s="179">
        <v>0</v>
      </c>
      <c r="R3191" s="180">
        <v>0</v>
      </c>
      <c r="S3191" s="180">
        <v>0</v>
      </c>
      <c r="T3191" s="180">
        <v>0</v>
      </c>
    </row>
    <row r="3192" spans="2:20" x14ac:dyDescent="0.3">
      <c r="B3192" s="19">
        <v>3189</v>
      </c>
      <c r="C3192" s="179">
        <v>0</v>
      </c>
      <c r="D3192" s="179">
        <v>0</v>
      </c>
      <c r="E3192" s="179">
        <v>52586.110314593803</v>
      </c>
      <c r="F3192" s="179">
        <v>0</v>
      </c>
      <c r="G3192" s="179">
        <v>0</v>
      </c>
      <c r="H3192" s="179">
        <v>7636.9098236602485</v>
      </c>
      <c r="I3192" s="179">
        <v>0</v>
      </c>
      <c r="J3192" s="179">
        <v>0</v>
      </c>
      <c r="K3192" s="179">
        <v>0</v>
      </c>
      <c r="L3192" s="179">
        <v>0</v>
      </c>
      <c r="M3192" s="179">
        <v>5732.9284325457265</v>
      </c>
      <c r="N3192" s="179">
        <v>0</v>
      </c>
      <c r="O3192" s="179">
        <v>0</v>
      </c>
      <c r="P3192" s="179">
        <v>0</v>
      </c>
      <c r="Q3192" s="179">
        <v>0</v>
      </c>
      <c r="R3192" s="180">
        <v>0</v>
      </c>
      <c r="S3192" s="180">
        <v>0</v>
      </c>
      <c r="T3192" s="180">
        <v>0</v>
      </c>
    </row>
    <row r="3193" spans="2:20" x14ac:dyDescent="0.3">
      <c r="B3193" s="19">
        <v>3190</v>
      </c>
      <c r="C3193" s="179">
        <v>0</v>
      </c>
      <c r="D3193" s="179">
        <v>0</v>
      </c>
      <c r="E3193" s="179">
        <v>533244.84999815712</v>
      </c>
      <c r="F3193" s="179">
        <v>0</v>
      </c>
      <c r="G3193" s="179">
        <v>0</v>
      </c>
      <c r="H3193" s="179">
        <v>92612.53070409302</v>
      </c>
      <c r="I3193" s="179">
        <v>0</v>
      </c>
      <c r="J3193" s="179">
        <v>0</v>
      </c>
      <c r="K3193" s="179">
        <v>0</v>
      </c>
      <c r="L3193" s="179">
        <v>0</v>
      </c>
      <c r="M3193" s="179">
        <v>39986.729042619438</v>
      </c>
      <c r="N3193" s="179">
        <v>0</v>
      </c>
      <c r="O3193" s="179">
        <v>0</v>
      </c>
      <c r="P3193" s="179">
        <v>0</v>
      </c>
      <c r="Q3193" s="179">
        <v>0</v>
      </c>
      <c r="R3193" s="180">
        <v>0</v>
      </c>
      <c r="S3193" s="180">
        <v>0</v>
      </c>
      <c r="T3193" s="180">
        <v>0</v>
      </c>
    </row>
    <row r="3194" spans="2:20" x14ac:dyDescent="0.3">
      <c r="B3194" s="19">
        <v>3191</v>
      </c>
      <c r="C3194" s="179">
        <v>0</v>
      </c>
      <c r="D3194" s="179">
        <v>0</v>
      </c>
      <c r="E3194" s="179">
        <v>253159.75356345868</v>
      </c>
      <c r="F3194" s="179">
        <v>0</v>
      </c>
      <c r="G3194" s="179">
        <v>0</v>
      </c>
      <c r="H3194" s="179">
        <v>71444.104966105078</v>
      </c>
      <c r="I3194" s="179">
        <v>0</v>
      </c>
      <c r="J3194" s="179">
        <v>0</v>
      </c>
      <c r="K3194" s="179">
        <v>0</v>
      </c>
      <c r="L3194" s="179">
        <v>0</v>
      </c>
      <c r="M3194" s="179">
        <v>1168090.9136629165</v>
      </c>
      <c r="N3194" s="179">
        <v>0</v>
      </c>
      <c r="O3194" s="179">
        <v>0</v>
      </c>
      <c r="P3194" s="179">
        <v>0</v>
      </c>
      <c r="Q3194" s="179">
        <v>0</v>
      </c>
      <c r="R3194" s="180">
        <v>0</v>
      </c>
      <c r="S3194" s="180">
        <v>0</v>
      </c>
      <c r="T3194" s="180">
        <v>0</v>
      </c>
    </row>
    <row r="3195" spans="2:20" x14ac:dyDescent="0.3">
      <c r="B3195" s="19">
        <v>3192</v>
      </c>
      <c r="C3195" s="179">
        <v>0</v>
      </c>
      <c r="D3195" s="179">
        <v>0</v>
      </c>
      <c r="E3195" s="179">
        <v>1772199.4563030882</v>
      </c>
      <c r="F3195" s="179">
        <v>0</v>
      </c>
      <c r="G3195" s="179">
        <v>0</v>
      </c>
      <c r="H3195" s="179">
        <v>118832.34705559057</v>
      </c>
      <c r="I3195" s="179">
        <v>0</v>
      </c>
      <c r="J3195" s="179">
        <v>0</v>
      </c>
      <c r="K3195" s="179">
        <v>0</v>
      </c>
      <c r="L3195" s="179">
        <v>0</v>
      </c>
      <c r="M3195" s="179">
        <v>62157.148961015359</v>
      </c>
      <c r="N3195" s="179">
        <v>0</v>
      </c>
      <c r="O3195" s="179">
        <v>0</v>
      </c>
      <c r="P3195" s="179">
        <v>0</v>
      </c>
      <c r="Q3195" s="179">
        <v>0</v>
      </c>
      <c r="R3195" s="180">
        <v>0</v>
      </c>
      <c r="S3195" s="180">
        <v>0</v>
      </c>
      <c r="T3195" s="180">
        <v>0</v>
      </c>
    </row>
    <row r="3196" spans="2:20" x14ac:dyDescent="0.3">
      <c r="B3196" s="19">
        <v>3193</v>
      </c>
      <c r="C3196" s="179">
        <v>0</v>
      </c>
      <c r="D3196" s="179">
        <v>0</v>
      </c>
      <c r="E3196" s="179">
        <v>95707.937981869618</v>
      </c>
      <c r="F3196" s="179">
        <v>0</v>
      </c>
      <c r="G3196" s="179">
        <v>0</v>
      </c>
      <c r="H3196" s="179">
        <v>8412.1267065665943</v>
      </c>
      <c r="I3196" s="179">
        <v>0</v>
      </c>
      <c r="J3196" s="179">
        <v>0</v>
      </c>
      <c r="K3196" s="179">
        <v>0</v>
      </c>
      <c r="L3196" s="179">
        <v>0</v>
      </c>
      <c r="M3196" s="179">
        <v>113670.98424503037</v>
      </c>
      <c r="N3196" s="179">
        <v>0</v>
      </c>
      <c r="O3196" s="179">
        <v>0</v>
      </c>
      <c r="P3196" s="179">
        <v>0</v>
      </c>
      <c r="Q3196" s="179">
        <v>0</v>
      </c>
      <c r="R3196" s="180">
        <v>0</v>
      </c>
      <c r="S3196" s="180">
        <v>0</v>
      </c>
      <c r="T3196" s="180">
        <v>0</v>
      </c>
    </row>
    <row r="3197" spans="2:20" x14ac:dyDescent="0.3">
      <c r="B3197" s="19">
        <v>3194</v>
      </c>
      <c r="C3197" s="179">
        <v>0</v>
      </c>
      <c r="D3197" s="179">
        <v>0</v>
      </c>
      <c r="E3197" s="179">
        <v>102811.58190581889</v>
      </c>
      <c r="F3197" s="179">
        <v>0</v>
      </c>
      <c r="G3197" s="179">
        <v>0</v>
      </c>
      <c r="H3197" s="179">
        <v>262819.36017723719</v>
      </c>
      <c r="I3197" s="179">
        <v>0</v>
      </c>
      <c r="J3197" s="179">
        <v>0</v>
      </c>
      <c r="K3197" s="179">
        <v>0</v>
      </c>
      <c r="L3197" s="179">
        <v>0</v>
      </c>
      <c r="M3197" s="179">
        <v>19961.095117325276</v>
      </c>
      <c r="N3197" s="179">
        <v>0</v>
      </c>
      <c r="O3197" s="179">
        <v>0</v>
      </c>
      <c r="P3197" s="179">
        <v>0</v>
      </c>
      <c r="Q3197" s="179">
        <v>0</v>
      </c>
      <c r="R3197" s="180">
        <v>0</v>
      </c>
      <c r="S3197" s="180">
        <v>0</v>
      </c>
      <c r="T3197" s="180">
        <v>0</v>
      </c>
    </row>
    <row r="3198" spans="2:20" x14ac:dyDescent="0.3">
      <c r="B3198" s="19">
        <v>3195</v>
      </c>
      <c r="C3198" s="179">
        <v>0</v>
      </c>
      <c r="D3198" s="179">
        <v>0</v>
      </c>
      <c r="E3198" s="179">
        <v>62017.963893609471</v>
      </c>
      <c r="F3198" s="179">
        <v>0</v>
      </c>
      <c r="G3198" s="179">
        <v>0</v>
      </c>
      <c r="H3198" s="179">
        <v>88604.851067875017</v>
      </c>
      <c r="I3198" s="179">
        <v>0</v>
      </c>
      <c r="J3198" s="179">
        <v>0</v>
      </c>
      <c r="K3198" s="179">
        <v>0</v>
      </c>
      <c r="L3198" s="179">
        <v>0</v>
      </c>
      <c r="M3198" s="179">
        <v>90701.61887404228</v>
      </c>
      <c r="N3198" s="179">
        <v>0</v>
      </c>
      <c r="O3198" s="179">
        <v>0</v>
      </c>
      <c r="P3198" s="179">
        <v>0</v>
      </c>
      <c r="Q3198" s="179">
        <v>0</v>
      </c>
      <c r="R3198" s="180">
        <v>0</v>
      </c>
      <c r="S3198" s="180">
        <v>0</v>
      </c>
      <c r="T3198" s="180">
        <v>0</v>
      </c>
    </row>
    <row r="3199" spans="2:20" x14ac:dyDescent="0.3">
      <c r="B3199" s="19">
        <v>3196</v>
      </c>
      <c r="C3199" s="179">
        <v>0</v>
      </c>
      <c r="D3199" s="179">
        <v>0</v>
      </c>
      <c r="E3199" s="179">
        <v>93495.780254122059</v>
      </c>
      <c r="F3199" s="179">
        <v>0</v>
      </c>
      <c r="G3199" s="179">
        <v>0</v>
      </c>
      <c r="H3199" s="179">
        <v>86626.180637638827</v>
      </c>
      <c r="I3199" s="179">
        <v>0</v>
      </c>
      <c r="J3199" s="179">
        <v>0</v>
      </c>
      <c r="K3199" s="179">
        <v>0</v>
      </c>
      <c r="L3199" s="179">
        <v>0</v>
      </c>
      <c r="M3199" s="179">
        <v>16041.383346548264</v>
      </c>
      <c r="N3199" s="179">
        <v>0</v>
      </c>
      <c r="O3199" s="179">
        <v>0</v>
      </c>
      <c r="P3199" s="179">
        <v>0</v>
      </c>
      <c r="Q3199" s="179">
        <v>0</v>
      </c>
      <c r="R3199" s="180">
        <v>0</v>
      </c>
      <c r="S3199" s="180">
        <v>0</v>
      </c>
      <c r="T3199" s="180">
        <v>0</v>
      </c>
    </row>
    <row r="3200" spans="2:20" x14ac:dyDescent="0.3">
      <c r="B3200" s="19">
        <v>3197</v>
      </c>
      <c r="C3200" s="179">
        <v>0</v>
      </c>
      <c r="D3200" s="179">
        <v>0</v>
      </c>
      <c r="E3200" s="179">
        <v>39053.774340267868</v>
      </c>
      <c r="F3200" s="179">
        <v>0</v>
      </c>
      <c r="G3200" s="179">
        <v>0</v>
      </c>
      <c r="H3200" s="179">
        <v>270922.80613021809</v>
      </c>
      <c r="I3200" s="179">
        <v>0</v>
      </c>
      <c r="J3200" s="179">
        <v>0</v>
      </c>
      <c r="K3200" s="179">
        <v>0</v>
      </c>
      <c r="L3200" s="179">
        <v>0</v>
      </c>
      <c r="M3200" s="179">
        <v>32619.297569214817</v>
      </c>
      <c r="N3200" s="179">
        <v>0</v>
      </c>
      <c r="O3200" s="179">
        <v>0</v>
      </c>
      <c r="P3200" s="179">
        <v>0</v>
      </c>
      <c r="Q3200" s="179">
        <v>0</v>
      </c>
      <c r="R3200" s="180">
        <v>0</v>
      </c>
      <c r="S3200" s="180">
        <v>0</v>
      </c>
      <c r="T3200" s="180">
        <v>0</v>
      </c>
    </row>
    <row r="3201" spans="2:20" x14ac:dyDescent="0.3">
      <c r="B3201" s="19">
        <v>3198</v>
      </c>
      <c r="C3201" s="179">
        <v>0</v>
      </c>
      <c r="D3201" s="179">
        <v>0</v>
      </c>
      <c r="E3201" s="179">
        <v>131517.04731349013</v>
      </c>
      <c r="F3201" s="179">
        <v>0</v>
      </c>
      <c r="G3201" s="179">
        <v>0</v>
      </c>
      <c r="H3201" s="179">
        <v>53945.96420478556</v>
      </c>
      <c r="I3201" s="179">
        <v>0</v>
      </c>
      <c r="J3201" s="179">
        <v>0</v>
      </c>
      <c r="K3201" s="179">
        <v>0</v>
      </c>
      <c r="L3201" s="179">
        <v>0</v>
      </c>
      <c r="M3201" s="179">
        <v>167251.8723775676</v>
      </c>
      <c r="N3201" s="179">
        <v>0</v>
      </c>
      <c r="O3201" s="179">
        <v>0</v>
      </c>
      <c r="P3201" s="179">
        <v>0</v>
      </c>
      <c r="Q3201" s="179">
        <v>0</v>
      </c>
      <c r="R3201" s="180">
        <v>0</v>
      </c>
      <c r="S3201" s="180">
        <v>0</v>
      </c>
      <c r="T3201" s="180">
        <v>0</v>
      </c>
    </row>
    <row r="3202" spans="2:20" x14ac:dyDescent="0.3">
      <c r="B3202" s="19">
        <v>3199</v>
      </c>
      <c r="C3202" s="179">
        <v>0</v>
      </c>
      <c r="D3202" s="179">
        <v>0</v>
      </c>
      <c r="E3202" s="179">
        <v>219438.46515442201</v>
      </c>
      <c r="F3202" s="179">
        <v>0</v>
      </c>
      <c r="G3202" s="179">
        <v>0</v>
      </c>
      <c r="H3202" s="179">
        <v>11142.062061324546</v>
      </c>
      <c r="I3202" s="179">
        <v>0</v>
      </c>
      <c r="J3202" s="179">
        <v>0</v>
      </c>
      <c r="K3202" s="179">
        <v>104745.63542075262</v>
      </c>
      <c r="L3202" s="179">
        <v>1</v>
      </c>
      <c r="M3202" s="179">
        <v>26586.353067954296</v>
      </c>
      <c r="N3202" s="179">
        <v>0</v>
      </c>
      <c r="O3202" s="179">
        <v>0</v>
      </c>
      <c r="P3202" s="179">
        <v>0</v>
      </c>
      <c r="Q3202" s="179">
        <v>0</v>
      </c>
      <c r="R3202" s="180">
        <v>0</v>
      </c>
      <c r="S3202" s="180">
        <v>104745.63542075262</v>
      </c>
      <c r="T3202" s="180">
        <v>0</v>
      </c>
    </row>
    <row r="3203" spans="2:20" x14ac:dyDescent="0.3">
      <c r="B3203" s="19">
        <v>3200</v>
      </c>
      <c r="C3203" s="179">
        <v>0</v>
      </c>
      <c r="D3203" s="179">
        <v>0</v>
      </c>
      <c r="E3203" s="179">
        <v>54226.412052127096</v>
      </c>
      <c r="F3203" s="179">
        <v>0</v>
      </c>
      <c r="G3203" s="179">
        <v>0</v>
      </c>
      <c r="H3203" s="179">
        <v>20244.53336987679</v>
      </c>
      <c r="I3203" s="179">
        <v>0</v>
      </c>
      <c r="J3203" s="179">
        <v>0</v>
      </c>
      <c r="K3203" s="179">
        <v>0</v>
      </c>
      <c r="L3203" s="179">
        <v>0</v>
      </c>
      <c r="M3203" s="179">
        <v>6444.9886506049434</v>
      </c>
      <c r="N3203" s="179">
        <v>0</v>
      </c>
      <c r="O3203" s="179">
        <v>0</v>
      </c>
      <c r="P3203" s="179">
        <v>0</v>
      </c>
      <c r="Q3203" s="179">
        <v>0</v>
      </c>
      <c r="R3203" s="180">
        <v>0</v>
      </c>
      <c r="S3203" s="180">
        <v>0</v>
      </c>
      <c r="T3203" s="180">
        <v>0</v>
      </c>
    </row>
    <row r="3204" spans="2:20" x14ac:dyDescent="0.3">
      <c r="B3204" s="19">
        <v>3201</v>
      </c>
      <c r="C3204" s="179">
        <v>0</v>
      </c>
      <c r="D3204" s="179">
        <v>0</v>
      </c>
      <c r="E3204" s="179">
        <v>106717.8032219348</v>
      </c>
      <c r="F3204" s="179">
        <v>0</v>
      </c>
      <c r="G3204" s="179">
        <v>0</v>
      </c>
      <c r="H3204" s="179">
        <v>205546.43415082913</v>
      </c>
      <c r="I3204" s="179">
        <v>0</v>
      </c>
      <c r="J3204" s="179">
        <v>0</v>
      </c>
      <c r="K3204" s="179">
        <v>0</v>
      </c>
      <c r="L3204" s="179">
        <v>0</v>
      </c>
      <c r="M3204" s="179">
        <v>484662.03680511733</v>
      </c>
      <c r="N3204" s="179">
        <v>0</v>
      </c>
      <c r="O3204" s="179">
        <v>0</v>
      </c>
      <c r="P3204" s="179">
        <v>0</v>
      </c>
      <c r="Q3204" s="179">
        <v>0</v>
      </c>
      <c r="R3204" s="180">
        <v>0</v>
      </c>
      <c r="S3204" s="180">
        <v>0</v>
      </c>
      <c r="T3204" s="180">
        <v>0</v>
      </c>
    </row>
    <row r="3205" spans="2:20" x14ac:dyDescent="0.3">
      <c r="B3205" s="19">
        <v>3202</v>
      </c>
      <c r="C3205" s="179">
        <v>0</v>
      </c>
      <c r="D3205" s="179">
        <v>0</v>
      </c>
      <c r="E3205" s="179">
        <v>63946.791932973865</v>
      </c>
      <c r="F3205" s="179">
        <v>0</v>
      </c>
      <c r="G3205" s="179">
        <v>0</v>
      </c>
      <c r="H3205" s="179">
        <v>255382.97234856075</v>
      </c>
      <c r="I3205" s="179">
        <v>0</v>
      </c>
      <c r="J3205" s="179">
        <v>0</v>
      </c>
      <c r="K3205" s="179">
        <v>0</v>
      </c>
      <c r="L3205" s="179">
        <v>0</v>
      </c>
      <c r="M3205" s="179">
        <v>20181.40195746292</v>
      </c>
      <c r="N3205" s="179">
        <v>0</v>
      </c>
      <c r="O3205" s="179">
        <v>0</v>
      </c>
      <c r="P3205" s="179">
        <v>0</v>
      </c>
      <c r="Q3205" s="179">
        <v>0</v>
      </c>
      <c r="R3205" s="180">
        <v>0</v>
      </c>
      <c r="S3205" s="180">
        <v>0</v>
      </c>
      <c r="T3205" s="180">
        <v>0</v>
      </c>
    </row>
    <row r="3206" spans="2:20" x14ac:dyDescent="0.3">
      <c r="B3206" s="19">
        <v>3203</v>
      </c>
      <c r="C3206" s="179">
        <v>0</v>
      </c>
      <c r="D3206" s="179">
        <v>0</v>
      </c>
      <c r="E3206" s="179">
        <v>60882.762747092536</v>
      </c>
      <c r="F3206" s="179">
        <v>0</v>
      </c>
      <c r="G3206" s="179">
        <v>0</v>
      </c>
      <c r="H3206" s="179">
        <v>326545.36834152014</v>
      </c>
      <c r="I3206" s="179">
        <v>0</v>
      </c>
      <c r="J3206" s="179">
        <v>0</v>
      </c>
      <c r="K3206" s="179">
        <v>0</v>
      </c>
      <c r="L3206" s="179">
        <v>0</v>
      </c>
      <c r="M3206" s="179">
        <v>28424.390105172126</v>
      </c>
      <c r="N3206" s="179">
        <v>0</v>
      </c>
      <c r="O3206" s="179">
        <v>0</v>
      </c>
      <c r="P3206" s="179">
        <v>0</v>
      </c>
      <c r="Q3206" s="179">
        <v>0</v>
      </c>
      <c r="R3206" s="180">
        <v>0</v>
      </c>
      <c r="S3206" s="180">
        <v>0</v>
      </c>
      <c r="T3206" s="180">
        <v>0</v>
      </c>
    </row>
    <row r="3207" spans="2:20" x14ac:dyDescent="0.3">
      <c r="B3207" s="19">
        <v>3204</v>
      </c>
      <c r="C3207" s="179">
        <v>0</v>
      </c>
      <c r="D3207" s="179">
        <v>0</v>
      </c>
      <c r="E3207" s="179">
        <v>97864.428423519552</v>
      </c>
      <c r="F3207" s="179">
        <v>0</v>
      </c>
      <c r="G3207" s="179">
        <v>0</v>
      </c>
      <c r="H3207" s="179">
        <v>227362.15856687084</v>
      </c>
      <c r="I3207" s="179">
        <v>0</v>
      </c>
      <c r="J3207" s="179">
        <v>0</v>
      </c>
      <c r="K3207" s="179">
        <v>0</v>
      </c>
      <c r="L3207" s="179">
        <v>0</v>
      </c>
      <c r="M3207" s="179">
        <v>224145.91792921163</v>
      </c>
      <c r="N3207" s="179">
        <v>0</v>
      </c>
      <c r="O3207" s="179">
        <v>0</v>
      </c>
      <c r="P3207" s="179">
        <v>0</v>
      </c>
      <c r="Q3207" s="179">
        <v>0</v>
      </c>
      <c r="R3207" s="180">
        <v>0</v>
      </c>
      <c r="S3207" s="180">
        <v>0</v>
      </c>
      <c r="T3207" s="180">
        <v>0</v>
      </c>
    </row>
    <row r="3208" spans="2:20" x14ac:dyDescent="0.3">
      <c r="B3208" s="19">
        <v>3205</v>
      </c>
      <c r="C3208" s="179">
        <v>0</v>
      </c>
      <c r="D3208" s="179">
        <v>0</v>
      </c>
      <c r="E3208" s="179">
        <v>236429.61264077178</v>
      </c>
      <c r="F3208" s="179">
        <v>1</v>
      </c>
      <c r="G3208" s="179">
        <v>79883.121004300687</v>
      </c>
      <c r="H3208" s="179">
        <v>23186.764764625321</v>
      </c>
      <c r="I3208" s="179">
        <v>0</v>
      </c>
      <c r="J3208" s="179">
        <v>0</v>
      </c>
      <c r="K3208" s="179">
        <v>0</v>
      </c>
      <c r="L3208" s="179">
        <v>0</v>
      </c>
      <c r="M3208" s="179">
        <v>122630.75165366453</v>
      </c>
      <c r="N3208" s="179">
        <v>0</v>
      </c>
      <c r="O3208" s="179">
        <v>0</v>
      </c>
      <c r="P3208" s="179">
        <v>0</v>
      </c>
      <c r="Q3208" s="179">
        <v>0</v>
      </c>
      <c r="R3208" s="180">
        <v>0</v>
      </c>
      <c r="S3208" s="180">
        <v>0</v>
      </c>
      <c r="T3208" s="180">
        <v>0</v>
      </c>
    </row>
    <row r="3209" spans="2:20" x14ac:dyDescent="0.3">
      <c r="B3209" s="19">
        <v>3206</v>
      </c>
      <c r="C3209" s="179">
        <v>0</v>
      </c>
      <c r="D3209" s="179">
        <v>0</v>
      </c>
      <c r="E3209" s="179">
        <v>32233.850066652354</v>
      </c>
      <c r="F3209" s="179">
        <v>0</v>
      </c>
      <c r="G3209" s="179">
        <v>0</v>
      </c>
      <c r="H3209" s="179">
        <v>9949.5063327483931</v>
      </c>
      <c r="I3209" s="179">
        <v>0</v>
      </c>
      <c r="J3209" s="179">
        <v>0</v>
      </c>
      <c r="K3209" s="179">
        <v>0</v>
      </c>
      <c r="L3209" s="179">
        <v>0</v>
      </c>
      <c r="M3209" s="179">
        <v>39939.767261174362</v>
      </c>
      <c r="N3209" s="179">
        <v>0</v>
      </c>
      <c r="O3209" s="179">
        <v>0</v>
      </c>
      <c r="P3209" s="179">
        <v>0</v>
      </c>
      <c r="Q3209" s="179">
        <v>0</v>
      </c>
      <c r="R3209" s="180">
        <v>0</v>
      </c>
      <c r="S3209" s="180">
        <v>0</v>
      </c>
      <c r="T3209" s="180">
        <v>0</v>
      </c>
    </row>
    <row r="3210" spans="2:20" x14ac:dyDescent="0.3">
      <c r="B3210" s="19">
        <v>3207</v>
      </c>
      <c r="C3210" s="179">
        <v>0</v>
      </c>
      <c r="D3210" s="179">
        <v>0</v>
      </c>
      <c r="E3210" s="179">
        <v>16695.147704793522</v>
      </c>
      <c r="F3210" s="179">
        <v>0</v>
      </c>
      <c r="G3210" s="179">
        <v>0</v>
      </c>
      <c r="H3210" s="179">
        <v>8124.7836517196956</v>
      </c>
      <c r="I3210" s="179">
        <v>0</v>
      </c>
      <c r="J3210" s="179">
        <v>0</v>
      </c>
      <c r="K3210" s="179">
        <v>0</v>
      </c>
      <c r="L3210" s="179">
        <v>0</v>
      </c>
      <c r="M3210" s="179">
        <v>2267969.6920100334</v>
      </c>
      <c r="N3210" s="179">
        <v>0</v>
      </c>
      <c r="O3210" s="179">
        <v>0</v>
      </c>
      <c r="P3210" s="179">
        <v>0</v>
      </c>
      <c r="Q3210" s="179">
        <v>0</v>
      </c>
      <c r="R3210" s="180">
        <v>0</v>
      </c>
      <c r="S3210" s="180">
        <v>0</v>
      </c>
      <c r="T3210" s="180">
        <v>0</v>
      </c>
    </row>
    <row r="3211" spans="2:20" x14ac:dyDescent="0.3">
      <c r="B3211" s="19">
        <v>3208</v>
      </c>
      <c r="C3211" s="179">
        <v>0</v>
      </c>
      <c r="D3211" s="179">
        <v>0</v>
      </c>
      <c r="E3211" s="179">
        <v>189910.25676344652</v>
      </c>
      <c r="F3211" s="179">
        <v>1</v>
      </c>
      <c r="G3211" s="179">
        <v>19233.957366446713</v>
      </c>
      <c r="H3211" s="179">
        <v>6134.9135549102202</v>
      </c>
      <c r="I3211" s="179">
        <v>0</v>
      </c>
      <c r="J3211" s="179">
        <v>0</v>
      </c>
      <c r="K3211" s="179">
        <v>0</v>
      </c>
      <c r="L3211" s="179">
        <v>0</v>
      </c>
      <c r="M3211" s="179">
        <v>347471.58201069827</v>
      </c>
      <c r="N3211" s="179">
        <v>0</v>
      </c>
      <c r="O3211" s="179">
        <v>0</v>
      </c>
      <c r="P3211" s="179">
        <v>0</v>
      </c>
      <c r="Q3211" s="179">
        <v>0</v>
      </c>
      <c r="R3211" s="180">
        <v>0</v>
      </c>
      <c r="S3211" s="180">
        <v>0</v>
      </c>
      <c r="T3211" s="180">
        <v>0</v>
      </c>
    </row>
    <row r="3212" spans="2:20" x14ac:dyDescent="0.3">
      <c r="B3212" s="19">
        <v>3209</v>
      </c>
      <c r="C3212" s="179">
        <v>0</v>
      </c>
      <c r="D3212" s="179">
        <v>0</v>
      </c>
      <c r="E3212" s="179">
        <v>112373.49955213115</v>
      </c>
      <c r="F3212" s="179">
        <v>0</v>
      </c>
      <c r="G3212" s="179">
        <v>0</v>
      </c>
      <c r="H3212" s="179">
        <v>187791.12254627128</v>
      </c>
      <c r="I3212" s="179">
        <v>0</v>
      </c>
      <c r="J3212" s="179">
        <v>0</v>
      </c>
      <c r="K3212" s="179">
        <v>0</v>
      </c>
      <c r="L3212" s="179">
        <v>0</v>
      </c>
      <c r="M3212" s="179">
        <v>5858.4515738142345</v>
      </c>
      <c r="N3212" s="179">
        <v>0</v>
      </c>
      <c r="O3212" s="179">
        <v>0</v>
      </c>
      <c r="P3212" s="179">
        <v>0</v>
      </c>
      <c r="Q3212" s="179">
        <v>0</v>
      </c>
      <c r="R3212" s="180">
        <v>0</v>
      </c>
      <c r="S3212" s="180">
        <v>0</v>
      </c>
      <c r="T3212" s="180">
        <v>0</v>
      </c>
    </row>
    <row r="3213" spans="2:20" x14ac:dyDescent="0.3">
      <c r="B3213" s="19">
        <v>3210</v>
      </c>
      <c r="C3213" s="179">
        <v>0</v>
      </c>
      <c r="D3213" s="179">
        <v>0</v>
      </c>
      <c r="E3213" s="179">
        <v>136778.32389478729</v>
      </c>
      <c r="F3213" s="179">
        <v>0</v>
      </c>
      <c r="G3213" s="179">
        <v>0</v>
      </c>
      <c r="H3213" s="179">
        <v>5552.7791892408286</v>
      </c>
      <c r="I3213" s="179">
        <v>0</v>
      </c>
      <c r="J3213" s="179">
        <v>0</v>
      </c>
      <c r="K3213" s="179">
        <v>0</v>
      </c>
      <c r="L3213" s="179">
        <v>0</v>
      </c>
      <c r="M3213" s="179">
        <v>92267.969646663143</v>
      </c>
      <c r="N3213" s="179">
        <v>0</v>
      </c>
      <c r="O3213" s="179">
        <v>0</v>
      </c>
      <c r="P3213" s="179">
        <v>0</v>
      </c>
      <c r="Q3213" s="179">
        <v>0</v>
      </c>
      <c r="R3213" s="180">
        <v>0</v>
      </c>
      <c r="S3213" s="180">
        <v>0</v>
      </c>
      <c r="T3213" s="180">
        <v>0</v>
      </c>
    </row>
    <row r="3214" spans="2:20" x14ac:dyDescent="0.3">
      <c r="B3214" s="19">
        <v>3211</v>
      </c>
      <c r="C3214" s="179">
        <v>0</v>
      </c>
      <c r="D3214" s="179">
        <v>0</v>
      </c>
      <c r="E3214" s="179">
        <v>123751.68662519821</v>
      </c>
      <c r="F3214" s="179">
        <v>0</v>
      </c>
      <c r="G3214" s="179">
        <v>0</v>
      </c>
      <c r="H3214" s="179">
        <v>201336.25426183635</v>
      </c>
      <c r="I3214" s="179">
        <v>0</v>
      </c>
      <c r="J3214" s="179">
        <v>0</v>
      </c>
      <c r="K3214" s="179">
        <v>0</v>
      </c>
      <c r="L3214" s="179">
        <v>0</v>
      </c>
      <c r="M3214" s="179">
        <v>2552.2370802114606</v>
      </c>
      <c r="N3214" s="179">
        <v>0</v>
      </c>
      <c r="O3214" s="179">
        <v>0</v>
      </c>
      <c r="P3214" s="179">
        <v>0</v>
      </c>
      <c r="Q3214" s="179">
        <v>0</v>
      </c>
      <c r="R3214" s="180">
        <v>0</v>
      </c>
      <c r="S3214" s="180">
        <v>0</v>
      </c>
      <c r="T3214" s="180">
        <v>0</v>
      </c>
    </row>
    <row r="3215" spans="2:20" x14ac:dyDescent="0.3">
      <c r="B3215" s="19">
        <v>3212</v>
      </c>
      <c r="C3215" s="179">
        <v>0</v>
      </c>
      <c r="D3215" s="179">
        <v>0</v>
      </c>
      <c r="E3215" s="179">
        <v>55420.314487714852</v>
      </c>
      <c r="F3215" s="179">
        <v>0</v>
      </c>
      <c r="G3215" s="179">
        <v>0</v>
      </c>
      <c r="H3215" s="179">
        <v>91412.922887905137</v>
      </c>
      <c r="I3215" s="179">
        <v>0</v>
      </c>
      <c r="J3215" s="179">
        <v>0</v>
      </c>
      <c r="K3215" s="179">
        <v>0</v>
      </c>
      <c r="L3215" s="179">
        <v>0</v>
      </c>
      <c r="M3215" s="179">
        <v>15877.354583448063</v>
      </c>
      <c r="N3215" s="179">
        <v>0</v>
      </c>
      <c r="O3215" s="179">
        <v>0</v>
      </c>
      <c r="P3215" s="179">
        <v>0</v>
      </c>
      <c r="Q3215" s="179">
        <v>0</v>
      </c>
      <c r="R3215" s="180">
        <v>0</v>
      </c>
      <c r="S3215" s="180">
        <v>0</v>
      </c>
      <c r="T3215" s="180">
        <v>0</v>
      </c>
    </row>
    <row r="3216" spans="2:20" x14ac:dyDescent="0.3">
      <c r="B3216" s="19">
        <v>3213</v>
      </c>
      <c r="C3216" s="179">
        <v>0</v>
      </c>
      <c r="D3216" s="179">
        <v>0</v>
      </c>
      <c r="E3216" s="179">
        <v>101876.73170758771</v>
      </c>
      <c r="F3216" s="179">
        <v>0</v>
      </c>
      <c r="G3216" s="179">
        <v>0</v>
      </c>
      <c r="H3216" s="179">
        <v>189982.31613525379</v>
      </c>
      <c r="I3216" s="179">
        <v>0</v>
      </c>
      <c r="J3216" s="179">
        <v>0</v>
      </c>
      <c r="K3216" s="179">
        <v>0</v>
      </c>
      <c r="L3216" s="179">
        <v>0</v>
      </c>
      <c r="M3216" s="179">
        <v>3503.5365348869764</v>
      </c>
      <c r="N3216" s="179">
        <v>0</v>
      </c>
      <c r="O3216" s="179">
        <v>0</v>
      </c>
      <c r="P3216" s="179">
        <v>0</v>
      </c>
      <c r="Q3216" s="179">
        <v>0</v>
      </c>
      <c r="R3216" s="180">
        <v>0</v>
      </c>
      <c r="S3216" s="180">
        <v>0</v>
      </c>
      <c r="T3216" s="180">
        <v>0</v>
      </c>
    </row>
    <row r="3217" spans="2:20" x14ac:dyDescent="0.3">
      <c r="B3217" s="19">
        <v>3214</v>
      </c>
      <c r="C3217" s="179">
        <v>0</v>
      </c>
      <c r="D3217" s="179">
        <v>0</v>
      </c>
      <c r="E3217" s="179">
        <v>86293.830437890516</v>
      </c>
      <c r="F3217" s="179">
        <v>0</v>
      </c>
      <c r="G3217" s="179">
        <v>0</v>
      </c>
      <c r="H3217" s="179">
        <v>127496.99831484826</v>
      </c>
      <c r="I3217" s="179">
        <v>0</v>
      </c>
      <c r="J3217" s="179">
        <v>0</v>
      </c>
      <c r="K3217" s="179">
        <v>0</v>
      </c>
      <c r="L3217" s="179">
        <v>0</v>
      </c>
      <c r="M3217" s="179">
        <v>56060.323285665778</v>
      </c>
      <c r="N3217" s="179">
        <v>0</v>
      </c>
      <c r="O3217" s="179">
        <v>0</v>
      </c>
      <c r="P3217" s="179">
        <v>0</v>
      </c>
      <c r="Q3217" s="179">
        <v>0</v>
      </c>
      <c r="R3217" s="180">
        <v>0</v>
      </c>
      <c r="S3217" s="180">
        <v>0</v>
      </c>
      <c r="T3217" s="180">
        <v>0</v>
      </c>
    </row>
    <row r="3218" spans="2:20" x14ac:dyDescent="0.3">
      <c r="B3218" s="19">
        <v>3215</v>
      </c>
      <c r="C3218" s="179">
        <v>0</v>
      </c>
      <c r="D3218" s="179">
        <v>0</v>
      </c>
      <c r="E3218" s="179">
        <v>38862.134307455119</v>
      </c>
      <c r="F3218" s="179">
        <v>0</v>
      </c>
      <c r="G3218" s="179">
        <v>0</v>
      </c>
      <c r="H3218" s="179">
        <v>15771.496465976572</v>
      </c>
      <c r="I3218" s="179">
        <v>0</v>
      </c>
      <c r="J3218" s="179">
        <v>0</v>
      </c>
      <c r="K3218" s="179">
        <v>0</v>
      </c>
      <c r="L3218" s="179">
        <v>0</v>
      </c>
      <c r="M3218" s="179">
        <v>3176.2731301686154</v>
      </c>
      <c r="N3218" s="179">
        <v>0</v>
      </c>
      <c r="O3218" s="179">
        <v>0</v>
      </c>
      <c r="P3218" s="179">
        <v>0</v>
      </c>
      <c r="Q3218" s="179">
        <v>0</v>
      </c>
      <c r="R3218" s="180">
        <v>0</v>
      </c>
      <c r="S3218" s="180">
        <v>0</v>
      </c>
      <c r="T3218" s="180">
        <v>0</v>
      </c>
    </row>
    <row r="3219" spans="2:20" x14ac:dyDescent="0.3">
      <c r="B3219" s="19">
        <v>3216</v>
      </c>
      <c r="C3219" s="179">
        <v>0</v>
      </c>
      <c r="D3219" s="179">
        <v>0</v>
      </c>
      <c r="E3219" s="179">
        <v>31526.940393126904</v>
      </c>
      <c r="F3219" s="179">
        <v>0</v>
      </c>
      <c r="G3219" s="179">
        <v>0</v>
      </c>
      <c r="H3219" s="179">
        <v>4260.7383157091444</v>
      </c>
      <c r="I3219" s="179">
        <v>0</v>
      </c>
      <c r="J3219" s="179">
        <v>0</v>
      </c>
      <c r="K3219" s="179">
        <v>0</v>
      </c>
      <c r="L3219" s="179">
        <v>0</v>
      </c>
      <c r="M3219" s="179">
        <v>578414.36596765101</v>
      </c>
      <c r="N3219" s="179">
        <v>0</v>
      </c>
      <c r="O3219" s="179">
        <v>0</v>
      </c>
      <c r="P3219" s="179">
        <v>0</v>
      </c>
      <c r="Q3219" s="179">
        <v>0</v>
      </c>
      <c r="R3219" s="180">
        <v>0</v>
      </c>
      <c r="S3219" s="180">
        <v>0</v>
      </c>
      <c r="T3219" s="180">
        <v>0</v>
      </c>
    </row>
    <row r="3220" spans="2:20" x14ac:dyDescent="0.3">
      <c r="B3220" s="19">
        <v>3217</v>
      </c>
      <c r="C3220" s="179">
        <v>0</v>
      </c>
      <c r="D3220" s="179">
        <v>0</v>
      </c>
      <c r="E3220" s="179">
        <v>33492.927826281135</v>
      </c>
      <c r="F3220" s="179">
        <v>0</v>
      </c>
      <c r="G3220" s="179">
        <v>0</v>
      </c>
      <c r="H3220" s="179">
        <v>19992.505572295122</v>
      </c>
      <c r="I3220" s="179">
        <v>0</v>
      </c>
      <c r="J3220" s="179">
        <v>0</v>
      </c>
      <c r="K3220" s="179">
        <v>0</v>
      </c>
      <c r="L3220" s="179">
        <v>0</v>
      </c>
      <c r="M3220" s="179">
        <v>34375.628959436202</v>
      </c>
      <c r="N3220" s="179">
        <v>0</v>
      </c>
      <c r="O3220" s="179">
        <v>0</v>
      </c>
      <c r="P3220" s="179">
        <v>0</v>
      </c>
      <c r="Q3220" s="179">
        <v>0</v>
      </c>
      <c r="R3220" s="180">
        <v>0</v>
      </c>
      <c r="S3220" s="180">
        <v>0</v>
      </c>
      <c r="T3220" s="180">
        <v>0</v>
      </c>
    </row>
    <row r="3221" spans="2:20" x14ac:dyDescent="0.3">
      <c r="B3221" s="19">
        <v>3218</v>
      </c>
      <c r="C3221" s="179">
        <v>0</v>
      </c>
      <c r="D3221" s="179">
        <v>0</v>
      </c>
      <c r="E3221" s="179">
        <v>170895.62952884109</v>
      </c>
      <c r="F3221" s="179">
        <v>0</v>
      </c>
      <c r="G3221" s="179">
        <v>0</v>
      </c>
      <c r="H3221" s="179">
        <v>983620.48193784885</v>
      </c>
      <c r="I3221" s="179">
        <v>0</v>
      </c>
      <c r="J3221" s="179">
        <v>0</v>
      </c>
      <c r="K3221" s="179">
        <v>156851.53621762234</v>
      </c>
      <c r="L3221" s="179">
        <v>1</v>
      </c>
      <c r="M3221" s="179">
        <v>191852.23529104085</v>
      </c>
      <c r="N3221" s="179">
        <v>0</v>
      </c>
      <c r="O3221" s="179">
        <v>0</v>
      </c>
      <c r="P3221" s="179">
        <v>0</v>
      </c>
      <c r="Q3221" s="179">
        <v>0</v>
      </c>
      <c r="R3221" s="180">
        <v>0</v>
      </c>
      <c r="S3221" s="180">
        <v>156851.53621762234</v>
      </c>
      <c r="T3221" s="180">
        <v>0</v>
      </c>
    </row>
    <row r="3222" spans="2:20" x14ac:dyDescent="0.3">
      <c r="B3222" s="19">
        <v>3219</v>
      </c>
      <c r="C3222" s="179">
        <v>1</v>
      </c>
      <c r="D3222" s="179">
        <v>36957.537850094508</v>
      </c>
      <c r="E3222" s="179">
        <v>199263.0594951651</v>
      </c>
      <c r="F3222" s="179">
        <v>0</v>
      </c>
      <c r="G3222" s="179">
        <v>0</v>
      </c>
      <c r="H3222" s="179">
        <v>3472.4404049374621</v>
      </c>
      <c r="I3222" s="179">
        <v>0</v>
      </c>
      <c r="J3222" s="179">
        <v>0</v>
      </c>
      <c r="K3222" s="179">
        <v>0</v>
      </c>
      <c r="L3222" s="179">
        <v>0</v>
      </c>
      <c r="M3222" s="179">
        <v>33788.046132914773</v>
      </c>
      <c r="N3222" s="179">
        <v>0</v>
      </c>
      <c r="O3222" s="179">
        <v>0</v>
      </c>
      <c r="P3222" s="179">
        <v>0</v>
      </c>
      <c r="Q3222" s="179">
        <v>0</v>
      </c>
      <c r="R3222" s="180">
        <v>0</v>
      </c>
      <c r="S3222" s="180">
        <v>0</v>
      </c>
      <c r="T3222" s="180">
        <v>36957.537850094508</v>
      </c>
    </row>
    <row r="3223" spans="2:20" x14ac:dyDescent="0.3">
      <c r="B3223" s="19">
        <v>3220</v>
      </c>
      <c r="C3223" s="179">
        <v>0</v>
      </c>
      <c r="D3223" s="179">
        <v>0</v>
      </c>
      <c r="E3223" s="179">
        <v>153805.91144555804</v>
      </c>
      <c r="F3223" s="179">
        <v>1</v>
      </c>
      <c r="G3223" s="179">
        <v>6586.1362160198141</v>
      </c>
      <c r="H3223" s="179">
        <v>9022.1256493052424</v>
      </c>
      <c r="I3223" s="179">
        <v>0</v>
      </c>
      <c r="J3223" s="179">
        <v>0</v>
      </c>
      <c r="K3223" s="179">
        <v>0</v>
      </c>
      <c r="L3223" s="179">
        <v>0</v>
      </c>
      <c r="M3223" s="179">
        <v>19814.784432765457</v>
      </c>
      <c r="N3223" s="179">
        <v>0</v>
      </c>
      <c r="O3223" s="179">
        <v>0</v>
      </c>
      <c r="P3223" s="179">
        <v>0</v>
      </c>
      <c r="Q3223" s="179">
        <v>0</v>
      </c>
      <c r="R3223" s="180">
        <v>0</v>
      </c>
      <c r="S3223" s="180">
        <v>0</v>
      </c>
      <c r="T3223" s="180">
        <v>0</v>
      </c>
    </row>
    <row r="3224" spans="2:20" x14ac:dyDescent="0.3">
      <c r="B3224" s="19">
        <v>3221</v>
      </c>
      <c r="C3224" s="179">
        <v>0</v>
      </c>
      <c r="D3224" s="179">
        <v>0</v>
      </c>
      <c r="E3224" s="179">
        <v>232341.68322268868</v>
      </c>
      <c r="F3224" s="179">
        <v>0</v>
      </c>
      <c r="G3224" s="179">
        <v>0</v>
      </c>
      <c r="H3224" s="179">
        <v>36928.408316214212</v>
      </c>
      <c r="I3224" s="179">
        <v>0</v>
      </c>
      <c r="J3224" s="179">
        <v>0</v>
      </c>
      <c r="K3224" s="179">
        <v>0</v>
      </c>
      <c r="L3224" s="179">
        <v>0</v>
      </c>
      <c r="M3224" s="179">
        <v>72152.432576867956</v>
      </c>
      <c r="N3224" s="179">
        <v>0</v>
      </c>
      <c r="O3224" s="179">
        <v>0</v>
      </c>
      <c r="P3224" s="179">
        <v>0</v>
      </c>
      <c r="Q3224" s="179">
        <v>0</v>
      </c>
      <c r="R3224" s="180">
        <v>0</v>
      </c>
      <c r="S3224" s="180">
        <v>0</v>
      </c>
      <c r="T3224" s="180">
        <v>0</v>
      </c>
    </row>
    <row r="3225" spans="2:20" x14ac:dyDescent="0.3">
      <c r="B3225" s="19">
        <v>3222</v>
      </c>
      <c r="C3225" s="179">
        <v>0</v>
      </c>
      <c r="D3225" s="179">
        <v>0</v>
      </c>
      <c r="E3225" s="179">
        <v>54183.350723301628</v>
      </c>
      <c r="F3225" s="179">
        <v>0</v>
      </c>
      <c r="G3225" s="179">
        <v>0</v>
      </c>
      <c r="H3225" s="179">
        <v>46886.200382634139</v>
      </c>
      <c r="I3225" s="179">
        <v>0</v>
      </c>
      <c r="J3225" s="179">
        <v>0</v>
      </c>
      <c r="K3225" s="179">
        <v>0</v>
      </c>
      <c r="L3225" s="179">
        <v>0</v>
      </c>
      <c r="M3225" s="179">
        <v>108658.72307578244</v>
      </c>
      <c r="N3225" s="179">
        <v>0</v>
      </c>
      <c r="O3225" s="179">
        <v>0</v>
      </c>
      <c r="P3225" s="179">
        <v>0</v>
      </c>
      <c r="Q3225" s="179">
        <v>0</v>
      </c>
      <c r="R3225" s="180">
        <v>0</v>
      </c>
      <c r="S3225" s="180">
        <v>0</v>
      </c>
      <c r="T3225" s="180">
        <v>0</v>
      </c>
    </row>
    <row r="3226" spans="2:20" x14ac:dyDescent="0.3">
      <c r="B3226" s="19">
        <v>3223</v>
      </c>
      <c r="C3226" s="179">
        <v>0</v>
      </c>
      <c r="D3226" s="179">
        <v>0</v>
      </c>
      <c r="E3226" s="179">
        <v>14942.81666689054</v>
      </c>
      <c r="F3226" s="179">
        <v>0</v>
      </c>
      <c r="G3226" s="179">
        <v>0</v>
      </c>
      <c r="H3226" s="179">
        <v>70820.41928819858</v>
      </c>
      <c r="I3226" s="179">
        <v>0</v>
      </c>
      <c r="J3226" s="179">
        <v>0</v>
      </c>
      <c r="K3226" s="179">
        <v>0</v>
      </c>
      <c r="L3226" s="179">
        <v>0</v>
      </c>
      <c r="M3226" s="179">
        <v>15312.082412168846</v>
      </c>
      <c r="N3226" s="179">
        <v>0</v>
      </c>
      <c r="O3226" s="179">
        <v>0</v>
      </c>
      <c r="P3226" s="179">
        <v>0</v>
      </c>
      <c r="Q3226" s="179">
        <v>0</v>
      </c>
      <c r="R3226" s="180">
        <v>0</v>
      </c>
      <c r="S3226" s="180">
        <v>0</v>
      </c>
      <c r="T3226" s="180">
        <v>0</v>
      </c>
    </row>
    <row r="3227" spans="2:20" x14ac:dyDescent="0.3">
      <c r="B3227" s="19">
        <v>3224</v>
      </c>
      <c r="C3227" s="179">
        <v>0</v>
      </c>
      <c r="D3227" s="179">
        <v>0</v>
      </c>
      <c r="E3227" s="179">
        <v>49794.698877665192</v>
      </c>
      <c r="F3227" s="179">
        <v>0</v>
      </c>
      <c r="G3227" s="179">
        <v>0</v>
      </c>
      <c r="H3227" s="179">
        <v>389645.67031323293</v>
      </c>
      <c r="I3227" s="179">
        <v>0</v>
      </c>
      <c r="J3227" s="179">
        <v>0</v>
      </c>
      <c r="K3227" s="179">
        <v>0</v>
      </c>
      <c r="L3227" s="179">
        <v>0</v>
      </c>
      <c r="M3227" s="179">
        <v>67585.498869296032</v>
      </c>
      <c r="N3227" s="179">
        <v>0</v>
      </c>
      <c r="O3227" s="179">
        <v>0</v>
      </c>
      <c r="P3227" s="179">
        <v>0</v>
      </c>
      <c r="Q3227" s="179">
        <v>0</v>
      </c>
      <c r="R3227" s="180">
        <v>0</v>
      </c>
      <c r="S3227" s="180">
        <v>0</v>
      </c>
      <c r="T3227" s="180">
        <v>0</v>
      </c>
    </row>
    <row r="3228" spans="2:20" x14ac:dyDescent="0.3">
      <c r="B3228" s="19">
        <v>3225</v>
      </c>
      <c r="C3228" s="179">
        <v>0</v>
      </c>
      <c r="D3228" s="179">
        <v>0</v>
      </c>
      <c r="E3228" s="179">
        <v>29570.615056744649</v>
      </c>
      <c r="F3228" s="179">
        <v>0</v>
      </c>
      <c r="G3228" s="179">
        <v>0</v>
      </c>
      <c r="H3228" s="179">
        <v>295743.74552870792</v>
      </c>
      <c r="I3228" s="179">
        <v>0</v>
      </c>
      <c r="J3228" s="179">
        <v>0</v>
      </c>
      <c r="K3228" s="179">
        <v>0</v>
      </c>
      <c r="L3228" s="179">
        <v>0</v>
      </c>
      <c r="M3228" s="179">
        <v>36428.187073838468</v>
      </c>
      <c r="N3228" s="179">
        <v>0</v>
      </c>
      <c r="O3228" s="179">
        <v>0</v>
      </c>
      <c r="P3228" s="179">
        <v>0</v>
      </c>
      <c r="Q3228" s="179">
        <v>0</v>
      </c>
      <c r="R3228" s="180">
        <v>0</v>
      </c>
      <c r="S3228" s="180">
        <v>0</v>
      </c>
      <c r="T3228" s="180">
        <v>0</v>
      </c>
    </row>
    <row r="3229" spans="2:20" x14ac:dyDescent="0.3">
      <c r="B3229" s="19">
        <v>3226</v>
      </c>
      <c r="C3229" s="179">
        <v>0</v>
      </c>
      <c r="D3229" s="179">
        <v>0</v>
      </c>
      <c r="E3229" s="179">
        <v>562461.77429008309</v>
      </c>
      <c r="F3229" s="179">
        <v>0</v>
      </c>
      <c r="G3229" s="179">
        <v>0</v>
      </c>
      <c r="H3229" s="179">
        <v>61771.373602035783</v>
      </c>
      <c r="I3229" s="179">
        <v>0</v>
      </c>
      <c r="J3229" s="179">
        <v>0</v>
      </c>
      <c r="K3229" s="179">
        <v>0</v>
      </c>
      <c r="L3229" s="179">
        <v>0</v>
      </c>
      <c r="M3229" s="179">
        <v>331892.14672052779</v>
      </c>
      <c r="N3229" s="179">
        <v>0</v>
      </c>
      <c r="O3229" s="179">
        <v>0</v>
      </c>
      <c r="P3229" s="179">
        <v>0</v>
      </c>
      <c r="Q3229" s="179">
        <v>0</v>
      </c>
      <c r="R3229" s="180">
        <v>0</v>
      </c>
      <c r="S3229" s="180">
        <v>0</v>
      </c>
      <c r="T3229" s="180">
        <v>0</v>
      </c>
    </row>
    <row r="3230" spans="2:20" x14ac:dyDescent="0.3">
      <c r="B3230" s="19">
        <v>3227</v>
      </c>
      <c r="C3230" s="179">
        <v>0</v>
      </c>
      <c r="D3230" s="179">
        <v>0</v>
      </c>
      <c r="E3230" s="179">
        <v>113117.95311924828</v>
      </c>
      <c r="F3230" s="179">
        <v>0</v>
      </c>
      <c r="G3230" s="179">
        <v>0</v>
      </c>
      <c r="H3230" s="179">
        <v>233529.95574924391</v>
      </c>
      <c r="I3230" s="179">
        <v>0</v>
      </c>
      <c r="J3230" s="179">
        <v>0</v>
      </c>
      <c r="K3230" s="179">
        <v>0</v>
      </c>
      <c r="L3230" s="179">
        <v>0</v>
      </c>
      <c r="M3230" s="179">
        <v>210096.90017344311</v>
      </c>
      <c r="N3230" s="179">
        <v>0</v>
      </c>
      <c r="O3230" s="179">
        <v>0</v>
      </c>
      <c r="P3230" s="179">
        <v>0</v>
      </c>
      <c r="Q3230" s="179">
        <v>0</v>
      </c>
      <c r="R3230" s="180">
        <v>0</v>
      </c>
      <c r="S3230" s="180">
        <v>0</v>
      </c>
      <c r="T3230" s="180">
        <v>0</v>
      </c>
    </row>
    <row r="3231" spans="2:20" x14ac:dyDescent="0.3">
      <c r="B3231" s="19">
        <v>3228</v>
      </c>
      <c r="C3231" s="179">
        <v>0</v>
      </c>
      <c r="D3231" s="179">
        <v>0</v>
      </c>
      <c r="E3231" s="179">
        <v>44306.005973913285</v>
      </c>
      <c r="F3231" s="179">
        <v>0</v>
      </c>
      <c r="G3231" s="179">
        <v>0</v>
      </c>
      <c r="H3231" s="179">
        <v>143690.61203467089</v>
      </c>
      <c r="I3231" s="179">
        <v>0</v>
      </c>
      <c r="J3231" s="179">
        <v>0</v>
      </c>
      <c r="K3231" s="179">
        <v>272934.99493831547</v>
      </c>
      <c r="L3231" s="179">
        <v>1</v>
      </c>
      <c r="M3231" s="179">
        <v>136103.25086150577</v>
      </c>
      <c r="N3231" s="179">
        <v>0</v>
      </c>
      <c r="O3231" s="179">
        <v>0</v>
      </c>
      <c r="P3231" s="179">
        <v>0</v>
      </c>
      <c r="Q3231" s="179">
        <v>0</v>
      </c>
      <c r="R3231" s="180">
        <v>0</v>
      </c>
      <c r="S3231" s="180">
        <v>272934.99493831547</v>
      </c>
      <c r="T3231" s="180">
        <v>0</v>
      </c>
    </row>
    <row r="3232" spans="2:20" x14ac:dyDescent="0.3">
      <c r="B3232" s="19">
        <v>3229</v>
      </c>
      <c r="C3232" s="179">
        <v>0</v>
      </c>
      <c r="D3232" s="179">
        <v>0</v>
      </c>
      <c r="E3232" s="179">
        <v>28635.574457023722</v>
      </c>
      <c r="F3232" s="179">
        <v>1</v>
      </c>
      <c r="G3232" s="179">
        <v>24411.911533440565</v>
      </c>
      <c r="H3232" s="179">
        <v>75223.548664978312</v>
      </c>
      <c r="I3232" s="179">
        <v>0</v>
      </c>
      <c r="J3232" s="179">
        <v>0</v>
      </c>
      <c r="K3232" s="179">
        <v>0</v>
      </c>
      <c r="L3232" s="179">
        <v>0</v>
      </c>
      <c r="M3232" s="179">
        <v>53369.167968581882</v>
      </c>
      <c r="N3232" s="179">
        <v>0</v>
      </c>
      <c r="O3232" s="179">
        <v>0</v>
      </c>
      <c r="P3232" s="179">
        <v>0</v>
      </c>
      <c r="Q3232" s="179">
        <v>0</v>
      </c>
      <c r="R3232" s="180">
        <v>0</v>
      </c>
      <c r="S3232" s="180">
        <v>0</v>
      </c>
      <c r="T3232" s="180">
        <v>0</v>
      </c>
    </row>
    <row r="3233" spans="2:20" x14ac:dyDescent="0.3">
      <c r="B3233" s="19">
        <v>3230</v>
      </c>
      <c r="C3233" s="179">
        <v>0</v>
      </c>
      <c r="D3233" s="179">
        <v>0</v>
      </c>
      <c r="E3233" s="179">
        <v>5239.3970699778556</v>
      </c>
      <c r="F3233" s="179">
        <v>0</v>
      </c>
      <c r="G3233" s="179">
        <v>0</v>
      </c>
      <c r="H3233" s="179">
        <v>9336.4393104831106</v>
      </c>
      <c r="I3233" s="179">
        <v>0</v>
      </c>
      <c r="J3233" s="179">
        <v>0</v>
      </c>
      <c r="K3233" s="179">
        <v>0</v>
      </c>
      <c r="L3233" s="179">
        <v>0</v>
      </c>
      <c r="M3233" s="179">
        <v>23523.936666711936</v>
      </c>
      <c r="N3233" s="179">
        <v>0</v>
      </c>
      <c r="O3233" s="179">
        <v>0</v>
      </c>
      <c r="P3233" s="179">
        <v>0</v>
      </c>
      <c r="Q3233" s="179">
        <v>0</v>
      </c>
      <c r="R3233" s="180">
        <v>0</v>
      </c>
      <c r="S3233" s="180">
        <v>0</v>
      </c>
      <c r="T3233" s="180">
        <v>0</v>
      </c>
    </row>
    <row r="3234" spans="2:20" x14ac:dyDescent="0.3">
      <c r="B3234" s="19">
        <v>3231</v>
      </c>
      <c r="C3234" s="179">
        <v>0</v>
      </c>
      <c r="D3234" s="179">
        <v>0</v>
      </c>
      <c r="E3234" s="179">
        <v>84043.055910376745</v>
      </c>
      <c r="F3234" s="179">
        <v>0</v>
      </c>
      <c r="G3234" s="179">
        <v>0</v>
      </c>
      <c r="H3234" s="179">
        <v>548184.06251166505</v>
      </c>
      <c r="I3234" s="179">
        <v>0</v>
      </c>
      <c r="J3234" s="179">
        <v>0</v>
      </c>
      <c r="K3234" s="179">
        <v>0</v>
      </c>
      <c r="L3234" s="179">
        <v>0</v>
      </c>
      <c r="M3234" s="179">
        <v>112489.54929257135</v>
      </c>
      <c r="N3234" s="179">
        <v>0</v>
      </c>
      <c r="O3234" s="179">
        <v>0</v>
      </c>
      <c r="P3234" s="179">
        <v>0</v>
      </c>
      <c r="Q3234" s="179">
        <v>0</v>
      </c>
      <c r="R3234" s="180">
        <v>0</v>
      </c>
      <c r="S3234" s="180">
        <v>0</v>
      </c>
      <c r="T3234" s="180">
        <v>0</v>
      </c>
    </row>
    <row r="3235" spans="2:20" x14ac:dyDescent="0.3">
      <c r="B3235" s="19">
        <v>3232</v>
      </c>
      <c r="C3235" s="179">
        <v>0</v>
      </c>
      <c r="D3235" s="179">
        <v>0</v>
      </c>
      <c r="E3235" s="179">
        <v>117092.33036737486</v>
      </c>
      <c r="F3235" s="179">
        <v>0</v>
      </c>
      <c r="G3235" s="179">
        <v>0</v>
      </c>
      <c r="H3235" s="179">
        <v>18446.566061364676</v>
      </c>
      <c r="I3235" s="179">
        <v>0</v>
      </c>
      <c r="J3235" s="179">
        <v>0</v>
      </c>
      <c r="K3235" s="179">
        <v>0</v>
      </c>
      <c r="L3235" s="179">
        <v>0</v>
      </c>
      <c r="M3235" s="179">
        <v>43146.423978789055</v>
      </c>
      <c r="N3235" s="179">
        <v>0</v>
      </c>
      <c r="O3235" s="179">
        <v>0</v>
      </c>
      <c r="P3235" s="179">
        <v>0</v>
      </c>
      <c r="Q3235" s="179">
        <v>0</v>
      </c>
      <c r="R3235" s="180">
        <v>0</v>
      </c>
      <c r="S3235" s="180">
        <v>0</v>
      </c>
      <c r="T3235" s="180">
        <v>0</v>
      </c>
    </row>
    <row r="3236" spans="2:20" x14ac:dyDescent="0.3">
      <c r="B3236" s="19">
        <v>3233</v>
      </c>
      <c r="C3236" s="179">
        <v>0</v>
      </c>
      <c r="D3236" s="179">
        <v>0</v>
      </c>
      <c r="E3236" s="179">
        <v>31871.622448487982</v>
      </c>
      <c r="F3236" s="179">
        <v>0</v>
      </c>
      <c r="G3236" s="179">
        <v>0</v>
      </c>
      <c r="H3236" s="179">
        <v>45036.74129075549</v>
      </c>
      <c r="I3236" s="179">
        <v>0</v>
      </c>
      <c r="J3236" s="179">
        <v>0</v>
      </c>
      <c r="K3236" s="179">
        <v>0</v>
      </c>
      <c r="L3236" s="179">
        <v>0</v>
      </c>
      <c r="M3236" s="179">
        <v>74212.257226355272</v>
      </c>
      <c r="N3236" s="179">
        <v>0</v>
      </c>
      <c r="O3236" s="179">
        <v>0</v>
      </c>
      <c r="P3236" s="179">
        <v>0</v>
      </c>
      <c r="Q3236" s="179">
        <v>0</v>
      </c>
      <c r="R3236" s="180">
        <v>0</v>
      </c>
      <c r="S3236" s="180">
        <v>0</v>
      </c>
      <c r="T3236" s="180">
        <v>0</v>
      </c>
    </row>
    <row r="3237" spans="2:20" x14ac:dyDescent="0.3">
      <c r="B3237" s="19">
        <v>3234</v>
      </c>
      <c r="C3237" s="179">
        <v>0</v>
      </c>
      <c r="D3237" s="179">
        <v>0</v>
      </c>
      <c r="E3237" s="179">
        <v>203831.77911301574</v>
      </c>
      <c r="F3237" s="179">
        <v>0</v>
      </c>
      <c r="G3237" s="179">
        <v>0</v>
      </c>
      <c r="H3237" s="179">
        <v>38626.016779177204</v>
      </c>
      <c r="I3237" s="179">
        <v>0</v>
      </c>
      <c r="J3237" s="179">
        <v>0</v>
      </c>
      <c r="K3237" s="179">
        <v>0</v>
      </c>
      <c r="L3237" s="179">
        <v>0</v>
      </c>
      <c r="M3237" s="179">
        <v>22785.284872585697</v>
      </c>
      <c r="N3237" s="179">
        <v>0</v>
      </c>
      <c r="O3237" s="179">
        <v>0</v>
      </c>
      <c r="P3237" s="179">
        <v>0</v>
      </c>
      <c r="Q3237" s="179">
        <v>0</v>
      </c>
      <c r="R3237" s="180">
        <v>0</v>
      </c>
      <c r="S3237" s="180">
        <v>0</v>
      </c>
      <c r="T3237" s="180">
        <v>0</v>
      </c>
    </row>
    <row r="3238" spans="2:20" x14ac:dyDescent="0.3">
      <c r="B3238" s="19">
        <v>3235</v>
      </c>
      <c r="C3238" s="179">
        <v>0</v>
      </c>
      <c r="D3238" s="179">
        <v>0</v>
      </c>
      <c r="E3238" s="179">
        <v>126437.67138404516</v>
      </c>
      <c r="F3238" s="179">
        <v>0</v>
      </c>
      <c r="G3238" s="179">
        <v>0</v>
      </c>
      <c r="H3238" s="179">
        <v>60228.696269093467</v>
      </c>
      <c r="I3238" s="179">
        <v>0</v>
      </c>
      <c r="J3238" s="179">
        <v>0</v>
      </c>
      <c r="K3238" s="179">
        <v>0</v>
      </c>
      <c r="L3238" s="179">
        <v>0</v>
      </c>
      <c r="M3238" s="179">
        <v>77800.994601844388</v>
      </c>
      <c r="N3238" s="179">
        <v>0</v>
      </c>
      <c r="O3238" s="179">
        <v>0</v>
      </c>
      <c r="P3238" s="179">
        <v>0</v>
      </c>
      <c r="Q3238" s="179">
        <v>0</v>
      </c>
      <c r="R3238" s="180">
        <v>0</v>
      </c>
      <c r="S3238" s="180">
        <v>0</v>
      </c>
      <c r="T3238" s="180">
        <v>0</v>
      </c>
    </row>
    <row r="3239" spans="2:20" x14ac:dyDescent="0.3">
      <c r="B3239" s="19">
        <v>3236</v>
      </c>
      <c r="C3239" s="179">
        <v>0</v>
      </c>
      <c r="D3239" s="179">
        <v>0</v>
      </c>
      <c r="E3239" s="179">
        <v>115086.72589746024</v>
      </c>
      <c r="F3239" s="179">
        <v>0</v>
      </c>
      <c r="G3239" s="179">
        <v>0</v>
      </c>
      <c r="H3239" s="179">
        <v>110980.45610281127</v>
      </c>
      <c r="I3239" s="179">
        <v>0</v>
      </c>
      <c r="J3239" s="179">
        <v>0</v>
      </c>
      <c r="K3239" s="179">
        <v>0</v>
      </c>
      <c r="L3239" s="179">
        <v>0</v>
      </c>
      <c r="M3239" s="179">
        <v>662080.68313192402</v>
      </c>
      <c r="N3239" s="179">
        <v>0</v>
      </c>
      <c r="O3239" s="179">
        <v>0</v>
      </c>
      <c r="P3239" s="179">
        <v>0</v>
      </c>
      <c r="Q3239" s="179">
        <v>0</v>
      </c>
      <c r="R3239" s="180">
        <v>0</v>
      </c>
      <c r="S3239" s="180">
        <v>0</v>
      </c>
      <c r="T3239" s="180">
        <v>0</v>
      </c>
    </row>
    <row r="3240" spans="2:20" x14ac:dyDescent="0.3">
      <c r="B3240" s="19">
        <v>3237</v>
      </c>
      <c r="C3240" s="179">
        <v>0</v>
      </c>
      <c r="D3240" s="179">
        <v>0</v>
      </c>
      <c r="E3240" s="179">
        <v>522018.45353873505</v>
      </c>
      <c r="F3240" s="179">
        <v>0</v>
      </c>
      <c r="G3240" s="179">
        <v>0</v>
      </c>
      <c r="H3240" s="179">
        <v>1954497.9168479657</v>
      </c>
      <c r="I3240" s="179">
        <v>0</v>
      </c>
      <c r="J3240" s="179">
        <v>0</v>
      </c>
      <c r="K3240" s="179">
        <v>0</v>
      </c>
      <c r="L3240" s="179">
        <v>0</v>
      </c>
      <c r="M3240" s="179">
        <v>165790.77945115115</v>
      </c>
      <c r="N3240" s="179">
        <v>0</v>
      </c>
      <c r="O3240" s="179">
        <v>0</v>
      </c>
      <c r="P3240" s="179">
        <v>0</v>
      </c>
      <c r="Q3240" s="179">
        <v>0</v>
      </c>
      <c r="R3240" s="180">
        <v>0</v>
      </c>
      <c r="S3240" s="180">
        <v>0</v>
      </c>
      <c r="T3240" s="180">
        <v>0</v>
      </c>
    </row>
    <row r="3241" spans="2:20" x14ac:dyDescent="0.3">
      <c r="B3241" s="19">
        <v>3238</v>
      </c>
      <c r="C3241" s="179">
        <v>0</v>
      </c>
      <c r="D3241" s="179">
        <v>0</v>
      </c>
      <c r="E3241" s="179">
        <v>90700.986133931496</v>
      </c>
      <c r="F3241" s="179">
        <v>0</v>
      </c>
      <c r="G3241" s="179">
        <v>0</v>
      </c>
      <c r="H3241" s="179">
        <v>65614.691582994768</v>
      </c>
      <c r="I3241" s="179">
        <v>0</v>
      </c>
      <c r="J3241" s="179">
        <v>0</v>
      </c>
      <c r="K3241" s="179">
        <v>0</v>
      </c>
      <c r="L3241" s="179">
        <v>0</v>
      </c>
      <c r="M3241" s="179">
        <v>203768.00458945506</v>
      </c>
      <c r="N3241" s="179">
        <v>0</v>
      </c>
      <c r="O3241" s="179">
        <v>0</v>
      </c>
      <c r="P3241" s="179">
        <v>0</v>
      </c>
      <c r="Q3241" s="179">
        <v>0</v>
      </c>
      <c r="R3241" s="180">
        <v>0</v>
      </c>
      <c r="S3241" s="180">
        <v>0</v>
      </c>
      <c r="T3241" s="180">
        <v>0</v>
      </c>
    </row>
    <row r="3242" spans="2:20" x14ac:dyDescent="0.3">
      <c r="B3242" s="19">
        <v>3239</v>
      </c>
      <c r="C3242" s="179">
        <v>0</v>
      </c>
      <c r="D3242" s="179">
        <v>0</v>
      </c>
      <c r="E3242" s="179">
        <v>291940.31429629971</v>
      </c>
      <c r="F3242" s="179">
        <v>0</v>
      </c>
      <c r="G3242" s="179">
        <v>0</v>
      </c>
      <c r="H3242" s="179">
        <v>34460.124185704582</v>
      </c>
      <c r="I3242" s="179">
        <v>0</v>
      </c>
      <c r="J3242" s="179">
        <v>0</v>
      </c>
      <c r="K3242" s="179">
        <v>0</v>
      </c>
      <c r="L3242" s="179">
        <v>0</v>
      </c>
      <c r="M3242" s="179">
        <v>218685.03798771079</v>
      </c>
      <c r="N3242" s="179">
        <v>0</v>
      </c>
      <c r="O3242" s="179">
        <v>0</v>
      </c>
      <c r="P3242" s="179">
        <v>0</v>
      </c>
      <c r="Q3242" s="179">
        <v>0</v>
      </c>
      <c r="R3242" s="180">
        <v>0</v>
      </c>
      <c r="S3242" s="180">
        <v>0</v>
      </c>
      <c r="T3242" s="180">
        <v>0</v>
      </c>
    </row>
    <row r="3243" spans="2:20" x14ac:dyDescent="0.3">
      <c r="B3243" s="19">
        <v>3240</v>
      </c>
      <c r="C3243" s="179">
        <v>0</v>
      </c>
      <c r="D3243" s="179">
        <v>0</v>
      </c>
      <c r="E3243" s="179">
        <v>4403706.512531912</v>
      </c>
      <c r="F3243" s="179">
        <v>0</v>
      </c>
      <c r="G3243" s="179">
        <v>0</v>
      </c>
      <c r="H3243" s="179">
        <v>17313.598114956152</v>
      </c>
      <c r="I3243" s="179">
        <v>0</v>
      </c>
      <c r="J3243" s="179">
        <v>0</v>
      </c>
      <c r="K3243" s="179">
        <v>0</v>
      </c>
      <c r="L3243" s="179">
        <v>0</v>
      </c>
      <c r="M3243" s="179">
        <v>395198.386065853</v>
      </c>
      <c r="N3243" s="179">
        <v>0</v>
      </c>
      <c r="O3243" s="179">
        <v>0</v>
      </c>
      <c r="P3243" s="179">
        <v>0</v>
      </c>
      <c r="Q3243" s="179">
        <v>0</v>
      </c>
      <c r="R3243" s="180">
        <v>0</v>
      </c>
      <c r="S3243" s="180">
        <v>0</v>
      </c>
      <c r="T3243" s="180">
        <v>0</v>
      </c>
    </row>
    <row r="3244" spans="2:20" x14ac:dyDescent="0.3">
      <c r="B3244" s="19">
        <v>3241</v>
      </c>
      <c r="C3244" s="179">
        <v>0</v>
      </c>
      <c r="D3244" s="179">
        <v>0</v>
      </c>
      <c r="E3244" s="179">
        <v>25502.505505596484</v>
      </c>
      <c r="F3244" s="179">
        <v>0</v>
      </c>
      <c r="G3244" s="179">
        <v>0</v>
      </c>
      <c r="H3244" s="179">
        <v>74811.85204734531</v>
      </c>
      <c r="I3244" s="179">
        <v>0</v>
      </c>
      <c r="J3244" s="179">
        <v>0</v>
      </c>
      <c r="K3244" s="179">
        <v>0</v>
      </c>
      <c r="L3244" s="179">
        <v>0</v>
      </c>
      <c r="M3244" s="179">
        <v>10433.503661471999</v>
      </c>
      <c r="N3244" s="179">
        <v>0</v>
      </c>
      <c r="O3244" s="179">
        <v>0</v>
      </c>
      <c r="P3244" s="179">
        <v>0</v>
      </c>
      <c r="Q3244" s="179">
        <v>0</v>
      </c>
      <c r="R3244" s="180">
        <v>0</v>
      </c>
      <c r="S3244" s="180">
        <v>0</v>
      </c>
      <c r="T3244" s="180">
        <v>0</v>
      </c>
    </row>
    <row r="3245" spans="2:20" x14ac:dyDescent="0.3">
      <c r="B3245" s="19">
        <v>3242</v>
      </c>
      <c r="C3245" s="179">
        <v>0</v>
      </c>
      <c r="D3245" s="179">
        <v>0</v>
      </c>
      <c r="E3245" s="179">
        <v>9697.8363295581912</v>
      </c>
      <c r="F3245" s="179">
        <v>0</v>
      </c>
      <c r="G3245" s="179">
        <v>0</v>
      </c>
      <c r="H3245" s="179">
        <v>99862.244710018815</v>
      </c>
      <c r="I3245" s="179">
        <v>0</v>
      </c>
      <c r="J3245" s="179">
        <v>0</v>
      </c>
      <c r="K3245" s="179">
        <v>0</v>
      </c>
      <c r="L3245" s="179">
        <v>0</v>
      </c>
      <c r="M3245" s="179">
        <v>52348.464190702813</v>
      </c>
      <c r="N3245" s="179">
        <v>0</v>
      </c>
      <c r="O3245" s="179">
        <v>0</v>
      </c>
      <c r="P3245" s="179">
        <v>0</v>
      </c>
      <c r="Q3245" s="179">
        <v>0</v>
      </c>
      <c r="R3245" s="180">
        <v>0</v>
      </c>
      <c r="S3245" s="180">
        <v>0</v>
      </c>
      <c r="T3245" s="180">
        <v>0</v>
      </c>
    </row>
    <row r="3246" spans="2:20" x14ac:dyDescent="0.3">
      <c r="B3246" s="19">
        <v>3243</v>
      </c>
      <c r="C3246" s="179">
        <v>0</v>
      </c>
      <c r="D3246" s="179">
        <v>0</v>
      </c>
      <c r="E3246" s="179">
        <v>41179.51840888388</v>
      </c>
      <c r="F3246" s="179">
        <v>0</v>
      </c>
      <c r="G3246" s="179">
        <v>0</v>
      </c>
      <c r="H3246" s="179">
        <v>68806.01629421486</v>
      </c>
      <c r="I3246" s="179">
        <v>0</v>
      </c>
      <c r="J3246" s="179">
        <v>0</v>
      </c>
      <c r="K3246" s="179">
        <v>0</v>
      </c>
      <c r="L3246" s="179">
        <v>0</v>
      </c>
      <c r="M3246" s="179">
        <v>168359.69571596611</v>
      </c>
      <c r="N3246" s="179">
        <v>0</v>
      </c>
      <c r="O3246" s="179">
        <v>0</v>
      </c>
      <c r="P3246" s="179">
        <v>0</v>
      </c>
      <c r="Q3246" s="179">
        <v>0</v>
      </c>
      <c r="R3246" s="180">
        <v>0</v>
      </c>
      <c r="S3246" s="180">
        <v>0</v>
      </c>
      <c r="T3246" s="180">
        <v>0</v>
      </c>
    </row>
    <row r="3247" spans="2:20" x14ac:dyDescent="0.3">
      <c r="B3247" s="19">
        <v>3244</v>
      </c>
      <c r="C3247" s="179">
        <v>0</v>
      </c>
      <c r="D3247" s="179">
        <v>0</v>
      </c>
      <c r="E3247" s="179">
        <v>353925.48435639043</v>
      </c>
      <c r="F3247" s="179">
        <v>0</v>
      </c>
      <c r="G3247" s="179">
        <v>0</v>
      </c>
      <c r="H3247" s="179">
        <v>16751.812185506631</v>
      </c>
      <c r="I3247" s="179">
        <v>0</v>
      </c>
      <c r="J3247" s="179">
        <v>0</v>
      </c>
      <c r="K3247" s="179">
        <v>0</v>
      </c>
      <c r="L3247" s="179">
        <v>0</v>
      </c>
      <c r="M3247" s="179">
        <v>634276.02722361032</v>
      </c>
      <c r="N3247" s="179">
        <v>0</v>
      </c>
      <c r="O3247" s="179">
        <v>0</v>
      </c>
      <c r="P3247" s="179">
        <v>0</v>
      </c>
      <c r="Q3247" s="179">
        <v>0</v>
      </c>
      <c r="R3247" s="180">
        <v>0</v>
      </c>
      <c r="S3247" s="180">
        <v>0</v>
      </c>
      <c r="T3247" s="180">
        <v>0</v>
      </c>
    </row>
    <row r="3248" spans="2:20" x14ac:dyDescent="0.3">
      <c r="B3248" s="19">
        <v>3245</v>
      </c>
      <c r="C3248" s="179">
        <v>0</v>
      </c>
      <c r="D3248" s="179">
        <v>0</v>
      </c>
      <c r="E3248" s="179">
        <v>120682.74792889471</v>
      </c>
      <c r="F3248" s="179">
        <v>0</v>
      </c>
      <c r="G3248" s="179">
        <v>0</v>
      </c>
      <c r="H3248" s="179">
        <v>25106.385954249286</v>
      </c>
      <c r="I3248" s="179">
        <v>0</v>
      </c>
      <c r="J3248" s="179">
        <v>0</v>
      </c>
      <c r="K3248" s="179">
        <v>0</v>
      </c>
      <c r="L3248" s="179">
        <v>0</v>
      </c>
      <c r="M3248" s="179">
        <v>33746.334120656014</v>
      </c>
      <c r="N3248" s="179">
        <v>0</v>
      </c>
      <c r="O3248" s="179">
        <v>0</v>
      </c>
      <c r="P3248" s="179">
        <v>0</v>
      </c>
      <c r="Q3248" s="179">
        <v>0</v>
      </c>
      <c r="R3248" s="180">
        <v>0</v>
      </c>
      <c r="S3248" s="180">
        <v>0</v>
      </c>
      <c r="T3248" s="180">
        <v>0</v>
      </c>
    </row>
    <row r="3249" spans="2:20" x14ac:dyDescent="0.3">
      <c r="B3249" s="19">
        <v>3246</v>
      </c>
      <c r="C3249" s="179">
        <v>0</v>
      </c>
      <c r="D3249" s="179">
        <v>0</v>
      </c>
      <c r="E3249" s="179">
        <v>14251.212494706366</v>
      </c>
      <c r="F3249" s="179">
        <v>0</v>
      </c>
      <c r="G3249" s="179">
        <v>0</v>
      </c>
      <c r="H3249" s="179">
        <v>57461.688694795739</v>
      </c>
      <c r="I3249" s="179">
        <v>0</v>
      </c>
      <c r="J3249" s="179">
        <v>0</v>
      </c>
      <c r="K3249" s="179">
        <v>0</v>
      </c>
      <c r="L3249" s="179">
        <v>0</v>
      </c>
      <c r="M3249" s="179">
        <v>54609.022572320326</v>
      </c>
      <c r="N3249" s="179">
        <v>0</v>
      </c>
      <c r="O3249" s="179">
        <v>0</v>
      </c>
      <c r="P3249" s="179">
        <v>0</v>
      </c>
      <c r="Q3249" s="179">
        <v>0</v>
      </c>
      <c r="R3249" s="180">
        <v>0</v>
      </c>
      <c r="S3249" s="180">
        <v>0</v>
      </c>
      <c r="T3249" s="180">
        <v>0</v>
      </c>
    </row>
    <row r="3250" spans="2:20" x14ac:dyDescent="0.3">
      <c r="B3250" s="19">
        <v>3247</v>
      </c>
      <c r="C3250" s="179">
        <v>1</v>
      </c>
      <c r="D3250" s="179">
        <v>29783.537479882325</v>
      </c>
      <c r="E3250" s="179">
        <v>324637.22330696683</v>
      </c>
      <c r="F3250" s="179">
        <v>0</v>
      </c>
      <c r="G3250" s="179">
        <v>0</v>
      </c>
      <c r="H3250" s="179">
        <v>294501.98141226592</v>
      </c>
      <c r="I3250" s="179">
        <v>0</v>
      </c>
      <c r="J3250" s="179">
        <v>0</v>
      </c>
      <c r="K3250" s="179">
        <v>0</v>
      </c>
      <c r="L3250" s="179">
        <v>0</v>
      </c>
      <c r="M3250" s="179">
        <v>639493.24992048088</v>
      </c>
      <c r="N3250" s="179">
        <v>0</v>
      </c>
      <c r="O3250" s="179">
        <v>0</v>
      </c>
      <c r="P3250" s="179">
        <v>0</v>
      </c>
      <c r="Q3250" s="179">
        <v>0</v>
      </c>
      <c r="R3250" s="180">
        <v>0</v>
      </c>
      <c r="S3250" s="180">
        <v>0</v>
      </c>
      <c r="T3250" s="180">
        <v>29783.537479882325</v>
      </c>
    </row>
    <row r="3251" spans="2:20" x14ac:dyDescent="0.3">
      <c r="B3251" s="19">
        <v>3248</v>
      </c>
      <c r="C3251" s="179">
        <v>0</v>
      </c>
      <c r="D3251" s="179">
        <v>0</v>
      </c>
      <c r="E3251" s="179">
        <v>7176.5728203406679</v>
      </c>
      <c r="F3251" s="179">
        <v>0</v>
      </c>
      <c r="G3251" s="179">
        <v>0</v>
      </c>
      <c r="H3251" s="179">
        <v>661274.46394859964</v>
      </c>
      <c r="I3251" s="179">
        <v>0</v>
      </c>
      <c r="J3251" s="179">
        <v>0</v>
      </c>
      <c r="K3251" s="179">
        <v>0</v>
      </c>
      <c r="L3251" s="179">
        <v>0</v>
      </c>
      <c r="M3251" s="179">
        <v>114245.28677867273</v>
      </c>
      <c r="N3251" s="179">
        <v>0</v>
      </c>
      <c r="O3251" s="179">
        <v>0</v>
      </c>
      <c r="P3251" s="179">
        <v>0</v>
      </c>
      <c r="Q3251" s="179">
        <v>0</v>
      </c>
      <c r="R3251" s="180">
        <v>0</v>
      </c>
      <c r="S3251" s="180">
        <v>0</v>
      </c>
      <c r="T3251" s="180">
        <v>0</v>
      </c>
    </row>
    <row r="3252" spans="2:20" x14ac:dyDescent="0.3">
      <c r="B3252" s="19">
        <v>3249</v>
      </c>
      <c r="C3252" s="179">
        <v>0</v>
      </c>
      <c r="D3252" s="179">
        <v>0</v>
      </c>
      <c r="E3252" s="179">
        <v>35533.960072159483</v>
      </c>
      <c r="F3252" s="179">
        <v>0</v>
      </c>
      <c r="G3252" s="179">
        <v>0</v>
      </c>
      <c r="H3252" s="179">
        <v>7907.0608081562268</v>
      </c>
      <c r="I3252" s="179">
        <v>0</v>
      </c>
      <c r="J3252" s="179">
        <v>0</v>
      </c>
      <c r="K3252" s="179">
        <v>0</v>
      </c>
      <c r="L3252" s="179">
        <v>0</v>
      </c>
      <c r="M3252" s="179">
        <v>221668.2502333259</v>
      </c>
      <c r="N3252" s="179">
        <v>0</v>
      </c>
      <c r="O3252" s="179">
        <v>0</v>
      </c>
      <c r="P3252" s="179">
        <v>0</v>
      </c>
      <c r="Q3252" s="179">
        <v>0</v>
      </c>
      <c r="R3252" s="180">
        <v>0</v>
      </c>
      <c r="S3252" s="180">
        <v>0</v>
      </c>
      <c r="T3252" s="180">
        <v>0</v>
      </c>
    </row>
    <row r="3253" spans="2:20" x14ac:dyDescent="0.3">
      <c r="B3253" s="19">
        <v>3250</v>
      </c>
      <c r="C3253" s="179">
        <v>0</v>
      </c>
      <c r="D3253" s="179">
        <v>0</v>
      </c>
      <c r="E3253" s="179">
        <v>185300.81595408201</v>
      </c>
      <c r="F3253" s="179">
        <v>0</v>
      </c>
      <c r="G3253" s="179">
        <v>0</v>
      </c>
      <c r="H3253" s="179">
        <v>296994.36302351236</v>
      </c>
      <c r="I3253" s="179">
        <v>0</v>
      </c>
      <c r="J3253" s="179">
        <v>0</v>
      </c>
      <c r="K3253" s="179">
        <v>0</v>
      </c>
      <c r="L3253" s="179">
        <v>0</v>
      </c>
      <c r="M3253" s="179">
        <v>207147.07122386011</v>
      </c>
      <c r="N3253" s="179">
        <v>0</v>
      </c>
      <c r="O3253" s="179">
        <v>0</v>
      </c>
      <c r="P3253" s="179">
        <v>0</v>
      </c>
      <c r="Q3253" s="179">
        <v>0</v>
      </c>
      <c r="R3253" s="180">
        <v>0</v>
      </c>
      <c r="S3253" s="180">
        <v>0</v>
      </c>
      <c r="T3253" s="180">
        <v>0</v>
      </c>
    </row>
    <row r="3254" spans="2:20" x14ac:dyDescent="0.3">
      <c r="B3254" s="19">
        <v>3251</v>
      </c>
      <c r="C3254" s="179">
        <v>0</v>
      </c>
      <c r="D3254" s="179">
        <v>0</v>
      </c>
      <c r="E3254" s="179">
        <v>469522.87370500382</v>
      </c>
      <c r="F3254" s="179">
        <v>0</v>
      </c>
      <c r="G3254" s="179">
        <v>0</v>
      </c>
      <c r="H3254" s="179">
        <v>602702.66746063856</v>
      </c>
      <c r="I3254" s="179">
        <v>0</v>
      </c>
      <c r="J3254" s="179">
        <v>0</v>
      </c>
      <c r="K3254" s="179">
        <v>0</v>
      </c>
      <c r="L3254" s="179">
        <v>0</v>
      </c>
      <c r="M3254" s="179">
        <v>58851.757552317009</v>
      </c>
      <c r="N3254" s="179">
        <v>0</v>
      </c>
      <c r="O3254" s="179">
        <v>0</v>
      </c>
      <c r="P3254" s="179">
        <v>0</v>
      </c>
      <c r="Q3254" s="179">
        <v>0</v>
      </c>
      <c r="R3254" s="180">
        <v>0</v>
      </c>
      <c r="S3254" s="180">
        <v>0</v>
      </c>
      <c r="T3254" s="180">
        <v>0</v>
      </c>
    </row>
    <row r="3255" spans="2:20" x14ac:dyDescent="0.3">
      <c r="B3255" s="19">
        <v>3252</v>
      </c>
      <c r="C3255" s="179">
        <v>0</v>
      </c>
      <c r="D3255" s="179">
        <v>0</v>
      </c>
      <c r="E3255" s="179">
        <v>122931.03061553508</v>
      </c>
      <c r="F3255" s="179">
        <v>0</v>
      </c>
      <c r="G3255" s="179">
        <v>0</v>
      </c>
      <c r="H3255" s="179">
        <v>125381.718581024</v>
      </c>
      <c r="I3255" s="179">
        <v>0</v>
      </c>
      <c r="J3255" s="179">
        <v>0</v>
      </c>
      <c r="K3255" s="179">
        <v>0</v>
      </c>
      <c r="L3255" s="179">
        <v>0</v>
      </c>
      <c r="M3255" s="179">
        <v>24931.819600975101</v>
      </c>
      <c r="N3255" s="179">
        <v>0</v>
      </c>
      <c r="O3255" s="179">
        <v>0</v>
      </c>
      <c r="P3255" s="179">
        <v>0</v>
      </c>
      <c r="Q3255" s="179">
        <v>0</v>
      </c>
      <c r="R3255" s="180">
        <v>0</v>
      </c>
      <c r="S3255" s="180">
        <v>0</v>
      </c>
      <c r="T3255" s="180">
        <v>0</v>
      </c>
    </row>
    <row r="3256" spans="2:20" x14ac:dyDescent="0.3">
      <c r="B3256" s="19">
        <v>3253</v>
      </c>
      <c r="C3256" s="179">
        <v>0</v>
      </c>
      <c r="D3256" s="179">
        <v>0</v>
      </c>
      <c r="E3256" s="179">
        <v>7634.6335477347147</v>
      </c>
      <c r="F3256" s="179">
        <v>0</v>
      </c>
      <c r="G3256" s="179">
        <v>0</v>
      </c>
      <c r="H3256" s="179">
        <v>49795.696383699076</v>
      </c>
      <c r="I3256" s="179">
        <v>0</v>
      </c>
      <c r="J3256" s="179">
        <v>0</v>
      </c>
      <c r="K3256" s="179">
        <v>0</v>
      </c>
      <c r="L3256" s="179">
        <v>0</v>
      </c>
      <c r="M3256" s="179">
        <v>133909.29820368037</v>
      </c>
      <c r="N3256" s="179">
        <v>0</v>
      </c>
      <c r="O3256" s="179">
        <v>0</v>
      </c>
      <c r="P3256" s="179">
        <v>0</v>
      </c>
      <c r="Q3256" s="179">
        <v>0</v>
      </c>
      <c r="R3256" s="180">
        <v>0</v>
      </c>
      <c r="S3256" s="180">
        <v>0</v>
      </c>
      <c r="T3256" s="180">
        <v>0</v>
      </c>
    </row>
    <row r="3257" spans="2:20" x14ac:dyDescent="0.3">
      <c r="B3257" s="19">
        <v>3254</v>
      </c>
      <c r="C3257" s="179">
        <v>0</v>
      </c>
      <c r="D3257" s="179">
        <v>0</v>
      </c>
      <c r="E3257" s="179">
        <v>121936.15778172509</v>
      </c>
      <c r="F3257" s="179">
        <v>0</v>
      </c>
      <c r="G3257" s="179">
        <v>0</v>
      </c>
      <c r="H3257" s="179">
        <v>386495.32232653943</v>
      </c>
      <c r="I3257" s="179">
        <v>0</v>
      </c>
      <c r="J3257" s="179">
        <v>0</v>
      </c>
      <c r="K3257" s="179">
        <v>0</v>
      </c>
      <c r="L3257" s="179">
        <v>0</v>
      </c>
      <c r="M3257" s="179">
        <v>16167.172619330982</v>
      </c>
      <c r="N3257" s="179">
        <v>0</v>
      </c>
      <c r="O3257" s="179">
        <v>0</v>
      </c>
      <c r="P3257" s="179">
        <v>0</v>
      </c>
      <c r="Q3257" s="179">
        <v>0</v>
      </c>
      <c r="R3257" s="180">
        <v>0</v>
      </c>
      <c r="S3257" s="180">
        <v>0</v>
      </c>
      <c r="T3257" s="180">
        <v>0</v>
      </c>
    </row>
    <row r="3258" spans="2:20" x14ac:dyDescent="0.3">
      <c r="B3258" s="19">
        <v>3255</v>
      </c>
      <c r="C3258" s="179">
        <v>0</v>
      </c>
      <c r="D3258" s="179">
        <v>0</v>
      </c>
      <c r="E3258" s="179">
        <v>72316.968873203354</v>
      </c>
      <c r="F3258" s="179">
        <v>0</v>
      </c>
      <c r="G3258" s="179">
        <v>0</v>
      </c>
      <c r="H3258" s="179">
        <v>24955.058356171477</v>
      </c>
      <c r="I3258" s="179">
        <v>0</v>
      </c>
      <c r="J3258" s="179">
        <v>0</v>
      </c>
      <c r="K3258" s="179">
        <v>0</v>
      </c>
      <c r="L3258" s="179">
        <v>0</v>
      </c>
      <c r="M3258" s="179">
        <v>175546.27011218635</v>
      </c>
      <c r="N3258" s="179">
        <v>0</v>
      </c>
      <c r="O3258" s="179">
        <v>0</v>
      </c>
      <c r="P3258" s="179">
        <v>0</v>
      </c>
      <c r="Q3258" s="179">
        <v>0</v>
      </c>
      <c r="R3258" s="180">
        <v>0</v>
      </c>
      <c r="S3258" s="180">
        <v>0</v>
      </c>
      <c r="T3258" s="180">
        <v>0</v>
      </c>
    </row>
    <row r="3259" spans="2:20" x14ac:dyDescent="0.3">
      <c r="B3259" s="19">
        <v>3256</v>
      </c>
      <c r="C3259" s="179">
        <v>0</v>
      </c>
      <c r="D3259" s="179">
        <v>0</v>
      </c>
      <c r="E3259" s="179">
        <v>120994.76877086838</v>
      </c>
      <c r="F3259" s="179">
        <v>0</v>
      </c>
      <c r="G3259" s="179">
        <v>0</v>
      </c>
      <c r="H3259" s="179">
        <v>158067.28354918066</v>
      </c>
      <c r="I3259" s="179">
        <v>0</v>
      </c>
      <c r="J3259" s="179">
        <v>0</v>
      </c>
      <c r="K3259" s="179">
        <v>0</v>
      </c>
      <c r="L3259" s="179">
        <v>0</v>
      </c>
      <c r="M3259" s="179">
        <v>252475.94272948045</v>
      </c>
      <c r="N3259" s="179">
        <v>0</v>
      </c>
      <c r="O3259" s="179">
        <v>0</v>
      </c>
      <c r="P3259" s="179">
        <v>0</v>
      </c>
      <c r="Q3259" s="179">
        <v>0</v>
      </c>
      <c r="R3259" s="180">
        <v>0</v>
      </c>
      <c r="S3259" s="180">
        <v>0</v>
      </c>
      <c r="T3259" s="180">
        <v>0</v>
      </c>
    </row>
    <row r="3260" spans="2:20" x14ac:dyDescent="0.3">
      <c r="B3260" s="19">
        <v>3257</v>
      </c>
      <c r="C3260" s="179">
        <v>0</v>
      </c>
      <c r="D3260" s="179">
        <v>0</v>
      </c>
      <c r="E3260" s="179">
        <v>68385.643624684802</v>
      </c>
      <c r="F3260" s="179">
        <v>0</v>
      </c>
      <c r="G3260" s="179">
        <v>0</v>
      </c>
      <c r="H3260" s="179">
        <v>375148.76822732511</v>
      </c>
      <c r="I3260" s="179">
        <v>0</v>
      </c>
      <c r="J3260" s="179">
        <v>0</v>
      </c>
      <c r="K3260" s="179">
        <v>0</v>
      </c>
      <c r="L3260" s="179">
        <v>0</v>
      </c>
      <c r="M3260" s="179">
        <v>103754.53449441883</v>
      </c>
      <c r="N3260" s="179">
        <v>0</v>
      </c>
      <c r="O3260" s="179">
        <v>0</v>
      </c>
      <c r="P3260" s="179">
        <v>0</v>
      </c>
      <c r="Q3260" s="179">
        <v>0</v>
      </c>
      <c r="R3260" s="180">
        <v>0</v>
      </c>
      <c r="S3260" s="180">
        <v>0</v>
      </c>
      <c r="T3260" s="180">
        <v>0</v>
      </c>
    </row>
    <row r="3261" spans="2:20" x14ac:dyDescent="0.3">
      <c r="B3261" s="19">
        <v>3258</v>
      </c>
      <c r="C3261" s="179">
        <v>0</v>
      </c>
      <c r="D3261" s="179">
        <v>0</v>
      </c>
      <c r="E3261" s="179">
        <v>37160.916681166156</v>
      </c>
      <c r="F3261" s="179">
        <v>0</v>
      </c>
      <c r="G3261" s="179">
        <v>0</v>
      </c>
      <c r="H3261" s="179">
        <v>470335.70001736638</v>
      </c>
      <c r="I3261" s="179">
        <v>0</v>
      </c>
      <c r="J3261" s="179">
        <v>0</v>
      </c>
      <c r="K3261" s="179">
        <v>0</v>
      </c>
      <c r="L3261" s="179">
        <v>0</v>
      </c>
      <c r="M3261" s="179">
        <v>27057.573627765003</v>
      </c>
      <c r="N3261" s="179">
        <v>0</v>
      </c>
      <c r="O3261" s="179">
        <v>0</v>
      </c>
      <c r="P3261" s="179">
        <v>0</v>
      </c>
      <c r="Q3261" s="179">
        <v>0</v>
      </c>
      <c r="R3261" s="180">
        <v>0</v>
      </c>
      <c r="S3261" s="180">
        <v>0</v>
      </c>
      <c r="T3261" s="180">
        <v>0</v>
      </c>
    </row>
    <row r="3262" spans="2:20" x14ac:dyDescent="0.3">
      <c r="B3262" s="19">
        <v>3259</v>
      </c>
      <c r="C3262" s="179">
        <v>0</v>
      </c>
      <c r="D3262" s="179">
        <v>0</v>
      </c>
      <c r="E3262" s="179">
        <v>78795.585290792646</v>
      </c>
      <c r="F3262" s="179">
        <v>0</v>
      </c>
      <c r="G3262" s="179">
        <v>0</v>
      </c>
      <c r="H3262" s="179">
        <v>480789.22682888753</v>
      </c>
      <c r="I3262" s="179">
        <v>0</v>
      </c>
      <c r="J3262" s="179">
        <v>0</v>
      </c>
      <c r="K3262" s="179">
        <v>0</v>
      </c>
      <c r="L3262" s="179">
        <v>0</v>
      </c>
      <c r="M3262" s="179">
        <v>635.61480891200972</v>
      </c>
      <c r="N3262" s="179">
        <v>0</v>
      </c>
      <c r="O3262" s="179">
        <v>0</v>
      </c>
      <c r="P3262" s="179">
        <v>0</v>
      </c>
      <c r="Q3262" s="179">
        <v>0</v>
      </c>
      <c r="R3262" s="180">
        <v>0</v>
      </c>
      <c r="S3262" s="180">
        <v>0</v>
      </c>
      <c r="T3262" s="180">
        <v>0</v>
      </c>
    </row>
    <row r="3263" spans="2:20" x14ac:dyDescent="0.3">
      <c r="B3263" s="19">
        <v>3260</v>
      </c>
      <c r="C3263" s="179">
        <v>0</v>
      </c>
      <c r="D3263" s="179">
        <v>0</v>
      </c>
      <c r="E3263" s="179">
        <v>38204.165811716564</v>
      </c>
      <c r="F3263" s="179">
        <v>0</v>
      </c>
      <c r="G3263" s="179">
        <v>0</v>
      </c>
      <c r="H3263" s="179">
        <v>10389.406818735106</v>
      </c>
      <c r="I3263" s="179">
        <v>0</v>
      </c>
      <c r="J3263" s="179">
        <v>0</v>
      </c>
      <c r="K3263" s="179">
        <v>0</v>
      </c>
      <c r="L3263" s="179">
        <v>0</v>
      </c>
      <c r="M3263" s="179">
        <v>154392.88776694256</v>
      </c>
      <c r="N3263" s="179">
        <v>0</v>
      </c>
      <c r="O3263" s="179">
        <v>0</v>
      </c>
      <c r="P3263" s="179">
        <v>0</v>
      </c>
      <c r="Q3263" s="179">
        <v>0</v>
      </c>
      <c r="R3263" s="180">
        <v>0</v>
      </c>
      <c r="S3263" s="180">
        <v>0</v>
      </c>
      <c r="T3263" s="180">
        <v>0</v>
      </c>
    </row>
    <row r="3264" spans="2:20" x14ac:dyDescent="0.3">
      <c r="B3264" s="19">
        <v>3261</v>
      </c>
      <c r="C3264" s="179">
        <v>0</v>
      </c>
      <c r="D3264" s="179">
        <v>0</v>
      </c>
      <c r="E3264" s="179">
        <v>82178.823031151012</v>
      </c>
      <c r="F3264" s="179">
        <v>0</v>
      </c>
      <c r="G3264" s="179">
        <v>0</v>
      </c>
      <c r="H3264" s="179">
        <v>21406.18798796953</v>
      </c>
      <c r="I3264" s="179">
        <v>0</v>
      </c>
      <c r="J3264" s="179">
        <v>0</v>
      </c>
      <c r="K3264" s="179">
        <v>0</v>
      </c>
      <c r="L3264" s="179">
        <v>0</v>
      </c>
      <c r="M3264" s="179">
        <v>2211207.2155220159</v>
      </c>
      <c r="N3264" s="179">
        <v>0</v>
      </c>
      <c r="O3264" s="179">
        <v>0</v>
      </c>
      <c r="P3264" s="179">
        <v>0</v>
      </c>
      <c r="Q3264" s="179">
        <v>0</v>
      </c>
      <c r="R3264" s="180">
        <v>0</v>
      </c>
      <c r="S3264" s="180">
        <v>0</v>
      </c>
      <c r="T3264" s="180">
        <v>0</v>
      </c>
    </row>
    <row r="3265" spans="2:20" x14ac:dyDescent="0.3">
      <c r="B3265" s="19">
        <v>3262</v>
      </c>
      <c r="C3265" s="179">
        <v>0</v>
      </c>
      <c r="D3265" s="179">
        <v>0</v>
      </c>
      <c r="E3265" s="179">
        <v>610949.86263573682</v>
      </c>
      <c r="F3265" s="179">
        <v>0</v>
      </c>
      <c r="G3265" s="179">
        <v>0</v>
      </c>
      <c r="H3265" s="179">
        <v>5216.5031756166754</v>
      </c>
      <c r="I3265" s="179">
        <v>0</v>
      </c>
      <c r="J3265" s="179">
        <v>0</v>
      </c>
      <c r="K3265" s="179">
        <v>0</v>
      </c>
      <c r="L3265" s="179">
        <v>0</v>
      </c>
      <c r="M3265" s="179">
        <v>89463.512287269434</v>
      </c>
      <c r="N3265" s="179">
        <v>0</v>
      </c>
      <c r="O3265" s="179">
        <v>0</v>
      </c>
      <c r="P3265" s="179">
        <v>0</v>
      </c>
      <c r="Q3265" s="179">
        <v>0</v>
      </c>
      <c r="R3265" s="180">
        <v>0</v>
      </c>
      <c r="S3265" s="180">
        <v>0</v>
      </c>
      <c r="T3265" s="180">
        <v>0</v>
      </c>
    </row>
    <row r="3266" spans="2:20" x14ac:dyDescent="0.3">
      <c r="B3266" s="19">
        <v>3263</v>
      </c>
      <c r="C3266" s="179">
        <v>0</v>
      </c>
      <c r="D3266" s="179">
        <v>0</v>
      </c>
      <c r="E3266" s="179">
        <v>208977.75385153564</v>
      </c>
      <c r="F3266" s="179">
        <v>0</v>
      </c>
      <c r="G3266" s="179">
        <v>0</v>
      </c>
      <c r="H3266" s="179">
        <v>27927.399124545071</v>
      </c>
      <c r="I3266" s="179">
        <v>0</v>
      </c>
      <c r="J3266" s="179">
        <v>0</v>
      </c>
      <c r="K3266" s="179">
        <v>0</v>
      </c>
      <c r="L3266" s="179">
        <v>0</v>
      </c>
      <c r="M3266" s="179">
        <v>491251.4716388479</v>
      </c>
      <c r="N3266" s="179">
        <v>0</v>
      </c>
      <c r="O3266" s="179">
        <v>0</v>
      </c>
      <c r="P3266" s="179">
        <v>0</v>
      </c>
      <c r="Q3266" s="179">
        <v>0</v>
      </c>
      <c r="R3266" s="180">
        <v>0</v>
      </c>
      <c r="S3266" s="180">
        <v>0</v>
      </c>
      <c r="T3266" s="180">
        <v>0</v>
      </c>
    </row>
    <row r="3267" spans="2:20" x14ac:dyDescent="0.3">
      <c r="B3267" s="19">
        <v>3264</v>
      </c>
      <c r="C3267" s="179">
        <v>0</v>
      </c>
      <c r="D3267" s="179">
        <v>0</v>
      </c>
      <c r="E3267" s="179">
        <v>139002.58441133139</v>
      </c>
      <c r="F3267" s="179">
        <v>0</v>
      </c>
      <c r="G3267" s="179">
        <v>0</v>
      </c>
      <c r="H3267" s="179">
        <v>4347.3057588603588</v>
      </c>
      <c r="I3267" s="179">
        <v>0</v>
      </c>
      <c r="J3267" s="179">
        <v>0</v>
      </c>
      <c r="K3267" s="179">
        <v>18731.41133511873</v>
      </c>
      <c r="L3267" s="179">
        <v>1</v>
      </c>
      <c r="M3267" s="179">
        <v>55401.988914797344</v>
      </c>
      <c r="N3267" s="179">
        <v>0</v>
      </c>
      <c r="O3267" s="179">
        <v>0</v>
      </c>
      <c r="P3267" s="179">
        <v>0</v>
      </c>
      <c r="Q3267" s="179">
        <v>0</v>
      </c>
      <c r="R3267" s="180">
        <v>0</v>
      </c>
      <c r="S3267" s="180">
        <v>18731.41133511873</v>
      </c>
      <c r="T3267" s="180">
        <v>0</v>
      </c>
    </row>
    <row r="3268" spans="2:20" x14ac:dyDescent="0.3">
      <c r="B3268" s="19">
        <v>3265</v>
      </c>
      <c r="C3268" s="179">
        <v>0</v>
      </c>
      <c r="D3268" s="179">
        <v>0</v>
      </c>
      <c r="E3268" s="179">
        <v>437959.84099087236</v>
      </c>
      <c r="F3268" s="179">
        <v>0</v>
      </c>
      <c r="G3268" s="179">
        <v>0</v>
      </c>
      <c r="H3268" s="179">
        <v>44388.191482805487</v>
      </c>
      <c r="I3268" s="179">
        <v>0</v>
      </c>
      <c r="J3268" s="179">
        <v>0</v>
      </c>
      <c r="K3268" s="179">
        <v>1363.6608004938278</v>
      </c>
      <c r="L3268" s="179">
        <v>1</v>
      </c>
      <c r="M3268" s="179">
        <v>74130.880856935953</v>
      </c>
      <c r="N3268" s="179">
        <v>0</v>
      </c>
      <c r="O3268" s="179">
        <v>0</v>
      </c>
      <c r="P3268" s="179">
        <v>0</v>
      </c>
      <c r="Q3268" s="179">
        <v>0</v>
      </c>
      <c r="R3268" s="180">
        <v>0</v>
      </c>
      <c r="S3268" s="180">
        <v>1363.6608004938278</v>
      </c>
      <c r="T3268" s="180">
        <v>0</v>
      </c>
    </row>
    <row r="3269" spans="2:20" x14ac:dyDescent="0.3">
      <c r="B3269" s="19">
        <v>3266</v>
      </c>
      <c r="C3269" s="179">
        <v>0</v>
      </c>
      <c r="D3269" s="179">
        <v>0</v>
      </c>
      <c r="E3269" s="179">
        <v>536697.5438991721</v>
      </c>
      <c r="F3269" s="179">
        <v>0</v>
      </c>
      <c r="G3269" s="179">
        <v>0</v>
      </c>
      <c r="H3269" s="179">
        <v>21438.563633409194</v>
      </c>
      <c r="I3269" s="179">
        <v>0</v>
      </c>
      <c r="J3269" s="179">
        <v>0</v>
      </c>
      <c r="K3269" s="179">
        <v>0</v>
      </c>
      <c r="L3269" s="179">
        <v>0</v>
      </c>
      <c r="M3269" s="179">
        <v>154853.92951587748</v>
      </c>
      <c r="N3269" s="179">
        <v>0</v>
      </c>
      <c r="O3269" s="179">
        <v>0</v>
      </c>
      <c r="P3269" s="179">
        <v>0</v>
      </c>
      <c r="Q3269" s="179">
        <v>0</v>
      </c>
      <c r="R3269" s="180">
        <v>0</v>
      </c>
      <c r="S3269" s="180">
        <v>0</v>
      </c>
      <c r="T3269" s="180">
        <v>0</v>
      </c>
    </row>
    <row r="3270" spans="2:20" x14ac:dyDescent="0.3">
      <c r="B3270" s="19">
        <v>3267</v>
      </c>
      <c r="C3270" s="179">
        <v>0</v>
      </c>
      <c r="D3270" s="179">
        <v>0</v>
      </c>
      <c r="E3270" s="179">
        <v>313503.5351534505</v>
      </c>
      <c r="F3270" s="179">
        <v>0</v>
      </c>
      <c r="G3270" s="179">
        <v>0</v>
      </c>
      <c r="H3270" s="179">
        <v>314302.95563235407</v>
      </c>
      <c r="I3270" s="179">
        <v>0</v>
      </c>
      <c r="J3270" s="179">
        <v>0</v>
      </c>
      <c r="K3270" s="179">
        <v>0</v>
      </c>
      <c r="L3270" s="179">
        <v>0</v>
      </c>
      <c r="M3270" s="179">
        <v>20561.446297257535</v>
      </c>
      <c r="N3270" s="179">
        <v>0</v>
      </c>
      <c r="O3270" s="179">
        <v>0</v>
      </c>
      <c r="P3270" s="179">
        <v>0</v>
      </c>
      <c r="Q3270" s="179">
        <v>0</v>
      </c>
      <c r="R3270" s="180">
        <v>0</v>
      </c>
      <c r="S3270" s="180">
        <v>0</v>
      </c>
      <c r="T3270" s="180">
        <v>0</v>
      </c>
    </row>
    <row r="3271" spans="2:20" x14ac:dyDescent="0.3">
      <c r="B3271" s="19">
        <v>3268</v>
      </c>
      <c r="C3271" s="179">
        <v>1</v>
      </c>
      <c r="D3271" s="179">
        <v>20860.238312809412</v>
      </c>
      <c r="E3271" s="179">
        <v>67107.056467595627</v>
      </c>
      <c r="F3271" s="179">
        <v>0</v>
      </c>
      <c r="G3271" s="179">
        <v>0</v>
      </c>
      <c r="H3271" s="179">
        <v>51383.088096516549</v>
      </c>
      <c r="I3271" s="179">
        <v>0</v>
      </c>
      <c r="J3271" s="179">
        <v>0</v>
      </c>
      <c r="K3271" s="179">
        <v>0</v>
      </c>
      <c r="L3271" s="179">
        <v>0</v>
      </c>
      <c r="M3271" s="179">
        <v>729985.37910269736</v>
      </c>
      <c r="N3271" s="179">
        <v>0</v>
      </c>
      <c r="O3271" s="179">
        <v>0</v>
      </c>
      <c r="P3271" s="179">
        <v>0</v>
      </c>
      <c r="Q3271" s="179">
        <v>0</v>
      </c>
      <c r="R3271" s="180">
        <v>0</v>
      </c>
      <c r="S3271" s="180">
        <v>0</v>
      </c>
      <c r="T3271" s="180">
        <v>20860.238312809412</v>
      </c>
    </row>
    <row r="3272" spans="2:20" x14ac:dyDescent="0.3">
      <c r="B3272" s="19">
        <v>3269</v>
      </c>
      <c r="C3272" s="179">
        <v>0</v>
      </c>
      <c r="D3272" s="179">
        <v>0</v>
      </c>
      <c r="E3272" s="179">
        <v>42303.738653063599</v>
      </c>
      <c r="F3272" s="179">
        <v>0</v>
      </c>
      <c r="G3272" s="179">
        <v>0</v>
      </c>
      <c r="H3272" s="179">
        <v>379229.42780108604</v>
      </c>
      <c r="I3272" s="179">
        <v>0</v>
      </c>
      <c r="J3272" s="179">
        <v>0</v>
      </c>
      <c r="K3272" s="179">
        <v>0</v>
      </c>
      <c r="L3272" s="179">
        <v>0</v>
      </c>
      <c r="M3272" s="179">
        <v>26274.744341433958</v>
      </c>
      <c r="N3272" s="179">
        <v>0</v>
      </c>
      <c r="O3272" s="179">
        <v>0</v>
      </c>
      <c r="P3272" s="179">
        <v>0</v>
      </c>
      <c r="Q3272" s="179">
        <v>0</v>
      </c>
      <c r="R3272" s="180">
        <v>0</v>
      </c>
      <c r="S3272" s="180">
        <v>0</v>
      </c>
      <c r="T3272" s="180">
        <v>0</v>
      </c>
    </row>
    <row r="3273" spans="2:20" x14ac:dyDescent="0.3">
      <c r="B3273" s="19">
        <v>3270</v>
      </c>
      <c r="C3273" s="179">
        <v>0</v>
      </c>
      <c r="D3273" s="179">
        <v>0</v>
      </c>
      <c r="E3273" s="179">
        <v>382677.69787438971</v>
      </c>
      <c r="F3273" s="179">
        <v>0</v>
      </c>
      <c r="G3273" s="179">
        <v>0</v>
      </c>
      <c r="H3273" s="179">
        <v>83302.945957011703</v>
      </c>
      <c r="I3273" s="179">
        <v>0</v>
      </c>
      <c r="J3273" s="179">
        <v>0</v>
      </c>
      <c r="K3273" s="179">
        <v>0</v>
      </c>
      <c r="L3273" s="179">
        <v>0</v>
      </c>
      <c r="M3273" s="179">
        <v>437098.27238725149</v>
      </c>
      <c r="N3273" s="179">
        <v>0</v>
      </c>
      <c r="O3273" s="179">
        <v>0</v>
      </c>
      <c r="P3273" s="179">
        <v>0</v>
      </c>
      <c r="Q3273" s="179">
        <v>0</v>
      </c>
      <c r="R3273" s="180">
        <v>0</v>
      </c>
      <c r="S3273" s="180">
        <v>0</v>
      </c>
      <c r="T3273" s="180">
        <v>0</v>
      </c>
    </row>
    <row r="3274" spans="2:20" x14ac:dyDescent="0.3">
      <c r="B3274" s="19">
        <v>3271</v>
      </c>
      <c r="C3274" s="179">
        <v>0</v>
      </c>
      <c r="D3274" s="179">
        <v>0</v>
      </c>
      <c r="E3274" s="179">
        <v>151299.35909166056</v>
      </c>
      <c r="F3274" s="179">
        <v>0</v>
      </c>
      <c r="G3274" s="179">
        <v>0</v>
      </c>
      <c r="H3274" s="179">
        <v>53053.265381813886</v>
      </c>
      <c r="I3274" s="179">
        <v>0</v>
      </c>
      <c r="J3274" s="179">
        <v>0</v>
      </c>
      <c r="K3274" s="179">
        <v>27853.286425676488</v>
      </c>
      <c r="L3274" s="179">
        <v>1</v>
      </c>
      <c r="M3274" s="179">
        <v>56642.148452412956</v>
      </c>
      <c r="N3274" s="179">
        <v>0</v>
      </c>
      <c r="O3274" s="179">
        <v>0</v>
      </c>
      <c r="P3274" s="179">
        <v>0</v>
      </c>
      <c r="Q3274" s="179">
        <v>0</v>
      </c>
      <c r="R3274" s="180">
        <v>0</v>
      </c>
      <c r="S3274" s="180">
        <v>27853.286425676488</v>
      </c>
      <c r="T3274" s="180">
        <v>0</v>
      </c>
    </row>
    <row r="3275" spans="2:20" x14ac:dyDescent="0.3">
      <c r="B3275" s="19">
        <v>3272</v>
      </c>
      <c r="C3275" s="179">
        <v>0</v>
      </c>
      <c r="D3275" s="179">
        <v>0</v>
      </c>
      <c r="E3275" s="179">
        <v>90933.53876468305</v>
      </c>
      <c r="F3275" s="179">
        <v>0</v>
      </c>
      <c r="G3275" s="179">
        <v>0</v>
      </c>
      <c r="H3275" s="179">
        <v>30451.396703775808</v>
      </c>
      <c r="I3275" s="179">
        <v>0</v>
      </c>
      <c r="J3275" s="179">
        <v>0</v>
      </c>
      <c r="K3275" s="179">
        <v>0</v>
      </c>
      <c r="L3275" s="179">
        <v>0</v>
      </c>
      <c r="M3275" s="179">
        <v>500310.37250012823</v>
      </c>
      <c r="N3275" s="179">
        <v>0</v>
      </c>
      <c r="O3275" s="179">
        <v>0</v>
      </c>
      <c r="P3275" s="179">
        <v>0</v>
      </c>
      <c r="Q3275" s="179">
        <v>0</v>
      </c>
      <c r="R3275" s="180">
        <v>0</v>
      </c>
      <c r="S3275" s="180">
        <v>0</v>
      </c>
      <c r="T3275" s="180">
        <v>0</v>
      </c>
    </row>
    <row r="3276" spans="2:20" x14ac:dyDescent="0.3">
      <c r="B3276" s="19">
        <v>3273</v>
      </c>
      <c r="C3276" s="179">
        <v>0</v>
      </c>
      <c r="D3276" s="179">
        <v>0</v>
      </c>
      <c r="E3276" s="179">
        <v>111185.02184538335</v>
      </c>
      <c r="F3276" s="179">
        <v>0</v>
      </c>
      <c r="G3276" s="179">
        <v>0</v>
      </c>
      <c r="H3276" s="179">
        <v>14724.546287675936</v>
      </c>
      <c r="I3276" s="179">
        <v>0</v>
      </c>
      <c r="J3276" s="179">
        <v>0</v>
      </c>
      <c r="K3276" s="179">
        <v>0</v>
      </c>
      <c r="L3276" s="179">
        <v>0</v>
      </c>
      <c r="M3276" s="179">
        <v>47492.349716205026</v>
      </c>
      <c r="N3276" s="179">
        <v>0</v>
      </c>
      <c r="O3276" s="179">
        <v>0</v>
      </c>
      <c r="P3276" s="179">
        <v>0</v>
      </c>
      <c r="Q3276" s="179">
        <v>0</v>
      </c>
      <c r="R3276" s="180">
        <v>0</v>
      </c>
      <c r="S3276" s="180">
        <v>0</v>
      </c>
      <c r="T3276" s="180">
        <v>0</v>
      </c>
    </row>
    <row r="3277" spans="2:20" x14ac:dyDescent="0.3">
      <c r="B3277" s="19">
        <v>3274</v>
      </c>
      <c r="C3277" s="179">
        <v>0</v>
      </c>
      <c r="D3277" s="179">
        <v>0</v>
      </c>
      <c r="E3277" s="179">
        <v>26613.555595150556</v>
      </c>
      <c r="F3277" s="179">
        <v>0</v>
      </c>
      <c r="G3277" s="179">
        <v>0</v>
      </c>
      <c r="H3277" s="179">
        <v>182597.99168622296</v>
      </c>
      <c r="I3277" s="179">
        <v>0</v>
      </c>
      <c r="J3277" s="179">
        <v>0</v>
      </c>
      <c r="K3277" s="179">
        <v>0</v>
      </c>
      <c r="L3277" s="179">
        <v>0</v>
      </c>
      <c r="M3277" s="179">
        <v>23636.859706771833</v>
      </c>
      <c r="N3277" s="179">
        <v>0</v>
      </c>
      <c r="O3277" s="179">
        <v>0</v>
      </c>
      <c r="P3277" s="179">
        <v>0</v>
      </c>
      <c r="Q3277" s="179">
        <v>0</v>
      </c>
      <c r="R3277" s="180">
        <v>0</v>
      </c>
      <c r="S3277" s="180">
        <v>0</v>
      </c>
      <c r="T3277" s="180">
        <v>0</v>
      </c>
    </row>
    <row r="3278" spans="2:20" x14ac:dyDescent="0.3">
      <c r="B3278" s="19">
        <v>3275</v>
      </c>
      <c r="C3278" s="179">
        <v>0</v>
      </c>
      <c r="D3278" s="179">
        <v>0</v>
      </c>
      <c r="E3278" s="179">
        <v>46832.383247325422</v>
      </c>
      <c r="F3278" s="179">
        <v>0</v>
      </c>
      <c r="G3278" s="179">
        <v>0</v>
      </c>
      <c r="H3278" s="179">
        <v>423593.02267333935</v>
      </c>
      <c r="I3278" s="179">
        <v>0</v>
      </c>
      <c r="J3278" s="179">
        <v>0</v>
      </c>
      <c r="K3278" s="179">
        <v>41899.445241745358</v>
      </c>
      <c r="L3278" s="179">
        <v>1</v>
      </c>
      <c r="M3278" s="179">
        <v>17591.908458330985</v>
      </c>
      <c r="N3278" s="179">
        <v>0</v>
      </c>
      <c r="O3278" s="179">
        <v>0</v>
      </c>
      <c r="P3278" s="179">
        <v>0</v>
      </c>
      <c r="Q3278" s="179">
        <v>0</v>
      </c>
      <c r="R3278" s="180">
        <v>0</v>
      </c>
      <c r="S3278" s="180">
        <v>41899.445241745358</v>
      </c>
      <c r="T3278" s="180">
        <v>0</v>
      </c>
    </row>
    <row r="3279" spans="2:20" x14ac:dyDescent="0.3">
      <c r="B3279" s="19">
        <v>3276</v>
      </c>
      <c r="C3279" s="179">
        <v>0</v>
      </c>
      <c r="D3279" s="179">
        <v>0</v>
      </c>
      <c r="E3279" s="179">
        <v>31950.203578778193</v>
      </c>
      <c r="F3279" s="179">
        <v>0</v>
      </c>
      <c r="G3279" s="179">
        <v>0</v>
      </c>
      <c r="H3279" s="179">
        <v>89996.559320575485</v>
      </c>
      <c r="I3279" s="179">
        <v>0</v>
      </c>
      <c r="J3279" s="179">
        <v>0</v>
      </c>
      <c r="K3279" s="179">
        <v>0</v>
      </c>
      <c r="L3279" s="179">
        <v>0</v>
      </c>
      <c r="M3279" s="179">
        <v>2039.6526259486868</v>
      </c>
      <c r="N3279" s="179">
        <v>0</v>
      </c>
      <c r="O3279" s="179">
        <v>0</v>
      </c>
      <c r="P3279" s="179">
        <v>0</v>
      </c>
      <c r="Q3279" s="179">
        <v>0</v>
      </c>
      <c r="R3279" s="180">
        <v>0</v>
      </c>
      <c r="S3279" s="180">
        <v>0</v>
      </c>
      <c r="T3279" s="180">
        <v>0</v>
      </c>
    </row>
    <row r="3280" spans="2:20" x14ac:dyDescent="0.3">
      <c r="B3280" s="19">
        <v>3277</v>
      </c>
      <c r="C3280" s="179">
        <v>0</v>
      </c>
      <c r="D3280" s="179">
        <v>0</v>
      </c>
      <c r="E3280" s="179">
        <v>46773.965609100516</v>
      </c>
      <c r="F3280" s="179">
        <v>0</v>
      </c>
      <c r="G3280" s="179">
        <v>0</v>
      </c>
      <c r="H3280" s="179">
        <v>10618.939556370313</v>
      </c>
      <c r="I3280" s="179">
        <v>0</v>
      </c>
      <c r="J3280" s="179">
        <v>0</v>
      </c>
      <c r="K3280" s="179">
        <v>0</v>
      </c>
      <c r="L3280" s="179">
        <v>0</v>
      </c>
      <c r="M3280" s="179">
        <v>178012.97917074739</v>
      </c>
      <c r="N3280" s="179">
        <v>0</v>
      </c>
      <c r="O3280" s="179">
        <v>0</v>
      </c>
      <c r="P3280" s="179">
        <v>0</v>
      </c>
      <c r="Q3280" s="179">
        <v>0</v>
      </c>
      <c r="R3280" s="180">
        <v>0</v>
      </c>
      <c r="S3280" s="180">
        <v>0</v>
      </c>
      <c r="T3280" s="180">
        <v>0</v>
      </c>
    </row>
    <row r="3281" spans="2:20" x14ac:dyDescent="0.3">
      <c r="B3281" s="19">
        <v>3278</v>
      </c>
      <c r="C3281" s="179">
        <v>0</v>
      </c>
      <c r="D3281" s="179">
        <v>0</v>
      </c>
      <c r="E3281" s="179">
        <v>80947.18391382134</v>
      </c>
      <c r="F3281" s="179">
        <v>0</v>
      </c>
      <c r="G3281" s="179">
        <v>0</v>
      </c>
      <c r="H3281" s="179">
        <v>694303.91084981663</v>
      </c>
      <c r="I3281" s="179">
        <v>0</v>
      </c>
      <c r="J3281" s="179">
        <v>0</v>
      </c>
      <c r="K3281" s="179">
        <v>0</v>
      </c>
      <c r="L3281" s="179">
        <v>0</v>
      </c>
      <c r="M3281" s="179">
        <v>31690.084908849047</v>
      </c>
      <c r="N3281" s="179">
        <v>0</v>
      </c>
      <c r="O3281" s="179">
        <v>0</v>
      </c>
      <c r="P3281" s="179">
        <v>0</v>
      </c>
      <c r="Q3281" s="179">
        <v>0</v>
      </c>
      <c r="R3281" s="180">
        <v>0</v>
      </c>
      <c r="S3281" s="180">
        <v>0</v>
      </c>
      <c r="T3281" s="180">
        <v>0</v>
      </c>
    </row>
    <row r="3282" spans="2:20" x14ac:dyDescent="0.3">
      <c r="B3282" s="19">
        <v>3279</v>
      </c>
      <c r="C3282" s="179">
        <v>0</v>
      </c>
      <c r="D3282" s="179">
        <v>0</v>
      </c>
      <c r="E3282" s="179">
        <v>41395.70522891602</v>
      </c>
      <c r="F3282" s="179">
        <v>0</v>
      </c>
      <c r="G3282" s="179">
        <v>0</v>
      </c>
      <c r="H3282" s="179">
        <v>63027.785640660026</v>
      </c>
      <c r="I3282" s="179">
        <v>0</v>
      </c>
      <c r="J3282" s="179">
        <v>0</v>
      </c>
      <c r="K3282" s="179">
        <v>0</v>
      </c>
      <c r="L3282" s="179">
        <v>0</v>
      </c>
      <c r="M3282" s="179">
        <v>2184198.3161153062</v>
      </c>
      <c r="N3282" s="179">
        <v>0</v>
      </c>
      <c r="O3282" s="179">
        <v>0</v>
      </c>
      <c r="P3282" s="179">
        <v>0</v>
      </c>
      <c r="Q3282" s="179">
        <v>0</v>
      </c>
      <c r="R3282" s="180">
        <v>0</v>
      </c>
      <c r="S3282" s="180">
        <v>0</v>
      </c>
      <c r="T3282" s="180">
        <v>0</v>
      </c>
    </row>
    <row r="3283" spans="2:20" x14ac:dyDescent="0.3">
      <c r="B3283" s="19">
        <v>3280</v>
      </c>
      <c r="C3283" s="179">
        <v>0</v>
      </c>
      <c r="D3283" s="179">
        <v>0</v>
      </c>
      <c r="E3283" s="179">
        <v>58205.338695414059</v>
      </c>
      <c r="F3283" s="179">
        <v>0</v>
      </c>
      <c r="G3283" s="179">
        <v>0</v>
      </c>
      <c r="H3283" s="179">
        <v>554314.18852514913</v>
      </c>
      <c r="I3283" s="179">
        <v>0</v>
      </c>
      <c r="J3283" s="179">
        <v>0</v>
      </c>
      <c r="K3283" s="179">
        <v>0</v>
      </c>
      <c r="L3283" s="179">
        <v>0</v>
      </c>
      <c r="M3283" s="179">
        <v>16419.687207295694</v>
      </c>
      <c r="N3283" s="179">
        <v>0</v>
      </c>
      <c r="O3283" s="179">
        <v>0</v>
      </c>
      <c r="P3283" s="179">
        <v>0</v>
      </c>
      <c r="Q3283" s="179">
        <v>0</v>
      </c>
      <c r="R3283" s="180">
        <v>0</v>
      </c>
      <c r="S3283" s="180">
        <v>0</v>
      </c>
      <c r="T3283" s="180">
        <v>0</v>
      </c>
    </row>
    <row r="3284" spans="2:20" x14ac:dyDescent="0.3">
      <c r="B3284" s="19">
        <v>3281</v>
      </c>
      <c r="C3284" s="179">
        <v>0</v>
      </c>
      <c r="D3284" s="179">
        <v>0</v>
      </c>
      <c r="E3284" s="179">
        <v>302354.08838230424</v>
      </c>
      <c r="F3284" s="179">
        <v>0</v>
      </c>
      <c r="G3284" s="179">
        <v>0</v>
      </c>
      <c r="H3284" s="179">
        <v>147389.02622714706</v>
      </c>
      <c r="I3284" s="179">
        <v>0</v>
      </c>
      <c r="J3284" s="179">
        <v>0</v>
      </c>
      <c r="K3284" s="179">
        <v>0</v>
      </c>
      <c r="L3284" s="179">
        <v>0</v>
      </c>
      <c r="M3284" s="179">
        <v>9397.6230890541156</v>
      </c>
      <c r="N3284" s="179">
        <v>0</v>
      </c>
      <c r="O3284" s="179">
        <v>0</v>
      </c>
      <c r="P3284" s="179">
        <v>0</v>
      </c>
      <c r="Q3284" s="179">
        <v>0</v>
      </c>
      <c r="R3284" s="180">
        <v>0</v>
      </c>
      <c r="S3284" s="180">
        <v>0</v>
      </c>
      <c r="T3284" s="180">
        <v>0</v>
      </c>
    </row>
    <row r="3285" spans="2:20" x14ac:dyDescent="0.3">
      <c r="B3285" s="19">
        <v>3282</v>
      </c>
      <c r="C3285" s="179">
        <v>0</v>
      </c>
      <c r="D3285" s="179">
        <v>0</v>
      </c>
      <c r="E3285" s="179">
        <v>9748.0248167422305</v>
      </c>
      <c r="F3285" s="179">
        <v>0</v>
      </c>
      <c r="G3285" s="179">
        <v>0</v>
      </c>
      <c r="H3285" s="179">
        <v>1683395.1210917602</v>
      </c>
      <c r="I3285" s="179">
        <v>0</v>
      </c>
      <c r="J3285" s="179">
        <v>0</v>
      </c>
      <c r="K3285" s="179">
        <v>0</v>
      </c>
      <c r="L3285" s="179">
        <v>0</v>
      </c>
      <c r="M3285" s="179">
        <v>73188.268972887206</v>
      </c>
      <c r="N3285" s="179">
        <v>0</v>
      </c>
      <c r="O3285" s="179">
        <v>0</v>
      </c>
      <c r="P3285" s="179">
        <v>0</v>
      </c>
      <c r="Q3285" s="179">
        <v>0</v>
      </c>
      <c r="R3285" s="180">
        <v>0</v>
      </c>
      <c r="S3285" s="180">
        <v>0</v>
      </c>
      <c r="T3285" s="180">
        <v>0</v>
      </c>
    </row>
    <row r="3286" spans="2:20" x14ac:dyDescent="0.3">
      <c r="B3286" s="19">
        <v>3283</v>
      </c>
      <c r="C3286" s="179">
        <v>0</v>
      </c>
      <c r="D3286" s="179">
        <v>0</v>
      </c>
      <c r="E3286" s="179">
        <v>8700.641914308706</v>
      </c>
      <c r="F3286" s="179">
        <v>0</v>
      </c>
      <c r="G3286" s="179">
        <v>0</v>
      </c>
      <c r="H3286" s="179">
        <v>84198.011180622925</v>
      </c>
      <c r="I3286" s="179">
        <v>0</v>
      </c>
      <c r="J3286" s="179">
        <v>0</v>
      </c>
      <c r="K3286" s="179">
        <v>0</v>
      </c>
      <c r="L3286" s="179">
        <v>0</v>
      </c>
      <c r="M3286" s="179">
        <v>1490359.8066166481</v>
      </c>
      <c r="N3286" s="179">
        <v>0</v>
      </c>
      <c r="O3286" s="179">
        <v>0</v>
      </c>
      <c r="P3286" s="179">
        <v>0</v>
      </c>
      <c r="Q3286" s="179">
        <v>0</v>
      </c>
      <c r="R3286" s="180">
        <v>0</v>
      </c>
      <c r="S3286" s="180">
        <v>0</v>
      </c>
      <c r="T3286" s="180">
        <v>0</v>
      </c>
    </row>
    <row r="3287" spans="2:20" x14ac:dyDescent="0.3">
      <c r="B3287" s="19">
        <v>3284</v>
      </c>
      <c r="C3287" s="179">
        <v>0</v>
      </c>
      <c r="D3287" s="179">
        <v>0</v>
      </c>
      <c r="E3287" s="179">
        <v>1921.2631008717458</v>
      </c>
      <c r="F3287" s="179">
        <v>0</v>
      </c>
      <c r="G3287" s="179">
        <v>0</v>
      </c>
      <c r="H3287" s="179">
        <v>253853.54413783431</v>
      </c>
      <c r="I3287" s="179">
        <v>0</v>
      </c>
      <c r="J3287" s="179">
        <v>0</v>
      </c>
      <c r="K3287" s="179">
        <v>0</v>
      </c>
      <c r="L3287" s="179">
        <v>0</v>
      </c>
      <c r="M3287" s="179">
        <v>116261.2451744542</v>
      </c>
      <c r="N3287" s="179">
        <v>0</v>
      </c>
      <c r="O3287" s="179">
        <v>0</v>
      </c>
      <c r="P3287" s="179">
        <v>0</v>
      </c>
      <c r="Q3287" s="179">
        <v>0</v>
      </c>
      <c r="R3287" s="180">
        <v>0</v>
      </c>
      <c r="S3287" s="180">
        <v>0</v>
      </c>
      <c r="T3287" s="180">
        <v>0</v>
      </c>
    </row>
    <row r="3288" spans="2:20" x14ac:dyDescent="0.3">
      <c r="B3288" s="19">
        <v>3285</v>
      </c>
      <c r="C3288" s="179">
        <v>0</v>
      </c>
      <c r="D3288" s="179">
        <v>0</v>
      </c>
      <c r="E3288" s="179">
        <v>439043.3161721651</v>
      </c>
      <c r="F3288" s="179">
        <v>0</v>
      </c>
      <c r="G3288" s="179">
        <v>0</v>
      </c>
      <c r="H3288" s="179">
        <v>530571.06419446564</v>
      </c>
      <c r="I3288" s="179">
        <v>0</v>
      </c>
      <c r="J3288" s="179">
        <v>0</v>
      </c>
      <c r="K3288" s="179">
        <v>0</v>
      </c>
      <c r="L3288" s="179">
        <v>0</v>
      </c>
      <c r="M3288" s="179">
        <v>12952.904518632009</v>
      </c>
      <c r="N3288" s="179">
        <v>0</v>
      </c>
      <c r="O3288" s="179">
        <v>0</v>
      </c>
      <c r="P3288" s="179">
        <v>0</v>
      </c>
      <c r="Q3288" s="179">
        <v>0</v>
      </c>
      <c r="R3288" s="180">
        <v>0</v>
      </c>
      <c r="S3288" s="180">
        <v>0</v>
      </c>
      <c r="T3288" s="180">
        <v>0</v>
      </c>
    </row>
    <row r="3289" spans="2:20" x14ac:dyDescent="0.3">
      <c r="B3289" s="19">
        <v>3286</v>
      </c>
      <c r="C3289" s="179">
        <v>0</v>
      </c>
      <c r="D3289" s="179">
        <v>0</v>
      </c>
      <c r="E3289" s="179">
        <v>955149.04403261549</v>
      </c>
      <c r="F3289" s="179">
        <v>0</v>
      </c>
      <c r="G3289" s="179">
        <v>0</v>
      </c>
      <c r="H3289" s="179">
        <v>86658.219253407777</v>
      </c>
      <c r="I3289" s="179">
        <v>0</v>
      </c>
      <c r="J3289" s="179">
        <v>0</v>
      </c>
      <c r="K3289" s="179">
        <v>0</v>
      </c>
      <c r="L3289" s="179">
        <v>0</v>
      </c>
      <c r="M3289" s="179">
        <v>31331.124257169984</v>
      </c>
      <c r="N3289" s="179">
        <v>0</v>
      </c>
      <c r="O3289" s="179">
        <v>0</v>
      </c>
      <c r="P3289" s="179">
        <v>0</v>
      </c>
      <c r="Q3289" s="179">
        <v>0</v>
      </c>
      <c r="R3289" s="180">
        <v>0</v>
      </c>
      <c r="S3289" s="180">
        <v>0</v>
      </c>
      <c r="T3289" s="180">
        <v>0</v>
      </c>
    </row>
    <row r="3290" spans="2:20" x14ac:dyDescent="0.3">
      <c r="B3290" s="19">
        <v>3287</v>
      </c>
      <c r="C3290" s="179">
        <v>0</v>
      </c>
      <c r="D3290" s="179">
        <v>0</v>
      </c>
      <c r="E3290" s="179">
        <v>26106.335636217158</v>
      </c>
      <c r="F3290" s="179">
        <v>0</v>
      </c>
      <c r="G3290" s="179">
        <v>0</v>
      </c>
      <c r="H3290" s="179">
        <v>11937.935793193798</v>
      </c>
      <c r="I3290" s="179">
        <v>0</v>
      </c>
      <c r="J3290" s="179">
        <v>0</v>
      </c>
      <c r="K3290" s="179">
        <v>0</v>
      </c>
      <c r="L3290" s="179">
        <v>0</v>
      </c>
      <c r="M3290" s="179">
        <v>452951.89576903603</v>
      </c>
      <c r="N3290" s="179">
        <v>0</v>
      </c>
      <c r="O3290" s="179">
        <v>0</v>
      </c>
      <c r="P3290" s="179">
        <v>0</v>
      </c>
      <c r="Q3290" s="179">
        <v>0</v>
      </c>
      <c r="R3290" s="180">
        <v>0</v>
      </c>
      <c r="S3290" s="180">
        <v>0</v>
      </c>
      <c r="T3290" s="180">
        <v>0</v>
      </c>
    </row>
    <row r="3291" spans="2:20" x14ac:dyDescent="0.3">
      <c r="B3291" s="19">
        <v>3288</v>
      </c>
      <c r="C3291" s="179">
        <v>0</v>
      </c>
      <c r="D3291" s="179">
        <v>0</v>
      </c>
      <c r="E3291" s="179">
        <v>56566.614276957182</v>
      </c>
      <c r="F3291" s="179">
        <v>0</v>
      </c>
      <c r="G3291" s="179">
        <v>0</v>
      </c>
      <c r="H3291" s="179">
        <v>76781.55892538678</v>
      </c>
      <c r="I3291" s="179">
        <v>0</v>
      </c>
      <c r="J3291" s="179">
        <v>0</v>
      </c>
      <c r="K3291" s="179">
        <v>0</v>
      </c>
      <c r="L3291" s="179">
        <v>0</v>
      </c>
      <c r="M3291" s="179">
        <v>330810.67373706563</v>
      </c>
      <c r="N3291" s="179">
        <v>0</v>
      </c>
      <c r="O3291" s="179">
        <v>0</v>
      </c>
      <c r="P3291" s="179">
        <v>0</v>
      </c>
      <c r="Q3291" s="179">
        <v>0</v>
      </c>
      <c r="R3291" s="180">
        <v>0</v>
      </c>
      <c r="S3291" s="180">
        <v>0</v>
      </c>
      <c r="T3291" s="180">
        <v>0</v>
      </c>
    </row>
    <row r="3292" spans="2:20" x14ac:dyDescent="0.3">
      <c r="B3292" s="19">
        <v>3289</v>
      </c>
      <c r="C3292" s="179">
        <v>0</v>
      </c>
      <c r="D3292" s="179">
        <v>0</v>
      </c>
      <c r="E3292" s="179">
        <v>12976.001299940586</v>
      </c>
      <c r="F3292" s="179">
        <v>0</v>
      </c>
      <c r="G3292" s="179">
        <v>0</v>
      </c>
      <c r="H3292" s="179">
        <v>165790.77945115115</v>
      </c>
      <c r="I3292" s="179">
        <v>0</v>
      </c>
      <c r="J3292" s="179">
        <v>0</v>
      </c>
      <c r="K3292" s="179">
        <v>0</v>
      </c>
      <c r="L3292" s="179">
        <v>0</v>
      </c>
      <c r="M3292" s="179">
        <v>121762.86757874821</v>
      </c>
      <c r="N3292" s="179">
        <v>0</v>
      </c>
      <c r="O3292" s="179">
        <v>0</v>
      </c>
      <c r="P3292" s="179">
        <v>0</v>
      </c>
      <c r="Q3292" s="179">
        <v>0</v>
      </c>
      <c r="R3292" s="180">
        <v>0</v>
      </c>
      <c r="S3292" s="180">
        <v>0</v>
      </c>
      <c r="T3292" s="180">
        <v>0</v>
      </c>
    </row>
    <row r="3293" spans="2:20" x14ac:dyDescent="0.3">
      <c r="B3293" s="19">
        <v>3290</v>
      </c>
      <c r="C3293" s="179">
        <v>1</v>
      </c>
      <c r="D3293" s="179">
        <v>1256855.9127562311</v>
      </c>
      <c r="E3293" s="179">
        <v>26628.102181680912</v>
      </c>
      <c r="F3293" s="179">
        <v>0</v>
      </c>
      <c r="G3293" s="179">
        <v>0</v>
      </c>
      <c r="H3293" s="179">
        <v>16419.687207295694</v>
      </c>
      <c r="I3293" s="179">
        <v>0</v>
      </c>
      <c r="J3293" s="179">
        <v>556855.91275623115</v>
      </c>
      <c r="K3293" s="179">
        <v>0</v>
      </c>
      <c r="L3293" s="179">
        <v>0</v>
      </c>
      <c r="M3293" s="179">
        <v>231127.00685069792</v>
      </c>
      <c r="N3293" s="179">
        <v>0</v>
      </c>
      <c r="O3293" s="179">
        <v>656855.91275623115</v>
      </c>
      <c r="P3293" s="179">
        <v>0</v>
      </c>
      <c r="Q3293" s="179">
        <v>0</v>
      </c>
      <c r="R3293" s="180">
        <v>0</v>
      </c>
      <c r="S3293" s="180">
        <v>0</v>
      </c>
      <c r="T3293" s="180">
        <v>600000</v>
      </c>
    </row>
    <row r="3294" spans="2:20" x14ac:dyDescent="0.3">
      <c r="B3294" s="19">
        <v>3291</v>
      </c>
      <c r="C3294" s="179">
        <v>0</v>
      </c>
      <c r="D3294" s="179">
        <v>0</v>
      </c>
      <c r="E3294" s="179">
        <v>12423645.844685139</v>
      </c>
      <c r="F3294" s="179">
        <v>0</v>
      </c>
      <c r="G3294" s="179">
        <v>0</v>
      </c>
      <c r="H3294" s="179">
        <v>117721.81994456534</v>
      </c>
      <c r="I3294" s="179">
        <v>0</v>
      </c>
      <c r="J3294" s="179">
        <v>0</v>
      </c>
      <c r="K3294" s="179">
        <v>0</v>
      </c>
      <c r="L3294" s="179">
        <v>0</v>
      </c>
      <c r="M3294" s="179">
        <v>21287.665149016946</v>
      </c>
      <c r="N3294" s="179">
        <v>0</v>
      </c>
      <c r="O3294" s="179">
        <v>0</v>
      </c>
      <c r="P3294" s="179">
        <v>0</v>
      </c>
      <c r="Q3294" s="179">
        <v>0</v>
      </c>
      <c r="R3294" s="180">
        <v>0</v>
      </c>
      <c r="S3294" s="180">
        <v>0</v>
      </c>
      <c r="T3294" s="180">
        <v>0</v>
      </c>
    </row>
    <row r="3295" spans="2:20" x14ac:dyDescent="0.3">
      <c r="B3295" s="19">
        <v>3292</v>
      </c>
      <c r="C3295" s="179">
        <v>0</v>
      </c>
      <c r="D3295" s="179">
        <v>0</v>
      </c>
      <c r="E3295" s="179">
        <v>236222.81761060079</v>
      </c>
      <c r="F3295" s="179">
        <v>0</v>
      </c>
      <c r="G3295" s="179">
        <v>0</v>
      </c>
      <c r="H3295" s="179">
        <v>95673.11358527944</v>
      </c>
      <c r="I3295" s="179">
        <v>0</v>
      </c>
      <c r="J3295" s="179">
        <v>0</v>
      </c>
      <c r="K3295" s="179">
        <v>0</v>
      </c>
      <c r="L3295" s="179">
        <v>0</v>
      </c>
      <c r="M3295" s="179">
        <v>224943.30105551021</v>
      </c>
      <c r="N3295" s="179">
        <v>0</v>
      </c>
      <c r="O3295" s="179">
        <v>0</v>
      </c>
      <c r="P3295" s="179">
        <v>0</v>
      </c>
      <c r="Q3295" s="179">
        <v>0</v>
      </c>
      <c r="R3295" s="180">
        <v>0</v>
      </c>
      <c r="S3295" s="180">
        <v>0</v>
      </c>
      <c r="T3295" s="180">
        <v>0</v>
      </c>
    </row>
    <row r="3296" spans="2:20" x14ac:dyDescent="0.3">
      <c r="B3296" s="19">
        <v>3293</v>
      </c>
      <c r="C3296" s="179">
        <v>0</v>
      </c>
      <c r="D3296" s="179">
        <v>0</v>
      </c>
      <c r="E3296" s="179">
        <v>95917.947493638057</v>
      </c>
      <c r="F3296" s="179">
        <v>0</v>
      </c>
      <c r="G3296" s="179">
        <v>0</v>
      </c>
      <c r="H3296" s="179">
        <v>51632.591584625661</v>
      </c>
      <c r="I3296" s="179">
        <v>0</v>
      </c>
      <c r="J3296" s="179">
        <v>0</v>
      </c>
      <c r="K3296" s="179">
        <v>0</v>
      </c>
      <c r="L3296" s="179">
        <v>0</v>
      </c>
      <c r="M3296" s="179">
        <v>123116.30757670014</v>
      </c>
      <c r="N3296" s="179">
        <v>0</v>
      </c>
      <c r="O3296" s="179">
        <v>0</v>
      </c>
      <c r="P3296" s="179">
        <v>0</v>
      </c>
      <c r="Q3296" s="179">
        <v>0</v>
      </c>
      <c r="R3296" s="180">
        <v>0</v>
      </c>
      <c r="S3296" s="180">
        <v>0</v>
      </c>
      <c r="T3296" s="180">
        <v>0</v>
      </c>
    </row>
    <row r="3297" spans="2:20" x14ac:dyDescent="0.3">
      <c r="B3297" s="19">
        <v>3294</v>
      </c>
      <c r="C3297" s="179">
        <v>0</v>
      </c>
      <c r="D3297" s="179">
        <v>0</v>
      </c>
      <c r="E3297" s="179">
        <v>110494.51685008047</v>
      </c>
      <c r="F3297" s="179">
        <v>0</v>
      </c>
      <c r="G3297" s="179">
        <v>0</v>
      </c>
      <c r="H3297" s="179">
        <v>608759.50335182738</v>
      </c>
      <c r="I3297" s="179">
        <v>0</v>
      </c>
      <c r="J3297" s="179">
        <v>0</v>
      </c>
      <c r="K3297" s="179">
        <v>0</v>
      </c>
      <c r="L3297" s="179">
        <v>0</v>
      </c>
      <c r="M3297" s="179">
        <v>190070.74736918238</v>
      </c>
      <c r="N3297" s="179">
        <v>0</v>
      </c>
      <c r="O3297" s="179">
        <v>0</v>
      </c>
      <c r="P3297" s="179">
        <v>0</v>
      </c>
      <c r="Q3297" s="179">
        <v>0</v>
      </c>
      <c r="R3297" s="180">
        <v>0</v>
      </c>
      <c r="S3297" s="180">
        <v>0</v>
      </c>
      <c r="T3297" s="180">
        <v>0</v>
      </c>
    </row>
    <row r="3298" spans="2:20" x14ac:dyDescent="0.3">
      <c r="B3298" s="19">
        <v>3295</v>
      </c>
      <c r="C3298" s="179">
        <v>0</v>
      </c>
      <c r="D3298" s="179">
        <v>0</v>
      </c>
      <c r="E3298" s="179">
        <v>9308.0069074074654</v>
      </c>
      <c r="F3298" s="179">
        <v>0</v>
      </c>
      <c r="G3298" s="179">
        <v>0</v>
      </c>
      <c r="H3298" s="179">
        <v>23141.988330685126</v>
      </c>
      <c r="I3298" s="179">
        <v>0</v>
      </c>
      <c r="J3298" s="179">
        <v>0</v>
      </c>
      <c r="K3298" s="179">
        <v>0</v>
      </c>
      <c r="L3298" s="179">
        <v>0</v>
      </c>
      <c r="M3298" s="179">
        <v>695196.07256888621</v>
      </c>
      <c r="N3298" s="179">
        <v>0</v>
      </c>
      <c r="O3298" s="179">
        <v>0</v>
      </c>
      <c r="P3298" s="179">
        <v>0</v>
      </c>
      <c r="Q3298" s="179">
        <v>0</v>
      </c>
      <c r="R3298" s="180">
        <v>0</v>
      </c>
      <c r="S3298" s="180">
        <v>0</v>
      </c>
      <c r="T3298" s="180">
        <v>0</v>
      </c>
    </row>
    <row r="3299" spans="2:20" x14ac:dyDescent="0.3">
      <c r="B3299" s="19">
        <v>3296</v>
      </c>
      <c r="C3299" s="179">
        <v>0</v>
      </c>
      <c r="D3299" s="179">
        <v>0</v>
      </c>
      <c r="E3299" s="179">
        <v>145051.81802514632</v>
      </c>
      <c r="F3299" s="179">
        <v>0</v>
      </c>
      <c r="G3299" s="179">
        <v>0</v>
      </c>
      <c r="H3299" s="179">
        <v>9826.6554252584829</v>
      </c>
      <c r="I3299" s="179">
        <v>0</v>
      </c>
      <c r="J3299" s="179">
        <v>0</v>
      </c>
      <c r="K3299" s="179">
        <v>0</v>
      </c>
      <c r="L3299" s="179">
        <v>0</v>
      </c>
      <c r="M3299" s="179">
        <v>12525.019896745478</v>
      </c>
      <c r="N3299" s="179">
        <v>0</v>
      </c>
      <c r="O3299" s="179">
        <v>0</v>
      </c>
      <c r="P3299" s="179">
        <v>0</v>
      </c>
      <c r="Q3299" s="179">
        <v>0</v>
      </c>
      <c r="R3299" s="180">
        <v>0</v>
      </c>
      <c r="S3299" s="180">
        <v>0</v>
      </c>
      <c r="T3299" s="180">
        <v>0</v>
      </c>
    </row>
    <row r="3300" spans="2:20" x14ac:dyDescent="0.3">
      <c r="B3300" s="19">
        <v>3297</v>
      </c>
      <c r="C3300" s="179">
        <v>0</v>
      </c>
      <c r="D3300" s="179">
        <v>0</v>
      </c>
      <c r="E3300" s="179">
        <v>480400.39825386216</v>
      </c>
      <c r="F3300" s="179">
        <v>0</v>
      </c>
      <c r="G3300" s="179">
        <v>0</v>
      </c>
      <c r="H3300" s="179">
        <v>570549.8204120911</v>
      </c>
      <c r="I3300" s="179">
        <v>0</v>
      </c>
      <c r="J3300" s="179">
        <v>0</v>
      </c>
      <c r="K3300" s="179">
        <v>0</v>
      </c>
      <c r="L3300" s="179">
        <v>0</v>
      </c>
      <c r="M3300" s="179">
        <v>6090.4493400160991</v>
      </c>
      <c r="N3300" s="179">
        <v>0</v>
      </c>
      <c r="O3300" s="179">
        <v>0</v>
      </c>
      <c r="P3300" s="179">
        <v>0</v>
      </c>
      <c r="Q3300" s="179">
        <v>0</v>
      </c>
      <c r="R3300" s="180">
        <v>0</v>
      </c>
      <c r="S3300" s="180">
        <v>0</v>
      </c>
      <c r="T3300" s="180">
        <v>0</v>
      </c>
    </row>
    <row r="3301" spans="2:20" x14ac:dyDescent="0.3">
      <c r="B3301" s="19">
        <v>3298</v>
      </c>
      <c r="C3301" s="179">
        <v>0</v>
      </c>
      <c r="D3301" s="179">
        <v>0</v>
      </c>
      <c r="E3301" s="179">
        <v>118654.08740045424</v>
      </c>
      <c r="F3301" s="179">
        <v>0</v>
      </c>
      <c r="G3301" s="179">
        <v>0</v>
      </c>
      <c r="H3301" s="179">
        <v>5543.7441102185112</v>
      </c>
      <c r="I3301" s="179">
        <v>0</v>
      </c>
      <c r="J3301" s="179">
        <v>0</v>
      </c>
      <c r="K3301" s="179">
        <v>137779.94358917972</v>
      </c>
      <c r="L3301" s="179">
        <v>1</v>
      </c>
      <c r="M3301" s="179">
        <v>88604.851067875017</v>
      </c>
      <c r="N3301" s="179">
        <v>0</v>
      </c>
      <c r="O3301" s="179">
        <v>0</v>
      </c>
      <c r="P3301" s="179">
        <v>0</v>
      </c>
      <c r="Q3301" s="179">
        <v>0</v>
      </c>
      <c r="R3301" s="180">
        <v>0</v>
      </c>
      <c r="S3301" s="180">
        <v>137779.94358917972</v>
      </c>
      <c r="T3301" s="180">
        <v>0</v>
      </c>
    </row>
    <row r="3302" spans="2:20" x14ac:dyDescent="0.3">
      <c r="B3302" s="19">
        <v>3299</v>
      </c>
      <c r="C3302" s="179">
        <v>0</v>
      </c>
      <c r="D3302" s="179">
        <v>0</v>
      </c>
      <c r="E3302" s="179">
        <v>195068.16792950706</v>
      </c>
      <c r="F3302" s="179">
        <v>0</v>
      </c>
      <c r="G3302" s="179">
        <v>0</v>
      </c>
      <c r="H3302" s="179">
        <v>12770.465630787005</v>
      </c>
      <c r="I3302" s="179">
        <v>0</v>
      </c>
      <c r="J3302" s="179">
        <v>0</v>
      </c>
      <c r="K3302" s="179">
        <v>0</v>
      </c>
      <c r="L3302" s="179">
        <v>0</v>
      </c>
      <c r="M3302" s="179">
        <v>4115.2176883822822</v>
      </c>
      <c r="N3302" s="179">
        <v>0</v>
      </c>
      <c r="O3302" s="179">
        <v>0</v>
      </c>
      <c r="P3302" s="179">
        <v>0</v>
      </c>
      <c r="Q3302" s="179">
        <v>0</v>
      </c>
      <c r="R3302" s="180">
        <v>0</v>
      </c>
      <c r="S3302" s="180">
        <v>0</v>
      </c>
      <c r="T3302" s="180">
        <v>0</v>
      </c>
    </row>
    <row r="3303" spans="2:20" x14ac:dyDescent="0.3">
      <c r="B3303" s="19">
        <v>3300</v>
      </c>
      <c r="C3303" s="179">
        <v>0</v>
      </c>
      <c r="D3303" s="179">
        <v>0</v>
      </c>
      <c r="E3303" s="179">
        <v>106172.71840715369</v>
      </c>
      <c r="F3303" s="179">
        <v>0</v>
      </c>
      <c r="G3303" s="179">
        <v>0</v>
      </c>
      <c r="H3303" s="179">
        <v>14358.231174896362</v>
      </c>
      <c r="I3303" s="179">
        <v>0</v>
      </c>
      <c r="J3303" s="179">
        <v>0</v>
      </c>
      <c r="K3303" s="179">
        <v>0</v>
      </c>
      <c r="L3303" s="179">
        <v>0</v>
      </c>
      <c r="M3303" s="179">
        <v>58743.738934785739</v>
      </c>
      <c r="N3303" s="179">
        <v>0</v>
      </c>
      <c r="O3303" s="179">
        <v>0</v>
      </c>
      <c r="P3303" s="179">
        <v>0</v>
      </c>
      <c r="Q3303" s="179">
        <v>0</v>
      </c>
      <c r="R3303" s="180">
        <v>0</v>
      </c>
      <c r="S3303" s="180">
        <v>0</v>
      </c>
      <c r="T3303" s="180">
        <v>0</v>
      </c>
    </row>
    <row r="3304" spans="2:20" x14ac:dyDescent="0.3">
      <c r="B3304" s="19">
        <v>3301</v>
      </c>
      <c r="C3304" s="179">
        <v>0</v>
      </c>
      <c r="D3304" s="179">
        <v>0</v>
      </c>
      <c r="E3304" s="179">
        <v>107422.89862247594</v>
      </c>
      <c r="F3304" s="179">
        <v>0</v>
      </c>
      <c r="G3304" s="179">
        <v>0</v>
      </c>
      <c r="H3304" s="179">
        <v>8455.6676625103755</v>
      </c>
      <c r="I3304" s="179">
        <v>0</v>
      </c>
      <c r="J3304" s="179">
        <v>0</v>
      </c>
      <c r="K3304" s="179">
        <v>0</v>
      </c>
      <c r="L3304" s="179">
        <v>0</v>
      </c>
      <c r="M3304" s="179">
        <v>477817.78689097468</v>
      </c>
      <c r="N3304" s="179">
        <v>0</v>
      </c>
      <c r="O3304" s="179">
        <v>0</v>
      </c>
      <c r="P3304" s="179">
        <v>0</v>
      </c>
      <c r="Q3304" s="179">
        <v>0</v>
      </c>
      <c r="R3304" s="180">
        <v>0</v>
      </c>
      <c r="S3304" s="180">
        <v>0</v>
      </c>
      <c r="T3304" s="180">
        <v>0</v>
      </c>
    </row>
    <row r="3305" spans="2:20" x14ac:dyDescent="0.3">
      <c r="B3305" s="19">
        <v>3302</v>
      </c>
      <c r="C3305" s="179">
        <v>0</v>
      </c>
      <c r="D3305" s="179">
        <v>0</v>
      </c>
      <c r="E3305" s="179">
        <v>4144.2079099809189</v>
      </c>
      <c r="F3305" s="179">
        <v>0</v>
      </c>
      <c r="G3305" s="179">
        <v>0</v>
      </c>
      <c r="H3305" s="179">
        <v>446186.0252190461</v>
      </c>
      <c r="I3305" s="179">
        <v>0</v>
      </c>
      <c r="J3305" s="179">
        <v>0</v>
      </c>
      <c r="K3305" s="179">
        <v>0</v>
      </c>
      <c r="L3305" s="179">
        <v>0</v>
      </c>
      <c r="M3305" s="179">
        <v>58399.309351604657</v>
      </c>
      <c r="N3305" s="179">
        <v>0</v>
      </c>
      <c r="O3305" s="179">
        <v>0</v>
      </c>
      <c r="P3305" s="179">
        <v>0</v>
      </c>
      <c r="Q3305" s="179">
        <v>0</v>
      </c>
      <c r="R3305" s="180">
        <v>0</v>
      </c>
      <c r="S3305" s="180">
        <v>0</v>
      </c>
      <c r="T3305" s="180">
        <v>0</v>
      </c>
    </row>
    <row r="3306" spans="2:20" x14ac:dyDescent="0.3">
      <c r="B3306" s="19">
        <v>3303</v>
      </c>
      <c r="C3306" s="179">
        <v>0</v>
      </c>
      <c r="D3306" s="179">
        <v>0</v>
      </c>
      <c r="E3306" s="179">
        <v>99341.000580984386</v>
      </c>
      <c r="F3306" s="179">
        <v>0</v>
      </c>
      <c r="G3306" s="179">
        <v>0</v>
      </c>
      <c r="H3306" s="179">
        <v>43915.071804725907</v>
      </c>
      <c r="I3306" s="179">
        <v>0</v>
      </c>
      <c r="J3306" s="179">
        <v>0</v>
      </c>
      <c r="K3306" s="179">
        <v>0</v>
      </c>
      <c r="L3306" s="179">
        <v>0</v>
      </c>
      <c r="M3306" s="179">
        <v>156583.13401216702</v>
      </c>
      <c r="N3306" s="179">
        <v>0</v>
      </c>
      <c r="O3306" s="179">
        <v>0</v>
      </c>
      <c r="P3306" s="179">
        <v>0</v>
      </c>
      <c r="Q3306" s="179">
        <v>0</v>
      </c>
      <c r="R3306" s="180">
        <v>0</v>
      </c>
      <c r="S3306" s="180">
        <v>0</v>
      </c>
      <c r="T3306" s="180">
        <v>0</v>
      </c>
    </row>
    <row r="3307" spans="2:20" x14ac:dyDescent="0.3">
      <c r="B3307" s="19">
        <v>3304</v>
      </c>
      <c r="C3307" s="179">
        <v>0</v>
      </c>
      <c r="D3307" s="179">
        <v>0</v>
      </c>
      <c r="E3307" s="179">
        <v>1026153.8650148237</v>
      </c>
      <c r="F3307" s="179">
        <v>0</v>
      </c>
      <c r="G3307" s="179">
        <v>0</v>
      </c>
      <c r="H3307" s="179">
        <v>47456.516384124508</v>
      </c>
      <c r="I3307" s="179">
        <v>0</v>
      </c>
      <c r="J3307" s="179">
        <v>0</v>
      </c>
      <c r="K3307" s="179">
        <v>0</v>
      </c>
      <c r="L3307" s="179">
        <v>0</v>
      </c>
      <c r="M3307" s="179">
        <v>489035.94768486905</v>
      </c>
      <c r="N3307" s="179">
        <v>0</v>
      </c>
      <c r="O3307" s="179">
        <v>0</v>
      </c>
      <c r="P3307" s="179">
        <v>0</v>
      </c>
      <c r="Q3307" s="179">
        <v>0</v>
      </c>
      <c r="R3307" s="180">
        <v>0</v>
      </c>
      <c r="S3307" s="180">
        <v>0</v>
      </c>
      <c r="T3307" s="180">
        <v>0</v>
      </c>
    </row>
    <row r="3308" spans="2:20" x14ac:dyDescent="0.3">
      <c r="B3308" s="19">
        <v>3305</v>
      </c>
      <c r="C3308" s="179">
        <v>0</v>
      </c>
      <c r="D3308" s="179">
        <v>0</v>
      </c>
      <c r="E3308" s="179">
        <v>48209.048743794265</v>
      </c>
      <c r="F3308" s="179">
        <v>0</v>
      </c>
      <c r="G3308" s="179">
        <v>0</v>
      </c>
      <c r="H3308" s="179">
        <v>33111.005262058214</v>
      </c>
      <c r="I3308" s="179">
        <v>0</v>
      </c>
      <c r="J3308" s="179">
        <v>0</v>
      </c>
      <c r="K3308" s="179">
        <v>0</v>
      </c>
      <c r="L3308" s="179">
        <v>0</v>
      </c>
      <c r="M3308" s="179">
        <v>104665.93203090676</v>
      </c>
      <c r="N3308" s="179">
        <v>0</v>
      </c>
      <c r="O3308" s="179">
        <v>0</v>
      </c>
      <c r="P3308" s="179">
        <v>0</v>
      </c>
      <c r="Q3308" s="179">
        <v>0</v>
      </c>
      <c r="R3308" s="180">
        <v>0</v>
      </c>
      <c r="S3308" s="180">
        <v>0</v>
      </c>
      <c r="T3308" s="180">
        <v>0</v>
      </c>
    </row>
    <row r="3309" spans="2:20" x14ac:dyDescent="0.3">
      <c r="B3309" s="19">
        <v>3306</v>
      </c>
      <c r="C3309" s="179">
        <v>0</v>
      </c>
      <c r="D3309" s="179">
        <v>0</v>
      </c>
      <c r="E3309" s="179">
        <v>449851.74500013166</v>
      </c>
      <c r="F3309" s="179">
        <v>0</v>
      </c>
      <c r="G3309" s="179">
        <v>0</v>
      </c>
      <c r="H3309" s="179">
        <v>1526675.9763478695</v>
      </c>
      <c r="I3309" s="179">
        <v>0</v>
      </c>
      <c r="J3309" s="179">
        <v>0</v>
      </c>
      <c r="K3309" s="179">
        <v>0</v>
      </c>
      <c r="L3309" s="179">
        <v>0</v>
      </c>
      <c r="M3309" s="179">
        <v>2344640.7687985189</v>
      </c>
      <c r="N3309" s="179">
        <v>0</v>
      </c>
      <c r="O3309" s="179">
        <v>0</v>
      </c>
      <c r="P3309" s="179">
        <v>0</v>
      </c>
      <c r="Q3309" s="179">
        <v>0</v>
      </c>
      <c r="R3309" s="180">
        <v>0</v>
      </c>
      <c r="S3309" s="180">
        <v>0</v>
      </c>
      <c r="T3309" s="180">
        <v>0</v>
      </c>
    </row>
    <row r="3310" spans="2:20" x14ac:dyDescent="0.3">
      <c r="B3310" s="19">
        <v>3307</v>
      </c>
      <c r="C3310" s="179">
        <v>0</v>
      </c>
      <c r="D3310" s="179">
        <v>0</v>
      </c>
      <c r="E3310" s="179">
        <v>1174408.3907240357</v>
      </c>
      <c r="F3310" s="179">
        <v>0</v>
      </c>
      <c r="G3310" s="179">
        <v>0</v>
      </c>
      <c r="H3310" s="179">
        <v>121906.97222637454</v>
      </c>
      <c r="I3310" s="179">
        <v>0</v>
      </c>
      <c r="J3310" s="179">
        <v>0</v>
      </c>
      <c r="K3310" s="179">
        <v>0</v>
      </c>
      <c r="L3310" s="179">
        <v>0</v>
      </c>
      <c r="M3310" s="179">
        <v>29523.132805713256</v>
      </c>
      <c r="N3310" s="179">
        <v>0</v>
      </c>
      <c r="O3310" s="179">
        <v>0</v>
      </c>
      <c r="P3310" s="179">
        <v>0</v>
      </c>
      <c r="Q3310" s="179">
        <v>0</v>
      </c>
      <c r="R3310" s="180">
        <v>0</v>
      </c>
      <c r="S3310" s="180">
        <v>0</v>
      </c>
      <c r="T3310" s="180">
        <v>0</v>
      </c>
    </row>
    <row r="3311" spans="2:20" x14ac:dyDescent="0.3">
      <c r="B3311" s="19">
        <v>3308</v>
      </c>
      <c r="C3311" s="179">
        <v>0</v>
      </c>
      <c r="D3311" s="179">
        <v>0</v>
      </c>
      <c r="E3311" s="179">
        <v>269019.42537679389</v>
      </c>
      <c r="F3311" s="179">
        <v>0</v>
      </c>
      <c r="G3311" s="179">
        <v>0</v>
      </c>
      <c r="H3311" s="179">
        <v>127242.78342790481</v>
      </c>
      <c r="I3311" s="179">
        <v>0</v>
      </c>
      <c r="J3311" s="179">
        <v>0</v>
      </c>
      <c r="K3311" s="179">
        <v>0</v>
      </c>
      <c r="L3311" s="179">
        <v>0</v>
      </c>
      <c r="M3311" s="179">
        <v>330379.79917726584</v>
      </c>
      <c r="N3311" s="179">
        <v>0</v>
      </c>
      <c r="O3311" s="179">
        <v>0</v>
      </c>
      <c r="P3311" s="179">
        <v>0</v>
      </c>
      <c r="Q3311" s="179">
        <v>0</v>
      </c>
      <c r="R3311" s="180">
        <v>0</v>
      </c>
      <c r="S3311" s="180">
        <v>0</v>
      </c>
      <c r="T3311" s="180">
        <v>0</v>
      </c>
    </row>
    <row r="3312" spans="2:20" x14ac:dyDescent="0.3">
      <c r="B3312" s="19">
        <v>3309</v>
      </c>
      <c r="C3312" s="179">
        <v>0</v>
      </c>
      <c r="D3312" s="179">
        <v>0</v>
      </c>
      <c r="E3312" s="179">
        <v>47183.886736722176</v>
      </c>
      <c r="F3312" s="179">
        <v>0</v>
      </c>
      <c r="G3312" s="179">
        <v>0</v>
      </c>
      <c r="H3312" s="179">
        <v>102541.05349103763</v>
      </c>
      <c r="I3312" s="179">
        <v>0</v>
      </c>
      <c r="J3312" s="179">
        <v>0</v>
      </c>
      <c r="K3312" s="179">
        <v>0</v>
      </c>
      <c r="L3312" s="179">
        <v>0</v>
      </c>
      <c r="M3312" s="179">
        <v>7016.5689126083489</v>
      </c>
      <c r="N3312" s="179">
        <v>0</v>
      </c>
      <c r="O3312" s="179">
        <v>0</v>
      </c>
      <c r="P3312" s="179">
        <v>0</v>
      </c>
      <c r="Q3312" s="179">
        <v>0</v>
      </c>
      <c r="R3312" s="180">
        <v>0</v>
      </c>
      <c r="S3312" s="180">
        <v>0</v>
      </c>
      <c r="T3312" s="180">
        <v>0</v>
      </c>
    </row>
    <row r="3313" spans="2:20" x14ac:dyDescent="0.3">
      <c r="B3313" s="19">
        <v>3310</v>
      </c>
      <c r="C3313" s="179">
        <v>0</v>
      </c>
      <c r="D3313" s="179">
        <v>0</v>
      </c>
      <c r="E3313" s="179">
        <v>62113.303526270836</v>
      </c>
      <c r="F3313" s="179">
        <v>0</v>
      </c>
      <c r="G3313" s="179">
        <v>0</v>
      </c>
      <c r="H3313" s="179">
        <v>75776.151331655841</v>
      </c>
      <c r="I3313" s="179">
        <v>0</v>
      </c>
      <c r="J3313" s="179">
        <v>0</v>
      </c>
      <c r="K3313" s="179">
        <v>0</v>
      </c>
      <c r="L3313" s="179">
        <v>0</v>
      </c>
      <c r="M3313" s="179">
        <v>25539.723124650307</v>
      </c>
      <c r="N3313" s="179">
        <v>0</v>
      </c>
      <c r="O3313" s="179">
        <v>0</v>
      </c>
      <c r="P3313" s="179">
        <v>0</v>
      </c>
      <c r="Q3313" s="179">
        <v>0</v>
      </c>
      <c r="R3313" s="180">
        <v>0</v>
      </c>
      <c r="S3313" s="180">
        <v>0</v>
      </c>
      <c r="T3313" s="180">
        <v>0</v>
      </c>
    </row>
    <row r="3314" spans="2:20" x14ac:dyDescent="0.3">
      <c r="B3314" s="19">
        <v>3311</v>
      </c>
      <c r="C3314" s="179">
        <v>0</v>
      </c>
      <c r="D3314" s="179">
        <v>0</v>
      </c>
      <c r="E3314" s="179">
        <v>1547220.3561573906</v>
      </c>
      <c r="F3314" s="179">
        <v>0</v>
      </c>
      <c r="G3314" s="179">
        <v>0</v>
      </c>
      <c r="H3314" s="179">
        <v>168433.92063405857</v>
      </c>
      <c r="I3314" s="179">
        <v>0</v>
      </c>
      <c r="J3314" s="179">
        <v>0</v>
      </c>
      <c r="K3314" s="179">
        <v>0</v>
      </c>
      <c r="L3314" s="179">
        <v>0</v>
      </c>
      <c r="M3314" s="179">
        <v>31904.025805689562</v>
      </c>
      <c r="N3314" s="179">
        <v>0</v>
      </c>
      <c r="O3314" s="179">
        <v>0</v>
      </c>
      <c r="P3314" s="179">
        <v>0</v>
      </c>
      <c r="Q3314" s="179">
        <v>0</v>
      </c>
      <c r="R3314" s="180">
        <v>0</v>
      </c>
      <c r="S3314" s="180">
        <v>0</v>
      </c>
      <c r="T3314" s="180">
        <v>0</v>
      </c>
    </row>
    <row r="3315" spans="2:20" x14ac:dyDescent="0.3">
      <c r="B3315" s="19">
        <v>3312</v>
      </c>
      <c r="C3315" s="179">
        <v>0</v>
      </c>
      <c r="D3315" s="179">
        <v>0</v>
      </c>
      <c r="E3315" s="179">
        <v>606577.46496100025</v>
      </c>
      <c r="F3315" s="179">
        <v>0</v>
      </c>
      <c r="G3315" s="179">
        <v>0</v>
      </c>
      <c r="H3315" s="179">
        <v>2483030.5837020939</v>
      </c>
      <c r="I3315" s="179">
        <v>0</v>
      </c>
      <c r="J3315" s="179">
        <v>0</v>
      </c>
      <c r="K3315" s="179">
        <v>0</v>
      </c>
      <c r="L3315" s="179">
        <v>0</v>
      </c>
      <c r="M3315" s="179">
        <v>107787.85609145528</v>
      </c>
      <c r="N3315" s="179">
        <v>0</v>
      </c>
      <c r="O3315" s="179">
        <v>0</v>
      </c>
      <c r="P3315" s="179">
        <v>0</v>
      </c>
      <c r="Q3315" s="179">
        <v>0</v>
      </c>
      <c r="R3315" s="180">
        <v>0</v>
      </c>
      <c r="S3315" s="180">
        <v>0</v>
      </c>
      <c r="T3315" s="180">
        <v>0</v>
      </c>
    </row>
    <row r="3316" spans="2:20" x14ac:dyDescent="0.3">
      <c r="B3316" s="19">
        <v>3313</v>
      </c>
      <c r="C3316" s="179">
        <v>1</v>
      </c>
      <c r="D3316" s="179">
        <v>667837.13599854417</v>
      </c>
      <c r="E3316" s="179">
        <v>18543.310459096574</v>
      </c>
      <c r="F3316" s="179">
        <v>0</v>
      </c>
      <c r="G3316" s="179">
        <v>0</v>
      </c>
      <c r="H3316" s="179">
        <v>85766.071531763941</v>
      </c>
      <c r="I3316" s="179">
        <v>0</v>
      </c>
      <c r="J3316" s="179">
        <v>0</v>
      </c>
      <c r="K3316" s="179">
        <v>0</v>
      </c>
      <c r="L3316" s="179">
        <v>0</v>
      </c>
      <c r="M3316" s="179">
        <v>6205.9636524215057</v>
      </c>
      <c r="N3316" s="179">
        <v>0</v>
      </c>
      <c r="O3316" s="179">
        <v>67837.135998544167</v>
      </c>
      <c r="P3316" s="179">
        <v>0</v>
      </c>
      <c r="Q3316" s="179">
        <v>0</v>
      </c>
      <c r="R3316" s="180">
        <v>0</v>
      </c>
      <c r="S3316" s="180">
        <v>0</v>
      </c>
      <c r="T3316" s="180">
        <v>600000</v>
      </c>
    </row>
    <row r="3317" spans="2:20" x14ac:dyDescent="0.3">
      <c r="B3317" s="19">
        <v>3314</v>
      </c>
      <c r="C3317" s="179">
        <v>0</v>
      </c>
      <c r="D3317" s="179">
        <v>0</v>
      </c>
      <c r="E3317" s="179">
        <v>414975.75324233703</v>
      </c>
      <c r="F3317" s="179">
        <v>0</v>
      </c>
      <c r="G3317" s="179">
        <v>0</v>
      </c>
      <c r="H3317" s="179">
        <v>282550.40094437421</v>
      </c>
      <c r="I3317" s="179">
        <v>0</v>
      </c>
      <c r="J3317" s="179">
        <v>0</v>
      </c>
      <c r="K3317" s="179">
        <v>0</v>
      </c>
      <c r="L3317" s="179">
        <v>0</v>
      </c>
      <c r="M3317" s="179">
        <v>17066.420859079179</v>
      </c>
      <c r="N3317" s="179">
        <v>0</v>
      </c>
      <c r="O3317" s="179">
        <v>0</v>
      </c>
      <c r="P3317" s="179">
        <v>0</v>
      </c>
      <c r="Q3317" s="179">
        <v>0</v>
      </c>
      <c r="R3317" s="180">
        <v>0</v>
      </c>
      <c r="S3317" s="180">
        <v>0</v>
      </c>
      <c r="T3317" s="180">
        <v>0</v>
      </c>
    </row>
    <row r="3318" spans="2:20" x14ac:dyDescent="0.3">
      <c r="B3318" s="19">
        <v>3315</v>
      </c>
      <c r="C3318" s="179">
        <v>0</v>
      </c>
      <c r="D3318" s="179">
        <v>0</v>
      </c>
      <c r="E3318" s="179">
        <v>44796.607908378624</v>
      </c>
      <c r="F3318" s="179">
        <v>0</v>
      </c>
      <c r="G3318" s="179">
        <v>0</v>
      </c>
      <c r="H3318" s="179">
        <v>733967.52280399902</v>
      </c>
      <c r="I3318" s="179">
        <v>0</v>
      </c>
      <c r="J3318" s="179">
        <v>0</v>
      </c>
      <c r="K3318" s="179">
        <v>0</v>
      </c>
      <c r="L3318" s="179">
        <v>0</v>
      </c>
      <c r="M3318" s="179">
        <v>350312.5385467399</v>
      </c>
      <c r="N3318" s="179">
        <v>0</v>
      </c>
      <c r="O3318" s="179">
        <v>0</v>
      </c>
      <c r="P3318" s="179">
        <v>0</v>
      </c>
      <c r="Q3318" s="179">
        <v>0</v>
      </c>
      <c r="R3318" s="180">
        <v>0</v>
      </c>
      <c r="S3318" s="180">
        <v>0</v>
      </c>
      <c r="T3318" s="180">
        <v>0</v>
      </c>
    </row>
    <row r="3319" spans="2:20" x14ac:dyDescent="0.3">
      <c r="B3319" s="19">
        <v>3316</v>
      </c>
      <c r="C3319" s="179">
        <v>0</v>
      </c>
      <c r="D3319" s="179">
        <v>0</v>
      </c>
      <c r="E3319" s="179">
        <v>172446.66714814081</v>
      </c>
      <c r="F3319" s="179">
        <v>0</v>
      </c>
      <c r="G3319" s="179">
        <v>0</v>
      </c>
      <c r="H3319" s="179">
        <v>13448.262972581771</v>
      </c>
      <c r="I3319" s="179">
        <v>0</v>
      </c>
      <c r="J3319" s="179">
        <v>0</v>
      </c>
      <c r="K3319" s="179">
        <v>0</v>
      </c>
      <c r="L3319" s="179">
        <v>0</v>
      </c>
      <c r="M3319" s="179">
        <v>66580.759041926329</v>
      </c>
      <c r="N3319" s="179">
        <v>0</v>
      </c>
      <c r="O3319" s="179">
        <v>0</v>
      </c>
      <c r="P3319" s="179">
        <v>0</v>
      </c>
      <c r="Q3319" s="179">
        <v>0</v>
      </c>
      <c r="R3319" s="180">
        <v>0</v>
      </c>
      <c r="S3319" s="180">
        <v>0</v>
      </c>
      <c r="T3319" s="180">
        <v>0</v>
      </c>
    </row>
    <row r="3320" spans="2:20" x14ac:dyDescent="0.3">
      <c r="B3320" s="19">
        <v>3317</v>
      </c>
      <c r="C3320" s="179">
        <v>0</v>
      </c>
      <c r="D3320" s="179">
        <v>0</v>
      </c>
      <c r="E3320" s="179">
        <v>501128.59784953768</v>
      </c>
      <c r="F3320" s="179">
        <v>0</v>
      </c>
      <c r="G3320" s="179">
        <v>0</v>
      </c>
      <c r="H3320" s="179">
        <v>218466.53146674548</v>
      </c>
      <c r="I3320" s="179">
        <v>0</v>
      </c>
      <c r="J3320" s="179">
        <v>0</v>
      </c>
      <c r="K3320" s="179">
        <v>0</v>
      </c>
      <c r="L3320" s="179">
        <v>0</v>
      </c>
      <c r="M3320" s="179">
        <v>230532.33724666308</v>
      </c>
      <c r="N3320" s="179">
        <v>0</v>
      </c>
      <c r="O3320" s="179">
        <v>0</v>
      </c>
      <c r="P3320" s="179">
        <v>0</v>
      </c>
      <c r="Q3320" s="179">
        <v>0</v>
      </c>
      <c r="R3320" s="180">
        <v>0</v>
      </c>
      <c r="S3320" s="180">
        <v>0</v>
      </c>
      <c r="T3320" s="180">
        <v>0</v>
      </c>
    </row>
    <row r="3321" spans="2:20" x14ac:dyDescent="0.3">
      <c r="B3321" s="19">
        <v>3318</v>
      </c>
      <c r="C3321" s="179">
        <v>0</v>
      </c>
      <c r="D3321" s="179">
        <v>0</v>
      </c>
      <c r="E3321" s="179">
        <v>849733.99070492014</v>
      </c>
      <c r="F3321" s="179">
        <v>0</v>
      </c>
      <c r="G3321" s="179">
        <v>0</v>
      </c>
      <c r="H3321" s="179">
        <v>574757.82095478137</v>
      </c>
      <c r="I3321" s="179">
        <v>0</v>
      </c>
      <c r="J3321" s="179">
        <v>0</v>
      </c>
      <c r="K3321" s="179">
        <v>0</v>
      </c>
      <c r="L3321" s="179">
        <v>0</v>
      </c>
      <c r="M3321" s="179">
        <v>377587.61530874297</v>
      </c>
      <c r="N3321" s="179">
        <v>0</v>
      </c>
      <c r="O3321" s="179">
        <v>0</v>
      </c>
      <c r="P3321" s="179">
        <v>0</v>
      </c>
      <c r="Q3321" s="179">
        <v>0</v>
      </c>
      <c r="R3321" s="180">
        <v>0</v>
      </c>
      <c r="S3321" s="180">
        <v>0</v>
      </c>
      <c r="T3321" s="180">
        <v>0</v>
      </c>
    </row>
    <row r="3322" spans="2:20" x14ac:dyDescent="0.3">
      <c r="B3322" s="19">
        <v>3319</v>
      </c>
      <c r="C3322" s="179">
        <v>1</v>
      </c>
      <c r="D3322" s="179">
        <v>60601.498114926631</v>
      </c>
      <c r="E3322" s="179">
        <v>14955.422856810535</v>
      </c>
      <c r="F3322" s="179">
        <v>0</v>
      </c>
      <c r="G3322" s="179">
        <v>0</v>
      </c>
      <c r="H3322" s="179">
        <v>14040.860733817439</v>
      </c>
      <c r="I3322" s="179">
        <v>0</v>
      </c>
      <c r="J3322" s="179">
        <v>0</v>
      </c>
      <c r="K3322" s="179">
        <v>0</v>
      </c>
      <c r="L3322" s="179">
        <v>0</v>
      </c>
      <c r="M3322" s="179">
        <v>666960.98442904523</v>
      </c>
      <c r="N3322" s="179">
        <v>0</v>
      </c>
      <c r="O3322" s="179">
        <v>0</v>
      </c>
      <c r="P3322" s="179">
        <v>0</v>
      </c>
      <c r="Q3322" s="179">
        <v>0</v>
      </c>
      <c r="R3322" s="180">
        <v>0</v>
      </c>
      <c r="S3322" s="180">
        <v>0</v>
      </c>
      <c r="T3322" s="180">
        <v>60601.498114926631</v>
      </c>
    </row>
    <row r="3323" spans="2:20" x14ac:dyDescent="0.3">
      <c r="B3323" s="19">
        <v>3320</v>
      </c>
      <c r="C3323" s="179">
        <v>0</v>
      </c>
      <c r="D3323" s="179">
        <v>0</v>
      </c>
      <c r="E3323" s="179">
        <v>5512.6073743319439</v>
      </c>
      <c r="F3323" s="179">
        <v>0</v>
      </c>
      <c r="G3323" s="179">
        <v>0</v>
      </c>
      <c r="H3323" s="179">
        <v>9441.3407482132534</v>
      </c>
      <c r="I3323" s="179">
        <v>0</v>
      </c>
      <c r="J3323" s="179">
        <v>0</v>
      </c>
      <c r="K3323" s="179">
        <v>0</v>
      </c>
      <c r="L3323" s="179">
        <v>0</v>
      </c>
      <c r="M3323" s="179">
        <v>46321.507015286865</v>
      </c>
      <c r="N3323" s="179">
        <v>0</v>
      </c>
      <c r="O3323" s="179">
        <v>0</v>
      </c>
      <c r="P3323" s="179">
        <v>0</v>
      </c>
      <c r="Q3323" s="179">
        <v>0</v>
      </c>
      <c r="R3323" s="180">
        <v>0</v>
      </c>
      <c r="S3323" s="180">
        <v>0</v>
      </c>
      <c r="T3323" s="180">
        <v>0</v>
      </c>
    </row>
    <row r="3324" spans="2:20" x14ac:dyDescent="0.3">
      <c r="B3324" s="19">
        <v>3321</v>
      </c>
      <c r="C3324" s="179">
        <v>0</v>
      </c>
      <c r="D3324" s="179">
        <v>0</v>
      </c>
      <c r="E3324" s="179">
        <v>107265.79324096152</v>
      </c>
      <c r="F3324" s="179">
        <v>0</v>
      </c>
      <c r="G3324" s="179">
        <v>0</v>
      </c>
      <c r="H3324" s="179">
        <v>899516.54659193452</v>
      </c>
      <c r="I3324" s="179">
        <v>0</v>
      </c>
      <c r="J3324" s="179">
        <v>0</v>
      </c>
      <c r="K3324" s="179">
        <v>0</v>
      </c>
      <c r="L3324" s="179">
        <v>0</v>
      </c>
      <c r="M3324" s="179">
        <v>102463.34543706627</v>
      </c>
      <c r="N3324" s="179">
        <v>0</v>
      </c>
      <c r="O3324" s="179">
        <v>0</v>
      </c>
      <c r="P3324" s="179">
        <v>0</v>
      </c>
      <c r="Q3324" s="179">
        <v>0</v>
      </c>
      <c r="R3324" s="180">
        <v>0</v>
      </c>
      <c r="S3324" s="180">
        <v>0</v>
      </c>
      <c r="T3324" s="180">
        <v>0</v>
      </c>
    </row>
    <row r="3325" spans="2:20" x14ac:dyDescent="0.3">
      <c r="B3325" s="19">
        <v>3322</v>
      </c>
      <c r="C3325" s="179">
        <v>0</v>
      </c>
      <c r="D3325" s="179">
        <v>0</v>
      </c>
      <c r="E3325" s="179">
        <v>61732.631311708283</v>
      </c>
      <c r="F3325" s="179">
        <v>0</v>
      </c>
      <c r="G3325" s="179">
        <v>0</v>
      </c>
      <c r="H3325" s="179">
        <v>670256.08178154298</v>
      </c>
      <c r="I3325" s="179">
        <v>0</v>
      </c>
      <c r="J3325" s="179">
        <v>0</v>
      </c>
      <c r="K3325" s="179">
        <v>0</v>
      </c>
      <c r="L3325" s="179">
        <v>0</v>
      </c>
      <c r="M3325" s="179">
        <v>7244.0889648257034</v>
      </c>
      <c r="N3325" s="179">
        <v>0</v>
      </c>
      <c r="O3325" s="179">
        <v>0</v>
      </c>
      <c r="P3325" s="179">
        <v>0</v>
      </c>
      <c r="Q3325" s="179">
        <v>0</v>
      </c>
      <c r="R3325" s="180">
        <v>0</v>
      </c>
      <c r="S3325" s="180">
        <v>0</v>
      </c>
      <c r="T3325" s="180">
        <v>0</v>
      </c>
    </row>
    <row r="3326" spans="2:20" x14ac:dyDescent="0.3">
      <c r="B3326" s="19">
        <v>3323</v>
      </c>
      <c r="C3326" s="179">
        <v>0</v>
      </c>
      <c r="D3326" s="179">
        <v>0</v>
      </c>
      <c r="E3326" s="179">
        <v>1381245.2903350552</v>
      </c>
      <c r="F3326" s="179">
        <v>0</v>
      </c>
      <c r="G3326" s="179">
        <v>0</v>
      </c>
      <c r="H3326" s="179">
        <v>58442.260873484578</v>
      </c>
      <c r="I3326" s="179">
        <v>0</v>
      </c>
      <c r="J3326" s="179">
        <v>0</v>
      </c>
      <c r="K3326" s="179">
        <v>0</v>
      </c>
      <c r="L3326" s="179">
        <v>0</v>
      </c>
      <c r="M3326" s="179">
        <v>37478.258103365806</v>
      </c>
      <c r="N3326" s="179">
        <v>0</v>
      </c>
      <c r="O3326" s="179">
        <v>0</v>
      </c>
      <c r="P3326" s="179">
        <v>0</v>
      </c>
      <c r="Q3326" s="179">
        <v>0</v>
      </c>
      <c r="R3326" s="180">
        <v>0</v>
      </c>
      <c r="S3326" s="180">
        <v>0</v>
      </c>
      <c r="T3326" s="180">
        <v>0</v>
      </c>
    </row>
    <row r="3327" spans="2:20" x14ac:dyDescent="0.3">
      <c r="B3327" s="19">
        <v>3324</v>
      </c>
      <c r="C3327" s="179">
        <v>0</v>
      </c>
      <c r="D3327" s="179">
        <v>0</v>
      </c>
      <c r="E3327" s="179">
        <v>313189.68999168812</v>
      </c>
      <c r="F3327" s="179">
        <v>0</v>
      </c>
      <c r="G3327" s="179">
        <v>0</v>
      </c>
      <c r="H3327" s="179">
        <v>415336.79267213785</v>
      </c>
      <c r="I3327" s="179">
        <v>0</v>
      </c>
      <c r="J3327" s="179">
        <v>0</v>
      </c>
      <c r="K3327" s="179">
        <v>0</v>
      </c>
      <c r="L3327" s="179">
        <v>0</v>
      </c>
      <c r="M3327" s="179">
        <v>24619.196594847501</v>
      </c>
      <c r="N3327" s="179">
        <v>0</v>
      </c>
      <c r="O3327" s="179">
        <v>0</v>
      </c>
      <c r="P3327" s="179">
        <v>0</v>
      </c>
      <c r="Q3327" s="179">
        <v>0</v>
      </c>
      <c r="R3327" s="180">
        <v>0</v>
      </c>
      <c r="S3327" s="180">
        <v>0</v>
      </c>
      <c r="T3327" s="180">
        <v>0</v>
      </c>
    </row>
    <row r="3328" spans="2:20" x14ac:dyDescent="0.3">
      <c r="B3328" s="19">
        <v>3325</v>
      </c>
      <c r="C3328" s="179">
        <v>0</v>
      </c>
      <c r="D3328" s="179">
        <v>0</v>
      </c>
      <c r="E3328" s="179">
        <v>3382.6861237742951</v>
      </c>
      <c r="F3328" s="179">
        <v>0</v>
      </c>
      <c r="G3328" s="179">
        <v>0</v>
      </c>
      <c r="H3328" s="179">
        <v>92027.64456593238</v>
      </c>
      <c r="I3328" s="179">
        <v>0</v>
      </c>
      <c r="J3328" s="179">
        <v>0</v>
      </c>
      <c r="K3328" s="179">
        <v>0</v>
      </c>
      <c r="L3328" s="179">
        <v>0</v>
      </c>
      <c r="M3328" s="179">
        <v>545988.0399787029</v>
      </c>
      <c r="N3328" s="179">
        <v>0</v>
      </c>
      <c r="O3328" s="179">
        <v>0</v>
      </c>
      <c r="P3328" s="179">
        <v>0</v>
      </c>
      <c r="Q3328" s="179">
        <v>0</v>
      </c>
      <c r="R3328" s="180">
        <v>0</v>
      </c>
      <c r="S3328" s="180">
        <v>0</v>
      </c>
      <c r="T3328" s="180">
        <v>0</v>
      </c>
    </row>
    <row r="3329" spans="2:20" x14ac:dyDescent="0.3">
      <c r="B3329" s="19">
        <v>3326</v>
      </c>
      <c r="C3329" s="179">
        <v>1</v>
      </c>
      <c r="D3329" s="179">
        <v>1293973.647826876</v>
      </c>
      <c r="E3329" s="179">
        <v>146653.92399872991</v>
      </c>
      <c r="F3329" s="179">
        <v>0</v>
      </c>
      <c r="G3329" s="179">
        <v>0</v>
      </c>
      <c r="H3329" s="179">
        <v>122873.2244531879</v>
      </c>
      <c r="I3329" s="179">
        <v>0</v>
      </c>
      <c r="J3329" s="179">
        <v>593973.64782687603</v>
      </c>
      <c r="K3329" s="179">
        <v>0</v>
      </c>
      <c r="L3329" s="179">
        <v>0</v>
      </c>
      <c r="M3329" s="179">
        <v>44558.137280578048</v>
      </c>
      <c r="N3329" s="179">
        <v>0</v>
      </c>
      <c r="O3329" s="179">
        <v>693973.64782687603</v>
      </c>
      <c r="P3329" s="179">
        <v>0</v>
      </c>
      <c r="Q3329" s="179">
        <v>0</v>
      </c>
      <c r="R3329" s="180">
        <v>0</v>
      </c>
      <c r="S3329" s="180">
        <v>0</v>
      </c>
      <c r="T3329" s="180">
        <v>600000</v>
      </c>
    </row>
    <row r="3330" spans="2:20" x14ac:dyDescent="0.3">
      <c r="B3330" s="19">
        <v>3327</v>
      </c>
      <c r="C3330" s="179">
        <v>0</v>
      </c>
      <c r="D3330" s="179">
        <v>0</v>
      </c>
      <c r="E3330" s="179">
        <v>55903.186016421139</v>
      </c>
      <c r="F3330" s="179">
        <v>0</v>
      </c>
      <c r="G3330" s="179">
        <v>0</v>
      </c>
      <c r="H3330" s="179">
        <v>588396.96545168699</v>
      </c>
      <c r="I3330" s="179">
        <v>0</v>
      </c>
      <c r="J3330" s="179">
        <v>0</v>
      </c>
      <c r="K3330" s="179">
        <v>0</v>
      </c>
      <c r="L3330" s="179">
        <v>0</v>
      </c>
      <c r="M3330" s="179">
        <v>28964.364872463942</v>
      </c>
      <c r="N3330" s="179">
        <v>0</v>
      </c>
      <c r="O3330" s="179">
        <v>0</v>
      </c>
      <c r="P3330" s="179">
        <v>0</v>
      </c>
      <c r="Q3330" s="179">
        <v>0</v>
      </c>
      <c r="R3330" s="180">
        <v>0</v>
      </c>
      <c r="S3330" s="180">
        <v>0</v>
      </c>
      <c r="T3330" s="180">
        <v>0</v>
      </c>
    </row>
    <row r="3331" spans="2:20" x14ac:dyDescent="0.3">
      <c r="B3331" s="19">
        <v>3328</v>
      </c>
      <c r="C3331" s="179">
        <v>0</v>
      </c>
      <c r="D3331" s="179">
        <v>0</v>
      </c>
      <c r="E3331" s="179">
        <v>983035.77720258152</v>
      </c>
      <c r="F3331" s="179">
        <v>0</v>
      </c>
      <c r="G3331" s="179">
        <v>0</v>
      </c>
      <c r="H3331" s="179">
        <v>6656.5877232900657</v>
      </c>
      <c r="I3331" s="179">
        <v>0</v>
      </c>
      <c r="J3331" s="179">
        <v>0</v>
      </c>
      <c r="K3331" s="179">
        <v>0</v>
      </c>
      <c r="L3331" s="179">
        <v>0</v>
      </c>
      <c r="M3331" s="179">
        <v>2521173.4368693256</v>
      </c>
      <c r="N3331" s="179">
        <v>0</v>
      </c>
      <c r="O3331" s="179">
        <v>0</v>
      </c>
      <c r="P3331" s="179">
        <v>0</v>
      </c>
      <c r="Q3331" s="179">
        <v>0</v>
      </c>
      <c r="R3331" s="180">
        <v>0</v>
      </c>
      <c r="S3331" s="180">
        <v>0</v>
      </c>
      <c r="T3331" s="180">
        <v>0</v>
      </c>
    </row>
    <row r="3332" spans="2:20" x14ac:dyDescent="0.3">
      <c r="B3332" s="19">
        <v>3329</v>
      </c>
      <c r="C3332" s="179">
        <v>0</v>
      </c>
      <c r="D3332" s="179">
        <v>0</v>
      </c>
      <c r="E3332" s="179">
        <v>927742.28088236018</v>
      </c>
      <c r="F3332" s="179">
        <v>0</v>
      </c>
      <c r="G3332" s="179">
        <v>0</v>
      </c>
      <c r="H3332" s="179">
        <v>439968.34898784722</v>
      </c>
      <c r="I3332" s="179">
        <v>0</v>
      </c>
      <c r="J3332" s="179">
        <v>0</v>
      </c>
      <c r="K3332" s="179">
        <v>0</v>
      </c>
      <c r="L3332" s="179">
        <v>0</v>
      </c>
      <c r="M3332" s="179">
        <v>562895.8102098566</v>
      </c>
      <c r="N3332" s="179">
        <v>0</v>
      </c>
      <c r="O3332" s="179">
        <v>0</v>
      </c>
      <c r="P3332" s="179">
        <v>0</v>
      </c>
      <c r="Q3332" s="179">
        <v>0</v>
      </c>
      <c r="R3332" s="180">
        <v>0</v>
      </c>
      <c r="S3332" s="180">
        <v>0</v>
      </c>
      <c r="T3332" s="180">
        <v>0</v>
      </c>
    </row>
    <row r="3333" spans="2:20" x14ac:dyDescent="0.3">
      <c r="B3333" s="19">
        <v>3330</v>
      </c>
      <c r="C3333" s="179">
        <v>0</v>
      </c>
      <c r="D3333" s="179">
        <v>0</v>
      </c>
      <c r="E3333" s="179">
        <v>240619.88662008347</v>
      </c>
      <c r="F3333" s="179">
        <v>0</v>
      </c>
      <c r="G3333" s="179">
        <v>0</v>
      </c>
      <c r="H3333" s="179">
        <v>47528.205357081548</v>
      </c>
      <c r="I3333" s="179">
        <v>0</v>
      </c>
      <c r="J3333" s="179">
        <v>0</v>
      </c>
      <c r="K3333" s="179">
        <v>0</v>
      </c>
      <c r="L3333" s="179">
        <v>0</v>
      </c>
      <c r="M3333" s="179">
        <v>14059.479545886645</v>
      </c>
      <c r="N3333" s="179">
        <v>0</v>
      </c>
      <c r="O3333" s="179">
        <v>0</v>
      </c>
      <c r="P3333" s="179">
        <v>0</v>
      </c>
      <c r="Q3333" s="179">
        <v>0</v>
      </c>
      <c r="R3333" s="180">
        <v>0</v>
      </c>
      <c r="S3333" s="180">
        <v>0</v>
      </c>
      <c r="T3333" s="180">
        <v>0</v>
      </c>
    </row>
    <row r="3334" spans="2:20" x14ac:dyDescent="0.3">
      <c r="B3334" s="19">
        <v>3331</v>
      </c>
      <c r="C3334" s="179">
        <v>0</v>
      </c>
      <c r="D3334" s="179">
        <v>0</v>
      </c>
      <c r="E3334" s="179">
        <v>128375.66217623031</v>
      </c>
      <c r="F3334" s="179">
        <v>0</v>
      </c>
      <c r="G3334" s="179">
        <v>0</v>
      </c>
      <c r="H3334" s="179">
        <v>41158.249987071831</v>
      </c>
      <c r="I3334" s="179">
        <v>0</v>
      </c>
      <c r="J3334" s="179">
        <v>0</v>
      </c>
      <c r="K3334" s="179">
        <v>0</v>
      </c>
      <c r="L3334" s="179">
        <v>0</v>
      </c>
      <c r="M3334" s="179">
        <v>190159.23944579114</v>
      </c>
      <c r="N3334" s="179">
        <v>0</v>
      </c>
      <c r="O3334" s="179">
        <v>0</v>
      </c>
      <c r="P3334" s="179">
        <v>0</v>
      </c>
      <c r="Q3334" s="179">
        <v>0</v>
      </c>
      <c r="R3334" s="180">
        <v>0</v>
      </c>
      <c r="S3334" s="180">
        <v>0</v>
      </c>
      <c r="T3334" s="180">
        <v>0</v>
      </c>
    </row>
    <row r="3335" spans="2:20" x14ac:dyDescent="0.3">
      <c r="B3335" s="19">
        <v>3332</v>
      </c>
      <c r="C3335" s="179">
        <v>0</v>
      </c>
      <c r="D3335" s="179">
        <v>0</v>
      </c>
      <c r="E3335" s="179">
        <v>38049.24599669929</v>
      </c>
      <c r="F3335" s="179">
        <v>0</v>
      </c>
      <c r="G3335" s="179">
        <v>0</v>
      </c>
      <c r="H3335" s="179">
        <v>33635.269122254351</v>
      </c>
      <c r="I3335" s="179">
        <v>0</v>
      </c>
      <c r="J3335" s="179">
        <v>0</v>
      </c>
      <c r="K3335" s="179">
        <v>0</v>
      </c>
      <c r="L3335" s="179">
        <v>0</v>
      </c>
      <c r="M3335" s="179">
        <v>4866.1739448876906</v>
      </c>
      <c r="N3335" s="179">
        <v>0</v>
      </c>
      <c r="O3335" s="179">
        <v>0</v>
      </c>
      <c r="P3335" s="179">
        <v>0</v>
      </c>
      <c r="Q3335" s="179">
        <v>0</v>
      </c>
      <c r="R3335" s="180">
        <v>0</v>
      </c>
      <c r="S3335" s="180">
        <v>0</v>
      </c>
      <c r="T3335" s="180">
        <v>0</v>
      </c>
    </row>
    <row r="3336" spans="2:20" x14ac:dyDescent="0.3">
      <c r="B3336" s="19">
        <v>3333</v>
      </c>
      <c r="C3336" s="179">
        <v>0</v>
      </c>
      <c r="D3336" s="179">
        <v>0</v>
      </c>
      <c r="E3336" s="179">
        <v>41648.770700886751</v>
      </c>
      <c r="F3336" s="179">
        <v>0</v>
      </c>
      <c r="G3336" s="179">
        <v>0</v>
      </c>
      <c r="H3336" s="179">
        <v>275762.06571650738</v>
      </c>
      <c r="I3336" s="179">
        <v>0</v>
      </c>
      <c r="J3336" s="179">
        <v>0</v>
      </c>
      <c r="K3336" s="179">
        <v>0</v>
      </c>
      <c r="L3336" s="179">
        <v>0</v>
      </c>
      <c r="M3336" s="179">
        <v>246159.40714161718</v>
      </c>
      <c r="N3336" s="179">
        <v>0</v>
      </c>
      <c r="O3336" s="179">
        <v>0</v>
      </c>
      <c r="P3336" s="179">
        <v>0</v>
      </c>
      <c r="Q3336" s="179">
        <v>0</v>
      </c>
      <c r="R3336" s="180">
        <v>0</v>
      </c>
      <c r="S3336" s="180">
        <v>0</v>
      </c>
      <c r="T3336" s="180">
        <v>0</v>
      </c>
    </row>
    <row r="3337" spans="2:20" x14ac:dyDescent="0.3">
      <c r="B3337" s="19">
        <v>3334</v>
      </c>
      <c r="C3337" s="179">
        <v>0</v>
      </c>
      <c r="D3337" s="179">
        <v>0</v>
      </c>
      <c r="E3337" s="179">
        <v>125179.31195598564</v>
      </c>
      <c r="F3337" s="179">
        <v>0</v>
      </c>
      <c r="G3337" s="179">
        <v>0</v>
      </c>
      <c r="H3337" s="179">
        <v>27803.940690293002</v>
      </c>
      <c r="I3337" s="179">
        <v>0</v>
      </c>
      <c r="J3337" s="179">
        <v>0</v>
      </c>
      <c r="K3337" s="179">
        <v>0</v>
      </c>
      <c r="L3337" s="179">
        <v>0</v>
      </c>
      <c r="M3337" s="179">
        <v>27313.223824218938</v>
      </c>
      <c r="N3337" s="179">
        <v>0</v>
      </c>
      <c r="O3337" s="179">
        <v>0</v>
      </c>
      <c r="P3337" s="179">
        <v>0</v>
      </c>
      <c r="Q3337" s="179">
        <v>0</v>
      </c>
      <c r="R3337" s="180">
        <v>0</v>
      </c>
      <c r="S3337" s="180">
        <v>0</v>
      </c>
      <c r="T3337" s="180">
        <v>0</v>
      </c>
    </row>
    <row r="3338" spans="2:20" x14ac:dyDescent="0.3">
      <c r="B3338" s="19">
        <v>3335</v>
      </c>
      <c r="C3338" s="179">
        <v>0</v>
      </c>
      <c r="D3338" s="179">
        <v>0</v>
      </c>
      <c r="E3338" s="179">
        <v>75902.981035091332</v>
      </c>
      <c r="F3338" s="179">
        <v>0</v>
      </c>
      <c r="G3338" s="179">
        <v>0</v>
      </c>
      <c r="H3338" s="179">
        <v>57843.577699353016</v>
      </c>
      <c r="I3338" s="179">
        <v>0</v>
      </c>
      <c r="J3338" s="179">
        <v>0</v>
      </c>
      <c r="K3338" s="179">
        <v>0</v>
      </c>
      <c r="L3338" s="179">
        <v>0</v>
      </c>
      <c r="M3338" s="179">
        <v>91651.426088424909</v>
      </c>
      <c r="N3338" s="179">
        <v>0</v>
      </c>
      <c r="O3338" s="179">
        <v>0</v>
      </c>
      <c r="P3338" s="179">
        <v>0</v>
      </c>
      <c r="Q3338" s="179">
        <v>0</v>
      </c>
      <c r="R3338" s="180">
        <v>0</v>
      </c>
      <c r="S3338" s="180">
        <v>0</v>
      </c>
      <c r="T3338" s="180">
        <v>0</v>
      </c>
    </row>
    <row r="3339" spans="2:20" x14ac:dyDescent="0.3">
      <c r="B3339" s="19">
        <v>3336</v>
      </c>
      <c r="C3339" s="179">
        <v>0</v>
      </c>
      <c r="D3339" s="179">
        <v>0</v>
      </c>
      <c r="E3339" s="179">
        <v>511915.55181378417</v>
      </c>
      <c r="F3339" s="179">
        <v>0</v>
      </c>
      <c r="G3339" s="179">
        <v>0</v>
      </c>
      <c r="H3339" s="179">
        <v>16458.647437171694</v>
      </c>
      <c r="I3339" s="179">
        <v>0</v>
      </c>
      <c r="J3339" s="179">
        <v>0</v>
      </c>
      <c r="K3339" s="179">
        <v>0</v>
      </c>
      <c r="L3339" s="179">
        <v>0</v>
      </c>
      <c r="M3339" s="179">
        <v>107335.06205439512</v>
      </c>
      <c r="N3339" s="179">
        <v>0</v>
      </c>
      <c r="O3339" s="179">
        <v>0</v>
      </c>
      <c r="P3339" s="179">
        <v>0</v>
      </c>
      <c r="Q3339" s="179">
        <v>0</v>
      </c>
      <c r="R3339" s="180">
        <v>0</v>
      </c>
      <c r="S3339" s="180">
        <v>0</v>
      </c>
      <c r="T3339" s="180">
        <v>0</v>
      </c>
    </row>
    <row r="3340" spans="2:20" x14ac:dyDescent="0.3">
      <c r="B3340" s="19">
        <v>3337</v>
      </c>
      <c r="C3340" s="179">
        <v>0</v>
      </c>
      <c r="D3340" s="179">
        <v>0</v>
      </c>
      <c r="E3340" s="179">
        <v>64240.170530727104</v>
      </c>
      <c r="F3340" s="179">
        <v>0</v>
      </c>
      <c r="G3340" s="179">
        <v>0</v>
      </c>
      <c r="H3340" s="179">
        <v>59744.486069210332</v>
      </c>
      <c r="I3340" s="179">
        <v>0</v>
      </c>
      <c r="J3340" s="179">
        <v>0</v>
      </c>
      <c r="K3340" s="179">
        <v>0</v>
      </c>
      <c r="L3340" s="179">
        <v>0</v>
      </c>
      <c r="M3340" s="179">
        <v>61952.630781151413</v>
      </c>
      <c r="N3340" s="179">
        <v>0</v>
      </c>
      <c r="O3340" s="179">
        <v>0</v>
      </c>
      <c r="P3340" s="179">
        <v>0</v>
      </c>
      <c r="Q3340" s="179">
        <v>0</v>
      </c>
      <c r="R3340" s="180">
        <v>0</v>
      </c>
      <c r="S3340" s="180">
        <v>0</v>
      </c>
      <c r="T3340" s="180">
        <v>0</v>
      </c>
    </row>
    <row r="3341" spans="2:20" x14ac:dyDescent="0.3">
      <c r="B3341" s="19">
        <v>3338</v>
      </c>
      <c r="C3341" s="179">
        <v>1</v>
      </c>
      <c r="D3341" s="179">
        <v>16477.775599010642</v>
      </c>
      <c r="E3341" s="179">
        <v>34628.369439117101</v>
      </c>
      <c r="F3341" s="179">
        <v>0</v>
      </c>
      <c r="G3341" s="179">
        <v>0</v>
      </c>
      <c r="H3341" s="179">
        <v>3049313.2506140731</v>
      </c>
      <c r="I3341" s="179">
        <v>0</v>
      </c>
      <c r="J3341" s="179">
        <v>0</v>
      </c>
      <c r="K3341" s="179">
        <v>0</v>
      </c>
      <c r="L3341" s="179">
        <v>0</v>
      </c>
      <c r="M3341" s="179">
        <v>67733.786028888615</v>
      </c>
      <c r="N3341" s="179">
        <v>0</v>
      </c>
      <c r="O3341" s="179">
        <v>0</v>
      </c>
      <c r="P3341" s="179">
        <v>0</v>
      </c>
      <c r="Q3341" s="179">
        <v>0</v>
      </c>
      <c r="R3341" s="180">
        <v>0</v>
      </c>
      <c r="S3341" s="180">
        <v>0</v>
      </c>
      <c r="T3341" s="180">
        <v>16477.775599010642</v>
      </c>
    </row>
    <row r="3342" spans="2:20" x14ac:dyDescent="0.3">
      <c r="B3342" s="19">
        <v>3339</v>
      </c>
      <c r="C3342" s="179">
        <v>0</v>
      </c>
      <c r="D3342" s="179">
        <v>0</v>
      </c>
      <c r="E3342" s="179">
        <v>38844.738795497025</v>
      </c>
      <c r="F3342" s="179">
        <v>0</v>
      </c>
      <c r="G3342" s="179">
        <v>0</v>
      </c>
      <c r="H3342" s="179">
        <v>238957.20344629808</v>
      </c>
      <c r="I3342" s="179">
        <v>0</v>
      </c>
      <c r="J3342" s="179">
        <v>0</v>
      </c>
      <c r="K3342" s="179">
        <v>0</v>
      </c>
      <c r="L3342" s="179">
        <v>0</v>
      </c>
      <c r="M3342" s="179">
        <v>46233.776251723641</v>
      </c>
      <c r="N3342" s="179">
        <v>0</v>
      </c>
      <c r="O3342" s="179">
        <v>0</v>
      </c>
      <c r="P3342" s="179">
        <v>0</v>
      </c>
      <c r="Q3342" s="179">
        <v>0</v>
      </c>
      <c r="R3342" s="180">
        <v>0</v>
      </c>
      <c r="S3342" s="180">
        <v>0</v>
      </c>
      <c r="T3342" s="180">
        <v>0</v>
      </c>
    </row>
    <row r="3343" spans="2:20" x14ac:dyDescent="0.3">
      <c r="B3343" s="19">
        <v>3340</v>
      </c>
      <c r="C3343" s="179">
        <v>0</v>
      </c>
      <c r="D3343" s="179">
        <v>0</v>
      </c>
      <c r="E3343" s="179">
        <v>668415.83208109089</v>
      </c>
      <c r="F3343" s="179">
        <v>0</v>
      </c>
      <c r="G3343" s="179">
        <v>0</v>
      </c>
      <c r="H3343" s="179">
        <v>66241.059263807489</v>
      </c>
      <c r="I3343" s="179">
        <v>0</v>
      </c>
      <c r="J3343" s="179">
        <v>0</v>
      </c>
      <c r="K3343" s="179">
        <v>0</v>
      </c>
      <c r="L3343" s="179">
        <v>0</v>
      </c>
      <c r="M3343" s="179">
        <v>675.03643849889602</v>
      </c>
      <c r="N3343" s="179">
        <v>0</v>
      </c>
      <c r="O3343" s="179">
        <v>0</v>
      </c>
      <c r="P3343" s="179">
        <v>0</v>
      </c>
      <c r="Q3343" s="179">
        <v>0</v>
      </c>
      <c r="R3343" s="180">
        <v>0</v>
      </c>
      <c r="S3343" s="180">
        <v>0</v>
      </c>
      <c r="T3343" s="180">
        <v>0</v>
      </c>
    </row>
    <row r="3344" spans="2:20" x14ac:dyDescent="0.3">
      <c r="B3344" s="19">
        <v>3341</v>
      </c>
      <c r="C3344" s="179">
        <v>0</v>
      </c>
      <c r="D3344" s="179">
        <v>0</v>
      </c>
      <c r="E3344" s="179">
        <v>3087.6995161232076</v>
      </c>
      <c r="F3344" s="179">
        <v>0</v>
      </c>
      <c r="G3344" s="179">
        <v>0</v>
      </c>
      <c r="H3344" s="179">
        <v>854012.42058423476</v>
      </c>
      <c r="I3344" s="179">
        <v>0</v>
      </c>
      <c r="J3344" s="179">
        <v>0</v>
      </c>
      <c r="K3344" s="179">
        <v>0</v>
      </c>
      <c r="L3344" s="179">
        <v>0</v>
      </c>
      <c r="M3344" s="179">
        <v>289621.51794621017</v>
      </c>
      <c r="N3344" s="179">
        <v>0</v>
      </c>
      <c r="O3344" s="179">
        <v>0</v>
      </c>
      <c r="P3344" s="179">
        <v>0</v>
      </c>
      <c r="Q3344" s="179">
        <v>0</v>
      </c>
      <c r="R3344" s="180">
        <v>0</v>
      </c>
      <c r="S3344" s="180">
        <v>0</v>
      </c>
      <c r="T3344" s="180">
        <v>0</v>
      </c>
    </row>
    <row r="3345" spans="2:20" x14ac:dyDescent="0.3">
      <c r="B3345" s="19">
        <v>3342</v>
      </c>
      <c r="C3345" s="179">
        <v>0</v>
      </c>
      <c r="D3345" s="179">
        <v>0</v>
      </c>
      <c r="E3345" s="179">
        <v>7360.5462593191733</v>
      </c>
      <c r="F3345" s="179">
        <v>0</v>
      </c>
      <c r="G3345" s="179">
        <v>0</v>
      </c>
      <c r="H3345" s="179">
        <v>105667.47266830778</v>
      </c>
      <c r="I3345" s="179">
        <v>0</v>
      </c>
      <c r="J3345" s="179">
        <v>0</v>
      </c>
      <c r="K3345" s="179">
        <v>0</v>
      </c>
      <c r="L3345" s="179">
        <v>0</v>
      </c>
      <c r="M3345" s="179">
        <v>550953.76597741793</v>
      </c>
      <c r="N3345" s="179">
        <v>0</v>
      </c>
      <c r="O3345" s="179">
        <v>0</v>
      </c>
      <c r="P3345" s="179">
        <v>0</v>
      </c>
      <c r="Q3345" s="179">
        <v>0</v>
      </c>
      <c r="R3345" s="180">
        <v>0</v>
      </c>
      <c r="S3345" s="180">
        <v>0</v>
      </c>
      <c r="T3345" s="180">
        <v>0</v>
      </c>
    </row>
    <row r="3346" spans="2:20" x14ac:dyDescent="0.3">
      <c r="B3346" s="19">
        <v>3343</v>
      </c>
      <c r="C3346" s="179">
        <v>0</v>
      </c>
      <c r="D3346" s="179">
        <v>0</v>
      </c>
      <c r="E3346" s="179">
        <v>53391.127759042785</v>
      </c>
      <c r="F3346" s="179">
        <v>0</v>
      </c>
      <c r="G3346" s="179">
        <v>0</v>
      </c>
      <c r="H3346" s="179">
        <v>76500.884125170691</v>
      </c>
      <c r="I3346" s="179">
        <v>0</v>
      </c>
      <c r="J3346" s="179">
        <v>0</v>
      </c>
      <c r="K3346" s="179">
        <v>0</v>
      </c>
      <c r="L3346" s="179">
        <v>0</v>
      </c>
      <c r="M3346" s="179">
        <v>6893.8334202683036</v>
      </c>
      <c r="N3346" s="179">
        <v>0</v>
      </c>
      <c r="O3346" s="179">
        <v>0</v>
      </c>
      <c r="P3346" s="179">
        <v>0</v>
      </c>
      <c r="Q3346" s="179">
        <v>0</v>
      </c>
      <c r="R3346" s="180">
        <v>0</v>
      </c>
      <c r="S3346" s="180">
        <v>0</v>
      </c>
      <c r="T3346" s="180">
        <v>0</v>
      </c>
    </row>
    <row r="3347" spans="2:20" x14ac:dyDescent="0.3">
      <c r="B3347" s="19">
        <v>3344</v>
      </c>
      <c r="C3347" s="179">
        <v>0</v>
      </c>
      <c r="D3347" s="179">
        <v>0</v>
      </c>
      <c r="E3347" s="179">
        <v>677806.52971619426</v>
      </c>
      <c r="F3347" s="179">
        <v>0</v>
      </c>
      <c r="G3347" s="179">
        <v>0</v>
      </c>
      <c r="H3347" s="179">
        <v>139255.30150792573</v>
      </c>
      <c r="I3347" s="179">
        <v>0</v>
      </c>
      <c r="J3347" s="179">
        <v>0</v>
      </c>
      <c r="K3347" s="179">
        <v>0</v>
      </c>
      <c r="L3347" s="179">
        <v>0</v>
      </c>
      <c r="M3347" s="179">
        <v>61771.373602035783</v>
      </c>
      <c r="N3347" s="179">
        <v>0</v>
      </c>
      <c r="O3347" s="179">
        <v>0</v>
      </c>
      <c r="P3347" s="179">
        <v>0</v>
      </c>
      <c r="Q3347" s="179">
        <v>0</v>
      </c>
      <c r="R3347" s="180">
        <v>0</v>
      </c>
      <c r="S3347" s="180">
        <v>0</v>
      </c>
      <c r="T3347" s="180">
        <v>0</v>
      </c>
    </row>
    <row r="3348" spans="2:20" x14ac:dyDescent="0.3">
      <c r="B3348" s="19">
        <v>3345</v>
      </c>
      <c r="C3348" s="179">
        <v>0</v>
      </c>
      <c r="D3348" s="179">
        <v>0</v>
      </c>
      <c r="E3348" s="179">
        <v>496723.9640349836</v>
      </c>
      <c r="F3348" s="179">
        <v>0</v>
      </c>
      <c r="G3348" s="179">
        <v>0</v>
      </c>
      <c r="H3348" s="179">
        <v>55833.230791648217</v>
      </c>
      <c r="I3348" s="179">
        <v>0</v>
      </c>
      <c r="J3348" s="179">
        <v>0</v>
      </c>
      <c r="K3348" s="179">
        <v>0</v>
      </c>
      <c r="L3348" s="179">
        <v>0</v>
      </c>
      <c r="M3348" s="179">
        <v>1663268.6905715053</v>
      </c>
      <c r="N3348" s="179">
        <v>0</v>
      </c>
      <c r="O3348" s="179">
        <v>0</v>
      </c>
      <c r="P3348" s="179">
        <v>0</v>
      </c>
      <c r="Q3348" s="179">
        <v>0</v>
      </c>
      <c r="R3348" s="180">
        <v>0</v>
      </c>
      <c r="S3348" s="180">
        <v>0</v>
      </c>
      <c r="T3348" s="180">
        <v>0</v>
      </c>
    </row>
    <row r="3349" spans="2:20" x14ac:dyDescent="0.3">
      <c r="B3349" s="19">
        <v>3346</v>
      </c>
      <c r="C3349" s="179">
        <v>0</v>
      </c>
      <c r="D3349" s="179">
        <v>0</v>
      </c>
      <c r="E3349" s="179">
        <v>11967.564989884133</v>
      </c>
      <c r="F3349" s="179">
        <v>0</v>
      </c>
      <c r="G3349" s="179">
        <v>0</v>
      </c>
      <c r="H3349" s="179">
        <v>20699.43053972127</v>
      </c>
      <c r="I3349" s="179">
        <v>0</v>
      </c>
      <c r="J3349" s="179">
        <v>0</v>
      </c>
      <c r="K3349" s="179">
        <v>0</v>
      </c>
      <c r="L3349" s="179">
        <v>0</v>
      </c>
      <c r="M3349" s="179">
        <v>25929.54407428913</v>
      </c>
      <c r="N3349" s="179">
        <v>0</v>
      </c>
      <c r="O3349" s="179">
        <v>0</v>
      </c>
      <c r="P3349" s="179">
        <v>0</v>
      </c>
      <c r="Q3349" s="179">
        <v>0</v>
      </c>
      <c r="R3349" s="180">
        <v>0</v>
      </c>
      <c r="S3349" s="180">
        <v>0</v>
      </c>
      <c r="T3349" s="180">
        <v>0</v>
      </c>
    </row>
    <row r="3350" spans="2:20" x14ac:dyDescent="0.3">
      <c r="B3350" s="19">
        <v>3347</v>
      </c>
      <c r="C3350" s="179">
        <v>0</v>
      </c>
      <c r="D3350" s="179">
        <v>0</v>
      </c>
      <c r="E3350" s="179">
        <v>17272.827680484621</v>
      </c>
      <c r="F3350" s="179">
        <v>0</v>
      </c>
      <c r="G3350" s="179">
        <v>0</v>
      </c>
      <c r="H3350" s="179">
        <v>9712.6932102356768</v>
      </c>
      <c r="I3350" s="179">
        <v>0</v>
      </c>
      <c r="J3350" s="179">
        <v>0</v>
      </c>
      <c r="K3350" s="179">
        <v>0</v>
      </c>
      <c r="L3350" s="179">
        <v>0</v>
      </c>
      <c r="M3350" s="179">
        <v>77431.228697952101</v>
      </c>
      <c r="N3350" s="179">
        <v>0</v>
      </c>
      <c r="O3350" s="179">
        <v>0</v>
      </c>
      <c r="P3350" s="179">
        <v>0</v>
      </c>
      <c r="Q3350" s="179">
        <v>0</v>
      </c>
      <c r="R3350" s="180">
        <v>0</v>
      </c>
      <c r="S3350" s="180">
        <v>0</v>
      </c>
      <c r="T3350" s="180">
        <v>0</v>
      </c>
    </row>
    <row r="3351" spans="2:20" x14ac:dyDescent="0.3">
      <c r="B3351" s="19">
        <v>3348</v>
      </c>
      <c r="C3351" s="179">
        <v>0</v>
      </c>
      <c r="D3351" s="179">
        <v>0</v>
      </c>
      <c r="E3351" s="179">
        <v>109527.37066436956</v>
      </c>
      <c r="F3351" s="179">
        <v>0</v>
      </c>
      <c r="G3351" s="179">
        <v>0</v>
      </c>
      <c r="H3351" s="179">
        <v>299704.53564929898</v>
      </c>
      <c r="I3351" s="179">
        <v>0</v>
      </c>
      <c r="J3351" s="179">
        <v>0</v>
      </c>
      <c r="K3351" s="179">
        <v>0</v>
      </c>
      <c r="L3351" s="179">
        <v>0</v>
      </c>
      <c r="M3351" s="179">
        <v>14781.122833787162</v>
      </c>
      <c r="N3351" s="179">
        <v>0</v>
      </c>
      <c r="O3351" s="179">
        <v>0</v>
      </c>
      <c r="P3351" s="179">
        <v>0</v>
      </c>
      <c r="Q3351" s="179">
        <v>0</v>
      </c>
      <c r="R3351" s="180">
        <v>0</v>
      </c>
      <c r="S3351" s="180">
        <v>0</v>
      </c>
      <c r="T3351" s="180">
        <v>0</v>
      </c>
    </row>
    <row r="3352" spans="2:20" x14ac:dyDescent="0.3">
      <c r="B3352" s="19">
        <v>3349</v>
      </c>
      <c r="C3352" s="179">
        <v>0</v>
      </c>
      <c r="D3352" s="179">
        <v>0</v>
      </c>
      <c r="E3352" s="179">
        <v>54075.804900620475</v>
      </c>
      <c r="F3352" s="179">
        <v>0</v>
      </c>
      <c r="G3352" s="179">
        <v>0</v>
      </c>
      <c r="H3352" s="179">
        <v>89430.314836329242</v>
      </c>
      <c r="I3352" s="179">
        <v>0</v>
      </c>
      <c r="J3352" s="179">
        <v>0</v>
      </c>
      <c r="K3352" s="179">
        <v>0</v>
      </c>
      <c r="L3352" s="179">
        <v>0</v>
      </c>
      <c r="M3352" s="179">
        <v>295033.08827661903</v>
      </c>
      <c r="N3352" s="179">
        <v>0</v>
      </c>
      <c r="O3352" s="179">
        <v>0</v>
      </c>
      <c r="P3352" s="179">
        <v>0</v>
      </c>
      <c r="Q3352" s="179">
        <v>0</v>
      </c>
      <c r="R3352" s="180">
        <v>0</v>
      </c>
      <c r="S3352" s="180">
        <v>0</v>
      </c>
      <c r="T3352" s="180">
        <v>0</v>
      </c>
    </row>
    <row r="3353" spans="2:20" x14ac:dyDescent="0.3">
      <c r="B3353" s="19">
        <v>3350</v>
      </c>
      <c r="C3353" s="179">
        <v>0</v>
      </c>
      <c r="D3353" s="179">
        <v>0</v>
      </c>
      <c r="E3353" s="179">
        <v>28053.884360669141</v>
      </c>
      <c r="F3353" s="179">
        <v>0</v>
      </c>
      <c r="G3353" s="179">
        <v>0</v>
      </c>
      <c r="H3353" s="179">
        <v>59481.905183328134</v>
      </c>
      <c r="I3353" s="179">
        <v>0</v>
      </c>
      <c r="J3353" s="179">
        <v>0</v>
      </c>
      <c r="K3353" s="179">
        <v>0</v>
      </c>
      <c r="L3353" s="179">
        <v>0</v>
      </c>
      <c r="M3353" s="179">
        <v>241235.21658129603</v>
      </c>
      <c r="N3353" s="179">
        <v>0</v>
      </c>
      <c r="O3353" s="179">
        <v>0</v>
      </c>
      <c r="P3353" s="179">
        <v>0</v>
      </c>
      <c r="Q3353" s="179">
        <v>0</v>
      </c>
      <c r="R3353" s="180">
        <v>0</v>
      </c>
      <c r="S3353" s="180">
        <v>0</v>
      </c>
      <c r="T3353" s="180">
        <v>0</v>
      </c>
    </row>
    <row r="3354" spans="2:20" x14ac:dyDescent="0.3">
      <c r="B3354" s="19">
        <v>3351</v>
      </c>
      <c r="C3354" s="179">
        <v>0</v>
      </c>
      <c r="D3354" s="179">
        <v>0</v>
      </c>
      <c r="E3354" s="179">
        <v>204000.54592119571</v>
      </c>
      <c r="F3354" s="179">
        <v>0</v>
      </c>
      <c r="G3354" s="179">
        <v>0</v>
      </c>
      <c r="H3354" s="179">
        <v>37657.831677567032</v>
      </c>
      <c r="I3354" s="179">
        <v>0</v>
      </c>
      <c r="J3354" s="179">
        <v>0</v>
      </c>
      <c r="K3354" s="179">
        <v>0</v>
      </c>
      <c r="L3354" s="179">
        <v>0</v>
      </c>
      <c r="M3354" s="179">
        <v>108783.82847287753</v>
      </c>
      <c r="N3354" s="179">
        <v>0</v>
      </c>
      <c r="O3354" s="179">
        <v>0</v>
      </c>
      <c r="P3354" s="179">
        <v>0</v>
      </c>
      <c r="Q3354" s="179">
        <v>0</v>
      </c>
      <c r="R3354" s="180">
        <v>0</v>
      </c>
      <c r="S3354" s="180">
        <v>0</v>
      </c>
      <c r="T3354" s="180">
        <v>0</v>
      </c>
    </row>
    <row r="3355" spans="2:20" x14ac:dyDescent="0.3">
      <c r="B3355" s="19">
        <v>3352</v>
      </c>
      <c r="C3355" s="179">
        <v>0</v>
      </c>
      <c r="D3355" s="179">
        <v>0</v>
      </c>
      <c r="E3355" s="179">
        <v>234987.39270305532</v>
      </c>
      <c r="F3355" s="179">
        <v>0</v>
      </c>
      <c r="G3355" s="179">
        <v>0</v>
      </c>
      <c r="H3355" s="179">
        <v>56767.535051281622</v>
      </c>
      <c r="I3355" s="179">
        <v>0</v>
      </c>
      <c r="J3355" s="179">
        <v>0</v>
      </c>
      <c r="K3355" s="179">
        <v>0</v>
      </c>
      <c r="L3355" s="179">
        <v>0</v>
      </c>
      <c r="M3355" s="179">
        <v>81423.867115727815</v>
      </c>
      <c r="N3355" s="179">
        <v>0</v>
      </c>
      <c r="O3355" s="179">
        <v>0</v>
      </c>
      <c r="P3355" s="179">
        <v>0</v>
      </c>
      <c r="Q3355" s="179">
        <v>0</v>
      </c>
      <c r="R3355" s="180">
        <v>0</v>
      </c>
      <c r="S3355" s="180">
        <v>0</v>
      </c>
      <c r="T3355" s="180">
        <v>0</v>
      </c>
    </row>
    <row r="3356" spans="2:20" x14ac:dyDescent="0.3">
      <c r="B3356" s="19">
        <v>3353</v>
      </c>
      <c r="C3356" s="179">
        <v>0</v>
      </c>
      <c r="D3356" s="179">
        <v>0</v>
      </c>
      <c r="E3356" s="179">
        <v>12328.376057738888</v>
      </c>
      <c r="F3356" s="179">
        <v>0</v>
      </c>
      <c r="G3356" s="179">
        <v>0</v>
      </c>
      <c r="H3356" s="179">
        <v>96646.50529498393</v>
      </c>
      <c r="I3356" s="179">
        <v>0</v>
      </c>
      <c r="J3356" s="179">
        <v>0</v>
      </c>
      <c r="K3356" s="179">
        <v>0</v>
      </c>
      <c r="L3356" s="179">
        <v>0</v>
      </c>
      <c r="M3356" s="179">
        <v>110214.01249799029</v>
      </c>
      <c r="N3356" s="179">
        <v>0</v>
      </c>
      <c r="O3356" s="179">
        <v>0</v>
      </c>
      <c r="P3356" s="179">
        <v>0</v>
      </c>
      <c r="Q3356" s="179">
        <v>0</v>
      </c>
      <c r="R3356" s="180">
        <v>0</v>
      </c>
      <c r="S3356" s="180">
        <v>0</v>
      </c>
      <c r="T3356" s="180">
        <v>0</v>
      </c>
    </row>
    <row r="3357" spans="2:20" x14ac:dyDescent="0.3">
      <c r="B3357" s="19">
        <v>3354</v>
      </c>
      <c r="C3357" s="179">
        <v>0</v>
      </c>
      <c r="D3357" s="179">
        <v>0</v>
      </c>
      <c r="E3357" s="179">
        <v>33091.958977738403</v>
      </c>
      <c r="F3357" s="179">
        <v>0</v>
      </c>
      <c r="G3357" s="179">
        <v>0</v>
      </c>
      <c r="H3357" s="179">
        <v>236836.90665261316</v>
      </c>
      <c r="I3357" s="179">
        <v>0</v>
      </c>
      <c r="J3357" s="179">
        <v>0</v>
      </c>
      <c r="K3357" s="179">
        <v>0</v>
      </c>
      <c r="L3357" s="179">
        <v>0</v>
      </c>
      <c r="M3357" s="179">
        <v>76165.494474500156</v>
      </c>
      <c r="N3357" s="179">
        <v>0</v>
      </c>
      <c r="O3357" s="179">
        <v>0</v>
      </c>
      <c r="P3357" s="179">
        <v>0</v>
      </c>
      <c r="Q3357" s="179">
        <v>0</v>
      </c>
      <c r="R3357" s="180">
        <v>0</v>
      </c>
      <c r="S3357" s="180">
        <v>0</v>
      </c>
      <c r="T3357" s="180">
        <v>0</v>
      </c>
    </row>
    <row r="3358" spans="2:20" x14ac:dyDescent="0.3">
      <c r="B3358" s="19">
        <v>3355</v>
      </c>
      <c r="C3358" s="179">
        <v>0</v>
      </c>
      <c r="D3358" s="179">
        <v>0</v>
      </c>
      <c r="E3358" s="179">
        <v>31542.569910236565</v>
      </c>
      <c r="F3358" s="179">
        <v>0</v>
      </c>
      <c r="G3358" s="179">
        <v>0</v>
      </c>
      <c r="H3358" s="179">
        <v>514034.76125907124</v>
      </c>
      <c r="I3358" s="179">
        <v>0</v>
      </c>
      <c r="J3358" s="179">
        <v>0</v>
      </c>
      <c r="K3358" s="179">
        <v>0</v>
      </c>
      <c r="L3358" s="179">
        <v>0</v>
      </c>
      <c r="M3358" s="179">
        <v>888779.88874964952</v>
      </c>
      <c r="N3358" s="179">
        <v>0</v>
      </c>
      <c r="O3358" s="179">
        <v>0</v>
      </c>
      <c r="P3358" s="179">
        <v>0</v>
      </c>
      <c r="Q3358" s="179">
        <v>0</v>
      </c>
      <c r="R3358" s="180">
        <v>0</v>
      </c>
      <c r="S3358" s="180">
        <v>0</v>
      </c>
      <c r="T3358" s="180">
        <v>0</v>
      </c>
    </row>
    <row r="3359" spans="2:20" x14ac:dyDescent="0.3">
      <c r="B3359" s="19">
        <v>3356</v>
      </c>
      <c r="C3359" s="179">
        <v>0</v>
      </c>
      <c r="D3359" s="179">
        <v>0</v>
      </c>
      <c r="E3359" s="179">
        <v>47164.313769104549</v>
      </c>
      <c r="F3359" s="179">
        <v>0</v>
      </c>
      <c r="G3359" s="179">
        <v>0</v>
      </c>
      <c r="H3359" s="179">
        <v>5097.2809279047433</v>
      </c>
      <c r="I3359" s="179">
        <v>0</v>
      </c>
      <c r="J3359" s="179">
        <v>0</v>
      </c>
      <c r="K3359" s="179">
        <v>0</v>
      </c>
      <c r="L3359" s="179">
        <v>0</v>
      </c>
      <c r="M3359" s="179">
        <v>411478.63138286007</v>
      </c>
      <c r="N3359" s="179">
        <v>0</v>
      </c>
      <c r="O3359" s="179">
        <v>0</v>
      </c>
      <c r="P3359" s="179">
        <v>0</v>
      </c>
      <c r="Q3359" s="179">
        <v>0</v>
      </c>
      <c r="R3359" s="180">
        <v>0</v>
      </c>
      <c r="S3359" s="180">
        <v>0</v>
      </c>
      <c r="T3359" s="180">
        <v>0</v>
      </c>
    </row>
    <row r="3360" spans="2:20" x14ac:dyDescent="0.3">
      <c r="B3360" s="19">
        <v>3357</v>
      </c>
      <c r="C3360" s="179">
        <v>0</v>
      </c>
      <c r="D3360" s="179">
        <v>0</v>
      </c>
      <c r="E3360" s="179">
        <v>67488.548182867613</v>
      </c>
      <c r="F3360" s="179">
        <v>0</v>
      </c>
      <c r="G3360" s="179">
        <v>0</v>
      </c>
      <c r="H3360" s="179">
        <v>12461.541112776946</v>
      </c>
      <c r="I3360" s="179">
        <v>0</v>
      </c>
      <c r="J3360" s="179">
        <v>0</v>
      </c>
      <c r="K3360" s="179">
        <v>5579.8680734345726</v>
      </c>
      <c r="L3360" s="179">
        <v>1</v>
      </c>
      <c r="M3360" s="179">
        <v>350551.13494515989</v>
      </c>
      <c r="N3360" s="179">
        <v>0</v>
      </c>
      <c r="O3360" s="179">
        <v>0</v>
      </c>
      <c r="P3360" s="179">
        <v>0</v>
      </c>
      <c r="Q3360" s="179">
        <v>0</v>
      </c>
      <c r="R3360" s="180">
        <v>0</v>
      </c>
      <c r="S3360" s="180">
        <v>5579.8680734345726</v>
      </c>
      <c r="T3360" s="180">
        <v>0</v>
      </c>
    </row>
    <row r="3361" spans="2:20" x14ac:dyDescent="0.3">
      <c r="B3361" s="19">
        <v>3358</v>
      </c>
      <c r="C3361" s="179">
        <v>0</v>
      </c>
      <c r="D3361" s="179">
        <v>0</v>
      </c>
      <c r="E3361" s="179">
        <v>4287.7602893996327</v>
      </c>
      <c r="F3361" s="179">
        <v>0</v>
      </c>
      <c r="G3361" s="179">
        <v>0</v>
      </c>
      <c r="H3361" s="179">
        <v>3718.2586255125452</v>
      </c>
      <c r="I3361" s="179">
        <v>0</v>
      </c>
      <c r="J3361" s="179">
        <v>0</v>
      </c>
      <c r="K3361" s="179">
        <v>0</v>
      </c>
      <c r="L3361" s="179">
        <v>0</v>
      </c>
      <c r="M3361" s="179">
        <v>155914.90766308201</v>
      </c>
      <c r="N3361" s="179">
        <v>0</v>
      </c>
      <c r="O3361" s="179">
        <v>0</v>
      </c>
      <c r="P3361" s="179">
        <v>0</v>
      </c>
      <c r="Q3361" s="179">
        <v>0</v>
      </c>
      <c r="R3361" s="180">
        <v>0</v>
      </c>
      <c r="S3361" s="180">
        <v>0</v>
      </c>
      <c r="T3361" s="180">
        <v>0</v>
      </c>
    </row>
    <row r="3362" spans="2:20" x14ac:dyDescent="0.3">
      <c r="B3362" s="19">
        <v>3359</v>
      </c>
      <c r="C3362" s="179">
        <v>0</v>
      </c>
      <c r="D3362" s="179">
        <v>0</v>
      </c>
      <c r="E3362" s="179">
        <v>19673.68212375047</v>
      </c>
      <c r="F3362" s="179">
        <v>0</v>
      </c>
      <c r="G3362" s="179">
        <v>0</v>
      </c>
      <c r="H3362" s="179">
        <v>176654.11778871642</v>
      </c>
      <c r="I3362" s="179">
        <v>0</v>
      </c>
      <c r="J3362" s="179">
        <v>0</v>
      </c>
      <c r="K3362" s="179">
        <v>0</v>
      </c>
      <c r="L3362" s="179">
        <v>0</v>
      </c>
      <c r="M3362" s="179">
        <v>24411.911533440565</v>
      </c>
      <c r="N3362" s="179">
        <v>0</v>
      </c>
      <c r="O3362" s="179">
        <v>0</v>
      </c>
      <c r="P3362" s="179">
        <v>0</v>
      </c>
      <c r="Q3362" s="179">
        <v>0</v>
      </c>
      <c r="R3362" s="180">
        <v>0</v>
      </c>
      <c r="S3362" s="180">
        <v>0</v>
      </c>
      <c r="T3362" s="180">
        <v>0</v>
      </c>
    </row>
    <row r="3363" spans="2:20" x14ac:dyDescent="0.3">
      <c r="B3363" s="19">
        <v>3360</v>
      </c>
      <c r="C3363" s="179">
        <v>0</v>
      </c>
      <c r="D3363" s="179">
        <v>0</v>
      </c>
      <c r="E3363" s="179">
        <v>373374.52773748548</v>
      </c>
      <c r="F3363" s="179">
        <v>0</v>
      </c>
      <c r="G3363" s="179">
        <v>0</v>
      </c>
      <c r="H3363" s="179">
        <v>25882.124163514938</v>
      </c>
      <c r="I3363" s="179">
        <v>0</v>
      </c>
      <c r="J3363" s="179">
        <v>0</v>
      </c>
      <c r="K3363" s="179">
        <v>0</v>
      </c>
      <c r="L3363" s="179">
        <v>0</v>
      </c>
      <c r="M3363" s="179">
        <v>433559.55462635006</v>
      </c>
      <c r="N3363" s="179">
        <v>0</v>
      </c>
      <c r="O3363" s="179">
        <v>0</v>
      </c>
      <c r="P3363" s="179">
        <v>0</v>
      </c>
      <c r="Q3363" s="179">
        <v>0</v>
      </c>
      <c r="R3363" s="180">
        <v>0</v>
      </c>
      <c r="S3363" s="180">
        <v>0</v>
      </c>
      <c r="T3363" s="180">
        <v>0</v>
      </c>
    </row>
    <row r="3364" spans="2:20" x14ac:dyDescent="0.3">
      <c r="B3364" s="19">
        <v>3361</v>
      </c>
      <c r="C3364" s="179">
        <v>0</v>
      </c>
      <c r="D3364" s="179">
        <v>0</v>
      </c>
      <c r="E3364" s="179">
        <v>3349486.8125693104</v>
      </c>
      <c r="F3364" s="179">
        <v>0</v>
      </c>
      <c r="G3364" s="179">
        <v>0</v>
      </c>
      <c r="H3364" s="179">
        <v>879799.13892936253</v>
      </c>
      <c r="I3364" s="179">
        <v>0</v>
      </c>
      <c r="J3364" s="179">
        <v>0</v>
      </c>
      <c r="K3364" s="179">
        <v>0</v>
      </c>
      <c r="L3364" s="179">
        <v>0</v>
      </c>
      <c r="M3364" s="179">
        <v>15331.144161754022</v>
      </c>
      <c r="N3364" s="179">
        <v>0</v>
      </c>
      <c r="O3364" s="179">
        <v>0</v>
      </c>
      <c r="P3364" s="179">
        <v>0</v>
      </c>
      <c r="Q3364" s="179">
        <v>0</v>
      </c>
      <c r="R3364" s="180">
        <v>0</v>
      </c>
      <c r="S3364" s="180">
        <v>0</v>
      </c>
      <c r="T3364" s="180">
        <v>0</v>
      </c>
    </row>
    <row r="3365" spans="2:20" x14ac:dyDescent="0.3">
      <c r="B3365" s="19">
        <v>3362</v>
      </c>
      <c r="C3365" s="179">
        <v>0</v>
      </c>
      <c r="D3365" s="179">
        <v>0</v>
      </c>
      <c r="E3365" s="179">
        <v>120416.00328367503</v>
      </c>
      <c r="F3365" s="179">
        <v>0</v>
      </c>
      <c r="G3365" s="179">
        <v>0</v>
      </c>
      <c r="H3365" s="179">
        <v>2158039.4333796743</v>
      </c>
      <c r="I3365" s="179">
        <v>0</v>
      </c>
      <c r="J3365" s="179">
        <v>0</v>
      </c>
      <c r="K3365" s="179">
        <v>0</v>
      </c>
      <c r="L3365" s="179">
        <v>0</v>
      </c>
      <c r="M3365" s="179">
        <v>213532.23309277912</v>
      </c>
      <c r="N3365" s="179">
        <v>0</v>
      </c>
      <c r="O3365" s="179">
        <v>0</v>
      </c>
      <c r="P3365" s="179">
        <v>0</v>
      </c>
      <c r="Q3365" s="179">
        <v>0</v>
      </c>
      <c r="R3365" s="180">
        <v>0</v>
      </c>
      <c r="S3365" s="180">
        <v>0</v>
      </c>
      <c r="T3365" s="180">
        <v>0</v>
      </c>
    </row>
    <row r="3366" spans="2:20" x14ac:dyDescent="0.3">
      <c r="B3366" s="19">
        <v>3363</v>
      </c>
      <c r="C3366" s="179">
        <v>0</v>
      </c>
      <c r="D3366" s="179">
        <v>0</v>
      </c>
      <c r="E3366" s="179">
        <v>30920.174253394875</v>
      </c>
      <c r="F3366" s="179">
        <v>0</v>
      </c>
      <c r="G3366" s="179">
        <v>0</v>
      </c>
      <c r="H3366" s="179">
        <v>179224.56927543282</v>
      </c>
      <c r="I3366" s="179">
        <v>0</v>
      </c>
      <c r="J3366" s="179">
        <v>0</v>
      </c>
      <c r="K3366" s="179">
        <v>0</v>
      </c>
      <c r="L3366" s="179">
        <v>0</v>
      </c>
      <c r="M3366" s="179">
        <v>171822.86078051827</v>
      </c>
      <c r="N3366" s="179">
        <v>0</v>
      </c>
      <c r="O3366" s="179">
        <v>0</v>
      </c>
      <c r="P3366" s="179">
        <v>0</v>
      </c>
      <c r="Q3366" s="179">
        <v>0</v>
      </c>
      <c r="R3366" s="180">
        <v>0</v>
      </c>
      <c r="S3366" s="180">
        <v>0</v>
      </c>
      <c r="T3366" s="180">
        <v>0</v>
      </c>
    </row>
    <row r="3367" spans="2:20" x14ac:dyDescent="0.3">
      <c r="B3367" s="19">
        <v>3364</v>
      </c>
      <c r="C3367" s="179">
        <v>0</v>
      </c>
      <c r="D3367" s="179">
        <v>0</v>
      </c>
      <c r="E3367" s="179">
        <v>16146.194292019803</v>
      </c>
      <c r="F3367" s="179">
        <v>0</v>
      </c>
      <c r="G3367" s="179">
        <v>0</v>
      </c>
      <c r="H3367" s="179">
        <v>1270538.8114074296</v>
      </c>
      <c r="I3367" s="179">
        <v>0</v>
      </c>
      <c r="J3367" s="179">
        <v>0</v>
      </c>
      <c r="K3367" s="179">
        <v>0</v>
      </c>
      <c r="L3367" s="179">
        <v>0</v>
      </c>
      <c r="M3367" s="179">
        <v>192571.76178767355</v>
      </c>
      <c r="N3367" s="179">
        <v>0</v>
      </c>
      <c r="O3367" s="179">
        <v>0</v>
      </c>
      <c r="P3367" s="179">
        <v>0</v>
      </c>
      <c r="Q3367" s="179">
        <v>0</v>
      </c>
      <c r="R3367" s="180">
        <v>0</v>
      </c>
      <c r="S3367" s="180">
        <v>0</v>
      </c>
      <c r="T3367" s="180">
        <v>0</v>
      </c>
    </row>
    <row r="3368" spans="2:20" x14ac:dyDescent="0.3">
      <c r="B3368" s="19">
        <v>3365</v>
      </c>
      <c r="C3368" s="179">
        <v>0</v>
      </c>
      <c r="D3368" s="179">
        <v>0</v>
      </c>
      <c r="E3368" s="179">
        <v>9295.4036470439878</v>
      </c>
      <c r="F3368" s="179">
        <v>0</v>
      </c>
      <c r="G3368" s="179">
        <v>0</v>
      </c>
      <c r="H3368" s="179">
        <v>334953.26265464158</v>
      </c>
      <c r="I3368" s="179">
        <v>0</v>
      </c>
      <c r="J3368" s="179">
        <v>0</v>
      </c>
      <c r="K3368" s="179">
        <v>0</v>
      </c>
      <c r="L3368" s="179">
        <v>0</v>
      </c>
      <c r="M3368" s="179">
        <v>4385.6123842968282</v>
      </c>
      <c r="N3368" s="179">
        <v>0</v>
      </c>
      <c r="O3368" s="179">
        <v>0</v>
      </c>
      <c r="P3368" s="179">
        <v>0</v>
      </c>
      <c r="Q3368" s="179">
        <v>0</v>
      </c>
      <c r="R3368" s="180">
        <v>0</v>
      </c>
      <c r="S3368" s="180">
        <v>0</v>
      </c>
      <c r="T3368" s="180">
        <v>0</v>
      </c>
    </row>
    <row r="3369" spans="2:20" x14ac:dyDescent="0.3">
      <c r="B3369" s="19">
        <v>3366</v>
      </c>
      <c r="C3369" s="179">
        <v>0</v>
      </c>
      <c r="D3369" s="179">
        <v>0</v>
      </c>
      <c r="E3369" s="179">
        <v>84197.578257795452</v>
      </c>
      <c r="F3369" s="179">
        <v>0</v>
      </c>
      <c r="G3369" s="179">
        <v>0</v>
      </c>
      <c r="H3369" s="179">
        <v>105185.30572342871</v>
      </c>
      <c r="I3369" s="179">
        <v>0</v>
      </c>
      <c r="J3369" s="179">
        <v>0</v>
      </c>
      <c r="K3369" s="179">
        <v>8839.0000364891821</v>
      </c>
      <c r="L3369" s="179">
        <v>1</v>
      </c>
      <c r="M3369" s="179">
        <v>15733.056387545788</v>
      </c>
      <c r="N3369" s="179">
        <v>0</v>
      </c>
      <c r="O3369" s="179">
        <v>0</v>
      </c>
      <c r="P3369" s="179">
        <v>0</v>
      </c>
      <c r="Q3369" s="179">
        <v>0</v>
      </c>
      <c r="R3369" s="180">
        <v>0</v>
      </c>
      <c r="S3369" s="180">
        <v>8839.0000364891821</v>
      </c>
      <c r="T3369" s="180">
        <v>0</v>
      </c>
    </row>
    <row r="3370" spans="2:20" x14ac:dyDescent="0.3">
      <c r="B3370" s="19">
        <v>3367</v>
      </c>
      <c r="C3370" s="179">
        <v>0</v>
      </c>
      <c r="D3370" s="179">
        <v>0</v>
      </c>
      <c r="E3370" s="179">
        <v>795110.17741528631</v>
      </c>
      <c r="F3370" s="179">
        <v>0</v>
      </c>
      <c r="G3370" s="179">
        <v>0</v>
      </c>
      <c r="H3370" s="179">
        <v>94040.664600316319</v>
      </c>
      <c r="I3370" s="179">
        <v>0</v>
      </c>
      <c r="J3370" s="179">
        <v>0</v>
      </c>
      <c r="K3370" s="179">
        <v>0</v>
      </c>
      <c r="L3370" s="179">
        <v>0</v>
      </c>
      <c r="M3370" s="179">
        <v>8830.2831328699631</v>
      </c>
      <c r="N3370" s="179">
        <v>0</v>
      </c>
      <c r="O3370" s="179">
        <v>0</v>
      </c>
      <c r="P3370" s="179">
        <v>0</v>
      </c>
      <c r="Q3370" s="179">
        <v>0</v>
      </c>
      <c r="R3370" s="180">
        <v>0</v>
      </c>
      <c r="S3370" s="180">
        <v>0</v>
      </c>
      <c r="T3370" s="180">
        <v>0</v>
      </c>
    </row>
    <row r="3371" spans="2:20" x14ac:dyDescent="0.3">
      <c r="B3371" s="19">
        <v>3368</v>
      </c>
      <c r="C3371" s="179">
        <v>0</v>
      </c>
      <c r="D3371" s="179">
        <v>0</v>
      </c>
      <c r="E3371" s="179">
        <v>27374.063155037351</v>
      </c>
      <c r="F3371" s="179">
        <v>0</v>
      </c>
      <c r="G3371" s="179">
        <v>0</v>
      </c>
      <c r="H3371" s="179">
        <v>93620.084427173322</v>
      </c>
      <c r="I3371" s="179">
        <v>0</v>
      </c>
      <c r="J3371" s="179">
        <v>0</v>
      </c>
      <c r="K3371" s="179">
        <v>0</v>
      </c>
      <c r="L3371" s="179">
        <v>0</v>
      </c>
      <c r="M3371" s="179">
        <v>131020.47116283298</v>
      </c>
      <c r="N3371" s="179">
        <v>0</v>
      </c>
      <c r="O3371" s="179">
        <v>0</v>
      </c>
      <c r="P3371" s="179">
        <v>0</v>
      </c>
      <c r="Q3371" s="179">
        <v>0</v>
      </c>
      <c r="R3371" s="180">
        <v>0</v>
      </c>
      <c r="S3371" s="180">
        <v>0</v>
      </c>
      <c r="T3371" s="180">
        <v>0</v>
      </c>
    </row>
    <row r="3372" spans="2:20" x14ac:dyDescent="0.3">
      <c r="B3372" s="19">
        <v>3369</v>
      </c>
      <c r="C3372" s="179">
        <v>0</v>
      </c>
      <c r="D3372" s="179">
        <v>0</v>
      </c>
      <c r="E3372" s="179">
        <v>97650.191914678551</v>
      </c>
      <c r="F3372" s="179">
        <v>0</v>
      </c>
      <c r="G3372" s="179">
        <v>0</v>
      </c>
      <c r="H3372" s="179">
        <v>29946.419136648819</v>
      </c>
      <c r="I3372" s="179">
        <v>0</v>
      </c>
      <c r="J3372" s="179">
        <v>0</v>
      </c>
      <c r="K3372" s="179">
        <v>0</v>
      </c>
      <c r="L3372" s="179">
        <v>0</v>
      </c>
      <c r="M3372" s="179">
        <v>88868.067144993707</v>
      </c>
      <c r="N3372" s="179">
        <v>0</v>
      </c>
      <c r="O3372" s="179">
        <v>0</v>
      </c>
      <c r="P3372" s="179">
        <v>0</v>
      </c>
      <c r="Q3372" s="179">
        <v>0</v>
      </c>
      <c r="R3372" s="180">
        <v>0</v>
      </c>
      <c r="S3372" s="180">
        <v>0</v>
      </c>
      <c r="T3372" s="180">
        <v>0</v>
      </c>
    </row>
    <row r="3373" spans="2:20" x14ac:dyDescent="0.3">
      <c r="B3373" s="19">
        <v>3370</v>
      </c>
      <c r="C3373" s="179">
        <v>1</v>
      </c>
      <c r="D3373" s="179">
        <v>57213.440876175257</v>
      </c>
      <c r="E3373" s="179">
        <v>369878.46429967944</v>
      </c>
      <c r="F3373" s="179">
        <v>0</v>
      </c>
      <c r="G3373" s="179">
        <v>0</v>
      </c>
      <c r="H3373" s="179">
        <v>47564.083327314489</v>
      </c>
      <c r="I3373" s="179">
        <v>0</v>
      </c>
      <c r="J3373" s="179">
        <v>0</v>
      </c>
      <c r="K3373" s="179">
        <v>0</v>
      </c>
      <c r="L3373" s="179">
        <v>0</v>
      </c>
      <c r="M3373" s="179">
        <v>28200.116168759119</v>
      </c>
      <c r="N3373" s="179">
        <v>0</v>
      </c>
      <c r="O3373" s="179">
        <v>0</v>
      </c>
      <c r="P3373" s="179">
        <v>0</v>
      </c>
      <c r="Q3373" s="179">
        <v>0</v>
      </c>
      <c r="R3373" s="180">
        <v>0</v>
      </c>
      <c r="S3373" s="180">
        <v>0</v>
      </c>
      <c r="T3373" s="180">
        <v>57213.440876175257</v>
      </c>
    </row>
    <row r="3374" spans="2:20" x14ac:dyDescent="0.3">
      <c r="B3374" s="19">
        <v>3371</v>
      </c>
      <c r="C3374" s="179">
        <v>0</v>
      </c>
      <c r="D3374" s="179">
        <v>0</v>
      </c>
      <c r="E3374" s="179">
        <v>39071.222519768453</v>
      </c>
      <c r="F3374" s="179">
        <v>0</v>
      </c>
      <c r="G3374" s="179">
        <v>0</v>
      </c>
      <c r="H3374" s="179">
        <v>333635.35582863563</v>
      </c>
      <c r="I3374" s="179">
        <v>0</v>
      </c>
      <c r="J3374" s="179">
        <v>0</v>
      </c>
      <c r="K3374" s="179">
        <v>0</v>
      </c>
      <c r="L3374" s="179">
        <v>0</v>
      </c>
      <c r="M3374" s="179">
        <v>2787.2403956590515</v>
      </c>
      <c r="N3374" s="179">
        <v>0</v>
      </c>
      <c r="O3374" s="179">
        <v>0</v>
      </c>
      <c r="P3374" s="179">
        <v>0</v>
      </c>
      <c r="Q3374" s="179">
        <v>0</v>
      </c>
      <c r="R3374" s="180">
        <v>0</v>
      </c>
      <c r="S3374" s="180">
        <v>0</v>
      </c>
      <c r="T3374" s="180">
        <v>0</v>
      </c>
    </row>
    <row r="3375" spans="2:20" x14ac:dyDescent="0.3">
      <c r="B3375" s="19">
        <v>3372</v>
      </c>
      <c r="C3375" s="179">
        <v>0</v>
      </c>
      <c r="D3375" s="179">
        <v>0</v>
      </c>
      <c r="E3375" s="179">
        <v>175602.56025437274</v>
      </c>
      <c r="F3375" s="179">
        <v>0</v>
      </c>
      <c r="G3375" s="179">
        <v>0</v>
      </c>
      <c r="H3375" s="179">
        <v>280257.09001247166</v>
      </c>
      <c r="I3375" s="179">
        <v>0</v>
      </c>
      <c r="J3375" s="179">
        <v>0</v>
      </c>
      <c r="K3375" s="179">
        <v>0</v>
      </c>
      <c r="L3375" s="179">
        <v>0</v>
      </c>
      <c r="M3375" s="179">
        <v>227246.05631487694</v>
      </c>
      <c r="N3375" s="179">
        <v>0</v>
      </c>
      <c r="O3375" s="179">
        <v>0</v>
      </c>
      <c r="P3375" s="179">
        <v>0</v>
      </c>
      <c r="Q3375" s="179">
        <v>0</v>
      </c>
      <c r="R3375" s="180">
        <v>0</v>
      </c>
      <c r="S3375" s="180">
        <v>0</v>
      </c>
      <c r="T3375" s="180">
        <v>0</v>
      </c>
    </row>
    <row r="3376" spans="2:20" x14ac:dyDescent="0.3">
      <c r="B3376" s="19">
        <v>3373</v>
      </c>
      <c r="C3376" s="179">
        <v>0</v>
      </c>
      <c r="D3376" s="179">
        <v>0</v>
      </c>
      <c r="E3376" s="179">
        <v>165570.91427496928</v>
      </c>
      <c r="F3376" s="179">
        <v>0</v>
      </c>
      <c r="G3376" s="179">
        <v>0</v>
      </c>
      <c r="H3376" s="179">
        <v>17942.021559140267</v>
      </c>
      <c r="I3376" s="179">
        <v>0</v>
      </c>
      <c r="J3376" s="179">
        <v>0</v>
      </c>
      <c r="K3376" s="179">
        <v>0</v>
      </c>
      <c r="L3376" s="179">
        <v>0</v>
      </c>
      <c r="M3376" s="179">
        <v>9905.6159801262147</v>
      </c>
      <c r="N3376" s="179">
        <v>0</v>
      </c>
      <c r="O3376" s="179">
        <v>0</v>
      </c>
      <c r="P3376" s="179">
        <v>0</v>
      </c>
      <c r="Q3376" s="179">
        <v>0</v>
      </c>
      <c r="R3376" s="180">
        <v>0</v>
      </c>
      <c r="S3376" s="180">
        <v>0</v>
      </c>
      <c r="T3376" s="180">
        <v>0</v>
      </c>
    </row>
    <row r="3377" spans="2:20" x14ac:dyDescent="0.3">
      <c r="B3377" s="19">
        <v>3374</v>
      </c>
      <c r="C3377" s="179">
        <v>0</v>
      </c>
      <c r="D3377" s="179">
        <v>0</v>
      </c>
      <c r="E3377" s="179">
        <v>37928.993152692034</v>
      </c>
      <c r="F3377" s="179">
        <v>0</v>
      </c>
      <c r="G3377" s="179">
        <v>0</v>
      </c>
      <c r="H3377" s="179">
        <v>20392.164730172048</v>
      </c>
      <c r="I3377" s="179">
        <v>0</v>
      </c>
      <c r="J3377" s="179">
        <v>0</v>
      </c>
      <c r="K3377" s="179">
        <v>0</v>
      </c>
      <c r="L3377" s="179">
        <v>0</v>
      </c>
      <c r="M3377" s="179">
        <v>9240.340316685506</v>
      </c>
      <c r="N3377" s="179">
        <v>0</v>
      </c>
      <c r="O3377" s="179">
        <v>0</v>
      </c>
      <c r="P3377" s="179">
        <v>0</v>
      </c>
      <c r="Q3377" s="179">
        <v>0</v>
      </c>
      <c r="R3377" s="180">
        <v>0</v>
      </c>
      <c r="S3377" s="180">
        <v>0</v>
      </c>
      <c r="T3377" s="180">
        <v>0</v>
      </c>
    </row>
    <row r="3378" spans="2:20" x14ac:dyDescent="0.3">
      <c r="B3378" s="19">
        <v>3375</v>
      </c>
      <c r="C3378" s="179">
        <v>0</v>
      </c>
      <c r="D3378" s="179">
        <v>0</v>
      </c>
      <c r="E3378" s="179">
        <v>27875.890658560722</v>
      </c>
      <c r="F3378" s="179">
        <v>0</v>
      </c>
      <c r="G3378" s="179">
        <v>0</v>
      </c>
      <c r="H3378" s="179">
        <v>124785.64006156633</v>
      </c>
      <c r="I3378" s="179">
        <v>0</v>
      </c>
      <c r="J3378" s="179">
        <v>0</v>
      </c>
      <c r="K3378" s="179">
        <v>0</v>
      </c>
      <c r="L3378" s="179">
        <v>0</v>
      </c>
      <c r="M3378" s="179">
        <v>468703.26328963734</v>
      </c>
      <c r="N3378" s="179">
        <v>0</v>
      </c>
      <c r="O3378" s="179">
        <v>0</v>
      </c>
      <c r="P3378" s="179">
        <v>0</v>
      </c>
      <c r="Q3378" s="179">
        <v>0</v>
      </c>
      <c r="R3378" s="180">
        <v>0</v>
      </c>
      <c r="S3378" s="180">
        <v>0</v>
      </c>
      <c r="T3378" s="180">
        <v>0</v>
      </c>
    </row>
    <row r="3379" spans="2:20" x14ac:dyDescent="0.3">
      <c r="B3379" s="19">
        <v>3376</v>
      </c>
      <c r="C3379" s="179">
        <v>0</v>
      </c>
      <c r="D3379" s="179">
        <v>0</v>
      </c>
      <c r="E3379" s="179">
        <v>70605.654164933308</v>
      </c>
      <c r="F3379" s="179">
        <v>0</v>
      </c>
      <c r="G3379" s="179">
        <v>0</v>
      </c>
      <c r="H3379" s="179">
        <v>667781.61140834505</v>
      </c>
      <c r="I3379" s="179">
        <v>0</v>
      </c>
      <c r="J3379" s="179">
        <v>0</v>
      </c>
      <c r="K3379" s="179">
        <v>0</v>
      </c>
      <c r="L3379" s="179">
        <v>0</v>
      </c>
      <c r="M3379" s="179">
        <v>26226.98298439433</v>
      </c>
      <c r="N3379" s="179">
        <v>0</v>
      </c>
      <c r="O3379" s="179">
        <v>0</v>
      </c>
      <c r="P3379" s="179">
        <v>0</v>
      </c>
      <c r="Q3379" s="179">
        <v>0</v>
      </c>
      <c r="R3379" s="180">
        <v>0</v>
      </c>
      <c r="S3379" s="180">
        <v>0</v>
      </c>
      <c r="T3379" s="180">
        <v>0</v>
      </c>
    </row>
    <row r="3380" spans="2:20" x14ac:dyDescent="0.3">
      <c r="B3380" s="19">
        <v>3377</v>
      </c>
      <c r="C3380" s="179">
        <v>0</v>
      </c>
      <c r="D3380" s="179">
        <v>0</v>
      </c>
      <c r="E3380" s="179">
        <v>29661.786132749883</v>
      </c>
      <c r="F3380" s="179">
        <v>0</v>
      </c>
      <c r="G3380" s="179">
        <v>0</v>
      </c>
      <c r="H3380" s="179">
        <v>41222.303008588962</v>
      </c>
      <c r="I3380" s="179">
        <v>0</v>
      </c>
      <c r="J3380" s="179">
        <v>0</v>
      </c>
      <c r="K3380" s="179">
        <v>0</v>
      </c>
      <c r="L3380" s="179">
        <v>0</v>
      </c>
      <c r="M3380" s="179">
        <v>13291.870936410625</v>
      </c>
      <c r="N3380" s="179">
        <v>0</v>
      </c>
      <c r="O3380" s="179">
        <v>0</v>
      </c>
      <c r="P3380" s="179">
        <v>0</v>
      </c>
      <c r="Q3380" s="179">
        <v>0</v>
      </c>
      <c r="R3380" s="180">
        <v>0</v>
      </c>
      <c r="S3380" s="180">
        <v>0</v>
      </c>
      <c r="T3380" s="180">
        <v>0</v>
      </c>
    </row>
    <row r="3381" spans="2:20" x14ac:dyDescent="0.3">
      <c r="B3381" s="19">
        <v>3378</v>
      </c>
      <c r="C3381" s="179">
        <v>0</v>
      </c>
      <c r="D3381" s="179">
        <v>0</v>
      </c>
      <c r="E3381" s="179">
        <v>25288.10795095385</v>
      </c>
      <c r="F3381" s="179">
        <v>0</v>
      </c>
      <c r="G3381" s="179">
        <v>0</v>
      </c>
      <c r="H3381" s="179">
        <v>371940.71586466389</v>
      </c>
      <c r="I3381" s="179">
        <v>0</v>
      </c>
      <c r="J3381" s="179">
        <v>0</v>
      </c>
      <c r="K3381" s="179">
        <v>0</v>
      </c>
      <c r="L3381" s="179">
        <v>0</v>
      </c>
      <c r="M3381" s="179">
        <v>17492.33185420464</v>
      </c>
      <c r="N3381" s="179">
        <v>0</v>
      </c>
      <c r="O3381" s="179">
        <v>0</v>
      </c>
      <c r="P3381" s="179">
        <v>0</v>
      </c>
      <c r="Q3381" s="179">
        <v>0</v>
      </c>
      <c r="R3381" s="180">
        <v>0</v>
      </c>
      <c r="S3381" s="180">
        <v>0</v>
      </c>
      <c r="T3381" s="180">
        <v>0</v>
      </c>
    </row>
    <row r="3382" spans="2:20" x14ac:dyDescent="0.3">
      <c r="B3382" s="19">
        <v>3379</v>
      </c>
      <c r="C3382" s="179">
        <v>0</v>
      </c>
      <c r="D3382" s="179">
        <v>0</v>
      </c>
      <c r="E3382" s="179">
        <v>33412.54479916858</v>
      </c>
      <c r="F3382" s="179">
        <v>0</v>
      </c>
      <c r="G3382" s="179">
        <v>0</v>
      </c>
      <c r="H3382" s="179">
        <v>36736.580686947709</v>
      </c>
      <c r="I3382" s="179">
        <v>0</v>
      </c>
      <c r="J3382" s="179">
        <v>0</v>
      </c>
      <c r="K3382" s="179">
        <v>0</v>
      </c>
      <c r="L3382" s="179">
        <v>0</v>
      </c>
      <c r="M3382" s="179">
        <v>35932.72628058921</v>
      </c>
      <c r="N3382" s="179">
        <v>0</v>
      </c>
      <c r="O3382" s="179">
        <v>0</v>
      </c>
      <c r="P3382" s="179">
        <v>0</v>
      </c>
      <c r="Q3382" s="179">
        <v>0</v>
      </c>
      <c r="R3382" s="180">
        <v>0</v>
      </c>
      <c r="S3382" s="180">
        <v>0</v>
      </c>
      <c r="T3382" s="180">
        <v>0</v>
      </c>
    </row>
    <row r="3383" spans="2:20" x14ac:dyDescent="0.3">
      <c r="B3383" s="19">
        <v>3380</v>
      </c>
      <c r="C3383" s="179">
        <v>0</v>
      </c>
      <c r="D3383" s="179">
        <v>0</v>
      </c>
      <c r="E3383" s="179">
        <v>8751.463353895937</v>
      </c>
      <c r="F3383" s="179">
        <v>0</v>
      </c>
      <c r="G3383" s="179">
        <v>0</v>
      </c>
      <c r="H3383" s="179">
        <v>14932.285731637459</v>
      </c>
      <c r="I3383" s="179">
        <v>0</v>
      </c>
      <c r="J3383" s="179">
        <v>0</v>
      </c>
      <c r="K3383" s="179">
        <v>0</v>
      </c>
      <c r="L3383" s="179">
        <v>0</v>
      </c>
      <c r="M3383" s="179">
        <v>550397.61306928378</v>
      </c>
      <c r="N3383" s="179">
        <v>0</v>
      </c>
      <c r="O3383" s="179">
        <v>0</v>
      </c>
      <c r="P3383" s="179">
        <v>0</v>
      </c>
      <c r="Q3383" s="179">
        <v>0</v>
      </c>
      <c r="R3383" s="180">
        <v>0</v>
      </c>
      <c r="S3383" s="180">
        <v>0</v>
      </c>
      <c r="T3383" s="180">
        <v>0</v>
      </c>
    </row>
    <row r="3384" spans="2:20" x14ac:dyDescent="0.3">
      <c r="B3384" s="19">
        <v>3381</v>
      </c>
      <c r="C3384" s="179">
        <v>0</v>
      </c>
      <c r="D3384" s="179">
        <v>0</v>
      </c>
      <c r="E3384" s="179">
        <v>26005.333941230678</v>
      </c>
      <c r="F3384" s="179">
        <v>0</v>
      </c>
      <c r="G3384" s="179">
        <v>0</v>
      </c>
      <c r="H3384" s="179">
        <v>69184.020140288267</v>
      </c>
      <c r="I3384" s="179">
        <v>0</v>
      </c>
      <c r="J3384" s="179">
        <v>0</v>
      </c>
      <c r="K3384" s="179">
        <v>0</v>
      </c>
      <c r="L3384" s="179">
        <v>0</v>
      </c>
      <c r="M3384" s="179">
        <v>16918.701480962554</v>
      </c>
      <c r="N3384" s="179">
        <v>0</v>
      </c>
      <c r="O3384" s="179">
        <v>0</v>
      </c>
      <c r="P3384" s="179">
        <v>0</v>
      </c>
      <c r="Q3384" s="179">
        <v>0</v>
      </c>
      <c r="R3384" s="180">
        <v>0</v>
      </c>
      <c r="S3384" s="180">
        <v>0</v>
      </c>
      <c r="T3384" s="180">
        <v>0</v>
      </c>
    </row>
    <row r="3385" spans="2:20" x14ac:dyDescent="0.3">
      <c r="B3385" s="19">
        <v>3382</v>
      </c>
      <c r="C3385" s="179">
        <v>0</v>
      </c>
      <c r="D3385" s="179">
        <v>0</v>
      </c>
      <c r="E3385" s="179">
        <v>14013.022599596312</v>
      </c>
      <c r="F3385" s="179">
        <v>0</v>
      </c>
      <c r="G3385" s="179">
        <v>0</v>
      </c>
      <c r="H3385" s="179">
        <v>196881.14581926522</v>
      </c>
      <c r="I3385" s="179">
        <v>0</v>
      </c>
      <c r="J3385" s="179">
        <v>0</v>
      </c>
      <c r="K3385" s="179">
        <v>0</v>
      </c>
      <c r="L3385" s="179">
        <v>0</v>
      </c>
      <c r="M3385" s="179">
        <v>194205.41708315272</v>
      </c>
      <c r="N3385" s="179">
        <v>0</v>
      </c>
      <c r="O3385" s="179">
        <v>0</v>
      </c>
      <c r="P3385" s="179">
        <v>0</v>
      </c>
      <c r="Q3385" s="179">
        <v>0</v>
      </c>
      <c r="R3385" s="180">
        <v>0</v>
      </c>
      <c r="S3385" s="180">
        <v>0</v>
      </c>
      <c r="T3385" s="180">
        <v>0</v>
      </c>
    </row>
    <row r="3386" spans="2:20" x14ac:dyDescent="0.3">
      <c r="B3386" s="19">
        <v>3383</v>
      </c>
      <c r="C3386" s="179">
        <v>0</v>
      </c>
      <c r="D3386" s="179">
        <v>0</v>
      </c>
      <c r="E3386" s="179">
        <v>375038.37803817017</v>
      </c>
      <c r="F3386" s="179">
        <v>0</v>
      </c>
      <c r="G3386" s="179">
        <v>0</v>
      </c>
      <c r="H3386" s="179">
        <v>1351742.2362262357</v>
      </c>
      <c r="I3386" s="179">
        <v>0</v>
      </c>
      <c r="J3386" s="179">
        <v>0</v>
      </c>
      <c r="K3386" s="179">
        <v>0</v>
      </c>
      <c r="L3386" s="179">
        <v>0</v>
      </c>
      <c r="M3386" s="179">
        <v>14143.341069818634</v>
      </c>
      <c r="N3386" s="179">
        <v>0</v>
      </c>
      <c r="O3386" s="179">
        <v>0</v>
      </c>
      <c r="P3386" s="179">
        <v>0</v>
      </c>
      <c r="Q3386" s="179">
        <v>0</v>
      </c>
      <c r="R3386" s="180">
        <v>0</v>
      </c>
      <c r="S3386" s="180">
        <v>0</v>
      </c>
      <c r="T3386" s="180">
        <v>0</v>
      </c>
    </row>
    <row r="3387" spans="2:20" x14ac:dyDescent="0.3">
      <c r="B3387" s="19">
        <v>3384</v>
      </c>
      <c r="C3387" s="179">
        <v>0</v>
      </c>
      <c r="D3387" s="179">
        <v>0</v>
      </c>
      <c r="E3387" s="179">
        <v>4128.1085774847343</v>
      </c>
      <c r="F3387" s="179">
        <v>0</v>
      </c>
      <c r="G3387" s="179">
        <v>0</v>
      </c>
      <c r="H3387" s="179">
        <v>178981.29745893436</v>
      </c>
      <c r="I3387" s="179">
        <v>0</v>
      </c>
      <c r="J3387" s="179">
        <v>0</v>
      </c>
      <c r="K3387" s="179">
        <v>0</v>
      </c>
      <c r="L3387" s="179">
        <v>0</v>
      </c>
      <c r="M3387" s="179">
        <v>23265.224979655824</v>
      </c>
      <c r="N3387" s="179">
        <v>0</v>
      </c>
      <c r="O3387" s="179">
        <v>0</v>
      </c>
      <c r="P3387" s="179">
        <v>0</v>
      </c>
      <c r="Q3387" s="179">
        <v>0</v>
      </c>
      <c r="R3387" s="180">
        <v>0</v>
      </c>
      <c r="S3387" s="180">
        <v>0</v>
      </c>
      <c r="T3387" s="180">
        <v>0</v>
      </c>
    </row>
    <row r="3388" spans="2:20" x14ac:dyDescent="0.3">
      <c r="B3388" s="19">
        <v>3385</v>
      </c>
      <c r="C3388" s="179">
        <v>0</v>
      </c>
      <c r="D3388" s="179">
        <v>0</v>
      </c>
      <c r="E3388" s="179">
        <v>32868.444469310154</v>
      </c>
      <c r="F3388" s="179">
        <v>0</v>
      </c>
      <c r="G3388" s="179">
        <v>0</v>
      </c>
      <c r="H3388" s="179">
        <v>31119.62010948822</v>
      </c>
      <c r="I3388" s="179">
        <v>0</v>
      </c>
      <c r="J3388" s="179">
        <v>0</v>
      </c>
      <c r="K3388" s="179">
        <v>0</v>
      </c>
      <c r="L3388" s="179">
        <v>0</v>
      </c>
      <c r="M3388" s="179">
        <v>9100.6543692192372</v>
      </c>
      <c r="N3388" s="179">
        <v>0</v>
      </c>
      <c r="O3388" s="179">
        <v>0</v>
      </c>
      <c r="P3388" s="179">
        <v>0</v>
      </c>
      <c r="Q3388" s="179">
        <v>0</v>
      </c>
      <c r="R3388" s="180">
        <v>0</v>
      </c>
      <c r="S3388" s="180">
        <v>0</v>
      </c>
      <c r="T3388" s="180">
        <v>0</v>
      </c>
    </row>
    <row r="3389" spans="2:20" x14ac:dyDescent="0.3">
      <c r="B3389" s="19">
        <v>3386</v>
      </c>
      <c r="C3389" s="179">
        <v>0</v>
      </c>
      <c r="D3389" s="179">
        <v>0</v>
      </c>
      <c r="E3389" s="179">
        <v>7216.0856127796997</v>
      </c>
      <c r="F3389" s="179">
        <v>0</v>
      </c>
      <c r="G3389" s="179">
        <v>0</v>
      </c>
      <c r="H3389" s="179">
        <v>35413.23257843747</v>
      </c>
      <c r="I3389" s="179">
        <v>0</v>
      </c>
      <c r="J3389" s="179">
        <v>0</v>
      </c>
      <c r="K3389" s="179">
        <v>0</v>
      </c>
      <c r="L3389" s="179">
        <v>0</v>
      </c>
      <c r="M3389" s="179">
        <v>101613.14827918113</v>
      </c>
      <c r="N3389" s="179">
        <v>0</v>
      </c>
      <c r="O3389" s="179">
        <v>0</v>
      </c>
      <c r="P3389" s="179">
        <v>0</v>
      </c>
      <c r="Q3389" s="179">
        <v>0</v>
      </c>
      <c r="R3389" s="180">
        <v>0</v>
      </c>
      <c r="S3389" s="180">
        <v>0</v>
      </c>
      <c r="T3389" s="180">
        <v>0</v>
      </c>
    </row>
    <row r="3390" spans="2:20" x14ac:dyDescent="0.3">
      <c r="B3390" s="19">
        <v>3387</v>
      </c>
      <c r="C3390" s="179">
        <v>0</v>
      </c>
      <c r="D3390" s="179">
        <v>0</v>
      </c>
      <c r="E3390" s="179">
        <v>300432.41566288151</v>
      </c>
      <c r="F3390" s="179">
        <v>0</v>
      </c>
      <c r="G3390" s="179">
        <v>0</v>
      </c>
      <c r="H3390" s="179">
        <v>15169.338986076607</v>
      </c>
      <c r="I3390" s="179">
        <v>0</v>
      </c>
      <c r="J3390" s="179">
        <v>0</v>
      </c>
      <c r="K3390" s="179">
        <v>0</v>
      </c>
      <c r="L3390" s="179">
        <v>0</v>
      </c>
      <c r="M3390" s="179">
        <v>157390.25902545615</v>
      </c>
      <c r="N3390" s="179">
        <v>0</v>
      </c>
      <c r="O3390" s="179">
        <v>0</v>
      </c>
      <c r="P3390" s="179">
        <v>0</v>
      </c>
      <c r="Q3390" s="179">
        <v>0</v>
      </c>
      <c r="R3390" s="180">
        <v>0</v>
      </c>
      <c r="S3390" s="180">
        <v>0</v>
      </c>
      <c r="T3390" s="180">
        <v>0</v>
      </c>
    </row>
    <row r="3391" spans="2:20" x14ac:dyDescent="0.3">
      <c r="B3391" s="19">
        <v>3388</v>
      </c>
      <c r="C3391" s="179">
        <v>0</v>
      </c>
      <c r="D3391" s="179">
        <v>0</v>
      </c>
      <c r="E3391" s="179">
        <v>38914.347122326479</v>
      </c>
      <c r="F3391" s="179">
        <v>0</v>
      </c>
      <c r="G3391" s="179">
        <v>0</v>
      </c>
      <c r="H3391" s="179">
        <v>541109.92739274667</v>
      </c>
      <c r="I3391" s="179">
        <v>0</v>
      </c>
      <c r="J3391" s="179">
        <v>0</v>
      </c>
      <c r="K3391" s="179">
        <v>0</v>
      </c>
      <c r="L3391" s="179">
        <v>0</v>
      </c>
      <c r="M3391" s="179">
        <v>20223.480312360371</v>
      </c>
      <c r="N3391" s="179">
        <v>0</v>
      </c>
      <c r="O3391" s="179">
        <v>0</v>
      </c>
      <c r="P3391" s="179">
        <v>0</v>
      </c>
      <c r="Q3391" s="179">
        <v>0</v>
      </c>
      <c r="R3391" s="180">
        <v>0</v>
      </c>
      <c r="S3391" s="180">
        <v>0</v>
      </c>
      <c r="T3391" s="180">
        <v>0</v>
      </c>
    </row>
    <row r="3392" spans="2:20" x14ac:dyDescent="0.3">
      <c r="B3392" s="19">
        <v>3389</v>
      </c>
      <c r="C3392" s="179">
        <v>0</v>
      </c>
      <c r="D3392" s="179">
        <v>0</v>
      </c>
      <c r="E3392" s="179">
        <v>41666.881865492993</v>
      </c>
      <c r="F3392" s="179">
        <v>1</v>
      </c>
      <c r="G3392" s="179">
        <v>20593.253455242029</v>
      </c>
      <c r="H3392" s="179">
        <v>221222.33202051377</v>
      </c>
      <c r="I3392" s="179">
        <v>0</v>
      </c>
      <c r="J3392" s="179">
        <v>0</v>
      </c>
      <c r="K3392" s="179">
        <v>0</v>
      </c>
      <c r="L3392" s="179">
        <v>0</v>
      </c>
      <c r="M3392" s="179">
        <v>4076.1319246747012</v>
      </c>
      <c r="N3392" s="179">
        <v>0</v>
      </c>
      <c r="O3392" s="179">
        <v>0</v>
      </c>
      <c r="P3392" s="179">
        <v>0</v>
      </c>
      <c r="Q3392" s="179">
        <v>0</v>
      </c>
      <c r="R3392" s="180">
        <v>0</v>
      </c>
      <c r="S3392" s="180">
        <v>0</v>
      </c>
      <c r="T3392" s="180">
        <v>0</v>
      </c>
    </row>
    <row r="3393" spans="2:20" x14ac:dyDescent="0.3">
      <c r="B3393" s="19">
        <v>3390</v>
      </c>
      <c r="C3393" s="179">
        <v>0</v>
      </c>
      <c r="D3393" s="179">
        <v>0</v>
      </c>
      <c r="E3393" s="179">
        <v>424790.46049887995</v>
      </c>
      <c r="F3393" s="179">
        <v>1</v>
      </c>
      <c r="G3393" s="179">
        <v>123604.31406792018</v>
      </c>
      <c r="H3393" s="179">
        <v>149821.52446572462</v>
      </c>
      <c r="I3393" s="179">
        <v>0</v>
      </c>
      <c r="J3393" s="179">
        <v>0</v>
      </c>
      <c r="K3393" s="179">
        <v>0</v>
      </c>
      <c r="L3393" s="179">
        <v>0</v>
      </c>
      <c r="M3393" s="179">
        <v>308665.29848277936</v>
      </c>
      <c r="N3393" s="179">
        <v>0</v>
      </c>
      <c r="O3393" s="179">
        <v>0</v>
      </c>
      <c r="P3393" s="179">
        <v>0</v>
      </c>
      <c r="Q3393" s="179">
        <v>0</v>
      </c>
      <c r="R3393" s="180">
        <v>0</v>
      </c>
      <c r="S3393" s="180">
        <v>0</v>
      </c>
      <c r="T3393" s="180">
        <v>0</v>
      </c>
    </row>
    <row r="3394" spans="2:20" x14ac:dyDescent="0.3">
      <c r="B3394" s="19">
        <v>3391</v>
      </c>
      <c r="C3394" s="179">
        <v>0</v>
      </c>
      <c r="D3394" s="179">
        <v>0</v>
      </c>
      <c r="E3394" s="179">
        <v>14075.670985929644</v>
      </c>
      <c r="F3394" s="179">
        <v>0</v>
      </c>
      <c r="G3394" s="179">
        <v>0</v>
      </c>
      <c r="H3394" s="179">
        <v>133476.09876406786</v>
      </c>
      <c r="I3394" s="179">
        <v>0</v>
      </c>
      <c r="J3394" s="179">
        <v>0</v>
      </c>
      <c r="K3394" s="179">
        <v>1818446.2442122393</v>
      </c>
      <c r="L3394" s="179">
        <v>1</v>
      </c>
      <c r="M3394" s="179">
        <v>86210.869685149868</v>
      </c>
      <c r="N3394" s="179">
        <v>1000000</v>
      </c>
      <c r="O3394" s="179">
        <v>0</v>
      </c>
      <c r="P3394" s="179">
        <v>1118446.2442122393</v>
      </c>
      <c r="Q3394" s="179">
        <v>118446.24421223928</v>
      </c>
      <c r="R3394" s="180">
        <v>0</v>
      </c>
      <c r="S3394" s="180">
        <v>818446.24421223928</v>
      </c>
      <c r="T3394" s="180">
        <v>0</v>
      </c>
    </row>
    <row r="3395" spans="2:20" x14ac:dyDescent="0.3">
      <c r="B3395" s="19">
        <v>3392</v>
      </c>
      <c r="C3395" s="179">
        <v>0</v>
      </c>
      <c r="D3395" s="179">
        <v>0</v>
      </c>
      <c r="E3395" s="179">
        <v>73377.055233862164</v>
      </c>
      <c r="F3395" s="179">
        <v>0</v>
      </c>
      <c r="G3395" s="179">
        <v>0</v>
      </c>
      <c r="H3395" s="179">
        <v>20497.895430429126</v>
      </c>
      <c r="I3395" s="179">
        <v>0</v>
      </c>
      <c r="J3395" s="179">
        <v>0</v>
      </c>
      <c r="K3395" s="179">
        <v>0</v>
      </c>
      <c r="L3395" s="179">
        <v>0</v>
      </c>
      <c r="M3395" s="179">
        <v>65638.675132941731</v>
      </c>
      <c r="N3395" s="179">
        <v>0</v>
      </c>
      <c r="O3395" s="179">
        <v>0</v>
      </c>
      <c r="P3395" s="179">
        <v>0</v>
      </c>
      <c r="Q3395" s="179">
        <v>0</v>
      </c>
      <c r="R3395" s="180">
        <v>0</v>
      </c>
      <c r="S3395" s="180">
        <v>0</v>
      </c>
      <c r="T3395" s="180">
        <v>0</v>
      </c>
    </row>
    <row r="3396" spans="2:20" x14ac:dyDescent="0.3">
      <c r="B3396" s="19">
        <v>3393</v>
      </c>
      <c r="C3396" s="179">
        <v>0</v>
      </c>
      <c r="D3396" s="179">
        <v>0</v>
      </c>
      <c r="E3396" s="179">
        <v>261570.58175825918</v>
      </c>
      <c r="F3396" s="179">
        <v>0</v>
      </c>
      <c r="G3396" s="179">
        <v>0</v>
      </c>
      <c r="H3396" s="179">
        <v>2239113.8205964831</v>
      </c>
      <c r="I3396" s="179">
        <v>0</v>
      </c>
      <c r="J3396" s="179">
        <v>0</v>
      </c>
      <c r="K3396" s="179">
        <v>0</v>
      </c>
      <c r="L3396" s="179">
        <v>0</v>
      </c>
      <c r="M3396" s="179">
        <v>119956.07023565716</v>
      </c>
      <c r="N3396" s="179">
        <v>0</v>
      </c>
      <c r="O3396" s="179">
        <v>0</v>
      </c>
      <c r="P3396" s="179">
        <v>0</v>
      </c>
      <c r="Q3396" s="179">
        <v>0</v>
      </c>
      <c r="R3396" s="180">
        <v>0</v>
      </c>
      <c r="S3396" s="180">
        <v>0</v>
      </c>
      <c r="T3396" s="180">
        <v>0</v>
      </c>
    </row>
    <row r="3397" spans="2:20" x14ac:dyDescent="0.3">
      <c r="B3397" s="19">
        <v>3394</v>
      </c>
      <c r="C3397" s="179">
        <v>0</v>
      </c>
      <c r="D3397" s="179">
        <v>0</v>
      </c>
      <c r="E3397" s="179">
        <v>294920.67825269507</v>
      </c>
      <c r="F3397" s="179">
        <v>0</v>
      </c>
      <c r="G3397" s="179">
        <v>0</v>
      </c>
      <c r="H3397" s="179">
        <v>33593.682261010152</v>
      </c>
      <c r="I3397" s="179">
        <v>0</v>
      </c>
      <c r="J3397" s="179">
        <v>0</v>
      </c>
      <c r="K3397" s="179">
        <v>0</v>
      </c>
      <c r="L3397" s="179">
        <v>0</v>
      </c>
      <c r="M3397" s="179">
        <v>779.7549911972452</v>
      </c>
      <c r="N3397" s="179">
        <v>0</v>
      </c>
      <c r="O3397" s="179">
        <v>0</v>
      </c>
      <c r="P3397" s="179">
        <v>0</v>
      </c>
      <c r="Q3397" s="179">
        <v>0</v>
      </c>
      <c r="R3397" s="180">
        <v>0</v>
      </c>
      <c r="S3397" s="180">
        <v>0</v>
      </c>
      <c r="T3397" s="180">
        <v>0</v>
      </c>
    </row>
    <row r="3398" spans="2:20" x14ac:dyDescent="0.3">
      <c r="B3398" s="19">
        <v>3395</v>
      </c>
      <c r="C3398" s="179">
        <v>0</v>
      </c>
      <c r="D3398" s="179">
        <v>0</v>
      </c>
      <c r="E3398" s="179">
        <v>14779.043337128456</v>
      </c>
      <c r="F3398" s="179">
        <v>0</v>
      </c>
      <c r="G3398" s="179">
        <v>0</v>
      </c>
      <c r="H3398" s="179">
        <v>21741.802264860962</v>
      </c>
      <c r="I3398" s="179">
        <v>0</v>
      </c>
      <c r="J3398" s="179">
        <v>0</v>
      </c>
      <c r="K3398" s="179">
        <v>0</v>
      </c>
      <c r="L3398" s="179">
        <v>0</v>
      </c>
      <c r="M3398" s="179">
        <v>1011018.0933919807</v>
      </c>
      <c r="N3398" s="179">
        <v>0</v>
      </c>
      <c r="O3398" s="179">
        <v>0</v>
      </c>
      <c r="P3398" s="179">
        <v>0</v>
      </c>
      <c r="Q3398" s="179">
        <v>0</v>
      </c>
      <c r="R3398" s="180">
        <v>0</v>
      </c>
      <c r="S3398" s="180">
        <v>0</v>
      </c>
      <c r="T3398" s="180">
        <v>0</v>
      </c>
    </row>
    <row r="3399" spans="2:20" x14ac:dyDescent="0.3">
      <c r="B3399" s="19">
        <v>3396</v>
      </c>
      <c r="C3399" s="179">
        <v>0</v>
      </c>
      <c r="D3399" s="179">
        <v>0</v>
      </c>
      <c r="E3399" s="179">
        <v>573144.45556547504</v>
      </c>
      <c r="F3399" s="179">
        <v>0</v>
      </c>
      <c r="G3399" s="179">
        <v>0</v>
      </c>
      <c r="H3399" s="179">
        <v>82145.747655531944</v>
      </c>
      <c r="I3399" s="179">
        <v>0</v>
      </c>
      <c r="J3399" s="179">
        <v>0</v>
      </c>
      <c r="K3399" s="179">
        <v>0</v>
      </c>
      <c r="L3399" s="179">
        <v>0</v>
      </c>
      <c r="M3399" s="179">
        <v>182264.82693280207</v>
      </c>
      <c r="N3399" s="179">
        <v>0</v>
      </c>
      <c r="O3399" s="179">
        <v>0</v>
      </c>
      <c r="P3399" s="179">
        <v>0</v>
      </c>
      <c r="Q3399" s="179">
        <v>0</v>
      </c>
      <c r="R3399" s="180">
        <v>0</v>
      </c>
      <c r="S3399" s="180">
        <v>0</v>
      </c>
      <c r="T3399" s="180">
        <v>0</v>
      </c>
    </row>
    <row r="3400" spans="2:20" x14ac:dyDescent="0.3">
      <c r="B3400" s="19">
        <v>3397</v>
      </c>
      <c r="C3400" s="179">
        <v>0</v>
      </c>
      <c r="D3400" s="179">
        <v>0</v>
      </c>
      <c r="E3400" s="179">
        <v>169694.01893232472</v>
      </c>
      <c r="F3400" s="179">
        <v>0</v>
      </c>
      <c r="G3400" s="179">
        <v>0</v>
      </c>
      <c r="H3400" s="179">
        <v>1576717.186357409</v>
      </c>
      <c r="I3400" s="179">
        <v>0</v>
      </c>
      <c r="J3400" s="179">
        <v>0</v>
      </c>
      <c r="K3400" s="179">
        <v>0</v>
      </c>
      <c r="L3400" s="179">
        <v>0</v>
      </c>
      <c r="M3400" s="179">
        <v>1618555.8079272527</v>
      </c>
      <c r="N3400" s="179">
        <v>0</v>
      </c>
      <c r="O3400" s="179">
        <v>0</v>
      </c>
      <c r="P3400" s="179">
        <v>0</v>
      </c>
      <c r="Q3400" s="179">
        <v>0</v>
      </c>
      <c r="R3400" s="180">
        <v>0</v>
      </c>
      <c r="S3400" s="180">
        <v>0</v>
      </c>
      <c r="T3400" s="180">
        <v>0</v>
      </c>
    </row>
    <row r="3401" spans="2:20" x14ac:dyDescent="0.3">
      <c r="B3401" s="19">
        <v>3398</v>
      </c>
      <c r="C3401" s="179">
        <v>0</v>
      </c>
      <c r="D3401" s="179">
        <v>0</v>
      </c>
      <c r="E3401" s="179">
        <v>37689.115647206963</v>
      </c>
      <c r="F3401" s="179">
        <v>0</v>
      </c>
      <c r="G3401" s="179">
        <v>0</v>
      </c>
      <c r="H3401" s="179">
        <v>213954.47156647756</v>
      </c>
      <c r="I3401" s="179">
        <v>0</v>
      </c>
      <c r="J3401" s="179">
        <v>0</v>
      </c>
      <c r="K3401" s="179">
        <v>0</v>
      </c>
      <c r="L3401" s="179">
        <v>0</v>
      </c>
      <c r="M3401" s="179">
        <v>286217.89126895816</v>
      </c>
      <c r="N3401" s="179">
        <v>0</v>
      </c>
      <c r="O3401" s="179">
        <v>0</v>
      </c>
      <c r="P3401" s="179">
        <v>0</v>
      </c>
      <c r="Q3401" s="179">
        <v>0</v>
      </c>
      <c r="R3401" s="180">
        <v>0</v>
      </c>
      <c r="S3401" s="180">
        <v>0</v>
      </c>
      <c r="T3401" s="180">
        <v>0</v>
      </c>
    </row>
    <row r="3402" spans="2:20" x14ac:dyDescent="0.3">
      <c r="B3402" s="19">
        <v>3399</v>
      </c>
      <c r="C3402" s="179">
        <v>0</v>
      </c>
      <c r="D3402" s="179">
        <v>0</v>
      </c>
      <c r="E3402" s="179">
        <v>404587.67413921666</v>
      </c>
      <c r="F3402" s="179">
        <v>0</v>
      </c>
      <c r="G3402" s="179">
        <v>0</v>
      </c>
      <c r="H3402" s="179">
        <v>149129.93129802763</v>
      </c>
      <c r="I3402" s="179">
        <v>0</v>
      </c>
      <c r="J3402" s="179">
        <v>0</v>
      </c>
      <c r="K3402" s="179">
        <v>0</v>
      </c>
      <c r="L3402" s="179">
        <v>0</v>
      </c>
      <c r="M3402" s="179">
        <v>25811.081944641126</v>
      </c>
      <c r="N3402" s="179">
        <v>0</v>
      </c>
      <c r="O3402" s="179">
        <v>0</v>
      </c>
      <c r="P3402" s="179">
        <v>0</v>
      </c>
      <c r="Q3402" s="179">
        <v>0</v>
      </c>
      <c r="R3402" s="180">
        <v>0</v>
      </c>
      <c r="S3402" s="180">
        <v>0</v>
      </c>
      <c r="T3402" s="180">
        <v>0</v>
      </c>
    </row>
    <row r="3403" spans="2:20" x14ac:dyDescent="0.3">
      <c r="B3403" s="19">
        <v>3400</v>
      </c>
      <c r="C3403" s="179">
        <v>0</v>
      </c>
      <c r="D3403" s="179">
        <v>0</v>
      </c>
      <c r="E3403" s="179">
        <v>62807.959821343356</v>
      </c>
      <c r="F3403" s="179">
        <v>1</v>
      </c>
      <c r="G3403" s="179">
        <v>27045.433446600084</v>
      </c>
      <c r="H3403" s="179">
        <v>85702.735961234139</v>
      </c>
      <c r="I3403" s="179">
        <v>0</v>
      </c>
      <c r="J3403" s="179">
        <v>0</v>
      </c>
      <c r="K3403" s="179">
        <v>0</v>
      </c>
      <c r="L3403" s="179">
        <v>0</v>
      </c>
      <c r="M3403" s="179">
        <v>69564.104421007898</v>
      </c>
      <c r="N3403" s="179">
        <v>0</v>
      </c>
      <c r="O3403" s="179">
        <v>0</v>
      </c>
      <c r="P3403" s="179">
        <v>0</v>
      </c>
      <c r="Q3403" s="179">
        <v>0</v>
      </c>
      <c r="R3403" s="180">
        <v>0</v>
      </c>
      <c r="S3403" s="180">
        <v>0</v>
      </c>
      <c r="T3403" s="180">
        <v>0</v>
      </c>
    </row>
    <row r="3404" spans="2:20" x14ac:dyDescent="0.3">
      <c r="B3404" s="19">
        <v>3401</v>
      </c>
      <c r="C3404" s="179">
        <v>0</v>
      </c>
      <c r="D3404" s="179">
        <v>0</v>
      </c>
      <c r="E3404" s="179">
        <v>187398.30551749637</v>
      </c>
      <c r="F3404" s="179">
        <v>0</v>
      </c>
      <c r="G3404" s="179">
        <v>0</v>
      </c>
      <c r="H3404" s="179">
        <v>146467.74617871927</v>
      </c>
      <c r="I3404" s="179">
        <v>0</v>
      </c>
      <c r="J3404" s="179">
        <v>0</v>
      </c>
      <c r="K3404" s="179">
        <v>0</v>
      </c>
      <c r="L3404" s="179">
        <v>0</v>
      </c>
      <c r="M3404" s="179">
        <v>8194.4427182584022</v>
      </c>
      <c r="N3404" s="179">
        <v>0</v>
      </c>
      <c r="O3404" s="179">
        <v>0</v>
      </c>
      <c r="P3404" s="179">
        <v>0</v>
      </c>
      <c r="Q3404" s="179">
        <v>0</v>
      </c>
      <c r="R3404" s="180">
        <v>0</v>
      </c>
      <c r="S3404" s="180">
        <v>0</v>
      </c>
      <c r="T3404" s="180">
        <v>0</v>
      </c>
    </row>
    <row r="3405" spans="2:20" x14ac:dyDescent="0.3">
      <c r="B3405" s="19">
        <v>3402</v>
      </c>
      <c r="C3405" s="179">
        <v>0</v>
      </c>
      <c r="D3405" s="179">
        <v>0</v>
      </c>
      <c r="E3405" s="179">
        <v>163651.44880216289</v>
      </c>
      <c r="F3405" s="179">
        <v>0</v>
      </c>
      <c r="G3405" s="179">
        <v>0</v>
      </c>
      <c r="H3405" s="179">
        <v>29472.07199847811</v>
      </c>
      <c r="I3405" s="179">
        <v>0</v>
      </c>
      <c r="J3405" s="179">
        <v>0</v>
      </c>
      <c r="K3405" s="179">
        <v>0</v>
      </c>
      <c r="L3405" s="179">
        <v>0</v>
      </c>
      <c r="M3405" s="179">
        <v>97484.7529650176</v>
      </c>
      <c r="N3405" s="179">
        <v>0</v>
      </c>
      <c r="O3405" s="179">
        <v>0</v>
      </c>
      <c r="P3405" s="179">
        <v>0</v>
      </c>
      <c r="Q3405" s="179">
        <v>0</v>
      </c>
      <c r="R3405" s="180">
        <v>0</v>
      </c>
      <c r="S3405" s="180">
        <v>0</v>
      </c>
      <c r="T3405" s="180">
        <v>0</v>
      </c>
    </row>
    <row r="3406" spans="2:20" x14ac:dyDescent="0.3">
      <c r="B3406" s="19">
        <v>3403</v>
      </c>
      <c r="C3406" s="179">
        <v>1</v>
      </c>
      <c r="D3406" s="179">
        <v>138325.74133908859</v>
      </c>
      <c r="E3406" s="179">
        <v>43669.523003478615</v>
      </c>
      <c r="F3406" s="179">
        <v>0</v>
      </c>
      <c r="G3406" s="179">
        <v>0</v>
      </c>
      <c r="H3406" s="179">
        <v>31716.777523428234</v>
      </c>
      <c r="I3406" s="179">
        <v>0</v>
      </c>
      <c r="J3406" s="179">
        <v>0</v>
      </c>
      <c r="K3406" s="179">
        <v>0</v>
      </c>
      <c r="L3406" s="179">
        <v>0</v>
      </c>
      <c r="M3406" s="179">
        <v>500771.78852282453</v>
      </c>
      <c r="N3406" s="179">
        <v>0</v>
      </c>
      <c r="O3406" s="179">
        <v>0</v>
      </c>
      <c r="P3406" s="179">
        <v>0</v>
      </c>
      <c r="Q3406" s="179">
        <v>0</v>
      </c>
      <c r="R3406" s="180">
        <v>0</v>
      </c>
      <c r="S3406" s="180">
        <v>0</v>
      </c>
      <c r="T3406" s="180">
        <v>138325.74133908859</v>
      </c>
    </row>
    <row r="3407" spans="2:20" x14ac:dyDescent="0.3">
      <c r="B3407" s="19">
        <v>3404</v>
      </c>
      <c r="C3407" s="179">
        <v>0</v>
      </c>
      <c r="D3407" s="179">
        <v>0</v>
      </c>
      <c r="E3407" s="179">
        <v>33605.623809588455</v>
      </c>
      <c r="F3407" s="179">
        <v>0</v>
      </c>
      <c r="G3407" s="179">
        <v>0</v>
      </c>
      <c r="H3407" s="179">
        <v>122195.83128681223</v>
      </c>
      <c r="I3407" s="179">
        <v>0</v>
      </c>
      <c r="J3407" s="179">
        <v>0</v>
      </c>
      <c r="K3407" s="179">
        <v>0</v>
      </c>
      <c r="L3407" s="179">
        <v>0</v>
      </c>
      <c r="M3407" s="179">
        <v>73887.304885847669</v>
      </c>
      <c r="N3407" s="179">
        <v>0</v>
      </c>
      <c r="O3407" s="179">
        <v>0</v>
      </c>
      <c r="P3407" s="179">
        <v>0</v>
      </c>
      <c r="Q3407" s="179">
        <v>0</v>
      </c>
      <c r="R3407" s="180">
        <v>0</v>
      </c>
      <c r="S3407" s="180">
        <v>0</v>
      </c>
      <c r="T3407" s="180">
        <v>0</v>
      </c>
    </row>
    <row r="3408" spans="2:20" x14ac:dyDescent="0.3">
      <c r="B3408" s="19">
        <v>3405</v>
      </c>
      <c r="C3408" s="179">
        <v>0</v>
      </c>
      <c r="D3408" s="179">
        <v>0</v>
      </c>
      <c r="E3408" s="179">
        <v>118829.00758199974</v>
      </c>
      <c r="F3408" s="179">
        <v>0</v>
      </c>
      <c r="G3408" s="179">
        <v>0</v>
      </c>
      <c r="H3408" s="179">
        <v>67240.74461984064</v>
      </c>
      <c r="I3408" s="179">
        <v>0</v>
      </c>
      <c r="J3408" s="179">
        <v>0</v>
      </c>
      <c r="K3408" s="179">
        <v>0</v>
      </c>
      <c r="L3408" s="179">
        <v>0</v>
      </c>
      <c r="M3408" s="179">
        <v>228762.64850780688</v>
      </c>
      <c r="N3408" s="179">
        <v>0</v>
      </c>
      <c r="O3408" s="179">
        <v>0</v>
      </c>
      <c r="P3408" s="179">
        <v>0</v>
      </c>
      <c r="Q3408" s="179">
        <v>0</v>
      </c>
      <c r="R3408" s="180">
        <v>0</v>
      </c>
      <c r="S3408" s="180">
        <v>0</v>
      </c>
      <c r="T3408" s="180">
        <v>0</v>
      </c>
    </row>
    <row r="3409" spans="2:20" x14ac:dyDescent="0.3">
      <c r="B3409" s="19">
        <v>3406</v>
      </c>
      <c r="C3409" s="179">
        <v>0</v>
      </c>
      <c r="D3409" s="179">
        <v>0</v>
      </c>
      <c r="E3409" s="179">
        <v>92916.634663500416</v>
      </c>
      <c r="F3409" s="179">
        <v>0</v>
      </c>
      <c r="G3409" s="179">
        <v>0</v>
      </c>
      <c r="H3409" s="179">
        <v>29959.302959291934</v>
      </c>
      <c r="I3409" s="179">
        <v>0</v>
      </c>
      <c r="J3409" s="179">
        <v>0</v>
      </c>
      <c r="K3409" s="179">
        <v>0</v>
      </c>
      <c r="L3409" s="179">
        <v>0</v>
      </c>
      <c r="M3409" s="179">
        <v>72020.722581387643</v>
      </c>
      <c r="N3409" s="179">
        <v>0</v>
      </c>
      <c r="O3409" s="179">
        <v>0</v>
      </c>
      <c r="P3409" s="179">
        <v>0</v>
      </c>
      <c r="Q3409" s="179">
        <v>0</v>
      </c>
      <c r="R3409" s="180">
        <v>0</v>
      </c>
      <c r="S3409" s="180">
        <v>0</v>
      </c>
      <c r="T3409" s="180">
        <v>0</v>
      </c>
    </row>
    <row r="3410" spans="2:20" x14ac:dyDescent="0.3">
      <c r="B3410" s="19">
        <v>3407</v>
      </c>
      <c r="C3410" s="179">
        <v>0</v>
      </c>
      <c r="D3410" s="179">
        <v>0</v>
      </c>
      <c r="E3410" s="179">
        <v>32407.773944658729</v>
      </c>
      <c r="F3410" s="179">
        <v>0</v>
      </c>
      <c r="G3410" s="179">
        <v>0</v>
      </c>
      <c r="H3410" s="179">
        <v>29830.616034316499</v>
      </c>
      <c r="I3410" s="179">
        <v>0</v>
      </c>
      <c r="J3410" s="179">
        <v>0</v>
      </c>
      <c r="K3410" s="179">
        <v>0</v>
      </c>
      <c r="L3410" s="179">
        <v>0</v>
      </c>
      <c r="M3410" s="179">
        <v>9266.5436370906555</v>
      </c>
      <c r="N3410" s="179">
        <v>0</v>
      </c>
      <c r="O3410" s="179">
        <v>0</v>
      </c>
      <c r="P3410" s="179">
        <v>0</v>
      </c>
      <c r="Q3410" s="179">
        <v>0</v>
      </c>
      <c r="R3410" s="180">
        <v>0</v>
      </c>
      <c r="S3410" s="180">
        <v>0</v>
      </c>
      <c r="T3410" s="180">
        <v>0</v>
      </c>
    </row>
    <row r="3411" spans="2:20" x14ac:dyDescent="0.3">
      <c r="B3411" s="19">
        <v>3408</v>
      </c>
      <c r="C3411" s="179">
        <v>0</v>
      </c>
      <c r="D3411" s="179">
        <v>0</v>
      </c>
      <c r="E3411" s="179">
        <v>24535.753425200106</v>
      </c>
      <c r="F3411" s="179">
        <v>0</v>
      </c>
      <c r="G3411" s="179">
        <v>0</v>
      </c>
      <c r="H3411" s="179">
        <v>51690.317629911755</v>
      </c>
      <c r="I3411" s="179">
        <v>0</v>
      </c>
      <c r="J3411" s="179">
        <v>0</v>
      </c>
      <c r="K3411" s="179">
        <v>0</v>
      </c>
      <c r="L3411" s="179">
        <v>0</v>
      </c>
      <c r="M3411" s="179">
        <v>91856.419255377288</v>
      </c>
      <c r="N3411" s="179">
        <v>0</v>
      </c>
      <c r="O3411" s="179">
        <v>0</v>
      </c>
      <c r="P3411" s="179">
        <v>0</v>
      </c>
      <c r="Q3411" s="179">
        <v>0</v>
      </c>
      <c r="R3411" s="180">
        <v>0</v>
      </c>
      <c r="S3411" s="180">
        <v>0</v>
      </c>
      <c r="T3411" s="180">
        <v>0</v>
      </c>
    </row>
    <row r="3412" spans="2:20" x14ac:dyDescent="0.3">
      <c r="B3412" s="19">
        <v>3409</v>
      </c>
      <c r="C3412" s="179">
        <v>0</v>
      </c>
      <c r="D3412" s="179">
        <v>0</v>
      </c>
      <c r="E3412" s="179">
        <v>783120.08930237789</v>
      </c>
      <c r="F3412" s="179">
        <v>0</v>
      </c>
      <c r="G3412" s="179">
        <v>0</v>
      </c>
      <c r="H3412" s="179">
        <v>16293.27300422657</v>
      </c>
      <c r="I3412" s="179">
        <v>0</v>
      </c>
      <c r="J3412" s="179">
        <v>0</v>
      </c>
      <c r="K3412" s="179">
        <v>0</v>
      </c>
      <c r="L3412" s="179">
        <v>0</v>
      </c>
      <c r="M3412" s="179">
        <v>148442.68391159273</v>
      </c>
      <c r="N3412" s="179">
        <v>0</v>
      </c>
      <c r="O3412" s="179">
        <v>0</v>
      </c>
      <c r="P3412" s="179">
        <v>0</v>
      </c>
      <c r="Q3412" s="179">
        <v>0</v>
      </c>
      <c r="R3412" s="180">
        <v>0</v>
      </c>
      <c r="S3412" s="180">
        <v>0</v>
      </c>
      <c r="T3412" s="180">
        <v>0</v>
      </c>
    </row>
    <row r="3413" spans="2:20" x14ac:dyDescent="0.3">
      <c r="B3413" s="19">
        <v>3410</v>
      </c>
      <c r="C3413" s="179">
        <v>0</v>
      </c>
      <c r="D3413" s="179">
        <v>0</v>
      </c>
      <c r="E3413" s="179">
        <v>546104.40528688172</v>
      </c>
      <c r="F3413" s="179">
        <v>0</v>
      </c>
      <c r="G3413" s="179">
        <v>0</v>
      </c>
      <c r="H3413" s="179">
        <v>976096.65877853008</v>
      </c>
      <c r="I3413" s="179">
        <v>0</v>
      </c>
      <c r="J3413" s="179">
        <v>0</v>
      </c>
      <c r="K3413" s="179">
        <v>0</v>
      </c>
      <c r="L3413" s="179">
        <v>0</v>
      </c>
      <c r="M3413" s="179">
        <v>14255.353460302702</v>
      </c>
      <c r="N3413" s="179">
        <v>0</v>
      </c>
      <c r="O3413" s="179">
        <v>0</v>
      </c>
      <c r="P3413" s="179">
        <v>0</v>
      </c>
      <c r="Q3413" s="179">
        <v>0</v>
      </c>
      <c r="R3413" s="180">
        <v>0</v>
      </c>
      <c r="S3413" s="180">
        <v>0</v>
      </c>
      <c r="T3413" s="180">
        <v>0</v>
      </c>
    </row>
    <row r="3414" spans="2:20" x14ac:dyDescent="0.3">
      <c r="B3414" s="19">
        <v>3411</v>
      </c>
      <c r="C3414" s="179">
        <v>0</v>
      </c>
      <c r="D3414" s="179">
        <v>0</v>
      </c>
      <c r="E3414" s="179">
        <v>5093.4272075646304</v>
      </c>
      <c r="F3414" s="179">
        <v>0</v>
      </c>
      <c r="G3414" s="179">
        <v>0</v>
      </c>
      <c r="H3414" s="179">
        <v>160261.21346371775</v>
      </c>
      <c r="I3414" s="179">
        <v>0</v>
      </c>
      <c r="J3414" s="179">
        <v>0</v>
      </c>
      <c r="K3414" s="179">
        <v>0</v>
      </c>
      <c r="L3414" s="179">
        <v>0</v>
      </c>
      <c r="M3414" s="179">
        <v>43629.766241827972</v>
      </c>
      <c r="N3414" s="179">
        <v>0</v>
      </c>
      <c r="O3414" s="179">
        <v>0</v>
      </c>
      <c r="P3414" s="179">
        <v>0</v>
      </c>
      <c r="Q3414" s="179">
        <v>0</v>
      </c>
      <c r="R3414" s="180">
        <v>0</v>
      </c>
      <c r="S3414" s="180">
        <v>0</v>
      </c>
      <c r="T3414" s="180">
        <v>0</v>
      </c>
    </row>
    <row r="3415" spans="2:20" x14ac:dyDescent="0.3">
      <c r="B3415" s="19">
        <v>3412</v>
      </c>
      <c r="C3415" s="179">
        <v>0</v>
      </c>
      <c r="D3415" s="179">
        <v>0</v>
      </c>
      <c r="E3415" s="179">
        <v>121756.2266393875</v>
      </c>
      <c r="F3415" s="179">
        <v>0</v>
      </c>
      <c r="G3415" s="179">
        <v>0</v>
      </c>
      <c r="H3415" s="179">
        <v>6462.6509236907596</v>
      </c>
      <c r="I3415" s="179">
        <v>0</v>
      </c>
      <c r="J3415" s="179">
        <v>0</v>
      </c>
      <c r="K3415" s="179">
        <v>0</v>
      </c>
      <c r="L3415" s="179">
        <v>0</v>
      </c>
      <c r="M3415" s="179">
        <v>699693.05777190113</v>
      </c>
      <c r="N3415" s="179">
        <v>0</v>
      </c>
      <c r="O3415" s="179">
        <v>0</v>
      </c>
      <c r="P3415" s="179">
        <v>0</v>
      </c>
      <c r="Q3415" s="179">
        <v>0</v>
      </c>
      <c r="R3415" s="180">
        <v>0</v>
      </c>
      <c r="S3415" s="180">
        <v>0</v>
      </c>
      <c r="T3415" s="180">
        <v>0</v>
      </c>
    </row>
    <row r="3416" spans="2:20" x14ac:dyDescent="0.3">
      <c r="B3416" s="19">
        <v>3413</v>
      </c>
      <c r="C3416" s="179">
        <v>0</v>
      </c>
      <c r="D3416" s="179">
        <v>0</v>
      </c>
      <c r="E3416" s="179">
        <v>291518.27116968064</v>
      </c>
      <c r="F3416" s="179">
        <v>0</v>
      </c>
      <c r="G3416" s="179">
        <v>0</v>
      </c>
      <c r="H3416" s="179">
        <v>33427.674682774472</v>
      </c>
      <c r="I3416" s="179">
        <v>0</v>
      </c>
      <c r="J3416" s="179">
        <v>0</v>
      </c>
      <c r="K3416" s="179">
        <v>0</v>
      </c>
      <c r="L3416" s="179">
        <v>0</v>
      </c>
      <c r="M3416" s="179">
        <v>105345.73409726925</v>
      </c>
      <c r="N3416" s="179">
        <v>0</v>
      </c>
      <c r="O3416" s="179">
        <v>0</v>
      </c>
      <c r="P3416" s="179">
        <v>0</v>
      </c>
      <c r="Q3416" s="179">
        <v>0</v>
      </c>
      <c r="R3416" s="180">
        <v>0</v>
      </c>
      <c r="S3416" s="180">
        <v>0</v>
      </c>
      <c r="T3416" s="180">
        <v>0</v>
      </c>
    </row>
    <row r="3417" spans="2:20" x14ac:dyDescent="0.3">
      <c r="B3417" s="19">
        <v>3414</v>
      </c>
      <c r="C3417" s="179">
        <v>0</v>
      </c>
      <c r="D3417" s="179">
        <v>0</v>
      </c>
      <c r="E3417" s="179">
        <v>332578.51563814085</v>
      </c>
      <c r="F3417" s="179">
        <v>0</v>
      </c>
      <c r="G3417" s="179">
        <v>0</v>
      </c>
      <c r="H3417" s="179">
        <v>117859.92213635208</v>
      </c>
      <c r="I3417" s="179">
        <v>0</v>
      </c>
      <c r="J3417" s="179">
        <v>0</v>
      </c>
      <c r="K3417" s="179">
        <v>0</v>
      </c>
      <c r="L3417" s="179">
        <v>0</v>
      </c>
      <c r="M3417" s="179">
        <v>330164.72756627569</v>
      </c>
      <c r="N3417" s="179">
        <v>0</v>
      </c>
      <c r="O3417" s="179">
        <v>0</v>
      </c>
      <c r="P3417" s="179">
        <v>0</v>
      </c>
      <c r="Q3417" s="179">
        <v>0</v>
      </c>
      <c r="R3417" s="180">
        <v>0</v>
      </c>
      <c r="S3417" s="180">
        <v>0</v>
      </c>
      <c r="T3417" s="180">
        <v>0</v>
      </c>
    </row>
    <row r="3418" spans="2:20" x14ac:dyDescent="0.3">
      <c r="B3418" s="19">
        <v>3415</v>
      </c>
      <c r="C3418" s="179">
        <v>0</v>
      </c>
      <c r="D3418" s="179">
        <v>0</v>
      </c>
      <c r="E3418" s="179">
        <v>11233.577942585078</v>
      </c>
      <c r="F3418" s="179">
        <v>0</v>
      </c>
      <c r="G3418" s="179">
        <v>0</v>
      </c>
      <c r="H3418" s="179">
        <v>88934.007849218789</v>
      </c>
      <c r="I3418" s="179">
        <v>0</v>
      </c>
      <c r="J3418" s="179">
        <v>0</v>
      </c>
      <c r="K3418" s="179">
        <v>0</v>
      </c>
      <c r="L3418" s="179">
        <v>0</v>
      </c>
      <c r="M3418" s="179">
        <v>237084.80451205091</v>
      </c>
      <c r="N3418" s="179">
        <v>0</v>
      </c>
      <c r="O3418" s="179">
        <v>0</v>
      </c>
      <c r="P3418" s="179">
        <v>0</v>
      </c>
      <c r="Q3418" s="179">
        <v>0</v>
      </c>
      <c r="R3418" s="180">
        <v>0</v>
      </c>
      <c r="S3418" s="180">
        <v>0</v>
      </c>
      <c r="T3418" s="180">
        <v>0</v>
      </c>
    </row>
    <row r="3419" spans="2:20" x14ac:dyDescent="0.3">
      <c r="B3419" s="19">
        <v>3416</v>
      </c>
      <c r="C3419" s="179">
        <v>0</v>
      </c>
      <c r="D3419" s="179">
        <v>0</v>
      </c>
      <c r="E3419" s="179">
        <v>333787.33396105928</v>
      </c>
      <c r="F3419" s="179">
        <v>0</v>
      </c>
      <c r="G3419" s="179">
        <v>0</v>
      </c>
      <c r="H3419" s="179">
        <v>238455.61271531938</v>
      </c>
      <c r="I3419" s="179">
        <v>0</v>
      </c>
      <c r="J3419" s="179">
        <v>0</v>
      </c>
      <c r="K3419" s="179">
        <v>0</v>
      </c>
      <c r="L3419" s="179">
        <v>0</v>
      </c>
      <c r="M3419" s="179">
        <v>81154.929781551458</v>
      </c>
      <c r="N3419" s="179">
        <v>0</v>
      </c>
      <c r="O3419" s="179">
        <v>0</v>
      </c>
      <c r="P3419" s="179">
        <v>0</v>
      </c>
      <c r="Q3419" s="179">
        <v>0</v>
      </c>
      <c r="R3419" s="180">
        <v>0</v>
      </c>
      <c r="S3419" s="180">
        <v>0</v>
      </c>
      <c r="T3419" s="180">
        <v>0</v>
      </c>
    </row>
    <row r="3420" spans="2:20" x14ac:dyDescent="0.3">
      <c r="B3420" s="19">
        <v>3417</v>
      </c>
      <c r="C3420" s="179">
        <v>0</v>
      </c>
      <c r="D3420" s="179">
        <v>0</v>
      </c>
      <c r="E3420" s="179">
        <v>70817.672689477084</v>
      </c>
      <c r="F3420" s="179">
        <v>0</v>
      </c>
      <c r="G3420" s="179">
        <v>0</v>
      </c>
      <c r="H3420" s="179">
        <v>69158.755345031401</v>
      </c>
      <c r="I3420" s="179">
        <v>0</v>
      </c>
      <c r="J3420" s="179">
        <v>0</v>
      </c>
      <c r="K3420" s="179">
        <v>0</v>
      </c>
      <c r="L3420" s="179">
        <v>0</v>
      </c>
      <c r="M3420" s="179">
        <v>14227.329139493797</v>
      </c>
      <c r="N3420" s="179">
        <v>0</v>
      </c>
      <c r="O3420" s="179">
        <v>0</v>
      </c>
      <c r="P3420" s="179">
        <v>0</v>
      </c>
      <c r="Q3420" s="179">
        <v>0</v>
      </c>
      <c r="R3420" s="180">
        <v>0</v>
      </c>
      <c r="S3420" s="180">
        <v>0</v>
      </c>
      <c r="T3420" s="180">
        <v>0</v>
      </c>
    </row>
    <row r="3421" spans="2:20" x14ac:dyDescent="0.3">
      <c r="B3421" s="19">
        <v>3418</v>
      </c>
      <c r="C3421" s="179">
        <v>0</v>
      </c>
      <c r="D3421" s="179">
        <v>0</v>
      </c>
      <c r="E3421" s="179">
        <v>110697.13541018136</v>
      </c>
      <c r="F3421" s="179">
        <v>0</v>
      </c>
      <c r="G3421" s="179">
        <v>0</v>
      </c>
      <c r="H3421" s="179">
        <v>20097.3560293509</v>
      </c>
      <c r="I3421" s="179">
        <v>0</v>
      </c>
      <c r="J3421" s="179">
        <v>0</v>
      </c>
      <c r="K3421" s="179">
        <v>0</v>
      </c>
      <c r="L3421" s="179">
        <v>0</v>
      </c>
      <c r="M3421" s="179">
        <v>33124.732381650458</v>
      </c>
      <c r="N3421" s="179">
        <v>0</v>
      </c>
      <c r="O3421" s="179">
        <v>0</v>
      </c>
      <c r="P3421" s="179">
        <v>0</v>
      </c>
      <c r="Q3421" s="179">
        <v>0</v>
      </c>
      <c r="R3421" s="180">
        <v>0</v>
      </c>
      <c r="S3421" s="180">
        <v>0</v>
      </c>
      <c r="T3421" s="180">
        <v>0</v>
      </c>
    </row>
    <row r="3422" spans="2:20" x14ac:dyDescent="0.3">
      <c r="B3422" s="19">
        <v>3419</v>
      </c>
      <c r="C3422" s="179">
        <v>0</v>
      </c>
      <c r="D3422" s="179">
        <v>0</v>
      </c>
      <c r="E3422" s="179">
        <v>117740.33617646752</v>
      </c>
      <c r="F3422" s="179">
        <v>0</v>
      </c>
      <c r="G3422" s="179">
        <v>0</v>
      </c>
      <c r="H3422" s="179">
        <v>49702.540885092196</v>
      </c>
      <c r="I3422" s="179">
        <v>0</v>
      </c>
      <c r="J3422" s="179">
        <v>0</v>
      </c>
      <c r="K3422" s="179">
        <v>0</v>
      </c>
      <c r="L3422" s="179">
        <v>0</v>
      </c>
      <c r="M3422" s="179">
        <v>498015.56623113214</v>
      </c>
      <c r="N3422" s="179">
        <v>0</v>
      </c>
      <c r="O3422" s="179">
        <v>0</v>
      </c>
      <c r="P3422" s="179">
        <v>0</v>
      </c>
      <c r="Q3422" s="179">
        <v>0</v>
      </c>
      <c r="R3422" s="180">
        <v>0</v>
      </c>
      <c r="S3422" s="180">
        <v>0</v>
      </c>
      <c r="T3422" s="180">
        <v>0</v>
      </c>
    </row>
    <row r="3423" spans="2:20" x14ac:dyDescent="0.3">
      <c r="B3423" s="19">
        <v>3420</v>
      </c>
      <c r="C3423" s="179">
        <v>0</v>
      </c>
      <c r="D3423" s="179">
        <v>0</v>
      </c>
      <c r="E3423" s="179">
        <v>1455952.5685384455</v>
      </c>
      <c r="F3423" s="179">
        <v>0</v>
      </c>
      <c r="G3423" s="179">
        <v>0</v>
      </c>
      <c r="H3423" s="179">
        <v>228411.26376586844</v>
      </c>
      <c r="I3423" s="179">
        <v>0</v>
      </c>
      <c r="J3423" s="179">
        <v>0</v>
      </c>
      <c r="K3423" s="179">
        <v>0</v>
      </c>
      <c r="L3423" s="179">
        <v>0</v>
      </c>
      <c r="M3423" s="179">
        <v>27594.779027500259</v>
      </c>
      <c r="N3423" s="179">
        <v>0</v>
      </c>
      <c r="O3423" s="179">
        <v>0</v>
      </c>
      <c r="P3423" s="179">
        <v>0</v>
      </c>
      <c r="Q3423" s="179">
        <v>0</v>
      </c>
      <c r="R3423" s="180">
        <v>0</v>
      </c>
      <c r="S3423" s="180">
        <v>0</v>
      </c>
      <c r="T3423" s="180">
        <v>0</v>
      </c>
    </row>
    <row r="3424" spans="2:20" x14ac:dyDescent="0.3">
      <c r="B3424" s="19">
        <v>3421</v>
      </c>
      <c r="C3424" s="179">
        <v>0</v>
      </c>
      <c r="D3424" s="179">
        <v>0</v>
      </c>
      <c r="E3424" s="179">
        <v>110859.51251455683</v>
      </c>
      <c r="F3424" s="179">
        <v>0</v>
      </c>
      <c r="G3424" s="179">
        <v>0</v>
      </c>
      <c r="H3424" s="179">
        <v>84322.291091828709</v>
      </c>
      <c r="I3424" s="179">
        <v>0</v>
      </c>
      <c r="J3424" s="179">
        <v>0</v>
      </c>
      <c r="K3424" s="179">
        <v>0</v>
      </c>
      <c r="L3424" s="179">
        <v>0</v>
      </c>
      <c r="M3424" s="179">
        <v>59046.654619583336</v>
      </c>
      <c r="N3424" s="179">
        <v>0</v>
      </c>
      <c r="O3424" s="179">
        <v>0</v>
      </c>
      <c r="P3424" s="179">
        <v>0</v>
      </c>
      <c r="Q3424" s="179">
        <v>0</v>
      </c>
      <c r="R3424" s="180">
        <v>0</v>
      </c>
      <c r="S3424" s="180">
        <v>0</v>
      </c>
      <c r="T3424" s="180">
        <v>0</v>
      </c>
    </row>
    <row r="3425" spans="2:20" x14ac:dyDescent="0.3">
      <c r="B3425" s="19">
        <v>3422</v>
      </c>
      <c r="C3425" s="179">
        <v>0</v>
      </c>
      <c r="D3425" s="179">
        <v>0</v>
      </c>
      <c r="E3425" s="179">
        <v>175810.91716446768</v>
      </c>
      <c r="F3425" s="179">
        <v>0</v>
      </c>
      <c r="G3425" s="179">
        <v>0</v>
      </c>
      <c r="H3425" s="179">
        <v>22365.142505144755</v>
      </c>
      <c r="I3425" s="179">
        <v>0</v>
      </c>
      <c r="J3425" s="179">
        <v>0</v>
      </c>
      <c r="K3425" s="179">
        <v>0</v>
      </c>
      <c r="L3425" s="179">
        <v>0</v>
      </c>
      <c r="M3425" s="179">
        <v>105586.92754633883</v>
      </c>
      <c r="N3425" s="179">
        <v>0</v>
      </c>
      <c r="O3425" s="179">
        <v>0</v>
      </c>
      <c r="P3425" s="179">
        <v>0</v>
      </c>
      <c r="Q3425" s="179">
        <v>0</v>
      </c>
      <c r="R3425" s="180">
        <v>0</v>
      </c>
      <c r="S3425" s="180">
        <v>0</v>
      </c>
      <c r="T3425" s="180">
        <v>0</v>
      </c>
    </row>
    <row r="3426" spans="2:20" x14ac:dyDescent="0.3">
      <c r="B3426" s="19">
        <v>3423</v>
      </c>
      <c r="C3426" s="179">
        <v>0</v>
      </c>
      <c r="D3426" s="179">
        <v>0</v>
      </c>
      <c r="E3426" s="179">
        <v>52480.829552782401</v>
      </c>
      <c r="F3426" s="179">
        <v>0</v>
      </c>
      <c r="G3426" s="179">
        <v>0</v>
      </c>
      <c r="H3426" s="179">
        <v>450297.89924010448</v>
      </c>
      <c r="I3426" s="179">
        <v>0</v>
      </c>
      <c r="J3426" s="179">
        <v>0</v>
      </c>
      <c r="K3426" s="179">
        <v>0</v>
      </c>
      <c r="L3426" s="179">
        <v>0</v>
      </c>
      <c r="M3426" s="179">
        <v>26083.982698441367</v>
      </c>
      <c r="N3426" s="179">
        <v>0</v>
      </c>
      <c r="O3426" s="179">
        <v>0</v>
      </c>
      <c r="P3426" s="179">
        <v>0</v>
      </c>
      <c r="Q3426" s="179">
        <v>0</v>
      </c>
      <c r="R3426" s="180">
        <v>0</v>
      </c>
      <c r="S3426" s="180">
        <v>0</v>
      </c>
      <c r="T3426" s="180">
        <v>0</v>
      </c>
    </row>
    <row r="3427" spans="2:20" x14ac:dyDescent="0.3">
      <c r="B3427" s="19">
        <v>3424</v>
      </c>
      <c r="C3427" s="179">
        <v>0</v>
      </c>
      <c r="D3427" s="179">
        <v>0</v>
      </c>
      <c r="E3427" s="179">
        <v>20645.605313129792</v>
      </c>
      <c r="F3427" s="179">
        <v>0</v>
      </c>
      <c r="G3427" s="179">
        <v>0</v>
      </c>
      <c r="H3427" s="179">
        <v>45432.946473784104</v>
      </c>
      <c r="I3427" s="179">
        <v>0</v>
      </c>
      <c r="J3427" s="179">
        <v>0</v>
      </c>
      <c r="K3427" s="179">
        <v>0</v>
      </c>
      <c r="L3427" s="179">
        <v>0</v>
      </c>
      <c r="M3427" s="179">
        <v>30230.643343057782</v>
      </c>
      <c r="N3427" s="179">
        <v>0</v>
      </c>
      <c r="O3427" s="179">
        <v>0</v>
      </c>
      <c r="P3427" s="179">
        <v>0</v>
      </c>
      <c r="Q3427" s="179">
        <v>0</v>
      </c>
      <c r="R3427" s="180">
        <v>0</v>
      </c>
      <c r="S3427" s="180">
        <v>0</v>
      </c>
      <c r="T3427" s="180">
        <v>0</v>
      </c>
    </row>
    <row r="3428" spans="2:20" x14ac:dyDescent="0.3">
      <c r="B3428" s="19">
        <v>3425</v>
      </c>
      <c r="C3428" s="179">
        <v>0</v>
      </c>
      <c r="D3428" s="179">
        <v>0</v>
      </c>
      <c r="E3428" s="179">
        <v>13748208.277363699</v>
      </c>
      <c r="F3428" s="179">
        <v>0</v>
      </c>
      <c r="G3428" s="179">
        <v>0</v>
      </c>
      <c r="H3428" s="179">
        <v>15197.856764128621</v>
      </c>
      <c r="I3428" s="179">
        <v>0</v>
      </c>
      <c r="J3428" s="179">
        <v>0</v>
      </c>
      <c r="K3428" s="179">
        <v>0</v>
      </c>
      <c r="L3428" s="179">
        <v>0</v>
      </c>
      <c r="M3428" s="179">
        <v>67907.195628998743</v>
      </c>
      <c r="N3428" s="179">
        <v>0</v>
      </c>
      <c r="O3428" s="179">
        <v>0</v>
      </c>
      <c r="P3428" s="179">
        <v>0</v>
      </c>
      <c r="Q3428" s="179">
        <v>0</v>
      </c>
      <c r="R3428" s="180">
        <v>0</v>
      </c>
      <c r="S3428" s="180">
        <v>0</v>
      </c>
      <c r="T3428" s="180">
        <v>0</v>
      </c>
    </row>
    <row r="3429" spans="2:20" x14ac:dyDescent="0.3">
      <c r="B3429" s="19">
        <v>3426</v>
      </c>
      <c r="C3429" s="179">
        <v>0</v>
      </c>
      <c r="D3429" s="179">
        <v>0</v>
      </c>
      <c r="E3429" s="179">
        <v>1954103.7322200516</v>
      </c>
      <c r="F3429" s="179">
        <v>0</v>
      </c>
      <c r="G3429" s="179">
        <v>0</v>
      </c>
      <c r="H3429" s="179">
        <v>129658.5298594895</v>
      </c>
      <c r="I3429" s="179">
        <v>0</v>
      </c>
      <c r="J3429" s="179">
        <v>0</v>
      </c>
      <c r="K3429" s="179">
        <v>0</v>
      </c>
      <c r="L3429" s="179">
        <v>0</v>
      </c>
      <c r="M3429" s="179">
        <v>235480.76289010371</v>
      </c>
      <c r="N3429" s="179">
        <v>0</v>
      </c>
      <c r="O3429" s="179">
        <v>0</v>
      </c>
      <c r="P3429" s="179">
        <v>0</v>
      </c>
      <c r="Q3429" s="179">
        <v>0</v>
      </c>
      <c r="R3429" s="180">
        <v>0</v>
      </c>
      <c r="S3429" s="180">
        <v>0</v>
      </c>
      <c r="T3429" s="180">
        <v>0</v>
      </c>
    </row>
    <row r="3430" spans="2:20" x14ac:dyDescent="0.3">
      <c r="B3430" s="19">
        <v>3427</v>
      </c>
      <c r="C3430" s="179">
        <v>0</v>
      </c>
      <c r="D3430" s="179">
        <v>0</v>
      </c>
      <c r="E3430" s="179">
        <v>435003.63188139582</v>
      </c>
      <c r="F3430" s="179">
        <v>0</v>
      </c>
      <c r="G3430" s="179">
        <v>0</v>
      </c>
      <c r="H3430" s="179">
        <v>41818.391318045185</v>
      </c>
      <c r="I3430" s="179">
        <v>0</v>
      </c>
      <c r="J3430" s="179">
        <v>0</v>
      </c>
      <c r="K3430" s="179">
        <v>0</v>
      </c>
      <c r="L3430" s="179">
        <v>0</v>
      </c>
      <c r="M3430" s="179">
        <v>11579.162705530005</v>
      </c>
      <c r="N3430" s="179">
        <v>0</v>
      </c>
      <c r="O3430" s="179">
        <v>0</v>
      </c>
      <c r="P3430" s="179">
        <v>0</v>
      </c>
      <c r="Q3430" s="179">
        <v>0</v>
      </c>
      <c r="R3430" s="180">
        <v>0</v>
      </c>
      <c r="S3430" s="180">
        <v>0</v>
      </c>
      <c r="T3430" s="180">
        <v>0</v>
      </c>
    </row>
    <row r="3431" spans="2:20" x14ac:dyDescent="0.3">
      <c r="B3431" s="19">
        <v>3428</v>
      </c>
      <c r="C3431" s="179">
        <v>0</v>
      </c>
      <c r="D3431" s="179">
        <v>0</v>
      </c>
      <c r="E3431" s="179">
        <v>129381.20411624484</v>
      </c>
      <c r="F3431" s="179">
        <v>0</v>
      </c>
      <c r="G3431" s="179">
        <v>0</v>
      </c>
      <c r="H3431" s="179">
        <v>32987.628624069126</v>
      </c>
      <c r="I3431" s="179">
        <v>0</v>
      </c>
      <c r="J3431" s="179">
        <v>0</v>
      </c>
      <c r="K3431" s="179">
        <v>0</v>
      </c>
      <c r="L3431" s="179">
        <v>0</v>
      </c>
      <c r="M3431" s="179">
        <v>31238.480628452933</v>
      </c>
      <c r="N3431" s="179">
        <v>0</v>
      </c>
      <c r="O3431" s="179">
        <v>0</v>
      </c>
      <c r="P3431" s="179">
        <v>0</v>
      </c>
      <c r="Q3431" s="179">
        <v>0</v>
      </c>
      <c r="R3431" s="180">
        <v>0</v>
      </c>
      <c r="S3431" s="180">
        <v>0</v>
      </c>
      <c r="T3431" s="180">
        <v>0</v>
      </c>
    </row>
    <row r="3432" spans="2:20" x14ac:dyDescent="0.3">
      <c r="B3432" s="19">
        <v>3429</v>
      </c>
      <c r="C3432" s="179">
        <v>0</v>
      </c>
      <c r="D3432" s="179">
        <v>0</v>
      </c>
      <c r="E3432" s="179">
        <v>43075.664577849711</v>
      </c>
      <c r="F3432" s="179">
        <v>0</v>
      </c>
      <c r="G3432" s="179">
        <v>0</v>
      </c>
      <c r="H3432" s="179">
        <v>365670.0879352006</v>
      </c>
      <c r="I3432" s="179">
        <v>0</v>
      </c>
      <c r="J3432" s="179">
        <v>0</v>
      </c>
      <c r="K3432" s="179">
        <v>0</v>
      </c>
      <c r="L3432" s="179">
        <v>0</v>
      </c>
      <c r="M3432" s="179">
        <v>138856.0322949641</v>
      </c>
      <c r="N3432" s="179">
        <v>0</v>
      </c>
      <c r="O3432" s="179">
        <v>0</v>
      </c>
      <c r="P3432" s="179">
        <v>0</v>
      </c>
      <c r="Q3432" s="179">
        <v>0</v>
      </c>
      <c r="R3432" s="180">
        <v>0</v>
      </c>
      <c r="S3432" s="180">
        <v>0</v>
      </c>
      <c r="T3432" s="180">
        <v>0</v>
      </c>
    </row>
    <row r="3433" spans="2:20" x14ac:dyDescent="0.3">
      <c r="B3433" s="19">
        <v>3430</v>
      </c>
      <c r="C3433" s="179">
        <v>0</v>
      </c>
      <c r="D3433" s="179">
        <v>0</v>
      </c>
      <c r="E3433" s="179">
        <v>6858.5545183011936</v>
      </c>
      <c r="F3433" s="179">
        <v>0</v>
      </c>
      <c r="G3433" s="179">
        <v>0</v>
      </c>
      <c r="H3433" s="179">
        <v>100126.38062406456</v>
      </c>
      <c r="I3433" s="179">
        <v>0</v>
      </c>
      <c r="J3433" s="179">
        <v>0</v>
      </c>
      <c r="K3433" s="179">
        <v>0</v>
      </c>
      <c r="L3433" s="179">
        <v>0</v>
      </c>
      <c r="M3433" s="179">
        <v>97374.938690339171</v>
      </c>
      <c r="N3433" s="179">
        <v>0</v>
      </c>
      <c r="O3433" s="179">
        <v>0</v>
      </c>
      <c r="P3433" s="179">
        <v>0</v>
      </c>
      <c r="Q3433" s="179">
        <v>0</v>
      </c>
      <c r="R3433" s="180">
        <v>0</v>
      </c>
      <c r="S3433" s="180">
        <v>0</v>
      </c>
      <c r="T3433" s="180">
        <v>0</v>
      </c>
    </row>
    <row r="3434" spans="2:20" x14ac:dyDescent="0.3">
      <c r="B3434" s="19">
        <v>3431</v>
      </c>
      <c r="C3434" s="179">
        <v>0</v>
      </c>
      <c r="D3434" s="179">
        <v>0</v>
      </c>
      <c r="E3434" s="179">
        <v>509092.67572355928</v>
      </c>
      <c r="F3434" s="179">
        <v>0</v>
      </c>
      <c r="G3434" s="179">
        <v>0</v>
      </c>
      <c r="H3434" s="179">
        <v>915362.46271038207</v>
      </c>
      <c r="I3434" s="179">
        <v>0</v>
      </c>
      <c r="J3434" s="179">
        <v>0</v>
      </c>
      <c r="K3434" s="179">
        <v>0</v>
      </c>
      <c r="L3434" s="179">
        <v>0</v>
      </c>
      <c r="M3434" s="179">
        <v>39752.329538676691</v>
      </c>
      <c r="N3434" s="179">
        <v>0</v>
      </c>
      <c r="O3434" s="179">
        <v>0</v>
      </c>
      <c r="P3434" s="179">
        <v>0</v>
      </c>
      <c r="Q3434" s="179">
        <v>0</v>
      </c>
      <c r="R3434" s="180">
        <v>0</v>
      </c>
      <c r="S3434" s="180">
        <v>0</v>
      </c>
      <c r="T3434" s="180">
        <v>0</v>
      </c>
    </row>
    <row r="3435" spans="2:20" x14ac:dyDescent="0.3">
      <c r="B3435" s="19">
        <v>3432</v>
      </c>
      <c r="C3435" s="179">
        <v>0</v>
      </c>
      <c r="D3435" s="179">
        <v>0</v>
      </c>
      <c r="E3435" s="179">
        <v>45309.682176326016</v>
      </c>
      <c r="F3435" s="179">
        <v>0</v>
      </c>
      <c r="G3435" s="179">
        <v>0</v>
      </c>
      <c r="H3435" s="179">
        <v>12579.480724642333</v>
      </c>
      <c r="I3435" s="179">
        <v>0</v>
      </c>
      <c r="J3435" s="179">
        <v>0</v>
      </c>
      <c r="K3435" s="179">
        <v>0</v>
      </c>
      <c r="L3435" s="179">
        <v>0</v>
      </c>
      <c r="M3435" s="179">
        <v>16605.016513116127</v>
      </c>
      <c r="N3435" s="179">
        <v>0</v>
      </c>
      <c r="O3435" s="179">
        <v>0</v>
      </c>
      <c r="P3435" s="179">
        <v>0</v>
      </c>
      <c r="Q3435" s="179">
        <v>0</v>
      </c>
      <c r="R3435" s="180">
        <v>0</v>
      </c>
      <c r="S3435" s="180">
        <v>0</v>
      </c>
      <c r="T3435" s="180">
        <v>0</v>
      </c>
    </row>
    <row r="3436" spans="2:20" x14ac:dyDescent="0.3">
      <c r="B3436" s="19">
        <v>3433</v>
      </c>
      <c r="C3436" s="179">
        <v>0</v>
      </c>
      <c r="D3436" s="179">
        <v>0</v>
      </c>
      <c r="E3436" s="179">
        <v>24296.115162365018</v>
      </c>
      <c r="F3436" s="179">
        <v>0</v>
      </c>
      <c r="G3436" s="179">
        <v>0</v>
      </c>
      <c r="H3436" s="179">
        <v>23164.371284416902</v>
      </c>
      <c r="I3436" s="179">
        <v>0</v>
      </c>
      <c r="J3436" s="179">
        <v>0</v>
      </c>
      <c r="K3436" s="179">
        <v>0</v>
      </c>
      <c r="L3436" s="179">
        <v>0</v>
      </c>
      <c r="M3436" s="179">
        <v>462279.87172416772</v>
      </c>
      <c r="N3436" s="179">
        <v>0</v>
      </c>
      <c r="O3436" s="179">
        <v>0</v>
      </c>
      <c r="P3436" s="179">
        <v>0</v>
      </c>
      <c r="Q3436" s="179">
        <v>0</v>
      </c>
      <c r="R3436" s="180">
        <v>0</v>
      </c>
      <c r="S3436" s="180">
        <v>0</v>
      </c>
      <c r="T3436" s="180">
        <v>0</v>
      </c>
    </row>
    <row r="3437" spans="2:20" x14ac:dyDescent="0.3">
      <c r="B3437" s="19">
        <v>3434</v>
      </c>
      <c r="C3437" s="179">
        <v>0</v>
      </c>
      <c r="D3437" s="179">
        <v>0</v>
      </c>
      <c r="E3437" s="179">
        <v>372340.71473881579</v>
      </c>
      <c r="F3437" s="179">
        <v>0</v>
      </c>
      <c r="G3437" s="179">
        <v>0</v>
      </c>
      <c r="H3437" s="179">
        <v>161794.28511477768</v>
      </c>
      <c r="I3437" s="179">
        <v>0</v>
      </c>
      <c r="J3437" s="179">
        <v>0</v>
      </c>
      <c r="K3437" s="179">
        <v>0</v>
      </c>
      <c r="L3437" s="179">
        <v>0</v>
      </c>
      <c r="M3437" s="179">
        <v>764276.84520772565</v>
      </c>
      <c r="N3437" s="179">
        <v>0</v>
      </c>
      <c r="O3437" s="179">
        <v>0</v>
      </c>
      <c r="P3437" s="179">
        <v>0</v>
      </c>
      <c r="Q3437" s="179">
        <v>0</v>
      </c>
      <c r="R3437" s="180">
        <v>0</v>
      </c>
      <c r="S3437" s="180">
        <v>0</v>
      </c>
      <c r="T3437" s="180">
        <v>0</v>
      </c>
    </row>
    <row r="3438" spans="2:20" x14ac:dyDescent="0.3">
      <c r="B3438" s="19">
        <v>3435</v>
      </c>
      <c r="C3438" s="179">
        <v>0</v>
      </c>
      <c r="D3438" s="179">
        <v>0</v>
      </c>
      <c r="E3438" s="179">
        <v>13762.652874806141</v>
      </c>
      <c r="F3438" s="179">
        <v>0</v>
      </c>
      <c r="G3438" s="179">
        <v>0</v>
      </c>
      <c r="H3438" s="179">
        <v>54933.10676768882</v>
      </c>
      <c r="I3438" s="179">
        <v>0</v>
      </c>
      <c r="J3438" s="179">
        <v>0</v>
      </c>
      <c r="K3438" s="179">
        <v>0</v>
      </c>
      <c r="L3438" s="179">
        <v>0</v>
      </c>
      <c r="M3438" s="179">
        <v>166811.63669779958</v>
      </c>
      <c r="N3438" s="179">
        <v>0</v>
      </c>
      <c r="O3438" s="179">
        <v>0</v>
      </c>
      <c r="P3438" s="179">
        <v>0</v>
      </c>
      <c r="Q3438" s="179">
        <v>0</v>
      </c>
      <c r="R3438" s="180">
        <v>0</v>
      </c>
      <c r="S3438" s="180">
        <v>0</v>
      </c>
      <c r="T3438" s="180">
        <v>0</v>
      </c>
    </row>
    <row r="3439" spans="2:20" x14ac:dyDescent="0.3">
      <c r="B3439" s="19">
        <v>3436</v>
      </c>
      <c r="C3439" s="179">
        <v>0</v>
      </c>
      <c r="D3439" s="179">
        <v>0</v>
      </c>
      <c r="E3439" s="179">
        <v>286387.87729086954</v>
      </c>
      <c r="F3439" s="179">
        <v>0</v>
      </c>
      <c r="G3439" s="179">
        <v>0</v>
      </c>
      <c r="H3439" s="179">
        <v>31251.70488770038</v>
      </c>
      <c r="I3439" s="179">
        <v>0</v>
      </c>
      <c r="J3439" s="179">
        <v>0</v>
      </c>
      <c r="K3439" s="179">
        <v>0</v>
      </c>
      <c r="L3439" s="179">
        <v>0</v>
      </c>
      <c r="M3439" s="179">
        <v>19773.063204886148</v>
      </c>
      <c r="N3439" s="179">
        <v>0</v>
      </c>
      <c r="O3439" s="179">
        <v>0</v>
      </c>
      <c r="P3439" s="179">
        <v>0</v>
      </c>
      <c r="Q3439" s="179">
        <v>0</v>
      </c>
      <c r="R3439" s="180">
        <v>0</v>
      </c>
      <c r="S3439" s="180">
        <v>0</v>
      </c>
      <c r="T3439" s="180">
        <v>0</v>
      </c>
    </row>
    <row r="3440" spans="2:20" x14ac:dyDescent="0.3">
      <c r="B3440" s="19">
        <v>3437</v>
      </c>
      <c r="C3440" s="179">
        <v>0</v>
      </c>
      <c r="D3440" s="179">
        <v>0</v>
      </c>
      <c r="E3440" s="179">
        <v>170093.37149290557</v>
      </c>
      <c r="F3440" s="179">
        <v>0</v>
      </c>
      <c r="G3440" s="179">
        <v>0</v>
      </c>
      <c r="H3440" s="179">
        <v>755652.79208502546</v>
      </c>
      <c r="I3440" s="179">
        <v>0</v>
      </c>
      <c r="J3440" s="179">
        <v>0</v>
      </c>
      <c r="K3440" s="179">
        <v>0</v>
      </c>
      <c r="L3440" s="179">
        <v>0</v>
      </c>
      <c r="M3440" s="179">
        <v>32442.908664679373</v>
      </c>
      <c r="N3440" s="179">
        <v>0</v>
      </c>
      <c r="O3440" s="179">
        <v>0</v>
      </c>
      <c r="P3440" s="179">
        <v>0</v>
      </c>
      <c r="Q3440" s="179">
        <v>0</v>
      </c>
      <c r="R3440" s="180">
        <v>0</v>
      </c>
      <c r="S3440" s="180">
        <v>0</v>
      </c>
      <c r="T3440" s="180">
        <v>0</v>
      </c>
    </row>
    <row r="3441" spans="2:20" x14ac:dyDescent="0.3">
      <c r="B3441" s="19">
        <v>3438</v>
      </c>
      <c r="C3441" s="179">
        <v>0</v>
      </c>
      <c r="D3441" s="179">
        <v>0</v>
      </c>
      <c r="E3441" s="179">
        <v>95533.276687086603</v>
      </c>
      <c r="F3441" s="179">
        <v>0</v>
      </c>
      <c r="G3441" s="179">
        <v>0</v>
      </c>
      <c r="H3441" s="179">
        <v>113494.99415571334</v>
      </c>
      <c r="I3441" s="179">
        <v>0</v>
      </c>
      <c r="J3441" s="179">
        <v>0</v>
      </c>
      <c r="K3441" s="179">
        <v>0</v>
      </c>
      <c r="L3441" s="179">
        <v>0</v>
      </c>
      <c r="M3441" s="179">
        <v>30114.171907440188</v>
      </c>
      <c r="N3441" s="179">
        <v>0</v>
      </c>
      <c r="O3441" s="179">
        <v>0</v>
      </c>
      <c r="P3441" s="179">
        <v>0</v>
      </c>
      <c r="Q3441" s="179">
        <v>0</v>
      </c>
      <c r="R3441" s="180">
        <v>0</v>
      </c>
      <c r="S3441" s="180">
        <v>0</v>
      </c>
      <c r="T3441" s="180">
        <v>0</v>
      </c>
    </row>
    <row r="3442" spans="2:20" x14ac:dyDescent="0.3">
      <c r="B3442" s="19">
        <v>3439</v>
      </c>
      <c r="C3442" s="179">
        <v>0</v>
      </c>
      <c r="D3442" s="179">
        <v>0</v>
      </c>
      <c r="E3442" s="179">
        <v>821948.61580553325</v>
      </c>
      <c r="F3442" s="179">
        <v>0</v>
      </c>
      <c r="G3442" s="179">
        <v>0</v>
      </c>
      <c r="H3442" s="179">
        <v>26418.313349814071</v>
      </c>
      <c r="I3442" s="179">
        <v>0</v>
      </c>
      <c r="J3442" s="179">
        <v>0</v>
      </c>
      <c r="K3442" s="179">
        <v>0</v>
      </c>
      <c r="L3442" s="179">
        <v>0</v>
      </c>
      <c r="M3442" s="179">
        <v>202012.71642348246</v>
      </c>
      <c r="N3442" s="179">
        <v>0</v>
      </c>
      <c r="O3442" s="179">
        <v>0</v>
      </c>
      <c r="P3442" s="179">
        <v>0</v>
      </c>
      <c r="Q3442" s="179">
        <v>0</v>
      </c>
      <c r="R3442" s="180">
        <v>0</v>
      </c>
      <c r="S3442" s="180">
        <v>0</v>
      </c>
      <c r="T3442" s="180">
        <v>0</v>
      </c>
    </row>
    <row r="3443" spans="2:20" x14ac:dyDescent="0.3">
      <c r="B3443" s="19">
        <v>3440</v>
      </c>
      <c r="C3443" s="179">
        <v>0</v>
      </c>
      <c r="D3443" s="179">
        <v>0</v>
      </c>
      <c r="E3443" s="179">
        <v>169031.04500372923</v>
      </c>
      <c r="F3443" s="179">
        <v>0</v>
      </c>
      <c r="G3443" s="179">
        <v>0</v>
      </c>
      <c r="H3443" s="179">
        <v>174917.7037319745</v>
      </c>
      <c r="I3443" s="179">
        <v>0</v>
      </c>
      <c r="J3443" s="179">
        <v>0</v>
      </c>
      <c r="K3443" s="179">
        <v>0</v>
      </c>
      <c r="L3443" s="179">
        <v>0</v>
      </c>
      <c r="M3443" s="179">
        <v>3001.4322025797455</v>
      </c>
      <c r="N3443" s="179">
        <v>0</v>
      </c>
      <c r="O3443" s="179">
        <v>0</v>
      </c>
      <c r="P3443" s="179">
        <v>0</v>
      </c>
      <c r="Q3443" s="179">
        <v>0</v>
      </c>
      <c r="R3443" s="180">
        <v>0</v>
      </c>
      <c r="S3443" s="180">
        <v>0</v>
      </c>
      <c r="T3443" s="180">
        <v>0</v>
      </c>
    </row>
    <row r="3444" spans="2:20" x14ac:dyDescent="0.3">
      <c r="B3444" s="19">
        <v>3441</v>
      </c>
      <c r="C3444" s="179">
        <v>0</v>
      </c>
      <c r="D3444" s="179">
        <v>0</v>
      </c>
      <c r="E3444" s="179">
        <v>160948.02622122847</v>
      </c>
      <c r="F3444" s="179">
        <v>0</v>
      </c>
      <c r="G3444" s="179">
        <v>0</v>
      </c>
      <c r="H3444" s="179">
        <v>5435.103225547914</v>
      </c>
      <c r="I3444" s="179">
        <v>0</v>
      </c>
      <c r="J3444" s="179">
        <v>0</v>
      </c>
      <c r="K3444" s="179">
        <v>0</v>
      </c>
      <c r="L3444" s="179">
        <v>0</v>
      </c>
      <c r="M3444" s="179">
        <v>151665.95872267734</v>
      </c>
      <c r="N3444" s="179">
        <v>0</v>
      </c>
      <c r="O3444" s="179">
        <v>0</v>
      </c>
      <c r="P3444" s="179">
        <v>0</v>
      </c>
      <c r="Q3444" s="179">
        <v>0</v>
      </c>
      <c r="R3444" s="180">
        <v>0</v>
      </c>
      <c r="S3444" s="180">
        <v>0</v>
      </c>
      <c r="T3444" s="180">
        <v>0</v>
      </c>
    </row>
    <row r="3445" spans="2:20" x14ac:dyDescent="0.3">
      <c r="B3445" s="19">
        <v>3442</v>
      </c>
      <c r="C3445" s="179">
        <v>0</v>
      </c>
      <c r="D3445" s="179">
        <v>0</v>
      </c>
      <c r="E3445" s="179">
        <v>669576.09041376703</v>
      </c>
      <c r="F3445" s="179">
        <v>0</v>
      </c>
      <c r="G3445" s="179">
        <v>0</v>
      </c>
      <c r="H3445" s="179">
        <v>33885.507370625201</v>
      </c>
      <c r="I3445" s="179">
        <v>0</v>
      </c>
      <c r="J3445" s="179">
        <v>0</v>
      </c>
      <c r="K3445" s="179">
        <v>0</v>
      </c>
      <c r="L3445" s="179">
        <v>0</v>
      </c>
      <c r="M3445" s="179">
        <v>44117.346930464606</v>
      </c>
      <c r="N3445" s="179">
        <v>0</v>
      </c>
      <c r="O3445" s="179">
        <v>0</v>
      </c>
      <c r="P3445" s="179">
        <v>0</v>
      </c>
      <c r="Q3445" s="179">
        <v>0</v>
      </c>
      <c r="R3445" s="180">
        <v>0</v>
      </c>
      <c r="S3445" s="180">
        <v>0</v>
      </c>
      <c r="T3445" s="180">
        <v>0</v>
      </c>
    </row>
    <row r="3446" spans="2:20" x14ac:dyDescent="0.3">
      <c r="B3446" s="19">
        <v>3443</v>
      </c>
      <c r="C3446" s="179">
        <v>0</v>
      </c>
      <c r="D3446" s="179">
        <v>0</v>
      </c>
      <c r="E3446" s="179">
        <v>72262.961105809693</v>
      </c>
      <c r="F3446" s="179">
        <v>0</v>
      </c>
      <c r="G3446" s="179">
        <v>0</v>
      </c>
      <c r="H3446" s="179">
        <v>320731.79230644804</v>
      </c>
      <c r="I3446" s="179">
        <v>0</v>
      </c>
      <c r="J3446" s="179">
        <v>0</v>
      </c>
      <c r="K3446" s="179">
        <v>0</v>
      </c>
      <c r="L3446" s="179">
        <v>0</v>
      </c>
      <c r="M3446" s="179">
        <v>70227.895379425507</v>
      </c>
      <c r="N3446" s="179">
        <v>0</v>
      </c>
      <c r="O3446" s="179">
        <v>0</v>
      </c>
      <c r="P3446" s="179">
        <v>0</v>
      </c>
      <c r="Q3446" s="179">
        <v>0</v>
      </c>
      <c r="R3446" s="180">
        <v>0</v>
      </c>
      <c r="S3446" s="180">
        <v>0</v>
      </c>
      <c r="T3446" s="180">
        <v>0</v>
      </c>
    </row>
    <row r="3447" spans="2:20" x14ac:dyDescent="0.3">
      <c r="B3447" s="19">
        <v>3444</v>
      </c>
      <c r="C3447" s="179">
        <v>0</v>
      </c>
      <c r="D3447" s="179">
        <v>0</v>
      </c>
      <c r="E3447" s="179">
        <v>7569.5658670174125</v>
      </c>
      <c r="F3447" s="179">
        <v>0</v>
      </c>
      <c r="G3447" s="179">
        <v>0</v>
      </c>
      <c r="H3447" s="179">
        <v>600049.67902105546</v>
      </c>
      <c r="I3447" s="179">
        <v>0</v>
      </c>
      <c r="J3447" s="179">
        <v>0</v>
      </c>
      <c r="K3447" s="179">
        <v>0</v>
      </c>
      <c r="L3447" s="179">
        <v>0</v>
      </c>
      <c r="M3447" s="179">
        <v>1818446.2442122393</v>
      </c>
      <c r="N3447" s="179">
        <v>0</v>
      </c>
      <c r="O3447" s="179">
        <v>0</v>
      </c>
      <c r="P3447" s="179">
        <v>0</v>
      </c>
      <c r="Q3447" s="179">
        <v>0</v>
      </c>
      <c r="R3447" s="180">
        <v>0</v>
      </c>
      <c r="S3447" s="180">
        <v>0</v>
      </c>
      <c r="T3447" s="180">
        <v>0</v>
      </c>
    </row>
    <row r="3448" spans="2:20" x14ac:dyDescent="0.3">
      <c r="B3448" s="19">
        <v>3445</v>
      </c>
      <c r="C3448" s="179">
        <v>0</v>
      </c>
      <c r="D3448" s="179">
        <v>0</v>
      </c>
      <c r="E3448" s="179">
        <v>6455.6022026930077</v>
      </c>
      <c r="F3448" s="179">
        <v>0</v>
      </c>
      <c r="G3448" s="179">
        <v>0</v>
      </c>
      <c r="H3448" s="179">
        <v>52837.034826057257</v>
      </c>
      <c r="I3448" s="179">
        <v>0</v>
      </c>
      <c r="J3448" s="179">
        <v>0</v>
      </c>
      <c r="K3448" s="179">
        <v>0</v>
      </c>
      <c r="L3448" s="179">
        <v>0</v>
      </c>
      <c r="M3448" s="179">
        <v>44950.976953427235</v>
      </c>
      <c r="N3448" s="179">
        <v>0</v>
      </c>
      <c r="O3448" s="179">
        <v>0</v>
      </c>
      <c r="P3448" s="179">
        <v>0</v>
      </c>
      <c r="Q3448" s="179">
        <v>0</v>
      </c>
      <c r="R3448" s="180">
        <v>0</v>
      </c>
      <c r="S3448" s="180">
        <v>0</v>
      </c>
      <c r="T3448" s="180">
        <v>0</v>
      </c>
    </row>
    <row r="3449" spans="2:20" x14ac:dyDescent="0.3">
      <c r="B3449" s="19">
        <v>3446</v>
      </c>
      <c r="C3449" s="179">
        <v>0</v>
      </c>
      <c r="D3449" s="179">
        <v>0</v>
      </c>
      <c r="E3449" s="179">
        <v>166736.04485885758</v>
      </c>
      <c r="F3449" s="179">
        <v>0</v>
      </c>
      <c r="G3449" s="179">
        <v>0</v>
      </c>
      <c r="H3449" s="179">
        <v>8969.7894104635689</v>
      </c>
      <c r="I3449" s="179">
        <v>0</v>
      </c>
      <c r="J3449" s="179">
        <v>0</v>
      </c>
      <c r="K3449" s="179">
        <v>48195.584134672878</v>
      </c>
      <c r="L3449" s="179">
        <v>1</v>
      </c>
      <c r="M3449" s="179">
        <v>67044.5234696548</v>
      </c>
      <c r="N3449" s="179">
        <v>0</v>
      </c>
      <c r="O3449" s="179">
        <v>0</v>
      </c>
      <c r="P3449" s="179">
        <v>0</v>
      </c>
      <c r="Q3449" s="179">
        <v>0</v>
      </c>
      <c r="R3449" s="180">
        <v>0</v>
      </c>
      <c r="S3449" s="180">
        <v>48195.584134672878</v>
      </c>
      <c r="T3449" s="180">
        <v>0</v>
      </c>
    </row>
    <row r="3450" spans="2:20" x14ac:dyDescent="0.3">
      <c r="B3450" s="19">
        <v>3447</v>
      </c>
      <c r="C3450" s="179">
        <v>0</v>
      </c>
      <c r="D3450" s="179">
        <v>0</v>
      </c>
      <c r="E3450" s="179">
        <v>469218.3906671062</v>
      </c>
      <c r="F3450" s="179">
        <v>0</v>
      </c>
      <c r="G3450" s="179">
        <v>0</v>
      </c>
      <c r="H3450" s="179">
        <v>29002.261013404033</v>
      </c>
      <c r="I3450" s="179">
        <v>0</v>
      </c>
      <c r="J3450" s="179">
        <v>0</v>
      </c>
      <c r="K3450" s="179">
        <v>0</v>
      </c>
      <c r="L3450" s="179">
        <v>0</v>
      </c>
      <c r="M3450" s="179">
        <v>3388.952331807749</v>
      </c>
      <c r="N3450" s="179">
        <v>0</v>
      </c>
      <c r="O3450" s="179">
        <v>0</v>
      </c>
      <c r="P3450" s="179">
        <v>0</v>
      </c>
      <c r="Q3450" s="179">
        <v>0</v>
      </c>
      <c r="R3450" s="180">
        <v>0</v>
      </c>
      <c r="S3450" s="180">
        <v>0</v>
      </c>
      <c r="T3450" s="180">
        <v>0</v>
      </c>
    </row>
    <row r="3451" spans="2:20" x14ac:dyDescent="0.3">
      <c r="B3451" s="19">
        <v>3448</v>
      </c>
      <c r="C3451" s="179">
        <v>0</v>
      </c>
      <c r="D3451" s="179">
        <v>0</v>
      </c>
      <c r="E3451" s="179">
        <v>134043.00660051443</v>
      </c>
      <c r="F3451" s="179">
        <v>0</v>
      </c>
      <c r="G3451" s="179">
        <v>0</v>
      </c>
      <c r="H3451" s="179">
        <v>41559.823568518834</v>
      </c>
      <c r="I3451" s="179">
        <v>0</v>
      </c>
      <c r="J3451" s="179">
        <v>0</v>
      </c>
      <c r="K3451" s="179">
        <v>0</v>
      </c>
      <c r="L3451" s="179">
        <v>0</v>
      </c>
      <c r="M3451" s="179">
        <v>30347.389997613769</v>
      </c>
      <c r="N3451" s="179">
        <v>0</v>
      </c>
      <c r="O3451" s="179">
        <v>0</v>
      </c>
      <c r="P3451" s="179">
        <v>0</v>
      </c>
      <c r="Q3451" s="179">
        <v>0</v>
      </c>
      <c r="R3451" s="180">
        <v>0</v>
      </c>
      <c r="S3451" s="180">
        <v>0</v>
      </c>
      <c r="T3451" s="180">
        <v>0</v>
      </c>
    </row>
    <row r="3452" spans="2:20" x14ac:dyDescent="0.3">
      <c r="B3452" s="19">
        <v>3449</v>
      </c>
      <c r="C3452" s="179">
        <v>1</v>
      </c>
      <c r="D3452" s="179">
        <v>24648.804681593469</v>
      </c>
      <c r="E3452" s="179">
        <v>340293.48967387719</v>
      </c>
      <c r="F3452" s="179">
        <v>0</v>
      </c>
      <c r="G3452" s="179">
        <v>0</v>
      </c>
      <c r="H3452" s="179">
        <v>21223.140359118155</v>
      </c>
      <c r="I3452" s="179">
        <v>0</v>
      </c>
      <c r="J3452" s="179">
        <v>0</v>
      </c>
      <c r="K3452" s="179">
        <v>0</v>
      </c>
      <c r="L3452" s="179">
        <v>0</v>
      </c>
      <c r="M3452" s="179">
        <v>90971.85108146834</v>
      </c>
      <c r="N3452" s="179">
        <v>0</v>
      </c>
      <c r="O3452" s="179">
        <v>0</v>
      </c>
      <c r="P3452" s="179">
        <v>0</v>
      </c>
      <c r="Q3452" s="179">
        <v>0</v>
      </c>
      <c r="R3452" s="180">
        <v>0</v>
      </c>
      <c r="S3452" s="180">
        <v>0</v>
      </c>
      <c r="T3452" s="180">
        <v>24648.804681593469</v>
      </c>
    </row>
    <row r="3453" spans="2:20" x14ac:dyDescent="0.3">
      <c r="B3453" s="19">
        <v>3450</v>
      </c>
      <c r="C3453" s="179">
        <v>0</v>
      </c>
      <c r="D3453" s="179">
        <v>0</v>
      </c>
      <c r="E3453" s="179">
        <v>37110.015464858465</v>
      </c>
      <c r="F3453" s="179">
        <v>0</v>
      </c>
      <c r="G3453" s="179">
        <v>0</v>
      </c>
      <c r="H3453" s="179">
        <v>179468.32087565848</v>
      </c>
      <c r="I3453" s="179">
        <v>0</v>
      </c>
      <c r="J3453" s="179">
        <v>0</v>
      </c>
      <c r="K3453" s="179">
        <v>0</v>
      </c>
      <c r="L3453" s="179">
        <v>0</v>
      </c>
      <c r="M3453" s="179">
        <v>61006.617934426431</v>
      </c>
      <c r="N3453" s="179">
        <v>0</v>
      </c>
      <c r="O3453" s="179">
        <v>0</v>
      </c>
      <c r="P3453" s="179">
        <v>0</v>
      </c>
      <c r="Q3453" s="179">
        <v>0</v>
      </c>
      <c r="R3453" s="180">
        <v>0</v>
      </c>
      <c r="S3453" s="180">
        <v>0</v>
      </c>
      <c r="T3453" s="180">
        <v>0</v>
      </c>
    </row>
    <row r="3454" spans="2:20" x14ac:dyDescent="0.3">
      <c r="B3454" s="19">
        <v>3451</v>
      </c>
      <c r="C3454" s="179">
        <v>0</v>
      </c>
      <c r="D3454" s="179">
        <v>0</v>
      </c>
      <c r="E3454" s="179">
        <v>22338.687070786051</v>
      </c>
      <c r="F3454" s="179">
        <v>0</v>
      </c>
      <c r="G3454" s="179">
        <v>0</v>
      </c>
      <c r="H3454" s="179">
        <v>45988.847139597186</v>
      </c>
      <c r="I3454" s="179">
        <v>0</v>
      </c>
      <c r="J3454" s="179">
        <v>0</v>
      </c>
      <c r="K3454" s="179">
        <v>0</v>
      </c>
      <c r="L3454" s="179">
        <v>0</v>
      </c>
      <c r="M3454" s="179">
        <v>6303.4811989832469</v>
      </c>
      <c r="N3454" s="179">
        <v>0</v>
      </c>
      <c r="O3454" s="179">
        <v>0</v>
      </c>
      <c r="P3454" s="179">
        <v>0</v>
      </c>
      <c r="Q3454" s="179">
        <v>0</v>
      </c>
      <c r="R3454" s="180">
        <v>0</v>
      </c>
      <c r="S3454" s="180">
        <v>0</v>
      </c>
      <c r="T3454" s="180">
        <v>0</v>
      </c>
    </row>
    <row r="3455" spans="2:20" x14ac:dyDescent="0.3">
      <c r="B3455" s="19">
        <v>3452</v>
      </c>
      <c r="C3455" s="179">
        <v>0</v>
      </c>
      <c r="D3455" s="179">
        <v>0</v>
      </c>
      <c r="E3455" s="179">
        <v>171972.73820175295</v>
      </c>
      <c r="F3455" s="179">
        <v>0</v>
      </c>
      <c r="G3455" s="179">
        <v>0</v>
      </c>
      <c r="H3455" s="179">
        <v>53349.37575202938</v>
      </c>
      <c r="I3455" s="179">
        <v>0</v>
      </c>
      <c r="J3455" s="179">
        <v>0</v>
      </c>
      <c r="K3455" s="179">
        <v>0</v>
      </c>
      <c r="L3455" s="179">
        <v>0</v>
      </c>
      <c r="M3455" s="179">
        <v>402421.69969988661</v>
      </c>
      <c r="N3455" s="179">
        <v>0</v>
      </c>
      <c r="O3455" s="179">
        <v>0</v>
      </c>
      <c r="P3455" s="179">
        <v>0</v>
      </c>
      <c r="Q3455" s="179">
        <v>0</v>
      </c>
      <c r="R3455" s="180">
        <v>0</v>
      </c>
      <c r="S3455" s="180">
        <v>0</v>
      </c>
      <c r="T3455" s="180">
        <v>0</v>
      </c>
    </row>
    <row r="3456" spans="2:20" x14ac:dyDescent="0.3">
      <c r="B3456" s="19">
        <v>3453</v>
      </c>
      <c r="C3456" s="179">
        <v>0</v>
      </c>
      <c r="D3456" s="179">
        <v>0</v>
      </c>
      <c r="E3456" s="179">
        <v>81605.955576080174</v>
      </c>
      <c r="F3456" s="179">
        <v>0</v>
      </c>
      <c r="G3456" s="179">
        <v>0</v>
      </c>
      <c r="H3456" s="179">
        <v>26598.378349759379</v>
      </c>
      <c r="I3456" s="179">
        <v>0</v>
      </c>
      <c r="J3456" s="179">
        <v>0</v>
      </c>
      <c r="K3456" s="179">
        <v>0</v>
      </c>
      <c r="L3456" s="179">
        <v>0</v>
      </c>
      <c r="M3456" s="179">
        <v>22101.687808572391</v>
      </c>
      <c r="N3456" s="179">
        <v>0</v>
      </c>
      <c r="O3456" s="179">
        <v>0</v>
      </c>
      <c r="P3456" s="179">
        <v>0</v>
      </c>
      <c r="Q3456" s="179">
        <v>0</v>
      </c>
      <c r="R3456" s="180">
        <v>0</v>
      </c>
      <c r="S3456" s="180">
        <v>0</v>
      </c>
      <c r="T3456" s="180">
        <v>0</v>
      </c>
    </row>
    <row r="3457" spans="2:20" x14ac:dyDescent="0.3">
      <c r="B3457" s="19">
        <v>3454</v>
      </c>
      <c r="C3457" s="179">
        <v>0</v>
      </c>
      <c r="D3457" s="179">
        <v>0</v>
      </c>
      <c r="E3457" s="179">
        <v>216391.02576306753</v>
      </c>
      <c r="F3457" s="179">
        <v>0</v>
      </c>
      <c r="G3457" s="179">
        <v>0</v>
      </c>
      <c r="H3457" s="179">
        <v>26215.050047143759</v>
      </c>
      <c r="I3457" s="179">
        <v>0</v>
      </c>
      <c r="J3457" s="179">
        <v>0</v>
      </c>
      <c r="K3457" s="179">
        <v>0</v>
      </c>
      <c r="L3457" s="179">
        <v>0</v>
      </c>
      <c r="M3457" s="179">
        <v>6045.938750465798</v>
      </c>
      <c r="N3457" s="179">
        <v>0</v>
      </c>
      <c r="O3457" s="179">
        <v>0</v>
      </c>
      <c r="P3457" s="179">
        <v>0</v>
      </c>
      <c r="Q3457" s="179">
        <v>0</v>
      </c>
      <c r="R3457" s="180">
        <v>0</v>
      </c>
      <c r="S3457" s="180">
        <v>0</v>
      </c>
      <c r="T3457" s="180">
        <v>0</v>
      </c>
    </row>
    <row r="3458" spans="2:20" x14ac:dyDescent="0.3">
      <c r="B3458" s="19">
        <v>3455</v>
      </c>
      <c r="C3458" s="179">
        <v>0</v>
      </c>
      <c r="D3458" s="179">
        <v>0</v>
      </c>
      <c r="E3458" s="179">
        <v>281792.17904684198</v>
      </c>
      <c r="F3458" s="179">
        <v>0</v>
      </c>
      <c r="G3458" s="179">
        <v>0</v>
      </c>
      <c r="H3458" s="179">
        <v>217162.53664849984</v>
      </c>
      <c r="I3458" s="179">
        <v>0</v>
      </c>
      <c r="J3458" s="179">
        <v>0</v>
      </c>
      <c r="K3458" s="179">
        <v>0</v>
      </c>
      <c r="L3458" s="179">
        <v>0</v>
      </c>
      <c r="M3458" s="179">
        <v>32728.152511115255</v>
      </c>
      <c r="N3458" s="179">
        <v>0</v>
      </c>
      <c r="O3458" s="179">
        <v>0</v>
      </c>
      <c r="P3458" s="179">
        <v>0</v>
      </c>
      <c r="Q3458" s="179">
        <v>0</v>
      </c>
      <c r="R3458" s="180">
        <v>0</v>
      </c>
      <c r="S3458" s="180">
        <v>0</v>
      </c>
      <c r="T3458" s="180">
        <v>0</v>
      </c>
    </row>
    <row r="3459" spans="2:20" x14ac:dyDescent="0.3">
      <c r="B3459" s="19">
        <v>3456</v>
      </c>
      <c r="C3459" s="179">
        <v>0</v>
      </c>
      <c r="D3459" s="179">
        <v>0</v>
      </c>
      <c r="E3459" s="179">
        <v>27624.519475947018</v>
      </c>
      <c r="F3459" s="179">
        <v>0</v>
      </c>
      <c r="G3459" s="179">
        <v>0</v>
      </c>
      <c r="H3459" s="179">
        <v>16987.582774717463</v>
      </c>
      <c r="I3459" s="179">
        <v>0</v>
      </c>
      <c r="J3459" s="179">
        <v>0</v>
      </c>
      <c r="K3459" s="179">
        <v>0</v>
      </c>
      <c r="L3459" s="179">
        <v>0</v>
      </c>
      <c r="M3459" s="179">
        <v>91378.908459693572</v>
      </c>
      <c r="N3459" s="179">
        <v>0</v>
      </c>
      <c r="O3459" s="179">
        <v>0</v>
      </c>
      <c r="P3459" s="179">
        <v>0</v>
      </c>
      <c r="Q3459" s="179">
        <v>0</v>
      </c>
      <c r="R3459" s="180">
        <v>0</v>
      </c>
      <c r="S3459" s="180">
        <v>0</v>
      </c>
      <c r="T3459" s="180">
        <v>0</v>
      </c>
    </row>
    <row r="3460" spans="2:20" x14ac:dyDescent="0.3">
      <c r="B3460" s="19">
        <v>3457</v>
      </c>
      <c r="C3460" s="179">
        <v>0</v>
      </c>
      <c r="D3460" s="179">
        <v>0</v>
      </c>
      <c r="E3460" s="179">
        <v>2597780.3488746257</v>
      </c>
      <c r="F3460" s="179">
        <v>0</v>
      </c>
      <c r="G3460" s="179">
        <v>0</v>
      </c>
      <c r="H3460" s="179">
        <v>122244.05890404625</v>
      </c>
      <c r="I3460" s="179">
        <v>0</v>
      </c>
      <c r="J3460" s="179">
        <v>0</v>
      </c>
      <c r="K3460" s="179">
        <v>6383.1259047903204</v>
      </c>
      <c r="L3460" s="179">
        <v>1</v>
      </c>
      <c r="M3460" s="179">
        <v>71915.531308297082</v>
      </c>
      <c r="N3460" s="179">
        <v>0</v>
      </c>
      <c r="O3460" s="179">
        <v>0</v>
      </c>
      <c r="P3460" s="179">
        <v>0</v>
      </c>
      <c r="Q3460" s="179">
        <v>0</v>
      </c>
      <c r="R3460" s="180">
        <v>0</v>
      </c>
      <c r="S3460" s="180">
        <v>6383.1259047903204</v>
      </c>
      <c r="T3460" s="180">
        <v>0</v>
      </c>
    </row>
    <row r="3461" spans="2:20" x14ac:dyDescent="0.3">
      <c r="B3461" s="19">
        <v>3458</v>
      </c>
      <c r="C3461" s="179">
        <v>0</v>
      </c>
      <c r="D3461" s="179">
        <v>0</v>
      </c>
      <c r="E3461" s="179">
        <v>473203.60904210521</v>
      </c>
      <c r="F3461" s="179">
        <v>0</v>
      </c>
      <c r="G3461" s="179">
        <v>0</v>
      </c>
      <c r="H3461" s="179">
        <v>29689.447656308239</v>
      </c>
      <c r="I3461" s="179">
        <v>0</v>
      </c>
      <c r="J3461" s="179">
        <v>0</v>
      </c>
      <c r="K3461" s="179">
        <v>0</v>
      </c>
      <c r="L3461" s="179">
        <v>0</v>
      </c>
      <c r="M3461" s="179">
        <v>14564.567146934151</v>
      </c>
      <c r="N3461" s="179">
        <v>0</v>
      </c>
      <c r="O3461" s="179">
        <v>0</v>
      </c>
      <c r="P3461" s="179">
        <v>0</v>
      </c>
      <c r="Q3461" s="179">
        <v>0</v>
      </c>
      <c r="R3461" s="180">
        <v>0</v>
      </c>
      <c r="S3461" s="180">
        <v>0</v>
      </c>
      <c r="T3461" s="180">
        <v>0</v>
      </c>
    </row>
    <row r="3462" spans="2:20" x14ac:dyDescent="0.3">
      <c r="B3462" s="19">
        <v>3459</v>
      </c>
      <c r="C3462" s="179">
        <v>0</v>
      </c>
      <c r="D3462" s="179">
        <v>0</v>
      </c>
      <c r="E3462" s="179">
        <v>4945.7855407154675</v>
      </c>
      <c r="F3462" s="179">
        <v>0</v>
      </c>
      <c r="G3462" s="179">
        <v>0</v>
      </c>
      <c r="H3462" s="179">
        <v>100505.14437080121</v>
      </c>
      <c r="I3462" s="179">
        <v>0</v>
      </c>
      <c r="J3462" s="179">
        <v>0</v>
      </c>
      <c r="K3462" s="179">
        <v>0</v>
      </c>
      <c r="L3462" s="179">
        <v>0</v>
      </c>
      <c r="M3462" s="179">
        <v>170455.71946996168</v>
      </c>
      <c r="N3462" s="179">
        <v>0</v>
      </c>
      <c r="O3462" s="179">
        <v>0</v>
      </c>
      <c r="P3462" s="179">
        <v>0</v>
      </c>
      <c r="Q3462" s="179">
        <v>0</v>
      </c>
      <c r="R3462" s="180">
        <v>0</v>
      </c>
      <c r="S3462" s="180">
        <v>0</v>
      </c>
      <c r="T3462" s="180">
        <v>0</v>
      </c>
    </row>
    <row r="3463" spans="2:20" x14ac:dyDescent="0.3">
      <c r="B3463" s="19">
        <v>3460</v>
      </c>
      <c r="C3463" s="179">
        <v>0</v>
      </c>
      <c r="D3463" s="179">
        <v>0</v>
      </c>
      <c r="E3463" s="179">
        <v>184411.22686507954</v>
      </c>
      <c r="F3463" s="179">
        <v>0</v>
      </c>
      <c r="G3463" s="179">
        <v>0</v>
      </c>
      <c r="H3463" s="179">
        <v>41592.077658126771</v>
      </c>
      <c r="I3463" s="179">
        <v>0</v>
      </c>
      <c r="J3463" s="179">
        <v>0</v>
      </c>
      <c r="K3463" s="179">
        <v>0</v>
      </c>
      <c r="L3463" s="179">
        <v>0</v>
      </c>
      <c r="M3463" s="179">
        <v>16977.736770395437</v>
      </c>
      <c r="N3463" s="179">
        <v>0</v>
      </c>
      <c r="O3463" s="179">
        <v>0</v>
      </c>
      <c r="P3463" s="179">
        <v>0</v>
      </c>
      <c r="Q3463" s="179">
        <v>0</v>
      </c>
      <c r="R3463" s="180">
        <v>0</v>
      </c>
      <c r="S3463" s="180">
        <v>0</v>
      </c>
      <c r="T3463" s="180">
        <v>0</v>
      </c>
    </row>
    <row r="3464" spans="2:20" x14ac:dyDescent="0.3">
      <c r="B3464" s="19">
        <v>3461</v>
      </c>
      <c r="C3464" s="179">
        <v>0</v>
      </c>
      <c r="D3464" s="179">
        <v>0</v>
      </c>
      <c r="E3464" s="179">
        <v>158604.61025878193</v>
      </c>
      <c r="F3464" s="179">
        <v>0</v>
      </c>
      <c r="G3464" s="179">
        <v>0</v>
      </c>
      <c r="H3464" s="179">
        <v>5974.6214038626977</v>
      </c>
      <c r="I3464" s="179">
        <v>0</v>
      </c>
      <c r="J3464" s="179">
        <v>0</v>
      </c>
      <c r="K3464" s="179">
        <v>184700.56323224786</v>
      </c>
      <c r="L3464" s="179">
        <v>1</v>
      </c>
      <c r="M3464" s="179">
        <v>309624.92285714403</v>
      </c>
      <c r="N3464" s="179">
        <v>0</v>
      </c>
      <c r="O3464" s="179">
        <v>0</v>
      </c>
      <c r="P3464" s="179">
        <v>0</v>
      </c>
      <c r="Q3464" s="179">
        <v>0</v>
      </c>
      <c r="R3464" s="180">
        <v>0</v>
      </c>
      <c r="S3464" s="180">
        <v>184700.56323224786</v>
      </c>
      <c r="T3464" s="180">
        <v>0</v>
      </c>
    </row>
    <row r="3465" spans="2:20" x14ac:dyDescent="0.3">
      <c r="B3465" s="19">
        <v>3462</v>
      </c>
      <c r="C3465" s="179">
        <v>0</v>
      </c>
      <c r="D3465" s="179">
        <v>0</v>
      </c>
      <c r="E3465" s="179">
        <v>630595.22441305348</v>
      </c>
      <c r="F3465" s="179">
        <v>0</v>
      </c>
      <c r="G3465" s="179">
        <v>0</v>
      </c>
      <c r="H3465" s="179">
        <v>133909.29820368037</v>
      </c>
      <c r="I3465" s="179">
        <v>0</v>
      </c>
      <c r="J3465" s="179">
        <v>0</v>
      </c>
      <c r="K3465" s="179">
        <v>0</v>
      </c>
      <c r="L3465" s="179">
        <v>0</v>
      </c>
      <c r="M3465" s="179">
        <v>214166.07108646916</v>
      </c>
      <c r="N3465" s="179">
        <v>0</v>
      </c>
      <c r="O3465" s="179">
        <v>0</v>
      </c>
      <c r="P3465" s="179">
        <v>0</v>
      </c>
      <c r="Q3465" s="179">
        <v>0</v>
      </c>
      <c r="R3465" s="180">
        <v>0</v>
      </c>
      <c r="S3465" s="180">
        <v>0</v>
      </c>
      <c r="T3465" s="180">
        <v>0</v>
      </c>
    </row>
    <row r="3466" spans="2:20" x14ac:dyDescent="0.3">
      <c r="B3466" s="19">
        <v>3463</v>
      </c>
      <c r="C3466" s="179">
        <v>0</v>
      </c>
      <c r="D3466" s="179">
        <v>0</v>
      </c>
      <c r="E3466" s="179">
        <v>117394.25116418036</v>
      </c>
      <c r="F3466" s="179">
        <v>0</v>
      </c>
      <c r="G3466" s="179">
        <v>0</v>
      </c>
      <c r="H3466" s="179">
        <v>55197.688665131078</v>
      </c>
      <c r="I3466" s="179">
        <v>0</v>
      </c>
      <c r="J3466" s="179">
        <v>0</v>
      </c>
      <c r="K3466" s="179">
        <v>0</v>
      </c>
      <c r="L3466" s="179">
        <v>0</v>
      </c>
      <c r="M3466" s="179">
        <v>23501.384137875553</v>
      </c>
      <c r="N3466" s="179">
        <v>0</v>
      </c>
      <c r="O3466" s="179">
        <v>0</v>
      </c>
      <c r="P3466" s="179">
        <v>0</v>
      </c>
      <c r="Q3466" s="179">
        <v>0</v>
      </c>
      <c r="R3466" s="180">
        <v>0</v>
      </c>
      <c r="S3466" s="180">
        <v>0</v>
      </c>
      <c r="T3466" s="180">
        <v>0</v>
      </c>
    </row>
    <row r="3467" spans="2:20" x14ac:dyDescent="0.3">
      <c r="B3467" s="19">
        <v>3464</v>
      </c>
      <c r="C3467" s="179">
        <v>0</v>
      </c>
      <c r="D3467" s="179">
        <v>0</v>
      </c>
      <c r="E3467" s="179">
        <v>35583.703039855805</v>
      </c>
      <c r="F3467" s="179">
        <v>0</v>
      </c>
      <c r="G3467" s="179">
        <v>0</v>
      </c>
      <c r="H3467" s="179">
        <v>58786.924351815564</v>
      </c>
      <c r="I3467" s="179">
        <v>0</v>
      </c>
      <c r="J3467" s="179">
        <v>0</v>
      </c>
      <c r="K3467" s="179">
        <v>0</v>
      </c>
      <c r="L3467" s="179">
        <v>0</v>
      </c>
      <c r="M3467" s="179">
        <v>115180.61842324209</v>
      </c>
      <c r="N3467" s="179">
        <v>0</v>
      </c>
      <c r="O3467" s="179">
        <v>0</v>
      </c>
      <c r="P3467" s="179">
        <v>0</v>
      </c>
      <c r="Q3467" s="179">
        <v>0</v>
      </c>
      <c r="R3467" s="180">
        <v>0</v>
      </c>
      <c r="S3467" s="180">
        <v>0</v>
      </c>
      <c r="T3467" s="180">
        <v>0</v>
      </c>
    </row>
    <row r="3468" spans="2:20" x14ac:dyDescent="0.3">
      <c r="B3468" s="19">
        <v>3465</v>
      </c>
      <c r="C3468" s="179">
        <v>0</v>
      </c>
      <c r="D3468" s="179">
        <v>0</v>
      </c>
      <c r="E3468" s="179">
        <v>365032.49916432519</v>
      </c>
      <c r="F3468" s="179">
        <v>1</v>
      </c>
      <c r="G3468" s="179">
        <v>473633.27762842429</v>
      </c>
      <c r="H3468" s="179">
        <v>16712.624729975621</v>
      </c>
      <c r="I3468" s="179">
        <v>0</v>
      </c>
      <c r="J3468" s="179">
        <v>0</v>
      </c>
      <c r="K3468" s="179">
        <v>0</v>
      </c>
      <c r="L3468" s="179">
        <v>0</v>
      </c>
      <c r="M3468" s="179">
        <v>77658.556744433736</v>
      </c>
      <c r="N3468" s="179">
        <v>0</v>
      </c>
      <c r="O3468" s="179">
        <v>0</v>
      </c>
      <c r="P3468" s="179">
        <v>0</v>
      </c>
      <c r="Q3468" s="179">
        <v>0</v>
      </c>
      <c r="R3468" s="180">
        <v>0</v>
      </c>
      <c r="S3468" s="180">
        <v>0</v>
      </c>
      <c r="T3468" s="180">
        <v>0</v>
      </c>
    </row>
    <row r="3469" spans="2:20" x14ac:dyDescent="0.3">
      <c r="B3469" s="19">
        <v>3466</v>
      </c>
      <c r="C3469" s="179">
        <v>0</v>
      </c>
      <c r="D3469" s="179">
        <v>0</v>
      </c>
      <c r="E3469" s="179">
        <v>63218.007474214253</v>
      </c>
      <c r="F3469" s="179">
        <v>0</v>
      </c>
      <c r="G3469" s="179">
        <v>0</v>
      </c>
      <c r="H3469" s="179">
        <v>27325.43139208954</v>
      </c>
      <c r="I3469" s="179">
        <v>0</v>
      </c>
      <c r="J3469" s="179">
        <v>0</v>
      </c>
      <c r="K3469" s="179">
        <v>0</v>
      </c>
      <c r="L3469" s="179">
        <v>0</v>
      </c>
      <c r="M3469" s="179">
        <v>6391.9677881823663</v>
      </c>
      <c r="N3469" s="179">
        <v>0</v>
      </c>
      <c r="O3469" s="179">
        <v>0</v>
      </c>
      <c r="P3469" s="179">
        <v>0</v>
      </c>
      <c r="Q3469" s="179">
        <v>0</v>
      </c>
      <c r="R3469" s="180">
        <v>0</v>
      </c>
      <c r="S3469" s="180">
        <v>0</v>
      </c>
      <c r="T3469" s="180">
        <v>0</v>
      </c>
    </row>
    <row r="3470" spans="2:20" x14ac:dyDescent="0.3">
      <c r="B3470" s="19">
        <v>3467</v>
      </c>
      <c r="C3470" s="179">
        <v>0</v>
      </c>
      <c r="D3470" s="179">
        <v>0</v>
      </c>
      <c r="E3470" s="179">
        <v>37194.87179700617</v>
      </c>
      <c r="F3470" s="179">
        <v>0</v>
      </c>
      <c r="G3470" s="179">
        <v>0</v>
      </c>
      <c r="H3470" s="179">
        <v>58614.358601226959</v>
      </c>
      <c r="I3470" s="179">
        <v>0</v>
      </c>
      <c r="J3470" s="179">
        <v>0</v>
      </c>
      <c r="K3470" s="179">
        <v>0</v>
      </c>
      <c r="L3470" s="179">
        <v>0</v>
      </c>
      <c r="M3470" s="179">
        <v>27484.410375871648</v>
      </c>
      <c r="N3470" s="179">
        <v>0</v>
      </c>
      <c r="O3470" s="179">
        <v>0</v>
      </c>
      <c r="P3470" s="179">
        <v>0</v>
      </c>
      <c r="Q3470" s="179">
        <v>0</v>
      </c>
      <c r="R3470" s="180">
        <v>0</v>
      </c>
      <c r="S3470" s="180">
        <v>0</v>
      </c>
      <c r="T3470" s="180">
        <v>0</v>
      </c>
    </row>
    <row r="3471" spans="2:20" x14ac:dyDescent="0.3">
      <c r="B3471" s="19">
        <v>3468</v>
      </c>
      <c r="C3471" s="179">
        <v>0</v>
      </c>
      <c r="D3471" s="179">
        <v>0</v>
      </c>
      <c r="E3471" s="179">
        <v>138273.83514398354</v>
      </c>
      <c r="F3471" s="179">
        <v>0</v>
      </c>
      <c r="G3471" s="179">
        <v>0</v>
      </c>
      <c r="H3471" s="179">
        <v>35672.327082962394</v>
      </c>
      <c r="I3471" s="179">
        <v>0</v>
      </c>
      <c r="J3471" s="179">
        <v>0</v>
      </c>
      <c r="K3471" s="179">
        <v>0</v>
      </c>
      <c r="L3471" s="179">
        <v>0</v>
      </c>
      <c r="M3471" s="179">
        <v>9485.0713189157887</v>
      </c>
      <c r="N3471" s="179">
        <v>0</v>
      </c>
      <c r="O3471" s="179">
        <v>0</v>
      </c>
      <c r="P3471" s="179">
        <v>0</v>
      </c>
      <c r="Q3471" s="179">
        <v>0</v>
      </c>
      <c r="R3471" s="180">
        <v>0</v>
      </c>
      <c r="S3471" s="180">
        <v>0</v>
      </c>
      <c r="T3471" s="180">
        <v>0</v>
      </c>
    </row>
    <row r="3472" spans="2:20" x14ac:dyDescent="0.3">
      <c r="B3472" s="19">
        <v>3469</v>
      </c>
      <c r="C3472" s="179">
        <v>0</v>
      </c>
      <c r="D3472" s="179">
        <v>0</v>
      </c>
      <c r="E3472" s="179">
        <v>668995.48270991154</v>
      </c>
      <c r="F3472" s="179">
        <v>0</v>
      </c>
      <c r="G3472" s="179">
        <v>0</v>
      </c>
      <c r="H3472" s="179">
        <v>1376113.1115209803</v>
      </c>
      <c r="I3472" s="179">
        <v>0</v>
      </c>
      <c r="J3472" s="179">
        <v>0</v>
      </c>
      <c r="K3472" s="179">
        <v>0</v>
      </c>
      <c r="L3472" s="179">
        <v>0</v>
      </c>
      <c r="M3472" s="179">
        <v>31212.042641356875</v>
      </c>
      <c r="N3472" s="179">
        <v>0</v>
      </c>
      <c r="O3472" s="179">
        <v>0</v>
      </c>
      <c r="P3472" s="179">
        <v>0</v>
      </c>
      <c r="Q3472" s="179">
        <v>0</v>
      </c>
      <c r="R3472" s="180">
        <v>0</v>
      </c>
      <c r="S3472" s="180">
        <v>0</v>
      </c>
      <c r="T3472" s="180">
        <v>0</v>
      </c>
    </row>
    <row r="3473" spans="2:20" x14ac:dyDescent="0.3">
      <c r="B3473" s="19">
        <v>3470</v>
      </c>
      <c r="C3473" s="179">
        <v>0</v>
      </c>
      <c r="D3473" s="179">
        <v>0</v>
      </c>
      <c r="E3473" s="179">
        <v>1101262.8672043371</v>
      </c>
      <c r="F3473" s="179">
        <v>0</v>
      </c>
      <c r="G3473" s="179">
        <v>0</v>
      </c>
      <c r="H3473" s="179">
        <v>26550.295206884446</v>
      </c>
      <c r="I3473" s="179">
        <v>0</v>
      </c>
      <c r="J3473" s="179">
        <v>0</v>
      </c>
      <c r="K3473" s="179">
        <v>0</v>
      </c>
      <c r="L3473" s="179">
        <v>0</v>
      </c>
      <c r="M3473" s="179">
        <v>1734.2675971477654</v>
      </c>
      <c r="N3473" s="179">
        <v>0</v>
      </c>
      <c r="O3473" s="179">
        <v>0</v>
      </c>
      <c r="P3473" s="179">
        <v>0</v>
      </c>
      <c r="Q3473" s="179">
        <v>0</v>
      </c>
      <c r="R3473" s="180">
        <v>0</v>
      </c>
      <c r="S3473" s="180">
        <v>0</v>
      </c>
      <c r="T3473" s="180">
        <v>0</v>
      </c>
    </row>
    <row r="3474" spans="2:20" x14ac:dyDescent="0.3">
      <c r="B3474" s="19">
        <v>3471</v>
      </c>
      <c r="C3474" s="179">
        <v>0</v>
      </c>
      <c r="D3474" s="179">
        <v>0</v>
      </c>
      <c r="E3474" s="179">
        <v>26948.902462432488</v>
      </c>
      <c r="F3474" s="179">
        <v>1</v>
      </c>
      <c r="G3474" s="179">
        <v>23019.069818355118</v>
      </c>
      <c r="H3474" s="179">
        <v>61477.902662732777</v>
      </c>
      <c r="I3474" s="179">
        <v>0</v>
      </c>
      <c r="J3474" s="179">
        <v>0</v>
      </c>
      <c r="K3474" s="179">
        <v>0</v>
      </c>
      <c r="L3474" s="179">
        <v>0</v>
      </c>
      <c r="M3474" s="179">
        <v>48431.907302014442</v>
      </c>
      <c r="N3474" s="179">
        <v>0</v>
      </c>
      <c r="O3474" s="179">
        <v>0</v>
      </c>
      <c r="P3474" s="179">
        <v>0</v>
      </c>
      <c r="Q3474" s="179">
        <v>0</v>
      </c>
      <c r="R3474" s="180">
        <v>0</v>
      </c>
      <c r="S3474" s="180">
        <v>0</v>
      </c>
      <c r="T3474" s="180">
        <v>0</v>
      </c>
    </row>
    <row r="3475" spans="2:20" x14ac:dyDescent="0.3">
      <c r="B3475" s="19">
        <v>3472</v>
      </c>
      <c r="C3475" s="179">
        <v>0</v>
      </c>
      <c r="D3475" s="179">
        <v>0</v>
      </c>
      <c r="E3475" s="179">
        <v>382893.52853169257</v>
      </c>
      <c r="F3475" s="179">
        <v>0</v>
      </c>
      <c r="G3475" s="179">
        <v>0</v>
      </c>
      <c r="H3475" s="179">
        <v>69007.360467619626</v>
      </c>
      <c r="I3475" s="179">
        <v>0</v>
      </c>
      <c r="J3475" s="179">
        <v>0</v>
      </c>
      <c r="K3475" s="179">
        <v>0</v>
      </c>
      <c r="L3475" s="179">
        <v>0</v>
      </c>
      <c r="M3475" s="179">
        <v>80235.879530405844</v>
      </c>
      <c r="N3475" s="179">
        <v>0</v>
      </c>
      <c r="O3475" s="179">
        <v>0</v>
      </c>
      <c r="P3475" s="179">
        <v>0</v>
      </c>
      <c r="Q3475" s="179">
        <v>0</v>
      </c>
      <c r="R3475" s="180">
        <v>0</v>
      </c>
      <c r="S3475" s="180">
        <v>0</v>
      </c>
      <c r="T3475" s="180">
        <v>0</v>
      </c>
    </row>
    <row r="3476" spans="2:20" x14ac:dyDescent="0.3">
      <c r="B3476" s="19">
        <v>3473</v>
      </c>
      <c r="C3476" s="179">
        <v>0</v>
      </c>
      <c r="D3476" s="179">
        <v>0</v>
      </c>
      <c r="E3476" s="179">
        <v>242969.591437403</v>
      </c>
      <c r="F3476" s="179">
        <v>0</v>
      </c>
      <c r="G3476" s="179">
        <v>0</v>
      </c>
      <c r="H3476" s="179">
        <v>125781.13262623876</v>
      </c>
      <c r="I3476" s="179">
        <v>0</v>
      </c>
      <c r="J3476" s="179">
        <v>0</v>
      </c>
      <c r="K3476" s="179">
        <v>0</v>
      </c>
      <c r="L3476" s="179">
        <v>0</v>
      </c>
      <c r="M3476" s="179">
        <v>263700.04311558587</v>
      </c>
      <c r="N3476" s="179">
        <v>0</v>
      </c>
      <c r="O3476" s="179">
        <v>0</v>
      </c>
      <c r="P3476" s="179">
        <v>0</v>
      </c>
      <c r="Q3476" s="179">
        <v>0</v>
      </c>
      <c r="R3476" s="180">
        <v>0</v>
      </c>
      <c r="S3476" s="180">
        <v>0</v>
      </c>
      <c r="T3476" s="180">
        <v>0</v>
      </c>
    </row>
    <row r="3477" spans="2:20" x14ac:dyDescent="0.3">
      <c r="B3477" s="19">
        <v>3474</v>
      </c>
      <c r="C3477" s="179">
        <v>0</v>
      </c>
      <c r="D3477" s="179">
        <v>0</v>
      </c>
      <c r="E3477" s="179">
        <v>552136.17475219874</v>
      </c>
      <c r="F3477" s="179">
        <v>0</v>
      </c>
      <c r="G3477" s="179">
        <v>0</v>
      </c>
      <c r="H3477" s="179">
        <v>23535.216935601147</v>
      </c>
      <c r="I3477" s="179">
        <v>0</v>
      </c>
      <c r="J3477" s="179">
        <v>0</v>
      </c>
      <c r="K3477" s="179">
        <v>0</v>
      </c>
      <c r="L3477" s="179">
        <v>0</v>
      </c>
      <c r="M3477" s="179">
        <v>68680.474438024306</v>
      </c>
      <c r="N3477" s="179">
        <v>0</v>
      </c>
      <c r="O3477" s="179">
        <v>0</v>
      </c>
      <c r="P3477" s="179">
        <v>0</v>
      </c>
      <c r="Q3477" s="179">
        <v>0</v>
      </c>
      <c r="R3477" s="180">
        <v>0</v>
      </c>
      <c r="S3477" s="180">
        <v>0</v>
      </c>
      <c r="T3477" s="180">
        <v>0</v>
      </c>
    </row>
    <row r="3478" spans="2:20" x14ac:dyDescent="0.3">
      <c r="B3478" s="19">
        <v>3475</v>
      </c>
      <c r="C3478" s="179">
        <v>0</v>
      </c>
      <c r="D3478" s="179">
        <v>0</v>
      </c>
      <c r="E3478" s="179">
        <v>82664.088289902124</v>
      </c>
      <c r="F3478" s="179">
        <v>0</v>
      </c>
      <c r="G3478" s="179">
        <v>0</v>
      </c>
      <c r="H3478" s="179">
        <v>184446.39087439919</v>
      </c>
      <c r="I3478" s="179">
        <v>0</v>
      </c>
      <c r="J3478" s="179">
        <v>0</v>
      </c>
      <c r="K3478" s="179">
        <v>0</v>
      </c>
      <c r="L3478" s="179">
        <v>0</v>
      </c>
      <c r="M3478" s="179">
        <v>177131.99912624501</v>
      </c>
      <c r="N3478" s="179">
        <v>0</v>
      </c>
      <c r="O3478" s="179">
        <v>0</v>
      </c>
      <c r="P3478" s="179">
        <v>0</v>
      </c>
      <c r="Q3478" s="179">
        <v>0</v>
      </c>
      <c r="R3478" s="180">
        <v>0</v>
      </c>
      <c r="S3478" s="180">
        <v>0</v>
      </c>
      <c r="T3478" s="180">
        <v>0</v>
      </c>
    </row>
    <row r="3479" spans="2:20" x14ac:dyDescent="0.3">
      <c r="B3479" s="19">
        <v>3476</v>
      </c>
      <c r="C3479" s="179">
        <v>0</v>
      </c>
      <c r="D3479" s="179">
        <v>0</v>
      </c>
      <c r="E3479" s="179">
        <v>537857.38718292862</v>
      </c>
      <c r="F3479" s="179">
        <v>0</v>
      </c>
      <c r="G3479" s="179">
        <v>0</v>
      </c>
      <c r="H3479" s="179">
        <v>2174.6450830929234</v>
      </c>
      <c r="I3479" s="179">
        <v>0</v>
      </c>
      <c r="J3479" s="179">
        <v>0</v>
      </c>
      <c r="K3479" s="179">
        <v>0</v>
      </c>
      <c r="L3479" s="179">
        <v>0</v>
      </c>
      <c r="M3479" s="179">
        <v>9695.1698629704661</v>
      </c>
      <c r="N3479" s="179">
        <v>0</v>
      </c>
      <c r="O3479" s="179">
        <v>0</v>
      </c>
      <c r="P3479" s="179">
        <v>0</v>
      </c>
      <c r="Q3479" s="179">
        <v>0</v>
      </c>
      <c r="R3479" s="180">
        <v>0</v>
      </c>
      <c r="S3479" s="180">
        <v>0</v>
      </c>
      <c r="T3479" s="180">
        <v>0</v>
      </c>
    </row>
    <row r="3480" spans="2:20" x14ac:dyDescent="0.3">
      <c r="B3480" s="19">
        <v>3477</v>
      </c>
      <c r="C3480" s="179">
        <v>0</v>
      </c>
      <c r="D3480" s="179">
        <v>0</v>
      </c>
      <c r="E3480" s="179">
        <v>7110.6046956243299</v>
      </c>
      <c r="F3480" s="179">
        <v>0</v>
      </c>
      <c r="G3480" s="179">
        <v>0</v>
      </c>
      <c r="H3480" s="179">
        <v>117217.1749175196</v>
      </c>
      <c r="I3480" s="179">
        <v>0</v>
      </c>
      <c r="J3480" s="179">
        <v>0</v>
      </c>
      <c r="K3480" s="179">
        <v>0</v>
      </c>
      <c r="L3480" s="179">
        <v>0</v>
      </c>
      <c r="M3480" s="179">
        <v>135992.43286718964</v>
      </c>
      <c r="N3480" s="179">
        <v>0</v>
      </c>
      <c r="O3480" s="179">
        <v>0</v>
      </c>
      <c r="P3480" s="179">
        <v>0</v>
      </c>
      <c r="Q3480" s="179">
        <v>0</v>
      </c>
      <c r="R3480" s="180">
        <v>0</v>
      </c>
      <c r="S3480" s="180">
        <v>0</v>
      </c>
      <c r="T3480" s="180">
        <v>0</v>
      </c>
    </row>
    <row r="3481" spans="2:20" x14ac:dyDescent="0.3">
      <c r="B3481" s="19">
        <v>3478</v>
      </c>
      <c r="C3481" s="179">
        <v>0</v>
      </c>
      <c r="D3481" s="179">
        <v>0</v>
      </c>
      <c r="E3481" s="179">
        <v>161822.11349648429</v>
      </c>
      <c r="F3481" s="179">
        <v>0</v>
      </c>
      <c r="G3481" s="179">
        <v>0</v>
      </c>
      <c r="H3481" s="179">
        <v>77943.708656834133</v>
      </c>
      <c r="I3481" s="179">
        <v>0</v>
      </c>
      <c r="J3481" s="179">
        <v>0</v>
      </c>
      <c r="K3481" s="179">
        <v>0</v>
      </c>
      <c r="L3481" s="179">
        <v>0</v>
      </c>
      <c r="M3481" s="179">
        <v>296636.13454999967</v>
      </c>
      <c r="N3481" s="179">
        <v>0</v>
      </c>
      <c r="O3481" s="179">
        <v>0</v>
      </c>
      <c r="P3481" s="179">
        <v>0</v>
      </c>
      <c r="Q3481" s="179">
        <v>0</v>
      </c>
      <c r="R3481" s="180">
        <v>0</v>
      </c>
      <c r="S3481" s="180">
        <v>0</v>
      </c>
      <c r="T3481" s="180">
        <v>0</v>
      </c>
    </row>
    <row r="3482" spans="2:20" x14ac:dyDescent="0.3">
      <c r="B3482" s="19">
        <v>3479</v>
      </c>
      <c r="C3482" s="179">
        <v>0</v>
      </c>
      <c r="D3482" s="179">
        <v>0</v>
      </c>
      <c r="E3482" s="179">
        <v>23303.858356531702</v>
      </c>
      <c r="F3482" s="179">
        <v>0</v>
      </c>
      <c r="G3482" s="179">
        <v>0</v>
      </c>
      <c r="H3482" s="179">
        <v>19399.193683808255</v>
      </c>
      <c r="I3482" s="179">
        <v>0</v>
      </c>
      <c r="J3482" s="179">
        <v>0</v>
      </c>
      <c r="K3482" s="179">
        <v>0</v>
      </c>
      <c r="L3482" s="179">
        <v>0</v>
      </c>
      <c r="M3482" s="179">
        <v>61387.869792259808</v>
      </c>
      <c r="N3482" s="179">
        <v>0</v>
      </c>
      <c r="O3482" s="179">
        <v>0</v>
      </c>
      <c r="P3482" s="179">
        <v>0</v>
      </c>
      <c r="Q3482" s="179">
        <v>0</v>
      </c>
      <c r="R3482" s="180">
        <v>0</v>
      </c>
      <c r="S3482" s="180">
        <v>0</v>
      </c>
      <c r="T3482" s="180">
        <v>0</v>
      </c>
    </row>
    <row r="3483" spans="2:20" x14ac:dyDescent="0.3">
      <c r="B3483" s="19">
        <v>3480</v>
      </c>
      <c r="C3483" s="179">
        <v>0</v>
      </c>
      <c r="D3483" s="179">
        <v>0</v>
      </c>
      <c r="E3483" s="179">
        <v>193643.3568355492</v>
      </c>
      <c r="F3483" s="179">
        <v>0</v>
      </c>
      <c r="G3483" s="179">
        <v>0</v>
      </c>
      <c r="H3483" s="179">
        <v>152567.52274601898</v>
      </c>
      <c r="I3483" s="179">
        <v>0</v>
      </c>
      <c r="J3483" s="179">
        <v>0</v>
      </c>
      <c r="K3483" s="179">
        <v>0</v>
      </c>
      <c r="L3483" s="179">
        <v>0</v>
      </c>
      <c r="M3483" s="179">
        <v>18375.614840273411</v>
      </c>
      <c r="N3483" s="179">
        <v>0</v>
      </c>
      <c r="O3483" s="179">
        <v>0</v>
      </c>
      <c r="P3483" s="179">
        <v>0</v>
      </c>
      <c r="Q3483" s="179">
        <v>0</v>
      </c>
      <c r="R3483" s="180">
        <v>0</v>
      </c>
      <c r="S3483" s="180">
        <v>0</v>
      </c>
      <c r="T3483" s="180">
        <v>0</v>
      </c>
    </row>
    <row r="3484" spans="2:20" x14ac:dyDescent="0.3">
      <c r="B3484" s="19">
        <v>3481</v>
      </c>
      <c r="C3484" s="179">
        <v>0</v>
      </c>
      <c r="D3484" s="179">
        <v>0</v>
      </c>
      <c r="E3484" s="179">
        <v>113242.53829669153</v>
      </c>
      <c r="F3484" s="179">
        <v>0</v>
      </c>
      <c r="G3484" s="179">
        <v>0</v>
      </c>
      <c r="H3484" s="179">
        <v>8229.2714469638304</v>
      </c>
      <c r="I3484" s="179">
        <v>0</v>
      </c>
      <c r="J3484" s="179">
        <v>0</v>
      </c>
      <c r="K3484" s="179">
        <v>0</v>
      </c>
      <c r="L3484" s="179">
        <v>0</v>
      </c>
      <c r="M3484" s="179">
        <v>65999.458712889988</v>
      </c>
      <c r="N3484" s="179">
        <v>0</v>
      </c>
      <c r="O3484" s="179">
        <v>0</v>
      </c>
      <c r="P3484" s="179">
        <v>0</v>
      </c>
      <c r="Q3484" s="179">
        <v>0</v>
      </c>
      <c r="R3484" s="180">
        <v>0</v>
      </c>
      <c r="S3484" s="180">
        <v>0</v>
      </c>
      <c r="T3484" s="180">
        <v>0</v>
      </c>
    </row>
    <row r="3485" spans="2:20" x14ac:dyDescent="0.3">
      <c r="B3485" s="19">
        <v>3482</v>
      </c>
      <c r="C3485" s="179">
        <v>0</v>
      </c>
      <c r="D3485" s="179">
        <v>0</v>
      </c>
      <c r="E3485" s="179">
        <v>165764.39650987511</v>
      </c>
      <c r="F3485" s="179">
        <v>0</v>
      </c>
      <c r="G3485" s="179">
        <v>0</v>
      </c>
      <c r="H3485" s="179">
        <v>180448.15427395151</v>
      </c>
      <c r="I3485" s="179">
        <v>0</v>
      </c>
      <c r="J3485" s="179">
        <v>0</v>
      </c>
      <c r="K3485" s="179">
        <v>0</v>
      </c>
      <c r="L3485" s="179">
        <v>0</v>
      </c>
      <c r="M3485" s="179">
        <v>533690.11406911211</v>
      </c>
      <c r="N3485" s="179">
        <v>0</v>
      </c>
      <c r="O3485" s="179">
        <v>0</v>
      </c>
      <c r="P3485" s="179">
        <v>0</v>
      </c>
      <c r="Q3485" s="179">
        <v>0</v>
      </c>
      <c r="R3485" s="180">
        <v>0</v>
      </c>
      <c r="S3485" s="180">
        <v>0</v>
      </c>
      <c r="T3485" s="180">
        <v>0</v>
      </c>
    </row>
    <row r="3486" spans="2:20" x14ac:dyDescent="0.3">
      <c r="B3486" s="19">
        <v>3483</v>
      </c>
      <c r="C3486" s="179">
        <v>0</v>
      </c>
      <c r="D3486" s="179">
        <v>0</v>
      </c>
      <c r="E3486" s="179">
        <v>205017.10026685949</v>
      </c>
      <c r="F3486" s="179">
        <v>0</v>
      </c>
      <c r="G3486" s="179">
        <v>0</v>
      </c>
      <c r="H3486" s="179">
        <v>24653.831704193151</v>
      </c>
      <c r="I3486" s="179">
        <v>0</v>
      </c>
      <c r="J3486" s="179">
        <v>0</v>
      </c>
      <c r="K3486" s="179">
        <v>0</v>
      </c>
      <c r="L3486" s="179">
        <v>0</v>
      </c>
      <c r="M3486" s="179">
        <v>20076.367572918058</v>
      </c>
      <c r="N3486" s="179">
        <v>0</v>
      </c>
      <c r="O3486" s="179">
        <v>0</v>
      </c>
      <c r="P3486" s="179">
        <v>0</v>
      </c>
      <c r="Q3486" s="179">
        <v>0</v>
      </c>
      <c r="R3486" s="180">
        <v>0</v>
      </c>
      <c r="S3486" s="180">
        <v>0</v>
      </c>
      <c r="T3486" s="180">
        <v>0</v>
      </c>
    </row>
    <row r="3487" spans="2:20" x14ac:dyDescent="0.3">
      <c r="B3487" s="19">
        <v>3484</v>
      </c>
      <c r="C3487" s="179">
        <v>0</v>
      </c>
      <c r="D3487" s="179">
        <v>0</v>
      </c>
      <c r="E3487" s="179">
        <v>580622.83169958217</v>
      </c>
      <c r="F3487" s="179">
        <v>0</v>
      </c>
      <c r="G3487" s="179">
        <v>0</v>
      </c>
      <c r="H3487" s="179">
        <v>33983.155553167569</v>
      </c>
      <c r="I3487" s="179">
        <v>0</v>
      </c>
      <c r="J3487" s="179">
        <v>0</v>
      </c>
      <c r="K3487" s="179">
        <v>0</v>
      </c>
      <c r="L3487" s="179">
        <v>0</v>
      </c>
      <c r="M3487" s="179">
        <v>144468.19682639599</v>
      </c>
      <c r="N3487" s="179">
        <v>0</v>
      </c>
      <c r="O3487" s="179">
        <v>0</v>
      </c>
      <c r="P3487" s="179">
        <v>0</v>
      </c>
      <c r="Q3487" s="179">
        <v>0</v>
      </c>
      <c r="R3487" s="180">
        <v>0</v>
      </c>
      <c r="S3487" s="180">
        <v>0</v>
      </c>
      <c r="T3487" s="180">
        <v>0</v>
      </c>
    </row>
    <row r="3488" spans="2:20" x14ac:dyDescent="0.3">
      <c r="B3488" s="19">
        <v>3485</v>
      </c>
      <c r="C3488" s="179">
        <v>0</v>
      </c>
      <c r="D3488" s="179">
        <v>0</v>
      </c>
      <c r="E3488" s="179">
        <v>118697.79116224922</v>
      </c>
      <c r="F3488" s="179">
        <v>1</v>
      </c>
      <c r="G3488" s="179">
        <v>78086.699700379482</v>
      </c>
      <c r="H3488" s="179">
        <v>55218.088267165418</v>
      </c>
      <c r="I3488" s="179">
        <v>0</v>
      </c>
      <c r="J3488" s="179">
        <v>0</v>
      </c>
      <c r="K3488" s="179">
        <v>0</v>
      </c>
      <c r="L3488" s="179">
        <v>0</v>
      </c>
      <c r="M3488" s="179">
        <v>6427.3207583693666</v>
      </c>
      <c r="N3488" s="179">
        <v>0</v>
      </c>
      <c r="O3488" s="179">
        <v>0</v>
      </c>
      <c r="P3488" s="179">
        <v>0</v>
      </c>
      <c r="Q3488" s="179">
        <v>0</v>
      </c>
      <c r="R3488" s="180">
        <v>0</v>
      </c>
      <c r="S3488" s="180">
        <v>0</v>
      </c>
      <c r="T3488" s="180">
        <v>0</v>
      </c>
    </row>
    <row r="3489" spans="2:20" x14ac:dyDescent="0.3">
      <c r="B3489" s="19">
        <v>3486</v>
      </c>
      <c r="C3489" s="179">
        <v>0</v>
      </c>
      <c r="D3489" s="179">
        <v>0</v>
      </c>
      <c r="E3489" s="179">
        <v>58866.118111347721</v>
      </c>
      <c r="F3489" s="179">
        <v>0</v>
      </c>
      <c r="G3489" s="179">
        <v>0</v>
      </c>
      <c r="H3489" s="179">
        <v>13090.0927267526</v>
      </c>
      <c r="I3489" s="179">
        <v>0</v>
      </c>
      <c r="J3489" s="179">
        <v>0</v>
      </c>
      <c r="K3489" s="179">
        <v>0</v>
      </c>
      <c r="L3489" s="179">
        <v>0</v>
      </c>
      <c r="M3489" s="179">
        <v>115629.35462225862</v>
      </c>
      <c r="N3489" s="179">
        <v>0</v>
      </c>
      <c r="O3489" s="179">
        <v>0</v>
      </c>
      <c r="P3489" s="179">
        <v>0</v>
      </c>
      <c r="Q3489" s="179">
        <v>0</v>
      </c>
      <c r="R3489" s="180">
        <v>0</v>
      </c>
      <c r="S3489" s="180">
        <v>0</v>
      </c>
      <c r="T3489" s="180">
        <v>0</v>
      </c>
    </row>
    <row r="3490" spans="2:20" x14ac:dyDescent="0.3">
      <c r="B3490" s="19">
        <v>3487</v>
      </c>
      <c r="C3490" s="179">
        <v>0</v>
      </c>
      <c r="D3490" s="179">
        <v>0</v>
      </c>
      <c r="E3490" s="179">
        <v>41269.515002078049</v>
      </c>
      <c r="F3490" s="179">
        <v>0</v>
      </c>
      <c r="G3490" s="179">
        <v>0</v>
      </c>
      <c r="H3490" s="179">
        <v>630602.42597846594</v>
      </c>
      <c r="I3490" s="179">
        <v>0</v>
      </c>
      <c r="J3490" s="179">
        <v>0</v>
      </c>
      <c r="K3490" s="179">
        <v>0</v>
      </c>
      <c r="L3490" s="179">
        <v>0</v>
      </c>
      <c r="M3490" s="179">
        <v>18324.998628650526</v>
      </c>
      <c r="N3490" s="179">
        <v>0</v>
      </c>
      <c r="O3490" s="179">
        <v>0</v>
      </c>
      <c r="P3490" s="179">
        <v>0</v>
      </c>
      <c r="Q3490" s="179">
        <v>0</v>
      </c>
      <c r="R3490" s="180">
        <v>0</v>
      </c>
      <c r="S3490" s="180">
        <v>0</v>
      </c>
      <c r="T3490" s="180">
        <v>0</v>
      </c>
    </row>
    <row r="3491" spans="2:20" x14ac:dyDescent="0.3">
      <c r="B3491" s="19">
        <v>3488</v>
      </c>
      <c r="C3491" s="179">
        <v>0</v>
      </c>
      <c r="D3491" s="179">
        <v>0</v>
      </c>
      <c r="E3491" s="179">
        <v>127331.65583520682</v>
      </c>
      <c r="F3491" s="179">
        <v>0</v>
      </c>
      <c r="G3491" s="179">
        <v>0</v>
      </c>
      <c r="H3491" s="179">
        <v>18741.615369811272</v>
      </c>
      <c r="I3491" s="179">
        <v>0</v>
      </c>
      <c r="J3491" s="179">
        <v>0</v>
      </c>
      <c r="K3491" s="179">
        <v>0</v>
      </c>
      <c r="L3491" s="179">
        <v>0</v>
      </c>
      <c r="M3491" s="179">
        <v>2240.1821052631431</v>
      </c>
      <c r="N3491" s="179">
        <v>0</v>
      </c>
      <c r="O3491" s="179">
        <v>0</v>
      </c>
      <c r="P3491" s="179">
        <v>0</v>
      </c>
      <c r="Q3491" s="179">
        <v>0</v>
      </c>
      <c r="R3491" s="180">
        <v>0</v>
      </c>
      <c r="S3491" s="180">
        <v>0</v>
      </c>
      <c r="T3491" s="180">
        <v>0</v>
      </c>
    </row>
    <row r="3492" spans="2:20" x14ac:dyDescent="0.3">
      <c r="B3492" s="19">
        <v>3489</v>
      </c>
      <c r="C3492" s="179">
        <v>0</v>
      </c>
      <c r="D3492" s="179">
        <v>0</v>
      </c>
      <c r="E3492" s="179">
        <v>554582.77274167736</v>
      </c>
      <c r="F3492" s="179">
        <v>0</v>
      </c>
      <c r="G3492" s="179">
        <v>0</v>
      </c>
      <c r="H3492" s="179">
        <v>76809.685834202319</v>
      </c>
      <c r="I3492" s="179">
        <v>0</v>
      </c>
      <c r="J3492" s="179">
        <v>0</v>
      </c>
      <c r="K3492" s="179">
        <v>0</v>
      </c>
      <c r="L3492" s="179">
        <v>0</v>
      </c>
      <c r="M3492" s="179">
        <v>333416.58337959688</v>
      </c>
      <c r="N3492" s="179">
        <v>0</v>
      </c>
      <c r="O3492" s="179">
        <v>0</v>
      </c>
      <c r="P3492" s="179">
        <v>0</v>
      </c>
      <c r="Q3492" s="179">
        <v>0</v>
      </c>
      <c r="R3492" s="180">
        <v>0</v>
      </c>
      <c r="S3492" s="180">
        <v>0</v>
      </c>
      <c r="T3492" s="180">
        <v>0</v>
      </c>
    </row>
    <row r="3493" spans="2:20" x14ac:dyDescent="0.3">
      <c r="B3493" s="19">
        <v>3490</v>
      </c>
      <c r="C3493" s="179">
        <v>1</v>
      </c>
      <c r="D3493" s="179">
        <v>203158.58289176048</v>
      </c>
      <c r="E3493" s="179">
        <v>42560.107727392162</v>
      </c>
      <c r="F3493" s="179">
        <v>0</v>
      </c>
      <c r="G3493" s="179">
        <v>0</v>
      </c>
      <c r="H3493" s="179">
        <v>118878.90376757871</v>
      </c>
      <c r="I3493" s="179">
        <v>0</v>
      </c>
      <c r="J3493" s="179">
        <v>0</v>
      </c>
      <c r="K3493" s="179">
        <v>0</v>
      </c>
      <c r="L3493" s="179">
        <v>0</v>
      </c>
      <c r="M3493" s="179">
        <v>63676.765157423913</v>
      </c>
      <c r="N3493" s="179">
        <v>0</v>
      </c>
      <c r="O3493" s="179">
        <v>0</v>
      </c>
      <c r="P3493" s="179">
        <v>0</v>
      </c>
      <c r="Q3493" s="179">
        <v>0</v>
      </c>
      <c r="R3493" s="180">
        <v>0</v>
      </c>
      <c r="S3493" s="180">
        <v>0</v>
      </c>
      <c r="T3493" s="180">
        <v>203158.58289176048</v>
      </c>
    </row>
    <row r="3494" spans="2:20" x14ac:dyDescent="0.3">
      <c r="B3494" s="19">
        <v>3491</v>
      </c>
      <c r="C3494" s="179">
        <v>0</v>
      </c>
      <c r="D3494" s="179">
        <v>0</v>
      </c>
      <c r="E3494" s="179">
        <v>55925.207645710107</v>
      </c>
      <c r="F3494" s="179">
        <v>0</v>
      </c>
      <c r="G3494" s="179">
        <v>0</v>
      </c>
      <c r="H3494" s="179">
        <v>57124.168903256163</v>
      </c>
      <c r="I3494" s="179">
        <v>0</v>
      </c>
      <c r="J3494" s="179">
        <v>0</v>
      </c>
      <c r="K3494" s="179">
        <v>0</v>
      </c>
      <c r="L3494" s="179">
        <v>0</v>
      </c>
      <c r="M3494" s="179">
        <v>166008.78910441327</v>
      </c>
      <c r="N3494" s="179">
        <v>0</v>
      </c>
      <c r="O3494" s="179">
        <v>0</v>
      </c>
      <c r="P3494" s="179">
        <v>0</v>
      </c>
      <c r="Q3494" s="179">
        <v>0</v>
      </c>
      <c r="R3494" s="180">
        <v>0</v>
      </c>
      <c r="S3494" s="180">
        <v>0</v>
      </c>
      <c r="T3494" s="180">
        <v>0</v>
      </c>
    </row>
    <row r="3495" spans="2:20" x14ac:dyDescent="0.3">
      <c r="B3495" s="19">
        <v>3492</v>
      </c>
      <c r="C3495" s="179">
        <v>0</v>
      </c>
      <c r="D3495" s="179">
        <v>0</v>
      </c>
      <c r="E3495" s="179">
        <v>21806.368954212798</v>
      </c>
      <c r="F3495" s="179">
        <v>0</v>
      </c>
      <c r="G3495" s="179">
        <v>0</v>
      </c>
      <c r="H3495" s="179">
        <v>49275.919870020807</v>
      </c>
      <c r="I3495" s="179">
        <v>0</v>
      </c>
      <c r="J3495" s="179">
        <v>0</v>
      </c>
      <c r="K3495" s="179">
        <v>0</v>
      </c>
      <c r="L3495" s="179">
        <v>0</v>
      </c>
      <c r="M3495" s="179">
        <v>32510.677402349593</v>
      </c>
      <c r="N3495" s="179">
        <v>0</v>
      </c>
      <c r="O3495" s="179">
        <v>0</v>
      </c>
      <c r="P3495" s="179">
        <v>0</v>
      </c>
      <c r="Q3495" s="179">
        <v>0</v>
      </c>
      <c r="R3495" s="180">
        <v>0</v>
      </c>
      <c r="S3495" s="180">
        <v>0</v>
      </c>
      <c r="T3495" s="180">
        <v>0</v>
      </c>
    </row>
    <row r="3496" spans="2:20" x14ac:dyDescent="0.3">
      <c r="B3496" s="19">
        <v>3493</v>
      </c>
      <c r="C3496" s="179">
        <v>0</v>
      </c>
      <c r="D3496" s="179">
        <v>0</v>
      </c>
      <c r="E3496" s="179">
        <v>64879.517455571491</v>
      </c>
      <c r="F3496" s="179">
        <v>0</v>
      </c>
      <c r="G3496" s="179">
        <v>0</v>
      </c>
      <c r="H3496" s="179">
        <v>194296.77914302665</v>
      </c>
      <c r="I3496" s="179">
        <v>0</v>
      </c>
      <c r="J3496" s="179">
        <v>0</v>
      </c>
      <c r="K3496" s="179">
        <v>26742.916068201615</v>
      </c>
      <c r="L3496" s="179">
        <v>1</v>
      </c>
      <c r="M3496" s="179">
        <v>281727.79064973892</v>
      </c>
      <c r="N3496" s="179">
        <v>0</v>
      </c>
      <c r="O3496" s="179">
        <v>0</v>
      </c>
      <c r="P3496" s="179">
        <v>0</v>
      </c>
      <c r="Q3496" s="179">
        <v>0</v>
      </c>
      <c r="R3496" s="180">
        <v>0</v>
      </c>
      <c r="S3496" s="180">
        <v>26742.916068201615</v>
      </c>
      <c r="T3496" s="180">
        <v>0</v>
      </c>
    </row>
    <row r="3497" spans="2:20" x14ac:dyDescent="0.3">
      <c r="B3497" s="19">
        <v>3494</v>
      </c>
      <c r="C3497" s="179">
        <v>0</v>
      </c>
      <c r="D3497" s="179">
        <v>0</v>
      </c>
      <c r="E3497" s="179">
        <v>74229.206777697225</v>
      </c>
      <c r="F3497" s="179">
        <v>0</v>
      </c>
      <c r="G3497" s="179">
        <v>0</v>
      </c>
      <c r="H3497" s="179">
        <v>49386.913309858457</v>
      </c>
      <c r="I3497" s="179">
        <v>0</v>
      </c>
      <c r="J3497" s="179">
        <v>0</v>
      </c>
      <c r="K3497" s="179">
        <v>0</v>
      </c>
      <c r="L3497" s="179">
        <v>0</v>
      </c>
      <c r="M3497" s="179">
        <v>39627.733749953593</v>
      </c>
      <c r="N3497" s="179">
        <v>0</v>
      </c>
      <c r="O3497" s="179">
        <v>0</v>
      </c>
      <c r="P3497" s="179">
        <v>0</v>
      </c>
      <c r="Q3497" s="179">
        <v>0</v>
      </c>
      <c r="R3497" s="180">
        <v>0</v>
      </c>
      <c r="S3497" s="180">
        <v>0</v>
      </c>
      <c r="T3497" s="180">
        <v>0</v>
      </c>
    </row>
    <row r="3498" spans="2:20" x14ac:dyDescent="0.3">
      <c r="B3498" s="19">
        <v>3495</v>
      </c>
      <c r="C3498" s="179">
        <v>0</v>
      </c>
      <c r="D3498" s="179">
        <v>0</v>
      </c>
      <c r="E3498" s="179">
        <v>1312294.6696401893</v>
      </c>
      <c r="F3498" s="179">
        <v>0</v>
      </c>
      <c r="G3498" s="179">
        <v>0</v>
      </c>
      <c r="H3498" s="179">
        <v>6063.7486510501139</v>
      </c>
      <c r="I3498" s="179">
        <v>0</v>
      </c>
      <c r="J3498" s="179">
        <v>0</v>
      </c>
      <c r="K3498" s="179">
        <v>0</v>
      </c>
      <c r="L3498" s="179">
        <v>0</v>
      </c>
      <c r="M3498" s="179">
        <v>2979.2436181987227</v>
      </c>
      <c r="N3498" s="179">
        <v>0</v>
      </c>
      <c r="O3498" s="179">
        <v>0</v>
      </c>
      <c r="P3498" s="179">
        <v>0</v>
      </c>
      <c r="Q3498" s="179">
        <v>0</v>
      </c>
      <c r="R3498" s="180">
        <v>0</v>
      </c>
      <c r="S3498" s="180">
        <v>0</v>
      </c>
      <c r="T3498" s="180">
        <v>0</v>
      </c>
    </row>
    <row r="3499" spans="2:20" x14ac:dyDescent="0.3">
      <c r="B3499" s="19">
        <v>3496</v>
      </c>
      <c r="C3499" s="179">
        <v>0</v>
      </c>
      <c r="D3499" s="179">
        <v>0</v>
      </c>
      <c r="E3499" s="179">
        <v>58523.63248687196</v>
      </c>
      <c r="F3499" s="179">
        <v>0</v>
      </c>
      <c r="G3499" s="179">
        <v>0</v>
      </c>
      <c r="H3499" s="179">
        <v>2956.9755109389057</v>
      </c>
      <c r="I3499" s="179">
        <v>0</v>
      </c>
      <c r="J3499" s="179">
        <v>0</v>
      </c>
      <c r="K3499" s="179">
        <v>0</v>
      </c>
      <c r="L3499" s="179">
        <v>0</v>
      </c>
      <c r="M3499" s="179">
        <v>42029.381696723416</v>
      </c>
      <c r="N3499" s="179">
        <v>0</v>
      </c>
      <c r="O3499" s="179">
        <v>0</v>
      </c>
      <c r="P3499" s="179">
        <v>0</v>
      </c>
      <c r="Q3499" s="179">
        <v>0</v>
      </c>
      <c r="R3499" s="180">
        <v>0</v>
      </c>
      <c r="S3499" s="180">
        <v>0</v>
      </c>
      <c r="T3499" s="180">
        <v>0</v>
      </c>
    </row>
    <row r="3500" spans="2:20" x14ac:dyDescent="0.3">
      <c r="B3500" s="19">
        <v>3497</v>
      </c>
      <c r="C3500" s="179">
        <v>0</v>
      </c>
      <c r="D3500" s="179">
        <v>0</v>
      </c>
      <c r="E3500" s="179">
        <v>115383.07415095296</v>
      </c>
      <c r="F3500" s="179">
        <v>0</v>
      </c>
      <c r="G3500" s="179">
        <v>0</v>
      </c>
      <c r="H3500" s="179">
        <v>11311.249918879037</v>
      </c>
      <c r="I3500" s="179">
        <v>0</v>
      </c>
      <c r="J3500" s="179">
        <v>0</v>
      </c>
      <c r="K3500" s="179">
        <v>0</v>
      </c>
      <c r="L3500" s="179">
        <v>0</v>
      </c>
      <c r="M3500" s="179">
        <v>3219.2966156490361</v>
      </c>
      <c r="N3500" s="179">
        <v>0</v>
      </c>
      <c r="O3500" s="179">
        <v>0</v>
      </c>
      <c r="P3500" s="179">
        <v>0</v>
      </c>
      <c r="Q3500" s="179">
        <v>0</v>
      </c>
      <c r="R3500" s="180">
        <v>0</v>
      </c>
      <c r="S3500" s="180">
        <v>0</v>
      </c>
      <c r="T3500" s="180">
        <v>0</v>
      </c>
    </row>
    <row r="3501" spans="2:20" x14ac:dyDescent="0.3">
      <c r="B3501" s="19">
        <v>3498</v>
      </c>
      <c r="C3501" s="179">
        <v>0</v>
      </c>
      <c r="D3501" s="179">
        <v>0</v>
      </c>
      <c r="E3501" s="179">
        <v>15866.414789227221</v>
      </c>
      <c r="F3501" s="179">
        <v>0</v>
      </c>
      <c r="G3501" s="179">
        <v>0</v>
      </c>
      <c r="H3501" s="179">
        <v>469110.36041151744</v>
      </c>
      <c r="I3501" s="179">
        <v>0</v>
      </c>
      <c r="J3501" s="179">
        <v>0</v>
      </c>
      <c r="K3501" s="179">
        <v>0</v>
      </c>
      <c r="L3501" s="179">
        <v>0</v>
      </c>
      <c r="M3501" s="179">
        <v>928492.79988765542</v>
      </c>
      <c r="N3501" s="179">
        <v>0</v>
      </c>
      <c r="O3501" s="179">
        <v>0</v>
      </c>
      <c r="P3501" s="179">
        <v>0</v>
      </c>
      <c r="Q3501" s="179">
        <v>0</v>
      </c>
      <c r="R3501" s="180">
        <v>0</v>
      </c>
      <c r="S3501" s="180">
        <v>0</v>
      </c>
      <c r="T3501" s="180">
        <v>0</v>
      </c>
    </row>
    <row r="3502" spans="2:20" x14ac:dyDescent="0.3">
      <c r="B3502" s="19">
        <v>3499</v>
      </c>
      <c r="C3502" s="179">
        <v>0</v>
      </c>
      <c r="D3502" s="179">
        <v>0</v>
      </c>
      <c r="E3502" s="179">
        <v>127615.43632388768</v>
      </c>
      <c r="F3502" s="179">
        <v>0</v>
      </c>
      <c r="G3502" s="179">
        <v>0</v>
      </c>
      <c r="H3502" s="179">
        <v>88506.369968831685</v>
      </c>
      <c r="I3502" s="179">
        <v>0</v>
      </c>
      <c r="J3502" s="179">
        <v>0</v>
      </c>
      <c r="K3502" s="179">
        <v>0</v>
      </c>
      <c r="L3502" s="179">
        <v>0</v>
      </c>
      <c r="M3502" s="179">
        <v>441780.13117768132</v>
      </c>
      <c r="N3502" s="179">
        <v>0</v>
      </c>
      <c r="O3502" s="179">
        <v>0</v>
      </c>
      <c r="P3502" s="179">
        <v>0</v>
      </c>
      <c r="Q3502" s="179">
        <v>0</v>
      </c>
      <c r="R3502" s="180">
        <v>0</v>
      </c>
      <c r="S3502" s="180">
        <v>0</v>
      </c>
      <c r="T3502" s="180">
        <v>0</v>
      </c>
    </row>
    <row r="3503" spans="2:20" x14ac:dyDescent="0.3">
      <c r="B3503" s="19">
        <v>3500</v>
      </c>
      <c r="C3503" s="179">
        <v>0</v>
      </c>
      <c r="D3503" s="179">
        <v>0</v>
      </c>
      <c r="E3503" s="179">
        <v>900860.60854066489</v>
      </c>
      <c r="F3503" s="179">
        <v>0</v>
      </c>
      <c r="G3503" s="179">
        <v>0</v>
      </c>
      <c r="H3503" s="179">
        <v>12806.910166569764</v>
      </c>
      <c r="I3503" s="179">
        <v>0</v>
      </c>
      <c r="J3503" s="179">
        <v>0</v>
      </c>
      <c r="K3503" s="179">
        <v>0</v>
      </c>
      <c r="L3503" s="179">
        <v>0</v>
      </c>
      <c r="M3503" s="179">
        <v>207853.30461550393</v>
      </c>
      <c r="N3503" s="179">
        <v>0</v>
      </c>
      <c r="O3503" s="179">
        <v>0</v>
      </c>
      <c r="P3503" s="179">
        <v>0</v>
      </c>
      <c r="Q3503" s="179">
        <v>0</v>
      </c>
      <c r="R3503" s="180">
        <v>0</v>
      </c>
      <c r="S3503" s="180">
        <v>0</v>
      </c>
      <c r="T3503" s="180">
        <v>0</v>
      </c>
    </row>
    <row r="3504" spans="2:20" x14ac:dyDescent="0.3">
      <c r="B3504" s="19">
        <v>3501</v>
      </c>
      <c r="C3504" s="179">
        <v>0</v>
      </c>
      <c r="D3504" s="179">
        <v>0</v>
      </c>
      <c r="E3504" s="179">
        <v>24818.720456469153</v>
      </c>
      <c r="F3504" s="179">
        <v>1</v>
      </c>
      <c r="G3504" s="179">
        <v>120665.20344829626</v>
      </c>
      <c r="H3504" s="179">
        <v>17741.65165089459</v>
      </c>
      <c r="I3504" s="179">
        <v>0</v>
      </c>
      <c r="J3504" s="179">
        <v>0</v>
      </c>
      <c r="K3504" s="179">
        <v>0</v>
      </c>
      <c r="L3504" s="179">
        <v>0</v>
      </c>
      <c r="M3504" s="179">
        <v>682059.66434350004</v>
      </c>
      <c r="N3504" s="179">
        <v>0</v>
      </c>
      <c r="O3504" s="179">
        <v>0</v>
      </c>
      <c r="P3504" s="179">
        <v>0</v>
      </c>
      <c r="Q3504" s="179">
        <v>0</v>
      </c>
      <c r="R3504" s="180">
        <v>0</v>
      </c>
      <c r="S3504" s="180">
        <v>0</v>
      </c>
      <c r="T3504" s="180">
        <v>0</v>
      </c>
    </row>
    <row r="3505" spans="2:20" x14ac:dyDescent="0.3">
      <c r="B3505" s="19">
        <v>3502</v>
      </c>
      <c r="C3505" s="179">
        <v>0</v>
      </c>
      <c r="D3505" s="179">
        <v>0</v>
      </c>
      <c r="E3505" s="179">
        <v>47832.786022788241</v>
      </c>
      <c r="F3505" s="179">
        <v>0</v>
      </c>
      <c r="G3505" s="179">
        <v>0</v>
      </c>
      <c r="H3505" s="179">
        <v>66556.438093750781</v>
      </c>
      <c r="I3505" s="179">
        <v>0</v>
      </c>
      <c r="J3505" s="179">
        <v>0</v>
      </c>
      <c r="K3505" s="179">
        <v>0</v>
      </c>
      <c r="L3505" s="179">
        <v>0</v>
      </c>
      <c r="M3505" s="179">
        <v>49202.041006195679</v>
      </c>
      <c r="N3505" s="179">
        <v>0</v>
      </c>
      <c r="O3505" s="179">
        <v>0</v>
      </c>
      <c r="P3505" s="179">
        <v>0</v>
      </c>
      <c r="Q3505" s="179">
        <v>0</v>
      </c>
      <c r="R3505" s="180">
        <v>0</v>
      </c>
      <c r="S3505" s="180">
        <v>0</v>
      </c>
      <c r="T3505" s="180">
        <v>0</v>
      </c>
    </row>
    <row r="3506" spans="2:20" x14ac:dyDescent="0.3">
      <c r="B3506" s="19">
        <v>3503</v>
      </c>
      <c r="C3506" s="179">
        <v>0</v>
      </c>
      <c r="D3506" s="179">
        <v>0</v>
      </c>
      <c r="E3506" s="179">
        <v>50262.876463329056</v>
      </c>
      <c r="F3506" s="179">
        <v>0</v>
      </c>
      <c r="G3506" s="179">
        <v>0</v>
      </c>
      <c r="H3506" s="179">
        <v>3647.2310748475575</v>
      </c>
      <c r="I3506" s="179">
        <v>0</v>
      </c>
      <c r="J3506" s="179">
        <v>0</v>
      </c>
      <c r="K3506" s="179">
        <v>0</v>
      </c>
      <c r="L3506" s="179">
        <v>0</v>
      </c>
      <c r="M3506" s="179">
        <v>221445.11718056552</v>
      </c>
      <c r="N3506" s="179">
        <v>0</v>
      </c>
      <c r="O3506" s="179">
        <v>0</v>
      </c>
      <c r="P3506" s="179">
        <v>0</v>
      </c>
      <c r="Q3506" s="179">
        <v>0</v>
      </c>
      <c r="R3506" s="180">
        <v>0</v>
      </c>
      <c r="S3506" s="180">
        <v>0</v>
      </c>
      <c r="T3506" s="180">
        <v>0</v>
      </c>
    </row>
    <row r="3507" spans="2:20" x14ac:dyDescent="0.3">
      <c r="B3507" s="19">
        <v>3504</v>
      </c>
      <c r="C3507" s="179">
        <v>0</v>
      </c>
      <c r="D3507" s="179">
        <v>0</v>
      </c>
      <c r="E3507" s="179">
        <v>694237.57068888575</v>
      </c>
      <c r="F3507" s="179">
        <v>0</v>
      </c>
      <c r="G3507" s="179">
        <v>0</v>
      </c>
      <c r="H3507" s="179">
        <v>556577.12419070082</v>
      </c>
      <c r="I3507" s="179">
        <v>0</v>
      </c>
      <c r="J3507" s="179">
        <v>0</v>
      </c>
      <c r="K3507" s="179">
        <v>0</v>
      </c>
      <c r="L3507" s="179">
        <v>0</v>
      </c>
      <c r="M3507" s="179">
        <v>194754.5504643803</v>
      </c>
      <c r="N3507" s="179">
        <v>0</v>
      </c>
      <c r="O3507" s="179">
        <v>0</v>
      </c>
      <c r="P3507" s="179">
        <v>0</v>
      </c>
      <c r="Q3507" s="179">
        <v>0</v>
      </c>
      <c r="R3507" s="180">
        <v>0</v>
      </c>
      <c r="S3507" s="180">
        <v>0</v>
      </c>
      <c r="T3507" s="180">
        <v>0</v>
      </c>
    </row>
    <row r="3508" spans="2:20" x14ac:dyDescent="0.3">
      <c r="B3508" s="19">
        <v>3505</v>
      </c>
      <c r="C3508" s="179">
        <v>0</v>
      </c>
      <c r="D3508" s="179">
        <v>0</v>
      </c>
      <c r="E3508" s="179">
        <v>13625.093702494441</v>
      </c>
      <c r="F3508" s="179">
        <v>0</v>
      </c>
      <c r="G3508" s="179">
        <v>0</v>
      </c>
      <c r="H3508" s="179">
        <v>99149.417555942608</v>
      </c>
      <c r="I3508" s="179">
        <v>0</v>
      </c>
      <c r="J3508" s="179">
        <v>0</v>
      </c>
      <c r="K3508" s="179">
        <v>56496.181792133881</v>
      </c>
      <c r="L3508" s="179">
        <v>1</v>
      </c>
      <c r="M3508" s="179">
        <v>191493.96576536729</v>
      </c>
      <c r="N3508" s="179">
        <v>0</v>
      </c>
      <c r="O3508" s="179">
        <v>0</v>
      </c>
      <c r="P3508" s="179">
        <v>0</v>
      </c>
      <c r="Q3508" s="179">
        <v>0</v>
      </c>
      <c r="R3508" s="180">
        <v>0</v>
      </c>
      <c r="S3508" s="180">
        <v>56496.181792133881</v>
      </c>
      <c r="T3508" s="180">
        <v>0</v>
      </c>
    </row>
    <row r="3509" spans="2:20" x14ac:dyDescent="0.3">
      <c r="B3509" s="19">
        <v>3506</v>
      </c>
      <c r="C3509" s="179">
        <v>0</v>
      </c>
      <c r="D3509" s="179">
        <v>0</v>
      </c>
      <c r="E3509" s="179">
        <v>56433.467044549485</v>
      </c>
      <c r="F3509" s="179">
        <v>0</v>
      </c>
      <c r="G3509" s="179">
        <v>0</v>
      </c>
      <c r="H3509" s="179">
        <v>319712.4397104581</v>
      </c>
      <c r="I3509" s="179">
        <v>0</v>
      </c>
      <c r="J3509" s="179">
        <v>0</v>
      </c>
      <c r="K3509" s="179">
        <v>0</v>
      </c>
      <c r="L3509" s="179">
        <v>0</v>
      </c>
      <c r="M3509" s="179">
        <v>346066.28995994077</v>
      </c>
      <c r="N3509" s="179">
        <v>0</v>
      </c>
      <c r="O3509" s="179">
        <v>0</v>
      </c>
      <c r="P3509" s="179">
        <v>0</v>
      </c>
      <c r="Q3509" s="179">
        <v>0</v>
      </c>
      <c r="R3509" s="180">
        <v>0</v>
      </c>
      <c r="S3509" s="180">
        <v>0</v>
      </c>
      <c r="T3509" s="180">
        <v>0</v>
      </c>
    </row>
    <row r="3510" spans="2:20" x14ac:dyDescent="0.3">
      <c r="B3510" s="19">
        <v>3507</v>
      </c>
      <c r="C3510" s="179">
        <v>0</v>
      </c>
      <c r="D3510" s="179">
        <v>0</v>
      </c>
      <c r="E3510" s="179">
        <v>233964.81922785018</v>
      </c>
      <c r="F3510" s="179">
        <v>0</v>
      </c>
      <c r="G3510" s="179">
        <v>0</v>
      </c>
      <c r="H3510" s="179">
        <v>382273.08370081754</v>
      </c>
      <c r="I3510" s="179">
        <v>0</v>
      </c>
      <c r="J3510" s="179">
        <v>0</v>
      </c>
      <c r="K3510" s="179">
        <v>0</v>
      </c>
      <c r="L3510" s="179">
        <v>0</v>
      </c>
      <c r="M3510" s="179">
        <v>17871.79899066384</v>
      </c>
      <c r="N3510" s="179">
        <v>0</v>
      </c>
      <c r="O3510" s="179">
        <v>0</v>
      </c>
      <c r="P3510" s="179">
        <v>0</v>
      </c>
      <c r="Q3510" s="179">
        <v>0</v>
      </c>
      <c r="R3510" s="180">
        <v>0</v>
      </c>
      <c r="S3510" s="180">
        <v>0</v>
      </c>
      <c r="T3510" s="180">
        <v>0</v>
      </c>
    </row>
    <row r="3511" spans="2:20" x14ac:dyDescent="0.3">
      <c r="B3511" s="19">
        <v>3508</v>
      </c>
      <c r="C3511" s="179">
        <v>0</v>
      </c>
      <c r="D3511" s="179">
        <v>0</v>
      </c>
      <c r="E3511" s="179">
        <v>40677.670272445146</v>
      </c>
      <c r="F3511" s="179">
        <v>0</v>
      </c>
      <c r="G3511" s="179">
        <v>0</v>
      </c>
      <c r="H3511" s="179">
        <v>162922.1857214511</v>
      </c>
      <c r="I3511" s="179">
        <v>0</v>
      </c>
      <c r="J3511" s="179">
        <v>0</v>
      </c>
      <c r="K3511" s="179">
        <v>0</v>
      </c>
      <c r="L3511" s="179">
        <v>0</v>
      </c>
      <c r="M3511" s="179">
        <v>4828.9520357305146</v>
      </c>
      <c r="N3511" s="179">
        <v>0</v>
      </c>
      <c r="O3511" s="179">
        <v>0</v>
      </c>
      <c r="P3511" s="179">
        <v>0</v>
      </c>
      <c r="Q3511" s="179">
        <v>0</v>
      </c>
      <c r="R3511" s="180">
        <v>0</v>
      </c>
      <c r="S3511" s="180">
        <v>0</v>
      </c>
      <c r="T3511" s="180">
        <v>0</v>
      </c>
    </row>
    <row r="3512" spans="2:20" x14ac:dyDescent="0.3">
      <c r="B3512" s="19">
        <v>3509</v>
      </c>
      <c r="C3512" s="179">
        <v>0</v>
      </c>
      <c r="D3512" s="179">
        <v>0</v>
      </c>
      <c r="E3512" s="179">
        <v>109848.75937705205</v>
      </c>
      <c r="F3512" s="179">
        <v>0</v>
      </c>
      <c r="G3512" s="179">
        <v>0</v>
      </c>
      <c r="H3512" s="179">
        <v>82539.655307327004</v>
      </c>
      <c r="I3512" s="179">
        <v>0</v>
      </c>
      <c r="J3512" s="179">
        <v>0</v>
      </c>
      <c r="K3512" s="179">
        <v>0</v>
      </c>
      <c r="L3512" s="179">
        <v>0</v>
      </c>
      <c r="M3512" s="179">
        <v>38336.733048631402</v>
      </c>
      <c r="N3512" s="179">
        <v>0</v>
      </c>
      <c r="O3512" s="179">
        <v>0</v>
      </c>
      <c r="P3512" s="179">
        <v>0</v>
      </c>
      <c r="Q3512" s="179">
        <v>0</v>
      </c>
      <c r="R3512" s="180">
        <v>0</v>
      </c>
      <c r="S3512" s="180">
        <v>0</v>
      </c>
      <c r="T3512" s="180">
        <v>0</v>
      </c>
    </row>
    <row r="3513" spans="2:20" x14ac:dyDescent="0.3">
      <c r="B3513" s="19">
        <v>3510</v>
      </c>
      <c r="C3513" s="179">
        <v>0</v>
      </c>
      <c r="D3513" s="179">
        <v>0</v>
      </c>
      <c r="E3513" s="179">
        <v>3524.5442794070791</v>
      </c>
      <c r="F3513" s="179">
        <v>0</v>
      </c>
      <c r="G3513" s="179">
        <v>0</v>
      </c>
      <c r="H3513" s="179">
        <v>1168090.9136629165</v>
      </c>
      <c r="I3513" s="179">
        <v>0</v>
      </c>
      <c r="J3513" s="179">
        <v>0</v>
      </c>
      <c r="K3513" s="179">
        <v>0</v>
      </c>
      <c r="L3513" s="179">
        <v>0</v>
      </c>
      <c r="M3513" s="179">
        <v>21341.502622861564</v>
      </c>
      <c r="N3513" s="179">
        <v>0</v>
      </c>
      <c r="O3513" s="179">
        <v>0</v>
      </c>
      <c r="P3513" s="179">
        <v>0</v>
      </c>
      <c r="Q3513" s="179">
        <v>0</v>
      </c>
      <c r="R3513" s="180">
        <v>0</v>
      </c>
      <c r="S3513" s="180">
        <v>0</v>
      </c>
      <c r="T3513" s="180">
        <v>0</v>
      </c>
    </row>
    <row r="3514" spans="2:20" x14ac:dyDescent="0.3">
      <c r="B3514" s="19">
        <v>3511</v>
      </c>
      <c r="C3514" s="179">
        <v>0</v>
      </c>
      <c r="D3514" s="179">
        <v>0</v>
      </c>
      <c r="E3514" s="179">
        <v>16823.230390919231</v>
      </c>
      <c r="F3514" s="179">
        <v>0</v>
      </c>
      <c r="G3514" s="179">
        <v>0</v>
      </c>
      <c r="H3514" s="179">
        <v>482933.4320368499</v>
      </c>
      <c r="I3514" s="179">
        <v>0</v>
      </c>
      <c r="J3514" s="179">
        <v>0</v>
      </c>
      <c r="K3514" s="179">
        <v>0</v>
      </c>
      <c r="L3514" s="179">
        <v>0</v>
      </c>
      <c r="M3514" s="179">
        <v>1954497.9168479657</v>
      </c>
      <c r="N3514" s="179">
        <v>0</v>
      </c>
      <c r="O3514" s="179">
        <v>0</v>
      </c>
      <c r="P3514" s="179">
        <v>0</v>
      </c>
      <c r="Q3514" s="179">
        <v>0</v>
      </c>
      <c r="R3514" s="180">
        <v>0</v>
      </c>
      <c r="S3514" s="180">
        <v>0</v>
      </c>
      <c r="T3514" s="180">
        <v>0</v>
      </c>
    </row>
    <row r="3515" spans="2:20" x14ac:dyDescent="0.3">
      <c r="B3515" s="19">
        <v>3512</v>
      </c>
      <c r="C3515" s="179">
        <v>0</v>
      </c>
      <c r="D3515" s="179">
        <v>0</v>
      </c>
      <c r="E3515" s="179">
        <v>18022.591428502863</v>
      </c>
      <c r="F3515" s="179">
        <v>0</v>
      </c>
      <c r="G3515" s="179">
        <v>0</v>
      </c>
      <c r="H3515" s="179">
        <v>172974.15500231422</v>
      </c>
      <c r="I3515" s="179">
        <v>0</v>
      </c>
      <c r="J3515" s="179">
        <v>0</v>
      </c>
      <c r="K3515" s="179">
        <v>0</v>
      </c>
      <c r="L3515" s="179">
        <v>0</v>
      </c>
      <c r="M3515" s="179">
        <v>562315.49997980904</v>
      </c>
      <c r="N3515" s="179">
        <v>0</v>
      </c>
      <c r="O3515" s="179">
        <v>0</v>
      </c>
      <c r="P3515" s="179">
        <v>0</v>
      </c>
      <c r="Q3515" s="179">
        <v>0</v>
      </c>
      <c r="R3515" s="180">
        <v>0</v>
      </c>
      <c r="S3515" s="180">
        <v>0</v>
      </c>
      <c r="T3515" s="180">
        <v>0</v>
      </c>
    </row>
    <row r="3516" spans="2:20" x14ac:dyDescent="0.3">
      <c r="B3516" s="19">
        <v>3513</v>
      </c>
      <c r="C3516" s="179">
        <v>0</v>
      </c>
      <c r="D3516" s="179">
        <v>0</v>
      </c>
      <c r="E3516" s="179">
        <v>141855.69894921954</v>
      </c>
      <c r="F3516" s="179">
        <v>0</v>
      </c>
      <c r="G3516" s="179">
        <v>0</v>
      </c>
      <c r="H3516" s="179">
        <v>30425.374521698064</v>
      </c>
      <c r="I3516" s="179">
        <v>0</v>
      </c>
      <c r="J3516" s="179">
        <v>0</v>
      </c>
      <c r="K3516" s="179">
        <v>0</v>
      </c>
      <c r="L3516" s="179">
        <v>0</v>
      </c>
      <c r="M3516" s="179">
        <v>140404.53087521714</v>
      </c>
      <c r="N3516" s="179">
        <v>0</v>
      </c>
      <c r="O3516" s="179">
        <v>0</v>
      </c>
      <c r="P3516" s="179">
        <v>0</v>
      </c>
      <c r="Q3516" s="179">
        <v>0</v>
      </c>
      <c r="R3516" s="180">
        <v>0</v>
      </c>
      <c r="S3516" s="180">
        <v>0</v>
      </c>
      <c r="T3516" s="180">
        <v>0</v>
      </c>
    </row>
    <row r="3517" spans="2:20" x14ac:dyDescent="0.3">
      <c r="B3517" s="19">
        <v>3514</v>
      </c>
      <c r="C3517" s="179">
        <v>0</v>
      </c>
      <c r="D3517" s="179">
        <v>0</v>
      </c>
      <c r="E3517" s="179">
        <v>18334.653834298308</v>
      </c>
      <c r="F3517" s="179">
        <v>0</v>
      </c>
      <c r="G3517" s="179">
        <v>0</v>
      </c>
      <c r="H3517" s="179">
        <v>155316.87510452661</v>
      </c>
      <c r="I3517" s="179">
        <v>0</v>
      </c>
      <c r="J3517" s="179">
        <v>0</v>
      </c>
      <c r="K3517" s="179">
        <v>0</v>
      </c>
      <c r="L3517" s="179">
        <v>0</v>
      </c>
      <c r="M3517" s="179">
        <v>109286.00422580419</v>
      </c>
      <c r="N3517" s="179">
        <v>0</v>
      </c>
      <c r="O3517" s="179">
        <v>0</v>
      </c>
      <c r="P3517" s="179">
        <v>0</v>
      </c>
      <c r="Q3517" s="179">
        <v>0</v>
      </c>
      <c r="R3517" s="180">
        <v>0</v>
      </c>
      <c r="S3517" s="180">
        <v>0</v>
      </c>
      <c r="T3517" s="180">
        <v>0</v>
      </c>
    </row>
    <row r="3518" spans="2:20" x14ac:dyDescent="0.3">
      <c r="B3518" s="19">
        <v>3515</v>
      </c>
      <c r="C3518" s="179">
        <v>0</v>
      </c>
      <c r="D3518" s="179">
        <v>0</v>
      </c>
      <c r="E3518" s="179">
        <v>19067.172312921561</v>
      </c>
      <c r="F3518" s="179">
        <v>0</v>
      </c>
      <c r="G3518" s="179">
        <v>0</v>
      </c>
      <c r="H3518" s="179">
        <v>1005002.6737636115</v>
      </c>
      <c r="I3518" s="179">
        <v>0</v>
      </c>
      <c r="J3518" s="179">
        <v>0</v>
      </c>
      <c r="K3518" s="179">
        <v>0</v>
      </c>
      <c r="L3518" s="179">
        <v>0</v>
      </c>
      <c r="M3518" s="179">
        <v>9520.065332099517</v>
      </c>
      <c r="N3518" s="179">
        <v>0</v>
      </c>
      <c r="O3518" s="179">
        <v>0</v>
      </c>
      <c r="P3518" s="179">
        <v>0</v>
      </c>
      <c r="Q3518" s="179">
        <v>0</v>
      </c>
      <c r="R3518" s="180">
        <v>0</v>
      </c>
      <c r="S3518" s="180">
        <v>0</v>
      </c>
      <c r="T3518" s="180">
        <v>0</v>
      </c>
    </row>
    <row r="3519" spans="2:20" x14ac:dyDescent="0.3">
      <c r="B3519" s="19">
        <v>3516</v>
      </c>
      <c r="C3519" s="179">
        <v>0</v>
      </c>
      <c r="D3519" s="179">
        <v>0</v>
      </c>
      <c r="E3519" s="179">
        <v>59141.198066481964</v>
      </c>
      <c r="F3519" s="179">
        <v>1</v>
      </c>
      <c r="G3519" s="179">
        <v>21255.391834576218</v>
      </c>
      <c r="H3519" s="179">
        <v>179875.64367917381</v>
      </c>
      <c r="I3519" s="179">
        <v>0</v>
      </c>
      <c r="J3519" s="179">
        <v>0</v>
      </c>
      <c r="K3519" s="179">
        <v>306950.70595945697</v>
      </c>
      <c r="L3519" s="179">
        <v>1</v>
      </c>
      <c r="M3519" s="179">
        <v>19100.118600079335</v>
      </c>
      <c r="N3519" s="179">
        <v>0</v>
      </c>
      <c r="O3519" s="179">
        <v>0</v>
      </c>
      <c r="P3519" s="179">
        <v>0</v>
      </c>
      <c r="Q3519" s="179">
        <v>0</v>
      </c>
      <c r="R3519" s="180">
        <v>0</v>
      </c>
      <c r="S3519" s="180">
        <v>306950.70595945697</v>
      </c>
      <c r="T3519" s="180">
        <v>0</v>
      </c>
    </row>
    <row r="3520" spans="2:20" x14ac:dyDescent="0.3">
      <c r="B3520" s="19">
        <v>3517</v>
      </c>
      <c r="C3520" s="179">
        <v>0</v>
      </c>
      <c r="D3520" s="179">
        <v>0</v>
      </c>
      <c r="E3520" s="179">
        <v>443423.28065479035</v>
      </c>
      <c r="F3520" s="179">
        <v>0</v>
      </c>
      <c r="G3520" s="179">
        <v>0</v>
      </c>
      <c r="H3520" s="179">
        <v>146712.65541396625</v>
      </c>
      <c r="I3520" s="179">
        <v>0</v>
      </c>
      <c r="J3520" s="179">
        <v>0</v>
      </c>
      <c r="K3520" s="179">
        <v>0</v>
      </c>
      <c r="L3520" s="179">
        <v>0</v>
      </c>
      <c r="M3520" s="179">
        <v>41672.796369830437</v>
      </c>
      <c r="N3520" s="179">
        <v>0</v>
      </c>
      <c r="O3520" s="179">
        <v>0</v>
      </c>
      <c r="P3520" s="179">
        <v>0</v>
      </c>
      <c r="Q3520" s="179">
        <v>0</v>
      </c>
      <c r="R3520" s="180">
        <v>0</v>
      </c>
      <c r="S3520" s="180">
        <v>0</v>
      </c>
      <c r="T3520" s="180">
        <v>0</v>
      </c>
    </row>
    <row r="3521" spans="2:20" x14ac:dyDescent="0.3">
      <c r="B3521" s="19">
        <v>3518</v>
      </c>
      <c r="C3521" s="179">
        <v>0</v>
      </c>
      <c r="D3521" s="179">
        <v>0</v>
      </c>
      <c r="E3521" s="179">
        <v>65623.570493616397</v>
      </c>
      <c r="F3521" s="179">
        <v>0</v>
      </c>
      <c r="G3521" s="179">
        <v>0</v>
      </c>
      <c r="H3521" s="179">
        <v>1309640.204502959</v>
      </c>
      <c r="I3521" s="179">
        <v>0</v>
      </c>
      <c r="J3521" s="179">
        <v>0</v>
      </c>
      <c r="K3521" s="179">
        <v>0</v>
      </c>
      <c r="L3521" s="179">
        <v>0</v>
      </c>
      <c r="M3521" s="179">
        <v>295743.74552870792</v>
      </c>
      <c r="N3521" s="179">
        <v>0</v>
      </c>
      <c r="O3521" s="179">
        <v>0</v>
      </c>
      <c r="P3521" s="179">
        <v>0</v>
      </c>
      <c r="Q3521" s="179">
        <v>0</v>
      </c>
      <c r="R3521" s="180">
        <v>0</v>
      </c>
      <c r="S3521" s="180">
        <v>0</v>
      </c>
      <c r="T3521" s="180">
        <v>0</v>
      </c>
    </row>
    <row r="3522" spans="2:20" x14ac:dyDescent="0.3">
      <c r="B3522" s="19">
        <v>3519</v>
      </c>
      <c r="C3522" s="179">
        <v>1</v>
      </c>
      <c r="D3522" s="179">
        <v>467398.66379770171</v>
      </c>
      <c r="E3522" s="179">
        <v>107383.59983908647</v>
      </c>
      <c r="F3522" s="179">
        <v>0</v>
      </c>
      <c r="G3522" s="179">
        <v>0</v>
      </c>
      <c r="H3522" s="179">
        <v>151281.81123313415</v>
      </c>
      <c r="I3522" s="179">
        <v>0</v>
      </c>
      <c r="J3522" s="179">
        <v>0</v>
      </c>
      <c r="K3522" s="179">
        <v>0</v>
      </c>
      <c r="L3522" s="179">
        <v>0</v>
      </c>
      <c r="M3522" s="179">
        <v>271384.98520488414</v>
      </c>
      <c r="N3522" s="179">
        <v>0</v>
      </c>
      <c r="O3522" s="179">
        <v>0</v>
      </c>
      <c r="P3522" s="179">
        <v>0</v>
      </c>
      <c r="Q3522" s="179">
        <v>0</v>
      </c>
      <c r="R3522" s="180">
        <v>0</v>
      </c>
      <c r="S3522" s="180">
        <v>0</v>
      </c>
      <c r="T3522" s="180">
        <v>467398.66379770171</v>
      </c>
    </row>
    <row r="3523" spans="2:20" x14ac:dyDescent="0.3">
      <c r="B3523" s="19">
        <v>3520</v>
      </c>
      <c r="C3523" s="179">
        <v>1</v>
      </c>
      <c r="D3523" s="179">
        <v>1158242.6977001012</v>
      </c>
      <c r="E3523" s="179">
        <v>164927.99980097901</v>
      </c>
      <c r="F3523" s="179">
        <v>0</v>
      </c>
      <c r="G3523" s="179">
        <v>0</v>
      </c>
      <c r="H3523" s="179">
        <v>9397.6230890541156</v>
      </c>
      <c r="I3523" s="179">
        <v>0</v>
      </c>
      <c r="J3523" s="179">
        <v>458242.69770010118</v>
      </c>
      <c r="K3523" s="179">
        <v>0</v>
      </c>
      <c r="L3523" s="179">
        <v>0</v>
      </c>
      <c r="M3523" s="179">
        <v>987431.61008245894</v>
      </c>
      <c r="N3523" s="179">
        <v>0</v>
      </c>
      <c r="O3523" s="179">
        <v>558242.69770010118</v>
      </c>
      <c r="P3523" s="179">
        <v>0</v>
      </c>
      <c r="Q3523" s="179">
        <v>0</v>
      </c>
      <c r="R3523" s="180">
        <v>0</v>
      </c>
      <c r="S3523" s="180">
        <v>0</v>
      </c>
      <c r="T3523" s="180">
        <v>600000</v>
      </c>
    </row>
    <row r="3524" spans="2:20" x14ac:dyDescent="0.3">
      <c r="B3524" s="19">
        <v>3521</v>
      </c>
      <c r="C3524" s="179">
        <v>0</v>
      </c>
      <c r="D3524" s="179">
        <v>0</v>
      </c>
      <c r="E3524" s="179">
        <v>468610.45149711374</v>
      </c>
      <c r="F3524" s="179">
        <v>0</v>
      </c>
      <c r="G3524" s="179">
        <v>0</v>
      </c>
      <c r="H3524" s="179">
        <v>167841.4196897097</v>
      </c>
      <c r="I3524" s="179">
        <v>0</v>
      </c>
      <c r="J3524" s="179">
        <v>0</v>
      </c>
      <c r="K3524" s="179">
        <v>0</v>
      </c>
      <c r="L3524" s="179">
        <v>0</v>
      </c>
      <c r="M3524" s="179">
        <v>3483165.4080838081</v>
      </c>
      <c r="N3524" s="179">
        <v>0</v>
      </c>
      <c r="O3524" s="179">
        <v>0</v>
      </c>
      <c r="P3524" s="179">
        <v>0</v>
      </c>
      <c r="Q3524" s="179">
        <v>0</v>
      </c>
      <c r="R3524" s="180">
        <v>0</v>
      </c>
      <c r="S3524" s="180">
        <v>0</v>
      </c>
      <c r="T3524" s="180">
        <v>0</v>
      </c>
    </row>
    <row r="3525" spans="2:20" x14ac:dyDescent="0.3">
      <c r="B3525" s="19">
        <v>3522</v>
      </c>
      <c r="C3525" s="179">
        <v>0</v>
      </c>
      <c r="D3525" s="179">
        <v>0</v>
      </c>
      <c r="E3525" s="179">
        <v>37740.447642591498</v>
      </c>
      <c r="F3525" s="179">
        <v>0</v>
      </c>
      <c r="G3525" s="179">
        <v>0</v>
      </c>
      <c r="H3525" s="179">
        <v>536845.38167340448</v>
      </c>
      <c r="I3525" s="179">
        <v>0</v>
      </c>
      <c r="J3525" s="179">
        <v>0</v>
      </c>
      <c r="K3525" s="179">
        <v>0</v>
      </c>
      <c r="L3525" s="179">
        <v>0</v>
      </c>
      <c r="M3525" s="179">
        <v>206344.39906223014</v>
      </c>
      <c r="N3525" s="179">
        <v>0</v>
      </c>
      <c r="O3525" s="179">
        <v>0</v>
      </c>
      <c r="P3525" s="179">
        <v>0</v>
      </c>
      <c r="Q3525" s="179">
        <v>0</v>
      </c>
      <c r="R3525" s="180">
        <v>0</v>
      </c>
      <c r="S3525" s="180">
        <v>0</v>
      </c>
      <c r="T3525" s="180">
        <v>0</v>
      </c>
    </row>
    <row r="3526" spans="2:20" x14ac:dyDescent="0.3">
      <c r="B3526" s="19">
        <v>3523</v>
      </c>
      <c r="C3526" s="179">
        <v>0</v>
      </c>
      <c r="D3526" s="179">
        <v>0</v>
      </c>
      <c r="E3526" s="179">
        <v>265562.16068468353</v>
      </c>
      <c r="F3526" s="179">
        <v>0</v>
      </c>
      <c r="G3526" s="179">
        <v>0</v>
      </c>
      <c r="H3526" s="179">
        <v>35657.898808915634</v>
      </c>
      <c r="I3526" s="179">
        <v>0</v>
      </c>
      <c r="J3526" s="179">
        <v>0</v>
      </c>
      <c r="K3526" s="179">
        <v>0</v>
      </c>
      <c r="L3526" s="179">
        <v>0</v>
      </c>
      <c r="M3526" s="179">
        <v>73968.4048406519</v>
      </c>
      <c r="N3526" s="179">
        <v>0</v>
      </c>
      <c r="O3526" s="179">
        <v>0</v>
      </c>
      <c r="P3526" s="179">
        <v>0</v>
      </c>
      <c r="Q3526" s="179">
        <v>0</v>
      </c>
      <c r="R3526" s="180">
        <v>0</v>
      </c>
      <c r="S3526" s="180">
        <v>0</v>
      </c>
      <c r="T3526" s="180">
        <v>0</v>
      </c>
    </row>
    <row r="3527" spans="2:20" x14ac:dyDescent="0.3">
      <c r="B3527" s="19">
        <v>3524</v>
      </c>
      <c r="C3527" s="179">
        <v>0</v>
      </c>
      <c r="D3527" s="179">
        <v>0</v>
      </c>
      <c r="E3527" s="179">
        <v>58592.008767078689</v>
      </c>
      <c r="F3527" s="179">
        <v>0</v>
      </c>
      <c r="G3527" s="179">
        <v>0</v>
      </c>
      <c r="H3527" s="179">
        <v>144708.5945844579</v>
      </c>
      <c r="I3527" s="179">
        <v>0</v>
      </c>
      <c r="J3527" s="179">
        <v>0</v>
      </c>
      <c r="K3527" s="179">
        <v>0</v>
      </c>
      <c r="L3527" s="179">
        <v>0</v>
      </c>
      <c r="M3527" s="179">
        <v>8412.1267065665943</v>
      </c>
      <c r="N3527" s="179">
        <v>0</v>
      </c>
      <c r="O3527" s="179">
        <v>0</v>
      </c>
      <c r="P3527" s="179">
        <v>0</v>
      </c>
      <c r="Q3527" s="179">
        <v>0</v>
      </c>
      <c r="R3527" s="180">
        <v>0</v>
      </c>
      <c r="S3527" s="180">
        <v>0</v>
      </c>
      <c r="T3527" s="180">
        <v>0</v>
      </c>
    </row>
    <row r="3528" spans="2:20" x14ac:dyDescent="0.3">
      <c r="B3528" s="19">
        <v>3525</v>
      </c>
      <c r="C3528" s="179">
        <v>0</v>
      </c>
      <c r="D3528" s="179">
        <v>0</v>
      </c>
      <c r="E3528" s="179">
        <v>25904.478345853775</v>
      </c>
      <c r="F3528" s="179">
        <v>0</v>
      </c>
      <c r="G3528" s="179">
        <v>0</v>
      </c>
      <c r="H3528" s="179">
        <v>46339.06939079061</v>
      </c>
      <c r="I3528" s="179">
        <v>0</v>
      </c>
      <c r="J3528" s="179">
        <v>0</v>
      </c>
      <c r="K3528" s="179">
        <v>0</v>
      </c>
      <c r="L3528" s="179">
        <v>0</v>
      </c>
      <c r="M3528" s="179">
        <v>93340.893623409138</v>
      </c>
      <c r="N3528" s="179">
        <v>0</v>
      </c>
      <c r="O3528" s="179">
        <v>0</v>
      </c>
      <c r="P3528" s="179">
        <v>0</v>
      </c>
      <c r="Q3528" s="179">
        <v>0</v>
      </c>
      <c r="R3528" s="180">
        <v>0</v>
      </c>
      <c r="S3528" s="180">
        <v>0</v>
      </c>
      <c r="T3528" s="180">
        <v>0</v>
      </c>
    </row>
    <row r="3529" spans="2:20" x14ac:dyDescent="0.3">
      <c r="B3529" s="19">
        <v>3526</v>
      </c>
      <c r="C3529" s="179">
        <v>0</v>
      </c>
      <c r="D3529" s="179">
        <v>0</v>
      </c>
      <c r="E3529" s="179">
        <v>84166.652758395736</v>
      </c>
      <c r="F3529" s="179">
        <v>1</v>
      </c>
      <c r="G3529" s="179">
        <v>84291.202298572593</v>
      </c>
      <c r="H3529" s="179">
        <v>21970.505317665273</v>
      </c>
      <c r="I3529" s="179">
        <v>0</v>
      </c>
      <c r="J3529" s="179">
        <v>0</v>
      </c>
      <c r="K3529" s="179">
        <v>0</v>
      </c>
      <c r="L3529" s="179">
        <v>0</v>
      </c>
      <c r="M3529" s="179">
        <v>89829.599448814188</v>
      </c>
      <c r="N3529" s="179">
        <v>0</v>
      </c>
      <c r="O3529" s="179">
        <v>0</v>
      </c>
      <c r="P3529" s="179">
        <v>0</v>
      </c>
      <c r="Q3529" s="179">
        <v>0</v>
      </c>
      <c r="R3529" s="180">
        <v>0</v>
      </c>
      <c r="S3529" s="180">
        <v>0</v>
      </c>
      <c r="T3529" s="180">
        <v>0</v>
      </c>
    </row>
    <row r="3530" spans="2:20" x14ac:dyDescent="0.3">
      <c r="B3530" s="19">
        <v>3527</v>
      </c>
      <c r="C3530" s="179">
        <v>0</v>
      </c>
      <c r="D3530" s="179">
        <v>0</v>
      </c>
      <c r="E3530" s="179">
        <v>149921.73149860365</v>
      </c>
      <c r="F3530" s="179">
        <v>0</v>
      </c>
      <c r="G3530" s="179">
        <v>0</v>
      </c>
      <c r="H3530" s="179">
        <v>7514.8028051383872</v>
      </c>
      <c r="I3530" s="179">
        <v>0</v>
      </c>
      <c r="J3530" s="179">
        <v>0</v>
      </c>
      <c r="K3530" s="179">
        <v>0</v>
      </c>
      <c r="L3530" s="179">
        <v>0</v>
      </c>
      <c r="M3530" s="179">
        <v>385078.56844591862</v>
      </c>
      <c r="N3530" s="179">
        <v>0</v>
      </c>
      <c r="O3530" s="179">
        <v>0</v>
      </c>
      <c r="P3530" s="179">
        <v>0</v>
      </c>
      <c r="Q3530" s="179">
        <v>0</v>
      </c>
      <c r="R3530" s="180">
        <v>0</v>
      </c>
      <c r="S3530" s="180">
        <v>0</v>
      </c>
      <c r="T3530" s="180">
        <v>0</v>
      </c>
    </row>
    <row r="3531" spans="2:20" x14ac:dyDescent="0.3">
      <c r="B3531" s="19">
        <v>3528</v>
      </c>
      <c r="C3531" s="179">
        <v>0</v>
      </c>
      <c r="D3531" s="179">
        <v>0</v>
      </c>
      <c r="E3531" s="179">
        <v>9509.4110332715154</v>
      </c>
      <c r="F3531" s="179">
        <v>0</v>
      </c>
      <c r="G3531" s="179">
        <v>0</v>
      </c>
      <c r="H3531" s="179">
        <v>3868.7940464650874</v>
      </c>
      <c r="I3531" s="179">
        <v>0</v>
      </c>
      <c r="J3531" s="179">
        <v>0</v>
      </c>
      <c r="K3531" s="179">
        <v>0</v>
      </c>
      <c r="L3531" s="179">
        <v>0</v>
      </c>
      <c r="M3531" s="179">
        <v>28224.984574015449</v>
      </c>
      <c r="N3531" s="179">
        <v>0</v>
      </c>
      <c r="O3531" s="179">
        <v>0</v>
      </c>
      <c r="P3531" s="179">
        <v>0</v>
      </c>
      <c r="Q3531" s="179">
        <v>0</v>
      </c>
      <c r="R3531" s="180">
        <v>0</v>
      </c>
      <c r="S3531" s="180">
        <v>0</v>
      </c>
      <c r="T3531" s="180">
        <v>0</v>
      </c>
    </row>
    <row r="3532" spans="2:20" x14ac:dyDescent="0.3">
      <c r="B3532" s="19">
        <v>3529</v>
      </c>
      <c r="C3532" s="179">
        <v>0</v>
      </c>
      <c r="D3532" s="179">
        <v>0</v>
      </c>
      <c r="E3532" s="179">
        <v>168700.77688198761</v>
      </c>
      <c r="F3532" s="179">
        <v>0</v>
      </c>
      <c r="G3532" s="179">
        <v>0</v>
      </c>
      <c r="H3532" s="179">
        <v>30882.747892400399</v>
      </c>
      <c r="I3532" s="179">
        <v>0</v>
      </c>
      <c r="J3532" s="179">
        <v>0</v>
      </c>
      <c r="K3532" s="179">
        <v>0</v>
      </c>
      <c r="L3532" s="179">
        <v>0</v>
      </c>
      <c r="M3532" s="179">
        <v>9817.8853005883848</v>
      </c>
      <c r="N3532" s="179">
        <v>0</v>
      </c>
      <c r="O3532" s="179">
        <v>0</v>
      </c>
      <c r="P3532" s="179">
        <v>0</v>
      </c>
      <c r="Q3532" s="179">
        <v>0</v>
      </c>
      <c r="R3532" s="180">
        <v>0</v>
      </c>
      <c r="S3532" s="180">
        <v>0</v>
      </c>
      <c r="T3532" s="180">
        <v>0</v>
      </c>
    </row>
    <row r="3533" spans="2:20" x14ac:dyDescent="0.3">
      <c r="B3533" s="19">
        <v>3530</v>
      </c>
      <c r="C3533" s="179">
        <v>0</v>
      </c>
      <c r="D3533" s="179">
        <v>0</v>
      </c>
      <c r="E3533" s="179">
        <v>505949.78376230964</v>
      </c>
      <c r="F3533" s="179">
        <v>0</v>
      </c>
      <c r="G3533" s="179">
        <v>0</v>
      </c>
      <c r="H3533" s="179">
        <v>4134.7149177526053</v>
      </c>
      <c r="I3533" s="179">
        <v>0</v>
      </c>
      <c r="J3533" s="179">
        <v>0</v>
      </c>
      <c r="K3533" s="179">
        <v>0</v>
      </c>
      <c r="L3533" s="179">
        <v>0</v>
      </c>
      <c r="M3533" s="179">
        <v>584613.24414892553</v>
      </c>
      <c r="N3533" s="179">
        <v>0</v>
      </c>
      <c r="O3533" s="179">
        <v>0</v>
      </c>
      <c r="P3533" s="179">
        <v>0</v>
      </c>
      <c r="Q3533" s="179">
        <v>0</v>
      </c>
      <c r="R3533" s="180">
        <v>0</v>
      </c>
      <c r="S3533" s="180">
        <v>0</v>
      </c>
      <c r="T3533" s="180">
        <v>0</v>
      </c>
    </row>
    <row r="3534" spans="2:20" x14ac:dyDescent="0.3">
      <c r="B3534" s="19">
        <v>3531</v>
      </c>
      <c r="C3534" s="179">
        <v>0</v>
      </c>
      <c r="D3534" s="179">
        <v>0</v>
      </c>
      <c r="E3534" s="179">
        <v>341008.85606655083</v>
      </c>
      <c r="F3534" s="179">
        <v>2</v>
      </c>
      <c r="G3534" s="179">
        <v>731140.13559633272</v>
      </c>
      <c r="H3534" s="179">
        <v>37687.820277717728</v>
      </c>
      <c r="I3534" s="179">
        <v>31140.135596332722</v>
      </c>
      <c r="J3534" s="179">
        <v>0</v>
      </c>
      <c r="K3534" s="179">
        <v>0</v>
      </c>
      <c r="L3534" s="179">
        <v>0</v>
      </c>
      <c r="M3534" s="179">
        <v>205149.2036055215</v>
      </c>
      <c r="N3534" s="179">
        <v>0</v>
      </c>
      <c r="O3534" s="179">
        <v>0</v>
      </c>
      <c r="P3534" s="179">
        <v>0</v>
      </c>
      <c r="Q3534" s="179">
        <v>0</v>
      </c>
      <c r="R3534" s="180">
        <v>0</v>
      </c>
      <c r="S3534" s="180">
        <v>0</v>
      </c>
      <c r="T3534" s="180">
        <v>0</v>
      </c>
    </row>
    <row r="3535" spans="2:20" x14ac:dyDescent="0.3">
      <c r="B3535" s="19">
        <v>3532</v>
      </c>
      <c r="C3535" s="179">
        <v>0</v>
      </c>
      <c r="D3535" s="179">
        <v>0</v>
      </c>
      <c r="E3535" s="179">
        <v>36401.33514889353</v>
      </c>
      <c r="F3535" s="179">
        <v>0</v>
      </c>
      <c r="G3535" s="179">
        <v>0</v>
      </c>
      <c r="H3535" s="179">
        <v>50640.789983262694</v>
      </c>
      <c r="I3535" s="179">
        <v>0</v>
      </c>
      <c r="J3535" s="179">
        <v>0</v>
      </c>
      <c r="K3535" s="179">
        <v>0</v>
      </c>
      <c r="L3535" s="179">
        <v>0</v>
      </c>
      <c r="M3535" s="179">
        <v>63956.862433367307</v>
      </c>
      <c r="N3535" s="179">
        <v>0</v>
      </c>
      <c r="O3535" s="179">
        <v>0</v>
      </c>
      <c r="P3535" s="179">
        <v>0</v>
      </c>
      <c r="Q3535" s="179">
        <v>0</v>
      </c>
      <c r="R3535" s="180">
        <v>0</v>
      </c>
      <c r="S3535" s="180">
        <v>0</v>
      </c>
      <c r="T3535" s="180">
        <v>0</v>
      </c>
    </row>
    <row r="3536" spans="2:20" x14ac:dyDescent="0.3">
      <c r="B3536" s="19">
        <v>3533</v>
      </c>
      <c r="C3536" s="179">
        <v>0</v>
      </c>
      <c r="D3536" s="179">
        <v>0</v>
      </c>
      <c r="E3536" s="179">
        <v>14968.030241396602</v>
      </c>
      <c r="F3536" s="179">
        <v>0</v>
      </c>
      <c r="G3536" s="179">
        <v>0</v>
      </c>
      <c r="H3536" s="179">
        <v>18946.148852433813</v>
      </c>
      <c r="I3536" s="179">
        <v>0</v>
      </c>
      <c r="J3536" s="179">
        <v>0</v>
      </c>
      <c r="K3536" s="179">
        <v>0</v>
      </c>
      <c r="L3536" s="179">
        <v>0</v>
      </c>
      <c r="M3536" s="179">
        <v>92854.595488227584</v>
      </c>
      <c r="N3536" s="179">
        <v>0</v>
      </c>
      <c r="O3536" s="179">
        <v>0</v>
      </c>
      <c r="P3536" s="179">
        <v>0</v>
      </c>
      <c r="Q3536" s="179">
        <v>0</v>
      </c>
      <c r="R3536" s="180">
        <v>0</v>
      </c>
      <c r="S3536" s="180">
        <v>0</v>
      </c>
      <c r="T3536" s="180">
        <v>0</v>
      </c>
    </row>
    <row r="3537" spans="2:20" x14ac:dyDescent="0.3">
      <c r="B3537" s="19">
        <v>3534</v>
      </c>
      <c r="C3537" s="179">
        <v>0</v>
      </c>
      <c r="D3537" s="179">
        <v>0</v>
      </c>
      <c r="E3537" s="179">
        <v>505256.02833393414</v>
      </c>
      <c r="F3537" s="179">
        <v>0</v>
      </c>
      <c r="G3537" s="179">
        <v>0</v>
      </c>
      <c r="H3537" s="179">
        <v>1080698.2268896499</v>
      </c>
      <c r="I3537" s="179">
        <v>0</v>
      </c>
      <c r="J3537" s="179">
        <v>0</v>
      </c>
      <c r="K3537" s="179">
        <v>0</v>
      </c>
      <c r="L3537" s="179">
        <v>0</v>
      </c>
      <c r="M3537" s="179">
        <v>596114.1077921011</v>
      </c>
      <c r="N3537" s="179">
        <v>0</v>
      </c>
      <c r="O3537" s="179">
        <v>0</v>
      </c>
      <c r="P3537" s="179">
        <v>0</v>
      </c>
      <c r="Q3537" s="179">
        <v>0</v>
      </c>
      <c r="R3537" s="180">
        <v>0</v>
      </c>
      <c r="S3537" s="180">
        <v>0</v>
      </c>
      <c r="T3537" s="180">
        <v>0</v>
      </c>
    </row>
    <row r="3538" spans="2:20" x14ac:dyDescent="0.3">
      <c r="B3538" s="19">
        <v>3535</v>
      </c>
      <c r="C3538" s="179">
        <v>0</v>
      </c>
      <c r="D3538" s="179">
        <v>0</v>
      </c>
      <c r="E3538" s="179">
        <v>226296.16445446413</v>
      </c>
      <c r="F3538" s="179">
        <v>0</v>
      </c>
      <c r="G3538" s="179">
        <v>0</v>
      </c>
      <c r="H3538" s="179">
        <v>466274.72491590312</v>
      </c>
      <c r="I3538" s="179">
        <v>0</v>
      </c>
      <c r="J3538" s="179">
        <v>0</v>
      </c>
      <c r="K3538" s="179">
        <v>0</v>
      </c>
      <c r="L3538" s="179">
        <v>0</v>
      </c>
      <c r="M3538" s="179">
        <v>94888.34383194003</v>
      </c>
      <c r="N3538" s="179">
        <v>0</v>
      </c>
      <c r="O3538" s="179">
        <v>0</v>
      </c>
      <c r="P3538" s="179">
        <v>0</v>
      </c>
      <c r="Q3538" s="179">
        <v>0</v>
      </c>
      <c r="R3538" s="180">
        <v>0</v>
      </c>
      <c r="S3538" s="180">
        <v>0</v>
      </c>
      <c r="T3538" s="180">
        <v>0</v>
      </c>
    </row>
    <row r="3539" spans="2:20" x14ac:dyDescent="0.3">
      <c r="B3539" s="19">
        <v>3536</v>
      </c>
      <c r="C3539" s="179">
        <v>0</v>
      </c>
      <c r="D3539" s="179">
        <v>0</v>
      </c>
      <c r="E3539" s="179">
        <v>16554.442815708298</v>
      </c>
      <c r="F3539" s="179">
        <v>0</v>
      </c>
      <c r="G3539" s="179">
        <v>0</v>
      </c>
      <c r="H3539" s="179">
        <v>47152.830883399765</v>
      </c>
      <c r="I3539" s="179">
        <v>0</v>
      </c>
      <c r="J3539" s="179">
        <v>0</v>
      </c>
      <c r="K3539" s="179">
        <v>0</v>
      </c>
      <c r="L3539" s="179">
        <v>0</v>
      </c>
      <c r="M3539" s="179">
        <v>16507.389982677767</v>
      </c>
      <c r="N3539" s="179">
        <v>0</v>
      </c>
      <c r="O3539" s="179">
        <v>0</v>
      </c>
      <c r="P3539" s="179">
        <v>0</v>
      </c>
      <c r="Q3539" s="179">
        <v>0</v>
      </c>
      <c r="R3539" s="180">
        <v>0</v>
      </c>
      <c r="S3539" s="180">
        <v>0</v>
      </c>
      <c r="T3539" s="180">
        <v>0</v>
      </c>
    </row>
    <row r="3540" spans="2:20" x14ac:dyDescent="0.3">
      <c r="B3540" s="19">
        <v>3537</v>
      </c>
      <c r="C3540" s="179">
        <v>0</v>
      </c>
      <c r="D3540" s="179">
        <v>0</v>
      </c>
      <c r="E3540" s="179">
        <v>120549.29479176027</v>
      </c>
      <c r="F3540" s="179">
        <v>0</v>
      </c>
      <c r="G3540" s="179">
        <v>0</v>
      </c>
      <c r="H3540" s="179">
        <v>17601.877184859648</v>
      </c>
      <c r="I3540" s="179">
        <v>0</v>
      </c>
      <c r="J3540" s="179">
        <v>0</v>
      </c>
      <c r="K3540" s="179">
        <v>0</v>
      </c>
      <c r="L3540" s="179">
        <v>0</v>
      </c>
      <c r="M3540" s="179">
        <v>93620.084427173322</v>
      </c>
      <c r="N3540" s="179">
        <v>0</v>
      </c>
      <c r="O3540" s="179">
        <v>0</v>
      </c>
      <c r="P3540" s="179">
        <v>0</v>
      </c>
      <c r="Q3540" s="179">
        <v>0</v>
      </c>
      <c r="R3540" s="180">
        <v>0</v>
      </c>
      <c r="S3540" s="180">
        <v>0</v>
      </c>
      <c r="T3540" s="180">
        <v>0</v>
      </c>
    </row>
    <row r="3541" spans="2:20" x14ac:dyDescent="0.3">
      <c r="B3541" s="19">
        <v>3538</v>
      </c>
      <c r="C3541" s="179">
        <v>0</v>
      </c>
      <c r="D3541" s="179">
        <v>0</v>
      </c>
      <c r="E3541" s="179">
        <v>214301.28643999682</v>
      </c>
      <c r="F3541" s="179">
        <v>0</v>
      </c>
      <c r="G3541" s="179">
        <v>0</v>
      </c>
      <c r="H3541" s="179">
        <v>380055.16797455359</v>
      </c>
      <c r="I3541" s="179">
        <v>0</v>
      </c>
      <c r="J3541" s="179">
        <v>0</v>
      </c>
      <c r="K3541" s="179">
        <v>0</v>
      </c>
      <c r="L3541" s="179">
        <v>0</v>
      </c>
      <c r="M3541" s="179">
        <v>153933.73796084683</v>
      </c>
      <c r="N3541" s="179">
        <v>0</v>
      </c>
      <c r="O3541" s="179">
        <v>0</v>
      </c>
      <c r="P3541" s="179">
        <v>0</v>
      </c>
      <c r="Q3541" s="179">
        <v>0</v>
      </c>
      <c r="R3541" s="180">
        <v>0</v>
      </c>
      <c r="S3541" s="180">
        <v>0</v>
      </c>
      <c r="T3541" s="180">
        <v>0</v>
      </c>
    </row>
    <row r="3542" spans="2:20" x14ac:dyDescent="0.3">
      <c r="B3542" s="19">
        <v>3539</v>
      </c>
      <c r="C3542" s="179">
        <v>0</v>
      </c>
      <c r="D3542" s="179">
        <v>0</v>
      </c>
      <c r="E3542" s="179">
        <v>600837.20186507958</v>
      </c>
      <c r="F3542" s="179">
        <v>0</v>
      </c>
      <c r="G3542" s="179">
        <v>0</v>
      </c>
      <c r="H3542" s="179">
        <v>165066.99515618867</v>
      </c>
      <c r="I3542" s="179">
        <v>0</v>
      </c>
      <c r="J3542" s="179">
        <v>0</v>
      </c>
      <c r="K3542" s="179">
        <v>0</v>
      </c>
      <c r="L3542" s="179">
        <v>0</v>
      </c>
      <c r="M3542" s="179">
        <v>250702.98801277712</v>
      </c>
      <c r="N3542" s="179">
        <v>0</v>
      </c>
      <c r="O3542" s="179">
        <v>0</v>
      </c>
      <c r="P3542" s="179">
        <v>0</v>
      </c>
      <c r="Q3542" s="179">
        <v>0</v>
      </c>
      <c r="R3542" s="180">
        <v>0</v>
      </c>
      <c r="S3542" s="180">
        <v>0</v>
      </c>
      <c r="T3542" s="180">
        <v>0</v>
      </c>
    </row>
    <row r="3543" spans="2:20" x14ac:dyDescent="0.3">
      <c r="B3543" s="19">
        <v>3540</v>
      </c>
      <c r="C3543" s="179">
        <v>0</v>
      </c>
      <c r="D3543" s="179">
        <v>0</v>
      </c>
      <c r="E3543" s="179">
        <v>153511.88972040993</v>
      </c>
      <c r="F3543" s="179">
        <v>0</v>
      </c>
      <c r="G3543" s="179">
        <v>0</v>
      </c>
      <c r="H3543" s="179">
        <v>37165.473768776348</v>
      </c>
      <c r="I3543" s="179">
        <v>0</v>
      </c>
      <c r="J3543" s="179">
        <v>0</v>
      </c>
      <c r="K3543" s="179">
        <v>0</v>
      </c>
      <c r="L3543" s="179">
        <v>0</v>
      </c>
      <c r="M3543" s="179">
        <v>18355.362042903762</v>
      </c>
      <c r="N3543" s="179">
        <v>0</v>
      </c>
      <c r="O3543" s="179">
        <v>0</v>
      </c>
      <c r="P3543" s="179">
        <v>0</v>
      </c>
      <c r="Q3543" s="179">
        <v>0</v>
      </c>
      <c r="R3543" s="180">
        <v>0</v>
      </c>
      <c r="S3543" s="180">
        <v>0</v>
      </c>
      <c r="T3543" s="180">
        <v>0</v>
      </c>
    </row>
    <row r="3544" spans="2:20" x14ac:dyDescent="0.3">
      <c r="B3544" s="19">
        <v>3541</v>
      </c>
      <c r="C3544" s="179">
        <v>0</v>
      </c>
      <c r="D3544" s="179">
        <v>0</v>
      </c>
      <c r="E3544" s="179">
        <v>398976.70352729788</v>
      </c>
      <c r="F3544" s="179">
        <v>0</v>
      </c>
      <c r="G3544" s="179">
        <v>0</v>
      </c>
      <c r="H3544" s="179">
        <v>202498.00200836093</v>
      </c>
      <c r="I3544" s="179">
        <v>0</v>
      </c>
      <c r="J3544" s="179">
        <v>0</v>
      </c>
      <c r="K3544" s="179">
        <v>0</v>
      </c>
      <c r="L3544" s="179">
        <v>0</v>
      </c>
      <c r="M3544" s="179">
        <v>25645.724364261234</v>
      </c>
      <c r="N3544" s="179">
        <v>0</v>
      </c>
      <c r="O3544" s="179">
        <v>0</v>
      </c>
      <c r="P3544" s="179">
        <v>0</v>
      </c>
      <c r="Q3544" s="179">
        <v>0</v>
      </c>
      <c r="R3544" s="180">
        <v>0</v>
      </c>
      <c r="S3544" s="180">
        <v>0</v>
      </c>
      <c r="T3544" s="180">
        <v>0</v>
      </c>
    </row>
    <row r="3545" spans="2:20" x14ac:dyDescent="0.3">
      <c r="B3545" s="19">
        <v>3542</v>
      </c>
      <c r="C3545" s="179">
        <v>0</v>
      </c>
      <c r="D3545" s="179">
        <v>0</v>
      </c>
      <c r="E3545" s="179">
        <v>274587.8560186926</v>
      </c>
      <c r="F3545" s="179">
        <v>0</v>
      </c>
      <c r="G3545" s="179">
        <v>0</v>
      </c>
      <c r="H3545" s="179">
        <v>477396.16115485702</v>
      </c>
      <c r="I3545" s="179">
        <v>0</v>
      </c>
      <c r="J3545" s="179">
        <v>0</v>
      </c>
      <c r="K3545" s="179">
        <v>0</v>
      </c>
      <c r="L3545" s="179">
        <v>0</v>
      </c>
      <c r="M3545" s="179">
        <v>71313.712195311455</v>
      </c>
      <c r="N3545" s="179">
        <v>0</v>
      </c>
      <c r="O3545" s="179">
        <v>0</v>
      </c>
      <c r="P3545" s="179">
        <v>0</v>
      </c>
      <c r="Q3545" s="179">
        <v>0</v>
      </c>
      <c r="R3545" s="180">
        <v>0</v>
      </c>
      <c r="S3545" s="180">
        <v>0</v>
      </c>
      <c r="T3545" s="180">
        <v>0</v>
      </c>
    </row>
    <row r="3546" spans="2:20" x14ac:dyDescent="0.3">
      <c r="B3546" s="19">
        <v>3543</v>
      </c>
      <c r="C3546" s="179">
        <v>0</v>
      </c>
      <c r="D3546" s="179">
        <v>0</v>
      </c>
      <c r="E3546" s="179">
        <v>49814.992463201983</v>
      </c>
      <c r="F3546" s="179">
        <v>0</v>
      </c>
      <c r="G3546" s="179">
        <v>0</v>
      </c>
      <c r="H3546" s="179">
        <v>183183.17186879518</v>
      </c>
      <c r="I3546" s="179">
        <v>0</v>
      </c>
      <c r="J3546" s="179">
        <v>0</v>
      </c>
      <c r="K3546" s="179">
        <v>0</v>
      </c>
      <c r="L3546" s="179">
        <v>0</v>
      </c>
      <c r="M3546" s="179">
        <v>516966.07344931562</v>
      </c>
      <c r="N3546" s="179">
        <v>0</v>
      </c>
      <c r="O3546" s="179">
        <v>0</v>
      </c>
      <c r="P3546" s="179">
        <v>0</v>
      </c>
      <c r="Q3546" s="179">
        <v>0</v>
      </c>
      <c r="R3546" s="180">
        <v>0</v>
      </c>
      <c r="S3546" s="180">
        <v>0</v>
      </c>
      <c r="T3546" s="180">
        <v>0</v>
      </c>
    </row>
    <row r="3547" spans="2:20" x14ac:dyDescent="0.3">
      <c r="B3547" s="19">
        <v>3544</v>
      </c>
      <c r="C3547" s="179">
        <v>0</v>
      </c>
      <c r="D3547" s="179">
        <v>0</v>
      </c>
      <c r="E3547" s="179">
        <v>88568.605595499219</v>
      </c>
      <c r="F3547" s="179">
        <v>0</v>
      </c>
      <c r="G3547" s="179">
        <v>0</v>
      </c>
      <c r="H3547" s="179">
        <v>33248.444349186422</v>
      </c>
      <c r="I3547" s="179">
        <v>0</v>
      </c>
      <c r="J3547" s="179">
        <v>0</v>
      </c>
      <c r="K3547" s="179">
        <v>0</v>
      </c>
      <c r="L3547" s="179">
        <v>0</v>
      </c>
      <c r="M3547" s="179">
        <v>166081.54906363229</v>
      </c>
      <c r="N3547" s="179">
        <v>0</v>
      </c>
      <c r="O3547" s="179">
        <v>0</v>
      </c>
      <c r="P3547" s="179">
        <v>0</v>
      </c>
      <c r="Q3547" s="179">
        <v>0</v>
      </c>
      <c r="R3547" s="180">
        <v>0</v>
      </c>
      <c r="S3547" s="180">
        <v>0</v>
      </c>
      <c r="T3547" s="180">
        <v>0</v>
      </c>
    </row>
    <row r="3548" spans="2:20" x14ac:dyDescent="0.3">
      <c r="B3548" s="19">
        <v>3545</v>
      </c>
      <c r="C3548" s="179">
        <v>1</v>
      </c>
      <c r="D3548" s="179">
        <v>10997.051261125462</v>
      </c>
      <c r="E3548" s="179">
        <v>144176.76455218426</v>
      </c>
      <c r="F3548" s="179">
        <v>0</v>
      </c>
      <c r="G3548" s="179">
        <v>0</v>
      </c>
      <c r="H3548" s="179">
        <v>37284.409981509256</v>
      </c>
      <c r="I3548" s="179">
        <v>0</v>
      </c>
      <c r="J3548" s="179">
        <v>0</v>
      </c>
      <c r="K3548" s="179">
        <v>0</v>
      </c>
      <c r="L3548" s="179">
        <v>0</v>
      </c>
      <c r="M3548" s="179">
        <v>135330.01888265501</v>
      </c>
      <c r="N3548" s="179">
        <v>0</v>
      </c>
      <c r="O3548" s="179">
        <v>0</v>
      </c>
      <c r="P3548" s="179">
        <v>0</v>
      </c>
      <c r="Q3548" s="179">
        <v>0</v>
      </c>
      <c r="R3548" s="180">
        <v>0</v>
      </c>
      <c r="S3548" s="180">
        <v>0</v>
      </c>
      <c r="T3548" s="180">
        <v>10997.051261125462</v>
      </c>
    </row>
    <row r="3549" spans="2:20" x14ac:dyDescent="0.3">
      <c r="B3549" s="19">
        <v>3546</v>
      </c>
      <c r="C3549" s="179">
        <v>0</v>
      </c>
      <c r="D3549" s="179">
        <v>0</v>
      </c>
      <c r="E3549" s="179">
        <v>27418.195209790556</v>
      </c>
      <c r="F3549" s="179">
        <v>1</v>
      </c>
      <c r="G3549" s="179">
        <v>132615.19566664458</v>
      </c>
      <c r="H3549" s="179">
        <v>36325.793576346994</v>
      </c>
      <c r="I3549" s="179">
        <v>0</v>
      </c>
      <c r="J3549" s="179">
        <v>0</v>
      </c>
      <c r="K3549" s="179">
        <v>38641.286011836681</v>
      </c>
      <c r="L3549" s="179">
        <v>1</v>
      </c>
      <c r="M3549" s="179">
        <v>38794.22014140043</v>
      </c>
      <c r="N3549" s="179">
        <v>0</v>
      </c>
      <c r="O3549" s="179">
        <v>0</v>
      </c>
      <c r="P3549" s="179">
        <v>0</v>
      </c>
      <c r="Q3549" s="179">
        <v>0</v>
      </c>
      <c r="R3549" s="180">
        <v>0</v>
      </c>
      <c r="S3549" s="180">
        <v>38641.286011836681</v>
      </c>
      <c r="T3549" s="180">
        <v>0</v>
      </c>
    </row>
    <row r="3550" spans="2:20" x14ac:dyDescent="0.3">
      <c r="B3550" s="19">
        <v>3547</v>
      </c>
      <c r="C3550" s="179">
        <v>0</v>
      </c>
      <c r="D3550" s="179">
        <v>0</v>
      </c>
      <c r="E3550" s="179">
        <v>682596.83841567754</v>
      </c>
      <c r="F3550" s="179">
        <v>0</v>
      </c>
      <c r="G3550" s="179">
        <v>0</v>
      </c>
      <c r="H3550" s="179">
        <v>138062.04818486914</v>
      </c>
      <c r="I3550" s="179">
        <v>0</v>
      </c>
      <c r="J3550" s="179">
        <v>0</v>
      </c>
      <c r="K3550" s="179">
        <v>0</v>
      </c>
      <c r="L3550" s="179">
        <v>0</v>
      </c>
      <c r="M3550" s="179">
        <v>17741.65165089459</v>
      </c>
      <c r="N3550" s="179">
        <v>0</v>
      </c>
      <c r="O3550" s="179">
        <v>0</v>
      </c>
      <c r="P3550" s="179">
        <v>0</v>
      </c>
      <c r="Q3550" s="179">
        <v>0</v>
      </c>
      <c r="R3550" s="180">
        <v>0</v>
      </c>
      <c r="S3550" s="180">
        <v>0</v>
      </c>
      <c r="T3550" s="180">
        <v>0</v>
      </c>
    </row>
    <row r="3551" spans="2:20" x14ac:dyDescent="0.3">
      <c r="B3551" s="19">
        <v>3548</v>
      </c>
      <c r="C3551" s="179">
        <v>0</v>
      </c>
      <c r="D3551" s="179">
        <v>0</v>
      </c>
      <c r="E3551" s="179">
        <v>658142.9420940819</v>
      </c>
      <c r="F3551" s="179">
        <v>0</v>
      </c>
      <c r="G3551" s="179">
        <v>0</v>
      </c>
      <c r="H3551" s="179">
        <v>51805.937158496468</v>
      </c>
      <c r="I3551" s="179">
        <v>0</v>
      </c>
      <c r="J3551" s="179">
        <v>0</v>
      </c>
      <c r="K3551" s="179">
        <v>0</v>
      </c>
      <c r="L3551" s="179">
        <v>0</v>
      </c>
      <c r="M3551" s="179">
        <v>51325.658241362122</v>
      </c>
      <c r="N3551" s="179">
        <v>0</v>
      </c>
      <c r="O3551" s="179">
        <v>0</v>
      </c>
      <c r="P3551" s="179">
        <v>0</v>
      </c>
      <c r="Q3551" s="179">
        <v>0</v>
      </c>
      <c r="R3551" s="180">
        <v>0</v>
      </c>
      <c r="S3551" s="180">
        <v>0</v>
      </c>
      <c r="T3551" s="180">
        <v>0</v>
      </c>
    </row>
    <row r="3552" spans="2:20" x14ac:dyDescent="0.3">
      <c r="B3552" s="19">
        <v>3549</v>
      </c>
      <c r="C3552" s="179">
        <v>0</v>
      </c>
      <c r="D3552" s="179">
        <v>0</v>
      </c>
      <c r="E3552" s="179">
        <v>232442.66477446471</v>
      </c>
      <c r="F3552" s="179">
        <v>0</v>
      </c>
      <c r="G3552" s="179">
        <v>0</v>
      </c>
      <c r="H3552" s="179">
        <v>63840.011219975131</v>
      </c>
      <c r="I3552" s="179">
        <v>0</v>
      </c>
      <c r="J3552" s="179">
        <v>0</v>
      </c>
      <c r="K3552" s="179">
        <v>0</v>
      </c>
      <c r="L3552" s="179">
        <v>0</v>
      </c>
      <c r="M3552" s="179">
        <v>41931.900459002609</v>
      </c>
      <c r="N3552" s="179">
        <v>0</v>
      </c>
      <c r="O3552" s="179">
        <v>0</v>
      </c>
      <c r="P3552" s="179">
        <v>0</v>
      </c>
      <c r="Q3552" s="179">
        <v>0</v>
      </c>
      <c r="R3552" s="180">
        <v>0</v>
      </c>
      <c r="S3552" s="180">
        <v>0</v>
      </c>
      <c r="T3552" s="180">
        <v>0</v>
      </c>
    </row>
    <row r="3553" spans="2:20" x14ac:dyDescent="0.3">
      <c r="B3553" s="19">
        <v>3550</v>
      </c>
      <c r="C3553" s="179">
        <v>0</v>
      </c>
      <c r="D3553" s="179">
        <v>0</v>
      </c>
      <c r="E3553" s="179">
        <v>278614.26367108815</v>
      </c>
      <c r="F3553" s="179">
        <v>0</v>
      </c>
      <c r="G3553" s="179">
        <v>0</v>
      </c>
      <c r="H3553" s="179">
        <v>15216.877179880654</v>
      </c>
      <c r="I3553" s="179">
        <v>0</v>
      </c>
      <c r="J3553" s="179">
        <v>0</v>
      </c>
      <c r="K3553" s="179">
        <v>0</v>
      </c>
      <c r="L3553" s="179">
        <v>0</v>
      </c>
      <c r="M3553" s="179">
        <v>22123.586751088827</v>
      </c>
      <c r="N3553" s="179">
        <v>0</v>
      </c>
      <c r="O3553" s="179">
        <v>0</v>
      </c>
      <c r="P3553" s="179">
        <v>0</v>
      </c>
      <c r="Q3553" s="179">
        <v>0</v>
      </c>
      <c r="R3553" s="180">
        <v>0</v>
      </c>
      <c r="S3553" s="180">
        <v>0</v>
      </c>
      <c r="T3553" s="180">
        <v>0</v>
      </c>
    </row>
    <row r="3554" spans="2:20" x14ac:dyDescent="0.3">
      <c r="B3554" s="19">
        <v>3551</v>
      </c>
      <c r="C3554" s="179">
        <v>0</v>
      </c>
      <c r="D3554" s="179">
        <v>0</v>
      </c>
      <c r="E3554" s="179">
        <v>1501577.0228153521</v>
      </c>
      <c r="F3554" s="179">
        <v>0</v>
      </c>
      <c r="G3554" s="179">
        <v>0</v>
      </c>
      <c r="H3554" s="179">
        <v>40600.987362340951</v>
      </c>
      <c r="I3554" s="179">
        <v>0</v>
      </c>
      <c r="J3554" s="179">
        <v>0</v>
      </c>
      <c r="K3554" s="179">
        <v>0</v>
      </c>
      <c r="L3554" s="179">
        <v>0</v>
      </c>
      <c r="M3554" s="179">
        <v>19585.764972186513</v>
      </c>
      <c r="N3554" s="179">
        <v>0</v>
      </c>
      <c r="O3554" s="179">
        <v>0</v>
      </c>
      <c r="P3554" s="179">
        <v>0</v>
      </c>
      <c r="Q3554" s="179">
        <v>0</v>
      </c>
      <c r="R3554" s="180">
        <v>0</v>
      </c>
      <c r="S3554" s="180">
        <v>0</v>
      </c>
      <c r="T3554" s="180">
        <v>0</v>
      </c>
    </row>
    <row r="3555" spans="2:20" x14ac:dyDescent="0.3">
      <c r="B3555" s="19">
        <v>3552</v>
      </c>
      <c r="C3555" s="179">
        <v>0</v>
      </c>
      <c r="D3555" s="179">
        <v>0</v>
      </c>
      <c r="E3555" s="179">
        <v>986798.61822733923</v>
      </c>
      <c r="F3555" s="179">
        <v>0</v>
      </c>
      <c r="G3555" s="179">
        <v>0</v>
      </c>
      <c r="H3555" s="179">
        <v>42339.22068772011</v>
      </c>
      <c r="I3555" s="179">
        <v>0</v>
      </c>
      <c r="J3555" s="179">
        <v>0</v>
      </c>
      <c r="K3555" s="179">
        <v>0</v>
      </c>
      <c r="L3555" s="179">
        <v>0</v>
      </c>
      <c r="M3555" s="179">
        <v>56725.711537819123</v>
      </c>
      <c r="N3555" s="179">
        <v>0</v>
      </c>
      <c r="O3555" s="179">
        <v>0</v>
      </c>
      <c r="P3555" s="179">
        <v>0</v>
      </c>
      <c r="Q3555" s="179">
        <v>0</v>
      </c>
      <c r="R3555" s="180">
        <v>0</v>
      </c>
      <c r="S3555" s="180">
        <v>0</v>
      </c>
      <c r="T3555" s="180">
        <v>0</v>
      </c>
    </row>
    <row r="3556" spans="2:20" x14ac:dyDescent="0.3">
      <c r="B3556" s="19">
        <v>3553</v>
      </c>
      <c r="C3556" s="179">
        <v>0</v>
      </c>
      <c r="D3556" s="179">
        <v>0</v>
      </c>
      <c r="E3556" s="179">
        <v>65201.100826962713</v>
      </c>
      <c r="F3556" s="179">
        <v>0</v>
      </c>
      <c r="G3556" s="179">
        <v>0</v>
      </c>
      <c r="H3556" s="179">
        <v>36413.547091675486</v>
      </c>
      <c r="I3556" s="179">
        <v>0</v>
      </c>
      <c r="J3556" s="179">
        <v>0</v>
      </c>
      <c r="K3556" s="179">
        <v>0</v>
      </c>
      <c r="L3556" s="179">
        <v>0</v>
      </c>
      <c r="M3556" s="179">
        <v>18345.238801744108</v>
      </c>
      <c r="N3556" s="179">
        <v>0</v>
      </c>
      <c r="O3556" s="179">
        <v>0</v>
      </c>
      <c r="P3556" s="179">
        <v>0</v>
      </c>
      <c r="Q3556" s="179">
        <v>0</v>
      </c>
      <c r="R3556" s="180">
        <v>0</v>
      </c>
      <c r="S3556" s="180">
        <v>0</v>
      </c>
      <c r="T3556" s="180">
        <v>0</v>
      </c>
    </row>
    <row r="3557" spans="2:20" x14ac:dyDescent="0.3">
      <c r="B3557" s="19">
        <v>3554</v>
      </c>
      <c r="C3557" s="179">
        <v>0</v>
      </c>
      <c r="D3557" s="179">
        <v>0</v>
      </c>
      <c r="E3557" s="179">
        <v>47066.528471109654</v>
      </c>
      <c r="F3557" s="179">
        <v>0</v>
      </c>
      <c r="G3557" s="179">
        <v>0</v>
      </c>
      <c r="H3557" s="179">
        <v>767565.24671302096</v>
      </c>
      <c r="I3557" s="179">
        <v>0</v>
      </c>
      <c r="J3557" s="179">
        <v>0</v>
      </c>
      <c r="K3557" s="179">
        <v>0</v>
      </c>
      <c r="L3557" s="179">
        <v>0</v>
      </c>
      <c r="M3557" s="179">
        <v>272623.82824135321</v>
      </c>
      <c r="N3557" s="179">
        <v>0</v>
      </c>
      <c r="O3557" s="179">
        <v>0</v>
      </c>
      <c r="P3557" s="179">
        <v>0</v>
      </c>
      <c r="Q3557" s="179">
        <v>0</v>
      </c>
      <c r="R3557" s="180">
        <v>0</v>
      </c>
      <c r="S3557" s="180">
        <v>0</v>
      </c>
      <c r="T3557" s="180">
        <v>0</v>
      </c>
    </row>
    <row r="3558" spans="2:20" x14ac:dyDescent="0.3">
      <c r="B3558" s="19">
        <v>3555</v>
      </c>
      <c r="C3558" s="179">
        <v>0</v>
      </c>
      <c r="D3558" s="179">
        <v>0</v>
      </c>
      <c r="E3558" s="179">
        <v>129814.86788588001</v>
      </c>
      <c r="F3558" s="179">
        <v>1</v>
      </c>
      <c r="G3558" s="179">
        <v>190425.08137664624</v>
      </c>
      <c r="H3558" s="179">
        <v>62889.546378136678</v>
      </c>
      <c r="I3558" s="179">
        <v>0</v>
      </c>
      <c r="J3558" s="179">
        <v>0</v>
      </c>
      <c r="K3558" s="179">
        <v>0</v>
      </c>
      <c r="L3558" s="179">
        <v>0</v>
      </c>
      <c r="M3558" s="179">
        <v>111581.09343336345</v>
      </c>
      <c r="N3558" s="179">
        <v>0</v>
      </c>
      <c r="O3558" s="179">
        <v>0</v>
      </c>
      <c r="P3558" s="179">
        <v>0</v>
      </c>
      <c r="Q3558" s="179">
        <v>0</v>
      </c>
      <c r="R3558" s="180">
        <v>0</v>
      </c>
      <c r="S3558" s="180">
        <v>0</v>
      </c>
      <c r="T3558" s="180">
        <v>0</v>
      </c>
    </row>
    <row r="3559" spans="2:20" x14ac:dyDescent="0.3">
      <c r="B3559" s="19">
        <v>3556</v>
      </c>
      <c r="C3559" s="179">
        <v>0</v>
      </c>
      <c r="D3559" s="179">
        <v>0</v>
      </c>
      <c r="E3559" s="179">
        <v>1212149.5449601002</v>
      </c>
      <c r="F3559" s="179">
        <v>0</v>
      </c>
      <c r="G3559" s="179">
        <v>0</v>
      </c>
      <c r="H3559" s="179">
        <v>19192.736646853402</v>
      </c>
      <c r="I3559" s="179">
        <v>0</v>
      </c>
      <c r="J3559" s="179">
        <v>0</v>
      </c>
      <c r="K3559" s="179">
        <v>0</v>
      </c>
      <c r="L3559" s="179">
        <v>0</v>
      </c>
      <c r="M3559" s="179">
        <v>763187.37948822218</v>
      </c>
      <c r="N3559" s="179">
        <v>0</v>
      </c>
      <c r="O3559" s="179">
        <v>0</v>
      </c>
      <c r="P3559" s="179">
        <v>0</v>
      </c>
      <c r="Q3559" s="179">
        <v>0</v>
      </c>
      <c r="R3559" s="180">
        <v>0</v>
      </c>
      <c r="S3559" s="180">
        <v>0</v>
      </c>
      <c r="T3559" s="180">
        <v>0</v>
      </c>
    </row>
    <row r="3560" spans="2:20" x14ac:dyDescent="0.3">
      <c r="B3560" s="19">
        <v>3557</v>
      </c>
      <c r="C3560" s="179">
        <v>0</v>
      </c>
      <c r="D3560" s="179">
        <v>0</v>
      </c>
      <c r="E3560" s="179">
        <v>116748.30605251966</v>
      </c>
      <c r="F3560" s="179">
        <v>0</v>
      </c>
      <c r="G3560" s="179">
        <v>0</v>
      </c>
      <c r="H3560" s="179">
        <v>139770.89682589148</v>
      </c>
      <c r="I3560" s="179">
        <v>0</v>
      </c>
      <c r="J3560" s="179">
        <v>0</v>
      </c>
      <c r="K3560" s="179">
        <v>0</v>
      </c>
      <c r="L3560" s="179">
        <v>0</v>
      </c>
      <c r="M3560" s="179">
        <v>137667.31584242434</v>
      </c>
      <c r="N3560" s="179">
        <v>0</v>
      </c>
      <c r="O3560" s="179">
        <v>0</v>
      </c>
      <c r="P3560" s="179">
        <v>0</v>
      </c>
      <c r="Q3560" s="179">
        <v>0</v>
      </c>
      <c r="R3560" s="180">
        <v>0</v>
      </c>
      <c r="S3560" s="180">
        <v>0</v>
      </c>
      <c r="T3560" s="180">
        <v>0</v>
      </c>
    </row>
    <row r="3561" spans="2:20" x14ac:dyDescent="0.3">
      <c r="B3561" s="19">
        <v>3558</v>
      </c>
      <c r="C3561" s="179">
        <v>0</v>
      </c>
      <c r="D3561" s="179">
        <v>0</v>
      </c>
      <c r="E3561" s="179">
        <v>70844.212764349897</v>
      </c>
      <c r="F3561" s="179">
        <v>1</v>
      </c>
      <c r="G3561" s="179">
        <v>89829.599448814188</v>
      </c>
      <c r="H3561" s="179">
        <v>113012.75290971747</v>
      </c>
      <c r="I3561" s="179">
        <v>0</v>
      </c>
      <c r="J3561" s="179">
        <v>0</v>
      </c>
      <c r="K3561" s="179">
        <v>0</v>
      </c>
      <c r="L3561" s="179">
        <v>0</v>
      </c>
      <c r="M3561" s="179">
        <v>1267120.7550486494</v>
      </c>
      <c r="N3561" s="179">
        <v>0</v>
      </c>
      <c r="O3561" s="179">
        <v>0</v>
      </c>
      <c r="P3561" s="179">
        <v>0</v>
      </c>
      <c r="Q3561" s="179">
        <v>0</v>
      </c>
      <c r="R3561" s="180">
        <v>0</v>
      </c>
      <c r="S3561" s="180">
        <v>0</v>
      </c>
      <c r="T3561" s="180">
        <v>0</v>
      </c>
    </row>
    <row r="3562" spans="2:20" x14ac:dyDescent="0.3">
      <c r="B3562" s="19">
        <v>3559</v>
      </c>
      <c r="C3562" s="179">
        <v>0</v>
      </c>
      <c r="D3562" s="179">
        <v>0</v>
      </c>
      <c r="E3562" s="179">
        <v>45366.918839836886</v>
      </c>
      <c r="F3562" s="179">
        <v>0</v>
      </c>
      <c r="G3562" s="179">
        <v>0</v>
      </c>
      <c r="H3562" s="179">
        <v>146223.39060415444</v>
      </c>
      <c r="I3562" s="179">
        <v>0</v>
      </c>
      <c r="J3562" s="179">
        <v>0</v>
      </c>
      <c r="K3562" s="179">
        <v>0</v>
      </c>
      <c r="L3562" s="179">
        <v>0</v>
      </c>
      <c r="M3562" s="179">
        <v>65136.812348599851</v>
      </c>
      <c r="N3562" s="179">
        <v>0</v>
      </c>
      <c r="O3562" s="179">
        <v>0</v>
      </c>
      <c r="P3562" s="179">
        <v>0</v>
      </c>
      <c r="Q3562" s="179">
        <v>0</v>
      </c>
      <c r="R3562" s="180">
        <v>0</v>
      </c>
      <c r="S3562" s="180">
        <v>0</v>
      </c>
      <c r="T3562" s="180">
        <v>0</v>
      </c>
    </row>
    <row r="3563" spans="2:20" x14ac:dyDescent="0.3">
      <c r="B3563" s="19">
        <v>3560</v>
      </c>
      <c r="C3563" s="179">
        <v>0</v>
      </c>
      <c r="D3563" s="179">
        <v>0</v>
      </c>
      <c r="E3563" s="179">
        <v>7439.0765975064569</v>
      </c>
      <c r="F3563" s="179">
        <v>0</v>
      </c>
      <c r="G3563" s="179">
        <v>0</v>
      </c>
      <c r="H3563" s="179">
        <v>18660.043161047084</v>
      </c>
      <c r="I3563" s="179">
        <v>0</v>
      </c>
      <c r="J3563" s="179">
        <v>0</v>
      </c>
      <c r="K3563" s="179">
        <v>0</v>
      </c>
      <c r="L3563" s="179">
        <v>0</v>
      </c>
      <c r="M3563" s="179">
        <v>52602.026580109443</v>
      </c>
      <c r="N3563" s="179">
        <v>0</v>
      </c>
      <c r="O3563" s="179">
        <v>0</v>
      </c>
      <c r="P3563" s="179">
        <v>0</v>
      </c>
      <c r="Q3563" s="179">
        <v>0</v>
      </c>
      <c r="R3563" s="180">
        <v>0</v>
      </c>
      <c r="S3563" s="180">
        <v>0</v>
      </c>
      <c r="T3563" s="180">
        <v>0</v>
      </c>
    </row>
    <row r="3564" spans="2:20" x14ac:dyDescent="0.3">
      <c r="B3564" s="19">
        <v>3561</v>
      </c>
      <c r="C3564" s="179">
        <v>0</v>
      </c>
      <c r="D3564" s="179">
        <v>0</v>
      </c>
      <c r="E3564" s="179">
        <v>558289.75936101156</v>
      </c>
      <c r="F3564" s="179">
        <v>0</v>
      </c>
      <c r="G3564" s="179">
        <v>0</v>
      </c>
      <c r="H3564" s="179">
        <v>87398.746999647294</v>
      </c>
      <c r="I3564" s="179">
        <v>0</v>
      </c>
      <c r="J3564" s="179">
        <v>0</v>
      </c>
      <c r="K3564" s="179">
        <v>0</v>
      </c>
      <c r="L3564" s="179">
        <v>0</v>
      </c>
      <c r="M3564" s="179">
        <v>44235.680033771816</v>
      </c>
      <c r="N3564" s="179">
        <v>0</v>
      </c>
      <c r="O3564" s="179">
        <v>0</v>
      </c>
      <c r="P3564" s="179">
        <v>0</v>
      </c>
      <c r="Q3564" s="179">
        <v>0</v>
      </c>
      <c r="R3564" s="180">
        <v>0</v>
      </c>
      <c r="S3564" s="180">
        <v>0</v>
      </c>
      <c r="T3564" s="180">
        <v>0</v>
      </c>
    </row>
    <row r="3565" spans="2:20" x14ac:dyDescent="0.3">
      <c r="B3565" s="19">
        <v>3562</v>
      </c>
      <c r="C3565" s="179">
        <v>0</v>
      </c>
      <c r="D3565" s="179">
        <v>0</v>
      </c>
      <c r="E3565" s="179">
        <v>168898.84053507328</v>
      </c>
      <c r="F3565" s="179">
        <v>0</v>
      </c>
      <c r="G3565" s="179">
        <v>0</v>
      </c>
      <c r="H3565" s="179">
        <v>84946.713761458392</v>
      </c>
      <c r="I3565" s="179">
        <v>0</v>
      </c>
      <c r="J3565" s="179">
        <v>0</v>
      </c>
      <c r="K3565" s="179">
        <v>0</v>
      </c>
      <c r="L3565" s="179">
        <v>0</v>
      </c>
      <c r="M3565" s="179">
        <v>109748.81255628222</v>
      </c>
      <c r="N3565" s="179">
        <v>0</v>
      </c>
      <c r="O3565" s="179">
        <v>0</v>
      </c>
      <c r="P3565" s="179">
        <v>0</v>
      </c>
      <c r="Q3565" s="179">
        <v>0</v>
      </c>
      <c r="R3565" s="180">
        <v>0</v>
      </c>
      <c r="S3565" s="180">
        <v>0</v>
      </c>
      <c r="T3565" s="180">
        <v>0</v>
      </c>
    </row>
    <row r="3566" spans="2:20" x14ac:dyDescent="0.3">
      <c r="B3566" s="19">
        <v>3563</v>
      </c>
      <c r="C3566" s="179">
        <v>0</v>
      </c>
      <c r="D3566" s="179">
        <v>0</v>
      </c>
      <c r="E3566" s="179">
        <v>4491.1902698956501</v>
      </c>
      <c r="F3566" s="179">
        <v>0</v>
      </c>
      <c r="G3566" s="179">
        <v>0</v>
      </c>
      <c r="H3566" s="179">
        <v>50244.906681777487</v>
      </c>
      <c r="I3566" s="179">
        <v>0</v>
      </c>
      <c r="J3566" s="179">
        <v>0</v>
      </c>
      <c r="K3566" s="179">
        <v>0</v>
      </c>
      <c r="L3566" s="179">
        <v>0</v>
      </c>
      <c r="M3566" s="179">
        <v>12099.992753800801</v>
      </c>
      <c r="N3566" s="179">
        <v>0</v>
      </c>
      <c r="O3566" s="179">
        <v>0</v>
      </c>
      <c r="P3566" s="179">
        <v>0</v>
      </c>
      <c r="Q3566" s="179">
        <v>0</v>
      </c>
      <c r="R3566" s="180">
        <v>0</v>
      </c>
      <c r="S3566" s="180">
        <v>0</v>
      </c>
      <c r="T3566" s="180">
        <v>0</v>
      </c>
    </row>
    <row r="3567" spans="2:20" x14ac:dyDescent="0.3">
      <c r="B3567" s="19">
        <v>3564</v>
      </c>
      <c r="C3567" s="179">
        <v>0</v>
      </c>
      <c r="D3567" s="179">
        <v>0</v>
      </c>
      <c r="E3567" s="179">
        <v>42891.103734060845</v>
      </c>
      <c r="F3567" s="179">
        <v>0</v>
      </c>
      <c r="G3567" s="179">
        <v>0</v>
      </c>
      <c r="H3567" s="179">
        <v>695196.07256888621</v>
      </c>
      <c r="I3567" s="179">
        <v>0</v>
      </c>
      <c r="J3567" s="179">
        <v>0</v>
      </c>
      <c r="K3567" s="179">
        <v>0</v>
      </c>
      <c r="L3567" s="179">
        <v>0</v>
      </c>
      <c r="M3567" s="179">
        <v>17452.557383695435</v>
      </c>
      <c r="N3567" s="179">
        <v>0</v>
      </c>
      <c r="O3567" s="179">
        <v>0</v>
      </c>
      <c r="P3567" s="179">
        <v>0</v>
      </c>
      <c r="Q3567" s="179">
        <v>0</v>
      </c>
      <c r="R3567" s="180">
        <v>0</v>
      </c>
      <c r="S3567" s="180">
        <v>0</v>
      </c>
      <c r="T3567" s="180">
        <v>0</v>
      </c>
    </row>
    <row r="3568" spans="2:20" x14ac:dyDescent="0.3">
      <c r="B3568" s="19">
        <v>3565</v>
      </c>
      <c r="C3568" s="179">
        <v>0</v>
      </c>
      <c r="D3568" s="179">
        <v>0</v>
      </c>
      <c r="E3568" s="179">
        <v>35384.948082199917</v>
      </c>
      <c r="F3568" s="179">
        <v>0</v>
      </c>
      <c r="G3568" s="179">
        <v>0</v>
      </c>
      <c r="H3568" s="179">
        <v>14715.122636501384</v>
      </c>
      <c r="I3568" s="179">
        <v>0</v>
      </c>
      <c r="J3568" s="179">
        <v>0</v>
      </c>
      <c r="K3568" s="179">
        <v>0</v>
      </c>
      <c r="L3568" s="179">
        <v>0</v>
      </c>
      <c r="M3568" s="179">
        <v>164204.32645577958</v>
      </c>
      <c r="N3568" s="179">
        <v>0</v>
      </c>
      <c r="O3568" s="179">
        <v>0</v>
      </c>
      <c r="P3568" s="179">
        <v>0</v>
      </c>
      <c r="Q3568" s="179">
        <v>0</v>
      </c>
      <c r="R3568" s="180">
        <v>0</v>
      </c>
      <c r="S3568" s="180">
        <v>0</v>
      </c>
      <c r="T3568" s="180">
        <v>0</v>
      </c>
    </row>
    <row r="3569" spans="2:20" x14ac:dyDescent="0.3">
      <c r="B3569" s="19">
        <v>3566</v>
      </c>
      <c r="C3569" s="179">
        <v>0</v>
      </c>
      <c r="D3569" s="179">
        <v>0</v>
      </c>
      <c r="E3569" s="179">
        <v>151414.8462530523</v>
      </c>
      <c r="F3569" s="179">
        <v>0</v>
      </c>
      <c r="G3569" s="179">
        <v>0</v>
      </c>
      <c r="H3569" s="179">
        <v>68655.393528859102</v>
      </c>
      <c r="I3569" s="179">
        <v>0</v>
      </c>
      <c r="J3569" s="179">
        <v>0</v>
      </c>
      <c r="K3569" s="179">
        <v>0</v>
      </c>
      <c r="L3569" s="179">
        <v>0</v>
      </c>
      <c r="M3569" s="179">
        <v>53925.983434444061</v>
      </c>
      <c r="N3569" s="179">
        <v>0</v>
      </c>
      <c r="O3569" s="179">
        <v>0</v>
      </c>
      <c r="P3569" s="179">
        <v>0</v>
      </c>
      <c r="Q3569" s="179">
        <v>0</v>
      </c>
      <c r="R3569" s="180">
        <v>0</v>
      </c>
      <c r="S3569" s="180">
        <v>0</v>
      </c>
      <c r="T3569" s="180">
        <v>0</v>
      </c>
    </row>
    <row r="3570" spans="2:20" x14ac:dyDescent="0.3">
      <c r="B3570" s="19">
        <v>3567</v>
      </c>
      <c r="C3570" s="179">
        <v>0</v>
      </c>
      <c r="D3570" s="179">
        <v>0</v>
      </c>
      <c r="E3570" s="179">
        <v>945829.54733131931</v>
      </c>
      <c r="F3570" s="179">
        <v>0</v>
      </c>
      <c r="G3570" s="179">
        <v>0</v>
      </c>
      <c r="H3570" s="179">
        <v>11668.685417815472</v>
      </c>
      <c r="I3570" s="179">
        <v>0</v>
      </c>
      <c r="J3570" s="179">
        <v>0</v>
      </c>
      <c r="K3570" s="179">
        <v>0</v>
      </c>
      <c r="L3570" s="179">
        <v>0</v>
      </c>
      <c r="M3570" s="179">
        <v>2027535.1057697963</v>
      </c>
      <c r="N3570" s="179">
        <v>0</v>
      </c>
      <c r="O3570" s="179">
        <v>0</v>
      </c>
      <c r="P3570" s="179">
        <v>0</v>
      </c>
      <c r="Q3570" s="179">
        <v>0</v>
      </c>
      <c r="R3570" s="180">
        <v>0</v>
      </c>
      <c r="S3570" s="180">
        <v>0</v>
      </c>
      <c r="T3570" s="180">
        <v>0</v>
      </c>
    </row>
    <row r="3571" spans="2:20" x14ac:dyDescent="0.3">
      <c r="B3571" s="19">
        <v>3568</v>
      </c>
      <c r="C3571" s="179">
        <v>0</v>
      </c>
      <c r="D3571" s="179">
        <v>0</v>
      </c>
      <c r="E3571" s="179">
        <v>1018021.4500531143</v>
      </c>
      <c r="F3571" s="179">
        <v>0</v>
      </c>
      <c r="G3571" s="179">
        <v>0</v>
      </c>
      <c r="H3571" s="179">
        <v>215122.25460734856</v>
      </c>
      <c r="I3571" s="179">
        <v>0</v>
      </c>
      <c r="J3571" s="179">
        <v>0</v>
      </c>
      <c r="K3571" s="179">
        <v>0</v>
      </c>
      <c r="L3571" s="179">
        <v>0</v>
      </c>
      <c r="M3571" s="179">
        <v>27680.795281599745</v>
      </c>
      <c r="N3571" s="179">
        <v>0</v>
      </c>
      <c r="O3571" s="179">
        <v>0</v>
      </c>
      <c r="P3571" s="179">
        <v>0</v>
      </c>
      <c r="Q3571" s="179">
        <v>0</v>
      </c>
      <c r="R3571" s="180">
        <v>0</v>
      </c>
      <c r="S3571" s="180">
        <v>0</v>
      </c>
      <c r="T3571" s="180">
        <v>0</v>
      </c>
    </row>
    <row r="3572" spans="2:20" x14ac:dyDescent="0.3">
      <c r="B3572" s="19">
        <v>3569</v>
      </c>
      <c r="C3572" s="179">
        <v>0</v>
      </c>
      <c r="D3572" s="179">
        <v>0</v>
      </c>
      <c r="E3572" s="179">
        <v>39123.593473372595</v>
      </c>
      <c r="F3572" s="179">
        <v>0</v>
      </c>
      <c r="G3572" s="179">
        <v>0</v>
      </c>
      <c r="H3572" s="179">
        <v>17383.028976733625</v>
      </c>
      <c r="I3572" s="179">
        <v>0</v>
      </c>
      <c r="J3572" s="179">
        <v>0</v>
      </c>
      <c r="K3572" s="179">
        <v>0</v>
      </c>
      <c r="L3572" s="179">
        <v>0</v>
      </c>
      <c r="M3572" s="179">
        <v>42947.647153536484</v>
      </c>
      <c r="N3572" s="179">
        <v>0</v>
      </c>
      <c r="O3572" s="179">
        <v>0</v>
      </c>
      <c r="P3572" s="179">
        <v>0</v>
      </c>
      <c r="Q3572" s="179">
        <v>0</v>
      </c>
      <c r="R3572" s="180">
        <v>0</v>
      </c>
      <c r="S3572" s="180">
        <v>0</v>
      </c>
      <c r="T3572" s="180">
        <v>0</v>
      </c>
    </row>
    <row r="3573" spans="2:20" x14ac:dyDescent="0.3">
      <c r="B3573" s="19">
        <v>3570</v>
      </c>
      <c r="C3573" s="179">
        <v>0</v>
      </c>
      <c r="D3573" s="179">
        <v>0</v>
      </c>
      <c r="E3573" s="179">
        <v>2286130.4922372475</v>
      </c>
      <c r="F3573" s="179">
        <v>0</v>
      </c>
      <c r="G3573" s="179">
        <v>0</v>
      </c>
      <c r="H3573" s="179">
        <v>144648.44458269799</v>
      </c>
      <c r="I3573" s="179">
        <v>0</v>
      </c>
      <c r="J3573" s="179">
        <v>0</v>
      </c>
      <c r="K3573" s="179">
        <v>0</v>
      </c>
      <c r="L3573" s="179">
        <v>0</v>
      </c>
      <c r="M3573" s="179">
        <v>29946.419136648819</v>
      </c>
      <c r="N3573" s="179">
        <v>0</v>
      </c>
      <c r="O3573" s="179">
        <v>0</v>
      </c>
      <c r="P3573" s="179">
        <v>0</v>
      </c>
      <c r="Q3573" s="179">
        <v>0</v>
      </c>
      <c r="R3573" s="180">
        <v>0</v>
      </c>
      <c r="S3573" s="180">
        <v>0</v>
      </c>
      <c r="T3573" s="180">
        <v>0</v>
      </c>
    </row>
    <row r="3574" spans="2:20" x14ac:dyDescent="0.3">
      <c r="B3574" s="19">
        <v>3571</v>
      </c>
      <c r="C3574" s="179">
        <v>0</v>
      </c>
      <c r="D3574" s="179">
        <v>0</v>
      </c>
      <c r="E3574" s="179">
        <v>107659.00604355968</v>
      </c>
      <c r="F3574" s="179">
        <v>0</v>
      </c>
      <c r="G3574" s="179">
        <v>0</v>
      </c>
      <c r="H3574" s="179">
        <v>135220.03041973972</v>
      </c>
      <c r="I3574" s="179">
        <v>0</v>
      </c>
      <c r="J3574" s="179">
        <v>0</v>
      </c>
      <c r="K3574" s="179">
        <v>0</v>
      </c>
      <c r="L3574" s="179">
        <v>0</v>
      </c>
      <c r="M3574" s="179">
        <v>50169.80014036144</v>
      </c>
      <c r="N3574" s="179">
        <v>0</v>
      </c>
      <c r="O3574" s="179">
        <v>0</v>
      </c>
      <c r="P3574" s="179">
        <v>0</v>
      </c>
      <c r="Q3574" s="179">
        <v>0</v>
      </c>
      <c r="R3574" s="180">
        <v>0</v>
      </c>
      <c r="S3574" s="180">
        <v>0</v>
      </c>
      <c r="T3574" s="180">
        <v>0</v>
      </c>
    </row>
    <row r="3575" spans="2:20" x14ac:dyDescent="0.3">
      <c r="B3575" s="19">
        <v>3572</v>
      </c>
      <c r="C3575" s="179">
        <v>0</v>
      </c>
      <c r="D3575" s="179">
        <v>0</v>
      </c>
      <c r="E3575" s="179">
        <v>757220.99531112041</v>
      </c>
      <c r="F3575" s="179">
        <v>0</v>
      </c>
      <c r="G3575" s="179">
        <v>0</v>
      </c>
      <c r="H3575" s="179">
        <v>83057.861180318039</v>
      </c>
      <c r="I3575" s="179">
        <v>0</v>
      </c>
      <c r="J3575" s="179">
        <v>0</v>
      </c>
      <c r="K3575" s="179">
        <v>0</v>
      </c>
      <c r="L3575" s="179">
        <v>0</v>
      </c>
      <c r="M3575" s="179">
        <v>40379.678695059258</v>
      </c>
      <c r="N3575" s="179">
        <v>0</v>
      </c>
      <c r="O3575" s="179">
        <v>0</v>
      </c>
      <c r="P3575" s="179">
        <v>0</v>
      </c>
      <c r="Q3575" s="179">
        <v>0</v>
      </c>
      <c r="R3575" s="180">
        <v>0</v>
      </c>
      <c r="S3575" s="180">
        <v>0</v>
      </c>
      <c r="T3575" s="180">
        <v>0</v>
      </c>
    </row>
    <row r="3576" spans="2:20" x14ac:dyDescent="0.3">
      <c r="B3576" s="19">
        <v>3573</v>
      </c>
      <c r="C3576" s="179">
        <v>0</v>
      </c>
      <c r="D3576" s="179">
        <v>0</v>
      </c>
      <c r="E3576" s="179">
        <v>347556.06343463721</v>
      </c>
      <c r="F3576" s="179">
        <v>0</v>
      </c>
      <c r="G3576" s="179">
        <v>0</v>
      </c>
      <c r="H3576" s="179">
        <v>80353.836203780927</v>
      </c>
      <c r="I3576" s="179">
        <v>0</v>
      </c>
      <c r="J3576" s="179">
        <v>0</v>
      </c>
      <c r="K3576" s="179">
        <v>0</v>
      </c>
      <c r="L3576" s="179">
        <v>0</v>
      </c>
      <c r="M3576" s="179">
        <v>972383.0379293228</v>
      </c>
      <c r="N3576" s="179">
        <v>0</v>
      </c>
      <c r="O3576" s="179">
        <v>0</v>
      </c>
      <c r="P3576" s="179">
        <v>0</v>
      </c>
      <c r="Q3576" s="179">
        <v>0</v>
      </c>
      <c r="R3576" s="180">
        <v>0</v>
      </c>
      <c r="S3576" s="180">
        <v>0</v>
      </c>
      <c r="T3576" s="180">
        <v>0</v>
      </c>
    </row>
    <row r="3577" spans="2:20" x14ac:dyDescent="0.3">
      <c r="B3577" s="19">
        <v>3574</v>
      </c>
      <c r="C3577" s="179">
        <v>0</v>
      </c>
      <c r="D3577" s="179">
        <v>0</v>
      </c>
      <c r="E3577" s="179">
        <v>158116.60371018556</v>
      </c>
      <c r="F3577" s="179">
        <v>0</v>
      </c>
      <c r="G3577" s="179">
        <v>0</v>
      </c>
      <c r="H3577" s="179">
        <v>130023.389123923</v>
      </c>
      <c r="I3577" s="179">
        <v>0</v>
      </c>
      <c r="J3577" s="179">
        <v>0</v>
      </c>
      <c r="K3577" s="179">
        <v>0</v>
      </c>
      <c r="L3577" s="179">
        <v>0</v>
      </c>
      <c r="M3577" s="179">
        <v>47331.275107336245</v>
      </c>
      <c r="N3577" s="179">
        <v>0</v>
      </c>
      <c r="O3577" s="179">
        <v>0</v>
      </c>
      <c r="P3577" s="179">
        <v>0</v>
      </c>
      <c r="Q3577" s="179">
        <v>0</v>
      </c>
      <c r="R3577" s="180">
        <v>0</v>
      </c>
      <c r="S3577" s="180">
        <v>0</v>
      </c>
      <c r="T3577" s="180">
        <v>0</v>
      </c>
    </row>
    <row r="3578" spans="2:20" x14ac:dyDescent="0.3">
      <c r="B3578" s="19">
        <v>3575</v>
      </c>
      <c r="C3578" s="179">
        <v>0</v>
      </c>
      <c r="D3578" s="179">
        <v>0</v>
      </c>
      <c r="E3578" s="179">
        <v>229439.78319652897</v>
      </c>
      <c r="F3578" s="179">
        <v>0</v>
      </c>
      <c r="G3578" s="179">
        <v>0</v>
      </c>
      <c r="H3578" s="179">
        <v>373806.06220329949</v>
      </c>
      <c r="I3578" s="179">
        <v>0</v>
      </c>
      <c r="J3578" s="179">
        <v>0</v>
      </c>
      <c r="K3578" s="179">
        <v>0</v>
      </c>
      <c r="L3578" s="179">
        <v>0</v>
      </c>
      <c r="M3578" s="179">
        <v>109327.9793674665</v>
      </c>
      <c r="N3578" s="179">
        <v>0</v>
      </c>
      <c r="O3578" s="179">
        <v>0</v>
      </c>
      <c r="P3578" s="179">
        <v>0</v>
      </c>
      <c r="Q3578" s="179">
        <v>0</v>
      </c>
      <c r="R3578" s="180">
        <v>0</v>
      </c>
      <c r="S3578" s="180">
        <v>0</v>
      </c>
      <c r="T3578" s="180">
        <v>0</v>
      </c>
    </row>
    <row r="3579" spans="2:20" x14ac:dyDescent="0.3">
      <c r="B3579" s="19">
        <v>3576</v>
      </c>
      <c r="C3579" s="179">
        <v>0</v>
      </c>
      <c r="D3579" s="179">
        <v>0</v>
      </c>
      <c r="E3579" s="179">
        <v>9396.1775155104788</v>
      </c>
      <c r="F3579" s="179">
        <v>0</v>
      </c>
      <c r="G3579" s="179">
        <v>0</v>
      </c>
      <c r="H3579" s="179">
        <v>280745.90322340577</v>
      </c>
      <c r="I3579" s="179">
        <v>0</v>
      </c>
      <c r="J3579" s="179">
        <v>0</v>
      </c>
      <c r="K3579" s="179">
        <v>0</v>
      </c>
      <c r="L3579" s="179">
        <v>0</v>
      </c>
      <c r="M3579" s="179">
        <v>145070.20447887335</v>
      </c>
      <c r="N3579" s="179">
        <v>0</v>
      </c>
      <c r="O3579" s="179">
        <v>0</v>
      </c>
      <c r="P3579" s="179">
        <v>0</v>
      </c>
      <c r="Q3579" s="179">
        <v>0</v>
      </c>
      <c r="R3579" s="180">
        <v>0</v>
      </c>
      <c r="S3579" s="180">
        <v>0</v>
      </c>
      <c r="T3579" s="180">
        <v>0</v>
      </c>
    </row>
    <row r="3580" spans="2:20" x14ac:dyDescent="0.3">
      <c r="B3580" s="19">
        <v>3577</v>
      </c>
      <c r="C3580" s="179">
        <v>0</v>
      </c>
      <c r="D3580" s="179">
        <v>0</v>
      </c>
      <c r="E3580" s="179">
        <v>81997.521916339159</v>
      </c>
      <c r="F3580" s="179">
        <v>0</v>
      </c>
      <c r="G3580" s="179">
        <v>0</v>
      </c>
      <c r="H3580" s="179">
        <v>913750.06718542275</v>
      </c>
      <c r="I3580" s="179">
        <v>0</v>
      </c>
      <c r="J3580" s="179">
        <v>0</v>
      </c>
      <c r="K3580" s="179">
        <v>0</v>
      </c>
      <c r="L3580" s="179">
        <v>0</v>
      </c>
      <c r="M3580" s="179">
        <v>59810.299917233584</v>
      </c>
      <c r="N3580" s="179">
        <v>0</v>
      </c>
      <c r="O3580" s="179">
        <v>0</v>
      </c>
      <c r="P3580" s="179">
        <v>0</v>
      </c>
      <c r="Q3580" s="179">
        <v>0</v>
      </c>
      <c r="R3580" s="180">
        <v>0</v>
      </c>
      <c r="S3580" s="180">
        <v>0</v>
      </c>
      <c r="T3580" s="180">
        <v>0</v>
      </c>
    </row>
    <row r="3581" spans="2:20" x14ac:dyDescent="0.3">
      <c r="B3581" s="19">
        <v>3578</v>
      </c>
      <c r="C3581" s="179">
        <v>0</v>
      </c>
      <c r="D3581" s="179">
        <v>0</v>
      </c>
      <c r="E3581" s="179">
        <v>42431.806327390674</v>
      </c>
      <c r="F3581" s="179">
        <v>0</v>
      </c>
      <c r="G3581" s="179">
        <v>0</v>
      </c>
      <c r="H3581" s="179">
        <v>73725.380315642498</v>
      </c>
      <c r="I3581" s="179">
        <v>0</v>
      </c>
      <c r="J3581" s="179">
        <v>0</v>
      </c>
      <c r="K3581" s="179">
        <v>0</v>
      </c>
      <c r="L3581" s="179">
        <v>0</v>
      </c>
      <c r="M3581" s="179">
        <v>85513.038412406182</v>
      </c>
      <c r="N3581" s="179">
        <v>0</v>
      </c>
      <c r="O3581" s="179">
        <v>0</v>
      </c>
      <c r="P3581" s="179">
        <v>0</v>
      </c>
      <c r="Q3581" s="179">
        <v>0</v>
      </c>
      <c r="R3581" s="180">
        <v>0</v>
      </c>
      <c r="S3581" s="180">
        <v>0</v>
      </c>
      <c r="T3581" s="180">
        <v>0</v>
      </c>
    </row>
    <row r="3582" spans="2:20" x14ac:dyDescent="0.3">
      <c r="B3582" s="19">
        <v>3579</v>
      </c>
      <c r="C3582" s="179">
        <v>0</v>
      </c>
      <c r="D3582" s="179">
        <v>0</v>
      </c>
      <c r="E3582" s="179">
        <v>199672.70975127336</v>
      </c>
      <c r="F3582" s="179">
        <v>0</v>
      </c>
      <c r="G3582" s="179">
        <v>0</v>
      </c>
      <c r="H3582" s="179">
        <v>186408.23825403713</v>
      </c>
      <c r="I3582" s="179">
        <v>0</v>
      </c>
      <c r="J3582" s="179">
        <v>0</v>
      </c>
      <c r="K3582" s="179">
        <v>0</v>
      </c>
      <c r="L3582" s="179">
        <v>0</v>
      </c>
      <c r="M3582" s="179">
        <v>45036.74129075549</v>
      </c>
      <c r="N3582" s="179">
        <v>0</v>
      </c>
      <c r="O3582" s="179">
        <v>0</v>
      </c>
      <c r="P3582" s="179">
        <v>0</v>
      </c>
      <c r="Q3582" s="179">
        <v>0</v>
      </c>
      <c r="R3582" s="180">
        <v>0</v>
      </c>
      <c r="S3582" s="180">
        <v>0</v>
      </c>
      <c r="T3582" s="180">
        <v>0</v>
      </c>
    </row>
    <row r="3583" spans="2:20" x14ac:dyDescent="0.3">
      <c r="B3583" s="19">
        <v>3580</v>
      </c>
      <c r="C3583" s="179">
        <v>0</v>
      </c>
      <c r="D3583" s="179">
        <v>0</v>
      </c>
      <c r="E3583" s="179">
        <v>47419.177016446876</v>
      </c>
      <c r="F3583" s="179">
        <v>0</v>
      </c>
      <c r="G3583" s="179">
        <v>0</v>
      </c>
      <c r="H3583" s="179">
        <v>232323.59653145101</v>
      </c>
      <c r="I3583" s="179">
        <v>0</v>
      </c>
      <c r="J3583" s="179">
        <v>0</v>
      </c>
      <c r="K3583" s="179">
        <v>0</v>
      </c>
      <c r="L3583" s="179">
        <v>0</v>
      </c>
      <c r="M3583" s="179">
        <v>59176.9182147186</v>
      </c>
      <c r="N3583" s="179">
        <v>0</v>
      </c>
      <c r="O3583" s="179">
        <v>0</v>
      </c>
      <c r="P3583" s="179">
        <v>0</v>
      </c>
      <c r="Q3583" s="179">
        <v>0</v>
      </c>
      <c r="R3583" s="180">
        <v>0</v>
      </c>
      <c r="S3583" s="180">
        <v>0</v>
      </c>
      <c r="T3583" s="180">
        <v>0</v>
      </c>
    </row>
    <row r="3584" spans="2:20" x14ac:dyDescent="0.3">
      <c r="B3584" s="19">
        <v>3581</v>
      </c>
      <c r="C3584" s="179">
        <v>0</v>
      </c>
      <c r="D3584" s="179">
        <v>0</v>
      </c>
      <c r="E3584" s="179">
        <v>253273.8683595777</v>
      </c>
      <c r="F3584" s="179">
        <v>0</v>
      </c>
      <c r="G3584" s="179">
        <v>0</v>
      </c>
      <c r="H3584" s="179">
        <v>71731.823466996822</v>
      </c>
      <c r="I3584" s="179">
        <v>0</v>
      </c>
      <c r="J3584" s="179">
        <v>0</v>
      </c>
      <c r="K3584" s="179">
        <v>0</v>
      </c>
      <c r="L3584" s="179">
        <v>0</v>
      </c>
      <c r="M3584" s="179">
        <v>48413.694393916798</v>
      </c>
      <c r="N3584" s="179">
        <v>0</v>
      </c>
      <c r="O3584" s="179">
        <v>0</v>
      </c>
      <c r="P3584" s="179">
        <v>0</v>
      </c>
      <c r="Q3584" s="179">
        <v>0</v>
      </c>
      <c r="R3584" s="180">
        <v>0</v>
      </c>
      <c r="S3584" s="180">
        <v>0</v>
      </c>
      <c r="T3584" s="180">
        <v>0</v>
      </c>
    </row>
    <row r="3585" spans="2:20" x14ac:dyDescent="0.3">
      <c r="B3585" s="19">
        <v>3582</v>
      </c>
      <c r="C3585" s="179">
        <v>0</v>
      </c>
      <c r="D3585" s="179">
        <v>0</v>
      </c>
      <c r="E3585" s="179">
        <v>19238.127874472761</v>
      </c>
      <c r="F3585" s="179">
        <v>0</v>
      </c>
      <c r="G3585" s="179">
        <v>0</v>
      </c>
      <c r="H3585" s="179">
        <v>90971.85108146834</v>
      </c>
      <c r="I3585" s="179">
        <v>0</v>
      </c>
      <c r="J3585" s="179">
        <v>0</v>
      </c>
      <c r="K3585" s="179">
        <v>0</v>
      </c>
      <c r="L3585" s="179">
        <v>0</v>
      </c>
      <c r="M3585" s="179">
        <v>95744.826726351166</v>
      </c>
      <c r="N3585" s="179">
        <v>0</v>
      </c>
      <c r="O3585" s="179">
        <v>0</v>
      </c>
      <c r="P3585" s="179">
        <v>0</v>
      </c>
      <c r="Q3585" s="179">
        <v>0</v>
      </c>
      <c r="R3585" s="180">
        <v>0</v>
      </c>
      <c r="S3585" s="180">
        <v>0</v>
      </c>
      <c r="T3585" s="180">
        <v>0</v>
      </c>
    </row>
    <row r="3586" spans="2:20" x14ac:dyDescent="0.3">
      <c r="B3586" s="19">
        <v>3583</v>
      </c>
      <c r="C3586" s="179">
        <v>0</v>
      </c>
      <c r="D3586" s="179">
        <v>0</v>
      </c>
      <c r="E3586" s="179">
        <v>65449.345526745441</v>
      </c>
      <c r="F3586" s="179">
        <v>0</v>
      </c>
      <c r="G3586" s="179">
        <v>0</v>
      </c>
      <c r="H3586" s="179">
        <v>7331.4740380695775</v>
      </c>
      <c r="I3586" s="179">
        <v>0</v>
      </c>
      <c r="J3586" s="179">
        <v>0</v>
      </c>
      <c r="K3586" s="179">
        <v>0</v>
      </c>
      <c r="L3586" s="179">
        <v>0</v>
      </c>
      <c r="M3586" s="179">
        <v>687251.6928252388</v>
      </c>
      <c r="N3586" s="179">
        <v>0</v>
      </c>
      <c r="O3586" s="179">
        <v>0</v>
      </c>
      <c r="P3586" s="179">
        <v>0</v>
      </c>
      <c r="Q3586" s="179">
        <v>0</v>
      </c>
      <c r="R3586" s="180">
        <v>0</v>
      </c>
      <c r="S3586" s="180">
        <v>0</v>
      </c>
      <c r="T3586" s="180">
        <v>0</v>
      </c>
    </row>
    <row r="3587" spans="2:20" x14ac:dyDescent="0.3">
      <c r="B3587" s="19">
        <v>3584</v>
      </c>
      <c r="C3587" s="179">
        <v>0</v>
      </c>
      <c r="D3587" s="179">
        <v>0</v>
      </c>
      <c r="E3587" s="179">
        <v>2121918.9306315905</v>
      </c>
      <c r="F3587" s="179">
        <v>0</v>
      </c>
      <c r="G3587" s="179">
        <v>0</v>
      </c>
      <c r="H3587" s="179">
        <v>468296.83789693844</v>
      </c>
      <c r="I3587" s="179">
        <v>0</v>
      </c>
      <c r="J3587" s="179">
        <v>0</v>
      </c>
      <c r="K3587" s="179">
        <v>0</v>
      </c>
      <c r="L3587" s="179">
        <v>0</v>
      </c>
      <c r="M3587" s="179">
        <v>45971.392513987848</v>
      </c>
      <c r="N3587" s="179">
        <v>0</v>
      </c>
      <c r="O3587" s="179">
        <v>0</v>
      </c>
      <c r="P3587" s="179">
        <v>0</v>
      </c>
      <c r="Q3587" s="179">
        <v>0</v>
      </c>
      <c r="R3587" s="180">
        <v>0</v>
      </c>
      <c r="S3587" s="180">
        <v>0</v>
      </c>
      <c r="T3587" s="180">
        <v>0</v>
      </c>
    </row>
    <row r="3588" spans="2:20" x14ac:dyDescent="0.3">
      <c r="B3588" s="19">
        <v>3585</v>
      </c>
      <c r="C3588" s="179">
        <v>0</v>
      </c>
      <c r="D3588" s="179">
        <v>0</v>
      </c>
      <c r="E3588" s="179">
        <v>121981.1862791242</v>
      </c>
      <c r="F3588" s="179">
        <v>0</v>
      </c>
      <c r="G3588" s="179">
        <v>0</v>
      </c>
      <c r="H3588" s="179">
        <v>20402.727284353256</v>
      </c>
      <c r="I3588" s="179">
        <v>0</v>
      </c>
      <c r="J3588" s="179">
        <v>0</v>
      </c>
      <c r="K3588" s="179">
        <v>0</v>
      </c>
      <c r="L3588" s="179">
        <v>0</v>
      </c>
      <c r="M3588" s="179">
        <v>13035.180100215859</v>
      </c>
      <c r="N3588" s="179">
        <v>0</v>
      </c>
      <c r="O3588" s="179">
        <v>0</v>
      </c>
      <c r="P3588" s="179">
        <v>0</v>
      </c>
      <c r="Q3588" s="179">
        <v>0</v>
      </c>
      <c r="R3588" s="180">
        <v>0</v>
      </c>
      <c r="S3588" s="180">
        <v>0</v>
      </c>
      <c r="T3588" s="180">
        <v>0</v>
      </c>
    </row>
    <row r="3589" spans="2:20" x14ac:dyDescent="0.3">
      <c r="B3589" s="19">
        <v>3586</v>
      </c>
      <c r="C3589" s="179">
        <v>0</v>
      </c>
      <c r="D3589" s="179">
        <v>0</v>
      </c>
      <c r="E3589" s="179">
        <v>910352.2519207513</v>
      </c>
      <c r="F3589" s="179">
        <v>0</v>
      </c>
      <c r="G3589" s="179">
        <v>0</v>
      </c>
      <c r="H3589" s="179">
        <v>208359.99989256999</v>
      </c>
      <c r="I3589" s="179">
        <v>0</v>
      </c>
      <c r="J3589" s="179">
        <v>0</v>
      </c>
      <c r="K3589" s="179">
        <v>0</v>
      </c>
      <c r="L3589" s="179">
        <v>0</v>
      </c>
      <c r="M3589" s="179">
        <v>149004.65520712169</v>
      </c>
      <c r="N3589" s="179">
        <v>0</v>
      </c>
      <c r="O3589" s="179">
        <v>0</v>
      </c>
      <c r="P3589" s="179">
        <v>0</v>
      </c>
      <c r="Q3589" s="179">
        <v>0</v>
      </c>
      <c r="R3589" s="180">
        <v>0</v>
      </c>
      <c r="S3589" s="180">
        <v>0</v>
      </c>
      <c r="T3589" s="180">
        <v>0</v>
      </c>
    </row>
    <row r="3590" spans="2:20" x14ac:dyDescent="0.3">
      <c r="B3590" s="19">
        <v>3587</v>
      </c>
      <c r="C3590" s="179">
        <v>0</v>
      </c>
      <c r="D3590" s="179">
        <v>0</v>
      </c>
      <c r="E3590" s="179">
        <v>236326.18317840519</v>
      </c>
      <c r="F3590" s="179">
        <v>0</v>
      </c>
      <c r="G3590" s="179">
        <v>0</v>
      </c>
      <c r="H3590" s="179">
        <v>27130.478793852042</v>
      </c>
      <c r="I3590" s="179">
        <v>0</v>
      </c>
      <c r="J3590" s="179">
        <v>0</v>
      </c>
      <c r="K3590" s="179">
        <v>0</v>
      </c>
      <c r="L3590" s="179">
        <v>0</v>
      </c>
      <c r="M3590" s="179">
        <v>7077.8741923861016</v>
      </c>
      <c r="N3590" s="179">
        <v>0</v>
      </c>
      <c r="O3590" s="179">
        <v>0</v>
      </c>
      <c r="P3590" s="179">
        <v>0</v>
      </c>
      <c r="Q3590" s="179">
        <v>0</v>
      </c>
      <c r="R3590" s="180">
        <v>0</v>
      </c>
      <c r="S3590" s="180">
        <v>0</v>
      </c>
      <c r="T3590" s="180">
        <v>0</v>
      </c>
    </row>
    <row r="3591" spans="2:20" x14ac:dyDescent="0.3">
      <c r="B3591" s="19">
        <v>3588</v>
      </c>
      <c r="C3591" s="179">
        <v>0</v>
      </c>
      <c r="D3591" s="179">
        <v>0</v>
      </c>
      <c r="E3591" s="179">
        <v>507342.36732400843</v>
      </c>
      <c r="F3591" s="179">
        <v>0</v>
      </c>
      <c r="G3591" s="179">
        <v>0</v>
      </c>
      <c r="H3591" s="179">
        <v>45953.943250113552</v>
      </c>
      <c r="I3591" s="179">
        <v>0</v>
      </c>
      <c r="J3591" s="179">
        <v>0</v>
      </c>
      <c r="K3591" s="179">
        <v>0</v>
      </c>
      <c r="L3591" s="179">
        <v>0</v>
      </c>
      <c r="M3591" s="179">
        <v>113187.82030367671</v>
      </c>
      <c r="N3591" s="179">
        <v>0</v>
      </c>
      <c r="O3591" s="179">
        <v>0</v>
      </c>
      <c r="P3591" s="179">
        <v>0</v>
      </c>
      <c r="Q3591" s="179">
        <v>0</v>
      </c>
      <c r="R3591" s="180">
        <v>0</v>
      </c>
      <c r="S3591" s="180">
        <v>0</v>
      </c>
      <c r="T3591" s="180">
        <v>0</v>
      </c>
    </row>
    <row r="3592" spans="2:20" x14ac:dyDescent="0.3">
      <c r="B3592" s="19">
        <v>3589</v>
      </c>
      <c r="C3592" s="179">
        <v>0</v>
      </c>
      <c r="D3592" s="179">
        <v>0</v>
      </c>
      <c r="E3592" s="179">
        <v>64731.52510705802</v>
      </c>
      <c r="F3592" s="179">
        <v>0</v>
      </c>
      <c r="G3592" s="179">
        <v>0</v>
      </c>
      <c r="H3592" s="179">
        <v>59503.745800566088</v>
      </c>
      <c r="I3592" s="179">
        <v>0</v>
      </c>
      <c r="J3592" s="179">
        <v>0</v>
      </c>
      <c r="K3592" s="179">
        <v>0</v>
      </c>
      <c r="L3592" s="179">
        <v>0</v>
      </c>
      <c r="M3592" s="179">
        <v>24216.964998616189</v>
      </c>
      <c r="N3592" s="179">
        <v>0</v>
      </c>
      <c r="O3592" s="179">
        <v>0</v>
      </c>
      <c r="P3592" s="179">
        <v>0</v>
      </c>
      <c r="Q3592" s="179">
        <v>0</v>
      </c>
      <c r="R3592" s="180">
        <v>0</v>
      </c>
      <c r="S3592" s="180">
        <v>0</v>
      </c>
      <c r="T3592" s="180">
        <v>0</v>
      </c>
    </row>
    <row r="3593" spans="2:20" x14ac:dyDescent="0.3">
      <c r="B3593" s="19">
        <v>3590</v>
      </c>
      <c r="C3593" s="179">
        <v>0</v>
      </c>
      <c r="D3593" s="179">
        <v>0</v>
      </c>
      <c r="E3593" s="179">
        <v>2540330.687217602</v>
      </c>
      <c r="F3593" s="179">
        <v>0</v>
      </c>
      <c r="G3593" s="179">
        <v>0</v>
      </c>
      <c r="H3593" s="179">
        <v>173205.73940390427</v>
      </c>
      <c r="I3593" s="179">
        <v>0</v>
      </c>
      <c r="J3593" s="179">
        <v>0</v>
      </c>
      <c r="K3593" s="179">
        <v>0</v>
      </c>
      <c r="L3593" s="179">
        <v>0</v>
      </c>
      <c r="M3593" s="179">
        <v>18946.148852433813</v>
      </c>
      <c r="N3593" s="179">
        <v>0</v>
      </c>
      <c r="O3593" s="179">
        <v>0</v>
      </c>
      <c r="P3593" s="179">
        <v>0</v>
      </c>
      <c r="Q3593" s="179">
        <v>0</v>
      </c>
      <c r="R3593" s="180">
        <v>0</v>
      </c>
      <c r="S3593" s="180">
        <v>0</v>
      </c>
      <c r="T3593" s="180">
        <v>0</v>
      </c>
    </row>
    <row r="3594" spans="2:20" x14ac:dyDescent="0.3">
      <c r="B3594" s="19">
        <v>3591</v>
      </c>
      <c r="C3594" s="179">
        <v>0</v>
      </c>
      <c r="D3594" s="179">
        <v>0</v>
      </c>
      <c r="E3594" s="179">
        <v>124994.07812556878</v>
      </c>
      <c r="F3594" s="179">
        <v>0</v>
      </c>
      <c r="G3594" s="179">
        <v>0</v>
      </c>
      <c r="H3594" s="179">
        <v>118275.44858510482</v>
      </c>
      <c r="I3594" s="179">
        <v>0</v>
      </c>
      <c r="J3594" s="179">
        <v>0</v>
      </c>
      <c r="K3594" s="179">
        <v>0</v>
      </c>
      <c r="L3594" s="179">
        <v>0</v>
      </c>
      <c r="M3594" s="179">
        <v>730976.6305700267</v>
      </c>
      <c r="N3594" s="179">
        <v>0</v>
      </c>
      <c r="O3594" s="179">
        <v>0</v>
      </c>
      <c r="P3594" s="179">
        <v>0</v>
      </c>
      <c r="Q3594" s="179">
        <v>0</v>
      </c>
      <c r="R3594" s="180">
        <v>0</v>
      </c>
      <c r="S3594" s="180">
        <v>0</v>
      </c>
      <c r="T3594" s="180">
        <v>0</v>
      </c>
    </row>
    <row r="3595" spans="2:20" x14ac:dyDescent="0.3">
      <c r="B3595" s="19">
        <v>3592</v>
      </c>
      <c r="C3595" s="179">
        <v>0</v>
      </c>
      <c r="D3595" s="179">
        <v>0</v>
      </c>
      <c r="E3595" s="179">
        <v>645986.58097769832</v>
      </c>
      <c r="F3595" s="179">
        <v>0</v>
      </c>
      <c r="G3595" s="179">
        <v>0</v>
      </c>
      <c r="H3595" s="179">
        <v>504024.89868329157</v>
      </c>
      <c r="I3595" s="179">
        <v>0</v>
      </c>
      <c r="J3595" s="179">
        <v>0</v>
      </c>
      <c r="K3595" s="179">
        <v>0</v>
      </c>
      <c r="L3595" s="179">
        <v>0</v>
      </c>
      <c r="M3595" s="179">
        <v>444340.25247500394</v>
      </c>
      <c r="N3595" s="179">
        <v>0</v>
      </c>
      <c r="O3595" s="179">
        <v>0</v>
      </c>
      <c r="P3595" s="179">
        <v>0</v>
      </c>
      <c r="Q3595" s="179">
        <v>0</v>
      </c>
      <c r="R3595" s="180">
        <v>0</v>
      </c>
      <c r="S3595" s="180">
        <v>0</v>
      </c>
      <c r="T3595" s="180">
        <v>0</v>
      </c>
    </row>
    <row r="3596" spans="2:20" x14ac:dyDescent="0.3">
      <c r="B3596" s="19">
        <v>3593</v>
      </c>
      <c r="C3596" s="179">
        <v>0</v>
      </c>
      <c r="D3596" s="179">
        <v>0</v>
      </c>
      <c r="E3596" s="179">
        <v>22434.635819063802</v>
      </c>
      <c r="F3596" s="179">
        <v>0</v>
      </c>
      <c r="G3596" s="179">
        <v>0</v>
      </c>
      <c r="H3596" s="179">
        <v>37002.376004302037</v>
      </c>
      <c r="I3596" s="179">
        <v>0</v>
      </c>
      <c r="J3596" s="179">
        <v>0</v>
      </c>
      <c r="K3596" s="179">
        <v>0</v>
      </c>
      <c r="L3596" s="179">
        <v>0</v>
      </c>
      <c r="M3596" s="179">
        <v>87301.759129847633</v>
      </c>
      <c r="N3596" s="179">
        <v>0</v>
      </c>
      <c r="O3596" s="179">
        <v>0</v>
      </c>
      <c r="P3596" s="179">
        <v>0</v>
      </c>
      <c r="Q3596" s="179">
        <v>0</v>
      </c>
      <c r="R3596" s="180">
        <v>0</v>
      </c>
      <c r="S3596" s="180">
        <v>0</v>
      </c>
      <c r="T3596" s="180">
        <v>0</v>
      </c>
    </row>
    <row r="3597" spans="2:20" x14ac:dyDescent="0.3">
      <c r="B3597" s="19">
        <v>3594</v>
      </c>
      <c r="C3597" s="179">
        <v>0</v>
      </c>
      <c r="D3597" s="179">
        <v>0</v>
      </c>
      <c r="E3597" s="179">
        <v>35633.482239552177</v>
      </c>
      <c r="F3597" s="179">
        <v>0</v>
      </c>
      <c r="G3597" s="179">
        <v>0</v>
      </c>
      <c r="H3597" s="179">
        <v>138742.23513303365</v>
      </c>
      <c r="I3597" s="179">
        <v>0</v>
      </c>
      <c r="J3597" s="179">
        <v>0</v>
      </c>
      <c r="K3597" s="179">
        <v>0</v>
      </c>
      <c r="L3597" s="179">
        <v>0</v>
      </c>
      <c r="M3597" s="179">
        <v>101382.72749791633</v>
      </c>
      <c r="N3597" s="179">
        <v>0</v>
      </c>
      <c r="O3597" s="179">
        <v>0</v>
      </c>
      <c r="P3597" s="179">
        <v>0</v>
      </c>
      <c r="Q3597" s="179">
        <v>0</v>
      </c>
      <c r="R3597" s="180">
        <v>0</v>
      </c>
      <c r="S3597" s="180">
        <v>0</v>
      </c>
      <c r="T3597" s="180">
        <v>0</v>
      </c>
    </row>
    <row r="3598" spans="2:20" x14ac:dyDescent="0.3">
      <c r="B3598" s="19">
        <v>3595</v>
      </c>
      <c r="C3598" s="179">
        <v>0</v>
      </c>
      <c r="D3598" s="179">
        <v>0</v>
      </c>
      <c r="E3598" s="179">
        <v>147267.10623790012</v>
      </c>
      <c r="F3598" s="179">
        <v>0</v>
      </c>
      <c r="G3598" s="179">
        <v>0</v>
      </c>
      <c r="H3598" s="179">
        <v>154195.87830223734</v>
      </c>
      <c r="I3598" s="179">
        <v>0</v>
      </c>
      <c r="J3598" s="179">
        <v>0</v>
      </c>
      <c r="K3598" s="179">
        <v>0</v>
      </c>
      <c r="L3598" s="179">
        <v>0</v>
      </c>
      <c r="M3598" s="179">
        <v>131974.28121025936</v>
      </c>
      <c r="N3598" s="179">
        <v>0</v>
      </c>
      <c r="O3598" s="179">
        <v>0</v>
      </c>
      <c r="P3598" s="179">
        <v>0</v>
      </c>
      <c r="Q3598" s="179">
        <v>0</v>
      </c>
      <c r="R3598" s="180">
        <v>0</v>
      </c>
      <c r="S3598" s="180">
        <v>0</v>
      </c>
      <c r="T3598" s="180">
        <v>0</v>
      </c>
    </row>
    <row r="3599" spans="2:20" x14ac:dyDescent="0.3">
      <c r="B3599" s="19">
        <v>3596</v>
      </c>
      <c r="C3599" s="179">
        <v>0</v>
      </c>
      <c r="D3599" s="179">
        <v>0</v>
      </c>
      <c r="E3599" s="179">
        <v>1112497.7873860283</v>
      </c>
      <c r="F3599" s="179">
        <v>0</v>
      </c>
      <c r="G3599" s="179">
        <v>0</v>
      </c>
      <c r="H3599" s="179">
        <v>21287.665149016946</v>
      </c>
      <c r="I3599" s="179">
        <v>0</v>
      </c>
      <c r="J3599" s="179">
        <v>0</v>
      </c>
      <c r="K3599" s="179">
        <v>0</v>
      </c>
      <c r="L3599" s="179">
        <v>0</v>
      </c>
      <c r="M3599" s="179">
        <v>26012.641676816333</v>
      </c>
      <c r="N3599" s="179">
        <v>0</v>
      </c>
      <c r="O3599" s="179">
        <v>0</v>
      </c>
      <c r="P3599" s="179">
        <v>0</v>
      </c>
      <c r="Q3599" s="179">
        <v>0</v>
      </c>
      <c r="R3599" s="180">
        <v>0</v>
      </c>
      <c r="S3599" s="180">
        <v>0</v>
      </c>
      <c r="T3599" s="180">
        <v>0</v>
      </c>
    </row>
    <row r="3600" spans="2:20" x14ac:dyDescent="0.3">
      <c r="B3600" s="19">
        <v>3597</v>
      </c>
      <c r="C3600" s="179">
        <v>0</v>
      </c>
      <c r="D3600" s="179">
        <v>0</v>
      </c>
      <c r="E3600" s="179">
        <v>56500.011698266804</v>
      </c>
      <c r="F3600" s="179">
        <v>0</v>
      </c>
      <c r="G3600" s="179">
        <v>0</v>
      </c>
      <c r="H3600" s="179">
        <v>226782.57192423311</v>
      </c>
      <c r="I3600" s="179">
        <v>0</v>
      </c>
      <c r="J3600" s="179">
        <v>0</v>
      </c>
      <c r="K3600" s="179">
        <v>0</v>
      </c>
      <c r="L3600" s="179">
        <v>0</v>
      </c>
      <c r="M3600" s="179">
        <v>86370.343372707008</v>
      </c>
      <c r="N3600" s="179">
        <v>0</v>
      </c>
      <c r="O3600" s="179">
        <v>0</v>
      </c>
      <c r="P3600" s="179">
        <v>0</v>
      </c>
      <c r="Q3600" s="179">
        <v>0</v>
      </c>
      <c r="R3600" s="180">
        <v>0</v>
      </c>
      <c r="S3600" s="180">
        <v>0</v>
      </c>
      <c r="T3600" s="180">
        <v>0</v>
      </c>
    </row>
    <row r="3601" spans="2:20" x14ac:dyDescent="0.3">
      <c r="B3601" s="19">
        <v>3598</v>
      </c>
      <c r="C3601" s="179">
        <v>0</v>
      </c>
      <c r="D3601" s="179">
        <v>0</v>
      </c>
      <c r="E3601" s="179">
        <v>61542.979475716827</v>
      </c>
      <c r="F3601" s="179">
        <v>0</v>
      </c>
      <c r="G3601" s="179">
        <v>0</v>
      </c>
      <c r="H3601" s="179">
        <v>156248.52590243315</v>
      </c>
      <c r="I3601" s="179">
        <v>0</v>
      </c>
      <c r="J3601" s="179">
        <v>0</v>
      </c>
      <c r="K3601" s="179">
        <v>0</v>
      </c>
      <c r="L3601" s="179">
        <v>0</v>
      </c>
      <c r="M3601" s="179">
        <v>6010.2958328270815</v>
      </c>
      <c r="N3601" s="179">
        <v>0</v>
      </c>
      <c r="O3601" s="179">
        <v>0</v>
      </c>
      <c r="P3601" s="179">
        <v>0</v>
      </c>
      <c r="Q3601" s="179">
        <v>0</v>
      </c>
      <c r="R3601" s="180">
        <v>0</v>
      </c>
      <c r="S3601" s="180">
        <v>0</v>
      </c>
      <c r="T3601" s="180">
        <v>0</v>
      </c>
    </row>
    <row r="3602" spans="2:20" x14ac:dyDescent="0.3">
      <c r="B3602" s="19">
        <v>3599</v>
      </c>
      <c r="C3602" s="179">
        <v>0</v>
      </c>
      <c r="D3602" s="179">
        <v>0</v>
      </c>
      <c r="E3602" s="179">
        <v>219905.33994406671</v>
      </c>
      <c r="F3602" s="179">
        <v>0</v>
      </c>
      <c r="G3602" s="179">
        <v>0</v>
      </c>
      <c r="H3602" s="179">
        <v>15694.644865624779</v>
      </c>
      <c r="I3602" s="179">
        <v>0</v>
      </c>
      <c r="J3602" s="179">
        <v>0</v>
      </c>
      <c r="K3602" s="179">
        <v>0</v>
      </c>
      <c r="L3602" s="179">
        <v>0</v>
      </c>
      <c r="M3602" s="179">
        <v>5854510.2477317797</v>
      </c>
      <c r="N3602" s="179">
        <v>0</v>
      </c>
      <c r="O3602" s="179">
        <v>0</v>
      </c>
      <c r="P3602" s="179">
        <v>0</v>
      </c>
      <c r="Q3602" s="179">
        <v>0</v>
      </c>
      <c r="R3602" s="180">
        <v>0</v>
      </c>
      <c r="S3602" s="180">
        <v>0</v>
      </c>
      <c r="T3602" s="180">
        <v>0</v>
      </c>
    </row>
    <row r="3603" spans="2:20" x14ac:dyDescent="0.3">
      <c r="B3603" s="19">
        <v>3600</v>
      </c>
      <c r="C3603" s="179">
        <v>0</v>
      </c>
      <c r="D3603" s="179">
        <v>0</v>
      </c>
      <c r="E3603" s="179">
        <v>342807.74097289029</v>
      </c>
      <c r="F3603" s="179">
        <v>0</v>
      </c>
      <c r="G3603" s="179">
        <v>0</v>
      </c>
      <c r="H3603" s="179">
        <v>153541.67787238731</v>
      </c>
      <c r="I3603" s="179">
        <v>0</v>
      </c>
      <c r="J3603" s="179">
        <v>0</v>
      </c>
      <c r="K3603" s="179">
        <v>0</v>
      </c>
      <c r="L3603" s="179">
        <v>0</v>
      </c>
      <c r="M3603" s="179">
        <v>100353.43687378893</v>
      </c>
      <c r="N3603" s="179">
        <v>0</v>
      </c>
      <c r="O3603" s="179">
        <v>0</v>
      </c>
      <c r="P3603" s="179">
        <v>0</v>
      </c>
      <c r="Q3603" s="179">
        <v>0</v>
      </c>
      <c r="R3603" s="180">
        <v>0</v>
      </c>
      <c r="S3603" s="180">
        <v>0</v>
      </c>
      <c r="T3603" s="180">
        <v>0</v>
      </c>
    </row>
    <row r="3604" spans="2:20" x14ac:dyDescent="0.3">
      <c r="B3604" s="19">
        <v>3601</v>
      </c>
      <c r="C3604" s="179">
        <v>0</v>
      </c>
      <c r="D3604" s="179">
        <v>0</v>
      </c>
      <c r="E3604" s="179">
        <v>34546.635947290415</v>
      </c>
      <c r="F3604" s="179">
        <v>0</v>
      </c>
      <c r="G3604" s="179">
        <v>0</v>
      </c>
      <c r="H3604" s="179">
        <v>216515.03190779858</v>
      </c>
      <c r="I3604" s="179">
        <v>0</v>
      </c>
      <c r="J3604" s="179">
        <v>0</v>
      </c>
      <c r="K3604" s="179">
        <v>0</v>
      </c>
      <c r="L3604" s="179">
        <v>0</v>
      </c>
      <c r="M3604" s="179">
        <v>410207.21872847999</v>
      </c>
      <c r="N3604" s="179">
        <v>0</v>
      </c>
      <c r="O3604" s="179">
        <v>0</v>
      </c>
      <c r="P3604" s="179">
        <v>0</v>
      </c>
      <c r="Q3604" s="179">
        <v>0</v>
      </c>
      <c r="R3604" s="180">
        <v>0</v>
      </c>
      <c r="S3604" s="180">
        <v>0</v>
      </c>
      <c r="T3604" s="180">
        <v>0</v>
      </c>
    </row>
    <row r="3605" spans="2:20" x14ac:dyDescent="0.3">
      <c r="B3605" s="19">
        <v>3602</v>
      </c>
      <c r="C3605" s="179">
        <v>0</v>
      </c>
      <c r="D3605" s="179">
        <v>0</v>
      </c>
      <c r="E3605" s="179">
        <v>46618.416544683976</v>
      </c>
      <c r="F3605" s="179">
        <v>0</v>
      </c>
      <c r="G3605" s="179">
        <v>0</v>
      </c>
      <c r="H3605" s="179">
        <v>963236.23856274027</v>
      </c>
      <c r="I3605" s="179">
        <v>0</v>
      </c>
      <c r="J3605" s="179">
        <v>0</v>
      </c>
      <c r="K3605" s="179">
        <v>0</v>
      </c>
      <c r="L3605" s="179">
        <v>0</v>
      </c>
      <c r="M3605" s="179">
        <v>106314.49971379804</v>
      </c>
      <c r="N3605" s="179">
        <v>0</v>
      </c>
      <c r="O3605" s="179">
        <v>0</v>
      </c>
      <c r="P3605" s="179">
        <v>0</v>
      </c>
      <c r="Q3605" s="179">
        <v>0</v>
      </c>
      <c r="R3605" s="180">
        <v>0</v>
      </c>
      <c r="S3605" s="180">
        <v>0</v>
      </c>
      <c r="T3605" s="180">
        <v>0</v>
      </c>
    </row>
    <row r="3606" spans="2:20" x14ac:dyDescent="0.3">
      <c r="B3606" s="19">
        <v>3603</v>
      </c>
      <c r="C3606" s="179">
        <v>0</v>
      </c>
      <c r="D3606" s="179">
        <v>0</v>
      </c>
      <c r="E3606" s="179">
        <v>748477.45856415329</v>
      </c>
      <c r="F3606" s="179">
        <v>0</v>
      </c>
      <c r="G3606" s="179">
        <v>0</v>
      </c>
      <c r="H3606" s="179">
        <v>34941.581275209712</v>
      </c>
      <c r="I3606" s="179">
        <v>0</v>
      </c>
      <c r="J3606" s="179">
        <v>0</v>
      </c>
      <c r="K3606" s="179">
        <v>0</v>
      </c>
      <c r="L3606" s="179">
        <v>0</v>
      </c>
      <c r="M3606" s="179">
        <v>258914.92500977582</v>
      </c>
      <c r="N3606" s="179">
        <v>0</v>
      </c>
      <c r="O3606" s="179">
        <v>0</v>
      </c>
      <c r="P3606" s="179">
        <v>0</v>
      </c>
      <c r="Q3606" s="179">
        <v>0</v>
      </c>
      <c r="R3606" s="180">
        <v>0</v>
      </c>
      <c r="S3606" s="180">
        <v>0</v>
      </c>
      <c r="T3606" s="180">
        <v>0</v>
      </c>
    </row>
    <row r="3607" spans="2:20" x14ac:dyDescent="0.3">
      <c r="B3607" s="19">
        <v>3604</v>
      </c>
      <c r="C3607" s="179">
        <v>0</v>
      </c>
      <c r="D3607" s="179">
        <v>0</v>
      </c>
      <c r="E3607" s="179">
        <v>49188.490853287163</v>
      </c>
      <c r="F3607" s="179">
        <v>0</v>
      </c>
      <c r="G3607" s="179">
        <v>0</v>
      </c>
      <c r="H3607" s="179">
        <v>70768.695359970545</v>
      </c>
      <c r="I3607" s="179">
        <v>0</v>
      </c>
      <c r="J3607" s="179">
        <v>0</v>
      </c>
      <c r="K3607" s="179">
        <v>0</v>
      </c>
      <c r="L3607" s="179">
        <v>0</v>
      </c>
      <c r="M3607" s="179">
        <v>390802.83155270841</v>
      </c>
      <c r="N3607" s="179">
        <v>0</v>
      </c>
      <c r="O3607" s="179">
        <v>0</v>
      </c>
      <c r="P3607" s="179">
        <v>0</v>
      </c>
      <c r="Q3607" s="179">
        <v>0</v>
      </c>
      <c r="R3607" s="180">
        <v>0</v>
      </c>
      <c r="S3607" s="180">
        <v>0</v>
      </c>
      <c r="T3607" s="180">
        <v>0</v>
      </c>
    </row>
    <row r="3608" spans="2:20" x14ac:dyDescent="0.3">
      <c r="B3608" s="19">
        <v>3605</v>
      </c>
      <c r="C3608" s="179">
        <v>0</v>
      </c>
      <c r="D3608" s="179">
        <v>0</v>
      </c>
      <c r="E3608" s="179">
        <v>216299.58863635649</v>
      </c>
      <c r="F3608" s="179">
        <v>0</v>
      </c>
      <c r="G3608" s="179">
        <v>0</v>
      </c>
      <c r="H3608" s="179">
        <v>950749.61785358586</v>
      </c>
      <c r="I3608" s="179">
        <v>0</v>
      </c>
      <c r="J3608" s="179">
        <v>0</v>
      </c>
      <c r="K3608" s="179">
        <v>0</v>
      </c>
      <c r="L3608" s="179">
        <v>0</v>
      </c>
      <c r="M3608" s="179">
        <v>199517.22176066833</v>
      </c>
      <c r="N3608" s="179">
        <v>0</v>
      </c>
      <c r="O3608" s="179">
        <v>0</v>
      </c>
      <c r="P3608" s="179">
        <v>0</v>
      </c>
      <c r="Q3608" s="179">
        <v>0</v>
      </c>
      <c r="R3608" s="180">
        <v>0</v>
      </c>
      <c r="S3608" s="180">
        <v>0</v>
      </c>
      <c r="T3608" s="180">
        <v>0</v>
      </c>
    </row>
    <row r="3609" spans="2:20" x14ac:dyDescent="0.3">
      <c r="B3609" s="19">
        <v>3606</v>
      </c>
      <c r="C3609" s="179">
        <v>0</v>
      </c>
      <c r="D3609" s="179">
        <v>0</v>
      </c>
      <c r="E3609" s="179">
        <v>409605.94071112608</v>
      </c>
      <c r="F3609" s="179">
        <v>0</v>
      </c>
      <c r="G3609" s="179">
        <v>0</v>
      </c>
      <c r="H3609" s="179">
        <v>281072.56617666164</v>
      </c>
      <c r="I3609" s="179">
        <v>0</v>
      </c>
      <c r="J3609" s="179">
        <v>0</v>
      </c>
      <c r="K3609" s="179">
        <v>0</v>
      </c>
      <c r="L3609" s="179">
        <v>0</v>
      </c>
      <c r="M3609" s="179">
        <v>111624.1484346732</v>
      </c>
      <c r="N3609" s="179">
        <v>0</v>
      </c>
      <c r="O3609" s="179">
        <v>0</v>
      </c>
      <c r="P3609" s="179">
        <v>0</v>
      </c>
      <c r="Q3609" s="179">
        <v>0</v>
      </c>
      <c r="R3609" s="180">
        <v>0</v>
      </c>
      <c r="S3609" s="180">
        <v>0</v>
      </c>
      <c r="T3609" s="180">
        <v>0</v>
      </c>
    </row>
    <row r="3610" spans="2:20" x14ac:dyDescent="0.3">
      <c r="B3610" s="19">
        <v>3607</v>
      </c>
      <c r="C3610" s="179">
        <v>0</v>
      </c>
      <c r="D3610" s="179">
        <v>0</v>
      </c>
      <c r="E3610" s="179">
        <v>142123.32279401305</v>
      </c>
      <c r="F3610" s="179">
        <v>0</v>
      </c>
      <c r="G3610" s="179">
        <v>0</v>
      </c>
      <c r="H3610" s="179">
        <v>30633.935945472138</v>
      </c>
      <c r="I3610" s="179">
        <v>0</v>
      </c>
      <c r="J3610" s="179">
        <v>0</v>
      </c>
      <c r="K3610" s="179">
        <v>0</v>
      </c>
      <c r="L3610" s="179">
        <v>0</v>
      </c>
      <c r="M3610" s="179">
        <v>176972.49814980745</v>
      </c>
      <c r="N3610" s="179">
        <v>0</v>
      </c>
      <c r="O3610" s="179">
        <v>0</v>
      </c>
      <c r="P3610" s="179">
        <v>0</v>
      </c>
      <c r="Q3610" s="179">
        <v>0</v>
      </c>
      <c r="R3610" s="180">
        <v>0</v>
      </c>
      <c r="S3610" s="180">
        <v>0</v>
      </c>
      <c r="T3610" s="180">
        <v>0</v>
      </c>
    </row>
    <row r="3611" spans="2:20" x14ac:dyDescent="0.3">
      <c r="B3611" s="19">
        <v>3608</v>
      </c>
      <c r="C3611" s="179">
        <v>0</v>
      </c>
      <c r="D3611" s="179">
        <v>0</v>
      </c>
      <c r="E3611" s="179">
        <v>694860.78876852989</v>
      </c>
      <c r="F3611" s="179">
        <v>0</v>
      </c>
      <c r="G3611" s="179">
        <v>0</v>
      </c>
      <c r="H3611" s="179">
        <v>66289.483368960093</v>
      </c>
      <c r="I3611" s="179">
        <v>0</v>
      </c>
      <c r="J3611" s="179">
        <v>0</v>
      </c>
      <c r="K3611" s="179">
        <v>0</v>
      </c>
      <c r="L3611" s="179">
        <v>0</v>
      </c>
      <c r="M3611" s="179">
        <v>943775.42564446677</v>
      </c>
      <c r="N3611" s="179">
        <v>0</v>
      </c>
      <c r="O3611" s="179">
        <v>0</v>
      </c>
      <c r="P3611" s="179">
        <v>0</v>
      </c>
      <c r="Q3611" s="179">
        <v>0</v>
      </c>
      <c r="R3611" s="180">
        <v>0</v>
      </c>
      <c r="S3611" s="180">
        <v>0</v>
      </c>
      <c r="T3611" s="180">
        <v>0</v>
      </c>
    </row>
    <row r="3612" spans="2:20" x14ac:dyDescent="0.3">
      <c r="B3612" s="19">
        <v>3609</v>
      </c>
      <c r="C3612" s="179">
        <v>0</v>
      </c>
      <c r="D3612" s="179">
        <v>0</v>
      </c>
      <c r="E3612" s="179">
        <v>25359.501074798882</v>
      </c>
      <c r="F3612" s="179">
        <v>0</v>
      </c>
      <c r="G3612" s="179">
        <v>0</v>
      </c>
      <c r="H3612" s="179">
        <v>109664.48823898897</v>
      </c>
      <c r="I3612" s="179">
        <v>0</v>
      </c>
      <c r="J3612" s="179">
        <v>0</v>
      </c>
      <c r="K3612" s="179">
        <v>0</v>
      </c>
      <c r="L3612" s="179">
        <v>0</v>
      </c>
      <c r="M3612" s="179">
        <v>99336.423494827613</v>
      </c>
      <c r="N3612" s="179">
        <v>0</v>
      </c>
      <c r="O3612" s="179">
        <v>0</v>
      </c>
      <c r="P3612" s="179">
        <v>0</v>
      </c>
      <c r="Q3612" s="179">
        <v>0</v>
      </c>
      <c r="R3612" s="180">
        <v>0</v>
      </c>
      <c r="S3612" s="180">
        <v>0</v>
      </c>
      <c r="T3612" s="180">
        <v>0</v>
      </c>
    </row>
    <row r="3613" spans="2:20" x14ac:dyDescent="0.3">
      <c r="B3613" s="19">
        <v>3610</v>
      </c>
      <c r="C3613" s="179">
        <v>1</v>
      </c>
      <c r="D3613" s="179">
        <v>29434.086498414752</v>
      </c>
      <c r="E3613" s="179">
        <v>73815.813457531534</v>
      </c>
      <c r="F3613" s="179">
        <v>0</v>
      </c>
      <c r="G3613" s="179">
        <v>0</v>
      </c>
      <c r="H3613" s="179">
        <v>50357.745952286707</v>
      </c>
      <c r="I3613" s="179">
        <v>0</v>
      </c>
      <c r="J3613" s="179">
        <v>0</v>
      </c>
      <c r="K3613" s="179">
        <v>0</v>
      </c>
      <c r="L3613" s="179">
        <v>0</v>
      </c>
      <c r="M3613" s="179">
        <v>45623.42272539578</v>
      </c>
      <c r="N3613" s="179">
        <v>0</v>
      </c>
      <c r="O3613" s="179">
        <v>0</v>
      </c>
      <c r="P3613" s="179">
        <v>0</v>
      </c>
      <c r="Q3613" s="179">
        <v>0</v>
      </c>
      <c r="R3613" s="180">
        <v>0</v>
      </c>
      <c r="S3613" s="180">
        <v>0</v>
      </c>
      <c r="T3613" s="180">
        <v>29434.086498414752</v>
      </c>
    </row>
    <row r="3614" spans="2:20" x14ac:dyDescent="0.3">
      <c r="B3614" s="19">
        <v>3611</v>
      </c>
      <c r="C3614" s="179">
        <v>0</v>
      </c>
      <c r="D3614" s="179">
        <v>0</v>
      </c>
      <c r="E3614" s="179">
        <v>242754.63519524704</v>
      </c>
      <c r="F3614" s="179">
        <v>0</v>
      </c>
      <c r="G3614" s="179">
        <v>0</v>
      </c>
      <c r="H3614" s="179">
        <v>78863.671685973517</v>
      </c>
      <c r="I3614" s="179">
        <v>0</v>
      </c>
      <c r="J3614" s="179">
        <v>0</v>
      </c>
      <c r="K3614" s="179">
        <v>0</v>
      </c>
      <c r="L3614" s="179">
        <v>0</v>
      </c>
      <c r="M3614" s="179">
        <v>29894.917492490349</v>
      </c>
      <c r="N3614" s="179">
        <v>0</v>
      </c>
      <c r="O3614" s="179">
        <v>0</v>
      </c>
      <c r="P3614" s="179">
        <v>0</v>
      </c>
      <c r="Q3614" s="179">
        <v>0</v>
      </c>
      <c r="R3614" s="180">
        <v>0</v>
      </c>
      <c r="S3614" s="180">
        <v>0</v>
      </c>
      <c r="T3614" s="180">
        <v>0</v>
      </c>
    </row>
    <row r="3615" spans="2:20" x14ac:dyDescent="0.3">
      <c r="B3615" s="19">
        <v>3612</v>
      </c>
      <c r="C3615" s="179">
        <v>0</v>
      </c>
      <c r="D3615" s="179">
        <v>0</v>
      </c>
      <c r="E3615" s="179">
        <v>531723.10004896764</v>
      </c>
      <c r="F3615" s="179">
        <v>0</v>
      </c>
      <c r="G3615" s="179">
        <v>0</v>
      </c>
      <c r="H3615" s="179">
        <v>6091472.5551766185</v>
      </c>
      <c r="I3615" s="179">
        <v>0</v>
      </c>
      <c r="J3615" s="179">
        <v>0</v>
      </c>
      <c r="K3615" s="179">
        <v>0</v>
      </c>
      <c r="L3615" s="179">
        <v>0</v>
      </c>
      <c r="M3615" s="179">
        <v>62774.56867633402</v>
      </c>
      <c r="N3615" s="179">
        <v>0</v>
      </c>
      <c r="O3615" s="179">
        <v>0</v>
      </c>
      <c r="P3615" s="179">
        <v>0</v>
      </c>
      <c r="Q3615" s="179">
        <v>0</v>
      </c>
      <c r="R3615" s="180">
        <v>0</v>
      </c>
      <c r="S3615" s="180">
        <v>0</v>
      </c>
      <c r="T3615" s="180">
        <v>0</v>
      </c>
    </row>
    <row r="3616" spans="2:20" x14ac:dyDescent="0.3">
      <c r="B3616" s="19">
        <v>3613</v>
      </c>
      <c r="C3616" s="179">
        <v>0</v>
      </c>
      <c r="D3616" s="179">
        <v>0</v>
      </c>
      <c r="E3616" s="179">
        <v>87568.516566223872</v>
      </c>
      <c r="F3616" s="179">
        <v>0</v>
      </c>
      <c r="G3616" s="179">
        <v>0</v>
      </c>
      <c r="H3616" s="179">
        <v>55401.988914797344</v>
      </c>
      <c r="I3616" s="179">
        <v>0</v>
      </c>
      <c r="J3616" s="179">
        <v>0</v>
      </c>
      <c r="K3616" s="179">
        <v>0</v>
      </c>
      <c r="L3616" s="179">
        <v>0</v>
      </c>
      <c r="M3616" s="179">
        <v>67956.822130575121</v>
      </c>
      <c r="N3616" s="179">
        <v>0</v>
      </c>
      <c r="O3616" s="179">
        <v>0</v>
      </c>
      <c r="P3616" s="179">
        <v>0</v>
      </c>
      <c r="Q3616" s="179">
        <v>0</v>
      </c>
      <c r="R3616" s="180">
        <v>0</v>
      </c>
      <c r="S3616" s="180">
        <v>0</v>
      </c>
      <c r="T3616" s="180">
        <v>0</v>
      </c>
    </row>
    <row r="3617" spans="2:20" x14ac:dyDescent="0.3">
      <c r="B3617" s="19">
        <v>3614</v>
      </c>
      <c r="C3617" s="179">
        <v>1</v>
      </c>
      <c r="D3617" s="179">
        <v>5512.6073743319439</v>
      </c>
      <c r="E3617" s="179">
        <v>238826.26502843425</v>
      </c>
      <c r="F3617" s="179">
        <v>0</v>
      </c>
      <c r="G3617" s="179">
        <v>0</v>
      </c>
      <c r="H3617" s="179">
        <v>59920.140057459714</v>
      </c>
      <c r="I3617" s="179">
        <v>0</v>
      </c>
      <c r="J3617" s="179">
        <v>0</v>
      </c>
      <c r="K3617" s="179">
        <v>0</v>
      </c>
      <c r="L3617" s="179">
        <v>0</v>
      </c>
      <c r="M3617" s="179">
        <v>8699.5607611208488</v>
      </c>
      <c r="N3617" s="179">
        <v>0</v>
      </c>
      <c r="O3617" s="179">
        <v>0</v>
      </c>
      <c r="P3617" s="179">
        <v>0</v>
      </c>
      <c r="Q3617" s="179">
        <v>0</v>
      </c>
      <c r="R3617" s="180">
        <v>0</v>
      </c>
      <c r="S3617" s="180">
        <v>0</v>
      </c>
      <c r="T3617" s="180">
        <v>5512.6073743319439</v>
      </c>
    </row>
    <row r="3618" spans="2:20" x14ac:dyDescent="0.3">
      <c r="B3618" s="19">
        <v>3615</v>
      </c>
      <c r="C3618" s="179">
        <v>0</v>
      </c>
      <c r="D3618" s="179">
        <v>0</v>
      </c>
      <c r="E3618" s="179">
        <v>262169.70107752131</v>
      </c>
      <c r="F3618" s="179">
        <v>0</v>
      </c>
      <c r="G3618" s="179">
        <v>0</v>
      </c>
      <c r="H3618" s="179">
        <v>602037.20097844303</v>
      </c>
      <c r="I3618" s="179">
        <v>0</v>
      </c>
      <c r="J3618" s="179">
        <v>0</v>
      </c>
      <c r="K3618" s="179">
        <v>0</v>
      </c>
      <c r="L3618" s="179">
        <v>0</v>
      </c>
      <c r="M3618" s="179">
        <v>40759.621431054853</v>
      </c>
      <c r="N3618" s="179">
        <v>0</v>
      </c>
      <c r="O3618" s="179">
        <v>0</v>
      </c>
      <c r="P3618" s="179">
        <v>0</v>
      </c>
      <c r="Q3618" s="179">
        <v>0</v>
      </c>
      <c r="R3618" s="180">
        <v>0</v>
      </c>
      <c r="S3618" s="180">
        <v>0</v>
      </c>
      <c r="T3618" s="180">
        <v>0</v>
      </c>
    </row>
    <row r="3619" spans="2:20" x14ac:dyDescent="0.3">
      <c r="B3619" s="19">
        <v>3616</v>
      </c>
      <c r="C3619" s="179">
        <v>0</v>
      </c>
      <c r="D3619" s="179">
        <v>0</v>
      </c>
      <c r="E3619" s="179">
        <v>31199.547652629233</v>
      </c>
      <c r="F3619" s="179">
        <v>0</v>
      </c>
      <c r="G3619" s="179">
        <v>0</v>
      </c>
      <c r="H3619" s="179">
        <v>67560.815642775589</v>
      </c>
      <c r="I3619" s="179">
        <v>0</v>
      </c>
      <c r="J3619" s="179">
        <v>0</v>
      </c>
      <c r="K3619" s="179">
        <v>0</v>
      </c>
      <c r="L3619" s="179">
        <v>0</v>
      </c>
      <c r="M3619" s="179">
        <v>12661.260094453492</v>
      </c>
      <c r="N3619" s="179">
        <v>0</v>
      </c>
      <c r="O3619" s="179">
        <v>0</v>
      </c>
      <c r="P3619" s="179">
        <v>0</v>
      </c>
      <c r="Q3619" s="179">
        <v>0</v>
      </c>
      <c r="R3619" s="180">
        <v>0</v>
      </c>
      <c r="S3619" s="180">
        <v>0</v>
      </c>
      <c r="T3619" s="180">
        <v>0</v>
      </c>
    </row>
    <row r="3620" spans="2:20" x14ac:dyDescent="0.3">
      <c r="B3620" s="19">
        <v>3617</v>
      </c>
      <c r="C3620" s="179">
        <v>0</v>
      </c>
      <c r="D3620" s="179">
        <v>0</v>
      </c>
      <c r="E3620" s="179">
        <v>5484.0852334249103</v>
      </c>
      <c r="F3620" s="179">
        <v>0</v>
      </c>
      <c r="G3620" s="179">
        <v>0</v>
      </c>
      <c r="H3620" s="179">
        <v>74375.287460187086</v>
      </c>
      <c r="I3620" s="179">
        <v>0</v>
      </c>
      <c r="J3620" s="179">
        <v>0</v>
      </c>
      <c r="K3620" s="179">
        <v>0</v>
      </c>
      <c r="L3620" s="179">
        <v>0</v>
      </c>
      <c r="M3620" s="179">
        <v>76026.203694986179</v>
      </c>
      <c r="N3620" s="179">
        <v>0</v>
      </c>
      <c r="O3620" s="179">
        <v>0</v>
      </c>
      <c r="P3620" s="179">
        <v>0</v>
      </c>
      <c r="Q3620" s="179">
        <v>0</v>
      </c>
      <c r="R3620" s="180">
        <v>0</v>
      </c>
      <c r="S3620" s="180">
        <v>0</v>
      </c>
      <c r="T3620" s="180">
        <v>0</v>
      </c>
    </row>
    <row r="3621" spans="2:20" x14ac:dyDescent="0.3">
      <c r="B3621" s="19">
        <v>3618</v>
      </c>
      <c r="C3621" s="179">
        <v>0</v>
      </c>
      <c r="D3621" s="179">
        <v>0</v>
      </c>
      <c r="E3621" s="179">
        <v>1128980.8262247019</v>
      </c>
      <c r="F3621" s="179">
        <v>0</v>
      </c>
      <c r="G3621" s="179">
        <v>0</v>
      </c>
      <c r="H3621" s="179">
        <v>79883.121004300687</v>
      </c>
      <c r="I3621" s="179">
        <v>0</v>
      </c>
      <c r="J3621" s="179">
        <v>0</v>
      </c>
      <c r="K3621" s="179">
        <v>0</v>
      </c>
      <c r="L3621" s="179">
        <v>0</v>
      </c>
      <c r="M3621" s="179">
        <v>171746.49816858835</v>
      </c>
      <c r="N3621" s="179">
        <v>0</v>
      </c>
      <c r="O3621" s="179">
        <v>0</v>
      </c>
      <c r="P3621" s="179">
        <v>0</v>
      </c>
      <c r="Q3621" s="179">
        <v>0</v>
      </c>
      <c r="R3621" s="180">
        <v>0</v>
      </c>
      <c r="S3621" s="180">
        <v>0</v>
      </c>
      <c r="T3621" s="180">
        <v>0</v>
      </c>
    </row>
    <row r="3622" spans="2:20" x14ac:dyDescent="0.3">
      <c r="B3622" s="19">
        <v>3619</v>
      </c>
      <c r="C3622" s="179">
        <v>1</v>
      </c>
      <c r="D3622" s="179">
        <v>87120.372956233332</v>
      </c>
      <c r="E3622" s="179">
        <v>595663.02755434555</v>
      </c>
      <c r="F3622" s="179">
        <v>0</v>
      </c>
      <c r="G3622" s="179">
        <v>0</v>
      </c>
      <c r="H3622" s="179">
        <v>42110.748758885544</v>
      </c>
      <c r="I3622" s="179">
        <v>0</v>
      </c>
      <c r="J3622" s="179">
        <v>0</v>
      </c>
      <c r="K3622" s="179">
        <v>0</v>
      </c>
      <c r="L3622" s="179">
        <v>0</v>
      </c>
      <c r="M3622" s="179">
        <v>222901.73843021342</v>
      </c>
      <c r="N3622" s="179">
        <v>0</v>
      </c>
      <c r="O3622" s="179">
        <v>0</v>
      </c>
      <c r="P3622" s="179">
        <v>0</v>
      </c>
      <c r="Q3622" s="179">
        <v>0</v>
      </c>
      <c r="R3622" s="180">
        <v>0</v>
      </c>
      <c r="S3622" s="180">
        <v>0</v>
      </c>
      <c r="T3622" s="180">
        <v>87120.372956233332</v>
      </c>
    </row>
    <row r="3623" spans="2:20" x14ac:dyDescent="0.3">
      <c r="B3623" s="19">
        <v>3620</v>
      </c>
      <c r="C3623" s="179">
        <v>0</v>
      </c>
      <c r="D3623" s="179">
        <v>0</v>
      </c>
      <c r="E3623" s="179">
        <v>81216.094510758412</v>
      </c>
      <c r="F3623" s="179">
        <v>1</v>
      </c>
      <c r="G3623" s="179">
        <v>329306.86876742699</v>
      </c>
      <c r="H3623" s="179">
        <v>20487.311830676957</v>
      </c>
      <c r="I3623" s="179">
        <v>0</v>
      </c>
      <c r="J3623" s="179">
        <v>0</v>
      </c>
      <c r="K3623" s="179">
        <v>0</v>
      </c>
      <c r="L3623" s="179">
        <v>0</v>
      </c>
      <c r="M3623" s="179">
        <v>23209.168780886826</v>
      </c>
      <c r="N3623" s="179">
        <v>0</v>
      </c>
      <c r="O3623" s="179">
        <v>0</v>
      </c>
      <c r="P3623" s="179">
        <v>0</v>
      </c>
      <c r="Q3623" s="179">
        <v>0</v>
      </c>
      <c r="R3623" s="180">
        <v>0</v>
      </c>
      <c r="S3623" s="180">
        <v>0</v>
      </c>
      <c r="T3623" s="180">
        <v>0</v>
      </c>
    </row>
    <row r="3624" spans="2:20" x14ac:dyDescent="0.3">
      <c r="B3624" s="19">
        <v>3621</v>
      </c>
      <c r="C3624" s="179">
        <v>0</v>
      </c>
      <c r="D3624" s="179">
        <v>0</v>
      </c>
      <c r="E3624" s="179">
        <v>18425.879818467907</v>
      </c>
      <c r="F3624" s="179">
        <v>0</v>
      </c>
      <c r="G3624" s="179">
        <v>0</v>
      </c>
      <c r="H3624" s="179">
        <v>185466.16593302987</v>
      </c>
      <c r="I3624" s="179">
        <v>0</v>
      </c>
      <c r="J3624" s="179">
        <v>0</v>
      </c>
      <c r="K3624" s="179">
        <v>0</v>
      </c>
      <c r="L3624" s="179">
        <v>0</v>
      </c>
      <c r="M3624" s="179">
        <v>188400.88510848643</v>
      </c>
      <c r="N3624" s="179">
        <v>0</v>
      </c>
      <c r="O3624" s="179">
        <v>0</v>
      </c>
      <c r="P3624" s="179">
        <v>0</v>
      </c>
      <c r="Q3624" s="179">
        <v>0</v>
      </c>
      <c r="R3624" s="180">
        <v>0</v>
      </c>
      <c r="S3624" s="180">
        <v>0</v>
      </c>
      <c r="T3624" s="180">
        <v>0</v>
      </c>
    </row>
    <row r="3625" spans="2:20" x14ac:dyDescent="0.3">
      <c r="B3625" s="19">
        <v>3622</v>
      </c>
      <c r="C3625" s="179">
        <v>0</v>
      </c>
      <c r="D3625" s="179">
        <v>0</v>
      </c>
      <c r="E3625" s="179">
        <v>10510.968601355782</v>
      </c>
      <c r="F3625" s="179">
        <v>0</v>
      </c>
      <c r="G3625" s="179">
        <v>0</v>
      </c>
      <c r="H3625" s="179">
        <v>90331.528341105586</v>
      </c>
      <c r="I3625" s="179">
        <v>0</v>
      </c>
      <c r="J3625" s="179">
        <v>0</v>
      </c>
      <c r="K3625" s="179">
        <v>0</v>
      </c>
      <c r="L3625" s="179">
        <v>0</v>
      </c>
      <c r="M3625" s="179">
        <v>123262.45136889123</v>
      </c>
      <c r="N3625" s="179">
        <v>0</v>
      </c>
      <c r="O3625" s="179">
        <v>0</v>
      </c>
      <c r="P3625" s="179">
        <v>0</v>
      </c>
      <c r="Q3625" s="179">
        <v>0</v>
      </c>
      <c r="R3625" s="180">
        <v>0</v>
      </c>
      <c r="S3625" s="180">
        <v>0</v>
      </c>
      <c r="T3625" s="180">
        <v>0</v>
      </c>
    </row>
    <row r="3626" spans="2:20" x14ac:dyDescent="0.3">
      <c r="B3626" s="19">
        <v>3623</v>
      </c>
      <c r="C3626" s="179">
        <v>0</v>
      </c>
      <c r="D3626" s="179">
        <v>0</v>
      </c>
      <c r="E3626" s="179">
        <v>24197.674513485908</v>
      </c>
      <c r="F3626" s="179">
        <v>0</v>
      </c>
      <c r="G3626" s="179">
        <v>0</v>
      </c>
      <c r="H3626" s="179">
        <v>87560.659820884219</v>
      </c>
      <c r="I3626" s="179">
        <v>0</v>
      </c>
      <c r="J3626" s="179">
        <v>0</v>
      </c>
      <c r="K3626" s="179">
        <v>0</v>
      </c>
      <c r="L3626" s="179">
        <v>0</v>
      </c>
      <c r="M3626" s="179">
        <v>84229.062350459237</v>
      </c>
      <c r="N3626" s="179">
        <v>0</v>
      </c>
      <c r="O3626" s="179">
        <v>0</v>
      </c>
      <c r="P3626" s="179">
        <v>0</v>
      </c>
      <c r="Q3626" s="179">
        <v>0</v>
      </c>
      <c r="R3626" s="180">
        <v>0</v>
      </c>
      <c r="S3626" s="180">
        <v>0</v>
      </c>
      <c r="T3626" s="180">
        <v>0</v>
      </c>
    </row>
    <row r="3627" spans="2:20" x14ac:dyDescent="0.3">
      <c r="B3627" s="19">
        <v>3624</v>
      </c>
      <c r="C3627" s="179">
        <v>0</v>
      </c>
      <c r="D3627" s="179">
        <v>0</v>
      </c>
      <c r="E3627" s="179">
        <v>91366.946333381784</v>
      </c>
      <c r="F3627" s="179">
        <v>0</v>
      </c>
      <c r="G3627" s="179">
        <v>0</v>
      </c>
      <c r="H3627" s="179">
        <v>120333.6178969592</v>
      </c>
      <c r="I3627" s="179">
        <v>0</v>
      </c>
      <c r="J3627" s="179">
        <v>0</v>
      </c>
      <c r="K3627" s="179">
        <v>0</v>
      </c>
      <c r="L3627" s="179">
        <v>0</v>
      </c>
      <c r="M3627" s="179">
        <v>14236.669003028752</v>
      </c>
      <c r="N3627" s="179">
        <v>0</v>
      </c>
      <c r="O3627" s="179">
        <v>0</v>
      </c>
      <c r="P3627" s="179">
        <v>0</v>
      </c>
      <c r="Q3627" s="179">
        <v>0</v>
      </c>
      <c r="R3627" s="180">
        <v>0</v>
      </c>
      <c r="S3627" s="180">
        <v>0</v>
      </c>
      <c r="T3627" s="180">
        <v>0</v>
      </c>
    </row>
    <row r="3628" spans="2:20" x14ac:dyDescent="0.3">
      <c r="B3628" s="19">
        <v>3625</v>
      </c>
      <c r="C3628" s="179">
        <v>0</v>
      </c>
      <c r="D3628" s="179">
        <v>0</v>
      </c>
      <c r="E3628" s="179">
        <v>166022.81106013828</v>
      </c>
      <c r="F3628" s="179">
        <v>0</v>
      </c>
      <c r="G3628" s="179">
        <v>0</v>
      </c>
      <c r="H3628" s="179">
        <v>1243790.0914713233</v>
      </c>
      <c r="I3628" s="179">
        <v>0</v>
      </c>
      <c r="J3628" s="179">
        <v>0</v>
      </c>
      <c r="K3628" s="179">
        <v>0</v>
      </c>
      <c r="L3628" s="179">
        <v>0</v>
      </c>
      <c r="M3628" s="179">
        <v>161444.06250564213</v>
      </c>
      <c r="N3628" s="179">
        <v>0</v>
      </c>
      <c r="O3628" s="179">
        <v>0</v>
      </c>
      <c r="P3628" s="179">
        <v>0</v>
      </c>
      <c r="Q3628" s="179">
        <v>0</v>
      </c>
      <c r="R3628" s="180">
        <v>0</v>
      </c>
      <c r="S3628" s="180">
        <v>0</v>
      </c>
      <c r="T3628" s="180">
        <v>0</v>
      </c>
    </row>
    <row r="3629" spans="2:20" x14ac:dyDescent="0.3">
      <c r="B3629" s="19">
        <v>3626</v>
      </c>
      <c r="C3629" s="179">
        <v>0</v>
      </c>
      <c r="D3629" s="179">
        <v>0</v>
      </c>
      <c r="E3629" s="179">
        <v>112291.10460790986</v>
      </c>
      <c r="F3629" s="179">
        <v>0</v>
      </c>
      <c r="G3629" s="179">
        <v>0</v>
      </c>
      <c r="H3629" s="179">
        <v>12743.146287944575</v>
      </c>
      <c r="I3629" s="179">
        <v>0</v>
      </c>
      <c r="J3629" s="179">
        <v>0</v>
      </c>
      <c r="K3629" s="179">
        <v>0</v>
      </c>
      <c r="L3629" s="179">
        <v>0</v>
      </c>
      <c r="M3629" s="179">
        <v>479511.43454074056</v>
      </c>
      <c r="N3629" s="179">
        <v>0</v>
      </c>
      <c r="O3629" s="179">
        <v>0</v>
      </c>
      <c r="P3629" s="179">
        <v>0</v>
      </c>
      <c r="Q3629" s="179">
        <v>0</v>
      </c>
      <c r="R3629" s="180">
        <v>0</v>
      </c>
      <c r="S3629" s="180">
        <v>0</v>
      </c>
      <c r="T3629" s="180">
        <v>0</v>
      </c>
    </row>
    <row r="3630" spans="2:20" x14ac:dyDescent="0.3">
      <c r="B3630" s="19">
        <v>3627</v>
      </c>
      <c r="C3630" s="179">
        <v>1</v>
      </c>
      <c r="D3630" s="179">
        <v>4506.6617795161155</v>
      </c>
      <c r="E3630" s="179">
        <v>287760.97533853404</v>
      </c>
      <c r="F3630" s="179">
        <v>0</v>
      </c>
      <c r="G3630" s="179">
        <v>0</v>
      </c>
      <c r="H3630" s="179">
        <v>261072.30989877819</v>
      </c>
      <c r="I3630" s="179">
        <v>0</v>
      </c>
      <c r="J3630" s="179">
        <v>0</v>
      </c>
      <c r="K3630" s="179">
        <v>0</v>
      </c>
      <c r="L3630" s="179">
        <v>0</v>
      </c>
      <c r="M3630" s="179">
        <v>214060.23122459263</v>
      </c>
      <c r="N3630" s="179">
        <v>0</v>
      </c>
      <c r="O3630" s="179">
        <v>0</v>
      </c>
      <c r="P3630" s="179">
        <v>0</v>
      </c>
      <c r="Q3630" s="179">
        <v>0</v>
      </c>
      <c r="R3630" s="180">
        <v>0</v>
      </c>
      <c r="S3630" s="180">
        <v>0</v>
      </c>
      <c r="T3630" s="180">
        <v>4506.6617795161155</v>
      </c>
    </row>
    <row r="3631" spans="2:20" x14ac:dyDescent="0.3">
      <c r="B3631" s="19">
        <v>3628</v>
      </c>
      <c r="C3631" s="179">
        <v>0</v>
      </c>
      <c r="D3631" s="179">
        <v>0</v>
      </c>
      <c r="E3631" s="179">
        <v>21088.93911178179</v>
      </c>
      <c r="F3631" s="179">
        <v>0</v>
      </c>
      <c r="G3631" s="179">
        <v>0</v>
      </c>
      <c r="H3631" s="179">
        <v>59220.398641584055</v>
      </c>
      <c r="I3631" s="179">
        <v>0</v>
      </c>
      <c r="J3631" s="179">
        <v>0</v>
      </c>
      <c r="K3631" s="179">
        <v>159639.8999829494</v>
      </c>
      <c r="L3631" s="179">
        <v>1</v>
      </c>
      <c r="M3631" s="179">
        <v>135440.1252739249</v>
      </c>
      <c r="N3631" s="179">
        <v>0</v>
      </c>
      <c r="O3631" s="179">
        <v>0</v>
      </c>
      <c r="P3631" s="179">
        <v>0</v>
      </c>
      <c r="Q3631" s="179">
        <v>0</v>
      </c>
      <c r="R3631" s="180">
        <v>0</v>
      </c>
      <c r="S3631" s="180">
        <v>159639.8999829494</v>
      </c>
      <c r="T3631" s="180">
        <v>0</v>
      </c>
    </row>
    <row r="3632" spans="2:20" x14ac:dyDescent="0.3">
      <c r="B3632" s="19">
        <v>3629</v>
      </c>
      <c r="C3632" s="179">
        <v>0</v>
      </c>
      <c r="D3632" s="179">
        <v>0</v>
      </c>
      <c r="E3632" s="179">
        <v>1458896.1695872941</v>
      </c>
      <c r="F3632" s="179">
        <v>0</v>
      </c>
      <c r="G3632" s="179">
        <v>0</v>
      </c>
      <c r="H3632" s="179">
        <v>280582.80822903209</v>
      </c>
      <c r="I3632" s="179">
        <v>0</v>
      </c>
      <c r="J3632" s="179">
        <v>0</v>
      </c>
      <c r="K3632" s="179">
        <v>0</v>
      </c>
      <c r="L3632" s="179">
        <v>0</v>
      </c>
      <c r="M3632" s="179">
        <v>21352.277420577855</v>
      </c>
      <c r="N3632" s="179">
        <v>0</v>
      </c>
      <c r="O3632" s="179">
        <v>0</v>
      </c>
      <c r="P3632" s="179">
        <v>0</v>
      </c>
      <c r="Q3632" s="179">
        <v>0</v>
      </c>
      <c r="R3632" s="180">
        <v>0</v>
      </c>
      <c r="S3632" s="180">
        <v>0</v>
      </c>
      <c r="T3632" s="180">
        <v>0</v>
      </c>
    </row>
    <row r="3633" spans="2:20" x14ac:dyDescent="0.3">
      <c r="B3633" s="19">
        <v>3630</v>
      </c>
      <c r="C3633" s="179">
        <v>0</v>
      </c>
      <c r="D3633" s="179">
        <v>0</v>
      </c>
      <c r="E3633" s="179">
        <v>81876.857680371279</v>
      </c>
      <c r="F3633" s="179">
        <v>0</v>
      </c>
      <c r="G3633" s="179">
        <v>0</v>
      </c>
      <c r="H3633" s="179">
        <v>947248.18131489505</v>
      </c>
      <c r="I3633" s="179">
        <v>0</v>
      </c>
      <c r="J3633" s="179">
        <v>0</v>
      </c>
      <c r="K3633" s="179">
        <v>0</v>
      </c>
      <c r="L3633" s="179">
        <v>0</v>
      </c>
      <c r="M3633" s="179">
        <v>38549.736409053461</v>
      </c>
      <c r="N3633" s="179">
        <v>0</v>
      </c>
      <c r="O3633" s="179">
        <v>0</v>
      </c>
      <c r="P3633" s="179">
        <v>0</v>
      </c>
      <c r="Q3633" s="179">
        <v>0</v>
      </c>
      <c r="R3633" s="180">
        <v>0</v>
      </c>
      <c r="S3633" s="180">
        <v>0</v>
      </c>
      <c r="T3633" s="180">
        <v>0</v>
      </c>
    </row>
    <row r="3634" spans="2:20" x14ac:dyDescent="0.3">
      <c r="B3634" s="19">
        <v>3631</v>
      </c>
      <c r="C3634" s="179">
        <v>0</v>
      </c>
      <c r="D3634" s="179">
        <v>0</v>
      </c>
      <c r="E3634" s="179">
        <v>1908658.9772880143</v>
      </c>
      <c r="F3634" s="179">
        <v>0</v>
      </c>
      <c r="G3634" s="179">
        <v>0</v>
      </c>
      <c r="H3634" s="179">
        <v>49238.968776350339</v>
      </c>
      <c r="I3634" s="179">
        <v>0</v>
      </c>
      <c r="J3634" s="179">
        <v>0</v>
      </c>
      <c r="K3634" s="179">
        <v>0</v>
      </c>
      <c r="L3634" s="179">
        <v>0</v>
      </c>
      <c r="M3634" s="179">
        <v>432508.3505808895</v>
      </c>
      <c r="N3634" s="179">
        <v>0</v>
      </c>
      <c r="O3634" s="179">
        <v>0</v>
      </c>
      <c r="P3634" s="179">
        <v>0</v>
      </c>
      <c r="Q3634" s="179">
        <v>0</v>
      </c>
      <c r="R3634" s="180">
        <v>0</v>
      </c>
      <c r="S3634" s="180">
        <v>0</v>
      </c>
      <c r="T3634" s="180">
        <v>0</v>
      </c>
    </row>
    <row r="3635" spans="2:20" x14ac:dyDescent="0.3">
      <c r="B3635" s="19">
        <v>3632</v>
      </c>
      <c r="C3635" s="179">
        <v>0</v>
      </c>
      <c r="D3635" s="179">
        <v>0</v>
      </c>
      <c r="E3635" s="179">
        <v>79350.574850063625</v>
      </c>
      <c r="F3635" s="179">
        <v>0</v>
      </c>
      <c r="G3635" s="179">
        <v>0</v>
      </c>
      <c r="H3635" s="179">
        <v>241235.21658129603</v>
      </c>
      <c r="I3635" s="179">
        <v>0</v>
      </c>
      <c r="J3635" s="179">
        <v>0</v>
      </c>
      <c r="K3635" s="179">
        <v>0</v>
      </c>
      <c r="L3635" s="179">
        <v>0</v>
      </c>
      <c r="M3635" s="179">
        <v>318294.69011426897</v>
      </c>
      <c r="N3635" s="179">
        <v>0</v>
      </c>
      <c r="O3635" s="179">
        <v>0</v>
      </c>
      <c r="P3635" s="179">
        <v>0</v>
      </c>
      <c r="Q3635" s="179">
        <v>0</v>
      </c>
      <c r="R3635" s="180">
        <v>0</v>
      </c>
      <c r="S3635" s="180">
        <v>0</v>
      </c>
      <c r="T3635" s="180">
        <v>0</v>
      </c>
    </row>
    <row r="3636" spans="2:20" x14ac:dyDescent="0.3">
      <c r="B3636" s="19">
        <v>3633</v>
      </c>
      <c r="C3636" s="179">
        <v>0</v>
      </c>
      <c r="D3636" s="179">
        <v>0</v>
      </c>
      <c r="E3636" s="179">
        <v>481353.19144761178</v>
      </c>
      <c r="F3636" s="179">
        <v>0</v>
      </c>
      <c r="G3636" s="179">
        <v>0</v>
      </c>
      <c r="H3636" s="179">
        <v>122776.16222374291</v>
      </c>
      <c r="I3636" s="179">
        <v>0</v>
      </c>
      <c r="J3636" s="179">
        <v>0</v>
      </c>
      <c r="K3636" s="179">
        <v>0</v>
      </c>
      <c r="L3636" s="179">
        <v>0</v>
      </c>
      <c r="M3636" s="179">
        <v>130967.74559684243</v>
      </c>
      <c r="N3636" s="179">
        <v>0</v>
      </c>
      <c r="O3636" s="179">
        <v>0</v>
      </c>
      <c r="P3636" s="179">
        <v>0</v>
      </c>
      <c r="Q3636" s="179">
        <v>0</v>
      </c>
      <c r="R3636" s="180">
        <v>0</v>
      </c>
      <c r="S3636" s="180">
        <v>0</v>
      </c>
      <c r="T3636" s="180">
        <v>0</v>
      </c>
    </row>
    <row r="3637" spans="2:20" x14ac:dyDescent="0.3">
      <c r="B3637" s="19">
        <v>3634</v>
      </c>
      <c r="C3637" s="179">
        <v>0</v>
      </c>
      <c r="D3637" s="179">
        <v>0</v>
      </c>
      <c r="E3637" s="179">
        <v>148333.44174343548</v>
      </c>
      <c r="F3637" s="179">
        <v>0</v>
      </c>
      <c r="G3637" s="179">
        <v>0</v>
      </c>
      <c r="H3637" s="179">
        <v>101459.46572107394</v>
      </c>
      <c r="I3637" s="179">
        <v>0</v>
      </c>
      <c r="J3637" s="179">
        <v>0</v>
      </c>
      <c r="K3637" s="179">
        <v>0</v>
      </c>
      <c r="L3637" s="179">
        <v>0</v>
      </c>
      <c r="M3637" s="179">
        <v>473218.67232843785</v>
      </c>
      <c r="N3637" s="179">
        <v>0</v>
      </c>
      <c r="O3637" s="179">
        <v>0</v>
      </c>
      <c r="P3637" s="179">
        <v>0</v>
      </c>
      <c r="Q3637" s="179">
        <v>0</v>
      </c>
      <c r="R3637" s="180">
        <v>0</v>
      </c>
      <c r="S3637" s="180">
        <v>0</v>
      </c>
      <c r="T3637" s="180">
        <v>0</v>
      </c>
    </row>
    <row r="3638" spans="2:20" x14ac:dyDescent="0.3">
      <c r="B3638" s="19">
        <v>3635</v>
      </c>
      <c r="C3638" s="179">
        <v>0</v>
      </c>
      <c r="D3638" s="179">
        <v>0</v>
      </c>
      <c r="E3638" s="179">
        <v>64510.044521253069</v>
      </c>
      <c r="F3638" s="179">
        <v>0</v>
      </c>
      <c r="G3638" s="179">
        <v>0</v>
      </c>
      <c r="H3638" s="179">
        <v>2464532.8004839588</v>
      </c>
      <c r="I3638" s="179">
        <v>0</v>
      </c>
      <c r="J3638" s="179">
        <v>0</v>
      </c>
      <c r="K3638" s="179">
        <v>0</v>
      </c>
      <c r="L3638" s="179">
        <v>0</v>
      </c>
      <c r="M3638" s="179">
        <v>89297.66324280767</v>
      </c>
      <c r="N3638" s="179">
        <v>0</v>
      </c>
      <c r="O3638" s="179">
        <v>0</v>
      </c>
      <c r="P3638" s="179">
        <v>0</v>
      </c>
      <c r="Q3638" s="179">
        <v>0</v>
      </c>
      <c r="R3638" s="180">
        <v>0</v>
      </c>
      <c r="S3638" s="180">
        <v>0</v>
      </c>
      <c r="T3638" s="180">
        <v>0</v>
      </c>
    </row>
    <row r="3639" spans="2:20" x14ac:dyDescent="0.3">
      <c r="B3639" s="19">
        <v>3636</v>
      </c>
      <c r="C3639" s="179">
        <v>0</v>
      </c>
      <c r="D3639" s="179">
        <v>0</v>
      </c>
      <c r="E3639" s="179">
        <v>70394.171242886805</v>
      </c>
      <c r="F3639" s="179">
        <v>0</v>
      </c>
      <c r="G3639" s="179">
        <v>0</v>
      </c>
      <c r="H3639" s="179">
        <v>30088.326635626927</v>
      </c>
      <c r="I3639" s="179">
        <v>0</v>
      </c>
      <c r="J3639" s="179">
        <v>0</v>
      </c>
      <c r="K3639" s="179">
        <v>0</v>
      </c>
      <c r="L3639" s="179">
        <v>0</v>
      </c>
      <c r="M3639" s="179">
        <v>91719.699409789973</v>
      </c>
      <c r="N3639" s="179">
        <v>0</v>
      </c>
      <c r="O3639" s="179">
        <v>0</v>
      </c>
      <c r="P3639" s="179">
        <v>0</v>
      </c>
      <c r="Q3639" s="179">
        <v>0</v>
      </c>
      <c r="R3639" s="180">
        <v>0</v>
      </c>
      <c r="S3639" s="180">
        <v>0</v>
      </c>
      <c r="T3639" s="180">
        <v>0</v>
      </c>
    </row>
    <row r="3640" spans="2:20" x14ac:dyDescent="0.3">
      <c r="B3640" s="19">
        <v>3637</v>
      </c>
      <c r="C3640" s="179">
        <v>0</v>
      </c>
      <c r="D3640" s="179">
        <v>0</v>
      </c>
      <c r="E3640" s="179">
        <v>390352.49635043979</v>
      </c>
      <c r="F3640" s="179">
        <v>0</v>
      </c>
      <c r="G3640" s="179">
        <v>0</v>
      </c>
      <c r="H3640" s="179">
        <v>5732.9284325457265</v>
      </c>
      <c r="I3640" s="179">
        <v>0</v>
      </c>
      <c r="J3640" s="179">
        <v>0</v>
      </c>
      <c r="K3640" s="179">
        <v>0</v>
      </c>
      <c r="L3640" s="179">
        <v>0</v>
      </c>
      <c r="M3640" s="179">
        <v>117906.00129215262</v>
      </c>
      <c r="N3640" s="179">
        <v>0</v>
      </c>
      <c r="O3640" s="179">
        <v>0</v>
      </c>
      <c r="P3640" s="179">
        <v>0</v>
      </c>
      <c r="Q3640" s="179">
        <v>0</v>
      </c>
      <c r="R3640" s="180">
        <v>0</v>
      </c>
      <c r="S3640" s="180">
        <v>0</v>
      </c>
      <c r="T3640" s="180">
        <v>0</v>
      </c>
    </row>
    <row r="3641" spans="2:20" x14ac:dyDescent="0.3">
      <c r="B3641" s="19">
        <v>3638</v>
      </c>
      <c r="C3641" s="179">
        <v>0</v>
      </c>
      <c r="D3641" s="179">
        <v>0</v>
      </c>
      <c r="E3641" s="179">
        <v>214753.22115193142</v>
      </c>
      <c r="F3641" s="179">
        <v>0</v>
      </c>
      <c r="G3641" s="179">
        <v>0</v>
      </c>
      <c r="H3641" s="179">
        <v>546535.41462298576</v>
      </c>
      <c r="I3641" s="179">
        <v>0</v>
      </c>
      <c r="J3641" s="179">
        <v>0</v>
      </c>
      <c r="K3641" s="179">
        <v>0</v>
      </c>
      <c r="L3641" s="179">
        <v>0</v>
      </c>
      <c r="M3641" s="179">
        <v>375688.28072942077</v>
      </c>
      <c r="N3641" s="179">
        <v>0</v>
      </c>
      <c r="O3641" s="179">
        <v>0</v>
      </c>
      <c r="P3641" s="179">
        <v>0</v>
      </c>
      <c r="Q3641" s="179">
        <v>0</v>
      </c>
      <c r="R3641" s="180">
        <v>0</v>
      </c>
      <c r="S3641" s="180">
        <v>0</v>
      </c>
      <c r="T3641" s="180">
        <v>0</v>
      </c>
    </row>
    <row r="3642" spans="2:20" x14ac:dyDescent="0.3">
      <c r="B3642" s="19">
        <v>3639</v>
      </c>
      <c r="C3642" s="179">
        <v>0</v>
      </c>
      <c r="D3642" s="179">
        <v>0</v>
      </c>
      <c r="E3642" s="179">
        <v>731569.23595368722</v>
      </c>
      <c r="F3642" s="179">
        <v>0</v>
      </c>
      <c r="G3642" s="179">
        <v>0</v>
      </c>
      <c r="H3642" s="179">
        <v>252065.01126117111</v>
      </c>
      <c r="I3642" s="179">
        <v>0</v>
      </c>
      <c r="J3642" s="179">
        <v>0</v>
      </c>
      <c r="K3642" s="179">
        <v>0</v>
      </c>
      <c r="L3642" s="179">
        <v>0</v>
      </c>
      <c r="M3642" s="179">
        <v>83702.890954084753</v>
      </c>
      <c r="N3642" s="179">
        <v>0</v>
      </c>
      <c r="O3642" s="179">
        <v>0</v>
      </c>
      <c r="P3642" s="179">
        <v>0</v>
      </c>
      <c r="Q3642" s="179">
        <v>0</v>
      </c>
      <c r="R3642" s="180">
        <v>0</v>
      </c>
      <c r="S3642" s="180">
        <v>0</v>
      </c>
      <c r="T3642" s="180">
        <v>0</v>
      </c>
    </row>
    <row r="3643" spans="2:20" x14ac:dyDescent="0.3">
      <c r="B3643" s="19">
        <v>3640</v>
      </c>
      <c r="C3643" s="179">
        <v>0</v>
      </c>
      <c r="D3643" s="179">
        <v>0</v>
      </c>
      <c r="E3643" s="179">
        <v>15929.939285908669</v>
      </c>
      <c r="F3643" s="179">
        <v>0</v>
      </c>
      <c r="G3643" s="179">
        <v>0</v>
      </c>
      <c r="H3643" s="179">
        <v>25858.431747768595</v>
      </c>
      <c r="I3643" s="179">
        <v>0</v>
      </c>
      <c r="J3643" s="179">
        <v>0</v>
      </c>
      <c r="K3643" s="179">
        <v>0</v>
      </c>
      <c r="L3643" s="179">
        <v>0</v>
      </c>
      <c r="M3643" s="179">
        <v>9406.3656067048032</v>
      </c>
      <c r="N3643" s="179">
        <v>0</v>
      </c>
      <c r="O3643" s="179">
        <v>0</v>
      </c>
      <c r="P3643" s="179">
        <v>0</v>
      </c>
      <c r="Q3643" s="179">
        <v>0</v>
      </c>
      <c r="R3643" s="180">
        <v>0</v>
      </c>
      <c r="S3643" s="180">
        <v>0</v>
      </c>
      <c r="T3643" s="180">
        <v>0</v>
      </c>
    </row>
    <row r="3644" spans="2:20" x14ac:dyDescent="0.3">
      <c r="B3644" s="19">
        <v>3641</v>
      </c>
      <c r="C3644" s="179">
        <v>0</v>
      </c>
      <c r="D3644" s="179">
        <v>0</v>
      </c>
      <c r="E3644" s="179">
        <v>146487.21927291076</v>
      </c>
      <c r="F3644" s="179">
        <v>0</v>
      </c>
      <c r="G3644" s="179">
        <v>0</v>
      </c>
      <c r="H3644" s="179">
        <v>12971.178347347928</v>
      </c>
      <c r="I3644" s="179">
        <v>0</v>
      </c>
      <c r="J3644" s="179">
        <v>0</v>
      </c>
      <c r="K3644" s="179">
        <v>0</v>
      </c>
      <c r="L3644" s="179">
        <v>0</v>
      </c>
      <c r="M3644" s="179">
        <v>27877.978101761328</v>
      </c>
      <c r="N3644" s="179">
        <v>0</v>
      </c>
      <c r="O3644" s="179">
        <v>0</v>
      </c>
      <c r="P3644" s="179">
        <v>0</v>
      </c>
      <c r="Q3644" s="179">
        <v>0</v>
      </c>
      <c r="R3644" s="180">
        <v>0</v>
      </c>
      <c r="S3644" s="180">
        <v>0</v>
      </c>
      <c r="T3644" s="180">
        <v>0</v>
      </c>
    </row>
    <row r="3645" spans="2:20" x14ac:dyDescent="0.3">
      <c r="B3645" s="19">
        <v>3642</v>
      </c>
      <c r="C3645" s="179">
        <v>0</v>
      </c>
      <c r="D3645" s="179">
        <v>0</v>
      </c>
      <c r="E3645" s="179">
        <v>26221.945775576783</v>
      </c>
      <c r="F3645" s="179">
        <v>0</v>
      </c>
      <c r="G3645" s="179">
        <v>0</v>
      </c>
      <c r="H3645" s="179">
        <v>96104.325290283377</v>
      </c>
      <c r="I3645" s="179">
        <v>0</v>
      </c>
      <c r="J3645" s="179">
        <v>0</v>
      </c>
      <c r="K3645" s="179">
        <v>0</v>
      </c>
      <c r="L3645" s="179">
        <v>0</v>
      </c>
      <c r="M3645" s="179">
        <v>377043.1873373405</v>
      </c>
      <c r="N3645" s="179">
        <v>0</v>
      </c>
      <c r="O3645" s="179">
        <v>0</v>
      </c>
      <c r="P3645" s="179">
        <v>0</v>
      </c>
      <c r="Q3645" s="179">
        <v>0</v>
      </c>
      <c r="R3645" s="180">
        <v>0</v>
      </c>
      <c r="S3645" s="180">
        <v>0</v>
      </c>
      <c r="T3645" s="180">
        <v>0</v>
      </c>
    </row>
    <row r="3646" spans="2:20" x14ac:dyDescent="0.3">
      <c r="B3646" s="19">
        <v>3643</v>
      </c>
      <c r="C3646" s="179">
        <v>0</v>
      </c>
      <c r="D3646" s="179">
        <v>0</v>
      </c>
      <c r="E3646" s="179">
        <v>81335.870791000882</v>
      </c>
      <c r="F3646" s="179">
        <v>0</v>
      </c>
      <c r="G3646" s="179">
        <v>0</v>
      </c>
      <c r="H3646" s="179">
        <v>19814.784432765457</v>
      </c>
      <c r="I3646" s="179">
        <v>0</v>
      </c>
      <c r="J3646" s="179">
        <v>0</v>
      </c>
      <c r="K3646" s="179">
        <v>0</v>
      </c>
      <c r="L3646" s="179">
        <v>0</v>
      </c>
      <c r="M3646" s="179">
        <v>35169.721137754845</v>
      </c>
      <c r="N3646" s="179">
        <v>0</v>
      </c>
      <c r="O3646" s="179">
        <v>0</v>
      </c>
      <c r="P3646" s="179">
        <v>0</v>
      </c>
      <c r="Q3646" s="179">
        <v>0</v>
      </c>
      <c r="R3646" s="180">
        <v>0</v>
      </c>
      <c r="S3646" s="180">
        <v>0</v>
      </c>
      <c r="T3646" s="180">
        <v>0</v>
      </c>
    </row>
    <row r="3647" spans="2:20" x14ac:dyDescent="0.3">
      <c r="B3647" s="19">
        <v>3644</v>
      </c>
      <c r="C3647" s="179">
        <v>0</v>
      </c>
      <c r="D3647" s="179">
        <v>0</v>
      </c>
      <c r="E3647" s="179">
        <v>48149.508998309459</v>
      </c>
      <c r="F3647" s="179">
        <v>0</v>
      </c>
      <c r="G3647" s="179">
        <v>0</v>
      </c>
      <c r="H3647" s="179">
        <v>9563.8201159997188</v>
      </c>
      <c r="I3647" s="179">
        <v>0</v>
      </c>
      <c r="J3647" s="179">
        <v>0</v>
      </c>
      <c r="K3647" s="179">
        <v>0</v>
      </c>
      <c r="L3647" s="179">
        <v>0</v>
      </c>
      <c r="M3647" s="179">
        <v>5705.9705947173225</v>
      </c>
      <c r="N3647" s="179">
        <v>0</v>
      </c>
      <c r="O3647" s="179">
        <v>0</v>
      </c>
      <c r="P3647" s="179">
        <v>0</v>
      </c>
      <c r="Q3647" s="179">
        <v>0</v>
      </c>
      <c r="R3647" s="180">
        <v>0</v>
      </c>
      <c r="S3647" s="180">
        <v>0</v>
      </c>
      <c r="T3647" s="180">
        <v>0</v>
      </c>
    </row>
    <row r="3648" spans="2:20" x14ac:dyDescent="0.3">
      <c r="B3648" s="19">
        <v>3645</v>
      </c>
      <c r="C3648" s="179">
        <v>0</v>
      </c>
      <c r="D3648" s="179">
        <v>0</v>
      </c>
      <c r="E3648" s="179">
        <v>350530.41845091985</v>
      </c>
      <c r="F3648" s="179">
        <v>0</v>
      </c>
      <c r="G3648" s="179">
        <v>0</v>
      </c>
      <c r="H3648" s="179">
        <v>14837.758969582599</v>
      </c>
      <c r="I3648" s="179">
        <v>0</v>
      </c>
      <c r="J3648" s="179">
        <v>0</v>
      </c>
      <c r="K3648" s="179">
        <v>0</v>
      </c>
      <c r="L3648" s="179">
        <v>0</v>
      </c>
      <c r="M3648" s="179">
        <v>11507.624210487773</v>
      </c>
      <c r="N3648" s="179">
        <v>0</v>
      </c>
      <c r="O3648" s="179">
        <v>0</v>
      </c>
      <c r="P3648" s="179">
        <v>0</v>
      </c>
      <c r="Q3648" s="179">
        <v>0</v>
      </c>
      <c r="R3648" s="180">
        <v>0</v>
      </c>
      <c r="S3648" s="180">
        <v>0</v>
      </c>
      <c r="T3648" s="180">
        <v>0</v>
      </c>
    </row>
    <row r="3649" spans="2:20" x14ac:dyDescent="0.3">
      <c r="B3649" s="19">
        <v>3646</v>
      </c>
      <c r="C3649" s="179">
        <v>0</v>
      </c>
      <c r="D3649" s="179">
        <v>0</v>
      </c>
      <c r="E3649" s="179">
        <v>27920.345858134675</v>
      </c>
      <c r="F3649" s="179">
        <v>0</v>
      </c>
      <c r="G3649" s="179">
        <v>0</v>
      </c>
      <c r="H3649" s="179">
        <v>32132.344163937927</v>
      </c>
      <c r="I3649" s="179">
        <v>0</v>
      </c>
      <c r="J3649" s="179">
        <v>0</v>
      </c>
      <c r="K3649" s="179">
        <v>308473.98255620111</v>
      </c>
      <c r="L3649" s="179">
        <v>1</v>
      </c>
      <c r="M3649" s="179">
        <v>999067.61506748002</v>
      </c>
      <c r="N3649" s="179">
        <v>0</v>
      </c>
      <c r="O3649" s="179">
        <v>0</v>
      </c>
      <c r="P3649" s="179">
        <v>0</v>
      </c>
      <c r="Q3649" s="179">
        <v>0</v>
      </c>
      <c r="R3649" s="180">
        <v>0</v>
      </c>
      <c r="S3649" s="180">
        <v>308473.98255620111</v>
      </c>
      <c r="T3649" s="180">
        <v>0</v>
      </c>
    </row>
    <row r="3650" spans="2:20" x14ac:dyDescent="0.3">
      <c r="B3650" s="19">
        <v>3647</v>
      </c>
      <c r="C3650" s="179">
        <v>0</v>
      </c>
      <c r="D3650" s="179">
        <v>0</v>
      </c>
      <c r="E3650" s="179">
        <v>1637251.0147048514</v>
      </c>
      <c r="F3650" s="179">
        <v>0</v>
      </c>
      <c r="G3650" s="179">
        <v>0</v>
      </c>
      <c r="H3650" s="179">
        <v>42421.048680448679</v>
      </c>
      <c r="I3650" s="179">
        <v>0</v>
      </c>
      <c r="J3650" s="179">
        <v>0</v>
      </c>
      <c r="K3650" s="179">
        <v>0</v>
      </c>
      <c r="L3650" s="179">
        <v>0</v>
      </c>
      <c r="M3650" s="179">
        <v>12998.599396633208</v>
      </c>
      <c r="N3650" s="179">
        <v>0</v>
      </c>
      <c r="O3650" s="179">
        <v>0</v>
      </c>
      <c r="P3650" s="179">
        <v>0</v>
      </c>
      <c r="Q3650" s="179">
        <v>0</v>
      </c>
      <c r="R3650" s="180">
        <v>0</v>
      </c>
      <c r="S3650" s="180">
        <v>0</v>
      </c>
      <c r="T3650" s="180">
        <v>0</v>
      </c>
    </row>
    <row r="3651" spans="2:20" x14ac:dyDescent="0.3">
      <c r="B3651" s="19">
        <v>3648</v>
      </c>
      <c r="C3651" s="179">
        <v>0</v>
      </c>
      <c r="D3651" s="179">
        <v>0</v>
      </c>
      <c r="E3651" s="179">
        <v>138066.43613569121</v>
      </c>
      <c r="F3651" s="179">
        <v>0</v>
      </c>
      <c r="G3651" s="179">
        <v>0</v>
      </c>
      <c r="H3651" s="179">
        <v>79327.973428228899</v>
      </c>
      <c r="I3651" s="179">
        <v>0</v>
      </c>
      <c r="J3651" s="179">
        <v>0</v>
      </c>
      <c r="K3651" s="179">
        <v>0</v>
      </c>
      <c r="L3651" s="179">
        <v>0</v>
      </c>
      <c r="M3651" s="179">
        <v>612177.98914347775</v>
      </c>
      <c r="N3651" s="179">
        <v>0</v>
      </c>
      <c r="O3651" s="179">
        <v>0</v>
      </c>
      <c r="P3651" s="179">
        <v>0</v>
      </c>
      <c r="Q3651" s="179">
        <v>0</v>
      </c>
      <c r="R3651" s="180">
        <v>0</v>
      </c>
      <c r="S3651" s="180">
        <v>0</v>
      </c>
      <c r="T3651" s="180">
        <v>0</v>
      </c>
    </row>
    <row r="3652" spans="2:20" x14ac:dyDescent="0.3">
      <c r="B3652" s="19">
        <v>3649</v>
      </c>
      <c r="C3652" s="179">
        <v>0</v>
      </c>
      <c r="D3652" s="179">
        <v>0</v>
      </c>
      <c r="E3652" s="179">
        <v>247878.87268095178</v>
      </c>
      <c r="F3652" s="179">
        <v>0</v>
      </c>
      <c r="G3652" s="179">
        <v>0</v>
      </c>
      <c r="H3652" s="179">
        <v>230532.33724666308</v>
      </c>
      <c r="I3652" s="179">
        <v>0</v>
      </c>
      <c r="J3652" s="179">
        <v>0</v>
      </c>
      <c r="K3652" s="179">
        <v>0</v>
      </c>
      <c r="L3652" s="179">
        <v>0</v>
      </c>
      <c r="M3652" s="179">
        <v>201819.09270846847</v>
      </c>
      <c r="N3652" s="179">
        <v>0</v>
      </c>
      <c r="O3652" s="179">
        <v>0</v>
      </c>
      <c r="P3652" s="179">
        <v>0</v>
      </c>
      <c r="Q3652" s="179">
        <v>0</v>
      </c>
      <c r="R3652" s="180">
        <v>0</v>
      </c>
      <c r="S3652" s="180">
        <v>0</v>
      </c>
      <c r="T3652" s="180">
        <v>0</v>
      </c>
    </row>
    <row r="3653" spans="2:20" x14ac:dyDescent="0.3">
      <c r="B3653" s="19">
        <v>3650</v>
      </c>
      <c r="C3653" s="179">
        <v>0</v>
      </c>
      <c r="D3653" s="179">
        <v>0</v>
      </c>
      <c r="E3653" s="179">
        <v>176228.57619894916</v>
      </c>
      <c r="F3653" s="179">
        <v>0</v>
      </c>
      <c r="G3653" s="179">
        <v>0</v>
      </c>
      <c r="H3653" s="179">
        <v>16595.245348155328</v>
      </c>
      <c r="I3653" s="179">
        <v>0</v>
      </c>
      <c r="J3653" s="179">
        <v>0</v>
      </c>
      <c r="K3653" s="179">
        <v>0</v>
      </c>
      <c r="L3653" s="179">
        <v>0</v>
      </c>
      <c r="M3653" s="179">
        <v>12743.146287944575</v>
      </c>
      <c r="N3653" s="179">
        <v>0</v>
      </c>
      <c r="O3653" s="179">
        <v>0</v>
      </c>
      <c r="P3653" s="179">
        <v>0</v>
      </c>
      <c r="Q3653" s="179">
        <v>0</v>
      </c>
      <c r="R3653" s="180">
        <v>0</v>
      </c>
      <c r="S3653" s="180">
        <v>0</v>
      </c>
      <c r="T3653" s="180">
        <v>0</v>
      </c>
    </row>
    <row r="3654" spans="2:20" x14ac:dyDescent="0.3">
      <c r="B3654" s="19">
        <v>3651</v>
      </c>
      <c r="C3654" s="179">
        <v>1</v>
      </c>
      <c r="D3654" s="179">
        <v>55071.052012933469</v>
      </c>
      <c r="E3654" s="179">
        <v>43987.05013387424</v>
      </c>
      <c r="F3654" s="179">
        <v>0</v>
      </c>
      <c r="G3654" s="179">
        <v>0</v>
      </c>
      <c r="H3654" s="179">
        <v>15445.660447043914</v>
      </c>
      <c r="I3654" s="179">
        <v>0</v>
      </c>
      <c r="J3654" s="179">
        <v>0</v>
      </c>
      <c r="K3654" s="179">
        <v>0</v>
      </c>
      <c r="L3654" s="179">
        <v>0</v>
      </c>
      <c r="M3654" s="179">
        <v>336947.23401332856</v>
      </c>
      <c r="N3654" s="179">
        <v>0</v>
      </c>
      <c r="O3654" s="179">
        <v>0</v>
      </c>
      <c r="P3654" s="179">
        <v>0</v>
      </c>
      <c r="Q3654" s="179">
        <v>0</v>
      </c>
      <c r="R3654" s="180">
        <v>0</v>
      </c>
      <c r="S3654" s="180">
        <v>0</v>
      </c>
      <c r="T3654" s="180">
        <v>55071.052012933469</v>
      </c>
    </row>
    <row r="3655" spans="2:20" x14ac:dyDescent="0.3">
      <c r="B3655" s="19">
        <v>3652</v>
      </c>
      <c r="C3655" s="179">
        <v>0</v>
      </c>
      <c r="D3655" s="179">
        <v>0</v>
      </c>
      <c r="E3655" s="179">
        <v>32154.940598935071</v>
      </c>
      <c r="F3655" s="179">
        <v>0</v>
      </c>
      <c r="G3655" s="179">
        <v>0</v>
      </c>
      <c r="H3655" s="179">
        <v>905781.55347881396</v>
      </c>
      <c r="I3655" s="179">
        <v>0</v>
      </c>
      <c r="J3655" s="179">
        <v>0</v>
      </c>
      <c r="K3655" s="179">
        <v>0</v>
      </c>
      <c r="L3655" s="179">
        <v>0</v>
      </c>
      <c r="M3655" s="179">
        <v>144949.53243932198</v>
      </c>
      <c r="N3655" s="179">
        <v>0</v>
      </c>
      <c r="O3655" s="179">
        <v>0</v>
      </c>
      <c r="P3655" s="179">
        <v>0</v>
      </c>
      <c r="Q3655" s="179">
        <v>0</v>
      </c>
      <c r="R3655" s="180">
        <v>0</v>
      </c>
      <c r="S3655" s="180">
        <v>0</v>
      </c>
      <c r="T3655" s="180">
        <v>0</v>
      </c>
    </row>
    <row r="3656" spans="2:20" x14ac:dyDescent="0.3">
      <c r="B3656" s="19">
        <v>3653</v>
      </c>
      <c r="C3656" s="179">
        <v>0</v>
      </c>
      <c r="D3656" s="179">
        <v>0</v>
      </c>
      <c r="E3656" s="179">
        <v>53476.371963770973</v>
      </c>
      <c r="F3656" s="179">
        <v>0</v>
      </c>
      <c r="G3656" s="179">
        <v>0</v>
      </c>
      <c r="H3656" s="179">
        <v>193658.58436530354</v>
      </c>
      <c r="I3656" s="179">
        <v>0</v>
      </c>
      <c r="J3656" s="179">
        <v>0</v>
      </c>
      <c r="K3656" s="179">
        <v>0</v>
      </c>
      <c r="L3656" s="179">
        <v>0</v>
      </c>
      <c r="M3656" s="179">
        <v>232684.47286931958</v>
      </c>
      <c r="N3656" s="179">
        <v>0</v>
      </c>
      <c r="O3656" s="179">
        <v>0</v>
      </c>
      <c r="P3656" s="179">
        <v>0</v>
      </c>
      <c r="Q3656" s="179">
        <v>0</v>
      </c>
      <c r="R3656" s="180">
        <v>0</v>
      </c>
      <c r="S3656" s="180">
        <v>0</v>
      </c>
      <c r="T3656" s="180">
        <v>0</v>
      </c>
    </row>
    <row r="3657" spans="2:20" x14ac:dyDescent="0.3">
      <c r="B3657" s="19">
        <v>3654</v>
      </c>
      <c r="C3657" s="179">
        <v>0</v>
      </c>
      <c r="D3657" s="179">
        <v>0</v>
      </c>
      <c r="E3657" s="179">
        <v>36906.787159337568</v>
      </c>
      <c r="F3657" s="179">
        <v>0</v>
      </c>
      <c r="G3657" s="179">
        <v>0</v>
      </c>
      <c r="H3657" s="179">
        <v>128417.6171172786</v>
      </c>
      <c r="I3657" s="179">
        <v>0</v>
      </c>
      <c r="J3657" s="179">
        <v>0</v>
      </c>
      <c r="K3657" s="179">
        <v>0</v>
      </c>
      <c r="L3657" s="179">
        <v>0</v>
      </c>
      <c r="M3657" s="179">
        <v>167619.99453007715</v>
      </c>
      <c r="N3657" s="179">
        <v>0</v>
      </c>
      <c r="O3657" s="179">
        <v>0</v>
      </c>
      <c r="P3657" s="179">
        <v>0</v>
      </c>
      <c r="Q3657" s="179">
        <v>0</v>
      </c>
      <c r="R3657" s="180">
        <v>0</v>
      </c>
      <c r="S3657" s="180">
        <v>0</v>
      </c>
      <c r="T3657" s="180">
        <v>0</v>
      </c>
    </row>
    <row r="3658" spans="2:20" x14ac:dyDescent="0.3">
      <c r="B3658" s="19">
        <v>3655</v>
      </c>
      <c r="C3658" s="179">
        <v>0</v>
      </c>
      <c r="D3658" s="179">
        <v>0</v>
      </c>
      <c r="E3658" s="179">
        <v>25846.91195260399</v>
      </c>
      <c r="F3658" s="179">
        <v>0</v>
      </c>
      <c r="G3658" s="179">
        <v>0</v>
      </c>
      <c r="H3658" s="179">
        <v>34530.643632586842</v>
      </c>
      <c r="I3658" s="179">
        <v>0</v>
      </c>
      <c r="J3658" s="179">
        <v>0</v>
      </c>
      <c r="K3658" s="179">
        <v>0</v>
      </c>
      <c r="L3658" s="179">
        <v>0</v>
      </c>
      <c r="M3658" s="179">
        <v>263994.67458751571</v>
      </c>
      <c r="N3658" s="179">
        <v>0</v>
      </c>
      <c r="O3658" s="179">
        <v>0</v>
      </c>
      <c r="P3658" s="179">
        <v>0</v>
      </c>
      <c r="Q3658" s="179">
        <v>0</v>
      </c>
      <c r="R3658" s="180">
        <v>0</v>
      </c>
      <c r="S3658" s="180">
        <v>0</v>
      </c>
      <c r="T3658" s="180">
        <v>0</v>
      </c>
    </row>
    <row r="3659" spans="2:20" x14ac:dyDescent="0.3">
      <c r="B3659" s="19">
        <v>3656</v>
      </c>
      <c r="C3659" s="179">
        <v>0</v>
      </c>
      <c r="D3659" s="179">
        <v>0</v>
      </c>
      <c r="E3659" s="179">
        <v>62280.424071891728</v>
      </c>
      <c r="F3659" s="179">
        <v>0</v>
      </c>
      <c r="G3659" s="179">
        <v>0</v>
      </c>
      <c r="H3659" s="179">
        <v>387635.54153194732</v>
      </c>
      <c r="I3659" s="179">
        <v>0</v>
      </c>
      <c r="J3659" s="179">
        <v>0</v>
      </c>
      <c r="K3659" s="179">
        <v>0</v>
      </c>
      <c r="L3659" s="179">
        <v>0</v>
      </c>
      <c r="M3659" s="179">
        <v>107294.01312129616</v>
      </c>
      <c r="N3659" s="179">
        <v>0</v>
      </c>
      <c r="O3659" s="179">
        <v>0</v>
      </c>
      <c r="P3659" s="179">
        <v>0</v>
      </c>
      <c r="Q3659" s="179">
        <v>0</v>
      </c>
      <c r="R3659" s="180">
        <v>0</v>
      </c>
      <c r="S3659" s="180">
        <v>0</v>
      </c>
      <c r="T3659" s="180">
        <v>0</v>
      </c>
    </row>
    <row r="3660" spans="2:20" x14ac:dyDescent="0.3">
      <c r="B3660" s="19">
        <v>3657</v>
      </c>
      <c r="C3660" s="179">
        <v>0</v>
      </c>
      <c r="D3660" s="179">
        <v>0</v>
      </c>
      <c r="E3660" s="179">
        <v>83488.944104977898</v>
      </c>
      <c r="F3660" s="179">
        <v>0</v>
      </c>
      <c r="G3660" s="179">
        <v>0</v>
      </c>
      <c r="H3660" s="179">
        <v>30412.368560680916</v>
      </c>
      <c r="I3660" s="179">
        <v>0</v>
      </c>
      <c r="J3660" s="179">
        <v>0</v>
      </c>
      <c r="K3660" s="179">
        <v>0</v>
      </c>
      <c r="L3660" s="179">
        <v>0</v>
      </c>
      <c r="M3660" s="179">
        <v>1027.8385899956791</v>
      </c>
      <c r="N3660" s="179">
        <v>0</v>
      </c>
      <c r="O3660" s="179">
        <v>0</v>
      </c>
      <c r="P3660" s="179">
        <v>0</v>
      </c>
      <c r="Q3660" s="179">
        <v>0</v>
      </c>
      <c r="R3660" s="180">
        <v>0</v>
      </c>
      <c r="S3660" s="180">
        <v>0</v>
      </c>
      <c r="T3660" s="180">
        <v>0</v>
      </c>
    </row>
    <row r="3661" spans="2:20" x14ac:dyDescent="0.3">
      <c r="B3661" s="19">
        <v>3658</v>
      </c>
      <c r="C3661" s="179">
        <v>0</v>
      </c>
      <c r="D3661" s="179">
        <v>0</v>
      </c>
      <c r="E3661" s="179">
        <v>20485.016916127257</v>
      </c>
      <c r="F3661" s="179">
        <v>0</v>
      </c>
      <c r="G3661" s="179">
        <v>0</v>
      </c>
      <c r="H3661" s="179">
        <v>527999.04144561558</v>
      </c>
      <c r="I3661" s="179">
        <v>0</v>
      </c>
      <c r="J3661" s="179">
        <v>0</v>
      </c>
      <c r="K3661" s="179">
        <v>0</v>
      </c>
      <c r="L3661" s="179">
        <v>0</v>
      </c>
      <c r="M3661" s="179">
        <v>51020.297493814418</v>
      </c>
      <c r="N3661" s="179">
        <v>0</v>
      </c>
      <c r="O3661" s="179">
        <v>0</v>
      </c>
      <c r="P3661" s="179">
        <v>0</v>
      </c>
      <c r="Q3661" s="179">
        <v>0</v>
      </c>
      <c r="R3661" s="180">
        <v>0</v>
      </c>
      <c r="S3661" s="180">
        <v>0</v>
      </c>
      <c r="T3661" s="180">
        <v>0</v>
      </c>
    </row>
    <row r="3662" spans="2:20" x14ac:dyDescent="0.3">
      <c r="B3662" s="19">
        <v>3659</v>
      </c>
      <c r="C3662" s="179">
        <v>0</v>
      </c>
      <c r="D3662" s="179">
        <v>0</v>
      </c>
      <c r="E3662" s="179">
        <v>226198.89632819968</v>
      </c>
      <c r="F3662" s="179">
        <v>0</v>
      </c>
      <c r="G3662" s="179">
        <v>0</v>
      </c>
      <c r="H3662" s="179">
        <v>185210.44916396271</v>
      </c>
      <c r="I3662" s="179">
        <v>0</v>
      </c>
      <c r="J3662" s="179">
        <v>0</v>
      </c>
      <c r="K3662" s="179">
        <v>0</v>
      </c>
      <c r="L3662" s="179">
        <v>0</v>
      </c>
      <c r="M3662" s="179">
        <v>313514.91004229564</v>
      </c>
      <c r="N3662" s="179">
        <v>0</v>
      </c>
      <c r="O3662" s="179">
        <v>0</v>
      </c>
      <c r="P3662" s="179">
        <v>0</v>
      </c>
      <c r="Q3662" s="179">
        <v>0</v>
      </c>
      <c r="R3662" s="180">
        <v>0</v>
      </c>
      <c r="S3662" s="180">
        <v>0</v>
      </c>
      <c r="T3662" s="180">
        <v>0</v>
      </c>
    </row>
    <row r="3663" spans="2:20" x14ac:dyDescent="0.3">
      <c r="B3663" s="19">
        <v>3660</v>
      </c>
      <c r="C3663" s="179">
        <v>0</v>
      </c>
      <c r="D3663" s="179">
        <v>0</v>
      </c>
      <c r="E3663" s="179">
        <v>598004.66679503024</v>
      </c>
      <c r="F3663" s="179">
        <v>0</v>
      </c>
      <c r="G3663" s="179">
        <v>0</v>
      </c>
      <c r="H3663" s="179">
        <v>34998.521419125289</v>
      </c>
      <c r="I3663" s="179">
        <v>0</v>
      </c>
      <c r="J3663" s="179">
        <v>0</v>
      </c>
      <c r="K3663" s="179">
        <v>0</v>
      </c>
      <c r="L3663" s="179">
        <v>0</v>
      </c>
      <c r="M3663" s="179">
        <v>325703.74139681942</v>
      </c>
      <c r="N3663" s="179">
        <v>0</v>
      </c>
      <c r="O3663" s="179">
        <v>0</v>
      </c>
      <c r="P3663" s="179">
        <v>0</v>
      </c>
      <c r="Q3663" s="179">
        <v>0</v>
      </c>
      <c r="R3663" s="180">
        <v>0</v>
      </c>
      <c r="S3663" s="180">
        <v>0</v>
      </c>
      <c r="T3663" s="180">
        <v>0</v>
      </c>
    </row>
    <row r="3664" spans="2:20" x14ac:dyDescent="0.3">
      <c r="B3664" s="19">
        <v>3661</v>
      </c>
      <c r="C3664" s="179">
        <v>0</v>
      </c>
      <c r="D3664" s="179">
        <v>0</v>
      </c>
      <c r="E3664" s="179">
        <v>131811.38520951866</v>
      </c>
      <c r="F3664" s="179">
        <v>0</v>
      </c>
      <c r="G3664" s="179">
        <v>0</v>
      </c>
      <c r="H3664" s="179">
        <v>32294.138201166432</v>
      </c>
      <c r="I3664" s="179">
        <v>0</v>
      </c>
      <c r="J3664" s="179">
        <v>0</v>
      </c>
      <c r="K3664" s="179">
        <v>0</v>
      </c>
      <c r="L3664" s="179">
        <v>0</v>
      </c>
      <c r="M3664" s="179">
        <v>36987.574098203011</v>
      </c>
      <c r="N3664" s="179">
        <v>0</v>
      </c>
      <c r="O3664" s="179">
        <v>0</v>
      </c>
      <c r="P3664" s="179">
        <v>0</v>
      </c>
      <c r="Q3664" s="179">
        <v>0</v>
      </c>
      <c r="R3664" s="180">
        <v>0</v>
      </c>
      <c r="S3664" s="180">
        <v>0</v>
      </c>
      <c r="T3664" s="180">
        <v>0</v>
      </c>
    </row>
    <row r="3665" spans="2:20" x14ac:dyDescent="0.3">
      <c r="B3665" s="19">
        <v>3662</v>
      </c>
      <c r="C3665" s="179">
        <v>0</v>
      </c>
      <c r="D3665" s="179">
        <v>0</v>
      </c>
      <c r="E3665" s="179">
        <v>866752.73618950311</v>
      </c>
      <c r="F3665" s="179">
        <v>0</v>
      </c>
      <c r="G3665" s="179">
        <v>0</v>
      </c>
      <c r="H3665" s="179">
        <v>58142.210432367516</v>
      </c>
      <c r="I3665" s="179">
        <v>0</v>
      </c>
      <c r="J3665" s="179">
        <v>0</v>
      </c>
      <c r="K3665" s="179">
        <v>0</v>
      </c>
      <c r="L3665" s="179">
        <v>0</v>
      </c>
      <c r="M3665" s="179">
        <v>147142.5845634985</v>
      </c>
      <c r="N3665" s="179">
        <v>0</v>
      </c>
      <c r="O3665" s="179">
        <v>0</v>
      </c>
      <c r="P3665" s="179">
        <v>0</v>
      </c>
      <c r="Q3665" s="179">
        <v>0</v>
      </c>
      <c r="R3665" s="180">
        <v>0</v>
      </c>
      <c r="S3665" s="180">
        <v>0</v>
      </c>
      <c r="T3665" s="180">
        <v>0</v>
      </c>
    </row>
    <row r="3666" spans="2:20" x14ac:dyDescent="0.3">
      <c r="B3666" s="19">
        <v>3663</v>
      </c>
      <c r="C3666" s="179">
        <v>0</v>
      </c>
      <c r="D3666" s="179">
        <v>0</v>
      </c>
      <c r="E3666" s="179">
        <v>537470.27204236737</v>
      </c>
      <c r="F3666" s="179">
        <v>0</v>
      </c>
      <c r="G3666" s="179">
        <v>0</v>
      </c>
      <c r="H3666" s="179">
        <v>10521.759643017313</v>
      </c>
      <c r="I3666" s="179">
        <v>0</v>
      </c>
      <c r="J3666" s="179">
        <v>0</v>
      </c>
      <c r="K3666" s="179">
        <v>0</v>
      </c>
      <c r="L3666" s="179">
        <v>0</v>
      </c>
      <c r="M3666" s="179">
        <v>14715.122636501384</v>
      </c>
      <c r="N3666" s="179">
        <v>0</v>
      </c>
      <c r="O3666" s="179">
        <v>0</v>
      </c>
      <c r="P3666" s="179">
        <v>0</v>
      </c>
      <c r="Q3666" s="179">
        <v>0</v>
      </c>
      <c r="R3666" s="180">
        <v>0</v>
      </c>
      <c r="S3666" s="180">
        <v>0</v>
      </c>
      <c r="T3666" s="180">
        <v>0</v>
      </c>
    </row>
    <row r="3667" spans="2:20" x14ac:dyDescent="0.3">
      <c r="B3667" s="19">
        <v>3664</v>
      </c>
      <c r="C3667" s="179">
        <v>0</v>
      </c>
      <c r="D3667" s="179">
        <v>0</v>
      </c>
      <c r="E3667" s="179">
        <v>33961.030715138128</v>
      </c>
      <c r="F3667" s="179">
        <v>0</v>
      </c>
      <c r="G3667" s="179">
        <v>0</v>
      </c>
      <c r="H3667" s="179">
        <v>397879.18203983404</v>
      </c>
      <c r="I3667" s="179">
        <v>0</v>
      </c>
      <c r="J3667" s="179">
        <v>0</v>
      </c>
      <c r="K3667" s="179">
        <v>0</v>
      </c>
      <c r="L3667" s="179">
        <v>0</v>
      </c>
      <c r="M3667" s="179">
        <v>41046.33853071076</v>
      </c>
      <c r="N3667" s="179">
        <v>0</v>
      </c>
      <c r="O3667" s="179">
        <v>0</v>
      </c>
      <c r="P3667" s="179">
        <v>0</v>
      </c>
      <c r="Q3667" s="179">
        <v>0</v>
      </c>
      <c r="R3667" s="180">
        <v>0</v>
      </c>
      <c r="S3667" s="180">
        <v>0</v>
      </c>
      <c r="T3667" s="180">
        <v>0</v>
      </c>
    </row>
    <row r="3668" spans="2:20" x14ac:dyDescent="0.3">
      <c r="B3668" s="19">
        <v>3665</v>
      </c>
      <c r="C3668" s="179">
        <v>0</v>
      </c>
      <c r="D3668" s="179">
        <v>0</v>
      </c>
      <c r="E3668" s="179">
        <v>36535.758363942936</v>
      </c>
      <c r="F3668" s="179">
        <v>0</v>
      </c>
      <c r="G3668" s="179">
        <v>0</v>
      </c>
      <c r="H3668" s="179">
        <v>4222.0892719130452</v>
      </c>
      <c r="I3668" s="179">
        <v>0</v>
      </c>
      <c r="J3668" s="179">
        <v>0</v>
      </c>
      <c r="K3668" s="179">
        <v>0</v>
      </c>
      <c r="L3668" s="179">
        <v>0</v>
      </c>
      <c r="M3668" s="179">
        <v>63050.853790166693</v>
      </c>
      <c r="N3668" s="179">
        <v>0</v>
      </c>
      <c r="O3668" s="179">
        <v>0</v>
      </c>
      <c r="P3668" s="179">
        <v>0</v>
      </c>
      <c r="Q3668" s="179">
        <v>0</v>
      </c>
      <c r="R3668" s="180">
        <v>0</v>
      </c>
      <c r="S3668" s="180">
        <v>0</v>
      </c>
      <c r="T3668" s="180">
        <v>0</v>
      </c>
    </row>
    <row r="3669" spans="2:20" x14ac:dyDescent="0.3">
      <c r="B3669" s="19">
        <v>3666</v>
      </c>
      <c r="C3669" s="179">
        <v>0</v>
      </c>
      <c r="D3669" s="179">
        <v>0</v>
      </c>
      <c r="E3669" s="179">
        <v>835161.77735560725</v>
      </c>
      <c r="F3669" s="179">
        <v>0</v>
      </c>
      <c r="G3669" s="179">
        <v>0</v>
      </c>
      <c r="H3669" s="179">
        <v>13577.371525608651</v>
      </c>
      <c r="I3669" s="179">
        <v>0</v>
      </c>
      <c r="J3669" s="179">
        <v>0</v>
      </c>
      <c r="K3669" s="179">
        <v>0</v>
      </c>
      <c r="L3669" s="179">
        <v>0</v>
      </c>
      <c r="M3669" s="179">
        <v>1451347.7069046609</v>
      </c>
      <c r="N3669" s="179">
        <v>0</v>
      </c>
      <c r="O3669" s="179">
        <v>0</v>
      </c>
      <c r="P3669" s="179">
        <v>0</v>
      </c>
      <c r="Q3669" s="179">
        <v>0</v>
      </c>
      <c r="R3669" s="180">
        <v>0</v>
      </c>
      <c r="S3669" s="180">
        <v>0</v>
      </c>
      <c r="T3669" s="180">
        <v>0</v>
      </c>
    </row>
    <row r="3670" spans="2:20" x14ac:dyDescent="0.3">
      <c r="B3670" s="19">
        <v>3667</v>
      </c>
      <c r="C3670" s="179">
        <v>0</v>
      </c>
      <c r="D3670" s="179">
        <v>0</v>
      </c>
      <c r="E3670" s="179">
        <v>587826.61626122822</v>
      </c>
      <c r="F3670" s="179">
        <v>0</v>
      </c>
      <c r="G3670" s="179">
        <v>0</v>
      </c>
      <c r="H3670" s="179">
        <v>42470.203993072697</v>
      </c>
      <c r="I3670" s="179">
        <v>0</v>
      </c>
      <c r="J3670" s="179">
        <v>0</v>
      </c>
      <c r="K3670" s="179">
        <v>0</v>
      </c>
      <c r="L3670" s="179">
        <v>0</v>
      </c>
      <c r="M3670" s="179">
        <v>106071.30761661341</v>
      </c>
      <c r="N3670" s="179">
        <v>0</v>
      </c>
      <c r="O3670" s="179">
        <v>0</v>
      </c>
      <c r="P3670" s="179">
        <v>0</v>
      </c>
      <c r="Q3670" s="179">
        <v>0</v>
      </c>
      <c r="R3670" s="180">
        <v>0</v>
      </c>
      <c r="S3670" s="180">
        <v>0</v>
      </c>
      <c r="T3670" s="180">
        <v>0</v>
      </c>
    </row>
    <row r="3671" spans="2:20" x14ac:dyDescent="0.3">
      <c r="B3671" s="19">
        <v>3668</v>
      </c>
      <c r="C3671" s="179">
        <v>0</v>
      </c>
      <c r="D3671" s="179">
        <v>0</v>
      </c>
      <c r="E3671" s="179">
        <v>38359.434524253782</v>
      </c>
      <c r="F3671" s="179">
        <v>0</v>
      </c>
      <c r="G3671" s="179">
        <v>0</v>
      </c>
      <c r="H3671" s="179">
        <v>55771.440542421398</v>
      </c>
      <c r="I3671" s="179">
        <v>0</v>
      </c>
      <c r="J3671" s="179">
        <v>0</v>
      </c>
      <c r="K3671" s="179">
        <v>0</v>
      </c>
      <c r="L3671" s="179">
        <v>0</v>
      </c>
      <c r="M3671" s="179">
        <v>268631.19550215523</v>
      </c>
      <c r="N3671" s="179">
        <v>0</v>
      </c>
      <c r="O3671" s="179">
        <v>0</v>
      </c>
      <c r="P3671" s="179">
        <v>0</v>
      </c>
      <c r="Q3671" s="179">
        <v>0</v>
      </c>
      <c r="R3671" s="180">
        <v>0</v>
      </c>
      <c r="S3671" s="180">
        <v>0</v>
      </c>
      <c r="T3671" s="180">
        <v>0</v>
      </c>
    </row>
    <row r="3672" spans="2:20" x14ac:dyDescent="0.3">
      <c r="B3672" s="19">
        <v>3669</v>
      </c>
      <c r="C3672" s="179">
        <v>0</v>
      </c>
      <c r="D3672" s="179">
        <v>0</v>
      </c>
      <c r="E3672" s="179">
        <v>119707.83305655055</v>
      </c>
      <c r="F3672" s="179">
        <v>0</v>
      </c>
      <c r="G3672" s="179">
        <v>0</v>
      </c>
      <c r="H3672" s="179">
        <v>118460.71666439164</v>
      </c>
      <c r="I3672" s="179">
        <v>0</v>
      </c>
      <c r="J3672" s="179">
        <v>0</v>
      </c>
      <c r="K3672" s="179">
        <v>0</v>
      </c>
      <c r="L3672" s="179">
        <v>0</v>
      </c>
      <c r="M3672" s="179">
        <v>470335.70001736638</v>
      </c>
      <c r="N3672" s="179">
        <v>0</v>
      </c>
      <c r="O3672" s="179">
        <v>0</v>
      </c>
      <c r="P3672" s="179">
        <v>0</v>
      </c>
      <c r="Q3672" s="179">
        <v>0</v>
      </c>
      <c r="R3672" s="180">
        <v>0</v>
      </c>
      <c r="S3672" s="180">
        <v>0</v>
      </c>
      <c r="T3672" s="180">
        <v>0</v>
      </c>
    </row>
    <row r="3673" spans="2:20" x14ac:dyDescent="0.3">
      <c r="B3673" s="19">
        <v>3670</v>
      </c>
      <c r="C3673" s="179">
        <v>0</v>
      </c>
      <c r="D3673" s="179">
        <v>0</v>
      </c>
      <c r="E3673" s="179">
        <v>7308.089794580018</v>
      </c>
      <c r="F3673" s="179">
        <v>0</v>
      </c>
      <c r="G3673" s="179">
        <v>0</v>
      </c>
      <c r="H3673" s="179">
        <v>580878.04117417301</v>
      </c>
      <c r="I3673" s="179">
        <v>0</v>
      </c>
      <c r="J3673" s="179">
        <v>0</v>
      </c>
      <c r="K3673" s="179">
        <v>0</v>
      </c>
      <c r="L3673" s="179">
        <v>0</v>
      </c>
      <c r="M3673" s="179">
        <v>4912.6022746864955</v>
      </c>
      <c r="N3673" s="179">
        <v>0</v>
      </c>
      <c r="O3673" s="179">
        <v>0</v>
      </c>
      <c r="P3673" s="179">
        <v>0</v>
      </c>
      <c r="Q3673" s="179">
        <v>0</v>
      </c>
      <c r="R3673" s="180">
        <v>0</v>
      </c>
      <c r="S3673" s="180">
        <v>0</v>
      </c>
      <c r="T3673" s="180">
        <v>0</v>
      </c>
    </row>
    <row r="3674" spans="2:20" x14ac:dyDescent="0.3">
      <c r="B3674" s="19">
        <v>3671</v>
      </c>
      <c r="C3674" s="179">
        <v>0</v>
      </c>
      <c r="D3674" s="179">
        <v>0</v>
      </c>
      <c r="E3674" s="179">
        <v>1159.0224404900393</v>
      </c>
      <c r="F3674" s="179">
        <v>0</v>
      </c>
      <c r="G3674" s="179">
        <v>0</v>
      </c>
      <c r="H3674" s="179">
        <v>83518.041381116302</v>
      </c>
      <c r="I3674" s="179">
        <v>0</v>
      </c>
      <c r="J3674" s="179">
        <v>0</v>
      </c>
      <c r="K3674" s="179">
        <v>0</v>
      </c>
      <c r="L3674" s="179">
        <v>0</v>
      </c>
      <c r="M3674" s="179">
        <v>41398.838646537406</v>
      </c>
      <c r="N3674" s="179">
        <v>0</v>
      </c>
      <c r="O3674" s="179">
        <v>0</v>
      </c>
      <c r="P3674" s="179">
        <v>0</v>
      </c>
      <c r="Q3674" s="179">
        <v>0</v>
      </c>
      <c r="R3674" s="180">
        <v>0</v>
      </c>
      <c r="S3674" s="180">
        <v>0</v>
      </c>
      <c r="T3674" s="180">
        <v>0</v>
      </c>
    </row>
    <row r="3675" spans="2:20" x14ac:dyDescent="0.3">
      <c r="B3675" s="19">
        <v>3672</v>
      </c>
      <c r="C3675" s="179">
        <v>1</v>
      </c>
      <c r="D3675" s="179">
        <v>34677.456603757528</v>
      </c>
      <c r="E3675" s="179">
        <v>286251.10956116981</v>
      </c>
      <c r="F3675" s="179">
        <v>0</v>
      </c>
      <c r="G3675" s="179">
        <v>0</v>
      </c>
      <c r="H3675" s="179">
        <v>179387.01694335122</v>
      </c>
      <c r="I3675" s="179">
        <v>0</v>
      </c>
      <c r="J3675" s="179">
        <v>0</v>
      </c>
      <c r="K3675" s="179">
        <v>0</v>
      </c>
      <c r="L3675" s="179">
        <v>0</v>
      </c>
      <c r="M3675" s="179">
        <v>22145.495774124116</v>
      </c>
      <c r="N3675" s="179">
        <v>0</v>
      </c>
      <c r="O3675" s="179">
        <v>0</v>
      </c>
      <c r="P3675" s="179">
        <v>0</v>
      </c>
      <c r="Q3675" s="179">
        <v>0</v>
      </c>
      <c r="R3675" s="180">
        <v>0</v>
      </c>
      <c r="S3675" s="180">
        <v>0</v>
      </c>
      <c r="T3675" s="180">
        <v>34677.456603757528</v>
      </c>
    </row>
    <row r="3676" spans="2:20" x14ac:dyDescent="0.3">
      <c r="B3676" s="19">
        <v>3673</v>
      </c>
      <c r="C3676" s="179">
        <v>0</v>
      </c>
      <c r="D3676" s="179">
        <v>0</v>
      </c>
      <c r="E3676" s="179">
        <v>179401.74562293087</v>
      </c>
      <c r="F3676" s="179">
        <v>0</v>
      </c>
      <c r="G3676" s="179">
        <v>0</v>
      </c>
      <c r="H3676" s="179">
        <v>293796.33906800952</v>
      </c>
      <c r="I3676" s="179">
        <v>0</v>
      </c>
      <c r="J3676" s="179">
        <v>0</v>
      </c>
      <c r="K3676" s="179">
        <v>0</v>
      </c>
      <c r="L3676" s="179">
        <v>0</v>
      </c>
      <c r="M3676" s="179">
        <v>119533.11270605111</v>
      </c>
      <c r="N3676" s="179">
        <v>0</v>
      </c>
      <c r="O3676" s="179">
        <v>0</v>
      </c>
      <c r="P3676" s="179">
        <v>0</v>
      </c>
      <c r="Q3676" s="179">
        <v>0</v>
      </c>
      <c r="R3676" s="180">
        <v>0</v>
      </c>
      <c r="S3676" s="180">
        <v>0</v>
      </c>
      <c r="T3676" s="180">
        <v>0</v>
      </c>
    </row>
    <row r="3677" spans="2:20" x14ac:dyDescent="0.3">
      <c r="B3677" s="19">
        <v>3674</v>
      </c>
      <c r="C3677" s="179">
        <v>0</v>
      </c>
      <c r="D3677" s="179">
        <v>0</v>
      </c>
      <c r="E3677" s="179">
        <v>2404850.1729882271</v>
      </c>
      <c r="F3677" s="179">
        <v>0</v>
      </c>
      <c r="G3677" s="179">
        <v>0</v>
      </c>
      <c r="H3677" s="179">
        <v>34671.974559212482</v>
      </c>
      <c r="I3677" s="179">
        <v>0</v>
      </c>
      <c r="J3677" s="179">
        <v>0</v>
      </c>
      <c r="K3677" s="179">
        <v>0</v>
      </c>
      <c r="L3677" s="179">
        <v>0</v>
      </c>
      <c r="M3677" s="179">
        <v>64167.714956521893</v>
      </c>
      <c r="N3677" s="179">
        <v>0</v>
      </c>
      <c r="O3677" s="179">
        <v>0</v>
      </c>
      <c r="P3677" s="179">
        <v>0</v>
      </c>
      <c r="Q3677" s="179">
        <v>0</v>
      </c>
      <c r="R3677" s="180">
        <v>0</v>
      </c>
      <c r="S3677" s="180">
        <v>0</v>
      </c>
      <c r="T3677" s="180">
        <v>0</v>
      </c>
    </row>
    <row r="3678" spans="2:20" x14ac:dyDescent="0.3">
      <c r="B3678" s="19">
        <v>3675</v>
      </c>
      <c r="C3678" s="179">
        <v>0</v>
      </c>
      <c r="D3678" s="179">
        <v>0</v>
      </c>
      <c r="E3678" s="179">
        <v>362845.67293052672</v>
      </c>
      <c r="F3678" s="179">
        <v>0</v>
      </c>
      <c r="G3678" s="179">
        <v>0</v>
      </c>
      <c r="H3678" s="179">
        <v>157187.93740744857</v>
      </c>
      <c r="I3678" s="179">
        <v>0</v>
      </c>
      <c r="J3678" s="179">
        <v>0</v>
      </c>
      <c r="K3678" s="179">
        <v>0</v>
      </c>
      <c r="L3678" s="179">
        <v>0</v>
      </c>
      <c r="M3678" s="179">
        <v>21785.280131009578</v>
      </c>
      <c r="N3678" s="179">
        <v>0</v>
      </c>
      <c r="O3678" s="179">
        <v>0</v>
      </c>
      <c r="P3678" s="179">
        <v>0</v>
      </c>
      <c r="Q3678" s="179">
        <v>0</v>
      </c>
      <c r="R3678" s="180">
        <v>0</v>
      </c>
      <c r="S3678" s="180">
        <v>0</v>
      </c>
      <c r="T3678" s="180">
        <v>0</v>
      </c>
    </row>
    <row r="3679" spans="2:20" x14ac:dyDescent="0.3">
      <c r="B3679" s="19">
        <v>3676</v>
      </c>
      <c r="C3679" s="179">
        <v>0</v>
      </c>
      <c r="D3679" s="179">
        <v>0</v>
      </c>
      <c r="E3679" s="179">
        <v>116576.70357691494</v>
      </c>
      <c r="F3679" s="179">
        <v>0</v>
      </c>
      <c r="G3679" s="179">
        <v>0</v>
      </c>
      <c r="H3679" s="179">
        <v>195490.33297074062</v>
      </c>
      <c r="I3679" s="179">
        <v>0</v>
      </c>
      <c r="J3679" s="179">
        <v>0</v>
      </c>
      <c r="K3679" s="179">
        <v>0</v>
      </c>
      <c r="L3679" s="179">
        <v>0</v>
      </c>
      <c r="M3679" s="179">
        <v>313711.60371020087</v>
      </c>
      <c r="N3679" s="179">
        <v>0</v>
      </c>
      <c r="O3679" s="179">
        <v>0</v>
      </c>
      <c r="P3679" s="179">
        <v>0</v>
      </c>
      <c r="Q3679" s="179">
        <v>0</v>
      </c>
      <c r="R3679" s="180">
        <v>0</v>
      </c>
      <c r="S3679" s="180">
        <v>0</v>
      </c>
      <c r="T3679" s="180">
        <v>0</v>
      </c>
    </row>
    <row r="3680" spans="2:20" x14ac:dyDescent="0.3">
      <c r="B3680" s="19">
        <v>3677</v>
      </c>
      <c r="C3680" s="179">
        <v>0</v>
      </c>
      <c r="D3680" s="179">
        <v>0</v>
      </c>
      <c r="E3680" s="179">
        <v>55223.656621668109</v>
      </c>
      <c r="F3680" s="179">
        <v>0</v>
      </c>
      <c r="G3680" s="179">
        <v>0</v>
      </c>
      <c r="H3680" s="179">
        <v>291696.38481286913</v>
      </c>
      <c r="I3680" s="179">
        <v>0</v>
      </c>
      <c r="J3680" s="179">
        <v>0</v>
      </c>
      <c r="K3680" s="179">
        <v>0</v>
      </c>
      <c r="L3680" s="179">
        <v>0</v>
      </c>
      <c r="M3680" s="179">
        <v>17771.655059714289</v>
      </c>
      <c r="N3680" s="179">
        <v>0</v>
      </c>
      <c r="O3680" s="179">
        <v>0</v>
      </c>
      <c r="P3680" s="179">
        <v>0</v>
      </c>
      <c r="Q3680" s="179">
        <v>0</v>
      </c>
      <c r="R3680" s="180">
        <v>0</v>
      </c>
      <c r="S3680" s="180">
        <v>0</v>
      </c>
      <c r="T3680" s="180">
        <v>0</v>
      </c>
    </row>
    <row r="3681" spans="2:20" x14ac:dyDescent="0.3">
      <c r="B3681" s="19">
        <v>3678</v>
      </c>
      <c r="C3681" s="179">
        <v>0</v>
      </c>
      <c r="D3681" s="179">
        <v>0</v>
      </c>
      <c r="E3681" s="179">
        <v>42413.496651868882</v>
      </c>
      <c r="F3681" s="179">
        <v>0</v>
      </c>
      <c r="G3681" s="179">
        <v>0</v>
      </c>
      <c r="H3681" s="179">
        <v>30165.903079771058</v>
      </c>
      <c r="I3681" s="179">
        <v>0</v>
      </c>
      <c r="J3681" s="179">
        <v>0</v>
      </c>
      <c r="K3681" s="179">
        <v>0</v>
      </c>
      <c r="L3681" s="179">
        <v>0</v>
      </c>
      <c r="M3681" s="179">
        <v>25281.591133088878</v>
      </c>
      <c r="N3681" s="179">
        <v>0</v>
      </c>
      <c r="O3681" s="179">
        <v>0</v>
      </c>
      <c r="P3681" s="179">
        <v>0</v>
      </c>
      <c r="Q3681" s="179">
        <v>0</v>
      </c>
      <c r="R3681" s="180">
        <v>0</v>
      </c>
      <c r="S3681" s="180">
        <v>0</v>
      </c>
      <c r="T3681" s="180">
        <v>0</v>
      </c>
    </row>
    <row r="3682" spans="2:20" x14ac:dyDescent="0.3">
      <c r="B3682" s="19">
        <v>3679</v>
      </c>
      <c r="C3682" s="179">
        <v>0</v>
      </c>
      <c r="D3682" s="179">
        <v>0</v>
      </c>
      <c r="E3682" s="179">
        <v>6306.1101055988729</v>
      </c>
      <c r="F3682" s="179">
        <v>0</v>
      </c>
      <c r="G3682" s="179">
        <v>0</v>
      </c>
      <c r="H3682" s="179">
        <v>36252.778565701061</v>
      </c>
      <c r="I3682" s="179">
        <v>0</v>
      </c>
      <c r="J3682" s="179">
        <v>0</v>
      </c>
      <c r="K3682" s="179">
        <v>0</v>
      </c>
      <c r="L3682" s="179">
        <v>0</v>
      </c>
      <c r="M3682" s="179">
        <v>18649.856274936858</v>
      </c>
      <c r="N3682" s="179">
        <v>0</v>
      </c>
      <c r="O3682" s="179">
        <v>0</v>
      </c>
      <c r="P3682" s="179">
        <v>0</v>
      </c>
      <c r="Q3682" s="179">
        <v>0</v>
      </c>
      <c r="R3682" s="180">
        <v>0</v>
      </c>
      <c r="S3682" s="180">
        <v>0</v>
      </c>
      <c r="T3682" s="180">
        <v>0</v>
      </c>
    </row>
    <row r="3683" spans="2:20" x14ac:dyDescent="0.3">
      <c r="B3683" s="19">
        <v>3680</v>
      </c>
      <c r="C3683" s="179">
        <v>0</v>
      </c>
      <c r="D3683" s="179">
        <v>0</v>
      </c>
      <c r="E3683" s="179">
        <v>91903.107957763263</v>
      </c>
      <c r="F3683" s="179">
        <v>0</v>
      </c>
      <c r="G3683" s="179">
        <v>0</v>
      </c>
      <c r="H3683" s="179">
        <v>76109.746136197253</v>
      </c>
      <c r="I3683" s="179">
        <v>0</v>
      </c>
      <c r="J3683" s="179">
        <v>0</v>
      </c>
      <c r="K3683" s="179">
        <v>0</v>
      </c>
      <c r="L3683" s="179">
        <v>0</v>
      </c>
      <c r="M3683" s="179">
        <v>58313.493596698463</v>
      </c>
      <c r="N3683" s="179">
        <v>0</v>
      </c>
      <c r="O3683" s="179">
        <v>0</v>
      </c>
      <c r="P3683" s="179">
        <v>0</v>
      </c>
      <c r="Q3683" s="179">
        <v>0</v>
      </c>
      <c r="R3683" s="180">
        <v>0</v>
      </c>
      <c r="S3683" s="180">
        <v>0</v>
      </c>
      <c r="T3683" s="180">
        <v>0</v>
      </c>
    </row>
    <row r="3684" spans="2:20" x14ac:dyDescent="0.3">
      <c r="B3684" s="19">
        <v>3681</v>
      </c>
      <c r="C3684" s="179">
        <v>0</v>
      </c>
      <c r="D3684" s="179">
        <v>0</v>
      </c>
      <c r="E3684" s="179">
        <v>10223.770740334152</v>
      </c>
      <c r="F3684" s="179">
        <v>0</v>
      </c>
      <c r="G3684" s="179">
        <v>0</v>
      </c>
      <c r="H3684" s="179">
        <v>532646.43981778773</v>
      </c>
      <c r="I3684" s="179">
        <v>0</v>
      </c>
      <c r="J3684" s="179">
        <v>0</v>
      </c>
      <c r="K3684" s="179">
        <v>0</v>
      </c>
      <c r="L3684" s="179">
        <v>0</v>
      </c>
      <c r="M3684" s="179">
        <v>3132.9861619996536</v>
      </c>
      <c r="N3684" s="179">
        <v>0</v>
      </c>
      <c r="O3684" s="179">
        <v>0</v>
      </c>
      <c r="P3684" s="179">
        <v>0</v>
      </c>
      <c r="Q3684" s="179">
        <v>0</v>
      </c>
      <c r="R3684" s="180">
        <v>0</v>
      </c>
      <c r="S3684" s="180">
        <v>0</v>
      </c>
      <c r="T3684" s="180">
        <v>0</v>
      </c>
    </row>
    <row r="3685" spans="2:20" x14ac:dyDescent="0.3">
      <c r="B3685" s="19">
        <v>3682</v>
      </c>
      <c r="C3685" s="179">
        <v>0</v>
      </c>
      <c r="D3685" s="179">
        <v>0</v>
      </c>
      <c r="E3685" s="179">
        <v>26540.868401343731</v>
      </c>
      <c r="F3685" s="179">
        <v>0</v>
      </c>
      <c r="G3685" s="179">
        <v>0</v>
      </c>
      <c r="H3685" s="179">
        <v>22985.601592311352</v>
      </c>
      <c r="I3685" s="179">
        <v>0</v>
      </c>
      <c r="J3685" s="179">
        <v>0</v>
      </c>
      <c r="K3685" s="179">
        <v>0</v>
      </c>
      <c r="L3685" s="179">
        <v>0</v>
      </c>
      <c r="M3685" s="179">
        <v>160677.30096566569</v>
      </c>
      <c r="N3685" s="179">
        <v>0</v>
      </c>
      <c r="O3685" s="179">
        <v>0</v>
      </c>
      <c r="P3685" s="179">
        <v>0</v>
      </c>
      <c r="Q3685" s="179">
        <v>0</v>
      </c>
      <c r="R3685" s="180">
        <v>0</v>
      </c>
      <c r="S3685" s="180">
        <v>0</v>
      </c>
      <c r="T3685" s="180">
        <v>0</v>
      </c>
    </row>
    <row r="3686" spans="2:20" x14ac:dyDescent="0.3">
      <c r="B3686" s="19">
        <v>3683</v>
      </c>
      <c r="C3686" s="179">
        <v>0</v>
      </c>
      <c r="D3686" s="179">
        <v>0</v>
      </c>
      <c r="E3686" s="179">
        <v>50181.239673862976</v>
      </c>
      <c r="F3686" s="179">
        <v>0</v>
      </c>
      <c r="G3686" s="179">
        <v>0</v>
      </c>
      <c r="H3686" s="179">
        <v>324656.97635287442</v>
      </c>
      <c r="I3686" s="179">
        <v>0</v>
      </c>
      <c r="J3686" s="179">
        <v>0</v>
      </c>
      <c r="K3686" s="179">
        <v>0</v>
      </c>
      <c r="L3686" s="179">
        <v>0</v>
      </c>
      <c r="M3686" s="179">
        <v>179305.76642788635</v>
      </c>
      <c r="N3686" s="179">
        <v>0</v>
      </c>
      <c r="O3686" s="179">
        <v>0</v>
      </c>
      <c r="P3686" s="179">
        <v>0</v>
      </c>
      <c r="Q3686" s="179">
        <v>0</v>
      </c>
      <c r="R3686" s="180">
        <v>0</v>
      </c>
      <c r="S3686" s="180">
        <v>0</v>
      </c>
      <c r="T3686" s="180">
        <v>0</v>
      </c>
    </row>
    <row r="3687" spans="2:20" x14ac:dyDescent="0.3">
      <c r="B3687" s="19">
        <v>3684</v>
      </c>
      <c r="C3687" s="179">
        <v>0</v>
      </c>
      <c r="D3687" s="179">
        <v>0</v>
      </c>
      <c r="E3687" s="179">
        <v>70950.457143458552</v>
      </c>
      <c r="F3687" s="179">
        <v>0</v>
      </c>
      <c r="G3687" s="179">
        <v>0</v>
      </c>
      <c r="H3687" s="179">
        <v>31225.25988016972</v>
      </c>
      <c r="I3687" s="179">
        <v>0</v>
      </c>
      <c r="J3687" s="179">
        <v>0</v>
      </c>
      <c r="K3687" s="179">
        <v>0</v>
      </c>
      <c r="L3687" s="179">
        <v>0</v>
      </c>
      <c r="M3687" s="179">
        <v>44643.303757909373</v>
      </c>
      <c r="N3687" s="179">
        <v>0</v>
      </c>
      <c r="O3687" s="179">
        <v>0</v>
      </c>
      <c r="P3687" s="179">
        <v>0</v>
      </c>
      <c r="Q3687" s="179">
        <v>0</v>
      </c>
      <c r="R3687" s="180">
        <v>0</v>
      </c>
      <c r="S3687" s="180">
        <v>0</v>
      </c>
      <c r="T3687" s="180">
        <v>0</v>
      </c>
    </row>
    <row r="3688" spans="2:20" x14ac:dyDescent="0.3">
      <c r="B3688" s="19">
        <v>3685</v>
      </c>
      <c r="C3688" s="179">
        <v>0</v>
      </c>
      <c r="D3688" s="179">
        <v>0</v>
      </c>
      <c r="E3688" s="179">
        <v>259785.16559830183</v>
      </c>
      <c r="F3688" s="179">
        <v>0</v>
      </c>
      <c r="G3688" s="179">
        <v>0</v>
      </c>
      <c r="H3688" s="179">
        <v>722156.29643001221</v>
      </c>
      <c r="I3688" s="179">
        <v>0</v>
      </c>
      <c r="J3688" s="179">
        <v>0</v>
      </c>
      <c r="K3688" s="179">
        <v>0</v>
      </c>
      <c r="L3688" s="179">
        <v>0</v>
      </c>
      <c r="M3688" s="179">
        <v>122776.16222374291</v>
      </c>
      <c r="N3688" s="179">
        <v>0</v>
      </c>
      <c r="O3688" s="179">
        <v>0</v>
      </c>
      <c r="P3688" s="179">
        <v>0</v>
      </c>
      <c r="Q3688" s="179">
        <v>0</v>
      </c>
      <c r="R3688" s="180">
        <v>0</v>
      </c>
      <c r="S3688" s="180">
        <v>0</v>
      </c>
      <c r="T3688" s="180">
        <v>0</v>
      </c>
    </row>
    <row r="3689" spans="2:20" x14ac:dyDescent="0.3">
      <c r="B3689" s="19">
        <v>3686</v>
      </c>
      <c r="C3689" s="179">
        <v>0</v>
      </c>
      <c r="D3689" s="179">
        <v>0</v>
      </c>
      <c r="E3689" s="179">
        <v>53093.533955394741</v>
      </c>
      <c r="F3689" s="179">
        <v>0</v>
      </c>
      <c r="G3689" s="179">
        <v>0</v>
      </c>
      <c r="H3689" s="179">
        <v>19940.16624209574</v>
      </c>
      <c r="I3689" s="179">
        <v>0</v>
      </c>
      <c r="J3689" s="179">
        <v>0</v>
      </c>
      <c r="K3689" s="179">
        <v>0</v>
      </c>
      <c r="L3689" s="179">
        <v>0</v>
      </c>
      <c r="M3689" s="179">
        <v>18966.649831182716</v>
      </c>
      <c r="N3689" s="179">
        <v>0</v>
      </c>
      <c r="O3689" s="179">
        <v>0</v>
      </c>
      <c r="P3689" s="179">
        <v>0</v>
      </c>
      <c r="Q3689" s="179">
        <v>0</v>
      </c>
      <c r="R3689" s="180">
        <v>0</v>
      </c>
      <c r="S3689" s="180">
        <v>0</v>
      </c>
      <c r="T3689" s="180">
        <v>0</v>
      </c>
    </row>
    <row r="3690" spans="2:20" x14ac:dyDescent="0.3">
      <c r="B3690" s="19">
        <v>3687</v>
      </c>
      <c r="C3690" s="179">
        <v>0</v>
      </c>
      <c r="D3690" s="179">
        <v>0</v>
      </c>
      <c r="E3690" s="179">
        <v>14905.005230674273</v>
      </c>
      <c r="F3690" s="179">
        <v>0</v>
      </c>
      <c r="G3690" s="179">
        <v>0</v>
      </c>
      <c r="H3690" s="179">
        <v>13762.314638064303</v>
      </c>
      <c r="I3690" s="179">
        <v>0</v>
      </c>
      <c r="J3690" s="179">
        <v>0</v>
      </c>
      <c r="K3690" s="179">
        <v>0</v>
      </c>
      <c r="L3690" s="179">
        <v>0</v>
      </c>
      <c r="M3690" s="179">
        <v>135165.08035173811</v>
      </c>
      <c r="N3690" s="179">
        <v>0</v>
      </c>
      <c r="O3690" s="179">
        <v>0</v>
      </c>
      <c r="P3690" s="179">
        <v>0</v>
      </c>
      <c r="Q3690" s="179">
        <v>0</v>
      </c>
      <c r="R3690" s="180">
        <v>0</v>
      </c>
      <c r="S3690" s="180">
        <v>0</v>
      </c>
      <c r="T3690" s="180">
        <v>0</v>
      </c>
    </row>
    <row r="3691" spans="2:20" x14ac:dyDescent="0.3">
      <c r="B3691" s="19">
        <v>3688</v>
      </c>
      <c r="C3691" s="179">
        <v>0</v>
      </c>
      <c r="D3691" s="179">
        <v>0</v>
      </c>
      <c r="E3691" s="179">
        <v>289005.25308681023</v>
      </c>
      <c r="F3691" s="179">
        <v>0</v>
      </c>
      <c r="G3691" s="179">
        <v>0</v>
      </c>
      <c r="H3691" s="179">
        <v>71941.814421183866</v>
      </c>
      <c r="I3691" s="179">
        <v>0</v>
      </c>
      <c r="J3691" s="179">
        <v>0</v>
      </c>
      <c r="K3691" s="179">
        <v>0</v>
      </c>
      <c r="L3691" s="179">
        <v>0</v>
      </c>
      <c r="M3691" s="179">
        <v>249891.44682876789</v>
      </c>
      <c r="N3691" s="179">
        <v>0</v>
      </c>
      <c r="O3691" s="179">
        <v>0</v>
      </c>
      <c r="P3691" s="179">
        <v>0</v>
      </c>
      <c r="Q3691" s="179">
        <v>0</v>
      </c>
      <c r="R3691" s="180">
        <v>0</v>
      </c>
      <c r="S3691" s="180">
        <v>0</v>
      </c>
      <c r="T3691" s="180">
        <v>0</v>
      </c>
    </row>
    <row r="3692" spans="2:20" x14ac:dyDescent="0.3">
      <c r="B3692" s="19">
        <v>3689</v>
      </c>
      <c r="C3692" s="179">
        <v>0</v>
      </c>
      <c r="D3692" s="179">
        <v>0</v>
      </c>
      <c r="E3692" s="179">
        <v>158238.43288425496</v>
      </c>
      <c r="F3692" s="179">
        <v>0</v>
      </c>
      <c r="G3692" s="179">
        <v>0</v>
      </c>
      <c r="H3692" s="179">
        <v>10822.480223336113</v>
      </c>
      <c r="I3692" s="179">
        <v>0</v>
      </c>
      <c r="J3692" s="179">
        <v>0</v>
      </c>
      <c r="K3692" s="179">
        <v>0</v>
      </c>
      <c r="L3692" s="179">
        <v>0</v>
      </c>
      <c r="M3692" s="179">
        <v>75058.587985008431</v>
      </c>
      <c r="N3692" s="179">
        <v>0</v>
      </c>
      <c r="O3692" s="179">
        <v>0</v>
      </c>
      <c r="P3692" s="179">
        <v>0</v>
      </c>
      <c r="Q3692" s="179">
        <v>0</v>
      </c>
      <c r="R3692" s="180">
        <v>0</v>
      </c>
      <c r="S3692" s="180">
        <v>0</v>
      </c>
      <c r="T3692" s="180">
        <v>0</v>
      </c>
    </row>
    <row r="3693" spans="2:20" x14ac:dyDescent="0.3">
      <c r="B3693" s="19">
        <v>3690</v>
      </c>
      <c r="C3693" s="179">
        <v>0</v>
      </c>
      <c r="D3693" s="179">
        <v>0</v>
      </c>
      <c r="E3693" s="179">
        <v>417455.71842041309</v>
      </c>
      <c r="F3693" s="179">
        <v>0</v>
      </c>
      <c r="G3693" s="179">
        <v>0</v>
      </c>
      <c r="H3693" s="179">
        <v>2121.3107100445154</v>
      </c>
      <c r="I3693" s="179">
        <v>0</v>
      </c>
      <c r="J3693" s="179">
        <v>0</v>
      </c>
      <c r="K3693" s="179">
        <v>81304.221013831004</v>
      </c>
      <c r="L3693" s="179">
        <v>1</v>
      </c>
      <c r="M3693" s="179">
        <v>17571.977050784848</v>
      </c>
      <c r="N3693" s="179">
        <v>0</v>
      </c>
      <c r="O3693" s="179">
        <v>0</v>
      </c>
      <c r="P3693" s="179">
        <v>0</v>
      </c>
      <c r="Q3693" s="179">
        <v>0</v>
      </c>
      <c r="R3693" s="180">
        <v>0</v>
      </c>
      <c r="S3693" s="180">
        <v>81304.221013831004</v>
      </c>
      <c r="T3693" s="180">
        <v>0</v>
      </c>
    </row>
    <row r="3694" spans="2:20" x14ac:dyDescent="0.3">
      <c r="B3694" s="19">
        <v>3691</v>
      </c>
      <c r="C3694" s="179">
        <v>0</v>
      </c>
      <c r="D3694" s="179">
        <v>0</v>
      </c>
      <c r="E3694" s="179">
        <v>95150.126761261461</v>
      </c>
      <c r="F3694" s="179">
        <v>0</v>
      </c>
      <c r="G3694" s="179">
        <v>0</v>
      </c>
      <c r="H3694" s="179">
        <v>61118.518214997603</v>
      </c>
      <c r="I3694" s="179">
        <v>0</v>
      </c>
      <c r="J3694" s="179">
        <v>0</v>
      </c>
      <c r="K3694" s="179">
        <v>0</v>
      </c>
      <c r="L3694" s="179">
        <v>0</v>
      </c>
      <c r="M3694" s="179">
        <v>24365.970095735531</v>
      </c>
      <c r="N3694" s="179">
        <v>0</v>
      </c>
      <c r="O3694" s="179">
        <v>0</v>
      </c>
      <c r="P3694" s="179">
        <v>0</v>
      </c>
      <c r="Q3694" s="179">
        <v>0</v>
      </c>
      <c r="R3694" s="180">
        <v>0</v>
      </c>
      <c r="S3694" s="180">
        <v>0</v>
      </c>
      <c r="T3694" s="180">
        <v>0</v>
      </c>
    </row>
    <row r="3695" spans="2:20" x14ac:dyDescent="0.3">
      <c r="B3695" s="19">
        <v>3692</v>
      </c>
      <c r="C3695" s="179">
        <v>1</v>
      </c>
      <c r="D3695" s="179">
        <v>224939.68561976499</v>
      </c>
      <c r="E3695" s="179">
        <v>705.07979952273593</v>
      </c>
      <c r="F3695" s="179">
        <v>0</v>
      </c>
      <c r="G3695" s="179">
        <v>0</v>
      </c>
      <c r="H3695" s="179">
        <v>36633.580018124594</v>
      </c>
      <c r="I3695" s="179">
        <v>0</v>
      </c>
      <c r="J3695" s="179">
        <v>0</v>
      </c>
      <c r="K3695" s="179">
        <v>0</v>
      </c>
      <c r="L3695" s="179">
        <v>0</v>
      </c>
      <c r="M3695" s="179">
        <v>8142.1987134372876</v>
      </c>
      <c r="N3695" s="179">
        <v>0</v>
      </c>
      <c r="O3695" s="179">
        <v>0</v>
      </c>
      <c r="P3695" s="179">
        <v>0</v>
      </c>
      <c r="Q3695" s="179">
        <v>0</v>
      </c>
      <c r="R3695" s="180">
        <v>0</v>
      </c>
      <c r="S3695" s="180">
        <v>0</v>
      </c>
      <c r="T3695" s="180">
        <v>224939.68561976499</v>
      </c>
    </row>
    <row r="3696" spans="2:20" x14ac:dyDescent="0.3">
      <c r="B3696" s="19">
        <v>3693</v>
      </c>
      <c r="C3696" s="179">
        <v>0</v>
      </c>
      <c r="D3696" s="179">
        <v>0</v>
      </c>
      <c r="E3696" s="179">
        <v>200577.90125031004</v>
      </c>
      <c r="F3696" s="179">
        <v>0</v>
      </c>
      <c r="G3696" s="179">
        <v>0</v>
      </c>
      <c r="H3696" s="179">
        <v>102230.64017008942</v>
      </c>
      <c r="I3696" s="179">
        <v>0</v>
      </c>
      <c r="J3696" s="179">
        <v>0</v>
      </c>
      <c r="K3696" s="179">
        <v>0</v>
      </c>
      <c r="L3696" s="179">
        <v>0</v>
      </c>
      <c r="M3696" s="179">
        <v>13762.314638064303</v>
      </c>
      <c r="N3696" s="179">
        <v>0</v>
      </c>
      <c r="O3696" s="179">
        <v>0</v>
      </c>
      <c r="P3696" s="179">
        <v>0</v>
      </c>
      <c r="Q3696" s="179">
        <v>0</v>
      </c>
      <c r="R3696" s="180">
        <v>0</v>
      </c>
      <c r="S3696" s="180">
        <v>0</v>
      </c>
      <c r="T3696" s="180">
        <v>0</v>
      </c>
    </row>
    <row r="3697" spans="2:20" x14ac:dyDescent="0.3">
      <c r="B3697" s="19">
        <v>3694</v>
      </c>
      <c r="C3697" s="179">
        <v>0</v>
      </c>
      <c r="D3697" s="179">
        <v>0</v>
      </c>
      <c r="E3697" s="179">
        <v>7386.7433589879947</v>
      </c>
      <c r="F3697" s="179">
        <v>0</v>
      </c>
      <c r="G3697" s="179">
        <v>0</v>
      </c>
      <c r="H3697" s="179">
        <v>3045.5776153932266</v>
      </c>
      <c r="I3697" s="179">
        <v>0</v>
      </c>
      <c r="J3697" s="179">
        <v>0</v>
      </c>
      <c r="K3697" s="179">
        <v>0</v>
      </c>
      <c r="L3697" s="179">
        <v>0</v>
      </c>
      <c r="M3697" s="179">
        <v>19069.285367496053</v>
      </c>
      <c r="N3697" s="179">
        <v>0</v>
      </c>
      <c r="O3697" s="179">
        <v>0</v>
      </c>
      <c r="P3697" s="179">
        <v>0</v>
      </c>
      <c r="Q3697" s="179">
        <v>0</v>
      </c>
      <c r="R3697" s="180">
        <v>0</v>
      </c>
      <c r="S3697" s="180">
        <v>0</v>
      </c>
      <c r="T3697" s="180">
        <v>0</v>
      </c>
    </row>
    <row r="3698" spans="2:20" x14ac:dyDescent="0.3">
      <c r="B3698" s="19">
        <v>3695</v>
      </c>
      <c r="C3698" s="179">
        <v>0</v>
      </c>
      <c r="D3698" s="179">
        <v>0</v>
      </c>
      <c r="E3698" s="179">
        <v>601311.70697339578</v>
      </c>
      <c r="F3698" s="179">
        <v>0</v>
      </c>
      <c r="G3698" s="179">
        <v>0</v>
      </c>
      <c r="H3698" s="179">
        <v>378680.72964638344</v>
      </c>
      <c r="I3698" s="179">
        <v>0</v>
      </c>
      <c r="J3698" s="179">
        <v>0</v>
      </c>
      <c r="K3698" s="179">
        <v>0</v>
      </c>
      <c r="L3698" s="179">
        <v>0</v>
      </c>
      <c r="M3698" s="179">
        <v>27730.015967932755</v>
      </c>
      <c r="N3698" s="179">
        <v>0</v>
      </c>
      <c r="O3698" s="179">
        <v>0</v>
      </c>
      <c r="P3698" s="179">
        <v>0</v>
      </c>
      <c r="Q3698" s="179">
        <v>0</v>
      </c>
      <c r="R3698" s="180">
        <v>0</v>
      </c>
      <c r="S3698" s="180">
        <v>0</v>
      </c>
      <c r="T3698" s="180">
        <v>0</v>
      </c>
    </row>
    <row r="3699" spans="2:20" x14ac:dyDescent="0.3">
      <c r="B3699" s="19">
        <v>3696</v>
      </c>
      <c r="C3699" s="179">
        <v>0</v>
      </c>
      <c r="D3699" s="179">
        <v>0</v>
      </c>
      <c r="E3699" s="179">
        <v>15739.472380955349</v>
      </c>
      <c r="F3699" s="179">
        <v>0</v>
      </c>
      <c r="G3699" s="179">
        <v>0</v>
      </c>
      <c r="H3699" s="179">
        <v>27989.246146597616</v>
      </c>
      <c r="I3699" s="179">
        <v>0</v>
      </c>
      <c r="J3699" s="179">
        <v>0</v>
      </c>
      <c r="K3699" s="179">
        <v>37493.199169642947</v>
      </c>
      <c r="L3699" s="179">
        <v>1</v>
      </c>
      <c r="M3699" s="179">
        <v>49461.025953624863</v>
      </c>
      <c r="N3699" s="179">
        <v>0</v>
      </c>
      <c r="O3699" s="179">
        <v>0</v>
      </c>
      <c r="P3699" s="179">
        <v>0</v>
      </c>
      <c r="Q3699" s="179">
        <v>0</v>
      </c>
      <c r="R3699" s="180">
        <v>0</v>
      </c>
      <c r="S3699" s="180">
        <v>37493.199169642947</v>
      </c>
      <c r="T3699" s="180">
        <v>0</v>
      </c>
    </row>
    <row r="3700" spans="2:20" x14ac:dyDescent="0.3">
      <c r="B3700" s="19">
        <v>3697</v>
      </c>
      <c r="C3700" s="179">
        <v>0</v>
      </c>
      <c r="D3700" s="179">
        <v>0</v>
      </c>
      <c r="E3700" s="179">
        <v>52987.536356166718</v>
      </c>
      <c r="F3700" s="179">
        <v>0</v>
      </c>
      <c r="G3700" s="179">
        <v>0</v>
      </c>
      <c r="H3700" s="179">
        <v>105426.05836147512</v>
      </c>
      <c r="I3700" s="179">
        <v>0</v>
      </c>
      <c r="J3700" s="179">
        <v>0</v>
      </c>
      <c r="K3700" s="179">
        <v>0</v>
      </c>
      <c r="L3700" s="179">
        <v>0</v>
      </c>
      <c r="M3700" s="179">
        <v>95708.962400332326</v>
      </c>
      <c r="N3700" s="179">
        <v>0</v>
      </c>
      <c r="O3700" s="179">
        <v>0</v>
      </c>
      <c r="P3700" s="179">
        <v>0</v>
      </c>
      <c r="Q3700" s="179">
        <v>0</v>
      </c>
      <c r="R3700" s="180">
        <v>0</v>
      </c>
      <c r="S3700" s="180">
        <v>0</v>
      </c>
      <c r="T3700" s="180">
        <v>0</v>
      </c>
    </row>
    <row r="3701" spans="2:20" x14ac:dyDescent="0.3">
      <c r="B3701" s="19">
        <v>3698</v>
      </c>
      <c r="C3701" s="179">
        <v>0</v>
      </c>
      <c r="D3701" s="179">
        <v>0</v>
      </c>
      <c r="E3701" s="179">
        <v>137652.71879142075</v>
      </c>
      <c r="F3701" s="179">
        <v>0</v>
      </c>
      <c r="G3701" s="179">
        <v>0</v>
      </c>
      <c r="H3701" s="179">
        <v>114556.01416151412</v>
      </c>
      <c r="I3701" s="179">
        <v>0</v>
      </c>
      <c r="J3701" s="179">
        <v>0</v>
      </c>
      <c r="K3701" s="179">
        <v>0</v>
      </c>
      <c r="L3701" s="179">
        <v>0</v>
      </c>
      <c r="M3701" s="179">
        <v>10742.776869417201</v>
      </c>
      <c r="N3701" s="179">
        <v>0</v>
      </c>
      <c r="O3701" s="179">
        <v>0</v>
      </c>
      <c r="P3701" s="179">
        <v>0</v>
      </c>
      <c r="Q3701" s="179">
        <v>0</v>
      </c>
      <c r="R3701" s="180">
        <v>0</v>
      </c>
      <c r="S3701" s="180">
        <v>0</v>
      </c>
      <c r="T3701" s="180">
        <v>0</v>
      </c>
    </row>
    <row r="3702" spans="2:20" x14ac:dyDescent="0.3">
      <c r="B3702" s="19">
        <v>3699</v>
      </c>
      <c r="C3702" s="179">
        <v>0</v>
      </c>
      <c r="D3702" s="179">
        <v>0</v>
      </c>
      <c r="E3702" s="179">
        <v>56655.507952340762</v>
      </c>
      <c r="F3702" s="179">
        <v>0</v>
      </c>
      <c r="G3702" s="179">
        <v>0</v>
      </c>
      <c r="H3702" s="179">
        <v>6849.9557184258483</v>
      </c>
      <c r="I3702" s="179">
        <v>0</v>
      </c>
      <c r="J3702" s="179">
        <v>0</v>
      </c>
      <c r="K3702" s="179">
        <v>0</v>
      </c>
      <c r="L3702" s="179">
        <v>0</v>
      </c>
      <c r="M3702" s="179">
        <v>17175.027397640089</v>
      </c>
      <c r="N3702" s="179">
        <v>0</v>
      </c>
      <c r="O3702" s="179">
        <v>0</v>
      </c>
      <c r="P3702" s="179">
        <v>0</v>
      </c>
      <c r="Q3702" s="179">
        <v>0</v>
      </c>
      <c r="R3702" s="180">
        <v>0</v>
      </c>
      <c r="S3702" s="180">
        <v>0</v>
      </c>
      <c r="T3702" s="180">
        <v>0</v>
      </c>
    </row>
    <row r="3703" spans="2:20" x14ac:dyDescent="0.3">
      <c r="B3703" s="19">
        <v>3700</v>
      </c>
      <c r="C3703" s="179">
        <v>0</v>
      </c>
      <c r="D3703" s="179">
        <v>0</v>
      </c>
      <c r="E3703" s="179">
        <v>321021.46765145205</v>
      </c>
      <c r="F3703" s="179">
        <v>0</v>
      </c>
      <c r="G3703" s="179">
        <v>0</v>
      </c>
      <c r="H3703" s="179">
        <v>317088.06347030529</v>
      </c>
      <c r="I3703" s="179">
        <v>0</v>
      </c>
      <c r="J3703" s="179">
        <v>0</v>
      </c>
      <c r="K3703" s="179">
        <v>0</v>
      </c>
      <c r="L3703" s="179">
        <v>0</v>
      </c>
      <c r="M3703" s="179">
        <v>20086.860651587751</v>
      </c>
      <c r="N3703" s="179">
        <v>0</v>
      </c>
      <c r="O3703" s="179">
        <v>0</v>
      </c>
      <c r="P3703" s="179">
        <v>0</v>
      </c>
      <c r="Q3703" s="179">
        <v>0</v>
      </c>
      <c r="R3703" s="180">
        <v>0</v>
      </c>
      <c r="S3703" s="180">
        <v>0</v>
      </c>
      <c r="T3703" s="180">
        <v>0</v>
      </c>
    </row>
    <row r="3704" spans="2:20" x14ac:dyDescent="0.3">
      <c r="B3704" s="19">
        <v>3701</v>
      </c>
      <c r="C3704" s="179">
        <v>0</v>
      </c>
      <c r="D3704" s="179">
        <v>0</v>
      </c>
      <c r="E3704" s="179">
        <v>296356.13663268153</v>
      </c>
      <c r="F3704" s="179">
        <v>0</v>
      </c>
      <c r="G3704" s="179">
        <v>0</v>
      </c>
      <c r="H3704" s="179">
        <v>116487.96245339973</v>
      </c>
      <c r="I3704" s="179">
        <v>0</v>
      </c>
      <c r="J3704" s="179">
        <v>0</v>
      </c>
      <c r="K3704" s="179">
        <v>0</v>
      </c>
      <c r="L3704" s="179">
        <v>0</v>
      </c>
      <c r="M3704" s="179">
        <v>15131.339205816166</v>
      </c>
      <c r="N3704" s="179">
        <v>0</v>
      </c>
      <c r="O3704" s="179">
        <v>0</v>
      </c>
      <c r="P3704" s="179">
        <v>0</v>
      </c>
      <c r="Q3704" s="179">
        <v>0</v>
      </c>
      <c r="R3704" s="180">
        <v>0</v>
      </c>
      <c r="S3704" s="180">
        <v>0</v>
      </c>
      <c r="T3704" s="180">
        <v>0</v>
      </c>
    </row>
    <row r="3705" spans="2:20" x14ac:dyDescent="0.3">
      <c r="B3705" s="19">
        <v>3702</v>
      </c>
      <c r="C3705" s="179">
        <v>0</v>
      </c>
      <c r="D3705" s="179">
        <v>0</v>
      </c>
      <c r="E3705" s="179">
        <v>2244224.3414021358</v>
      </c>
      <c r="F3705" s="179">
        <v>0</v>
      </c>
      <c r="G3705" s="179">
        <v>0</v>
      </c>
      <c r="H3705" s="179">
        <v>135275.00992209502</v>
      </c>
      <c r="I3705" s="179">
        <v>0</v>
      </c>
      <c r="J3705" s="179">
        <v>0</v>
      </c>
      <c r="K3705" s="179">
        <v>0</v>
      </c>
      <c r="L3705" s="179">
        <v>0</v>
      </c>
      <c r="M3705" s="179">
        <v>181849.61591881144</v>
      </c>
      <c r="N3705" s="179">
        <v>0</v>
      </c>
      <c r="O3705" s="179">
        <v>0</v>
      </c>
      <c r="P3705" s="179">
        <v>0</v>
      </c>
      <c r="Q3705" s="179">
        <v>0</v>
      </c>
      <c r="R3705" s="180">
        <v>0</v>
      </c>
      <c r="S3705" s="180">
        <v>0</v>
      </c>
      <c r="T3705" s="180">
        <v>0</v>
      </c>
    </row>
    <row r="3706" spans="2:20" x14ac:dyDescent="0.3">
      <c r="B3706" s="19">
        <v>3703</v>
      </c>
      <c r="C3706" s="179">
        <v>1</v>
      </c>
      <c r="D3706" s="179">
        <v>86167.325641796037</v>
      </c>
      <c r="E3706" s="179">
        <v>31386.43616809322</v>
      </c>
      <c r="F3706" s="179">
        <v>0</v>
      </c>
      <c r="G3706" s="179">
        <v>0</v>
      </c>
      <c r="H3706" s="179">
        <v>4376.0451399415879</v>
      </c>
      <c r="I3706" s="179">
        <v>0</v>
      </c>
      <c r="J3706" s="179">
        <v>0</v>
      </c>
      <c r="K3706" s="179">
        <v>0</v>
      </c>
      <c r="L3706" s="179">
        <v>0</v>
      </c>
      <c r="M3706" s="179">
        <v>49832.999955946427</v>
      </c>
      <c r="N3706" s="179">
        <v>0</v>
      </c>
      <c r="O3706" s="179">
        <v>0</v>
      </c>
      <c r="P3706" s="179">
        <v>0</v>
      </c>
      <c r="Q3706" s="179">
        <v>0</v>
      </c>
      <c r="R3706" s="180">
        <v>0</v>
      </c>
      <c r="S3706" s="180">
        <v>0</v>
      </c>
      <c r="T3706" s="180">
        <v>86167.325641796037</v>
      </c>
    </row>
    <row r="3707" spans="2:20" x14ac:dyDescent="0.3">
      <c r="B3707" s="19">
        <v>3704</v>
      </c>
      <c r="C3707" s="179">
        <v>0</v>
      </c>
      <c r="D3707" s="179">
        <v>0</v>
      </c>
      <c r="E3707" s="179">
        <v>177418.83271557585</v>
      </c>
      <c r="F3707" s="179">
        <v>0</v>
      </c>
      <c r="G3707" s="179">
        <v>0</v>
      </c>
      <c r="H3707" s="179">
        <v>720226.58920829394</v>
      </c>
      <c r="I3707" s="179">
        <v>0</v>
      </c>
      <c r="J3707" s="179">
        <v>0</v>
      </c>
      <c r="K3707" s="179">
        <v>0</v>
      </c>
      <c r="L3707" s="179">
        <v>0</v>
      </c>
      <c r="M3707" s="179">
        <v>2304.5624885483971</v>
      </c>
      <c r="N3707" s="179">
        <v>0</v>
      </c>
      <c r="O3707" s="179">
        <v>0</v>
      </c>
      <c r="P3707" s="179">
        <v>0</v>
      </c>
      <c r="Q3707" s="179">
        <v>0</v>
      </c>
      <c r="R3707" s="180">
        <v>0</v>
      </c>
      <c r="S3707" s="180">
        <v>0</v>
      </c>
      <c r="T3707" s="180">
        <v>0</v>
      </c>
    </row>
    <row r="3708" spans="2:20" x14ac:dyDescent="0.3">
      <c r="B3708" s="19">
        <v>3705</v>
      </c>
      <c r="C3708" s="179">
        <v>0</v>
      </c>
      <c r="D3708" s="179">
        <v>0</v>
      </c>
      <c r="E3708" s="179">
        <v>187096.77942406046</v>
      </c>
      <c r="F3708" s="179">
        <v>0</v>
      </c>
      <c r="G3708" s="179">
        <v>0</v>
      </c>
      <c r="H3708" s="179">
        <v>127446.10298541404</v>
      </c>
      <c r="I3708" s="179">
        <v>0</v>
      </c>
      <c r="J3708" s="179">
        <v>0</v>
      </c>
      <c r="K3708" s="179">
        <v>0</v>
      </c>
      <c r="L3708" s="179">
        <v>0</v>
      </c>
      <c r="M3708" s="179">
        <v>50263.698260292113</v>
      </c>
      <c r="N3708" s="179">
        <v>0</v>
      </c>
      <c r="O3708" s="179">
        <v>0</v>
      </c>
      <c r="P3708" s="179">
        <v>0</v>
      </c>
      <c r="Q3708" s="179">
        <v>0</v>
      </c>
      <c r="R3708" s="180">
        <v>0</v>
      </c>
      <c r="S3708" s="180">
        <v>0</v>
      </c>
      <c r="T3708" s="180">
        <v>0</v>
      </c>
    </row>
    <row r="3709" spans="2:20" x14ac:dyDescent="0.3">
      <c r="B3709" s="19">
        <v>3706</v>
      </c>
      <c r="C3709" s="179">
        <v>0</v>
      </c>
      <c r="D3709" s="179">
        <v>0</v>
      </c>
      <c r="E3709" s="179">
        <v>140791.08858270626</v>
      </c>
      <c r="F3709" s="179">
        <v>0</v>
      </c>
      <c r="G3709" s="179">
        <v>0</v>
      </c>
      <c r="H3709" s="179">
        <v>942049.68259689212</v>
      </c>
      <c r="I3709" s="179">
        <v>0</v>
      </c>
      <c r="J3709" s="179">
        <v>0</v>
      </c>
      <c r="K3709" s="179">
        <v>0</v>
      </c>
      <c r="L3709" s="179">
        <v>0</v>
      </c>
      <c r="M3709" s="179">
        <v>305816.63790006778</v>
      </c>
      <c r="N3709" s="179">
        <v>0</v>
      </c>
      <c r="O3709" s="179">
        <v>0</v>
      </c>
      <c r="P3709" s="179">
        <v>0</v>
      </c>
      <c r="Q3709" s="179">
        <v>0</v>
      </c>
      <c r="R3709" s="180">
        <v>0</v>
      </c>
      <c r="S3709" s="180">
        <v>0</v>
      </c>
      <c r="T3709" s="180">
        <v>0</v>
      </c>
    </row>
    <row r="3710" spans="2:20" x14ac:dyDescent="0.3">
      <c r="B3710" s="19">
        <v>3707</v>
      </c>
      <c r="C3710" s="179">
        <v>0</v>
      </c>
      <c r="D3710" s="179">
        <v>0</v>
      </c>
      <c r="E3710" s="179">
        <v>2953.0064237702286</v>
      </c>
      <c r="F3710" s="179">
        <v>1</v>
      </c>
      <c r="G3710" s="179">
        <v>457570.92544218985</v>
      </c>
      <c r="H3710" s="179">
        <v>136214.18813246663</v>
      </c>
      <c r="I3710" s="179">
        <v>0</v>
      </c>
      <c r="J3710" s="179">
        <v>0</v>
      </c>
      <c r="K3710" s="179">
        <v>0</v>
      </c>
      <c r="L3710" s="179">
        <v>0</v>
      </c>
      <c r="M3710" s="179">
        <v>77516.394296654224</v>
      </c>
      <c r="N3710" s="179">
        <v>0</v>
      </c>
      <c r="O3710" s="179">
        <v>0</v>
      </c>
      <c r="P3710" s="179">
        <v>0</v>
      </c>
      <c r="Q3710" s="179">
        <v>0</v>
      </c>
      <c r="R3710" s="180">
        <v>0</v>
      </c>
      <c r="S3710" s="180">
        <v>0</v>
      </c>
      <c r="T3710" s="180">
        <v>0</v>
      </c>
    </row>
    <row r="3711" spans="2:20" x14ac:dyDescent="0.3">
      <c r="B3711" s="19">
        <v>3708</v>
      </c>
      <c r="C3711" s="179">
        <v>0</v>
      </c>
      <c r="D3711" s="179">
        <v>0</v>
      </c>
      <c r="E3711" s="179">
        <v>49108.041370623105</v>
      </c>
      <c r="F3711" s="179">
        <v>0</v>
      </c>
      <c r="G3711" s="179">
        <v>0</v>
      </c>
      <c r="H3711" s="179">
        <v>42716.641125373586</v>
      </c>
      <c r="I3711" s="179">
        <v>0</v>
      </c>
      <c r="J3711" s="179">
        <v>0</v>
      </c>
      <c r="K3711" s="179">
        <v>0</v>
      </c>
      <c r="L3711" s="179">
        <v>0</v>
      </c>
      <c r="M3711" s="179">
        <v>913750.06718542275</v>
      </c>
      <c r="N3711" s="179">
        <v>0</v>
      </c>
      <c r="O3711" s="179">
        <v>0</v>
      </c>
      <c r="P3711" s="179">
        <v>0</v>
      </c>
      <c r="Q3711" s="179">
        <v>0</v>
      </c>
      <c r="R3711" s="180">
        <v>0</v>
      </c>
      <c r="S3711" s="180">
        <v>0</v>
      </c>
      <c r="T3711" s="180">
        <v>0</v>
      </c>
    </row>
    <row r="3712" spans="2:20" x14ac:dyDescent="0.3">
      <c r="B3712" s="19">
        <v>3709</v>
      </c>
      <c r="C3712" s="179">
        <v>0</v>
      </c>
      <c r="D3712" s="179">
        <v>0</v>
      </c>
      <c r="E3712" s="179">
        <v>292928.68223730894</v>
      </c>
      <c r="F3712" s="179">
        <v>0</v>
      </c>
      <c r="G3712" s="179">
        <v>0</v>
      </c>
      <c r="H3712" s="179">
        <v>7584.5878173319707</v>
      </c>
      <c r="I3712" s="179">
        <v>0</v>
      </c>
      <c r="J3712" s="179">
        <v>0</v>
      </c>
      <c r="K3712" s="179">
        <v>0</v>
      </c>
      <c r="L3712" s="179">
        <v>0</v>
      </c>
      <c r="M3712" s="179">
        <v>135495.22275246834</v>
      </c>
      <c r="N3712" s="179">
        <v>0</v>
      </c>
      <c r="O3712" s="179">
        <v>0</v>
      </c>
      <c r="P3712" s="179">
        <v>0</v>
      </c>
      <c r="Q3712" s="179">
        <v>0</v>
      </c>
      <c r="R3712" s="180">
        <v>0</v>
      </c>
      <c r="S3712" s="180">
        <v>0</v>
      </c>
      <c r="T3712" s="180">
        <v>0</v>
      </c>
    </row>
    <row r="3713" spans="2:20" x14ac:dyDescent="0.3">
      <c r="B3713" s="19">
        <v>3710</v>
      </c>
      <c r="C3713" s="179">
        <v>0</v>
      </c>
      <c r="D3713" s="179">
        <v>0</v>
      </c>
      <c r="E3713" s="179">
        <v>77494.947720592449</v>
      </c>
      <c r="F3713" s="179">
        <v>0</v>
      </c>
      <c r="G3713" s="179">
        <v>0</v>
      </c>
      <c r="H3713" s="179">
        <v>1256996.0244578877</v>
      </c>
      <c r="I3713" s="179">
        <v>0</v>
      </c>
      <c r="J3713" s="179">
        <v>0</v>
      </c>
      <c r="K3713" s="179">
        <v>0</v>
      </c>
      <c r="L3713" s="179">
        <v>0</v>
      </c>
      <c r="M3713" s="179">
        <v>200280.10796785107</v>
      </c>
      <c r="N3713" s="179">
        <v>0</v>
      </c>
      <c r="O3713" s="179">
        <v>0</v>
      </c>
      <c r="P3713" s="179">
        <v>0</v>
      </c>
      <c r="Q3713" s="179">
        <v>0</v>
      </c>
      <c r="R3713" s="180">
        <v>0</v>
      </c>
      <c r="S3713" s="180">
        <v>0</v>
      </c>
      <c r="T3713" s="180">
        <v>0</v>
      </c>
    </row>
    <row r="3714" spans="2:20" x14ac:dyDescent="0.3">
      <c r="B3714" s="19">
        <v>3711</v>
      </c>
      <c r="C3714" s="179">
        <v>0</v>
      </c>
      <c r="D3714" s="179">
        <v>0</v>
      </c>
      <c r="E3714" s="179">
        <v>199426.78508813679</v>
      </c>
      <c r="F3714" s="179">
        <v>0</v>
      </c>
      <c r="G3714" s="179">
        <v>0</v>
      </c>
      <c r="H3714" s="179">
        <v>139026.96091101738</v>
      </c>
      <c r="I3714" s="179">
        <v>0</v>
      </c>
      <c r="J3714" s="179">
        <v>0</v>
      </c>
      <c r="K3714" s="179">
        <v>0</v>
      </c>
      <c r="L3714" s="179">
        <v>0</v>
      </c>
      <c r="M3714" s="179">
        <v>153672.21154330371</v>
      </c>
      <c r="N3714" s="179">
        <v>0</v>
      </c>
      <c r="O3714" s="179">
        <v>0</v>
      </c>
      <c r="P3714" s="179">
        <v>0</v>
      </c>
      <c r="Q3714" s="179">
        <v>0</v>
      </c>
      <c r="R3714" s="180">
        <v>0</v>
      </c>
      <c r="S3714" s="180">
        <v>0</v>
      </c>
      <c r="T3714" s="180">
        <v>0</v>
      </c>
    </row>
    <row r="3715" spans="2:20" x14ac:dyDescent="0.3">
      <c r="B3715" s="19">
        <v>3712</v>
      </c>
      <c r="C3715" s="179">
        <v>0</v>
      </c>
      <c r="D3715" s="179">
        <v>0</v>
      </c>
      <c r="E3715" s="179">
        <v>133693.04770937798</v>
      </c>
      <c r="F3715" s="179">
        <v>0</v>
      </c>
      <c r="G3715" s="179">
        <v>0</v>
      </c>
      <c r="H3715" s="179">
        <v>790286.57835729199</v>
      </c>
      <c r="I3715" s="179">
        <v>0</v>
      </c>
      <c r="J3715" s="179">
        <v>0</v>
      </c>
      <c r="K3715" s="179">
        <v>0</v>
      </c>
      <c r="L3715" s="179">
        <v>0</v>
      </c>
      <c r="M3715" s="179">
        <v>57864.861802931533</v>
      </c>
      <c r="N3715" s="179">
        <v>0</v>
      </c>
      <c r="O3715" s="179">
        <v>0</v>
      </c>
      <c r="P3715" s="179">
        <v>0</v>
      </c>
      <c r="Q3715" s="179">
        <v>0</v>
      </c>
      <c r="R3715" s="180">
        <v>0</v>
      </c>
      <c r="S3715" s="180">
        <v>0</v>
      </c>
      <c r="T3715" s="180">
        <v>0</v>
      </c>
    </row>
    <row r="3716" spans="2:20" x14ac:dyDescent="0.3">
      <c r="B3716" s="19">
        <v>3713</v>
      </c>
      <c r="C3716" s="179">
        <v>0</v>
      </c>
      <c r="D3716" s="179">
        <v>0</v>
      </c>
      <c r="E3716" s="179">
        <v>504218.54736037122</v>
      </c>
      <c r="F3716" s="179">
        <v>0</v>
      </c>
      <c r="G3716" s="179">
        <v>0</v>
      </c>
      <c r="H3716" s="179">
        <v>95996.312155216161</v>
      </c>
      <c r="I3716" s="179">
        <v>0</v>
      </c>
      <c r="J3716" s="179">
        <v>0</v>
      </c>
      <c r="K3716" s="179">
        <v>0</v>
      </c>
      <c r="L3716" s="179">
        <v>0</v>
      </c>
      <c r="M3716" s="179">
        <v>274656.9296692349</v>
      </c>
      <c r="N3716" s="179">
        <v>0</v>
      </c>
      <c r="O3716" s="179">
        <v>0</v>
      </c>
      <c r="P3716" s="179">
        <v>0</v>
      </c>
      <c r="Q3716" s="179">
        <v>0</v>
      </c>
      <c r="R3716" s="180">
        <v>0</v>
      </c>
      <c r="S3716" s="180">
        <v>0</v>
      </c>
      <c r="T3716" s="180">
        <v>0</v>
      </c>
    </row>
    <row r="3717" spans="2:20" x14ac:dyDescent="0.3">
      <c r="B3717" s="19">
        <v>3714</v>
      </c>
      <c r="C3717" s="179">
        <v>0</v>
      </c>
      <c r="D3717" s="179">
        <v>0</v>
      </c>
      <c r="E3717" s="179">
        <v>38497.745157987476</v>
      </c>
      <c r="F3717" s="179">
        <v>0</v>
      </c>
      <c r="G3717" s="179">
        <v>0</v>
      </c>
      <c r="H3717" s="179">
        <v>7619.4706558193748</v>
      </c>
      <c r="I3717" s="179">
        <v>0</v>
      </c>
      <c r="J3717" s="179">
        <v>0</v>
      </c>
      <c r="K3717" s="179">
        <v>0</v>
      </c>
      <c r="L3717" s="179">
        <v>0</v>
      </c>
      <c r="M3717" s="179">
        <v>1623.5831377519319</v>
      </c>
      <c r="N3717" s="179">
        <v>0</v>
      </c>
      <c r="O3717" s="179">
        <v>0</v>
      </c>
      <c r="P3717" s="179">
        <v>0</v>
      </c>
      <c r="Q3717" s="179">
        <v>0</v>
      </c>
      <c r="R3717" s="180">
        <v>0</v>
      </c>
      <c r="S3717" s="180">
        <v>0</v>
      </c>
      <c r="T3717" s="180">
        <v>0</v>
      </c>
    </row>
    <row r="3718" spans="2:20" x14ac:dyDescent="0.3">
      <c r="B3718" s="19">
        <v>3715</v>
      </c>
      <c r="C3718" s="179">
        <v>0</v>
      </c>
      <c r="D3718" s="179">
        <v>0</v>
      </c>
      <c r="E3718" s="179">
        <v>466794.80561736831</v>
      </c>
      <c r="F3718" s="179">
        <v>0</v>
      </c>
      <c r="G3718" s="179">
        <v>0</v>
      </c>
      <c r="H3718" s="179">
        <v>73510.050167161913</v>
      </c>
      <c r="I3718" s="179">
        <v>0</v>
      </c>
      <c r="J3718" s="179">
        <v>0</v>
      </c>
      <c r="K3718" s="179">
        <v>0</v>
      </c>
      <c r="L3718" s="179">
        <v>0</v>
      </c>
      <c r="M3718" s="179">
        <v>34671.974559212482</v>
      </c>
      <c r="N3718" s="179">
        <v>0</v>
      </c>
      <c r="O3718" s="179">
        <v>0</v>
      </c>
      <c r="P3718" s="179">
        <v>0</v>
      </c>
      <c r="Q3718" s="179">
        <v>0</v>
      </c>
      <c r="R3718" s="180">
        <v>0</v>
      </c>
      <c r="S3718" s="180">
        <v>0</v>
      </c>
      <c r="T3718" s="180">
        <v>0</v>
      </c>
    </row>
    <row r="3719" spans="2:20" x14ac:dyDescent="0.3">
      <c r="B3719" s="19">
        <v>3716</v>
      </c>
      <c r="C3719" s="179">
        <v>0</v>
      </c>
      <c r="D3719" s="179">
        <v>0</v>
      </c>
      <c r="E3719" s="179">
        <v>15955.359151903258</v>
      </c>
      <c r="F3719" s="179">
        <v>0</v>
      </c>
      <c r="G3719" s="179">
        <v>0</v>
      </c>
      <c r="H3719" s="179">
        <v>174292.37022240047</v>
      </c>
      <c r="I3719" s="179">
        <v>0</v>
      </c>
      <c r="J3719" s="179">
        <v>0</v>
      </c>
      <c r="K3719" s="179">
        <v>0</v>
      </c>
      <c r="L3719" s="179">
        <v>0</v>
      </c>
      <c r="M3719" s="179">
        <v>80471.978845103076</v>
      </c>
      <c r="N3719" s="179">
        <v>0</v>
      </c>
      <c r="O3719" s="179">
        <v>0</v>
      </c>
      <c r="P3719" s="179">
        <v>0</v>
      </c>
      <c r="Q3719" s="179">
        <v>0</v>
      </c>
      <c r="R3719" s="180">
        <v>0</v>
      </c>
      <c r="S3719" s="180">
        <v>0</v>
      </c>
      <c r="T3719" s="180">
        <v>0</v>
      </c>
    </row>
    <row r="3720" spans="2:20" x14ac:dyDescent="0.3">
      <c r="B3720" s="19">
        <v>3717</v>
      </c>
      <c r="C3720" s="179">
        <v>0</v>
      </c>
      <c r="D3720" s="179">
        <v>0</v>
      </c>
      <c r="E3720" s="179">
        <v>15815.620881160017</v>
      </c>
      <c r="F3720" s="179">
        <v>0</v>
      </c>
      <c r="G3720" s="179">
        <v>0</v>
      </c>
      <c r="H3720" s="179">
        <v>25870.27649506618</v>
      </c>
      <c r="I3720" s="179">
        <v>0</v>
      </c>
      <c r="J3720" s="179">
        <v>0</v>
      </c>
      <c r="K3720" s="179">
        <v>0</v>
      </c>
      <c r="L3720" s="179">
        <v>0</v>
      </c>
      <c r="M3720" s="179">
        <v>45502.136383841476</v>
      </c>
      <c r="N3720" s="179">
        <v>0</v>
      </c>
      <c r="O3720" s="179">
        <v>0</v>
      </c>
      <c r="P3720" s="179">
        <v>0</v>
      </c>
      <c r="Q3720" s="179">
        <v>0</v>
      </c>
      <c r="R3720" s="180">
        <v>0</v>
      </c>
      <c r="S3720" s="180">
        <v>0</v>
      </c>
      <c r="T3720" s="180">
        <v>0</v>
      </c>
    </row>
    <row r="3721" spans="2:20" x14ac:dyDescent="0.3">
      <c r="B3721" s="19">
        <v>3718</v>
      </c>
      <c r="C3721" s="179">
        <v>0</v>
      </c>
      <c r="D3721" s="179">
        <v>0</v>
      </c>
      <c r="E3721" s="179">
        <v>469827.69985751854</v>
      </c>
      <c r="F3721" s="179">
        <v>0</v>
      </c>
      <c r="G3721" s="179">
        <v>0</v>
      </c>
      <c r="H3721" s="179">
        <v>2240.1821052631431</v>
      </c>
      <c r="I3721" s="179">
        <v>0</v>
      </c>
      <c r="J3721" s="179">
        <v>0</v>
      </c>
      <c r="K3721" s="179">
        <v>0</v>
      </c>
      <c r="L3721" s="179">
        <v>0</v>
      </c>
      <c r="M3721" s="179">
        <v>749319.36725256185</v>
      </c>
      <c r="N3721" s="179">
        <v>0</v>
      </c>
      <c r="O3721" s="179">
        <v>0</v>
      </c>
      <c r="P3721" s="179">
        <v>0</v>
      </c>
      <c r="Q3721" s="179">
        <v>0</v>
      </c>
      <c r="R3721" s="180">
        <v>0</v>
      </c>
      <c r="S3721" s="180">
        <v>0</v>
      </c>
      <c r="T3721" s="180">
        <v>0</v>
      </c>
    </row>
    <row r="3722" spans="2:20" x14ac:dyDescent="0.3">
      <c r="B3722" s="19">
        <v>3719</v>
      </c>
      <c r="C3722" s="179">
        <v>0</v>
      </c>
      <c r="D3722" s="179">
        <v>0</v>
      </c>
      <c r="E3722" s="179">
        <v>48010.772521150859</v>
      </c>
      <c r="F3722" s="179">
        <v>0</v>
      </c>
      <c r="G3722" s="179">
        <v>0</v>
      </c>
      <c r="H3722" s="179">
        <v>105385.88704582132</v>
      </c>
      <c r="I3722" s="179">
        <v>0</v>
      </c>
      <c r="J3722" s="179">
        <v>0</v>
      </c>
      <c r="K3722" s="179">
        <v>0</v>
      </c>
      <c r="L3722" s="179">
        <v>0</v>
      </c>
      <c r="M3722" s="179">
        <v>96646.50529498393</v>
      </c>
      <c r="N3722" s="179">
        <v>0</v>
      </c>
      <c r="O3722" s="179">
        <v>0</v>
      </c>
      <c r="P3722" s="179">
        <v>0</v>
      </c>
      <c r="Q3722" s="179">
        <v>0</v>
      </c>
      <c r="R3722" s="180">
        <v>0</v>
      </c>
      <c r="S3722" s="180">
        <v>0</v>
      </c>
      <c r="T3722" s="180">
        <v>0</v>
      </c>
    </row>
    <row r="3723" spans="2:20" x14ac:dyDescent="0.3">
      <c r="B3723" s="19">
        <v>3720</v>
      </c>
      <c r="C3723" s="179">
        <v>0</v>
      </c>
      <c r="D3723" s="179">
        <v>0</v>
      </c>
      <c r="E3723" s="179">
        <v>33509.015831770208</v>
      </c>
      <c r="F3723" s="179">
        <v>0</v>
      </c>
      <c r="G3723" s="179">
        <v>0</v>
      </c>
      <c r="H3723" s="179">
        <v>24711.612718728822</v>
      </c>
      <c r="I3723" s="179">
        <v>0</v>
      </c>
      <c r="J3723" s="179">
        <v>0</v>
      </c>
      <c r="K3723" s="179">
        <v>0</v>
      </c>
      <c r="L3723" s="179">
        <v>0</v>
      </c>
      <c r="M3723" s="179">
        <v>19846.09917479425</v>
      </c>
      <c r="N3723" s="179">
        <v>0</v>
      </c>
      <c r="O3723" s="179">
        <v>0</v>
      </c>
      <c r="P3723" s="179">
        <v>0</v>
      </c>
      <c r="Q3723" s="179">
        <v>0</v>
      </c>
      <c r="R3723" s="180">
        <v>0</v>
      </c>
      <c r="S3723" s="180">
        <v>0</v>
      </c>
      <c r="T3723" s="180">
        <v>0</v>
      </c>
    </row>
    <row r="3724" spans="2:20" x14ac:dyDescent="0.3">
      <c r="B3724" s="19">
        <v>3721</v>
      </c>
      <c r="C3724" s="179">
        <v>0</v>
      </c>
      <c r="D3724" s="179">
        <v>0</v>
      </c>
      <c r="E3724" s="179">
        <v>24861.263234982227</v>
      </c>
      <c r="F3724" s="179">
        <v>0</v>
      </c>
      <c r="G3724" s="179">
        <v>0</v>
      </c>
      <c r="H3724" s="179">
        <v>326967.59589824255</v>
      </c>
      <c r="I3724" s="179">
        <v>0</v>
      </c>
      <c r="J3724" s="179">
        <v>0</v>
      </c>
      <c r="K3724" s="179">
        <v>0</v>
      </c>
      <c r="L3724" s="179">
        <v>0</v>
      </c>
      <c r="M3724" s="179">
        <v>1676618.8187252975</v>
      </c>
      <c r="N3724" s="179">
        <v>0</v>
      </c>
      <c r="O3724" s="179">
        <v>0</v>
      </c>
      <c r="P3724" s="179">
        <v>0</v>
      </c>
      <c r="Q3724" s="179">
        <v>0</v>
      </c>
      <c r="R3724" s="180">
        <v>0</v>
      </c>
      <c r="S3724" s="180">
        <v>0</v>
      </c>
      <c r="T3724" s="180">
        <v>0</v>
      </c>
    </row>
    <row r="3725" spans="2:20" x14ac:dyDescent="0.3">
      <c r="B3725" s="19">
        <v>3722</v>
      </c>
      <c r="C3725" s="179">
        <v>0</v>
      </c>
      <c r="D3725" s="179">
        <v>0</v>
      </c>
      <c r="E3725" s="179">
        <v>1041424.2310333571</v>
      </c>
      <c r="F3725" s="179">
        <v>0</v>
      </c>
      <c r="G3725" s="179">
        <v>0</v>
      </c>
      <c r="H3725" s="179">
        <v>11892.98829757557</v>
      </c>
      <c r="I3725" s="179">
        <v>0</v>
      </c>
      <c r="J3725" s="179">
        <v>0</v>
      </c>
      <c r="K3725" s="179">
        <v>0</v>
      </c>
      <c r="L3725" s="179">
        <v>0</v>
      </c>
      <c r="M3725" s="179">
        <v>10257.237215949162</v>
      </c>
      <c r="N3725" s="179">
        <v>0</v>
      </c>
      <c r="O3725" s="179">
        <v>0</v>
      </c>
      <c r="P3725" s="179">
        <v>0</v>
      </c>
      <c r="Q3725" s="179">
        <v>0</v>
      </c>
      <c r="R3725" s="180">
        <v>0</v>
      </c>
      <c r="S3725" s="180">
        <v>0</v>
      </c>
      <c r="T3725" s="180">
        <v>0</v>
      </c>
    </row>
    <row r="3726" spans="2:20" x14ac:dyDescent="0.3">
      <c r="B3726" s="19">
        <v>3723</v>
      </c>
      <c r="C3726" s="179">
        <v>0</v>
      </c>
      <c r="D3726" s="179">
        <v>0</v>
      </c>
      <c r="E3726" s="179">
        <v>91668.164223602638</v>
      </c>
      <c r="F3726" s="179">
        <v>0</v>
      </c>
      <c r="G3726" s="179">
        <v>0</v>
      </c>
      <c r="H3726" s="179">
        <v>37538.047864335604</v>
      </c>
      <c r="I3726" s="179">
        <v>0</v>
      </c>
      <c r="J3726" s="179">
        <v>0</v>
      </c>
      <c r="K3726" s="179">
        <v>0</v>
      </c>
      <c r="L3726" s="179">
        <v>0</v>
      </c>
      <c r="M3726" s="179">
        <v>7305.2648694866257</v>
      </c>
      <c r="N3726" s="179">
        <v>0</v>
      </c>
      <c r="O3726" s="179">
        <v>0</v>
      </c>
      <c r="P3726" s="179">
        <v>0</v>
      </c>
      <c r="Q3726" s="179">
        <v>0</v>
      </c>
      <c r="R3726" s="180">
        <v>0</v>
      </c>
      <c r="S3726" s="180">
        <v>0</v>
      </c>
      <c r="T3726" s="180">
        <v>0</v>
      </c>
    </row>
    <row r="3727" spans="2:20" x14ac:dyDescent="0.3">
      <c r="B3727" s="19">
        <v>3724</v>
      </c>
      <c r="C3727" s="179">
        <v>0</v>
      </c>
      <c r="D3727" s="179">
        <v>0</v>
      </c>
      <c r="E3727" s="179">
        <v>735726.08805894502</v>
      </c>
      <c r="F3727" s="179">
        <v>0</v>
      </c>
      <c r="G3727" s="179">
        <v>0</v>
      </c>
      <c r="H3727" s="179">
        <v>350074.22875278909</v>
      </c>
      <c r="I3727" s="179">
        <v>0</v>
      </c>
      <c r="J3727" s="179">
        <v>0</v>
      </c>
      <c r="K3727" s="179">
        <v>0</v>
      </c>
      <c r="L3727" s="179">
        <v>0</v>
      </c>
      <c r="M3727" s="179">
        <v>22907.600446786048</v>
      </c>
      <c r="N3727" s="179">
        <v>0</v>
      </c>
      <c r="O3727" s="179">
        <v>0</v>
      </c>
      <c r="P3727" s="179">
        <v>0</v>
      </c>
      <c r="Q3727" s="179">
        <v>0</v>
      </c>
      <c r="R3727" s="180">
        <v>0</v>
      </c>
      <c r="S3727" s="180">
        <v>0</v>
      </c>
      <c r="T3727" s="180">
        <v>0</v>
      </c>
    </row>
    <row r="3728" spans="2:20" x14ac:dyDescent="0.3">
      <c r="B3728" s="19">
        <v>3725</v>
      </c>
      <c r="C3728" s="179">
        <v>0</v>
      </c>
      <c r="D3728" s="179">
        <v>0</v>
      </c>
      <c r="E3728" s="179">
        <v>47556.784217760993</v>
      </c>
      <c r="F3728" s="179">
        <v>0</v>
      </c>
      <c r="G3728" s="179">
        <v>0</v>
      </c>
      <c r="H3728" s="179">
        <v>259057.84820533983</v>
      </c>
      <c r="I3728" s="179">
        <v>0</v>
      </c>
      <c r="J3728" s="179">
        <v>0</v>
      </c>
      <c r="K3728" s="179">
        <v>0</v>
      </c>
      <c r="L3728" s="179">
        <v>0</v>
      </c>
      <c r="M3728" s="179">
        <v>184615.78216846511</v>
      </c>
      <c r="N3728" s="179">
        <v>0</v>
      </c>
      <c r="O3728" s="179">
        <v>0</v>
      </c>
      <c r="P3728" s="179">
        <v>0</v>
      </c>
      <c r="Q3728" s="179">
        <v>0</v>
      </c>
      <c r="R3728" s="180">
        <v>0</v>
      </c>
      <c r="S3728" s="180">
        <v>0</v>
      </c>
      <c r="T3728" s="180">
        <v>0</v>
      </c>
    </row>
    <row r="3729" spans="2:20" x14ac:dyDescent="0.3">
      <c r="B3729" s="19">
        <v>3726</v>
      </c>
      <c r="C3729" s="179">
        <v>0</v>
      </c>
      <c r="D3729" s="179">
        <v>0</v>
      </c>
      <c r="E3729" s="179">
        <v>125923.31080178713</v>
      </c>
      <c r="F3729" s="179">
        <v>0</v>
      </c>
      <c r="G3729" s="179">
        <v>0</v>
      </c>
      <c r="H3729" s="179">
        <v>67981.648888941636</v>
      </c>
      <c r="I3729" s="179">
        <v>0</v>
      </c>
      <c r="J3729" s="179">
        <v>0</v>
      </c>
      <c r="K3729" s="179">
        <v>0</v>
      </c>
      <c r="L3729" s="179">
        <v>0</v>
      </c>
      <c r="M3729" s="179">
        <v>26394.355440655516</v>
      </c>
      <c r="N3729" s="179">
        <v>0</v>
      </c>
      <c r="O3729" s="179">
        <v>0</v>
      </c>
      <c r="P3729" s="179">
        <v>0</v>
      </c>
      <c r="Q3729" s="179">
        <v>0</v>
      </c>
      <c r="R3729" s="180">
        <v>0</v>
      </c>
      <c r="S3729" s="180">
        <v>0</v>
      </c>
      <c r="T3729" s="180">
        <v>0</v>
      </c>
    </row>
    <row r="3730" spans="2:20" x14ac:dyDescent="0.3">
      <c r="B3730" s="19">
        <v>3727</v>
      </c>
      <c r="C3730" s="179">
        <v>0</v>
      </c>
      <c r="D3730" s="179">
        <v>0</v>
      </c>
      <c r="E3730" s="179">
        <v>132748.41326981923</v>
      </c>
      <c r="F3730" s="179">
        <v>0</v>
      </c>
      <c r="G3730" s="179">
        <v>0</v>
      </c>
      <c r="H3730" s="179">
        <v>16196.244995885056</v>
      </c>
      <c r="I3730" s="179">
        <v>0</v>
      </c>
      <c r="J3730" s="179">
        <v>0</v>
      </c>
      <c r="K3730" s="179">
        <v>0</v>
      </c>
      <c r="L3730" s="179">
        <v>0</v>
      </c>
      <c r="M3730" s="179">
        <v>205050.07756611641</v>
      </c>
      <c r="N3730" s="179">
        <v>0</v>
      </c>
      <c r="O3730" s="179">
        <v>0</v>
      </c>
      <c r="P3730" s="179">
        <v>0</v>
      </c>
      <c r="Q3730" s="179">
        <v>0</v>
      </c>
      <c r="R3730" s="180">
        <v>0</v>
      </c>
      <c r="S3730" s="180">
        <v>0</v>
      </c>
      <c r="T3730" s="180">
        <v>0</v>
      </c>
    </row>
    <row r="3731" spans="2:20" x14ac:dyDescent="0.3">
      <c r="B3731" s="19">
        <v>3728</v>
      </c>
      <c r="C3731" s="179">
        <v>0</v>
      </c>
      <c r="D3731" s="179">
        <v>0</v>
      </c>
      <c r="E3731" s="179">
        <v>111266.55691510598</v>
      </c>
      <c r="F3731" s="179">
        <v>0</v>
      </c>
      <c r="G3731" s="179">
        <v>0</v>
      </c>
      <c r="H3731" s="179">
        <v>2467.1809955849576</v>
      </c>
      <c r="I3731" s="179">
        <v>0</v>
      </c>
      <c r="J3731" s="179">
        <v>0</v>
      </c>
      <c r="K3731" s="179">
        <v>0</v>
      </c>
      <c r="L3731" s="179">
        <v>0</v>
      </c>
      <c r="M3731" s="179">
        <v>936914.42484630435</v>
      </c>
      <c r="N3731" s="179">
        <v>0</v>
      </c>
      <c r="O3731" s="179">
        <v>0</v>
      </c>
      <c r="P3731" s="179">
        <v>0</v>
      </c>
      <c r="Q3731" s="179">
        <v>0</v>
      </c>
      <c r="R3731" s="180">
        <v>0</v>
      </c>
      <c r="S3731" s="180">
        <v>0</v>
      </c>
      <c r="T3731" s="180">
        <v>0</v>
      </c>
    </row>
    <row r="3732" spans="2:20" x14ac:dyDescent="0.3">
      <c r="B3732" s="19">
        <v>3729</v>
      </c>
      <c r="C3732" s="179">
        <v>0</v>
      </c>
      <c r="D3732" s="179">
        <v>0</v>
      </c>
      <c r="E3732" s="179">
        <v>16682.348346244347</v>
      </c>
      <c r="F3732" s="179">
        <v>0</v>
      </c>
      <c r="G3732" s="179">
        <v>0</v>
      </c>
      <c r="H3732" s="179">
        <v>87690.430398077689</v>
      </c>
      <c r="I3732" s="179">
        <v>0</v>
      </c>
      <c r="J3732" s="179">
        <v>0</v>
      </c>
      <c r="K3732" s="179">
        <v>0</v>
      </c>
      <c r="L3732" s="179">
        <v>0</v>
      </c>
      <c r="M3732" s="179">
        <v>2392.9287159204014</v>
      </c>
      <c r="N3732" s="179">
        <v>0</v>
      </c>
      <c r="O3732" s="179">
        <v>0</v>
      </c>
      <c r="P3732" s="179">
        <v>0</v>
      </c>
      <c r="Q3732" s="179">
        <v>0</v>
      </c>
      <c r="R3732" s="180">
        <v>0</v>
      </c>
      <c r="S3732" s="180">
        <v>0</v>
      </c>
      <c r="T3732" s="180">
        <v>0</v>
      </c>
    </row>
    <row r="3733" spans="2:20" x14ac:dyDescent="0.3">
      <c r="B3733" s="19">
        <v>3730</v>
      </c>
      <c r="C3733" s="179">
        <v>0</v>
      </c>
      <c r="D3733" s="179">
        <v>0</v>
      </c>
      <c r="E3733" s="179">
        <v>8637.0553578082763</v>
      </c>
      <c r="F3733" s="179">
        <v>0</v>
      </c>
      <c r="G3733" s="179">
        <v>0</v>
      </c>
      <c r="H3733" s="179">
        <v>7741.5162206745181</v>
      </c>
      <c r="I3733" s="179">
        <v>0</v>
      </c>
      <c r="J3733" s="179">
        <v>0</v>
      </c>
      <c r="K3733" s="179">
        <v>0</v>
      </c>
      <c r="L3733" s="179">
        <v>0</v>
      </c>
      <c r="M3733" s="179">
        <v>117859.92213635208</v>
      </c>
      <c r="N3733" s="179">
        <v>0</v>
      </c>
      <c r="O3733" s="179">
        <v>0</v>
      </c>
      <c r="P3733" s="179">
        <v>0</v>
      </c>
      <c r="Q3733" s="179">
        <v>0</v>
      </c>
      <c r="R3733" s="180">
        <v>0</v>
      </c>
      <c r="S3733" s="180">
        <v>0</v>
      </c>
      <c r="T3733" s="180">
        <v>0</v>
      </c>
    </row>
    <row r="3734" spans="2:20" x14ac:dyDescent="0.3">
      <c r="B3734" s="19">
        <v>3731</v>
      </c>
      <c r="C3734" s="179">
        <v>0</v>
      </c>
      <c r="D3734" s="179">
        <v>0</v>
      </c>
      <c r="E3734" s="179">
        <v>263736.83166923566</v>
      </c>
      <c r="F3734" s="179">
        <v>0</v>
      </c>
      <c r="G3734" s="179">
        <v>0</v>
      </c>
      <c r="H3734" s="179">
        <v>25504.441365501443</v>
      </c>
      <c r="I3734" s="179">
        <v>0</v>
      </c>
      <c r="J3734" s="179">
        <v>0</v>
      </c>
      <c r="K3734" s="179">
        <v>0</v>
      </c>
      <c r="L3734" s="179">
        <v>0</v>
      </c>
      <c r="M3734" s="179">
        <v>75251.078780982847</v>
      </c>
      <c r="N3734" s="179">
        <v>0</v>
      </c>
      <c r="O3734" s="179">
        <v>0</v>
      </c>
      <c r="P3734" s="179">
        <v>0</v>
      </c>
      <c r="Q3734" s="179">
        <v>0</v>
      </c>
      <c r="R3734" s="180">
        <v>0</v>
      </c>
      <c r="S3734" s="180">
        <v>0</v>
      </c>
      <c r="T3734" s="180">
        <v>0</v>
      </c>
    </row>
    <row r="3735" spans="2:20" x14ac:dyDescent="0.3">
      <c r="B3735" s="19">
        <v>3732</v>
      </c>
      <c r="C3735" s="179">
        <v>0</v>
      </c>
      <c r="D3735" s="179">
        <v>0</v>
      </c>
      <c r="E3735" s="179">
        <v>514766.3540390025</v>
      </c>
      <c r="F3735" s="179">
        <v>0</v>
      </c>
      <c r="G3735" s="179">
        <v>0</v>
      </c>
      <c r="H3735" s="179">
        <v>340543.73806675826</v>
      </c>
      <c r="I3735" s="179">
        <v>0</v>
      </c>
      <c r="J3735" s="179">
        <v>0</v>
      </c>
      <c r="K3735" s="179">
        <v>0</v>
      </c>
      <c r="L3735" s="179">
        <v>0</v>
      </c>
      <c r="M3735" s="179">
        <v>23220.374743031349</v>
      </c>
      <c r="N3735" s="179">
        <v>0</v>
      </c>
      <c r="O3735" s="179">
        <v>0</v>
      </c>
      <c r="P3735" s="179">
        <v>0</v>
      </c>
      <c r="Q3735" s="179">
        <v>0</v>
      </c>
      <c r="R3735" s="180">
        <v>0</v>
      </c>
      <c r="S3735" s="180">
        <v>0</v>
      </c>
      <c r="T3735" s="180">
        <v>0</v>
      </c>
    </row>
    <row r="3736" spans="2:20" x14ac:dyDescent="0.3">
      <c r="B3736" s="19">
        <v>3733</v>
      </c>
      <c r="C3736" s="179">
        <v>0</v>
      </c>
      <c r="D3736" s="179">
        <v>0</v>
      </c>
      <c r="E3736" s="179">
        <v>223021.37153187284</v>
      </c>
      <c r="F3736" s="179">
        <v>0</v>
      </c>
      <c r="G3736" s="179">
        <v>0</v>
      </c>
      <c r="H3736" s="179">
        <v>217595.86514270576</v>
      </c>
      <c r="I3736" s="179">
        <v>0</v>
      </c>
      <c r="J3736" s="179">
        <v>0</v>
      </c>
      <c r="K3736" s="179">
        <v>0</v>
      </c>
      <c r="L3736" s="179">
        <v>0</v>
      </c>
      <c r="M3736" s="179">
        <v>5216.5031756166754</v>
      </c>
      <c r="N3736" s="179">
        <v>0</v>
      </c>
      <c r="O3736" s="179">
        <v>0</v>
      </c>
      <c r="P3736" s="179">
        <v>0</v>
      </c>
      <c r="Q3736" s="179">
        <v>0</v>
      </c>
      <c r="R3736" s="180">
        <v>0</v>
      </c>
      <c r="S3736" s="180">
        <v>0</v>
      </c>
      <c r="T3736" s="180">
        <v>0</v>
      </c>
    </row>
    <row r="3737" spans="2:20" x14ac:dyDescent="0.3">
      <c r="B3737" s="19">
        <v>3734</v>
      </c>
      <c r="C3737" s="179">
        <v>1</v>
      </c>
      <c r="D3737" s="179">
        <v>462902.43935555825</v>
      </c>
      <c r="E3737" s="179">
        <v>60344.553834639824</v>
      </c>
      <c r="F3737" s="179">
        <v>0</v>
      </c>
      <c r="G3737" s="179">
        <v>0</v>
      </c>
      <c r="H3737" s="179">
        <v>21373.834328276647</v>
      </c>
      <c r="I3737" s="179">
        <v>0</v>
      </c>
      <c r="J3737" s="179">
        <v>0</v>
      </c>
      <c r="K3737" s="179">
        <v>0</v>
      </c>
      <c r="L3737" s="179">
        <v>0</v>
      </c>
      <c r="M3737" s="179">
        <v>40316.61389742465</v>
      </c>
      <c r="N3737" s="179">
        <v>0</v>
      </c>
      <c r="O3737" s="179">
        <v>0</v>
      </c>
      <c r="P3737" s="179">
        <v>0</v>
      </c>
      <c r="Q3737" s="179">
        <v>0</v>
      </c>
      <c r="R3737" s="180">
        <v>0</v>
      </c>
      <c r="S3737" s="180">
        <v>0</v>
      </c>
      <c r="T3737" s="180">
        <v>462902.43935555825</v>
      </c>
    </row>
    <row r="3738" spans="2:20" x14ac:dyDescent="0.3">
      <c r="B3738" s="19">
        <v>3735</v>
      </c>
      <c r="C3738" s="179">
        <v>0</v>
      </c>
      <c r="D3738" s="179">
        <v>0</v>
      </c>
      <c r="E3738" s="179">
        <v>723391.02386089764</v>
      </c>
      <c r="F3738" s="179">
        <v>0</v>
      </c>
      <c r="G3738" s="179">
        <v>0</v>
      </c>
      <c r="H3738" s="179">
        <v>10407.043095495203</v>
      </c>
      <c r="I3738" s="179">
        <v>0</v>
      </c>
      <c r="J3738" s="179">
        <v>0</v>
      </c>
      <c r="K3738" s="179">
        <v>0</v>
      </c>
      <c r="L3738" s="179">
        <v>0</v>
      </c>
      <c r="M3738" s="179">
        <v>34165.000065563458</v>
      </c>
      <c r="N3738" s="179">
        <v>0</v>
      </c>
      <c r="O3738" s="179">
        <v>0</v>
      </c>
      <c r="P3738" s="179">
        <v>0</v>
      </c>
      <c r="Q3738" s="179">
        <v>0</v>
      </c>
      <c r="R3738" s="180">
        <v>0</v>
      </c>
      <c r="S3738" s="180">
        <v>0</v>
      </c>
      <c r="T3738" s="180">
        <v>0</v>
      </c>
    </row>
    <row r="3739" spans="2:20" x14ac:dyDescent="0.3">
      <c r="B3739" s="19">
        <v>3736</v>
      </c>
      <c r="C3739" s="179">
        <v>0</v>
      </c>
      <c r="D3739" s="179">
        <v>0</v>
      </c>
      <c r="E3739" s="179">
        <v>42322.019751784719</v>
      </c>
      <c r="F3739" s="179">
        <v>0</v>
      </c>
      <c r="G3739" s="179">
        <v>0</v>
      </c>
      <c r="H3739" s="179">
        <v>159227.55745895</v>
      </c>
      <c r="I3739" s="179">
        <v>0</v>
      </c>
      <c r="J3739" s="179">
        <v>0</v>
      </c>
      <c r="K3739" s="179">
        <v>0</v>
      </c>
      <c r="L3739" s="179">
        <v>0</v>
      </c>
      <c r="M3739" s="179">
        <v>72974.553352582923</v>
      </c>
      <c r="N3739" s="179">
        <v>0</v>
      </c>
      <c r="O3739" s="179">
        <v>0</v>
      </c>
      <c r="P3739" s="179">
        <v>0</v>
      </c>
      <c r="Q3739" s="179">
        <v>0</v>
      </c>
      <c r="R3739" s="180">
        <v>0</v>
      </c>
      <c r="S3739" s="180">
        <v>0</v>
      </c>
      <c r="T3739" s="180">
        <v>0</v>
      </c>
    </row>
    <row r="3740" spans="2:20" x14ac:dyDescent="0.3">
      <c r="B3740" s="19">
        <v>3737</v>
      </c>
      <c r="C3740" s="179">
        <v>0</v>
      </c>
      <c r="D3740" s="179">
        <v>0</v>
      </c>
      <c r="E3740" s="179">
        <v>34710.201021631081</v>
      </c>
      <c r="F3740" s="179">
        <v>0</v>
      </c>
      <c r="G3740" s="179">
        <v>0</v>
      </c>
      <c r="H3740" s="179">
        <v>123360.00333926451</v>
      </c>
      <c r="I3740" s="179">
        <v>0</v>
      </c>
      <c r="J3740" s="179">
        <v>0</v>
      </c>
      <c r="K3740" s="179">
        <v>0</v>
      </c>
      <c r="L3740" s="179">
        <v>0</v>
      </c>
      <c r="M3740" s="179">
        <v>144889.24724085059</v>
      </c>
      <c r="N3740" s="179">
        <v>0</v>
      </c>
      <c r="O3740" s="179">
        <v>0</v>
      </c>
      <c r="P3740" s="179">
        <v>0</v>
      </c>
      <c r="Q3740" s="179">
        <v>0</v>
      </c>
      <c r="R3740" s="180">
        <v>0</v>
      </c>
      <c r="S3740" s="180">
        <v>0</v>
      </c>
      <c r="T3740" s="180">
        <v>0</v>
      </c>
    </row>
    <row r="3741" spans="2:20" x14ac:dyDescent="0.3">
      <c r="B3741" s="19">
        <v>3738</v>
      </c>
      <c r="C3741" s="179">
        <v>0</v>
      </c>
      <c r="D3741" s="179">
        <v>0</v>
      </c>
      <c r="E3741" s="179">
        <v>32202.275288528388</v>
      </c>
      <c r="F3741" s="179">
        <v>0</v>
      </c>
      <c r="G3741" s="179">
        <v>0</v>
      </c>
      <c r="H3741" s="179">
        <v>91073.422715695473</v>
      </c>
      <c r="I3741" s="179">
        <v>0</v>
      </c>
      <c r="J3741" s="179">
        <v>0</v>
      </c>
      <c r="K3741" s="179">
        <v>0</v>
      </c>
      <c r="L3741" s="179">
        <v>0</v>
      </c>
      <c r="M3741" s="179">
        <v>589669.16463442659</v>
      </c>
      <c r="N3741" s="179">
        <v>0</v>
      </c>
      <c r="O3741" s="179">
        <v>0</v>
      </c>
      <c r="P3741" s="179">
        <v>0</v>
      </c>
      <c r="Q3741" s="179">
        <v>0</v>
      </c>
      <c r="R3741" s="180">
        <v>0</v>
      </c>
      <c r="S3741" s="180">
        <v>0</v>
      </c>
      <c r="T3741" s="180">
        <v>0</v>
      </c>
    </row>
    <row r="3742" spans="2:20" x14ac:dyDescent="0.3">
      <c r="B3742" s="19">
        <v>3739</v>
      </c>
      <c r="C3742" s="179">
        <v>0</v>
      </c>
      <c r="D3742" s="179">
        <v>0</v>
      </c>
      <c r="E3742" s="179">
        <v>35500.818198924826</v>
      </c>
      <c r="F3742" s="179">
        <v>0</v>
      </c>
      <c r="G3742" s="179">
        <v>0</v>
      </c>
      <c r="H3742" s="179">
        <v>352711.49040462263</v>
      </c>
      <c r="I3742" s="179">
        <v>0</v>
      </c>
      <c r="J3742" s="179">
        <v>0</v>
      </c>
      <c r="K3742" s="179">
        <v>0</v>
      </c>
      <c r="L3742" s="179">
        <v>0</v>
      </c>
      <c r="M3742" s="179">
        <v>124736.13077403168</v>
      </c>
      <c r="N3742" s="179">
        <v>0</v>
      </c>
      <c r="O3742" s="179">
        <v>0</v>
      </c>
      <c r="P3742" s="179">
        <v>0</v>
      </c>
      <c r="Q3742" s="179">
        <v>0</v>
      </c>
      <c r="R3742" s="180">
        <v>0</v>
      </c>
      <c r="S3742" s="180">
        <v>0</v>
      </c>
      <c r="T3742" s="180">
        <v>0</v>
      </c>
    </row>
    <row r="3743" spans="2:20" x14ac:dyDescent="0.3">
      <c r="B3743" s="19">
        <v>3740</v>
      </c>
      <c r="C3743" s="179">
        <v>0</v>
      </c>
      <c r="D3743" s="179">
        <v>0</v>
      </c>
      <c r="E3743" s="179">
        <v>2712.1353654358277</v>
      </c>
      <c r="F3743" s="179">
        <v>0</v>
      </c>
      <c r="G3743" s="179">
        <v>0</v>
      </c>
      <c r="H3743" s="179">
        <v>263405.94790558744</v>
      </c>
      <c r="I3743" s="179">
        <v>0</v>
      </c>
      <c r="J3743" s="179">
        <v>0</v>
      </c>
      <c r="K3743" s="179">
        <v>0</v>
      </c>
      <c r="L3743" s="179">
        <v>0</v>
      </c>
      <c r="M3743" s="179">
        <v>16712.624729975621</v>
      </c>
      <c r="N3743" s="179">
        <v>0</v>
      </c>
      <c r="O3743" s="179">
        <v>0</v>
      </c>
      <c r="P3743" s="179">
        <v>0</v>
      </c>
      <c r="Q3743" s="179">
        <v>0</v>
      </c>
      <c r="R3743" s="180">
        <v>0</v>
      </c>
      <c r="S3743" s="180">
        <v>0</v>
      </c>
      <c r="T3743" s="180">
        <v>0</v>
      </c>
    </row>
    <row r="3744" spans="2:20" x14ac:dyDescent="0.3">
      <c r="B3744" s="19">
        <v>3741</v>
      </c>
      <c r="C3744" s="179">
        <v>0</v>
      </c>
      <c r="D3744" s="179">
        <v>0</v>
      </c>
      <c r="E3744" s="179">
        <v>41071.675316332643</v>
      </c>
      <c r="F3744" s="179">
        <v>0</v>
      </c>
      <c r="G3744" s="179">
        <v>0</v>
      </c>
      <c r="H3744" s="179">
        <v>5371.5337537967371</v>
      </c>
      <c r="I3744" s="179">
        <v>0</v>
      </c>
      <c r="J3744" s="179">
        <v>0</v>
      </c>
      <c r="K3744" s="179">
        <v>0</v>
      </c>
      <c r="L3744" s="179">
        <v>0</v>
      </c>
      <c r="M3744" s="179">
        <v>607402.91588252387</v>
      </c>
      <c r="N3744" s="179">
        <v>0</v>
      </c>
      <c r="O3744" s="179">
        <v>0</v>
      </c>
      <c r="P3744" s="179">
        <v>0</v>
      </c>
      <c r="Q3744" s="179">
        <v>0</v>
      </c>
      <c r="R3744" s="180">
        <v>0</v>
      </c>
      <c r="S3744" s="180">
        <v>0</v>
      </c>
      <c r="T3744" s="180">
        <v>0</v>
      </c>
    </row>
    <row r="3745" spans="2:20" x14ac:dyDescent="0.3">
      <c r="B3745" s="19">
        <v>3742</v>
      </c>
      <c r="C3745" s="179">
        <v>0</v>
      </c>
      <c r="D3745" s="179">
        <v>0</v>
      </c>
      <c r="E3745" s="179">
        <v>27580.255054974867</v>
      </c>
      <c r="F3745" s="179">
        <v>0</v>
      </c>
      <c r="G3745" s="179">
        <v>0</v>
      </c>
      <c r="H3745" s="179">
        <v>4622.8837797933311</v>
      </c>
      <c r="I3745" s="179">
        <v>0</v>
      </c>
      <c r="J3745" s="179">
        <v>0</v>
      </c>
      <c r="K3745" s="179">
        <v>0</v>
      </c>
      <c r="L3745" s="179">
        <v>0</v>
      </c>
      <c r="M3745" s="179">
        <v>25340.135549958239</v>
      </c>
      <c r="N3745" s="179">
        <v>0</v>
      </c>
      <c r="O3745" s="179">
        <v>0</v>
      </c>
      <c r="P3745" s="179">
        <v>0</v>
      </c>
      <c r="Q3745" s="179">
        <v>0</v>
      </c>
      <c r="R3745" s="180">
        <v>0</v>
      </c>
      <c r="S3745" s="180">
        <v>0</v>
      </c>
      <c r="T3745" s="180">
        <v>0</v>
      </c>
    </row>
    <row r="3746" spans="2:20" x14ac:dyDescent="0.3">
      <c r="B3746" s="19">
        <v>3743</v>
      </c>
      <c r="C3746" s="179">
        <v>0</v>
      </c>
      <c r="D3746" s="179">
        <v>0</v>
      </c>
      <c r="E3746" s="179">
        <v>134093.08629935287</v>
      </c>
      <c r="F3746" s="179">
        <v>0</v>
      </c>
      <c r="G3746" s="179">
        <v>0</v>
      </c>
      <c r="H3746" s="179">
        <v>86306.514782649698</v>
      </c>
      <c r="I3746" s="179">
        <v>0</v>
      </c>
      <c r="J3746" s="179">
        <v>0</v>
      </c>
      <c r="K3746" s="179">
        <v>0</v>
      </c>
      <c r="L3746" s="179">
        <v>0</v>
      </c>
      <c r="M3746" s="179">
        <v>11812.156441686493</v>
      </c>
      <c r="N3746" s="179">
        <v>0</v>
      </c>
      <c r="O3746" s="179">
        <v>0</v>
      </c>
      <c r="P3746" s="179">
        <v>0</v>
      </c>
      <c r="Q3746" s="179">
        <v>0</v>
      </c>
      <c r="R3746" s="180">
        <v>0</v>
      </c>
      <c r="S3746" s="180">
        <v>0</v>
      </c>
      <c r="T3746" s="180">
        <v>0</v>
      </c>
    </row>
    <row r="3747" spans="2:20" x14ac:dyDescent="0.3">
      <c r="B3747" s="19">
        <v>3744</v>
      </c>
      <c r="C3747" s="179">
        <v>0</v>
      </c>
      <c r="D3747" s="179">
        <v>0</v>
      </c>
      <c r="E3747" s="179">
        <v>906108.61031944258</v>
      </c>
      <c r="F3747" s="179">
        <v>0</v>
      </c>
      <c r="G3747" s="179">
        <v>0</v>
      </c>
      <c r="H3747" s="179">
        <v>14658.615246544447</v>
      </c>
      <c r="I3747" s="179">
        <v>0</v>
      </c>
      <c r="J3747" s="179">
        <v>0</v>
      </c>
      <c r="K3747" s="179">
        <v>0</v>
      </c>
      <c r="L3747" s="179">
        <v>0</v>
      </c>
      <c r="M3747" s="179">
        <v>218903.88209348169</v>
      </c>
      <c r="N3747" s="179">
        <v>0</v>
      </c>
      <c r="O3747" s="179">
        <v>0</v>
      </c>
      <c r="P3747" s="179">
        <v>0</v>
      </c>
      <c r="Q3747" s="179">
        <v>0</v>
      </c>
      <c r="R3747" s="180">
        <v>0</v>
      </c>
      <c r="S3747" s="180">
        <v>0</v>
      </c>
      <c r="T3747" s="180">
        <v>0</v>
      </c>
    </row>
    <row r="3748" spans="2:20" x14ac:dyDescent="0.3">
      <c r="B3748" s="19">
        <v>3745</v>
      </c>
      <c r="C3748" s="179">
        <v>0</v>
      </c>
      <c r="D3748" s="179">
        <v>0</v>
      </c>
      <c r="E3748" s="179">
        <v>10860.042860944901</v>
      </c>
      <c r="F3748" s="179">
        <v>0</v>
      </c>
      <c r="G3748" s="179">
        <v>0</v>
      </c>
      <c r="H3748" s="179">
        <v>32891.876881702025</v>
      </c>
      <c r="I3748" s="179">
        <v>0</v>
      </c>
      <c r="J3748" s="179">
        <v>0</v>
      </c>
      <c r="K3748" s="179">
        <v>0</v>
      </c>
      <c r="L3748" s="179">
        <v>0</v>
      </c>
      <c r="M3748" s="179">
        <v>68205.495808055217</v>
      </c>
      <c r="N3748" s="179">
        <v>0</v>
      </c>
      <c r="O3748" s="179">
        <v>0</v>
      </c>
      <c r="P3748" s="179">
        <v>0</v>
      </c>
      <c r="Q3748" s="179">
        <v>0</v>
      </c>
      <c r="R3748" s="180">
        <v>0</v>
      </c>
      <c r="S3748" s="180">
        <v>0</v>
      </c>
      <c r="T3748" s="180">
        <v>0</v>
      </c>
    </row>
    <row r="3749" spans="2:20" x14ac:dyDescent="0.3">
      <c r="B3749" s="19">
        <v>3746</v>
      </c>
      <c r="C3749" s="179">
        <v>0</v>
      </c>
      <c r="D3749" s="179">
        <v>0</v>
      </c>
      <c r="E3749" s="179">
        <v>72182.014061249458</v>
      </c>
      <c r="F3749" s="179">
        <v>0</v>
      </c>
      <c r="G3749" s="179">
        <v>0</v>
      </c>
      <c r="H3749" s="179">
        <v>205248.40220154863</v>
      </c>
      <c r="I3749" s="179">
        <v>0</v>
      </c>
      <c r="J3749" s="179">
        <v>0</v>
      </c>
      <c r="K3749" s="179">
        <v>0</v>
      </c>
      <c r="L3749" s="179">
        <v>0</v>
      </c>
      <c r="M3749" s="179">
        <v>198475.35209281536</v>
      </c>
      <c r="N3749" s="179">
        <v>0</v>
      </c>
      <c r="O3749" s="179">
        <v>0</v>
      </c>
      <c r="P3749" s="179">
        <v>0</v>
      </c>
      <c r="Q3749" s="179">
        <v>0</v>
      </c>
      <c r="R3749" s="180">
        <v>0</v>
      </c>
      <c r="S3749" s="180">
        <v>0</v>
      </c>
      <c r="T3749" s="180">
        <v>0</v>
      </c>
    </row>
    <row r="3750" spans="2:20" x14ac:dyDescent="0.3">
      <c r="B3750" s="19">
        <v>3747</v>
      </c>
      <c r="C3750" s="179">
        <v>0</v>
      </c>
      <c r="D3750" s="179">
        <v>0</v>
      </c>
      <c r="E3750" s="179">
        <v>301760.80988764326</v>
      </c>
      <c r="F3750" s="179">
        <v>0</v>
      </c>
      <c r="G3750" s="179">
        <v>0</v>
      </c>
      <c r="H3750" s="179">
        <v>18721.209448060035</v>
      </c>
      <c r="I3750" s="179">
        <v>0</v>
      </c>
      <c r="J3750" s="179">
        <v>0</v>
      </c>
      <c r="K3750" s="179">
        <v>0</v>
      </c>
      <c r="L3750" s="179">
        <v>0</v>
      </c>
      <c r="M3750" s="179">
        <v>30243.601583213247</v>
      </c>
      <c r="N3750" s="179">
        <v>0</v>
      </c>
      <c r="O3750" s="179">
        <v>0</v>
      </c>
      <c r="P3750" s="179">
        <v>0</v>
      </c>
      <c r="Q3750" s="179">
        <v>0</v>
      </c>
      <c r="R3750" s="180">
        <v>0</v>
      </c>
      <c r="S3750" s="180">
        <v>0</v>
      </c>
      <c r="T3750" s="180">
        <v>0</v>
      </c>
    </row>
    <row r="3751" spans="2:20" x14ac:dyDescent="0.3">
      <c r="B3751" s="19">
        <v>3748</v>
      </c>
      <c r="C3751" s="179">
        <v>0</v>
      </c>
      <c r="D3751" s="179">
        <v>0</v>
      </c>
      <c r="E3751" s="179">
        <v>13787.674299113538</v>
      </c>
      <c r="F3751" s="179">
        <v>0</v>
      </c>
      <c r="G3751" s="179">
        <v>0</v>
      </c>
      <c r="H3751" s="179">
        <v>76026.203694986179</v>
      </c>
      <c r="I3751" s="179">
        <v>0</v>
      </c>
      <c r="J3751" s="179">
        <v>0</v>
      </c>
      <c r="K3751" s="179">
        <v>0</v>
      </c>
      <c r="L3751" s="179">
        <v>0</v>
      </c>
      <c r="M3751" s="179">
        <v>21051.500029443596</v>
      </c>
      <c r="N3751" s="179">
        <v>0</v>
      </c>
      <c r="O3751" s="179">
        <v>0</v>
      </c>
      <c r="P3751" s="179">
        <v>0</v>
      </c>
      <c r="Q3751" s="179">
        <v>0</v>
      </c>
      <c r="R3751" s="180">
        <v>0</v>
      </c>
      <c r="S3751" s="180">
        <v>0</v>
      </c>
      <c r="T3751" s="180">
        <v>0</v>
      </c>
    </row>
    <row r="3752" spans="2:20" x14ac:dyDescent="0.3">
      <c r="B3752" s="19">
        <v>3749</v>
      </c>
      <c r="C3752" s="179">
        <v>0</v>
      </c>
      <c r="D3752" s="179">
        <v>0</v>
      </c>
      <c r="E3752" s="179">
        <v>46501.975004278866</v>
      </c>
      <c r="F3752" s="179">
        <v>0</v>
      </c>
      <c r="G3752" s="179">
        <v>0</v>
      </c>
      <c r="H3752" s="179">
        <v>60583.154037558459</v>
      </c>
      <c r="I3752" s="179">
        <v>0</v>
      </c>
      <c r="J3752" s="179">
        <v>0</v>
      </c>
      <c r="K3752" s="179">
        <v>0</v>
      </c>
      <c r="L3752" s="179">
        <v>0</v>
      </c>
      <c r="M3752" s="179">
        <v>18153.295548836541</v>
      </c>
      <c r="N3752" s="179">
        <v>0</v>
      </c>
      <c r="O3752" s="179">
        <v>0</v>
      </c>
      <c r="P3752" s="179">
        <v>0</v>
      </c>
      <c r="Q3752" s="179">
        <v>0</v>
      </c>
      <c r="R3752" s="180">
        <v>0</v>
      </c>
      <c r="S3752" s="180">
        <v>0</v>
      </c>
      <c r="T3752" s="180">
        <v>0</v>
      </c>
    </row>
    <row r="3753" spans="2:20" x14ac:dyDescent="0.3">
      <c r="B3753" s="19">
        <v>3750</v>
      </c>
      <c r="C3753" s="179">
        <v>0</v>
      </c>
      <c r="D3753" s="179">
        <v>0</v>
      </c>
      <c r="E3753" s="179">
        <v>258604.73847766939</v>
      </c>
      <c r="F3753" s="179">
        <v>0</v>
      </c>
      <c r="G3753" s="179">
        <v>0</v>
      </c>
      <c r="H3753" s="179">
        <v>202012.71642348246</v>
      </c>
      <c r="I3753" s="179">
        <v>0</v>
      </c>
      <c r="J3753" s="179">
        <v>0</v>
      </c>
      <c r="K3753" s="179">
        <v>0</v>
      </c>
      <c r="L3753" s="179">
        <v>0</v>
      </c>
      <c r="M3753" s="179">
        <v>27890.328646610618</v>
      </c>
      <c r="N3753" s="179">
        <v>0</v>
      </c>
      <c r="O3753" s="179">
        <v>0</v>
      </c>
      <c r="P3753" s="179">
        <v>0</v>
      </c>
      <c r="Q3753" s="179">
        <v>0</v>
      </c>
      <c r="R3753" s="180">
        <v>0</v>
      </c>
      <c r="S3753" s="180">
        <v>0</v>
      </c>
      <c r="T3753" s="180">
        <v>0</v>
      </c>
    </row>
    <row r="3754" spans="2:20" x14ac:dyDescent="0.3">
      <c r="B3754" s="19">
        <v>3751</v>
      </c>
      <c r="C3754" s="179">
        <v>0</v>
      </c>
      <c r="D3754" s="179">
        <v>0</v>
      </c>
      <c r="E3754" s="179">
        <v>118785.25124263501</v>
      </c>
      <c r="F3754" s="179">
        <v>0</v>
      </c>
      <c r="G3754" s="179">
        <v>0</v>
      </c>
      <c r="H3754" s="179">
        <v>10504.101718227892</v>
      </c>
      <c r="I3754" s="179">
        <v>0</v>
      </c>
      <c r="J3754" s="179">
        <v>0</v>
      </c>
      <c r="K3754" s="179">
        <v>0</v>
      </c>
      <c r="L3754" s="179">
        <v>0</v>
      </c>
      <c r="M3754" s="179">
        <v>134180.98536909983</v>
      </c>
      <c r="N3754" s="179">
        <v>0</v>
      </c>
      <c r="O3754" s="179">
        <v>0</v>
      </c>
      <c r="P3754" s="179">
        <v>0</v>
      </c>
      <c r="Q3754" s="179">
        <v>0</v>
      </c>
      <c r="R3754" s="180">
        <v>0</v>
      </c>
      <c r="S3754" s="180">
        <v>0</v>
      </c>
      <c r="T3754" s="180">
        <v>0</v>
      </c>
    </row>
    <row r="3755" spans="2:20" x14ac:dyDescent="0.3">
      <c r="B3755" s="19">
        <v>3752</v>
      </c>
      <c r="C3755" s="179">
        <v>0</v>
      </c>
      <c r="D3755" s="179">
        <v>0</v>
      </c>
      <c r="E3755" s="179">
        <v>4014.5227561377587</v>
      </c>
      <c r="F3755" s="179">
        <v>0</v>
      </c>
      <c r="G3755" s="179">
        <v>0</v>
      </c>
      <c r="H3755" s="179">
        <v>57737.264856082365</v>
      </c>
      <c r="I3755" s="179">
        <v>0</v>
      </c>
      <c r="J3755" s="179">
        <v>0</v>
      </c>
      <c r="K3755" s="179">
        <v>0</v>
      </c>
      <c r="L3755" s="179">
        <v>0</v>
      </c>
      <c r="M3755" s="179">
        <v>257492.7015054753</v>
      </c>
      <c r="N3755" s="179">
        <v>0</v>
      </c>
      <c r="O3755" s="179">
        <v>0</v>
      </c>
      <c r="P3755" s="179">
        <v>0</v>
      </c>
      <c r="Q3755" s="179">
        <v>0</v>
      </c>
      <c r="R3755" s="180">
        <v>0</v>
      </c>
      <c r="S3755" s="180">
        <v>0</v>
      </c>
      <c r="T3755" s="180">
        <v>0</v>
      </c>
    </row>
    <row r="3756" spans="2:20" x14ac:dyDescent="0.3">
      <c r="B3756" s="19">
        <v>3753</v>
      </c>
      <c r="C3756" s="179">
        <v>0</v>
      </c>
      <c r="D3756" s="179">
        <v>0</v>
      </c>
      <c r="E3756" s="179">
        <v>44683.09135009507</v>
      </c>
      <c r="F3756" s="179">
        <v>0</v>
      </c>
      <c r="G3756" s="179">
        <v>0</v>
      </c>
      <c r="H3756" s="179">
        <v>167104.94441798833</v>
      </c>
      <c r="I3756" s="179">
        <v>0</v>
      </c>
      <c r="J3756" s="179">
        <v>0</v>
      </c>
      <c r="K3756" s="179">
        <v>0</v>
      </c>
      <c r="L3756" s="179">
        <v>0</v>
      </c>
      <c r="M3756" s="179">
        <v>445445.99042473268</v>
      </c>
      <c r="N3756" s="179">
        <v>0</v>
      </c>
      <c r="O3756" s="179">
        <v>0</v>
      </c>
      <c r="P3756" s="179">
        <v>0</v>
      </c>
      <c r="Q3756" s="179">
        <v>0</v>
      </c>
      <c r="R3756" s="180">
        <v>0</v>
      </c>
      <c r="S3756" s="180">
        <v>0</v>
      </c>
      <c r="T3756" s="180">
        <v>0</v>
      </c>
    </row>
    <row r="3757" spans="2:20" x14ac:dyDescent="0.3">
      <c r="B3757" s="19">
        <v>3754</v>
      </c>
      <c r="C3757" s="179">
        <v>0</v>
      </c>
      <c r="D3757" s="179">
        <v>0</v>
      </c>
      <c r="E3757" s="179">
        <v>71858.999098241737</v>
      </c>
      <c r="F3757" s="179">
        <v>0</v>
      </c>
      <c r="G3757" s="179">
        <v>0</v>
      </c>
      <c r="H3757" s="179">
        <v>82509.282132777094</v>
      </c>
      <c r="I3757" s="179">
        <v>0</v>
      </c>
      <c r="J3757" s="179">
        <v>0</v>
      </c>
      <c r="K3757" s="179">
        <v>0</v>
      </c>
      <c r="L3757" s="179">
        <v>0</v>
      </c>
      <c r="M3757" s="179">
        <v>22996.755053566965</v>
      </c>
      <c r="N3757" s="179">
        <v>0</v>
      </c>
      <c r="O3757" s="179">
        <v>0</v>
      </c>
      <c r="P3757" s="179">
        <v>0</v>
      </c>
      <c r="Q3757" s="179">
        <v>0</v>
      </c>
      <c r="R3757" s="180">
        <v>0</v>
      </c>
      <c r="S3757" s="180">
        <v>0</v>
      </c>
      <c r="T3757" s="180">
        <v>0</v>
      </c>
    </row>
    <row r="3758" spans="2:20" x14ac:dyDescent="0.3">
      <c r="B3758" s="19">
        <v>3755</v>
      </c>
      <c r="C3758" s="179">
        <v>0</v>
      </c>
      <c r="D3758" s="179">
        <v>0</v>
      </c>
      <c r="E3758" s="179">
        <v>260854.27383746114</v>
      </c>
      <c r="F3758" s="179">
        <v>0</v>
      </c>
      <c r="G3758" s="179">
        <v>0</v>
      </c>
      <c r="H3758" s="179">
        <v>11534.442919307459</v>
      </c>
      <c r="I3758" s="179">
        <v>0</v>
      </c>
      <c r="J3758" s="179">
        <v>0</v>
      </c>
      <c r="K3758" s="179">
        <v>0</v>
      </c>
      <c r="L3758" s="179">
        <v>0</v>
      </c>
      <c r="M3758" s="179">
        <v>34039.038664475251</v>
      </c>
      <c r="N3758" s="179">
        <v>0</v>
      </c>
      <c r="O3758" s="179">
        <v>0</v>
      </c>
      <c r="P3758" s="179">
        <v>0</v>
      </c>
      <c r="Q3758" s="179">
        <v>0</v>
      </c>
      <c r="R3758" s="180">
        <v>0</v>
      </c>
      <c r="S3758" s="180">
        <v>0</v>
      </c>
      <c r="T3758" s="180">
        <v>0</v>
      </c>
    </row>
    <row r="3759" spans="2:20" x14ac:dyDescent="0.3">
      <c r="B3759" s="19">
        <v>3756</v>
      </c>
      <c r="C3759" s="179">
        <v>0</v>
      </c>
      <c r="D3759" s="179">
        <v>0</v>
      </c>
      <c r="E3759" s="179">
        <v>11158.899828698664</v>
      </c>
      <c r="F3759" s="179">
        <v>0</v>
      </c>
      <c r="G3759" s="179">
        <v>0</v>
      </c>
      <c r="H3759" s="179">
        <v>142800.38214483712</v>
      </c>
      <c r="I3759" s="179">
        <v>0</v>
      </c>
      <c r="J3759" s="179">
        <v>0</v>
      </c>
      <c r="K3759" s="179">
        <v>0</v>
      </c>
      <c r="L3759" s="179">
        <v>0</v>
      </c>
      <c r="M3759" s="179">
        <v>3165.4765032404416</v>
      </c>
      <c r="N3759" s="179">
        <v>0</v>
      </c>
      <c r="O3759" s="179">
        <v>0</v>
      </c>
      <c r="P3759" s="179">
        <v>0</v>
      </c>
      <c r="Q3759" s="179">
        <v>0</v>
      </c>
      <c r="R3759" s="180">
        <v>0</v>
      </c>
      <c r="S3759" s="180">
        <v>0</v>
      </c>
      <c r="T3759" s="180">
        <v>0</v>
      </c>
    </row>
    <row r="3760" spans="2:20" x14ac:dyDescent="0.3">
      <c r="B3760" s="19">
        <v>3757</v>
      </c>
      <c r="C3760" s="179">
        <v>0</v>
      </c>
      <c r="D3760" s="179">
        <v>0</v>
      </c>
      <c r="E3760" s="179">
        <v>203410.6813487031</v>
      </c>
      <c r="F3760" s="179">
        <v>0</v>
      </c>
      <c r="G3760" s="179">
        <v>0</v>
      </c>
      <c r="H3760" s="179">
        <v>243418.54537717393</v>
      </c>
      <c r="I3760" s="179">
        <v>0</v>
      </c>
      <c r="J3760" s="179">
        <v>0</v>
      </c>
      <c r="K3760" s="179">
        <v>0</v>
      </c>
      <c r="L3760" s="179">
        <v>0</v>
      </c>
      <c r="M3760" s="179">
        <v>504024.89868329157</v>
      </c>
      <c r="N3760" s="179">
        <v>0</v>
      </c>
      <c r="O3760" s="179">
        <v>0</v>
      </c>
      <c r="P3760" s="179">
        <v>0</v>
      </c>
      <c r="Q3760" s="179">
        <v>0</v>
      </c>
      <c r="R3760" s="180">
        <v>0</v>
      </c>
      <c r="S3760" s="180">
        <v>0</v>
      </c>
      <c r="T3760" s="180">
        <v>0</v>
      </c>
    </row>
    <row r="3761" spans="2:20" x14ac:dyDescent="0.3">
      <c r="B3761" s="19">
        <v>3758</v>
      </c>
      <c r="C3761" s="179">
        <v>0</v>
      </c>
      <c r="D3761" s="179">
        <v>0</v>
      </c>
      <c r="E3761" s="179">
        <v>98798.221921473334</v>
      </c>
      <c r="F3761" s="179">
        <v>0</v>
      </c>
      <c r="G3761" s="179">
        <v>0</v>
      </c>
      <c r="H3761" s="179">
        <v>28474.369190711626</v>
      </c>
      <c r="I3761" s="179">
        <v>0</v>
      </c>
      <c r="J3761" s="179">
        <v>0</v>
      </c>
      <c r="K3761" s="179">
        <v>0</v>
      </c>
      <c r="L3761" s="179">
        <v>0</v>
      </c>
      <c r="M3761" s="179">
        <v>206244.39689767291</v>
      </c>
      <c r="N3761" s="179">
        <v>0</v>
      </c>
      <c r="O3761" s="179">
        <v>0</v>
      </c>
      <c r="P3761" s="179">
        <v>0</v>
      </c>
      <c r="Q3761" s="179">
        <v>0</v>
      </c>
      <c r="R3761" s="180">
        <v>0</v>
      </c>
      <c r="S3761" s="180">
        <v>0</v>
      </c>
      <c r="T3761" s="180">
        <v>0</v>
      </c>
    </row>
    <row r="3762" spans="2:20" x14ac:dyDescent="0.3">
      <c r="B3762" s="19">
        <v>3759</v>
      </c>
      <c r="C3762" s="179">
        <v>0</v>
      </c>
      <c r="D3762" s="179">
        <v>0</v>
      </c>
      <c r="E3762" s="179">
        <v>489751.23430777353</v>
      </c>
      <c r="F3762" s="179">
        <v>0</v>
      </c>
      <c r="G3762" s="179">
        <v>0</v>
      </c>
      <c r="H3762" s="179">
        <v>94075.810554359865</v>
      </c>
      <c r="I3762" s="179">
        <v>0</v>
      </c>
      <c r="J3762" s="179">
        <v>0</v>
      </c>
      <c r="K3762" s="179">
        <v>0</v>
      </c>
      <c r="L3762" s="179">
        <v>0</v>
      </c>
      <c r="M3762" s="179">
        <v>420254.37279382389</v>
      </c>
      <c r="N3762" s="179">
        <v>0</v>
      </c>
      <c r="O3762" s="179">
        <v>0</v>
      </c>
      <c r="P3762" s="179">
        <v>0</v>
      </c>
      <c r="Q3762" s="179">
        <v>0</v>
      </c>
      <c r="R3762" s="180">
        <v>0</v>
      </c>
      <c r="S3762" s="180">
        <v>0</v>
      </c>
      <c r="T3762" s="180">
        <v>0</v>
      </c>
    </row>
    <row r="3763" spans="2:20" x14ac:dyDescent="0.3">
      <c r="B3763" s="19">
        <v>3760</v>
      </c>
      <c r="C3763" s="179">
        <v>0</v>
      </c>
      <c r="D3763" s="179">
        <v>0</v>
      </c>
      <c r="E3763" s="179">
        <v>225422.84126911976</v>
      </c>
      <c r="F3763" s="179">
        <v>0</v>
      </c>
      <c r="G3763" s="179">
        <v>0</v>
      </c>
      <c r="H3763" s="179">
        <v>139369.65903115171</v>
      </c>
      <c r="I3763" s="179">
        <v>0</v>
      </c>
      <c r="J3763" s="179">
        <v>0</v>
      </c>
      <c r="K3763" s="179">
        <v>0</v>
      </c>
      <c r="L3763" s="179">
        <v>0</v>
      </c>
      <c r="M3763" s="179">
        <v>40711.982370876438</v>
      </c>
      <c r="N3763" s="179">
        <v>0</v>
      </c>
      <c r="O3763" s="179">
        <v>0</v>
      </c>
      <c r="P3763" s="179">
        <v>0</v>
      </c>
      <c r="Q3763" s="179">
        <v>0</v>
      </c>
      <c r="R3763" s="180">
        <v>0</v>
      </c>
      <c r="S3763" s="180">
        <v>0</v>
      </c>
      <c r="T3763" s="180">
        <v>0</v>
      </c>
    </row>
    <row r="3764" spans="2:20" x14ac:dyDescent="0.3">
      <c r="B3764" s="19">
        <v>3761</v>
      </c>
      <c r="C3764" s="179">
        <v>0</v>
      </c>
      <c r="D3764" s="179">
        <v>0</v>
      </c>
      <c r="E3764" s="179">
        <v>11917.807653826243</v>
      </c>
      <c r="F3764" s="179">
        <v>0</v>
      </c>
      <c r="G3764" s="179">
        <v>0</v>
      </c>
      <c r="H3764" s="179">
        <v>269239.17029923323</v>
      </c>
      <c r="I3764" s="179">
        <v>0</v>
      </c>
      <c r="J3764" s="179">
        <v>0</v>
      </c>
      <c r="K3764" s="179">
        <v>0</v>
      </c>
      <c r="L3764" s="179">
        <v>0</v>
      </c>
      <c r="M3764" s="179">
        <v>40950.597652343065</v>
      </c>
      <c r="N3764" s="179">
        <v>0</v>
      </c>
      <c r="O3764" s="179">
        <v>0</v>
      </c>
      <c r="P3764" s="179">
        <v>0</v>
      </c>
      <c r="Q3764" s="179">
        <v>0</v>
      </c>
      <c r="R3764" s="180">
        <v>0</v>
      </c>
      <c r="S3764" s="180">
        <v>0</v>
      </c>
      <c r="T3764" s="180">
        <v>0</v>
      </c>
    </row>
    <row r="3765" spans="2:20" x14ac:dyDescent="0.3">
      <c r="B3765" s="19">
        <v>3762</v>
      </c>
      <c r="C3765" s="179">
        <v>0</v>
      </c>
      <c r="D3765" s="179">
        <v>0</v>
      </c>
      <c r="E3765" s="179">
        <v>35022.059480455027</v>
      </c>
      <c r="F3765" s="179">
        <v>0</v>
      </c>
      <c r="G3765" s="179">
        <v>0</v>
      </c>
      <c r="H3765" s="179">
        <v>19213.342602535093</v>
      </c>
      <c r="I3765" s="179">
        <v>0</v>
      </c>
      <c r="J3765" s="179">
        <v>0</v>
      </c>
      <c r="K3765" s="179">
        <v>0</v>
      </c>
      <c r="L3765" s="179">
        <v>0</v>
      </c>
      <c r="M3765" s="179">
        <v>45312.067574940651</v>
      </c>
      <c r="N3765" s="179">
        <v>0</v>
      </c>
      <c r="O3765" s="179">
        <v>0</v>
      </c>
      <c r="P3765" s="179">
        <v>0</v>
      </c>
      <c r="Q3765" s="179">
        <v>0</v>
      </c>
      <c r="R3765" s="180">
        <v>0</v>
      </c>
      <c r="S3765" s="180">
        <v>0</v>
      </c>
      <c r="T3765" s="180">
        <v>0</v>
      </c>
    </row>
    <row r="3766" spans="2:20" x14ac:dyDescent="0.3">
      <c r="B3766" s="19">
        <v>3763</v>
      </c>
      <c r="C3766" s="179">
        <v>0</v>
      </c>
      <c r="D3766" s="179">
        <v>0</v>
      </c>
      <c r="E3766" s="179">
        <v>7097.3937200852679</v>
      </c>
      <c r="F3766" s="179">
        <v>0</v>
      </c>
      <c r="G3766" s="179">
        <v>0</v>
      </c>
      <c r="H3766" s="179">
        <v>88835.117325068481</v>
      </c>
      <c r="I3766" s="179">
        <v>0</v>
      </c>
      <c r="J3766" s="179">
        <v>0</v>
      </c>
      <c r="K3766" s="179">
        <v>0</v>
      </c>
      <c r="L3766" s="179">
        <v>0</v>
      </c>
      <c r="M3766" s="179">
        <v>27227.856928288264</v>
      </c>
      <c r="N3766" s="179">
        <v>0</v>
      </c>
      <c r="O3766" s="179">
        <v>0</v>
      </c>
      <c r="P3766" s="179">
        <v>0</v>
      </c>
      <c r="Q3766" s="179">
        <v>0</v>
      </c>
      <c r="R3766" s="180">
        <v>0</v>
      </c>
      <c r="S3766" s="180">
        <v>0</v>
      </c>
      <c r="T3766" s="180">
        <v>0</v>
      </c>
    </row>
    <row r="3767" spans="2:20" x14ac:dyDescent="0.3">
      <c r="B3767" s="19">
        <v>3764</v>
      </c>
      <c r="C3767" s="179">
        <v>0</v>
      </c>
      <c r="D3767" s="179">
        <v>0</v>
      </c>
      <c r="E3767" s="179">
        <v>34742.961168990885</v>
      </c>
      <c r="F3767" s="179">
        <v>0</v>
      </c>
      <c r="G3767" s="179">
        <v>0</v>
      </c>
      <c r="H3767" s="179">
        <v>5161.5531632966322</v>
      </c>
      <c r="I3767" s="179">
        <v>0</v>
      </c>
      <c r="J3767" s="179">
        <v>0</v>
      </c>
      <c r="K3767" s="179">
        <v>0</v>
      </c>
      <c r="L3767" s="179">
        <v>0</v>
      </c>
      <c r="M3767" s="179">
        <v>3391365.160925644</v>
      </c>
      <c r="N3767" s="179">
        <v>0</v>
      </c>
      <c r="O3767" s="179">
        <v>0</v>
      </c>
      <c r="P3767" s="179">
        <v>0</v>
      </c>
      <c r="Q3767" s="179">
        <v>0</v>
      </c>
      <c r="R3767" s="180">
        <v>0</v>
      </c>
      <c r="S3767" s="180">
        <v>0</v>
      </c>
      <c r="T3767" s="180">
        <v>0</v>
      </c>
    </row>
    <row r="3768" spans="2:20" x14ac:dyDescent="0.3">
      <c r="B3768" s="19">
        <v>3765</v>
      </c>
      <c r="C3768" s="179">
        <v>0</v>
      </c>
      <c r="D3768" s="179">
        <v>0</v>
      </c>
      <c r="E3768" s="179">
        <v>113159.46527535717</v>
      </c>
      <c r="F3768" s="179">
        <v>0</v>
      </c>
      <c r="G3768" s="179">
        <v>0</v>
      </c>
      <c r="H3768" s="179">
        <v>119861.91687395114</v>
      </c>
      <c r="I3768" s="179">
        <v>0</v>
      </c>
      <c r="J3768" s="179">
        <v>0</v>
      </c>
      <c r="K3768" s="179">
        <v>0</v>
      </c>
      <c r="L3768" s="179">
        <v>0</v>
      </c>
      <c r="M3768" s="179">
        <v>2868662.5780306756</v>
      </c>
      <c r="N3768" s="179">
        <v>0</v>
      </c>
      <c r="O3768" s="179">
        <v>0</v>
      </c>
      <c r="P3768" s="179">
        <v>0</v>
      </c>
      <c r="Q3768" s="179">
        <v>0</v>
      </c>
      <c r="R3768" s="180">
        <v>0</v>
      </c>
      <c r="S3768" s="180">
        <v>0</v>
      </c>
      <c r="T3768" s="180">
        <v>0</v>
      </c>
    </row>
    <row r="3769" spans="2:20" x14ac:dyDescent="0.3">
      <c r="B3769" s="19">
        <v>3766</v>
      </c>
      <c r="C3769" s="179">
        <v>0</v>
      </c>
      <c r="D3769" s="179">
        <v>0</v>
      </c>
      <c r="E3769" s="179">
        <v>242539.94985368941</v>
      </c>
      <c r="F3769" s="179">
        <v>0</v>
      </c>
      <c r="G3769" s="179">
        <v>0</v>
      </c>
      <c r="H3769" s="179">
        <v>43329.265263340312</v>
      </c>
      <c r="I3769" s="179">
        <v>0</v>
      </c>
      <c r="J3769" s="179">
        <v>0</v>
      </c>
      <c r="K3769" s="179">
        <v>0</v>
      </c>
      <c r="L3769" s="179">
        <v>0</v>
      </c>
      <c r="M3769" s="179">
        <v>787949.67584805458</v>
      </c>
      <c r="N3769" s="179">
        <v>0</v>
      </c>
      <c r="O3769" s="179">
        <v>0</v>
      </c>
      <c r="P3769" s="179">
        <v>0</v>
      </c>
      <c r="Q3769" s="179">
        <v>0</v>
      </c>
      <c r="R3769" s="180">
        <v>0</v>
      </c>
      <c r="S3769" s="180">
        <v>0</v>
      </c>
      <c r="T3769" s="180">
        <v>0</v>
      </c>
    </row>
    <row r="3770" spans="2:20" x14ac:dyDescent="0.3">
      <c r="B3770" s="19">
        <v>3767</v>
      </c>
      <c r="C3770" s="179">
        <v>0</v>
      </c>
      <c r="D3770" s="179">
        <v>0</v>
      </c>
      <c r="E3770" s="179">
        <v>39966.957780965917</v>
      </c>
      <c r="F3770" s="179">
        <v>0</v>
      </c>
      <c r="G3770" s="179">
        <v>0</v>
      </c>
      <c r="H3770" s="179">
        <v>168063.26020149174</v>
      </c>
      <c r="I3770" s="179">
        <v>0</v>
      </c>
      <c r="J3770" s="179">
        <v>0</v>
      </c>
      <c r="K3770" s="179">
        <v>0</v>
      </c>
      <c r="L3770" s="179">
        <v>0</v>
      </c>
      <c r="M3770" s="179">
        <v>62339.481949776891</v>
      </c>
      <c r="N3770" s="179">
        <v>0</v>
      </c>
      <c r="O3770" s="179">
        <v>0</v>
      </c>
      <c r="P3770" s="179">
        <v>0</v>
      </c>
      <c r="Q3770" s="179">
        <v>0</v>
      </c>
      <c r="R3770" s="180">
        <v>0</v>
      </c>
      <c r="S3770" s="180">
        <v>0</v>
      </c>
      <c r="T3770" s="180">
        <v>0</v>
      </c>
    </row>
    <row r="3771" spans="2:20" x14ac:dyDescent="0.3">
      <c r="B3771" s="19">
        <v>3768</v>
      </c>
      <c r="C3771" s="179">
        <v>0</v>
      </c>
      <c r="D3771" s="179">
        <v>0</v>
      </c>
      <c r="E3771" s="179">
        <v>24001.199403487899</v>
      </c>
      <c r="F3771" s="179">
        <v>0</v>
      </c>
      <c r="G3771" s="179">
        <v>0</v>
      </c>
      <c r="H3771" s="179">
        <v>121858.91332070324</v>
      </c>
      <c r="I3771" s="179">
        <v>0</v>
      </c>
      <c r="J3771" s="179">
        <v>0</v>
      </c>
      <c r="K3771" s="179">
        <v>0</v>
      </c>
      <c r="L3771" s="179">
        <v>0</v>
      </c>
      <c r="M3771" s="179">
        <v>106802.90183738289</v>
      </c>
      <c r="N3771" s="179">
        <v>0</v>
      </c>
      <c r="O3771" s="179">
        <v>0</v>
      </c>
      <c r="P3771" s="179">
        <v>0</v>
      </c>
      <c r="Q3771" s="179">
        <v>0</v>
      </c>
      <c r="R3771" s="180">
        <v>0</v>
      </c>
      <c r="S3771" s="180">
        <v>0</v>
      </c>
      <c r="T3771" s="180">
        <v>0</v>
      </c>
    </row>
    <row r="3772" spans="2:20" x14ac:dyDescent="0.3">
      <c r="B3772" s="19">
        <v>3769</v>
      </c>
      <c r="C3772" s="179">
        <v>0</v>
      </c>
      <c r="D3772" s="179">
        <v>0</v>
      </c>
      <c r="E3772" s="179">
        <v>119091.91446226975</v>
      </c>
      <c r="F3772" s="179">
        <v>0</v>
      </c>
      <c r="G3772" s="179">
        <v>0</v>
      </c>
      <c r="H3772" s="179">
        <v>53706.62628879054</v>
      </c>
      <c r="I3772" s="179">
        <v>0</v>
      </c>
      <c r="J3772" s="179">
        <v>0</v>
      </c>
      <c r="K3772" s="179">
        <v>0</v>
      </c>
      <c r="L3772" s="179">
        <v>0</v>
      </c>
      <c r="M3772" s="179">
        <v>215870.49393044057</v>
      </c>
      <c r="N3772" s="179">
        <v>0</v>
      </c>
      <c r="O3772" s="179">
        <v>0</v>
      </c>
      <c r="P3772" s="179">
        <v>0</v>
      </c>
      <c r="Q3772" s="179">
        <v>0</v>
      </c>
      <c r="R3772" s="180">
        <v>0</v>
      </c>
      <c r="S3772" s="180">
        <v>0</v>
      </c>
      <c r="T3772" s="180">
        <v>0</v>
      </c>
    </row>
    <row r="3773" spans="2:20" x14ac:dyDescent="0.3">
      <c r="B3773" s="19">
        <v>3770</v>
      </c>
      <c r="C3773" s="179">
        <v>0</v>
      </c>
      <c r="D3773" s="179">
        <v>0</v>
      </c>
      <c r="E3773" s="179">
        <v>246446.16520077919</v>
      </c>
      <c r="F3773" s="179">
        <v>0</v>
      </c>
      <c r="G3773" s="179">
        <v>0</v>
      </c>
      <c r="H3773" s="179">
        <v>44626.260116494581</v>
      </c>
      <c r="I3773" s="179">
        <v>0</v>
      </c>
      <c r="J3773" s="179">
        <v>0</v>
      </c>
      <c r="K3773" s="179">
        <v>0</v>
      </c>
      <c r="L3773" s="179">
        <v>0</v>
      </c>
      <c r="M3773" s="179">
        <v>20582.648716192289</v>
      </c>
      <c r="N3773" s="179">
        <v>0</v>
      </c>
      <c r="O3773" s="179">
        <v>0</v>
      </c>
      <c r="P3773" s="179">
        <v>0</v>
      </c>
      <c r="Q3773" s="179">
        <v>0</v>
      </c>
      <c r="R3773" s="180">
        <v>0</v>
      </c>
      <c r="S3773" s="180">
        <v>0</v>
      </c>
      <c r="T3773" s="180">
        <v>0</v>
      </c>
    </row>
    <row r="3774" spans="2:20" x14ac:dyDescent="0.3">
      <c r="B3774" s="19">
        <v>3771</v>
      </c>
      <c r="C3774" s="179">
        <v>0</v>
      </c>
      <c r="D3774" s="179">
        <v>0</v>
      </c>
      <c r="E3774" s="179">
        <v>62089.457870377817</v>
      </c>
      <c r="F3774" s="179">
        <v>0</v>
      </c>
      <c r="G3774" s="179">
        <v>0</v>
      </c>
      <c r="H3774" s="179">
        <v>9231.6067663726681</v>
      </c>
      <c r="I3774" s="179">
        <v>0</v>
      </c>
      <c r="J3774" s="179">
        <v>0</v>
      </c>
      <c r="K3774" s="179">
        <v>0</v>
      </c>
      <c r="L3774" s="179">
        <v>0</v>
      </c>
      <c r="M3774" s="179">
        <v>15886.988845325264</v>
      </c>
      <c r="N3774" s="179">
        <v>0</v>
      </c>
      <c r="O3774" s="179">
        <v>0</v>
      </c>
      <c r="P3774" s="179">
        <v>0</v>
      </c>
      <c r="Q3774" s="179">
        <v>0</v>
      </c>
      <c r="R3774" s="180">
        <v>0</v>
      </c>
      <c r="S3774" s="180">
        <v>0</v>
      </c>
      <c r="T3774" s="180">
        <v>0</v>
      </c>
    </row>
    <row r="3775" spans="2:20" x14ac:dyDescent="0.3">
      <c r="B3775" s="19">
        <v>3772</v>
      </c>
      <c r="C3775" s="179">
        <v>0</v>
      </c>
      <c r="D3775" s="179">
        <v>0</v>
      </c>
      <c r="E3775" s="179">
        <v>29936.033072866692</v>
      </c>
      <c r="F3775" s="179">
        <v>0</v>
      </c>
      <c r="G3775" s="179">
        <v>0</v>
      </c>
      <c r="H3775" s="179">
        <v>5280.4544248086722</v>
      </c>
      <c r="I3775" s="179">
        <v>0</v>
      </c>
      <c r="J3775" s="179">
        <v>0</v>
      </c>
      <c r="K3775" s="179">
        <v>0</v>
      </c>
      <c r="L3775" s="179">
        <v>0</v>
      </c>
      <c r="M3775" s="179">
        <v>221891.73202204274</v>
      </c>
      <c r="N3775" s="179">
        <v>0</v>
      </c>
      <c r="O3775" s="179">
        <v>0</v>
      </c>
      <c r="P3775" s="179">
        <v>0</v>
      </c>
      <c r="Q3775" s="179">
        <v>0</v>
      </c>
      <c r="R3775" s="180">
        <v>0</v>
      </c>
      <c r="S3775" s="180">
        <v>0</v>
      </c>
      <c r="T3775" s="180">
        <v>0</v>
      </c>
    </row>
    <row r="3776" spans="2:20" x14ac:dyDescent="0.3">
      <c r="B3776" s="19">
        <v>3773</v>
      </c>
      <c r="C3776" s="179">
        <v>0</v>
      </c>
      <c r="D3776" s="179">
        <v>0</v>
      </c>
      <c r="E3776" s="179">
        <v>188154.89696651386</v>
      </c>
      <c r="F3776" s="179">
        <v>0</v>
      </c>
      <c r="G3776" s="179">
        <v>0</v>
      </c>
      <c r="H3776" s="179">
        <v>239334.49524794324</v>
      </c>
      <c r="I3776" s="179">
        <v>0</v>
      </c>
      <c r="J3776" s="179">
        <v>0</v>
      </c>
      <c r="K3776" s="179">
        <v>0</v>
      </c>
      <c r="L3776" s="179">
        <v>0</v>
      </c>
      <c r="M3776" s="179">
        <v>501234.02828462177</v>
      </c>
      <c r="N3776" s="179">
        <v>0</v>
      </c>
      <c r="O3776" s="179">
        <v>0</v>
      </c>
      <c r="P3776" s="179">
        <v>0</v>
      </c>
      <c r="Q3776" s="179">
        <v>0</v>
      </c>
      <c r="R3776" s="180">
        <v>0</v>
      </c>
      <c r="S3776" s="180">
        <v>0</v>
      </c>
      <c r="T3776" s="180">
        <v>0</v>
      </c>
    </row>
    <row r="3777" spans="2:20" x14ac:dyDescent="0.3">
      <c r="B3777" s="19">
        <v>3774</v>
      </c>
      <c r="C3777" s="179">
        <v>0</v>
      </c>
      <c r="D3777" s="179">
        <v>0</v>
      </c>
      <c r="E3777" s="179">
        <v>27905.524261854363</v>
      </c>
      <c r="F3777" s="179">
        <v>0</v>
      </c>
      <c r="G3777" s="179">
        <v>0</v>
      </c>
      <c r="H3777" s="179">
        <v>241362.78351801942</v>
      </c>
      <c r="I3777" s="179">
        <v>0</v>
      </c>
      <c r="J3777" s="179">
        <v>0</v>
      </c>
      <c r="K3777" s="179">
        <v>0</v>
      </c>
      <c r="L3777" s="179">
        <v>0</v>
      </c>
      <c r="M3777" s="179">
        <v>13337.825421422946</v>
      </c>
      <c r="N3777" s="179">
        <v>0</v>
      </c>
      <c r="O3777" s="179">
        <v>0</v>
      </c>
      <c r="P3777" s="179">
        <v>0</v>
      </c>
      <c r="Q3777" s="179">
        <v>0</v>
      </c>
      <c r="R3777" s="180">
        <v>0</v>
      </c>
      <c r="S3777" s="180">
        <v>0</v>
      </c>
      <c r="T3777" s="180">
        <v>0</v>
      </c>
    </row>
    <row r="3778" spans="2:20" x14ac:dyDescent="0.3">
      <c r="B3778" s="19">
        <v>3775</v>
      </c>
      <c r="C3778" s="179">
        <v>0</v>
      </c>
      <c r="D3778" s="179">
        <v>0</v>
      </c>
      <c r="E3778" s="179">
        <v>67769.440110663098</v>
      </c>
      <c r="F3778" s="179">
        <v>0</v>
      </c>
      <c r="G3778" s="179">
        <v>0</v>
      </c>
      <c r="H3778" s="179">
        <v>415012.73388703301</v>
      </c>
      <c r="I3778" s="179">
        <v>0</v>
      </c>
      <c r="J3778" s="179">
        <v>0</v>
      </c>
      <c r="K3778" s="179">
        <v>0</v>
      </c>
      <c r="L3778" s="179">
        <v>0</v>
      </c>
      <c r="M3778" s="179">
        <v>276874.57186980476</v>
      </c>
      <c r="N3778" s="179">
        <v>0</v>
      </c>
      <c r="O3778" s="179">
        <v>0</v>
      </c>
      <c r="P3778" s="179">
        <v>0</v>
      </c>
      <c r="Q3778" s="179">
        <v>0</v>
      </c>
      <c r="R3778" s="180">
        <v>0</v>
      </c>
      <c r="S3778" s="180">
        <v>0</v>
      </c>
      <c r="T3778" s="180">
        <v>0</v>
      </c>
    </row>
    <row r="3779" spans="2:20" x14ac:dyDescent="0.3">
      <c r="B3779" s="19">
        <v>3776</v>
      </c>
      <c r="C3779" s="179">
        <v>0</v>
      </c>
      <c r="D3779" s="179">
        <v>0</v>
      </c>
      <c r="E3779" s="179">
        <v>201737.90584331777</v>
      </c>
      <c r="F3779" s="179">
        <v>0</v>
      </c>
      <c r="G3779" s="179">
        <v>0</v>
      </c>
      <c r="H3779" s="179">
        <v>119533.11270605111</v>
      </c>
      <c r="I3779" s="179">
        <v>0</v>
      </c>
      <c r="J3779" s="179">
        <v>0</v>
      </c>
      <c r="K3779" s="179">
        <v>0</v>
      </c>
      <c r="L3779" s="179">
        <v>0</v>
      </c>
      <c r="M3779" s="179">
        <v>28863.451718030235</v>
      </c>
      <c r="N3779" s="179">
        <v>0</v>
      </c>
      <c r="O3779" s="179">
        <v>0</v>
      </c>
      <c r="P3779" s="179">
        <v>0</v>
      </c>
      <c r="Q3779" s="179">
        <v>0</v>
      </c>
      <c r="R3779" s="180">
        <v>0</v>
      </c>
      <c r="S3779" s="180">
        <v>0</v>
      </c>
      <c r="T3779" s="180">
        <v>0</v>
      </c>
    </row>
    <row r="3780" spans="2:20" x14ac:dyDescent="0.3">
      <c r="B3780" s="19">
        <v>3777</v>
      </c>
      <c r="C3780" s="179">
        <v>0</v>
      </c>
      <c r="D3780" s="179">
        <v>0</v>
      </c>
      <c r="E3780" s="179">
        <v>78737.368157277277</v>
      </c>
      <c r="F3780" s="179">
        <v>0</v>
      </c>
      <c r="G3780" s="179">
        <v>0</v>
      </c>
      <c r="H3780" s="179">
        <v>7130.3910914105672</v>
      </c>
      <c r="I3780" s="179">
        <v>0</v>
      </c>
      <c r="J3780" s="179">
        <v>0</v>
      </c>
      <c r="K3780" s="179">
        <v>0</v>
      </c>
      <c r="L3780" s="179">
        <v>0</v>
      </c>
      <c r="M3780" s="179">
        <v>89231.420252780066</v>
      </c>
      <c r="N3780" s="179">
        <v>0</v>
      </c>
      <c r="O3780" s="179">
        <v>0</v>
      </c>
      <c r="P3780" s="179">
        <v>0</v>
      </c>
      <c r="Q3780" s="179">
        <v>0</v>
      </c>
      <c r="R3780" s="180">
        <v>0</v>
      </c>
      <c r="S3780" s="180">
        <v>0</v>
      </c>
      <c r="T3780" s="180">
        <v>0</v>
      </c>
    </row>
    <row r="3781" spans="2:20" x14ac:dyDescent="0.3">
      <c r="B3781" s="19">
        <v>3778</v>
      </c>
      <c r="C3781" s="179">
        <v>1</v>
      </c>
      <c r="D3781" s="179">
        <v>138066.43613569121</v>
      </c>
      <c r="E3781" s="179">
        <v>25516.821998027634</v>
      </c>
      <c r="F3781" s="179">
        <v>0</v>
      </c>
      <c r="G3781" s="179">
        <v>0</v>
      </c>
      <c r="H3781" s="179">
        <v>52817.41581479169</v>
      </c>
      <c r="I3781" s="179">
        <v>0</v>
      </c>
      <c r="J3781" s="179">
        <v>0</v>
      </c>
      <c r="K3781" s="179">
        <v>0</v>
      </c>
      <c r="L3781" s="179">
        <v>0</v>
      </c>
      <c r="M3781" s="179">
        <v>50414.246508349002</v>
      </c>
      <c r="N3781" s="179">
        <v>0</v>
      </c>
      <c r="O3781" s="179">
        <v>0</v>
      </c>
      <c r="P3781" s="179">
        <v>0</v>
      </c>
      <c r="Q3781" s="179">
        <v>0</v>
      </c>
      <c r="R3781" s="180">
        <v>0</v>
      </c>
      <c r="S3781" s="180">
        <v>0</v>
      </c>
      <c r="T3781" s="180">
        <v>138066.43613569121</v>
      </c>
    </row>
    <row r="3782" spans="2:20" x14ac:dyDescent="0.3">
      <c r="B3782" s="19">
        <v>3779</v>
      </c>
      <c r="C3782" s="179">
        <v>1</v>
      </c>
      <c r="D3782" s="179">
        <v>256035.09896490379</v>
      </c>
      <c r="E3782" s="179">
        <v>502497.76455274859</v>
      </c>
      <c r="F3782" s="179">
        <v>0</v>
      </c>
      <c r="G3782" s="179">
        <v>0</v>
      </c>
      <c r="H3782" s="179">
        <v>15455.214793747487</v>
      </c>
      <c r="I3782" s="179">
        <v>0</v>
      </c>
      <c r="J3782" s="179">
        <v>0</v>
      </c>
      <c r="K3782" s="179">
        <v>0</v>
      </c>
      <c r="L3782" s="179">
        <v>0</v>
      </c>
      <c r="M3782" s="179">
        <v>123213.71223499454</v>
      </c>
      <c r="N3782" s="179">
        <v>0</v>
      </c>
      <c r="O3782" s="179">
        <v>0</v>
      </c>
      <c r="P3782" s="179">
        <v>0</v>
      </c>
      <c r="Q3782" s="179">
        <v>0</v>
      </c>
      <c r="R3782" s="180">
        <v>0</v>
      </c>
      <c r="S3782" s="180">
        <v>0</v>
      </c>
      <c r="T3782" s="180">
        <v>256035.09896490379</v>
      </c>
    </row>
    <row r="3783" spans="2:20" x14ac:dyDescent="0.3">
      <c r="B3783" s="19">
        <v>3780</v>
      </c>
      <c r="C3783" s="179">
        <v>0</v>
      </c>
      <c r="D3783" s="179">
        <v>0</v>
      </c>
      <c r="E3783" s="179">
        <v>347740.77911024814</v>
      </c>
      <c r="F3783" s="179">
        <v>0</v>
      </c>
      <c r="G3783" s="179">
        <v>0</v>
      </c>
      <c r="H3783" s="179">
        <v>707016.25799119857</v>
      </c>
      <c r="I3783" s="179">
        <v>0</v>
      </c>
      <c r="J3783" s="179">
        <v>0</v>
      </c>
      <c r="K3783" s="179">
        <v>0</v>
      </c>
      <c r="L3783" s="179">
        <v>0</v>
      </c>
      <c r="M3783" s="179">
        <v>12127.04017047589</v>
      </c>
      <c r="N3783" s="179">
        <v>0</v>
      </c>
      <c r="O3783" s="179">
        <v>0</v>
      </c>
      <c r="P3783" s="179">
        <v>0</v>
      </c>
      <c r="Q3783" s="179">
        <v>0</v>
      </c>
      <c r="R3783" s="180">
        <v>0</v>
      </c>
      <c r="S3783" s="180">
        <v>0</v>
      </c>
      <c r="T3783" s="180">
        <v>0</v>
      </c>
    </row>
    <row r="3784" spans="2:20" x14ac:dyDescent="0.3">
      <c r="B3784" s="19">
        <v>3781</v>
      </c>
      <c r="C3784" s="179">
        <v>0</v>
      </c>
      <c r="D3784" s="179">
        <v>0</v>
      </c>
      <c r="E3784" s="179">
        <v>207070.76062760266</v>
      </c>
      <c r="F3784" s="179">
        <v>0</v>
      </c>
      <c r="G3784" s="179">
        <v>0</v>
      </c>
      <c r="H3784" s="179">
        <v>562315.49997980904</v>
      </c>
      <c r="I3784" s="179">
        <v>0</v>
      </c>
      <c r="J3784" s="179">
        <v>0</v>
      </c>
      <c r="K3784" s="179">
        <v>0</v>
      </c>
      <c r="L3784" s="179">
        <v>0</v>
      </c>
      <c r="M3784" s="179">
        <v>8847.7172213611957</v>
      </c>
      <c r="N3784" s="179">
        <v>0</v>
      </c>
      <c r="O3784" s="179">
        <v>0</v>
      </c>
      <c r="P3784" s="179">
        <v>0</v>
      </c>
      <c r="Q3784" s="179">
        <v>0</v>
      </c>
      <c r="R3784" s="180">
        <v>0</v>
      </c>
      <c r="S3784" s="180">
        <v>0</v>
      </c>
      <c r="T3784" s="180">
        <v>0</v>
      </c>
    </row>
    <row r="3785" spans="2:20" x14ac:dyDescent="0.3">
      <c r="B3785" s="19">
        <v>3782</v>
      </c>
      <c r="C3785" s="179">
        <v>0</v>
      </c>
      <c r="D3785" s="179">
        <v>0</v>
      </c>
      <c r="E3785" s="179">
        <v>83029.760891256956</v>
      </c>
      <c r="F3785" s="179">
        <v>0</v>
      </c>
      <c r="G3785" s="179">
        <v>0</v>
      </c>
      <c r="H3785" s="179">
        <v>5804.7111090920835</v>
      </c>
      <c r="I3785" s="179">
        <v>0</v>
      </c>
      <c r="J3785" s="179">
        <v>0</v>
      </c>
      <c r="K3785" s="179">
        <v>0</v>
      </c>
      <c r="L3785" s="179">
        <v>0</v>
      </c>
      <c r="M3785" s="179">
        <v>231246.22969530927</v>
      </c>
      <c r="N3785" s="179">
        <v>0</v>
      </c>
      <c r="O3785" s="179">
        <v>0</v>
      </c>
      <c r="P3785" s="179">
        <v>0</v>
      </c>
      <c r="Q3785" s="179">
        <v>0</v>
      </c>
      <c r="R3785" s="180">
        <v>0</v>
      </c>
      <c r="S3785" s="180">
        <v>0</v>
      </c>
      <c r="T3785" s="180">
        <v>0</v>
      </c>
    </row>
    <row r="3786" spans="2:20" x14ac:dyDescent="0.3">
      <c r="B3786" s="19">
        <v>3783</v>
      </c>
      <c r="C3786" s="179">
        <v>2</v>
      </c>
      <c r="D3786" s="179">
        <v>272068.05840592558</v>
      </c>
      <c r="E3786" s="179">
        <v>151704.02839061874</v>
      </c>
      <c r="F3786" s="179">
        <v>0</v>
      </c>
      <c r="G3786" s="179">
        <v>0</v>
      </c>
      <c r="H3786" s="179">
        <v>27521.172019062764</v>
      </c>
      <c r="I3786" s="179">
        <v>0</v>
      </c>
      <c r="J3786" s="179">
        <v>0</v>
      </c>
      <c r="K3786" s="179">
        <v>0</v>
      </c>
      <c r="L3786" s="179">
        <v>0</v>
      </c>
      <c r="M3786" s="179">
        <v>540573.21495355293</v>
      </c>
      <c r="N3786" s="179">
        <v>0</v>
      </c>
      <c r="O3786" s="179">
        <v>0</v>
      </c>
      <c r="P3786" s="179">
        <v>0</v>
      </c>
      <c r="Q3786" s="179">
        <v>0</v>
      </c>
      <c r="R3786" s="180">
        <v>0</v>
      </c>
      <c r="S3786" s="180">
        <v>0</v>
      </c>
      <c r="T3786" s="180">
        <v>272068.05840592558</v>
      </c>
    </row>
    <row r="3787" spans="2:20" x14ac:dyDescent="0.3">
      <c r="B3787" s="19">
        <v>3784</v>
      </c>
      <c r="C3787" s="179">
        <v>0</v>
      </c>
      <c r="D3787" s="179">
        <v>0</v>
      </c>
      <c r="E3787" s="179">
        <v>174084.16188671876</v>
      </c>
      <c r="F3787" s="179">
        <v>0</v>
      </c>
      <c r="G3787" s="179">
        <v>0</v>
      </c>
      <c r="H3787" s="179">
        <v>35269.851240833581</v>
      </c>
      <c r="I3787" s="179">
        <v>0</v>
      </c>
      <c r="J3787" s="179">
        <v>0</v>
      </c>
      <c r="K3787" s="179">
        <v>0</v>
      </c>
      <c r="L3787" s="179">
        <v>0</v>
      </c>
      <c r="M3787" s="179">
        <v>169403.09278712631</v>
      </c>
      <c r="N3787" s="179">
        <v>0</v>
      </c>
      <c r="O3787" s="179">
        <v>0</v>
      </c>
      <c r="P3787" s="179">
        <v>0</v>
      </c>
      <c r="Q3787" s="179">
        <v>0</v>
      </c>
      <c r="R3787" s="180">
        <v>0</v>
      </c>
      <c r="S3787" s="180">
        <v>0</v>
      </c>
      <c r="T3787" s="180">
        <v>0</v>
      </c>
    </row>
    <row r="3788" spans="2:20" x14ac:dyDescent="0.3">
      <c r="B3788" s="19">
        <v>3785</v>
      </c>
      <c r="C3788" s="179">
        <v>0</v>
      </c>
      <c r="D3788" s="179">
        <v>0</v>
      </c>
      <c r="E3788" s="179">
        <v>141748.8148419057</v>
      </c>
      <c r="F3788" s="179">
        <v>0</v>
      </c>
      <c r="G3788" s="179">
        <v>0</v>
      </c>
      <c r="H3788" s="179">
        <v>76922.301828796801</v>
      </c>
      <c r="I3788" s="179">
        <v>0</v>
      </c>
      <c r="J3788" s="179">
        <v>0</v>
      </c>
      <c r="K3788" s="179">
        <v>0</v>
      </c>
      <c r="L3788" s="179">
        <v>0</v>
      </c>
      <c r="M3788" s="179">
        <v>53349.37575202938</v>
      </c>
      <c r="N3788" s="179">
        <v>0</v>
      </c>
      <c r="O3788" s="179">
        <v>0</v>
      </c>
      <c r="P3788" s="179">
        <v>0</v>
      </c>
      <c r="Q3788" s="179">
        <v>0</v>
      </c>
      <c r="R3788" s="180">
        <v>0</v>
      </c>
      <c r="S3788" s="180">
        <v>0</v>
      </c>
      <c r="T3788" s="180">
        <v>0</v>
      </c>
    </row>
    <row r="3789" spans="2:20" x14ac:dyDescent="0.3">
      <c r="B3789" s="19">
        <v>3786</v>
      </c>
      <c r="C3789" s="179">
        <v>0</v>
      </c>
      <c r="D3789" s="179">
        <v>0</v>
      </c>
      <c r="E3789" s="179">
        <v>764661.68338191113</v>
      </c>
      <c r="F3789" s="179">
        <v>0</v>
      </c>
      <c r="G3789" s="179">
        <v>0</v>
      </c>
      <c r="H3789" s="179">
        <v>204456.84043811611</v>
      </c>
      <c r="I3789" s="179">
        <v>0</v>
      </c>
      <c r="J3789" s="179">
        <v>0</v>
      </c>
      <c r="K3789" s="179">
        <v>0</v>
      </c>
      <c r="L3789" s="179">
        <v>0</v>
      </c>
      <c r="M3789" s="179">
        <v>97741.547128880586</v>
      </c>
      <c r="N3789" s="179">
        <v>0</v>
      </c>
      <c r="O3789" s="179">
        <v>0</v>
      </c>
      <c r="P3789" s="179">
        <v>0</v>
      </c>
      <c r="Q3789" s="179">
        <v>0</v>
      </c>
      <c r="R3789" s="180">
        <v>0</v>
      </c>
      <c r="S3789" s="180">
        <v>0</v>
      </c>
      <c r="T3789" s="180">
        <v>0</v>
      </c>
    </row>
    <row r="3790" spans="2:20" x14ac:dyDescent="0.3">
      <c r="B3790" s="19">
        <v>3787</v>
      </c>
      <c r="C3790" s="179">
        <v>0</v>
      </c>
      <c r="D3790" s="179">
        <v>0</v>
      </c>
      <c r="E3790" s="179">
        <v>63654.481829397162</v>
      </c>
      <c r="F3790" s="179">
        <v>0</v>
      </c>
      <c r="G3790" s="179">
        <v>0</v>
      </c>
      <c r="H3790" s="179">
        <v>24045.612129640856</v>
      </c>
      <c r="I3790" s="179">
        <v>0</v>
      </c>
      <c r="J3790" s="179">
        <v>0</v>
      </c>
      <c r="K3790" s="179">
        <v>0</v>
      </c>
      <c r="L3790" s="179">
        <v>0</v>
      </c>
      <c r="M3790" s="179">
        <v>38306.373760295362</v>
      </c>
      <c r="N3790" s="179">
        <v>0</v>
      </c>
      <c r="O3790" s="179">
        <v>0</v>
      </c>
      <c r="P3790" s="179">
        <v>0</v>
      </c>
      <c r="Q3790" s="179">
        <v>0</v>
      </c>
      <c r="R3790" s="180">
        <v>0</v>
      </c>
      <c r="S3790" s="180">
        <v>0</v>
      </c>
      <c r="T3790" s="180">
        <v>0</v>
      </c>
    </row>
    <row r="3791" spans="2:20" x14ac:dyDescent="0.3">
      <c r="B3791" s="19">
        <v>3788</v>
      </c>
      <c r="C3791" s="179">
        <v>0</v>
      </c>
      <c r="D3791" s="179">
        <v>0</v>
      </c>
      <c r="E3791" s="179">
        <v>550920.19941722089</v>
      </c>
      <c r="F3791" s="179">
        <v>0</v>
      </c>
      <c r="G3791" s="179">
        <v>0</v>
      </c>
      <c r="H3791" s="179">
        <v>133584.22605365361</v>
      </c>
      <c r="I3791" s="179">
        <v>0</v>
      </c>
      <c r="J3791" s="179">
        <v>0</v>
      </c>
      <c r="K3791" s="179">
        <v>0</v>
      </c>
      <c r="L3791" s="179">
        <v>0</v>
      </c>
      <c r="M3791" s="179">
        <v>493486.3986961905</v>
      </c>
      <c r="N3791" s="179">
        <v>0</v>
      </c>
      <c r="O3791" s="179">
        <v>0</v>
      </c>
      <c r="P3791" s="179">
        <v>0</v>
      </c>
      <c r="Q3791" s="179">
        <v>0</v>
      </c>
      <c r="R3791" s="180">
        <v>0</v>
      </c>
      <c r="S3791" s="180">
        <v>0</v>
      </c>
      <c r="T3791" s="180">
        <v>0</v>
      </c>
    </row>
    <row r="3792" spans="2:20" x14ac:dyDescent="0.3">
      <c r="B3792" s="19">
        <v>3789</v>
      </c>
      <c r="C3792" s="179">
        <v>0</v>
      </c>
      <c r="D3792" s="179">
        <v>0</v>
      </c>
      <c r="E3792" s="179">
        <v>450702.01585848531</v>
      </c>
      <c r="F3792" s="179">
        <v>0</v>
      </c>
      <c r="G3792" s="179">
        <v>0</v>
      </c>
      <c r="H3792" s="179">
        <v>47277.683637733833</v>
      </c>
      <c r="I3792" s="179">
        <v>0</v>
      </c>
      <c r="J3792" s="179">
        <v>0</v>
      </c>
      <c r="K3792" s="179">
        <v>0</v>
      </c>
      <c r="L3792" s="179">
        <v>0</v>
      </c>
      <c r="M3792" s="179">
        <v>5741.9095392130339</v>
      </c>
      <c r="N3792" s="179">
        <v>0</v>
      </c>
      <c r="O3792" s="179">
        <v>0</v>
      </c>
      <c r="P3792" s="179">
        <v>0</v>
      </c>
      <c r="Q3792" s="179">
        <v>0</v>
      </c>
      <c r="R3792" s="180">
        <v>0</v>
      </c>
      <c r="S3792" s="180">
        <v>0</v>
      </c>
      <c r="T3792" s="180">
        <v>0</v>
      </c>
    </row>
    <row r="3793" spans="2:20" x14ac:dyDescent="0.3">
      <c r="B3793" s="19">
        <v>3790</v>
      </c>
      <c r="C3793" s="179">
        <v>0</v>
      </c>
      <c r="D3793" s="179">
        <v>0</v>
      </c>
      <c r="E3793" s="179">
        <v>38324.900144729305</v>
      </c>
      <c r="F3793" s="179">
        <v>0</v>
      </c>
      <c r="G3793" s="179">
        <v>0</v>
      </c>
      <c r="H3793" s="179">
        <v>66410.695744724828</v>
      </c>
      <c r="I3793" s="179">
        <v>0</v>
      </c>
      <c r="J3793" s="179">
        <v>0</v>
      </c>
      <c r="K3793" s="179">
        <v>0</v>
      </c>
      <c r="L3793" s="179">
        <v>0</v>
      </c>
      <c r="M3793" s="179">
        <v>474881.26240998309</v>
      </c>
      <c r="N3793" s="179">
        <v>0</v>
      </c>
      <c r="O3793" s="179">
        <v>0</v>
      </c>
      <c r="P3793" s="179">
        <v>0</v>
      </c>
      <c r="Q3793" s="179">
        <v>0</v>
      </c>
      <c r="R3793" s="180">
        <v>0</v>
      </c>
      <c r="S3793" s="180">
        <v>0</v>
      </c>
      <c r="T3793" s="180">
        <v>0</v>
      </c>
    </row>
    <row r="3794" spans="2:20" x14ac:dyDescent="0.3">
      <c r="B3794" s="19">
        <v>3791</v>
      </c>
      <c r="C3794" s="179">
        <v>0</v>
      </c>
      <c r="D3794" s="179">
        <v>0</v>
      </c>
      <c r="E3794" s="179">
        <v>64068.902830760861</v>
      </c>
      <c r="F3794" s="179">
        <v>0</v>
      </c>
      <c r="G3794" s="179">
        <v>0</v>
      </c>
      <c r="H3794" s="179">
        <v>132615.19566664458</v>
      </c>
      <c r="I3794" s="179">
        <v>0</v>
      </c>
      <c r="J3794" s="179">
        <v>0</v>
      </c>
      <c r="K3794" s="179">
        <v>30373.371180253209</v>
      </c>
      <c r="L3794" s="179">
        <v>1</v>
      </c>
      <c r="M3794" s="179">
        <v>103047.86562338997</v>
      </c>
      <c r="N3794" s="179">
        <v>0</v>
      </c>
      <c r="O3794" s="179">
        <v>0</v>
      </c>
      <c r="P3794" s="179">
        <v>0</v>
      </c>
      <c r="Q3794" s="179">
        <v>0</v>
      </c>
      <c r="R3794" s="180">
        <v>0</v>
      </c>
      <c r="S3794" s="180">
        <v>30373.371180253209</v>
      </c>
      <c r="T3794" s="180">
        <v>0</v>
      </c>
    </row>
    <row r="3795" spans="2:20" x14ac:dyDescent="0.3">
      <c r="B3795" s="19">
        <v>3792</v>
      </c>
      <c r="C3795" s="179">
        <v>0</v>
      </c>
      <c r="D3795" s="179">
        <v>0</v>
      </c>
      <c r="E3795" s="179">
        <v>70446.991869953199</v>
      </c>
      <c r="F3795" s="179">
        <v>0</v>
      </c>
      <c r="G3795" s="179">
        <v>0</v>
      </c>
      <c r="H3795" s="179">
        <v>7915.7714681042989</v>
      </c>
      <c r="I3795" s="179">
        <v>0</v>
      </c>
      <c r="J3795" s="179">
        <v>0</v>
      </c>
      <c r="K3795" s="179">
        <v>0</v>
      </c>
      <c r="L3795" s="179">
        <v>0</v>
      </c>
      <c r="M3795" s="179">
        <v>32578.537536910248</v>
      </c>
      <c r="N3795" s="179">
        <v>0</v>
      </c>
      <c r="O3795" s="179">
        <v>0</v>
      </c>
      <c r="P3795" s="179">
        <v>0</v>
      </c>
      <c r="Q3795" s="179">
        <v>0</v>
      </c>
      <c r="R3795" s="180">
        <v>0</v>
      </c>
      <c r="S3795" s="180">
        <v>0</v>
      </c>
      <c r="T3795" s="180">
        <v>0</v>
      </c>
    </row>
    <row r="3796" spans="2:20" x14ac:dyDescent="0.3">
      <c r="B3796" s="19">
        <v>3793</v>
      </c>
      <c r="C3796" s="179">
        <v>0</v>
      </c>
      <c r="D3796" s="179">
        <v>0</v>
      </c>
      <c r="E3796" s="179">
        <v>372753.68037597503</v>
      </c>
      <c r="F3796" s="179">
        <v>0</v>
      </c>
      <c r="G3796" s="179">
        <v>0</v>
      </c>
      <c r="H3796" s="179">
        <v>744126.96843021666</v>
      </c>
      <c r="I3796" s="179">
        <v>0</v>
      </c>
      <c r="J3796" s="179">
        <v>0</v>
      </c>
      <c r="K3796" s="179">
        <v>0</v>
      </c>
      <c r="L3796" s="179">
        <v>0</v>
      </c>
      <c r="M3796" s="179">
        <v>35499.453069493626</v>
      </c>
      <c r="N3796" s="179">
        <v>0</v>
      </c>
      <c r="O3796" s="179">
        <v>0</v>
      </c>
      <c r="P3796" s="179">
        <v>0</v>
      </c>
      <c r="Q3796" s="179">
        <v>0</v>
      </c>
      <c r="R3796" s="180">
        <v>0</v>
      </c>
      <c r="S3796" s="180">
        <v>0</v>
      </c>
      <c r="T3796" s="180">
        <v>0</v>
      </c>
    </row>
    <row r="3797" spans="2:20" x14ac:dyDescent="0.3">
      <c r="B3797" s="19">
        <v>3794</v>
      </c>
      <c r="C3797" s="179">
        <v>0</v>
      </c>
      <c r="D3797" s="179">
        <v>0</v>
      </c>
      <c r="E3797" s="179">
        <v>11706.346740369136</v>
      </c>
      <c r="F3797" s="179">
        <v>0</v>
      </c>
      <c r="G3797" s="179">
        <v>0</v>
      </c>
      <c r="H3797" s="179">
        <v>125531.30795850743</v>
      </c>
      <c r="I3797" s="179">
        <v>0</v>
      </c>
      <c r="J3797" s="179">
        <v>0</v>
      </c>
      <c r="K3797" s="179">
        <v>0</v>
      </c>
      <c r="L3797" s="179">
        <v>0</v>
      </c>
      <c r="M3797" s="179">
        <v>23750.050958485925</v>
      </c>
      <c r="N3797" s="179">
        <v>0</v>
      </c>
      <c r="O3797" s="179">
        <v>0</v>
      </c>
      <c r="P3797" s="179">
        <v>0</v>
      </c>
      <c r="Q3797" s="179">
        <v>0</v>
      </c>
      <c r="R3797" s="180">
        <v>0</v>
      </c>
      <c r="S3797" s="180">
        <v>0</v>
      </c>
      <c r="T3797" s="180">
        <v>0</v>
      </c>
    </row>
    <row r="3798" spans="2:20" x14ac:dyDescent="0.3">
      <c r="B3798" s="19">
        <v>3795</v>
      </c>
      <c r="C3798" s="179">
        <v>0</v>
      </c>
      <c r="D3798" s="179">
        <v>0</v>
      </c>
      <c r="E3798" s="179">
        <v>79321.277667682647</v>
      </c>
      <c r="F3798" s="179">
        <v>0</v>
      </c>
      <c r="G3798" s="179">
        <v>0</v>
      </c>
      <c r="H3798" s="179">
        <v>82297.008978115817</v>
      </c>
      <c r="I3798" s="179">
        <v>0</v>
      </c>
      <c r="J3798" s="179">
        <v>0</v>
      </c>
      <c r="K3798" s="179">
        <v>0</v>
      </c>
      <c r="L3798" s="179">
        <v>0</v>
      </c>
      <c r="M3798" s="179">
        <v>23041.395047468861</v>
      </c>
      <c r="N3798" s="179">
        <v>0</v>
      </c>
      <c r="O3798" s="179">
        <v>0</v>
      </c>
      <c r="P3798" s="179">
        <v>0</v>
      </c>
      <c r="Q3798" s="179">
        <v>0</v>
      </c>
      <c r="R3798" s="180">
        <v>0</v>
      </c>
      <c r="S3798" s="180">
        <v>0</v>
      </c>
      <c r="T3798" s="180">
        <v>0</v>
      </c>
    </row>
    <row r="3799" spans="2:20" x14ac:dyDescent="0.3">
      <c r="B3799" s="19">
        <v>3796</v>
      </c>
      <c r="C3799" s="179">
        <v>0</v>
      </c>
      <c r="D3799" s="179">
        <v>0</v>
      </c>
      <c r="E3799" s="179">
        <v>18178.485804473301</v>
      </c>
      <c r="F3799" s="179">
        <v>0</v>
      </c>
      <c r="G3799" s="179">
        <v>0</v>
      </c>
      <c r="H3799" s="179">
        <v>79008.454389754028</v>
      </c>
      <c r="I3799" s="179">
        <v>0</v>
      </c>
      <c r="J3799" s="179">
        <v>0</v>
      </c>
      <c r="K3799" s="179">
        <v>0</v>
      </c>
      <c r="L3799" s="179">
        <v>0</v>
      </c>
      <c r="M3799" s="179">
        <v>33663.012623619652</v>
      </c>
      <c r="N3799" s="179">
        <v>0</v>
      </c>
      <c r="O3799" s="179">
        <v>0</v>
      </c>
      <c r="P3799" s="179">
        <v>0</v>
      </c>
      <c r="Q3799" s="179">
        <v>0</v>
      </c>
      <c r="R3799" s="180">
        <v>0</v>
      </c>
      <c r="S3799" s="180">
        <v>0</v>
      </c>
      <c r="T3799" s="180">
        <v>0</v>
      </c>
    </row>
    <row r="3800" spans="2:20" x14ac:dyDescent="0.3">
      <c r="B3800" s="19">
        <v>3797</v>
      </c>
      <c r="C3800" s="179">
        <v>0</v>
      </c>
      <c r="D3800" s="179">
        <v>0</v>
      </c>
      <c r="E3800" s="179">
        <v>14376.717534424282</v>
      </c>
      <c r="F3800" s="179">
        <v>0</v>
      </c>
      <c r="G3800" s="179">
        <v>0</v>
      </c>
      <c r="H3800" s="179">
        <v>86498.157297454483</v>
      </c>
      <c r="I3800" s="179">
        <v>0</v>
      </c>
      <c r="J3800" s="179">
        <v>0</v>
      </c>
      <c r="K3800" s="179">
        <v>0</v>
      </c>
      <c r="L3800" s="179">
        <v>0</v>
      </c>
      <c r="M3800" s="179">
        <v>122921.79217806103</v>
      </c>
      <c r="N3800" s="179">
        <v>0</v>
      </c>
      <c r="O3800" s="179">
        <v>0</v>
      </c>
      <c r="P3800" s="179">
        <v>0</v>
      </c>
      <c r="Q3800" s="179">
        <v>0</v>
      </c>
      <c r="R3800" s="180">
        <v>0</v>
      </c>
      <c r="S3800" s="180">
        <v>0</v>
      </c>
      <c r="T3800" s="180">
        <v>0</v>
      </c>
    </row>
    <row r="3801" spans="2:20" x14ac:dyDescent="0.3">
      <c r="B3801" s="19">
        <v>3798</v>
      </c>
      <c r="C3801" s="179">
        <v>0</v>
      </c>
      <c r="D3801" s="179">
        <v>0</v>
      </c>
      <c r="E3801" s="179">
        <v>290537.08162049641</v>
      </c>
      <c r="F3801" s="179">
        <v>0</v>
      </c>
      <c r="G3801" s="179">
        <v>0</v>
      </c>
      <c r="H3801" s="179">
        <v>42964.18462228922</v>
      </c>
      <c r="I3801" s="179">
        <v>0</v>
      </c>
      <c r="J3801" s="179">
        <v>0</v>
      </c>
      <c r="K3801" s="179">
        <v>0</v>
      </c>
      <c r="L3801" s="179">
        <v>0</v>
      </c>
      <c r="M3801" s="179">
        <v>177531.66137795383</v>
      </c>
      <c r="N3801" s="179">
        <v>0</v>
      </c>
      <c r="O3801" s="179">
        <v>0</v>
      </c>
      <c r="P3801" s="179">
        <v>0</v>
      </c>
      <c r="Q3801" s="179">
        <v>0</v>
      </c>
      <c r="R3801" s="180">
        <v>0</v>
      </c>
      <c r="S3801" s="180">
        <v>0</v>
      </c>
      <c r="T3801" s="180">
        <v>0</v>
      </c>
    </row>
    <row r="3802" spans="2:20" x14ac:dyDescent="0.3">
      <c r="B3802" s="19">
        <v>3799</v>
      </c>
      <c r="C3802" s="179">
        <v>0</v>
      </c>
      <c r="D3802" s="179">
        <v>0</v>
      </c>
      <c r="E3802" s="179">
        <v>56833.605366036027</v>
      </c>
      <c r="F3802" s="179">
        <v>0</v>
      </c>
      <c r="G3802" s="179">
        <v>0</v>
      </c>
      <c r="H3802" s="179">
        <v>5307.8120358318511</v>
      </c>
      <c r="I3802" s="179">
        <v>0</v>
      </c>
      <c r="J3802" s="179">
        <v>0</v>
      </c>
      <c r="K3802" s="179">
        <v>0</v>
      </c>
      <c r="L3802" s="179">
        <v>0</v>
      </c>
      <c r="M3802" s="179">
        <v>11204.351391380722</v>
      </c>
      <c r="N3802" s="179">
        <v>0</v>
      </c>
      <c r="O3802" s="179">
        <v>0</v>
      </c>
      <c r="P3802" s="179">
        <v>0</v>
      </c>
      <c r="Q3802" s="179">
        <v>0</v>
      </c>
      <c r="R3802" s="180">
        <v>0</v>
      </c>
      <c r="S3802" s="180">
        <v>0</v>
      </c>
      <c r="T3802" s="180">
        <v>0</v>
      </c>
    </row>
    <row r="3803" spans="2:20" x14ac:dyDescent="0.3">
      <c r="B3803" s="19">
        <v>3800</v>
      </c>
      <c r="C3803" s="179">
        <v>0</v>
      </c>
      <c r="D3803" s="179">
        <v>0</v>
      </c>
      <c r="E3803" s="179">
        <v>33896.273133149291</v>
      </c>
      <c r="F3803" s="179">
        <v>0</v>
      </c>
      <c r="G3803" s="179">
        <v>0</v>
      </c>
      <c r="H3803" s="179">
        <v>21872.35515823865</v>
      </c>
      <c r="I3803" s="179">
        <v>0</v>
      </c>
      <c r="J3803" s="179">
        <v>0</v>
      </c>
      <c r="K3803" s="179">
        <v>0</v>
      </c>
      <c r="L3803" s="179">
        <v>0</v>
      </c>
      <c r="M3803" s="179">
        <v>8716.9872641057464</v>
      </c>
      <c r="N3803" s="179">
        <v>0</v>
      </c>
      <c r="O3803" s="179">
        <v>0</v>
      </c>
      <c r="P3803" s="179">
        <v>0</v>
      </c>
      <c r="Q3803" s="179">
        <v>0</v>
      </c>
      <c r="R3803" s="180">
        <v>0</v>
      </c>
      <c r="S3803" s="180">
        <v>0</v>
      </c>
      <c r="T3803" s="180">
        <v>0</v>
      </c>
    </row>
    <row r="3804" spans="2:20" x14ac:dyDescent="0.3">
      <c r="B3804" s="19">
        <v>3801</v>
      </c>
      <c r="C3804" s="179">
        <v>0</v>
      </c>
      <c r="D3804" s="179">
        <v>0</v>
      </c>
      <c r="E3804" s="179">
        <v>114328.43076948311</v>
      </c>
      <c r="F3804" s="179">
        <v>0</v>
      </c>
      <c r="G3804" s="179">
        <v>0</v>
      </c>
      <c r="H3804" s="179">
        <v>91993.370521698598</v>
      </c>
      <c r="I3804" s="179">
        <v>0</v>
      </c>
      <c r="J3804" s="179">
        <v>0</v>
      </c>
      <c r="K3804" s="179">
        <v>0</v>
      </c>
      <c r="L3804" s="179">
        <v>0</v>
      </c>
      <c r="M3804" s="179">
        <v>144648.44458269799</v>
      </c>
      <c r="N3804" s="179">
        <v>0</v>
      </c>
      <c r="O3804" s="179">
        <v>0</v>
      </c>
      <c r="P3804" s="179">
        <v>0</v>
      </c>
      <c r="Q3804" s="179">
        <v>0</v>
      </c>
      <c r="R3804" s="180">
        <v>0</v>
      </c>
      <c r="S3804" s="180">
        <v>0</v>
      </c>
      <c r="T3804" s="180">
        <v>0</v>
      </c>
    </row>
    <row r="3805" spans="2:20" x14ac:dyDescent="0.3">
      <c r="B3805" s="19">
        <v>3802</v>
      </c>
      <c r="C3805" s="179">
        <v>0</v>
      </c>
      <c r="D3805" s="179">
        <v>0</v>
      </c>
      <c r="E3805" s="179">
        <v>176368.07672011043</v>
      </c>
      <c r="F3805" s="179">
        <v>0</v>
      </c>
      <c r="G3805" s="179">
        <v>0</v>
      </c>
      <c r="H3805" s="179">
        <v>11561.271488637087</v>
      </c>
      <c r="I3805" s="179">
        <v>0</v>
      </c>
      <c r="J3805" s="179">
        <v>0</v>
      </c>
      <c r="K3805" s="179">
        <v>0</v>
      </c>
      <c r="L3805" s="179">
        <v>0</v>
      </c>
      <c r="M3805" s="179">
        <v>557145.72383121587</v>
      </c>
      <c r="N3805" s="179">
        <v>0</v>
      </c>
      <c r="O3805" s="179">
        <v>0</v>
      </c>
      <c r="P3805" s="179">
        <v>0</v>
      </c>
      <c r="Q3805" s="179">
        <v>0</v>
      </c>
      <c r="R3805" s="180">
        <v>0</v>
      </c>
      <c r="S3805" s="180">
        <v>0</v>
      </c>
      <c r="T3805" s="180">
        <v>0</v>
      </c>
    </row>
    <row r="3806" spans="2:20" x14ac:dyDescent="0.3">
      <c r="B3806" s="19">
        <v>3803</v>
      </c>
      <c r="C3806" s="179">
        <v>0</v>
      </c>
      <c r="D3806" s="179">
        <v>0</v>
      </c>
      <c r="E3806" s="179">
        <v>1839947.4409549213</v>
      </c>
      <c r="F3806" s="179">
        <v>0</v>
      </c>
      <c r="G3806" s="179">
        <v>0</v>
      </c>
      <c r="H3806" s="179">
        <v>3152314.0682100598</v>
      </c>
      <c r="I3806" s="179">
        <v>0</v>
      </c>
      <c r="J3806" s="179">
        <v>0</v>
      </c>
      <c r="K3806" s="179">
        <v>0</v>
      </c>
      <c r="L3806" s="179">
        <v>0</v>
      </c>
      <c r="M3806" s="179">
        <v>68630.321762265958</v>
      </c>
      <c r="N3806" s="179">
        <v>0</v>
      </c>
      <c r="O3806" s="179">
        <v>0</v>
      </c>
      <c r="P3806" s="179">
        <v>0</v>
      </c>
      <c r="Q3806" s="179">
        <v>0</v>
      </c>
      <c r="R3806" s="180">
        <v>0</v>
      </c>
      <c r="S3806" s="180">
        <v>0</v>
      </c>
      <c r="T3806" s="180">
        <v>0</v>
      </c>
    </row>
    <row r="3807" spans="2:20" x14ac:dyDescent="0.3">
      <c r="B3807" s="19">
        <v>3804</v>
      </c>
      <c r="C3807" s="179">
        <v>0</v>
      </c>
      <c r="D3807" s="179">
        <v>0</v>
      </c>
      <c r="E3807" s="179">
        <v>65052.518724051137</v>
      </c>
      <c r="F3807" s="179">
        <v>0</v>
      </c>
      <c r="G3807" s="179">
        <v>0</v>
      </c>
      <c r="H3807" s="179">
        <v>64379.239154783638</v>
      </c>
      <c r="I3807" s="179">
        <v>0</v>
      </c>
      <c r="J3807" s="179">
        <v>0</v>
      </c>
      <c r="K3807" s="179">
        <v>0</v>
      </c>
      <c r="L3807" s="179">
        <v>0</v>
      </c>
      <c r="M3807" s="179">
        <v>7915.7714681042989</v>
      </c>
      <c r="N3807" s="179">
        <v>0</v>
      </c>
      <c r="O3807" s="179">
        <v>0</v>
      </c>
      <c r="P3807" s="179">
        <v>0</v>
      </c>
      <c r="Q3807" s="179">
        <v>0</v>
      </c>
      <c r="R3807" s="180">
        <v>0</v>
      </c>
      <c r="S3807" s="180">
        <v>0</v>
      </c>
      <c r="T3807" s="180">
        <v>0</v>
      </c>
    </row>
    <row r="3808" spans="2:20" x14ac:dyDescent="0.3">
      <c r="B3808" s="19">
        <v>3805</v>
      </c>
      <c r="C3808" s="179">
        <v>0</v>
      </c>
      <c r="D3808" s="179">
        <v>0</v>
      </c>
      <c r="E3808" s="179">
        <v>40339.176486105112</v>
      </c>
      <c r="F3808" s="179">
        <v>0</v>
      </c>
      <c r="G3808" s="179">
        <v>0</v>
      </c>
      <c r="H3808" s="179">
        <v>196787.96599265118</v>
      </c>
      <c r="I3808" s="179">
        <v>0</v>
      </c>
      <c r="J3808" s="179">
        <v>0</v>
      </c>
      <c r="K3808" s="179">
        <v>0</v>
      </c>
      <c r="L3808" s="179">
        <v>0</v>
      </c>
      <c r="M3808" s="179">
        <v>126081.76516033297</v>
      </c>
      <c r="N3808" s="179">
        <v>0</v>
      </c>
      <c r="O3808" s="179">
        <v>0</v>
      </c>
      <c r="P3808" s="179">
        <v>0</v>
      </c>
      <c r="Q3808" s="179">
        <v>0</v>
      </c>
      <c r="R3808" s="180">
        <v>0</v>
      </c>
      <c r="S3808" s="180">
        <v>0</v>
      </c>
      <c r="T3808" s="180">
        <v>0</v>
      </c>
    </row>
    <row r="3809" spans="2:20" x14ac:dyDescent="0.3">
      <c r="B3809" s="19">
        <v>3806</v>
      </c>
      <c r="C3809" s="179">
        <v>0</v>
      </c>
      <c r="D3809" s="179">
        <v>0</v>
      </c>
      <c r="E3809" s="179">
        <v>81515.836680302717</v>
      </c>
      <c r="F3809" s="179">
        <v>0</v>
      </c>
      <c r="G3809" s="179">
        <v>0</v>
      </c>
      <c r="H3809" s="179">
        <v>28587.009672249857</v>
      </c>
      <c r="I3809" s="179">
        <v>0</v>
      </c>
      <c r="J3809" s="179">
        <v>0</v>
      </c>
      <c r="K3809" s="179">
        <v>0</v>
      </c>
      <c r="L3809" s="179">
        <v>0</v>
      </c>
      <c r="M3809" s="179">
        <v>5207.353618254524</v>
      </c>
      <c r="N3809" s="179">
        <v>0</v>
      </c>
      <c r="O3809" s="179">
        <v>0</v>
      </c>
      <c r="P3809" s="179">
        <v>0</v>
      </c>
      <c r="Q3809" s="179">
        <v>0</v>
      </c>
      <c r="R3809" s="180">
        <v>0</v>
      </c>
      <c r="S3809" s="180">
        <v>0</v>
      </c>
      <c r="T3809" s="180">
        <v>0</v>
      </c>
    </row>
    <row r="3810" spans="2:20" x14ac:dyDescent="0.3">
      <c r="B3810" s="19">
        <v>3807</v>
      </c>
      <c r="C3810" s="179">
        <v>0</v>
      </c>
      <c r="D3810" s="179">
        <v>0</v>
      </c>
      <c r="E3810" s="179">
        <v>124256.18397058388</v>
      </c>
      <c r="F3810" s="179">
        <v>0</v>
      </c>
      <c r="G3810" s="179">
        <v>0</v>
      </c>
      <c r="H3810" s="179">
        <v>1906310.501536404</v>
      </c>
      <c r="I3810" s="179">
        <v>0</v>
      </c>
      <c r="J3810" s="179">
        <v>0</v>
      </c>
      <c r="K3810" s="179">
        <v>0</v>
      </c>
      <c r="L3810" s="179">
        <v>0</v>
      </c>
      <c r="M3810" s="179">
        <v>63513.92101715508</v>
      </c>
      <c r="N3810" s="179">
        <v>0</v>
      </c>
      <c r="O3810" s="179">
        <v>0</v>
      </c>
      <c r="P3810" s="179">
        <v>0</v>
      </c>
      <c r="Q3810" s="179">
        <v>0</v>
      </c>
      <c r="R3810" s="180">
        <v>0</v>
      </c>
      <c r="S3810" s="180">
        <v>0</v>
      </c>
      <c r="T3810" s="180">
        <v>0</v>
      </c>
    </row>
    <row r="3811" spans="2:20" x14ac:dyDescent="0.3">
      <c r="B3811" s="19">
        <v>3808</v>
      </c>
      <c r="C3811" s="179">
        <v>0</v>
      </c>
      <c r="D3811" s="179">
        <v>0</v>
      </c>
      <c r="E3811" s="179">
        <v>45922.581563884654</v>
      </c>
      <c r="F3811" s="179">
        <v>0</v>
      </c>
      <c r="G3811" s="179">
        <v>0</v>
      </c>
      <c r="H3811" s="179">
        <v>139141.06887002866</v>
      </c>
      <c r="I3811" s="179">
        <v>0</v>
      </c>
      <c r="J3811" s="179">
        <v>0</v>
      </c>
      <c r="K3811" s="179">
        <v>0</v>
      </c>
      <c r="L3811" s="179">
        <v>0</v>
      </c>
      <c r="M3811" s="179">
        <v>69844.164897994255</v>
      </c>
      <c r="N3811" s="179">
        <v>0</v>
      </c>
      <c r="O3811" s="179">
        <v>0</v>
      </c>
      <c r="P3811" s="179">
        <v>0</v>
      </c>
      <c r="Q3811" s="179">
        <v>0</v>
      </c>
      <c r="R3811" s="180">
        <v>0</v>
      </c>
      <c r="S3811" s="180">
        <v>0</v>
      </c>
      <c r="T3811" s="180">
        <v>0</v>
      </c>
    </row>
    <row r="3812" spans="2:20" x14ac:dyDescent="0.3">
      <c r="B3812" s="19">
        <v>3809</v>
      </c>
      <c r="C3812" s="179">
        <v>0</v>
      </c>
      <c r="D3812" s="179">
        <v>0</v>
      </c>
      <c r="E3812" s="179">
        <v>4609482.290543519</v>
      </c>
      <c r="F3812" s="179">
        <v>0</v>
      </c>
      <c r="G3812" s="179">
        <v>0</v>
      </c>
      <c r="H3812" s="179">
        <v>102308.13887020366</v>
      </c>
      <c r="I3812" s="179">
        <v>0</v>
      </c>
      <c r="J3812" s="179">
        <v>0</v>
      </c>
      <c r="K3812" s="179">
        <v>0</v>
      </c>
      <c r="L3812" s="179">
        <v>0</v>
      </c>
      <c r="M3812" s="179">
        <v>25977.010825400946</v>
      </c>
      <c r="N3812" s="179">
        <v>0</v>
      </c>
      <c r="O3812" s="179">
        <v>0</v>
      </c>
      <c r="P3812" s="179">
        <v>0</v>
      </c>
      <c r="Q3812" s="179">
        <v>0</v>
      </c>
      <c r="R3812" s="180">
        <v>0</v>
      </c>
      <c r="S3812" s="180">
        <v>0</v>
      </c>
      <c r="T3812" s="180">
        <v>0</v>
      </c>
    </row>
    <row r="3813" spans="2:20" x14ac:dyDescent="0.3">
      <c r="B3813" s="19">
        <v>3810</v>
      </c>
      <c r="C3813" s="179">
        <v>0</v>
      </c>
      <c r="D3813" s="179">
        <v>0</v>
      </c>
      <c r="E3813" s="179">
        <v>192701.10099157042</v>
      </c>
      <c r="F3813" s="179">
        <v>0</v>
      </c>
      <c r="G3813" s="179">
        <v>0</v>
      </c>
      <c r="H3813" s="179">
        <v>31146.009037108317</v>
      </c>
      <c r="I3813" s="179">
        <v>0</v>
      </c>
      <c r="J3813" s="179">
        <v>0</v>
      </c>
      <c r="K3813" s="179">
        <v>0</v>
      </c>
      <c r="L3813" s="179">
        <v>0</v>
      </c>
      <c r="M3813" s="179">
        <v>136938.20122382572</v>
      </c>
      <c r="N3813" s="179">
        <v>0</v>
      </c>
      <c r="O3813" s="179">
        <v>0</v>
      </c>
      <c r="P3813" s="179">
        <v>0</v>
      </c>
      <c r="Q3813" s="179">
        <v>0</v>
      </c>
      <c r="R3813" s="180">
        <v>0</v>
      </c>
      <c r="S3813" s="180">
        <v>0</v>
      </c>
      <c r="T3813" s="180">
        <v>0</v>
      </c>
    </row>
    <row r="3814" spans="2:20" x14ac:dyDescent="0.3">
      <c r="B3814" s="19">
        <v>3811</v>
      </c>
      <c r="C3814" s="179">
        <v>0</v>
      </c>
      <c r="D3814" s="179">
        <v>0</v>
      </c>
      <c r="E3814" s="179">
        <v>123934.87700260768</v>
      </c>
      <c r="F3814" s="179">
        <v>0</v>
      </c>
      <c r="G3814" s="179">
        <v>0</v>
      </c>
      <c r="H3814" s="179">
        <v>171213.31589093359</v>
      </c>
      <c r="I3814" s="179">
        <v>0</v>
      </c>
      <c r="J3814" s="179">
        <v>0</v>
      </c>
      <c r="K3814" s="179">
        <v>0</v>
      </c>
      <c r="L3814" s="179">
        <v>0</v>
      </c>
      <c r="M3814" s="179">
        <v>121140.90314868427</v>
      </c>
      <c r="N3814" s="179">
        <v>0</v>
      </c>
      <c r="O3814" s="179">
        <v>0</v>
      </c>
      <c r="P3814" s="179">
        <v>0</v>
      </c>
      <c r="Q3814" s="179">
        <v>0</v>
      </c>
      <c r="R3814" s="180">
        <v>0</v>
      </c>
      <c r="S3814" s="180">
        <v>0</v>
      </c>
      <c r="T3814" s="180">
        <v>0</v>
      </c>
    </row>
    <row r="3815" spans="2:20" x14ac:dyDescent="0.3">
      <c r="B3815" s="19">
        <v>3812</v>
      </c>
      <c r="C3815" s="179">
        <v>0</v>
      </c>
      <c r="D3815" s="179">
        <v>0</v>
      </c>
      <c r="E3815" s="179">
        <v>395991.13608410757</v>
      </c>
      <c r="F3815" s="179">
        <v>0</v>
      </c>
      <c r="G3815" s="179">
        <v>0</v>
      </c>
      <c r="H3815" s="179">
        <v>36063.41830373741</v>
      </c>
      <c r="I3815" s="179">
        <v>0</v>
      </c>
      <c r="J3815" s="179">
        <v>0</v>
      </c>
      <c r="K3815" s="179">
        <v>0</v>
      </c>
      <c r="L3815" s="179">
        <v>0</v>
      </c>
      <c r="M3815" s="179">
        <v>1001037.1484827353</v>
      </c>
      <c r="N3815" s="179">
        <v>0</v>
      </c>
      <c r="O3815" s="179">
        <v>0</v>
      </c>
      <c r="P3815" s="179">
        <v>0</v>
      </c>
      <c r="Q3815" s="179">
        <v>0</v>
      </c>
      <c r="R3815" s="180">
        <v>0</v>
      </c>
      <c r="S3815" s="180">
        <v>0</v>
      </c>
      <c r="T3815" s="180">
        <v>0</v>
      </c>
    </row>
    <row r="3816" spans="2:20" x14ac:dyDescent="0.3">
      <c r="B3816" s="19">
        <v>3813</v>
      </c>
      <c r="C3816" s="179">
        <v>1</v>
      </c>
      <c r="D3816" s="179">
        <v>185747.69874846126</v>
      </c>
      <c r="E3816" s="179">
        <v>650357.63396115741</v>
      </c>
      <c r="F3816" s="179">
        <v>0</v>
      </c>
      <c r="G3816" s="179">
        <v>0</v>
      </c>
      <c r="H3816" s="179">
        <v>6972.754625902583</v>
      </c>
      <c r="I3816" s="179">
        <v>0</v>
      </c>
      <c r="J3816" s="179">
        <v>0</v>
      </c>
      <c r="K3816" s="179">
        <v>0</v>
      </c>
      <c r="L3816" s="179">
        <v>0</v>
      </c>
      <c r="M3816" s="179">
        <v>692526.73872997332</v>
      </c>
      <c r="N3816" s="179">
        <v>0</v>
      </c>
      <c r="O3816" s="179">
        <v>0</v>
      </c>
      <c r="P3816" s="179">
        <v>0</v>
      </c>
      <c r="Q3816" s="179">
        <v>0</v>
      </c>
      <c r="R3816" s="180">
        <v>0</v>
      </c>
      <c r="S3816" s="180">
        <v>0</v>
      </c>
      <c r="T3816" s="180">
        <v>185747.69874846126</v>
      </c>
    </row>
    <row r="3817" spans="2:20" x14ac:dyDescent="0.3">
      <c r="B3817" s="19">
        <v>3814</v>
      </c>
      <c r="C3817" s="179">
        <v>0</v>
      </c>
      <c r="D3817" s="179">
        <v>0</v>
      </c>
      <c r="E3817" s="179">
        <v>1104448.0102646237</v>
      </c>
      <c r="F3817" s="179">
        <v>0</v>
      </c>
      <c r="G3817" s="179">
        <v>0</v>
      </c>
      <c r="H3817" s="179">
        <v>323616.01748400927</v>
      </c>
      <c r="I3817" s="179">
        <v>0</v>
      </c>
      <c r="J3817" s="179">
        <v>0</v>
      </c>
      <c r="K3817" s="179">
        <v>0</v>
      </c>
      <c r="L3817" s="179">
        <v>0</v>
      </c>
      <c r="M3817" s="179">
        <v>530054.69671778474</v>
      </c>
      <c r="N3817" s="179">
        <v>0</v>
      </c>
      <c r="O3817" s="179">
        <v>0</v>
      </c>
      <c r="P3817" s="179">
        <v>0</v>
      </c>
      <c r="Q3817" s="179">
        <v>0</v>
      </c>
      <c r="R3817" s="180">
        <v>0</v>
      </c>
      <c r="S3817" s="180">
        <v>0</v>
      </c>
      <c r="T3817" s="180">
        <v>0</v>
      </c>
    </row>
    <row r="3818" spans="2:20" x14ac:dyDescent="0.3">
      <c r="B3818" s="19">
        <v>3815</v>
      </c>
      <c r="C3818" s="179">
        <v>0</v>
      </c>
      <c r="D3818" s="179">
        <v>0</v>
      </c>
      <c r="E3818" s="179">
        <v>209764.74035717509</v>
      </c>
      <c r="F3818" s="179">
        <v>0</v>
      </c>
      <c r="G3818" s="179">
        <v>0</v>
      </c>
      <c r="H3818" s="179">
        <v>664511.57191798312</v>
      </c>
      <c r="I3818" s="179">
        <v>0</v>
      </c>
      <c r="J3818" s="179">
        <v>0</v>
      </c>
      <c r="K3818" s="179">
        <v>0</v>
      </c>
      <c r="L3818" s="179">
        <v>0</v>
      </c>
      <c r="M3818" s="179">
        <v>1532042.8773671177</v>
      </c>
      <c r="N3818" s="179">
        <v>0</v>
      </c>
      <c r="O3818" s="179">
        <v>0</v>
      </c>
      <c r="P3818" s="179">
        <v>0</v>
      </c>
      <c r="Q3818" s="179">
        <v>0</v>
      </c>
      <c r="R3818" s="180">
        <v>0</v>
      </c>
      <c r="S3818" s="180">
        <v>0</v>
      </c>
      <c r="T3818" s="180">
        <v>0</v>
      </c>
    </row>
    <row r="3819" spans="2:20" x14ac:dyDescent="0.3">
      <c r="B3819" s="19">
        <v>3816</v>
      </c>
      <c r="C3819" s="179">
        <v>0</v>
      </c>
      <c r="D3819" s="179">
        <v>0</v>
      </c>
      <c r="E3819" s="179">
        <v>176717.44439062514</v>
      </c>
      <c r="F3819" s="179">
        <v>0</v>
      </c>
      <c r="G3819" s="179">
        <v>0</v>
      </c>
      <c r="H3819" s="179">
        <v>90432.292877234097</v>
      </c>
      <c r="I3819" s="179">
        <v>0</v>
      </c>
      <c r="J3819" s="179">
        <v>0</v>
      </c>
      <c r="K3819" s="179">
        <v>382551.96726109792</v>
      </c>
      <c r="L3819" s="179">
        <v>1</v>
      </c>
      <c r="M3819" s="179">
        <v>427664.90384501615</v>
      </c>
      <c r="N3819" s="179">
        <v>0</v>
      </c>
      <c r="O3819" s="179">
        <v>0</v>
      </c>
      <c r="P3819" s="179">
        <v>0</v>
      </c>
      <c r="Q3819" s="179">
        <v>0</v>
      </c>
      <c r="R3819" s="180">
        <v>0</v>
      </c>
      <c r="S3819" s="180">
        <v>382551.96726109792</v>
      </c>
      <c r="T3819" s="180">
        <v>0</v>
      </c>
    </row>
    <row r="3820" spans="2:20" x14ac:dyDescent="0.3">
      <c r="B3820" s="19">
        <v>3817</v>
      </c>
      <c r="C3820" s="179">
        <v>0</v>
      </c>
      <c r="D3820" s="179">
        <v>0</v>
      </c>
      <c r="E3820" s="179">
        <v>60111.696340916315</v>
      </c>
      <c r="F3820" s="179">
        <v>0</v>
      </c>
      <c r="G3820" s="179">
        <v>0</v>
      </c>
      <c r="H3820" s="179">
        <v>81244.469043147692</v>
      </c>
      <c r="I3820" s="179">
        <v>0</v>
      </c>
      <c r="J3820" s="179">
        <v>0</v>
      </c>
      <c r="K3820" s="179">
        <v>0</v>
      </c>
      <c r="L3820" s="179">
        <v>0</v>
      </c>
      <c r="M3820" s="179">
        <v>20540.253282825146</v>
      </c>
      <c r="N3820" s="179">
        <v>0</v>
      </c>
      <c r="O3820" s="179">
        <v>0</v>
      </c>
      <c r="P3820" s="179">
        <v>0</v>
      </c>
      <c r="Q3820" s="179">
        <v>0</v>
      </c>
      <c r="R3820" s="180">
        <v>0</v>
      </c>
      <c r="S3820" s="180">
        <v>0</v>
      </c>
      <c r="T3820" s="180">
        <v>0</v>
      </c>
    </row>
    <row r="3821" spans="2:20" x14ac:dyDescent="0.3">
      <c r="B3821" s="19">
        <v>3818</v>
      </c>
      <c r="C3821" s="179">
        <v>0</v>
      </c>
      <c r="D3821" s="179">
        <v>0</v>
      </c>
      <c r="E3821" s="179">
        <v>114917.75103799917</v>
      </c>
      <c r="F3821" s="179">
        <v>0</v>
      </c>
      <c r="G3821" s="179">
        <v>0</v>
      </c>
      <c r="H3821" s="179">
        <v>29497.595769611358</v>
      </c>
      <c r="I3821" s="179">
        <v>0</v>
      </c>
      <c r="J3821" s="179">
        <v>0</v>
      </c>
      <c r="K3821" s="179">
        <v>0</v>
      </c>
      <c r="L3821" s="179">
        <v>0</v>
      </c>
      <c r="M3821" s="179">
        <v>60805.683783284774</v>
      </c>
      <c r="N3821" s="179">
        <v>0</v>
      </c>
      <c r="O3821" s="179">
        <v>0</v>
      </c>
      <c r="P3821" s="179">
        <v>0</v>
      </c>
      <c r="Q3821" s="179">
        <v>0</v>
      </c>
      <c r="R3821" s="180">
        <v>0</v>
      </c>
      <c r="S3821" s="180">
        <v>0</v>
      </c>
      <c r="T3821" s="180">
        <v>0</v>
      </c>
    </row>
    <row r="3822" spans="2:20" x14ac:dyDescent="0.3">
      <c r="B3822" s="19">
        <v>3819</v>
      </c>
      <c r="C3822" s="179">
        <v>0</v>
      </c>
      <c r="D3822" s="179">
        <v>0</v>
      </c>
      <c r="E3822" s="179">
        <v>41811.94001913676</v>
      </c>
      <c r="F3822" s="179">
        <v>0</v>
      </c>
      <c r="G3822" s="179">
        <v>0</v>
      </c>
      <c r="H3822" s="179">
        <v>1130185.388900945</v>
      </c>
      <c r="I3822" s="179">
        <v>0</v>
      </c>
      <c r="J3822" s="179">
        <v>0</v>
      </c>
      <c r="K3822" s="179">
        <v>0</v>
      </c>
      <c r="L3822" s="179">
        <v>0</v>
      </c>
      <c r="M3822" s="179">
        <v>170682.49513109162</v>
      </c>
      <c r="N3822" s="179">
        <v>0</v>
      </c>
      <c r="O3822" s="179">
        <v>0</v>
      </c>
      <c r="P3822" s="179">
        <v>0</v>
      </c>
      <c r="Q3822" s="179">
        <v>0</v>
      </c>
      <c r="R3822" s="180">
        <v>0</v>
      </c>
      <c r="S3822" s="180">
        <v>0</v>
      </c>
      <c r="T3822" s="180">
        <v>0</v>
      </c>
    </row>
    <row r="3823" spans="2:20" x14ac:dyDescent="0.3">
      <c r="B3823" s="19">
        <v>3820</v>
      </c>
      <c r="C3823" s="179">
        <v>0</v>
      </c>
      <c r="D3823" s="179">
        <v>0</v>
      </c>
      <c r="E3823" s="179">
        <v>158665.74063796506</v>
      </c>
      <c r="F3823" s="179">
        <v>0</v>
      </c>
      <c r="G3823" s="179">
        <v>0</v>
      </c>
      <c r="H3823" s="179">
        <v>1215238.6705446201</v>
      </c>
      <c r="I3823" s="179">
        <v>0</v>
      </c>
      <c r="J3823" s="179">
        <v>0</v>
      </c>
      <c r="K3823" s="179">
        <v>0</v>
      </c>
      <c r="L3823" s="179">
        <v>0</v>
      </c>
      <c r="M3823" s="179">
        <v>480362.57246803778</v>
      </c>
      <c r="N3823" s="179">
        <v>0</v>
      </c>
      <c r="O3823" s="179">
        <v>0</v>
      </c>
      <c r="P3823" s="179">
        <v>0</v>
      </c>
      <c r="Q3823" s="179">
        <v>0</v>
      </c>
      <c r="R3823" s="180">
        <v>0</v>
      </c>
      <c r="S3823" s="180">
        <v>0</v>
      </c>
      <c r="T3823" s="180">
        <v>0</v>
      </c>
    </row>
    <row r="3824" spans="2:20" x14ac:dyDescent="0.3">
      <c r="B3824" s="19">
        <v>3821</v>
      </c>
      <c r="C3824" s="179">
        <v>0</v>
      </c>
      <c r="D3824" s="179">
        <v>0</v>
      </c>
      <c r="E3824" s="179">
        <v>68954.566390467109</v>
      </c>
      <c r="F3824" s="179">
        <v>0</v>
      </c>
      <c r="G3824" s="179">
        <v>0</v>
      </c>
      <c r="H3824" s="179">
        <v>155449.49663419815</v>
      </c>
      <c r="I3824" s="179">
        <v>0</v>
      </c>
      <c r="J3824" s="179">
        <v>0</v>
      </c>
      <c r="K3824" s="179">
        <v>0</v>
      </c>
      <c r="L3824" s="179">
        <v>0</v>
      </c>
      <c r="M3824" s="179">
        <v>458349.43043621077</v>
      </c>
      <c r="N3824" s="179">
        <v>0</v>
      </c>
      <c r="O3824" s="179">
        <v>0</v>
      </c>
      <c r="P3824" s="179">
        <v>0</v>
      </c>
      <c r="Q3824" s="179">
        <v>0</v>
      </c>
      <c r="R3824" s="180">
        <v>0</v>
      </c>
      <c r="S3824" s="180">
        <v>0</v>
      </c>
      <c r="T3824" s="180">
        <v>0</v>
      </c>
    </row>
    <row r="3825" spans="2:20" x14ac:dyDescent="0.3">
      <c r="B3825" s="19">
        <v>3822</v>
      </c>
      <c r="C3825" s="179">
        <v>0</v>
      </c>
      <c r="D3825" s="179">
        <v>0</v>
      </c>
      <c r="E3825" s="179">
        <v>15752.160290313634</v>
      </c>
      <c r="F3825" s="179">
        <v>1</v>
      </c>
      <c r="G3825" s="179">
        <v>13145.055538882954</v>
      </c>
      <c r="H3825" s="179">
        <v>172820.01191518619</v>
      </c>
      <c r="I3825" s="179">
        <v>0</v>
      </c>
      <c r="J3825" s="179">
        <v>0</v>
      </c>
      <c r="K3825" s="179">
        <v>0</v>
      </c>
      <c r="L3825" s="179">
        <v>0</v>
      </c>
      <c r="M3825" s="179">
        <v>7436.2606179281975</v>
      </c>
      <c r="N3825" s="179">
        <v>0</v>
      </c>
      <c r="O3825" s="179">
        <v>0</v>
      </c>
      <c r="P3825" s="179">
        <v>0</v>
      </c>
      <c r="Q3825" s="179">
        <v>0</v>
      </c>
      <c r="R3825" s="180">
        <v>0</v>
      </c>
      <c r="S3825" s="180">
        <v>0</v>
      </c>
      <c r="T3825" s="180">
        <v>0</v>
      </c>
    </row>
    <row r="3826" spans="2:20" x14ac:dyDescent="0.3">
      <c r="B3826" s="19">
        <v>3823</v>
      </c>
      <c r="C3826" s="179">
        <v>0</v>
      </c>
      <c r="D3826" s="179">
        <v>0</v>
      </c>
      <c r="E3826" s="179">
        <v>755749.87454499409</v>
      </c>
      <c r="F3826" s="179">
        <v>0</v>
      </c>
      <c r="G3826" s="179">
        <v>0</v>
      </c>
      <c r="H3826" s="179">
        <v>214271.9912463151</v>
      </c>
      <c r="I3826" s="179">
        <v>0</v>
      </c>
      <c r="J3826" s="179">
        <v>0</v>
      </c>
      <c r="K3826" s="179">
        <v>0</v>
      </c>
      <c r="L3826" s="179">
        <v>0</v>
      </c>
      <c r="M3826" s="179">
        <v>58938.304780456863</v>
      </c>
      <c r="N3826" s="179">
        <v>0</v>
      </c>
      <c r="O3826" s="179">
        <v>0</v>
      </c>
      <c r="P3826" s="179">
        <v>0</v>
      </c>
      <c r="Q3826" s="179">
        <v>0</v>
      </c>
      <c r="R3826" s="180">
        <v>0</v>
      </c>
      <c r="S3826" s="180">
        <v>0</v>
      </c>
      <c r="T3826" s="180">
        <v>0</v>
      </c>
    </row>
    <row r="3827" spans="2:20" x14ac:dyDescent="0.3">
      <c r="B3827" s="19">
        <v>3824</v>
      </c>
      <c r="C3827" s="179">
        <v>0</v>
      </c>
      <c r="D3827" s="179">
        <v>0</v>
      </c>
      <c r="E3827" s="179">
        <v>640066.09000432875</v>
      </c>
      <c r="F3827" s="179">
        <v>0</v>
      </c>
      <c r="G3827" s="179">
        <v>0</v>
      </c>
      <c r="H3827" s="179">
        <v>248414.5374702246</v>
      </c>
      <c r="I3827" s="179">
        <v>0</v>
      </c>
      <c r="J3827" s="179">
        <v>0</v>
      </c>
      <c r="K3827" s="179">
        <v>0</v>
      </c>
      <c r="L3827" s="179">
        <v>0</v>
      </c>
      <c r="M3827" s="179">
        <v>76584.973281781597</v>
      </c>
      <c r="N3827" s="179">
        <v>0</v>
      </c>
      <c r="O3827" s="179">
        <v>0</v>
      </c>
      <c r="P3827" s="179">
        <v>0</v>
      </c>
      <c r="Q3827" s="179">
        <v>0</v>
      </c>
      <c r="R3827" s="180">
        <v>0</v>
      </c>
      <c r="S3827" s="180">
        <v>0</v>
      </c>
      <c r="T3827" s="180">
        <v>0</v>
      </c>
    </row>
    <row r="3828" spans="2:20" x14ac:dyDescent="0.3">
      <c r="B3828" s="19">
        <v>3825</v>
      </c>
      <c r="C3828" s="179">
        <v>0</v>
      </c>
      <c r="D3828" s="179">
        <v>0</v>
      </c>
      <c r="E3828" s="179">
        <v>79497.206672300104</v>
      </c>
      <c r="F3828" s="179">
        <v>0</v>
      </c>
      <c r="G3828" s="179">
        <v>0</v>
      </c>
      <c r="H3828" s="179">
        <v>164922.77383294702</v>
      </c>
      <c r="I3828" s="179">
        <v>0</v>
      </c>
      <c r="J3828" s="179">
        <v>0</v>
      </c>
      <c r="K3828" s="179">
        <v>0</v>
      </c>
      <c r="L3828" s="179">
        <v>0</v>
      </c>
      <c r="M3828" s="179">
        <v>65927.147095067703</v>
      </c>
      <c r="N3828" s="179">
        <v>0</v>
      </c>
      <c r="O3828" s="179">
        <v>0</v>
      </c>
      <c r="P3828" s="179">
        <v>0</v>
      </c>
      <c r="Q3828" s="179">
        <v>0</v>
      </c>
      <c r="R3828" s="180">
        <v>0</v>
      </c>
      <c r="S3828" s="180">
        <v>0</v>
      </c>
      <c r="T3828" s="180">
        <v>0</v>
      </c>
    </row>
    <row r="3829" spans="2:20" x14ac:dyDescent="0.3">
      <c r="B3829" s="19">
        <v>3826</v>
      </c>
      <c r="C3829" s="179">
        <v>0</v>
      </c>
      <c r="D3829" s="179">
        <v>0</v>
      </c>
      <c r="E3829" s="179">
        <v>35982.95516608013</v>
      </c>
      <c r="F3829" s="179">
        <v>0</v>
      </c>
      <c r="G3829" s="179">
        <v>0</v>
      </c>
      <c r="H3829" s="179">
        <v>18304.766860089956</v>
      </c>
      <c r="I3829" s="179">
        <v>0</v>
      </c>
      <c r="J3829" s="179">
        <v>0</v>
      </c>
      <c r="K3829" s="179">
        <v>0</v>
      </c>
      <c r="L3829" s="179">
        <v>0</v>
      </c>
      <c r="M3829" s="179">
        <v>308856.81694061577</v>
      </c>
      <c r="N3829" s="179">
        <v>0</v>
      </c>
      <c r="O3829" s="179">
        <v>0</v>
      </c>
      <c r="P3829" s="179">
        <v>0</v>
      </c>
      <c r="Q3829" s="179">
        <v>0</v>
      </c>
      <c r="R3829" s="180">
        <v>0</v>
      </c>
      <c r="S3829" s="180">
        <v>0</v>
      </c>
      <c r="T3829" s="180">
        <v>0</v>
      </c>
    </row>
    <row r="3830" spans="2:20" x14ac:dyDescent="0.3">
      <c r="B3830" s="19">
        <v>3827</v>
      </c>
      <c r="C3830" s="179">
        <v>0</v>
      </c>
      <c r="D3830" s="179">
        <v>0</v>
      </c>
      <c r="E3830" s="179">
        <v>51166.902262518735</v>
      </c>
      <c r="F3830" s="179">
        <v>0</v>
      </c>
      <c r="G3830" s="179">
        <v>0</v>
      </c>
      <c r="H3830" s="179">
        <v>17532.138384677011</v>
      </c>
      <c r="I3830" s="179">
        <v>0</v>
      </c>
      <c r="J3830" s="179">
        <v>0</v>
      </c>
      <c r="K3830" s="179">
        <v>0</v>
      </c>
      <c r="L3830" s="179">
        <v>0</v>
      </c>
      <c r="M3830" s="179">
        <v>94746.456243258537</v>
      </c>
      <c r="N3830" s="179">
        <v>0</v>
      </c>
      <c r="O3830" s="179">
        <v>0</v>
      </c>
      <c r="P3830" s="179">
        <v>0</v>
      </c>
      <c r="Q3830" s="179">
        <v>0</v>
      </c>
      <c r="R3830" s="180">
        <v>0</v>
      </c>
      <c r="S3830" s="180">
        <v>0</v>
      </c>
      <c r="T3830" s="180">
        <v>0</v>
      </c>
    </row>
    <row r="3831" spans="2:20" x14ac:dyDescent="0.3">
      <c r="B3831" s="19">
        <v>3828</v>
      </c>
      <c r="C3831" s="179">
        <v>0</v>
      </c>
      <c r="D3831" s="179">
        <v>0</v>
      </c>
      <c r="E3831" s="179">
        <v>51001.708161729563</v>
      </c>
      <c r="F3831" s="179">
        <v>0</v>
      </c>
      <c r="G3831" s="179">
        <v>0</v>
      </c>
      <c r="H3831" s="179">
        <v>25728.331959754505</v>
      </c>
      <c r="I3831" s="179">
        <v>0</v>
      </c>
      <c r="J3831" s="179">
        <v>0</v>
      </c>
      <c r="K3831" s="179">
        <v>0</v>
      </c>
      <c r="L3831" s="179">
        <v>0</v>
      </c>
      <c r="M3831" s="179">
        <v>44745.674418950017</v>
      </c>
      <c r="N3831" s="179">
        <v>0</v>
      </c>
      <c r="O3831" s="179">
        <v>0</v>
      </c>
      <c r="P3831" s="179">
        <v>0</v>
      </c>
      <c r="Q3831" s="179">
        <v>0</v>
      </c>
      <c r="R3831" s="180">
        <v>0</v>
      </c>
      <c r="S3831" s="180">
        <v>0</v>
      </c>
      <c r="T3831" s="180">
        <v>0</v>
      </c>
    </row>
    <row r="3832" spans="2:20" x14ac:dyDescent="0.3">
      <c r="B3832" s="19">
        <v>3829</v>
      </c>
      <c r="C3832" s="179">
        <v>0</v>
      </c>
      <c r="D3832" s="179">
        <v>0</v>
      </c>
      <c r="E3832" s="179">
        <v>6604.1196854190393</v>
      </c>
      <c r="F3832" s="179">
        <v>0</v>
      </c>
      <c r="G3832" s="179">
        <v>0</v>
      </c>
      <c r="H3832" s="179">
        <v>108242.96464317024</v>
      </c>
      <c r="I3832" s="179">
        <v>0</v>
      </c>
      <c r="J3832" s="179">
        <v>0</v>
      </c>
      <c r="K3832" s="179">
        <v>0</v>
      </c>
      <c r="L3832" s="179">
        <v>0</v>
      </c>
      <c r="M3832" s="179">
        <v>71889.257990036102</v>
      </c>
      <c r="N3832" s="179">
        <v>0</v>
      </c>
      <c r="O3832" s="179">
        <v>0</v>
      </c>
      <c r="P3832" s="179">
        <v>0</v>
      </c>
      <c r="Q3832" s="179">
        <v>0</v>
      </c>
      <c r="R3832" s="180">
        <v>0</v>
      </c>
      <c r="S3832" s="180">
        <v>0</v>
      </c>
      <c r="T3832" s="180">
        <v>0</v>
      </c>
    </row>
    <row r="3833" spans="2:20" x14ac:dyDescent="0.3">
      <c r="B3833" s="19">
        <v>3830</v>
      </c>
      <c r="C3833" s="179">
        <v>0</v>
      </c>
      <c r="D3833" s="179">
        <v>0</v>
      </c>
      <c r="E3833" s="179">
        <v>1800499.412026372</v>
      </c>
      <c r="F3833" s="179">
        <v>0</v>
      </c>
      <c r="G3833" s="179">
        <v>0</v>
      </c>
      <c r="H3833" s="179">
        <v>26839.515621343817</v>
      </c>
      <c r="I3833" s="179">
        <v>0</v>
      </c>
      <c r="J3833" s="179">
        <v>0</v>
      </c>
      <c r="K3833" s="179">
        <v>0</v>
      </c>
      <c r="L3833" s="179">
        <v>0</v>
      </c>
      <c r="M3833" s="179">
        <v>22851.963491398394</v>
      </c>
      <c r="N3833" s="179">
        <v>0</v>
      </c>
      <c r="O3833" s="179">
        <v>0</v>
      </c>
      <c r="P3833" s="179">
        <v>0</v>
      </c>
      <c r="Q3833" s="179">
        <v>0</v>
      </c>
      <c r="R3833" s="180">
        <v>0</v>
      </c>
      <c r="S3833" s="180">
        <v>0</v>
      </c>
      <c r="T3833" s="180">
        <v>0</v>
      </c>
    </row>
    <row r="3834" spans="2:20" x14ac:dyDescent="0.3">
      <c r="B3834" s="19">
        <v>3831</v>
      </c>
      <c r="C3834" s="179">
        <v>0</v>
      </c>
      <c r="D3834" s="179">
        <v>0</v>
      </c>
      <c r="E3834" s="179">
        <v>852523.45188085944</v>
      </c>
      <c r="F3834" s="179">
        <v>0</v>
      </c>
      <c r="G3834" s="179">
        <v>0</v>
      </c>
      <c r="H3834" s="179">
        <v>647871.91552146198</v>
      </c>
      <c r="I3834" s="179">
        <v>0</v>
      </c>
      <c r="J3834" s="179">
        <v>0</v>
      </c>
      <c r="K3834" s="179">
        <v>0</v>
      </c>
      <c r="L3834" s="179">
        <v>0</v>
      </c>
      <c r="M3834" s="179">
        <v>26622.437913328569</v>
      </c>
      <c r="N3834" s="179">
        <v>0</v>
      </c>
      <c r="O3834" s="179">
        <v>0</v>
      </c>
      <c r="P3834" s="179">
        <v>0</v>
      </c>
      <c r="Q3834" s="179">
        <v>0</v>
      </c>
      <c r="R3834" s="180">
        <v>0</v>
      </c>
      <c r="S3834" s="180">
        <v>0</v>
      </c>
      <c r="T3834" s="180">
        <v>0</v>
      </c>
    </row>
    <row r="3835" spans="2:20" x14ac:dyDescent="0.3">
      <c r="B3835" s="19">
        <v>3832</v>
      </c>
      <c r="C3835" s="179">
        <v>0</v>
      </c>
      <c r="D3835" s="179">
        <v>0</v>
      </c>
      <c r="E3835" s="179">
        <v>130395.64451970276</v>
      </c>
      <c r="F3835" s="179">
        <v>0</v>
      </c>
      <c r="G3835" s="179">
        <v>0</v>
      </c>
      <c r="H3835" s="179">
        <v>399081.32476648322</v>
      </c>
      <c r="I3835" s="179">
        <v>0</v>
      </c>
      <c r="J3835" s="179">
        <v>0</v>
      </c>
      <c r="K3835" s="179">
        <v>0</v>
      </c>
      <c r="L3835" s="179">
        <v>0</v>
      </c>
      <c r="M3835" s="179">
        <v>20466.151659088668</v>
      </c>
      <c r="N3835" s="179">
        <v>0</v>
      </c>
      <c r="O3835" s="179">
        <v>0</v>
      </c>
      <c r="P3835" s="179">
        <v>0</v>
      </c>
      <c r="Q3835" s="179">
        <v>0</v>
      </c>
      <c r="R3835" s="180">
        <v>0</v>
      </c>
      <c r="S3835" s="180">
        <v>0</v>
      </c>
      <c r="T3835" s="180">
        <v>0</v>
      </c>
    </row>
    <row r="3836" spans="2:20" x14ac:dyDescent="0.3">
      <c r="B3836" s="19">
        <v>3833</v>
      </c>
      <c r="C3836" s="179">
        <v>0</v>
      </c>
      <c r="D3836" s="179">
        <v>0</v>
      </c>
      <c r="E3836" s="179">
        <v>35766.404271060725</v>
      </c>
      <c r="F3836" s="179">
        <v>0</v>
      </c>
      <c r="G3836" s="179">
        <v>0</v>
      </c>
      <c r="H3836" s="179">
        <v>267723.44661611656</v>
      </c>
      <c r="I3836" s="179">
        <v>0</v>
      </c>
      <c r="J3836" s="179">
        <v>0</v>
      </c>
      <c r="K3836" s="179">
        <v>0</v>
      </c>
      <c r="L3836" s="179">
        <v>0</v>
      </c>
      <c r="M3836" s="179">
        <v>117308.7269817151</v>
      </c>
      <c r="N3836" s="179">
        <v>0</v>
      </c>
      <c r="O3836" s="179">
        <v>0</v>
      </c>
      <c r="P3836" s="179">
        <v>0</v>
      </c>
      <c r="Q3836" s="179">
        <v>0</v>
      </c>
      <c r="R3836" s="180">
        <v>0</v>
      </c>
      <c r="S3836" s="180">
        <v>0</v>
      </c>
      <c r="T3836" s="180">
        <v>0</v>
      </c>
    </row>
    <row r="3837" spans="2:20" x14ac:dyDescent="0.3">
      <c r="B3837" s="19">
        <v>3834</v>
      </c>
      <c r="C3837" s="179">
        <v>0</v>
      </c>
      <c r="D3837" s="179">
        <v>0</v>
      </c>
      <c r="E3837" s="179">
        <v>46696.149063393786</v>
      </c>
      <c r="F3837" s="179">
        <v>0</v>
      </c>
      <c r="G3837" s="179">
        <v>0</v>
      </c>
      <c r="H3837" s="179">
        <v>11812.156441686493</v>
      </c>
      <c r="I3837" s="179">
        <v>0</v>
      </c>
      <c r="J3837" s="179">
        <v>0</v>
      </c>
      <c r="K3837" s="179">
        <v>0</v>
      </c>
      <c r="L3837" s="179">
        <v>0</v>
      </c>
      <c r="M3837" s="179">
        <v>34150.988984443269</v>
      </c>
      <c r="N3837" s="179">
        <v>0</v>
      </c>
      <c r="O3837" s="179">
        <v>0</v>
      </c>
      <c r="P3837" s="179">
        <v>0</v>
      </c>
      <c r="Q3837" s="179">
        <v>0</v>
      </c>
      <c r="R3837" s="180">
        <v>0</v>
      </c>
      <c r="S3837" s="180">
        <v>0</v>
      </c>
      <c r="T3837" s="180">
        <v>0</v>
      </c>
    </row>
    <row r="3838" spans="2:20" x14ac:dyDescent="0.3">
      <c r="B3838" s="19">
        <v>3835</v>
      </c>
      <c r="C3838" s="179">
        <v>0</v>
      </c>
      <c r="D3838" s="179">
        <v>0</v>
      </c>
      <c r="E3838" s="179">
        <v>828062.25981431396</v>
      </c>
      <c r="F3838" s="179">
        <v>0</v>
      </c>
      <c r="G3838" s="179">
        <v>0</v>
      </c>
      <c r="H3838" s="179">
        <v>169552.90004685131</v>
      </c>
      <c r="I3838" s="179">
        <v>0</v>
      </c>
      <c r="J3838" s="179">
        <v>0</v>
      </c>
      <c r="K3838" s="179">
        <v>0</v>
      </c>
      <c r="L3838" s="179">
        <v>0</v>
      </c>
      <c r="M3838" s="179">
        <v>508743.85519828601</v>
      </c>
      <c r="N3838" s="179">
        <v>0</v>
      </c>
      <c r="O3838" s="179">
        <v>0</v>
      </c>
      <c r="P3838" s="179">
        <v>0</v>
      </c>
      <c r="Q3838" s="179">
        <v>0</v>
      </c>
      <c r="R3838" s="180">
        <v>0</v>
      </c>
      <c r="S3838" s="180">
        <v>0</v>
      </c>
      <c r="T3838" s="180">
        <v>0</v>
      </c>
    </row>
    <row r="3839" spans="2:20" x14ac:dyDescent="0.3">
      <c r="B3839" s="19">
        <v>3836</v>
      </c>
      <c r="C3839" s="179">
        <v>0</v>
      </c>
      <c r="D3839" s="179">
        <v>0</v>
      </c>
      <c r="E3839" s="179">
        <v>142498.99181653536</v>
      </c>
      <c r="F3839" s="179">
        <v>0</v>
      </c>
      <c r="G3839" s="179">
        <v>0</v>
      </c>
      <c r="H3839" s="179">
        <v>14031.553648694979</v>
      </c>
      <c r="I3839" s="179">
        <v>0</v>
      </c>
      <c r="J3839" s="179">
        <v>0</v>
      </c>
      <c r="K3839" s="179">
        <v>0</v>
      </c>
      <c r="L3839" s="179">
        <v>0</v>
      </c>
      <c r="M3839" s="179">
        <v>50320.108904354362</v>
      </c>
      <c r="N3839" s="179">
        <v>0</v>
      </c>
      <c r="O3839" s="179">
        <v>0</v>
      </c>
      <c r="P3839" s="179">
        <v>0</v>
      </c>
      <c r="Q3839" s="179">
        <v>0</v>
      </c>
      <c r="R3839" s="180">
        <v>0</v>
      </c>
      <c r="S3839" s="180">
        <v>0</v>
      </c>
      <c r="T3839" s="180">
        <v>0</v>
      </c>
    </row>
    <row r="3840" spans="2:20" x14ac:dyDescent="0.3">
      <c r="B3840" s="19">
        <v>3837</v>
      </c>
      <c r="C3840" s="179">
        <v>0</v>
      </c>
      <c r="D3840" s="179">
        <v>0</v>
      </c>
      <c r="E3840" s="179">
        <v>19185.488925217345</v>
      </c>
      <c r="F3840" s="179">
        <v>0</v>
      </c>
      <c r="G3840" s="179">
        <v>0</v>
      </c>
      <c r="H3840" s="179">
        <v>861008.03910824063</v>
      </c>
      <c r="I3840" s="179">
        <v>0</v>
      </c>
      <c r="J3840" s="179">
        <v>0</v>
      </c>
      <c r="K3840" s="179">
        <v>0</v>
      </c>
      <c r="L3840" s="179">
        <v>0</v>
      </c>
      <c r="M3840" s="179">
        <v>42486.598863148087</v>
      </c>
      <c r="N3840" s="179">
        <v>0</v>
      </c>
      <c r="O3840" s="179">
        <v>0</v>
      </c>
      <c r="P3840" s="179">
        <v>0</v>
      </c>
      <c r="Q3840" s="179">
        <v>0</v>
      </c>
      <c r="R3840" s="180">
        <v>0</v>
      </c>
      <c r="S3840" s="180">
        <v>0</v>
      </c>
      <c r="T3840" s="180">
        <v>0</v>
      </c>
    </row>
    <row r="3841" spans="2:20" x14ac:dyDescent="0.3">
      <c r="B3841" s="19">
        <v>3838</v>
      </c>
      <c r="C3841" s="179">
        <v>0</v>
      </c>
      <c r="D3841" s="179">
        <v>0</v>
      </c>
      <c r="E3841" s="179">
        <v>9898.4551166801248</v>
      </c>
      <c r="F3841" s="179">
        <v>0</v>
      </c>
      <c r="G3841" s="179">
        <v>0</v>
      </c>
      <c r="H3841" s="179">
        <v>55381.528427367339</v>
      </c>
      <c r="I3841" s="179">
        <v>0</v>
      </c>
      <c r="J3841" s="179">
        <v>0</v>
      </c>
      <c r="K3841" s="179">
        <v>0</v>
      </c>
      <c r="L3841" s="179">
        <v>0</v>
      </c>
      <c r="M3841" s="179">
        <v>791460.62414712086</v>
      </c>
      <c r="N3841" s="179">
        <v>0</v>
      </c>
      <c r="O3841" s="179">
        <v>0</v>
      </c>
      <c r="P3841" s="179">
        <v>0</v>
      </c>
      <c r="Q3841" s="179">
        <v>0</v>
      </c>
      <c r="R3841" s="180">
        <v>0</v>
      </c>
      <c r="S3841" s="180">
        <v>0</v>
      </c>
      <c r="T3841" s="180">
        <v>0</v>
      </c>
    </row>
    <row r="3842" spans="2:20" x14ac:dyDescent="0.3">
      <c r="B3842" s="19">
        <v>3839</v>
      </c>
      <c r="C3842" s="179">
        <v>0</v>
      </c>
      <c r="D3842" s="179">
        <v>0</v>
      </c>
      <c r="E3842" s="179">
        <v>31620.771431362045</v>
      </c>
      <c r="F3842" s="179">
        <v>0</v>
      </c>
      <c r="G3842" s="179">
        <v>0</v>
      </c>
      <c r="H3842" s="179">
        <v>297893.13682491751</v>
      </c>
      <c r="I3842" s="179">
        <v>0</v>
      </c>
      <c r="J3842" s="179">
        <v>0</v>
      </c>
      <c r="K3842" s="179">
        <v>0</v>
      </c>
      <c r="L3842" s="179">
        <v>0</v>
      </c>
      <c r="M3842" s="179">
        <v>42257.51437045409</v>
      </c>
      <c r="N3842" s="179">
        <v>0</v>
      </c>
      <c r="O3842" s="179">
        <v>0</v>
      </c>
      <c r="P3842" s="179">
        <v>0</v>
      </c>
      <c r="Q3842" s="179">
        <v>0</v>
      </c>
      <c r="R3842" s="180">
        <v>0</v>
      </c>
      <c r="S3842" s="180">
        <v>0</v>
      </c>
      <c r="T3842" s="180">
        <v>0</v>
      </c>
    </row>
    <row r="3843" spans="2:20" x14ac:dyDescent="0.3">
      <c r="B3843" s="19">
        <v>3840</v>
      </c>
      <c r="C3843" s="179">
        <v>0</v>
      </c>
      <c r="D3843" s="179">
        <v>0</v>
      </c>
      <c r="E3843" s="179">
        <v>36619.906967808107</v>
      </c>
      <c r="F3843" s="179">
        <v>1</v>
      </c>
      <c r="G3843" s="179">
        <v>73402.62825765209</v>
      </c>
      <c r="H3843" s="179">
        <v>83456.523840145834</v>
      </c>
      <c r="I3843" s="179">
        <v>0</v>
      </c>
      <c r="J3843" s="179">
        <v>0</v>
      </c>
      <c r="K3843" s="179">
        <v>0</v>
      </c>
      <c r="L3843" s="179">
        <v>0</v>
      </c>
      <c r="M3843" s="179">
        <v>40982.492516355109</v>
      </c>
      <c r="N3843" s="179">
        <v>0</v>
      </c>
      <c r="O3843" s="179">
        <v>0</v>
      </c>
      <c r="P3843" s="179">
        <v>0</v>
      </c>
      <c r="Q3843" s="179">
        <v>0</v>
      </c>
      <c r="R3843" s="180">
        <v>0</v>
      </c>
      <c r="S3843" s="180">
        <v>0</v>
      </c>
      <c r="T3843" s="180">
        <v>0</v>
      </c>
    </row>
    <row r="3844" spans="2:20" x14ac:dyDescent="0.3">
      <c r="B3844" s="19">
        <v>3841</v>
      </c>
      <c r="C3844" s="179">
        <v>0</v>
      </c>
      <c r="D3844" s="179">
        <v>0</v>
      </c>
      <c r="E3844" s="179">
        <v>14514.892049999935</v>
      </c>
      <c r="F3844" s="179">
        <v>0</v>
      </c>
      <c r="G3844" s="179">
        <v>0</v>
      </c>
      <c r="H3844" s="179">
        <v>6391.9677881823663</v>
      </c>
      <c r="I3844" s="179">
        <v>0</v>
      </c>
      <c r="J3844" s="179">
        <v>0</v>
      </c>
      <c r="K3844" s="179">
        <v>0</v>
      </c>
      <c r="L3844" s="179">
        <v>0</v>
      </c>
      <c r="M3844" s="179">
        <v>103479.0349825532</v>
      </c>
      <c r="N3844" s="179">
        <v>0</v>
      </c>
      <c r="O3844" s="179">
        <v>0</v>
      </c>
      <c r="P3844" s="179">
        <v>0</v>
      </c>
      <c r="Q3844" s="179">
        <v>0</v>
      </c>
      <c r="R3844" s="180">
        <v>0</v>
      </c>
      <c r="S3844" s="180">
        <v>0</v>
      </c>
      <c r="T3844" s="180">
        <v>0</v>
      </c>
    </row>
    <row r="3845" spans="2:20" x14ac:dyDescent="0.3">
      <c r="B3845" s="19">
        <v>3842</v>
      </c>
      <c r="C3845" s="179">
        <v>0</v>
      </c>
      <c r="D3845" s="179">
        <v>0</v>
      </c>
      <c r="E3845" s="179">
        <v>201654.75138626006</v>
      </c>
      <c r="F3845" s="179">
        <v>0</v>
      </c>
      <c r="G3845" s="179">
        <v>0</v>
      </c>
      <c r="H3845" s="179">
        <v>25917.684708500896</v>
      </c>
      <c r="I3845" s="179">
        <v>0</v>
      </c>
      <c r="J3845" s="179">
        <v>0</v>
      </c>
      <c r="K3845" s="179">
        <v>0</v>
      </c>
      <c r="L3845" s="179">
        <v>0</v>
      </c>
      <c r="M3845" s="179">
        <v>720226.58920829394</v>
      </c>
      <c r="N3845" s="179">
        <v>0</v>
      </c>
      <c r="O3845" s="179">
        <v>0</v>
      </c>
      <c r="P3845" s="179">
        <v>0</v>
      </c>
      <c r="Q3845" s="179">
        <v>0</v>
      </c>
      <c r="R3845" s="180">
        <v>0</v>
      </c>
      <c r="S3845" s="180">
        <v>0</v>
      </c>
      <c r="T3845" s="180">
        <v>0</v>
      </c>
    </row>
    <row r="3846" spans="2:20" x14ac:dyDescent="0.3">
      <c r="B3846" s="19">
        <v>3843</v>
      </c>
      <c r="C3846" s="179">
        <v>0</v>
      </c>
      <c r="D3846" s="179">
        <v>0</v>
      </c>
      <c r="E3846" s="179">
        <v>799188.14057432383</v>
      </c>
      <c r="F3846" s="179">
        <v>1</v>
      </c>
      <c r="G3846" s="179">
        <v>1076021.2938837677</v>
      </c>
      <c r="H3846" s="179">
        <v>4912.6022746864955</v>
      </c>
      <c r="I3846" s="179">
        <v>376021.29388376768</v>
      </c>
      <c r="J3846" s="179">
        <v>0</v>
      </c>
      <c r="K3846" s="179">
        <v>0</v>
      </c>
      <c r="L3846" s="179">
        <v>0</v>
      </c>
      <c r="M3846" s="179">
        <v>5005.141941163406</v>
      </c>
      <c r="N3846" s="179">
        <v>0</v>
      </c>
      <c r="O3846" s="179">
        <v>0</v>
      </c>
      <c r="P3846" s="179">
        <v>0</v>
      </c>
      <c r="Q3846" s="179">
        <v>0</v>
      </c>
      <c r="R3846" s="180">
        <v>0</v>
      </c>
      <c r="S3846" s="180">
        <v>0</v>
      </c>
      <c r="T3846" s="180">
        <v>0</v>
      </c>
    </row>
    <row r="3847" spans="2:20" x14ac:dyDescent="0.3">
      <c r="B3847" s="19">
        <v>3844</v>
      </c>
      <c r="C3847" s="179">
        <v>0</v>
      </c>
      <c r="D3847" s="179">
        <v>0</v>
      </c>
      <c r="E3847" s="179">
        <v>276915.1531798676</v>
      </c>
      <c r="F3847" s="179">
        <v>0</v>
      </c>
      <c r="G3847" s="179">
        <v>0</v>
      </c>
      <c r="H3847" s="179">
        <v>72947.884015939999</v>
      </c>
      <c r="I3847" s="179">
        <v>0</v>
      </c>
      <c r="J3847" s="179">
        <v>0</v>
      </c>
      <c r="K3847" s="179">
        <v>0</v>
      </c>
      <c r="L3847" s="179">
        <v>0</v>
      </c>
      <c r="M3847" s="179">
        <v>58270.629305763141</v>
      </c>
      <c r="N3847" s="179">
        <v>0</v>
      </c>
      <c r="O3847" s="179">
        <v>0</v>
      </c>
      <c r="P3847" s="179">
        <v>0</v>
      </c>
      <c r="Q3847" s="179">
        <v>0</v>
      </c>
      <c r="R3847" s="180">
        <v>0</v>
      </c>
      <c r="S3847" s="180">
        <v>0</v>
      </c>
      <c r="T3847" s="180">
        <v>0</v>
      </c>
    </row>
    <row r="3848" spans="2:20" x14ac:dyDescent="0.3">
      <c r="B3848" s="19">
        <v>3845</v>
      </c>
      <c r="C3848" s="179">
        <v>0</v>
      </c>
      <c r="D3848" s="179">
        <v>0</v>
      </c>
      <c r="E3848" s="179">
        <v>40321.406534307753</v>
      </c>
      <c r="F3848" s="179">
        <v>0</v>
      </c>
      <c r="G3848" s="179">
        <v>0</v>
      </c>
      <c r="H3848" s="179">
        <v>85576.219463640955</v>
      </c>
      <c r="I3848" s="179">
        <v>0</v>
      </c>
      <c r="J3848" s="179">
        <v>0</v>
      </c>
      <c r="K3848" s="179">
        <v>63606.925681468907</v>
      </c>
      <c r="L3848" s="179">
        <v>1</v>
      </c>
      <c r="M3848" s="179">
        <v>89796.249306888669</v>
      </c>
      <c r="N3848" s="179">
        <v>0</v>
      </c>
      <c r="O3848" s="179">
        <v>0</v>
      </c>
      <c r="P3848" s="179">
        <v>0</v>
      </c>
      <c r="Q3848" s="179">
        <v>0</v>
      </c>
      <c r="R3848" s="180">
        <v>0</v>
      </c>
      <c r="S3848" s="180">
        <v>63606.925681468907</v>
      </c>
      <c r="T3848" s="180">
        <v>0</v>
      </c>
    </row>
    <row r="3849" spans="2:20" x14ac:dyDescent="0.3">
      <c r="B3849" s="19">
        <v>3846</v>
      </c>
      <c r="C3849" s="179">
        <v>0</v>
      </c>
      <c r="D3849" s="179">
        <v>0</v>
      </c>
      <c r="E3849" s="179">
        <v>5738.9545078089704</v>
      </c>
      <c r="F3849" s="179">
        <v>0</v>
      </c>
      <c r="G3849" s="179">
        <v>0</v>
      </c>
      <c r="H3849" s="179">
        <v>110002.26031842752</v>
      </c>
      <c r="I3849" s="179">
        <v>0</v>
      </c>
      <c r="J3849" s="179">
        <v>0</v>
      </c>
      <c r="K3849" s="179">
        <v>0</v>
      </c>
      <c r="L3849" s="179">
        <v>0</v>
      </c>
      <c r="M3849" s="179">
        <v>458739.62349435571</v>
      </c>
      <c r="N3849" s="179">
        <v>0</v>
      </c>
      <c r="O3849" s="179">
        <v>0</v>
      </c>
      <c r="P3849" s="179">
        <v>0</v>
      </c>
      <c r="Q3849" s="179">
        <v>0</v>
      </c>
      <c r="R3849" s="180">
        <v>0</v>
      </c>
      <c r="S3849" s="180">
        <v>0</v>
      </c>
      <c r="T3849" s="180">
        <v>0</v>
      </c>
    </row>
    <row r="3850" spans="2:20" x14ac:dyDescent="0.3">
      <c r="B3850" s="19">
        <v>3847</v>
      </c>
      <c r="C3850" s="179">
        <v>0</v>
      </c>
      <c r="D3850" s="179">
        <v>0</v>
      </c>
      <c r="E3850" s="179">
        <v>32677.443529442007</v>
      </c>
      <c r="F3850" s="179">
        <v>0</v>
      </c>
      <c r="G3850" s="179">
        <v>0</v>
      </c>
      <c r="H3850" s="179">
        <v>41640.494562402819</v>
      </c>
      <c r="I3850" s="179">
        <v>0</v>
      </c>
      <c r="J3850" s="179">
        <v>0</v>
      </c>
      <c r="K3850" s="179">
        <v>0</v>
      </c>
      <c r="L3850" s="179">
        <v>0</v>
      </c>
      <c r="M3850" s="179">
        <v>145009.85150903236</v>
      </c>
      <c r="N3850" s="179">
        <v>0</v>
      </c>
      <c r="O3850" s="179">
        <v>0</v>
      </c>
      <c r="P3850" s="179">
        <v>0</v>
      </c>
      <c r="Q3850" s="179">
        <v>0</v>
      </c>
      <c r="R3850" s="180">
        <v>0</v>
      </c>
      <c r="S3850" s="180">
        <v>0</v>
      </c>
      <c r="T3850" s="180">
        <v>0</v>
      </c>
    </row>
    <row r="3851" spans="2:20" x14ac:dyDescent="0.3">
      <c r="B3851" s="19">
        <v>3848</v>
      </c>
      <c r="C3851" s="179">
        <v>0</v>
      </c>
      <c r="D3851" s="179">
        <v>0</v>
      </c>
      <c r="E3851" s="179">
        <v>24592.256533237301</v>
      </c>
      <c r="F3851" s="179">
        <v>0</v>
      </c>
      <c r="G3851" s="179">
        <v>0</v>
      </c>
      <c r="H3851" s="179">
        <v>175467.52164179547</v>
      </c>
      <c r="I3851" s="179">
        <v>0</v>
      </c>
      <c r="J3851" s="179">
        <v>0</v>
      </c>
      <c r="K3851" s="179">
        <v>0</v>
      </c>
      <c r="L3851" s="179">
        <v>0</v>
      </c>
      <c r="M3851" s="179">
        <v>55545.402395044577</v>
      </c>
      <c r="N3851" s="179">
        <v>0</v>
      </c>
      <c r="O3851" s="179">
        <v>0</v>
      </c>
      <c r="P3851" s="179">
        <v>0</v>
      </c>
      <c r="Q3851" s="179">
        <v>0</v>
      </c>
      <c r="R3851" s="180">
        <v>0</v>
      </c>
      <c r="S3851" s="180">
        <v>0</v>
      </c>
      <c r="T3851" s="180">
        <v>0</v>
      </c>
    </row>
    <row r="3852" spans="2:20" x14ac:dyDescent="0.3">
      <c r="B3852" s="19">
        <v>3849</v>
      </c>
      <c r="C3852" s="179">
        <v>0</v>
      </c>
      <c r="D3852" s="179">
        <v>0</v>
      </c>
      <c r="E3852" s="179">
        <v>221219.89930839621</v>
      </c>
      <c r="F3852" s="179">
        <v>0</v>
      </c>
      <c r="G3852" s="179">
        <v>0</v>
      </c>
      <c r="H3852" s="179">
        <v>77972.284681093952</v>
      </c>
      <c r="I3852" s="179">
        <v>0</v>
      </c>
      <c r="J3852" s="179">
        <v>0</v>
      </c>
      <c r="K3852" s="179">
        <v>0</v>
      </c>
      <c r="L3852" s="179">
        <v>0</v>
      </c>
      <c r="M3852" s="179">
        <v>126584.87390532414</v>
      </c>
      <c r="N3852" s="179">
        <v>0</v>
      </c>
      <c r="O3852" s="179">
        <v>0</v>
      </c>
      <c r="P3852" s="179">
        <v>0</v>
      </c>
      <c r="Q3852" s="179">
        <v>0</v>
      </c>
      <c r="R3852" s="180">
        <v>0</v>
      </c>
      <c r="S3852" s="180">
        <v>0</v>
      </c>
      <c r="T3852" s="180">
        <v>0</v>
      </c>
    </row>
    <row r="3853" spans="2:20" x14ac:dyDescent="0.3">
      <c r="B3853" s="19">
        <v>3850</v>
      </c>
      <c r="C3853" s="179">
        <v>0</v>
      </c>
      <c r="D3853" s="179">
        <v>0</v>
      </c>
      <c r="E3853" s="179">
        <v>40802.79425478162</v>
      </c>
      <c r="F3853" s="179">
        <v>0</v>
      </c>
      <c r="G3853" s="179">
        <v>0</v>
      </c>
      <c r="H3853" s="179">
        <v>249756.60043261686</v>
      </c>
      <c r="I3853" s="179">
        <v>0</v>
      </c>
      <c r="J3853" s="179">
        <v>0</v>
      </c>
      <c r="K3853" s="179">
        <v>0</v>
      </c>
      <c r="L3853" s="179">
        <v>0</v>
      </c>
      <c r="M3853" s="179">
        <v>18956.398255242737</v>
      </c>
      <c r="N3853" s="179">
        <v>0</v>
      </c>
      <c r="O3853" s="179">
        <v>0</v>
      </c>
      <c r="P3853" s="179">
        <v>0</v>
      </c>
      <c r="Q3853" s="179">
        <v>0</v>
      </c>
      <c r="R3853" s="180">
        <v>0</v>
      </c>
      <c r="S3853" s="180">
        <v>0</v>
      </c>
      <c r="T3853" s="180">
        <v>0</v>
      </c>
    </row>
    <row r="3854" spans="2:20" x14ac:dyDescent="0.3">
      <c r="B3854" s="19">
        <v>3851</v>
      </c>
      <c r="C3854" s="179">
        <v>0</v>
      </c>
      <c r="D3854" s="179">
        <v>0</v>
      </c>
      <c r="E3854" s="179">
        <v>38827.347660228545</v>
      </c>
      <c r="F3854" s="179">
        <v>0</v>
      </c>
      <c r="G3854" s="179">
        <v>0</v>
      </c>
      <c r="H3854" s="179">
        <v>65710.677191114242</v>
      </c>
      <c r="I3854" s="179">
        <v>0</v>
      </c>
      <c r="J3854" s="179">
        <v>0</v>
      </c>
      <c r="K3854" s="179">
        <v>0</v>
      </c>
      <c r="L3854" s="179">
        <v>0</v>
      </c>
      <c r="M3854" s="179">
        <v>8786.7027023307492</v>
      </c>
      <c r="N3854" s="179">
        <v>0</v>
      </c>
      <c r="O3854" s="179">
        <v>0</v>
      </c>
      <c r="P3854" s="179">
        <v>0</v>
      </c>
      <c r="Q3854" s="179">
        <v>0</v>
      </c>
      <c r="R3854" s="180">
        <v>0</v>
      </c>
      <c r="S3854" s="180">
        <v>0</v>
      </c>
      <c r="T3854" s="180">
        <v>0</v>
      </c>
    </row>
    <row r="3855" spans="2:20" x14ac:dyDescent="0.3">
      <c r="B3855" s="19">
        <v>3852</v>
      </c>
      <c r="C3855" s="179">
        <v>0</v>
      </c>
      <c r="D3855" s="179">
        <v>0</v>
      </c>
      <c r="E3855" s="179">
        <v>305347.41783636855</v>
      </c>
      <c r="F3855" s="179">
        <v>0</v>
      </c>
      <c r="G3855" s="179">
        <v>0</v>
      </c>
      <c r="H3855" s="179">
        <v>163490.28072590218</v>
      </c>
      <c r="I3855" s="179">
        <v>0</v>
      </c>
      <c r="J3855" s="179">
        <v>0</v>
      </c>
      <c r="K3855" s="179">
        <v>126887.9788590937</v>
      </c>
      <c r="L3855" s="179">
        <v>1</v>
      </c>
      <c r="M3855" s="179">
        <v>319306.26049384376</v>
      </c>
      <c r="N3855" s="179">
        <v>0</v>
      </c>
      <c r="O3855" s="179">
        <v>0</v>
      </c>
      <c r="P3855" s="179">
        <v>0</v>
      </c>
      <c r="Q3855" s="179">
        <v>0</v>
      </c>
      <c r="R3855" s="180">
        <v>0</v>
      </c>
      <c r="S3855" s="180">
        <v>126887.9788590937</v>
      </c>
      <c r="T3855" s="180">
        <v>0</v>
      </c>
    </row>
    <row r="3856" spans="2:20" x14ac:dyDescent="0.3">
      <c r="B3856" s="19">
        <v>3853</v>
      </c>
      <c r="C3856" s="179">
        <v>0</v>
      </c>
      <c r="D3856" s="179">
        <v>0</v>
      </c>
      <c r="E3856" s="179">
        <v>134143.18743188959</v>
      </c>
      <c r="F3856" s="179">
        <v>0</v>
      </c>
      <c r="G3856" s="179">
        <v>0</v>
      </c>
      <c r="H3856" s="179">
        <v>20529.660299403549</v>
      </c>
      <c r="I3856" s="179">
        <v>0</v>
      </c>
      <c r="J3856" s="179">
        <v>0</v>
      </c>
      <c r="K3856" s="179">
        <v>0</v>
      </c>
      <c r="L3856" s="179">
        <v>0</v>
      </c>
      <c r="M3856" s="179">
        <v>21169.436345759437</v>
      </c>
      <c r="N3856" s="179">
        <v>0</v>
      </c>
      <c r="O3856" s="179">
        <v>0</v>
      </c>
      <c r="P3856" s="179">
        <v>0</v>
      </c>
      <c r="Q3856" s="179">
        <v>0</v>
      </c>
      <c r="R3856" s="180">
        <v>0</v>
      </c>
      <c r="S3856" s="180">
        <v>0</v>
      </c>
      <c r="T3856" s="180">
        <v>0</v>
      </c>
    </row>
    <row r="3857" spans="2:20" x14ac:dyDescent="0.3">
      <c r="B3857" s="19">
        <v>3854</v>
      </c>
      <c r="C3857" s="179">
        <v>0</v>
      </c>
      <c r="D3857" s="179">
        <v>0</v>
      </c>
      <c r="E3857" s="179">
        <v>114749.04231120244</v>
      </c>
      <c r="F3857" s="179">
        <v>0</v>
      </c>
      <c r="G3857" s="179">
        <v>0</v>
      </c>
      <c r="H3857" s="179">
        <v>815757.34608682233</v>
      </c>
      <c r="I3857" s="179">
        <v>0</v>
      </c>
      <c r="J3857" s="179">
        <v>0</v>
      </c>
      <c r="K3857" s="179">
        <v>0</v>
      </c>
      <c r="L3857" s="179">
        <v>0</v>
      </c>
      <c r="M3857" s="179">
        <v>4528.4000832876982</v>
      </c>
      <c r="N3857" s="179">
        <v>0</v>
      </c>
      <c r="O3857" s="179">
        <v>0</v>
      </c>
      <c r="P3857" s="179">
        <v>0</v>
      </c>
      <c r="Q3857" s="179">
        <v>0</v>
      </c>
      <c r="R3857" s="180">
        <v>0</v>
      </c>
      <c r="S3857" s="180">
        <v>0</v>
      </c>
      <c r="T3857" s="180">
        <v>0</v>
      </c>
    </row>
    <row r="3858" spans="2:20" x14ac:dyDescent="0.3">
      <c r="B3858" s="19">
        <v>3855</v>
      </c>
      <c r="C3858" s="179">
        <v>0</v>
      </c>
      <c r="D3858" s="179">
        <v>0</v>
      </c>
      <c r="E3858" s="179">
        <v>26890.46443050091</v>
      </c>
      <c r="F3858" s="179">
        <v>0</v>
      </c>
      <c r="G3858" s="179">
        <v>0</v>
      </c>
      <c r="H3858" s="179">
        <v>2027535.1057697963</v>
      </c>
      <c r="I3858" s="179">
        <v>0</v>
      </c>
      <c r="J3858" s="179">
        <v>0</v>
      </c>
      <c r="K3858" s="179">
        <v>0</v>
      </c>
      <c r="L3858" s="179">
        <v>0</v>
      </c>
      <c r="M3858" s="179">
        <v>101844.18877350388</v>
      </c>
      <c r="N3858" s="179">
        <v>0</v>
      </c>
      <c r="O3858" s="179">
        <v>0</v>
      </c>
      <c r="P3858" s="179">
        <v>0</v>
      </c>
      <c r="Q3858" s="179">
        <v>0</v>
      </c>
      <c r="R3858" s="180">
        <v>0</v>
      </c>
      <c r="S3858" s="180">
        <v>0</v>
      </c>
      <c r="T3858" s="180">
        <v>0</v>
      </c>
    </row>
    <row r="3859" spans="2:20" x14ac:dyDescent="0.3">
      <c r="B3859" s="19">
        <v>3856</v>
      </c>
      <c r="C3859" s="179">
        <v>0</v>
      </c>
      <c r="D3859" s="179">
        <v>0</v>
      </c>
      <c r="E3859" s="179">
        <v>8878.3387822716813</v>
      </c>
      <c r="F3859" s="179">
        <v>0</v>
      </c>
      <c r="G3859" s="179">
        <v>0</v>
      </c>
      <c r="H3859" s="179">
        <v>9118.1093836103973</v>
      </c>
      <c r="I3859" s="179">
        <v>0</v>
      </c>
      <c r="J3859" s="179">
        <v>0</v>
      </c>
      <c r="K3859" s="179">
        <v>0</v>
      </c>
      <c r="L3859" s="179">
        <v>0</v>
      </c>
      <c r="M3859" s="179">
        <v>30830.262643361395</v>
      </c>
      <c r="N3859" s="179">
        <v>0</v>
      </c>
      <c r="O3859" s="179">
        <v>0</v>
      </c>
      <c r="P3859" s="179">
        <v>0</v>
      </c>
      <c r="Q3859" s="179">
        <v>0</v>
      </c>
      <c r="R3859" s="180">
        <v>0</v>
      </c>
      <c r="S3859" s="180">
        <v>0</v>
      </c>
      <c r="T3859" s="180">
        <v>0</v>
      </c>
    </row>
    <row r="3860" spans="2:20" x14ac:dyDescent="0.3">
      <c r="B3860" s="19">
        <v>3857</v>
      </c>
      <c r="C3860" s="179">
        <v>0</v>
      </c>
      <c r="D3860" s="179">
        <v>0</v>
      </c>
      <c r="E3860" s="179">
        <v>181775.40489700672</v>
      </c>
      <c r="F3860" s="179">
        <v>0</v>
      </c>
      <c r="G3860" s="179">
        <v>0</v>
      </c>
      <c r="H3860" s="179">
        <v>8473.0847580173595</v>
      </c>
      <c r="I3860" s="179">
        <v>0</v>
      </c>
      <c r="J3860" s="179">
        <v>0</v>
      </c>
      <c r="K3860" s="179">
        <v>0</v>
      </c>
      <c r="L3860" s="179">
        <v>0</v>
      </c>
      <c r="M3860" s="179">
        <v>27154.8049585546</v>
      </c>
      <c r="N3860" s="179">
        <v>0</v>
      </c>
      <c r="O3860" s="179">
        <v>0</v>
      </c>
      <c r="P3860" s="179">
        <v>0</v>
      </c>
      <c r="Q3860" s="179">
        <v>0</v>
      </c>
      <c r="R3860" s="180">
        <v>0</v>
      </c>
      <c r="S3860" s="180">
        <v>0</v>
      </c>
      <c r="T3860" s="180">
        <v>0</v>
      </c>
    </row>
    <row r="3861" spans="2:20" x14ac:dyDescent="0.3">
      <c r="B3861" s="19">
        <v>3858</v>
      </c>
      <c r="C3861" s="179">
        <v>0</v>
      </c>
      <c r="D3861" s="179">
        <v>0</v>
      </c>
      <c r="E3861" s="179">
        <v>572276.23706756334</v>
      </c>
      <c r="F3861" s="179">
        <v>0</v>
      </c>
      <c r="G3861" s="179">
        <v>0</v>
      </c>
      <c r="H3861" s="179">
        <v>832436.13856641622</v>
      </c>
      <c r="I3861" s="179">
        <v>0</v>
      </c>
      <c r="J3861" s="179">
        <v>0</v>
      </c>
      <c r="K3861" s="179">
        <v>0</v>
      </c>
      <c r="L3861" s="179">
        <v>0</v>
      </c>
      <c r="M3861" s="179">
        <v>83364.340123588889</v>
      </c>
      <c r="N3861" s="179">
        <v>0</v>
      </c>
      <c r="O3861" s="179">
        <v>0</v>
      </c>
      <c r="P3861" s="179">
        <v>0</v>
      </c>
      <c r="Q3861" s="179">
        <v>0</v>
      </c>
      <c r="R3861" s="180">
        <v>0</v>
      </c>
      <c r="S3861" s="180">
        <v>0</v>
      </c>
      <c r="T3861" s="180">
        <v>0</v>
      </c>
    </row>
    <row r="3862" spans="2:20" x14ac:dyDescent="0.3">
      <c r="B3862" s="19">
        <v>3859</v>
      </c>
      <c r="C3862" s="179">
        <v>0</v>
      </c>
      <c r="D3862" s="179">
        <v>0</v>
      </c>
      <c r="E3862" s="179">
        <v>371517.01227182301</v>
      </c>
      <c r="F3862" s="179">
        <v>0</v>
      </c>
      <c r="G3862" s="179">
        <v>0</v>
      </c>
      <c r="H3862" s="179">
        <v>175782.82121283104</v>
      </c>
      <c r="I3862" s="179">
        <v>0</v>
      </c>
      <c r="J3862" s="179">
        <v>0</v>
      </c>
      <c r="K3862" s="179">
        <v>0</v>
      </c>
      <c r="L3862" s="179">
        <v>0</v>
      </c>
      <c r="M3862" s="179">
        <v>61522.965930333768</v>
      </c>
      <c r="N3862" s="179">
        <v>0</v>
      </c>
      <c r="O3862" s="179">
        <v>0</v>
      </c>
      <c r="P3862" s="179">
        <v>0</v>
      </c>
      <c r="Q3862" s="179">
        <v>0</v>
      </c>
      <c r="R3862" s="180">
        <v>0</v>
      </c>
      <c r="S3862" s="180">
        <v>0</v>
      </c>
      <c r="T3862" s="180">
        <v>0</v>
      </c>
    </row>
    <row r="3863" spans="2:20" x14ac:dyDescent="0.3">
      <c r="B3863" s="19">
        <v>3860</v>
      </c>
      <c r="C3863" s="179">
        <v>0</v>
      </c>
      <c r="D3863" s="179">
        <v>0</v>
      </c>
      <c r="E3863" s="179">
        <v>24099.369456835069</v>
      </c>
      <c r="F3863" s="179">
        <v>0</v>
      </c>
      <c r="G3863" s="179">
        <v>0</v>
      </c>
      <c r="H3863" s="179">
        <v>190247.79242952785</v>
      </c>
      <c r="I3863" s="179">
        <v>0</v>
      </c>
      <c r="J3863" s="179">
        <v>0</v>
      </c>
      <c r="K3863" s="179">
        <v>0</v>
      </c>
      <c r="L3863" s="179">
        <v>0</v>
      </c>
      <c r="M3863" s="179">
        <v>37567.968259099711</v>
      </c>
      <c r="N3863" s="179">
        <v>0</v>
      </c>
      <c r="O3863" s="179">
        <v>0</v>
      </c>
      <c r="P3863" s="179">
        <v>0</v>
      </c>
      <c r="Q3863" s="179">
        <v>0</v>
      </c>
      <c r="R3863" s="180">
        <v>0</v>
      </c>
      <c r="S3863" s="180">
        <v>0</v>
      </c>
      <c r="T3863" s="180">
        <v>0</v>
      </c>
    </row>
    <row r="3864" spans="2:20" x14ac:dyDescent="0.3">
      <c r="B3864" s="19">
        <v>3861</v>
      </c>
      <c r="C3864" s="179">
        <v>0</v>
      </c>
      <c r="D3864" s="179">
        <v>0</v>
      </c>
      <c r="E3864" s="179">
        <v>57415.293036387033</v>
      </c>
      <c r="F3864" s="179">
        <v>0</v>
      </c>
      <c r="G3864" s="179">
        <v>0</v>
      </c>
      <c r="H3864" s="179">
        <v>30699.291860994697</v>
      </c>
      <c r="I3864" s="179">
        <v>0</v>
      </c>
      <c r="J3864" s="179">
        <v>0</v>
      </c>
      <c r="K3864" s="179">
        <v>0</v>
      </c>
      <c r="L3864" s="179">
        <v>0</v>
      </c>
      <c r="M3864" s="179">
        <v>45467.530845903748</v>
      </c>
      <c r="N3864" s="179">
        <v>0</v>
      </c>
      <c r="O3864" s="179">
        <v>0</v>
      </c>
      <c r="P3864" s="179">
        <v>0</v>
      </c>
      <c r="Q3864" s="179">
        <v>0</v>
      </c>
      <c r="R3864" s="180">
        <v>0</v>
      </c>
      <c r="S3864" s="180">
        <v>0</v>
      </c>
      <c r="T3864" s="180">
        <v>0</v>
      </c>
    </row>
    <row r="3865" spans="2:20" x14ac:dyDescent="0.3">
      <c r="B3865" s="19">
        <v>3862</v>
      </c>
      <c r="C3865" s="179">
        <v>0</v>
      </c>
      <c r="D3865" s="179">
        <v>0</v>
      </c>
      <c r="E3865" s="179">
        <v>27979.664245980708</v>
      </c>
      <c r="F3865" s="179">
        <v>0</v>
      </c>
      <c r="G3865" s="179">
        <v>0</v>
      </c>
      <c r="H3865" s="179">
        <v>40918.721528369009</v>
      </c>
      <c r="I3865" s="179">
        <v>0</v>
      </c>
      <c r="J3865" s="179">
        <v>0</v>
      </c>
      <c r="K3865" s="179">
        <v>0</v>
      </c>
      <c r="L3865" s="179">
        <v>0</v>
      </c>
      <c r="M3865" s="179">
        <v>115001.7298037451</v>
      </c>
      <c r="N3865" s="179">
        <v>0</v>
      </c>
      <c r="O3865" s="179">
        <v>0</v>
      </c>
      <c r="P3865" s="179">
        <v>0</v>
      </c>
      <c r="Q3865" s="179">
        <v>0</v>
      </c>
      <c r="R3865" s="180">
        <v>0</v>
      </c>
      <c r="S3865" s="180">
        <v>0</v>
      </c>
      <c r="T3865" s="180">
        <v>0</v>
      </c>
    </row>
    <row r="3866" spans="2:20" x14ac:dyDescent="0.3">
      <c r="B3866" s="19">
        <v>3863</v>
      </c>
      <c r="C3866" s="179">
        <v>0</v>
      </c>
      <c r="D3866" s="179">
        <v>0</v>
      </c>
      <c r="E3866" s="179">
        <v>229539.00137952223</v>
      </c>
      <c r="F3866" s="179">
        <v>0</v>
      </c>
      <c r="G3866" s="179">
        <v>0</v>
      </c>
      <c r="H3866" s="179">
        <v>29293.77607105899</v>
      </c>
      <c r="I3866" s="179">
        <v>0</v>
      </c>
      <c r="J3866" s="179">
        <v>0</v>
      </c>
      <c r="K3866" s="179">
        <v>0</v>
      </c>
      <c r="L3866" s="179">
        <v>0</v>
      </c>
      <c r="M3866" s="179">
        <v>44694.465757405291</v>
      </c>
      <c r="N3866" s="179">
        <v>0</v>
      </c>
      <c r="O3866" s="179">
        <v>0</v>
      </c>
      <c r="P3866" s="179">
        <v>0</v>
      </c>
      <c r="Q3866" s="179">
        <v>0</v>
      </c>
      <c r="R3866" s="180">
        <v>0</v>
      </c>
      <c r="S3866" s="180">
        <v>0</v>
      </c>
      <c r="T3866" s="180">
        <v>0</v>
      </c>
    </row>
    <row r="3867" spans="2:20" x14ac:dyDescent="0.3">
      <c r="B3867" s="19">
        <v>3864</v>
      </c>
      <c r="C3867" s="179">
        <v>0</v>
      </c>
      <c r="D3867" s="179">
        <v>0</v>
      </c>
      <c r="E3867" s="179">
        <v>102961.96727619266</v>
      </c>
      <c r="F3867" s="179">
        <v>0</v>
      </c>
      <c r="G3867" s="179">
        <v>0</v>
      </c>
      <c r="H3867" s="179">
        <v>87140.378349096063</v>
      </c>
      <c r="I3867" s="179">
        <v>0</v>
      </c>
      <c r="J3867" s="179">
        <v>0</v>
      </c>
      <c r="K3867" s="179">
        <v>0</v>
      </c>
      <c r="L3867" s="179">
        <v>0</v>
      </c>
      <c r="M3867" s="179">
        <v>3758.6170213074588</v>
      </c>
      <c r="N3867" s="179">
        <v>0</v>
      </c>
      <c r="O3867" s="179">
        <v>0</v>
      </c>
      <c r="P3867" s="179">
        <v>0</v>
      </c>
      <c r="Q3867" s="179">
        <v>0</v>
      </c>
      <c r="R3867" s="180">
        <v>0</v>
      </c>
      <c r="S3867" s="180">
        <v>0</v>
      </c>
      <c r="T3867" s="180">
        <v>0</v>
      </c>
    </row>
    <row r="3868" spans="2:20" x14ac:dyDescent="0.3">
      <c r="B3868" s="19">
        <v>3865</v>
      </c>
      <c r="C3868" s="179">
        <v>0</v>
      </c>
      <c r="D3868" s="179">
        <v>0</v>
      </c>
      <c r="E3868" s="179">
        <v>62423.950741176777</v>
      </c>
      <c r="F3868" s="179">
        <v>1</v>
      </c>
      <c r="G3868" s="179">
        <v>111538.05880574515</v>
      </c>
      <c r="H3868" s="179">
        <v>862422.24616615067</v>
      </c>
      <c r="I3868" s="179">
        <v>0</v>
      </c>
      <c r="J3868" s="179">
        <v>0</v>
      </c>
      <c r="K3868" s="179">
        <v>0</v>
      </c>
      <c r="L3868" s="179">
        <v>0</v>
      </c>
      <c r="M3868" s="179">
        <v>17891.852321475704</v>
      </c>
      <c r="N3868" s="179">
        <v>0</v>
      </c>
      <c r="O3868" s="179">
        <v>0</v>
      </c>
      <c r="P3868" s="179">
        <v>0</v>
      </c>
      <c r="Q3868" s="179">
        <v>0</v>
      </c>
      <c r="R3868" s="180">
        <v>0</v>
      </c>
      <c r="S3868" s="180">
        <v>0</v>
      </c>
      <c r="T3868" s="180">
        <v>0</v>
      </c>
    </row>
    <row r="3869" spans="2:20" x14ac:dyDescent="0.3">
      <c r="B3869" s="19">
        <v>3866</v>
      </c>
      <c r="C3869" s="179">
        <v>0</v>
      </c>
      <c r="D3869" s="179">
        <v>0</v>
      </c>
      <c r="E3869" s="179">
        <v>12739.236101007707</v>
      </c>
      <c r="F3869" s="179">
        <v>0</v>
      </c>
      <c r="G3869" s="179">
        <v>0</v>
      </c>
      <c r="H3869" s="179">
        <v>169029.39790176903</v>
      </c>
      <c r="I3869" s="179">
        <v>0</v>
      </c>
      <c r="J3869" s="179">
        <v>0</v>
      </c>
      <c r="K3869" s="179">
        <v>0</v>
      </c>
      <c r="L3869" s="179">
        <v>0</v>
      </c>
      <c r="M3869" s="179">
        <v>33207.173415003708</v>
      </c>
      <c r="N3869" s="179">
        <v>0</v>
      </c>
      <c r="O3869" s="179">
        <v>0</v>
      </c>
      <c r="P3869" s="179">
        <v>0</v>
      </c>
      <c r="Q3869" s="179">
        <v>0</v>
      </c>
      <c r="R3869" s="180">
        <v>0</v>
      </c>
      <c r="S3869" s="180">
        <v>0</v>
      </c>
      <c r="T3869" s="180">
        <v>0</v>
      </c>
    </row>
    <row r="3870" spans="2:20" x14ac:dyDescent="0.3">
      <c r="B3870" s="19">
        <v>3867</v>
      </c>
      <c r="C3870" s="179">
        <v>0</v>
      </c>
      <c r="D3870" s="179">
        <v>0</v>
      </c>
      <c r="E3870" s="179">
        <v>185673.12117332718</v>
      </c>
      <c r="F3870" s="179">
        <v>0</v>
      </c>
      <c r="G3870" s="179">
        <v>0</v>
      </c>
      <c r="H3870" s="179">
        <v>283045.88795454975</v>
      </c>
      <c r="I3870" s="179">
        <v>0</v>
      </c>
      <c r="J3870" s="179">
        <v>0</v>
      </c>
      <c r="K3870" s="179">
        <v>0</v>
      </c>
      <c r="L3870" s="179">
        <v>0</v>
      </c>
      <c r="M3870" s="179">
        <v>88539.183397647983</v>
      </c>
      <c r="N3870" s="179">
        <v>0</v>
      </c>
      <c r="O3870" s="179">
        <v>0</v>
      </c>
      <c r="P3870" s="179">
        <v>0</v>
      </c>
      <c r="Q3870" s="179">
        <v>0</v>
      </c>
      <c r="R3870" s="180">
        <v>0</v>
      </c>
      <c r="S3870" s="180">
        <v>0</v>
      </c>
      <c r="T3870" s="180">
        <v>0</v>
      </c>
    </row>
    <row r="3871" spans="2:20" x14ac:dyDescent="0.3">
      <c r="B3871" s="19">
        <v>3868</v>
      </c>
      <c r="C3871" s="179">
        <v>0</v>
      </c>
      <c r="D3871" s="179">
        <v>0</v>
      </c>
      <c r="E3871" s="179">
        <v>152984.36106054153</v>
      </c>
      <c r="F3871" s="179">
        <v>0</v>
      </c>
      <c r="G3871" s="179">
        <v>0</v>
      </c>
      <c r="H3871" s="179">
        <v>157457.77993383561</v>
      </c>
      <c r="I3871" s="179">
        <v>0</v>
      </c>
      <c r="J3871" s="179">
        <v>0</v>
      </c>
      <c r="K3871" s="179">
        <v>0</v>
      </c>
      <c r="L3871" s="179">
        <v>0</v>
      </c>
      <c r="M3871" s="179">
        <v>141158.32597038217</v>
      </c>
      <c r="N3871" s="179">
        <v>0</v>
      </c>
      <c r="O3871" s="179">
        <v>0</v>
      </c>
      <c r="P3871" s="179">
        <v>0</v>
      </c>
      <c r="Q3871" s="179">
        <v>0</v>
      </c>
      <c r="R3871" s="180">
        <v>0</v>
      </c>
      <c r="S3871" s="180">
        <v>0</v>
      </c>
      <c r="T3871" s="180">
        <v>0</v>
      </c>
    </row>
    <row r="3872" spans="2:20" x14ac:dyDescent="0.3">
      <c r="B3872" s="19">
        <v>3869</v>
      </c>
      <c r="C3872" s="179">
        <v>0</v>
      </c>
      <c r="D3872" s="179">
        <v>0</v>
      </c>
      <c r="E3872" s="179">
        <v>3899.2829488625976</v>
      </c>
      <c r="F3872" s="179">
        <v>0</v>
      </c>
      <c r="G3872" s="179">
        <v>0</v>
      </c>
      <c r="H3872" s="179">
        <v>19804.350725088258</v>
      </c>
      <c r="I3872" s="179">
        <v>0</v>
      </c>
      <c r="J3872" s="179">
        <v>0</v>
      </c>
      <c r="K3872" s="179">
        <v>0</v>
      </c>
      <c r="L3872" s="179">
        <v>0</v>
      </c>
      <c r="M3872" s="179">
        <v>12072.956252884405</v>
      </c>
      <c r="N3872" s="179">
        <v>0</v>
      </c>
      <c r="O3872" s="179">
        <v>0</v>
      </c>
      <c r="P3872" s="179">
        <v>0</v>
      </c>
      <c r="Q3872" s="179">
        <v>0</v>
      </c>
      <c r="R3872" s="180">
        <v>0</v>
      </c>
      <c r="S3872" s="180">
        <v>0</v>
      </c>
      <c r="T3872" s="180">
        <v>0</v>
      </c>
    </row>
    <row r="3873" spans="2:20" x14ac:dyDescent="0.3">
      <c r="B3873" s="19">
        <v>3870</v>
      </c>
      <c r="C3873" s="179">
        <v>0</v>
      </c>
      <c r="D3873" s="179">
        <v>0</v>
      </c>
      <c r="E3873" s="179">
        <v>132599.95812582536</v>
      </c>
      <c r="F3873" s="179">
        <v>0</v>
      </c>
      <c r="G3873" s="179">
        <v>0</v>
      </c>
      <c r="H3873" s="179">
        <v>205645.92379545126</v>
      </c>
      <c r="I3873" s="179">
        <v>0</v>
      </c>
      <c r="J3873" s="179">
        <v>0</v>
      </c>
      <c r="K3873" s="179">
        <v>0</v>
      </c>
      <c r="L3873" s="179">
        <v>0</v>
      </c>
      <c r="M3873" s="179">
        <v>107376.12997050612</v>
      </c>
      <c r="N3873" s="179">
        <v>0</v>
      </c>
      <c r="O3873" s="179">
        <v>0</v>
      </c>
      <c r="P3873" s="179">
        <v>0</v>
      </c>
      <c r="Q3873" s="179">
        <v>0</v>
      </c>
      <c r="R3873" s="180">
        <v>0</v>
      </c>
      <c r="S3873" s="180">
        <v>0</v>
      </c>
      <c r="T3873" s="180">
        <v>0</v>
      </c>
    </row>
    <row r="3874" spans="2:20" x14ac:dyDescent="0.3">
      <c r="B3874" s="19">
        <v>3871</v>
      </c>
      <c r="C3874" s="179">
        <v>0</v>
      </c>
      <c r="D3874" s="179">
        <v>0</v>
      </c>
      <c r="E3874" s="179">
        <v>104631.14048446095</v>
      </c>
      <c r="F3874" s="179">
        <v>0</v>
      </c>
      <c r="G3874" s="179">
        <v>0</v>
      </c>
      <c r="H3874" s="179">
        <v>451810.86649961385</v>
      </c>
      <c r="I3874" s="179">
        <v>0</v>
      </c>
      <c r="J3874" s="179">
        <v>0</v>
      </c>
      <c r="K3874" s="179">
        <v>0</v>
      </c>
      <c r="L3874" s="179">
        <v>0</v>
      </c>
      <c r="M3874" s="179">
        <v>204555.5328544162</v>
      </c>
      <c r="N3874" s="179">
        <v>0</v>
      </c>
      <c r="O3874" s="179">
        <v>0</v>
      </c>
      <c r="P3874" s="179">
        <v>0</v>
      </c>
      <c r="Q3874" s="179">
        <v>0</v>
      </c>
      <c r="R3874" s="180">
        <v>0</v>
      </c>
      <c r="S3874" s="180">
        <v>0</v>
      </c>
      <c r="T3874" s="180">
        <v>0</v>
      </c>
    </row>
    <row r="3875" spans="2:20" x14ac:dyDescent="0.3">
      <c r="B3875" s="19">
        <v>3872</v>
      </c>
      <c r="C3875" s="179">
        <v>0</v>
      </c>
      <c r="D3875" s="179">
        <v>0</v>
      </c>
      <c r="E3875" s="179">
        <v>1091824.0645824643</v>
      </c>
      <c r="F3875" s="179">
        <v>0</v>
      </c>
      <c r="G3875" s="179">
        <v>0</v>
      </c>
      <c r="H3875" s="179">
        <v>2016669.1821001822</v>
      </c>
      <c r="I3875" s="179">
        <v>0</v>
      </c>
      <c r="J3875" s="179">
        <v>0</v>
      </c>
      <c r="K3875" s="179">
        <v>0</v>
      </c>
      <c r="L3875" s="179">
        <v>0</v>
      </c>
      <c r="M3875" s="179">
        <v>2291.7742495770644</v>
      </c>
      <c r="N3875" s="179">
        <v>0</v>
      </c>
      <c r="O3875" s="179">
        <v>0</v>
      </c>
      <c r="P3875" s="179">
        <v>0</v>
      </c>
      <c r="Q3875" s="179">
        <v>0</v>
      </c>
      <c r="R3875" s="180">
        <v>0</v>
      </c>
      <c r="S3875" s="180">
        <v>0</v>
      </c>
      <c r="T3875" s="180">
        <v>0</v>
      </c>
    </row>
    <row r="3876" spans="2:20" x14ac:dyDescent="0.3">
      <c r="B3876" s="19">
        <v>3873</v>
      </c>
      <c r="C3876" s="179">
        <v>1</v>
      </c>
      <c r="D3876" s="179">
        <v>21534.843759083178</v>
      </c>
      <c r="E3876" s="179">
        <v>83765.576695346012</v>
      </c>
      <c r="F3876" s="179">
        <v>0</v>
      </c>
      <c r="G3876" s="179">
        <v>0</v>
      </c>
      <c r="H3876" s="179">
        <v>42832.023292133177</v>
      </c>
      <c r="I3876" s="179">
        <v>0</v>
      </c>
      <c r="J3876" s="179">
        <v>0</v>
      </c>
      <c r="K3876" s="179">
        <v>0</v>
      </c>
      <c r="L3876" s="179">
        <v>0</v>
      </c>
      <c r="M3876" s="179">
        <v>31410.670398513605</v>
      </c>
      <c r="N3876" s="179">
        <v>0</v>
      </c>
      <c r="O3876" s="179">
        <v>0</v>
      </c>
      <c r="P3876" s="179">
        <v>0</v>
      </c>
      <c r="Q3876" s="179">
        <v>0</v>
      </c>
      <c r="R3876" s="180">
        <v>0</v>
      </c>
      <c r="S3876" s="180">
        <v>0</v>
      </c>
      <c r="T3876" s="180">
        <v>21534.843759083178</v>
      </c>
    </row>
    <row r="3877" spans="2:20" x14ac:dyDescent="0.3">
      <c r="B3877" s="19">
        <v>3874</v>
      </c>
      <c r="C3877" s="179">
        <v>0</v>
      </c>
      <c r="D3877" s="179">
        <v>0</v>
      </c>
      <c r="E3877" s="179">
        <v>3832.6328004828219</v>
      </c>
      <c r="F3877" s="179">
        <v>0</v>
      </c>
      <c r="G3877" s="179">
        <v>0</v>
      </c>
      <c r="H3877" s="179">
        <v>48614.351025766518</v>
      </c>
      <c r="I3877" s="179">
        <v>0</v>
      </c>
      <c r="J3877" s="179">
        <v>0</v>
      </c>
      <c r="K3877" s="179">
        <v>0</v>
      </c>
      <c r="L3877" s="179">
        <v>0</v>
      </c>
      <c r="M3877" s="179">
        <v>33941.28340499656</v>
      </c>
      <c r="N3877" s="179">
        <v>0</v>
      </c>
      <c r="O3877" s="179">
        <v>0</v>
      </c>
      <c r="P3877" s="179">
        <v>0</v>
      </c>
      <c r="Q3877" s="179">
        <v>0</v>
      </c>
      <c r="R3877" s="180">
        <v>0</v>
      </c>
      <c r="S3877" s="180">
        <v>0</v>
      </c>
      <c r="T3877" s="180">
        <v>0</v>
      </c>
    </row>
    <row r="3878" spans="2:20" x14ac:dyDescent="0.3">
      <c r="B3878" s="19">
        <v>3875</v>
      </c>
      <c r="C3878" s="179">
        <v>0</v>
      </c>
      <c r="D3878" s="179">
        <v>0</v>
      </c>
      <c r="E3878" s="179">
        <v>449286.42539866501</v>
      </c>
      <c r="F3878" s="179">
        <v>0</v>
      </c>
      <c r="G3878" s="179">
        <v>0</v>
      </c>
      <c r="H3878" s="179">
        <v>3067.5377152825008</v>
      </c>
      <c r="I3878" s="179">
        <v>0</v>
      </c>
      <c r="J3878" s="179">
        <v>0</v>
      </c>
      <c r="K3878" s="179">
        <v>0</v>
      </c>
      <c r="L3878" s="179">
        <v>0</v>
      </c>
      <c r="M3878" s="179">
        <v>74593.238473990408</v>
      </c>
      <c r="N3878" s="179">
        <v>0</v>
      </c>
      <c r="O3878" s="179">
        <v>0</v>
      </c>
      <c r="P3878" s="179">
        <v>0</v>
      </c>
      <c r="Q3878" s="179">
        <v>0</v>
      </c>
      <c r="R3878" s="180">
        <v>0</v>
      </c>
      <c r="S3878" s="180">
        <v>0</v>
      </c>
      <c r="T3878" s="180">
        <v>0</v>
      </c>
    </row>
    <row r="3879" spans="2:20" x14ac:dyDescent="0.3">
      <c r="B3879" s="19">
        <v>3876</v>
      </c>
      <c r="C3879" s="179">
        <v>0</v>
      </c>
      <c r="D3879" s="179">
        <v>0</v>
      </c>
      <c r="E3879" s="179">
        <v>35401.488928321582</v>
      </c>
      <c r="F3879" s="179">
        <v>0</v>
      </c>
      <c r="G3879" s="179">
        <v>0</v>
      </c>
      <c r="H3879" s="179">
        <v>8072.5367524520689</v>
      </c>
      <c r="I3879" s="179">
        <v>0</v>
      </c>
      <c r="J3879" s="179">
        <v>0</v>
      </c>
      <c r="K3879" s="179">
        <v>0</v>
      </c>
      <c r="L3879" s="179">
        <v>0</v>
      </c>
      <c r="M3879" s="179">
        <v>60140.386020551741</v>
      </c>
      <c r="N3879" s="179">
        <v>0</v>
      </c>
      <c r="O3879" s="179">
        <v>0</v>
      </c>
      <c r="P3879" s="179">
        <v>0</v>
      </c>
      <c r="Q3879" s="179">
        <v>0</v>
      </c>
      <c r="R3879" s="180">
        <v>0</v>
      </c>
      <c r="S3879" s="180">
        <v>0</v>
      </c>
      <c r="T3879" s="180">
        <v>0</v>
      </c>
    </row>
    <row r="3880" spans="2:20" x14ac:dyDescent="0.3">
      <c r="B3880" s="19">
        <v>3877</v>
      </c>
      <c r="C3880" s="179">
        <v>0</v>
      </c>
      <c r="D3880" s="179">
        <v>0</v>
      </c>
      <c r="E3880" s="179">
        <v>33525.10764129203</v>
      </c>
      <c r="F3880" s="179">
        <v>0</v>
      </c>
      <c r="G3880" s="179">
        <v>0</v>
      </c>
      <c r="H3880" s="179">
        <v>24966.681967673612</v>
      </c>
      <c r="I3880" s="179">
        <v>0</v>
      </c>
      <c r="J3880" s="179">
        <v>0</v>
      </c>
      <c r="K3880" s="179">
        <v>83795.483139585456</v>
      </c>
      <c r="L3880" s="179">
        <v>1</v>
      </c>
      <c r="M3880" s="179">
        <v>20933.854653042472</v>
      </c>
      <c r="N3880" s="179">
        <v>0</v>
      </c>
      <c r="O3880" s="179">
        <v>0</v>
      </c>
      <c r="P3880" s="179">
        <v>0</v>
      </c>
      <c r="Q3880" s="179">
        <v>0</v>
      </c>
      <c r="R3880" s="180">
        <v>0</v>
      </c>
      <c r="S3880" s="180">
        <v>83795.483139585456</v>
      </c>
      <c r="T3880" s="180">
        <v>0</v>
      </c>
    </row>
    <row r="3881" spans="2:20" x14ac:dyDescent="0.3">
      <c r="B3881" s="19">
        <v>3878</v>
      </c>
      <c r="C3881" s="179">
        <v>0</v>
      </c>
      <c r="D3881" s="179">
        <v>0</v>
      </c>
      <c r="E3881" s="179">
        <v>93529.956997259258</v>
      </c>
      <c r="F3881" s="179">
        <v>0</v>
      </c>
      <c r="G3881" s="179">
        <v>0</v>
      </c>
      <c r="H3881" s="179">
        <v>112838.01924429215</v>
      </c>
      <c r="I3881" s="179">
        <v>0</v>
      </c>
      <c r="J3881" s="179">
        <v>0</v>
      </c>
      <c r="K3881" s="179">
        <v>0</v>
      </c>
      <c r="L3881" s="179">
        <v>0</v>
      </c>
      <c r="M3881" s="179">
        <v>1114796.4922247175</v>
      </c>
      <c r="N3881" s="179">
        <v>0</v>
      </c>
      <c r="O3881" s="179">
        <v>0</v>
      </c>
      <c r="P3881" s="179">
        <v>0</v>
      </c>
      <c r="Q3881" s="179">
        <v>0</v>
      </c>
      <c r="R3881" s="180">
        <v>0</v>
      </c>
      <c r="S3881" s="180">
        <v>0</v>
      </c>
      <c r="T3881" s="180">
        <v>0</v>
      </c>
    </row>
    <row r="3882" spans="2:20" x14ac:dyDescent="0.3">
      <c r="B3882" s="19">
        <v>3879</v>
      </c>
      <c r="C3882" s="179">
        <v>1</v>
      </c>
      <c r="D3882" s="179">
        <v>137446.39859535877</v>
      </c>
      <c r="E3882" s="179">
        <v>147995.71327634915</v>
      </c>
      <c r="F3882" s="179">
        <v>0</v>
      </c>
      <c r="G3882" s="179">
        <v>0</v>
      </c>
      <c r="H3882" s="179">
        <v>216730.53613788923</v>
      </c>
      <c r="I3882" s="179">
        <v>0</v>
      </c>
      <c r="J3882" s="179">
        <v>0</v>
      </c>
      <c r="K3882" s="179">
        <v>0</v>
      </c>
      <c r="L3882" s="179">
        <v>0</v>
      </c>
      <c r="M3882" s="179">
        <v>112229.06580846039</v>
      </c>
      <c r="N3882" s="179">
        <v>0</v>
      </c>
      <c r="O3882" s="179">
        <v>0</v>
      </c>
      <c r="P3882" s="179">
        <v>0</v>
      </c>
      <c r="Q3882" s="179">
        <v>0</v>
      </c>
      <c r="R3882" s="180">
        <v>0</v>
      </c>
      <c r="S3882" s="180">
        <v>0</v>
      </c>
      <c r="T3882" s="180">
        <v>137446.39859535877</v>
      </c>
    </row>
    <row r="3883" spans="2:20" x14ac:dyDescent="0.3">
      <c r="B3883" s="19">
        <v>3880</v>
      </c>
      <c r="C3883" s="179">
        <v>0</v>
      </c>
      <c r="D3883" s="179">
        <v>0</v>
      </c>
      <c r="E3883" s="179">
        <v>2000.8192669373059</v>
      </c>
      <c r="F3883" s="179">
        <v>0</v>
      </c>
      <c r="G3883" s="179">
        <v>0</v>
      </c>
      <c r="H3883" s="179">
        <v>8011.5776839759856</v>
      </c>
      <c r="I3883" s="179">
        <v>0</v>
      </c>
      <c r="J3883" s="179">
        <v>0</v>
      </c>
      <c r="K3883" s="179">
        <v>0</v>
      </c>
      <c r="L3883" s="179">
        <v>0</v>
      </c>
      <c r="M3883" s="179">
        <v>30529.545435266838</v>
      </c>
      <c r="N3883" s="179">
        <v>0</v>
      </c>
      <c r="O3883" s="179">
        <v>0</v>
      </c>
      <c r="P3883" s="179">
        <v>0</v>
      </c>
      <c r="Q3883" s="179">
        <v>0</v>
      </c>
      <c r="R3883" s="180">
        <v>0</v>
      </c>
      <c r="S3883" s="180">
        <v>0</v>
      </c>
      <c r="T3883" s="180">
        <v>0</v>
      </c>
    </row>
    <row r="3884" spans="2:20" x14ac:dyDescent="0.3">
      <c r="B3884" s="19">
        <v>3881</v>
      </c>
      <c r="C3884" s="179">
        <v>0</v>
      </c>
      <c r="D3884" s="179">
        <v>0</v>
      </c>
      <c r="E3884" s="179">
        <v>27477.08195206671</v>
      </c>
      <c r="F3884" s="179">
        <v>0</v>
      </c>
      <c r="G3884" s="179">
        <v>0</v>
      </c>
      <c r="H3884" s="179">
        <v>190159.23944579114</v>
      </c>
      <c r="I3884" s="179">
        <v>0</v>
      </c>
      <c r="J3884" s="179">
        <v>0</v>
      </c>
      <c r="K3884" s="179">
        <v>0</v>
      </c>
      <c r="L3884" s="179">
        <v>0</v>
      </c>
      <c r="M3884" s="179">
        <v>65113.007631614157</v>
      </c>
      <c r="N3884" s="179">
        <v>0</v>
      </c>
      <c r="O3884" s="179">
        <v>0</v>
      </c>
      <c r="P3884" s="179">
        <v>0</v>
      </c>
      <c r="Q3884" s="179">
        <v>0</v>
      </c>
      <c r="R3884" s="180">
        <v>0</v>
      </c>
      <c r="S3884" s="180">
        <v>0</v>
      </c>
      <c r="T3884" s="180">
        <v>0</v>
      </c>
    </row>
    <row r="3885" spans="2:20" x14ac:dyDescent="0.3">
      <c r="B3885" s="19">
        <v>3882</v>
      </c>
      <c r="C3885" s="179">
        <v>0</v>
      </c>
      <c r="D3885" s="179">
        <v>0</v>
      </c>
      <c r="E3885" s="179">
        <v>6911.8060451637175</v>
      </c>
      <c r="F3885" s="179">
        <v>0</v>
      </c>
      <c r="G3885" s="179">
        <v>0</v>
      </c>
      <c r="H3885" s="179">
        <v>147204.14250464944</v>
      </c>
      <c r="I3885" s="179">
        <v>0</v>
      </c>
      <c r="J3885" s="179">
        <v>0</v>
      </c>
      <c r="K3885" s="179">
        <v>0</v>
      </c>
      <c r="L3885" s="179">
        <v>0</v>
      </c>
      <c r="M3885" s="179">
        <v>2691231.0303022633</v>
      </c>
      <c r="N3885" s="179">
        <v>0</v>
      </c>
      <c r="O3885" s="179">
        <v>0</v>
      </c>
      <c r="P3885" s="179">
        <v>0</v>
      </c>
      <c r="Q3885" s="179">
        <v>0</v>
      </c>
      <c r="R3885" s="180">
        <v>0</v>
      </c>
      <c r="S3885" s="180">
        <v>0</v>
      </c>
      <c r="T3885" s="180">
        <v>0</v>
      </c>
    </row>
    <row r="3886" spans="2:20" x14ac:dyDescent="0.3">
      <c r="B3886" s="19">
        <v>3883</v>
      </c>
      <c r="C3886" s="179">
        <v>0</v>
      </c>
      <c r="D3886" s="179">
        <v>0</v>
      </c>
      <c r="E3886" s="179">
        <v>51291.040418129756</v>
      </c>
      <c r="F3886" s="179">
        <v>0</v>
      </c>
      <c r="G3886" s="179">
        <v>0</v>
      </c>
      <c r="H3886" s="179">
        <v>14809.433434967006</v>
      </c>
      <c r="I3886" s="179">
        <v>0</v>
      </c>
      <c r="J3886" s="179">
        <v>0</v>
      </c>
      <c r="K3886" s="179">
        <v>0</v>
      </c>
      <c r="L3886" s="179">
        <v>0</v>
      </c>
      <c r="M3886" s="179">
        <v>198004.4684008428</v>
      </c>
      <c r="N3886" s="179">
        <v>0</v>
      </c>
      <c r="O3886" s="179">
        <v>0</v>
      </c>
      <c r="P3886" s="179">
        <v>0</v>
      </c>
      <c r="Q3886" s="179">
        <v>0</v>
      </c>
      <c r="R3886" s="180">
        <v>0</v>
      </c>
      <c r="S3886" s="180">
        <v>0</v>
      </c>
      <c r="T3886" s="180">
        <v>0</v>
      </c>
    </row>
    <row r="3887" spans="2:20" x14ac:dyDescent="0.3">
      <c r="B3887" s="19">
        <v>3884</v>
      </c>
      <c r="C3887" s="179">
        <v>0</v>
      </c>
      <c r="D3887" s="179">
        <v>0</v>
      </c>
      <c r="E3887" s="179">
        <v>8535.1734340895619</v>
      </c>
      <c r="F3887" s="179">
        <v>0</v>
      </c>
      <c r="G3887" s="179">
        <v>0</v>
      </c>
      <c r="H3887" s="179">
        <v>201239.89523902402</v>
      </c>
      <c r="I3887" s="179">
        <v>0</v>
      </c>
      <c r="J3887" s="179">
        <v>0</v>
      </c>
      <c r="K3887" s="179">
        <v>0</v>
      </c>
      <c r="L3887" s="179">
        <v>0</v>
      </c>
      <c r="M3887" s="179">
        <v>96719.063360253684</v>
      </c>
      <c r="N3887" s="179">
        <v>0</v>
      </c>
      <c r="O3887" s="179">
        <v>0</v>
      </c>
      <c r="P3887" s="179">
        <v>0</v>
      </c>
      <c r="Q3887" s="179">
        <v>0</v>
      </c>
      <c r="R3887" s="180">
        <v>0</v>
      </c>
      <c r="S3887" s="180">
        <v>0</v>
      </c>
      <c r="T3887" s="180">
        <v>0</v>
      </c>
    </row>
    <row r="3888" spans="2:20" x14ac:dyDescent="0.3">
      <c r="B3888" s="19">
        <v>3885</v>
      </c>
      <c r="C3888" s="179">
        <v>0</v>
      </c>
      <c r="D3888" s="179">
        <v>0</v>
      </c>
      <c r="E3888" s="179">
        <v>117264.75349252863</v>
      </c>
      <c r="F3888" s="179">
        <v>0</v>
      </c>
      <c r="G3888" s="179">
        <v>0</v>
      </c>
      <c r="H3888" s="179">
        <v>143750.22582416981</v>
      </c>
      <c r="I3888" s="179">
        <v>0</v>
      </c>
      <c r="J3888" s="179">
        <v>0</v>
      </c>
      <c r="K3888" s="179">
        <v>2706.223273369932</v>
      </c>
      <c r="L3888" s="179">
        <v>1</v>
      </c>
      <c r="M3888" s="179">
        <v>12452.477857232881</v>
      </c>
      <c r="N3888" s="179">
        <v>0</v>
      </c>
      <c r="O3888" s="179">
        <v>0</v>
      </c>
      <c r="P3888" s="179">
        <v>0</v>
      </c>
      <c r="Q3888" s="179">
        <v>0</v>
      </c>
      <c r="R3888" s="180">
        <v>0</v>
      </c>
      <c r="S3888" s="180">
        <v>2706.223273369932</v>
      </c>
      <c r="T3888" s="180">
        <v>0</v>
      </c>
    </row>
    <row r="3889" spans="2:20" x14ac:dyDescent="0.3">
      <c r="B3889" s="19">
        <v>3886</v>
      </c>
      <c r="C3889" s="179">
        <v>0</v>
      </c>
      <c r="D3889" s="179">
        <v>0</v>
      </c>
      <c r="E3889" s="179">
        <v>975599.03950746753</v>
      </c>
      <c r="F3889" s="179">
        <v>0</v>
      </c>
      <c r="G3889" s="179">
        <v>0</v>
      </c>
      <c r="H3889" s="179">
        <v>3828.8629031378728</v>
      </c>
      <c r="I3889" s="179">
        <v>0</v>
      </c>
      <c r="J3889" s="179">
        <v>0</v>
      </c>
      <c r="K3889" s="179">
        <v>0</v>
      </c>
      <c r="L3889" s="179">
        <v>0</v>
      </c>
      <c r="M3889" s="179">
        <v>10398.224548686458</v>
      </c>
      <c r="N3889" s="179">
        <v>0</v>
      </c>
      <c r="O3889" s="179">
        <v>0</v>
      </c>
      <c r="P3889" s="179">
        <v>0</v>
      </c>
      <c r="Q3889" s="179">
        <v>0</v>
      </c>
      <c r="R3889" s="180">
        <v>0</v>
      </c>
      <c r="S3889" s="180">
        <v>0</v>
      </c>
      <c r="T3889" s="180">
        <v>0</v>
      </c>
    </row>
    <row r="3890" spans="2:20" x14ac:dyDescent="0.3">
      <c r="B3890" s="19">
        <v>3887</v>
      </c>
      <c r="C3890" s="179">
        <v>0</v>
      </c>
      <c r="D3890" s="179">
        <v>0</v>
      </c>
      <c r="E3890" s="179">
        <v>179330.43994072475</v>
      </c>
      <c r="F3890" s="179">
        <v>0</v>
      </c>
      <c r="G3890" s="179">
        <v>0</v>
      </c>
      <c r="H3890" s="179">
        <v>554878.21047938638</v>
      </c>
      <c r="I3890" s="179">
        <v>0</v>
      </c>
      <c r="J3890" s="179">
        <v>0</v>
      </c>
      <c r="K3890" s="179">
        <v>0</v>
      </c>
      <c r="L3890" s="179">
        <v>0</v>
      </c>
      <c r="M3890" s="179">
        <v>147945.57357130913</v>
      </c>
      <c r="N3890" s="179">
        <v>0</v>
      </c>
      <c r="O3890" s="179">
        <v>0</v>
      </c>
      <c r="P3890" s="179">
        <v>0</v>
      </c>
      <c r="Q3890" s="179">
        <v>0</v>
      </c>
      <c r="R3890" s="180">
        <v>0</v>
      </c>
      <c r="S3890" s="180">
        <v>0</v>
      </c>
      <c r="T3890" s="180">
        <v>0</v>
      </c>
    </row>
    <row r="3891" spans="2:20" x14ac:dyDescent="0.3">
      <c r="B3891" s="19">
        <v>3888</v>
      </c>
      <c r="C3891" s="179">
        <v>0</v>
      </c>
      <c r="D3891" s="179">
        <v>0</v>
      </c>
      <c r="E3891" s="179">
        <v>752824.37226122757</v>
      </c>
      <c r="F3891" s="179">
        <v>0</v>
      </c>
      <c r="G3891" s="179">
        <v>0</v>
      </c>
      <c r="H3891" s="179">
        <v>22607.930553562739</v>
      </c>
      <c r="I3891" s="179">
        <v>0</v>
      </c>
      <c r="J3891" s="179">
        <v>0</v>
      </c>
      <c r="K3891" s="179">
        <v>0</v>
      </c>
      <c r="L3891" s="179">
        <v>0</v>
      </c>
      <c r="M3891" s="179">
        <v>28976.993660241238</v>
      </c>
      <c r="N3891" s="179">
        <v>0</v>
      </c>
      <c r="O3891" s="179">
        <v>0</v>
      </c>
      <c r="P3891" s="179">
        <v>0</v>
      </c>
      <c r="Q3891" s="179">
        <v>0</v>
      </c>
      <c r="R3891" s="180">
        <v>0</v>
      </c>
      <c r="S3891" s="180">
        <v>0</v>
      </c>
      <c r="T3891" s="180">
        <v>0</v>
      </c>
    </row>
    <row r="3892" spans="2:20" x14ac:dyDescent="0.3">
      <c r="B3892" s="19">
        <v>3889</v>
      </c>
      <c r="C3892" s="179">
        <v>0</v>
      </c>
      <c r="D3892" s="179">
        <v>0</v>
      </c>
      <c r="E3892" s="179">
        <v>245461.22968645446</v>
      </c>
      <c r="F3892" s="179">
        <v>0</v>
      </c>
      <c r="G3892" s="179">
        <v>0</v>
      </c>
      <c r="H3892" s="179">
        <v>73348.977936824493</v>
      </c>
      <c r="I3892" s="179">
        <v>0</v>
      </c>
      <c r="J3892" s="179">
        <v>0</v>
      </c>
      <c r="K3892" s="179">
        <v>0</v>
      </c>
      <c r="L3892" s="179">
        <v>0</v>
      </c>
      <c r="M3892" s="179">
        <v>92027.64456593238</v>
      </c>
      <c r="N3892" s="179">
        <v>0</v>
      </c>
      <c r="O3892" s="179">
        <v>0</v>
      </c>
      <c r="P3892" s="179">
        <v>0</v>
      </c>
      <c r="Q3892" s="179">
        <v>0</v>
      </c>
      <c r="R3892" s="180">
        <v>0</v>
      </c>
      <c r="S3892" s="180">
        <v>0</v>
      </c>
      <c r="T3892" s="180">
        <v>0</v>
      </c>
    </row>
    <row r="3893" spans="2:20" x14ac:dyDescent="0.3">
      <c r="B3893" s="19">
        <v>3890</v>
      </c>
      <c r="C3893" s="179">
        <v>0</v>
      </c>
      <c r="D3893" s="179">
        <v>0</v>
      </c>
      <c r="E3893" s="179">
        <v>1435718.1053765868</v>
      </c>
      <c r="F3893" s="179">
        <v>0</v>
      </c>
      <c r="G3893" s="179">
        <v>0</v>
      </c>
      <c r="H3893" s="179">
        <v>295210.48257809289</v>
      </c>
      <c r="I3893" s="179">
        <v>0</v>
      </c>
      <c r="J3893" s="179">
        <v>0</v>
      </c>
      <c r="K3893" s="179">
        <v>0</v>
      </c>
      <c r="L3893" s="179">
        <v>0</v>
      </c>
      <c r="M3893" s="179">
        <v>129036.14119025026</v>
      </c>
      <c r="N3893" s="179">
        <v>0</v>
      </c>
      <c r="O3893" s="179">
        <v>0</v>
      </c>
      <c r="P3893" s="179">
        <v>0</v>
      </c>
      <c r="Q3893" s="179">
        <v>0</v>
      </c>
      <c r="R3893" s="180">
        <v>0</v>
      </c>
      <c r="S3893" s="180">
        <v>0</v>
      </c>
      <c r="T3893" s="180">
        <v>0</v>
      </c>
    </row>
    <row r="3894" spans="2:20" x14ac:dyDescent="0.3">
      <c r="B3894" s="19">
        <v>3891</v>
      </c>
      <c r="C3894" s="179">
        <v>0</v>
      </c>
      <c r="D3894" s="179">
        <v>0</v>
      </c>
      <c r="E3894" s="179">
        <v>67692.737948900991</v>
      </c>
      <c r="F3894" s="179">
        <v>0</v>
      </c>
      <c r="G3894" s="179">
        <v>0</v>
      </c>
      <c r="H3894" s="179">
        <v>41575.948230073642</v>
      </c>
      <c r="I3894" s="179">
        <v>0</v>
      </c>
      <c r="J3894" s="179">
        <v>0</v>
      </c>
      <c r="K3894" s="179">
        <v>0</v>
      </c>
      <c r="L3894" s="179">
        <v>0</v>
      </c>
      <c r="M3894" s="179">
        <v>149947.73884614912</v>
      </c>
      <c r="N3894" s="179">
        <v>0</v>
      </c>
      <c r="O3894" s="179">
        <v>0</v>
      </c>
      <c r="P3894" s="179">
        <v>0</v>
      </c>
      <c r="Q3894" s="179">
        <v>0</v>
      </c>
      <c r="R3894" s="180">
        <v>0</v>
      </c>
      <c r="S3894" s="180">
        <v>0</v>
      </c>
      <c r="T3894" s="180">
        <v>0</v>
      </c>
    </row>
    <row r="3895" spans="2:20" x14ac:dyDescent="0.3">
      <c r="B3895" s="19">
        <v>3892</v>
      </c>
      <c r="C3895" s="179">
        <v>0</v>
      </c>
      <c r="D3895" s="179">
        <v>0</v>
      </c>
      <c r="E3895" s="179">
        <v>200248.10846073533</v>
      </c>
      <c r="F3895" s="179">
        <v>0</v>
      </c>
      <c r="G3895" s="179">
        <v>0</v>
      </c>
      <c r="H3895" s="179">
        <v>11794.206555816521</v>
      </c>
      <c r="I3895" s="179">
        <v>0</v>
      </c>
      <c r="J3895" s="179">
        <v>0</v>
      </c>
      <c r="K3895" s="179">
        <v>0</v>
      </c>
      <c r="L3895" s="179">
        <v>0</v>
      </c>
      <c r="M3895" s="179">
        <v>237457.42171661384</v>
      </c>
      <c r="N3895" s="179">
        <v>0</v>
      </c>
      <c r="O3895" s="179">
        <v>0</v>
      </c>
      <c r="P3895" s="179">
        <v>0</v>
      </c>
      <c r="Q3895" s="179">
        <v>0</v>
      </c>
      <c r="R3895" s="180">
        <v>0</v>
      </c>
      <c r="S3895" s="180">
        <v>0</v>
      </c>
      <c r="T3895" s="180">
        <v>0</v>
      </c>
    </row>
    <row r="3896" spans="2:20" x14ac:dyDescent="0.3">
      <c r="B3896" s="19">
        <v>3893</v>
      </c>
      <c r="C3896" s="179">
        <v>0</v>
      </c>
      <c r="D3896" s="179">
        <v>0</v>
      </c>
      <c r="E3896" s="179">
        <v>18831.036372018862</v>
      </c>
      <c r="F3896" s="179">
        <v>0</v>
      </c>
      <c r="G3896" s="179">
        <v>0</v>
      </c>
      <c r="H3896" s="179">
        <v>54166.185604035185</v>
      </c>
      <c r="I3896" s="179">
        <v>0</v>
      </c>
      <c r="J3896" s="179">
        <v>0</v>
      </c>
      <c r="K3896" s="179">
        <v>0</v>
      </c>
      <c r="L3896" s="179">
        <v>0</v>
      </c>
      <c r="M3896" s="179">
        <v>32240.148890504235</v>
      </c>
      <c r="N3896" s="179">
        <v>0</v>
      </c>
      <c r="O3896" s="179">
        <v>0</v>
      </c>
      <c r="P3896" s="179">
        <v>0</v>
      </c>
      <c r="Q3896" s="179">
        <v>0</v>
      </c>
      <c r="R3896" s="180">
        <v>0</v>
      </c>
      <c r="S3896" s="180">
        <v>0</v>
      </c>
      <c r="T3896" s="180">
        <v>0</v>
      </c>
    </row>
    <row r="3897" spans="2:20" x14ac:dyDescent="0.3">
      <c r="B3897" s="19">
        <v>3894</v>
      </c>
      <c r="C3897" s="179">
        <v>0</v>
      </c>
      <c r="D3897" s="179">
        <v>0</v>
      </c>
      <c r="E3897" s="179">
        <v>1507908.4215796674</v>
      </c>
      <c r="F3897" s="179">
        <v>0</v>
      </c>
      <c r="G3897" s="179">
        <v>0</v>
      </c>
      <c r="H3897" s="179">
        <v>96537.786471945103</v>
      </c>
      <c r="I3897" s="179">
        <v>0</v>
      </c>
      <c r="J3897" s="179">
        <v>0</v>
      </c>
      <c r="K3897" s="179">
        <v>0</v>
      </c>
      <c r="L3897" s="179">
        <v>0</v>
      </c>
      <c r="M3897" s="179">
        <v>5876.3472979488424</v>
      </c>
      <c r="N3897" s="179">
        <v>0</v>
      </c>
      <c r="O3897" s="179">
        <v>0</v>
      </c>
      <c r="P3897" s="179">
        <v>0</v>
      </c>
      <c r="Q3897" s="179">
        <v>0</v>
      </c>
      <c r="R3897" s="180">
        <v>0</v>
      </c>
      <c r="S3897" s="180">
        <v>0</v>
      </c>
      <c r="T3897" s="180">
        <v>0</v>
      </c>
    </row>
    <row r="3898" spans="2:20" x14ac:dyDescent="0.3">
      <c r="B3898" s="19">
        <v>3895</v>
      </c>
      <c r="C3898" s="179">
        <v>0</v>
      </c>
      <c r="D3898" s="179">
        <v>0</v>
      </c>
      <c r="E3898" s="179">
        <v>87056.529284163669</v>
      </c>
      <c r="F3898" s="179">
        <v>0</v>
      </c>
      <c r="G3898" s="179">
        <v>0</v>
      </c>
      <c r="H3898" s="179">
        <v>93236.442544762089</v>
      </c>
      <c r="I3898" s="179">
        <v>0</v>
      </c>
      <c r="J3898" s="179">
        <v>0</v>
      </c>
      <c r="K3898" s="179">
        <v>0</v>
      </c>
      <c r="L3898" s="179">
        <v>0</v>
      </c>
      <c r="M3898" s="179">
        <v>62179.912791989555</v>
      </c>
      <c r="N3898" s="179">
        <v>0</v>
      </c>
      <c r="O3898" s="179">
        <v>0</v>
      </c>
      <c r="P3898" s="179">
        <v>0</v>
      </c>
      <c r="Q3898" s="179">
        <v>0</v>
      </c>
      <c r="R3898" s="180">
        <v>0</v>
      </c>
      <c r="S3898" s="180">
        <v>0</v>
      </c>
      <c r="T3898" s="180">
        <v>0</v>
      </c>
    </row>
    <row r="3899" spans="2:20" x14ac:dyDescent="0.3">
      <c r="B3899" s="19">
        <v>3896</v>
      </c>
      <c r="C3899" s="179">
        <v>0</v>
      </c>
      <c r="D3899" s="179">
        <v>0</v>
      </c>
      <c r="E3899" s="179">
        <v>60788.896044041452</v>
      </c>
      <c r="F3899" s="179">
        <v>0</v>
      </c>
      <c r="G3899" s="179">
        <v>0</v>
      </c>
      <c r="H3899" s="179">
        <v>38033.921142285799</v>
      </c>
      <c r="I3899" s="179">
        <v>0</v>
      </c>
      <c r="J3899" s="179">
        <v>0</v>
      </c>
      <c r="K3899" s="179">
        <v>0</v>
      </c>
      <c r="L3899" s="179">
        <v>0</v>
      </c>
      <c r="M3899" s="179">
        <v>100429.25689641866</v>
      </c>
      <c r="N3899" s="179">
        <v>0</v>
      </c>
      <c r="O3899" s="179">
        <v>0</v>
      </c>
      <c r="P3899" s="179">
        <v>0</v>
      </c>
      <c r="Q3899" s="179">
        <v>0</v>
      </c>
      <c r="R3899" s="180">
        <v>0</v>
      </c>
      <c r="S3899" s="180">
        <v>0</v>
      </c>
      <c r="T3899" s="180">
        <v>0</v>
      </c>
    </row>
    <row r="3900" spans="2:20" x14ac:dyDescent="0.3">
      <c r="B3900" s="19">
        <v>3897</v>
      </c>
      <c r="C3900" s="179">
        <v>0</v>
      </c>
      <c r="D3900" s="179">
        <v>0</v>
      </c>
      <c r="E3900" s="179">
        <v>102100.30370656808</v>
      </c>
      <c r="F3900" s="179">
        <v>0</v>
      </c>
      <c r="G3900" s="179">
        <v>0</v>
      </c>
      <c r="H3900" s="179">
        <v>109076.4224471085</v>
      </c>
      <c r="I3900" s="179">
        <v>0</v>
      </c>
      <c r="J3900" s="179">
        <v>0</v>
      </c>
      <c r="K3900" s="179">
        <v>0</v>
      </c>
      <c r="L3900" s="179">
        <v>0</v>
      </c>
      <c r="M3900" s="179">
        <v>34389.701805682322</v>
      </c>
      <c r="N3900" s="179">
        <v>0</v>
      </c>
      <c r="O3900" s="179">
        <v>0</v>
      </c>
      <c r="P3900" s="179">
        <v>0</v>
      </c>
      <c r="Q3900" s="179">
        <v>0</v>
      </c>
      <c r="R3900" s="180">
        <v>0</v>
      </c>
      <c r="S3900" s="180">
        <v>0</v>
      </c>
      <c r="T3900" s="180">
        <v>0</v>
      </c>
    </row>
    <row r="3901" spans="2:20" x14ac:dyDescent="0.3">
      <c r="B3901" s="19">
        <v>3898</v>
      </c>
      <c r="C3901" s="179">
        <v>0</v>
      </c>
      <c r="D3901" s="179">
        <v>0</v>
      </c>
      <c r="E3901" s="179">
        <v>5541.0768338860053</v>
      </c>
      <c r="F3901" s="179">
        <v>0</v>
      </c>
      <c r="G3901" s="179">
        <v>0</v>
      </c>
      <c r="H3901" s="179">
        <v>42617.93392296481</v>
      </c>
      <c r="I3901" s="179">
        <v>0</v>
      </c>
      <c r="J3901" s="179">
        <v>0</v>
      </c>
      <c r="K3901" s="179">
        <v>0</v>
      </c>
      <c r="L3901" s="179">
        <v>0</v>
      </c>
      <c r="M3901" s="179">
        <v>580260.15383697499</v>
      </c>
      <c r="N3901" s="179">
        <v>0</v>
      </c>
      <c r="O3901" s="179">
        <v>0</v>
      </c>
      <c r="P3901" s="179">
        <v>0</v>
      </c>
      <c r="Q3901" s="179">
        <v>0</v>
      </c>
      <c r="R3901" s="180">
        <v>0</v>
      </c>
      <c r="S3901" s="180">
        <v>0</v>
      </c>
      <c r="T3901" s="180">
        <v>0</v>
      </c>
    </row>
    <row r="3902" spans="2:20" x14ac:dyDescent="0.3">
      <c r="B3902" s="19">
        <v>3899</v>
      </c>
      <c r="C3902" s="179">
        <v>0</v>
      </c>
      <c r="D3902" s="179">
        <v>0</v>
      </c>
      <c r="E3902" s="179">
        <v>1002155.6190057303</v>
      </c>
      <c r="F3902" s="179">
        <v>0</v>
      </c>
      <c r="G3902" s="179">
        <v>0</v>
      </c>
      <c r="H3902" s="179">
        <v>46233.776251723641</v>
      </c>
      <c r="I3902" s="179">
        <v>0</v>
      </c>
      <c r="J3902" s="179">
        <v>0</v>
      </c>
      <c r="K3902" s="179">
        <v>0</v>
      </c>
      <c r="L3902" s="179">
        <v>0</v>
      </c>
      <c r="M3902" s="179">
        <v>79182.56718347386</v>
      </c>
      <c r="N3902" s="179">
        <v>0</v>
      </c>
      <c r="O3902" s="179">
        <v>0</v>
      </c>
      <c r="P3902" s="179">
        <v>0</v>
      </c>
      <c r="Q3902" s="179">
        <v>0</v>
      </c>
      <c r="R3902" s="180">
        <v>0</v>
      </c>
      <c r="S3902" s="180">
        <v>0</v>
      </c>
      <c r="T3902" s="180">
        <v>0</v>
      </c>
    </row>
    <row r="3903" spans="2:20" x14ac:dyDescent="0.3">
      <c r="B3903" s="19">
        <v>3900</v>
      </c>
      <c r="C3903" s="179">
        <v>0</v>
      </c>
      <c r="D3903" s="179">
        <v>0</v>
      </c>
      <c r="E3903" s="179">
        <v>17105.592895203179</v>
      </c>
      <c r="F3903" s="179">
        <v>0</v>
      </c>
      <c r="G3903" s="179">
        <v>0</v>
      </c>
      <c r="H3903" s="179">
        <v>20731.329752871119</v>
      </c>
      <c r="I3903" s="179">
        <v>0</v>
      </c>
      <c r="J3903" s="179">
        <v>0</v>
      </c>
      <c r="K3903" s="179">
        <v>0</v>
      </c>
      <c r="L3903" s="179">
        <v>0</v>
      </c>
      <c r="M3903" s="179">
        <v>601373.21763931913</v>
      </c>
      <c r="N3903" s="179">
        <v>0</v>
      </c>
      <c r="O3903" s="179">
        <v>0</v>
      </c>
      <c r="P3903" s="179">
        <v>0</v>
      </c>
      <c r="Q3903" s="179">
        <v>0</v>
      </c>
      <c r="R3903" s="180">
        <v>0</v>
      </c>
      <c r="S3903" s="180">
        <v>0</v>
      </c>
      <c r="T3903" s="180">
        <v>0</v>
      </c>
    </row>
    <row r="3904" spans="2:20" x14ac:dyDescent="0.3">
      <c r="B3904" s="19">
        <v>3901</v>
      </c>
      <c r="C3904" s="179">
        <v>0</v>
      </c>
      <c r="D3904" s="179">
        <v>0</v>
      </c>
      <c r="E3904" s="179">
        <v>74866.976935839863</v>
      </c>
      <c r="F3904" s="179">
        <v>0</v>
      </c>
      <c r="G3904" s="179">
        <v>0</v>
      </c>
      <c r="H3904" s="179">
        <v>320936.33527523954</v>
      </c>
      <c r="I3904" s="179">
        <v>0</v>
      </c>
      <c r="J3904" s="179">
        <v>0</v>
      </c>
      <c r="K3904" s="179">
        <v>0</v>
      </c>
      <c r="L3904" s="179">
        <v>0</v>
      </c>
      <c r="M3904" s="179">
        <v>23355.052364927822</v>
      </c>
      <c r="N3904" s="179">
        <v>0</v>
      </c>
      <c r="O3904" s="179">
        <v>0</v>
      </c>
      <c r="P3904" s="179">
        <v>0</v>
      </c>
      <c r="Q3904" s="179">
        <v>0</v>
      </c>
      <c r="R3904" s="180">
        <v>0</v>
      </c>
      <c r="S3904" s="180">
        <v>0</v>
      </c>
      <c r="T3904" s="180">
        <v>0</v>
      </c>
    </row>
    <row r="3905" spans="2:20" x14ac:dyDescent="0.3">
      <c r="B3905" s="19">
        <v>3902</v>
      </c>
      <c r="C3905" s="179">
        <v>0</v>
      </c>
      <c r="D3905" s="179">
        <v>0</v>
      </c>
      <c r="E3905" s="179">
        <v>67259.440198561744</v>
      </c>
      <c r="F3905" s="179">
        <v>0</v>
      </c>
      <c r="G3905" s="179">
        <v>0</v>
      </c>
      <c r="H3905" s="179">
        <v>30399.36601773751</v>
      </c>
      <c r="I3905" s="179">
        <v>0</v>
      </c>
      <c r="J3905" s="179">
        <v>0</v>
      </c>
      <c r="K3905" s="179">
        <v>0</v>
      </c>
      <c r="L3905" s="179">
        <v>0</v>
      </c>
      <c r="M3905" s="179">
        <v>61365.381064956513</v>
      </c>
      <c r="N3905" s="179">
        <v>0</v>
      </c>
      <c r="O3905" s="179">
        <v>0</v>
      </c>
      <c r="P3905" s="179">
        <v>0</v>
      </c>
      <c r="Q3905" s="179">
        <v>0</v>
      </c>
      <c r="R3905" s="180">
        <v>0</v>
      </c>
      <c r="S3905" s="180">
        <v>0</v>
      </c>
      <c r="T3905" s="180">
        <v>0</v>
      </c>
    </row>
    <row r="3906" spans="2:20" x14ac:dyDescent="0.3">
      <c r="B3906" s="19">
        <v>3903</v>
      </c>
      <c r="C3906" s="179">
        <v>0</v>
      </c>
      <c r="D3906" s="179">
        <v>0</v>
      </c>
      <c r="E3906" s="179">
        <v>73213.101554881505</v>
      </c>
      <c r="F3906" s="179">
        <v>0</v>
      </c>
      <c r="G3906" s="179">
        <v>0</v>
      </c>
      <c r="H3906" s="179">
        <v>9721.4557967459332</v>
      </c>
      <c r="I3906" s="179">
        <v>0</v>
      </c>
      <c r="J3906" s="179">
        <v>0</v>
      </c>
      <c r="K3906" s="179">
        <v>0</v>
      </c>
      <c r="L3906" s="179">
        <v>0</v>
      </c>
      <c r="M3906" s="179">
        <v>17921.947702100995</v>
      </c>
      <c r="N3906" s="179">
        <v>0</v>
      </c>
      <c r="O3906" s="179">
        <v>0</v>
      </c>
      <c r="P3906" s="179">
        <v>0</v>
      </c>
      <c r="Q3906" s="179">
        <v>0</v>
      </c>
      <c r="R3906" s="180">
        <v>0</v>
      </c>
      <c r="S3906" s="180">
        <v>0</v>
      </c>
      <c r="T3906" s="180">
        <v>0</v>
      </c>
    </row>
    <row r="3907" spans="2:20" x14ac:dyDescent="0.3">
      <c r="B3907" s="19">
        <v>3904</v>
      </c>
      <c r="C3907" s="179">
        <v>0</v>
      </c>
      <c r="D3907" s="179">
        <v>0</v>
      </c>
      <c r="E3907" s="179">
        <v>49713.580647297997</v>
      </c>
      <c r="F3907" s="179">
        <v>0</v>
      </c>
      <c r="G3907" s="179">
        <v>0</v>
      </c>
      <c r="H3907" s="179">
        <v>3078.4903039496994</v>
      </c>
      <c r="I3907" s="179">
        <v>0</v>
      </c>
      <c r="J3907" s="179">
        <v>0</v>
      </c>
      <c r="K3907" s="179">
        <v>0</v>
      </c>
      <c r="L3907" s="179">
        <v>0</v>
      </c>
      <c r="M3907" s="179">
        <v>276555.95642849762</v>
      </c>
      <c r="N3907" s="179">
        <v>0</v>
      </c>
      <c r="O3907" s="179">
        <v>0</v>
      </c>
      <c r="P3907" s="179">
        <v>0</v>
      </c>
      <c r="Q3907" s="179">
        <v>0</v>
      </c>
      <c r="R3907" s="180">
        <v>0</v>
      </c>
      <c r="S3907" s="180">
        <v>0</v>
      </c>
      <c r="T3907" s="180">
        <v>0</v>
      </c>
    </row>
    <row r="3908" spans="2:20" x14ac:dyDescent="0.3">
      <c r="B3908" s="19">
        <v>3905</v>
      </c>
      <c r="C3908" s="179">
        <v>0</v>
      </c>
      <c r="D3908" s="179">
        <v>0</v>
      </c>
      <c r="E3908" s="179">
        <v>1824915.7572423166</v>
      </c>
      <c r="F3908" s="179">
        <v>0</v>
      </c>
      <c r="G3908" s="179">
        <v>0</v>
      </c>
      <c r="H3908" s="179">
        <v>337616.50418803981</v>
      </c>
      <c r="I3908" s="179">
        <v>0</v>
      </c>
      <c r="J3908" s="179">
        <v>0</v>
      </c>
      <c r="K3908" s="179">
        <v>0</v>
      </c>
      <c r="L3908" s="179">
        <v>0</v>
      </c>
      <c r="M3908" s="179">
        <v>12879.863895435794</v>
      </c>
      <c r="N3908" s="179">
        <v>0</v>
      </c>
      <c r="O3908" s="179">
        <v>0</v>
      </c>
      <c r="P3908" s="179">
        <v>0</v>
      </c>
      <c r="Q3908" s="179">
        <v>0</v>
      </c>
      <c r="R3908" s="180">
        <v>0</v>
      </c>
      <c r="S3908" s="180">
        <v>0</v>
      </c>
      <c r="T3908" s="180">
        <v>0</v>
      </c>
    </row>
    <row r="3909" spans="2:20" x14ac:dyDescent="0.3">
      <c r="B3909" s="19">
        <v>3906</v>
      </c>
      <c r="C3909" s="179">
        <v>0</v>
      </c>
      <c r="D3909" s="179">
        <v>0</v>
      </c>
      <c r="E3909" s="179">
        <v>111307.34816015224</v>
      </c>
      <c r="F3909" s="179">
        <v>0</v>
      </c>
      <c r="G3909" s="179">
        <v>0</v>
      </c>
      <c r="H3909" s="179">
        <v>10107.655879227317</v>
      </c>
      <c r="I3909" s="179">
        <v>0</v>
      </c>
      <c r="J3909" s="179">
        <v>0</v>
      </c>
      <c r="K3909" s="179">
        <v>0</v>
      </c>
      <c r="L3909" s="179">
        <v>0</v>
      </c>
      <c r="M3909" s="179">
        <v>186494.22929420861</v>
      </c>
      <c r="N3909" s="179">
        <v>0</v>
      </c>
      <c r="O3909" s="179">
        <v>0</v>
      </c>
      <c r="P3909" s="179">
        <v>0</v>
      </c>
      <c r="Q3909" s="179">
        <v>0</v>
      </c>
      <c r="R3909" s="180">
        <v>0</v>
      </c>
      <c r="S3909" s="180">
        <v>0</v>
      </c>
      <c r="T3909" s="180">
        <v>0</v>
      </c>
    </row>
    <row r="3910" spans="2:20" x14ac:dyDescent="0.3">
      <c r="B3910" s="19">
        <v>3907</v>
      </c>
      <c r="C3910" s="179">
        <v>0</v>
      </c>
      <c r="D3910" s="179">
        <v>0</v>
      </c>
      <c r="E3910" s="179">
        <v>21534.843759083178</v>
      </c>
      <c r="F3910" s="179">
        <v>0</v>
      </c>
      <c r="G3910" s="179">
        <v>0</v>
      </c>
      <c r="H3910" s="179">
        <v>254964.38200224692</v>
      </c>
      <c r="I3910" s="179">
        <v>0</v>
      </c>
      <c r="J3910" s="179">
        <v>0</v>
      </c>
      <c r="K3910" s="179">
        <v>0</v>
      </c>
      <c r="L3910" s="179">
        <v>0</v>
      </c>
      <c r="M3910" s="179">
        <v>652537.88742727588</v>
      </c>
      <c r="N3910" s="179">
        <v>0</v>
      </c>
      <c r="O3910" s="179">
        <v>0</v>
      </c>
      <c r="P3910" s="179">
        <v>0</v>
      </c>
      <c r="Q3910" s="179">
        <v>0</v>
      </c>
      <c r="R3910" s="180">
        <v>0</v>
      </c>
      <c r="S3910" s="180">
        <v>0</v>
      </c>
      <c r="T3910" s="180">
        <v>0</v>
      </c>
    </row>
    <row r="3911" spans="2:20" x14ac:dyDescent="0.3">
      <c r="B3911" s="19">
        <v>3908</v>
      </c>
      <c r="C3911" s="179">
        <v>0</v>
      </c>
      <c r="D3911" s="179">
        <v>0</v>
      </c>
      <c r="E3911" s="179">
        <v>29358.355164367553</v>
      </c>
      <c r="F3911" s="179">
        <v>0</v>
      </c>
      <c r="G3911" s="179">
        <v>0</v>
      </c>
      <c r="H3911" s="179">
        <v>98739.453597254207</v>
      </c>
      <c r="I3911" s="179">
        <v>0</v>
      </c>
      <c r="J3911" s="179">
        <v>0</v>
      </c>
      <c r="K3911" s="179">
        <v>0</v>
      </c>
      <c r="L3911" s="179">
        <v>0</v>
      </c>
      <c r="M3911" s="179">
        <v>79765.903895769894</v>
      </c>
      <c r="N3911" s="179">
        <v>0</v>
      </c>
      <c r="O3911" s="179">
        <v>0</v>
      </c>
      <c r="P3911" s="179">
        <v>0</v>
      </c>
      <c r="Q3911" s="179">
        <v>0</v>
      </c>
      <c r="R3911" s="180">
        <v>0</v>
      </c>
      <c r="S3911" s="180">
        <v>0</v>
      </c>
      <c r="T3911" s="180">
        <v>0</v>
      </c>
    </row>
    <row r="3912" spans="2:20" x14ac:dyDescent="0.3">
      <c r="B3912" s="19">
        <v>3909</v>
      </c>
      <c r="C3912" s="179">
        <v>0</v>
      </c>
      <c r="D3912" s="179">
        <v>0</v>
      </c>
      <c r="E3912" s="179">
        <v>354687.09689891135</v>
      </c>
      <c r="F3912" s="179">
        <v>0</v>
      </c>
      <c r="G3912" s="179">
        <v>0</v>
      </c>
      <c r="H3912" s="179">
        <v>76416.891830400564</v>
      </c>
      <c r="I3912" s="179">
        <v>0</v>
      </c>
      <c r="J3912" s="179">
        <v>0</v>
      </c>
      <c r="K3912" s="179">
        <v>2174.6450830929234</v>
      </c>
      <c r="L3912" s="179">
        <v>1</v>
      </c>
      <c r="M3912" s="179">
        <v>4977.4232869370353</v>
      </c>
      <c r="N3912" s="179">
        <v>0</v>
      </c>
      <c r="O3912" s="179">
        <v>0</v>
      </c>
      <c r="P3912" s="179">
        <v>0</v>
      </c>
      <c r="Q3912" s="179">
        <v>0</v>
      </c>
      <c r="R3912" s="180">
        <v>0</v>
      </c>
      <c r="S3912" s="180">
        <v>2174.6450830929234</v>
      </c>
      <c r="T3912" s="180">
        <v>0</v>
      </c>
    </row>
    <row r="3913" spans="2:20" x14ac:dyDescent="0.3">
      <c r="B3913" s="19">
        <v>3910</v>
      </c>
      <c r="C3913" s="179">
        <v>0</v>
      </c>
      <c r="D3913" s="179">
        <v>0</v>
      </c>
      <c r="E3913" s="179">
        <v>189526.84106608285</v>
      </c>
      <c r="F3913" s="179">
        <v>0</v>
      </c>
      <c r="G3913" s="179">
        <v>0</v>
      </c>
      <c r="H3913" s="179">
        <v>95137.235913346027</v>
      </c>
      <c r="I3913" s="179">
        <v>0</v>
      </c>
      <c r="J3913" s="179">
        <v>0</v>
      </c>
      <c r="K3913" s="179">
        <v>0</v>
      </c>
      <c r="L3913" s="179">
        <v>0</v>
      </c>
      <c r="M3913" s="179">
        <v>45381.109559483237</v>
      </c>
      <c r="N3913" s="179">
        <v>0</v>
      </c>
      <c r="O3913" s="179">
        <v>0</v>
      </c>
      <c r="P3913" s="179">
        <v>0</v>
      </c>
      <c r="Q3913" s="179">
        <v>0</v>
      </c>
      <c r="R3913" s="180">
        <v>0</v>
      </c>
      <c r="S3913" s="180">
        <v>0</v>
      </c>
      <c r="T3913" s="180">
        <v>0</v>
      </c>
    </row>
    <row r="3914" spans="2:20" x14ac:dyDescent="0.3">
      <c r="B3914" s="19">
        <v>3911</v>
      </c>
      <c r="C3914" s="179">
        <v>0</v>
      </c>
      <c r="D3914" s="179">
        <v>0</v>
      </c>
      <c r="E3914" s="179">
        <v>123203.91193784462</v>
      </c>
      <c r="F3914" s="179">
        <v>0</v>
      </c>
      <c r="G3914" s="179">
        <v>0</v>
      </c>
      <c r="H3914" s="179">
        <v>16138.116810938995</v>
      </c>
      <c r="I3914" s="179">
        <v>0</v>
      </c>
      <c r="J3914" s="179">
        <v>0</v>
      </c>
      <c r="K3914" s="179">
        <v>0</v>
      </c>
      <c r="L3914" s="179">
        <v>0</v>
      </c>
      <c r="M3914" s="179">
        <v>105426.05836147512</v>
      </c>
      <c r="N3914" s="179">
        <v>0</v>
      </c>
      <c r="O3914" s="179">
        <v>0</v>
      </c>
      <c r="P3914" s="179">
        <v>0</v>
      </c>
      <c r="Q3914" s="179">
        <v>0</v>
      </c>
      <c r="R3914" s="180">
        <v>0</v>
      </c>
      <c r="S3914" s="180">
        <v>0</v>
      </c>
      <c r="T3914" s="180">
        <v>0</v>
      </c>
    </row>
    <row r="3915" spans="2:20" x14ac:dyDescent="0.3">
      <c r="B3915" s="19">
        <v>3912</v>
      </c>
      <c r="C3915" s="179">
        <v>0</v>
      </c>
      <c r="D3915" s="179">
        <v>0</v>
      </c>
      <c r="E3915" s="179">
        <v>76610.079441805326</v>
      </c>
      <c r="F3915" s="179">
        <v>0</v>
      </c>
      <c r="G3915" s="179">
        <v>0</v>
      </c>
      <c r="H3915" s="179">
        <v>348650.35825264337</v>
      </c>
      <c r="I3915" s="179">
        <v>0</v>
      </c>
      <c r="J3915" s="179">
        <v>0</v>
      </c>
      <c r="K3915" s="179">
        <v>0</v>
      </c>
      <c r="L3915" s="179">
        <v>0</v>
      </c>
      <c r="M3915" s="179">
        <v>12054.937959491313</v>
      </c>
      <c r="N3915" s="179">
        <v>0</v>
      </c>
      <c r="O3915" s="179">
        <v>0</v>
      </c>
      <c r="P3915" s="179">
        <v>0</v>
      </c>
      <c r="Q3915" s="179">
        <v>0</v>
      </c>
      <c r="R3915" s="180">
        <v>0</v>
      </c>
      <c r="S3915" s="180">
        <v>0</v>
      </c>
      <c r="T3915" s="180">
        <v>0</v>
      </c>
    </row>
    <row r="3916" spans="2:20" x14ac:dyDescent="0.3">
      <c r="B3916" s="19">
        <v>3913</v>
      </c>
      <c r="C3916" s="179">
        <v>0</v>
      </c>
      <c r="D3916" s="179">
        <v>0</v>
      </c>
      <c r="E3916" s="179">
        <v>49329.490903695449</v>
      </c>
      <c r="F3916" s="179">
        <v>0</v>
      </c>
      <c r="G3916" s="179">
        <v>0</v>
      </c>
      <c r="H3916" s="179">
        <v>171899.27196270364</v>
      </c>
      <c r="I3916" s="179">
        <v>0</v>
      </c>
      <c r="J3916" s="179">
        <v>0</v>
      </c>
      <c r="K3916" s="179">
        <v>0</v>
      </c>
      <c r="L3916" s="179">
        <v>0</v>
      </c>
      <c r="M3916" s="179">
        <v>79912.454053464287</v>
      </c>
      <c r="N3916" s="179">
        <v>0</v>
      </c>
      <c r="O3916" s="179">
        <v>0</v>
      </c>
      <c r="P3916" s="179">
        <v>0</v>
      </c>
      <c r="Q3916" s="179">
        <v>0</v>
      </c>
      <c r="R3916" s="180">
        <v>0</v>
      </c>
      <c r="S3916" s="180">
        <v>0</v>
      </c>
      <c r="T3916" s="180">
        <v>0</v>
      </c>
    </row>
    <row r="3917" spans="2:20" x14ac:dyDescent="0.3">
      <c r="B3917" s="19">
        <v>3914</v>
      </c>
      <c r="C3917" s="179">
        <v>0</v>
      </c>
      <c r="D3917" s="179">
        <v>0</v>
      </c>
      <c r="E3917" s="179">
        <v>51664.708178661422</v>
      </c>
      <c r="F3917" s="179">
        <v>0</v>
      </c>
      <c r="G3917" s="179">
        <v>0</v>
      </c>
      <c r="H3917" s="179">
        <v>28649.700208686882</v>
      </c>
      <c r="I3917" s="179">
        <v>0</v>
      </c>
      <c r="J3917" s="179">
        <v>0</v>
      </c>
      <c r="K3917" s="179">
        <v>0</v>
      </c>
      <c r="L3917" s="179">
        <v>0</v>
      </c>
      <c r="M3917" s="179">
        <v>148007.58839577838</v>
      </c>
      <c r="N3917" s="179">
        <v>0</v>
      </c>
      <c r="O3917" s="179">
        <v>0</v>
      </c>
      <c r="P3917" s="179">
        <v>0</v>
      </c>
      <c r="Q3917" s="179">
        <v>0</v>
      </c>
      <c r="R3917" s="180">
        <v>0</v>
      </c>
      <c r="S3917" s="180">
        <v>0</v>
      </c>
      <c r="T3917" s="180">
        <v>0</v>
      </c>
    </row>
    <row r="3918" spans="2:20" x14ac:dyDescent="0.3">
      <c r="B3918" s="19">
        <v>3915</v>
      </c>
      <c r="C3918" s="179">
        <v>0</v>
      </c>
      <c r="D3918" s="179">
        <v>0</v>
      </c>
      <c r="E3918" s="179">
        <v>23470.606360624082</v>
      </c>
      <c r="F3918" s="179">
        <v>0</v>
      </c>
      <c r="G3918" s="179">
        <v>0</v>
      </c>
      <c r="H3918" s="179">
        <v>6497.9589360278114</v>
      </c>
      <c r="I3918" s="179">
        <v>0</v>
      </c>
      <c r="J3918" s="179">
        <v>0</v>
      </c>
      <c r="K3918" s="179">
        <v>0</v>
      </c>
      <c r="L3918" s="179">
        <v>0</v>
      </c>
      <c r="M3918" s="179">
        <v>9914.3926964010443</v>
      </c>
      <c r="N3918" s="179">
        <v>0</v>
      </c>
      <c r="O3918" s="179">
        <v>0</v>
      </c>
      <c r="P3918" s="179">
        <v>0</v>
      </c>
      <c r="Q3918" s="179">
        <v>0</v>
      </c>
      <c r="R3918" s="180">
        <v>0</v>
      </c>
      <c r="S3918" s="180">
        <v>0</v>
      </c>
      <c r="T3918" s="180">
        <v>0</v>
      </c>
    </row>
    <row r="3919" spans="2:20" x14ac:dyDescent="0.3">
      <c r="B3919" s="19">
        <v>3916</v>
      </c>
      <c r="C3919" s="179">
        <v>0</v>
      </c>
      <c r="D3919" s="179">
        <v>0</v>
      </c>
      <c r="E3919" s="179">
        <v>25145.538835513762</v>
      </c>
      <c r="F3919" s="179">
        <v>0</v>
      </c>
      <c r="G3919" s="179">
        <v>0</v>
      </c>
      <c r="H3919" s="179">
        <v>341681.45910882793</v>
      </c>
      <c r="I3919" s="179">
        <v>0</v>
      </c>
      <c r="J3919" s="179">
        <v>0</v>
      </c>
      <c r="K3919" s="179">
        <v>0</v>
      </c>
      <c r="L3919" s="179">
        <v>0</v>
      </c>
      <c r="M3919" s="179">
        <v>499849.7778573978</v>
      </c>
      <c r="N3919" s="179">
        <v>0</v>
      </c>
      <c r="O3919" s="179">
        <v>0</v>
      </c>
      <c r="P3919" s="179">
        <v>0</v>
      </c>
      <c r="Q3919" s="179">
        <v>0</v>
      </c>
      <c r="R3919" s="180">
        <v>0</v>
      </c>
      <c r="S3919" s="180">
        <v>0</v>
      </c>
      <c r="T3919" s="180">
        <v>0</v>
      </c>
    </row>
    <row r="3920" spans="2:20" x14ac:dyDescent="0.3">
      <c r="B3920" s="19">
        <v>3917</v>
      </c>
      <c r="C3920" s="179">
        <v>0</v>
      </c>
      <c r="D3920" s="179">
        <v>0</v>
      </c>
      <c r="E3920" s="179">
        <v>58273.434432100876</v>
      </c>
      <c r="F3920" s="179">
        <v>0</v>
      </c>
      <c r="G3920" s="179">
        <v>0</v>
      </c>
      <c r="H3920" s="179">
        <v>53428.583379730437</v>
      </c>
      <c r="I3920" s="179">
        <v>0</v>
      </c>
      <c r="J3920" s="179">
        <v>0</v>
      </c>
      <c r="K3920" s="179">
        <v>0</v>
      </c>
      <c r="L3920" s="179">
        <v>0</v>
      </c>
      <c r="M3920" s="179">
        <v>38641.286011836681</v>
      </c>
      <c r="N3920" s="179">
        <v>0</v>
      </c>
      <c r="O3920" s="179">
        <v>0</v>
      </c>
      <c r="P3920" s="179">
        <v>0</v>
      </c>
      <c r="Q3920" s="179">
        <v>0</v>
      </c>
      <c r="R3920" s="180">
        <v>0</v>
      </c>
      <c r="S3920" s="180">
        <v>0</v>
      </c>
      <c r="T3920" s="180">
        <v>0</v>
      </c>
    </row>
    <row r="3921" spans="2:20" x14ac:dyDescent="0.3">
      <c r="B3921" s="19">
        <v>3918</v>
      </c>
      <c r="C3921" s="179">
        <v>0</v>
      </c>
      <c r="D3921" s="179">
        <v>0</v>
      </c>
      <c r="E3921" s="179">
        <v>388797.38974754279</v>
      </c>
      <c r="F3921" s="179">
        <v>0</v>
      </c>
      <c r="G3921" s="179">
        <v>0</v>
      </c>
      <c r="H3921" s="179">
        <v>38717.698073489679</v>
      </c>
      <c r="I3921" s="179">
        <v>0</v>
      </c>
      <c r="J3921" s="179">
        <v>0</v>
      </c>
      <c r="K3921" s="179">
        <v>0</v>
      </c>
      <c r="L3921" s="179">
        <v>0</v>
      </c>
      <c r="M3921" s="179">
        <v>206544.62412527492</v>
      </c>
      <c r="N3921" s="179">
        <v>0</v>
      </c>
      <c r="O3921" s="179">
        <v>0</v>
      </c>
      <c r="P3921" s="179">
        <v>0</v>
      </c>
      <c r="Q3921" s="179">
        <v>0</v>
      </c>
      <c r="R3921" s="180">
        <v>0</v>
      </c>
      <c r="S3921" s="180">
        <v>0</v>
      </c>
      <c r="T3921" s="180">
        <v>0</v>
      </c>
    </row>
    <row r="3922" spans="2:20" x14ac:dyDescent="0.3">
      <c r="B3922" s="19">
        <v>3919</v>
      </c>
      <c r="C3922" s="179">
        <v>0</v>
      </c>
      <c r="D3922" s="179">
        <v>0</v>
      </c>
      <c r="E3922" s="179">
        <v>168042.66340113938</v>
      </c>
      <c r="F3922" s="179">
        <v>0</v>
      </c>
      <c r="G3922" s="179">
        <v>0</v>
      </c>
      <c r="H3922" s="179">
        <v>1574.3568206231441</v>
      </c>
      <c r="I3922" s="179">
        <v>0</v>
      </c>
      <c r="J3922" s="179">
        <v>0</v>
      </c>
      <c r="K3922" s="179">
        <v>0</v>
      </c>
      <c r="L3922" s="179">
        <v>0</v>
      </c>
      <c r="M3922" s="179">
        <v>95315.476347781441</v>
      </c>
      <c r="N3922" s="179">
        <v>0</v>
      </c>
      <c r="O3922" s="179">
        <v>0</v>
      </c>
      <c r="P3922" s="179">
        <v>0</v>
      </c>
      <c r="Q3922" s="179">
        <v>0</v>
      </c>
      <c r="R3922" s="180">
        <v>0</v>
      </c>
      <c r="S3922" s="180">
        <v>0</v>
      </c>
      <c r="T3922" s="180">
        <v>0</v>
      </c>
    </row>
    <row r="3923" spans="2:20" x14ac:dyDescent="0.3">
      <c r="B3923" s="19">
        <v>3920</v>
      </c>
      <c r="C3923" s="179">
        <v>0</v>
      </c>
      <c r="D3923" s="179">
        <v>0</v>
      </c>
      <c r="E3923" s="179">
        <v>36771.635226146231</v>
      </c>
      <c r="F3923" s="179">
        <v>0</v>
      </c>
      <c r="G3923" s="179">
        <v>0</v>
      </c>
      <c r="H3923" s="179">
        <v>29357.378879423544</v>
      </c>
      <c r="I3923" s="179">
        <v>0</v>
      </c>
      <c r="J3923" s="179">
        <v>0</v>
      </c>
      <c r="K3923" s="179">
        <v>0</v>
      </c>
      <c r="L3923" s="179">
        <v>0</v>
      </c>
      <c r="M3923" s="179">
        <v>7828.6557075447863</v>
      </c>
      <c r="N3923" s="179">
        <v>0</v>
      </c>
      <c r="O3923" s="179">
        <v>0</v>
      </c>
      <c r="P3923" s="179">
        <v>0</v>
      </c>
      <c r="Q3923" s="179">
        <v>0</v>
      </c>
      <c r="R3923" s="180">
        <v>0</v>
      </c>
      <c r="S3923" s="180">
        <v>0</v>
      </c>
      <c r="T3923" s="180">
        <v>0</v>
      </c>
    </row>
    <row r="3924" spans="2:20" x14ac:dyDescent="0.3">
      <c r="B3924" s="19">
        <v>3921</v>
      </c>
      <c r="C3924" s="179">
        <v>0</v>
      </c>
      <c r="D3924" s="179">
        <v>0</v>
      </c>
      <c r="E3924" s="179">
        <v>13013.402400434075</v>
      </c>
      <c r="F3924" s="179">
        <v>0</v>
      </c>
      <c r="G3924" s="179">
        <v>0</v>
      </c>
      <c r="H3924" s="179">
        <v>222115.56339277732</v>
      </c>
      <c r="I3924" s="179">
        <v>0</v>
      </c>
      <c r="J3924" s="179">
        <v>0</v>
      </c>
      <c r="K3924" s="179">
        <v>0</v>
      </c>
      <c r="L3924" s="179">
        <v>0</v>
      </c>
      <c r="M3924" s="179">
        <v>312534.60289552598</v>
      </c>
      <c r="N3924" s="179">
        <v>0</v>
      </c>
      <c r="O3924" s="179">
        <v>0</v>
      </c>
      <c r="P3924" s="179">
        <v>0</v>
      </c>
      <c r="Q3924" s="179">
        <v>0</v>
      </c>
      <c r="R3924" s="180">
        <v>0</v>
      </c>
      <c r="S3924" s="180">
        <v>0</v>
      </c>
      <c r="T3924" s="180">
        <v>0</v>
      </c>
    </row>
    <row r="3925" spans="2:20" x14ac:dyDescent="0.3">
      <c r="B3925" s="19">
        <v>3922</v>
      </c>
      <c r="C3925" s="179">
        <v>0</v>
      </c>
      <c r="D3925" s="179">
        <v>0</v>
      </c>
      <c r="E3925" s="179">
        <v>283671.04299786733</v>
      </c>
      <c r="F3925" s="179">
        <v>0</v>
      </c>
      <c r="G3925" s="179">
        <v>0</v>
      </c>
      <c r="H3925" s="179">
        <v>152502.88160453815</v>
      </c>
      <c r="I3925" s="179">
        <v>0</v>
      </c>
      <c r="J3925" s="179">
        <v>0</v>
      </c>
      <c r="K3925" s="179">
        <v>0</v>
      </c>
      <c r="L3925" s="179">
        <v>0</v>
      </c>
      <c r="M3925" s="179">
        <v>4423.8197641133538</v>
      </c>
      <c r="N3925" s="179">
        <v>0</v>
      </c>
      <c r="O3925" s="179">
        <v>0</v>
      </c>
      <c r="P3925" s="179">
        <v>0</v>
      </c>
      <c r="Q3925" s="179">
        <v>0</v>
      </c>
      <c r="R3925" s="180">
        <v>0</v>
      </c>
      <c r="S3925" s="180">
        <v>0</v>
      </c>
      <c r="T3925" s="180">
        <v>0</v>
      </c>
    </row>
    <row r="3926" spans="2:20" x14ac:dyDescent="0.3">
      <c r="B3926" s="19">
        <v>3923</v>
      </c>
      <c r="C3926" s="179">
        <v>0</v>
      </c>
      <c r="D3926" s="179">
        <v>0</v>
      </c>
      <c r="E3926" s="179">
        <v>43316.317797424948</v>
      </c>
      <c r="F3926" s="179">
        <v>0</v>
      </c>
      <c r="G3926" s="179">
        <v>0</v>
      </c>
      <c r="H3926" s="179">
        <v>141683.35751694653</v>
      </c>
      <c r="I3926" s="179">
        <v>0</v>
      </c>
      <c r="J3926" s="179">
        <v>0</v>
      </c>
      <c r="K3926" s="179">
        <v>0</v>
      </c>
      <c r="L3926" s="179">
        <v>0</v>
      </c>
      <c r="M3926" s="179">
        <v>22354.136059516026</v>
      </c>
      <c r="N3926" s="179">
        <v>0</v>
      </c>
      <c r="O3926" s="179">
        <v>0</v>
      </c>
      <c r="P3926" s="179">
        <v>0</v>
      </c>
      <c r="Q3926" s="179">
        <v>0</v>
      </c>
      <c r="R3926" s="180">
        <v>0</v>
      </c>
      <c r="S3926" s="180">
        <v>0</v>
      </c>
      <c r="T3926" s="180">
        <v>0</v>
      </c>
    </row>
    <row r="3927" spans="2:20" x14ac:dyDescent="0.3">
      <c r="B3927" s="19">
        <v>3924</v>
      </c>
      <c r="C3927" s="179">
        <v>0</v>
      </c>
      <c r="D3927" s="179">
        <v>0</v>
      </c>
      <c r="E3927" s="179">
        <v>6031.5561027329168</v>
      </c>
      <c r="F3927" s="179">
        <v>0</v>
      </c>
      <c r="G3927" s="179">
        <v>0</v>
      </c>
      <c r="H3927" s="179">
        <v>37299.295989784434</v>
      </c>
      <c r="I3927" s="179">
        <v>0</v>
      </c>
      <c r="J3927" s="179">
        <v>0</v>
      </c>
      <c r="K3927" s="179">
        <v>0</v>
      </c>
      <c r="L3927" s="179">
        <v>0</v>
      </c>
      <c r="M3927" s="179">
        <v>204062.78981877663</v>
      </c>
      <c r="N3927" s="179">
        <v>0</v>
      </c>
      <c r="O3927" s="179">
        <v>0</v>
      </c>
      <c r="P3927" s="179">
        <v>0</v>
      </c>
      <c r="Q3927" s="179">
        <v>0</v>
      </c>
      <c r="R3927" s="180">
        <v>0</v>
      </c>
      <c r="S3927" s="180">
        <v>0</v>
      </c>
      <c r="T3927" s="180">
        <v>0</v>
      </c>
    </row>
    <row r="3928" spans="2:20" x14ac:dyDescent="0.3">
      <c r="B3928" s="19">
        <v>3925</v>
      </c>
      <c r="C3928" s="179">
        <v>0</v>
      </c>
      <c r="D3928" s="179">
        <v>0</v>
      </c>
      <c r="E3928" s="179">
        <v>81186.175517753945</v>
      </c>
      <c r="F3928" s="179">
        <v>0</v>
      </c>
      <c r="G3928" s="179">
        <v>0</v>
      </c>
      <c r="H3928" s="179">
        <v>135660.6926072934</v>
      </c>
      <c r="I3928" s="179">
        <v>0</v>
      </c>
      <c r="J3928" s="179">
        <v>0</v>
      </c>
      <c r="K3928" s="179">
        <v>0</v>
      </c>
      <c r="L3928" s="179">
        <v>0</v>
      </c>
      <c r="M3928" s="179">
        <v>745159.33295434574</v>
      </c>
      <c r="N3928" s="179">
        <v>0</v>
      </c>
      <c r="O3928" s="179">
        <v>0</v>
      </c>
      <c r="P3928" s="179">
        <v>0</v>
      </c>
      <c r="Q3928" s="179">
        <v>0</v>
      </c>
      <c r="R3928" s="180">
        <v>0</v>
      </c>
      <c r="S3928" s="180">
        <v>0</v>
      </c>
      <c r="T3928" s="180">
        <v>0</v>
      </c>
    </row>
    <row r="3929" spans="2:20" x14ac:dyDescent="0.3">
      <c r="B3929" s="19">
        <v>3926</v>
      </c>
      <c r="C3929" s="179">
        <v>0</v>
      </c>
      <c r="D3929" s="179">
        <v>0</v>
      </c>
      <c r="E3929" s="179">
        <v>659834.2239119208</v>
      </c>
      <c r="F3929" s="179">
        <v>0</v>
      </c>
      <c r="G3929" s="179">
        <v>0</v>
      </c>
      <c r="H3929" s="179">
        <v>31490.343635856654</v>
      </c>
      <c r="I3929" s="179">
        <v>0</v>
      </c>
      <c r="J3929" s="179">
        <v>0</v>
      </c>
      <c r="K3929" s="179">
        <v>0</v>
      </c>
      <c r="L3929" s="179">
        <v>0</v>
      </c>
      <c r="M3929" s="179">
        <v>28775.323159821419</v>
      </c>
      <c r="N3929" s="179">
        <v>0</v>
      </c>
      <c r="O3929" s="179">
        <v>0</v>
      </c>
      <c r="P3929" s="179">
        <v>0</v>
      </c>
      <c r="Q3929" s="179">
        <v>0</v>
      </c>
      <c r="R3929" s="180">
        <v>0</v>
      </c>
      <c r="S3929" s="180">
        <v>0</v>
      </c>
      <c r="T3929" s="180">
        <v>0</v>
      </c>
    </row>
    <row r="3930" spans="2:20" x14ac:dyDescent="0.3">
      <c r="B3930" s="19">
        <v>3927</v>
      </c>
      <c r="C3930" s="179">
        <v>0</v>
      </c>
      <c r="D3930" s="179">
        <v>0</v>
      </c>
      <c r="E3930" s="179">
        <v>125272.04342582518</v>
      </c>
      <c r="F3930" s="179">
        <v>0</v>
      </c>
      <c r="G3930" s="179">
        <v>0</v>
      </c>
      <c r="H3930" s="179">
        <v>26670.593076668229</v>
      </c>
      <c r="I3930" s="179">
        <v>0</v>
      </c>
      <c r="J3930" s="179">
        <v>0</v>
      </c>
      <c r="K3930" s="179">
        <v>0</v>
      </c>
      <c r="L3930" s="179">
        <v>0</v>
      </c>
      <c r="M3930" s="179">
        <v>11320.164879241365</v>
      </c>
      <c r="N3930" s="179">
        <v>0</v>
      </c>
      <c r="O3930" s="179">
        <v>0</v>
      </c>
      <c r="P3930" s="179">
        <v>0</v>
      </c>
      <c r="Q3930" s="179">
        <v>0</v>
      </c>
      <c r="R3930" s="180">
        <v>0</v>
      </c>
      <c r="S3930" s="180">
        <v>0</v>
      </c>
      <c r="T3930" s="180">
        <v>0</v>
      </c>
    </row>
    <row r="3931" spans="2:20" x14ac:dyDescent="0.3">
      <c r="B3931" s="19">
        <v>3928</v>
      </c>
      <c r="C3931" s="179">
        <v>0</v>
      </c>
      <c r="D3931" s="179">
        <v>0</v>
      </c>
      <c r="E3931" s="179">
        <v>133942.91144945388</v>
      </c>
      <c r="F3931" s="179">
        <v>0</v>
      </c>
      <c r="G3931" s="179">
        <v>0</v>
      </c>
      <c r="H3931" s="179">
        <v>282385.55939695711</v>
      </c>
      <c r="I3931" s="179">
        <v>0</v>
      </c>
      <c r="J3931" s="179">
        <v>0</v>
      </c>
      <c r="K3931" s="179">
        <v>0</v>
      </c>
      <c r="L3931" s="179">
        <v>0</v>
      </c>
      <c r="M3931" s="179">
        <v>1165285.1812491477</v>
      </c>
      <c r="N3931" s="179">
        <v>0</v>
      </c>
      <c r="O3931" s="179">
        <v>0</v>
      </c>
      <c r="P3931" s="179">
        <v>0</v>
      </c>
      <c r="Q3931" s="179">
        <v>0</v>
      </c>
      <c r="R3931" s="180">
        <v>0</v>
      </c>
      <c r="S3931" s="180">
        <v>0</v>
      </c>
      <c r="T3931" s="180">
        <v>0</v>
      </c>
    </row>
    <row r="3932" spans="2:20" x14ac:dyDescent="0.3">
      <c r="B3932" s="19">
        <v>3929</v>
      </c>
      <c r="C3932" s="179">
        <v>0</v>
      </c>
      <c r="D3932" s="179">
        <v>0</v>
      </c>
      <c r="E3932" s="179">
        <v>37603.647332953187</v>
      </c>
      <c r="F3932" s="179">
        <v>0</v>
      </c>
      <c r="G3932" s="179">
        <v>0</v>
      </c>
      <c r="H3932" s="179">
        <v>50830.240341039957</v>
      </c>
      <c r="I3932" s="179">
        <v>0</v>
      </c>
      <c r="J3932" s="179">
        <v>0</v>
      </c>
      <c r="K3932" s="179">
        <v>0</v>
      </c>
      <c r="L3932" s="179">
        <v>0</v>
      </c>
      <c r="M3932" s="179">
        <v>94287.002895174475</v>
      </c>
      <c r="N3932" s="179">
        <v>0</v>
      </c>
      <c r="O3932" s="179">
        <v>0</v>
      </c>
      <c r="P3932" s="179">
        <v>0</v>
      </c>
      <c r="Q3932" s="179">
        <v>0</v>
      </c>
      <c r="R3932" s="180">
        <v>0</v>
      </c>
      <c r="S3932" s="180">
        <v>0</v>
      </c>
      <c r="T3932" s="180">
        <v>0</v>
      </c>
    </row>
    <row r="3933" spans="2:20" x14ac:dyDescent="0.3">
      <c r="B3933" s="19">
        <v>3930</v>
      </c>
      <c r="C3933" s="179">
        <v>0</v>
      </c>
      <c r="D3933" s="179">
        <v>0</v>
      </c>
      <c r="E3933" s="179">
        <v>8891.0127939356462</v>
      </c>
      <c r="F3933" s="179">
        <v>0</v>
      </c>
      <c r="G3933" s="179">
        <v>0</v>
      </c>
      <c r="H3933" s="179">
        <v>132937.17973441267</v>
      </c>
      <c r="I3933" s="179">
        <v>0</v>
      </c>
      <c r="J3933" s="179">
        <v>0</v>
      </c>
      <c r="K3933" s="179">
        <v>0</v>
      </c>
      <c r="L3933" s="179">
        <v>0</v>
      </c>
      <c r="M3933" s="179">
        <v>428350.63014510565</v>
      </c>
      <c r="N3933" s="179">
        <v>0</v>
      </c>
      <c r="O3933" s="179">
        <v>0</v>
      </c>
      <c r="P3933" s="179">
        <v>0</v>
      </c>
      <c r="Q3933" s="179">
        <v>0</v>
      </c>
      <c r="R3933" s="180">
        <v>0</v>
      </c>
      <c r="S3933" s="180">
        <v>0</v>
      </c>
      <c r="T3933" s="180">
        <v>0</v>
      </c>
    </row>
    <row r="3934" spans="2:20" x14ac:dyDescent="0.3">
      <c r="B3934" s="19">
        <v>3931</v>
      </c>
      <c r="C3934" s="179">
        <v>0</v>
      </c>
      <c r="D3934" s="179">
        <v>0</v>
      </c>
      <c r="E3934" s="179">
        <v>186720.75969493928</v>
      </c>
      <c r="F3934" s="179">
        <v>0</v>
      </c>
      <c r="G3934" s="179">
        <v>0</v>
      </c>
      <c r="H3934" s="179">
        <v>7036444.0461945487</v>
      </c>
      <c r="I3934" s="179">
        <v>0</v>
      </c>
      <c r="J3934" s="179">
        <v>0</v>
      </c>
      <c r="K3934" s="179">
        <v>0</v>
      </c>
      <c r="L3934" s="179">
        <v>0</v>
      </c>
      <c r="M3934" s="179">
        <v>626972.02455382433</v>
      </c>
      <c r="N3934" s="179">
        <v>0</v>
      </c>
      <c r="O3934" s="179">
        <v>0</v>
      </c>
      <c r="P3934" s="179">
        <v>0</v>
      </c>
      <c r="Q3934" s="179">
        <v>0</v>
      </c>
      <c r="R3934" s="180">
        <v>0</v>
      </c>
      <c r="S3934" s="180">
        <v>0</v>
      </c>
      <c r="T3934" s="180">
        <v>0</v>
      </c>
    </row>
    <row r="3935" spans="2:20" x14ac:dyDescent="0.3">
      <c r="B3935" s="19">
        <v>3932</v>
      </c>
      <c r="C3935" s="179">
        <v>0</v>
      </c>
      <c r="D3935" s="179">
        <v>0</v>
      </c>
      <c r="E3935" s="179">
        <v>65598.658282571341</v>
      </c>
      <c r="F3935" s="179">
        <v>0</v>
      </c>
      <c r="G3935" s="179">
        <v>0</v>
      </c>
      <c r="H3935" s="179">
        <v>32253.640777014276</v>
      </c>
      <c r="I3935" s="179">
        <v>0</v>
      </c>
      <c r="J3935" s="179">
        <v>0</v>
      </c>
      <c r="K3935" s="179">
        <v>0</v>
      </c>
      <c r="L3935" s="179">
        <v>0</v>
      </c>
      <c r="M3935" s="179">
        <v>38809.537776846024</v>
      </c>
      <c r="N3935" s="179">
        <v>0</v>
      </c>
      <c r="O3935" s="179">
        <v>0</v>
      </c>
      <c r="P3935" s="179">
        <v>0</v>
      </c>
      <c r="Q3935" s="179">
        <v>0</v>
      </c>
      <c r="R3935" s="180">
        <v>0</v>
      </c>
      <c r="S3935" s="180">
        <v>0</v>
      </c>
      <c r="T3935" s="180">
        <v>0</v>
      </c>
    </row>
    <row r="3936" spans="2:20" x14ac:dyDescent="0.3">
      <c r="B3936" s="19">
        <v>3933</v>
      </c>
      <c r="C3936" s="179">
        <v>0</v>
      </c>
      <c r="D3936" s="179">
        <v>0</v>
      </c>
      <c r="E3936" s="179">
        <v>21928.875480667921</v>
      </c>
      <c r="F3936" s="179">
        <v>0</v>
      </c>
      <c r="G3936" s="179">
        <v>0</v>
      </c>
      <c r="H3936" s="179">
        <v>244717.60679863647</v>
      </c>
      <c r="I3936" s="179">
        <v>0</v>
      </c>
      <c r="J3936" s="179">
        <v>0</v>
      </c>
      <c r="K3936" s="179">
        <v>0</v>
      </c>
      <c r="L3936" s="179">
        <v>0</v>
      </c>
      <c r="M3936" s="179">
        <v>121906.97222637454</v>
      </c>
      <c r="N3936" s="179">
        <v>0</v>
      </c>
      <c r="O3936" s="179">
        <v>0</v>
      </c>
      <c r="P3936" s="179">
        <v>0</v>
      </c>
      <c r="Q3936" s="179">
        <v>0</v>
      </c>
      <c r="R3936" s="180">
        <v>0</v>
      </c>
      <c r="S3936" s="180">
        <v>0</v>
      </c>
      <c r="T3936" s="180">
        <v>0</v>
      </c>
    </row>
    <row r="3937" spans="2:20" x14ac:dyDescent="0.3">
      <c r="B3937" s="19">
        <v>3934</v>
      </c>
      <c r="C3937" s="179">
        <v>0</v>
      </c>
      <c r="D3937" s="179">
        <v>0</v>
      </c>
      <c r="E3937" s="179">
        <v>231737.08549920187</v>
      </c>
      <c r="F3937" s="179">
        <v>0</v>
      </c>
      <c r="G3937" s="179">
        <v>0</v>
      </c>
      <c r="H3937" s="179">
        <v>20013.457317167537</v>
      </c>
      <c r="I3937" s="179">
        <v>0</v>
      </c>
      <c r="J3937" s="179">
        <v>0</v>
      </c>
      <c r="K3937" s="179">
        <v>0</v>
      </c>
      <c r="L3937" s="179">
        <v>0</v>
      </c>
      <c r="M3937" s="179">
        <v>332326.45980579557</v>
      </c>
      <c r="N3937" s="179">
        <v>0</v>
      </c>
      <c r="O3937" s="179">
        <v>0</v>
      </c>
      <c r="P3937" s="179">
        <v>0</v>
      </c>
      <c r="Q3937" s="179">
        <v>0</v>
      </c>
      <c r="R3937" s="180">
        <v>0</v>
      </c>
      <c r="S3937" s="180">
        <v>0</v>
      </c>
      <c r="T3937" s="180">
        <v>0</v>
      </c>
    </row>
    <row r="3938" spans="2:20" x14ac:dyDescent="0.3">
      <c r="B3938" s="19">
        <v>3935</v>
      </c>
      <c r="C3938" s="179">
        <v>0</v>
      </c>
      <c r="D3938" s="179">
        <v>0</v>
      </c>
      <c r="E3938" s="179">
        <v>486491.05438108288</v>
      </c>
      <c r="F3938" s="179">
        <v>0</v>
      </c>
      <c r="G3938" s="179">
        <v>0</v>
      </c>
      <c r="H3938" s="179">
        <v>2540845.7126167649</v>
      </c>
      <c r="I3938" s="179">
        <v>0</v>
      </c>
      <c r="J3938" s="179">
        <v>0</v>
      </c>
      <c r="K3938" s="179">
        <v>0</v>
      </c>
      <c r="L3938" s="179">
        <v>0</v>
      </c>
      <c r="M3938" s="179">
        <v>114689.50356624187</v>
      </c>
      <c r="N3938" s="179">
        <v>0</v>
      </c>
      <c r="O3938" s="179">
        <v>0</v>
      </c>
      <c r="P3938" s="179">
        <v>0</v>
      </c>
      <c r="Q3938" s="179">
        <v>0</v>
      </c>
      <c r="R3938" s="180">
        <v>0</v>
      </c>
      <c r="S3938" s="180">
        <v>0</v>
      </c>
      <c r="T3938" s="180">
        <v>0</v>
      </c>
    </row>
    <row r="3939" spans="2:20" x14ac:dyDescent="0.3">
      <c r="B3939" s="19">
        <v>3936</v>
      </c>
      <c r="C3939" s="179">
        <v>0</v>
      </c>
      <c r="D3939" s="179">
        <v>0</v>
      </c>
      <c r="E3939" s="179">
        <v>22792.113263991941</v>
      </c>
      <c r="F3939" s="179">
        <v>0</v>
      </c>
      <c r="G3939" s="179">
        <v>0</v>
      </c>
      <c r="H3939" s="179">
        <v>67069.020155201419</v>
      </c>
      <c r="I3939" s="179">
        <v>0</v>
      </c>
      <c r="J3939" s="179">
        <v>0</v>
      </c>
      <c r="K3939" s="179">
        <v>0</v>
      </c>
      <c r="L3939" s="179">
        <v>0</v>
      </c>
      <c r="M3939" s="179">
        <v>54226.384067497464</v>
      </c>
      <c r="N3939" s="179">
        <v>0</v>
      </c>
      <c r="O3939" s="179">
        <v>0</v>
      </c>
      <c r="P3939" s="179">
        <v>0</v>
      </c>
      <c r="Q3939" s="179">
        <v>0</v>
      </c>
      <c r="R3939" s="180">
        <v>0</v>
      </c>
      <c r="S3939" s="180">
        <v>0</v>
      </c>
      <c r="T3939" s="180">
        <v>0</v>
      </c>
    </row>
    <row r="3940" spans="2:20" x14ac:dyDescent="0.3">
      <c r="B3940" s="19">
        <v>3937</v>
      </c>
      <c r="C3940" s="179">
        <v>0</v>
      </c>
      <c r="D3940" s="179">
        <v>0</v>
      </c>
      <c r="E3940" s="179">
        <v>55245.482358690824</v>
      </c>
      <c r="F3940" s="179">
        <v>0</v>
      </c>
      <c r="G3940" s="179">
        <v>0</v>
      </c>
      <c r="H3940" s="179">
        <v>219562.44802351581</v>
      </c>
      <c r="I3940" s="179">
        <v>0</v>
      </c>
      <c r="J3940" s="179">
        <v>0</v>
      </c>
      <c r="K3940" s="179">
        <v>0</v>
      </c>
      <c r="L3940" s="179">
        <v>0</v>
      </c>
      <c r="M3940" s="179">
        <v>24171.210700411906</v>
      </c>
      <c r="N3940" s="179">
        <v>0</v>
      </c>
      <c r="O3940" s="179">
        <v>0</v>
      </c>
      <c r="P3940" s="179">
        <v>0</v>
      </c>
      <c r="Q3940" s="179">
        <v>0</v>
      </c>
      <c r="R3940" s="180">
        <v>0</v>
      </c>
      <c r="S3940" s="180">
        <v>0</v>
      </c>
      <c r="T3940" s="180">
        <v>0</v>
      </c>
    </row>
    <row r="3941" spans="2:20" x14ac:dyDescent="0.3">
      <c r="B3941" s="19">
        <v>3938</v>
      </c>
      <c r="C3941" s="179">
        <v>0</v>
      </c>
      <c r="D3941" s="179">
        <v>0</v>
      </c>
      <c r="E3941" s="179">
        <v>8061.4032402053363</v>
      </c>
      <c r="F3941" s="179">
        <v>0</v>
      </c>
      <c r="G3941" s="179">
        <v>0</v>
      </c>
      <c r="H3941" s="179">
        <v>20297.206571363356</v>
      </c>
      <c r="I3941" s="179">
        <v>0</v>
      </c>
      <c r="J3941" s="179">
        <v>0</v>
      </c>
      <c r="K3941" s="179">
        <v>0</v>
      </c>
      <c r="L3941" s="179">
        <v>0</v>
      </c>
      <c r="M3941" s="179">
        <v>394902.55243930867</v>
      </c>
      <c r="N3941" s="179">
        <v>0</v>
      </c>
      <c r="O3941" s="179">
        <v>0</v>
      </c>
      <c r="P3941" s="179">
        <v>0</v>
      </c>
      <c r="Q3941" s="179">
        <v>0</v>
      </c>
      <c r="R3941" s="180">
        <v>0</v>
      </c>
      <c r="S3941" s="180">
        <v>0</v>
      </c>
      <c r="T3941" s="180">
        <v>0</v>
      </c>
    </row>
    <row r="3942" spans="2:20" x14ac:dyDescent="0.3">
      <c r="B3942" s="19">
        <v>3939</v>
      </c>
      <c r="C3942" s="179">
        <v>1</v>
      </c>
      <c r="D3942" s="179">
        <v>26890.46443050091</v>
      </c>
      <c r="E3942" s="179">
        <v>42780.598766641138</v>
      </c>
      <c r="F3942" s="179">
        <v>0</v>
      </c>
      <c r="G3942" s="179">
        <v>0</v>
      </c>
      <c r="H3942" s="179">
        <v>39193.917507320861</v>
      </c>
      <c r="I3942" s="179">
        <v>0</v>
      </c>
      <c r="J3942" s="179">
        <v>0</v>
      </c>
      <c r="K3942" s="179">
        <v>0</v>
      </c>
      <c r="L3942" s="179">
        <v>0</v>
      </c>
      <c r="M3942" s="179">
        <v>11418.29904988521</v>
      </c>
      <c r="N3942" s="179">
        <v>0</v>
      </c>
      <c r="O3942" s="179">
        <v>0</v>
      </c>
      <c r="P3942" s="179">
        <v>0</v>
      </c>
      <c r="Q3942" s="179">
        <v>0</v>
      </c>
      <c r="R3942" s="180">
        <v>0</v>
      </c>
      <c r="S3942" s="180">
        <v>0</v>
      </c>
      <c r="T3942" s="180">
        <v>26890.46443050091</v>
      </c>
    </row>
    <row r="3943" spans="2:20" x14ac:dyDescent="0.3">
      <c r="B3943" s="19">
        <v>3940</v>
      </c>
      <c r="C3943" s="179">
        <v>0</v>
      </c>
      <c r="D3943" s="179">
        <v>0</v>
      </c>
      <c r="E3943" s="179">
        <v>34726.579128250109</v>
      </c>
      <c r="F3943" s="179">
        <v>0</v>
      </c>
      <c r="G3943" s="179">
        <v>0</v>
      </c>
      <c r="H3943" s="179">
        <v>152373.71216885716</v>
      </c>
      <c r="I3943" s="179">
        <v>0</v>
      </c>
      <c r="J3943" s="179">
        <v>0</v>
      </c>
      <c r="K3943" s="179">
        <v>0</v>
      </c>
      <c r="L3943" s="179">
        <v>0</v>
      </c>
      <c r="M3943" s="179">
        <v>746.70644314984565</v>
      </c>
      <c r="N3943" s="179">
        <v>0</v>
      </c>
      <c r="O3943" s="179">
        <v>0</v>
      </c>
      <c r="P3943" s="179">
        <v>0</v>
      </c>
      <c r="Q3943" s="179">
        <v>0</v>
      </c>
      <c r="R3943" s="180">
        <v>0</v>
      </c>
      <c r="S3943" s="180">
        <v>0</v>
      </c>
      <c r="T3943" s="180">
        <v>0</v>
      </c>
    </row>
    <row r="3944" spans="2:20" x14ac:dyDescent="0.3">
      <c r="B3944" s="19">
        <v>3941</v>
      </c>
      <c r="C3944" s="179">
        <v>0</v>
      </c>
      <c r="D3944" s="179">
        <v>0</v>
      </c>
      <c r="E3944" s="179">
        <v>102548.94650835436</v>
      </c>
      <c r="F3944" s="179">
        <v>0</v>
      </c>
      <c r="G3944" s="179">
        <v>0</v>
      </c>
      <c r="H3944" s="179">
        <v>24022.81150859761</v>
      </c>
      <c r="I3944" s="179">
        <v>0</v>
      </c>
      <c r="J3944" s="179">
        <v>0</v>
      </c>
      <c r="K3944" s="179">
        <v>0</v>
      </c>
      <c r="L3944" s="179">
        <v>0</v>
      </c>
      <c r="M3944" s="179">
        <v>26694.688697234495</v>
      </c>
      <c r="N3944" s="179">
        <v>0</v>
      </c>
      <c r="O3944" s="179">
        <v>0</v>
      </c>
      <c r="P3944" s="179">
        <v>0</v>
      </c>
      <c r="Q3944" s="179">
        <v>0</v>
      </c>
      <c r="R3944" s="180">
        <v>0</v>
      </c>
      <c r="S3944" s="180">
        <v>0</v>
      </c>
      <c r="T3944" s="180">
        <v>0</v>
      </c>
    </row>
    <row r="3945" spans="2:20" x14ac:dyDescent="0.3">
      <c r="B3945" s="19">
        <v>3942</v>
      </c>
      <c r="C3945" s="179">
        <v>0</v>
      </c>
      <c r="D3945" s="179">
        <v>0</v>
      </c>
      <c r="E3945" s="179">
        <v>9219.7435492215609</v>
      </c>
      <c r="F3945" s="179">
        <v>0</v>
      </c>
      <c r="G3945" s="179">
        <v>0</v>
      </c>
      <c r="H3945" s="179">
        <v>104905.26031342018</v>
      </c>
      <c r="I3945" s="179">
        <v>0</v>
      </c>
      <c r="J3945" s="179">
        <v>0</v>
      </c>
      <c r="K3945" s="179">
        <v>0</v>
      </c>
      <c r="L3945" s="179">
        <v>0</v>
      </c>
      <c r="M3945" s="179">
        <v>169928.24463667307</v>
      </c>
      <c r="N3945" s="179">
        <v>0</v>
      </c>
      <c r="O3945" s="179">
        <v>0</v>
      </c>
      <c r="P3945" s="179">
        <v>0</v>
      </c>
      <c r="Q3945" s="179">
        <v>0</v>
      </c>
      <c r="R3945" s="180">
        <v>0</v>
      </c>
      <c r="S3945" s="180">
        <v>0</v>
      </c>
      <c r="T3945" s="180">
        <v>0</v>
      </c>
    </row>
    <row r="3946" spans="2:20" x14ac:dyDescent="0.3">
      <c r="B3946" s="19">
        <v>3943</v>
      </c>
      <c r="C3946" s="179">
        <v>0</v>
      </c>
      <c r="D3946" s="179">
        <v>0</v>
      </c>
      <c r="E3946" s="179">
        <v>2236069.4905169643</v>
      </c>
      <c r="F3946" s="179">
        <v>0</v>
      </c>
      <c r="G3946" s="179">
        <v>0</v>
      </c>
      <c r="H3946" s="179">
        <v>29894.917492490349</v>
      </c>
      <c r="I3946" s="179">
        <v>0</v>
      </c>
      <c r="J3946" s="179">
        <v>0</v>
      </c>
      <c r="K3946" s="179">
        <v>0</v>
      </c>
      <c r="L3946" s="179">
        <v>0</v>
      </c>
      <c r="M3946" s="179">
        <v>9835.426196539589</v>
      </c>
      <c r="N3946" s="179">
        <v>0</v>
      </c>
      <c r="O3946" s="179">
        <v>0</v>
      </c>
      <c r="P3946" s="179">
        <v>0</v>
      </c>
      <c r="Q3946" s="179">
        <v>0</v>
      </c>
      <c r="R3946" s="180">
        <v>0</v>
      </c>
      <c r="S3946" s="180">
        <v>0</v>
      </c>
      <c r="T3946" s="180">
        <v>0</v>
      </c>
    </row>
    <row r="3947" spans="2:20" x14ac:dyDescent="0.3">
      <c r="B3947" s="19">
        <v>3944</v>
      </c>
      <c r="C3947" s="179">
        <v>0</v>
      </c>
      <c r="D3947" s="179">
        <v>0</v>
      </c>
      <c r="E3947" s="179">
        <v>135200.28665001856</v>
      </c>
      <c r="F3947" s="179">
        <v>0</v>
      </c>
      <c r="G3947" s="179">
        <v>0</v>
      </c>
      <c r="H3947" s="179">
        <v>47582.030692371191</v>
      </c>
      <c r="I3947" s="179">
        <v>0</v>
      </c>
      <c r="J3947" s="179">
        <v>0</v>
      </c>
      <c r="K3947" s="179">
        <v>0</v>
      </c>
      <c r="L3947" s="179">
        <v>0</v>
      </c>
      <c r="M3947" s="179">
        <v>86402.277248946295</v>
      </c>
      <c r="N3947" s="179">
        <v>0</v>
      </c>
      <c r="O3947" s="179">
        <v>0</v>
      </c>
      <c r="P3947" s="179">
        <v>0</v>
      </c>
      <c r="Q3947" s="179">
        <v>0</v>
      </c>
      <c r="R3947" s="180">
        <v>0</v>
      </c>
      <c r="S3947" s="180">
        <v>0</v>
      </c>
      <c r="T3947" s="180">
        <v>0</v>
      </c>
    </row>
    <row r="3948" spans="2:20" x14ac:dyDescent="0.3">
      <c r="B3948" s="19">
        <v>3945</v>
      </c>
      <c r="C3948" s="179">
        <v>0</v>
      </c>
      <c r="D3948" s="179">
        <v>0</v>
      </c>
      <c r="E3948" s="179">
        <v>65898.11065793701</v>
      </c>
      <c r="F3948" s="179">
        <v>0</v>
      </c>
      <c r="G3948" s="179">
        <v>0</v>
      </c>
      <c r="H3948" s="179">
        <v>91209.051200883012</v>
      </c>
      <c r="I3948" s="179">
        <v>0</v>
      </c>
      <c r="J3948" s="179">
        <v>0</v>
      </c>
      <c r="K3948" s="179">
        <v>0</v>
      </c>
      <c r="L3948" s="179">
        <v>0</v>
      </c>
      <c r="M3948" s="179">
        <v>166373.04041357798</v>
      </c>
      <c r="N3948" s="179">
        <v>0</v>
      </c>
      <c r="O3948" s="179">
        <v>0</v>
      </c>
      <c r="P3948" s="179">
        <v>0</v>
      </c>
      <c r="Q3948" s="179">
        <v>0</v>
      </c>
      <c r="R3948" s="180">
        <v>0</v>
      </c>
      <c r="S3948" s="180">
        <v>0</v>
      </c>
      <c r="T3948" s="180">
        <v>0</v>
      </c>
    </row>
    <row r="3949" spans="2:20" x14ac:dyDescent="0.3">
      <c r="B3949" s="19">
        <v>3946</v>
      </c>
      <c r="C3949" s="179">
        <v>0</v>
      </c>
      <c r="D3949" s="179">
        <v>0</v>
      </c>
      <c r="E3949" s="179">
        <v>1250547.3760734766</v>
      </c>
      <c r="F3949" s="179">
        <v>0</v>
      </c>
      <c r="G3949" s="179">
        <v>0</v>
      </c>
      <c r="H3949" s="179">
        <v>7217.8612034433463</v>
      </c>
      <c r="I3949" s="179">
        <v>0</v>
      </c>
      <c r="J3949" s="179">
        <v>0</v>
      </c>
      <c r="K3949" s="179">
        <v>0</v>
      </c>
      <c r="L3949" s="179">
        <v>0</v>
      </c>
      <c r="M3949" s="179">
        <v>274971.93523969926</v>
      </c>
      <c r="N3949" s="179">
        <v>0</v>
      </c>
      <c r="O3949" s="179">
        <v>0</v>
      </c>
      <c r="P3949" s="179">
        <v>0</v>
      </c>
      <c r="Q3949" s="179">
        <v>0</v>
      </c>
      <c r="R3949" s="180">
        <v>0</v>
      </c>
      <c r="S3949" s="180">
        <v>0</v>
      </c>
      <c r="T3949" s="180">
        <v>0</v>
      </c>
    </row>
    <row r="3950" spans="2:20" x14ac:dyDescent="0.3">
      <c r="B3950" s="19">
        <v>3947</v>
      </c>
      <c r="C3950" s="179">
        <v>0</v>
      </c>
      <c r="D3950" s="179">
        <v>0</v>
      </c>
      <c r="E3950" s="179">
        <v>1068963.9181377389</v>
      </c>
      <c r="F3950" s="179">
        <v>1</v>
      </c>
      <c r="G3950" s="179">
        <v>104466.99084535681</v>
      </c>
      <c r="H3950" s="179">
        <v>255802.674999376</v>
      </c>
      <c r="I3950" s="179">
        <v>0</v>
      </c>
      <c r="J3950" s="179">
        <v>0</v>
      </c>
      <c r="K3950" s="179">
        <v>0</v>
      </c>
      <c r="L3950" s="179">
        <v>0</v>
      </c>
      <c r="M3950" s="179">
        <v>195398.13380811768</v>
      </c>
      <c r="N3950" s="179">
        <v>0</v>
      </c>
      <c r="O3950" s="179">
        <v>0</v>
      </c>
      <c r="P3950" s="179">
        <v>0</v>
      </c>
      <c r="Q3950" s="179">
        <v>0</v>
      </c>
      <c r="R3950" s="180">
        <v>0</v>
      </c>
      <c r="S3950" s="180">
        <v>0</v>
      </c>
      <c r="T3950" s="180">
        <v>0</v>
      </c>
    </row>
    <row r="3951" spans="2:20" x14ac:dyDescent="0.3">
      <c r="B3951" s="19">
        <v>3948</v>
      </c>
      <c r="C3951" s="179">
        <v>0</v>
      </c>
      <c r="D3951" s="179">
        <v>0</v>
      </c>
      <c r="E3951" s="179">
        <v>13650.097217961415</v>
      </c>
      <c r="F3951" s="179">
        <v>0</v>
      </c>
      <c r="G3951" s="179">
        <v>0</v>
      </c>
      <c r="H3951" s="179">
        <v>7968.0317351196627</v>
      </c>
      <c r="I3951" s="179">
        <v>0</v>
      </c>
      <c r="J3951" s="179">
        <v>0</v>
      </c>
      <c r="K3951" s="179">
        <v>0</v>
      </c>
      <c r="L3951" s="179">
        <v>0</v>
      </c>
      <c r="M3951" s="179">
        <v>29319.207303489664</v>
      </c>
      <c r="N3951" s="179">
        <v>0</v>
      </c>
      <c r="O3951" s="179">
        <v>0</v>
      </c>
      <c r="P3951" s="179">
        <v>0</v>
      </c>
      <c r="Q3951" s="179">
        <v>0</v>
      </c>
      <c r="R3951" s="180">
        <v>0</v>
      </c>
      <c r="S3951" s="180">
        <v>0</v>
      </c>
      <c r="T3951" s="180">
        <v>0</v>
      </c>
    </row>
    <row r="3952" spans="2:20" x14ac:dyDescent="0.3">
      <c r="B3952" s="19">
        <v>3949</v>
      </c>
      <c r="C3952" s="179">
        <v>0</v>
      </c>
      <c r="D3952" s="179">
        <v>0</v>
      </c>
      <c r="E3952" s="179">
        <v>94907.091904395173</v>
      </c>
      <c r="F3952" s="179">
        <v>0</v>
      </c>
      <c r="G3952" s="179">
        <v>0</v>
      </c>
      <c r="H3952" s="179">
        <v>379504.31472035032</v>
      </c>
      <c r="I3952" s="179">
        <v>0</v>
      </c>
      <c r="J3952" s="179">
        <v>0</v>
      </c>
      <c r="K3952" s="179">
        <v>0</v>
      </c>
      <c r="L3952" s="179">
        <v>0</v>
      </c>
      <c r="M3952" s="179">
        <v>71994.41005234624</v>
      </c>
      <c r="N3952" s="179">
        <v>0</v>
      </c>
      <c r="O3952" s="179">
        <v>0</v>
      </c>
      <c r="P3952" s="179">
        <v>0</v>
      </c>
      <c r="Q3952" s="179">
        <v>0</v>
      </c>
      <c r="R3952" s="180">
        <v>0</v>
      </c>
      <c r="S3952" s="180">
        <v>0</v>
      </c>
      <c r="T3952" s="180">
        <v>0</v>
      </c>
    </row>
    <row r="3953" spans="2:20" x14ac:dyDescent="0.3">
      <c r="B3953" s="19">
        <v>3950</v>
      </c>
      <c r="C3953" s="179">
        <v>0</v>
      </c>
      <c r="D3953" s="179">
        <v>0</v>
      </c>
      <c r="E3953" s="179">
        <v>315714.13416103832</v>
      </c>
      <c r="F3953" s="179">
        <v>0</v>
      </c>
      <c r="G3953" s="179">
        <v>0</v>
      </c>
      <c r="H3953" s="179">
        <v>124736.13077403168</v>
      </c>
      <c r="I3953" s="179">
        <v>0</v>
      </c>
      <c r="J3953" s="179">
        <v>0</v>
      </c>
      <c r="K3953" s="179">
        <v>0</v>
      </c>
      <c r="L3953" s="179">
        <v>0</v>
      </c>
      <c r="M3953" s="179">
        <v>386495.32232653943</v>
      </c>
      <c r="N3953" s="179">
        <v>0</v>
      </c>
      <c r="O3953" s="179">
        <v>0</v>
      </c>
      <c r="P3953" s="179">
        <v>0</v>
      </c>
      <c r="Q3953" s="179">
        <v>0</v>
      </c>
      <c r="R3953" s="180">
        <v>0</v>
      </c>
      <c r="S3953" s="180">
        <v>0</v>
      </c>
      <c r="T3953" s="180">
        <v>0</v>
      </c>
    </row>
    <row r="3954" spans="2:20" x14ac:dyDescent="0.3">
      <c r="B3954" s="19">
        <v>3951</v>
      </c>
      <c r="C3954" s="179">
        <v>0</v>
      </c>
      <c r="D3954" s="179">
        <v>0</v>
      </c>
      <c r="E3954" s="179">
        <v>46890.848291942326</v>
      </c>
      <c r="F3954" s="179">
        <v>0</v>
      </c>
      <c r="G3954" s="179">
        <v>0</v>
      </c>
      <c r="H3954" s="179">
        <v>610805.93489319528</v>
      </c>
      <c r="I3954" s="179">
        <v>0</v>
      </c>
      <c r="J3954" s="179">
        <v>0</v>
      </c>
      <c r="K3954" s="179">
        <v>0</v>
      </c>
      <c r="L3954" s="179">
        <v>0</v>
      </c>
      <c r="M3954" s="179">
        <v>81095.29598944266</v>
      </c>
      <c r="N3954" s="179">
        <v>0</v>
      </c>
      <c r="O3954" s="179">
        <v>0</v>
      </c>
      <c r="P3954" s="179">
        <v>0</v>
      </c>
      <c r="Q3954" s="179">
        <v>0</v>
      </c>
      <c r="R3954" s="180">
        <v>0</v>
      </c>
      <c r="S3954" s="180">
        <v>0</v>
      </c>
      <c r="T3954" s="180">
        <v>0</v>
      </c>
    </row>
    <row r="3955" spans="2:20" x14ac:dyDescent="0.3">
      <c r="B3955" s="19">
        <v>3952</v>
      </c>
      <c r="C3955" s="179">
        <v>0</v>
      </c>
      <c r="D3955" s="179">
        <v>0</v>
      </c>
      <c r="E3955" s="179">
        <v>102025.7243373192</v>
      </c>
      <c r="F3955" s="179">
        <v>0</v>
      </c>
      <c r="G3955" s="179">
        <v>0</v>
      </c>
      <c r="H3955" s="179">
        <v>28561.95597834716</v>
      </c>
      <c r="I3955" s="179">
        <v>0</v>
      </c>
      <c r="J3955" s="179">
        <v>0</v>
      </c>
      <c r="K3955" s="179">
        <v>58356.386935667069</v>
      </c>
      <c r="L3955" s="179">
        <v>1</v>
      </c>
      <c r="M3955" s="179">
        <v>68255.33904756658</v>
      </c>
      <c r="N3955" s="179">
        <v>0</v>
      </c>
      <c r="O3955" s="179">
        <v>0</v>
      </c>
      <c r="P3955" s="179">
        <v>0</v>
      </c>
      <c r="Q3955" s="179">
        <v>0</v>
      </c>
      <c r="R3955" s="180">
        <v>0</v>
      </c>
      <c r="S3955" s="180">
        <v>58356.386935667069</v>
      </c>
      <c r="T3955" s="180">
        <v>0</v>
      </c>
    </row>
    <row r="3956" spans="2:20" x14ac:dyDescent="0.3">
      <c r="B3956" s="19">
        <v>3953</v>
      </c>
      <c r="C3956" s="179">
        <v>0</v>
      </c>
      <c r="D3956" s="179">
        <v>0</v>
      </c>
      <c r="E3956" s="179">
        <v>165313.3750315659</v>
      </c>
      <c r="F3956" s="179">
        <v>0</v>
      </c>
      <c r="G3956" s="179">
        <v>0</v>
      </c>
      <c r="H3956" s="179">
        <v>225171.93604051782</v>
      </c>
      <c r="I3956" s="179">
        <v>0</v>
      </c>
      <c r="J3956" s="179">
        <v>0</v>
      </c>
      <c r="K3956" s="179">
        <v>0</v>
      </c>
      <c r="L3956" s="179">
        <v>0</v>
      </c>
      <c r="M3956" s="179">
        <v>20065.876792186424</v>
      </c>
      <c r="N3956" s="179">
        <v>0</v>
      </c>
      <c r="O3956" s="179">
        <v>0</v>
      </c>
      <c r="P3956" s="179">
        <v>0</v>
      </c>
      <c r="Q3956" s="179">
        <v>0</v>
      </c>
      <c r="R3956" s="180">
        <v>0</v>
      </c>
      <c r="S3956" s="180">
        <v>0</v>
      </c>
      <c r="T3956" s="180">
        <v>0</v>
      </c>
    </row>
    <row r="3957" spans="2:20" x14ac:dyDescent="0.3">
      <c r="B3957" s="19">
        <v>3954</v>
      </c>
      <c r="C3957" s="179">
        <v>0</v>
      </c>
      <c r="D3957" s="179">
        <v>0</v>
      </c>
      <c r="E3957" s="179">
        <v>385499.15352418181</v>
      </c>
      <c r="F3957" s="179">
        <v>0</v>
      </c>
      <c r="G3957" s="179">
        <v>0</v>
      </c>
      <c r="H3957" s="179">
        <v>65113.007631614157</v>
      </c>
      <c r="I3957" s="179">
        <v>0</v>
      </c>
      <c r="J3957" s="179">
        <v>0</v>
      </c>
      <c r="K3957" s="179">
        <v>32213.175990529915</v>
      </c>
      <c r="L3957" s="179">
        <v>1</v>
      </c>
      <c r="M3957" s="179">
        <v>212482.20535089832</v>
      </c>
      <c r="N3957" s="179">
        <v>0</v>
      </c>
      <c r="O3957" s="179">
        <v>0</v>
      </c>
      <c r="P3957" s="179">
        <v>0</v>
      </c>
      <c r="Q3957" s="179">
        <v>0</v>
      </c>
      <c r="R3957" s="180">
        <v>0</v>
      </c>
      <c r="S3957" s="180">
        <v>32213.175990529915</v>
      </c>
      <c r="T3957" s="180">
        <v>0</v>
      </c>
    </row>
    <row r="3958" spans="2:20" x14ac:dyDescent="0.3">
      <c r="B3958" s="19">
        <v>3955</v>
      </c>
      <c r="C3958" s="179">
        <v>0</v>
      </c>
      <c r="D3958" s="179">
        <v>0</v>
      </c>
      <c r="E3958" s="179">
        <v>114875.54893056172</v>
      </c>
      <c r="F3958" s="179">
        <v>0</v>
      </c>
      <c r="G3958" s="179">
        <v>0</v>
      </c>
      <c r="H3958" s="179">
        <v>13669.76862152069</v>
      </c>
      <c r="I3958" s="179">
        <v>0</v>
      </c>
      <c r="J3958" s="179">
        <v>0</v>
      </c>
      <c r="K3958" s="179">
        <v>0</v>
      </c>
      <c r="L3958" s="179">
        <v>0</v>
      </c>
      <c r="M3958" s="179">
        <v>16938.37215944015</v>
      </c>
      <c r="N3958" s="179">
        <v>0</v>
      </c>
      <c r="O3958" s="179">
        <v>0</v>
      </c>
      <c r="P3958" s="179">
        <v>0</v>
      </c>
      <c r="Q3958" s="179">
        <v>0</v>
      </c>
      <c r="R3958" s="180">
        <v>0</v>
      </c>
      <c r="S3958" s="180">
        <v>0</v>
      </c>
      <c r="T3958" s="180">
        <v>0</v>
      </c>
    </row>
    <row r="3959" spans="2:20" x14ac:dyDescent="0.3">
      <c r="B3959" s="19">
        <v>3956</v>
      </c>
      <c r="C3959" s="179">
        <v>0</v>
      </c>
      <c r="D3959" s="179">
        <v>0</v>
      </c>
      <c r="E3959" s="179">
        <v>6671.3244644306951</v>
      </c>
      <c r="F3959" s="179">
        <v>0</v>
      </c>
      <c r="G3959" s="179">
        <v>0</v>
      </c>
      <c r="H3959" s="179">
        <v>541647.69090793445</v>
      </c>
      <c r="I3959" s="179">
        <v>0</v>
      </c>
      <c r="J3959" s="179">
        <v>0</v>
      </c>
      <c r="K3959" s="179">
        <v>0</v>
      </c>
      <c r="L3959" s="179">
        <v>0</v>
      </c>
      <c r="M3959" s="179">
        <v>143096.29947492582</v>
      </c>
      <c r="N3959" s="179">
        <v>0</v>
      </c>
      <c r="O3959" s="179">
        <v>0</v>
      </c>
      <c r="P3959" s="179">
        <v>0</v>
      </c>
      <c r="Q3959" s="179">
        <v>0</v>
      </c>
      <c r="R3959" s="180">
        <v>0</v>
      </c>
      <c r="S3959" s="180">
        <v>0</v>
      </c>
      <c r="T3959" s="180">
        <v>0</v>
      </c>
    </row>
    <row r="3960" spans="2:20" x14ac:dyDescent="0.3">
      <c r="B3960" s="19">
        <v>3957</v>
      </c>
      <c r="C3960" s="179">
        <v>0</v>
      </c>
      <c r="D3960" s="179">
        <v>0</v>
      </c>
      <c r="E3960" s="179">
        <v>86388.823318731695</v>
      </c>
      <c r="F3960" s="179">
        <v>0</v>
      </c>
      <c r="G3960" s="179">
        <v>0</v>
      </c>
      <c r="H3960" s="179">
        <v>74976.248819597662</v>
      </c>
      <c r="I3960" s="179">
        <v>0</v>
      </c>
      <c r="J3960" s="179">
        <v>0</v>
      </c>
      <c r="K3960" s="179">
        <v>0</v>
      </c>
      <c r="L3960" s="179">
        <v>0</v>
      </c>
      <c r="M3960" s="179">
        <v>40775.510435596771</v>
      </c>
      <c r="N3960" s="179">
        <v>0</v>
      </c>
      <c r="O3960" s="179">
        <v>0</v>
      </c>
      <c r="P3960" s="179">
        <v>0</v>
      </c>
      <c r="Q3960" s="179">
        <v>0</v>
      </c>
      <c r="R3960" s="180">
        <v>0</v>
      </c>
      <c r="S3960" s="180">
        <v>0</v>
      </c>
      <c r="T3960" s="180">
        <v>0</v>
      </c>
    </row>
    <row r="3961" spans="2:20" x14ac:dyDescent="0.3">
      <c r="B3961" s="19">
        <v>3958</v>
      </c>
      <c r="C3961" s="179">
        <v>1</v>
      </c>
      <c r="D3961" s="179">
        <v>2609670.1445516106</v>
      </c>
      <c r="E3961" s="179">
        <v>150035.95746001269</v>
      </c>
      <c r="F3961" s="179">
        <v>0</v>
      </c>
      <c r="G3961" s="179">
        <v>0</v>
      </c>
      <c r="H3961" s="179">
        <v>350790.01849467668</v>
      </c>
      <c r="I3961" s="179">
        <v>0</v>
      </c>
      <c r="J3961" s="179">
        <v>1000000</v>
      </c>
      <c r="K3961" s="179">
        <v>0</v>
      </c>
      <c r="L3961" s="179">
        <v>0</v>
      </c>
      <c r="M3961" s="179">
        <v>270002.32179986249</v>
      </c>
      <c r="N3961" s="179">
        <v>0</v>
      </c>
      <c r="O3961" s="179">
        <v>1000000</v>
      </c>
      <c r="P3961" s="179">
        <v>0</v>
      </c>
      <c r="Q3961" s="179">
        <v>0</v>
      </c>
      <c r="R3961" s="180">
        <v>909670.14455161057</v>
      </c>
      <c r="S3961" s="180">
        <v>0</v>
      </c>
      <c r="T3961" s="180">
        <v>1609670.1445516106</v>
      </c>
    </row>
    <row r="3962" spans="2:20" x14ac:dyDescent="0.3">
      <c r="B3962" s="19">
        <v>3959</v>
      </c>
      <c r="C3962" s="179">
        <v>0</v>
      </c>
      <c r="D3962" s="179">
        <v>0</v>
      </c>
      <c r="E3962" s="179">
        <v>178548.46983587494</v>
      </c>
      <c r="F3962" s="179">
        <v>1</v>
      </c>
      <c r="G3962" s="179">
        <v>5507.576073965186</v>
      </c>
      <c r="H3962" s="179">
        <v>44320.357289784457</v>
      </c>
      <c r="I3962" s="179">
        <v>0</v>
      </c>
      <c r="J3962" s="179">
        <v>0</v>
      </c>
      <c r="K3962" s="179">
        <v>0</v>
      </c>
      <c r="L3962" s="179">
        <v>0</v>
      </c>
      <c r="M3962" s="179">
        <v>44609.221650390289</v>
      </c>
      <c r="N3962" s="179">
        <v>0</v>
      </c>
      <c r="O3962" s="179">
        <v>0</v>
      </c>
      <c r="P3962" s="179">
        <v>0</v>
      </c>
      <c r="Q3962" s="179">
        <v>0</v>
      </c>
      <c r="R3962" s="180">
        <v>0</v>
      </c>
      <c r="S3962" s="180">
        <v>0</v>
      </c>
      <c r="T3962" s="180">
        <v>0</v>
      </c>
    </row>
    <row r="3963" spans="2:20" x14ac:dyDescent="0.3">
      <c r="B3963" s="19">
        <v>3960</v>
      </c>
      <c r="C3963" s="179">
        <v>0</v>
      </c>
      <c r="D3963" s="179">
        <v>0</v>
      </c>
      <c r="E3963" s="179">
        <v>1198643.1559282257</v>
      </c>
      <c r="F3963" s="179">
        <v>0</v>
      </c>
      <c r="G3963" s="179">
        <v>0</v>
      </c>
      <c r="H3963" s="179">
        <v>91446.951662525462</v>
      </c>
      <c r="I3963" s="179">
        <v>0</v>
      </c>
      <c r="J3963" s="179">
        <v>0</v>
      </c>
      <c r="K3963" s="179">
        <v>0</v>
      </c>
      <c r="L3963" s="179">
        <v>0</v>
      </c>
      <c r="M3963" s="179">
        <v>9039.5738839747173</v>
      </c>
      <c r="N3963" s="179">
        <v>0</v>
      </c>
      <c r="O3963" s="179">
        <v>0</v>
      </c>
      <c r="P3963" s="179">
        <v>0</v>
      </c>
      <c r="Q3963" s="179">
        <v>0</v>
      </c>
      <c r="R3963" s="180">
        <v>0</v>
      </c>
      <c r="S3963" s="180">
        <v>0</v>
      </c>
      <c r="T3963" s="180">
        <v>0</v>
      </c>
    </row>
    <row r="3964" spans="2:20" x14ac:dyDescent="0.3">
      <c r="B3964" s="19">
        <v>3961</v>
      </c>
      <c r="C3964" s="179">
        <v>0</v>
      </c>
      <c r="D3964" s="179">
        <v>0</v>
      </c>
      <c r="E3964" s="179">
        <v>179187.93757215849</v>
      </c>
      <c r="F3964" s="179">
        <v>0</v>
      </c>
      <c r="G3964" s="179">
        <v>0</v>
      </c>
      <c r="H3964" s="179">
        <v>31650.07269923178</v>
      </c>
      <c r="I3964" s="179">
        <v>0</v>
      </c>
      <c r="J3964" s="179">
        <v>0</v>
      </c>
      <c r="K3964" s="179">
        <v>0</v>
      </c>
      <c r="L3964" s="179">
        <v>0</v>
      </c>
      <c r="M3964" s="179">
        <v>148380.42093588368</v>
      </c>
      <c r="N3964" s="179">
        <v>0</v>
      </c>
      <c r="O3964" s="179">
        <v>0</v>
      </c>
      <c r="P3964" s="179">
        <v>0</v>
      </c>
      <c r="Q3964" s="179">
        <v>0</v>
      </c>
      <c r="R3964" s="180">
        <v>0</v>
      </c>
      <c r="S3964" s="180">
        <v>0</v>
      </c>
      <c r="T3964" s="180">
        <v>0</v>
      </c>
    </row>
    <row r="3965" spans="2:20" x14ac:dyDescent="0.3">
      <c r="B3965" s="19">
        <v>3962</v>
      </c>
      <c r="C3965" s="179">
        <v>0</v>
      </c>
      <c r="D3965" s="179">
        <v>0</v>
      </c>
      <c r="E3965" s="179">
        <v>18165.484209951701</v>
      </c>
      <c r="F3965" s="179">
        <v>0</v>
      </c>
      <c r="G3965" s="179">
        <v>0</v>
      </c>
      <c r="H3965" s="179">
        <v>433559.55462635006</v>
      </c>
      <c r="I3965" s="179">
        <v>0</v>
      </c>
      <c r="J3965" s="179">
        <v>0</v>
      </c>
      <c r="K3965" s="179">
        <v>0</v>
      </c>
      <c r="L3965" s="179">
        <v>0</v>
      </c>
      <c r="M3965" s="179">
        <v>6849.9557184258483</v>
      </c>
      <c r="N3965" s="179">
        <v>0</v>
      </c>
      <c r="O3965" s="179">
        <v>0</v>
      </c>
      <c r="P3965" s="179">
        <v>0</v>
      </c>
      <c r="Q3965" s="179">
        <v>0</v>
      </c>
      <c r="R3965" s="180">
        <v>0</v>
      </c>
      <c r="S3965" s="180">
        <v>0</v>
      </c>
      <c r="T3965" s="180">
        <v>0</v>
      </c>
    </row>
    <row r="3966" spans="2:20" x14ac:dyDescent="0.3">
      <c r="B3966" s="19">
        <v>3963</v>
      </c>
      <c r="C3966" s="179">
        <v>0</v>
      </c>
      <c r="D3966" s="179">
        <v>0</v>
      </c>
      <c r="E3966" s="179">
        <v>17659.879212082156</v>
      </c>
      <c r="F3966" s="179">
        <v>0</v>
      </c>
      <c r="G3966" s="179">
        <v>0</v>
      </c>
      <c r="H3966" s="179">
        <v>437455.11412768584</v>
      </c>
      <c r="I3966" s="179">
        <v>0</v>
      </c>
      <c r="J3966" s="179">
        <v>0</v>
      </c>
      <c r="K3966" s="179">
        <v>0</v>
      </c>
      <c r="L3966" s="179">
        <v>0</v>
      </c>
      <c r="M3966" s="179">
        <v>20160.376641591101</v>
      </c>
      <c r="N3966" s="179">
        <v>0</v>
      </c>
      <c r="O3966" s="179">
        <v>0</v>
      </c>
      <c r="P3966" s="179">
        <v>0</v>
      </c>
      <c r="Q3966" s="179">
        <v>0</v>
      </c>
      <c r="R3966" s="180">
        <v>0</v>
      </c>
      <c r="S3966" s="180">
        <v>0</v>
      </c>
      <c r="T3966" s="180">
        <v>0</v>
      </c>
    </row>
    <row r="3967" spans="2:20" x14ac:dyDescent="0.3">
      <c r="B3967" s="19">
        <v>3964</v>
      </c>
      <c r="C3967" s="179">
        <v>0</v>
      </c>
      <c r="D3967" s="179">
        <v>0</v>
      </c>
      <c r="E3967" s="179">
        <v>10623.229454183131</v>
      </c>
      <c r="F3967" s="179">
        <v>0</v>
      </c>
      <c r="G3967" s="179">
        <v>0</v>
      </c>
      <c r="H3967" s="179">
        <v>12652.168244491251</v>
      </c>
      <c r="I3967" s="179">
        <v>0</v>
      </c>
      <c r="J3967" s="179">
        <v>0</v>
      </c>
      <c r="K3967" s="179">
        <v>0</v>
      </c>
      <c r="L3967" s="179">
        <v>0</v>
      </c>
      <c r="M3967" s="179">
        <v>425959.48631156038</v>
      </c>
      <c r="N3967" s="179">
        <v>0</v>
      </c>
      <c r="O3967" s="179">
        <v>0</v>
      </c>
      <c r="P3967" s="179">
        <v>0</v>
      </c>
      <c r="Q3967" s="179">
        <v>0</v>
      </c>
      <c r="R3967" s="180">
        <v>0</v>
      </c>
      <c r="S3967" s="180">
        <v>0</v>
      </c>
      <c r="T3967" s="180">
        <v>0</v>
      </c>
    </row>
    <row r="3968" spans="2:20" x14ac:dyDescent="0.3">
      <c r="B3968" s="19">
        <v>3965</v>
      </c>
      <c r="C3968" s="179">
        <v>0</v>
      </c>
      <c r="D3968" s="179">
        <v>0</v>
      </c>
      <c r="E3968" s="179">
        <v>75790.379116876909</v>
      </c>
      <c r="F3968" s="179">
        <v>0</v>
      </c>
      <c r="G3968" s="179">
        <v>0</v>
      </c>
      <c r="H3968" s="179">
        <v>80916.677441221458</v>
      </c>
      <c r="I3968" s="179">
        <v>0</v>
      </c>
      <c r="J3968" s="179">
        <v>0</v>
      </c>
      <c r="K3968" s="179">
        <v>0</v>
      </c>
      <c r="L3968" s="179">
        <v>0</v>
      </c>
      <c r="M3968" s="179">
        <v>55422.456183761795</v>
      </c>
      <c r="N3968" s="179">
        <v>0</v>
      </c>
      <c r="O3968" s="179">
        <v>0</v>
      </c>
      <c r="P3968" s="179">
        <v>0</v>
      </c>
      <c r="Q3968" s="179">
        <v>0</v>
      </c>
      <c r="R3968" s="180">
        <v>0</v>
      </c>
      <c r="S3968" s="180">
        <v>0</v>
      </c>
      <c r="T3968" s="180">
        <v>0</v>
      </c>
    </row>
    <row r="3969" spans="2:20" x14ac:dyDescent="0.3">
      <c r="B3969" s="19">
        <v>3966</v>
      </c>
      <c r="C3969" s="179">
        <v>0</v>
      </c>
      <c r="D3969" s="179">
        <v>0</v>
      </c>
      <c r="E3969" s="179">
        <v>30288.073561044275</v>
      </c>
      <c r="F3969" s="179">
        <v>0</v>
      </c>
      <c r="G3969" s="179">
        <v>0</v>
      </c>
      <c r="H3969" s="179">
        <v>179549.67827871532</v>
      </c>
      <c r="I3969" s="179">
        <v>0</v>
      </c>
      <c r="J3969" s="179">
        <v>0</v>
      </c>
      <c r="K3969" s="179">
        <v>0</v>
      </c>
      <c r="L3969" s="179">
        <v>0</v>
      </c>
      <c r="M3969" s="179">
        <v>28951.739342034482</v>
      </c>
      <c r="N3969" s="179">
        <v>0</v>
      </c>
      <c r="O3969" s="179">
        <v>0</v>
      </c>
      <c r="P3969" s="179">
        <v>0</v>
      </c>
      <c r="Q3969" s="179">
        <v>0</v>
      </c>
      <c r="R3969" s="180">
        <v>0</v>
      </c>
      <c r="S3969" s="180">
        <v>0</v>
      </c>
      <c r="T3969" s="180">
        <v>0</v>
      </c>
    </row>
    <row r="3970" spans="2:20" x14ac:dyDescent="0.3">
      <c r="B3970" s="19">
        <v>3967</v>
      </c>
      <c r="C3970" s="179">
        <v>0</v>
      </c>
      <c r="D3970" s="179">
        <v>0</v>
      </c>
      <c r="E3970" s="179">
        <v>84445.361612750625</v>
      </c>
      <c r="F3970" s="179">
        <v>0</v>
      </c>
      <c r="G3970" s="179">
        <v>0</v>
      </c>
      <c r="H3970" s="179">
        <v>30909.011336129111</v>
      </c>
      <c r="I3970" s="179">
        <v>0</v>
      </c>
      <c r="J3970" s="179">
        <v>0</v>
      </c>
      <c r="K3970" s="179">
        <v>0</v>
      </c>
      <c r="L3970" s="179">
        <v>0</v>
      </c>
      <c r="M3970" s="179">
        <v>111323.19076822576</v>
      </c>
      <c r="N3970" s="179">
        <v>0</v>
      </c>
      <c r="O3970" s="179">
        <v>0</v>
      </c>
      <c r="P3970" s="179">
        <v>0</v>
      </c>
      <c r="Q3970" s="179">
        <v>0</v>
      </c>
      <c r="R3970" s="180">
        <v>0</v>
      </c>
      <c r="S3970" s="180">
        <v>0</v>
      </c>
      <c r="T3970" s="180">
        <v>0</v>
      </c>
    </row>
    <row r="3971" spans="2:20" x14ac:dyDescent="0.3">
      <c r="B3971" s="19">
        <v>3968</v>
      </c>
      <c r="C3971" s="179">
        <v>0</v>
      </c>
      <c r="D3971" s="179">
        <v>0</v>
      </c>
      <c r="E3971" s="179">
        <v>82512.161542831149</v>
      </c>
      <c r="F3971" s="179">
        <v>0</v>
      </c>
      <c r="G3971" s="179">
        <v>0</v>
      </c>
      <c r="H3971" s="179">
        <v>6797.2699567678164</v>
      </c>
      <c r="I3971" s="179">
        <v>0</v>
      </c>
      <c r="J3971" s="179">
        <v>0</v>
      </c>
      <c r="K3971" s="179">
        <v>0</v>
      </c>
      <c r="L3971" s="179">
        <v>0</v>
      </c>
      <c r="M3971" s="179">
        <v>89629.70728486497</v>
      </c>
      <c r="N3971" s="179">
        <v>0</v>
      </c>
      <c r="O3971" s="179">
        <v>0</v>
      </c>
      <c r="P3971" s="179">
        <v>0</v>
      </c>
      <c r="Q3971" s="179">
        <v>0</v>
      </c>
      <c r="R3971" s="180">
        <v>0</v>
      </c>
      <c r="S3971" s="180">
        <v>0</v>
      </c>
      <c r="T3971" s="180">
        <v>0</v>
      </c>
    </row>
    <row r="3972" spans="2:20" x14ac:dyDescent="0.3">
      <c r="B3972" s="19">
        <v>3969</v>
      </c>
      <c r="C3972" s="179">
        <v>0</v>
      </c>
      <c r="D3972" s="179">
        <v>0</v>
      </c>
      <c r="E3972" s="179">
        <v>102137.61418129684</v>
      </c>
      <c r="F3972" s="179">
        <v>0</v>
      </c>
      <c r="G3972" s="179">
        <v>0</v>
      </c>
      <c r="H3972" s="179">
        <v>135992.43286718964</v>
      </c>
      <c r="I3972" s="179">
        <v>0</v>
      </c>
      <c r="J3972" s="179">
        <v>0</v>
      </c>
      <c r="K3972" s="179">
        <v>0</v>
      </c>
      <c r="L3972" s="179">
        <v>0</v>
      </c>
      <c r="M3972" s="179">
        <v>3606.4054723830427</v>
      </c>
      <c r="N3972" s="179">
        <v>0</v>
      </c>
      <c r="O3972" s="179">
        <v>0</v>
      </c>
      <c r="P3972" s="179">
        <v>0</v>
      </c>
      <c r="Q3972" s="179">
        <v>0</v>
      </c>
      <c r="R3972" s="180">
        <v>0</v>
      </c>
      <c r="S3972" s="180">
        <v>0</v>
      </c>
      <c r="T3972" s="180">
        <v>0</v>
      </c>
    </row>
    <row r="3973" spans="2:20" x14ac:dyDescent="0.3">
      <c r="B3973" s="19">
        <v>3970</v>
      </c>
      <c r="C3973" s="179">
        <v>0</v>
      </c>
      <c r="D3973" s="179">
        <v>0</v>
      </c>
      <c r="E3973" s="179">
        <v>132797.94043999573</v>
      </c>
      <c r="F3973" s="179">
        <v>0</v>
      </c>
      <c r="G3973" s="179">
        <v>0</v>
      </c>
      <c r="H3973" s="179">
        <v>108284.45352877903</v>
      </c>
      <c r="I3973" s="179">
        <v>0</v>
      </c>
      <c r="J3973" s="179">
        <v>0</v>
      </c>
      <c r="K3973" s="179">
        <v>0</v>
      </c>
      <c r="L3973" s="179">
        <v>0</v>
      </c>
      <c r="M3973" s="179">
        <v>111796.57246605172</v>
      </c>
      <c r="N3973" s="179">
        <v>0</v>
      </c>
      <c r="O3973" s="179">
        <v>0</v>
      </c>
      <c r="P3973" s="179">
        <v>0</v>
      </c>
      <c r="Q3973" s="179">
        <v>0</v>
      </c>
      <c r="R3973" s="180">
        <v>0</v>
      </c>
      <c r="S3973" s="180">
        <v>0</v>
      </c>
      <c r="T3973" s="180">
        <v>0</v>
      </c>
    </row>
    <row r="3974" spans="2:20" x14ac:dyDescent="0.3">
      <c r="B3974" s="19">
        <v>3971</v>
      </c>
      <c r="C3974" s="179">
        <v>0</v>
      </c>
      <c r="D3974" s="179">
        <v>0</v>
      </c>
      <c r="E3974" s="179">
        <v>1037212.2607701024</v>
      </c>
      <c r="F3974" s="179">
        <v>0</v>
      </c>
      <c r="G3974" s="179">
        <v>0</v>
      </c>
      <c r="H3974" s="179">
        <v>2049729.9427953907</v>
      </c>
      <c r="I3974" s="179">
        <v>0</v>
      </c>
      <c r="J3974" s="179">
        <v>0</v>
      </c>
      <c r="K3974" s="179">
        <v>0</v>
      </c>
      <c r="L3974" s="179">
        <v>0</v>
      </c>
      <c r="M3974" s="179">
        <v>1332208.840664756</v>
      </c>
      <c r="N3974" s="179">
        <v>0</v>
      </c>
      <c r="O3974" s="179">
        <v>0</v>
      </c>
      <c r="P3974" s="179">
        <v>0</v>
      </c>
      <c r="Q3974" s="179">
        <v>0</v>
      </c>
      <c r="R3974" s="180">
        <v>0</v>
      </c>
      <c r="S3974" s="180">
        <v>0</v>
      </c>
      <c r="T3974" s="180">
        <v>0</v>
      </c>
    </row>
    <row r="3975" spans="2:20" x14ac:dyDescent="0.3">
      <c r="B3975" s="19">
        <v>3972</v>
      </c>
      <c r="C3975" s="179">
        <v>0</v>
      </c>
      <c r="D3975" s="179">
        <v>0</v>
      </c>
      <c r="E3975" s="179">
        <v>145933.1586680779</v>
      </c>
      <c r="F3975" s="179">
        <v>0</v>
      </c>
      <c r="G3975" s="179">
        <v>0</v>
      </c>
      <c r="H3975" s="179">
        <v>5462.3023234162474</v>
      </c>
      <c r="I3975" s="179">
        <v>0</v>
      </c>
      <c r="J3975" s="179">
        <v>0</v>
      </c>
      <c r="K3975" s="179">
        <v>0</v>
      </c>
      <c r="L3975" s="179">
        <v>0</v>
      </c>
      <c r="M3975" s="179">
        <v>303198.01594992832</v>
      </c>
      <c r="N3975" s="179">
        <v>0</v>
      </c>
      <c r="O3975" s="179">
        <v>0</v>
      </c>
      <c r="P3975" s="179">
        <v>0</v>
      </c>
      <c r="Q3975" s="179">
        <v>0</v>
      </c>
      <c r="R3975" s="180">
        <v>0</v>
      </c>
      <c r="S3975" s="180">
        <v>0</v>
      </c>
      <c r="T3975" s="180">
        <v>0</v>
      </c>
    </row>
    <row r="3976" spans="2:20" x14ac:dyDescent="0.3">
      <c r="B3976" s="19">
        <v>3973</v>
      </c>
      <c r="C3976" s="179">
        <v>0</v>
      </c>
      <c r="D3976" s="179">
        <v>0</v>
      </c>
      <c r="E3976" s="179">
        <v>3328.5889419134833</v>
      </c>
      <c r="F3976" s="179">
        <v>0</v>
      </c>
      <c r="G3976" s="179">
        <v>0</v>
      </c>
      <c r="H3976" s="179">
        <v>1521355.0725899946</v>
      </c>
      <c r="I3976" s="179">
        <v>0</v>
      </c>
      <c r="J3976" s="179">
        <v>0</v>
      </c>
      <c r="K3976" s="179">
        <v>0</v>
      </c>
      <c r="L3976" s="179">
        <v>0</v>
      </c>
      <c r="M3976" s="179">
        <v>67832.823342512085</v>
      </c>
      <c r="N3976" s="179">
        <v>0</v>
      </c>
      <c r="O3976" s="179">
        <v>0</v>
      </c>
      <c r="P3976" s="179">
        <v>0</v>
      </c>
      <c r="Q3976" s="179">
        <v>0</v>
      </c>
      <c r="R3976" s="180">
        <v>0</v>
      </c>
      <c r="S3976" s="180">
        <v>0</v>
      </c>
      <c r="T3976" s="180">
        <v>0</v>
      </c>
    </row>
    <row r="3977" spans="2:20" x14ac:dyDescent="0.3">
      <c r="B3977" s="19">
        <v>3974</v>
      </c>
      <c r="C3977" s="179">
        <v>0</v>
      </c>
      <c r="D3977" s="179">
        <v>0</v>
      </c>
      <c r="E3977" s="179">
        <v>214572.29108812264</v>
      </c>
      <c r="F3977" s="179">
        <v>0</v>
      </c>
      <c r="G3977" s="179">
        <v>0</v>
      </c>
      <c r="H3977" s="179">
        <v>3534.5217922561592</v>
      </c>
      <c r="I3977" s="179">
        <v>0</v>
      </c>
      <c r="J3977" s="179">
        <v>0</v>
      </c>
      <c r="K3977" s="179">
        <v>0</v>
      </c>
      <c r="L3977" s="179">
        <v>0</v>
      </c>
      <c r="M3977" s="179">
        <v>1197042.9836020821</v>
      </c>
      <c r="N3977" s="179">
        <v>0</v>
      </c>
      <c r="O3977" s="179">
        <v>0</v>
      </c>
      <c r="P3977" s="179">
        <v>0</v>
      </c>
      <c r="Q3977" s="179">
        <v>0</v>
      </c>
      <c r="R3977" s="180">
        <v>0</v>
      </c>
      <c r="S3977" s="180">
        <v>0</v>
      </c>
      <c r="T3977" s="180">
        <v>0</v>
      </c>
    </row>
    <row r="3978" spans="2:20" x14ac:dyDescent="0.3">
      <c r="B3978" s="19">
        <v>3975</v>
      </c>
      <c r="C3978" s="179">
        <v>0</v>
      </c>
      <c r="D3978" s="179">
        <v>0</v>
      </c>
      <c r="E3978" s="179">
        <v>76213.393931470477</v>
      </c>
      <c r="F3978" s="179">
        <v>0</v>
      </c>
      <c r="G3978" s="179">
        <v>0</v>
      </c>
      <c r="H3978" s="179">
        <v>120807.66493379269</v>
      </c>
      <c r="I3978" s="179">
        <v>0</v>
      </c>
      <c r="J3978" s="179">
        <v>0</v>
      </c>
      <c r="K3978" s="179">
        <v>0</v>
      </c>
      <c r="L3978" s="179">
        <v>0</v>
      </c>
      <c r="M3978" s="179">
        <v>352952.98315226013</v>
      </c>
      <c r="N3978" s="179">
        <v>0</v>
      </c>
      <c r="O3978" s="179">
        <v>0</v>
      </c>
      <c r="P3978" s="179">
        <v>0</v>
      </c>
      <c r="Q3978" s="179">
        <v>0</v>
      </c>
      <c r="R3978" s="180">
        <v>0</v>
      </c>
      <c r="S3978" s="180">
        <v>0</v>
      </c>
      <c r="T3978" s="180">
        <v>0</v>
      </c>
    </row>
    <row r="3979" spans="2:20" x14ac:dyDescent="0.3">
      <c r="B3979" s="19">
        <v>3976</v>
      </c>
      <c r="C3979" s="179">
        <v>0</v>
      </c>
      <c r="D3979" s="179">
        <v>0</v>
      </c>
      <c r="E3979" s="179">
        <v>281658.687541647</v>
      </c>
      <c r="F3979" s="179">
        <v>0</v>
      </c>
      <c r="G3979" s="179">
        <v>0</v>
      </c>
      <c r="H3979" s="179">
        <v>3626.8404958159563</v>
      </c>
      <c r="I3979" s="179">
        <v>0</v>
      </c>
      <c r="J3979" s="179">
        <v>0</v>
      </c>
      <c r="K3979" s="179">
        <v>0</v>
      </c>
      <c r="L3979" s="179">
        <v>0</v>
      </c>
      <c r="M3979" s="179">
        <v>170154.01991680785</v>
      </c>
      <c r="N3979" s="179">
        <v>0</v>
      </c>
      <c r="O3979" s="179">
        <v>0</v>
      </c>
      <c r="P3979" s="179">
        <v>0</v>
      </c>
      <c r="Q3979" s="179">
        <v>0</v>
      </c>
      <c r="R3979" s="180">
        <v>0</v>
      </c>
      <c r="S3979" s="180">
        <v>0</v>
      </c>
      <c r="T3979" s="180">
        <v>0</v>
      </c>
    </row>
    <row r="3980" spans="2:20" x14ac:dyDescent="0.3">
      <c r="B3980" s="19">
        <v>3977</v>
      </c>
      <c r="C3980" s="179">
        <v>0</v>
      </c>
      <c r="D3980" s="179">
        <v>0</v>
      </c>
      <c r="E3980" s="179">
        <v>6017.7280813017596</v>
      </c>
      <c r="F3980" s="179">
        <v>0</v>
      </c>
      <c r="G3980" s="179">
        <v>0</v>
      </c>
      <c r="H3980" s="179">
        <v>108992.72664740682</v>
      </c>
      <c r="I3980" s="179">
        <v>0</v>
      </c>
      <c r="J3980" s="179">
        <v>0</v>
      </c>
      <c r="K3980" s="179">
        <v>0</v>
      </c>
      <c r="L3980" s="179">
        <v>0</v>
      </c>
      <c r="M3980" s="179">
        <v>275603.73969730618</v>
      </c>
      <c r="N3980" s="179">
        <v>0</v>
      </c>
      <c r="O3980" s="179">
        <v>0</v>
      </c>
      <c r="P3980" s="179">
        <v>0</v>
      </c>
      <c r="Q3980" s="179">
        <v>0</v>
      </c>
      <c r="R3980" s="180">
        <v>0</v>
      </c>
      <c r="S3980" s="180">
        <v>0</v>
      </c>
      <c r="T3980" s="180">
        <v>0</v>
      </c>
    </row>
    <row r="3981" spans="2:20" x14ac:dyDescent="0.3">
      <c r="B3981" s="19">
        <v>3978</v>
      </c>
      <c r="C3981" s="179">
        <v>0</v>
      </c>
      <c r="D3981" s="179">
        <v>0</v>
      </c>
      <c r="E3981" s="179">
        <v>508741.75818055432</v>
      </c>
      <c r="F3981" s="179">
        <v>0</v>
      </c>
      <c r="G3981" s="179">
        <v>0</v>
      </c>
      <c r="H3981" s="179">
        <v>36194.440308605015</v>
      </c>
      <c r="I3981" s="179">
        <v>0</v>
      </c>
      <c r="J3981" s="179">
        <v>0</v>
      </c>
      <c r="K3981" s="179">
        <v>0</v>
      </c>
      <c r="L3981" s="179">
        <v>0</v>
      </c>
      <c r="M3981" s="179">
        <v>95030.475960487107</v>
      </c>
      <c r="N3981" s="179">
        <v>0</v>
      </c>
      <c r="O3981" s="179">
        <v>0</v>
      </c>
      <c r="P3981" s="179">
        <v>0</v>
      </c>
      <c r="Q3981" s="179">
        <v>0</v>
      </c>
      <c r="R3981" s="180">
        <v>0</v>
      </c>
      <c r="S3981" s="180">
        <v>0</v>
      </c>
      <c r="T3981" s="180">
        <v>0</v>
      </c>
    </row>
    <row r="3982" spans="2:20" x14ac:dyDescent="0.3">
      <c r="B3982" s="19">
        <v>3979</v>
      </c>
      <c r="C3982" s="179">
        <v>0</v>
      </c>
      <c r="D3982" s="179">
        <v>0</v>
      </c>
      <c r="E3982" s="179">
        <v>10822.665907667591</v>
      </c>
      <c r="F3982" s="179">
        <v>0</v>
      </c>
      <c r="G3982" s="179">
        <v>0</v>
      </c>
      <c r="H3982" s="179">
        <v>42898.064426341502</v>
      </c>
      <c r="I3982" s="179">
        <v>0</v>
      </c>
      <c r="J3982" s="179">
        <v>0</v>
      </c>
      <c r="K3982" s="179">
        <v>0</v>
      </c>
      <c r="L3982" s="179">
        <v>0</v>
      </c>
      <c r="M3982" s="179">
        <v>140462.32390717042</v>
      </c>
      <c r="N3982" s="179">
        <v>0</v>
      </c>
      <c r="O3982" s="179">
        <v>0</v>
      </c>
      <c r="P3982" s="179">
        <v>0</v>
      </c>
      <c r="Q3982" s="179">
        <v>0</v>
      </c>
      <c r="R3982" s="180">
        <v>0</v>
      </c>
      <c r="S3982" s="180">
        <v>0</v>
      </c>
      <c r="T3982" s="180">
        <v>0</v>
      </c>
    </row>
    <row r="3983" spans="2:20" x14ac:dyDescent="0.3">
      <c r="B3983" s="19">
        <v>3980</v>
      </c>
      <c r="C3983" s="179">
        <v>0</v>
      </c>
      <c r="D3983" s="179">
        <v>0</v>
      </c>
      <c r="E3983" s="179">
        <v>438772.01958945527</v>
      </c>
      <c r="F3983" s="179">
        <v>0</v>
      </c>
      <c r="G3983" s="179">
        <v>0</v>
      </c>
      <c r="H3983" s="179">
        <v>9888.0645597259772</v>
      </c>
      <c r="I3983" s="179">
        <v>0</v>
      </c>
      <c r="J3983" s="179">
        <v>0</v>
      </c>
      <c r="K3983" s="179">
        <v>0</v>
      </c>
      <c r="L3983" s="179">
        <v>0</v>
      </c>
      <c r="M3983" s="179">
        <v>9179.2145757960097</v>
      </c>
      <c r="N3983" s="179">
        <v>0</v>
      </c>
      <c r="O3983" s="179">
        <v>0</v>
      </c>
      <c r="P3983" s="179">
        <v>0</v>
      </c>
      <c r="Q3983" s="179">
        <v>0</v>
      </c>
      <c r="R3983" s="180">
        <v>0</v>
      </c>
      <c r="S3983" s="180">
        <v>0</v>
      </c>
      <c r="T3983" s="180">
        <v>0</v>
      </c>
    </row>
    <row r="3984" spans="2:20" x14ac:dyDescent="0.3">
      <c r="B3984" s="19">
        <v>3981</v>
      </c>
      <c r="C3984" s="179">
        <v>0</v>
      </c>
      <c r="D3984" s="179">
        <v>0</v>
      </c>
      <c r="E3984" s="179">
        <v>64904.209248262952</v>
      </c>
      <c r="F3984" s="179">
        <v>0</v>
      </c>
      <c r="G3984" s="179">
        <v>0</v>
      </c>
      <c r="H3984" s="179">
        <v>185295.63062967415</v>
      </c>
      <c r="I3984" s="179">
        <v>0</v>
      </c>
      <c r="J3984" s="179">
        <v>0</v>
      </c>
      <c r="K3984" s="179">
        <v>0</v>
      </c>
      <c r="L3984" s="179">
        <v>0</v>
      </c>
      <c r="M3984" s="179">
        <v>4566.2586536788012</v>
      </c>
      <c r="N3984" s="179">
        <v>0</v>
      </c>
      <c r="O3984" s="179">
        <v>0</v>
      </c>
      <c r="P3984" s="179">
        <v>0</v>
      </c>
      <c r="Q3984" s="179">
        <v>0</v>
      </c>
      <c r="R3984" s="180">
        <v>0</v>
      </c>
      <c r="S3984" s="180">
        <v>0</v>
      </c>
      <c r="T3984" s="180">
        <v>0</v>
      </c>
    </row>
    <row r="3985" spans="2:20" x14ac:dyDescent="0.3">
      <c r="B3985" s="19">
        <v>3982</v>
      </c>
      <c r="C3985" s="179">
        <v>0</v>
      </c>
      <c r="D3985" s="179">
        <v>0</v>
      </c>
      <c r="E3985" s="179">
        <v>1132340.6080879378</v>
      </c>
      <c r="F3985" s="179">
        <v>0</v>
      </c>
      <c r="G3985" s="179">
        <v>0</v>
      </c>
      <c r="H3985" s="179">
        <v>68780.889598550202</v>
      </c>
      <c r="I3985" s="179">
        <v>0</v>
      </c>
      <c r="J3985" s="179">
        <v>0</v>
      </c>
      <c r="K3985" s="179">
        <v>0</v>
      </c>
      <c r="L3985" s="179">
        <v>0</v>
      </c>
      <c r="M3985" s="179">
        <v>136492.05442152763</v>
      </c>
      <c r="N3985" s="179">
        <v>0</v>
      </c>
      <c r="O3985" s="179">
        <v>0</v>
      </c>
      <c r="P3985" s="179">
        <v>0</v>
      </c>
      <c r="Q3985" s="179">
        <v>0</v>
      </c>
      <c r="R3985" s="180">
        <v>0</v>
      </c>
      <c r="S3985" s="180">
        <v>0</v>
      </c>
      <c r="T3985" s="180">
        <v>0</v>
      </c>
    </row>
    <row r="3986" spans="2:20" x14ac:dyDescent="0.3">
      <c r="B3986" s="19">
        <v>3983</v>
      </c>
      <c r="C3986" s="179">
        <v>1</v>
      </c>
      <c r="D3986" s="179">
        <v>94768.488892046065</v>
      </c>
      <c r="E3986" s="179">
        <v>8713.3512047484146</v>
      </c>
      <c r="F3986" s="179">
        <v>0</v>
      </c>
      <c r="G3986" s="179">
        <v>0</v>
      </c>
      <c r="H3986" s="179">
        <v>9371.3985282637477</v>
      </c>
      <c r="I3986" s="179">
        <v>0</v>
      </c>
      <c r="J3986" s="179">
        <v>0</v>
      </c>
      <c r="K3986" s="179">
        <v>0</v>
      </c>
      <c r="L3986" s="179">
        <v>0</v>
      </c>
      <c r="M3986" s="179">
        <v>61861.939183283888</v>
      </c>
      <c r="N3986" s="179">
        <v>0</v>
      </c>
      <c r="O3986" s="179">
        <v>0</v>
      </c>
      <c r="P3986" s="179">
        <v>0</v>
      </c>
      <c r="Q3986" s="179">
        <v>0</v>
      </c>
      <c r="R3986" s="180">
        <v>0</v>
      </c>
      <c r="S3986" s="180">
        <v>0</v>
      </c>
      <c r="T3986" s="180">
        <v>94768.488892046065</v>
      </c>
    </row>
    <row r="3987" spans="2:20" x14ac:dyDescent="0.3">
      <c r="B3987" s="19">
        <v>3984</v>
      </c>
      <c r="C3987" s="179">
        <v>0</v>
      </c>
      <c r="D3987" s="179">
        <v>0</v>
      </c>
      <c r="E3987" s="179">
        <v>33589.512954102458</v>
      </c>
      <c r="F3987" s="179">
        <v>0</v>
      </c>
      <c r="G3987" s="179">
        <v>0</v>
      </c>
      <c r="H3987" s="179">
        <v>8586.3085454099255</v>
      </c>
      <c r="I3987" s="179">
        <v>0</v>
      </c>
      <c r="J3987" s="179">
        <v>0</v>
      </c>
      <c r="K3987" s="179">
        <v>0</v>
      </c>
      <c r="L3987" s="179">
        <v>0</v>
      </c>
      <c r="M3987" s="179">
        <v>14180.653417122892</v>
      </c>
      <c r="N3987" s="179">
        <v>0</v>
      </c>
      <c r="O3987" s="179">
        <v>0</v>
      </c>
      <c r="P3987" s="179">
        <v>0</v>
      </c>
      <c r="Q3987" s="179">
        <v>0</v>
      </c>
      <c r="R3987" s="180">
        <v>0</v>
      </c>
      <c r="S3987" s="180">
        <v>0</v>
      </c>
      <c r="T3987" s="180">
        <v>0</v>
      </c>
    </row>
    <row r="3988" spans="2:20" x14ac:dyDescent="0.3">
      <c r="B3988" s="19">
        <v>3985</v>
      </c>
      <c r="C3988" s="179">
        <v>0</v>
      </c>
      <c r="D3988" s="179">
        <v>0</v>
      </c>
      <c r="E3988" s="179">
        <v>12664.503499668062</v>
      </c>
      <c r="F3988" s="179">
        <v>0</v>
      </c>
      <c r="G3988" s="179">
        <v>0</v>
      </c>
      <c r="H3988" s="179">
        <v>47725.811071630349</v>
      </c>
      <c r="I3988" s="179">
        <v>0</v>
      </c>
      <c r="J3988" s="179">
        <v>0</v>
      </c>
      <c r="K3988" s="179">
        <v>0</v>
      </c>
      <c r="L3988" s="179">
        <v>0</v>
      </c>
      <c r="M3988" s="179">
        <v>220334.65354030381</v>
      </c>
      <c r="N3988" s="179">
        <v>0</v>
      </c>
      <c r="O3988" s="179">
        <v>0</v>
      </c>
      <c r="P3988" s="179">
        <v>0</v>
      </c>
      <c r="Q3988" s="179">
        <v>0</v>
      </c>
      <c r="R3988" s="180">
        <v>0</v>
      </c>
      <c r="S3988" s="180">
        <v>0</v>
      </c>
      <c r="T3988" s="180">
        <v>0</v>
      </c>
    </row>
    <row r="3989" spans="2:20" x14ac:dyDescent="0.3">
      <c r="B3989" s="19">
        <v>3986</v>
      </c>
      <c r="C3989" s="179">
        <v>1</v>
      </c>
      <c r="D3989" s="179">
        <v>31402.033419549596</v>
      </c>
      <c r="E3989" s="179">
        <v>15081.551027218478</v>
      </c>
      <c r="F3989" s="179">
        <v>0</v>
      </c>
      <c r="G3989" s="179">
        <v>0</v>
      </c>
      <c r="H3989" s="179">
        <v>1003.3804727554291</v>
      </c>
      <c r="I3989" s="179">
        <v>0</v>
      </c>
      <c r="J3989" s="179">
        <v>0</v>
      </c>
      <c r="K3989" s="179">
        <v>0</v>
      </c>
      <c r="L3989" s="179">
        <v>0</v>
      </c>
      <c r="M3989" s="179">
        <v>48669.19593983666</v>
      </c>
      <c r="N3989" s="179">
        <v>0</v>
      </c>
      <c r="O3989" s="179">
        <v>0</v>
      </c>
      <c r="P3989" s="179">
        <v>0</v>
      </c>
      <c r="Q3989" s="179">
        <v>0</v>
      </c>
      <c r="R3989" s="180">
        <v>0</v>
      </c>
      <c r="S3989" s="180">
        <v>0</v>
      </c>
      <c r="T3989" s="180">
        <v>31402.033419549596</v>
      </c>
    </row>
    <row r="3990" spans="2:20" x14ac:dyDescent="0.3">
      <c r="B3990" s="19">
        <v>3987</v>
      </c>
      <c r="C3990" s="179">
        <v>0</v>
      </c>
      <c r="D3990" s="179">
        <v>0</v>
      </c>
      <c r="E3990" s="179">
        <v>8074.2688227426706</v>
      </c>
      <c r="F3990" s="179">
        <v>0</v>
      </c>
      <c r="G3990" s="179">
        <v>0</v>
      </c>
      <c r="H3990" s="179">
        <v>24515.441636318537</v>
      </c>
      <c r="I3990" s="179">
        <v>0</v>
      </c>
      <c r="J3990" s="179">
        <v>0</v>
      </c>
      <c r="K3990" s="179">
        <v>4202.7230003911382</v>
      </c>
      <c r="L3990" s="179">
        <v>1</v>
      </c>
      <c r="M3990" s="179">
        <v>20667.552622191572</v>
      </c>
      <c r="N3990" s="179">
        <v>0</v>
      </c>
      <c r="O3990" s="179">
        <v>0</v>
      </c>
      <c r="P3990" s="179">
        <v>0</v>
      </c>
      <c r="Q3990" s="179">
        <v>0</v>
      </c>
      <c r="R3990" s="180">
        <v>0</v>
      </c>
      <c r="S3990" s="180">
        <v>4202.7230003911382</v>
      </c>
      <c r="T3990" s="180">
        <v>0</v>
      </c>
    </row>
    <row r="3991" spans="2:20" x14ac:dyDescent="0.3">
      <c r="B3991" s="19">
        <v>3988</v>
      </c>
      <c r="C3991" s="179">
        <v>0</v>
      </c>
      <c r="D3991" s="179">
        <v>0</v>
      </c>
      <c r="E3991" s="179">
        <v>33476.843623105597</v>
      </c>
      <c r="F3991" s="179">
        <v>0</v>
      </c>
      <c r="G3991" s="179">
        <v>0</v>
      </c>
      <c r="H3991" s="179">
        <v>23965.857593269367</v>
      </c>
      <c r="I3991" s="179">
        <v>0</v>
      </c>
      <c r="J3991" s="179">
        <v>0</v>
      </c>
      <c r="K3991" s="179">
        <v>0</v>
      </c>
      <c r="L3991" s="179">
        <v>0</v>
      </c>
      <c r="M3991" s="179">
        <v>42355.576543562878</v>
      </c>
      <c r="N3991" s="179">
        <v>0</v>
      </c>
      <c r="O3991" s="179">
        <v>0</v>
      </c>
      <c r="P3991" s="179">
        <v>0</v>
      </c>
      <c r="Q3991" s="179">
        <v>0</v>
      </c>
      <c r="R3991" s="180">
        <v>0</v>
      </c>
      <c r="S3991" s="180">
        <v>0</v>
      </c>
      <c r="T3991" s="180">
        <v>0</v>
      </c>
    </row>
    <row r="3992" spans="2:20" x14ac:dyDescent="0.3">
      <c r="B3992" s="19">
        <v>3989</v>
      </c>
      <c r="C3992" s="179">
        <v>0</v>
      </c>
      <c r="D3992" s="179">
        <v>0</v>
      </c>
      <c r="E3992" s="179">
        <v>75649.832683713321</v>
      </c>
      <c r="F3992" s="179">
        <v>0</v>
      </c>
      <c r="G3992" s="179">
        <v>0</v>
      </c>
      <c r="H3992" s="179">
        <v>250974.44377613562</v>
      </c>
      <c r="I3992" s="179">
        <v>0</v>
      </c>
      <c r="J3992" s="179">
        <v>0</v>
      </c>
      <c r="K3992" s="179">
        <v>0</v>
      </c>
      <c r="L3992" s="179">
        <v>0</v>
      </c>
      <c r="M3992" s="179">
        <v>6268.0430933446005</v>
      </c>
      <c r="N3992" s="179">
        <v>0</v>
      </c>
      <c r="O3992" s="179">
        <v>0</v>
      </c>
      <c r="P3992" s="179">
        <v>0</v>
      </c>
      <c r="Q3992" s="179">
        <v>0</v>
      </c>
      <c r="R3992" s="180">
        <v>0</v>
      </c>
      <c r="S3992" s="180">
        <v>0</v>
      </c>
      <c r="T3992" s="180">
        <v>0</v>
      </c>
    </row>
    <row r="3993" spans="2:20" x14ac:dyDescent="0.3">
      <c r="B3993" s="19">
        <v>3990</v>
      </c>
      <c r="C3993" s="179">
        <v>0</v>
      </c>
      <c r="D3993" s="179">
        <v>0</v>
      </c>
      <c r="E3993" s="179">
        <v>6059.1822543901426</v>
      </c>
      <c r="F3993" s="179">
        <v>0</v>
      </c>
      <c r="G3993" s="179">
        <v>0</v>
      </c>
      <c r="H3993" s="179">
        <v>125282.1192636356</v>
      </c>
      <c r="I3993" s="179">
        <v>0</v>
      </c>
      <c r="J3993" s="179">
        <v>0</v>
      </c>
      <c r="K3993" s="179">
        <v>0</v>
      </c>
      <c r="L3993" s="179">
        <v>0</v>
      </c>
      <c r="M3993" s="179">
        <v>40253.622750695424</v>
      </c>
      <c r="N3993" s="179">
        <v>0</v>
      </c>
      <c r="O3993" s="179">
        <v>0</v>
      </c>
      <c r="P3993" s="179">
        <v>0</v>
      </c>
      <c r="Q3993" s="179">
        <v>0</v>
      </c>
      <c r="R3993" s="180">
        <v>0</v>
      </c>
      <c r="S3993" s="180">
        <v>0</v>
      </c>
      <c r="T3993" s="180">
        <v>0</v>
      </c>
    </row>
    <row r="3994" spans="2:20" x14ac:dyDescent="0.3">
      <c r="B3994" s="19">
        <v>3991</v>
      </c>
      <c r="C3994" s="179">
        <v>0</v>
      </c>
      <c r="D3994" s="179">
        <v>0</v>
      </c>
      <c r="E3994" s="179">
        <v>103793.11511315561</v>
      </c>
      <c r="F3994" s="179">
        <v>0</v>
      </c>
      <c r="G3994" s="179">
        <v>0</v>
      </c>
      <c r="H3994" s="179">
        <v>52173.545046578613</v>
      </c>
      <c r="I3994" s="179">
        <v>0</v>
      </c>
      <c r="J3994" s="179">
        <v>0</v>
      </c>
      <c r="K3994" s="179">
        <v>0</v>
      </c>
      <c r="L3994" s="179">
        <v>0</v>
      </c>
      <c r="M3994" s="179">
        <v>7112.8884765524053</v>
      </c>
      <c r="N3994" s="179">
        <v>0</v>
      </c>
      <c r="O3994" s="179">
        <v>0</v>
      </c>
      <c r="P3994" s="179">
        <v>0</v>
      </c>
      <c r="Q3994" s="179">
        <v>0</v>
      </c>
      <c r="R3994" s="180">
        <v>0</v>
      </c>
      <c r="S3994" s="180">
        <v>0</v>
      </c>
      <c r="T3994" s="180">
        <v>0</v>
      </c>
    </row>
    <row r="3995" spans="2:20" x14ac:dyDescent="0.3">
      <c r="B3995" s="19">
        <v>3992</v>
      </c>
      <c r="C3995" s="179">
        <v>0</v>
      </c>
      <c r="D3995" s="179">
        <v>0</v>
      </c>
      <c r="E3995" s="179">
        <v>67743.864771862485</v>
      </c>
      <c r="F3995" s="179">
        <v>0</v>
      </c>
      <c r="G3995" s="179">
        <v>0</v>
      </c>
      <c r="H3995" s="179">
        <v>69920.741660288346</v>
      </c>
      <c r="I3995" s="179">
        <v>0</v>
      </c>
      <c r="J3995" s="179">
        <v>0</v>
      </c>
      <c r="K3995" s="179">
        <v>0</v>
      </c>
      <c r="L3995" s="179">
        <v>0</v>
      </c>
      <c r="M3995" s="179">
        <v>157255.33779872346</v>
      </c>
      <c r="N3995" s="179">
        <v>0</v>
      </c>
      <c r="O3995" s="179">
        <v>0</v>
      </c>
      <c r="P3995" s="179">
        <v>0</v>
      </c>
      <c r="Q3995" s="179">
        <v>0</v>
      </c>
      <c r="R3995" s="180">
        <v>0</v>
      </c>
      <c r="S3995" s="180">
        <v>0</v>
      </c>
      <c r="T3995" s="180">
        <v>0</v>
      </c>
    </row>
    <row r="3996" spans="2:20" x14ac:dyDescent="0.3">
      <c r="B3996" s="19">
        <v>3993</v>
      </c>
      <c r="C3996" s="179">
        <v>0</v>
      </c>
      <c r="D3996" s="179">
        <v>0</v>
      </c>
      <c r="E3996" s="179">
        <v>13188.009666246659</v>
      </c>
      <c r="F3996" s="179">
        <v>0</v>
      </c>
      <c r="G3996" s="179">
        <v>0</v>
      </c>
      <c r="H3996" s="179">
        <v>77119.797952231369</v>
      </c>
      <c r="I3996" s="179">
        <v>0</v>
      </c>
      <c r="J3996" s="179">
        <v>0</v>
      </c>
      <c r="K3996" s="179">
        <v>0</v>
      </c>
      <c r="L3996" s="179">
        <v>0</v>
      </c>
      <c r="M3996" s="179">
        <v>197816.58317588569</v>
      </c>
      <c r="N3996" s="179">
        <v>0</v>
      </c>
      <c r="O3996" s="179">
        <v>0</v>
      </c>
      <c r="P3996" s="179">
        <v>0</v>
      </c>
      <c r="Q3996" s="179">
        <v>0</v>
      </c>
      <c r="R3996" s="180">
        <v>0</v>
      </c>
      <c r="S3996" s="180">
        <v>0</v>
      </c>
      <c r="T3996" s="180">
        <v>0</v>
      </c>
    </row>
    <row r="3997" spans="2:20" x14ac:dyDescent="0.3">
      <c r="B3997" s="19">
        <v>3994</v>
      </c>
      <c r="C3997" s="179">
        <v>0</v>
      </c>
      <c r="D3997" s="179">
        <v>0</v>
      </c>
      <c r="E3997" s="179">
        <v>2814.181236759156</v>
      </c>
      <c r="F3997" s="179">
        <v>0</v>
      </c>
      <c r="G3997" s="179">
        <v>0</v>
      </c>
      <c r="H3997" s="179">
        <v>50282.495821685879</v>
      </c>
      <c r="I3997" s="179">
        <v>0</v>
      </c>
      <c r="J3997" s="179">
        <v>0</v>
      </c>
      <c r="K3997" s="179">
        <v>0</v>
      </c>
      <c r="L3997" s="179">
        <v>0</v>
      </c>
      <c r="M3997" s="179">
        <v>288422.57793081488</v>
      </c>
      <c r="N3997" s="179">
        <v>0</v>
      </c>
      <c r="O3997" s="179">
        <v>0</v>
      </c>
      <c r="P3997" s="179">
        <v>0</v>
      </c>
      <c r="Q3997" s="179">
        <v>0</v>
      </c>
      <c r="R3997" s="180">
        <v>0</v>
      </c>
      <c r="S3997" s="180">
        <v>0</v>
      </c>
      <c r="T3997" s="180">
        <v>0</v>
      </c>
    </row>
    <row r="3998" spans="2:20" x14ac:dyDescent="0.3">
      <c r="B3998" s="19">
        <v>3995</v>
      </c>
      <c r="C3998" s="179">
        <v>0</v>
      </c>
      <c r="D3998" s="179">
        <v>0</v>
      </c>
      <c r="E3998" s="179">
        <v>308999.79616625677</v>
      </c>
      <c r="F3998" s="179">
        <v>0</v>
      </c>
      <c r="G3998" s="179">
        <v>0</v>
      </c>
      <c r="H3998" s="179">
        <v>4056.5424844792087</v>
      </c>
      <c r="I3998" s="179">
        <v>0</v>
      </c>
      <c r="J3998" s="179">
        <v>0</v>
      </c>
      <c r="K3998" s="179">
        <v>0</v>
      </c>
      <c r="L3998" s="179">
        <v>0</v>
      </c>
      <c r="M3998" s="179">
        <v>24159.778976923695</v>
      </c>
      <c r="N3998" s="179">
        <v>0</v>
      </c>
      <c r="O3998" s="179">
        <v>0</v>
      </c>
      <c r="P3998" s="179">
        <v>0</v>
      </c>
      <c r="Q3998" s="179">
        <v>0</v>
      </c>
      <c r="R3998" s="180">
        <v>0</v>
      </c>
      <c r="S3998" s="180">
        <v>0</v>
      </c>
      <c r="T3998" s="180">
        <v>0</v>
      </c>
    </row>
    <row r="3999" spans="2:20" x14ac:dyDescent="0.3">
      <c r="B3999" s="19">
        <v>3996</v>
      </c>
      <c r="C3999" s="179">
        <v>0</v>
      </c>
      <c r="D3999" s="179">
        <v>0</v>
      </c>
      <c r="E3999" s="179">
        <v>226978.67478324811</v>
      </c>
      <c r="F3999" s="179">
        <v>0</v>
      </c>
      <c r="G3999" s="179">
        <v>0</v>
      </c>
      <c r="H3999" s="179">
        <v>285545.18736981845</v>
      </c>
      <c r="I3999" s="179">
        <v>0</v>
      </c>
      <c r="J3999" s="179">
        <v>0</v>
      </c>
      <c r="K3999" s="179">
        <v>0</v>
      </c>
      <c r="L3999" s="179">
        <v>0</v>
      </c>
      <c r="M3999" s="179">
        <v>31370.881461119279</v>
      </c>
      <c r="N3999" s="179">
        <v>0</v>
      </c>
      <c r="O3999" s="179">
        <v>0</v>
      </c>
      <c r="P3999" s="179">
        <v>0</v>
      </c>
      <c r="Q3999" s="179">
        <v>0</v>
      </c>
      <c r="R3999" s="180">
        <v>0</v>
      </c>
      <c r="S3999" s="180">
        <v>0</v>
      </c>
      <c r="T3999" s="180">
        <v>0</v>
      </c>
    </row>
    <row r="4000" spans="2:20" x14ac:dyDescent="0.3">
      <c r="B4000" s="19">
        <v>3997</v>
      </c>
      <c r="C4000" s="179">
        <v>0</v>
      </c>
      <c r="D4000" s="179">
        <v>0</v>
      </c>
      <c r="E4000" s="179">
        <v>119135.79384699334</v>
      </c>
      <c r="F4000" s="179">
        <v>0</v>
      </c>
      <c r="G4000" s="179">
        <v>0</v>
      </c>
      <c r="H4000" s="179">
        <v>31317.878900730535</v>
      </c>
      <c r="I4000" s="179">
        <v>0</v>
      </c>
      <c r="J4000" s="179">
        <v>0</v>
      </c>
      <c r="K4000" s="179">
        <v>0</v>
      </c>
      <c r="L4000" s="179">
        <v>0</v>
      </c>
      <c r="M4000" s="179">
        <v>52192.955376980164</v>
      </c>
      <c r="N4000" s="179">
        <v>0</v>
      </c>
      <c r="O4000" s="179">
        <v>0</v>
      </c>
      <c r="P4000" s="179">
        <v>0</v>
      </c>
      <c r="Q4000" s="179">
        <v>0</v>
      </c>
      <c r="R4000" s="180">
        <v>0</v>
      </c>
      <c r="S4000" s="180">
        <v>0</v>
      </c>
      <c r="T4000" s="180">
        <v>0</v>
      </c>
    </row>
    <row r="4001" spans="2:20" x14ac:dyDescent="0.3">
      <c r="B4001" s="19">
        <v>3998</v>
      </c>
      <c r="C4001" s="179">
        <v>0</v>
      </c>
      <c r="D4001" s="179">
        <v>0</v>
      </c>
      <c r="E4001" s="179">
        <v>31997.395890116368</v>
      </c>
      <c r="F4001" s="179">
        <v>0</v>
      </c>
      <c r="G4001" s="179">
        <v>0</v>
      </c>
      <c r="H4001" s="179">
        <v>403649.09725504101</v>
      </c>
      <c r="I4001" s="179">
        <v>0</v>
      </c>
      <c r="J4001" s="179">
        <v>0</v>
      </c>
      <c r="K4001" s="179">
        <v>0</v>
      </c>
      <c r="L4001" s="179">
        <v>0</v>
      </c>
      <c r="M4001" s="179">
        <v>177211.82749442125</v>
      </c>
      <c r="N4001" s="179">
        <v>0</v>
      </c>
      <c r="O4001" s="179">
        <v>0</v>
      </c>
      <c r="P4001" s="179">
        <v>0</v>
      </c>
      <c r="Q4001" s="179">
        <v>0</v>
      </c>
      <c r="R4001" s="180">
        <v>0</v>
      </c>
      <c r="S4001" s="180">
        <v>0</v>
      </c>
      <c r="T4001" s="180">
        <v>0</v>
      </c>
    </row>
    <row r="4002" spans="2:20" x14ac:dyDescent="0.3">
      <c r="B4002" s="19">
        <v>3999</v>
      </c>
      <c r="C4002" s="179">
        <v>0</v>
      </c>
      <c r="D4002" s="179">
        <v>0</v>
      </c>
      <c r="E4002" s="179">
        <v>1983858.6416340631</v>
      </c>
      <c r="F4002" s="179">
        <v>0</v>
      </c>
      <c r="G4002" s="179">
        <v>0</v>
      </c>
      <c r="H4002" s="179">
        <v>11017.630666668752</v>
      </c>
      <c r="I4002" s="179">
        <v>0</v>
      </c>
      <c r="J4002" s="179">
        <v>0</v>
      </c>
      <c r="K4002" s="179">
        <v>0</v>
      </c>
      <c r="L4002" s="179">
        <v>0</v>
      </c>
      <c r="M4002" s="179">
        <v>112099.10225561465</v>
      </c>
      <c r="N4002" s="179">
        <v>0</v>
      </c>
      <c r="O4002" s="179">
        <v>0</v>
      </c>
      <c r="P4002" s="179">
        <v>0</v>
      </c>
      <c r="Q4002" s="179">
        <v>0</v>
      </c>
      <c r="R4002" s="180">
        <v>0</v>
      </c>
      <c r="S4002" s="180">
        <v>0</v>
      </c>
      <c r="T4002" s="180">
        <v>0</v>
      </c>
    </row>
    <row r="4003" spans="2:20" x14ac:dyDescent="0.3">
      <c r="B4003" s="19">
        <v>4000</v>
      </c>
      <c r="C4003" s="179">
        <v>0</v>
      </c>
      <c r="D4003" s="179">
        <v>0</v>
      </c>
      <c r="E4003" s="179">
        <v>11544.635393780745</v>
      </c>
      <c r="F4003" s="179">
        <v>1</v>
      </c>
      <c r="G4003" s="179">
        <v>250974.44377613562</v>
      </c>
      <c r="H4003" s="179">
        <v>111151.66159580689</v>
      </c>
      <c r="I4003" s="179">
        <v>0</v>
      </c>
      <c r="J4003" s="179">
        <v>0</v>
      </c>
      <c r="K4003" s="179">
        <v>0</v>
      </c>
      <c r="L4003" s="179">
        <v>0</v>
      </c>
      <c r="M4003" s="179">
        <v>10663.147117142122</v>
      </c>
      <c r="N4003" s="179">
        <v>0</v>
      </c>
      <c r="O4003" s="179">
        <v>0</v>
      </c>
      <c r="P4003" s="179">
        <v>0</v>
      </c>
      <c r="Q4003" s="179">
        <v>0</v>
      </c>
      <c r="R4003" s="180">
        <v>0</v>
      </c>
      <c r="S4003" s="180">
        <v>0</v>
      </c>
      <c r="T4003" s="180">
        <v>0</v>
      </c>
    </row>
    <row r="4004" spans="2:20" x14ac:dyDescent="0.3">
      <c r="B4004" s="19">
        <v>4001</v>
      </c>
      <c r="C4004" s="179">
        <v>0</v>
      </c>
      <c r="D4004" s="179">
        <v>0</v>
      </c>
      <c r="E4004" s="179">
        <v>35236.26045796679</v>
      </c>
      <c r="F4004" s="179">
        <v>0</v>
      </c>
      <c r="G4004" s="179">
        <v>0</v>
      </c>
      <c r="H4004" s="179">
        <v>41270.392330794777</v>
      </c>
      <c r="I4004" s="179">
        <v>0</v>
      </c>
      <c r="J4004" s="179">
        <v>0</v>
      </c>
      <c r="K4004" s="179">
        <v>0</v>
      </c>
      <c r="L4004" s="179">
        <v>0</v>
      </c>
      <c r="M4004" s="179">
        <v>64875.425412917844</v>
      </c>
      <c r="N4004" s="179">
        <v>0</v>
      </c>
      <c r="O4004" s="179">
        <v>0</v>
      </c>
      <c r="P4004" s="179">
        <v>0</v>
      </c>
      <c r="Q4004" s="179">
        <v>0</v>
      </c>
      <c r="R4004" s="180">
        <v>0</v>
      </c>
      <c r="S4004" s="180">
        <v>0</v>
      </c>
      <c r="T4004" s="180">
        <v>0</v>
      </c>
    </row>
    <row r="4005" spans="2:20" x14ac:dyDescent="0.3">
      <c r="B4005" s="19">
        <v>4002</v>
      </c>
      <c r="C4005" s="179">
        <v>0</v>
      </c>
      <c r="D4005" s="179">
        <v>0</v>
      </c>
      <c r="E4005" s="179">
        <v>90634.647640838564</v>
      </c>
      <c r="F4005" s="179">
        <v>1</v>
      </c>
      <c r="G4005" s="179">
        <v>49982.451215070796</v>
      </c>
      <c r="H4005" s="179">
        <v>6427.3207583693666</v>
      </c>
      <c r="I4005" s="179">
        <v>0</v>
      </c>
      <c r="J4005" s="179">
        <v>0</v>
      </c>
      <c r="K4005" s="179">
        <v>0</v>
      </c>
      <c r="L4005" s="179">
        <v>0</v>
      </c>
      <c r="M4005" s="179">
        <v>208258.51068563588</v>
      </c>
      <c r="N4005" s="179">
        <v>0</v>
      </c>
      <c r="O4005" s="179">
        <v>0</v>
      </c>
      <c r="P4005" s="179">
        <v>0</v>
      </c>
      <c r="Q4005" s="179">
        <v>0</v>
      </c>
      <c r="R4005" s="180">
        <v>0</v>
      </c>
      <c r="S4005" s="180">
        <v>0</v>
      </c>
      <c r="T4005" s="180">
        <v>0</v>
      </c>
    </row>
    <row r="4006" spans="2:20" x14ac:dyDescent="0.3">
      <c r="B4006" s="19">
        <v>4003</v>
      </c>
      <c r="C4006" s="179">
        <v>0</v>
      </c>
      <c r="D4006" s="179">
        <v>0</v>
      </c>
      <c r="E4006" s="179">
        <v>38118.056260894569</v>
      </c>
      <c r="F4006" s="179">
        <v>0</v>
      </c>
      <c r="G4006" s="179">
        <v>0</v>
      </c>
      <c r="H4006" s="179">
        <v>54710.115269713067</v>
      </c>
      <c r="I4006" s="179">
        <v>0</v>
      </c>
      <c r="J4006" s="179">
        <v>0</v>
      </c>
      <c r="K4006" s="179">
        <v>0</v>
      </c>
      <c r="L4006" s="179">
        <v>0</v>
      </c>
      <c r="M4006" s="179">
        <v>317288.62122151797</v>
      </c>
      <c r="N4006" s="179">
        <v>0</v>
      </c>
      <c r="O4006" s="179">
        <v>0</v>
      </c>
      <c r="P4006" s="179">
        <v>0</v>
      </c>
      <c r="Q4006" s="179">
        <v>0</v>
      </c>
      <c r="R4006" s="180">
        <v>0</v>
      </c>
      <c r="S4006" s="180">
        <v>0</v>
      </c>
      <c r="T4006" s="180">
        <v>0</v>
      </c>
    </row>
    <row r="4007" spans="2:20" x14ac:dyDescent="0.3">
      <c r="B4007" s="19">
        <v>4004</v>
      </c>
      <c r="C4007" s="179">
        <v>0</v>
      </c>
      <c r="D4007" s="179">
        <v>0</v>
      </c>
      <c r="E4007" s="179">
        <v>78070.628094282831</v>
      </c>
      <c r="F4007" s="179">
        <v>0</v>
      </c>
      <c r="G4007" s="179">
        <v>0</v>
      </c>
      <c r="H4007" s="179">
        <v>23738.719729346874</v>
      </c>
      <c r="I4007" s="179">
        <v>0</v>
      </c>
      <c r="J4007" s="179">
        <v>0</v>
      </c>
      <c r="K4007" s="179">
        <v>0</v>
      </c>
      <c r="L4007" s="179">
        <v>0</v>
      </c>
      <c r="M4007" s="179">
        <v>197628.9646448071</v>
      </c>
      <c r="N4007" s="179">
        <v>0</v>
      </c>
      <c r="O4007" s="179">
        <v>0</v>
      </c>
      <c r="P4007" s="179">
        <v>0</v>
      </c>
      <c r="Q4007" s="179">
        <v>0</v>
      </c>
      <c r="R4007" s="180">
        <v>0</v>
      </c>
      <c r="S4007" s="180">
        <v>0</v>
      </c>
      <c r="T4007" s="180">
        <v>0</v>
      </c>
    </row>
    <row r="4008" spans="2:20" x14ac:dyDescent="0.3">
      <c r="B4008" s="19">
        <v>4005</v>
      </c>
      <c r="C4008" s="179">
        <v>0</v>
      </c>
      <c r="D4008" s="179">
        <v>0</v>
      </c>
      <c r="E4008" s="179">
        <v>197231.49740695572</v>
      </c>
      <c r="F4008" s="179">
        <v>0</v>
      </c>
      <c r="G4008" s="179">
        <v>0</v>
      </c>
      <c r="H4008" s="179">
        <v>27877.978101761328</v>
      </c>
      <c r="I4008" s="179">
        <v>0</v>
      </c>
      <c r="J4008" s="179">
        <v>0</v>
      </c>
      <c r="K4008" s="179">
        <v>0</v>
      </c>
      <c r="L4008" s="179">
        <v>0</v>
      </c>
      <c r="M4008" s="179">
        <v>80029.901538638238</v>
      </c>
      <c r="N4008" s="179">
        <v>0</v>
      </c>
      <c r="O4008" s="179">
        <v>0</v>
      </c>
      <c r="P4008" s="179">
        <v>0</v>
      </c>
      <c r="Q4008" s="179">
        <v>0</v>
      </c>
      <c r="R4008" s="180">
        <v>0</v>
      </c>
      <c r="S4008" s="180">
        <v>0</v>
      </c>
      <c r="T4008" s="180">
        <v>0</v>
      </c>
    </row>
    <row r="4009" spans="2:20" x14ac:dyDescent="0.3">
      <c r="B4009" s="19">
        <v>4006</v>
      </c>
      <c r="C4009" s="179">
        <v>0</v>
      </c>
      <c r="D4009" s="179">
        <v>0</v>
      </c>
      <c r="E4009" s="179">
        <v>207329.41625395697</v>
      </c>
      <c r="F4009" s="179">
        <v>0</v>
      </c>
      <c r="G4009" s="179">
        <v>0</v>
      </c>
      <c r="H4009" s="179">
        <v>43312.618377325278</v>
      </c>
      <c r="I4009" s="179">
        <v>0</v>
      </c>
      <c r="J4009" s="179">
        <v>0</v>
      </c>
      <c r="K4009" s="179">
        <v>0</v>
      </c>
      <c r="L4009" s="179">
        <v>0</v>
      </c>
      <c r="M4009" s="179">
        <v>542726.38448464533</v>
      </c>
      <c r="N4009" s="179">
        <v>0</v>
      </c>
      <c r="O4009" s="179">
        <v>0</v>
      </c>
      <c r="P4009" s="179">
        <v>0</v>
      </c>
      <c r="Q4009" s="179">
        <v>0</v>
      </c>
      <c r="R4009" s="180">
        <v>0</v>
      </c>
      <c r="S4009" s="180">
        <v>0</v>
      </c>
      <c r="T4009" s="180">
        <v>0</v>
      </c>
    </row>
    <row r="4010" spans="2:20" x14ac:dyDescent="0.3">
      <c r="B4010" s="19">
        <v>4007</v>
      </c>
      <c r="C4010" s="179">
        <v>0</v>
      </c>
      <c r="D4010" s="179">
        <v>0</v>
      </c>
      <c r="E4010" s="179">
        <v>11407.786486166611</v>
      </c>
      <c r="F4010" s="179">
        <v>0</v>
      </c>
      <c r="G4010" s="179">
        <v>0</v>
      </c>
      <c r="H4010" s="179">
        <v>214060.23122459263</v>
      </c>
      <c r="I4010" s="179">
        <v>0</v>
      </c>
      <c r="J4010" s="179">
        <v>0</v>
      </c>
      <c r="K4010" s="179">
        <v>0</v>
      </c>
      <c r="L4010" s="179">
        <v>0</v>
      </c>
      <c r="M4010" s="179">
        <v>442508.7655119265</v>
      </c>
      <c r="N4010" s="179">
        <v>0</v>
      </c>
      <c r="O4010" s="179">
        <v>0</v>
      </c>
      <c r="P4010" s="179">
        <v>0</v>
      </c>
      <c r="Q4010" s="179">
        <v>0</v>
      </c>
      <c r="R4010" s="180">
        <v>0</v>
      </c>
      <c r="S4010" s="180">
        <v>0</v>
      </c>
      <c r="T4010" s="180">
        <v>0</v>
      </c>
    </row>
    <row r="4011" spans="2:20" x14ac:dyDescent="0.3">
      <c r="B4011" s="19">
        <v>4008</v>
      </c>
      <c r="C4011" s="179">
        <v>0</v>
      </c>
      <c r="D4011" s="179">
        <v>0</v>
      </c>
      <c r="E4011" s="179">
        <v>4916.043463510513</v>
      </c>
      <c r="F4011" s="179">
        <v>0</v>
      </c>
      <c r="G4011" s="179">
        <v>0</v>
      </c>
      <c r="H4011" s="179">
        <v>884264.41056666116</v>
      </c>
      <c r="I4011" s="179">
        <v>0</v>
      </c>
      <c r="J4011" s="179">
        <v>0</v>
      </c>
      <c r="K4011" s="179">
        <v>0</v>
      </c>
      <c r="L4011" s="179">
        <v>0</v>
      </c>
      <c r="M4011" s="179">
        <v>24446.396639151237</v>
      </c>
      <c r="N4011" s="179">
        <v>0</v>
      </c>
      <c r="O4011" s="179">
        <v>0</v>
      </c>
      <c r="P4011" s="179">
        <v>0</v>
      </c>
      <c r="Q4011" s="179">
        <v>0</v>
      </c>
      <c r="R4011" s="180">
        <v>0</v>
      </c>
      <c r="S4011" s="180">
        <v>0</v>
      </c>
      <c r="T4011" s="180">
        <v>0</v>
      </c>
    </row>
    <row r="4012" spans="2:20" x14ac:dyDescent="0.3">
      <c r="B4012" s="19">
        <v>4009</v>
      </c>
      <c r="C4012" s="179">
        <v>0</v>
      </c>
      <c r="D4012" s="179">
        <v>0</v>
      </c>
      <c r="E4012" s="179">
        <v>470438.38395346678</v>
      </c>
      <c r="F4012" s="179">
        <v>0</v>
      </c>
      <c r="G4012" s="179">
        <v>0</v>
      </c>
      <c r="H4012" s="179">
        <v>9660.1303901084284</v>
      </c>
      <c r="I4012" s="179">
        <v>0</v>
      </c>
      <c r="J4012" s="179">
        <v>0</v>
      </c>
      <c r="K4012" s="179">
        <v>0</v>
      </c>
      <c r="L4012" s="179">
        <v>0</v>
      </c>
      <c r="M4012" s="179">
        <v>138912.97742491518</v>
      </c>
      <c r="N4012" s="179">
        <v>0</v>
      </c>
      <c r="O4012" s="179">
        <v>0</v>
      </c>
      <c r="P4012" s="179">
        <v>0</v>
      </c>
      <c r="Q4012" s="179">
        <v>0</v>
      </c>
      <c r="R4012" s="180">
        <v>0</v>
      </c>
      <c r="S4012" s="180">
        <v>0</v>
      </c>
      <c r="T4012" s="180">
        <v>0</v>
      </c>
    </row>
    <row r="4013" spans="2:20" x14ac:dyDescent="0.3">
      <c r="B4013" s="19">
        <v>4010</v>
      </c>
      <c r="C4013" s="179">
        <v>0</v>
      </c>
      <c r="D4013" s="179">
        <v>0</v>
      </c>
      <c r="E4013" s="179">
        <v>24691.245416051519</v>
      </c>
      <c r="F4013" s="179">
        <v>0</v>
      </c>
      <c r="G4013" s="179">
        <v>0</v>
      </c>
      <c r="H4013" s="179">
        <v>10081.28153704431</v>
      </c>
      <c r="I4013" s="179">
        <v>0</v>
      </c>
      <c r="J4013" s="179">
        <v>0</v>
      </c>
      <c r="K4013" s="179">
        <v>0</v>
      </c>
      <c r="L4013" s="179">
        <v>0</v>
      </c>
      <c r="M4013" s="179">
        <v>12543.168312460677</v>
      </c>
      <c r="N4013" s="179">
        <v>0</v>
      </c>
      <c r="O4013" s="179">
        <v>0</v>
      </c>
      <c r="P4013" s="179">
        <v>0</v>
      </c>
      <c r="Q4013" s="179">
        <v>0</v>
      </c>
      <c r="R4013" s="180">
        <v>0</v>
      </c>
      <c r="S4013" s="180">
        <v>0</v>
      </c>
      <c r="T4013" s="180">
        <v>0</v>
      </c>
    </row>
    <row r="4014" spans="2:20" x14ac:dyDescent="0.3">
      <c r="B4014" s="19">
        <v>4011</v>
      </c>
      <c r="C4014" s="179">
        <v>0</v>
      </c>
      <c r="D4014" s="179">
        <v>0</v>
      </c>
      <c r="E4014" s="179">
        <v>57865.756802889475</v>
      </c>
      <c r="F4014" s="179">
        <v>0</v>
      </c>
      <c r="G4014" s="179">
        <v>0</v>
      </c>
      <c r="H4014" s="179">
        <v>64308.656264146928</v>
      </c>
      <c r="I4014" s="179">
        <v>0</v>
      </c>
      <c r="J4014" s="179">
        <v>0</v>
      </c>
      <c r="K4014" s="179">
        <v>0</v>
      </c>
      <c r="L4014" s="179">
        <v>0</v>
      </c>
      <c r="M4014" s="179">
        <v>2464532.8004839588</v>
      </c>
      <c r="N4014" s="179">
        <v>0</v>
      </c>
      <c r="O4014" s="179">
        <v>0</v>
      </c>
      <c r="P4014" s="179">
        <v>0</v>
      </c>
      <c r="Q4014" s="179">
        <v>0</v>
      </c>
      <c r="R4014" s="180">
        <v>0</v>
      </c>
      <c r="S4014" s="180">
        <v>0</v>
      </c>
      <c r="T4014" s="180">
        <v>0</v>
      </c>
    </row>
    <row r="4015" spans="2:20" x14ac:dyDescent="0.3">
      <c r="B4015" s="19">
        <v>4012</v>
      </c>
      <c r="C4015" s="179">
        <v>0</v>
      </c>
      <c r="D4015" s="179">
        <v>0</v>
      </c>
      <c r="E4015" s="179">
        <v>195626.00174832231</v>
      </c>
      <c r="F4015" s="179">
        <v>0</v>
      </c>
      <c r="G4015" s="179">
        <v>0</v>
      </c>
      <c r="H4015" s="179">
        <v>18314.881694386251</v>
      </c>
      <c r="I4015" s="179">
        <v>0</v>
      </c>
      <c r="J4015" s="179">
        <v>0</v>
      </c>
      <c r="K4015" s="179">
        <v>0</v>
      </c>
      <c r="L4015" s="179">
        <v>0</v>
      </c>
      <c r="M4015" s="179">
        <v>747233.20536161365</v>
      </c>
      <c r="N4015" s="179">
        <v>0</v>
      </c>
      <c r="O4015" s="179">
        <v>0</v>
      </c>
      <c r="P4015" s="179">
        <v>0</v>
      </c>
      <c r="Q4015" s="179">
        <v>0</v>
      </c>
      <c r="R4015" s="180">
        <v>0</v>
      </c>
      <c r="S4015" s="180">
        <v>0</v>
      </c>
      <c r="T4015" s="180">
        <v>0</v>
      </c>
    </row>
    <row r="4016" spans="2:20" x14ac:dyDescent="0.3">
      <c r="B4016" s="19">
        <v>4013</v>
      </c>
      <c r="C4016" s="179">
        <v>0</v>
      </c>
      <c r="D4016" s="179">
        <v>0</v>
      </c>
      <c r="E4016" s="179">
        <v>43057.186740442085</v>
      </c>
      <c r="F4016" s="179">
        <v>0</v>
      </c>
      <c r="G4016" s="179">
        <v>0</v>
      </c>
      <c r="H4016" s="179">
        <v>221556.64016771986</v>
      </c>
      <c r="I4016" s="179">
        <v>0</v>
      </c>
      <c r="J4016" s="179">
        <v>0</v>
      </c>
      <c r="K4016" s="179">
        <v>0</v>
      </c>
      <c r="L4016" s="179">
        <v>0</v>
      </c>
      <c r="M4016" s="179">
        <v>1984.0026156045353</v>
      </c>
      <c r="N4016" s="179">
        <v>0</v>
      </c>
      <c r="O4016" s="179">
        <v>0</v>
      </c>
      <c r="P4016" s="179">
        <v>0</v>
      </c>
      <c r="Q4016" s="179">
        <v>0</v>
      </c>
      <c r="R4016" s="180">
        <v>0</v>
      </c>
      <c r="S4016" s="180">
        <v>0</v>
      </c>
      <c r="T4016" s="180">
        <v>0</v>
      </c>
    </row>
    <row r="4017" spans="2:20" x14ac:dyDescent="0.3">
      <c r="B4017" s="19">
        <v>4014</v>
      </c>
      <c r="C4017" s="179">
        <v>0</v>
      </c>
      <c r="D4017" s="179">
        <v>0</v>
      </c>
      <c r="E4017" s="179">
        <v>69632.004239638118</v>
      </c>
      <c r="F4017" s="179">
        <v>0</v>
      </c>
      <c r="G4017" s="179">
        <v>0</v>
      </c>
      <c r="H4017" s="179">
        <v>256364.01677931589</v>
      </c>
      <c r="I4017" s="179">
        <v>0</v>
      </c>
      <c r="J4017" s="179">
        <v>0</v>
      </c>
      <c r="K4017" s="179">
        <v>0</v>
      </c>
      <c r="L4017" s="179">
        <v>0</v>
      </c>
      <c r="M4017" s="179">
        <v>22310.135713941607</v>
      </c>
      <c r="N4017" s="179">
        <v>0</v>
      </c>
      <c r="O4017" s="179">
        <v>0</v>
      </c>
      <c r="P4017" s="179">
        <v>0</v>
      </c>
      <c r="Q4017" s="179">
        <v>0</v>
      </c>
      <c r="R4017" s="180">
        <v>0</v>
      </c>
      <c r="S4017" s="180">
        <v>0</v>
      </c>
      <c r="T4017" s="180">
        <v>0</v>
      </c>
    </row>
    <row r="4018" spans="2:20" x14ac:dyDescent="0.3">
      <c r="B4018" s="19">
        <v>4015</v>
      </c>
      <c r="C4018" s="179">
        <v>0</v>
      </c>
      <c r="D4018" s="179">
        <v>0</v>
      </c>
      <c r="E4018" s="179">
        <v>115680.24267764456</v>
      </c>
      <c r="F4018" s="179">
        <v>0</v>
      </c>
      <c r="G4018" s="179">
        <v>0</v>
      </c>
      <c r="H4018" s="179">
        <v>367999.25410921575</v>
      </c>
      <c r="I4018" s="179">
        <v>0</v>
      </c>
      <c r="J4018" s="179">
        <v>0</v>
      </c>
      <c r="K4018" s="179">
        <v>0</v>
      </c>
      <c r="L4018" s="179">
        <v>0</v>
      </c>
      <c r="M4018" s="179">
        <v>78143.973852351119</v>
      </c>
      <c r="N4018" s="179">
        <v>0</v>
      </c>
      <c r="O4018" s="179">
        <v>0</v>
      </c>
      <c r="P4018" s="179">
        <v>0</v>
      </c>
      <c r="Q4018" s="179">
        <v>0</v>
      </c>
      <c r="R4018" s="180">
        <v>0</v>
      </c>
      <c r="S4018" s="180">
        <v>0</v>
      </c>
      <c r="T4018" s="180">
        <v>0</v>
      </c>
    </row>
    <row r="4019" spans="2:20" x14ac:dyDescent="0.3">
      <c r="B4019" s="19">
        <v>4016</v>
      </c>
      <c r="C4019" s="179">
        <v>0</v>
      </c>
      <c r="D4019" s="179">
        <v>0</v>
      </c>
      <c r="E4019" s="179">
        <v>282193.22172445559</v>
      </c>
      <c r="F4019" s="179">
        <v>0</v>
      </c>
      <c r="G4019" s="179">
        <v>0</v>
      </c>
      <c r="H4019" s="179">
        <v>8446.9592760835458</v>
      </c>
      <c r="I4019" s="179">
        <v>0</v>
      </c>
      <c r="J4019" s="179">
        <v>0</v>
      </c>
      <c r="K4019" s="179">
        <v>0</v>
      </c>
      <c r="L4019" s="179">
        <v>0</v>
      </c>
      <c r="M4019" s="179">
        <v>51555.710165663695</v>
      </c>
      <c r="N4019" s="179">
        <v>0</v>
      </c>
      <c r="O4019" s="179">
        <v>0</v>
      </c>
      <c r="P4019" s="179">
        <v>0</v>
      </c>
      <c r="Q4019" s="179">
        <v>0</v>
      </c>
      <c r="R4019" s="180">
        <v>0</v>
      </c>
      <c r="S4019" s="180">
        <v>0</v>
      </c>
      <c r="T4019" s="180">
        <v>0</v>
      </c>
    </row>
    <row r="4020" spans="2:20" x14ac:dyDescent="0.3">
      <c r="B4020" s="19">
        <v>4017</v>
      </c>
      <c r="C4020" s="179">
        <v>0</v>
      </c>
      <c r="D4020" s="179">
        <v>0</v>
      </c>
      <c r="E4020" s="179">
        <v>57437.753780288927</v>
      </c>
      <c r="F4020" s="179">
        <v>0</v>
      </c>
      <c r="G4020" s="179">
        <v>0</v>
      </c>
      <c r="H4020" s="179">
        <v>22123.586751088827</v>
      </c>
      <c r="I4020" s="179">
        <v>0</v>
      </c>
      <c r="J4020" s="179">
        <v>0</v>
      </c>
      <c r="K4020" s="179">
        <v>0</v>
      </c>
      <c r="L4020" s="179">
        <v>0</v>
      </c>
      <c r="M4020" s="179">
        <v>29933.538680080354</v>
      </c>
      <c r="N4020" s="179">
        <v>0</v>
      </c>
      <c r="O4020" s="179">
        <v>0</v>
      </c>
      <c r="P4020" s="179">
        <v>0</v>
      </c>
      <c r="Q4020" s="179">
        <v>0</v>
      </c>
      <c r="R4020" s="180">
        <v>0</v>
      </c>
      <c r="S4020" s="180">
        <v>0</v>
      </c>
      <c r="T4020" s="180">
        <v>0</v>
      </c>
    </row>
    <row r="4021" spans="2:20" x14ac:dyDescent="0.3">
      <c r="B4021" s="19">
        <v>4018</v>
      </c>
      <c r="C4021" s="179">
        <v>0</v>
      </c>
      <c r="D4021" s="179">
        <v>0</v>
      </c>
      <c r="E4021" s="179">
        <v>301169.3077755738</v>
      </c>
      <c r="F4021" s="179">
        <v>0</v>
      </c>
      <c r="G4021" s="179">
        <v>0</v>
      </c>
      <c r="H4021" s="179">
        <v>578414.36596765101</v>
      </c>
      <c r="I4021" s="179">
        <v>0</v>
      </c>
      <c r="J4021" s="179">
        <v>0</v>
      </c>
      <c r="K4021" s="179">
        <v>0</v>
      </c>
      <c r="L4021" s="179">
        <v>0</v>
      </c>
      <c r="M4021" s="179">
        <v>44882.45945711586</v>
      </c>
      <c r="N4021" s="179">
        <v>0</v>
      </c>
      <c r="O4021" s="179">
        <v>0</v>
      </c>
      <c r="P4021" s="179">
        <v>0</v>
      </c>
      <c r="Q4021" s="179">
        <v>0</v>
      </c>
      <c r="R4021" s="180">
        <v>0</v>
      </c>
      <c r="S4021" s="180">
        <v>0</v>
      </c>
      <c r="T4021" s="180">
        <v>0</v>
      </c>
    </row>
    <row r="4022" spans="2:20" x14ac:dyDescent="0.3">
      <c r="B4022" s="19">
        <v>4019</v>
      </c>
      <c r="C4022" s="179">
        <v>0</v>
      </c>
      <c r="D4022" s="179">
        <v>0</v>
      </c>
      <c r="E4022" s="179">
        <v>1094951.0888014026</v>
      </c>
      <c r="F4022" s="179">
        <v>0</v>
      </c>
      <c r="G4022" s="179">
        <v>0</v>
      </c>
      <c r="H4022" s="179">
        <v>128984.45041215139</v>
      </c>
      <c r="I4022" s="179">
        <v>0</v>
      </c>
      <c r="J4022" s="179">
        <v>0</v>
      </c>
      <c r="K4022" s="179">
        <v>0</v>
      </c>
      <c r="L4022" s="179">
        <v>0</v>
      </c>
      <c r="M4022" s="179">
        <v>143809.87291407265</v>
      </c>
      <c r="N4022" s="179">
        <v>0</v>
      </c>
      <c r="O4022" s="179">
        <v>0</v>
      </c>
      <c r="P4022" s="179">
        <v>0</v>
      </c>
      <c r="Q4022" s="179">
        <v>0</v>
      </c>
      <c r="R4022" s="180">
        <v>0</v>
      </c>
      <c r="S4022" s="180">
        <v>0</v>
      </c>
      <c r="T4022" s="180">
        <v>0</v>
      </c>
    </row>
    <row r="4023" spans="2:20" x14ac:dyDescent="0.3">
      <c r="B4023" s="19">
        <v>4020</v>
      </c>
      <c r="C4023" s="179">
        <v>0</v>
      </c>
      <c r="D4023" s="179">
        <v>0</v>
      </c>
      <c r="E4023" s="179">
        <v>157994.8892413599</v>
      </c>
      <c r="F4023" s="179">
        <v>0</v>
      </c>
      <c r="G4023" s="179">
        <v>0</v>
      </c>
      <c r="H4023" s="179">
        <v>1320809.2862931627</v>
      </c>
      <c r="I4023" s="179">
        <v>0</v>
      </c>
      <c r="J4023" s="179">
        <v>0</v>
      </c>
      <c r="K4023" s="179">
        <v>0</v>
      </c>
      <c r="L4023" s="179">
        <v>0</v>
      </c>
      <c r="M4023" s="179">
        <v>110724.25276426604</v>
      </c>
      <c r="N4023" s="179">
        <v>0</v>
      </c>
      <c r="O4023" s="179">
        <v>0</v>
      </c>
      <c r="P4023" s="179">
        <v>0</v>
      </c>
      <c r="Q4023" s="179">
        <v>0</v>
      </c>
      <c r="R4023" s="180">
        <v>0</v>
      </c>
      <c r="S4023" s="180">
        <v>0</v>
      </c>
      <c r="T4023" s="180">
        <v>0</v>
      </c>
    </row>
    <row r="4024" spans="2:20" x14ac:dyDescent="0.3">
      <c r="B4024" s="19">
        <v>4021</v>
      </c>
      <c r="C4024" s="179">
        <v>0</v>
      </c>
      <c r="D4024" s="179">
        <v>0</v>
      </c>
      <c r="E4024" s="179">
        <v>50713.504384990847</v>
      </c>
      <c r="F4024" s="179">
        <v>0</v>
      </c>
      <c r="G4024" s="179">
        <v>0</v>
      </c>
      <c r="H4024" s="179">
        <v>16908.8690442714</v>
      </c>
      <c r="I4024" s="179">
        <v>0</v>
      </c>
      <c r="J4024" s="179">
        <v>0</v>
      </c>
      <c r="K4024" s="179">
        <v>0</v>
      </c>
      <c r="L4024" s="179">
        <v>0</v>
      </c>
      <c r="M4024" s="179">
        <v>87140.378349096063</v>
      </c>
      <c r="N4024" s="179">
        <v>0</v>
      </c>
      <c r="O4024" s="179">
        <v>0</v>
      </c>
      <c r="P4024" s="179">
        <v>0</v>
      </c>
      <c r="Q4024" s="179">
        <v>0</v>
      </c>
      <c r="R4024" s="180">
        <v>0</v>
      </c>
      <c r="S4024" s="180">
        <v>0</v>
      </c>
      <c r="T4024" s="180">
        <v>0</v>
      </c>
    </row>
    <row r="4025" spans="2:20" x14ac:dyDescent="0.3">
      <c r="B4025" s="19">
        <v>4022</v>
      </c>
      <c r="C4025" s="179">
        <v>0</v>
      </c>
      <c r="D4025" s="179">
        <v>0</v>
      </c>
      <c r="E4025" s="179">
        <v>111388.97811584841</v>
      </c>
      <c r="F4025" s="179">
        <v>0</v>
      </c>
      <c r="G4025" s="179">
        <v>0</v>
      </c>
      <c r="H4025" s="179">
        <v>154986.00489187916</v>
      </c>
      <c r="I4025" s="179">
        <v>0</v>
      </c>
      <c r="J4025" s="179">
        <v>0</v>
      </c>
      <c r="K4025" s="179">
        <v>0</v>
      </c>
      <c r="L4025" s="179">
        <v>0</v>
      </c>
      <c r="M4025" s="179">
        <v>73268.578122024483</v>
      </c>
      <c r="N4025" s="179">
        <v>0</v>
      </c>
      <c r="O4025" s="179">
        <v>0</v>
      </c>
      <c r="P4025" s="179">
        <v>0</v>
      </c>
      <c r="Q4025" s="179">
        <v>0</v>
      </c>
      <c r="R4025" s="180">
        <v>0</v>
      </c>
      <c r="S4025" s="180">
        <v>0</v>
      </c>
      <c r="T4025" s="180">
        <v>0</v>
      </c>
    </row>
    <row r="4026" spans="2:20" x14ac:dyDescent="0.3">
      <c r="B4026" s="19">
        <v>4023</v>
      </c>
      <c r="C4026" s="179">
        <v>0</v>
      </c>
      <c r="D4026" s="179">
        <v>0</v>
      </c>
      <c r="E4026" s="179">
        <v>62519.779393215846</v>
      </c>
      <c r="F4026" s="179">
        <v>0</v>
      </c>
      <c r="G4026" s="179">
        <v>0</v>
      </c>
      <c r="H4026" s="179">
        <v>768668.10438892094</v>
      </c>
      <c r="I4026" s="179">
        <v>0</v>
      </c>
      <c r="J4026" s="179">
        <v>0</v>
      </c>
      <c r="K4026" s="179">
        <v>0</v>
      </c>
      <c r="L4026" s="179">
        <v>0</v>
      </c>
      <c r="M4026" s="179">
        <v>848504.68147207086</v>
      </c>
      <c r="N4026" s="179">
        <v>0</v>
      </c>
      <c r="O4026" s="179">
        <v>0</v>
      </c>
      <c r="P4026" s="179">
        <v>0</v>
      </c>
      <c r="Q4026" s="179">
        <v>0</v>
      </c>
      <c r="R4026" s="180">
        <v>0</v>
      </c>
      <c r="S4026" s="180">
        <v>0</v>
      </c>
      <c r="T4026" s="180">
        <v>0</v>
      </c>
    </row>
    <row r="4027" spans="2:20" x14ac:dyDescent="0.3">
      <c r="B4027" s="19">
        <v>4024</v>
      </c>
      <c r="C4027" s="179">
        <v>0</v>
      </c>
      <c r="D4027" s="179">
        <v>0</v>
      </c>
      <c r="E4027" s="179">
        <v>9660.1793858650108</v>
      </c>
      <c r="F4027" s="179">
        <v>0</v>
      </c>
      <c r="G4027" s="179">
        <v>0</v>
      </c>
      <c r="H4027" s="179">
        <v>52562.947422298836</v>
      </c>
      <c r="I4027" s="179">
        <v>0</v>
      </c>
      <c r="J4027" s="179">
        <v>0</v>
      </c>
      <c r="K4027" s="179">
        <v>0</v>
      </c>
      <c r="L4027" s="179">
        <v>0</v>
      </c>
      <c r="M4027" s="179">
        <v>100543.11343035448</v>
      </c>
      <c r="N4027" s="179">
        <v>0</v>
      </c>
      <c r="O4027" s="179">
        <v>0</v>
      </c>
      <c r="P4027" s="179">
        <v>0</v>
      </c>
      <c r="Q4027" s="179">
        <v>0</v>
      </c>
      <c r="R4027" s="180">
        <v>0</v>
      </c>
      <c r="S4027" s="180">
        <v>0</v>
      </c>
      <c r="T4027" s="180">
        <v>0</v>
      </c>
    </row>
    <row r="4028" spans="2:20" x14ac:dyDescent="0.3">
      <c r="B4028" s="19">
        <v>4025</v>
      </c>
      <c r="C4028" s="179">
        <v>0</v>
      </c>
      <c r="D4028" s="179">
        <v>0</v>
      </c>
      <c r="E4028" s="179">
        <v>4176.3147811600029</v>
      </c>
      <c r="F4028" s="179">
        <v>0</v>
      </c>
      <c r="G4028" s="179">
        <v>0</v>
      </c>
      <c r="H4028" s="179">
        <v>47743.808840119906</v>
      </c>
      <c r="I4028" s="179">
        <v>0</v>
      </c>
      <c r="J4028" s="179">
        <v>0</v>
      </c>
      <c r="K4028" s="179">
        <v>0</v>
      </c>
      <c r="L4028" s="179">
        <v>0</v>
      </c>
      <c r="M4028" s="179">
        <v>168211.38521598923</v>
      </c>
      <c r="N4028" s="179">
        <v>0</v>
      </c>
      <c r="O4028" s="179">
        <v>0</v>
      </c>
      <c r="P4028" s="179">
        <v>0</v>
      </c>
      <c r="Q4028" s="179">
        <v>0</v>
      </c>
      <c r="R4028" s="180">
        <v>0</v>
      </c>
      <c r="S4028" s="180">
        <v>0</v>
      </c>
      <c r="T4028" s="180">
        <v>0</v>
      </c>
    </row>
    <row r="4029" spans="2:20" x14ac:dyDescent="0.3">
      <c r="B4029" s="19">
        <v>4026</v>
      </c>
      <c r="C4029" s="179">
        <v>0</v>
      </c>
      <c r="D4029" s="179">
        <v>0</v>
      </c>
      <c r="E4029" s="179">
        <v>16631.166976667217</v>
      </c>
      <c r="F4029" s="179">
        <v>0</v>
      </c>
      <c r="G4029" s="179">
        <v>0</v>
      </c>
      <c r="H4029" s="179">
        <v>23886.236202829663</v>
      </c>
      <c r="I4029" s="179">
        <v>0</v>
      </c>
      <c r="J4029" s="179">
        <v>0</v>
      </c>
      <c r="K4029" s="179">
        <v>0</v>
      </c>
      <c r="L4029" s="179">
        <v>0</v>
      </c>
      <c r="M4029" s="179">
        <v>82175.975814926322</v>
      </c>
      <c r="N4029" s="179">
        <v>0</v>
      </c>
      <c r="O4029" s="179">
        <v>0</v>
      </c>
      <c r="P4029" s="179">
        <v>0</v>
      </c>
      <c r="Q4029" s="179">
        <v>0</v>
      </c>
      <c r="R4029" s="180">
        <v>0</v>
      </c>
      <c r="S4029" s="180">
        <v>0</v>
      </c>
      <c r="T4029" s="180">
        <v>0</v>
      </c>
    </row>
    <row r="4030" spans="2:20" x14ac:dyDescent="0.3">
      <c r="B4030" s="19">
        <v>4027</v>
      </c>
      <c r="C4030" s="179">
        <v>0</v>
      </c>
      <c r="D4030" s="179">
        <v>0</v>
      </c>
      <c r="E4030" s="179">
        <v>67132.434080247185</v>
      </c>
      <c r="F4030" s="179">
        <v>0</v>
      </c>
      <c r="G4030" s="179">
        <v>0</v>
      </c>
      <c r="H4030" s="179">
        <v>985521.89555996528</v>
      </c>
      <c r="I4030" s="179">
        <v>0</v>
      </c>
      <c r="J4030" s="179">
        <v>0</v>
      </c>
      <c r="K4030" s="179">
        <v>0</v>
      </c>
      <c r="L4030" s="179">
        <v>0</v>
      </c>
      <c r="M4030" s="179">
        <v>55299.754226949626</v>
      </c>
      <c r="N4030" s="179">
        <v>0</v>
      </c>
      <c r="O4030" s="179">
        <v>0</v>
      </c>
      <c r="P4030" s="179">
        <v>0</v>
      </c>
      <c r="Q4030" s="179">
        <v>0</v>
      </c>
      <c r="R4030" s="180">
        <v>0</v>
      </c>
      <c r="S4030" s="180">
        <v>0</v>
      </c>
      <c r="T4030" s="180">
        <v>0</v>
      </c>
    </row>
    <row r="4031" spans="2:20" x14ac:dyDescent="0.3">
      <c r="B4031" s="19">
        <v>4028</v>
      </c>
      <c r="C4031" s="179">
        <v>0</v>
      </c>
      <c r="D4031" s="179">
        <v>0</v>
      </c>
      <c r="E4031" s="179">
        <v>139525.85300898753</v>
      </c>
      <c r="F4031" s="179">
        <v>0</v>
      </c>
      <c r="G4031" s="179">
        <v>0</v>
      </c>
      <c r="H4031" s="179">
        <v>46532.61334831352</v>
      </c>
      <c r="I4031" s="179">
        <v>0</v>
      </c>
      <c r="J4031" s="179">
        <v>0</v>
      </c>
      <c r="K4031" s="179">
        <v>0</v>
      </c>
      <c r="L4031" s="179">
        <v>0</v>
      </c>
      <c r="M4031" s="179">
        <v>78258.65569572305</v>
      </c>
      <c r="N4031" s="179">
        <v>0</v>
      </c>
      <c r="O4031" s="179">
        <v>0</v>
      </c>
      <c r="P4031" s="179">
        <v>0</v>
      </c>
      <c r="Q4031" s="179">
        <v>0</v>
      </c>
      <c r="R4031" s="180">
        <v>0</v>
      </c>
      <c r="S4031" s="180">
        <v>0</v>
      </c>
      <c r="T4031" s="180">
        <v>0</v>
      </c>
    </row>
    <row r="4032" spans="2:20" x14ac:dyDescent="0.3">
      <c r="B4032" s="19">
        <v>4029</v>
      </c>
      <c r="C4032" s="179">
        <v>0</v>
      </c>
      <c r="D4032" s="179">
        <v>0</v>
      </c>
      <c r="E4032" s="179">
        <v>22201.83246565389</v>
      </c>
      <c r="F4032" s="179">
        <v>0</v>
      </c>
      <c r="G4032" s="179">
        <v>0</v>
      </c>
      <c r="H4032" s="179">
        <v>23897.60255119158</v>
      </c>
      <c r="I4032" s="179">
        <v>0</v>
      </c>
      <c r="J4032" s="179">
        <v>0</v>
      </c>
      <c r="K4032" s="179">
        <v>0</v>
      </c>
      <c r="L4032" s="179">
        <v>0</v>
      </c>
      <c r="M4032" s="179">
        <v>42094.465681435417</v>
      </c>
      <c r="N4032" s="179">
        <v>0</v>
      </c>
      <c r="O4032" s="179">
        <v>0</v>
      </c>
      <c r="P4032" s="179">
        <v>0</v>
      </c>
      <c r="Q4032" s="179">
        <v>0</v>
      </c>
      <c r="R4032" s="180">
        <v>0</v>
      </c>
      <c r="S4032" s="180">
        <v>0</v>
      </c>
      <c r="T4032" s="180">
        <v>0</v>
      </c>
    </row>
    <row r="4033" spans="2:20" x14ac:dyDescent="0.3">
      <c r="B4033" s="19">
        <v>4030</v>
      </c>
      <c r="C4033" s="179">
        <v>0</v>
      </c>
      <c r="D4033" s="179">
        <v>0</v>
      </c>
      <c r="E4033" s="179">
        <v>208803.41142476519</v>
      </c>
      <c r="F4033" s="179">
        <v>0</v>
      </c>
      <c r="G4033" s="179">
        <v>0</v>
      </c>
      <c r="H4033" s="179">
        <v>107787.85609145528</v>
      </c>
      <c r="I4033" s="179">
        <v>0</v>
      </c>
      <c r="J4033" s="179">
        <v>0</v>
      </c>
      <c r="K4033" s="179">
        <v>0</v>
      </c>
      <c r="L4033" s="179">
        <v>0</v>
      </c>
      <c r="M4033" s="179">
        <v>238706.19924658581</v>
      </c>
      <c r="N4033" s="179">
        <v>0</v>
      </c>
      <c r="O4033" s="179">
        <v>0</v>
      </c>
      <c r="P4033" s="179">
        <v>0</v>
      </c>
      <c r="Q4033" s="179">
        <v>0</v>
      </c>
      <c r="R4033" s="180">
        <v>0</v>
      </c>
      <c r="S4033" s="180">
        <v>0</v>
      </c>
      <c r="T4033" s="180">
        <v>0</v>
      </c>
    </row>
    <row r="4034" spans="2:20" x14ac:dyDescent="0.3">
      <c r="B4034" s="19">
        <v>4031</v>
      </c>
      <c r="C4034" s="179">
        <v>0</v>
      </c>
      <c r="D4034" s="179">
        <v>0</v>
      </c>
      <c r="E4034" s="179">
        <v>195227.33410828369</v>
      </c>
      <c r="F4034" s="179">
        <v>0</v>
      </c>
      <c r="G4034" s="179">
        <v>0</v>
      </c>
      <c r="H4034" s="179">
        <v>169477.97284987179</v>
      </c>
      <c r="I4034" s="179">
        <v>0</v>
      </c>
      <c r="J4034" s="179">
        <v>0</v>
      </c>
      <c r="K4034" s="179">
        <v>0</v>
      </c>
      <c r="L4034" s="179">
        <v>0</v>
      </c>
      <c r="M4034" s="179">
        <v>98072.869586171408</v>
      </c>
      <c r="N4034" s="179">
        <v>0</v>
      </c>
      <c r="O4034" s="179">
        <v>0</v>
      </c>
      <c r="P4034" s="179">
        <v>0</v>
      </c>
      <c r="Q4034" s="179">
        <v>0</v>
      </c>
      <c r="R4034" s="180">
        <v>0</v>
      </c>
      <c r="S4034" s="180">
        <v>0</v>
      </c>
      <c r="T4034" s="180">
        <v>0</v>
      </c>
    </row>
    <row r="4035" spans="2:20" x14ac:dyDescent="0.3">
      <c r="B4035" s="19">
        <v>4032</v>
      </c>
      <c r="C4035" s="179">
        <v>0</v>
      </c>
      <c r="D4035" s="179">
        <v>0</v>
      </c>
      <c r="E4035" s="179">
        <v>128757.68390263183</v>
      </c>
      <c r="F4035" s="179">
        <v>0</v>
      </c>
      <c r="G4035" s="179">
        <v>0</v>
      </c>
      <c r="H4035" s="179">
        <v>114912.41482053719</v>
      </c>
      <c r="I4035" s="179">
        <v>0</v>
      </c>
      <c r="J4035" s="179">
        <v>0</v>
      </c>
      <c r="K4035" s="179">
        <v>0</v>
      </c>
      <c r="L4035" s="179">
        <v>0</v>
      </c>
      <c r="M4035" s="179">
        <v>201143.60559135987</v>
      </c>
      <c r="N4035" s="179">
        <v>0</v>
      </c>
      <c r="O4035" s="179">
        <v>0</v>
      </c>
      <c r="P4035" s="179">
        <v>0</v>
      </c>
      <c r="Q4035" s="179">
        <v>0</v>
      </c>
      <c r="R4035" s="180">
        <v>0</v>
      </c>
      <c r="S4035" s="180">
        <v>0</v>
      </c>
      <c r="T4035" s="180">
        <v>0</v>
      </c>
    </row>
    <row r="4036" spans="2:20" x14ac:dyDescent="0.3">
      <c r="B4036" s="19">
        <v>4033</v>
      </c>
      <c r="C4036" s="179">
        <v>0</v>
      </c>
      <c r="D4036" s="179">
        <v>0</v>
      </c>
      <c r="E4036" s="179">
        <v>21453.575887368828</v>
      </c>
      <c r="F4036" s="179">
        <v>0</v>
      </c>
      <c r="G4036" s="179">
        <v>0</v>
      </c>
      <c r="H4036" s="179">
        <v>80827.52691748651</v>
      </c>
      <c r="I4036" s="179">
        <v>0</v>
      </c>
      <c r="J4036" s="179">
        <v>0</v>
      </c>
      <c r="K4036" s="179">
        <v>200855.15212924438</v>
      </c>
      <c r="L4036" s="179">
        <v>1</v>
      </c>
      <c r="M4036" s="179">
        <v>16244.735865435219</v>
      </c>
      <c r="N4036" s="179">
        <v>0</v>
      </c>
      <c r="O4036" s="179">
        <v>0</v>
      </c>
      <c r="P4036" s="179">
        <v>0</v>
      </c>
      <c r="Q4036" s="179">
        <v>0</v>
      </c>
      <c r="R4036" s="180">
        <v>0</v>
      </c>
      <c r="S4036" s="180">
        <v>200855.15212924438</v>
      </c>
      <c r="T4036" s="180">
        <v>0</v>
      </c>
    </row>
    <row r="4037" spans="2:20" x14ac:dyDescent="0.3">
      <c r="B4037" s="19">
        <v>4034</v>
      </c>
      <c r="C4037" s="179">
        <v>0</v>
      </c>
      <c r="D4037" s="179">
        <v>0</v>
      </c>
      <c r="E4037" s="179">
        <v>66803.13731483325</v>
      </c>
      <c r="F4037" s="179">
        <v>0</v>
      </c>
      <c r="G4037" s="179">
        <v>0</v>
      </c>
      <c r="H4037" s="179">
        <v>26167.34786763521</v>
      </c>
      <c r="I4037" s="179">
        <v>0</v>
      </c>
      <c r="J4037" s="179">
        <v>0</v>
      </c>
      <c r="K4037" s="179">
        <v>0</v>
      </c>
      <c r="L4037" s="179">
        <v>0</v>
      </c>
      <c r="M4037" s="179">
        <v>63328.303715184084</v>
      </c>
      <c r="N4037" s="179">
        <v>0</v>
      </c>
      <c r="O4037" s="179">
        <v>0</v>
      </c>
      <c r="P4037" s="179">
        <v>0</v>
      </c>
      <c r="Q4037" s="179">
        <v>0</v>
      </c>
      <c r="R4037" s="180">
        <v>0</v>
      </c>
      <c r="S4037" s="180">
        <v>0</v>
      </c>
      <c r="T4037" s="180">
        <v>0</v>
      </c>
    </row>
    <row r="4038" spans="2:20" x14ac:dyDescent="0.3">
      <c r="B4038" s="19">
        <v>4035</v>
      </c>
      <c r="C4038" s="179">
        <v>0</v>
      </c>
      <c r="D4038" s="179">
        <v>0</v>
      </c>
      <c r="E4038" s="179">
        <v>145381.58037862388</v>
      </c>
      <c r="F4038" s="179">
        <v>0</v>
      </c>
      <c r="G4038" s="179">
        <v>0</v>
      </c>
      <c r="H4038" s="179">
        <v>48669.19593983666</v>
      </c>
      <c r="I4038" s="179">
        <v>0</v>
      </c>
      <c r="J4038" s="179">
        <v>0</v>
      </c>
      <c r="K4038" s="179">
        <v>0</v>
      </c>
      <c r="L4038" s="179">
        <v>0</v>
      </c>
      <c r="M4038" s="179">
        <v>37106.106708474072</v>
      </c>
      <c r="N4038" s="179">
        <v>0</v>
      </c>
      <c r="O4038" s="179">
        <v>0</v>
      </c>
      <c r="P4038" s="179">
        <v>0</v>
      </c>
      <c r="Q4038" s="179">
        <v>0</v>
      </c>
      <c r="R4038" s="180">
        <v>0</v>
      </c>
      <c r="S4038" s="180">
        <v>0</v>
      </c>
      <c r="T4038" s="180">
        <v>0</v>
      </c>
    </row>
    <row r="4039" spans="2:20" x14ac:dyDescent="0.3">
      <c r="B4039" s="19">
        <v>4036</v>
      </c>
      <c r="C4039" s="179">
        <v>0</v>
      </c>
      <c r="D4039" s="179">
        <v>0</v>
      </c>
      <c r="E4039" s="179">
        <v>223785.96401784307</v>
      </c>
      <c r="F4039" s="179">
        <v>0</v>
      </c>
      <c r="G4039" s="179">
        <v>0</v>
      </c>
      <c r="H4039" s="179">
        <v>34516.53196788716</v>
      </c>
      <c r="I4039" s="179">
        <v>0</v>
      </c>
      <c r="J4039" s="179">
        <v>0</v>
      </c>
      <c r="K4039" s="179">
        <v>0</v>
      </c>
      <c r="L4039" s="179">
        <v>0</v>
      </c>
      <c r="M4039" s="179">
        <v>93725.027179015451</v>
      </c>
      <c r="N4039" s="179">
        <v>0</v>
      </c>
      <c r="O4039" s="179">
        <v>0</v>
      </c>
      <c r="P4039" s="179">
        <v>0</v>
      </c>
      <c r="Q4039" s="179">
        <v>0</v>
      </c>
      <c r="R4039" s="180">
        <v>0</v>
      </c>
      <c r="S4039" s="180">
        <v>0</v>
      </c>
      <c r="T4039" s="180">
        <v>0</v>
      </c>
    </row>
    <row r="4040" spans="2:20" x14ac:dyDescent="0.3">
      <c r="B4040" s="19">
        <v>4037</v>
      </c>
      <c r="C4040" s="179">
        <v>0</v>
      </c>
      <c r="D4040" s="179">
        <v>0</v>
      </c>
      <c r="E4040" s="179">
        <v>263979.14474143559</v>
      </c>
      <c r="F4040" s="179">
        <v>0</v>
      </c>
      <c r="G4040" s="179">
        <v>0</v>
      </c>
      <c r="H4040" s="179">
        <v>185636.93146305002</v>
      </c>
      <c r="I4040" s="179">
        <v>0</v>
      </c>
      <c r="J4040" s="179">
        <v>0</v>
      </c>
      <c r="K4040" s="179">
        <v>0</v>
      </c>
      <c r="L4040" s="179">
        <v>0</v>
      </c>
      <c r="M4040" s="179">
        <v>33843.71541013485</v>
      </c>
      <c r="N4040" s="179">
        <v>0</v>
      </c>
      <c r="O4040" s="179">
        <v>0</v>
      </c>
      <c r="P4040" s="179">
        <v>0</v>
      </c>
      <c r="Q4040" s="179">
        <v>0</v>
      </c>
      <c r="R4040" s="180">
        <v>0</v>
      </c>
      <c r="S4040" s="180">
        <v>0</v>
      </c>
      <c r="T4040" s="180">
        <v>0</v>
      </c>
    </row>
    <row r="4041" spans="2:20" x14ac:dyDescent="0.3">
      <c r="B4041" s="19">
        <v>4038</v>
      </c>
      <c r="C4041" s="179">
        <v>0</v>
      </c>
      <c r="D4041" s="179">
        <v>0</v>
      </c>
      <c r="E4041" s="179">
        <v>12154.171939773698</v>
      </c>
      <c r="F4041" s="179">
        <v>0</v>
      </c>
      <c r="G4041" s="179">
        <v>0</v>
      </c>
      <c r="H4041" s="179">
        <v>36943.193488965677</v>
      </c>
      <c r="I4041" s="179">
        <v>0</v>
      </c>
      <c r="J4041" s="179">
        <v>0</v>
      </c>
      <c r="K4041" s="179">
        <v>0</v>
      </c>
      <c r="L4041" s="179">
        <v>0</v>
      </c>
      <c r="M4041" s="179">
        <v>14208.654135667484</v>
      </c>
      <c r="N4041" s="179">
        <v>0</v>
      </c>
      <c r="O4041" s="179">
        <v>0</v>
      </c>
      <c r="P4041" s="179">
        <v>0</v>
      </c>
      <c r="Q4041" s="179">
        <v>0</v>
      </c>
      <c r="R4041" s="180">
        <v>0</v>
      </c>
      <c r="S4041" s="180">
        <v>0</v>
      </c>
      <c r="T4041" s="180">
        <v>0</v>
      </c>
    </row>
    <row r="4042" spans="2:20" x14ac:dyDescent="0.3">
      <c r="B4042" s="19">
        <v>4039</v>
      </c>
      <c r="C4042" s="179">
        <v>0</v>
      </c>
      <c r="D4042" s="179">
        <v>0</v>
      </c>
      <c r="E4042" s="179">
        <v>156543.20410275256</v>
      </c>
      <c r="F4042" s="179">
        <v>0</v>
      </c>
      <c r="G4042" s="179">
        <v>0</v>
      </c>
      <c r="H4042" s="179">
        <v>35528.225263649481</v>
      </c>
      <c r="I4042" s="179">
        <v>0</v>
      </c>
      <c r="J4042" s="179">
        <v>0</v>
      </c>
      <c r="K4042" s="179">
        <v>0</v>
      </c>
      <c r="L4042" s="179">
        <v>0</v>
      </c>
      <c r="M4042" s="179">
        <v>1437349.5705270909</v>
      </c>
      <c r="N4042" s="179">
        <v>0</v>
      </c>
      <c r="O4042" s="179">
        <v>0</v>
      </c>
      <c r="P4042" s="179">
        <v>0</v>
      </c>
      <c r="Q4042" s="179">
        <v>0</v>
      </c>
      <c r="R4042" s="180">
        <v>0</v>
      </c>
      <c r="S4042" s="180">
        <v>0</v>
      </c>
      <c r="T4042" s="180">
        <v>0</v>
      </c>
    </row>
    <row r="4043" spans="2:20" x14ac:dyDescent="0.3">
      <c r="B4043" s="19">
        <v>4040</v>
      </c>
      <c r="C4043" s="179">
        <v>0</v>
      </c>
      <c r="D4043" s="179">
        <v>0</v>
      </c>
      <c r="E4043" s="179">
        <v>153629.41675401008</v>
      </c>
      <c r="F4043" s="179">
        <v>0</v>
      </c>
      <c r="G4043" s="179">
        <v>0</v>
      </c>
      <c r="H4043" s="179">
        <v>29154.13949062075</v>
      </c>
      <c r="I4043" s="179">
        <v>0</v>
      </c>
      <c r="J4043" s="179">
        <v>0</v>
      </c>
      <c r="K4043" s="179">
        <v>0</v>
      </c>
      <c r="L4043" s="179">
        <v>0</v>
      </c>
      <c r="M4043" s="179">
        <v>35860.261716027955</v>
      </c>
      <c r="N4043" s="179">
        <v>0</v>
      </c>
      <c r="O4043" s="179">
        <v>0</v>
      </c>
      <c r="P4043" s="179">
        <v>0</v>
      </c>
      <c r="Q4043" s="179">
        <v>0</v>
      </c>
      <c r="R4043" s="180">
        <v>0</v>
      </c>
      <c r="S4043" s="180">
        <v>0</v>
      </c>
      <c r="T4043" s="180">
        <v>0</v>
      </c>
    </row>
    <row r="4044" spans="2:20" x14ac:dyDescent="0.3">
      <c r="B4044" s="19">
        <v>4041</v>
      </c>
      <c r="C4044" s="179">
        <v>0</v>
      </c>
      <c r="D4044" s="179">
        <v>0</v>
      </c>
      <c r="E4044" s="179">
        <v>46018.822843614129</v>
      </c>
      <c r="F4044" s="179">
        <v>0</v>
      </c>
      <c r="G4044" s="179">
        <v>0</v>
      </c>
      <c r="H4044" s="179">
        <v>101536.2726176025</v>
      </c>
      <c r="I4044" s="179">
        <v>0</v>
      </c>
      <c r="J4044" s="179">
        <v>0</v>
      </c>
      <c r="K4044" s="179">
        <v>0</v>
      </c>
      <c r="L4044" s="179">
        <v>0</v>
      </c>
      <c r="M4044" s="179">
        <v>25457.439360375036</v>
      </c>
      <c r="N4044" s="179">
        <v>0</v>
      </c>
      <c r="O4044" s="179">
        <v>0</v>
      </c>
      <c r="P4044" s="179">
        <v>0</v>
      </c>
      <c r="Q4044" s="179">
        <v>0</v>
      </c>
      <c r="R4044" s="180">
        <v>0</v>
      </c>
      <c r="S4044" s="180">
        <v>0</v>
      </c>
      <c r="T4044" s="180">
        <v>0</v>
      </c>
    </row>
    <row r="4045" spans="2:20" x14ac:dyDescent="0.3">
      <c r="B4045" s="19">
        <v>4042</v>
      </c>
      <c r="C4045" s="179">
        <v>0</v>
      </c>
      <c r="D4045" s="179">
        <v>0</v>
      </c>
      <c r="E4045" s="179">
        <v>8292.444441560112</v>
      </c>
      <c r="F4045" s="179">
        <v>1</v>
      </c>
      <c r="G4045" s="179">
        <v>3937110.0010909596</v>
      </c>
      <c r="H4045" s="179">
        <v>217487.40817491271</v>
      </c>
      <c r="I4045" s="179">
        <v>1000000</v>
      </c>
      <c r="J4045" s="179">
        <v>0</v>
      </c>
      <c r="K4045" s="179">
        <v>0</v>
      </c>
      <c r="L4045" s="179">
        <v>0</v>
      </c>
      <c r="M4045" s="179">
        <v>8325.0506068152554</v>
      </c>
      <c r="N4045" s="179">
        <v>0</v>
      </c>
      <c r="O4045" s="179">
        <v>0</v>
      </c>
      <c r="P4045" s="179">
        <v>0</v>
      </c>
      <c r="Q4045" s="179">
        <v>0</v>
      </c>
      <c r="R4045" s="180">
        <v>0</v>
      </c>
      <c r="S4045" s="180">
        <v>0</v>
      </c>
      <c r="T4045" s="180">
        <v>0</v>
      </c>
    </row>
    <row r="4046" spans="2:20" x14ac:dyDescent="0.3">
      <c r="B4046" s="19">
        <v>4043</v>
      </c>
      <c r="C4046" s="179">
        <v>0</v>
      </c>
      <c r="D4046" s="179">
        <v>0</v>
      </c>
      <c r="E4046" s="179">
        <v>73623.578947221118</v>
      </c>
      <c r="F4046" s="179">
        <v>0</v>
      </c>
      <c r="G4046" s="179">
        <v>0</v>
      </c>
      <c r="H4046" s="179">
        <v>25013.20466874167</v>
      </c>
      <c r="I4046" s="179">
        <v>0</v>
      </c>
      <c r="J4046" s="179">
        <v>0</v>
      </c>
      <c r="K4046" s="179">
        <v>0</v>
      </c>
      <c r="L4046" s="179">
        <v>0</v>
      </c>
      <c r="M4046" s="179">
        <v>118275.44858510482</v>
      </c>
      <c r="N4046" s="179">
        <v>0</v>
      </c>
      <c r="O4046" s="179">
        <v>0</v>
      </c>
      <c r="P4046" s="179">
        <v>0</v>
      </c>
      <c r="Q4046" s="179">
        <v>0</v>
      </c>
      <c r="R4046" s="180">
        <v>0</v>
      </c>
      <c r="S4046" s="180">
        <v>0</v>
      </c>
      <c r="T4046" s="180">
        <v>0</v>
      </c>
    </row>
    <row r="4047" spans="2:20" x14ac:dyDescent="0.3">
      <c r="B4047" s="19">
        <v>4044</v>
      </c>
      <c r="C4047" s="179">
        <v>0</v>
      </c>
      <c r="D4047" s="179">
        <v>0</v>
      </c>
      <c r="E4047" s="179">
        <v>421222.67643628432</v>
      </c>
      <c r="F4047" s="179">
        <v>0</v>
      </c>
      <c r="G4047" s="179">
        <v>0</v>
      </c>
      <c r="H4047" s="179">
        <v>36898.850505366187</v>
      </c>
      <c r="I4047" s="179">
        <v>0</v>
      </c>
      <c r="J4047" s="179">
        <v>0</v>
      </c>
      <c r="K4047" s="179">
        <v>0</v>
      </c>
      <c r="L4047" s="179">
        <v>0</v>
      </c>
      <c r="M4047" s="179">
        <v>1576717.186357409</v>
      </c>
      <c r="N4047" s="179">
        <v>0</v>
      </c>
      <c r="O4047" s="179">
        <v>0</v>
      </c>
      <c r="P4047" s="179">
        <v>0</v>
      </c>
      <c r="Q4047" s="179">
        <v>0</v>
      </c>
      <c r="R4047" s="180">
        <v>0</v>
      </c>
      <c r="S4047" s="180">
        <v>0</v>
      </c>
      <c r="T4047" s="180">
        <v>0</v>
      </c>
    </row>
    <row r="4048" spans="2:20" x14ac:dyDescent="0.3">
      <c r="B4048" s="19">
        <v>4045</v>
      </c>
      <c r="C4048" s="179">
        <v>0</v>
      </c>
      <c r="D4048" s="179">
        <v>0</v>
      </c>
      <c r="E4048" s="179">
        <v>164799.7896380804</v>
      </c>
      <c r="F4048" s="179">
        <v>0</v>
      </c>
      <c r="G4048" s="179">
        <v>0</v>
      </c>
      <c r="H4048" s="179">
        <v>175940.77719341929</v>
      </c>
      <c r="I4048" s="179">
        <v>0</v>
      </c>
      <c r="J4048" s="179">
        <v>0</v>
      </c>
      <c r="K4048" s="179">
        <v>0</v>
      </c>
      <c r="L4048" s="179">
        <v>0</v>
      </c>
      <c r="M4048" s="179">
        <v>39767.924380955628</v>
      </c>
      <c r="N4048" s="179">
        <v>0</v>
      </c>
      <c r="O4048" s="179">
        <v>0</v>
      </c>
      <c r="P4048" s="179">
        <v>0</v>
      </c>
      <c r="Q4048" s="179">
        <v>0</v>
      </c>
      <c r="R4048" s="180">
        <v>0</v>
      </c>
      <c r="S4048" s="180">
        <v>0</v>
      </c>
      <c r="T4048" s="180">
        <v>0</v>
      </c>
    </row>
    <row r="4049" spans="2:20" x14ac:dyDescent="0.3">
      <c r="B4049" s="19">
        <v>4046</v>
      </c>
      <c r="C4049" s="179">
        <v>0</v>
      </c>
      <c r="D4049" s="179">
        <v>0</v>
      </c>
      <c r="E4049" s="179">
        <v>636351.41489247477</v>
      </c>
      <c r="F4049" s="179">
        <v>0</v>
      </c>
      <c r="G4049" s="179">
        <v>0</v>
      </c>
      <c r="H4049" s="179">
        <v>141976.17209277436</v>
      </c>
      <c r="I4049" s="179">
        <v>0</v>
      </c>
      <c r="J4049" s="179">
        <v>0</v>
      </c>
      <c r="K4049" s="179">
        <v>0</v>
      </c>
      <c r="L4049" s="179">
        <v>0</v>
      </c>
      <c r="M4049" s="179">
        <v>395791.26667465112</v>
      </c>
      <c r="N4049" s="179">
        <v>0</v>
      </c>
      <c r="O4049" s="179">
        <v>0</v>
      </c>
      <c r="P4049" s="179">
        <v>0</v>
      </c>
      <c r="Q4049" s="179">
        <v>0</v>
      </c>
      <c r="R4049" s="180">
        <v>0</v>
      </c>
      <c r="S4049" s="180">
        <v>0</v>
      </c>
      <c r="T4049" s="180">
        <v>0</v>
      </c>
    </row>
    <row r="4050" spans="2:20" x14ac:dyDescent="0.3">
      <c r="B4050" s="19">
        <v>4047</v>
      </c>
      <c r="C4050" s="179">
        <v>0</v>
      </c>
      <c r="D4050" s="179">
        <v>0</v>
      </c>
      <c r="E4050" s="179">
        <v>4444.6292863220106</v>
      </c>
      <c r="F4050" s="179">
        <v>0</v>
      </c>
      <c r="G4050" s="179">
        <v>0</v>
      </c>
      <c r="H4050" s="179">
        <v>62225.464255853185</v>
      </c>
      <c r="I4050" s="179">
        <v>0</v>
      </c>
      <c r="J4050" s="179">
        <v>0</v>
      </c>
      <c r="K4050" s="179">
        <v>0</v>
      </c>
      <c r="L4050" s="179">
        <v>0</v>
      </c>
      <c r="M4050" s="179">
        <v>18032.455859130772</v>
      </c>
      <c r="N4050" s="179">
        <v>0</v>
      </c>
      <c r="O4050" s="179">
        <v>0</v>
      </c>
      <c r="P4050" s="179">
        <v>0</v>
      </c>
      <c r="Q4050" s="179">
        <v>0</v>
      </c>
      <c r="R4050" s="180">
        <v>0</v>
      </c>
      <c r="S4050" s="180">
        <v>0</v>
      </c>
      <c r="T4050" s="180">
        <v>0</v>
      </c>
    </row>
    <row r="4051" spans="2:20" x14ac:dyDescent="0.3">
      <c r="B4051" s="19">
        <v>4048</v>
      </c>
      <c r="C4051" s="179">
        <v>0</v>
      </c>
      <c r="D4051" s="179">
        <v>0</v>
      </c>
      <c r="E4051" s="179">
        <v>16465.003223841824</v>
      </c>
      <c r="F4051" s="179">
        <v>0</v>
      </c>
      <c r="G4051" s="179">
        <v>0</v>
      </c>
      <c r="H4051" s="179">
        <v>78431.013076021016</v>
      </c>
      <c r="I4051" s="179">
        <v>0</v>
      </c>
      <c r="J4051" s="179">
        <v>0</v>
      </c>
      <c r="K4051" s="179">
        <v>0</v>
      </c>
      <c r="L4051" s="179">
        <v>0</v>
      </c>
      <c r="M4051" s="179">
        <v>2878.3847242634583</v>
      </c>
      <c r="N4051" s="179">
        <v>0</v>
      </c>
      <c r="O4051" s="179">
        <v>0</v>
      </c>
      <c r="P4051" s="179">
        <v>0</v>
      </c>
      <c r="Q4051" s="179">
        <v>0</v>
      </c>
      <c r="R4051" s="180">
        <v>0</v>
      </c>
      <c r="S4051" s="180">
        <v>0</v>
      </c>
      <c r="T4051" s="180">
        <v>0</v>
      </c>
    </row>
    <row r="4052" spans="2:20" x14ac:dyDescent="0.3">
      <c r="B4052" s="19">
        <v>4049</v>
      </c>
      <c r="C4052" s="179">
        <v>0</v>
      </c>
      <c r="D4052" s="179">
        <v>0</v>
      </c>
      <c r="E4052" s="179">
        <v>331376.57062464126</v>
      </c>
      <c r="F4052" s="179">
        <v>0</v>
      </c>
      <c r="G4052" s="179">
        <v>0</v>
      </c>
      <c r="H4052" s="179">
        <v>1325.880910062762</v>
      </c>
      <c r="I4052" s="179">
        <v>0</v>
      </c>
      <c r="J4052" s="179">
        <v>0</v>
      </c>
      <c r="K4052" s="179">
        <v>0</v>
      </c>
      <c r="L4052" s="179">
        <v>0</v>
      </c>
      <c r="M4052" s="179">
        <v>766465.76216098235</v>
      </c>
      <c r="N4052" s="179">
        <v>0</v>
      </c>
      <c r="O4052" s="179">
        <v>0</v>
      </c>
      <c r="P4052" s="179">
        <v>0</v>
      </c>
      <c r="Q4052" s="179">
        <v>0</v>
      </c>
      <c r="R4052" s="180">
        <v>0</v>
      </c>
      <c r="S4052" s="180">
        <v>0</v>
      </c>
      <c r="T4052" s="180">
        <v>0</v>
      </c>
    </row>
    <row r="4053" spans="2:20" x14ac:dyDescent="0.3">
      <c r="B4053" s="19">
        <v>4050</v>
      </c>
      <c r="C4053" s="179">
        <v>0</v>
      </c>
      <c r="D4053" s="179">
        <v>0</v>
      </c>
      <c r="E4053" s="179">
        <v>34906.998338486279</v>
      </c>
      <c r="F4053" s="179">
        <v>0</v>
      </c>
      <c r="G4053" s="179">
        <v>0</v>
      </c>
      <c r="H4053" s="179">
        <v>47420.705340303772</v>
      </c>
      <c r="I4053" s="179">
        <v>0</v>
      </c>
      <c r="J4053" s="179">
        <v>0</v>
      </c>
      <c r="K4053" s="179">
        <v>0</v>
      </c>
      <c r="L4053" s="179">
        <v>0</v>
      </c>
      <c r="M4053" s="179">
        <v>9686.4090964147199</v>
      </c>
      <c r="N4053" s="179">
        <v>0</v>
      </c>
      <c r="O4053" s="179">
        <v>0</v>
      </c>
      <c r="P4053" s="179">
        <v>0</v>
      </c>
      <c r="Q4053" s="179">
        <v>0</v>
      </c>
      <c r="R4053" s="180">
        <v>0</v>
      </c>
      <c r="S4053" s="180">
        <v>0</v>
      </c>
      <c r="T4053" s="180">
        <v>0</v>
      </c>
    </row>
    <row r="4054" spans="2:20" x14ac:dyDescent="0.3">
      <c r="B4054" s="19">
        <v>4051</v>
      </c>
      <c r="C4054" s="179">
        <v>0</v>
      </c>
      <c r="D4054" s="179">
        <v>0</v>
      </c>
      <c r="E4054" s="179">
        <v>41035.764597386566</v>
      </c>
      <c r="F4054" s="179">
        <v>0</v>
      </c>
      <c r="G4054" s="179">
        <v>0</v>
      </c>
      <c r="H4054" s="179">
        <v>95816.601951228542</v>
      </c>
      <c r="I4054" s="179">
        <v>0</v>
      </c>
      <c r="J4054" s="179">
        <v>0</v>
      </c>
      <c r="K4054" s="179">
        <v>0</v>
      </c>
      <c r="L4054" s="179">
        <v>0</v>
      </c>
      <c r="M4054" s="179">
        <v>13108.408071328044</v>
      </c>
      <c r="N4054" s="179">
        <v>0</v>
      </c>
      <c r="O4054" s="179">
        <v>0</v>
      </c>
      <c r="P4054" s="179">
        <v>0</v>
      </c>
      <c r="Q4054" s="179">
        <v>0</v>
      </c>
      <c r="R4054" s="180">
        <v>0</v>
      </c>
      <c r="S4054" s="180">
        <v>0</v>
      </c>
      <c r="T4054" s="180">
        <v>0</v>
      </c>
    </row>
    <row r="4055" spans="2:20" x14ac:dyDescent="0.3">
      <c r="B4055" s="19">
        <v>4052</v>
      </c>
      <c r="C4055" s="179">
        <v>0</v>
      </c>
      <c r="D4055" s="179">
        <v>0</v>
      </c>
      <c r="E4055" s="179">
        <v>159956.1766215213</v>
      </c>
      <c r="F4055" s="179">
        <v>0</v>
      </c>
      <c r="G4055" s="179">
        <v>0</v>
      </c>
      <c r="H4055" s="179">
        <v>30856.498332081919</v>
      </c>
      <c r="I4055" s="179">
        <v>0</v>
      </c>
      <c r="J4055" s="179">
        <v>0</v>
      </c>
      <c r="K4055" s="179">
        <v>0</v>
      </c>
      <c r="L4055" s="179">
        <v>0</v>
      </c>
      <c r="M4055" s="179">
        <v>94392.80303761395</v>
      </c>
      <c r="N4055" s="179">
        <v>0</v>
      </c>
      <c r="O4055" s="179">
        <v>0</v>
      </c>
      <c r="P4055" s="179">
        <v>0</v>
      </c>
      <c r="Q4055" s="179">
        <v>0</v>
      </c>
      <c r="R4055" s="180">
        <v>0</v>
      </c>
      <c r="S4055" s="180">
        <v>0</v>
      </c>
      <c r="T4055" s="180">
        <v>0</v>
      </c>
    </row>
    <row r="4056" spans="2:20" x14ac:dyDescent="0.3">
      <c r="B4056" s="19">
        <v>4053</v>
      </c>
      <c r="C4056" s="179">
        <v>1</v>
      </c>
      <c r="D4056" s="179">
        <v>198772.95552861219</v>
      </c>
      <c r="E4056" s="179">
        <v>44664.189513437901</v>
      </c>
      <c r="F4056" s="179">
        <v>0</v>
      </c>
      <c r="G4056" s="179">
        <v>0</v>
      </c>
      <c r="H4056" s="179">
        <v>10990.991910804909</v>
      </c>
      <c r="I4056" s="179">
        <v>0</v>
      </c>
      <c r="J4056" s="179">
        <v>0</v>
      </c>
      <c r="K4056" s="179">
        <v>0</v>
      </c>
      <c r="L4056" s="179">
        <v>0</v>
      </c>
      <c r="M4056" s="179">
        <v>1104803.0448309763</v>
      </c>
      <c r="N4056" s="179">
        <v>0</v>
      </c>
      <c r="O4056" s="179">
        <v>0</v>
      </c>
      <c r="P4056" s="179">
        <v>0</v>
      </c>
      <c r="Q4056" s="179">
        <v>0</v>
      </c>
      <c r="R4056" s="180">
        <v>0</v>
      </c>
      <c r="S4056" s="180">
        <v>0</v>
      </c>
      <c r="T4056" s="180">
        <v>198772.95552861219</v>
      </c>
    </row>
    <row r="4057" spans="2:20" x14ac:dyDescent="0.3">
      <c r="B4057" s="19">
        <v>4054</v>
      </c>
      <c r="C4057" s="179">
        <v>0</v>
      </c>
      <c r="D4057" s="179">
        <v>0</v>
      </c>
      <c r="E4057" s="179">
        <v>11594.394322472404</v>
      </c>
      <c r="F4057" s="179">
        <v>0</v>
      </c>
      <c r="G4057" s="179">
        <v>0</v>
      </c>
      <c r="H4057" s="179">
        <v>252613.15981579869</v>
      </c>
      <c r="I4057" s="179">
        <v>0</v>
      </c>
      <c r="J4057" s="179">
        <v>0</v>
      </c>
      <c r="K4057" s="179">
        <v>0</v>
      </c>
      <c r="L4057" s="179">
        <v>0</v>
      </c>
      <c r="M4057" s="179">
        <v>192842.61665882281</v>
      </c>
      <c r="N4057" s="179">
        <v>0</v>
      </c>
      <c r="O4057" s="179">
        <v>0</v>
      </c>
      <c r="P4057" s="179">
        <v>0</v>
      </c>
      <c r="Q4057" s="179">
        <v>0</v>
      </c>
      <c r="R4057" s="180">
        <v>0</v>
      </c>
      <c r="S4057" s="180">
        <v>0</v>
      </c>
      <c r="T4057" s="180">
        <v>0</v>
      </c>
    </row>
    <row r="4058" spans="2:20" x14ac:dyDescent="0.3">
      <c r="B4058" s="19">
        <v>4055</v>
      </c>
      <c r="C4058" s="179">
        <v>0</v>
      </c>
      <c r="D4058" s="179">
        <v>0</v>
      </c>
      <c r="E4058" s="179">
        <v>366837.61833037279</v>
      </c>
      <c r="F4058" s="179">
        <v>0</v>
      </c>
      <c r="G4058" s="179">
        <v>0</v>
      </c>
      <c r="H4058" s="179">
        <v>1382.2208043048893</v>
      </c>
      <c r="I4058" s="179">
        <v>0</v>
      </c>
      <c r="J4058" s="179">
        <v>0</v>
      </c>
      <c r="K4058" s="179">
        <v>0</v>
      </c>
      <c r="L4058" s="179">
        <v>0</v>
      </c>
      <c r="M4058" s="179">
        <v>979842.32068317407</v>
      </c>
      <c r="N4058" s="179">
        <v>0</v>
      </c>
      <c r="O4058" s="179">
        <v>0</v>
      </c>
      <c r="P4058" s="179">
        <v>0</v>
      </c>
      <c r="Q4058" s="179">
        <v>0</v>
      </c>
      <c r="R4058" s="180">
        <v>0</v>
      </c>
      <c r="S4058" s="180">
        <v>0</v>
      </c>
      <c r="T4058" s="180">
        <v>0</v>
      </c>
    </row>
    <row r="4059" spans="2:20" x14ac:dyDescent="0.3">
      <c r="B4059" s="19">
        <v>4056</v>
      </c>
      <c r="C4059" s="179">
        <v>0</v>
      </c>
      <c r="D4059" s="179">
        <v>0</v>
      </c>
      <c r="E4059" s="179">
        <v>13275.35861524038</v>
      </c>
      <c r="F4059" s="179">
        <v>0</v>
      </c>
      <c r="G4059" s="179">
        <v>0</v>
      </c>
      <c r="H4059" s="179">
        <v>39814.736113687417</v>
      </c>
      <c r="I4059" s="179">
        <v>0</v>
      </c>
      <c r="J4059" s="179">
        <v>0</v>
      </c>
      <c r="K4059" s="179">
        <v>0</v>
      </c>
      <c r="L4059" s="179">
        <v>0</v>
      </c>
      <c r="M4059" s="179">
        <v>53072.961096608597</v>
      </c>
      <c r="N4059" s="179">
        <v>0</v>
      </c>
      <c r="O4059" s="179">
        <v>0</v>
      </c>
      <c r="P4059" s="179">
        <v>0</v>
      </c>
      <c r="Q4059" s="179">
        <v>0</v>
      </c>
      <c r="R4059" s="180">
        <v>0</v>
      </c>
      <c r="S4059" s="180">
        <v>0</v>
      </c>
      <c r="T4059" s="180">
        <v>0</v>
      </c>
    </row>
    <row r="4060" spans="2:20" x14ac:dyDescent="0.3">
      <c r="B4060" s="19">
        <v>4057</v>
      </c>
      <c r="C4060" s="179">
        <v>0</v>
      </c>
      <c r="D4060" s="179">
        <v>0</v>
      </c>
      <c r="E4060" s="179">
        <v>741340.63411305624</v>
      </c>
      <c r="F4060" s="179">
        <v>0</v>
      </c>
      <c r="G4060" s="179">
        <v>0</v>
      </c>
      <c r="H4060" s="179">
        <v>229821.89596749333</v>
      </c>
      <c r="I4060" s="179">
        <v>0</v>
      </c>
      <c r="J4060" s="179">
        <v>0</v>
      </c>
      <c r="K4060" s="179">
        <v>0</v>
      </c>
      <c r="L4060" s="179">
        <v>0</v>
      </c>
      <c r="M4060" s="179">
        <v>48980.962963803169</v>
      </c>
      <c r="N4060" s="179">
        <v>0</v>
      </c>
      <c r="O4060" s="179">
        <v>0</v>
      </c>
      <c r="P4060" s="179">
        <v>0</v>
      </c>
      <c r="Q4060" s="179">
        <v>0</v>
      </c>
      <c r="R4060" s="180">
        <v>0</v>
      </c>
      <c r="S4060" s="180">
        <v>0</v>
      </c>
      <c r="T4060" s="180">
        <v>0</v>
      </c>
    </row>
    <row r="4061" spans="2:20" x14ac:dyDescent="0.3">
      <c r="B4061" s="19">
        <v>4058</v>
      </c>
      <c r="C4061" s="179">
        <v>1</v>
      </c>
      <c r="D4061" s="179">
        <v>463199.85559585842</v>
      </c>
      <c r="E4061" s="179">
        <v>204084.99970513783</v>
      </c>
      <c r="F4061" s="179">
        <v>0</v>
      </c>
      <c r="G4061" s="179">
        <v>0</v>
      </c>
      <c r="H4061" s="179">
        <v>83487.276432747836</v>
      </c>
      <c r="I4061" s="179">
        <v>0</v>
      </c>
      <c r="J4061" s="179">
        <v>0</v>
      </c>
      <c r="K4061" s="179">
        <v>0</v>
      </c>
      <c r="L4061" s="179">
        <v>0</v>
      </c>
      <c r="M4061" s="179">
        <v>28499.377949061749</v>
      </c>
      <c r="N4061" s="179">
        <v>0</v>
      </c>
      <c r="O4061" s="179">
        <v>0</v>
      </c>
      <c r="P4061" s="179">
        <v>0</v>
      </c>
      <c r="Q4061" s="179">
        <v>0</v>
      </c>
      <c r="R4061" s="180">
        <v>0</v>
      </c>
      <c r="S4061" s="180">
        <v>0</v>
      </c>
      <c r="T4061" s="180">
        <v>463199.85559585842</v>
      </c>
    </row>
    <row r="4062" spans="2:20" x14ac:dyDescent="0.3">
      <c r="B4062" s="19">
        <v>4059</v>
      </c>
      <c r="C4062" s="179">
        <v>0</v>
      </c>
      <c r="D4062" s="179">
        <v>0</v>
      </c>
      <c r="E4062" s="179">
        <v>75818.515852297933</v>
      </c>
      <c r="F4062" s="179">
        <v>0</v>
      </c>
      <c r="G4062" s="179">
        <v>0</v>
      </c>
      <c r="H4062" s="179">
        <v>52621.575665536046</v>
      </c>
      <c r="I4062" s="179">
        <v>0</v>
      </c>
      <c r="J4062" s="179">
        <v>0</v>
      </c>
      <c r="K4062" s="179">
        <v>0</v>
      </c>
      <c r="L4062" s="179">
        <v>0</v>
      </c>
      <c r="M4062" s="179">
        <v>290310.38187038136</v>
      </c>
      <c r="N4062" s="179">
        <v>0</v>
      </c>
      <c r="O4062" s="179">
        <v>0</v>
      </c>
      <c r="P4062" s="179">
        <v>0</v>
      </c>
      <c r="Q4062" s="179">
        <v>0</v>
      </c>
      <c r="R4062" s="180">
        <v>0</v>
      </c>
      <c r="S4062" s="180">
        <v>0</v>
      </c>
      <c r="T4062" s="180">
        <v>0</v>
      </c>
    </row>
    <row r="4063" spans="2:20" x14ac:dyDescent="0.3">
      <c r="B4063" s="19">
        <v>4060</v>
      </c>
      <c r="C4063" s="179">
        <v>0</v>
      </c>
      <c r="D4063" s="179">
        <v>0</v>
      </c>
      <c r="E4063" s="179">
        <v>480083.53229871334</v>
      </c>
      <c r="F4063" s="179">
        <v>0</v>
      </c>
      <c r="G4063" s="179">
        <v>0</v>
      </c>
      <c r="H4063" s="179">
        <v>43163.020996174695</v>
      </c>
      <c r="I4063" s="179">
        <v>0</v>
      </c>
      <c r="J4063" s="179">
        <v>0</v>
      </c>
      <c r="K4063" s="179">
        <v>0</v>
      </c>
      <c r="L4063" s="179">
        <v>0</v>
      </c>
      <c r="M4063" s="179">
        <v>35456.324819719259</v>
      </c>
      <c r="N4063" s="179">
        <v>0</v>
      </c>
      <c r="O4063" s="179">
        <v>0</v>
      </c>
      <c r="P4063" s="179">
        <v>0</v>
      </c>
      <c r="Q4063" s="179">
        <v>0</v>
      </c>
      <c r="R4063" s="180">
        <v>0</v>
      </c>
      <c r="S4063" s="180">
        <v>0</v>
      </c>
      <c r="T4063" s="180">
        <v>0</v>
      </c>
    </row>
    <row r="4064" spans="2:20" x14ac:dyDescent="0.3">
      <c r="B4064" s="19">
        <v>4061</v>
      </c>
      <c r="C4064" s="179">
        <v>0</v>
      </c>
      <c r="D4064" s="179">
        <v>0</v>
      </c>
      <c r="E4064" s="179">
        <v>44550.883837385903</v>
      </c>
      <c r="F4064" s="179">
        <v>0</v>
      </c>
      <c r="G4064" s="179">
        <v>0</v>
      </c>
      <c r="H4064" s="179">
        <v>10459.971666823387</v>
      </c>
      <c r="I4064" s="179">
        <v>0</v>
      </c>
      <c r="J4064" s="179">
        <v>0</v>
      </c>
      <c r="K4064" s="179">
        <v>0</v>
      </c>
      <c r="L4064" s="179">
        <v>0</v>
      </c>
      <c r="M4064" s="179">
        <v>56558.6971057056</v>
      </c>
      <c r="N4064" s="179">
        <v>0</v>
      </c>
      <c r="O4064" s="179">
        <v>0</v>
      </c>
      <c r="P4064" s="179">
        <v>0</v>
      </c>
      <c r="Q4064" s="179">
        <v>0</v>
      </c>
      <c r="R4064" s="180">
        <v>0</v>
      </c>
      <c r="S4064" s="180">
        <v>0</v>
      </c>
      <c r="T4064" s="180">
        <v>0</v>
      </c>
    </row>
    <row r="4065" spans="2:20" x14ac:dyDescent="0.3">
      <c r="B4065" s="19">
        <v>4062</v>
      </c>
      <c r="C4065" s="179">
        <v>0</v>
      </c>
      <c r="D4065" s="179">
        <v>0</v>
      </c>
      <c r="E4065" s="179">
        <v>80322.863891957255</v>
      </c>
      <c r="F4065" s="179">
        <v>0</v>
      </c>
      <c r="G4065" s="179">
        <v>0</v>
      </c>
      <c r="H4065" s="179">
        <v>58916.656930877063</v>
      </c>
      <c r="I4065" s="179">
        <v>0</v>
      </c>
      <c r="J4065" s="179">
        <v>0</v>
      </c>
      <c r="K4065" s="179">
        <v>0</v>
      </c>
      <c r="L4065" s="179">
        <v>0</v>
      </c>
      <c r="M4065" s="179">
        <v>98368.478332059953</v>
      </c>
      <c r="N4065" s="179">
        <v>0</v>
      </c>
      <c r="O4065" s="179">
        <v>0</v>
      </c>
      <c r="P4065" s="179">
        <v>0</v>
      </c>
      <c r="Q4065" s="179">
        <v>0</v>
      </c>
      <c r="R4065" s="180">
        <v>0</v>
      </c>
      <c r="S4065" s="180">
        <v>0</v>
      </c>
      <c r="T4065" s="180">
        <v>0</v>
      </c>
    </row>
    <row r="4066" spans="2:20" x14ac:dyDescent="0.3">
      <c r="B4066" s="19">
        <v>4063</v>
      </c>
      <c r="C4066" s="179">
        <v>0</v>
      </c>
      <c r="D4066" s="179">
        <v>0</v>
      </c>
      <c r="E4066" s="179">
        <v>425047.2525928705</v>
      </c>
      <c r="F4066" s="179">
        <v>0</v>
      </c>
      <c r="G4066" s="179">
        <v>0</v>
      </c>
      <c r="H4066" s="179">
        <v>119392.54445495812</v>
      </c>
      <c r="I4066" s="179">
        <v>0</v>
      </c>
      <c r="J4066" s="179">
        <v>0</v>
      </c>
      <c r="K4066" s="179">
        <v>0</v>
      </c>
      <c r="L4066" s="179">
        <v>0</v>
      </c>
      <c r="M4066" s="179">
        <v>44524.10686778144</v>
      </c>
      <c r="N4066" s="179">
        <v>0</v>
      </c>
      <c r="O4066" s="179">
        <v>0</v>
      </c>
      <c r="P4066" s="179">
        <v>0</v>
      </c>
      <c r="Q4066" s="179">
        <v>0</v>
      </c>
      <c r="R4066" s="180">
        <v>0</v>
      </c>
      <c r="S4066" s="180">
        <v>0</v>
      </c>
      <c r="T4066" s="180">
        <v>0</v>
      </c>
    </row>
    <row r="4067" spans="2:20" x14ac:dyDescent="0.3">
      <c r="B4067" s="19">
        <v>4064</v>
      </c>
      <c r="C4067" s="179">
        <v>0</v>
      </c>
      <c r="D4067" s="179">
        <v>0</v>
      </c>
      <c r="E4067" s="179">
        <v>7373.6473761380394</v>
      </c>
      <c r="F4067" s="179">
        <v>0</v>
      </c>
      <c r="G4067" s="179">
        <v>0</v>
      </c>
      <c r="H4067" s="179">
        <v>9852.9696901507596</v>
      </c>
      <c r="I4067" s="179">
        <v>0</v>
      </c>
      <c r="J4067" s="179">
        <v>0</v>
      </c>
      <c r="K4067" s="179">
        <v>0</v>
      </c>
      <c r="L4067" s="179">
        <v>0</v>
      </c>
      <c r="M4067" s="179">
        <v>602702.66746063856</v>
      </c>
      <c r="N4067" s="179">
        <v>0</v>
      </c>
      <c r="O4067" s="179">
        <v>0</v>
      </c>
      <c r="P4067" s="179">
        <v>0</v>
      </c>
      <c r="Q4067" s="179">
        <v>0</v>
      </c>
      <c r="R4067" s="180">
        <v>0</v>
      </c>
      <c r="S4067" s="180">
        <v>0</v>
      </c>
      <c r="T4067" s="180">
        <v>0</v>
      </c>
    </row>
    <row r="4068" spans="2:20" x14ac:dyDescent="0.3">
      <c r="B4068" s="19">
        <v>4065</v>
      </c>
      <c r="C4068" s="179">
        <v>1</v>
      </c>
      <c r="D4068" s="179">
        <v>60624.898434139213</v>
      </c>
      <c r="E4068" s="179">
        <v>130250.17523271391</v>
      </c>
      <c r="F4068" s="179">
        <v>0</v>
      </c>
      <c r="G4068" s="179">
        <v>0</v>
      </c>
      <c r="H4068" s="179">
        <v>1711202.6214727366</v>
      </c>
      <c r="I4068" s="179">
        <v>0</v>
      </c>
      <c r="J4068" s="179">
        <v>0</v>
      </c>
      <c r="K4068" s="179">
        <v>0</v>
      </c>
      <c r="L4068" s="179">
        <v>0</v>
      </c>
      <c r="M4068" s="179">
        <v>94181.338820728168</v>
      </c>
      <c r="N4068" s="179">
        <v>0</v>
      </c>
      <c r="O4068" s="179">
        <v>0</v>
      </c>
      <c r="P4068" s="179">
        <v>0</v>
      </c>
      <c r="Q4068" s="179">
        <v>0</v>
      </c>
      <c r="R4068" s="180">
        <v>0</v>
      </c>
      <c r="S4068" s="180">
        <v>0</v>
      </c>
      <c r="T4068" s="180">
        <v>60624.898434139213</v>
      </c>
    </row>
    <row r="4069" spans="2:20" x14ac:dyDescent="0.3">
      <c r="B4069" s="19">
        <v>4066</v>
      </c>
      <c r="C4069" s="179">
        <v>0</v>
      </c>
      <c r="D4069" s="179">
        <v>0</v>
      </c>
      <c r="E4069" s="179">
        <v>27846.269829955207</v>
      </c>
      <c r="F4069" s="179">
        <v>0</v>
      </c>
      <c r="G4069" s="179">
        <v>0</v>
      </c>
      <c r="H4069" s="179">
        <v>51671.069420272113</v>
      </c>
      <c r="I4069" s="179">
        <v>0</v>
      </c>
      <c r="J4069" s="179">
        <v>0</v>
      </c>
      <c r="K4069" s="179">
        <v>0</v>
      </c>
      <c r="L4069" s="179">
        <v>0</v>
      </c>
      <c r="M4069" s="179">
        <v>50076.051241825662</v>
      </c>
      <c r="N4069" s="179">
        <v>0</v>
      </c>
      <c r="O4069" s="179">
        <v>0</v>
      </c>
      <c r="P4069" s="179">
        <v>0</v>
      </c>
      <c r="Q4069" s="179">
        <v>0</v>
      </c>
      <c r="R4069" s="180">
        <v>0</v>
      </c>
      <c r="S4069" s="180">
        <v>0</v>
      </c>
      <c r="T4069" s="180">
        <v>0</v>
      </c>
    </row>
    <row r="4070" spans="2:20" x14ac:dyDescent="0.3">
      <c r="B4070" s="19">
        <v>4067</v>
      </c>
      <c r="C4070" s="179">
        <v>0</v>
      </c>
      <c r="D4070" s="179">
        <v>0</v>
      </c>
      <c r="E4070" s="179">
        <v>9798.1902729762678</v>
      </c>
      <c r="F4070" s="179">
        <v>0</v>
      </c>
      <c r="G4070" s="179">
        <v>0</v>
      </c>
      <c r="H4070" s="179">
        <v>25551.489480674951</v>
      </c>
      <c r="I4070" s="179">
        <v>0</v>
      </c>
      <c r="J4070" s="179">
        <v>0</v>
      </c>
      <c r="K4070" s="179">
        <v>0</v>
      </c>
      <c r="L4070" s="179">
        <v>0</v>
      </c>
      <c r="M4070" s="179">
        <v>71968.107334073284</v>
      </c>
      <c r="N4070" s="179">
        <v>0</v>
      </c>
      <c r="O4070" s="179">
        <v>0</v>
      </c>
      <c r="P4070" s="179">
        <v>0</v>
      </c>
      <c r="Q4070" s="179">
        <v>0</v>
      </c>
      <c r="R4070" s="180">
        <v>0</v>
      </c>
      <c r="S4070" s="180">
        <v>0</v>
      </c>
      <c r="T4070" s="180">
        <v>0</v>
      </c>
    </row>
    <row r="4071" spans="2:20" x14ac:dyDescent="0.3">
      <c r="B4071" s="19">
        <v>4068</v>
      </c>
      <c r="C4071" s="179">
        <v>0</v>
      </c>
      <c r="D4071" s="179">
        <v>0</v>
      </c>
      <c r="E4071" s="179">
        <v>172175.64887019951</v>
      </c>
      <c r="F4071" s="179">
        <v>0</v>
      </c>
      <c r="G4071" s="179">
        <v>0</v>
      </c>
      <c r="H4071" s="179">
        <v>89397.131214951063</v>
      </c>
      <c r="I4071" s="179">
        <v>0</v>
      </c>
      <c r="J4071" s="179">
        <v>0</v>
      </c>
      <c r="K4071" s="179">
        <v>0</v>
      </c>
      <c r="L4071" s="179">
        <v>0</v>
      </c>
      <c r="M4071" s="179">
        <v>3524.2055130614517</v>
      </c>
      <c r="N4071" s="179">
        <v>0</v>
      </c>
      <c r="O4071" s="179">
        <v>0</v>
      </c>
      <c r="P4071" s="179">
        <v>0</v>
      </c>
      <c r="Q4071" s="179">
        <v>0</v>
      </c>
      <c r="R4071" s="180">
        <v>0</v>
      </c>
      <c r="S4071" s="180">
        <v>0</v>
      </c>
      <c r="T4071" s="180">
        <v>0</v>
      </c>
    </row>
    <row r="4072" spans="2:20" x14ac:dyDescent="0.3">
      <c r="B4072" s="19">
        <v>4069</v>
      </c>
      <c r="C4072" s="179">
        <v>0</v>
      </c>
      <c r="D4072" s="179">
        <v>0</v>
      </c>
      <c r="E4072" s="179">
        <v>725418.887766495</v>
      </c>
      <c r="F4072" s="179">
        <v>0</v>
      </c>
      <c r="G4072" s="179">
        <v>0</v>
      </c>
      <c r="H4072" s="179">
        <v>72099.719087030331</v>
      </c>
      <c r="I4072" s="179">
        <v>0</v>
      </c>
      <c r="J4072" s="179">
        <v>0</v>
      </c>
      <c r="K4072" s="179">
        <v>0</v>
      </c>
      <c r="L4072" s="179">
        <v>0</v>
      </c>
      <c r="M4072" s="179">
        <v>266520.91163900745</v>
      </c>
      <c r="N4072" s="179">
        <v>0</v>
      </c>
      <c r="O4072" s="179">
        <v>0</v>
      </c>
      <c r="P4072" s="179">
        <v>0</v>
      </c>
      <c r="Q4072" s="179">
        <v>0</v>
      </c>
      <c r="R4072" s="180">
        <v>0</v>
      </c>
      <c r="S4072" s="180">
        <v>0</v>
      </c>
      <c r="T4072" s="180">
        <v>0</v>
      </c>
    </row>
    <row r="4073" spans="2:20" x14ac:dyDescent="0.3">
      <c r="B4073" s="19">
        <v>4070</v>
      </c>
      <c r="C4073" s="179">
        <v>0</v>
      </c>
      <c r="D4073" s="179">
        <v>0</v>
      </c>
      <c r="E4073" s="179">
        <v>655342.31927765044</v>
      </c>
      <c r="F4073" s="179">
        <v>0</v>
      </c>
      <c r="G4073" s="179">
        <v>0</v>
      </c>
      <c r="H4073" s="179">
        <v>84696.338139607935</v>
      </c>
      <c r="I4073" s="179">
        <v>0</v>
      </c>
      <c r="J4073" s="179">
        <v>0</v>
      </c>
      <c r="K4073" s="179">
        <v>0</v>
      </c>
      <c r="L4073" s="179">
        <v>0</v>
      </c>
      <c r="M4073" s="179">
        <v>296994.36302351236</v>
      </c>
      <c r="N4073" s="179">
        <v>0</v>
      </c>
      <c r="O4073" s="179">
        <v>0</v>
      </c>
      <c r="P4073" s="179">
        <v>0</v>
      </c>
      <c r="Q4073" s="179">
        <v>0</v>
      </c>
      <c r="R4073" s="180">
        <v>0</v>
      </c>
      <c r="S4073" s="180">
        <v>0</v>
      </c>
      <c r="T4073" s="180">
        <v>0</v>
      </c>
    </row>
    <row r="4074" spans="2:20" x14ac:dyDescent="0.3">
      <c r="B4074" s="19">
        <v>4071</v>
      </c>
      <c r="C4074" s="179">
        <v>0</v>
      </c>
      <c r="D4074" s="179">
        <v>0</v>
      </c>
      <c r="E4074" s="179">
        <v>284346.61503629794</v>
      </c>
      <c r="F4074" s="179">
        <v>0</v>
      </c>
      <c r="G4074" s="179">
        <v>0</v>
      </c>
      <c r="H4074" s="179">
        <v>31730.129177717761</v>
      </c>
      <c r="I4074" s="179">
        <v>0</v>
      </c>
      <c r="J4074" s="179">
        <v>0</v>
      </c>
      <c r="K4074" s="179">
        <v>0</v>
      </c>
      <c r="L4074" s="179">
        <v>0</v>
      </c>
      <c r="M4074" s="179">
        <v>23119.615893857339</v>
      </c>
      <c r="N4074" s="179">
        <v>0</v>
      </c>
      <c r="O4074" s="179">
        <v>0</v>
      </c>
      <c r="P4074" s="179">
        <v>0</v>
      </c>
      <c r="Q4074" s="179">
        <v>0</v>
      </c>
      <c r="R4074" s="180">
        <v>0</v>
      </c>
      <c r="S4074" s="180">
        <v>0</v>
      </c>
      <c r="T4074" s="180">
        <v>0</v>
      </c>
    </row>
    <row r="4075" spans="2:20" x14ac:dyDescent="0.3">
      <c r="B4075" s="19">
        <v>4072</v>
      </c>
      <c r="C4075" s="179">
        <v>0</v>
      </c>
      <c r="D4075" s="179">
        <v>0</v>
      </c>
      <c r="E4075" s="179">
        <v>31183.996767355235</v>
      </c>
      <c r="F4075" s="179">
        <v>0</v>
      </c>
      <c r="G4075" s="179">
        <v>0</v>
      </c>
      <c r="H4075" s="179">
        <v>200663.19528727347</v>
      </c>
      <c r="I4075" s="179">
        <v>0</v>
      </c>
      <c r="J4075" s="179">
        <v>0</v>
      </c>
      <c r="K4075" s="179">
        <v>0</v>
      </c>
      <c r="L4075" s="179">
        <v>0</v>
      </c>
      <c r="M4075" s="179">
        <v>25141.375749102226</v>
      </c>
      <c r="N4075" s="179">
        <v>0</v>
      </c>
      <c r="O4075" s="179">
        <v>0</v>
      </c>
      <c r="P4075" s="179">
        <v>0</v>
      </c>
      <c r="Q4075" s="179">
        <v>0</v>
      </c>
      <c r="R4075" s="180">
        <v>0</v>
      </c>
      <c r="S4075" s="180">
        <v>0</v>
      </c>
      <c r="T4075" s="180">
        <v>0</v>
      </c>
    </row>
    <row r="4076" spans="2:20" x14ac:dyDescent="0.3">
      <c r="B4076" s="19">
        <v>4073</v>
      </c>
      <c r="C4076" s="179">
        <v>0</v>
      </c>
      <c r="D4076" s="179">
        <v>0</v>
      </c>
      <c r="E4076" s="179">
        <v>108927.42452707834</v>
      </c>
      <c r="F4076" s="179">
        <v>0</v>
      </c>
      <c r="G4076" s="179">
        <v>0</v>
      </c>
      <c r="H4076" s="179">
        <v>5234.7919336428349</v>
      </c>
      <c r="I4076" s="179">
        <v>0</v>
      </c>
      <c r="J4076" s="179">
        <v>0</v>
      </c>
      <c r="K4076" s="179">
        <v>0</v>
      </c>
      <c r="L4076" s="179">
        <v>0</v>
      </c>
      <c r="M4076" s="179">
        <v>130023.389123923</v>
      </c>
      <c r="N4076" s="179">
        <v>0</v>
      </c>
      <c r="O4076" s="179">
        <v>0</v>
      </c>
      <c r="P4076" s="179">
        <v>0</v>
      </c>
      <c r="Q4076" s="179">
        <v>0</v>
      </c>
      <c r="R4076" s="180">
        <v>0</v>
      </c>
      <c r="S4076" s="180">
        <v>0</v>
      </c>
      <c r="T4076" s="180">
        <v>0</v>
      </c>
    </row>
    <row r="4077" spans="2:20" x14ac:dyDescent="0.3">
      <c r="B4077" s="19">
        <v>4074</v>
      </c>
      <c r="C4077" s="179">
        <v>0</v>
      </c>
      <c r="D4077" s="179">
        <v>0</v>
      </c>
      <c r="E4077" s="179">
        <v>111470.67141940803</v>
      </c>
      <c r="F4077" s="179">
        <v>0</v>
      </c>
      <c r="G4077" s="179">
        <v>0</v>
      </c>
      <c r="H4077" s="179">
        <v>121045.57369647303</v>
      </c>
      <c r="I4077" s="179">
        <v>0</v>
      </c>
      <c r="J4077" s="179">
        <v>0</v>
      </c>
      <c r="K4077" s="179">
        <v>0</v>
      </c>
      <c r="L4077" s="179">
        <v>0</v>
      </c>
      <c r="M4077" s="179">
        <v>46620.805302038512</v>
      </c>
      <c r="N4077" s="179">
        <v>0</v>
      </c>
      <c r="O4077" s="179">
        <v>0</v>
      </c>
      <c r="P4077" s="179">
        <v>0</v>
      </c>
      <c r="Q4077" s="179">
        <v>0</v>
      </c>
      <c r="R4077" s="180">
        <v>0</v>
      </c>
      <c r="S4077" s="180">
        <v>0</v>
      </c>
      <c r="T4077" s="180">
        <v>0</v>
      </c>
    </row>
    <row r="4078" spans="2:20" x14ac:dyDescent="0.3">
      <c r="B4078" s="19">
        <v>4075</v>
      </c>
      <c r="C4078" s="179">
        <v>0</v>
      </c>
      <c r="D4078" s="179">
        <v>0</v>
      </c>
      <c r="E4078" s="179">
        <v>416957.73751848517</v>
      </c>
      <c r="F4078" s="179">
        <v>0</v>
      </c>
      <c r="G4078" s="179">
        <v>0</v>
      </c>
      <c r="H4078" s="179">
        <v>73995.458592286057</v>
      </c>
      <c r="I4078" s="179">
        <v>0</v>
      </c>
      <c r="J4078" s="179">
        <v>0</v>
      </c>
      <c r="K4078" s="179">
        <v>0</v>
      </c>
      <c r="L4078" s="179">
        <v>0</v>
      </c>
      <c r="M4078" s="179">
        <v>22751.98055864402</v>
      </c>
      <c r="N4078" s="179">
        <v>0</v>
      </c>
      <c r="O4078" s="179">
        <v>0</v>
      </c>
      <c r="P4078" s="179">
        <v>0</v>
      </c>
      <c r="Q4078" s="179">
        <v>0</v>
      </c>
      <c r="R4078" s="180">
        <v>0</v>
      </c>
      <c r="S4078" s="180">
        <v>0</v>
      </c>
      <c r="T4078" s="180">
        <v>0</v>
      </c>
    </row>
    <row r="4079" spans="2:20" x14ac:dyDescent="0.3">
      <c r="B4079" s="19">
        <v>4076</v>
      </c>
      <c r="C4079" s="179">
        <v>0</v>
      </c>
      <c r="D4079" s="179">
        <v>0</v>
      </c>
      <c r="E4079" s="179">
        <v>285841.39467350679</v>
      </c>
      <c r="F4079" s="179">
        <v>0</v>
      </c>
      <c r="G4079" s="179">
        <v>0</v>
      </c>
      <c r="H4079" s="179">
        <v>35758.981350824906</v>
      </c>
      <c r="I4079" s="179">
        <v>0</v>
      </c>
      <c r="J4079" s="179">
        <v>0</v>
      </c>
      <c r="K4079" s="179">
        <v>0</v>
      </c>
      <c r="L4079" s="179">
        <v>0</v>
      </c>
      <c r="M4079" s="179">
        <v>20508.481374362866</v>
      </c>
      <c r="N4079" s="179">
        <v>0</v>
      </c>
      <c r="O4079" s="179">
        <v>0</v>
      </c>
      <c r="P4079" s="179">
        <v>0</v>
      </c>
      <c r="Q4079" s="179">
        <v>0</v>
      </c>
      <c r="R4079" s="180">
        <v>0</v>
      </c>
      <c r="S4079" s="180">
        <v>0</v>
      </c>
      <c r="T4079" s="180">
        <v>0</v>
      </c>
    </row>
    <row r="4080" spans="2:20" x14ac:dyDescent="0.3">
      <c r="B4080" s="19">
        <v>4077</v>
      </c>
      <c r="C4080" s="179">
        <v>0</v>
      </c>
      <c r="D4080" s="179">
        <v>0</v>
      </c>
      <c r="E4080" s="179">
        <v>95358.929622921234</v>
      </c>
      <c r="F4080" s="179">
        <v>0</v>
      </c>
      <c r="G4080" s="179">
        <v>0</v>
      </c>
      <c r="H4080" s="179">
        <v>6232.5790884541093</v>
      </c>
      <c r="I4080" s="179">
        <v>0</v>
      </c>
      <c r="J4080" s="179">
        <v>0</v>
      </c>
      <c r="K4080" s="179">
        <v>0</v>
      </c>
      <c r="L4080" s="179">
        <v>0</v>
      </c>
      <c r="M4080" s="179">
        <v>20848.476235917646</v>
      </c>
      <c r="N4080" s="179">
        <v>0</v>
      </c>
      <c r="O4080" s="179">
        <v>0</v>
      </c>
      <c r="P4080" s="179">
        <v>0</v>
      </c>
      <c r="Q4080" s="179">
        <v>0</v>
      </c>
      <c r="R4080" s="180">
        <v>0</v>
      </c>
      <c r="S4080" s="180">
        <v>0</v>
      </c>
      <c r="T4080" s="180">
        <v>0</v>
      </c>
    </row>
    <row r="4081" spans="2:20" x14ac:dyDescent="0.3">
      <c r="B4081" s="19">
        <v>4078</v>
      </c>
      <c r="C4081" s="179">
        <v>0</v>
      </c>
      <c r="D4081" s="179">
        <v>0</v>
      </c>
      <c r="E4081" s="179">
        <v>272925.02969197615</v>
      </c>
      <c r="F4081" s="179">
        <v>0</v>
      </c>
      <c r="G4081" s="179">
        <v>0</v>
      </c>
      <c r="H4081" s="179">
        <v>110639.01250340808</v>
      </c>
      <c r="I4081" s="179">
        <v>0</v>
      </c>
      <c r="J4081" s="179">
        <v>0</v>
      </c>
      <c r="K4081" s="179">
        <v>0</v>
      </c>
      <c r="L4081" s="179">
        <v>0</v>
      </c>
      <c r="M4081" s="179">
        <v>45762.354524326816</v>
      </c>
      <c r="N4081" s="179">
        <v>0</v>
      </c>
      <c r="O4081" s="179">
        <v>0</v>
      </c>
      <c r="P4081" s="179">
        <v>0</v>
      </c>
      <c r="Q4081" s="179">
        <v>0</v>
      </c>
      <c r="R4081" s="180">
        <v>0</v>
      </c>
      <c r="S4081" s="180">
        <v>0</v>
      </c>
      <c r="T4081" s="180">
        <v>0</v>
      </c>
    </row>
    <row r="4082" spans="2:20" x14ac:dyDescent="0.3">
      <c r="B4082" s="19">
        <v>4079</v>
      </c>
      <c r="C4082" s="179">
        <v>0</v>
      </c>
      <c r="D4082" s="179">
        <v>0</v>
      </c>
      <c r="E4082" s="179">
        <v>112579.76806359673</v>
      </c>
      <c r="F4082" s="179">
        <v>0</v>
      </c>
      <c r="G4082" s="179">
        <v>0</v>
      </c>
      <c r="H4082" s="179">
        <v>80000.522360686286</v>
      </c>
      <c r="I4082" s="179">
        <v>0</v>
      </c>
      <c r="J4082" s="179">
        <v>0</v>
      </c>
      <c r="K4082" s="179">
        <v>0</v>
      </c>
      <c r="L4082" s="179">
        <v>0</v>
      </c>
      <c r="M4082" s="179">
        <v>22003.267061456485</v>
      </c>
      <c r="N4082" s="179">
        <v>0</v>
      </c>
      <c r="O4082" s="179">
        <v>0</v>
      </c>
      <c r="P4082" s="179">
        <v>0</v>
      </c>
      <c r="Q4082" s="179">
        <v>0</v>
      </c>
      <c r="R4082" s="180">
        <v>0</v>
      </c>
      <c r="S4082" s="180">
        <v>0</v>
      </c>
      <c r="T4082" s="180">
        <v>0</v>
      </c>
    </row>
    <row r="4083" spans="2:20" x14ac:dyDescent="0.3">
      <c r="B4083" s="19">
        <v>4080</v>
      </c>
      <c r="C4083" s="179">
        <v>0</v>
      </c>
      <c r="D4083" s="179">
        <v>0</v>
      </c>
      <c r="E4083" s="179">
        <v>41305.546115614736</v>
      </c>
      <c r="F4083" s="179">
        <v>0</v>
      </c>
      <c r="G4083" s="179">
        <v>0</v>
      </c>
      <c r="H4083" s="179">
        <v>164994.8622576831</v>
      </c>
      <c r="I4083" s="179">
        <v>0</v>
      </c>
      <c r="J4083" s="179">
        <v>0</v>
      </c>
      <c r="K4083" s="179">
        <v>0</v>
      </c>
      <c r="L4083" s="179">
        <v>0</v>
      </c>
      <c r="M4083" s="179">
        <v>566991.59444177873</v>
      </c>
      <c r="N4083" s="179">
        <v>0</v>
      </c>
      <c r="O4083" s="179">
        <v>0</v>
      </c>
      <c r="P4083" s="179">
        <v>0</v>
      </c>
      <c r="Q4083" s="179">
        <v>0</v>
      </c>
      <c r="R4083" s="180">
        <v>0</v>
      </c>
      <c r="S4083" s="180">
        <v>0</v>
      </c>
      <c r="T4083" s="180">
        <v>0</v>
      </c>
    </row>
    <row r="4084" spans="2:20" x14ac:dyDescent="0.3">
      <c r="B4084" s="19">
        <v>4081</v>
      </c>
      <c r="C4084" s="179">
        <v>0</v>
      </c>
      <c r="D4084" s="179">
        <v>0</v>
      </c>
      <c r="E4084" s="179">
        <v>125597.20657644948</v>
      </c>
      <c r="F4084" s="179">
        <v>0</v>
      </c>
      <c r="G4084" s="179">
        <v>0</v>
      </c>
      <c r="H4084" s="179">
        <v>168285.51725809724</v>
      </c>
      <c r="I4084" s="179">
        <v>0</v>
      </c>
      <c r="J4084" s="179">
        <v>0</v>
      </c>
      <c r="K4084" s="179">
        <v>0</v>
      </c>
      <c r="L4084" s="179">
        <v>0</v>
      </c>
      <c r="M4084" s="179">
        <v>227711.02192876858</v>
      </c>
      <c r="N4084" s="179">
        <v>0</v>
      </c>
      <c r="O4084" s="179">
        <v>0</v>
      </c>
      <c r="P4084" s="179">
        <v>0</v>
      </c>
      <c r="Q4084" s="179">
        <v>0</v>
      </c>
      <c r="R4084" s="180">
        <v>0</v>
      </c>
      <c r="S4084" s="180">
        <v>0</v>
      </c>
      <c r="T4084" s="180">
        <v>0</v>
      </c>
    </row>
    <row r="4085" spans="2:20" x14ac:dyDescent="0.3">
      <c r="B4085" s="19">
        <v>4082</v>
      </c>
      <c r="C4085" s="179">
        <v>0</v>
      </c>
      <c r="D4085" s="179">
        <v>0</v>
      </c>
      <c r="E4085" s="179">
        <v>653118.01468431938</v>
      </c>
      <c r="F4085" s="179">
        <v>0</v>
      </c>
      <c r="G4085" s="179">
        <v>0</v>
      </c>
      <c r="H4085" s="179">
        <v>349361.01355304959</v>
      </c>
      <c r="I4085" s="179">
        <v>0</v>
      </c>
      <c r="J4085" s="179">
        <v>0</v>
      </c>
      <c r="K4085" s="179">
        <v>0</v>
      </c>
      <c r="L4085" s="179">
        <v>0</v>
      </c>
      <c r="M4085" s="179">
        <v>205745.48640838912</v>
      </c>
      <c r="N4085" s="179">
        <v>0</v>
      </c>
      <c r="O4085" s="179">
        <v>0</v>
      </c>
      <c r="P4085" s="179">
        <v>0</v>
      </c>
      <c r="Q4085" s="179">
        <v>0</v>
      </c>
      <c r="R4085" s="180">
        <v>0</v>
      </c>
      <c r="S4085" s="180">
        <v>0</v>
      </c>
      <c r="T4085" s="180">
        <v>0</v>
      </c>
    </row>
    <row r="4086" spans="2:20" x14ac:dyDescent="0.3">
      <c r="B4086" s="19">
        <v>4083</v>
      </c>
      <c r="C4086" s="179">
        <v>0</v>
      </c>
      <c r="D4086" s="179">
        <v>0</v>
      </c>
      <c r="E4086" s="179">
        <v>452982.94781472144</v>
      </c>
      <c r="F4086" s="179">
        <v>0</v>
      </c>
      <c r="G4086" s="179">
        <v>0</v>
      </c>
      <c r="H4086" s="179">
        <v>68355.13434027505</v>
      </c>
      <c r="I4086" s="179">
        <v>0</v>
      </c>
      <c r="J4086" s="179">
        <v>0</v>
      </c>
      <c r="K4086" s="179">
        <v>0</v>
      </c>
      <c r="L4086" s="179">
        <v>0</v>
      </c>
      <c r="M4086" s="179">
        <v>49257.441406386693</v>
      </c>
      <c r="N4086" s="179">
        <v>0</v>
      </c>
      <c r="O4086" s="179">
        <v>0</v>
      </c>
      <c r="P4086" s="179">
        <v>0</v>
      </c>
      <c r="Q4086" s="179">
        <v>0</v>
      </c>
      <c r="R4086" s="180">
        <v>0</v>
      </c>
      <c r="S4086" s="180">
        <v>0</v>
      </c>
      <c r="T4086" s="180">
        <v>0</v>
      </c>
    </row>
    <row r="4087" spans="2:20" x14ac:dyDescent="0.3">
      <c r="B4087" s="19">
        <v>4084</v>
      </c>
      <c r="C4087" s="179">
        <v>0</v>
      </c>
      <c r="D4087" s="179">
        <v>0</v>
      </c>
      <c r="E4087" s="179">
        <v>62976.547798357904</v>
      </c>
      <c r="F4087" s="179">
        <v>0</v>
      </c>
      <c r="G4087" s="179">
        <v>0</v>
      </c>
      <c r="H4087" s="179">
        <v>205447.01739192806</v>
      </c>
      <c r="I4087" s="179">
        <v>0</v>
      </c>
      <c r="J4087" s="179">
        <v>0</v>
      </c>
      <c r="K4087" s="179">
        <v>0</v>
      </c>
      <c r="L4087" s="179">
        <v>0</v>
      </c>
      <c r="M4087" s="179">
        <v>116533.37204503766</v>
      </c>
      <c r="N4087" s="179">
        <v>0</v>
      </c>
      <c r="O4087" s="179">
        <v>0</v>
      </c>
      <c r="P4087" s="179">
        <v>0</v>
      </c>
      <c r="Q4087" s="179">
        <v>0</v>
      </c>
      <c r="R4087" s="180">
        <v>0</v>
      </c>
      <c r="S4087" s="180">
        <v>0</v>
      </c>
      <c r="T4087" s="180">
        <v>0</v>
      </c>
    </row>
    <row r="4088" spans="2:20" x14ac:dyDescent="0.3">
      <c r="B4088" s="19">
        <v>4085</v>
      </c>
      <c r="C4088" s="179">
        <v>0</v>
      </c>
      <c r="D4088" s="179">
        <v>0</v>
      </c>
      <c r="E4088" s="179">
        <v>233761.0567404477</v>
      </c>
      <c r="F4088" s="179">
        <v>0</v>
      </c>
      <c r="G4088" s="179">
        <v>0</v>
      </c>
      <c r="H4088" s="179">
        <v>440329.59052713111</v>
      </c>
      <c r="I4088" s="179">
        <v>0</v>
      </c>
      <c r="J4088" s="179">
        <v>0</v>
      </c>
      <c r="K4088" s="179">
        <v>0</v>
      </c>
      <c r="L4088" s="179">
        <v>0</v>
      </c>
      <c r="M4088" s="179">
        <v>30373.371180253209</v>
      </c>
      <c r="N4088" s="179">
        <v>0</v>
      </c>
      <c r="O4088" s="179">
        <v>0</v>
      </c>
      <c r="P4088" s="179">
        <v>0</v>
      </c>
      <c r="Q4088" s="179">
        <v>0</v>
      </c>
      <c r="R4088" s="180">
        <v>0</v>
      </c>
      <c r="S4088" s="180">
        <v>0</v>
      </c>
      <c r="T4088" s="180">
        <v>0</v>
      </c>
    </row>
    <row r="4089" spans="2:20" x14ac:dyDescent="0.3">
      <c r="B4089" s="19">
        <v>4086</v>
      </c>
      <c r="C4089" s="179">
        <v>0</v>
      </c>
      <c r="D4089" s="179">
        <v>0</v>
      </c>
      <c r="E4089" s="179">
        <v>652564.16837595333</v>
      </c>
      <c r="F4089" s="179">
        <v>0</v>
      </c>
      <c r="G4089" s="179">
        <v>0</v>
      </c>
      <c r="H4089" s="179">
        <v>223805.52775260294</v>
      </c>
      <c r="I4089" s="179">
        <v>0</v>
      </c>
      <c r="J4089" s="179">
        <v>0</v>
      </c>
      <c r="K4089" s="179">
        <v>0</v>
      </c>
      <c r="L4089" s="179">
        <v>0</v>
      </c>
      <c r="M4089" s="179">
        <v>39101.413285725379</v>
      </c>
      <c r="N4089" s="179">
        <v>0</v>
      </c>
      <c r="O4089" s="179">
        <v>0</v>
      </c>
      <c r="P4089" s="179">
        <v>0</v>
      </c>
      <c r="Q4089" s="179">
        <v>0</v>
      </c>
      <c r="R4089" s="180">
        <v>0</v>
      </c>
      <c r="S4089" s="180">
        <v>0</v>
      </c>
      <c r="T4089" s="180">
        <v>0</v>
      </c>
    </row>
    <row r="4090" spans="2:20" x14ac:dyDescent="0.3">
      <c r="B4090" s="19">
        <v>4087</v>
      </c>
      <c r="C4090" s="179">
        <v>0</v>
      </c>
      <c r="D4090" s="179">
        <v>0</v>
      </c>
      <c r="E4090" s="179">
        <v>176997.57427406142</v>
      </c>
      <c r="F4090" s="179">
        <v>0</v>
      </c>
      <c r="G4090" s="179">
        <v>0</v>
      </c>
      <c r="H4090" s="179">
        <v>186494.22929420861</v>
      </c>
      <c r="I4090" s="179">
        <v>0</v>
      </c>
      <c r="J4090" s="179">
        <v>0</v>
      </c>
      <c r="K4090" s="179">
        <v>0</v>
      </c>
      <c r="L4090" s="179">
        <v>0</v>
      </c>
      <c r="M4090" s="179">
        <v>1237309.1347747578</v>
      </c>
      <c r="N4090" s="179">
        <v>0</v>
      </c>
      <c r="O4090" s="179">
        <v>0</v>
      </c>
      <c r="P4090" s="179">
        <v>0</v>
      </c>
      <c r="Q4090" s="179">
        <v>0</v>
      </c>
      <c r="R4090" s="180">
        <v>0</v>
      </c>
      <c r="S4090" s="180">
        <v>0</v>
      </c>
      <c r="T4090" s="180">
        <v>0</v>
      </c>
    </row>
    <row r="4091" spans="2:20" x14ac:dyDescent="0.3">
      <c r="B4091" s="19">
        <v>4088</v>
      </c>
      <c r="C4091" s="179">
        <v>0</v>
      </c>
      <c r="D4091" s="179">
        <v>0</v>
      </c>
      <c r="E4091" s="179">
        <v>253045.71303749265</v>
      </c>
      <c r="F4091" s="179">
        <v>0</v>
      </c>
      <c r="G4091" s="179">
        <v>0</v>
      </c>
      <c r="H4091" s="179">
        <v>519433.83173904562</v>
      </c>
      <c r="I4091" s="179">
        <v>0</v>
      </c>
      <c r="J4091" s="179">
        <v>0</v>
      </c>
      <c r="K4091" s="179">
        <v>0</v>
      </c>
      <c r="L4091" s="179">
        <v>0</v>
      </c>
      <c r="M4091" s="179">
        <v>126837.39654900128</v>
      </c>
      <c r="N4091" s="179">
        <v>0</v>
      </c>
      <c r="O4091" s="179">
        <v>0</v>
      </c>
      <c r="P4091" s="179">
        <v>0</v>
      </c>
      <c r="Q4091" s="179">
        <v>0</v>
      </c>
      <c r="R4091" s="180">
        <v>0</v>
      </c>
      <c r="S4091" s="180">
        <v>0</v>
      </c>
      <c r="T4091" s="180">
        <v>0</v>
      </c>
    </row>
    <row r="4092" spans="2:20" x14ac:dyDescent="0.3">
      <c r="B4092" s="19">
        <v>4089</v>
      </c>
      <c r="C4092" s="179">
        <v>0</v>
      </c>
      <c r="D4092" s="179">
        <v>0</v>
      </c>
      <c r="E4092" s="179">
        <v>192779.39135310592</v>
      </c>
      <c r="F4092" s="179">
        <v>0</v>
      </c>
      <c r="G4092" s="179">
        <v>0</v>
      </c>
      <c r="H4092" s="179">
        <v>411478.63138286007</v>
      </c>
      <c r="I4092" s="179">
        <v>0</v>
      </c>
      <c r="J4092" s="179">
        <v>0</v>
      </c>
      <c r="K4092" s="179">
        <v>0</v>
      </c>
      <c r="L4092" s="179">
        <v>0</v>
      </c>
      <c r="M4092" s="179">
        <v>180530.15755798644</v>
      </c>
      <c r="N4092" s="179">
        <v>0</v>
      </c>
      <c r="O4092" s="179">
        <v>0</v>
      </c>
      <c r="P4092" s="179">
        <v>0</v>
      </c>
      <c r="Q4092" s="179">
        <v>0</v>
      </c>
      <c r="R4092" s="180">
        <v>0</v>
      </c>
      <c r="S4092" s="180">
        <v>0</v>
      </c>
      <c r="T4092" s="180">
        <v>0</v>
      </c>
    </row>
    <row r="4093" spans="2:20" x14ac:dyDescent="0.3">
      <c r="B4093" s="19">
        <v>4090</v>
      </c>
      <c r="C4093" s="179">
        <v>0</v>
      </c>
      <c r="D4093" s="179">
        <v>0</v>
      </c>
      <c r="E4093" s="179">
        <v>39808.043850331283</v>
      </c>
      <c r="F4093" s="179">
        <v>0</v>
      </c>
      <c r="G4093" s="179">
        <v>0</v>
      </c>
      <c r="H4093" s="179">
        <v>285713.11563873605</v>
      </c>
      <c r="I4093" s="179">
        <v>0</v>
      </c>
      <c r="J4093" s="179">
        <v>0</v>
      </c>
      <c r="K4093" s="179">
        <v>0</v>
      </c>
      <c r="L4093" s="179">
        <v>0</v>
      </c>
      <c r="M4093" s="179">
        <v>52115.351678713967</v>
      </c>
      <c r="N4093" s="179">
        <v>0</v>
      </c>
      <c r="O4093" s="179">
        <v>0</v>
      </c>
      <c r="P4093" s="179">
        <v>0</v>
      </c>
      <c r="Q4093" s="179">
        <v>0</v>
      </c>
      <c r="R4093" s="180">
        <v>0</v>
      </c>
      <c r="S4093" s="180">
        <v>0</v>
      </c>
      <c r="T4093" s="180">
        <v>0</v>
      </c>
    </row>
    <row r="4094" spans="2:20" x14ac:dyDescent="0.3">
      <c r="B4094" s="19">
        <v>4091</v>
      </c>
      <c r="C4094" s="179">
        <v>1</v>
      </c>
      <c r="D4094" s="179">
        <v>56433.467044549485</v>
      </c>
      <c r="E4094" s="179">
        <v>349783.03045984841</v>
      </c>
      <c r="F4094" s="179">
        <v>0</v>
      </c>
      <c r="G4094" s="179">
        <v>0</v>
      </c>
      <c r="H4094" s="179">
        <v>109791.00435587703</v>
      </c>
      <c r="I4094" s="179">
        <v>0</v>
      </c>
      <c r="J4094" s="179">
        <v>0</v>
      </c>
      <c r="K4094" s="179">
        <v>0</v>
      </c>
      <c r="L4094" s="179">
        <v>0</v>
      </c>
      <c r="M4094" s="179">
        <v>122582.33012975124</v>
      </c>
      <c r="N4094" s="179">
        <v>0</v>
      </c>
      <c r="O4094" s="179">
        <v>0</v>
      </c>
      <c r="P4094" s="179">
        <v>0</v>
      </c>
      <c r="Q4094" s="179">
        <v>0</v>
      </c>
      <c r="R4094" s="180">
        <v>0</v>
      </c>
      <c r="S4094" s="180">
        <v>0</v>
      </c>
      <c r="T4094" s="180">
        <v>56433.467044549485</v>
      </c>
    </row>
    <row r="4095" spans="2:20" x14ac:dyDescent="0.3">
      <c r="B4095" s="19">
        <v>4092</v>
      </c>
      <c r="C4095" s="179">
        <v>0</v>
      </c>
      <c r="D4095" s="179">
        <v>0</v>
      </c>
      <c r="E4095" s="179">
        <v>65499.085895139251</v>
      </c>
      <c r="F4095" s="179">
        <v>0</v>
      </c>
      <c r="G4095" s="179">
        <v>0</v>
      </c>
      <c r="H4095" s="179">
        <v>148942.07095631049</v>
      </c>
      <c r="I4095" s="179">
        <v>0</v>
      </c>
      <c r="J4095" s="179">
        <v>0</v>
      </c>
      <c r="K4095" s="179">
        <v>0</v>
      </c>
      <c r="L4095" s="179">
        <v>0</v>
      </c>
      <c r="M4095" s="179">
        <v>5471.3628324433839</v>
      </c>
      <c r="N4095" s="179">
        <v>0</v>
      </c>
      <c r="O4095" s="179">
        <v>0</v>
      </c>
      <c r="P4095" s="179">
        <v>0</v>
      </c>
      <c r="Q4095" s="179">
        <v>0</v>
      </c>
      <c r="R4095" s="180">
        <v>0</v>
      </c>
      <c r="S4095" s="180">
        <v>0</v>
      </c>
      <c r="T4095" s="180">
        <v>0</v>
      </c>
    </row>
    <row r="4096" spans="2:20" x14ac:dyDescent="0.3">
      <c r="B4096" s="19">
        <v>4093</v>
      </c>
      <c r="C4096" s="179">
        <v>0</v>
      </c>
      <c r="D4096" s="179">
        <v>0</v>
      </c>
      <c r="E4096" s="179">
        <v>76695.319799955934</v>
      </c>
      <c r="F4096" s="179">
        <v>0</v>
      </c>
      <c r="G4096" s="179">
        <v>0</v>
      </c>
      <c r="H4096" s="179">
        <v>67634.892131931367</v>
      </c>
      <c r="I4096" s="179">
        <v>0</v>
      </c>
      <c r="J4096" s="179">
        <v>0</v>
      </c>
      <c r="K4096" s="179">
        <v>0</v>
      </c>
      <c r="L4096" s="179">
        <v>0</v>
      </c>
      <c r="M4096" s="179">
        <v>362605.20541047788</v>
      </c>
      <c r="N4096" s="179">
        <v>0</v>
      </c>
      <c r="O4096" s="179">
        <v>0</v>
      </c>
      <c r="P4096" s="179">
        <v>0</v>
      </c>
      <c r="Q4096" s="179">
        <v>0</v>
      </c>
      <c r="R4096" s="180">
        <v>0</v>
      </c>
      <c r="S4096" s="180">
        <v>0</v>
      </c>
      <c r="T4096" s="180">
        <v>0</v>
      </c>
    </row>
    <row r="4097" spans="2:20" x14ac:dyDescent="0.3">
      <c r="B4097" s="19">
        <v>4094</v>
      </c>
      <c r="C4097" s="179">
        <v>0</v>
      </c>
      <c r="D4097" s="179">
        <v>0</v>
      </c>
      <c r="E4097" s="179">
        <v>143795.88861841056</v>
      </c>
      <c r="F4097" s="179">
        <v>0</v>
      </c>
      <c r="G4097" s="179">
        <v>0</v>
      </c>
      <c r="H4097" s="179">
        <v>33927.333667898762</v>
      </c>
      <c r="I4097" s="179">
        <v>0</v>
      </c>
      <c r="J4097" s="179">
        <v>0</v>
      </c>
      <c r="K4097" s="179">
        <v>0</v>
      </c>
      <c r="L4097" s="179">
        <v>0</v>
      </c>
      <c r="M4097" s="179">
        <v>249352.76173519151</v>
      </c>
      <c r="N4097" s="179">
        <v>0</v>
      </c>
      <c r="O4097" s="179">
        <v>0</v>
      </c>
      <c r="P4097" s="179">
        <v>0</v>
      </c>
      <c r="Q4097" s="179">
        <v>0</v>
      </c>
      <c r="R4097" s="180">
        <v>0</v>
      </c>
      <c r="S4097" s="180">
        <v>0</v>
      </c>
      <c r="T4097" s="180">
        <v>0</v>
      </c>
    </row>
    <row r="4098" spans="2:20" x14ac:dyDescent="0.3">
      <c r="B4098" s="19">
        <v>4095</v>
      </c>
      <c r="C4098" s="179">
        <v>0</v>
      </c>
      <c r="D4098" s="179">
        <v>0</v>
      </c>
      <c r="E4098" s="179">
        <v>40090.809361411862</v>
      </c>
      <c r="F4098" s="179">
        <v>0</v>
      </c>
      <c r="G4098" s="179">
        <v>0</v>
      </c>
      <c r="H4098" s="179">
        <v>18700.812112203988</v>
      </c>
      <c r="I4098" s="179">
        <v>0</v>
      </c>
      <c r="J4098" s="179">
        <v>0</v>
      </c>
      <c r="K4098" s="179">
        <v>0</v>
      </c>
      <c r="L4098" s="179">
        <v>0</v>
      </c>
      <c r="M4098" s="179">
        <v>66313.70845061545</v>
      </c>
      <c r="N4098" s="179">
        <v>0</v>
      </c>
      <c r="O4098" s="179">
        <v>0</v>
      </c>
      <c r="P4098" s="179">
        <v>0</v>
      </c>
      <c r="Q4098" s="179">
        <v>0</v>
      </c>
      <c r="R4098" s="180">
        <v>0</v>
      </c>
      <c r="S4098" s="180">
        <v>0</v>
      </c>
      <c r="T4098" s="180">
        <v>0</v>
      </c>
    </row>
    <row r="4099" spans="2:20" x14ac:dyDescent="0.3">
      <c r="B4099" s="19">
        <v>4096</v>
      </c>
      <c r="C4099" s="179">
        <v>0</v>
      </c>
      <c r="D4099" s="179">
        <v>0</v>
      </c>
      <c r="E4099" s="179">
        <v>73049.463200254584</v>
      </c>
      <c r="F4099" s="179">
        <v>0</v>
      </c>
      <c r="G4099" s="179">
        <v>0</v>
      </c>
      <c r="H4099" s="179">
        <v>65017.873388585729</v>
      </c>
      <c r="I4099" s="179">
        <v>0</v>
      </c>
      <c r="J4099" s="179">
        <v>0</v>
      </c>
      <c r="K4099" s="179">
        <v>0</v>
      </c>
      <c r="L4099" s="179">
        <v>0</v>
      </c>
      <c r="M4099" s="179">
        <v>41430.997616947519</v>
      </c>
      <c r="N4099" s="179">
        <v>0</v>
      </c>
      <c r="O4099" s="179">
        <v>0</v>
      </c>
      <c r="P4099" s="179">
        <v>0</v>
      </c>
      <c r="Q4099" s="179">
        <v>0</v>
      </c>
      <c r="R4099" s="180">
        <v>0</v>
      </c>
      <c r="S4099" s="180">
        <v>0</v>
      </c>
      <c r="T4099" s="180">
        <v>0</v>
      </c>
    </row>
    <row r="4100" spans="2:20" x14ac:dyDescent="0.3">
      <c r="B4100" s="19">
        <v>4097</v>
      </c>
      <c r="C4100" s="179">
        <v>0</v>
      </c>
      <c r="D4100" s="179">
        <v>0</v>
      </c>
      <c r="E4100" s="179">
        <v>693615.42488884297</v>
      </c>
      <c r="F4100" s="179">
        <v>0</v>
      </c>
      <c r="G4100" s="179">
        <v>0</v>
      </c>
      <c r="H4100" s="179">
        <v>48486.580313832164</v>
      </c>
      <c r="I4100" s="179">
        <v>0</v>
      </c>
      <c r="J4100" s="179">
        <v>0</v>
      </c>
      <c r="K4100" s="179">
        <v>0</v>
      </c>
      <c r="L4100" s="179">
        <v>0</v>
      </c>
      <c r="M4100" s="179">
        <v>47653.87607897463</v>
      </c>
      <c r="N4100" s="179">
        <v>0</v>
      </c>
      <c r="O4100" s="179">
        <v>0</v>
      </c>
      <c r="P4100" s="179">
        <v>0</v>
      </c>
      <c r="Q4100" s="179">
        <v>0</v>
      </c>
      <c r="R4100" s="180">
        <v>0</v>
      </c>
      <c r="S4100" s="180">
        <v>0</v>
      </c>
      <c r="T4100" s="180">
        <v>0</v>
      </c>
    </row>
    <row r="4101" spans="2:20" x14ac:dyDescent="0.3">
      <c r="B4101" s="19">
        <v>4098</v>
      </c>
      <c r="C4101" s="179">
        <v>0</v>
      </c>
      <c r="D4101" s="179">
        <v>0</v>
      </c>
      <c r="E4101" s="179">
        <v>928851.84540568898</v>
      </c>
      <c r="F4101" s="179">
        <v>0</v>
      </c>
      <c r="G4101" s="179">
        <v>0</v>
      </c>
      <c r="H4101" s="179">
        <v>146590.13146976207</v>
      </c>
      <c r="I4101" s="179">
        <v>0</v>
      </c>
      <c r="J4101" s="179">
        <v>0</v>
      </c>
      <c r="K4101" s="179">
        <v>0</v>
      </c>
      <c r="L4101" s="179">
        <v>0</v>
      </c>
      <c r="M4101" s="179">
        <v>15809.96518149391</v>
      </c>
      <c r="N4101" s="179">
        <v>0</v>
      </c>
      <c r="O4101" s="179">
        <v>0</v>
      </c>
      <c r="P4101" s="179">
        <v>0</v>
      </c>
      <c r="Q4101" s="179">
        <v>0</v>
      </c>
      <c r="R4101" s="180">
        <v>0</v>
      </c>
      <c r="S4101" s="180">
        <v>0</v>
      </c>
      <c r="T4101" s="180">
        <v>0</v>
      </c>
    </row>
    <row r="4102" spans="2:20" x14ac:dyDescent="0.3">
      <c r="B4102" s="19">
        <v>4099</v>
      </c>
      <c r="C4102" s="179">
        <v>0</v>
      </c>
      <c r="D4102" s="179">
        <v>0</v>
      </c>
      <c r="E4102" s="179">
        <v>41341.595810803257</v>
      </c>
      <c r="F4102" s="179">
        <v>0</v>
      </c>
      <c r="G4102" s="179">
        <v>0</v>
      </c>
      <c r="H4102" s="179">
        <v>2197593.6193815917</v>
      </c>
      <c r="I4102" s="179">
        <v>0</v>
      </c>
      <c r="J4102" s="179">
        <v>0</v>
      </c>
      <c r="K4102" s="179">
        <v>0</v>
      </c>
      <c r="L4102" s="179">
        <v>0</v>
      </c>
      <c r="M4102" s="179">
        <v>22674.360999945518</v>
      </c>
      <c r="N4102" s="179">
        <v>0</v>
      </c>
      <c r="O4102" s="179">
        <v>0</v>
      </c>
      <c r="P4102" s="179">
        <v>0</v>
      </c>
      <c r="Q4102" s="179">
        <v>0</v>
      </c>
      <c r="R4102" s="180">
        <v>0</v>
      </c>
      <c r="S4102" s="180">
        <v>0</v>
      </c>
      <c r="T4102" s="180">
        <v>0</v>
      </c>
    </row>
    <row r="4103" spans="2:20" x14ac:dyDescent="0.3">
      <c r="B4103" s="19">
        <v>4100</v>
      </c>
      <c r="C4103" s="179">
        <v>0</v>
      </c>
      <c r="D4103" s="179">
        <v>0</v>
      </c>
      <c r="E4103" s="179">
        <v>1114122.846506109</v>
      </c>
      <c r="F4103" s="179">
        <v>0</v>
      </c>
      <c r="G4103" s="179">
        <v>0</v>
      </c>
      <c r="H4103" s="179">
        <v>4490.4519534020774</v>
      </c>
      <c r="I4103" s="179">
        <v>0</v>
      </c>
      <c r="J4103" s="179">
        <v>0</v>
      </c>
      <c r="K4103" s="179">
        <v>0</v>
      </c>
      <c r="L4103" s="179">
        <v>0</v>
      </c>
      <c r="M4103" s="179">
        <v>6374.2825441213636</v>
      </c>
      <c r="N4103" s="179">
        <v>0</v>
      </c>
      <c r="O4103" s="179">
        <v>0</v>
      </c>
      <c r="P4103" s="179">
        <v>0</v>
      </c>
      <c r="Q4103" s="179">
        <v>0</v>
      </c>
      <c r="R4103" s="180">
        <v>0</v>
      </c>
      <c r="S4103" s="180">
        <v>0</v>
      </c>
      <c r="T4103" s="180">
        <v>0</v>
      </c>
    </row>
    <row r="4104" spans="2:20" x14ac:dyDescent="0.3">
      <c r="B4104" s="19">
        <v>4101</v>
      </c>
      <c r="C4104" s="179">
        <v>0</v>
      </c>
      <c r="D4104" s="179">
        <v>0</v>
      </c>
      <c r="E4104" s="179">
        <v>51022.337246964555</v>
      </c>
      <c r="F4104" s="179">
        <v>0</v>
      </c>
      <c r="G4104" s="179">
        <v>0</v>
      </c>
      <c r="H4104" s="179">
        <v>565229.01561070839</v>
      </c>
      <c r="I4104" s="179">
        <v>0</v>
      </c>
      <c r="J4104" s="179">
        <v>0</v>
      </c>
      <c r="K4104" s="179">
        <v>0</v>
      </c>
      <c r="L4104" s="179">
        <v>0</v>
      </c>
      <c r="M4104" s="179">
        <v>32186.217577664436</v>
      </c>
      <c r="N4104" s="179">
        <v>0</v>
      </c>
      <c r="O4104" s="179">
        <v>0</v>
      </c>
      <c r="P4104" s="179">
        <v>0</v>
      </c>
      <c r="Q4104" s="179">
        <v>0</v>
      </c>
      <c r="R4104" s="180">
        <v>0</v>
      </c>
      <c r="S4104" s="180">
        <v>0</v>
      </c>
      <c r="T4104" s="180">
        <v>0</v>
      </c>
    </row>
    <row r="4105" spans="2:20" x14ac:dyDescent="0.3">
      <c r="B4105" s="19">
        <v>4102</v>
      </c>
      <c r="C4105" s="179">
        <v>0</v>
      </c>
      <c r="D4105" s="179">
        <v>0</v>
      </c>
      <c r="E4105" s="179">
        <v>533626.50970181695</v>
      </c>
      <c r="F4105" s="179">
        <v>0</v>
      </c>
      <c r="G4105" s="179">
        <v>0</v>
      </c>
      <c r="H4105" s="179">
        <v>13892.132022700842</v>
      </c>
      <c r="I4105" s="179">
        <v>0</v>
      </c>
      <c r="J4105" s="179">
        <v>0</v>
      </c>
      <c r="K4105" s="179">
        <v>0</v>
      </c>
      <c r="L4105" s="179">
        <v>0</v>
      </c>
      <c r="M4105" s="179">
        <v>515008.26164126198</v>
      </c>
      <c r="N4105" s="179">
        <v>0</v>
      </c>
      <c r="O4105" s="179">
        <v>0</v>
      </c>
      <c r="P4105" s="179">
        <v>0</v>
      </c>
      <c r="Q4105" s="179">
        <v>0</v>
      </c>
      <c r="R4105" s="180">
        <v>0</v>
      </c>
      <c r="S4105" s="180">
        <v>0</v>
      </c>
      <c r="T4105" s="180">
        <v>0</v>
      </c>
    </row>
    <row r="4106" spans="2:20" x14ac:dyDescent="0.3">
      <c r="B4106" s="19">
        <v>4103</v>
      </c>
      <c r="C4106" s="179">
        <v>0</v>
      </c>
      <c r="D4106" s="179">
        <v>0</v>
      </c>
      <c r="E4106" s="179">
        <v>53114.751498372367</v>
      </c>
      <c r="F4106" s="179">
        <v>0</v>
      </c>
      <c r="G4106" s="179">
        <v>0</v>
      </c>
      <c r="H4106" s="179">
        <v>39394.894716000512</v>
      </c>
      <c r="I4106" s="179">
        <v>0</v>
      </c>
      <c r="J4106" s="179">
        <v>0</v>
      </c>
      <c r="K4106" s="179">
        <v>0</v>
      </c>
      <c r="L4106" s="179">
        <v>0</v>
      </c>
      <c r="M4106" s="179">
        <v>29002.261013404033</v>
      </c>
      <c r="N4106" s="179">
        <v>0</v>
      </c>
      <c r="O4106" s="179">
        <v>0</v>
      </c>
      <c r="P4106" s="179">
        <v>0</v>
      </c>
      <c r="Q4106" s="179">
        <v>0</v>
      </c>
      <c r="R4106" s="180">
        <v>0</v>
      </c>
      <c r="S4106" s="180">
        <v>0</v>
      </c>
      <c r="T4106" s="180">
        <v>0</v>
      </c>
    </row>
    <row r="4107" spans="2:20" x14ac:dyDescent="0.3">
      <c r="B4107" s="19">
        <v>4104</v>
      </c>
      <c r="C4107" s="179">
        <v>0</v>
      </c>
      <c r="D4107" s="179">
        <v>0</v>
      </c>
      <c r="E4107" s="179">
        <v>524970.53336532228</v>
      </c>
      <c r="F4107" s="179">
        <v>0</v>
      </c>
      <c r="G4107" s="179">
        <v>0</v>
      </c>
      <c r="H4107" s="179">
        <v>182681.42167187494</v>
      </c>
      <c r="I4107" s="179">
        <v>0</v>
      </c>
      <c r="J4107" s="179">
        <v>0</v>
      </c>
      <c r="K4107" s="179">
        <v>21915.952469282092</v>
      </c>
      <c r="L4107" s="179">
        <v>1</v>
      </c>
      <c r="M4107" s="179">
        <v>141274.77432710776</v>
      </c>
      <c r="N4107" s="179">
        <v>0</v>
      </c>
      <c r="O4107" s="179">
        <v>0</v>
      </c>
      <c r="P4107" s="179">
        <v>0</v>
      </c>
      <c r="Q4107" s="179">
        <v>0</v>
      </c>
      <c r="R4107" s="180">
        <v>0</v>
      </c>
      <c r="S4107" s="180">
        <v>21915.952469282092</v>
      </c>
      <c r="T4107" s="180">
        <v>0</v>
      </c>
    </row>
    <row r="4108" spans="2:20" x14ac:dyDescent="0.3">
      <c r="B4108" s="19">
        <v>4105</v>
      </c>
      <c r="C4108" s="179">
        <v>0</v>
      </c>
      <c r="D4108" s="179">
        <v>0</v>
      </c>
      <c r="E4108" s="179">
        <v>84228.514282670323</v>
      </c>
      <c r="F4108" s="179">
        <v>0</v>
      </c>
      <c r="G4108" s="179">
        <v>0</v>
      </c>
      <c r="H4108" s="179">
        <v>109959.96948430508</v>
      </c>
      <c r="I4108" s="179">
        <v>0</v>
      </c>
      <c r="J4108" s="179">
        <v>0</v>
      </c>
      <c r="K4108" s="179">
        <v>0</v>
      </c>
      <c r="L4108" s="179">
        <v>0</v>
      </c>
      <c r="M4108" s="179">
        <v>21611.606357372511</v>
      </c>
      <c r="N4108" s="179">
        <v>0</v>
      </c>
      <c r="O4108" s="179">
        <v>0</v>
      </c>
      <c r="P4108" s="179">
        <v>0</v>
      </c>
      <c r="Q4108" s="179">
        <v>0</v>
      </c>
      <c r="R4108" s="180">
        <v>0</v>
      </c>
      <c r="S4108" s="180">
        <v>0</v>
      </c>
      <c r="T4108" s="180">
        <v>0</v>
      </c>
    </row>
    <row r="4109" spans="2:20" x14ac:dyDescent="0.3">
      <c r="B4109" s="19">
        <v>4106</v>
      </c>
      <c r="C4109" s="179">
        <v>1</v>
      </c>
      <c r="D4109" s="179">
        <v>278351.85345403268</v>
      </c>
      <c r="E4109" s="179">
        <v>92679.179161311127</v>
      </c>
      <c r="F4109" s="179">
        <v>0</v>
      </c>
      <c r="G4109" s="179">
        <v>0</v>
      </c>
      <c r="H4109" s="179">
        <v>156114.96007231111</v>
      </c>
      <c r="I4109" s="179">
        <v>0</v>
      </c>
      <c r="J4109" s="179">
        <v>0</v>
      </c>
      <c r="K4109" s="179">
        <v>0</v>
      </c>
      <c r="L4109" s="179">
        <v>0</v>
      </c>
      <c r="M4109" s="179">
        <v>14856.650973423581</v>
      </c>
      <c r="N4109" s="179">
        <v>0</v>
      </c>
      <c r="O4109" s="179">
        <v>0</v>
      </c>
      <c r="P4109" s="179">
        <v>0</v>
      </c>
      <c r="Q4109" s="179">
        <v>0</v>
      </c>
      <c r="R4109" s="180">
        <v>0</v>
      </c>
      <c r="S4109" s="180">
        <v>0</v>
      </c>
      <c r="T4109" s="180">
        <v>278351.85345403268</v>
      </c>
    </row>
    <row r="4110" spans="2:20" x14ac:dyDescent="0.3">
      <c r="B4110" s="19">
        <v>4107</v>
      </c>
      <c r="C4110" s="179">
        <v>0</v>
      </c>
      <c r="D4110" s="179">
        <v>0</v>
      </c>
      <c r="E4110" s="179">
        <v>191066.61789659614</v>
      </c>
      <c r="F4110" s="179">
        <v>0</v>
      </c>
      <c r="G4110" s="179">
        <v>0</v>
      </c>
      <c r="H4110" s="179">
        <v>510655.52703527373</v>
      </c>
      <c r="I4110" s="179">
        <v>0</v>
      </c>
      <c r="J4110" s="179">
        <v>0</v>
      </c>
      <c r="K4110" s="179">
        <v>0</v>
      </c>
      <c r="L4110" s="179">
        <v>0</v>
      </c>
      <c r="M4110" s="179">
        <v>684645.43483636866</v>
      </c>
      <c r="N4110" s="179">
        <v>0</v>
      </c>
      <c r="O4110" s="179">
        <v>0</v>
      </c>
      <c r="P4110" s="179">
        <v>0</v>
      </c>
      <c r="Q4110" s="179">
        <v>0</v>
      </c>
      <c r="R4110" s="180">
        <v>0</v>
      </c>
      <c r="S4110" s="180">
        <v>0</v>
      </c>
      <c r="T4110" s="180">
        <v>0</v>
      </c>
    </row>
    <row r="4111" spans="2:20" x14ac:dyDescent="0.3">
      <c r="B4111" s="19">
        <v>4108</v>
      </c>
      <c r="C4111" s="179">
        <v>0</v>
      </c>
      <c r="D4111" s="179">
        <v>0</v>
      </c>
      <c r="E4111" s="179">
        <v>664957.88592037291</v>
      </c>
      <c r="F4111" s="179">
        <v>0</v>
      </c>
      <c r="G4111" s="179">
        <v>0</v>
      </c>
      <c r="H4111" s="179">
        <v>111495.04453738178</v>
      </c>
      <c r="I4111" s="179">
        <v>0</v>
      </c>
      <c r="J4111" s="179">
        <v>0</v>
      </c>
      <c r="K4111" s="179">
        <v>0</v>
      </c>
      <c r="L4111" s="179">
        <v>0</v>
      </c>
      <c r="M4111" s="179">
        <v>39612.179615325287</v>
      </c>
      <c r="N4111" s="179">
        <v>0</v>
      </c>
      <c r="O4111" s="179">
        <v>0</v>
      </c>
      <c r="P4111" s="179">
        <v>0</v>
      </c>
      <c r="Q4111" s="179">
        <v>0</v>
      </c>
      <c r="R4111" s="180">
        <v>0</v>
      </c>
      <c r="S4111" s="180">
        <v>0</v>
      </c>
      <c r="T4111" s="180">
        <v>0</v>
      </c>
    </row>
    <row r="4112" spans="2:20" x14ac:dyDescent="0.3">
      <c r="B4112" s="19">
        <v>4109</v>
      </c>
      <c r="C4112" s="179">
        <v>0</v>
      </c>
      <c r="D4112" s="179">
        <v>0</v>
      </c>
      <c r="E4112" s="179">
        <v>100803.11672415335</v>
      </c>
      <c r="F4112" s="179">
        <v>1</v>
      </c>
      <c r="G4112" s="179">
        <v>11991.911762405734</v>
      </c>
      <c r="H4112" s="179">
        <v>243807.10644407428</v>
      </c>
      <c r="I4112" s="179">
        <v>0</v>
      </c>
      <c r="J4112" s="179">
        <v>0</v>
      </c>
      <c r="K4112" s="179">
        <v>0</v>
      </c>
      <c r="L4112" s="179">
        <v>0</v>
      </c>
      <c r="M4112" s="179">
        <v>35441.95674063886</v>
      </c>
      <c r="N4112" s="179">
        <v>0</v>
      </c>
      <c r="O4112" s="179">
        <v>0</v>
      </c>
      <c r="P4112" s="179">
        <v>0</v>
      </c>
      <c r="Q4112" s="179">
        <v>0</v>
      </c>
      <c r="R4112" s="180">
        <v>0</v>
      </c>
      <c r="S4112" s="180">
        <v>0</v>
      </c>
      <c r="T4112" s="180">
        <v>0</v>
      </c>
    </row>
    <row r="4113" spans="2:20" x14ac:dyDescent="0.3">
      <c r="B4113" s="19">
        <v>4110</v>
      </c>
      <c r="C4113" s="179">
        <v>0</v>
      </c>
      <c r="D4113" s="179">
        <v>0</v>
      </c>
      <c r="E4113" s="179">
        <v>1370901.8291484681</v>
      </c>
      <c r="F4113" s="179">
        <v>0</v>
      </c>
      <c r="G4113" s="179">
        <v>0</v>
      </c>
      <c r="H4113" s="179">
        <v>23840.797884807638</v>
      </c>
      <c r="I4113" s="179">
        <v>0</v>
      </c>
      <c r="J4113" s="179">
        <v>0</v>
      </c>
      <c r="K4113" s="179">
        <v>0</v>
      </c>
      <c r="L4113" s="179">
        <v>0</v>
      </c>
      <c r="M4113" s="179">
        <v>16908.8690442714</v>
      </c>
      <c r="N4113" s="179">
        <v>0</v>
      </c>
      <c r="O4113" s="179">
        <v>0</v>
      </c>
      <c r="P4113" s="179">
        <v>0</v>
      </c>
      <c r="Q4113" s="179">
        <v>0</v>
      </c>
      <c r="R4113" s="180">
        <v>0</v>
      </c>
      <c r="S4113" s="180">
        <v>0</v>
      </c>
      <c r="T4113" s="180">
        <v>0</v>
      </c>
    </row>
    <row r="4114" spans="2:20" x14ac:dyDescent="0.3">
      <c r="B4114" s="19">
        <v>4111</v>
      </c>
      <c r="C4114" s="179">
        <v>0</v>
      </c>
      <c r="D4114" s="179">
        <v>0</v>
      </c>
      <c r="E4114" s="179">
        <v>171231.30981993006</v>
      </c>
      <c r="F4114" s="179">
        <v>0</v>
      </c>
      <c r="G4114" s="179">
        <v>0</v>
      </c>
      <c r="H4114" s="179">
        <v>22941.013860377636</v>
      </c>
      <c r="I4114" s="179">
        <v>0</v>
      </c>
      <c r="J4114" s="179">
        <v>0</v>
      </c>
      <c r="K4114" s="179">
        <v>0</v>
      </c>
      <c r="L4114" s="179">
        <v>0</v>
      </c>
      <c r="M4114" s="179">
        <v>387349.91550188907</v>
      </c>
      <c r="N4114" s="179">
        <v>0</v>
      </c>
      <c r="O4114" s="179">
        <v>0</v>
      </c>
      <c r="P4114" s="179">
        <v>0</v>
      </c>
      <c r="Q4114" s="179">
        <v>0</v>
      </c>
      <c r="R4114" s="180">
        <v>0</v>
      </c>
      <c r="S4114" s="180">
        <v>0</v>
      </c>
      <c r="T4114" s="180">
        <v>0</v>
      </c>
    </row>
    <row r="4115" spans="2:20" x14ac:dyDescent="0.3">
      <c r="B4115" s="19">
        <v>4112</v>
      </c>
      <c r="C4115" s="179">
        <v>0</v>
      </c>
      <c r="D4115" s="179">
        <v>0</v>
      </c>
      <c r="E4115" s="179">
        <v>22571.921876409928</v>
      </c>
      <c r="F4115" s="179">
        <v>0</v>
      </c>
      <c r="G4115" s="179">
        <v>0</v>
      </c>
      <c r="H4115" s="179">
        <v>96574.010323244423</v>
      </c>
      <c r="I4115" s="179">
        <v>0</v>
      </c>
      <c r="J4115" s="179">
        <v>0</v>
      </c>
      <c r="K4115" s="179">
        <v>0</v>
      </c>
      <c r="L4115" s="179">
        <v>0</v>
      </c>
      <c r="M4115" s="179">
        <v>49590.948935044973</v>
      </c>
      <c r="N4115" s="179">
        <v>0</v>
      </c>
      <c r="O4115" s="179">
        <v>0</v>
      </c>
      <c r="P4115" s="179">
        <v>0</v>
      </c>
      <c r="Q4115" s="179">
        <v>0</v>
      </c>
      <c r="R4115" s="180">
        <v>0</v>
      </c>
      <c r="S4115" s="180">
        <v>0</v>
      </c>
      <c r="T4115" s="180">
        <v>0</v>
      </c>
    </row>
    <row r="4116" spans="2:20" x14ac:dyDescent="0.3">
      <c r="B4116" s="19">
        <v>4113</v>
      </c>
      <c r="C4116" s="179">
        <v>0</v>
      </c>
      <c r="D4116" s="179">
        <v>0</v>
      </c>
      <c r="E4116" s="179">
        <v>166476.24577862507</v>
      </c>
      <c r="F4116" s="179">
        <v>0</v>
      </c>
      <c r="G4116" s="179">
        <v>0</v>
      </c>
      <c r="H4116" s="179">
        <v>95494.101825701902</v>
      </c>
      <c r="I4116" s="179">
        <v>0</v>
      </c>
      <c r="J4116" s="179">
        <v>0</v>
      </c>
      <c r="K4116" s="179">
        <v>0</v>
      </c>
      <c r="L4116" s="179">
        <v>0</v>
      </c>
      <c r="M4116" s="179">
        <v>256223.49457762641</v>
      </c>
      <c r="N4116" s="179">
        <v>0</v>
      </c>
      <c r="O4116" s="179">
        <v>0</v>
      </c>
      <c r="P4116" s="179">
        <v>0</v>
      </c>
      <c r="Q4116" s="179">
        <v>0</v>
      </c>
      <c r="R4116" s="180">
        <v>0</v>
      </c>
      <c r="S4116" s="180">
        <v>0</v>
      </c>
      <c r="T4116" s="180">
        <v>0</v>
      </c>
    </row>
    <row r="4117" spans="2:20" x14ac:dyDescent="0.3">
      <c r="B4117" s="19">
        <v>4114</v>
      </c>
      <c r="C4117" s="179">
        <v>0</v>
      </c>
      <c r="D4117" s="179">
        <v>0</v>
      </c>
      <c r="E4117" s="179">
        <v>151068.70230164888</v>
      </c>
      <c r="F4117" s="179">
        <v>0</v>
      </c>
      <c r="G4117" s="179">
        <v>0</v>
      </c>
      <c r="H4117" s="179">
        <v>7610.7505178254505</v>
      </c>
      <c r="I4117" s="179">
        <v>0</v>
      </c>
      <c r="J4117" s="179">
        <v>0</v>
      </c>
      <c r="K4117" s="179">
        <v>0</v>
      </c>
      <c r="L4117" s="179">
        <v>0</v>
      </c>
      <c r="M4117" s="179">
        <v>56621.275148816931</v>
      </c>
      <c r="N4117" s="179">
        <v>0</v>
      </c>
      <c r="O4117" s="179">
        <v>0</v>
      </c>
      <c r="P4117" s="179">
        <v>0</v>
      </c>
      <c r="Q4117" s="179">
        <v>0</v>
      </c>
      <c r="R4117" s="180">
        <v>0</v>
      </c>
      <c r="S4117" s="180">
        <v>0</v>
      </c>
      <c r="T4117" s="180">
        <v>0</v>
      </c>
    </row>
    <row r="4118" spans="2:20" x14ac:dyDescent="0.3">
      <c r="B4118" s="19">
        <v>4115</v>
      </c>
      <c r="C4118" s="179">
        <v>0</v>
      </c>
      <c r="D4118" s="179">
        <v>0</v>
      </c>
      <c r="E4118" s="179">
        <v>32328.662478196493</v>
      </c>
      <c r="F4118" s="179">
        <v>0</v>
      </c>
      <c r="G4118" s="179">
        <v>0</v>
      </c>
      <c r="H4118" s="179">
        <v>301902.94953750807</v>
      </c>
      <c r="I4118" s="179">
        <v>0</v>
      </c>
      <c r="J4118" s="179">
        <v>0</v>
      </c>
      <c r="K4118" s="179">
        <v>0</v>
      </c>
      <c r="L4118" s="179">
        <v>0</v>
      </c>
      <c r="M4118" s="179">
        <v>25188.068616256111</v>
      </c>
      <c r="N4118" s="179">
        <v>0</v>
      </c>
      <c r="O4118" s="179">
        <v>0</v>
      </c>
      <c r="P4118" s="179">
        <v>0</v>
      </c>
      <c r="Q4118" s="179">
        <v>0</v>
      </c>
      <c r="R4118" s="180">
        <v>0</v>
      </c>
      <c r="S4118" s="180">
        <v>0</v>
      </c>
      <c r="T4118" s="180">
        <v>0</v>
      </c>
    </row>
    <row r="4119" spans="2:20" x14ac:dyDescent="0.3">
      <c r="B4119" s="19">
        <v>4116</v>
      </c>
      <c r="C4119" s="179">
        <v>0</v>
      </c>
      <c r="D4119" s="179">
        <v>0</v>
      </c>
      <c r="E4119" s="179">
        <v>79702.900637631916</v>
      </c>
      <c r="F4119" s="179">
        <v>0</v>
      </c>
      <c r="G4119" s="179">
        <v>0</v>
      </c>
      <c r="H4119" s="179">
        <v>16624.564532227709</v>
      </c>
      <c r="I4119" s="179">
        <v>0</v>
      </c>
      <c r="J4119" s="179">
        <v>0</v>
      </c>
      <c r="K4119" s="179">
        <v>0</v>
      </c>
      <c r="L4119" s="179">
        <v>0</v>
      </c>
      <c r="M4119" s="179">
        <v>118136.73600739944</v>
      </c>
      <c r="N4119" s="179">
        <v>0</v>
      </c>
      <c r="O4119" s="179">
        <v>0</v>
      </c>
      <c r="P4119" s="179">
        <v>0</v>
      </c>
      <c r="Q4119" s="179">
        <v>0</v>
      </c>
      <c r="R4119" s="180">
        <v>0</v>
      </c>
      <c r="S4119" s="180">
        <v>0</v>
      </c>
      <c r="T4119" s="180">
        <v>0</v>
      </c>
    </row>
    <row r="4120" spans="2:20" x14ac:dyDescent="0.3">
      <c r="B4120" s="19">
        <v>4117</v>
      </c>
      <c r="C4120" s="179">
        <v>0</v>
      </c>
      <c r="D4120" s="179">
        <v>0</v>
      </c>
      <c r="E4120" s="179">
        <v>424533.93026189925</v>
      </c>
      <c r="F4120" s="179">
        <v>0</v>
      </c>
      <c r="G4120" s="179">
        <v>0</v>
      </c>
      <c r="H4120" s="179">
        <v>340090.50731166749</v>
      </c>
      <c r="I4120" s="179">
        <v>0</v>
      </c>
      <c r="J4120" s="179">
        <v>0</v>
      </c>
      <c r="K4120" s="179">
        <v>0</v>
      </c>
      <c r="L4120" s="179">
        <v>0</v>
      </c>
      <c r="M4120" s="179">
        <v>48141.184514413886</v>
      </c>
      <c r="N4120" s="179">
        <v>0</v>
      </c>
      <c r="O4120" s="179">
        <v>0</v>
      </c>
      <c r="P4120" s="179">
        <v>0</v>
      </c>
      <c r="Q4120" s="179">
        <v>0</v>
      </c>
      <c r="R4120" s="180">
        <v>0</v>
      </c>
      <c r="S4120" s="180">
        <v>0</v>
      </c>
      <c r="T4120" s="180">
        <v>0</v>
      </c>
    </row>
    <row r="4121" spans="2:20" x14ac:dyDescent="0.3">
      <c r="B4121" s="19">
        <v>4118</v>
      </c>
      <c r="C4121" s="179">
        <v>0</v>
      </c>
      <c r="D4121" s="179">
        <v>0</v>
      </c>
      <c r="E4121" s="179">
        <v>1931060.3374660495</v>
      </c>
      <c r="F4121" s="179">
        <v>0</v>
      </c>
      <c r="G4121" s="179">
        <v>0</v>
      </c>
      <c r="H4121" s="179">
        <v>20276.130332241399</v>
      </c>
      <c r="I4121" s="179">
        <v>0</v>
      </c>
      <c r="J4121" s="179">
        <v>0</v>
      </c>
      <c r="K4121" s="179">
        <v>0</v>
      </c>
      <c r="L4121" s="179">
        <v>0</v>
      </c>
      <c r="M4121" s="179">
        <v>22277.162130511806</v>
      </c>
      <c r="N4121" s="179">
        <v>0</v>
      </c>
      <c r="O4121" s="179">
        <v>0</v>
      </c>
      <c r="P4121" s="179">
        <v>0</v>
      </c>
      <c r="Q4121" s="179">
        <v>0</v>
      </c>
      <c r="R4121" s="180">
        <v>0</v>
      </c>
      <c r="S4121" s="180">
        <v>0</v>
      </c>
      <c r="T4121" s="180">
        <v>0</v>
      </c>
    </row>
    <row r="4122" spans="2:20" x14ac:dyDescent="0.3">
      <c r="B4122" s="19">
        <v>4119</v>
      </c>
      <c r="C4122" s="179">
        <v>0</v>
      </c>
      <c r="D4122" s="179">
        <v>0</v>
      </c>
      <c r="E4122" s="179">
        <v>30441.70405752325</v>
      </c>
      <c r="F4122" s="179">
        <v>0</v>
      </c>
      <c r="G4122" s="179">
        <v>0</v>
      </c>
      <c r="H4122" s="179">
        <v>188226.36999216423</v>
      </c>
      <c r="I4122" s="179">
        <v>0</v>
      </c>
      <c r="J4122" s="179">
        <v>0</v>
      </c>
      <c r="K4122" s="179">
        <v>0</v>
      </c>
      <c r="L4122" s="179">
        <v>0</v>
      </c>
      <c r="M4122" s="179">
        <v>25013.20466874167</v>
      </c>
      <c r="N4122" s="179">
        <v>0</v>
      </c>
      <c r="O4122" s="179">
        <v>0</v>
      </c>
      <c r="P4122" s="179">
        <v>0</v>
      </c>
      <c r="Q4122" s="179">
        <v>0</v>
      </c>
      <c r="R4122" s="180">
        <v>0</v>
      </c>
      <c r="S4122" s="180">
        <v>0</v>
      </c>
      <c r="T4122" s="180">
        <v>0</v>
      </c>
    </row>
    <row r="4123" spans="2:20" x14ac:dyDescent="0.3">
      <c r="B4123" s="19">
        <v>4120</v>
      </c>
      <c r="C4123" s="179">
        <v>0</v>
      </c>
      <c r="D4123" s="179">
        <v>0</v>
      </c>
      <c r="E4123" s="179">
        <v>21575.510382711007</v>
      </c>
      <c r="F4123" s="179">
        <v>0</v>
      </c>
      <c r="G4123" s="179">
        <v>0</v>
      </c>
      <c r="H4123" s="179">
        <v>9800.3469798273709</v>
      </c>
      <c r="I4123" s="179">
        <v>0</v>
      </c>
      <c r="J4123" s="179">
        <v>0</v>
      </c>
      <c r="K4123" s="179">
        <v>0</v>
      </c>
      <c r="L4123" s="179">
        <v>0</v>
      </c>
      <c r="M4123" s="179">
        <v>1302318.3974814443</v>
      </c>
      <c r="N4123" s="179">
        <v>0</v>
      </c>
      <c r="O4123" s="179">
        <v>0</v>
      </c>
      <c r="P4123" s="179">
        <v>0</v>
      </c>
      <c r="Q4123" s="179">
        <v>0</v>
      </c>
      <c r="R4123" s="180">
        <v>0</v>
      </c>
      <c r="S4123" s="180">
        <v>0</v>
      </c>
      <c r="T4123" s="180">
        <v>0</v>
      </c>
    </row>
    <row r="4124" spans="2:20" x14ac:dyDescent="0.3">
      <c r="B4124" s="19">
        <v>4121</v>
      </c>
      <c r="C4124" s="179">
        <v>0</v>
      </c>
      <c r="D4124" s="179">
        <v>0</v>
      </c>
      <c r="E4124" s="179">
        <v>9257.5823696023599</v>
      </c>
      <c r="F4124" s="179">
        <v>0</v>
      </c>
      <c r="G4124" s="179">
        <v>0</v>
      </c>
      <c r="H4124" s="179">
        <v>44711.530123457269</v>
      </c>
      <c r="I4124" s="179">
        <v>0</v>
      </c>
      <c r="J4124" s="179">
        <v>0</v>
      </c>
      <c r="K4124" s="179">
        <v>0</v>
      </c>
      <c r="L4124" s="179">
        <v>0</v>
      </c>
      <c r="M4124" s="179">
        <v>51306.52724601666</v>
      </c>
      <c r="N4124" s="179">
        <v>0</v>
      </c>
      <c r="O4124" s="179">
        <v>0</v>
      </c>
      <c r="P4124" s="179">
        <v>0</v>
      </c>
      <c r="Q4124" s="179">
        <v>0</v>
      </c>
      <c r="R4124" s="180">
        <v>0</v>
      </c>
      <c r="S4124" s="180">
        <v>0</v>
      </c>
      <c r="T4124" s="180">
        <v>0</v>
      </c>
    </row>
    <row r="4125" spans="2:20" x14ac:dyDescent="0.3">
      <c r="B4125" s="19">
        <v>4122</v>
      </c>
      <c r="C4125" s="179">
        <v>0</v>
      </c>
      <c r="D4125" s="179">
        <v>0</v>
      </c>
      <c r="E4125" s="179">
        <v>38584.330264460034</v>
      </c>
      <c r="F4125" s="179">
        <v>0</v>
      </c>
      <c r="G4125" s="179">
        <v>0</v>
      </c>
      <c r="H4125" s="179">
        <v>15359.749773966483</v>
      </c>
      <c r="I4125" s="179">
        <v>0</v>
      </c>
      <c r="J4125" s="179">
        <v>0</v>
      </c>
      <c r="K4125" s="179">
        <v>0</v>
      </c>
      <c r="L4125" s="179">
        <v>0</v>
      </c>
      <c r="M4125" s="179">
        <v>75776.151331655841</v>
      </c>
      <c r="N4125" s="179">
        <v>0</v>
      </c>
      <c r="O4125" s="179">
        <v>0</v>
      </c>
      <c r="P4125" s="179">
        <v>0</v>
      </c>
      <c r="Q4125" s="179">
        <v>0</v>
      </c>
      <c r="R4125" s="180">
        <v>0</v>
      </c>
      <c r="S4125" s="180">
        <v>0</v>
      </c>
      <c r="T4125" s="180">
        <v>0</v>
      </c>
    </row>
    <row r="4126" spans="2:20" x14ac:dyDescent="0.3">
      <c r="B4126" s="19">
        <v>4123</v>
      </c>
      <c r="C4126" s="179">
        <v>0</v>
      </c>
      <c r="D4126" s="179">
        <v>0</v>
      </c>
      <c r="E4126" s="179">
        <v>699253.59033166897</v>
      </c>
      <c r="F4126" s="179">
        <v>0</v>
      </c>
      <c r="G4126" s="179">
        <v>0</v>
      </c>
      <c r="H4126" s="179">
        <v>322374.45965495147</v>
      </c>
      <c r="I4126" s="179">
        <v>0</v>
      </c>
      <c r="J4126" s="179">
        <v>0</v>
      </c>
      <c r="K4126" s="179">
        <v>0</v>
      </c>
      <c r="L4126" s="179">
        <v>0</v>
      </c>
      <c r="M4126" s="179">
        <v>44269.53555433033</v>
      </c>
      <c r="N4126" s="179">
        <v>0</v>
      </c>
      <c r="O4126" s="179">
        <v>0</v>
      </c>
      <c r="P4126" s="179">
        <v>0</v>
      </c>
      <c r="Q4126" s="179">
        <v>0</v>
      </c>
      <c r="R4126" s="180">
        <v>0</v>
      </c>
      <c r="S4126" s="180">
        <v>0</v>
      </c>
      <c r="T4126" s="180">
        <v>0</v>
      </c>
    </row>
    <row r="4127" spans="2:20" x14ac:dyDescent="0.3">
      <c r="B4127" s="19">
        <v>4124</v>
      </c>
      <c r="C4127" s="179">
        <v>0</v>
      </c>
      <c r="D4127" s="179">
        <v>0</v>
      </c>
      <c r="E4127" s="179">
        <v>36974.463090735597</v>
      </c>
      <c r="F4127" s="179">
        <v>0</v>
      </c>
      <c r="G4127" s="179">
        <v>0</v>
      </c>
      <c r="H4127" s="179">
        <v>318294.69011426897</v>
      </c>
      <c r="I4127" s="179">
        <v>0</v>
      </c>
      <c r="J4127" s="179">
        <v>0</v>
      </c>
      <c r="K4127" s="179">
        <v>0</v>
      </c>
      <c r="L4127" s="179">
        <v>0</v>
      </c>
      <c r="M4127" s="179">
        <v>302087.38393851166</v>
      </c>
      <c r="N4127" s="179">
        <v>0</v>
      </c>
      <c r="O4127" s="179">
        <v>0</v>
      </c>
      <c r="P4127" s="179">
        <v>0</v>
      </c>
      <c r="Q4127" s="179">
        <v>0</v>
      </c>
      <c r="R4127" s="180">
        <v>0</v>
      </c>
      <c r="S4127" s="180">
        <v>0</v>
      </c>
      <c r="T4127" s="180">
        <v>0</v>
      </c>
    </row>
    <row r="4128" spans="2:20" x14ac:dyDescent="0.3">
      <c r="B4128" s="19">
        <v>4125</v>
      </c>
      <c r="C4128" s="179">
        <v>0</v>
      </c>
      <c r="D4128" s="179">
        <v>0</v>
      </c>
      <c r="E4128" s="179">
        <v>28202.565806680803</v>
      </c>
      <c r="F4128" s="179">
        <v>0</v>
      </c>
      <c r="G4128" s="179">
        <v>0</v>
      </c>
      <c r="H4128" s="179">
        <v>65136.812348599851</v>
      </c>
      <c r="I4128" s="179">
        <v>0</v>
      </c>
      <c r="J4128" s="179">
        <v>0</v>
      </c>
      <c r="K4128" s="179">
        <v>0</v>
      </c>
      <c r="L4128" s="179">
        <v>0</v>
      </c>
      <c r="M4128" s="179">
        <v>118599.90679262947</v>
      </c>
      <c r="N4128" s="179">
        <v>0</v>
      </c>
      <c r="O4128" s="179">
        <v>0</v>
      </c>
      <c r="P4128" s="179">
        <v>0</v>
      </c>
      <c r="Q4128" s="179">
        <v>0</v>
      </c>
      <c r="R4128" s="180">
        <v>0</v>
      </c>
      <c r="S4128" s="180">
        <v>0</v>
      </c>
      <c r="T4128" s="180">
        <v>0</v>
      </c>
    </row>
    <row r="4129" spans="2:20" x14ac:dyDescent="0.3">
      <c r="B4129" s="19">
        <v>4126</v>
      </c>
      <c r="C4129" s="179">
        <v>0</v>
      </c>
      <c r="D4129" s="179">
        <v>0</v>
      </c>
      <c r="E4129" s="179">
        <v>64534.623438927483</v>
      </c>
      <c r="F4129" s="179">
        <v>0</v>
      </c>
      <c r="G4129" s="179">
        <v>0</v>
      </c>
      <c r="H4129" s="179">
        <v>175310.17724321465</v>
      </c>
      <c r="I4129" s="179">
        <v>0</v>
      </c>
      <c r="J4129" s="179">
        <v>0</v>
      </c>
      <c r="K4129" s="179">
        <v>0</v>
      </c>
      <c r="L4129" s="179">
        <v>0</v>
      </c>
      <c r="M4129" s="179">
        <v>185380.86953284664</v>
      </c>
      <c r="N4129" s="179">
        <v>0</v>
      </c>
      <c r="O4129" s="179">
        <v>0</v>
      </c>
      <c r="P4129" s="179">
        <v>0</v>
      </c>
      <c r="Q4129" s="179">
        <v>0</v>
      </c>
      <c r="R4129" s="180">
        <v>0</v>
      </c>
      <c r="S4129" s="180">
        <v>0</v>
      </c>
      <c r="T4129" s="180">
        <v>0</v>
      </c>
    </row>
    <row r="4130" spans="2:20" x14ac:dyDescent="0.3">
      <c r="B4130" s="19">
        <v>4127</v>
      </c>
      <c r="C4130" s="179">
        <v>0</v>
      </c>
      <c r="D4130" s="179">
        <v>0</v>
      </c>
      <c r="E4130" s="179">
        <v>195865.71952822007</v>
      </c>
      <c r="F4130" s="179">
        <v>0</v>
      </c>
      <c r="G4130" s="179">
        <v>0</v>
      </c>
      <c r="H4130" s="179">
        <v>582739.64098724129</v>
      </c>
      <c r="I4130" s="179">
        <v>0</v>
      </c>
      <c r="J4130" s="179">
        <v>0</v>
      </c>
      <c r="K4130" s="179">
        <v>0</v>
      </c>
      <c r="L4130" s="179">
        <v>0</v>
      </c>
      <c r="M4130" s="179">
        <v>340998.02837862493</v>
      </c>
      <c r="N4130" s="179">
        <v>0</v>
      </c>
      <c r="O4130" s="179">
        <v>0</v>
      </c>
      <c r="P4130" s="179">
        <v>0</v>
      </c>
      <c r="Q4130" s="179">
        <v>0</v>
      </c>
      <c r="R4130" s="180">
        <v>0</v>
      </c>
      <c r="S4130" s="180">
        <v>0</v>
      </c>
      <c r="T4130" s="180">
        <v>0</v>
      </c>
    </row>
    <row r="4131" spans="2:20" x14ac:dyDescent="0.3">
      <c r="B4131" s="19">
        <v>4128</v>
      </c>
      <c r="C4131" s="179">
        <v>0</v>
      </c>
      <c r="D4131" s="179">
        <v>0</v>
      </c>
      <c r="E4131" s="179">
        <v>377979.3606390807</v>
      </c>
      <c r="F4131" s="179">
        <v>0</v>
      </c>
      <c r="G4131" s="179">
        <v>0</v>
      </c>
      <c r="H4131" s="179">
        <v>15417.007881946496</v>
      </c>
      <c r="I4131" s="179">
        <v>0</v>
      </c>
      <c r="J4131" s="179">
        <v>0</v>
      </c>
      <c r="K4131" s="179">
        <v>0</v>
      </c>
      <c r="L4131" s="179">
        <v>0</v>
      </c>
      <c r="M4131" s="179">
        <v>8342.4653576783767</v>
      </c>
      <c r="N4131" s="179">
        <v>0</v>
      </c>
      <c r="O4131" s="179">
        <v>0</v>
      </c>
      <c r="P4131" s="179">
        <v>0</v>
      </c>
      <c r="Q4131" s="179">
        <v>0</v>
      </c>
      <c r="R4131" s="180">
        <v>0</v>
      </c>
      <c r="S4131" s="180">
        <v>0</v>
      </c>
      <c r="T4131" s="180">
        <v>0</v>
      </c>
    </row>
    <row r="4132" spans="2:20" x14ac:dyDescent="0.3">
      <c r="B4132" s="19">
        <v>4129</v>
      </c>
      <c r="C4132" s="179">
        <v>0</v>
      </c>
      <c r="D4132" s="179">
        <v>0</v>
      </c>
      <c r="E4132" s="179">
        <v>31215.10209448302</v>
      </c>
      <c r="F4132" s="179">
        <v>0</v>
      </c>
      <c r="G4132" s="179">
        <v>0</v>
      </c>
      <c r="H4132" s="179">
        <v>75141.02121397767</v>
      </c>
      <c r="I4132" s="179">
        <v>0</v>
      </c>
      <c r="J4132" s="179">
        <v>0</v>
      </c>
      <c r="K4132" s="179">
        <v>0</v>
      </c>
      <c r="L4132" s="179">
        <v>0</v>
      </c>
      <c r="M4132" s="179">
        <v>21309.192840266292</v>
      </c>
      <c r="N4132" s="179">
        <v>0</v>
      </c>
      <c r="O4132" s="179">
        <v>0</v>
      </c>
      <c r="P4132" s="179">
        <v>0</v>
      </c>
      <c r="Q4132" s="179">
        <v>0</v>
      </c>
      <c r="R4132" s="180">
        <v>0</v>
      </c>
      <c r="S4132" s="180">
        <v>0</v>
      </c>
      <c r="T4132" s="180">
        <v>0</v>
      </c>
    </row>
    <row r="4133" spans="2:20" x14ac:dyDescent="0.3">
      <c r="B4133" s="19">
        <v>4130</v>
      </c>
      <c r="C4133" s="179">
        <v>0</v>
      </c>
      <c r="D4133" s="179">
        <v>0</v>
      </c>
      <c r="E4133" s="179">
        <v>29237.359512983785</v>
      </c>
      <c r="F4133" s="179">
        <v>0</v>
      </c>
      <c r="G4133" s="179">
        <v>0</v>
      </c>
      <c r="H4133" s="179">
        <v>191225.91364740185</v>
      </c>
      <c r="I4133" s="179">
        <v>0</v>
      </c>
      <c r="J4133" s="179">
        <v>0</v>
      </c>
      <c r="K4133" s="179">
        <v>0</v>
      </c>
      <c r="L4133" s="179">
        <v>0</v>
      </c>
      <c r="M4133" s="179">
        <v>200088.97627145489</v>
      </c>
      <c r="N4133" s="179">
        <v>0</v>
      </c>
      <c r="O4133" s="179">
        <v>0</v>
      </c>
      <c r="P4133" s="179">
        <v>0</v>
      </c>
      <c r="Q4133" s="179">
        <v>0</v>
      </c>
      <c r="R4133" s="180">
        <v>0</v>
      </c>
      <c r="S4133" s="180">
        <v>0</v>
      </c>
      <c r="T4133" s="180">
        <v>0</v>
      </c>
    </row>
    <row r="4134" spans="2:20" x14ac:dyDescent="0.3">
      <c r="B4134" s="19">
        <v>4131</v>
      </c>
      <c r="C4134" s="179">
        <v>0</v>
      </c>
      <c r="D4134" s="179">
        <v>0</v>
      </c>
      <c r="E4134" s="179">
        <v>14313.952391395038</v>
      </c>
      <c r="F4134" s="179">
        <v>0</v>
      </c>
      <c r="G4134" s="179">
        <v>0</v>
      </c>
      <c r="H4134" s="179">
        <v>36648.281956400417</v>
      </c>
      <c r="I4134" s="179">
        <v>0</v>
      </c>
      <c r="J4134" s="179">
        <v>0</v>
      </c>
      <c r="K4134" s="179">
        <v>0</v>
      </c>
      <c r="L4134" s="179">
        <v>0</v>
      </c>
      <c r="M4134" s="179">
        <v>74022.522570086279</v>
      </c>
      <c r="N4134" s="179">
        <v>0</v>
      </c>
      <c r="O4134" s="179">
        <v>0</v>
      </c>
      <c r="P4134" s="179">
        <v>0</v>
      </c>
      <c r="Q4134" s="179">
        <v>0</v>
      </c>
      <c r="R4134" s="180">
        <v>0</v>
      </c>
      <c r="S4134" s="180">
        <v>0</v>
      </c>
      <c r="T4134" s="180">
        <v>0</v>
      </c>
    </row>
    <row r="4135" spans="2:20" x14ac:dyDescent="0.3">
      <c r="B4135" s="19">
        <v>4132</v>
      </c>
      <c r="C4135" s="179">
        <v>0</v>
      </c>
      <c r="D4135" s="179">
        <v>0</v>
      </c>
      <c r="E4135" s="179">
        <v>102886.74654483941</v>
      </c>
      <c r="F4135" s="179">
        <v>0</v>
      </c>
      <c r="G4135" s="179">
        <v>0</v>
      </c>
      <c r="H4135" s="179">
        <v>12081.967209961331</v>
      </c>
      <c r="I4135" s="179">
        <v>0</v>
      </c>
      <c r="J4135" s="179">
        <v>0</v>
      </c>
      <c r="K4135" s="179">
        <v>0</v>
      </c>
      <c r="L4135" s="179">
        <v>0</v>
      </c>
      <c r="M4135" s="179">
        <v>24262.763202302598</v>
      </c>
      <c r="N4135" s="179">
        <v>0</v>
      </c>
      <c r="O4135" s="179">
        <v>0</v>
      </c>
      <c r="P4135" s="179">
        <v>0</v>
      </c>
      <c r="Q4135" s="179">
        <v>0</v>
      </c>
      <c r="R4135" s="180">
        <v>0</v>
      </c>
      <c r="S4135" s="180">
        <v>0</v>
      </c>
      <c r="T4135" s="180">
        <v>0</v>
      </c>
    </row>
    <row r="4136" spans="2:20" x14ac:dyDescent="0.3">
      <c r="B4136" s="19">
        <v>4133</v>
      </c>
      <c r="C4136" s="179">
        <v>0</v>
      </c>
      <c r="D4136" s="179">
        <v>0</v>
      </c>
      <c r="E4136" s="179">
        <v>65973.146565590403</v>
      </c>
      <c r="F4136" s="179">
        <v>0</v>
      </c>
      <c r="G4136" s="179">
        <v>0</v>
      </c>
      <c r="H4136" s="179">
        <v>758862.41830985248</v>
      </c>
      <c r="I4136" s="179">
        <v>0</v>
      </c>
      <c r="J4136" s="179">
        <v>0</v>
      </c>
      <c r="K4136" s="179">
        <v>0</v>
      </c>
      <c r="L4136" s="179">
        <v>0</v>
      </c>
      <c r="M4136" s="179">
        <v>31543.529896747863</v>
      </c>
      <c r="N4136" s="179">
        <v>0</v>
      </c>
      <c r="O4136" s="179">
        <v>0</v>
      </c>
      <c r="P4136" s="179">
        <v>0</v>
      </c>
      <c r="Q4136" s="179">
        <v>0</v>
      </c>
      <c r="R4136" s="180">
        <v>0</v>
      </c>
      <c r="S4136" s="180">
        <v>0</v>
      </c>
      <c r="T4136" s="180">
        <v>0</v>
      </c>
    </row>
    <row r="4137" spans="2:20" x14ac:dyDescent="0.3">
      <c r="B4137" s="19">
        <v>4134</v>
      </c>
      <c r="C4137" s="179">
        <v>1</v>
      </c>
      <c r="D4137" s="179">
        <v>174152.81746624919</v>
      </c>
      <c r="E4137" s="179">
        <v>49673.05516554221</v>
      </c>
      <c r="F4137" s="179">
        <v>0</v>
      </c>
      <c r="G4137" s="179">
        <v>0</v>
      </c>
      <c r="H4137" s="179">
        <v>136938.20122382572</v>
      </c>
      <c r="I4137" s="179">
        <v>0</v>
      </c>
      <c r="J4137" s="179">
        <v>0</v>
      </c>
      <c r="K4137" s="179">
        <v>0</v>
      </c>
      <c r="L4137" s="179">
        <v>0</v>
      </c>
      <c r="M4137" s="179">
        <v>83764.606658143224</v>
      </c>
      <c r="N4137" s="179">
        <v>0</v>
      </c>
      <c r="O4137" s="179">
        <v>0</v>
      </c>
      <c r="P4137" s="179">
        <v>0</v>
      </c>
      <c r="Q4137" s="179">
        <v>0</v>
      </c>
      <c r="R4137" s="180">
        <v>0</v>
      </c>
      <c r="S4137" s="180">
        <v>0</v>
      </c>
      <c r="T4137" s="180">
        <v>174152.81746624919</v>
      </c>
    </row>
    <row r="4138" spans="2:20" x14ac:dyDescent="0.3">
      <c r="B4138" s="19">
        <v>4135</v>
      </c>
      <c r="C4138" s="179">
        <v>0</v>
      </c>
      <c r="D4138" s="179">
        <v>0</v>
      </c>
      <c r="E4138" s="179">
        <v>8827.6184694750191</v>
      </c>
      <c r="F4138" s="179">
        <v>0</v>
      </c>
      <c r="G4138" s="179">
        <v>0</v>
      </c>
      <c r="H4138" s="179">
        <v>74538.688721307495</v>
      </c>
      <c r="I4138" s="179">
        <v>0</v>
      </c>
      <c r="J4138" s="179">
        <v>0</v>
      </c>
      <c r="K4138" s="179">
        <v>0</v>
      </c>
      <c r="L4138" s="179">
        <v>0</v>
      </c>
      <c r="M4138" s="179">
        <v>25410.483384641677</v>
      </c>
      <c r="N4138" s="179">
        <v>0</v>
      </c>
      <c r="O4138" s="179">
        <v>0</v>
      </c>
      <c r="P4138" s="179">
        <v>0</v>
      </c>
      <c r="Q4138" s="179">
        <v>0</v>
      </c>
      <c r="R4138" s="180">
        <v>0</v>
      </c>
      <c r="S4138" s="180">
        <v>0</v>
      </c>
      <c r="T4138" s="180">
        <v>0</v>
      </c>
    </row>
    <row r="4139" spans="2:20" x14ac:dyDescent="0.3">
      <c r="B4139" s="19">
        <v>4136</v>
      </c>
      <c r="C4139" s="179">
        <v>0</v>
      </c>
      <c r="D4139" s="179">
        <v>0</v>
      </c>
      <c r="E4139" s="179">
        <v>65275.494346179279</v>
      </c>
      <c r="F4139" s="179">
        <v>0</v>
      </c>
      <c r="G4139" s="179">
        <v>0</v>
      </c>
      <c r="H4139" s="179">
        <v>34277.227379083633</v>
      </c>
      <c r="I4139" s="179">
        <v>0</v>
      </c>
      <c r="J4139" s="179">
        <v>0</v>
      </c>
      <c r="K4139" s="179">
        <v>0</v>
      </c>
      <c r="L4139" s="179">
        <v>0</v>
      </c>
      <c r="M4139" s="179">
        <v>65951.242342402067</v>
      </c>
      <c r="N4139" s="179">
        <v>0</v>
      </c>
      <c r="O4139" s="179">
        <v>0</v>
      </c>
      <c r="P4139" s="179">
        <v>0</v>
      </c>
      <c r="Q4139" s="179">
        <v>0</v>
      </c>
      <c r="R4139" s="180">
        <v>0</v>
      </c>
      <c r="S4139" s="180">
        <v>0</v>
      </c>
      <c r="T4139" s="180">
        <v>0</v>
      </c>
    </row>
    <row r="4140" spans="2:20" x14ac:dyDescent="0.3">
      <c r="B4140" s="19">
        <v>4137</v>
      </c>
      <c r="C4140" s="179">
        <v>0</v>
      </c>
      <c r="D4140" s="179">
        <v>0</v>
      </c>
      <c r="E4140" s="179">
        <v>178619.37729389159</v>
      </c>
      <c r="F4140" s="179">
        <v>0</v>
      </c>
      <c r="G4140" s="179">
        <v>0</v>
      </c>
      <c r="H4140" s="179">
        <v>19533.86698329807</v>
      </c>
      <c r="I4140" s="179">
        <v>0</v>
      </c>
      <c r="J4140" s="179">
        <v>0</v>
      </c>
      <c r="K4140" s="179">
        <v>0</v>
      </c>
      <c r="L4140" s="179">
        <v>0</v>
      </c>
      <c r="M4140" s="179">
        <v>4716.8438987466679</v>
      </c>
      <c r="N4140" s="179">
        <v>0</v>
      </c>
      <c r="O4140" s="179">
        <v>0</v>
      </c>
      <c r="P4140" s="179">
        <v>0</v>
      </c>
      <c r="Q4140" s="179">
        <v>0</v>
      </c>
      <c r="R4140" s="180">
        <v>0</v>
      </c>
      <c r="S4140" s="180">
        <v>0</v>
      </c>
      <c r="T4140" s="180">
        <v>0</v>
      </c>
    </row>
    <row r="4141" spans="2:20" x14ac:dyDescent="0.3">
      <c r="B4141" s="19">
        <v>4138</v>
      </c>
      <c r="C4141" s="179">
        <v>0</v>
      </c>
      <c r="D4141" s="179">
        <v>0</v>
      </c>
      <c r="E4141" s="179">
        <v>70579.189549929957</v>
      </c>
      <c r="F4141" s="179">
        <v>0</v>
      </c>
      <c r="G4141" s="179">
        <v>0</v>
      </c>
      <c r="H4141" s="179">
        <v>23377.53570725055</v>
      </c>
      <c r="I4141" s="179">
        <v>0</v>
      </c>
      <c r="J4141" s="179">
        <v>0</v>
      </c>
      <c r="K4141" s="179">
        <v>0</v>
      </c>
      <c r="L4141" s="179">
        <v>0</v>
      </c>
      <c r="M4141" s="179">
        <v>455250.34377281053</v>
      </c>
      <c r="N4141" s="179">
        <v>0</v>
      </c>
      <c r="O4141" s="179">
        <v>0</v>
      </c>
      <c r="P4141" s="179">
        <v>0</v>
      </c>
      <c r="Q4141" s="179">
        <v>0</v>
      </c>
      <c r="R4141" s="180">
        <v>0</v>
      </c>
      <c r="S4141" s="180">
        <v>0</v>
      </c>
      <c r="T4141" s="180">
        <v>0</v>
      </c>
    </row>
    <row r="4142" spans="2:20" x14ac:dyDescent="0.3">
      <c r="B4142" s="19">
        <v>4139</v>
      </c>
      <c r="C4142" s="179">
        <v>0</v>
      </c>
      <c r="D4142" s="179">
        <v>0</v>
      </c>
      <c r="E4142" s="179">
        <v>117006.22166752118</v>
      </c>
      <c r="F4142" s="179">
        <v>0</v>
      </c>
      <c r="G4142" s="179">
        <v>0</v>
      </c>
      <c r="H4142" s="179">
        <v>245764.84493852954</v>
      </c>
      <c r="I4142" s="179">
        <v>0</v>
      </c>
      <c r="J4142" s="179">
        <v>0</v>
      </c>
      <c r="K4142" s="179">
        <v>0</v>
      </c>
      <c r="L4142" s="179">
        <v>0</v>
      </c>
      <c r="M4142" s="179">
        <v>400593.36594729469</v>
      </c>
      <c r="N4142" s="179">
        <v>0</v>
      </c>
      <c r="O4142" s="179">
        <v>0</v>
      </c>
      <c r="P4142" s="179">
        <v>0</v>
      </c>
      <c r="Q4142" s="179">
        <v>0</v>
      </c>
      <c r="R4142" s="180">
        <v>0</v>
      </c>
      <c r="S4142" s="180">
        <v>0</v>
      </c>
      <c r="T4142" s="180">
        <v>0</v>
      </c>
    </row>
    <row r="4143" spans="2:20" x14ac:dyDescent="0.3">
      <c r="B4143" s="19">
        <v>4140</v>
      </c>
      <c r="C4143" s="179">
        <v>0</v>
      </c>
      <c r="D4143" s="179">
        <v>0</v>
      </c>
      <c r="E4143" s="179">
        <v>33364.360521325434</v>
      </c>
      <c r="F4143" s="179">
        <v>0</v>
      </c>
      <c r="G4143" s="179">
        <v>0</v>
      </c>
      <c r="H4143" s="179">
        <v>28800.486544394535</v>
      </c>
      <c r="I4143" s="179">
        <v>0</v>
      </c>
      <c r="J4143" s="179">
        <v>0</v>
      </c>
      <c r="K4143" s="179">
        <v>0</v>
      </c>
      <c r="L4143" s="179">
        <v>0</v>
      </c>
      <c r="M4143" s="179">
        <v>35643.474559946691</v>
      </c>
      <c r="N4143" s="179">
        <v>0</v>
      </c>
      <c r="O4143" s="179">
        <v>0</v>
      </c>
      <c r="P4143" s="179">
        <v>0</v>
      </c>
      <c r="Q4143" s="179">
        <v>0</v>
      </c>
      <c r="R4143" s="180">
        <v>0</v>
      </c>
      <c r="S4143" s="180">
        <v>0</v>
      </c>
      <c r="T4143" s="180">
        <v>0</v>
      </c>
    </row>
    <row r="4144" spans="2:20" x14ac:dyDescent="0.3">
      <c r="B4144" s="19">
        <v>4141</v>
      </c>
      <c r="C4144" s="179">
        <v>0</v>
      </c>
      <c r="D4144" s="179">
        <v>0</v>
      </c>
      <c r="E4144" s="179">
        <v>89121.635323697556</v>
      </c>
      <c r="F4144" s="179">
        <v>0</v>
      </c>
      <c r="G4144" s="179">
        <v>0</v>
      </c>
      <c r="H4144" s="179">
        <v>111538.05880574515</v>
      </c>
      <c r="I4144" s="179">
        <v>0</v>
      </c>
      <c r="J4144" s="179">
        <v>0</v>
      </c>
      <c r="K4144" s="179">
        <v>0</v>
      </c>
      <c r="L4144" s="179">
        <v>0</v>
      </c>
      <c r="M4144" s="179">
        <v>7959.3221045469745</v>
      </c>
      <c r="N4144" s="179">
        <v>0</v>
      </c>
      <c r="O4144" s="179">
        <v>0</v>
      </c>
      <c r="P4144" s="179">
        <v>0</v>
      </c>
      <c r="Q4144" s="179">
        <v>0</v>
      </c>
      <c r="R4144" s="180">
        <v>0</v>
      </c>
      <c r="S4144" s="180">
        <v>0</v>
      </c>
      <c r="T4144" s="180">
        <v>0</v>
      </c>
    </row>
    <row r="4145" spans="2:20" x14ac:dyDescent="0.3">
      <c r="B4145" s="19">
        <v>4142</v>
      </c>
      <c r="C4145" s="179">
        <v>0</v>
      </c>
      <c r="D4145" s="179">
        <v>0</v>
      </c>
      <c r="E4145" s="179">
        <v>26063.031269079995</v>
      </c>
      <c r="F4145" s="179">
        <v>0</v>
      </c>
      <c r="G4145" s="179">
        <v>0</v>
      </c>
      <c r="H4145" s="179">
        <v>1097442.3816154255</v>
      </c>
      <c r="I4145" s="179">
        <v>0</v>
      </c>
      <c r="J4145" s="179">
        <v>0</v>
      </c>
      <c r="K4145" s="179">
        <v>0</v>
      </c>
      <c r="L4145" s="179">
        <v>0</v>
      </c>
      <c r="M4145" s="179">
        <v>10125.242436498933</v>
      </c>
      <c r="N4145" s="179">
        <v>0</v>
      </c>
      <c r="O4145" s="179">
        <v>0</v>
      </c>
      <c r="P4145" s="179">
        <v>0</v>
      </c>
      <c r="Q4145" s="179">
        <v>0</v>
      </c>
      <c r="R4145" s="180">
        <v>0</v>
      </c>
      <c r="S4145" s="180">
        <v>0</v>
      </c>
      <c r="T4145" s="180">
        <v>0</v>
      </c>
    </row>
    <row r="4146" spans="2:20" x14ac:dyDescent="0.3">
      <c r="B4146" s="19">
        <v>4143</v>
      </c>
      <c r="C4146" s="179">
        <v>0</v>
      </c>
      <c r="D4146" s="179">
        <v>0</v>
      </c>
      <c r="E4146" s="179">
        <v>30842.773720700887</v>
      </c>
      <c r="F4146" s="179">
        <v>0</v>
      </c>
      <c r="G4146" s="179">
        <v>0</v>
      </c>
      <c r="H4146" s="179">
        <v>564060.01205512765</v>
      </c>
      <c r="I4146" s="179">
        <v>0</v>
      </c>
      <c r="J4146" s="179">
        <v>0</v>
      </c>
      <c r="K4146" s="179">
        <v>0</v>
      </c>
      <c r="L4146" s="179">
        <v>0</v>
      </c>
      <c r="M4146" s="179">
        <v>105385.88704582132</v>
      </c>
      <c r="N4146" s="179">
        <v>0</v>
      </c>
      <c r="O4146" s="179">
        <v>0</v>
      </c>
      <c r="P4146" s="179">
        <v>0</v>
      </c>
      <c r="Q4146" s="179">
        <v>0</v>
      </c>
      <c r="R4146" s="180">
        <v>0</v>
      </c>
      <c r="S4146" s="180">
        <v>0</v>
      </c>
      <c r="T4146" s="180">
        <v>0</v>
      </c>
    </row>
    <row r="4147" spans="2:20" x14ac:dyDescent="0.3">
      <c r="B4147" s="19">
        <v>4144</v>
      </c>
      <c r="C4147" s="179">
        <v>0</v>
      </c>
      <c r="D4147" s="179">
        <v>0</v>
      </c>
      <c r="E4147" s="179">
        <v>477875.64732799341</v>
      </c>
      <c r="F4147" s="179">
        <v>0</v>
      </c>
      <c r="G4147" s="179">
        <v>0</v>
      </c>
      <c r="H4147" s="179">
        <v>66824.450140222136</v>
      </c>
      <c r="I4147" s="179">
        <v>0</v>
      </c>
      <c r="J4147" s="179">
        <v>0</v>
      </c>
      <c r="K4147" s="179">
        <v>0</v>
      </c>
      <c r="L4147" s="179">
        <v>0</v>
      </c>
      <c r="M4147" s="179">
        <v>133314.12290850078</v>
      </c>
      <c r="N4147" s="179">
        <v>0</v>
      </c>
      <c r="O4147" s="179">
        <v>0</v>
      </c>
      <c r="P4147" s="179">
        <v>0</v>
      </c>
      <c r="Q4147" s="179">
        <v>0</v>
      </c>
      <c r="R4147" s="180">
        <v>0</v>
      </c>
      <c r="S4147" s="180">
        <v>0</v>
      </c>
      <c r="T4147" s="180">
        <v>0</v>
      </c>
    </row>
    <row r="4148" spans="2:20" x14ac:dyDescent="0.3">
      <c r="B4148" s="19">
        <v>4145</v>
      </c>
      <c r="C4148" s="179">
        <v>0</v>
      </c>
      <c r="D4148" s="179">
        <v>0</v>
      </c>
      <c r="E4148" s="179">
        <v>41215.503137670406</v>
      </c>
      <c r="F4148" s="179">
        <v>0</v>
      </c>
      <c r="G4148" s="179">
        <v>0</v>
      </c>
      <c r="H4148" s="179">
        <v>73295.367978885944</v>
      </c>
      <c r="I4148" s="179">
        <v>0</v>
      </c>
      <c r="J4148" s="179">
        <v>0</v>
      </c>
      <c r="K4148" s="179">
        <v>0</v>
      </c>
      <c r="L4148" s="179">
        <v>0</v>
      </c>
      <c r="M4148" s="179">
        <v>305064.54796500725</v>
      </c>
      <c r="N4148" s="179">
        <v>0</v>
      </c>
      <c r="O4148" s="179">
        <v>0</v>
      </c>
      <c r="P4148" s="179">
        <v>0</v>
      </c>
      <c r="Q4148" s="179">
        <v>0</v>
      </c>
      <c r="R4148" s="180">
        <v>0</v>
      </c>
      <c r="S4148" s="180">
        <v>0</v>
      </c>
      <c r="T4148" s="180">
        <v>0</v>
      </c>
    </row>
    <row r="4149" spans="2:20" x14ac:dyDescent="0.3">
      <c r="B4149" s="19">
        <v>4146</v>
      </c>
      <c r="C4149" s="179">
        <v>0</v>
      </c>
      <c r="D4149" s="179">
        <v>0</v>
      </c>
      <c r="E4149" s="179">
        <v>82633.682427647087</v>
      </c>
      <c r="F4149" s="179">
        <v>0</v>
      </c>
      <c r="G4149" s="179">
        <v>0</v>
      </c>
      <c r="H4149" s="179">
        <v>153999.21540520265</v>
      </c>
      <c r="I4149" s="179">
        <v>0</v>
      </c>
      <c r="J4149" s="179">
        <v>0</v>
      </c>
      <c r="K4149" s="179">
        <v>0</v>
      </c>
      <c r="L4149" s="179">
        <v>0</v>
      </c>
      <c r="M4149" s="179">
        <v>21654.96545290052</v>
      </c>
      <c r="N4149" s="179">
        <v>0</v>
      </c>
      <c r="O4149" s="179">
        <v>0</v>
      </c>
      <c r="P4149" s="179">
        <v>0</v>
      </c>
      <c r="Q4149" s="179">
        <v>0</v>
      </c>
      <c r="R4149" s="180">
        <v>0</v>
      </c>
      <c r="S4149" s="180">
        <v>0</v>
      </c>
      <c r="T4149" s="180">
        <v>0</v>
      </c>
    </row>
    <row r="4150" spans="2:20" x14ac:dyDescent="0.3">
      <c r="B4150" s="19">
        <v>4147</v>
      </c>
      <c r="C4150" s="179">
        <v>0</v>
      </c>
      <c r="D4150" s="179">
        <v>0</v>
      </c>
      <c r="E4150" s="179">
        <v>21304.810013509617</v>
      </c>
      <c r="F4150" s="179">
        <v>0</v>
      </c>
      <c r="G4150" s="179">
        <v>0</v>
      </c>
      <c r="H4150" s="179">
        <v>96791.684600788547</v>
      </c>
      <c r="I4150" s="179">
        <v>0</v>
      </c>
      <c r="J4150" s="179">
        <v>0</v>
      </c>
      <c r="K4150" s="179">
        <v>0</v>
      </c>
      <c r="L4150" s="179">
        <v>0</v>
      </c>
      <c r="M4150" s="179">
        <v>6832.3978170480068</v>
      </c>
      <c r="N4150" s="179">
        <v>0</v>
      </c>
      <c r="O4150" s="179">
        <v>0</v>
      </c>
      <c r="P4150" s="179">
        <v>0</v>
      </c>
      <c r="Q4150" s="179">
        <v>0</v>
      </c>
      <c r="R4150" s="180">
        <v>0</v>
      </c>
      <c r="S4150" s="180">
        <v>0</v>
      </c>
      <c r="T4150" s="180">
        <v>0</v>
      </c>
    </row>
    <row r="4151" spans="2:20" x14ac:dyDescent="0.3">
      <c r="B4151" s="19">
        <v>4148</v>
      </c>
      <c r="C4151" s="179">
        <v>0</v>
      </c>
      <c r="D4151" s="179">
        <v>0</v>
      </c>
      <c r="E4151" s="179">
        <v>61803.868131176081</v>
      </c>
      <c r="F4151" s="179">
        <v>0</v>
      </c>
      <c r="G4151" s="179">
        <v>0</v>
      </c>
      <c r="H4151" s="179">
        <v>63189.43270078519</v>
      </c>
      <c r="I4151" s="179">
        <v>0</v>
      </c>
      <c r="J4151" s="179">
        <v>0</v>
      </c>
      <c r="K4151" s="179">
        <v>0</v>
      </c>
      <c r="L4151" s="179">
        <v>0</v>
      </c>
      <c r="M4151" s="179">
        <v>34870.49472424142</v>
      </c>
      <c r="N4151" s="179">
        <v>0</v>
      </c>
      <c r="O4151" s="179">
        <v>0</v>
      </c>
      <c r="P4151" s="179">
        <v>0</v>
      </c>
      <c r="Q4151" s="179">
        <v>0</v>
      </c>
      <c r="R4151" s="180">
        <v>0</v>
      </c>
      <c r="S4151" s="180">
        <v>0</v>
      </c>
      <c r="T4151" s="180">
        <v>0</v>
      </c>
    </row>
    <row r="4152" spans="2:20" x14ac:dyDescent="0.3">
      <c r="B4152" s="19">
        <v>4149</v>
      </c>
      <c r="C4152" s="179">
        <v>0</v>
      </c>
      <c r="D4152" s="179">
        <v>0</v>
      </c>
      <c r="E4152" s="179">
        <v>43874.8191270389</v>
      </c>
      <c r="F4152" s="179">
        <v>0</v>
      </c>
      <c r="G4152" s="179">
        <v>0</v>
      </c>
      <c r="H4152" s="179">
        <v>35715.636072875219</v>
      </c>
      <c r="I4152" s="179">
        <v>0</v>
      </c>
      <c r="J4152" s="179">
        <v>0</v>
      </c>
      <c r="K4152" s="179">
        <v>0</v>
      </c>
      <c r="L4152" s="179">
        <v>0</v>
      </c>
      <c r="M4152" s="179">
        <v>27423.202862600625</v>
      </c>
      <c r="N4152" s="179">
        <v>0</v>
      </c>
      <c r="O4152" s="179">
        <v>0</v>
      </c>
      <c r="P4152" s="179">
        <v>0</v>
      </c>
      <c r="Q4152" s="179">
        <v>0</v>
      </c>
      <c r="R4152" s="180">
        <v>0</v>
      </c>
      <c r="S4152" s="180">
        <v>0</v>
      </c>
      <c r="T4152" s="180">
        <v>0</v>
      </c>
    </row>
    <row r="4153" spans="2:20" x14ac:dyDescent="0.3">
      <c r="B4153" s="19">
        <v>4150</v>
      </c>
      <c r="C4153" s="179">
        <v>0</v>
      </c>
      <c r="D4153" s="179">
        <v>0</v>
      </c>
      <c r="E4153" s="179">
        <v>924429.87780200376</v>
      </c>
      <c r="F4153" s="179">
        <v>0</v>
      </c>
      <c r="G4153" s="179">
        <v>0</v>
      </c>
      <c r="H4153" s="179">
        <v>54306.741007070785</v>
      </c>
      <c r="I4153" s="179">
        <v>0</v>
      </c>
      <c r="J4153" s="179">
        <v>0</v>
      </c>
      <c r="K4153" s="179">
        <v>0</v>
      </c>
      <c r="L4153" s="179">
        <v>0</v>
      </c>
      <c r="M4153" s="179">
        <v>154590.24473008548</v>
      </c>
      <c r="N4153" s="179">
        <v>0</v>
      </c>
      <c r="O4153" s="179">
        <v>0</v>
      </c>
      <c r="P4153" s="179">
        <v>0</v>
      </c>
      <c r="Q4153" s="179">
        <v>0</v>
      </c>
      <c r="R4153" s="180">
        <v>0</v>
      </c>
      <c r="S4153" s="180">
        <v>0</v>
      </c>
      <c r="T4153" s="180">
        <v>0</v>
      </c>
    </row>
    <row r="4154" spans="2:20" x14ac:dyDescent="0.3">
      <c r="B4154" s="19">
        <v>4151</v>
      </c>
      <c r="C4154" s="179">
        <v>0</v>
      </c>
      <c r="D4154" s="179">
        <v>0</v>
      </c>
      <c r="E4154" s="179">
        <v>246665.80798484772</v>
      </c>
      <c r="F4154" s="179">
        <v>0</v>
      </c>
      <c r="G4154" s="179">
        <v>0</v>
      </c>
      <c r="H4154" s="179">
        <v>33815.873157410657</v>
      </c>
      <c r="I4154" s="179">
        <v>0</v>
      </c>
      <c r="J4154" s="179">
        <v>0</v>
      </c>
      <c r="K4154" s="179">
        <v>0</v>
      </c>
      <c r="L4154" s="179">
        <v>0</v>
      </c>
      <c r="M4154" s="179">
        <v>227594.64125875375</v>
      </c>
      <c r="N4154" s="179">
        <v>0</v>
      </c>
      <c r="O4154" s="179">
        <v>0</v>
      </c>
      <c r="P4154" s="179">
        <v>0</v>
      </c>
      <c r="Q4154" s="179">
        <v>0</v>
      </c>
      <c r="R4154" s="180">
        <v>0</v>
      </c>
      <c r="S4154" s="180">
        <v>0</v>
      </c>
      <c r="T4154" s="180">
        <v>0</v>
      </c>
    </row>
    <row r="4155" spans="2:20" x14ac:dyDescent="0.3">
      <c r="B4155" s="19">
        <v>4152</v>
      </c>
      <c r="C4155" s="179">
        <v>0</v>
      </c>
      <c r="D4155" s="179">
        <v>0</v>
      </c>
      <c r="E4155" s="179">
        <v>156242.82019489558</v>
      </c>
      <c r="F4155" s="179">
        <v>0</v>
      </c>
      <c r="G4155" s="179">
        <v>0</v>
      </c>
      <c r="H4155" s="179">
        <v>57716.023797451417</v>
      </c>
      <c r="I4155" s="179">
        <v>0</v>
      </c>
      <c r="J4155" s="179">
        <v>0</v>
      </c>
      <c r="K4155" s="179">
        <v>0</v>
      </c>
      <c r="L4155" s="179">
        <v>0</v>
      </c>
      <c r="M4155" s="179">
        <v>157863.75181848116</v>
      </c>
      <c r="N4155" s="179">
        <v>0</v>
      </c>
      <c r="O4155" s="179">
        <v>0</v>
      </c>
      <c r="P4155" s="179">
        <v>0</v>
      </c>
      <c r="Q4155" s="179">
        <v>0</v>
      </c>
      <c r="R4155" s="180">
        <v>0</v>
      </c>
      <c r="S4155" s="180">
        <v>0</v>
      </c>
      <c r="T4155" s="180">
        <v>0</v>
      </c>
    </row>
    <row r="4156" spans="2:20" x14ac:dyDescent="0.3">
      <c r="B4156" s="19">
        <v>4153</v>
      </c>
      <c r="C4156" s="179">
        <v>0</v>
      </c>
      <c r="D4156" s="179">
        <v>0</v>
      </c>
      <c r="E4156" s="179">
        <v>108887.55081591723</v>
      </c>
      <c r="F4156" s="179">
        <v>0</v>
      </c>
      <c r="G4156" s="179">
        <v>0</v>
      </c>
      <c r="H4156" s="179">
        <v>9415.1086283069308</v>
      </c>
      <c r="I4156" s="179">
        <v>0</v>
      </c>
      <c r="J4156" s="179">
        <v>0</v>
      </c>
      <c r="K4156" s="179">
        <v>0</v>
      </c>
      <c r="L4156" s="179">
        <v>0</v>
      </c>
      <c r="M4156" s="179">
        <v>75914.962977345203</v>
      </c>
      <c r="N4156" s="179">
        <v>0</v>
      </c>
      <c r="O4156" s="179">
        <v>0</v>
      </c>
      <c r="P4156" s="179">
        <v>0</v>
      </c>
      <c r="Q4156" s="179">
        <v>0</v>
      </c>
      <c r="R4156" s="180">
        <v>0</v>
      </c>
      <c r="S4156" s="180">
        <v>0</v>
      </c>
      <c r="T4156" s="180">
        <v>0</v>
      </c>
    </row>
    <row r="4157" spans="2:20" x14ac:dyDescent="0.3">
      <c r="B4157" s="19">
        <v>4154</v>
      </c>
      <c r="C4157" s="179">
        <v>0</v>
      </c>
      <c r="D4157" s="179">
        <v>0</v>
      </c>
      <c r="E4157" s="179">
        <v>147771.07016799223</v>
      </c>
      <c r="F4157" s="179">
        <v>0</v>
      </c>
      <c r="G4157" s="179">
        <v>0</v>
      </c>
      <c r="H4157" s="179">
        <v>51979.786240663234</v>
      </c>
      <c r="I4157" s="179">
        <v>0</v>
      </c>
      <c r="J4157" s="179">
        <v>0</v>
      </c>
      <c r="K4157" s="179">
        <v>0</v>
      </c>
      <c r="L4157" s="179">
        <v>0</v>
      </c>
      <c r="M4157" s="179">
        <v>16928.535852285102</v>
      </c>
      <c r="N4157" s="179">
        <v>0</v>
      </c>
      <c r="O4157" s="179">
        <v>0</v>
      </c>
      <c r="P4157" s="179">
        <v>0</v>
      </c>
      <c r="Q4157" s="179">
        <v>0</v>
      </c>
      <c r="R4157" s="180">
        <v>0</v>
      </c>
      <c r="S4157" s="180">
        <v>0</v>
      </c>
      <c r="T4157" s="180">
        <v>0</v>
      </c>
    </row>
    <row r="4158" spans="2:20" x14ac:dyDescent="0.3">
      <c r="B4158" s="19">
        <v>4155</v>
      </c>
      <c r="C4158" s="179">
        <v>0</v>
      </c>
      <c r="D4158" s="179">
        <v>0</v>
      </c>
      <c r="E4158" s="179">
        <v>68773.120734876924</v>
      </c>
      <c r="F4158" s="179">
        <v>0</v>
      </c>
      <c r="G4158" s="179">
        <v>0</v>
      </c>
      <c r="H4158" s="179">
        <v>161025.19560368179</v>
      </c>
      <c r="I4158" s="179">
        <v>0</v>
      </c>
      <c r="J4158" s="179">
        <v>0</v>
      </c>
      <c r="K4158" s="179">
        <v>0</v>
      </c>
      <c r="L4158" s="179">
        <v>0</v>
      </c>
      <c r="M4158" s="179">
        <v>26310.596483661448</v>
      </c>
      <c r="N4158" s="179">
        <v>0</v>
      </c>
      <c r="O4158" s="179">
        <v>0</v>
      </c>
      <c r="P4158" s="179">
        <v>0</v>
      </c>
      <c r="Q4158" s="179">
        <v>0</v>
      </c>
      <c r="R4158" s="180">
        <v>0</v>
      </c>
      <c r="S4158" s="180">
        <v>0</v>
      </c>
      <c r="T4158" s="180">
        <v>0</v>
      </c>
    </row>
    <row r="4159" spans="2:20" x14ac:dyDescent="0.3">
      <c r="B4159" s="19">
        <v>4156</v>
      </c>
      <c r="C4159" s="179">
        <v>0</v>
      </c>
      <c r="D4159" s="179">
        <v>0</v>
      </c>
      <c r="E4159" s="179">
        <v>540190.65826569486</v>
      </c>
      <c r="F4159" s="179">
        <v>0</v>
      </c>
      <c r="G4159" s="179">
        <v>0</v>
      </c>
      <c r="H4159" s="179">
        <v>125581.22193605172</v>
      </c>
      <c r="I4159" s="179">
        <v>0</v>
      </c>
      <c r="J4159" s="179">
        <v>0</v>
      </c>
      <c r="K4159" s="179">
        <v>0</v>
      </c>
      <c r="L4159" s="179">
        <v>0</v>
      </c>
      <c r="M4159" s="179">
        <v>55116.157710094136</v>
      </c>
      <c r="N4159" s="179">
        <v>0</v>
      </c>
      <c r="O4159" s="179">
        <v>0</v>
      </c>
      <c r="P4159" s="179">
        <v>0</v>
      </c>
      <c r="Q4159" s="179">
        <v>0</v>
      </c>
      <c r="R4159" s="180">
        <v>0</v>
      </c>
      <c r="S4159" s="180">
        <v>0</v>
      </c>
      <c r="T4159" s="180">
        <v>0</v>
      </c>
    </row>
    <row r="4160" spans="2:20" x14ac:dyDescent="0.3">
      <c r="B4160" s="19">
        <v>4157</v>
      </c>
      <c r="C4160" s="179">
        <v>0</v>
      </c>
      <c r="D4160" s="179">
        <v>0</v>
      </c>
      <c r="E4160" s="179">
        <v>103831.05734166711</v>
      </c>
      <c r="F4160" s="179">
        <v>0</v>
      </c>
      <c r="G4160" s="179">
        <v>0</v>
      </c>
      <c r="H4160" s="179">
        <v>48213.728694974307</v>
      </c>
      <c r="I4160" s="179">
        <v>0</v>
      </c>
      <c r="J4160" s="179">
        <v>0</v>
      </c>
      <c r="K4160" s="179">
        <v>0</v>
      </c>
      <c r="L4160" s="179">
        <v>0</v>
      </c>
      <c r="M4160" s="179">
        <v>13642.033922796061</v>
      </c>
      <c r="N4160" s="179">
        <v>0</v>
      </c>
      <c r="O4160" s="179">
        <v>0</v>
      </c>
      <c r="P4160" s="179">
        <v>0</v>
      </c>
      <c r="Q4160" s="179">
        <v>0</v>
      </c>
      <c r="R4160" s="180">
        <v>0</v>
      </c>
      <c r="S4160" s="180">
        <v>0</v>
      </c>
      <c r="T4160" s="180">
        <v>0</v>
      </c>
    </row>
    <row r="4161" spans="2:20" x14ac:dyDescent="0.3">
      <c r="B4161" s="19">
        <v>4158</v>
      </c>
      <c r="C4161" s="179">
        <v>0</v>
      </c>
      <c r="D4161" s="179">
        <v>0</v>
      </c>
      <c r="E4161" s="179">
        <v>542542.2302790453</v>
      </c>
      <c r="F4161" s="179">
        <v>0</v>
      </c>
      <c r="G4161" s="179">
        <v>0</v>
      </c>
      <c r="H4161" s="179">
        <v>3165.4765032404416</v>
      </c>
      <c r="I4161" s="179">
        <v>0</v>
      </c>
      <c r="J4161" s="179">
        <v>0</v>
      </c>
      <c r="K4161" s="179">
        <v>0</v>
      </c>
      <c r="L4161" s="179">
        <v>0</v>
      </c>
      <c r="M4161" s="179">
        <v>23931.71786096026</v>
      </c>
      <c r="N4161" s="179">
        <v>0</v>
      </c>
      <c r="O4161" s="179">
        <v>0</v>
      </c>
      <c r="P4161" s="179">
        <v>0</v>
      </c>
      <c r="Q4161" s="179">
        <v>0</v>
      </c>
      <c r="R4161" s="180">
        <v>0</v>
      </c>
      <c r="S4161" s="180">
        <v>0</v>
      </c>
      <c r="T4161" s="180">
        <v>0</v>
      </c>
    </row>
    <row r="4162" spans="2:20" x14ac:dyDescent="0.3">
      <c r="B4162" s="19">
        <v>4159</v>
      </c>
      <c r="C4162" s="179">
        <v>0</v>
      </c>
      <c r="D4162" s="179">
        <v>0</v>
      </c>
      <c r="E4162" s="179">
        <v>258134.7524516157</v>
      </c>
      <c r="F4162" s="179">
        <v>0</v>
      </c>
      <c r="G4162" s="179">
        <v>0</v>
      </c>
      <c r="H4162" s="179">
        <v>18213.827657610447</v>
      </c>
      <c r="I4162" s="179">
        <v>0</v>
      </c>
      <c r="J4162" s="179">
        <v>0</v>
      </c>
      <c r="K4162" s="179">
        <v>0</v>
      </c>
      <c r="L4162" s="179">
        <v>0</v>
      </c>
      <c r="M4162" s="179">
        <v>111194.51350819344</v>
      </c>
      <c r="N4162" s="179">
        <v>0</v>
      </c>
      <c r="O4162" s="179">
        <v>0</v>
      </c>
      <c r="P4162" s="179">
        <v>0</v>
      </c>
      <c r="Q4162" s="179">
        <v>0</v>
      </c>
      <c r="R4162" s="180">
        <v>0</v>
      </c>
      <c r="S4162" s="180">
        <v>0</v>
      </c>
      <c r="T4162" s="180">
        <v>0</v>
      </c>
    </row>
    <row r="4163" spans="2:20" x14ac:dyDescent="0.3">
      <c r="B4163" s="19">
        <v>4160</v>
      </c>
      <c r="C4163" s="179">
        <v>0</v>
      </c>
      <c r="D4163" s="179">
        <v>0</v>
      </c>
      <c r="E4163" s="179">
        <v>688676.50754908368</v>
      </c>
      <c r="F4163" s="179">
        <v>0</v>
      </c>
      <c r="G4163" s="179">
        <v>0</v>
      </c>
      <c r="H4163" s="179">
        <v>18223.923644664545</v>
      </c>
      <c r="I4163" s="179">
        <v>0</v>
      </c>
      <c r="J4163" s="179">
        <v>0</v>
      </c>
      <c r="K4163" s="179">
        <v>0</v>
      </c>
      <c r="L4163" s="179">
        <v>0</v>
      </c>
      <c r="M4163" s="179">
        <v>50602.972475790855</v>
      </c>
      <c r="N4163" s="179">
        <v>0</v>
      </c>
      <c r="O4163" s="179">
        <v>0</v>
      </c>
      <c r="P4163" s="179">
        <v>0</v>
      </c>
      <c r="Q4163" s="179">
        <v>0</v>
      </c>
      <c r="R4163" s="180">
        <v>0</v>
      </c>
      <c r="S4163" s="180">
        <v>0</v>
      </c>
      <c r="T4163" s="180">
        <v>0</v>
      </c>
    </row>
    <row r="4164" spans="2:20" x14ac:dyDescent="0.3">
      <c r="B4164" s="19">
        <v>4161</v>
      </c>
      <c r="C4164" s="179">
        <v>0</v>
      </c>
      <c r="D4164" s="179">
        <v>0</v>
      </c>
      <c r="E4164" s="179">
        <v>50734.053089515051</v>
      </c>
      <c r="F4164" s="179">
        <v>0</v>
      </c>
      <c r="G4164" s="179">
        <v>0</v>
      </c>
      <c r="H4164" s="179">
        <v>22796.391491116443</v>
      </c>
      <c r="I4164" s="179">
        <v>0</v>
      </c>
      <c r="J4164" s="179">
        <v>0</v>
      </c>
      <c r="K4164" s="179">
        <v>0</v>
      </c>
      <c r="L4164" s="179">
        <v>0</v>
      </c>
      <c r="M4164" s="179">
        <v>1405924.9385939026</v>
      </c>
      <c r="N4164" s="179">
        <v>0</v>
      </c>
      <c r="O4164" s="179">
        <v>0</v>
      </c>
      <c r="P4164" s="179">
        <v>0</v>
      </c>
      <c r="Q4164" s="179">
        <v>0</v>
      </c>
      <c r="R4164" s="180">
        <v>0</v>
      </c>
      <c r="S4164" s="180">
        <v>0</v>
      </c>
      <c r="T4164" s="180">
        <v>0</v>
      </c>
    </row>
    <row r="4165" spans="2:20" x14ac:dyDescent="0.3">
      <c r="B4165" s="19">
        <v>4162</v>
      </c>
      <c r="C4165" s="179">
        <v>0</v>
      </c>
      <c r="D4165" s="179">
        <v>0</v>
      </c>
      <c r="E4165" s="179">
        <v>143958.97572421355</v>
      </c>
      <c r="F4165" s="179">
        <v>0</v>
      </c>
      <c r="G4165" s="179">
        <v>0</v>
      </c>
      <c r="H4165" s="179">
        <v>8786.7027023307492</v>
      </c>
      <c r="I4165" s="179">
        <v>0</v>
      </c>
      <c r="J4165" s="179">
        <v>0</v>
      </c>
      <c r="K4165" s="179">
        <v>0</v>
      </c>
      <c r="L4165" s="179">
        <v>0</v>
      </c>
      <c r="M4165" s="179">
        <v>693414.13636635069</v>
      </c>
      <c r="N4165" s="179">
        <v>0</v>
      </c>
      <c r="O4165" s="179">
        <v>0</v>
      </c>
      <c r="P4165" s="179">
        <v>0</v>
      </c>
      <c r="Q4165" s="179">
        <v>0</v>
      </c>
      <c r="R4165" s="180">
        <v>0</v>
      </c>
      <c r="S4165" s="180">
        <v>0</v>
      </c>
      <c r="T4165" s="180">
        <v>0</v>
      </c>
    </row>
    <row r="4166" spans="2:20" x14ac:dyDescent="0.3">
      <c r="B4166" s="19">
        <v>4163</v>
      </c>
      <c r="C4166" s="179">
        <v>1</v>
      </c>
      <c r="D4166" s="179">
        <v>169229.59523484507</v>
      </c>
      <c r="E4166" s="179">
        <v>85600.200082085226</v>
      </c>
      <c r="F4166" s="179">
        <v>0</v>
      </c>
      <c r="G4166" s="179">
        <v>0</v>
      </c>
      <c r="H4166" s="179">
        <v>8595.0191314754593</v>
      </c>
      <c r="I4166" s="179">
        <v>0</v>
      </c>
      <c r="J4166" s="179">
        <v>0</v>
      </c>
      <c r="K4166" s="179">
        <v>0</v>
      </c>
      <c r="L4166" s="179">
        <v>0</v>
      </c>
      <c r="M4166" s="179">
        <v>28075.96433448324</v>
      </c>
      <c r="N4166" s="179">
        <v>0</v>
      </c>
      <c r="O4166" s="179">
        <v>0</v>
      </c>
      <c r="P4166" s="179">
        <v>0</v>
      </c>
      <c r="Q4166" s="179">
        <v>0</v>
      </c>
      <c r="R4166" s="180">
        <v>0</v>
      </c>
      <c r="S4166" s="180">
        <v>0</v>
      </c>
      <c r="T4166" s="180">
        <v>169229.59523484507</v>
      </c>
    </row>
    <row r="4167" spans="2:20" x14ac:dyDescent="0.3">
      <c r="B4167" s="19">
        <v>4164</v>
      </c>
      <c r="C4167" s="179">
        <v>0</v>
      </c>
      <c r="D4167" s="179">
        <v>0</v>
      </c>
      <c r="E4167" s="179">
        <v>112662.38812281922</v>
      </c>
      <c r="F4167" s="179">
        <v>0</v>
      </c>
      <c r="G4167" s="179">
        <v>0</v>
      </c>
      <c r="H4167" s="179">
        <v>82600.438056570783</v>
      </c>
      <c r="I4167" s="179">
        <v>0</v>
      </c>
      <c r="J4167" s="179">
        <v>0</v>
      </c>
      <c r="K4167" s="179">
        <v>0</v>
      </c>
      <c r="L4167" s="179">
        <v>0</v>
      </c>
      <c r="M4167" s="179">
        <v>33138.463227915803</v>
      </c>
      <c r="N4167" s="179">
        <v>0</v>
      </c>
      <c r="O4167" s="179">
        <v>0</v>
      </c>
      <c r="P4167" s="179">
        <v>0</v>
      </c>
      <c r="Q4167" s="179">
        <v>0</v>
      </c>
      <c r="R4167" s="180">
        <v>0</v>
      </c>
      <c r="S4167" s="180">
        <v>0</v>
      </c>
      <c r="T4167" s="180">
        <v>0</v>
      </c>
    </row>
    <row r="4168" spans="2:20" x14ac:dyDescent="0.3">
      <c r="B4168" s="19">
        <v>4165</v>
      </c>
      <c r="C4168" s="179">
        <v>0</v>
      </c>
      <c r="D4168" s="179">
        <v>0</v>
      </c>
      <c r="E4168" s="179">
        <v>145216.58846508485</v>
      </c>
      <c r="F4168" s="179">
        <v>0</v>
      </c>
      <c r="G4168" s="179">
        <v>0</v>
      </c>
      <c r="H4168" s="179">
        <v>27179.143362160004</v>
      </c>
      <c r="I4168" s="179">
        <v>0</v>
      </c>
      <c r="J4168" s="179">
        <v>0</v>
      </c>
      <c r="K4168" s="179">
        <v>0</v>
      </c>
      <c r="L4168" s="179">
        <v>0</v>
      </c>
      <c r="M4168" s="179">
        <v>146284.42769607509</v>
      </c>
      <c r="N4168" s="179">
        <v>0</v>
      </c>
      <c r="O4168" s="179">
        <v>0</v>
      </c>
      <c r="P4168" s="179">
        <v>0</v>
      </c>
      <c r="Q4168" s="179">
        <v>0</v>
      </c>
      <c r="R4168" s="180">
        <v>0</v>
      </c>
      <c r="S4168" s="180">
        <v>0</v>
      </c>
      <c r="T4168" s="180">
        <v>0</v>
      </c>
    </row>
    <row r="4169" spans="2:20" x14ac:dyDescent="0.3">
      <c r="B4169" s="19">
        <v>4166</v>
      </c>
      <c r="C4169" s="179">
        <v>0</v>
      </c>
      <c r="D4169" s="179">
        <v>0</v>
      </c>
      <c r="E4169" s="179">
        <v>74091.18685840437</v>
      </c>
      <c r="F4169" s="179">
        <v>0</v>
      </c>
      <c r="G4169" s="179">
        <v>0</v>
      </c>
      <c r="H4169" s="179">
        <v>12624.900591088168</v>
      </c>
      <c r="I4169" s="179">
        <v>0</v>
      </c>
      <c r="J4169" s="179">
        <v>0</v>
      </c>
      <c r="K4169" s="179">
        <v>0</v>
      </c>
      <c r="L4169" s="179">
        <v>0</v>
      </c>
      <c r="M4169" s="179">
        <v>1802085.789705351</v>
      </c>
      <c r="N4169" s="179">
        <v>0</v>
      </c>
      <c r="O4169" s="179">
        <v>0</v>
      </c>
      <c r="P4169" s="179">
        <v>0</v>
      </c>
      <c r="Q4169" s="179">
        <v>0</v>
      </c>
      <c r="R4169" s="180">
        <v>0</v>
      </c>
      <c r="S4169" s="180">
        <v>0</v>
      </c>
      <c r="T4169" s="180">
        <v>0</v>
      </c>
    </row>
    <row r="4170" spans="2:20" x14ac:dyDescent="0.3">
      <c r="B4170" s="19">
        <v>4167</v>
      </c>
      <c r="C4170" s="179">
        <v>0</v>
      </c>
      <c r="D4170" s="179">
        <v>0</v>
      </c>
      <c r="E4170" s="179">
        <v>86040.994670133456</v>
      </c>
      <c r="F4170" s="179">
        <v>0</v>
      </c>
      <c r="G4170" s="179">
        <v>0</v>
      </c>
      <c r="H4170" s="179">
        <v>233772.41086129562</v>
      </c>
      <c r="I4170" s="179">
        <v>0</v>
      </c>
      <c r="J4170" s="179">
        <v>0</v>
      </c>
      <c r="K4170" s="179">
        <v>0</v>
      </c>
      <c r="L4170" s="179">
        <v>0</v>
      </c>
      <c r="M4170" s="179">
        <v>51921.78046830176</v>
      </c>
      <c r="N4170" s="179">
        <v>0</v>
      </c>
      <c r="O4170" s="179">
        <v>0</v>
      </c>
      <c r="P4170" s="179">
        <v>0</v>
      </c>
      <c r="Q4170" s="179">
        <v>0</v>
      </c>
      <c r="R4170" s="180">
        <v>0</v>
      </c>
      <c r="S4170" s="180">
        <v>0</v>
      </c>
      <c r="T4170" s="180">
        <v>0</v>
      </c>
    </row>
    <row r="4171" spans="2:20" x14ac:dyDescent="0.3">
      <c r="B4171" s="19">
        <v>4168</v>
      </c>
      <c r="C4171" s="179">
        <v>0</v>
      </c>
      <c r="D4171" s="179">
        <v>0</v>
      </c>
      <c r="E4171" s="179">
        <v>258252.13242891937</v>
      </c>
      <c r="F4171" s="179">
        <v>0</v>
      </c>
      <c r="G4171" s="179">
        <v>0</v>
      </c>
      <c r="H4171" s="179">
        <v>199232.2636008258</v>
      </c>
      <c r="I4171" s="179">
        <v>0</v>
      </c>
      <c r="J4171" s="179">
        <v>0</v>
      </c>
      <c r="K4171" s="179">
        <v>0</v>
      </c>
      <c r="L4171" s="179">
        <v>0</v>
      </c>
      <c r="M4171" s="179">
        <v>596766.41631660215</v>
      </c>
      <c r="N4171" s="179">
        <v>0</v>
      </c>
      <c r="O4171" s="179">
        <v>0</v>
      </c>
      <c r="P4171" s="179">
        <v>0</v>
      </c>
      <c r="Q4171" s="179">
        <v>0</v>
      </c>
      <c r="R4171" s="180">
        <v>0</v>
      </c>
      <c r="S4171" s="180">
        <v>0</v>
      </c>
      <c r="T4171" s="180">
        <v>0</v>
      </c>
    </row>
    <row r="4172" spans="2:20" x14ac:dyDescent="0.3">
      <c r="B4172" s="19">
        <v>4169</v>
      </c>
      <c r="C4172" s="179">
        <v>0</v>
      </c>
      <c r="D4172" s="179">
        <v>0</v>
      </c>
      <c r="E4172" s="179">
        <v>33155.955401266867</v>
      </c>
      <c r="F4172" s="179">
        <v>0</v>
      </c>
      <c r="G4172" s="179">
        <v>0</v>
      </c>
      <c r="H4172" s="179">
        <v>180858.71302784601</v>
      </c>
      <c r="I4172" s="179">
        <v>0</v>
      </c>
      <c r="J4172" s="179">
        <v>0</v>
      </c>
      <c r="K4172" s="179">
        <v>0</v>
      </c>
      <c r="L4172" s="179">
        <v>0</v>
      </c>
      <c r="M4172" s="179">
        <v>17861.775398619357</v>
      </c>
      <c r="N4172" s="179">
        <v>0</v>
      </c>
      <c r="O4172" s="179">
        <v>0</v>
      </c>
      <c r="P4172" s="179">
        <v>0</v>
      </c>
      <c r="Q4172" s="179">
        <v>0</v>
      </c>
      <c r="R4172" s="180">
        <v>0</v>
      </c>
      <c r="S4172" s="180">
        <v>0</v>
      </c>
      <c r="T4172" s="180">
        <v>0</v>
      </c>
    </row>
    <row r="4173" spans="2:20" x14ac:dyDescent="0.3">
      <c r="B4173" s="19">
        <v>4170</v>
      </c>
      <c r="C4173" s="179">
        <v>0</v>
      </c>
      <c r="D4173" s="179">
        <v>0</v>
      </c>
      <c r="E4173" s="179">
        <v>22147.161103364135</v>
      </c>
      <c r="F4173" s="179">
        <v>0</v>
      </c>
      <c r="G4173" s="179">
        <v>0</v>
      </c>
      <c r="H4173" s="179">
        <v>15064.905146719188</v>
      </c>
      <c r="I4173" s="179">
        <v>0</v>
      </c>
      <c r="J4173" s="179">
        <v>0</v>
      </c>
      <c r="K4173" s="179">
        <v>0</v>
      </c>
      <c r="L4173" s="179">
        <v>0</v>
      </c>
      <c r="M4173" s="179">
        <v>17145.383910437231</v>
      </c>
      <c r="N4173" s="179">
        <v>0</v>
      </c>
      <c r="O4173" s="179">
        <v>0</v>
      </c>
      <c r="P4173" s="179">
        <v>0</v>
      </c>
      <c r="Q4173" s="179">
        <v>0</v>
      </c>
      <c r="R4173" s="180">
        <v>0</v>
      </c>
      <c r="S4173" s="180">
        <v>0</v>
      </c>
      <c r="T4173" s="180">
        <v>0</v>
      </c>
    </row>
    <row r="4174" spans="2:20" x14ac:dyDescent="0.3">
      <c r="B4174" s="19">
        <v>4171</v>
      </c>
      <c r="C4174" s="179">
        <v>0</v>
      </c>
      <c r="D4174" s="179">
        <v>0</v>
      </c>
      <c r="E4174" s="179">
        <v>17041.348486417832</v>
      </c>
      <c r="F4174" s="179">
        <v>0</v>
      </c>
      <c r="G4174" s="179">
        <v>0</v>
      </c>
      <c r="H4174" s="179">
        <v>219452.47460741553</v>
      </c>
      <c r="I4174" s="179">
        <v>0</v>
      </c>
      <c r="J4174" s="179">
        <v>0</v>
      </c>
      <c r="K4174" s="179">
        <v>0</v>
      </c>
      <c r="L4174" s="179">
        <v>0</v>
      </c>
      <c r="M4174" s="179">
        <v>16742.012453412539</v>
      </c>
      <c r="N4174" s="179">
        <v>0</v>
      </c>
      <c r="O4174" s="179">
        <v>0</v>
      </c>
      <c r="P4174" s="179">
        <v>0</v>
      </c>
      <c r="Q4174" s="179">
        <v>0</v>
      </c>
      <c r="R4174" s="180">
        <v>0</v>
      </c>
      <c r="S4174" s="180">
        <v>0</v>
      </c>
      <c r="T4174" s="180">
        <v>0</v>
      </c>
    </row>
    <row r="4175" spans="2:20" x14ac:dyDescent="0.3">
      <c r="B4175" s="19">
        <v>4172</v>
      </c>
      <c r="C4175" s="179">
        <v>0</v>
      </c>
      <c r="D4175" s="179">
        <v>0</v>
      </c>
      <c r="E4175" s="179">
        <v>10048.698216739012</v>
      </c>
      <c r="F4175" s="179">
        <v>0</v>
      </c>
      <c r="G4175" s="179">
        <v>0</v>
      </c>
      <c r="H4175" s="179">
        <v>560006.10511526454</v>
      </c>
      <c r="I4175" s="179">
        <v>0</v>
      </c>
      <c r="J4175" s="179">
        <v>0</v>
      </c>
      <c r="K4175" s="179">
        <v>0</v>
      </c>
      <c r="L4175" s="179">
        <v>0</v>
      </c>
      <c r="M4175" s="179">
        <v>26730.854705975522</v>
      </c>
      <c r="N4175" s="179">
        <v>0</v>
      </c>
      <c r="O4175" s="179">
        <v>0</v>
      </c>
      <c r="P4175" s="179">
        <v>0</v>
      </c>
      <c r="Q4175" s="179">
        <v>0</v>
      </c>
      <c r="R4175" s="180">
        <v>0</v>
      </c>
      <c r="S4175" s="180">
        <v>0</v>
      </c>
      <c r="T4175" s="180">
        <v>0</v>
      </c>
    </row>
    <row r="4176" spans="2:20" x14ac:dyDescent="0.3">
      <c r="B4176" s="19">
        <v>4173</v>
      </c>
      <c r="C4176" s="179">
        <v>0</v>
      </c>
      <c r="D4176" s="179">
        <v>0</v>
      </c>
      <c r="E4176" s="179">
        <v>363837.05349616567</v>
      </c>
      <c r="F4176" s="179">
        <v>0</v>
      </c>
      <c r="G4176" s="179">
        <v>0</v>
      </c>
      <c r="H4176" s="179">
        <v>290310.38187038136</v>
      </c>
      <c r="I4176" s="179">
        <v>0</v>
      </c>
      <c r="J4176" s="179">
        <v>0</v>
      </c>
      <c r="K4176" s="179">
        <v>0</v>
      </c>
      <c r="L4176" s="179">
        <v>0</v>
      </c>
      <c r="M4176" s="179">
        <v>598075.36181055498</v>
      </c>
      <c r="N4176" s="179">
        <v>0</v>
      </c>
      <c r="O4176" s="179">
        <v>0</v>
      </c>
      <c r="P4176" s="179">
        <v>0</v>
      </c>
      <c r="Q4176" s="179">
        <v>0</v>
      </c>
      <c r="R4176" s="180">
        <v>0</v>
      </c>
      <c r="S4176" s="180">
        <v>0</v>
      </c>
      <c r="T4176" s="180">
        <v>0</v>
      </c>
    </row>
    <row r="4177" spans="2:20" x14ac:dyDescent="0.3">
      <c r="B4177" s="19">
        <v>4174</v>
      </c>
      <c r="C4177" s="179">
        <v>0</v>
      </c>
      <c r="D4177" s="179">
        <v>0</v>
      </c>
      <c r="E4177" s="179">
        <v>769956.21578728419</v>
      </c>
      <c r="F4177" s="179">
        <v>1</v>
      </c>
      <c r="G4177" s="179">
        <v>13651.277335597648</v>
      </c>
      <c r="H4177" s="179">
        <v>28524.399532417861</v>
      </c>
      <c r="I4177" s="179">
        <v>0</v>
      </c>
      <c r="J4177" s="179">
        <v>0</v>
      </c>
      <c r="K4177" s="179">
        <v>0</v>
      </c>
      <c r="L4177" s="179">
        <v>0</v>
      </c>
      <c r="M4177" s="179">
        <v>115091.13096305098</v>
      </c>
      <c r="N4177" s="179">
        <v>0</v>
      </c>
      <c r="O4177" s="179">
        <v>0</v>
      </c>
      <c r="P4177" s="179">
        <v>0</v>
      </c>
      <c r="Q4177" s="179">
        <v>0</v>
      </c>
      <c r="R4177" s="180">
        <v>0</v>
      </c>
      <c r="S4177" s="180">
        <v>0</v>
      </c>
      <c r="T4177" s="180">
        <v>0</v>
      </c>
    </row>
    <row r="4178" spans="2:20" x14ac:dyDescent="0.3">
      <c r="B4178" s="19">
        <v>4175</v>
      </c>
      <c r="C4178" s="179">
        <v>0</v>
      </c>
      <c r="D4178" s="179">
        <v>0</v>
      </c>
      <c r="E4178" s="179">
        <v>12004.883981174482</v>
      </c>
      <c r="F4178" s="179">
        <v>0</v>
      </c>
      <c r="G4178" s="179">
        <v>0</v>
      </c>
      <c r="H4178" s="179">
        <v>17621.820689329088</v>
      </c>
      <c r="I4178" s="179">
        <v>0</v>
      </c>
      <c r="J4178" s="179">
        <v>0</v>
      </c>
      <c r="K4178" s="179">
        <v>0</v>
      </c>
      <c r="L4178" s="179">
        <v>0</v>
      </c>
      <c r="M4178" s="179">
        <v>95137.235913346027</v>
      </c>
      <c r="N4178" s="179">
        <v>0</v>
      </c>
      <c r="O4178" s="179">
        <v>0</v>
      </c>
      <c r="P4178" s="179">
        <v>0</v>
      </c>
      <c r="Q4178" s="179">
        <v>0</v>
      </c>
      <c r="R4178" s="180">
        <v>0</v>
      </c>
      <c r="S4178" s="180">
        <v>0</v>
      </c>
      <c r="T4178" s="180">
        <v>0</v>
      </c>
    </row>
    <row r="4179" spans="2:20" x14ac:dyDescent="0.3">
      <c r="B4179" s="19">
        <v>4176</v>
      </c>
      <c r="C4179" s="179">
        <v>0</v>
      </c>
      <c r="D4179" s="179">
        <v>0</v>
      </c>
      <c r="E4179" s="179">
        <v>225036.20155368681</v>
      </c>
      <c r="F4179" s="179">
        <v>0</v>
      </c>
      <c r="G4179" s="179">
        <v>0</v>
      </c>
      <c r="H4179" s="179">
        <v>31530.228017045847</v>
      </c>
      <c r="I4179" s="179">
        <v>0</v>
      </c>
      <c r="J4179" s="179">
        <v>0</v>
      </c>
      <c r="K4179" s="179">
        <v>0</v>
      </c>
      <c r="L4179" s="179">
        <v>0</v>
      </c>
      <c r="M4179" s="179">
        <v>148629.68640221917</v>
      </c>
      <c r="N4179" s="179">
        <v>0</v>
      </c>
      <c r="O4179" s="179">
        <v>0</v>
      </c>
      <c r="P4179" s="179">
        <v>0</v>
      </c>
      <c r="Q4179" s="179">
        <v>0</v>
      </c>
      <c r="R4179" s="180">
        <v>0</v>
      </c>
      <c r="S4179" s="180">
        <v>0</v>
      </c>
      <c r="T4179" s="180">
        <v>0</v>
      </c>
    </row>
    <row r="4180" spans="2:20" x14ac:dyDescent="0.3">
      <c r="B4180" s="19">
        <v>4177</v>
      </c>
      <c r="C4180" s="179">
        <v>0</v>
      </c>
      <c r="D4180" s="179">
        <v>0</v>
      </c>
      <c r="E4180" s="179">
        <v>2414629.2161825667</v>
      </c>
      <c r="F4180" s="179">
        <v>0</v>
      </c>
      <c r="G4180" s="179">
        <v>0</v>
      </c>
      <c r="H4180" s="179">
        <v>41721.284930182097</v>
      </c>
      <c r="I4180" s="179">
        <v>0</v>
      </c>
      <c r="J4180" s="179">
        <v>0</v>
      </c>
      <c r="K4180" s="179">
        <v>0</v>
      </c>
      <c r="L4180" s="179">
        <v>0</v>
      </c>
      <c r="M4180" s="179">
        <v>130284.81967539931</v>
      </c>
      <c r="N4180" s="179">
        <v>0</v>
      </c>
      <c r="O4180" s="179">
        <v>0</v>
      </c>
      <c r="P4180" s="179">
        <v>0</v>
      </c>
      <c r="Q4180" s="179">
        <v>0</v>
      </c>
      <c r="R4180" s="180">
        <v>0</v>
      </c>
      <c r="S4180" s="180">
        <v>0</v>
      </c>
      <c r="T4180" s="180">
        <v>0</v>
      </c>
    </row>
    <row r="4181" spans="2:20" x14ac:dyDescent="0.3">
      <c r="B4181" s="19">
        <v>4178</v>
      </c>
      <c r="C4181" s="179">
        <v>0</v>
      </c>
      <c r="D4181" s="179">
        <v>0</v>
      </c>
      <c r="E4181" s="179">
        <v>73486.533309232967</v>
      </c>
      <c r="F4181" s="179">
        <v>0</v>
      </c>
      <c r="G4181" s="179">
        <v>0</v>
      </c>
      <c r="H4181" s="179">
        <v>18466.856857317318</v>
      </c>
      <c r="I4181" s="179">
        <v>0</v>
      </c>
      <c r="J4181" s="179">
        <v>0</v>
      </c>
      <c r="K4181" s="179">
        <v>0</v>
      </c>
      <c r="L4181" s="179">
        <v>0</v>
      </c>
      <c r="M4181" s="179">
        <v>54811.37472661856</v>
      </c>
      <c r="N4181" s="179">
        <v>0</v>
      </c>
      <c r="O4181" s="179">
        <v>0</v>
      </c>
      <c r="P4181" s="179">
        <v>0</v>
      </c>
      <c r="Q4181" s="179">
        <v>0</v>
      </c>
      <c r="R4181" s="180">
        <v>0</v>
      </c>
      <c r="S4181" s="180">
        <v>0</v>
      </c>
      <c r="T4181" s="180">
        <v>0</v>
      </c>
    </row>
    <row r="4182" spans="2:20" x14ac:dyDescent="0.3">
      <c r="B4182" s="19">
        <v>4179</v>
      </c>
      <c r="C4182" s="179">
        <v>0</v>
      </c>
      <c r="D4182" s="179">
        <v>0</v>
      </c>
      <c r="E4182" s="179">
        <v>83151.98181602695</v>
      </c>
      <c r="F4182" s="179">
        <v>0</v>
      </c>
      <c r="G4182" s="179">
        <v>0</v>
      </c>
      <c r="H4182" s="179">
        <v>46198.72175340743</v>
      </c>
      <c r="I4182" s="179">
        <v>0</v>
      </c>
      <c r="J4182" s="179">
        <v>0</v>
      </c>
      <c r="K4182" s="179">
        <v>0</v>
      </c>
      <c r="L4182" s="179">
        <v>0</v>
      </c>
      <c r="M4182" s="179">
        <v>47438.608077464211</v>
      </c>
      <c r="N4182" s="179">
        <v>0</v>
      </c>
      <c r="O4182" s="179">
        <v>0</v>
      </c>
      <c r="P4182" s="179">
        <v>0</v>
      </c>
      <c r="Q4182" s="179">
        <v>0</v>
      </c>
      <c r="R4182" s="180">
        <v>0</v>
      </c>
      <c r="S4182" s="180">
        <v>0</v>
      </c>
      <c r="T4182" s="180">
        <v>0</v>
      </c>
    </row>
    <row r="4183" spans="2:20" x14ac:dyDescent="0.3">
      <c r="B4183" s="19">
        <v>4180</v>
      </c>
      <c r="C4183" s="179">
        <v>0</v>
      </c>
      <c r="D4183" s="179">
        <v>0</v>
      </c>
      <c r="E4183" s="179">
        <v>5526.848637807263</v>
      </c>
      <c r="F4183" s="179">
        <v>0</v>
      </c>
      <c r="G4183" s="179">
        <v>0</v>
      </c>
      <c r="H4183" s="179">
        <v>93830.104620360187</v>
      </c>
      <c r="I4183" s="179">
        <v>0</v>
      </c>
      <c r="J4183" s="179">
        <v>0</v>
      </c>
      <c r="K4183" s="179">
        <v>0</v>
      </c>
      <c r="L4183" s="179">
        <v>0</v>
      </c>
      <c r="M4183" s="179">
        <v>101921.34041540216</v>
      </c>
      <c r="N4183" s="179">
        <v>0</v>
      </c>
      <c r="O4183" s="179">
        <v>0</v>
      </c>
      <c r="P4183" s="179">
        <v>0</v>
      </c>
      <c r="Q4183" s="179">
        <v>0</v>
      </c>
      <c r="R4183" s="180">
        <v>0</v>
      </c>
      <c r="S4183" s="180">
        <v>0</v>
      </c>
      <c r="T4183" s="180">
        <v>0</v>
      </c>
    </row>
    <row r="4184" spans="2:20" x14ac:dyDescent="0.3">
      <c r="B4184" s="19">
        <v>4181</v>
      </c>
      <c r="C4184" s="179">
        <v>0</v>
      </c>
      <c r="D4184" s="179">
        <v>0</v>
      </c>
      <c r="E4184" s="179">
        <v>11519.755193251747</v>
      </c>
      <c r="F4184" s="179">
        <v>0</v>
      </c>
      <c r="G4184" s="179">
        <v>0</v>
      </c>
      <c r="H4184" s="179">
        <v>52309.549250271404</v>
      </c>
      <c r="I4184" s="179">
        <v>0</v>
      </c>
      <c r="J4184" s="179">
        <v>0</v>
      </c>
      <c r="K4184" s="179">
        <v>0</v>
      </c>
      <c r="L4184" s="179">
        <v>0</v>
      </c>
      <c r="M4184" s="179">
        <v>47510.274746759314</v>
      </c>
      <c r="N4184" s="179">
        <v>0</v>
      </c>
      <c r="O4184" s="179">
        <v>0</v>
      </c>
      <c r="P4184" s="179">
        <v>0</v>
      </c>
      <c r="Q4184" s="179">
        <v>0</v>
      </c>
      <c r="R4184" s="180">
        <v>0</v>
      </c>
      <c r="S4184" s="180">
        <v>0</v>
      </c>
      <c r="T4184" s="180">
        <v>0</v>
      </c>
    </row>
    <row r="4185" spans="2:20" x14ac:dyDescent="0.3">
      <c r="B4185" s="19">
        <v>4182</v>
      </c>
      <c r="C4185" s="179">
        <v>0</v>
      </c>
      <c r="D4185" s="179">
        <v>0</v>
      </c>
      <c r="E4185" s="179">
        <v>30765.461141518928</v>
      </c>
      <c r="F4185" s="179">
        <v>0</v>
      </c>
      <c r="G4185" s="179">
        <v>0</v>
      </c>
      <c r="H4185" s="179">
        <v>15083.877812229041</v>
      </c>
      <c r="I4185" s="179">
        <v>0</v>
      </c>
      <c r="J4185" s="179">
        <v>0</v>
      </c>
      <c r="K4185" s="179">
        <v>0</v>
      </c>
      <c r="L4185" s="179">
        <v>0</v>
      </c>
      <c r="M4185" s="179">
        <v>133260.18821906651</v>
      </c>
      <c r="N4185" s="179">
        <v>0</v>
      </c>
      <c r="O4185" s="179">
        <v>0</v>
      </c>
      <c r="P4185" s="179">
        <v>0</v>
      </c>
      <c r="Q4185" s="179">
        <v>0</v>
      </c>
      <c r="R4185" s="180">
        <v>0</v>
      </c>
      <c r="S4185" s="180">
        <v>0</v>
      </c>
      <c r="T4185" s="180">
        <v>0</v>
      </c>
    </row>
    <row r="4186" spans="2:20" x14ac:dyDescent="0.3">
      <c r="B4186" s="19">
        <v>4183</v>
      </c>
      <c r="C4186" s="179">
        <v>0</v>
      </c>
      <c r="D4186" s="179">
        <v>0</v>
      </c>
      <c r="E4186" s="179">
        <v>98545.943224884133</v>
      </c>
      <c r="F4186" s="179">
        <v>0</v>
      </c>
      <c r="G4186" s="179">
        <v>0</v>
      </c>
      <c r="H4186" s="179">
        <v>327390.77063224843</v>
      </c>
      <c r="I4186" s="179">
        <v>0</v>
      </c>
      <c r="J4186" s="179">
        <v>0</v>
      </c>
      <c r="K4186" s="179">
        <v>0</v>
      </c>
      <c r="L4186" s="179">
        <v>0</v>
      </c>
      <c r="M4186" s="179">
        <v>33303.52464297977</v>
      </c>
      <c r="N4186" s="179">
        <v>0</v>
      </c>
      <c r="O4186" s="179">
        <v>0</v>
      </c>
      <c r="P4186" s="179">
        <v>0</v>
      </c>
      <c r="Q4186" s="179">
        <v>0</v>
      </c>
      <c r="R4186" s="180">
        <v>0</v>
      </c>
      <c r="S4186" s="180">
        <v>0</v>
      </c>
      <c r="T4186" s="180">
        <v>0</v>
      </c>
    </row>
    <row r="4187" spans="2:20" x14ac:dyDescent="0.3">
      <c r="B4187" s="19">
        <v>4184</v>
      </c>
      <c r="C4187" s="179">
        <v>0</v>
      </c>
      <c r="D4187" s="179">
        <v>0</v>
      </c>
      <c r="E4187" s="179">
        <v>164224.37363988359</v>
      </c>
      <c r="F4187" s="179">
        <v>0</v>
      </c>
      <c r="G4187" s="179">
        <v>0</v>
      </c>
      <c r="H4187" s="179">
        <v>77658.556744433736</v>
      </c>
      <c r="I4187" s="179">
        <v>0</v>
      </c>
      <c r="J4187" s="179">
        <v>0</v>
      </c>
      <c r="K4187" s="179">
        <v>0</v>
      </c>
      <c r="L4187" s="179">
        <v>0</v>
      </c>
      <c r="M4187" s="179">
        <v>3451.6465898578053</v>
      </c>
      <c r="N4187" s="179">
        <v>0</v>
      </c>
      <c r="O4187" s="179">
        <v>0</v>
      </c>
      <c r="P4187" s="179">
        <v>0</v>
      </c>
      <c r="Q4187" s="179">
        <v>0</v>
      </c>
      <c r="R4187" s="180">
        <v>0</v>
      </c>
      <c r="S4187" s="180">
        <v>0</v>
      </c>
      <c r="T4187" s="180">
        <v>0</v>
      </c>
    </row>
    <row r="4188" spans="2:20" x14ac:dyDescent="0.3">
      <c r="B4188" s="19">
        <v>4185</v>
      </c>
      <c r="C4188" s="179">
        <v>0</v>
      </c>
      <c r="D4188" s="179">
        <v>0</v>
      </c>
      <c r="E4188" s="179">
        <v>32265.439515279439</v>
      </c>
      <c r="F4188" s="179">
        <v>0</v>
      </c>
      <c r="G4188" s="179">
        <v>0</v>
      </c>
      <c r="H4188" s="179">
        <v>3616.6285865525883</v>
      </c>
      <c r="I4188" s="179">
        <v>0</v>
      </c>
      <c r="J4188" s="179">
        <v>0</v>
      </c>
      <c r="K4188" s="179">
        <v>0</v>
      </c>
      <c r="L4188" s="179">
        <v>0</v>
      </c>
      <c r="M4188" s="179">
        <v>669429.15136592137</v>
      </c>
      <c r="N4188" s="179">
        <v>0</v>
      </c>
      <c r="O4188" s="179">
        <v>0</v>
      </c>
      <c r="P4188" s="179">
        <v>0</v>
      </c>
      <c r="Q4188" s="179">
        <v>0</v>
      </c>
      <c r="R4188" s="180">
        <v>0</v>
      </c>
      <c r="S4188" s="180">
        <v>0</v>
      </c>
      <c r="T4188" s="180">
        <v>0</v>
      </c>
    </row>
    <row r="4189" spans="2:20" x14ac:dyDescent="0.3">
      <c r="B4189" s="19">
        <v>4186</v>
      </c>
      <c r="C4189" s="179">
        <v>0</v>
      </c>
      <c r="D4189" s="179">
        <v>0</v>
      </c>
      <c r="E4189" s="179">
        <v>59187.139452782118</v>
      </c>
      <c r="F4189" s="179">
        <v>0</v>
      </c>
      <c r="G4189" s="179">
        <v>0</v>
      </c>
      <c r="H4189" s="179">
        <v>2134.7234547365592</v>
      </c>
      <c r="I4189" s="179">
        <v>0</v>
      </c>
      <c r="J4189" s="179">
        <v>0</v>
      </c>
      <c r="K4189" s="179">
        <v>0</v>
      </c>
      <c r="L4189" s="179">
        <v>0</v>
      </c>
      <c r="M4189" s="179">
        <v>26598.378349759379</v>
      </c>
      <c r="N4189" s="179">
        <v>0</v>
      </c>
      <c r="O4189" s="179">
        <v>0</v>
      </c>
      <c r="P4189" s="179">
        <v>0</v>
      </c>
      <c r="Q4189" s="179">
        <v>0</v>
      </c>
      <c r="R4189" s="180">
        <v>0</v>
      </c>
      <c r="S4189" s="180">
        <v>0</v>
      </c>
      <c r="T4189" s="180">
        <v>0</v>
      </c>
    </row>
    <row r="4190" spans="2:20" x14ac:dyDescent="0.3">
      <c r="B4190" s="19">
        <v>4187</v>
      </c>
      <c r="C4190" s="179">
        <v>0</v>
      </c>
      <c r="D4190" s="179">
        <v>0</v>
      </c>
      <c r="E4190" s="179">
        <v>99558.949162670717</v>
      </c>
      <c r="F4190" s="179">
        <v>0</v>
      </c>
      <c r="G4190" s="179">
        <v>0</v>
      </c>
      <c r="H4190" s="179">
        <v>39736.739227401995</v>
      </c>
      <c r="I4190" s="179">
        <v>0</v>
      </c>
      <c r="J4190" s="179">
        <v>0</v>
      </c>
      <c r="K4190" s="179">
        <v>0</v>
      </c>
      <c r="L4190" s="179">
        <v>0</v>
      </c>
      <c r="M4190" s="179">
        <v>8603.7298899749949</v>
      </c>
      <c r="N4190" s="179">
        <v>0</v>
      </c>
      <c r="O4190" s="179">
        <v>0</v>
      </c>
      <c r="P4190" s="179">
        <v>0</v>
      </c>
      <c r="Q4190" s="179">
        <v>0</v>
      </c>
      <c r="R4190" s="180">
        <v>0</v>
      </c>
      <c r="S4190" s="180">
        <v>0</v>
      </c>
      <c r="T4190" s="180">
        <v>0</v>
      </c>
    </row>
    <row r="4191" spans="2:20" x14ac:dyDescent="0.3">
      <c r="B4191" s="19">
        <v>4188</v>
      </c>
      <c r="C4191" s="179">
        <v>0</v>
      </c>
      <c r="D4191" s="179">
        <v>0</v>
      </c>
      <c r="E4191" s="179">
        <v>77638.51300096311</v>
      </c>
      <c r="F4191" s="179">
        <v>0</v>
      </c>
      <c r="G4191" s="179">
        <v>0</v>
      </c>
      <c r="H4191" s="179">
        <v>46076.200779272927</v>
      </c>
      <c r="I4191" s="179">
        <v>0</v>
      </c>
      <c r="J4191" s="179">
        <v>0</v>
      </c>
      <c r="K4191" s="179">
        <v>0</v>
      </c>
      <c r="L4191" s="179">
        <v>0</v>
      </c>
      <c r="M4191" s="179">
        <v>90096.902884852461</v>
      </c>
      <c r="N4191" s="179">
        <v>0</v>
      </c>
      <c r="O4191" s="179">
        <v>0</v>
      </c>
      <c r="P4191" s="179">
        <v>0</v>
      </c>
      <c r="Q4191" s="179">
        <v>0</v>
      </c>
      <c r="R4191" s="180">
        <v>0</v>
      </c>
      <c r="S4191" s="180">
        <v>0</v>
      </c>
      <c r="T4191" s="180">
        <v>0</v>
      </c>
    </row>
    <row r="4192" spans="2:20" x14ac:dyDescent="0.3">
      <c r="B4192" s="19">
        <v>4189</v>
      </c>
      <c r="C4192" s="179">
        <v>0</v>
      </c>
      <c r="D4192" s="179">
        <v>0</v>
      </c>
      <c r="E4192" s="179">
        <v>35203.262683714689</v>
      </c>
      <c r="F4192" s="179">
        <v>0</v>
      </c>
      <c r="G4192" s="179">
        <v>0</v>
      </c>
      <c r="H4192" s="179">
        <v>9205.4087386238498</v>
      </c>
      <c r="I4192" s="179">
        <v>0</v>
      </c>
      <c r="J4192" s="179">
        <v>0</v>
      </c>
      <c r="K4192" s="179">
        <v>0</v>
      </c>
      <c r="L4192" s="179">
        <v>0</v>
      </c>
      <c r="M4192" s="179">
        <v>141858.94904735999</v>
      </c>
      <c r="N4192" s="179">
        <v>0</v>
      </c>
      <c r="O4192" s="179">
        <v>0</v>
      </c>
      <c r="P4192" s="179">
        <v>0</v>
      </c>
      <c r="Q4192" s="179">
        <v>0</v>
      </c>
      <c r="R4192" s="180">
        <v>0</v>
      </c>
      <c r="S4192" s="180">
        <v>0</v>
      </c>
      <c r="T4192" s="180">
        <v>0</v>
      </c>
    </row>
    <row r="4193" spans="2:20" x14ac:dyDescent="0.3">
      <c r="B4193" s="19">
        <v>4190</v>
      </c>
      <c r="C4193" s="179">
        <v>0</v>
      </c>
      <c r="D4193" s="179">
        <v>0</v>
      </c>
      <c r="E4193" s="179">
        <v>191221.49638976913</v>
      </c>
      <c r="F4193" s="179">
        <v>0</v>
      </c>
      <c r="G4193" s="179">
        <v>0</v>
      </c>
      <c r="H4193" s="179">
        <v>46041.243211286666</v>
      </c>
      <c r="I4193" s="179">
        <v>0</v>
      </c>
      <c r="J4193" s="179">
        <v>0</v>
      </c>
      <c r="K4193" s="179">
        <v>0</v>
      </c>
      <c r="L4193" s="179">
        <v>0</v>
      </c>
      <c r="M4193" s="179">
        <v>66192.669872353144</v>
      </c>
      <c r="N4193" s="179">
        <v>0</v>
      </c>
      <c r="O4193" s="179">
        <v>0</v>
      </c>
      <c r="P4193" s="179">
        <v>0</v>
      </c>
      <c r="Q4193" s="179">
        <v>0</v>
      </c>
      <c r="R4193" s="180">
        <v>0</v>
      </c>
      <c r="S4193" s="180">
        <v>0</v>
      </c>
      <c r="T4193" s="180">
        <v>0</v>
      </c>
    </row>
    <row r="4194" spans="2:20" x14ac:dyDescent="0.3">
      <c r="B4194" s="19">
        <v>4191</v>
      </c>
      <c r="C4194" s="179">
        <v>0</v>
      </c>
      <c r="D4194" s="179">
        <v>0</v>
      </c>
      <c r="E4194" s="179">
        <v>282997.87315184454</v>
      </c>
      <c r="F4194" s="179">
        <v>0</v>
      </c>
      <c r="G4194" s="179">
        <v>0</v>
      </c>
      <c r="H4194" s="179">
        <v>479936.64236285933</v>
      </c>
      <c r="I4194" s="179">
        <v>0</v>
      </c>
      <c r="J4194" s="179">
        <v>0</v>
      </c>
      <c r="K4194" s="179">
        <v>0</v>
      </c>
      <c r="L4194" s="179">
        <v>0</v>
      </c>
      <c r="M4194" s="179">
        <v>32864.552562524725</v>
      </c>
      <c r="N4194" s="179">
        <v>0</v>
      </c>
      <c r="O4194" s="179">
        <v>0</v>
      </c>
      <c r="P4194" s="179">
        <v>0</v>
      </c>
      <c r="Q4194" s="179">
        <v>0</v>
      </c>
      <c r="R4194" s="180">
        <v>0</v>
      </c>
      <c r="S4194" s="180">
        <v>0</v>
      </c>
      <c r="T4194" s="180">
        <v>0</v>
      </c>
    </row>
    <row r="4195" spans="2:20" x14ac:dyDescent="0.3">
      <c r="B4195" s="19">
        <v>4192</v>
      </c>
      <c r="C4195" s="179">
        <v>0</v>
      </c>
      <c r="D4195" s="179">
        <v>0</v>
      </c>
      <c r="E4195" s="179">
        <v>104363.74494511286</v>
      </c>
      <c r="F4195" s="179">
        <v>0</v>
      </c>
      <c r="G4195" s="179">
        <v>0</v>
      </c>
      <c r="H4195" s="179">
        <v>231007.88047548663</v>
      </c>
      <c r="I4195" s="179">
        <v>0</v>
      </c>
      <c r="J4195" s="179">
        <v>0</v>
      </c>
      <c r="K4195" s="179">
        <v>0</v>
      </c>
      <c r="L4195" s="179">
        <v>0</v>
      </c>
      <c r="M4195" s="179">
        <v>2038554.1361857865</v>
      </c>
      <c r="N4195" s="179">
        <v>0</v>
      </c>
      <c r="O4195" s="179">
        <v>0</v>
      </c>
      <c r="P4195" s="179">
        <v>0</v>
      </c>
      <c r="Q4195" s="179">
        <v>0</v>
      </c>
      <c r="R4195" s="180">
        <v>0</v>
      </c>
      <c r="S4195" s="180">
        <v>0</v>
      </c>
      <c r="T4195" s="180">
        <v>0</v>
      </c>
    </row>
    <row r="4196" spans="2:20" x14ac:dyDescent="0.3">
      <c r="B4196" s="19">
        <v>4193</v>
      </c>
      <c r="C4196" s="179">
        <v>0</v>
      </c>
      <c r="D4196" s="179">
        <v>0</v>
      </c>
      <c r="E4196" s="179">
        <v>85725.925423781839</v>
      </c>
      <c r="F4196" s="179">
        <v>1</v>
      </c>
      <c r="G4196" s="179">
        <v>251382.5149846292</v>
      </c>
      <c r="H4196" s="179">
        <v>17105.886725621149</v>
      </c>
      <c r="I4196" s="179">
        <v>0</v>
      </c>
      <c r="J4196" s="179">
        <v>0</v>
      </c>
      <c r="K4196" s="179">
        <v>0</v>
      </c>
      <c r="L4196" s="179">
        <v>0</v>
      </c>
      <c r="M4196" s="179">
        <v>353436.8473032827</v>
      </c>
      <c r="N4196" s="179">
        <v>0</v>
      </c>
      <c r="O4196" s="179">
        <v>0</v>
      </c>
      <c r="P4196" s="179">
        <v>0</v>
      </c>
      <c r="Q4196" s="179">
        <v>0</v>
      </c>
      <c r="R4196" s="180">
        <v>0</v>
      </c>
      <c r="S4196" s="180">
        <v>0</v>
      </c>
      <c r="T4196" s="180">
        <v>0</v>
      </c>
    </row>
    <row r="4197" spans="2:20" x14ac:dyDescent="0.3">
      <c r="B4197" s="19">
        <v>4194</v>
      </c>
      <c r="C4197" s="179">
        <v>0</v>
      </c>
      <c r="D4197" s="179">
        <v>0</v>
      </c>
      <c r="E4197" s="179">
        <v>168108.32988185404</v>
      </c>
      <c r="F4197" s="179">
        <v>0</v>
      </c>
      <c r="G4197" s="179">
        <v>0</v>
      </c>
      <c r="H4197" s="179">
        <v>25811.081944641126</v>
      </c>
      <c r="I4197" s="179">
        <v>0</v>
      </c>
      <c r="J4197" s="179">
        <v>0</v>
      </c>
      <c r="K4197" s="179">
        <v>0</v>
      </c>
      <c r="L4197" s="179">
        <v>0</v>
      </c>
      <c r="M4197" s="179">
        <v>15083.877812229041</v>
      </c>
      <c r="N4197" s="179">
        <v>0</v>
      </c>
      <c r="O4197" s="179">
        <v>0</v>
      </c>
      <c r="P4197" s="179">
        <v>0</v>
      </c>
      <c r="Q4197" s="179">
        <v>0</v>
      </c>
      <c r="R4197" s="180">
        <v>0</v>
      </c>
      <c r="S4197" s="180">
        <v>0</v>
      </c>
      <c r="T4197" s="180">
        <v>0</v>
      </c>
    </row>
    <row r="4198" spans="2:20" x14ac:dyDescent="0.3">
      <c r="B4198" s="19">
        <v>4195</v>
      </c>
      <c r="C4198" s="179">
        <v>0</v>
      </c>
      <c r="D4198" s="179">
        <v>0</v>
      </c>
      <c r="E4198" s="179">
        <v>1731658.5755552358</v>
      </c>
      <c r="F4198" s="179">
        <v>0</v>
      </c>
      <c r="G4198" s="179">
        <v>0</v>
      </c>
      <c r="H4198" s="179">
        <v>8116.0760257306893</v>
      </c>
      <c r="I4198" s="179">
        <v>0</v>
      </c>
      <c r="J4198" s="179">
        <v>0</v>
      </c>
      <c r="K4198" s="179">
        <v>0</v>
      </c>
      <c r="L4198" s="179">
        <v>0</v>
      </c>
      <c r="M4198" s="179">
        <v>44032.976504538216</v>
      </c>
      <c r="N4198" s="179">
        <v>0</v>
      </c>
      <c r="O4198" s="179">
        <v>0</v>
      </c>
      <c r="P4198" s="179">
        <v>0</v>
      </c>
      <c r="Q4198" s="179">
        <v>0</v>
      </c>
      <c r="R4198" s="180">
        <v>0</v>
      </c>
      <c r="S4198" s="180">
        <v>0</v>
      </c>
      <c r="T4198" s="180">
        <v>0</v>
      </c>
    </row>
    <row r="4199" spans="2:20" x14ac:dyDescent="0.3">
      <c r="B4199" s="19">
        <v>4196</v>
      </c>
      <c r="C4199" s="179">
        <v>1</v>
      </c>
      <c r="D4199" s="179">
        <v>53604.420068981024</v>
      </c>
      <c r="E4199" s="179">
        <v>43706.805318101964</v>
      </c>
      <c r="F4199" s="179">
        <v>0</v>
      </c>
      <c r="G4199" s="179">
        <v>0</v>
      </c>
      <c r="H4199" s="179">
        <v>214909.20375762973</v>
      </c>
      <c r="I4199" s="179">
        <v>0</v>
      </c>
      <c r="J4199" s="179">
        <v>0</v>
      </c>
      <c r="K4199" s="179">
        <v>0</v>
      </c>
      <c r="L4199" s="179">
        <v>0</v>
      </c>
      <c r="M4199" s="179">
        <v>171975.73176245962</v>
      </c>
      <c r="N4199" s="179">
        <v>0</v>
      </c>
      <c r="O4199" s="179">
        <v>0</v>
      </c>
      <c r="P4199" s="179">
        <v>0</v>
      </c>
      <c r="Q4199" s="179">
        <v>0</v>
      </c>
      <c r="R4199" s="180">
        <v>0</v>
      </c>
      <c r="S4199" s="180">
        <v>0</v>
      </c>
      <c r="T4199" s="180">
        <v>53604.420068981024</v>
      </c>
    </row>
    <row r="4200" spans="2:20" x14ac:dyDescent="0.3">
      <c r="B4200" s="19">
        <v>4197</v>
      </c>
      <c r="C4200" s="179">
        <v>0</v>
      </c>
      <c r="D4200" s="179">
        <v>0</v>
      </c>
      <c r="E4200" s="179">
        <v>16171.664113201936</v>
      </c>
      <c r="F4200" s="179">
        <v>0</v>
      </c>
      <c r="G4200" s="179">
        <v>0</v>
      </c>
      <c r="H4200" s="179">
        <v>845779.77299212536</v>
      </c>
      <c r="I4200" s="179">
        <v>0</v>
      </c>
      <c r="J4200" s="179">
        <v>0</v>
      </c>
      <c r="K4200" s="179">
        <v>0</v>
      </c>
      <c r="L4200" s="179">
        <v>0</v>
      </c>
      <c r="M4200" s="179">
        <v>73995.458592286057</v>
      </c>
      <c r="N4200" s="179">
        <v>0</v>
      </c>
      <c r="O4200" s="179">
        <v>0</v>
      </c>
      <c r="P4200" s="179">
        <v>0</v>
      </c>
      <c r="Q4200" s="179">
        <v>0</v>
      </c>
      <c r="R4200" s="180">
        <v>0</v>
      </c>
      <c r="S4200" s="180">
        <v>0</v>
      </c>
      <c r="T4200" s="180">
        <v>0</v>
      </c>
    </row>
    <row r="4201" spans="2:20" x14ac:dyDescent="0.3">
      <c r="B4201" s="19">
        <v>4198</v>
      </c>
      <c r="C4201" s="179">
        <v>0</v>
      </c>
      <c r="D4201" s="179">
        <v>0</v>
      </c>
      <c r="E4201" s="179">
        <v>315555.43534508225</v>
      </c>
      <c r="F4201" s="179">
        <v>0</v>
      </c>
      <c r="G4201" s="179">
        <v>0</v>
      </c>
      <c r="H4201" s="179">
        <v>108658.72307578244</v>
      </c>
      <c r="I4201" s="179">
        <v>0</v>
      </c>
      <c r="J4201" s="179">
        <v>0</v>
      </c>
      <c r="K4201" s="179">
        <v>0</v>
      </c>
      <c r="L4201" s="179">
        <v>0</v>
      </c>
      <c r="M4201" s="179">
        <v>439607.66215775692</v>
      </c>
      <c r="N4201" s="179">
        <v>0</v>
      </c>
      <c r="O4201" s="179">
        <v>0</v>
      </c>
      <c r="P4201" s="179">
        <v>0</v>
      </c>
      <c r="Q4201" s="179">
        <v>0</v>
      </c>
      <c r="R4201" s="180">
        <v>0</v>
      </c>
      <c r="S4201" s="180">
        <v>0</v>
      </c>
      <c r="T4201" s="180">
        <v>0</v>
      </c>
    </row>
    <row r="4202" spans="2:20" x14ac:dyDescent="0.3">
      <c r="B4202" s="19">
        <v>4199</v>
      </c>
      <c r="C4202" s="179">
        <v>0</v>
      </c>
      <c r="D4202" s="179">
        <v>0</v>
      </c>
      <c r="E4202" s="179">
        <v>42340.305608232549</v>
      </c>
      <c r="F4202" s="179">
        <v>0</v>
      </c>
      <c r="G4202" s="179">
        <v>0</v>
      </c>
      <c r="H4202" s="179">
        <v>12253.407182087667</v>
      </c>
      <c r="I4202" s="179">
        <v>0</v>
      </c>
      <c r="J4202" s="179">
        <v>0</v>
      </c>
      <c r="K4202" s="179">
        <v>0</v>
      </c>
      <c r="L4202" s="179">
        <v>0</v>
      </c>
      <c r="M4202" s="179">
        <v>340770.75053319603</v>
      </c>
      <c r="N4202" s="179">
        <v>0</v>
      </c>
      <c r="O4202" s="179">
        <v>0</v>
      </c>
      <c r="P4202" s="179">
        <v>0</v>
      </c>
      <c r="Q4202" s="179">
        <v>0</v>
      </c>
      <c r="R4202" s="180">
        <v>0</v>
      </c>
      <c r="S4202" s="180">
        <v>0</v>
      </c>
      <c r="T4202" s="180">
        <v>0</v>
      </c>
    </row>
    <row r="4203" spans="2:20" x14ac:dyDescent="0.3">
      <c r="B4203" s="19">
        <v>4200</v>
      </c>
      <c r="C4203" s="179">
        <v>0</v>
      </c>
      <c r="D4203" s="179">
        <v>0</v>
      </c>
      <c r="E4203" s="179">
        <v>44324.812796180107</v>
      </c>
      <c r="F4203" s="179">
        <v>0</v>
      </c>
      <c r="G4203" s="179">
        <v>0</v>
      </c>
      <c r="H4203" s="179">
        <v>136436.42128206478</v>
      </c>
      <c r="I4203" s="179">
        <v>0</v>
      </c>
      <c r="J4203" s="179">
        <v>0</v>
      </c>
      <c r="K4203" s="179">
        <v>0</v>
      </c>
      <c r="L4203" s="179">
        <v>0</v>
      </c>
      <c r="M4203" s="179">
        <v>15235.904458720093</v>
      </c>
      <c r="N4203" s="179">
        <v>0</v>
      </c>
      <c r="O4203" s="179">
        <v>0</v>
      </c>
      <c r="P4203" s="179">
        <v>0</v>
      </c>
      <c r="Q4203" s="179">
        <v>0</v>
      </c>
      <c r="R4203" s="180">
        <v>0</v>
      </c>
      <c r="S4203" s="180">
        <v>0</v>
      </c>
      <c r="T4203" s="180">
        <v>0</v>
      </c>
    </row>
    <row r="4204" spans="2:20" x14ac:dyDescent="0.3">
      <c r="B4204" s="19">
        <v>4201</v>
      </c>
      <c r="C4204" s="179">
        <v>0</v>
      </c>
      <c r="D4204" s="179">
        <v>0</v>
      </c>
      <c r="E4204" s="179">
        <v>44287.204131153885</v>
      </c>
      <c r="F4204" s="179">
        <v>0</v>
      </c>
      <c r="G4204" s="179">
        <v>0</v>
      </c>
      <c r="H4204" s="179">
        <v>67659.60217756324</v>
      </c>
      <c r="I4204" s="179">
        <v>0</v>
      </c>
      <c r="J4204" s="179">
        <v>0</v>
      </c>
      <c r="K4204" s="179">
        <v>0</v>
      </c>
      <c r="L4204" s="179">
        <v>0</v>
      </c>
      <c r="M4204" s="179">
        <v>753529.03874864546</v>
      </c>
      <c r="N4204" s="179">
        <v>0</v>
      </c>
      <c r="O4204" s="179">
        <v>0</v>
      </c>
      <c r="P4204" s="179">
        <v>0</v>
      </c>
      <c r="Q4204" s="179">
        <v>0</v>
      </c>
      <c r="R4204" s="180">
        <v>0</v>
      </c>
      <c r="S4204" s="180">
        <v>0</v>
      </c>
      <c r="T4204" s="180">
        <v>0</v>
      </c>
    </row>
    <row r="4205" spans="2:20" x14ac:dyDescent="0.3">
      <c r="B4205" s="19">
        <v>4202</v>
      </c>
      <c r="C4205" s="179">
        <v>0</v>
      </c>
      <c r="D4205" s="179">
        <v>0</v>
      </c>
      <c r="E4205" s="179">
        <v>800008.72159323434</v>
      </c>
      <c r="F4205" s="179">
        <v>0</v>
      </c>
      <c r="G4205" s="179">
        <v>0</v>
      </c>
      <c r="H4205" s="179">
        <v>163276.91917668949</v>
      </c>
      <c r="I4205" s="179">
        <v>0</v>
      </c>
      <c r="J4205" s="179">
        <v>0</v>
      </c>
      <c r="K4205" s="179">
        <v>0</v>
      </c>
      <c r="L4205" s="179">
        <v>0</v>
      </c>
      <c r="M4205" s="179">
        <v>55075.432658528218</v>
      </c>
      <c r="N4205" s="179">
        <v>0</v>
      </c>
      <c r="O4205" s="179">
        <v>0</v>
      </c>
      <c r="P4205" s="179">
        <v>0</v>
      </c>
      <c r="Q4205" s="179">
        <v>0</v>
      </c>
      <c r="R4205" s="180">
        <v>0</v>
      </c>
      <c r="S4205" s="180">
        <v>0</v>
      </c>
      <c r="T4205" s="180">
        <v>0</v>
      </c>
    </row>
    <row r="4206" spans="2:20" x14ac:dyDescent="0.3">
      <c r="B4206" s="19">
        <v>4203</v>
      </c>
      <c r="C4206" s="179">
        <v>0</v>
      </c>
      <c r="D4206" s="179">
        <v>0</v>
      </c>
      <c r="E4206" s="179">
        <v>3983991.7247037767</v>
      </c>
      <c r="F4206" s="179">
        <v>0</v>
      </c>
      <c r="G4206" s="179">
        <v>0</v>
      </c>
      <c r="H4206" s="179">
        <v>54851.925292704858</v>
      </c>
      <c r="I4206" s="179">
        <v>0</v>
      </c>
      <c r="J4206" s="179">
        <v>0</v>
      </c>
      <c r="K4206" s="179">
        <v>0</v>
      </c>
      <c r="L4206" s="179">
        <v>0</v>
      </c>
      <c r="M4206" s="179">
        <v>44796.929805853302</v>
      </c>
      <c r="N4206" s="179">
        <v>0</v>
      </c>
      <c r="O4206" s="179">
        <v>0</v>
      </c>
      <c r="P4206" s="179">
        <v>0</v>
      </c>
      <c r="Q4206" s="179">
        <v>0</v>
      </c>
      <c r="R4206" s="180">
        <v>0</v>
      </c>
      <c r="S4206" s="180">
        <v>0</v>
      </c>
      <c r="T4206" s="180">
        <v>0</v>
      </c>
    </row>
    <row r="4207" spans="2:20" x14ac:dyDescent="0.3">
      <c r="B4207" s="19">
        <v>4204</v>
      </c>
      <c r="C4207" s="179">
        <v>0</v>
      </c>
      <c r="D4207" s="179">
        <v>0</v>
      </c>
      <c r="E4207" s="179">
        <v>60671.719990103804</v>
      </c>
      <c r="F4207" s="179">
        <v>0</v>
      </c>
      <c r="G4207" s="179">
        <v>0</v>
      </c>
      <c r="H4207" s="179">
        <v>14264.698056822639</v>
      </c>
      <c r="I4207" s="179">
        <v>0</v>
      </c>
      <c r="J4207" s="179">
        <v>0</v>
      </c>
      <c r="K4207" s="179">
        <v>0</v>
      </c>
      <c r="L4207" s="179">
        <v>0</v>
      </c>
      <c r="M4207" s="179">
        <v>1925215.9193589427</v>
      </c>
      <c r="N4207" s="179">
        <v>0</v>
      </c>
      <c r="O4207" s="179">
        <v>0</v>
      </c>
      <c r="P4207" s="179">
        <v>0</v>
      </c>
      <c r="Q4207" s="179">
        <v>0</v>
      </c>
      <c r="R4207" s="180">
        <v>0</v>
      </c>
      <c r="S4207" s="180">
        <v>0</v>
      </c>
      <c r="T4207" s="180">
        <v>0</v>
      </c>
    </row>
    <row r="4208" spans="2:20" x14ac:dyDescent="0.3">
      <c r="B4208" s="19">
        <v>4205</v>
      </c>
      <c r="C4208" s="179">
        <v>0</v>
      </c>
      <c r="D4208" s="179">
        <v>0</v>
      </c>
      <c r="E4208" s="179">
        <v>93256.883862783565</v>
      </c>
      <c r="F4208" s="179">
        <v>0</v>
      </c>
      <c r="G4208" s="179">
        <v>0</v>
      </c>
      <c r="H4208" s="179">
        <v>75831.644131727953</v>
      </c>
      <c r="I4208" s="179">
        <v>0</v>
      </c>
      <c r="J4208" s="179">
        <v>0</v>
      </c>
      <c r="K4208" s="179">
        <v>0</v>
      </c>
      <c r="L4208" s="179">
        <v>0</v>
      </c>
      <c r="M4208" s="179">
        <v>790286.57835729199</v>
      </c>
      <c r="N4208" s="179">
        <v>0</v>
      </c>
      <c r="O4208" s="179">
        <v>0</v>
      </c>
      <c r="P4208" s="179">
        <v>0</v>
      </c>
      <c r="Q4208" s="179">
        <v>0</v>
      </c>
      <c r="R4208" s="180">
        <v>0</v>
      </c>
      <c r="S4208" s="180">
        <v>0</v>
      </c>
      <c r="T4208" s="180">
        <v>0</v>
      </c>
    </row>
    <row r="4209" spans="2:20" x14ac:dyDescent="0.3">
      <c r="B4209" s="19">
        <v>4206</v>
      </c>
      <c r="C4209" s="179">
        <v>0</v>
      </c>
      <c r="D4209" s="179">
        <v>0</v>
      </c>
      <c r="E4209" s="179">
        <v>11134.004373073034</v>
      </c>
      <c r="F4209" s="179">
        <v>0</v>
      </c>
      <c r="G4209" s="179">
        <v>0</v>
      </c>
      <c r="H4209" s="179">
        <v>187184.26077073137</v>
      </c>
      <c r="I4209" s="179">
        <v>0</v>
      </c>
      <c r="J4209" s="179">
        <v>0</v>
      </c>
      <c r="K4209" s="179">
        <v>0</v>
      </c>
      <c r="L4209" s="179">
        <v>0</v>
      </c>
      <c r="M4209" s="179">
        <v>11695.564072669924</v>
      </c>
      <c r="N4209" s="179">
        <v>0</v>
      </c>
      <c r="O4209" s="179">
        <v>0</v>
      </c>
      <c r="P4209" s="179">
        <v>0</v>
      </c>
      <c r="Q4209" s="179">
        <v>0</v>
      </c>
      <c r="R4209" s="180">
        <v>0</v>
      </c>
      <c r="S4209" s="180">
        <v>0</v>
      </c>
      <c r="T4209" s="180">
        <v>0</v>
      </c>
    </row>
    <row r="4210" spans="2:20" x14ac:dyDescent="0.3">
      <c r="B4210" s="19">
        <v>4207</v>
      </c>
      <c r="C4210" s="179">
        <v>0</v>
      </c>
      <c r="D4210" s="179">
        <v>0</v>
      </c>
      <c r="E4210" s="179">
        <v>342627.17568438553</v>
      </c>
      <c r="F4210" s="179">
        <v>0</v>
      </c>
      <c r="G4210" s="179">
        <v>0</v>
      </c>
      <c r="H4210" s="179">
        <v>7758.9462752257978</v>
      </c>
      <c r="I4210" s="179">
        <v>0</v>
      </c>
      <c r="J4210" s="179">
        <v>0</v>
      </c>
      <c r="K4210" s="179">
        <v>0</v>
      </c>
      <c r="L4210" s="179">
        <v>0</v>
      </c>
      <c r="M4210" s="179">
        <v>58206.387271218919</v>
      </c>
      <c r="N4210" s="179">
        <v>0</v>
      </c>
      <c r="O4210" s="179">
        <v>0</v>
      </c>
      <c r="P4210" s="179">
        <v>0</v>
      </c>
      <c r="Q4210" s="179">
        <v>0</v>
      </c>
      <c r="R4210" s="180">
        <v>0</v>
      </c>
      <c r="S4210" s="180">
        <v>0</v>
      </c>
      <c r="T4210" s="180">
        <v>0</v>
      </c>
    </row>
    <row r="4211" spans="2:20" x14ac:dyDescent="0.3">
      <c r="B4211" s="19">
        <v>4208</v>
      </c>
      <c r="C4211" s="179">
        <v>0</v>
      </c>
      <c r="D4211" s="179">
        <v>0</v>
      </c>
      <c r="E4211" s="179">
        <v>113867.66328722936</v>
      </c>
      <c r="F4211" s="179">
        <v>0</v>
      </c>
      <c r="G4211" s="179">
        <v>0</v>
      </c>
      <c r="H4211" s="179">
        <v>69869.681101728173</v>
      </c>
      <c r="I4211" s="179">
        <v>0</v>
      </c>
      <c r="J4211" s="179">
        <v>0</v>
      </c>
      <c r="K4211" s="179">
        <v>0</v>
      </c>
      <c r="L4211" s="179">
        <v>0</v>
      </c>
      <c r="M4211" s="179">
        <v>381716.41722959024</v>
      </c>
      <c r="N4211" s="179">
        <v>0</v>
      </c>
      <c r="O4211" s="179">
        <v>0</v>
      </c>
      <c r="P4211" s="179">
        <v>0</v>
      </c>
      <c r="Q4211" s="179">
        <v>0</v>
      </c>
      <c r="R4211" s="180">
        <v>0</v>
      </c>
      <c r="S4211" s="180">
        <v>0</v>
      </c>
      <c r="T4211" s="180">
        <v>0</v>
      </c>
    </row>
    <row r="4212" spans="2:20" x14ac:dyDescent="0.3">
      <c r="B4212" s="19">
        <v>4209</v>
      </c>
      <c r="C4212" s="179">
        <v>0</v>
      </c>
      <c r="D4212" s="179">
        <v>0</v>
      </c>
      <c r="E4212" s="179">
        <v>212149.97494373721</v>
      </c>
      <c r="F4212" s="179">
        <v>0</v>
      </c>
      <c r="G4212" s="179">
        <v>0</v>
      </c>
      <c r="H4212" s="179">
        <v>131126.0052736206</v>
      </c>
      <c r="I4212" s="179">
        <v>0</v>
      </c>
      <c r="J4212" s="179">
        <v>0</v>
      </c>
      <c r="K4212" s="179">
        <v>0</v>
      </c>
      <c r="L4212" s="179">
        <v>0</v>
      </c>
      <c r="M4212" s="179">
        <v>13347.020619045104</v>
      </c>
      <c r="N4212" s="179">
        <v>0</v>
      </c>
      <c r="O4212" s="179">
        <v>0</v>
      </c>
      <c r="P4212" s="179">
        <v>0</v>
      </c>
      <c r="Q4212" s="179">
        <v>0</v>
      </c>
      <c r="R4212" s="180">
        <v>0</v>
      </c>
      <c r="S4212" s="180">
        <v>0</v>
      </c>
      <c r="T4212" s="180">
        <v>0</v>
      </c>
    </row>
    <row r="4213" spans="2:20" x14ac:dyDescent="0.3">
      <c r="B4213" s="19">
        <v>4210</v>
      </c>
      <c r="C4213" s="179">
        <v>0</v>
      </c>
      <c r="D4213" s="179">
        <v>0</v>
      </c>
      <c r="E4213" s="179">
        <v>16044.374423748963</v>
      </c>
      <c r="F4213" s="179">
        <v>0</v>
      </c>
      <c r="G4213" s="179">
        <v>0</v>
      </c>
      <c r="H4213" s="179">
        <v>11543.384677539923</v>
      </c>
      <c r="I4213" s="179">
        <v>0</v>
      </c>
      <c r="J4213" s="179">
        <v>0</v>
      </c>
      <c r="K4213" s="179">
        <v>0</v>
      </c>
      <c r="L4213" s="179">
        <v>0</v>
      </c>
      <c r="M4213" s="179">
        <v>14246.010442834706</v>
      </c>
      <c r="N4213" s="179">
        <v>0</v>
      </c>
      <c r="O4213" s="179">
        <v>0</v>
      </c>
      <c r="P4213" s="179">
        <v>0</v>
      </c>
      <c r="Q4213" s="179">
        <v>0</v>
      </c>
      <c r="R4213" s="180">
        <v>0</v>
      </c>
      <c r="S4213" s="180">
        <v>0</v>
      </c>
      <c r="T4213" s="180">
        <v>0</v>
      </c>
    </row>
    <row r="4214" spans="2:20" x14ac:dyDescent="0.3">
      <c r="B4214" s="19">
        <v>4211</v>
      </c>
      <c r="C4214" s="179">
        <v>0</v>
      </c>
      <c r="D4214" s="179">
        <v>0</v>
      </c>
      <c r="E4214" s="179">
        <v>421982.93813710648</v>
      </c>
      <c r="F4214" s="179">
        <v>0</v>
      </c>
      <c r="G4214" s="179">
        <v>0</v>
      </c>
      <c r="H4214" s="179">
        <v>40759.621431054853</v>
      </c>
      <c r="I4214" s="179">
        <v>0</v>
      </c>
      <c r="J4214" s="179">
        <v>0</v>
      </c>
      <c r="K4214" s="179">
        <v>0</v>
      </c>
      <c r="L4214" s="179">
        <v>0</v>
      </c>
      <c r="M4214" s="179">
        <v>33455.304919308648</v>
      </c>
      <c r="N4214" s="179">
        <v>0</v>
      </c>
      <c r="O4214" s="179">
        <v>0</v>
      </c>
      <c r="P4214" s="179">
        <v>0</v>
      </c>
      <c r="Q4214" s="179">
        <v>0</v>
      </c>
      <c r="R4214" s="180">
        <v>0</v>
      </c>
      <c r="S4214" s="180">
        <v>0</v>
      </c>
      <c r="T4214" s="180">
        <v>0</v>
      </c>
    </row>
    <row r="4215" spans="2:20" x14ac:dyDescent="0.3">
      <c r="B4215" s="19">
        <v>4212</v>
      </c>
      <c r="C4215" s="179">
        <v>0</v>
      </c>
      <c r="D4215" s="179">
        <v>0</v>
      </c>
      <c r="E4215" s="179">
        <v>203663.19972105214</v>
      </c>
      <c r="F4215" s="179">
        <v>0</v>
      </c>
      <c r="G4215" s="179">
        <v>0</v>
      </c>
      <c r="H4215" s="179">
        <v>63793.32839037542</v>
      </c>
      <c r="I4215" s="179">
        <v>0</v>
      </c>
      <c r="J4215" s="179">
        <v>0</v>
      </c>
      <c r="K4215" s="179">
        <v>0</v>
      </c>
      <c r="L4215" s="179">
        <v>0</v>
      </c>
      <c r="M4215" s="179">
        <v>122970.38433433788</v>
      </c>
      <c r="N4215" s="179">
        <v>0</v>
      </c>
      <c r="O4215" s="179">
        <v>0</v>
      </c>
      <c r="P4215" s="179">
        <v>0</v>
      </c>
      <c r="Q4215" s="179">
        <v>0</v>
      </c>
      <c r="R4215" s="180">
        <v>0</v>
      </c>
      <c r="S4215" s="180">
        <v>0</v>
      </c>
      <c r="T4215" s="180">
        <v>0</v>
      </c>
    </row>
    <row r="4216" spans="2:20" x14ac:dyDescent="0.3">
      <c r="B4216" s="19">
        <v>4213</v>
      </c>
      <c r="C4216" s="179">
        <v>0</v>
      </c>
      <c r="D4216" s="179">
        <v>0</v>
      </c>
      <c r="E4216" s="179">
        <v>19132.883133746021</v>
      </c>
      <c r="F4216" s="179">
        <v>0</v>
      </c>
      <c r="G4216" s="179">
        <v>0</v>
      </c>
      <c r="H4216" s="179">
        <v>61568.060461943649</v>
      </c>
      <c r="I4216" s="179">
        <v>0</v>
      </c>
      <c r="J4216" s="179">
        <v>0</v>
      </c>
      <c r="K4216" s="179">
        <v>0</v>
      </c>
      <c r="L4216" s="179">
        <v>0</v>
      </c>
      <c r="M4216" s="179">
        <v>76641.086613035761</v>
      </c>
      <c r="N4216" s="179">
        <v>0</v>
      </c>
      <c r="O4216" s="179">
        <v>0</v>
      </c>
      <c r="P4216" s="179">
        <v>0</v>
      </c>
      <c r="Q4216" s="179">
        <v>0</v>
      </c>
      <c r="R4216" s="180">
        <v>0</v>
      </c>
      <c r="S4216" s="180">
        <v>0</v>
      </c>
      <c r="T4216" s="180">
        <v>0</v>
      </c>
    </row>
    <row r="4217" spans="2:20" x14ac:dyDescent="0.3">
      <c r="B4217" s="19">
        <v>4214</v>
      </c>
      <c r="C4217" s="179">
        <v>0</v>
      </c>
      <c r="D4217" s="179">
        <v>0</v>
      </c>
      <c r="E4217" s="179">
        <v>24620.524970570044</v>
      </c>
      <c r="F4217" s="179">
        <v>0</v>
      </c>
      <c r="G4217" s="179">
        <v>0</v>
      </c>
      <c r="H4217" s="179">
        <v>43146.423978789055</v>
      </c>
      <c r="I4217" s="179">
        <v>0</v>
      </c>
      <c r="J4217" s="179">
        <v>0</v>
      </c>
      <c r="K4217" s="179">
        <v>0</v>
      </c>
      <c r="L4217" s="179">
        <v>0</v>
      </c>
      <c r="M4217" s="179">
        <v>355873.88857872522</v>
      </c>
      <c r="N4217" s="179">
        <v>0</v>
      </c>
      <c r="O4217" s="179">
        <v>0</v>
      </c>
      <c r="P4217" s="179">
        <v>0</v>
      </c>
      <c r="Q4217" s="179">
        <v>0</v>
      </c>
      <c r="R4217" s="180">
        <v>0</v>
      </c>
      <c r="S4217" s="180">
        <v>0</v>
      </c>
      <c r="T4217" s="180">
        <v>0</v>
      </c>
    </row>
    <row r="4218" spans="2:20" x14ac:dyDescent="0.3">
      <c r="B4218" s="19">
        <v>4215</v>
      </c>
      <c r="C4218" s="179">
        <v>0</v>
      </c>
      <c r="D4218" s="179">
        <v>0</v>
      </c>
      <c r="E4218" s="179">
        <v>90667.811055670463</v>
      </c>
      <c r="F4218" s="179">
        <v>0</v>
      </c>
      <c r="G4218" s="179">
        <v>0</v>
      </c>
      <c r="H4218" s="179">
        <v>38064.124416050894</v>
      </c>
      <c r="I4218" s="179">
        <v>0</v>
      </c>
      <c r="J4218" s="179">
        <v>0</v>
      </c>
      <c r="K4218" s="179">
        <v>0</v>
      </c>
      <c r="L4218" s="179">
        <v>0</v>
      </c>
      <c r="M4218" s="179">
        <v>11650.771940371822</v>
      </c>
      <c r="N4218" s="179">
        <v>0</v>
      </c>
      <c r="O4218" s="179">
        <v>0</v>
      </c>
      <c r="P4218" s="179">
        <v>0</v>
      </c>
      <c r="Q4218" s="179">
        <v>0</v>
      </c>
      <c r="R4218" s="180">
        <v>0</v>
      </c>
      <c r="S4218" s="180">
        <v>0</v>
      </c>
      <c r="T4218" s="180">
        <v>0</v>
      </c>
    </row>
    <row r="4219" spans="2:20" x14ac:dyDescent="0.3">
      <c r="B4219" s="19">
        <v>4216</v>
      </c>
      <c r="C4219" s="179">
        <v>0</v>
      </c>
      <c r="D4219" s="179">
        <v>0</v>
      </c>
      <c r="E4219" s="179">
        <v>18634.755334058791</v>
      </c>
      <c r="F4219" s="179">
        <v>0</v>
      </c>
      <c r="G4219" s="179">
        <v>0</v>
      </c>
      <c r="H4219" s="179">
        <v>68705.564494666221</v>
      </c>
      <c r="I4219" s="179">
        <v>0</v>
      </c>
      <c r="J4219" s="179">
        <v>0</v>
      </c>
      <c r="K4219" s="179">
        <v>0</v>
      </c>
      <c r="L4219" s="179">
        <v>0</v>
      </c>
      <c r="M4219" s="179">
        <v>51134.624240178258</v>
      </c>
      <c r="N4219" s="179">
        <v>0</v>
      </c>
      <c r="O4219" s="179">
        <v>0</v>
      </c>
      <c r="P4219" s="179">
        <v>0</v>
      </c>
      <c r="Q4219" s="179">
        <v>0</v>
      </c>
      <c r="R4219" s="180">
        <v>0</v>
      </c>
      <c r="S4219" s="180">
        <v>0</v>
      </c>
      <c r="T4219" s="180">
        <v>0</v>
      </c>
    </row>
    <row r="4220" spans="2:20" x14ac:dyDescent="0.3">
      <c r="B4220" s="19">
        <v>4217</v>
      </c>
      <c r="C4220" s="179">
        <v>0</v>
      </c>
      <c r="D4220" s="179">
        <v>0</v>
      </c>
      <c r="E4220" s="179">
        <v>51436.131853687977</v>
      </c>
      <c r="F4220" s="179">
        <v>0</v>
      </c>
      <c r="G4220" s="179">
        <v>0</v>
      </c>
      <c r="H4220" s="179">
        <v>232684.47286931958</v>
      </c>
      <c r="I4220" s="179">
        <v>0</v>
      </c>
      <c r="J4220" s="179">
        <v>0</v>
      </c>
      <c r="K4220" s="179">
        <v>0</v>
      </c>
      <c r="L4220" s="179">
        <v>0</v>
      </c>
      <c r="M4220" s="179">
        <v>19007.677889410636</v>
      </c>
      <c r="N4220" s="179">
        <v>0</v>
      </c>
      <c r="O4220" s="179">
        <v>0</v>
      </c>
      <c r="P4220" s="179">
        <v>0</v>
      </c>
      <c r="Q4220" s="179">
        <v>0</v>
      </c>
      <c r="R4220" s="180">
        <v>0</v>
      </c>
      <c r="S4220" s="180">
        <v>0</v>
      </c>
      <c r="T4220" s="180">
        <v>0</v>
      </c>
    </row>
    <row r="4221" spans="2:20" x14ac:dyDescent="0.3">
      <c r="B4221" s="19">
        <v>4218</v>
      </c>
      <c r="C4221" s="179">
        <v>0</v>
      </c>
      <c r="D4221" s="179">
        <v>0</v>
      </c>
      <c r="E4221" s="179">
        <v>54291.050183238855</v>
      </c>
      <c r="F4221" s="179">
        <v>0</v>
      </c>
      <c r="G4221" s="179">
        <v>0</v>
      </c>
      <c r="H4221" s="179">
        <v>132508.09444426827</v>
      </c>
      <c r="I4221" s="179">
        <v>0</v>
      </c>
      <c r="J4221" s="179">
        <v>0</v>
      </c>
      <c r="K4221" s="179">
        <v>0</v>
      </c>
      <c r="L4221" s="179">
        <v>0</v>
      </c>
      <c r="M4221" s="179">
        <v>132722.410168317</v>
      </c>
      <c r="N4221" s="179">
        <v>0</v>
      </c>
      <c r="O4221" s="179">
        <v>0</v>
      </c>
      <c r="P4221" s="179">
        <v>0</v>
      </c>
      <c r="Q4221" s="179">
        <v>0</v>
      </c>
      <c r="R4221" s="180">
        <v>0</v>
      </c>
      <c r="S4221" s="180">
        <v>0</v>
      </c>
      <c r="T4221" s="180">
        <v>0</v>
      </c>
    </row>
    <row r="4222" spans="2:20" x14ac:dyDescent="0.3">
      <c r="B4222" s="19">
        <v>4219</v>
      </c>
      <c r="C4222" s="179">
        <v>1</v>
      </c>
      <c r="D4222" s="179">
        <v>10760.359420868635</v>
      </c>
      <c r="E4222" s="179">
        <v>77380.265148621635</v>
      </c>
      <c r="F4222" s="179">
        <v>0</v>
      </c>
      <c r="G4222" s="179">
        <v>0</v>
      </c>
      <c r="H4222" s="179">
        <v>49646.71840021346</v>
      </c>
      <c r="I4222" s="179">
        <v>0</v>
      </c>
      <c r="J4222" s="179">
        <v>0</v>
      </c>
      <c r="K4222" s="179">
        <v>0</v>
      </c>
      <c r="L4222" s="179">
        <v>0</v>
      </c>
      <c r="M4222" s="179">
        <v>67610.191030762362</v>
      </c>
      <c r="N4222" s="179">
        <v>0</v>
      </c>
      <c r="O4222" s="179">
        <v>0</v>
      </c>
      <c r="P4222" s="179">
        <v>0</v>
      </c>
      <c r="Q4222" s="179">
        <v>0</v>
      </c>
      <c r="R4222" s="180">
        <v>0</v>
      </c>
      <c r="S4222" s="180">
        <v>0</v>
      </c>
      <c r="T4222" s="180">
        <v>10760.359420868635</v>
      </c>
    </row>
    <row r="4223" spans="2:20" x14ac:dyDescent="0.3">
      <c r="B4223" s="19">
        <v>4220</v>
      </c>
      <c r="C4223" s="179">
        <v>0</v>
      </c>
      <c r="D4223" s="179">
        <v>0</v>
      </c>
      <c r="E4223" s="179">
        <v>48927.353452677795</v>
      </c>
      <c r="F4223" s="179">
        <v>0</v>
      </c>
      <c r="G4223" s="179">
        <v>0</v>
      </c>
      <c r="H4223" s="179">
        <v>272779.33847141237</v>
      </c>
      <c r="I4223" s="179">
        <v>0</v>
      </c>
      <c r="J4223" s="179">
        <v>0</v>
      </c>
      <c r="K4223" s="179">
        <v>0</v>
      </c>
      <c r="L4223" s="179">
        <v>0</v>
      </c>
      <c r="M4223" s="179">
        <v>55792.030446342389</v>
      </c>
      <c r="N4223" s="179">
        <v>0</v>
      </c>
      <c r="O4223" s="179">
        <v>0</v>
      </c>
      <c r="P4223" s="179">
        <v>0</v>
      </c>
      <c r="Q4223" s="179">
        <v>0</v>
      </c>
      <c r="R4223" s="180">
        <v>0</v>
      </c>
      <c r="S4223" s="180">
        <v>0</v>
      </c>
      <c r="T4223" s="180">
        <v>0</v>
      </c>
    </row>
    <row r="4224" spans="2:20" x14ac:dyDescent="0.3">
      <c r="B4224" s="19">
        <v>4221</v>
      </c>
      <c r="C4224" s="179">
        <v>0</v>
      </c>
      <c r="D4224" s="179">
        <v>0</v>
      </c>
      <c r="E4224" s="179">
        <v>59394.211757248006</v>
      </c>
      <c r="F4224" s="179">
        <v>0</v>
      </c>
      <c r="G4224" s="179">
        <v>0</v>
      </c>
      <c r="H4224" s="179">
        <v>15026.980144288838</v>
      </c>
      <c r="I4224" s="179">
        <v>0</v>
      </c>
      <c r="J4224" s="179">
        <v>0</v>
      </c>
      <c r="K4224" s="179">
        <v>0</v>
      </c>
      <c r="L4224" s="179">
        <v>0</v>
      </c>
      <c r="M4224" s="179">
        <v>7200.3727195388174</v>
      </c>
      <c r="N4224" s="179">
        <v>0</v>
      </c>
      <c r="O4224" s="179">
        <v>0</v>
      </c>
      <c r="P4224" s="179">
        <v>0</v>
      </c>
      <c r="Q4224" s="179">
        <v>0</v>
      </c>
      <c r="R4224" s="180">
        <v>0</v>
      </c>
      <c r="S4224" s="180">
        <v>0</v>
      </c>
      <c r="T4224" s="180">
        <v>0</v>
      </c>
    </row>
    <row r="4225" spans="2:20" x14ac:dyDescent="0.3">
      <c r="B4225" s="19">
        <v>4222</v>
      </c>
      <c r="C4225" s="179">
        <v>0</v>
      </c>
      <c r="D4225" s="179">
        <v>0</v>
      </c>
      <c r="E4225" s="179">
        <v>4690.5143900930807</v>
      </c>
      <c r="F4225" s="179">
        <v>0</v>
      </c>
      <c r="G4225" s="179">
        <v>0</v>
      </c>
      <c r="H4225" s="179">
        <v>7077.8741923861016</v>
      </c>
      <c r="I4225" s="179">
        <v>0</v>
      </c>
      <c r="J4225" s="179">
        <v>0</v>
      </c>
      <c r="K4225" s="179">
        <v>0</v>
      </c>
      <c r="L4225" s="179">
        <v>0</v>
      </c>
      <c r="M4225" s="179">
        <v>70846.295608169254</v>
      </c>
      <c r="N4225" s="179">
        <v>0</v>
      </c>
      <c r="O4225" s="179">
        <v>0</v>
      </c>
      <c r="P4225" s="179">
        <v>0</v>
      </c>
      <c r="Q4225" s="179">
        <v>0</v>
      </c>
      <c r="R4225" s="180">
        <v>0</v>
      </c>
      <c r="S4225" s="180">
        <v>0</v>
      </c>
      <c r="T4225" s="180">
        <v>0</v>
      </c>
    </row>
    <row r="4226" spans="2:20" x14ac:dyDescent="0.3">
      <c r="B4226" s="19">
        <v>4223</v>
      </c>
      <c r="C4226" s="179">
        <v>0</v>
      </c>
      <c r="D4226" s="179">
        <v>0</v>
      </c>
      <c r="E4226" s="179">
        <v>452696.74788657069</v>
      </c>
      <c r="F4226" s="179">
        <v>0</v>
      </c>
      <c r="G4226" s="179">
        <v>0</v>
      </c>
      <c r="H4226" s="179">
        <v>74484.18033223688</v>
      </c>
      <c r="I4226" s="179">
        <v>0</v>
      </c>
      <c r="J4226" s="179">
        <v>0</v>
      </c>
      <c r="K4226" s="179">
        <v>0</v>
      </c>
      <c r="L4226" s="179">
        <v>0</v>
      </c>
      <c r="M4226" s="179">
        <v>33331.08726786093</v>
      </c>
      <c r="N4226" s="179">
        <v>0</v>
      </c>
      <c r="O4226" s="179">
        <v>0</v>
      </c>
      <c r="P4226" s="179">
        <v>0</v>
      </c>
      <c r="Q4226" s="179">
        <v>0</v>
      </c>
      <c r="R4226" s="180">
        <v>0</v>
      </c>
      <c r="S4226" s="180">
        <v>0</v>
      </c>
      <c r="T4226" s="180">
        <v>0</v>
      </c>
    </row>
    <row r="4227" spans="2:20" x14ac:dyDescent="0.3">
      <c r="B4227" s="19">
        <v>4224</v>
      </c>
      <c r="C4227" s="179">
        <v>0</v>
      </c>
      <c r="D4227" s="179">
        <v>0</v>
      </c>
      <c r="E4227" s="179">
        <v>257198.49801565617</v>
      </c>
      <c r="F4227" s="179">
        <v>0</v>
      </c>
      <c r="G4227" s="179">
        <v>0</v>
      </c>
      <c r="H4227" s="179">
        <v>50057.319337901368</v>
      </c>
      <c r="I4227" s="179">
        <v>0</v>
      </c>
      <c r="J4227" s="179">
        <v>0</v>
      </c>
      <c r="K4227" s="179">
        <v>0</v>
      </c>
      <c r="L4227" s="179">
        <v>0</v>
      </c>
      <c r="M4227" s="179">
        <v>51001.264391110228</v>
      </c>
      <c r="N4227" s="179">
        <v>0</v>
      </c>
      <c r="O4227" s="179">
        <v>0</v>
      </c>
      <c r="P4227" s="179">
        <v>0</v>
      </c>
      <c r="Q4227" s="179">
        <v>0</v>
      </c>
      <c r="R4227" s="180">
        <v>0</v>
      </c>
      <c r="S4227" s="180">
        <v>0</v>
      </c>
      <c r="T4227" s="180">
        <v>0</v>
      </c>
    </row>
    <row r="4228" spans="2:20" x14ac:dyDescent="0.3">
      <c r="B4228" s="19">
        <v>4225</v>
      </c>
      <c r="C4228" s="179">
        <v>0</v>
      </c>
      <c r="D4228" s="179">
        <v>0</v>
      </c>
      <c r="E4228" s="179">
        <v>14050.608852199402</v>
      </c>
      <c r="F4228" s="179">
        <v>0</v>
      </c>
      <c r="G4228" s="179">
        <v>0</v>
      </c>
      <c r="H4228" s="179">
        <v>4669.9271251014907</v>
      </c>
      <c r="I4228" s="179">
        <v>0</v>
      </c>
      <c r="J4228" s="179">
        <v>0</v>
      </c>
      <c r="K4228" s="179">
        <v>0</v>
      </c>
      <c r="L4228" s="179">
        <v>0</v>
      </c>
      <c r="M4228" s="179">
        <v>51498.11397989848</v>
      </c>
      <c r="N4228" s="179">
        <v>0</v>
      </c>
      <c r="O4228" s="179">
        <v>0</v>
      </c>
      <c r="P4228" s="179">
        <v>0</v>
      </c>
      <c r="Q4228" s="179">
        <v>0</v>
      </c>
      <c r="R4228" s="180">
        <v>0</v>
      </c>
      <c r="S4228" s="180">
        <v>0</v>
      </c>
      <c r="T4228" s="180">
        <v>0</v>
      </c>
    </row>
    <row r="4229" spans="2:20" x14ac:dyDescent="0.3">
      <c r="B4229" s="19">
        <v>4226</v>
      </c>
      <c r="C4229" s="179">
        <v>0</v>
      </c>
      <c r="D4229" s="179">
        <v>0</v>
      </c>
      <c r="E4229" s="179">
        <v>43762.765636388736</v>
      </c>
      <c r="F4229" s="179">
        <v>0</v>
      </c>
      <c r="G4229" s="179">
        <v>0</v>
      </c>
      <c r="H4229" s="179">
        <v>339638.33220747043</v>
      </c>
      <c r="I4229" s="179">
        <v>0</v>
      </c>
      <c r="J4229" s="179">
        <v>0</v>
      </c>
      <c r="K4229" s="179">
        <v>0</v>
      </c>
      <c r="L4229" s="179">
        <v>0</v>
      </c>
      <c r="M4229" s="179">
        <v>11597.058343719824</v>
      </c>
      <c r="N4229" s="179">
        <v>0</v>
      </c>
      <c r="O4229" s="179">
        <v>0</v>
      </c>
      <c r="P4229" s="179">
        <v>0</v>
      </c>
      <c r="Q4229" s="179">
        <v>0</v>
      </c>
      <c r="R4229" s="180">
        <v>0</v>
      </c>
      <c r="S4229" s="180">
        <v>0</v>
      </c>
      <c r="T4229" s="180">
        <v>0</v>
      </c>
    </row>
    <row r="4230" spans="2:20" x14ac:dyDescent="0.3">
      <c r="B4230" s="19">
        <v>4227</v>
      </c>
      <c r="C4230" s="179">
        <v>0</v>
      </c>
      <c r="D4230" s="179">
        <v>0</v>
      </c>
      <c r="E4230" s="179">
        <v>30426.325398623601</v>
      </c>
      <c r="F4230" s="179">
        <v>0</v>
      </c>
      <c r="G4230" s="179">
        <v>0</v>
      </c>
      <c r="H4230" s="179">
        <v>1401570.651808586</v>
      </c>
      <c r="I4230" s="179">
        <v>0</v>
      </c>
      <c r="J4230" s="179">
        <v>0</v>
      </c>
      <c r="K4230" s="179">
        <v>0</v>
      </c>
      <c r="L4230" s="179">
        <v>0</v>
      </c>
      <c r="M4230" s="179">
        <v>272158.17282328015</v>
      </c>
      <c r="N4230" s="179">
        <v>0</v>
      </c>
      <c r="O4230" s="179">
        <v>0</v>
      </c>
      <c r="P4230" s="179">
        <v>0</v>
      </c>
      <c r="Q4230" s="179">
        <v>0</v>
      </c>
      <c r="R4230" s="180">
        <v>0</v>
      </c>
      <c r="S4230" s="180">
        <v>0</v>
      </c>
      <c r="T4230" s="180">
        <v>0</v>
      </c>
    </row>
    <row r="4231" spans="2:20" x14ac:dyDescent="0.3">
      <c r="B4231" s="19">
        <v>4228</v>
      </c>
      <c r="C4231" s="179">
        <v>0</v>
      </c>
      <c r="D4231" s="179">
        <v>0</v>
      </c>
      <c r="E4231" s="179">
        <v>770718.47153190256</v>
      </c>
      <c r="F4231" s="179">
        <v>1</v>
      </c>
      <c r="G4231" s="179">
        <v>24920.204454793609</v>
      </c>
      <c r="H4231" s="179">
        <v>14217.990850837787</v>
      </c>
      <c r="I4231" s="179">
        <v>0</v>
      </c>
      <c r="J4231" s="179">
        <v>0</v>
      </c>
      <c r="K4231" s="179">
        <v>0</v>
      </c>
      <c r="L4231" s="179">
        <v>0</v>
      </c>
      <c r="M4231" s="179">
        <v>3698.0178892126187</v>
      </c>
      <c r="N4231" s="179">
        <v>0</v>
      </c>
      <c r="O4231" s="179">
        <v>0</v>
      </c>
      <c r="P4231" s="179">
        <v>0</v>
      </c>
      <c r="Q4231" s="179">
        <v>0</v>
      </c>
      <c r="R4231" s="180">
        <v>0</v>
      </c>
      <c r="S4231" s="180">
        <v>0</v>
      </c>
      <c r="T4231" s="180">
        <v>0</v>
      </c>
    </row>
    <row r="4232" spans="2:20" x14ac:dyDescent="0.3">
      <c r="B4232" s="19">
        <v>4229</v>
      </c>
      <c r="C4232" s="179">
        <v>0</v>
      </c>
      <c r="D4232" s="179">
        <v>0</v>
      </c>
      <c r="E4232" s="179">
        <v>81545.866230182932</v>
      </c>
      <c r="F4232" s="179">
        <v>0</v>
      </c>
      <c r="G4232" s="179">
        <v>0</v>
      </c>
      <c r="H4232" s="179">
        <v>841.58886925855961</v>
      </c>
      <c r="I4232" s="179">
        <v>0</v>
      </c>
      <c r="J4232" s="179">
        <v>0</v>
      </c>
      <c r="K4232" s="179">
        <v>0</v>
      </c>
      <c r="L4232" s="179">
        <v>0</v>
      </c>
      <c r="M4232" s="179">
        <v>507793.22143654694</v>
      </c>
      <c r="N4232" s="179">
        <v>0</v>
      </c>
      <c r="O4232" s="179">
        <v>0</v>
      </c>
      <c r="P4232" s="179">
        <v>0</v>
      </c>
      <c r="Q4232" s="179">
        <v>0</v>
      </c>
      <c r="R4232" s="180">
        <v>0</v>
      </c>
      <c r="S4232" s="180">
        <v>0</v>
      </c>
      <c r="T4232" s="180">
        <v>0</v>
      </c>
    </row>
    <row r="4233" spans="2:20" x14ac:dyDescent="0.3">
      <c r="B4233" s="19">
        <v>4230</v>
      </c>
      <c r="C4233" s="179">
        <v>0</v>
      </c>
      <c r="D4233" s="179">
        <v>0</v>
      </c>
      <c r="E4233" s="179">
        <v>51998.444608127087</v>
      </c>
      <c r="F4233" s="179">
        <v>0</v>
      </c>
      <c r="G4233" s="179">
        <v>0</v>
      </c>
      <c r="H4233" s="179">
        <v>69234.577474709615</v>
      </c>
      <c r="I4233" s="179">
        <v>0</v>
      </c>
      <c r="J4233" s="179">
        <v>0</v>
      </c>
      <c r="K4233" s="179">
        <v>0</v>
      </c>
      <c r="L4233" s="179">
        <v>0</v>
      </c>
      <c r="M4233" s="179">
        <v>128829.53889115818</v>
      </c>
      <c r="N4233" s="179">
        <v>0</v>
      </c>
      <c r="O4233" s="179">
        <v>0</v>
      </c>
      <c r="P4233" s="179">
        <v>0</v>
      </c>
      <c r="Q4233" s="179">
        <v>0</v>
      </c>
      <c r="R4233" s="180">
        <v>0</v>
      </c>
      <c r="S4233" s="180">
        <v>0</v>
      </c>
      <c r="T4233" s="180">
        <v>0</v>
      </c>
    </row>
    <row r="4234" spans="2:20" x14ac:dyDescent="0.3">
      <c r="B4234" s="19">
        <v>4231</v>
      </c>
      <c r="C4234" s="179">
        <v>0</v>
      </c>
      <c r="D4234" s="179">
        <v>0</v>
      </c>
      <c r="E4234" s="179">
        <v>12216.382634676542</v>
      </c>
      <c r="F4234" s="179">
        <v>0</v>
      </c>
      <c r="G4234" s="179">
        <v>0</v>
      </c>
      <c r="H4234" s="179">
        <v>54367.078064610207</v>
      </c>
      <c r="I4234" s="179">
        <v>0</v>
      </c>
      <c r="J4234" s="179">
        <v>0</v>
      </c>
      <c r="K4234" s="179">
        <v>0</v>
      </c>
      <c r="L4234" s="179">
        <v>0</v>
      </c>
      <c r="M4234" s="179">
        <v>268328.05239365716</v>
      </c>
      <c r="N4234" s="179">
        <v>0</v>
      </c>
      <c r="O4234" s="179">
        <v>0</v>
      </c>
      <c r="P4234" s="179">
        <v>0</v>
      </c>
      <c r="Q4234" s="179">
        <v>0</v>
      </c>
      <c r="R4234" s="180">
        <v>0</v>
      </c>
      <c r="S4234" s="180">
        <v>0</v>
      </c>
      <c r="T4234" s="180">
        <v>0</v>
      </c>
    </row>
    <row r="4235" spans="2:20" x14ac:dyDescent="0.3">
      <c r="B4235" s="19">
        <v>4232</v>
      </c>
      <c r="C4235" s="179">
        <v>0</v>
      </c>
      <c r="D4235" s="179">
        <v>0</v>
      </c>
      <c r="E4235" s="179">
        <v>194354.03852413667</v>
      </c>
      <c r="F4235" s="179">
        <v>0</v>
      </c>
      <c r="G4235" s="179">
        <v>0</v>
      </c>
      <c r="H4235" s="179">
        <v>39086.011496570442</v>
      </c>
      <c r="I4235" s="179">
        <v>0</v>
      </c>
      <c r="J4235" s="179">
        <v>0</v>
      </c>
      <c r="K4235" s="179">
        <v>0</v>
      </c>
      <c r="L4235" s="179">
        <v>0</v>
      </c>
      <c r="M4235" s="179">
        <v>215015.68865391859</v>
      </c>
      <c r="N4235" s="179">
        <v>0</v>
      </c>
      <c r="O4235" s="179">
        <v>0</v>
      </c>
      <c r="P4235" s="179">
        <v>0</v>
      </c>
      <c r="Q4235" s="179">
        <v>0</v>
      </c>
      <c r="R4235" s="180">
        <v>0</v>
      </c>
      <c r="S4235" s="180">
        <v>0</v>
      </c>
      <c r="T4235" s="180">
        <v>0</v>
      </c>
    </row>
    <row r="4236" spans="2:20" x14ac:dyDescent="0.3">
      <c r="B4236" s="19">
        <v>4233</v>
      </c>
      <c r="C4236" s="179">
        <v>0</v>
      </c>
      <c r="D4236" s="179">
        <v>0</v>
      </c>
      <c r="E4236" s="179">
        <v>656459.85549235647</v>
      </c>
      <c r="F4236" s="179">
        <v>0</v>
      </c>
      <c r="G4236" s="179">
        <v>0</v>
      </c>
      <c r="H4236" s="179">
        <v>79357.088819537792</v>
      </c>
      <c r="I4236" s="179">
        <v>0</v>
      </c>
      <c r="J4236" s="179">
        <v>0</v>
      </c>
      <c r="K4236" s="179">
        <v>0</v>
      </c>
      <c r="L4236" s="179">
        <v>0</v>
      </c>
      <c r="M4236" s="179">
        <v>21676.659814246337</v>
      </c>
      <c r="N4236" s="179">
        <v>0</v>
      </c>
      <c r="O4236" s="179">
        <v>0</v>
      </c>
      <c r="P4236" s="179">
        <v>0</v>
      </c>
      <c r="Q4236" s="179">
        <v>0</v>
      </c>
      <c r="R4236" s="180">
        <v>0</v>
      </c>
      <c r="S4236" s="180">
        <v>0</v>
      </c>
      <c r="T4236" s="180">
        <v>0</v>
      </c>
    </row>
    <row r="4237" spans="2:20" x14ac:dyDescent="0.3">
      <c r="B4237" s="19">
        <v>4234</v>
      </c>
      <c r="C4237" s="179">
        <v>0</v>
      </c>
      <c r="D4237" s="179">
        <v>0</v>
      </c>
      <c r="E4237" s="179">
        <v>17944.745596159839</v>
      </c>
      <c r="F4237" s="179">
        <v>0</v>
      </c>
      <c r="G4237" s="179">
        <v>0</v>
      </c>
      <c r="H4237" s="179">
        <v>26742.916068201615</v>
      </c>
      <c r="I4237" s="179">
        <v>0</v>
      </c>
      <c r="J4237" s="179">
        <v>0</v>
      </c>
      <c r="K4237" s="179">
        <v>0</v>
      </c>
      <c r="L4237" s="179">
        <v>0</v>
      </c>
      <c r="M4237" s="179">
        <v>444708.25846970716</v>
      </c>
      <c r="N4237" s="179">
        <v>0</v>
      </c>
      <c r="O4237" s="179">
        <v>0</v>
      </c>
      <c r="P4237" s="179">
        <v>0</v>
      </c>
      <c r="Q4237" s="179">
        <v>0</v>
      </c>
      <c r="R4237" s="180">
        <v>0</v>
      </c>
      <c r="S4237" s="180">
        <v>0</v>
      </c>
      <c r="T4237" s="180">
        <v>0</v>
      </c>
    </row>
    <row r="4238" spans="2:20" x14ac:dyDescent="0.3">
      <c r="B4238" s="19">
        <v>4235</v>
      </c>
      <c r="C4238" s="179">
        <v>0</v>
      </c>
      <c r="D4238" s="179">
        <v>0</v>
      </c>
      <c r="E4238" s="179">
        <v>12029.76387295618</v>
      </c>
      <c r="F4238" s="179">
        <v>0</v>
      </c>
      <c r="G4238" s="179">
        <v>0</v>
      </c>
      <c r="H4238" s="179">
        <v>111581.09343336345</v>
      </c>
      <c r="I4238" s="179">
        <v>0</v>
      </c>
      <c r="J4238" s="179">
        <v>0</v>
      </c>
      <c r="K4238" s="179">
        <v>0</v>
      </c>
      <c r="L4238" s="179">
        <v>0</v>
      </c>
      <c r="M4238" s="179">
        <v>31463.771748255782</v>
      </c>
      <c r="N4238" s="179">
        <v>0</v>
      </c>
      <c r="O4238" s="179">
        <v>0</v>
      </c>
      <c r="P4238" s="179">
        <v>0</v>
      </c>
      <c r="Q4238" s="179">
        <v>0</v>
      </c>
      <c r="R4238" s="180">
        <v>0</v>
      </c>
      <c r="S4238" s="180">
        <v>0</v>
      </c>
      <c r="T4238" s="180">
        <v>0</v>
      </c>
    </row>
    <row r="4239" spans="2:20" x14ac:dyDescent="0.3">
      <c r="B4239" s="19">
        <v>4236</v>
      </c>
      <c r="C4239" s="179">
        <v>0</v>
      </c>
      <c r="D4239" s="179">
        <v>0</v>
      </c>
      <c r="E4239" s="179">
        <v>24960.629451695506</v>
      </c>
      <c r="F4239" s="179">
        <v>0</v>
      </c>
      <c r="G4239" s="179">
        <v>0</v>
      </c>
      <c r="H4239" s="179">
        <v>14255.353460302702</v>
      </c>
      <c r="I4239" s="179">
        <v>0</v>
      </c>
      <c r="J4239" s="179">
        <v>0</v>
      </c>
      <c r="K4239" s="179">
        <v>0</v>
      </c>
      <c r="L4239" s="179">
        <v>0</v>
      </c>
      <c r="M4239" s="179">
        <v>385644.13959205494</v>
      </c>
      <c r="N4239" s="179">
        <v>0</v>
      </c>
      <c r="O4239" s="179">
        <v>0</v>
      </c>
      <c r="P4239" s="179">
        <v>0</v>
      </c>
      <c r="Q4239" s="179">
        <v>0</v>
      </c>
      <c r="R4239" s="180">
        <v>0</v>
      </c>
      <c r="S4239" s="180">
        <v>0</v>
      </c>
      <c r="T4239" s="180">
        <v>0</v>
      </c>
    </row>
    <row r="4240" spans="2:20" x14ac:dyDescent="0.3">
      <c r="B4240" s="19">
        <v>4237</v>
      </c>
      <c r="C4240" s="179">
        <v>0</v>
      </c>
      <c r="D4240" s="179">
        <v>0</v>
      </c>
      <c r="E4240" s="179">
        <v>202823.10298967749</v>
      </c>
      <c r="F4240" s="179">
        <v>0</v>
      </c>
      <c r="G4240" s="179">
        <v>0</v>
      </c>
      <c r="H4240" s="179">
        <v>123457.6537040774</v>
      </c>
      <c r="I4240" s="179">
        <v>0</v>
      </c>
      <c r="J4240" s="179">
        <v>0</v>
      </c>
      <c r="K4240" s="179">
        <v>0</v>
      </c>
      <c r="L4240" s="179">
        <v>0</v>
      </c>
      <c r="M4240" s="179">
        <v>94994.919968480142</v>
      </c>
      <c r="N4240" s="179">
        <v>0</v>
      </c>
      <c r="O4240" s="179">
        <v>0</v>
      </c>
      <c r="P4240" s="179">
        <v>0</v>
      </c>
      <c r="Q4240" s="179">
        <v>0</v>
      </c>
      <c r="R4240" s="180">
        <v>0</v>
      </c>
      <c r="S4240" s="180">
        <v>0</v>
      </c>
      <c r="T4240" s="180">
        <v>0</v>
      </c>
    </row>
    <row r="4241" spans="2:20" x14ac:dyDescent="0.3">
      <c r="B4241" s="19">
        <v>4238</v>
      </c>
      <c r="C4241" s="179">
        <v>0</v>
      </c>
      <c r="D4241" s="179">
        <v>0</v>
      </c>
      <c r="E4241" s="179">
        <v>1298500.6073146125</v>
      </c>
      <c r="F4241" s="179">
        <v>0</v>
      </c>
      <c r="G4241" s="179">
        <v>0</v>
      </c>
      <c r="H4241" s="179">
        <v>83364.340123588889</v>
      </c>
      <c r="I4241" s="179">
        <v>0</v>
      </c>
      <c r="J4241" s="179">
        <v>0</v>
      </c>
      <c r="K4241" s="179">
        <v>0</v>
      </c>
      <c r="L4241" s="179">
        <v>0</v>
      </c>
      <c r="M4241" s="179">
        <v>1690240.4513277982</v>
      </c>
      <c r="N4241" s="179">
        <v>0</v>
      </c>
      <c r="O4241" s="179">
        <v>0</v>
      </c>
      <c r="P4241" s="179">
        <v>0</v>
      </c>
      <c r="Q4241" s="179">
        <v>0</v>
      </c>
      <c r="R4241" s="180">
        <v>0</v>
      </c>
      <c r="S4241" s="180">
        <v>0</v>
      </c>
      <c r="T4241" s="180">
        <v>0</v>
      </c>
    </row>
    <row r="4242" spans="2:20" x14ac:dyDescent="0.3">
      <c r="B4242" s="19">
        <v>4239</v>
      </c>
      <c r="C4242" s="179">
        <v>0</v>
      </c>
      <c r="D4242" s="179">
        <v>0</v>
      </c>
      <c r="E4242" s="179">
        <v>411058.85075232724</v>
      </c>
      <c r="F4242" s="179">
        <v>0</v>
      </c>
      <c r="G4242" s="179">
        <v>0</v>
      </c>
      <c r="H4242" s="179">
        <v>160469.06867064338</v>
      </c>
      <c r="I4242" s="179">
        <v>0</v>
      </c>
      <c r="J4242" s="179">
        <v>0</v>
      </c>
      <c r="K4242" s="179">
        <v>0</v>
      </c>
      <c r="L4242" s="179">
        <v>0</v>
      </c>
      <c r="M4242" s="179">
        <v>118414.36552548216</v>
      </c>
      <c r="N4242" s="179">
        <v>0</v>
      </c>
      <c r="O4242" s="179">
        <v>0</v>
      </c>
      <c r="P4242" s="179">
        <v>0</v>
      </c>
      <c r="Q4242" s="179">
        <v>0</v>
      </c>
      <c r="R4242" s="180">
        <v>0</v>
      </c>
      <c r="S4242" s="180">
        <v>0</v>
      </c>
      <c r="T4242" s="180">
        <v>0</v>
      </c>
    </row>
    <row r="4243" spans="2:20" x14ac:dyDescent="0.3">
      <c r="B4243" s="19">
        <v>4240</v>
      </c>
      <c r="C4243" s="179">
        <v>0</v>
      </c>
      <c r="D4243" s="179">
        <v>0</v>
      </c>
      <c r="E4243" s="179">
        <v>1024788.9879960996</v>
      </c>
      <c r="F4243" s="179">
        <v>0</v>
      </c>
      <c r="G4243" s="179">
        <v>0</v>
      </c>
      <c r="H4243" s="179">
        <v>42700.177644874202</v>
      </c>
      <c r="I4243" s="179">
        <v>0</v>
      </c>
      <c r="J4243" s="179">
        <v>0</v>
      </c>
      <c r="K4243" s="179">
        <v>0</v>
      </c>
      <c r="L4243" s="179">
        <v>0</v>
      </c>
      <c r="M4243" s="179">
        <v>51999.133979715065</v>
      </c>
      <c r="N4243" s="179">
        <v>0</v>
      </c>
      <c r="O4243" s="179">
        <v>0</v>
      </c>
      <c r="P4243" s="179">
        <v>0</v>
      </c>
      <c r="Q4243" s="179">
        <v>0</v>
      </c>
      <c r="R4243" s="180">
        <v>0</v>
      </c>
      <c r="S4243" s="180">
        <v>0</v>
      </c>
      <c r="T4243" s="180">
        <v>0</v>
      </c>
    </row>
    <row r="4244" spans="2:20" x14ac:dyDescent="0.3">
      <c r="B4244" s="19">
        <v>4241</v>
      </c>
      <c r="C4244" s="179">
        <v>0</v>
      </c>
      <c r="D4244" s="179">
        <v>0</v>
      </c>
      <c r="E4244" s="179">
        <v>306405.81833929964</v>
      </c>
      <c r="F4244" s="179">
        <v>0</v>
      </c>
      <c r="G4244" s="179">
        <v>0</v>
      </c>
      <c r="H4244" s="179">
        <v>275445.5638629648</v>
      </c>
      <c r="I4244" s="179">
        <v>0</v>
      </c>
      <c r="J4244" s="179">
        <v>0</v>
      </c>
      <c r="K4244" s="179">
        <v>0</v>
      </c>
      <c r="L4244" s="179">
        <v>0</v>
      </c>
      <c r="M4244" s="179">
        <v>18915.413671213177</v>
      </c>
      <c r="N4244" s="179">
        <v>0</v>
      </c>
      <c r="O4244" s="179">
        <v>0</v>
      </c>
      <c r="P4244" s="179">
        <v>0</v>
      </c>
      <c r="Q4244" s="179">
        <v>0</v>
      </c>
      <c r="R4244" s="180">
        <v>0</v>
      </c>
      <c r="S4244" s="180">
        <v>0</v>
      </c>
      <c r="T4244" s="180">
        <v>0</v>
      </c>
    </row>
    <row r="4245" spans="2:20" x14ac:dyDescent="0.3">
      <c r="B4245" s="19">
        <v>4242</v>
      </c>
      <c r="C4245" s="179">
        <v>0</v>
      </c>
      <c r="D4245" s="179">
        <v>0</v>
      </c>
      <c r="E4245" s="179">
        <v>163461.02465351124</v>
      </c>
      <c r="F4245" s="179">
        <v>0</v>
      </c>
      <c r="G4245" s="179">
        <v>0</v>
      </c>
      <c r="H4245" s="179">
        <v>289106.66605460364</v>
      </c>
      <c r="I4245" s="179">
        <v>0</v>
      </c>
      <c r="J4245" s="179">
        <v>0</v>
      </c>
      <c r="K4245" s="179">
        <v>0</v>
      </c>
      <c r="L4245" s="179">
        <v>0</v>
      </c>
      <c r="M4245" s="179">
        <v>13383.815795471266</v>
      </c>
      <c r="N4245" s="179">
        <v>0</v>
      </c>
      <c r="O4245" s="179">
        <v>0</v>
      </c>
      <c r="P4245" s="179">
        <v>0</v>
      </c>
      <c r="Q4245" s="179">
        <v>0</v>
      </c>
      <c r="R4245" s="180">
        <v>0</v>
      </c>
      <c r="S4245" s="180">
        <v>0</v>
      </c>
      <c r="T4245" s="180">
        <v>0</v>
      </c>
    </row>
    <row r="4246" spans="2:20" x14ac:dyDescent="0.3">
      <c r="B4246" s="19">
        <v>4243</v>
      </c>
      <c r="C4246" s="179">
        <v>0</v>
      </c>
      <c r="D4246" s="179">
        <v>0</v>
      </c>
      <c r="E4246" s="179">
        <v>42030.091722715872</v>
      </c>
      <c r="F4246" s="179">
        <v>0</v>
      </c>
      <c r="G4246" s="179">
        <v>0</v>
      </c>
      <c r="H4246" s="179">
        <v>104546.51298877975</v>
      </c>
      <c r="I4246" s="179">
        <v>0</v>
      </c>
      <c r="J4246" s="179">
        <v>0</v>
      </c>
      <c r="K4246" s="179">
        <v>0</v>
      </c>
      <c r="L4246" s="179">
        <v>0</v>
      </c>
      <c r="M4246" s="179">
        <v>39861.588697032021</v>
      </c>
      <c r="N4246" s="179">
        <v>0</v>
      </c>
      <c r="O4246" s="179">
        <v>0</v>
      </c>
      <c r="P4246" s="179">
        <v>0</v>
      </c>
      <c r="Q4246" s="179">
        <v>0</v>
      </c>
      <c r="R4246" s="180">
        <v>0</v>
      </c>
      <c r="S4246" s="180">
        <v>0</v>
      </c>
      <c r="T4246" s="180">
        <v>0</v>
      </c>
    </row>
    <row r="4247" spans="2:20" x14ac:dyDescent="0.3">
      <c r="B4247" s="19">
        <v>4244</v>
      </c>
      <c r="C4247" s="179">
        <v>0</v>
      </c>
      <c r="D4247" s="179">
        <v>0</v>
      </c>
      <c r="E4247" s="179">
        <v>276136.14292087074</v>
      </c>
      <c r="F4247" s="179">
        <v>0</v>
      </c>
      <c r="G4247" s="179">
        <v>0</v>
      </c>
      <c r="H4247" s="179">
        <v>130127.87947236473</v>
      </c>
      <c r="I4247" s="179">
        <v>0</v>
      </c>
      <c r="J4247" s="179">
        <v>0</v>
      </c>
      <c r="K4247" s="179">
        <v>0</v>
      </c>
      <c r="L4247" s="179">
        <v>0</v>
      </c>
      <c r="M4247" s="179">
        <v>13371665.889099812</v>
      </c>
      <c r="N4247" s="179">
        <v>0</v>
      </c>
      <c r="O4247" s="179">
        <v>0</v>
      </c>
      <c r="P4247" s="179">
        <v>0</v>
      </c>
      <c r="Q4247" s="179">
        <v>0</v>
      </c>
      <c r="R4247" s="180">
        <v>0</v>
      </c>
      <c r="S4247" s="180">
        <v>0</v>
      </c>
      <c r="T4247" s="180">
        <v>0</v>
      </c>
    </row>
    <row r="4248" spans="2:20" x14ac:dyDescent="0.3">
      <c r="B4248" s="19">
        <v>4245</v>
      </c>
      <c r="C4248" s="179">
        <v>0</v>
      </c>
      <c r="D4248" s="179">
        <v>0</v>
      </c>
      <c r="E4248" s="179">
        <v>86230.556289834931</v>
      </c>
      <c r="F4248" s="179">
        <v>0</v>
      </c>
      <c r="G4248" s="179">
        <v>0</v>
      </c>
      <c r="H4248" s="179">
        <v>68630.321762265958</v>
      </c>
      <c r="I4248" s="179">
        <v>0</v>
      </c>
      <c r="J4248" s="179">
        <v>0</v>
      </c>
      <c r="K4248" s="179">
        <v>0</v>
      </c>
      <c r="L4248" s="179">
        <v>0</v>
      </c>
      <c r="M4248" s="179">
        <v>66047.709614738007</v>
      </c>
      <c r="N4248" s="179">
        <v>0</v>
      </c>
      <c r="O4248" s="179">
        <v>0</v>
      </c>
      <c r="P4248" s="179">
        <v>0</v>
      </c>
      <c r="Q4248" s="179">
        <v>0</v>
      </c>
      <c r="R4248" s="180">
        <v>0</v>
      </c>
      <c r="S4248" s="180">
        <v>0</v>
      </c>
      <c r="T4248" s="180">
        <v>0</v>
      </c>
    </row>
    <row r="4249" spans="2:20" x14ac:dyDescent="0.3">
      <c r="B4249" s="19">
        <v>4246</v>
      </c>
      <c r="C4249" s="179">
        <v>0</v>
      </c>
      <c r="D4249" s="179">
        <v>0</v>
      </c>
      <c r="E4249" s="179">
        <v>71083.452091595056</v>
      </c>
      <c r="F4249" s="179">
        <v>0</v>
      </c>
      <c r="G4249" s="179">
        <v>0</v>
      </c>
      <c r="H4249" s="179">
        <v>227827.49563524351</v>
      </c>
      <c r="I4249" s="179">
        <v>0</v>
      </c>
      <c r="J4249" s="179">
        <v>0</v>
      </c>
      <c r="K4249" s="179">
        <v>0</v>
      </c>
      <c r="L4249" s="179">
        <v>0</v>
      </c>
      <c r="M4249" s="179">
        <v>570549.8204120911</v>
      </c>
      <c r="N4249" s="179">
        <v>0</v>
      </c>
      <c r="O4249" s="179">
        <v>0</v>
      </c>
      <c r="P4249" s="179">
        <v>0</v>
      </c>
      <c r="Q4249" s="179">
        <v>0</v>
      </c>
      <c r="R4249" s="180">
        <v>0</v>
      </c>
      <c r="S4249" s="180">
        <v>0</v>
      </c>
      <c r="T4249" s="180">
        <v>0</v>
      </c>
    </row>
    <row r="4250" spans="2:20" x14ac:dyDescent="0.3">
      <c r="B4250" s="19">
        <v>4247</v>
      </c>
      <c r="C4250" s="179">
        <v>0</v>
      </c>
      <c r="D4250" s="179">
        <v>0</v>
      </c>
      <c r="E4250" s="179">
        <v>29737.855244463615</v>
      </c>
      <c r="F4250" s="179">
        <v>0</v>
      </c>
      <c r="G4250" s="179">
        <v>0</v>
      </c>
      <c r="H4250" s="179">
        <v>18355.362042903762</v>
      </c>
      <c r="I4250" s="179">
        <v>0</v>
      </c>
      <c r="J4250" s="179">
        <v>0</v>
      </c>
      <c r="K4250" s="179">
        <v>0</v>
      </c>
      <c r="L4250" s="179">
        <v>0</v>
      </c>
      <c r="M4250" s="179">
        <v>146101.419846045</v>
      </c>
      <c r="N4250" s="179">
        <v>0</v>
      </c>
      <c r="O4250" s="179">
        <v>0</v>
      </c>
      <c r="P4250" s="179">
        <v>0</v>
      </c>
      <c r="Q4250" s="179">
        <v>0</v>
      </c>
      <c r="R4250" s="180">
        <v>0</v>
      </c>
      <c r="S4250" s="180">
        <v>0</v>
      </c>
      <c r="T4250" s="180">
        <v>0</v>
      </c>
    </row>
    <row r="4251" spans="2:20" x14ac:dyDescent="0.3">
      <c r="B4251" s="19">
        <v>4248</v>
      </c>
      <c r="C4251" s="179">
        <v>0</v>
      </c>
      <c r="D4251" s="179">
        <v>0</v>
      </c>
      <c r="E4251" s="179">
        <v>159094.46249094329</v>
      </c>
      <c r="F4251" s="179">
        <v>0</v>
      </c>
      <c r="G4251" s="179">
        <v>0</v>
      </c>
      <c r="H4251" s="179">
        <v>8177.02820894859</v>
      </c>
      <c r="I4251" s="179">
        <v>0</v>
      </c>
      <c r="J4251" s="179">
        <v>0</v>
      </c>
      <c r="K4251" s="179">
        <v>0</v>
      </c>
      <c r="L4251" s="179">
        <v>0</v>
      </c>
      <c r="M4251" s="179">
        <v>16536.658106202769</v>
      </c>
      <c r="N4251" s="179">
        <v>0</v>
      </c>
      <c r="O4251" s="179">
        <v>0</v>
      </c>
      <c r="P4251" s="179">
        <v>0</v>
      </c>
      <c r="Q4251" s="179">
        <v>0</v>
      </c>
      <c r="R4251" s="180">
        <v>0</v>
      </c>
      <c r="S4251" s="180">
        <v>0</v>
      </c>
      <c r="T4251" s="180">
        <v>0</v>
      </c>
    </row>
    <row r="4252" spans="2:20" x14ac:dyDescent="0.3">
      <c r="B4252" s="19">
        <v>4249</v>
      </c>
      <c r="C4252" s="179">
        <v>0</v>
      </c>
      <c r="D4252" s="179">
        <v>0</v>
      </c>
      <c r="E4252" s="179">
        <v>154100.61489939614</v>
      </c>
      <c r="F4252" s="179">
        <v>0</v>
      </c>
      <c r="G4252" s="179">
        <v>0</v>
      </c>
      <c r="H4252" s="179">
        <v>47635.906338210705</v>
      </c>
      <c r="I4252" s="179">
        <v>0</v>
      </c>
      <c r="J4252" s="179">
        <v>0</v>
      </c>
      <c r="K4252" s="179">
        <v>0</v>
      </c>
      <c r="L4252" s="179">
        <v>0</v>
      </c>
      <c r="M4252" s="179">
        <v>3938.3240467174523</v>
      </c>
      <c r="N4252" s="179">
        <v>0</v>
      </c>
      <c r="O4252" s="179">
        <v>0</v>
      </c>
      <c r="P4252" s="179">
        <v>0</v>
      </c>
      <c r="Q4252" s="179">
        <v>0</v>
      </c>
      <c r="R4252" s="180">
        <v>0</v>
      </c>
      <c r="S4252" s="180">
        <v>0</v>
      </c>
      <c r="T4252" s="180">
        <v>0</v>
      </c>
    </row>
    <row r="4253" spans="2:20" x14ac:dyDescent="0.3">
      <c r="B4253" s="19">
        <v>4250</v>
      </c>
      <c r="C4253" s="179">
        <v>0</v>
      </c>
      <c r="D4253" s="179">
        <v>0</v>
      </c>
      <c r="E4253" s="179">
        <v>176647.50030744166</v>
      </c>
      <c r="F4253" s="179">
        <v>0</v>
      </c>
      <c r="G4253" s="179">
        <v>0</v>
      </c>
      <c r="H4253" s="179">
        <v>52134.743200429883</v>
      </c>
      <c r="I4253" s="179">
        <v>0</v>
      </c>
      <c r="J4253" s="179">
        <v>0</v>
      </c>
      <c r="K4253" s="179">
        <v>0</v>
      </c>
      <c r="L4253" s="179">
        <v>0</v>
      </c>
      <c r="M4253" s="179">
        <v>8917.4652707054029</v>
      </c>
      <c r="N4253" s="179">
        <v>0</v>
      </c>
      <c r="O4253" s="179">
        <v>0</v>
      </c>
      <c r="P4253" s="179">
        <v>0</v>
      </c>
      <c r="Q4253" s="179">
        <v>0</v>
      </c>
      <c r="R4253" s="180">
        <v>0</v>
      </c>
      <c r="S4253" s="180">
        <v>0</v>
      </c>
      <c r="T4253" s="180">
        <v>0</v>
      </c>
    </row>
    <row r="4254" spans="2:20" x14ac:dyDescent="0.3">
      <c r="B4254" s="19">
        <v>4251</v>
      </c>
      <c r="C4254" s="179">
        <v>0</v>
      </c>
      <c r="D4254" s="179">
        <v>0</v>
      </c>
      <c r="E4254" s="179">
        <v>24918.02680937562</v>
      </c>
      <c r="F4254" s="179">
        <v>0</v>
      </c>
      <c r="G4254" s="179">
        <v>0</v>
      </c>
      <c r="H4254" s="179">
        <v>89363.961414593316</v>
      </c>
      <c r="I4254" s="179">
        <v>0</v>
      </c>
      <c r="J4254" s="179">
        <v>0</v>
      </c>
      <c r="K4254" s="179">
        <v>0</v>
      </c>
      <c r="L4254" s="179">
        <v>0</v>
      </c>
      <c r="M4254" s="179">
        <v>2867.071445162509</v>
      </c>
      <c r="N4254" s="179">
        <v>0</v>
      </c>
      <c r="O4254" s="179">
        <v>0</v>
      </c>
      <c r="P4254" s="179">
        <v>0</v>
      </c>
      <c r="Q4254" s="179">
        <v>0</v>
      </c>
      <c r="R4254" s="180">
        <v>0</v>
      </c>
      <c r="S4254" s="180">
        <v>0</v>
      </c>
      <c r="T4254" s="180">
        <v>0</v>
      </c>
    </row>
    <row r="4255" spans="2:20" x14ac:dyDescent="0.3">
      <c r="B4255" s="19">
        <v>4252</v>
      </c>
      <c r="C4255" s="179">
        <v>0</v>
      </c>
      <c r="D4255" s="179">
        <v>0</v>
      </c>
      <c r="E4255" s="179">
        <v>169295.84368191473</v>
      </c>
      <c r="F4255" s="179">
        <v>0</v>
      </c>
      <c r="G4255" s="179">
        <v>0</v>
      </c>
      <c r="H4255" s="179">
        <v>128469.01406751489</v>
      </c>
      <c r="I4255" s="179">
        <v>0</v>
      </c>
      <c r="J4255" s="179">
        <v>0</v>
      </c>
      <c r="K4255" s="179">
        <v>0</v>
      </c>
      <c r="L4255" s="179">
        <v>0</v>
      </c>
      <c r="M4255" s="179">
        <v>69818.658071192578</v>
      </c>
      <c r="N4255" s="179">
        <v>0</v>
      </c>
      <c r="O4255" s="179">
        <v>0</v>
      </c>
      <c r="P4255" s="179">
        <v>0</v>
      </c>
      <c r="Q4255" s="179">
        <v>0</v>
      </c>
      <c r="R4255" s="180">
        <v>0</v>
      </c>
      <c r="S4255" s="180">
        <v>0</v>
      </c>
      <c r="T4255" s="180">
        <v>0</v>
      </c>
    </row>
    <row r="4256" spans="2:20" x14ac:dyDescent="0.3">
      <c r="B4256" s="19">
        <v>4253</v>
      </c>
      <c r="C4256" s="179">
        <v>1</v>
      </c>
      <c r="D4256" s="179">
        <v>5906.7355967894309</v>
      </c>
      <c r="E4256" s="179">
        <v>64583.80378107552</v>
      </c>
      <c r="F4256" s="179">
        <v>0</v>
      </c>
      <c r="G4256" s="179">
        <v>0</v>
      </c>
      <c r="H4256" s="179">
        <v>7950.6123152198124</v>
      </c>
      <c r="I4256" s="179">
        <v>0</v>
      </c>
      <c r="J4256" s="179">
        <v>0</v>
      </c>
      <c r="K4256" s="179">
        <v>0</v>
      </c>
      <c r="L4256" s="179">
        <v>0</v>
      </c>
      <c r="M4256" s="179">
        <v>101076.45951119396</v>
      </c>
      <c r="N4256" s="179">
        <v>0</v>
      </c>
      <c r="O4256" s="179">
        <v>0</v>
      </c>
      <c r="P4256" s="179">
        <v>0</v>
      </c>
      <c r="Q4256" s="179">
        <v>0</v>
      </c>
      <c r="R4256" s="180">
        <v>0</v>
      </c>
      <c r="S4256" s="180">
        <v>0</v>
      </c>
      <c r="T4256" s="180">
        <v>5906.7355967894309</v>
      </c>
    </row>
    <row r="4257" spans="2:20" x14ac:dyDescent="0.3">
      <c r="B4257" s="19">
        <v>4254</v>
      </c>
      <c r="C4257" s="179">
        <v>0</v>
      </c>
      <c r="D4257" s="179">
        <v>0</v>
      </c>
      <c r="E4257" s="179">
        <v>24733.711592794483</v>
      </c>
      <c r="F4257" s="179">
        <v>0</v>
      </c>
      <c r="G4257" s="179">
        <v>0</v>
      </c>
      <c r="H4257" s="179">
        <v>18997.41760936792</v>
      </c>
      <c r="I4257" s="179">
        <v>0</v>
      </c>
      <c r="J4257" s="179">
        <v>0</v>
      </c>
      <c r="K4257" s="179">
        <v>0</v>
      </c>
      <c r="L4257" s="179">
        <v>0</v>
      </c>
      <c r="M4257" s="179">
        <v>76669.15946505875</v>
      </c>
      <c r="N4257" s="179">
        <v>0</v>
      </c>
      <c r="O4257" s="179">
        <v>0</v>
      </c>
      <c r="P4257" s="179">
        <v>0</v>
      </c>
      <c r="Q4257" s="179">
        <v>0</v>
      </c>
      <c r="R4257" s="180">
        <v>0</v>
      </c>
      <c r="S4257" s="180">
        <v>0</v>
      </c>
      <c r="T4257" s="180">
        <v>0</v>
      </c>
    </row>
    <row r="4258" spans="2:20" x14ac:dyDescent="0.3">
      <c r="B4258" s="19">
        <v>4255</v>
      </c>
      <c r="C4258" s="179">
        <v>0</v>
      </c>
      <c r="D4258" s="179">
        <v>0</v>
      </c>
      <c r="E4258" s="179">
        <v>27861.078648247039</v>
      </c>
      <c r="F4258" s="179">
        <v>0</v>
      </c>
      <c r="G4258" s="179">
        <v>0</v>
      </c>
      <c r="H4258" s="179">
        <v>5876.3472979488424</v>
      </c>
      <c r="I4258" s="179">
        <v>0</v>
      </c>
      <c r="J4258" s="179">
        <v>0</v>
      </c>
      <c r="K4258" s="179">
        <v>0</v>
      </c>
      <c r="L4258" s="179">
        <v>0</v>
      </c>
      <c r="M4258" s="179">
        <v>2540.1839251548477</v>
      </c>
      <c r="N4258" s="179">
        <v>0</v>
      </c>
      <c r="O4258" s="179">
        <v>0</v>
      </c>
      <c r="P4258" s="179">
        <v>0</v>
      </c>
      <c r="Q4258" s="179">
        <v>0</v>
      </c>
      <c r="R4258" s="180">
        <v>0</v>
      </c>
      <c r="S4258" s="180">
        <v>0</v>
      </c>
      <c r="T4258" s="180">
        <v>0</v>
      </c>
    </row>
    <row r="4259" spans="2:20" x14ac:dyDescent="0.3">
      <c r="B4259" s="19">
        <v>4256</v>
      </c>
      <c r="C4259" s="179">
        <v>0</v>
      </c>
      <c r="D4259" s="179">
        <v>0</v>
      </c>
      <c r="E4259" s="179">
        <v>134444.24509911332</v>
      </c>
      <c r="F4259" s="179">
        <v>0</v>
      </c>
      <c r="G4259" s="179">
        <v>0</v>
      </c>
      <c r="H4259" s="179">
        <v>172282.05808571939</v>
      </c>
      <c r="I4259" s="179">
        <v>0</v>
      </c>
      <c r="J4259" s="179">
        <v>0</v>
      </c>
      <c r="K4259" s="179">
        <v>0</v>
      </c>
      <c r="L4259" s="179">
        <v>0</v>
      </c>
      <c r="M4259" s="179">
        <v>52621.575665536046</v>
      </c>
      <c r="N4259" s="179">
        <v>0</v>
      </c>
      <c r="O4259" s="179">
        <v>0</v>
      </c>
      <c r="P4259" s="179">
        <v>0</v>
      </c>
      <c r="Q4259" s="179">
        <v>0</v>
      </c>
      <c r="R4259" s="180">
        <v>0</v>
      </c>
      <c r="S4259" s="180">
        <v>0</v>
      </c>
      <c r="T4259" s="180">
        <v>0</v>
      </c>
    </row>
    <row r="4260" spans="2:20" x14ac:dyDescent="0.3">
      <c r="B4260" s="19">
        <v>4257</v>
      </c>
      <c r="C4260" s="179">
        <v>0</v>
      </c>
      <c r="D4260" s="179">
        <v>0</v>
      </c>
      <c r="E4260" s="179">
        <v>210291.63214949903</v>
      </c>
      <c r="F4260" s="179">
        <v>0</v>
      </c>
      <c r="G4260" s="179">
        <v>0</v>
      </c>
      <c r="H4260" s="179">
        <v>200184.50785269449</v>
      </c>
      <c r="I4260" s="179">
        <v>0</v>
      </c>
      <c r="J4260" s="179">
        <v>0</v>
      </c>
      <c r="K4260" s="179">
        <v>0</v>
      </c>
      <c r="L4260" s="179">
        <v>0</v>
      </c>
      <c r="M4260" s="179">
        <v>63212.557560455949</v>
      </c>
      <c r="N4260" s="179">
        <v>0</v>
      </c>
      <c r="O4260" s="179">
        <v>0</v>
      </c>
      <c r="P4260" s="179">
        <v>0</v>
      </c>
      <c r="Q4260" s="179">
        <v>0</v>
      </c>
      <c r="R4260" s="180">
        <v>0</v>
      </c>
      <c r="S4260" s="180">
        <v>0</v>
      </c>
      <c r="T4260" s="180">
        <v>0</v>
      </c>
    </row>
    <row r="4261" spans="2:20" x14ac:dyDescent="0.3">
      <c r="B4261" s="19">
        <v>4258</v>
      </c>
      <c r="C4261" s="179">
        <v>0</v>
      </c>
      <c r="D4261" s="179">
        <v>0</v>
      </c>
      <c r="E4261" s="179">
        <v>51602.29927341851</v>
      </c>
      <c r="F4261" s="179">
        <v>0</v>
      </c>
      <c r="G4261" s="179">
        <v>0</v>
      </c>
      <c r="H4261" s="179">
        <v>100657.12203288748</v>
      </c>
      <c r="I4261" s="179">
        <v>0</v>
      </c>
      <c r="J4261" s="179">
        <v>0</v>
      </c>
      <c r="K4261" s="179">
        <v>0</v>
      </c>
      <c r="L4261" s="179">
        <v>0</v>
      </c>
      <c r="M4261" s="179">
        <v>88048.405448996389</v>
      </c>
      <c r="N4261" s="179">
        <v>0</v>
      </c>
      <c r="O4261" s="179">
        <v>0</v>
      </c>
      <c r="P4261" s="179">
        <v>0</v>
      </c>
      <c r="Q4261" s="179">
        <v>0</v>
      </c>
      <c r="R4261" s="180">
        <v>0</v>
      </c>
      <c r="S4261" s="180">
        <v>0</v>
      </c>
      <c r="T4261" s="180">
        <v>0</v>
      </c>
    </row>
    <row r="4262" spans="2:20" x14ac:dyDescent="0.3">
      <c r="B4262" s="19">
        <v>4259</v>
      </c>
      <c r="C4262" s="179">
        <v>0</v>
      </c>
      <c r="D4262" s="179">
        <v>0</v>
      </c>
      <c r="E4262" s="179">
        <v>26919.677273928985</v>
      </c>
      <c r="F4262" s="179">
        <v>0</v>
      </c>
      <c r="G4262" s="179">
        <v>0</v>
      </c>
      <c r="H4262" s="179">
        <v>258486.92247455337</v>
      </c>
      <c r="I4262" s="179">
        <v>0</v>
      </c>
      <c r="J4262" s="179">
        <v>0</v>
      </c>
      <c r="K4262" s="179">
        <v>0</v>
      </c>
      <c r="L4262" s="179">
        <v>0</v>
      </c>
      <c r="M4262" s="179">
        <v>36957.982842342986</v>
      </c>
      <c r="N4262" s="179">
        <v>0</v>
      </c>
      <c r="O4262" s="179">
        <v>0</v>
      </c>
      <c r="P4262" s="179">
        <v>0</v>
      </c>
      <c r="Q4262" s="179">
        <v>0</v>
      </c>
      <c r="R4262" s="180">
        <v>0</v>
      </c>
      <c r="S4262" s="180">
        <v>0</v>
      </c>
      <c r="T4262" s="180">
        <v>0</v>
      </c>
    </row>
    <row r="4263" spans="2:20" x14ac:dyDescent="0.3">
      <c r="B4263" s="19">
        <v>4260</v>
      </c>
      <c r="C4263" s="179">
        <v>0</v>
      </c>
      <c r="D4263" s="179">
        <v>0</v>
      </c>
      <c r="E4263" s="179">
        <v>69058.428338302227</v>
      </c>
      <c r="F4263" s="179">
        <v>0</v>
      </c>
      <c r="G4263" s="179">
        <v>0</v>
      </c>
      <c r="H4263" s="179">
        <v>38610.751935276887</v>
      </c>
      <c r="I4263" s="179">
        <v>0</v>
      </c>
      <c r="J4263" s="179">
        <v>0</v>
      </c>
      <c r="K4263" s="179">
        <v>0</v>
      </c>
      <c r="L4263" s="179">
        <v>0</v>
      </c>
      <c r="M4263" s="179">
        <v>3928.4177251023789</v>
      </c>
      <c r="N4263" s="179">
        <v>0</v>
      </c>
      <c r="O4263" s="179">
        <v>0</v>
      </c>
      <c r="P4263" s="179">
        <v>0</v>
      </c>
      <c r="Q4263" s="179">
        <v>0</v>
      </c>
      <c r="R4263" s="180">
        <v>0</v>
      </c>
      <c r="S4263" s="180">
        <v>0</v>
      </c>
      <c r="T4263" s="180">
        <v>0</v>
      </c>
    </row>
    <row r="4264" spans="2:20" x14ac:dyDescent="0.3">
      <c r="B4264" s="19">
        <v>4261</v>
      </c>
      <c r="C4264" s="179">
        <v>0</v>
      </c>
      <c r="D4264" s="179">
        <v>0</v>
      </c>
      <c r="E4264" s="179">
        <v>69605.84654335618</v>
      </c>
      <c r="F4264" s="179">
        <v>0</v>
      </c>
      <c r="G4264" s="179">
        <v>0</v>
      </c>
      <c r="H4264" s="179">
        <v>56018.971877258766</v>
      </c>
      <c r="I4264" s="179">
        <v>0</v>
      </c>
      <c r="J4264" s="179">
        <v>0</v>
      </c>
      <c r="K4264" s="179">
        <v>0</v>
      </c>
      <c r="L4264" s="179">
        <v>0</v>
      </c>
      <c r="M4264" s="179">
        <v>420586.04130555608</v>
      </c>
      <c r="N4264" s="179">
        <v>0</v>
      </c>
      <c r="O4264" s="179">
        <v>0</v>
      </c>
      <c r="P4264" s="179">
        <v>0</v>
      </c>
      <c r="Q4264" s="179">
        <v>0</v>
      </c>
      <c r="R4264" s="180">
        <v>0</v>
      </c>
      <c r="S4264" s="180">
        <v>0</v>
      </c>
      <c r="T4264" s="180">
        <v>0</v>
      </c>
    </row>
    <row r="4265" spans="2:20" x14ac:dyDescent="0.3">
      <c r="B4265" s="19">
        <v>4262</v>
      </c>
      <c r="C4265" s="179">
        <v>0</v>
      </c>
      <c r="D4265" s="179">
        <v>0</v>
      </c>
      <c r="E4265" s="179">
        <v>55442.196824065701</v>
      </c>
      <c r="F4265" s="179">
        <v>0</v>
      </c>
      <c r="G4265" s="179">
        <v>0</v>
      </c>
      <c r="H4265" s="179">
        <v>44066.709375960505</v>
      </c>
      <c r="I4265" s="179">
        <v>0</v>
      </c>
      <c r="J4265" s="179">
        <v>0</v>
      </c>
      <c r="K4265" s="179">
        <v>0</v>
      </c>
      <c r="L4265" s="179">
        <v>0</v>
      </c>
      <c r="M4265" s="179">
        <v>11257.782049360238</v>
      </c>
      <c r="N4265" s="179">
        <v>0</v>
      </c>
      <c r="O4265" s="179">
        <v>0</v>
      </c>
      <c r="P4265" s="179">
        <v>0</v>
      </c>
      <c r="Q4265" s="179">
        <v>0</v>
      </c>
      <c r="R4265" s="180">
        <v>0</v>
      </c>
      <c r="S4265" s="180">
        <v>0</v>
      </c>
      <c r="T4265" s="180">
        <v>0</v>
      </c>
    </row>
    <row r="4266" spans="2:20" x14ac:dyDescent="0.3">
      <c r="B4266" s="19">
        <v>4263</v>
      </c>
      <c r="C4266" s="179">
        <v>0</v>
      </c>
      <c r="D4266" s="179">
        <v>0</v>
      </c>
      <c r="E4266" s="179">
        <v>501470.27106194576</v>
      </c>
      <c r="F4266" s="179">
        <v>0</v>
      </c>
      <c r="G4266" s="179">
        <v>0</v>
      </c>
      <c r="H4266" s="179">
        <v>44814.025329192031</v>
      </c>
      <c r="I4266" s="179">
        <v>0</v>
      </c>
      <c r="J4266" s="179">
        <v>0</v>
      </c>
      <c r="K4266" s="179">
        <v>0</v>
      </c>
      <c r="L4266" s="179">
        <v>0</v>
      </c>
      <c r="M4266" s="179">
        <v>17432.682147260515</v>
      </c>
      <c r="N4266" s="179">
        <v>0</v>
      </c>
      <c r="O4266" s="179">
        <v>0</v>
      </c>
      <c r="P4266" s="179">
        <v>0</v>
      </c>
      <c r="Q4266" s="179">
        <v>0</v>
      </c>
      <c r="R4266" s="180">
        <v>0</v>
      </c>
      <c r="S4266" s="180">
        <v>0</v>
      </c>
      <c r="T4266" s="180">
        <v>0</v>
      </c>
    </row>
    <row r="4267" spans="2:20" x14ac:dyDescent="0.3">
      <c r="B4267" s="19">
        <v>4264</v>
      </c>
      <c r="C4267" s="179">
        <v>0</v>
      </c>
      <c r="D4267" s="179">
        <v>0</v>
      </c>
      <c r="E4267" s="179">
        <v>23805.261944543588</v>
      </c>
      <c r="F4267" s="179">
        <v>0</v>
      </c>
      <c r="G4267" s="179">
        <v>0</v>
      </c>
      <c r="H4267" s="179">
        <v>233893.78714089544</v>
      </c>
      <c r="I4267" s="179">
        <v>0</v>
      </c>
      <c r="J4267" s="179">
        <v>0</v>
      </c>
      <c r="K4267" s="179">
        <v>0</v>
      </c>
      <c r="L4267" s="179">
        <v>0</v>
      </c>
      <c r="M4267" s="179">
        <v>616331.94013167883</v>
      </c>
      <c r="N4267" s="179">
        <v>0</v>
      </c>
      <c r="O4267" s="179">
        <v>0</v>
      </c>
      <c r="P4267" s="179">
        <v>0</v>
      </c>
      <c r="Q4267" s="179">
        <v>0</v>
      </c>
      <c r="R4267" s="180">
        <v>0</v>
      </c>
      <c r="S4267" s="180">
        <v>0</v>
      </c>
      <c r="T4267" s="180">
        <v>0</v>
      </c>
    </row>
    <row r="4268" spans="2:20" x14ac:dyDescent="0.3">
      <c r="B4268" s="19">
        <v>4265</v>
      </c>
      <c r="C4268" s="179">
        <v>0</v>
      </c>
      <c r="D4268" s="179">
        <v>0</v>
      </c>
      <c r="E4268" s="179">
        <v>321184.45585781831</v>
      </c>
      <c r="F4268" s="179">
        <v>0</v>
      </c>
      <c r="G4268" s="179">
        <v>0</v>
      </c>
      <c r="H4268" s="179">
        <v>25977.010825400946</v>
      </c>
      <c r="I4268" s="179">
        <v>0</v>
      </c>
      <c r="J4268" s="179">
        <v>0</v>
      </c>
      <c r="K4268" s="179">
        <v>0</v>
      </c>
      <c r="L4268" s="179">
        <v>0</v>
      </c>
      <c r="M4268" s="179">
        <v>90465.909222596718</v>
      </c>
      <c r="N4268" s="179">
        <v>0</v>
      </c>
      <c r="O4268" s="179">
        <v>0</v>
      </c>
      <c r="P4268" s="179">
        <v>0</v>
      </c>
      <c r="Q4268" s="179">
        <v>0</v>
      </c>
      <c r="R4268" s="180">
        <v>0</v>
      </c>
      <c r="S4268" s="180">
        <v>0</v>
      </c>
      <c r="T4268" s="180">
        <v>0</v>
      </c>
    </row>
    <row r="4269" spans="2:20" x14ac:dyDescent="0.3">
      <c r="B4269" s="19">
        <v>4266</v>
      </c>
      <c r="C4269" s="179">
        <v>0</v>
      </c>
      <c r="D4269" s="179">
        <v>0</v>
      </c>
      <c r="E4269" s="179">
        <v>141909.17642118217</v>
      </c>
      <c r="F4269" s="179">
        <v>0</v>
      </c>
      <c r="G4269" s="179">
        <v>0</v>
      </c>
      <c r="H4269" s="179">
        <v>56914.138165375392</v>
      </c>
      <c r="I4269" s="179">
        <v>0</v>
      </c>
      <c r="J4269" s="179">
        <v>0</v>
      </c>
      <c r="K4269" s="179">
        <v>0</v>
      </c>
      <c r="L4269" s="179">
        <v>0</v>
      </c>
      <c r="M4269" s="179">
        <v>20328.838349485155</v>
      </c>
      <c r="N4269" s="179">
        <v>0</v>
      </c>
      <c r="O4269" s="179">
        <v>0</v>
      </c>
      <c r="P4269" s="179">
        <v>0</v>
      </c>
      <c r="Q4269" s="179">
        <v>0</v>
      </c>
      <c r="R4269" s="180">
        <v>0</v>
      </c>
      <c r="S4269" s="180">
        <v>0</v>
      </c>
      <c r="T4269" s="180">
        <v>0</v>
      </c>
    </row>
    <row r="4270" spans="2:20" x14ac:dyDescent="0.3">
      <c r="B4270" s="19">
        <v>4267</v>
      </c>
      <c r="C4270" s="179">
        <v>0</v>
      </c>
      <c r="D4270" s="179">
        <v>0</v>
      </c>
      <c r="E4270" s="179">
        <v>562882.09678072308</v>
      </c>
      <c r="F4270" s="179">
        <v>0</v>
      </c>
      <c r="G4270" s="179">
        <v>0</v>
      </c>
      <c r="H4270" s="179">
        <v>8490.5023119133184</v>
      </c>
      <c r="I4270" s="179">
        <v>0</v>
      </c>
      <c r="J4270" s="179">
        <v>0</v>
      </c>
      <c r="K4270" s="179">
        <v>0</v>
      </c>
      <c r="L4270" s="179">
        <v>0</v>
      </c>
      <c r="M4270" s="179">
        <v>159846.63015480756</v>
      </c>
      <c r="N4270" s="179">
        <v>0</v>
      </c>
      <c r="O4270" s="179">
        <v>0</v>
      </c>
      <c r="P4270" s="179">
        <v>0</v>
      </c>
      <c r="Q4270" s="179">
        <v>0</v>
      </c>
      <c r="R4270" s="180">
        <v>0</v>
      </c>
      <c r="S4270" s="180">
        <v>0</v>
      </c>
      <c r="T4270" s="180">
        <v>0</v>
      </c>
    </row>
    <row r="4271" spans="2:20" x14ac:dyDescent="0.3">
      <c r="B4271" s="19">
        <v>4268</v>
      </c>
      <c r="C4271" s="179">
        <v>0</v>
      </c>
      <c r="D4271" s="179">
        <v>0</v>
      </c>
      <c r="E4271" s="179">
        <v>230235.21235800438</v>
      </c>
      <c r="F4271" s="179">
        <v>0</v>
      </c>
      <c r="G4271" s="179">
        <v>0</v>
      </c>
      <c r="H4271" s="179">
        <v>31264.932659406553</v>
      </c>
      <c r="I4271" s="179">
        <v>0</v>
      </c>
      <c r="J4271" s="179">
        <v>0</v>
      </c>
      <c r="K4271" s="179">
        <v>0</v>
      </c>
      <c r="L4271" s="179">
        <v>0</v>
      </c>
      <c r="M4271" s="179">
        <v>45936.499345531513</v>
      </c>
      <c r="N4271" s="179">
        <v>0</v>
      </c>
      <c r="O4271" s="179">
        <v>0</v>
      </c>
      <c r="P4271" s="179">
        <v>0</v>
      </c>
      <c r="Q4271" s="179">
        <v>0</v>
      </c>
      <c r="R4271" s="180">
        <v>0</v>
      </c>
      <c r="S4271" s="180">
        <v>0</v>
      </c>
      <c r="T4271" s="180">
        <v>0</v>
      </c>
    </row>
    <row r="4272" spans="2:20" x14ac:dyDescent="0.3">
      <c r="B4272" s="19">
        <v>4269</v>
      </c>
      <c r="C4272" s="179">
        <v>0</v>
      </c>
      <c r="D4272" s="179">
        <v>0</v>
      </c>
      <c r="E4272" s="179">
        <v>8112.8437884244349</v>
      </c>
      <c r="F4272" s="179">
        <v>0</v>
      </c>
      <c r="G4272" s="179">
        <v>0</v>
      </c>
      <c r="H4272" s="179">
        <v>18254.224147327026</v>
      </c>
      <c r="I4272" s="179">
        <v>0</v>
      </c>
      <c r="J4272" s="179">
        <v>0</v>
      </c>
      <c r="K4272" s="179">
        <v>0</v>
      </c>
      <c r="L4272" s="179">
        <v>0</v>
      </c>
      <c r="M4272" s="179">
        <v>56143.108789949838</v>
      </c>
      <c r="N4272" s="179">
        <v>0</v>
      </c>
      <c r="O4272" s="179">
        <v>0</v>
      </c>
      <c r="P4272" s="179">
        <v>0</v>
      </c>
      <c r="Q4272" s="179">
        <v>0</v>
      </c>
      <c r="R4272" s="180">
        <v>0</v>
      </c>
      <c r="S4272" s="180">
        <v>0</v>
      </c>
      <c r="T4272" s="180">
        <v>0</v>
      </c>
    </row>
    <row r="4273" spans="2:20" x14ac:dyDescent="0.3">
      <c r="B4273" s="19">
        <v>4270</v>
      </c>
      <c r="C4273" s="179">
        <v>0</v>
      </c>
      <c r="D4273" s="179">
        <v>0</v>
      </c>
      <c r="E4273" s="179">
        <v>61282.949180487805</v>
      </c>
      <c r="F4273" s="179">
        <v>0</v>
      </c>
      <c r="G4273" s="179">
        <v>0</v>
      </c>
      <c r="H4273" s="179">
        <v>31636.742413231608</v>
      </c>
      <c r="I4273" s="179">
        <v>0</v>
      </c>
      <c r="J4273" s="179">
        <v>0</v>
      </c>
      <c r="K4273" s="179">
        <v>0</v>
      </c>
      <c r="L4273" s="179">
        <v>0</v>
      </c>
      <c r="M4273" s="179">
        <v>481216.60742552904</v>
      </c>
      <c r="N4273" s="179">
        <v>0</v>
      </c>
      <c r="O4273" s="179">
        <v>0</v>
      </c>
      <c r="P4273" s="179">
        <v>0</v>
      </c>
      <c r="Q4273" s="179">
        <v>0</v>
      </c>
      <c r="R4273" s="180">
        <v>0</v>
      </c>
      <c r="S4273" s="180">
        <v>0</v>
      </c>
      <c r="T4273" s="180">
        <v>0</v>
      </c>
    </row>
    <row r="4274" spans="2:20" x14ac:dyDescent="0.3">
      <c r="B4274" s="19">
        <v>4271</v>
      </c>
      <c r="C4274" s="179">
        <v>0</v>
      </c>
      <c r="D4274" s="179">
        <v>0</v>
      </c>
      <c r="E4274" s="179">
        <v>3255.6326174275814</v>
      </c>
      <c r="F4274" s="179">
        <v>0</v>
      </c>
      <c r="G4274" s="179">
        <v>0</v>
      </c>
      <c r="H4274" s="179">
        <v>16080.054765141527</v>
      </c>
      <c r="I4274" s="179">
        <v>0</v>
      </c>
      <c r="J4274" s="179">
        <v>0</v>
      </c>
      <c r="K4274" s="179">
        <v>0</v>
      </c>
      <c r="L4274" s="179">
        <v>0</v>
      </c>
      <c r="M4274" s="179">
        <v>193567.66821238314</v>
      </c>
      <c r="N4274" s="179">
        <v>0</v>
      </c>
      <c r="O4274" s="179">
        <v>0</v>
      </c>
      <c r="P4274" s="179">
        <v>0</v>
      </c>
      <c r="Q4274" s="179">
        <v>0</v>
      </c>
      <c r="R4274" s="180">
        <v>0</v>
      </c>
      <c r="S4274" s="180">
        <v>0</v>
      </c>
      <c r="T4274" s="180">
        <v>0</v>
      </c>
    </row>
    <row r="4275" spans="2:20" x14ac:dyDescent="0.3">
      <c r="B4275" s="19">
        <v>4272</v>
      </c>
      <c r="C4275" s="179">
        <v>0</v>
      </c>
      <c r="D4275" s="179">
        <v>0</v>
      </c>
      <c r="E4275" s="179">
        <v>175186.78807666348</v>
      </c>
      <c r="F4275" s="179">
        <v>0</v>
      </c>
      <c r="G4275" s="179">
        <v>0</v>
      </c>
      <c r="H4275" s="179">
        <v>421917.57735351892</v>
      </c>
      <c r="I4275" s="179">
        <v>0</v>
      </c>
      <c r="J4275" s="179">
        <v>0</v>
      </c>
      <c r="K4275" s="179">
        <v>0</v>
      </c>
      <c r="L4275" s="179">
        <v>0</v>
      </c>
      <c r="M4275" s="179">
        <v>65208.277345349736</v>
      </c>
      <c r="N4275" s="179">
        <v>0</v>
      </c>
      <c r="O4275" s="179">
        <v>0</v>
      </c>
      <c r="P4275" s="179">
        <v>0</v>
      </c>
      <c r="Q4275" s="179">
        <v>0</v>
      </c>
      <c r="R4275" s="180">
        <v>0</v>
      </c>
      <c r="S4275" s="180">
        <v>0</v>
      </c>
      <c r="T4275" s="180">
        <v>0</v>
      </c>
    </row>
    <row r="4276" spans="2:20" x14ac:dyDescent="0.3">
      <c r="B4276" s="19">
        <v>4273</v>
      </c>
      <c r="C4276" s="179">
        <v>0</v>
      </c>
      <c r="D4276" s="179">
        <v>0</v>
      </c>
      <c r="E4276" s="179">
        <v>197716.55227176819</v>
      </c>
      <c r="F4276" s="179">
        <v>0</v>
      </c>
      <c r="G4276" s="179">
        <v>0</v>
      </c>
      <c r="H4276" s="179">
        <v>26779.118251059161</v>
      </c>
      <c r="I4276" s="179">
        <v>0</v>
      </c>
      <c r="J4276" s="179">
        <v>0</v>
      </c>
      <c r="K4276" s="179">
        <v>0</v>
      </c>
      <c r="L4276" s="179">
        <v>0</v>
      </c>
      <c r="M4276" s="179">
        <v>210302.69096401724</v>
      </c>
      <c r="N4276" s="179">
        <v>0</v>
      </c>
      <c r="O4276" s="179">
        <v>0</v>
      </c>
      <c r="P4276" s="179">
        <v>0</v>
      </c>
      <c r="Q4276" s="179">
        <v>0</v>
      </c>
      <c r="R4276" s="180">
        <v>0</v>
      </c>
      <c r="S4276" s="180">
        <v>0</v>
      </c>
      <c r="T4276" s="180">
        <v>0</v>
      </c>
    </row>
    <row r="4277" spans="2:20" x14ac:dyDescent="0.3">
      <c r="B4277" s="19">
        <v>4274</v>
      </c>
      <c r="C4277" s="179">
        <v>0</v>
      </c>
      <c r="D4277" s="179">
        <v>0</v>
      </c>
      <c r="E4277" s="179">
        <v>80441.444722319357</v>
      </c>
      <c r="F4277" s="179">
        <v>0</v>
      </c>
      <c r="G4277" s="179">
        <v>0</v>
      </c>
      <c r="H4277" s="179">
        <v>58270.629305763141</v>
      </c>
      <c r="I4277" s="179">
        <v>0</v>
      </c>
      <c r="J4277" s="179">
        <v>0</v>
      </c>
      <c r="K4277" s="179">
        <v>0</v>
      </c>
      <c r="L4277" s="179">
        <v>0</v>
      </c>
      <c r="M4277" s="179">
        <v>480789.22682888753</v>
      </c>
      <c r="N4277" s="179">
        <v>0</v>
      </c>
      <c r="O4277" s="179">
        <v>0</v>
      </c>
      <c r="P4277" s="179">
        <v>0</v>
      </c>
      <c r="Q4277" s="179">
        <v>0</v>
      </c>
      <c r="R4277" s="180">
        <v>0</v>
      </c>
      <c r="S4277" s="180">
        <v>0</v>
      </c>
      <c r="T4277" s="180">
        <v>0</v>
      </c>
    </row>
    <row r="4278" spans="2:20" x14ac:dyDescent="0.3">
      <c r="B4278" s="19">
        <v>4275</v>
      </c>
      <c r="C4278" s="179">
        <v>0</v>
      </c>
      <c r="D4278" s="179">
        <v>0</v>
      </c>
      <c r="E4278" s="179">
        <v>53497.698153860692</v>
      </c>
      <c r="F4278" s="179">
        <v>0</v>
      </c>
      <c r="G4278" s="179">
        <v>0</v>
      </c>
      <c r="H4278" s="179">
        <v>133260.18821906651</v>
      </c>
      <c r="I4278" s="179">
        <v>0</v>
      </c>
      <c r="J4278" s="179">
        <v>0</v>
      </c>
      <c r="K4278" s="179">
        <v>0</v>
      </c>
      <c r="L4278" s="179">
        <v>0</v>
      </c>
      <c r="M4278" s="179">
        <v>28411.903332291073</v>
      </c>
      <c r="N4278" s="179">
        <v>0</v>
      </c>
      <c r="O4278" s="179">
        <v>0</v>
      </c>
      <c r="P4278" s="179">
        <v>0</v>
      </c>
      <c r="Q4278" s="179">
        <v>0</v>
      </c>
      <c r="R4278" s="180">
        <v>0</v>
      </c>
      <c r="S4278" s="180">
        <v>0</v>
      </c>
      <c r="T4278" s="180">
        <v>0</v>
      </c>
    </row>
    <row r="4279" spans="2:20" x14ac:dyDescent="0.3">
      <c r="B4279" s="19">
        <v>4276</v>
      </c>
      <c r="C4279" s="179">
        <v>1</v>
      </c>
      <c r="D4279" s="179">
        <v>807470.02230101125</v>
      </c>
      <c r="E4279" s="179">
        <v>215752.07622322929</v>
      </c>
      <c r="F4279" s="179">
        <v>0</v>
      </c>
      <c r="G4279" s="179">
        <v>0</v>
      </c>
      <c r="H4279" s="179">
        <v>94181.338820728168</v>
      </c>
      <c r="I4279" s="179">
        <v>0</v>
      </c>
      <c r="J4279" s="179">
        <v>107470.02230101125</v>
      </c>
      <c r="K4279" s="179">
        <v>0</v>
      </c>
      <c r="L4279" s="179">
        <v>0</v>
      </c>
      <c r="M4279" s="179">
        <v>1313338.1034206862</v>
      </c>
      <c r="N4279" s="179">
        <v>0</v>
      </c>
      <c r="O4279" s="179">
        <v>207470.02230101125</v>
      </c>
      <c r="P4279" s="179">
        <v>0</v>
      </c>
      <c r="Q4279" s="179">
        <v>0</v>
      </c>
      <c r="R4279" s="180">
        <v>0</v>
      </c>
      <c r="S4279" s="180">
        <v>0</v>
      </c>
      <c r="T4279" s="180">
        <v>600000</v>
      </c>
    </row>
    <row r="4280" spans="2:20" x14ac:dyDescent="0.3">
      <c r="B4280" s="19">
        <v>4277</v>
      </c>
      <c r="C4280" s="179">
        <v>0</v>
      </c>
      <c r="D4280" s="179">
        <v>0</v>
      </c>
      <c r="E4280" s="179">
        <v>46366.364442575476</v>
      </c>
      <c r="F4280" s="179">
        <v>0</v>
      </c>
      <c r="G4280" s="179">
        <v>0</v>
      </c>
      <c r="H4280" s="179">
        <v>16781.222871546241</v>
      </c>
      <c r="I4280" s="179">
        <v>0</v>
      </c>
      <c r="J4280" s="179">
        <v>0</v>
      </c>
      <c r="K4280" s="179">
        <v>0</v>
      </c>
      <c r="L4280" s="179">
        <v>0</v>
      </c>
      <c r="M4280" s="179">
        <v>713557.20469531429</v>
      </c>
      <c r="N4280" s="179">
        <v>0</v>
      </c>
      <c r="O4280" s="179">
        <v>0</v>
      </c>
      <c r="P4280" s="179">
        <v>0</v>
      </c>
      <c r="Q4280" s="179">
        <v>0</v>
      </c>
      <c r="R4280" s="180">
        <v>0</v>
      </c>
      <c r="S4280" s="180">
        <v>0</v>
      </c>
      <c r="T4280" s="180">
        <v>0</v>
      </c>
    </row>
    <row r="4281" spans="2:20" x14ac:dyDescent="0.3">
      <c r="B4281" s="19">
        <v>4278</v>
      </c>
      <c r="C4281" s="179">
        <v>0</v>
      </c>
      <c r="D4281" s="179">
        <v>0</v>
      </c>
      <c r="E4281" s="179">
        <v>485197.61743924307</v>
      </c>
      <c r="F4281" s="179">
        <v>0</v>
      </c>
      <c r="G4281" s="179">
        <v>0</v>
      </c>
      <c r="H4281" s="179">
        <v>79386.21560697825</v>
      </c>
      <c r="I4281" s="179">
        <v>0</v>
      </c>
      <c r="J4281" s="179">
        <v>0</v>
      </c>
      <c r="K4281" s="179">
        <v>0</v>
      </c>
      <c r="L4281" s="179">
        <v>0</v>
      </c>
      <c r="M4281" s="179">
        <v>391674.80785656633</v>
      </c>
      <c r="N4281" s="179">
        <v>0</v>
      </c>
      <c r="O4281" s="179">
        <v>0</v>
      </c>
      <c r="P4281" s="179">
        <v>0</v>
      </c>
      <c r="Q4281" s="179">
        <v>0</v>
      </c>
      <c r="R4281" s="180">
        <v>0</v>
      </c>
      <c r="S4281" s="180">
        <v>0</v>
      </c>
      <c r="T4281" s="180">
        <v>0</v>
      </c>
    </row>
    <row r="4282" spans="2:20" x14ac:dyDescent="0.3">
      <c r="B4282" s="19">
        <v>4279</v>
      </c>
      <c r="C4282" s="179">
        <v>0</v>
      </c>
      <c r="D4282" s="179">
        <v>0</v>
      </c>
      <c r="E4282" s="179">
        <v>366234.30968473671</v>
      </c>
      <c r="F4282" s="179">
        <v>0</v>
      </c>
      <c r="G4282" s="179">
        <v>0</v>
      </c>
      <c r="H4282" s="179">
        <v>31837.070940519017</v>
      </c>
      <c r="I4282" s="179">
        <v>0</v>
      </c>
      <c r="J4282" s="179">
        <v>0</v>
      </c>
      <c r="K4282" s="179">
        <v>0</v>
      </c>
      <c r="L4282" s="179">
        <v>0</v>
      </c>
      <c r="M4282" s="179">
        <v>49870.327203013076</v>
      </c>
      <c r="N4282" s="179">
        <v>0</v>
      </c>
      <c r="O4282" s="179">
        <v>0</v>
      </c>
      <c r="P4282" s="179">
        <v>0</v>
      </c>
      <c r="Q4282" s="179">
        <v>0</v>
      </c>
      <c r="R4282" s="180">
        <v>0</v>
      </c>
      <c r="S4282" s="180">
        <v>0</v>
      </c>
      <c r="T4282" s="180">
        <v>0</v>
      </c>
    </row>
    <row r="4283" spans="2:20" x14ac:dyDescent="0.3">
      <c r="B4283" s="19">
        <v>4280</v>
      </c>
      <c r="C4283" s="179">
        <v>0</v>
      </c>
      <c r="D4283" s="179">
        <v>0</v>
      </c>
      <c r="E4283" s="179">
        <v>88698.435747455485</v>
      </c>
      <c r="F4283" s="179">
        <v>0</v>
      </c>
      <c r="G4283" s="179">
        <v>0</v>
      </c>
      <c r="H4283" s="179">
        <v>14414.427482248766</v>
      </c>
      <c r="I4283" s="179">
        <v>0</v>
      </c>
      <c r="J4283" s="179">
        <v>0</v>
      </c>
      <c r="K4283" s="179">
        <v>0</v>
      </c>
      <c r="L4283" s="179">
        <v>0</v>
      </c>
      <c r="M4283" s="179">
        <v>45849.360126597516</v>
      </c>
      <c r="N4283" s="179">
        <v>0</v>
      </c>
      <c r="O4283" s="179">
        <v>0</v>
      </c>
      <c r="P4283" s="179">
        <v>0</v>
      </c>
      <c r="Q4283" s="179">
        <v>0</v>
      </c>
      <c r="R4283" s="180">
        <v>0</v>
      </c>
      <c r="S4283" s="180">
        <v>0</v>
      </c>
      <c r="T4283" s="180">
        <v>0</v>
      </c>
    </row>
    <row r="4284" spans="2:20" x14ac:dyDescent="0.3">
      <c r="B4284" s="19">
        <v>4281</v>
      </c>
      <c r="C4284" s="179">
        <v>0</v>
      </c>
      <c r="D4284" s="179">
        <v>0</v>
      </c>
      <c r="E4284" s="179">
        <v>8764.1622213003084</v>
      </c>
      <c r="F4284" s="179">
        <v>0</v>
      </c>
      <c r="G4284" s="179">
        <v>0</v>
      </c>
      <c r="H4284" s="179">
        <v>91924.865924615326</v>
      </c>
      <c r="I4284" s="179">
        <v>0</v>
      </c>
      <c r="J4284" s="179">
        <v>0</v>
      </c>
      <c r="K4284" s="179">
        <v>0</v>
      </c>
      <c r="L4284" s="179">
        <v>0</v>
      </c>
      <c r="M4284" s="179">
        <v>452570.94926335086</v>
      </c>
      <c r="N4284" s="179">
        <v>0</v>
      </c>
      <c r="O4284" s="179">
        <v>0</v>
      </c>
      <c r="P4284" s="179">
        <v>0</v>
      </c>
      <c r="Q4284" s="179">
        <v>0</v>
      </c>
      <c r="R4284" s="180">
        <v>0</v>
      </c>
      <c r="S4284" s="180">
        <v>0</v>
      </c>
      <c r="T4284" s="180">
        <v>0</v>
      </c>
    </row>
    <row r="4285" spans="2:20" x14ac:dyDescent="0.3">
      <c r="B4285" s="19">
        <v>4282</v>
      </c>
      <c r="C4285" s="179">
        <v>0</v>
      </c>
      <c r="D4285" s="179">
        <v>0</v>
      </c>
      <c r="E4285" s="179">
        <v>163714.98460030532</v>
      </c>
      <c r="F4285" s="179">
        <v>0</v>
      </c>
      <c r="G4285" s="179">
        <v>0</v>
      </c>
      <c r="H4285" s="179">
        <v>869570.34733832476</v>
      </c>
      <c r="I4285" s="179">
        <v>0</v>
      </c>
      <c r="J4285" s="179">
        <v>0</v>
      </c>
      <c r="K4285" s="179">
        <v>0</v>
      </c>
      <c r="L4285" s="179">
        <v>0</v>
      </c>
      <c r="M4285" s="179">
        <v>2067.1044966391619</v>
      </c>
      <c r="N4285" s="179">
        <v>0</v>
      </c>
      <c r="O4285" s="179">
        <v>0</v>
      </c>
      <c r="P4285" s="179">
        <v>0</v>
      </c>
      <c r="Q4285" s="179">
        <v>0</v>
      </c>
      <c r="R4285" s="180">
        <v>0</v>
      </c>
      <c r="S4285" s="180">
        <v>0</v>
      </c>
      <c r="T4285" s="180">
        <v>0</v>
      </c>
    </row>
    <row r="4286" spans="2:20" x14ac:dyDescent="0.3">
      <c r="B4286" s="19">
        <v>4283</v>
      </c>
      <c r="C4286" s="179">
        <v>0</v>
      </c>
      <c r="D4286" s="179">
        <v>0</v>
      </c>
      <c r="E4286" s="179">
        <v>335700.94021759764</v>
      </c>
      <c r="F4286" s="179">
        <v>0</v>
      </c>
      <c r="G4286" s="179">
        <v>0</v>
      </c>
      <c r="H4286" s="179">
        <v>7147.890765740136</v>
      </c>
      <c r="I4286" s="179">
        <v>0</v>
      </c>
      <c r="J4286" s="179">
        <v>0</v>
      </c>
      <c r="K4286" s="179">
        <v>0</v>
      </c>
      <c r="L4286" s="179">
        <v>0</v>
      </c>
      <c r="M4286" s="179">
        <v>26418.313349814071</v>
      </c>
      <c r="N4286" s="179">
        <v>0</v>
      </c>
      <c r="O4286" s="179">
        <v>0</v>
      </c>
      <c r="P4286" s="179">
        <v>0</v>
      </c>
      <c r="Q4286" s="179">
        <v>0</v>
      </c>
      <c r="R4286" s="180">
        <v>0</v>
      </c>
      <c r="S4286" s="180">
        <v>0</v>
      </c>
      <c r="T4286" s="180">
        <v>0</v>
      </c>
    </row>
    <row r="4287" spans="2:20" x14ac:dyDescent="0.3">
      <c r="B4287" s="19">
        <v>4284</v>
      </c>
      <c r="C4287" s="179">
        <v>0</v>
      </c>
      <c r="D4287" s="179">
        <v>0</v>
      </c>
      <c r="E4287" s="179">
        <v>171702.66007738048</v>
      </c>
      <c r="F4287" s="179">
        <v>0</v>
      </c>
      <c r="G4287" s="179">
        <v>0</v>
      </c>
      <c r="H4287" s="179">
        <v>75554.603871295069</v>
      </c>
      <c r="I4287" s="179">
        <v>0</v>
      </c>
      <c r="J4287" s="179">
        <v>0</v>
      </c>
      <c r="K4287" s="179">
        <v>0</v>
      </c>
      <c r="L4287" s="179">
        <v>0</v>
      </c>
      <c r="M4287" s="179">
        <v>189277.04889732823</v>
      </c>
      <c r="N4287" s="179">
        <v>0</v>
      </c>
      <c r="O4287" s="179">
        <v>0</v>
      </c>
      <c r="P4287" s="179">
        <v>0</v>
      </c>
      <c r="Q4287" s="179">
        <v>0</v>
      </c>
      <c r="R4287" s="180">
        <v>0</v>
      </c>
      <c r="S4287" s="180">
        <v>0</v>
      </c>
      <c r="T4287" s="180">
        <v>0</v>
      </c>
    </row>
    <row r="4288" spans="2:20" x14ac:dyDescent="0.3">
      <c r="B4288" s="19">
        <v>4285</v>
      </c>
      <c r="C4288" s="179">
        <v>0</v>
      </c>
      <c r="D4288" s="179">
        <v>0</v>
      </c>
      <c r="E4288" s="179">
        <v>96727.213030390281</v>
      </c>
      <c r="F4288" s="179">
        <v>0</v>
      </c>
      <c r="G4288" s="179">
        <v>0</v>
      </c>
      <c r="H4288" s="179">
        <v>43080.085633001814</v>
      </c>
      <c r="I4288" s="179">
        <v>0</v>
      </c>
      <c r="J4288" s="179">
        <v>0</v>
      </c>
      <c r="K4288" s="179">
        <v>0</v>
      </c>
      <c r="L4288" s="179">
        <v>0</v>
      </c>
      <c r="M4288" s="179">
        <v>358092.82182047365</v>
      </c>
      <c r="N4288" s="179">
        <v>0</v>
      </c>
      <c r="O4288" s="179">
        <v>0</v>
      </c>
      <c r="P4288" s="179">
        <v>0</v>
      </c>
      <c r="Q4288" s="179">
        <v>0</v>
      </c>
      <c r="R4288" s="180">
        <v>0</v>
      </c>
      <c r="S4288" s="180">
        <v>0</v>
      </c>
      <c r="T4288" s="180">
        <v>0</v>
      </c>
    </row>
    <row r="4289" spans="2:20" x14ac:dyDescent="0.3">
      <c r="B4289" s="19">
        <v>4286</v>
      </c>
      <c r="C4289" s="179">
        <v>0</v>
      </c>
      <c r="D4289" s="179">
        <v>0</v>
      </c>
      <c r="E4289" s="179">
        <v>2066635.5819041908</v>
      </c>
      <c r="F4289" s="179">
        <v>0</v>
      </c>
      <c r="G4289" s="179">
        <v>0</v>
      </c>
      <c r="H4289" s="179">
        <v>10636.619934878499</v>
      </c>
      <c r="I4289" s="179">
        <v>0</v>
      </c>
      <c r="J4289" s="179">
        <v>0</v>
      </c>
      <c r="K4289" s="179">
        <v>0</v>
      </c>
      <c r="L4289" s="179">
        <v>0</v>
      </c>
      <c r="M4289" s="179">
        <v>2925539.20904649</v>
      </c>
      <c r="N4289" s="179">
        <v>0</v>
      </c>
      <c r="O4289" s="179">
        <v>0</v>
      </c>
      <c r="P4289" s="179">
        <v>0</v>
      </c>
      <c r="Q4289" s="179">
        <v>0</v>
      </c>
      <c r="R4289" s="180">
        <v>0</v>
      </c>
      <c r="S4289" s="180">
        <v>0</v>
      </c>
      <c r="T4289" s="180">
        <v>0</v>
      </c>
    </row>
    <row r="4290" spans="2:20" x14ac:dyDescent="0.3">
      <c r="B4290" s="19">
        <v>4287</v>
      </c>
      <c r="C4290" s="179">
        <v>0</v>
      </c>
      <c r="D4290" s="179">
        <v>0</v>
      </c>
      <c r="E4290" s="179">
        <v>34824.930445813625</v>
      </c>
      <c r="F4290" s="179">
        <v>0</v>
      </c>
      <c r="G4290" s="179">
        <v>0</v>
      </c>
      <c r="H4290" s="179">
        <v>123653.25021520926</v>
      </c>
      <c r="I4290" s="179">
        <v>0</v>
      </c>
      <c r="J4290" s="179">
        <v>0</v>
      </c>
      <c r="K4290" s="179">
        <v>0</v>
      </c>
      <c r="L4290" s="179">
        <v>0</v>
      </c>
      <c r="M4290" s="179">
        <v>387064.67083045276</v>
      </c>
      <c r="N4290" s="179">
        <v>0</v>
      </c>
      <c r="O4290" s="179">
        <v>0</v>
      </c>
      <c r="P4290" s="179">
        <v>0</v>
      </c>
      <c r="Q4290" s="179">
        <v>0</v>
      </c>
      <c r="R4290" s="180">
        <v>0</v>
      </c>
      <c r="S4290" s="180">
        <v>0</v>
      </c>
      <c r="T4290" s="180">
        <v>0</v>
      </c>
    </row>
    <row r="4291" spans="2:20" x14ac:dyDescent="0.3">
      <c r="B4291" s="19">
        <v>4288</v>
      </c>
      <c r="C4291" s="179">
        <v>0</v>
      </c>
      <c r="D4291" s="179">
        <v>0</v>
      </c>
      <c r="E4291" s="179">
        <v>122071.2982051421</v>
      </c>
      <c r="F4291" s="179">
        <v>0</v>
      </c>
      <c r="G4291" s="179">
        <v>0</v>
      </c>
      <c r="H4291" s="179">
        <v>35012.766316841313</v>
      </c>
      <c r="I4291" s="179">
        <v>0</v>
      </c>
      <c r="J4291" s="179">
        <v>0</v>
      </c>
      <c r="K4291" s="179">
        <v>0</v>
      </c>
      <c r="L4291" s="179">
        <v>0</v>
      </c>
      <c r="M4291" s="179">
        <v>43999.264010306732</v>
      </c>
      <c r="N4291" s="179">
        <v>0</v>
      </c>
      <c r="O4291" s="179">
        <v>0</v>
      </c>
      <c r="P4291" s="179">
        <v>0</v>
      </c>
      <c r="Q4291" s="179">
        <v>0</v>
      </c>
      <c r="R4291" s="180">
        <v>0</v>
      </c>
      <c r="S4291" s="180">
        <v>0</v>
      </c>
      <c r="T4291" s="180">
        <v>0</v>
      </c>
    </row>
    <row r="4292" spans="2:20" x14ac:dyDescent="0.3">
      <c r="B4292" s="19">
        <v>4289</v>
      </c>
      <c r="C4292" s="179">
        <v>0</v>
      </c>
      <c r="D4292" s="179">
        <v>0</v>
      </c>
      <c r="E4292" s="179">
        <v>113367.26974219675</v>
      </c>
      <c r="F4292" s="179">
        <v>0</v>
      </c>
      <c r="G4292" s="179">
        <v>0</v>
      </c>
      <c r="H4292" s="179">
        <v>81154.929781551458</v>
      </c>
      <c r="I4292" s="179">
        <v>0</v>
      </c>
      <c r="J4292" s="179">
        <v>0</v>
      </c>
      <c r="K4292" s="179">
        <v>0</v>
      </c>
      <c r="L4292" s="179">
        <v>0</v>
      </c>
      <c r="M4292" s="179">
        <v>29154.13949062075</v>
      </c>
      <c r="N4292" s="179">
        <v>0</v>
      </c>
      <c r="O4292" s="179">
        <v>0</v>
      </c>
      <c r="P4292" s="179">
        <v>0</v>
      </c>
      <c r="Q4292" s="179">
        <v>0</v>
      </c>
      <c r="R4292" s="180">
        <v>0</v>
      </c>
      <c r="S4292" s="180">
        <v>0</v>
      </c>
      <c r="T4292" s="180">
        <v>0</v>
      </c>
    </row>
    <row r="4293" spans="2:20" x14ac:dyDescent="0.3">
      <c r="B4293" s="19">
        <v>4290</v>
      </c>
      <c r="C4293" s="179">
        <v>0</v>
      </c>
      <c r="D4293" s="179">
        <v>0</v>
      </c>
      <c r="E4293" s="179">
        <v>43557.793784072295</v>
      </c>
      <c r="F4293" s="179">
        <v>0</v>
      </c>
      <c r="G4293" s="179">
        <v>0</v>
      </c>
      <c r="H4293" s="179">
        <v>221445.11718056552</v>
      </c>
      <c r="I4293" s="179">
        <v>0</v>
      </c>
      <c r="J4293" s="179">
        <v>0</v>
      </c>
      <c r="K4293" s="179">
        <v>0</v>
      </c>
      <c r="L4293" s="179">
        <v>0</v>
      </c>
      <c r="M4293" s="179">
        <v>183350.86912976566</v>
      </c>
      <c r="N4293" s="179">
        <v>0</v>
      </c>
      <c r="O4293" s="179">
        <v>0</v>
      </c>
      <c r="P4293" s="179">
        <v>0</v>
      </c>
      <c r="Q4293" s="179">
        <v>0</v>
      </c>
      <c r="R4293" s="180">
        <v>0</v>
      </c>
      <c r="S4293" s="180">
        <v>0</v>
      </c>
      <c r="T4293" s="180">
        <v>0</v>
      </c>
    </row>
    <row r="4294" spans="2:20" x14ac:dyDescent="0.3">
      <c r="B4294" s="19">
        <v>4291</v>
      </c>
      <c r="C4294" s="179">
        <v>0</v>
      </c>
      <c r="D4294" s="179">
        <v>0</v>
      </c>
      <c r="E4294" s="179">
        <v>831596.82881329849</v>
      </c>
      <c r="F4294" s="179">
        <v>0</v>
      </c>
      <c r="G4294" s="179">
        <v>0</v>
      </c>
      <c r="H4294" s="179">
        <v>285209.82471864484</v>
      </c>
      <c r="I4294" s="179">
        <v>0</v>
      </c>
      <c r="J4294" s="179">
        <v>0</v>
      </c>
      <c r="K4294" s="179">
        <v>0</v>
      </c>
      <c r="L4294" s="179">
        <v>0</v>
      </c>
      <c r="M4294" s="179">
        <v>7793.8030611511294</v>
      </c>
      <c r="N4294" s="179">
        <v>0</v>
      </c>
      <c r="O4294" s="179">
        <v>0</v>
      </c>
      <c r="P4294" s="179">
        <v>0</v>
      </c>
      <c r="Q4294" s="179">
        <v>0</v>
      </c>
      <c r="R4294" s="180">
        <v>0</v>
      </c>
      <c r="S4294" s="180">
        <v>0</v>
      </c>
      <c r="T4294" s="180">
        <v>0</v>
      </c>
    </row>
    <row r="4295" spans="2:20" x14ac:dyDescent="0.3">
      <c r="B4295" s="19">
        <v>4292</v>
      </c>
      <c r="C4295" s="179">
        <v>0</v>
      </c>
      <c r="D4295" s="179">
        <v>0</v>
      </c>
      <c r="E4295" s="179">
        <v>25947.684319387154</v>
      </c>
      <c r="F4295" s="179">
        <v>0</v>
      </c>
      <c r="G4295" s="179">
        <v>0</v>
      </c>
      <c r="H4295" s="179">
        <v>31863.842139346096</v>
      </c>
      <c r="I4295" s="179">
        <v>0</v>
      </c>
      <c r="J4295" s="179">
        <v>0</v>
      </c>
      <c r="K4295" s="179">
        <v>0</v>
      </c>
      <c r="L4295" s="179">
        <v>0</v>
      </c>
      <c r="M4295" s="179">
        <v>51230.064635688555</v>
      </c>
      <c r="N4295" s="179">
        <v>0</v>
      </c>
      <c r="O4295" s="179">
        <v>0</v>
      </c>
      <c r="P4295" s="179">
        <v>0</v>
      </c>
      <c r="Q4295" s="179">
        <v>0</v>
      </c>
      <c r="R4295" s="180">
        <v>0</v>
      </c>
      <c r="S4295" s="180">
        <v>0</v>
      </c>
      <c r="T4295" s="180">
        <v>0</v>
      </c>
    </row>
    <row r="4296" spans="2:20" x14ac:dyDescent="0.3">
      <c r="B4296" s="19">
        <v>4293</v>
      </c>
      <c r="C4296" s="179">
        <v>0</v>
      </c>
      <c r="D4296" s="179">
        <v>0</v>
      </c>
      <c r="E4296" s="179">
        <v>559951.79013237846</v>
      </c>
      <c r="F4296" s="179">
        <v>0</v>
      </c>
      <c r="G4296" s="179">
        <v>0</v>
      </c>
      <c r="H4296" s="179">
        <v>333416.58337959688</v>
      </c>
      <c r="I4296" s="179">
        <v>0</v>
      </c>
      <c r="J4296" s="179">
        <v>0</v>
      </c>
      <c r="K4296" s="179">
        <v>0</v>
      </c>
      <c r="L4296" s="179">
        <v>0</v>
      </c>
      <c r="M4296" s="179">
        <v>99186.78572285056</v>
      </c>
      <c r="N4296" s="179">
        <v>0</v>
      </c>
      <c r="O4296" s="179">
        <v>0</v>
      </c>
      <c r="P4296" s="179">
        <v>0</v>
      </c>
      <c r="Q4296" s="179">
        <v>0</v>
      </c>
      <c r="R4296" s="180">
        <v>0</v>
      </c>
      <c r="S4296" s="180">
        <v>0</v>
      </c>
      <c r="T4296" s="180">
        <v>0</v>
      </c>
    </row>
    <row r="4297" spans="2:20" x14ac:dyDescent="0.3">
      <c r="B4297" s="19">
        <v>4294</v>
      </c>
      <c r="C4297" s="179">
        <v>0</v>
      </c>
      <c r="D4297" s="179">
        <v>0</v>
      </c>
      <c r="E4297" s="179">
        <v>17957.715242620769</v>
      </c>
      <c r="F4297" s="179">
        <v>0</v>
      </c>
      <c r="G4297" s="179">
        <v>0</v>
      </c>
      <c r="H4297" s="179">
        <v>89198.319429646741</v>
      </c>
      <c r="I4297" s="179">
        <v>0</v>
      </c>
      <c r="J4297" s="179">
        <v>0</v>
      </c>
      <c r="K4297" s="179">
        <v>0</v>
      </c>
      <c r="L4297" s="179">
        <v>0</v>
      </c>
      <c r="M4297" s="179">
        <v>63097.014360146328</v>
      </c>
      <c r="N4297" s="179">
        <v>0</v>
      </c>
      <c r="O4297" s="179">
        <v>0</v>
      </c>
      <c r="P4297" s="179">
        <v>0</v>
      </c>
      <c r="Q4297" s="179">
        <v>0</v>
      </c>
      <c r="R4297" s="180">
        <v>0</v>
      </c>
      <c r="S4297" s="180">
        <v>0</v>
      </c>
      <c r="T4297" s="180">
        <v>0</v>
      </c>
    </row>
    <row r="4298" spans="2:20" x14ac:dyDescent="0.3">
      <c r="B4298" s="19">
        <v>4295</v>
      </c>
      <c r="C4298" s="179">
        <v>0</v>
      </c>
      <c r="D4298" s="179">
        <v>0</v>
      </c>
      <c r="E4298" s="179">
        <v>307469.85959072848</v>
      </c>
      <c r="F4298" s="179">
        <v>0</v>
      </c>
      <c r="G4298" s="179">
        <v>0</v>
      </c>
      <c r="H4298" s="179">
        <v>38215.400206618979</v>
      </c>
      <c r="I4298" s="179">
        <v>0</v>
      </c>
      <c r="J4298" s="179">
        <v>0</v>
      </c>
      <c r="K4298" s="179">
        <v>0</v>
      </c>
      <c r="L4298" s="179">
        <v>0</v>
      </c>
      <c r="M4298" s="179">
        <v>6753.3368271917152</v>
      </c>
      <c r="N4298" s="179">
        <v>0</v>
      </c>
      <c r="O4298" s="179">
        <v>0</v>
      </c>
      <c r="P4298" s="179">
        <v>0</v>
      </c>
      <c r="Q4298" s="179">
        <v>0</v>
      </c>
      <c r="R4298" s="180">
        <v>0</v>
      </c>
      <c r="S4298" s="180">
        <v>0</v>
      </c>
      <c r="T4298" s="180">
        <v>0</v>
      </c>
    </row>
    <row r="4299" spans="2:20" x14ac:dyDescent="0.3">
      <c r="B4299" s="19">
        <v>4296</v>
      </c>
      <c r="C4299" s="179">
        <v>0</v>
      </c>
      <c r="D4299" s="179">
        <v>0</v>
      </c>
      <c r="E4299" s="179">
        <v>36334.222319816181</v>
      </c>
      <c r="F4299" s="179">
        <v>0</v>
      </c>
      <c r="G4299" s="179">
        <v>0</v>
      </c>
      <c r="H4299" s="179">
        <v>8664.7103654877446</v>
      </c>
      <c r="I4299" s="179">
        <v>0</v>
      </c>
      <c r="J4299" s="179">
        <v>0</v>
      </c>
      <c r="K4299" s="179">
        <v>0</v>
      </c>
      <c r="L4299" s="179">
        <v>0</v>
      </c>
      <c r="M4299" s="179">
        <v>36780.786126271851</v>
      </c>
      <c r="N4299" s="179">
        <v>0</v>
      </c>
      <c r="O4299" s="179">
        <v>0</v>
      </c>
      <c r="P4299" s="179">
        <v>0</v>
      </c>
      <c r="Q4299" s="179">
        <v>0</v>
      </c>
      <c r="R4299" s="180">
        <v>0</v>
      </c>
      <c r="S4299" s="180">
        <v>0</v>
      </c>
      <c r="T4299" s="180">
        <v>0</v>
      </c>
    </row>
    <row r="4300" spans="2:20" x14ac:dyDescent="0.3">
      <c r="B4300" s="19">
        <v>4297</v>
      </c>
      <c r="C4300" s="179">
        <v>0</v>
      </c>
      <c r="D4300" s="179">
        <v>0</v>
      </c>
      <c r="E4300" s="179">
        <v>217861.25943505432</v>
      </c>
      <c r="F4300" s="179">
        <v>0</v>
      </c>
      <c r="G4300" s="179">
        <v>0</v>
      </c>
      <c r="H4300" s="179">
        <v>216838.41211201283</v>
      </c>
      <c r="I4300" s="179">
        <v>0</v>
      </c>
      <c r="J4300" s="179">
        <v>0</v>
      </c>
      <c r="K4300" s="179">
        <v>0</v>
      </c>
      <c r="L4300" s="179">
        <v>0</v>
      </c>
      <c r="M4300" s="179">
        <v>8673.4226479067875</v>
      </c>
      <c r="N4300" s="179">
        <v>0</v>
      </c>
      <c r="O4300" s="179">
        <v>0</v>
      </c>
      <c r="P4300" s="179">
        <v>0</v>
      </c>
      <c r="Q4300" s="179">
        <v>0</v>
      </c>
      <c r="R4300" s="180">
        <v>0</v>
      </c>
      <c r="S4300" s="180">
        <v>0</v>
      </c>
      <c r="T4300" s="180">
        <v>0</v>
      </c>
    </row>
    <row r="4301" spans="2:20" x14ac:dyDescent="0.3">
      <c r="B4301" s="19">
        <v>4298</v>
      </c>
      <c r="C4301" s="179">
        <v>0</v>
      </c>
      <c r="D4301" s="179">
        <v>0</v>
      </c>
      <c r="E4301" s="179">
        <v>28009.342664638938</v>
      </c>
      <c r="F4301" s="179">
        <v>0</v>
      </c>
      <c r="G4301" s="179">
        <v>0</v>
      </c>
      <c r="H4301" s="179">
        <v>7567.1440526339384</v>
      </c>
      <c r="I4301" s="179">
        <v>0</v>
      </c>
      <c r="J4301" s="179">
        <v>0</v>
      </c>
      <c r="K4301" s="179">
        <v>0</v>
      </c>
      <c r="L4301" s="179">
        <v>0</v>
      </c>
      <c r="M4301" s="179">
        <v>124242.41682391762</v>
      </c>
      <c r="N4301" s="179">
        <v>0</v>
      </c>
      <c r="O4301" s="179">
        <v>0</v>
      </c>
      <c r="P4301" s="179">
        <v>0</v>
      </c>
      <c r="Q4301" s="179">
        <v>0</v>
      </c>
      <c r="R4301" s="180">
        <v>0</v>
      </c>
      <c r="S4301" s="180">
        <v>0</v>
      </c>
      <c r="T4301" s="180">
        <v>0</v>
      </c>
    </row>
    <row r="4302" spans="2:20" x14ac:dyDescent="0.3">
      <c r="B4302" s="19">
        <v>4299</v>
      </c>
      <c r="C4302" s="179">
        <v>0</v>
      </c>
      <c r="D4302" s="179">
        <v>0</v>
      </c>
      <c r="E4302" s="179">
        <v>118479.44730062208</v>
      </c>
      <c r="F4302" s="179">
        <v>0</v>
      </c>
      <c r="G4302" s="179">
        <v>0</v>
      </c>
      <c r="H4302" s="179">
        <v>79298.869426470032</v>
      </c>
      <c r="I4302" s="179">
        <v>0</v>
      </c>
      <c r="J4302" s="179">
        <v>0</v>
      </c>
      <c r="K4302" s="179">
        <v>0</v>
      </c>
      <c r="L4302" s="179">
        <v>0</v>
      </c>
      <c r="M4302" s="179">
        <v>94040.664600316319</v>
      </c>
      <c r="N4302" s="179">
        <v>0</v>
      </c>
      <c r="O4302" s="179">
        <v>0</v>
      </c>
      <c r="P4302" s="179">
        <v>0</v>
      </c>
      <c r="Q4302" s="179">
        <v>0</v>
      </c>
      <c r="R4302" s="180">
        <v>0</v>
      </c>
      <c r="S4302" s="180">
        <v>0</v>
      </c>
      <c r="T4302" s="180">
        <v>0</v>
      </c>
    </row>
    <row r="4303" spans="2:20" x14ac:dyDescent="0.3">
      <c r="B4303" s="19">
        <v>4300</v>
      </c>
      <c r="C4303" s="179">
        <v>0</v>
      </c>
      <c r="D4303" s="179">
        <v>0</v>
      </c>
      <c r="E4303" s="179">
        <v>370901.17741429899</v>
      </c>
      <c r="F4303" s="179">
        <v>0</v>
      </c>
      <c r="G4303" s="179">
        <v>0</v>
      </c>
      <c r="H4303" s="179">
        <v>400897.03174619912</v>
      </c>
      <c r="I4303" s="179">
        <v>0</v>
      </c>
      <c r="J4303" s="179">
        <v>0</v>
      </c>
      <c r="K4303" s="179">
        <v>0</v>
      </c>
      <c r="L4303" s="179">
        <v>0</v>
      </c>
      <c r="M4303" s="179">
        <v>9065.7489782217726</v>
      </c>
      <c r="N4303" s="179">
        <v>0</v>
      </c>
      <c r="O4303" s="179">
        <v>0</v>
      </c>
      <c r="P4303" s="179">
        <v>0</v>
      </c>
      <c r="Q4303" s="179">
        <v>0</v>
      </c>
      <c r="R4303" s="180">
        <v>0</v>
      </c>
      <c r="S4303" s="180">
        <v>0</v>
      </c>
      <c r="T4303" s="180">
        <v>0</v>
      </c>
    </row>
    <row r="4304" spans="2:20" x14ac:dyDescent="0.3">
      <c r="B4304" s="19">
        <v>4301</v>
      </c>
      <c r="C4304" s="179">
        <v>0</v>
      </c>
      <c r="D4304" s="179">
        <v>0</v>
      </c>
      <c r="E4304" s="179">
        <v>3239956.7028714735</v>
      </c>
      <c r="F4304" s="179">
        <v>0</v>
      </c>
      <c r="G4304" s="179">
        <v>0</v>
      </c>
      <c r="H4304" s="179">
        <v>8638.5747289333412</v>
      </c>
      <c r="I4304" s="179">
        <v>0</v>
      </c>
      <c r="J4304" s="179">
        <v>0</v>
      </c>
      <c r="K4304" s="179">
        <v>0</v>
      </c>
      <c r="L4304" s="179">
        <v>0</v>
      </c>
      <c r="M4304" s="179">
        <v>74702.462255354418</v>
      </c>
      <c r="N4304" s="179">
        <v>0</v>
      </c>
      <c r="O4304" s="179">
        <v>0</v>
      </c>
      <c r="P4304" s="179">
        <v>0</v>
      </c>
      <c r="Q4304" s="179">
        <v>0</v>
      </c>
      <c r="R4304" s="180">
        <v>0</v>
      </c>
      <c r="S4304" s="180">
        <v>0</v>
      </c>
      <c r="T4304" s="180">
        <v>0</v>
      </c>
    </row>
    <row r="4305" spans="2:20" x14ac:dyDescent="0.3">
      <c r="B4305" s="19">
        <v>4302</v>
      </c>
      <c r="C4305" s="179">
        <v>0</v>
      </c>
      <c r="D4305" s="179">
        <v>0</v>
      </c>
      <c r="E4305" s="179">
        <v>29312.956662336066</v>
      </c>
      <c r="F4305" s="179">
        <v>0</v>
      </c>
      <c r="G4305" s="179">
        <v>0</v>
      </c>
      <c r="H4305" s="179">
        <v>8429.5428046325451</v>
      </c>
      <c r="I4305" s="179">
        <v>0</v>
      </c>
      <c r="J4305" s="179">
        <v>0</v>
      </c>
      <c r="K4305" s="179">
        <v>0</v>
      </c>
      <c r="L4305" s="179">
        <v>0</v>
      </c>
      <c r="M4305" s="179">
        <v>9756.5122960002409</v>
      </c>
      <c r="N4305" s="179">
        <v>0</v>
      </c>
      <c r="O4305" s="179">
        <v>0</v>
      </c>
      <c r="P4305" s="179">
        <v>0</v>
      </c>
      <c r="Q4305" s="179">
        <v>0</v>
      </c>
      <c r="R4305" s="180">
        <v>0</v>
      </c>
      <c r="S4305" s="180">
        <v>0</v>
      </c>
      <c r="T4305" s="180">
        <v>0</v>
      </c>
    </row>
    <row r="4306" spans="2:20" x14ac:dyDescent="0.3">
      <c r="B4306" s="19">
        <v>4303</v>
      </c>
      <c r="C4306" s="179">
        <v>0</v>
      </c>
      <c r="D4306" s="179">
        <v>0</v>
      </c>
      <c r="E4306" s="179">
        <v>2649.6186753107545</v>
      </c>
      <c r="F4306" s="179">
        <v>0</v>
      </c>
      <c r="G4306" s="179">
        <v>0</v>
      </c>
      <c r="H4306" s="179">
        <v>3306108.3657641602</v>
      </c>
      <c r="I4306" s="179">
        <v>0</v>
      </c>
      <c r="J4306" s="179">
        <v>0</v>
      </c>
      <c r="K4306" s="179">
        <v>0</v>
      </c>
      <c r="L4306" s="179">
        <v>0</v>
      </c>
      <c r="M4306" s="179">
        <v>80738.481980427357</v>
      </c>
      <c r="N4306" s="179">
        <v>0</v>
      </c>
      <c r="O4306" s="179">
        <v>0</v>
      </c>
      <c r="P4306" s="179">
        <v>0</v>
      </c>
      <c r="Q4306" s="179">
        <v>0</v>
      </c>
      <c r="R4306" s="180">
        <v>0</v>
      </c>
      <c r="S4306" s="180">
        <v>0</v>
      </c>
      <c r="T4306" s="180">
        <v>0</v>
      </c>
    </row>
    <row r="4307" spans="2:20" x14ac:dyDescent="0.3">
      <c r="B4307" s="19">
        <v>4304</v>
      </c>
      <c r="C4307" s="179">
        <v>0</v>
      </c>
      <c r="D4307" s="179">
        <v>0</v>
      </c>
      <c r="E4307" s="179">
        <v>194909.17326009242</v>
      </c>
      <c r="F4307" s="179">
        <v>0</v>
      </c>
      <c r="G4307" s="179">
        <v>0</v>
      </c>
      <c r="H4307" s="179">
        <v>5858.4515738142345</v>
      </c>
      <c r="I4307" s="179">
        <v>0</v>
      </c>
      <c r="J4307" s="179">
        <v>0</v>
      </c>
      <c r="K4307" s="179">
        <v>0</v>
      </c>
      <c r="L4307" s="179">
        <v>0</v>
      </c>
      <c r="M4307" s="179">
        <v>100923.73518652907</v>
      </c>
      <c r="N4307" s="179">
        <v>0</v>
      </c>
      <c r="O4307" s="179">
        <v>0</v>
      </c>
      <c r="P4307" s="179">
        <v>0</v>
      </c>
      <c r="Q4307" s="179">
        <v>0</v>
      </c>
      <c r="R4307" s="180">
        <v>0</v>
      </c>
      <c r="S4307" s="180">
        <v>0</v>
      </c>
      <c r="T4307" s="180">
        <v>0</v>
      </c>
    </row>
    <row r="4308" spans="2:20" x14ac:dyDescent="0.3">
      <c r="B4308" s="19">
        <v>4305</v>
      </c>
      <c r="C4308" s="179">
        <v>0</v>
      </c>
      <c r="D4308" s="179">
        <v>0</v>
      </c>
      <c r="E4308" s="179">
        <v>6738.348426780949</v>
      </c>
      <c r="F4308" s="179">
        <v>0</v>
      </c>
      <c r="G4308" s="179">
        <v>0</v>
      </c>
      <c r="H4308" s="179">
        <v>363621.72625026468</v>
      </c>
      <c r="I4308" s="179">
        <v>0</v>
      </c>
      <c r="J4308" s="179">
        <v>0</v>
      </c>
      <c r="K4308" s="179">
        <v>0</v>
      </c>
      <c r="L4308" s="179">
        <v>0</v>
      </c>
      <c r="M4308" s="179">
        <v>134945.57394717424</v>
      </c>
      <c r="N4308" s="179">
        <v>0</v>
      </c>
      <c r="O4308" s="179">
        <v>0</v>
      </c>
      <c r="P4308" s="179">
        <v>0</v>
      </c>
      <c r="Q4308" s="179">
        <v>0</v>
      </c>
      <c r="R4308" s="180">
        <v>0</v>
      </c>
      <c r="S4308" s="180">
        <v>0</v>
      </c>
      <c r="T4308" s="180">
        <v>0</v>
      </c>
    </row>
    <row r="4309" spans="2:20" x14ac:dyDescent="0.3">
      <c r="B4309" s="19">
        <v>4306</v>
      </c>
      <c r="C4309" s="179">
        <v>0</v>
      </c>
      <c r="D4309" s="179">
        <v>0</v>
      </c>
      <c r="E4309" s="179">
        <v>87152.311334894825</v>
      </c>
      <c r="F4309" s="179">
        <v>0</v>
      </c>
      <c r="G4309" s="179">
        <v>0</v>
      </c>
      <c r="H4309" s="179">
        <v>533167.77549680776</v>
      </c>
      <c r="I4309" s="179">
        <v>0</v>
      </c>
      <c r="J4309" s="179">
        <v>0</v>
      </c>
      <c r="K4309" s="179">
        <v>0</v>
      </c>
      <c r="L4309" s="179">
        <v>0</v>
      </c>
      <c r="M4309" s="179">
        <v>151601.84134002222</v>
      </c>
      <c r="N4309" s="179">
        <v>0</v>
      </c>
      <c r="O4309" s="179">
        <v>0</v>
      </c>
      <c r="P4309" s="179">
        <v>0</v>
      </c>
      <c r="Q4309" s="179">
        <v>0</v>
      </c>
      <c r="R4309" s="180">
        <v>0</v>
      </c>
      <c r="S4309" s="180">
        <v>0</v>
      </c>
      <c r="T4309" s="180">
        <v>0</v>
      </c>
    </row>
    <row r="4310" spans="2:20" x14ac:dyDescent="0.3">
      <c r="B4310" s="19">
        <v>4307</v>
      </c>
      <c r="C4310" s="179">
        <v>0</v>
      </c>
      <c r="D4310" s="179">
        <v>0</v>
      </c>
      <c r="E4310" s="179">
        <v>115171.31332079791</v>
      </c>
      <c r="F4310" s="179">
        <v>0</v>
      </c>
      <c r="G4310" s="179">
        <v>0</v>
      </c>
      <c r="H4310" s="179">
        <v>67758.531900041315</v>
      </c>
      <c r="I4310" s="179">
        <v>0</v>
      </c>
      <c r="J4310" s="179">
        <v>0</v>
      </c>
      <c r="K4310" s="179">
        <v>0</v>
      </c>
      <c r="L4310" s="179">
        <v>0</v>
      </c>
      <c r="M4310" s="179">
        <v>164922.77383294702</v>
      </c>
      <c r="N4310" s="179">
        <v>0</v>
      </c>
      <c r="O4310" s="179">
        <v>0</v>
      </c>
      <c r="P4310" s="179">
        <v>0</v>
      </c>
      <c r="Q4310" s="179">
        <v>0</v>
      </c>
      <c r="R4310" s="180">
        <v>0</v>
      </c>
      <c r="S4310" s="180">
        <v>0</v>
      </c>
      <c r="T4310" s="180">
        <v>0</v>
      </c>
    </row>
    <row r="4311" spans="2:20" x14ac:dyDescent="0.3">
      <c r="B4311" s="19">
        <v>4308</v>
      </c>
      <c r="C4311" s="179">
        <v>0</v>
      </c>
      <c r="D4311" s="179">
        <v>0</v>
      </c>
      <c r="E4311" s="179">
        <v>250892.95642451671</v>
      </c>
      <c r="F4311" s="179">
        <v>0</v>
      </c>
      <c r="G4311" s="179">
        <v>0</v>
      </c>
      <c r="H4311" s="179">
        <v>28212.548783963863</v>
      </c>
      <c r="I4311" s="179">
        <v>0</v>
      </c>
      <c r="J4311" s="179">
        <v>0</v>
      </c>
      <c r="K4311" s="179">
        <v>0</v>
      </c>
      <c r="L4311" s="179">
        <v>0</v>
      </c>
      <c r="M4311" s="179">
        <v>46198.72175340743</v>
      </c>
      <c r="N4311" s="179">
        <v>0</v>
      </c>
      <c r="O4311" s="179">
        <v>0</v>
      </c>
      <c r="P4311" s="179">
        <v>0</v>
      </c>
      <c r="Q4311" s="179">
        <v>0</v>
      </c>
      <c r="R4311" s="180">
        <v>0</v>
      </c>
      <c r="S4311" s="180">
        <v>0</v>
      </c>
      <c r="T4311" s="180">
        <v>0</v>
      </c>
    </row>
    <row r="4312" spans="2:20" x14ac:dyDescent="0.3">
      <c r="B4312" s="19">
        <v>4309</v>
      </c>
      <c r="C4312" s="179">
        <v>0</v>
      </c>
      <c r="D4312" s="179">
        <v>0</v>
      </c>
      <c r="E4312" s="179">
        <v>13775.16316825672</v>
      </c>
      <c r="F4312" s="179">
        <v>0</v>
      </c>
      <c r="G4312" s="179">
        <v>0</v>
      </c>
      <c r="H4312" s="179">
        <v>191404.55326198117</v>
      </c>
      <c r="I4312" s="179">
        <v>0</v>
      </c>
      <c r="J4312" s="179">
        <v>0</v>
      </c>
      <c r="K4312" s="179">
        <v>0</v>
      </c>
      <c r="L4312" s="179">
        <v>0</v>
      </c>
      <c r="M4312" s="179">
        <v>93515.276108471546</v>
      </c>
      <c r="N4312" s="179">
        <v>0</v>
      </c>
      <c r="O4312" s="179">
        <v>0</v>
      </c>
      <c r="P4312" s="179">
        <v>0</v>
      </c>
      <c r="Q4312" s="179">
        <v>0</v>
      </c>
      <c r="R4312" s="180">
        <v>0</v>
      </c>
      <c r="S4312" s="180">
        <v>0</v>
      </c>
      <c r="T4312" s="180">
        <v>0</v>
      </c>
    </row>
    <row r="4313" spans="2:20" x14ac:dyDescent="0.3">
      <c r="B4313" s="19">
        <v>4310</v>
      </c>
      <c r="C4313" s="179">
        <v>0</v>
      </c>
      <c r="D4313" s="179">
        <v>0</v>
      </c>
      <c r="E4313" s="179">
        <v>474441.68526422908</v>
      </c>
      <c r="F4313" s="179">
        <v>0</v>
      </c>
      <c r="G4313" s="179">
        <v>0</v>
      </c>
      <c r="H4313" s="179">
        <v>2342.6751601603578</v>
      </c>
      <c r="I4313" s="179">
        <v>0</v>
      </c>
      <c r="J4313" s="179">
        <v>0</v>
      </c>
      <c r="K4313" s="179">
        <v>0</v>
      </c>
      <c r="L4313" s="179">
        <v>0</v>
      </c>
      <c r="M4313" s="179">
        <v>388781.87551869947</v>
      </c>
      <c r="N4313" s="179">
        <v>0</v>
      </c>
      <c r="O4313" s="179">
        <v>0</v>
      </c>
      <c r="P4313" s="179">
        <v>0</v>
      </c>
      <c r="Q4313" s="179">
        <v>0</v>
      </c>
      <c r="R4313" s="180">
        <v>0</v>
      </c>
      <c r="S4313" s="180">
        <v>0</v>
      </c>
      <c r="T4313" s="180">
        <v>0</v>
      </c>
    </row>
    <row r="4314" spans="2:20" x14ac:dyDescent="0.3">
      <c r="B4314" s="19">
        <v>4311</v>
      </c>
      <c r="C4314" s="179">
        <v>0</v>
      </c>
      <c r="D4314" s="179">
        <v>0</v>
      </c>
      <c r="E4314" s="179">
        <v>199508.71510217965</v>
      </c>
      <c r="F4314" s="179">
        <v>0</v>
      </c>
      <c r="G4314" s="179">
        <v>0</v>
      </c>
      <c r="H4314" s="179">
        <v>206644.84719115746</v>
      </c>
      <c r="I4314" s="179">
        <v>0</v>
      </c>
      <c r="J4314" s="179">
        <v>0</v>
      </c>
      <c r="K4314" s="179">
        <v>0</v>
      </c>
      <c r="L4314" s="179">
        <v>0</v>
      </c>
      <c r="M4314" s="179">
        <v>2201.0052528101064</v>
      </c>
      <c r="N4314" s="179">
        <v>0</v>
      </c>
      <c r="O4314" s="179">
        <v>0</v>
      </c>
      <c r="P4314" s="179">
        <v>0</v>
      </c>
      <c r="Q4314" s="179">
        <v>0</v>
      </c>
      <c r="R4314" s="180">
        <v>0</v>
      </c>
      <c r="S4314" s="180">
        <v>0</v>
      </c>
      <c r="T4314" s="180">
        <v>0</v>
      </c>
    </row>
    <row r="4315" spans="2:20" x14ac:dyDescent="0.3">
      <c r="B4315" s="19">
        <v>4312</v>
      </c>
      <c r="C4315" s="179">
        <v>0</v>
      </c>
      <c r="D4315" s="179">
        <v>0</v>
      </c>
      <c r="E4315" s="179">
        <v>44758.748938814228</v>
      </c>
      <c r="F4315" s="179">
        <v>0</v>
      </c>
      <c r="G4315" s="179">
        <v>0</v>
      </c>
      <c r="H4315" s="179">
        <v>167031.54902827748</v>
      </c>
      <c r="I4315" s="179">
        <v>0</v>
      </c>
      <c r="J4315" s="179">
        <v>0</v>
      </c>
      <c r="K4315" s="179">
        <v>0</v>
      </c>
      <c r="L4315" s="179">
        <v>0</v>
      </c>
      <c r="M4315" s="179">
        <v>22840.843899693613</v>
      </c>
      <c r="N4315" s="179">
        <v>0</v>
      </c>
      <c r="O4315" s="179">
        <v>0</v>
      </c>
      <c r="P4315" s="179">
        <v>0</v>
      </c>
      <c r="Q4315" s="179">
        <v>0</v>
      </c>
      <c r="R4315" s="180">
        <v>0</v>
      </c>
      <c r="S4315" s="180">
        <v>0</v>
      </c>
      <c r="T4315" s="180">
        <v>0</v>
      </c>
    </row>
    <row r="4316" spans="2:20" x14ac:dyDescent="0.3">
      <c r="B4316" s="19">
        <v>4313</v>
      </c>
      <c r="C4316" s="179">
        <v>0</v>
      </c>
      <c r="D4316" s="179">
        <v>0</v>
      </c>
      <c r="E4316" s="179">
        <v>300726.84199857735</v>
      </c>
      <c r="F4316" s="179">
        <v>0</v>
      </c>
      <c r="G4316" s="179">
        <v>0</v>
      </c>
      <c r="H4316" s="179">
        <v>995154.68488631188</v>
      </c>
      <c r="I4316" s="179">
        <v>0</v>
      </c>
      <c r="J4316" s="179">
        <v>0</v>
      </c>
      <c r="K4316" s="179">
        <v>0</v>
      </c>
      <c r="L4316" s="179">
        <v>0</v>
      </c>
      <c r="M4316" s="179">
        <v>55730.281255323702</v>
      </c>
      <c r="N4316" s="179">
        <v>0</v>
      </c>
      <c r="O4316" s="179">
        <v>0</v>
      </c>
      <c r="P4316" s="179">
        <v>0</v>
      </c>
      <c r="Q4316" s="179">
        <v>0</v>
      </c>
      <c r="R4316" s="180">
        <v>0</v>
      </c>
      <c r="S4316" s="180">
        <v>0</v>
      </c>
      <c r="T4316" s="180">
        <v>0</v>
      </c>
    </row>
    <row r="4317" spans="2:20" x14ac:dyDescent="0.3">
      <c r="B4317" s="19">
        <v>4314</v>
      </c>
      <c r="C4317" s="179">
        <v>0</v>
      </c>
      <c r="D4317" s="179">
        <v>0</v>
      </c>
      <c r="E4317" s="179">
        <v>588738.6600667889</v>
      </c>
      <c r="F4317" s="179">
        <v>0</v>
      </c>
      <c r="G4317" s="179">
        <v>0</v>
      </c>
      <c r="H4317" s="179">
        <v>23863.511631161164</v>
      </c>
      <c r="I4317" s="179">
        <v>0</v>
      </c>
      <c r="J4317" s="179">
        <v>0</v>
      </c>
      <c r="K4317" s="179">
        <v>0</v>
      </c>
      <c r="L4317" s="179">
        <v>0</v>
      </c>
      <c r="M4317" s="179">
        <v>467081.57435995335</v>
      </c>
      <c r="N4317" s="179">
        <v>0</v>
      </c>
      <c r="O4317" s="179">
        <v>0</v>
      </c>
      <c r="P4317" s="179">
        <v>0</v>
      </c>
      <c r="Q4317" s="179">
        <v>0</v>
      </c>
      <c r="R4317" s="180">
        <v>0</v>
      </c>
      <c r="S4317" s="180">
        <v>0</v>
      </c>
      <c r="T4317" s="180">
        <v>0</v>
      </c>
    </row>
    <row r="4318" spans="2:20" x14ac:dyDescent="0.3">
      <c r="B4318" s="19">
        <v>4315</v>
      </c>
      <c r="C4318" s="179">
        <v>0</v>
      </c>
      <c r="D4318" s="179">
        <v>0</v>
      </c>
      <c r="E4318" s="179">
        <v>26410.223032859034</v>
      </c>
      <c r="F4318" s="179">
        <v>0</v>
      </c>
      <c r="G4318" s="179">
        <v>0</v>
      </c>
      <c r="H4318" s="179">
        <v>20128.855968754095</v>
      </c>
      <c r="I4318" s="179">
        <v>0</v>
      </c>
      <c r="J4318" s="179">
        <v>0</v>
      </c>
      <c r="K4318" s="179">
        <v>0</v>
      </c>
      <c r="L4318" s="179">
        <v>0</v>
      </c>
      <c r="M4318" s="179">
        <v>26887.887970553704</v>
      </c>
      <c r="N4318" s="179">
        <v>0</v>
      </c>
      <c r="O4318" s="179">
        <v>0</v>
      </c>
      <c r="P4318" s="179">
        <v>0</v>
      </c>
      <c r="Q4318" s="179">
        <v>0</v>
      </c>
      <c r="R4318" s="180">
        <v>0</v>
      </c>
      <c r="S4318" s="180">
        <v>0</v>
      </c>
      <c r="T4318" s="180">
        <v>0</v>
      </c>
    </row>
    <row r="4319" spans="2:20" x14ac:dyDescent="0.3">
      <c r="B4319" s="19">
        <v>4316</v>
      </c>
      <c r="C4319" s="179">
        <v>0</v>
      </c>
      <c r="D4319" s="179">
        <v>0</v>
      </c>
      <c r="E4319" s="179">
        <v>129718.35644645315</v>
      </c>
      <c r="F4319" s="179">
        <v>0</v>
      </c>
      <c r="G4319" s="179">
        <v>0</v>
      </c>
      <c r="H4319" s="179">
        <v>23197.96545515073</v>
      </c>
      <c r="I4319" s="179">
        <v>0</v>
      </c>
      <c r="J4319" s="179">
        <v>0</v>
      </c>
      <c r="K4319" s="179">
        <v>712615.01503718062</v>
      </c>
      <c r="L4319" s="179">
        <v>1</v>
      </c>
      <c r="M4319" s="179">
        <v>48177.44525289697</v>
      </c>
      <c r="N4319" s="179">
        <v>112615.01503718062</v>
      </c>
      <c r="O4319" s="179">
        <v>0</v>
      </c>
      <c r="P4319" s="179">
        <v>12615.015037180623</v>
      </c>
      <c r="Q4319" s="179">
        <v>0</v>
      </c>
      <c r="R4319" s="180">
        <v>0</v>
      </c>
      <c r="S4319" s="180">
        <v>600000</v>
      </c>
      <c r="T4319" s="180">
        <v>0</v>
      </c>
    </row>
    <row r="4320" spans="2:20" x14ac:dyDescent="0.3">
      <c r="B4320" s="19">
        <v>4317</v>
      </c>
      <c r="C4320" s="179">
        <v>0</v>
      </c>
      <c r="D4320" s="179">
        <v>0</v>
      </c>
      <c r="E4320" s="179">
        <v>204932.12759612265</v>
      </c>
      <c r="F4320" s="179">
        <v>0</v>
      </c>
      <c r="G4320" s="179">
        <v>0</v>
      </c>
      <c r="H4320" s="179">
        <v>43898.248607602749</v>
      </c>
      <c r="I4320" s="179">
        <v>0</v>
      </c>
      <c r="J4320" s="179">
        <v>0</v>
      </c>
      <c r="K4320" s="179">
        <v>0</v>
      </c>
      <c r="L4320" s="179">
        <v>0</v>
      </c>
      <c r="M4320" s="179">
        <v>573549.22263883415</v>
      </c>
      <c r="N4320" s="179">
        <v>0</v>
      </c>
      <c r="O4320" s="179">
        <v>0</v>
      </c>
      <c r="P4320" s="179">
        <v>0</v>
      </c>
      <c r="Q4320" s="179">
        <v>0</v>
      </c>
      <c r="R4320" s="180">
        <v>0</v>
      </c>
      <c r="S4320" s="180">
        <v>0</v>
      </c>
      <c r="T4320" s="180">
        <v>0</v>
      </c>
    </row>
    <row r="4321" spans="2:20" x14ac:dyDescent="0.3">
      <c r="B4321" s="19">
        <v>4318</v>
      </c>
      <c r="C4321" s="179">
        <v>0</v>
      </c>
      <c r="D4321" s="179">
        <v>0</v>
      </c>
      <c r="E4321" s="179">
        <v>428409.5715032068</v>
      </c>
      <c r="F4321" s="179">
        <v>0</v>
      </c>
      <c r="G4321" s="179">
        <v>0</v>
      </c>
      <c r="H4321" s="179">
        <v>1762766.4513672653</v>
      </c>
      <c r="I4321" s="179">
        <v>0</v>
      </c>
      <c r="J4321" s="179">
        <v>0</v>
      </c>
      <c r="K4321" s="179">
        <v>0</v>
      </c>
      <c r="L4321" s="179">
        <v>0</v>
      </c>
      <c r="M4321" s="179">
        <v>117952.1030215358</v>
      </c>
      <c r="N4321" s="179">
        <v>0</v>
      </c>
      <c r="O4321" s="179">
        <v>0</v>
      </c>
      <c r="P4321" s="179">
        <v>0</v>
      </c>
      <c r="Q4321" s="179">
        <v>0</v>
      </c>
      <c r="R4321" s="180">
        <v>0</v>
      </c>
      <c r="S4321" s="180">
        <v>0</v>
      </c>
      <c r="T4321" s="180">
        <v>0</v>
      </c>
    </row>
    <row r="4322" spans="2:20" x14ac:dyDescent="0.3">
      <c r="B4322" s="19">
        <v>4319</v>
      </c>
      <c r="C4322" s="179">
        <v>0</v>
      </c>
      <c r="D4322" s="179">
        <v>0</v>
      </c>
      <c r="E4322" s="179">
        <v>19554.665520445502</v>
      </c>
      <c r="F4322" s="179">
        <v>0</v>
      </c>
      <c r="G4322" s="179">
        <v>0</v>
      </c>
      <c r="H4322" s="179">
        <v>42061.914028355808</v>
      </c>
      <c r="I4322" s="179">
        <v>0</v>
      </c>
      <c r="J4322" s="179">
        <v>0</v>
      </c>
      <c r="K4322" s="179">
        <v>0</v>
      </c>
      <c r="L4322" s="179">
        <v>0</v>
      </c>
      <c r="M4322" s="179">
        <v>7340.2092664224074</v>
      </c>
      <c r="N4322" s="179">
        <v>0</v>
      </c>
      <c r="O4322" s="179">
        <v>0</v>
      </c>
      <c r="P4322" s="179">
        <v>0</v>
      </c>
      <c r="Q4322" s="179">
        <v>0</v>
      </c>
      <c r="R4322" s="180">
        <v>0</v>
      </c>
      <c r="S4322" s="180">
        <v>0</v>
      </c>
      <c r="T4322" s="180">
        <v>0</v>
      </c>
    </row>
    <row r="4323" spans="2:20" x14ac:dyDescent="0.3">
      <c r="B4323" s="19">
        <v>4320</v>
      </c>
      <c r="C4323" s="179">
        <v>1</v>
      </c>
      <c r="D4323" s="179">
        <v>118305.08661986186</v>
      </c>
      <c r="E4323" s="179">
        <v>2150945.5136082573</v>
      </c>
      <c r="F4323" s="179">
        <v>0</v>
      </c>
      <c r="G4323" s="179">
        <v>0</v>
      </c>
      <c r="H4323" s="179">
        <v>279931.99924153247</v>
      </c>
      <c r="I4323" s="179">
        <v>0</v>
      </c>
      <c r="J4323" s="179">
        <v>0</v>
      </c>
      <c r="K4323" s="179">
        <v>0</v>
      </c>
      <c r="L4323" s="179">
        <v>0</v>
      </c>
      <c r="M4323" s="179">
        <v>16889.209969976695</v>
      </c>
      <c r="N4323" s="179">
        <v>0</v>
      </c>
      <c r="O4323" s="179">
        <v>0</v>
      </c>
      <c r="P4323" s="179">
        <v>0</v>
      </c>
      <c r="Q4323" s="179">
        <v>0</v>
      </c>
      <c r="R4323" s="180">
        <v>0</v>
      </c>
      <c r="S4323" s="180">
        <v>0</v>
      </c>
      <c r="T4323" s="180">
        <v>118305.08661986186</v>
      </c>
    </row>
    <row r="4324" spans="2:20" x14ac:dyDescent="0.3">
      <c r="B4324" s="19">
        <v>4321</v>
      </c>
      <c r="C4324" s="179">
        <v>0</v>
      </c>
      <c r="D4324" s="179">
        <v>0</v>
      </c>
      <c r="E4324" s="179">
        <v>595196.7323781664</v>
      </c>
      <c r="F4324" s="179">
        <v>0</v>
      </c>
      <c r="G4324" s="179">
        <v>0</v>
      </c>
      <c r="H4324" s="179">
        <v>16176.861568962282</v>
      </c>
      <c r="I4324" s="179">
        <v>0</v>
      </c>
      <c r="J4324" s="179">
        <v>0</v>
      </c>
      <c r="K4324" s="179">
        <v>0</v>
      </c>
      <c r="L4324" s="179">
        <v>0</v>
      </c>
      <c r="M4324" s="179">
        <v>246554.98357274485</v>
      </c>
      <c r="N4324" s="179">
        <v>0</v>
      </c>
      <c r="O4324" s="179">
        <v>0</v>
      </c>
      <c r="P4324" s="179">
        <v>0</v>
      </c>
      <c r="Q4324" s="179">
        <v>0</v>
      </c>
      <c r="R4324" s="180">
        <v>0</v>
      </c>
      <c r="S4324" s="180">
        <v>0</v>
      </c>
      <c r="T4324" s="180">
        <v>0</v>
      </c>
    </row>
    <row r="4325" spans="2:20" x14ac:dyDescent="0.3">
      <c r="B4325" s="19">
        <v>4322</v>
      </c>
      <c r="C4325" s="179">
        <v>0</v>
      </c>
      <c r="D4325" s="179">
        <v>0</v>
      </c>
      <c r="E4325" s="179">
        <v>84974.150261897259</v>
      </c>
      <c r="F4325" s="179">
        <v>0</v>
      </c>
      <c r="G4325" s="179">
        <v>0</v>
      </c>
      <c r="H4325" s="179">
        <v>370355.09510734264</v>
      </c>
      <c r="I4325" s="179">
        <v>0</v>
      </c>
      <c r="J4325" s="179">
        <v>0</v>
      </c>
      <c r="K4325" s="179">
        <v>0</v>
      </c>
      <c r="L4325" s="179">
        <v>0</v>
      </c>
      <c r="M4325" s="179">
        <v>27094.012471679522</v>
      </c>
      <c r="N4325" s="179">
        <v>0</v>
      </c>
      <c r="O4325" s="179">
        <v>0</v>
      </c>
      <c r="P4325" s="179">
        <v>0</v>
      </c>
      <c r="Q4325" s="179">
        <v>0</v>
      </c>
      <c r="R4325" s="180">
        <v>0</v>
      </c>
      <c r="S4325" s="180">
        <v>0</v>
      </c>
      <c r="T4325" s="180">
        <v>0</v>
      </c>
    </row>
    <row r="4326" spans="2:20" x14ac:dyDescent="0.3">
      <c r="B4326" s="19">
        <v>4323</v>
      </c>
      <c r="C4326" s="179">
        <v>0</v>
      </c>
      <c r="D4326" s="179">
        <v>0</v>
      </c>
      <c r="E4326" s="179">
        <v>215843.19634048699</v>
      </c>
      <c r="F4326" s="179">
        <v>0</v>
      </c>
      <c r="G4326" s="179">
        <v>0</v>
      </c>
      <c r="H4326" s="179">
        <v>78690.304773087671</v>
      </c>
      <c r="I4326" s="179">
        <v>0</v>
      </c>
      <c r="J4326" s="179">
        <v>0</v>
      </c>
      <c r="K4326" s="179">
        <v>0</v>
      </c>
      <c r="L4326" s="179">
        <v>0</v>
      </c>
      <c r="M4326" s="179">
        <v>210611.95420556705</v>
      </c>
      <c r="N4326" s="179">
        <v>0</v>
      </c>
      <c r="O4326" s="179">
        <v>0</v>
      </c>
      <c r="P4326" s="179">
        <v>0</v>
      </c>
      <c r="Q4326" s="179">
        <v>0</v>
      </c>
      <c r="R4326" s="180">
        <v>0</v>
      </c>
      <c r="S4326" s="180">
        <v>0</v>
      </c>
      <c r="T4326" s="180">
        <v>0</v>
      </c>
    </row>
    <row r="4327" spans="2:20" x14ac:dyDescent="0.3">
      <c r="B4327" s="19">
        <v>4324</v>
      </c>
      <c r="C4327" s="179">
        <v>0</v>
      </c>
      <c r="D4327" s="179">
        <v>0</v>
      </c>
      <c r="E4327" s="179">
        <v>146320.73945755378</v>
      </c>
      <c r="F4327" s="179">
        <v>0</v>
      </c>
      <c r="G4327" s="179">
        <v>0</v>
      </c>
      <c r="H4327" s="179">
        <v>35485.072982427751</v>
      </c>
      <c r="I4327" s="179">
        <v>0</v>
      </c>
      <c r="J4327" s="179">
        <v>0</v>
      </c>
      <c r="K4327" s="179">
        <v>0</v>
      </c>
      <c r="L4327" s="179">
        <v>0</v>
      </c>
      <c r="M4327" s="179">
        <v>397579.67906936066</v>
      </c>
      <c r="N4327" s="179">
        <v>0</v>
      </c>
      <c r="O4327" s="179">
        <v>0</v>
      </c>
      <c r="P4327" s="179">
        <v>0</v>
      </c>
      <c r="Q4327" s="179">
        <v>0</v>
      </c>
      <c r="R4327" s="180">
        <v>0</v>
      </c>
      <c r="S4327" s="180">
        <v>0</v>
      </c>
      <c r="T4327" s="180">
        <v>0</v>
      </c>
    </row>
    <row r="4328" spans="2:20" x14ac:dyDescent="0.3">
      <c r="B4328" s="19">
        <v>4325</v>
      </c>
      <c r="C4328" s="179">
        <v>0</v>
      </c>
      <c r="D4328" s="179">
        <v>0</v>
      </c>
      <c r="E4328" s="179">
        <v>40197.143811255308</v>
      </c>
      <c r="F4328" s="179">
        <v>0</v>
      </c>
      <c r="G4328" s="179">
        <v>0</v>
      </c>
      <c r="H4328" s="179">
        <v>9013.4020698860331</v>
      </c>
      <c r="I4328" s="179">
        <v>0</v>
      </c>
      <c r="J4328" s="179">
        <v>0</v>
      </c>
      <c r="K4328" s="179">
        <v>0</v>
      </c>
      <c r="L4328" s="179">
        <v>0</v>
      </c>
      <c r="M4328" s="179">
        <v>309817.45905757492</v>
      </c>
      <c r="N4328" s="179">
        <v>0</v>
      </c>
      <c r="O4328" s="179">
        <v>0</v>
      </c>
      <c r="P4328" s="179">
        <v>0</v>
      </c>
      <c r="Q4328" s="179">
        <v>0</v>
      </c>
      <c r="R4328" s="180">
        <v>0</v>
      </c>
      <c r="S4328" s="180">
        <v>0</v>
      </c>
      <c r="T4328" s="180">
        <v>0</v>
      </c>
    </row>
    <row r="4329" spans="2:20" x14ac:dyDescent="0.3">
      <c r="B4329" s="19">
        <v>4326</v>
      </c>
      <c r="C4329" s="179">
        <v>0</v>
      </c>
      <c r="D4329" s="179">
        <v>0</v>
      </c>
      <c r="E4329" s="179">
        <v>142929.75645270539</v>
      </c>
      <c r="F4329" s="179">
        <v>0</v>
      </c>
      <c r="G4329" s="179">
        <v>0</v>
      </c>
      <c r="H4329" s="179">
        <v>234624.1349137559</v>
      </c>
      <c r="I4329" s="179">
        <v>0</v>
      </c>
      <c r="J4329" s="179">
        <v>0</v>
      </c>
      <c r="K4329" s="179">
        <v>0</v>
      </c>
      <c r="L4329" s="179">
        <v>0</v>
      </c>
      <c r="M4329" s="179">
        <v>101229.4567058234</v>
      </c>
      <c r="N4329" s="179">
        <v>0</v>
      </c>
      <c r="O4329" s="179">
        <v>0</v>
      </c>
      <c r="P4329" s="179">
        <v>0</v>
      </c>
      <c r="Q4329" s="179">
        <v>0</v>
      </c>
      <c r="R4329" s="180">
        <v>0</v>
      </c>
      <c r="S4329" s="180">
        <v>0</v>
      </c>
      <c r="T4329" s="180">
        <v>0</v>
      </c>
    </row>
    <row r="4330" spans="2:20" x14ac:dyDescent="0.3">
      <c r="B4330" s="19">
        <v>4327</v>
      </c>
      <c r="C4330" s="179">
        <v>0</v>
      </c>
      <c r="D4330" s="179">
        <v>0</v>
      </c>
      <c r="E4330" s="179">
        <v>74036.04117030729</v>
      </c>
      <c r="F4330" s="179">
        <v>0</v>
      </c>
      <c r="G4330" s="179">
        <v>0</v>
      </c>
      <c r="H4330" s="179">
        <v>282056.3560211265</v>
      </c>
      <c r="I4330" s="179">
        <v>0</v>
      </c>
      <c r="J4330" s="179">
        <v>0</v>
      </c>
      <c r="K4330" s="179">
        <v>0</v>
      </c>
      <c r="L4330" s="179">
        <v>0</v>
      </c>
      <c r="M4330" s="179">
        <v>23141.988330685126</v>
      </c>
      <c r="N4330" s="179">
        <v>0</v>
      </c>
      <c r="O4330" s="179">
        <v>0</v>
      </c>
      <c r="P4330" s="179">
        <v>0</v>
      </c>
      <c r="Q4330" s="179">
        <v>0</v>
      </c>
      <c r="R4330" s="180">
        <v>0</v>
      </c>
      <c r="S4330" s="180">
        <v>0</v>
      </c>
      <c r="T4330" s="180">
        <v>0</v>
      </c>
    </row>
    <row r="4331" spans="2:20" x14ac:dyDescent="0.3">
      <c r="B4331" s="19">
        <v>4328</v>
      </c>
      <c r="C4331" s="179">
        <v>0</v>
      </c>
      <c r="D4331" s="179">
        <v>0</v>
      </c>
      <c r="E4331" s="179">
        <v>757958.66313495021</v>
      </c>
      <c r="F4331" s="179">
        <v>0</v>
      </c>
      <c r="G4331" s="179">
        <v>0</v>
      </c>
      <c r="H4331" s="179">
        <v>77148.055225419666</v>
      </c>
      <c r="I4331" s="179">
        <v>0</v>
      </c>
      <c r="J4331" s="179">
        <v>0</v>
      </c>
      <c r="K4331" s="179">
        <v>0</v>
      </c>
      <c r="L4331" s="179">
        <v>0</v>
      </c>
      <c r="M4331" s="179">
        <v>632801.34944249503</v>
      </c>
      <c r="N4331" s="179">
        <v>0</v>
      </c>
      <c r="O4331" s="179">
        <v>0</v>
      </c>
      <c r="P4331" s="179">
        <v>0</v>
      </c>
      <c r="Q4331" s="179">
        <v>0</v>
      </c>
      <c r="R4331" s="180">
        <v>0</v>
      </c>
      <c r="S4331" s="180">
        <v>0</v>
      </c>
      <c r="T4331" s="180">
        <v>0</v>
      </c>
    </row>
    <row r="4332" spans="2:20" x14ac:dyDescent="0.3">
      <c r="B4332" s="19">
        <v>4329</v>
      </c>
      <c r="C4332" s="179">
        <v>0</v>
      </c>
      <c r="D4332" s="179">
        <v>0</v>
      </c>
      <c r="E4332" s="179">
        <v>30780.916631085616</v>
      </c>
      <c r="F4332" s="179">
        <v>0</v>
      </c>
      <c r="G4332" s="179">
        <v>0</v>
      </c>
      <c r="H4332" s="179">
        <v>711675.43442349345</v>
      </c>
      <c r="I4332" s="179">
        <v>0</v>
      </c>
      <c r="J4332" s="179">
        <v>0</v>
      </c>
      <c r="K4332" s="179">
        <v>0</v>
      </c>
      <c r="L4332" s="179">
        <v>0</v>
      </c>
      <c r="M4332" s="179">
        <v>1718336.2239619165</v>
      </c>
      <c r="N4332" s="179">
        <v>0</v>
      </c>
      <c r="O4332" s="179">
        <v>0</v>
      </c>
      <c r="P4332" s="179">
        <v>0</v>
      </c>
      <c r="Q4332" s="179">
        <v>0</v>
      </c>
      <c r="R4332" s="180">
        <v>0</v>
      </c>
      <c r="S4332" s="180">
        <v>0</v>
      </c>
      <c r="T4332" s="180">
        <v>0</v>
      </c>
    </row>
    <row r="4333" spans="2:20" x14ac:dyDescent="0.3">
      <c r="B4333" s="19">
        <v>4330</v>
      </c>
      <c r="C4333" s="179">
        <v>0</v>
      </c>
      <c r="D4333" s="179">
        <v>0</v>
      </c>
      <c r="E4333" s="179">
        <v>66853.71215178557</v>
      </c>
      <c r="F4333" s="179">
        <v>0</v>
      </c>
      <c r="G4333" s="179">
        <v>0</v>
      </c>
      <c r="H4333" s="179">
        <v>132134.12963476439</v>
      </c>
      <c r="I4333" s="179">
        <v>0</v>
      </c>
      <c r="J4333" s="179">
        <v>0</v>
      </c>
      <c r="K4333" s="179">
        <v>0</v>
      </c>
      <c r="L4333" s="179">
        <v>0</v>
      </c>
      <c r="M4333" s="179">
        <v>469518.13104579481</v>
      </c>
      <c r="N4333" s="179">
        <v>0</v>
      </c>
      <c r="O4333" s="179">
        <v>0</v>
      </c>
      <c r="P4333" s="179">
        <v>0</v>
      </c>
      <c r="Q4333" s="179">
        <v>0</v>
      </c>
      <c r="R4333" s="180">
        <v>0</v>
      </c>
      <c r="S4333" s="180">
        <v>0</v>
      </c>
      <c r="T4333" s="180">
        <v>0</v>
      </c>
    </row>
    <row r="4334" spans="2:20" x14ac:dyDescent="0.3">
      <c r="B4334" s="19">
        <v>4331</v>
      </c>
      <c r="C4334" s="179">
        <v>0</v>
      </c>
      <c r="D4334" s="179">
        <v>0</v>
      </c>
      <c r="E4334" s="179">
        <v>63630.170703371528</v>
      </c>
      <c r="F4334" s="179">
        <v>0</v>
      </c>
      <c r="G4334" s="179">
        <v>0</v>
      </c>
      <c r="H4334" s="179">
        <v>173360.3760828595</v>
      </c>
      <c r="I4334" s="179">
        <v>0</v>
      </c>
      <c r="J4334" s="179">
        <v>0</v>
      </c>
      <c r="K4334" s="179">
        <v>0</v>
      </c>
      <c r="L4334" s="179">
        <v>0</v>
      </c>
      <c r="M4334" s="179">
        <v>35903.728292690859</v>
      </c>
      <c r="N4334" s="179">
        <v>0</v>
      </c>
      <c r="O4334" s="179">
        <v>0</v>
      </c>
      <c r="P4334" s="179">
        <v>0</v>
      </c>
      <c r="Q4334" s="179">
        <v>0</v>
      </c>
      <c r="R4334" s="180">
        <v>0</v>
      </c>
      <c r="S4334" s="180">
        <v>0</v>
      </c>
      <c r="T4334" s="180">
        <v>0</v>
      </c>
    </row>
    <row r="4335" spans="2:20" x14ac:dyDescent="0.3">
      <c r="B4335" s="19">
        <v>4332</v>
      </c>
      <c r="C4335" s="179">
        <v>0</v>
      </c>
      <c r="D4335" s="179">
        <v>0</v>
      </c>
      <c r="E4335" s="179">
        <v>36754.759942506411</v>
      </c>
      <c r="F4335" s="179">
        <v>0</v>
      </c>
      <c r="G4335" s="179">
        <v>0</v>
      </c>
      <c r="H4335" s="179">
        <v>13697.516723193587</v>
      </c>
      <c r="I4335" s="179">
        <v>0</v>
      </c>
      <c r="J4335" s="179">
        <v>0</v>
      </c>
      <c r="K4335" s="179">
        <v>0</v>
      </c>
      <c r="L4335" s="179">
        <v>0</v>
      </c>
      <c r="M4335" s="179">
        <v>40080.775804213517</v>
      </c>
      <c r="N4335" s="179">
        <v>0</v>
      </c>
      <c r="O4335" s="179">
        <v>0</v>
      </c>
      <c r="P4335" s="179">
        <v>0</v>
      </c>
      <c r="Q4335" s="179">
        <v>0</v>
      </c>
      <c r="R4335" s="180">
        <v>0</v>
      </c>
      <c r="S4335" s="180">
        <v>0</v>
      </c>
      <c r="T4335" s="180">
        <v>0</v>
      </c>
    </row>
    <row r="4336" spans="2:20" x14ac:dyDescent="0.3">
      <c r="B4336" s="19">
        <v>4333</v>
      </c>
      <c r="C4336" s="179">
        <v>0</v>
      </c>
      <c r="D4336" s="179">
        <v>0</v>
      </c>
      <c r="E4336" s="179">
        <v>12291.042699964268</v>
      </c>
      <c r="F4336" s="179">
        <v>0</v>
      </c>
      <c r="G4336" s="179">
        <v>0</v>
      </c>
      <c r="H4336" s="179">
        <v>86179.014031126891</v>
      </c>
      <c r="I4336" s="179">
        <v>0</v>
      </c>
      <c r="J4336" s="179">
        <v>0</v>
      </c>
      <c r="K4336" s="179">
        <v>0</v>
      </c>
      <c r="L4336" s="179">
        <v>0</v>
      </c>
      <c r="M4336" s="179">
        <v>11364.755440348968</v>
      </c>
      <c r="N4336" s="179">
        <v>0</v>
      </c>
      <c r="O4336" s="179">
        <v>0</v>
      </c>
      <c r="P4336" s="179">
        <v>0</v>
      </c>
      <c r="Q4336" s="179">
        <v>0</v>
      </c>
      <c r="R4336" s="180">
        <v>0</v>
      </c>
      <c r="S4336" s="180">
        <v>0</v>
      </c>
      <c r="T4336" s="180">
        <v>0</v>
      </c>
    </row>
    <row r="4337" spans="2:20" x14ac:dyDescent="0.3">
      <c r="B4337" s="19">
        <v>4334</v>
      </c>
      <c r="C4337" s="179">
        <v>0</v>
      </c>
      <c r="D4337" s="179">
        <v>0</v>
      </c>
      <c r="E4337" s="179">
        <v>139316.27104351821</v>
      </c>
      <c r="F4337" s="179">
        <v>0</v>
      </c>
      <c r="G4337" s="179">
        <v>0</v>
      </c>
      <c r="H4337" s="179">
        <v>138912.97742491518</v>
      </c>
      <c r="I4337" s="179">
        <v>0</v>
      </c>
      <c r="J4337" s="179">
        <v>0</v>
      </c>
      <c r="K4337" s="179">
        <v>0</v>
      </c>
      <c r="L4337" s="179">
        <v>0</v>
      </c>
      <c r="M4337" s="179">
        <v>253853.54413783431</v>
      </c>
      <c r="N4337" s="179">
        <v>0</v>
      </c>
      <c r="O4337" s="179">
        <v>0</v>
      </c>
      <c r="P4337" s="179">
        <v>0</v>
      </c>
      <c r="Q4337" s="179">
        <v>0</v>
      </c>
      <c r="R4337" s="180">
        <v>0</v>
      </c>
      <c r="S4337" s="180">
        <v>0</v>
      </c>
      <c r="T4337" s="180">
        <v>0</v>
      </c>
    </row>
    <row r="4338" spans="2:20" x14ac:dyDescent="0.3">
      <c r="B4338" s="19">
        <v>4335</v>
      </c>
      <c r="C4338" s="179">
        <v>0</v>
      </c>
      <c r="D4338" s="179">
        <v>0</v>
      </c>
      <c r="E4338" s="179">
        <v>278220.7863776859</v>
      </c>
      <c r="F4338" s="179">
        <v>0</v>
      </c>
      <c r="G4338" s="179">
        <v>0</v>
      </c>
      <c r="H4338" s="179">
        <v>12054.937959491313</v>
      </c>
      <c r="I4338" s="179">
        <v>0</v>
      </c>
      <c r="J4338" s="179">
        <v>0</v>
      </c>
      <c r="K4338" s="179">
        <v>0</v>
      </c>
      <c r="L4338" s="179">
        <v>0</v>
      </c>
      <c r="M4338" s="179">
        <v>952511.2137152066</v>
      </c>
      <c r="N4338" s="179">
        <v>0</v>
      </c>
      <c r="O4338" s="179">
        <v>0</v>
      </c>
      <c r="P4338" s="179">
        <v>0</v>
      </c>
      <c r="Q4338" s="179">
        <v>0</v>
      </c>
      <c r="R4338" s="180">
        <v>0</v>
      </c>
      <c r="S4338" s="180">
        <v>0</v>
      </c>
      <c r="T4338" s="180">
        <v>0</v>
      </c>
    </row>
    <row r="4339" spans="2:20" x14ac:dyDescent="0.3">
      <c r="B4339" s="19">
        <v>4336</v>
      </c>
      <c r="C4339" s="179">
        <v>0</v>
      </c>
      <c r="D4339" s="179">
        <v>0</v>
      </c>
      <c r="E4339" s="179">
        <v>295924.38746265706</v>
      </c>
      <c r="F4339" s="179">
        <v>0</v>
      </c>
      <c r="G4339" s="179">
        <v>0</v>
      </c>
      <c r="H4339" s="179">
        <v>10893.390764518834</v>
      </c>
      <c r="I4339" s="179">
        <v>0</v>
      </c>
      <c r="J4339" s="179">
        <v>0</v>
      </c>
      <c r="K4339" s="179">
        <v>0</v>
      </c>
      <c r="L4339" s="179">
        <v>0</v>
      </c>
      <c r="M4339" s="179">
        <v>118692.81430606334</v>
      </c>
      <c r="N4339" s="179">
        <v>0</v>
      </c>
      <c r="O4339" s="179">
        <v>0</v>
      </c>
      <c r="P4339" s="179">
        <v>0</v>
      </c>
      <c r="Q4339" s="179">
        <v>0</v>
      </c>
      <c r="R4339" s="180">
        <v>0</v>
      </c>
      <c r="S4339" s="180">
        <v>0</v>
      </c>
      <c r="T4339" s="180">
        <v>0</v>
      </c>
    </row>
    <row r="4340" spans="2:20" x14ac:dyDescent="0.3">
      <c r="B4340" s="19">
        <v>4337</v>
      </c>
      <c r="C4340" s="179">
        <v>0</v>
      </c>
      <c r="D4340" s="179">
        <v>0</v>
      </c>
      <c r="E4340" s="179">
        <v>146988.00999741879</v>
      </c>
      <c r="F4340" s="179">
        <v>0</v>
      </c>
      <c r="G4340" s="179">
        <v>0</v>
      </c>
      <c r="H4340" s="179">
        <v>258202.22487552906</v>
      </c>
      <c r="I4340" s="179">
        <v>0</v>
      </c>
      <c r="J4340" s="179">
        <v>0</v>
      </c>
      <c r="K4340" s="179">
        <v>440691.3881421641</v>
      </c>
      <c r="L4340" s="179">
        <v>1</v>
      </c>
      <c r="M4340" s="179">
        <v>106843.72399381927</v>
      </c>
      <c r="N4340" s="179">
        <v>0</v>
      </c>
      <c r="O4340" s="179">
        <v>0</v>
      </c>
      <c r="P4340" s="179">
        <v>0</v>
      </c>
      <c r="Q4340" s="179">
        <v>0</v>
      </c>
      <c r="R4340" s="180">
        <v>0</v>
      </c>
      <c r="S4340" s="180">
        <v>440691.3881421641</v>
      </c>
      <c r="T4340" s="180">
        <v>0</v>
      </c>
    </row>
    <row r="4341" spans="2:20" x14ac:dyDescent="0.3">
      <c r="B4341" s="19">
        <v>4338</v>
      </c>
      <c r="C4341" s="179">
        <v>0</v>
      </c>
      <c r="D4341" s="179">
        <v>0</v>
      </c>
      <c r="E4341" s="179">
        <v>150551.26720831604</v>
      </c>
      <c r="F4341" s="179">
        <v>0</v>
      </c>
      <c r="G4341" s="179">
        <v>0</v>
      </c>
      <c r="H4341" s="179">
        <v>70872.181505662476</v>
      </c>
      <c r="I4341" s="179">
        <v>0</v>
      </c>
      <c r="J4341" s="179">
        <v>0</v>
      </c>
      <c r="K4341" s="179">
        <v>0</v>
      </c>
      <c r="L4341" s="179">
        <v>0</v>
      </c>
      <c r="M4341" s="179">
        <v>116487.96245339973</v>
      </c>
      <c r="N4341" s="179">
        <v>0</v>
      </c>
      <c r="O4341" s="179">
        <v>0</v>
      </c>
      <c r="P4341" s="179">
        <v>0</v>
      </c>
      <c r="Q4341" s="179">
        <v>0</v>
      </c>
      <c r="R4341" s="180">
        <v>0</v>
      </c>
      <c r="S4341" s="180">
        <v>0</v>
      </c>
      <c r="T4341" s="180">
        <v>0</v>
      </c>
    </row>
    <row r="4342" spans="2:20" x14ac:dyDescent="0.3">
      <c r="B4342" s="19">
        <v>4339</v>
      </c>
      <c r="C4342" s="179">
        <v>0</v>
      </c>
      <c r="D4342" s="179">
        <v>0</v>
      </c>
      <c r="E4342" s="179">
        <v>1894.1155858039442</v>
      </c>
      <c r="F4342" s="179">
        <v>0</v>
      </c>
      <c r="G4342" s="179">
        <v>0</v>
      </c>
      <c r="H4342" s="179">
        <v>13688.265864311863</v>
      </c>
      <c r="I4342" s="179">
        <v>0</v>
      </c>
      <c r="J4342" s="179">
        <v>0</v>
      </c>
      <c r="K4342" s="179">
        <v>0</v>
      </c>
      <c r="L4342" s="179">
        <v>0</v>
      </c>
      <c r="M4342" s="179">
        <v>31877.23311085509</v>
      </c>
      <c r="N4342" s="179">
        <v>0</v>
      </c>
      <c r="O4342" s="179">
        <v>0</v>
      </c>
      <c r="P4342" s="179">
        <v>0</v>
      </c>
      <c r="Q4342" s="179">
        <v>0</v>
      </c>
      <c r="R4342" s="180">
        <v>0</v>
      </c>
      <c r="S4342" s="180">
        <v>0</v>
      </c>
      <c r="T4342" s="180">
        <v>0</v>
      </c>
    </row>
    <row r="4343" spans="2:20" x14ac:dyDescent="0.3">
      <c r="B4343" s="19">
        <v>4340</v>
      </c>
      <c r="C4343" s="179">
        <v>0</v>
      </c>
      <c r="D4343" s="179">
        <v>0</v>
      </c>
      <c r="E4343" s="179">
        <v>192466.48084433377</v>
      </c>
      <c r="F4343" s="179">
        <v>0</v>
      </c>
      <c r="G4343" s="179">
        <v>0</v>
      </c>
      <c r="H4343" s="179">
        <v>7549.6986610238864</v>
      </c>
      <c r="I4343" s="179">
        <v>0</v>
      </c>
      <c r="J4343" s="179">
        <v>0</v>
      </c>
      <c r="K4343" s="179">
        <v>0</v>
      </c>
      <c r="L4343" s="179">
        <v>0</v>
      </c>
      <c r="M4343" s="179">
        <v>10911.127822233713</v>
      </c>
      <c r="N4343" s="179">
        <v>0</v>
      </c>
      <c r="O4343" s="179">
        <v>0</v>
      </c>
      <c r="P4343" s="179">
        <v>0</v>
      </c>
      <c r="Q4343" s="179">
        <v>0</v>
      </c>
      <c r="R4343" s="180">
        <v>0</v>
      </c>
      <c r="S4343" s="180">
        <v>0</v>
      </c>
      <c r="T4343" s="180">
        <v>0</v>
      </c>
    </row>
    <row r="4344" spans="2:20" x14ac:dyDescent="0.3">
      <c r="B4344" s="19">
        <v>4341</v>
      </c>
      <c r="C4344" s="179">
        <v>0</v>
      </c>
      <c r="D4344" s="179">
        <v>0</v>
      </c>
      <c r="E4344" s="179">
        <v>126297.15886766564</v>
      </c>
      <c r="F4344" s="179">
        <v>0</v>
      </c>
      <c r="G4344" s="179">
        <v>0</v>
      </c>
      <c r="H4344" s="179">
        <v>12172.143585609865</v>
      </c>
      <c r="I4344" s="179">
        <v>0</v>
      </c>
      <c r="J4344" s="179">
        <v>0</v>
      </c>
      <c r="K4344" s="179">
        <v>0</v>
      </c>
      <c r="L4344" s="179">
        <v>0</v>
      </c>
      <c r="M4344" s="179">
        <v>20360.491058681415</v>
      </c>
      <c r="N4344" s="179">
        <v>0</v>
      </c>
      <c r="O4344" s="179">
        <v>0</v>
      </c>
      <c r="P4344" s="179">
        <v>0</v>
      </c>
      <c r="Q4344" s="179">
        <v>0</v>
      </c>
      <c r="R4344" s="180">
        <v>0</v>
      </c>
      <c r="S4344" s="180">
        <v>0</v>
      </c>
      <c r="T4344" s="180">
        <v>0</v>
      </c>
    </row>
    <row r="4345" spans="2:20" x14ac:dyDescent="0.3">
      <c r="B4345" s="19">
        <v>4342</v>
      </c>
      <c r="C4345" s="179">
        <v>0</v>
      </c>
      <c r="D4345" s="179">
        <v>0</v>
      </c>
      <c r="E4345" s="179">
        <v>5439841.8256135033</v>
      </c>
      <c r="F4345" s="179">
        <v>0</v>
      </c>
      <c r="G4345" s="179">
        <v>0</v>
      </c>
      <c r="H4345" s="179">
        <v>10627.779306204344</v>
      </c>
      <c r="I4345" s="179">
        <v>0</v>
      </c>
      <c r="J4345" s="179">
        <v>0</v>
      </c>
      <c r="K4345" s="179">
        <v>0</v>
      </c>
      <c r="L4345" s="179">
        <v>0</v>
      </c>
      <c r="M4345" s="179">
        <v>164275.97243738841</v>
      </c>
      <c r="N4345" s="179">
        <v>0</v>
      </c>
      <c r="O4345" s="179">
        <v>0</v>
      </c>
      <c r="P4345" s="179">
        <v>0</v>
      </c>
      <c r="Q4345" s="179">
        <v>0</v>
      </c>
      <c r="R4345" s="180">
        <v>0</v>
      </c>
      <c r="S4345" s="180">
        <v>0</v>
      </c>
      <c r="T4345" s="180">
        <v>0</v>
      </c>
    </row>
    <row r="4346" spans="2:20" x14ac:dyDescent="0.3">
      <c r="B4346" s="19">
        <v>4343</v>
      </c>
      <c r="C4346" s="179">
        <v>0</v>
      </c>
      <c r="D4346" s="179">
        <v>0</v>
      </c>
      <c r="E4346" s="179">
        <v>92003.976345008152</v>
      </c>
      <c r="F4346" s="179">
        <v>0</v>
      </c>
      <c r="G4346" s="179">
        <v>0</v>
      </c>
      <c r="H4346" s="179">
        <v>13531.228363409404</v>
      </c>
      <c r="I4346" s="179">
        <v>0</v>
      </c>
      <c r="J4346" s="179">
        <v>0</v>
      </c>
      <c r="K4346" s="179">
        <v>0</v>
      </c>
      <c r="L4346" s="179">
        <v>0</v>
      </c>
      <c r="M4346" s="179">
        <v>200375.77669281905</v>
      </c>
      <c r="N4346" s="179">
        <v>0</v>
      </c>
      <c r="O4346" s="179">
        <v>0</v>
      </c>
      <c r="P4346" s="179">
        <v>0</v>
      </c>
      <c r="Q4346" s="179">
        <v>0</v>
      </c>
      <c r="R4346" s="180">
        <v>0</v>
      </c>
      <c r="S4346" s="180">
        <v>0</v>
      </c>
      <c r="T4346" s="180">
        <v>0</v>
      </c>
    </row>
    <row r="4347" spans="2:20" x14ac:dyDescent="0.3">
      <c r="B4347" s="19">
        <v>4344</v>
      </c>
      <c r="C4347" s="179">
        <v>0</v>
      </c>
      <c r="D4347" s="179">
        <v>0</v>
      </c>
      <c r="E4347" s="179">
        <v>3998.1644414977654</v>
      </c>
      <c r="F4347" s="179">
        <v>0</v>
      </c>
      <c r="G4347" s="179">
        <v>0</v>
      </c>
      <c r="H4347" s="179">
        <v>265773.81108199077</v>
      </c>
      <c r="I4347" s="179">
        <v>0</v>
      </c>
      <c r="J4347" s="179">
        <v>0</v>
      </c>
      <c r="K4347" s="179">
        <v>0</v>
      </c>
      <c r="L4347" s="179">
        <v>0</v>
      </c>
      <c r="M4347" s="179">
        <v>6179.3329286325179</v>
      </c>
      <c r="N4347" s="179">
        <v>0</v>
      </c>
      <c r="O4347" s="179">
        <v>0</v>
      </c>
      <c r="P4347" s="179">
        <v>0</v>
      </c>
      <c r="Q4347" s="179">
        <v>0</v>
      </c>
      <c r="R4347" s="180">
        <v>0</v>
      </c>
      <c r="S4347" s="180">
        <v>0</v>
      </c>
      <c r="T4347" s="180">
        <v>0</v>
      </c>
    </row>
    <row r="4348" spans="2:20" x14ac:dyDescent="0.3">
      <c r="B4348" s="19">
        <v>4345</v>
      </c>
      <c r="C4348" s="179">
        <v>0</v>
      </c>
      <c r="D4348" s="179">
        <v>0</v>
      </c>
      <c r="E4348" s="179">
        <v>124716.79875692508</v>
      </c>
      <c r="F4348" s="179">
        <v>0</v>
      </c>
      <c r="G4348" s="179">
        <v>0</v>
      </c>
      <c r="H4348" s="179">
        <v>20805.84424226416</v>
      </c>
      <c r="I4348" s="179">
        <v>0</v>
      </c>
      <c r="J4348" s="179">
        <v>0</v>
      </c>
      <c r="K4348" s="179">
        <v>0</v>
      </c>
      <c r="L4348" s="179">
        <v>0</v>
      </c>
      <c r="M4348" s="179">
        <v>180038.94861095946</v>
      </c>
      <c r="N4348" s="179">
        <v>0</v>
      </c>
      <c r="O4348" s="179">
        <v>0</v>
      </c>
      <c r="P4348" s="179">
        <v>0</v>
      </c>
      <c r="Q4348" s="179">
        <v>0</v>
      </c>
      <c r="R4348" s="180">
        <v>0</v>
      </c>
      <c r="S4348" s="180">
        <v>0</v>
      </c>
      <c r="T4348" s="180">
        <v>0</v>
      </c>
    </row>
    <row r="4349" spans="2:20" x14ac:dyDescent="0.3">
      <c r="B4349" s="19">
        <v>4346</v>
      </c>
      <c r="C4349" s="179">
        <v>0</v>
      </c>
      <c r="D4349" s="179">
        <v>0</v>
      </c>
      <c r="E4349" s="179">
        <v>325135.20179821935</v>
      </c>
      <c r="F4349" s="179">
        <v>0</v>
      </c>
      <c r="G4349" s="179">
        <v>0</v>
      </c>
      <c r="H4349" s="179">
        <v>54669.658202247461</v>
      </c>
      <c r="I4349" s="179">
        <v>0</v>
      </c>
      <c r="J4349" s="179">
        <v>0</v>
      </c>
      <c r="K4349" s="179">
        <v>0</v>
      </c>
      <c r="L4349" s="179">
        <v>0</v>
      </c>
      <c r="M4349" s="179">
        <v>39658.855566638566</v>
      </c>
      <c r="N4349" s="179">
        <v>0</v>
      </c>
      <c r="O4349" s="179">
        <v>0</v>
      </c>
      <c r="P4349" s="179">
        <v>0</v>
      </c>
      <c r="Q4349" s="179">
        <v>0</v>
      </c>
      <c r="R4349" s="180">
        <v>0</v>
      </c>
      <c r="S4349" s="180">
        <v>0</v>
      </c>
      <c r="T4349" s="180">
        <v>0</v>
      </c>
    </row>
    <row r="4350" spans="2:20" x14ac:dyDescent="0.3">
      <c r="B4350" s="19">
        <v>4347</v>
      </c>
      <c r="C4350" s="179">
        <v>0</v>
      </c>
      <c r="D4350" s="179">
        <v>0</v>
      </c>
      <c r="E4350" s="179">
        <v>591030.21626315091</v>
      </c>
      <c r="F4350" s="179">
        <v>0</v>
      </c>
      <c r="G4350" s="179">
        <v>0</v>
      </c>
      <c r="H4350" s="179">
        <v>51210.964311363037</v>
      </c>
      <c r="I4350" s="179">
        <v>0</v>
      </c>
      <c r="J4350" s="179">
        <v>0</v>
      </c>
      <c r="K4350" s="179">
        <v>0</v>
      </c>
      <c r="L4350" s="179">
        <v>0</v>
      </c>
      <c r="M4350" s="179">
        <v>177451.62474142373</v>
      </c>
      <c r="N4350" s="179">
        <v>0</v>
      </c>
      <c r="O4350" s="179">
        <v>0</v>
      </c>
      <c r="P4350" s="179">
        <v>0</v>
      </c>
      <c r="Q4350" s="179">
        <v>0</v>
      </c>
      <c r="R4350" s="180">
        <v>0</v>
      </c>
      <c r="S4350" s="180">
        <v>0</v>
      </c>
      <c r="T4350" s="180">
        <v>0</v>
      </c>
    </row>
    <row r="4351" spans="2:20" x14ac:dyDescent="0.3">
      <c r="B4351" s="19">
        <v>4348</v>
      </c>
      <c r="C4351" s="179">
        <v>0</v>
      </c>
      <c r="D4351" s="179">
        <v>0</v>
      </c>
      <c r="E4351" s="179">
        <v>1942499.8766612464</v>
      </c>
      <c r="F4351" s="179">
        <v>0</v>
      </c>
      <c r="G4351" s="179">
        <v>0</v>
      </c>
      <c r="H4351" s="179">
        <v>5298.6961069121926</v>
      </c>
      <c r="I4351" s="179">
        <v>0</v>
      </c>
      <c r="J4351" s="179">
        <v>0</v>
      </c>
      <c r="K4351" s="179">
        <v>0</v>
      </c>
      <c r="L4351" s="179">
        <v>0</v>
      </c>
      <c r="M4351" s="179">
        <v>43864.617439082554</v>
      </c>
      <c r="N4351" s="179">
        <v>0</v>
      </c>
      <c r="O4351" s="179">
        <v>0</v>
      </c>
      <c r="P4351" s="179">
        <v>0</v>
      </c>
      <c r="Q4351" s="179">
        <v>0</v>
      </c>
      <c r="R4351" s="180">
        <v>0</v>
      </c>
      <c r="S4351" s="180">
        <v>0</v>
      </c>
      <c r="T4351" s="180">
        <v>0</v>
      </c>
    </row>
    <row r="4352" spans="2:20" x14ac:dyDescent="0.3">
      <c r="B4352" s="19">
        <v>4349</v>
      </c>
      <c r="C4352" s="179">
        <v>0</v>
      </c>
      <c r="D4352" s="179">
        <v>0</v>
      </c>
      <c r="E4352" s="179">
        <v>74811.330155232019</v>
      </c>
      <c r="F4352" s="179">
        <v>0</v>
      </c>
      <c r="G4352" s="179">
        <v>0</v>
      </c>
      <c r="H4352" s="179">
        <v>1432756.0801663722</v>
      </c>
      <c r="I4352" s="179">
        <v>0</v>
      </c>
      <c r="J4352" s="179">
        <v>0</v>
      </c>
      <c r="K4352" s="179">
        <v>0</v>
      </c>
      <c r="L4352" s="179">
        <v>0</v>
      </c>
      <c r="M4352" s="179">
        <v>142034.83230464437</v>
      </c>
      <c r="N4352" s="179">
        <v>0</v>
      </c>
      <c r="O4352" s="179">
        <v>0</v>
      </c>
      <c r="P4352" s="179">
        <v>0</v>
      </c>
      <c r="Q4352" s="179">
        <v>0</v>
      </c>
      <c r="R4352" s="180">
        <v>0</v>
      </c>
      <c r="S4352" s="180">
        <v>0</v>
      </c>
      <c r="T4352" s="180">
        <v>0</v>
      </c>
    </row>
    <row r="4353" spans="2:20" x14ac:dyDescent="0.3">
      <c r="B4353" s="19">
        <v>4350</v>
      </c>
      <c r="C4353" s="179">
        <v>0</v>
      </c>
      <c r="D4353" s="179">
        <v>0</v>
      </c>
      <c r="E4353" s="179">
        <v>16311.855785550288</v>
      </c>
      <c r="F4353" s="179">
        <v>0</v>
      </c>
      <c r="G4353" s="179">
        <v>0</v>
      </c>
      <c r="H4353" s="179">
        <v>1218334.7773426753</v>
      </c>
      <c r="I4353" s="179">
        <v>0</v>
      </c>
      <c r="J4353" s="179">
        <v>0</v>
      </c>
      <c r="K4353" s="179">
        <v>0</v>
      </c>
      <c r="L4353" s="179">
        <v>0</v>
      </c>
      <c r="M4353" s="179">
        <v>31783.571476966135</v>
      </c>
      <c r="N4353" s="179">
        <v>0</v>
      </c>
      <c r="O4353" s="179">
        <v>0</v>
      </c>
      <c r="P4353" s="179">
        <v>0</v>
      </c>
      <c r="Q4353" s="179">
        <v>0</v>
      </c>
      <c r="R4353" s="180">
        <v>0</v>
      </c>
      <c r="S4353" s="180">
        <v>0</v>
      </c>
      <c r="T4353" s="180">
        <v>0</v>
      </c>
    </row>
    <row r="4354" spans="2:20" x14ac:dyDescent="0.3">
      <c r="B4354" s="19">
        <v>4351</v>
      </c>
      <c r="C4354" s="179">
        <v>0</v>
      </c>
      <c r="D4354" s="179">
        <v>0</v>
      </c>
      <c r="E4354" s="179">
        <v>141535.32953926275</v>
      </c>
      <c r="F4354" s="179">
        <v>0</v>
      </c>
      <c r="G4354" s="179">
        <v>0</v>
      </c>
      <c r="H4354" s="179">
        <v>234380.28669728275</v>
      </c>
      <c r="I4354" s="179">
        <v>0</v>
      </c>
      <c r="J4354" s="179">
        <v>0</v>
      </c>
      <c r="K4354" s="179">
        <v>0</v>
      </c>
      <c r="L4354" s="179">
        <v>0</v>
      </c>
      <c r="M4354" s="179">
        <v>168656.87459518897</v>
      </c>
      <c r="N4354" s="179">
        <v>0</v>
      </c>
      <c r="O4354" s="179">
        <v>0</v>
      </c>
      <c r="P4354" s="179">
        <v>0</v>
      </c>
      <c r="Q4354" s="179">
        <v>0</v>
      </c>
      <c r="R4354" s="180">
        <v>0</v>
      </c>
      <c r="S4354" s="180">
        <v>0</v>
      </c>
      <c r="T4354" s="180">
        <v>0</v>
      </c>
    </row>
    <row r="4355" spans="2:20" x14ac:dyDescent="0.3">
      <c r="B4355" s="19">
        <v>4352</v>
      </c>
      <c r="C4355" s="179">
        <v>0</v>
      </c>
      <c r="D4355" s="179">
        <v>0</v>
      </c>
      <c r="E4355" s="179">
        <v>85349.265813157544</v>
      </c>
      <c r="F4355" s="179">
        <v>0</v>
      </c>
      <c r="G4355" s="179">
        <v>0</v>
      </c>
      <c r="H4355" s="179">
        <v>27570.230942311482</v>
      </c>
      <c r="I4355" s="179">
        <v>0</v>
      </c>
      <c r="J4355" s="179">
        <v>0</v>
      </c>
      <c r="K4355" s="179">
        <v>0</v>
      </c>
      <c r="L4355" s="179">
        <v>0</v>
      </c>
      <c r="M4355" s="179">
        <v>64144.253786659407</v>
      </c>
      <c r="N4355" s="179">
        <v>0</v>
      </c>
      <c r="O4355" s="179">
        <v>0</v>
      </c>
      <c r="P4355" s="179">
        <v>0</v>
      </c>
      <c r="Q4355" s="179">
        <v>0</v>
      </c>
      <c r="R4355" s="180">
        <v>0</v>
      </c>
      <c r="S4355" s="180">
        <v>0</v>
      </c>
      <c r="T4355" s="180">
        <v>0</v>
      </c>
    </row>
    <row r="4356" spans="2:20" x14ac:dyDescent="0.3">
      <c r="B4356" s="19">
        <v>4353</v>
      </c>
      <c r="C4356" s="179">
        <v>0</v>
      </c>
      <c r="D4356" s="179">
        <v>0</v>
      </c>
      <c r="E4356" s="179">
        <v>294064.46010338154</v>
      </c>
      <c r="F4356" s="179">
        <v>0</v>
      </c>
      <c r="G4356" s="179">
        <v>0</v>
      </c>
      <c r="H4356" s="179">
        <v>53329.589990556757</v>
      </c>
      <c r="I4356" s="179">
        <v>0</v>
      </c>
      <c r="J4356" s="179">
        <v>0</v>
      </c>
      <c r="K4356" s="179">
        <v>0</v>
      </c>
      <c r="L4356" s="179">
        <v>0</v>
      </c>
      <c r="M4356" s="179">
        <v>21600.772748998465</v>
      </c>
      <c r="N4356" s="179">
        <v>0</v>
      </c>
      <c r="O4356" s="179">
        <v>0</v>
      </c>
      <c r="P4356" s="179">
        <v>0</v>
      </c>
      <c r="Q4356" s="179">
        <v>0</v>
      </c>
      <c r="R4356" s="180">
        <v>0</v>
      </c>
      <c r="S4356" s="180">
        <v>0</v>
      </c>
      <c r="T4356" s="180">
        <v>0</v>
      </c>
    </row>
    <row r="4357" spans="2:20" x14ac:dyDescent="0.3">
      <c r="B4357" s="19">
        <v>4354</v>
      </c>
      <c r="C4357" s="179">
        <v>0</v>
      </c>
      <c r="D4357" s="179">
        <v>0</v>
      </c>
      <c r="E4357" s="179">
        <v>687452.2963221838</v>
      </c>
      <c r="F4357" s="179">
        <v>0</v>
      </c>
      <c r="G4357" s="179">
        <v>0</v>
      </c>
      <c r="H4357" s="179">
        <v>313908.508958299</v>
      </c>
      <c r="I4357" s="179">
        <v>0</v>
      </c>
      <c r="J4357" s="179">
        <v>0</v>
      </c>
      <c r="K4357" s="179">
        <v>0</v>
      </c>
      <c r="L4357" s="179">
        <v>0</v>
      </c>
      <c r="M4357" s="179">
        <v>15036.458857098498</v>
      </c>
      <c r="N4357" s="179">
        <v>0</v>
      </c>
      <c r="O4357" s="179">
        <v>0</v>
      </c>
      <c r="P4357" s="179">
        <v>0</v>
      </c>
      <c r="Q4357" s="179">
        <v>0</v>
      </c>
      <c r="R4357" s="180">
        <v>0</v>
      </c>
      <c r="S4357" s="180">
        <v>0</v>
      </c>
      <c r="T4357" s="180">
        <v>0</v>
      </c>
    </row>
    <row r="4358" spans="2:20" x14ac:dyDescent="0.3">
      <c r="B4358" s="19">
        <v>4355</v>
      </c>
      <c r="C4358" s="179">
        <v>0</v>
      </c>
      <c r="D4358" s="179">
        <v>0</v>
      </c>
      <c r="E4358" s="179">
        <v>292504.47709815821</v>
      </c>
      <c r="F4358" s="179">
        <v>0</v>
      </c>
      <c r="G4358" s="179">
        <v>0</v>
      </c>
      <c r="H4358" s="179">
        <v>493486.3986961905</v>
      </c>
      <c r="I4358" s="179">
        <v>0</v>
      </c>
      <c r="J4358" s="179">
        <v>0</v>
      </c>
      <c r="K4358" s="179">
        <v>0</v>
      </c>
      <c r="L4358" s="179">
        <v>0</v>
      </c>
      <c r="M4358" s="179">
        <v>106355.09696108066</v>
      </c>
      <c r="N4358" s="179">
        <v>0</v>
      </c>
      <c r="O4358" s="179">
        <v>0</v>
      </c>
      <c r="P4358" s="179">
        <v>0</v>
      </c>
      <c r="Q4358" s="179">
        <v>0</v>
      </c>
      <c r="R4358" s="180">
        <v>0</v>
      </c>
      <c r="S4358" s="180">
        <v>0</v>
      </c>
      <c r="T4358" s="180">
        <v>0</v>
      </c>
    </row>
    <row r="4359" spans="2:20" x14ac:dyDescent="0.3">
      <c r="B4359" s="19">
        <v>4356</v>
      </c>
      <c r="C4359" s="179">
        <v>0</v>
      </c>
      <c r="D4359" s="179">
        <v>0</v>
      </c>
      <c r="E4359" s="179">
        <v>76298.245399041771</v>
      </c>
      <c r="F4359" s="179">
        <v>0</v>
      </c>
      <c r="G4359" s="179">
        <v>0</v>
      </c>
      <c r="H4359" s="179">
        <v>58808.528071653564</v>
      </c>
      <c r="I4359" s="179">
        <v>0</v>
      </c>
      <c r="J4359" s="179">
        <v>0</v>
      </c>
      <c r="K4359" s="179">
        <v>0</v>
      </c>
      <c r="L4359" s="179">
        <v>0</v>
      </c>
      <c r="M4359" s="179">
        <v>426640.13395085372</v>
      </c>
      <c r="N4359" s="179">
        <v>0</v>
      </c>
      <c r="O4359" s="179">
        <v>0</v>
      </c>
      <c r="P4359" s="179">
        <v>0</v>
      </c>
      <c r="Q4359" s="179">
        <v>0</v>
      </c>
      <c r="R4359" s="180">
        <v>0</v>
      </c>
      <c r="S4359" s="180">
        <v>0</v>
      </c>
      <c r="T4359" s="180">
        <v>0</v>
      </c>
    </row>
    <row r="4360" spans="2:20" x14ac:dyDescent="0.3">
      <c r="B4360" s="19">
        <v>4357</v>
      </c>
      <c r="C4360" s="179">
        <v>0</v>
      </c>
      <c r="D4360" s="179">
        <v>0</v>
      </c>
      <c r="E4360" s="179">
        <v>461420.29715929599</v>
      </c>
      <c r="F4360" s="179">
        <v>0</v>
      </c>
      <c r="G4360" s="179">
        <v>0</v>
      </c>
      <c r="H4360" s="179">
        <v>226320.56144282353</v>
      </c>
      <c r="I4360" s="179">
        <v>0</v>
      </c>
      <c r="J4360" s="179">
        <v>0</v>
      </c>
      <c r="K4360" s="179">
        <v>0</v>
      </c>
      <c r="L4360" s="179">
        <v>0</v>
      </c>
      <c r="M4360" s="179">
        <v>64097.356306514863</v>
      </c>
      <c r="N4360" s="179">
        <v>0</v>
      </c>
      <c r="O4360" s="179">
        <v>0</v>
      </c>
      <c r="P4360" s="179">
        <v>0</v>
      </c>
      <c r="Q4360" s="179">
        <v>0</v>
      </c>
      <c r="R4360" s="180">
        <v>0</v>
      </c>
      <c r="S4360" s="180">
        <v>0</v>
      </c>
      <c r="T4360" s="180">
        <v>0</v>
      </c>
    </row>
    <row r="4361" spans="2:20" x14ac:dyDescent="0.3">
      <c r="B4361" s="19">
        <v>4358</v>
      </c>
      <c r="C4361" s="179">
        <v>0</v>
      </c>
      <c r="D4361" s="179">
        <v>0</v>
      </c>
      <c r="E4361" s="179">
        <v>859104.59662759816</v>
      </c>
      <c r="F4361" s="179">
        <v>0</v>
      </c>
      <c r="G4361" s="179">
        <v>0</v>
      </c>
      <c r="H4361" s="179">
        <v>115989.90981681639</v>
      </c>
      <c r="I4361" s="179">
        <v>0</v>
      </c>
      <c r="J4361" s="179">
        <v>0</v>
      </c>
      <c r="K4361" s="179">
        <v>0</v>
      </c>
      <c r="L4361" s="179">
        <v>0</v>
      </c>
      <c r="M4361" s="179">
        <v>255662.65024155955</v>
      </c>
      <c r="N4361" s="179">
        <v>0</v>
      </c>
      <c r="O4361" s="179">
        <v>0</v>
      </c>
      <c r="P4361" s="179">
        <v>0</v>
      </c>
      <c r="Q4361" s="179">
        <v>0</v>
      </c>
      <c r="R4361" s="180">
        <v>0</v>
      </c>
      <c r="S4361" s="180">
        <v>0</v>
      </c>
      <c r="T4361" s="180">
        <v>0</v>
      </c>
    </row>
    <row r="4362" spans="2:20" x14ac:dyDescent="0.3">
      <c r="B4362" s="19">
        <v>4359</v>
      </c>
      <c r="C4362" s="179">
        <v>0</v>
      </c>
      <c r="D4362" s="179">
        <v>0</v>
      </c>
      <c r="E4362" s="179">
        <v>101208.99372595598</v>
      </c>
      <c r="F4362" s="179">
        <v>0</v>
      </c>
      <c r="G4362" s="179">
        <v>0</v>
      </c>
      <c r="H4362" s="179">
        <v>224829.11910047298</v>
      </c>
      <c r="I4362" s="179">
        <v>0</v>
      </c>
      <c r="J4362" s="179">
        <v>0</v>
      </c>
      <c r="K4362" s="179">
        <v>0</v>
      </c>
      <c r="L4362" s="179">
        <v>0</v>
      </c>
      <c r="M4362" s="179">
        <v>4222.0892719130452</v>
      </c>
      <c r="N4362" s="179">
        <v>0</v>
      </c>
      <c r="O4362" s="179">
        <v>0</v>
      </c>
      <c r="P4362" s="179">
        <v>0</v>
      </c>
      <c r="Q4362" s="179">
        <v>0</v>
      </c>
      <c r="R4362" s="180">
        <v>0</v>
      </c>
      <c r="S4362" s="180">
        <v>0</v>
      </c>
      <c r="T4362" s="180">
        <v>0</v>
      </c>
    </row>
    <row r="4363" spans="2:20" x14ac:dyDescent="0.3">
      <c r="B4363" s="19">
        <v>4360</v>
      </c>
      <c r="C4363" s="179">
        <v>0</v>
      </c>
      <c r="D4363" s="179">
        <v>0</v>
      </c>
      <c r="E4363" s="179">
        <v>183527.16295359255</v>
      </c>
      <c r="F4363" s="179">
        <v>0</v>
      </c>
      <c r="G4363" s="179">
        <v>0</v>
      </c>
      <c r="H4363" s="179">
        <v>78488.554971847858</v>
      </c>
      <c r="I4363" s="179">
        <v>0</v>
      </c>
      <c r="J4363" s="179">
        <v>0</v>
      </c>
      <c r="K4363" s="179">
        <v>0</v>
      </c>
      <c r="L4363" s="179">
        <v>0</v>
      </c>
      <c r="M4363" s="179">
        <v>26960.537445494741</v>
      </c>
      <c r="N4363" s="179">
        <v>0</v>
      </c>
      <c r="O4363" s="179">
        <v>0</v>
      </c>
      <c r="P4363" s="179">
        <v>0</v>
      </c>
      <c r="Q4363" s="179">
        <v>0</v>
      </c>
      <c r="R4363" s="180">
        <v>0</v>
      </c>
      <c r="S4363" s="180">
        <v>0</v>
      </c>
      <c r="T4363" s="180">
        <v>0</v>
      </c>
    </row>
    <row r="4364" spans="2:20" x14ac:dyDescent="0.3">
      <c r="B4364" s="19">
        <v>4361</v>
      </c>
      <c r="C4364" s="179">
        <v>0</v>
      </c>
      <c r="D4364" s="179">
        <v>0</v>
      </c>
      <c r="E4364" s="179">
        <v>29890.248560248641</v>
      </c>
      <c r="F4364" s="179">
        <v>0</v>
      </c>
      <c r="G4364" s="179">
        <v>0</v>
      </c>
      <c r="H4364" s="179">
        <v>27154.8049585546</v>
      </c>
      <c r="I4364" s="179">
        <v>0</v>
      </c>
      <c r="J4364" s="179">
        <v>0</v>
      </c>
      <c r="K4364" s="179">
        <v>0</v>
      </c>
      <c r="L4364" s="179">
        <v>0</v>
      </c>
      <c r="M4364" s="179">
        <v>71705.618560891759</v>
      </c>
      <c r="N4364" s="179">
        <v>0</v>
      </c>
      <c r="O4364" s="179">
        <v>0</v>
      </c>
      <c r="P4364" s="179">
        <v>0</v>
      </c>
      <c r="Q4364" s="179">
        <v>0</v>
      </c>
      <c r="R4364" s="180">
        <v>0</v>
      </c>
      <c r="S4364" s="180">
        <v>0</v>
      </c>
      <c r="T4364" s="180">
        <v>0</v>
      </c>
    </row>
    <row r="4365" spans="2:20" x14ac:dyDescent="0.3">
      <c r="B4365" s="19">
        <v>4362</v>
      </c>
      <c r="C4365" s="179">
        <v>0</v>
      </c>
      <c r="D4365" s="179">
        <v>0</v>
      </c>
      <c r="E4365" s="179">
        <v>546502.81037299661</v>
      </c>
      <c r="F4365" s="179">
        <v>0</v>
      </c>
      <c r="G4365" s="179">
        <v>0</v>
      </c>
      <c r="H4365" s="179">
        <v>66678.130308669235</v>
      </c>
      <c r="I4365" s="179">
        <v>0</v>
      </c>
      <c r="J4365" s="179">
        <v>0</v>
      </c>
      <c r="K4365" s="179">
        <v>0</v>
      </c>
      <c r="L4365" s="179">
        <v>0</v>
      </c>
      <c r="M4365" s="179">
        <v>33871.572904103436</v>
      </c>
      <c r="N4365" s="179">
        <v>0</v>
      </c>
      <c r="O4365" s="179">
        <v>0</v>
      </c>
      <c r="P4365" s="179">
        <v>0</v>
      </c>
      <c r="Q4365" s="179">
        <v>0</v>
      </c>
      <c r="R4365" s="180">
        <v>0</v>
      </c>
      <c r="S4365" s="180">
        <v>0</v>
      </c>
      <c r="T4365" s="180">
        <v>0</v>
      </c>
    </row>
    <row r="4366" spans="2:20" x14ac:dyDescent="0.3">
      <c r="B4366" s="19">
        <v>4363</v>
      </c>
      <c r="C4366" s="179">
        <v>0</v>
      </c>
      <c r="D4366" s="179">
        <v>0</v>
      </c>
      <c r="E4366" s="179">
        <v>369267.03210650448</v>
      </c>
      <c r="F4366" s="179">
        <v>0</v>
      </c>
      <c r="G4366" s="179">
        <v>0</v>
      </c>
      <c r="H4366" s="179">
        <v>70949.896715479568</v>
      </c>
      <c r="I4366" s="179">
        <v>0</v>
      </c>
      <c r="J4366" s="179">
        <v>0</v>
      </c>
      <c r="K4366" s="179">
        <v>0</v>
      </c>
      <c r="L4366" s="179">
        <v>0</v>
      </c>
      <c r="M4366" s="179">
        <v>261943.46261699876</v>
      </c>
      <c r="N4366" s="179">
        <v>0</v>
      </c>
      <c r="O4366" s="179">
        <v>0</v>
      </c>
      <c r="P4366" s="179">
        <v>0</v>
      </c>
      <c r="Q4366" s="179">
        <v>0</v>
      </c>
      <c r="R4366" s="180">
        <v>0</v>
      </c>
      <c r="S4366" s="180">
        <v>0</v>
      </c>
      <c r="T4366" s="180">
        <v>0</v>
      </c>
    </row>
    <row r="4367" spans="2:20" x14ac:dyDescent="0.3">
      <c r="B4367" s="19">
        <v>4364</v>
      </c>
      <c r="C4367" s="179">
        <v>0</v>
      </c>
      <c r="D4367" s="179">
        <v>0</v>
      </c>
      <c r="E4367" s="179">
        <v>14276.305454442112</v>
      </c>
      <c r="F4367" s="179">
        <v>0</v>
      </c>
      <c r="G4367" s="179">
        <v>0</v>
      </c>
      <c r="H4367" s="179">
        <v>26072.085175314474</v>
      </c>
      <c r="I4367" s="179">
        <v>0</v>
      </c>
      <c r="J4367" s="179">
        <v>0</v>
      </c>
      <c r="K4367" s="179">
        <v>0</v>
      </c>
      <c r="L4367" s="179">
        <v>0</v>
      </c>
      <c r="M4367" s="179">
        <v>46303.950050673746</v>
      </c>
      <c r="N4367" s="179">
        <v>0</v>
      </c>
      <c r="O4367" s="179">
        <v>0</v>
      </c>
      <c r="P4367" s="179">
        <v>0</v>
      </c>
      <c r="Q4367" s="179">
        <v>0</v>
      </c>
      <c r="R4367" s="180">
        <v>0</v>
      </c>
      <c r="S4367" s="180">
        <v>0</v>
      </c>
      <c r="T4367" s="180">
        <v>0</v>
      </c>
    </row>
    <row r="4368" spans="2:20" x14ac:dyDescent="0.3">
      <c r="B4368" s="19">
        <v>4365</v>
      </c>
      <c r="C4368" s="179">
        <v>0</v>
      </c>
      <c r="D4368" s="179">
        <v>0</v>
      </c>
      <c r="E4368" s="179">
        <v>1989941.5791295415</v>
      </c>
      <c r="F4368" s="179">
        <v>0</v>
      </c>
      <c r="G4368" s="179">
        <v>0</v>
      </c>
      <c r="H4368" s="179">
        <v>18234.02172119074</v>
      </c>
      <c r="I4368" s="179">
        <v>0</v>
      </c>
      <c r="J4368" s="179">
        <v>0</v>
      </c>
      <c r="K4368" s="179">
        <v>583987.36833020567</v>
      </c>
      <c r="L4368" s="179">
        <v>1</v>
      </c>
      <c r="M4368" s="179">
        <v>19440.591492745316</v>
      </c>
      <c r="N4368" s="179">
        <v>0</v>
      </c>
      <c r="O4368" s="179">
        <v>0</v>
      </c>
      <c r="P4368" s="179">
        <v>0</v>
      </c>
      <c r="Q4368" s="179">
        <v>0</v>
      </c>
      <c r="R4368" s="180">
        <v>0</v>
      </c>
      <c r="S4368" s="180">
        <v>583987.36833020567</v>
      </c>
      <c r="T4368" s="180">
        <v>0</v>
      </c>
    </row>
    <row r="4369" spans="2:20" x14ac:dyDescent="0.3">
      <c r="B4369" s="19">
        <v>4366</v>
      </c>
      <c r="C4369" s="179">
        <v>0</v>
      </c>
      <c r="D4369" s="179">
        <v>0</v>
      </c>
      <c r="E4369" s="179">
        <v>719368.09487593675</v>
      </c>
      <c r="F4369" s="179">
        <v>0</v>
      </c>
      <c r="G4369" s="179">
        <v>0</v>
      </c>
      <c r="H4369" s="179">
        <v>14989.082176707403</v>
      </c>
      <c r="I4369" s="179">
        <v>0</v>
      </c>
      <c r="J4369" s="179">
        <v>0</v>
      </c>
      <c r="K4369" s="179">
        <v>0</v>
      </c>
      <c r="L4369" s="179">
        <v>0</v>
      </c>
      <c r="M4369" s="179">
        <v>3647.2310748475575</v>
      </c>
      <c r="N4369" s="179">
        <v>0</v>
      </c>
      <c r="O4369" s="179">
        <v>0</v>
      </c>
      <c r="P4369" s="179">
        <v>0</v>
      </c>
      <c r="Q4369" s="179">
        <v>0</v>
      </c>
      <c r="R4369" s="180">
        <v>0</v>
      </c>
      <c r="S4369" s="180">
        <v>0</v>
      </c>
      <c r="T4369" s="180">
        <v>0</v>
      </c>
    </row>
    <row r="4370" spans="2:20" x14ac:dyDescent="0.3">
      <c r="B4370" s="19">
        <v>4367</v>
      </c>
      <c r="C4370" s="179">
        <v>0</v>
      </c>
      <c r="D4370" s="179">
        <v>0</v>
      </c>
      <c r="E4370" s="179">
        <v>99232.206059543343</v>
      </c>
      <c r="F4370" s="179">
        <v>0</v>
      </c>
      <c r="G4370" s="179">
        <v>0</v>
      </c>
      <c r="H4370" s="179">
        <v>203571.83834093672</v>
      </c>
      <c r="I4370" s="179">
        <v>0</v>
      </c>
      <c r="J4370" s="179">
        <v>0</v>
      </c>
      <c r="K4370" s="179">
        <v>0</v>
      </c>
      <c r="L4370" s="179">
        <v>0</v>
      </c>
      <c r="M4370" s="179">
        <v>185807.9276978283</v>
      </c>
      <c r="N4370" s="179">
        <v>0</v>
      </c>
      <c r="O4370" s="179">
        <v>0</v>
      </c>
      <c r="P4370" s="179">
        <v>0</v>
      </c>
      <c r="Q4370" s="179">
        <v>0</v>
      </c>
      <c r="R4370" s="180">
        <v>0</v>
      </c>
      <c r="S4370" s="180">
        <v>0</v>
      </c>
      <c r="T4370" s="180">
        <v>0</v>
      </c>
    </row>
    <row r="4371" spans="2:20" x14ac:dyDescent="0.3">
      <c r="B4371" s="19">
        <v>4368</v>
      </c>
      <c r="C4371" s="179">
        <v>0</v>
      </c>
      <c r="D4371" s="179">
        <v>0</v>
      </c>
      <c r="E4371" s="179">
        <v>101282.96712270923</v>
      </c>
      <c r="F4371" s="179">
        <v>0</v>
      </c>
      <c r="G4371" s="179">
        <v>0</v>
      </c>
      <c r="H4371" s="179">
        <v>15819.586844345866</v>
      </c>
      <c r="I4371" s="179">
        <v>0</v>
      </c>
      <c r="J4371" s="179">
        <v>0</v>
      </c>
      <c r="K4371" s="179">
        <v>0</v>
      </c>
      <c r="L4371" s="179">
        <v>0</v>
      </c>
      <c r="M4371" s="179">
        <v>49183.585860643929</v>
      </c>
      <c r="N4371" s="179">
        <v>0</v>
      </c>
      <c r="O4371" s="179">
        <v>0</v>
      </c>
      <c r="P4371" s="179">
        <v>0</v>
      </c>
      <c r="Q4371" s="179">
        <v>0</v>
      </c>
      <c r="R4371" s="180">
        <v>0</v>
      </c>
      <c r="S4371" s="180">
        <v>0</v>
      </c>
      <c r="T4371" s="180">
        <v>0</v>
      </c>
    </row>
    <row r="4372" spans="2:20" x14ac:dyDescent="0.3">
      <c r="B4372" s="19">
        <v>4369</v>
      </c>
      <c r="C4372" s="179">
        <v>0</v>
      </c>
      <c r="D4372" s="179">
        <v>0</v>
      </c>
      <c r="E4372" s="179">
        <v>400832.58318433125</v>
      </c>
      <c r="F4372" s="179">
        <v>0</v>
      </c>
      <c r="G4372" s="179">
        <v>0</v>
      </c>
      <c r="H4372" s="179">
        <v>22376.151496828039</v>
      </c>
      <c r="I4372" s="179">
        <v>0</v>
      </c>
      <c r="J4372" s="179">
        <v>0</v>
      </c>
      <c r="K4372" s="179">
        <v>0</v>
      </c>
      <c r="L4372" s="179">
        <v>0</v>
      </c>
      <c r="M4372" s="179">
        <v>233893.78714089544</v>
      </c>
      <c r="N4372" s="179">
        <v>0</v>
      </c>
      <c r="O4372" s="179">
        <v>0</v>
      </c>
      <c r="P4372" s="179">
        <v>0</v>
      </c>
      <c r="Q4372" s="179">
        <v>0</v>
      </c>
      <c r="R4372" s="180">
        <v>0</v>
      </c>
      <c r="S4372" s="180">
        <v>0</v>
      </c>
      <c r="T4372" s="180">
        <v>0</v>
      </c>
    </row>
    <row r="4373" spans="2:20" x14ac:dyDescent="0.3">
      <c r="B4373" s="19">
        <v>4370</v>
      </c>
      <c r="C4373" s="179">
        <v>0</v>
      </c>
      <c r="D4373" s="179">
        <v>0</v>
      </c>
      <c r="E4373" s="179">
        <v>27080.56893606103</v>
      </c>
      <c r="F4373" s="179">
        <v>0</v>
      </c>
      <c r="G4373" s="179">
        <v>0</v>
      </c>
      <c r="H4373" s="179">
        <v>198475.35209281536</v>
      </c>
      <c r="I4373" s="179">
        <v>0</v>
      </c>
      <c r="J4373" s="179">
        <v>0</v>
      </c>
      <c r="K4373" s="179">
        <v>0</v>
      </c>
      <c r="L4373" s="179">
        <v>0</v>
      </c>
      <c r="M4373" s="179">
        <v>39783.523756225251</v>
      </c>
      <c r="N4373" s="179">
        <v>0</v>
      </c>
      <c r="O4373" s="179">
        <v>0</v>
      </c>
      <c r="P4373" s="179">
        <v>0</v>
      </c>
      <c r="Q4373" s="179">
        <v>0</v>
      </c>
      <c r="R4373" s="180">
        <v>0</v>
      </c>
      <c r="S4373" s="180">
        <v>0</v>
      </c>
      <c r="T4373" s="180">
        <v>0</v>
      </c>
    </row>
    <row r="4374" spans="2:20" x14ac:dyDescent="0.3">
      <c r="B4374" s="19">
        <v>4371</v>
      </c>
      <c r="C4374" s="179">
        <v>0</v>
      </c>
      <c r="D4374" s="179">
        <v>0</v>
      </c>
      <c r="E4374" s="179">
        <v>948141.75534644001</v>
      </c>
      <c r="F4374" s="179">
        <v>0</v>
      </c>
      <c r="G4374" s="179">
        <v>0</v>
      </c>
      <c r="H4374" s="179">
        <v>1042366.0807306016</v>
      </c>
      <c r="I4374" s="179">
        <v>0</v>
      </c>
      <c r="J4374" s="179">
        <v>0</v>
      </c>
      <c r="K4374" s="179">
        <v>0</v>
      </c>
      <c r="L4374" s="179">
        <v>0</v>
      </c>
      <c r="M4374" s="179">
        <v>249084.11810419566</v>
      </c>
      <c r="N4374" s="179">
        <v>0</v>
      </c>
      <c r="O4374" s="179">
        <v>0</v>
      </c>
      <c r="P4374" s="179">
        <v>0</v>
      </c>
      <c r="Q4374" s="179">
        <v>0</v>
      </c>
      <c r="R4374" s="180">
        <v>0</v>
      </c>
      <c r="S4374" s="180">
        <v>0</v>
      </c>
      <c r="T4374" s="180">
        <v>0</v>
      </c>
    </row>
    <row r="4375" spans="2:20" x14ac:dyDescent="0.3">
      <c r="B4375" s="19">
        <v>4372</v>
      </c>
      <c r="C4375" s="179">
        <v>0</v>
      </c>
      <c r="D4375" s="179">
        <v>0</v>
      </c>
      <c r="E4375" s="179">
        <v>62639.727804463648</v>
      </c>
      <c r="F4375" s="179">
        <v>0</v>
      </c>
      <c r="G4375" s="179">
        <v>0</v>
      </c>
      <c r="H4375" s="179">
        <v>9896.8399354864105</v>
      </c>
      <c r="I4375" s="179">
        <v>0</v>
      </c>
      <c r="J4375" s="179">
        <v>0</v>
      </c>
      <c r="K4375" s="179">
        <v>0</v>
      </c>
      <c r="L4375" s="179">
        <v>0</v>
      </c>
      <c r="M4375" s="179">
        <v>114289.61243805625</v>
      </c>
      <c r="N4375" s="179">
        <v>0</v>
      </c>
      <c r="O4375" s="179">
        <v>0</v>
      </c>
      <c r="P4375" s="179">
        <v>0</v>
      </c>
      <c r="Q4375" s="179">
        <v>0</v>
      </c>
      <c r="R4375" s="180">
        <v>0</v>
      </c>
      <c r="S4375" s="180">
        <v>0</v>
      </c>
      <c r="T4375" s="180">
        <v>0</v>
      </c>
    </row>
    <row r="4376" spans="2:20" x14ac:dyDescent="0.3">
      <c r="B4376" s="19">
        <v>4373</v>
      </c>
      <c r="C4376" s="179">
        <v>0</v>
      </c>
      <c r="D4376" s="179">
        <v>0</v>
      </c>
      <c r="E4376" s="179">
        <v>1749404.3534497968</v>
      </c>
      <c r="F4376" s="179">
        <v>0</v>
      </c>
      <c r="G4376" s="179">
        <v>0</v>
      </c>
      <c r="H4376" s="179">
        <v>635016.00504197122</v>
      </c>
      <c r="I4376" s="179">
        <v>0</v>
      </c>
      <c r="J4376" s="179">
        <v>0</v>
      </c>
      <c r="K4376" s="179">
        <v>0</v>
      </c>
      <c r="L4376" s="179">
        <v>0</v>
      </c>
      <c r="M4376" s="179">
        <v>70048.557508558762</v>
      </c>
      <c r="N4376" s="179">
        <v>0</v>
      </c>
      <c r="O4376" s="179">
        <v>0</v>
      </c>
      <c r="P4376" s="179">
        <v>0</v>
      </c>
      <c r="Q4376" s="179">
        <v>0</v>
      </c>
      <c r="R4376" s="180">
        <v>0</v>
      </c>
      <c r="S4376" s="180">
        <v>0</v>
      </c>
      <c r="T4376" s="180">
        <v>0</v>
      </c>
    </row>
    <row r="4377" spans="2:20" x14ac:dyDescent="0.3">
      <c r="B4377" s="19">
        <v>4374</v>
      </c>
      <c r="C4377" s="179">
        <v>0</v>
      </c>
      <c r="D4377" s="179">
        <v>0</v>
      </c>
      <c r="E4377" s="179">
        <v>91768.783195623168</v>
      </c>
      <c r="F4377" s="179">
        <v>0</v>
      </c>
      <c r="G4377" s="179">
        <v>0</v>
      </c>
      <c r="H4377" s="179">
        <v>174058.69843599643</v>
      </c>
      <c r="I4377" s="179">
        <v>0</v>
      </c>
      <c r="J4377" s="179">
        <v>0</v>
      </c>
      <c r="K4377" s="179">
        <v>0</v>
      </c>
      <c r="L4377" s="179">
        <v>0</v>
      </c>
      <c r="M4377" s="179">
        <v>236960.80430946811</v>
      </c>
      <c r="N4377" s="179">
        <v>0</v>
      </c>
      <c r="O4377" s="179">
        <v>0</v>
      </c>
      <c r="P4377" s="179">
        <v>0</v>
      </c>
      <c r="Q4377" s="179">
        <v>0</v>
      </c>
      <c r="R4377" s="180">
        <v>0</v>
      </c>
      <c r="S4377" s="180">
        <v>0</v>
      </c>
      <c r="T4377" s="180">
        <v>0</v>
      </c>
    </row>
    <row r="4378" spans="2:20" x14ac:dyDescent="0.3">
      <c r="B4378" s="19">
        <v>4375</v>
      </c>
      <c r="C4378" s="179">
        <v>0</v>
      </c>
      <c r="D4378" s="179">
        <v>0</v>
      </c>
      <c r="E4378" s="179">
        <v>26294.299773461218</v>
      </c>
      <c r="F4378" s="179">
        <v>0</v>
      </c>
      <c r="G4378" s="179">
        <v>0</v>
      </c>
      <c r="H4378" s="179">
        <v>29587.033504484938</v>
      </c>
      <c r="I4378" s="179">
        <v>0</v>
      </c>
      <c r="J4378" s="179">
        <v>0</v>
      </c>
      <c r="K4378" s="179">
        <v>0</v>
      </c>
      <c r="L4378" s="179">
        <v>0</v>
      </c>
      <c r="M4378" s="179">
        <v>109706.64052193779</v>
      </c>
      <c r="N4378" s="179">
        <v>0</v>
      </c>
      <c r="O4378" s="179">
        <v>0</v>
      </c>
      <c r="P4378" s="179">
        <v>0</v>
      </c>
      <c r="Q4378" s="179">
        <v>0</v>
      </c>
      <c r="R4378" s="180">
        <v>0</v>
      </c>
      <c r="S4378" s="180">
        <v>0</v>
      </c>
      <c r="T4378" s="180">
        <v>0</v>
      </c>
    </row>
    <row r="4379" spans="2:20" x14ac:dyDescent="0.3">
      <c r="B4379" s="19">
        <v>4376</v>
      </c>
      <c r="C4379" s="179">
        <v>0</v>
      </c>
      <c r="D4379" s="179">
        <v>0</v>
      </c>
      <c r="E4379" s="179">
        <v>1158242.6977001012</v>
      </c>
      <c r="F4379" s="179">
        <v>0</v>
      </c>
      <c r="G4379" s="179">
        <v>0</v>
      </c>
      <c r="H4379" s="179">
        <v>395791.26667465112</v>
      </c>
      <c r="I4379" s="179">
        <v>0</v>
      </c>
      <c r="J4379" s="179">
        <v>0</v>
      </c>
      <c r="K4379" s="179">
        <v>0</v>
      </c>
      <c r="L4379" s="179">
        <v>0</v>
      </c>
      <c r="M4379" s="179">
        <v>47924.095684757332</v>
      </c>
      <c r="N4379" s="179">
        <v>0</v>
      </c>
      <c r="O4379" s="179">
        <v>0</v>
      </c>
      <c r="P4379" s="179">
        <v>0</v>
      </c>
      <c r="Q4379" s="179">
        <v>0</v>
      </c>
      <c r="R4379" s="180">
        <v>0</v>
      </c>
      <c r="S4379" s="180">
        <v>0</v>
      </c>
      <c r="T4379" s="180">
        <v>0</v>
      </c>
    </row>
    <row r="4380" spans="2:20" x14ac:dyDescent="0.3">
      <c r="B4380" s="19">
        <v>4377</v>
      </c>
      <c r="C4380" s="179">
        <v>0</v>
      </c>
      <c r="D4380" s="179">
        <v>0</v>
      </c>
      <c r="E4380" s="179">
        <v>238931.24625366781</v>
      </c>
      <c r="F4380" s="179">
        <v>0</v>
      </c>
      <c r="G4380" s="179">
        <v>0</v>
      </c>
      <c r="H4380" s="179">
        <v>149632.47477756135</v>
      </c>
      <c r="I4380" s="179">
        <v>0</v>
      </c>
      <c r="J4380" s="179">
        <v>0</v>
      </c>
      <c r="K4380" s="179">
        <v>0</v>
      </c>
      <c r="L4380" s="179">
        <v>0</v>
      </c>
      <c r="M4380" s="179">
        <v>103008.77452685936</v>
      </c>
      <c r="N4380" s="179">
        <v>0</v>
      </c>
      <c r="O4380" s="179">
        <v>0</v>
      </c>
      <c r="P4380" s="179">
        <v>0</v>
      </c>
      <c r="Q4380" s="179">
        <v>0</v>
      </c>
      <c r="R4380" s="180">
        <v>0</v>
      </c>
      <c r="S4380" s="180">
        <v>0</v>
      </c>
      <c r="T4380" s="180">
        <v>0</v>
      </c>
    </row>
    <row r="4381" spans="2:20" x14ac:dyDescent="0.3">
      <c r="B4381" s="19">
        <v>4378</v>
      </c>
      <c r="C4381" s="179">
        <v>0</v>
      </c>
      <c r="D4381" s="179">
        <v>0</v>
      </c>
      <c r="E4381" s="179">
        <v>49007.60397977801</v>
      </c>
      <c r="F4381" s="179">
        <v>0</v>
      </c>
      <c r="G4381" s="179">
        <v>0</v>
      </c>
      <c r="H4381" s="179">
        <v>445445.99042473268</v>
      </c>
      <c r="I4381" s="179">
        <v>0</v>
      </c>
      <c r="J4381" s="179">
        <v>0</v>
      </c>
      <c r="K4381" s="179">
        <v>0</v>
      </c>
      <c r="L4381" s="179">
        <v>0</v>
      </c>
      <c r="M4381" s="179">
        <v>815757.34608682233</v>
      </c>
      <c r="N4381" s="179">
        <v>0</v>
      </c>
      <c r="O4381" s="179">
        <v>0</v>
      </c>
      <c r="P4381" s="179">
        <v>0</v>
      </c>
      <c r="Q4381" s="179">
        <v>0</v>
      </c>
      <c r="R4381" s="180">
        <v>0</v>
      </c>
      <c r="S4381" s="180">
        <v>0</v>
      </c>
      <c r="T4381" s="180">
        <v>0</v>
      </c>
    </row>
    <row r="4382" spans="2:20" x14ac:dyDescent="0.3">
      <c r="B4382" s="19">
        <v>4379</v>
      </c>
      <c r="C4382" s="179">
        <v>0</v>
      </c>
      <c r="D4382" s="179">
        <v>0</v>
      </c>
      <c r="E4382" s="179">
        <v>73267.717700971058</v>
      </c>
      <c r="F4382" s="179">
        <v>0</v>
      </c>
      <c r="G4382" s="179">
        <v>0</v>
      </c>
      <c r="H4382" s="179">
        <v>12136.058410048754</v>
      </c>
      <c r="I4382" s="179">
        <v>0</v>
      </c>
      <c r="J4382" s="179">
        <v>0</v>
      </c>
      <c r="K4382" s="179">
        <v>0</v>
      </c>
      <c r="L4382" s="179">
        <v>0</v>
      </c>
      <c r="M4382" s="179">
        <v>68956.969253824776</v>
      </c>
      <c r="N4382" s="179">
        <v>0</v>
      </c>
      <c r="O4382" s="179">
        <v>0</v>
      </c>
      <c r="P4382" s="179">
        <v>0</v>
      </c>
      <c r="Q4382" s="179">
        <v>0</v>
      </c>
      <c r="R4382" s="180">
        <v>0</v>
      </c>
      <c r="S4382" s="180">
        <v>0</v>
      </c>
      <c r="T4382" s="180">
        <v>0</v>
      </c>
    </row>
    <row r="4383" spans="2:20" x14ac:dyDescent="0.3">
      <c r="B4383" s="19">
        <v>4380</v>
      </c>
      <c r="C4383" s="179">
        <v>0</v>
      </c>
      <c r="D4383" s="179">
        <v>0</v>
      </c>
      <c r="E4383" s="179">
        <v>19224.965021113891</v>
      </c>
      <c r="F4383" s="179">
        <v>0</v>
      </c>
      <c r="G4383" s="179">
        <v>0</v>
      </c>
      <c r="H4383" s="179">
        <v>90701.61887404228</v>
      </c>
      <c r="I4383" s="179">
        <v>0</v>
      </c>
      <c r="J4383" s="179">
        <v>0</v>
      </c>
      <c r="K4383" s="179">
        <v>0</v>
      </c>
      <c r="L4383" s="179">
        <v>0</v>
      </c>
      <c r="M4383" s="179">
        <v>126182.18103486832</v>
      </c>
      <c r="N4383" s="179">
        <v>0</v>
      </c>
      <c r="O4383" s="179">
        <v>0</v>
      </c>
      <c r="P4383" s="179">
        <v>0</v>
      </c>
      <c r="Q4383" s="179">
        <v>0</v>
      </c>
      <c r="R4383" s="180">
        <v>0</v>
      </c>
      <c r="S4383" s="180">
        <v>0</v>
      </c>
      <c r="T4383" s="180">
        <v>0</v>
      </c>
    </row>
    <row r="4384" spans="2:20" x14ac:dyDescent="0.3">
      <c r="B4384" s="19">
        <v>4381</v>
      </c>
      <c r="C4384" s="179">
        <v>0</v>
      </c>
      <c r="D4384" s="179">
        <v>0</v>
      </c>
      <c r="E4384" s="179">
        <v>499087.16221864184</v>
      </c>
      <c r="F4384" s="179">
        <v>0</v>
      </c>
      <c r="G4384" s="179">
        <v>0</v>
      </c>
      <c r="H4384" s="179">
        <v>29370.109337638562</v>
      </c>
      <c r="I4384" s="179">
        <v>0</v>
      </c>
      <c r="J4384" s="179">
        <v>0</v>
      </c>
      <c r="K4384" s="179">
        <v>0</v>
      </c>
      <c r="L4384" s="179">
        <v>0</v>
      </c>
      <c r="M4384" s="179">
        <v>273559.08749202045</v>
      </c>
      <c r="N4384" s="179">
        <v>0</v>
      </c>
      <c r="O4384" s="179">
        <v>0</v>
      </c>
      <c r="P4384" s="179">
        <v>0</v>
      </c>
      <c r="Q4384" s="179">
        <v>0</v>
      </c>
      <c r="R4384" s="180">
        <v>0</v>
      </c>
      <c r="S4384" s="180">
        <v>0</v>
      </c>
      <c r="T4384" s="180">
        <v>0</v>
      </c>
    </row>
    <row r="4385" spans="2:20" x14ac:dyDescent="0.3">
      <c r="B4385" s="19">
        <v>4382</v>
      </c>
      <c r="C4385" s="179">
        <v>0</v>
      </c>
      <c r="D4385" s="179">
        <v>0</v>
      </c>
      <c r="E4385" s="179">
        <v>124901.57557868172</v>
      </c>
      <c r="F4385" s="179">
        <v>0</v>
      </c>
      <c r="G4385" s="179">
        <v>0</v>
      </c>
      <c r="H4385" s="179">
        <v>52915.574653117488</v>
      </c>
      <c r="I4385" s="179">
        <v>0</v>
      </c>
      <c r="J4385" s="179">
        <v>0</v>
      </c>
      <c r="K4385" s="179">
        <v>0</v>
      </c>
      <c r="L4385" s="179">
        <v>0</v>
      </c>
      <c r="M4385" s="179">
        <v>1182359.7392115565</v>
      </c>
      <c r="N4385" s="179">
        <v>0</v>
      </c>
      <c r="O4385" s="179">
        <v>0</v>
      </c>
      <c r="P4385" s="179">
        <v>0</v>
      </c>
      <c r="Q4385" s="179">
        <v>0</v>
      </c>
      <c r="R4385" s="180">
        <v>0</v>
      </c>
      <c r="S4385" s="180">
        <v>0</v>
      </c>
      <c r="T4385" s="180">
        <v>0</v>
      </c>
    </row>
    <row r="4386" spans="2:20" x14ac:dyDescent="0.3">
      <c r="B4386" s="19">
        <v>4383</v>
      </c>
      <c r="C4386" s="179">
        <v>0</v>
      </c>
      <c r="D4386" s="179">
        <v>0</v>
      </c>
      <c r="E4386" s="179">
        <v>2026.7535992207258</v>
      </c>
      <c r="F4386" s="179">
        <v>0</v>
      </c>
      <c r="G4386" s="179">
        <v>0</v>
      </c>
      <c r="H4386" s="179">
        <v>51651.827406156066</v>
      </c>
      <c r="I4386" s="179">
        <v>0</v>
      </c>
      <c r="J4386" s="179">
        <v>0</v>
      </c>
      <c r="K4386" s="179">
        <v>0</v>
      </c>
      <c r="L4386" s="179">
        <v>0</v>
      </c>
      <c r="M4386" s="179">
        <v>31957.654245370763</v>
      </c>
      <c r="N4386" s="179">
        <v>0</v>
      </c>
      <c r="O4386" s="179">
        <v>0</v>
      </c>
      <c r="P4386" s="179">
        <v>0</v>
      </c>
      <c r="Q4386" s="179">
        <v>0</v>
      </c>
      <c r="R4386" s="180">
        <v>0</v>
      </c>
      <c r="S4386" s="180">
        <v>0</v>
      </c>
      <c r="T4386" s="180">
        <v>0</v>
      </c>
    </row>
    <row r="4387" spans="2:20" x14ac:dyDescent="0.3">
      <c r="B4387" s="19">
        <v>4384</v>
      </c>
      <c r="C4387" s="179">
        <v>1</v>
      </c>
      <c r="D4387" s="179">
        <v>214391.5693237792</v>
      </c>
      <c r="E4387" s="179">
        <v>368454.33650912152</v>
      </c>
      <c r="F4387" s="179">
        <v>0</v>
      </c>
      <c r="G4387" s="179">
        <v>0</v>
      </c>
      <c r="H4387" s="179">
        <v>25480.934604225491</v>
      </c>
      <c r="I4387" s="179">
        <v>0</v>
      </c>
      <c r="J4387" s="179">
        <v>0</v>
      </c>
      <c r="K4387" s="179">
        <v>0</v>
      </c>
      <c r="L4387" s="179">
        <v>0</v>
      </c>
      <c r="M4387" s="179">
        <v>85607.829277019497</v>
      </c>
      <c r="N4387" s="179">
        <v>0</v>
      </c>
      <c r="O4387" s="179">
        <v>0</v>
      </c>
      <c r="P4387" s="179">
        <v>0</v>
      </c>
      <c r="Q4387" s="179">
        <v>0</v>
      </c>
      <c r="R4387" s="180">
        <v>0</v>
      </c>
      <c r="S4387" s="180">
        <v>0</v>
      </c>
      <c r="T4387" s="180">
        <v>214391.5693237792</v>
      </c>
    </row>
    <row r="4388" spans="2:20" x14ac:dyDescent="0.3">
      <c r="B4388" s="19">
        <v>4385</v>
      </c>
      <c r="C4388" s="179">
        <v>0</v>
      </c>
      <c r="D4388" s="179">
        <v>0</v>
      </c>
      <c r="E4388" s="179">
        <v>540972.47092340444</v>
      </c>
      <c r="F4388" s="179">
        <v>0</v>
      </c>
      <c r="G4388" s="179">
        <v>0</v>
      </c>
      <c r="H4388" s="179">
        <v>307901.2465952526</v>
      </c>
      <c r="I4388" s="179">
        <v>0</v>
      </c>
      <c r="J4388" s="179">
        <v>0</v>
      </c>
      <c r="K4388" s="179">
        <v>0</v>
      </c>
      <c r="L4388" s="179">
        <v>0</v>
      </c>
      <c r="M4388" s="179">
        <v>45884.199763129494</v>
      </c>
      <c r="N4388" s="179">
        <v>0</v>
      </c>
      <c r="O4388" s="179">
        <v>0</v>
      </c>
      <c r="P4388" s="179">
        <v>0</v>
      </c>
      <c r="Q4388" s="179">
        <v>0</v>
      </c>
      <c r="R4388" s="180">
        <v>0</v>
      </c>
      <c r="S4388" s="180">
        <v>0</v>
      </c>
      <c r="T4388" s="180">
        <v>0</v>
      </c>
    </row>
    <row r="4389" spans="2:20" x14ac:dyDescent="0.3">
      <c r="B4389" s="19">
        <v>4386</v>
      </c>
      <c r="C4389" s="179">
        <v>0</v>
      </c>
      <c r="D4389" s="179">
        <v>0</v>
      </c>
      <c r="E4389" s="179">
        <v>116106.19872987506</v>
      </c>
      <c r="F4389" s="179">
        <v>0</v>
      </c>
      <c r="G4389" s="179">
        <v>0</v>
      </c>
      <c r="H4389" s="179">
        <v>29869.186838204067</v>
      </c>
      <c r="I4389" s="179">
        <v>0</v>
      </c>
      <c r="J4389" s="179">
        <v>0</v>
      </c>
      <c r="K4389" s="179">
        <v>0</v>
      </c>
      <c r="L4389" s="179">
        <v>0</v>
      </c>
      <c r="M4389" s="179">
        <v>202595.26997444421</v>
      </c>
      <c r="N4389" s="179">
        <v>0</v>
      </c>
      <c r="O4389" s="179">
        <v>0</v>
      </c>
      <c r="P4389" s="179">
        <v>0</v>
      </c>
      <c r="Q4389" s="179">
        <v>0</v>
      </c>
      <c r="R4389" s="180">
        <v>0</v>
      </c>
      <c r="S4389" s="180">
        <v>0</v>
      </c>
      <c r="T4389" s="180">
        <v>0</v>
      </c>
    </row>
    <row r="4390" spans="2:20" x14ac:dyDescent="0.3">
      <c r="B4390" s="19">
        <v>4387</v>
      </c>
      <c r="C4390" s="179">
        <v>0</v>
      </c>
      <c r="D4390" s="179">
        <v>0</v>
      </c>
      <c r="E4390" s="179">
        <v>12614.690189814224</v>
      </c>
      <c r="F4390" s="179">
        <v>0</v>
      </c>
      <c r="G4390" s="179">
        <v>0</v>
      </c>
      <c r="H4390" s="179">
        <v>8368.5878689215042</v>
      </c>
      <c r="I4390" s="179">
        <v>0</v>
      </c>
      <c r="J4390" s="179">
        <v>0</v>
      </c>
      <c r="K4390" s="179">
        <v>0</v>
      </c>
      <c r="L4390" s="179">
        <v>0</v>
      </c>
      <c r="M4390" s="179">
        <v>6409.6471651139218</v>
      </c>
      <c r="N4390" s="179">
        <v>0</v>
      </c>
      <c r="O4390" s="179">
        <v>0</v>
      </c>
      <c r="P4390" s="179">
        <v>0</v>
      </c>
      <c r="Q4390" s="179">
        <v>0</v>
      </c>
      <c r="R4390" s="180">
        <v>0</v>
      </c>
      <c r="S4390" s="180">
        <v>0</v>
      </c>
      <c r="T4390" s="180">
        <v>0</v>
      </c>
    </row>
    <row r="4391" spans="2:20" x14ac:dyDescent="0.3">
      <c r="B4391" s="19">
        <v>4388</v>
      </c>
      <c r="C4391" s="179">
        <v>0</v>
      </c>
      <c r="D4391" s="179">
        <v>0</v>
      </c>
      <c r="E4391" s="179">
        <v>1280599.7208158909</v>
      </c>
      <c r="F4391" s="179">
        <v>0</v>
      </c>
      <c r="G4391" s="179">
        <v>0</v>
      </c>
      <c r="H4391" s="179">
        <v>307330.32132051582</v>
      </c>
      <c r="I4391" s="179">
        <v>0</v>
      </c>
      <c r="J4391" s="179">
        <v>0</v>
      </c>
      <c r="K4391" s="179">
        <v>0</v>
      </c>
      <c r="L4391" s="179">
        <v>0</v>
      </c>
      <c r="M4391" s="179">
        <v>4027.0988177937206</v>
      </c>
      <c r="N4391" s="179">
        <v>0</v>
      </c>
      <c r="O4391" s="179">
        <v>0</v>
      </c>
      <c r="P4391" s="179">
        <v>0</v>
      </c>
      <c r="Q4391" s="179">
        <v>0</v>
      </c>
      <c r="R4391" s="180">
        <v>0</v>
      </c>
      <c r="S4391" s="180">
        <v>0</v>
      </c>
      <c r="T4391" s="180">
        <v>0</v>
      </c>
    </row>
    <row r="4392" spans="2:20" x14ac:dyDescent="0.3">
      <c r="B4392" s="19">
        <v>4389</v>
      </c>
      <c r="C4392" s="179">
        <v>0</v>
      </c>
      <c r="D4392" s="179">
        <v>0</v>
      </c>
      <c r="E4392" s="179">
        <v>230934.38346220908</v>
      </c>
      <c r="F4392" s="179">
        <v>0</v>
      </c>
      <c r="G4392" s="179">
        <v>0</v>
      </c>
      <c r="H4392" s="179">
        <v>154919.94775960036</v>
      </c>
      <c r="I4392" s="179">
        <v>0</v>
      </c>
      <c r="J4392" s="179">
        <v>0</v>
      </c>
      <c r="K4392" s="179">
        <v>0</v>
      </c>
      <c r="L4392" s="179">
        <v>0</v>
      </c>
      <c r="M4392" s="179">
        <v>46779.894575493432</v>
      </c>
      <c r="N4392" s="179">
        <v>0</v>
      </c>
      <c r="O4392" s="179">
        <v>0</v>
      </c>
      <c r="P4392" s="179">
        <v>0</v>
      </c>
      <c r="Q4392" s="179">
        <v>0</v>
      </c>
      <c r="R4392" s="180">
        <v>0</v>
      </c>
      <c r="S4392" s="180">
        <v>0</v>
      </c>
      <c r="T4392" s="180">
        <v>0</v>
      </c>
    </row>
    <row r="4393" spans="2:20" x14ac:dyDescent="0.3">
      <c r="B4393" s="19">
        <v>4390</v>
      </c>
      <c r="C4393" s="179">
        <v>0</v>
      </c>
      <c r="D4393" s="179">
        <v>0</v>
      </c>
      <c r="E4393" s="179">
        <v>279271.90424391499</v>
      </c>
      <c r="F4393" s="179">
        <v>0</v>
      </c>
      <c r="G4393" s="179">
        <v>0</v>
      </c>
      <c r="H4393" s="179">
        <v>50451.943568073766</v>
      </c>
      <c r="I4393" s="179">
        <v>0</v>
      </c>
      <c r="J4393" s="179">
        <v>0</v>
      </c>
      <c r="K4393" s="179">
        <v>0</v>
      </c>
      <c r="L4393" s="179">
        <v>0</v>
      </c>
      <c r="M4393" s="179">
        <v>196601.80389799294</v>
      </c>
      <c r="N4393" s="179">
        <v>0</v>
      </c>
      <c r="O4393" s="179">
        <v>0</v>
      </c>
      <c r="P4393" s="179">
        <v>0</v>
      </c>
      <c r="Q4393" s="179">
        <v>0</v>
      </c>
      <c r="R4393" s="180">
        <v>0</v>
      </c>
      <c r="S4393" s="180">
        <v>0</v>
      </c>
      <c r="T4393" s="180">
        <v>0</v>
      </c>
    </row>
    <row r="4394" spans="2:20" x14ac:dyDescent="0.3">
      <c r="B4394" s="19">
        <v>4391</v>
      </c>
      <c r="C4394" s="179">
        <v>0</v>
      </c>
      <c r="D4394" s="179">
        <v>0</v>
      </c>
      <c r="E4394" s="179">
        <v>57933.553872428383</v>
      </c>
      <c r="F4394" s="179">
        <v>0</v>
      </c>
      <c r="G4394" s="179">
        <v>0</v>
      </c>
      <c r="H4394" s="179">
        <v>20891.146348098191</v>
      </c>
      <c r="I4394" s="179">
        <v>0</v>
      </c>
      <c r="J4394" s="179">
        <v>0</v>
      </c>
      <c r="K4394" s="179">
        <v>0</v>
      </c>
      <c r="L4394" s="179">
        <v>0</v>
      </c>
      <c r="M4394" s="179">
        <v>16012.398947436361</v>
      </c>
      <c r="N4394" s="179">
        <v>0</v>
      </c>
      <c r="O4394" s="179">
        <v>0</v>
      </c>
      <c r="P4394" s="179">
        <v>0</v>
      </c>
      <c r="Q4394" s="179">
        <v>0</v>
      </c>
      <c r="R4394" s="180">
        <v>0</v>
      </c>
      <c r="S4394" s="180">
        <v>0</v>
      </c>
      <c r="T4394" s="180">
        <v>0</v>
      </c>
    </row>
    <row r="4395" spans="2:20" x14ac:dyDescent="0.3">
      <c r="B4395" s="19">
        <v>4392</v>
      </c>
      <c r="C4395" s="179">
        <v>0</v>
      </c>
      <c r="D4395" s="179">
        <v>0</v>
      </c>
      <c r="E4395" s="179">
        <v>1178067.4100281228</v>
      </c>
      <c r="F4395" s="179">
        <v>0</v>
      </c>
      <c r="G4395" s="179">
        <v>0</v>
      </c>
      <c r="H4395" s="179">
        <v>229585.84465796602</v>
      </c>
      <c r="I4395" s="179">
        <v>0</v>
      </c>
      <c r="J4395" s="179">
        <v>0</v>
      </c>
      <c r="K4395" s="179">
        <v>0</v>
      </c>
      <c r="L4395" s="179">
        <v>0</v>
      </c>
      <c r="M4395" s="179">
        <v>77544.804791159724</v>
      </c>
      <c r="N4395" s="179">
        <v>0</v>
      </c>
      <c r="O4395" s="179">
        <v>0</v>
      </c>
      <c r="P4395" s="179">
        <v>0</v>
      </c>
      <c r="Q4395" s="179">
        <v>0</v>
      </c>
      <c r="R4395" s="180">
        <v>0</v>
      </c>
      <c r="S4395" s="180">
        <v>0</v>
      </c>
      <c r="T4395" s="180">
        <v>0</v>
      </c>
    </row>
    <row r="4396" spans="2:20" x14ac:dyDescent="0.3">
      <c r="B4396" s="19">
        <v>4393</v>
      </c>
      <c r="C4396" s="179">
        <v>0</v>
      </c>
      <c r="D4396" s="179">
        <v>0</v>
      </c>
      <c r="E4396" s="179">
        <v>22640.660877885763</v>
      </c>
      <c r="F4396" s="179">
        <v>1</v>
      </c>
      <c r="G4396" s="179">
        <v>10707.376880264275</v>
      </c>
      <c r="H4396" s="179">
        <v>144468.19682639599</v>
      </c>
      <c r="I4396" s="179">
        <v>0</v>
      </c>
      <c r="J4396" s="179">
        <v>0</v>
      </c>
      <c r="K4396" s="179">
        <v>0</v>
      </c>
      <c r="L4396" s="179">
        <v>0</v>
      </c>
      <c r="M4396" s="179">
        <v>22985.601592311352</v>
      </c>
      <c r="N4396" s="179">
        <v>0</v>
      </c>
      <c r="O4396" s="179">
        <v>0</v>
      </c>
      <c r="P4396" s="179">
        <v>0</v>
      </c>
      <c r="Q4396" s="179">
        <v>0</v>
      </c>
      <c r="R4396" s="180">
        <v>0</v>
      </c>
      <c r="S4396" s="180">
        <v>0</v>
      </c>
      <c r="T4396" s="180">
        <v>0</v>
      </c>
    </row>
    <row r="4397" spans="2:20" x14ac:dyDescent="0.3">
      <c r="B4397" s="19">
        <v>4394</v>
      </c>
      <c r="C4397" s="179">
        <v>0</v>
      </c>
      <c r="D4397" s="179">
        <v>0</v>
      </c>
      <c r="E4397" s="179">
        <v>13687.608462796237</v>
      </c>
      <c r="F4397" s="179">
        <v>0</v>
      </c>
      <c r="G4397" s="179">
        <v>0</v>
      </c>
      <c r="H4397" s="179">
        <v>5032.8245465773989</v>
      </c>
      <c r="I4397" s="179">
        <v>0</v>
      </c>
      <c r="J4397" s="179">
        <v>0</v>
      </c>
      <c r="K4397" s="179">
        <v>0</v>
      </c>
      <c r="L4397" s="179">
        <v>0</v>
      </c>
      <c r="M4397" s="179">
        <v>915362.46271038207</v>
      </c>
      <c r="N4397" s="179">
        <v>0</v>
      </c>
      <c r="O4397" s="179">
        <v>0</v>
      </c>
      <c r="P4397" s="179">
        <v>0</v>
      </c>
      <c r="Q4397" s="179">
        <v>0</v>
      </c>
      <c r="R4397" s="180">
        <v>0</v>
      </c>
      <c r="S4397" s="180">
        <v>0</v>
      </c>
      <c r="T4397" s="180">
        <v>0</v>
      </c>
    </row>
    <row r="4398" spans="2:20" x14ac:dyDescent="0.3">
      <c r="B4398" s="19">
        <v>4395</v>
      </c>
      <c r="C4398" s="179">
        <v>0</v>
      </c>
      <c r="D4398" s="179">
        <v>0</v>
      </c>
      <c r="E4398" s="179">
        <v>117049.26745395444</v>
      </c>
      <c r="F4398" s="179">
        <v>0</v>
      </c>
      <c r="G4398" s="179">
        <v>0</v>
      </c>
      <c r="H4398" s="179">
        <v>61794.003197361424</v>
      </c>
      <c r="I4398" s="179">
        <v>0</v>
      </c>
      <c r="J4398" s="179">
        <v>0</v>
      </c>
      <c r="K4398" s="179">
        <v>0</v>
      </c>
      <c r="L4398" s="179">
        <v>0</v>
      </c>
      <c r="M4398" s="179">
        <v>173360.3760828595</v>
      </c>
      <c r="N4398" s="179">
        <v>0</v>
      </c>
      <c r="O4398" s="179">
        <v>0</v>
      </c>
      <c r="P4398" s="179">
        <v>0</v>
      </c>
      <c r="Q4398" s="179">
        <v>0</v>
      </c>
      <c r="R4398" s="180">
        <v>0</v>
      </c>
      <c r="S4398" s="180">
        <v>0</v>
      </c>
      <c r="T4398" s="180">
        <v>0</v>
      </c>
    </row>
    <row r="4399" spans="2:20" x14ac:dyDescent="0.3">
      <c r="B4399" s="19">
        <v>4396</v>
      </c>
      <c r="C4399" s="179">
        <v>1</v>
      </c>
      <c r="D4399" s="179">
        <v>83642.524581661972</v>
      </c>
      <c r="E4399" s="179">
        <v>36991.392506268407</v>
      </c>
      <c r="F4399" s="179">
        <v>0</v>
      </c>
      <c r="G4399" s="179">
        <v>0</v>
      </c>
      <c r="H4399" s="179">
        <v>99975.345416498429</v>
      </c>
      <c r="I4399" s="179">
        <v>0</v>
      </c>
      <c r="J4399" s="179">
        <v>0</v>
      </c>
      <c r="K4399" s="179">
        <v>0</v>
      </c>
      <c r="L4399" s="179">
        <v>0</v>
      </c>
      <c r="M4399" s="179">
        <v>165718.19949955939</v>
      </c>
      <c r="N4399" s="179">
        <v>0</v>
      </c>
      <c r="O4399" s="179">
        <v>0</v>
      </c>
      <c r="P4399" s="179">
        <v>0</v>
      </c>
      <c r="Q4399" s="179">
        <v>0</v>
      </c>
      <c r="R4399" s="180">
        <v>0</v>
      </c>
      <c r="S4399" s="180">
        <v>0</v>
      </c>
      <c r="T4399" s="180">
        <v>83642.524581661972</v>
      </c>
    </row>
    <row r="4400" spans="2:20" x14ac:dyDescent="0.3">
      <c r="B4400" s="19">
        <v>4397</v>
      </c>
      <c r="C4400" s="179">
        <v>0</v>
      </c>
      <c r="D4400" s="179">
        <v>0</v>
      </c>
      <c r="E4400" s="179">
        <v>13125.636485051213</v>
      </c>
      <c r="F4400" s="179">
        <v>0</v>
      </c>
      <c r="G4400" s="179">
        <v>0</v>
      </c>
      <c r="H4400" s="179">
        <v>60850.281887139041</v>
      </c>
      <c r="I4400" s="179">
        <v>0</v>
      </c>
      <c r="J4400" s="179">
        <v>0</v>
      </c>
      <c r="K4400" s="179">
        <v>0</v>
      </c>
      <c r="L4400" s="179">
        <v>0</v>
      </c>
      <c r="M4400" s="179">
        <v>27557.961557608945</v>
      </c>
      <c r="N4400" s="179">
        <v>0</v>
      </c>
      <c r="O4400" s="179">
        <v>0</v>
      </c>
      <c r="P4400" s="179">
        <v>0</v>
      </c>
      <c r="Q4400" s="179">
        <v>0</v>
      </c>
      <c r="R4400" s="180">
        <v>0</v>
      </c>
      <c r="S4400" s="180">
        <v>0</v>
      </c>
      <c r="T4400" s="180">
        <v>0</v>
      </c>
    </row>
    <row r="4401" spans="2:20" x14ac:dyDescent="0.3">
      <c r="B4401" s="19">
        <v>4398</v>
      </c>
      <c r="C4401" s="179">
        <v>0</v>
      </c>
      <c r="D4401" s="179">
        <v>0</v>
      </c>
      <c r="E4401" s="179">
        <v>26308.779611174472</v>
      </c>
      <c r="F4401" s="179">
        <v>0</v>
      </c>
      <c r="G4401" s="179">
        <v>0</v>
      </c>
      <c r="H4401" s="179">
        <v>33829.792379431005</v>
      </c>
      <c r="I4401" s="179">
        <v>0</v>
      </c>
      <c r="J4401" s="179">
        <v>0</v>
      </c>
      <c r="K4401" s="179">
        <v>0</v>
      </c>
      <c r="L4401" s="179">
        <v>0</v>
      </c>
      <c r="M4401" s="179">
        <v>61477.902662732777</v>
      </c>
      <c r="N4401" s="179">
        <v>0</v>
      </c>
      <c r="O4401" s="179">
        <v>0</v>
      </c>
      <c r="P4401" s="179">
        <v>0</v>
      </c>
      <c r="Q4401" s="179">
        <v>0</v>
      </c>
      <c r="R4401" s="180">
        <v>0</v>
      </c>
      <c r="S4401" s="180">
        <v>0</v>
      </c>
      <c r="T4401" s="180">
        <v>0</v>
      </c>
    </row>
    <row r="4402" spans="2:20" x14ac:dyDescent="0.3">
      <c r="B4402" s="19">
        <v>4399</v>
      </c>
      <c r="C4402" s="179">
        <v>0</v>
      </c>
      <c r="D4402" s="179">
        <v>0</v>
      </c>
      <c r="E4402" s="179">
        <v>55947.235638339582</v>
      </c>
      <c r="F4402" s="179">
        <v>0</v>
      </c>
      <c r="G4402" s="179">
        <v>0</v>
      </c>
      <c r="H4402" s="179">
        <v>20476.73057394912</v>
      </c>
      <c r="I4402" s="179">
        <v>0</v>
      </c>
      <c r="J4402" s="179">
        <v>0</v>
      </c>
      <c r="K4402" s="179">
        <v>0</v>
      </c>
      <c r="L4402" s="179">
        <v>0</v>
      </c>
      <c r="M4402" s="179">
        <v>220556.05550611269</v>
      </c>
      <c r="N4402" s="179">
        <v>0</v>
      </c>
      <c r="O4402" s="179">
        <v>0</v>
      </c>
      <c r="P4402" s="179">
        <v>0</v>
      </c>
      <c r="Q4402" s="179">
        <v>0</v>
      </c>
      <c r="R4402" s="180">
        <v>0</v>
      </c>
      <c r="S4402" s="180">
        <v>0</v>
      </c>
      <c r="T4402" s="180">
        <v>0</v>
      </c>
    </row>
    <row r="4403" spans="2:20" x14ac:dyDescent="0.3">
      <c r="B4403" s="19">
        <v>4400</v>
      </c>
      <c r="C4403" s="179">
        <v>0</v>
      </c>
      <c r="D4403" s="179">
        <v>0</v>
      </c>
      <c r="E4403" s="179">
        <v>81786.465941417482</v>
      </c>
      <c r="F4403" s="179">
        <v>0</v>
      </c>
      <c r="G4403" s="179">
        <v>0</v>
      </c>
      <c r="H4403" s="179">
        <v>277034.10745725723</v>
      </c>
      <c r="I4403" s="179">
        <v>0</v>
      </c>
      <c r="J4403" s="179">
        <v>0</v>
      </c>
      <c r="K4403" s="179">
        <v>0</v>
      </c>
      <c r="L4403" s="179">
        <v>0</v>
      </c>
      <c r="M4403" s="179">
        <v>9118.1093836103973</v>
      </c>
      <c r="N4403" s="179">
        <v>0</v>
      </c>
      <c r="O4403" s="179">
        <v>0</v>
      </c>
      <c r="P4403" s="179">
        <v>0</v>
      </c>
      <c r="Q4403" s="179">
        <v>0</v>
      </c>
      <c r="R4403" s="180">
        <v>0</v>
      </c>
      <c r="S4403" s="180">
        <v>0</v>
      </c>
      <c r="T4403" s="180">
        <v>0</v>
      </c>
    </row>
    <row r="4404" spans="2:20" x14ac:dyDescent="0.3">
      <c r="B4404" s="19">
        <v>4401</v>
      </c>
      <c r="C4404" s="179">
        <v>0</v>
      </c>
      <c r="D4404" s="179">
        <v>0</v>
      </c>
      <c r="E4404" s="179">
        <v>169097.19591973579</v>
      </c>
      <c r="F4404" s="179">
        <v>0</v>
      </c>
      <c r="G4404" s="179">
        <v>0</v>
      </c>
      <c r="H4404" s="179">
        <v>589669.16463442659</v>
      </c>
      <c r="I4404" s="179">
        <v>0</v>
      </c>
      <c r="J4404" s="179">
        <v>0</v>
      </c>
      <c r="K4404" s="179">
        <v>0</v>
      </c>
      <c r="L4404" s="179">
        <v>0</v>
      </c>
      <c r="M4404" s="179">
        <v>25704.715279104061</v>
      </c>
      <c r="N4404" s="179">
        <v>0</v>
      </c>
      <c r="O4404" s="179">
        <v>0</v>
      </c>
      <c r="P4404" s="179">
        <v>0</v>
      </c>
      <c r="Q4404" s="179">
        <v>0</v>
      </c>
      <c r="R4404" s="180">
        <v>0</v>
      </c>
      <c r="S4404" s="180">
        <v>0</v>
      </c>
      <c r="T4404" s="180">
        <v>0</v>
      </c>
    </row>
    <row r="4405" spans="2:20" x14ac:dyDescent="0.3">
      <c r="B4405" s="19">
        <v>4402</v>
      </c>
      <c r="C4405" s="179">
        <v>0</v>
      </c>
      <c r="D4405" s="179">
        <v>0</v>
      </c>
      <c r="E4405" s="179">
        <v>530965.14448360656</v>
      </c>
      <c r="F4405" s="179">
        <v>0</v>
      </c>
      <c r="G4405" s="179">
        <v>0</v>
      </c>
      <c r="H4405" s="179">
        <v>42355.576543562878</v>
      </c>
      <c r="I4405" s="179">
        <v>0</v>
      </c>
      <c r="J4405" s="179">
        <v>0</v>
      </c>
      <c r="K4405" s="179">
        <v>0</v>
      </c>
      <c r="L4405" s="179">
        <v>0</v>
      </c>
      <c r="M4405" s="179">
        <v>2094.3208127399403</v>
      </c>
      <c r="N4405" s="179">
        <v>0</v>
      </c>
      <c r="O4405" s="179">
        <v>0</v>
      </c>
      <c r="P4405" s="179">
        <v>0</v>
      </c>
      <c r="Q4405" s="179">
        <v>0</v>
      </c>
      <c r="R4405" s="180">
        <v>0</v>
      </c>
      <c r="S4405" s="180">
        <v>0</v>
      </c>
      <c r="T4405" s="180">
        <v>0</v>
      </c>
    </row>
    <row r="4406" spans="2:20" x14ac:dyDescent="0.3">
      <c r="B4406" s="19">
        <v>4403</v>
      </c>
      <c r="C4406" s="179">
        <v>0</v>
      </c>
      <c r="D4406" s="179">
        <v>0</v>
      </c>
      <c r="E4406" s="179">
        <v>182065.86140773419</v>
      </c>
      <c r="F4406" s="179">
        <v>0</v>
      </c>
      <c r="G4406" s="179">
        <v>0</v>
      </c>
      <c r="H4406" s="179">
        <v>18649.856274936858</v>
      </c>
      <c r="I4406" s="179">
        <v>0</v>
      </c>
      <c r="J4406" s="179">
        <v>0</v>
      </c>
      <c r="K4406" s="179">
        <v>0</v>
      </c>
      <c r="L4406" s="179">
        <v>0</v>
      </c>
      <c r="M4406" s="179">
        <v>134235.40966738504</v>
      </c>
      <c r="N4406" s="179">
        <v>0</v>
      </c>
      <c r="O4406" s="179">
        <v>0</v>
      </c>
      <c r="P4406" s="179">
        <v>0</v>
      </c>
      <c r="Q4406" s="179">
        <v>0</v>
      </c>
      <c r="R4406" s="180">
        <v>0</v>
      </c>
      <c r="S4406" s="180">
        <v>0</v>
      </c>
      <c r="T4406" s="180">
        <v>0</v>
      </c>
    </row>
    <row r="4407" spans="2:20" x14ac:dyDescent="0.3">
      <c r="B4407" s="19">
        <v>4404</v>
      </c>
      <c r="C4407" s="179">
        <v>0</v>
      </c>
      <c r="D4407" s="179">
        <v>0</v>
      </c>
      <c r="E4407" s="179">
        <v>125364.85138988108</v>
      </c>
      <c r="F4407" s="179">
        <v>0</v>
      </c>
      <c r="G4407" s="179">
        <v>0</v>
      </c>
      <c r="H4407" s="179">
        <v>200951.23411335377</v>
      </c>
      <c r="I4407" s="179">
        <v>0</v>
      </c>
      <c r="J4407" s="179">
        <v>0</v>
      </c>
      <c r="K4407" s="179">
        <v>0</v>
      </c>
      <c r="L4407" s="179">
        <v>0</v>
      </c>
      <c r="M4407" s="179">
        <v>124835.17449718721</v>
      </c>
      <c r="N4407" s="179">
        <v>0</v>
      </c>
      <c r="O4407" s="179">
        <v>0</v>
      </c>
      <c r="P4407" s="179">
        <v>0</v>
      </c>
      <c r="Q4407" s="179">
        <v>0</v>
      </c>
      <c r="R4407" s="180">
        <v>0</v>
      </c>
      <c r="S4407" s="180">
        <v>0</v>
      </c>
      <c r="T4407" s="180">
        <v>0</v>
      </c>
    </row>
    <row r="4408" spans="2:20" x14ac:dyDescent="0.3">
      <c r="B4408" s="19">
        <v>4405</v>
      </c>
      <c r="C4408" s="179">
        <v>0</v>
      </c>
      <c r="D4408" s="179">
        <v>0</v>
      </c>
      <c r="E4408" s="179">
        <v>106874.07435335036</v>
      </c>
      <c r="F4408" s="179">
        <v>2</v>
      </c>
      <c r="G4408" s="179">
        <v>79824.170903455321</v>
      </c>
      <c r="H4408" s="179">
        <v>134180.98536909983</v>
      </c>
      <c r="I4408" s="179">
        <v>0</v>
      </c>
      <c r="J4408" s="179">
        <v>0</v>
      </c>
      <c r="K4408" s="179">
        <v>0</v>
      </c>
      <c r="L4408" s="179">
        <v>0</v>
      </c>
      <c r="M4408" s="179">
        <v>474464.57080133638</v>
      </c>
      <c r="N4408" s="179">
        <v>0</v>
      </c>
      <c r="O4408" s="179">
        <v>0</v>
      </c>
      <c r="P4408" s="179">
        <v>0</v>
      </c>
      <c r="Q4408" s="179">
        <v>0</v>
      </c>
      <c r="R4408" s="180">
        <v>0</v>
      </c>
      <c r="S4408" s="180">
        <v>0</v>
      </c>
      <c r="T4408" s="180">
        <v>0</v>
      </c>
    </row>
    <row r="4409" spans="2:20" x14ac:dyDescent="0.3">
      <c r="B4409" s="19">
        <v>4406</v>
      </c>
      <c r="C4409" s="179">
        <v>0</v>
      </c>
      <c r="D4409" s="179">
        <v>0</v>
      </c>
      <c r="E4409" s="179">
        <v>351844.50437064498</v>
      </c>
      <c r="F4409" s="179">
        <v>0</v>
      </c>
      <c r="G4409" s="179">
        <v>0</v>
      </c>
      <c r="H4409" s="179">
        <v>329735.31350493903</v>
      </c>
      <c r="I4409" s="179">
        <v>0</v>
      </c>
      <c r="J4409" s="179">
        <v>0</v>
      </c>
      <c r="K4409" s="179">
        <v>0</v>
      </c>
      <c r="L4409" s="179">
        <v>0</v>
      </c>
      <c r="M4409" s="179">
        <v>86115.341743554469</v>
      </c>
      <c r="N4409" s="179">
        <v>0</v>
      </c>
      <c r="O4409" s="179">
        <v>0</v>
      </c>
      <c r="P4409" s="179">
        <v>0</v>
      </c>
      <c r="Q4409" s="179">
        <v>0</v>
      </c>
      <c r="R4409" s="180">
        <v>0</v>
      </c>
      <c r="S4409" s="180">
        <v>0</v>
      </c>
      <c r="T4409" s="180">
        <v>0</v>
      </c>
    </row>
    <row r="4410" spans="2:20" x14ac:dyDescent="0.3">
      <c r="B4410" s="19">
        <v>4407</v>
      </c>
      <c r="C4410" s="179">
        <v>0</v>
      </c>
      <c r="D4410" s="179">
        <v>0</v>
      </c>
      <c r="E4410" s="179">
        <v>38014.866615882929</v>
      </c>
      <c r="F4410" s="179">
        <v>0</v>
      </c>
      <c r="G4410" s="179">
        <v>0</v>
      </c>
      <c r="H4410" s="179">
        <v>12525.019896745478</v>
      </c>
      <c r="I4410" s="179">
        <v>0</v>
      </c>
      <c r="J4410" s="179">
        <v>0</v>
      </c>
      <c r="K4410" s="179">
        <v>0</v>
      </c>
      <c r="L4410" s="179">
        <v>0</v>
      </c>
      <c r="M4410" s="179">
        <v>81723.814236763836</v>
      </c>
      <c r="N4410" s="179">
        <v>0</v>
      </c>
      <c r="O4410" s="179">
        <v>0</v>
      </c>
      <c r="P4410" s="179">
        <v>0</v>
      </c>
      <c r="Q4410" s="179">
        <v>0</v>
      </c>
      <c r="R4410" s="180">
        <v>0</v>
      </c>
      <c r="S4410" s="180">
        <v>0</v>
      </c>
      <c r="T4410" s="180">
        <v>0</v>
      </c>
    </row>
    <row r="4411" spans="2:20" x14ac:dyDescent="0.3">
      <c r="B4411" s="19">
        <v>4408</v>
      </c>
      <c r="C4411" s="179">
        <v>0</v>
      </c>
      <c r="D4411" s="179">
        <v>0</v>
      </c>
      <c r="E4411" s="179">
        <v>4319.3471156915102</v>
      </c>
      <c r="F4411" s="179">
        <v>0</v>
      </c>
      <c r="G4411" s="179">
        <v>0</v>
      </c>
      <c r="H4411" s="179">
        <v>221779.94748287686</v>
      </c>
      <c r="I4411" s="179">
        <v>0</v>
      </c>
      <c r="J4411" s="179">
        <v>0</v>
      </c>
      <c r="K4411" s="179">
        <v>0</v>
      </c>
      <c r="L4411" s="179">
        <v>0</v>
      </c>
      <c r="M4411" s="179">
        <v>110980.45610281127</v>
      </c>
      <c r="N4411" s="179">
        <v>0</v>
      </c>
      <c r="O4411" s="179">
        <v>0</v>
      </c>
      <c r="P4411" s="179">
        <v>0</v>
      </c>
      <c r="Q4411" s="179">
        <v>0</v>
      </c>
      <c r="R4411" s="180">
        <v>0</v>
      </c>
      <c r="S4411" s="180">
        <v>0</v>
      </c>
      <c r="T4411" s="180">
        <v>0</v>
      </c>
    </row>
    <row r="4412" spans="2:20" x14ac:dyDescent="0.3">
      <c r="B4412" s="19">
        <v>4409</v>
      </c>
      <c r="C4412" s="179">
        <v>0</v>
      </c>
      <c r="D4412" s="179">
        <v>0</v>
      </c>
      <c r="E4412" s="179">
        <v>227076.41024848205</v>
      </c>
      <c r="F4412" s="179">
        <v>0</v>
      </c>
      <c r="G4412" s="179">
        <v>0</v>
      </c>
      <c r="H4412" s="179">
        <v>40743.737086789879</v>
      </c>
      <c r="I4412" s="179">
        <v>0</v>
      </c>
      <c r="J4412" s="179">
        <v>0</v>
      </c>
      <c r="K4412" s="179">
        <v>0</v>
      </c>
      <c r="L4412" s="179">
        <v>0</v>
      </c>
      <c r="M4412" s="179">
        <v>87043.708926431442</v>
      </c>
      <c r="N4412" s="179">
        <v>0</v>
      </c>
      <c r="O4412" s="179">
        <v>0</v>
      </c>
      <c r="P4412" s="179">
        <v>0</v>
      </c>
      <c r="Q4412" s="179">
        <v>0</v>
      </c>
      <c r="R4412" s="180">
        <v>0</v>
      </c>
      <c r="S4412" s="180">
        <v>0</v>
      </c>
      <c r="T4412" s="180">
        <v>0</v>
      </c>
    </row>
    <row r="4413" spans="2:20" x14ac:dyDescent="0.3">
      <c r="B4413" s="19">
        <v>4410</v>
      </c>
      <c r="C4413" s="179">
        <v>0</v>
      </c>
      <c r="D4413" s="179">
        <v>0</v>
      </c>
      <c r="E4413" s="179">
        <v>146876.54761139641</v>
      </c>
      <c r="F4413" s="179">
        <v>0</v>
      </c>
      <c r="G4413" s="179">
        <v>0</v>
      </c>
      <c r="H4413" s="179">
        <v>689000.71108117141</v>
      </c>
      <c r="I4413" s="179">
        <v>0</v>
      </c>
      <c r="J4413" s="179">
        <v>0</v>
      </c>
      <c r="K4413" s="179">
        <v>0</v>
      </c>
      <c r="L4413" s="179">
        <v>0</v>
      </c>
      <c r="M4413" s="179">
        <v>79124.484228520916</v>
      </c>
      <c r="N4413" s="179">
        <v>0</v>
      </c>
      <c r="O4413" s="179">
        <v>0</v>
      </c>
      <c r="P4413" s="179">
        <v>0</v>
      </c>
      <c r="Q4413" s="179">
        <v>0</v>
      </c>
      <c r="R4413" s="180">
        <v>0</v>
      </c>
      <c r="S4413" s="180">
        <v>0</v>
      </c>
      <c r="T4413" s="180">
        <v>0</v>
      </c>
    </row>
    <row r="4414" spans="2:20" x14ac:dyDescent="0.3">
      <c r="B4414" s="19">
        <v>4411</v>
      </c>
      <c r="C4414" s="179">
        <v>0</v>
      </c>
      <c r="D4414" s="179">
        <v>0</v>
      </c>
      <c r="E4414" s="179">
        <v>3106.6358329898849</v>
      </c>
      <c r="F4414" s="179">
        <v>0</v>
      </c>
      <c r="G4414" s="179">
        <v>0</v>
      </c>
      <c r="H4414" s="179">
        <v>21072.921310579677</v>
      </c>
      <c r="I4414" s="179">
        <v>0</v>
      </c>
      <c r="J4414" s="179">
        <v>0</v>
      </c>
      <c r="K4414" s="179">
        <v>0</v>
      </c>
      <c r="L4414" s="179">
        <v>0</v>
      </c>
      <c r="M4414" s="179">
        <v>54266.549337856537</v>
      </c>
      <c r="N4414" s="179">
        <v>0</v>
      </c>
      <c r="O4414" s="179">
        <v>0</v>
      </c>
      <c r="P4414" s="179">
        <v>0</v>
      </c>
      <c r="Q4414" s="179">
        <v>0</v>
      </c>
      <c r="R4414" s="180">
        <v>0</v>
      </c>
      <c r="S4414" s="180">
        <v>0</v>
      </c>
      <c r="T4414" s="180">
        <v>0</v>
      </c>
    </row>
    <row r="4415" spans="2:20" x14ac:dyDescent="0.3">
      <c r="B4415" s="19">
        <v>4412</v>
      </c>
      <c r="C4415" s="179">
        <v>0</v>
      </c>
      <c r="D4415" s="179">
        <v>0</v>
      </c>
      <c r="E4415" s="179">
        <v>26846.668283398823</v>
      </c>
      <c r="F4415" s="179">
        <v>0</v>
      </c>
      <c r="G4415" s="179">
        <v>0</v>
      </c>
      <c r="H4415" s="179">
        <v>577801.71304668661</v>
      </c>
      <c r="I4415" s="179">
        <v>0</v>
      </c>
      <c r="J4415" s="179">
        <v>0</v>
      </c>
      <c r="K4415" s="179">
        <v>0</v>
      </c>
      <c r="L4415" s="179">
        <v>0</v>
      </c>
      <c r="M4415" s="179">
        <v>18874.463783158481</v>
      </c>
      <c r="N4415" s="179">
        <v>0</v>
      </c>
      <c r="O4415" s="179">
        <v>0</v>
      </c>
      <c r="P4415" s="179">
        <v>0</v>
      </c>
      <c r="Q4415" s="179">
        <v>0</v>
      </c>
      <c r="R4415" s="180">
        <v>0</v>
      </c>
      <c r="S4415" s="180">
        <v>0</v>
      </c>
      <c r="T4415" s="180">
        <v>0</v>
      </c>
    </row>
    <row r="4416" spans="2:20" x14ac:dyDescent="0.3">
      <c r="B4416" s="19">
        <v>4413</v>
      </c>
      <c r="C4416" s="179">
        <v>0</v>
      </c>
      <c r="D4416" s="179">
        <v>0</v>
      </c>
      <c r="E4416" s="179">
        <v>114959.9697787186</v>
      </c>
      <c r="F4416" s="179">
        <v>0</v>
      </c>
      <c r="G4416" s="179">
        <v>0</v>
      </c>
      <c r="H4416" s="179">
        <v>49423.957915453357</v>
      </c>
      <c r="I4416" s="179">
        <v>0</v>
      </c>
      <c r="J4416" s="179">
        <v>0</v>
      </c>
      <c r="K4416" s="179">
        <v>0</v>
      </c>
      <c r="L4416" s="179">
        <v>0</v>
      </c>
      <c r="M4416" s="179">
        <v>88081.029331884885</v>
      </c>
      <c r="N4416" s="179">
        <v>0</v>
      </c>
      <c r="O4416" s="179">
        <v>0</v>
      </c>
      <c r="P4416" s="179">
        <v>0</v>
      </c>
      <c r="Q4416" s="179">
        <v>0</v>
      </c>
      <c r="R4416" s="180">
        <v>0</v>
      </c>
      <c r="S4416" s="180">
        <v>0</v>
      </c>
      <c r="T4416" s="180">
        <v>0</v>
      </c>
    </row>
    <row r="4417" spans="2:20" x14ac:dyDescent="0.3">
      <c r="B4417" s="19">
        <v>4414</v>
      </c>
      <c r="C4417" s="179">
        <v>0</v>
      </c>
      <c r="D4417" s="179">
        <v>0</v>
      </c>
      <c r="E4417" s="179">
        <v>309307.18843971199</v>
      </c>
      <c r="F4417" s="179">
        <v>0</v>
      </c>
      <c r="G4417" s="179">
        <v>0</v>
      </c>
      <c r="H4417" s="179">
        <v>48999.354208250181</v>
      </c>
      <c r="I4417" s="179">
        <v>0</v>
      </c>
      <c r="J4417" s="179">
        <v>0</v>
      </c>
      <c r="K4417" s="179">
        <v>0</v>
      </c>
      <c r="L4417" s="179">
        <v>0</v>
      </c>
      <c r="M4417" s="179">
        <v>28125.587073226608</v>
      </c>
      <c r="N4417" s="179">
        <v>0</v>
      </c>
      <c r="O4417" s="179">
        <v>0</v>
      </c>
      <c r="P4417" s="179">
        <v>0</v>
      </c>
      <c r="Q4417" s="179">
        <v>0</v>
      </c>
      <c r="R4417" s="180">
        <v>0</v>
      </c>
      <c r="S4417" s="180">
        <v>0</v>
      </c>
      <c r="T4417" s="180">
        <v>0</v>
      </c>
    </row>
    <row r="4418" spans="2:20" x14ac:dyDescent="0.3">
      <c r="B4418" s="19">
        <v>4415</v>
      </c>
      <c r="C4418" s="179">
        <v>0</v>
      </c>
      <c r="D4418" s="179">
        <v>0</v>
      </c>
      <c r="E4418" s="179">
        <v>249435.19208980826</v>
      </c>
      <c r="F4418" s="179">
        <v>0</v>
      </c>
      <c r="G4418" s="179">
        <v>0</v>
      </c>
      <c r="H4418" s="179">
        <v>28200.116168759119</v>
      </c>
      <c r="I4418" s="179">
        <v>0</v>
      </c>
      <c r="J4418" s="179">
        <v>0</v>
      </c>
      <c r="K4418" s="179">
        <v>0</v>
      </c>
      <c r="L4418" s="179">
        <v>0</v>
      </c>
      <c r="M4418" s="179">
        <v>56475.357278200114</v>
      </c>
      <c r="N4418" s="179">
        <v>0</v>
      </c>
      <c r="O4418" s="179">
        <v>0</v>
      </c>
      <c r="P4418" s="179">
        <v>0</v>
      </c>
      <c r="Q4418" s="179">
        <v>0</v>
      </c>
      <c r="R4418" s="180">
        <v>0</v>
      </c>
      <c r="S4418" s="180">
        <v>0</v>
      </c>
      <c r="T4418" s="180">
        <v>0</v>
      </c>
    </row>
    <row r="4419" spans="2:20" x14ac:dyDescent="0.3">
      <c r="B4419" s="19">
        <v>4416</v>
      </c>
      <c r="C4419" s="179">
        <v>0</v>
      </c>
      <c r="D4419" s="179">
        <v>0</v>
      </c>
      <c r="E4419" s="179">
        <v>78388.872305320154</v>
      </c>
      <c r="F4419" s="179">
        <v>0</v>
      </c>
      <c r="G4419" s="179">
        <v>0</v>
      </c>
      <c r="H4419" s="179">
        <v>150644.52201462488</v>
      </c>
      <c r="I4419" s="179">
        <v>0</v>
      </c>
      <c r="J4419" s="179">
        <v>0</v>
      </c>
      <c r="K4419" s="179">
        <v>0</v>
      </c>
      <c r="L4419" s="179">
        <v>0</v>
      </c>
      <c r="M4419" s="179">
        <v>6700.5814732076615</v>
      </c>
      <c r="N4419" s="179">
        <v>0</v>
      </c>
      <c r="O4419" s="179">
        <v>0</v>
      </c>
      <c r="P4419" s="179">
        <v>0</v>
      </c>
      <c r="Q4419" s="179">
        <v>0</v>
      </c>
      <c r="R4419" s="180">
        <v>0</v>
      </c>
      <c r="S4419" s="180">
        <v>0</v>
      </c>
      <c r="T4419" s="180">
        <v>0</v>
      </c>
    </row>
    <row r="4420" spans="2:20" x14ac:dyDescent="0.3">
      <c r="B4420" s="19">
        <v>4417</v>
      </c>
      <c r="C4420" s="179">
        <v>0</v>
      </c>
      <c r="D4420" s="179">
        <v>0</v>
      </c>
      <c r="E4420" s="179">
        <v>17131.302517722463</v>
      </c>
      <c r="F4420" s="179">
        <v>0</v>
      </c>
      <c r="G4420" s="179">
        <v>0</v>
      </c>
      <c r="H4420" s="179">
        <v>93097.382060852673</v>
      </c>
      <c r="I4420" s="179">
        <v>0</v>
      </c>
      <c r="J4420" s="179">
        <v>0</v>
      </c>
      <c r="K4420" s="179">
        <v>0</v>
      </c>
      <c r="L4420" s="179">
        <v>0</v>
      </c>
      <c r="M4420" s="179">
        <v>106966.30347368908</v>
      </c>
      <c r="N4420" s="179">
        <v>0</v>
      </c>
      <c r="O4420" s="179">
        <v>0</v>
      </c>
      <c r="P4420" s="179">
        <v>0</v>
      </c>
      <c r="Q4420" s="179">
        <v>0</v>
      </c>
      <c r="R4420" s="180">
        <v>0</v>
      </c>
      <c r="S4420" s="180">
        <v>0</v>
      </c>
      <c r="T4420" s="180">
        <v>0</v>
      </c>
    </row>
    <row r="4421" spans="2:20" x14ac:dyDescent="0.3">
      <c r="B4421" s="19">
        <v>4418</v>
      </c>
      <c r="C4421" s="179">
        <v>0</v>
      </c>
      <c r="D4421" s="179">
        <v>0</v>
      </c>
      <c r="E4421" s="179">
        <v>337455.64563737501</v>
      </c>
      <c r="F4421" s="179">
        <v>0</v>
      </c>
      <c r="G4421" s="179">
        <v>0</v>
      </c>
      <c r="H4421" s="179">
        <v>184785.40131900506</v>
      </c>
      <c r="I4421" s="179">
        <v>0</v>
      </c>
      <c r="J4421" s="179">
        <v>0</v>
      </c>
      <c r="K4421" s="179">
        <v>0</v>
      </c>
      <c r="L4421" s="179">
        <v>0</v>
      </c>
      <c r="M4421" s="179">
        <v>83981.00330640118</v>
      </c>
      <c r="N4421" s="179">
        <v>0</v>
      </c>
      <c r="O4421" s="179">
        <v>0</v>
      </c>
      <c r="P4421" s="179">
        <v>0</v>
      </c>
      <c r="Q4421" s="179">
        <v>0</v>
      </c>
      <c r="R4421" s="180">
        <v>0</v>
      </c>
      <c r="S4421" s="180">
        <v>0</v>
      </c>
      <c r="T4421" s="180">
        <v>0</v>
      </c>
    </row>
    <row r="4422" spans="2:20" x14ac:dyDescent="0.3">
      <c r="B4422" s="19">
        <v>4419</v>
      </c>
      <c r="C4422" s="179">
        <v>0</v>
      </c>
      <c r="D4422" s="179">
        <v>0</v>
      </c>
      <c r="E4422" s="179">
        <v>327139.10746506817</v>
      </c>
      <c r="F4422" s="179">
        <v>0</v>
      </c>
      <c r="G4422" s="179">
        <v>0</v>
      </c>
      <c r="H4422" s="179">
        <v>26694.688697234495</v>
      </c>
      <c r="I4422" s="179">
        <v>0</v>
      </c>
      <c r="J4422" s="179">
        <v>0</v>
      </c>
      <c r="K4422" s="179">
        <v>0</v>
      </c>
      <c r="L4422" s="179">
        <v>0</v>
      </c>
      <c r="M4422" s="179">
        <v>79795.190923022965</v>
      </c>
      <c r="N4422" s="179">
        <v>0</v>
      </c>
      <c r="O4422" s="179">
        <v>0</v>
      </c>
      <c r="P4422" s="179">
        <v>0</v>
      </c>
      <c r="Q4422" s="179">
        <v>0</v>
      </c>
      <c r="R4422" s="180">
        <v>0</v>
      </c>
      <c r="S4422" s="180">
        <v>0</v>
      </c>
      <c r="T4422" s="180">
        <v>0</v>
      </c>
    </row>
    <row r="4423" spans="2:20" x14ac:dyDescent="0.3">
      <c r="B4423" s="19">
        <v>4420</v>
      </c>
      <c r="C4423" s="179">
        <v>0</v>
      </c>
      <c r="D4423" s="179">
        <v>0</v>
      </c>
      <c r="E4423" s="179">
        <v>173741.39838360404</v>
      </c>
      <c r="F4423" s="179">
        <v>0</v>
      </c>
      <c r="G4423" s="179">
        <v>0</v>
      </c>
      <c r="H4423" s="179">
        <v>1843709.4988394782</v>
      </c>
      <c r="I4423" s="179">
        <v>0</v>
      </c>
      <c r="J4423" s="179">
        <v>0</v>
      </c>
      <c r="K4423" s="179">
        <v>0</v>
      </c>
      <c r="L4423" s="179">
        <v>0</v>
      </c>
      <c r="M4423" s="179">
        <v>230651.07895474017</v>
      </c>
      <c r="N4423" s="179">
        <v>0</v>
      </c>
      <c r="O4423" s="179">
        <v>0</v>
      </c>
      <c r="P4423" s="179">
        <v>0</v>
      </c>
      <c r="Q4423" s="179">
        <v>0</v>
      </c>
      <c r="R4423" s="180">
        <v>0</v>
      </c>
      <c r="S4423" s="180">
        <v>0</v>
      </c>
      <c r="T4423" s="180">
        <v>0</v>
      </c>
    </row>
    <row r="4424" spans="2:20" x14ac:dyDescent="0.3">
      <c r="B4424" s="19">
        <v>4421</v>
      </c>
      <c r="C4424" s="179">
        <v>0</v>
      </c>
      <c r="D4424" s="179">
        <v>0</v>
      </c>
      <c r="E4424" s="179">
        <v>314921.87358093337</v>
      </c>
      <c r="F4424" s="179">
        <v>0</v>
      </c>
      <c r="G4424" s="179">
        <v>0</v>
      </c>
      <c r="H4424" s="179">
        <v>46585.512178647296</v>
      </c>
      <c r="I4424" s="179">
        <v>0</v>
      </c>
      <c r="J4424" s="179">
        <v>0</v>
      </c>
      <c r="K4424" s="179">
        <v>0</v>
      </c>
      <c r="L4424" s="179">
        <v>0</v>
      </c>
      <c r="M4424" s="179">
        <v>211025.38610893063</v>
      </c>
      <c r="N4424" s="179">
        <v>0</v>
      </c>
      <c r="O4424" s="179">
        <v>0</v>
      </c>
      <c r="P4424" s="179">
        <v>0</v>
      </c>
      <c r="Q4424" s="179">
        <v>0</v>
      </c>
      <c r="R4424" s="180">
        <v>0</v>
      </c>
      <c r="S4424" s="180">
        <v>0</v>
      </c>
      <c r="T4424" s="180">
        <v>0</v>
      </c>
    </row>
    <row r="4425" spans="2:20" x14ac:dyDescent="0.3">
      <c r="B4425" s="19">
        <v>4422</v>
      </c>
      <c r="C4425" s="179">
        <v>0</v>
      </c>
      <c r="D4425" s="179">
        <v>0</v>
      </c>
      <c r="E4425" s="179">
        <v>17350.111242259474</v>
      </c>
      <c r="F4425" s="179">
        <v>0</v>
      </c>
      <c r="G4425" s="179">
        <v>0</v>
      </c>
      <c r="H4425" s="179">
        <v>20976.601225011858</v>
      </c>
      <c r="I4425" s="179">
        <v>0</v>
      </c>
      <c r="J4425" s="179">
        <v>0</v>
      </c>
      <c r="K4425" s="179">
        <v>0</v>
      </c>
      <c r="L4425" s="179">
        <v>0</v>
      </c>
      <c r="M4425" s="179">
        <v>707016.25799119857</v>
      </c>
      <c r="N4425" s="179">
        <v>0</v>
      </c>
      <c r="O4425" s="179">
        <v>0</v>
      </c>
      <c r="P4425" s="179">
        <v>0</v>
      </c>
      <c r="Q4425" s="179">
        <v>0</v>
      </c>
      <c r="R4425" s="180">
        <v>0</v>
      </c>
      <c r="S4425" s="180">
        <v>0</v>
      </c>
      <c r="T4425" s="180">
        <v>0</v>
      </c>
    </row>
    <row r="4426" spans="2:20" x14ac:dyDescent="0.3">
      <c r="B4426" s="19">
        <v>4423</v>
      </c>
      <c r="C4426" s="179">
        <v>1</v>
      </c>
      <c r="D4426" s="179">
        <v>85977.894258838292</v>
      </c>
      <c r="E4426" s="179">
        <v>107816.71134324156</v>
      </c>
      <c r="F4426" s="179">
        <v>0</v>
      </c>
      <c r="G4426" s="179">
        <v>0</v>
      </c>
      <c r="H4426" s="179">
        <v>277673.77422917716</v>
      </c>
      <c r="I4426" s="179">
        <v>0</v>
      </c>
      <c r="J4426" s="179">
        <v>0</v>
      </c>
      <c r="K4426" s="179">
        <v>0</v>
      </c>
      <c r="L4426" s="179">
        <v>0</v>
      </c>
      <c r="M4426" s="179">
        <v>33635.269122254351</v>
      </c>
      <c r="N4426" s="179">
        <v>0</v>
      </c>
      <c r="O4426" s="179">
        <v>0</v>
      </c>
      <c r="P4426" s="179">
        <v>0</v>
      </c>
      <c r="Q4426" s="179">
        <v>0</v>
      </c>
      <c r="R4426" s="180">
        <v>0</v>
      </c>
      <c r="S4426" s="180">
        <v>0</v>
      </c>
      <c r="T4426" s="180">
        <v>85977.894258838292</v>
      </c>
    </row>
    <row r="4427" spans="2:20" x14ac:dyDescent="0.3">
      <c r="B4427" s="19">
        <v>4424</v>
      </c>
      <c r="C4427" s="179">
        <v>0</v>
      </c>
      <c r="D4427" s="179">
        <v>0</v>
      </c>
      <c r="E4427" s="179">
        <v>506645.22791668208</v>
      </c>
      <c r="F4427" s="179">
        <v>0</v>
      </c>
      <c r="G4427" s="179">
        <v>0</v>
      </c>
      <c r="H4427" s="179">
        <v>277513.62841631821</v>
      </c>
      <c r="I4427" s="179">
        <v>0</v>
      </c>
      <c r="J4427" s="179">
        <v>0</v>
      </c>
      <c r="K4427" s="179">
        <v>0</v>
      </c>
      <c r="L4427" s="179">
        <v>0</v>
      </c>
      <c r="M4427" s="179">
        <v>63120.106788959019</v>
      </c>
      <c r="N4427" s="179">
        <v>0</v>
      </c>
      <c r="O4427" s="179">
        <v>0</v>
      </c>
      <c r="P4427" s="179">
        <v>0</v>
      </c>
      <c r="Q4427" s="179">
        <v>0</v>
      </c>
      <c r="R4427" s="180">
        <v>0</v>
      </c>
      <c r="S4427" s="180">
        <v>0</v>
      </c>
      <c r="T4427" s="180">
        <v>0</v>
      </c>
    </row>
    <row r="4428" spans="2:20" x14ac:dyDescent="0.3">
      <c r="B4428" s="19">
        <v>4425</v>
      </c>
      <c r="C4428" s="179">
        <v>0</v>
      </c>
      <c r="D4428" s="179">
        <v>0</v>
      </c>
      <c r="E4428" s="179">
        <v>8177.0641665524572</v>
      </c>
      <c r="F4428" s="179">
        <v>0</v>
      </c>
      <c r="G4428" s="179">
        <v>0</v>
      </c>
      <c r="H4428" s="179">
        <v>19048.740810355546</v>
      </c>
      <c r="I4428" s="179">
        <v>0</v>
      </c>
      <c r="J4428" s="179">
        <v>0</v>
      </c>
      <c r="K4428" s="179">
        <v>0</v>
      </c>
      <c r="L4428" s="179">
        <v>0</v>
      </c>
      <c r="M4428" s="179">
        <v>102075.85146971236</v>
      </c>
      <c r="N4428" s="179">
        <v>0</v>
      </c>
      <c r="O4428" s="179">
        <v>0</v>
      </c>
      <c r="P4428" s="179">
        <v>0</v>
      </c>
      <c r="Q4428" s="179">
        <v>0</v>
      </c>
      <c r="R4428" s="180">
        <v>0</v>
      </c>
      <c r="S4428" s="180">
        <v>0</v>
      </c>
      <c r="T4428" s="180">
        <v>0</v>
      </c>
    </row>
    <row r="4429" spans="2:20" x14ac:dyDescent="0.3">
      <c r="B4429" s="19">
        <v>4426</v>
      </c>
      <c r="C4429" s="179">
        <v>0</v>
      </c>
      <c r="D4429" s="179">
        <v>0</v>
      </c>
      <c r="E4429" s="179">
        <v>786282.30438469036</v>
      </c>
      <c r="F4429" s="179">
        <v>0</v>
      </c>
      <c r="G4429" s="179">
        <v>0</v>
      </c>
      <c r="H4429" s="179">
        <v>353194.768597549</v>
      </c>
      <c r="I4429" s="179">
        <v>0</v>
      </c>
      <c r="J4429" s="179">
        <v>0</v>
      </c>
      <c r="K4429" s="179">
        <v>0</v>
      </c>
      <c r="L4429" s="179">
        <v>0</v>
      </c>
      <c r="M4429" s="179">
        <v>38003.735128267232</v>
      </c>
      <c r="N4429" s="179">
        <v>0</v>
      </c>
      <c r="O4429" s="179">
        <v>0</v>
      </c>
      <c r="P4429" s="179">
        <v>0</v>
      </c>
      <c r="Q4429" s="179">
        <v>0</v>
      </c>
      <c r="R4429" s="180">
        <v>0</v>
      </c>
      <c r="S4429" s="180">
        <v>0</v>
      </c>
      <c r="T4429" s="180">
        <v>0</v>
      </c>
    </row>
    <row r="4430" spans="2:20" x14ac:dyDescent="0.3">
      <c r="B4430" s="19">
        <v>4427</v>
      </c>
      <c r="C4430" s="179">
        <v>0</v>
      </c>
      <c r="D4430" s="179">
        <v>0</v>
      </c>
      <c r="E4430" s="179">
        <v>226588.31843089443</v>
      </c>
      <c r="F4430" s="179">
        <v>0</v>
      </c>
      <c r="G4430" s="179">
        <v>0</v>
      </c>
      <c r="H4430" s="179">
        <v>55565.917227430524</v>
      </c>
      <c r="I4430" s="179">
        <v>0</v>
      </c>
      <c r="J4430" s="179">
        <v>0</v>
      </c>
      <c r="K4430" s="179">
        <v>0</v>
      </c>
      <c r="L4430" s="179">
        <v>0</v>
      </c>
      <c r="M4430" s="179">
        <v>54326.84674922673</v>
      </c>
      <c r="N4430" s="179">
        <v>0</v>
      </c>
      <c r="O4430" s="179">
        <v>0</v>
      </c>
      <c r="P4430" s="179">
        <v>0</v>
      </c>
      <c r="Q4430" s="179">
        <v>0</v>
      </c>
      <c r="R4430" s="180">
        <v>0</v>
      </c>
      <c r="S4430" s="180">
        <v>0</v>
      </c>
      <c r="T4430" s="180">
        <v>0</v>
      </c>
    </row>
    <row r="4431" spans="2:20" x14ac:dyDescent="0.3">
      <c r="B4431" s="19">
        <v>4428</v>
      </c>
      <c r="C4431" s="179">
        <v>0</v>
      </c>
      <c r="D4431" s="179">
        <v>0</v>
      </c>
      <c r="E4431" s="179">
        <v>59833.178353744945</v>
      </c>
      <c r="F4431" s="179">
        <v>0</v>
      </c>
      <c r="G4431" s="179">
        <v>0</v>
      </c>
      <c r="H4431" s="179">
        <v>110681.62259712997</v>
      </c>
      <c r="I4431" s="179">
        <v>0</v>
      </c>
      <c r="J4431" s="179">
        <v>0</v>
      </c>
      <c r="K4431" s="179">
        <v>0</v>
      </c>
      <c r="L4431" s="179">
        <v>0</v>
      </c>
      <c r="M4431" s="179">
        <v>262526.86462671933</v>
      </c>
      <c r="N4431" s="179">
        <v>0</v>
      </c>
      <c r="O4431" s="179">
        <v>0</v>
      </c>
      <c r="P4431" s="179">
        <v>0</v>
      </c>
      <c r="Q4431" s="179">
        <v>0</v>
      </c>
      <c r="R4431" s="180">
        <v>0</v>
      </c>
      <c r="S4431" s="180">
        <v>0</v>
      </c>
      <c r="T4431" s="180">
        <v>0</v>
      </c>
    </row>
    <row r="4432" spans="2:20" x14ac:dyDescent="0.3">
      <c r="B4432" s="19">
        <v>4429</v>
      </c>
      <c r="C4432" s="179">
        <v>0</v>
      </c>
      <c r="D4432" s="179">
        <v>0</v>
      </c>
      <c r="E4432" s="179">
        <v>214391.5693237792</v>
      </c>
      <c r="F4432" s="179">
        <v>0</v>
      </c>
      <c r="G4432" s="179">
        <v>0</v>
      </c>
      <c r="H4432" s="179">
        <v>648644.80705885962</v>
      </c>
      <c r="I4432" s="179">
        <v>0</v>
      </c>
      <c r="J4432" s="179">
        <v>0</v>
      </c>
      <c r="K4432" s="179">
        <v>0</v>
      </c>
      <c r="L4432" s="179">
        <v>0</v>
      </c>
      <c r="M4432" s="179">
        <v>191047.52078438347</v>
      </c>
      <c r="N4432" s="179">
        <v>0</v>
      </c>
      <c r="O4432" s="179">
        <v>0</v>
      </c>
      <c r="P4432" s="179">
        <v>0</v>
      </c>
      <c r="Q4432" s="179">
        <v>0</v>
      </c>
      <c r="R4432" s="180">
        <v>0</v>
      </c>
      <c r="S4432" s="180">
        <v>0</v>
      </c>
      <c r="T4432" s="180">
        <v>0</v>
      </c>
    </row>
    <row r="4433" spans="2:20" x14ac:dyDescent="0.3">
      <c r="B4433" s="19">
        <v>4430</v>
      </c>
      <c r="C4433" s="179">
        <v>0</v>
      </c>
      <c r="D4433" s="179">
        <v>0</v>
      </c>
      <c r="E4433" s="179">
        <v>113575.48121410578</v>
      </c>
      <c r="F4433" s="179">
        <v>0</v>
      </c>
      <c r="G4433" s="179">
        <v>0</v>
      </c>
      <c r="H4433" s="179">
        <v>66120.150793373687</v>
      </c>
      <c r="I4433" s="179">
        <v>0</v>
      </c>
      <c r="J4433" s="179">
        <v>0</v>
      </c>
      <c r="K4433" s="179">
        <v>0</v>
      </c>
      <c r="L4433" s="179">
        <v>0</v>
      </c>
      <c r="M4433" s="179">
        <v>54629.227790431389</v>
      </c>
      <c r="N4433" s="179">
        <v>0</v>
      </c>
      <c r="O4433" s="179">
        <v>0</v>
      </c>
      <c r="P4433" s="179">
        <v>0</v>
      </c>
      <c r="Q4433" s="179">
        <v>0</v>
      </c>
      <c r="R4433" s="180">
        <v>0</v>
      </c>
      <c r="S4433" s="180">
        <v>0</v>
      </c>
      <c r="T4433" s="180">
        <v>0</v>
      </c>
    </row>
    <row r="4434" spans="2:20" x14ac:dyDescent="0.3">
      <c r="B4434" s="19">
        <v>4431</v>
      </c>
      <c r="C4434" s="179">
        <v>0</v>
      </c>
      <c r="D4434" s="179">
        <v>0</v>
      </c>
      <c r="E4434" s="179">
        <v>881471.19676224305</v>
      </c>
      <c r="F4434" s="179">
        <v>0</v>
      </c>
      <c r="G4434" s="179">
        <v>0</v>
      </c>
      <c r="H4434" s="179">
        <v>8830.2831328699631</v>
      </c>
      <c r="I4434" s="179">
        <v>0</v>
      </c>
      <c r="J4434" s="179">
        <v>0</v>
      </c>
      <c r="K4434" s="179">
        <v>0</v>
      </c>
      <c r="L4434" s="179">
        <v>0</v>
      </c>
      <c r="M4434" s="179">
        <v>90533.184215887988</v>
      </c>
      <c r="N4434" s="179">
        <v>0</v>
      </c>
      <c r="O4434" s="179">
        <v>0</v>
      </c>
      <c r="P4434" s="179">
        <v>0</v>
      </c>
      <c r="Q4434" s="179">
        <v>0</v>
      </c>
      <c r="R4434" s="180">
        <v>0</v>
      </c>
      <c r="S4434" s="180">
        <v>0</v>
      </c>
      <c r="T4434" s="180">
        <v>0</v>
      </c>
    </row>
    <row r="4435" spans="2:20" x14ac:dyDescent="0.3">
      <c r="B4435" s="19">
        <v>4432</v>
      </c>
      <c r="C4435" s="179">
        <v>1</v>
      </c>
      <c r="D4435" s="179">
        <v>80322.863891957255</v>
      </c>
      <c r="E4435" s="179">
        <v>107069.74758114513</v>
      </c>
      <c r="F4435" s="179">
        <v>0</v>
      </c>
      <c r="G4435" s="179">
        <v>0</v>
      </c>
      <c r="H4435" s="179">
        <v>11364.755440348968</v>
      </c>
      <c r="I4435" s="179">
        <v>0</v>
      </c>
      <c r="J4435" s="179">
        <v>0</v>
      </c>
      <c r="K4435" s="179">
        <v>0</v>
      </c>
      <c r="L4435" s="179">
        <v>0</v>
      </c>
      <c r="M4435" s="179">
        <v>46444.557411084337</v>
      </c>
      <c r="N4435" s="179">
        <v>0</v>
      </c>
      <c r="O4435" s="179">
        <v>0</v>
      </c>
      <c r="P4435" s="179">
        <v>0</v>
      </c>
      <c r="Q4435" s="179">
        <v>0</v>
      </c>
      <c r="R4435" s="180">
        <v>0</v>
      </c>
      <c r="S4435" s="180">
        <v>0</v>
      </c>
      <c r="T4435" s="180">
        <v>80322.863891957255</v>
      </c>
    </row>
    <row r="4436" spans="2:20" x14ac:dyDescent="0.3">
      <c r="B4436" s="19">
        <v>4433</v>
      </c>
      <c r="C4436" s="179">
        <v>0</v>
      </c>
      <c r="D4436" s="179">
        <v>0</v>
      </c>
      <c r="E4436" s="179">
        <v>292081.20062587992</v>
      </c>
      <c r="F4436" s="179">
        <v>0</v>
      </c>
      <c r="G4436" s="179">
        <v>0</v>
      </c>
      <c r="H4436" s="179">
        <v>115674.34768242677</v>
      </c>
      <c r="I4436" s="179">
        <v>0</v>
      </c>
      <c r="J4436" s="179">
        <v>0</v>
      </c>
      <c r="K4436" s="179">
        <v>0</v>
      </c>
      <c r="L4436" s="179">
        <v>0</v>
      </c>
      <c r="M4436" s="179">
        <v>118832.34705559057</v>
      </c>
      <c r="N4436" s="179">
        <v>0</v>
      </c>
      <c r="O4436" s="179">
        <v>0</v>
      </c>
      <c r="P4436" s="179">
        <v>0</v>
      </c>
      <c r="Q4436" s="179">
        <v>0</v>
      </c>
      <c r="R4436" s="180">
        <v>0</v>
      </c>
      <c r="S4436" s="180">
        <v>0</v>
      </c>
      <c r="T4436" s="180">
        <v>0</v>
      </c>
    </row>
    <row r="4437" spans="2:20" x14ac:dyDescent="0.3">
      <c r="B4437" s="19">
        <v>4434</v>
      </c>
      <c r="C4437" s="179">
        <v>0</v>
      </c>
      <c r="D4437" s="179">
        <v>0</v>
      </c>
      <c r="E4437" s="179">
        <v>6577.1857840606681</v>
      </c>
      <c r="F4437" s="179">
        <v>0</v>
      </c>
      <c r="G4437" s="179">
        <v>0</v>
      </c>
      <c r="H4437" s="179">
        <v>71915.531308297082</v>
      </c>
      <c r="I4437" s="179">
        <v>0</v>
      </c>
      <c r="J4437" s="179">
        <v>0</v>
      </c>
      <c r="K4437" s="179">
        <v>0</v>
      </c>
      <c r="L4437" s="179">
        <v>0</v>
      </c>
      <c r="M4437" s="179">
        <v>617029.8377335706</v>
      </c>
      <c r="N4437" s="179">
        <v>0</v>
      </c>
      <c r="O4437" s="179">
        <v>0</v>
      </c>
      <c r="P4437" s="179">
        <v>0</v>
      </c>
      <c r="Q4437" s="179">
        <v>0</v>
      </c>
      <c r="R4437" s="180">
        <v>0</v>
      </c>
      <c r="S4437" s="180">
        <v>0</v>
      </c>
      <c r="T4437" s="180">
        <v>0</v>
      </c>
    </row>
    <row r="4438" spans="2:20" x14ac:dyDescent="0.3">
      <c r="B4438" s="19">
        <v>4435</v>
      </c>
      <c r="C4438" s="179">
        <v>0</v>
      </c>
      <c r="D4438" s="179">
        <v>0</v>
      </c>
      <c r="E4438" s="179">
        <v>211350.81938758428</v>
      </c>
      <c r="F4438" s="179">
        <v>0</v>
      </c>
      <c r="G4438" s="179">
        <v>0</v>
      </c>
      <c r="H4438" s="179">
        <v>20987.293855931763</v>
      </c>
      <c r="I4438" s="179">
        <v>0</v>
      </c>
      <c r="J4438" s="179">
        <v>0</v>
      </c>
      <c r="K4438" s="179">
        <v>0</v>
      </c>
      <c r="L4438" s="179">
        <v>0</v>
      </c>
      <c r="M4438" s="179">
        <v>51344.795379621915</v>
      </c>
      <c r="N4438" s="179">
        <v>0</v>
      </c>
      <c r="O4438" s="179">
        <v>0</v>
      </c>
      <c r="P4438" s="179">
        <v>0</v>
      </c>
      <c r="Q4438" s="179">
        <v>0</v>
      </c>
      <c r="R4438" s="180">
        <v>0</v>
      </c>
      <c r="S4438" s="180">
        <v>0</v>
      </c>
      <c r="T4438" s="180">
        <v>0</v>
      </c>
    </row>
    <row r="4439" spans="2:20" x14ac:dyDescent="0.3">
      <c r="B4439" s="19">
        <v>4436</v>
      </c>
      <c r="C4439" s="179">
        <v>0</v>
      </c>
      <c r="D4439" s="179">
        <v>0</v>
      </c>
      <c r="E4439" s="179">
        <v>138793.91614748427</v>
      </c>
      <c r="F4439" s="179">
        <v>0</v>
      </c>
      <c r="G4439" s="179">
        <v>0</v>
      </c>
      <c r="H4439" s="179">
        <v>8534.0484223935782</v>
      </c>
      <c r="I4439" s="179">
        <v>0</v>
      </c>
      <c r="J4439" s="179">
        <v>0</v>
      </c>
      <c r="K4439" s="179">
        <v>0</v>
      </c>
      <c r="L4439" s="179">
        <v>0</v>
      </c>
      <c r="M4439" s="179">
        <v>28237.423540273601</v>
      </c>
      <c r="N4439" s="179">
        <v>0</v>
      </c>
      <c r="O4439" s="179">
        <v>0</v>
      </c>
      <c r="P4439" s="179">
        <v>0</v>
      </c>
      <c r="Q4439" s="179">
        <v>0</v>
      </c>
      <c r="R4439" s="180">
        <v>0</v>
      </c>
      <c r="S4439" s="180">
        <v>0</v>
      </c>
      <c r="T4439" s="180">
        <v>0</v>
      </c>
    </row>
    <row r="4440" spans="2:20" x14ac:dyDescent="0.3">
      <c r="B4440" s="19">
        <v>4437</v>
      </c>
      <c r="C4440" s="179">
        <v>0</v>
      </c>
      <c r="D4440" s="179">
        <v>0</v>
      </c>
      <c r="E4440" s="179">
        <v>174496.61117962125</v>
      </c>
      <c r="F4440" s="179">
        <v>0</v>
      </c>
      <c r="G4440" s="179">
        <v>0</v>
      </c>
      <c r="H4440" s="179">
        <v>560581.68474540557</v>
      </c>
      <c r="I4440" s="179">
        <v>0</v>
      </c>
      <c r="J4440" s="179">
        <v>0</v>
      </c>
      <c r="K4440" s="179">
        <v>0</v>
      </c>
      <c r="L4440" s="179">
        <v>0</v>
      </c>
      <c r="M4440" s="179">
        <v>11973.915026642235</v>
      </c>
      <c r="N4440" s="179">
        <v>0</v>
      </c>
      <c r="O4440" s="179">
        <v>0</v>
      </c>
      <c r="P4440" s="179">
        <v>0</v>
      </c>
      <c r="Q4440" s="179">
        <v>0</v>
      </c>
      <c r="R4440" s="180">
        <v>0</v>
      </c>
      <c r="S4440" s="180">
        <v>0</v>
      </c>
      <c r="T4440" s="180">
        <v>0</v>
      </c>
    </row>
    <row r="4441" spans="2:20" x14ac:dyDescent="0.3">
      <c r="B4441" s="19">
        <v>4438</v>
      </c>
      <c r="C4441" s="179">
        <v>0</v>
      </c>
      <c r="D4441" s="179">
        <v>0</v>
      </c>
      <c r="E4441" s="179">
        <v>372134.51091342047</v>
      </c>
      <c r="F4441" s="179">
        <v>0</v>
      </c>
      <c r="G4441" s="179">
        <v>0</v>
      </c>
      <c r="H4441" s="179">
        <v>65662.667247945647</v>
      </c>
      <c r="I4441" s="179">
        <v>0</v>
      </c>
      <c r="J4441" s="179">
        <v>0</v>
      </c>
      <c r="K4441" s="179">
        <v>0</v>
      </c>
      <c r="L4441" s="179">
        <v>0</v>
      </c>
      <c r="M4441" s="179">
        <v>266072.23959665233</v>
      </c>
      <c r="N4441" s="179">
        <v>0</v>
      </c>
      <c r="O4441" s="179">
        <v>0</v>
      </c>
      <c r="P4441" s="179">
        <v>0</v>
      </c>
      <c r="Q4441" s="179">
        <v>0</v>
      </c>
      <c r="R4441" s="180">
        <v>0</v>
      </c>
      <c r="S4441" s="180">
        <v>0</v>
      </c>
      <c r="T4441" s="180">
        <v>0</v>
      </c>
    </row>
    <row r="4442" spans="2:20" x14ac:dyDescent="0.3">
      <c r="B4442" s="19">
        <v>4439</v>
      </c>
      <c r="C4442" s="179">
        <v>0</v>
      </c>
      <c r="D4442" s="179">
        <v>0</v>
      </c>
      <c r="E4442" s="179">
        <v>1087169.0730473399</v>
      </c>
      <c r="F4442" s="179">
        <v>0</v>
      </c>
      <c r="G4442" s="179">
        <v>0</v>
      </c>
      <c r="H4442" s="179">
        <v>73215.028624601895</v>
      </c>
      <c r="I4442" s="179">
        <v>0</v>
      </c>
      <c r="J4442" s="179">
        <v>0</v>
      </c>
      <c r="K4442" s="179">
        <v>0</v>
      </c>
      <c r="L4442" s="179">
        <v>0</v>
      </c>
      <c r="M4442" s="179">
        <v>342825.86401544174</v>
      </c>
      <c r="N4442" s="179">
        <v>0</v>
      </c>
      <c r="O4442" s="179">
        <v>0</v>
      </c>
      <c r="P4442" s="179">
        <v>0</v>
      </c>
      <c r="Q4442" s="179">
        <v>0</v>
      </c>
      <c r="R4442" s="180">
        <v>0</v>
      </c>
      <c r="S4442" s="180">
        <v>0</v>
      </c>
      <c r="T4442" s="180">
        <v>0</v>
      </c>
    </row>
    <row r="4443" spans="2:20" x14ac:dyDescent="0.3">
      <c r="B4443" s="19">
        <v>4440</v>
      </c>
      <c r="C4443" s="179">
        <v>0</v>
      </c>
      <c r="D4443" s="179">
        <v>0</v>
      </c>
      <c r="E4443" s="179">
        <v>323809.90201357135</v>
      </c>
      <c r="F4443" s="179">
        <v>0</v>
      </c>
      <c r="G4443" s="179">
        <v>0</v>
      </c>
      <c r="H4443" s="179">
        <v>115494.50596076592</v>
      </c>
      <c r="I4443" s="179">
        <v>0</v>
      </c>
      <c r="J4443" s="179">
        <v>0</v>
      </c>
      <c r="K4443" s="179">
        <v>0</v>
      </c>
      <c r="L4443" s="179">
        <v>0</v>
      </c>
      <c r="M4443" s="179">
        <v>9458.8314053236118</v>
      </c>
      <c r="N4443" s="179">
        <v>0</v>
      </c>
      <c r="O4443" s="179">
        <v>0</v>
      </c>
      <c r="P4443" s="179">
        <v>0</v>
      </c>
      <c r="Q4443" s="179">
        <v>0</v>
      </c>
      <c r="R4443" s="180">
        <v>0</v>
      </c>
      <c r="S4443" s="180">
        <v>0</v>
      </c>
      <c r="T4443" s="180">
        <v>0</v>
      </c>
    </row>
    <row r="4444" spans="2:20" x14ac:dyDescent="0.3">
      <c r="B4444" s="19">
        <v>4441</v>
      </c>
      <c r="C4444" s="179">
        <v>0</v>
      </c>
      <c r="D4444" s="179">
        <v>0</v>
      </c>
      <c r="E4444" s="179">
        <v>54658.382056078735</v>
      </c>
      <c r="F4444" s="179">
        <v>0</v>
      </c>
      <c r="G4444" s="179">
        <v>0</v>
      </c>
      <c r="H4444" s="179">
        <v>754589.32610497158</v>
      </c>
      <c r="I4444" s="179">
        <v>0</v>
      </c>
      <c r="J4444" s="179">
        <v>0</v>
      </c>
      <c r="K4444" s="179">
        <v>0</v>
      </c>
      <c r="L4444" s="179">
        <v>0</v>
      </c>
      <c r="M4444" s="179">
        <v>1704142.9709606655</v>
      </c>
      <c r="N4444" s="179">
        <v>0</v>
      </c>
      <c r="O4444" s="179">
        <v>0</v>
      </c>
      <c r="P4444" s="179">
        <v>0</v>
      </c>
      <c r="Q4444" s="179">
        <v>0</v>
      </c>
      <c r="R4444" s="180">
        <v>0</v>
      </c>
      <c r="S4444" s="180">
        <v>0</v>
      </c>
      <c r="T4444" s="180">
        <v>0</v>
      </c>
    </row>
    <row r="4445" spans="2:20" x14ac:dyDescent="0.3">
      <c r="B4445" s="19">
        <v>4442</v>
      </c>
      <c r="C4445" s="179">
        <v>0</v>
      </c>
      <c r="D4445" s="179">
        <v>0</v>
      </c>
      <c r="E4445" s="179">
        <v>2835650.1846692455</v>
      </c>
      <c r="F4445" s="179">
        <v>0</v>
      </c>
      <c r="G4445" s="179">
        <v>0</v>
      </c>
      <c r="H4445" s="179">
        <v>32334.668304712231</v>
      </c>
      <c r="I4445" s="179">
        <v>0</v>
      </c>
      <c r="J4445" s="179">
        <v>0</v>
      </c>
      <c r="K4445" s="179">
        <v>0</v>
      </c>
      <c r="L4445" s="179">
        <v>0</v>
      </c>
      <c r="M4445" s="179">
        <v>248548.22239916501</v>
      </c>
      <c r="N4445" s="179">
        <v>0</v>
      </c>
      <c r="O4445" s="179">
        <v>0</v>
      </c>
      <c r="P4445" s="179">
        <v>0</v>
      </c>
      <c r="Q4445" s="179">
        <v>0</v>
      </c>
      <c r="R4445" s="180">
        <v>0</v>
      </c>
      <c r="S4445" s="180">
        <v>0</v>
      </c>
      <c r="T4445" s="180">
        <v>0</v>
      </c>
    </row>
    <row r="4446" spans="2:20" x14ac:dyDescent="0.3">
      <c r="B4446" s="19">
        <v>4443</v>
      </c>
      <c r="C4446" s="179">
        <v>0</v>
      </c>
      <c r="D4446" s="179">
        <v>0</v>
      </c>
      <c r="E4446" s="179">
        <v>131321.23703516464</v>
      </c>
      <c r="F4446" s="179">
        <v>0</v>
      </c>
      <c r="G4446" s="179">
        <v>0</v>
      </c>
      <c r="H4446" s="179">
        <v>226666.93140950013</v>
      </c>
      <c r="I4446" s="179">
        <v>0</v>
      </c>
      <c r="J4446" s="179">
        <v>0</v>
      </c>
      <c r="K4446" s="179">
        <v>0</v>
      </c>
      <c r="L4446" s="179">
        <v>0</v>
      </c>
      <c r="M4446" s="179">
        <v>70717.009679307434</v>
      </c>
      <c r="N4446" s="179">
        <v>0</v>
      </c>
      <c r="O4446" s="179">
        <v>0</v>
      </c>
      <c r="P4446" s="179">
        <v>0</v>
      </c>
      <c r="Q4446" s="179">
        <v>0</v>
      </c>
      <c r="R4446" s="180">
        <v>0</v>
      </c>
      <c r="S4446" s="180">
        <v>0</v>
      </c>
      <c r="T4446" s="180">
        <v>0</v>
      </c>
    </row>
    <row r="4447" spans="2:20" x14ac:dyDescent="0.3">
      <c r="B4447" s="19">
        <v>4444</v>
      </c>
      <c r="C4447" s="179">
        <v>0</v>
      </c>
      <c r="D4447" s="179">
        <v>0</v>
      </c>
      <c r="E4447" s="179">
        <v>51560.722489802603</v>
      </c>
      <c r="F4447" s="179">
        <v>0</v>
      </c>
      <c r="G4447" s="179">
        <v>0</v>
      </c>
      <c r="H4447" s="179">
        <v>55014.395539956524</v>
      </c>
      <c r="I4447" s="179">
        <v>0</v>
      </c>
      <c r="J4447" s="179">
        <v>0</v>
      </c>
      <c r="K4447" s="179">
        <v>0</v>
      </c>
      <c r="L4447" s="179">
        <v>0</v>
      </c>
      <c r="M4447" s="179">
        <v>123898.30199184309</v>
      </c>
      <c r="N4447" s="179">
        <v>0</v>
      </c>
      <c r="O4447" s="179">
        <v>0</v>
      </c>
      <c r="P4447" s="179">
        <v>0</v>
      </c>
      <c r="Q4447" s="179">
        <v>0</v>
      </c>
      <c r="R4447" s="180">
        <v>0</v>
      </c>
      <c r="S4447" s="180">
        <v>0</v>
      </c>
      <c r="T4447" s="180">
        <v>0</v>
      </c>
    </row>
    <row r="4448" spans="2:20" x14ac:dyDescent="0.3">
      <c r="B4448" s="19">
        <v>4445</v>
      </c>
      <c r="C4448" s="179">
        <v>0</v>
      </c>
      <c r="D4448" s="179">
        <v>0</v>
      </c>
      <c r="E4448" s="179">
        <v>79732.324564241731</v>
      </c>
      <c r="F4448" s="179">
        <v>0</v>
      </c>
      <c r="G4448" s="179">
        <v>0</v>
      </c>
      <c r="H4448" s="179">
        <v>81214.610803611169</v>
      </c>
      <c r="I4448" s="179">
        <v>0</v>
      </c>
      <c r="J4448" s="179">
        <v>0</v>
      </c>
      <c r="K4448" s="179">
        <v>0</v>
      </c>
      <c r="L4448" s="179">
        <v>0</v>
      </c>
      <c r="M4448" s="179">
        <v>82570.040612870071</v>
      </c>
      <c r="N4448" s="179">
        <v>0</v>
      </c>
      <c r="O4448" s="179">
        <v>0</v>
      </c>
      <c r="P4448" s="179">
        <v>0</v>
      </c>
      <c r="Q4448" s="179">
        <v>0</v>
      </c>
      <c r="R4448" s="180">
        <v>0</v>
      </c>
      <c r="S4448" s="180">
        <v>0</v>
      </c>
      <c r="T4448" s="180">
        <v>0</v>
      </c>
    </row>
    <row r="4449" spans="2:20" x14ac:dyDescent="0.3">
      <c r="B4449" s="19">
        <v>4446</v>
      </c>
      <c r="C4449" s="179">
        <v>0</v>
      </c>
      <c r="D4449" s="179">
        <v>0</v>
      </c>
      <c r="E4449" s="179">
        <v>177278.27113144207</v>
      </c>
      <c r="F4449" s="179">
        <v>0</v>
      </c>
      <c r="G4449" s="179">
        <v>0</v>
      </c>
      <c r="H4449" s="179">
        <v>9091.9274469194806</v>
      </c>
      <c r="I4449" s="179">
        <v>0</v>
      </c>
      <c r="J4449" s="179">
        <v>0</v>
      </c>
      <c r="K4449" s="179">
        <v>0</v>
      </c>
      <c r="L4449" s="179">
        <v>0</v>
      </c>
      <c r="M4449" s="179">
        <v>39193.917507320861</v>
      </c>
      <c r="N4449" s="179">
        <v>0</v>
      </c>
      <c r="O4449" s="179">
        <v>0</v>
      </c>
      <c r="P4449" s="179">
        <v>0</v>
      </c>
      <c r="Q4449" s="179">
        <v>0</v>
      </c>
      <c r="R4449" s="180">
        <v>0</v>
      </c>
      <c r="S4449" s="180">
        <v>0</v>
      </c>
      <c r="T4449" s="180">
        <v>0</v>
      </c>
    </row>
    <row r="4450" spans="2:20" x14ac:dyDescent="0.3">
      <c r="B4450" s="19">
        <v>4447</v>
      </c>
      <c r="C4450" s="179">
        <v>0</v>
      </c>
      <c r="D4450" s="179">
        <v>0</v>
      </c>
      <c r="E4450" s="179">
        <v>121621.46996470973</v>
      </c>
      <c r="F4450" s="179">
        <v>0</v>
      </c>
      <c r="G4450" s="179">
        <v>0</v>
      </c>
      <c r="H4450" s="179">
        <v>30555.622446416204</v>
      </c>
      <c r="I4450" s="179">
        <v>0</v>
      </c>
      <c r="J4450" s="179">
        <v>0</v>
      </c>
      <c r="K4450" s="179">
        <v>0</v>
      </c>
      <c r="L4450" s="179">
        <v>0</v>
      </c>
      <c r="M4450" s="179">
        <v>260061.90859027629</v>
      </c>
      <c r="N4450" s="179">
        <v>0</v>
      </c>
      <c r="O4450" s="179">
        <v>0</v>
      </c>
      <c r="P4450" s="179">
        <v>0</v>
      </c>
      <c r="Q4450" s="179">
        <v>0</v>
      </c>
      <c r="R4450" s="180">
        <v>0</v>
      </c>
      <c r="S4450" s="180">
        <v>0</v>
      </c>
      <c r="T4450" s="180">
        <v>0</v>
      </c>
    </row>
    <row r="4451" spans="2:20" x14ac:dyDescent="0.3">
      <c r="B4451" s="19">
        <v>4448</v>
      </c>
      <c r="C4451" s="179">
        <v>0</v>
      </c>
      <c r="D4451" s="179">
        <v>0</v>
      </c>
      <c r="E4451" s="179">
        <v>97543.248945368934</v>
      </c>
      <c r="F4451" s="179">
        <v>0</v>
      </c>
      <c r="G4451" s="179">
        <v>0</v>
      </c>
      <c r="H4451" s="179">
        <v>51536.505263054823</v>
      </c>
      <c r="I4451" s="179">
        <v>0</v>
      </c>
      <c r="J4451" s="179">
        <v>0</v>
      </c>
      <c r="K4451" s="179">
        <v>0</v>
      </c>
      <c r="L4451" s="179">
        <v>0</v>
      </c>
      <c r="M4451" s="179">
        <v>36281.972267463563</v>
      </c>
      <c r="N4451" s="179">
        <v>0</v>
      </c>
      <c r="O4451" s="179">
        <v>0</v>
      </c>
      <c r="P4451" s="179">
        <v>0</v>
      </c>
      <c r="Q4451" s="179">
        <v>0</v>
      </c>
      <c r="R4451" s="180">
        <v>0</v>
      </c>
      <c r="S4451" s="180">
        <v>0</v>
      </c>
      <c r="T4451" s="180">
        <v>0</v>
      </c>
    </row>
    <row r="4452" spans="2:20" x14ac:dyDescent="0.3">
      <c r="B4452" s="19">
        <v>4449</v>
      </c>
      <c r="C4452" s="179">
        <v>0</v>
      </c>
      <c r="D4452" s="179">
        <v>0</v>
      </c>
      <c r="E4452" s="179">
        <v>37415.990065798396</v>
      </c>
      <c r="F4452" s="179">
        <v>0</v>
      </c>
      <c r="G4452" s="179">
        <v>0</v>
      </c>
      <c r="H4452" s="179">
        <v>35284.171442338047</v>
      </c>
      <c r="I4452" s="179">
        <v>0</v>
      </c>
      <c r="J4452" s="179">
        <v>0</v>
      </c>
      <c r="K4452" s="179">
        <v>0</v>
      </c>
      <c r="L4452" s="179">
        <v>0</v>
      </c>
      <c r="M4452" s="179">
        <v>72310.809455592447</v>
      </c>
      <c r="N4452" s="179">
        <v>0</v>
      </c>
      <c r="O4452" s="179">
        <v>0</v>
      </c>
      <c r="P4452" s="179">
        <v>0</v>
      </c>
      <c r="Q4452" s="179">
        <v>0</v>
      </c>
      <c r="R4452" s="180">
        <v>0</v>
      </c>
      <c r="S4452" s="180">
        <v>0</v>
      </c>
      <c r="T4452" s="180">
        <v>0</v>
      </c>
    </row>
    <row r="4453" spans="2:20" x14ac:dyDescent="0.3">
      <c r="B4453" s="19">
        <v>4450</v>
      </c>
      <c r="C4453" s="179">
        <v>0</v>
      </c>
      <c r="D4453" s="179">
        <v>0</v>
      </c>
      <c r="E4453" s="179">
        <v>15018.471795002277</v>
      </c>
      <c r="F4453" s="179">
        <v>0</v>
      </c>
      <c r="G4453" s="179">
        <v>0</v>
      </c>
      <c r="H4453" s="179">
        <v>392258.09297606297</v>
      </c>
      <c r="I4453" s="179">
        <v>0</v>
      </c>
      <c r="J4453" s="179">
        <v>0</v>
      </c>
      <c r="K4453" s="179">
        <v>0</v>
      </c>
      <c r="L4453" s="179">
        <v>0</v>
      </c>
      <c r="M4453" s="179">
        <v>93410.601967206923</v>
      </c>
      <c r="N4453" s="179">
        <v>0</v>
      </c>
      <c r="O4453" s="179">
        <v>0</v>
      </c>
      <c r="P4453" s="179">
        <v>0</v>
      </c>
      <c r="Q4453" s="179">
        <v>0</v>
      </c>
      <c r="R4453" s="180">
        <v>0</v>
      </c>
      <c r="S4453" s="180">
        <v>0</v>
      </c>
      <c r="T4453" s="180">
        <v>0</v>
      </c>
    </row>
    <row r="4454" spans="2:20" x14ac:dyDescent="0.3">
      <c r="B4454" s="19">
        <v>4451</v>
      </c>
      <c r="C4454" s="179">
        <v>0</v>
      </c>
      <c r="D4454" s="179">
        <v>0</v>
      </c>
      <c r="E4454" s="179">
        <v>23749.37790318242</v>
      </c>
      <c r="F4454" s="179">
        <v>0</v>
      </c>
      <c r="G4454" s="179">
        <v>0</v>
      </c>
      <c r="H4454" s="179">
        <v>164275.97243738841</v>
      </c>
      <c r="I4454" s="179">
        <v>0</v>
      </c>
      <c r="J4454" s="179">
        <v>0</v>
      </c>
      <c r="K4454" s="179">
        <v>0</v>
      </c>
      <c r="L4454" s="179">
        <v>0</v>
      </c>
      <c r="M4454" s="179">
        <v>440691.3881421641</v>
      </c>
      <c r="N4454" s="179">
        <v>0</v>
      </c>
      <c r="O4454" s="179">
        <v>0</v>
      </c>
      <c r="P4454" s="179">
        <v>0</v>
      </c>
      <c r="Q4454" s="179">
        <v>0</v>
      </c>
      <c r="R4454" s="180">
        <v>0</v>
      </c>
      <c r="S4454" s="180">
        <v>0</v>
      </c>
      <c r="T4454" s="180">
        <v>0</v>
      </c>
    </row>
    <row r="4455" spans="2:20" x14ac:dyDescent="0.3">
      <c r="B4455" s="19">
        <v>4452</v>
      </c>
      <c r="C4455" s="179">
        <v>0</v>
      </c>
      <c r="D4455" s="179">
        <v>0</v>
      </c>
      <c r="E4455" s="179">
        <v>269393.76966841781</v>
      </c>
      <c r="F4455" s="179">
        <v>0</v>
      </c>
      <c r="G4455" s="179">
        <v>0</v>
      </c>
      <c r="H4455" s="179">
        <v>13356.217253747522</v>
      </c>
      <c r="I4455" s="179">
        <v>0</v>
      </c>
      <c r="J4455" s="179">
        <v>0</v>
      </c>
      <c r="K4455" s="179">
        <v>0</v>
      </c>
      <c r="L4455" s="179">
        <v>0</v>
      </c>
      <c r="M4455" s="179">
        <v>97704.814080979762</v>
      </c>
      <c r="N4455" s="179">
        <v>0</v>
      </c>
      <c r="O4455" s="179">
        <v>0</v>
      </c>
      <c r="P4455" s="179">
        <v>0</v>
      </c>
      <c r="Q4455" s="179">
        <v>0</v>
      </c>
      <c r="R4455" s="180">
        <v>0</v>
      </c>
      <c r="S4455" s="180">
        <v>0</v>
      </c>
      <c r="T4455" s="180">
        <v>0</v>
      </c>
    </row>
    <row r="4456" spans="2:20" x14ac:dyDescent="0.3">
      <c r="B4456" s="19">
        <v>4453</v>
      </c>
      <c r="C4456" s="179">
        <v>0</v>
      </c>
      <c r="D4456" s="179">
        <v>0</v>
      </c>
      <c r="E4456" s="179">
        <v>1185460.1772174838</v>
      </c>
      <c r="F4456" s="179">
        <v>0</v>
      </c>
      <c r="G4456" s="179">
        <v>0</v>
      </c>
      <c r="H4456" s="179">
        <v>116125.47877262426</v>
      </c>
      <c r="I4456" s="179">
        <v>0</v>
      </c>
      <c r="J4456" s="179">
        <v>0</v>
      </c>
      <c r="K4456" s="179">
        <v>0</v>
      </c>
      <c r="L4456" s="179">
        <v>0</v>
      </c>
      <c r="M4456" s="179">
        <v>13901.416076331912</v>
      </c>
      <c r="N4456" s="179">
        <v>0</v>
      </c>
      <c r="O4456" s="179">
        <v>0</v>
      </c>
      <c r="P4456" s="179">
        <v>0</v>
      </c>
      <c r="Q4456" s="179">
        <v>0</v>
      </c>
      <c r="R4456" s="180">
        <v>0</v>
      </c>
      <c r="S4456" s="180">
        <v>0</v>
      </c>
      <c r="T4456" s="180">
        <v>0</v>
      </c>
    </row>
    <row r="4457" spans="2:20" x14ac:dyDescent="0.3">
      <c r="B4457" s="19">
        <v>4454</v>
      </c>
      <c r="C4457" s="179">
        <v>0</v>
      </c>
      <c r="D4457" s="179">
        <v>0</v>
      </c>
      <c r="E4457" s="179">
        <v>24169.5735442322</v>
      </c>
      <c r="F4457" s="179">
        <v>0</v>
      </c>
      <c r="G4457" s="179">
        <v>0</v>
      </c>
      <c r="H4457" s="179">
        <v>488155.11045953003</v>
      </c>
      <c r="I4457" s="179">
        <v>0</v>
      </c>
      <c r="J4457" s="179">
        <v>0</v>
      </c>
      <c r="K4457" s="179">
        <v>0</v>
      </c>
      <c r="L4457" s="179">
        <v>0</v>
      </c>
      <c r="M4457" s="179">
        <v>13200.068872360325</v>
      </c>
      <c r="N4457" s="179">
        <v>0</v>
      </c>
      <c r="O4457" s="179">
        <v>0</v>
      </c>
      <c r="P4457" s="179">
        <v>0</v>
      </c>
      <c r="Q4457" s="179">
        <v>0</v>
      </c>
      <c r="R4457" s="180">
        <v>0</v>
      </c>
      <c r="S4457" s="180">
        <v>0</v>
      </c>
      <c r="T4457" s="180">
        <v>0</v>
      </c>
    </row>
    <row r="4458" spans="2:20" x14ac:dyDescent="0.3">
      <c r="B4458" s="19">
        <v>4455</v>
      </c>
      <c r="C4458" s="179">
        <v>0</v>
      </c>
      <c r="D4458" s="179">
        <v>0</v>
      </c>
      <c r="E4458" s="179">
        <v>67234.023222177639</v>
      </c>
      <c r="F4458" s="179">
        <v>0</v>
      </c>
      <c r="G4458" s="179">
        <v>0</v>
      </c>
      <c r="H4458" s="179">
        <v>27009.031185122047</v>
      </c>
      <c r="I4458" s="179">
        <v>0</v>
      </c>
      <c r="J4458" s="179">
        <v>0</v>
      </c>
      <c r="K4458" s="179">
        <v>0</v>
      </c>
      <c r="L4458" s="179">
        <v>0</v>
      </c>
      <c r="M4458" s="179">
        <v>26863.695739518917</v>
      </c>
      <c r="N4458" s="179">
        <v>0</v>
      </c>
      <c r="O4458" s="179">
        <v>0</v>
      </c>
      <c r="P4458" s="179">
        <v>0</v>
      </c>
      <c r="Q4458" s="179">
        <v>0</v>
      </c>
      <c r="R4458" s="180">
        <v>0</v>
      </c>
      <c r="S4458" s="180">
        <v>0</v>
      </c>
      <c r="T4458" s="180">
        <v>0</v>
      </c>
    </row>
    <row r="4459" spans="2:20" x14ac:dyDescent="0.3">
      <c r="B4459" s="19">
        <v>4456</v>
      </c>
      <c r="C4459" s="179">
        <v>0</v>
      </c>
      <c r="D4459" s="179">
        <v>0</v>
      </c>
      <c r="E4459" s="179">
        <v>16528.880779127336</v>
      </c>
      <c r="F4459" s="179">
        <v>0</v>
      </c>
      <c r="G4459" s="179">
        <v>0</v>
      </c>
      <c r="H4459" s="179">
        <v>83888.187190345372</v>
      </c>
      <c r="I4459" s="179">
        <v>0</v>
      </c>
      <c r="J4459" s="179">
        <v>0</v>
      </c>
      <c r="K4459" s="179">
        <v>0</v>
      </c>
      <c r="L4459" s="179">
        <v>0</v>
      </c>
      <c r="M4459" s="179">
        <v>1470537.9876773697</v>
      </c>
      <c r="N4459" s="179">
        <v>0</v>
      </c>
      <c r="O4459" s="179">
        <v>0</v>
      </c>
      <c r="P4459" s="179">
        <v>0</v>
      </c>
      <c r="Q4459" s="179">
        <v>0</v>
      </c>
      <c r="R4459" s="180">
        <v>0</v>
      </c>
      <c r="S4459" s="180">
        <v>0</v>
      </c>
      <c r="T4459" s="180">
        <v>0</v>
      </c>
    </row>
    <row r="4460" spans="2:20" x14ac:dyDescent="0.3">
      <c r="B4460" s="19">
        <v>4457</v>
      </c>
      <c r="C4460" s="179">
        <v>0</v>
      </c>
      <c r="D4460" s="179">
        <v>0</v>
      </c>
      <c r="E4460" s="179">
        <v>269518.72172579623</v>
      </c>
      <c r="F4460" s="179">
        <v>0</v>
      </c>
      <c r="G4460" s="179">
        <v>0</v>
      </c>
      <c r="H4460" s="179">
        <v>11713.488823879334</v>
      </c>
      <c r="I4460" s="179">
        <v>0</v>
      </c>
      <c r="J4460" s="179">
        <v>0</v>
      </c>
      <c r="K4460" s="179">
        <v>0</v>
      </c>
      <c r="L4460" s="179">
        <v>0</v>
      </c>
      <c r="M4460" s="179">
        <v>119626.94067018887</v>
      </c>
      <c r="N4460" s="179">
        <v>0</v>
      </c>
      <c r="O4460" s="179">
        <v>0</v>
      </c>
      <c r="P4460" s="179">
        <v>0</v>
      </c>
      <c r="Q4460" s="179">
        <v>0</v>
      </c>
      <c r="R4460" s="180">
        <v>0</v>
      </c>
      <c r="S4460" s="180">
        <v>0</v>
      </c>
      <c r="T4460" s="180">
        <v>0</v>
      </c>
    </row>
    <row r="4461" spans="2:20" x14ac:dyDescent="0.3">
      <c r="B4461" s="19">
        <v>4458</v>
      </c>
      <c r="C4461" s="179">
        <v>0</v>
      </c>
      <c r="D4461" s="179">
        <v>0</v>
      </c>
      <c r="E4461" s="179">
        <v>199836.88414339322</v>
      </c>
      <c r="F4461" s="179">
        <v>0</v>
      </c>
      <c r="G4461" s="179">
        <v>0</v>
      </c>
      <c r="H4461" s="179">
        <v>84042.943074604147</v>
      </c>
      <c r="I4461" s="179">
        <v>0</v>
      </c>
      <c r="J4461" s="179">
        <v>0</v>
      </c>
      <c r="K4461" s="179">
        <v>0</v>
      </c>
      <c r="L4461" s="179">
        <v>0</v>
      </c>
      <c r="M4461" s="179">
        <v>176415.87478740266</v>
      </c>
      <c r="N4461" s="179">
        <v>0</v>
      </c>
      <c r="O4461" s="179">
        <v>0</v>
      </c>
      <c r="P4461" s="179">
        <v>0</v>
      </c>
      <c r="Q4461" s="179">
        <v>0</v>
      </c>
      <c r="R4461" s="180">
        <v>0</v>
      </c>
      <c r="S4461" s="180">
        <v>0</v>
      </c>
      <c r="T4461" s="180">
        <v>0</v>
      </c>
    </row>
    <row r="4462" spans="2:20" x14ac:dyDescent="0.3">
      <c r="B4462" s="19">
        <v>4459</v>
      </c>
      <c r="C4462" s="179">
        <v>0</v>
      </c>
      <c r="D4462" s="179">
        <v>0</v>
      </c>
      <c r="E4462" s="179">
        <v>265806.9366722891</v>
      </c>
      <c r="F4462" s="179">
        <v>0</v>
      </c>
      <c r="G4462" s="179">
        <v>0</v>
      </c>
      <c r="H4462" s="179">
        <v>59068.346731484227</v>
      </c>
      <c r="I4462" s="179">
        <v>0</v>
      </c>
      <c r="J4462" s="179">
        <v>0</v>
      </c>
      <c r="K4462" s="179">
        <v>0</v>
      </c>
      <c r="L4462" s="179">
        <v>0</v>
      </c>
      <c r="M4462" s="179">
        <v>55340.627783898017</v>
      </c>
      <c r="N4462" s="179">
        <v>0</v>
      </c>
      <c r="O4462" s="179">
        <v>0</v>
      </c>
      <c r="P4462" s="179">
        <v>0</v>
      </c>
      <c r="Q4462" s="179">
        <v>0</v>
      </c>
      <c r="R4462" s="180">
        <v>0</v>
      </c>
      <c r="S4462" s="180">
        <v>0</v>
      </c>
      <c r="T4462" s="180">
        <v>0</v>
      </c>
    </row>
    <row r="4463" spans="2:20" x14ac:dyDescent="0.3">
      <c r="B4463" s="19">
        <v>4460</v>
      </c>
      <c r="C4463" s="179">
        <v>0</v>
      </c>
      <c r="D4463" s="179">
        <v>0</v>
      </c>
      <c r="E4463" s="179">
        <v>53263.442830727457</v>
      </c>
      <c r="F4463" s="179">
        <v>0</v>
      </c>
      <c r="G4463" s="179">
        <v>0</v>
      </c>
      <c r="H4463" s="179">
        <v>7880.9276697787618</v>
      </c>
      <c r="I4463" s="179">
        <v>0</v>
      </c>
      <c r="J4463" s="179">
        <v>0</v>
      </c>
      <c r="K4463" s="179">
        <v>0</v>
      </c>
      <c r="L4463" s="179">
        <v>0</v>
      </c>
      <c r="M4463" s="179">
        <v>161794.28511477768</v>
      </c>
      <c r="N4463" s="179">
        <v>0</v>
      </c>
      <c r="O4463" s="179">
        <v>0</v>
      </c>
      <c r="P4463" s="179">
        <v>0</v>
      </c>
      <c r="Q4463" s="179">
        <v>0</v>
      </c>
      <c r="R4463" s="180">
        <v>0</v>
      </c>
      <c r="S4463" s="180">
        <v>0</v>
      </c>
      <c r="T4463" s="180">
        <v>0</v>
      </c>
    </row>
    <row r="4464" spans="2:20" x14ac:dyDescent="0.3">
      <c r="B4464" s="19">
        <v>4461</v>
      </c>
      <c r="C4464" s="179">
        <v>0</v>
      </c>
      <c r="D4464" s="179">
        <v>0</v>
      </c>
      <c r="E4464" s="179">
        <v>95428.630794127923</v>
      </c>
      <c r="F4464" s="179">
        <v>0</v>
      </c>
      <c r="G4464" s="179">
        <v>0</v>
      </c>
      <c r="H4464" s="179">
        <v>40982.492516355109</v>
      </c>
      <c r="I4464" s="179">
        <v>0</v>
      </c>
      <c r="J4464" s="179">
        <v>0</v>
      </c>
      <c r="K4464" s="179">
        <v>0</v>
      </c>
      <c r="L4464" s="179">
        <v>0</v>
      </c>
      <c r="M4464" s="179">
        <v>77886.589840574248</v>
      </c>
      <c r="N4464" s="179">
        <v>0</v>
      </c>
      <c r="O4464" s="179">
        <v>0</v>
      </c>
      <c r="P4464" s="179">
        <v>0</v>
      </c>
      <c r="Q4464" s="179">
        <v>0</v>
      </c>
      <c r="R4464" s="180">
        <v>0</v>
      </c>
      <c r="S4464" s="180">
        <v>0</v>
      </c>
      <c r="T4464" s="180">
        <v>0</v>
      </c>
    </row>
    <row r="4465" spans="2:20" x14ac:dyDescent="0.3">
      <c r="B4465" s="19">
        <v>4462</v>
      </c>
      <c r="C4465" s="179">
        <v>0</v>
      </c>
      <c r="D4465" s="179">
        <v>0</v>
      </c>
      <c r="E4465" s="179">
        <v>14000.49568546766</v>
      </c>
      <c r="F4465" s="179">
        <v>0</v>
      </c>
      <c r="G4465" s="179">
        <v>0</v>
      </c>
      <c r="H4465" s="179">
        <v>383951.91919702792</v>
      </c>
      <c r="I4465" s="179">
        <v>0</v>
      </c>
      <c r="J4465" s="179">
        <v>0</v>
      </c>
      <c r="K4465" s="179">
        <v>0</v>
      </c>
      <c r="L4465" s="179">
        <v>0</v>
      </c>
      <c r="M4465" s="179">
        <v>24011.415283706225</v>
      </c>
      <c r="N4465" s="179">
        <v>0</v>
      </c>
      <c r="O4465" s="179">
        <v>0</v>
      </c>
      <c r="P4465" s="179">
        <v>0</v>
      </c>
      <c r="Q4465" s="179">
        <v>0</v>
      </c>
      <c r="R4465" s="180">
        <v>0</v>
      </c>
      <c r="S4465" s="180">
        <v>0</v>
      </c>
      <c r="T4465" s="180">
        <v>0</v>
      </c>
    </row>
    <row r="4466" spans="2:20" x14ac:dyDescent="0.3">
      <c r="B4466" s="19">
        <v>4463</v>
      </c>
      <c r="C4466" s="179">
        <v>0</v>
      </c>
      <c r="D4466" s="179">
        <v>0</v>
      </c>
      <c r="E4466" s="179">
        <v>64633.014154974961</v>
      </c>
      <c r="F4466" s="179">
        <v>0</v>
      </c>
      <c r="G4466" s="179">
        <v>0</v>
      </c>
      <c r="H4466" s="179">
        <v>285881.20887508529</v>
      </c>
      <c r="I4466" s="179">
        <v>0</v>
      </c>
      <c r="J4466" s="179">
        <v>0</v>
      </c>
      <c r="K4466" s="179">
        <v>0</v>
      </c>
      <c r="L4466" s="179">
        <v>0</v>
      </c>
      <c r="M4466" s="179">
        <v>4066.3411324255039</v>
      </c>
      <c r="N4466" s="179">
        <v>0</v>
      </c>
      <c r="O4466" s="179">
        <v>0</v>
      </c>
      <c r="P4466" s="179">
        <v>0</v>
      </c>
      <c r="Q4466" s="179">
        <v>0</v>
      </c>
      <c r="R4466" s="180">
        <v>0</v>
      </c>
      <c r="S4466" s="180">
        <v>0</v>
      </c>
      <c r="T4466" s="180">
        <v>0</v>
      </c>
    </row>
    <row r="4467" spans="2:20" x14ac:dyDescent="0.3">
      <c r="B4467" s="19">
        <v>4464</v>
      </c>
      <c r="C4467" s="179">
        <v>0</v>
      </c>
      <c r="D4467" s="179">
        <v>0</v>
      </c>
      <c r="E4467" s="179">
        <v>15879.116824167537</v>
      </c>
      <c r="F4467" s="179">
        <v>0</v>
      </c>
      <c r="G4467" s="179">
        <v>0</v>
      </c>
      <c r="H4467" s="179">
        <v>87334.075120143243</v>
      </c>
      <c r="I4467" s="179">
        <v>0</v>
      </c>
      <c r="J4467" s="179">
        <v>0</v>
      </c>
      <c r="K4467" s="179">
        <v>0</v>
      </c>
      <c r="L4467" s="179">
        <v>0</v>
      </c>
      <c r="M4467" s="179">
        <v>116397.20945419917</v>
      </c>
      <c r="N4467" s="179">
        <v>0</v>
      </c>
      <c r="O4467" s="179">
        <v>0</v>
      </c>
      <c r="P4467" s="179">
        <v>0</v>
      </c>
      <c r="Q4467" s="179">
        <v>0</v>
      </c>
      <c r="R4467" s="180">
        <v>0</v>
      </c>
      <c r="S4467" s="180">
        <v>0</v>
      </c>
      <c r="T4467" s="180">
        <v>0</v>
      </c>
    </row>
    <row r="4468" spans="2:20" x14ac:dyDescent="0.3">
      <c r="B4468" s="19">
        <v>4465</v>
      </c>
      <c r="C4468" s="179">
        <v>0</v>
      </c>
      <c r="D4468" s="179">
        <v>0</v>
      </c>
      <c r="E4468" s="179">
        <v>271403.30876464804</v>
      </c>
      <c r="F4468" s="179">
        <v>0</v>
      </c>
      <c r="G4468" s="179">
        <v>0</v>
      </c>
      <c r="H4468" s="179">
        <v>614940.94497192174</v>
      </c>
      <c r="I4468" s="179">
        <v>0</v>
      </c>
      <c r="J4468" s="179">
        <v>0</v>
      </c>
      <c r="K4468" s="179">
        <v>0</v>
      </c>
      <c r="L4468" s="179">
        <v>0</v>
      </c>
      <c r="M4468" s="179">
        <v>195767.32003011231</v>
      </c>
      <c r="N4468" s="179">
        <v>0</v>
      </c>
      <c r="O4468" s="179">
        <v>0</v>
      </c>
      <c r="P4468" s="179">
        <v>0</v>
      </c>
      <c r="Q4468" s="179">
        <v>0</v>
      </c>
      <c r="R4468" s="180">
        <v>0</v>
      </c>
      <c r="S4468" s="180">
        <v>0</v>
      </c>
      <c r="T4468" s="180">
        <v>0</v>
      </c>
    </row>
    <row r="4469" spans="2:20" x14ac:dyDescent="0.3">
      <c r="B4469" s="19">
        <v>4466</v>
      </c>
      <c r="C4469" s="179">
        <v>0</v>
      </c>
      <c r="D4469" s="179">
        <v>0</v>
      </c>
      <c r="E4469" s="179">
        <v>78244.07272404019</v>
      </c>
      <c r="F4469" s="179">
        <v>0</v>
      </c>
      <c r="G4469" s="179">
        <v>0</v>
      </c>
      <c r="H4469" s="179">
        <v>1019166.7979769127</v>
      </c>
      <c r="I4469" s="179">
        <v>0</v>
      </c>
      <c r="J4469" s="179">
        <v>0</v>
      </c>
      <c r="K4469" s="179">
        <v>0</v>
      </c>
      <c r="L4469" s="179">
        <v>0</v>
      </c>
      <c r="M4469" s="179">
        <v>9135.5659805924843</v>
      </c>
      <c r="N4469" s="179">
        <v>0</v>
      </c>
      <c r="O4469" s="179">
        <v>0</v>
      </c>
      <c r="P4469" s="179">
        <v>0</v>
      </c>
      <c r="Q4469" s="179">
        <v>0</v>
      </c>
      <c r="R4469" s="180">
        <v>0</v>
      </c>
      <c r="S4469" s="180">
        <v>0</v>
      </c>
      <c r="T4469" s="180">
        <v>0</v>
      </c>
    </row>
    <row r="4470" spans="2:20" x14ac:dyDescent="0.3">
      <c r="B4470" s="19">
        <v>4467</v>
      </c>
      <c r="C4470" s="179">
        <v>0</v>
      </c>
      <c r="D4470" s="179">
        <v>0</v>
      </c>
      <c r="E4470" s="179">
        <v>30626.519476298821</v>
      </c>
      <c r="F4470" s="179">
        <v>0</v>
      </c>
      <c r="G4470" s="179">
        <v>0</v>
      </c>
      <c r="H4470" s="179">
        <v>78316.063489267151</v>
      </c>
      <c r="I4470" s="179">
        <v>0</v>
      </c>
      <c r="J4470" s="179">
        <v>0</v>
      </c>
      <c r="K4470" s="179">
        <v>246687.06846997706</v>
      </c>
      <c r="L4470" s="179">
        <v>1</v>
      </c>
      <c r="M4470" s="179">
        <v>7758.9462752257978</v>
      </c>
      <c r="N4470" s="179">
        <v>0</v>
      </c>
      <c r="O4470" s="179">
        <v>0</v>
      </c>
      <c r="P4470" s="179">
        <v>0</v>
      </c>
      <c r="Q4470" s="179">
        <v>0</v>
      </c>
      <c r="R4470" s="180">
        <v>0</v>
      </c>
      <c r="S4470" s="180">
        <v>246687.06846997706</v>
      </c>
      <c r="T4470" s="180">
        <v>0</v>
      </c>
    </row>
    <row r="4471" spans="2:20" x14ac:dyDescent="0.3">
      <c r="B4471" s="19">
        <v>4468</v>
      </c>
      <c r="C4471" s="179">
        <v>0</v>
      </c>
      <c r="D4471" s="179">
        <v>0</v>
      </c>
      <c r="E4471" s="179">
        <v>89776.473067025319</v>
      </c>
      <c r="F4471" s="179">
        <v>0</v>
      </c>
      <c r="G4471" s="179">
        <v>0</v>
      </c>
      <c r="H4471" s="179">
        <v>8307.6360199433166</v>
      </c>
      <c r="I4471" s="179">
        <v>0</v>
      </c>
      <c r="J4471" s="179">
        <v>0</v>
      </c>
      <c r="K4471" s="179">
        <v>0</v>
      </c>
      <c r="L4471" s="179">
        <v>0</v>
      </c>
      <c r="M4471" s="179">
        <v>13929.277395604273</v>
      </c>
      <c r="N4471" s="179">
        <v>0</v>
      </c>
      <c r="O4471" s="179">
        <v>0</v>
      </c>
      <c r="P4471" s="179">
        <v>0</v>
      </c>
      <c r="Q4471" s="179">
        <v>0</v>
      </c>
      <c r="R4471" s="180">
        <v>0</v>
      </c>
      <c r="S4471" s="180">
        <v>0</v>
      </c>
      <c r="T4471" s="180">
        <v>0</v>
      </c>
    </row>
    <row r="4472" spans="2:20" x14ac:dyDescent="0.3">
      <c r="B4472" s="19">
        <v>4469</v>
      </c>
      <c r="C4472" s="179">
        <v>0</v>
      </c>
      <c r="D4472" s="179">
        <v>0</v>
      </c>
      <c r="E4472" s="179">
        <v>51477.638799977765</v>
      </c>
      <c r="F4472" s="179">
        <v>0</v>
      </c>
      <c r="G4472" s="179">
        <v>0</v>
      </c>
      <c r="H4472" s="179">
        <v>36223.601250785316</v>
      </c>
      <c r="I4472" s="179">
        <v>0</v>
      </c>
      <c r="J4472" s="179">
        <v>0</v>
      </c>
      <c r="K4472" s="179">
        <v>0</v>
      </c>
      <c r="L4472" s="179">
        <v>0</v>
      </c>
      <c r="M4472" s="179">
        <v>82085.327444770111</v>
      </c>
      <c r="N4472" s="179">
        <v>0</v>
      </c>
      <c r="O4472" s="179">
        <v>0</v>
      </c>
      <c r="P4472" s="179">
        <v>0</v>
      </c>
      <c r="Q4472" s="179">
        <v>0</v>
      </c>
      <c r="R4472" s="180">
        <v>0</v>
      </c>
      <c r="S4472" s="180">
        <v>0</v>
      </c>
      <c r="T4472" s="180">
        <v>0</v>
      </c>
    </row>
    <row r="4473" spans="2:20" x14ac:dyDescent="0.3">
      <c r="B4473" s="19">
        <v>4470</v>
      </c>
      <c r="C4473" s="179">
        <v>0</v>
      </c>
      <c r="D4473" s="179">
        <v>0</v>
      </c>
      <c r="E4473" s="179">
        <v>4503305.8117286535</v>
      </c>
      <c r="F4473" s="179">
        <v>0</v>
      </c>
      <c r="G4473" s="179">
        <v>0</v>
      </c>
      <c r="H4473" s="179">
        <v>16644.120145015408</v>
      </c>
      <c r="I4473" s="179">
        <v>0</v>
      </c>
      <c r="J4473" s="179">
        <v>0</v>
      </c>
      <c r="K4473" s="179">
        <v>0</v>
      </c>
      <c r="L4473" s="179">
        <v>0</v>
      </c>
      <c r="M4473" s="179">
        <v>60672.073905569276</v>
      </c>
      <c r="N4473" s="179">
        <v>0</v>
      </c>
      <c r="O4473" s="179">
        <v>0</v>
      </c>
      <c r="P4473" s="179">
        <v>0</v>
      </c>
      <c r="Q4473" s="179">
        <v>0</v>
      </c>
      <c r="R4473" s="180">
        <v>0</v>
      </c>
      <c r="S4473" s="180">
        <v>0</v>
      </c>
      <c r="T4473" s="180">
        <v>0</v>
      </c>
    </row>
    <row r="4474" spans="2:20" x14ac:dyDescent="0.3">
      <c r="B4474" s="19">
        <v>4471</v>
      </c>
      <c r="C4474" s="179">
        <v>0</v>
      </c>
      <c r="D4474" s="179">
        <v>0</v>
      </c>
      <c r="E4474" s="179">
        <v>38549.683189546071</v>
      </c>
      <c r="F4474" s="179">
        <v>0</v>
      </c>
      <c r="G4474" s="179">
        <v>0</v>
      </c>
      <c r="H4474" s="179">
        <v>66800.041555889606</v>
      </c>
      <c r="I4474" s="179">
        <v>0</v>
      </c>
      <c r="J4474" s="179">
        <v>0</v>
      </c>
      <c r="K4474" s="179">
        <v>0</v>
      </c>
      <c r="L4474" s="179">
        <v>0</v>
      </c>
      <c r="M4474" s="179">
        <v>55771.440542421398</v>
      </c>
      <c r="N4474" s="179">
        <v>0</v>
      </c>
      <c r="O4474" s="179">
        <v>0</v>
      </c>
      <c r="P4474" s="179">
        <v>0</v>
      </c>
      <c r="Q4474" s="179">
        <v>0</v>
      </c>
      <c r="R4474" s="180">
        <v>0</v>
      </c>
      <c r="S4474" s="180">
        <v>0</v>
      </c>
      <c r="T4474" s="180">
        <v>0</v>
      </c>
    </row>
    <row r="4475" spans="2:20" x14ac:dyDescent="0.3">
      <c r="B4475" s="19">
        <v>4472</v>
      </c>
      <c r="C4475" s="179">
        <v>0</v>
      </c>
      <c r="D4475" s="179">
        <v>0</v>
      </c>
      <c r="E4475" s="179">
        <v>54506.911351292023</v>
      </c>
      <c r="F4475" s="179">
        <v>0</v>
      </c>
      <c r="G4475" s="179">
        <v>0</v>
      </c>
      <c r="H4475" s="179">
        <v>32024.770639858994</v>
      </c>
      <c r="I4475" s="179">
        <v>0</v>
      </c>
      <c r="J4475" s="179">
        <v>0</v>
      </c>
      <c r="K4475" s="179">
        <v>0</v>
      </c>
      <c r="L4475" s="179">
        <v>0</v>
      </c>
      <c r="M4475" s="179">
        <v>91617.311046437695</v>
      </c>
      <c r="N4475" s="179">
        <v>0</v>
      </c>
      <c r="O4475" s="179">
        <v>0</v>
      </c>
      <c r="P4475" s="179">
        <v>0</v>
      </c>
      <c r="Q4475" s="179">
        <v>0</v>
      </c>
      <c r="R4475" s="180">
        <v>0</v>
      </c>
      <c r="S4475" s="180">
        <v>0</v>
      </c>
      <c r="T4475" s="180">
        <v>0</v>
      </c>
    </row>
    <row r="4476" spans="2:20" x14ac:dyDescent="0.3">
      <c r="B4476" s="19">
        <v>4473</v>
      </c>
      <c r="C4476" s="179">
        <v>0</v>
      </c>
      <c r="D4476" s="179">
        <v>0</v>
      </c>
      <c r="E4476" s="179">
        <v>209940.17173883357</v>
      </c>
      <c r="F4476" s="179">
        <v>0</v>
      </c>
      <c r="G4476" s="179">
        <v>0</v>
      </c>
      <c r="H4476" s="179">
        <v>10884.523656745243</v>
      </c>
      <c r="I4476" s="179">
        <v>0</v>
      </c>
      <c r="J4476" s="179">
        <v>0</v>
      </c>
      <c r="K4476" s="179">
        <v>0</v>
      </c>
      <c r="L4476" s="179">
        <v>0</v>
      </c>
      <c r="M4476" s="179">
        <v>360336.44782730204</v>
      </c>
      <c r="N4476" s="179">
        <v>0</v>
      </c>
      <c r="O4476" s="179">
        <v>0</v>
      </c>
      <c r="P4476" s="179">
        <v>0</v>
      </c>
      <c r="Q4476" s="179">
        <v>0</v>
      </c>
      <c r="R4476" s="180">
        <v>0</v>
      </c>
      <c r="S4476" s="180">
        <v>0</v>
      </c>
      <c r="T4476" s="180">
        <v>0</v>
      </c>
    </row>
    <row r="4477" spans="2:20" x14ac:dyDescent="0.3">
      <c r="B4477" s="19">
        <v>4474</v>
      </c>
      <c r="C4477" s="179">
        <v>0</v>
      </c>
      <c r="D4477" s="179">
        <v>0</v>
      </c>
      <c r="E4477" s="179">
        <v>536311.92883910704</v>
      </c>
      <c r="F4477" s="179">
        <v>0</v>
      </c>
      <c r="G4477" s="179">
        <v>0</v>
      </c>
      <c r="H4477" s="179">
        <v>148318.19350263171</v>
      </c>
      <c r="I4477" s="179">
        <v>0</v>
      </c>
      <c r="J4477" s="179">
        <v>0</v>
      </c>
      <c r="K4477" s="179">
        <v>0</v>
      </c>
      <c r="L4477" s="179">
        <v>0</v>
      </c>
      <c r="M4477" s="179">
        <v>8420.8347110693339</v>
      </c>
      <c r="N4477" s="179">
        <v>0</v>
      </c>
      <c r="O4477" s="179">
        <v>0</v>
      </c>
      <c r="P4477" s="179">
        <v>0</v>
      </c>
      <c r="Q4477" s="179">
        <v>0</v>
      </c>
      <c r="R4477" s="180">
        <v>0</v>
      </c>
      <c r="S4477" s="180">
        <v>0</v>
      </c>
      <c r="T4477" s="180">
        <v>0</v>
      </c>
    </row>
    <row r="4478" spans="2:20" x14ac:dyDescent="0.3">
      <c r="B4478" s="19">
        <v>4475</v>
      </c>
      <c r="C4478" s="179">
        <v>0</v>
      </c>
      <c r="D4478" s="179">
        <v>0</v>
      </c>
      <c r="E4478" s="179">
        <v>177559.53669234997</v>
      </c>
      <c r="F4478" s="179">
        <v>0</v>
      </c>
      <c r="G4478" s="179">
        <v>0</v>
      </c>
      <c r="H4478" s="179">
        <v>93132.124964884773</v>
      </c>
      <c r="I4478" s="179">
        <v>0</v>
      </c>
      <c r="J4478" s="179">
        <v>0</v>
      </c>
      <c r="K4478" s="179">
        <v>0</v>
      </c>
      <c r="L4478" s="179">
        <v>0</v>
      </c>
      <c r="M4478" s="179">
        <v>21460.159626884502</v>
      </c>
      <c r="N4478" s="179">
        <v>0</v>
      </c>
      <c r="O4478" s="179">
        <v>0</v>
      </c>
      <c r="P4478" s="179">
        <v>0</v>
      </c>
      <c r="Q4478" s="179">
        <v>0</v>
      </c>
      <c r="R4478" s="180">
        <v>0</v>
      </c>
      <c r="S4478" s="180">
        <v>0</v>
      </c>
      <c r="T4478" s="180">
        <v>0</v>
      </c>
    </row>
    <row r="4479" spans="2:20" x14ac:dyDescent="0.3">
      <c r="B4479" s="19">
        <v>4476</v>
      </c>
      <c r="C4479" s="179">
        <v>0</v>
      </c>
      <c r="D4479" s="179">
        <v>0</v>
      </c>
      <c r="E4479" s="179">
        <v>37894.673724034255</v>
      </c>
      <c r="F4479" s="179">
        <v>0</v>
      </c>
      <c r="G4479" s="179">
        <v>0</v>
      </c>
      <c r="H4479" s="179">
        <v>40080.775804213517</v>
      </c>
      <c r="I4479" s="179">
        <v>0</v>
      </c>
      <c r="J4479" s="179">
        <v>0</v>
      </c>
      <c r="K4479" s="179">
        <v>0</v>
      </c>
      <c r="L4479" s="179">
        <v>0</v>
      </c>
      <c r="M4479" s="179">
        <v>34955.810397527624</v>
      </c>
      <c r="N4479" s="179">
        <v>0</v>
      </c>
      <c r="O4479" s="179">
        <v>0</v>
      </c>
      <c r="P4479" s="179">
        <v>0</v>
      </c>
      <c r="Q4479" s="179">
        <v>0</v>
      </c>
      <c r="R4479" s="180">
        <v>0</v>
      </c>
      <c r="S4479" s="180">
        <v>0</v>
      </c>
      <c r="T4479" s="180">
        <v>0</v>
      </c>
    </row>
    <row r="4480" spans="2:20" x14ac:dyDescent="0.3">
      <c r="B4480" s="19">
        <v>4477</v>
      </c>
      <c r="C4480" s="179">
        <v>0</v>
      </c>
      <c r="D4480" s="179">
        <v>0</v>
      </c>
      <c r="E4480" s="179">
        <v>73843.310899873875</v>
      </c>
      <c r="F4480" s="179">
        <v>0</v>
      </c>
      <c r="G4480" s="179">
        <v>0</v>
      </c>
      <c r="H4480" s="179">
        <v>11606.007825632225</v>
      </c>
      <c r="I4480" s="179">
        <v>0</v>
      </c>
      <c r="J4480" s="179">
        <v>0</v>
      </c>
      <c r="K4480" s="179">
        <v>0</v>
      </c>
      <c r="L4480" s="179">
        <v>0</v>
      </c>
      <c r="M4480" s="179">
        <v>9633.8570123643076</v>
      </c>
      <c r="N4480" s="179">
        <v>0</v>
      </c>
      <c r="O4480" s="179">
        <v>0</v>
      </c>
      <c r="P4480" s="179">
        <v>0</v>
      </c>
      <c r="Q4480" s="179">
        <v>0</v>
      </c>
      <c r="R4480" s="180">
        <v>0</v>
      </c>
      <c r="S4480" s="180">
        <v>0</v>
      </c>
      <c r="T4480" s="180">
        <v>0</v>
      </c>
    </row>
    <row r="4481" spans="2:20" x14ac:dyDescent="0.3">
      <c r="B4481" s="19">
        <v>4478</v>
      </c>
      <c r="C4481" s="179">
        <v>0</v>
      </c>
      <c r="D4481" s="179">
        <v>0</v>
      </c>
      <c r="E4481" s="179">
        <v>175880.43939528579</v>
      </c>
      <c r="F4481" s="179">
        <v>0</v>
      </c>
      <c r="G4481" s="179">
        <v>0</v>
      </c>
      <c r="H4481" s="179">
        <v>52797.803175625711</v>
      </c>
      <c r="I4481" s="179">
        <v>0</v>
      </c>
      <c r="J4481" s="179">
        <v>0</v>
      </c>
      <c r="K4481" s="179">
        <v>0</v>
      </c>
      <c r="L4481" s="179">
        <v>0</v>
      </c>
      <c r="M4481" s="179">
        <v>35198.309879354638</v>
      </c>
      <c r="N4481" s="179">
        <v>0</v>
      </c>
      <c r="O4481" s="179">
        <v>0</v>
      </c>
      <c r="P4481" s="179">
        <v>0</v>
      </c>
      <c r="Q4481" s="179">
        <v>0</v>
      </c>
      <c r="R4481" s="180">
        <v>0</v>
      </c>
      <c r="S4481" s="180">
        <v>0</v>
      </c>
      <c r="T4481" s="180">
        <v>0</v>
      </c>
    </row>
    <row r="4482" spans="2:20" x14ac:dyDescent="0.3">
      <c r="B4482" s="19">
        <v>4479</v>
      </c>
      <c r="C4482" s="179">
        <v>0</v>
      </c>
      <c r="D4482" s="179">
        <v>0</v>
      </c>
      <c r="E4482" s="179">
        <v>674255.71329402621</v>
      </c>
      <c r="F4482" s="179">
        <v>0</v>
      </c>
      <c r="G4482" s="179">
        <v>0</v>
      </c>
      <c r="H4482" s="179">
        <v>250161.49081525274</v>
      </c>
      <c r="I4482" s="179">
        <v>0</v>
      </c>
      <c r="J4482" s="179">
        <v>0</v>
      </c>
      <c r="K4482" s="179">
        <v>0</v>
      </c>
      <c r="L4482" s="179">
        <v>0</v>
      </c>
      <c r="M4482" s="179">
        <v>9231.6067663726681</v>
      </c>
      <c r="N4482" s="179">
        <v>0</v>
      </c>
      <c r="O4482" s="179">
        <v>0</v>
      </c>
      <c r="P4482" s="179">
        <v>0</v>
      </c>
      <c r="Q4482" s="179">
        <v>0</v>
      </c>
      <c r="R4482" s="180">
        <v>0</v>
      </c>
      <c r="S4482" s="180">
        <v>0</v>
      </c>
      <c r="T4482" s="180">
        <v>0</v>
      </c>
    </row>
    <row r="4483" spans="2:20" x14ac:dyDescent="0.3">
      <c r="B4483" s="19">
        <v>4480</v>
      </c>
      <c r="C4483" s="179">
        <v>0</v>
      </c>
      <c r="D4483" s="179">
        <v>0</v>
      </c>
      <c r="E4483" s="179">
        <v>28845.597255799403</v>
      </c>
      <c r="F4483" s="179">
        <v>0</v>
      </c>
      <c r="G4483" s="179">
        <v>0</v>
      </c>
      <c r="H4483" s="179">
        <v>7802.5165972560999</v>
      </c>
      <c r="I4483" s="179">
        <v>0</v>
      </c>
      <c r="J4483" s="179">
        <v>0</v>
      </c>
      <c r="K4483" s="179">
        <v>0</v>
      </c>
      <c r="L4483" s="179">
        <v>0</v>
      </c>
      <c r="M4483" s="179">
        <v>20392.164730172048</v>
      </c>
      <c r="N4483" s="179">
        <v>0</v>
      </c>
      <c r="O4483" s="179">
        <v>0</v>
      </c>
      <c r="P4483" s="179">
        <v>0</v>
      </c>
      <c r="Q4483" s="179">
        <v>0</v>
      </c>
      <c r="R4483" s="180">
        <v>0</v>
      </c>
      <c r="S4483" s="180">
        <v>0</v>
      </c>
      <c r="T4483" s="180">
        <v>0</v>
      </c>
    </row>
    <row r="4484" spans="2:20" x14ac:dyDescent="0.3">
      <c r="B4484" s="19">
        <v>4481</v>
      </c>
      <c r="C4484" s="179">
        <v>1</v>
      </c>
      <c r="D4484" s="179">
        <v>1527274.6356452568</v>
      </c>
      <c r="E4484" s="179">
        <v>206726.56369208253</v>
      </c>
      <c r="F4484" s="179">
        <v>0</v>
      </c>
      <c r="G4484" s="179">
        <v>0</v>
      </c>
      <c r="H4484" s="179">
        <v>119673.88944290475</v>
      </c>
      <c r="I4484" s="179">
        <v>0</v>
      </c>
      <c r="J4484" s="179">
        <v>827274.63564525684</v>
      </c>
      <c r="K4484" s="179">
        <v>0</v>
      </c>
      <c r="L4484" s="179">
        <v>0</v>
      </c>
      <c r="M4484" s="179">
        <v>92405.618675324789</v>
      </c>
      <c r="N4484" s="179">
        <v>0</v>
      </c>
      <c r="O4484" s="179">
        <v>927274.63564525684</v>
      </c>
      <c r="P4484" s="179">
        <v>0</v>
      </c>
      <c r="Q4484" s="179">
        <v>0</v>
      </c>
      <c r="R4484" s="180">
        <v>0</v>
      </c>
      <c r="S4484" s="180">
        <v>0</v>
      </c>
      <c r="T4484" s="180">
        <v>600000</v>
      </c>
    </row>
    <row r="4485" spans="2:20" x14ac:dyDescent="0.3">
      <c r="B4485" s="19">
        <v>4482</v>
      </c>
      <c r="C4485" s="179">
        <v>0</v>
      </c>
      <c r="D4485" s="179">
        <v>0</v>
      </c>
      <c r="E4485" s="179">
        <v>37279.833093851499</v>
      </c>
      <c r="F4485" s="179">
        <v>0</v>
      </c>
      <c r="G4485" s="179">
        <v>0</v>
      </c>
      <c r="H4485" s="179">
        <v>55998.306497185768</v>
      </c>
      <c r="I4485" s="179">
        <v>0</v>
      </c>
      <c r="J4485" s="179">
        <v>0</v>
      </c>
      <c r="K4485" s="179">
        <v>0</v>
      </c>
      <c r="L4485" s="179">
        <v>0</v>
      </c>
      <c r="M4485" s="179">
        <v>427322.80581704964</v>
      </c>
      <c r="N4485" s="179">
        <v>0</v>
      </c>
      <c r="O4485" s="179">
        <v>0</v>
      </c>
      <c r="P4485" s="179">
        <v>0</v>
      </c>
      <c r="Q4485" s="179">
        <v>0</v>
      </c>
      <c r="R4485" s="180">
        <v>0</v>
      </c>
      <c r="S4485" s="180">
        <v>0</v>
      </c>
      <c r="T4485" s="180">
        <v>0</v>
      </c>
    </row>
    <row r="4486" spans="2:20" x14ac:dyDescent="0.3">
      <c r="B4486" s="19">
        <v>4483</v>
      </c>
      <c r="C4486" s="179">
        <v>0</v>
      </c>
      <c r="D4486" s="179">
        <v>0</v>
      </c>
      <c r="E4486" s="179">
        <v>87216.221205469541</v>
      </c>
      <c r="F4486" s="179">
        <v>0</v>
      </c>
      <c r="G4486" s="179">
        <v>0</v>
      </c>
      <c r="H4486" s="179">
        <v>13503.560082977659</v>
      </c>
      <c r="I4486" s="179">
        <v>0</v>
      </c>
      <c r="J4486" s="179">
        <v>0</v>
      </c>
      <c r="K4486" s="179">
        <v>0</v>
      </c>
      <c r="L4486" s="179">
        <v>0</v>
      </c>
      <c r="M4486" s="179">
        <v>330595.11442202399</v>
      </c>
      <c r="N4486" s="179">
        <v>0</v>
      </c>
      <c r="O4486" s="179">
        <v>0</v>
      </c>
      <c r="P4486" s="179">
        <v>0</v>
      </c>
      <c r="Q4486" s="179">
        <v>0</v>
      </c>
      <c r="R4486" s="180">
        <v>0</v>
      </c>
      <c r="S4486" s="180">
        <v>0</v>
      </c>
      <c r="T4486" s="180">
        <v>0</v>
      </c>
    </row>
    <row r="4487" spans="2:20" x14ac:dyDescent="0.3">
      <c r="B4487" s="19">
        <v>4484</v>
      </c>
      <c r="C4487" s="179">
        <v>0</v>
      </c>
      <c r="D4487" s="179">
        <v>0</v>
      </c>
      <c r="E4487" s="179">
        <v>61614.045622861413</v>
      </c>
      <c r="F4487" s="179">
        <v>0</v>
      </c>
      <c r="G4487" s="179">
        <v>0</v>
      </c>
      <c r="H4487" s="179">
        <v>44286.47100322209</v>
      </c>
      <c r="I4487" s="179">
        <v>0</v>
      </c>
      <c r="J4487" s="179">
        <v>0</v>
      </c>
      <c r="K4487" s="179">
        <v>0</v>
      </c>
      <c r="L4487" s="179">
        <v>0</v>
      </c>
      <c r="M4487" s="179">
        <v>281891.99370618974</v>
      </c>
      <c r="N4487" s="179">
        <v>0</v>
      </c>
      <c r="O4487" s="179">
        <v>0</v>
      </c>
      <c r="P4487" s="179">
        <v>0</v>
      </c>
      <c r="Q4487" s="179">
        <v>0</v>
      </c>
      <c r="R4487" s="180">
        <v>0</v>
      </c>
      <c r="S4487" s="180">
        <v>0</v>
      </c>
      <c r="T4487" s="180">
        <v>0</v>
      </c>
    </row>
    <row r="4488" spans="2:20" x14ac:dyDescent="0.3">
      <c r="B4488" s="19">
        <v>4485</v>
      </c>
      <c r="C4488" s="179">
        <v>0</v>
      </c>
      <c r="D4488" s="179">
        <v>0</v>
      </c>
      <c r="E4488" s="179">
        <v>217400.34233482057</v>
      </c>
      <c r="F4488" s="179">
        <v>0</v>
      </c>
      <c r="G4488" s="179">
        <v>0</v>
      </c>
      <c r="H4488" s="179">
        <v>27410.970631784396</v>
      </c>
      <c r="I4488" s="179">
        <v>0</v>
      </c>
      <c r="J4488" s="179">
        <v>0</v>
      </c>
      <c r="K4488" s="179">
        <v>0</v>
      </c>
      <c r="L4488" s="179">
        <v>0</v>
      </c>
      <c r="M4488" s="179">
        <v>17552.053696049643</v>
      </c>
      <c r="N4488" s="179">
        <v>0</v>
      </c>
      <c r="O4488" s="179">
        <v>0</v>
      </c>
      <c r="P4488" s="179">
        <v>0</v>
      </c>
      <c r="Q4488" s="179">
        <v>0</v>
      </c>
      <c r="R4488" s="180">
        <v>0</v>
      </c>
      <c r="S4488" s="180">
        <v>0</v>
      </c>
      <c r="T4488" s="180">
        <v>0</v>
      </c>
    </row>
    <row r="4489" spans="2:20" x14ac:dyDescent="0.3">
      <c r="B4489" s="19">
        <v>4486</v>
      </c>
      <c r="C4489" s="179">
        <v>0</v>
      </c>
      <c r="D4489" s="179">
        <v>0</v>
      </c>
      <c r="E4489" s="179">
        <v>133543.38547436308</v>
      </c>
      <c r="F4489" s="179">
        <v>0</v>
      </c>
      <c r="G4489" s="179">
        <v>0</v>
      </c>
      <c r="H4489" s="179">
        <v>232443.79078561295</v>
      </c>
      <c r="I4489" s="179">
        <v>0</v>
      </c>
      <c r="J4489" s="179">
        <v>0</v>
      </c>
      <c r="K4489" s="179">
        <v>0</v>
      </c>
      <c r="L4489" s="179">
        <v>0</v>
      </c>
      <c r="M4489" s="179">
        <v>71183.561225617203</v>
      </c>
      <c r="N4489" s="179">
        <v>0</v>
      </c>
      <c r="O4489" s="179">
        <v>0</v>
      </c>
      <c r="P4489" s="179">
        <v>0</v>
      </c>
      <c r="Q4489" s="179">
        <v>0</v>
      </c>
      <c r="R4489" s="180">
        <v>0</v>
      </c>
      <c r="S4489" s="180">
        <v>0</v>
      </c>
      <c r="T4489" s="180">
        <v>0</v>
      </c>
    </row>
    <row r="4490" spans="2:20" x14ac:dyDescent="0.3">
      <c r="B4490" s="19">
        <v>4487</v>
      </c>
      <c r="C4490" s="179">
        <v>0</v>
      </c>
      <c r="D4490" s="179">
        <v>0</v>
      </c>
      <c r="E4490" s="179">
        <v>84414.351761949889</v>
      </c>
      <c r="F4490" s="179">
        <v>0</v>
      </c>
      <c r="G4490" s="179">
        <v>0</v>
      </c>
      <c r="H4490" s="179">
        <v>141917.54434942585</v>
      </c>
      <c r="I4490" s="179">
        <v>0</v>
      </c>
      <c r="J4490" s="179">
        <v>0</v>
      </c>
      <c r="K4490" s="179">
        <v>65662.667247945647</v>
      </c>
      <c r="L4490" s="179">
        <v>1</v>
      </c>
      <c r="M4490" s="179">
        <v>33524.446426757509</v>
      </c>
      <c r="N4490" s="179">
        <v>0</v>
      </c>
      <c r="O4490" s="179">
        <v>0</v>
      </c>
      <c r="P4490" s="179">
        <v>0</v>
      </c>
      <c r="Q4490" s="179">
        <v>0</v>
      </c>
      <c r="R4490" s="180">
        <v>0</v>
      </c>
      <c r="S4490" s="180">
        <v>65662.667247945647</v>
      </c>
      <c r="T4490" s="180">
        <v>0</v>
      </c>
    </row>
    <row r="4491" spans="2:20" x14ac:dyDescent="0.3">
      <c r="B4491" s="19">
        <v>4488</v>
      </c>
      <c r="C4491" s="179">
        <v>0</v>
      </c>
      <c r="D4491" s="179">
        <v>0</v>
      </c>
      <c r="E4491" s="179">
        <v>148502.65069754134</v>
      </c>
      <c r="F4491" s="179">
        <v>0</v>
      </c>
      <c r="G4491" s="179">
        <v>0</v>
      </c>
      <c r="H4491" s="179">
        <v>693414.13636635069</v>
      </c>
      <c r="I4491" s="179">
        <v>0</v>
      </c>
      <c r="J4491" s="179">
        <v>0</v>
      </c>
      <c r="K4491" s="179">
        <v>0</v>
      </c>
      <c r="L4491" s="179">
        <v>0</v>
      </c>
      <c r="M4491" s="179">
        <v>419262.26635639806</v>
      </c>
      <c r="N4491" s="179">
        <v>0</v>
      </c>
      <c r="O4491" s="179">
        <v>0</v>
      </c>
      <c r="P4491" s="179">
        <v>0</v>
      </c>
      <c r="Q4491" s="179">
        <v>0</v>
      </c>
      <c r="R4491" s="180">
        <v>0</v>
      </c>
      <c r="S4491" s="180">
        <v>0</v>
      </c>
      <c r="T4491" s="180">
        <v>0</v>
      </c>
    </row>
    <row r="4492" spans="2:20" x14ac:dyDescent="0.3">
      <c r="B4492" s="19">
        <v>4489</v>
      </c>
      <c r="C4492" s="179">
        <v>0</v>
      </c>
      <c r="D4492" s="179">
        <v>0</v>
      </c>
      <c r="E4492" s="179">
        <v>84693.821300929267</v>
      </c>
      <c r="F4492" s="179">
        <v>0</v>
      </c>
      <c r="G4492" s="179">
        <v>0</v>
      </c>
      <c r="H4492" s="179">
        <v>60184.525981186853</v>
      </c>
      <c r="I4492" s="179">
        <v>0</v>
      </c>
      <c r="J4492" s="179">
        <v>0</v>
      </c>
      <c r="K4492" s="179">
        <v>0</v>
      </c>
      <c r="L4492" s="179">
        <v>0</v>
      </c>
      <c r="M4492" s="179">
        <v>187097.80179330808</v>
      </c>
      <c r="N4492" s="179">
        <v>0</v>
      </c>
      <c r="O4492" s="179">
        <v>0</v>
      </c>
      <c r="P4492" s="179">
        <v>0</v>
      </c>
      <c r="Q4492" s="179">
        <v>0</v>
      </c>
      <c r="R4492" s="180">
        <v>0</v>
      </c>
      <c r="S4492" s="180">
        <v>0</v>
      </c>
      <c r="T4492" s="180">
        <v>0</v>
      </c>
    </row>
    <row r="4493" spans="2:20" x14ac:dyDescent="0.3">
      <c r="B4493" s="19">
        <v>4490</v>
      </c>
      <c r="C4493" s="179">
        <v>0</v>
      </c>
      <c r="D4493" s="179">
        <v>0</v>
      </c>
      <c r="E4493" s="179">
        <v>9055.5630239207621</v>
      </c>
      <c r="F4493" s="179">
        <v>0</v>
      </c>
      <c r="G4493" s="179">
        <v>0</v>
      </c>
      <c r="H4493" s="179">
        <v>55895.082703489956</v>
      </c>
      <c r="I4493" s="179">
        <v>0</v>
      </c>
      <c r="J4493" s="179">
        <v>0</v>
      </c>
      <c r="K4493" s="179">
        <v>0</v>
      </c>
      <c r="L4493" s="179">
        <v>0</v>
      </c>
      <c r="M4493" s="179">
        <v>25763.778778185497</v>
      </c>
      <c r="N4493" s="179">
        <v>0</v>
      </c>
      <c r="O4493" s="179">
        <v>0</v>
      </c>
      <c r="P4493" s="179">
        <v>0</v>
      </c>
      <c r="Q4493" s="179">
        <v>0</v>
      </c>
      <c r="R4493" s="180">
        <v>0</v>
      </c>
      <c r="S4493" s="180">
        <v>0</v>
      </c>
      <c r="T4493" s="180">
        <v>0</v>
      </c>
    </row>
    <row r="4494" spans="2:20" x14ac:dyDescent="0.3">
      <c r="B4494" s="19">
        <v>4491</v>
      </c>
      <c r="C4494" s="179">
        <v>0</v>
      </c>
      <c r="D4494" s="179">
        <v>0</v>
      </c>
      <c r="E4494" s="179">
        <v>42983.323765181289</v>
      </c>
      <c r="F4494" s="179">
        <v>0</v>
      </c>
      <c r="G4494" s="179">
        <v>0</v>
      </c>
      <c r="H4494" s="179">
        <v>87722.906488163571</v>
      </c>
      <c r="I4494" s="179">
        <v>0</v>
      </c>
      <c r="J4494" s="179">
        <v>0</v>
      </c>
      <c r="K4494" s="179">
        <v>0</v>
      </c>
      <c r="L4494" s="179">
        <v>0</v>
      </c>
      <c r="M4494" s="179">
        <v>73590.722885415031</v>
      </c>
      <c r="N4494" s="179">
        <v>0</v>
      </c>
      <c r="O4494" s="179">
        <v>0</v>
      </c>
      <c r="P4494" s="179">
        <v>0</v>
      </c>
      <c r="Q4494" s="179">
        <v>0</v>
      </c>
      <c r="R4494" s="180">
        <v>0</v>
      </c>
      <c r="S4494" s="180">
        <v>0</v>
      </c>
      <c r="T4494" s="180">
        <v>0</v>
      </c>
    </row>
    <row r="4495" spans="2:20" x14ac:dyDescent="0.3">
      <c r="B4495" s="19">
        <v>4492</v>
      </c>
      <c r="C4495" s="179">
        <v>0</v>
      </c>
      <c r="D4495" s="179">
        <v>0</v>
      </c>
      <c r="E4495" s="179">
        <v>697364.44351361378</v>
      </c>
      <c r="F4495" s="179">
        <v>0</v>
      </c>
      <c r="G4495" s="179">
        <v>0</v>
      </c>
      <c r="H4495" s="179">
        <v>63397.849044157912</v>
      </c>
      <c r="I4495" s="179">
        <v>0</v>
      </c>
      <c r="J4495" s="179">
        <v>0</v>
      </c>
      <c r="K4495" s="179">
        <v>0</v>
      </c>
      <c r="L4495" s="179">
        <v>0</v>
      </c>
      <c r="M4495" s="179">
        <v>136047.82696689578</v>
      </c>
      <c r="N4495" s="179">
        <v>0</v>
      </c>
      <c r="O4495" s="179">
        <v>0</v>
      </c>
      <c r="P4495" s="179">
        <v>0</v>
      </c>
      <c r="Q4495" s="179">
        <v>0</v>
      </c>
      <c r="R4495" s="180">
        <v>0</v>
      </c>
      <c r="S4495" s="180">
        <v>0</v>
      </c>
      <c r="T4495" s="180">
        <v>0</v>
      </c>
    </row>
    <row r="4496" spans="2:20" x14ac:dyDescent="0.3">
      <c r="B4496" s="19">
        <v>4493</v>
      </c>
      <c r="C4496" s="179">
        <v>0</v>
      </c>
      <c r="D4496" s="179">
        <v>0</v>
      </c>
      <c r="E4496" s="179">
        <v>120504.84634459089</v>
      </c>
      <c r="F4496" s="179">
        <v>0</v>
      </c>
      <c r="G4496" s="179">
        <v>0</v>
      </c>
      <c r="H4496" s="179">
        <v>45623.42272539578</v>
      </c>
      <c r="I4496" s="179">
        <v>0</v>
      </c>
      <c r="J4496" s="179">
        <v>0</v>
      </c>
      <c r="K4496" s="179">
        <v>0</v>
      </c>
      <c r="L4496" s="179">
        <v>0</v>
      </c>
      <c r="M4496" s="179">
        <v>124637.18756634273</v>
      </c>
      <c r="N4496" s="179">
        <v>0</v>
      </c>
      <c r="O4496" s="179">
        <v>0</v>
      </c>
      <c r="P4496" s="179">
        <v>0</v>
      </c>
      <c r="Q4496" s="179">
        <v>0</v>
      </c>
      <c r="R4496" s="180">
        <v>0</v>
      </c>
      <c r="S4496" s="180">
        <v>0</v>
      </c>
      <c r="T4496" s="180">
        <v>0</v>
      </c>
    </row>
    <row r="4497" spans="2:20" x14ac:dyDescent="0.3">
      <c r="B4497" s="19">
        <v>4494</v>
      </c>
      <c r="C4497" s="179">
        <v>0</v>
      </c>
      <c r="D4497" s="179">
        <v>0</v>
      </c>
      <c r="E4497" s="179">
        <v>44268.407265783011</v>
      </c>
      <c r="F4497" s="179">
        <v>0</v>
      </c>
      <c r="G4497" s="179">
        <v>0</v>
      </c>
      <c r="H4497" s="179">
        <v>114378.32766209355</v>
      </c>
      <c r="I4497" s="179">
        <v>0</v>
      </c>
      <c r="J4497" s="179">
        <v>0</v>
      </c>
      <c r="K4497" s="179">
        <v>0</v>
      </c>
      <c r="L4497" s="179">
        <v>0</v>
      </c>
      <c r="M4497" s="179">
        <v>22420.212947724052</v>
      </c>
      <c r="N4497" s="179">
        <v>0</v>
      </c>
      <c r="O4497" s="179">
        <v>0</v>
      </c>
      <c r="P4497" s="179">
        <v>0</v>
      </c>
      <c r="Q4497" s="179">
        <v>0</v>
      </c>
      <c r="R4497" s="180">
        <v>0</v>
      </c>
      <c r="S4497" s="180">
        <v>0</v>
      </c>
      <c r="T4497" s="180">
        <v>0</v>
      </c>
    </row>
    <row r="4498" spans="2:20" x14ac:dyDescent="0.3">
      <c r="B4498" s="19">
        <v>4495</v>
      </c>
      <c r="C4498" s="179">
        <v>0</v>
      </c>
      <c r="D4498" s="179">
        <v>0</v>
      </c>
      <c r="E4498" s="179">
        <v>121576.58752554875</v>
      </c>
      <c r="F4498" s="179">
        <v>0</v>
      </c>
      <c r="G4498" s="179">
        <v>0</v>
      </c>
      <c r="H4498" s="179">
        <v>1516079.5110593056</v>
      </c>
      <c r="I4498" s="179">
        <v>0</v>
      </c>
      <c r="J4498" s="179">
        <v>0</v>
      </c>
      <c r="K4498" s="179">
        <v>0</v>
      </c>
      <c r="L4498" s="179">
        <v>0</v>
      </c>
      <c r="M4498" s="179">
        <v>95494.101825701902</v>
      </c>
      <c r="N4498" s="179">
        <v>0</v>
      </c>
      <c r="O4498" s="179">
        <v>0</v>
      </c>
      <c r="P4498" s="179">
        <v>0</v>
      </c>
      <c r="Q4498" s="179">
        <v>0</v>
      </c>
      <c r="R4498" s="180">
        <v>0</v>
      </c>
      <c r="S4498" s="180">
        <v>0</v>
      </c>
      <c r="T4498" s="180">
        <v>0</v>
      </c>
    </row>
    <row r="4499" spans="2:20" x14ac:dyDescent="0.3">
      <c r="B4499" s="19">
        <v>4496</v>
      </c>
      <c r="C4499" s="179">
        <v>0</v>
      </c>
      <c r="D4499" s="179">
        <v>0</v>
      </c>
      <c r="E4499" s="179">
        <v>68308.365818639606</v>
      </c>
      <c r="F4499" s="179">
        <v>0</v>
      </c>
      <c r="G4499" s="179">
        <v>0</v>
      </c>
      <c r="H4499" s="179">
        <v>56309.011305623593</v>
      </c>
      <c r="I4499" s="179">
        <v>0</v>
      </c>
      <c r="J4499" s="179">
        <v>0</v>
      </c>
      <c r="K4499" s="179">
        <v>0</v>
      </c>
      <c r="L4499" s="179">
        <v>0</v>
      </c>
      <c r="M4499" s="179">
        <v>658867.92139702302</v>
      </c>
      <c r="N4499" s="179">
        <v>0</v>
      </c>
      <c r="O4499" s="179">
        <v>0</v>
      </c>
      <c r="P4499" s="179">
        <v>0</v>
      </c>
      <c r="Q4499" s="179">
        <v>0</v>
      </c>
      <c r="R4499" s="180">
        <v>0</v>
      </c>
      <c r="S4499" s="180">
        <v>0</v>
      </c>
      <c r="T4499" s="180">
        <v>0</v>
      </c>
    </row>
    <row r="4500" spans="2:20" x14ac:dyDescent="0.3">
      <c r="B4500" s="19">
        <v>4497</v>
      </c>
      <c r="C4500" s="179">
        <v>0</v>
      </c>
      <c r="D4500" s="179">
        <v>0</v>
      </c>
      <c r="E4500" s="179">
        <v>62256.528154866974</v>
      </c>
      <c r="F4500" s="179">
        <v>0</v>
      </c>
      <c r="G4500" s="179">
        <v>0</v>
      </c>
      <c r="H4500" s="179">
        <v>340998.02837862493</v>
      </c>
      <c r="I4500" s="179">
        <v>0</v>
      </c>
      <c r="J4500" s="179">
        <v>0</v>
      </c>
      <c r="K4500" s="179">
        <v>0</v>
      </c>
      <c r="L4500" s="179">
        <v>0</v>
      </c>
      <c r="M4500" s="179">
        <v>11668.685417815472</v>
      </c>
      <c r="N4500" s="179">
        <v>0</v>
      </c>
      <c r="O4500" s="179">
        <v>0</v>
      </c>
      <c r="P4500" s="179">
        <v>0</v>
      </c>
      <c r="Q4500" s="179">
        <v>0</v>
      </c>
      <c r="R4500" s="180">
        <v>0</v>
      </c>
      <c r="S4500" s="180">
        <v>0</v>
      </c>
      <c r="T4500" s="180">
        <v>0</v>
      </c>
    </row>
    <row r="4501" spans="2:20" x14ac:dyDescent="0.3">
      <c r="B4501" s="19">
        <v>4498</v>
      </c>
      <c r="C4501" s="179">
        <v>0</v>
      </c>
      <c r="D4501" s="179">
        <v>0</v>
      </c>
      <c r="E4501" s="179">
        <v>102174.93852620859</v>
      </c>
      <c r="F4501" s="179">
        <v>0</v>
      </c>
      <c r="G4501" s="179">
        <v>0</v>
      </c>
      <c r="H4501" s="179">
        <v>13595.839101602423</v>
      </c>
      <c r="I4501" s="179">
        <v>0</v>
      </c>
      <c r="J4501" s="179">
        <v>0</v>
      </c>
      <c r="K4501" s="179">
        <v>0</v>
      </c>
      <c r="L4501" s="179">
        <v>0</v>
      </c>
      <c r="M4501" s="179">
        <v>22863.085681306904</v>
      </c>
      <c r="N4501" s="179">
        <v>0</v>
      </c>
      <c r="O4501" s="179">
        <v>0</v>
      </c>
      <c r="P4501" s="179">
        <v>0</v>
      </c>
      <c r="Q4501" s="179">
        <v>0</v>
      </c>
      <c r="R4501" s="180">
        <v>0</v>
      </c>
      <c r="S4501" s="180">
        <v>0</v>
      </c>
      <c r="T4501" s="180">
        <v>0</v>
      </c>
    </row>
    <row r="4502" spans="2:20" x14ac:dyDescent="0.3">
      <c r="B4502" s="19">
        <v>4499</v>
      </c>
      <c r="C4502" s="179">
        <v>0</v>
      </c>
      <c r="D4502" s="179">
        <v>0</v>
      </c>
      <c r="E4502" s="179">
        <v>355451.34106039174</v>
      </c>
      <c r="F4502" s="179">
        <v>0</v>
      </c>
      <c r="G4502" s="179">
        <v>0</v>
      </c>
      <c r="H4502" s="179">
        <v>43831.00655632947</v>
      </c>
      <c r="I4502" s="179">
        <v>0</v>
      </c>
      <c r="J4502" s="179">
        <v>0</v>
      </c>
      <c r="K4502" s="179">
        <v>0</v>
      </c>
      <c r="L4502" s="179">
        <v>0</v>
      </c>
      <c r="M4502" s="179">
        <v>83088.453813574524</v>
      </c>
      <c r="N4502" s="179">
        <v>0</v>
      </c>
      <c r="O4502" s="179">
        <v>0</v>
      </c>
      <c r="P4502" s="179">
        <v>0</v>
      </c>
      <c r="Q4502" s="179">
        <v>0</v>
      </c>
      <c r="R4502" s="180">
        <v>0</v>
      </c>
      <c r="S4502" s="180">
        <v>0</v>
      </c>
      <c r="T4502" s="180">
        <v>0</v>
      </c>
    </row>
    <row r="4503" spans="2:20" x14ac:dyDescent="0.3">
      <c r="B4503" s="19">
        <v>4500</v>
      </c>
      <c r="C4503" s="179">
        <v>0</v>
      </c>
      <c r="D4503" s="179">
        <v>0</v>
      </c>
      <c r="E4503" s="179">
        <v>58069.326817251509</v>
      </c>
      <c r="F4503" s="179">
        <v>0</v>
      </c>
      <c r="G4503" s="179">
        <v>0</v>
      </c>
      <c r="H4503" s="179">
        <v>28699.910638985057</v>
      </c>
      <c r="I4503" s="179">
        <v>0</v>
      </c>
      <c r="J4503" s="179">
        <v>0</v>
      </c>
      <c r="K4503" s="179">
        <v>0</v>
      </c>
      <c r="L4503" s="179">
        <v>0</v>
      </c>
      <c r="M4503" s="179">
        <v>32375.231129432923</v>
      </c>
      <c r="N4503" s="179">
        <v>0</v>
      </c>
      <c r="O4503" s="179">
        <v>0</v>
      </c>
      <c r="P4503" s="179">
        <v>0</v>
      </c>
      <c r="Q4503" s="179">
        <v>0</v>
      </c>
      <c r="R4503" s="180">
        <v>0</v>
      </c>
      <c r="S4503" s="180">
        <v>0</v>
      </c>
      <c r="T4503" s="180">
        <v>0</v>
      </c>
    </row>
    <row r="4504" spans="2:20" x14ac:dyDescent="0.3">
      <c r="B4504" s="19">
        <v>4501</v>
      </c>
      <c r="C4504" s="179">
        <v>1</v>
      </c>
      <c r="D4504" s="179">
        <v>45366.918839836886</v>
      </c>
      <c r="E4504" s="179">
        <v>104020.98190210495</v>
      </c>
      <c r="F4504" s="179">
        <v>0</v>
      </c>
      <c r="G4504" s="179">
        <v>0</v>
      </c>
      <c r="H4504" s="179">
        <v>21019.386138293336</v>
      </c>
      <c r="I4504" s="179">
        <v>0</v>
      </c>
      <c r="J4504" s="179">
        <v>0</v>
      </c>
      <c r="K4504" s="179">
        <v>0</v>
      </c>
      <c r="L4504" s="179">
        <v>0</v>
      </c>
      <c r="M4504" s="179">
        <v>98962.82383580906</v>
      </c>
      <c r="N4504" s="179">
        <v>0</v>
      </c>
      <c r="O4504" s="179">
        <v>0</v>
      </c>
      <c r="P4504" s="179">
        <v>0</v>
      </c>
      <c r="Q4504" s="179">
        <v>0</v>
      </c>
      <c r="R4504" s="180">
        <v>0</v>
      </c>
      <c r="S4504" s="180">
        <v>0</v>
      </c>
      <c r="T4504" s="180">
        <v>45366.918839836886</v>
      </c>
    </row>
    <row r="4505" spans="2:20" x14ac:dyDescent="0.3">
      <c r="B4505" s="19">
        <v>4502</v>
      </c>
      <c r="C4505" s="179">
        <v>0</v>
      </c>
      <c r="D4505" s="179">
        <v>0</v>
      </c>
      <c r="E4505" s="179">
        <v>64978.329954204848</v>
      </c>
      <c r="F4505" s="179">
        <v>0</v>
      </c>
      <c r="G4505" s="179">
        <v>0</v>
      </c>
      <c r="H4505" s="179">
        <v>150010.9005079979</v>
      </c>
      <c r="I4505" s="179">
        <v>0</v>
      </c>
      <c r="J4505" s="179">
        <v>0</v>
      </c>
      <c r="K4505" s="179">
        <v>0</v>
      </c>
      <c r="L4505" s="179">
        <v>0</v>
      </c>
      <c r="M4505" s="179">
        <v>11677.643842371053</v>
      </c>
      <c r="N4505" s="179">
        <v>0</v>
      </c>
      <c r="O4505" s="179">
        <v>0</v>
      </c>
      <c r="P4505" s="179">
        <v>0</v>
      </c>
      <c r="Q4505" s="179">
        <v>0</v>
      </c>
      <c r="R4505" s="180">
        <v>0</v>
      </c>
      <c r="S4505" s="180">
        <v>0</v>
      </c>
      <c r="T4505" s="180">
        <v>0</v>
      </c>
    </row>
    <row r="4506" spans="2:20" x14ac:dyDescent="0.3">
      <c r="B4506" s="19">
        <v>4503</v>
      </c>
      <c r="C4506" s="179">
        <v>0</v>
      </c>
      <c r="D4506" s="179">
        <v>0</v>
      </c>
      <c r="E4506" s="179">
        <v>367039.07891801762</v>
      </c>
      <c r="F4506" s="179">
        <v>0</v>
      </c>
      <c r="G4506" s="179">
        <v>0</v>
      </c>
      <c r="H4506" s="179">
        <v>32429.365867651522</v>
      </c>
      <c r="I4506" s="179">
        <v>0</v>
      </c>
      <c r="J4506" s="179">
        <v>0</v>
      </c>
      <c r="K4506" s="179">
        <v>0</v>
      </c>
      <c r="L4506" s="179">
        <v>0</v>
      </c>
      <c r="M4506" s="179">
        <v>17234.367479399047</v>
      </c>
      <c r="N4506" s="179">
        <v>0</v>
      </c>
      <c r="O4506" s="179">
        <v>0</v>
      </c>
      <c r="P4506" s="179">
        <v>0</v>
      </c>
      <c r="Q4506" s="179">
        <v>0</v>
      </c>
      <c r="R4506" s="180">
        <v>0</v>
      </c>
      <c r="S4506" s="180">
        <v>0</v>
      </c>
      <c r="T4506" s="180">
        <v>0</v>
      </c>
    </row>
    <row r="4507" spans="2:20" x14ac:dyDescent="0.3">
      <c r="B4507" s="19">
        <v>4504</v>
      </c>
      <c r="C4507" s="179">
        <v>0</v>
      </c>
      <c r="D4507" s="179">
        <v>0</v>
      </c>
      <c r="E4507" s="179">
        <v>59856.35034535046</v>
      </c>
      <c r="F4507" s="179">
        <v>0</v>
      </c>
      <c r="G4507" s="179">
        <v>0</v>
      </c>
      <c r="H4507" s="179">
        <v>33649.138979139068</v>
      </c>
      <c r="I4507" s="179">
        <v>0</v>
      </c>
      <c r="J4507" s="179">
        <v>0</v>
      </c>
      <c r="K4507" s="179">
        <v>0</v>
      </c>
      <c r="L4507" s="179">
        <v>0</v>
      </c>
      <c r="M4507" s="179">
        <v>9153.0241874819385</v>
      </c>
      <c r="N4507" s="179">
        <v>0</v>
      </c>
      <c r="O4507" s="179">
        <v>0</v>
      </c>
      <c r="P4507" s="179">
        <v>0</v>
      </c>
      <c r="Q4507" s="179">
        <v>0</v>
      </c>
      <c r="R4507" s="180">
        <v>0</v>
      </c>
      <c r="S4507" s="180">
        <v>0</v>
      </c>
      <c r="T4507" s="180">
        <v>0</v>
      </c>
    </row>
    <row r="4508" spans="2:20" x14ac:dyDescent="0.3">
      <c r="B4508" s="19">
        <v>4505</v>
      </c>
      <c r="C4508" s="179">
        <v>0</v>
      </c>
      <c r="D4508" s="179">
        <v>0</v>
      </c>
      <c r="E4508" s="179">
        <v>274845.00771689159</v>
      </c>
      <c r="F4508" s="179">
        <v>0</v>
      </c>
      <c r="G4508" s="179">
        <v>0</v>
      </c>
      <c r="H4508" s="179">
        <v>28750.172721432875</v>
      </c>
      <c r="I4508" s="179">
        <v>0</v>
      </c>
      <c r="J4508" s="179">
        <v>0</v>
      </c>
      <c r="K4508" s="179">
        <v>0</v>
      </c>
      <c r="L4508" s="179">
        <v>0</v>
      </c>
      <c r="M4508" s="179">
        <v>91005.694050713617</v>
      </c>
      <c r="N4508" s="179">
        <v>0</v>
      </c>
      <c r="O4508" s="179">
        <v>0</v>
      </c>
      <c r="P4508" s="179">
        <v>0</v>
      </c>
      <c r="Q4508" s="179">
        <v>0</v>
      </c>
      <c r="R4508" s="180">
        <v>0</v>
      </c>
      <c r="S4508" s="180">
        <v>0</v>
      </c>
      <c r="T4508" s="180">
        <v>0</v>
      </c>
    </row>
    <row r="4509" spans="2:20" x14ac:dyDescent="0.3">
      <c r="B4509" s="19">
        <v>4506</v>
      </c>
      <c r="C4509" s="179">
        <v>0</v>
      </c>
      <c r="D4509" s="179">
        <v>0</v>
      </c>
      <c r="E4509" s="179">
        <v>276395.45069528703</v>
      </c>
      <c r="F4509" s="179">
        <v>0</v>
      </c>
      <c r="G4509" s="179">
        <v>0</v>
      </c>
      <c r="H4509" s="179">
        <v>25363.573357742971</v>
      </c>
      <c r="I4509" s="179">
        <v>0</v>
      </c>
      <c r="J4509" s="179">
        <v>0</v>
      </c>
      <c r="K4509" s="179">
        <v>0</v>
      </c>
      <c r="L4509" s="179">
        <v>0</v>
      </c>
      <c r="M4509" s="179">
        <v>5912.112783854478</v>
      </c>
      <c r="N4509" s="179">
        <v>0</v>
      </c>
      <c r="O4509" s="179">
        <v>0</v>
      </c>
      <c r="P4509" s="179">
        <v>0</v>
      </c>
      <c r="Q4509" s="179">
        <v>0</v>
      </c>
      <c r="R4509" s="180">
        <v>0</v>
      </c>
      <c r="S4509" s="180">
        <v>0</v>
      </c>
      <c r="T4509" s="180">
        <v>0</v>
      </c>
    </row>
    <row r="4510" spans="2:20" x14ac:dyDescent="0.3">
      <c r="B4510" s="19">
        <v>4507</v>
      </c>
      <c r="C4510" s="179">
        <v>0</v>
      </c>
      <c r="D4510" s="179">
        <v>0</v>
      </c>
      <c r="E4510" s="179">
        <v>132057.23919228624</v>
      </c>
      <c r="F4510" s="179">
        <v>0</v>
      </c>
      <c r="G4510" s="179">
        <v>0</v>
      </c>
      <c r="H4510" s="179">
        <v>25071.421712361262</v>
      </c>
      <c r="I4510" s="179">
        <v>0</v>
      </c>
      <c r="J4510" s="179">
        <v>0</v>
      </c>
      <c r="K4510" s="179">
        <v>0</v>
      </c>
      <c r="L4510" s="179">
        <v>0</v>
      </c>
      <c r="M4510" s="179">
        <v>5243.9311778842748</v>
      </c>
      <c r="N4510" s="179">
        <v>0</v>
      </c>
      <c r="O4510" s="179">
        <v>0</v>
      </c>
      <c r="P4510" s="179">
        <v>0</v>
      </c>
      <c r="Q4510" s="179">
        <v>0</v>
      </c>
      <c r="R4510" s="180">
        <v>0</v>
      </c>
      <c r="S4510" s="180">
        <v>0</v>
      </c>
      <c r="T4510" s="180">
        <v>0</v>
      </c>
    </row>
    <row r="4511" spans="2:20" x14ac:dyDescent="0.3">
      <c r="B4511" s="19">
        <v>4508</v>
      </c>
      <c r="C4511" s="179">
        <v>0</v>
      </c>
      <c r="D4511" s="179">
        <v>0</v>
      </c>
      <c r="E4511" s="179">
        <v>214481.90419131337</v>
      </c>
      <c r="F4511" s="179">
        <v>0</v>
      </c>
      <c r="G4511" s="179">
        <v>0</v>
      </c>
      <c r="H4511" s="179">
        <v>116943.05403529316</v>
      </c>
      <c r="I4511" s="179">
        <v>0</v>
      </c>
      <c r="J4511" s="179">
        <v>0</v>
      </c>
      <c r="K4511" s="179">
        <v>0</v>
      </c>
      <c r="L4511" s="179">
        <v>0</v>
      </c>
      <c r="M4511" s="179">
        <v>58035.393649738195</v>
      </c>
      <c r="N4511" s="179">
        <v>0</v>
      </c>
      <c r="O4511" s="179">
        <v>0</v>
      </c>
      <c r="P4511" s="179">
        <v>0</v>
      </c>
      <c r="Q4511" s="179">
        <v>0</v>
      </c>
      <c r="R4511" s="180">
        <v>0</v>
      </c>
      <c r="S4511" s="180">
        <v>0</v>
      </c>
      <c r="T4511" s="180">
        <v>0</v>
      </c>
    </row>
    <row r="4512" spans="2:20" x14ac:dyDescent="0.3">
      <c r="B4512" s="19">
        <v>4509</v>
      </c>
      <c r="C4512" s="179">
        <v>0</v>
      </c>
      <c r="D4512" s="179">
        <v>0</v>
      </c>
      <c r="E4512" s="179">
        <v>717372.84072755405</v>
      </c>
      <c r="F4512" s="179">
        <v>0</v>
      </c>
      <c r="G4512" s="179">
        <v>0</v>
      </c>
      <c r="H4512" s="179">
        <v>45588.74295544692</v>
      </c>
      <c r="I4512" s="179">
        <v>0</v>
      </c>
      <c r="J4512" s="179">
        <v>0</v>
      </c>
      <c r="K4512" s="179">
        <v>0</v>
      </c>
      <c r="L4512" s="179">
        <v>0</v>
      </c>
      <c r="M4512" s="179">
        <v>4193.0292515913952</v>
      </c>
      <c r="N4512" s="179">
        <v>0</v>
      </c>
      <c r="O4512" s="179">
        <v>0</v>
      </c>
      <c r="P4512" s="179">
        <v>0</v>
      </c>
      <c r="Q4512" s="179">
        <v>0</v>
      </c>
      <c r="R4512" s="180">
        <v>0</v>
      </c>
      <c r="S4512" s="180">
        <v>0</v>
      </c>
      <c r="T4512" s="180">
        <v>0</v>
      </c>
    </row>
    <row r="4513" spans="2:20" x14ac:dyDescent="0.3">
      <c r="B4513" s="19">
        <v>4510</v>
      </c>
      <c r="C4513" s="179">
        <v>0</v>
      </c>
      <c r="D4513" s="179">
        <v>0</v>
      </c>
      <c r="E4513" s="179">
        <v>585557.84957025922</v>
      </c>
      <c r="F4513" s="179">
        <v>0</v>
      </c>
      <c r="G4513" s="179">
        <v>0</v>
      </c>
      <c r="H4513" s="179">
        <v>64238.148236936264</v>
      </c>
      <c r="I4513" s="179">
        <v>0</v>
      </c>
      <c r="J4513" s="179">
        <v>0</v>
      </c>
      <c r="K4513" s="179">
        <v>0</v>
      </c>
      <c r="L4513" s="179">
        <v>0</v>
      </c>
      <c r="M4513" s="179">
        <v>109875.44730629967</v>
      </c>
      <c r="N4513" s="179">
        <v>0</v>
      </c>
      <c r="O4513" s="179">
        <v>0</v>
      </c>
      <c r="P4513" s="179">
        <v>0</v>
      </c>
      <c r="Q4513" s="179">
        <v>0</v>
      </c>
      <c r="R4513" s="180">
        <v>0</v>
      </c>
      <c r="S4513" s="180">
        <v>0</v>
      </c>
      <c r="T4513" s="180">
        <v>0</v>
      </c>
    </row>
    <row r="4514" spans="2:20" x14ac:dyDescent="0.3">
      <c r="B4514" s="19">
        <v>4511</v>
      </c>
      <c r="C4514" s="179">
        <v>0</v>
      </c>
      <c r="D4514" s="179">
        <v>0</v>
      </c>
      <c r="E4514" s="179">
        <v>57956.166130757498</v>
      </c>
      <c r="F4514" s="179">
        <v>0</v>
      </c>
      <c r="G4514" s="179">
        <v>0</v>
      </c>
      <c r="H4514" s="179">
        <v>4875.4683209052209</v>
      </c>
      <c r="I4514" s="179">
        <v>0</v>
      </c>
      <c r="J4514" s="179">
        <v>0</v>
      </c>
      <c r="K4514" s="179">
        <v>0</v>
      </c>
      <c r="L4514" s="179">
        <v>0</v>
      </c>
      <c r="M4514" s="179">
        <v>35831.304248042456</v>
      </c>
      <c r="N4514" s="179">
        <v>0</v>
      </c>
      <c r="O4514" s="179">
        <v>0</v>
      </c>
      <c r="P4514" s="179">
        <v>0</v>
      </c>
      <c r="Q4514" s="179">
        <v>0</v>
      </c>
      <c r="R4514" s="180">
        <v>0</v>
      </c>
      <c r="S4514" s="180">
        <v>0</v>
      </c>
      <c r="T4514" s="180">
        <v>0</v>
      </c>
    </row>
    <row r="4515" spans="2:20" x14ac:dyDescent="0.3">
      <c r="B4515" s="19">
        <v>4512</v>
      </c>
      <c r="C4515" s="179">
        <v>0</v>
      </c>
      <c r="D4515" s="179">
        <v>0</v>
      </c>
      <c r="E4515" s="179">
        <v>63849.236796293219</v>
      </c>
      <c r="F4515" s="179">
        <v>0</v>
      </c>
      <c r="G4515" s="179">
        <v>0</v>
      </c>
      <c r="H4515" s="179">
        <v>54427.474663346475</v>
      </c>
      <c r="I4515" s="179">
        <v>0</v>
      </c>
      <c r="J4515" s="179">
        <v>0</v>
      </c>
      <c r="K4515" s="179">
        <v>0</v>
      </c>
      <c r="L4515" s="179">
        <v>0</v>
      </c>
      <c r="M4515" s="179">
        <v>34235.113223349639</v>
      </c>
      <c r="N4515" s="179">
        <v>0</v>
      </c>
      <c r="O4515" s="179">
        <v>0</v>
      </c>
      <c r="P4515" s="179">
        <v>0</v>
      </c>
      <c r="Q4515" s="179">
        <v>0</v>
      </c>
      <c r="R4515" s="180">
        <v>0</v>
      </c>
      <c r="S4515" s="180">
        <v>0</v>
      </c>
      <c r="T4515" s="180">
        <v>0</v>
      </c>
    </row>
    <row r="4516" spans="2:20" x14ac:dyDescent="0.3">
      <c r="B4516" s="19">
        <v>4513</v>
      </c>
      <c r="C4516" s="179">
        <v>0</v>
      </c>
      <c r="D4516" s="179">
        <v>0</v>
      </c>
      <c r="E4516" s="179">
        <v>21467.114491841181</v>
      </c>
      <c r="F4516" s="179">
        <v>0</v>
      </c>
      <c r="G4516" s="179">
        <v>0</v>
      </c>
      <c r="H4516" s="179">
        <v>266072.23959665233</v>
      </c>
      <c r="I4516" s="179">
        <v>0</v>
      </c>
      <c r="J4516" s="179">
        <v>0</v>
      </c>
      <c r="K4516" s="179">
        <v>0</v>
      </c>
      <c r="L4516" s="179">
        <v>0</v>
      </c>
      <c r="M4516" s="179">
        <v>65351.436544381562</v>
      </c>
      <c r="N4516" s="179">
        <v>0</v>
      </c>
      <c r="O4516" s="179">
        <v>0</v>
      </c>
      <c r="P4516" s="179">
        <v>0</v>
      </c>
      <c r="Q4516" s="179">
        <v>0</v>
      </c>
      <c r="R4516" s="180">
        <v>0</v>
      </c>
      <c r="S4516" s="180">
        <v>0</v>
      </c>
      <c r="T4516" s="180">
        <v>0</v>
      </c>
    </row>
    <row r="4517" spans="2:20" x14ac:dyDescent="0.3">
      <c r="B4517" s="19">
        <v>4514</v>
      </c>
      <c r="C4517" s="179">
        <v>0</v>
      </c>
      <c r="D4517" s="179">
        <v>0</v>
      </c>
      <c r="E4517" s="179">
        <v>152750.60685569339</v>
      </c>
      <c r="F4517" s="179">
        <v>0</v>
      </c>
      <c r="G4517" s="179">
        <v>0</v>
      </c>
      <c r="H4517" s="179">
        <v>57377.13844581697</v>
      </c>
      <c r="I4517" s="179">
        <v>0</v>
      </c>
      <c r="J4517" s="179">
        <v>0</v>
      </c>
      <c r="K4517" s="179">
        <v>0</v>
      </c>
      <c r="L4517" s="179">
        <v>0</v>
      </c>
      <c r="M4517" s="179">
        <v>37165.473768776348</v>
      </c>
      <c r="N4517" s="179">
        <v>0</v>
      </c>
      <c r="O4517" s="179">
        <v>0</v>
      </c>
      <c r="P4517" s="179">
        <v>0</v>
      </c>
      <c r="Q4517" s="179">
        <v>0</v>
      </c>
      <c r="R4517" s="180">
        <v>0</v>
      </c>
      <c r="S4517" s="180">
        <v>0</v>
      </c>
      <c r="T4517" s="180">
        <v>0</v>
      </c>
    </row>
    <row r="4518" spans="2:20" x14ac:dyDescent="0.3">
      <c r="B4518" s="19">
        <v>4515</v>
      </c>
      <c r="C4518" s="179">
        <v>0</v>
      </c>
      <c r="D4518" s="179">
        <v>0</v>
      </c>
      <c r="E4518" s="179">
        <v>151472.62958885578</v>
      </c>
      <c r="F4518" s="179">
        <v>0</v>
      </c>
      <c r="G4518" s="179">
        <v>0</v>
      </c>
      <c r="H4518" s="179">
        <v>329520.97018694703</v>
      </c>
      <c r="I4518" s="179">
        <v>0</v>
      </c>
      <c r="J4518" s="179">
        <v>0</v>
      </c>
      <c r="K4518" s="179">
        <v>0</v>
      </c>
      <c r="L4518" s="179">
        <v>0</v>
      </c>
      <c r="M4518" s="179">
        <v>360085.92310178606</v>
      </c>
      <c r="N4518" s="179">
        <v>0</v>
      </c>
      <c r="O4518" s="179">
        <v>0</v>
      </c>
      <c r="P4518" s="179">
        <v>0</v>
      </c>
      <c r="Q4518" s="179">
        <v>0</v>
      </c>
      <c r="R4518" s="180">
        <v>0</v>
      </c>
      <c r="S4518" s="180">
        <v>0</v>
      </c>
      <c r="T4518" s="180">
        <v>0</v>
      </c>
    </row>
    <row r="4519" spans="2:20" x14ac:dyDescent="0.3">
      <c r="B4519" s="19">
        <v>4516</v>
      </c>
      <c r="C4519" s="179">
        <v>1</v>
      </c>
      <c r="D4519" s="179">
        <v>14464.63205214132</v>
      </c>
      <c r="E4519" s="179">
        <v>22215.506585435684</v>
      </c>
      <c r="F4519" s="179">
        <v>0</v>
      </c>
      <c r="G4519" s="179">
        <v>0</v>
      </c>
      <c r="H4519" s="179">
        <v>155914.90766308201</v>
      </c>
      <c r="I4519" s="179">
        <v>0</v>
      </c>
      <c r="J4519" s="179">
        <v>0</v>
      </c>
      <c r="K4519" s="179">
        <v>0</v>
      </c>
      <c r="L4519" s="179">
        <v>0</v>
      </c>
      <c r="M4519" s="179">
        <v>5867.4005294036224</v>
      </c>
      <c r="N4519" s="179">
        <v>0</v>
      </c>
      <c r="O4519" s="179">
        <v>0</v>
      </c>
      <c r="P4519" s="179">
        <v>0</v>
      </c>
      <c r="Q4519" s="179">
        <v>0</v>
      </c>
      <c r="R4519" s="180">
        <v>0</v>
      </c>
      <c r="S4519" s="180">
        <v>0</v>
      </c>
      <c r="T4519" s="180">
        <v>14464.63205214132</v>
      </c>
    </row>
    <row r="4520" spans="2:20" x14ac:dyDescent="0.3">
      <c r="B4520" s="19">
        <v>4517</v>
      </c>
      <c r="C4520" s="179">
        <v>1</v>
      </c>
      <c r="D4520" s="179">
        <v>942382.98758992751</v>
      </c>
      <c r="E4520" s="179">
        <v>24875.449853439441</v>
      </c>
      <c r="F4520" s="179">
        <v>0</v>
      </c>
      <c r="G4520" s="179">
        <v>0</v>
      </c>
      <c r="H4520" s="179">
        <v>63444.253348587044</v>
      </c>
      <c r="I4520" s="179">
        <v>0</v>
      </c>
      <c r="J4520" s="179">
        <v>242382.98758992751</v>
      </c>
      <c r="K4520" s="179">
        <v>0</v>
      </c>
      <c r="L4520" s="179">
        <v>0</v>
      </c>
      <c r="M4520" s="179">
        <v>39086.011496570442</v>
      </c>
      <c r="N4520" s="179">
        <v>0</v>
      </c>
      <c r="O4520" s="179">
        <v>342382.98758992751</v>
      </c>
      <c r="P4520" s="179">
        <v>0</v>
      </c>
      <c r="Q4520" s="179">
        <v>0</v>
      </c>
      <c r="R4520" s="180">
        <v>0</v>
      </c>
      <c r="S4520" s="180">
        <v>0</v>
      </c>
      <c r="T4520" s="180">
        <v>600000</v>
      </c>
    </row>
    <row r="4521" spans="2:20" x14ac:dyDescent="0.3">
      <c r="B4521" s="19">
        <v>4518</v>
      </c>
      <c r="C4521" s="179">
        <v>0</v>
      </c>
      <c r="D4521" s="179">
        <v>0</v>
      </c>
      <c r="E4521" s="179">
        <v>65823.143970389836</v>
      </c>
      <c r="F4521" s="179">
        <v>0</v>
      </c>
      <c r="G4521" s="179">
        <v>0</v>
      </c>
      <c r="H4521" s="179">
        <v>84509.087792946317</v>
      </c>
      <c r="I4521" s="179">
        <v>0</v>
      </c>
      <c r="J4521" s="179">
        <v>0</v>
      </c>
      <c r="K4521" s="179">
        <v>0</v>
      </c>
      <c r="L4521" s="179">
        <v>0</v>
      </c>
      <c r="M4521" s="179">
        <v>62636.860680337886</v>
      </c>
      <c r="N4521" s="179">
        <v>0</v>
      </c>
      <c r="O4521" s="179">
        <v>0</v>
      </c>
      <c r="P4521" s="179">
        <v>0</v>
      </c>
      <c r="Q4521" s="179">
        <v>0</v>
      </c>
      <c r="R4521" s="180">
        <v>0</v>
      </c>
      <c r="S4521" s="180">
        <v>0</v>
      </c>
      <c r="T4521" s="180">
        <v>0</v>
      </c>
    </row>
    <row r="4522" spans="2:20" x14ac:dyDescent="0.3">
      <c r="B4522" s="19">
        <v>4519</v>
      </c>
      <c r="C4522" s="179">
        <v>0</v>
      </c>
      <c r="D4522" s="179">
        <v>0</v>
      </c>
      <c r="E4522" s="179">
        <v>19475.417135442902</v>
      </c>
      <c r="F4522" s="179">
        <v>0</v>
      </c>
      <c r="G4522" s="179">
        <v>0</v>
      </c>
      <c r="H4522" s="179">
        <v>444708.25846970716</v>
      </c>
      <c r="I4522" s="179">
        <v>0</v>
      </c>
      <c r="J4522" s="179">
        <v>0</v>
      </c>
      <c r="K4522" s="179">
        <v>0</v>
      </c>
      <c r="L4522" s="179">
        <v>0</v>
      </c>
      <c r="M4522" s="179">
        <v>77487.994787127027</v>
      </c>
      <c r="N4522" s="179">
        <v>0</v>
      </c>
      <c r="O4522" s="179">
        <v>0</v>
      </c>
      <c r="P4522" s="179">
        <v>0</v>
      </c>
      <c r="Q4522" s="179">
        <v>0</v>
      </c>
      <c r="R4522" s="180">
        <v>0</v>
      </c>
      <c r="S4522" s="180">
        <v>0</v>
      </c>
      <c r="T4522" s="180">
        <v>0</v>
      </c>
    </row>
    <row r="4523" spans="2:20" x14ac:dyDescent="0.3">
      <c r="B4523" s="19">
        <v>4520</v>
      </c>
      <c r="C4523" s="179">
        <v>0</v>
      </c>
      <c r="D4523" s="179">
        <v>0</v>
      </c>
      <c r="E4523" s="179">
        <v>698622.78240695514</v>
      </c>
      <c r="F4523" s="179">
        <v>0</v>
      </c>
      <c r="G4523" s="179">
        <v>0</v>
      </c>
      <c r="H4523" s="179">
        <v>16400.218334337194</v>
      </c>
      <c r="I4523" s="179">
        <v>0</v>
      </c>
      <c r="J4523" s="179">
        <v>0</v>
      </c>
      <c r="K4523" s="179">
        <v>0</v>
      </c>
      <c r="L4523" s="179">
        <v>0</v>
      </c>
      <c r="M4523" s="179">
        <v>39596.629993870054</v>
      </c>
      <c r="N4523" s="179">
        <v>0</v>
      </c>
      <c r="O4523" s="179">
        <v>0</v>
      </c>
      <c r="P4523" s="179">
        <v>0</v>
      </c>
      <c r="Q4523" s="179">
        <v>0</v>
      </c>
      <c r="R4523" s="180">
        <v>0</v>
      </c>
      <c r="S4523" s="180">
        <v>0</v>
      </c>
      <c r="T4523" s="180">
        <v>0</v>
      </c>
    </row>
    <row r="4524" spans="2:20" x14ac:dyDescent="0.3">
      <c r="B4524" s="19">
        <v>4521</v>
      </c>
      <c r="C4524" s="179">
        <v>0</v>
      </c>
      <c r="D4524" s="179">
        <v>0</v>
      </c>
      <c r="E4524" s="179">
        <v>153453.16697536691</v>
      </c>
      <c r="F4524" s="179">
        <v>0</v>
      </c>
      <c r="G4524" s="179">
        <v>0</v>
      </c>
      <c r="H4524" s="179">
        <v>73241.798339122717</v>
      </c>
      <c r="I4524" s="179">
        <v>0</v>
      </c>
      <c r="J4524" s="179">
        <v>0</v>
      </c>
      <c r="K4524" s="179">
        <v>0</v>
      </c>
      <c r="L4524" s="179">
        <v>0</v>
      </c>
      <c r="M4524" s="179">
        <v>740027.64917368989</v>
      </c>
      <c r="N4524" s="179">
        <v>0</v>
      </c>
      <c r="O4524" s="179">
        <v>0</v>
      </c>
      <c r="P4524" s="179">
        <v>0</v>
      </c>
      <c r="Q4524" s="179">
        <v>0</v>
      </c>
      <c r="R4524" s="180">
        <v>0</v>
      </c>
      <c r="S4524" s="180">
        <v>0</v>
      </c>
      <c r="T4524" s="180">
        <v>0</v>
      </c>
    </row>
    <row r="4525" spans="2:20" x14ac:dyDescent="0.3">
      <c r="B4525" s="19">
        <v>4522</v>
      </c>
      <c r="C4525" s="179">
        <v>0</v>
      </c>
      <c r="D4525" s="179">
        <v>0</v>
      </c>
      <c r="E4525" s="179">
        <v>96058.206599772253</v>
      </c>
      <c r="F4525" s="179">
        <v>0</v>
      </c>
      <c r="G4525" s="179">
        <v>0</v>
      </c>
      <c r="H4525" s="179">
        <v>35730.080464543258</v>
      </c>
      <c r="I4525" s="179">
        <v>0</v>
      </c>
      <c r="J4525" s="179">
        <v>0</v>
      </c>
      <c r="K4525" s="179">
        <v>0</v>
      </c>
      <c r="L4525" s="179">
        <v>0</v>
      </c>
      <c r="M4525" s="179">
        <v>414366.01424376538</v>
      </c>
      <c r="N4525" s="179">
        <v>0</v>
      </c>
      <c r="O4525" s="179">
        <v>0</v>
      </c>
      <c r="P4525" s="179">
        <v>0</v>
      </c>
      <c r="Q4525" s="179">
        <v>0</v>
      </c>
      <c r="R4525" s="180">
        <v>0</v>
      </c>
      <c r="S4525" s="180">
        <v>0</v>
      </c>
      <c r="T4525" s="180">
        <v>0</v>
      </c>
    </row>
    <row r="4526" spans="2:20" x14ac:dyDescent="0.3">
      <c r="B4526" s="19">
        <v>4523</v>
      </c>
      <c r="C4526" s="179">
        <v>0</v>
      </c>
      <c r="D4526" s="179">
        <v>0</v>
      </c>
      <c r="E4526" s="179">
        <v>563724.4601335834</v>
      </c>
      <c r="F4526" s="179">
        <v>0</v>
      </c>
      <c r="G4526" s="179">
        <v>0</v>
      </c>
      <c r="H4526" s="179">
        <v>68755.772070015708</v>
      </c>
      <c r="I4526" s="179">
        <v>0</v>
      </c>
      <c r="J4526" s="179">
        <v>0</v>
      </c>
      <c r="K4526" s="179">
        <v>0</v>
      </c>
      <c r="L4526" s="179">
        <v>0</v>
      </c>
      <c r="M4526" s="179">
        <v>61658.343444745173</v>
      </c>
      <c r="N4526" s="179">
        <v>0</v>
      </c>
      <c r="O4526" s="179">
        <v>0</v>
      </c>
      <c r="P4526" s="179">
        <v>0</v>
      </c>
      <c r="Q4526" s="179">
        <v>0</v>
      </c>
      <c r="R4526" s="180">
        <v>0</v>
      </c>
      <c r="S4526" s="180">
        <v>0</v>
      </c>
      <c r="T4526" s="180">
        <v>0</v>
      </c>
    </row>
    <row r="4527" spans="2:20" x14ac:dyDescent="0.3">
      <c r="B4527" s="19">
        <v>4524</v>
      </c>
      <c r="C4527" s="179">
        <v>0</v>
      </c>
      <c r="D4527" s="179">
        <v>0</v>
      </c>
      <c r="E4527" s="179">
        <v>4766.1917929338169</v>
      </c>
      <c r="F4527" s="179">
        <v>0</v>
      </c>
      <c r="G4527" s="179">
        <v>0</v>
      </c>
      <c r="H4527" s="179">
        <v>198664.17536536342</v>
      </c>
      <c r="I4527" s="179">
        <v>0</v>
      </c>
      <c r="J4527" s="179">
        <v>0</v>
      </c>
      <c r="K4527" s="179">
        <v>0</v>
      </c>
      <c r="L4527" s="179">
        <v>0</v>
      </c>
      <c r="M4527" s="179">
        <v>73375.79804907988</v>
      </c>
      <c r="N4527" s="179">
        <v>0</v>
      </c>
      <c r="O4527" s="179">
        <v>0</v>
      </c>
      <c r="P4527" s="179">
        <v>0</v>
      </c>
      <c r="Q4527" s="179">
        <v>0</v>
      </c>
      <c r="R4527" s="180">
        <v>0</v>
      </c>
      <c r="S4527" s="180">
        <v>0</v>
      </c>
      <c r="T4527" s="180">
        <v>0</v>
      </c>
    </row>
    <row r="4528" spans="2:20" x14ac:dyDescent="0.3">
      <c r="B4528" s="19">
        <v>4525</v>
      </c>
      <c r="C4528" s="179">
        <v>0</v>
      </c>
      <c r="D4528" s="179">
        <v>0</v>
      </c>
      <c r="E4528" s="179">
        <v>8202.7279131614705</v>
      </c>
      <c r="F4528" s="179">
        <v>0</v>
      </c>
      <c r="G4528" s="179">
        <v>0</v>
      </c>
      <c r="H4528" s="179">
        <v>15121.843524180491</v>
      </c>
      <c r="I4528" s="179">
        <v>0</v>
      </c>
      <c r="J4528" s="179">
        <v>0</v>
      </c>
      <c r="K4528" s="179">
        <v>0</v>
      </c>
      <c r="L4528" s="179">
        <v>0</v>
      </c>
      <c r="M4528" s="179">
        <v>269696.63535720075</v>
      </c>
      <c r="N4528" s="179">
        <v>0</v>
      </c>
      <c r="O4528" s="179">
        <v>0</v>
      </c>
      <c r="P4528" s="179">
        <v>0</v>
      </c>
      <c r="Q4528" s="179">
        <v>0</v>
      </c>
      <c r="R4528" s="180">
        <v>0</v>
      </c>
      <c r="S4528" s="180">
        <v>0</v>
      </c>
      <c r="T4528" s="180">
        <v>0</v>
      </c>
    </row>
    <row r="4529" spans="2:20" x14ac:dyDescent="0.3">
      <c r="B4529" s="19">
        <v>4526</v>
      </c>
      <c r="C4529" s="179">
        <v>0</v>
      </c>
      <c r="D4529" s="179">
        <v>0</v>
      </c>
      <c r="E4529" s="179">
        <v>48647.170030204215</v>
      </c>
      <c r="F4529" s="179">
        <v>0</v>
      </c>
      <c r="G4529" s="179">
        <v>0</v>
      </c>
      <c r="H4529" s="179">
        <v>283211.37189745187</v>
      </c>
      <c r="I4529" s="179">
        <v>0</v>
      </c>
      <c r="J4529" s="179">
        <v>0</v>
      </c>
      <c r="K4529" s="179">
        <v>0</v>
      </c>
      <c r="L4529" s="179">
        <v>0</v>
      </c>
      <c r="M4529" s="179">
        <v>34417.859122956237</v>
      </c>
      <c r="N4529" s="179">
        <v>0</v>
      </c>
      <c r="O4529" s="179">
        <v>0</v>
      </c>
      <c r="P4529" s="179">
        <v>0</v>
      </c>
      <c r="Q4529" s="179">
        <v>0</v>
      </c>
      <c r="R4529" s="180">
        <v>0</v>
      </c>
      <c r="S4529" s="180">
        <v>0</v>
      </c>
      <c r="T4529" s="180">
        <v>0</v>
      </c>
    </row>
    <row r="4530" spans="2:20" x14ac:dyDescent="0.3">
      <c r="B4530" s="19">
        <v>4527</v>
      </c>
      <c r="C4530" s="179">
        <v>0</v>
      </c>
      <c r="D4530" s="179">
        <v>0</v>
      </c>
      <c r="E4530" s="179">
        <v>37911.831300456826</v>
      </c>
      <c r="F4530" s="179">
        <v>0</v>
      </c>
      <c r="G4530" s="179">
        <v>0</v>
      </c>
      <c r="H4530" s="179">
        <v>314896.22150009242</v>
      </c>
      <c r="I4530" s="179">
        <v>0</v>
      </c>
      <c r="J4530" s="179">
        <v>0</v>
      </c>
      <c r="K4530" s="179">
        <v>0</v>
      </c>
      <c r="L4530" s="179">
        <v>0</v>
      </c>
      <c r="M4530" s="179">
        <v>21644.121977376431</v>
      </c>
      <c r="N4530" s="179">
        <v>0</v>
      </c>
      <c r="O4530" s="179">
        <v>0</v>
      </c>
      <c r="P4530" s="179">
        <v>0</v>
      </c>
      <c r="Q4530" s="179">
        <v>0</v>
      </c>
      <c r="R4530" s="180">
        <v>0</v>
      </c>
      <c r="S4530" s="180">
        <v>0</v>
      </c>
      <c r="T4530" s="180">
        <v>0</v>
      </c>
    </row>
    <row r="4531" spans="2:20" x14ac:dyDescent="0.3">
      <c r="B4531" s="19">
        <v>4528</v>
      </c>
      <c r="C4531" s="179">
        <v>0</v>
      </c>
      <c r="D4531" s="179">
        <v>0</v>
      </c>
      <c r="E4531" s="179">
        <v>1363257.3249311917</v>
      </c>
      <c r="F4531" s="179">
        <v>0</v>
      </c>
      <c r="G4531" s="179">
        <v>0</v>
      </c>
      <c r="H4531" s="179">
        <v>28063.566552988323</v>
      </c>
      <c r="I4531" s="179">
        <v>0</v>
      </c>
      <c r="J4531" s="179">
        <v>0</v>
      </c>
      <c r="K4531" s="179">
        <v>0</v>
      </c>
      <c r="L4531" s="179">
        <v>0</v>
      </c>
      <c r="M4531" s="179">
        <v>37777.888667507526</v>
      </c>
      <c r="N4531" s="179">
        <v>0</v>
      </c>
      <c r="O4531" s="179">
        <v>0</v>
      </c>
      <c r="P4531" s="179">
        <v>0</v>
      </c>
      <c r="Q4531" s="179">
        <v>0</v>
      </c>
      <c r="R4531" s="180">
        <v>0</v>
      </c>
      <c r="S4531" s="180">
        <v>0</v>
      </c>
      <c r="T4531" s="180">
        <v>0</v>
      </c>
    </row>
    <row r="4532" spans="2:20" x14ac:dyDescent="0.3">
      <c r="B4532" s="19">
        <v>4529</v>
      </c>
      <c r="C4532" s="179">
        <v>1</v>
      </c>
      <c r="D4532" s="179">
        <v>100582.42352605921</v>
      </c>
      <c r="E4532" s="179">
        <v>13662.600165713873</v>
      </c>
      <c r="F4532" s="179">
        <v>0</v>
      </c>
      <c r="G4532" s="179">
        <v>0</v>
      </c>
      <c r="H4532" s="179">
        <v>187097.80179330808</v>
      </c>
      <c r="I4532" s="179">
        <v>0</v>
      </c>
      <c r="J4532" s="179">
        <v>0</v>
      </c>
      <c r="K4532" s="179">
        <v>0</v>
      </c>
      <c r="L4532" s="179">
        <v>0</v>
      </c>
      <c r="M4532" s="179">
        <v>137611.04774544231</v>
      </c>
      <c r="N4532" s="179">
        <v>0</v>
      </c>
      <c r="O4532" s="179">
        <v>0</v>
      </c>
      <c r="P4532" s="179">
        <v>0</v>
      </c>
      <c r="Q4532" s="179">
        <v>0</v>
      </c>
      <c r="R4532" s="180">
        <v>0</v>
      </c>
      <c r="S4532" s="180">
        <v>0</v>
      </c>
      <c r="T4532" s="180">
        <v>100582.42352605921</v>
      </c>
    </row>
    <row r="4533" spans="2:20" x14ac:dyDescent="0.3">
      <c r="B4533" s="19">
        <v>4530</v>
      </c>
      <c r="C4533" s="179">
        <v>0</v>
      </c>
      <c r="D4533" s="179">
        <v>0</v>
      </c>
      <c r="E4533" s="179">
        <v>31667.735552985778</v>
      </c>
      <c r="F4533" s="179">
        <v>0</v>
      </c>
      <c r="G4533" s="179">
        <v>0</v>
      </c>
      <c r="H4533" s="179">
        <v>1040207.4190022699</v>
      </c>
      <c r="I4533" s="179">
        <v>0</v>
      </c>
      <c r="J4533" s="179">
        <v>0</v>
      </c>
      <c r="K4533" s="179">
        <v>0</v>
      </c>
      <c r="L4533" s="179">
        <v>0</v>
      </c>
      <c r="M4533" s="179">
        <v>496648.41779005964</v>
      </c>
      <c r="N4533" s="179">
        <v>0</v>
      </c>
      <c r="O4533" s="179">
        <v>0</v>
      </c>
      <c r="P4533" s="179">
        <v>0</v>
      </c>
      <c r="Q4533" s="179">
        <v>0</v>
      </c>
      <c r="R4533" s="180">
        <v>0</v>
      </c>
      <c r="S4533" s="180">
        <v>0</v>
      </c>
      <c r="T4533" s="180">
        <v>0</v>
      </c>
    </row>
    <row r="4534" spans="2:20" x14ac:dyDescent="0.3">
      <c r="B4534" s="19">
        <v>4531</v>
      </c>
      <c r="C4534" s="179">
        <v>0</v>
      </c>
      <c r="D4534" s="179">
        <v>0</v>
      </c>
      <c r="E4534" s="179">
        <v>18844.137801193443</v>
      </c>
      <c r="F4534" s="179">
        <v>0</v>
      </c>
      <c r="G4534" s="179">
        <v>0</v>
      </c>
      <c r="H4534" s="179">
        <v>1410312.1106004154</v>
      </c>
      <c r="I4534" s="179">
        <v>0</v>
      </c>
      <c r="J4534" s="179">
        <v>0</v>
      </c>
      <c r="K4534" s="179">
        <v>0</v>
      </c>
      <c r="L4534" s="179">
        <v>0</v>
      </c>
      <c r="M4534" s="179">
        <v>57631.131144640007</v>
      </c>
      <c r="N4534" s="179">
        <v>0</v>
      </c>
      <c r="O4534" s="179">
        <v>0</v>
      </c>
      <c r="P4534" s="179">
        <v>0</v>
      </c>
      <c r="Q4534" s="179">
        <v>0</v>
      </c>
      <c r="R4534" s="180">
        <v>0</v>
      </c>
      <c r="S4534" s="180">
        <v>0</v>
      </c>
      <c r="T4534" s="180">
        <v>0</v>
      </c>
    </row>
    <row r="4535" spans="2:20" x14ac:dyDescent="0.3">
      <c r="B4535" s="19">
        <v>4532</v>
      </c>
      <c r="C4535" s="179">
        <v>0</v>
      </c>
      <c r="D4535" s="179">
        <v>0</v>
      </c>
      <c r="E4535" s="179">
        <v>79850.118147842732</v>
      </c>
      <c r="F4535" s="179">
        <v>0</v>
      </c>
      <c r="G4535" s="179">
        <v>0</v>
      </c>
      <c r="H4535" s="179">
        <v>171137.34014523067</v>
      </c>
      <c r="I4535" s="179">
        <v>0</v>
      </c>
      <c r="J4535" s="179">
        <v>0</v>
      </c>
      <c r="K4535" s="179">
        <v>0</v>
      </c>
      <c r="L4535" s="179">
        <v>0</v>
      </c>
      <c r="M4535" s="179">
        <v>33969.194345997123</v>
      </c>
      <c r="N4535" s="179">
        <v>0</v>
      </c>
      <c r="O4535" s="179">
        <v>0</v>
      </c>
      <c r="P4535" s="179">
        <v>0</v>
      </c>
      <c r="Q4535" s="179">
        <v>0</v>
      </c>
      <c r="R4535" s="180">
        <v>0</v>
      </c>
      <c r="S4535" s="180">
        <v>0</v>
      </c>
      <c r="T4535" s="180">
        <v>0</v>
      </c>
    </row>
    <row r="4536" spans="2:20" x14ac:dyDescent="0.3">
      <c r="B4536" s="19">
        <v>4533</v>
      </c>
      <c r="C4536" s="179">
        <v>0</v>
      </c>
      <c r="D4536" s="179">
        <v>0</v>
      </c>
      <c r="E4536" s="179">
        <v>153394.47138643719</v>
      </c>
      <c r="F4536" s="179">
        <v>0</v>
      </c>
      <c r="G4536" s="179">
        <v>0</v>
      </c>
      <c r="H4536" s="179">
        <v>33441.487919331252</v>
      </c>
      <c r="I4536" s="179">
        <v>0</v>
      </c>
      <c r="J4536" s="179">
        <v>0</v>
      </c>
      <c r="K4536" s="179">
        <v>0</v>
      </c>
      <c r="L4536" s="179">
        <v>0</v>
      </c>
      <c r="M4536" s="179">
        <v>51249.171088417097</v>
      </c>
      <c r="N4536" s="179">
        <v>0</v>
      </c>
      <c r="O4536" s="179">
        <v>0</v>
      </c>
      <c r="P4536" s="179">
        <v>0</v>
      </c>
      <c r="Q4536" s="179">
        <v>0</v>
      </c>
      <c r="R4536" s="180">
        <v>0</v>
      </c>
      <c r="S4536" s="180">
        <v>0</v>
      </c>
      <c r="T4536" s="180">
        <v>0</v>
      </c>
    </row>
    <row r="4537" spans="2:20" x14ac:dyDescent="0.3">
      <c r="B4537" s="19">
        <v>4534</v>
      </c>
      <c r="C4537" s="179">
        <v>0</v>
      </c>
      <c r="D4537" s="179">
        <v>0</v>
      </c>
      <c r="E4537" s="179">
        <v>21250.785201346927</v>
      </c>
      <c r="F4537" s="179">
        <v>0</v>
      </c>
      <c r="G4537" s="179">
        <v>0</v>
      </c>
      <c r="H4537" s="179">
        <v>1606322.4436822676</v>
      </c>
      <c r="I4537" s="179">
        <v>0</v>
      </c>
      <c r="J4537" s="179">
        <v>0</v>
      </c>
      <c r="K4537" s="179">
        <v>0</v>
      </c>
      <c r="L4537" s="179">
        <v>0</v>
      </c>
      <c r="M4537" s="179">
        <v>201336.25426183635</v>
      </c>
      <c r="N4537" s="179">
        <v>0</v>
      </c>
      <c r="O4537" s="179">
        <v>0</v>
      </c>
      <c r="P4537" s="179">
        <v>0</v>
      </c>
      <c r="Q4537" s="179">
        <v>0</v>
      </c>
      <c r="R4537" s="180">
        <v>0</v>
      </c>
      <c r="S4537" s="180">
        <v>0</v>
      </c>
      <c r="T4537" s="180">
        <v>0</v>
      </c>
    </row>
    <row r="4538" spans="2:20" x14ac:dyDescent="0.3">
      <c r="B4538" s="19">
        <v>4535</v>
      </c>
      <c r="C4538" s="179">
        <v>0</v>
      </c>
      <c r="D4538" s="179">
        <v>0</v>
      </c>
      <c r="E4538" s="179">
        <v>21983.387146380246</v>
      </c>
      <c r="F4538" s="179">
        <v>0</v>
      </c>
      <c r="G4538" s="179">
        <v>0</v>
      </c>
      <c r="H4538" s="179">
        <v>149884.61350930837</v>
      </c>
      <c r="I4538" s="179">
        <v>0</v>
      </c>
      <c r="J4538" s="179">
        <v>0</v>
      </c>
      <c r="K4538" s="179">
        <v>0</v>
      </c>
      <c r="L4538" s="179">
        <v>0</v>
      </c>
      <c r="M4538" s="179">
        <v>7287.7891210089747</v>
      </c>
      <c r="N4538" s="179">
        <v>0</v>
      </c>
      <c r="O4538" s="179">
        <v>0</v>
      </c>
      <c r="P4538" s="179">
        <v>0</v>
      </c>
      <c r="Q4538" s="179">
        <v>0</v>
      </c>
      <c r="R4538" s="180">
        <v>0</v>
      </c>
      <c r="S4538" s="180">
        <v>0</v>
      </c>
      <c r="T4538" s="180">
        <v>0</v>
      </c>
    </row>
    <row r="4539" spans="2:20" x14ac:dyDescent="0.3">
      <c r="B4539" s="19">
        <v>4536</v>
      </c>
      <c r="C4539" s="179">
        <v>0</v>
      </c>
      <c r="D4539" s="179">
        <v>0</v>
      </c>
      <c r="E4539" s="179">
        <v>165506.48268059827</v>
      </c>
      <c r="F4539" s="179">
        <v>0</v>
      </c>
      <c r="G4539" s="179">
        <v>0</v>
      </c>
      <c r="H4539" s="179">
        <v>54994.063276364817</v>
      </c>
      <c r="I4539" s="179">
        <v>0</v>
      </c>
      <c r="J4539" s="179">
        <v>0</v>
      </c>
      <c r="K4539" s="179">
        <v>0</v>
      </c>
      <c r="L4539" s="179">
        <v>0</v>
      </c>
      <c r="M4539" s="179">
        <v>56704.810278939513</v>
      </c>
      <c r="N4539" s="179">
        <v>0</v>
      </c>
      <c r="O4539" s="179">
        <v>0</v>
      </c>
      <c r="P4539" s="179">
        <v>0</v>
      </c>
      <c r="Q4539" s="179">
        <v>0</v>
      </c>
      <c r="R4539" s="180">
        <v>0</v>
      </c>
      <c r="S4539" s="180">
        <v>0</v>
      </c>
      <c r="T4539" s="180">
        <v>0</v>
      </c>
    </row>
    <row r="4540" spans="2:20" x14ac:dyDescent="0.3">
      <c r="B4540" s="19">
        <v>4537</v>
      </c>
      <c r="C4540" s="179">
        <v>0</v>
      </c>
      <c r="D4540" s="179">
        <v>0</v>
      </c>
      <c r="E4540" s="179">
        <v>5078.7406505553272</v>
      </c>
      <c r="F4540" s="179">
        <v>0</v>
      </c>
      <c r="G4540" s="179">
        <v>0</v>
      </c>
      <c r="H4540" s="179">
        <v>366185.39977219229</v>
      </c>
      <c r="I4540" s="179">
        <v>0</v>
      </c>
      <c r="J4540" s="179">
        <v>0</v>
      </c>
      <c r="K4540" s="179">
        <v>0</v>
      </c>
      <c r="L4540" s="179">
        <v>0</v>
      </c>
      <c r="M4540" s="179">
        <v>10442.325500092142</v>
      </c>
      <c r="N4540" s="179">
        <v>0</v>
      </c>
      <c r="O4540" s="179">
        <v>0</v>
      </c>
      <c r="P4540" s="179">
        <v>0</v>
      </c>
      <c r="Q4540" s="179">
        <v>0</v>
      </c>
      <c r="R4540" s="180">
        <v>0</v>
      </c>
      <c r="S4540" s="180">
        <v>0</v>
      </c>
      <c r="T4540" s="180">
        <v>0</v>
      </c>
    </row>
    <row r="4541" spans="2:20" x14ac:dyDescent="0.3">
      <c r="B4541" s="19">
        <v>4538</v>
      </c>
      <c r="C4541" s="179">
        <v>0</v>
      </c>
      <c r="D4541" s="179">
        <v>0</v>
      </c>
      <c r="E4541" s="179">
        <v>67667.186457422737</v>
      </c>
      <c r="F4541" s="179">
        <v>0</v>
      </c>
      <c r="G4541" s="179">
        <v>0</v>
      </c>
      <c r="H4541" s="179">
        <v>48322.715453138655</v>
      </c>
      <c r="I4541" s="179">
        <v>0</v>
      </c>
      <c r="J4541" s="179">
        <v>0</v>
      </c>
      <c r="K4541" s="179">
        <v>0</v>
      </c>
      <c r="L4541" s="179">
        <v>0</v>
      </c>
      <c r="M4541" s="179">
        <v>51421.405419982446</v>
      </c>
      <c r="N4541" s="179">
        <v>0</v>
      </c>
      <c r="O4541" s="179">
        <v>0</v>
      </c>
      <c r="P4541" s="179">
        <v>0</v>
      </c>
      <c r="Q4541" s="179">
        <v>0</v>
      </c>
      <c r="R4541" s="180">
        <v>0</v>
      </c>
      <c r="S4541" s="180">
        <v>0</v>
      </c>
      <c r="T4541" s="180">
        <v>0</v>
      </c>
    </row>
    <row r="4542" spans="2:20" x14ac:dyDescent="0.3">
      <c r="B4542" s="19">
        <v>4539</v>
      </c>
      <c r="C4542" s="179">
        <v>0</v>
      </c>
      <c r="D4542" s="179">
        <v>0</v>
      </c>
      <c r="E4542" s="179">
        <v>26511.814837641461</v>
      </c>
      <c r="F4542" s="179">
        <v>0</v>
      </c>
      <c r="G4542" s="179">
        <v>0</v>
      </c>
      <c r="H4542" s="179">
        <v>13429.842247652152</v>
      </c>
      <c r="I4542" s="179">
        <v>0</v>
      </c>
      <c r="J4542" s="179">
        <v>0</v>
      </c>
      <c r="K4542" s="179">
        <v>0</v>
      </c>
      <c r="L4542" s="179">
        <v>0</v>
      </c>
      <c r="M4542" s="179">
        <v>4641.7165765748441</v>
      </c>
      <c r="N4542" s="179">
        <v>0</v>
      </c>
      <c r="O4542" s="179">
        <v>0</v>
      </c>
      <c r="P4542" s="179">
        <v>0</v>
      </c>
      <c r="Q4542" s="179">
        <v>0</v>
      </c>
      <c r="R4542" s="180">
        <v>0</v>
      </c>
      <c r="S4542" s="180">
        <v>0</v>
      </c>
      <c r="T4542" s="180">
        <v>0</v>
      </c>
    </row>
    <row r="4543" spans="2:20" x14ac:dyDescent="0.3">
      <c r="B4543" s="19">
        <v>4540</v>
      </c>
      <c r="C4543" s="179">
        <v>0</v>
      </c>
      <c r="D4543" s="179">
        <v>0</v>
      </c>
      <c r="E4543" s="179">
        <v>48547.365075953632</v>
      </c>
      <c r="F4543" s="179">
        <v>0</v>
      </c>
      <c r="G4543" s="179">
        <v>0</v>
      </c>
      <c r="H4543" s="179">
        <v>77516.394296654224</v>
      </c>
      <c r="I4543" s="179">
        <v>0</v>
      </c>
      <c r="J4543" s="179">
        <v>0</v>
      </c>
      <c r="K4543" s="179">
        <v>0</v>
      </c>
      <c r="L4543" s="179">
        <v>0</v>
      </c>
      <c r="M4543" s="179">
        <v>109580.24287192688</v>
      </c>
      <c r="N4543" s="179">
        <v>0</v>
      </c>
      <c r="O4543" s="179">
        <v>0</v>
      </c>
      <c r="P4543" s="179">
        <v>0</v>
      </c>
      <c r="Q4543" s="179">
        <v>0</v>
      </c>
      <c r="R4543" s="180">
        <v>0</v>
      </c>
      <c r="S4543" s="180">
        <v>0</v>
      </c>
      <c r="T4543" s="180">
        <v>0</v>
      </c>
    </row>
    <row r="4544" spans="2:20" x14ac:dyDescent="0.3">
      <c r="B4544" s="19">
        <v>4541</v>
      </c>
      <c r="C4544" s="179">
        <v>0</v>
      </c>
      <c r="D4544" s="179">
        <v>0</v>
      </c>
      <c r="E4544" s="179">
        <v>97187.61349267076</v>
      </c>
      <c r="F4544" s="179">
        <v>0</v>
      </c>
      <c r="G4544" s="179">
        <v>0</v>
      </c>
      <c r="H4544" s="179">
        <v>151473.7180341474</v>
      </c>
      <c r="I4544" s="179">
        <v>0</v>
      </c>
      <c r="J4544" s="179">
        <v>0</v>
      </c>
      <c r="K4544" s="179">
        <v>0</v>
      </c>
      <c r="L4544" s="179">
        <v>0</v>
      </c>
      <c r="M4544" s="179">
        <v>189189.16236273688</v>
      </c>
      <c r="N4544" s="179">
        <v>0</v>
      </c>
      <c r="O4544" s="179">
        <v>0</v>
      </c>
      <c r="P4544" s="179">
        <v>0</v>
      </c>
      <c r="Q4544" s="179">
        <v>0</v>
      </c>
      <c r="R4544" s="180">
        <v>0</v>
      </c>
      <c r="S4544" s="180">
        <v>0</v>
      </c>
      <c r="T4544" s="180">
        <v>0</v>
      </c>
    </row>
    <row r="4545" spans="2:20" x14ac:dyDescent="0.3">
      <c r="B4545" s="19">
        <v>4542</v>
      </c>
      <c r="C4545" s="179">
        <v>0</v>
      </c>
      <c r="D4545" s="179">
        <v>0</v>
      </c>
      <c r="E4545" s="179">
        <v>218972.95463558703</v>
      </c>
      <c r="F4545" s="179">
        <v>0</v>
      </c>
      <c r="G4545" s="179">
        <v>0</v>
      </c>
      <c r="H4545" s="179">
        <v>18823.325101350652</v>
      </c>
      <c r="I4545" s="179">
        <v>0</v>
      </c>
      <c r="J4545" s="179">
        <v>0</v>
      </c>
      <c r="K4545" s="179">
        <v>0</v>
      </c>
      <c r="L4545" s="179">
        <v>0</v>
      </c>
      <c r="M4545" s="179">
        <v>20128.855968754095</v>
      </c>
      <c r="N4545" s="179">
        <v>0</v>
      </c>
      <c r="O4545" s="179">
        <v>0</v>
      </c>
      <c r="P4545" s="179">
        <v>0</v>
      </c>
      <c r="Q4545" s="179">
        <v>0</v>
      </c>
      <c r="R4545" s="180">
        <v>0</v>
      </c>
      <c r="S4545" s="180">
        <v>0</v>
      </c>
      <c r="T4545" s="180">
        <v>0</v>
      </c>
    </row>
    <row r="4546" spans="2:20" x14ac:dyDescent="0.3">
      <c r="B4546" s="19">
        <v>4543</v>
      </c>
      <c r="C4546" s="179">
        <v>0</v>
      </c>
      <c r="D4546" s="179">
        <v>0</v>
      </c>
      <c r="E4546" s="179">
        <v>152051.92497616372</v>
      </c>
      <c r="F4546" s="179">
        <v>0</v>
      </c>
      <c r="G4546" s="179">
        <v>0</v>
      </c>
      <c r="H4546" s="179">
        <v>86338.422553242854</v>
      </c>
      <c r="I4546" s="179">
        <v>0</v>
      </c>
      <c r="J4546" s="179">
        <v>0</v>
      </c>
      <c r="K4546" s="179">
        <v>0</v>
      </c>
      <c r="L4546" s="179">
        <v>0</v>
      </c>
      <c r="M4546" s="179">
        <v>56350.556156682564</v>
      </c>
      <c r="N4546" s="179">
        <v>0</v>
      </c>
      <c r="O4546" s="179">
        <v>0</v>
      </c>
      <c r="P4546" s="179">
        <v>0</v>
      </c>
      <c r="Q4546" s="179">
        <v>0</v>
      </c>
      <c r="R4546" s="180">
        <v>0</v>
      </c>
      <c r="S4546" s="180">
        <v>0</v>
      </c>
      <c r="T4546" s="180">
        <v>0</v>
      </c>
    </row>
    <row r="4547" spans="2:20" x14ac:dyDescent="0.3">
      <c r="B4547" s="19">
        <v>4544</v>
      </c>
      <c r="C4547" s="179">
        <v>0</v>
      </c>
      <c r="D4547" s="179">
        <v>0</v>
      </c>
      <c r="E4547" s="179">
        <v>6590.6564979713467</v>
      </c>
      <c r="F4547" s="179">
        <v>0</v>
      </c>
      <c r="G4547" s="179">
        <v>0</v>
      </c>
      <c r="H4547" s="179">
        <v>26538.281910319802</v>
      </c>
      <c r="I4547" s="179">
        <v>0</v>
      </c>
      <c r="J4547" s="179">
        <v>0</v>
      </c>
      <c r="K4547" s="179">
        <v>0</v>
      </c>
      <c r="L4547" s="179">
        <v>0</v>
      </c>
      <c r="M4547" s="179">
        <v>24102.661404789291</v>
      </c>
      <c r="N4547" s="179">
        <v>0</v>
      </c>
      <c r="O4547" s="179">
        <v>0</v>
      </c>
      <c r="P4547" s="179">
        <v>0</v>
      </c>
      <c r="Q4547" s="179">
        <v>0</v>
      </c>
      <c r="R4547" s="180">
        <v>0</v>
      </c>
      <c r="S4547" s="180">
        <v>0</v>
      </c>
      <c r="T4547" s="180">
        <v>0</v>
      </c>
    </row>
    <row r="4548" spans="2:20" x14ac:dyDescent="0.3">
      <c r="B4548" s="19">
        <v>4545</v>
      </c>
      <c r="C4548" s="179">
        <v>1</v>
      </c>
      <c r="D4548" s="179">
        <v>109206.96929960392</v>
      </c>
      <c r="E4548" s="179">
        <v>154514.34954661241</v>
      </c>
      <c r="F4548" s="179">
        <v>0</v>
      </c>
      <c r="G4548" s="179">
        <v>0</v>
      </c>
      <c r="H4548" s="179">
        <v>129502.56839545172</v>
      </c>
      <c r="I4548" s="179">
        <v>0</v>
      </c>
      <c r="J4548" s="179">
        <v>0</v>
      </c>
      <c r="K4548" s="179">
        <v>0</v>
      </c>
      <c r="L4548" s="179">
        <v>0</v>
      </c>
      <c r="M4548" s="179">
        <v>5624.9627311088661</v>
      </c>
      <c r="N4548" s="179">
        <v>0</v>
      </c>
      <c r="O4548" s="179">
        <v>0</v>
      </c>
      <c r="P4548" s="179">
        <v>0</v>
      </c>
      <c r="Q4548" s="179">
        <v>0</v>
      </c>
      <c r="R4548" s="180">
        <v>0</v>
      </c>
      <c r="S4548" s="180">
        <v>0</v>
      </c>
      <c r="T4548" s="180">
        <v>109206.96929960392</v>
      </c>
    </row>
    <row r="4549" spans="2:20" x14ac:dyDescent="0.3">
      <c r="B4549" s="19">
        <v>4546</v>
      </c>
      <c r="C4549" s="179">
        <v>1</v>
      </c>
      <c r="D4549" s="179">
        <v>419206.54899062309</v>
      </c>
      <c r="E4549" s="179">
        <v>87088.44560785497</v>
      </c>
      <c r="F4549" s="179">
        <v>0</v>
      </c>
      <c r="G4549" s="179">
        <v>0</v>
      </c>
      <c r="H4549" s="179">
        <v>91480.994792537822</v>
      </c>
      <c r="I4549" s="179">
        <v>0</v>
      </c>
      <c r="J4549" s="179">
        <v>0</v>
      </c>
      <c r="K4549" s="179">
        <v>0</v>
      </c>
      <c r="L4549" s="179">
        <v>0</v>
      </c>
      <c r="M4549" s="179">
        <v>22266.176010840387</v>
      </c>
      <c r="N4549" s="179">
        <v>0</v>
      </c>
      <c r="O4549" s="179">
        <v>0</v>
      </c>
      <c r="P4549" s="179">
        <v>0</v>
      </c>
      <c r="Q4549" s="179">
        <v>0</v>
      </c>
      <c r="R4549" s="180">
        <v>0</v>
      </c>
      <c r="S4549" s="180">
        <v>0</v>
      </c>
      <c r="T4549" s="180">
        <v>419206.54899062309</v>
      </c>
    </row>
    <row r="4550" spans="2:20" x14ac:dyDescent="0.3">
      <c r="B4550" s="19">
        <v>4547</v>
      </c>
      <c r="C4550" s="179">
        <v>0</v>
      </c>
      <c r="D4550" s="179">
        <v>0</v>
      </c>
      <c r="E4550" s="179">
        <v>112497.21241549196</v>
      </c>
      <c r="F4550" s="179">
        <v>0</v>
      </c>
      <c r="G4550" s="179">
        <v>0</v>
      </c>
      <c r="H4550" s="179">
        <v>776483.99480772379</v>
      </c>
      <c r="I4550" s="179">
        <v>0</v>
      </c>
      <c r="J4550" s="179">
        <v>0</v>
      </c>
      <c r="K4550" s="179">
        <v>0</v>
      </c>
      <c r="L4550" s="179">
        <v>0</v>
      </c>
      <c r="M4550" s="179">
        <v>253438.99311320868</v>
      </c>
      <c r="N4550" s="179">
        <v>0</v>
      </c>
      <c r="O4550" s="179">
        <v>0</v>
      </c>
      <c r="P4550" s="179">
        <v>0</v>
      </c>
      <c r="Q4550" s="179">
        <v>0</v>
      </c>
      <c r="R4550" s="180">
        <v>0</v>
      </c>
      <c r="S4550" s="180">
        <v>0</v>
      </c>
      <c r="T4550" s="180">
        <v>0</v>
      </c>
    </row>
    <row r="4551" spans="2:20" x14ac:dyDescent="0.3">
      <c r="B4551" s="19">
        <v>4548</v>
      </c>
      <c r="C4551" s="179">
        <v>0</v>
      </c>
      <c r="D4551" s="179">
        <v>0</v>
      </c>
      <c r="E4551" s="179">
        <v>99668.103611588711</v>
      </c>
      <c r="F4551" s="179">
        <v>0</v>
      </c>
      <c r="G4551" s="179">
        <v>0</v>
      </c>
      <c r="H4551" s="179">
        <v>56851.266157530939</v>
      </c>
      <c r="I4551" s="179">
        <v>0</v>
      </c>
      <c r="J4551" s="179">
        <v>0</v>
      </c>
      <c r="K4551" s="179">
        <v>0</v>
      </c>
      <c r="L4551" s="179">
        <v>0</v>
      </c>
      <c r="M4551" s="179">
        <v>285209.82471864484</v>
      </c>
      <c r="N4551" s="179">
        <v>0</v>
      </c>
      <c r="O4551" s="179">
        <v>0</v>
      </c>
      <c r="P4551" s="179">
        <v>0</v>
      </c>
      <c r="Q4551" s="179">
        <v>0</v>
      </c>
      <c r="R4551" s="180">
        <v>0</v>
      </c>
      <c r="S4551" s="180">
        <v>0</v>
      </c>
      <c r="T4551" s="180">
        <v>0</v>
      </c>
    </row>
    <row r="4552" spans="2:20" x14ac:dyDescent="0.3">
      <c r="B4552" s="19">
        <v>4549</v>
      </c>
      <c r="C4552" s="179">
        <v>0</v>
      </c>
      <c r="D4552" s="179">
        <v>0</v>
      </c>
      <c r="E4552" s="179">
        <v>5441.201413787041</v>
      </c>
      <c r="F4552" s="179">
        <v>0</v>
      </c>
      <c r="G4552" s="179">
        <v>0</v>
      </c>
      <c r="H4552" s="179">
        <v>89596.440557737413</v>
      </c>
      <c r="I4552" s="179">
        <v>0</v>
      </c>
      <c r="J4552" s="179">
        <v>0</v>
      </c>
      <c r="K4552" s="179">
        <v>0</v>
      </c>
      <c r="L4552" s="179">
        <v>0</v>
      </c>
      <c r="M4552" s="179">
        <v>20244.53336987679</v>
      </c>
      <c r="N4552" s="179">
        <v>0</v>
      </c>
      <c r="O4552" s="179">
        <v>0</v>
      </c>
      <c r="P4552" s="179">
        <v>0</v>
      </c>
      <c r="Q4552" s="179">
        <v>0</v>
      </c>
      <c r="R4552" s="180">
        <v>0</v>
      </c>
      <c r="S4552" s="180">
        <v>0</v>
      </c>
      <c r="T4552" s="180">
        <v>0</v>
      </c>
    </row>
    <row r="4553" spans="2:20" x14ac:dyDescent="0.3">
      <c r="B4553" s="19">
        <v>4550</v>
      </c>
      <c r="C4553" s="179">
        <v>0</v>
      </c>
      <c r="D4553" s="179">
        <v>0</v>
      </c>
      <c r="E4553" s="179">
        <v>108648.62929704349</v>
      </c>
      <c r="F4553" s="179">
        <v>0</v>
      </c>
      <c r="G4553" s="179">
        <v>0</v>
      </c>
      <c r="H4553" s="179">
        <v>818276.05876891466</v>
      </c>
      <c r="I4553" s="179">
        <v>0</v>
      </c>
      <c r="J4553" s="179">
        <v>0</v>
      </c>
      <c r="K4553" s="179">
        <v>0</v>
      </c>
      <c r="L4553" s="179">
        <v>0</v>
      </c>
      <c r="M4553" s="179">
        <v>115225.39455523236</v>
      </c>
      <c r="N4553" s="179">
        <v>0</v>
      </c>
      <c r="O4553" s="179">
        <v>0</v>
      </c>
      <c r="P4553" s="179">
        <v>0</v>
      </c>
      <c r="Q4553" s="179">
        <v>0</v>
      </c>
      <c r="R4553" s="180">
        <v>0</v>
      </c>
      <c r="S4553" s="180">
        <v>0</v>
      </c>
      <c r="T4553" s="180">
        <v>0</v>
      </c>
    </row>
    <row r="4554" spans="2:20" x14ac:dyDescent="0.3">
      <c r="B4554" s="19">
        <v>4551</v>
      </c>
      <c r="C4554" s="179">
        <v>0</v>
      </c>
      <c r="D4554" s="179">
        <v>0</v>
      </c>
      <c r="E4554" s="179">
        <v>42688.643551272602</v>
      </c>
      <c r="F4554" s="179">
        <v>0</v>
      </c>
      <c r="G4554" s="179">
        <v>0</v>
      </c>
      <c r="H4554" s="179">
        <v>48468.350259322309</v>
      </c>
      <c r="I4554" s="179">
        <v>0</v>
      </c>
      <c r="J4554" s="179">
        <v>0</v>
      </c>
      <c r="K4554" s="179">
        <v>0</v>
      </c>
      <c r="L4554" s="179">
        <v>0</v>
      </c>
      <c r="M4554" s="179">
        <v>580878.04117417301</v>
      </c>
      <c r="N4554" s="179">
        <v>0</v>
      </c>
      <c r="O4554" s="179">
        <v>0</v>
      </c>
      <c r="P4554" s="179">
        <v>0</v>
      </c>
      <c r="Q4554" s="179">
        <v>0</v>
      </c>
      <c r="R4554" s="180">
        <v>0</v>
      </c>
      <c r="S4554" s="180">
        <v>0</v>
      </c>
      <c r="T4554" s="180">
        <v>0</v>
      </c>
    </row>
    <row r="4555" spans="2:20" x14ac:dyDescent="0.3">
      <c r="B4555" s="19">
        <v>4552</v>
      </c>
      <c r="C4555" s="179">
        <v>0</v>
      </c>
      <c r="D4555" s="179">
        <v>0</v>
      </c>
      <c r="E4555" s="179">
        <v>40641.961780572987</v>
      </c>
      <c r="F4555" s="179">
        <v>0</v>
      </c>
      <c r="G4555" s="179">
        <v>0</v>
      </c>
      <c r="H4555" s="179">
        <v>16487.887321513539</v>
      </c>
      <c r="I4555" s="179">
        <v>0</v>
      </c>
      <c r="J4555" s="179">
        <v>0</v>
      </c>
      <c r="K4555" s="179">
        <v>0</v>
      </c>
      <c r="L4555" s="179">
        <v>0</v>
      </c>
      <c r="M4555" s="179">
        <v>340316.99048920127</v>
      </c>
      <c r="N4555" s="179">
        <v>0</v>
      </c>
      <c r="O4555" s="179">
        <v>0</v>
      </c>
      <c r="P4555" s="179">
        <v>0</v>
      </c>
      <c r="Q4555" s="179">
        <v>0</v>
      </c>
      <c r="R4555" s="180">
        <v>0</v>
      </c>
      <c r="S4555" s="180">
        <v>0</v>
      </c>
      <c r="T4555" s="180">
        <v>0</v>
      </c>
    </row>
    <row r="4556" spans="2:20" x14ac:dyDescent="0.3">
      <c r="B4556" s="19">
        <v>4553</v>
      </c>
      <c r="C4556" s="179">
        <v>0</v>
      </c>
      <c r="D4556" s="179">
        <v>0</v>
      </c>
      <c r="E4556" s="179">
        <v>22010.657877594338</v>
      </c>
      <c r="F4556" s="179">
        <v>0</v>
      </c>
      <c r="G4556" s="179">
        <v>0</v>
      </c>
      <c r="H4556" s="179">
        <v>111452.05061385038</v>
      </c>
      <c r="I4556" s="179">
        <v>0</v>
      </c>
      <c r="J4556" s="179">
        <v>0</v>
      </c>
      <c r="K4556" s="179">
        <v>0</v>
      </c>
      <c r="L4556" s="179">
        <v>0</v>
      </c>
      <c r="M4556" s="179">
        <v>14470.681480167896</v>
      </c>
      <c r="N4556" s="179">
        <v>0</v>
      </c>
      <c r="O4556" s="179">
        <v>0</v>
      </c>
      <c r="P4556" s="179">
        <v>0</v>
      </c>
      <c r="Q4556" s="179">
        <v>0</v>
      </c>
      <c r="R4556" s="180">
        <v>0</v>
      </c>
      <c r="S4556" s="180">
        <v>0</v>
      </c>
      <c r="T4556" s="180">
        <v>0</v>
      </c>
    </row>
    <row r="4557" spans="2:20" x14ac:dyDescent="0.3">
      <c r="B4557" s="19">
        <v>4554</v>
      </c>
      <c r="C4557" s="179">
        <v>0</v>
      </c>
      <c r="D4557" s="179">
        <v>0</v>
      </c>
      <c r="E4557" s="179">
        <v>86072.561136202698</v>
      </c>
      <c r="F4557" s="179">
        <v>0</v>
      </c>
      <c r="G4557" s="179">
        <v>0</v>
      </c>
      <c r="H4557" s="179">
        <v>34108.978812341062</v>
      </c>
      <c r="I4557" s="179">
        <v>0</v>
      </c>
      <c r="J4557" s="179">
        <v>0</v>
      </c>
      <c r="K4557" s="179">
        <v>0</v>
      </c>
      <c r="L4557" s="179">
        <v>0</v>
      </c>
      <c r="M4557" s="179">
        <v>35255.535018007104</v>
      </c>
      <c r="N4557" s="179">
        <v>0</v>
      </c>
      <c r="O4557" s="179">
        <v>0</v>
      </c>
      <c r="P4557" s="179">
        <v>0</v>
      </c>
      <c r="Q4557" s="179">
        <v>0</v>
      </c>
      <c r="R4557" s="180">
        <v>0</v>
      </c>
      <c r="S4557" s="180">
        <v>0</v>
      </c>
      <c r="T4557" s="180">
        <v>0</v>
      </c>
    </row>
    <row r="4558" spans="2:20" x14ac:dyDescent="0.3">
      <c r="B4558" s="19">
        <v>4555</v>
      </c>
      <c r="C4558" s="179">
        <v>0</v>
      </c>
      <c r="D4558" s="179">
        <v>0</v>
      </c>
      <c r="E4558" s="179">
        <v>19925.513221064746</v>
      </c>
      <c r="F4558" s="179">
        <v>0</v>
      </c>
      <c r="G4558" s="179">
        <v>0</v>
      </c>
      <c r="H4558" s="179">
        <v>43881.430486482008</v>
      </c>
      <c r="I4558" s="179">
        <v>0</v>
      </c>
      <c r="J4558" s="179">
        <v>0</v>
      </c>
      <c r="K4558" s="179">
        <v>0</v>
      </c>
      <c r="L4558" s="179">
        <v>0</v>
      </c>
      <c r="M4558" s="179">
        <v>101267.74872560873</v>
      </c>
      <c r="N4558" s="179">
        <v>0</v>
      </c>
      <c r="O4558" s="179">
        <v>0</v>
      </c>
      <c r="P4558" s="179">
        <v>0</v>
      </c>
      <c r="Q4558" s="179">
        <v>0</v>
      </c>
      <c r="R4558" s="180">
        <v>0</v>
      </c>
      <c r="S4558" s="180">
        <v>0</v>
      </c>
      <c r="T4558" s="180">
        <v>0</v>
      </c>
    </row>
    <row r="4559" spans="2:20" x14ac:dyDescent="0.3">
      <c r="B4559" s="19">
        <v>4556</v>
      </c>
      <c r="C4559" s="179">
        <v>0</v>
      </c>
      <c r="D4559" s="179">
        <v>0</v>
      </c>
      <c r="E4559" s="179">
        <v>176577.59152560012</v>
      </c>
      <c r="F4559" s="179">
        <v>0</v>
      </c>
      <c r="G4559" s="179">
        <v>0</v>
      </c>
      <c r="H4559" s="179">
        <v>442144.16685522074</v>
      </c>
      <c r="I4559" s="179">
        <v>0</v>
      </c>
      <c r="J4559" s="179">
        <v>0</v>
      </c>
      <c r="K4559" s="179">
        <v>0</v>
      </c>
      <c r="L4559" s="179">
        <v>0</v>
      </c>
      <c r="M4559" s="179">
        <v>35686.759383817065</v>
      </c>
      <c r="N4559" s="179">
        <v>0</v>
      </c>
      <c r="O4559" s="179">
        <v>0</v>
      </c>
      <c r="P4559" s="179">
        <v>0</v>
      </c>
      <c r="Q4559" s="179">
        <v>0</v>
      </c>
      <c r="R4559" s="180">
        <v>0</v>
      </c>
      <c r="S4559" s="180">
        <v>0</v>
      </c>
      <c r="T4559" s="180">
        <v>0</v>
      </c>
    </row>
    <row r="4560" spans="2:20" x14ac:dyDescent="0.3">
      <c r="B4560" s="19">
        <v>4557</v>
      </c>
      <c r="C4560" s="179">
        <v>0</v>
      </c>
      <c r="D4560" s="179">
        <v>0</v>
      </c>
      <c r="E4560" s="179">
        <v>432345.47919347783</v>
      </c>
      <c r="F4560" s="179">
        <v>0</v>
      </c>
      <c r="G4560" s="179">
        <v>0</v>
      </c>
      <c r="H4560" s="179">
        <v>374342.10669939657</v>
      </c>
      <c r="I4560" s="179">
        <v>0</v>
      </c>
      <c r="J4560" s="179">
        <v>0</v>
      </c>
      <c r="K4560" s="179">
        <v>0</v>
      </c>
      <c r="L4560" s="179">
        <v>0</v>
      </c>
      <c r="M4560" s="179">
        <v>41883.224847621495</v>
      </c>
      <c r="N4560" s="179">
        <v>0</v>
      </c>
      <c r="O4560" s="179">
        <v>0</v>
      </c>
      <c r="P4560" s="179">
        <v>0</v>
      </c>
      <c r="Q4560" s="179">
        <v>0</v>
      </c>
      <c r="R4560" s="180">
        <v>0</v>
      </c>
      <c r="S4560" s="180">
        <v>0</v>
      </c>
      <c r="T4560" s="180">
        <v>0</v>
      </c>
    </row>
    <row r="4561" spans="2:20" x14ac:dyDescent="0.3">
      <c r="B4561" s="19">
        <v>4558</v>
      </c>
      <c r="C4561" s="179">
        <v>0</v>
      </c>
      <c r="D4561" s="179">
        <v>0</v>
      </c>
      <c r="E4561" s="179">
        <v>19845.902889572615</v>
      </c>
      <c r="F4561" s="179">
        <v>0</v>
      </c>
      <c r="G4561" s="179">
        <v>0</v>
      </c>
      <c r="H4561" s="179">
        <v>161724.15546825834</v>
      </c>
      <c r="I4561" s="179">
        <v>0</v>
      </c>
      <c r="J4561" s="179">
        <v>0</v>
      </c>
      <c r="K4561" s="179">
        <v>0</v>
      </c>
      <c r="L4561" s="179">
        <v>0</v>
      </c>
      <c r="M4561" s="179">
        <v>143571.48424413372</v>
      </c>
      <c r="N4561" s="179">
        <v>0</v>
      </c>
      <c r="O4561" s="179">
        <v>0</v>
      </c>
      <c r="P4561" s="179">
        <v>0</v>
      </c>
      <c r="Q4561" s="179">
        <v>0</v>
      </c>
      <c r="R4561" s="180">
        <v>0</v>
      </c>
      <c r="S4561" s="180">
        <v>0</v>
      </c>
      <c r="T4561" s="180">
        <v>0</v>
      </c>
    </row>
    <row r="4562" spans="2:20" x14ac:dyDescent="0.3">
      <c r="B4562" s="19">
        <v>4559</v>
      </c>
      <c r="C4562" s="179">
        <v>0</v>
      </c>
      <c r="D4562" s="179">
        <v>0</v>
      </c>
      <c r="E4562" s="179">
        <v>4901.1446661001519</v>
      </c>
      <c r="F4562" s="179">
        <v>0</v>
      </c>
      <c r="G4562" s="179">
        <v>0</v>
      </c>
      <c r="H4562" s="179">
        <v>128366.24675366168</v>
      </c>
      <c r="I4562" s="179">
        <v>0</v>
      </c>
      <c r="J4562" s="179">
        <v>0</v>
      </c>
      <c r="K4562" s="179">
        <v>0</v>
      </c>
      <c r="L4562" s="179">
        <v>0</v>
      </c>
      <c r="M4562" s="179">
        <v>54065.986465051596</v>
      </c>
      <c r="N4562" s="179">
        <v>0</v>
      </c>
      <c r="O4562" s="179">
        <v>0</v>
      </c>
      <c r="P4562" s="179">
        <v>0</v>
      </c>
      <c r="Q4562" s="179">
        <v>0</v>
      </c>
      <c r="R4562" s="180">
        <v>0</v>
      </c>
      <c r="S4562" s="180">
        <v>0</v>
      </c>
      <c r="T4562" s="180">
        <v>0</v>
      </c>
    </row>
    <row r="4563" spans="2:20" x14ac:dyDescent="0.3">
      <c r="B4563" s="19">
        <v>4560</v>
      </c>
      <c r="C4563" s="179">
        <v>0</v>
      </c>
      <c r="D4563" s="179">
        <v>0</v>
      </c>
      <c r="E4563" s="179">
        <v>40517.125991062007</v>
      </c>
      <c r="F4563" s="179">
        <v>0</v>
      </c>
      <c r="G4563" s="179">
        <v>0</v>
      </c>
      <c r="H4563" s="179">
        <v>151090.23743834102</v>
      </c>
      <c r="I4563" s="179">
        <v>0</v>
      </c>
      <c r="J4563" s="179">
        <v>0</v>
      </c>
      <c r="K4563" s="179">
        <v>0</v>
      </c>
      <c r="L4563" s="179">
        <v>0</v>
      </c>
      <c r="M4563" s="179">
        <v>22497.418782765693</v>
      </c>
      <c r="N4563" s="179">
        <v>0</v>
      </c>
      <c r="O4563" s="179">
        <v>0</v>
      </c>
      <c r="P4563" s="179">
        <v>0</v>
      </c>
      <c r="Q4563" s="179">
        <v>0</v>
      </c>
      <c r="R4563" s="180">
        <v>0</v>
      </c>
      <c r="S4563" s="180">
        <v>0</v>
      </c>
      <c r="T4563" s="180">
        <v>0</v>
      </c>
    </row>
    <row r="4564" spans="2:20" x14ac:dyDescent="0.3">
      <c r="B4564" s="19">
        <v>4561</v>
      </c>
      <c r="C4564" s="179">
        <v>0</v>
      </c>
      <c r="D4564" s="179">
        <v>0</v>
      </c>
      <c r="E4564" s="179">
        <v>213580.88933998105</v>
      </c>
      <c r="F4564" s="179">
        <v>0</v>
      </c>
      <c r="G4564" s="179">
        <v>0</v>
      </c>
      <c r="H4564" s="179">
        <v>3430.8012662701094</v>
      </c>
      <c r="I4564" s="179">
        <v>0</v>
      </c>
      <c r="J4564" s="179">
        <v>0</v>
      </c>
      <c r="K4564" s="179">
        <v>0</v>
      </c>
      <c r="L4564" s="179">
        <v>0</v>
      </c>
      <c r="M4564" s="179">
        <v>2446400.3826212385</v>
      </c>
      <c r="N4564" s="179">
        <v>0</v>
      </c>
      <c r="O4564" s="179">
        <v>0</v>
      </c>
      <c r="P4564" s="179">
        <v>0</v>
      </c>
      <c r="Q4564" s="179">
        <v>0</v>
      </c>
      <c r="R4564" s="180">
        <v>0</v>
      </c>
      <c r="S4564" s="180">
        <v>0</v>
      </c>
      <c r="T4564" s="180">
        <v>0</v>
      </c>
    </row>
    <row r="4565" spans="2:20" x14ac:dyDescent="0.3">
      <c r="B4565" s="19">
        <v>4562</v>
      </c>
      <c r="C4565" s="179">
        <v>0</v>
      </c>
      <c r="D4565" s="179">
        <v>0</v>
      </c>
      <c r="E4565" s="179">
        <v>49349.655983253113</v>
      </c>
      <c r="F4565" s="179">
        <v>0</v>
      </c>
      <c r="G4565" s="179">
        <v>0</v>
      </c>
      <c r="H4565" s="179">
        <v>558286.38831370219</v>
      </c>
      <c r="I4565" s="179">
        <v>0</v>
      </c>
      <c r="J4565" s="179">
        <v>0</v>
      </c>
      <c r="K4565" s="179">
        <v>0</v>
      </c>
      <c r="L4565" s="179">
        <v>0</v>
      </c>
      <c r="M4565" s="179">
        <v>575971.52094086807</v>
      </c>
      <c r="N4565" s="179">
        <v>0</v>
      </c>
      <c r="O4565" s="179">
        <v>0</v>
      </c>
      <c r="P4565" s="179">
        <v>0</v>
      </c>
      <c r="Q4565" s="179">
        <v>0</v>
      </c>
      <c r="R4565" s="180">
        <v>0</v>
      </c>
      <c r="S4565" s="180">
        <v>0</v>
      </c>
      <c r="T4565" s="180">
        <v>0</v>
      </c>
    </row>
    <row r="4566" spans="2:20" x14ac:dyDescent="0.3">
      <c r="B4566" s="19">
        <v>4563</v>
      </c>
      <c r="C4566" s="179">
        <v>0</v>
      </c>
      <c r="D4566" s="179">
        <v>0</v>
      </c>
      <c r="E4566" s="179">
        <v>273818.5378481361</v>
      </c>
      <c r="F4566" s="179">
        <v>0</v>
      </c>
      <c r="G4566" s="179">
        <v>0</v>
      </c>
      <c r="H4566" s="179">
        <v>8377.2954929189</v>
      </c>
      <c r="I4566" s="179">
        <v>0</v>
      </c>
      <c r="J4566" s="179">
        <v>0</v>
      </c>
      <c r="K4566" s="179">
        <v>0</v>
      </c>
      <c r="L4566" s="179">
        <v>0</v>
      </c>
      <c r="M4566" s="179">
        <v>334953.26265464158</v>
      </c>
      <c r="N4566" s="179">
        <v>0</v>
      </c>
      <c r="O4566" s="179">
        <v>0</v>
      </c>
      <c r="P4566" s="179">
        <v>0</v>
      </c>
      <c r="Q4566" s="179">
        <v>0</v>
      </c>
      <c r="R4566" s="180">
        <v>0</v>
      </c>
      <c r="S4566" s="180">
        <v>0</v>
      </c>
      <c r="T4566" s="180">
        <v>0</v>
      </c>
    </row>
    <row r="4567" spans="2:20" x14ac:dyDescent="0.3">
      <c r="B4567" s="19">
        <v>4564</v>
      </c>
      <c r="C4567" s="179">
        <v>0</v>
      </c>
      <c r="D4567" s="179">
        <v>0</v>
      </c>
      <c r="E4567" s="179">
        <v>13237.919481558069</v>
      </c>
      <c r="F4567" s="179">
        <v>0</v>
      </c>
      <c r="G4567" s="179">
        <v>0</v>
      </c>
      <c r="H4567" s="179">
        <v>75803.892425983096</v>
      </c>
      <c r="I4567" s="179">
        <v>0</v>
      </c>
      <c r="J4567" s="179">
        <v>0</v>
      </c>
      <c r="K4567" s="179">
        <v>0</v>
      </c>
      <c r="L4567" s="179">
        <v>0</v>
      </c>
      <c r="M4567" s="179">
        <v>147512.45726018003</v>
      </c>
      <c r="N4567" s="179">
        <v>0</v>
      </c>
      <c r="O4567" s="179">
        <v>0</v>
      </c>
      <c r="P4567" s="179">
        <v>0</v>
      </c>
      <c r="Q4567" s="179">
        <v>0</v>
      </c>
      <c r="R4567" s="180">
        <v>0</v>
      </c>
      <c r="S4567" s="180">
        <v>0</v>
      </c>
      <c r="T4567" s="180">
        <v>0</v>
      </c>
    </row>
    <row r="4568" spans="2:20" x14ac:dyDescent="0.3">
      <c r="B4568" s="19">
        <v>4565</v>
      </c>
      <c r="C4568" s="179">
        <v>0</v>
      </c>
      <c r="D4568" s="179">
        <v>0</v>
      </c>
      <c r="E4568" s="179">
        <v>16900.158494517174</v>
      </c>
      <c r="F4568" s="179">
        <v>0</v>
      </c>
      <c r="G4568" s="179">
        <v>0</v>
      </c>
      <c r="H4568" s="179">
        <v>12190.193528447615</v>
      </c>
      <c r="I4568" s="179">
        <v>0</v>
      </c>
      <c r="J4568" s="179">
        <v>0</v>
      </c>
      <c r="K4568" s="179">
        <v>0</v>
      </c>
      <c r="L4568" s="179">
        <v>0</v>
      </c>
      <c r="M4568" s="179">
        <v>36707.131174182905</v>
      </c>
      <c r="N4568" s="179">
        <v>0</v>
      </c>
      <c r="O4568" s="179">
        <v>0</v>
      </c>
      <c r="P4568" s="179">
        <v>0</v>
      </c>
      <c r="Q4568" s="179">
        <v>0</v>
      </c>
      <c r="R4568" s="180">
        <v>0</v>
      </c>
      <c r="S4568" s="180">
        <v>0</v>
      </c>
      <c r="T4568" s="180">
        <v>0</v>
      </c>
    </row>
    <row r="4569" spans="2:20" x14ac:dyDescent="0.3">
      <c r="B4569" s="19">
        <v>4566</v>
      </c>
      <c r="C4569" s="179">
        <v>1</v>
      </c>
      <c r="D4569" s="179">
        <v>650357.63396115741</v>
      </c>
      <c r="E4569" s="179">
        <v>427370.23472876166</v>
      </c>
      <c r="F4569" s="179">
        <v>0</v>
      </c>
      <c r="G4569" s="179">
        <v>0</v>
      </c>
      <c r="H4569" s="179">
        <v>1392959.1053906803</v>
      </c>
      <c r="I4569" s="179">
        <v>0</v>
      </c>
      <c r="J4569" s="179">
        <v>0</v>
      </c>
      <c r="K4569" s="179">
        <v>0</v>
      </c>
      <c r="L4569" s="179">
        <v>0</v>
      </c>
      <c r="M4569" s="179">
        <v>58163.595474021502</v>
      </c>
      <c r="N4569" s="179">
        <v>0</v>
      </c>
      <c r="O4569" s="179">
        <v>50357.633961157408</v>
      </c>
      <c r="P4569" s="179">
        <v>0</v>
      </c>
      <c r="Q4569" s="179">
        <v>0</v>
      </c>
      <c r="R4569" s="180">
        <v>0</v>
      </c>
      <c r="S4569" s="180">
        <v>0</v>
      </c>
      <c r="T4569" s="180">
        <v>600000</v>
      </c>
    </row>
    <row r="4570" spans="2:20" x14ac:dyDescent="0.3">
      <c r="B4570" s="19">
        <v>4567</v>
      </c>
      <c r="C4570" s="179">
        <v>0</v>
      </c>
      <c r="D4570" s="179">
        <v>0</v>
      </c>
      <c r="E4570" s="179">
        <v>73022.220734926566</v>
      </c>
      <c r="F4570" s="179">
        <v>0</v>
      </c>
      <c r="G4570" s="179">
        <v>0</v>
      </c>
      <c r="H4570" s="179">
        <v>21514.192483080198</v>
      </c>
      <c r="I4570" s="179">
        <v>0</v>
      </c>
      <c r="J4570" s="179">
        <v>0</v>
      </c>
      <c r="K4570" s="179">
        <v>0</v>
      </c>
      <c r="L4570" s="179">
        <v>0</v>
      </c>
      <c r="M4570" s="179">
        <v>44968.119371509012</v>
      </c>
      <c r="N4570" s="179">
        <v>0</v>
      </c>
      <c r="O4570" s="179">
        <v>0</v>
      </c>
      <c r="P4570" s="179">
        <v>0</v>
      </c>
      <c r="Q4570" s="179">
        <v>0</v>
      </c>
      <c r="R4570" s="180">
        <v>0</v>
      </c>
      <c r="S4570" s="180">
        <v>0</v>
      </c>
      <c r="T4570" s="180">
        <v>0</v>
      </c>
    </row>
    <row r="4571" spans="2:20" x14ac:dyDescent="0.3">
      <c r="B4571" s="19">
        <v>4568</v>
      </c>
      <c r="C4571" s="179">
        <v>0</v>
      </c>
      <c r="D4571" s="179">
        <v>0</v>
      </c>
      <c r="E4571" s="179">
        <v>170627.68200317488</v>
      </c>
      <c r="F4571" s="179">
        <v>0</v>
      </c>
      <c r="G4571" s="179">
        <v>0</v>
      </c>
      <c r="H4571" s="179">
        <v>127905.10646446505</v>
      </c>
      <c r="I4571" s="179">
        <v>0</v>
      </c>
      <c r="J4571" s="179">
        <v>0</v>
      </c>
      <c r="K4571" s="179">
        <v>0</v>
      </c>
      <c r="L4571" s="179">
        <v>0</v>
      </c>
      <c r="M4571" s="179">
        <v>142977.83376146801</v>
      </c>
      <c r="N4571" s="179">
        <v>0</v>
      </c>
      <c r="O4571" s="179">
        <v>0</v>
      </c>
      <c r="P4571" s="179">
        <v>0</v>
      </c>
      <c r="Q4571" s="179">
        <v>0</v>
      </c>
      <c r="R4571" s="180">
        <v>0</v>
      </c>
      <c r="S4571" s="180">
        <v>0</v>
      </c>
      <c r="T4571" s="180">
        <v>0</v>
      </c>
    </row>
    <row r="4572" spans="2:20" x14ac:dyDescent="0.3">
      <c r="B4572" s="19">
        <v>4569</v>
      </c>
      <c r="C4572" s="179">
        <v>0</v>
      </c>
      <c r="D4572" s="179">
        <v>0</v>
      </c>
      <c r="E4572" s="179">
        <v>1468.3408428509688</v>
      </c>
      <c r="F4572" s="179">
        <v>0</v>
      </c>
      <c r="G4572" s="179">
        <v>0</v>
      </c>
      <c r="H4572" s="179">
        <v>114778.60365354056</v>
      </c>
      <c r="I4572" s="179">
        <v>0</v>
      </c>
      <c r="J4572" s="179">
        <v>0</v>
      </c>
      <c r="K4572" s="179">
        <v>0</v>
      </c>
      <c r="L4572" s="179">
        <v>0</v>
      </c>
      <c r="M4572" s="179">
        <v>47671.851420114923</v>
      </c>
      <c r="N4572" s="179">
        <v>0</v>
      </c>
      <c r="O4572" s="179">
        <v>0</v>
      </c>
      <c r="P4572" s="179">
        <v>0</v>
      </c>
      <c r="Q4572" s="179">
        <v>0</v>
      </c>
      <c r="R4572" s="180">
        <v>0</v>
      </c>
      <c r="S4572" s="180">
        <v>0</v>
      </c>
      <c r="T4572" s="180">
        <v>0</v>
      </c>
    </row>
    <row r="4573" spans="2:20" x14ac:dyDescent="0.3">
      <c r="B4573" s="19">
        <v>4570</v>
      </c>
      <c r="C4573" s="179">
        <v>0</v>
      </c>
      <c r="D4573" s="179">
        <v>0</v>
      </c>
      <c r="E4573" s="179">
        <v>952801.40632720664</v>
      </c>
      <c r="F4573" s="179">
        <v>0</v>
      </c>
      <c r="G4573" s="179">
        <v>0</v>
      </c>
      <c r="H4573" s="179">
        <v>14526.993464264375</v>
      </c>
      <c r="I4573" s="179">
        <v>0</v>
      </c>
      <c r="J4573" s="179">
        <v>0</v>
      </c>
      <c r="K4573" s="179">
        <v>0</v>
      </c>
      <c r="L4573" s="179">
        <v>0</v>
      </c>
      <c r="M4573" s="179">
        <v>9275.2789780099047</v>
      </c>
      <c r="N4573" s="179">
        <v>0</v>
      </c>
      <c r="O4573" s="179">
        <v>0</v>
      </c>
      <c r="P4573" s="179">
        <v>0</v>
      </c>
      <c r="Q4573" s="179">
        <v>0</v>
      </c>
      <c r="R4573" s="180">
        <v>0</v>
      </c>
      <c r="S4573" s="180">
        <v>0</v>
      </c>
      <c r="T4573" s="180">
        <v>0</v>
      </c>
    </row>
    <row r="4574" spans="2:20" x14ac:dyDescent="0.3">
      <c r="B4574" s="19">
        <v>4571</v>
      </c>
      <c r="C4574" s="179">
        <v>0</v>
      </c>
      <c r="D4574" s="179">
        <v>0</v>
      </c>
      <c r="E4574" s="179">
        <v>72398.045211975594</v>
      </c>
      <c r="F4574" s="179">
        <v>0</v>
      </c>
      <c r="G4574" s="179">
        <v>0</v>
      </c>
      <c r="H4574" s="179">
        <v>179957.26924718721</v>
      </c>
      <c r="I4574" s="179">
        <v>0</v>
      </c>
      <c r="J4574" s="179">
        <v>0</v>
      </c>
      <c r="K4574" s="179">
        <v>0</v>
      </c>
      <c r="L4574" s="179">
        <v>0</v>
      </c>
      <c r="M4574" s="179">
        <v>54588.824008439711</v>
      </c>
      <c r="N4574" s="179">
        <v>0</v>
      </c>
      <c r="O4574" s="179">
        <v>0</v>
      </c>
      <c r="P4574" s="179">
        <v>0</v>
      </c>
      <c r="Q4574" s="179">
        <v>0</v>
      </c>
      <c r="R4574" s="180">
        <v>0</v>
      </c>
      <c r="S4574" s="180">
        <v>0</v>
      </c>
      <c r="T4574" s="180">
        <v>0</v>
      </c>
    </row>
    <row r="4575" spans="2:20" x14ac:dyDescent="0.3">
      <c r="B4575" s="19">
        <v>4572</v>
      </c>
      <c r="C4575" s="179">
        <v>0</v>
      </c>
      <c r="D4575" s="179">
        <v>0</v>
      </c>
      <c r="E4575" s="179">
        <v>47223.048598072201</v>
      </c>
      <c r="F4575" s="179">
        <v>0</v>
      </c>
      <c r="G4575" s="179">
        <v>0</v>
      </c>
      <c r="H4575" s="179">
        <v>14442.547251381273</v>
      </c>
      <c r="I4575" s="179">
        <v>0</v>
      </c>
      <c r="J4575" s="179">
        <v>0</v>
      </c>
      <c r="K4575" s="179">
        <v>0</v>
      </c>
      <c r="L4575" s="179">
        <v>0</v>
      </c>
      <c r="M4575" s="179">
        <v>3868.7940464650874</v>
      </c>
      <c r="N4575" s="179">
        <v>0</v>
      </c>
      <c r="O4575" s="179">
        <v>0</v>
      </c>
      <c r="P4575" s="179">
        <v>0</v>
      </c>
      <c r="Q4575" s="179">
        <v>0</v>
      </c>
      <c r="R4575" s="180">
        <v>0</v>
      </c>
      <c r="S4575" s="180">
        <v>0</v>
      </c>
      <c r="T4575" s="180">
        <v>0</v>
      </c>
    </row>
    <row r="4576" spans="2:20" x14ac:dyDescent="0.3">
      <c r="B4576" s="19">
        <v>4573</v>
      </c>
      <c r="C4576" s="179">
        <v>0</v>
      </c>
      <c r="D4576" s="179">
        <v>0</v>
      </c>
      <c r="E4576" s="179">
        <v>25574.117232271383</v>
      </c>
      <c r="F4576" s="179">
        <v>0</v>
      </c>
      <c r="G4576" s="179">
        <v>0</v>
      </c>
      <c r="H4576" s="179">
        <v>12706.739159454111</v>
      </c>
      <c r="I4576" s="179">
        <v>0</v>
      </c>
      <c r="J4576" s="179">
        <v>0</v>
      </c>
      <c r="K4576" s="179">
        <v>0</v>
      </c>
      <c r="L4576" s="179">
        <v>0</v>
      </c>
      <c r="M4576" s="179">
        <v>179549.67827871532</v>
      </c>
      <c r="N4576" s="179">
        <v>0</v>
      </c>
      <c r="O4576" s="179">
        <v>0</v>
      </c>
      <c r="P4576" s="179">
        <v>0</v>
      </c>
      <c r="Q4576" s="179">
        <v>0</v>
      </c>
      <c r="R4576" s="180">
        <v>0</v>
      </c>
      <c r="S4576" s="180">
        <v>0</v>
      </c>
      <c r="T4576" s="180">
        <v>0</v>
      </c>
    </row>
    <row r="4577" spans="2:20" x14ac:dyDescent="0.3">
      <c r="B4577" s="19">
        <v>4574</v>
      </c>
      <c r="C4577" s="179">
        <v>0</v>
      </c>
      <c r="D4577" s="179">
        <v>0</v>
      </c>
      <c r="E4577" s="179">
        <v>6169.2985412179578</v>
      </c>
      <c r="F4577" s="179">
        <v>0</v>
      </c>
      <c r="G4577" s="179">
        <v>0</v>
      </c>
      <c r="H4577" s="179">
        <v>6858.7331910833936</v>
      </c>
      <c r="I4577" s="179">
        <v>0</v>
      </c>
      <c r="J4577" s="179">
        <v>0</v>
      </c>
      <c r="K4577" s="179">
        <v>0</v>
      </c>
      <c r="L4577" s="179">
        <v>0</v>
      </c>
      <c r="M4577" s="179">
        <v>68580.20563719458</v>
      </c>
      <c r="N4577" s="179">
        <v>0</v>
      </c>
      <c r="O4577" s="179">
        <v>0</v>
      </c>
      <c r="P4577" s="179">
        <v>0</v>
      </c>
      <c r="Q4577" s="179">
        <v>0</v>
      </c>
      <c r="R4577" s="180">
        <v>0</v>
      </c>
      <c r="S4577" s="180">
        <v>0</v>
      </c>
      <c r="T4577" s="180">
        <v>0</v>
      </c>
    </row>
    <row r="4578" spans="2:20" x14ac:dyDescent="0.3">
      <c r="B4578" s="19">
        <v>4575</v>
      </c>
      <c r="C4578" s="179">
        <v>0</v>
      </c>
      <c r="D4578" s="179">
        <v>0</v>
      </c>
      <c r="E4578" s="179">
        <v>40073.102757230597</v>
      </c>
      <c r="F4578" s="179">
        <v>0</v>
      </c>
      <c r="G4578" s="179">
        <v>0</v>
      </c>
      <c r="H4578" s="179">
        <v>10991152.14066856</v>
      </c>
      <c r="I4578" s="179">
        <v>0</v>
      </c>
      <c r="J4578" s="179">
        <v>0</v>
      </c>
      <c r="K4578" s="179">
        <v>0</v>
      </c>
      <c r="L4578" s="179">
        <v>0</v>
      </c>
      <c r="M4578" s="179">
        <v>15474.328732338534</v>
      </c>
      <c r="N4578" s="179">
        <v>0</v>
      </c>
      <c r="O4578" s="179">
        <v>0</v>
      </c>
      <c r="P4578" s="179">
        <v>0</v>
      </c>
      <c r="Q4578" s="179">
        <v>0</v>
      </c>
      <c r="R4578" s="180">
        <v>0</v>
      </c>
      <c r="S4578" s="180">
        <v>0</v>
      </c>
      <c r="T4578" s="180">
        <v>0</v>
      </c>
    </row>
    <row r="4579" spans="2:20" x14ac:dyDescent="0.3">
      <c r="B4579" s="19">
        <v>4576</v>
      </c>
      <c r="C4579" s="179">
        <v>0</v>
      </c>
      <c r="D4579" s="179">
        <v>0</v>
      </c>
      <c r="E4579" s="179">
        <v>162828.25599177834</v>
      </c>
      <c r="F4579" s="179">
        <v>0</v>
      </c>
      <c r="G4579" s="179">
        <v>0</v>
      </c>
      <c r="H4579" s="179">
        <v>773113.60718523711</v>
      </c>
      <c r="I4579" s="179">
        <v>0</v>
      </c>
      <c r="J4579" s="179">
        <v>0</v>
      </c>
      <c r="K4579" s="179">
        <v>0</v>
      </c>
      <c r="L4579" s="179">
        <v>0</v>
      </c>
      <c r="M4579" s="179">
        <v>90769.091792142921</v>
      </c>
      <c r="N4579" s="179">
        <v>0</v>
      </c>
      <c r="O4579" s="179">
        <v>0</v>
      </c>
      <c r="P4579" s="179">
        <v>0</v>
      </c>
      <c r="Q4579" s="179">
        <v>0</v>
      </c>
      <c r="R4579" s="180">
        <v>0</v>
      </c>
      <c r="S4579" s="180">
        <v>0</v>
      </c>
      <c r="T4579" s="180">
        <v>0</v>
      </c>
    </row>
    <row r="4580" spans="2:20" x14ac:dyDescent="0.3">
      <c r="B4580" s="19">
        <v>4577</v>
      </c>
      <c r="C4580" s="179">
        <v>0</v>
      </c>
      <c r="D4580" s="179">
        <v>0</v>
      </c>
      <c r="E4580" s="179">
        <v>80977.022877197189</v>
      </c>
      <c r="F4580" s="179">
        <v>0</v>
      </c>
      <c r="G4580" s="179">
        <v>0</v>
      </c>
      <c r="H4580" s="179">
        <v>1247060.7572082768</v>
      </c>
      <c r="I4580" s="179">
        <v>0</v>
      </c>
      <c r="J4580" s="179">
        <v>0</v>
      </c>
      <c r="K4580" s="179">
        <v>0</v>
      </c>
      <c r="L4580" s="179">
        <v>0</v>
      </c>
      <c r="M4580" s="179">
        <v>93132.124964884773</v>
      </c>
      <c r="N4580" s="179">
        <v>0</v>
      </c>
      <c r="O4580" s="179">
        <v>0</v>
      </c>
      <c r="P4580" s="179">
        <v>0</v>
      </c>
      <c r="Q4580" s="179">
        <v>0</v>
      </c>
      <c r="R4580" s="180">
        <v>0</v>
      </c>
      <c r="S4580" s="180">
        <v>0</v>
      </c>
      <c r="T4580" s="180">
        <v>0</v>
      </c>
    </row>
    <row r="4581" spans="2:20" x14ac:dyDescent="0.3">
      <c r="B4581" s="19">
        <v>4578</v>
      </c>
      <c r="C4581" s="179">
        <v>0</v>
      </c>
      <c r="D4581" s="179">
        <v>0</v>
      </c>
      <c r="E4581" s="179">
        <v>16209.880079953507</v>
      </c>
      <c r="F4581" s="179">
        <v>0</v>
      </c>
      <c r="G4581" s="179">
        <v>0</v>
      </c>
      <c r="H4581" s="179">
        <v>718307.70551037719</v>
      </c>
      <c r="I4581" s="179">
        <v>0</v>
      </c>
      <c r="J4581" s="179">
        <v>0</v>
      </c>
      <c r="K4581" s="179">
        <v>0</v>
      </c>
      <c r="L4581" s="179">
        <v>0</v>
      </c>
      <c r="M4581" s="179">
        <v>105627.19088602644</v>
      </c>
      <c r="N4581" s="179">
        <v>0</v>
      </c>
      <c r="O4581" s="179">
        <v>0</v>
      </c>
      <c r="P4581" s="179">
        <v>0</v>
      </c>
      <c r="Q4581" s="179">
        <v>0</v>
      </c>
      <c r="R4581" s="180">
        <v>0</v>
      </c>
      <c r="S4581" s="180">
        <v>0</v>
      </c>
      <c r="T4581" s="180">
        <v>0</v>
      </c>
    </row>
    <row r="4582" spans="2:20" x14ac:dyDescent="0.3">
      <c r="B4582" s="19">
        <v>4579</v>
      </c>
      <c r="C4582" s="179">
        <v>0</v>
      </c>
      <c r="D4582" s="179">
        <v>0</v>
      </c>
      <c r="E4582" s="179">
        <v>1003457.9637500171</v>
      </c>
      <c r="F4582" s="179">
        <v>0</v>
      </c>
      <c r="G4582" s="179">
        <v>0</v>
      </c>
      <c r="H4582" s="179">
        <v>2282770.8753882828</v>
      </c>
      <c r="I4582" s="179">
        <v>0</v>
      </c>
      <c r="J4582" s="179">
        <v>0</v>
      </c>
      <c r="K4582" s="179">
        <v>0</v>
      </c>
      <c r="L4582" s="179">
        <v>0</v>
      </c>
      <c r="M4582" s="179">
        <v>662888.93527985143</v>
      </c>
      <c r="N4582" s="179">
        <v>0</v>
      </c>
      <c r="O4582" s="179">
        <v>0</v>
      </c>
      <c r="P4582" s="179">
        <v>0</v>
      </c>
      <c r="Q4582" s="179">
        <v>0</v>
      </c>
      <c r="R4582" s="180">
        <v>0</v>
      </c>
      <c r="S4582" s="180">
        <v>0</v>
      </c>
      <c r="T4582" s="180">
        <v>0</v>
      </c>
    </row>
    <row r="4583" spans="2:20" x14ac:dyDescent="0.3">
      <c r="B4583" s="19">
        <v>4580</v>
      </c>
      <c r="C4583" s="179">
        <v>0</v>
      </c>
      <c r="D4583" s="179">
        <v>0</v>
      </c>
      <c r="E4583" s="179">
        <v>5809.0587606078579</v>
      </c>
      <c r="F4583" s="179">
        <v>0</v>
      </c>
      <c r="G4583" s="179">
        <v>0</v>
      </c>
      <c r="H4583" s="179">
        <v>29331.927863756293</v>
      </c>
      <c r="I4583" s="179">
        <v>0</v>
      </c>
      <c r="J4583" s="179">
        <v>0</v>
      </c>
      <c r="K4583" s="179">
        <v>0</v>
      </c>
      <c r="L4583" s="179">
        <v>0</v>
      </c>
      <c r="M4583" s="179">
        <v>20097.3560293509</v>
      </c>
      <c r="N4583" s="179">
        <v>0</v>
      </c>
      <c r="O4583" s="179">
        <v>0</v>
      </c>
      <c r="P4583" s="179">
        <v>0</v>
      </c>
      <c r="Q4583" s="179">
        <v>0</v>
      </c>
      <c r="R4583" s="180">
        <v>0</v>
      </c>
      <c r="S4583" s="180">
        <v>0</v>
      </c>
      <c r="T4583" s="180">
        <v>0</v>
      </c>
    </row>
    <row r="4584" spans="2:20" x14ac:dyDescent="0.3">
      <c r="B4584" s="19">
        <v>4581</v>
      </c>
      <c r="C4584" s="179">
        <v>0</v>
      </c>
      <c r="D4584" s="179">
        <v>0</v>
      </c>
      <c r="E4584" s="179">
        <v>1453022.4077217337</v>
      </c>
      <c r="F4584" s="179">
        <v>0</v>
      </c>
      <c r="G4584" s="179">
        <v>0</v>
      </c>
      <c r="H4584" s="179">
        <v>33510.610585564937</v>
      </c>
      <c r="I4584" s="179">
        <v>0</v>
      </c>
      <c r="J4584" s="179">
        <v>0</v>
      </c>
      <c r="K4584" s="179">
        <v>0</v>
      </c>
      <c r="L4584" s="179">
        <v>0</v>
      </c>
      <c r="M4584" s="179">
        <v>35918.22525846499</v>
      </c>
      <c r="N4584" s="179">
        <v>0</v>
      </c>
      <c r="O4584" s="179">
        <v>0</v>
      </c>
      <c r="P4584" s="179">
        <v>0</v>
      </c>
      <c r="Q4584" s="179">
        <v>0</v>
      </c>
      <c r="R4584" s="180">
        <v>0</v>
      </c>
      <c r="S4584" s="180">
        <v>0</v>
      </c>
      <c r="T4584" s="180">
        <v>0</v>
      </c>
    </row>
    <row r="4585" spans="2:20" x14ac:dyDescent="0.3">
      <c r="B4585" s="19">
        <v>4582</v>
      </c>
      <c r="C4585" s="179">
        <v>0</v>
      </c>
      <c r="D4585" s="179">
        <v>0</v>
      </c>
      <c r="E4585" s="179">
        <v>784698.04670521326</v>
      </c>
      <c r="F4585" s="179">
        <v>0</v>
      </c>
      <c r="G4585" s="179">
        <v>0</v>
      </c>
      <c r="H4585" s="179">
        <v>1046714.198422341</v>
      </c>
      <c r="I4585" s="179">
        <v>0</v>
      </c>
      <c r="J4585" s="179">
        <v>0</v>
      </c>
      <c r="K4585" s="179">
        <v>0</v>
      </c>
      <c r="L4585" s="179">
        <v>0</v>
      </c>
      <c r="M4585" s="179">
        <v>3657.409929483556</v>
      </c>
      <c r="N4585" s="179">
        <v>0</v>
      </c>
      <c r="O4585" s="179">
        <v>0</v>
      </c>
      <c r="P4585" s="179">
        <v>0</v>
      </c>
      <c r="Q4585" s="179">
        <v>0</v>
      </c>
      <c r="R4585" s="180">
        <v>0</v>
      </c>
      <c r="S4585" s="180">
        <v>0</v>
      </c>
      <c r="T4585" s="180">
        <v>0</v>
      </c>
    </row>
    <row r="4586" spans="2:20" x14ac:dyDescent="0.3">
      <c r="B4586" s="19">
        <v>4583</v>
      </c>
      <c r="C4586" s="179">
        <v>0</v>
      </c>
      <c r="D4586" s="179">
        <v>0</v>
      </c>
      <c r="E4586" s="179">
        <v>45024.185259050282</v>
      </c>
      <c r="F4586" s="179">
        <v>0</v>
      </c>
      <c r="G4586" s="179">
        <v>0</v>
      </c>
      <c r="H4586" s="179">
        <v>19388.849791618522</v>
      </c>
      <c r="I4586" s="179">
        <v>0</v>
      </c>
      <c r="J4586" s="179">
        <v>0</v>
      </c>
      <c r="K4586" s="179">
        <v>0</v>
      </c>
      <c r="L4586" s="179">
        <v>0</v>
      </c>
      <c r="M4586" s="179">
        <v>115674.34768242677</v>
      </c>
      <c r="N4586" s="179">
        <v>0</v>
      </c>
      <c r="O4586" s="179">
        <v>0</v>
      </c>
      <c r="P4586" s="179">
        <v>0</v>
      </c>
      <c r="Q4586" s="179">
        <v>0</v>
      </c>
      <c r="R4586" s="180">
        <v>0</v>
      </c>
      <c r="S4586" s="180">
        <v>0</v>
      </c>
      <c r="T4586" s="180">
        <v>0</v>
      </c>
    </row>
    <row r="4587" spans="2:20" x14ac:dyDescent="0.3">
      <c r="B4587" s="19">
        <v>4584</v>
      </c>
      <c r="C4587" s="179">
        <v>0</v>
      </c>
      <c r="D4587" s="179">
        <v>0</v>
      </c>
      <c r="E4587" s="179">
        <v>68514.600916854688</v>
      </c>
      <c r="F4587" s="179">
        <v>0</v>
      </c>
      <c r="G4587" s="179">
        <v>0</v>
      </c>
      <c r="H4587" s="179">
        <v>21817.914605891077</v>
      </c>
      <c r="I4587" s="179">
        <v>0</v>
      </c>
      <c r="J4587" s="179">
        <v>0</v>
      </c>
      <c r="K4587" s="179">
        <v>0</v>
      </c>
      <c r="L4587" s="179">
        <v>0</v>
      </c>
      <c r="M4587" s="179">
        <v>5714.9589758391876</v>
      </c>
      <c r="N4587" s="179">
        <v>0</v>
      </c>
      <c r="O4587" s="179">
        <v>0</v>
      </c>
      <c r="P4587" s="179">
        <v>0</v>
      </c>
      <c r="Q4587" s="179">
        <v>0</v>
      </c>
      <c r="R4587" s="180">
        <v>0</v>
      </c>
      <c r="S4587" s="180">
        <v>0</v>
      </c>
      <c r="T4587" s="180">
        <v>0</v>
      </c>
    </row>
    <row r="4588" spans="2:20" x14ac:dyDescent="0.3">
      <c r="B4588" s="19">
        <v>4585</v>
      </c>
      <c r="C4588" s="179">
        <v>0</v>
      </c>
      <c r="D4588" s="179">
        <v>0</v>
      </c>
      <c r="E4588" s="179">
        <v>58024.042652008648</v>
      </c>
      <c r="F4588" s="179">
        <v>0</v>
      </c>
      <c r="G4588" s="179">
        <v>0</v>
      </c>
      <c r="H4588" s="179">
        <v>65160.625536929518</v>
      </c>
      <c r="I4588" s="179">
        <v>0</v>
      </c>
      <c r="J4588" s="179">
        <v>0</v>
      </c>
      <c r="K4588" s="179">
        <v>0</v>
      </c>
      <c r="L4588" s="179">
        <v>0</v>
      </c>
      <c r="M4588" s="179">
        <v>1142.5366132010561</v>
      </c>
      <c r="N4588" s="179">
        <v>0</v>
      </c>
      <c r="O4588" s="179">
        <v>0</v>
      </c>
      <c r="P4588" s="179">
        <v>0</v>
      </c>
      <c r="Q4588" s="179">
        <v>0</v>
      </c>
      <c r="R4588" s="180">
        <v>0</v>
      </c>
      <c r="S4588" s="180">
        <v>0</v>
      </c>
      <c r="T4588" s="180">
        <v>0</v>
      </c>
    </row>
    <row r="4589" spans="2:20" x14ac:dyDescent="0.3">
      <c r="B4589" s="19">
        <v>4586</v>
      </c>
      <c r="C4589" s="179">
        <v>0</v>
      </c>
      <c r="D4589" s="179">
        <v>0</v>
      </c>
      <c r="E4589" s="179">
        <v>1307660.6610148305</v>
      </c>
      <c r="F4589" s="179">
        <v>0</v>
      </c>
      <c r="G4589" s="179">
        <v>0</v>
      </c>
      <c r="H4589" s="179">
        <v>1436.6909983430428</v>
      </c>
      <c r="I4589" s="179">
        <v>0</v>
      </c>
      <c r="J4589" s="179">
        <v>0</v>
      </c>
      <c r="K4589" s="179">
        <v>0</v>
      </c>
      <c r="L4589" s="179">
        <v>0</v>
      </c>
      <c r="M4589" s="179">
        <v>40727.857400747976</v>
      </c>
      <c r="N4589" s="179">
        <v>0</v>
      </c>
      <c r="O4589" s="179">
        <v>0</v>
      </c>
      <c r="P4589" s="179">
        <v>0</v>
      </c>
      <c r="Q4589" s="179">
        <v>0</v>
      </c>
      <c r="R4589" s="180">
        <v>0</v>
      </c>
      <c r="S4589" s="180">
        <v>0</v>
      </c>
      <c r="T4589" s="180">
        <v>0</v>
      </c>
    </row>
    <row r="4590" spans="2:20" x14ac:dyDescent="0.3">
      <c r="B4590" s="19">
        <v>4587</v>
      </c>
      <c r="C4590" s="179">
        <v>0</v>
      </c>
      <c r="D4590" s="179">
        <v>0</v>
      </c>
      <c r="E4590" s="179">
        <v>660399.81674881047</v>
      </c>
      <c r="F4590" s="179">
        <v>0</v>
      </c>
      <c r="G4590" s="179">
        <v>0</v>
      </c>
      <c r="H4590" s="179">
        <v>84104.932798246911</v>
      </c>
      <c r="I4590" s="179">
        <v>0</v>
      </c>
      <c r="J4590" s="179">
        <v>0</v>
      </c>
      <c r="K4590" s="179">
        <v>0</v>
      </c>
      <c r="L4590" s="179">
        <v>0</v>
      </c>
      <c r="M4590" s="179">
        <v>891818.56045655219</v>
      </c>
      <c r="N4590" s="179">
        <v>0</v>
      </c>
      <c r="O4590" s="179">
        <v>0</v>
      </c>
      <c r="P4590" s="179">
        <v>0</v>
      </c>
      <c r="Q4590" s="179">
        <v>0</v>
      </c>
      <c r="R4590" s="180">
        <v>0</v>
      </c>
      <c r="S4590" s="180">
        <v>0</v>
      </c>
      <c r="T4590" s="180">
        <v>0</v>
      </c>
    </row>
    <row r="4591" spans="2:20" x14ac:dyDescent="0.3">
      <c r="B4591" s="19">
        <v>4588</v>
      </c>
      <c r="C4591" s="179">
        <v>0</v>
      </c>
      <c r="D4591" s="179">
        <v>0</v>
      </c>
      <c r="E4591" s="179">
        <v>85820.332680491047</v>
      </c>
      <c r="F4591" s="179">
        <v>0</v>
      </c>
      <c r="G4591" s="179">
        <v>0</v>
      </c>
      <c r="H4591" s="179">
        <v>112099.10225561465</v>
      </c>
      <c r="I4591" s="179">
        <v>0</v>
      </c>
      <c r="J4591" s="179">
        <v>0</v>
      </c>
      <c r="K4591" s="179">
        <v>0</v>
      </c>
      <c r="L4591" s="179">
        <v>0</v>
      </c>
      <c r="M4591" s="179">
        <v>502160.98850928829</v>
      </c>
      <c r="N4591" s="179">
        <v>0</v>
      </c>
      <c r="O4591" s="179">
        <v>0</v>
      </c>
      <c r="P4591" s="179">
        <v>0</v>
      </c>
      <c r="Q4591" s="179">
        <v>0</v>
      </c>
      <c r="R4591" s="180">
        <v>0</v>
      </c>
      <c r="S4591" s="180">
        <v>0</v>
      </c>
      <c r="T4591" s="180">
        <v>0</v>
      </c>
    </row>
    <row r="4592" spans="2:20" x14ac:dyDescent="0.3">
      <c r="B4592" s="19">
        <v>4589</v>
      </c>
      <c r="C4592" s="179">
        <v>0</v>
      </c>
      <c r="D4592" s="179">
        <v>0</v>
      </c>
      <c r="E4592" s="179">
        <v>296500.26565318322</v>
      </c>
      <c r="F4592" s="179">
        <v>0</v>
      </c>
      <c r="G4592" s="179">
        <v>0</v>
      </c>
      <c r="H4592" s="179">
        <v>454481.75190007029</v>
      </c>
      <c r="I4592" s="179">
        <v>0</v>
      </c>
      <c r="J4592" s="179">
        <v>0</v>
      </c>
      <c r="K4592" s="179">
        <v>0</v>
      </c>
      <c r="L4592" s="179">
        <v>0</v>
      </c>
      <c r="M4592" s="179">
        <v>3315.1882545760686</v>
      </c>
      <c r="N4592" s="179">
        <v>0</v>
      </c>
      <c r="O4592" s="179">
        <v>0</v>
      </c>
      <c r="P4592" s="179">
        <v>0</v>
      </c>
      <c r="Q4592" s="179">
        <v>0</v>
      </c>
      <c r="R4592" s="180">
        <v>0</v>
      </c>
      <c r="S4592" s="180">
        <v>0</v>
      </c>
      <c r="T4592" s="180">
        <v>0</v>
      </c>
    </row>
    <row r="4593" spans="2:20" x14ac:dyDescent="0.3">
      <c r="B4593" s="19">
        <v>4590</v>
      </c>
      <c r="C4593" s="179">
        <v>0</v>
      </c>
      <c r="D4593" s="179">
        <v>0</v>
      </c>
      <c r="E4593" s="179">
        <v>278745.60701098928</v>
      </c>
      <c r="F4593" s="179">
        <v>0</v>
      </c>
      <c r="G4593" s="179">
        <v>0</v>
      </c>
      <c r="H4593" s="179">
        <v>76388.915895229671</v>
      </c>
      <c r="I4593" s="179">
        <v>0</v>
      </c>
      <c r="J4593" s="179">
        <v>0</v>
      </c>
      <c r="K4593" s="179">
        <v>0</v>
      </c>
      <c r="L4593" s="179">
        <v>0</v>
      </c>
      <c r="M4593" s="179">
        <v>5534.7062767628349</v>
      </c>
      <c r="N4593" s="179">
        <v>0</v>
      </c>
      <c r="O4593" s="179">
        <v>0</v>
      </c>
      <c r="P4593" s="179">
        <v>0</v>
      </c>
      <c r="Q4593" s="179">
        <v>0</v>
      </c>
      <c r="R4593" s="180">
        <v>0</v>
      </c>
      <c r="S4593" s="180">
        <v>0</v>
      </c>
      <c r="T4593" s="180">
        <v>0</v>
      </c>
    </row>
    <row r="4594" spans="2:20" x14ac:dyDescent="0.3">
      <c r="B4594" s="19">
        <v>4591</v>
      </c>
      <c r="C4594" s="179">
        <v>0</v>
      </c>
      <c r="D4594" s="179">
        <v>0</v>
      </c>
      <c r="E4594" s="179">
        <v>561622.84148606949</v>
      </c>
      <c r="F4594" s="179">
        <v>0</v>
      </c>
      <c r="G4594" s="179">
        <v>0</v>
      </c>
      <c r="H4594" s="179">
        <v>37135.781830255728</v>
      </c>
      <c r="I4594" s="179">
        <v>0</v>
      </c>
      <c r="J4594" s="179">
        <v>0</v>
      </c>
      <c r="K4594" s="179">
        <v>0</v>
      </c>
      <c r="L4594" s="179">
        <v>0</v>
      </c>
      <c r="M4594" s="179">
        <v>234624.1349137559</v>
      </c>
      <c r="N4594" s="179">
        <v>0</v>
      </c>
      <c r="O4594" s="179">
        <v>0</v>
      </c>
      <c r="P4594" s="179">
        <v>0</v>
      </c>
      <c r="Q4594" s="179">
        <v>0</v>
      </c>
      <c r="R4594" s="180">
        <v>0</v>
      </c>
      <c r="S4594" s="180">
        <v>0</v>
      </c>
      <c r="T4594" s="180">
        <v>0</v>
      </c>
    </row>
    <row r="4595" spans="2:20" x14ac:dyDescent="0.3">
      <c r="B4595" s="19">
        <v>4592</v>
      </c>
      <c r="C4595" s="179">
        <v>0</v>
      </c>
      <c r="D4595" s="179">
        <v>0</v>
      </c>
      <c r="E4595" s="179">
        <v>71671.143057659137</v>
      </c>
      <c r="F4595" s="179">
        <v>0</v>
      </c>
      <c r="G4595" s="179">
        <v>0</v>
      </c>
      <c r="H4595" s="179">
        <v>119112.03155673528</v>
      </c>
      <c r="I4595" s="179">
        <v>0</v>
      </c>
      <c r="J4595" s="179">
        <v>0</v>
      </c>
      <c r="K4595" s="179">
        <v>0</v>
      </c>
      <c r="L4595" s="179">
        <v>0</v>
      </c>
      <c r="M4595" s="179">
        <v>29179.498400739183</v>
      </c>
      <c r="N4595" s="179">
        <v>0</v>
      </c>
      <c r="O4595" s="179">
        <v>0</v>
      </c>
      <c r="P4595" s="179">
        <v>0</v>
      </c>
      <c r="Q4595" s="179">
        <v>0</v>
      </c>
      <c r="R4595" s="180">
        <v>0</v>
      </c>
      <c r="S4595" s="180">
        <v>0</v>
      </c>
      <c r="T4595" s="180">
        <v>0</v>
      </c>
    </row>
    <row r="4596" spans="2:20" x14ac:dyDescent="0.3">
      <c r="B4596" s="19">
        <v>4593</v>
      </c>
      <c r="C4596" s="179">
        <v>0</v>
      </c>
      <c r="D4596" s="179">
        <v>0</v>
      </c>
      <c r="E4596" s="179">
        <v>12589.785934890149</v>
      </c>
      <c r="F4596" s="179">
        <v>0</v>
      </c>
      <c r="G4596" s="179">
        <v>0</v>
      </c>
      <c r="H4596" s="179">
        <v>47906.041666457764</v>
      </c>
      <c r="I4596" s="179">
        <v>0</v>
      </c>
      <c r="J4596" s="179">
        <v>0</v>
      </c>
      <c r="K4596" s="179">
        <v>0</v>
      </c>
      <c r="L4596" s="179">
        <v>0</v>
      </c>
      <c r="M4596" s="179">
        <v>75970.562041366153</v>
      </c>
      <c r="N4596" s="179">
        <v>0</v>
      </c>
      <c r="O4596" s="179">
        <v>0</v>
      </c>
      <c r="P4596" s="179">
        <v>0</v>
      </c>
      <c r="Q4596" s="179">
        <v>0</v>
      </c>
      <c r="R4596" s="180">
        <v>0</v>
      </c>
      <c r="S4596" s="180">
        <v>0</v>
      </c>
      <c r="T4596" s="180">
        <v>0</v>
      </c>
    </row>
    <row r="4597" spans="2:20" x14ac:dyDescent="0.3">
      <c r="B4597" s="19">
        <v>4594</v>
      </c>
      <c r="C4597" s="179">
        <v>0</v>
      </c>
      <c r="D4597" s="179">
        <v>0</v>
      </c>
      <c r="E4597" s="179">
        <v>190448.74701214381</v>
      </c>
      <c r="F4597" s="179">
        <v>0</v>
      </c>
      <c r="G4597" s="179">
        <v>0</v>
      </c>
      <c r="H4597" s="179">
        <v>14828.315463221003</v>
      </c>
      <c r="I4597" s="179">
        <v>0</v>
      </c>
      <c r="J4597" s="179">
        <v>0</v>
      </c>
      <c r="K4597" s="179">
        <v>0</v>
      </c>
      <c r="L4597" s="179">
        <v>0</v>
      </c>
      <c r="M4597" s="179">
        <v>321346.09677842824</v>
      </c>
      <c r="N4597" s="179">
        <v>0</v>
      </c>
      <c r="O4597" s="179">
        <v>0</v>
      </c>
      <c r="P4597" s="179">
        <v>0</v>
      </c>
      <c r="Q4597" s="179">
        <v>0</v>
      </c>
      <c r="R4597" s="180">
        <v>0</v>
      </c>
      <c r="S4597" s="180">
        <v>0</v>
      </c>
      <c r="T4597" s="180">
        <v>0</v>
      </c>
    </row>
    <row r="4598" spans="2:20" x14ac:dyDescent="0.3">
      <c r="B4598" s="19">
        <v>4595</v>
      </c>
      <c r="C4598" s="179">
        <v>0</v>
      </c>
      <c r="D4598" s="179">
        <v>0</v>
      </c>
      <c r="E4598" s="179">
        <v>5064.0372454665476</v>
      </c>
      <c r="F4598" s="179">
        <v>0</v>
      </c>
      <c r="G4598" s="179">
        <v>0</v>
      </c>
      <c r="H4598" s="179">
        <v>26646.509485499992</v>
      </c>
      <c r="I4598" s="179">
        <v>0</v>
      </c>
      <c r="J4598" s="179">
        <v>0</v>
      </c>
      <c r="K4598" s="179">
        <v>0</v>
      </c>
      <c r="L4598" s="179">
        <v>0</v>
      </c>
      <c r="M4598" s="179">
        <v>32415.826717165546</v>
      </c>
      <c r="N4598" s="179">
        <v>0</v>
      </c>
      <c r="O4598" s="179">
        <v>0</v>
      </c>
      <c r="P4598" s="179">
        <v>0</v>
      </c>
      <c r="Q4598" s="179">
        <v>0</v>
      </c>
      <c r="R4598" s="180">
        <v>0</v>
      </c>
      <c r="S4598" s="180">
        <v>0</v>
      </c>
      <c r="T4598" s="180">
        <v>0</v>
      </c>
    </row>
    <row r="4599" spans="2:20" x14ac:dyDescent="0.3">
      <c r="B4599" s="19">
        <v>4596</v>
      </c>
      <c r="C4599" s="179">
        <v>0</v>
      </c>
      <c r="D4599" s="179">
        <v>0</v>
      </c>
      <c r="E4599" s="179">
        <v>13937.87470857176</v>
      </c>
      <c r="F4599" s="179">
        <v>0</v>
      </c>
      <c r="G4599" s="179">
        <v>0</v>
      </c>
      <c r="H4599" s="179">
        <v>3977.8633429937163</v>
      </c>
      <c r="I4599" s="179">
        <v>0</v>
      </c>
      <c r="J4599" s="179">
        <v>0</v>
      </c>
      <c r="K4599" s="179">
        <v>0</v>
      </c>
      <c r="L4599" s="179">
        <v>0</v>
      </c>
      <c r="M4599" s="179">
        <v>44626.260116494581</v>
      </c>
      <c r="N4599" s="179">
        <v>0</v>
      </c>
      <c r="O4599" s="179">
        <v>0</v>
      </c>
      <c r="P4599" s="179">
        <v>0</v>
      </c>
      <c r="Q4599" s="179">
        <v>0</v>
      </c>
      <c r="R4599" s="180">
        <v>0</v>
      </c>
      <c r="S4599" s="180">
        <v>0</v>
      </c>
      <c r="T4599" s="180">
        <v>0</v>
      </c>
    </row>
    <row r="4600" spans="2:20" x14ac:dyDescent="0.3">
      <c r="B4600" s="19">
        <v>4597</v>
      </c>
      <c r="C4600" s="179">
        <v>0</v>
      </c>
      <c r="D4600" s="179">
        <v>0</v>
      </c>
      <c r="E4600" s="179">
        <v>71003.629835845932</v>
      </c>
      <c r="F4600" s="179">
        <v>0</v>
      </c>
      <c r="G4600" s="179">
        <v>0</v>
      </c>
      <c r="H4600" s="179">
        <v>492590.08204247098</v>
      </c>
      <c r="I4600" s="179">
        <v>0</v>
      </c>
      <c r="J4600" s="179">
        <v>0</v>
      </c>
      <c r="K4600" s="179">
        <v>0</v>
      </c>
      <c r="L4600" s="179">
        <v>0</v>
      </c>
      <c r="M4600" s="179">
        <v>4251.086368437881</v>
      </c>
      <c r="N4600" s="179">
        <v>0</v>
      </c>
      <c r="O4600" s="179">
        <v>0</v>
      </c>
      <c r="P4600" s="179">
        <v>0</v>
      </c>
      <c r="Q4600" s="179">
        <v>0</v>
      </c>
      <c r="R4600" s="180">
        <v>0</v>
      </c>
      <c r="S4600" s="180">
        <v>0</v>
      </c>
      <c r="T4600" s="180">
        <v>0</v>
      </c>
    </row>
    <row r="4601" spans="2:20" x14ac:dyDescent="0.3">
      <c r="B4601" s="19">
        <v>4598</v>
      </c>
      <c r="C4601" s="179">
        <v>0</v>
      </c>
      <c r="D4601" s="179">
        <v>0</v>
      </c>
      <c r="E4601" s="179">
        <v>30703.674264565951</v>
      </c>
      <c r="F4601" s="179">
        <v>0</v>
      </c>
      <c r="G4601" s="179">
        <v>0</v>
      </c>
      <c r="H4601" s="179">
        <v>62430.839380506972</v>
      </c>
      <c r="I4601" s="179">
        <v>0</v>
      </c>
      <c r="J4601" s="179">
        <v>0</v>
      </c>
      <c r="K4601" s="179">
        <v>0</v>
      </c>
      <c r="L4601" s="179">
        <v>0</v>
      </c>
      <c r="M4601" s="179">
        <v>9712.6932102356768</v>
      </c>
      <c r="N4601" s="179">
        <v>0</v>
      </c>
      <c r="O4601" s="179">
        <v>0</v>
      </c>
      <c r="P4601" s="179">
        <v>0</v>
      </c>
      <c r="Q4601" s="179">
        <v>0</v>
      </c>
      <c r="R4601" s="180">
        <v>0</v>
      </c>
      <c r="S4601" s="180">
        <v>0</v>
      </c>
      <c r="T4601" s="180">
        <v>0</v>
      </c>
    </row>
    <row r="4602" spans="2:20" x14ac:dyDescent="0.3">
      <c r="B4602" s="19">
        <v>4599</v>
      </c>
      <c r="C4602" s="179">
        <v>0</v>
      </c>
      <c r="D4602" s="179">
        <v>0</v>
      </c>
      <c r="E4602" s="179">
        <v>241470.56843109839</v>
      </c>
      <c r="F4602" s="179">
        <v>0</v>
      </c>
      <c r="G4602" s="179">
        <v>0</v>
      </c>
      <c r="H4602" s="179">
        <v>183855.3089410071</v>
      </c>
      <c r="I4602" s="179">
        <v>0</v>
      </c>
      <c r="J4602" s="179">
        <v>0</v>
      </c>
      <c r="K4602" s="179">
        <v>0</v>
      </c>
      <c r="L4602" s="179">
        <v>0</v>
      </c>
      <c r="M4602" s="179">
        <v>5759.864586219237</v>
      </c>
      <c r="N4602" s="179">
        <v>0</v>
      </c>
      <c r="O4602" s="179">
        <v>0</v>
      </c>
      <c r="P4602" s="179">
        <v>0</v>
      </c>
      <c r="Q4602" s="179">
        <v>0</v>
      </c>
      <c r="R4602" s="180">
        <v>0</v>
      </c>
      <c r="S4602" s="180">
        <v>0</v>
      </c>
      <c r="T4602" s="180">
        <v>0</v>
      </c>
    </row>
    <row r="4603" spans="2:20" x14ac:dyDescent="0.3">
      <c r="B4603" s="19">
        <v>4600</v>
      </c>
      <c r="C4603" s="179">
        <v>0</v>
      </c>
      <c r="D4603" s="179">
        <v>0</v>
      </c>
      <c r="E4603" s="179">
        <v>170761.58958007288</v>
      </c>
      <c r="F4603" s="179">
        <v>0</v>
      </c>
      <c r="G4603" s="179">
        <v>0</v>
      </c>
      <c r="H4603" s="179">
        <v>14583.363728858869</v>
      </c>
      <c r="I4603" s="179">
        <v>0</v>
      </c>
      <c r="J4603" s="179">
        <v>0</v>
      </c>
      <c r="K4603" s="179">
        <v>0</v>
      </c>
      <c r="L4603" s="179">
        <v>0</v>
      </c>
      <c r="M4603" s="179">
        <v>94146.147654968387</v>
      </c>
      <c r="N4603" s="179">
        <v>0</v>
      </c>
      <c r="O4603" s="179">
        <v>0</v>
      </c>
      <c r="P4603" s="179">
        <v>0</v>
      </c>
      <c r="Q4603" s="179">
        <v>0</v>
      </c>
      <c r="R4603" s="180">
        <v>0</v>
      </c>
      <c r="S4603" s="180">
        <v>0</v>
      </c>
      <c r="T4603" s="180">
        <v>0</v>
      </c>
    </row>
    <row r="4604" spans="2:20" x14ac:dyDescent="0.3">
      <c r="B4604" s="19">
        <v>4601</v>
      </c>
      <c r="C4604" s="179">
        <v>0</v>
      </c>
      <c r="D4604" s="179">
        <v>0</v>
      </c>
      <c r="E4604" s="179">
        <v>319398.63894457911</v>
      </c>
      <c r="F4604" s="179">
        <v>0</v>
      </c>
      <c r="G4604" s="179">
        <v>0</v>
      </c>
      <c r="H4604" s="179">
        <v>39783.523756225251</v>
      </c>
      <c r="I4604" s="179">
        <v>0</v>
      </c>
      <c r="J4604" s="179">
        <v>0</v>
      </c>
      <c r="K4604" s="179">
        <v>0</v>
      </c>
      <c r="L4604" s="179">
        <v>0</v>
      </c>
      <c r="M4604" s="179">
        <v>162356.86070700435</v>
      </c>
      <c r="N4604" s="179">
        <v>0</v>
      </c>
      <c r="O4604" s="179">
        <v>0</v>
      </c>
      <c r="P4604" s="179">
        <v>0</v>
      </c>
      <c r="Q4604" s="179">
        <v>0</v>
      </c>
      <c r="R4604" s="180">
        <v>0</v>
      </c>
      <c r="S4604" s="180">
        <v>0</v>
      </c>
      <c r="T4604" s="180">
        <v>0</v>
      </c>
    </row>
    <row r="4605" spans="2:20" x14ac:dyDescent="0.3">
      <c r="B4605" s="19">
        <v>4602</v>
      </c>
      <c r="C4605" s="179">
        <v>0</v>
      </c>
      <c r="D4605" s="179">
        <v>0</v>
      </c>
      <c r="E4605" s="179">
        <v>13038.339260809891</v>
      </c>
      <c r="F4605" s="179">
        <v>0</v>
      </c>
      <c r="G4605" s="179">
        <v>0</v>
      </c>
      <c r="H4605" s="179">
        <v>39518.949515062879</v>
      </c>
      <c r="I4605" s="179">
        <v>0</v>
      </c>
      <c r="J4605" s="179">
        <v>0</v>
      </c>
      <c r="K4605" s="179">
        <v>0</v>
      </c>
      <c r="L4605" s="179">
        <v>0</v>
      </c>
      <c r="M4605" s="179">
        <v>963236.23856274027</v>
      </c>
      <c r="N4605" s="179">
        <v>0</v>
      </c>
      <c r="O4605" s="179">
        <v>0</v>
      </c>
      <c r="P4605" s="179">
        <v>0</v>
      </c>
      <c r="Q4605" s="179">
        <v>0</v>
      </c>
      <c r="R4605" s="180">
        <v>0</v>
      </c>
      <c r="S4605" s="180">
        <v>0</v>
      </c>
      <c r="T4605" s="180">
        <v>0</v>
      </c>
    </row>
    <row r="4606" spans="2:20" x14ac:dyDescent="0.3">
      <c r="B4606" s="19">
        <v>4603</v>
      </c>
      <c r="C4606" s="179">
        <v>0</v>
      </c>
      <c r="D4606" s="179">
        <v>0</v>
      </c>
      <c r="E4606" s="179">
        <v>29829.250346259636</v>
      </c>
      <c r="F4606" s="179">
        <v>0</v>
      </c>
      <c r="G4606" s="179">
        <v>0</v>
      </c>
      <c r="H4606" s="179">
        <v>116897.44511639717</v>
      </c>
      <c r="I4606" s="179">
        <v>0</v>
      </c>
      <c r="J4606" s="179">
        <v>0</v>
      </c>
      <c r="K4606" s="179">
        <v>0</v>
      </c>
      <c r="L4606" s="179">
        <v>0</v>
      </c>
      <c r="M4606" s="179">
        <v>69057.788527645404</v>
      </c>
      <c r="N4606" s="179">
        <v>0</v>
      </c>
      <c r="O4606" s="179">
        <v>0</v>
      </c>
      <c r="P4606" s="179">
        <v>0</v>
      </c>
      <c r="Q4606" s="179">
        <v>0</v>
      </c>
      <c r="R4606" s="180">
        <v>0</v>
      </c>
      <c r="S4606" s="180">
        <v>0</v>
      </c>
      <c r="T4606" s="180">
        <v>0</v>
      </c>
    </row>
    <row r="4607" spans="2:20" x14ac:dyDescent="0.3">
      <c r="B4607" s="19">
        <v>4604</v>
      </c>
      <c r="C4607" s="179">
        <v>0</v>
      </c>
      <c r="D4607" s="179">
        <v>0</v>
      </c>
      <c r="E4607" s="179">
        <v>394398.81314922706</v>
      </c>
      <c r="F4607" s="179">
        <v>0</v>
      </c>
      <c r="G4607" s="179">
        <v>0</v>
      </c>
      <c r="H4607" s="179">
        <v>707942.96831535699</v>
      </c>
      <c r="I4607" s="179">
        <v>0</v>
      </c>
      <c r="J4607" s="179">
        <v>0</v>
      </c>
      <c r="K4607" s="179">
        <v>0</v>
      </c>
      <c r="L4607" s="179">
        <v>0</v>
      </c>
      <c r="M4607" s="179">
        <v>14536.384453176806</v>
      </c>
      <c r="N4607" s="179">
        <v>0</v>
      </c>
      <c r="O4607" s="179">
        <v>0</v>
      </c>
      <c r="P4607" s="179">
        <v>0</v>
      </c>
      <c r="Q4607" s="179">
        <v>0</v>
      </c>
      <c r="R4607" s="180">
        <v>0</v>
      </c>
      <c r="S4607" s="180">
        <v>0</v>
      </c>
      <c r="T4607" s="180">
        <v>0</v>
      </c>
    </row>
    <row r="4608" spans="2:20" x14ac:dyDescent="0.3">
      <c r="B4608" s="19">
        <v>4605</v>
      </c>
      <c r="C4608" s="179">
        <v>0</v>
      </c>
      <c r="D4608" s="179">
        <v>0</v>
      </c>
      <c r="E4608" s="179">
        <v>172107.97839969108</v>
      </c>
      <c r="F4608" s="179">
        <v>0</v>
      </c>
      <c r="G4608" s="179">
        <v>0</v>
      </c>
      <c r="H4608" s="179">
        <v>289965.60691124381</v>
      </c>
      <c r="I4608" s="179">
        <v>0</v>
      </c>
      <c r="J4608" s="179">
        <v>0</v>
      </c>
      <c r="K4608" s="179">
        <v>0</v>
      </c>
      <c r="L4608" s="179">
        <v>0</v>
      </c>
      <c r="M4608" s="179">
        <v>2120299.112059053</v>
      </c>
      <c r="N4608" s="179">
        <v>0</v>
      </c>
      <c r="O4608" s="179">
        <v>0</v>
      </c>
      <c r="P4608" s="179">
        <v>0</v>
      </c>
      <c r="Q4608" s="179">
        <v>0</v>
      </c>
      <c r="R4608" s="180">
        <v>0</v>
      </c>
      <c r="S4608" s="180">
        <v>0</v>
      </c>
      <c r="T4608" s="180">
        <v>0</v>
      </c>
    </row>
    <row r="4609" spans="2:20" x14ac:dyDescent="0.3">
      <c r="B4609" s="19">
        <v>4606</v>
      </c>
      <c r="C4609" s="179">
        <v>0</v>
      </c>
      <c r="D4609" s="179">
        <v>0</v>
      </c>
      <c r="E4609" s="179">
        <v>89875.094402033821</v>
      </c>
      <c r="F4609" s="179">
        <v>0</v>
      </c>
      <c r="G4609" s="179">
        <v>0</v>
      </c>
      <c r="H4609" s="179">
        <v>852628.17547534883</v>
      </c>
      <c r="I4609" s="179">
        <v>0</v>
      </c>
      <c r="J4609" s="179">
        <v>0</v>
      </c>
      <c r="K4609" s="179">
        <v>0</v>
      </c>
      <c r="L4609" s="179">
        <v>0</v>
      </c>
      <c r="M4609" s="179">
        <v>64662.321692646241</v>
      </c>
      <c r="N4609" s="179">
        <v>0</v>
      </c>
      <c r="O4609" s="179">
        <v>0</v>
      </c>
      <c r="P4609" s="179">
        <v>0</v>
      </c>
      <c r="Q4609" s="179">
        <v>0</v>
      </c>
      <c r="R4609" s="180">
        <v>0</v>
      </c>
      <c r="S4609" s="180">
        <v>0</v>
      </c>
      <c r="T4609" s="180">
        <v>0</v>
      </c>
    </row>
    <row r="4610" spans="2:20" x14ac:dyDescent="0.3">
      <c r="B4610" s="19">
        <v>4607</v>
      </c>
      <c r="C4610" s="179">
        <v>1</v>
      </c>
      <c r="D4610" s="179">
        <v>56013.357824084378</v>
      </c>
      <c r="E4610" s="179">
        <v>338869.86770355556</v>
      </c>
      <c r="F4610" s="179">
        <v>0</v>
      </c>
      <c r="G4610" s="179">
        <v>0</v>
      </c>
      <c r="H4610" s="179">
        <v>73698.4285133097</v>
      </c>
      <c r="I4610" s="179">
        <v>0</v>
      </c>
      <c r="J4610" s="179">
        <v>0</v>
      </c>
      <c r="K4610" s="179">
        <v>0</v>
      </c>
      <c r="L4610" s="179">
        <v>0</v>
      </c>
      <c r="M4610" s="179">
        <v>44252.605231950016</v>
      </c>
      <c r="N4610" s="179">
        <v>0</v>
      </c>
      <c r="O4610" s="179">
        <v>0</v>
      </c>
      <c r="P4610" s="179">
        <v>0</v>
      </c>
      <c r="Q4610" s="179">
        <v>0</v>
      </c>
      <c r="R4610" s="180">
        <v>0</v>
      </c>
      <c r="S4610" s="180">
        <v>0</v>
      </c>
      <c r="T4610" s="180">
        <v>56013.357824084378</v>
      </c>
    </row>
    <row r="4611" spans="2:20" x14ac:dyDescent="0.3">
      <c r="B4611" s="19">
        <v>4608</v>
      </c>
      <c r="C4611" s="179">
        <v>0</v>
      </c>
      <c r="D4611" s="179">
        <v>0</v>
      </c>
      <c r="E4611" s="179">
        <v>22160.825180050935</v>
      </c>
      <c r="F4611" s="179">
        <v>0</v>
      </c>
      <c r="G4611" s="179">
        <v>0</v>
      </c>
      <c r="H4611" s="179">
        <v>16429.42445243687</v>
      </c>
      <c r="I4611" s="179">
        <v>0</v>
      </c>
      <c r="J4611" s="179">
        <v>0</v>
      </c>
      <c r="K4611" s="179">
        <v>0</v>
      </c>
      <c r="L4611" s="179">
        <v>0</v>
      </c>
      <c r="M4611" s="179">
        <v>88934.007849218789</v>
      </c>
      <c r="N4611" s="179">
        <v>0</v>
      </c>
      <c r="O4611" s="179">
        <v>0</v>
      </c>
      <c r="P4611" s="179">
        <v>0</v>
      </c>
      <c r="Q4611" s="179">
        <v>0</v>
      </c>
      <c r="R4611" s="180">
        <v>0</v>
      </c>
      <c r="S4611" s="180">
        <v>0</v>
      </c>
      <c r="T4611" s="180">
        <v>0</v>
      </c>
    </row>
    <row r="4612" spans="2:20" x14ac:dyDescent="0.3">
      <c r="B4612" s="19">
        <v>4609</v>
      </c>
      <c r="C4612" s="179">
        <v>0</v>
      </c>
      <c r="D4612" s="179">
        <v>0</v>
      </c>
      <c r="E4612" s="179">
        <v>285160.49103679141</v>
      </c>
      <c r="F4612" s="179">
        <v>0</v>
      </c>
      <c r="G4612" s="179">
        <v>0</v>
      </c>
      <c r="H4612" s="179">
        <v>144588.32830822244</v>
      </c>
      <c r="I4612" s="179">
        <v>0</v>
      </c>
      <c r="J4612" s="179">
        <v>0</v>
      </c>
      <c r="K4612" s="179">
        <v>0</v>
      </c>
      <c r="L4612" s="179">
        <v>0</v>
      </c>
      <c r="M4612" s="179">
        <v>98220.544193230497</v>
      </c>
      <c r="N4612" s="179">
        <v>0</v>
      </c>
      <c r="O4612" s="179">
        <v>0</v>
      </c>
      <c r="P4612" s="179">
        <v>0</v>
      </c>
      <c r="Q4612" s="179">
        <v>0</v>
      </c>
      <c r="R4612" s="180">
        <v>0</v>
      </c>
      <c r="S4612" s="180">
        <v>0</v>
      </c>
      <c r="T4612" s="180">
        <v>0</v>
      </c>
    </row>
    <row r="4613" spans="2:20" x14ac:dyDescent="0.3">
      <c r="B4613" s="19">
        <v>4610</v>
      </c>
      <c r="C4613" s="179">
        <v>0</v>
      </c>
      <c r="D4613" s="179">
        <v>0</v>
      </c>
      <c r="E4613" s="179">
        <v>174565.47326687447</v>
      </c>
      <c r="F4613" s="179">
        <v>0</v>
      </c>
      <c r="G4613" s="179">
        <v>0</v>
      </c>
      <c r="H4613" s="179">
        <v>69108.253473548262</v>
      </c>
      <c r="I4613" s="179">
        <v>0</v>
      </c>
      <c r="J4613" s="179">
        <v>0</v>
      </c>
      <c r="K4613" s="179">
        <v>0</v>
      </c>
      <c r="L4613" s="179">
        <v>0</v>
      </c>
      <c r="M4613" s="179">
        <v>104506.74287013934</v>
      </c>
      <c r="N4613" s="179">
        <v>0</v>
      </c>
      <c r="O4613" s="179">
        <v>0</v>
      </c>
      <c r="P4613" s="179">
        <v>0</v>
      </c>
      <c r="Q4613" s="179">
        <v>0</v>
      </c>
      <c r="R4613" s="180">
        <v>0</v>
      </c>
      <c r="S4613" s="180">
        <v>0</v>
      </c>
      <c r="T4613" s="180">
        <v>0</v>
      </c>
    </row>
    <row r="4614" spans="2:20" x14ac:dyDescent="0.3">
      <c r="B4614" s="19">
        <v>4611</v>
      </c>
      <c r="C4614" s="179">
        <v>0</v>
      </c>
      <c r="D4614" s="179">
        <v>0</v>
      </c>
      <c r="E4614" s="179">
        <v>290816.91191562364</v>
      </c>
      <c r="F4614" s="179">
        <v>0</v>
      </c>
      <c r="G4614" s="179">
        <v>0</v>
      </c>
      <c r="H4614" s="179">
        <v>23287.665947577159</v>
      </c>
      <c r="I4614" s="179">
        <v>0</v>
      </c>
      <c r="J4614" s="179">
        <v>0</v>
      </c>
      <c r="K4614" s="179">
        <v>0</v>
      </c>
      <c r="L4614" s="179">
        <v>0</v>
      </c>
      <c r="M4614" s="179">
        <v>136994.1051533781</v>
      </c>
      <c r="N4614" s="179">
        <v>0</v>
      </c>
      <c r="O4614" s="179">
        <v>0</v>
      </c>
      <c r="P4614" s="179">
        <v>0</v>
      </c>
      <c r="Q4614" s="179">
        <v>0</v>
      </c>
      <c r="R4614" s="180">
        <v>0</v>
      </c>
      <c r="S4614" s="180">
        <v>0</v>
      </c>
      <c r="T4614" s="180">
        <v>0</v>
      </c>
    </row>
    <row r="4615" spans="2:20" x14ac:dyDescent="0.3">
      <c r="B4615" s="19">
        <v>4612</v>
      </c>
      <c r="C4615" s="179">
        <v>0</v>
      </c>
      <c r="D4615" s="179">
        <v>0</v>
      </c>
      <c r="E4615" s="179">
        <v>53625.782663336533</v>
      </c>
      <c r="F4615" s="179">
        <v>0</v>
      </c>
      <c r="G4615" s="179">
        <v>0</v>
      </c>
      <c r="H4615" s="179">
        <v>6205.9636524215057</v>
      </c>
      <c r="I4615" s="179">
        <v>0</v>
      </c>
      <c r="J4615" s="179">
        <v>0</v>
      </c>
      <c r="K4615" s="179">
        <v>0</v>
      </c>
      <c r="L4615" s="179">
        <v>0</v>
      </c>
      <c r="M4615" s="179">
        <v>92164.885926889678</v>
      </c>
      <c r="N4615" s="179">
        <v>0</v>
      </c>
      <c r="O4615" s="179">
        <v>0</v>
      </c>
      <c r="P4615" s="179">
        <v>0</v>
      </c>
      <c r="Q4615" s="179">
        <v>0</v>
      </c>
      <c r="R4615" s="180">
        <v>0</v>
      </c>
      <c r="S4615" s="180">
        <v>0</v>
      </c>
      <c r="T4615" s="180">
        <v>0</v>
      </c>
    </row>
    <row r="4616" spans="2:20" x14ac:dyDescent="0.3">
      <c r="B4616" s="19">
        <v>4613</v>
      </c>
      <c r="C4616" s="179">
        <v>0</v>
      </c>
      <c r="D4616" s="179">
        <v>0</v>
      </c>
      <c r="E4616" s="179">
        <v>66575.937164329021</v>
      </c>
      <c r="F4616" s="179">
        <v>0</v>
      </c>
      <c r="G4616" s="179">
        <v>0</v>
      </c>
      <c r="H4616" s="179">
        <v>104825.41148192614</v>
      </c>
      <c r="I4616" s="179">
        <v>0</v>
      </c>
      <c r="J4616" s="179">
        <v>0</v>
      </c>
      <c r="K4616" s="179">
        <v>0</v>
      </c>
      <c r="L4616" s="179">
        <v>0</v>
      </c>
      <c r="M4616" s="179">
        <v>155118.23596173731</v>
      </c>
      <c r="N4616" s="179">
        <v>0</v>
      </c>
      <c r="O4616" s="179">
        <v>0</v>
      </c>
      <c r="P4616" s="179">
        <v>0</v>
      </c>
      <c r="Q4616" s="179">
        <v>0</v>
      </c>
      <c r="R4616" s="180">
        <v>0</v>
      </c>
      <c r="S4616" s="180">
        <v>0</v>
      </c>
      <c r="T4616" s="180">
        <v>0</v>
      </c>
    </row>
    <row r="4617" spans="2:20" x14ac:dyDescent="0.3">
      <c r="B4617" s="19">
        <v>4614</v>
      </c>
      <c r="C4617" s="179">
        <v>0</v>
      </c>
      <c r="D4617" s="179">
        <v>0</v>
      </c>
      <c r="E4617" s="179">
        <v>268521.49070211849</v>
      </c>
      <c r="F4617" s="179">
        <v>0</v>
      </c>
      <c r="G4617" s="179">
        <v>0</v>
      </c>
      <c r="H4617" s="179">
        <v>8220.5642894247067</v>
      </c>
      <c r="I4617" s="179">
        <v>0</v>
      </c>
      <c r="J4617" s="179">
        <v>0</v>
      </c>
      <c r="K4617" s="179">
        <v>529539.31372113759</v>
      </c>
      <c r="L4617" s="179">
        <v>1</v>
      </c>
      <c r="M4617" s="179">
        <v>49739.785367158642</v>
      </c>
      <c r="N4617" s="179">
        <v>0</v>
      </c>
      <c r="O4617" s="179">
        <v>0</v>
      </c>
      <c r="P4617" s="179">
        <v>0</v>
      </c>
      <c r="Q4617" s="179">
        <v>0</v>
      </c>
      <c r="R4617" s="180">
        <v>0</v>
      </c>
      <c r="S4617" s="180">
        <v>529539.31372113759</v>
      </c>
      <c r="T4617" s="180">
        <v>0</v>
      </c>
    </row>
    <row r="4618" spans="2:20" x14ac:dyDescent="0.3">
      <c r="B4618" s="19">
        <v>4615</v>
      </c>
      <c r="C4618" s="179">
        <v>0</v>
      </c>
      <c r="D4618" s="179">
        <v>0</v>
      </c>
      <c r="E4618" s="179">
        <v>14163.418137715766</v>
      </c>
      <c r="F4618" s="179">
        <v>0</v>
      </c>
      <c r="G4618" s="179">
        <v>0</v>
      </c>
      <c r="H4618" s="179">
        <v>224487.11405677517</v>
      </c>
      <c r="I4618" s="179">
        <v>0</v>
      </c>
      <c r="J4618" s="179">
        <v>0</v>
      </c>
      <c r="K4618" s="179">
        <v>0</v>
      </c>
      <c r="L4618" s="179">
        <v>0</v>
      </c>
      <c r="M4618" s="179">
        <v>576580.29496205202</v>
      </c>
      <c r="N4618" s="179">
        <v>0</v>
      </c>
      <c r="O4618" s="179">
        <v>0</v>
      </c>
      <c r="P4618" s="179">
        <v>0</v>
      </c>
      <c r="Q4618" s="179">
        <v>0</v>
      </c>
      <c r="R4618" s="180">
        <v>0</v>
      </c>
      <c r="S4618" s="180">
        <v>0</v>
      </c>
      <c r="T4618" s="180">
        <v>0</v>
      </c>
    </row>
    <row r="4619" spans="2:20" x14ac:dyDescent="0.3">
      <c r="B4619" s="19">
        <v>4616</v>
      </c>
      <c r="C4619" s="179">
        <v>0</v>
      </c>
      <c r="D4619" s="179">
        <v>0</v>
      </c>
      <c r="E4619" s="179">
        <v>266543.25516185927</v>
      </c>
      <c r="F4619" s="179">
        <v>0</v>
      </c>
      <c r="G4619" s="179">
        <v>0</v>
      </c>
      <c r="H4619" s="179">
        <v>351029.18974336231</v>
      </c>
      <c r="I4619" s="179">
        <v>0</v>
      </c>
      <c r="J4619" s="179">
        <v>0</v>
      </c>
      <c r="K4619" s="179">
        <v>0</v>
      </c>
      <c r="L4619" s="179">
        <v>0</v>
      </c>
      <c r="M4619" s="179">
        <v>345600.08090989455</v>
      </c>
      <c r="N4619" s="179">
        <v>0</v>
      </c>
      <c r="O4619" s="179">
        <v>0</v>
      </c>
      <c r="P4619" s="179">
        <v>0</v>
      </c>
      <c r="Q4619" s="179">
        <v>0</v>
      </c>
      <c r="R4619" s="180">
        <v>0</v>
      </c>
      <c r="S4619" s="180">
        <v>0</v>
      </c>
      <c r="T4619" s="180">
        <v>0</v>
      </c>
    </row>
    <row r="4620" spans="2:20" x14ac:dyDescent="0.3">
      <c r="B4620" s="19">
        <v>4617</v>
      </c>
      <c r="C4620" s="179">
        <v>0</v>
      </c>
      <c r="D4620" s="179">
        <v>0</v>
      </c>
      <c r="E4620" s="179">
        <v>56945.126710045697</v>
      </c>
      <c r="F4620" s="179">
        <v>0</v>
      </c>
      <c r="G4620" s="179">
        <v>0</v>
      </c>
      <c r="H4620" s="179">
        <v>142387.47694409228</v>
      </c>
      <c r="I4620" s="179">
        <v>0</v>
      </c>
      <c r="J4620" s="179">
        <v>0</v>
      </c>
      <c r="K4620" s="179">
        <v>0</v>
      </c>
      <c r="L4620" s="179">
        <v>0</v>
      </c>
      <c r="M4620" s="179">
        <v>7854.7926837335108</v>
      </c>
      <c r="N4620" s="179">
        <v>0</v>
      </c>
      <c r="O4620" s="179">
        <v>0</v>
      </c>
      <c r="P4620" s="179">
        <v>0</v>
      </c>
      <c r="Q4620" s="179">
        <v>0</v>
      </c>
      <c r="R4620" s="180">
        <v>0</v>
      </c>
      <c r="S4620" s="180">
        <v>0</v>
      </c>
      <c r="T4620" s="180">
        <v>0</v>
      </c>
    </row>
    <row r="4621" spans="2:20" x14ac:dyDescent="0.3">
      <c r="B4621" s="19">
        <v>4618</v>
      </c>
      <c r="C4621" s="179">
        <v>0</v>
      </c>
      <c r="D4621" s="179">
        <v>0</v>
      </c>
      <c r="E4621" s="179">
        <v>408401.72696440725</v>
      </c>
      <c r="F4621" s="179">
        <v>0</v>
      </c>
      <c r="G4621" s="179">
        <v>0</v>
      </c>
      <c r="H4621" s="179">
        <v>16967.892707906209</v>
      </c>
      <c r="I4621" s="179">
        <v>0</v>
      </c>
      <c r="J4621" s="179">
        <v>0</v>
      </c>
      <c r="K4621" s="179">
        <v>0</v>
      </c>
      <c r="L4621" s="179">
        <v>0</v>
      </c>
      <c r="M4621" s="179">
        <v>158680.07385978941</v>
      </c>
      <c r="N4621" s="179">
        <v>0</v>
      </c>
      <c r="O4621" s="179">
        <v>0</v>
      </c>
      <c r="P4621" s="179">
        <v>0</v>
      </c>
      <c r="Q4621" s="179">
        <v>0</v>
      </c>
      <c r="R4621" s="180">
        <v>0</v>
      </c>
      <c r="S4621" s="180">
        <v>0</v>
      </c>
      <c r="T4621" s="180">
        <v>0</v>
      </c>
    </row>
    <row r="4622" spans="2:20" x14ac:dyDescent="0.3">
      <c r="B4622" s="19">
        <v>4619</v>
      </c>
      <c r="C4622" s="179">
        <v>0</v>
      </c>
      <c r="D4622" s="179">
        <v>0</v>
      </c>
      <c r="E4622" s="179">
        <v>62328.237488325627</v>
      </c>
      <c r="F4622" s="179">
        <v>0</v>
      </c>
      <c r="G4622" s="179">
        <v>0</v>
      </c>
      <c r="H4622" s="179">
        <v>11436.155458516019</v>
      </c>
      <c r="I4622" s="179">
        <v>0</v>
      </c>
      <c r="J4622" s="179">
        <v>0</v>
      </c>
      <c r="K4622" s="179">
        <v>0</v>
      </c>
      <c r="L4622" s="179">
        <v>0</v>
      </c>
      <c r="M4622" s="179">
        <v>58249.208044275918</v>
      </c>
      <c r="N4622" s="179">
        <v>0</v>
      </c>
      <c r="O4622" s="179">
        <v>0</v>
      </c>
      <c r="P4622" s="179">
        <v>0</v>
      </c>
      <c r="Q4622" s="179">
        <v>0</v>
      </c>
      <c r="R4622" s="180">
        <v>0</v>
      </c>
      <c r="S4622" s="180">
        <v>0</v>
      </c>
      <c r="T4622" s="180">
        <v>0</v>
      </c>
    </row>
    <row r="4623" spans="2:20" x14ac:dyDescent="0.3">
      <c r="B4623" s="19">
        <v>4620</v>
      </c>
      <c r="C4623" s="179">
        <v>0</v>
      </c>
      <c r="D4623" s="179">
        <v>0</v>
      </c>
      <c r="E4623" s="179">
        <v>74561.364824257311</v>
      </c>
      <c r="F4623" s="179">
        <v>0</v>
      </c>
      <c r="G4623" s="179">
        <v>0</v>
      </c>
      <c r="H4623" s="179">
        <v>893346.50780049025</v>
      </c>
      <c r="I4623" s="179">
        <v>0</v>
      </c>
      <c r="J4623" s="179">
        <v>0</v>
      </c>
      <c r="K4623" s="179">
        <v>0</v>
      </c>
      <c r="L4623" s="179">
        <v>0</v>
      </c>
      <c r="M4623" s="179">
        <v>137723.61444865447</v>
      </c>
      <c r="N4623" s="179">
        <v>0</v>
      </c>
      <c r="O4623" s="179">
        <v>0</v>
      </c>
      <c r="P4623" s="179">
        <v>0</v>
      </c>
      <c r="Q4623" s="179">
        <v>0</v>
      </c>
      <c r="R4623" s="180">
        <v>0</v>
      </c>
      <c r="S4623" s="180">
        <v>0</v>
      </c>
      <c r="T4623" s="180">
        <v>0</v>
      </c>
    </row>
    <row r="4624" spans="2:20" x14ac:dyDescent="0.3">
      <c r="B4624" s="19">
        <v>4621</v>
      </c>
      <c r="C4624" s="179">
        <v>0</v>
      </c>
      <c r="D4624" s="179">
        <v>0</v>
      </c>
      <c r="E4624" s="179">
        <v>826306.23709664366</v>
      </c>
      <c r="F4624" s="179">
        <v>0</v>
      </c>
      <c r="G4624" s="179">
        <v>0</v>
      </c>
      <c r="H4624" s="179">
        <v>13929.277395604273</v>
      </c>
      <c r="I4624" s="179">
        <v>0</v>
      </c>
      <c r="J4624" s="179">
        <v>0</v>
      </c>
      <c r="K4624" s="179">
        <v>0</v>
      </c>
      <c r="L4624" s="179">
        <v>0</v>
      </c>
      <c r="M4624" s="179">
        <v>741047.98693011736</v>
      </c>
      <c r="N4624" s="179">
        <v>0</v>
      </c>
      <c r="O4624" s="179">
        <v>0</v>
      </c>
      <c r="P4624" s="179">
        <v>0</v>
      </c>
      <c r="Q4624" s="179">
        <v>0</v>
      </c>
      <c r="R4624" s="180">
        <v>0</v>
      </c>
      <c r="S4624" s="180">
        <v>0</v>
      </c>
      <c r="T4624" s="180">
        <v>0</v>
      </c>
    </row>
    <row r="4625" spans="2:20" x14ac:dyDescent="0.3">
      <c r="B4625" s="19">
        <v>4622</v>
      </c>
      <c r="C4625" s="179">
        <v>0</v>
      </c>
      <c r="D4625" s="179">
        <v>0</v>
      </c>
      <c r="E4625" s="179">
        <v>678401.80344283243</v>
      </c>
      <c r="F4625" s="179">
        <v>0</v>
      </c>
      <c r="G4625" s="179">
        <v>0</v>
      </c>
      <c r="H4625" s="179">
        <v>287062.50207129162</v>
      </c>
      <c r="I4625" s="179">
        <v>0</v>
      </c>
      <c r="J4625" s="179">
        <v>0</v>
      </c>
      <c r="K4625" s="179">
        <v>0</v>
      </c>
      <c r="L4625" s="179">
        <v>0</v>
      </c>
      <c r="M4625" s="179">
        <v>100126.38062406456</v>
      </c>
      <c r="N4625" s="179">
        <v>0</v>
      </c>
      <c r="O4625" s="179">
        <v>0</v>
      </c>
      <c r="P4625" s="179">
        <v>0</v>
      </c>
      <c r="Q4625" s="179">
        <v>0</v>
      </c>
      <c r="R4625" s="180">
        <v>0</v>
      </c>
      <c r="S4625" s="180">
        <v>0</v>
      </c>
      <c r="T4625" s="180">
        <v>0</v>
      </c>
    </row>
    <row r="4626" spans="2:20" x14ac:dyDescent="0.3">
      <c r="B4626" s="19">
        <v>4623</v>
      </c>
      <c r="C4626" s="179">
        <v>0</v>
      </c>
      <c r="D4626" s="179">
        <v>0</v>
      </c>
      <c r="E4626" s="179">
        <v>27668.8123874347</v>
      </c>
      <c r="F4626" s="179">
        <v>0</v>
      </c>
      <c r="G4626" s="179">
        <v>0</v>
      </c>
      <c r="H4626" s="179">
        <v>62499.441202519374</v>
      </c>
      <c r="I4626" s="179">
        <v>0</v>
      </c>
      <c r="J4626" s="179">
        <v>0</v>
      </c>
      <c r="K4626" s="179">
        <v>0</v>
      </c>
      <c r="L4626" s="179">
        <v>0</v>
      </c>
      <c r="M4626" s="179">
        <v>56184.542939862396</v>
      </c>
      <c r="N4626" s="179">
        <v>0</v>
      </c>
      <c r="O4626" s="179">
        <v>0</v>
      </c>
      <c r="P4626" s="179">
        <v>0</v>
      </c>
      <c r="Q4626" s="179">
        <v>0</v>
      </c>
      <c r="R4626" s="180">
        <v>0</v>
      </c>
      <c r="S4626" s="180">
        <v>0</v>
      </c>
      <c r="T4626" s="180">
        <v>0</v>
      </c>
    </row>
    <row r="4627" spans="2:20" x14ac:dyDescent="0.3">
      <c r="B4627" s="19">
        <v>4624</v>
      </c>
      <c r="C4627" s="179">
        <v>0</v>
      </c>
      <c r="D4627" s="179">
        <v>0</v>
      </c>
      <c r="E4627" s="179">
        <v>53412.429732123324</v>
      </c>
      <c r="F4627" s="179">
        <v>0</v>
      </c>
      <c r="G4627" s="179">
        <v>0</v>
      </c>
      <c r="H4627" s="179">
        <v>123751.19666139591</v>
      </c>
      <c r="I4627" s="179">
        <v>0</v>
      </c>
      <c r="J4627" s="179">
        <v>0</v>
      </c>
      <c r="K4627" s="179">
        <v>0</v>
      </c>
      <c r="L4627" s="179">
        <v>0</v>
      </c>
      <c r="M4627" s="179">
        <v>141042.00597372145</v>
      </c>
      <c r="N4627" s="179">
        <v>0</v>
      </c>
      <c r="O4627" s="179">
        <v>0</v>
      </c>
      <c r="P4627" s="179">
        <v>0</v>
      </c>
      <c r="Q4627" s="179">
        <v>0</v>
      </c>
      <c r="R4627" s="180">
        <v>0</v>
      </c>
      <c r="S4627" s="180">
        <v>0</v>
      </c>
      <c r="T4627" s="180">
        <v>0</v>
      </c>
    </row>
    <row r="4628" spans="2:20" x14ac:dyDescent="0.3">
      <c r="B4628" s="19">
        <v>4625</v>
      </c>
      <c r="C4628" s="179">
        <v>0</v>
      </c>
      <c r="D4628" s="179">
        <v>0</v>
      </c>
      <c r="E4628" s="179">
        <v>17918.811874943811</v>
      </c>
      <c r="F4628" s="179">
        <v>0</v>
      </c>
      <c r="G4628" s="179">
        <v>0</v>
      </c>
      <c r="H4628" s="179">
        <v>89165.232376432352</v>
      </c>
      <c r="I4628" s="179">
        <v>0</v>
      </c>
      <c r="J4628" s="179">
        <v>0</v>
      </c>
      <c r="K4628" s="179">
        <v>0</v>
      </c>
      <c r="L4628" s="179">
        <v>0</v>
      </c>
      <c r="M4628" s="179">
        <v>47456.516384124508</v>
      </c>
      <c r="N4628" s="179">
        <v>0</v>
      </c>
      <c r="O4628" s="179">
        <v>0</v>
      </c>
      <c r="P4628" s="179">
        <v>0</v>
      </c>
      <c r="Q4628" s="179">
        <v>0</v>
      </c>
      <c r="R4628" s="180">
        <v>0</v>
      </c>
      <c r="S4628" s="180">
        <v>0</v>
      </c>
      <c r="T4628" s="180">
        <v>0</v>
      </c>
    </row>
    <row r="4629" spans="2:20" x14ac:dyDescent="0.3">
      <c r="B4629" s="19">
        <v>4626</v>
      </c>
      <c r="C4629" s="179">
        <v>1</v>
      </c>
      <c r="D4629" s="179">
        <v>232948.49853993097</v>
      </c>
      <c r="E4629" s="179">
        <v>83243.756151090129</v>
      </c>
      <c r="F4629" s="179">
        <v>0</v>
      </c>
      <c r="G4629" s="179">
        <v>0</v>
      </c>
      <c r="H4629" s="179">
        <v>88670.573210656032</v>
      </c>
      <c r="I4629" s="179">
        <v>0</v>
      </c>
      <c r="J4629" s="179">
        <v>0</v>
      </c>
      <c r="K4629" s="179">
        <v>0</v>
      </c>
      <c r="L4629" s="179">
        <v>0</v>
      </c>
      <c r="M4629" s="179">
        <v>120003.18188869694</v>
      </c>
      <c r="N4629" s="179">
        <v>0</v>
      </c>
      <c r="O4629" s="179">
        <v>0</v>
      </c>
      <c r="P4629" s="179">
        <v>0</v>
      </c>
      <c r="Q4629" s="179">
        <v>0</v>
      </c>
      <c r="R4629" s="180">
        <v>0</v>
      </c>
      <c r="S4629" s="180">
        <v>0</v>
      </c>
      <c r="T4629" s="180">
        <v>232948.49853993097</v>
      </c>
    </row>
    <row r="4630" spans="2:20" x14ac:dyDescent="0.3">
      <c r="B4630" s="19">
        <v>4627</v>
      </c>
      <c r="C4630" s="179">
        <v>0</v>
      </c>
      <c r="D4630" s="179">
        <v>0</v>
      </c>
      <c r="E4630" s="179">
        <v>1530557.9138914242</v>
      </c>
      <c r="F4630" s="179">
        <v>0</v>
      </c>
      <c r="G4630" s="179">
        <v>0</v>
      </c>
      <c r="H4630" s="179">
        <v>50001.159327425456</v>
      </c>
      <c r="I4630" s="179">
        <v>0</v>
      </c>
      <c r="J4630" s="179">
        <v>0</v>
      </c>
      <c r="K4630" s="179">
        <v>0</v>
      </c>
      <c r="L4630" s="179">
        <v>0</v>
      </c>
      <c r="M4630" s="179">
        <v>403341.60547802126</v>
      </c>
      <c r="N4630" s="179">
        <v>0</v>
      </c>
      <c r="O4630" s="179">
        <v>0</v>
      </c>
      <c r="P4630" s="179">
        <v>0</v>
      </c>
      <c r="Q4630" s="179">
        <v>0</v>
      </c>
      <c r="R4630" s="180">
        <v>0</v>
      </c>
      <c r="S4630" s="180">
        <v>0</v>
      </c>
      <c r="T4630" s="180">
        <v>0</v>
      </c>
    </row>
    <row r="4631" spans="2:20" x14ac:dyDescent="0.3">
      <c r="B4631" s="19">
        <v>4628</v>
      </c>
      <c r="C4631" s="179">
        <v>0</v>
      </c>
      <c r="D4631" s="179">
        <v>0</v>
      </c>
      <c r="E4631" s="179">
        <v>108251.64475950826</v>
      </c>
      <c r="F4631" s="179">
        <v>0</v>
      </c>
      <c r="G4631" s="179">
        <v>0</v>
      </c>
      <c r="H4631" s="179">
        <v>31331.124257169984</v>
      </c>
      <c r="I4631" s="179">
        <v>0</v>
      </c>
      <c r="J4631" s="179">
        <v>0</v>
      </c>
      <c r="K4631" s="179">
        <v>0</v>
      </c>
      <c r="L4631" s="179">
        <v>0</v>
      </c>
      <c r="M4631" s="179">
        <v>136436.42128206478</v>
      </c>
      <c r="N4631" s="179">
        <v>0</v>
      </c>
      <c r="O4631" s="179">
        <v>0</v>
      </c>
      <c r="P4631" s="179">
        <v>0</v>
      </c>
      <c r="Q4631" s="179">
        <v>0</v>
      </c>
      <c r="R4631" s="180">
        <v>0</v>
      </c>
      <c r="S4631" s="180">
        <v>0</v>
      </c>
      <c r="T4631" s="180">
        <v>0</v>
      </c>
    </row>
    <row r="4632" spans="2:20" x14ac:dyDescent="0.3">
      <c r="B4632" s="19">
        <v>4629</v>
      </c>
      <c r="C4632" s="179">
        <v>0</v>
      </c>
      <c r="D4632" s="179">
        <v>0</v>
      </c>
      <c r="E4632" s="179">
        <v>32964.146475205162</v>
      </c>
      <c r="F4632" s="179">
        <v>0</v>
      </c>
      <c r="G4632" s="179">
        <v>0</v>
      </c>
      <c r="H4632" s="179">
        <v>31690.084908849047</v>
      </c>
      <c r="I4632" s="179">
        <v>0</v>
      </c>
      <c r="J4632" s="179">
        <v>0</v>
      </c>
      <c r="K4632" s="179">
        <v>0</v>
      </c>
      <c r="L4632" s="179">
        <v>0</v>
      </c>
      <c r="M4632" s="179">
        <v>60939.570498914611</v>
      </c>
      <c r="N4632" s="179">
        <v>0</v>
      </c>
      <c r="O4632" s="179">
        <v>0</v>
      </c>
      <c r="P4632" s="179">
        <v>0</v>
      </c>
      <c r="Q4632" s="179">
        <v>0</v>
      </c>
      <c r="R4632" s="180">
        <v>0</v>
      </c>
      <c r="S4632" s="180">
        <v>0</v>
      </c>
      <c r="T4632" s="180">
        <v>0</v>
      </c>
    </row>
    <row r="4633" spans="2:20" x14ac:dyDescent="0.3">
      <c r="B4633" s="19">
        <v>4630</v>
      </c>
      <c r="C4633" s="179">
        <v>0</v>
      </c>
      <c r="D4633" s="179">
        <v>0</v>
      </c>
      <c r="E4633" s="179">
        <v>22270.228235941693</v>
      </c>
      <c r="F4633" s="179">
        <v>1</v>
      </c>
      <c r="G4633" s="179">
        <v>88736.349893002378</v>
      </c>
      <c r="H4633" s="179">
        <v>207247.73836107802</v>
      </c>
      <c r="I4633" s="179">
        <v>0</v>
      </c>
      <c r="J4633" s="179">
        <v>0</v>
      </c>
      <c r="K4633" s="179">
        <v>0</v>
      </c>
      <c r="L4633" s="179">
        <v>0</v>
      </c>
      <c r="M4633" s="179">
        <v>632066.63591920235</v>
      </c>
      <c r="N4633" s="179">
        <v>0</v>
      </c>
      <c r="O4633" s="179">
        <v>0</v>
      </c>
      <c r="P4633" s="179">
        <v>0</v>
      </c>
      <c r="Q4633" s="179">
        <v>0</v>
      </c>
      <c r="R4633" s="180">
        <v>0</v>
      </c>
      <c r="S4633" s="180">
        <v>0</v>
      </c>
      <c r="T4633" s="180">
        <v>0</v>
      </c>
    </row>
    <row r="4634" spans="2:20" x14ac:dyDescent="0.3">
      <c r="B4634" s="19">
        <v>4631</v>
      </c>
      <c r="C4634" s="179">
        <v>0</v>
      </c>
      <c r="D4634" s="179">
        <v>0</v>
      </c>
      <c r="E4634" s="179">
        <v>404351.2685064993</v>
      </c>
      <c r="F4634" s="179">
        <v>0</v>
      </c>
      <c r="G4634" s="179">
        <v>0</v>
      </c>
      <c r="H4634" s="179">
        <v>35084.0500604677</v>
      </c>
      <c r="I4634" s="179">
        <v>0</v>
      </c>
      <c r="J4634" s="179">
        <v>0</v>
      </c>
      <c r="K4634" s="179">
        <v>0</v>
      </c>
      <c r="L4634" s="179">
        <v>0</v>
      </c>
      <c r="M4634" s="179">
        <v>132187.46864765082</v>
      </c>
      <c r="N4634" s="179">
        <v>0</v>
      </c>
      <c r="O4634" s="179">
        <v>0</v>
      </c>
      <c r="P4634" s="179">
        <v>0</v>
      </c>
      <c r="Q4634" s="179">
        <v>0</v>
      </c>
      <c r="R4634" s="180">
        <v>0</v>
      </c>
      <c r="S4634" s="180">
        <v>0</v>
      </c>
      <c r="T4634" s="180">
        <v>0</v>
      </c>
    </row>
    <row r="4635" spans="2:20" x14ac:dyDescent="0.3">
      <c r="B4635" s="19">
        <v>4632</v>
      </c>
      <c r="C4635" s="179">
        <v>0</v>
      </c>
      <c r="D4635" s="179">
        <v>0</v>
      </c>
      <c r="E4635" s="179">
        <v>110050.13070584362</v>
      </c>
      <c r="F4635" s="179">
        <v>1</v>
      </c>
      <c r="G4635" s="179">
        <v>30062.494891342976</v>
      </c>
      <c r="H4635" s="179">
        <v>288593.34564227326</v>
      </c>
      <c r="I4635" s="179">
        <v>0</v>
      </c>
      <c r="J4635" s="179">
        <v>0</v>
      </c>
      <c r="K4635" s="179">
        <v>0</v>
      </c>
      <c r="L4635" s="179">
        <v>0</v>
      </c>
      <c r="M4635" s="179">
        <v>52387.404329122299</v>
      </c>
      <c r="N4635" s="179">
        <v>0</v>
      </c>
      <c r="O4635" s="179">
        <v>0</v>
      </c>
      <c r="P4635" s="179">
        <v>0</v>
      </c>
      <c r="Q4635" s="179">
        <v>0</v>
      </c>
      <c r="R4635" s="180">
        <v>0</v>
      </c>
      <c r="S4635" s="180">
        <v>0</v>
      </c>
      <c r="T4635" s="180">
        <v>0</v>
      </c>
    </row>
    <row r="4636" spans="2:20" x14ac:dyDescent="0.3">
      <c r="B4636" s="19">
        <v>4633</v>
      </c>
      <c r="C4636" s="179">
        <v>0</v>
      </c>
      <c r="D4636" s="179">
        <v>0</v>
      </c>
      <c r="E4636" s="179">
        <v>68488.793346193735</v>
      </c>
      <c r="F4636" s="179">
        <v>0</v>
      </c>
      <c r="G4636" s="179">
        <v>0</v>
      </c>
      <c r="H4636" s="179">
        <v>100239.83311654728</v>
      </c>
      <c r="I4636" s="179">
        <v>0</v>
      </c>
      <c r="J4636" s="179">
        <v>0</v>
      </c>
      <c r="K4636" s="179">
        <v>0</v>
      </c>
      <c r="L4636" s="179">
        <v>0</v>
      </c>
      <c r="M4636" s="179">
        <v>805847.86119987722</v>
      </c>
      <c r="N4636" s="179">
        <v>0</v>
      </c>
      <c r="O4636" s="179">
        <v>0</v>
      </c>
      <c r="P4636" s="179">
        <v>0</v>
      </c>
      <c r="Q4636" s="179">
        <v>0</v>
      </c>
      <c r="R4636" s="180">
        <v>0</v>
      </c>
      <c r="S4636" s="180">
        <v>0</v>
      </c>
      <c r="T4636" s="180">
        <v>0</v>
      </c>
    </row>
    <row r="4637" spans="2:20" x14ac:dyDescent="0.3">
      <c r="B4637" s="19">
        <v>4634</v>
      </c>
      <c r="C4637" s="179">
        <v>0</v>
      </c>
      <c r="D4637" s="179">
        <v>0</v>
      </c>
      <c r="E4637" s="179">
        <v>312407.19712530088</v>
      </c>
      <c r="F4637" s="179">
        <v>0</v>
      </c>
      <c r="G4637" s="179">
        <v>0</v>
      </c>
      <c r="H4637" s="179">
        <v>115270.19230935066</v>
      </c>
      <c r="I4637" s="179">
        <v>0</v>
      </c>
      <c r="J4637" s="179">
        <v>0</v>
      </c>
      <c r="K4637" s="179">
        <v>0</v>
      </c>
      <c r="L4637" s="179">
        <v>0</v>
      </c>
      <c r="M4637" s="179">
        <v>90130.378731842357</v>
      </c>
      <c r="N4637" s="179">
        <v>0</v>
      </c>
      <c r="O4637" s="179">
        <v>0</v>
      </c>
      <c r="P4637" s="179">
        <v>0</v>
      </c>
      <c r="Q4637" s="179">
        <v>0</v>
      </c>
      <c r="R4637" s="180">
        <v>0</v>
      </c>
      <c r="S4637" s="180">
        <v>0</v>
      </c>
      <c r="T4637" s="180">
        <v>0</v>
      </c>
    </row>
    <row r="4638" spans="2:20" x14ac:dyDescent="0.3">
      <c r="B4638" s="19">
        <v>4635</v>
      </c>
      <c r="C4638" s="179">
        <v>0</v>
      </c>
      <c r="D4638" s="179">
        <v>0</v>
      </c>
      <c r="E4638" s="179">
        <v>201488.57996245904</v>
      </c>
      <c r="F4638" s="179">
        <v>0</v>
      </c>
      <c r="G4638" s="179">
        <v>0</v>
      </c>
      <c r="H4638" s="179">
        <v>377860.36049259285</v>
      </c>
      <c r="I4638" s="179">
        <v>0</v>
      </c>
      <c r="J4638" s="179">
        <v>0</v>
      </c>
      <c r="K4638" s="179">
        <v>0</v>
      </c>
      <c r="L4638" s="179">
        <v>0</v>
      </c>
      <c r="M4638" s="179">
        <v>39565.54428257524</v>
      </c>
      <c r="N4638" s="179">
        <v>0</v>
      </c>
      <c r="O4638" s="179">
        <v>0</v>
      </c>
      <c r="P4638" s="179">
        <v>0</v>
      </c>
      <c r="Q4638" s="179">
        <v>0</v>
      </c>
      <c r="R4638" s="180">
        <v>0</v>
      </c>
      <c r="S4638" s="180">
        <v>0</v>
      </c>
      <c r="T4638" s="180">
        <v>0</v>
      </c>
    </row>
    <row r="4639" spans="2:20" x14ac:dyDescent="0.3">
      <c r="B4639" s="19">
        <v>4636</v>
      </c>
      <c r="C4639" s="179">
        <v>0</v>
      </c>
      <c r="D4639" s="179">
        <v>0</v>
      </c>
      <c r="E4639" s="179">
        <v>23568.053872556105</v>
      </c>
      <c r="F4639" s="179">
        <v>0</v>
      </c>
      <c r="G4639" s="179">
        <v>0</v>
      </c>
      <c r="H4639" s="179">
        <v>83579.608374533345</v>
      </c>
      <c r="I4639" s="179">
        <v>0</v>
      </c>
      <c r="J4639" s="179">
        <v>0</v>
      </c>
      <c r="K4639" s="179">
        <v>0</v>
      </c>
      <c r="L4639" s="179">
        <v>0</v>
      </c>
      <c r="M4639" s="179">
        <v>77858.047035904121</v>
      </c>
      <c r="N4639" s="179">
        <v>0</v>
      </c>
      <c r="O4639" s="179">
        <v>0</v>
      </c>
      <c r="P4639" s="179">
        <v>0</v>
      </c>
      <c r="Q4639" s="179">
        <v>0</v>
      </c>
      <c r="R4639" s="180">
        <v>0</v>
      </c>
      <c r="S4639" s="180">
        <v>0</v>
      </c>
      <c r="T4639" s="180">
        <v>0</v>
      </c>
    </row>
    <row r="4640" spans="2:20" x14ac:dyDescent="0.3">
      <c r="B4640" s="19">
        <v>4637</v>
      </c>
      <c r="C4640" s="179">
        <v>0</v>
      </c>
      <c r="D4640" s="179">
        <v>0</v>
      </c>
      <c r="E4640" s="179">
        <v>68076.965827106556</v>
      </c>
      <c r="F4640" s="179">
        <v>0</v>
      </c>
      <c r="G4640" s="179">
        <v>0</v>
      </c>
      <c r="H4640" s="179">
        <v>10663.147117142122</v>
      </c>
      <c r="I4640" s="179">
        <v>0</v>
      </c>
      <c r="J4640" s="179">
        <v>0</v>
      </c>
      <c r="K4640" s="179">
        <v>0</v>
      </c>
      <c r="L4640" s="179">
        <v>0</v>
      </c>
      <c r="M4640" s="179">
        <v>28637.155661418328</v>
      </c>
      <c r="N4640" s="179">
        <v>0</v>
      </c>
      <c r="O4640" s="179">
        <v>0</v>
      </c>
      <c r="P4640" s="179">
        <v>0</v>
      </c>
      <c r="Q4640" s="179">
        <v>0</v>
      </c>
      <c r="R4640" s="180">
        <v>0</v>
      </c>
      <c r="S4640" s="180">
        <v>0</v>
      </c>
      <c r="T4640" s="180">
        <v>0</v>
      </c>
    </row>
    <row r="4641" spans="2:20" x14ac:dyDescent="0.3">
      <c r="B4641" s="19">
        <v>4638</v>
      </c>
      <c r="C4641" s="179">
        <v>0</v>
      </c>
      <c r="D4641" s="179">
        <v>0</v>
      </c>
      <c r="E4641" s="179">
        <v>31903.044002429939</v>
      </c>
      <c r="F4641" s="179">
        <v>0</v>
      </c>
      <c r="G4641" s="179">
        <v>0</v>
      </c>
      <c r="H4641" s="179">
        <v>18102.909371288013</v>
      </c>
      <c r="I4641" s="179">
        <v>0</v>
      </c>
      <c r="J4641" s="179">
        <v>0</v>
      </c>
      <c r="K4641" s="179">
        <v>0</v>
      </c>
      <c r="L4641" s="179">
        <v>0</v>
      </c>
      <c r="M4641" s="179">
        <v>97046.357631298932</v>
      </c>
      <c r="N4641" s="179">
        <v>0</v>
      </c>
      <c r="O4641" s="179">
        <v>0</v>
      </c>
      <c r="P4641" s="179">
        <v>0</v>
      </c>
      <c r="Q4641" s="179">
        <v>0</v>
      </c>
      <c r="R4641" s="180">
        <v>0</v>
      </c>
      <c r="S4641" s="180">
        <v>0</v>
      </c>
      <c r="T4641" s="180">
        <v>0</v>
      </c>
    </row>
    <row r="4642" spans="2:20" x14ac:dyDescent="0.3">
      <c r="B4642" s="19">
        <v>4639</v>
      </c>
      <c r="C4642" s="179">
        <v>0</v>
      </c>
      <c r="D4642" s="179">
        <v>0</v>
      </c>
      <c r="E4642" s="179">
        <v>211439.41199396897</v>
      </c>
      <c r="F4642" s="179">
        <v>0</v>
      </c>
      <c r="G4642" s="179">
        <v>0</v>
      </c>
      <c r="H4642" s="179">
        <v>97815.061486233506</v>
      </c>
      <c r="I4642" s="179">
        <v>0</v>
      </c>
      <c r="J4642" s="179">
        <v>0</v>
      </c>
      <c r="K4642" s="179">
        <v>0</v>
      </c>
      <c r="L4642" s="179">
        <v>0</v>
      </c>
      <c r="M4642" s="179">
        <v>25905.828268958565</v>
      </c>
      <c r="N4642" s="179">
        <v>0</v>
      </c>
      <c r="O4642" s="179">
        <v>0</v>
      </c>
      <c r="P4642" s="179">
        <v>0</v>
      </c>
      <c r="Q4642" s="179">
        <v>0</v>
      </c>
      <c r="R4642" s="180">
        <v>0</v>
      </c>
      <c r="S4642" s="180">
        <v>0</v>
      </c>
      <c r="T4642" s="180">
        <v>0</v>
      </c>
    </row>
    <row r="4643" spans="2:20" x14ac:dyDescent="0.3">
      <c r="B4643" s="19">
        <v>4640</v>
      </c>
      <c r="C4643" s="179">
        <v>0</v>
      </c>
      <c r="D4643" s="179">
        <v>0</v>
      </c>
      <c r="E4643" s="179">
        <v>72886.139276877686</v>
      </c>
      <c r="F4643" s="179">
        <v>0</v>
      </c>
      <c r="G4643" s="179">
        <v>0</v>
      </c>
      <c r="H4643" s="179">
        <v>163846.75596321441</v>
      </c>
      <c r="I4643" s="179">
        <v>0</v>
      </c>
      <c r="J4643" s="179">
        <v>0</v>
      </c>
      <c r="K4643" s="179">
        <v>0</v>
      </c>
      <c r="L4643" s="179">
        <v>0</v>
      </c>
      <c r="M4643" s="179">
        <v>742071.30985030765</v>
      </c>
      <c r="N4643" s="179">
        <v>0</v>
      </c>
      <c r="O4643" s="179">
        <v>0</v>
      </c>
      <c r="P4643" s="179">
        <v>0</v>
      </c>
      <c r="Q4643" s="179">
        <v>0</v>
      </c>
      <c r="R4643" s="180">
        <v>0</v>
      </c>
      <c r="S4643" s="180">
        <v>0</v>
      </c>
      <c r="T4643" s="180">
        <v>0</v>
      </c>
    </row>
    <row r="4644" spans="2:20" x14ac:dyDescent="0.3">
      <c r="B4644" s="19">
        <v>4641</v>
      </c>
      <c r="C4644" s="179">
        <v>0</v>
      </c>
      <c r="D4644" s="179">
        <v>0</v>
      </c>
      <c r="E4644" s="179">
        <v>35832.962317885031</v>
      </c>
      <c r="F4644" s="179">
        <v>0</v>
      </c>
      <c r="G4644" s="179">
        <v>0</v>
      </c>
      <c r="H4644" s="179">
        <v>302272.00951363973</v>
      </c>
      <c r="I4644" s="179">
        <v>0</v>
      </c>
      <c r="J4644" s="179">
        <v>0</v>
      </c>
      <c r="K4644" s="179">
        <v>0</v>
      </c>
      <c r="L4644" s="179">
        <v>0</v>
      </c>
      <c r="M4644" s="179">
        <v>208359.99989256999</v>
      </c>
      <c r="N4644" s="179">
        <v>0</v>
      </c>
      <c r="O4644" s="179">
        <v>0</v>
      </c>
      <c r="P4644" s="179">
        <v>0</v>
      </c>
      <c r="Q4644" s="179">
        <v>0</v>
      </c>
      <c r="R4644" s="180">
        <v>0</v>
      </c>
      <c r="S4644" s="180">
        <v>0</v>
      </c>
      <c r="T4644" s="180">
        <v>0</v>
      </c>
    </row>
    <row r="4645" spans="2:20" x14ac:dyDescent="0.3">
      <c r="B4645" s="19">
        <v>4642</v>
      </c>
      <c r="C4645" s="179">
        <v>0</v>
      </c>
      <c r="D4645" s="179">
        <v>0</v>
      </c>
      <c r="E4645" s="179">
        <v>161696.88614810945</v>
      </c>
      <c r="F4645" s="179">
        <v>0</v>
      </c>
      <c r="G4645" s="179">
        <v>0</v>
      </c>
      <c r="H4645" s="179">
        <v>261797.94208215867</v>
      </c>
      <c r="I4645" s="179">
        <v>0</v>
      </c>
      <c r="J4645" s="179">
        <v>0</v>
      </c>
      <c r="K4645" s="179">
        <v>0</v>
      </c>
      <c r="L4645" s="179">
        <v>0</v>
      </c>
      <c r="M4645" s="179">
        <v>431114.11812065693</v>
      </c>
      <c r="N4645" s="179">
        <v>0</v>
      </c>
      <c r="O4645" s="179">
        <v>0</v>
      </c>
      <c r="P4645" s="179">
        <v>0</v>
      </c>
      <c r="Q4645" s="179">
        <v>0</v>
      </c>
      <c r="R4645" s="180">
        <v>0</v>
      </c>
      <c r="S4645" s="180">
        <v>0</v>
      </c>
      <c r="T4645" s="180">
        <v>0</v>
      </c>
    </row>
    <row r="4646" spans="2:20" x14ac:dyDescent="0.3">
      <c r="B4646" s="19">
        <v>4643</v>
      </c>
      <c r="C4646" s="179">
        <v>0</v>
      </c>
      <c r="D4646" s="179">
        <v>0</v>
      </c>
      <c r="E4646" s="179">
        <v>63727.45950055751</v>
      </c>
      <c r="F4646" s="179">
        <v>0</v>
      </c>
      <c r="G4646" s="179">
        <v>0</v>
      </c>
      <c r="H4646" s="179">
        <v>40458.613461267159</v>
      </c>
      <c r="I4646" s="179">
        <v>0</v>
      </c>
      <c r="J4646" s="179">
        <v>0</v>
      </c>
      <c r="K4646" s="179">
        <v>0</v>
      </c>
      <c r="L4646" s="179">
        <v>0</v>
      </c>
      <c r="M4646" s="179">
        <v>57250.526158992281</v>
      </c>
      <c r="N4646" s="179">
        <v>0</v>
      </c>
      <c r="O4646" s="179">
        <v>0</v>
      </c>
      <c r="P4646" s="179">
        <v>0</v>
      </c>
      <c r="Q4646" s="179">
        <v>0</v>
      </c>
      <c r="R4646" s="180">
        <v>0</v>
      </c>
      <c r="S4646" s="180">
        <v>0</v>
      </c>
      <c r="T4646" s="180">
        <v>0</v>
      </c>
    </row>
    <row r="4647" spans="2:20" x14ac:dyDescent="0.3">
      <c r="B4647" s="19">
        <v>4644</v>
      </c>
      <c r="C4647" s="179">
        <v>0</v>
      </c>
      <c r="D4647" s="179">
        <v>0</v>
      </c>
      <c r="E4647" s="179">
        <v>67514.044158433448</v>
      </c>
      <c r="F4647" s="179">
        <v>0</v>
      </c>
      <c r="G4647" s="179">
        <v>0</v>
      </c>
      <c r="H4647" s="179">
        <v>188488.23208896548</v>
      </c>
      <c r="I4647" s="179">
        <v>0</v>
      </c>
      <c r="J4647" s="179">
        <v>0</v>
      </c>
      <c r="K4647" s="179">
        <v>0</v>
      </c>
      <c r="L4647" s="179">
        <v>0</v>
      </c>
      <c r="M4647" s="179">
        <v>347942.24832383118</v>
      </c>
      <c r="N4647" s="179">
        <v>0</v>
      </c>
      <c r="O4647" s="179">
        <v>0</v>
      </c>
      <c r="P4647" s="179">
        <v>0</v>
      </c>
      <c r="Q4647" s="179">
        <v>0</v>
      </c>
      <c r="R4647" s="180">
        <v>0</v>
      </c>
      <c r="S4647" s="180">
        <v>0</v>
      </c>
      <c r="T4647" s="180">
        <v>0</v>
      </c>
    </row>
    <row r="4648" spans="2:20" x14ac:dyDescent="0.3">
      <c r="B4648" s="19">
        <v>4645</v>
      </c>
      <c r="C4648" s="179">
        <v>0</v>
      </c>
      <c r="D4648" s="179">
        <v>0</v>
      </c>
      <c r="E4648" s="179">
        <v>30858.246784283496</v>
      </c>
      <c r="F4648" s="179">
        <v>0</v>
      </c>
      <c r="G4648" s="179">
        <v>0</v>
      </c>
      <c r="H4648" s="179">
        <v>2267969.6920100334</v>
      </c>
      <c r="I4648" s="179">
        <v>0</v>
      </c>
      <c r="J4648" s="179">
        <v>0</v>
      </c>
      <c r="K4648" s="179">
        <v>0</v>
      </c>
      <c r="L4648" s="179">
        <v>0</v>
      </c>
      <c r="M4648" s="179">
        <v>119392.54445495812</v>
      </c>
      <c r="N4648" s="179">
        <v>0</v>
      </c>
      <c r="O4648" s="179">
        <v>0</v>
      </c>
      <c r="P4648" s="179">
        <v>0</v>
      </c>
      <c r="Q4648" s="179">
        <v>0</v>
      </c>
      <c r="R4648" s="180">
        <v>0</v>
      </c>
      <c r="S4648" s="180">
        <v>0</v>
      </c>
      <c r="T4648" s="180">
        <v>0</v>
      </c>
    </row>
    <row r="4649" spans="2:20" x14ac:dyDescent="0.3">
      <c r="B4649" s="19">
        <v>4646</v>
      </c>
      <c r="C4649" s="179">
        <v>0</v>
      </c>
      <c r="D4649" s="179">
        <v>0</v>
      </c>
      <c r="E4649" s="179">
        <v>12427.943944458344</v>
      </c>
      <c r="F4649" s="179">
        <v>0</v>
      </c>
      <c r="G4649" s="179">
        <v>0</v>
      </c>
      <c r="H4649" s="179">
        <v>79444.503396607499</v>
      </c>
      <c r="I4649" s="179">
        <v>0</v>
      </c>
      <c r="J4649" s="179">
        <v>0</v>
      </c>
      <c r="K4649" s="179">
        <v>0</v>
      </c>
      <c r="L4649" s="179">
        <v>0</v>
      </c>
      <c r="M4649" s="179">
        <v>13264.315393122566</v>
      </c>
      <c r="N4649" s="179">
        <v>0</v>
      </c>
      <c r="O4649" s="179">
        <v>0</v>
      </c>
      <c r="P4649" s="179">
        <v>0</v>
      </c>
      <c r="Q4649" s="179">
        <v>0</v>
      </c>
      <c r="R4649" s="180">
        <v>0</v>
      </c>
      <c r="S4649" s="180">
        <v>0</v>
      </c>
      <c r="T4649" s="180">
        <v>0</v>
      </c>
    </row>
    <row r="4650" spans="2:20" x14ac:dyDescent="0.3">
      <c r="B4650" s="19">
        <v>4647</v>
      </c>
      <c r="C4650" s="179">
        <v>0</v>
      </c>
      <c r="D4650" s="179">
        <v>0</v>
      </c>
      <c r="E4650" s="179">
        <v>308080.43368956842</v>
      </c>
      <c r="F4650" s="179">
        <v>0</v>
      </c>
      <c r="G4650" s="179">
        <v>0</v>
      </c>
      <c r="H4650" s="179">
        <v>57103.134102315547</v>
      </c>
      <c r="I4650" s="179">
        <v>0</v>
      </c>
      <c r="J4650" s="179">
        <v>0</v>
      </c>
      <c r="K4650" s="179">
        <v>0</v>
      </c>
      <c r="L4650" s="179">
        <v>0</v>
      </c>
      <c r="M4650" s="179">
        <v>36252.778565701061</v>
      </c>
      <c r="N4650" s="179">
        <v>0</v>
      </c>
      <c r="O4650" s="179">
        <v>0</v>
      </c>
      <c r="P4650" s="179">
        <v>0</v>
      </c>
      <c r="Q4650" s="179">
        <v>0</v>
      </c>
      <c r="R4650" s="180">
        <v>0</v>
      </c>
      <c r="S4650" s="180">
        <v>0</v>
      </c>
      <c r="T4650" s="180">
        <v>0</v>
      </c>
    </row>
    <row r="4651" spans="2:20" x14ac:dyDescent="0.3">
      <c r="B4651" s="19">
        <v>4648</v>
      </c>
      <c r="C4651" s="179">
        <v>1</v>
      </c>
      <c r="D4651" s="179">
        <v>408161.59376962262</v>
      </c>
      <c r="E4651" s="179">
        <v>56411.298352384001</v>
      </c>
      <c r="F4651" s="179">
        <v>0</v>
      </c>
      <c r="G4651" s="179">
        <v>0</v>
      </c>
      <c r="H4651" s="179">
        <v>95637.280271218217</v>
      </c>
      <c r="I4651" s="179">
        <v>0</v>
      </c>
      <c r="J4651" s="179">
        <v>0</v>
      </c>
      <c r="K4651" s="179">
        <v>0</v>
      </c>
      <c r="L4651" s="179">
        <v>0</v>
      </c>
      <c r="M4651" s="179">
        <v>59898.156972393095</v>
      </c>
      <c r="N4651" s="179">
        <v>0</v>
      </c>
      <c r="O4651" s="179">
        <v>0</v>
      </c>
      <c r="P4651" s="179">
        <v>0</v>
      </c>
      <c r="Q4651" s="179">
        <v>0</v>
      </c>
      <c r="R4651" s="180">
        <v>0</v>
      </c>
      <c r="S4651" s="180">
        <v>0</v>
      </c>
      <c r="T4651" s="180">
        <v>408161.59376962262</v>
      </c>
    </row>
    <row r="4652" spans="2:20" x14ac:dyDescent="0.3">
      <c r="B4652" s="19">
        <v>4649</v>
      </c>
      <c r="C4652" s="179">
        <v>0</v>
      </c>
      <c r="D4652" s="179">
        <v>0</v>
      </c>
      <c r="E4652" s="179">
        <v>333268.42342079763</v>
      </c>
      <c r="F4652" s="179">
        <v>0</v>
      </c>
      <c r="G4652" s="179">
        <v>0</v>
      </c>
      <c r="H4652" s="179">
        <v>53786.301147240738</v>
      </c>
      <c r="I4652" s="179">
        <v>0</v>
      </c>
      <c r="J4652" s="179">
        <v>0</v>
      </c>
      <c r="K4652" s="179">
        <v>0</v>
      </c>
      <c r="L4652" s="179">
        <v>0</v>
      </c>
      <c r="M4652" s="179">
        <v>165355.97232742069</v>
      </c>
      <c r="N4652" s="179">
        <v>0</v>
      </c>
      <c r="O4652" s="179">
        <v>0</v>
      </c>
      <c r="P4652" s="179">
        <v>0</v>
      </c>
      <c r="Q4652" s="179">
        <v>0</v>
      </c>
      <c r="R4652" s="180">
        <v>0</v>
      </c>
      <c r="S4652" s="180">
        <v>0</v>
      </c>
      <c r="T4652" s="180">
        <v>0</v>
      </c>
    </row>
    <row r="4653" spans="2:20" x14ac:dyDescent="0.3">
      <c r="B4653" s="19">
        <v>4650</v>
      </c>
      <c r="C4653" s="179">
        <v>0</v>
      </c>
      <c r="D4653" s="179">
        <v>0</v>
      </c>
      <c r="E4653" s="179">
        <v>23137.492851264346</v>
      </c>
      <c r="F4653" s="179">
        <v>0</v>
      </c>
      <c r="G4653" s="179">
        <v>0</v>
      </c>
      <c r="H4653" s="179">
        <v>77289.505274168318</v>
      </c>
      <c r="I4653" s="179">
        <v>0</v>
      </c>
      <c r="J4653" s="179">
        <v>0</v>
      </c>
      <c r="K4653" s="179">
        <v>0</v>
      </c>
      <c r="L4653" s="179">
        <v>0</v>
      </c>
      <c r="M4653" s="179">
        <v>167767.56521168936</v>
      </c>
      <c r="N4653" s="179">
        <v>0</v>
      </c>
      <c r="O4653" s="179">
        <v>0</v>
      </c>
      <c r="P4653" s="179">
        <v>0</v>
      </c>
      <c r="Q4653" s="179">
        <v>0</v>
      </c>
      <c r="R4653" s="180">
        <v>0</v>
      </c>
      <c r="S4653" s="180">
        <v>0</v>
      </c>
      <c r="T4653" s="180">
        <v>0</v>
      </c>
    </row>
    <row r="4654" spans="2:20" x14ac:dyDescent="0.3">
      <c r="B4654" s="19">
        <v>4651</v>
      </c>
      <c r="C4654" s="179">
        <v>0</v>
      </c>
      <c r="D4654" s="179">
        <v>0</v>
      </c>
      <c r="E4654" s="179">
        <v>57303.08755266518</v>
      </c>
      <c r="F4654" s="179">
        <v>0</v>
      </c>
      <c r="G4654" s="179">
        <v>0</v>
      </c>
      <c r="H4654" s="179">
        <v>475716.74506347813</v>
      </c>
      <c r="I4654" s="179">
        <v>0</v>
      </c>
      <c r="J4654" s="179">
        <v>0</v>
      </c>
      <c r="K4654" s="179">
        <v>0</v>
      </c>
      <c r="L4654" s="179">
        <v>0</v>
      </c>
      <c r="M4654" s="179">
        <v>8812.8501544231112</v>
      </c>
      <c r="N4654" s="179">
        <v>0</v>
      </c>
      <c r="O4654" s="179">
        <v>0</v>
      </c>
      <c r="P4654" s="179">
        <v>0</v>
      </c>
      <c r="Q4654" s="179">
        <v>0</v>
      </c>
      <c r="R4654" s="180">
        <v>0</v>
      </c>
      <c r="S4654" s="180">
        <v>0</v>
      </c>
      <c r="T4654" s="180">
        <v>0</v>
      </c>
    </row>
    <row r="4655" spans="2:20" x14ac:dyDescent="0.3">
      <c r="B4655" s="19">
        <v>4652</v>
      </c>
      <c r="C4655" s="179">
        <v>0</v>
      </c>
      <c r="D4655" s="179">
        <v>0</v>
      </c>
      <c r="E4655" s="179">
        <v>62208.757887070562</v>
      </c>
      <c r="F4655" s="179">
        <v>0</v>
      </c>
      <c r="G4655" s="179">
        <v>0</v>
      </c>
      <c r="H4655" s="179">
        <v>9791.5787780934788</v>
      </c>
      <c r="I4655" s="179">
        <v>0</v>
      </c>
      <c r="J4655" s="179">
        <v>0</v>
      </c>
      <c r="K4655" s="179">
        <v>0</v>
      </c>
      <c r="L4655" s="179">
        <v>0</v>
      </c>
      <c r="M4655" s="179">
        <v>181683.91737645792</v>
      </c>
      <c r="N4655" s="179">
        <v>0</v>
      </c>
      <c r="O4655" s="179">
        <v>0</v>
      </c>
      <c r="P4655" s="179">
        <v>0</v>
      </c>
      <c r="Q4655" s="179">
        <v>0</v>
      </c>
      <c r="R4655" s="180">
        <v>0</v>
      </c>
      <c r="S4655" s="180">
        <v>0</v>
      </c>
      <c r="T4655" s="180">
        <v>0</v>
      </c>
    </row>
    <row r="4656" spans="2:20" x14ac:dyDescent="0.3">
      <c r="B4656" s="19">
        <v>4653</v>
      </c>
      <c r="C4656" s="179">
        <v>0</v>
      </c>
      <c r="D4656" s="179">
        <v>0</v>
      </c>
      <c r="E4656" s="179">
        <v>11507.314884621417</v>
      </c>
      <c r="F4656" s="179">
        <v>0</v>
      </c>
      <c r="G4656" s="179">
        <v>0</v>
      </c>
      <c r="H4656" s="179">
        <v>50376.573470266689</v>
      </c>
      <c r="I4656" s="179">
        <v>0</v>
      </c>
      <c r="J4656" s="179">
        <v>0</v>
      </c>
      <c r="K4656" s="179">
        <v>0</v>
      </c>
      <c r="L4656" s="179">
        <v>0</v>
      </c>
      <c r="M4656" s="179">
        <v>68831.152161931823</v>
      </c>
      <c r="N4656" s="179">
        <v>0</v>
      </c>
      <c r="O4656" s="179">
        <v>0</v>
      </c>
      <c r="P4656" s="179">
        <v>0</v>
      </c>
      <c r="Q4656" s="179">
        <v>0</v>
      </c>
      <c r="R4656" s="180">
        <v>0</v>
      </c>
      <c r="S4656" s="180">
        <v>0</v>
      </c>
      <c r="T4656" s="180">
        <v>0</v>
      </c>
    </row>
    <row r="4657" spans="2:20" x14ac:dyDescent="0.3">
      <c r="B4657" s="19">
        <v>4654</v>
      </c>
      <c r="C4657" s="179">
        <v>0</v>
      </c>
      <c r="D4657" s="179">
        <v>0</v>
      </c>
      <c r="E4657" s="179">
        <v>49450.564842750238</v>
      </c>
      <c r="F4657" s="179">
        <v>0</v>
      </c>
      <c r="G4657" s="179">
        <v>0</v>
      </c>
      <c r="H4657" s="179">
        <v>57356.018655421067</v>
      </c>
      <c r="I4657" s="179">
        <v>0</v>
      </c>
      <c r="J4657" s="179">
        <v>0</v>
      </c>
      <c r="K4657" s="179">
        <v>0</v>
      </c>
      <c r="L4657" s="179">
        <v>0</v>
      </c>
      <c r="M4657" s="179">
        <v>103361.23067367604</v>
      </c>
      <c r="N4657" s="179">
        <v>0</v>
      </c>
      <c r="O4657" s="179">
        <v>0</v>
      </c>
      <c r="P4657" s="179">
        <v>0</v>
      </c>
      <c r="Q4657" s="179">
        <v>0</v>
      </c>
      <c r="R4657" s="180">
        <v>0</v>
      </c>
      <c r="S4657" s="180">
        <v>0</v>
      </c>
      <c r="T4657" s="180">
        <v>0</v>
      </c>
    </row>
    <row r="4658" spans="2:20" x14ac:dyDescent="0.3">
      <c r="B4658" s="19">
        <v>4655</v>
      </c>
      <c r="C4658" s="179">
        <v>0</v>
      </c>
      <c r="D4658" s="179">
        <v>0</v>
      </c>
      <c r="E4658" s="179">
        <v>30549.452057985105</v>
      </c>
      <c r="F4658" s="179">
        <v>0</v>
      </c>
      <c r="G4658" s="179">
        <v>0</v>
      </c>
      <c r="H4658" s="179">
        <v>7401.3402825134835</v>
      </c>
      <c r="I4658" s="179">
        <v>0</v>
      </c>
      <c r="J4658" s="179">
        <v>0</v>
      </c>
      <c r="K4658" s="179">
        <v>0</v>
      </c>
      <c r="L4658" s="179">
        <v>0</v>
      </c>
      <c r="M4658" s="179">
        <v>583987.36833020567</v>
      </c>
      <c r="N4658" s="179">
        <v>0</v>
      </c>
      <c r="O4658" s="179">
        <v>0</v>
      </c>
      <c r="P4658" s="179">
        <v>0</v>
      </c>
      <c r="Q4658" s="179">
        <v>0</v>
      </c>
      <c r="R4658" s="180">
        <v>0</v>
      </c>
      <c r="S4658" s="180">
        <v>0</v>
      </c>
      <c r="T4658" s="180">
        <v>0</v>
      </c>
    </row>
    <row r="4659" spans="2:20" x14ac:dyDescent="0.3">
      <c r="B4659" s="19">
        <v>4656</v>
      </c>
      <c r="C4659" s="179">
        <v>0</v>
      </c>
      <c r="D4659" s="179">
        <v>0</v>
      </c>
      <c r="E4659" s="179">
        <v>1397093.5088134489</v>
      </c>
      <c r="F4659" s="179">
        <v>0</v>
      </c>
      <c r="G4659" s="179">
        <v>0</v>
      </c>
      <c r="H4659" s="179">
        <v>32632.891581278811</v>
      </c>
      <c r="I4659" s="179">
        <v>0</v>
      </c>
      <c r="J4659" s="179">
        <v>0</v>
      </c>
      <c r="K4659" s="179">
        <v>0</v>
      </c>
      <c r="L4659" s="179">
        <v>0</v>
      </c>
      <c r="M4659" s="179">
        <v>516475.26240665046</v>
      </c>
      <c r="N4659" s="179">
        <v>0</v>
      </c>
      <c r="O4659" s="179">
        <v>0</v>
      </c>
      <c r="P4659" s="179">
        <v>0</v>
      </c>
      <c r="Q4659" s="179">
        <v>0</v>
      </c>
      <c r="R4659" s="180">
        <v>0</v>
      </c>
      <c r="S4659" s="180">
        <v>0</v>
      </c>
      <c r="T4659" s="180">
        <v>0</v>
      </c>
    </row>
    <row r="4660" spans="2:20" x14ac:dyDescent="0.3">
      <c r="B4660" s="19">
        <v>4657</v>
      </c>
      <c r="C4660" s="179">
        <v>0</v>
      </c>
      <c r="D4660" s="179">
        <v>0</v>
      </c>
      <c r="E4660" s="179">
        <v>20846.806371018643</v>
      </c>
      <c r="F4660" s="179">
        <v>0</v>
      </c>
      <c r="G4660" s="179">
        <v>0</v>
      </c>
      <c r="H4660" s="179">
        <v>17721.659546508519</v>
      </c>
      <c r="I4660" s="179">
        <v>0</v>
      </c>
      <c r="J4660" s="179">
        <v>0</v>
      </c>
      <c r="K4660" s="179">
        <v>0</v>
      </c>
      <c r="L4660" s="179">
        <v>0</v>
      </c>
      <c r="M4660" s="179">
        <v>13985.041375537443</v>
      </c>
      <c r="N4660" s="179">
        <v>0</v>
      </c>
      <c r="O4660" s="179">
        <v>0</v>
      </c>
      <c r="P4660" s="179">
        <v>0</v>
      </c>
      <c r="Q4660" s="179">
        <v>0</v>
      </c>
      <c r="R4660" s="180">
        <v>0</v>
      </c>
      <c r="S4660" s="180">
        <v>0</v>
      </c>
      <c r="T4660" s="180">
        <v>0</v>
      </c>
    </row>
    <row r="4661" spans="2:20" x14ac:dyDescent="0.3">
      <c r="B4661" s="19">
        <v>4658</v>
      </c>
      <c r="C4661" s="179">
        <v>0</v>
      </c>
      <c r="D4661" s="179">
        <v>0</v>
      </c>
      <c r="E4661" s="179">
        <v>14464.63205214132</v>
      </c>
      <c r="F4661" s="179">
        <v>0</v>
      </c>
      <c r="G4661" s="179">
        <v>0</v>
      </c>
      <c r="H4661" s="179">
        <v>71365.840250486392</v>
      </c>
      <c r="I4661" s="179">
        <v>0</v>
      </c>
      <c r="J4661" s="179">
        <v>0</v>
      </c>
      <c r="K4661" s="179">
        <v>0</v>
      </c>
      <c r="L4661" s="179">
        <v>0</v>
      </c>
      <c r="M4661" s="179">
        <v>38870.852455607666</v>
      </c>
      <c r="N4661" s="179">
        <v>0</v>
      </c>
      <c r="O4661" s="179">
        <v>0</v>
      </c>
      <c r="P4661" s="179">
        <v>0</v>
      </c>
      <c r="Q4661" s="179">
        <v>0</v>
      </c>
      <c r="R4661" s="180">
        <v>0</v>
      </c>
      <c r="S4661" s="180">
        <v>0</v>
      </c>
      <c r="T4661" s="180">
        <v>0</v>
      </c>
    </row>
    <row r="4662" spans="2:20" x14ac:dyDescent="0.3">
      <c r="B4662" s="19">
        <v>4659</v>
      </c>
      <c r="C4662" s="179">
        <v>0</v>
      </c>
      <c r="D4662" s="179">
        <v>0</v>
      </c>
      <c r="E4662" s="179">
        <v>427889.3691802281</v>
      </c>
      <c r="F4662" s="179">
        <v>0</v>
      </c>
      <c r="G4662" s="179">
        <v>0</v>
      </c>
      <c r="H4662" s="179">
        <v>2025.8353398307577</v>
      </c>
      <c r="I4662" s="179">
        <v>0</v>
      </c>
      <c r="J4662" s="179">
        <v>0</v>
      </c>
      <c r="K4662" s="179">
        <v>0</v>
      </c>
      <c r="L4662" s="179">
        <v>0</v>
      </c>
      <c r="M4662" s="179">
        <v>27766.964261103574</v>
      </c>
      <c r="N4662" s="179">
        <v>0</v>
      </c>
      <c r="O4662" s="179">
        <v>0</v>
      </c>
      <c r="P4662" s="179">
        <v>0</v>
      </c>
      <c r="Q4662" s="179">
        <v>0</v>
      </c>
      <c r="R4662" s="180">
        <v>0</v>
      </c>
      <c r="S4662" s="180">
        <v>0</v>
      </c>
      <c r="T4662" s="180">
        <v>0</v>
      </c>
    </row>
    <row r="4663" spans="2:20" x14ac:dyDescent="0.3">
      <c r="B4663" s="19">
        <v>4660</v>
      </c>
      <c r="C4663" s="179">
        <v>1</v>
      </c>
      <c r="D4663" s="179">
        <v>3947857.9284547977</v>
      </c>
      <c r="E4663" s="179">
        <v>16618.375636796751</v>
      </c>
      <c r="F4663" s="179">
        <v>0</v>
      </c>
      <c r="G4663" s="179">
        <v>0</v>
      </c>
      <c r="H4663" s="179">
        <v>129554.52849455143</v>
      </c>
      <c r="I4663" s="179">
        <v>0</v>
      </c>
      <c r="J4663" s="179">
        <v>1000000</v>
      </c>
      <c r="K4663" s="179">
        <v>0</v>
      </c>
      <c r="L4663" s="179">
        <v>0</v>
      </c>
      <c r="M4663" s="179">
        <v>1343846.8929648513</v>
      </c>
      <c r="N4663" s="179">
        <v>0</v>
      </c>
      <c r="O4663" s="179">
        <v>1000000</v>
      </c>
      <c r="P4663" s="179">
        <v>0</v>
      </c>
      <c r="Q4663" s="179">
        <v>0</v>
      </c>
      <c r="R4663" s="180">
        <v>2247857.9284547977</v>
      </c>
      <c r="S4663" s="180">
        <v>0</v>
      </c>
      <c r="T4663" s="180">
        <v>2947857.9284547977</v>
      </c>
    </row>
    <row r="4664" spans="2:20" x14ac:dyDescent="0.3">
      <c r="B4664" s="19">
        <v>4661</v>
      </c>
      <c r="C4664" s="179">
        <v>0</v>
      </c>
      <c r="D4664" s="179">
        <v>0</v>
      </c>
      <c r="E4664" s="179">
        <v>97400.839675782991</v>
      </c>
      <c r="F4664" s="179">
        <v>0</v>
      </c>
      <c r="G4664" s="179">
        <v>0</v>
      </c>
      <c r="H4664" s="179">
        <v>23108.433616292172</v>
      </c>
      <c r="I4664" s="179">
        <v>0</v>
      </c>
      <c r="J4664" s="179">
        <v>0</v>
      </c>
      <c r="K4664" s="179">
        <v>0</v>
      </c>
      <c r="L4664" s="179">
        <v>0</v>
      </c>
      <c r="M4664" s="179">
        <v>57166.259698336093</v>
      </c>
      <c r="N4664" s="179">
        <v>0</v>
      </c>
      <c r="O4664" s="179">
        <v>0</v>
      </c>
      <c r="P4664" s="179">
        <v>0</v>
      </c>
      <c r="Q4664" s="179">
        <v>0</v>
      </c>
      <c r="R4664" s="180">
        <v>0</v>
      </c>
      <c r="S4664" s="180">
        <v>0</v>
      </c>
      <c r="T4664" s="180">
        <v>0</v>
      </c>
    </row>
    <row r="4665" spans="2:20" x14ac:dyDescent="0.3">
      <c r="B4665" s="19">
        <v>4662</v>
      </c>
      <c r="C4665" s="179">
        <v>0</v>
      </c>
      <c r="D4665" s="179">
        <v>0</v>
      </c>
      <c r="E4665" s="179">
        <v>272035.83053806581</v>
      </c>
      <c r="F4665" s="179">
        <v>0</v>
      </c>
      <c r="G4665" s="179">
        <v>0</v>
      </c>
      <c r="H4665" s="179">
        <v>10301.273905388094</v>
      </c>
      <c r="I4665" s="179">
        <v>0</v>
      </c>
      <c r="J4665" s="179">
        <v>0</v>
      </c>
      <c r="K4665" s="179">
        <v>0</v>
      </c>
      <c r="L4665" s="179">
        <v>0</v>
      </c>
      <c r="M4665" s="179">
        <v>133963.57780427209</v>
      </c>
      <c r="N4665" s="179">
        <v>0</v>
      </c>
      <c r="O4665" s="179">
        <v>0</v>
      </c>
      <c r="P4665" s="179">
        <v>0</v>
      </c>
      <c r="Q4665" s="179">
        <v>0</v>
      </c>
      <c r="R4665" s="180">
        <v>0</v>
      </c>
      <c r="S4665" s="180">
        <v>0</v>
      </c>
      <c r="T4665" s="180">
        <v>0</v>
      </c>
    </row>
    <row r="4666" spans="2:20" x14ac:dyDescent="0.3">
      <c r="B4666" s="19">
        <v>4663</v>
      </c>
      <c r="C4666" s="179">
        <v>0</v>
      </c>
      <c r="D4666" s="179">
        <v>0</v>
      </c>
      <c r="E4666" s="179">
        <v>2143597.8906347267</v>
      </c>
      <c r="F4666" s="179">
        <v>0</v>
      </c>
      <c r="G4666" s="179">
        <v>0</v>
      </c>
      <c r="H4666" s="179">
        <v>24746.314881206385</v>
      </c>
      <c r="I4666" s="179">
        <v>0</v>
      </c>
      <c r="J4666" s="179">
        <v>0</v>
      </c>
      <c r="K4666" s="179">
        <v>0</v>
      </c>
      <c r="L4666" s="179">
        <v>0</v>
      </c>
      <c r="M4666" s="179">
        <v>577801.71304668661</v>
      </c>
      <c r="N4666" s="179">
        <v>0</v>
      </c>
      <c r="O4666" s="179">
        <v>0</v>
      </c>
      <c r="P4666" s="179">
        <v>0</v>
      </c>
      <c r="Q4666" s="179">
        <v>0</v>
      </c>
      <c r="R4666" s="180">
        <v>0</v>
      </c>
      <c r="S4666" s="180">
        <v>0</v>
      </c>
      <c r="T4666" s="180">
        <v>0</v>
      </c>
    </row>
    <row r="4667" spans="2:20" x14ac:dyDescent="0.3">
      <c r="B4667" s="19">
        <v>4664</v>
      </c>
      <c r="C4667" s="179">
        <v>0</v>
      </c>
      <c r="D4667" s="179">
        <v>0</v>
      </c>
      <c r="E4667" s="179">
        <v>157934.07497089505</v>
      </c>
      <c r="F4667" s="179">
        <v>0</v>
      </c>
      <c r="G4667" s="179">
        <v>0</v>
      </c>
      <c r="H4667" s="179">
        <v>26526.271606824001</v>
      </c>
      <c r="I4667" s="179">
        <v>0</v>
      </c>
      <c r="J4667" s="179">
        <v>0</v>
      </c>
      <c r="K4667" s="179">
        <v>0</v>
      </c>
      <c r="L4667" s="179">
        <v>0</v>
      </c>
      <c r="M4667" s="179">
        <v>51941.109487922651</v>
      </c>
      <c r="N4667" s="179">
        <v>0</v>
      </c>
      <c r="O4667" s="179">
        <v>0</v>
      </c>
      <c r="P4667" s="179">
        <v>0</v>
      </c>
      <c r="Q4667" s="179">
        <v>0</v>
      </c>
      <c r="R4667" s="180">
        <v>0</v>
      </c>
      <c r="S4667" s="180">
        <v>0</v>
      </c>
      <c r="T4667" s="180">
        <v>0</v>
      </c>
    </row>
    <row r="4668" spans="2:20" x14ac:dyDescent="0.3">
      <c r="B4668" s="19">
        <v>4665</v>
      </c>
      <c r="C4668" s="179">
        <v>0</v>
      </c>
      <c r="D4668" s="179">
        <v>0</v>
      </c>
      <c r="E4668" s="179">
        <v>58980.616507496401</v>
      </c>
      <c r="F4668" s="179">
        <v>0</v>
      </c>
      <c r="G4668" s="179">
        <v>0</v>
      </c>
      <c r="H4668" s="179">
        <v>56704.810278939513</v>
      </c>
      <c r="I4668" s="179">
        <v>0</v>
      </c>
      <c r="J4668" s="179">
        <v>0</v>
      </c>
      <c r="K4668" s="179">
        <v>0</v>
      </c>
      <c r="L4668" s="179">
        <v>0</v>
      </c>
      <c r="M4668" s="179">
        <v>125831.174091786</v>
      </c>
      <c r="N4668" s="179">
        <v>0</v>
      </c>
      <c r="O4668" s="179">
        <v>0</v>
      </c>
      <c r="P4668" s="179">
        <v>0</v>
      </c>
      <c r="Q4668" s="179">
        <v>0</v>
      </c>
      <c r="R4668" s="180">
        <v>0</v>
      </c>
      <c r="S4668" s="180">
        <v>0</v>
      </c>
      <c r="T4668" s="180">
        <v>0</v>
      </c>
    </row>
    <row r="4669" spans="2:20" x14ac:dyDescent="0.3">
      <c r="B4669" s="19">
        <v>4666</v>
      </c>
      <c r="C4669" s="179">
        <v>0</v>
      </c>
      <c r="D4669" s="179">
        <v>0</v>
      </c>
      <c r="E4669" s="179">
        <v>88665.961260213167</v>
      </c>
      <c r="F4669" s="179">
        <v>0</v>
      </c>
      <c r="G4669" s="179">
        <v>0</v>
      </c>
      <c r="H4669" s="179">
        <v>65303.682813512154</v>
      </c>
      <c r="I4669" s="179">
        <v>0</v>
      </c>
      <c r="J4669" s="179">
        <v>0</v>
      </c>
      <c r="K4669" s="179">
        <v>0</v>
      </c>
      <c r="L4669" s="179">
        <v>0</v>
      </c>
      <c r="M4669" s="179">
        <v>30987.885086048136</v>
      </c>
      <c r="N4669" s="179">
        <v>0</v>
      </c>
      <c r="O4669" s="179">
        <v>0</v>
      </c>
      <c r="P4669" s="179">
        <v>0</v>
      </c>
      <c r="Q4669" s="179">
        <v>0</v>
      </c>
      <c r="R4669" s="180">
        <v>0</v>
      </c>
      <c r="S4669" s="180">
        <v>0</v>
      </c>
      <c r="T4669" s="180">
        <v>0</v>
      </c>
    </row>
    <row r="4670" spans="2:20" x14ac:dyDescent="0.3">
      <c r="B4670" s="19">
        <v>4667</v>
      </c>
      <c r="C4670" s="179">
        <v>0</v>
      </c>
      <c r="D4670" s="179">
        <v>0</v>
      </c>
      <c r="E4670" s="179">
        <v>163270.87491150881</v>
      </c>
      <c r="F4670" s="179">
        <v>0</v>
      </c>
      <c r="G4670" s="179">
        <v>0</v>
      </c>
      <c r="H4670" s="179">
        <v>47384.916564230734</v>
      </c>
      <c r="I4670" s="179">
        <v>0</v>
      </c>
      <c r="J4670" s="179">
        <v>0</v>
      </c>
      <c r="K4670" s="179">
        <v>0</v>
      </c>
      <c r="L4670" s="179">
        <v>0</v>
      </c>
      <c r="M4670" s="179">
        <v>43479.312468389617</v>
      </c>
      <c r="N4670" s="179">
        <v>0</v>
      </c>
      <c r="O4670" s="179">
        <v>0</v>
      </c>
      <c r="P4670" s="179">
        <v>0</v>
      </c>
      <c r="Q4670" s="179">
        <v>0</v>
      </c>
      <c r="R4670" s="180">
        <v>0</v>
      </c>
      <c r="S4670" s="180">
        <v>0</v>
      </c>
      <c r="T4670" s="180">
        <v>0</v>
      </c>
    </row>
    <row r="4671" spans="2:20" x14ac:dyDescent="0.3">
      <c r="B4671" s="19">
        <v>4668</v>
      </c>
      <c r="C4671" s="179">
        <v>0</v>
      </c>
      <c r="D4671" s="179">
        <v>0</v>
      </c>
      <c r="E4671" s="179">
        <v>198040.80275871104</v>
      </c>
      <c r="F4671" s="179">
        <v>0</v>
      </c>
      <c r="G4671" s="179">
        <v>0</v>
      </c>
      <c r="H4671" s="179">
        <v>378133.46078598668</v>
      </c>
      <c r="I4671" s="179">
        <v>0</v>
      </c>
      <c r="J4671" s="179">
        <v>0</v>
      </c>
      <c r="K4671" s="179">
        <v>0</v>
      </c>
      <c r="L4671" s="179">
        <v>0</v>
      </c>
      <c r="M4671" s="179">
        <v>37284.409981509256</v>
      </c>
      <c r="N4671" s="179">
        <v>0</v>
      </c>
      <c r="O4671" s="179">
        <v>0</v>
      </c>
      <c r="P4671" s="179">
        <v>0</v>
      </c>
      <c r="Q4671" s="179">
        <v>0</v>
      </c>
      <c r="R4671" s="180">
        <v>0</v>
      </c>
      <c r="S4671" s="180">
        <v>0</v>
      </c>
      <c r="T4671" s="180">
        <v>0</v>
      </c>
    </row>
    <row r="4672" spans="2:20" x14ac:dyDescent="0.3">
      <c r="B4672" s="19">
        <v>4669</v>
      </c>
      <c r="C4672" s="179">
        <v>0</v>
      </c>
      <c r="D4672" s="179">
        <v>0</v>
      </c>
      <c r="E4672" s="179">
        <v>182356.9166924789</v>
      </c>
      <c r="F4672" s="179">
        <v>0</v>
      </c>
      <c r="G4672" s="179">
        <v>0</v>
      </c>
      <c r="H4672" s="179">
        <v>792638.42566155712</v>
      </c>
      <c r="I4672" s="179">
        <v>0</v>
      </c>
      <c r="J4672" s="179">
        <v>0</v>
      </c>
      <c r="K4672" s="179">
        <v>0</v>
      </c>
      <c r="L4672" s="179">
        <v>0</v>
      </c>
      <c r="M4672" s="179">
        <v>237830.96660341424</v>
      </c>
      <c r="N4672" s="179">
        <v>0</v>
      </c>
      <c r="O4672" s="179">
        <v>0</v>
      </c>
      <c r="P4672" s="179">
        <v>0</v>
      </c>
      <c r="Q4672" s="179">
        <v>0</v>
      </c>
      <c r="R4672" s="180">
        <v>0</v>
      </c>
      <c r="S4672" s="180">
        <v>0</v>
      </c>
      <c r="T4672" s="180">
        <v>0</v>
      </c>
    </row>
    <row r="4673" spans="2:20" x14ac:dyDescent="0.3">
      <c r="B4673" s="19">
        <v>4670</v>
      </c>
      <c r="C4673" s="179">
        <v>0</v>
      </c>
      <c r="D4673" s="179">
        <v>0</v>
      </c>
      <c r="E4673" s="179">
        <v>3261101.2505546869</v>
      </c>
      <c r="F4673" s="179">
        <v>0</v>
      </c>
      <c r="G4673" s="179">
        <v>0</v>
      </c>
      <c r="H4673" s="179">
        <v>76950.482948069926</v>
      </c>
      <c r="I4673" s="179">
        <v>0</v>
      </c>
      <c r="J4673" s="179">
        <v>0</v>
      </c>
      <c r="K4673" s="179">
        <v>0</v>
      </c>
      <c r="L4673" s="179">
        <v>0</v>
      </c>
      <c r="M4673" s="179">
        <v>436031.00552592805</v>
      </c>
      <c r="N4673" s="179">
        <v>0</v>
      </c>
      <c r="O4673" s="179">
        <v>0</v>
      </c>
      <c r="P4673" s="179">
        <v>0</v>
      </c>
      <c r="Q4673" s="179">
        <v>0</v>
      </c>
      <c r="R4673" s="180">
        <v>0</v>
      </c>
      <c r="S4673" s="180">
        <v>0</v>
      </c>
      <c r="T4673" s="180">
        <v>0</v>
      </c>
    </row>
    <row r="4674" spans="2:20" x14ac:dyDescent="0.3">
      <c r="B4674" s="19">
        <v>4671</v>
      </c>
      <c r="C4674" s="179">
        <v>0</v>
      </c>
      <c r="D4674" s="179">
        <v>0</v>
      </c>
      <c r="E4674" s="179">
        <v>41793.791316557916</v>
      </c>
      <c r="F4674" s="179">
        <v>0</v>
      </c>
      <c r="G4674" s="179">
        <v>0</v>
      </c>
      <c r="H4674" s="179">
        <v>202206.6201221596</v>
      </c>
      <c r="I4674" s="179">
        <v>0</v>
      </c>
      <c r="J4674" s="179">
        <v>0</v>
      </c>
      <c r="K4674" s="179">
        <v>0</v>
      </c>
      <c r="L4674" s="179">
        <v>0</v>
      </c>
      <c r="M4674" s="179">
        <v>57187.315699450781</v>
      </c>
      <c r="N4674" s="179">
        <v>0</v>
      </c>
      <c r="O4674" s="179">
        <v>0</v>
      </c>
      <c r="P4674" s="179">
        <v>0</v>
      </c>
      <c r="Q4674" s="179">
        <v>0</v>
      </c>
      <c r="R4674" s="180">
        <v>0</v>
      </c>
      <c r="S4674" s="180">
        <v>0</v>
      </c>
      <c r="T4674" s="180">
        <v>0</v>
      </c>
    </row>
    <row r="4675" spans="2:20" x14ac:dyDescent="0.3">
      <c r="B4675" s="19">
        <v>4672</v>
      </c>
      <c r="C4675" s="179">
        <v>0</v>
      </c>
      <c r="D4675" s="179">
        <v>0</v>
      </c>
      <c r="E4675" s="179">
        <v>9131.3825545462314</v>
      </c>
      <c r="F4675" s="179">
        <v>0</v>
      </c>
      <c r="G4675" s="179">
        <v>0</v>
      </c>
      <c r="H4675" s="179">
        <v>134398.85671283427</v>
      </c>
      <c r="I4675" s="179">
        <v>0</v>
      </c>
      <c r="J4675" s="179">
        <v>0</v>
      </c>
      <c r="K4675" s="179">
        <v>0</v>
      </c>
      <c r="L4675" s="179">
        <v>0</v>
      </c>
      <c r="M4675" s="179">
        <v>90163.868589430189</v>
      </c>
      <c r="N4675" s="179">
        <v>0</v>
      </c>
      <c r="O4675" s="179">
        <v>0</v>
      </c>
      <c r="P4675" s="179">
        <v>0</v>
      </c>
      <c r="Q4675" s="179">
        <v>0</v>
      </c>
      <c r="R4675" s="180">
        <v>0</v>
      </c>
      <c r="S4675" s="180">
        <v>0</v>
      </c>
      <c r="T4675" s="180">
        <v>0</v>
      </c>
    </row>
    <row r="4676" spans="2:20" x14ac:dyDescent="0.3">
      <c r="B4676" s="19">
        <v>4673</v>
      </c>
      <c r="C4676" s="179">
        <v>0</v>
      </c>
      <c r="D4676" s="179">
        <v>0</v>
      </c>
      <c r="E4676" s="179">
        <v>23387.18435694835</v>
      </c>
      <c r="F4676" s="179">
        <v>0</v>
      </c>
      <c r="G4676" s="179">
        <v>0</v>
      </c>
      <c r="H4676" s="179">
        <v>143096.29947492582</v>
      </c>
      <c r="I4676" s="179">
        <v>0</v>
      </c>
      <c r="J4676" s="179">
        <v>0</v>
      </c>
      <c r="K4676" s="179">
        <v>180530.15755798644</v>
      </c>
      <c r="L4676" s="179">
        <v>1</v>
      </c>
      <c r="M4676" s="179">
        <v>15925.543954030061</v>
      </c>
      <c r="N4676" s="179">
        <v>0</v>
      </c>
      <c r="O4676" s="179">
        <v>0</v>
      </c>
      <c r="P4676" s="179">
        <v>0</v>
      </c>
      <c r="Q4676" s="179">
        <v>0</v>
      </c>
      <c r="R4676" s="180">
        <v>0</v>
      </c>
      <c r="S4676" s="180">
        <v>180530.15755798644</v>
      </c>
      <c r="T4676" s="180">
        <v>0</v>
      </c>
    </row>
    <row r="4677" spans="2:20" x14ac:dyDescent="0.3">
      <c r="B4677" s="19">
        <v>4674</v>
      </c>
      <c r="C4677" s="179">
        <v>0</v>
      </c>
      <c r="D4677" s="179">
        <v>0</v>
      </c>
      <c r="E4677" s="179">
        <v>191764.87095340705</v>
      </c>
      <c r="F4677" s="179">
        <v>0</v>
      </c>
      <c r="G4677" s="179">
        <v>0</v>
      </c>
      <c r="H4677" s="179">
        <v>70717.009679307434</v>
      </c>
      <c r="I4677" s="179">
        <v>0</v>
      </c>
      <c r="J4677" s="179">
        <v>0</v>
      </c>
      <c r="K4677" s="179">
        <v>0</v>
      </c>
      <c r="L4677" s="179">
        <v>0</v>
      </c>
      <c r="M4677" s="179">
        <v>220113.59529277182</v>
      </c>
      <c r="N4677" s="179">
        <v>0</v>
      </c>
      <c r="O4677" s="179">
        <v>0</v>
      </c>
      <c r="P4677" s="179">
        <v>0</v>
      </c>
      <c r="Q4677" s="179">
        <v>0</v>
      </c>
      <c r="R4677" s="180">
        <v>0</v>
      </c>
      <c r="S4677" s="180">
        <v>0</v>
      </c>
      <c r="T4677" s="180">
        <v>0</v>
      </c>
    </row>
    <row r="4678" spans="2:20" x14ac:dyDescent="0.3">
      <c r="B4678" s="19">
        <v>4675</v>
      </c>
      <c r="C4678" s="179">
        <v>0</v>
      </c>
      <c r="D4678" s="179">
        <v>0</v>
      </c>
      <c r="E4678" s="179">
        <v>34465.000327807044</v>
      </c>
      <c r="F4678" s="179">
        <v>0</v>
      </c>
      <c r="G4678" s="179">
        <v>0</v>
      </c>
      <c r="H4678" s="179">
        <v>1162495.1137096952</v>
      </c>
      <c r="I4678" s="179">
        <v>0</v>
      </c>
      <c r="J4678" s="179">
        <v>0</v>
      </c>
      <c r="K4678" s="179">
        <v>0</v>
      </c>
      <c r="L4678" s="179">
        <v>0</v>
      </c>
      <c r="M4678" s="179">
        <v>9022.1256493052424</v>
      </c>
      <c r="N4678" s="179">
        <v>0</v>
      </c>
      <c r="O4678" s="179">
        <v>0</v>
      </c>
      <c r="P4678" s="179">
        <v>0</v>
      </c>
      <c r="Q4678" s="179">
        <v>0</v>
      </c>
      <c r="R4678" s="180">
        <v>0</v>
      </c>
      <c r="S4678" s="180">
        <v>0</v>
      </c>
      <c r="T4678" s="180">
        <v>0</v>
      </c>
    </row>
    <row r="4679" spans="2:20" x14ac:dyDescent="0.3">
      <c r="B4679" s="19">
        <v>4676</v>
      </c>
      <c r="C4679" s="179">
        <v>0</v>
      </c>
      <c r="D4679" s="179">
        <v>0</v>
      </c>
      <c r="E4679" s="179">
        <v>81425.808463291411</v>
      </c>
      <c r="F4679" s="179">
        <v>0</v>
      </c>
      <c r="G4679" s="179">
        <v>0</v>
      </c>
      <c r="H4679" s="179">
        <v>61051.354843828725</v>
      </c>
      <c r="I4679" s="179">
        <v>0</v>
      </c>
      <c r="J4679" s="179">
        <v>0</v>
      </c>
      <c r="K4679" s="179">
        <v>0</v>
      </c>
      <c r="L4679" s="179">
        <v>0</v>
      </c>
      <c r="M4679" s="179">
        <v>61253.054172128097</v>
      </c>
      <c r="N4679" s="179">
        <v>0</v>
      </c>
      <c r="O4679" s="179">
        <v>0</v>
      </c>
      <c r="P4679" s="179">
        <v>0</v>
      </c>
      <c r="Q4679" s="179">
        <v>0</v>
      </c>
      <c r="R4679" s="180">
        <v>0</v>
      </c>
      <c r="S4679" s="180">
        <v>0</v>
      </c>
      <c r="T4679" s="180">
        <v>0</v>
      </c>
    </row>
    <row r="4680" spans="2:20" x14ac:dyDescent="0.3">
      <c r="B4680" s="19">
        <v>4677</v>
      </c>
      <c r="C4680" s="179">
        <v>0</v>
      </c>
      <c r="D4680" s="179">
        <v>0</v>
      </c>
      <c r="E4680" s="179">
        <v>12017.323866523695</v>
      </c>
      <c r="F4680" s="179">
        <v>0</v>
      </c>
      <c r="G4680" s="179">
        <v>0</v>
      </c>
      <c r="H4680" s="179">
        <v>82478.92108206173</v>
      </c>
      <c r="I4680" s="179">
        <v>0</v>
      </c>
      <c r="J4680" s="179">
        <v>0</v>
      </c>
      <c r="K4680" s="179">
        <v>0</v>
      </c>
      <c r="L4680" s="179">
        <v>0</v>
      </c>
      <c r="M4680" s="179">
        <v>255382.97234856075</v>
      </c>
      <c r="N4680" s="179">
        <v>0</v>
      </c>
      <c r="O4680" s="179">
        <v>0</v>
      </c>
      <c r="P4680" s="179">
        <v>0</v>
      </c>
      <c r="Q4680" s="179">
        <v>0</v>
      </c>
      <c r="R4680" s="180">
        <v>0</v>
      </c>
      <c r="S4680" s="180">
        <v>0</v>
      </c>
      <c r="T4680" s="180">
        <v>0</v>
      </c>
    </row>
    <row r="4681" spans="2:20" x14ac:dyDescent="0.3">
      <c r="B4681" s="19">
        <v>4678</v>
      </c>
      <c r="C4681" s="179">
        <v>0</v>
      </c>
      <c r="D4681" s="179">
        <v>0</v>
      </c>
      <c r="E4681" s="179">
        <v>30165.418233661971</v>
      </c>
      <c r="F4681" s="179">
        <v>0</v>
      </c>
      <c r="G4681" s="179">
        <v>0</v>
      </c>
      <c r="H4681" s="179">
        <v>181766.73914217838</v>
      </c>
      <c r="I4681" s="179">
        <v>0</v>
      </c>
      <c r="J4681" s="179">
        <v>0</v>
      </c>
      <c r="K4681" s="179">
        <v>0</v>
      </c>
      <c r="L4681" s="179">
        <v>0</v>
      </c>
      <c r="M4681" s="179">
        <v>265030.12996088463</v>
      </c>
      <c r="N4681" s="179">
        <v>0</v>
      </c>
      <c r="O4681" s="179">
        <v>0</v>
      </c>
      <c r="P4681" s="179">
        <v>0</v>
      </c>
      <c r="Q4681" s="179">
        <v>0</v>
      </c>
      <c r="R4681" s="180">
        <v>0</v>
      </c>
      <c r="S4681" s="180">
        <v>0</v>
      </c>
      <c r="T4681" s="180">
        <v>0</v>
      </c>
    </row>
    <row r="4682" spans="2:20" x14ac:dyDescent="0.3">
      <c r="B4682" s="19">
        <v>4679</v>
      </c>
      <c r="C4682" s="179">
        <v>0</v>
      </c>
      <c r="D4682" s="179">
        <v>0</v>
      </c>
      <c r="E4682" s="179">
        <v>10448.574066044062</v>
      </c>
      <c r="F4682" s="179">
        <v>0</v>
      </c>
      <c r="G4682" s="179">
        <v>0</v>
      </c>
      <c r="H4682" s="179">
        <v>50792.301817410938</v>
      </c>
      <c r="I4682" s="179">
        <v>0</v>
      </c>
      <c r="J4682" s="179">
        <v>0</v>
      </c>
      <c r="K4682" s="179">
        <v>0</v>
      </c>
      <c r="L4682" s="179">
        <v>0</v>
      </c>
      <c r="M4682" s="179">
        <v>162851.36903463647</v>
      </c>
      <c r="N4682" s="179">
        <v>0</v>
      </c>
      <c r="O4682" s="179">
        <v>0</v>
      </c>
      <c r="P4682" s="179">
        <v>0</v>
      </c>
      <c r="Q4682" s="179">
        <v>0</v>
      </c>
      <c r="R4682" s="180">
        <v>0</v>
      </c>
      <c r="S4682" s="180">
        <v>0</v>
      </c>
      <c r="T4682" s="180">
        <v>0</v>
      </c>
    </row>
    <row r="4683" spans="2:20" x14ac:dyDescent="0.3">
      <c r="B4683" s="19">
        <v>4680</v>
      </c>
      <c r="C4683" s="179">
        <v>0</v>
      </c>
      <c r="D4683" s="179">
        <v>0</v>
      </c>
      <c r="E4683" s="179">
        <v>584204.30884182919</v>
      </c>
      <c r="F4683" s="179">
        <v>0</v>
      </c>
      <c r="G4683" s="179">
        <v>0</v>
      </c>
      <c r="H4683" s="179">
        <v>12570.400669834549</v>
      </c>
      <c r="I4683" s="179">
        <v>0</v>
      </c>
      <c r="J4683" s="179">
        <v>0</v>
      </c>
      <c r="K4683" s="179">
        <v>0</v>
      </c>
      <c r="L4683" s="179">
        <v>0</v>
      </c>
      <c r="M4683" s="179">
        <v>208461.56434738429</v>
      </c>
      <c r="N4683" s="179">
        <v>0</v>
      </c>
      <c r="O4683" s="179">
        <v>0</v>
      </c>
      <c r="P4683" s="179">
        <v>0</v>
      </c>
      <c r="Q4683" s="179">
        <v>0</v>
      </c>
      <c r="R4683" s="180">
        <v>0</v>
      </c>
      <c r="S4683" s="180">
        <v>0</v>
      </c>
      <c r="T4683" s="180">
        <v>0</v>
      </c>
    </row>
    <row r="4684" spans="2:20" x14ac:dyDescent="0.3">
      <c r="B4684" s="19">
        <v>4681</v>
      </c>
      <c r="C4684" s="179">
        <v>0</v>
      </c>
      <c r="D4684" s="179">
        <v>0</v>
      </c>
      <c r="E4684" s="179">
        <v>817636.70199377136</v>
      </c>
      <c r="F4684" s="179">
        <v>0</v>
      </c>
      <c r="G4684" s="179">
        <v>0</v>
      </c>
      <c r="H4684" s="179">
        <v>87075.918832321084</v>
      </c>
      <c r="I4684" s="179">
        <v>0</v>
      </c>
      <c r="J4684" s="179">
        <v>0</v>
      </c>
      <c r="K4684" s="179">
        <v>0</v>
      </c>
      <c r="L4684" s="179">
        <v>0</v>
      </c>
      <c r="M4684" s="179">
        <v>48889.093582384616</v>
      </c>
      <c r="N4684" s="179">
        <v>0</v>
      </c>
      <c r="O4684" s="179">
        <v>0</v>
      </c>
      <c r="P4684" s="179">
        <v>0</v>
      </c>
      <c r="Q4684" s="179">
        <v>0</v>
      </c>
      <c r="R4684" s="180">
        <v>0</v>
      </c>
      <c r="S4684" s="180">
        <v>0</v>
      </c>
      <c r="T4684" s="180">
        <v>0</v>
      </c>
    </row>
    <row r="4685" spans="2:20" x14ac:dyDescent="0.3">
      <c r="B4685" s="19">
        <v>4682</v>
      </c>
      <c r="C4685" s="179">
        <v>0</v>
      </c>
      <c r="D4685" s="179">
        <v>0</v>
      </c>
      <c r="E4685" s="179">
        <v>67948.690467592067</v>
      </c>
      <c r="F4685" s="179">
        <v>0</v>
      </c>
      <c r="G4685" s="179">
        <v>0</v>
      </c>
      <c r="H4685" s="179">
        <v>11133.167629248774</v>
      </c>
      <c r="I4685" s="179">
        <v>0</v>
      </c>
      <c r="J4685" s="179">
        <v>0</v>
      </c>
      <c r="K4685" s="179">
        <v>0</v>
      </c>
      <c r="L4685" s="179">
        <v>0</v>
      </c>
      <c r="M4685" s="179">
        <v>8377.2954929189</v>
      </c>
      <c r="N4685" s="179">
        <v>0</v>
      </c>
      <c r="O4685" s="179">
        <v>0</v>
      </c>
      <c r="P4685" s="179">
        <v>0</v>
      </c>
      <c r="Q4685" s="179">
        <v>0</v>
      </c>
      <c r="R4685" s="180">
        <v>0</v>
      </c>
      <c r="S4685" s="180">
        <v>0</v>
      </c>
      <c r="T4685" s="180">
        <v>0</v>
      </c>
    </row>
    <row r="4686" spans="2:20" x14ac:dyDescent="0.3">
      <c r="B4686" s="19">
        <v>4683</v>
      </c>
      <c r="C4686" s="179">
        <v>0</v>
      </c>
      <c r="D4686" s="179">
        <v>0</v>
      </c>
      <c r="E4686" s="179">
        <v>7712.5658061649892</v>
      </c>
      <c r="F4686" s="179">
        <v>0</v>
      </c>
      <c r="G4686" s="179">
        <v>0</v>
      </c>
      <c r="H4686" s="179">
        <v>16526.900179166772</v>
      </c>
      <c r="I4686" s="179">
        <v>0</v>
      </c>
      <c r="J4686" s="179">
        <v>0</v>
      </c>
      <c r="K4686" s="179">
        <v>0</v>
      </c>
      <c r="L4686" s="179">
        <v>0</v>
      </c>
      <c r="M4686" s="179">
        <v>312143.94862305501</v>
      </c>
      <c r="N4686" s="179">
        <v>0</v>
      </c>
      <c r="O4686" s="179">
        <v>0</v>
      </c>
      <c r="P4686" s="179">
        <v>0</v>
      </c>
      <c r="Q4686" s="179">
        <v>0</v>
      </c>
      <c r="R4686" s="180">
        <v>0</v>
      </c>
      <c r="S4686" s="180">
        <v>0</v>
      </c>
      <c r="T4686" s="180">
        <v>0</v>
      </c>
    </row>
    <row r="4687" spans="2:20" x14ac:dyDescent="0.3">
      <c r="B4687" s="19">
        <v>4684</v>
      </c>
      <c r="C4687" s="179">
        <v>0</v>
      </c>
      <c r="D4687" s="179">
        <v>0</v>
      </c>
      <c r="E4687" s="179">
        <v>287485.56462717691</v>
      </c>
      <c r="F4687" s="179">
        <v>1</v>
      </c>
      <c r="G4687" s="179">
        <v>1078353.9405368413</v>
      </c>
      <c r="H4687" s="179">
        <v>19038.471807688347</v>
      </c>
      <c r="I4687" s="179">
        <v>378353.94053684128</v>
      </c>
      <c r="J4687" s="179">
        <v>0</v>
      </c>
      <c r="K4687" s="179">
        <v>0</v>
      </c>
      <c r="L4687" s="179">
        <v>0</v>
      </c>
      <c r="M4687" s="179">
        <v>110171.62228099412</v>
      </c>
      <c r="N4687" s="179">
        <v>0</v>
      </c>
      <c r="O4687" s="179">
        <v>0</v>
      </c>
      <c r="P4687" s="179">
        <v>0</v>
      </c>
      <c r="Q4687" s="179">
        <v>0</v>
      </c>
      <c r="R4687" s="180">
        <v>0</v>
      </c>
      <c r="S4687" s="180">
        <v>0</v>
      </c>
      <c r="T4687" s="180">
        <v>0</v>
      </c>
    </row>
    <row r="4688" spans="2:20" x14ac:dyDescent="0.3">
      <c r="B4688" s="19">
        <v>4685</v>
      </c>
      <c r="C4688" s="179">
        <v>0</v>
      </c>
      <c r="D4688" s="179">
        <v>0</v>
      </c>
      <c r="E4688" s="179">
        <v>347371.50411650573</v>
      </c>
      <c r="F4688" s="179">
        <v>0</v>
      </c>
      <c r="G4688" s="179">
        <v>0</v>
      </c>
      <c r="H4688" s="179">
        <v>30373.371180253209</v>
      </c>
      <c r="I4688" s="179">
        <v>0</v>
      </c>
      <c r="J4688" s="179">
        <v>0</v>
      </c>
      <c r="K4688" s="179">
        <v>0</v>
      </c>
      <c r="L4688" s="179">
        <v>0</v>
      </c>
      <c r="M4688" s="179">
        <v>11659.728117784698</v>
      </c>
      <c r="N4688" s="179">
        <v>0</v>
      </c>
      <c r="O4688" s="179">
        <v>0</v>
      </c>
      <c r="P4688" s="179">
        <v>0</v>
      </c>
      <c r="Q4688" s="179">
        <v>0</v>
      </c>
      <c r="R4688" s="180">
        <v>0</v>
      </c>
      <c r="S4688" s="180">
        <v>0</v>
      </c>
      <c r="T4688" s="180">
        <v>0</v>
      </c>
    </row>
    <row r="4689" spans="2:20" x14ac:dyDescent="0.3">
      <c r="B4689" s="19">
        <v>4686</v>
      </c>
      <c r="C4689" s="179">
        <v>0</v>
      </c>
      <c r="D4689" s="179">
        <v>0</v>
      </c>
      <c r="E4689" s="179">
        <v>74063.609570037035</v>
      </c>
      <c r="F4689" s="179">
        <v>0</v>
      </c>
      <c r="G4689" s="179">
        <v>0</v>
      </c>
      <c r="H4689" s="179">
        <v>23030.231124274476</v>
      </c>
      <c r="I4689" s="179">
        <v>0</v>
      </c>
      <c r="J4689" s="179">
        <v>0</v>
      </c>
      <c r="K4689" s="179">
        <v>0</v>
      </c>
      <c r="L4689" s="179">
        <v>0</v>
      </c>
      <c r="M4689" s="179">
        <v>59133.467421867645</v>
      </c>
      <c r="N4689" s="179">
        <v>0</v>
      </c>
      <c r="O4689" s="179">
        <v>0</v>
      </c>
      <c r="P4689" s="179">
        <v>0</v>
      </c>
      <c r="Q4689" s="179">
        <v>0</v>
      </c>
      <c r="R4689" s="180">
        <v>0</v>
      </c>
      <c r="S4689" s="180">
        <v>0</v>
      </c>
      <c r="T4689" s="180">
        <v>0</v>
      </c>
    </row>
    <row r="4690" spans="2:20" x14ac:dyDescent="0.3">
      <c r="B4690" s="19">
        <v>4687</v>
      </c>
      <c r="C4690" s="179">
        <v>0</v>
      </c>
      <c r="D4690" s="179">
        <v>0</v>
      </c>
      <c r="E4690" s="179">
        <v>70738.10284979365</v>
      </c>
      <c r="F4690" s="179">
        <v>0</v>
      </c>
      <c r="G4690" s="179">
        <v>0</v>
      </c>
      <c r="H4690" s="179">
        <v>108201.49503225002</v>
      </c>
      <c r="I4690" s="179">
        <v>0</v>
      </c>
      <c r="J4690" s="179">
        <v>0</v>
      </c>
      <c r="K4690" s="179">
        <v>0</v>
      </c>
      <c r="L4690" s="179">
        <v>0</v>
      </c>
      <c r="M4690" s="179">
        <v>14217.990850837787</v>
      </c>
      <c r="N4690" s="179">
        <v>0</v>
      </c>
      <c r="O4690" s="179">
        <v>0</v>
      </c>
      <c r="P4690" s="179">
        <v>0</v>
      </c>
      <c r="Q4690" s="179">
        <v>0</v>
      </c>
      <c r="R4690" s="180">
        <v>0</v>
      </c>
      <c r="S4690" s="180">
        <v>0</v>
      </c>
      <c r="T4690" s="180">
        <v>0</v>
      </c>
    </row>
    <row r="4691" spans="2:20" x14ac:dyDescent="0.3">
      <c r="B4691" s="19">
        <v>4688</v>
      </c>
      <c r="C4691" s="179">
        <v>0</v>
      </c>
      <c r="D4691" s="179">
        <v>0</v>
      </c>
      <c r="E4691" s="179">
        <v>169362.12468734666</v>
      </c>
      <c r="F4691" s="179">
        <v>0</v>
      </c>
      <c r="G4691" s="179">
        <v>0</v>
      </c>
      <c r="H4691" s="179">
        <v>43379.235925265311</v>
      </c>
      <c r="I4691" s="179">
        <v>0</v>
      </c>
      <c r="J4691" s="179">
        <v>0</v>
      </c>
      <c r="K4691" s="179">
        <v>0</v>
      </c>
      <c r="L4691" s="179">
        <v>0</v>
      </c>
      <c r="M4691" s="179">
        <v>42159.627020669963</v>
      </c>
      <c r="N4691" s="179">
        <v>0</v>
      </c>
      <c r="O4691" s="179">
        <v>0</v>
      </c>
      <c r="P4691" s="179">
        <v>0</v>
      </c>
      <c r="Q4691" s="179">
        <v>0</v>
      </c>
      <c r="R4691" s="180">
        <v>0</v>
      </c>
      <c r="S4691" s="180">
        <v>0</v>
      </c>
      <c r="T4691" s="180">
        <v>0</v>
      </c>
    </row>
    <row r="4692" spans="2:20" x14ac:dyDescent="0.3">
      <c r="B4692" s="19">
        <v>4689</v>
      </c>
      <c r="C4692" s="179">
        <v>0</v>
      </c>
      <c r="D4692" s="179">
        <v>0</v>
      </c>
      <c r="E4692" s="179">
        <v>75621.750815212188</v>
      </c>
      <c r="F4692" s="179">
        <v>0</v>
      </c>
      <c r="G4692" s="179">
        <v>0</v>
      </c>
      <c r="H4692" s="179">
        <v>94463.412187894675</v>
      </c>
      <c r="I4692" s="179">
        <v>0</v>
      </c>
      <c r="J4692" s="179">
        <v>0</v>
      </c>
      <c r="K4692" s="179">
        <v>0</v>
      </c>
      <c r="L4692" s="179">
        <v>0</v>
      </c>
      <c r="M4692" s="179">
        <v>46939.427377094005</v>
      </c>
      <c r="N4692" s="179">
        <v>0</v>
      </c>
      <c r="O4692" s="179">
        <v>0</v>
      </c>
      <c r="P4692" s="179">
        <v>0</v>
      </c>
      <c r="Q4692" s="179">
        <v>0</v>
      </c>
      <c r="R4692" s="180">
        <v>0</v>
      </c>
      <c r="S4692" s="180">
        <v>0</v>
      </c>
      <c r="T4692" s="180">
        <v>0</v>
      </c>
    </row>
    <row r="4693" spans="2:20" x14ac:dyDescent="0.3">
      <c r="B4693" s="19">
        <v>4690</v>
      </c>
      <c r="C4693" s="179">
        <v>0</v>
      </c>
      <c r="D4693" s="179">
        <v>0</v>
      </c>
      <c r="E4693" s="179">
        <v>1248459.9599331352</v>
      </c>
      <c r="F4693" s="179">
        <v>0</v>
      </c>
      <c r="G4693" s="179">
        <v>0</v>
      </c>
      <c r="H4693" s="179">
        <v>611491.18154313881</v>
      </c>
      <c r="I4693" s="179">
        <v>0</v>
      </c>
      <c r="J4693" s="179">
        <v>0</v>
      </c>
      <c r="K4693" s="179">
        <v>0</v>
      </c>
      <c r="L4693" s="179">
        <v>0</v>
      </c>
      <c r="M4693" s="179">
        <v>73241.798339122717</v>
      </c>
      <c r="N4693" s="179">
        <v>0</v>
      </c>
      <c r="O4693" s="179">
        <v>0</v>
      </c>
      <c r="P4693" s="179">
        <v>0</v>
      </c>
      <c r="Q4693" s="179">
        <v>0</v>
      </c>
      <c r="R4693" s="180">
        <v>0</v>
      </c>
      <c r="S4693" s="180">
        <v>0</v>
      </c>
      <c r="T4693" s="180">
        <v>0</v>
      </c>
    </row>
    <row r="4694" spans="2:20" x14ac:dyDescent="0.3">
      <c r="B4694" s="19">
        <v>4691</v>
      </c>
      <c r="C4694" s="179">
        <v>0</v>
      </c>
      <c r="D4694" s="179">
        <v>0</v>
      </c>
      <c r="E4694" s="179">
        <v>89612.334140723673</v>
      </c>
      <c r="F4694" s="179">
        <v>0</v>
      </c>
      <c r="G4694" s="179">
        <v>0</v>
      </c>
      <c r="H4694" s="179">
        <v>48523.057587824718</v>
      </c>
      <c r="I4694" s="179">
        <v>0</v>
      </c>
      <c r="J4694" s="179">
        <v>0</v>
      </c>
      <c r="K4694" s="179">
        <v>0</v>
      </c>
      <c r="L4694" s="179">
        <v>0</v>
      </c>
      <c r="M4694" s="179">
        <v>61297.961596356763</v>
      </c>
      <c r="N4694" s="179">
        <v>0</v>
      </c>
      <c r="O4694" s="179">
        <v>0</v>
      </c>
      <c r="P4694" s="179">
        <v>0</v>
      </c>
      <c r="Q4694" s="179">
        <v>0</v>
      </c>
      <c r="R4694" s="180">
        <v>0</v>
      </c>
      <c r="S4694" s="180">
        <v>0</v>
      </c>
      <c r="T4694" s="180">
        <v>0</v>
      </c>
    </row>
    <row r="4695" spans="2:20" x14ac:dyDescent="0.3">
      <c r="B4695" s="19">
        <v>4692</v>
      </c>
      <c r="C4695" s="179">
        <v>0</v>
      </c>
      <c r="D4695" s="179">
        <v>0</v>
      </c>
      <c r="E4695" s="179">
        <v>14590.314219282653</v>
      </c>
      <c r="F4695" s="179">
        <v>0</v>
      </c>
      <c r="G4695" s="179">
        <v>0</v>
      </c>
      <c r="H4695" s="179">
        <v>423929.59330907563</v>
      </c>
      <c r="I4695" s="179">
        <v>0</v>
      </c>
      <c r="J4695" s="179">
        <v>0</v>
      </c>
      <c r="K4695" s="179">
        <v>0</v>
      </c>
      <c r="L4695" s="179">
        <v>0</v>
      </c>
      <c r="M4695" s="179">
        <v>12615.813999952015</v>
      </c>
      <c r="N4695" s="179">
        <v>0</v>
      </c>
      <c r="O4695" s="179">
        <v>0</v>
      </c>
      <c r="P4695" s="179">
        <v>0</v>
      </c>
      <c r="Q4695" s="179">
        <v>0</v>
      </c>
      <c r="R4695" s="180">
        <v>0</v>
      </c>
      <c r="S4695" s="180">
        <v>0</v>
      </c>
      <c r="T4695" s="180">
        <v>0</v>
      </c>
    </row>
    <row r="4696" spans="2:20" x14ac:dyDescent="0.3">
      <c r="B4696" s="19">
        <v>4693</v>
      </c>
      <c r="C4696" s="179">
        <v>0</v>
      </c>
      <c r="D4696" s="179">
        <v>0</v>
      </c>
      <c r="E4696" s="179">
        <v>81006.871827056384</v>
      </c>
      <c r="F4696" s="179">
        <v>0</v>
      </c>
      <c r="G4696" s="179">
        <v>0</v>
      </c>
      <c r="H4696" s="179">
        <v>159777.67859537576</v>
      </c>
      <c r="I4696" s="179">
        <v>0</v>
      </c>
      <c r="J4696" s="179">
        <v>0</v>
      </c>
      <c r="K4696" s="179">
        <v>0</v>
      </c>
      <c r="L4696" s="179">
        <v>0</v>
      </c>
      <c r="M4696" s="179">
        <v>76472.875939282618</v>
      </c>
      <c r="N4696" s="179">
        <v>0</v>
      </c>
      <c r="O4696" s="179">
        <v>0</v>
      </c>
      <c r="P4696" s="179">
        <v>0</v>
      </c>
      <c r="Q4696" s="179">
        <v>0</v>
      </c>
      <c r="R4696" s="180">
        <v>0</v>
      </c>
      <c r="S4696" s="180">
        <v>0</v>
      </c>
      <c r="T4696" s="180">
        <v>0</v>
      </c>
    </row>
    <row r="4697" spans="2:20" x14ac:dyDescent="0.3">
      <c r="B4697" s="19">
        <v>4694</v>
      </c>
      <c r="C4697" s="179">
        <v>0</v>
      </c>
      <c r="D4697" s="179">
        <v>0</v>
      </c>
      <c r="E4697" s="179">
        <v>89350.308131993777</v>
      </c>
      <c r="F4697" s="179">
        <v>0</v>
      </c>
      <c r="G4697" s="179">
        <v>0</v>
      </c>
      <c r="H4697" s="179">
        <v>309432.59088602045</v>
      </c>
      <c r="I4697" s="179">
        <v>0</v>
      </c>
      <c r="J4697" s="179">
        <v>0</v>
      </c>
      <c r="K4697" s="179">
        <v>0</v>
      </c>
      <c r="L4697" s="179">
        <v>0</v>
      </c>
      <c r="M4697" s="179">
        <v>36107.055577573876</v>
      </c>
      <c r="N4697" s="179">
        <v>0</v>
      </c>
      <c r="O4697" s="179">
        <v>0</v>
      </c>
      <c r="P4697" s="179">
        <v>0</v>
      </c>
      <c r="Q4697" s="179">
        <v>0</v>
      </c>
      <c r="R4697" s="180">
        <v>0</v>
      </c>
      <c r="S4697" s="180">
        <v>0</v>
      </c>
      <c r="T4697" s="180">
        <v>0</v>
      </c>
    </row>
    <row r="4698" spans="2:20" x14ac:dyDescent="0.3">
      <c r="B4698" s="19">
        <v>4695</v>
      </c>
      <c r="C4698" s="179">
        <v>0</v>
      </c>
      <c r="D4698" s="179">
        <v>0</v>
      </c>
      <c r="E4698" s="179">
        <v>283940.98281049804</v>
      </c>
      <c r="F4698" s="179">
        <v>0</v>
      </c>
      <c r="G4698" s="179">
        <v>0</v>
      </c>
      <c r="H4698" s="179">
        <v>1355731.8673125363</v>
      </c>
      <c r="I4698" s="179">
        <v>0</v>
      </c>
      <c r="J4698" s="179">
        <v>0</v>
      </c>
      <c r="K4698" s="179">
        <v>0</v>
      </c>
      <c r="L4698" s="179">
        <v>0</v>
      </c>
      <c r="M4698" s="179">
        <v>30777.832833514982</v>
      </c>
      <c r="N4698" s="179">
        <v>0</v>
      </c>
      <c r="O4698" s="179">
        <v>0</v>
      </c>
      <c r="P4698" s="179">
        <v>0</v>
      </c>
      <c r="Q4698" s="179">
        <v>0</v>
      </c>
      <c r="R4698" s="180">
        <v>0</v>
      </c>
      <c r="S4698" s="180">
        <v>0</v>
      </c>
      <c r="T4698" s="180">
        <v>0</v>
      </c>
    </row>
    <row r="4699" spans="2:20" x14ac:dyDescent="0.3">
      <c r="B4699" s="19">
        <v>4696</v>
      </c>
      <c r="C4699" s="179">
        <v>0</v>
      </c>
      <c r="D4699" s="179">
        <v>0</v>
      </c>
      <c r="E4699" s="179">
        <v>36384.550776074437</v>
      </c>
      <c r="F4699" s="179">
        <v>0</v>
      </c>
      <c r="G4699" s="179">
        <v>0</v>
      </c>
      <c r="H4699" s="179">
        <v>39039.832800720185</v>
      </c>
      <c r="I4699" s="179">
        <v>0</v>
      </c>
      <c r="J4699" s="179">
        <v>0</v>
      </c>
      <c r="K4699" s="179">
        <v>0</v>
      </c>
      <c r="L4699" s="179">
        <v>0</v>
      </c>
      <c r="M4699" s="179">
        <v>15178.843201082544</v>
      </c>
      <c r="N4699" s="179">
        <v>0</v>
      </c>
      <c r="O4699" s="179">
        <v>0</v>
      </c>
      <c r="P4699" s="179">
        <v>0</v>
      </c>
      <c r="Q4699" s="179">
        <v>0</v>
      </c>
      <c r="R4699" s="180">
        <v>0</v>
      </c>
      <c r="S4699" s="180">
        <v>0</v>
      </c>
      <c r="T4699" s="180">
        <v>0</v>
      </c>
    </row>
    <row r="4700" spans="2:20" x14ac:dyDescent="0.3">
      <c r="B4700" s="19">
        <v>4697</v>
      </c>
      <c r="C4700" s="179">
        <v>0</v>
      </c>
      <c r="D4700" s="179">
        <v>0</v>
      </c>
      <c r="E4700" s="179">
        <v>101431.0783410583</v>
      </c>
      <c r="F4700" s="179">
        <v>0</v>
      </c>
      <c r="G4700" s="179">
        <v>0</v>
      </c>
      <c r="H4700" s="179">
        <v>154392.88776694256</v>
      </c>
      <c r="I4700" s="179">
        <v>0</v>
      </c>
      <c r="J4700" s="179">
        <v>0</v>
      </c>
      <c r="K4700" s="179">
        <v>0</v>
      </c>
      <c r="L4700" s="179">
        <v>0</v>
      </c>
      <c r="M4700" s="179">
        <v>38427.915436915762</v>
      </c>
      <c r="N4700" s="179">
        <v>0</v>
      </c>
      <c r="O4700" s="179">
        <v>0</v>
      </c>
      <c r="P4700" s="179">
        <v>0</v>
      </c>
      <c r="Q4700" s="179">
        <v>0</v>
      </c>
      <c r="R4700" s="180">
        <v>0</v>
      </c>
      <c r="S4700" s="180">
        <v>0</v>
      </c>
      <c r="T4700" s="180">
        <v>0</v>
      </c>
    </row>
    <row r="4701" spans="2:20" x14ac:dyDescent="0.3">
      <c r="B4701" s="19">
        <v>4698</v>
      </c>
      <c r="C4701" s="179">
        <v>0</v>
      </c>
      <c r="D4701" s="179">
        <v>0</v>
      </c>
      <c r="E4701" s="179">
        <v>113325.67632604118</v>
      </c>
      <c r="F4701" s="179">
        <v>0</v>
      </c>
      <c r="G4701" s="179">
        <v>0</v>
      </c>
      <c r="H4701" s="179">
        <v>248815.93874227445</v>
      </c>
      <c r="I4701" s="179">
        <v>0</v>
      </c>
      <c r="J4701" s="179">
        <v>0</v>
      </c>
      <c r="K4701" s="179">
        <v>0</v>
      </c>
      <c r="L4701" s="179">
        <v>0</v>
      </c>
      <c r="M4701" s="179">
        <v>283874.92226599948</v>
      </c>
      <c r="N4701" s="179">
        <v>0</v>
      </c>
      <c r="O4701" s="179">
        <v>0</v>
      </c>
      <c r="P4701" s="179">
        <v>0</v>
      </c>
      <c r="Q4701" s="179">
        <v>0</v>
      </c>
      <c r="R4701" s="180">
        <v>0</v>
      </c>
      <c r="S4701" s="180">
        <v>0</v>
      </c>
      <c r="T4701" s="180">
        <v>0</v>
      </c>
    </row>
    <row r="4702" spans="2:20" x14ac:dyDescent="0.3">
      <c r="B4702" s="19">
        <v>4699</v>
      </c>
      <c r="C4702" s="179">
        <v>0</v>
      </c>
      <c r="D4702" s="179">
        <v>0</v>
      </c>
      <c r="E4702" s="179">
        <v>196266.11421431584</v>
      </c>
      <c r="F4702" s="179">
        <v>0</v>
      </c>
      <c r="G4702" s="179">
        <v>0</v>
      </c>
      <c r="H4702" s="179">
        <v>212901.26557463384</v>
      </c>
      <c r="I4702" s="179">
        <v>0</v>
      </c>
      <c r="J4702" s="179">
        <v>0</v>
      </c>
      <c r="K4702" s="179">
        <v>0</v>
      </c>
      <c r="L4702" s="179">
        <v>0</v>
      </c>
      <c r="M4702" s="179">
        <v>226205.28826840836</v>
      </c>
      <c r="N4702" s="179">
        <v>0</v>
      </c>
      <c r="O4702" s="179">
        <v>0</v>
      </c>
      <c r="P4702" s="179">
        <v>0</v>
      </c>
      <c r="Q4702" s="179">
        <v>0</v>
      </c>
      <c r="R4702" s="180">
        <v>0</v>
      </c>
      <c r="S4702" s="180">
        <v>0</v>
      </c>
      <c r="T4702" s="180">
        <v>0</v>
      </c>
    </row>
    <row r="4703" spans="2:20" x14ac:dyDescent="0.3">
      <c r="B4703" s="19">
        <v>4700</v>
      </c>
      <c r="C4703" s="179">
        <v>0</v>
      </c>
      <c r="D4703" s="179">
        <v>0</v>
      </c>
      <c r="E4703" s="179">
        <v>810830.79504959437</v>
      </c>
      <c r="F4703" s="179">
        <v>0</v>
      </c>
      <c r="G4703" s="179">
        <v>0</v>
      </c>
      <c r="H4703" s="179">
        <v>41883.224847621495</v>
      </c>
      <c r="I4703" s="179">
        <v>0</v>
      </c>
      <c r="J4703" s="179">
        <v>0</v>
      </c>
      <c r="K4703" s="179">
        <v>0</v>
      </c>
      <c r="L4703" s="179">
        <v>0</v>
      </c>
      <c r="M4703" s="179">
        <v>27964.497895859738</v>
      </c>
      <c r="N4703" s="179">
        <v>0</v>
      </c>
      <c r="O4703" s="179">
        <v>0</v>
      </c>
      <c r="P4703" s="179">
        <v>0</v>
      </c>
      <c r="Q4703" s="179">
        <v>0</v>
      </c>
      <c r="R4703" s="180">
        <v>0</v>
      </c>
      <c r="S4703" s="180">
        <v>0</v>
      </c>
      <c r="T4703" s="180">
        <v>0</v>
      </c>
    </row>
    <row r="4704" spans="2:20" x14ac:dyDescent="0.3">
      <c r="B4704" s="19">
        <v>4701</v>
      </c>
      <c r="C4704" s="179">
        <v>0</v>
      </c>
      <c r="D4704" s="179">
        <v>0</v>
      </c>
      <c r="E4704" s="179">
        <v>105669.14977235977</v>
      </c>
      <c r="F4704" s="179">
        <v>0</v>
      </c>
      <c r="G4704" s="179">
        <v>0</v>
      </c>
      <c r="H4704" s="179">
        <v>1451347.7069046609</v>
      </c>
      <c r="I4704" s="179">
        <v>0</v>
      </c>
      <c r="J4704" s="179">
        <v>0</v>
      </c>
      <c r="K4704" s="179">
        <v>0</v>
      </c>
      <c r="L4704" s="179">
        <v>0</v>
      </c>
      <c r="M4704" s="179">
        <v>85009.434588475589</v>
      </c>
      <c r="N4704" s="179">
        <v>0</v>
      </c>
      <c r="O4704" s="179">
        <v>0</v>
      </c>
      <c r="P4704" s="179">
        <v>0</v>
      </c>
      <c r="Q4704" s="179">
        <v>0</v>
      </c>
      <c r="R4704" s="180">
        <v>0</v>
      </c>
      <c r="S4704" s="180">
        <v>0</v>
      </c>
      <c r="T4704" s="180">
        <v>0</v>
      </c>
    </row>
    <row r="4705" spans="2:20" x14ac:dyDescent="0.3">
      <c r="B4705" s="19">
        <v>4702</v>
      </c>
      <c r="C4705" s="179">
        <v>0</v>
      </c>
      <c r="D4705" s="179">
        <v>0</v>
      </c>
      <c r="E4705" s="179">
        <v>77065.663149693602</v>
      </c>
      <c r="F4705" s="179">
        <v>0</v>
      </c>
      <c r="G4705" s="179">
        <v>0</v>
      </c>
      <c r="H4705" s="179">
        <v>49963.749043641597</v>
      </c>
      <c r="I4705" s="179">
        <v>0</v>
      </c>
      <c r="J4705" s="179">
        <v>0</v>
      </c>
      <c r="K4705" s="179">
        <v>0</v>
      </c>
      <c r="L4705" s="179">
        <v>0</v>
      </c>
      <c r="M4705" s="179">
        <v>310976.98428142956</v>
      </c>
      <c r="N4705" s="179">
        <v>0</v>
      </c>
      <c r="O4705" s="179">
        <v>0</v>
      </c>
      <c r="P4705" s="179">
        <v>0</v>
      </c>
      <c r="Q4705" s="179">
        <v>0</v>
      </c>
      <c r="R4705" s="180">
        <v>0</v>
      </c>
      <c r="S4705" s="180">
        <v>0</v>
      </c>
      <c r="T4705" s="180">
        <v>0</v>
      </c>
    </row>
    <row r="4706" spans="2:20" x14ac:dyDescent="0.3">
      <c r="B4706" s="19">
        <v>4703</v>
      </c>
      <c r="C4706" s="179">
        <v>0</v>
      </c>
      <c r="D4706" s="179">
        <v>0</v>
      </c>
      <c r="E4706" s="179">
        <v>114286.46051526602</v>
      </c>
      <c r="F4706" s="179">
        <v>0</v>
      </c>
      <c r="G4706" s="179">
        <v>0</v>
      </c>
      <c r="H4706" s="179">
        <v>59766.416507701229</v>
      </c>
      <c r="I4706" s="179">
        <v>0</v>
      </c>
      <c r="J4706" s="179">
        <v>0</v>
      </c>
      <c r="K4706" s="179">
        <v>0</v>
      </c>
      <c r="L4706" s="179">
        <v>0</v>
      </c>
      <c r="M4706" s="179">
        <v>453333.44773940515</v>
      </c>
      <c r="N4706" s="179">
        <v>0</v>
      </c>
      <c r="O4706" s="179">
        <v>0</v>
      </c>
      <c r="P4706" s="179">
        <v>0</v>
      </c>
      <c r="Q4706" s="179">
        <v>0</v>
      </c>
      <c r="R4706" s="180">
        <v>0</v>
      </c>
      <c r="S4706" s="180">
        <v>0</v>
      </c>
      <c r="T4706" s="180">
        <v>0</v>
      </c>
    </row>
    <row r="4707" spans="2:20" x14ac:dyDescent="0.3">
      <c r="B4707" s="19">
        <v>4704</v>
      </c>
      <c r="C4707" s="179">
        <v>0</v>
      </c>
      <c r="D4707" s="179">
        <v>0</v>
      </c>
      <c r="E4707" s="179">
        <v>649259.64557152847</v>
      </c>
      <c r="F4707" s="179">
        <v>0</v>
      </c>
      <c r="G4707" s="179">
        <v>0</v>
      </c>
      <c r="H4707" s="179">
        <v>5042.0441897993751</v>
      </c>
      <c r="I4707" s="179">
        <v>0</v>
      </c>
      <c r="J4707" s="179">
        <v>0</v>
      </c>
      <c r="K4707" s="179">
        <v>0</v>
      </c>
      <c r="L4707" s="179">
        <v>0</v>
      </c>
      <c r="M4707" s="179">
        <v>81633.705052054662</v>
      </c>
      <c r="N4707" s="179">
        <v>0</v>
      </c>
      <c r="O4707" s="179">
        <v>0</v>
      </c>
      <c r="P4707" s="179">
        <v>0</v>
      </c>
      <c r="Q4707" s="179">
        <v>0</v>
      </c>
      <c r="R4707" s="180">
        <v>0</v>
      </c>
      <c r="S4707" s="180">
        <v>0</v>
      </c>
      <c r="T4707" s="180">
        <v>0</v>
      </c>
    </row>
    <row r="4708" spans="2:20" x14ac:dyDescent="0.3">
      <c r="B4708" s="19">
        <v>4705</v>
      </c>
      <c r="C4708" s="179">
        <v>0</v>
      </c>
      <c r="D4708" s="179">
        <v>0</v>
      </c>
      <c r="E4708" s="179">
        <v>6045.3741366998347</v>
      </c>
      <c r="F4708" s="179">
        <v>0</v>
      </c>
      <c r="G4708" s="179">
        <v>0</v>
      </c>
      <c r="H4708" s="179">
        <v>27435.4381822574</v>
      </c>
      <c r="I4708" s="179">
        <v>0</v>
      </c>
      <c r="J4708" s="179">
        <v>0</v>
      </c>
      <c r="K4708" s="179">
        <v>0</v>
      </c>
      <c r="L4708" s="179">
        <v>0</v>
      </c>
      <c r="M4708" s="179">
        <v>564643.91162013984</v>
      </c>
      <c r="N4708" s="179">
        <v>0</v>
      </c>
      <c r="O4708" s="179">
        <v>0</v>
      </c>
      <c r="P4708" s="179">
        <v>0</v>
      </c>
      <c r="Q4708" s="179">
        <v>0</v>
      </c>
      <c r="R4708" s="180">
        <v>0</v>
      </c>
      <c r="S4708" s="180">
        <v>0</v>
      </c>
      <c r="T4708" s="180">
        <v>0</v>
      </c>
    </row>
    <row r="4709" spans="2:20" x14ac:dyDescent="0.3">
      <c r="B4709" s="19">
        <v>4706</v>
      </c>
      <c r="C4709" s="179">
        <v>0</v>
      </c>
      <c r="D4709" s="179">
        <v>0</v>
      </c>
      <c r="E4709" s="179">
        <v>53775.491115698351</v>
      </c>
      <c r="F4709" s="179">
        <v>0</v>
      </c>
      <c r="G4709" s="179">
        <v>0</v>
      </c>
      <c r="H4709" s="179">
        <v>497559.04342821852</v>
      </c>
      <c r="I4709" s="179">
        <v>0</v>
      </c>
      <c r="J4709" s="179">
        <v>0</v>
      </c>
      <c r="K4709" s="179">
        <v>0</v>
      </c>
      <c r="L4709" s="179">
        <v>0</v>
      </c>
      <c r="M4709" s="179">
        <v>1291516.6102171757</v>
      </c>
      <c r="N4709" s="179">
        <v>0</v>
      </c>
      <c r="O4709" s="179">
        <v>0</v>
      </c>
      <c r="P4709" s="179">
        <v>0</v>
      </c>
      <c r="Q4709" s="179">
        <v>0</v>
      </c>
      <c r="R4709" s="180">
        <v>0</v>
      </c>
      <c r="S4709" s="180">
        <v>0</v>
      </c>
      <c r="T4709" s="180">
        <v>0</v>
      </c>
    </row>
    <row r="4710" spans="2:20" x14ac:dyDescent="0.3">
      <c r="B4710" s="19">
        <v>4707</v>
      </c>
      <c r="C4710" s="179">
        <v>0</v>
      </c>
      <c r="D4710" s="179">
        <v>0</v>
      </c>
      <c r="E4710" s="179">
        <v>20967.777824950499</v>
      </c>
      <c r="F4710" s="179">
        <v>0</v>
      </c>
      <c r="G4710" s="179">
        <v>0</v>
      </c>
      <c r="H4710" s="179">
        <v>32741.775926370388</v>
      </c>
      <c r="I4710" s="179">
        <v>0</v>
      </c>
      <c r="J4710" s="179">
        <v>0</v>
      </c>
      <c r="K4710" s="179">
        <v>0</v>
      </c>
      <c r="L4710" s="179">
        <v>0</v>
      </c>
      <c r="M4710" s="179">
        <v>148318.19350263171</v>
      </c>
      <c r="N4710" s="179">
        <v>0</v>
      </c>
      <c r="O4710" s="179">
        <v>0</v>
      </c>
      <c r="P4710" s="179">
        <v>0</v>
      </c>
      <c r="Q4710" s="179">
        <v>0</v>
      </c>
      <c r="R4710" s="180">
        <v>0</v>
      </c>
      <c r="S4710" s="180">
        <v>0</v>
      </c>
      <c r="T4710" s="180">
        <v>0</v>
      </c>
    </row>
    <row r="4711" spans="2:20" x14ac:dyDescent="0.3">
      <c r="B4711" s="19">
        <v>4708</v>
      </c>
      <c r="C4711" s="179">
        <v>0</v>
      </c>
      <c r="D4711" s="179">
        <v>0</v>
      </c>
      <c r="E4711" s="179">
        <v>16299.103502252747</v>
      </c>
      <c r="F4711" s="179">
        <v>0</v>
      </c>
      <c r="G4711" s="179">
        <v>0</v>
      </c>
      <c r="H4711" s="179">
        <v>452190.60668438917</v>
      </c>
      <c r="I4711" s="179">
        <v>0</v>
      </c>
      <c r="J4711" s="179">
        <v>0</v>
      </c>
      <c r="K4711" s="179">
        <v>0</v>
      </c>
      <c r="L4711" s="179">
        <v>0</v>
      </c>
      <c r="M4711" s="179">
        <v>31623.41568331049</v>
      </c>
      <c r="N4711" s="179">
        <v>0</v>
      </c>
      <c r="O4711" s="179">
        <v>0</v>
      </c>
      <c r="P4711" s="179">
        <v>0</v>
      </c>
      <c r="Q4711" s="179">
        <v>0</v>
      </c>
      <c r="R4711" s="180">
        <v>0</v>
      </c>
      <c r="S4711" s="180">
        <v>0</v>
      </c>
      <c r="T4711" s="180">
        <v>0</v>
      </c>
    </row>
    <row r="4712" spans="2:20" x14ac:dyDescent="0.3">
      <c r="B4712" s="19">
        <v>4709</v>
      </c>
      <c r="C4712" s="179">
        <v>0</v>
      </c>
      <c r="D4712" s="179">
        <v>0</v>
      </c>
      <c r="E4712" s="179">
        <v>251005.5997817083</v>
      </c>
      <c r="F4712" s="179">
        <v>0</v>
      </c>
      <c r="G4712" s="179">
        <v>0</v>
      </c>
      <c r="H4712" s="179">
        <v>145009.85150903236</v>
      </c>
      <c r="I4712" s="179">
        <v>0</v>
      </c>
      <c r="J4712" s="179">
        <v>0</v>
      </c>
      <c r="K4712" s="179">
        <v>0</v>
      </c>
      <c r="L4712" s="179">
        <v>0</v>
      </c>
      <c r="M4712" s="179">
        <v>37973.566359010423</v>
      </c>
      <c r="N4712" s="179">
        <v>0</v>
      </c>
      <c r="O4712" s="179">
        <v>0</v>
      </c>
      <c r="P4712" s="179">
        <v>0</v>
      </c>
      <c r="Q4712" s="179">
        <v>0</v>
      </c>
      <c r="R4712" s="180">
        <v>0</v>
      </c>
      <c r="S4712" s="180">
        <v>0</v>
      </c>
      <c r="T4712" s="180">
        <v>0</v>
      </c>
    </row>
    <row r="4713" spans="2:20" x14ac:dyDescent="0.3">
      <c r="B4713" s="19">
        <v>4710</v>
      </c>
      <c r="C4713" s="179">
        <v>0</v>
      </c>
      <c r="D4713" s="179">
        <v>0</v>
      </c>
      <c r="E4713" s="179">
        <v>15233.067310203018</v>
      </c>
      <c r="F4713" s="179">
        <v>0</v>
      </c>
      <c r="G4713" s="179">
        <v>0</v>
      </c>
      <c r="H4713" s="179">
        <v>23332.57963061213</v>
      </c>
      <c r="I4713" s="179">
        <v>0</v>
      </c>
      <c r="J4713" s="179">
        <v>0</v>
      </c>
      <c r="K4713" s="179">
        <v>0</v>
      </c>
      <c r="L4713" s="179">
        <v>0</v>
      </c>
      <c r="M4713" s="179">
        <v>297533.07681500958</v>
      </c>
      <c r="N4713" s="179">
        <v>0</v>
      </c>
      <c r="O4713" s="179">
        <v>0</v>
      </c>
      <c r="P4713" s="179">
        <v>0</v>
      </c>
      <c r="Q4713" s="179">
        <v>0</v>
      </c>
      <c r="R4713" s="180">
        <v>0</v>
      </c>
      <c r="S4713" s="180">
        <v>0</v>
      </c>
      <c r="T4713" s="180">
        <v>0</v>
      </c>
    </row>
    <row r="4714" spans="2:20" x14ac:dyDescent="0.3">
      <c r="B4714" s="19">
        <v>4711</v>
      </c>
      <c r="C4714" s="179">
        <v>0</v>
      </c>
      <c r="D4714" s="179">
        <v>0</v>
      </c>
      <c r="E4714" s="179">
        <v>78882.983238807676</v>
      </c>
      <c r="F4714" s="179">
        <v>0</v>
      </c>
      <c r="G4714" s="179">
        <v>0</v>
      </c>
      <c r="H4714" s="179">
        <v>35027.015162635507</v>
      </c>
      <c r="I4714" s="179">
        <v>0</v>
      </c>
      <c r="J4714" s="179">
        <v>0</v>
      </c>
      <c r="K4714" s="179">
        <v>0</v>
      </c>
      <c r="L4714" s="179">
        <v>0</v>
      </c>
      <c r="M4714" s="179">
        <v>9057.023576508027</v>
      </c>
      <c r="N4714" s="179">
        <v>0</v>
      </c>
      <c r="O4714" s="179">
        <v>0</v>
      </c>
      <c r="P4714" s="179">
        <v>0</v>
      </c>
      <c r="Q4714" s="179">
        <v>0</v>
      </c>
      <c r="R4714" s="180">
        <v>0</v>
      </c>
      <c r="S4714" s="180">
        <v>0</v>
      </c>
      <c r="T4714" s="180">
        <v>0</v>
      </c>
    </row>
    <row r="4715" spans="2:20" x14ac:dyDescent="0.3">
      <c r="B4715" s="19">
        <v>4712</v>
      </c>
      <c r="C4715" s="179">
        <v>0</v>
      </c>
      <c r="D4715" s="179">
        <v>0</v>
      </c>
      <c r="E4715" s="179">
        <v>2107761.279968909</v>
      </c>
      <c r="F4715" s="179">
        <v>0</v>
      </c>
      <c r="G4715" s="179">
        <v>0</v>
      </c>
      <c r="H4715" s="179">
        <v>60984.261069363376</v>
      </c>
      <c r="I4715" s="179">
        <v>0</v>
      </c>
      <c r="J4715" s="179">
        <v>0</v>
      </c>
      <c r="K4715" s="179">
        <v>0</v>
      </c>
      <c r="L4715" s="179">
        <v>0</v>
      </c>
      <c r="M4715" s="179">
        <v>29078.141394021528</v>
      </c>
      <c r="N4715" s="179">
        <v>0</v>
      </c>
      <c r="O4715" s="179">
        <v>0</v>
      </c>
      <c r="P4715" s="179">
        <v>0</v>
      </c>
      <c r="Q4715" s="179">
        <v>0</v>
      </c>
      <c r="R4715" s="180">
        <v>0</v>
      </c>
      <c r="S4715" s="180">
        <v>0</v>
      </c>
      <c r="T4715" s="180">
        <v>0</v>
      </c>
    </row>
    <row r="4716" spans="2:20" x14ac:dyDescent="0.3">
      <c r="B4716" s="19">
        <v>4713</v>
      </c>
      <c r="C4716" s="179">
        <v>0</v>
      </c>
      <c r="D4716" s="179">
        <v>0</v>
      </c>
      <c r="E4716" s="179">
        <v>7084.1768739349609</v>
      </c>
      <c r="F4716" s="179">
        <v>0</v>
      </c>
      <c r="G4716" s="179">
        <v>0</v>
      </c>
      <c r="H4716" s="179">
        <v>127700.84200318914</v>
      </c>
      <c r="I4716" s="179">
        <v>0</v>
      </c>
      <c r="J4716" s="179">
        <v>0</v>
      </c>
      <c r="K4716" s="179">
        <v>0</v>
      </c>
      <c r="L4716" s="179">
        <v>0</v>
      </c>
      <c r="M4716" s="179">
        <v>184785.40131900506</v>
      </c>
      <c r="N4716" s="179">
        <v>0</v>
      </c>
      <c r="O4716" s="179">
        <v>0</v>
      </c>
      <c r="P4716" s="179">
        <v>0</v>
      </c>
      <c r="Q4716" s="179">
        <v>0</v>
      </c>
      <c r="R4716" s="180">
        <v>0</v>
      </c>
      <c r="S4716" s="180">
        <v>0</v>
      </c>
      <c r="T4716" s="180">
        <v>0</v>
      </c>
    </row>
    <row r="4717" spans="2:20" x14ac:dyDescent="0.3">
      <c r="B4717" s="19">
        <v>4714</v>
      </c>
      <c r="C4717" s="179">
        <v>0</v>
      </c>
      <c r="D4717" s="179">
        <v>0</v>
      </c>
      <c r="E4717" s="179">
        <v>30611.099009703194</v>
      </c>
      <c r="F4717" s="179">
        <v>0</v>
      </c>
      <c r="G4717" s="179">
        <v>0</v>
      </c>
      <c r="H4717" s="179">
        <v>147821.64987423358</v>
      </c>
      <c r="I4717" s="179">
        <v>0</v>
      </c>
      <c r="J4717" s="179">
        <v>0</v>
      </c>
      <c r="K4717" s="179">
        <v>0</v>
      </c>
      <c r="L4717" s="179">
        <v>0</v>
      </c>
      <c r="M4717" s="179">
        <v>83333.636880732491</v>
      </c>
      <c r="N4717" s="179">
        <v>0</v>
      </c>
      <c r="O4717" s="179">
        <v>0</v>
      </c>
      <c r="P4717" s="179">
        <v>0</v>
      </c>
      <c r="Q4717" s="179">
        <v>0</v>
      </c>
      <c r="R4717" s="180">
        <v>0</v>
      </c>
      <c r="S4717" s="180">
        <v>0</v>
      </c>
      <c r="T4717" s="180">
        <v>0</v>
      </c>
    </row>
    <row r="4718" spans="2:20" x14ac:dyDescent="0.3">
      <c r="B4718" s="19">
        <v>4715</v>
      </c>
      <c r="C4718" s="179">
        <v>0</v>
      </c>
      <c r="D4718" s="179">
        <v>0</v>
      </c>
      <c r="E4718" s="179">
        <v>132303.61529156135</v>
      </c>
      <c r="F4718" s="179">
        <v>0</v>
      </c>
      <c r="G4718" s="179">
        <v>0</v>
      </c>
      <c r="H4718" s="179">
        <v>36869.309395362565</v>
      </c>
      <c r="I4718" s="179">
        <v>0</v>
      </c>
      <c r="J4718" s="179">
        <v>0</v>
      </c>
      <c r="K4718" s="179">
        <v>271076.72185710713</v>
      </c>
      <c r="L4718" s="179">
        <v>1</v>
      </c>
      <c r="M4718" s="179">
        <v>13374.614840448588</v>
      </c>
      <c r="N4718" s="179">
        <v>0</v>
      </c>
      <c r="O4718" s="179">
        <v>0</v>
      </c>
      <c r="P4718" s="179">
        <v>0</v>
      </c>
      <c r="Q4718" s="179">
        <v>0</v>
      </c>
      <c r="R4718" s="180">
        <v>0</v>
      </c>
      <c r="S4718" s="180">
        <v>271076.72185710713</v>
      </c>
      <c r="T4718" s="180">
        <v>0</v>
      </c>
    </row>
    <row r="4719" spans="2:20" x14ac:dyDescent="0.3">
      <c r="B4719" s="19">
        <v>4716</v>
      </c>
      <c r="C4719" s="179">
        <v>0</v>
      </c>
      <c r="D4719" s="179">
        <v>0</v>
      </c>
      <c r="E4719" s="179">
        <v>91701.692026642602</v>
      </c>
      <c r="F4719" s="179">
        <v>0</v>
      </c>
      <c r="G4719" s="179">
        <v>0</v>
      </c>
      <c r="H4719" s="179">
        <v>36092.505742861853</v>
      </c>
      <c r="I4719" s="179">
        <v>0</v>
      </c>
      <c r="J4719" s="179">
        <v>0</v>
      </c>
      <c r="K4719" s="179">
        <v>0</v>
      </c>
      <c r="L4719" s="179">
        <v>0</v>
      </c>
      <c r="M4719" s="179">
        <v>100695.15874575515</v>
      </c>
      <c r="N4719" s="179">
        <v>0</v>
      </c>
      <c r="O4719" s="179">
        <v>0</v>
      </c>
      <c r="P4719" s="179">
        <v>0</v>
      </c>
      <c r="Q4719" s="179">
        <v>0</v>
      </c>
      <c r="R4719" s="180">
        <v>0</v>
      </c>
      <c r="S4719" s="180">
        <v>0</v>
      </c>
      <c r="T4719" s="180">
        <v>0</v>
      </c>
    </row>
    <row r="4720" spans="2:20" x14ac:dyDescent="0.3">
      <c r="B4720" s="19">
        <v>4717</v>
      </c>
      <c r="C4720" s="179">
        <v>0</v>
      </c>
      <c r="D4720" s="179">
        <v>0</v>
      </c>
      <c r="E4720" s="179">
        <v>62543.754611649827</v>
      </c>
      <c r="F4720" s="179">
        <v>0</v>
      </c>
      <c r="G4720" s="179">
        <v>0</v>
      </c>
      <c r="H4720" s="179">
        <v>120191.86205416643</v>
      </c>
      <c r="I4720" s="179">
        <v>0</v>
      </c>
      <c r="J4720" s="179">
        <v>0</v>
      </c>
      <c r="K4720" s="179">
        <v>0</v>
      </c>
      <c r="L4720" s="179">
        <v>0</v>
      </c>
      <c r="M4720" s="179">
        <v>19295.854600053488</v>
      </c>
      <c r="N4720" s="179">
        <v>0</v>
      </c>
      <c r="O4720" s="179">
        <v>0</v>
      </c>
      <c r="P4720" s="179">
        <v>0</v>
      </c>
      <c r="Q4720" s="179">
        <v>0</v>
      </c>
      <c r="R4720" s="180">
        <v>0</v>
      </c>
      <c r="S4720" s="180">
        <v>0</v>
      </c>
      <c r="T4720" s="180">
        <v>0</v>
      </c>
    </row>
    <row r="4721" spans="2:20" x14ac:dyDescent="0.3">
      <c r="B4721" s="19">
        <v>4718</v>
      </c>
      <c r="C4721" s="179">
        <v>0</v>
      </c>
      <c r="D4721" s="179">
        <v>0</v>
      </c>
      <c r="E4721" s="179">
        <v>341367.43349471124</v>
      </c>
      <c r="F4721" s="179">
        <v>0</v>
      </c>
      <c r="G4721" s="179">
        <v>0</v>
      </c>
      <c r="H4721" s="179">
        <v>18385.744398812709</v>
      </c>
      <c r="I4721" s="179">
        <v>0</v>
      </c>
      <c r="J4721" s="179">
        <v>0</v>
      </c>
      <c r="K4721" s="179">
        <v>0</v>
      </c>
      <c r="L4721" s="179">
        <v>0</v>
      </c>
      <c r="M4721" s="179">
        <v>930163.622288096</v>
      </c>
      <c r="N4721" s="179">
        <v>0</v>
      </c>
      <c r="O4721" s="179">
        <v>0</v>
      </c>
      <c r="P4721" s="179">
        <v>0</v>
      </c>
      <c r="Q4721" s="179">
        <v>0</v>
      </c>
      <c r="R4721" s="180">
        <v>0</v>
      </c>
      <c r="S4721" s="180">
        <v>0</v>
      </c>
      <c r="T4721" s="180">
        <v>0</v>
      </c>
    </row>
    <row r="4722" spans="2:20" x14ac:dyDescent="0.3">
      <c r="B4722" s="19">
        <v>4719</v>
      </c>
      <c r="C4722" s="179">
        <v>0</v>
      </c>
      <c r="D4722" s="179">
        <v>0</v>
      </c>
      <c r="E4722" s="179">
        <v>518007.43630068225</v>
      </c>
      <c r="F4722" s="179">
        <v>0</v>
      </c>
      <c r="G4722" s="179">
        <v>0</v>
      </c>
      <c r="H4722" s="179">
        <v>41238.328059554413</v>
      </c>
      <c r="I4722" s="179">
        <v>0</v>
      </c>
      <c r="J4722" s="179">
        <v>0</v>
      </c>
      <c r="K4722" s="179">
        <v>18012.344907194547</v>
      </c>
      <c r="L4722" s="179">
        <v>1</v>
      </c>
      <c r="M4722" s="179">
        <v>1732830.5504853455</v>
      </c>
      <c r="N4722" s="179">
        <v>0</v>
      </c>
      <c r="O4722" s="179">
        <v>0</v>
      </c>
      <c r="P4722" s="179">
        <v>0</v>
      </c>
      <c r="Q4722" s="179">
        <v>0</v>
      </c>
      <c r="R4722" s="180">
        <v>0</v>
      </c>
      <c r="S4722" s="180">
        <v>18012.344907194547</v>
      </c>
      <c r="T4722" s="180">
        <v>0</v>
      </c>
    </row>
    <row r="4723" spans="2:20" x14ac:dyDescent="0.3">
      <c r="B4723" s="19">
        <v>4720</v>
      </c>
      <c r="C4723" s="179">
        <v>0</v>
      </c>
      <c r="D4723" s="179">
        <v>0</v>
      </c>
      <c r="E4723" s="179">
        <v>7321.2117767195969</v>
      </c>
      <c r="F4723" s="179">
        <v>0</v>
      </c>
      <c r="G4723" s="179">
        <v>0</v>
      </c>
      <c r="H4723" s="179">
        <v>1260349.5884184614</v>
      </c>
      <c r="I4723" s="179">
        <v>0</v>
      </c>
      <c r="J4723" s="179">
        <v>0</v>
      </c>
      <c r="K4723" s="179">
        <v>0</v>
      </c>
      <c r="L4723" s="179">
        <v>0</v>
      </c>
      <c r="M4723" s="179">
        <v>120760.15415964744</v>
      </c>
      <c r="N4723" s="179">
        <v>0</v>
      </c>
      <c r="O4723" s="179">
        <v>0</v>
      </c>
      <c r="P4723" s="179">
        <v>0</v>
      </c>
      <c r="Q4723" s="179">
        <v>0</v>
      </c>
      <c r="R4723" s="180">
        <v>0</v>
      </c>
      <c r="S4723" s="180">
        <v>0</v>
      </c>
      <c r="T4723" s="180">
        <v>0</v>
      </c>
    </row>
    <row r="4724" spans="2:20" x14ac:dyDescent="0.3">
      <c r="B4724" s="19">
        <v>4721</v>
      </c>
      <c r="C4724" s="179">
        <v>0</v>
      </c>
      <c r="D4724" s="179">
        <v>0</v>
      </c>
      <c r="E4724" s="179">
        <v>176787.42380199401</v>
      </c>
      <c r="F4724" s="179">
        <v>0</v>
      </c>
      <c r="G4724" s="179">
        <v>0</v>
      </c>
      <c r="H4724" s="179">
        <v>67437.533368107179</v>
      </c>
      <c r="I4724" s="179">
        <v>0</v>
      </c>
      <c r="J4724" s="179">
        <v>0</v>
      </c>
      <c r="K4724" s="179">
        <v>0</v>
      </c>
      <c r="L4724" s="179">
        <v>0</v>
      </c>
      <c r="M4724" s="179">
        <v>9809.1158197174263</v>
      </c>
      <c r="N4724" s="179">
        <v>0</v>
      </c>
      <c r="O4724" s="179">
        <v>0</v>
      </c>
      <c r="P4724" s="179">
        <v>0</v>
      </c>
      <c r="Q4724" s="179">
        <v>0</v>
      </c>
      <c r="R4724" s="180">
        <v>0</v>
      </c>
      <c r="S4724" s="180">
        <v>0</v>
      </c>
      <c r="T4724" s="180">
        <v>0</v>
      </c>
    </row>
    <row r="4725" spans="2:20" x14ac:dyDescent="0.3">
      <c r="B4725" s="19">
        <v>4722</v>
      </c>
      <c r="C4725" s="179">
        <v>0</v>
      </c>
      <c r="D4725" s="179">
        <v>0</v>
      </c>
      <c r="E4725" s="179">
        <v>49067.849833484303</v>
      </c>
      <c r="F4725" s="179">
        <v>0</v>
      </c>
      <c r="G4725" s="179">
        <v>0</v>
      </c>
      <c r="H4725" s="179">
        <v>85355.310447207637</v>
      </c>
      <c r="I4725" s="179">
        <v>0</v>
      </c>
      <c r="J4725" s="179">
        <v>0</v>
      </c>
      <c r="K4725" s="179">
        <v>0</v>
      </c>
      <c r="L4725" s="179">
        <v>0</v>
      </c>
      <c r="M4725" s="179">
        <v>73483.179517285389</v>
      </c>
      <c r="N4725" s="179">
        <v>0</v>
      </c>
      <c r="O4725" s="179">
        <v>0</v>
      </c>
      <c r="P4725" s="179">
        <v>0</v>
      </c>
      <c r="Q4725" s="179">
        <v>0</v>
      </c>
      <c r="R4725" s="180">
        <v>0</v>
      </c>
      <c r="S4725" s="180">
        <v>0</v>
      </c>
      <c r="T4725" s="180">
        <v>0</v>
      </c>
    </row>
    <row r="4726" spans="2:20" x14ac:dyDescent="0.3">
      <c r="B4726" s="19">
        <v>4723</v>
      </c>
      <c r="C4726" s="179">
        <v>0</v>
      </c>
      <c r="D4726" s="179">
        <v>0</v>
      </c>
      <c r="E4726" s="179">
        <v>54054.314143232332</v>
      </c>
      <c r="F4726" s="179">
        <v>1</v>
      </c>
      <c r="G4726" s="179">
        <v>45346.578017884123</v>
      </c>
      <c r="H4726" s="179">
        <v>10380.58990319329</v>
      </c>
      <c r="I4726" s="179">
        <v>0</v>
      </c>
      <c r="J4726" s="179">
        <v>0</v>
      </c>
      <c r="K4726" s="179">
        <v>0</v>
      </c>
      <c r="L4726" s="179">
        <v>0</v>
      </c>
      <c r="M4726" s="179">
        <v>73671.486874763985</v>
      </c>
      <c r="N4726" s="179">
        <v>0</v>
      </c>
      <c r="O4726" s="179">
        <v>0</v>
      </c>
      <c r="P4726" s="179">
        <v>0</v>
      </c>
      <c r="Q4726" s="179">
        <v>0</v>
      </c>
      <c r="R4726" s="180">
        <v>0</v>
      </c>
      <c r="S4726" s="180">
        <v>0</v>
      </c>
      <c r="T4726" s="180">
        <v>0</v>
      </c>
    </row>
    <row r="4727" spans="2:20" x14ac:dyDescent="0.3">
      <c r="B4727" s="19">
        <v>4724</v>
      </c>
      <c r="C4727" s="179">
        <v>0</v>
      </c>
      <c r="D4727" s="179">
        <v>0</v>
      </c>
      <c r="E4727" s="179">
        <v>80530.484263168779</v>
      </c>
      <c r="F4727" s="179">
        <v>0</v>
      </c>
      <c r="G4727" s="179">
        <v>0</v>
      </c>
      <c r="H4727" s="179">
        <v>3367.9467778361759</v>
      </c>
      <c r="I4727" s="179">
        <v>0</v>
      </c>
      <c r="J4727" s="179">
        <v>0</v>
      </c>
      <c r="K4727" s="179">
        <v>0</v>
      </c>
      <c r="L4727" s="179">
        <v>0</v>
      </c>
      <c r="M4727" s="179">
        <v>122051.29329927183</v>
      </c>
      <c r="N4727" s="179">
        <v>0</v>
      </c>
      <c r="O4727" s="179">
        <v>0</v>
      </c>
      <c r="P4727" s="179">
        <v>0</v>
      </c>
      <c r="Q4727" s="179">
        <v>0</v>
      </c>
      <c r="R4727" s="180">
        <v>0</v>
      </c>
      <c r="S4727" s="180">
        <v>0</v>
      </c>
      <c r="T4727" s="180">
        <v>0</v>
      </c>
    </row>
    <row r="4728" spans="2:20" x14ac:dyDescent="0.3">
      <c r="B4728" s="19">
        <v>4725</v>
      </c>
      <c r="C4728" s="179">
        <v>0</v>
      </c>
      <c r="D4728" s="179">
        <v>0</v>
      </c>
      <c r="E4728" s="179">
        <v>9998.6367810053744</v>
      </c>
      <c r="F4728" s="179">
        <v>0</v>
      </c>
      <c r="G4728" s="179">
        <v>0</v>
      </c>
      <c r="H4728" s="179">
        <v>85671.087518055341</v>
      </c>
      <c r="I4728" s="179">
        <v>0</v>
      </c>
      <c r="J4728" s="179">
        <v>0</v>
      </c>
      <c r="K4728" s="179">
        <v>0</v>
      </c>
      <c r="L4728" s="179">
        <v>0</v>
      </c>
      <c r="M4728" s="179">
        <v>131178.81386224757</v>
      </c>
      <c r="N4728" s="179">
        <v>0</v>
      </c>
      <c r="O4728" s="179">
        <v>0</v>
      </c>
      <c r="P4728" s="179">
        <v>0</v>
      </c>
      <c r="Q4728" s="179">
        <v>0</v>
      </c>
      <c r="R4728" s="180">
        <v>0</v>
      </c>
      <c r="S4728" s="180">
        <v>0</v>
      </c>
      <c r="T4728" s="180">
        <v>0</v>
      </c>
    </row>
    <row r="4729" spans="2:20" x14ac:dyDescent="0.3">
      <c r="B4729" s="19">
        <v>4726</v>
      </c>
      <c r="C4729" s="179">
        <v>0</v>
      </c>
      <c r="D4729" s="179">
        <v>0</v>
      </c>
      <c r="E4729" s="179">
        <v>1805320.6050877778</v>
      </c>
      <c r="F4729" s="179">
        <v>0</v>
      </c>
      <c r="G4729" s="179">
        <v>0</v>
      </c>
      <c r="H4729" s="179">
        <v>6321.1907624345331</v>
      </c>
      <c r="I4729" s="179">
        <v>0</v>
      </c>
      <c r="J4729" s="179">
        <v>0</v>
      </c>
      <c r="K4729" s="179">
        <v>0</v>
      </c>
      <c r="L4729" s="179">
        <v>0</v>
      </c>
      <c r="M4729" s="179">
        <v>225975.01646285798</v>
      </c>
      <c r="N4729" s="179">
        <v>0</v>
      </c>
      <c r="O4729" s="179">
        <v>0</v>
      </c>
      <c r="P4729" s="179">
        <v>0</v>
      </c>
      <c r="Q4729" s="179">
        <v>0</v>
      </c>
      <c r="R4729" s="180">
        <v>0</v>
      </c>
      <c r="S4729" s="180">
        <v>0</v>
      </c>
      <c r="T4729" s="180">
        <v>0</v>
      </c>
    </row>
    <row r="4730" spans="2:20" x14ac:dyDescent="0.3">
      <c r="B4730" s="19">
        <v>4727</v>
      </c>
      <c r="C4730" s="179">
        <v>0</v>
      </c>
      <c r="D4730" s="179">
        <v>0</v>
      </c>
      <c r="E4730" s="179">
        <v>823686.1356600736</v>
      </c>
      <c r="F4730" s="179">
        <v>0</v>
      </c>
      <c r="G4730" s="179">
        <v>0</v>
      </c>
      <c r="H4730" s="179">
        <v>83919.113434105544</v>
      </c>
      <c r="I4730" s="179">
        <v>0</v>
      </c>
      <c r="J4730" s="179">
        <v>0</v>
      </c>
      <c r="K4730" s="179">
        <v>0</v>
      </c>
      <c r="L4730" s="179">
        <v>0</v>
      </c>
      <c r="M4730" s="179">
        <v>24850.572739247396</v>
      </c>
      <c r="N4730" s="179">
        <v>0</v>
      </c>
      <c r="O4730" s="179">
        <v>0</v>
      </c>
      <c r="P4730" s="179">
        <v>0</v>
      </c>
      <c r="Q4730" s="179">
        <v>0</v>
      </c>
      <c r="R4730" s="180">
        <v>0</v>
      </c>
      <c r="S4730" s="180">
        <v>0</v>
      </c>
      <c r="T4730" s="180">
        <v>0</v>
      </c>
    </row>
    <row r="4731" spans="2:20" x14ac:dyDescent="0.3">
      <c r="B4731" s="19">
        <v>4728</v>
      </c>
      <c r="C4731" s="179">
        <v>0</v>
      </c>
      <c r="D4731" s="179">
        <v>0</v>
      </c>
      <c r="E4731" s="179">
        <v>49571.839404686027</v>
      </c>
      <c r="F4731" s="179">
        <v>0</v>
      </c>
      <c r="G4731" s="179">
        <v>0</v>
      </c>
      <c r="H4731" s="179">
        <v>27496.661159671483</v>
      </c>
      <c r="I4731" s="179">
        <v>0</v>
      </c>
      <c r="J4731" s="179">
        <v>0</v>
      </c>
      <c r="K4731" s="179">
        <v>0</v>
      </c>
      <c r="L4731" s="179">
        <v>0</v>
      </c>
      <c r="M4731" s="179">
        <v>53587.309273970612</v>
      </c>
      <c r="N4731" s="179">
        <v>0</v>
      </c>
      <c r="O4731" s="179">
        <v>0</v>
      </c>
      <c r="P4731" s="179">
        <v>0</v>
      </c>
      <c r="Q4731" s="179">
        <v>0</v>
      </c>
      <c r="R4731" s="180">
        <v>0</v>
      </c>
      <c r="S4731" s="180">
        <v>0</v>
      </c>
      <c r="T4731" s="180">
        <v>0</v>
      </c>
    </row>
    <row r="4732" spans="2:20" x14ac:dyDescent="0.3">
      <c r="B4732" s="19">
        <v>4729</v>
      </c>
      <c r="C4732" s="179">
        <v>0</v>
      </c>
      <c r="D4732" s="179">
        <v>0</v>
      </c>
      <c r="E4732" s="179">
        <v>56855.896666389905</v>
      </c>
      <c r="F4732" s="179">
        <v>0</v>
      </c>
      <c r="G4732" s="179">
        <v>0</v>
      </c>
      <c r="H4732" s="179">
        <v>94251.766431208991</v>
      </c>
      <c r="I4732" s="179">
        <v>0</v>
      </c>
      <c r="J4732" s="179">
        <v>0</v>
      </c>
      <c r="K4732" s="179">
        <v>0</v>
      </c>
      <c r="L4732" s="179">
        <v>0</v>
      </c>
      <c r="M4732" s="179">
        <v>169029.39790176903</v>
      </c>
      <c r="N4732" s="179">
        <v>0</v>
      </c>
      <c r="O4732" s="179">
        <v>0</v>
      </c>
      <c r="P4732" s="179">
        <v>0</v>
      </c>
      <c r="Q4732" s="179">
        <v>0</v>
      </c>
      <c r="R4732" s="180">
        <v>0</v>
      </c>
      <c r="S4732" s="180">
        <v>0</v>
      </c>
      <c r="T4732" s="180">
        <v>0</v>
      </c>
    </row>
    <row r="4733" spans="2:20" x14ac:dyDescent="0.3">
      <c r="B4733" s="19">
        <v>4730</v>
      </c>
      <c r="C4733" s="179">
        <v>0</v>
      </c>
      <c r="D4733" s="179">
        <v>0</v>
      </c>
      <c r="E4733" s="179">
        <v>512625.61723703012</v>
      </c>
      <c r="F4733" s="179">
        <v>0</v>
      </c>
      <c r="G4733" s="179">
        <v>0</v>
      </c>
      <c r="H4733" s="179">
        <v>45157.031164877189</v>
      </c>
      <c r="I4733" s="179">
        <v>0</v>
      </c>
      <c r="J4733" s="179">
        <v>0</v>
      </c>
      <c r="K4733" s="179">
        <v>340316.99048920127</v>
      </c>
      <c r="L4733" s="179">
        <v>1</v>
      </c>
      <c r="M4733" s="179">
        <v>74511.42935921</v>
      </c>
      <c r="N4733" s="179">
        <v>0</v>
      </c>
      <c r="O4733" s="179">
        <v>0</v>
      </c>
      <c r="P4733" s="179">
        <v>0</v>
      </c>
      <c r="Q4733" s="179">
        <v>0</v>
      </c>
      <c r="R4733" s="180">
        <v>0</v>
      </c>
      <c r="S4733" s="180">
        <v>340316.99048920127</v>
      </c>
      <c r="T4733" s="180">
        <v>0</v>
      </c>
    </row>
    <row r="4734" spans="2:20" x14ac:dyDescent="0.3">
      <c r="B4734" s="19">
        <v>4731</v>
      </c>
      <c r="C4734" s="179">
        <v>0</v>
      </c>
      <c r="D4734" s="179">
        <v>0</v>
      </c>
      <c r="E4734" s="179">
        <v>502154.85362539859</v>
      </c>
      <c r="F4734" s="179">
        <v>0</v>
      </c>
      <c r="G4734" s="179">
        <v>0</v>
      </c>
      <c r="H4734" s="179">
        <v>115315.01170126432</v>
      </c>
      <c r="I4734" s="179">
        <v>0</v>
      </c>
      <c r="J4734" s="179">
        <v>0</v>
      </c>
      <c r="K4734" s="179">
        <v>0</v>
      </c>
      <c r="L4734" s="179">
        <v>0</v>
      </c>
      <c r="M4734" s="179">
        <v>36472.13173513826</v>
      </c>
      <c r="N4734" s="179">
        <v>0</v>
      </c>
      <c r="O4734" s="179">
        <v>0</v>
      </c>
      <c r="P4734" s="179">
        <v>0</v>
      </c>
      <c r="Q4734" s="179">
        <v>0</v>
      </c>
      <c r="R4734" s="180">
        <v>0</v>
      </c>
      <c r="S4734" s="180">
        <v>0</v>
      </c>
      <c r="T4734" s="180">
        <v>0</v>
      </c>
    </row>
    <row r="4735" spans="2:20" x14ac:dyDescent="0.3">
      <c r="B4735" s="19">
        <v>4732</v>
      </c>
      <c r="C4735" s="179">
        <v>0</v>
      </c>
      <c r="D4735" s="179">
        <v>0</v>
      </c>
      <c r="E4735" s="179">
        <v>11569.515085067291</v>
      </c>
      <c r="F4735" s="179">
        <v>0</v>
      </c>
      <c r="G4735" s="179">
        <v>0</v>
      </c>
      <c r="H4735" s="179">
        <v>632066.63591920235</v>
      </c>
      <c r="I4735" s="179">
        <v>0</v>
      </c>
      <c r="J4735" s="179">
        <v>0</v>
      </c>
      <c r="K4735" s="179">
        <v>0</v>
      </c>
      <c r="L4735" s="179">
        <v>0</v>
      </c>
      <c r="M4735" s="179">
        <v>74757.136376789495</v>
      </c>
      <c r="N4735" s="179">
        <v>0</v>
      </c>
      <c r="O4735" s="179">
        <v>0</v>
      </c>
      <c r="P4735" s="179">
        <v>0</v>
      </c>
      <c r="Q4735" s="179">
        <v>0</v>
      </c>
      <c r="R4735" s="180">
        <v>0</v>
      </c>
      <c r="S4735" s="180">
        <v>0</v>
      </c>
      <c r="T4735" s="180">
        <v>0</v>
      </c>
    </row>
    <row r="4736" spans="2:20" x14ac:dyDescent="0.3">
      <c r="B4736" s="19">
        <v>4733</v>
      </c>
      <c r="C4736" s="179">
        <v>0</v>
      </c>
      <c r="D4736" s="179">
        <v>0</v>
      </c>
      <c r="E4736" s="179">
        <v>409123.54419611592</v>
      </c>
      <c r="F4736" s="179">
        <v>0</v>
      </c>
      <c r="G4736" s="179">
        <v>0</v>
      </c>
      <c r="H4736" s="179">
        <v>124686.64661535855</v>
      </c>
      <c r="I4736" s="179">
        <v>0</v>
      </c>
      <c r="J4736" s="179">
        <v>0</v>
      </c>
      <c r="K4736" s="179">
        <v>0</v>
      </c>
      <c r="L4736" s="179">
        <v>0</v>
      </c>
      <c r="M4736" s="179">
        <v>8481.7934755592632</v>
      </c>
      <c r="N4736" s="179">
        <v>0</v>
      </c>
      <c r="O4736" s="179">
        <v>0</v>
      </c>
      <c r="P4736" s="179">
        <v>0</v>
      </c>
      <c r="Q4736" s="179">
        <v>0</v>
      </c>
      <c r="R4736" s="180">
        <v>0</v>
      </c>
      <c r="S4736" s="180">
        <v>0</v>
      </c>
      <c r="T4736" s="180">
        <v>0</v>
      </c>
    </row>
    <row r="4737" spans="2:20" x14ac:dyDescent="0.3">
      <c r="B4737" s="19">
        <v>4734</v>
      </c>
      <c r="C4737" s="179">
        <v>0</v>
      </c>
      <c r="D4737" s="179">
        <v>0</v>
      </c>
      <c r="E4737" s="179">
        <v>31761.761228196472</v>
      </c>
      <c r="F4737" s="179">
        <v>0</v>
      </c>
      <c r="G4737" s="179">
        <v>0</v>
      </c>
      <c r="H4737" s="179">
        <v>346767.6823929128</v>
      </c>
      <c r="I4737" s="179">
        <v>0</v>
      </c>
      <c r="J4737" s="179">
        <v>0</v>
      </c>
      <c r="K4737" s="179">
        <v>0</v>
      </c>
      <c r="L4737" s="179">
        <v>0</v>
      </c>
      <c r="M4737" s="179">
        <v>81603.692503840517</v>
      </c>
      <c r="N4737" s="179">
        <v>0</v>
      </c>
      <c r="O4737" s="179">
        <v>0</v>
      </c>
      <c r="P4737" s="179">
        <v>0</v>
      </c>
      <c r="Q4737" s="179">
        <v>0</v>
      </c>
      <c r="R4737" s="180">
        <v>0</v>
      </c>
      <c r="S4737" s="180">
        <v>0</v>
      </c>
      <c r="T4737" s="180">
        <v>0</v>
      </c>
    </row>
    <row r="4738" spans="2:20" x14ac:dyDescent="0.3">
      <c r="B4738" s="19">
        <v>4735</v>
      </c>
      <c r="C4738" s="179">
        <v>0</v>
      </c>
      <c r="D4738" s="179">
        <v>0</v>
      </c>
      <c r="E4738" s="179">
        <v>254764.15319349291</v>
      </c>
      <c r="F4738" s="179">
        <v>0</v>
      </c>
      <c r="G4738" s="179">
        <v>0</v>
      </c>
      <c r="H4738" s="179">
        <v>82874.562451933525</v>
      </c>
      <c r="I4738" s="179">
        <v>0</v>
      </c>
      <c r="J4738" s="179">
        <v>0</v>
      </c>
      <c r="K4738" s="179">
        <v>0</v>
      </c>
      <c r="L4738" s="179">
        <v>0</v>
      </c>
      <c r="M4738" s="179">
        <v>13117.567838584082</v>
      </c>
      <c r="N4738" s="179">
        <v>0</v>
      </c>
      <c r="O4738" s="179">
        <v>0</v>
      </c>
      <c r="P4738" s="179">
        <v>0</v>
      </c>
      <c r="Q4738" s="179">
        <v>0</v>
      </c>
      <c r="R4738" s="180">
        <v>0</v>
      </c>
      <c r="S4738" s="180">
        <v>0</v>
      </c>
      <c r="T4738" s="180">
        <v>0</v>
      </c>
    </row>
    <row r="4739" spans="2:20" x14ac:dyDescent="0.3">
      <c r="B4739" s="19">
        <v>4736</v>
      </c>
      <c r="C4739" s="179">
        <v>0</v>
      </c>
      <c r="D4739" s="179">
        <v>0</v>
      </c>
      <c r="E4739" s="179">
        <v>711450.80890161684</v>
      </c>
      <c r="F4739" s="179">
        <v>0</v>
      </c>
      <c r="G4739" s="179">
        <v>0</v>
      </c>
      <c r="H4739" s="179">
        <v>21352.277420577855</v>
      </c>
      <c r="I4739" s="179">
        <v>0</v>
      </c>
      <c r="J4739" s="179">
        <v>0</v>
      </c>
      <c r="K4739" s="179">
        <v>0</v>
      </c>
      <c r="L4739" s="179">
        <v>0</v>
      </c>
      <c r="M4739" s="179">
        <v>26215.050047143759</v>
      </c>
      <c r="N4739" s="179">
        <v>0</v>
      </c>
      <c r="O4739" s="179">
        <v>0</v>
      </c>
      <c r="P4739" s="179">
        <v>0</v>
      </c>
      <c r="Q4739" s="179">
        <v>0</v>
      </c>
      <c r="R4739" s="180">
        <v>0</v>
      </c>
      <c r="S4739" s="180">
        <v>0</v>
      </c>
      <c r="T4739" s="180">
        <v>0</v>
      </c>
    </row>
    <row r="4740" spans="2:20" x14ac:dyDescent="0.3">
      <c r="B4740" s="19">
        <v>4737</v>
      </c>
      <c r="C4740" s="179">
        <v>1</v>
      </c>
      <c r="D4740" s="179">
        <v>270772.95765237894</v>
      </c>
      <c r="E4740" s="179">
        <v>126625.29332287225</v>
      </c>
      <c r="F4740" s="179">
        <v>0</v>
      </c>
      <c r="G4740" s="179">
        <v>0</v>
      </c>
      <c r="H4740" s="179">
        <v>49907.678147079729</v>
      </c>
      <c r="I4740" s="179">
        <v>0</v>
      </c>
      <c r="J4740" s="179">
        <v>0</v>
      </c>
      <c r="K4740" s="179">
        <v>0</v>
      </c>
      <c r="L4740" s="179">
        <v>0</v>
      </c>
      <c r="M4740" s="179">
        <v>10937.740547122668</v>
      </c>
      <c r="N4740" s="179">
        <v>0</v>
      </c>
      <c r="O4740" s="179">
        <v>0</v>
      </c>
      <c r="P4740" s="179">
        <v>0</v>
      </c>
      <c r="Q4740" s="179">
        <v>0</v>
      </c>
      <c r="R4740" s="180">
        <v>0</v>
      </c>
      <c r="S4740" s="180">
        <v>0</v>
      </c>
      <c r="T4740" s="180">
        <v>270772.95765237894</v>
      </c>
    </row>
    <row r="4741" spans="2:20" x14ac:dyDescent="0.3">
      <c r="B4741" s="19">
        <v>4738</v>
      </c>
      <c r="C4741" s="179">
        <v>0</v>
      </c>
      <c r="D4741" s="179">
        <v>0</v>
      </c>
      <c r="E4741" s="179">
        <v>8954.3472762065649</v>
      </c>
      <c r="F4741" s="179">
        <v>0</v>
      </c>
      <c r="G4741" s="179">
        <v>0</v>
      </c>
      <c r="H4741" s="179">
        <v>1099883.3513834786</v>
      </c>
      <c r="I4741" s="179">
        <v>0</v>
      </c>
      <c r="J4741" s="179">
        <v>0</v>
      </c>
      <c r="K4741" s="179">
        <v>0</v>
      </c>
      <c r="L4741" s="179">
        <v>0</v>
      </c>
      <c r="M4741" s="179">
        <v>212691.57747715781</v>
      </c>
      <c r="N4741" s="179">
        <v>0</v>
      </c>
      <c r="O4741" s="179">
        <v>0</v>
      </c>
      <c r="P4741" s="179">
        <v>0</v>
      </c>
      <c r="Q4741" s="179">
        <v>0</v>
      </c>
      <c r="R4741" s="180">
        <v>0</v>
      </c>
      <c r="S4741" s="180">
        <v>0</v>
      </c>
      <c r="T4741" s="180">
        <v>0</v>
      </c>
    </row>
    <row r="4742" spans="2:20" x14ac:dyDescent="0.3">
      <c r="B4742" s="19">
        <v>4739</v>
      </c>
      <c r="C4742" s="179">
        <v>0</v>
      </c>
      <c r="D4742" s="179">
        <v>0</v>
      </c>
      <c r="E4742" s="179">
        <v>48368.060358785144</v>
      </c>
      <c r="F4742" s="179">
        <v>0</v>
      </c>
      <c r="G4742" s="179">
        <v>0</v>
      </c>
      <c r="H4742" s="179">
        <v>27890.328646610618</v>
      </c>
      <c r="I4742" s="179">
        <v>0</v>
      </c>
      <c r="J4742" s="179">
        <v>0</v>
      </c>
      <c r="K4742" s="179">
        <v>0</v>
      </c>
      <c r="L4742" s="179">
        <v>0</v>
      </c>
      <c r="M4742" s="179">
        <v>14620.976428080592</v>
      </c>
      <c r="N4742" s="179">
        <v>0</v>
      </c>
      <c r="O4742" s="179">
        <v>0</v>
      </c>
      <c r="P4742" s="179">
        <v>0</v>
      </c>
      <c r="Q4742" s="179">
        <v>0</v>
      </c>
      <c r="R4742" s="180">
        <v>0</v>
      </c>
      <c r="S4742" s="180">
        <v>0</v>
      </c>
      <c r="T4742" s="180">
        <v>0</v>
      </c>
    </row>
    <row r="4743" spans="2:20" x14ac:dyDescent="0.3">
      <c r="B4743" s="19">
        <v>4740</v>
      </c>
      <c r="C4743" s="179">
        <v>0</v>
      </c>
      <c r="D4743" s="179">
        <v>0</v>
      </c>
      <c r="E4743" s="179">
        <v>2551562.4310347093</v>
      </c>
      <c r="F4743" s="179">
        <v>0</v>
      </c>
      <c r="G4743" s="179">
        <v>0</v>
      </c>
      <c r="H4743" s="179">
        <v>688125.04404180765</v>
      </c>
      <c r="I4743" s="179">
        <v>0</v>
      </c>
      <c r="J4743" s="179">
        <v>0</v>
      </c>
      <c r="K4743" s="179">
        <v>0</v>
      </c>
      <c r="L4743" s="179">
        <v>0</v>
      </c>
      <c r="M4743" s="179">
        <v>28113.17664391654</v>
      </c>
      <c r="N4743" s="179">
        <v>0</v>
      </c>
      <c r="O4743" s="179">
        <v>0</v>
      </c>
      <c r="P4743" s="179">
        <v>0</v>
      </c>
      <c r="Q4743" s="179">
        <v>0</v>
      </c>
      <c r="R4743" s="180">
        <v>0</v>
      </c>
      <c r="S4743" s="180">
        <v>0</v>
      </c>
      <c r="T4743" s="180">
        <v>0</v>
      </c>
    </row>
    <row r="4744" spans="2:20" x14ac:dyDescent="0.3">
      <c r="B4744" s="19">
        <v>4741</v>
      </c>
      <c r="C4744" s="179">
        <v>0</v>
      </c>
      <c r="D4744" s="179">
        <v>0</v>
      </c>
      <c r="E4744" s="179">
        <v>163969.43379077208</v>
      </c>
      <c r="F4744" s="179">
        <v>0</v>
      </c>
      <c r="G4744" s="179">
        <v>0</v>
      </c>
      <c r="H4744" s="179">
        <v>47996.36817680722</v>
      </c>
      <c r="I4744" s="179">
        <v>0</v>
      </c>
      <c r="J4744" s="179">
        <v>0</v>
      </c>
      <c r="K4744" s="179">
        <v>0</v>
      </c>
      <c r="L4744" s="179">
        <v>0</v>
      </c>
      <c r="M4744" s="179">
        <v>58227.794033963226</v>
      </c>
      <c r="N4744" s="179">
        <v>0</v>
      </c>
      <c r="O4744" s="179">
        <v>0</v>
      </c>
      <c r="P4744" s="179">
        <v>0</v>
      </c>
      <c r="Q4744" s="179">
        <v>0</v>
      </c>
      <c r="R4744" s="180">
        <v>0</v>
      </c>
      <c r="S4744" s="180">
        <v>0</v>
      </c>
      <c r="T4744" s="180">
        <v>0</v>
      </c>
    </row>
    <row r="4745" spans="2:20" x14ac:dyDescent="0.3">
      <c r="B4745" s="19">
        <v>4742</v>
      </c>
      <c r="C4745" s="179">
        <v>0</v>
      </c>
      <c r="D4745" s="179">
        <v>0</v>
      </c>
      <c r="E4745" s="179">
        <v>246775.73454453086</v>
      </c>
      <c r="F4745" s="179">
        <v>0</v>
      </c>
      <c r="G4745" s="179">
        <v>0</v>
      </c>
      <c r="H4745" s="179">
        <v>21062.209467200282</v>
      </c>
      <c r="I4745" s="179">
        <v>0</v>
      </c>
      <c r="J4745" s="179">
        <v>0</v>
      </c>
      <c r="K4745" s="179">
        <v>0</v>
      </c>
      <c r="L4745" s="179">
        <v>0</v>
      </c>
      <c r="M4745" s="179">
        <v>153150.9917457962</v>
      </c>
      <c r="N4745" s="179">
        <v>0</v>
      </c>
      <c r="O4745" s="179">
        <v>0</v>
      </c>
      <c r="P4745" s="179">
        <v>0</v>
      </c>
      <c r="Q4745" s="179">
        <v>0</v>
      </c>
      <c r="R4745" s="180">
        <v>0</v>
      </c>
      <c r="S4745" s="180">
        <v>0</v>
      </c>
      <c r="T4745" s="180">
        <v>0</v>
      </c>
    </row>
    <row r="4746" spans="2:20" x14ac:dyDescent="0.3">
      <c r="B4746" s="19">
        <v>4743</v>
      </c>
      <c r="C4746" s="179">
        <v>0</v>
      </c>
      <c r="D4746" s="179">
        <v>0</v>
      </c>
      <c r="E4746" s="179">
        <v>175463.83020176616</v>
      </c>
      <c r="F4746" s="179">
        <v>0</v>
      </c>
      <c r="G4746" s="179">
        <v>0</v>
      </c>
      <c r="H4746" s="179">
        <v>181849.61591881144</v>
      </c>
      <c r="I4746" s="179">
        <v>0</v>
      </c>
      <c r="J4746" s="179">
        <v>0</v>
      </c>
      <c r="K4746" s="179">
        <v>0</v>
      </c>
      <c r="L4746" s="179">
        <v>0</v>
      </c>
      <c r="M4746" s="179">
        <v>325074.98276971845</v>
      </c>
      <c r="N4746" s="179">
        <v>0</v>
      </c>
      <c r="O4746" s="179">
        <v>0</v>
      </c>
      <c r="P4746" s="179">
        <v>0</v>
      </c>
      <c r="Q4746" s="179">
        <v>0</v>
      </c>
      <c r="R4746" s="180">
        <v>0</v>
      </c>
      <c r="S4746" s="180">
        <v>0</v>
      </c>
      <c r="T4746" s="180">
        <v>0</v>
      </c>
    </row>
    <row r="4747" spans="2:20" x14ac:dyDescent="0.3">
      <c r="B4747" s="19">
        <v>4744</v>
      </c>
      <c r="C4747" s="179">
        <v>0</v>
      </c>
      <c r="D4747" s="179">
        <v>0</v>
      </c>
      <c r="E4747" s="179">
        <v>32756.962071006183</v>
      </c>
      <c r="F4747" s="179">
        <v>0</v>
      </c>
      <c r="G4747" s="179">
        <v>0</v>
      </c>
      <c r="H4747" s="179">
        <v>56977.073429697542</v>
      </c>
      <c r="I4747" s="179">
        <v>0</v>
      </c>
      <c r="J4747" s="179">
        <v>0</v>
      </c>
      <c r="K4747" s="179">
        <v>0</v>
      </c>
      <c r="L4747" s="179">
        <v>0</v>
      </c>
      <c r="M4747" s="179">
        <v>19264.896047978618</v>
      </c>
      <c r="N4747" s="179">
        <v>0</v>
      </c>
      <c r="O4747" s="179">
        <v>0</v>
      </c>
      <c r="P4747" s="179">
        <v>0</v>
      </c>
      <c r="Q4747" s="179">
        <v>0</v>
      </c>
      <c r="R4747" s="180">
        <v>0</v>
      </c>
      <c r="S4747" s="180">
        <v>0</v>
      </c>
      <c r="T4747" s="180">
        <v>0</v>
      </c>
    </row>
    <row r="4748" spans="2:20" x14ac:dyDescent="0.3">
      <c r="B4748" s="19">
        <v>4745</v>
      </c>
      <c r="C4748" s="179">
        <v>0</v>
      </c>
      <c r="D4748" s="179">
        <v>0</v>
      </c>
      <c r="E4748" s="179">
        <v>49168.370175651726</v>
      </c>
      <c r="F4748" s="179">
        <v>0</v>
      </c>
      <c r="G4748" s="179">
        <v>0</v>
      </c>
      <c r="H4748" s="179">
        <v>10565.919382402941</v>
      </c>
      <c r="I4748" s="179">
        <v>0</v>
      </c>
      <c r="J4748" s="179">
        <v>0</v>
      </c>
      <c r="K4748" s="179">
        <v>0</v>
      </c>
      <c r="L4748" s="179">
        <v>0</v>
      </c>
      <c r="M4748" s="179">
        <v>85797.758674674362</v>
      </c>
      <c r="N4748" s="179">
        <v>0</v>
      </c>
      <c r="O4748" s="179">
        <v>0</v>
      </c>
      <c r="P4748" s="179">
        <v>0</v>
      </c>
      <c r="Q4748" s="179">
        <v>0</v>
      </c>
      <c r="R4748" s="180">
        <v>0</v>
      </c>
      <c r="S4748" s="180">
        <v>0</v>
      </c>
      <c r="T4748" s="180">
        <v>0</v>
      </c>
    </row>
    <row r="4749" spans="2:20" x14ac:dyDescent="0.3">
      <c r="B4749" s="19">
        <v>4746</v>
      </c>
      <c r="C4749" s="179">
        <v>0</v>
      </c>
      <c r="D4749" s="179">
        <v>0</v>
      </c>
      <c r="E4749" s="179">
        <v>56189.964334008968</v>
      </c>
      <c r="F4749" s="179">
        <v>0</v>
      </c>
      <c r="G4749" s="179">
        <v>0</v>
      </c>
      <c r="H4749" s="179">
        <v>237581.83342573032</v>
      </c>
      <c r="I4749" s="179">
        <v>0</v>
      </c>
      <c r="J4749" s="179">
        <v>0</v>
      </c>
      <c r="K4749" s="179">
        <v>31503.634888107936</v>
      </c>
      <c r="L4749" s="179">
        <v>1</v>
      </c>
      <c r="M4749" s="179">
        <v>102969.70106505977</v>
      </c>
      <c r="N4749" s="179">
        <v>0</v>
      </c>
      <c r="O4749" s="179">
        <v>0</v>
      </c>
      <c r="P4749" s="179">
        <v>0</v>
      </c>
      <c r="Q4749" s="179">
        <v>0</v>
      </c>
      <c r="R4749" s="180">
        <v>0</v>
      </c>
      <c r="S4749" s="180">
        <v>31503.634888107936</v>
      </c>
      <c r="T4749" s="180">
        <v>0</v>
      </c>
    </row>
    <row r="4750" spans="2:20" x14ac:dyDescent="0.3">
      <c r="B4750" s="19">
        <v>4747</v>
      </c>
      <c r="C4750" s="179">
        <v>0</v>
      </c>
      <c r="D4750" s="179">
        <v>0</v>
      </c>
      <c r="E4750" s="179">
        <v>191609.41436709129</v>
      </c>
      <c r="F4750" s="179">
        <v>0</v>
      </c>
      <c r="G4750" s="179">
        <v>0</v>
      </c>
      <c r="H4750" s="179">
        <v>162851.36903463647</v>
      </c>
      <c r="I4750" s="179">
        <v>0</v>
      </c>
      <c r="J4750" s="179">
        <v>0</v>
      </c>
      <c r="K4750" s="179">
        <v>0</v>
      </c>
      <c r="L4750" s="179">
        <v>0</v>
      </c>
      <c r="M4750" s="179">
        <v>5768.8385571132894</v>
      </c>
      <c r="N4750" s="179">
        <v>0</v>
      </c>
      <c r="O4750" s="179">
        <v>0</v>
      </c>
      <c r="P4750" s="179">
        <v>0</v>
      </c>
      <c r="Q4750" s="179">
        <v>0</v>
      </c>
      <c r="R4750" s="180">
        <v>0</v>
      </c>
      <c r="S4750" s="180">
        <v>0</v>
      </c>
      <c r="T4750" s="180">
        <v>0</v>
      </c>
    </row>
    <row r="4751" spans="2:20" x14ac:dyDescent="0.3">
      <c r="B4751" s="19">
        <v>4748</v>
      </c>
      <c r="C4751" s="179">
        <v>1</v>
      </c>
      <c r="D4751" s="179">
        <v>469522.87370500382</v>
      </c>
      <c r="E4751" s="179">
        <v>49269.029006857403</v>
      </c>
      <c r="F4751" s="179">
        <v>0</v>
      </c>
      <c r="G4751" s="179">
        <v>0</v>
      </c>
      <c r="H4751" s="179">
        <v>229232.47921751274</v>
      </c>
      <c r="I4751" s="179">
        <v>0</v>
      </c>
      <c r="J4751" s="179">
        <v>0</v>
      </c>
      <c r="K4751" s="179">
        <v>0</v>
      </c>
      <c r="L4751" s="179">
        <v>0</v>
      </c>
      <c r="M4751" s="179">
        <v>210405.70168151177</v>
      </c>
      <c r="N4751" s="179">
        <v>0</v>
      </c>
      <c r="O4751" s="179">
        <v>0</v>
      </c>
      <c r="P4751" s="179">
        <v>0</v>
      </c>
      <c r="Q4751" s="179">
        <v>0</v>
      </c>
      <c r="R4751" s="180">
        <v>0</v>
      </c>
      <c r="S4751" s="180">
        <v>0</v>
      </c>
      <c r="T4751" s="180">
        <v>469522.87370500382</v>
      </c>
    </row>
    <row r="4752" spans="2:20" x14ac:dyDescent="0.3">
      <c r="B4752" s="19">
        <v>4749</v>
      </c>
      <c r="C4752" s="179">
        <v>0</v>
      </c>
      <c r="D4752" s="179">
        <v>0</v>
      </c>
      <c r="E4752" s="179">
        <v>13113.163679708576</v>
      </c>
      <c r="F4752" s="179">
        <v>0</v>
      </c>
      <c r="G4752" s="179">
        <v>0</v>
      </c>
      <c r="H4752" s="179">
        <v>134945.57394717424</v>
      </c>
      <c r="I4752" s="179">
        <v>0</v>
      </c>
      <c r="J4752" s="179">
        <v>0</v>
      </c>
      <c r="K4752" s="179">
        <v>0</v>
      </c>
      <c r="L4752" s="179">
        <v>0</v>
      </c>
      <c r="M4752" s="179">
        <v>45866.777271314335</v>
      </c>
      <c r="N4752" s="179">
        <v>0</v>
      </c>
      <c r="O4752" s="179">
        <v>0</v>
      </c>
      <c r="P4752" s="179">
        <v>0</v>
      </c>
      <c r="Q4752" s="179">
        <v>0</v>
      </c>
      <c r="R4752" s="180">
        <v>0</v>
      </c>
      <c r="S4752" s="180">
        <v>0</v>
      </c>
      <c r="T4752" s="180">
        <v>0</v>
      </c>
    </row>
    <row r="4753" spans="2:20" x14ac:dyDescent="0.3">
      <c r="B4753" s="19">
        <v>4750</v>
      </c>
      <c r="C4753" s="179">
        <v>0</v>
      </c>
      <c r="D4753" s="179">
        <v>0</v>
      </c>
      <c r="E4753" s="179">
        <v>781548.39181855321</v>
      </c>
      <c r="F4753" s="179">
        <v>0</v>
      </c>
      <c r="G4753" s="179">
        <v>0</v>
      </c>
      <c r="H4753" s="179">
        <v>78115.331217535306</v>
      </c>
      <c r="I4753" s="179">
        <v>0</v>
      </c>
      <c r="J4753" s="179">
        <v>0</v>
      </c>
      <c r="K4753" s="179">
        <v>0</v>
      </c>
      <c r="L4753" s="179">
        <v>0</v>
      </c>
      <c r="M4753" s="179">
        <v>122873.2244531879</v>
      </c>
      <c r="N4753" s="179">
        <v>0</v>
      </c>
      <c r="O4753" s="179">
        <v>0</v>
      </c>
      <c r="P4753" s="179">
        <v>0</v>
      </c>
      <c r="Q4753" s="179">
        <v>0</v>
      </c>
      <c r="R4753" s="180">
        <v>0</v>
      </c>
      <c r="S4753" s="180">
        <v>0</v>
      </c>
      <c r="T4753" s="180">
        <v>0</v>
      </c>
    </row>
    <row r="4754" spans="2:20" x14ac:dyDescent="0.3">
      <c r="B4754" s="19">
        <v>4751</v>
      </c>
      <c r="C4754" s="179">
        <v>0</v>
      </c>
      <c r="D4754" s="179">
        <v>0</v>
      </c>
      <c r="E4754" s="179">
        <v>43186.633347225368</v>
      </c>
      <c r="F4754" s="179">
        <v>0</v>
      </c>
      <c r="G4754" s="179">
        <v>0</v>
      </c>
      <c r="H4754" s="179">
        <v>9555.0680525729967</v>
      </c>
      <c r="I4754" s="179">
        <v>0</v>
      </c>
      <c r="J4754" s="179">
        <v>0</v>
      </c>
      <c r="K4754" s="179">
        <v>0</v>
      </c>
      <c r="L4754" s="179">
        <v>0</v>
      </c>
      <c r="M4754" s="179">
        <v>14283.391992572655</v>
      </c>
      <c r="N4754" s="179">
        <v>0</v>
      </c>
      <c r="O4754" s="179">
        <v>0</v>
      </c>
      <c r="P4754" s="179">
        <v>0</v>
      </c>
      <c r="Q4754" s="179">
        <v>0</v>
      </c>
      <c r="R4754" s="180">
        <v>0</v>
      </c>
      <c r="S4754" s="180">
        <v>0</v>
      </c>
      <c r="T4754" s="180">
        <v>0</v>
      </c>
    </row>
    <row r="4755" spans="2:20" x14ac:dyDescent="0.3">
      <c r="B4755" s="19">
        <v>4752</v>
      </c>
      <c r="C4755" s="179">
        <v>0</v>
      </c>
      <c r="D4755" s="179">
        <v>0</v>
      </c>
      <c r="E4755" s="179">
        <v>11482.433815628276</v>
      </c>
      <c r="F4755" s="179">
        <v>0</v>
      </c>
      <c r="G4755" s="179">
        <v>0</v>
      </c>
      <c r="H4755" s="179">
        <v>42029.381696723416</v>
      </c>
      <c r="I4755" s="179">
        <v>0</v>
      </c>
      <c r="J4755" s="179">
        <v>0</v>
      </c>
      <c r="K4755" s="179">
        <v>0</v>
      </c>
      <c r="L4755" s="179">
        <v>0</v>
      </c>
      <c r="M4755" s="179">
        <v>44100.462642919774</v>
      </c>
      <c r="N4755" s="179">
        <v>0</v>
      </c>
      <c r="O4755" s="179">
        <v>0</v>
      </c>
      <c r="P4755" s="179">
        <v>0</v>
      </c>
      <c r="Q4755" s="179">
        <v>0</v>
      </c>
      <c r="R4755" s="180">
        <v>0</v>
      </c>
      <c r="S4755" s="180">
        <v>0</v>
      </c>
      <c r="T4755" s="180">
        <v>0</v>
      </c>
    </row>
    <row r="4756" spans="2:20" x14ac:dyDescent="0.3">
      <c r="B4756" s="19">
        <v>4753</v>
      </c>
      <c r="C4756" s="179">
        <v>0</v>
      </c>
      <c r="D4756" s="179">
        <v>0</v>
      </c>
      <c r="E4756" s="179">
        <v>176158.87866300371</v>
      </c>
      <c r="F4756" s="179">
        <v>0</v>
      </c>
      <c r="G4756" s="179">
        <v>0</v>
      </c>
      <c r="H4756" s="179">
        <v>122824.68114123642</v>
      </c>
      <c r="I4756" s="179">
        <v>0</v>
      </c>
      <c r="J4756" s="179">
        <v>0</v>
      </c>
      <c r="K4756" s="179">
        <v>0</v>
      </c>
      <c r="L4756" s="179">
        <v>0</v>
      </c>
      <c r="M4756" s="179">
        <v>347002.03632250172</v>
      </c>
      <c r="N4756" s="179">
        <v>0</v>
      </c>
      <c r="O4756" s="179">
        <v>0</v>
      </c>
      <c r="P4756" s="179">
        <v>0</v>
      </c>
      <c r="Q4756" s="179">
        <v>0</v>
      </c>
      <c r="R4756" s="180">
        <v>0</v>
      </c>
      <c r="S4756" s="180">
        <v>0</v>
      </c>
      <c r="T4756" s="180">
        <v>0</v>
      </c>
    </row>
    <row r="4757" spans="2:20" x14ac:dyDescent="0.3">
      <c r="B4757" s="19">
        <v>4754</v>
      </c>
      <c r="C4757" s="179">
        <v>0</v>
      </c>
      <c r="D4757" s="179">
        <v>0</v>
      </c>
      <c r="E4757" s="179">
        <v>36434.916236430603</v>
      </c>
      <c r="F4757" s="179">
        <v>1</v>
      </c>
      <c r="G4757" s="179">
        <v>283211.37189745187</v>
      </c>
      <c r="H4757" s="179">
        <v>11248.87436751992</v>
      </c>
      <c r="I4757" s="179">
        <v>0</v>
      </c>
      <c r="J4757" s="179">
        <v>0</v>
      </c>
      <c r="K4757" s="179">
        <v>0</v>
      </c>
      <c r="L4757" s="179">
        <v>0</v>
      </c>
      <c r="M4757" s="179">
        <v>66775.641756046316</v>
      </c>
      <c r="N4757" s="179">
        <v>0</v>
      </c>
      <c r="O4757" s="179">
        <v>0</v>
      </c>
      <c r="P4757" s="179">
        <v>0</v>
      </c>
      <c r="Q4757" s="179">
        <v>0</v>
      </c>
      <c r="R4757" s="180">
        <v>0</v>
      </c>
      <c r="S4757" s="180">
        <v>0</v>
      </c>
      <c r="T4757" s="180">
        <v>0</v>
      </c>
    </row>
    <row r="4758" spans="2:20" x14ac:dyDescent="0.3">
      <c r="B4758" s="19">
        <v>4755</v>
      </c>
      <c r="C4758" s="179">
        <v>0</v>
      </c>
      <c r="D4758" s="179">
        <v>0</v>
      </c>
      <c r="E4758" s="179">
        <v>79058.039691282815</v>
      </c>
      <c r="F4758" s="179">
        <v>0</v>
      </c>
      <c r="G4758" s="179">
        <v>0</v>
      </c>
      <c r="H4758" s="179">
        <v>158953.48717393755</v>
      </c>
      <c r="I4758" s="179">
        <v>0</v>
      </c>
      <c r="J4758" s="179">
        <v>0</v>
      </c>
      <c r="K4758" s="179">
        <v>0</v>
      </c>
      <c r="L4758" s="179">
        <v>0</v>
      </c>
      <c r="M4758" s="179">
        <v>64544.224358766027</v>
      </c>
      <c r="N4758" s="179">
        <v>0</v>
      </c>
      <c r="O4758" s="179">
        <v>0</v>
      </c>
      <c r="P4758" s="179">
        <v>0</v>
      </c>
      <c r="Q4758" s="179">
        <v>0</v>
      </c>
      <c r="R4758" s="180">
        <v>0</v>
      </c>
      <c r="S4758" s="180">
        <v>0</v>
      </c>
      <c r="T4758" s="180">
        <v>0</v>
      </c>
    </row>
    <row r="4759" spans="2:20" x14ac:dyDescent="0.3">
      <c r="B4759" s="19">
        <v>4756</v>
      </c>
      <c r="C4759" s="179">
        <v>0</v>
      </c>
      <c r="D4759" s="179">
        <v>0</v>
      </c>
      <c r="E4759" s="179">
        <v>102924.34989512317</v>
      </c>
      <c r="F4759" s="179">
        <v>0</v>
      </c>
      <c r="G4759" s="179">
        <v>0</v>
      </c>
      <c r="H4759" s="179">
        <v>81095.29598944266</v>
      </c>
      <c r="I4759" s="179">
        <v>0</v>
      </c>
      <c r="J4759" s="179">
        <v>0</v>
      </c>
      <c r="K4759" s="179">
        <v>0</v>
      </c>
      <c r="L4759" s="179">
        <v>0</v>
      </c>
      <c r="M4759" s="179">
        <v>12797.797019338657</v>
      </c>
      <c r="N4759" s="179">
        <v>0</v>
      </c>
      <c r="O4759" s="179">
        <v>0</v>
      </c>
      <c r="P4759" s="179">
        <v>0</v>
      </c>
      <c r="Q4759" s="179">
        <v>0</v>
      </c>
      <c r="R4759" s="180">
        <v>0</v>
      </c>
      <c r="S4759" s="180">
        <v>0</v>
      </c>
      <c r="T4759" s="180">
        <v>0</v>
      </c>
    </row>
    <row r="4760" spans="2:20" x14ac:dyDescent="0.3">
      <c r="B4760" s="19">
        <v>4757</v>
      </c>
      <c r="C4760" s="179">
        <v>0</v>
      </c>
      <c r="D4760" s="179">
        <v>0</v>
      </c>
      <c r="E4760" s="179">
        <v>43371.969832577772</v>
      </c>
      <c r="F4760" s="179">
        <v>0</v>
      </c>
      <c r="G4760" s="179">
        <v>0</v>
      </c>
      <c r="H4760" s="179">
        <v>117629.86438079768</v>
      </c>
      <c r="I4760" s="179">
        <v>0</v>
      </c>
      <c r="J4760" s="179">
        <v>0</v>
      </c>
      <c r="K4760" s="179">
        <v>0</v>
      </c>
      <c r="L4760" s="179">
        <v>0</v>
      </c>
      <c r="M4760" s="179">
        <v>48014.450417572458</v>
      </c>
      <c r="N4760" s="179">
        <v>0</v>
      </c>
      <c r="O4760" s="179">
        <v>0</v>
      </c>
      <c r="P4760" s="179">
        <v>0</v>
      </c>
      <c r="Q4760" s="179">
        <v>0</v>
      </c>
      <c r="R4760" s="180">
        <v>0</v>
      </c>
      <c r="S4760" s="180">
        <v>0</v>
      </c>
      <c r="T4760" s="180">
        <v>0</v>
      </c>
    </row>
    <row r="4761" spans="2:20" x14ac:dyDescent="0.3">
      <c r="B4761" s="19">
        <v>4758</v>
      </c>
      <c r="C4761" s="179">
        <v>0</v>
      </c>
      <c r="D4761" s="179">
        <v>0</v>
      </c>
      <c r="E4761" s="179">
        <v>76980.059325619499</v>
      </c>
      <c r="F4761" s="179">
        <v>0</v>
      </c>
      <c r="G4761" s="179">
        <v>0</v>
      </c>
      <c r="H4761" s="179">
        <v>6674.1886805292334</v>
      </c>
      <c r="I4761" s="179">
        <v>0</v>
      </c>
      <c r="J4761" s="179">
        <v>0</v>
      </c>
      <c r="K4761" s="179">
        <v>0</v>
      </c>
      <c r="L4761" s="179">
        <v>0</v>
      </c>
      <c r="M4761" s="179">
        <v>15074.390631358237</v>
      </c>
      <c r="N4761" s="179">
        <v>0</v>
      </c>
      <c r="O4761" s="179">
        <v>0</v>
      </c>
      <c r="P4761" s="179">
        <v>0</v>
      </c>
      <c r="Q4761" s="179">
        <v>0</v>
      </c>
      <c r="R4761" s="180">
        <v>0</v>
      </c>
      <c r="S4761" s="180">
        <v>0</v>
      </c>
      <c r="T4761" s="180">
        <v>0</v>
      </c>
    </row>
    <row r="4762" spans="2:20" x14ac:dyDescent="0.3">
      <c r="B4762" s="19">
        <v>4759</v>
      </c>
      <c r="C4762" s="179">
        <v>0</v>
      </c>
      <c r="D4762" s="179">
        <v>0</v>
      </c>
      <c r="E4762" s="179">
        <v>19700.153858518108</v>
      </c>
      <c r="F4762" s="179">
        <v>0</v>
      </c>
      <c r="G4762" s="179">
        <v>0</v>
      </c>
      <c r="H4762" s="179">
        <v>4585.1551021752421</v>
      </c>
      <c r="I4762" s="179">
        <v>0</v>
      </c>
      <c r="J4762" s="179">
        <v>0</v>
      </c>
      <c r="K4762" s="179">
        <v>0</v>
      </c>
      <c r="L4762" s="179">
        <v>0</v>
      </c>
      <c r="M4762" s="179">
        <v>5947.8443965301267</v>
      </c>
      <c r="N4762" s="179">
        <v>0</v>
      </c>
      <c r="O4762" s="179">
        <v>0</v>
      </c>
      <c r="P4762" s="179">
        <v>0</v>
      </c>
      <c r="Q4762" s="179">
        <v>0</v>
      </c>
      <c r="R4762" s="180">
        <v>0</v>
      </c>
      <c r="S4762" s="180">
        <v>0</v>
      </c>
      <c r="T4762" s="180">
        <v>0</v>
      </c>
    </row>
    <row r="4763" spans="2:20" x14ac:dyDescent="0.3">
      <c r="B4763" s="19">
        <v>4760</v>
      </c>
      <c r="C4763" s="179">
        <v>0</v>
      </c>
      <c r="D4763" s="179">
        <v>0</v>
      </c>
      <c r="E4763" s="179">
        <v>66023.209006461737</v>
      </c>
      <c r="F4763" s="179">
        <v>0</v>
      </c>
      <c r="G4763" s="179">
        <v>0</v>
      </c>
      <c r="H4763" s="179">
        <v>32960.25245302789</v>
      </c>
      <c r="I4763" s="179">
        <v>0</v>
      </c>
      <c r="J4763" s="179">
        <v>0</v>
      </c>
      <c r="K4763" s="179">
        <v>0</v>
      </c>
      <c r="L4763" s="179">
        <v>0</v>
      </c>
      <c r="M4763" s="179">
        <v>76109.746136197253</v>
      </c>
      <c r="N4763" s="179">
        <v>0</v>
      </c>
      <c r="O4763" s="179">
        <v>0</v>
      </c>
      <c r="P4763" s="179">
        <v>0</v>
      </c>
      <c r="Q4763" s="179">
        <v>0</v>
      </c>
      <c r="R4763" s="180">
        <v>0</v>
      </c>
      <c r="S4763" s="180">
        <v>0</v>
      </c>
      <c r="T4763" s="180">
        <v>0</v>
      </c>
    </row>
    <row r="4764" spans="2:20" x14ac:dyDescent="0.3">
      <c r="B4764" s="19">
        <v>4761</v>
      </c>
      <c r="C4764" s="179">
        <v>0</v>
      </c>
      <c r="D4764" s="179">
        <v>0</v>
      </c>
      <c r="E4764" s="179">
        <v>52186.831930160297</v>
      </c>
      <c r="F4764" s="179">
        <v>0</v>
      </c>
      <c r="G4764" s="179">
        <v>0</v>
      </c>
      <c r="H4764" s="179">
        <v>71470.212594597717</v>
      </c>
      <c r="I4764" s="179">
        <v>0</v>
      </c>
      <c r="J4764" s="179">
        <v>0</v>
      </c>
      <c r="K4764" s="179">
        <v>0</v>
      </c>
      <c r="L4764" s="179">
        <v>0</v>
      </c>
      <c r="M4764" s="179">
        <v>633537.81095663377</v>
      </c>
      <c r="N4764" s="179">
        <v>0</v>
      </c>
      <c r="O4764" s="179">
        <v>0</v>
      </c>
      <c r="P4764" s="179">
        <v>0</v>
      </c>
      <c r="Q4764" s="179">
        <v>0</v>
      </c>
      <c r="R4764" s="180">
        <v>0</v>
      </c>
      <c r="S4764" s="180">
        <v>0</v>
      </c>
      <c r="T4764" s="180">
        <v>0</v>
      </c>
    </row>
    <row r="4765" spans="2:20" x14ac:dyDescent="0.3">
      <c r="B4765" s="19">
        <v>4762</v>
      </c>
      <c r="C4765" s="179">
        <v>0</v>
      </c>
      <c r="D4765" s="179">
        <v>0</v>
      </c>
      <c r="E4765" s="179">
        <v>97010.279469998131</v>
      </c>
      <c r="F4765" s="179">
        <v>0</v>
      </c>
      <c r="G4765" s="179">
        <v>0</v>
      </c>
      <c r="H4765" s="179">
        <v>34417.859122956237</v>
      </c>
      <c r="I4765" s="179">
        <v>0</v>
      </c>
      <c r="J4765" s="179">
        <v>0</v>
      </c>
      <c r="K4765" s="179">
        <v>0</v>
      </c>
      <c r="L4765" s="179">
        <v>0</v>
      </c>
      <c r="M4765" s="179">
        <v>46374.210384361904</v>
      </c>
      <c r="N4765" s="179">
        <v>0</v>
      </c>
      <c r="O4765" s="179">
        <v>0</v>
      </c>
      <c r="P4765" s="179">
        <v>0</v>
      </c>
      <c r="Q4765" s="179">
        <v>0</v>
      </c>
      <c r="R4765" s="180">
        <v>0</v>
      </c>
      <c r="S4765" s="180">
        <v>0</v>
      </c>
      <c r="T4765" s="180">
        <v>0</v>
      </c>
    </row>
    <row r="4766" spans="2:20" x14ac:dyDescent="0.3">
      <c r="B4766" s="19">
        <v>4763</v>
      </c>
      <c r="C4766" s="179">
        <v>0</v>
      </c>
      <c r="D4766" s="179">
        <v>0</v>
      </c>
      <c r="E4766" s="179">
        <v>256151.0948969803</v>
      </c>
      <c r="F4766" s="179">
        <v>0</v>
      </c>
      <c r="G4766" s="179">
        <v>0</v>
      </c>
      <c r="H4766" s="179">
        <v>1287963.2086684459</v>
      </c>
      <c r="I4766" s="179">
        <v>0</v>
      </c>
      <c r="J4766" s="179">
        <v>0</v>
      </c>
      <c r="K4766" s="179">
        <v>0</v>
      </c>
      <c r="L4766" s="179">
        <v>0</v>
      </c>
      <c r="M4766" s="179">
        <v>357103.60647627374</v>
      </c>
      <c r="N4766" s="179">
        <v>0</v>
      </c>
      <c r="O4766" s="179">
        <v>0</v>
      </c>
      <c r="P4766" s="179">
        <v>0</v>
      </c>
      <c r="Q4766" s="179">
        <v>0</v>
      </c>
      <c r="R4766" s="180">
        <v>0</v>
      </c>
      <c r="S4766" s="180">
        <v>0</v>
      </c>
      <c r="T4766" s="180">
        <v>0</v>
      </c>
    </row>
    <row r="4767" spans="2:20" x14ac:dyDescent="0.3">
      <c r="B4767" s="19">
        <v>4764</v>
      </c>
      <c r="C4767" s="179">
        <v>0</v>
      </c>
      <c r="D4767" s="179">
        <v>0</v>
      </c>
      <c r="E4767" s="179">
        <v>314290.27829276933</v>
      </c>
      <c r="F4767" s="179">
        <v>0</v>
      </c>
      <c r="G4767" s="179">
        <v>0</v>
      </c>
      <c r="H4767" s="179">
        <v>115001.7298037451</v>
      </c>
      <c r="I4767" s="179">
        <v>0</v>
      </c>
      <c r="J4767" s="179">
        <v>0</v>
      </c>
      <c r="K4767" s="179">
        <v>0</v>
      </c>
      <c r="L4767" s="179">
        <v>0</v>
      </c>
      <c r="M4767" s="179">
        <v>109454.0226112003</v>
      </c>
      <c r="N4767" s="179">
        <v>0</v>
      </c>
      <c r="O4767" s="179">
        <v>0</v>
      </c>
      <c r="P4767" s="179">
        <v>0</v>
      </c>
      <c r="Q4767" s="179">
        <v>0</v>
      </c>
      <c r="R4767" s="180">
        <v>0</v>
      </c>
      <c r="S4767" s="180">
        <v>0</v>
      </c>
      <c r="T4767" s="180">
        <v>0</v>
      </c>
    </row>
    <row r="4768" spans="2:20" x14ac:dyDescent="0.3">
      <c r="B4768" s="19">
        <v>4765</v>
      </c>
      <c r="C4768" s="179">
        <v>0</v>
      </c>
      <c r="D4768" s="179">
        <v>0</v>
      </c>
      <c r="E4768" s="179">
        <v>95498.382162420792</v>
      </c>
      <c r="F4768" s="179">
        <v>0</v>
      </c>
      <c r="G4768" s="179">
        <v>0</v>
      </c>
      <c r="H4768" s="179">
        <v>58959.959997869279</v>
      </c>
      <c r="I4768" s="179">
        <v>0</v>
      </c>
      <c r="J4768" s="179">
        <v>0</v>
      </c>
      <c r="K4768" s="179">
        <v>0</v>
      </c>
      <c r="L4768" s="179">
        <v>0</v>
      </c>
      <c r="M4768" s="179">
        <v>248414.5374702246</v>
      </c>
      <c r="N4768" s="179">
        <v>0</v>
      </c>
      <c r="O4768" s="179">
        <v>0</v>
      </c>
      <c r="P4768" s="179">
        <v>0</v>
      </c>
      <c r="Q4768" s="179">
        <v>0</v>
      </c>
      <c r="R4768" s="180">
        <v>0</v>
      </c>
      <c r="S4768" s="180">
        <v>0</v>
      </c>
      <c r="T4768" s="180">
        <v>0</v>
      </c>
    </row>
    <row r="4769" spans="2:20" x14ac:dyDescent="0.3">
      <c r="B4769" s="19">
        <v>4766</v>
      </c>
      <c r="C4769" s="179">
        <v>0</v>
      </c>
      <c r="D4769" s="179">
        <v>0</v>
      </c>
      <c r="E4769" s="179">
        <v>238093.22320396095</v>
      </c>
      <c r="F4769" s="179">
        <v>0</v>
      </c>
      <c r="G4769" s="179">
        <v>0</v>
      </c>
      <c r="H4769" s="179">
        <v>13099.249701236509</v>
      </c>
      <c r="I4769" s="179">
        <v>0</v>
      </c>
      <c r="J4769" s="179">
        <v>0</v>
      </c>
      <c r="K4769" s="179">
        <v>0</v>
      </c>
      <c r="L4769" s="179">
        <v>0</v>
      </c>
      <c r="M4769" s="179">
        <v>108742.10724200662</v>
      </c>
      <c r="N4769" s="179">
        <v>0</v>
      </c>
      <c r="O4769" s="179">
        <v>0</v>
      </c>
      <c r="P4769" s="179">
        <v>0</v>
      </c>
      <c r="Q4769" s="179">
        <v>0</v>
      </c>
      <c r="R4769" s="180">
        <v>0</v>
      </c>
      <c r="S4769" s="180">
        <v>0</v>
      </c>
      <c r="T4769" s="180">
        <v>0</v>
      </c>
    </row>
    <row r="4770" spans="2:20" x14ac:dyDescent="0.3">
      <c r="B4770" s="19">
        <v>4767</v>
      </c>
      <c r="C4770" s="179">
        <v>0</v>
      </c>
      <c r="D4770" s="179">
        <v>0</v>
      </c>
      <c r="E4770" s="179">
        <v>959880.43922990153</v>
      </c>
      <c r="F4770" s="179">
        <v>0</v>
      </c>
      <c r="G4770" s="179">
        <v>0</v>
      </c>
      <c r="H4770" s="179">
        <v>63421.047118387854</v>
      </c>
      <c r="I4770" s="179">
        <v>0</v>
      </c>
      <c r="J4770" s="179">
        <v>0</v>
      </c>
      <c r="K4770" s="179">
        <v>0</v>
      </c>
      <c r="L4770" s="179">
        <v>0</v>
      </c>
      <c r="M4770" s="179">
        <v>37195.182538587993</v>
      </c>
      <c r="N4770" s="179">
        <v>0</v>
      </c>
      <c r="O4770" s="179">
        <v>0</v>
      </c>
      <c r="P4770" s="179">
        <v>0</v>
      </c>
      <c r="Q4770" s="179">
        <v>0</v>
      </c>
      <c r="R4770" s="180">
        <v>0</v>
      </c>
      <c r="S4770" s="180">
        <v>0</v>
      </c>
      <c r="T4770" s="180">
        <v>0</v>
      </c>
    </row>
    <row r="4771" spans="2:20" x14ac:dyDescent="0.3">
      <c r="B4771" s="19">
        <v>4768</v>
      </c>
      <c r="C4771" s="179">
        <v>0</v>
      </c>
      <c r="D4771" s="179">
        <v>0</v>
      </c>
      <c r="E4771" s="179">
        <v>188991.75873557871</v>
      </c>
      <c r="F4771" s="179">
        <v>0</v>
      </c>
      <c r="G4771" s="179">
        <v>0</v>
      </c>
      <c r="H4771" s="179">
        <v>38185.110408811204</v>
      </c>
      <c r="I4771" s="179">
        <v>0</v>
      </c>
      <c r="J4771" s="179">
        <v>0</v>
      </c>
      <c r="K4771" s="179">
        <v>0</v>
      </c>
      <c r="L4771" s="179">
        <v>0</v>
      </c>
      <c r="M4771" s="179">
        <v>149506.62253798687</v>
      </c>
      <c r="N4771" s="179">
        <v>0</v>
      </c>
      <c r="O4771" s="179">
        <v>0</v>
      </c>
      <c r="P4771" s="179">
        <v>0</v>
      </c>
      <c r="Q4771" s="179">
        <v>0</v>
      </c>
      <c r="R4771" s="180">
        <v>0</v>
      </c>
      <c r="S4771" s="180">
        <v>0</v>
      </c>
      <c r="T4771" s="180">
        <v>0</v>
      </c>
    </row>
    <row r="4772" spans="2:20" x14ac:dyDescent="0.3">
      <c r="B4772" s="19">
        <v>4769</v>
      </c>
      <c r="C4772" s="179">
        <v>0</v>
      </c>
      <c r="D4772" s="179">
        <v>0</v>
      </c>
      <c r="E4772" s="179">
        <v>113617.17245268628</v>
      </c>
      <c r="F4772" s="179">
        <v>0</v>
      </c>
      <c r="G4772" s="179">
        <v>0</v>
      </c>
      <c r="H4772" s="179">
        <v>14922.825532951207</v>
      </c>
      <c r="I4772" s="179">
        <v>0</v>
      </c>
      <c r="J4772" s="179">
        <v>0</v>
      </c>
      <c r="K4772" s="179">
        <v>0</v>
      </c>
      <c r="L4772" s="179">
        <v>0</v>
      </c>
      <c r="M4772" s="179">
        <v>674422.69156898779</v>
      </c>
      <c r="N4772" s="179">
        <v>0</v>
      </c>
      <c r="O4772" s="179">
        <v>0</v>
      </c>
      <c r="P4772" s="179">
        <v>0</v>
      </c>
      <c r="Q4772" s="179">
        <v>0</v>
      </c>
      <c r="R4772" s="180">
        <v>0</v>
      </c>
      <c r="S4772" s="180">
        <v>0</v>
      </c>
      <c r="T4772" s="180">
        <v>0</v>
      </c>
    </row>
    <row r="4773" spans="2:20" x14ac:dyDescent="0.3">
      <c r="B4773" s="19">
        <v>4770</v>
      </c>
      <c r="C4773" s="179">
        <v>0</v>
      </c>
      <c r="D4773" s="179">
        <v>0</v>
      </c>
      <c r="E4773" s="179">
        <v>14288.853429937639</v>
      </c>
      <c r="F4773" s="179">
        <v>0</v>
      </c>
      <c r="G4773" s="179">
        <v>0</v>
      </c>
      <c r="H4773" s="179">
        <v>104506.74287013934</v>
      </c>
      <c r="I4773" s="179">
        <v>0</v>
      </c>
      <c r="J4773" s="179">
        <v>0</v>
      </c>
      <c r="K4773" s="179">
        <v>0</v>
      </c>
      <c r="L4773" s="179">
        <v>0</v>
      </c>
      <c r="M4773" s="179">
        <v>78029.469993585677</v>
      </c>
      <c r="N4773" s="179">
        <v>0</v>
      </c>
      <c r="O4773" s="179">
        <v>0</v>
      </c>
      <c r="P4773" s="179">
        <v>0</v>
      </c>
      <c r="Q4773" s="179">
        <v>0</v>
      </c>
      <c r="R4773" s="180">
        <v>0</v>
      </c>
      <c r="S4773" s="180">
        <v>0</v>
      </c>
      <c r="T4773" s="180">
        <v>0</v>
      </c>
    </row>
    <row r="4774" spans="2:20" x14ac:dyDescent="0.3">
      <c r="B4774" s="19">
        <v>4771</v>
      </c>
      <c r="C4774" s="179">
        <v>0</v>
      </c>
      <c r="D4774" s="179">
        <v>0</v>
      </c>
      <c r="E4774" s="179">
        <v>374204.94659571222</v>
      </c>
      <c r="F4774" s="179">
        <v>0</v>
      </c>
      <c r="G4774" s="179">
        <v>0</v>
      </c>
      <c r="H4774" s="179">
        <v>4516193.9590751063</v>
      </c>
      <c r="I4774" s="179">
        <v>0</v>
      </c>
      <c r="J4774" s="179">
        <v>0</v>
      </c>
      <c r="K4774" s="179">
        <v>0</v>
      </c>
      <c r="L4774" s="179">
        <v>0</v>
      </c>
      <c r="M4774" s="179">
        <v>171517.70128211949</v>
      </c>
      <c r="N4774" s="179">
        <v>0</v>
      </c>
      <c r="O4774" s="179">
        <v>0</v>
      </c>
      <c r="P4774" s="179">
        <v>0</v>
      </c>
      <c r="Q4774" s="179">
        <v>0</v>
      </c>
      <c r="R4774" s="180">
        <v>0</v>
      </c>
      <c r="S4774" s="180">
        <v>0</v>
      </c>
      <c r="T4774" s="180">
        <v>0</v>
      </c>
    </row>
    <row r="4775" spans="2:20" x14ac:dyDescent="0.3">
      <c r="B4775" s="19">
        <v>4772</v>
      </c>
      <c r="C4775" s="179">
        <v>0</v>
      </c>
      <c r="D4775" s="179">
        <v>0</v>
      </c>
      <c r="E4775" s="179">
        <v>26642.651821338342</v>
      </c>
      <c r="F4775" s="179">
        <v>0</v>
      </c>
      <c r="G4775" s="179">
        <v>0</v>
      </c>
      <c r="H4775" s="179">
        <v>4289.6535815759653</v>
      </c>
      <c r="I4775" s="179">
        <v>0</v>
      </c>
      <c r="J4775" s="179">
        <v>0</v>
      </c>
      <c r="K4775" s="179">
        <v>0</v>
      </c>
      <c r="L4775" s="179">
        <v>0</v>
      </c>
      <c r="M4775" s="179">
        <v>45122.636422994517</v>
      </c>
      <c r="N4775" s="179">
        <v>0</v>
      </c>
      <c r="O4775" s="179">
        <v>0</v>
      </c>
      <c r="P4775" s="179">
        <v>0</v>
      </c>
      <c r="Q4775" s="179">
        <v>0</v>
      </c>
      <c r="R4775" s="180">
        <v>0</v>
      </c>
      <c r="S4775" s="180">
        <v>0</v>
      </c>
      <c r="T4775" s="180">
        <v>0</v>
      </c>
    </row>
    <row r="4776" spans="2:20" x14ac:dyDescent="0.3">
      <c r="B4776" s="19">
        <v>4773</v>
      </c>
      <c r="C4776" s="179">
        <v>0</v>
      </c>
      <c r="D4776" s="179">
        <v>0</v>
      </c>
      <c r="E4776" s="179">
        <v>154573.56433178563</v>
      </c>
      <c r="F4776" s="179">
        <v>0</v>
      </c>
      <c r="G4776" s="179">
        <v>0</v>
      </c>
      <c r="H4776" s="179">
        <v>31890.627665794247</v>
      </c>
      <c r="I4776" s="179">
        <v>0</v>
      </c>
      <c r="J4776" s="179">
        <v>0</v>
      </c>
      <c r="K4776" s="179">
        <v>0</v>
      </c>
      <c r="L4776" s="179">
        <v>0</v>
      </c>
      <c r="M4776" s="179">
        <v>69742.193801705929</v>
      </c>
      <c r="N4776" s="179">
        <v>0</v>
      </c>
      <c r="O4776" s="179">
        <v>0</v>
      </c>
      <c r="P4776" s="179">
        <v>0</v>
      </c>
      <c r="Q4776" s="179">
        <v>0</v>
      </c>
      <c r="R4776" s="180">
        <v>0</v>
      </c>
      <c r="S4776" s="180">
        <v>0</v>
      </c>
      <c r="T4776" s="180">
        <v>0</v>
      </c>
    </row>
    <row r="4777" spans="2:20" x14ac:dyDescent="0.3">
      <c r="B4777" s="19">
        <v>4774</v>
      </c>
      <c r="C4777" s="179">
        <v>1</v>
      </c>
      <c r="D4777" s="179">
        <v>117394.25116418036</v>
      </c>
      <c r="E4777" s="179">
        <v>814219.56194951839</v>
      </c>
      <c r="F4777" s="179">
        <v>0</v>
      </c>
      <c r="G4777" s="179">
        <v>0</v>
      </c>
      <c r="H4777" s="179">
        <v>525958.94586912089</v>
      </c>
      <c r="I4777" s="179">
        <v>0</v>
      </c>
      <c r="J4777" s="179">
        <v>0</v>
      </c>
      <c r="K4777" s="179">
        <v>0</v>
      </c>
      <c r="L4777" s="179">
        <v>0</v>
      </c>
      <c r="M4777" s="179">
        <v>15493.449673029316</v>
      </c>
      <c r="N4777" s="179">
        <v>0</v>
      </c>
      <c r="O4777" s="179">
        <v>0</v>
      </c>
      <c r="P4777" s="179">
        <v>0</v>
      </c>
      <c r="Q4777" s="179">
        <v>0</v>
      </c>
      <c r="R4777" s="180">
        <v>0</v>
      </c>
      <c r="S4777" s="180">
        <v>0</v>
      </c>
      <c r="T4777" s="180">
        <v>117394.25116418036</v>
      </c>
    </row>
    <row r="4778" spans="2:20" x14ac:dyDescent="0.3">
      <c r="B4778" s="19">
        <v>4775</v>
      </c>
      <c r="C4778" s="179">
        <v>0</v>
      </c>
      <c r="D4778" s="179">
        <v>0</v>
      </c>
      <c r="E4778" s="179">
        <v>360092.87323024415</v>
      </c>
      <c r="F4778" s="179">
        <v>0</v>
      </c>
      <c r="G4778" s="179">
        <v>0</v>
      </c>
      <c r="H4778" s="179">
        <v>145433.03582283828</v>
      </c>
      <c r="I4778" s="179">
        <v>0</v>
      </c>
      <c r="J4778" s="179">
        <v>0</v>
      </c>
      <c r="K4778" s="179">
        <v>0</v>
      </c>
      <c r="L4778" s="179">
        <v>0</v>
      </c>
      <c r="M4778" s="179">
        <v>106192.8198734332</v>
      </c>
      <c r="N4778" s="179">
        <v>0</v>
      </c>
      <c r="O4778" s="179">
        <v>0</v>
      </c>
      <c r="P4778" s="179">
        <v>0</v>
      </c>
      <c r="Q4778" s="179">
        <v>0</v>
      </c>
      <c r="R4778" s="180">
        <v>0</v>
      </c>
      <c r="S4778" s="180">
        <v>0</v>
      </c>
      <c r="T4778" s="180">
        <v>0</v>
      </c>
    </row>
    <row r="4779" spans="2:20" x14ac:dyDescent="0.3">
      <c r="B4779" s="19">
        <v>4776</v>
      </c>
      <c r="C4779" s="179">
        <v>0</v>
      </c>
      <c r="D4779" s="179">
        <v>0</v>
      </c>
      <c r="E4779" s="179">
        <v>1781515.3674403939</v>
      </c>
      <c r="F4779" s="179">
        <v>0</v>
      </c>
      <c r="G4779" s="179">
        <v>0</v>
      </c>
      <c r="H4779" s="179">
        <v>31971.070332956795</v>
      </c>
      <c r="I4779" s="179">
        <v>0</v>
      </c>
      <c r="J4779" s="179">
        <v>0</v>
      </c>
      <c r="K4779" s="179">
        <v>0</v>
      </c>
      <c r="L4779" s="179">
        <v>0</v>
      </c>
      <c r="M4779" s="179">
        <v>38230.551610821705</v>
      </c>
      <c r="N4779" s="179">
        <v>0</v>
      </c>
      <c r="O4779" s="179">
        <v>0</v>
      </c>
      <c r="P4779" s="179">
        <v>0</v>
      </c>
      <c r="Q4779" s="179">
        <v>0</v>
      </c>
      <c r="R4779" s="180">
        <v>0</v>
      </c>
      <c r="S4779" s="180">
        <v>0</v>
      </c>
      <c r="T4779" s="180">
        <v>0</v>
      </c>
    </row>
    <row r="4780" spans="2:20" x14ac:dyDescent="0.3">
      <c r="B4780" s="19">
        <v>4777</v>
      </c>
      <c r="C4780" s="179">
        <v>0</v>
      </c>
      <c r="D4780" s="179">
        <v>0</v>
      </c>
      <c r="E4780" s="179">
        <v>69318.65369689239</v>
      </c>
      <c r="F4780" s="179">
        <v>0</v>
      </c>
      <c r="G4780" s="179">
        <v>0</v>
      </c>
      <c r="H4780" s="179">
        <v>22751.98055864402</v>
      </c>
      <c r="I4780" s="179">
        <v>0</v>
      </c>
      <c r="J4780" s="179">
        <v>0</v>
      </c>
      <c r="K4780" s="179">
        <v>0</v>
      </c>
      <c r="L4780" s="179">
        <v>0</v>
      </c>
      <c r="M4780" s="179">
        <v>32078.52855078991</v>
      </c>
      <c r="N4780" s="179">
        <v>0</v>
      </c>
      <c r="O4780" s="179">
        <v>0</v>
      </c>
      <c r="P4780" s="179">
        <v>0</v>
      </c>
      <c r="Q4780" s="179">
        <v>0</v>
      </c>
      <c r="R4780" s="180">
        <v>0</v>
      </c>
      <c r="S4780" s="180">
        <v>0</v>
      </c>
      <c r="T4780" s="180">
        <v>0</v>
      </c>
    </row>
    <row r="4781" spans="2:20" x14ac:dyDescent="0.3">
      <c r="B4781" s="19">
        <v>4778</v>
      </c>
      <c r="C4781" s="179">
        <v>0</v>
      </c>
      <c r="D4781" s="179">
        <v>0</v>
      </c>
      <c r="E4781" s="179">
        <v>373789.36165862682</v>
      </c>
      <c r="F4781" s="179">
        <v>0</v>
      </c>
      <c r="G4781" s="179">
        <v>0</v>
      </c>
      <c r="H4781" s="179">
        <v>5207.353618254524</v>
      </c>
      <c r="I4781" s="179">
        <v>0</v>
      </c>
      <c r="J4781" s="179">
        <v>0</v>
      </c>
      <c r="K4781" s="179">
        <v>0</v>
      </c>
      <c r="L4781" s="179">
        <v>0</v>
      </c>
      <c r="M4781" s="179">
        <v>104189.23226907037</v>
      </c>
      <c r="N4781" s="179">
        <v>0</v>
      </c>
      <c r="O4781" s="179">
        <v>0</v>
      </c>
      <c r="P4781" s="179">
        <v>0</v>
      </c>
      <c r="Q4781" s="179">
        <v>0</v>
      </c>
      <c r="R4781" s="180">
        <v>0</v>
      </c>
      <c r="S4781" s="180">
        <v>0</v>
      </c>
      <c r="T4781" s="180">
        <v>0</v>
      </c>
    </row>
    <row r="4782" spans="2:20" x14ac:dyDescent="0.3">
      <c r="B4782" s="19">
        <v>4779</v>
      </c>
      <c r="C4782" s="179">
        <v>0</v>
      </c>
      <c r="D4782" s="179">
        <v>0</v>
      </c>
      <c r="E4782" s="179">
        <v>37211.855651893216</v>
      </c>
      <c r="F4782" s="179">
        <v>0</v>
      </c>
      <c r="G4782" s="179">
        <v>0</v>
      </c>
      <c r="H4782" s="179">
        <v>61230.612114602889</v>
      </c>
      <c r="I4782" s="179">
        <v>0</v>
      </c>
      <c r="J4782" s="179">
        <v>0</v>
      </c>
      <c r="K4782" s="179">
        <v>0</v>
      </c>
      <c r="L4782" s="179">
        <v>0</v>
      </c>
      <c r="M4782" s="179">
        <v>15608.322932607305</v>
      </c>
      <c r="N4782" s="179">
        <v>0</v>
      </c>
      <c r="O4782" s="179">
        <v>0</v>
      </c>
      <c r="P4782" s="179">
        <v>0</v>
      </c>
      <c r="Q4782" s="179">
        <v>0</v>
      </c>
      <c r="R4782" s="180">
        <v>0</v>
      </c>
      <c r="S4782" s="180">
        <v>0</v>
      </c>
      <c r="T4782" s="180">
        <v>0</v>
      </c>
    </row>
    <row r="4783" spans="2:20" x14ac:dyDescent="0.3">
      <c r="B4783" s="19">
        <v>4780</v>
      </c>
      <c r="C4783" s="179">
        <v>0</v>
      </c>
      <c r="D4783" s="179">
        <v>0</v>
      </c>
      <c r="E4783" s="179">
        <v>96198.668419202586</v>
      </c>
      <c r="F4783" s="179">
        <v>0</v>
      </c>
      <c r="G4783" s="179">
        <v>0</v>
      </c>
      <c r="H4783" s="179">
        <v>13864.289000113753</v>
      </c>
      <c r="I4783" s="179">
        <v>0</v>
      </c>
      <c r="J4783" s="179">
        <v>0</v>
      </c>
      <c r="K4783" s="179">
        <v>0</v>
      </c>
      <c r="L4783" s="179">
        <v>0</v>
      </c>
      <c r="M4783" s="179">
        <v>91685.555539863475</v>
      </c>
      <c r="N4783" s="179">
        <v>0</v>
      </c>
      <c r="O4783" s="179">
        <v>0</v>
      </c>
      <c r="P4783" s="179">
        <v>0</v>
      </c>
      <c r="Q4783" s="179">
        <v>0</v>
      </c>
      <c r="R4783" s="180">
        <v>0</v>
      </c>
      <c r="S4783" s="180">
        <v>0</v>
      </c>
      <c r="T4783" s="180">
        <v>0</v>
      </c>
    </row>
    <row r="4784" spans="2:20" x14ac:dyDescent="0.3">
      <c r="B4784" s="19">
        <v>4781</v>
      </c>
      <c r="C4784" s="179">
        <v>0</v>
      </c>
      <c r="D4784" s="179">
        <v>0</v>
      </c>
      <c r="E4784" s="179">
        <v>269268.90298423619</v>
      </c>
      <c r="F4784" s="179">
        <v>0</v>
      </c>
      <c r="G4784" s="179">
        <v>0</v>
      </c>
      <c r="H4784" s="179">
        <v>19461.303757495974</v>
      </c>
      <c r="I4784" s="179">
        <v>0</v>
      </c>
      <c r="J4784" s="179">
        <v>0</v>
      </c>
      <c r="K4784" s="179">
        <v>0</v>
      </c>
      <c r="L4784" s="179">
        <v>0</v>
      </c>
      <c r="M4784" s="179">
        <v>335173.79673673515</v>
      </c>
      <c r="N4784" s="179">
        <v>0</v>
      </c>
      <c r="O4784" s="179">
        <v>0</v>
      </c>
      <c r="P4784" s="179">
        <v>0</v>
      </c>
      <c r="Q4784" s="179">
        <v>0</v>
      </c>
      <c r="R4784" s="180">
        <v>0</v>
      </c>
      <c r="S4784" s="180">
        <v>0</v>
      </c>
      <c r="T4784" s="180">
        <v>0</v>
      </c>
    </row>
    <row r="4785" spans="2:20" x14ac:dyDescent="0.3">
      <c r="B4785" s="19">
        <v>4782</v>
      </c>
      <c r="C4785" s="179">
        <v>0</v>
      </c>
      <c r="D4785" s="179">
        <v>0</v>
      </c>
      <c r="E4785" s="179">
        <v>330181.43835813965</v>
      </c>
      <c r="F4785" s="179">
        <v>0</v>
      </c>
      <c r="G4785" s="179">
        <v>0</v>
      </c>
      <c r="H4785" s="179">
        <v>798584.46387921518</v>
      </c>
      <c r="I4785" s="179">
        <v>0</v>
      </c>
      <c r="J4785" s="179">
        <v>0</v>
      </c>
      <c r="K4785" s="179">
        <v>0</v>
      </c>
      <c r="L4785" s="179">
        <v>0</v>
      </c>
      <c r="M4785" s="179">
        <v>30843.378754509798</v>
      </c>
      <c r="N4785" s="179">
        <v>0</v>
      </c>
      <c r="O4785" s="179">
        <v>0</v>
      </c>
      <c r="P4785" s="179">
        <v>0</v>
      </c>
      <c r="Q4785" s="179">
        <v>0</v>
      </c>
      <c r="R4785" s="180">
        <v>0</v>
      </c>
      <c r="S4785" s="180">
        <v>0</v>
      </c>
      <c r="T4785" s="180">
        <v>0</v>
      </c>
    </row>
    <row r="4786" spans="2:20" x14ac:dyDescent="0.3">
      <c r="B4786" s="19">
        <v>4783</v>
      </c>
      <c r="C4786" s="179">
        <v>0</v>
      </c>
      <c r="D4786" s="179">
        <v>0</v>
      </c>
      <c r="E4786" s="179">
        <v>344075.94035456917</v>
      </c>
      <c r="F4786" s="179">
        <v>0</v>
      </c>
      <c r="G4786" s="179">
        <v>0</v>
      </c>
      <c r="H4786" s="179">
        <v>35629.054334326123</v>
      </c>
      <c r="I4786" s="179">
        <v>0</v>
      </c>
      <c r="J4786" s="179">
        <v>0</v>
      </c>
      <c r="K4786" s="179">
        <v>0</v>
      </c>
      <c r="L4786" s="179">
        <v>0</v>
      </c>
      <c r="M4786" s="179">
        <v>216085.0115832189</v>
      </c>
      <c r="N4786" s="179">
        <v>0</v>
      </c>
      <c r="O4786" s="179">
        <v>0</v>
      </c>
      <c r="P4786" s="179">
        <v>0</v>
      </c>
      <c r="Q4786" s="179">
        <v>0</v>
      </c>
      <c r="R4786" s="180">
        <v>0</v>
      </c>
      <c r="S4786" s="180">
        <v>0</v>
      </c>
      <c r="T4786" s="180">
        <v>0</v>
      </c>
    </row>
    <row r="4787" spans="2:20" x14ac:dyDescent="0.3">
      <c r="B4787" s="19">
        <v>4784</v>
      </c>
      <c r="C4787" s="179">
        <v>0</v>
      </c>
      <c r="D4787" s="179">
        <v>0</v>
      </c>
      <c r="E4787" s="179">
        <v>160265.32007397202</v>
      </c>
      <c r="F4787" s="179">
        <v>0</v>
      </c>
      <c r="G4787" s="179">
        <v>0</v>
      </c>
      <c r="H4787" s="179">
        <v>125331.90624188764</v>
      </c>
      <c r="I4787" s="179">
        <v>0</v>
      </c>
      <c r="J4787" s="179">
        <v>0</v>
      </c>
      <c r="K4787" s="179">
        <v>0</v>
      </c>
      <c r="L4787" s="179">
        <v>0</v>
      </c>
      <c r="M4787" s="179">
        <v>21503.381007459331</v>
      </c>
      <c r="N4787" s="179">
        <v>0</v>
      </c>
      <c r="O4787" s="179">
        <v>0</v>
      </c>
      <c r="P4787" s="179">
        <v>0</v>
      </c>
      <c r="Q4787" s="179">
        <v>0</v>
      </c>
      <c r="R4787" s="180">
        <v>0</v>
      </c>
      <c r="S4787" s="180">
        <v>0</v>
      </c>
      <c r="T4787" s="180">
        <v>0</v>
      </c>
    </row>
    <row r="4788" spans="2:20" x14ac:dyDescent="0.3">
      <c r="B4788" s="19">
        <v>4785</v>
      </c>
      <c r="C4788" s="179">
        <v>0</v>
      </c>
      <c r="D4788" s="179">
        <v>0</v>
      </c>
      <c r="E4788" s="179">
        <v>10722.968212975698</v>
      </c>
      <c r="F4788" s="179">
        <v>0</v>
      </c>
      <c r="G4788" s="179">
        <v>0</v>
      </c>
      <c r="H4788" s="179">
        <v>6019.2094838957228</v>
      </c>
      <c r="I4788" s="179">
        <v>0</v>
      </c>
      <c r="J4788" s="179">
        <v>0</v>
      </c>
      <c r="K4788" s="179">
        <v>0</v>
      </c>
      <c r="L4788" s="179">
        <v>0</v>
      </c>
      <c r="M4788" s="179">
        <v>12770.465630787005</v>
      </c>
      <c r="N4788" s="179">
        <v>0</v>
      </c>
      <c r="O4788" s="179">
        <v>0</v>
      </c>
      <c r="P4788" s="179">
        <v>0</v>
      </c>
      <c r="Q4788" s="179">
        <v>0</v>
      </c>
      <c r="R4788" s="180">
        <v>0</v>
      </c>
      <c r="S4788" s="180">
        <v>0</v>
      </c>
      <c r="T4788" s="180">
        <v>0</v>
      </c>
    </row>
    <row r="4789" spans="2:20" x14ac:dyDescent="0.3">
      <c r="B4789" s="19">
        <v>4786</v>
      </c>
      <c r="C4789" s="179">
        <v>0</v>
      </c>
      <c r="D4789" s="179">
        <v>0</v>
      </c>
      <c r="E4789" s="179">
        <v>121486.87726017393</v>
      </c>
      <c r="F4789" s="179">
        <v>0</v>
      </c>
      <c r="G4789" s="179">
        <v>0</v>
      </c>
      <c r="H4789" s="179">
        <v>57166.259698336093</v>
      </c>
      <c r="I4789" s="179">
        <v>0</v>
      </c>
      <c r="J4789" s="179">
        <v>0</v>
      </c>
      <c r="K4789" s="179">
        <v>0</v>
      </c>
      <c r="L4789" s="179">
        <v>0</v>
      </c>
      <c r="M4789" s="179">
        <v>36486.788199763658</v>
      </c>
      <c r="N4789" s="179">
        <v>0</v>
      </c>
      <c r="O4789" s="179">
        <v>0</v>
      </c>
      <c r="P4789" s="179">
        <v>0</v>
      </c>
      <c r="Q4789" s="179">
        <v>0</v>
      </c>
      <c r="R4789" s="180">
        <v>0</v>
      </c>
      <c r="S4789" s="180">
        <v>0</v>
      </c>
      <c r="T4789" s="180">
        <v>0</v>
      </c>
    </row>
    <row r="4790" spans="2:20" x14ac:dyDescent="0.3">
      <c r="B4790" s="19">
        <v>4787</v>
      </c>
      <c r="C4790" s="179">
        <v>0</v>
      </c>
      <c r="D4790" s="179">
        <v>0</v>
      </c>
      <c r="E4790" s="179">
        <v>196025.74746769824</v>
      </c>
      <c r="F4790" s="179">
        <v>0</v>
      </c>
      <c r="G4790" s="179">
        <v>0</v>
      </c>
      <c r="H4790" s="179">
        <v>101000.06328548212</v>
      </c>
      <c r="I4790" s="179">
        <v>0</v>
      </c>
      <c r="J4790" s="179">
        <v>0</v>
      </c>
      <c r="K4790" s="179">
        <v>22025.120758033256</v>
      </c>
      <c r="L4790" s="179">
        <v>1</v>
      </c>
      <c r="M4790" s="179">
        <v>688125.04404180765</v>
      </c>
      <c r="N4790" s="179">
        <v>0</v>
      </c>
      <c r="O4790" s="179">
        <v>0</v>
      </c>
      <c r="P4790" s="179">
        <v>0</v>
      </c>
      <c r="Q4790" s="179">
        <v>0</v>
      </c>
      <c r="R4790" s="180">
        <v>0</v>
      </c>
      <c r="S4790" s="180">
        <v>22025.120758033256</v>
      </c>
      <c r="T4790" s="180">
        <v>0</v>
      </c>
    </row>
    <row r="4791" spans="2:20" x14ac:dyDescent="0.3">
      <c r="B4791" s="19">
        <v>4788</v>
      </c>
      <c r="C4791" s="179">
        <v>0</v>
      </c>
      <c r="D4791" s="179">
        <v>0</v>
      </c>
      <c r="E4791" s="179">
        <v>17324.343100679827</v>
      </c>
      <c r="F4791" s="179">
        <v>0</v>
      </c>
      <c r="G4791" s="179">
        <v>0</v>
      </c>
      <c r="H4791" s="179">
        <v>709804.05336273613</v>
      </c>
      <c r="I4791" s="179">
        <v>0</v>
      </c>
      <c r="J4791" s="179">
        <v>0</v>
      </c>
      <c r="K4791" s="179">
        <v>0</v>
      </c>
      <c r="L4791" s="179">
        <v>0</v>
      </c>
      <c r="M4791" s="179">
        <v>7976.7412120209028</v>
      </c>
      <c r="N4791" s="179">
        <v>0</v>
      </c>
      <c r="O4791" s="179">
        <v>0</v>
      </c>
      <c r="P4791" s="179">
        <v>0</v>
      </c>
      <c r="Q4791" s="179">
        <v>0</v>
      </c>
      <c r="R4791" s="180">
        <v>0</v>
      </c>
      <c r="S4791" s="180">
        <v>0</v>
      </c>
      <c r="T4791" s="180">
        <v>0</v>
      </c>
    </row>
    <row r="4792" spans="2:20" x14ac:dyDescent="0.3">
      <c r="B4792" s="19">
        <v>4789</v>
      </c>
      <c r="C4792" s="179">
        <v>0</v>
      </c>
      <c r="D4792" s="179">
        <v>0</v>
      </c>
      <c r="E4792" s="179">
        <v>401999.80192122591</v>
      </c>
      <c r="F4792" s="179">
        <v>0</v>
      </c>
      <c r="G4792" s="179">
        <v>0</v>
      </c>
      <c r="H4792" s="179">
        <v>15531.712601562653</v>
      </c>
      <c r="I4792" s="179">
        <v>0</v>
      </c>
      <c r="J4792" s="179">
        <v>0</v>
      </c>
      <c r="K4792" s="179">
        <v>0</v>
      </c>
      <c r="L4792" s="179">
        <v>0</v>
      </c>
      <c r="M4792" s="179">
        <v>9581.3259239573745</v>
      </c>
      <c r="N4792" s="179">
        <v>0</v>
      </c>
      <c r="O4792" s="179">
        <v>0</v>
      </c>
      <c r="P4792" s="179">
        <v>0</v>
      </c>
      <c r="Q4792" s="179">
        <v>0</v>
      </c>
      <c r="R4792" s="180">
        <v>0</v>
      </c>
      <c r="S4792" s="180">
        <v>0</v>
      </c>
      <c r="T4792" s="180">
        <v>0</v>
      </c>
    </row>
    <row r="4793" spans="2:20" x14ac:dyDescent="0.3">
      <c r="B4793" s="19">
        <v>4790</v>
      </c>
      <c r="C4793" s="179">
        <v>0</v>
      </c>
      <c r="D4793" s="179">
        <v>0</v>
      </c>
      <c r="E4793" s="179">
        <v>72913.338133074096</v>
      </c>
      <c r="F4793" s="179">
        <v>0</v>
      </c>
      <c r="G4793" s="179">
        <v>0</v>
      </c>
      <c r="H4793" s="179">
        <v>8325.0506068152554</v>
      </c>
      <c r="I4793" s="179">
        <v>0</v>
      </c>
      <c r="J4793" s="179">
        <v>0</v>
      </c>
      <c r="K4793" s="179">
        <v>0</v>
      </c>
      <c r="L4793" s="179">
        <v>0</v>
      </c>
      <c r="M4793" s="179">
        <v>11436.155458516019</v>
      </c>
      <c r="N4793" s="179">
        <v>0</v>
      </c>
      <c r="O4793" s="179">
        <v>0</v>
      </c>
      <c r="P4793" s="179">
        <v>0</v>
      </c>
      <c r="Q4793" s="179">
        <v>0</v>
      </c>
      <c r="R4793" s="180">
        <v>0</v>
      </c>
      <c r="S4793" s="180">
        <v>0</v>
      </c>
      <c r="T4793" s="180">
        <v>0</v>
      </c>
    </row>
    <row r="4794" spans="2:20" x14ac:dyDescent="0.3">
      <c r="B4794" s="19">
        <v>4791</v>
      </c>
      <c r="C4794" s="179">
        <v>0</v>
      </c>
      <c r="D4794" s="179">
        <v>0</v>
      </c>
      <c r="E4794" s="179">
        <v>288312.98958352616</v>
      </c>
      <c r="F4794" s="179">
        <v>0</v>
      </c>
      <c r="G4794" s="179">
        <v>0</v>
      </c>
      <c r="H4794" s="179">
        <v>56163.822412274341</v>
      </c>
      <c r="I4794" s="179">
        <v>0</v>
      </c>
      <c r="J4794" s="179">
        <v>0</v>
      </c>
      <c r="K4794" s="179">
        <v>0</v>
      </c>
      <c r="L4794" s="179">
        <v>0</v>
      </c>
      <c r="M4794" s="179">
        <v>13429.842247652152</v>
      </c>
      <c r="N4794" s="179">
        <v>0</v>
      </c>
      <c r="O4794" s="179">
        <v>0</v>
      </c>
      <c r="P4794" s="179">
        <v>0</v>
      </c>
      <c r="Q4794" s="179">
        <v>0</v>
      </c>
      <c r="R4794" s="180">
        <v>0</v>
      </c>
      <c r="S4794" s="180">
        <v>0</v>
      </c>
      <c r="T4794" s="180">
        <v>0</v>
      </c>
    </row>
    <row r="4795" spans="2:20" x14ac:dyDescent="0.3">
      <c r="B4795" s="19">
        <v>4792</v>
      </c>
      <c r="C4795" s="179">
        <v>0</v>
      </c>
      <c r="D4795" s="179">
        <v>0</v>
      </c>
      <c r="E4795" s="179">
        <v>598475.03833210282</v>
      </c>
      <c r="F4795" s="179">
        <v>0</v>
      </c>
      <c r="G4795" s="179">
        <v>0</v>
      </c>
      <c r="H4795" s="179">
        <v>75998.377541470516</v>
      </c>
      <c r="I4795" s="179">
        <v>0</v>
      </c>
      <c r="J4795" s="179">
        <v>0</v>
      </c>
      <c r="K4795" s="179">
        <v>0</v>
      </c>
      <c r="L4795" s="179">
        <v>0</v>
      </c>
      <c r="M4795" s="179">
        <v>98888.301465963537</v>
      </c>
      <c r="N4795" s="179">
        <v>0</v>
      </c>
      <c r="O4795" s="179">
        <v>0</v>
      </c>
      <c r="P4795" s="179">
        <v>0</v>
      </c>
      <c r="Q4795" s="179">
        <v>0</v>
      </c>
      <c r="R4795" s="180">
        <v>0</v>
      </c>
      <c r="S4795" s="180">
        <v>0</v>
      </c>
      <c r="T4795" s="180">
        <v>0</v>
      </c>
    </row>
    <row r="4796" spans="2:20" x14ac:dyDescent="0.3">
      <c r="B4796" s="19">
        <v>4793</v>
      </c>
      <c r="C4796" s="179">
        <v>0</v>
      </c>
      <c r="D4796" s="179">
        <v>0</v>
      </c>
      <c r="E4796" s="179">
        <v>90204.581884596977</v>
      </c>
      <c r="F4796" s="179">
        <v>0</v>
      </c>
      <c r="G4796" s="179">
        <v>0</v>
      </c>
      <c r="H4796" s="179">
        <v>735975.86733016174</v>
      </c>
      <c r="I4796" s="179">
        <v>0</v>
      </c>
      <c r="J4796" s="179">
        <v>0</v>
      </c>
      <c r="K4796" s="179">
        <v>0</v>
      </c>
      <c r="L4796" s="179">
        <v>0</v>
      </c>
      <c r="M4796" s="179">
        <v>13126.729004559793</v>
      </c>
      <c r="N4796" s="179">
        <v>0</v>
      </c>
      <c r="O4796" s="179">
        <v>0</v>
      </c>
      <c r="P4796" s="179">
        <v>0</v>
      </c>
      <c r="Q4796" s="179">
        <v>0</v>
      </c>
      <c r="R4796" s="180">
        <v>0</v>
      </c>
      <c r="S4796" s="180">
        <v>0</v>
      </c>
      <c r="T4796" s="180">
        <v>0</v>
      </c>
    </row>
    <row r="4797" spans="2:20" x14ac:dyDescent="0.3">
      <c r="B4797" s="19">
        <v>4794</v>
      </c>
      <c r="C4797" s="179">
        <v>0</v>
      </c>
      <c r="D4797" s="179">
        <v>0</v>
      </c>
      <c r="E4797" s="179">
        <v>84507.413022709123</v>
      </c>
      <c r="F4797" s="179">
        <v>0</v>
      </c>
      <c r="G4797" s="179">
        <v>0</v>
      </c>
      <c r="H4797" s="179">
        <v>2417.8252785431264</v>
      </c>
      <c r="I4797" s="179">
        <v>0</v>
      </c>
      <c r="J4797" s="179">
        <v>0</v>
      </c>
      <c r="K4797" s="179">
        <v>0</v>
      </c>
      <c r="L4797" s="179">
        <v>0</v>
      </c>
      <c r="M4797" s="179">
        <v>33704.656298816648</v>
      </c>
      <c r="N4797" s="179">
        <v>0</v>
      </c>
      <c r="O4797" s="179">
        <v>0</v>
      </c>
      <c r="P4797" s="179">
        <v>0</v>
      </c>
      <c r="Q4797" s="179">
        <v>0</v>
      </c>
      <c r="R4797" s="180">
        <v>0</v>
      </c>
      <c r="S4797" s="180">
        <v>0</v>
      </c>
      <c r="T4797" s="180">
        <v>0</v>
      </c>
    </row>
    <row r="4798" spans="2:20" x14ac:dyDescent="0.3">
      <c r="B4798" s="19">
        <v>4795</v>
      </c>
      <c r="C4798" s="179">
        <v>0</v>
      </c>
      <c r="D4798" s="179">
        <v>0</v>
      </c>
      <c r="E4798" s="179">
        <v>29555.43171796573</v>
      </c>
      <c r="F4798" s="179">
        <v>0</v>
      </c>
      <c r="G4798" s="179">
        <v>0</v>
      </c>
      <c r="H4798" s="179">
        <v>23310.117494696264</v>
      </c>
      <c r="I4798" s="179">
        <v>0</v>
      </c>
      <c r="J4798" s="179">
        <v>0</v>
      </c>
      <c r="K4798" s="179">
        <v>0</v>
      </c>
      <c r="L4798" s="179">
        <v>0</v>
      </c>
      <c r="M4798" s="179">
        <v>12000.911916392759</v>
      </c>
      <c r="N4798" s="179">
        <v>0</v>
      </c>
      <c r="O4798" s="179">
        <v>0</v>
      </c>
      <c r="P4798" s="179">
        <v>0</v>
      </c>
      <c r="Q4798" s="179">
        <v>0</v>
      </c>
      <c r="R4798" s="180">
        <v>0</v>
      </c>
      <c r="S4798" s="180">
        <v>0</v>
      </c>
      <c r="T4798" s="180">
        <v>0</v>
      </c>
    </row>
    <row r="4799" spans="2:20" x14ac:dyDescent="0.3">
      <c r="B4799" s="19">
        <v>4796</v>
      </c>
      <c r="C4799" s="179">
        <v>0</v>
      </c>
      <c r="D4799" s="179">
        <v>0</v>
      </c>
      <c r="E4799" s="179">
        <v>88958.639260997792</v>
      </c>
      <c r="F4799" s="179">
        <v>0</v>
      </c>
      <c r="G4799" s="179">
        <v>0</v>
      </c>
      <c r="H4799" s="179">
        <v>13044.328733841163</v>
      </c>
      <c r="I4799" s="179">
        <v>0</v>
      </c>
      <c r="J4799" s="179">
        <v>0</v>
      </c>
      <c r="K4799" s="179">
        <v>0</v>
      </c>
      <c r="L4799" s="179">
        <v>0</v>
      </c>
      <c r="M4799" s="179">
        <v>185636.93146305002</v>
      </c>
      <c r="N4799" s="179">
        <v>0</v>
      </c>
      <c r="O4799" s="179">
        <v>0</v>
      </c>
      <c r="P4799" s="179">
        <v>0</v>
      </c>
      <c r="Q4799" s="179">
        <v>0</v>
      </c>
      <c r="R4799" s="180">
        <v>0</v>
      </c>
      <c r="S4799" s="180">
        <v>0</v>
      </c>
      <c r="T4799" s="180">
        <v>0</v>
      </c>
    </row>
    <row r="4800" spans="2:20" x14ac:dyDescent="0.3">
      <c r="B4800" s="19">
        <v>4797</v>
      </c>
      <c r="C4800" s="179">
        <v>0</v>
      </c>
      <c r="D4800" s="179">
        <v>0</v>
      </c>
      <c r="E4800" s="179">
        <v>10123.755590794635</v>
      </c>
      <c r="F4800" s="179">
        <v>0</v>
      </c>
      <c r="G4800" s="179">
        <v>0</v>
      </c>
      <c r="H4800" s="179">
        <v>39861.588697032021</v>
      </c>
      <c r="I4800" s="179">
        <v>0</v>
      </c>
      <c r="J4800" s="179">
        <v>0</v>
      </c>
      <c r="K4800" s="179">
        <v>0</v>
      </c>
      <c r="L4800" s="179">
        <v>0</v>
      </c>
      <c r="M4800" s="179">
        <v>92061.933119443158</v>
      </c>
      <c r="N4800" s="179">
        <v>0</v>
      </c>
      <c r="O4800" s="179">
        <v>0</v>
      </c>
      <c r="P4800" s="179">
        <v>0</v>
      </c>
      <c r="Q4800" s="179">
        <v>0</v>
      </c>
      <c r="R4800" s="180">
        <v>0</v>
      </c>
      <c r="S4800" s="180">
        <v>0</v>
      </c>
      <c r="T4800" s="180">
        <v>0</v>
      </c>
    </row>
    <row r="4801" spans="2:20" x14ac:dyDescent="0.3">
      <c r="B4801" s="19">
        <v>4798</v>
      </c>
      <c r="C4801" s="179">
        <v>0</v>
      </c>
      <c r="D4801" s="179">
        <v>0</v>
      </c>
      <c r="E4801" s="179">
        <v>56699.993513934402</v>
      </c>
      <c r="F4801" s="179">
        <v>0</v>
      </c>
      <c r="G4801" s="179">
        <v>0</v>
      </c>
      <c r="H4801" s="179">
        <v>77176.323402513313</v>
      </c>
      <c r="I4801" s="179">
        <v>0</v>
      </c>
      <c r="J4801" s="179">
        <v>0</v>
      </c>
      <c r="K4801" s="179">
        <v>0</v>
      </c>
      <c r="L4801" s="179">
        <v>0</v>
      </c>
      <c r="M4801" s="179">
        <v>1974667.2669144</v>
      </c>
      <c r="N4801" s="179">
        <v>0</v>
      </c>
      <c r="O4801" s="179">
        <v>0</v>
      </c>
      <c r="P4801" s="179">
        <v>0</v>
      </c>
      <c r="Q4801" s="179">
        <v>0</v>
      </c>
      <c r="R4801" s="180">
        <v>0</v>
      </c>
      <c r="S4801" s="180">
        <v>0</v>
      </c>
      <c r="T4801" s="180">
        <v>0</v>
      </c>
    </row>
    <row r="4802" spans="2:20" x14ac:dyDescent="0.3">
      <c r="B4802" s="19">
        <v>4799</v>
      </c>
      <c r="C4802" s="179">
        <v>1</v>
      </c>
      <c r="D4802" s="179">
        <v>1244307.9941589469</v>
      </c>
      <c r="E4802" s="179">
        <v>1365794.8703856796</v>
      </c>
      <c r="F4802" s="179">
        <v>0</v>
      </c>
      <c r="G4802" s="179">
        <v>0</v>
      </c>
      <c r="H4802" s="179">
        <v>49926.362512427026</v>
      </c>
      <c r="I4802" s="179">
        <v>0</v>
      </c>
      <c r="J4802" s="179">
        <v>544307.99415894691</v>
      </c>
      <c r="K4802" s="179">
        <v>0</v>
      </c>
      <c r="L4802" s="179">
        <v>0</v>
      </c>
      <c r="M4802" s="179">
        <v>4154.1823016431063</v>
      </c>
      <c r="N4802" s="179">
        <v>0</v>
      </c>
      <c r="O4802" s="179">
        <v>644307.99415894691</v>
      </c>
      <c r="P4802" s="179">
        <v>0</v>
      </c>
      <c r="Q4802" s="179">
        <v>0</v>
      </c>
      <c r="R4802" s="180">
        <v>0</v>
      </c>
      <c r="S4802" s="180">
        <v>0</v>
      </c>
      <c r="T4802" s="180">
        <v>600000</v>
      </c>
    </row>
    <row r="4803" spans="2:20" x14ac:dyDescent="0.3">
      <c r="B4803" s="19">
        <v>4800</v>
      </c>
      <c r="C4803" s="179">
        <v>0</v>
      </c>
      <c r="D4803" s="179">
        <v>0</v>
      </c>
      <c r="E4803" s="179">
        <v>1163577.5281512651</v>
      </c>
      <c r="F4803" s="179">
        <v>0</v>
      </c>
      <c r="G4803" s="179">
        <v>0</v>
      </c>
      <c r="H4803" s="179">
        <v>71339.77138423716</v>
      </c>
      <c r="I4803" s="179">
        <v>0</v>
      </c>
      <c r="J4803" s="179">
        <v>0</v>
      </c>
      <c r="K4803" s="179">
        <v>0</v>
      </c>
      <c r="L4803" s="179">
        <v>0</v>
      </c>
      <c r="M4803" s="179">
        <v>24239.85860738199</v>
      </c>
      <c r="N4803" s="179">
        <v>0</v>
      </c>
      <c r="O4803" s="179">
        <v>0</v>
      </c>
      <c r="P4803" s="179">
        <v>0</v>
      </c>
      <c r="Q4803" s="179">
        <v>0</v>
      </c>
      <c r="R4803" s="180">
        <v>0</v>
      </c>
      <c r="S4803" s="180">
        <v>0</v>
      </c>
      <c r="T4803" s="180">
        <v>0</v>
      </c>
    </row>
    <row r="4804" spans="2:20" x14ac:dyDescent="0.3">
      <c r="B4804" s="19">
        <v>4801</v>
      </c>
      <c r="C4804" s="179">
        <v>0</v>
      </c>
      <c r="D4804" s="179">
        <v>0</v>
      </c>
      <c r="E4804" s="179">
        <v>706909.68922480824</v>
      </c>
      <c r="F4804" s="179">
        <v>0</v>
      </c>
      <c r="G4804" s="179">
        <v>0</v>
      </c>
      <c r="H4804" s="179">
        <v>226205.28826840836</v>
      </c>
      <c r="I4804" s="179">
        <v>0</v>
      </c>
      <c r="J4804" s="179">
        <v>0</v>
      </c>
      <c r="K4804" s="179">
        <v>0</v>
      </c>
      <c r="L4804" s="179">
        <v>0</v>
      </c>
      <c r="M4804" s="179">
        <v>133044.73516225643</v>
      </c>
      <c r="N4804" s="179">
        <v>0</v>
      </c>
      <c r="O4804" s="179">
        <v>0</v>
      </c>
      <c r="P4804" s="179">
        <v>0</v>
      </c>
      <c r="Q4804" s="179">
        <v>0</v>
      </c>
      <c r="R4804" s="180">
        <v>0</v>
      </c>
      <c r="S4804" s="180">
        <v>0</v>
      </c>
      <c r="T4804" s="180">
        <v>0</v>
      </c>
    </row>
    <row r="4805" spans="2:20" x14ac:dyDescent="0.3">
      <c r="B4805" s="19">
        <v>4802</v>
      </c>
      <c r="C4805" s="179">
        <v>0</v>
      </c>
      <c r="D4805" s="179">
        <v>0</v>
      </c>
      <c r="E4805" s="179">
        <v>59601.835614545802</v>
      </c>
      <c r="F4805" s="179">
        <v>0</v>
      </c>
      <c r="G4805" s="179">
        <v>0</v>
      </c>
      <c r="H4805" s="179">
        <v>129606.51564214626</v>
      </c>
      <c r="I4805" s="179">
        <v>0</v>
      </c>
      <c r="J4805" s="179">
        <v>0</v>
      </c>
      <c r="K4805" s="179">
        <v>0</v>
      </c>
      <c r="L4805" s="179">
        <v>0</v>
      </c>
      <c r="M4805" s="179">
        <v>733967.52280399902</v>
      </c>
      <c r="N4805" s="179">
        <v>0</v>
      </c>
      <c r="O4805" s="179">
        <v>0</v>
      </c>
      <c r="P4805" s="179">
        <v>0</v>
      </c>
      <c r="Q4805" s="179">
        <v>0</v>
      </c>
      <c r="R4805" s="180">
        <v>0</v>
      </c>
      <c r="S4805" s="180">
        <v>0</v>
      </c>
      <c r="T4805" s="180">
        <v>0</v>
      </c>
    </row>
    <row r="4806" spans="2:20" x14ac:dyDescent="0.3">
      <c r="B4806" s="19">
        <v>4803</v>
      </c>
      <c r="C4806" s="179">
        <v>0</v>
      </c>
      <c r="D4806" s="179">
        <v>0</v>
      </c>
      <c r="E4806" s="179">
        <v>113658.88002802465</v>
      </c>
      <c r="F4806" s="179">
        <v>0</v>
      </c>
      <c r="G4806" s="179">
        <v>0</v>
      </c>
      <c r="H4806" s="179">
        <v>1025376.8712347531</v>
      </c>
      <c r="I4806" s="179">
        <v>0</v>
      </c>
      <c r="J4806" s="179">
        <v>0</v>
      </c>
      <c r="K4806" s="179">
        <v>0</v>
      </c>
      <c r="L4806" s="179">
        <v>0</v>
      </c>
      <c r="M4806" s="179">
        <v>11498.68682299297</v>
      </c>
      <c r="N4806" s="179">
        <v>0</v>
      </c>
      <c r="O4806" s="179">
        <v>0</v>
      </c>
      <c r="P4806" s="179">
        <v>0</v>
      </c>
      <c r="Q4806" s="179">
        <v>0</v>
      </c>
      <c r="R4806" s="180">
        <v>0</v>
      </c>
      <c r="S4806" s="180">
        <v>0</v>
      </c>
      <c r="T4806" s="180">
        <v>0</v>
      </c>
    </row>
    <row r="4807" spans="2:20" x14ac:dyDescent="0.3">
      <c r="B4807" s="19">
        <v>4804</v>
      </c>
      <c r="C4807" s="179">
        <v>0</v>
      </c>
      <c r="D4807" s="179">
        <v>0</v>
      </c>
      <c r="E4807" s="179">
        <v>57888.349211407425</v>
      </c>
      <c r="F4807" s="179">
        <v>0</v>
      </c>
      <c r="G4807" s="179">
        <v>0</v>
      </c>
      <c r="H4807" s="179">
        <v>125431.55630051105</v>
      </c>
      <c r="I4807" s="179">
        <v>0</v>
      </c>
      <c r="J4807" s="179">
        <v>0</v>
      </c>
      <c r="K4807" s="179">
        <v>0</v>
      </c>
      <c r="L4807" s="179">
        <v>0</v>
      </c>
      <c r="M4807" s="179">
        <v>125931.33371196581</v>
      </c>
      <c r="N4807" s="179">
        <v>0</v>
      </c>
      <c r="O4807" s="179">
        <v>0</v>
      </c>
      <c r="P4807" s="179">
        <v>0</v>
      </c>
      <c r="Q4807" s="179">
        <v>0</v>
      </c>
      <c r="R4807" s="180">
        <v>0</v>
      </c>
      <c r="S4807" s="180">
        <v>0</v>
      </c>
      <c r="T4807" s="180">
        <v>0</v>
      </c>
    </row>
    <row r="4808" spans="2:20" x14ac:dyDescent="0.3">
      <c r="B4808" s="19">
        <v>4805</v>
      </c>
      <c r="C4808" s="179">
        <v>0</v>
      </c>
      <c r="D4808" s="179">
        <v>0</v>
      </c>
      <c r="E4808" s="179">
        <v>178903.36803831614</v>
      </c>
      <c r="F4808" s="179">
        <v>0</v>
      </c>
      <c r="G4808" s="179">
        <v>0</v>
      </c>
      <c r="H4808" s="179">
        <v>606726.91533265274</v>
      </c>
      <c r="I4808" s="179">
        <v>0</v>
      </c>
      <c r="J4808" s="179">
        <v>0</v>
      </c>
      <c r="K4808" s="179">
        <v>0</v>
      </c>
      <c r="L4808" s="179">
        <v>0</v>
      </c>
      <c r="M4808" s="179">
        <v>16791.03026750264</v>
      </c>
      <c r="N4808" s="179">
        <v>0</v>
      </c>
      <c r="O4808" s="179">
        <v>0</v>
      </c>
      <c r="P4808" s="179">
        <v>0</v>
      </c>
      <c r="Q4808" s="179">
        <v>0</v>
      </c>
      <c r="R4808" s="180">
        <v>0</v>
      </c>
      <c r="S4808" s="180">
        <v>0</v>
      </c>
      <c r="T4808" s="180">
        <v>0</v>
      </c>
    </row>
    <row r="4809" spans="2:20" x14ac:dyDescent="0.3">
      <c r="B4809" s="19">
        <v>4806</v>
      </c>
      <c r="C4809" s="179">
        <v>0</v>
      </c>
      <c r="D4809" s="179">
        <v>0</v>
      </c>
      <c r="E4809" s="179">
        <v>30042.98338021668</v>
      </c>
      <c r="F4809" s="179">
        <v>0</v>
      </c>
      <c r="G4809" s="179">
        <v>0</v>
      </c>
      <c r="H4809" s="179">
        <v>10046.125891991147</v>
      </c>
      <c r="I4809" s="179">
        <v>0</v>
      </c>
      <c r="J4809" s="179">
        <v>0</v>
      </c>
      <c r="K4809" s="179">
        <v>0</v>
      </c>
      <c r="L4809" s="179">
        <v>0</v>
      </c>
      <c r="M4809" s="179">
        <v>237955.68833883054</v>
      </c>
      <c r="N4809" s="179">
        <v>0</v>
      </c>
      <c r="O4809" s="179">
        <v>0</v>
      </c>
      <c r="P4809" s="179">
        <v>0</v>
      </c>
      <c r="Q4809" s="179">
        <v>0</v>
      </c>
      <c r="R4809" s="180">
        <v>0</v>
      </c>
      <c r="S4809" s="180">
        <v>0</v>
      </c>
      <c r="T4809" s="180">
        <v>0</v>
      </c>
    </row>
    <row r="4810" spans="2:20" x14ac:dyDescent="0.3">
      <c r="B4810" s="19">
        <v>4807</v>
      </c>
      <c r="C4810" s="179">
        <v>0</v>
      </c>
      <c r="D4810" s="179">
        <v>0</v>
      </c>
      <c r="E4810" s="179">
        <v>12116.847822227508</v>
      </c>
      <c r="F4810" s="179">
        <v>0</v>
      </c>
      <c r="G4810" s="179">
        <v>0</v>
      </c>
      <c r="H4810" s="179">
        <v>140173.67592251484</v>
      </c>
      <c r="I4810" s="179">
        <v>0</v>
      </c>
      <c r="J4810" s="179">
        <v>0</v>
      </c>
      <c r="K4810" s="179">
        <v>0</v>
      </c>
      <c r="L4810" s="179">
        <v>0</v>
      </c>
      <c r="M4810" s="179">
        <v>26179.268979656201</v>
      </c>
      <c r="N4810" s="179">
        <v>0</v>
      </c>
      <c r="O4810" s="179">
        <v>0</v>
      </c>
      <c r="P4810" s="179">
        <v>0</v>
      </c>
      <c r="Q4810" s="179">
        <v>0</v>
      </c>
      <c r="R4810" s="180">
        <v>0</v>
      </c>
      <c r="S4810" s="180">
        <v>0</v>
      </c>
      <c r="T4810" s="180">
        <v>0</v>
      </c>
    </row>
    <row r="4811" spans="2:20" x14ac:dyDescent="0.3">
      <c r="B4811" s="19">
        <v>4808</v>
      </c>
      <c r="C4811" s="179">
        <v>0</v>
      </c>
      <c r="D4811" s="179">
        <v>0</v>
      </c>
      <c r="E4811" s="179">
        <v>446757.49145682325</v>
      </c>
      <c r="F4811" s="179">
        <v>0</v>
      </c>
      <c r="G4811" s="179">
        <v>0</v>
      </c>
      <c r="H4811" s="179">
        <v>42078.187438641449</v>
      </c>
      <c r="I4811" s="179">
        <v>0</v>
      </c>
      <c r="J4811" s="179">
        <v>0</v>
      </c>
      <c r="K4811" s="179">
        <v>0</v>
      </c>
      <c r="L4811" s="179">
        <v>0</v>
      </c>
      <c r="M4811" s="179">
        <v>66873.293680960676</v>
      </c>
      <c r="N4811" s="179">
        <v>0</v>
      </c>
      <c r="O4811" s="179">
        <v>0</v>
      </c>
      <c r="P4811" s="179">
        <v>0</v>
      </c>
      <c r="Q4811" s="179">
        <v>0</v>
      </c>
      <c r="R4811" s="180">
        <v>0</v>
      </c>
      <c r="S4811" s="180">
        <v>0</v>
      </c>
      <c r="T4811" s="180">
        <v>0</v>
      </c>
    </row>
    <row r="4812" spans="2:20" x14ac:dyDescent="0.3">
      <c r="B4812" s="19">
        <v>4809</v>
      </c>
      <c r="C4812" s="179">
        <v>0</v>
      </c>
      <c r="D4812" s="179">
        <v>0</v>
      </c>
      <c r="E4812" s="179">
        <v>80411.784678997283</v>
      </c>
      <c r="F4812" s="179">
        <v>0</v>
      </c>
      <c r="G4812" s="179">
        <v>0</v>
      </c>
      <c r="H4812" s="179">
        <v>10151.627818379979</v>
      </c>
      <c r="I4812" s="179">
        <v>0</v>
      </c>
      <c r="J4812" s="179">
        <v>0</v>
      </c>
      <c r="K4812" s="179">
        <v>0</v>
      </c>
      <c r="L4812" s="179">
        <v>0</v>
      </c>
      <c r="M4812" s="179">
        <v>2107.8435148189997</v>
      </c>
      <c r="N4812" s="179">
        <v>0</v>
      </c>
      <c r="O4812" s="179">
        <v>0</v>
      </c>
      <c r="P4812" s="179">
        <v>0</v>
      </c>
      <c r="Q4812" s="179">
        <v>0</v>
      </c>
      <c r="R4812" s="180">
        <v>0</v>
      </c>
      <c r="S4812" s="180">
        <v>0</v>
      </c>
      <c r="T4812" s="180">
        <v>0</v>
      </c>
    </row>
    <row r="4813" spans="2:20" x14ac:dyDescent="0.3">
      <c r="B4813" s="19">
        <v>4810</v>
      </c>
      <c r="C4813" s="179">
        <v>0</v>
      </c>
      <c r="D4813" s="179">
        <v>0</v>
      </c>
      <c r="E4813" s="179">
        <v>134494.49664995473</v>
      </c>
      <c r="F4813" s="179">
        <v>0</v>
      </c>
      <c r="G4813" s="179">
        <v>0</v>
      </c>
      <c r="H4813" s="179">
        <v>33042.425508603104</v>
      </c>
      <c r="I4813" s="179">
        <v>0</v>
      </c>
      <c r="J4813" s="179">
        <v>0</v>
      </c>
      <c r="K4813" s="179">
        <v>0</v>
      </c>
      <c r="L4813" s="179">
        <v>0</v>
      </c>
      <c r="M4813" s="179">
        <v>10195.618417079697</v>
      </c>
      <c r="N4813" s="179">
        <v>0</v>
      </c>
      <c r="O4813" s="179">
        <v>0</v>
      </c>
      <c r="P4813" s="179">
        <v>0</v>
      </c>
      <c r="Q4813" s="179">
        <v>0</v>
      </c>
      <c r="R4813" s="180">
        <v>0</v>
      </c>
      <c r="S4813" s="180">
        <v>0</v>
      </c>
      <c r="T4813" s="180">
        <v>0</v>
      </c>
    </row>
    <row r="4814" spans="2:20" x14ac:dyDescent="0.3">
      <c r="B4814" s="19">
        <v>4811</v>
      </c>
      <c r="C4814" s="179">
        <v>0</v>
      </c>
      <c r="D4814" s="179">
        <v>0</v>
      </c>
      <c r="E4814" s="179">
        <v>7893.8081019198371</v>
      </c>
      <c r="F4814" s="179">
        <v>0</v>
      </c>
      <c r="G4814" s="179">
        <v>0</v>
      </c>
      <c r="H4814" s="179">
        <v>1060010.8124243498</v>
      </c>
      <c r="I4814" s="179">
        <v>0</v>
      </c>
      <c r="J4814" s="179">
        <v>0</v>
      </c>
      <c r="K4814" s="179">
        <v>0</v>
      </c>
      <c r="L4814" s="179">
        <v>0</v>
      </c>
      <c r="M4814" s="179">
        <v>5660.9915316667566</v>
      </c>
      <c r="N4814" s="179">
        <v>0</v>
      </c>
      <c r="O4814" s="179">
        <v>0</v>
      </c>
      <c r="P4814" s="179">
        <v>0</v>
      </c>
      <c r="Q4814" s="179">
        <v>0</v>
      </c>
      <c r="R4814" s="180">
        <v>0</v>
      </c>
      <c r="S4814" s="180">
        <v>0</v>
      </c>
      <c r="T4814" s="180">
        <v>0</v>
      </c>
    </row>
    <row r="4815" spans="2:20" x14ac:dyDescent="0.3">
      <c r="B4815" s="19">
        <v>4812</v>
      </c>
      <c r="C4815" s="179">
        <v>0</v>
      </c>
      <c r="D4815" s="179">
        <v>0</v>
      </c>
      <c r="E4815" s="179">
        <v>73103.974337621301</v>
      </c>
      <c r="F4815" s="179">
        <v>0</v>
      </c>
      <c r="G4815" s="179">
        <v>0</v>
      </c>
      <c r="H4815" s="179">
        <v>152244.69297429957</v>
      </c>
      <c r="I4815" s="179">
        <v>0</v>
      </c>
      <c r="J4815" s="179">
        <v>0</v>
      </c>
      <c r="K4815" s="179">
        <v>0</v>
      </c>
      <c r="L4815" s="179">
        <v>0</v>
      </c>
      <c r="M4815" s="179">
        <v>233046.23179371757</v>
      </c>
      <c r="N4815" s="179">
        <v>0</v>
      </c>
      <c r="O4815" s="179">
        <v>0</v>
      </c>
      <c r="P4815" s="179">
        <v>0</v>
      </c>
      <c r="Q4815" s="179">
        <v>0</v>
      </c>
      <c r="R4815" s="180">
        <v>0</v>
      </c>
      <c r="S4815" s="180">
        <v>0</v>
      </c>
      <c r="T4815" s="180">
        <v>0</v>
      </c>
    </row>
    <row r="4816" spans="2:20" x14ac:dyDescent="0.3">
      <c r="B4816" s="19">
        <v>4813</v>
      </c>
      <c r="C4816" s="179">
        <v>0</v>
      </c>
      <c r="D4816" s="179">
        <v>0</v>
      </c>
      <c r="E4816" s="179">
        <v>43242.183232278679</v>
      </c>
      <c r="F4816" s="179">
        <v>0</v>
      </c>
      <c r="G4816" s="179">
        <v>0</v>
      </c>
      <c r="H4816" s="179">
        <v>130757.11941866025</v>
      </c>
      <c r="I4816" s="179">
        <v>0</v>
      </c>
      <c r="J4816" s="179">
        <v>0</v>
      </c>
      <c r="K4816" s="179">
        <v>0</v>
      </c>
      <c r="L4816" s="179">
        <v>0</v>
      </c>
      <c r="M4816" s="179">
        <v>129762.63958854866</v>
      </c>
      <c r="N4816" s="179">
        <v>0</v>
      </c>
      <c r="O4816" s="179">
        <v>0</v>
      </c>
      <c r="P4816" s="179">
        <v>0</v>
      </c>
      <c r="Q4816" s="179">
        <v>0</v>
      </c>
      <c r="R4816" s="180">
        <v>0</v>
      </c>
      <c r="S4816" s="180">
        <v>0</v>
      </c>
      <c r="T4816" s="180">
        <v>0</v>
      </c>
    </row>
    <row r="4817" spans="2:20" x14ac:dyDescent="0.3">
      <c r="B4817" s="19">
        <v>4814</v>
      </c>
      <c r="C4817" s="179">
        <v>0</v>
      </c>
      <c r="D4817" s="179">
        <v>0</v>
      </c>
      <c r="E4817" s="179">
        <v>4841.3604740110659</v>
      </c>
      <c r="F4817" s="179">
        <v>0</v>
      </c>
      <c r="G4817" s="179">
        <v>0</v>
      </c>
      <c r="H4817" s="179">
        <v>7959.3221045469745</v>
      </c>
      <c r="I4817" s="179">
        <v>0</v>
      </c>
      <c r="J4817" s="179">
        <v>0</v>
      </c>
      <c r="K4817" s="179">
        <v>0</v>
      </c>
      <c r="L4817" s="179">
        <v>0</v>
      </c>
      <c r="M4817" s="179">
        <v>34333.433650375679</v>
      </c>
      <c r="N4817" s="179">
        <v>0</v>
      </c>
      <c r="O4817" s="179">
        <v>0</v>
      </c>
      <c r="P4817" s="179">
        <v>0</v>
      </c>
      <c r="Q4817" s="179">
        <v>0</v>
      </c>
      <c r="R4817" s="180">
        <v>0</v>
      </c>
      <c r="S4817" s="180">
        <v>0</v>
      </c>
      <c r="T4817" s="180">
        <v>0</v>
      </c>
    </row>
    <row r="4818" spans="2:20" x14ac:dyDescent="0.3">
      <c r="B4818" s="19">
        <v>4815</v>
      </c>
      <c r="C4818" s="179">
        <v>1</v>
      </c>
      <c r="D4818" s="179">
        <v>108728.20876599599</v>
      </c>
      <c r="E4818" s="179">
        <v>128327.99921259159</v>
      </c>
      <c r="F4818" s="179">
        <v>0</v>
      </c>
      <c r="G4818" s="179">
        <v>0</v>
      </c>
      <c r="H4818" s="179">
        <v>23693.421730656242</v>
      </c>
      <c r="I4818" s="179">
        <v>0</v>
      </c>
      <c r="J4818" s="179">
        <v>0</v>
      </c>
      <c r="K4818" s="179">
        <v>0</v>
      </c>
      <c r="L4818" s="179">
        <v>0</v>
      </c>
      <c r="M4818" s="179">
        <v>121093.22655145351</v>
      </c>
      <c r="N4818" s="179">
        <v>0</v>
      </c>
      <c r="O4818" s="179">
        <v>0</v>
      </c>
      <c r="P4818" s="179">
        <v>0</v>
      </c>
      <c r="Q4818" s="179">
        <v>0</v>
      </c>
      <c r="R4818" s="180">
        <v>0</v>
      </c>
      <c r="S4818" s="180">
        <v>0</v>
      </c>
      <c r="T4818" s="180">
        <v>108728.20876599599</v>
      </c>
    </row>
    <row r="4819" spans="2:20" x14ac:dyDescent="0.3">
      <c r="B4819" s="19">
        <v>4816</v>
      </c>
      <c r="C4819" s="179">
        <v>0</v>
      </c>
      <c r="D4819" s="179">
        <v>0</v>
      </c>
      <c r="E4819" s="179">
        <v>271150.90848301561</v>
      </c>
      <c r="F4819" s="179">
        <v>0</v>
      </c>
      <c r="G4819" s="179">
        <v>0</v>
      </c>
      <c r="H4819" s="179">
        <v>187704.25090375773</v>
      </c>
      <c r="I4819" s="179">
        <v>0</v>
      </c>
      <c r="J4819" s="179">
        <v>0</v>
      </c>
      <c r="K4819" s="179">
        <v>0</v>
      </c>
      <c r="L4819" s="179">
        <v>0</v>
      </c>
      <c r="M4819" s="179">
        <v>17681.699698953606</v>
      </c>
      <c r="N4819" s="179">
        <v>0</v>
      </c>
      <c r="O4819" s="179">
        <v>0</v>
      </c>
      <c r="P4819" s="179">
        <v>0</v>
      </c>
      <c r="Q4819" s="179">
        <v>0</v>
      </c>
      <c r="R4819" s="180">
        <v>0</v>
      </c>
      <c r="S4819" s="180">
        <v>0</v>
      </c>
      <c r="T4819" s="180">
        <v>0</v>
      </c>
    </row>
    <row r="4820" spans="2:20" x14ac:dyDescent="0.3">
      <c r="B4820" s="19">
        <v>4817</v>
      </c>
      <c r="C4820" s="179">
        <v>1</v>
      </c>
      <c r="D4820" s="179">
        <v>28202.565806680803</v>
      </c>
      <c r="E4820" s="179">
        <v>116533.84552473576</v>
      </c>
      <c r="F4820" s="179">
        <v>0</v>
      </c>
      <c r="G4820" s="179">
        <v>0</v>
      </c>
      <c r="H4820" s="179">
        <v>408943.01618928072</v>
      </c>
      <c r="I4820" s="179">
        <v>0</v>
      </c>
      <c r="J4820" s="179">
        <v>0</v>
      </c>
      <c r="K4820" s="179">
        <v>429728.23788001452</v>
      </c>
      <c r="L4820" s="179">
        <v>1</v>
      </c>
      <c r="M4820" s="179">
        <v>146040.48612074109</v>
      </c>
      <c r="N4820" s="179">
        <v>0</v>
      </c>
      <c r="O4820" s="179">
        <v>0</v>
      </c>
      <c r="P4820" s="179">
        <v>0</v>
      </c>
      <c r="Q4820" s="179">
        <v>0</v>
      </c>
      <c r="R4820" s="180">
        <v>0</v>
      </c>
      <c r="S4820" s="180">
        <v>429728.23788001452</v>
      </c>
      <c r="T4820" s="180">
        <v>28202.565806680803</v>
      </c>
    </row>
    <row r="4821" spans="2:20" x14ac:dyDescent="0.3">
      <c r="B4821" s="19">
        <v>4818</v>
      </c>
      <c r="C4821" s="179">
        <v>0</v>
      </c>
      <c r="D4821" s="179">
        <v>0</v>
      </c>
      <c r="E4821" s="179">
        <v>82027.713351137732</v>
      </c>
      <c r="F4821" s="179">
        <v>0</v>
      </c>
      <c r="G4821" s="179">
        <v>0</v>
      </c>
      <c r="H4821" s="179">
        <v>4395.1734262676946</v>
      </c>
      <c r="I4821" s="179">
        <v>0</v>
      </c>
      <c r="J4821" s="179">
        <v>0</v>
      </c>
      <c r="K4821" s="179">
        <v>0</v>
      </c>
      <c r="L4821" s="179">
        <v>0</v>
      </c>
      <c r="M4821" s="179">
        <v>80797.833549074116</v>
      </c>
      <c r="N4821" s="179">
        <v>0</v>
      </c>
      <c r="O4821" s="179">
        <v>0</v>
      </c>
      <c r="P4821" s="179">
        <v>0</v>
      </c>
      <c r="Q4821" s="179">
        <v>0</v>
      </c>
      <c r="R4821" s="180">
        <v>0</v>
      </c>
      <c r="S4821" s="180">
        <v>0</v>
      </c>
      <c r="T4821" s="180">
        <v>0</v>
      </c>
    </row>
    <row r="4822" spans="2:20" x14ac:dyDescent="0.3">
      <c r="B4822" s="19">
        <v>4819</v>
      </c>
      <c r="C4822" s="179">
        <v>0</v>
      </c>
      <c r="D4822" s="179">
        <v>0</v>
      </c>
      <c r="E4822" s="179">
        <v>20151.505313288224</v>
      </c>
      <c r="F4822" s="179">
        <v>0</v>
      </c>
      <c r="G4822" s="179">
        <v>0</v>
      </c>
      <c r="H4822" s="179">
        <v>18629.488916605405</v>
      </c>
      <c r="I4822" s="179">
        <v>0</v>
      </c>
      <c r="J4822" s="179">
        <v>0</v>
      </c>
      <c r="K4822" s="179">
        <v>0</v>
      </c>
      <c r="L4822" s="179">
        <v>0</v>
      </c>
      <c r="M4822" s="179">
        <v>69083.016387382115</v>
      </c>
      <c r="N4822" s="179">
        <v>0</v>
      </c>
      <c r="O4822" s="179">
        <v>0</v>
      </c>
      <c r="P4822" s="179">
        <v>0</v>
      </c>
      <c r="Q4822" s="179">
        <v>0</v>
      </c>
      <c r="R4822" s="180">
        <v>0</v>
      </c>
      <c r="S4822" s="180">
        <v>0</v>
      </c>
      <c r="T4822" s="180">
        <v>0</v>
      </c>
    </row>
    <row r="4823" spans="2:20" x14ac:dyDescent="0.3">
      <c r="B4823" s="19">
        <v>4820</v>
      </c>
      <c r="C4823" s="179">
        <v>0</v>
      </c>
      <c r="D4823" s="179">
        <v>0</v>
      </c>
      <c r="E4823" s="179">
        <v>33139.950650215302</v>
      </c>
      <c r="F4823" s="179">
        <v>0</v>
      </c>
      <c r="G4823" s="179">
        <v>0</v>
      </c>
      <c r="H4823" s="179">
        <v>38003.735128267232</v>
      </c>
      <c r="I4823" s="179">
        <v>0</v>
      </c>
      <c r="J4823" s="179">
        <v>0</v>
      </c>
      <c r="K4823" s="179">
        <v>0</v>
      </c>
      <c r="L4823" s="179">
        <v>0</v>
      </c>
      <c r="M4823" s="179">
        <v>49072.977169789941</v>
      </c>
      <c r="N4823" s="179">
        <v>0</v>
      </c>
      <c r="O4823" s="179">
        <v>0</v>
      </c>
      <c r="P4823" s="179">
        <v>0</v>
      </c>
      <c r="Q4823" s="179">
        <v>0</v>
      </c>
      <c r="R4823" s="180">
        <v>0</v>
      </c>
      <c r="S4823" s="180">
        <v>0</v>
      </c>
      <c r="T4823" s="180">
        <v>0</v>
      </c>
    </row>
    <row r="4824" spans="2:20" x14ac:dyDescent="0.3">
      <c r="B4824" s="19">
        <v>4821</v>
      </c>
      <c r="C4824" s="179">
        <v>0</v>
      </c>
      <c r="D4824" s="179">
        <v>0</v>
      </c>
      <c r="E4824" s="179">
        <v>22668.174464556188</v>
      </c>
      <c r="F4824" s="179">
        <v>0</v>
      </c>
      <c r="G4824" s="179">
        <v>0</v>
      </c>
      <c r="H4824" s="179">
        <v>15464.770888419416</v>
      </c>
      <c r="I4824" s="179">
        <v>0</v>
      </c>
      <c r="J4824" s="179">
        <v>0</v>
      </c>
      <c r="K4824" s="179">
        <v>0</v>
      </c>
      <c r="L4824" s="179">
        <v>0</v>
      </c>
      <c r="M4824" s="179">
        <v>38049.020620762858</v>
      </c>
      <c r="N4824" s="179">
        <v>0</v>
      </c>
      <c r="O4824" s="179">
        <v>0</v>
      </c>
      <c r="P4824" s="179">
        <v>0</v>
      </c>
      <c r="Q4824" s="179">
        <v>0</v>
      </c>
      <c r="R4824" s="180">
        <v>0</v>
      </c>
      <c r="S4824" s="180">
        <v>0</v>
      </c>
      <c r="T4824" s="180">
        <v>0</v>
      </c>
    </row>
    <row r="4825" spans="2:20" x14ac:dyDescent="0.3">
      <c r="B4825" s="19">
        <v>4822</v>
      </c>
      <c r="C4825" s="179">
        <v>0</v>
      </c>
      <c r="D4825" s="179">
        <v>0</v>
      </c>
      <c r="E4825" s="179">
        <v>136829.5808190275</v>
      </c>
      <c r="F4825" s="179">
        <v>0</v>
      </c>
      <c r="G4825" s="179">
        <v>0</v>
      </c>
      <c r="H4825" s="179">
        <v>102269.38081460577</v>
      </c>
      <c r="I4825" s="179">
        <v>0</v>
      </c>
      <c r="J4825" s="179">
        <v>0</v>
      </c>
      <c r="K4825" s="179">
        <v>0</v>
      </c>
      <c r="L4825" s="179">
        <v>0</v>
      </c>
      <c r="M4825" s="179">
        <v>12425.295766723235</v>
      </c>
      <c r="N4825" s="179">
        <v>0</v>
      </c>
      <c r="O4825" s="179">
        <v>0</v>
      </c>
      <c r="P4825" s="179">
        <v>0</v>
      </c>
      <c r="Q4825" s="179">
        <v>0</v>
      </c>
      <c r="R4825" s="180">
        <v>0</v>
      </c>
      <c r="S4825" s="180">
        <v>0</v>
      </c>
      <c r="T4825" s="180">
        <v>0</v>
      </c>
    </row>
    <row r="4826" spans="2:20" x14ac:dyDescent="0.3">
      <c r="B4826" s="19">
        <v>4823</v>
      </c>
      <c r="C4826" s="179">
        <v>0</v>
      </c>
      <c r="D4826" s="179">
        <v>0</v>
      </c>
      <c r="E4826" s="179">
        <v>724065.75547237589</v>
      </c>
      <c r="F4826" s="179">
        <v>0</v>
      </c>
      <c r="G4826" s="179">
        <v>0</v>
      </c>
      <c r="H4826" s="179">
        <v>89963.139429119139</v>
      </c>
      <c r="I4826" s="179">
        <v>0</v>
      </c>
      <c r="J4826" s="179">
        <v>0</v>
      </c>
      <c r="K4826" s="179">
        <v>0</v>
      </c>
      <c r="L4826" s="179">
        <v>0</v>
      </c>
      <c r="M4826" s="179">
        <v>737995.8724736853</v>
      </c>
      <c r="N4826" s="179">
        <v>0</v>
      </c>
      <c r="O4826" s="179">
        <v>0</v>
      </c>
      <c r="P4826" s="179">
        <v>0</v>
      </c>
      <c r="Q4826" s="179">
        <v>0</v>
      </c>
      <c r="R4826" s="180">
        <v>0</v>
      </c>
      <c r="S4826" s="180">
        <v>0</v>
      </c>
      <c r="T4826" s="180">
        <v>0</v>
      </c>
    </row>
    <row r="4827" spans="2:20" x14ac:dyDescent="0.3">
      <c r="B4827" s="19">
        <v>4824</v>
      </c>
      <c r="C4827" s="179">
        <v>0</v>
      </c>
      <c r="D4827" s="179">
        <v>0</v>
      </c>
      <c r="E4827" s="179">
        <v>115510.33145392606</v>
      </c>
      <c r="F4827" s="179">
        <v>0</v>
      </c>
      <c r="G4827" s="179">
        <v>0</v>
      </c>
      <c r="H4827" s="179">
        <v>553189.54630149959</v>
      </c>
      <c r="I4827" s="179">
        <v>0</v>
      </c>
      <c r="J4827" s="179">
        <v>0</v>
      </c>
      <c r="K4827" s="179">
        <v>0</v>
      </c>
      <c r="L4827" s="179">
        <v>0</v>
      </c>
      <c r="M4827" s="179">
        <v>13172.555869551526</v>
      </c>
      <c r="N4827" s="179">
        <v>0</v>
      </c>
      <c r="O4827" s="179">
        <v>0</v>
      </c>
      <c r="P4827" s="179">
        <v>0</v>
      </c>
      <c r="Q4827" s="179">
        <v>0</v>
      </c>
      <c r="R4827" s="180">
        <v>0</v>
      </c>
      <c r="S4827" s="180">
        <v>0</v>
      </c>
      <c r="T4827" s="180">
        <v>0</v>
      </c>
    </row>
    <row r="4828" spans="2:20" x14ac:dyDescent="0.3">
      <c r="B4828" s="19">
        <v>4825</v>
      </c>
      <c r="C4828" s="179">
        <v>0</v>
      </c>
      <c r="D4828" s="179">
        <v>0</v>
      </c>
      <c r="E4828" s="179">
        <v>121084.08001974261</v>
      </c>
      <c r="F4828" s="179">
        <v>0</v>
      </c>
      <c r="G4828" s="179">
        <v>0</v>
      </c>
      <c r="H4828" s="179">
        <v>23569.073774616874</v>
      </c>
      <c r="I4828" s="179">
        <v>0</v>
      </c>
      <c r="J4828" s="179">
        <v>0</v>
      </c>
      <c r="K4828" s="179">
        <v>0</v>
      </c>
      <c r="L4828" s="179">
        <v>0</v>
      </c>
      <c r="M4828" s="179">
        <v>18751.821553297799</v>
      </c>
      <c r="N4828" s="179">
        <v>0</v>
      </c>
      <c r="O4828" s="179">
        <v>0</v>
      </c>
      <c r="P4828" s="179">
        <v>0</v>
      </c>
      <c r="Q4828" s="179">
        <v>0</v>
      </c>
      <c r="R4828" s="180">
        <v>0</v>
      </c>
      <c r="S4828" s="180">
        <v>0</v>
      </c>
      <c r="T4828" s="180">
        <v>0</v>
      </c>
    </row>
    <row r="4829" spans="2:20" x14ac:dyDescent="0.3">
      <c r="B4829" s="19">
        <v>4826</v>
      </c>
      <c r="C4829" s="179">
        <v>0</v>
      </c>
      <c r="D4829" s="179">
        <v>0</v>
      </c>
      <c r="E4829" s="179">
        <v>100069.36786936958</v>
      </c>
      <c r="F4829" s="179">
        <v>0</v>
      </c>
      <c r="G4829" s="179">
        <v>0</v>
      </c>
      <c r="H4829" s="179">
        <v>144528.24573234085</v>
      </c>
      <c r="I4829" s="179">
        <v>0</v>
      </c>
      <c r="J4829" s="179">
        <v>0</v>
      </c>
      <c r="K4829" s="179">
        <v>0</v>
      </c>
      <c r="L4829" s="179">
        <v>0</v>
      </c>
      <c r="M4829" s="179">
        <v>1151488.6310291612</v>
      </c>
      <c r="N4829" s="179">
        <v>0</v>
      </c>
      <c r="O4829" s="179">
        <v>0</v>
      </c>
      <c r="P4829" s="179">
        <v>0</v>
      </c>
      <c r="Q4829" s="179">
        <v>0</v>
      </c>
      <c r="R4829" s="180">
        <v>0</v>
      </c>
      <c r="S4829" s="180">
        <v>0</v>
      </c>
      <c r="T4829" s="180">
        <v>0</v>
      </c>
    </row>
    <row r="4830" spans="2:20" x14ac:dyDescent="0.3">
      <c r="B4830" s="19">
        <v>4827</v>
      </c>
      <c r="C4830" s="179">
        <v>0</v>
      </c>
      <c r="D4830" s="179">
        <v>0</v>
      </c>
      <c r="E4830" s="179">
        <v>279140.19115445361</v>
      </c>
      <c r="F4830" s="179">
        <v>0</v>
      </c>
      <c r="G4830" s="179">
        <v>0</v>
      </c>
      <c r="H4830" s="179">
        <v>71105.586433893797</v>
      </c>
      <c r="I4830" s="179">
        <v>0</v>
      </c>
      <c r="J4830" s="179">
        <v>0</v>
      </c>
      <c r="K4830" s="179">
        <v>0</v>
      </c>
      <c r="L4830" s="179">
        <v>0</v>
      </c>
      <c r="M4830" s="179">
        <v>80059.292265526019</v>
      </c>
      <c r="N4830" s="179">
        <v>0</v>
      </c>
      <c r="O4830" s="179">
        <v>0</v>
      </c>
      <c r="P4830" s="179">
        <v>0</v>
      </c>
      <c r="Q4830" s="179">
        <v>0</v>
      </c>
      <c r="R4830" s="180">
        <v>0</v>
      </c>
      <c r="S4830" s="180">
        <v>0</v>
      </c>
      <c r="T4830" s="180">
        <v>0</v>
      </c>
    </row>
    <row r="4831" spans="2:20" x14ac:dyDescent="0.3">
      <c r="B4831" s="19">
        <v>4828</v>
      </c>
      <c r="C4831" s="179">
        <v>0</v>
      </c>
      <c r="D4831" s="179">
        <v>0</v>
      </c>
      <c r="E4831" s="179">
        <v>70897.318130119456</v>
      </c>
      <c r="F4831" s="179">
        <v>0</v>
      </c>
      <c r="G4831" s="179">
        <v>0</v>
      </c>
      <c r="H4831" s="179">
        <v>24125.500229464949</v>
      </c>
      <c r="I4831" s="179">
        <v>0</v>
      </c>
      <c r="J4831" s="179">
        <v>0</v>
      </c>
      <c r="K4831" s="179">
        <v>0</v>
      </c>
      <c r="L4831" s="179">
        <v>0</v>
      </c>
      <c r="M4831" s="179">
        <v>124291.67568464509</v>
      </c>
      <c r="N4831" s="179">
        <v>0</v>
      </c>
      <c r="O4831" s="179">
        <v>0</v>
      </c>
      <c r="P4831" s="179">
        <v>0</v>
      </c>
      <c r="Q4831" s="179">
        <v>0</v>
      </c>
      <c r="R4831" s="180">
        <v>0</v>
      </c>
      <c r="S4831" s="180">
        <v>0</v>
      </c>
      <c r="T4831" s="180">
        <v>0</v>
      </c>
    </row>
    <row r="4832" spans="2:20" x14ac:dyDescent="0.3">
      <c r="B4832" s="19">
        <v>4829</v>
      </c>
      <c r="C4832" s="179">
        <v>0</v>
      </c>
      <c r="D4832" s="179">
        <v>0</v>
      </c>
      <c r="E4832" s="179">
        <v>37381.925525193124</v>
      </c>
      <c r="F4832" s="179">
        <v>0</v>
      </c>
      <c r="G4832" s="179">
        <v>0</v>
      </c>
      <c r="H4832" s="179">
        <v>16468.392185924407</v>
      </c>
      <c r="I4832" s="179">
        <v>0</v>
      </c>
      <c r="J4832" s="179">
        <v>0</v>
      </c>
      <c r="K4832" s="179">
        <v>0</v>
      </c>
      <c r="L4832" s="179">
        <v>0</v>
      </c>
      <c r="M4832" s="179">
        <v>16997.430722071269</v>
      </c>
      <c r="N4832" s="179">
        <v>0</v>
      </c>
      <c r="O4832" s="179">
        <v>0</v>
      </c>
      <c r="P4832" s="179">
        <v>0</v>
      </c>
      <c r="Q4832" s="179">
        <v>0</v>
      </c>
      <c r="R4832" s="180">
        <v>0</v>
      </c>
      <c r="S4832" s="180">
        <v>0</v>
      </c>
      <c r="T4832" s="180">
        <v>0</v>
      </c>
    </row>
    <row r="4833" spans="2:20" x14ac:dyDescent="0.3">
      <c r="B4833" s="19">
        <v>4830</v>
      </c>
      <c r="C4833" s="179">
        <v>0</v>
      </c>
      <c r="D4833" s="179">
        <v>0</v>
      </c>
      <c r="E4833" s="179">
        <v>29176.941993116347</v>
      </c>
      <c r="F4833" s="179">
        <v>0</v>
      </c>
      <c r="G4833" s="179">
        <v>0</v>
      </c>
      <c r="H4833" s="179">
        <v>74620.528876144119</v>
      </c>
      <c r="I4833" s="179">
        <v>0</v>
      </c>
      <c r="J4833" s="179">
        <v>0</v>
      </c>
      <c r="K4833" s="179">
        <v>0</v>
      </c>
      <c r="L4833" s="179">
        <v>0</v>
      </c>
      <c r="M4833" s="179">
        <v>77261.193419327799</v>
      </c>
      <c r="N4833" s="179">
        <v>0</v>
      </c>
      <c r="O4833" s="179">
        <v>0</v>
      </c>
      <c r="P4833" s="179">
        <v>0</v>
      </c>
      <c r="Q4833" s="179">
        <v>0</v>
      </c>
      <c r="R4833" s="180">
        <v>0</v>
      </c>
      <c r="S4833" s="180">
        <v>0</v>
      </c>
      <c r="T4833" s="180">
        <v>0</v>
      </c>
    </row>
    <row r="4834" spans="2:20" x14ac:dyDescent="0.3">
      <c r="B4834" s="19">
        <v>4831</v>
      </c>
      <c r="C4834" s="179">
        <v>0</v>
      </c>
      <c r="D4834" s="179">
        <v>0</v>
      </c>
      <c r="E4834" s="179">
        <v>344621.73797327973</v>
      </c>
      <c r="F4834" s="179">
        <v>0</v>
      </c>
      <c r="G4834" s="179">
        <v>0</v>
      </c>
      <c r="H4834" s="179">
        <v>2896715.5732828043</v>
      </c>
      <c r="I4834" s="179">
        <v>0</v>
      </c>
      <c r="J4834" s="179">
        <v>0</v>
      </c>
      <c r="K4834" s="179">
        <v>0</v>
      </c>
      <c r="L4834" s="179">
        <v>0</v>
      </c>
      <c r="M4834" s="179">
        <v>126786.84019276479</v>
      </c>
      <c r="N4834" s="179">
        <v>0</v>
      </c>
      <c r="O4834" s="179">
        <v>0</v>
      </c>
      <c r="P4834" s="179">
        <v>0</v>
      </c>
      <c r="Q4834" s="179">
        <v>0</v>
      </c>
      <c r="R4834" s="180">
        <v>0</v>
      </c>
      <c r="S4834" s="180">
        <v>0</v>
      </c>
      <c r="T4834" s="180">
        <v>0</v>
      </c>
    </row>
    <row r="4835" spans="2:20" x14ac:dyDescent="0.3">
      <c r="B4835" s="19">
        <v>4832</v>
      </c>
      <c r="C4835" s="179">
        <v>0</v>
      </c>
      <c r="D4835" s="179">
        <v>0</v>
      </c>
      <c r="E4835" s="179">
        <v>60624.898434139213</v>
      </c>
      <c r="F4835" s="179">
        <v>0</v>
      </c>
      <c r="G4835" s="179">
        <v>0</v>
      </c>
      <c r="H4835" s="179">
        <v>306193.86688309256</v>
      </c>
      <c r="I4835" s="179">
        <v>0</v>
      </c>
      <c r="J4835" s="179">
        <v>0</v>
      </c>
      <c r="K4835" s="179">
        <v>0</v>
      </c>
      <c r="L4835" s="179">
        <v>0</v>
      </c>
      <c r="M4835" s="179">
        <v>123067.64201512747</v>
      </c>
      <c r="N4835" s="179">
        <v>0</v>
      </c>
      <c r="O4835" s="179">
        <v>0</v>
      </c>
      <c r="P4835" s="179">
        <v>0</v>
      </c>
      <c r="Q4835" s="179">
        <v>0</v>
      </c>
      <c r="R4835" s="180">
        <v>0</v>
      </c>
      <c r="S4835" s="180">
        <v>0</v>
      </c>
      <c r="T4835" s="180">
        <v>0</v>
      </c>
    </row>
    <row r="4836" spans="2:20" x14ac:dyDescent="0.3">
      <c r="B4836" s="19">
        <v>4833</v>
      </c>
      <c r="C4836" s="179">
        <v>0</v>
      </c>
      <c r="D4836" s="179">
        <v>0</v>
      </c>
      <c r="E4836" s="179">
        <v>114664.78755414972</v>
      </c>
      <c r="F4836" s="179">
        <v>0</v>
      </c>
      <c r="G4836" s="179">
        <v>0</v>
      </c>
      <c r="H4836" s="179">
        <v>116442.57492848394</v>
      </c>
      <c r="I4836" s="179">
        <v>0</v>
      </c>
      <c r="J4836" s="179">
        <v>0</v>
      </c>
      <c r="K4836" s="179">
        <v>0</v>
      </c>
      <c r="L4836" s="179">
        <v>0</v>
      </c>
      <c r="M4836" s="179">
        <v>53270.271405645552</v>
      </c>
      <c r="N4836" s="179">
        <v>0</v>
      </c>
      <c r="O4836" s="179">
        <v>0</v>
      </c>
      <c r="P4836" s="179">
        <v>0</v>
      </c>
      <c r="Q4836" s="179">
        <v>0</v>
      </c>
      <c r="R4836" s="180">
        <v>0</v>
      </c>
      <c r="S4836" s="180">
        <v>0</v>
      </c>
      <c r="T4836" s="180">
        <v>0</v>
      </c>
    </row>
    <row r="4837" spans="2:20" x14ac:dyDescent="0.3">
      <c r="B4837" s="19">
        <v>4834</v>
      </c>
      <c r="C4837" s="179">
        <v>0</v>
      </c>
      <c r="D4837" s="179">
        <v>0</v>
      </c>
      <c r="E4837" s="179">
        <v>219252.09757452196</v>
      </c>
      <c r="F4837" s="179">
        <v>0</v>
      </c>
      <c r="G4837" s="179">
        <v>0</v>
      </c>
      <c r="H4837" s="179">
        <v>255103.7888125756</v>
      </c>
      <c r="I4837" s="179">
        <v>0</v>
      </c>
      <c r="J4837" s="179">
        <v>0</v>
      </c>
      <c r="K4837" s="179">
        <v>0</v>
      </c>
      <c r="L4837" s="179">
        <v>0</v>
      </c>
      <c r="M4837" s="179">
        <v>15102.857267897718</v>
      </c>
      <c r="N4837" s="179">
        <v>0</v>
      </c>
      <c r="O4837" s="179">
        <v>0</v>
      </c>
      <c r="P4837" s="179">
        <v>0</v>
      </c>
      <c r="Q4837" s="179">
        <v>0</v>
      </c>
      <c r="R4837" s="180">
        <v>0</v>
      </c>
      <c r="S4837" s="180">
        <v>0</v>
      </c>
      <c r="T4837" s="180">
        <v>0</v>
      </c>
    </row>
    <row r="4838" spans="2:20" x14ac:dyDescent="0.3">
      <c r="B4838" s="19">
        <v>4835</v>
      </c>
      <c r="C4838" s="179">
        <v>0</v>
      </c>
      <c r="D4838" s="179">
        <v>0</v>
      </c>
      <c r="E4838" s="179">
        <v>165056.33396744551</v>
      </c>
      <c r="F4838" s="179">
        <v>0</v>
      </c>
      <c r="G4838" s="179">
        <v>0</v>
      </c>
      <c r="H4838" s="179">
        <v>110044.57100120399</v>
      </c>
      <c r="I4838" s="179">
        <v>0</v>
      </c>
      <c r="J4838" s="179">
        <v>0</v>
      </c>
      <c r="K4838" s="179">
        <v>0</v>
      </c>
      <c r="L4838" s="179">
        <v>0</v>
      </c>
      <c r="M4838" s="179">
        <v>307710.7374288076</v>
      </c>
      <c r="N4838" s="179">
        <v>0</v>
      </c>
      <c r="O4838" s="179">
        <v>0</v>
      </c>
      <c r="P4838" s="179">
        <v>0</v>
      </c>
      <c r="Q4838" s="179">
        <v>0</v>
      </c>
      <c r="R4838" s="180">
        <v>0</v>
      </c>
      <c r="S4838" s="180">
        <v>0</v>
      </c>
      <c r="T4838" s="180">
        <v>0</v>
      </c>
    </row>
    <row r="4839" spans="2:20" x14ac:dyDescent="0.3">
      <c r="B4839" s="19">
        <v>4836</v>
      </c>
      <c r="C4839" s="179">
        <v>0</v>
      </c>
      <c r="D4839" s="179">
        <v>0</v>
      </c>
      <c r="E4839" s="179">
        <v>20418.201906538852</v>
      </c>
      <c r="F4839" s="179">
        <v>0</v>
      </c>
      <c r="G4839" s="179">
        <v>0</v>
      </c>
      <c r="H4839" s="179">
        <v>42585.070777611014</v>
      </c>
      <c r="I4839" s="179">
        <v>0</v>
      </c>
      <c r="J4839" s="179">
        <v>0</v>
      </c>
      <c r="K4839" s="179">
        <v>0</v>
      </c>
      <c r="L4839" s="179">
        <v>0</v>
      </c>
      <c r="M4839" s="179">
        <v>79095.459769746609</v>
      </c>
      <c r="N4839" s="179">
        <v>0</v>
      </c>
      <c r="O4839" s="179">
        <v>0</v>
      </c>
      <c r="P4839" s="179">
        <v>0</v>
      </c>
      <c r="Q4839" s="179">
        <v>0</v>
      </c>
      <c r="R4839" s="180">
        <v>0</v>
      </c>
      <c r="S4839" s="180">
        <v>0</v>
      </c>
      <c r="T4839" s="180">
        <v>0</v>
      </c>
    </row>
    <row r="4840" spans="2:20" x14ac:dyDescent="0.3">
      <c r="B4840" s="19">
        <v>4837</v>
      </c>
      <c r="C4840" s="179">
        <v>1</v>
      </c>
      <c r="D4840" s="179">
        <v>21997.021268929042</v>
      </c>
      <c r="E4840" s="179">
        <v>88406.571798049568</v>
      </c>
      <c r="F4840" s="179">
        <v>0</v>
      </c>
      <c r="G4840" s="179">
        <v>0</v>
      </c>
      <c r="H4840" s="179">
        <v>11677.643842371053</v>
      </c>
      <c r="I4840" s="179">
        <v>0</v>
      </c>
      <c r="J4840" s="179">
        <v>0</v>
      </c>
      <c r="K4840" s="179">
        <v>0</v>
      </c>
      <c r="L4840" s="179">
        <v>0</v>
      </c>
      <c r="M4840" s="179">
        <v>75554.603871295069</v>
      </c>
      <c r="N4840" s="179">
        <v>0</v>
      </c>
      <c r="O4840" s="179">
        <v>0</v>
      </c>
      <c r="P4840" s="179">
        <v>0</v>
      </c>
      <c r="Q4840" s="179">
        <v>0</v>
      </c>
      <c r="R4840" s="180">
        <v>0</v>
      </c>
      <c r="S4840" s="180">
        <v>0</v>
      </c>
      <c r="T4840" s="180">
        <v>21997.021268929042</v>
      </c>
    </row>
    <row r="4841" spans="2:20" x14ac:dyDescent="0.3">
      <c r="B4841" s="19">
        <v>4838</v>
      </c>
      <c r="C4841" s="179">
        <v>1</v>
      </c>
      <c r="D4841" s="179">
        <v>26671.760266668814</v>
      </c>
      <c r="E4841" s="179">
        <v>34989.165066307491</v>
      </c>
      <c r="F4841" s="179">
        <v>0</v>
      </c>
      <c r="G4841" s="179">
        <v>0</v>
      </c>
      <c r="H4841" s="179">
        <v>617729.34332214098</v>
      </c>
      <c r="I4841" s="179">
        <v>0</v>
      </c>
      <c r="J4841" s="179">
        <v>0</v>
      </c>
      <c r="K4841" s="179">
        <v>100847.47512380673</v>
      </c>
      <c r="L4841" s="179">
        <v>1</v>
      </c>
      <c r="M4841" s="179">
        <v>119439.37740222251</v>
      </c>
      <c r="N4841" s="179">
        <v>0</v>
      </c>
      <c r="O4841" s="179">
        <v>0</v>
      </c>
      <c r="P4841" s="179">
        <v>0</v>
      </c>
      <c r="Q4841" s="179">
        <v>0</v>
      </c>
      <c r="R4841" s="180">
        <v>0</v>
      </c>
      <c r="S4841" s="180">
        <v>100847.47512380673</v>
      </c>
      <c r="T4841" s="180">
        <v>26671.760266668814</v>
      </c>
    </row>
    <row r="4842" spans="2:20" x14ac:dyDescent="0.3">
      <c r="B4842" s="19">
        <v>4839</v>
      </c>
      <c r="C4842" s="179">
        <v>0</v>
      </c>
      <c r="D4842" s="179">
        <v>0</v>
      </c>
      <c r="E4842" s="179">
        <v>50981.084834024339</v>
      </c>
      <c r="F4842" s="179">
        <v>0</v>
      </c>
      <c r="G4842" s="179">
        <v>0</v>
      </c>
      <c r="H4842" s="179">
        <v>125033.56410572422</v>
      </c>
      <c r="I4842" s="179">
        <v>0</v>
      </c>
      <c r="J4842" s="179">
        <v>0</v>
      </c>
      <c r="K4842" s="179">
        <v>0</v>
      </c>
      <c r="L4842" s="179">
        <v>0</v>
      </c>
      <c r="M4842" s="179">
        <v>356119.23072638828</v>
      </c>
      <c r="N4842" s="179">
        <v>0</v>
      </c>
      <c r="O4842" s="179">
        <v>0</v>
      </c>
      <c r="P4842" s="179">
        <v>0</v>
      </c>
      <c r="Q4842" s="179">
        <v>0</v>
      </c>
      <c r="R4842" s="180">
        <v>0</v>
      </c>
      <c r="S4842" s="180">
        <v>0</v>
      </c>
      <c r="T4842" s="180">
        <v>0</v>
      </c>
    </row>
    <row r="4843" spans="2:20" x14ac:dyDescent="0.3">
      <c r="B4843" s="19">
        <v>4840</v>
      </c>
      <c r="C4843" s="179">
        <v>0</v>
      </c>
      <c r="D4843" s="179">
        <v>0</v>
      </c>
      <c r="E4843" s="179">
        <v>80145.288925089451</v>
      </c>
      <c r="F4843" s="179">
        <v>0</v>
      </c>
      <c r="G4843" s="179">
        <v>0</v>
      </c>
      <c r="H4843" s="179">
        <v>16869.558619784562</v>
      </c>
      <c r="I4843" s="179">
        <v>0</v>
      </c>
      <c r="J4843" s="179">
        <v>0</v>
      </c>
      <c r="K4843" s="179">
        <v>0</v>
      </c>
      <c r="L4843" s="179">
        <v>0</v>
      </c>
      <c r="M4843" s="179">
        <v>9537.5655917461172</v>
      </c>
      <c r="N4843" s="179">
        <v>0</v>
      </c>
      <c r="O4843" s="179">
        <v>0</v>
      </c>
      <c r="P4843" s="179">
        <v>0</v>
      </c>
      <c r="Q4843" s="179">
        <v>0</v>
      </c>
      <c r="R4843" s="180">
        <v>0</v>
      </c>
      <c r="S4843" s="180">
        <v>0</v>
      </c>
      <c r="T4843" s="180">
        <v>0</v>
      </c>
    </row>
    <row r="4844" spans="2:20" x14ac:dyDescent="0.3">
      <c r="B4844" s="19">
        <v>4841</v>
      </c>
      <c r="C4844" s="179">
        <v>0</v>
      </c>
      <c r="D4844" s="179">
        <v>0</v>
      </c>
      <c r="E4844" s="179">
        <v>157448.58928284314</v>
      </c>
      <c r="F4844" s="179">
        <v>0</v>
      </c>
      <c r="G4844" s="179">
        <v>0</v>
      </c>
      <c r="H4844" s="179">
        <v>20212.957255352667</v>
      </c>
      <c r="I4844" s="179">
        <v>0</v>
      </c>
      <c r="J4844" s="179">
        <v>0</v>
      </c>
      <c r="K4844" s="179">
        <v>0</v>
      </c>
      <c r="L4844" s="179">
        <v>0</v>
      </c>
      <c r="M4844" s="179">
        <v>315094.40380025713</v>
      </c>
      <c r="N4844" s="179">
        <v>0</v>
      </c>
      <c r="O4844" s="179">
        <v>0</v>
      </c>
      <c r="P4844" s="179">
        <v>0</v>
      </c>
      <c r="Q4844" s="179">
        <v>0</v>
      </c>
      <c r="R4844" s="180">
        <v>0</v>
      </c>
      <c r="S4844" s="180">
        <v>0</v>
      </c>
      <c r="T4844" s="180">
        <v>0</v>
      </c>
    </row>
    <row r="4845" spans="2:20" x14ac:dyDescent="0.3">
      <c r="B4845" s="19">
        <v>4842</v>
      </c>
      <c r="C4845" s="179">
        <v>0</v>
      </c>
      <c r="D4845" s="179">
        <v>0</v>
      </c>
      <c r="E4845" s="179">
        <v>29056.267036191442</v>
      </c>
      <c r="F4845" s="179">
        <v>0</v>
      </c>
      <c r="G4845" s="179">
        <v>0</v>
      </c>
      <c r="H4845" s="179">
        <v>17412.814897407621</v>
      </c>
      <c r="I4845" s="179">
        <v>0</v>
      </c>
      <c r="J4845" s="179">
        <v>0</v>
      </c>
      <c r="K4845" s="179">
        <v>0</v>
      </c>
      <c r="L4845" s="179">
        <v>0</v>
      </c>
      <c r="M4845" s="179">
        <v>62043.448653427782</v>
      </c>
      <c r="N4845" s="179">
        <v>0</v>
      </c>
      <c r="O4845" s="179">
        <v>0</v>
      </c>
      <c r="P4845" s="179">
        <v>0</v>
      </c>
      <c r="Q4845" s="179">
        <v>0</v>
      </c>
      <c r="R4845" s="180">
        <v>0</v>
      </c>
      <c r="S4845" s="180">
        <v>0</v>
      </c>
      <c r="T4845" s="180">
        <v>0</v>
      </c>
    </row>
    <row r="4846" spans="2:20" x14ac:dyDescent="0.3">
      <c r="B4846" s="19">
        <v>4843</v>
      </c>
      <c r="C4846" s="179">
        <v>0</v>
      </c>
      <c r="D4846" s="179">
        <v>0</v>
      </c>
      <c r="E4846" s="179">
        <v>220467.39911495787</v>
      </c>
      <c r="F4846" s="179">
        <v>0</v>
      </c>
      <c r="G4846" s="179">
        <v>0</v>
      </c>
      <c r="H4846" s="179">
        <v>61590.619461712085</v>
      </c>
      <c r="I4846" s="179">
        <v>0</v>
      </c>
      <c r="J4846" s="179">
        <v>0</v>
      </c>
      <c r="K4846" s="179">
        <v>0</v>
      </c>
      <c r="L4846" s="179">
        <v>0</v>
      </c>
      <c r="M4846" s="179">
        <v>99037.411944272986</v>
      </c>
      <c r="N4846" s="179">
        <v>0</v>
      </c>
      <c r="O4846" s="179">
        <v>0</v>
      </c>
      <c r="P4846" s="179">
        <v>0</v>
      </c>
      <c r="Q4846" s="179">
        <v>0</v>
      </c>
      <c r="R4846" s="180">
        <v>0</v>
      </c>
      <c r="S4846" s="180">
        <v>0</v>
      </c>
      <c r="T4846" s="180">
        <v>0</v>
      </c>
    </row>
    <row r="4847" spans="2:20" x14ac:dyDescent="0.3">
      <c r="B4847" s="19">
        <v>4844</v>
      </c>
      <c r="C4847" s="179">
        <v>0</v>
      </c>
      <c r="D4847" s="179">
        <v>0</v>
      </c>
      <c r="E4847" s="179">
        <v>100325.56482775066</v>
      </c>
      <c r="F4847" s="179">
        <v>0</v>
      </c>
      <c r="G4847" s="179">
        <v>0</v>
      </c>
      <c r="H4847" s="179">
        <v>113538.96010592593</v>
      </c>
      <c r="I4847" s="179">
        <v>0</v>
      </c>
      <c r="J4847" s="179">
        <v>0</v>
      </c>
      <c r="K4847" s="179">
        <v>0</v>
      </c>
      <c r="L4847" s="179">
        <v>0</v>
      </c>
      <c r="M4847" s="179">
        <v>184361.78052661149</v>
      </c>
      <c r="N4847" s="179">
        <v>0</v>
      </c>
      <c r="O4847" s="179">
        <v>0</v>
      </c>
      <c r="P4847" s="179">
        <v>0</v>
      </c>
      <c r="Q4847" s="179">
        <v>0</v>
      </c>
      <c r="R4847" s="180">
        <v>0</v>
      </c>
      <c r="S4847" s="180">
        <v>0</v>
      </c>
      <c r="T4847" s="180">
        <v>0</v>
      </c>
    </row>
    <row r="4848" spans="2:20" x14ac:dyDescent="0.3">
      <c r="B4848" s="19">
        <v>4845</v>
      </c>
      <c r="C4848" s="179">
        <v>0</v>
      </c>
      <c r="D4848" s="179">
        <v>0</v>
      </c>
      <c r="E4848" s="179">
        <v>746322.36066721356</v>
      </c>
      <c r="F4848" s="179">
        <v>0</v>
      </c>
      <c r="G4848" s="179">
        <v>0</v>
      </c>
      <c r="H4848" s="179">
        <v>31770.205546802146</v>
      </c>
      <c r="I4848" s="179">
        <v>0</v>
      </c>
      <c r="J4848" s="179">
        <v>0</v>
      </c>
      <c r="K4848" s="179">
        <v>0</v>
      </c>
      <c r="L4848" s="179">
        <v>0</v>
      </c>
      <c r="M4848" s="179">
        <v>101959.94219029164</v>
      </c>
      <c r="N4848" s="179">
        <v>0</v>
      </c>
      <c r="O4848" s="179">
        <v>0</v>
      </c>
      <c r="P4848" s="179">
        <v>0</v>
      </c>
      <c r="Q4848" s="179">
        <v>0</v>
      </c>
      <c r="R4848" s="180">
        <v>0</v>
      </c>
      <c r="S4848" s="180">
        <v>0</v>
      </c>
      <c r="T4848" s="180">
        <v>0</v>
      </c>
    </row>
    <row r="4849" spans="2:20" x14ac:dyDescent="0.3">
      <c r="B4849" s="19">
        <v>4846</v>
      </c>
      <c r="C4849" s="179">
        <v>0</v>
      </c>
      <c r="D4849" s="179">
        <v>0</v>
      </c>
      <c r="E4849" s="179">
        <v>320533.27468774311</v>
      </c>
      <c r="F4849" s="179">
        <v>0</v>
      </c>
      <c r="G4849" s="179">
        <v>0</v>
      </c>
      <c r="H4849" s="179">
        <v>33069.846247433343</v>
      </c>
      <c r="I4849" s="179">
        <v>0</v>
      </c>
      <c r="J4849" s="179">
        <v>0</v>
      </c>
      <c r="K4849" s="179">
        <v>0</v>
      </c>
      <c r="L4849" s="179">
        <v>0</v>
      </c>
      <c r="M4849" s="179">
        <v>5124.8482437037219</v>
      </c>
      <c r="N4849" s="179">
        <v>0</v>
      </c>
      <c r="O4849" s="179">
        <v>0</v>
      </c>
      <c r="P4849" s="179">
        <v>0</v>
      </c>
      <c r="Q4849" s="179">
        <v>0</v>
      </c>
      <c r="R4849" s="180">
        <v>0</v>
      </c>
      <c r="S4849" s="180">
        <v>0</v>
      </c>
      <c r="T4849" s="180">
        <v>0</v>
      </c>
    </row>
    <row r="4850" spans="2:20" x14ac:dyDescent="0.3">
      <c r="B4850" s="19">
        <v>4847</v>
      </c>
      <c r="C4850" s="179">
        <v>0</v>
      </c>
      <c r="D4850" s="179">
        <v>0</v>
      </c>
      <c r="E4850" s="179">
        <v>28710.508613358405</v>
      </c>
      <c r="F4850" s="179">
        <v>0</v>
      </c>
      <c r="G4850" s="179">
        <v>0</v>
      </c>
      <c r="H4850" s="179">
        <v>369829.24482743844</v>
      </c>
      <c r="I4850" s="179">
        <v>0</v>
      </c>
      <c r="J4850" s="179">
        <v>0</v>
      </c>
      <c r="K4850" s="179">
        <v>0</v>
      </c>
      <c r="L4850" s="179">
        <v>0</v>
      </c>
      <c r="M4850" s="179">
        <v>339187.20886819041</v>
      </c>
      <c r="N4850" s="179">
        <v>0</v>
      </c>
      <c r="O4850" s="179">
        <v>0</v>
      </c>
      <c r="P4850" s="179">
        <v>0</v>
      </c>
      <c r="Q4850" s="179">
        <v>0</v>
      </c>
      <c r="R4850" s="180">
        <v>0</v>
      </c>
      <c r="S4850" s="180">
        <v>0</v>
      </c>
      <c r="T4850" s="180">
        <v>0</v>
      </c>
    </row>
    <row r="4851" spans="2:20" x14ac:dyDescent="0.3">
      <c r="B4851" s="19">
        <v>4848</v>
      </c>
      <c r="C4851" s="179">
        <v>0</v>
      </c>
      <c r="D4851" s="179">
        <v>0</v>
      </c>
      <c r="E4851" s="179">
        <v>137446.39859535877</v>
      </c>
      <c r="F4851" s="179">
        <v>0</v>
      </c>
      <c r="G4851" s="179">
        <v>0</v>
      </c>
      <c r="H4851" s="179">
        <v>36048.880695816159</v>
      </c>
      <c r="I4851" s="179">
        <v>0</v>
      </c>
      <c r="J4851" s="179">
        <v>0</v>
      </c>
      <c r="K4851" s="179">
        <v>0</v>
      </c>
      <c r="L4851" s="179">
        <v>0</v>
      </c>
      <c r="M4851" s="179">
        <v>778748.45117022039</v>
      </c>
      <c r="N4851" s="179">
        <v>0</v>
      </c>
      <c r="O4851" s="179">
        <v>0</v>
      </c>
      <c r="P4851" s="179">
        <v>0</v>
      </c>
      <c r="Q4851" s="179">
        <v>0</v>
      </c>
      <c r="R4851" s="180">
        <v>0</v>
      </c>
      <c r="S4851" s="180">
        <v>0</v>
      </c>
      <c r="T4851" s="180">
        <v>0</v>
      </c>
    </row>
    <row r="4852" spans="2:20" x14ac:dyDescent="0.3">
      <c r="B4852" s="19">
        <v>4849</v>
      </c>
      <c r="C4852" s="179">
        <v>0</v>
      </c>
      <c r="D4852" s="179">
        <v>0</v>
      </c>
      <c r="E4852" s="179">
        <v>42468.439990192637</v>
      </c>
      <c r="F4852" s="179">
        <v>0</v>
      </c>
      <c r="G4852" s="179">
        <v>0</v>
      </c>
      <c r="H4852" s="179">
        <v>64355.703199203679</v>
      </c>
      <c r="I4852" s="179">
        <v>0</v>
      </c>
      <c r="J4852" s="179">
        <v>0</v>
      </c>
      <c r="K4852" s="179">
        <v>0</v>
      </c>
      <c r="L4852" s="179">
        <v>0</v>
      </c>
      <c r="M4852" s="179">
        <v>532646.43981778773</v>
      </c>
      <c r="N4852" s="179">
        <v>0</v>
      </c>
      <c r="O4852" s="179">
        <v>0</v>
      </c>
      <c r="P4852" s="179">
        <v>0</v>
      </c>
      <c r="Q4852" s="179">
        <v>0</v>
      </c>
      <c r="R4852" s="180">
        <v>0</v>
      </c>
      <c r="S4852" s="180">
        <v>0</v>
      </c>
      <c r="T4852" s="180">
        <v>0</v>
      </c>
    </row>
    <row r="4853" spans="2:20" x14ac:dyDescent="0.3">
      <c r="B4853" s="19">
        <v>4850</v>
      </c>
      <c r="C4853" s="179">
        <v>0</v>
      </c>
      <c r="D4853" s="179">
        <v>0</v>
      </c>
      <c r="E4853" s="179">
        <v>523490.77492211969</v>
      </c>
      <c r="F4853" s="179">
        <v>0</v>
      </c>
      <c r="G4853" s="179">
        <v>0</v>
      </c>
      <c r="H4853" s="179">
        <v>155981.55233553043</v>
      </c>
      <c r="I4853" s="179">
        <v>0</v>
      </c>
      <c r="J4853" s="179">
        <v>0</v>
      </c>
      <c r="K4853" s="179">
        <v>0</v>
      </c>
      <c r="L4853" s="179">
        <v>0</v>
      </c>
      <c r="M4853" s="179">
        <v>12534.093456796287</v>
      </c>
      <c r="N4853" s="179">
        <v>0</v>
      </c>
      <c r="O4853" s="179">
        <v>0</v>
      </c>
      <c r="P4853" s="179">
        <v>0</v>
      </c>
      <c r="Q4853" s="179">
        <v>0</v>
      </c>
      <c r="R4853" s="180">
        <v>0</v>
      </c>
      <c r="S4853" s="180">
        <v>0</v>
      </c>
      <c r="T4853" s="180">
        <v>0</v>
      </c>
    </row>
    <row r="4854" spans="2:20" x14ac:dyDescent="0.3">
      <c r="B4854" s="19">
        <v>4851</v>
      </c>
      <c r="C4854" s="179">
        <v>0</v>
      </c>
      <c r="D4854" s="179">
        <v>0</v>
      </c>
      <c r="E4854" s="179">
        <v>327306.97143342986</v>
      </c>
      <c r="F4854" s="179">
        <v>0</v>
      </c>
      <c r="G4854" s="179">
        <v>0</v>
      </c>
      <c r="H4854" s="179">
        <v>358837.93206592137</v>
      </c>
      <c r="I4854" s="179">
        <v>0</v>
      </c>
      <c r="J4854" s="179">
        <v>0</v>
      </c>
      <c r="K4854" s="179">
        <v>0</v>
      </c>
      <c r="L4854" s="179">
        <v>0</v>
      </c>
      <c r="M4854" s="179">
        <v>33262.20880713332</v>
      </c>
      <c r="N4854" s="179">
        <v>0</v>
      </c>
      <c r="O4854" s="179">
        <v>0</v>
      </c>
      <c r="P4854" s="179">
        <v>0</v>
      </c>
      <c r="Q4854" s="179">
        <v>0</v>
      </c>
      <c r="R4854" s="180">
        <v>0</v>
      </c>
      <c r="S4854" s="180">
        <v>0</v>
      </c>
      <c r="T4854" s="180">
        <v>0</v>
      </c>
    </row>
    <row r="4855" spans="2:20" x14ac:dyDescent="0.3">
      <c r="B4855" s="19">
        <v>4852</v>
      </c>
      <c r="C4855" s="179">
        <v>0</v>
      </c>
      <c r="D4855" s="179">
        <v>0</v>
      </c>
      <c r="E4855" s="179">
        <v>1644983.7586130861</v>
      </c>
      <c r="F4855" s="179">
        <v>0</v>
      </c>
      <c r="G4855" s="179">
        <v>0</v>
      </c>
      <c r="H4855" s="179">
        <v>74757.136376789495</v>
      </c>
      <c r="I4855" s="179">
        <v>0</v>
      </c>
      <c r="J4855" s="179">
        <v>0</v>
      </c>
      <c r="K4855" s="179">
        <v>0</v>
      </c>
      <c r="L4855" s="179">
        <v>0</v>
      </c>
      <c r="M4855" s="179">
        <v>10548.252915804349</v>
      </c>
      <c r="N4855" s="179">
        <v>0</v>
      </c>
      <c r="O4855" s="179">
        <v>0</v>
      </c>
      <c r="P4855" s="179">
        <v>0</v>
      </c>
      <c r="Q4855" s="179">
        <v>0</v>
      </c>
      <c r="R4855" s="180">
        <v>0</v>
      </c>
      <c r="S4855" s="180">
        <v>0</v>
      </c>
      <c r="T4855" s="180">
        <v>0</v>
      </c>
    </row>
    <row r="4856" spans="2:20" x14ac:dyDescent="0.3">
      <c r="B4856" s="19">
        <v>4853</v>
      </c>
      <c r="C4856" s="179">
        <v>0</v>
      </c>
      <c r="D4856" s="179">
        <v>0</v>
      </c>
      <c r="E4856" s="179">
        <v>337984.88349821256</v>
      </c>
      <c r="F4856" s="179">
        <v>0</v>
      </c>
      <c r="G4856" s="179">
        <v>0</v>
      </c>
      <c r="H4856" s="179">
        <v>323408.51797915698</v>
      </c>
      <c r="I4856" s="179">
        <v>0</v>
      </c>
      <c r="J4856" s="179">
        <v>0</v>
      </c>
      <c r="K4856" s="179">
        <v>0</v>
      </c>
      <c r="L4856" s="179">
        <v>0</v>
      </c>
      <c r="M4856" s="179">
        <v>42766.061078571518</v>
      </c>
      <c r="N4856" s="179">
        <v>0</v>
      </c>
      <c r="O4856" s="179">
        <v>0</v>
      </c>
      <c r="P4856" s="179">
        <v>0</v>
      </c>
      <c r="Q4856" s="179">
        <v>0</v>
      </c>
      <c r="R4856" s="180">
        <v>0</v>
      </c>
      <c r="S4856" s="180">
        <v>0</v>
      </c>
      <c r="T4856" s="180">
        <v>0</v>
      </c>
    </row>
    <row r="4857" spans="2:20" x14ac:dyDescent="0.3">
      <c r="B4857" s="19">
        <v>4854</v>
      </c>
      <c r="C4857" s="179">
        <v>0</v>
      </c>
      <c r="D4857" s="179">
        <v>0</v>
      </c>
      <c r="E4857" s="179">
        <v>98330.217374188243</v>
      </c>
      <c r="F4857" s="179">
        <v>0</v>
      </c>
      <c r="G4857" s="179">
        <v>0</v>
      </c>
      <c r="H4857" s="179">
        <v>99561.376662732131</v>
      </c>
      <c r="I4857" s="179">
        <v>0</v>
      </c>
      <c r="J4857" s="179">
        <v>0</v>
      </c>
      <c r="K4857" s="179">
        <v>0</v>
      </c>
      <c r="L4857" s="179">
        <v>0</v>
      </c>
      <c r="M4857" s="179">
        <v>1040207.4190022699</v>
      </c>
      <c r="N4857" s="179">
        <v>0</v>
      </c>
      <c r="O4857" s="179">
        <v>0</v>
      </c>
      <c r="P4857" s="179">
        <v>0</v>
      </c>
      <c r="Q4857" s="179">
        <v>0</v>
      </c>
      <c r="R4857" s="180">
        <v>0</v>
      </c>
      <c r="S4857" s="180">
        <v>0</v>
      </c>
      <c r="T4857" s="180">
        <v>0</v>
      </c>
    </row>
    <row r="4858" spans="2:20" x14ac:dyDescent="0.3">
      <c r="B4858" s="19">
        <v>4855</v>
      </c>
      <c r="C4858" s="179">
        <v>0</v>
      </c>
      <c r="D4858" s="179">
        <v>0</v>
      </c>
      <c r="E4858" s="179">
        <v>21169.819455418066</v>
      </c>
      <c r="F4858" s="179">
        <v>0</v>
      </c>
      <c r="G4858" s="179">
        <v>0</v>
      </c>
      <c r="H4858" s="179">
        <v>29933.538680080354</v>
      </c>
      <c r="I4858" s="179">
        <v>0</v>
      </c>
      <c r="J4858" s="179">
        <v>0</v>
      </c>
      <c r="K4858" s="179">
        <v>0</v>
      </c>
      <c r="L4858" s="179">
        <v>0</v>
      </c>
      <c r="M4858" s="179">
        <v>23580.364735757674</v>
      </c>
      <c r="N4858" s="179">
        <v>0</v>
      </c>
      <c r="O4858" s="179">
        <v>0</v>
      </c>
      <c r="P4858" s="179">
        <v>0</v>
      </c>
      <c r="Q4858" s="179">
        <v>0</v>
      </c>
      <c r="R4858" s="180">
        <v>0</v>
      </c>
      <c r="S4858" s="180">
        <v>0</v>
      </c>
      <c r="T4858" s="180">
        <v>0</v>
      </c>
    </row>
    <row r="4859" spans="2:20" x14ac:dyDescent="0.3">
      <c r="B4859" s="19">
        <v>4856</v>
      </c>
      <c r="C4859" s="179">
        <v>0</v>
      </c>
      <c r="D4859" s="179">
        <v>0</v>
      </c>
      <c r="E4859" s="179">
        <v>22407.209196630924</v>
      </c>
      <c r="F4859" s="179">
        <v>0</v>
      </c>
      <c r="G4859" s="179">
        <v>0</v>
      </c>
      <c r="H4859" s="179">
        <v>116533.37204503766</v>
      </c>
      <c r="I4859" s="179">
        <v>0</v>
      </c>
      <c r="J4859" s="179">
        <v>0</v>
      </c>
      <c r="K4859" s="179">
        <v>0</v>
      </c>
      <c r="L4859" s="179">
        <v>0</v>
      </c>
      <c r="M4859" s="179">
        <v>22519.500617162674</v>
      </c>
      <c r="N4859" s="179">
        <v>0</v>
      </c>
      <c r="O4859" s="179">
        <v>0</v>
      </c>
      <c r="P4859" s="179">
        <v>0</v>
      </c>
      <c r="Q4859" s="179">
        <v>0</v>
      </c>
      <c r="R4859" s="180">
        <v>0</v>
      </c>
      <c r="S4859" s="180">
        <v>0</v>
      </c>
      <c r="T4859" s="180">
        <v>0</v>
      </c>
    </row>
    <row r="4860" spans="2:20" x14ac:dyDescent="0.3">
      <c r="B4860" s="19">
        <v>4857</v>
      </c>
      <c r="C4860" s="179">
        <v>0</v>
      </c>
      <c r="D4860" s="179">
        <v>0</v>
      </c>
      <c r="E4860" s="179">
        <v>22709.464160102863</v>
      </c>
      <c r="F4860" s="179">
        <v>0</v>
      </c>
      <c r="G4860" s="179">
        <v>0</v>
      </c>
      <c r="H4860" s="179">
        <v>113847.31166809905</v>
      </c>
      <c r="I4860" s="179">
        <v>0</v>
      </c>
      <c r="J4860" s="179">
        <v>0</v>
      </c>
      <c r="K4860" s="179">
        <v>0</v>
      </c>
      <c r="L4860" s="179">
        <v>0</v>
      </c>
      <c r="M4860" s="179">
        <v>29065.486497338177</v>
      </c>
      <c r="N4860" s="179">
        <v>0</v>
      </c>
      <c r="O4860" s="179">
        <v>0</v>
      </c>
      <c r="P4860" s="179">
        <v>0</v>
      </c>
      <c r="Q4860" s="179">
        <v>0</v>
      </c>
      <c r="R4860" s="180">
        <v>0</v>
      </c>
      <c r="S4860" s="180">
        <v>0</v>
      </c>
      <c r="T4860" s="180">
        <v>0</v>
      </c>
    </row>
    <row r="4861" spans="2:20" x14ac:dyDescent="0.3">
      <c r="B4861" s="19">
        <v>4858</v>
      </c>
      <c r="C4861" s="179">
        <v>0</v>
      </c>
      <c r="D4861" s="179">
        <v>0</v>
      </c>
      <c r="E4861" s="179">
        <v>92037.622948149146</v>
      </c>
      <c r="F4861" s="179">
        <v>0</v>
      </c>
      <c r="G4861" s="179">
        <v>0</v>
      </c>
      <c r="H4861" s="179">
        <v>29268.358013395758</v>
      </c>
      <c r="I4861" s="179">
        <v>0</v>
      </c>
      <c r="J4861" s="179">
        <v>0</v>
      </c>
      <c r="K4861" s="179">
        <v>0</v>
      </c>
      <c r="L4861" s="179">
        <v>0</v>
      </c>
      <c r="M4861" s="179">
        <v>280909.15579296072</v>
      </c>
      <c r="N4861" s="179">
        <v>0</v>
      </c>
      <c r="O4861" s="179">
        <v>0</v>
      </c>
      <c r="P4861" s="179">
        <v>0</v>
      </c>
      <c r="Q4861" s="179">
        <v>0</v>
      </c>
      <c r="R4861" s="180">
        <v>0</v>
      </c>
      <c r="S4861" s="180">
        <v>0</v>
      </c>
      <c r="T4861" s="180">
        <v>0</v>
      </c>
    </row>
    <row r="4862" spans="2:20" x14ac:dyDescent="0.3">
      <c r="B4862" s="19">
        <v>4859</v>
      </c>
      <c r="C4862" s="179">
        <v>0</v>
      </c>
      <c r="D4862" s="179">
        <v>0</v>
      </c>
      <c r="E4862" s="179">
        <v>144942.09388724837</v>
      </c>
      <c r="F4862" s="179">
        <v>0</v>
      </c>
      <c r="G4862" s="179">
        <v>0</v>
      </c>
      <c r="H4862" s="179">
        <v>197910.49241510383</v>
      </c>
      <c r="I4862" s="179">
        <v>0</v>
      </c>
      <c r="J4862" s="179">
        <v>0</v>
      </c>
      <c r="K4862" s="179">
        <v>43982.41539890998</v>
      </c>
      <c r="L4862" s="179">
        <v>1</v>
      </c>
      <c r="M4862" s="179">
        <v>7619.4706558193748</v>
      </c>
      <c r="N4862" s="179">
        <v>0</v>
      </c>
      <c r="O4862" s="179">
        <v>0</v>
      </c>
      <c r="P4862" s="179">
        <v>0</v>
      </c>
      <c r="Q4862" s="179">
        <v>0</v>
      </c>
      <c r="R4862" s="180">
        <v>0</v>
      </c>
      <c r="S4862" s="180">
        <v>43982.41539890998</v>
      </c>
      <c r="T4862" s="180">
        <v>0</v>
      </c>
    </row>
    <row r="4863" spans="2:20" x14ac:dyDescent="0.3">
      <c r="B4863" s="19">
        <v>4860</v>
      </c>
      <c r="C4863" s="179">
        <v>0</v>
      </c>
      <c r="D4863" s="179">
        <v>0</v>
      </c>
      <c r="E4863" s="179">
        <v>3779751.128577495</v>
      </c>
      <c r="F4863" s="179">
        <v>0</v>
      </c>
      <c r="G4863" s="179">
        <v>0</v>
      </c>
      <c r="H4863" s="179">
        <v>29599.823617029291</v>
      </c>
      <c r="I4863" s="179">
        <v>0</v>
      </c>
      <c r="J4863" s="179">
        <v>0</v>
      </c>
      <c r="K4863" s="179">
        <v>0</v>
      </c>
      <c r="L4863" s="179">
        <v>0</v>
      </c>
      <c r="M4863" s="179">
        <v>390223.47175195778</v>
      </c>
      <c r="N4863" s="179">
        <v>0</v>
      </c>
      <c r="O4863" s="179">
        <v>0</v>
      </c>
      <c r="P4863" s="179">
        <v>0</v>
      </c>
      <c r="Q4863" s="179">
        <v>0</v>
      </c>
      <c r="R4863" s="180">
        <v>0</v>
      </c>
      <c r="S4863" s="180">
        <v>0</v>
      </c>
      <c r="T4863" s="180">
        <v>0</v>
      </c>
    </row>
    <row r="4864" spans="2:20" x14ac:dyDescent="0.3">
      <c r="B4864" s="19">
        <v>4861</v>
      </c>
      <c r="C4864" s="179">
        <v>0</v>
      </c>
      <c r="D4864" s="179">
        <v>0</v>
      </c>
      <c r="E4864" s="179">
        <v>4990.2623173707743</v>
      </c>
      <c r="F4864" s="179">
        <v>0</v>
      </c>
      <c r="G4864" s="179">
        <v>0</v>
      </c>
      <c r="H4864" s="179">
        <v>16371.029049863859</v>
      </c>
      <c r="I4864" s="179">
        <v>0</v>
      </c>
      <c r="J4864" s="179">
        <v>0</v>
      </c>
      <c r="K4864" s="179">
        <v>0</v>
      </c>
      <c r="L4864" s="179">
        <v>0</v>
      </c>
      <c r="M4864" s="179">
        <v>323201.24828887352</v>
      </c>
      <c r="N4864" s="179">
        <v>0</v>
      </c>
      <c r="O4864" s="179">
        <v>0</v>
      </c>
      <c r="P4864" s="179">
        <v>0</v>
      </c>
      <c r="Q4864" s="179">
        <v>0</v>
      </c>
      <c r="R4864" s="180">
        <v>0</v>
      </c>
      <c r="S4864" s="180">
        <v>0</v>
      </c>
      <c r="T4864" s="180">
        <v>0</v>
      </c>
    </row>
    <row r="4865" spans="2:20" x14ac:dyDescent="0.3">
      <c r="B4865" s="19">
        <v>4862</v>
      </c>
      <c r="C4865" s="179">
        <v>0</v>
      </c>
      <c r="D4865" s="179">
        <v>0</v>
      </c>
      <c r="E4865" s="179">
        <v>264586.35594851797</v>
      </c>
      <c r="F4865" s="179">
        <v>0</v>
      </c>
      <c r="G4865" s="179">
        <v>0</v>
      </c>
      <c r="H4865" s="179">
        <v>103243.5860431425</v>
      </c>
      <c r="I4865" s="179">
        <v>0</v>
      </c>
      <c r="J4865" s="179">
        <v>0</v>
      </c>
      <c r="K4865" s="179">
        <v>0</v>
      </c>
      <c r="L4865" s="179">
        <v>0</v>
      </c>
      <c r="M4865" s="179">
        <v>173592.7026881802</v>
      </c>
      <c r="N4865" s="179">
        <v>0</v>
      </c>
      <c r="O4865" s="179">
        <v>0</v>
      </c>
      <c r="P4865" s="179">
        <v>0</v>
      </c>
      <c r="Q4865" s="179">
        <v>0</v>
      </c>
      <c r="R4865" s="180">
        <v>0</v>
      </c>
      <c r="S4865" s="180">
        <v>0</v>
      </c>
      <c r="T4865" s="180">
        <v>0</v>
      </c>
    </row>
    <row r="4866" spans="2:20" x14ac:dyDescent="0.3">
      <c r="B4866" s="19">
        <v>4863</v>
      </c>
      <c r="C4866" s="179">
        <v>0</v>
      </c>
      <c r="D4866" s="179">
        <v>0</v>
      </c>
      <c r="E4866" s="179">
        <v>95219.677659469147</v>
      </c>
      <c r="F4866" s="179">
        <v>0</v>
      </c>
      <c r="G4866" s="179">
        <v>0</v>
      </c>
      <c r="H4866" s="179">
        <v>41447.084222413607</v>
      </c>
      <c r="I4866" s="179">
        <v>0</v>
      </c>
      <c r="J4866" s="179">
        <v>0</v>
      </c>
      <c r="K4866" s="179">
        <v>0</v>
      </c>
      <c r="L4866" s="179">
        <v>0</v>
      </c>
      <c r="M4866" s="179">
        <v>245633.54888790814</v>
      </c>
      <c r="N4866" s="179">
        <v>0</v>
      </c>
      <c r="O4866" s="179">
        <v>0</v>
      </c>
      <c r="P4866" s="179">
        <v>0</v>
      </c>
      <c r="Q4866" s="179">
        <v>0</v>
      </c>
      <c r="R4866" s="180">
        <v>0</v>
      </c>
      <c r="S4866" s="180">
        <v>0</v>
      </c>
      <c r="T4866" s="180">
        <v>0</v>
      </c>
    </row>
    <row r="4867" spans="2:20" x14ac:dyDescent="0.3">
      <c r="B4867" s="19">
        <v>4864</v>
      </c>
      <c r="C4867" s="179">
        <v>0</v>
      </c>
      <c r="D4867" s="179">
        <v>0</v>
      </c>
      <c r="E4867" s="179">
        <v>72343.985690375222</v>
      </c>
      <c r="F4867" s="179">
        <v>0</v>
      </c>
      <c r="G4867" s="179">
        <v>0</v>
      </c>
      <c r="H4867" s="179">
        <v>5225.6492734592612</v>
      </c>
      <c r="I4867" s="179">
        <v>0</v>
      </c>
      <c r="J4867" s="179">
        <v>0</v>
      </c>
      <c r="K4867" s="179">
        <v>0</v>
      </c>
      <c r="L4867" s="179">
        <v>0</v>
      </c>
      <c r="M4867" s="179">
        <v>1122429.9111624868</v>
      </c>
      <c r="N4867" s="179">
        <v>0</v>
      </c>
      <c r="O4867" s="179">
        <v>0</v>
      </c>
      <c r="P4867" s="179">
        <v>0</v>
      </c>
      <c r="Q4867" s="179">
        <v>0</v>
      </c>
      <c r="R4867" s="180">
        <v>0</v>
      </c>
      <c r="S4867" s="180">
        <v>0</v>
      </c>
      <c r="T4867" s="180">
        <v>0</v>
      </c>
    </row>
    <row r="4868" spans="2:20" x14ac:dyDescent="0.3">
      <c r="B4868" s="19">
        <v>4865</v>
      </c>
      <c r="C4868" s="179">
        <v>1</v>
      </c>
      <c r="D4868" s="179">
        <v>236947.72048684434</v>
      </c>
      <c r="E4868" s="179">
        <v>103565.75986857609</v>
      </c>
      <c r="F4868" s="179">
        <v>0</v>
      </c>
      <c r="G4868" s="179">
        <v>0</v>
      </c>
      <c r="H4868" s="179">
        <v>431461.89007792133</v>
      </c>
      <c r="I4868" s="179">
        <v>0</v>
      </c>
      <c r="J4868" s="179">
        <v>0</v>
      </c>
      <c r="K4868" s="179">
        <v>0</v>
      </c>
      <c r="L4868" s="179">
        <v>0</v>
      </c>
      <c r="M4868" s="179">
        <v>62659.791953004118</v>
      </c>
      <c r="N4868" s="179">
        <v>0</v>
      </c>
      <c r="O4868" s="179">
        <v>0</v>
      </c>
      <c r="P4868" s="179">
        <v>0</v>
      </c>
      <c r="Q4868" s="179">
        <v>0</v>
      </c>
      <c r="R4868" s="180">
        <v>0</v>
      </c>
      <c r="S4868" s="180">
        <v>0</v>
      </c>
      <c r="T4868" s="180">
        <v>236947.72048684434</v>
      </c>
    </row>
    <row r="4869" spans="2:20" x14ac:dyDescent="0.3">
      <c r="B4869" s="19">
        <v>4866</v>
      </c>
      <c r="C4869" s="179">
        <v>0</v>
      </c>
      <c r="D4869" s="179">
        <v>0</v>
      </c>
      <c r="E4869" s="179">
        <v>19172.334374171594</v>
      </c>
      <c r="F4869" s="179">
        <v>0</v>
      </c>
      <c r="G4869" s="179">
        <v>0</v>
      </c>
      <c r="H4869" s="179">
        <v>456407.84659535327</v>
      </c>
      <c r="I4869" s="179">
        <v>0</v>
      </c>
      <c r="J4869" s="179">
        <v>0</v>
      </c>
      <c r="K4869" s="179">
        <v>0</v>
      </c>
      <c r="L4869" s="179">
        <v>0</v>
      </c>
      <c r="M4869" s="179">
        <v>4231.7618956898878</v>
      </c>
      <c r="N4869" s="179">
        <v>0</v>
      </c>
      <c r="O4869" s="179">
        <v>0</v>
      </c>
      <c r="P4869" s="179">
        <v>0</v>
      </c>
      <c r="Q4869" s="179">
        <v>0</v>
      </c>
      <c r="R4869" s="180">
        <v>0</v>
      </c>
      <c r="S4869" s="180">
        <v>0</v>
      </c>
      <c r="T4869" s="180">
        <v>0</v>
      </c>
    </row>
    <row r="4870" spans="2:20" x14ac:dyDescent="0.3">
      <c r="B4870" s="19">
        <v>4867</v>
      </c>
      <c r="C4870" s="179">
        <v>0</v>
      </c>
      <c r="D4870" s="179">
        <v>0</v>
      </c>
      <c r="E4870" s="179">
        <v>23777.314492879137</v>
      </c>
      <c r="F4870" s="179">
        <v>0</v>
      </c>
      <c r="G4870" s="179">
        <v>0</v>
      </c>
      <c r="H4870" s="179">
        <v>72841.30668694526</v>
      </c>
      <c r="I4870" s="179">
        <v>0</v>
      </c>
      <c r="J4870" s="179">
        <v>0</v>
      </c>
      <c r="K4870" s="179">
        <v>0</v>
      </c>
      <c r="L4870" s="179">
        <v>0</v>
      </c>
      <c r="M4870" s="179">
        <v>240853.15824819863</v>
      </c>
      <c r="N4870" s="179">
        <v>0</v>
      </c>
      <c r="O4870" s="179">
        <v>0</v>
      </c>
      <c r="P4870" s="179">
        <v>0</v>
      </c>
      <c r="Q4870" s="179">
        <v>0</v>
      </c>
      <c r="R4870" s="180">
        <v>0</v>
      </c>
      <c r="S4870" s="180">
        <v>0</v>
      </c>
      <c r="T4870" s="180">
        <v>0</v>
      </c>
    </row>
    <row r="4871" spans="2:20" x14ac:dyDescent="0.3">
      <c r="B4871" s="19">
        <v>4868</v>
      </c>
      <c r="C4871" s="179">
        <v>1</v>
      </c>
      <c r="D4871" s="179">
        <v>45043.182881494031</v>
      </c>
      <c r="E4871" s="179">
        <v>9459.1023611164019</v>
      </c>
      <c r="F4871" s="179">
        <v>0</v>
      </c>
      <c r="G4871" s="179">
        <v>0</v>
      </c>
      <c r="H4871" s="179">
        <v>12643.077711707912</v>
      </c>
      <c r="I4871" s="179">
        <v>0</v>
      </c>
      <c r="J4871" s="179">
        <v>0</v>
      </c>
      <c r="K4871" s="179">
        <v>0</v>
      </c>
      <c r="L4871" s="179">
        <v>0</v>
      </c>
      <c r="M4871" s="179">
        <v>10875.657493427549</v>
      </c>
      <c r="N4871" s="179">
        <v>0</v>
      </c>
      <c r="O4871" s="179">
        <v>0</v>
      </c>
      <c r="P4871" s="179">
        <v>0</v>
      </c>
      <c r="Q4871" s="179">
        <v>0</v>
      </c>
      <c r="R4871" s="180">
        <v>0</v>
      </c>
      <c r="S4871" s="180">
        <v>0</v>
      </c>
      <c r="T4871" s="180">
        <v>45043.182881494031</v>
      </c>
    </row>
    <row r="4872" spans="2:20" x14ac:dyDescent="0.3">
      <c r="B4872" s="19">
        <v>4869</v>
      </c>
      <c r="C4872" s="179">
        <v>1</v>
      </c>
      <c r="D4872" s="179">
        <v>230834.31991593697</v>
      </c>
      <c r="E4872" s="179">
        <v>19766.370935445244</v>
      </c>
      <c r="F4872" s="179">
        <v>1</v>
      </c>
      <c r="G4872" s="179">
        <v>57229.448926284451</v>
      </c>
      <c r="H4872" s="179">
        <v>85103.611267884189</v>
      </c>
      <c r="I4872" s="179">
        <v>0</v>
      </c>
      <c r="J4872" s="179">
        <v>0</v>
      </c>
      <c r="K4872" s="179">
        <v>0</v>
      </c>
      <c r="L4872" s="179">
        <v>0</v>
      </c>
      <c r="M4872" s="179">
        <v>326967.59589824255</v>
      </c>
      <c r="N4872" s="179">
        <v>0</v>
      </c>
      <c r="O4872" s="179">
        <v>0</v>
      </c>
      <c r="P4872" s="179">
        <v>0</v>
      </c>
      <c r="Q4872" s="179">
        <v>0</v>
      </c>
      <c r="R4872" s="180">
        <v>0</v>
      </c>
      <c r="S4872" s="180">
        <v>0</v>
      </c>
      <c r="T4872" s="180">
        <v>230834.31991593697</v>
      </c>
    </row>
    <row r="4873" spans="2:20" x14ac:dyDescent="0.3">
      <c r="B4873" s="19">
        <v>4870</v>
      </c>
      <c r="C4873" s="179">
        <v>0</v>
      </c>
      <c r="D4873" s="179">
        <v>0</v>
      </c>
      <c r="E4873" s="179">
        <v>39176.004089429429</v>
      </c>
      <c r="F4873" s="179">
        <v>0</v>
      </c>
      <c r="G4873" s="179">
        <v>0</v>
      </c>
      <c r="H4873" s="179">
        <v>197441.61222429544</v>
      </c>
      <c r="I4873" s="179">
        <v>0</v>
      </c>
      <c r="J4873" s="179">
        <v>0</v>
      </c>
      <c r="K4873" s="179">
        <v>0</v>
      </c>
      <c r="L4873" s="179">
        <v>0</v>
      </c>
      <c r="M4873" s="179">
        <v>2844.3778596848374</v>
      </c>
      <c r="N4873" s="179">
        <v>0</v>
      </c>
      <c r="O4873" s="179">
        <v>0</v>
      </c>
      <c r="P4873" s="179">
        <v>0</v>
      </c>
      <c r="Q4873" s="179">
        <v>0</v>
      </c>
      <c r="R4873" s="180">
        <v>0</v>
      </c>
      <c r="S4873" s="180">
        <v>0</v>
      </c>
      <c r="T4873" s="180">
        <v>0</v>
      </c>
    </row>
    <row r="4874" spans="2:20" x14ac:dyDescent="0.3">
      <c r="B4874" s="19">
        <v>4871</v>
      </c>
      <c r="C4874" s="179">
        <v>0</v>
      </c>
      <c r="D4874" s="179">
        <v>0</v>
      </c>
      <c r="E4874" s="179">
        <v>98906.539249585083</v>
      </c>
      <c r="F4874" s="179">
        <v>0</v>
      </c>
      <c r="G4874" s="179">
        <v>0</v>
      </c>
      <c r="H4874" s="179">
        <v>226551.38290005695</v>
      </c>
      <c r="I4874" s="179">
        <v>0</v>
      </c>
      <c r="J4874" s="179">
        <v>0</v>
      </c>
      <c r="K4874" s="179">
        <v>0</v>
      </c>
      <c r="L4874" s="179">
        <v>0</v>
      </c>
      <c r="M4874" s="179">
        <v>1582529.8750901229</v>
      </c>
      <c r="N4874" s="179">
        <v>0</v>
      </c>
      <c r="O4874" s="179">
        <v>0</v>
      </c>
      <c r="P4874" s="179">
        <v>0</v>
      </c>
      <c r="Q4874" s="179">
        <v>0</v>
      </c>
      <c r="R4874" s="180">
        <v>0</v>
      </c>
      <c r="S4874" s="180">
        <v>0</v>
      </c>
      <c r="T4874" s="180">
        <v>0</v>
      </c>
    </row>
    <row r="4875" spans="2:20" x14ac:dyDescent="0.3">
      <c r="B4875" s="19">
        <v>4872</v>
      </c>
      <c r="C4875" s="179">
        <v>0</v>
      </c>
      <c r="D4875" s="179">
        <v>0</v>
      </c>
      <c r="E4875" s="179">
        <v>42450.12077282081</v>
      </c>
      <c r="F4875" s="179">
        <v>0</v>
      </c>
      <c r="G4875" s="179">
        <v>0</v>
      </c>
      <c r="H4875" s="179">
        <v>13420.634061920127</v>
      </c>
      <c r="I4875" s="179">
        <v>0</v>
      </c>
      <c r="J4875" s="179">
        <v>0</v>
      </c>
      <c r="K4875" s="179">
        <v>0</v>
      </c>
      <c r="L4875" s="179">
        <v>0</v>
      </c>
      <c r="M4875" s="179">
        <v>262673.04603322432</v>
      </c>
      <c r="N4875" s="179">
        <v>0</v>
      </c>
      <c r="O4875" s="179">
        <v>0</v>
      </c>
      <c r="P4875" s="179">
        <v>0</v>
      </c>
      <c r="Q4875" s="179">
        <v>0</v>
      </c>
      <c r="R4875" s="180">
        <v>0</v>
      </c>
      <c r="S4875" s="180">
        <v>0</v>
      </c>
      <c r="T4875" s="180">
        <v>0</v>
      </c>
    </row>
    <row r="4876" spans="2:20" x14ac:dyDescent="0.3">
      <c r="B4876" s="19">
        <v>4873</v>
      </c>
      <c r="C4876" s="179">
        <v>0</v>
      </c>
      <c r="D4876" s="179">
        <v>0</v>
      </c>
      <c r="E4876" s="179">
        <v>499766.00716874166</v>
      </c>
      <c r="F4876" s="179">
        <v>0</v>
      </c>
      <c r="G4876" s="179">
        <v>0</v>
      </c>
      <c r="H4876" s="179">
        <v>60074.232876343776</v>
      </c>
      <c r="I4876" s="179">
        <v>0</v>
      </c>
      <c r="J4876" s="179">
        <v>0</v>
      </c>
      <c r="K4876" s="179">
        <v>0</v>
      </c>
      <c r="L4876" s="179">
        <v>0</v>
      </c>
      <c r="M4876" s="179">
        <v>204753.1339687109</v>
      </c>
      <c r="N4876" s="179">
        <v>0</v>
      </c>
      <c r="O4876" s="179">
        <v>0</v>
      </c>
      <c r="P4876" s="179">
        <v>0</v>
      </c>
      <c r="Q4876" s="179">
        <v>0</v>
      </c>
      <c r="R4876" s="180">
        <v>0</v>
      </c>
      <c r="S4876" s="180">
        <v>0</v>
      </c>
      <c r="T4876" s="180">
        <v>0</v>
      </c>
    </row>
    <row r="4877" spans="2:20" x14ac:dyDescent="0.3">
      <c r="B4877" s="19">
        <v>4874</v>
      </c>
      <c r="C4877" s="179">
        <v>0</v>
      </c>
      <c r="D4877" s="179">
        <v>0</v>
      </c>
      <c r="E4877" s="179">
        <v>294349.44697854703</v>
      </c>
      <c r="F4877" s="179">
        <v>0</v>
      </c>
      <c r="G4877" s="179">
        <v>0</v>
      </c>
      <c r="H4877" s="179">
        <v>327602.71424048831</v>
      </c>
      <c r="I4877" s="179">
        <v>0</v>
      </c>
      <c r="J4877" s="179">
        <v>0</v>
      </c>
      <c r="K4877" s="179">
        <v>0</v>
      </c>
      <c r="L4877" s="179">
        <v>0</v>
      </c>
      <c r="M4877" s="179">
        <v>1475432.8959782377</v>
      </c>
      <c r="N4877" s="179">
        <v>0</v>
      </c>
      <c r="O4877" s="179">
        <v>0</v>
      </c>
      <c r="P4877" s="179">
        <v>0</v>
      </c>
      <c r="Q4877" s="179">
        <v>0</v>
      </c>
      <c r="R4877" s="180">
        <v>0</v>
      </c>
      <c r="S4877" s="180">
        <v>0</v>
      </c>
      <c r="T4877" s="180">
        <v>0</v>
      </c>
    </row>
    <row r="4878" spans="2:20" x14ac:dyDescent="0.3">
      <c r="B4878" s="19">
        <v>4875</v>
      </c>
      <c r="C4878" s="179">
        <v>0</v>
      </c>
      <c r="D4878" s="179">
        <v>0</v>
      </c>
      <c r="E4878" s="179">
        <v>50775.167677403209</v>
      </c>
      <c r="F4878" s="179">
        <v>0</v>
      </c>
      <c r="G4878" s="179">
        <v>0</v>
      </c>
      <c r="H4878" s="179">
        <v>1934850.7348483582</v>
      </c>
      <c r="I4878" s="179">
        <v>0</v>
      </c>
      <c r="J4878" s="179">
        <v>0</v>
      </c>
      <c r="K4878" s="179">
        <v>0</v>
      </c>
      <c r="L4878" s="179">
        <v>0</v>
      </c>
      <c r="M4878" s="179">
        <v>117217.1749175196</v>
      </c>
      <c r="N4878" s="179">
        <v>0</v>
      </c>
      <c r="O4878" s="179">
        <v>0</v>
      </c>
      <c r="P4878" s="179">
        <v>0</v>
      </c>
      <c r="Q4878" s="179">
        <v>0</v>
      </c>
      <c r="R4878" s="180">
        <v>0</v>
      </c>
      <c r="S4878" s="180">
        <v>0</v>
      </c>
      <c r="T4878" s="180">
        <v>0</v>
      </c>
    </row>
    <row r="4879" spans="2:20" x14ac:dyDescent="0.3">
      <c r="B4879" s="19">
        <v>4876</v>
      </c>
      <c r="C4879" s="179">
        <v>0</v>
      </c>
      <c r="D4879" s="179">
        <v>0</v>
      </c>
      <c r="E4879" s="179">
        <v>259193.97369242785</v>
      </c>
      <c r="F4879" s="179">
        <v>1</v>
      </c>
      <c r="G4879" s="179">
        <v>47152.830883399765</v>
      </c>
      <c r="H4879" s="179">
        <v>43646.508495934715</v>
      </c>
      <c r="I4879" s="179">
        <v>0</v>
      </c>
      <c r="J4879" s="179">
        <v>0</v>
      </c>
      <c r="K4879" s="179">
        <v>0</v>
      </c>
      <c r="L4879" s="179">
        <v>0</v>
      </c>
      <c r="M4879" s="179">
        <v>847139.83697470534</v>
      </c>
      <c r="N4879" s="179">
        <v>0</v>
      </c>
      <c r="O4879" s="179">
        <v>0</v>
      </c>
      <c r="P4879" s="179">
        <v>0</v>
      </c>
      <c r="Q4879" s="179">
        <v>0</v>
      </c>
      <c r="R4879" s="180">
        <v>0</v>
      </c>
      <c r="S4879" s="180">
        <v>0</v>
      </c>
      <c r="T4879" s="180">
        <v>0</v>
      </c>
    </row>
    <row r="4880" spans="2:20" x14ac:dyDescent="0.3">
      <c r="B4880" s="19">
        <v>4877</v>
      </c>
      <c r="C4880" s="179">
        <v>0</v>
      </c>
      <c r="D4880" s="179">
        <v>0</v>
      </c>
      <c r="E4880" s="179">
        <v>161884.77204800086</v>
      </c>
      <c r="F4880" s="179">
        <v>0</v>
      </c>
      <c r="G4880" s="179">
        <v>0</v>
      </c>
      <c r="H4880" s="179">
        <v>581497.24842863192</v>
      </c>
      <c r="I4880" s="179">
        <v>0</v>
      </c>
      <c r="J4880" s="179">
        <v>0</v>
      </c>
      <c r="K4880" s="179">
        <v>0</v>
      </c>
      <c r="L4880" s="179">
        <v>0</v>
      </c>
      <c r="M4880" s="179">
        <v>25445.696054334527</v>
      </c>
      <c r="N4880" s="179">
        <v>0</v>
      </c>
      <c r="O4880" s="179">
        <v>0</v>
      </c>
      <c r="P4880" s="179">
        <v>0</v>
      </c>
      <c r="Q4880" s="179">
        <v>0</v>
      </c>
      <c r="R4880" s="180">
        <v>0</v>
      </c>
      <c r="S4880" s="180">
        <v>0</v>
      </c>
      <c r="T4880" s="180">
        <v>0</v>
      </c>
    </row>
    <row r="4881" spans="2:20" x14ac:dyDescent="0.3">
      <c r="B4881" s="19">
        <v>4878</v>
      </c>
      <c r="C4881" s="179">
        <v>0</v>
      </c>
      <c r="D4881" s="179">
        <v>0</v>
      </c>
      <c r="E4881" s="179">
        <v>118523.08110419364</v>
      </c>
      <c r="F4881" s="179">
        <v>0</v>
      </c>
      <c r="G4881" s="179">
        <v>0</v>
      </c>
      <c r="H4881" s="179">
        <v>77687.022257974459</v>
      </c>
      <c r="I4881" s="179">
        <v>0</v>
      </c>
      <c r="J4881" s="179">
        <v>0</v>
      </c>
      <c r="K4881" s="179">
        <v>0</v>
      </c>
      <c r="L4881" s="179">
        <v>0</v>
      </c>
      <c r="M4881" s="179">
        <v>211751.88057344093</v>
      </c>
      <c r="N4881" s="179">
        <v>0</v>
      </c>
      <c r="O4881" s="179">
        <v>0</v>
      </c>
      <c r="P4881" s="179">
        <v>0</v>
      </c>
      <c r="Q4881" s="179">
        <v>0</v>
      </c>
      <c r="R4881" s="180">
        <v>0</v>
      </c>
      <c r="S4881" s="180">
        <v>0</v>
      </c>
      <c r="T4881" s="180">
        <v>0</v>
      </c>
    </row>
    <row r="4882" spans="2:20" x14ac:dyDescent="0.3">
      <c r="B4882" s="19">
        <v>4879</v>
      </c>
      <c r="C4882" s="179">
        <v>0</v>
      </c>
      <c r="D4882" s="179">
        <v>0</v>
      </c>
      <c r="E4882" s="179">
        <v>47793.29274186946</v>
      </c>
      <c r="F4882" s="179">
        <v>0</v>
      </c>
      <c r="G4882" s="179">
        <v>0</v>
      </c>
      <c r="H4882" s="179">
        <v>4621208.2080513798</v>
      </c>
      <c r="I4882" s="179">
        <v>0</v>
      </c>
      <c r="J4882" s="179">
        <v>0</v>
      </c>
      <c r="K4882" s="179">
        <v>0</v>
      </c>
      <c r="L4882" s="179">
        <v>0</v>
      </c>
      <c r="M4882" s="179">
        <v>49888.999711534023</v>
      </c>
      <c r="N4882" s="179">
        <v>0</v>
      </c>
      <c r="O4882" s="179">
        <v>0</v>
      </c>
      <c r="P4882" s="179">
        <v>0</v>
      </c>
      <c r="Q4882" s="179">
        <v>0</v>
      </c>
      <c r="R4882" s="180">
        <v>0</v>
      </c>
      <c r="S4882" s="180">
        <v>0</v>
      </c>
      <c r="T4882" s="180">
        <v>0</v>
      </c>
    </row>
    <row r="4883" spans="2:20" x14ac:dyDescent="0.3">
      <c r="B4883" s="19">
        <v>4880</v>
      </c>
      <c r="C4883" s="179">
        <v>0</v>
      </c>
      <c r="D4883" s="179">
        <v>0</v>
      </c>
      <c r="E4883" s="179">
        <v>7647.6333995918521</v>
      </c>
      <c r="F4883" s="179">
        <v>0</v>
      </c>
      <c r="G4883" s="179">
        <v>0</v>
      </c>
      <c r="H4883" s="179">
        <v>15008.02778639381</v>
      </c>
      <c r="I4883" s="179">
        <v>0</v>
      </c>
      <c r="J4883" s="179">
        <v>0</v>
      </c>
      <c r="K4883" s="179">
        <v>0</v>
      </c>
      <c r="L4883" s="179">
        <v>0</v>
      </c>
      <c r="M4883" s="179">
        <v>17831.716901845819</v>
      </c>
      <c r="N4883" s="179">
        <v>0</v>
      </c>
      <c r="O4883" s="179">
        <v>0</v>
      </c>
      <c r="P4883" s="179">
        <v>0</v>
      </c>
      <c r="Q4883" s="179">
        <v>0</v>
      </c>
      <c r="R4883" s="180">
        <v>0</v>
      </c>
      <c r="S4883" s="180">
        <v>0</v>
      </c>
      <c r="T4883" s="180">
        <v>0</v>
      </c>
    </row>
    <row r="4884" spans="2:20" x14ac:dyDescent="0.3">
      <c r="B4884" s="19">
        <v>4881</v>
      </c>
      <c r="C4884" s="179">
        <v>0</v>
      </c>
      <c r="D4884" s="179">
        <v>0</v>
      </c>
      <c r="E4884" s="179">
        <v>51187.577497203463</v>
      </c>
      <c r="F4884" s="179">
        <v>0</v>
      </c>
      <c r="G4884" s="179">
        <v>0</v>
      </c>
      <c r="H4884" s="179">
        <v>77858.047035904121</v>
      </c>
      <c r="I4884" s="179">
        <v>0</v>
      </c>
      <c r="J4884" s="179">
        <v>0</v>
      </c>
      <c r="K4884" s="179">
        <v>0</v>
      </c>
      <c r="L4884" s="179">
        <v>0</v>
      </c>
      <c r="M4884" s="179">
        <v>155250.623005147</v>
      </c>
      <c r="N4884" s="179">
        <v>0</v>
      </c>
      <c r="O4884" s="179">
        <v>0</v>
      </c>
      <c r="P4884" s="179">
        <v>0</v>
      </c>
      <c r="Q4884" s="179">
        <v>0</v>
      </c>
      <c r="R4884" s="180">
        <v>0</v>
      </c>
      <c r="S4884" s="180">
        <v>0</v>
      </c>
      <c r="T4884" s="180">
        <v>0</v>
      </c>
    </row>
    <row r="4885" spans="2:20" x14ac:dyDescent="0.3">
      <c r="B4885" s="19">
        <v>4882</v>
      </c>
      <c r="C4885" s="179">
        <v>0</v>
      </c>
      <c r="D4885" s="179">
        <v>0</v>
      </c>
      <c r="E4885" s="179">
        <v>295780.68329924735</v>
      </c>
      <c r="F4885" s="179">
        <v>0</v>
      </c>
      <c r="G4885" s="179">
        <v>0</v>
      </c>
      <c r="H4885" s="179">
        <v>65542.792278574125</v>
      </c>
      <c r="I4885" s="179">
        <v>0</v>
      </c>
      <c r="J4885" s="179">
        <v>0</v>
      </c>
      <c r="K4885" s="179">
        <v>0</v>
      </c>
      <c r="L4885" s="179">
        <v>0</v>
      </c>
      <c r="M4885" s="179">
        <v>95960.338972418365</v>
      </c>
      <c r="N4885" s="179">
        <v>0</v>
      </c>
      <c r="O4885" s="179">
        <v>0</v>
      </c>
      <c r="P4885" s="179">
        <v>0</v>
      </c>
      <c r="Q4885" s="179">
        <v>0</v>
      </c>
      <c r="R4885" s="180">
        <v>0</v>
      </c>
      <c r="S4885" s="180">
        <v>0</v>
      </c>
      <c r="T4885" s="180">
        <v>0</v>
      </c>
    </row>
    <row r="4886" spans="2:20" x14ac:dyDescent="0.3">
      <c r="B4886" s="19">
        <v>4883</v>
      </c>
      <c r="C4886" s="179">
        <v>0</v>
      </c>
      <c r="D4886" s="179">
        <v>0</v>
      </c>
      <c r="E4886" s="179">
        <v>222926.0520858232</v>
      </c>
      <c r="F4886" s="179">
        <v>0</v>
      </c>
      <c r="G4886" s="179">
        <v>0</v>
      </c>
      <c r="H4886" s="179">
        <v>380331.13580869907</v>
      </c>
      <c r="I4886" s="179">
        <v>0</v>
      </c>
      <c r="J4886" s="179">
        <v>0</v>
      </c>
      <c r="K4886" s="179">
        <v>0</v>
      </c>
      <c r="L4886" s="179">
        <v>0</v>
      </c>
      <c r="M4886" s="179">
        <v>1256996.0244578877</v>
      </c>
      <c r="N4886" s="179">
        <v>0</v>
      </c>
      <c r="O4886" s="179">
        <v>0</v>
      </c>
      <c r="P4886" s="179">
        <v>0</v>
      </c>
      <c r="Q4886" s="179">
        <v>0</v>
      </c>
      <c r="R4886" s="180">
        <v>0</v>
      </c>
      <c r="S4886" s="180">
        <v>0</v>
      </c>
      <c r="T4886" s="180">
        <v>0</v>
      </c>
    </row>
    <row r="4887" spans="2:20" x14ac:dyDescent="0.3">
      <c r="B4887" s="19">
        <v>4884</v>
      </c>
      <c r="C4887" s="179">
        <v>0</v>
      </c>
      <c r="D4887" s="179">
        <v>0</v>
      </c>
      <c r="E4887" s="179">
        <v>22133.499532899004</v>
      </c>
      <c r="F4887" s="179">
        <v>0</v>
      </c>
      <c r="G4887" s="179">
        <v>0</v>
      </c>
      <c r="H4887" s="179">
        <v>20139.36055444436</v>
      </c>
      <c r="I4887" s="179">
        <v>0</v>
      </c>
      <c r="J4887" s="179">
        <v>0</v>
      </c>
      <c r="K4887" s="179">
        <v>0</v>
      </c>
      <c r="L4887" s="179">
        <v>0</v>
      </c>
      <c r="M4887" s="179">
        <v>28825.662886218739</v>
      </c>
      <c r="N4887" s="179">
        <v>0</v>
      </c>
      <c r="O4887" s="179">
        <v>0</v>
      </c>
      <c r="P4887" s="179">
        <v>0</v>
      </c>
      <c r="Q4887" s="179">
        <v>0</v>
      </c>
      <c r="R4887" s="180">
        <v>0</v>
      </c>
      <c r="S4887" s="180">
        <v>0</v>
      </c>
      <c r="T4887" s="180">
        <v>0</v>
      </c>
    </row>
    <row r="4888" spans="2:20" x14ac:dyDescent="0.3">
      <c r="B4888" s="19">
        <v>4885</v>
      </c>
      <c r="C4888" s="179">
        <v>0</v>
      </c>
      <c r="D4888" s="179">
        <v>0</v>
      </c>
      <c r="E4888" s="179">
        <v>263373.97218087333</v>
      </c>
      <c r="F4888" s="179">
        <v>0</v>
      </c>
      <c r="G4888" s="179">
        <v>0</v>
      </c>
      <c r="H4888" s="179">
        <v>35184.013524330367</v>
      </c>
      <c r="I4888" s="179">
        <v>0</v>
      </c>
      <c r="J4888" s="179">
        <v>0</v>
      </c>
      <c r="K4888" s="179">
        <v>0</v>
      </c>
      <c r="L4888" s="179">
        <v>0</v>
      </c>
      <c r="M4888" s="179">
        <v>361846.13295437588</v>
      </c>
      <c r="N4888" s="179">
        <v>0</v>
      </c>
      <c r="O4888" s="179">
        <v>0</v>
      </c>
      <c r="P4888" s="179">
        <v>0</v>
      </c>
      <c r="Q4888" s="179">
        <v>0</v>
      </c>
      <c r="R4888" s="180">
        <v>0</v>
      </c>
      <c r="S4888" s="180">
        <v>0</v>
      </c>
      <c r="T4888" s="180">
        <v>0</v>
      </c>
    </row>
    <row r="4889" spans="2:20" x14ac:dyDescent="0.3">
      <c r="B4889" s="19">
        <v>4886</v>
      </c>
      <c r="C4889" s="179">
        <v>0</v>
      </c>
      <c r="D4889" s="179">
        <v>0</v>
      </c>
      <c r="E4889" s="179">
        <v>30734.560690114544</v>
      </c>
      <c r="F4889" s="179">
        <v>0</v>
      </c>
      <c r="G4889" s="179">
        <v>0</v>
      </c>
      <c r="H4889" s="179">
        <v>258914.92500977582</v>
      </c>
      <c r="I4889" s="179">
        <v>0</v>
      </c>
      <c r="J4889" s="179">
        <v>0</v>
      </c>
      <c r="K4889" s="179">
        <v>0</v>
      </c>
      <c r="L4889" s="179">
        <v>0</v>
      </c>
      <c r="M4889" s="179">
        <v>110553.85247962663</v>
      </c>
      <c r="N4889" s="179">
        <v>0</v>
      </c>
      <c r="O4889" s="179">
        <v>0</v>
      </c>
      <c r="P4889" s="179">
        <v>0</v>
      </c>
      <c r="Q4889" s="179">
        <v>0</v>
      </c>
      <c r="R4889" s="180">
        <v>0</v>
      </c>
      <c r="S4889" s="180">
        <v>0</v>
      </c>
      <c r="T4889" s="180">
        <v>0</v>
      </c>
    </row>
    <row r="4890" spans="2:20" x14ac:dyDescent="0.3">
      <c r="B4890" s="19">
        <v>4887</v>
      </c>
      <c r="C4890" s="179">
        <v>0</v>
      </c>
      <c r="D4890" s="179">
        <v>0</v>
      </c>
      <c r="E4890" s="179">
        <v>34579.31758711877</v>
      </c>
      <c r="F4890" s="179">
        <v>0</v>
      </c>
      <c r="G4890" s="179">
        <v>0</v>
      </c>
      <c r="H4890" s="179">
        <v>15331.144161754022</v>
      </c>
      <c r="I4890" s="179">
        <v>0</v>
      </c>
      <c r="J4890" s="179">
        <v>0</v>
      </c>
      <c r="K4890" s="179">
        <v>0</v>
      </c>
      <c r="L4890" s="179">
        <v>0</v>
      </c>
      <c r="M4890" s="179">
        <v>54669.658202247461</v>
      </c>
      <c r="N4890" s="179">
        <v>0</v>
      </c>
      <c r="O4890" s="179">
        <v>0</v>
      </c>
      <c r="P4890" s="179">
        <v>0</v>
      </c>
      <c r="Q4890" s="179">
        <v>0</v>
      </c>
      <c r="R4890" s="180">
        <v>0</v>
      </c>
      <c r="S4890" s="180">
        <v>0</v>
      </c>
      <c r="T4890" s="180">
        <v>0</v>
      </c>
    </row>
    <row r="4891" spans="2:20" x14ac:dyDescent="0.3">
      <c r="B4891" s="19">
        <v>4888</v>
      </c>
      <c r="C4891" s="179">
        <v>0</v>
      </c>
      <c r="D4891" s="179">
        <v>0</v>
      </c>
      <c r="E4891" s="179">
        <v>45005.192697297018</v>
      </c>
      <c r="F4891" s="179">
        <v>0</v>
      </c>
      <c r="G4891" s="179">
        <v>0</v>
      </c>
      <c r="H4891" s="179">
        <v>38291.200640311035</v>
      </c>
      <c r="I4891" s="179">
        <v>0</v>
      </c>
      <c r="J4891" s="179">
        <v>0</v>
      </c>
      <c r="K4891" s="179">
        <v>0</v>
      </c>
      <c r="L4891" s="179">
        <v>0</v>
      </c>
      <c r="M4891" s="179">
        <v>2738825.3902983423</v>
      </c>
      <c r="N4891" s="179">
        <v>0</v>
      </c>
      <c r="O4891" s="179">
        <v>0</v>
      </c>
      <c r="P4891" s="179">
        <v>0</v>
      </c>
      <c r="Q4891" s="179">
        <v>0</v>
      </c>
      <c r="R4891" s="180">
        <v>0</v>
      </c>
      <c r="S4891" s="180">
        <v>0</v>
      </c>
      <c r="T4891" s="180">
        <v>0</v>
      </c>
    </row>
    <row r="4892" spans="2:20" x14ac:dyDescent="0.3">
      <c r="B4892" s="19">
        <v>4889</v>
      </c>
      <c r="C4892" s="179">
        <v>0</v>
      </c>
      <c r="D4892" s="179">
        <v>0</v>
      </c>
      <c r="E4892" s="179">
        <v>24677.095679909737</v>
      </c>
      <c r="F4892" s="179">
        <v>0</v>
      </c>
      <c r="G4892" s="179">
        <v>0</v>
      </c>
      <c r="H4892" s="179">
        <v>2061066.3205022705</v>
      </c>
      <c r="I4892" s="179">
        <v>0</v>
      </c>
      <c r="J4892" s="179">
        <v>0</v>
      </c>
      <c r="K4892" s="179">
        <v>0</v>
      </c>
      <c r="L4892" s="179">
        <v>0</v>
      </c>
      <c r="M4892" s="179">
        <v>52076.587423091507</v>
      </c>
      <c r="N4892" s="179">
        <v>0</v>
      </c>
      <c r="O4892" s="179">
        <v>0</v>
      </c>
      <c r="P4892" s="179">
        <v>0</v>
      </c>
      <c r="Q4892" s="179">
        <v>0</v>
      </c>
      <c r="R4892" s="180">
        <v>0</v>
      </c>
      <c r="S4892" s="180">
        <v>0</v>
      </c>
      <c r="T4892" s="180">
        <v>0</v>
      </c>
    </row>
    <row r="4893" spans="2:20" x14ac:dyDescent="0.3">
      <c r="B4893" s="19">
        <v>4890</v>
      </c>
      <c r="C4893" s="179">
        <v>0</v>
      </c>
      <c r="D4893" s="179">
        <v>0</v>
      </c>
      <c r="E4893" s="179">
        <v>670157.65773073863</v>
      </c>
      <c r="F4893" s="179">
        <v>0</v>
      </c>
      <c r="G4893" s="179">
        <v>0</v>
      </c>
      <c r="H4893" s="179">
        <v>5606.9327888092685</v>
      </c>
      <c r="I4893" s="179">
        <v>0</v>
      </c>
      <c r="J4893" s="179">
        <v>0</v>
      </c>
      <c r="K4893" s="179">
        <v>0</v>
      </c>
      <c r="L4893" s="179">
        <v>0</v>
      </c>
      <c r="M4893" s="179">
        <v>26430.296773944538</v>
      </c>
      <c r="N4893" s="179">
        <v>0</v>
      </c>
      <c r="O4893" s="179">
        <v>0</v>
      </c>
      <c r="P4893" s="179">
        <v>0</v>
      </c>
      <c r="Q4893" s="179">
        <v>0</v>
      </c>
      <c r="R4893" s="180">
        <v>0</v>
      </c>
      <c r="S4893" s="180">
        <v>0</v>
      </c>
      <c r="T4893" s="180">
        <v>0</v>
      </c>
    </row>
    <row r="4894" spans="2:20" x14ac:dyDescent="0.3">
      <c r="B4894" s="19">
        <v>4891</v>
      </c>
      <c r="C4894" s="179">
        <v>0</v>
      </c>
      <c r="D4894" s="179">
        <v>0</v>
      </c>
      <c r="E4894" s="179">
        <v>77523.64191122356</v>
      </c>
      <c r="F4894" s="179">
        <v>0</v>
      </c>
      <c r="G4894" s="179">
        <v>0</v>
      </c>
      <c r="H4894" s="179">
        <v>11400.446921285744</v>
      </c>
      <c r="I4894" s="179">
        <v>0</v>
      </c>
      <c r="J4894" s="179">
        <v>0</v>
      </c>
      <c r="K4894" s="179">
        <v>0</v>
      </c>
      <c r="L4894" s="179">
        <v>0</v>
      </c>
      <c r="M4894" s="179">
        <v>77176.323402513313</v>
      </c>
      <c r="N4894" s="179">
        <v>0</v>
      </c>
      <c r="O4894" s="179">
        <v>0</v>
      </c>
      <c r="P4894" s="179">
        <v>0</v>
      </c>
      <c r="Q4894" s="179">
        <v>0</v>
      </c>
      <c r="R4894" s="180">
        <v>0</v>
      </c>
      <c r="S4894" s="180">
        <v>0</v>
      </c>
      <c r="T4894" s="180">
        <v>0</v>
      </c>
    </row>
    <row r="4895" spans="2:20" x14ac:dyDescent="0.3">
      <c r="B4895" s="19">
        <v>4892</v>
      </c>
      <c r="C4895" s="179">
        <v>0</v>
      </c>
      <c r="D4895" s="179">
        <v>0</v>
      </c>
      <c r="E4895" s="179">
        <v>149978.83144915741</v>
      </c>
      <c r="F4895" s="179">
        <v>0</v>
      </c>
      <c r="G4895" s="179">
        <v>0</v>
      </c>
      <c r="H4895" s="179">
        <v>223127.15346611658</v>
      </c>
      <c r="I4895" s="179">
        <v>0</v>
      </c>
      <c r="J4895" s="179">
        <v>0</v>
      </c>
      <c r="K4895" s="179">
        <v>0</v>
      </c>
      <c r="L4895" s="179">
        <v>0</v>
      </c>
      <c r="M4895" s="179">
        <v>41463.175577522423</v>
      </c>
      <c r="N4895" s="179">
        <v>0</v>
      </c>
      <c r="O4895" s="179">
        <v>0</v>
      </c>
      <c r="P4895" s="179">
        <v>0</v>
      </c>
      <c r="Q4895" s="179">
        <v>0</v>
      </c>
      <c r="R4895" s="180">
        <v>0</v>
      </c>
      <c r="S4895" s="180">
        <v>0</v>
      </c>
      <c r="T4895" s="180">
        <v>0</v>
      </c>
    </row>
    <row r="4896" spans="2:20" x14ac:dyDescent="0.3">
      <c r="B4896" s="19">
        <v>4893</v>
      </c>
      <c r="C4896" s="179">
        <v>0</v>
      </c>
      <c r="D4896" s="179">
        <v>0</v>
      </c>
      <c r="E4896" s="179">
        <v>5668.5589808825298</v>
      </c>
      <c r="F4896" s="179">
        <v>0</v>
      </c>
      <c r="G4896" s="179">
        <v>0</v>
      </c>
      <c r="H4896" s="179">
        <v>8516.6295757761964</v>
      </c>
      <c r="I4896" s="179">
        <v>0</v>
      </c>
      <c r="J4896" s="179">
        <v>0</v>
      </c>
      <c r="K4896" s="179">
        <v>0</v>
      </c>
      <c r="L4896" s="179">
        <v>0</v>
      </c>
      <c r="M4896" s="179">
        <v>38962.957096660422</v>
      </c>
      <c r="N4896" s="179">
        <v>0</v>
      </c>
      <c r="O4896" s="179">
        <v>0</v>
      </c>
      <c r="P4896" s="179">
        <v>0</v>
      </c>
      <c r="Q4896" s="179">
        <v>0</v>
      </c>
      <c r="R4896" s="180">
        <v>0</v>
      </c>
      <c r="S4896" s="180">
        <v>0</v>
      </c>
      <c r="T4896" s="180">
        <v>0</v>
      </c>
    </row>
    <row r="4897" spans="2:20" x14ac:dyDescent="0.3">
      <c r="B4897" s="19">
        <v>4894</v>
      </c>
      <c r="C4897" s="179">
        <v>0</v>
      </c>
      <c r="D4897" s="179">
        <v>0</v>
      </c>
      <c r="E4897" s="179">
        <v>256383.31553665476</v>
      </c>
      <c r="F4897" s="179">
        <v>0</v>
      </c>
      <c r="G4897" s="179">
        <v>0</v>
      </c>
      <c r="H4897" s="179">
        <v>266820.71482088731</v>
      </c>
      <c r="I4897" s="179">
        <v>0</v>
      </c>
      <c r="J4897" s="179">
        <v>0</v>
      </c>
      <c r="K4897" s="179">
        <v>0</v>
      </c>
      <c r="L4897" s="179">
        <v>0</v>
      </c>
      <c r="M4897" s="179">
        <v>45536.763106835831</v>
      </c>
      <c r="N4897" s="179">
        <v>0</v>
      </c>
      <c r="O4897" s="179">
        <v>0</v>
      </c>
      <c r="P4897" s="179">
        <v>0</v>
      </c>
      <c r="Q4897" s="179">
        <v>0</v>
      </c>
      <c r="R4897" s="180">
        <v>0</v>
      </c>
      <c r="S4897" s="180">
        <v>0</v>
      </c>
      <c r="T4897" s="180">
        <v>0</v>
      </c>
    </row>
    <row r="4898" spans="2:20" x14ac:dyDescent="0.3">
      <c r="B4898" s="19">
        <v>4895</v>
      </c>
      <c r="C4898" s="179">
        <v>0</v>
      </c>
      <c r="D4898" s="179">
        <v>0</v>
      </c>
      <c r="E4898" s="179">
        <v>34923.423770216024</v>
      </c>
      <c r="F4898" s="179">
        <v>0</v>
      </c>
      <c r="G4898" s="179">
        <v>0</v>
      </c>
      <c r="H4898" s="179">
        <v>131178.81386224757</v>
      </c>
      <c r="I4898" s="179">
        <v>0</v>
      </c>
      <c r="J4898" s="179">
        <v>0</v>
      </c>
      <c r="K4898" s="179">
        <v>0</v>
      </c>
      <c r="L4898" s="179">
        <v>0</v>
      </c>
      <c r="M4898" s="179">
        <v>33801.957742447223</v>
      </c>
      <c r="N4898" s="179">
        <v>0</v>
      </c>
      <c r="O4898" s="179">
        <v>0</v>
      </c>
      <c r="P4898" s="179">
        <v>0</v>
      </c>
      <c r="Q4898" s="179">
        <v>0</v>
      </c>
      <c r="R4898" s="180">
        <v>0</v>
      </c>
      <c r="S4898" s="180">
        <v>0</v>
      </c>
      <c r="T4898" s="180">
        <v>0</v>
      </c>
    </row>
    <row r="4899" spans="2:20" x14ac:dyDescent="0.3">
      <c r="B4899" s="19">
        <v>4896</v>
      </c>
      <c r="C4899" s="179">
        <v>0</v>
      </c>
      <c r="D4899" s="179">
        <v>0</v>
      </c>
      <c r="E4899" s="179">
        <v>16887.333022383518</v>
      </c>
      <c r="F4899" s="179">
        <v>0</v>
      </c>
      <c r="G4899" s="179">
        <v>0</v>
      </c>
      <c r="H4899" s="179">
        <v>93515.276108471546</v>
      </c>
      <c r="I4899" s="179">
        <v>0</v>
      </c>
      <c r="J4899" s="179">
        <v>0</v>
      </c>
      <c r="K4899" s="179">
        <v>0</v>
      </c>
      <c r="L4899" s="179">
        <v>0</v>
      </c>
      <c r="M4899" s="179">
        <v>27902.682331126365</v>
      </c>
      <c r="N4899" s="179">
        <v>0</v>
      </c>
      <c r="O4899" s="179">
        <v>0</v>
      </c>
      <c r="P4899" s="179">
        <v>0</v>
      </c>
      <c r="Q4899" s="179">
        <v>0</v>
      </c>
      <c r="R4899" s="180">
        <v>0</v>
      </c>
      <c r="S4899" s="180">
        <v>0</v>
      </c>
      <c r="T4899" s="180">
        <v>0</v>
      </c>
    </row>
    <row r="4900" spans="2:20" x14ac:dyDescent="0.3">
      <c r="B4900" s="19">
        <v>4897</v>
      </c>
      <c r="C4900" s="179">
        <v>1</v>
      </c>
      <c r="D4900" s="179">
        <v>41341.595810803257</v>
      </c>
      <c r="E4900" s="179">
        <v>74146.368117945967</v>
      </c>
      <c r="F4900" s="179">
        <v>0</v>
      </c>
      <c r="G4900" s="179">
        <v>0</v>
      </c>
      <c r="H4900" s="179">
        <v>145614.91149713742</v>
      </c>
      <c r="I4900" s="179">
        <v>0</v>
      </c>
      <c r="J4900" s="179">
        <v>0</v>
      </c>
      <c r="K4900" s="179">
        <v>0</v>
      </c>
      <c r="L4900" s="179">
        <v>0</v>
      </c>
      <c r="M4900" s="179">
        <v>34771.138615879579</v>
      </c>
      <c r="N4900" s="179">
        <v>0</v>
      </c>
      <c r="O4900" s="179">
        <v>0</v>
      </c>
      <c r="P4900" s="179">
        <v>0</v>
      </c>
      <c r="Q4900" s="179">
        <v>0</v>
      </c>
      <c r="R4900" s="180">
        <v>0</v>
      </c>
      <c r="S4900" s="180">
        <v>0</v>
      </c>
      <c r="T4900" s="180">
        <v>41341.595810803257</v>
      </c>
    </row>
    <row r="4901" spans="2:20" x14ac:dyDescent="0.3">
      <c r="B4901" s="19">
        <v>4898</v>
      </c>
      <c r="C4901" s="179">
        <v>0</v>
      </c>
      <c r="D4901" s="179">
        <v>0</v>
      </c>
      <c r="E4901" s="179">
        <v>127568.090346868</v>
      </c>
      <c r="F4901" s="179">
        <v>0</v>
      </c>
      <c r="G4901" s="179">
        <v>0</v>
      </c>
      <c r="H4901" s="179">
        <v>273715.47838523053</v>
      </c>
      <c r="I4901" s="179">
        <v>0</v>
      </c>
      <c r="J4901" s="179">
        <v>0</v>
      </c>
      <c r="K4901" s="179">
        <v>515496.35919503012</v>
      </c>
      <c r="L4901" s="179">
        <v>1</v>
      </c>
      <c r="M4901" s="179">
        <v>83826.372050497099</v>
      </c>
      <c r="N4901" s="179">
        <v>0</v>
      </c>
      <c r="O4901" s="179">
        <v>0</v>
      </c>
      <c r="P4901" s="179">
        <v>0</v>
      </c>
      <c r="Q4901" s="179">
        <v>0</v>
      </c>
      <c r="R4901" s="180">
        <v>0</v>
      </c>
      <c r="S4901" s="180">
        <v>515496.35919503012</v>
      </c>
      <c r="T4901" s="180">
        <v>0</v>
      </c>
    </row>
    <row r="4902" spans="2:20" x14ac:dyDescent="0.3">
      <c r="B4902" s="19">
        <v>4899</v>
      </c>
      <c r="C4902" s="179">
        <v>0</v>
      </c>
      <c r="D4902" s="179">
        <v>0</v>
      </c>
      <c r="E4902" s="179">
        <v>267159.14503126754</v>
      </c>
      <c r="F4902" s="179">
        <v>0</v>
      </c>
      <c r="G4902" s="179">
        <v>0</v>
      </c>
      <c r="H4902" s="179">
        <v>25681.110211929095</v>
      </c>
      <c r="I4902" s="179">
        <v>0</v>
      </c>
      <c r="J4902" s="179">
        <v>0</v>
      </c>
      <c r="K4902" s="179">
        <v>0</v>
      </c>
      <c r="L4902" s="179">
        <v>0</v>
      </c>
      <c r="M4902" s="179">
        <v>9249.0743097128397</v>
      </c>
      <c r="N4902" s="179">
        <v>0</v>
      </c>
      <c r="O4902" s="179">
        <v>0</v>
      </c>
      <c r="P4902" s="179">
        <v>0</v>
      </c>
      <c r="Q4902" s="179">
        <v>0</v>
      </c>
      <c r="R4902" s="180">
        <v>0</v>
      </c>
      <c r="S4902" s="180">
        <v>0</v>
      </c>
      <c r="T4902" s="180">
        <v>0</v>
      </c>
    </row>
    <row r="4903" spans="2:20" x14ac:dyDescent="0.3">
      <c r="B4903" s="19">
        <v>4900</v>
      </c>
      <c r="C4903" s="179">
        <v>0</v>
      </c>
      <c r="D4903" s="179">
        <v>0</v>
      </c>
      <c r="E4903" s="179">
        <v>339402.61917961447</v>
      </c>
      <c r="F4903" s="179">
        <v>0</v>
      </c>
      <c r="G4903" s="179">
        <v>0</v>
      </c>
      <c r="H4903" s="179">
        <v>162427.37555499785</v>
      </c>
      <c r="I4903" s="179">
        <v>0</v>
      </c>
      <c r="J4903" s="179">
        <v>0</v>
      </c>
      <c r="K4903" s="179">
        <v>0</v>
      </c>
      <c r="L4903" s="179">
        <v>0</v>
      </c>
      <c r="M4903" s="179">
        <v>9362.6579948325107</v>
      </c>
      <c r="N4903" s="179">
        <v>0</v>
      </c>
      <c r="O4903" s="179">
        <v>0</v>
      </c>
      <c r="P4903" s="179">
        <v>0</v>
      </c>
      <c r="Q4903" s="179">
        <v>0</v>
      </c>
      <c r="R4903" s="180">
        <v>0</v>
      </c>
      <c r="S4903" s="180">
        <v>0</v>
      </c>
      <c r="T4903" s="180">
        <v>0</v>
      </c>
    </row>
    <row r="4904" spans="2:20" x14ac:dyDescent="0.3">
      <c r="B4904" s="19">
        <v>4901</v>
      </c>
      <c r="C4904" s="179">
        <v>0</v>
      </c>
      <c r="D4904" s="179">
        <v>0</v>
      </c>
      <c r="E4904" s="179">
        <v>991862.72978545155</v>
      </c>
      <c r="F4904" s="179">
        <v>0</v>
      </c>
      <c r="G4904" s="179">
        <v>0</v>
      </c>
      <c r="H4904" s="179">
        <v>219123.06459311154</v>
      </c>
      <c r="I4904" s="179">
        <v>0</v>
      </c>
      <c r="J4904" s="179">
        <v>0</v>
      </c>
      <c r="K4904" s="179">
        <v>0</v>
      </c>
      <c r="L4904" s="179">
        <v>0</v>
      </c>
      <c r="M4904" s="179">
        <v>957840.10986035003</v>
      </c>
      <c r="N4904" s="179">
        <v>0</v>
      </c>
      <c r="O4904" s="179">
        <v>0</v>
      </c>
      <c r="P4904" s="179">
        <v>0</v>
      </c>
      <c r="Q4904" s="179">
        <v>0</v>
      </c>
      <c r="R4904" s="180">
        <v>0</v>
      </c>
      <c r="S4904" s="180">
        <v>0</v>
      </c>
      <c r="T4904" s="180">
        <v>0</v>
      </c>
    </row>
    <row r="4905" spans="2:20" x14ac:dyDescent="0.3">
      <c r="B4905" s="19">
        <v>4902</v>
      </c>
      <c r="C4905" s="179">
        <v>0</v>
      </c>
      <c r="D4905" s="179">
        <v>0</v>
      </c>
      <c r="E4905" s="179">
        <v>21480.655510140696</v>
      </c>
      <c r="F4905" s="179">
        <v>0</v>
      </c>
      <c r="G4905" s="179">
        <v>0</v>
      </c>
      <c r="H4905" s="179">
        <v>29651.017357104811</v>
      </c>
      <c r="I4905" s="179">
        <v>0</v>
      </c>
      <c r="J4905" s="179">
        <v>0</v>
      </c>
      <c r="K4905" s="179">
        <v>91141.208408654769</v>
      </c>
      <c r="L4905" s="179">
        <v>1</v>
      </c>
      <c r="M4905" s="179">
        <v>6999.0457467037677</v>
      </c>
      <c r="N4905" s="179">
        <v>0</v>
      </c>
      <c r="O4905" s="179">
        <v>0</v>
      </c>
      <c r="P4905" s="179">
        <v>0</v>
      </c>
      <c r="Q4905" s="179">
        <v>0</v>
      </c>
      <c r="R4905" s="180">
        <v>0</v>
      </c>
      <c r="S4905" s="180">
        <v>91141.208408654769</v>
      </c>
      <c r="T4905" s="180">
        <v>0</v>
      </c>
    </row>
    <row r="4906" spans="2:20" x14ac:dyDescent="0.3">
      <c r="B4906" s="19">
        <v>4903</v>
      </c>
      <c r="C4906" s="179">
        <v>0</v>
      </c>
      <c r="D4906" s="179">
        <v>0</v>
      </c>
      <c r="E4906" s="179">
        <v>9785.6510263226337</v>
      </c>
      <c r="F4906" s="179">
        <v>0</v>
      </c>
      <c r="G4906" s="179">
        <v>0</v>
      </c>
      <c r="H4906" s="179">
        <v>34319.376285062302</v>
      </c>
      <c r="I4906" s="179">
        <v>0</v>
      </c>
      <c r="J4906" s="179">
        <v>0</v>
      </c>
      <c r="K4906" s="179">
        <v>0</v>
      </c>
      <c r="L4906" s="179">
        <v>0</v>
      </c>
      <c r="M4906" s="179">
        <v>21115.792763563397</v>
      </c>
      <c r="N4906" s="179">
        <v>0</v>
      </c>
      <c r="O4906" s="179">
        <v>0</v>
      </c>
      <c r="P4906" s="179">
        <v>0</v>
      </c>
      <c r="Q4906" s="179">
        <v>0</v>
      </c>
      <c r="R4906" s="180">
        <v>0</v>
      </c>
      <c r="S4906" s="180">
        <v>0</v>
      </c>
      <c r="T4906" s="180">
        <v>0</v>
      </c>
    </row>
    <row r="4907" spans="2:20" x14ac:dyDescent="0.3">
      <c r="B4907" s="19">
        <v>4904</v>
      </c>
      <c r="C4907" s="179">
        <v>0</v>
      </c>
      <c r="D4907" s="179">
        <v>0</v>
      </c>
      <c r="E4907" s="179">
        <v>23345.509379957595</v>
      </c>
      <c r="F4907" s="179">
        <v>0</v>
      </c>
      <c r="G4907" s="179">
        <v>0</v>
      </c>
      <c r="H4907" s="179">
        <v>116215.96774209689</v>
      </c>
      <c r="I4907" s="179">
        <v>0</v>
      </c>
      <c r="J4907" s="179">
        <v>0</v>
      </c>
      <c r="K4907" s="179">
        <v>0</v>
      </c>
      <c r="L4907" s="179">
        <v>0</v>
      </c>
      <c r="M4907" s="179">
        <v>116035.07755691267</v>
      </c>
      <c r="N4907" s="179">
        <v>0</v>
      </c>
      <c r="O4907" s="179">
        <v>0</v>
      </c>
      <c r="P4907" s="179">
        <v>0</v>
      </c>
      <c r="Q4907" s="179">
        <v>0</v>
      </c>
      <c r="R4907" s="180">
        <v>0</v>
      </c>
      <c r="S4907" s="180">
        <v>0</v>
      </c>
      <c r="T4907" s="180">
        <v>0</v>
      </c>
    </row>
    <row r="4908" spans="2:20" x14ac:dyDescent="0.3">
      <c r="B4908" s="19">
        <v>4905</v>
      </c>
      <c r="C4908" s="179">
        <v>0</v>
      </c>
      <c r="D4908" s="179">
        <v>0</v>
      </c>
      <c r="E4908" s="179">
        <v>146209.87764079691</v>
      </c>
      <c r="F4908" s="179">
        <v>0</v>
      </c>
      <c r="G4908" s="179">
        <v>0</v>
      </c>
      <c r="H4908" s="179">
        <v>44117.346930464606</v>
      </c>
      <c r="I4908" s="179">
        <v>0</v>
      </c>
      <c r="J4908" s="179">
        <v>0</v>
      </c>
      <c r="K4908" s="179">
        <v>0</v>
      </c>
      <c r="L4908" s="179">
        <v>0</v>
      </c>
      <c r="M4908" s="179">
        <v>38367.10974740798</v>
      </c>
      <c r="N4908" s="179">
        <v>0</v>
      </c>
      <c r="O4908" s="179">
        <v>0</v>
      </c>
      <c r="P4908" s="179">
        <v>0</v>
      </c>
      <c r="Q4908" s="179">
        <v>0</v>
      </c>
      <c r="R4908" s="180">
        <v>0</v>
      </c>
      <c r="S4908" s="180">
        <v>0</v>
      </c>
      <c r="T4908" s="180">
        <v>0</v>
      </c>
    </row>
    <row r="4909" spans="2:20" x14ac:dyDescent="0.3">
      <c r="B4909" s="19">
        <v>4906</v>
      </c>
      <c r="C4909" s="179">
        <v>0</v>
      </c>
      <c r="D4909" s="179">
        <v>0</v>
      </c>
      <c r="E4909" s="179">
        <v>825431.01863812306</v>
      </c>
      <c r="F4909" s="179">
        <v>0</v>
      </c>
      <c r="G4909" s="179">
        <v>0</v>
      </c>
      <c r="H4909" s="179">
        <v>38504.020752795841</v>
      </c>
      <c r="I4909" s="179">
        <v>0</v>
      </c>
      <c r="J4909" s="179">
        <v>0</v>
      </c>
      <c r="K4909" s="179">
        <v>0</v>
      </c>
      <c r="L4909" s="179">
        <v>0</v>
      </c>
      <c r="M4909" s="179">
        <v>2405.3956877819128</v>
      </c>
      <c r="N4909" s="179">
        <v>0</v>
      </c>
      <c r="O4909" s="179">
        <v>0</v>
      </c>
      <c r="P4909" s="179">
        <v>0</v>
      </c>
      <c r="Q4909" s="179">
        <v>0</v>
      </c>
      <c r="R4909" s="180">
        <v>0</v>
      </c>
      <c r="S4909" s="180">
        <v>0</v>
      </c>
      <c r="T4909" s="180">
        <v>0</v>
      </c>
    </row>
    <row r="4910" spans="2:20" x14ac:dyDescent="0.3">
      <c r="B4910" s="19">
        <v>4907</v>
      </c>
      <c r="C4910" s="179">
        <v>0</v>
      </c>
      <c r="D4910" s="179">
        <v>0</v>
      </c>
      <c r="E4910" s="179">
        <v>347002.85372862115</v>
      </c>
      <c r="F4910" s="179">
        <v>0</v>
      </c>
      <c r="G4910" s="179">
        <v>0</v>
      </c>
      <c r="H4910" s="179">
        <v>21051.500029443596</v>
      </c>
      <c r="I4910" s="179">
        <v>0</v>
      </c>
      <c r="J4910" s="179">
        <v>0</v>
      </c>
      <c r="K4910" s="179">
        <v>0</v>
      </c>
      <c r="L4910" s="179">
        <v>0</v>
      </c>
      <c r="M4910" s="179">
        <v>142328.62134733945</v>
      </c>
      <c r="N4910" s="179">
        <v>0</v>
      </c>
      <c r="O4910" s="179">
        <v>0</v>
      </c>
      <c r="P4910" s="179">
        <v>0</v>
      </c>
      <c r="Q4910" s="179">
        <v>0</v>
      </c>
      <c r="R4910" s="180">
        <v>0</v>
      </c>
      <c r="S4910" s="180">
        <v>0</v>
      </c>
      <c r="T4910" s="180">
        <v>0</v>
      </c>
    </row>
    <row r="4911" spans="2:20" x14ac:dyDescent="0.3">
      <c r="B4911" s="19">
        <v>4908</v>
      </c>
      <c r="C4911" s="179">
        <v>0</v>
      </c>
      <c r="D4911" s="179">
        <v>0</v>
      </c>
      <c r="E4911" s="179">
        <v>181196.2807842874</v>
      </c>
      <c r="F4911" s="179">
        <v>1</v>
      </c>
      <c r="G4911" s="179">
        <v>55524.894367377899</v>
      </c>
      <c r="H4911" s="179">
        <v>143929.26710803492</v>
      </c>
      <c r="I4911" s="179">
        <v>0</v>
      </c>
      <c r="J4911" s="179">
        <v>0</v>
      </c>
      <c r="K4911" s="179">
        <v>0</v>
      </c>
      <c r="L4911" s="179">
        <v>0</v>
      </c>
      <c r="M4911" s="179">
        <v>7025.3292442018274</v>
      </c>
      <c r="N4911" s="179">
        <v>0</v>
      </c>
      <c r="O4911" s="179">
        <v>0</v>
      </c>
      <c r="P4911" s="179">
        <v>0</v>
      </c>
      <c r="Q4911" s="179">
        <v>0</v>
      </c>
      <c r="R4911" s="180">
        <v>0</v>
      </c>
      <c r="S4911" s="180">
        <v>0</v>
      </c>
      <c r="T4911" s="180">
        <v>0</v>
      </c>
    </row>
    <row r="4912" spans="2:20" x14ac:dyDescent="0.3">
      <c r="B4912" s="19">
        <v>4909</v>
      </c>
      <c r="C4912" s="179">
        <v>0</v>
      </c>
      <c r="D4912" s="179">
        <v>0</v>
      </c>
      <c r="E4912" s="179">
        <v>11892.929438307498</v>
      </c>
      <c r="F4912" s="179">
        <v>0</v>
      </c>
      <c r="G4912" s="179">
        <v>0</v>
      </c>
      <c r="H4912" s="179">
        <v>526467.52143224399</v>
      </c>
      <c r="I4912" s="179">
        <v>0</v>
      </c>
      <c r="J4912" s="179">
        <v>0</v>
      </c>
      <c r="K4912" s="179">
        <v>0</v>
      </c>
      <c r="L4912" s="179">
        <v>0</v>
      </c>
      <c r="M4912" s="179">
        <v>10982.114269610311</v>
      </c>
      <c r="N4912" s="179">
        <v>0</v>
      </c>
      <c r="O4912" s="179">
        <v>0</v>
      </c>
      <c r="P4912" s="179">
        <v>0</v>
      </c>
      <c r="Q4912" s="179">
        <v>0</v>
      </c>
      <c r="R4912" s="180">
        <v>0</v>
      </c>
      <c r="S4912" s="180">
        <v>0</v>
      </c>
      <c r="T4912" s="180">
        <v>0</v>
      </c>
    </row>
    <row r="4913" spans="2:20" x14ac:dyDescent="0.3">
      <c r="B4913" s="19">
        <v>4910</v>
      </c>
      <c r="C4913" s="179">
        <v>1</v>
      </c>
      <c r="D4913" s="179">
        <v>40552.770535937248</v>
      </c>
      <c r="E4913" s="179">
        <v>5045422.4263203358</v>
      </c>
      <c r="F4913" s="179">
        <v>0</v>
      </c>
      <c r="G4913" s="179">
        <v>0</v>
      </c>
      <c r="H4913" s="179">
        <v>138005.56599616961</v>
      </c>
      <c r="I4913" s="179">
        <v>0</v>
      </c>
      <c r="J4913" s="179">
        <v>0</v>
      </c>
      <c r="K4913" s="179">
        <v>0</v>
      </c>
      <c r="L4913" s="179">
        <v>0</v>
      </c>
      <c r="M4913" s="179">
        <v>50094.789100617854</v>
      </c>
      <c r="N4913" s="179">
        <v>0</v>
      </c>
      <c r="O4913" s="179">
        <v>0</v>
      </c>
      <c r="P4913" s="179">
        <v>0</v>
      </c>
      <c r="Q4913" s="179">
        <v>0</v>
      </c>
      <c r="R4913" s="180">
        <v>0</v>
      </c>
      <c r="S4913" s="180">
        <v>0</v>
      </c>
      <c r="T4913" s="180">
        <v>40552.770535937248</v>
      </c>
    </row>
    <row r="4914" spans="2:20" x14ac:dyDescent="0.3">
      <c r="B4914" s="19">
        <v>4911</v>
      </c>
      <c r="C4914" s="179">
        <v>0</v>
      </c>
      <c r="D4914" s="179">
        <v>0</v>
      </c>
      <c r="E4914" s="179">
        <v>136573.51778311777</v>
      </c>
      <c r="F4914" s="179">
        <v>0</v>
      </c>
      <c r="G4914" s="179">
        <v>0</v>
      </c>
      <c r="H4914" s="179">
        <v>194388.2051788659</v>
      </c>
      <c r="I4914" s="179">
        <v>0</v>
      </c>
      <c r="J4914" s="179">
        <v>0</v>
      </c>
      <c r="K4914" s="179">
        <v>0</v>
      </c>
      <c r="L4914" s="179">
        <v>0</v>
      </c>
      <c r="M4914" s="179">
        <v>121045.57369647303</v>
      </c>
      <c r="N4914" s="179">
        <v>0</v>
      </c>
      <c r="O4914" s="179">
        <v>0</v>
      </c>
      <c r="P4914" s="179">
        <v>0</v>
      </c>
      <c r="Q4914" s="179">
        <v>0</v>
      </c>
      <c r="R4914" s="180">
        <v>0</v>
      </c>
      <c r="S4914" s="180">
        <v>0</v>
      </c>
      <c r="T4914" s="180">
        <v>0</v>
      </c>
    </row>
    <row r="4915" spans="2:20" x14ac:dyDescent="0.3">
      <c r="B4915" s="19">
        <v>4912</v>
      </c>
      <c r="C4915" s="179">
        <v>0</v>
      </c>
      <c r="D4915" s="179">
        <v>0</v>
      </c>
      <c r="E4915" s="179">
        <v>916794.59343756398</v>
      </c>
      <c r="F4915" s="179">
        <v>0</v>
      </c>
      <c r="G4915" s="179">
        <v>0</v>
      </c>
      <c r="H4915" s="179">
        <v>22442.258980206781</v>
      </c>
      <c r="I4915" s="179">
        <v>0</v>
      </c>
      <c r="J4915" s="179">
        <v>0</v>
      </c>
      <c r="K4915" s="179">
        <v>0</v>
      </c>
      <c r="L4915" s="179">
        <v>0</v>
      </c>
      <c r="M4915" s="179">
        <v>148131.72414959353</v>
      </c>
      <c r="N4915" s="179">
        <v>0</v>
      </c>
      <c r="O4915" s="179">
        <v>0</v>
      </c>
      <c r="P4915" s="179">
        <v>0</v>
      </c>
      <c r="Q4915" s="179">
        <v>0</v>
      </c>
      <c r="R4915" s="180">
        <v>0</v>
      </c>
      <c r="S4915" s="180">
        <v>0</v>
      </c>
      <c r="T4915" s="180">
        <v>0</v>
      </c>
    </row>
    <row r="4916" spans="2:20" x14ac:dyDescent="0.3">
      <c r="B4916" s="19">
        <v>4913</v>
      </c>
      <c r="C4916" s="179">
        <v>0</v>
      </c>
      <c r="D4916" s="179">
        <v>0</v>
      </c>
      <c r="E4916" s="179">
        <v>10398.643336945297</v>
      </c>
      <c r="F4916" s="179">
        <v>0</v>
      </c>
      <c r="G4916" s="179">
        <v>0</v>
      </c>
      <c r="H4916" s="179">
        <v>113626.95513548203</v>
      </c>
      <c r="I4916" s="179">
        <v>0</v>
      </c>
      <c r="J4916" s="179">
        <v>0</v>
      </c>
      <c r="K4916" s="179">
        <v>0</v>
      </c>
      <c r="L4916" s="179">
        <v>0</v>
      </c>
      <c r="M4916" s="179">
        <v>28926.498047657391</v>
      </c>
      <c r="N4916" s="179">
        <v>0</v>
      </c>
      <c r="O4916" s="179">
        <v>0</v>
      </c>
      <c r="P4916" s="179">
        <v>0</v>
      </c>
      <c r="Q4916" s="179">
        <v>0</v>
      </c>
      <c r="R4916" s="180">
        <v>0</v>
      </c>
      <c r="S4916" s="180">
        <v>0</v>
      </c>
      <c r="T4916" s="180">
        <v>0</v>
      </c>
    </row>
    <row r="4917" spans="2:20" x14ac:dyDescent="0.3">
      <c r="B4917" s="19">
        <v>4914</v>
      </c>
      <c r="C4917" s="179">
        <v>0</v>
      </c>
      <c r="D4917" s="179">
        <v>0</v>
      </c>
      <c r="E4917" s="179">
        <v>17543.596220694042</v>
      </c>
      <c r="F4917" s="179">
        <v>0</v>
      </c>
      <c r="G4917" s="179">
        <v>0</v>
      </c>
      <c r="H4917" s="179">
        <v>53965.951524059732</v>
      </c>
      <c r="I4917" s="179">
        <v>0</v>
      </c>
      <c r="J4917" s="179">
        <v>0</v>
      </c>
      <c r="K4917" s="179">
        <v>0</v>
      </c>
      <c r="L4917" s="179">
        <v>0</v>
      </c>
      <c r="M4917" s="179">
        <v>8168.320901733332</v>
      </c>
      <c r="N4917" s="179">
        <v>0</v>
      </c>
      <c r="O4917" s="179">
        <v>0</v>
      </c>
      <c r="P4917" s="179">
        <v>0</v>
      </c>
      <c r="Q4917" s="179">
        <v>0</v>
      </c>
      <c r="R4917" s="180">
        <v>0</v>
      </c>
      <c r="S4917" s="180">
        <v>0</v>
      </c>
      <c r="T4917" s="180">
        <v>0</v>
      </c>
    </row>
    <row r="4918" spans="2:20" x14ac:dyDescent="0.3">
      <c r="B4918" s="19">
        <v>4915</v>
      </c>
      <c r="C4918" s="179">
        <v>0</v>
      </c>
      <c r="D4918" s="179">
        <v>0</v>
      </c>
      <c r="E4918" s="179">
        <v>50898.649049037282</v>
      </c>
      <c r="F4918" s="179">
        <v>0</v>
      </c>
      <c r="G4918" s="179">
        <v>0</v>
      </c>
      <c r="H4918" s="179">
        <v>404883.37246498471</v>
      </c>
      <c r="I4918" s="179">
        <v>0</v>
      </c>
      <c r="J4918" s="179">
        <v>0</v>
      </c>
      <c r="K4918" s="179">
        <v>0</v>
      </c>
      <c r="L4918" s="179">
        <v>0</v>
      </c>
      <c r="M4918" s="179">
        <v>124983.92888511256</v>
      </c>
      <c r="N4918" s="179">
        <v>0</v>
      </c>
      <c r="O4918" s="179">
        <v>0</v>
      </c>
      <c r="P4918" s="179">
        <v>0</v>
      </c>
      <c r="Q4918" s="179">
        <v>0</v>
      </c>
      <c r="R4918" s="180">
        <v>0</v>
      </c>
      <c r="S4918" s="180">
        <v>0</v>
      </c>
      <c r="T4918" s="180">
        <v>0</v>
      </c>
    </row>
    <row r="4919" spans="2:20" x14ac:dyDescent="0.3">
      <c r="B4919" s="19">
        <v>4916</v>
      </c>
      <c r="C4919" s="179">
        <v>0</v>
      </c>
      <c r="D4919" s="179">
        <v>0</v>
      </c>
      <c r="E4919" s="179">
        <v>30196.061362864275</v>
      </c>
      <c r="F4919" s="179">
        <v>0</v>
      </c>
      <c r="G4919" s="179">
        <v>0</v>
      </c>
      <c r="H4919" s="179">
        <v>174526.4930553381</v>
      </c>
      <c r="I4919" s="179">
        <v>0</v>
      </c>
      <c r="J4919" s="179">
        <v>0</v>
      </c>
      <c r="K4919" s="179">
        <v>0</v>
      </c>
      <c r="L4919" s="179">
        <v>0</v>
      </c>
      <c r="M4919" s="179">
        <v>67289.88850038797</v>
      </c>
      <c r="N4919" s="179">
        <v>0</v>
      </c>
      <c r="O4919" s="179">
        <v>0</v>
      </c>
      <c r="P4919" s="179">
        <v>0</v>
      </c>
      <c r="Q4919" s="179">
        <v>0</v>
      </c>
      <c r="R4919" s="180">
        <v>0</v>
      </c>
      <c r="S4919" s="180">
        <v>0</v>
      </c>
      <c r="T4919" s="180">
        <v>0</v>
      </c>
    </row>
    <row r="4920" spans="2:20" x14ac:dyDescent="0.3">
      <c r="B4920" s="19">
        <v>4917</v>
      </c>
      <c r="C4920" s="179">
        <v>0</v>
      </c>
      <c r="D4920" s="179">
        <v>0</v>
      </c>
      <c r="E4920" s="179">
        <v>93222.804417663312</v>
      </c>
      <c r="F4920" s="179">
        <v>0</v>
      </c>
      <c r="G4920" s="179">
        <v>0</v>
      </c>
      <c r="H4920" s="179">
        <v>43262.707691823292</v>
      </c>
      <c r="I4920" s="179">
        <v>0</v>
      </c>
      <c r="J4920" s="179">
        <v>0</v>
      </c>
      <c r="K4920" s="179">
        <v>0</v>
      </c>
      <c r="L4920" s="179">
        <v>0</v>
      </c>
      <c r="M4920" s="179">
        <v>134835.99673282489</v>
      </c>
      <c r="N4920" s="179">
        <v>0</v>
      </c>
      <c r="O4920" s="179">
        <v>0</v>
      </c>
      <c r="P4920" s="179">
        <v>0</v>
      </c>
      <c r="Q4920" s="179">
        <v>0</v>
      </c>
      <c r="R4920" s="180">
        <v>0</v>
      </c>
      <c r="S4920" s="180">
        <v>0</v>
      </c>
      <c r="T4920" s="180">
        <v>0</v>
      </c>
    </row>
    <row r="4921" spans="2:20" x14ac:dyDescent="0.3">
      <c r="B4921" s="19">
        <v>4918</v>
      </c>
      <c r="C4921" s="179">
        <v>0</v>
      </c>
      <c r="D4921" s="179">
        <v>0</v>
      </c>
      <c r="E4921" s="179">
        <v>18152.48451350586</v>
      </c>
      <c r="F4921" s="179">
        <v>0</v>
      </c>
      <c r="G4921" s="179">
        <v>0</v>
      </c>
      <c r="H4921" s="179">
        <v>23988.630999096116</v>
      </c>
      <c r="I4921" s="179">
        <v>0</v>
      </c>
      <c r="J4921" s="179">
        <v>0</v>
      </c>
      <c r="K4921" s="179">
        <v>0</v>
      </c>
      <c r="L4921" s="179">
        <v>0</v>
      </c>
      <c r="M4921" s="179">
        <v>163846.75596321441</v>
      </c>
      <c r="N4921" s="179">
        <v>0</v>
      </c>
      <c r="O4921" s="179">
        <v>0</v>
      </c>
      <c r="P4921" s="179">
        <v>0</v>
      </c>
      <c r="Q4921" s="179">
        <v>0</v>
      </c>
      <c r="R4921" s="180">
        <v>0</v>
      </c>
      <c r="S4921" s="180">
        <v>0</v>
      </c>
      <c r="T4921" s="180">
        <v>0</v>
      </c>
    </row>
    <row r="4922" spans="2:20" x14ac:dyDescent="0.3">
      <c r="B4922" s="19">
        <v>4919</v>
      </c>
      <c r="C4922" s="179">
        <v>0</v>
      </c>
      <c r="D4922" s="179">
        <v>0</v>
      </c>
      <c r="E4922" s="179">
        <v>17440.354847736846</v>
      </c>
      <c r="F4922" s="179">
        <v>0</v>
      </c>
      <c r="G4922" s="179">
        <v>0</v>
      </c>
      <c r="H4922" s="179">
        <v>108867.32929791189</v>
      </c>
      <c r="I4922" s="179">
        <v>0</v>
      </c>
      <c r="J4922" s="179">
        <v>0</v>
      </c>
      <c r="K4922" s="179">
        <v>0</v>
      </c>
      <c r="L4922" s="179">
        <v>0</v>
      </c>
      <c r="M4922" s="179">
        <v>13864.289000113753</v>
      </c>
      <c r="N4922" s="179">
        <v>0</v>
      </c>
      <c r="O4922" s="179">
        <v>0</v>
      </c>
      <c r="P4922" s="179">
        <v>0</v>
      </c>
      <c r="Q4922" s="179">
        <v>0</v>
      </c>
      <c r="R4922" s="180">
        <v>0</v>
      </c>
      <c r="S4922" s="180">
        <v>0</v>
      </c>
      <c r="T4922" s="180">
        <v>0</v>
      </c>
    </row>
    <row r="4923" spans="2:20" x14ac:dyDescent="0.3">
      <c r="B4923" s="19">
        <v>4920</v>
      </c>
      <c r="C4923" s="179">
        <v>0</v>
      </c>
      <c r="D4923" s="179">
        <v>0</v>
      </c>
      <c r="E4923" s="179">
        <v>54097.301790174439</v>
      </c>
      <c r="F4923" s="179">
        <v>0</v>
      </c>
      <c r="G4923" s="179">
        <v>0</v>
      </c>
      <c r="H4923" s="179">
        <v>29997.974638013598</v>
      </c>
      <c r="I4923" s="179">
        <v>0</v>
      </c>
      <c r="J4923" s="179">
        <v>0</v>
      </c>
      <c r="K4923" s="179">
        <v>0</v>
      </c>
      <c r="L4923" s="179">
        <v>0</v>
      </c>
      <c r="M4923" s="179">
        <v>34361.559985907254</v>
      </c>
      <c r="N4923" s="179">
        <v>0</v>
      </c>
      <c r="O4923" s="179">
        <v>0</v>
      </c>
      <c r="P4923" s="179">
        <v>0</v>
      </c>
      <c r="Q4923" s="179">
        <v>0</v>
      </c>
      <c r="R4923" s="180">
        <v>0</v>
      </c>
      <c r="S4923" s="180">
        <v>0</v>
      </c>
      <c r="T4923" s="180">
        <v>0</v>
      </c>
    </row>
    <row r="4924" spans="2:20" x14ac:dyDescent="0.3">
      <c r="B4924" s="19">
        <v>4921</v>
      </c>
      <c r="C4924" s="179">
        <v>1</v>
      </c>
      <c r="D4924" s="179">
        <v>11109.107439151696</v>
      </c>
      <c r="E4924" s="179">
        <v>235603.96261849557</v>
      </c>
      <c r="F4924" s="179">
        <v>0</v>
      </c>
      <c r="G4924" s="179">
        <v>0</v>
      </c>
      <c r="H4924" s="179">
        <v>85166.459435938814</v>
      </c>
      <c r="I4924" s="179">
        <v>0</v>
      </c>
      <c r="J4924" s="179">
        <v>0</v>
      </c>
      <c r="K4924" s="179">
        <v>0</v>
      </c>
      <c r="L4924" s="179">
        <v>0</v>
      </c>
      <c r="M4924" s="179">
        <v>27081.863138989494</v>
      </c>
      <c r="N4924" s="179">
        <v>0</v>
      </c>
      <c r="O4924" s="179">
        <v>0</v>
      </c>
      <c r="P4924" s="179">
        <v>0</v>
      </c>
      <c r="Q4924" s="179">
        <v>0</v>
      </c>
      <c r="R4924" s="180">
        <v>0</v>
      </c>
      <c r="S4924" s="180">
        <v>0</v>
      </c>
      <c r="T4924" s="180">
        <v>11109.107439151696</v>
      </c>
    </row>
    <row r="4925" spans="2:20" x14ac:dyDescent="0.3">
      <c r="B4925" s="19">
        <v>4922</v>
      </c>
      <c r="C4925" s="179">
        <v>0</v>
      </c>
      <c r="D4925" s="179">
        <v>0</v>
      </c>
      <c r="E4925" s="179">
        <v>74755.719388913873</v>
      </c>
      <c r="F4925" s="179">
        <v>0</v>
      </c>
      <c r="G4925" s="179">
        <v>0</v>
      </c>
      <c r="H4925" s="179">
        <v>33262.20880713332</v>
      </c>
      <c r="I4925" s="179">
        <v>0</v>
      </c>
      <c r="J4925" s="179">
        <v>0</v>
      </c>
      <c r="K4925" s="179">
        <v>0</v>
      </c>
      <c r="L4925" s="179">
        <v>0</v>
      </c>
      <c r="M4925" s="179">
        <v>250838.65683070471</v>
      </c>
      <c r="N4925" s="179">
        <v>0</v>
      </c>
      <c r="O4925" s="179">
        <v>0</v>
      </c>
      <c r="P4925" s="179">
        <v>0</v>
      </c>
      <c r="Q4925" s="179">
        <v>0</v>
      </c>
      <c r="R4925" s="180">
        <v>0</v>
      </c>
      <c r="S4925" s="180">
        <v>0</v>
      </c>
      <c r="T4925" s="180">
        <v>0</v>
      </c>
    </row>
    <row r="4926" spans="2:20" x14ac:dyDescent="0.3">
      <c r="B4926" s="19">
        <v>4923</v>
      </c>
      <c r="C4926" s="179">
        <v>0</v>
      </c>
      <c r="D4926" s="179">
        <v>0</v>
      </c>
      <c r="E4926" s="179">
        <v>2077.8164234440283</v>
      </c>
      <c r="F4926" s="179">
        <v>0</v>
      </c>
      <c r="G4926" s="179">
        <v>0</v>
      </c>
      <c r="H4926" s="179">
        <v>18173.464580772903</v>
      </c>
      <c r="I4926" s="179">
        <v>0</v>
      </c>
      <c r="J4926" s="179">
        <v>0</v>
      </c>
      <c r="K4926" s="179">
        <v>0</v>
      </c>
      <c r="L4926" s="179">
        <v>0</v>
      </c>
      <c r="M4926" s="179">
        <v>15026.980144288838</v>
      </c>
      <c r="N4926" s="179">
        <v>0</v>
      </c>
      <c r="O4926" s="179">
        <v>0</v>
      </c>
      <c r="P4926" s="179">
        <v>0</v>
      </c>
      <c r="Q4926" s="179">
        <v>0</v>
      </c>
      <c r="R4926" s="180">
        <v>0</v>
      </c>
      <c r="S4926" s="180">
        <v>0</v>
      </c>
      <c r="T4926" s="180">
        <v>0</v>
      </c>
    </row>
    <row r="4927" spans="2:20" x14ac:dyDescent="0.3">
      <c r="B4927" s="19">
        <v>4924</v>
      </c>
      <c r="C4927" s="179">
        <v>0</v>
      </c>
      <c r="D4927" s="179">
        <v>0</v>
      </c>
      <c r="E4927" s="179">
        <v>401532.23739523056</v>
      </c>
      <c r="F4927" s="179">
        <v>0</v>
      </c>
      <c r="G4927" s="179">
        <v>0</v>
      </c>
      <c r="H4927" s="179">
        <v>126736.30977031549</v>
      </c>
      <c r="I4927" s="179">
        <v>0</v>
      </c>
      <c r="J4927" s="179">
        <v>0</v>
      </c>
      <c r="K4927" s="179">
        <v>0</v>
      </c>
      <c r="L4927" s="179">
        <v>0</v>
      </c>
      <c r="M4927" s="179">
        <v>78632.605839461874</v>
      </c>
      <c r="N4927" s="179">
        <v>0</v>
      </c>
      <c r="O4927" s="179">
        <v>0</v>
      </c>
      <c r="P4927" s="179">
        <v>0</v>
      </c>
      <c r="Q4927" s="179">
        <v>0</v>
      </c>
      <c r="R4927" s="180">
        <v>0</v>
      </c>
      <c r="S4927" s="180">
        <v>0</v>
      </c>
      <c r="T4927" s="180">
        <v>0</v>
      </c>
    </row>
    <row r="4928" spans="2:20" x14ac:dyDescent="0.3">
      <c r="B4928" s="19">
        <v>4925</v>
      </c>
      <c r="C4928" s="179">
        <v>0</v>
      </c>
      <c r="D4928" s="179">
        <v>0</v>
      </c>
      <c r="E4928" s="179">
        <v>19040.902370521781</v>
      </c>
      <c r="F4928" s="179">
        <v>0</v>
      </c>
      <c r="G4928" s="179">
        <v>0</v>
      </c>
      <c r="H4928" s="179">
        <v>22618.995857519105</v>
      </c>
      <c r="I4928" s="179">
        <v>0</v>
      </c>
      <c r="J4928" s="179">
        <v>0</v>
      </c>
      <c r="K4928" s="179">
        <v>0</v>
      </c>
      <c r="L4928" s="179">
        <v>0</v>
      </c>
      <c r="M4928" s="179">
        <v>12670.353263239576</v>
      </c>
      <c r="N4928" s="179">
        <v>0</v>
      </c>
      <c r="O4928" s="179">
        <v>0</v>
      </c>
      <c r="P4928" s="179">
        <v>0</v>
      </c>
      <c r="Q4928" s="179">
        <v>0</v>
      </c>
      <c r="R4928" s="180">
        <v>0</v>
      </c>
      <c r="S4928" s="180">
        <v>0</v>
      </c>
      <c r="T4928" s="180">
        <v>0</v>
      </c>
    </row>
    <row r="4929" spans="2:20" x14ac:dyDescent="0.3">
      <c r="B4929" s="19">
        <v>4926</v>
      </c>
      <c r="C4929" s="179">
        <v>0</v>
      </c>
      <c r="D4929" s="179">
        <v>0</v>
      </c>
      <c r="E4929" s="179">
        <v>50058.954226001304</v>
      </c>
      <c r="F4929" s="179">
        <v>0</v>
      </c>
      <c r="G4929" s="179">
        <v>0</v>
      </c>
      <c r="H4929" s="179">
        <v>638742.5579448496</v>
      </c>
      <c r="I4929" s="179">
        <v>0</v>
      </c>
      <c r="J4929" s="179">
        <v>0</v>
      </c>
      <c r="K4929" s="179">
        <v>0</v>
      </c>
      <c r="L4929" s="179">
        <v>0</v>
      </c>
      <c r="M4929" s="179">
        <v>90667.903658657655</v>
      </c>
      <c r="N4929" s="179">
        <v>0</v>
      </c>
      <c r="O4929" s="179">
        <v>0</v>
      </c>
      <c r="P4929" s="179">
        <v>0</v>
      </c>
      <c r="Q4929" s="179">
        <v>0</v>
      </c>
      <c r="R4929" s="180">
        <v>0</v>
      </c>
      <c r="S4929" s="180">
        <v>0</v>
      </c>
      <c r="T4929" s="180">
        <v>0</v>
      </c>
    </row>
    <row r="4930" spans="2:20" x14ac:dyDescent="0.3">
      <c r="B4930" s="19">
        <v>4927</v>
      </c>
      <c r="C4930" s="179">
        <v>0</v>
      </c>
      <c r="D4930" s="179">
        <v>0</v>
      </c>
      <c r="E4930" s="179">
        <v>265929.44885836227</v>
      </c>
      <c r="F4930" s="179">
        <v>0</v>
      </c>
      <c r="G4930" s="179">
        <v>0</v>
      </c>
      <c r="H4930" s="179">
        <v>58528.251351155333</v>
      </c>
      <c r="I4930" s="179">
        <v>0</v>
      </c>
      <c r="J4930" s="179">
        <v>0</v>
      </c>
      <c r="K4930" s="179">
        <v>0</v>
      </c>
      <c r="L4930" s="179">
        <v>0</v>
      </c>
      <c r="M4930" s="179">
        <v>220888.80474155775</v>
      </c>
      <c r="N4930" s="179">
        <v>0</v>
      </c>
      <c r="O4930" s="179">
        <v>0</v>
      </c>
      <c r="P4930" s="179">
        <v>0</v>
      </c>
      <c r="Q4930" s="179">
        <v>0</v>
      </c>
      <c r="R4930" s="180">
        <v>0</v>
      </c>
      <c r="S4930" s="180">
        <v>0</v>
      </c>
      <c r="T4930" s="180">
        <v>0</v>
      </c>
    </row>
    <row r="4931" spans="2:20" x14ac:dyDescent="0.3">
      <c r="B4931" s="19">
        <v>4928</v>
      </c>
      <c r="C4931" s="179">
        <v>0</v>
      </c>
      <c r="D4931" s="179">
        <v>0</v>
      </c>
      <c r="E4931" s="179">
        <v>45195.346304616549</v>
      </c>
      <c r="F4931" s="179">
        <v>0</v>
      </c>
      <c r="G4931" s="179">
        <v>0</v>
      </c>
      <c r="H4931" s="179">
        <v>531088.41918717965</v>
      </c>
      <c r="I4931" s="179">
        <v>0</v>
      </c>
      <c r="J4931" s="179">
        <v>0</v>
      </c>
      <c r="K4931" s="179">
        <v>0</v>
      </c>
      <c r="L4931" s="179">
        <v>0</v>
      </c>
      <c r="M4931" s="179">
        <v>134289.8629751768</v>
      </c>
      <c r="N4931" s="179">
        <v>0</v>
      </c>
      <c r="O4931" s="179">
        <v>0</v>
      </c>
      <c r="P4931" s="179">
        <v>0</v>
      </c>
      <c r="Q4931" s="179">
        <v>0</v>
      </c>
      <c r="R4931" s="180">
        <v>0</v>
      </c>
      <c r="S4931" s="180">
        <v>0</v>
      </c>
      <c r="T4931" s="180">
        <v>0</v>
      </c>
    </row>
    <row r="4932" spans="2:20" x14ac:dyDescent="0.3">
      <c r="B4932" s="19">
        <v>4929</v>
      </c>
      <c r="C4932" s="179">
        <v>0</v>
      </c>
      <c r="D4932" s="179">
        <v>0</v>
      </c>
      <c r="E4932" s="179">
        <v>279931.86202552961</v>
      </c>
      <c r="F4932" s="179">
        <v>0</v>
      </c>
      <c r="G4932" s="179">
        <v>0</v>
      </c>
      <c r="H4932" s="179">
        <v>1179473.4481440545</v>
      </c>
      <c r="I4932" s="179">
        <v>0</v>
      </c>
      <c r="J4932" s="179">
        <v>0</v>
      </c>
      <c r="K4932" s="179">
        <v>0</v>
      </c>
      <c r="L4932" s="179">
        <v>0</v>
      </c>
      <c r="M4932" s="179">
        <v>40569.316291530282</v>
      </c>
      <c r="N4932" s="179">
        <v>0</v>
      </c>
      <c r="O4932" s="179">
        <v>0</v>
      </c>
      <c r="P4932" s="179">
        <v>0</v>
      </c>
      <c r="Q4932" s="179">
        <v>0</v>
      </c>
      <c r="R4932" s="180">
        <v>0</v>
      </c>
      <c r="S4932" s="180">
        <v>0</v>
      </c>
      <c r="T4932" s="180">
        <v>0</v>
      </c>
    </row>
    <row r="4933" spans="2:20" x14ac:dyDescent="0.3">
      <c r="B4933" s="19">
        <v>4930</v>
      </c>
      <c r="C4933" s="179">
        <v>0</v>
      </c>
      <c r="D4933" s="179">
        <v>0</v>
      </c>
      <c r="E4933" s="179">
        <v>26439.234096745051</v>
      </c>
      <c r="F4933" s="179">
        <v>0</v>
      </c>
      <c r="G4933" s="179">
        <v>0</v>
      </c>
      <c r="H4933" s="179">
        <v>41190.267065531829</v>
      </c>
      <c r="I4933" s="179">
        <v>0</v>
      </c>
      <c r="J4933" s="179">
        <v>0</v>
      </c>
      <c r="K4933" s="179">
        <v>0</v>
      </c>
      <c r="L4933" s="179">
        <v>0</v>
      </c>
      <c r="M4933" s="179">
        <v>25858.431747768595</v>
      </c>
      <c r="N4933" s="179">
        <v>0</v>
      </c>
      <c r="O4933" s="179">
        <v>0</v>
      </c>
      <c r="P4933" s="179">
        <v>0</v>
      </c>
      <c r="Q4933" s="179">
        <v>0</v>
      </c>
      <c r="R4933" s="180">
        <v>0</v>
      </c>
      <c r="S4933" s="180">
        <v>0</v>
      </c>
      <c r="T4933" s="180">
        <v>0</v>
      </c>
    </row>
    <row r="4934" spans="2:20" x14ac:dyDescent="0.3">
      <c r="B4934" s="19">
        <v>4931</v>
      </c>
      <c r="C4934" s="179">
        <v>0</v>
      </c>
      <c r="D4934" s="179">
        <v>0</v>
      </c>
      <c r="E4934" s="179">
        <v>529831.83819875657</v>
      </c>
      <c r="F4934" s="179">
        <v>0</v>
      </c>
      <c r="G4934" s="179">
        <v>0</v>
      </c>
      <c r="H4934" s="179">
        <v>26803.26813281994</v>
      </c>
      <c r="I4934" s="179">
        <v>0</v>
      </c>
      <c r="J4934" s="179">
        <v>0</v>
      </c>
      <c r="K4934" s="179">
        <v>0</v>
      </c>
      <c r="L4934" s="179">
        <v>0</v>
      </c>
      <c r="M4934" s="179">
        <v>451431.72718188941</v>
      </c>
      <c r="N4934" s="179">
        <v>0</v>
      </c>
      <c r="O4934" s="179">
        <v>0</v>
      </c>
      <c r="P4934" s="179">
        <v>0</v>
      </c>
      <c r="Q4934" s="179">
        <v>0</v>
      </c>
      <c r="R4934" s="180">
        <v>0</v>
      </c>
      <c r="S4934" s="180">
        <v>0</v>
      </c>
      <c r="T4934" s="180">
        <v>0</v>
      </c>
    </row>
    <row r="4935" spans="2:20" x14ac:dyDescent="0.3">
      <c r="B4935" s="19">
        <v>4932</v>
      </c>
      <c r="C4935" s="179">
        <v>0</v>
      </c>
      <c r="D4935" s="179">
        <v>0</v>
      </c>
      <c r="E4935" s="179">
        <v>82421.128429340839</v>
      </c>
      <c r="F4935" s="179">
        <v>0</v>
      </c>
      <c r="G4935" s="179">
        <v>0</v>
      </c>
      <c r="H4935" s="179">
        <v>730976.6305700267</v>
      </c>
      <c r="I4935" s="179">
        <v>0</v>
      </c>
      <c r="J4935" s="179">
        <v>0</v>
      </c>
      <c r="K4935" s="179">
        <v>0</v>
      </c>
      <c r="L4935" s="179">
        <v>0</v>
      </c>
      <c r="M4935" s="179">
        <v>25953.271589702483</v>
      </c>
      <c r="N4935" s="179">
        <v>0</v>
      </c>
      <c r="O4935" s="179">
        <v>0</v>
      </c>
      <c r="P4935" s="179">
        <v>0</v>
      </c>
      <c r="Q4935" s="179">
        <v>0</v>
      </c>
      <c r="R4935" s="180">
        <v>0</v>
      </c>
      <c r="S4935" s="180">
        <v>0</v>
      </c>
      <c r="T4935" s="180">
        <v>0</v>
      </c>
    </row>
    <row r="4936" spans="2:20" x14ac:dyDescent="0.3">
      <c r="B4936" s="19">
        <v>4933</v>
      </c>
      <c r="C4936" s="179">
        <v>0</v>
      </c>
      <c r="D4936" s="179">
        <v>0</v>
      </c>
      <c r="E4936" s="179">
        <v>3687807.5173021401</v>
      </c>
      <c r="F4936" s="179">
        <v>0</v>
      </c>
      <c r="G4936" s="179">
        <v>0</v>
      </c>
      <c r="H4936" s="179">
        <v>238080.51368359025</v>
      </c>
      <c r="I4936" s="179">
        <v>0</v>
      </c>
      <c r="J4936" s="179">
        <v>0</v>
      </c>
      <c r="K4936" s="179">
        <v>0</v>
      </c>
      <c r="L4936" s="179">
        <v>0</v>
      </c>
      <c r="M4936" s="179">
        <v>765369.63389830012</v>
      </c>
      <c r="N4936" s="179">
        <v>0</v>
      </c>
      <c r="O4936" s="179">
        <v>0</v>
      </c>
      <c r="P4936" s="179">
        <v>0</v>
      </c>
      <c r="Q4936" s="179">
        <v>0</v>
      </c>
      <c r="R4936" s="180">
        <v>0</v>
      </c>
      <c r="S4936" s="180">
        <v>0</v>
      </c>
      <c r="T4936" s="180">
        <v>0</v>
      </c>
    </row>
    <row r="4937" spans="2:20" x14ac:dyDescent="0.3">
      <c r="B4937" s="19">
        <v>4934</v>
      </c>
      <c r="C4937" s="179">
        <v>0</v>
      </c>
      <c r="D4937" s="179">
        <v>0</v>
      </c>
      <c r="E4937" s="179">
        <v>20111.57793782825</v>
      </c>
      <c r="F4937" s="179">
        <v>0</v>
      </c>
      <c r="G4937" s="179">
        <v>0</v>
      </c>
      <c r="H4937" s="179">
        <v>483364.47377924249</v>
      </c>
      <c r="I4937" s="179">
        <v>0</v>
      </c>
      <c r="J4937" s="179">
        <v>0</v>
      </c>
      <c r="K4937" s="179">
        <v>0</v>
      </c>
      <c r="L4937" s="179">
        <v>0</v>
      </c>
      <c r="M4937" s="179">
        <v>32905.544590139179</v>
      </c>
      <c r="N4937" s="179">
        <v>0</v>
      </c>
      <c r="O4937" s="179">
        <v>0</v>
      </c>
      <c r="P4937" s="179">
        <v>0</v>
      </c>
      <c r="Q4937" s="179">
        <v>0</v>
      </c>
      <c r="R4937" s="180">
        <v>0</v>
      </c>
      <c r="S4937" s="180">
        <v>0</v>
      </c>
      <c r="T4937" s="180">
        <v>0</v>
      </c>
    </row>
    <row r="4938" spans="2:20" x14ac:dyDescent="0.3">
      <c r="B4938" s="19">
        <v>4935</v>
      </c>
      <c r="C4938" s="179">
        <v>0</v>
      </c>
      <c r="D4938" s="179">
        <v>0</v>
      </c>
      <c r="E4938" s="179">
        <v>82209.075503585918</v>
      </c>
      <c r="F4938" s="179">
        <v>0</v>
      </c>
      <c r="G4938" s="179">
        <v>0</v>
      </c>
      <c r="H4938" s="179">
        <v>128726.39834536948</v>
      </c>
      <c r="I4938" s="179">
        <v>0</v>
      </c>
      <c r="J4938" s="179">
        <v>0</v>
      </c>
      <c r="K4938" s="179">
        <v>0</v>
      </c>
      <c r="L4938" s="179">
        <v>0</v>
      </c>
      <c r="M4938" s="179">
        <v>16948.210403628444</v>
      </c>
      <c r="N4938" s="179">
        <v>0</v>
      </c>
      <c r="O4938" s="179">
        <v>0</v>
      </c>
      <c r="P4938" s="179">
        <v>0</v>
      </c>
      <c r="Q4938" s="179">
        <v>0</v>
      </c>
      <c r="R4938" s="180">
        <v>0</v>
      </c>
      <c r="S4938" s="180">
        <v>0</v>
      </c>
      <c r="T4938" s="180">
        <v>0</v>
      </c>
    </row>
    <row r="4939" spans="2:20" x14ac:dyDescent="0.3">
      <c r="B4939" s="19">
        <v>4936</v>
      </c>
      <c r="C4939" s="179">
        <v>0</v>
      </c>
      <c r="D4939" s="179">
        <v>0</v>
      </c>
      <c r="E4939" s="179">
        <v>79204.186053666519</v>
      </c>
      <c r="F4939" s="179">
        <v>0</v>
      </c>
      <c r="G4939" s="179">
        <v>0</v>
      </c>
      <c r="H4939" s="179">
        <v>39348.44823281451</v>
      </c>
      <c r="I4939" s="179">
        <v>0</v>
      </c>
      <c r="J4939" s="179">
        <v>0</v>
      </c>
      <c r="K4939" s="179">
        <v>0</v>
      </c>
      <c r="L4939" s="179">
        <v>0</v>
      </c>
      <c r="M4939" s="179">
        <v>85861.171714732161</v>
      </c>
      <c r="N4939" s="179">
        <v>0</v>
      </c>
      <c r="O4939" s="179">
        <v>0</v>
      </c>
      <c r="P4939" s="179">
        <v>0</v>
      </c>
      <c r="Q4939" s="179">
        <v>0</v>
      </c>
      <c r="R4939" s="180">
        <v>0</v>
      </c>
      <c r="S4939" s="180">
        <v>0</v>
      </c>
      <c r="T4939" s="180">
        <v>0</v>
      </c>
    </row>
    <row r="4940" spans="2:20" x14ac:dyDescent="0.3">
      <c r="B4940" s="19">
        <v>4937</v>
      </c>
      <c r="C4940" s="179">
        <v>0</v>
      </c>
      <c r="D4940" s="179">
        <v>0</v>
      </c>
      <c r="E4940" s="179">
        <v>6951.677064125266</v>
      </c>
      <c r="F4940" s="179">
        <v>0</v>
      </c>
      <c r="G4940" s="179">
        <v>0</v>
      </c>
      <c r="H4940" s="179">
        <v>17992.242214967111</v>
      </c>
      <c r="I4940" s="179">
        <v>0</v>
      </c>
      <c r="J4940" s="179">
        <v>0</v>
      </c>
      <c r="K4940" s="179">
        <v>0</v>
      </c>
      <c r="L4940" s="179">
        <v>0</v>
      </c>
      <c r="M4940" s="179">
        <v>43730.295440539921</v>
      </c>
      <c r="N4940" s="179">
        <v>0</v>
      </c>
      <c r="O4940" s="179">
        <v>0</v>
      </c>
      <c r="P4940" s="179">
        <v>0</v>
      </c>
      <c r="Q4940" s="179">
        <v>0</v>
      </c>
      <c r="R4940" s="180">
        <v>0</v>
      </c>
      <c r="S4940" s="180">
        <v>0</v>
      </c>
      <c r="T4940" s="180">
        <v>0</v>
      </c>
    </row>
    <row r="4941" spans="2:20" x14ac:dyDescent="0.3">
      <c r="B4941" s="19">
        <v>4938</v>
      </c>
      <c r="C4941" s="179">
        <v>0</v>
      </c>
      <c r="D4941" s="179">
        <v>0</v>
      </c>
      <c r="E4941" s="179">
        <v>163017.76775302071</v>
      </c>
      <c r="F4941" s="179">
        <v>0</v>
      </c>
      <c r="G4941" s="179">
        <v>0</v>
      </c>
      <c r="H4941" s="179">
        <v>161864.45740264154</v>
      </c>
      <c r="I4941" s="179">
        <v>0</v>
      </c>
      <c r="J4941" s="179">
        <v>0</v>
      </c>
      <c r="K4941" s="179">
        <v>0</v>
      </c>
      <c r="L4941" s="179">
        <v>0</v>
      </c>
      <c r="M4941" s="179">
        <v>85323.803306034475</v>
      </c>
      <c r="N4941" s="179">
        <v>0</v>
      </c>
      <c r="O4941" s="179">
        <v>0</v>
      </c>
      <c r="P4941" s="179">
        <v>0</v>
      </c>
      <c r="Q4941" s="179">
        <v>0</v>
      </c>
      <c r="R4941" s="180">
        <v>0</v>
      </c>
      <c r="S4941" s="180">
        <v>0</v>
      </c>
      <c r="T4941" s="180">
        <v>0</v>
      </c>
    </row>
    <row r="4942" spans="2:20" x14ac:dyDescent="0.3">
      <c r="B4942" s="19">
        <v>4939</v>
      </c>
      <c r="C4942" s="179">
        <v>0</v>
      </c>
      <c r="D4942" s="179">
        <v>0</v>
      </c>
      <c r="E4942" s="179">
        <v>134695.71842167771</v>
      </c>
      <c r="F4942" s="179">
        <v>0</v>
      </c>
      <c r="G4942" s="179">
        <v>0</v>
      </c>
      <c r="H4942" s="179">
        <v>76725.337572512755</v>
      </c>
      <c r="I4942" s="179">
        <v>0</v>
      </c>
      <c r="J4942" s="179">
        <v>0</v>
      </c>
      <c r="K4942" s="179">
        <v>0</v>
      </c>
      <c r="L4942" s="179">
        <v>0</v>
      </c>
      <c r="M4942" s="179">
        <v>31810.314057119904</v>
      </c>
      <c r="N4942" s="179">
        <v>0</v>
      </c>
      <c r="O4942" s="179">
        <v>0</v>
      </c>
      <c r="P4942" s="179">
        <v>0</v>
      </c>
      <c r="Q4942" s="179">
        <v>0</v>
      </c>
      <c r="R4942" s="180">
        <v>0</v>
      </c>
      <c r="S4942" s="180">
        <v>0</v>
      </c>
      <c r="T4942" s="180">
        <v>0</v>
      </c>
    </row>
    <row r="4943" spans="2:20" x14ac:dyDescent="0.3">
      <c r="B4943" s="19">
        <v>4940</v>
      </c>
      <c r="C4943" s="179">
        <v>0</v>
      </c>
      <c r="D4943" s="179">
        <v>0</v>
      </c>
      <c r="E4943" s="179">
        <v>312876.32999056339</v>
      </c>
      <c r="F4943" s="179">
        <v>0</v>
      </c>
      <c r="G4943" s="179">
        <v>0</v>
      </c>
      <c r="H4943" s="179">
        <v>30790.935093711996</v>
      </c>
      <c r="I4943" s="179">
        <v>0</v>
      </c>
      <c r="J4943" s="179">
        <v>0</v>
      </c>
      <c r="K4943" s="179">
        <v>0</v>
      </c>
      <c r="L4943" s="179">
        <v>0</v>
      </c>
      <c r="M4943" s="179">
        <v>62797.548121881809</v>
      </c>
      <c r="N4943" s="179">
        <v>0</v>
      </c>
      <c r="O4943" s="179">
        <v>0</v>
      </c>
      <c r="P4943" s="179">
        <v>0</v>
      </c>
      <c r="Q4943" s="179">
        <v>0</v>
      </c>
      <c r="R4943" s="180">
        <v>0</v>
      </c>
      <c r="S4943" s="180">
        <v>0</v>
      </c>
      <c r="T4943" s="180">
        <v>0</v>
      </c>
    </row>
    <row r="4944" spans="2:20" x14ac:dyDescent="0.3">
      <c r="B4944" s="19">
        <v>4941</v>
      </c>
      <c r="C4944" s="179">
        <v>0</v>
      </c>
      <c r="D4944" s="179">
        <v>0</v>
      </c>
      <c r="E4944" s="179">
        <v>42230.661794910127</v>
      </c>
      <c r="F4944" s="179">
        <v>0</v>
      </c>
      <c r="G4944" s="179">
        <v>0</v>
      </c>
      <c r="H4944" s="179">
        <v>328239.97509375733</v>
      </c>
      <c r="I4944" s="179">
        <v>0</v>
      </c>
      <c r="J4944" s="179">
        <v>0</v>
      </c>
      <c r="K4944" s="179">
        <v>0</v>
      </c>
      <c r="L4944" s="179">
        <v>0</v>
      </c>
      <c r="M4944" s="179">
        <v>4986.6668866957643</v>
      </c>
      <c r="N4944" s="179">
        <v>0</v>
      </c>
      <c r="O4944" s="179">
        <v>0</v>
      </c>
      <c r="P4944" s="179">
        <v>0</v>
      </c>
      <c r="Q4944" s="179">
        <v>0</v>
      </c>
      <c r="R4944" s="180">
        <v>0</v>
      </c>
      <c r="S4944" s="180">
        <v>0</v>
      </c>
      <c r="T4944" s="180">
        <v>0</v>
      </c>
    </row>
    <row r="4945" spans="2:20" x14ac:dyDescent="0.3">
      <c r="B4945" s="19">
        <v>4942</v>
      </c>
      <c r="C4945" s="179">
        <v>1</v>
      </c>
      <c r="D4945" s="179">
        <v>20071.670522490174</v>
      </c>
      <c r="E4945" s="179">
        <v>11631.712447767544</v>
      </c>
      <c r="F4945" s="179">
        <v>1</v>
      </c>
      <c r="G4945" s="179">
        <v>39861.588697032021</v>
      </c>
      <c r="H4945" s="179">
        <v>30282.49670471737</v>
      </c>
      <c r="I4945" s="179">
        <v>0</v>
      </c>
      <c r="J4945" s="179">
        <v>0</v>
      </c>
      <c r="K4945" s="179">
        <v>0</v>
      </c>
      <c r="L4945" s="179">
        <v>0</v>
      </c>
      <c r="M4945" s="179">
        <v>43295.976488225315</v>
      </c>
      <c r="N4945" s="179">
        <v>0</v>
      </c>
      <c r="O4945" s="179">
        <v>0</v>
      </c>
      <c r="P4945" s="179">
        <v>0</v>
      </c>
      <c r="Q4945" s="179">
        <v>0</v>
      </c>
      <c r="R4945" s="180">
        <v>0</v>
      </c>
      <c r="S4945" s="180">
        <v>0</v>
      </c>
      <c r="T4945" s="180">
        <v>20071.670522490174</v>
      </c>
    </row>
    <row r="4946" spans="2:20" x14ac:dyDescent="0.3">
      <c r="B4946" s="19">
        <v>4943</v>
      </c>
      <c r="C4946" s="179">
        <v>0</v>
      </c>
      <c r="D4946" s="179">
        <v>0</v>
      </c>
      <c r="E4946" s="179">
        <v>13138.109894327104</v>
      </c>
      <c r="F4946" s="179">
        <v>0</v>
      </c>
      <c r="G4946" s="179">
        <v>0</v>
      </c>
      <c r="H4946" s="179">
        <v>173051.300451783</v>
      </c>
      <c r="I4946" s="179">
        <v>0</v>
      </c>
      <c r="J4946" s="179">
        <v>0</v>
      </c>
      <c r="K4946" s="179">
        <v>0</v>
      </c>
      <c r="L4946" s="179">
        <v>0</v>
      </c>
      <c r="M4946" s="179">
        <v>11516.562687734131</v>
      </c>
      <c r="N4946" s="179">
        <v>0</v>
      </c>
      <c r="O4946" s="179">
        <v>0</v>
      </c>
      <c r="P4946" s="179">
        <v>0</v>
      </c>
      <c r="Q4946" s="179">
        <v>0</v>
      </c>
      <c r="R4946" s="180">
        <v>0</v>
      </c>
      <c r="S4946" s="180">
        <v>0</v>
      </c>
      <c r="T4946" s="180">
        <v>0</v>
      </c>
    </row>
    <row r="4947" spans="2:20" x14ac:dyDescent="0.3">
      <c r="B4947" s="19">
        <v>4944</v>
      </c>
      <c r="C4947" s="179">
        <v>0</v>
      </c>
      <c r="D4947" s="179">
        <v>0</v>
      </c>
      <c r="E4947" s="179">
        <v>49875.906925371943</v>
      </c>
      <c r="F4947" s="179">
        <v>0</v>
      </c>
      <c r="G4947" s="179">
        <v>0</v>
      </c>
      <c r="H4947" s="179">
        <v>55668.593576443105</v>
      </c>
      <c r="I4947" s="179">
        <v>0</v>
      </c>
      <c r="J4947" s="179">
        <v>0</v>
      </c>
      <c r="K4947" s="179">
        <v>0</v>
      </c>
      <c r="L4947" s="179">
        <v>0</v>
      </c>
      <c r="M4947" s="179">
        <v>213848.79201806773</v>
      </c>
      <c r="N4947" s="179">
        <v>0</v>
      </c>
      <c r="O4947" s="179">
        <v>0</v>
      </c>
      <c r="P4947" s="179">
        <v>0</v>
      </c>
      <c r="Q4947" s="179">
        <v>0</v>
      </c>
      <c r="R4947" s="180">
        <v>0</v>
      </c>
      <c r="S4947" s="180">
        <v>0</v>
      </c>
      <c r="T4947" s="180">
        <v>0</v>
      </c>
    </row>
    <row r="4948" spans="2:20" x14ac:dyDescent="0.3">
      <c r="B4948" s="19">
        <v>4945</v>
      </c>
      <c r="C4948" s="179">
        <v>0</v>
      </c>
      <c r="D4948" s="179">
        <v>0</v>
      </c>
      <c r="E4948" s="179">
        <v>28306.834903950628</v>
      </c>
      <c r="F4948" s="179">
        <v>0</v>
      </c>
      <c r="G4948" s="179">
        <v>0</v>
      </c>
      <c r="H4948" s="179">
        <v>134017.8862978429</v>
      </c>
      <c r="I4948" s="179">
        <v>0</v>
      </c>
      <c r="J4948" s="179">
        <v>0</v>
      </c>
      <c r="K4948" s="179">
        <v>0</v>
      </c>
      <c r="L4948" s="179">
        <v>0</v>
      </c>
      <c r="M4948" s="179">
        <v>25633.934877465697</v>
      </c>
      <c r="N4948" s="179">
        <v>0</v>
      </c>
      <c r="O4948" s="179">
        <v>0</v>
      </c>
      <c r="P4948" s="179">
        <v>0</v>
      </c>
      <c r="Q4948" s="179">
        <v>0</v>
      </c>
      <c r="R4948" s="180">
        <v>0</v>
      </c>
      <c r="S4948" s="180">
        <v>0</v>
      </c>
      <c r="T4948" s="180">
        <v>0</v>
      </c>
    </row>
    <row r="4949" spans="2:20" x14ac:dyDescent="0.3">
      <c r="B4949" s="19">
        <v>4946</v>
      </c>
      <c r="C4949" s="179">
        <v>0</v>
      </c>
      <c r="D4949" s="179">
        <v>0</v>
      </c>
      <c r="E4949" s="179">
        <v>285977.86836099188</v>
      </c>
      <c r="F4949" s="179">
        <v>0</v>
      </c>
      <c r="G4949" s="179">
        <v>0</v>
      </c>
      <c r="H4949" s="179">
        <v>32646.489263262403</v>
      </c>
      <c r="I4949" s="179">
        <v>0</v>
      </c>
      <c r="J4949" s="179">
        <v>0</v>
      </c>
      <c r="K4949" s="179">
        <v>0</v>
      </c>
      <c r="L4949" s="179">
        <v>0</v>
      </c>
      <c r="M4949" s="179">
        <v>70074.148910685268</v>
      </c>
      <c r="N4949" s="179">
        <v>0</v>
      </c>
      <c r="O4949" s="179">
        <v>0</v>
      </c>
      <c r="P4949" s="179">
        <v>0</v>
      </c>
      <c r="Q4949" s="179">
        <v>0</v>
      </c>
      <c r="R4949" s="180">
        <v>0</v>
      </c>
      <c r="S4949" s="180">
        <v>0</v>
      </c>
      <c r="T4949" s="180">
        <v>0</v>
      </c>
    </row>
    <row r="4950" spans="2:20" x14ac:dyDescent="0.3">
      <c r="B4950" s="19">
        <v>4947</v>
      </c>
      <c r="C4950" s="179">
        <v>0</v>
      </c>
      <c r="D4950" s="179">
        <v>0</v>
      </c>
      <c r="E4950" s="179">
        <v>23428.883334767401</v>
      </c>
      <c r="F4950" s="179">
        <v>0</v>
      </c>
      <c r="G4950" s="179">
        <v>0</v>
      </c>
      <c r="H4950" s="179">
        <v>30935.288675090167</v>
      </c>
      <c r="I4950" s="179">
        <v>0</v>
      </c>
      <c r="J4950" s="179">
        <v>0</v>
      </c>
      <c r="K4950" s="179">
        <v>0</v>
      </c>
      <c r="L4950" s="179">
        <v>0</v>
      </c>
      <c r="M4950" s="179">
        <v>3585.9252473627612</v>
      </c>
      <c r="N4950" s="179">
        <v>0</v>
      </c>
      <c r="O4950" s="179">
        <v>0</v>
      </c>
      <c r="P4950" s="179">
        <v>0</v>
      </c>
      <c r="Q4950" s="179">
        <v>0</v>
      </c>
      <c r="R4950" s="180">
        <v>0</v>
      </c>
      <c r="S4950" s="180">
        <v>0</v>
      </c>
      <c r="T4950" s="180">
        <v>0</v>
      </c>
    </row>
    <row r="4951" spans="2:20" x14ac:dyDescent="0.3">
      <c r="B4951" s="19">
        <v>4948</v>
      </c>
      <c r="C4951" s="179">
        <v>0</v>
      </c>
      <c r="D4951" s="179">
        <v>0</v>
      </c>
      <c r="E4951" s="179">
        <v>287210.55034540541</v>
      </c>
      <c r="F4951" s="179">
        <v>0</v>
      </c>
      <c r="G4951" s="179">
        <v>0</v>
      </c>
      <c r="H4951" s="179">
        <v>29766.39840601079</v>
      </c>
      <c r="I4951" s="179">
        <v>0</v>
      </c>
      <c r="J4951" s="179">
        <v>0</v>
      </c>
      <c r="K4951" s="179">
        <v>0</v>
      </c>
      <c r="L4951" s="179">
        <v>0</v>
      </c>
      <c r="M4951" s="179">
        <v>87495.854687898216</v>
      </c>
      <c r="N4951" s="179">
        <v>0</v>
      </c>
      <c r="O4951" s="179">
        <v>0</v>
      </c>
      <c r="P4951" s="179">
        <v>0</v>
      </c>
      <c r="Q4951" s="179">
        <v>0</v>
      </c>
      <c r="R4951" s="180">
        <v>0</v>
      </c>
      <c r="S4951" s="180">
        <v>0</v>
      </c>
      <c r="T4951" s="180">
        <v>0</v>
      </c>
    </row>
    <row r="4952" spans="2:20" x14ac:dyDescent="0.3">
      <c r="B4952" s="19">
        <v>4949</v>
      </c>
      <c r="C4952" s="179">
        <v>0</v>
      </c>
      <c r="D4952" s="179">
        <v>0</v>
      </c>
      <c r="E4952" s="179">
        <v>281525.29055781761</v>
      </c>
      <c r="F4952" s="179">
        <v>0</v>
      </c>
      <c r="G4952" s="179">
        <v>0</v>
      </c>
      <c r="H4952" s="179">
        <v>391966.25309266523</v>
      </c>
      <c r="I4952" s="179">
        <v>0</v>
      </c>
      <c r="J4952" s="179">
        <v>0</v>
      </c>
      <c r="K4952" s="179">
        <v>0</v>
      </c>
      <c r="L4952" s="179">
        <v>0</v>
      </c>
      <c r="M4952" s="179">
        <v>25211.432132629881</v>
      </c>
      <c r="N4952" s="179">
        <v>0</v>
      </c>
      <c r="O4952" s="179">
        <v>0</v>
      </c>
      <c r="P4952" s="179">
        <v>0</v>
      </c>
      <c r="Q4952" s="179">
        <v>0</v>
      </c>
      <c r="R4952" s="180">
        <v>0</v>
      </c>
      <c r="S4952" s="180">
        <v>0</v>
      </c>
      <c r="T4952" s="180">
        <v>0</v>
      </c>
    </row>
    <row r="4953" spans="2:20" x14ac:dyDescent="0.3">
      <c r="B4953" s="19">
        <v>4950</v>
      </c>
      <c r="C4953" s="179">
        <v>0</v>
      </c>
      <c r="D4953" s="179">
        <v>0</v>
      </c>
      <c r="E4953" s="179">
        <v>196587.21106491741</v>
      </c>
      <c r="F4953" s="179">
        <v>0</v>
      </c>
      <c r="G4953" s="179">
        <v>0</v>
      </c>
      <c r="H4953" s="179">
        <v>262965.80724734109</v>
      </c>
      <c r="I4953" s="179">
        <v>0</v>
      </c>
      <c r="J4953" s="179">
        <v>0</v>
      </c>
      <c r="K4953" s="179">
        <v>0</v>
      </c>
      <c r="L4953" s="179">
        <v>0</v>
      </c>
      <c r="M4953" s="179">
        <v>18244.12188835601</v>
      </c>
      <c r="N4953" s="179">
        <v>0</v>
      </c>
      <c r="O4953" s="179">
        <v>0</v>
      </c>
      <c r="P4953" s="179">
        <v>0</v>
      </c>
      <c r="Q4953" s="179">
        <v>0</v>
      </c>
      <c r="R4953" s="180">
        <v>0</v>
      </c>
      <c r="S4953" s="180">
        <v>0</v>
      </c>
      <c r="T4953" s="180">
        <v>0</v>
      </c>
    </row>
    <row r="4954" spans="2:20" x14ac:dyDescent="0.3">
      <c r="B4954" s="19">
        <v>4951</v>
      </c>
      <c r="C4954" s="179">
        <v>0</v>
      </c>
      <c r="D4954" s="179">
        <v>0</v>
      </c>
      <c r="E4954" s="179">
        <v>76581.684562643408</v>
      </c>
      <c r="F4954" s="179">
        <v>0</v>
      </c>
      <c r="G4954" s="179">
        <v>0</v>
      </c>
      <c r="H4954" s="179">
        <v>37747.848757854561</v>
      </c>
      <c r="I4954" s="179">
        <v>0</v>
      </c>
      <c r="J4954" s="179">
        <v>0</v>
      </c>
      <c r="K4954" s="179">
        <v>0</v>
      </c>
      <c r="L4954" s="179">
        <v>0</v>
      </c>
      <c r="M4954" s="179">
        <v>3187.0532924683043</v>
      </c>
      <c r="N4954" s="179">
        <v>0</v>
      </c>
      <c r="O4954" s="179">
        <v>0</v>
      </c>
      <c r="P4954" s="179">
        <v>0</v>
      </c>
      <c r="Q4954" s="179">
        <v>0</v>
      </c>
      <c r="R4954" s="180">
        <v>0</v>
      </c>
      <c r="S4954" s="180">
        <v>0</v>
      </c>
      <c r="T4954" s="180">
        <v>0</v>
      </c>
    </row>
    <row r="4955" spans="2:20" x14ac:dyDescent="0.3">
      <c r="B4955" s="19">
        <v>4952</v>
      </c>
      <c r="C4955" s="179">
        <v>0</v>
      </c>
      <c r="D4955" s="179">
        <v>0</v>
      </c>
      <c r="E4955" s="179">
        <v>69032.450647340884</v>
      </c>
      <c r="F4955" s="179">
        <v>0</v>
      </c>
      <c r="G4955" s="179">
        <v>0</v>
      </c>
      <c r="H4955" s="179">
        <v>35298.495624228177</v>
      </c>
      <c r="I4955" s="179">
        <v>0</v>
      </c>
      <c r="J4955" s="179">
        <v>0</v>
      </c>
      <c r="K4955" s="179">
        <v>0</v>
      </c>
      <c r="L4955" s="179">
        <v>0</v>
      </c>
      <c r="M4955" s="179">
        <v>105748.0916111543</v>
      </c>
      <c r="N4955" s="179">
        <v>0</v>
      </c>
      <c r="O4955" s="179">
        <v>0</v>
      </c>
      <c r="P4955" s="179">
        <v>0</v>
      </c>
      <c r="Q4955" s="179">
        <v>0</v>
      </c>
      <c r="R4955" s="180">
        <v>0</v>
      </c>
      <c r="S4955" s="180">
        <v>0</v>
      </c>
      <c r="T4955" s="180">
        <v>0</v>
      </c>
    </row>
    <row r="4956" spans="2:20" x14ac:dyDescent="0.3">
      <c r="B4956" s="19">
        <v>4953</v>
      </c>
      <c r="C4956" s="179">
        <v>0</v>
      </c>
      <c r="D4956" s="179">
        <v>0</v>
      </c>
      <c r="E4956" s="179">
        <v>867718.45126074774</v>
      </c>
      <c r="F4956" s="179">
        <v>0</v>
      </c>
      <c r="G4956" s="179">
        <v>0</v>
      </c>
      <c r="H4956" s="179">
        <v>119814.87513060629</v>
      </c>
      <c r="I4956" s="179">
        <v>0</v>
      </c>
      <c r="J4956" s="179">
        <v>0</v>
      </c>
      <c r="K4956" s="179">
        <v>0</v>
      </c>
      <c r="L4956" s="179">
        <v>0</v>
      </c>
      <c r="M4956" s="179">
        <v>28725.035218170618</v>
      </c>
      <c r="N4956" s="179">
        <v>0</v>
      </c>
      <c r="O4956" s="179">
        <v>0</v>
      </c>
      <c r="P4956" s="179">
        <v>0</v>
      </c>
      <c r="Q4956" s="179">
        <v>0</v>
      </c>
      <c r="R4956" s="180">
        <v>0</v>
      </c>
      <c r="S4956" s="180">
        <v>0</v>
      </c>
      <c r="T4956" s="180">
        <v>0</v>
      </c>
    </row>
    <row r="4957" spans="2:20" x14ac:dyDescent="0.3">
      <c r="B4957" s="19">
        <v>4954</v>
      </c>
      <c r="C4957" s="179">
        <v>1</v>
      </c>
      <c r="D4957" s="179">
        <v>10972.145070622344</v>
      </c>
      <c r="E4957" s="179">
        <v>9547.1248878607785</v>
      </c>
      <c r="F4957" s="179">
        <v>0</v>
      </c>
      <c r="G4957" s="179">
        <v>0</v>
      </c>
      <c r="H4957" s="179">
        <v>121523.17278668295</v>
      </c>
      <c r="I4957" s="179">
        <v>0</v>
      </c>
      <c r="J4957" s="179">
        <v>0</v>
      </c>
      <c r="K4957" s="179">
        <v>0</v>
      </c>
      <c r="L4957" s="179">
        <v>0</v>
      </c>
      <c r="M4957" s="179">
        <v>146958.12021718363</v>
      </c>
      <c r="N4957" s="179">
        <v>0</v>
      </c>
      <c r="O4957" s="179">
        <v>0</v>
      </c>
      <c r="P4957" s="179">
        <v>0</v>
      </c>
      <c r="Q4957" s="179">
        <v>0</v>
      </c>
      <c r="R4957" s="180">
        <v>0</v>
      </c>
      <c r="S4957" s="180">
        <v>0</v>
      </c>
      <c r="T4957" s="180">
        <v>10972.145070622344</v>
      </c>
    </row>
    <row r="4958" spans="2:20" x14ac:dyDescent="0.3">
      <c r="B4958" s="19">
        <v>4955</v>
      </c>
      <c r="C4958" s="179">
        <v>1</v>
      </c>
      <c r="D4958" s="179">
        <v>449286.42539866501</v>
      </c>
      <c r="E4958" s="179">
        <v>10785.283801462687</v>
      </c>
      <c r="F4958" s="179">
        <v>0</v>
      </c>
      <c r="G4958" s="179">
        <v>0</v>
      </c>
      <c r="H4958" s="179">
        <v>557145.72383121587</v>
      </c>
      <c r="I4958" s="179">
        <v>0</v>
      </c>
      <c r="J4958" s="179">
        <v>0</v>
      </c>
      <c r="K4958" s="179">
        <v>0</v>
      </c>
      <c r="L4958" s="179">
        <v>0</v>
      </c>
      <c r="M4958" s="179">
        <v>27166.972629835229</v>
      </c>
      <c r="N4958" s="179">
        <v>0</v>
      </c>
      <c r="O4958" s="179">
        <v>0</v>
      </c>
      <c r="P4958" s="179">
        <v>0</v>
      </c>
      <c r="Q4958" s="179">
        <v>0</v>
      </c>
      <c r="R4958" s="180">
        <v>0</v>
      </c>
      <c r="S4958" s="180">
        <v>0</v>
      </c>
      <c r="T4958" s="180">
        <v>449286.42539866501</v>
      </c>
    </row>
    <row r="4959" spans="2:20" x14ac:dyDescent="0.3">
      <c r="B4959" s="19">
        <v>4956</v>
      </c>
      <c r="C4959" s="179">
        <v>0</v>
      </c>
      <c r="D4959" s="179">
        <v>0</v>
      </c>
      <c r="E4959" s="179">
        <v>1560853.8095969618</v>
      </c>
      <c r="F4959" s="179">
        <v>0</v>
      </c>
      <c r="G4959" s="179">
        <v>0</v>
      </c>
      <c r="H4959" s="179">
        <v>305252.27525816194</v>
      </c>
      <c r="I4959" s="179">
        <v>0</v>
      </c>
      <c r="J4959" s="179">
        <v>0</v>
      </c>
      <c r="K4959" s="179">
        <v>0</v>
      </c>
      <c r="L4959" s="179">
        <v>0</v>
      </c>
      <c r="M4959" s="179">
        <v>10142.831948152811</v>
      </c>
      <c r="N4959" s="179">
        <v>0</v>
      </c>
      <c r="O4959" s="179">
        <v>0</v>
      </c>
      <c r="P4959" s="179">
        <v>0</v>
      </c>
      <c r="Q4959" s="179">
        <v>0</v>
      </c>
      <c r="R4959" s="180">
        <v>0</v>
      </c>
      <c r="S4959" s="180">
        <v>0</v>
      </c>
      <c r="T4959" s="180">
        <v>0</v>
      </c>
    </row>
    <row r="4960" spans="2:20" x14ac:dyDescent="0.3">
      <c r="B4960" s="19">
        <v>4957</v>
      </c>
      <c r="C4960" s="179">
        <v>0</v>
      </c>
      <c r="D4960" s="179">
        <v>0</v>
      </c>
      <c r="E4960" s="179">
        <v>94630.084662582056</v>
      </c>
      <c r="F4960" s="179">
        <v>0</v>
      </c>
      <c r="G4960" s="179">
        <v>0</v>
      </c>
      <c r="H4960" s="179">
        <v>78402.258913349695</v>
      </c>
      <c r="I4960" s="179">
        <v>0</v>
      </c>
      <c r="J4960" s="179">
        <v>0</v>
      </c>
      <c r="K4960" s="179">
        <v>7593.3091044598741</v>
      </c>
      <c r="L4960" s="179">
        <v>1</v>
      </c>
      <c r="M4960" s="179">
        <v>25048.126397219861</v>
      </c>
      <c r="N4960" s="179">
        <v>0</v>
      </c>
      <c r="O4960" s="179">
        <v>0</v>
      </c>
      <c r="P4960" s="179">
        <v>0</v>
      </c>
      <c r="Q4960" s="179">
        <v>0</v>
      </c>
      <c r="R4960" s="180">
        <v>0</v>
      </c>
      <c r="S4960" s="180">
        <v>7593.3091044598741</v>
      </c>
      <c r="T4960" s="180">
        <v>0</v>
      </c>
    </row>
    <row r="4961" spans="2:20" x14ac:dyDescent="0.3">
      <c r="B4961" s="19">
        <v>4958</v>
      </c>
      <c r="C4961" s="179">
        <v>0</v>
      </c>
      <c r="D4961" s="179">
        <v>0</v>
      </c>
      <c r="E4961" s="179">
        <v>206468.92247477247</v>
      </c>
      <c r="F4961" s="179">
        <v>0</v>
      </c>
      <c r="G4961" s="179">
        <v>0</v>
      </c>
      <c r="H4961" s="179">
        <v>836390.90461493901</v>
      </c>
      <c r="I4961" s="179">
        <v>0</v>
      </c>
      <c r="J4961" s="179">
        <v>0</v>
      </c>
      <c r="K4961" s="179">
        <v>0</v>
      </c>
      <c r="L4961" s="179">
        <v>0</v>
      </c>
      <c r="M4961" s="179">
        <v>23254.008459895824</v>
      </c>
      <c r="N4961" s="179">
        <v>0</v>
      </c>
      <c r="O4961" s="179">
        <v>0</v>
      </c>
      <c r="P4961" s="179">
        <v>0</v>
      </c>
      <c r="Q4961" s="179">
        <v>0</v>
      </c>
      <c r="R4961" s="180">
        <v>0</v>
      </c>
      <c r="S4961" s="180">
        <v>0</v>
      </c>
      <c r="T4961" s="180">
        <v>0</v>
      </c>
    </row>
    <row r="4962" spans="2:20" x14ac:dyDescent="0.3">
      <c r="B4962" s="19">
        <v>4959</v>
      </c>
      <c r="C4962" s="179">
        <v>0</v>
      </c>
      <c r="D4962" s="179">
        <v>0</v>
      </c>
      <c r="E4962" s="179">
        <v>116662.47074135431</v>
      </c>
      <c r="F4962" s="179">
        <v>0</v>
      </c>
      <c r="G4962" s="179">
        <v>0</v>
      </c>
      <c r="H4962" s="179">
        <v>117583.92031855075</v>
      </c>
      <c r="I4962" s="179">
        <v>0</v>
      </c>
      <c r="J4962" s="179">
        <v>0</v>
      </c>
      <c r="K4962" s="179">
        <v>0</v>
      </c>
      <c r="L4962" s="179">
        <v>0</v>
      </c>
      <c r="M4962" s="179">
        <v>1019166.7979769127</v>
      </c>
      <c r="N4962" s="179">
        <v>0</v>
      </c>
      <c r="O4962" s="179">
        <v>0</v>
      </c>
      <c r="P4962" s="179">
        <v>0</v>
      </c>
      <c r="Q4962" s="179">
        <v>0</v>
      </c>
      <c r="R4962" s="180">
        <v>0</v>
      </c>
      <c r="S4962" s="180">
        <v>0</v>
      </c>
      <c r="T4962" s="180">
        <v>0</v>
      </c>
    </row>
    <row r="4963" spans="2:20" x14ac:dyDescent="0.3">
      <c r="B4963" s="19">
        <v>4960</v>
      </c>
      <c r="C4963" s="179">
        <v>0</v>
      </c>
      <c r="D4963" s="179">
        <v>0</v>
      </c>
      <c r="E4963" s="179">
        <v>93052.589069428286</v>
      </c>
      <c r="F4963" s="179">
        <v>0</v>
      </c>
      <c r="G4963" s="179">
        <v>0</v>
      </c>
      <c r="H4963" s="179">
        <v>103793.96292022143</v>
      </c>
      <c r="I4963" s="179">
        <v>0</v>
      </c>
      <c r="J4963" s="179">
        <v>0</v>
      </c>
      <c r="K4963" s="179">
        <v>0</v>
      </c>
      <c r="L4963" s="179">
        <v>0</v>
      </c>
      <c r="M4963" s="179">
        <v>234746.20907699381</v>
      </c>
      <c r="N4963" s="179">
        <v>0</v>
      </c>
      <c r="O4963" s="179">
        <v>0</v>
      </c>
      <c r="P4963" s="179">
        <v>0</v>
      </c>
      <c r="Q4963" s="179">
        <v>0</v>
      </c>
      <c r="R4963" s="180">
        <v>0</v>
      </c>
      <c r="S4963" s="180">
        <v>0</v>
      </c>
      <c r="T4963" s="180">
        <v>0</v>
      </c>
    </row>
    <row r="4964" spans="2:20" x14ac:dyDescent="0.3">
      <c r="B4964" s="19">
        <v>4961</v>
      </c>
      <c r="C4964" s="179">
        <v>0</v>
      </c>
      <c r="D4964" s="179">
        <v>0</v>
      </c>
      <c r="E4964" s="179">
        <v>1019367.4352790195</v>
      </c>
      <c r="F4964" s="179">
        <v>0</v>
      </c>
      <c r="G4964" s="179">
        <v>0</v>
      </c>
      <c r="H4964" s="179">
        <v>3226637.6033804663</v>
      </c>
      <c r="I4964" s="179">
        <v>0</v>
      </c>
      <c r="J4964" s="179">
        <v>0</v>
      </c>
      <c r="K4964" s="179">
        <v>0</v>
      </c>
      <c r="L4964" s="179">
        <v>0</v>
      </c>
      <c r="M4964" s="179">
        <v>114333.95939408062</v>
      </c>
      <c r="N4964" s="179">
        <v>0</v>
      </c>
      <c r="O4964" s="179">
        <v>0</v>
      </c>
      <c r="P4964" s="179">
        <v>0</v>
      </c>
      <c r="Q4964" s="179">
        <v>0</v>
      </c>
      <c r="R4964" s="180">
        <v>0</v>
      </c>
      <c r="S4964" s="180">
        <v>0</v>
      </c>
      <c r="T4964" s="180">
        <v>0</v>
      </c>
    </row>
    <row r="4965" spans="2:20" x14ac:dyDescent="0.3">
      <c r="B4965" s="19">
        <v>4962</v>
      </c>
      <c r="C4965" s="179">
        <v>0</v>
      </c>
      <c r="D4965" s="179">
        <v>0</v>
      </c>
      <c r="E4965" s="179">
        <v>562042.02293691284</v>
      </c>
      <c r="F4965" s="179">
        <v>0</v>
      </c>
      <c r="G4965" s="179">
        <v>0</v>
      </c>
      <c r="H4965" s="179">
        <v>20445.000850341901</v>
      </c>
      <c r="I4965" s="179">
        <v>0</v>
      </c>
      <c r="J4965" s="179">
        <v>0</v>
      </c>
      <c r="K4965" s="179">
        <v>0</v>
      </c>
      <c r="L4965" s="179">
        <v>0</v>
      </c>
      <c r="M4965" s="179">
        <v>226782.57192423311</v>
      </c>
      <c r="N4965" s="179">
        <v>0</v>
      </c>
      <c r="O4965" s="179">
        <v>0</v>
      </c>
      <c r="P4965" s="179">
        <v>0</v>
      </c>
      <c r="Q4965" s="179">
        <v>0</v>
      </c>
      <c r="R4965" s="180">
        <v>0</v>
      </c>
      <c r="S4965" s="180">
        <v>0</v>
      </c>
      <c r="T4965" s="180">
        <v>0</v>
      </c>
    </row>
    <row r="4966" spans="2:20" x14ac:dyDescent="0.3">
      <c r="B4966" s="19">
        <v>4963</v>
      </c>
      <c r="C4966" s="179">
        <v>0</v>
      </c>
      <c r="D4966" s="179">
        <v>0</v>
      </c>
      <c r="E4966" s="179">
        <v>19001.512816283575</v>
      </c>
      <c r="F4966" s="179">
        <v>0</v>
      </c>
      <c r="G4966" s="179">
        <v>0</v>
      </c>
      <c r="H4966" s="179">
        <v>966871.70323453948</v>
      </c>
      <c r="I4966" s="179">
        <v>0</v>
      </c>
      <c r="J4966" s="179">
        <v>0</v>
      </c>
      <c r="K4966" s="179">
        <v>0</v>
      </c>
      <c r="L4966" s="179">
        <v>0</v>
      </c>
      <c r="M4966" s="179">
        <v>206144.46819971455</v>
      </c>
      <c r="N4966" s="179">
        <v>0</v>
      </c>
      <c r="O4966" s="179">
        <v>0</v>
      </c>
      <c r="P4966" s="179">
        <v>0</v>
      </c>
      <c r="Q4966" s="179">
        <v>0</v>
      </c>
      <c r="R4966" s="180">
        <v>0</v>
      </c>
      <c r="S4966" s="180">
        <v>0</v>
      </c>
      <c r="T4966" s="180">
        <v>0</v>
      </c>
    </row>
    <row r="4967" spans="2:20" x14ac:dyDescent="0.3">
      <c r="B4967" s="19">
        <v>4964</v>
      </c>
      <c r="C4967" s="179">
        <v>0</v>
      </c>
      <c r="D4967" s="179">
        <v>0</v>
      </c>
      <c r="E4967" s="179">
        <v>248989.10031771474</v>
      </c>
      <c r="F4967" s="179">
        <v>0</v>
      </c>
      <c r="G4967" s="179">
        <v>0</v>
      </c>
      <c r="H4967" s="179">
        <v>34870.49472424142</v>
      </c>
      <c r="I4967" s="179">
        <v>0</v>
      </c>
      <c r="J4967" s="179">
        <v>0</v>
      </c>
      <c r="K4967" s="179">
        <v>0</v>
      </c>
      <c r="L4967" s="179">
        <v>0</v>
      </c>
      <c r="M4967" s="179">
        <v>1227735.5867469718</v>
      </c>
      <c r="N4967" s="179">
        <v>0</v>
      </c>
      <c r="O4967" s="179">
        <v>0</v>
      </c>
      <c r="P4967" s="179">
        <v>0</v>
      </c>
      <c r="Q4967" s="179">
        <v>0</v>
      </c>
      <c r="R4967" s="180">
        <v>0</v>
      </c>
      <c r="S4967" s="180">
        <v>0</v>
      </c>
      <c r="T4967" s="180">
        <v>0</v>
      </c>
    </row>
    <row r="4968" spans="2:20" x14ac:dyDescent="0.3">
      <c r="B4968" s="19">
        <v>4965</v>
      </c>
      <c r="C4968" s="179">
        <v>0</v>
      </c>
      <c r="D4968" s="179">
        <v>0</v>
      </c>
      <c r="E4968" s="179">
        <v>1486010.59857467</v>
      </c>
      <c r="F4968" s="179">
        <v>0</v>
      </c>
      <c r="G4968" s="179">
        <v>0</v>
      </c>
      <c r="H4968" s="179">
        <v>32199.69497397964</v>
      </c>
      <c r="I4968" s="179">
        <v>0</v>
      </c>
      <c r="J4968" s="179">
        <v>0</v>
      </c>
      <c r="K4968" s="179">
        <v>0</v>
      </c>
      <c r="L4968" s="179">
        <v>0</v>
      </c>
      <c r="M4968" s="179">
        <v>187965.04349148308</v>
      </c>
      <c r="N4968" s="179">
        <v>0</v>
      </c>
      <c r="O4968" s="179">
        <v>0</v>
      </c>
      <c r="P4968" s="179">
        <v>0</v>
      </c>
      <c r="Q4968" s="179">
        <v>0</v>
      </c>
      <c r="R4968" s="180">
        <v>0</v>
      </c>
      <c r="S4968" s="180">
        <v>0</v>
      </c>
      <c r="T4968" s="180">
        <v>0</v>
      </c>
    </row>
    <row r="4969" spans="2:20" x14ac:dyDescent="0.3">
      <c r="B4969" s="19">
        <v>4966</v>
      </c>
      <c r="C4969" s="179">
        <v>0</v>
      </c>
      <c r="D4969" s="179">
        <v>0</v>
      </c>
      <c r="E4969" s="179">
        <v>1514301.1606062127</v>
      </c>
      <c r="F4969" s="179">
        <v>0</v>
      </c>
      <c r="G4969" s="179">
        <v>0</v>
      </c>
      <c r="H4969" s="179">
        <v>80531.120039126865</v>
      </c>
      <c r="I4969" s="179">
        <v>0</v>
      </c>
      <c r="J4969" s="179">
        <v>0</v>
      </c>
      <c r="K4969" s="179">
        <v>0</v>
      </c>
      <c r="L4969" s="179">
        <v>0</v>
      </c>
      <c r="M4969" s="179">
        <v>18062.637794473307</v>
      </c>
      <c r="N4969" s="179">
        <v>0</v>
      </c>
      <c r="O4969" s="179">
        <v>0</v>
      </c>
      <c r="P4969" s="179">
        <v>0</v>
      </c>
      <c r="Q4969" s="179">
        <v>0</v>
      </c>
      <c r="R4969" s="180">
        <v>0</v>
      </c>
      <c r="S4969" s="180">
        <v>0</v>
      </c>
      <c r="T4969" s="180">
        <v>0</v>
      </c>
    </row>
    <row r="4970" spans="2:20" x14ac:dyDescent="0.3">
      <c r="B4970" s="19">
        <v>4967</v>
      </c>
      <c r="C4970" s="179">
        <v>0</v>
      </c>
      <c r="D4970" s="179">
        <v>0</v>
      </c>
      <c r="E4970" s="179">
        <v>54420.492806518239</v>
      </c>
      <c r="F4970" s="179">
        <v>0</v>
      </c>
      <c r="G4970" s="179">
        <v>0</v>
      </c>
      <c r="H4970" s="179">
        <v>283874.92226599948</v>
      </c>
      <c r="I4970" s="179">
        <v>0</v>
      </c>
      <c r="J4970" s="179">
        <v>0</v>
      </c>
      <c r="K4970" s="179">
        <v>0</v>
      </c>
      <c r="L4970" s="179">
        <v>0</v>
      </c>
      <c r="M4970" s="179">
        <v>419923.18821567798</v>
      </c>
      <c r="N4970" s="179">
        <v>0</v>
      </c>
      <c r="O4970" s="179">
        <v>0</v>
      </c>
      <c r="P4970" s="179">
        <v>0</v>
      </c>
      <c r="Q4970" s="179">
        <v>0</v>
      </c>
      <c r="R4970" s="180">
        <v>0</v>
      </c>
      <c r="S4970" s="180">
        <v>0</v>
      </c>
      <c r="T4970" s="180">
        <v>0</v>
      </c>
    </row>
    <row r="4971" spans="2:20" x14ac:dyDescent="0.3">
      <c r="B4971" s="19">
        <v>4968</v>
      </c>
      <c r="C4971" s="179">
        <v>0</v>
      </c>
      <c r="D4971" s="179">
        <v>0</v>
      </c>
      <c r="E4971" s="179">
        <v>76072.159190756123</v>
      </c>
      <c r="F4971" s="179">
        <v>0</v>
      </c>
      <c r="G4971" s="179">
        <v>0</v>
      </c>
      <c r="H4971" s="179">
        <v>21633.280970392942</v>
      </c>
      <c r="I4971" s="179">
        <v>0</v>
      </c>
      <c r="J4971" s="179">
        <v>0</v>
      </c>
      <c r="K4971" s="179">
        <v>0</v>
      </c>
      <c r="L4971" s="179">
        <v>0</v>
      </c>
      <c r="M4971" s="179">
        <v>65854.913050297226</v>
      </c>
      <c r="N4971" s="179">
        <v>0</v>
      </c>
      <c r="O4971" s="179">
        <v>0</v>
      </c>
      <c r="P4971" s="179">
        <v>0</v>
      </c>
      <c r="Q4971" s="179">
        <v>0</v>
      </c>
      <c r="R4971" s="180">
        <v>0</v>
      </c>
      <c r="S4971" s="180">
        <v>0</v>
      </c>
      <c r="T4971" s="180">
        <v>0</v>
      </c>
    </row>
    <row r="4972" spans="2:20" x14ac:dyDescent="0.3">
      <c r="B4972" s="19">
        <v>4969</v>
      </c>
      <c r="C4972" s="179">
        <v>0</v>
      </c>
      <c r="D4972" s="179">
        <v>0</v>
      </c>
      <c r="E4972" s="179">
        <v>126766.21413286045</v>
      </c>
      <c r="F4972" s="179">
        <v>0</v>
      </c>
      <c r="G4972" s="179">
        <v>0</v>
      </c>
      <c r="H4972" s="179">
        <v>22851.963491398394</v>
      </c>
      <c r="I4972" s="179">
        <v>0</v>
      </c>
      <c r="J4972" s="179">
        <v>0</v>
      </c>
      <c r="K4972" s="179">
        <v>0</v>
      </c>
      <c r="L4972" s="179">
        <v>0</v>
      </c>
      <c r="M4972" s="179">
        <v>25153.044698317965</v>
      </c>
      <c r="N4972" s="179">
        <v>0</v>
      </c>
      <c r="O4972" s="179">
        <v>0</v>
      </c>
      <c r="P4972" s="179">
        <v>0</v>
      </c>
      <c r="Q4972" s="179">
        <v>0</v>
      </c>
      <c r="R4972" s="180">
        <v>0</v>
      </c>
      <c r="S4972" s="180">
        <v>0</v>
      </c>
      <c r="T4972" s="180">
        <v>0</v>
      </c>
    </row>
    <row r="4973" spans="2:20" x14ac:dyDescent="0.3">
      <c r="B4973" s="19">
        <v>4970</v>
      </c>
      <c r="C4973" s="179">
        <v>0</v>
      </c>
      <c r="D4973" s="179">
        <v>0</v>
      </c>
      <c r="E4973" s="179">
        <v>316350.16740080761</v>
      </c>
      <c r="F4973" s="179">
        <v>0</v>
      </c>
      <c r="G4973" s="179">
        <v>0</v>
      </c>
      <c r="H4973" s="179">
        <v>385361.16614918649</v>
      </c>
      <c r="I4973" s="179">
        <v>0</v>
      </c>
      <c r="J4973" s="179">
        <v>0</v>
      </c>
      <c r="K4973" s="179">
        <v>0</v>
      </c>
      <c r="L4973" s="179">
        <v>0</v>
      </c>
      <c r="M4973" s="179">
        <v>64285.145276016017</v>
      </c>
      <c r="N4973" s="179">
        <v>0</v>
      </c>
      <c r="O4973" s="179">
        <v>0</v>
      </c>
      <c r="P4973" s="179">
        <v>0</v>
      </c>
      <c r="Q4973" s="179">
        <v>0</v>
      </c>
      <c r="R4973" s="180">
        <v>0</v>
      </c>
      <c r="S4973" s="180">
        <v>0</v>
      </c>
      <c r="T4973" s="180">
        <v>0</v>
      </c>
    </row>
    <row r="4974" spans="2:20" x14ac:dyDescent="0.3">
      <c r="B4974" s="19">
        <v>4971</v>
      </c>
      <c r="C4974" s="179">
        <v>0</v>
      </c>
      <c r="D4974" s="179">
        <v>0</v>
      </c>
      <c r="E4974" s="179">
        <v>224265.68097915608</v>
      </c>
      <c r="F4974" s="179">
        <v>0</v>
      </c>
      <c r="G4974" s="179">
        <v>0</v>
      </c>
      <c r="H4974" s="179">
        <v>424266.66051828826</v>
      </c>
      <c r="I4974" s="179">
        <v>0</v>
      </c>
      <c r="J4974" s="179">
        <v>0</v>
      </c>
      <c r="K4974" s="179">
        <v>0</v>
      </c>
      <c r="L4974" s="179">
        <v>0</v>
      </c>
      <c r="M4974" s="179">
        <v>49683.927494461721</v>
      </c>
      <c r="N4974" s="179">
        <v>0</v>
      </c>
      <c r="O4974" s="179">
        <v>0</v>
      </c>
      <c r="P4974" s="179">
        <v>0</v>
      </c>
      <c r="Q4974" s="179">
        <v>0</v>
      </c>
      <c r="R4974" s="180">
        <v>0</v>
      </c>
      <c r="S4974" s="180">
        <v>0</v>
      </c>
      <c r="T4974" s="180">
        <v>0</v>
      </c>
    </row>
    <row r="4975" spans="2:20" x14ac:dyDescent="0.3">
      <c r="B4975" s="19">
        <v>4972</v>
      </c>
      <c r="C4975" s="179">
        <v>0</v>
      </c>
      <c r="D4975" s="179">
        <v>0</v>
      </c>
      <c r="E4975" s="179">
        <v>519823.78668810509</v>
      </c>
      <c r="F4975" s="179">
        <v>0</v>
      </c>
      <c r="G4975" s="179">
        <v>0</v>
      </c>
      <c r="H4975" s="179">
        <v>724096.92712542939</v>
      </c>
      <c r="I4975" s="179">
        <v>0</v>
      </c>
      <c r="J4975" s="179">
        <v>0</v>
      </c>
      <c r="K4975" s="179">
        <v>31997.913292034344</v>
      </c>
      <c r="L4975" s="179">
        <v>1</v>
      </c>
      <c r="M4975" s="179">
        <v>57145.210767434211</v>
      </c>
      <c r="N4975" s="179">
        <v>0</v>
      </c>
      <c r="O4975" s="179">
        <v>0</v>
      </c>
      <c r="P4975" s="179">
        <v>0</v>
      </c>
      <c r="Q4975" s="179">
        <v>0</v>
      </c>
      <c r="R4975" s="180">
        <v>0</v>
      </c>
      <c r="S4975" s="180">
        <v>31997.913292034344</v>
      </c>
      <c r="T4975" s="180">
        <v>0</v>
      </c>
    </row>
    <row r="4976" spans="2:20" x14ac:dyDescent="0.3">
      <c r="B4976" s="19">
        <v>4973</v>
      </c>
      <c r="C4976" s="179">
        <v>0</v>
      </c>
      <c r="D4976" s="179">
        <v>0</v>
      </c>
      <c r="E4976" s="179">
        <v>581068.30853836506</v>
      </c>
      <c r="F4976" s="179">
        <v>0</v>
      </c>
      <c r="G4976" s="179">
        <v>0</v>
      </c>
      <c r="H4976" s="179">
        <v>213216.3917833317</v>
      </c>
      <c r="I4976" s="179">
        <v>0</v>
      </c>
      <c r="J4976" s="179">
        <v>0</v>
      </c>
      <c r="K4976" s="179">
        <v>0</v>
      </c>
      <c r="L4976" s="179">
        <v>0</v>
      </c>
      <c r="M4976" s="179">
        <v>22663.2828178216</v>
      </c>
      <c r="N4976" s="179">
        <v>0</v>
      </c>
      <c r="O4976" s="179">
        <v>0</v>
      </c>
      <c r="P4976" s="179">
        <v>0</v>
      </c>
      <c r="Q4976" s="179">
        <v>0</v>
      </c>
      <c r="R4976" s="180">
        <v>0</v>
      </c>
      <c r="S4976" s="180">
        <v>0</v>
      </c>
      <c r="T4976" s="180">
        <v>0</v>
      </c>
    </row>
    <row r="4977" spans="2:20" x14ac:dyDescent="0.3">
      <c r="B4977" s="19">
        <v>4974</v>
      </c>
      <c r="C4977" s="179">
        <v>0</v>
      </c>
      <c r="D4977" s="179">
        <v>0</v>
      </c>
      <c r="E4977" s="179">
        <v>39755.153274437558</v>
      </c>
      <c r="F4977" s="179">
        <v>0</v>
      </c>
      <c r="G4977" s="179">
        <v>0</v>
      </c>
      <c r="H4977" s="179">
        <v>649419.59661765269</v>
      </c>
      <c r="I4977" s="179">
        <v>0</v>
      </c>
      <c r="J4977" s="179">
        <v>0</v>
      </c>
      <c r="K4977" s="179">
        <v>0</v>
      </c>
      <c r="L4977" s="179">
        <v>0</v>
      </c>
      <c r="M4977" s="179">
        <v>27325.43139208954</v>
      </c>
      <c r="N4977" s="179">
        <v>0</v>
      </c>
      <c r="O4977" s="179">
        <v>0</v>
      </c>
      <c r="P4977" s="179">
        <v>0</v>
      </c>
      <c r="Q4977" s="179">
        <v>0</v>
      </c>
      <c r="R4977" s="180">
        <v>0</v>
      </c>
      <c r="S4977" s="180">
        <v>0</v>
      </c>
      <c r="T4977" s="180">
        <v>0</v>
      </c>
    </row>
    <row r="4978" spans="2:20" x14ac:dyDescent="0.3">
      <c r="B4978" s="19">
        <v>4975</v>
      </c>
      <c r="C4978" s="179">
        <v>0</v>
      </c>
      <c r="D4978" s="179">
        <v>0</v>
      </c>
      <c r="E4978" s="179">
        <v>256848.67407509033</v>
      </c>
      <c r="F4978" s="179">
        <v>0</v>
      </c>
      <c r="G4978" s="179">
        <v>0</v>
      </c>
      <c r="H4978" s="179">
        <v>859598.89923720236</v>
      </c>
      <c r="I4978" s="179">
        <v>0</v>
      </c>
      <c r="J4978" s="179">
        <v>0</v>
      </c>
      <c r="K4978" s="179">
        <v>0</v>
      </c>
      <c r="L4978" s="179">
        <v>0</v>
      </c>
      <c r="M4978" s="179">
        <v>68031.329444869596</v>
      </c>
      <c r="N4978" s="179">
        <v>0</v>
      </c>
      <c r="O4978" s="179">
        <v>0</v>
      </c>
      <c r="P4978" s="179">
        <v>0</v>
      </c>
      <c r="Q4978" s="179">
        <v>0</v>
      </c>
      <c r="R4978" s="180">
        <v>0</v>
      </c>
      <c r="S4978" s="180">
        <v>0</v>
      </c>
      <c r="T4978" s="180">
        <v>0</v>
      </c>
    </row>
    <row r="4979" spans="2:20" x14ac:dyDescent="0.3">
      <c r="B4979" s="19">
        <v>4976</v>
      </c>
      <c r="C4979" s="179">
        <v>0</v>
      </c>
      <c r="D4979" s="179">
        <v>0</v>
      </c>
      <c r="E4979" s="179">
        <v>112993.51395678078</v>
      </c>
      <c r="F4979" s="179">
        <v>0</v>
      </c>
      <c r="G4979" s="179">
        <v>0</v>
      </c>
      <c r="H4979" s="179">
        <v>3483165.4080838081</v>
      </c>
      <c r="I4979" s="179">
        <v>0</v>
      </c>
      <c r="J4979" s="179">
        <v>0</v>
      </c>
      <c r="K4979" s="179">
        <v>0</v>
      </c>
      <c r="L4979" s="179">
        <v>0</v>
      </c>
      <c r="M4979" s="179">
        <v>82905.081672512417</v>
      </c>
      <c r="N4979" s="179">
        <v>0</v>
      </c>
      <c r="O4979" s="179">
        <v>0</v>
      </c>
      <c r="P4979" s="179">
        <v>0</v>
      </c>
      <c r="Q4979" s="179">
        <v>0</v>
      </c>
      <c r="R4979" s="180">
        <v>0</v>
      </c>
      <c r="S4979" s="180">
        <v>0</v>
      </c>
      <c r="T4979" s="180">
        <v>0</v>
      </c>
    </row>
    <row r="4980" spans="2:20" x14ac:dyDescent="0.3">
      <c r="B4980" s="19">
        <v>4977</v>
      </c>
      <c r="C4980" s="179">
        <v>0</v>
      </c>
      <c r="D4980" s="179">
        <v>0</v>
      </c>
      <c r="E4980" s="179">
        <v>7997.0198201238227</v>
      </c>
      <c r="F4980" s="179">
        <v>0</v>
      </c>
      <c r="G4980" s="179">
        <v>0</v>
      </c>
      <c r="H4980" s="179">
        <v>22310.135713941607</v>
      </c>
      <c r="I4980" s="179">
        <v>0</v>
      </c>
      <c r="J4980" s="179">
        <v>0</v>
      </c>
      <c r="K4980" s="179">
        <v>0</v>
      </c>
      <c r="L4980" s="179">
        <v>0</v>
      </c>
      <c r="M4980" s="179">
        <v>49220.501977192529</v>
      </c>
      <c r="N4980" s="179">
        <v>0</v>
      </c>
      <c r="O4980" s="179">
        <v>0</v>
      </c>
      <c r="P4980" s="179">
        <v>0</v>
      </c>
      <c r="Q4980" s="179">
        <v>0</v>
      </c>
      <c r="R4980" s="180">
        <v>0</v>
      </c>
      <c r="S4980" s="180">
        <v>0</v>
      </c>
      <c r="T4980" s="180">
        <v>0</v>
      </c>
    </row>
    <row r="4981" spans="2:20" x14ac:dyDescent="0.3">
      <c r="B4981" s="19">
        <v>4978</v>
      </c>
      <c r="C4981" s="179">
        <v>0</v>
      </c>
      <c r="D4981" s="179">
        <v>0</v>
      </c>
      <c r="E4981" s="179">
        <v>191144.03655506214</v>
      </c>
      <c r="F4981" s="179">
        <v>0</v>
      </c>
      <c r="G4981" s="179">
        <v>0</v>
      </c>
      <c r="H4981" s="179">
        <v>89132.159084644853</v>
      </c>
      <c r="I4981" s="179">
        <v>0</v>
      </c>
      <c r="J4981" s="179">
        <v>0</v>
      </c>
      <c r="K4981" s="179">
        <v>0</v>
      </c>
      <c r="L4981" s="179">
        <v>0</v>
      </c>
      <c r="M4981" s="179">
        <v>92716.184576724088</v>
      </c>
      <c r="N4981" s="179">
        <v>0</v>
      </c>
      <c r="O4981" s="179">
        <v>0</v>
      </c>
      <c r="P4981" s="179">
        <v>0</v>
      </c>
      <c r="Q4981" s="179">
        <v>0</v>
      </c>
      <c r="R4981" s="180">
        <v>0</v>
      </c>
      <c r="S4981" s="180">
        <v>0</v>
      </c>
      <c r="T4981" s="180">
        <v>0</v>
      </c>
    </row>
    <row r="4982" spans="2:20" x14ac:dyDescent="0.3">
      <c r="B4982" s="19">
        <v>4979</v>
      </c>
      <c r="C4982" s="179">
        <v>0</v>
      </c>
      <c r="D4982" s="179">
        <v>0</v>
      </c>
      <c r="E4982" s="179">
        <v>8087.1307595239314</v>
      </c>
      <c r="F4982" s="179">
        <v>0</v>
      </c>
      <c r="G4982" s="179">
        <v>0</v>
      </c>
      <c r="H4982" s="179">
        <v>58549.76720716343</v>
      </c>
      <c r="I4982" s="179">
        <v>0</v>
      </c>
      <c r="J4982" s="179">
        <v>0</v>
      </c>
      <c r="K4982" s="179">
        <v>0</v>
      </c>
      <c r="L4982" s="179">
        <v>0</v>
      </c>
      <c r="M4982" s="179">
        <v>43713.527954191835</v>
      </c>
      <c r="N4982" s="179">
        <v>0</v>
      </c>
      <c r="O4982" s="179">
        <v>0</v>
      </c>
      <c r="P4982" s="179">
        <v>0</v>
      </c>
      <c r="Q4982" s="179">
        <v>0</v>
      </c>
      <c r="R4982" s="180">
        <v>0</v>
      </c>
      <c r="S4982" s="180">
        <v>0</v>
      </c>
      <c r="T4982" s="180">
        <v>0</v>
      </c>
    </row>
    <row r="4983" spans="2:20" x14ac:dyDescent="0.3">
      <c r="B4983" s="19">
        <v>4980</v>
      </c>
      <c r="C4983" s="179">
        <v>0</v>
      </c>
      <c r="D4983" s="179">
        <v>0</v>
      </c>
      <c r="E4983" s="179">
        <v>61994.146887623378</v>
      </c>
      <c r="F4983" s="179">
        <v>0</v>
      </c>
      <c r="G4983" s="179">
        <v>0</v>
      </c>
      <c r="H4983" s="179">
        <v>13623.551550169655</v>
      </c>
      <c r="I4983" s="179">
        <v>0</v>
      </c>
      <c r="J4983" s="179">
        <v>0</v>
      </c>
      <c r="K4983" s="179">
        <v>0</v>
      </c>
      <c r="L4983" s="179">
        <v>0</v>
      </c>
      <c r="M4983" s="179">
        <v>43982.41539890998</v>
      </c>
      <c r="N4983" s="179">
        <v>0</v>
      </c>
      <c r="O4983" s="179">
        <v>0</v>
      </c>
      <c r="P4983" s="179">
        <v>0</v>
      </c>
      <c r="Q4983" s="179">
        <v>0</v>
      </c>
      <c r="R4983" s="180">
        <v>0</v>
      </c>
      <c r="S4983" s="180">
        <v>0</v>
      </c>
      <c r="T4983" s="180">
        <v>0</v>
      </c>
    </row>
    <row r="4984" spans="2:20" x14ac:dyDescent="0.3">
      <c r="B4984" s="19">
        <v>4981</v>
      </c>
      <c r="C4984" s="179">
        <v>0</v>
      </c>
      <c r="D4984" s="179">
        <v>0</v>
      </c>
      <c r="E4984" s="179">
        <v>11196.240375605057</v>
      </c>
      <c r="F4984" s="179">
        <v>0</v>
      </c>
      <c r="G4984" s="179">
        <v>0</v>
      </c>
      <c r="H4984" s="179">
        <v>70279.219775025675</v>
      </c>
      <c r="I4984" s="179">
        <v>0</v>
      </c>
      <c r="J4984" s="179">
        <v>0</v>
      </c>
      <c r="K4984" s="179">
        <v>0</v>
      </c>
      <c r="L4984" s="179">
        <v>0</v>
      </c>
      <c r="M4984" s="179">
        <v>696987.59958606656</v>
      </c>
      <c r="N4984" s="179">
        <v>0</v>
      </c>
      <c r="O4984" s="179">
        <v>0</v>
      </c>
      <c r="P4984" s="179">
        <v>0</v>
      </c>
      <c r="Q4984" s="179">
        <v>0</v>
      </c>
      <c r="R4984" s="180">
        <v>0</v>
      </c>
      <c r="S4984" s="180">
        <v>0</v>
      </c>
      <c r="T4984" s="180">
        <v>0</v>
      </c>
    </row>
    <row r="4985" spans="2:20" x14ac:dyDescent="0.3">
      <c r="B4985" s="19">
        <v>4982</v>
      </c>
      <c r="C4985" s="179">
        <v>0</v>
      </c>
      <c r="D4985" s="179">
        <v>0</v>
      </c>
      <c r="E4985" s="179">
        <v>181485.54530501121</v>
      </c>
      <c r="F4985" s="179">
        <v>0</v>
      </c>
      <c r="G4985" s="179">
        <v>0</v>
      </c>
      <c r="H4985" s="179">
        <v>812010.56331029069</v>
      </c>
      <c r="I4985" s="179">
        <v>0</v>
      </c>
      <c r="J4985" s="179">
        <v>0</v>
      </c>
      <c r="K4985" s="179">
        <v>0</v>
      </c>
      <c r="L4985" s="179">
        <v>0</v>
      </c>
      <c r="M4985" s="179">
        <v>111023.22718114743</v>
      </c>
      <c r="N4985" s="179">
        <v>0</v>
      </c>
      <c r="O4985" s="179">
        <v>0</v>
      </c>
      <c r="P4985" s="179">
        <v>0</v>
      </c>
      <c r="Q4985" s="179">
        <v>0</v>
      </c>
      <c r="R4985" s="180">
        <v>0</v>
      </c>
      <c r="S4985" s="180">
        <v>0</v>
      </c>
      <c r="T4985" s="180">
        <v>0</v>
      </c>
    </row>
    <row r="4986" spans="2:20" x14ac:dyDescent="0.3">
      <c r="B4986" s="19">
        <v>4983</v>
      </c>
      <c r="C4986" s="179">
        <v>0</v>
      </c>
      <c r="D4986" s="179">
        <v>0</v>
      </c>
      <c r="E4986" s="179">
        <v>258017.45002913155</v>
      </c>
      <c r="F4986" s="179">
        <v>0</v>
      </c>
      <c r="G4986" s="179">
        <v>0</v>
      </c>
      <c r="H4986" s="179">
        <v>952511.2137152066</v>
      </c>
      <c r="I4986" s="179">
        <v>0</v>
      </c>
      <c r="J4986" s="179">
        <v>0</v>
      </c>
      <c r="K4986" s="179">
        <v>0</v>
      </c>
      <c r="L4986" s="179">
        <v>0</v>
      </c>
      <c r="M4986" s="179">
        <v>112012.56265155681</v>
      </c>
      <c r="N4986" s="179">
        <v>0</v>
      </c>
      <c r="O4986" s="179">
        <v>0</v>
      </c>
      <c r="P4986" s="179">
        <v>0</v>
      </c>
      <c r="Q4986" s="179">
        <v>0</v>
      </c>
      <c r="R4986" s="180">
        <v>0</v>
      </c>
      <c r="S4986" s="180">
        <v>0</v>
      </c>
      <c r="T4986" s="180">
        <v>0</v>
      </c>
    </row>
    <row r="4987" spans="2:20" x14ac:dyDescent="0.3">
      <c r="B4987" s="19">
        <v>4984</v>
      </c>
      <c r="C4987" s="179">
        <v>0</v>
      </c>
      <c r="D4987" s="179">
        <v>0</v>
      </c>
      <c r="E4987" s="179">
        <v>9087250.843285244</v>
      </c>
      <c r="F4987" s="179">
        <v>0</v>
      </c>
      <c r="G4987" s="179">
        <v>0</v>
      </c>
      <c r="H4987" s="179">
        <v>71836.740715903172</v>
      </c>
      <c r="I4987" s="179">
        <v>0</v>
      </c>
      <c r="J4987" s="179">
        <v>0</v>
      </c>
      <c r="K4987" s="179">
        <v>0</v>
      </c>
      <c r="L4987" s="179">
        <v>0</v>
      </c>
      <c r="M4987" s="179">
        <v>36048.880695816159</v>
      </c>
      <c r="N4987" s="179">
        <v>0</v>
      </c>
      <c r="O4987" s="179">
        <v>0</v>
      </c>
      <c r="P4987" s="179">
        <v>0</v>
      </c>
      <c r="Q4987" s="179">
        <v>0</v>
      </c>
      <c r="R4987" s="180">
        <v>0</v>
      </c>
      <c r="S4987" s="180">
        <v>0</v>
      </c>
      <c r="T4987" s="180">
        <v>0</v>
      </c>
    </row>
    <row r="4988" spans="2:20" x14ac:dyDescent="0.3">
      <c r="B4988" s="19">
        <v>4985</v>
      </c>
      <c r="C4988" s="179">
        <v>0</v>
      </c>
      <c r="D4988" s="179">
        <v>0</v>
      </c>
      <c r="E4988" s="179">
        <v>84631.642824362221</v>
      </c>
      <c r="F4988" s="179">
        <v>0</v>
      </c>
      <c r="G4988" s="179">
        <v>0</v>
      </c>
      <c r="H4988" s="179">
        <v>604038.07138569746</v>
      </c>
      <c r="I4988" s="179">
        <v>0</v>
      </c>
      <c r="J4988" s="179">
        <v>0</v>
      </c>
      <c r="K4988" s="179">
        <v>0</v>
      </c>
      <c r="L4988" s="179">
        <v>0</v>
      </c>
      <c r="M4988" s="179">
        <v>29804.918933408455</v>
      </c>
      <c r="N4988" s="179">
        <v>0</v>
      </c>
      <c r="O4988" s="179">
        <v>0</v>
      </c>
      <c r="P4988" s="179">
        <v>0</v>
      </c>
      <c r="Q4988" s="179">
        <v>0</v>
      </c>
      <c r="R4988" s="180">
        <v>0</v>
      </c>
      <c r="S4988" s="180">
        <v>0</v>
      </c>
      <c r="T4988" s="180">
        <v>0</v>
      </c>
    </row>
    <row r="4989" spans="2:20" x14ac:dyDescent="0.3">
      <c r="B4989" s="19">
        <v>4986</v>
      </c>
      <c r="C4989" s="179">
        <v>0</v>
      </c>
      <c r="D4989" s="179">
        <v>0</v>
      </c>
      <c r="E4989" s="179">
        <v>2201.2329632808828</v>
      </c>
      <c r="F4989" s="179">
        <v>0</v>
      </c>
      <c r="G4989" s="179">
        <v>0</v>
      </c>
      <c r="H4989" s="179">
        <v>8961.0679012037035</v>
      </c>
      <c r="I4989" s="179">
        <v>0</v>
      </c>
      <c r="J4989" s="179">
        <v>0</v>
      </c>
      <c r="K4989" s="179">
        <v>0</v>
      </c>
      <c r="L4989" s="179">
        <v>0</v>
      </c>
      <c r="M4989" s="179">
        <v>11186.549364533801</v>
      </c>
      <c r="N4989" s="179">
        <v>0</v>
      </c>
      <c r="O4989" s="179">
        <v>0</v>
      </c>
      <c r="P4989" s="179">
        <v>0</v>
      </c>
      <c r="Q4989" s="179">
        <v>0</v>
      </c>
      <c r="R4989" s="180">
        <v>0</v>
      </c>
      <c r="S4989" s="180">
        <v>0</v>
      </c>
      <c r="T4989" s="180">
        <v>0</v>
      </c>
    </row>
    <row r="4990" spans="2:20" x14ac:dyDescent="0.3">
      <c r="B4990" s="19">
        <v>4987</v>
      </c>
      <c r="C4990" s="179">
        <v>1</v>
      </c>
      <c r="D4990" s="179">
        <v>5441.201413787041</v>
      </c>
      <c r="E4990" s="179">
        <v>125783.43635570903</v>
      </c>
      <c r="F4990" s="179">
        <v>0</v>
      </c>
      <c r="G4990" s="179">
        <v>0</v>
      </c>
      <c r="H4990" s="179">
        <v>11293.423133815397</v>
      </c>
      <c r="I4990" s="179">
        <v>0</v>
      </c>
      <c r="J4990" s="179">
        <v>0</v>
      </c>
      <c r="K4990" s="179">
        <v>0</v>
      </c>
      <c r="L4990" s="179">
        <v>0</v>
      </c>
      <c r="M4990" s="179">
        <v>17224.472540479939</v>
      </c>
      <c r="N4990" s="179">
        <v>0</v>
      </c>
      <c r="O4990" s="179">
        <v>0</v>
      </c>
      <c r="P4990" s="179">
        <v>0</v>
      </c>
      <c r="Q4990" s="179">
        <v>0</v>
      </c>
      <c r="R4990" s="180">
        <v>0</v>
      </c>
      <c r="S4990" s="180">
        <v>0</v>
      </c>
      <c r="T4990" s="180">
        <v>5441.201413787041</v>
      </c>
    </row>
    <row r="4991" spans="2:20" x14ac:dyDescent="0.3">
      <c r="B4991" s="19">
        <v>4988</v>
      </c>
      <c r="C4991" s="179">
        <v>0</v>
      </c>
      <c r="D4991" s="179">
        <v>0</v>
      </c>
      <c r="E4991" s="179">
        <v>342446.76131725108</v>
      </c>
      <c r="F4991" s="179">
        <v>0</v>
      </c>
      <c r="G4991" s="179">
        <v>0</v>
      </c>
      <c r="H4991" s="179">
        <v>38321.551229104851</v>
      </c>
      <c r="I4991" s="179">
        <v>0</v>
      </c>
      <c r="J4991" s="179">
        <v>0</v>
      </c>
      <c r="K4991" s="179">
        <v>0</v>
      </c>
      <c r="L4991" s="179">
        <v>0</v>
      </c>
      <c r="M4991" s="179">
        <v>28187.686727041855</v>
      </c>
      <c r="N4991" s="179">
        <v>0</v>
      </c>
      <c r="O4991" s="179">
        <v>0</v>
      </c>
      <c r="P4991" s="179">
        <v>0</v>
      </c>
      <c r="Q4991" s="179">
        <v>0</v>
      </c>
      <c r="R4991" s="180">
        <v>0</v>
      </c>
      <c r="S4991" s="180">
        <v>0</v>
      </c>
      <c r="T4991" s="180">
        <v>0</v>
      </c>
    </row>
    <row r="4992" spans="2:20" x14ac:dyDescent="0.3">
      <c r="B4992" s="19">
        <v>4989</v>
      </c>
      <c r="C4992" s="179">
        <v>0</v>
      </c>
      <c r="D4992" s="179">
        <v>0</v>
      </c>
      <c r="E4992" s="179">
        <v>35071.430848862627</v>
      </c>
      <c r="F4992" s="179">
        <v>0</v>
      </c>
      <c r="G4992" s="179">
        <v>0</v>
      </c>
      <c r="H4992" s="179">
        <v>20635.695969004872</v>
      </c>
      <c r="I4992" s="179">
        <v>0</v>
      </c>
      <c r="J4992" s="179">
        <v>0</v>
      </c>
      <c r="K4992" s="179">
        <v>0</v>
      </c>
      <c r="L4992" s="179">
        <v>0</v>
      </c>
      <c r="M4992" s="179">
        <v>151281.81123313415</v>
      </c>
      <c r="N4992" s="179">
        <v>0</v>
      </c>
      <c r="O4992" s="179">
        <v>0</v>
      </c>
      <c r="P4992" s="179">
        <v>0</v>
      </c>
      <c r="Q4992" s="179">
        <v>0</v>
      </c>
      <c r="R4992" s="180">
        <v>0</v>
      </c>
      <c r="S4992" s="180">
        <v>0</v>
      </c>
      <c r="T4992" s="180">
        <v>0</v>
      </c>
    </row>
    <row r="4993" spans="2:20" x14ac:dyDescent="0.3">
      <c r="B4993" s="19">
        <v>4990</v>
      </c>
      <c r="C4993" s="179">
        <v>0</v>
      </c>
      <c r="D4993" s="179">
        <v>0</v>
      </c>
      <c r="E4993" s="179">
        <v>91802.34657388425</v>
      </c>
      <c r="F4993" s="179">
        <v>0</v>
      </c>
      <c r="G4993" s="179">
        <v>0</v>
      </c>
      <c r="H4993" s="179">
        <v>635757.75124707434</v>
      </c>
      <c r="I4993" s="179">
        <v>0</v>
      </c>
      <c r="J4993" s="179">
        <v>0</v>
      </c>
      <c r="K4993" s="179">
        <v>0</v>
      </c>
      <c r="L4993" s="179">
        <v>0</v>
      </c>
      <c r="M4993" s="179">
        <v>537905.3035070966</v>
      </c>
      <c r="N4993" s="179">
        <v>0</v>
      </c>
      <c r="O4993" s="179">
        <v>0</v>
      </c>
      <c r="P4993" s="179">
        <v>0</v>
      </c>
      <c r="Q4993" s="179">
        <v>0</v>
      </c>
      <c r="R4993" s="180">
        <v>0</v>
      </c>
      <c r="S4993" s="180">
        <v>0</v>
      </c>
      <c r="T4993" s="180">
        <v>0</v>
      </c>
    </row>
    <row r="4994" spans="2:20" x14ac:dyDescent="0.3">
      <c r="B4994" s="19">
        <v>4991</v>
      </c>
      <c r="C4994" s="179">
        <v>0</v>
      </c>
      <c r="D4994" s="179">
        <v>0</v>
      </c>
      <c r="E4994" s="179">
        <v>7777.3893407775759</v>
      </c>
      <c r="F4994" s="179">
        <v>0</v>
      </c>
      <c r="G4994" s="179">
        <v>0</v>
      </c>
      <c r="H4994" s="179">
        <v>185722.40071241019</v>
      </c>
      <c r="I4994" s="179">
        <v>0</v>
      </c>
      <c r="J4994" s="179">
        <v>0</v>
      </c>
      <c r="K4994" s="179">
        <v>0</v>
      </c>
      <c r="L4994" s="179">
        <v>0</v>
      </c>
      <c r="M4994" s="179">
        <v>426981.21625462605</v>
      </c>
      <c r="N4994" s="179">
        <v>0</v>
      </c>
      <c r="O4994" s="179">
        <v>0</v>
      </c>
      <c r="P4994" s="179">
        <v>0</v>
      </c>
      <c r="Q4994" s="179">
        <v>0</v>
      </c>
      <c r="R4994" s="180">
        <v>0</v>
      </c>
      <c r="S4994" s="180">
        <v>0</v>
      </c>
      <c r="T4994" s="180">
        <v>0</v>
      </c>
    </row>
    <row r="4995" spans="2:20" x14ac:dyDescent="0.3">
      <c r="B4995" s="19">
        <v>4992</v>
      </c>
      <c r="C4995" s="179">
        <v>0</v>
      </c>
      <c r="D4995" s="179">
        <v>0</v>
      </c>
      <c r="E4995" s="179">
        <v>85537.402028038894</v>
      </c>
      <c r="F4995" s="179">
        <v>0</v>
      </c>
      <c r="G4995" s="179">
        <v>0</v>
      </c>
      <c r="H4995" s="179">
        <v>179062.33484460303</v>
      </c>
      <c r="I4995" s="179">
        <v>0</v>
      </c>
      <c r="J4995" s="179">
        <v>0</v>
      </c>
      <c r="K4995" s="179">
        <v>0</v>
      </c>
      <c r="L4995" s="179">
        <v>0</v>
      </c>
      <c r="M4995" s="179">
        <v>75526.958011121475</v>
      </c>
      <c r="N4995" s="179">
        <v>0</v>
      </c>
      <c r="O4995" s="179">
        <v>0</v>
      </c>
      <c r="P4995" s="179">
        <v>0</v>
      </c>
      <c r="Q4995" s="179">
        <v>0</v>
      </c>
      <c r="R4995" s="180">
        <v>0</v>
      </c>
      <c r="S4995" s="180">
        <v>0</v>
      </c>
      <c r="T4995" s="180">
        <v>0</v>
      </c>
    </row>
    <row r="4996" spans="2:20" x14ac:dyDescent="0.3">
      <c r="B4996" s="19">
        <v>4993</v>
      </c>
      <c r="C4996" s="179">
        <v>0</v>
      </c>
      <c r="D4996" s="179">
        <v>0</v>
      </c>
      <c r="E4996" s="179">
        <v>13675.103912559571</v>
      </c>
      <c r="F4996" s="179">
        <v>0</v>
      </c>
      <c r="G4996" s="179">
        <v>0</v>
      </c>
      <c r="H4996" s="179">
        <v>872466.12685608526</v>
      </c>
      <c r="I4996" s="179">
        <v>0</v>
      </c>
      <c r="J4996" s="179">
        <v>0</v>
      </c>
      <c r="K4996" s="179">
        <v>0</v>
      </c>
      <c r="L4996" s="179">
        <v>0</v>
      </c>
      <c r="M4996" s="179">
        <v>50792.301817410938</v>
      </c>
      <c r="N4996" s="179">
        <v>0</v>
      </c>
      <c r="O4996" s="179">
        <v>0</v>
      </c>
      <c r="P4996" s="179">
        <v>0</v>
      </c>
      <c r="Q4996" s="179">
        <v>0</v>
      </c>
      <c r="R4996" s="180">
        <v>0</v>
      </c>
      <c r="S4996" s="180">
        <v>0</v>
      </c>
      <c r="T4996" s="180">
        <v>0</v>
      </c>
    </row>
    <row r="4997" spans="2:20" x14ac:dyDescent="0.3">
      <c r="B4997" s="19">
        <v>4994</v>
      </c>
      <c r="C4997" s="179">
        <v>0</v>
      </c>
      <c r="D4997" s="179">
        <v>0</v>
      </c>
      <c r="E4997" s="179">
        <v>124302.16034972519</v>
      </c>
      <c r="F4997" s="179">
        <v>0</v>
      </c>
      <c r="G4997" s="179">
        <v>0</v>
      </c>
      <c r="H4997" s="179">
        <v>74293.726042494382</v>
      </c>
      <c r="I4997" s="179">
        <v>0</v>
      </c>
      <c r="J4997" s="179">
        <v>0</v>
      </c>
      <c r="K4997" s="179">
        <v>100733.21240002582</v>
      </c>
      <c r="L4997" s="179">
        <v>1</v>
      </c>
      <c r="M4997" s="179">
        <v>34067.003212623538</v>
      </c>
      <c r="N4997" s="179">
        <v>0</v>
      </c>
      <c r="O4997" s="179">
        <v>0</v>
      </c>
      <c r="P4997" s="179">
        <v>0</v>
      </c>
      <c r="Q4997" s="179">
        <v>0</v>
      </c>
      <c r="R4997" s="180">
        <v>0</v>
      </c>
      <c r="S4997" s="180">
        <v>100733.21240002582</v>
      </c>
      <c r="T4997" s="180">
        <v>0</v>
      </c>
    </row>
    <row r="4998" spans="2:20" x14ac:dyDescent="0.3">
      <c r="B4998" s="19">
        <v>4995</v>
      </c>
      <c r="C4998" s="179">
        <v>0</v>
      </c>
      <c r="D4998" s="179">
        <v>0</v>
      </c>
      <c r="E4998" s="179">
        <v>163080.99898358845</v>
      </c>
      <c r="F4998" s="179">
        <v>0</v>
      </c>
      <c r="G4998" s="179">
        <v>0</v>
      </c>
      <c r="H4998" s="179">
        <v>4115.2176883822822</v>
      </c>
      <c r="I4998" s="179">
        <v>0</v>
      </c>
      <c r="J4998" s="179">
        <v>0</v>
      </c>
      <c r="K4998" s="179">
        <v>0</v>
      </c>
      <c r="L4998" s="179">
        <v>0</v>
      </c>
      <c r="M4998" s="179">
        <v>17046.699646257086</v>
      </c>
      <c r="N4998" s="179">
        <v>0</v>
      </c>
      <c r="O4998" s="179">
        <v>0</v>
      </c>
      <c r="P4998" s="179">
        <v>0</v>
      </c>
      <c r="Q4998" s="179">
        <v>0</v>
      </c>
      <c r="R4998" s="180">
        <v>0</v>
      </c>
      <c r="S4998" s="180">
        <v>0</v>
      </c>
      <c r="T4998" s="180">
        <v>0</v>
      </c>
    </row>
    <row r="4999" spans="2:20" x14ac:dyDescent="0.3">
      <c r="B4999" s="19">
        <v>4996</v>
      </c>
      <c r="C4999" s="179">
        <v>0</v>
      </c>
      <c r="D4999" s="179">
        <v>0</v>
      </c>
      <c r="E4999" s="179">
        <v>535926.81175332121</v>
      </c>
      <c r="F4999" s="179">
        <v>0</v>
      </c>
      <c r="G4999" s="179">
        <v>0</v>
      </c>
      <c r="H4999" s="179">
        <v>178738.50397871336</v>
      </c>
      <c r="I4999" s="179">
        <v>0</v>
      </c>
      <c r="J4999" s="179">
        <v>0</v>
      </c>
      <c r="K4999" s="179">
        <v>0</v>
      </c>
      <c r="L4999" s="179">
        <v>0</v>
      </c>
      <c r="M4999" s="179">
        <v>513549.35311223241</v>
      </c>
      <c r="N4999" s="179">
        <v>0</v>
      </c>
      <c r="O4999" s="179">
        <v>0</v>
      </c>
      <c r="P4999" s="179">
        <v>0</v>
      </c>
      <c r="Q4999" s="179">
        <v>0</v>
      </c>
      <c r="R4999" s="180">
        <v>0</v>
      </c>
      <c r="S4999" s="180">
        <v>0</v>
      </c>
      <c r="T4999" s="180">
        <v>0</v>
      </c>
    </row>
    <row r="5000" spans="2:20" x14ac:dyDescent="0.3">
      <c r="B5000" s="19">
        <v>4997</v>
      </c>
      <c r="C5000" s="179">
        <v>0</v>
      </c>
      <c r="D5000" s="179">
        <v>0</v>
      </c>
      <c r="E5000" s="179">
        <v>35816.316731944629</v>
      </c>
      <c r="F5000" s="179">
        <v>0</v>
      </c>
      <c r="G5000" s="179">
        <v>0</v>
      </c>
      <c r="H5000" s="179">
        <v>599390.11312428734</v>
      </c>
      <c r="I5000" s="179">
        <v>0</v>
      </c>
      <c r="J5000" s="179">
        <v>0</v>
      </c>
      <c r="K5000" s="179">
        <v>0</v>
      </c>
      <c r="L5000" s="179">
        <v>0</v>
      </c>
      <c r="M5000" s="179">
        <v>347706.77482448879</v>
      </c>
      <c r="N5000" s="179">
        <v>0</v>
      </c>
      <c r="O5000" s="179">
        <v>0</v>
      </c>
      <c r="P5000" s="179">
        <v>0</v>
      </c>
      <c r="Q5000" s="179">
        <v>0</v>
      </c>
      <c r="R5000" s="180">
        <v>0</v>
      </c>
      <c r="S5000" s="180">
        <v>0</v>
      </c>
      <c r="T5000" s="180">
        <v>0</v>
      </c>
    </row>
    <row r="5001" spans="2:20" x14ac:dyDescent="0.3">
      <c r="B5001" s="19">
        <v>4998</v>
      </c>
      <c r="C5001" s="179">
        <v>0</v>
      </c>
      <c r="D5001" s="179">
        <v>0</v>
      </c>
      <c r="E5001" s="179">
        <v>56900.498714083005</v>
      </c>
      <c r="F5001" s="179">
        <v>0</v>
      </c>
      <c r="G5001" s="179">
        <v>0</v>
      </c>
      <c r="H5001" s="179">
        <v>26394.355440655516</v>
      </c>
      <c r="I5001" s="179">
        <v>0</v>
      </c>
      <c r="J5001" s="179">
        <v>0</v>
      </c>
      <c r="K5001" s="179">
        <v>0</v>
      </c>
      <c r="L5001" s="179">
        <v>0</v>
      </c>
      <c r="M5001" s="179">
        <v>281236.1346139721</v>
      </c>
      <c r="N5001" s="179">
        <v>0</v>
      </c>
      <c r="O5001" s="179">
        <v>0</v>
      </c>
      <c r="P5001" s="179">
        <v>0</v>
      </c>
      <c r="Q5001" s="179">
        <v>0</v>
      </c>
      <c r="R5001" s="180">
        <v>0</v>
      </c>
      <c r="S5001" s="180">
        <v>0</v>
      </c>
      <c r="T5001" s="180">
        <v>0</v>
      </c>
    </row>
    <row r="5002" spans="2:20" x14ac:dyDescent="0.3">
      <c r="B5002" s="19">
        <v>4999</v>
      </c>
      <c r="C5002" s="179">
        <v>0</v>
      </c>
      <c r="D5002" s="179">
        <v>0</v>
      </c>
      <c r="E5002" s="179">
        <v>24324.266049011461</v>
      </c>
      <c r="F5002" s="179">
        <v>0</v>
      </c>
      <c r="G5002" s="179">
        <v>0</v>
      </c>
      <c r="H5002" s="179">
        <v>37269.528195645318</v>
      </c>
      <c r="I5002" s="179">
        <v>0</v>
      </c>
      <c r="J5002" s="179">
        <v>0</v>
      </c>
      <c r="K5002" s="179">
        <v>0</v>
      </c>
      <c r="L5002" s="179">
        <v>0</v>
      </c>
      <c r="M5002" s="179">
        <v>272934.99493831547</v>
      </c>
      <c r="N5002" s="179">
        <v>0</v>
      </c>
      <c r="O5002" s="179">
        <v>0</v>
      </c>
      <c r="P5002" s="179">
        <v>0</v>
      </c>
      <c r="Q5002" s="179">
        <v>0</v>
      </c>
      <c r="R5002" s="180">
        <v>0</v>
      </c>
      <c r="S5002" s="180">
        <v>0</v>
      </c>
      <c r="T5002" s="180">
        <v>0</v>
      </c>
    </row>
    <row r="5003" spans="2:20" x14ac:dyDescent="0.3">
      <c r="B5003" s="19">
        <v>5000</v>
      </c>
      <c r="C5003" s="179">
        <v>0</v>
      </c>
      <c r="D5003" s="179">
        <v>0</v>
      </c>
      <c r="E5003" s="179">
        <v>653672.75063169922</v>
      </c>
      <c r="F5003" s="179">
        <v>0</v>
      </c>
      <c r="G5003" s="179">
        <v>0</v>
      </c>
      <c r="H5003" s="179">
        <v>388781.87551869947</v>
      </c>
      <c r="I5003" s="179">
        <v>0</v>
      </c>
      <c r="J5003" s="179">
        <v>0</v>
      </c>
      <c r="K5003" s="179">
        <v>0</v>
      </c>
      <c r="L5003" s="179">
        <v>0</v>
      </c>
      <c r="M5003" s="179">
        <v>10831.340766363042</v>
      </c>
      <c r="N5003" s="179">
        <v>0</v>
      </c>
      <c r="O5003" s="179">
        <v>0</v>
      </c>
      <c r="P5003" s="179">
        <v>0</v>
      </c>
      <c r="Q5003" s="179">
        <v>0</v>
      </c>
      <c r="R5003" s="180">
        <v>0</v>
      </c>
      <c r="S5003" s="180">
        <v>0</v>
      </c>
      <c r="T5003" s="180">
        <v>0</v>
      </c>
    </row>
    <row r="5004" spans="2:20" x14ac:dyDescent="0.3">
      <c r="B5004" s="19">
        <v>5001</v>
      </c>
      <c r="C5004" s="179">
        <v>0</v>
      </c>
      <c r="D5004" s="179">
        <v>0</v>
      </c>
      <c r="E5004" s="179">
        <v>19607.540381888874</v>
      </c>
      <c r="F5004" s="179">
        <v>0</v>
      </c>
      <c r="G5004" s="179">
        <v>0</v>
      </c>
      <c r="H5004" s="179">
        <v>204259.67148122747</v>
      </c>
      <c r="I5004" s="179">
        <v>0</v>
      </c>
      <c r="J5004" s="179">
        <v>0</v>
      </c>
      <c r="K5004" s="179">
        <v>0</v>
      </c>
      <c r="L5004" s="179">
        <v>0</v>
      </c>
      <c r="M5004" s="179">
        <v>3240.7127778722697</v>
      </c>
      <c r="N5004" s="179">
        <v>0</v>
      </c>
      <c r="O5004" s="179">
        <v>0</v>
      </c>
      <c r="P5004" s="179">
        <v>0</v>
      </c>
      <c r="Q5004" s="179">
        <v>0</v>
      </c>
      <c r="R5004" s="180">
        <v>0</v>
      </c>
      <c r="S5004" s="180">
        <v>0</v>
      </c>
      <c r="T5004" s="180">
        <v>0</v>
      </c>
    </row>
    <row r="5005" spans="2:20" x14ac:dyDescent="0.3">
      <c r="B5005" s="19">
        <v>5002</v>
      </c>
      <c r="C5005" s="179">
        <v>0</v>
      </c>
      <c r="D5005" s="179">
        <v>0</v>
      </c>
      <c r="E5005" s="179">
        <v>268024.91199804848</v>
      </c>
      <c r="F5005" s="179">
        <v>0</v>
      </c>
      <c r="G5005" s="179">
        <v>0</v>
      </c>
      <c r="H5005" s="179">
        <v>98368.478332059953</v>
      </c>
      <c r="I5005" s="179">
        <v>0</v>
      </c>
      <c r="J5005" s="179">
        <v>0</v>
      </c>
      <c r="K5005" s="179">
        <v>0</v>
      </c>
      <c r="L5005" s="179">
        <v>0</v>
      </c>
      <c r="M5005" s="179">
        <v>51883.141127742529</v>
      </c>
      <c r="N5005" s="179">
        <v>0</v>
      </c>
      <c r="O5005" s="179">
        <v>0</v>
      </c>
      <c r="P5005" s="179">
        <v>0</v>
      </c>
      <c r="Q5005" s="179">
        <v>0</v>
      </c>
      <c r="R5005" s="180">
        <v>0</v>
      </c>
      <c r="S5005" s="180">
        <v>0</v>
      </c>
      <c r="T5005" s="180">
        <v>0</v>
      </c>
    </row>
    <row r="5006" spans="2:20" x14ac:dyDescent="0.3">
      <c r="B5006" s="19">
        <v>5003</v>
      </c>
      <c r="C5006" s="179">
        <v>0</v>
      </c>
      <c r="D5006" s="179">
        <v>0</v>
      </c>
      <c r="E5006" s="179">
        <v>2269137.0169461383</v>
      </c>
      <c r="F5006" s="179">
        <v>0</v>
      </c>
      <c r="G5006" s="179">
        <v>0</v>
      </c>
      <c r="H5006" s="179">
        <v>410524.39338595461</v>
      </c>
      <c r="I5006" s="179">
        <v>0</v>
      </c>
      <c r="J5006" s="179">
        <v>0</v>
      </c>
      <c r="K5006" s="179">
        <v>0</v>
      </c>
      <c r="L5006" s="179">
        <v>0</v>
      </c>
      <c r="M5006" s="179">
        <v>22929.873449704344</v>
      </c>
      <c r="N5006" s="179">
        <v>0</v>
      </c>
      <c r="O5006" s="179">
        <v>0</v>
      </c>
      <c r="P5006" s="179">
        <v>0</v>
      </c>
      <c r="Q5006" s="179">
        <v>0</v>
      </c>
      <c r="R5006" s="180">
        <v>0</v>
      </c>
      <c r="S5006" s="180">
        <v>0</v>
      </c>
      <c r="T5006" s="180">
        <v>0</v>
      </c>
    </row>
    <row r="5007" spans="2:20" x14ac:dyDescent="0.3">
      <c r="B5007" s="19">
        <v>5004</v>
      </c>
      <c r="C5007" s="179">
        <v>0</v>
      </c>
      <c r="D5007" s="179">
        <v>0</v>
      </c>
      <c r="E5007" s="179">
        <v>89089.013365123727</v>
      </c>
      <c r="F5007" s="179">
        <v>0</v>
      </c>
      <c r="G5007" s="179">
        <v>0</v>
      </c>
      <c r="H5007" s="179">
        <v>3251.3975061092947</v>
      </c>
      <c r="I5007" s="179">
        <v>0</v>
      </c>
      <c r="J5007" s="179">
        <v>0</v>
      </c>
      <c r="K5007" s="179">
        <v>0</v>
      </c>
      <c r="L5007" s="179">
        <v>0</v>
      </c>
      <c r="M5007" s="179">
        <v>534737.81236869516</v>
      </c>
      <c r="N5007" s="179">
        <v>0</v>
      </c>
      <c r="O5007" s="179">
        <v>0</v>
      </c>
      <c r="P5007" s="179">
        <v>0</v>
      </c>
      <c r="Q5007" s="179">
        <v>0</v>
      </c>
      <c r="R5007" s="180">
        <v>0</v>
      </c>
      <c r="S5007" s="180">
        <v>0</v>
      </c>
      <c r="T5007" s="180">
        <v>0</v>
      </c>
    </row>
    <row r="5008" spans="2:20" x14ac:dyDescent="0.3">
      <c r="B5008" s="19">
        <v>5005</v>
      </c>
      <c r="C5008" s="179">
        <v>1</v>
      </c>
      <c r="D5008" s="179">
        <v>386593.43645508471</v>
      </c>
      <c r="E5008" s="179">
        <v>358534.91968019347</v>
      </c>
      <c r="F5008" s="179">
        <v>0</v>
      </c>
      <c r="G5008" s="179">
        <v>0</v>
      </c>
      <c r="H5008" s="179">
        <v>102774.59786203211</v>
      </c>
      <c r="I5008" s="179">
        <v>0</v>
      </c>
      <c r="J5008" s="179">
        <v>0</v>
      </c>
      <c r="K5008" s="179">
        <v>0</v>
      </c>
      <c r="L5008" s="179">
        <v>0</v>
      </c>
      <c r="M5008" s="179">
        <v>33621.403051348592</v>
      </c>
      <c r="N5008" s="179">
        <v>0</v>
      </c>
      <c r="O5008" s="179">
        <v>0</v>
      </c>
      <c r="P5008" s="179">
        <v>0</v>
      </c>
      <c r="Q5008" s="179">
        <v>0</v>
      </c>
      <c r="R5008" s="180">
        <v>0</v>
      </c>
      <c r="S5008" s="180">
        <v>0</v>
      </c>
      <c r="T5008" s="180">
        <v>386593.43645508471</v>
      </c>
    </row>
    <row r="5009" spans="2:20" x14ac:dyDescent="0.3">
      <c r="B5009" s="19">
        <v>5006</v>
      </c>
      <c r="C5009" s="179">
        <v>0</v>
      </c>
      <c r="D5009" s="179">
        <v>0</v>
      </c>
      <c r="E5009" s="179">
        <v>17569.424342434108</v>
      </c>
      <c r="F5009" s="179">
        <v>0</v>
      </c>
      <c r="G5009" s="179">
        <v>0</v>
      </c>
      <c r="H5009" s="179">
        <v>27643.912498391812</v>
      </c>
      <c r="I5009" s="179">
        <v>0</v>
      </c>
      <c r="J5009" s="179">
        <v>0</v>
      </c>
      <c r="K5009" s="179">
        <v>0</v>
      </c>
      <c r="L5009" s="179">
        <v>0</v>
      </c>
      <c r="M5009" s="179">
        <v>21633.280970392942</v>
      </c>
      <c r="N5009" s="179">
        <v>0</v>
      </c>
      <c r="O5009" s="179">
        <v>0</v>
      </c>
      <c r="P5009" s="179">
        <v>0</v>
      </c>
      <c r="Q5009" s="179">
        <v>0</v>
      </c>
      <c r="R5009" s="180">
        <v>0</v>
      </c>
      <c r="S5009" s="180">
        <v>0</v>
      </c>
      <c r="T5009" s="180">
        <v>0</v>
      </c>
    </row>
    <row r="5010" spans="2:20" x14ac:dyDescent="0.3">
      <c r="B5010" s="19">
        <v>5007</v>
      </c>
      <c r="C5010" s="179">
        <v>0</v>
      </c>
      <c r="D5010" s="179">
        <v>0</v>
      </c>
      <c r="E5010" s="179">
        <v>43725.453842592724</v>
      </c>
      <c r="F5010" s="179">
        <v>0</v>
      </c>
      <c r="G5010" s="179">
        <v>0</v>
      </c>
      <c r="H5010" s="179">
        <v>208868.57637342991</v>
      </c>
      <c r="I5010" s="179">
        <v>0</v>
      </c>
      <c r="J5010" s="179">
        <v>0</v>
      </c>
      <c r="K5010" s="179">
        <v>0</v>
      </c>
      <c r="L5010" s="179">
        <v>0</v>
      </c>
      <c r="M5010" s="179">
        <v>40934.657248884971</v>
      </c>
      <c r="N5010" s="179">
        <v>0</v>
      </c>
      <c r="O5010" s="179">
        <v>0</v>
      </c>
      <c r="P5010" s="179">
        <v>0</v>
      </c>
      <c r="Q5010" s="179">
        <v>0</v>
      </c>
      <c r="R5010" s="180">
        <v>0</v>
      </c>
      <c r="S5010" s="180">
        <v>0</v>
      </c>
      <c r="T5010" s="180">
        <v>0</v>
      </c>
    </row>
    <row r="5011" spans="2:20" x14ac:dyDescent="0.3">
      <c r="B5011" s="19">
        <v>5008</v>
      </c>
      <c r="C5011" s="179">
        <v>0</v>
      </c>
      <c r="D5011" s="179">
        <v>0</v>
      </c>
      <c r="E5011" s="179">
        <v>1632.1951617157931</v>
      </c>
      <c r="F5011" s="179">
        <v>0</v>
      </c>
      <c r="G5011" s="179">
        <v>0</v>
      </c>
      <c r="H5011" s="179">
        <v>13466.689512130943</v>
      </c>
      <c r="I5011" s="179">
        <v>0</v>
      </c>
      <c r="J5011" s="179">
        <v>0</v>
      </c>
      <c r="K5011" s="179">
        <v>0</v>
      </c>
      <c r="L5011" s="179">
        <v>0</v>
      </c>
      <c r="M5011" s="179">
        <v>15140.836591520556</v>
      </c>
      <c r="N5011" s="179">
        <v>0</v>
      </c>
      <c r="O5011" s="179">
        <v>0</v>
      </c>
      <c r="P5011" s="179">
        <v>0</v>
      </c>
      <c r="Q5011" s="179">
        <v>0</v>
      </c>
      <c r="R5011" s="180">
        <v>0</v>
      </c>
      <c r="S5011" s="180">
        <v>0</v>
      </c>
      <c r="T5011" s="180">
        <v>0</v>
      </c>
    </row>
    <row r="5012" spans="2:20" x14ac:dyDescent="0.3">
      <c r="B5012" s="19">
        <v>5009</v>
      </c>
      <c r="C5012" s="179">
        <v>0</v>
      </c>
      <c r="D5012" s="179">
        <v>0</v>
      </c>
      <c r="E5012" s="179">
        <v>57392.83884537407</v>
      </c>
      <c r="F5012" s="179">
        <v>0</v>
      </c>
      <c r="G5012" s="179">
        <v>0</v>
      </c>
      <c r="H5012" s="179">
        <v>51039.336693151905</v>
      </c>
      <c r="I5012" s="179">
        <v>0</v>
      </c>
      <c r="J5012" s="179">
        <v>0</v>
      </c>
      <c r="K5012" s="179">
        <v>0</v>
      </c>
      <c r="L5012" s="179">
        <v>0</v>
      </c>
      <c r="M5012" s="179">
        <v>23276.444141816552</v>
      </c>
      <c r="N5012" s="179">
        <v>0</v>
      </c>
      <c r="O5012" s="179">
        <v>0</v>
      </c>
      <c r="P5012" s="179">
        <v>0</v>
      </c>
      <c r="Q5012" s="179">
        <v>0</v>
      </c>
      <c r="R5012" s="180">
        <v>0</v>
      </c>
      <c r="S5012" s="180">
        <v>0</v>
      </c>
      <c r="T5012" s="180">
        <v>0</v>
      </c>
    </row>
    <row r="5013" spans="2:20" x14ac:dyDescent="0.3">
      <c r="B5013" s="19">
        <v>5010</v>
      </c>
      <c r="C5013" s="179">
        <v>0</v>
      </c>
      <c r="D5013" s="179">
        <v>0</v>
      </c>
      <c r="E5013" s="179">
        <v>765413.65686022071</v>
      </c>
      <c r="F5013" s="179">
        <v>0</v>
      </c>
      <c r="G5013" s="179">
        <v>0</v>
      </c>
      <c r="H5013" s="179">
        <v>78719.171105714922</v>
      </c>
      <c r="I5013" s="179">
        <v>0</v>
      </c>
      <c r="J5013" s="179">
        <v>0</v>
      </c>
      <c r="K5013" s="179">
        <v>0</v>
      </c>
      <c r="L5013" s="179">
        <v>0</v>
      </c>
      <c r="M5013" s="179">
        <v>56977.073429697542</v>
      </c>
      <c r="N5013" s="179">
        <v>0</v>
      </c>
      <c r="O5013" s="179">
        <v>0</v>
      </c>
      <c r="P5013" s="179">
        <v>0</v>
      </c>
      <c r="Q5013" s="179">
        <v>0</v>
      </c>
      <c r="R5013" s="180">
        <v>0</v>
      </c>
      <c r="S5013" s="180">
        <v>0</v>
      </c>
      <c r="T5013" s="180">
        <v>0</v>
      </c>
    </row>
    <row r="5014" spans="2:20" x14ac:dyDescent="0.3">
      <c r="B5014" s="19">
        <v>5011</v>
      </c>
      <c r="C5014" s="179">
        <v>0</v>
      </c>
      <c r="D5014" s="179">
        <v>0</v>
      </c>
      <c r="E5014" s="179">
        <v>28530.804260300181</v>
      </c>
      <c r="F5014" s="179">
        <v>0</v>
      </c>
      <c r="G5014" s="179">
        <v>0</v>
      </c>
      <c r="H5014" s="179">
        <v>1883.9862657517651</v>
      </c>
      <c r="I5014" s="179">
        <v>0</v>
      </c>
      <c r="J5014" s="179">
        <v>0</v>
      </c>
      <c r="K5014" s="179">
        <v>0</v>
      </c>
      <c r="L5014" s="179">
        <v>0</v>
      </c>
      <c r="M5014" s="179">
        <v>27386.515431360836</v>
      </c>
      <c r="N5014" s="179">
        <v>0</v>
      </c>
      <c r="O5014" s="179">
        <v>0</v>
      </c>
      <c r="P5014" s="179">
        <v>0</v>
      </c>
      <c r="Q5014" s="179">
        <v>0</v>
      </c>
      <c r="R5014" s="180">
        <v>0</v>
      </c>
      <c r="S5014" s="180">
        <v>0</v>
      </c>
      <c r="T5014" s="180">
        <v>0</v>
      </c>
    </row>
    <row r="5015" spans="2:20" x14ac:dyDescent="0.3">
      <c r="B5015" s="19">
        <v>5012</v>
      </c>
      <c r="C5015" s="179">
        <v>0</v>
      </c>
      <c r="D5015" s="179">
        <v>0</v>
      </c>
      <c r="E5015" s="179">
        <v>92509.929191438277</v>
      </c>
      <c r="F5015" s="179">
        <v>0</v>
      </c>
      <c r="G5015" s="179">
        <v>0</v>
      </c>
      <c r="H5015" s="179">
        <v>39302.042067117625</v>
      </c>
      <c r="I5015" s="179">
        <v>0</v>
      </c>
      <c r="J5015" s="179">
        <v>0</v>
      </c>
      <c r="K5015" s="179">
        <v>0</v>
      </c>
      <c r="L5015" s="179">
        <v>0</v>
      </c>
      <c r="M5015" s="179">
        <v>194846.29741782302</v>
      </c>
      <c r="N5015" s="179">
        <v>0</v>
      </c>
      <c r="O5015" s="179">
        <v>0</v>
      </c>
      <c r="P5015" s="179">
        <v>0</v>
      </c>
      <c r="Q5015" s="179">
        <v>0</v>
      </c>
      <c r="R5015" s="180">
        <v>0</v>
      </c>
      <c r="S5015" s="180">
        <v>0</v>
      </c>
      <c r="T5015" s="180">
        <v>0</v>
      </c>
    </row>
    <row r="5016" spans="2:20" x14ac:dyDescent="0.3">
      <c r="B5016" s="19">
        <v>5013</v>
      </c>
      <c r="C5016" s="179">
        <v>0</v>
      </c>
      <c r="D5016" s="179">
        <v>0</v>
      </c>
      <c r="E5016" s="179">
        <v>178053.1250947752</v>
      </c>
      <c r="F5016" s="179">
        <v>0</v>
      </c>
      <c r="G5016" s="179">
        <v>0</v>
      </c>
      <c r="H5016" s="179">
        <v>91890.635353561913</v>
      </c>
      <c r="I5016" s="179">
        <v>0</v>
      </c>
      <c r="J5016" s="179">
        <v>0</v>
      </c>
      <c r="K5016" s="179">
        <v>0</v>
      </c>
      <c r="L5016" s="179">
        <v>0</v>
      </c>
      <c r="M5016" s="179">
        <v>15417.007881946496</v>
      </c>
      <c r="N5016" s="179">
        <v>0</v>
      </c>
      <c r="O5016" s="179">
        <v>0</v>
      </c>
      <c r="P5016" s="179">
        <v>0</v>
      </c>
      <c r="Q5016" s="179">
        <v>0</v>
      </c>
      <c r="R5016" s="180">
        <v>0</v>
      </c>
      <c r="S5016" s="180">
        <v>0</v>
      </c>
      <c r="T5016" s="180">
        <v>0</v>
      </c>
    </row>
    <row r="5017" spans="2:20" x14ac:dyDescent="0.3">
      <c r="B5017" s="19">
        <v>5014</v>
      </c>
      <c r="C5017" s="179">
        <v>1</v>
      </c>
      <c r="D5017" s="179">
        <v>129525.57665522512</v>
      </c>
      <c r="E5017" s="179">
        <v>110940.79534919096</v>
      </c>
      <c r="F5017" s="179">
        <v>1</v>
      </c>
      <c r="G5017" s="179">
        <v>51979.786240663234</v>
      </c>
      <c r="H5017" s="179">
        <v>88572.010427876143</v>
      </c>
      <c r="I5017" s="179">
        <v>0</v>
      </c>
      <c r="J5017" s="179">
        <v>0</v>
      </c>
      <c r="K5017" s="179">
        <v>0</v>
      </c>
      <c r="L5017" s="179">
        <v>0</v>
      </c>
      <c r="M5017" s="179">
        <v>3034.569714392569</v>
      </c>
      <c r="N5017" s="179">
        <v>0</v>
      </c>
      <c r="O5017" s="179">
        <v>0</v>
      </c>
      <c r="P5017" s="179">
        <v>0</v>
      </c>
      <c r="Q5017" s="179">
        <v>0</v>
      </c>
      <c r="R5017" s="180">
        <v>0</v>
      </c>
      <c r="S5017" s="180">
        <v>0</v>
      </c>
      <c r="T5017" s="180">
        <v>129525.57665522512</v>
      </c>
    </row>
    <row r="5018" spans="2:20" x14ac:dyDescent="0.3">
      <c r="B5018" s="19">
        <v>5015</v>
      </c>
      <c r="C5018" s="179">
        <v>0</v>
      </c>
      <c r="D5018" s="179">
        <v>0</v>
      </c>
      <c r="E5018" s="179">
        <v>65176.318179136768</v>
      </c>
      <c r="F5018" s="179">
        <v>0</v>
      </c>
      <c r="G5018" s="179">
        <v>0</v>
      </c>
      <c r="H5018" s="179">
        <v>261652.55316103899</v>
      </c>
      <c r="I5018" s="179">
        <v>0</v>
      </c>
      <c r="J5018" s="179">
        <v>0</v>
      </c>
      <c r="K5018" s="179">
        <v>0</v>
      </c>
      <c r="L5018" s="179">
        <v>0</v>
      </c>
      <c r="M5018" s="179">
        <v>174370.36098459753</v>
      </c>
      <c r="N5018" s="179">
        <v>0</v>
      </c>
      <c r="O5018" s="179">
        <v>0</v>
      </c>
      <c r="P5018" s="179">
        <v>0</v>
      </c>
      <c r="Q5018" s="179">
        <v>0</v>
      </c>
      <c r="R5018" s="180">
        <v>0</v>
      </c>
      <c r="S5018" s="180">
        <v>0</v>
      </c>
      <c r="T5018" s="180">
        <v>0</v>
      </c>
    </row>
    <row r="5019" spans="2:20" x14ac:dyDescent="0.3">
      <c r="B5019" s="19">
        <v>5016</v>
      </c>
      <c r="C5019" s="179">
        <v>0</v>
      </c>
      <c r="D5019" s="179">
        <v>0</v>
      </c>
      <c r="E5019" s="179">
        <v>62447.897077416856</v>
      </c>
      <c r="F5019" s="179">
        <v>0</v>
      </c>
      <c r="G5019" s="179">
        <v>0</v>
      </c>
      <c r="H5019" s="179">
        <v>381438.6327843261</v>
      </c>
      <c r="I5019" s="179">
        <v>0</v>
      </c>
      <c r="J5019" s="179">
        <v>0</v>
      </c>
      <c r="K5019" s="179">
        <v>0</v>
      </c>
      <c r="L5019" s="179">
        <v>0</v>
      </c>
      <c r="M5019" s="179">
        <v>6814.8359188325494</v>
      </c>
      <c r="N5019" s="179">
        <v>0</v>
      </c>
      <c r="O5019" s="179">
        <v>0</v>
      </c>
      <c r="P5019" s="179">
        <v>0</v>
      </c>
      <c r="Q5019" s="179">
        <v>0</v>
      </c>
      <c r="R5019" s="180">
        <v>0</v>
      </c>
      <c r="S5019" s="180">
        <v>0</v>
      </c>
      <c r="T5019" s="180">
        <v>0</v>
      </c>
    </row>
    <row r="5020" spans="2:20" x14ac:dyDescent="0.3">
      <c r="B5020" s="19">
        <v>5017</v>
      </c>
      <c r="C5020" s="179">
        <v>0</v>
      </c>
      <c r="D5020" s="179">
        <v>0</v>
      </c>
      <c r="E5020" s="179">
        <v>174979.37138693556</v>
      </c>
      <c r="F5020" s="179">
        <v>0</v>
      </c>
      <c r="G5020" s="179">
        <v>0</v>
      </c>
      <c r="H5020" s="179">
        <v>55422.456183761795</v>
      </c>
      <c r="I5020" s="179">
        <v>0</v>
      </c>
      <c r="J5020" s="179">
        <v>0</v>
      </c>
      <c r="K5020" s="179">
        <v>0</v>
      </c>
      <c r="L5020" s="179">
        <v>0</v>
      </c>
      <c r="M5020" s="179">
        <v>96610.249927525801</v>
      </c>
      <c r="N5020" s="179">
        <v>0</v>
      </c>
      <c r="O5020" s="179">
        <v>0</v>
      </c>
      <c r="P5020" s="179">
        <v>0</v>
      </c>
      <c r="Q5020" s="179">
        <v>0</v>
      </c>
      <c r="R5020" s="180">
        <v>0</v>
      </c>
      <c r="S5020" s="180">
        <v>0</v>
      </c>
      <c r="T5020" s="180">
        <v>0</v>
      </c>
    </row>
    <row r="5021" spans="2:20" x14ac:dyDescent="0.3">
      <c r="B5021" s="19">
        <v>5018</v>
      </c>
      <c r="C5021" s="179">
        <v>0</v>
      </c>
      <c r="D5021" s="179">
        <v>0</v>
      </c>
      <c r="E5021" s="179">
        <v>104899.24081162925</v>
      </c>
      <c r="F5021" s="179">
        <v>0</v>
      </c>
      <c r="G5021" s="179">
        <v>0</v>
      </c>
      <c r="H5021" s="179">
        <v>11329.080887528149</v>
      </c>
      <c r="I5021" s="179">
        <v>0</v>
      </c>
      <c r="J5021" s="179">
        <v>0</v>
      </c>
      <c r="K5021" s="179">
        <v>0</v>
      </c>
      <c r="L5021" s="179">
        <v>0</v>
      </c>
      <c r="M5021" s="179">
        <v>970538.10215365293</v>
      </c>
      <c r="N5021" s="179">
        <v>0</v>
      </c>
      <c r="O5021" s="179">
        <v>0</v>
      </c>
      <c r="P5021" s="179">
        <v>0</v>
      </c>
      <c r="Q5021" s="179">
        <v>0</v>
      </c>
      <c r="R5021" s="180">
        <v>0</v>
      </c>
      <c r="S5021" s="180">
        <v>0</v>
      </c>
      <c r="T5021" s="180">
        <v>0</v>
      </c>
    </row>
    <row r="5022" spans="2:20" x14ac:dyDescent="0.3">
      <c r="B5022" s="19">
        <v>5019</v>
      </c>
      <c r="C5022" s="179">
        <v>0</v>
      </c>
      <c r="D5022" s="179">
        <v>0</v>
      </c>
      <c r="E5022" s="179">
        <v>107462.21237854037</v>
      </c>
      <c r="F5022" s="179">
        <v>0</v>
      </c>
      <c r="G5022" s="179">
        <v>0</v>
      </c>
      <c r="H5022" s="179">
        <v>107540.59172780714</v>
      </c>
      <c r="I5022" s="179">
        <v>0</v>
      </c>
      <c r="J5022" s="179">
        <v>0</v>
      </c>
      <c r="K5022" s="179">
        <v>0</v>
      </c>
      <c r="L5022" s="179">
        <v>0</v>
      </c>
      <c r="M5022" s="179">
        <v>294325.30352118798</v>
      </c>
      <c r="N5022" s="179">
        <v>0</v>
      </c>
      <c r="O5022" s="179">
        <v>0</v>
      </c>
      <c r="P5022" s="179">
        <v>0</v>
      </c>
      <c r="Q5022" s="179">
        <v>0</v>
      </c>
      <c r="R5022" s="180">
        <v>0</v>
      </c>
      <c r="S5022" s="180">
        <v>0</v>
      </c>
      <c r="T5022" s="180">
        <v>0</v>
      </c>
    </row>
    <row r="5023" spans="2:20" x14ac:dyDescent="0.3">
      <c r="B5023" s="19">
        <v>5020</v>
      </c>
      <c r="C5023" s="179">
        <v>0</v>
      </c>
      <c r="D5023" s="179">
        <v>0</v>
      </c>
      <c r="E5023" s="179">
        <v>20258.076310175544</v>
      </c>
      <c r="F5023" s="179">
        <v>0</v>
      </c>
      <c r="G5023" s="179">
        <v>0</v>
      </c>
      <c r="H5023" s="179">
        <v>77573.22627691341</v>
      </c>
      <c r="I5023" s="179">
        <v>0</v>
      </c>
      <c r="J5023" s="179">
        <v>0</v>
      </c>
      <c r="K5023" s="179">
        <v>0</v>
      </c>
      <c r="L5023" s="179">
        <v>0</v>
      </c>
      <c r="M5023" s="179">
        <v>45432.946473784104</v>
      </c>
      <c r="N5023" s="179">
        <v>0</v>
      </c>
      <c r="O5023" s="179">
        <v>0</v>
      </c>
      <c r="P5023" s="179">
        <v>0</v>
      </c>
      <c r="Q5023" s="179">
        <v>0</v>
      </c>
      <c r="R5023" s="180">
        <v>0</v>
      </c>
      <c r="S5023" s="180">
        <v>0</v>
      </c>
      <c r="T5023" s="180">
        <v>0</v>
      </c>
    </row>
    <row r="5024" spans="2:20" x14ac:dyDescent="0.3">
      <c r="B5024" s="19">
        <v>5021</v>
      </c>
      <c r="C5024" s="179">
        <v>0</v>
      </c>
      <c r="D5024" s="179">
        <v>0</v>
      </c>
      <c r="E5024" s="179">
        <v>5529911.7465656623</v>
      </c>
      <c r="F5024" s="179">
        <v>0</v>
      </c>
      <c r="G5024" s="179">
        <v>0</v>
      </c>
      <c r="H5024" s="179">
        <v>35141.148263142546</v>
      </c>
      <c r="I5024" s="179">
        <v>0</v>
      </c>
      <c r="J5024" s="179">
        <v>0</v>
      </c>
      <c r="K5024" s="179">
        <v>0</v>
      </c>
      <c r="L5024" s="179">
        <v>0</v>
      </c>
      <c r="M5024" s="179">
        <v>15944.832362592048</v>
      </c>
      <c r="N5024" s="179">
        <v>0</v>
      </c>
      <c r="O5024" s="179">
        <v>0</v>
      </c>
      <c r="P5024" s="179">
        <v>0</v>
      </c>
      <c r="Q5024" s="179">
        <v>0</v>
      </c>
      <c r="R5024" s="180">
        <v>0</v>
      </c>
      <c r="S5024" s="180">
        <v>0</v>
      </c>
      <c r="T5024" s="180">
        <v>0</v>
      </c>
    </row>
    <row r="5025" spans="2:20" x14ac:dyDescent="0.3">
      <c r="B5025" s="19">
        <v>5022</v>
      </c>
      <c r="C5025" s="179">
        <v>0</v>
      </c>
      <c r="D5025" s="179">
        <v>0</v>
      </c>
      <c r="E5025" s="179">
        <v>35186.769775090354</v>
      </c>
      <c r="F5025" s="179">
        <v>0</v>
      </c>
      <c r="G5025" s="179">
        <v>0</v>
      </c>
      <c r="H5025" s="179">
        <v>87528.25058155095</v>
      </c>
      <c r="I5025" s="179">
        <v>0</v>
      </c>
      <c r="J5025" s="179">
        <v>0</v>
      </c>
      <c r="K5025" s="179">
        <v>0</v>
      </c>
      <c r="L5025" s="179">
        <v>0</v>
      </c>
      <c r="M5025" s="179">
        <v>1740193.9905846799</v>
      </c>
      <c r="N5025" s="179">
        <v>0</v>
      </c>
      <c r="O5025" s="179">
        <v>0</v>
      </c>
      <c r="P5025" s="179">
        <v>0</v>
      </c>
      <c r="Q5025" s="179">
        <v>0</v>
      </c>
      <c r="R5025" s="180">
        <v>0</v>
      </c>
      <c r="S5025" s="180">
        <v>0</v>
      </c>
      <c r="T5025" s="180">
        <v>0</v>
      </c>
    </row>
    <row r="5026" spans="2:20" x14ac:dyDescent="0.3">
      <c r="B5026" s="19">
        <v>5023</v>
      </c>
      <c r="C5026" s="179">
        <v>0</v>
      </c>
      <c r="D5026" s="179">
        <v>0</v>
      </c>
      <c r="E5026" s="179">
        <v>686841.75261269591</v>
      </c>
      <c r="F5026" s="179">
        <v>0</v>
      </c>
      <c r="G5026" s="179">
        <v>0</v>
      </c>
      <c r="H5026" s="179">
        <v>6099.3458433238957</v>
      </c>
      <c r="I5026" s="179">
        <v>0</v>
      </c>
      <c r="J5026" s="179">
        <v>0</v>
      </c>
      <c r="K5026" s="179">
        <v>0</v>
      </c>
      <c r="L5026" s="179">
        <v>0</v>
      </c>
      <c r="M5026" s="179">
        <v>274028.70300014492</v>
      </c>
      <c r="N5026" s="179">
        <v>0</v>
      </c>
      <c r="O5026" s="179">
        <v>0</v>
      </c>
      <c r="P5026" s="179">
        <v>0</v>
      </c>
      <c r="Q5026" s="179">
        <v>0</v>
      </c>
      <c r="R5026" s="180">
        <v>0</v>
      </c>
      <c r="S5026" s="180">
        <v>0</v>
      </c>
      <c r="T5026" s="180">
        <v>0</v>
      </c>
    </row>
    <row r="5027" spans="2:20" x14ac:dyDescent="0.3">
      <c r="B5027" s="19">
        <v>5024</v>
      </c>
      <c r="C5027" s="179">
        <v>0</v>
      </c>
      <c r="D5027" s="179">
        <v>0</v>
      </c>
      <c r="E5027" s="179">
        <v>35467.692393323647</v>
      </c>
      <c r="F5027" s="179">
        <v>0</v>
      </c>
      <c r="G5027" s="179">
        <v>0</v>
      </c>
      <c r="H5027" s="179">
        <v>6436.15541197946</v>
      </c>
      <c r="I5027" s="179">
        <v>0</v>
      </c>
      <c r="J5027" s="179">
        <v>0</v>
      </c>
      <c r="K5027" s="179">
        <v>0</v>
      </c>
      <c r="L5027" s="179">
        <v>0</v>
      </c>
      <c r="M5027" s="179">
        <v>92302.360020945183</v>
      </c>
      <c r="N5027" s="179">
        <v>0</v>
      </c>
      <c r="O5027" s="179">
        <v>0</v>
      </c>
      <c r="P5027" s="179">
        <v>0</v>
      </c>
      <c r="Q5027" s="179">
        <v>0</v>
      </c>
      <c r="R5027" s="180">
        <v>0</v>
      </c>
      <c r="S5027" s="180">
        <v>0</v>
      </c>
      <c r="T5027" s="180">
        <v>0</v>
      </c>
    </row>
    <row r="5028" spans="2:20" x14ac:dyDescent="0.3">
      <c r="B5028" s="19">
        <v>5025</v>
      </c>
      <c r="C5028" s="179">
        <v>0</v>
      </c>
      <c r="D5028" s="179">
        <v>0</v>
      </c>
      <c r="E5028" s="179">
        <v>275618.61042289762</v>
      </c>
      <c r="F5028" s="179">
        <v>0</v>
      </c>
      <c r="G5028" s="179">
        <v>0</v>
      </c>
      <c r="H5028" s="179">
        <v>33015.019638373211</v>
      </c>
      <c r="I5028" s="179">
        <v>0</v>
      </c>
      <c r="J5028" s="179">
        <v>0</v>
      </c>
      <c r="K5028" s="179">
        <v>0</v>
      </c>
      <c r="L5028" s="179">
        <v>0</v>
      </c>
      <c r="M5028" s="179">
        <v>34011.089449023624</v>
      </c>
      <c r="N5028" s="179">
        <v>0</v>
      </c>
      <c r="O5028" s="179">
        <v>0</v>
      </c>
      <c r="P5028" s="179">
        <v>0</v>
      </c>
      <c r="Q5028" s="179">
        <v>0</v>
      </c>
      <c r="R5028" s="180">
        <v>0</v>
      </c>
      <c r="S5028" s="180">
        <v>0</v>
      </c>
      <c r="T5028" s="180">
        <v>0</v>
      </c>
    </row>
    <row r="5029" spans="2:20" x14ac:dyDescent="0.3">
      <c r="B5029" s="19">
        <v>5026</v>
      </c>
      <c r="C5029" s="179">
        <v>0</v>
      </c>
      <c r="D5029" s="179">
        <v>0</v>
      </c>
      <c r="E5029" s="179">
        <v>510500.65018404252</v>
      </c>
      <c r="F5029" s="179">
        <v>0</v>
      </c>
      <c r="G5029" s="179">
        <v>0</v>
      </c>
      <c r="H5029" s="179">
        <v>1277441.0300696227</v>
      </c>
      <c r="I5029" s="179">
        <v>0</v>
      </c>
      <c r="J5029" s="179">
        <v>0</v>
      </c>
      <c r="K5029" s="179">
        <v>0</v>
      </c>
      <c r="L5029" s="179">
        <v>0</v>
      </c>
      <c r="M5029" s="179">
        <v>231724.08820023754</v>
      </c>
      <c r="N5029" s="179">
        <v>0</v>
      </c>
      <c r="O5029" s="179">
        <v>0</v>
      </c>
      <c r="P5029" s="179">
        <v>0</v>
      </c>
      <c r="Q5029" s="179">
        <v>0</v>
      </c>
      <c r="R5029" s="180">
        <v>0</v>
      </c>
      <c r="S5029" s="180">
        <v>0</v>
      </c>
      <c r="T5029" s="180">
        <v>0</v>
      </c>
    </row>
    <row r="5030" spans="2:20" x14ac:dyDescent="0.3">
      <c r="B5030" s="19">
        <v>5027</v>
      </c>
      <c r="C5030" s="179">
        <v>0</v>
      </c>
      <c r="D5030" s="179">
        <v>0</v>
      </c>
      <c r="E5030" s="179">
        <v>290118.09768650739</v>
      </c>
      <c r="F5030" s="179">
        <v>0</v>
      </c>
      <c r="G5030" s="179">
        <v>0</v>
      </c>
      <c r="H5030" s="179">
        <v>25716.522167111088</v>
      </c>
      <c r="I5030" s="179">
        <v>0</v>
      </c>
      <c r="J5030" s="179">
        <v>0</v>
      </c>
      <c r="K5030" s="179">
        <v>0</v>
      </c>
      <c r="L5030" s="179">
        <v>0</v>
      </c>
      <c r="M5030" s="179">
        <v>196137.54774437728</v>
      </c>
      <c r="N5030" s="179">
        <v>0</v>
      </c>
      <c r="O5030" s="179">
        <v>0</v>
      </c>
      <c r="P5030" s="179">
        <v>0</v>
      </c>
      <c r="Q5030" s="179">
        <v>0</v>
      </c>
      <c r="R5030" s="180">
        <v>0</v>
      </c>
      <c r="S5030" s="180">
        <v>0</v>
      </c>
      <c r="T5030" s="180">
        <v>0</v>
      </c>
    </row>
    <row r="5031" spans="2:20" x14ac:dyDescent="0.3">
      <c r="B5031" s="19">
        <v>5028</v>
      </c>
      <c r="C5031" s="179">
        <v>0</v>
      </c>
      <c r="D5031" s="179">
        <v>0</v>
      </c>
      <c r="E5031" s="179">
        <v>27595.006699104481</v>
      </c>
      <c r="F5031" s="179">
        <v>0</v>
      </c>
      <c r="G5031" s="179">
        <v>0</v>
      </c>
      <c r="H5031" s="179">
        <v>75942.757188660369</v>
      </c>
      <c r="I5031" s="179">
        <v>0</v>
      </c>
      <c r="J5031" s="179">
        <v>0</v>
      </c>
      <c r="K5031" s="179">
        <v>0</v>
      </c>
      <c r="L5031" s="179">
        <v>0</v>
      </c>
      <c r="M5031" s="179">
        <v>386211.21688156133</v>
      </c>
      <c r="N5031" s="179">
        <v>0</v>
      </c>
      <c r="O5031" s="179">
        <v>0</v>
      </c>
      <c r="P5031" s="179">
        <v>0</v>
      </c>
      <c r="Q5031" s="179">
        <v>0</v>
      </c>
      <c r="R5031" s="180">
        <v>0</v>
      </c>
      <c r="S5031" s="180">
        <v>0</v>
      </c>
      <c r="T5031" s="180">
        <v>0</v>
      </c>
    </row>
    <row r="5032" spans="2:20" x14ac:dyDescent="0.3">
      <c r="B5032" s="19">
        <v>5029</v>
      </c>
      <c r="C5032" s="179">
        <v>0</v>
      </c>
      <c r="D5032" s="179">
        <v>0</v>
      </c>
      <c r="E5032" s="179">
        <v>259312.05521949675</v>
      </c>
      <c r="F5032" s="179">
        <v>0</v>
      </c>
      <c r="G5032" s="179">
        <v>0</v>
      </c>
      <c r="H5032" s="179">
        <v>52935.225570648574</v>
      </c>
      <c r="I5032" s="179">
        <v>0</v>
      </c>
      <c r="J5032" s="179">
        <v>0</v>
      </c>
      <c r="K5032" s="179">
        <v>0</v>
      </c>
      <c r="L5032" s="179">
        <v>0</v>
      </c>
      <c r="M5032" s="179">
        <v>74811.85204734531</v>
      </c>
      <c r="N5032" s="179">
        <v>0</v>
      </c>
      <c r="O5032" s="179">
        <v>0</v>
      </c>
      <c r="P5032" s="179">
        <v>0</v>
      </c>
      <c r="Q5032" s="179">
        <v>0</v>
      </c>
      <c r="R5032" s="180">
        <v>0</v>
      </c>
      <c r="S5032" s="180">
        <v>0</v>
      </c>
      <c r="T5032" s="180">
        <v>0</v>
      </c>
    </row>
    <row r="5033" spans="2:20" x14ac:dyDescent="0.3">
      <c r="B5033" s="19">
        <v>5030</v>
      </c>
      <c r="C5033" s="179">
        <v>0</v>
      </c>
      <c r="D5033" s="179">
        <v>0</v>
      </c>
      <c r="E5033" s="179">
        <v>72479.199273510822</v>
      </c>
      <c r="F5033" s="179">
        <v>0</v>
      </c>
      <c r="G5033" s="179">
        <v>0</v>
      </c>
      <c r="H5033" s="179">
        <v>32878.212873022807</v>
      </c>
      <c r="I5033" s="179">
        <v>0</v>
      </c>
      <c r="J5033" s="179">
        <v>0</v>
      </c>
      <c r="K5033" s="179">
        <v>0</v>
      </c>
      <c r="L5033" s="179">
        <v>0</v>
      </c>
      <c r="M5033" s="179">
        <v>174526.4930553381</v>
      </c>
      <c r="N5033" s="179">
        <v>0</v>
      </c>
      <c r="O5033" s="179">
        <v>0</v>
      </c>
      <c r="P5033" s="179">
        <v>0</v>
      </c>
      <c r="Q5033" s="179">
        <v>0</v>
      </c>
      <c r="R5033" s="180">
        <v>0</v>
      </c>
      <c r="S5033" s="180">
        <v>0</v>
      </c>
      <c r="T5033" s="180">
        <v>0</v>
      </c>
    </row>
    <row r="5034" spans="2:20" x14ac:dyDescent="0.3">
      <c r="B5034" s="19">
        <v>5031</v>
      </c>
      <c r="C5034" s="179">
        <v>0</v>
      </c>
      <c r="D5034" s="179">
        <v>0</v>
      </c>
      <c r="E5034" s="179">
        <v>260497.19279470592</v>
      </c>
      <c r="F5034" s="179">
        <v>0</v>
      </c>
      <c r="G5034" s="179">
        <v>0</v>
      </c>
      <c r="H5034" s="179">
        <v>199898.11840772381</v>
      </c>
      <c r="I5034" s="179">
        <v>0</v>
      </c>
      <c r="J5034" s="179">
        <v>0</v>
      </c>
      <c r="K5034" s="179">
        <v>0</v>
      </c>
      <c r="L5034" s="179">
        <v>0</v>
      </c>
      <c r="M5034" s="179">
        <v>1669910.3856638451</v>
      </c>
      <c r="N5034" s="179">
        <v>0</v>
      </c>
      <c r="O5034" s="179">
        <v>0</v>
      </c>
      <c r="P5034" s="179">
        <v>0</v>
      </c>
      <c r="Q5034" s="179">
        <v>0</v>
      </c>
      <c r="R5034" s="180">
        <v>0</v>
      </c>
      <c r="S5034" s="180">
        <v>0</v>
      </c>
      <c r="T5034" s="180">
        <v>0</v>
      </c>
    </row>
    <row r="5035" spans="2:20" x14ac:dyDescent="0.3">
      <c r="B5035" s="19">
        <v>5032</v>
      </c>
      <c r="C5035" s="179">
        <v>0</v>
      </c>
      <c r="D5035" s="179">
        <v>0</v>
      </c>
      <c r="E5035" s="179">
        <v>99123.531125953872</v>
      </c>
      <c r="F5035" s="179">
        <v>0</v>
      </c>
      <c r="G5035" s="179">
        <v>0</v>
      </c>
      <c r="H5035" s="179">
        <v>140404.53087521714</v>
      </c>
      <c r="I5035" s="179">
        <v>0</v>
      </c>
      <c r="J5035" s="179">
        <v>0</v>
      </c>
      <c r="K5035" s="179">
        <v>0</v>
      </c>
      <c r="L5035" s="179">
        <v>0</v>
      </c>
      <c r="M5035" s="179">
        <v>117080.01422818258</v>
      </c>
      <c r="N5035" s="179">
        <v>0</v>
      </c>
      <c r="O5035" s="179">
        <v>0</v>
      </c>
      <c r="P5035" s="179">
        <v>0</v>
      </c>
      <c r="Q5035" s="179">
        <v>0</v>
      </c>
      <c r="R5035" s="180">
        <v>0</v>
      </c>
      <c r="S5035" s="180">
        <v>0</v>
      </c>
      <c r="T5035" s="180">
        <v>0</v>
      </c>
    </row>
    <row r="5036" spans="2:20" x14ac:dyDescent="0.3">
      <c r="B5036" s="19">
        <v>5033</v>
      </c>
      <c r="C5036" s="179">
        <v>0</v>
      </c>
      <c r="D5036" s="179">
        <v>0</v>
      </c>
      <c r="E5036" s="179">
        <v>29966.573178588344</v>
      </c>
      <c r="F5036" s="179">
        <v>0</v>
      </c>
      <c r="G5036" s="179">
        <v>0</v>
      </c>
      <c r="H5036" s="179">
        <v>308282.86882362043</v>
      </c>
      <c r="I5036" s="179">
        <v>0</v>
      </c>
      <c r="J5036" s="179">
        <v>0</v>
      </c>
      <c r="K5036" s="179">
        <v>0</v>
      </c>
      <c r="L5036" s="179">
        <v>0</v>
      </c>
      <c r="M5036" s="179">
        <v>752471.91452187474</v>
      </c>
      <c r="N5036" s="179">
        <v>0</v>
      </c>
      <c r="O5036" s="179">
        <v>0</v>
      </c>
      <c r="P5036" s="179">
        <v>0</v>
      </c>
      <c r="Q5036" s="179">
        <v>0</v>
      </c>
      <c r="R5036" s="180">
        <v>0</v>
      </c>
      <c r="S5036" s="180">
        <v>0</v>
      </c>
      <c r="T5036" s="180">
        <v>0</v>
      </c>
    </row>
    <row r="5037" spans="2:20" x14ac:dyDescent="0.3">
      <c r="B5037" s="19">
        <v>5034</v>
      </c>
      <c r="C5037" s="179">
        <v>0</v>
      </c>
      <c r="D5037" s="179">
        <v>0</v>
      </c>
      <c r="E5037" s="179">
        <v>37877.520421573361</v>
      </c>
      <c r="F5037" s="179">
        <v>0</v>
      </c>
      <c r="G5037" s="179">
        <v>0</v>
      </c>
      <c r="H5037" s="179">
        <v>641756.21540629526</v>
      </c>
      <c r="I5037" s="179">
        <v>0</v>
      </c>
      <c r="J5037" s="179">
        <v>0</v>
      </c>
      <c r="K5037" s="179">
        <v>0</v>
      </c>
      <c r="L5037" s="179">
        <v>0</v>
      </c>
      <c r="M5037" s="179">
        <v>57928.757247651105</v>
      </c>
      <c r="N5037" s="179">
        <v>0</v>
      </c>
      <c r="O5037" s="179">
        <v>0</v>
      </c>
      <c r="P5037" s="179">
        <v>0</v>
      </c>
      <c r="Q5037" s="179">
        <v>0</v>
      </c>
      <c r="R5037" s="180">
        <v>0</v>
      </c>
      <c r="S5037" s="180">
        <v>0</v>
      </c>
      <c r="T5037" s="180">
        <v>0</v>
      </c>
    </row>
    <row r="5038" spans="2:20" x14ac:dyDescent="0.3">
      <c r="B5038" s="19">
        <v>5035</v>
      </c>
      <c r="C5038" s="179">
        <v>1</v>
      </c>
      <c r="D5038" s="179">
        <v>275747.8584080346</v>
      </c>
      <c r="E5038" s="179">
        <v>285024.60251524026</v>
      </c>
      <c r="F5038" s="179">
        <v>0</v>
      </c>
      <c r="G5038" s="179">
        <v>0</v>
      </c>
      <c r="H5038" s="179">
        <v>138571.77175124796</v>
      </c>
      <c r="I5038" s="179">
        <v>0</v>
      </c>
      <c r="J5038" s="179">
        <v>0</v>
      </c>
      <c r="K5038" s="179">
        <v>0</v>
      </c>
      <c r="L5038" s="179">
        <v>0</v>
      </c>
      <c r="M5038" s="179">
        <v>24827.384675326572</v>
      </c>
      <c r="N5038" s="179">
        <v>0</v>
      </c>
      <c r="O5038" s="179">
        <v>0</v>
      </c>
      <c r="P5038" s="179">
        <v>0</v>
      </c>
      <c r="Q5038" s="179">
        <v>0</v>
      </c>
      <c r="R5038" s="180">
        <v>0</v>
      </c>
      <c r="S5038" s="180">
        <v>0</v>
      </c>
      <c r="T5038" s="180">
        <v>275747.8584080346</v>
      </c>
    </row>
    <row r="5039" spans="2:20" x14ac:dyDescent="0.3">
      <c r="B5039" s="19">
        <v>5036</v>
      </c>
      <c r="C5039" s="179">
        <v>0</v>
      </c>
      <c r="D5039" s="179">
        <v>0</v>
      </c>
      <c r="E5039" s="179">
        <v>386812.90583907469</v>
      </c>
      <c r="F5039" s="179">
        <v>0</v>
      </c>
      <c r="G5039" s="179">
        <v>0</v>
      </c>
      <c r="H5039" s="179">
        <v>35918.22525846499</v>
      </c>
      <c r="I5039" s="179">
        <v>0</v>
      </c>
      <c r="J5039" s="179">
        <v>0</v>
      </c>
      <c r="K5039" s="179">
        <v>0</v>
      </c>
      <c r="L5039" s="179">
        <v>0</v>
      </c>
      <c r="M5039" s="179">
        <v>7060.3624054546735</v>
      </c>
      <c r="N5039" s="179">
        <v>0</v>
      </c>
      <c r="O5039" s="179">
        <v>0</v>
      </c>
      <c r="P5039" s="179">
        <v>0</v>
      </c>
      <c r="Q5039" s="179">
        <v>0</v>
      </c>
      <c r="R5039" s="180">
        <v>0</v>
      </c>
      <c r="S5039" s="180">
        <v>0</v>
      </c>
      <c r="T5039" s="180">
        <v>0</v>
      </c>
    </row>
    <row r="5040" spans="2:20" x14ac:dyDescent="0.3">
      <c r="B5040" s="19">
        <v>5037</v>
      </c>
      <c r="C5040" s="179">
        <v>0</v>
      </c>
      <c r="D5040" s="179">
        <v>0</v>
      </c>
      <c r="E5040" s="179">
        <v>61661.458565963803</v>
      </c>
      <c r="F5040" s="179">
        <v>0</v>
      </c>
      <c r="G5040" s="179">
        <v>0</v>
      </c>
      <c r="H5040" s="179">
        <v>51748.09946137837</v>
      </c>
      <c r="I5040" s="179">
        <v>0</v>
      </c>
      <c r="J5040" s="179">
        <v>0</v>
      </c>
      <c r="K5040" s="179">
        <v>0</v>
      </c>
      <c r="L5040" s="179">
        <v>0</v>
      </c>
      <c r="M5040" s="179">
        <v>26036.410257904339</v>
      </c>
      <c r="N5040" s="179">
        <v>0</v>
      </c>
      <c r="O5040" s="179">
        <v>0</v>
      </c>
      <c r="P5040" s="179">
        <v>0</v>
      </c>
      <c r="Q5040" s="179">
        <v>0</v>
      </c>
      <c r="R5040" s="180">
        <v>0</v>
      </c>
      <c r="S5040" s="180">
        <v>0</v>
      </c>
      <c r="T5040" s="180">
        <v>0</v>
      </c>
    </row>
    <row r="5041" spans="2:20" x14ac:dyDescent="0.3">
      <c r="B5041" s="19">
        <v>5038</v>
      </c>
      <c r="C5041" s="179">
        <v>0</v>
      </c>
      <c r="D5041" s="179">
        <v>0</v>
      </c>
      <c r="E5041" s="179">
        <v>37059.151953711313</v>
      </c>
      <c r="F5041" s="179">
        <v>0</v>
      </c>
      <c r="G5041" s="179">
        <v>0</v>
      </c>
      <c r="H5041" s="179">
        <v>161374.1454737953</v>
      </c>
      <c r="I5041" s="179">
        <v>0</v>
      </c>
      <c r="J5041" s="179">
        <v>0</v>
      </c>
      <c r="K5041" s="179">
        <v>0</v>
      </c>
      <c r="L5041" s="179">
        <v>0</v>
      </c>
      <c r="M5041" s="179">
        <v>32687.304344375676</v>
      </c>
      <c r="N5041" s="179">
        <v>0</v>
      </c>
      <c r="O5041" s="179">
        <v>0</v>
      </c>
      <c r="P5041" s="179">
        <v>0</v>
      </c>
      <c r="Q5041" s="179">
        <v>0</v>
      </c>
      <c r="R5041" s="180">
        <v>0</v>
      </c>
      <c r="S5041" s="180">
        <v>0</v>
      </c>
      <c r="T5041" s="180">
        <v>0</v>
      </c>
    </row>
    <row r="5042" spans="2:20" x14ac:dyDescent="0.3">
      <c r="B5042" s="19">
        <v>5039</v>
      </c>
      <c r="C5042" s="179">
        <v>0</v>
      </c>
      <c r="D5042" s="179">
        <v>0</v>
      </c>
      <c r="E5042" s="179">
        <v>18621.685857451212</v>
      </c>
      <c r="F5042" s="179">
        <v>0</v>
      </c>
      <c r="G5042" s="179">
        <v>0</v>
      </c>
      <c r="H5042" s="179">
        <v>235235.50908053311</v>
      </c>
      <c r="I5042" s="179">
        <v>0</v>
      </c>
      <c r="J5042" s="179">
        <v>0</v>
      </c>
      <c r="K5042" s="179">
        <v>0</v>
      </c>
      <c r="L5042" s="179">
        <v>0</v>
      </c>
      <c r="M5042" s="179">
        <v>100733.21240002582</v>
      </c>
      <c r="N5042" s="179">
        <v>0</v>
      </c>
      <c r="O5042" s="179">
        <v>0</v>
      </c>
      <c r="P5042" s="179">
        <v>0</v>
      </c>
      <c r="Q5042" s="179">
        <v>0</v>
      </c>
      <c r="R5042" s="180">
        <v>0</v>
      </c>
      <c r="S5042" s="180">
        <v>0</v>
      </c>
      <c r="T5042" s="180">
        <v>0</v>
      </c>
    </row>
    <row r="5043" spans="2:20" x14ac:dyDescent="0.3">
      <c r="B5043" s="19">
        <v>5040</v>
      </c>
      <c r="C5043" s="179">
        <v>0</v>
      </c>
      <c r="D5043" s="179">
        <v>0</v>
      </c>
      <c r="E5043" s="179">
        <v>32486.977567503523</v>
      </c>
      <c r="F5043" s="179">
        <v>0</v>
      </c>
      <c r="G5043" s="179">
        <v>0</v>
      </c>
      <c r="H5043" s="179">
        <v>135385.05732529689</v>
      </c>
      <c r="I5043" s="179">
        <v>0</v>
      </c>
      <c r="J5043" s="179">
        <v>0</v>
      </c>
      <c r="K5043" s="179">
        <v>0</v>
      </c>
      <c r="L5043" s="179">
        <v>0</v>
      </c>
      <c r="M5043" s="179">
        <v>457959.86495766876</v>
      </c>
      <c r="N5043" s="179">
        <v>0</v>
      </c>
      <c r="O5043" s="179">
        <v>0</v>
      </c>
      <c r="P5043" s="179">
        <v>0</v>
      </c>
      <c r="Q5043" s="179">
        <v>0</v>
      </c>
      <c r="R5043" s="180">
        <v>0</v>
      </c>
      <c r="S5043" s="180">
        <v>0</v>
      </c>
      <c r="T5043" s="180">
        <v>0</v>
      </c>
    </row>
    <row r="5044" spans="2:20" x14ac:dyDescent="0.3">
      <c r="B5044" s="19">
        <v>5041</v>
      </c>
      <c r="C5044" s="179">
        <v>0</v>
      </c>
      <c r="D5044" s="179">
        <v>0</v>
      </c>
      <c r="E5044" s="179">
        <v>76866.051661907492</v>
      </c>
      <c r="F5044" s="179">
        <v>0</v>
      </c>
      <c r="G5044" s="179">
        <v>0</v>
      </c>
      <c r="H5044" s="179">
        <v>30712.373388927255</v>
      </c>
      <c r="I5044" s="179">
        <v>0</v>
      </c>
      <c r="J5044" s="179">
        <v>0</v>
      </c>
      <c r="K5044" s="179">
        <v>0</v>
      </c>
      <c r="L5044" s="179">
        <v>0</v>
      </c>
      <c r="M5044" s="179">
        <v>225171.93604051782</v>
      </c>
      <c r="N5044" s="179">
        <v>0</v>
      </c>
      <c r="O5044" s="179">
        <v>0</v>
      </c>
      <c r="P5044" s="179">
        <v>0</v>
      </c>
      <c r="Q5044" s="179">
        <v>0</v>
      </c>
      <c r="R5044" s="180">
        <v>0</v>
      </c>
      <c r="S5044" s="180">
        <v>0</v>
      </c>
      <c r="T5044" s="180">
        <v>0</v>
      </c>
    </row>
    <row r="5045" spans="2:20" x14ac:dyDescent="0.3">
      <c r="B5045" s="19">
        <v>5042</v>
      </c>
      <c r="C5045" s="179">
        <v>0</v>
      </c>
      <c r="D5045" s="179">
        <v>0</v>
      </c>
      <c r="E5045" s="179">
        <v>91333.53671504966</v>
      </c>
      <c r="F5045" s="179">
        <v>0</v>
      </c>
      <c r="G5045" s="179">
        <v>0</v>
      </c>
      <c r="H5045" s="179">
        <v>35831.304248042456</v>
      </c>
      <c r="I5045" s="179">
        <v>0</v>
      </c>
      <c r="J5045" s="179">
        <v>0</v>
      </c>
      <c r="K5045" s="179">
        <v>0</v>
      </c>
      <c r="L5045" s="179">
        <v>0</v>
      </c>
      <c r="M5045" s="179">
        <v>158611.82290162623</v>
      </c>
      <c r="N5045" s="179">
        <v>0</v>
      </c>
      <c r="O5045" s="179">
        <v>0</v>
      </c>
      <c r="P5045" s="179">
        <v>0</v>
      </c>
      <c r="Q5045" s="179">
        <v>0</v>
      </c>
      <c r="R5045" s="180">
        <v>0</v>
      </c>
      <c r="S5045" s="180">
        <v>0</v>
      </c>
      <c r="T5045" s="180">
        <v>0</v>
      </c>
    </row>
    <row r="5046" spans="2:20" x14ac:dyDescent="0.3">
      <c r="B5046" s="19">
        <v>5043</v>
      </c>
      <c r="C5046" s="179">
        <v>0</v>
      </c>
      <c r="D5046" s="179">
        <v>0</v>
      </c>
      <c r="E5046" s="179">
        <v>27139.168013382718</v>
      </c>
      <c r="F5046" s="179">
        <v>1</v>
      </c>
      <c r="G5046" s="179">
        <v>10098.863701957187</v>
      </c>
      <c r="H5046" s="179">
        <v>343977.01516210538</v>
      </c>
      <c r="I5046" s="179">
        <v>0</v>
      </c>
      <c r="J5046" s="179">
        <v>0</v>
      </c>
      <c r="K5046" s="179">
        <v>0</v>
      </c>
      <c r="L5046" s="179">
        <v>0</v>
      </c>
      <c r="M5046" s="179">
        <v>7279.0503358617134</v>
      </c>
      <c r="N5046" s="179">
        <v>0</v>
      </c>
      <c r="O5046" s="179">
        <v>0</v>
      </c>
      <c r="P5046" s="179">
        <v>0</v>
      </c>
      <c r="Q5046" s="179">
        <v>0</v>
      </c>
      <c r="R5046" s="180">
        <v>0</v>
      </c>
      <c r="S5046" s="180">
        <v>0</v>
      </c>
      <c r="T5046" s="180">
        <v>0</v>
      </c>
    </row>
    <row r="5047" spans="2:20" x14ac:dyDescent="0.3">
      <c r="B5047" s="19">
        <v>5044</v>
      </c>
      <c r="C5047" s="179">
        <v>1</v>
      </c>
      <c r="D5047" s="179">
        <v>292928.68223730894</v>
      </c>
      <c r="E5047" s="179">
        <v>35054.96975742311</v>
      </c>
      <c r="F5047" s="179">
        <v>0</v>
      </c>
      <c r="G5047" s="179">
        <v>0</v>
      </c>
      <c r="H5047" s="179">
        <v>465470.52014426142</v>
      </c>
      <c r="I5047" s="179">
        <v>0</v>
      </c>
      <c r="J5047" s="179">
        <v>0</v>
      </c>
      <c r="K5047" s="179">
        <v>0</v>
      </c>
      <c r="L5047" s="179">
        <v>0</v>
      </c>
      <c r="M5047" s="179">
        <v>79941.798624792093</v>
      </c>
      <c r="N5047" s="179">
        <v>0</v>
      </c>
      <c r="O5047" s="179">
        <v>0</v>
      </c>
      <c r="P5047" s="179">
        <v>0</v>
      </c>
      <c r="Q5047" s="179">
        <v>0</v>
      </c>
      <c r="R5047" s="180">
        <v>0</v>
      </c>
      <c r="S5047" s="180">
        <v>0</v>
      </c>
      <c r="T5047" s="180">
        <v>292928.68223730894</v>
      </c>
    </row>
    <row r="5048" spans="2:20" x14ac:dyDescent="0.3">
      <c r="B5048" s="19">
        <v>5045</v>
      </c>
      <c r="C5048" s="179">
        <v>0</v>
      </c>
      <c r="D5048" s="179">
        <v>0</v>
      </c>
      <c r="E5048" s="179">
        <v>811675.34763969923</v>
      </c>
      <c r="F5048" s="179">
        <v>1</v>
      </c>
      <c r="G5048" s="179">
        <v>135992.43286718964</v>
      </c>
      <c r="H5048" s="179">
        <v>977965.45616941503</v>
      </c>
      <c r="I5048" s="179">
        <v>0</v>
      </c>
      <c r="J5048" s="179">
        <v>0</v>
      </c>
      <c r="K5048" s="179">
        <v>0</v>
      </c>
      <c r="L5048" s="179">
        <v>0</v>
      </c>
      <c r="M5048" s="179">
        <v>30594.763722671396</v>
      </c>
      <c r="N5048" s="179">
        <v>0</v>
      </c>
      <c r="O5048" s="179">
        <v>0</v>
      </c>
      <c r="P5048" s="179">
        <v>0</v>
      </c>
      <c r="Q5048" s="179">
        <v>0</v>
      </c>
      <c r="R5048" s="180">
        <v>0</v>
      </c>
      <c r="S5048" s="180">
        <v>0</v>
      </c>
      <c r="T5048" s="180">
        <v>0</v>
      </c>
    </row>
    <row r="5049" spans="2:20" x14ac:dyDescent="0.3">
      <c r="B5049" s="19">
        <v>5046</v>
      </c>
      <c r="C5049" s="179">
        <v>0</v>
      </c>
      <c r="D5049" s="179">
        <v>0</v>
      </c>
      <c r="E5049" s="179">
        <v>139054.80843522394</v>
      </c>
      <c r="F5049" s="179">
        <v>0</v>
      </c>
      <c r="G5049" s="179">
        <v>0</v>
      </c>
      <c r="H5049" s="179">
        <v>309817.45905757492</v>
      </c>
      <c r="I5049" s="179">
        <v>0</v>
      </c>
      <c r="J5049" s="179">
        <v>0</v>
      </c>
      <c r="K5049" s="179">
        <v>443605.9533306323</v>
      </c>
      <c r="L5049" s="179">
        <v>1</v>
      </c>
      <c r="M5049" s="179">
        <v>8612.4408249484241</v>
      </c>
      <c r="N5049" s="179">
        <v>0</v>
      </c>
      <c r="O5049" s="179">
        <v>0</v>
      </c>
      <c r="P5049" s="179">
        <v>0</v>
      </c>
      <c r="Q5049" s="179">
        <v>0</v>
      </c>
      <c r="R5049" s="180">
        <v>0</v>
      </c>
      <c r="S5049" s="180">
        <v>443605.9533306323</v>
      </c>
      <c r="T5049" s="180">
        <v>0</v>
      </c>
    </row>
    <row r="5050" spans="2:20" x14ac:dyDescent="0.3">
      <c r="B5050" s="19">
        <v>5047</v>
      </c>
      <c r="C5050" s="179">
        <v>0</v>
      </c>
      <c r="D5050" s="179">
        <v>0</v>
      </c>
      <c r="E5050" s="179">
        <v>255340.71996959031</v>
      </c>
      <c r="F5050" s="179">
        <v>0</v>
      </c>
      <c r="G5050" s="179">
        <v>0</v>
      </c>
      <c r="H5050" s="179">
        <v>6285.765338779489</v>
      </c>
      <c r="I5050" s="179">
        <v>0</v>
      </c>
      <c r="J5050" s="179">
        <v>0</v>
      </c>
      <c r="K5050" s="179">
        <v>0</v>
      </c>
      <c r="L5050" s="179">
        <v>0</v>
      </c>
      <c r="M5050" s="179">
        <v>11982.912799758831</v>
      </c>
      <c r="N5050" s="179">
        <v>0</v>
      </c>
      <c r="O5050" s="179">
        <v>0</v>
      </c>
      <c r="P5050" s="179">
        <v>0</v>
      </c>
      <c r="Q5050" s="179">
        <v>0</v>
      </c>
      <c r="R5050" s="180">
        <v>0</v>
      </c>
      <c r="S5050" s="180">
        <v>0</v>
      </c>
      <c r="T5050" s="180">
        <v>0</v>
      </c>
    </row>
    <row r="5051" spans="2:20" x14ac:dyDescent="0.3">
      <c r="B5051" s="19">
        <v>5048</v>
      </c>
      <c r="C5051" s="179">
        <v>0</v>
      </c>
      <c r="D5051" s="179">
        <v>0</v>
      </c>
      <c r="E5051" s="179">
        <v>491395.73594586441</v>
      </c>
      <c r="F5051" s="179">
        <v>0</v>
      </c>
      <c r="G5051" s="179">
        <v>0</v>
      </c>
      <c r="H5051" s="179">
        <v>8995.955969229246</v>
      </c>
      <c r="I5051" s="179">
        <v>0</v>
      </c>
      <c r="J5051" s="179">
        <v>0</v>
      </c>
      <c r="K5051" s="179">
        <v>14461.301794997375</v>
      </c>
      <c r="L5051" s="179">
        <v>1</v>
      </c>
      <c r="M5051" s="179">
        <v>127649.84168473534</v>
      </c>
      <c r="N5051" s="179">
        <v>0</v>
      </c>
      <c r="O5051" s="179">
        <v>0</v>
      </c>
      <c r="P5051" s="179">
        <v>0</v>
      </c>
      <c r="Q5051" s="179">
        <v>0</v>
      </c>
      <c r="R5051" s="180">
        <v>0</v>
      </c>
      <c r="S5051" s="180">
        <v>14461.301794997375</v>
      </c>
      <c r="T5051" s="180">
        <v>0</v>
      </c>
    </row>
    <row r="5052" spans="2:20" x14ac:dyDescent="0.3">
      <c r="B5052" s="19">
        <v>5049</v>
      </c>
      <c r="C5052" s="179">
        <v>0</v>
      </c>
      <c r="D5052" s="179">
        <v>0</v>
      </c>
      <c r="E5052" s="179">
        <v>800830.97820772149</v>
      </c>
      <c r="F5052" s="179">
        <v>0</v>
      </c>
      <c r="G5052" s="179">
        <v>0</v>
      </c>
      <c r="H5052" s="179">
        <v>244587.20333011198</v>
      </c>
      <c r="I5052" s="179">
        <v>0</v>
      </c>
      <c r="J5052" s="179">
        <v>0</v>
      </c>
      <c r="K5052" s="179">
        <v>0</v>
      </c>
      <c r="L5052" s="179">
        <v>0</v>
      </c>
      <c r="M5052" s="179">
        <v>63351.477346762971</v>
      </c>
      <c r="N5052" s="179">
        <v>0</v>
      </c>
      <c r="O5052" s="179">
        <v>0</v>
      </c>
      <c r="P5052" s="179">
        <v>0</v>
      </c>
      <c r="Q5052" s="179">
        <v>0</v>
      </c>
      <c r="R5052" s="180">
        <v>0</v>
      </c>
      <c r="S5052" s="180">
        <v>0</v>
      </c>
      <c r="T5052" s="180">
        <v>0</v>
      </c>
    </row>
    <row r="5053" spans="2:20" x14ac:dyDescent="0.3">
      <c r="B5053" s="19">
        <v>5050</v>
      </c>
      <c r="C5053" s="179">
        <v>0</v>
      </c>
      <c r="D5053" s="179">
        <v>0</v>
      </c>
      <c r="E5053" s="179">
        <v>3198734.0294235451</v>
      </c>
      <c r="F5053" s="179">
        <v>0</v>
      </c>
      <c r="G5053" s="179">
        <v>0</v>
      </c>
      <c r="H5053" s="179">
        <v>117952.1030215358</v>
      </c>
      <c r="I5053" s="179">
        <v>0</v>
      </c>
      <c r="J5053" s="179">
        <v>0</v>
      </c>
      <c r="K5053" s="179">
        <v>0</v>
      </c>
      <c r="L5053" s="179">
        <v>0</v>
      </c>
      <c r="M5053" s="179">
        <v>10857.927991335799</v>
      </c>
      <c r="N5053" s="179">
        <v>0</v>
      </c>
      <c r="O5053" s="179">
        <v>0</v>
      </c>
      <c r="P5053" s="179">
        <v>0</v>
      </c>
      <c r="Q5053" s="179">
        <v>0</v>
      </c>
      <c r="R5053" s="180">
        <v>0</v>
      </c>
      <c r="S5053" s="180">
        <v>0</v>
      </c>
      <c r="T5053" s="180">
        <v>0</v>
      </c>
    </row>
    <row r="5054" spans="2:20" x14ac:dyDescent="0.3">
      <c r="B5054" s="19">
        <v>5051</v>
      </c>
      <c r="C5054" s="179">
        <v>0</v>
      </c>
      <c r="D5054" s="179">
        <v>0</v>
      </c>
      <c r="E5054" s="179">
        <v>125550.69717495372</v>
      </c>
      <c r="F5054" s="179">
        <v>0</v>
      </c>
      <c r="G5054" s="179">
        <v>0</v>
      </c>
      <c r="H5054" s="179">
        <v>32769.033805806619</v>
      </c>
      <c r="I5054" s="179">
        <v>0</v>
      </c>
      <c r="J5054" s="179">
        <v>0</v>
      </c>
      <c r="K5054" s="179">
        <v>0</v>
      </c>
      <c r="L5054" s="179">
        <v>0</v>
      </c>
      <c r="M5054" s="179">
        <v>161514.02198165006</v>
      </c>
      <c r="N5054" s="179">
        <v>0</v>
      </c>
      <c r="O5054" s="179">
        <v>0</v>
      </c>
      <c r="P5054" s="179">
        <v>0</v>
      </c>
      <c r="Q5054" s="179">
        <v>0</v>
      </c>
      <c r="R5054" s="180">
        <v>0</v>
      </c>
      <c r="S5054" s="180">
        <v>0</v>
      </c>
      <c r="T5054" s="180">
        <v>0</v>
      </c>
    </row>
    <row r="5055" spans="2:20" x14ac:dyDescent="0.3">
      <c r="B5055" s="19">
        <v>5052</v>
      </c>
      <c r="C5055" s="179">
        <v>0</v>
      </c>
      <c r="D5055" s="179">
        <v>0</v>
      </c>
      <c r="E5055" s="179">
        <v>16222.621743082818</v>
      </c>
      <c r="F5055" s="179">
        <v>0</v>
      </c>
      <c r="G5055" s="179">
        <v>0</v>
      </c>
      <c r="H5055" s="179">
        <v>244326.72896874143</v>
      </c>
      <c r="I5055" s="179">
        <v>0</v>
      </c>
      <c r="J5055" s="179">
        <v>0</v>
      </c>
      <c r="K5055" s="179">
        <v>0</v>
      </c>
      <c r="L5055" s="179">
        <v>0</v>
      </c>
      <c r="M5055" s="179">
        <v>94923.853914005289</v>
      </c>
      <c r="N5055" s="179">
        <v>0</v>
      </c>
      <c r="O5055" s="179">
        <v>0</v>
      </c>
      <c r="P5055" s="179">
        <v>0</v>
      </c>
      <c r="Q5055" s="179">
        <v>0</v>
      </c>
      <c r="R5055" s="180">
        <v>0</v>
      </c>
      <c r="S5055" s="180">
        <v>0</v>
      </c>
      <c r="T5055" s="180">
        <v>0</v>
      </c>
    </row>
    <row r="5056" spans="2:20" x14ac:dyDescent="0.3">
      <c r="B5056" s="19">
        <v>5053</v>
      </c>
      <c r="C5056" s="179">
        <v>0</v>
      </c>
      <c r="D5056" s="179">
        <v>0</v>
      </c>
      <c r="E5056" s="179">
        <v>1007386.3496562104</v>
      </c>
      <c r="F5056" s="179">
        <v>0</v>
      </c>
      <c r="G5056" s="179">
        <v>0</v>
      </c>
      <c r="H5056" s="179">
        <v>79269.776807684146</v>
      </c>
      <c r="I5056" s="179">
        <v>0</v>
      </c>
      <c r="J5056" s="179">
        <v>0</v>
      </c>
      <c r="K5056" s="179">
        <v>0</v>
      </c>
      <c r="L5056" s="179">
        <v>0</v>
      </c>
      <c r="M5056" s="179">
        <v>28150.417429229288</v>
      </c>
      <c r="N5056" s="179">
        <v>0</v>
      </c>
      <c r="O5056" s="179">
        <v>0</v>
      </c>
      <c r="P5056" s="179">
        <v>0</v>
      </c>
      <c r="Q5056" s="179">
        <v>0</v>
      </c>
      <c r="R5056" s="180">
        <v>0</v>
      </c>
      <c r="S5056" s="180">
        <v>0</v>
      </c>
      <c r="T5056" s="180">
        <v>0</v>
      </c>
    </row>
    <row r="5057" spans="2:20" x14ac:dyDescent="0.3">
      <c r="B5057" s="19">
        <v>5054</v>
      </c>
      <c r="C5057" s="179">
        <v>0</v>
      </c>
      <c r="D5057" s="179">
        <v>0</v>
      </c>
      <c r="E5057" s="179">
        <v>94353.870878197078</v>
      </c>
      <c r="F5057" s="179">
        <v>0</v>
      </c>
      <c r="G5057" s="179">
        <v>0</v>
      </c>
      <c r="H5057" s="179">
        <v>78632.605839461874</v>
      </c>
      <c r="I5057" s="179">
        <v>0</v>
      </c>
      <c r="J5057" s="179">
        <v>0</v>
      </c>
      <c r="K5057" s="179">
        <v>0</v>
      </c>
      <c r="L5057" s="179">
        <v>0</v>
      </c>
      <c r="M5057" s="179">
        <v>94817.369509225493</v>
      </c>
      <c r="N5057" s="179">
        <v>0</v>
      </c>
      <c r="O5057" s="179">
        <v>0</v>
      </c>
      <c r="P5057" s="179">
        <v>0</v>
      </c>
      <c r="Q5057" s="179">
        <v>0</v>
      </c>
      <c r="R5057" s="180">
        <v>0</v>
      </c>
      <c r="S5057" s="180">
        <v>0</v>
      </c>
      <c r="T5057" s="180">
        <v>0</v>
      </c>
    </row>
    <row r="5058" spans="2:20" x14ac:dyDescent="0.3">
      <c r="B5058" s="19">
        <v>5055</v>
      </c>
      <c r="C5058" s="179">
        <v>0</v>
      </c>
      <c r="D5058" s="179">
        <v>0</v>
      </c>
      <c r="E5058" s="179">
        <v>11619.27316099627</v>
      </c>
      <c r="F5058" s="179">
        <v>0</v>
      </c>
      <c r="G5058" s="179">
        <v>0</v>
      </c>
      <c r="H5058" s="179">
        <v>146345.49930270729</v>
      </c>
      <c r="I5058" s="179">
        <v>0</v>
      </c>
      <c r="J5058" s="179">
        <v>0</v>
      </c>
      <c r="K5058" s="179">
        <v>0</v>
      </c>
      <c r="L5058" s="179">
        <v>0</v>
      </c>
      <c r="M5058" s="179">
        <v>114068.19680111695</v>
      </c>
      <c r="N5058" s="179">
        <v>0</v>
      </c>
      <c r="O5058" s="179">
        <v>0</v>
      </c>
      <c r="P5058" s="179">
        <v>0</v>
      </c>
      <c r="Q5058" s="179">
        <v>0</v>
      </c>
      <c r="R5058" s="180">
        <v>0</v>
      </c>
      <c r="S5058" s="180">
        <v>0</v>
      </c>
      <c r="T5058" s="180">
        <v>0</v>
      </c>
    </row>
    <row r="5059" spans="2:20" x14ac:dyDescent="0.3">
      <c r="B5059" s="19">
        <v>5056</v>
      </c>
      <c r="C5059" s="179">
        <v>0</v>
      </c>
      <c r="D5059" s="179">
        <v>0</v>
      </c>
      <c r="E5059" s="179">
        <v>190140.79373867266</v>
      </c>
      <c r="F5059" s="179">
        <v>0</v>
      </c>
      <c r="G5059" s="179">
        <v>0</v>
      </c>
      <c r="H5059" s="179">
        <v>19120.685033215221</v>
      </c>
      <c r="I5059" s="179">
        <v>0</v>
      </c>
      <c r="J5059" s="179">
        <v>0</v>
      </c>
      <c r="K5059" s="179">
        <v>0</v>
      </c>
      <c r="L5059" s="179">
        <v>0</v>
      </c>
      <c r="M5059" s="179">
        <v>12852.496108193813</v>
      </c>
      <c r="N5059" s="179">
        <v>0</v>
      </c>
      <c r="O5059" s="179">
        <v>0</v>
      </c>
      <c r="P5059" s="179">
        <v>0</v>
      </c>
      <c r="Q5059" s="179">
        <v>0</v>
      </c>
      <c r="R5059" s="180">
        <v>0</v>
      </c>
      <c r="S5059" s="180">
        <v>0</v>
      </c>
      <c r="T5059" s="180">
        <v>0</v>
      </c>
    </row>
    <row r="5060" spans="2:20" x14ac:dyDescent="0.3">
      <c r="B5060" s="19">
        <v>5057</v>
      </c>
      <c r="C5060" s="179">
        <v>0</v>
      </c>
      <c r="D5060" s="179">
        <v>0</v>
      </c>
      <c r="E5060" s="179">
        <v>62376.079702800635</v>
      </c>
      <c r="F5060" s="179">
        <v>0</v>
      </c>
      <c r="G5060" s="179">
        <v>0</v>
      </c>
      <c r="H5060" s="179">
        <v>103282.78319789185</v>
      </c>
      <c r="I5060" s="179">
        <v>0</v>
      </c>
      <c r="J5060" s="179">
        <v>0</v>
      </c>
      <c r="K5060" s="179">
        <v>0</v>
      </c>
      <c r="L5060" s="179">
        <v>0</v>
      </c>
      <c r="M5060" s="179">
        <v>196230.26793703091</v>
      </c>
      <c r="N5060" s="179">
        <v>0</v>
      </c>
      <c r="O5060" s="179">
        <v>0</v>
      </c>
      <c r="P5060" s="179">
        <v>0</v>
      </c>
      <c r="Q5060" s="179">
        <v>0</v>
      </c>
      <c r="R5060" s="180">
        <v>0</v>
      </c>
      <c r="S5060" s="180">
        <v>0</v>
      </c>
      <c r="T5060" s="180">
        <v>0</v>
      </c>
    </row>
    <row r="5061" spans="2:20" x14ac:dyDescent="0.3">
      <c r="B5061" s="19">
        <v>5058</v>
      </c>
      <c r="C5061" s="179">
        <v>0</v>
      </c>
      <c r="D5061" s="179">
        <v>0</v>
      </c>
      <c r="E5061" s="179">
        <v>157751.80377326897</v>
      </c>
      <c r="F5061" s="179">
        <v>0</v>
      </c>
      <c r="G5061" s="179">
        <v>0</v>
      </c>
      <c r="H5061" s="179">
        <v>44218.759957487528</v>
      </c>
      <c r="I5061" s="179">
        <v>0</v>
      </c>
      <c r="J5061" s="179">
        <v>0</v>
      </c>
      <c r="K5061" s="179">
        <v>0</v>
      </c>
      <c r="L5061" s="179">
        <v>0</v>
      </c>
      <c r="M5061" s="179">
        <v>54508.096230790223</v>
      </c>
      <c r="N5061" s="179">
        <v>0</v>
      </c>
      <c r="O5061" s="179">
        <v>0</v>
      </c>
      <c r="P5061" s="179">
        <v>0</v>
      </c>
      <c r="Q5061" s="179">
        <v>0</v>
      </c>
      <c r="R5061" s="180">
        <v>0</v>
      </c>
      <c r="S5061" s="180">
        <v>0</v>
      </c>
      <c r="T5061" s="180">
        <v>0</v>
      </c>
    </row>
    <row r="5062" spans="2:20" x14ac:dyDescent="0.3">
      <c r="B5062" s="19">
        <v>5059</v>
      </c>
      <c r="C5062" s="179">
        <v>0</v>
      </c>
      <c r="D5062" s="179">
        <v>0</v>
      </c>
      <c r="E5062" s="179">
        <v>45577.179722413624</v>
      </c>
      <c r="F5062" s="179">
        <v>0</v>
      </c>
      <c r="G5062" s="179">
        <v>0</v>
      </c>
      <c r="H5062" s="179">
        <v>26274.744341433958</v>
      </c>
      <c r="I5062" s="179">
        <v>0</v>
      </c>
      <c r="J5062" s="179">
        <v>0</v>
      </c>
      <c r="K5062" s="179">
        <v>0</v>
      </c>
      <c r="L5062" s="179">
        <v>0</v>
      </c>
      <c r="M5062" s="179">
        <v>26972.656319087917</v>
      </c>
      <c r="N5062" s="179">
        <v>0</v>
      </c>
      <c r="O5062" s="179">
        <v>0</v>
      </c>
      <c r="P5062" s="179">
        <v>0</v>
      </c>
      <c r="Q5062" s="179">
        <v>0</v>
      </c>
      <c r="R5062" s="180">
        <v>0</v>
      </c>
      <c r="S5062" s="180">
        <v>0</v>
      </c>
      <c r="T5062" s="180">
        <v>0</v>
      </c>
    </row>
    <row r="5063" spans="2:20" x14ac:dyDescent="0.3">
      <c r="B5063" s="19">
        <v>5060</v>
      </c>
      <c r="C5063" s="179">
        <v>0</v>
      </c>
      <c r="D5063" s="179">
        <v>0</v>
      </c>
      <c r="E5063" s="179">
        <v>144122.28093755798</v>
      </c>
      <c r="F5063" s="179">
        <v>0</v>
      </c>
      <c r="G5063" s="179">
        <v>0</v>
      </c>
      <c r="H5063" s="179">
        <v>220445.31150665355</v>
      </c>
      <c r="I5063" s="179">
        <v>0</v>
      </c>
      <c r="J5063" s="179">
        <v>0</v>
      </c>
      <c r="K5063" s="179">
        <v>0</v>
      </c>
      <c r="L5063" s="179">
        <v>0</v>
      </c>
      <c r="M5063" s="179">
        <v>47384.916564230734</v>
      </c>
      <c r="N5063" s="179">
        <v>0</v>
      </c>
      <c r="O5063" s="179">
        <v>0</v>
      </c>
      <c r="P5063" s="179">
        <v>0</v>
      </c>
      <c r="Q5063" s="179">
        <v>0</v>
      </c>
      <c r="R5063" s="180">
        <v>0</v>
      </c>
      <c r="S5063" s="180">
        <v>0</v>
      </c>
      <c r="T5063" s="180">
        <v>0</v>
      </c>
    </row>
    <row r="5064" spans="2:20" x14ac:dyDescent="0.3">
      <c r="B5064" s="19">
        <v>5061</v>
      </c>
      <c r="C5064" s="179">
        <v>0</v>
      </c>
      <c r="D5064" s="179">
        <v>0</v>
      </c>
      <c r="E5064" s="179">
        <v>15334.179306821256</v>
      </c>
      <c r="F5064" s="179">
        <v>1</v>
      </c>
      <c r="G5064" s="179">
        <v>8603.7298899749949</v>
      </c>
      <c r="H5064" s="179">
        <v>117446.22281244403</v>
      </c>
      <c r="I5064" s="179">
        <v>0</v>
      </c>
      <c r="J5064" s="179">
        <v>0</v>
      </c>
      <c r="K5064" s="179">
        <v>0</v>
      </c>
      <c r="L5064" s="179">
        <v>0</v>
      </c>
      <c r="M5064" s="179">
        <v>75803.892425983096</v>
      </c>
      <c r="N5064" s="179">
        <v>0</v>
      </c>
      <c r="O5064" s="179">
        <v>0</v>
      </c>
      <c r="P5064" s="179">
        <v>0</v>
      </c>
      <c r="Q5064" s="179">
        <v>0</v>
      </c>
      <c r="R5064" s="180">
        <v>0</v>
      </c>
      <c r="S5064" s="180">
        <v>0</v>
      </c>
      <c r="T5064" s="180">
        <v>0</v>
      </c>
    </row>
    <row r="5065" spans="2:20" x14ac:dyDescent="0.3">
      <c r="B5065" s="19">
        <v>5062</v>
      </c>
      <c r="C5065" s="179">
        <v>0</v>
      </c>
      <c r="D5065" s="179">
        <v>0</v>
      </c>
      <c r="E5065" s="179">
        <v>206126.07406015374</v>
      </c>
      <c r="F5065" s="179">
        <v>0</v>
      </c>
      <c r="G5065" s="179">
        <v>0</v>
      </c>
      <c r="H5065" s="179">
        <v>427322.80581704964</v>
      </c>
      <c r="I5065" s="179">
        <v>0</v>
      </c>
      <c r="J5065" s="179">
        <v>0</v>
      </c>
      <c r="K5065" s="179">
        <v>0</v>
      </c>
      <c r="L5065" s="179">
        <v>0</v>
      </c>
      <c r="M5065" s="179">
        <v>116988.68518270785</v>
      </c>
      <c r="N5065" s="179">
        <v>0</v>
      </c>
      <c r="O5065" s="179">
        <v>0</v>
      </c>
      <c r="P5065" s="179">
        <v>0</v>
      </c>
      <c r="Q5065" s="179">
        <v>0</v>
      </c>
      <c r="R5065" s="180">
        <v>0</v>
      </c>
      <c r="S5065" s="180">
        <v>0</v>
      </c>
      <c r="T5065" s="180">
        <v>0</v>
      </c>
    </row>
    <row r="5066" spans="2:20" x14ac:dyDescent="0.3">
      <c r="B5066" s="19">
        <v>5063</v>
      </c>
      <c r="C5066" s="179">
        <v>0</v>
      </c>
      <c r="D5066" s="179">
        <v>0</v>
      </c>
      <c r="E5066" s="179">
        <v>119884.44776300782</v>
      </c>
      <c r="F5066" s="179">
        <v>0</v>
      </c>
      <c r="G5066" s="179">
        <v>0</v>
      </c>
      <c r="H5066" s="179">
        <v>9861.7424180728649</v>
      </c>
      <c r="I5066" s="179">
        <v>0</v>
      </c>
      <c r="J5066" s="179">
        <v>0</v>
      </c>
      <c r="K5066" s="179">
        <v>0</v>
      </c>
      <c r="L5066" s="179">
        <v>0</v>
      </c>
      <c r="M5066" s="179">
        <v>19627.323742170793</v>
      </c>
      <c r="N5066" s="179">
        <v>0</v>
      </c>
      <c r="O5066" s="179">
        <v>0</v>
      </c>
      <c r="P5066" s="179">
        <v>0</v>
      </c>
      <c r="Q5066" s="179">
        <v>0</v>
      </c>
      <c r="R5066" s="180">
        <v>0</v>
      </c>
      <c r="S5066" s="180">
        <v>0</v>
      </c>
      <c r="T5066" s="180">
        <v>0</v>
      </c>
    </row>
    <row r="5067" spans="2:20" x14ac:dyDescent="0.3">
      <c r="B5067" s="19">
        <v>5064</v>
      </c>
      <c r="C5067" s="179">
        <v>0</v>
      </c>
      <c r="D5067" s="179">
        <v>0</v>
      </c>
      <c r="E5067" s="179">
        <v>134998.19929805075</v>
      </c>
      <c r="F5067" s="179">
        <v>0</v>
      </c>
      <c r="G5067" s="179">
        <v>0</v>
      </c>
      <c r="H5067" s="179">
        <v>72894.575358980306</v>
      </c>
      <c r="I5067" s="179">
        <v>0</v>
      </c>
      <c r="J5067" s="179">
        <v>0</v>
      </c>
      <c r="K5067" s="179">
        <v>0</v>
      </c>
      <c r="L5067" s="179">
        <v>0</v>
      </c>
      <c r="M5067" s="179">
        <v>11400.446921285744</v>
      </c>
      <c r="N5067" s="179">
        <v>0</v>
      </c>
      <c r="O5067" s="179">
        <v>0</v>
      </c>
      <c r="P5067" s="179">
        <v>0</v>
      </c>
      <c r="Q5067" s="179">
        <v>0</v>
      </c>
      <c r="R5067" s="180">
        <v>0</v>
      </c>
      <c r="S5067" s="180">
        <v>0</v>
      </c>
      <c r="T5067" s="180">
        <v>0</v>
      </c>
    </row>
    <row r="5068" spans="2:20" x14ac:dyDescent="0.3">
      <c r="B5068" s="19">
        <v>5065</v>
      </c>
      <c r="C5068" s="179">
        <v>0</v>
      </c>
      <c r="D5068" s="179">
        <v>0</v>
      </c>
      <c r="E5068" s="179">
        <v>50487.845813289772</v>
      </c>
      <c r="F5068" s="179">
        <v>0</v>
      </c>
      <c r="G5068" s="179">
        <v>0</v>
      </c>
      <c r="H5068" s="179">
        <v>4105.4577444745746</v>
      </c>
      <c r="I5068" s="179">
        <v>0</v>
      </c>
      <c r="J5068" s="179">
        <v>0</v>
      </c>
      <c r="K5068" s="179">
        <v>0</v>
      </c>
      <c r="L5068" s="179">
        <v>0</v>
      </c>
      <c r="M5068" s="179">
        <v>37135.781830255728</v>
      </c>
      <c r="N5068" s="179">
        <v>0</v>
      </c>
      <c r="O5068" s="179">
        <v>0</v>
      </c>
      <c r="P5068" s="179">
        <v>0</v>
      </c>
      <c r="Q5068" s="179">
        <v>0</v>
      </c>
      <c r="R5068" s="180">
        <v>0</v>
      </c>
      <c r="S5068" s="180">
        <v>0</v>
      </c>
      <c r="T5068" s="180">
        <v>0</v>
      </c>
    </row>
    <row r="5069" spans="2:20" x14ac:dyDescent="0.3">
      <c r="B5069" s="19">
        <v>5066</v>
      </c>
      <c r="C5069" s="179">
        <v>0</v>
      </c>
      <c r="D5069" s="179">
        <v>0</v>
      </c>
      <c r="E5069" s="179">
        <v>471356.99879088509</v>
      </c>
      <c r="F5069" s="179">
        <v>0</v>
      </c>
      <c r="G5069" s="179">
        <v>0</v>
      </c>
      <c r="H5069" s="179">
        <v>50527.409842874658</v>
      </c>
      <c r="I5069" s="179">
        <v>0</v>
      </c>
      <c r="J5069" s="179">
        <v>0</v>
      </c>
      <c r="K5069" s="179">
        <v>0</v>
      </c>
      <c r="L5069" s="179">
        <v>0</v>
      </c>
      <c r="M5069" s="179">
        <v>349361.01355304959</v>
      </c>
      <c r="N5069" s="179">
        <v>0</v>
      </c>
      <c r="O5069" s="179">
        <v>0</v>
      </c>
      <c r="P5069" s="179">
        <v>0</v>
      </c>
      <c r="Q5069" s="179">
        <v>0</v>
      </c>
      <c r="R5069" s="180">
        <v>0</v>
      </c>
      <c r="S5069" s="180">
        <v>0</v>
      </c>
      <c r="T5069" s="180">
        <v>0</v>
      </c>
    </row>
    <row r="5070" spans="2:20" x14ac:dyDescent="0.3">
      <c r="B5070" s="19">
        <v>5067</v>
      </c>
      <c r="C5070" s="179">
        <v>0</v>
      </c>
      <c r="D5070" s="179">
        <v>0</v>
      </c>
      <c r="E5070" s="179">
        <v>152168.10399248599</v>
      </c>
      <c r="F5070" s="179">
        <v>1</v>
      </c>
      <c r="G5070" s="179">
        <v>1023297.3190588362</v>
      </c>
      <c r="H5070" s="179">
        <v>68180.587773048144</v>
      </c>
      <c r="I5070" s="179">
        <v>323297.3190588362</v>
      </c>
      <c r="J5070" s="179">
        <v>0</v>
      </c>
      <c r="K5070" s="179">
        <v>0</v>
      </c>
      <c r="L5070" s="179">
        <v>0</v>
      </c>
      <c r="M5070" s="179">
        <v>31610.092507955163</v>
      </c>
      <c r="N5070" s="179">
        <v>0</v>
      </c>
      <c r="O5070" s="179">
        <v>0</v>
      </c>
      <c r="P5070" s="179">
        <v>0</v>
      </c>
      <c r="Q5070" s="179">
        <v>0</v>
      </c>
      <c r="R5070" s="180">
        <v>0</v>
      </c>
      <c r="S5070" s="180">
        <v>0</v>
      </c>
      <c r="T5070" s="180">
        <v>0</v>
      </c>
    </row>
    <row r="5071" spans="2:20" x14ac:dyDescent="0.3">
      <c r="B5071" s="19">
        <v>5068</v>
      </c>
      <c r="C5071" s="179">
        <v>1</v>
      </c>
      <c r="D5071" s="179">
        <v>272925.02969197615</v>
      </c>
      <c r="E5071" s="179">
        <v>504909.78186183202</v>
      </c>
      <c r="F5071" s="179">
        <v>0</v>
      </c>
      <c r="G5071" s="179">
        <v>0</v>
      </c>
      <c r="H5071" s="179">
        <v>175074.54124681192</v>
      </c>
      <c r="I5071" s="179">
        <v>0</v>
      </c>
      <c r="J5071" s="179">
        <v>0</v>
      </c>
      <c r="K5071" s="179">
        <v>0</v>
      </c>
      <c r="L5071" s="179">
        <v>0</v>
      </c>
      <c r="M5071" s="179">
        <v>31053.708971400443</v>
      </c>
      <c r="N5071" s="179">
        <v>0</v>
      </c>
      <c r="O5071" s="179">
        <v>0</v>
      </c>
      <c r="P5071" s="179">
        <v>0</v>
      </c>
      <c r="Q5071" s="179">
        <v>0</v>
      </c>
      <c r="R5071" s="180">
        <v>0</v>
      </c>
      <c r="S5071" s="180">
        <v>0</v>
      </c>
      <c r="T5071" s="180">
        <v>272925.02969197615</v>
      </c>
    </row>
    <row r="5072" spans="2:20" x14ac:dyDescent="0.3">
      <c r="B5072" s="19">
        <v>5069</v>
      </c>
      <c r="C5072" s="179">
        <v>0</v>
      </c>
      <c r="D5072" s="179">
        <v>0</v>
      </c>
      <c r="E5072" s="179">
        <v>26555.399747122992</v>
      </c>
      <c r="F5072" s="179">
        <v>0</v>
      </c>
      <c r="G5072" s="179">
        <v>0</v>
      </c>
      <c r="H5072" s="179">
        <v>60339.25487174205</v>
      </c>
      <c r="I5072" s="179">
        <v>0</v>
      </c>
      <c r="J5072" s="179">
        <v>0</v>
      </c>
      <c r="K5072" s="179">
        <v>0</v>
      </c>
      <c r="L5072" s="179">
        <v>0</v>
      </c>
      <c r="M5072" s="179">
        <v>1454.4714964108209</v>
      </c>
      <c r="N5072" s="179">
        <v>0</v>
      </c>
      <c r="O5072" s="179">
        <v>0</v>
      </c>
      <c r="P5072" s="179">
        <v>0</v>
      </c>
      <c r="Q5072" s="179">
        <v>0</v>
      </c>
      <c r="R5072" s="180">
        <v>0</v>
      </c>
      <c r="S5072" s="180">
        <v>0</v>
      </c>
      <c r="T5072" s="180">
        <v>0</v>
      </c>
    </row>
    <row r="5073" spans="2:20" x14ac:dyDescent="0.3">
      <c r="B5073" s="19">
        <v>5070</v>
      </c>
      <c r="C5073" s="179">
        <v>0</v>
      </c>
      <c r="D5073" s="179">
        <v>0</v>
      </c>
      <c r="E5073" s="179">
        <v>3400.6054013875646</v>
      </c>
      <c r="F5073" s="179">
        <v>0</v>
      </c>
      <c r="G5073" s="179">
        <v>0</v>
      </c>
      <c r="H5073" s="179">
        <v>49349.892114975788</v>
      </c>
      <c r="I5073" s="179">
        <v>0</v>
      </c>
      <c r="J5073" s="179">
        <v>0</v>
      </c>
      <c r="K5073" s="179">
        <v>0</v>
      </c>
      <c r="L5073" s="179">
        <v>0</v>
      </c>
      <c r="M5073" s="179">
        <v>18477.00543086134</v>
      </c>
      <c r="N5073" s="179">
        <v>0</v>
      </c>
      <c r="O5073" s="179">
        <v>0</v>
      </c>
      <c r="P5073" s="179">
        <v>0</v>
      </c>
      <c r="Q5073" s="179">
        <v>0</v>
      </c>
      <c r="R5073" s="180">
        <v>0</v>
      </c>
      <c r="S5073" s="180">
        <v>0</v>
      </c>
      <c r="T5073" s="180">
        <v>0</v>
      </c>
    </row>
    <row r="5074" spans="2:20" x14ac:dyDescent="0.3">
      <c r="B5074" s="19">
        <v>5071</v>
      </c>
      <c r="C5074" s="179">
        <v>0</v>
      </c>
      <c r="D5074" s="179">
        <v>0</v>
      </c>
      <c r="E5074" s="179">
        <v>3237.2392941170488</v>
      </c>
      <c r="F5074" s="179">
        <v>0</v>
      </c>
      <c r="G5074" s="179">
        <v>0</v>
      </c>
      <c r="H5074" s="179">
        <v>22453.285827342501</v>
      </c>
      <c r="I5074" s="179">
        <v>0</v>
      </c>
      <c r="J5074" s="179">
        <v>0</v>
      </c>
      <c r="K5074" s="179">
        <v>0</v>
      </c>
      <c r="L5074" s="179">
        <v>0</v>
      </c>
      <c r="M5074" s="179">
        <v>108533.79236229858</v>
      </c>
      <c r="N5074" s="179">
        <v>0</v>
      </c>
      <c r="O5074" s="179">
        <v>0</v>
      </c>
      <c r="P5074" s="179">
        <v>0</v>
      </c>
      <c r="Q5074" s="179">
        <v>0</v>
      </c>
      <c r="R5074" s="180">
        <v>0</v>
      </c>
      <c r="S5074" s="180">
        <v>0</v>
      </c>
      <c r="T5074" s="180">
        <v>0</v>
      </c>
    </row>
    <row r="5075" spans="2:20" x14ac:dyDescent="0.3">
      <c r="B5075" s="19">
        <v>5072</v>
      </c>
      <c r="C5075" s="179">
        <v>0</v>
      </c>
      <c r="D5075" s="179">
        <v>0</v>
      </c>
      <c r="E5075" s="179">
        <v>145491.69824786257</v>
      </c>
      <c r="F5075" s="179">
        <v>0</v>
      </c>
      <c r="G5075" s="179">
        <v>0</v>
      </c>
      <c r="H5075" s="179">
        <v>152051.44530344717</v>
      </c>
      <c r="I5075" s="179">
        <v>0</v>
      </c>
      <c r="J5075" s="179">
        <v>0</v>
      </c>
      <c r="K5075" s="179">
        <v>0</v>
      </c>
      <c r="L5075" s="179">
        <v>0</v>
      </c>
      <c r="M5075" s="179">
        <v>413078.13681316306</v>
      </c>
      <c r="N5075" s="179">
        <v>0</v>
      </c>
      <c r="O5075" s="179">
        <v>0</v>
      </c>
      <c r="P5075" s="179">
        <v>0</v>
      </c>
      <c r="Q5075" s="179">
        <v>0</v>
      </c>
      <c r="R5075" s="180">
        <v>0</v>
      </c>
      <c r="S5075" s="180">
        <v>0</v>
      </c>
      <c r="T5075" s="180">
        <v>0</v>
      </c>
    </row>
    <row r="5076" spans="2:20" x14ac:dyDescent="0.3">
      <c r="B5076" s="19">
        <v>5073</v>
      </c>
      <c r="C5076" s="179">
        <v>0</v>
      </c>
      <c r="D5076" s="179">
        <v>0</v>
      </c>
      <c r="E5076" s="179">
        <v>402702.84815169929</v>
      </c>
      <c r="F5076" s="179">
        <v>0</v>
      </c>
      <c r="G5076" s="179">
        <v>0</v>
      </c>
      <c r="H5076" s="179">
        <v>625531.77584331611</v>
      </c>
      <c r="I5076" s="179">
        <v>0</v>
      </c>
      <c r="J5076" s="179">
        <v>0</v>
      </c>
      <c r="K5076" s="179">
        <v>0</v>
      </c>
      <c r="L5076" s="179">
        <v>0</v>
      </c>
      <c r="M5076" s="179">
        <v>60583.154037558459</v>
      </c>
      <c r="N5076" s="179">
        <v>0</v>
      </c>
      <c r="O5076" s="179">
        <v>0</v>
      </c>
      <c r="P5076" s="179">
        <v>0</v>
      </c>
      <c r="Q5076" s="179">
        <v>0</v>
      </c>
      <c r="R5076" s="180">
        <v>0</v>
      </c>
      <c r="S5076" s="180">
        <v>0</v>
      </c>
      <c r="T5076" s="180">
        <v>0</v>
      </c>
    </row>
    <row r="5077" spans="2:20" x14ac:dyDescent="0.3">
      <c r="B5077" s="19">
        <v>5074</v>
      </c>
      <c r="C5077" s="179">
        <v>0</v>
      </c>
      <c r="D5077" s="179">
        <v>0</v>
      </c>
      <c r="E5077" s="179">
        <v>31480.073385799489</v>
      </c>
      <c r="F5077" s="179">
        <v>0</v>
      </c>
      <c r="G5077" s="179">
        <v>0</v>
      </c>
      <c r="H5077" s="179">
        <v>61410.366311720383</v>
      </c>
      <c r="I5077" s="179">
        <v>0</v>
      </c>
      <c r="J5077" s="179">
        <v>0</v>
      </c>
      <c r="K5077" s="179">
        <v>0</v>
      </c>
      <c r="L5077" s="179">
        <v>0</v>
      </c>
      <c r="M5077" s="179">
        <v>63700.061382053507</v>
      </c>
      <c r="N5077" s="179">
        <v>0</v>
      </c>
      <c r="O5077" s="179">
        <v>0</v>
      </c>
      <c r="P5077" s="179">
        <v>0</v>
      </c>
      <c r="Q5077" s="179">
        <v>0</v>
      </c>
      <c r="R5077" s="180">
        <v>0</v>
      </c>
      <c r="S5077" s="180">
        <v>0</v>
      </c>
      <c r="T5077" s="180">
        <v>0</v>
      </c>
    </row>
    <row r="5078" spans="2:20" x14ac:dyDescent="0.3">
      <c r="B5078" s="19">
        <v>5075</v>
      </c>
      <c r="C5078" s="179">
        <v>0</v>
      </c>
      <c r="D5078" s="179">
        <v>0</v>
      </c>
      <c r="E5078" s="179">
        <v>19093.450467206323</v>
      </c>
      <c r="F5078" s="179">
        <v>0</v>
      </c>
      <c r="G5078" s="179">
        <v>0</v>
      </c>
      <c r="H5078" s="179">
        <v>388494.7159079811</v>
      </c>
      <c r="I5078" s="179">
        <v>0</v>
      </c>
      <c r="J5078" s="179">
        <v>0</v>
      </c>
      <c r="K5078" s="179">
        <v>0</v>
      </c>
      <c r="L5078" s="179">
        <v>0</v>
      </c>
      <c r="M5078" s="179">
        <v>28750.172721432875</v>
      </c>
      <c r="N5078" s="179">
        <v>0</v>
      </c>
      <c r="O5078" s="179">
        <v>0</v>
      </c>
      <c r="P5078" s="179">
        <v>0</v>
      </c>
      <c r="Q5078" s="179">
        <v>0</v>
      </c>
      <c r="R5078" s="180">
        <v>0</v>
      </c>
      <c r="S5078" s="180">
        <v>0</v>
      </c>
      <c r="T5078" s="180">
        <v>0</v>
      </c>
    </row>
    <row r="5079" spans="2:20" x14ac:dyDescent="0.3">
      <c r="B5079" s="19">
        <v>5076</v>
      </c>
      <c r="C5079" s="179">
        <v>0</v>
      </c>
      <c r="D5079" s="179">
        <v>0</v>
      </c>
      <c r="E5079" s="179">
        <v>606095.22931183991</v>
      </c>
      <c r="F5079" s="179">
        <v>0</v>
      </c>
      <c r="G5079" s="179">
        <v>0</v>
      </c>
      <c r="H5079" s="179">
        <v>182015.53472939535</v>
      </c>
      <c r="I5079" s="179">
        <v>0</v>
      </c>
      <c r="J5079" s="179">
        <v>0</v>
      </c>
      <c r="K5079" s="179">
        <v>0</v>
      </c>
      <c r="L5079" s="179">
        <v>0</v>
      </c>
      <c r="M5079" s="179">
        <v>13957.152482490364</v>
      </c>
      <c r="N5079" s="179">
        <v>0</v>
      </c>
      <c r="O5079" s="179">
        <v>0</v>
      </c>
      <c r="P5079" s="179">
        <v>0</v>
      </c>
      <c r="Q5079" s="179">
        <v>0</v>
      </c>
      <c r="R5079" s="180">
        <v>0</v>
      </c>
      <c r="S5079" s="180">
        <v>0</v>
      </c>
      <c r="T5079" s="180">
        <v>0</v>
      </c>
    </row>
    <row r="5080" spans="2:20" x14ac:dyDescent="0.3">
      <c r="B5080" s="19">
        <v>5077</v>
      </c>
      <c r="C5080" s="179">
        <v>0</v>
      </c>
      <c r="D5080" s="179">
        <v>0</v>
      </c>
      <c r="E5080" s="179">
        <v>40214.882041756093</v>
      </c>
      <c r="F5080" s="179">
        <v>0</v>
      </c>
      <c r="G5080" s="179">
        <v>0</v>
      </c>
      <c r="H5080" s="179">
        <v>49183.585860643929</v>
      </c>
      <c r="I5080" s="179">
        <v>0</v>
      </c>
      <c r="J5080" s="179">
        <v>0</v>
      </c>
      <c r="K5080" s="179">
        <v>0</v>
      </c>
      <c r="L5080" s="179">
        <v>0</v>
      </c>
      <c r="M5080" s="179">
        <v>24653.831704193151</v>
      </c>
      <c r="N5080" s="179">
        <v>0</v>
      </c>
      <c r="O5080" s="179">
        <v>0</v>
      </c>
      <c r="P5080" s="179">
        <v>0</v>
      </c>
      <c r="Q5080" s="179">
        <v>0</v>
      </c>
      <c r="R5080" s="180">
        <v>0</v>
      </c>
      <c r="S5080" s="180">
        <v>0</v>
      </c>
      <c r="T5080" s="180">
        <v>0</v>
      </c>
    </row>
    <row r="5081" spans="2:20" x14ac:dyDescent="0.3">
      <c r="B5081" s="19">
        <v>5078</v>
      </c>
      <c r="C5081" s="179">
        <v>0</v>
      </c>
      <c r="D5081" s="179">
        <v>0</v>
      </c>
      <c r="E5081" s="179">
        <v>8509.6744428173388</v>
      </c>
      <c r="F5081" s="179">
        <v>0</v>
      </c>
      <c r="G5081" s="179">
        <v>0</v>
      </c>
      <c r="H5081" s="179">
        <v>222564.27827869242</v>
      </c>
      <c r="I5081" s="179">
        <v>0</v>
      </c>
      <c r="J5081" s="179">
        <v>0</v>
      </c>
      <c r="K5081" s="179">
        <v>0</v>
      </c>
      <c r="L5081" s="179">
        <v>0</v>
      </c>
      <c r="M5081" s="179">
        <v>202985.04729246403</v>
      </c>
      <c r="N5081" s="179">
        <v>0</v>
      </c>
      <c r="O5081" s="179">
        <v>0</v>
      </c>
      <c r="P5081" s="179">
        <v>0</v>
      </c>
      <c r="Q5081" s="179">
        <v>0</v>
      </c>
      <c r="R5081" s="180">
        <v>0</v>
      </c>
      <c r="S5081" s="180">
        <v>0</v>
      </c>
      <c r="T5081" s="180">
        <v>0</v>
      </c>
    </row>
    <row r="5082" spans="2:20" x14ac:dyDescent="0.3">
      <c r="B5082" s="19">
        <v>5079</v>
      </c>
      <c r="C5082" s="179">
        <v>0</v>
      </c>
      <c r="D5082" s="179">
        <v>0</v>
      </c>
      <c r="E5082" s="179">
        <v>10922.326950194365</v>
      </c>
      <c r="F5082" s="179">
        <v>0</v>
      </c>
      <c r="G5082" s="179">
        <v>0</v>
      </c>
      <c r="H5082" s="179">
        <v>30308.44380106881</v>
      </c>
      <c r="I5082" s="179">
        <v>0</v>
      </c>
      <c r="J5082" s="179">
        <v>0</v>
      </c>
      <c r="K5082" s="179">
        <v>0</v>
      </c>
      <c r="L5082" s="179">
        <v>0</v>
      </c>
      <c r="M5082" s="179">
        <v>103126.10076816977</v>
      </c>
      <c r="N5082" s="179">
        <v>0</v>
      </c>
      <c r="O5082" s="179">
        <v>0</v>
      </c>
      <c r="P5082" s="179">
        <v>0</v>
      </c>
      <c r="Q5082" s="179">
        <v>0</v>
      </c>
      <c r="R5082" s="180">
        <v>0</v>
      </c>
      <c r="S5082" s="180">
        <v>0</v>
      </c>
      <c r="T5082" s="180">
        <v>0</v>
      </c>
    </row>
    <row r="5083" spans="2:20" x14ac:dyDescent="0.3">
      <c r="B5083" s="19">
        <v>5080</v>
      </c>
      <c r="C5083" s="179">
        <v>0</v>
      </c>
      <c r="D5083" s="179">
        <v>0</v>
      </c>
      <c r="E5083" s="179">
        <v>221408.57841697003</v>
      </c>
      <c r="F5083" s="179">
        <v>0</v>
      </c>
      <c r="G5083" s="179">
        <v>0</v>
      </c>
      <c r="H5083" s="179">
        <v>330164.72756627569</v>
      </c>
      <c r="I5083" s="179">
        <v>0</v>
      </c>
      <c r="J5083" s="179">
        <v>0</v>
      </c>
      <c r="K5083" s="179">
        <v>0</v>
      </c>
      <c r="L5083" s="179">
        <v>0</v>
      </c>
      <c r="M5083" s="179">
        <v>3017013.7204093048</v>
      </c>
      <c r="N5083" s="179">
        <v>0</v>
      </c>
      <c r="O5083" s="179">
        <v>0</v>
      </c>
      <c r="P5083" s="179">
        <v>0</v>
      </c>
      <c r="Q5083" s="179">
        <v>0</v>
      </c>
      <c r="R5083" s="180">
        <v>0</v>
      </c>
      <c r="S5083" s="180">
        <v>0</v>
      </c>
      <c r="T5083" s="180">
        <v>0</v>
      </c>
    </row>
    <row r="5084" spans="2:20" x14ac:dyDescent="0.3">
      <c r="B5084" s="19">
        <v>5081</v>
      </c>
      <c r="C5084" s="179">
        <v>0</v>
      </c>
      <c r="D5084" s="179">
        <v>0</v>
      </c>
      <c r="E5084" s="179">
        <v>908.02115558858452</v>
      </c>
      <c r="F5084" s="179">
        <v>0</v>
      </c>
      <c r="G5084" s="179">
        <v>0</v>
      </c>
      <c r="H5084" s="179">
        <v>113187.82030367671</v>
      </c>
      <c r="I5084" s="179">
        <v>0</v>
      </c>
      <c r="J5084" s="179">
        <v>0</v>
      </c>
      <c r="K5084" s="179">
        <v>0</v>
      </c>
      <c r="L5084" s="179">
        <v>0</v>
      </c>
      <c r="M5084" s="179">
        <v>41769.816560474988</v>
      </c>
      <c r="N5084" s="179">
        <v>0</v>
      </c>
      <c r="O5084" s="179">
        <v>0</v>
      </c>
      <c r="P5084" s="179">
        <v>0</v>
      </c>
      <c r="Q5084" s="179">
        <v>0</v>
      </c>
      <c r="R5084" s="180">
        <v>0</v>
      </c>
      <c r="S5084" s="180">
        <v>0</v>
      </c>
      <c r="T5084" s="180">
        <v>0</v>
      </c>
    </row>
    <row r="5085" spans="2:20" x14ac:dyDescent="0.3">
      <c r="B5085" s="19">
        <v>5082</v>
      </c>
      <c r="C5085" s="179">
        <v>0</v>
      </c>
      <c r="D5085" s="179">
        <v>0</v>
      </c>
      <c r="E5085" s="179">
        <v>26730.013867821712</v>
      </c>
      <c r="F5085" s="179">
        <v>0</v>
      </c>
      <c r="G5085" s="179">
        <v>0</v>
      </c>
      <c r="H5085" s="179">
        <v>45071.083631670612</v>
      </c>
      <c r="I5085" s="179">
        <v>0</v>
      </c>
      <c r="J5085" s="179">
        <v>0</v>
      </c>
      <c r="K5085" s="179">
        <v>0</v>
      </c>
      <c r="L5085" s="179">
        <v>0</v>
      </c>
      <c r="M5085" s="179">
        <v>116715.23140120041</v>
      </c>
      <c r="N5085" s="179">
        <v>0</v>
      </c>
      <c r="O5085" s="179">
        <v>0</v>
      </c>
      <c r="P5085" s="179">
        <v>0</v>
      </c>
      <c r="Q5085" s="179">
        <v>0</v>
      </c>
      <c r="R5085" s="180">
        <v>0</v>
      </c>
      <c r="S5085" s="180">
        <v>0</v>
      </c>
      <c r="T5085" s="180">
        <v>0</v>
      </c>
    </row>
    <row r="5086" spans="2:20" x14ac:dyDescent="0.3">
      <c r="B5086" s="19">
        <v>5083</v>
      </c>
      <c r="C5086" s="179">
        <v>0</v>
      </c>
      <c r="D5086" s="179">
        <v>0</v>
      </c>
      <c r="E5086" s="179">
        <v>497060.35474832985</v>
      </c>
      <c r="F5086" s="179">
        <v>0</v>
      </c>
      <c r="G5086" s="179">
        <v>0</v>
      </c>
      <c r="H5086" s="179">
        <v>71679.42340653835</v>
      </c>
      <c r="I5086" s="179">
        <v>0</v>
      </c>
      <c r="J5086" s="179">
        <v>0</v>
      </c>
      <c r="K5086" s="179">
        <v>0</v>
      </c>
      <c r="L5086" s="179">
        <v>0</v>
      </c>
      <c r="M5086" s="179">
        <v>254269.19074010829</v>
      </c>
      <c r="N5086" s="179">
        <v>0</v>
      </c>
      <c r="O5086" s="179">
        <v>0</v>
      </c>
      <c r="P5086" s="179">
        <v>0</v>
      </c>
      <c r="Q5086" s="179">
        <v>0</v>
      </c>
      <c r="R5086" s="180">
        <v>0</v>
      </c>
      <c r="S5086" s="180">
        <v>0</v>
      </c>
      <c r="T5086" s="180">
        <v>0</v>
      </c>
    </row>
    <row r="5087" spans="2:20" x14ac:dyDescent="0.3">
      <c r="B5087" s="19">
        <v>5084</v>
      </c>
      <c r="C5087" s="179">
        <v>0</v>
      </c>
      <c r="D5087" s="179">
        <v>0</v>
      </c>
      <c r="E5087" s="179">
        <v>20981.230790084865</v>
      </c>
      <c r="F5087" s="179">
        <v>0</v>
      </c>
      <c r="G5087" s="179">
        <v>0</v>
      </c>
      <c r="H5087" s="179">
        <v>167546.27823854252</v>
      </c>
      <c r="I5087" s="179">
        <v>0</v>
      </c>
      <c r="J5087" s="179">
        <v>0</v>
      </c>
      <c r="K5087" s="179">
        <v>0</v>
      </c>
      <c r="L5087" s="179">
        <v>0</v>
      </c>
      <c r="M5087" s="179">
        <v>24920.204454793609</v>
      </c>
      <c r="N5087" s="179">
        <v>0</v>
      </c>
      <c r="O5087" s="179">
        <v>0</v>
      </c>
      <c r="P5087" s="179">
        <v>0</v>
      </c>
      <c r="Q5087" s="179">
        <v>0</v>
      </c>
      <c r="R5087" s="180">
        <v>0</v>
      </c>
      <c r="S5087" s="180">
        <v>0</v>
      </c>
      <c r="T5087" s="180">
        <v>0</v>
      </c>
    </row>
    <row r="5088" spans="2:20" x14ac:dyDescent="0.3">
      <c r="B5088" s="19">
        <v>5085</v>
      </c>
      <c r="C5088" s="179">
        <v>0</v>
      </c>
      <c r="D5088" s="179">
        <v>0</v>
      </c>
      <c r="E5088" s="179">
        <v>96339.333383010162</v>
      </c>
      <c r="F5088" s="179">
        <v>0</v>
      </c>
      <c r="G5088" s="179">
        <v>0</v>
      </c>
      <c r="H5088" s="179">
        <v>14068.791275661431</v>
      </c>
      <c r="I5088" s="179">
        <v>0</v>
      </c>
      <c r="J5088" s="179">
        <v>0</v>
      </c>
      <c r="K5088" s="179">
        <v>0</v>
      </c>
      <c r="L5088" s="179">
        <v>0</v>
      </c>
      <c r="M5088" s="179">
        <v>181435.78158469967</v>
      </c>
      <c r="N5088" s="179">
        <v>0</v>
      </c>
      <c r="O5088" s="179">
        <v>0</v>
      </c>
      <c r="P5088" s="179">
        <v>0</v>
      </c>
      <c r="Q5088" s="179">
        <v>0</v>
      </c>
      <c r="R5088" s="180">
        <v>0</v>
      </c>
      <c r="S5088" s="180">
        <v>0</v>
      </c>
      <c r="T5088" s="180">
        <v>0</v>
      </c>
    </row>
    <row r="5089" spans="2:20" x14ac:dyDescent="0.3">
      <c r="B5089" s="19">
        <v>5086</v>
      </c>
      <c r="C5089" s="179">
        <v>0</v>
      </c>
      <c r="D5089" s="179">
        <v>0</v>
      </c>
      <c r="E5089" s="179">
        <v>350156.40588963585</v>
      </c>
      <c r="F5089" s="179">
        <v>0</v>
      </c>
      <c r="G5089" s="179">
        <v>0</v>
      </c>
      <c r="H5089" s="179">
        <v>90870.407520116074</v>
      </c>
      <c r="I5089" s="179">
        <v>0</v>
      </c>
      <c r="J5089" s="179">
        <v>0</v>
      </c>
      <c r="K5089" s="179">
        <v>0</v>
      </c>
      <c r="L5089" s="179">
        <v>0</v>
      </c>
      <c r="M5089" s="179">
        <v>105667.47266830778</v>
      </c>
      <c r="N5089" s="179">
        <v>0</v>
      </c>
      <c r="O5089" s="179">
        <v>0</v>
      </c>
      <c r="P5089" s="179">
        <v>0</v>
      </c>
      <c r="Q5089" s="179">
        <v>0</v>
      </c>
      <c r="R5089" s="180">
        <v>0</v>
      </c>
      <c r="S5089" s="180">
        <v>0</v>
      </c>
      <c r="T5089" s="180">
        <v>0</v>
      </c>
    </row>
    <row r="5090" spans="2:20" x14ac:dyDescent="0.3">
      <c r="B5090" s="19">
        <v>5087</v>
      </c>
      <c r="C5090" s="179">
        <v>0</v>
      </c>
      <c r="D5090" s="179">
        <v>0</v>
      </c>
      <c r="E5090" s="179">
        <v>2806451.2417078521</v>
      </c>
      <c r="F5090" s="179">
        <v>0</v>
      </c>
      <c r="G5090" s="179">
        <v>0</v>
      </c>
      <c r="H5090" s="179">
        <v>62613.937422057446</v>
      </c>
      <c r="I5090" s="179">
        <v>0</v>
      </c>
      <c r="J5090" s="179">
        <v>0</v>
      </c>
      <c r="K5090" s="179">
        <v>0</v>
      </c>
      <c r="L5090" s="179">
        <v>0</v>
      </c>
      <c r="M5090" s="179">
        <v>67167.095302530375</v>
      </c>
      <c r="N5090" s="179">
        <v>0</v>
      </c>
      <c r="O5090" s="179">
        <v>0</v>
      </c>
      <c r="P5090" s="179">
        <v>0</v>
      </c>
      <c r="Q5090" s="179">
        <v>0</v>
      </c>
      <c r="R5090" s="180">
        <v>0</v>
      </c>
      <c r="S5090" s="180">
        <v>0</v>
      </c>
      <c r="T5090" s="180">
        <v>0</v>
      </c>
    </row>
    <row r="5091" spans="2:20" x14ac:dyDescent="0.3">
      <c r="B5091" s="19">
        <v>5088</v>
      </c>
      <c r="C5091" s="179">
        <v>0</v>
      </c>
      <c r="D5091" s="179">
        <v>0</v>
      </c>
      <c r="E5091" s="179">
        <v>14477.195459607598</v>
      </c>
      <c r="F5091" s="179">
        <v>0</v>
      </c>
      <c r="G5091" s="179">
        <v>0</v>
      </c>
      <c r="H5091" s="179">
        <v>28361.988193743429</v>
      </c>
      <c r="I5091" s="179">
        <v>0</v>
      </c>
      <c r="J5091" s="179">
        <v>0</v>
      </c>
      <c r="K5091" s="179">
        <v>51498.11397989848</v>
      </c>
      <c r="L5091" s="179">
        <v>1</v>
      </c>
      <c r="M5091" s="179">
        <v>107458.32280428705</v>
      </c>
      <c r="N5091" s="179">
        <v>0</v>
      </c>
      <c r="O5091" s="179">
        <v>0</v>
      </c>
      <c r="P5091" s="179">
        <v>0</v>
      </c>
      <c r="Q5091" s="179">
        <v>0</v>
      </c>
      <c r="R5091" s="180">
        <v>0</v>
      </c>
      <c r="S5091" s="180">
        <v>51498.11397989848</v>
      </c>
      <c r="T5091" s="180">
        <v>0</v>
      </c>
    </row>
    <row r="5092" spans="2:20" x14ac:dyDescent="0.3">
      <c r="B5092" s="19">
        <v>5089</v>
      </c>
      <c r="C5092" s="179">
        <v>0</v>
      </c>
      <c r="D5092" s="179">
        <v>0</v>
      </c>
      <c r="E5092" s="179">
        <v>23526.274551320563</v>
      </c>
      <c r="F5092" s="179">
        <v>0</v>
      </c>
      <c r="G5092" s="179">
        <v>0</v>
      </c>
      <c r="H5092" s="179">
        <v>12389.070827032067</v>
      </c>
      <c r="I5092" s="179">
        <v>0</v>
      </c>
      <c r="J5092" s="179">
        <v>0</v>
      </c>
      <c r="K5092" s="179">
        <v>0</v>
      </c>
      <c r="L5092" s="179">
        <v>0</v>
      </c>
      <c r="M5092" s="179">
        <v>10804.76192185995</v>
      </c>
      <c r="N5092" s="179">
        <v>0</v>
      </c>
      <c r="O5092" s="179">
        <v>0</v>
      </c>
      <c r="P5092" s="179">
        <v>0</v>
      </c>
      <c r="Q5092" s="179">
        <v>0</v>
      </c>
      <c r="R5092" s="180">
        <v>0</v>
      </c>
      <c r="S5092" s="180">
        <v>0</v>
      </c>
      <c r="T5092" s="180">
        <v>0</v>
      </c>
    </row>
    <row r="5093" spans="2:20" x14ac:dyDescent="0.3">
      <c r="B5093" s="19">
        <v>5090</v>
      </c>
      <c r="C5093" s="179">
        <v>0</v>
      </c>
      <c r="D5093" s="179">
        <v>0</v>
      </c>
      <c r="E5093" s="179">
        <v>36049.724358401421</v>
      </c>
      <c r="F5093" s="179">
        <v>0</v>
      </c>
      <c r="G5093" s="179">
        <v>0</v>
      </c>
      <c r="H5093" s="179">
        <v>48250.034861670254</v>
      </c>
      <c r="I5093" s="179">
        <v>0</v>
      </c>
      <c r="J5093" s="179">
        <v>0</v>
      </c>
      <c r="K5093" s="179">
        <v>0</v>
      </c>
      <c r="L5093" s="179">
        <v>0</v>
      </c>
      <c r="M5093" s="179">
        <v>216946.37078961523</v>
      </c>
      <c r="N5093" s="179">
        <v>0</v>
      </c>
      <c r="O5093" s="179">
        <v>0</v>
      </c>
      <c r="P5093" s="179">
        <v>0</v>
      </c>
      <c r="Q5093" s="179">
        <v>0</v>
      </c>
      <c r="R5093" s="180">
        <v>0</v>
      </c>
      <c r="S5093" s="180">
        <v>0</v>
      </c>
      <c r="T5093" s="180">
        <v>0</v>
      </c>
    </row>
    <row r="5094" spans="2:20" x14ac:dyDescent="0.3">
      <c r="B5094" s="19">
        <v>5091</v>
      </c>
      <c r="C5094" s="179">
        <v>0</v>
      </c>
      <c r="D5094" s="179">
        <v>0</v>
      </c>
      <c r="E5094" s="179">
        <v>49390.002827563672</v>
      </c>
      <c r="F5094" s="179">
        <v>0</v>
      </c>
      <c r="G5094" s="179">
        <v>0</v>
      </c>
      <c r="H5094" s="179">
        <v>76556.93279031782</v>
      </c>
      <c r="I5094" s="179">
        <v>0</v>
      </c>
      <c r="J5094" s="179">
        <v>0</v>
      </c>
      <c r="K5094" s="179">
        <v>0</v>
      </c>
      <c r="L5094" s="179">
        <v>0</v>
      </c>
      <c r="M5094" s="179">
        <v>52504.376172826647</v>
      </c>
      <c r="N5094" s="179">
        <v>0</v>
      </c>
      <c r="O5094" s="179">
        <v>0</v>
      </c>
      <c r="P5094" s="179">
        <v>0</v>
      </c>
      <c r="Q5094" s="179">
        <v>0</v>
      </c>
      <c r="R5094" s="180">
        <v>0</v>
      </c>
      <c r="S5094" s="180">
        <v>0</v>
      </c>
      <c r="T5094" s="180">
        <v>0</v>
      </c>
    </row>
    <row r="5095" spans="2:20" x14ac:dyDescent="0.3">
      <c r="B5095" s="19">
        <v>5092</v>
      </c>
      <c r="C5095" s="179">
        <v>0</v>
      </c>
      <c r="D5095" s="179">
        <v>0</v>
      </c>
      <c r="E5095" s="179">
        <v>89186.913400724166</v>
      </c>
      <c r="F5095" s="179">
        <v>0</v>
      </c>
      <c r="G5095" s="179">
        <v>0</v>
      </c>
      <c r="H5095" s="179">
        <v>1095013.8549273673</v>
      </c>
      <c r="I5095" s="179">
        <v>0</v>
      </c>
      <c r="J5095" s="179">
        <v>0</v>
      </c>
      <c r="K5095" s="179">
        <v>0</v>
      </c>
      <c r="L5095" s="179">
        <v>0</v>
      </c>
      <c r="M5095" s="179">
        <v>36648.281956400417</v>
      </c>
      <c r="N5095" s="179">
        <v>0</v>
      </c>
      <c r="O5095" s="179">
        <v>0</v>
      </c>
      <c r="P5095" s="179">
        <v>0</v>
      </c>
      <c r="Q5095" s="179">
        <v>0</v>
      </c>
      <c r="R5095" s="180">
        <v>0</v>
      </c>
      <c r="S5095" s="180">
        <v>0</v>
      </c>
      <c r="T5095" s="180">
        <v>0</v>
      </c>
    </row>
    <row r="5096" spans="2:20" x14ac:dyDescent="0.3">
      <c r="B5096" s="19">
        <v>5093</v>
      </c>
      <c r="C5096" s="179">
        <v>0</v>
      </c>
      <c r="D5096" s="179">
        <v>0</v>
      </c>
      <c r="E5096" s="179">
        <v>192544.64577097603</v>
      </c>
      <c r="F5096" s="179">
        <v>0</v>
      </c>
      <c r="G5096" s="179">
        <v>0</v>
      </c>
      <c r="H5096" s="179">
        <v>34431.94359730104</v>
      </c>
      <c r="I5096" s="179">
        <v>0</v>
      </c>
      <c r="J5096" s="179">
        <v>0</v>
      </c>
      <c r="K5096" s="179">
        <v>0</v>
      </c>
      <c r="L5096" s="179">
        <v>0</v>
      </c>
      <c r="M5096" s="179">
        <v>53945.96420478556</v>
      </c>
      <c r="N5096" s="179">
        <v>0</v>
      </c>
      <c r="O5096" s="179">
        <v>0</v>
      </c>
      <c r="P5096" s="179">
        <v>0</v>
      </c>
      <c r="Q5096" s="179">
        <v>0</v>
      </c>
      <c r="R5096" s="180">
        <v>0</v>
      </c>
      <c r="S5096" s="180">
        <v>0</v>
      </c>
      <c r="T5096" s="180">
        <v>0</v>
      </c>
    </row>
    <row r="5097" spans="2:20" x14ac:dyDescent="0.3">
      <c r="B5097" s="19">
        <v>5094</v>
      </c>
      <c r="C5097" s="179">
        <v>0</v>
      </c>
      <c r="D5097" s="179">
        <v>0</v>
      </c>
      <c r="E5097" s="179">
        <v>689290.18077801552</v>
      </c>
      <c r="F5097" s="179">
        <v>0</v>
      </c>
      <c r="G5097" s="179">
        <v>0</v>
      </c>
      <c r="H5097" s="179">
        <v>875383.16325143434</v>
      </c>
      <c r="I5097" s="179">
        <v>0</v>
      </c>
      <c r="J5097" s="179">
        <v>0</v>
      </c>
      <c r="K5097" s="179">
        <v>0</v>
      </c>
      <c r="L5097" s="179">
        <v>0</v>
      </c>
      <c r="M5097" s="179">
        <v>1185.4845722028947</v>
      </c>
      <c r="N5097" s="179">
        <v>0</v>
      </c>
      <c r="O5097" s="179">
        <v>0</v>
      </c>
      <c r="P5097" s="179">
        <v>0</v>
      </c>
      <c r="Q5097" s="179">
        <v>0</v>
      </c>
      <c r="R5097" s="180">
        <v>0</v>
      </c>
      <c r="S5097" s="180">
        <v>0</v>
      </c>
      <c r="T5097" s="180">
        <v>0</v>
      </c>
    </row>
    <row r="5098" spans="2:20" x14ac:dyDescent="0.3">
      <c r="B5098" s="19">
        <v>5095</v>
      </c>
      <c r="C5098" s="179">
        <v>0</v>
      </c>
      <c r="D5098" s="179">
        <v>0</v>
      </c>
      <c r="E5098" s="179">
        <v>231034.50781179746</v>
      </c>
      <c r="F5098" s="179">
        <v>0</v>
      </c>
      <c r="G5098" s="179">
        <v>0</v>
      </c>
      <c r="H5098" s="179">
        <v>2392.9287159204014</v>
      </c>
      <c r="I5098" s="179">
        <v>0</v>
      </c>
      <c r="J5098" s="179">
        <v>0</v>
      </c>
      <c r="K5098" s="179">
        <v>0</v>
      </c>
      <c r="L5098" s="179">
        <v>0</v>
      </c>
      <c r="M5098" s="179">
        <v>25882.124163514938</v>
      </c>
      <c r="N5098" s="179">
        <v>0</v>
      </c>
      <c r="O5098" s="179">
        <v>0</v>
      </c>
      <c r="P5098" s="179">
        <v>0</v>
      </c>
      <c r="Q5098" s="179">
        <v>0</v>
      </c>
      <c r="R5098" s="180">
        <v>0</v>
      </c>
      <c r="S5098" s="180">
        <v>0</v>
      </c>
      <c r="T5098" s="180">
        <v>0</v>
      </c>
    </row>
    <row r="5099" spans="2:20" x14ac:dyDescent="0.3">
      <c r="B5099" s="19">
        <v>5096</v>
      </c>
      <c r="C5099" s="179">
        <v>0</v>
      </c>
      <c r="D5099" s="179">
        <v>0</v>
      </c>
      <c r="E5099" s="179">
        <v>36839.177909874743</v>
      </c>
      <c r="F5099" s="179">
        <v>0</v>
      </c>
      <c r="G5099" s="179">
        <v>0</v>
      </c>
      <c r="H5099" s="179">
        <v>565815.32804805716</v>
      </c>
      <c r="I5099" s="179">
        <v>0</v>
      </c>
      <c r="J5099" s="179">
        <v>0</v>
      </c>
      <c r="K5099" s="179">
        <v>0</v>
      </c>
      <c r="L5099" s="179">
        <v>0</v>
      </c>
      <c r="M5099" s="179">
        <v>31357.625535865063</v>
      </c>
      <c r="N5099" s="179">
        <v>0</v>
      </c>
      <c r="O5099" s="179">
        <v>0</v>
      </c>
      <c r="P5099" s="179">
        <v>0</v>
      </c>
      <c r="Q5099" s="179">
        <v>0</v>
      </c>
      <c r="R5099" s="180">
        <v>0</v>
      </c>
      <c r="S5099" s="180">
        <v>0</v>
      </c>
      <c r="T5099" s="180">
        <v>0</v>
      </c>
    </row>
    <row r="5100" spans="2:20" x14ac:dyDescent="0.3">
      <c r="B5100" s="19">
        <v>5097</v>
      </c>
      <c r="C5100" s="179">
        <v>0</v>
      </c>
      <c r="D5100" s="179">
        <v>0</v>
      </c>
      <c r="E5100" s="179">
        <v>55049.276400424707</v>
      </c>
      <c r="F5100" s="179">
        <v>0</v>
      </c>
      <c r="G5100" s="179">
        <v>0</v>
      </c>
      <c r="H5100" s="179">
        <v>11044.278216081115</v>
      </c>
      <c r="I5100" s="179">
        <v>0</v>
      </c>
      <c r="J5100" s="179">
        <v>0</v>
      </c>
      <c r="K5100" s="179">
        <v>0</v>
      </c>
      <c r="L5100" s="179">
        <v>0</v>
      </c>
      <c r="M5100" s="179">
        <v>110086.9015465813</v>
      </c>
      <c r="N5100" s="179">
        <v>0</v>
      </c>
      <c r="O5100" s="179">
        <v>0</v>
      </c>
      <c r="P5100" s="179">
        <v>0</v>
      </c>
      <c r="Q5100" s="179">
        <v>0</v>
      </c>
      <c r="R5100" s="180">
        <v>0</v>
      </c>
      <c r="S5100" s="180">
        <v>0</v>
      </c>
      <c r="T5100" s="180">
        <v>0</v>
      </c>
    </row>
    <row r="5101" spans="2:20" x14ac:dyDescent="0.3">
      <c r="B5101" s="19">
        <v>5098</v>
      </c>
      <c r="C5101" s="179">
        <v>0</v>
      </c>
      <c r="D5101" s="179">
        <v>0</v>
      </c>
      <c r="E5101" s="179">
        <v>59995.526670540254</v>
      </c>
      <c r="F5101" s="179">
        <v>0</v>
      </c>
      <c r="G5101" s="179">
        <v>0</v>
      </c>
      <c r="H5101" s="179">
        <v>38519.25492884664</v>
      </c>
      <c r="I5101" s="179">
        <v>0</v>
      </c>
      <c r="J5101" s="179">
        <v>0</v>
      </c>
      <c r="K5101" s="179">
        <v>0</v>
      </c>
      <c r="L5101" s="179">
        <v>0</v>
      </c>
      <c r="M5101" s="179">
        <v>185040.2583071487</v>
      </c>
      <c r="N5101" s="179">
        <v>0</v>
      </c>
      <c r="O5101" s="179">
        <v>0</v>
      </c>
      <c r="P5101" s="179">
        <v>0</v>
      </c>
      <c r="Q5101" s="179">
        <v>0</v>
      </c>
      <c r="R5101" s="180">
        <v>0</v>
      </c>
      <c r="S5101" s="180">
        <v>0</v>
      </c>
      <c r="T5101" s="180">
        <v>0</v>
      </c>
    </row>
    <row r="5102" spans="2:20" x14ac:dyDescent="0.3">
      <c r="B5102" s="19">
        <v>5099</v>
      </c>
      <c r="C5102" s="179">
        <v>0</v>
      </c>
      <c r="D5102" s="179">
        <v>0</v>
      </c>
      <c r="E5102" s="179">
        <v>1240186.2137462653</v>
      </c>
      <c r="F5102" s="179">
        <v>0</v>
      </c>
      <c r="G5102" s="179">
        <v>0</v>
      </c>
      <c r="H5102" s="179">
        <v>396385.77097344823</v>
      </c>
      <c r="I5102" s="179">
        <v>0</v>
      </c>
      <c r="J5102" s="179">
        <v>0</v>
      </c>
      <c r="K5102" s="179">
        <v>0</v>
      </c>
      <c r="L5102" s="179">
        <v>0</v>
      </c>
      <c r="M5102" s="179">
        <v>84884.043763953217</v>
      </c>
      <c r="N5102" s="179">
        <v>0</v>
      </c>
      <c r="O5102" s="179">
        <v>0</v>
      </c>
      <c r="P5102" s="179">
        <v>0</v>
      </c>
      <c r="Q5102" s="179">
        <v>0</v>
      </c>
      <c r="R5102" s="180">
        <v>0</v>
      </c>
      <c r="S5102" s="180">
        <v>0</v>
      </c>
      <c r="T5102" s="180">
        <v>0</v>
      </c>
    </row>
    <row r="5103" spans="2:20" x14ac:dyDescent="0.3">
      <c r="B5103" s="19">
        <v>5100</v>
      </c>
      <c r="C5103" s="179">
        <v>0</v>
      </c>
      <c r="D5103" s="179">
        <v>0</v>
      </c>
      <c r="E5103" s="179">
        <v>12876.288671265751</v>
      </c>
      <c r="F5103" s="179">
        <v>0</v>
      </c>
      <c r="G5103" s="179">
        <v>0</v>
      </c>
      <c r="H5103" s="179">
        <v>103321.99807075135</v>
      </c>
      <c r="I5103" s="179">
        <v>0</v>
      </c>
      <c r="J5103" s="179">
        <v>0</v>
      </c>
      <c r="K5103" s="179">
        <v>0</v>
      </c>
      <c r="L5103" s="179">
        <v>0</v>
      </c>
      <c r="M5103" s="179">
        <v>449921.14822632191</v>
      </c>
      <c r="N5103" s="179">
        <v>0</v>
      </c>
      <c r="O5103" s="179">
        <v>0</v>
      </c>
      <c r="P5103" s="179">
        <v>0</v>
      </c>
      <c r="Q5103" s="179">
        <v>0</v>
      </c>
      <c r="R5103" s="180">
        <v>0</v>
      </c>
      <c r="S5103" s="180">
        <v>0</v>
      </c>
      <c r="T5103" s="180">
        <v>0</v>
      </c>
    </row>
    <row r="5104" spans="2:20" x14ac:dyDescent="0.3">
      <c r="B5104" s="19">
        <v>5101</v>
      </c>
      <c r="C5104" s="179">
        <v>0</v>
      </c>
      <c r="D5104" s="179">
        <v>0</v>
      </c>
      <c r="E5104" s="179">
        <v>36653.595354418649</v>
      </c>
      <c r="F5104" s="179">
        <v>1</v>
      </c>
      <c r="G5104" s="179">
        <v>14068.791275661431</v>
      </c>
      <c r="H5104" s="179">
        <v>44762.754353081742</v>
      </c>
      <c r="I5104" s="179">
        <v>0</v>
      </c>
      <c r="J5104" s="179">
        <v>0</v>
      </c>
      <c r="K5104" s="179">
        <v>0</v>
      </c>
      <c r="L5104" s="179">
        <v>0</v>
      </c>
      <c r="M5104" s="179">
        <v>136659.1338757987</v>
      </c>
      <c r="N5104" s="179">
        <v>0</v>
      </c>
      <c r="O5104" s="179">
        <v>0</v>
      </c>
      <c r="P5104" s="179">
        <v>0</v>
      </c>
      <c r="Q5104" s="179">
        <v>0</v>
      </c>
      <c r="R5104" s="180">
        <v>0</v>
      </c>
      <c r="S5104" s="180">
        <v>0</v>
      </c>
      <c r="T5104" s="180">
        <v>0</v>
      </c>
    </row>
    <row r="5105" spans="2:20" x14ac:dyDescent="0.3">
      <c r="B5105" s="19">
        <v>5102</v>
      </c>
      <c r="C5105" s="179">
        <v>1</v>
      </c>
      <c r="D5105" s="179">
        <v>464094.09033503162</v>
      </c>
      <c r="E5105" s="179">
        <v>100729.49800143608</v>
      </c>
      <c r="F5105" s="179">
        <v>0</v>
      </c>
      <c r="G5105" s="179">
        <v>0</v>
      </c>
      <c r="H5105" s="179">
        <v>31623.41568331049</v>
      </c>
      <c r="I5105" s="179">
        <v>0</v>
      </c>
      <c r="J5105" s="179">
        <v>0</v>
      </c>
      <c r="K5105" s="179">
        <v>159296.17796410646</v>
      </c>
      <c r="L5105" s="179">
        <v>1</v>
      </c>
      <c r="M5105" s="179">
        <v>47170.650384820387</v>
      </c>
      <c r="N5105" s="179">
        <v>0</v>
      </c>
      <c r="O5105" s="179">
        <v>0</v>
      </c>
      <c r="P5105" s="179">
        <v>0</v>
      </c>
      <c r="Q5105" s="179">
        <v>0</v>
      </c>
      <c r="R5105" s="180">
        <v>0</v>
      </c>
      <c r="S5105" s="180">
        <v>159296.17796410646</v>
      </c>
      <c r="T5105" s="180">
        <v>464094.09033503162</v>
      </c>
    </row>
    <row r="5106" spans="2:20" x14ac:dyDescent="0.3">
      <c r="B5106" s="19">
        <v>5103</v>
      </c>
      <c r="C5106" s="179">
        <v>0</v>
      </c>
      <c r="D5106" s="179">
        <v>0</v>
      </c>
      <c r="E5106" s="179">
        <v>2880955.9744288293</v>
      </c>
      <c r="F5106" s="179">
        <v>0</v>
      </c>
      <c r="G5106" s="179">
        <v>0</v>
      </c>
      <c r="H5106" s="179">
        <v>32551.382502995235</v>
      </c>
      <c r="I5106" s="179">
        <v>0</v>
      </c>
      <c r="J5106" s="179">
        <v>0</v>
      </c>
      <c r="K5106" s="179">
        <v>73375.79804907988</v>
      </c>
      <c r="L5106" s="179">
        <v>1</v>
      </c>
      <c r="M5106" s="179">
        <v>8743.1287377638437</v>
      </c>
      <c r="N5106" s="179">
        <v>0</v>
      </c>
      <c r="O5106" s="179">
        <v>0</v>
      </c>
      <c r="P5106" s="179">
        <v>0</v>
      </c>
      <c r="Q5106" s="179">
        <v>0</v>
      </c>
      <c r="R5106" s="180">
        <v>0</v>
      </c>
      <c r="S5106" s="180">
        <v>73375.79804907988</v>
      </c>
      <c r="T5106" s="180">
        <v>0</v>
      </c>
    </row>
    <row r="5107" spans="2:20" x14ac:dyDescent="0.3">
      <c r="B5107" s="19">
        <v>5104</v>
      </c>
      <c r="C5107" s="179">
        <v>0</v>
      </c>
      <c r="D5107" s="179">
        <v>0</v>
      </c>
      <c r="E5107" s="179">
        <v>13412.687246005891</v>
      </c>
      <c r="F5107" s="179">
        <v>0</v>
      </c>
      <c r="G5107" s="179">
        <v>0</v>
      </c>
      <c r="H5107" s="179">
        <v>43246.080780050834</v>
      </c>
      <c r="I5107" s="179">
        <v>0</v>
      </c>
      <c r="J5107" s="179">
        <v>0</v>
      </c>
      <c r="K5107" s="179">
        <v>0</v>
      </c>
      <c r="L5107" s="179">
        <v>0</v>
      </c>
      <c r="M5107" s="179">
        <v>366185.39977219229</v>
      </c>
      <c r="N5107" s="179">
        <v>0</v>
      </c>
      <c r="O5107" s="179">
        <v>0</v>
      </c>
      <c r="P5107" s="179">
        <v>0</v>
      </c>
      <c r="Q5107" s="179">
        <v>0</v>
      </c>
      <c r="R5107" s="180">
        <v>0</v>
      </c>
      <c r="S5107" s="180">
        <v>0</v>
      </c>
      <c r="T5107" s="180">
        <v>0</v>
      </c>
    </row>
    <row r="5108" spans="2:20" x14ac:dyDescent="0.3">
      <c r="B5108" s="19">
        <v>5105</v>
      </c>
      <c r="C5108" s="179">
        <v>0</v>
      </c>
      <c r="D5108" s="179">
        <v>0</v>
      </c>
      <c r="E5108" s="179">
        <v>284617.51942975086</v>
      </c>
      <c r="F5108" s="179">
        <v>0</v>
      </c>
      <c r="G5108" s="179">
        <v>0</v>
      </c>
      <c r="H5108" s="179">
        <v>8394.7109475206362</v>
      </c>
      <c r="I5108" s="179">
        <v>0</v>
      </c>
      <c r="J5108" s="179">
        <v>0</v>
      </c>
      <c r="K5108" s="179">
        <v>2643513.2400502684</v>
      </c>
      <c r="L5108" s="179">
        <v>2</v>
      </c>
      <c r="M5108" s="179">
        <v>139369.65903115171</v>
      </c>
      <c r="N5108" s="179">
        <v>1000000</v>
      </c>
      <c r="O5108" s="179">
        <v>0</v>
      </c>
      <c r="P5108" s="179">
        <v>1943513.2400502684</v>
      </c>
      <c r="Q5108" s="179">
        <v>943513.24005026836</v>
      </c>
      <c r="R5108" s="180">
        <v>0</v>
      </c>
      <c r="S5108" s="180">
        <v>1643513.2400502684</v>
      </c>
      <c r="T5108" s="180">
        <v>0</v>
      </c>
    </row>
    <row r="5109" spans="2:20" x14ac:dyDescent="0.3">
      <c r="B5109" s="19">
        <v>5106</v>
      </c>
      <c r="C5109" s="179">
        <v>0</v>
      </c>
      <c r="D5109" s="179">
        <v>0</v>
      </c>
      <c r="E5109" s="179">
        <v>369063.58578759467</v>
      </c>
      <c r="F5109" s="179">
        <v>0</v>
      </c>
      <c r="G5109" s="179">
        <v>0</v>
      </c>
      <c r="H5109" s="179">
        <v>660470.26942736097</v>
      </c>
      <c r="I5109" s="179">
        <v>0</v>
      </c>
      <c r="J5109" s="179">
        <v>0</v>
      </c>
      <c r="K5109" s="179">
        <v>0</v>
      </c>
      <c r="L5109" s="179">
        <v>0</v>
      </c>
      <c r="M5109" s="179">
        <v>10618.939556370313</v>
      </c>
      <c r="N5109" s="179">
        <v>0</v>
      </c>
      <c r="O5109" s="179">
        <v>0</v>
      </c>
      <c r="P5109" s="179">
        <v>0</v>
      </c>
      <c r="Q5109" s="179">
        <v>0</v>
      </c>
      <c r="R5109" s="180">
        <v>0</v>
      </c>
      <c r="S5109" s="180">
        <v>0</v>
      </c>
      <c r="T5109" s="180">
        <v>0</v>
      </c>
    </row>
    <row r="5110" spans="2:20" x14ac:dyDescent="0.3">
      <c r="B5110" s="19">
        <v>5107</v>
      </c>
      <c r="C5110" s="179">
        <v>0</v>
      </c>
      <c r="D5110" s="179">
        <v>0</v>
      </c>
      <c r="E5110" s="179">
        <v>103414.47306228882</v>
      </c>
      <c r="F5110" s="179">
        <v>0</v>
      </c>
      <c r="G5110" s="179">
        <v>0</v>
      </c>
      <c r="H5110" s="179">
        <v>239965.41868102341</v>
      </c>
      <c r="I5110" s="179">
        <v>0</v>
      </c>
      <c r="J5110" s="179">
        <v>0</v>
      </c>
      <c r="K5110" s="179">
        <v>0</v>
      </c>
      <c r="L5110" s="179">
        <v>0</v>
      </c>
      <c r="M5110" s="179">
        <v>34941.581275209712</v>
      </c>
      <c r="N5110" s="179">
        <v>0</v>
      </c>
      <c r="O5110" s="179">
        <v>0</v>
      </c>
      <c r="P5110" s="179">
        <v>0</v>
      </c>
      <c r="Q5110" s="179">
        <v>0</v>
      </c>
      <c r="R5110" s="180">
        <v>0</v>
      </c>
      <c r="S5110" s="180">
        <v>0</v>
      </c>
      <c r="T5110" s="180">
        <v>0</v>
      </c>
    </row>
    <row r="5111" spans="2:20" x14ac:dyDescent="0.3">
      <c r="B5111" s="19">
        <v>5108</v>
      </c>
      <c r="C5111" s="179">
        <v>0</v>
      </c>
      <c r="D5111" s="179">
        <v>0</v>
      </c>
      <c r="E5111" s="179">
        <v>29753.079255591245</v>
      </c>
      <c r="F5111" s="179">
        <v>0</v>
      </c>
      <c r="G5111" s="179">
        <v>0</v>
      </c>
      <c r="H5111" s="179">
        <v>41318.52419227051</v>
      </c>
      <c r="I5111" s="179">
        <v>0</v>
      </c>
      <c r="J5111" s="179">
        <v>0</v>
      </c>
      <c r="K5111" s="179">
        <v>0</v>
      </c>
      <c r="L5111" s="179">
        <v>0</v>
      </c>
      <c r="M5111" s="179">
        <v>33386.257537573489</v>
      </c>
      <c r="N5111" s="179">
        <v>0</v>
      </c>
      <c r="O5111" s="179">
        <v>0</v>
      </c>
      <c r="P5111" s="179">
        <v>0</v>
      </c>
      <c r="Q5111" s="179">
        <v>0</v>
      </c>
      <c r="R5111" s="180">
        <v>0</v>
      </c>
      <c r="S5111" s="180">
        <v>0</v>
      </c>
      <c r="T5111" s="180">
        <v>0</v>
      </c>
    </row>
    <row r="5112" spans="2:20" x14ac:dyDescent="0.3">
      <c r="B5112" s="19">
        <v>5109</v>
      </c>
      <c r="C5112" s="179">
        <v>0</v>
      </c>
      <c r="D5112" s="179">
        <v>0</v>
      </c>
      <c r="E5112" s="179">
        <v>24804.545216937571</v>
      </c>
      <c r="F5112" s="179">
        <v>0</v>
      </c>
      <c r="G5112" s="179">
        <v>0</v>
      </c>
      <c r="H5112" s="179">
        <v>155781.73653233208</v>
      </c>
      <c r="I5112" s="179">
        <v>0</v>
      </c>
      <c r="J5112" s="179">
        <v>0</v>
      </c>
      <c r="K5112" s="179">
        <v>0</v>
      </c>
      <c r="L5112" s="179">
        <v>0</v>
      </c>
      <c r="M5112" s="179">
        <v>161094.90100303045</v>
      </c>
      <c r="N5112" s="179">
        <v>0</v>
      </c>
      <c r="O5112" s="179">
        <v>0</v>
      </c>
      <c r="P5112" s="179">
        <v>0</v>
      </c>
      <c r="Q5112" s="179">
        <v>0</v>
      </c>
      <c r="R5112" s="180">
        <v>0</v>
      </c>
      <c r="S5112" s="180">
        <v>0</v>
      </c>
      <c r="T5112" s="180">
        <v>0</v>
      </c>
    </row>
    <row r="5113" spans="2:20" x14ac:dyDescent="0.3">
      <c r="B5113" s="19">
        <v>5110</v>
      </c>
      <c r="C5113" s="179">
        <v>0</v>
      </c>
      <c r="D5113" s="179">
        <v>0</v>
      </c>
      <c r="E5113" s="179">
        <v>138585.61170498969</v>
      </c>
      <c r="F5113" s="179">
        <v>0</v>
      </c>
      <c r="G5113" s="179">
        <v>0</v>
      </c>
      <c r="H5113" s="179">
        <v>105506.45614431096</v>
      </c>
      <c r="I5113" s="179">
        <v>0</v>
      </c>
      <c r="J5113" s="179">
        <v>0</v>
      </c>
      <c r="K5113" s="179">
        <v>0</v>
      </c>
      <c r="L5113" s="179">
        <v>0</v>
      </c>
      <c r="M5113" s="179">
        <v>43046.946263245125</v>
      </c>
      <c r="N5113" s="179">
        <v>0</v>
      </c>
      <c r="O5113" s="179">
        <v>0</v>
      </c>
      <c r="P5113" s="179">
        <v>0</v>
      </c>
      <c r="Q5113" s="179">
        <v>0</v>
      </c>
      <c r="R5113" s="180">
        <v>0</v>
      </c>
      <c r="S5113" s="180">
        <v>0</v>
      </c>
      <c r="T5113" s="180">
        <v>0</v>
      </c>
    </row>
    <row r="5114" spans="2:20" x14ac:dyDescent="0.3">
      <c r="B5114" s="19">
        <v>5111</v>
      </c>
      <c r="C5114" s="179">
        <v>0</v>
      </c>
      <c r="D5114" s="179">
        <v>0</v>
      </c>
      <c r="E5114" s="179">
        <v>303247.35494224244</v>
      </c>
      <c r="F5114" s="179">
        <v>0</v>
      </c>
      <c r="G5114" s="179">
        <v>0</v>
      </c>
      <c r="H5114" s="179">
        <v>3818.8567035626088</v>
      </c>
      <c r="I5114" s="179">
        <v>0</v>
      </c>
      <c r="J5114" s="179">
        <v>0</v>
      </c>
      <c r="K5114" s="179">
        <v>0</v>
      </c>
      <c r="L5114" s="179">
        <v>0</v>
      </c>
      <c r="M5114" s="179">
        <v>311170.95970666414</v>
      </c>
      <c r="N5114" s="179">
        <v>0</v>
      </c>
      <c r="O5114" s="179">
        <v>0</v>
      </c>
      <c r="P5114" s="179">
        <v>0</v>
      </c>
      <c r="Q5114" s="179">
        <v>0</v>
      </c>
      <c r="R5114" s="180">
        <v>0</v>
      </c>
      <c r="S5114" s="180">
        <v>0</v>
      </c>
      <c r="T5114" s="180">
        <v>0</v>
      </c>
    </row>
    <row r="5115" spans="2:20" x14ac:dyDescent="0.3">
      <c r="B5115" s="19">
        <v>5112</v>
      </c>
      <c r="C5115" s="179">
        <v>0</v>
      </c>
      <c r="D5115" s="179">
        <v>0</v>
      </c>
      <c r="E5115" s="179">
        <v>21860.791615825314</v>
      </c>
      <c r="F5115" s="179">
        <v>0</v>
      </c>
      <c r="G5115" s="179">
        <v>0</v>
      </c>
      <c r="H5115" s="179">
        <v>5023.6009742384713</v>
      </c>
      <c r="I5115" s="179">
        <v>0</v>
      </c>
      <c r="J5115" s="179">
        <v>0</v>
      </c>
      <c r="K5115" s="179">
        <v>0</v>
      </c>
      <c r="L5115" s="179">
        <v>0</v>
      </c>
      <c r="M5115" s="179">
        <v>42175.92945824765</v>
      </c>
      <c r="N5115" s="179">
        <v>0</v>
      </c>
      <c r="O5115" s="179">
        <v>0</v>
      </c>
      <c r="P5115" s="179">
        <v>0</v>
      </c>
      <c r="Q5115" s="179">
        <v>0</v>
      </c>
      <c r="R5115" s="180">
        <v>0</v>
      </c>
      <c r="S5115" s="180">
        <v>0</v>
      </c>
      <c r="T5115" s="180">
        <v>0</v>
      </c>
    </row>
    <row r="5116" spans="2:20" x14ac:dyDescent="0.3">
      <c r="B5116" s="19">
        <v>5113</v>
      </c>
      <c r="C5116" s="179">
        <v>0</v>
      </c>
      <c r="D5116" s="179">
        <v>0</v>
      </c>
      <c r="E5116" s="179">
        <v>31511.314467803459</v>
      </c>
      <c r="F5116" s="179">
        <v>0</v>
      </c>
      <c r="G5116" s="179">
        <v>0</v>
      </c>
      <c r="H5116" s="179">
        <v>339864.28804654558</v>
      </c>
      <c r="I5116" s="179">
        <v>0</v>
      </c>
      <c r="J5116" s="179">
        <v>0</v>
      </c>
      <c r="K5116" s="179">
        <v>0</v>
      </c>
      <c r="L5116" s="179">
        <v>0</v>
      </c>
      <c r="M5116" s="179">
        <v>44422.139426329159</v>
      </c>
      <c r="N5116" s="179">
        <v>0</v>
      </c>
      <c r="O5116" s="179">
        <v>0</v>
      </c>
      <c r="P5116" s="179">
        <v>0</v>
      </c>
      <c r="Q5116" s="179">
        <v>0</v>
      </c>
      <c r="R5116" s="180">
        <v>0</v>
      </c>
      <c r="S5116" s="180">
        <v>0</v>
      </c>
      <c r="T5116" s="180">
        <v>0</v>
      </c>
    </row>
    <row r="5117" spans="2:20" x14ac:dyDescent="0.3">
      <c r="B5117" s="19">
        <v>5114</v>
      </c>
      <c r="C5117" s="179">
        <v>0</v>
      </c>
      <c r="D5117" s="179">
        <v>0</v>
      </c>
      <c r="E5117" s="179">
        <v>150838.46792334109</v>
      </c>
      <c r="F5117" s="179">
        <v>0</v>
      </c>
      <c r="G5117" s="179">
        <v>0</v>
      </c>
      <c r="H5117" s="179">
        <v>201529.18074173309</v>
      </c>
      <c r="I5117" s="179">
        <v>0</v>
      </c>
      <c r="J5117" s="179">
        <v>0</v>
      </c>
      <c r="K5117" s="179">
        <v>0</v>
      </c>
      <c r="L5117" s="179">
        <v>0</v>
      </c>
      <c r="M5117" s="179">
        <v>100771.28300694955</v>
      </c>
      <c r="N5117" s="179">
        <v>0</v>
      </c>
      <c r="O5117" s="179">
        <v>0</v>
      </c>
      <c r="P5117" s="179">
        <v>0</v>
      </c>
      <c r="Q5117" s="179">
        <v>0</v>
      </c>
      <c r="R5117" s="180">
        <v>0</v>
      </c>
      <c r="S5117" s="180">
        <v>0</v>
      </c>
      <c r="T5117" s="180">
        <v>0</v>
      </c>
    </row>
    <row r="5118" spans="2:20" x14ac:dyDescent="0.3">
      <c r="B5118" s="19">
        <v>5115</v>
      </c>
      <c r="C5118" s="179">
        <v>0</v>
      </c>
      <c r="D5118" s="179">
        <v>0</v>
      </c>
      <c r="E5118" s="179">
        <v>9835.7997083277151</v>
      </c>
      <c r="F5118" s="179">
        <v>0</v>
      </c>
      <c r="G5118" s="179">
        <v>0</v>
      </c>
      <c r="H5118" s="179">
        <v>35787.898385934175</v>
      </c>
      <c r="I5118" s="179">
        <v>0</v>
      </c>
      <c r="J5118" s="179">
        <v>0</v>
      </c>
      <c r="K5118" s="179">
        <v>0</v>
      </c>
      <c r="L5118" s="179">
        <v>0</v>
      </c>
      <c r="M5118" s="179">
        <v>127496.99831484826</v>
      </c>
      <c r="N5118" s="179">
        <v>0</v>
      </c>
      <c r="O5118" s="179">
        <v>0</v>
      </c>
      <c r="P5118" s="179">
        <v>0</v>
      </c>
      <c r="Q5118" s="179">
        <v>0</v>
      </c>
      <c r="R5118" s="180">
        <v>0</v>
      </c>
      <c r="S5118" s="180">
        <v>0</v>
      </c>
      <c r="T5118" s="180">
        <v>0</v>
      </c>
    </row>
    <row r="5119" spans="2:20" x14ac:dyDescent="0.3">
      <c r="B5119" s="19">
        <v>5116</v>
      </c>
      <c r="C5119" s="179">
        <v>0</v>
      </c>
      <c r="D5119" s="179">
        <v>0</v>
      </c>
      <c r="E5119" s="179">
        <v>244156.71657838169</v>
      </c>
      <c r="F5119" s="179">
        <v>0</v>
      </c>
      <c r="G5119" s="179">
        <v>0</v>
      </c>
      <c r="H5119" s="179">
        <v>169928.24463667307</v>
      </c>
      <c r="I5119" s="179">
        <v>0</v>
      </c>
      <c r="J5119" s="179">
        <v>0</v>
      </c>
      <c r="K5119" s="179">
        <v>26012.641676816333</v>
      </c>
      <c r="L5119" s="179">
        <v>1</v>
      </c>
      <c r="M5119" s="179">
        <v>105305.59950327768</v>
      </c>
      <c r="N5119" s="179">
        <v>0</v>
      </c>
      <c r="O5119" s="179">
        <v>0</v>
      </c>
      <c r="P5119" s="179">
        <v>0</v>
      </c>
      <c r="Q5119" s="179">
        <v>0</v>
      </c>
      <c r="R5119" s="180">
        <v>0</v>
      </c>
      <c r="S5119" s="180">
        <v>26012.641676816333</v>
      </c>
      <c r="T5119" s="180">
        <v>0</v>
      </c>
    </row>
    <row r="5120" spans="2:20" x14ac:dyDescent="0.3">
      <c r="B5120" s="19">
        <v>5117</v>
      </c>
      <c r="C5120" s="179">
        <v>0</v>
      </c>
      <c r="D5120" s="179">
        <v>0</v>
      </c>
      <c r="E5120" s="179">
        <v>63435.946974357772</v>
      </c>
      <c r="F5120" s="179">
        <v>0</v>
      </c>
      <c r="G5120" s="179">
        <v>0</v>
      </c>
      <c r="H5120" s="179">
        <v>36296.57526782577</v>
      </c>
      <c r="I5120" s="179">
        <v>0</v>
      </c>
      <c r="J5120" s="179">
        <v>0</v>
      </c>
      <c r="K5120" s="179">
        <v>0</v>
      </c>
      <c r="L5120" s="179">
        <v>0</v>
      </c>
      <c r="M5120" s="179">
        <v>31570.144294161393</v>
      </c>
      <c r="N5120" s="179">
        <v>0</v>
      </c>
      <c r="O5120" s="179">
        <v>0</v>
      </c>
      <c r="P5120" s="179">
        <v>0</v>
      </c>
      <c r="Q5120" s="179">
        <v>0</v>
      </c>
      <c r="R5120" s="180">
        <v>0</v>
      </c>
      <c r="S5120" s="180">
        <v>0</v>
      </c>
      <c r="T5120" s="180">
        <v>0</v>
      </c>
    </row>
    <row r="5121" spans="2:20" x14ac:dyDescent="0.3">
      <c r="B5121" s="19">
        <v>5118</v>
      </c>
      <c r="C5121" s="179">
        <v>0</v>
      </c>
      <c r="D5121" s="179">
        <v>0</v>
      </c>
      <c r="E5121" s="179">
        <v>249658.66895742874</v>
      </c>
      <c r="F5121" s="179">
        <v>0</v>
      </c>
      <c r="G5121" s="179">
        <v>0</v>
      </c>
      <c r="H5121" s="179">
        <v>117906.00129215262</v>
      </c>
      <c r="I5121" s="179">
        <v>0</v>
      </c>
      <c r="J5121" s="179">
        <v>0</v>
      </c>
      <c r="K5121" s="179">
        <v>28737.602353601746</v>
      </c>
      <c r="L5121" s="179">
        <v>1</v>
      </c>
      <c r="M5121" s="179">
        <v>185551.51988985803</v>
      </c>
      <c r="N5121" s="179">
        <v>0</v>
      </c>
      <c r="O5121" s="179">
        <v>0</v>
      </c>
      <c r="P5121" s="179">
        <v>0</v>
      </c>
      <c r="Q5121" s="179">
        <v>0</v>
      </c>
      <c r="R5121" s="180">
        <v>0</v>
      </c>
      <c r="S5121" s="180">
        <v>28737.602353601746</v>
      </c>
      <c r="T5121" s="180">
        <v>0</v>
      </c>
    </row>
    <row r="5122" spans="2:20" x14ac:dyDescent="0.3">
      <c r="B5122" s="19">
        <v>5119</v>
      </c>
      <c r="C5122" s="179">
        <v>0</v>
      </c>
      <c r="D5122" s="179">
        <v>0</v>
      </c>
      <c r="E5122" s="179">
        <v>608028.455117231</v>
      </c>
      <c r="F5122" s="179">
        <v>0</v>
      </c>
      <c r="G5122" s="179">
        <v>0</v>
      </c>
      <c r="H5122" s="179">
        <v>66265.266974883896</v>
      </c>
      <c r="I5122" s="179">
        <v>0</v>
      </c>
      <c r="J5122" s="179">
        <v>0</v>
      </c>
      <c r="K5122" s="179">
        <v>0</v>
      </c>
      <c r="L5122" s="179">
        <v>0</v>
      </c>
      <c r="M5122" s="179">
        <v>24297.140715141777</v>
      </c>
      <c r="N5122" s="179">
        <v>0</v>
      </c>
      <c r="O5122" s="179">
        <v>0</v>
      </c>
      <c r="P5122" s="179">
        <v>0</v>
      </c>
      <c r="Q5122" s="179">
        <v>0</v>
      </c>
      <c r="R5122" s="180">
        <v>0</v>
      </c>
      <c r="S5122" s="180">
        <v>0</v>
      </c>
      <c r="T5122" s="180">
        <v>0</v>
      </c>
    </row>
    <row r="5123" spans="2:20" x14ac:dyDescent="0.3">
      <c r="B5123" s="19">
        <v>5120</v>
      </c>
      <c r="C5123" s="179">
        <v>0</v>
      </c>
      <c r="D5123" s="179">
        <v>0</v>
      </c>
      <c r="E5123" s="179">
        <v>171837.63216097531</v>
      </c>
      <c r="F5123" s="179">
        <v>0</v>
      </c>
      <c r="G5123" s="179">
        <v>0</v>
      </c>
      <c r="H5123" s="179">
        <v>104347.84321132602</v>
      </c>
      <c r="I5123" s="179">
        <v>0</v>
      </c>
      <c r="J5123" s="179">
        <v>0</v>
      </c>
      <c r="K5123" s="179">
        <v>0</v>
      </c>
      <c r="L5123" s="179">
        <v>0</v>
      </c>
      <c r="M5123" s="179">
        <v>15264.45826794897</v>
      </c>
      <c r="N5123" s="179">
        <v>0</v>
      </c>
      <c r="O5123" s="179">
        <v>0</v>
      </c>
      <c r="P5123" s="179">
        <v>0</v>
      </c>
      <c r="Q5123" s="179">
        <v>0</v>
      </c>
      <c r="R5123" s="180">
        <v>0</v>
      </c>
      <c r="S5123" s="180">
        <v>0</v>
      </c>
      <c r="T5123" s="180">
        <v>0</v>
      </c>
    </row>
    <row r="5124" spans="2:20" x14ac:dyDescent="0.3">
      <c r="B5124" s="19">
        <v>5121</v>
      </c>
      <c r="C5124" s="179">
        <v>0</v>
      </c>
      <c r="D5124" s="179">
        <v>0</v>
      </c>
      <c r="E5124" s="179">
        <v>76837.573067486708</v>
      </c>
      <c r="F5124" s="179">
        <v>0</v>
      </c>
      <c r="G5124" s="179">
        <v>0</v>
      </c>
      <c r="H5124" s="179">
        <v>1324583.1413059286</v>
      </c>
      <c r="I5124" s="179">
        <v>0</v>
      </c>
      <c r="J5124" s="179">
        <v>0</v>
      </c>
      <c r="K5124" s="179">
        <v>0</v>
      </c>
      <c r="L5124" s="179">
        <v>0</v>
      </c>
      <c r="M5124" s="179">
        <v>731970.72941205988</v>
      </c>
      <c r="N5124" s="179">
        <v>0</v>
      </c>
      <c r="O5124" s="179">
        <v>0</v>
      </c>
      <c r="P5124" s="179">
        <v>0</v>
      </c>
      <c r="Q5124" s="179">
        <v>0</v>
      </c>
      <c r="R5124" s="180">
        <v>0</v>
      </c>
      <c r="S5124" s="180">
        <v>0</v>
      </c>
      <c r="T5124" s="180">
        <v>0</v>
      </c>
    </row>
    <row r="5125" spans="2:20" x14ac:dyDescent="0.3">
      <c r="B5125" s="19">
        <v>5122</v>
      </c>
      <c r="C5125" s="179">
        <v>0</v>
      </c>
      <c r="D5125" s="179">
        <v>0</v>
      </c>
      <c r="E5125" s="179">
        <v>16018.934193901418</v>
      </c>
      <c r="F5125" s="179">
        <v>0</v>
      </c>
      <c r="G5125" s="179">
        <v>0</v>
      </c>
      <c r="H5125" s="179">
        <v>36972.776378152885</v>
      </c>
      <c r="I5125" s="179">
        <v>0</v>
      </c>
      <c r="J5125" s="179">
        <v>0</v>
      </c>
      <c r="K5125" s="179">
        <v>0</v>
      </c>
      <c r="L5125" s="179">
        <v>0</v>
      </c>
      <c r="M5125" s="179">
        <v>1206.4321614899791</v>
      </c>
      <c r="N5125" s="179">
        <v>0</v>
      </c>
      <c r="O5125" s="179">
        <v>0</v>
      </c>
      <c r="P5125" s="179">
        <v>0</v>
      </c>
      <c r="Q5125" s="179">
        <v>0</v>
      </c>
      <c r="R5125" s="180">
        <v>0</v>
      </c>
      <c r="S5125" s="180">
        <v>0</v>
      </c>
      <c r="T5125" s="180">
        <v>0</v>
      </c>
    </row>
    <row r="5126" spans="2:20" x14ac:dyDescent="0.3">
      <c r="B5126" s="19">
        <v>5123</v>
      </c>
      <c r="C5126" s="179">
        <v>0</v>
      </c>
      <c r="D5126" s="179">
        <v>0</v>
      </c>
      <c r="E5126" s="179">
        <v>9672.7332084584832</v>
      </c>
      <c r="F5126" s="179">
        <v>0</v>
      </c>
      <c r="G5126" s="179">
        <v>0</v>
      </c>
      <c r="H5126" s="179">
        <v>50925.192889100188</v>
      </c>
      <c r="I5126" s="179">
        <v>0</v>
      </c>
      <c r="J5126" s="179">
        <v>0</v>
      </c>
      <c r="K5126" s="179">
        <v>0</v>
      </c>
      <c r="L5126" s="179">
        <v>0</v>
      </c>
      <c r="M5126" s="179">
        <v>48907.455888868113</v>
      </c>
      <c r="N5126" s="179">
        <v>0</v>
      </c>
      <c r="O5126" s="179">
        <v>0</v>
      </c>
      <c r="P5126" s="179">
        <v>0</v>
      </c>
      <c r="Q5126" s="179">
        <v>0</v>
      </c>
      <c r="R5126" s="180">
        <v>0</v>
      </c>
      <c r="S5126" s="180">
        <v>0</v>
      </c>
      <c r="T5126" s="180">
        <v>0</v>
      </c>
    </row>
    <row r="5127" spans="2:20" x14ac:dyDescent="0.3">
      <c r="B5127" s="19">
        <v>5124</v>
      </c>
      <c r="C5127" s="179">
        <v>0</v>
      </c>
      <c r="D5127" s="179">
        <v>0</v>
      </c>
      <c r="E5127" s="179">
        <v>57056.810373106186</v>
      </c>
      <c r="F5127" s="179">
        <v>0</v>
      </c>
      <c r="G5127" s="179">
        <v>0</v>
      </c>
      <c r="H5127" s="179">
        <v>437812.50114076782</v>
      </c>
      <c r="I5127" s="179">
        <v>0</v>
      </c>
      <c r="J5127" s="179">
        <v>0</v>
      </c>
      <c r="K5127" s="179">
        <v>0</v>
      </c>
      <c r="L5127" s="179">
        <v>0</v>
      </c>
      <c r="M5127" s="179">
        <v>25118.04637831714</v>
      </c>
      <c r="N5127" s="179">
        <v>0</v>
      </c>
      <c r="O5127" s="179">
        <v>0</v>
      </c>
      <c r="P5127" s="179">
        <v>0</v>
      </c>
      <c r="Q5127" s="179">
        <v>0</v>
      </c>
      <c r="R5127" s="180">
        <v>0</v>
      </c>
      <c r="S5127" s="180">
        <v>0</v>
      </c>
      <c r="T5127" s="180">
        <v>0</v>
      </c>
    </row>
    <row r="5128" spans="2:20" x14ac:dyDescent="0.3">
      <c r="B5128" s="19">
        <v>5125</v>
      </c>
      <c r="C5128" s="179">
        <v>0</v>
      </c>
      <c r="D5128" s="179">
        <v>0</v>
      </c>
      <c r="E5128" s="179">
        <v>44080.71190297413</v>
      </c>
      <c r="F5128" s="179">
        <v>0</v>
      </c>
      <c r="G5128" s="179">
        <v>0</v>
      </c>
      <c r="H5128" s="179">
        <v>567581.55653471651</v>
      </c>
      <c r="I5128" s="179">
        <v>0</v>
      </c>
      <c r="J5128" s="179">
        <v>0</v>
      </c>
      <c r="K5128" s="179">
        <v>0</v>
      </c>
      <c r="L5128" s="179">
        <v>0</v>
      </c>
      <c r="M5128" s="179">
        <v>163134.89562849377</v>
      </c>
      <c r="N5128" s="179">
        <v>0</v>
      </c>
      <c r="O5128" s="179">
        <v>0</v>
      </c>
      <c r="P5128" s="179">
        <v>0</v>
      </c>
      <c r="Q5128" s="179">
        <v>0</v>
      </c>
      <c r="R5128" s="180">
        <v>0</v>
      </c>
      <c r="S5128" s="180">
        <v>0</v>
      </c>
      <c r="T5128" s="180">
        <v>0</v>
      </c>
    </row>
    <row r="5129" spans="2:20" x14ac:dyDescent="0.3">
      <c r="B5129" s="19">
        <v>5126</v>
      </c>
      <c r="C5129" s="179">
        <v>0</v>
      </c>
      <c r="D5129" s="179">
        <v>0</v>
      </c>
      <c r="E5129" s="179">
        <v>20994.686100764044</v>
      </c>
      <c r="F5129" s="179">
        <v>0</v>
      </c>
      <c r="G5129" s="179">
        <v>0</v>
      </c>
      <c r="H5129" s="179">
        <v>54487.930889756142</v>
      </c>
      <c r="I5129" s="179">
        <v>0</v>
      </c>
      <c r="J5129" s="179">
        <v>0</v>
      </c>
      <c r="K5129" s="179">
        <v>0</v>
      </c>
      <c r="L5129" s="179">
        <v>0</v>
      </c>
      <c r="M5129" s="179">
        <v>68806.01629421486</v>
      </c>
      <c r="N5129" s="179">
        <v>0</v>
      </c>
      <c r="O5129" s="179">
        <v>0</v>
      </c>
      <c r="P5129" s="179">
        <v>0</v>
      </c>
      <c r="Q5129" s="179">
        <v>0</v>
      </c>
      <c r="R5129" s="180">
        <v>0</v>
      </c>
      <c r="S5129" s="180">
        <v>0</v>
      </c>
      <c r="T5129" s="180">
        <v>0</v>
      </c>
    </row>
    <row r="5130" spans="2:20" x14ac:dyDescent="0.3">
      <c r="B5130" s="19">
        <v>5127</v>
      </c>
      <c r="C5130" s="179">
        <v>0</v>
      </c>
      <c r="D5130" s="179">
        <v>0</v>
      </c>
      <c r="E5130" s="179">
        <v>589195.66012756561</v>
      </c>
      <c r="F5130" s="179">
        <v>0</v>
      </c>
      <c r="G5130" s="179">
        <v>0</v>
      </c>
      <c r="H5130" s="179">
        <v>136103.25086150577</v>
      </c>
      <c r="I5130" s="179">
        <v>0</v>
      </c>
      <c r="J5130" s="179">
        <v>0</v>
      </c>
      <c r="K5130" s="179">
        <v>0</v>
      </c>
      <c r="L5130" s="179">
        <v>0</v>
      </c>
      <c r="M5130" s="179">
        <v>160330.45669834453</v>
      </c>
      <c r="N5130" s="179">
        <v>0</v>
      </c>
      <c r="O5130" s="179">
        <v>0</v>
      </c>
      <c r="P5130" s="179">
        <v>0</v>
      </c>
      <c r="Q5130" s="179">
        <v>0</v>
      </c>
      <c r="R5130" s="180">
        <v>0</v>
      </c>
      <c r="S5130" s="180">
        <v>0</v>
      </c>
      <c r="T5130" s="180">
        <v>0</v>
      </c>
    </row>
    <row r="5131" spans="2:20" x14ac:dyDescent="0.3">
      <c r="B5131" s="19">
        <v>5128</v>
      </c>
      <c r="C5131" s="179">
        <v>0</v>
      </c>
      <c r="D5131" s="179">
        <v>0</v>
      </c>
      <c r="E5131" s="179">
        <v>36216.932887274837</v>
      </c>
      <c r="F5131" s="179">
        <v>0</v>
      </c>
      <c r="G5131" s="179">
        <v>0</v>
      </c>
      <c r="H5131" s="179">
        <v>449544.99052403099</v>
      </c>
      <c r="I5131" s="179">
        <v>0</v>
      </c>
      <c r="J5131" s="179">
        <v>0</v>
      </c>
      <c r="K5131" s="179">
        <v>0</v>
      </c>
      <c r="L5131" s="179">
        <v>0</v>
      </c>
      <c r="M5131" s="179">
        <v>8386.0031843335109</v>
      </c>
      <c r="N5131" s="179">
        <v>0</v>
      </c>
      <c r="O5131" s="179">
        <v>0</v>
      </c>
      <c r="P5131" s="179">
        <v>0</v>
      </c>
      <c r="Q5131" s="179">
        <v>0</v>
      </c>
      <c r="R5131" s="180">
        <v>0</v>
      </c>
      <c r="S5131" s="180">
        <v>0</v>
      </c>
      <c r="T5131" s="180">
        <v>0</v>
      </c>
    </row>
    <row r="5132" spans="2:20" x14ac:dyDescent="0.3">
      <c r="B5132" s="19">
        <v>5129</v>
      </c>
      <c r="C5132" s="179">
        <v>0</v>
      </c>
      <c r="D5132" s="179">
        <v>0</v>
      </c>
      <c r="E5132" s="179">
        <v>52417.732352079795</v>
      </c>
      <c r="F5132" s="179">
        <v>0</v>
      </c>
      <c r="G5132" s="179">
        <v>0</v>
      </c>
      <c r="H5132" s="179">
        <v>9870.5158037902511</v>
      </c>
      <c r="I5132" s="179">
        <v>0</v>
      </c>
      <c r="J5132" s="179">
        <v>0</v>
      </c>
      <c r="K5132" s="179">
        <v>0</v>
      </c>
      <c r="L5132" s="179">
        <v>0</v>
      </c>
      <c r="M5132" s="179">
        <v>10698.529137636368</v>
      </c>
      <c r="N5132" s="179">
        <v>0</v>
      </c>
      <c r="O5132" s="179">
        <v>0</v>
      </c>
      <c r="P5132" s="179">
        <v>0</v>
      </c>
      <c r="Q5132" s="179">
        <v>0</v>
      </c>
      <c r="R5132" s="180">
        <v>0</v>
      </c>
      <c r="S5132" s="180">
        <v>0</v>
      </c>
      <c r="T5132" s="180">
        <v>0</v>
      </c>
    </row>
    <row r="5133" spans="2:20" x14ac:dyDescent="0.3">
      <c r="B5133" s="19">
        <v>5130</v>
      </c>
      <c r="C5133" s="179">
        <v>0</v>
      </c>
      <c r="D5133" s="179">
        <v>0</v>
      </c>
      <c r="E5133" s="179">
        <v>27994.50185187356</v>
      </c>
      <c r="F5133" s="179">
        <v>0</v>
      </c>
      <c r="G5133" s="179">
        <v>0</v>
      </c>
      <c r="H5133" s="179">
        <v>136269.7015573993</v>
      </c>
      <c r="I5133" s="179">
        <v>0</v>
      </c>
      <c r="J5133" s="179">
        <v>0</v>
      </c>
      <c r="K5133" s="179">
        <v>0</v>
      </c>
      <c r="L5133" s="179">
        <v>0</v>
      </c>
      <c r="M5133" s="179">
        <v>5426.0309405513608</v>
      </c>
      <c r="N5133" s="179">
        <v>0</v>
      </c>
      <c r="O5133" s="179">
        <v>0</v>
      </c>
      <c r="P5133" s="179">
        <v>0</v>
      </c>
      <c r="Q5133" s="179">
        <v>0</v>
      </c>
      <c r="R5133" s="180">
        <v>0</v>
      </c>
      <c r="S5133" s="180">
        <v>0</v>
      </c>
      <c r="T5133" s="180">
        <v>0</v>
      </c>
    </row>
    <row r="5134" spans="2:20" x14ac:dyDescent="0.3">
      <c r="B5134" s="19">
        <v>5131</v>
      </c>
      <c r="C5134" s="179">
        <v>0</v>
      </c>
      <c r="D5134" s="179">
        <v>0</v>
      </c>
      <c r="E5134" s="179">
        <v>12577.334388694155</v>
      </c>
      <c r="F5134" s="179">
        <v>0</v>
      </c>
      <c r="G5134" s="179">
        <v>0</v>
      </c>
      <c r="H5134" s="179">
        <v>65447.046177885502</v>
      </c>
      <c r="I5134" s="179">
        <v>0</v>
      </c>
      <c r="J5134" s="179">
        <v>0</v>
      </c>
      <c r="K5134" s="179">
        <v>0</v>
      </c>
      <c r="L5134" s="179">
        <v>0</v>
      </c>
      <c r="M5134" s="179">
        <v>43646.508495934715</v>
      </c>
      <c r="N5134" s="179">
        <v>0</v>
      </c>
      <c r="O5134" s="179">
        <v>0</v>
      </c>
      <c r="P5134" s="179">
        <v>0</v>
      </c>
      <c r="Q5134" s="179">
        <v>0</v>
      </c>
      <c r="R5134" s="180">
        <v>0</v>
      </c>
      <c r="S5134" s="180">
        <v>0</v>
      </c>
      <c r="T5134" s="180">
        <v>0</v>
      </c>
    </row>
    <row r="5135" spans="2:20" x14ac:dyDescent="0.3">
      <c r="B5135" s="19">
        <v>5132</v>
      </c>
      <c r="C5135" s="179">
        <v>0</v>
      </c>
      <c r="D5135" s="179">
        <v>0</v>
      </c>
      <c r="E5135" s="179">
        <v>83981.320502593589</v>
      </c>
      <c r="F5135" s="179">
        <v>0</v>
      </c>
      <c r="G5135" s="179">
        <v>0</v>
      </c>
      <c r="H5135" s="179">
        <v>111108.8299133671</v>
      </c>
      <c r="I5135" s="179">
        <v>0</v>
      </c>
      <c r="J5135" s="179">
        <v>0</v>
      </c>
      <c r="K5135" s="179">
        <v>0</v>
      </c>
      <c r="L5135" s="179">
        <v>0</v>
      </c>
      <c r="M5135" s="179">
        <v>40886.864127900415</v>
      </c>
      <c r="N5135" s="179">
        <v>0</v>
      </c>
      <c r="O5135" s="179">
        <v>0</v>
      </c>
      <c r="P5135" s="179">
        <v>0</v>
      </c>
      <c r="Q5135" s="179">
        <v>0</v>
      </c>
      <c r="R5135" s="180">
        <v>0</v>
      </c>
      <c r="S5135" s="180">
        <v>0</v>
      </c>
      <c r="T5135" s="180">
        <v>0</v>
      </c>
    </row>
    <row r="5136" spans="2:20" x14ac:dyDescent="0.3">
      <c r="B5136" s="19">
        <v>5133</v>
      </c>
      <c r="C5136" s="179">
        <v>1</v>
      </c>
      <c r="D5136" s="179">
        <v>84911.780467413177</v>
      </c>
      <c r="E5136" s="179">
        <v>314763.79077186232</v>
      </c>
      <c r="F5136" s="179">
        <v>0</v>
      </c>
      <c r="G5136" s="179">
        <v>0</v>
      </c>
      <c r="H5136" s="179">
        <v>137218.02322738888</v>
      </c>
      <c r="I5136" s="179">
        <v>0</v>
      </c>
      <c r="J5136" s="179">
        <v>0</v>
      </c>
      <c r="K5136" s="179">
        <v>0</v>
      </c>
      <c r="L5136" s="179">
        <v>0</v>
      </c>
      <c r="M5136" s="179">
        <v>40998.446981046516</v>
      </c>
      <c r="N5136" s="179">
        <v>0</v>
      </c>
      <c r="O5136" s="179">
        <v>0</v>
      </c>
      <c r="P5136" s="179">
        <v>0</v>
      </c>
      <c r="Q5136" s="179">
        <v>0</v>
      </c>
      <c r="R5136" s="180">
        <v>0</v>
      </c>
      <c r="S5136" s="180">
        <v>0</v>
      </c>
      <c r="T5136" s="180">
        <v>84911.780467413177</v>
      </c>
    </row>
    <row r="5137" spans="2:20" x14ac:dyDescent="0.3">
      <c r="B5137" s="19">
        <v>5134</v>
      </c>
      <c r="C5137" s="179">
        <v>0</v>
      </c>
      <c r="D5137" s="179">
        <v>0</v>
      </c>
      <c r="E5137" s="179">
        <v>787076.80853916775</v>
      </c>
      <c r="F5137" s="179">
        <v>0</v>
      </c>
      <c r="G5137" s="179">
        <v>0</v>
      </c>
      <c r="H5137" s="179">
        <v>184023.90643008929</v>
      </c>
      <c r="I5137" s="179">
        <v>0</v>
      </c>
      <c r="J5137" s="179">
        <v>0</v>
      </c>
      <c r="K5137" s="179">
        <v>0</v>
      </c>
      <c r="L5137" s="179">
        <v>0</v>
      </c>
      <c r="M5137" s="179">
        <v>70202.247364308569</v>
      </c>
      <c r="N5137" s="179">
        <v>0</v>
      </c>
      <c r="O5137" s="179">
        <v>0</v>
      </c>
      <c r="P5137" s="179">
        <v>0</v>
      </c>
      <c r="Q5137" s="179">
        <v>0</v>
      </c>
      <c r="R5137" s="180">
        <v>0</v>
      </c>
      <c r="S5137" s="180">
        <v>0</v>
      </c>
      <c r="T5137" s="180">
        <v>0</v>
      </c>
    </row>
    <row r="5138" spans="2:20" x14ac:dyDescent="0.3">
      <c r="B5138" s="19">
        <v>5135</v>
      </c>
      <c r="C5138" s="179">
        <v>0</v>
      </c>
      <c r="D5138" s="179">
        <v>0</v>
      </c>
      <c r="E5138" s="179">
        <v>193328.59840379271</v>
      </c>
      <c r="F5138" s="179">
        <v>1</v>
      </c>
      <c r="G5138" s="179">
        <v>41850.798477713281</v>
      </c>
      <c r="H5138" s="179">
        <v>43965.57187494039</v>
      </c>
      <c r="I5138" s="179">
        <v>0</v>
      </c>
      <c r="J5138" s="179">
        <v>0</v>
      </c>
      <c r="K5138" s="179">
        <v>0</v>
      </c>
      <c r="L5138" s="179">
        <v>0</v>
      </c>
      <c r="M5138" s="179">
        <v>804627.41360537172</v>
      </c>
      <c r="N5138" s="179">
        <v>0</v>
      </c>
      <c r="O5138" s="179">
        <v>0</v>
      </c>
      <c r="P5138" s="179">
        <v>0</v>
      </c>
      <c r="Q5138" s="179">
        <v>0</v>
      </c>
      <c r="R5138" s="180">
        <v>0</v>
      </c>
      <c r="S5138" s="180">
        <v>0</v>
      </c>
      <c r="T5138" s="180">
        <v>0</v>
      </c>
    </row>
    <row r="5139" spans="2:20" x14ac:dyDescent="0.3">
      <c r="B5139" s="19">
        <v>5136</v>
      </c>
      <c r="C5139" s="179">
        <v>0</v>
      </c>
      <c r="D5139" s="179">
        <v>0</v>
      </c>
      <c r="E5139" s="179">
        <v>13550.1018841654</v>
      </c>
      <c r="F5139" s="179">
        <v>0</v>
      </c>
      <c r="G5139" s="179">
        <v>0</v>
      </c>
      <c r="H5139" s="179">
        <v>7340.2092664224074</v>
      </c>
      <c r="I5139" s="179">
        <v>0</v>
      </c>
      <c r="J5139" s="179">
        <v>0</v>
      </c>
      <c r="K5139" s="179">
        <v>29179.498400739183</v>
      </c>
      <c r="L5139" s="179">
        <v>1</v>
      </c>
      <c r="M5139" s="179">
        <v>28850.852196369309</v>
      </c>
      <c r="N5139" s="179">
        <v>0</v>
      </c>
      <c r="O5139" s="179">
        <v>0</v>
      </c>
      <c r="P5139" s="179">
        <v>0</v>
      </c>
      <c r="Q5139" s="179">
        <v>0</v>
      </c>
      <c r="R5139" s="180">
        <v>0</v>
      </c>
      <c r="S5139" s="180">
        <v>29179.498400739183</v>
      </c>
      <c r="T5139" s="180">
        <v>0</v>
      </c>
    </row>
    <row r="5140" spans="2:20" x14ac:dyDescent="0.3">
      <c r="B5140" s="19">
        <v>5137</v>
      </c>
      <c r="C5140" s="179">
        <v>0</v>
      </c>
      <c r="D5140" s="179">
        <v>0</v>
      </c>
      <c r="E5140" s="179">
        <v>82148.580744242456</v>
      </c>
      <c r="F5140" s="179">
        <v>0</v>
      </c>
      <c r="G5140" s="179">
        <v>0</v>
      </c>
      <c r="H5140" s="179">
        <v>23761.384881832266</v>
      </c>
      <c r="I5140" s="179">
        <v>0</v>
      </c>
      <c r="J5140" s="179">
        <v>0</v>
      </c>
      <c r="K5140" s="179">
        <v>0</v>
      </c>
      <c r="L5140" s="179">
        <v>0</v>
      </c>
      <c r="M5140" s="179">
        <v>569953.69336466328</v>
      </c>
      <c r="N5140" s="179">
        <v>0</v>
      </c>
      <c r="O5140" s="179">
        <v>0</v>
      </c>
      <c r="P5140" s="179">
        <v>0</v>
      </c>
      <c r="Q5140" s="179">
        <v>0</v>
      </c>
      <c r="R5140" s="180">
        <v>0</v>
      </c>
      <c r="S5140" s="180">
        <v>0</v>
      </c>
      <c r="T5140" s="180">
        <v>0</v>
      </c>
    </row>
    <row r="5141" spans="2:20" x14ac:dyDescent="0.3">
      <c r="B5141" s="19">
        <v>5138</v>
      </c>
      <c r="C5141" s="179">
        <v>0</v>
      </c>
      <c r="D5141" s="179">
        <v>0</v>
      </c>
      <c r="E5141" s="179">
        <v>63411.702118293499</v>
      </c>
      <c r="F5141" s="179">
        <v>0</v>
      </c>
      <c r="G5141" s="179">
        <v>0</v>
      </c>
      <c r="H5141" s="179">
        <v>16273.852586556635</v>
      </c>
      <c r="I5141" s="179">
        <v>0</v>
      </c>
      <c r="J5141" s="179">
        <v>0</v>
      </c>
      <c r="K5141" s="179">
        <v>0</v>
      </c>
      <c r="L5141" s="179">
        <v>0</v>
      </c>
      <c r="M5141" s="179">
        <v>275129.66185664409</v>
      </c>
      <c r="N5141" s="179">
        <v>0</v>
      </c>
      <c r="O5141" s="179">
        <v>0</v>
      </c>
      <c r="P5141" s="179">
        <v>0</v>
      </c>
      <c r="Q5141" s="179">
        <v>0</v>
      </c>
      <c r="R5141" s="180">
        <v>0</v>
      </c>
      <c r="S5141" s="180">
        <v>0</v>
      </c>
      <c r="T5141" s="180">
        <v>0</v>
      </c>
    </row>
    <row r="5142" spans="2:20" x14ac:dyDescent="0.3">
      <c r="B5142" s="19">
        <v>5139</v>
      </c>
      <c r="C5142" s="179">
        <v>0</v>
      </c>
      <c r="D5142" s="179">
        <v>0</v>
      </c>
      <c r="E5142" s="179">
        <v>22737.003521678245</v>
      </c>
      <c r="F5142" s="179">
        <v>0</v>
      </c>
      <c r="G5142" s="179">
        <v>0</v>
      </c>
      <c r="H5142" s="179">
        <v>5179.8839682602229</v>
      </c>
      <c r="I5142" s="179">
        <v>0</v>
      </c>
      <c r="J5142" s="179">
        <v>0</v>
      </c>
      <c r="K5142" s="179">
        <v>0</v>
      </c>
      <c r="L5142" s="179">
        <v>0</v>
      </c>
      <c r="M5142" s="179">
        <v>111366.1237436604</v>
      </c>
      <c r="N5142" s="179">
        <v>0</v>
      </c>
      <c r="O5142" s="179">
        <v>0</v>
      </c>
      <c r="P5142" s="179">
        <v>0</v>
      </c>
      <c r="Q5142" s="179">
        <v>0</v>
      </c>
      <c r="R5142" s="180">
        <v>0</v>
      </c>
      <c r="S5142" s="180">
        <v>0</v>
      </c>
      <c r="T5142" s="180">
        <v>0</v>
      </c>
    </row>
    <row r="5143" spans="2:20" x14ac:dyDescent="0.3">
      <c r="B5143" s="19">
        <v>5140</v>
      </c>
      <c r="C5143" s="179">
        <v>0</v>
      </c>
      <c r="D5143" s="179">
        <v>0</v>
      </c>
      <c r="E5143" s="179">
        <v>16874.509202409263</v>
      </c>
      <c r="F5143" s="179">
        <v>0</v>
      </c>
      <c r="G5143" s="179">
        <v>0</v>
      </c>
      <c r="H5143" s="179">
        <v>186838.77685204541</v>
      </c>
      <c r="I5143" s="179">
        <v>0</v>
      </c>
      <c r="J5143" s="179">
        <v>0</v>
      </c>
      <c r="K5143" s="179">
        <v>0</v>
      </c>
      <c r="L5143" s="179">
        <v>0</v>
      </c>
      <c r="M5143" s="179">
        <v>29663.824121695696</v>
      </c>
      <c r="N5143" s="179">
        <v>0</v>
      </c>
      <c r="O5143" s="179">
        <v>0</v>
      </c>
      <c r="P5143" s="179">
        <v>0</v>
      </c>
      <c r="Q5143" s="179">
        <v>0</v>
      </c>
      <c r="R5143" s="180">
        <v>0</v>
      </c>
      <c r="S5143" s="180">
        <v>0</v>
      </c>
      <c r="T5143" s="180">
        <v>0</v>
      </c>
    </row>
    <row r="5144" spans="2:20" x14ac:dyDescent="0.3">
      <c r="B5144" s="19">
        <v>5141</v>
      </c>
      <c r="C5144" s="179">
        <v>0</v>
      </c>
      <c r="D5144" s="179">
        <v>0</v>
      </c>
      <c r="E5144" s="179">
        <v>36233.676225347066</v>
      </c>
      <c r="F5144" s="179">
        <v>0</v>
      </c>
      <c r="G5144" s="179">
        <v>0</v>
      </c>
      <c r="H5144" s="179">
        <v>207046.47830947334</v>
      </c>
      <c r="I5144" s="179">
        <v>0</v>
      </c>
      <c r="J5144" s="179">
        <v>0</v>
      </c>
      <c r="K5144" s="179">
        <v>0</v>
      </c>
      <c r="L5144" s="179">
        <v>0</v>
      </c>
      <c r="M5144" s="179">
        <v>128058.58173117915</v>
      </c>
      <c r="N5144" s="179">
        <v>0</v>
      </c>
      <c r="O5144" s="179">
        <v>0</v>
      </c>
      <c r="P5144" s="179">
        <v>0</v>
      </c>
      <c r="Q5144" s="179">
        <v>0</v>
      </c>
      <c r="R5144" s="180">
        <v>0</v>
      </c>
      <c r="S5144" s="180">
        <v>0</v>
      </c>
      <c r="T5144" s="180">
        <v>0</v>
      </c>
    </row>
    <row r="5145" spans="2:20" x14ac:dyDescent="0.3">
      <c r="B5145" s="19">
        <v>5142</v>
      </c>
      <c r="C5145" s="179">
        <v>0</v>
      </c>
      <c r="D5145" s="179">
        <v>0</v>
      </c>
      <c r="E5145" s="179">
        <v>336576.48742540926</v>
      </c>
      <c r="F5145" s="179">
        <v>0</v>
      </c>
      <c r="G5145" s="179">
        <v>0</v>
      </c>
      <c r="H5145" s="179">
        <v>65089.211381543661</v>
      </c>
      <c r="I5145" s="179">
        <v>0</v>
      </c>
      <c r="J5145" s="179">
        <v>0</v>
      </c>
      <c r="K5145" s="179">
        <v>0</v>
      </c>
      <c r="L5145" s="179">
        <v>0</v>
      </c>
      <c r="M5145" s="179">
        <v>8987.2334409033156</v>
      </c>
      <c r="N5145" s="179">
        <v>0</v>
      </c>
      <c r="O5145" s="179">
        <v>0</v>
      </c>
      <c r="P5145" s="179">
        <v>0</v>
      </c>
      <c r="Q5145" s="179">
        <v>0</v>
      </c>
      <c r="R5145" s="180">
        <v>0</v>
      </c>
      <c r="S5145" s="180">
        <v>0</v>
      </c>
      <c r="T5145" s="180">
        <v>0</v>
      </c>
    </row>
    <row r="5146" spans="2:20" x14ac:dyDescent="0.3">
      <c r="B5146" s="19">
        <v>5143</v>
      </c>
      <c r="C5146" s="179">
        <v>0</v>
      </c>
      <c r="D5146" s="179">
        <v>0</v>
      </c>
      <c r="E5146" s="179">
        <v>255803.33549228983</v>
      </c>
      <c r="F5146" s="179">
        <v>0</v>
      </c>
      <c r="G5146" s="179">
        <v>0</v>
      </c>
      <c r="H5146" s="179">
        <v>533690.11406911211</v>
      </c>
      <c r="I5146" s="179">
        <v>0</v>
      </c>
      <c r="J5146" s="179">
        <v>0</v>
      </c>
      <c r="K5146" s="179">
        <v>0</v>
      </c>
      <c r="L5146" s="179">
        <v>0</v>
      </c>
      <c r="M5146" s="179">
        <v>14106.053719301768</v>
      </c>
      <c r="N5146" s="179">
        <v>0</v>
      </c>
      <c r="O5146" s="179">
        <v>0</v>
      </c>
      <c r="P5146" s="179">
        <v>0</v>
      </c>
      <c r="Q5146" s="179">
        <v>0</v>
      </c>
      <c r="R5146" s="180">
        <v>0</v>
      </c>
      <c r="S5146" s="180">
        <v>0</v>
      </c>
      <c r="T5146" s="180">
        <v>0</v>
      </c>
    </row>
    <row r="5147" spans="2:20" x14ac:dyDescent="0.3">
      <c r="B5147" s="19">
        <v>5144</v>
      </c>
      <c r="C5147" s="179">
        <v>0</v>
      </c>
      <c r="D5147" s="179">
        <v>0</v>
      </c>
      <c r="E5147" s="179">
        <v>663241.63059468486</v>
      </c>
      <c r="F5147" s="179">
        <v>0</v>
      </c>
      <c r="G5147" s="179">
        <v>0</v>
      </c>
      <c r="H5147" s="179">
        <v>5455001.9594255388</v>
      </c>
      <c r="I5147" s="179">
        <v>0</v>
      </c>
      <c r="J5147" s="179">
        <v>0</v>
      </c>
      <c r="K5147" s="179">
        <v>0</v>
      </c>
      <c r="L5147" s="179">
        <v>0</v>
      </c>
      <c r="M5147" s="179">
        <v>69665.813742333674</v>
      </c>
      <c r="N5147" s="179">
        <v>0</v>
      </c>
      <c r="O5147" s="179">
        <v>0</v>
      </c>
      <c r="P5147" s="179">
        <v>0</v>
      </c>
      <c r="Q5147" s="179">
        <v>0</v>
      </c>
      <c r="R5147" s="180">
        <v>0</v>
      </c>
      <c r="S5147" s="180">
        <v>0</v>
      </c>
      <c r="T5147" s="180">
        <v>0</v>
      </c>
    </row>
    <row r="5148" spans="2:20" x14ac:dyDescent="0.3">
      <c r="B5148" s="19">
        <v>5145</v>
      </c>
      <c r="C5148" s="179">
        <v>0</v>
      </c>
      <c r="D5148" s="179">
        <v>0</v>
      </c>
      <c r="E5148" s="179">
        <v>25531.141415234037</v>
      </c>
      <c r="F5148" s="179">
        <v>0</v>
      </c>
      <c r="G5148" s="179">
        <v>0</v>
      </c>
      <c r="H5148" s="179">
        <v>39877.215312019594</v>
      </c>
      <c r="I5148" s="179">
        <v>0</v>
      </c>
      <c r="J5148" s="179">
        <v>0</v>
      </c>
      <c r="K5148" s="179">
        <v>0</v>
      </c>
      <c r="L5148" s="179">
        <v>0</v>
      </c>
      <c r="M5148" s="179">
        <v>38169.972011436948</v>
      </c>
      <c r="N5148" s="179">
        <v>0</v>
      </c>
      <c r="O5148" s="179">
        <v>0</v>
      </c>
      <c r="P5148" s="179">
        <v>0</v>
      </c>
      <c r="Q5148" s="179">
        <v>0</v>
      </c>
      <c r="R5148" s="180">
        <v>0</v>
      </c>
      <c r="S5148" s="180">
        <v>0</v>
      </c>
      <c r="T5148" s="180">
        <v>0</v>
      </c>
    </row>
    <row r="5149" spans="2:20" x14ac:dyDescent="0.3">
      <c r="B5149" s="19">
        <v>5146</v>
      </c>
      <c r="C5149" s="179">
        <v>0</v>
      </c>
      <c r="D5149" s="179">
        <v>0</v>
      </c>
      <c r="E5149" s="179">
        <v>15942.648496822441</v>
      </c>
      <c r="F5149" s="179">
        <v>0</v>
      </c>
      <c r="G5149" s="179">
        <v>0</v>
      </c>
      <c r="H5149" s="179">
        <v>732967.68900274555</v>
      </c>
      <c r="I5149" s="179">
        <v>0</v>
      </c>
      <c r="J5149" s="179">
        <v>0</v>
      </c>
      <c r="K5149" s="179">
        <v>0</v>
      </c>
      <c r="L5149" s="179">
        <v>0</v>
      </c>
      <c r="M5149" s="179">
        <v>2360815.7407942708</v>
      </c>
      <c r="N5149" s="179">
        <v>0</v>
      </c>
      <c r="O5149" s="179">
        <v>0</v>
      </c>
      <c r="P5149" s="179">
        <v>0</v>
      </c>
      <c r="Q5149" s="179">
        <v>0</v>
      </c>
      <c r="R5149" s="180">
        <v>0</v>
      </c>
      <c r="S5149" s="180">
        <v>0</v>
      </c>
      <c r="T5149" s="180">
        <v>0</v>
      </c>
    </row>
    <row r="5150" spans="2:20" x14ac:dyDescent="0.3">
      <c r="B5150" s="19">
        <v>5147</v>
      </c>
      <c r="C5150" s="179">
        <v>0</v>
      </c>
      <c r="D5150" s="179">
        <v>0</v>
      </c>
      <c r="E5150" s="179">
        <v>56389.136085066297</v>
      </c>
      <c r="F5150" s="179">
        <v>0</v>
      </c>
      <c r="G5150" s="179">
        <v>0</v>
      </c>
      <c r="H5150" s="179">
        <v>112489.54929257135</v>
      </c>
      <c r="I5150" s="179">
        <v>0</v>
      </c>
      <c r="J5150" s="179">
        <v>0</v>
      </c>
      <c r="K5150" s="179">
        <v>0</v>
      </c>
      <c r="L5150" s="179">
        <v>0</v>
      </c>
      <c r="M5150" s="179">
        <v>70150.979673818307</v>
      </c>
      <c r="N5150" s="179">
        <v>0</v>
      </c>
      <c r="O5150" s="179">
        <v>0</v>
      </c>
      <c r="P5150" s="179">
        <v>0</v>
      </c>
      <c r="Q5150" s="179">
        <v>0</v>
      </c>
      <c r="R5150" s="180">
        <v>0</v>
      </c>
      <c r="S5150" s="180">
        <v>0</v>
      </c>
      <c r="T5150" s="180">
        <v>0</v>
      </c>
    </row>
    <row r="5151" spans="2:20" x14ac:dyDescent="0.3">
      <c r="B5151" s="19">
        <v>5148</v>
      </c>
      <c r="C5151" s="179">
        <v>0</v>
      </c>
      <c r="D5151" s="179">
        <v>0</v>
      </c>
      <c r="E5151" s="179">
        <v>101542.30586202371</v>
      </c>
      <c r="F5151" s="179">
        <v>0</v>
      </c>
      <c r="G5151" s="179">
        <v>0</v>
      </c>
      <c r="H5151" s="179">
        <v>12934.636171790125</v>
      </c>
      <c r="I5151" s="179">
        <v>0</v>
      </c>
      <c r="J5151" s="179">
        <v>0</v>
      </c>
      <c r="K5151" s="179">
        <v>0</v>
      </c>
      <c r="L5151" s="179">
        <v>0</v>
      </c>
      <c r="M5151" s="179">
        <v>44303.411580936161</v>
      </c>
      <c r="N5151" s="179">
        <v>0</v>
      </c>
      <c r="O5151" s="179">
        <v>0</v>
      </c>
      <c r="P5151" s="179">
        <v>0</v>
      </c>
      <c r="Q5151" s="179">
        <v>0</v>
      </c>
      <c r="R5151" s="180">
        <v>0</v>
      </c>
      <c r="S5151" s="180">
        <v>0</v>
      </c>
      <c r="T5151" s="180">
        <v>0</v>
      </c>
    </row>
    <row r="5152" spans="2:20" x14ac:dyDescent="0.3">
      <c r="B5152" s="19">
        <v>5149</v>
      </c>
      <c r="C5152" s="179">
        <v>0</v>
      </c>
      <c r="D5152" s="179">
        <v>0</v>
      </c>
      <c r="E5152" s="179">
        <v>316988.18860291794</v>
      </c>
      <c r="F5152" s="179">
        <v>0</v>
      </c>
      <c r="G5152" s="179">
        <v>0</v>
      </c>
      <c r="H5152" s="179">
        <v>6832.3978170480068</v>
      </c>
      <c r="I5152" s="179">
        <v>0</v>
      </c>
      <c r="J5152" s="179">
        <v>0</v>
      </c>
      <c r="K5152" s="179">
        <v>0</v>
      </c>
      <c r="L5152" s="179">
        <v>0</v>
      </c>
      <c r="M5152" s="179">
        <v>15503.012772354907</v>
      </c>
      <c r="N5152" s="179">
        <v>0</v>
      </c>
      <c r="O5152" s="179">
        <v>0</v>
      </c>
      <c r="P5152" s="179">
        <v>0</v>
      </c>
      <c r="Q5152" s="179">
        <v>0</v>
      </c>
      <c r="R5152" s="180">
        <v>0</v>
      </c>
      <c r="S5152" s="180">
        <v>0</v>
      </c>
      <c r="T5152" s="180">
        <v>0</v>
      </c>
    </row>
    <row r="5153" spans="2:20" x14ac:dyDescent="0.3">
      <c r="B5153" s="19">
        <v>5150</v>
      </c>
      <c r="C5153" s="179">
        <v>0</v>
      </c>
      <c r="D5153" s="179">
        <v>0</v>
      </c>
      <c r="E5153" s="179">
        <v>158543.50871830169</v>
      </c>
      <c r="F5153" s="179">
        <v>0</v>
      </c>
      <c r="G5153" s="179">
        <v>0</v>
      </c>
      <c r="H5153" s="179">
        <v>205149.2036055215</v>
      </c>
      <c r="I5153" s="179">
        <v>0</v>
      </c>
      <c r="J5153" s="179">
        <v>0</v>
      </c>
      <c r="K5153" s="179">
        <v>0</v>
      </c>
      <c r="L5153" s="179">
        <v>0</v>
      </c>
      <c r="M5153" s="179">
        <v>193749.56401369919</v>
      </c>
      <c r="N5153" s="179">
        <v>0</v>
      </c>
      <c r="O5153" s="179">
        <v>0</v>
      </c>
      <c r="P5153" s="179">
        <v>0</v>
      </c>
      <c r="Q5153" s="179">
        <v>0</v>
      </c>
      <c r="R5153" s="180">
        <v>0</v>
      </c>
      <c r="S5153" s="180">
        <v>0</v>
      </c>
      <c r="T5153" s="180">
        <v>0</v>
      </c>
    </row>
    <row r="5154" spans="2:20" x14ac:dyDescent="0.3">
      <c r="B5154" s="19">
        <v>5151</v>
      </c>
      <c r="C5154" s="179">
        <v>0</v>
      </c>
      <c r="D5154" s="179">
        <v>0</v>
      </c>
      <c r="E5154" s="179">
        <v>90601.495883411146</v>
      </c>
      <c r="F5154" s="179">
        <v>0</v>
      </c>
      <c r="G5154" s="179">
        <v>0</v>
      </c>
      <c r="H5154" s="179">
        <v>222339.74519441745</v>
      </c>
      <c r="I5154" s="179">
        <v>0</v>
      </c>
      <c r="J5154" s="179">
        <v>0</v>
      </c>
      <c r="K5154" s="179">
        <v>0</v>
      </c>
      <c r="L5154" s="179">
        <v>0</v>
      </c>
      <c r="M5154" s="179">
        <v>8551.4678442735858</v>
      </c>
      <c r="N5154" s="179">
        <v>0</v>
      </c>
      <c r="O5154" s="179">
        <v>0</v>
      </c>
      <c r="P5154" s="179">
        <v>0</v>
      </c>
      <c r="Q5154" s="179">
        <v>0</v>
      </c>
      <c r="R5154" s="180">
        <v>0</v>
      </c>
      <c r="S5154" s="180">
        <v>0</v>
      </c>
      <c r="T5154" s="180">
        <v>0</v>
      </c>
    </row>
    <row r="5155" spans="2:20" x14ac:dyDescent="0.3">
      <c r="B5155" s="19">
        <v>5152</v>
      </c>
      <c r="C5155" s="179">
        <v>0</v>
      </c>
      <c r="D5155" s="179">
        <v>0</v>
      </c>
      <c r="E5155" s="179">
        <v>615877.31160093797</v>
      </c>
      <c r="F5155" s="179">
        <v>0</v>
      </c>
      <c r="G5155" s="179">
        <v>0</v>
      </c>
      <c r="H5155" s="179">
        <v>139484.1416466157</v>
      </c>
      <c r="I5155" s="179">
        <v>0</v>
      </c>
      <c r="J5155" s="179">
        <v>0</v>
      </c>
      <c r="K5155" s="179">
        <v>0</v>
      </c>
      <c r="L5155" s="179">
        <v>0</v>
      </c>
      <c r="M5155" s="179">
        <v>44405.162882050477</v>
      </c>
      <c r="N5155" s="179">
        <v>0</v>
      </c>
      <c r="O5155" s="179">
        <v>0</v>
      </c>
      <c r="P5155" s="179">
        <v>0</v>
      </c>
      <c r="Q5155" s="179">
        <v>0</v>
      </c>
      <c r="R5155" s="180">
        <v>0</v>
      </c>
      <c r="S5155" s="180">
        <v>0</v>
      </c>
      <c r="T5155" s="180">
        <v>0</v>
      </c>
    </row>
    <row r="5156" spans="2:20" x14ac:dyDescent="0.3">
      <c r="B5156" s="19">
        <v>5153</v>
      </c>
      <c r="C5156" s="179">
        <v>0</v>
      </c>
      <c r="D5156" s="179">
        <v>0</v>
      </c>
      <c r="E5156" s="179">
        <v>459359.02299434919</v>
      </c>
      <c r="F5156" s="179">
        <v>0</v>
      </c>
      <c r="G5156" s="179">
        <v>0</v>
      </c>
      <c r="H5156" s="179">
        <v>474048.57649793301</v>
      </c>
      <c r="I5156" s="179">
        <v>0</v>
      </c>
      <c r="J5156" s="179">
        <v>0</v>
      </c>
      <c r="K5156" s="179">
        <v>0</v>
      </c>
      <c r="L5156" s="179">
        <v>0</v>
      </c>
      <c r="M5156" s="179">
        <v>129398.7292578371</v>
      </c>
      <c r="N5156" s="179">
        <v>0</v>
      </c>
      <c r="O5156" s="179">
        <v>0</v>
      </c>
      <c r="P5156" s="179">
        <v>0</v>
      </c>
      <c r="Q5156" s="179">
        <v>0</v>
      </c>
      <c r="R5156" s="180">
        <v>0</v>
      </c>
      <c r="S5156" s="180">
        <v>0</v>
      </c>
      <c r="T5156" s="180">
        <v>0</v>
      </c>
    </row>
    <row r="5157" spans="2:20" x14ac:dyDescent="0.3">
      <c r="B5157" s="19">
        <v>5154</v>
      </c>
      <c r="C5157" s="179">
        <v>0</v>
      </c>
      <c r="D5157" s="179">
        <v>0</v>
      </c>
      <c r="E5157" s="179">
        <v>30564.858562045734</v>
      </c>
      <c r="F5157" s="179">
        <v>0</v>
      </c>
      <c r="G5157" s="179">
        <v>0</v>
      </c>
      <c r="H5157" s="179">
        <v>10671.991284355214</v>
      </c>
      <c r="I5157" s="179">
        <v>0</v>
      </c>
      <c r="J5157" s="179">
        <v>0</v>
      </c>
      <c r="K5157" s="179">
        <v>0</v>
      </c>
      <c r="L5157" s="179">
        <v>0</v>
      </c>
      <c r="M5157" s="179">
        <v>125481.4194198364</v>
      </c>
      <c r="N5157" s="179">
        <v>0</v>
      </c>
      <c r="O5157" s="179">
        <v>0</v>
      </c>
      <c r="P5157" s="179">
        <v>0</v>
      </c>
      <c r="Q5157" s="179">
        <v>0</v>
      </c>
      <c r="R5157" s="180">
        <v>0</v>
      </c>
      <c r="S5157" s="180">
        <v>0</v>
      </c>
      <c r="T5157" s="180">
        <v>0</v>
      </c>
    </row>
    <row r="5158" spans="2:20" x14ac:dyDescent="0.3">
      <c r="B5158" s="19">
        <v>5155</v>
      </c>
      <c r="C5158" s="179">
        <v>0</v>
      </c>
      <c r="D5158" s="179">
        <v>0</v>
      </c>
      <c r="E5158" s="179">
        <v>97472.018425639006</v>
      </c>
      <c r="F5158" s="179">
        <v>0</v>
      </c>
      <c r="G5158" s="179">
        <v>0</v>
      </c>
      <c r="H5158" s="179">
        <v>1955.7829659063436</v>
      </c>
      <c r="I5158" s="179">
        <v>0</v>
      </c>
      <c r="J5158" s="179">
        <v>0</v>
      </c>
      <c r="K5158" s="179">
        <v>0</v>
      </c>
      <c r="L5158" s="179">
        <v>0</v>
      </c>
      <c r="M5158" s="179">
        <v>2968.1196144493024</v>
      </c>
      <c r="N5158" s="179">
        <v>0</v>
      </c>
      <c r="O5158" s="179">
        <v>0</v>
      </c>
      <c r="P5158" s="179">
        <v>0</v>
      </c>
      <c r="Q5158" s="179">
        <v>0</v>
      </c>
      <c r="R5158" s="180">
        <v>0</v>
      </c>
      <c r="S5158" s="180">
        <v>0</v>
      </c>
      <c r="T5158" s="180">
        <v>0</v>
      </c>
    </row>
    <row r="5159" spans="2:20" x14ac:dyDescent="0.3">
      <c r="B5159" s="19">
        <v>5156</v>
      </c>
      <c r="C5159" s="179">
        <v>0</v>
      </c>
      <c r="D5159" s="179">
        <v>0</v>
      </c>
      <c r="E5159" s="179">
        <v>75762.251536895914</v>
      </c>
      <c r="F5159" s="179">
        <v>0</v>
      </c>
      <c r="G5159" s="179">
        <v>0</v>
      </c>
      <c r="H5159" s="179">
        <v>12280.517354485841</v>
      </c>
      <c r="I5159" s="179">
        <v>0</v>
      </c>
      <c r="J5159" s="179">
        <v>0</v>
      </c>
      <c r="K5159" s="179">
        <v>0</v>
      </c>
      <c r="L5159" s="179">
        <v>0</v>
      </c>
      <c r="M5159" s="179">
        <v>305252.27525816194</v>
      </c>
      <c r="N5159" s="179">
        <v>0</v>
      </c>
      <c r="O5159" s="179">
        <v>0</v>
      </c>
      <c r="P5159" s="179">
        <v>0</v>
      </c>
      <c r="Q5159" s="179">
        <v>0</v>
      </c>
      <c r="R5159" s="180">
        <v>0</v>
      </c>
      <c r="S5159" s="180">
        <v>0</v>
      </c>
      <c r="T5159" s="180">
        <v>0</v>
      </c>
    </row>
    <row r="5160" spans="2:20" x14ac:dyDescent="0.3">
      <c r="B5160" s="19">
        <v>5157</v>
      </c>
      <c r="C5160" s="179">
        <v>0</v>
      </c>
      <c r="D5160" s="179">
        <v>0</v>
      </c>
      <c r="E5160" s="179">
        <v>305046.04727539851</v>
      </c>
      <c r="F5160" s="179">
        <v>0</v>
      </c>
      <c r="G5160" s="179">
        <v>0</v>
      </c>
      <c r="H5160" s="179">
        <v>33718.545109864484</v>
      </c>
      <c r="I5160" s="179">
        <v>0</v>
      </c>
      <c r="J5160" s="179">
        <v>0</v>
      </c>
      <c r="K5160" s="179">
        <v>0</v>
      </c>
      <c r="L5160" s="179">
        <v>0</v>
      </c>
      <c r="M5160" s="179">
        <v>715449.45855888014</v>
      </c>
      <c r="N5160" s="179">
        <v>0</v>
      </c>
      <c r="O5160" s="179">
        <v>0</v>
      </c>
      <c r="P5160" s="179">
        <v>0</v>
      </c>
      <c r="Q5160" s="179">
        <v>0</v>
      </c>
      <c r="R5160" s="180">
        <v>0</v>
      </c>
      <c r="S5160" s="180">
        <v>0</v>
      </c>
      <c r="T5160" s="180">
        <v>0</v>
      </c>
    </row>
    <row r="5161" spans="2:20" x14ac:dyDescent="0.3">
      <c r="B5161" s="19">
        <v>5158</v>
      </c>
      <c r="C5161" s="179">
        <v>0</v>
      </c>
      <c r="D5161" s="179">
        <v>0</v>
      </c>
      <c r="E5161" s="179">
        <v>39315.96002723249</v>
      </c>
      <c r="F5161" s="179">
        <v>0</v>
      </c>
      <c r="G5161" s="179">
        <v>0</v>
      </c>
      <c r="H5161" s="179">
        <v>20434.428954141786</v>
      </c>
      <c r="I5161" s="179">
        <v>0</v>
      </c>
      <c r="J5161" s="179">
        <v>0</v>
      </c>
      <c r="K5161" s="179">
        <v>796194.56232843525</v>
      </c>
      <c r="L5161" s="179">
        <v>1</v>
      </c>
      <c r="M5161" s="179">
        <v>79883.121004300687</v>
      </c>
      <c r="N5161" s="179">
        <v>196194.56232843525</v>
      </c>
      <c r="O5161" s="179">
        <v>0</v>
      </c>
      <c r="P5161" s="179">
        <v>96194.562328435248</v>
      </c>
      <c r="Q5161" s="179">
        <v>0</v>
      </c>
      <c r="R5161" s="180">
        <v>0</v>
      </c>
      <c r="S5161" s="180">
        <v>600000</v>
      </c>
      <c r="T5161" s="180">
        <v>0</v>
      </c>
    </row>
    <row r="5162" spans="2:20" x14ac:dyDescent="0.3">
      <c r="B5162" s="19">
        <v>5159</v>
      </c>
      <c r="C5162" s="179">
        <v>0</v>
      </c>
      <c r="D5162" s="179">
        <v>0</v>
      </c>
      <c r="E5162" s="179">
        <v>6778.4784665431735</v>
      </c>
      <c r="F5162" s="179">
        <v>0</v>
      </c>
      <c r="G5162" s="179">
        <v>0</v>
      </c>
      <c r="H5162" s="179">
        <v>14696.280270534844</v>
      </c>
      <c r="I5162" s="179">
        <v>0</v>
      </c>
      <c r="J5162" s="179">
        <v>0</v>
      </c>
      <c r="K5162" s="179">
        <v>0</v>
      </c>
      <c r="L5162" s="179">
        <v>0</v>
      </c>
      <c r="M5162" s="179">
        <v>186322.30543212412</v>
      </c>
      <c r="N5162" s="179">
        <v>0</v>
      </c>
      <c r="O5162" s="179">
        <v>0</v>
      </c>
      <c r="P5162" s="179">
        <v>0</v>
      </c>
      <c r="Q5162" s="179">
        <v>0</v>
      </c>
      <c r="R5162" s="180">
        <v>0</v>
      </c>
      <c r="S5162" s="180">
        <v>0</v>
      </c>
      <c r="T5162" s="180">
        <v>0</v>
      </c>
    </row>
    <row r="5163" spans="2:20" x14ac:dyDescent="0.3">
      <c r="B5163" s="19">
        <v>5160</v>
      </c>
      <c r="C5163" s="179">
        <v>0</v>
      </c>
      <c r="D5163" s="179">
        <v>0</v>
      </c>
      <c r="E5163" s="179">
        <v>953973.73058334924</v>
      </c>
      <c r="F5163" s="179">
        <v>0</v>
      </c>
      <c r="G5163" s="179">
        <v>0</v>
      </c>
      <c r="H5163" s="179">
        <v>11462.948131276362</v>
      </c>
      <c r="I5163" s="179">
        <v>0</v>
      </c>
      <c r="J5163" s="179">
        <v>0</v>
      </c>
      <c r="K5163" s="179">
        <v>0</v>
      </c>
      <c r="L5163" s="179">
        <v>0</v>
      </c>
      <c r="M5163" s="179">
        <v>49368.399787443625</v>
      </c>
      <c r="N5163" s="179">
        <v>0</v>
      </c>
      <c r="O5163" s="179">
        <v>0</v>
      </c>
      <c r="P5163" s="179">
        <v>0</v>
      </c>
      <c r="Q5163" s="179">
        <v>0</v>
      </c>
      <c r="R5163" s="180">
        <v>0</v>
      </c>
      <c r="S5163" s="180">
        <v>0</v>
      </c>
      <c r="T5163" s="180">
        <v>0</v>
      </c>
    </row>
    <row r="5164" spans="2:20" x14ac:dyDescent="0.3">
      <c r="B5164" s="19">
        <v>5161</v>
      </c>
      <c r="C5164" s="179">
        <v>0</v>
      </c>
      <c r="D5164" s="179">
        <v>0</v>
      </c>
      <c r="E5164" s="179">
        <v>11780.979629193585</v>
      </c>
      <c r="F5164" s="179">
        <v>0</v>
      </c>
      <c r="G5164" s="179">
        <v>0</v>
      </c>
      <c r="H5164" s="179">
        <v>50659.70779469471</v>
      </c>
      <c r="I5164" s="179">
        <v>0</v>
      </c>
      <c r="J5164" s="179">
        <v>0</v>
      </c>
      <c r="K5164" s="179">
        <v>0</v>
      </c>
      <c r="L5164" s="179">
        <v>0</v>
      </c>
      <c r="M5164" s="179">
        <v>1410312.1106004154</v>
      </c>
      <c r="N5164" s="179">
        <v>0</v>
      </c>
      <c r="O5164" s="179">
        <v>0</v>
      </c>
      <c r="P5164" s="179">
        <v>0</v>
      </c>
      <c r="Q5164" s="179">
        <v>0</v>
      </c>
      <c r="R5164" s="180">
        <v>0</v>
      </c>
      <c r="S5164" s="180">
        <v>0</v>
      </c>
      <c r="T5164" s="180">
        <v>0</v>
      </c>
    </row>
    <row r="5165" spans="2:20" x14ac:dyDescent="0.3">
      <c r="B5165" s="19">
        <v>5162</v>
      </c>
      <c r="C5165" s="179">
        <v>0</v>
      </c>
      <c r="D5165" s="179">
        <v>0</v>
      </c>
      <c r="E5165" s="179">
        <v>35567.118027212498</v>
      </c>
      <c r="F5165" s="179">
        <v>0</v>
      </c>
      <c r="G5165" s="179">
        <v>0</v>
      </c>
      <c r="H5165" s="179">
        <v>69057.788527645404</v>
      </c>
      <c r="I5165" s="179">
        <v>0</v>
      </c>
      <c r="J5165" s="179">
        <v>0</v>
      </c>
      <c r="K5165" s="179">
        <v>0</v>
      </c>
      <c r="L5165" s="179">
        <v>0</v>
      </c>
      <c r="M5165" s="179">
        <v>51363.93866370355</v>
      </c>
      <c r="N5165" s="179">
        <v>0</v>
      </c>
      <c r="O5165" s="179">
        <v>0</v>
      </c>
      <c r="P5165" s="179">
        <v>0</v>
      </c>
      <c r="Q5165" s="179">
        <v>0</v>
      </c>
      <c r="R5165" s="180">
        <v>0</v>
      </c>
      <c r="S5165" s="180">
        <v>0</v>
      </c>
      <c r="T5165" s="180">
        <v>0</v>
      </c>
    </row>
    <row r="5166" spans="2:20" x14ac:dyDescent="0.3">
      <c r="B5166" s="19">
        <v>5163</v>
      </c>
      <c r="C5166" s="179">
        <v>0</v>
      </c>
      <c r="D5166" s="179">
        <v>0</v>
      </c>
      <c r="E5166" s="179">
        <v>230434.67263831818</v>
      </c>
      <c r="F5166" s="179">
        <v>0</v>
      </c>
      <c r="G5166" s="179">
        <v>0</v>
      </c>
      <c r="H5166" s="179">
        <v>556009.67458449875</v>
      </c>
      <c r="I5166" s="179">
        <v>0</v>
      </c>
      <c r="J5166" s="179">
        <v>0</v>
      </c>
      <c r="K5166" s="179">
        <v>0</v>
      </c>
      <c r="L5166" s="179">
        <v>0</v>
      </c>
      <c r="M5166" s="179">
        <v>288593.34564227326</v>
      </c>
      <c r="N5166" s="179">
        <v>0</v>
      </c>
      <c r="O5166" s="179">
        <v>0</v>
      </c>
      <c r="P5166" s="179">
        <v>0</v>
      </c>
      <c r="Q5166" s="179">
        <v>0</v>
      </c>
      <c r="R5166" s="180">
        <v>0</v>
      </c>
      <c r="S5166" s="180">
        <v>0</v>
      </c>
      <c r="T5166" s="180">
        <v>0</v>
      </c>
    </row>
    <row r="5167" spans="2:20" x14ac:dyDescent="0.3">
      <c r="B5167" s="19">
        <v>5164</v>
      </c>
      <c r="C5167" s="179">
        <v>0</v>
      </c>
      <c r="D5167" s="179">
        <v>0</v>
      </c>
      <c r="E5167" s="179">
        <v>198772.95552861219</v>
      </c>
      <c r="F5167" s="179">
        <v>0</v>
      </c>
      <c r="G5167" s="179">
        <v>0</v>
      </c>
      <c r="H5167" s="179">
        <v>459130.44575444184</v>
      </c>
      <c r="I5167" s="179">
        <v>0</v>
      </c>
      <c r="J5167" s="179">
        <v>0</v>
      </c>
      <c r="K5167" s="179">
        <v>0</v>
      </c>
      <c r="L5167" s="179">
        <v>0</v>
      </c>
      <c r="M5167" s="179">
        <v>367999.25410921575</v>
      </c>
      <c r="N5167" s="179">
        <v>0</v>
      </c>
      <c r="O5167" s="179">
        <v>0</v>
      </c>
      <c r="P5167" s="179">
        <v>0</v>
      </c>
      <c r="Q5167" s="179">
        <v>0</v>
      </c>
      <c r="R5167" s="180">
        <v>0</v>
      </c>
      <c r="S5167" s="180">
        <v>0</v>
      </c>
      <c r="T5167" s="180">
        <v>0</v>
      </c>
    </row>
    <row r="5168" spans="2:20" x14ac:dyDescent="0.3">
      <c r="B5168" s="19">
        <v>5165</v>
      </c>
      <c r="C5168" s="179">
        <v>0</v>
      </c>
      <c r="D5168" s="179">
        <v>0</v>
      </c>
      <c r="E5168" s="179">
        <v>889530.59367724601</v>
      </c>
      <c r="F5168" s="179">
        <v>0</v>
      </c>
      <c r="G5168" s="179">
        <v>0</v>
      </c>
      <c r="H5168" s="179">
        <v>16041.383346548264</v>
      </c>
      <c r="I5168" s="179">
        <v>0</v>
      </c>
      <c r="J5168" s="179">
        <v>0</v>
      </c>
      <c r="K5168" s="179">
        <v>0</v>
      </c>
      <c r="L5168" s="179">
        <v>0</v>
      </c>
      <c r="M5168" s="179">
        <v>42208.548871798099</v>
      </c>
      <c r="N5168" s="179">
        <v>0</v>
      </c>
      <c r="O5168" s="179">
        <v>0</v>
      </c>
      <c r="P5168" s="179">
        <v>0</v>
      </c>
      <c r="Q5168" s="179">
        <v>0</v>
      </c>
      <c r="R5168" s="180">
        <v>0</v>
      </c>
      <c r="S5168" s="180">
        <v>0</v>
      </c>
      <c r="T5168" s="180">
        <v>0</v>
      </c>
    </row>
    <row r="5169" spans="2:20" x14ac:dyDescent="0.3">
      <c r="B5169" s="19">
        <v>5166</v>
      </c>
      <c r="C5169" s="179">
        <v>0</v>
      </c>
      <c r="D5169" s="179">
        <v>0</v>
      </c>
      <c r="E5169" s="179">
        <v>833375.47927953373</v>
      </c>
      <c r="F5169" s="179">
        <v>0</v>
      </c>
      <c r="G5169" s="179">
        <v>0</v>
      </c>
      <c r="H5169" s="179">
        <v>22189.344099401827</v>
      </c>
      <c r="I5169" s="179">
        <v>0</v>
      </c>
      <c r="J5169" s="179">
        <v>0</v>
      </c>
      <c r="K5169" s="179">
        <v>0</v>
      </c>
      <c r="L5169" s="179">
        <v>0</v>
      </c>
      <c r="M5169" s="179">
        <v>68605.259133343585</v>
      </c>
      <c r="N5169" s="179">
        <v>0</v>
      </c>
      <c r="O5169" s="179">
        <v>0</v>
      </c>
      <c r="P5169" s="179">
        <v>0</v>
      </c>
      <c r="Q5169" s="179">
        <v>0</v>
      </c>
      <c r="R5169" s="180">
        <v>0</v>
      </c>
      <c r="S5169" s="180">
        <v>0</v>
      </c>
      <c r="T5169" s="180">
        <v>0</v>
      </c>
    </row>
    <row r="5170" spans="2:20" x14ac:dyDescent="0.3">
      <c r="B5170" s="19">
        <v>5167</v>
      </c>
      <c r="C5170" s="179">
        <v>0</v>
      </c>
      <c r="D5170" s="179">
        <v>0</v>
      </c>
      <c r="E5170" s="179">
        <v>180475.71086545108</v>
      </c>
      <c r="F5170" s="179">
        <v>0</v>
      </c>
      <c r="G5170" s="179">
        <v>0</v>
      </c>
      <c r="H5170" s="179">
        <v>136047.82696689578</v>
      </c>
      <c r="I5170" s="179">
        <v>0</v>
      </c>
      <c r="J5170" s="179">
        <v>0</v>
      </c>
      <c r="K5170" s="179">
        <v>0</v>
      </c>
      <c r="L5170" s="179">
        <v>0</v>
      </c>
      <c r="M5170" s="179">
        <v>25199.74894983416</v>
      </c>
      <c r="N5170" s="179">
        <v>0</v>
      </c>
      <c r="O5170" s="179">
        <v>0</v>
      </c>
      <c r="P5170" s="179">
        <v>0</v>
      </c>
      <c r="Q5170" s="179">
        <v>0</v>
      </c>
      <c r="R5170" s="180">
        <v>0</v>
      </c>
      <c r="S5170" s="180">
        <v>0</v>
      </c>
      <c r="T5170" s="180">
        <v>0</v>
      </c>
    </row>
    <row r="5171" spans="2:20" x14ac:dyDescent="0.3">
      <c r="B5171" s="19">
        <v>5168</v>
      </c>
      <c r="C5171" s="179">
        <v>0</v>
      </c>
      <c r="D5171" s="179">
        <v>0</v>
      </c>
      <c r="E5171" s="179">
        <v>63363.234443054527</v>
      </c>
      <c r="F5171" s="179">
        <v>0</v>
      </c>
      <c r="G5171" s="179">
        <v>0</v>
      </c>
      <c r="H5171" s="179">
        <v>352229.38075859623</v>
      </c>
      <c r="I5171" s="179">
        <v>0</v>
      </c>
      <c r="J5171" s="179">
        <v>0</v>
      </c>
      <c r="K5171" s="179">
        <v>0</v>
      </c>
      <c r="L5171" s="179">
        <v>0</v>
      </c>
      <c r="M5171" s="179">
        <v>29959.302959291934</v>
      </c>
      <c r="N5171" s="179">
        <v>0</v>
      </c>
      <c r="O5171" s="179">
        <v>0</v>
      </c>
      <c r="P5171" s="179">
        <v>0</v>
      </c>
      <c r="Q5171" s="179">
        <v>0</v>
      </c>
      <c r="R5171" s="180">
        <v>0</v>
      </c>
      <c r="S5171" s="180">
        <v>0</v>
      </c>
      <c r="T5171" s="180">
        <v>0</v>
      </c>
    </row>
    <row r="5172" spans="2:20" x14ac:dyDescent="0.3">
      <c r="B5172" s="19">
        <v>5169</v>
      </c>
      <c r="C5172" s="179">
        <v>0</v>
      </c>
      <c r="D5172" s="179">
        <v>0</v>
      </c>
      <c r="E5172" s="179">
        <v>7816.2326177762561</v>
      </c>
      <c r="F5172" s="179">
        <v>0</v>
      </c>
      <c r="G5172" s="179">
        <v>0</v>
      </c>
      <c r="H5172" s="179">
        <v>57061.085676211944</v>
      </c>
      <c r="I5172" s="179">
        <v>0</v>
      </c>
      <c r="J5172" s="179">
        <v>0</v>
      </c>
      <c r="K5172" s="179">
        <v>0</v>
      </c>
      <c r="L5172" s="179">
        <v>0</v>
      </c>
      <c r="M5172" s="179">
        <v>2132686.3819435914</v>
      </c>
      <c r="N5172" s="179">
        <v>0</v>
      </c>
      <c r="O5172" s="179">
        <v>0</v>
      </c>
      <c r="P5172" s="179">
        <v>0</v>
      </c>
      <c r="Q5172" s="179">
        <v>0</v>
      </c>
      <c r="R5172" s="180">
        <v>0</v>
      </c>
      <c r="S5172" s="180">
        <v>0</v>
      </c>
      <c r="T5172" s="180">
        <v>0</v>
      </c>
    </row>
    <row r="5173" spans="2:20" x14ac:dyDescent="0.3">
      <c r="B5173" s="19">
        <v>5170</v>
      </c>
      <c r="C5173" s="179">
        <v>0</v>
      </c>
      <c r="D5173" s="179">
        <v>0</v>
      </c>
      <c r="E5173" s="179">
        <v>33557.302679312161</v>
      </c>
      <c r="F5173" s="179">
        <v>0</v>
      </c>
      <c r="G5173" s="179">
        <v>0</v>
      </c>
      <c r="H5173" s="179">
        <v>19295.854600053488</v>
      </c>
      <c r="I5173" s="179">
        <v>0</v>
      </c>
      <c r="J5173" s="179">
        <v>0</v>
      </c>
      <c r="K5173" s="179">
        <v>0</v>
      </c>
      <c r="L5173" s="179">
        <v>0</v>
      </c>
      <c r="M5173" s="179">
        <v>96212.479016751226</v>
      </c>
      <c r="N5173" s="179">
        <v>0</v>
      </c>
      <c r="O5173" s="179">
        <v>0</v>
      </c>
      <c r="P5173" s="179">
        <v>0</v>
      </c>
      <c r="Q5173" s="179">
        <v>0</v>
      </c>
      <c r="R5173" s="180">
        <v>0</v>
      </c>
      <c r="S5173" s="180">
        <v>0</v>
      </c>
      <c r="T5173" s="180">
        <v>0</v>
      </c>
    </row>
    <row r="5174" spans="2:20" x14ac:dyDescent="0.3">
      <c r="B5174" s="19">
        <v>5171</v>
      </c>
      <c r="C5174" s="179">
        <v>0</v>
      </c>
      <c r="D5174" s="179">
        <v>0</v>
      </c>
      <c r="E5174" s="179">
        <v>94803.120992851836</v>
      </c>
      <c r="F5174" s="179">
        <v>0</v>
      </c>
      <c r="G5174" s="179">
        <v>0</v>
      </c>
      <c r="H5174" s="179">
        <v>111969.32363506501</v>
      </c>
      <c r="I5174" s="179">
        <v>0</v>
      </c>
      <c r="J5174" s="179">
        <v>0</v>
      </c>
      <c r="K5174" s="179">
        <v>0</v>
      </c>
      <c r="L5174" s="179">
        <v>0</v>
      </c>
      <c r="M5174" s="179">
        <v>5938.9146207959666</v>
      </c>
      <c r="N5174" s="179">
        <v>0</v>
      </c>
      <c r="O5174" s="179">
        <v>0</v>
      </c>
      <c r="P5174" s="179">
        <v>0</v>
      </c>
      <c r="Q5174" s="179">
        <v>0</v>
      </c>
      <c r="R5174" s="180">
        <v>0</v>
      </c>
      <c r="S5174" s="180">
        <v>0</v>
      </c>
      <c r="T5174" s="180">
        <v>0</v>
      </c>
    </row>
    <row r="5175" spans="2:20" x14ac:dyDescent="0.3">
      <c r="B5175" s="19">
        <v>5172</v>
      </c>
      <c r="C5175" s="179">
        <v>1</v>
      </c>
      <c r="D5175" s="179">
        <v>310386.7771811508</v>
      </c>
      <c r="E5175" s="179">
        <v>95045.89411962645</v>
      </c>
      <c r="F5175" s="179">
        <v>0</v>
      </c>
      <c r="G5175" s="179">
        <v>0</v>
      </c>
      <c r="H5175" s="179">
        <v>18436.423836629241</v>
      </c>
      <c r="I5175" s="179">
        <v>0</v>
      </c>
      <c r="J5175" s="179">
        <v>0</v>
      </c>
      <c r="K5175" s="179">
        <v>0</v>
      </c>
      <c r="L5175" s="179">
        <v>0</v>
      </c>
      <c r="M5175" s="179">
        <v>115989.90981681639</v>
      </c>
      <c r="N5175" s="179">
        <v>0</v>
      </c>
      <c r="O5175" s="179">
        <v>0</v>
      </c>
      <c r="P5175" s="179">
        <v>0</v>
      </c>
      <c r="Q5175" s="179">
        <v>0</v>
      </c>
      <c r="R5175" s="180">
        <v>0</v>
      </c>
      <c r="S5175" s="180">
        <v>0</v>
      </c>
      <c r="T5175" s="180">
        <v>310386.7771811508</v>
      </c>
    </row>
    <row r="5176" spans="2:20" x14ac:dyDescent="0.3">
      <c r="B5176" s="19">
        <v>5173</v>
      </c>
      <c r="C5176" s="179">
        <v>0</v>
      </c>
      <c r="D5176" s="179">
        <v>0</v>
      </c>
      <c r="E5176" s="179">
        <v>202906.90329234893</v>
      </c>
      <c r="F5176" s="179">
        <v>0</v>
      </c>
      <c r="G5176" s="179">
        <v>0</v>
      </c>
      <c r="H5176" s="179">
        <v>402727.9076520438</v>
      </c>
      <c r="I5176" s="179">
        <v>0</v>
      </c>
      <c r="J5176" s="179">
        <v>0</v>
      </c>
      <c r="K5176" s="179">
        <v>0</v>
      </c>
      <c r="L5176" s="179">
        <v>0</v>
      </c>
      <c r="M5176" s="179">
        <v>11070.934616812021</v>
      </c>
      <c r="N5176" s="179">
        <v>0</v>
      </c>
      <c r="O5176" s="179">
        <v>0</v>
      </c>
      <c r="P5176" s="179">
        <v>0</v>
      </c>
      <c r="Q5176" s="179">
        <v>0</v>
      </c>
      <c r="R5176" s="180">
        <v>0</v>
      </c>
      <c r="S5176" s="180">
        <v>0</v>
      </c>
      <c r="T5176" s="180">
        <v>0</v>
      </c>
    </row>
    <row r="5177" spans="2:20" x14ac:dyDescent="0.3">
      <c r="B5177" s="19">
        <v>5174</v>
      </c>
      <c r="C5177" s="179">
        <v>0</v>
      </c>
      <c r="D5177" s="179">
        <v>0</v>
      </c>
      <c r="E5177" s="179">
        <v>148051.93763211789</v>
      </c>
      <c r="F5177" s="179">
        <v>0</v>
      </c>
      <c r="G5177" s="179">
        <v>0</v>
      </c>
      <c r="H5177" s="179">
        <v>16167.172619330982</v>
      </c>
      <c r="I5177" s="179">
        <v>0</v>
      </c>
      <c r="J5177" s="179">
        <v>0</v>
      </c>
      <c r="K5177" s="179">
        <v>0</v>
      </c>
      <c r="L5177" s="179">
        <v>0</v>
      </c>
      <c r="M5177" s="179">
        <v>22090.742114568209</v>
      </c>
      <c r="N5177" s="179">
        <v>0</v>
      </c>
      <c r="O5177" s="179">
        <v>0</v>
      </c>
      <c r="P5177" s="179">
        <v>0</v>
      </c>
      <c r="Q5177" s="179">
        <v>0</v>
      </c>
      <c r="R5177" s="180">
        <v>0</v>
      </c>
      <c r="S5177" s="180">
        <v>0</v>
      </c>
      <c r="T5177" s="180">
        <v>0</v>
      </c>
    </row>
    <row r="5178" spans="2:20" x14ac:dyDescent="0.3">
      <c r="B5178" s="19">
        <v>5175</v>
      </c>
      <c r="C5178" s="179">
        <v>0</v>
      </c>
      <c r="D5178" s="179">
        <v>0</v>
      </c>
      <c r="E5178" s="179">
        <v>241151.06241169717</v>
      </c>
      <c r="F5178" s="179">
        <v>0</v>
      </c>
      <c r="G5178" s="179">
        <v>0</v>
      </c>
      <c r="H5178" s="179">
        <v>763187.37948822218</v>
      </c>
      <c r="I5178" s="179">
        <v>0</v>
      </c>
      <c r="J5178" s="179">
        <v>0</v>
      </c>
      <c r="K5178" s="179">
        <v>0</v>
      </c>
      <c r="L5178" s="179">
        <v>0</v>
      </c>
      <c r="M5178" s="179">
        <v>107417.21688275693</v>
      </c>
      <c r="N5178" s="179">
        <v>0</v>
      </c>
      <c r="O5178" s="179">
        <v>0</v>
      </c>
      <c r="P5178" s="179">
        <v>0</v>
      </c>
      <c r="Q5178" s="179">
        <v>0</v>
      </c>
      <c r="R5178" s="180">
        <v>0</v>
      </c>
      <c r="S5178" s="180">
        <v>0</v>
      </c>
      <c r="T5178" s="180">
        <v>0</v>
      </c>
    </row>
    <row r="5179" spans="2:20" x14ac:dyDescent="0.3">
      <c r="B5179" s="19">
        <v>5176</v>
      </c>
      <c r="C5179" s="179">
        <v>0</v>
      </c>
      <c r="D5179" s="179">
        <v>0</v>
      </c>
      <c r="E5179" s="179">
        <v>129333.12030841131</v>
      </c>
      <c r="F5179" s="179">
        <v>0</v>
      </c>
      <c r="G5179" s="179">
        <v>0</v>
      </c>
      <c r="H5179" s="179">
        <v>45606.080185058483</v>
      </c>
      <c r="I5179" s="179">
        <v>0</v>
      </c>
      <c r="J5179" s="179">
        <v>0</v>
      </c>
      <c r="K5179" s="179">
        <v>0</v>
      </c>
      <c r="L5179" s="179">
        <v>0</v>
      </c>
      <c r="M5179" s="179">
        <v>7575.8661353673197</v>
      </c>
      <c r="N5179" s="179">
        <v>0</v>
      </c>
      <c r="O5179" s="179">
        <v>0</v>
      </c>
      <c r="P5179" s="179">
        <v>0</v>
      </c>
      <c r="Q5179" s="179">
        <v>0</v>
      </c>
      <c r="R5179" s="180">
        <v>0</v>
      </c>
      <c r="S5179" s="180">
        <v>0</v>
      </c>
      <c r="T5179" s="180">
        <v>0</v>
      </c>
    </row>
    <row r="5180" spans="2:20" x14ac:dyDescent="0.3">
      <c r="B5180" s="19">
        <v>5177</v>
      </c>
      <c r="C5180" s="179">
        <v>0</v>
      </c>
      <c r="D5180" s="179">
        <v>0</v>
      </c>
      <c r="E5180" s="179">
        <v>239562.50977115944</v>
      </c>
      <c r="F5180" s="179">
        <v>0</v>
      </c>
      <c r="G5180" s="179">
        <v>0</v>
      </c>
      <c r="H5180" s="179">
        <v>1151488.6310291612</v>
      </c>
      <c r="I5180" s="179">
        <v>0</v>
      </c>
      <c r="J5180" s="179">
        <v>0</v>
      </c>
      <c r="K5180" s="179">
        <v>0</v>
      </c>
      <c r="L5180" s="179">
        <v>0</v>
      </c>
      <c r="M5180" s="179">
        <v>108242.96464317024</v>
      </c>
      <c r="N5180" s="179">
        <v>0</v>
      </c>
      <c r="O5180" s="179">
        <v>0</v>
      </c>
      <c r="P5180" s="179">
        <v>0</v>
      </c>
      <c r="Q5180" s="179">
        <v>0</v>
      </c>
      <c r="R5180" s="180">
        <v>0</v>
      </c>
      <c r="S5180" s="180">
        <v>0</v>
      </c>
      <c r="T5180" s="180">
        <v>0</v>
      </c>
    </row>
    <row r="5181" spans="2:20" x14ac:dyDescent="0.3">
      <c r="B5181" s="19">
        <v>5178</v>
      </c>
      <c r="C5181" s="179">
        <v>0</v>
      </c>
      <c r="D5181" s="179">
        <v>0</v>
      </c>
      <c r="E5181" s="179">
        <v>73349.7076851741</v>
      </c>
      <c r="F5181" s="179">
        <v>0</v>
      </c>
      <c r="G5181" s="179">
        <v>0</v>
      </c>
      <c r="H5181" s="179">
        <v>21926.858038641665</v>
      </c>
      <c r="I5181" s="179">
        <v>0</v>
      </c>
      <c r="J5181" s="179">
        <v>0</v>
      </c>
      <c r="K5181" s="179">
        <v>0</v>
      </c>
      <c r="L5181" s="179">
        <v>0</v>
      </c>
      <c r="M5181" s="179">
        <v>400897.03174619912</v>
      </c>
      <c r="N5181" s="179">
        <v>0</v>
      </c>
      <c r="O5181" s="179">
        <v>0</v>
      </c>
      <c r="P5181" s="179">
        <v>0</v>
      </c>
      <c r="Q5181" s="179">
        <v>0</v>
      </c>
      <c r="R5181" s="180">
        <v>0</v>
      </c>
      <c r="S5181" s="180">
        <v>0</v>
      </c>
      <c r="T5181" s="180">
        <v>0</v>
      </c>
    </row>
    <row r="5182" spans="2:20" x14ac:dyDescent="0.3">
      <c r="B5182" s="19">
        <v>5179</v>
      </c>
      <c r="C5182" s="179">
        <v>0</v>
      </c>
      <c r="D5182" s="179">
        <v>0</v>
      </c>
      <c r="E5182" s="179">
        <v>467096.56556891761</v>
      </c>
      <c r="F5182" s="179">
        <v>0</v>
      </c>
      <c r="G5182" s="179">
        <v>0</v>
      </c>
      <c r="H5182" s="179">
        <v>132294.23111490521</v>
      </c>
      <c r="I5182" s="179">
        <v>0</v>
      </c>
      <c r="J5182" s="179">
        <v>0</v>
      </c>
      <c r="K5182" s="179">
        <v>0</v>
      </c>
      <c r="L5182" s="179">
        <v>0</v>
      </c>
      <c r="M5182" s="179">
        <v>397280.58737533801</v>
      </c>
      <c r="N5182" s="179">
        <v>0</v>
      </c>
      <c r="O5182" s="179">
        <v>0</v>
      </c>
      <c r="P5182" s="179">
        <v>0</v>
      </c>
      <c r="Q5182" s="179">
        <v>0</v>
      </c>
      <c r="R5182" s="180">
        <v>0</v>
      </c>
      <c r="S5182" s="180">
        <v>0</v>
      </c>
      <c r="T5182" s="180">
        <v>0</v>
      </c>
    </row>
    <row r="5183" spans="2:20" x14ac:dyDescent="0.3">
      <c r="B5183" s="19">
        <v>5180</v>
      </c>
      <c r="C5183" s="179">
        <v>0</v>
      </c>
      <c r="D5183" s="179">
        <v>0</v>
      </c>
      <c r="E5183" s="179">
        <v>4629.5896826746675</v>
      </c>
      <c r="F5183" s="179">
        <v>0</v>
      </c>
      <c r="G5183" s="179">
        <v>0</v>
      </c>
      <c r="H5183" s="179">
        <v>629145.12776008365</v>
      </c>
      <c r="I5183" s="179">
        <v>0</v>
      </c>
      <c r="J5183" s="179">
        <v>0</v>
      </c>
      <c r="K5183" s="179">
        <v>0</v>
      </c>
      <c r="L5183" s="179">
        <v>0</v>
      </c>
      <c r="M5183" s="179">
        <v>116578.80371950529</v>
      </c>
      <c r="N5183" s="179">
        <v>0</v>
      </c>
      <c r="O5183" s="179">
        <v>0</v>
      </c>
      <c r="P5183" s="179">
        <v>0</v>
      </c>
      <c r="Q5183" s="179">
        <v>0</v>
      </c>
      <c r="R5183" s="180">
        <v>0</v>
      </c>
      <c r="S5183" s="180">
        <v>0</v>
      </c>
      <c r="T5183" s="180">
        <v>0</v>
      </c>
    </row>
    <row r="5184" spans="2:20" x14ac:dyDescent="0.3">
      <c r="B5184" s="19">
        <v>5181</v>
      </c>
      <c r="C5184" s="179">
        <v>0</v>
      </c>
      <c r="D5184" s="179">
        <v>0</v>
      </c>
      <c r="E5184" s="179">
        <v>8305.2478412392993</v>
      </c>
      <c r="F5184" s="179">
        <v>0</v>
      </c>
      <c r="G5184" s="179">
        <v>0</v>
      </c>
      <c r="H5184" s="179">
        <v>110852.26384784897</v>
      </c>
      <c r="I5184" s="179">
        <v>0</v>
      </c>
      <c r="J5184" s="179">
        <v>0</v>
      </c>
      <c r="K5184" s="179">
        <v>0</v>
      </c>
      <c r="L5184" s="179">
        <v>0</v>
      </c>
      <c r="M5184" s="179">
        <v>43129.831936003022</v>
      </c>
      <c r="N5184" s="179">
        <v>0</v>
      </c>
      <c r="O5184" s="179">
        <v>0</v>
      </c>
      <c r="P5184" s="179">
        <v>0</v>
      </c>
      <c r="Q5184" s="179">
        <v>0</v>
      </c>
      <c r="R5184" s="180">
        <v>0</v>
      </c>
      <c r="S5184" s="180">
        <v>0</v>
      </c>
      <c r="T5184" s="180">
        <v>0</v>
      </c>
    </row>
    <row r="5185" spans="2:20" x14ac:dyDescent="0.3">
      <c r="B5185" s="19">
        <v>5182</v>
      </c>
      <c r="C5185" s="179">
        <v>0</v>
      </c>
      <c r="D5185" s="179">
        <v>0</v>
      </c>
      <c r="E5185" s="179">
        <v>104822.5686415426</v>
      </c>
      <c r="F5185" s="179">
        <v>0</v>
      </c>
      <c r="G5185" s="179">
        <v>0</v>
      </c>
      <c r="H5185" s="179">
        <v>12090.979376339244</v>
      </c>
      <c r="I5185" s="179">
        <v>0</v>
      </c>
      <c r="J5185" s="179">
        <v>0</v>
      </c>
      <c r="K5185" s="179">
        <v>0</v>
      </c>
      <c r="L5185" s="179">
        <v>0</v>
      </c>
      <c r="M5185" s="179">
        <v>42749.58284002736</v>
      </c>
      <c r="N5185" s="179">
        <v>0</v>
      </c>
      <c r="O5185" s="179">
        <v>0</v>
      </c>
      <c r="P5185" s="179">
        <v>0</v>
      </c>
      <c r="Q5185" s="179">
        <v>0</v>
      </c>
      <c r="R5185" s="180">
        <v>0</v>
      </c>
      <c r="S5185" s="180">
        <v>0</v>
      </c>
      <c r="T5185" s="180">
        <v>0</v>
      </c>
    </row>
    <row r="5186" spans="2:20" x14ac:dyDescent="0.3">
      <c r="B5186" s="19">
        <v>5183</v>
      </c>
      <c r="C5186" s="179">
        <v>0</v>
      </c>
      <c r="D5186" s="179">
        <v>0</v>
      </c>
      <c r="E5186" s="179">
        <v>20444.921105390869</v>
      </c>
      <c r="F5186" s="179">
        <v>0</v>
      </c>
      <c r="G5186" s="179">
        <v>0</v>
      </c>
      <c r="H5186" s="179">
        <v>99261.571566247032</v>
      </c>
      <c r="I5186" s="179">
        <v>0</v>
      </c>
      <c r="J5186" s="179">
        <v>0</v>
      </c>
      <c r="K5186" s="179">
        <v>0</v>
      </c>
      <c r="L5186" s="179">
        <v>0</v>
      </c>
      <c r="M5186" s="179">
        <v>517457.79439174803</v>
      </c>
      <c r="N5186" s="179">
        <v>0</v>
      </c>
      <c r="O5186" s="179">
        <v>0</v>
      </c>
      <c r="P5186" s="179">
        <v>0</v>
      </c>
      <c r="Q5186" s="179">
        <v>0</v>
      </c>
      <c r="R5186" s="180">
        <v>0</v>
      </c>
      <c r="S5186" s="180">
        <v>0</v>
      </c>
      <c r="T5186" s="180">
        <v>0</v>
      </c>
    </row>
    <row r="5187" spans="2:20" x14ac:dyDescent="0.3">
      <c r="B5187" s="19">
        <v>5184</v>
      </c>
      <c r="C5187" s="179">
        <v>0</v>
      </c>
      <c r="D5187" s="179">
        <v>0</v>
      </c>
      <c r="E5187" s="179">
        <v>3629779.5894525182</v>
      </c>
      <c r="F5187" s="179">
        <v>0</v>
      </c>
      <c r="G5187" s="179">
        <v>0</v>
      </c>
      <c r="H5187" s="179">
        <v>650974.90018638177</v>
      </c>
      <c r="I5187" s="179">
        <v>0</v>
      </c>
      <c r="J5187" s="179">
        <v>0</v>
      </c>
      <c r="K5187" s="179">
        <v>13892.132022700842</v>
      </c>
      <c r="L5187" s="179">
        <v>1</v>
      </c>
      <c r="M5187" s="179">
        <v>74729.794125338682</v>
      </c>
      <c r="N5187" s="179">
        <v>0</v>
      </c>
      <c r="O5187" s="179">
        <v>0</v>
      </c>
      <c r="P5187" s="179">
        <v>0</v>
      </c>
      <c r="Q5187" s="179">
        <v>0</v>
      </c>
      <c r="R5187" s="180">
        <v>0</v>
      </c>
      <c r="S5187" s="180">
        <v>13892.132022700842</v>
      </c>
      <c r="T5187" s="180">
        <v>0</v>
      </c>
    </row>
    <row r="5188" spans="2:20" x14ac:dyDescent="0.3">
      <c r="B5188" s="19">
        <v>5185</v>
      </c>
      <c r="C5188" s="179">
        <v>0</v>
      </c>
      <c r="D5188" s="179">
        <v>0</v>
      </c>
      <c r="E5188" s="179">
        <v>158910.55094976976</v>
      </c>
      <c r="F5188" s="179">
        <v>0</v>
      </c>
      <c r="G5188" s="179">
        <v>0</v>
      </c>
      <c r="H5188" s="179">
        <v>23954.474966858223</v>
      </c>
      <c r="I5188" s="179">
        <v>0</v>
      </c>
      <c r="J5188" s="179">
        <v>0</v>
      </c>
      <c r="K5188" s="179">
        <v>0</v>
      </c>
      <c r="L5188" s="179">
        <v>0</v>
      </c>
      <c r="M5188" s="179">
        <v>233167.01481249096</v>
      </c>
      <c r="N5188" s="179">
        <v>0</v>
      </c>
      <c r="O5188" s="179">
        <v>0</v>
      </c>
      <c r="P5188" s="179">
        <v>0</v>
      </c>
      <c r="Q5188" s="179">
        <v>0</v>
      </c>
      <c r="R5188" s="180">
        <v>0</v>
      </c>
      <c r="S5188" s="180">
        <v>0</v>
      </c>
      <c r="T5188" s="180">
        <v>0</v>
      </c>
    </row>
    <row r="5189" spans="2:20" x14ac:dyDescent="0.3">
      <c r="B5189" s="19">
        <v>5186</v>
      </c>
      <c r="C5189" s="179">
        <v>0</v>
      </c>
      <c r="D5189" s="179">
        <v>0</v>
      </c>
      <c r="E5189" s="179">
        <v>59786.854968161781</v>
      </c>
      <c r="F5189" s="179">
        <v>0</v>
      </c>
      <c r="G5189" s="179">
        <v>0</v>
      </c>
      <c r="H5189" s="179">
        <v>866695.57151125185</v>
      </c>
      <c r="I5189" s="179">
        <v>0</v>
      </c>
      <c r="J5189" s="179">
        <v>0</v>
      </c>
      <c r="K5189" s="179">
        <v>0</v>
      </c>
      <c r="L5189" s="179">
        <v>0</v>
      </c>
      <c r="M5189" s="179">
        <v>40427.02570468952</v>
      </c>
      <c r="N5189" s="179">
        <v>0</v>
      </c>
      <c r="O5189" s="179">
        <v>0</v>
      </c>
      <c r="P5189" s="179">
        <v>0</v>
      </c>
      <c r="Q5189" s="179">
        <v>0</v>
      </c>
      <c r="R5189" s="180">
        <v>0</v>
      </c>
      <c r="S5189" s="180">
        <v>0</v>
      </c>
      <c r="T5189" s="180">
        <v>0</v>
      </c>
    </row>
    <row r="5190" spans="2:20" x14ac:dyDescent="0.3">
      <c r="B5190" s="19">
        <v>5187</v>
      </c>
      <c r="C5190" s="179">
        <v>0</v>
      </c>
      <c r="D5190" s="179">
        <v>0</v>
      </c>
      <c r="E5190" s="179">
        <v>45119.224021274604</v>
      </c>
      <c r="F5190" s="179">
        <v>0</v>
      </c>
      <c r="G5190" s="179">
        <v>0</v>
      </c>
      <c r="H5190" s="179">
        <v>116080.26720353254</v>
      </c>
      <c r="I5190" s="179">
        <v>0</v>
      </c>
      <c r="J5190" s="179">
        <v>0</v>
      </c>
      <c r="K5190" s="179">
        <v>0</v>
      </c>
      <c r="L5190" s="179">
        <v>0</v>
      </c>
      <c r="M5190" s="179">
        <v>37657.831677567032</v>
      </c>
      <c r="N5190" s="179">
        <v>0</v>
      </c>
      <c r="O5190" s="179">
        <v>0</v>
      </c>
      <c r="P5190" s="179">
        <v>0</v>
      </c>
      <c r="Q5190" s="179">
        <v>0</v>
      </c>
      <c r="R5190" s="180">
        <v>0</v>
      </c>
      <c r="S5190" s="180">
        <v>0</v>
      </c>
      <c r="T5190" s="180">
        <v>0</v>
      </c>
    </row>
    <row r="5191" spans="2:20" x14ac:dyDescent="0.3">
      <c r="B5191" s="19">
        <v>5188</v>
      </c>
      <c r="C5191" s="179">
        <v>1</v>
      </c>
      <c r="D5191" s="179">
        <v>192466.48084433377</v>
      </c>
      <c r="E5191" s="179">
        <v>2272.7091274947625</v>
      </c>
      <c r="F5191" s="179">
        <v>0</v>
      </c>
      <c r="G5191" s="179">
        <v>0</v>
      </c>
      <c r="H5191" s="179">
        <v>13512.781378514583</v>
      </c>
      <c r="I5191" s="179">
        <v>0</v>
      </c>
      <c r="J5191" s="179">
        <v>0</v>
      </c>
      <c r="K5191" s="179">
        <v>0</v>
      </c>
      <c r="L5191" s="179">
        <v>0</v>
      </c>
      <c r="M5191" s="179">
        <v>16634.341388805544</v>
      </c>
      <c r="N5191" s="179">
        <v>0</v>
      </c>
      <c r="O5191" s="179">
        <v>0</v>
      </c>
      <c r="P5191" s="179">
        <v>0</v>
      </c>
      <c r="Q5191" s="179">
        <v>0</v>
      </c>
      <c r="R5191" s="180">
        <v>0</v>
      </c>
      <c r="S5191" s="180">
        <v>0</v>
      </c>
      <c r="T5191" s="180">
        <v>192466.48084433377</v>
      </c>
    </row>
    <row r="5192" spans="2:20" x14ac:dyDescent="0.3">
      <c r="B5192" s="19">
        <v>5189</v>
      </c>
      <c r="C5192" s="179">
        <v>0</v>
      </c>
      <c r="D5192" s="179">
        <v>0</v>
      </c>
      <c r="E5192" s="179">
        <v>528702.86091065325</v>
      </c>
      <c r="F5192" s="179">
        <v>1</v>
      </c>
      <c r="G5192" s="179">
        <v>14050.169365743133</v>
      </c>
      <c r="H5192" s="179">
        <v>28612.076229605678</v>
      </c>
      <c r="I5192" s="179">
        <v>0</v>
      </c>
      <c r="J5192" s="179">
        <v>0</v>
      </c>
      <c r="K5192" s="179">
        <v>0</v>
      </c>
      <c r="L5192" s="179">
        <v>0</v>
      </c>
      <c r="M5192" s="179">
        <v>92958.558307997082</v>
      </c>
      <c r="N5192" s="179">
        <v>0</v>
      </c>
      <c r="O5192" s="179">
        <v>0</v>
      </c>
      <c r="P5192" s="179">
        <v>0</v>
      </c>
      <c r="Q5192" s="179">
        <v>0</v>
      </c>
      <c r="R5192" s="180">
        <v>0</v>
      </c>
      <c r="S5192" s="180">
        <v>0</v>
      </c>
      <c r="T5192" s="180">
        <v>0</v>
      </c>
    </row>
    <row r="5193" spans="2:20" x14ac:dyDescent="0.3">
      <c r="B5193" s="19">
        <v>5190</v>
      </c>
      <c r="C5193" s="179">
        <v>0</v>
      </c>
      <c r="D5193" s="179">
        <v>0</v>
      </c>
      <c r="E5193" s="179">
        <v>40374.730009788145</v>
      </c>
      <c r="F5193" s="179">
        <v>0</v>
      </c>
      <c r="G5193" s="179">
        <v>0</v>
      </c>
      <c r="H5193" s="179">
        <v>203964.45652099274</v>
      </c>
      <c r="I5193" s="179">
        <v>0</v>
      </c>
      <c r="J5193" s="179">
        <v>0</v>
      </c>
      <c r="K5193" s="179">
        <v>0</v>
      </c>
      <c r="L5193" s="179">
        <v>0</v>
      </c>
      <c r="M5193" s="179">
        <v>3336.3342550536745</v>
      </c>
      <c r="N5193" s="179">
        <v>0</v>
      </c>
      <c r="O5193" s="179">
        <v>0</v>
      </c>
      <c r="P5193" s="179">
        <v>0</v>
      </c>
      <c r="Q5193" s="179">
        <v>0</v>
      </c>
      <c r="R5193" s="180">
        <v>0</v>
      </c>
      <c r="S5193" s="180">
        <v>0</v>
      </c>
      <c r="T5193" s="180">
        <v>0</v>
      </c>
    </row>
    <row r="5194" spans="2:20" x14ac:dyDescent="0.3">
      <c r="B5194" s="19">
        <v>5191</v>
      </c>
      <c r="C5194" s="179">
        <v>0</v>
      </c>
      <c r="D5194" s="179">
        <v>0</v>
      </c>
      <c r="E5194" s="179">
        <v>54636.724792006717</v>
      </c>
      <c r="F5194" s="179">
        <v>0</v>
      </c>
      <c r="G5194" s="179">
        <v>0</v>
      </c>
      <c r="H5194" s="179">
        <v>18416.145727822146</v>
      </c>
      <c r="I5194" s="179">
        <v>0</v>
      </c>
      <c r="J5194" s="179">
        <v>0</v>
      </c>
      <c r="K5194" s="179">
        <v>0</v>
      </c>
      <c r="L5194" s="179">
        <v>0</v>
      </c>
      <c r="M5194" s="179">
        <v>195029.98456976187</v>
      </c>
      <c r="N5194" s="179">
        <v>0</v>
      </c>
      <c r="O5194" s="179">
        <v>0</v>
      </c>
      <c r="P5194" s="179">
        <v>0</v>
      </c>
      <c r="Q5194" s="179">
        <v>0</v>
      </c>
      <c r="R5194" s="180">
        <v>0</v>
      </c>
      <c r="S5194" s="180">
        <v>0</v>
      </c>
      <c r="T5194" s="180">
        <v>0</v>
      </c>
    </row>
    <row r="5195" spans="2:20" x14ac:dyDescent="0.3">
      <c r="B5195" s="19">
        <v>5192</v>
      </c>
      <c r="C5195" s="179">
        <v>0</v>
      </c>
      <c r="D5195" s="179">
        <v>0</v>
      </c>
      <c r="E5195" s="179">
        <v>302205.60177152086</v>
      </c>
      <c r="F5195" s="179">
        <v>0</v>
      </c>
      <c r="G5195" s="179">
        <v>0</v>
      </c>
      <c r="H5195" s="179">
        <v>49945.052810354246</v>
      </c>
      <c r="I5195" s="179">
        <v>0</v>
      </c>
      <c r="J5195" s="179">
        <v>0</v>
      </c>
      <c r="K5195" s="179">
        <v>0</v>
      </c>
      <c r="L5195" s="179">
        <v>0</v>
      </c>
      <c r="M5195" s="179">
        <v>55504.393141111963</v>
      </c>
      <c r="N5195" s="179">
        <v>0</v>
      </c>
      <c r="O5195" s="179">
        <v>0</v>
      </c>
      <c r="P5195" s="179">
        <v>0</v>
      </c>
      <c r="Q5195" s="179">
        <v>0</v>
      </c>
      <c r="R5195" s="180">
        <v>0</v>
      </c>
      <c r="S5195" s="180">
        <v>0</v>
      </c>
      <c r="T5195" s="180">
        <v>0</v>
      </c>
    </row>
    <row r="5196" spans="2:20" x14ac:dyDescent="0.3">
      <c r="B5196" s="19">
        <v>5193</v>
      </c>
      <c r="C5196" s="179">
        <v>0</v>
      </c>
      <c r="D5196" s="179">
        <v>0</v>
      </c>
      <c r="E5196" s="179">
        <v>570546.99671934033</v>
      </c>
      <c r="F5196" s="179">
        <v>0</v>
      </c>
      <c r="G5196" s="179">
        <v>0</v>
      </c>
      <c r="H5196" s="179">
        <v>58765.327974081614</v>
      </c>
      <c r="I5196" s="179">
        <v>0</v>
      </c>
      <c r="J5196" s="179">
        <v>0</v>
      </c>
      <c r="K5196" s="179">
        <v>0</v>
      </c>
      <c r="L5196" s="179">
        <v>0</v>
      </c>
      <c r="M5196" s="179">
        <v>59854.213395370753</v>
      </c>
      <c r="N5196" s="179">
        <v>0</v>
      </c>
      <c r="O5196" s="179">
        <v>0</v>
      </c>
      <c r="P5196" s="179">
        <v>0</v>
      </c>
      <c r="Q5196" s="179">
        <v>0</v>
      </c>
      <c r="R5196" s="180">
        <v>0</v>
      </c>
      <c r="S5196" s="180">
        <v>0</v>
      </c>
      <c r="T5196" s="180">
        <v>0</v>
      </c>
    </row>
    <row r="5197" spans="2:20" x14ac:dyDescent="0.3">
      <c r="B5197" s="19">
        <v>5194</v>
      </c>
      <c r="C5197" s="179">
        <v>0</v>
      </c>
      <c r="D5197" s="179">
        <v>0</v>
      </c>
      <c r="E5197" s="179">
        <v>17144.15988056107</v>
      </c>
      <c r="F5197" s="179">
        <v>0</v>
      </c>
      <c r="G5197" s="179">
        <v>0</v>
      </c>
      <c r="H5197" s="179">
        <v>41931.900459002609</v>
      </c>
      <c r="I5197" s="179">
        <v>0</v>
      </c>
      <c r="J5197" s="179">
        <v>0</v>
      </c>
      <c r="K5197" s="179">
        <v>0</v>
      </c>
      <c r="L5197" s="179">
        <v>0</v>
      </c>
      <c r="M5197" s="179">
        <v>1003.3804727554291</v>
      </c>
      <c r="N5197" s="179">
        <v>0</v>
      </c>
      <c r="O5197" s="179">
        <v>0</v>
      </c>
      <c r="P5197" s="179">
        <v>0</v>
      </c>
      <c r="Q5197" s="179">
        <v>0</v>
      </c>
      <c r="R5197" s="180">
        <v>0</v>
      </c>
      <c r="S5197" s="180">
        <v>0</v>
      </c>
      <c r="T5197" s="180">
        <v>0</v>
      </c>
    </row>
    <row r="5198" spans="2:20" x14ac:dyDescent="0.3">
      <c r="B5198" s="19">
        <v>5195</v>
      </c>
      <c r="C5198" s="179">
        <v>0</v>
      </c>
      <c r="D5198" s="179">
        <v>0</v>
      </c>
      <c r="E5198" s="179">
        <v>9496.8364126881515</v>
      </c>
      <c r="F5198" s="179">
        <v>0</v>
      </c>
      <c r="G5198" s="179">
        <v>0</v>
      </c>
      <c r="H5198" s="179">
        <v>102502.19072340688</v>
      </c>
      <c r="I5198" s="179">
        <v>0</v>
      </c>
      <c r="J5198" s="179">
        <v>0</v>
      </c>
      <c r="K5198" s="179">
        <v>0</v>
      </c>
      <c r="L5198" s="179">
        <v>0</v>
      </c>
      <c r="M5198" s="179">
        <v>63980.25741982882</v>
      </c>
      <c r="N5198" s="179">
        <v>0</v>
      </c>
      <c r="O5198" s="179">
        <v>0</v>
      </c>
      <c r="P5198" s="179">
        <v>0</v>
      </c>
      <c r="Q5198" s="179">
        <v>0</v>
      </c>
      <c r="R5198" s="180">
        <v>0</v>
      </c>
      <c r="S5198" s="180">
        <v>0</v>
      </c>
      <c r="T5198" s="180">
        <v>0</v>
      </c>
    </row>
    <row r="5199" spans="2:20" x14ac:dyDescent="0.3">
      <c r="B5199" s="19">
        <v>5196</v>
      </c>
      <c r="C5199" s="179">
        <v>0</v>
      </c>
      <c r="D5199" s="179">
        <v>0</v>
      </c>
      <c r="E5199" s="179">
        <v>311316.76687487098</v>
      </c>
      <c r="F5199" s="179">
        <v>0</v>
      </c>
      <c r="G5199" s="179">
        <v>0</v>
      </c>
      <c r="H5199" s="179">
        <v>12888.989204515923</v>
      </c>
      <c r="I5199" s="179">
        <v>0</v>
      </c>
      <c r="J5199" s="179">
        <v>0</v>
      </c>
      <c r="K5199" s="179">
        <v>0</v>
      </c>
      <c r="L5199" s="179">
        <v>0</v>
      </c>
      <c r="M5199" s="179">
        <v>1295093.4362431669</v>
      </c>
      <c r="N5199" s="179">
        <v>0</v>
      </c>
      <c r="O5199" s="179">
        <v>0</v>
      </c>
      <c r="P5199" s="179">
        <v>0</v>
      </c>
      <c r="Q5199" s="179">
        <v>0</v>
      </c>
      <c r="R5199" s="180">
        <v>0</v>
      </c>
      <c r="S5199" s="180">
        <v>0</v>
      </c>
      <c r="T5199" s="180">
        <v>0</v>
      </c>
    </row>
    <row r="5200" spans="2:20" x14ac:dyDescent="0.3">
      <c r="B5200" s="19">
        <v>5197</v>
      </c>
      <c r="C5200" s="179">
        <v>0</v>
      </c>
      <c r="D5200" s="179">
        <v>0</v>
      </c>
      <c r="E5200" s="179">
        <v>325967.82304280932</v>
      </c>
      <c r="F5200" s="179">
        <v>0</v>
      </c>
      <c r="G5200" s="179">
        <v>0</v>
      </c>
      <c r="H5200" s="179">
        <v>15541.282725957735</v>
      </c>
      <c r="I5200" s="179">
        <v>0</v>
      </c>
      <c r="J5200" s="179">
        <v>0</v>
      </c>
      <c r="K5200" s="179">
        <v>0</v>
      </c>
      <c r="L5200" s="179">
        <v>0</v>
      </c>
      <c r="M5200" s="179">
        <v>17204.688576566776</v>
      </c>
      <c r="N5200" s="179">
        <v>0</v>
      </c>
      <c r="O5200" s="179">
        <v>0</v>
      </c>
      <c r="P5200" s="179">
        <v>0</v>
      </c>
      <c r="Q5200" s="179">
        <v>0</v>
      </c>
      <c r="R5200" s="180">
        <v>0</v>
      </c>
      <c r="S5200" s="180">
        <v>0</v>
      </c>
      <c r="T5200" s="180">
        <v>0</v>
      </c>
    </row>
    <row r="5201" spans="2:20" x14ac:dyDescent="0.3">
      <c r="B5201" s="19">
        <v>5198</v>
      </c>
      <c r="C5201" s="179">
        <v>0</v>
      </c>
      <c r="D5201" s="179">
        <v>0</v>
      </c>
      <c r="E5201" s="179">
        <v>126063.35884045254</v>
      </c>
      <c r="F5201" s="179">
        <v>0</v>
      </c>
      <c r="G5201" s="179">
        <v>0</v>
      </c>
      <c r="H5201" s="179">
        <v>39596.629993870054</v>
      </c>
      <c r="I5201" s="179">
        <v>0</v>
      </c>
      <c r="J5201" s="179">
        <v>0</v>
      </c>
      <c r="K5201" s="179">
        <v>0</v>
      </c>
      <c r="L5201" s="179">
        <v>0</v>
      </c>
      <c r="M5201" s="179">
        <v>910544.08839279483</v>
      </c>
      <c r="N5201" s="179">
        <v>0</v>
      </c>
      <c r="O5201" s="179">
        <v>0</v>
      </c>
      <c r="P5201" s="179">
        <v>0</v>
      </c>
      <c r="Q5201" s="179">
        <v>0</v>
      </c>
      <c r="R5201" s="180">
        <v>0</v>
      </c>
      <c r="S5201" s="180">
        <v>0</v>
      </c>
      <c r="T5201" s="180">
        <v>0</v>
      </c>
    </row>
    <row r="5202" spans="2:20" x14ac:dyDescent="0.3">
      <c r="B5202" s="19">
        <v>5199</v>
      </c>
      <c r="C5202" s="179">
        <v>0</v>
      </c>
      <c r="D5202" s="179">
        <v>0</v>
      </c>
      <c r="E5202" s="179">
        <v>626469.88046692638</v>
      </c>
      <c r="F5202" s="179">
        <v>0</v>
      </c>
      <c r="G5202" s="179">
        <v>0</v>
      </c>
      <c r="H5202" s="179">
        <v>128829.53889115818</v>
      </c>
      <c r="I5202" s="179">
        <v>0</v>
      </c>
      <c r="J5202" s="179">
        <v>0</v>
      </c>
      <c r="K5202" s="179">
        <v>0</v>
      </c>
      <c r="L5202" s="179">
        <v>0</v>
      </c>
      <c r="M5202" s="179">
        <v>35370.176299293766</v>
      </c>
      <c r="N5202" s="179">
        <v>0</v>
      </c>
      <c r="O5202" s="179">
        <v>0</v>
      </c>
      <c r="P5202" s="179">
        <v>0</v>
      </c>
      <c r="Q5202" s="179">
        <v>0</v>
      </c>
      <c r="R5202" s="180">
        <v>0</v>
      </c>
      <c r="S5202" s="180">
        <v>0</v>
      </c>
      <c r="T5202" s="180">
        <v>0</v>
      </c>
    </row>
    <row r="5203" spans="2:20" x14ac:dyDescent="0.3">
      <c r="B5203" s="19">
        <v>5200</v>
      </c>
      <c r="C5203" s="179">
        <v>0</v>
      </c>
      <c r="D5203" s="179">
        <v>0</v>
      </c>
      <c r="E5203" s="179">
        <v>198691.42759792376</v>
      </c>
      <c r="F5203" s="179">
        <v>0</v>
      </c>
      <c r="G5203" s="179">
        <v>0</v>
      </c>
      <c r="H5203" s="179">
        <v>30987.885086048136</v>
      </c>
      <c r="I5203" s="179">
        <v>0</v>
      </c>
      <c r="J5203" s="179">
        <v>0</v>
      </c>
      <c r="K5203" s="179">
        <v>0</v>
      </c>
      <c r="L5203" s="179">
        <v>0</v>
      </c>
      <c r="M5203" s="179">
        <v>87011.512244807702</v>
      </c>
      <c r="N5203" s="179">
        <v>0</v>
      </c>
      <c r="O5203" s="179">
        <v>0</v>
      </c>
      <c r="P5203" s="179">
        <v>0</v>
      </c>
      <c r="Q5203" s="179">
        <v>0</v>
      </c>
      <c r="R5203" s="180">
        <v>0</v>
      </c>
      <c r="S5203" s="180">
        <v>0</v>
      </c>
      <c r="T5203" s="180">
        <v>0</v>
      </c>
    </row>
    <row r="5204" spans="2:20" x14ac:dyDescent="0.3">
      <c r="B5204" s="19">
        <v>5201</v>
      </c>
      <c r="C5204" s="179">
        <v>0</v>
      </c>
      <c r="D5204" s="179">
        <v>0</v>
      </c>
      <c r="E5204" s="179">
        <v>54810.156782011356</v>
      </c>
      <c r="F5204" s="179">
        <v>0</v>
      </c>
      <c r="G5204" s="179">
        <v>0</v>
      </c>
      <c r="H5204" s="179">
        <v>654108.62022799568</v>
      </c>
      <c r="I5204" s="179">
        <v>0</v>
      </c>
      <c r="J5204" s="179">
        <v>0</v>
      </c>
      <c r="K5204" s="179">
        <v>0</v>
      </c>
      <c r="L5204" s="179">
        <v>0</v>
      </c>
      <c r="M5204" s="179">
        <v>29242.953119264715</v>
      </c>
      <c r="N5204" s="179">
        <v>0</v>
      </c>
      <c r="O5204" s="179">
        <v>0</v>
      </c>
      <c r="P5204" s="179">
        <v>0</v>
      </c>
      <c r="Q5204" s="179">
        <v>0</v>
      </c>
      <c r="R5204" s="180">
        <v>0</v>
      </c>
      <c r="S5204" s="180">
        <v>0</v>
      </c>
      <c r="T5204" s="180">
        <v>0</v>
      </c>
    </row>
    <row r="5205" spans="2:20" x14ac:dyDescent="0.3">
      <c r="B5205" s="19">
        <v>5202</v>
      </c>
      <c r="C5205" s="179">
        <v>0</v>
      </c>
      <c r="D5205" s="179">
        <v>0</v>
      </c>
      <c r="E5205" s="179">
        <v>7790.3412832705199</v>
      </c>
      <c r="F5205" s="179">
        <v>0</v>
      </c>
      <c r="G5205" s="179">
        <v>0</v>
      </c>
      <c r="H5205" s="179">
        <v>166373.04041357798</v>
      </c>
      <c r="I5205" s="179">
        <v>0</v>
      </c>
      <c r="J5205" s="179">
        <v>0</v>
      </c>
      <c r="K5205" s="179">
        <v>0</v>
      </c>
      <c r="L5205" s="179">
        <v>0</v>
      </c>
      <c r="M5205" s="179">
        <v>41190.267065531829</v>
      </c>
      <c r="N5205" s="179">
        <v>0</v>
      </c>
      <c r="O5205" s="179">
        <v>0</v>
      </c>
      <c r="P5205" s="179">
        <v>0</v>
      </c>
      <c r="Q5205" s="179">
        <v>0</v>
      </c>
      <c r="R5205" s="180">
        <v>0</v>
      </c>
      <c r="S5205" s="180">
        <v>0</v>
      </c>
      <c r="T5205" s="180">
        <v>0</v>
      </c>
    </row>
    <row r="5206" spans="2:20" x14ac:dyDescent="0.3">
      <c r="B5206" s="19">
        <v>5203</v>
      </c>
      <c r="C5206" s="179">
        <v>0</v>
      </c>
      <c r="D5206" s="179">
        <v>0</v>
      </c>
      <c r="E5206" s="179">
        <v>23109.802241374669</v>
      </c>
      <c r="F5206" s="179">
        <v>0</v>
      </c>
      <c r="G5206" s="179">
        <v>0</v>
      </c>
      <c r="H5206" s="179">
        <v>7410.0711366416099</v>
      </c>
      <c r="I5206" s="179">
        <v>0</v>
      </c>
      <c r="J5206" s="179">
        <v>0</v>
      </c>
      <c r="K5206" s="179">
        <v>0</v>
      </c>
      <c r="L5206" s="179">
        <v>0</v>
      </c>
      <c r="M5206" s="179">
        <v>59155.189115896435</v>
      </c>
      <c r="N5206" s="179">
        <v>0</v>
      </c>
      <c r="O5206" s="179">
        <v>0</v>
      </c>
      <c r="P5206" s="179">
        <v>0</v>
      </c>
      <c r="Q5206" s="179">
        <v>0</v>
      </c>
      <c r="R5206" s="180">
        <v>0</v>
      </c>
      <c r="S5206" s="180">
        <v>0</v>
      </c>
      <c r="T5206" s="180">
        <v>0</v>
      </c>
    </row>
    <row r="5207" spans="2:20" x14ac:dyDescent="0.3">
      <c r="B5207" s="19">
        <v>5204</v>
      </c>
      <c r="C5207" s="179">
        <v>0</v>
      </c>
      <c r="D5207" s="179">
        <v>0</v>
      </c>
      <c r="E5207" s="179">
        <v>62880.168159170607</v>
      </c>
      <c r="F5207" s="179">
        <v>0</v>
      </c>
      <c r="G5207" s="179">
        <v>0</v>
      </c>
      <c r="H5207" s="179">
        <v>500771.78852282453</v>
      </c>
      <c r="I5207" s="179">
        <v>0</v>
      </c>
      <c r="J5207" s="179">
        <v>0</v>
      </c>
      <c r="K5207" s="179">
        <v>0</v>
      </c>
      <c r="L5207" s="179">
        <v>0</v>
      </c>
      <c r="M5207" s="179">
        <v>15541.282725957735</v>
      </c>
      <c r="N5207" s="179">
        <v>0</v>
      </c>
      <c r="O5207" s="179">
        <v>0</v>
      </c>
      <c r="P5207" s="179">
        <v>0</v>
      </c>
      <c r="Q5207" s="179">
        <v>0</v>
      </c>
      <c r="R5207" s="180">
        <v>0</v>
      </c>
      <c r="S5207" s="180">
        <v>0</v>
      </c>
      <c r="T5207" s="180">
        <v>0</v>
      </c>
    </row>
    <row r="5208" spans="2:20" x14ac:dyDescent="0.3">
      <c r="B5208" s="19">
        <v>5205</v>
      </c>
      <c r="C5208" s="179">
        <v>0</v>
      </c>
      <c r="D5208" s="179">
        <v>0</v>
      </c>
      <c r="E5208" s="179">
        <v>2854.3023963715436</v>
      </c>
      <c r="F5208" s="179">
        <v>0</v>
      </c>
      <c r="G5208" s="179">
        <v>0</v>
      </c>
      <c r="H5208" s="179">
        <v>20625.081804613874</v>
      </c>
      <c r="I5208" s="179">
        <v>0</v>
      </c>
      <c r="J5208" s="179">
        <v>0</v>
      </c>
      <c r="K5208" s="179">
        <v>0</v>
      </c>
      <c r="L5208" s="179">
        <v>0</v>
      </c>
      <c r="M5208" s="179">
        <v>28813.07309495825</v>
      </c>
      <c r="N5208" s="179">
        <v>0</v>
      </c>
      <c r="O5208" s="179">
        <v>0</v>
      </c>
      <c r="P5208" s="179">
        <v>0</v>
      </c>
      <c r="Q5208" s="179">
        <v>0</v>
      </c>
      <c r="R5208" s="180">
        <v>0</v>
      </c>
      <c r="S5208" s="180">
        <v>0</v>
      </c>
      <c r="T5208" s="180">
        <v>0</v>
      </c>
    </row>
    <row r="5209" spans="2:20" x14ac:dyDescent="0.3">
      <c r="B5209" s="19">
        <v>5206</v>
      </c>
      <c r="C5209" s="179">
        <v>0</v>
      </c>
      <c r="D5209" s="179">
        <v>0</v>
      </c>
      <c r="E5209" s="179">
        <v>11457.552097386895</v>
      </c>
      <c r="F5209" s="179">
        <v>0</v>
      </c>
      <c r="G5209" s="179">
        <v>0</v>
      </c>
      <c r="H5209" s="179">
        <v>51287.402390679781</v>
      </c>
      <c r="I5209" s="179">
        <v>0</v>
      </c>
      <c r="J5209" s="179">
        <v>0</v>
      </c>
      <c r="K5209" s="179">
        <v>0</v>
      </c>
      <c r="L5209" s="179">
        <v>0</v>
      </c>
      <c r="M5209" s="179">
        <v>168433.92063405857</v>
      </c>
      <c r="N5209" s="179">
        <v>0</v>
      </c>
      <c r="O5209" s="179">
        <v>0</v>
      </c>
      <c r="P5209" s="179">
        <v>0</v>
      </c>
      <c r="Q5209" s="179">
        <v>0</v>
      </c>
      <c r="R5209" s="180">
        <v>0</v>
      </c>
      <c r="S5209" s="180">
        <v>0</v>
      </c>
      <c r="T5209" s="180">
        <v>0</v>
      </c>
    </row>
    <row r="5210" spans="2:20" x14ac:dyDescent="0.3">
      <c r="B5210" s="19">
        <v>5207</v>
      </c>
      <c r="C5210" s="179">
        <v>0</v>
      </c>
      <c r="D5210" s="179">
        <v>0</v>
      </c>
      <c r="E5210" s="179">
        <v>774552.15546433593</v>
      </c>
      <c r="F5210" s="179">
        <v>0</v>
      </c>
      <c r="G5210" s="179">
        <v>0</v>
      </c>
      <c r="H5210" s="179">
        <v>14705.700631234786</v>
      </c>
      <c r="I5210" s="179">
        <v>0</v>
      </c>
      <c r="J5210" s="179">
        <v>0</v>
      </c>
      <c r="K5210" s="179">
        <v>0</v>
      </c>
      <c r="L5210" s="179">
        <v>0</v>
      </c>
      <c r="M5210" s="179">
        <v>34263.185468235708</v>
      </c>
      <c r="N5210" s="179">
        <v>0</v>
      </c>
      <c r="O5210" s="179">
        <v>0</v>
      </c>
      <c r="P5210" s="179">
        <v>0</v>
      </c>
      <c r="Q5210" s="179">
        <v>0</v>
      </c>
      <c r="R5210" s="180">
        <v>0</v>
      </c>
      <c r="S5210" s="180">
        <v>0</v>
      </c>
      <c r="T5210" s="180">
        <v>0</v>
      </c>
    </row>
    <row r="5211" spans="2:20" x14ac:dyDescent="0.3">
      <c r="B5211" s="19">
        <v>5208</v>
      </c>
      <c r="C5211" s="179">
        <v>0</v>
      </c>
      <c r="D5211" s="179">
        <v>0</v>
      </c>
      <c r="E5211" s="179">
        <v>857213.82717293571</v>
      </c>
      <c r="F5211" s="179">
        <v>0</v>
      </c>
      <c r="G5211" s="179">
        <v>0</v>
      </c>
      <c r="H5211" s="179">
        <v>25527.959654287701</v>
      </c>
      <c r="I5211" s="179">
        <v>0</v>
      </c>
      <c r="J5211" s="179">
        <v>0</v>
      </c>
      <c r="K5211" s="179">
        <v>0</v>
      </c>
      <c r="L5211" s="179">
        <v>0</v>
      </c>
      <c r="M5211" s="179">
        <v>21687.510702406471</v>
      </c>
      <c r="N5211" s="179">
        <v>0</v>
      </c>
      <c r="O5211" s="179">
        <v>0</v>
      </c>
      <c r="P5211" s="179">
        <v>0</v>
      </c>
      <c r="Q5211" s="179">
        <v>0</v>
      </c>
      <c r="R5211" s="180">
        <v>0</v>
      </c>
      <c r="S5211" s="180">
        <v>0</v>
      </c>
      <c r="T5211" s="180">
        <v>0</v>
      </c>
    </row>
    <row r="5212" spans="2:20" x14ac:dyDescent="0.3">
      <c r="B5212" s="19">
        <v>5209</v>
      </c>
      <c r="C5212" s="179">
        <v>0</v>
      </c>
      <c r="D5212" s="179">
        <v>0</v>
      </c>
      <c r="E5212" s="179">
        <v>74339.78314003651</v>
      </c>
      <c r="F5212" s="179">
        <v>0</v>
      </c>
      <c r="G5212" s="179">
        <v>0</v>
      </c>
      <c r="H5212" s="179">
        <v>4744.9349265802248</v>
      </c>
      <c r="I5212" s="179">
        <v>0</v>
      </c>
      <c r="J5212" s="179">
        <v>0</v>
      </c>
      <c r="K5212" s="179">
        <v>0</v>
      </c>
      <c r="L5212" s="179">
        <v>0</v>
      </c>
      <c r="M5212" s="179">
        <v>412117.06204675254</v>
      </c>
      <c r="N5212" s="179">
        <v>0</v>
      </c>
      <c r="O5212" s="179">
        <v>0</v>
      </c>
      <c r="P5212" s="179">
        <v>0</v>
      </c>
      <c r="Q5212" s="179">
        <v>0</v>
      </c>
      <c r="R5212" s="180">
        <v>0</v>
      </c>
      <c r="S5212" s="180">
        <v>0</v>
      </c>
      <c r="T5212" s="180">
        <v>0</v>
      </c>
    </row>
    <row r="5213" spans="2:20" x14ac:dyDescent="0.3">
      <c r="B5213" s="19">
        <v>5210</v>
      </c>
      <c r="C5213" s="179">
        <v>0</v>
      </c>
      <c r="D5213" s="179">
        <v>0</v>
      </c>
      <c r="E5213" s="179">
        <v>126813.22672497707</v>
      </c>
      <c r="F5213" s="179">
        <v>0</v>
      </c>
      <c r="G5213" s="179">
        <v>0</v>
      </c>
      <c r="H5213" s="179">
        <v>56371.338984218193</v>
      </c>
      <c r="I5213" s="179">
        <v>0</v>
      </c>
      <c r="J5213" s="179">
        <v>0</v>
      </c>
      <c r="K5213" s="179">
        <v>0</v>
      </c>
      <c r="L5213" s="179">
        <v>0</v>
      </c>
      <c r="M5213" s="179">
        <v>77317.828064000656</v>
      </c>
      <c r="N5213" s="179">
        <v>0</v>
      </c>
      <c r="O5213" s="179">
        <v>0</v>
      </c>
      <c r="P5213" s="179">
        <v>0</v>
      </c>
      <c r="Q5213" s="179">
        <v>0</v>
      </c>
      <c r="R5213" s="180">
        <v>0</v>
      </c>
      <c r="S5213" s="180">
        <v>0</v>
      </c>
      <c r="T5213" s="180">
        <v>0</v>
      </c>
    </row>
    <row r="5214" spans="2:20" x14ac:dyDescent="0.3">
      <c r="B5214" s="19">
        <v>5211</v>
      </c>
      <c r="C5214" s="179">
        <v>0</v>
      </c>
      <c r="D5214" s="179">
        <v>0</v>
      </c>
      <c r="E5214" s="179">
        <v>221125.64303693565</v>
      </c>
      <c r="F5214" s="179">
        <v>0</v>
      </c>
      <c r="G5214" s="179">
        <v>0</v>
      </c>
      <c r="H5214" s="179">
        <v>2528.0989689903172</v>
      </c>
      <c r="I5214" s="179">
        <v>0</v>
      </c>
      <c r="J5214" s="179">
        <v>0</v>
      </c>
      <c r="K5214" s="179">
        <v>0</v>
      </c>
      <c r="L5214" s="179">
        <v>0</v>
      </c>
      <c r="M5214" s="179">
        <v>8690.8478417937076</v>
      </c>
      <c r="N5214" s="179">
        <v>0</v>
      </c>
      <c r="O5214" s="179">
        <v>0</v>
      </c>
      <c r="P5214" s="179">
        <v>0</v>
      </c>
      <c r="Q5214" s="179">
        <v>0</v>
      </c>
      <c r="R5214" s="180">
        <v>0</v>
      </c>
      <c r="S5214" s="180">
        <v>0</v>
      </c>
      <c r="T5214" s="180">
        <v>0</v>
      </c>
    </row>
    <row r="5215" spans="2:20" x14ac:dyDescent="0.3">
      <c r="B5215" s="19">
        <v>5212</v>
      </c>
      <c r="C5215" s="179">
        <v>0</v>
      </c>
      <c r="D5215" s="179">
        <v>0</v>
      </c>
      <c r="E5215" s="179">
        <v>45405.102109951586</v>
      </c>
      <c r="F5215" s="179">
        <v>0</v>
      </c>
      <c r="G5215" s="179">
        <v>0</v>
      </c>
      <c r="H5215" s="179">
        <v>38671.83765108361</v>
      </c>
      <c r="I5215" s="179">
        <v>0</v>
      </c>
      <c r="J5215" s="179">
        <v>0</v>
      </c>
      <c r="K5215" s="179">
        <v>0</v>
      </c>
      <c r="L5215" s="179">
        <v>0</v>
      </c>
      <c r="M5215" s="179">
        <v>126938.58714313165</v>
      </c>
      <c r="N5215" s="179">
        <v>0</v>
      </c>
      <c r="O5215" s="179">
        <v>0</v>
      </c>
      <c r="P5215" s="179">
        <v>0</v>
      </c>
      <c r="Q5215" s="179">
        <v>0</v>
      </c>
      <c r="R5215" s="180">
        <v>0</v>
      </c>
      <c r="S5215" s="180">
        <v>0</v>
      </c>
      <c r="T5215" s="180">
        <v>0</v>
      </c>
    </row>
    <row r="5216" spans="2:20" x14ac:dyDescent="0.3">
      <c r="B5216" s="19">
        <v>5213</v>
      </c>
      <c r="C5216" s="179">
        <v>0</v>
      </c>
      <c r="D5216" s="179">
        <v>0</v>
      </c>
      <c r="E5216" s="179">
        <v>386155.11137928156</v>
      </c>
      <c r="F5216" s="179">
        <v>0</v>
      </c>
      <c r="G5216" s="179">
        <v>0</v>
      </c>
      <c r="H5216" s="179">
        <v>81393.937802837507</v>
      </c>
      <c r="I5216" s="179">
        <v>0</v>
      </c>
      <c r="J5216" s="179">
        <v>0</v>
      </c>
      <c r="K5216" s="179">
        <v>0</v>
      </c>
      <c r="L5216" s="179">
        <v>0</v>
      </c>
      <c r="M5216" s="179">
        <v>66459.241636550505</v>
      </c>
      <c r="N5216" s="179">
        <v>0</v>
      </c>
      <c r="O5216" s="179">
        <v>0</v>
      </c>
      <c r="P5216" s="179">
        <v>0</v>
      </c>
      <c r="Q5216" s="179">
        <v>0</v>
      </c>
      <c r="R5216" s="180">
        <v>0</v>
      </c>
      <c r="S5216" s="180">
        <v>0</v>
      </c>
      <c r="T5216" s="180">
        <v>0</v>
      </c>
    </row>
    <row r="5217" spans="2:20" x14ac:dyDescent="0.3">
      <c r="B5217" s="19">
        <v>5214</v>
      </c>
      <c r="C5217" s="179">
        <v>0</v>
      </c>
      <c r="D5217" s="179">
        <v>0</v>
      </c>
      <c r="E5217" s="179">
        <v>429191.88482101564</v>
      </c>
      <c r="F5217" s="179">
        <v>0</v>
      </c>
      <c r="G5217" s="179">
        <v>0</v>
      </c>
      <c r="H5217" s="179">
        <v>10725.075066552479</v>
      </c>
      <c r="I5217" s="179">
        <v>0</v>
      </c>
      <c r="J5217" s="179">
        <v>0</v>
      </c>
      <c r="K5217" s="179">
        <v>0</v>
      </c>
      <c r="L5217" s="179">
        <v>0</v>
      </c>
      <c r="M5217" s="179">
        <v>211543.92124006478</v>
      </c>
      <c r="N5217" s="179">
        <v>0</v>
      </c>
      <c r="O5217" s="179">
        <v>0</v>
      </c>
      <c r="P5217" s="179">
        <v>0</v>
      </c>
      <c r="Q5217" s="179">
        <v>0</v>
      </c>
      <c r="R5217" s="180">
        <v>0</v>
      </c>
      <c r="S5217" s="180">
        <v>0</v>
      </c>
      <c r="T5217" s="180">
        <v>0</v>
      </c>
    </row>
    <row r="5218" spans="2:20" x14ac:dyDescent="0.3">
      <c r="B5218" s="19">
        <v>5215</v>
      </c>
      <c r="C5218" s="179">
        <v>0</v>
      </c>
      <c r="D5218" s="179">
        <v>0</v>
      </c>
      <c r="E5218" s="179">
        <v>20498.386730923496</v>
      </c>
      <c r="F5218" s="179">
        <v>0</v>
      </c>
      <c r="G5218" s="179">
        <v>0</v>
      </c>
      <c r="H5218" s="179">
        <v>193023.50088562438</v>
      </c>
      <c r="I5218" s="179">
        <v>0</v>
      </c>
      <c r="J5218" s="179">
        <v>0</v>
      </c>
      <c r="K5218" s="179">
        <v>0</v>
      </c>
      <c r="L5218" s="179">
        <v>0</v>
      </c>
      <c r="M5218" s="179">
        <v>113056.48843386723</v>
      </c>
      <c r="N5218" s="179">
        <v>0</v>
      </c>
      <c r="O5218" s="179">
        <v>0</v>
      </c>
      <c r="P5218" s="179">
        <v>0</v>
      </c>
      <c r="Q5218" s="179">
        <v>0</v>
      </c>
      <c r="R5218" s="180">
        <v>0</v>
      </c>
      <c r="S5218" s="180">
        <v>0</v>
      </c>
      <c r="T5218" s="180">
        <v>0</v>
      </c>
    </row>
    <row r="5219" spans="2:20" x14ac:dyDescent="0.3">
      <c r="B5219" s="19">
        <v>5216</v>
      </c>
      <c r="C5219" s="179">
        <v>0</v>
      </c>
      <c r="D5219" s="179">
        <v>0</v>
      </c>
      <c r="E5219" s="179">
        <v>110292.28927102848</v>
      </c>
      <c r="F5219" s="179">
        <v>0</v>
      </c>
      <c r="G5219" s="179">
        <v>0</v>
      </c>
      <c r="H5219" s="179">
        <v>38840.18628498094</v>
      </c>
      <c r="I5219" s="179">
        <v>0</v>
      </c>
      <c r="J5219" s="179">
        <v>0</v>
      </c>
      <c r="K5219" s="179">
        <v>0</v>
      </c>
      <c r="L5219" s="179">
        <v>0</v>
      </c>
      <c r="M5219" s="179">
        <v>156248.52590243315</v>
      </c>
      <c r="N5219" s="179">
        <v>0</v>
      </c>
      <c r="O5219" s="179">
        <v>0</v>
      </c>
      <c r="P5219" s="179">
        <v>0</v>
      </c>
      <c r="Q5219" s="179">
        <v>0</v>
      </c>
      <c r="R5219" s="180">
        <v>0</v>
      </c>
      <c r="S5219" s="180">
        <v>0</v>
      </c>
      <c r="T5219" s="180">
        <v>0</v>
      </c>
    </row>
    <row r="5220" spans="2:20" x14ac:dyDescent="0.3">
      <c r="B5220" s="19">
        <v>5217</v>
      </c>
      <c r="C5220" s="179">
        <v>0</v>
      </c>
      <c r="D5220" s="179">
        <v>0</v>
      </c>
      <c r="E5220" s="179">
        <v>12627.142909270249</v>
      </c>
      <c r="F5220" s="179">
        <v>0</v>
      </c>
      <c r="G5220" s="179">
        <v>0</v>
      </c>
      <c r="H5220" s="179">
        <v>310396.29645835346</v>
      </c>
      <c r="I5220" s="179">
        <v>0</v>
      </c>
      <c r="J5220" s="179">
        <v>0</v>
      </c>
      <c r="K5220" s="179">
        <v>0</v>
      </c>
      <c r="L5220" s="179">
        <v>0</v>
      </c>
      <c r="M5220" s="179">
        <v>1033792.0698353963</v>
      </c>
      <c r="N5220" s="179">
        <v>0</v>
      </c>
      <c r="O5220" s="179">
        <v>0</v>
      </c>
      <c r="P5220" s="179">
        <v>0</v>
      </c>
      <c r="Q5220" s="179">
        <v>0</v>
      </c>
      <c r="R5220" s="180">
        <v>0</v>
      </c>
      <c r="S5220" s="180">
        <v>0</v>
      </c>
      <c r="T5220" s="180">
        <v>0</v>
      </c>
    </row>
    <row r="5221" spans="2:20" x14ac:dyDescent="0.3">
      <c r="B5221" s="19">
        <v>5218</v>
      </c>
      <c r="C5221" s="179">
        <v>0</v>
      </c>
      <c r="D5221" s="179">
        <v>0</v>
      </c>
      <c r="E5221" s="179">
        <v>847884.54604670138</v>
      </c>
      <c r="F5221" s="179">
        <v>0</v>
      </c>
      <c r="G5221" s="179">
        <v>0</v>
      </c>
      <c r="H5221" s="179">
        <v>41414.915759022399</v>
      </c>
      <c r="I5221" s="179">
        <v>0</v>
      </c>
      <c r="J5221" s="179">
        <v>0</v>
      </c>
      <c r="K5221" s="179">
        <v>0</v>
      </c>
      <c r="L5221" s="179">
        <v>0</v>
      </c>
      <c r="M5221" s="179">
        <v>1650181.1201959529</v>
      </c>
      <c r="N5221" s="179">
        <v>0</v>
      </c>
      <c r="O5221" s="179">
        <v>0</v>
      </c>
      <c r="P5221" s="179">
        <v>0</v>
      </c>
      <c r="Q5221" s="179">
        <v>0</v>
      </c>
      <c r="R5221" s="180">
        <v>0</v>
      </c>
      <c r="S5221" s="180">
        <v>0</v>
      </c>
      <c r="T5221" s="180">
        <v>0</v>
      </c>
    </row>
    <row r="5222" spans="2:20" x14ac:dyDescent="0.3">
      <c r="B5222" s="19">
        <v>5219</v>
      </c>
      <c r="C5222" s="179">
        <v>0</v>
      </c>
      <c r="D5222" s="179">
        <v>0</v>
      </c>
      <c r="E5222" s="179">
        <v>288174.83664269774</v>
      </c>
      <c r="F5222" s="179">
        <v>0</v>
      </c>
      <c r="G5222" s="179">
        <v>0</v>
      </c>
      <c r="H5222" s="179">
        <v>63560.406986715738</v>
      </c>
      <c r="I5222" s="179">
        <v>0</v>
      </c>
      <c r="J5222" s="179">
        <v>0</v>
      </c>
      <c r="K5222" s="179">
        <v>0</v>
      </c>
      <c r="L5222" s="179">
        <v>0</v>
      </c>
      <c r="M5222" s="179">
        <v>134507.96676944036</v>
      </c>
      <c r="N5222" s="179">
        <v>0</v>
      </c>
      <c r="O5222" s="179">
        <v>0</v>
      </c>
      <c r="P5222" s="179">
        <v>0</v>
      </c>
      <c r="Q5222" s="179">
        <v>0</v>
      </c>
      <c r="R5222" s="180">
        <v>0</v>
      </c>
      <c r="S5222" s="180">
        <v>0</v>
      </c>
      <c r="T5222" s="180">
        <v>0</v>
      </c>
    </row>
    <row r="5223" spans="2:20" x14ac:dyDescent="0.3">
      <c r="B5223" s="19">
        <v>5220</v>
      </c>
      <c r="C5223" s="179">
        <v>0</v>
      </c>
      <c r="D5223" s="179">
        <v>0</v>
      </c>
      <c r="E5223" s="179">
        <v>28815.554493369484</v>
      </c>
      <c r="F5223" s="179">
        <v>0</v>
      </c>
      <c r="G5223" s="179">
        <v>0</v>
      </c>
      <c r="H5223" s="179">
        <v>2187.849976659676</v>
      </c>
      <c r="I5223" s="179">
        <v>0</v>
      </c>
      <c r="J5223" s="179">
        <v>0</v>
      </c>
      <c r="K5223" s="179">
        <v>0</v>
      </c>
      <c r="L5223" s="179">
        <v>0</v>
      </c>
      <c r="M5223" s="179">
        <v>258486.92247455337</v>
      </c>
      <c r="N5223" s="179">
        <v>0</v>
      </c>
      <c r="O5223" s="179">
        <v>0</v>
      </c>
      <c r="P5223" s="179">
        <v>0</v>
      </c>
      <c r="Q5223" s="179">
        <v>0</v>
      </c>
      <c r="R5223" s="180">
        <v>0</v>
      </c>
      <c r="S5223" s="180">
        <v>0</v>
      </c>
      <c r="T5223" s="180">
        <v>0</v>
      </c>
    </row>
    <row r="5224" spans="2:20" x14ac:dyDescent="0.3">
      <c r="B5224" s="19">
        <v>5221</v>
      </c>
      <c r="C5224" s="179">
        <v>0</v>
      </c>
      <c r="D5224" s="179">
        <v>0</v>
      </c>
      <c r="E5224" s="179">
        <v>288589.59489068901</v>
      </c>
      <c r="F5224" s="179">
        <v>0</v>
      </c>
      <c r="G5224" s="179">
        <v>0</v>
      </c>
      <c r="H5224" s="179">
        <v>138856.0322949641</v>
      </c>
      <c r="I5224" s="179">
        <v>0</v>
      </c>
      <c r="J5224" s="179">
        <v>0</v>
      </c>
      <c r="K5224" s="179">
        <v>0</v>
      </c>
      <c r="L5224" s="179">
        <v>0</v>
      </c>
      <c r="M5224" s="179">
        <v>336058.47260909964</v>
      </c>
      <c r="N5224" s="179">
        <v>0</v>
      </c>
      <c r="O5224" s="179">
        <v>0</v>
      </c>
      <c r="P5224" s="179">
        <v>0</v>
      </c>
      <c r="Q5224" s="179">
        <v>0</v>
      </c>
      <c r="R5224" s="180">
        <v>0</v>
      </c>
      <c r="S5224" s="180">
        <v>0</v>
      </c>
      <c r="T5224" s="180">
        <v>0</v>
      </c>
    </row>
    <row r="5225" spans="2:20" x14ac:dyDescent="0.3">
      <c r="B5225" s="19">
        <v>5222</v>
      </c>
      <c r="C5225" s="179">
        <v>0</v>
      </c>
      <c r="D5225" s="179">
        <v>0</v>
      </c>
      <c r="E5225" s="179">
        <v>379038.84806502284</v>
      </c>
      <c r="F5225" s="179">
        <v>0</v>
      </c>
      <c r="G5225" s="179">
        <v>0</v>
      </c>
      <c r="H5225" s="179">
        <v>811.31570834302818</v>
      </c>
      <c r="I5225" s="179">
        <v>0</v>
      </c>
      <c r="J5225" s="179">
        <v>0</v>
      </c>
      <c r="K5225" s="179">
        <v>0</v>
      </c>
      <c r="L5225" s="179">
        <v>0</v>
      </c>
      <c r="M5225" s="179">
        <v>14087.41938975284</v>
      </c>
      <c r="N5225" s="179">
        <v>0</v>
      </c>
      <c r="O5225" s="179">
        <v>0</v>
      </c>
      <c r="P5225" s="179">
        <v>0</v>
      </c>
      <c r="Q5225" s="179">
        <v>0</v>
      </c>
      <c r="R5225" s="180">
        <v>0</v>
      </c>
      <c r="S5225" s="180">
        <v>0</v>
      </c>
      <c r="T5225" s="180">
        <v>0</v>
      </c>
    </row>
    <row r="5226" spans="2:20" x14ac:dyDescent="0.3">
      <c r="B5226" s="19">
        <v>5223</v>
      </c>
      <c r="C5226" s="179">
        <v>0</v>
      </c>
      <c r="D5226" s="179">
        <v>0</v>
      </c>
      <c r="E5226" s="179">
        <v>40606.271578817286</v>
      </c>
      <c r="F5226" s="179">
        <v>0</v>
      </c>
      <c r="G5226" s="179">
        <v>0</v>
      </c>
      <c r="H5226" s="179">
        <v>9607.5888836722424</v>
      </c>
      <c r="I5226" s="179">
        <v>0</v>
      </c>
      <c r="J5226" s="179">
        <v>0</v>
      </c>
      <c r="K5226" s="179">
        <v>0</v>
      </c>
      <c r="L5226" s="179">
        <v>0</v>
      </c>
      <c r="M5226" s="179">
        <v>15993.085122171058</v>
      </c>
      <c r="N5226" s="179">
        <v>0</v>
      </c>
      <c r="O5226" s="179">
        <v>0</v>
      </c>
      <c r="P5226" s="179">
        <v>0</v>
      </c>
      <c r="Q5226" s="179">
        <v>0</v>
      </c>
      <c r="R5226" s="180">
        <v>0</v>
      </c>
      <c r="S5226" s="180">
        <v>0</v>
      </c>
      <c r="T5226" s="180">
        <v>0</v>
      </c>
    </row>
    <row r="5227" spans="2:20" x14ac:dyDescent="0.3">
      <c r="B5227" s="19">
        <v>5224</v>
      </c>
      <c r="C5227" s="179">
        <v>0</v>
      </c>
      <c r="D5227" s="179">
        <v>0</v>
      </c>
      <c r="E5227" s="179">
        <v>11644.151655281961</v>
      </c>
      <c r="F5227" s="179">
        <v>0</v>
      </c>
      <c r="G5227" s="179">
        <v>0</v>
      </c>
      <c r="H5227" s="179">
        <v>2080.7415145561158</v>
      </c>
      <c r="I5227" s="179">
        <v>0</v>
      </c>
      <c r="J5227" s="179">
        <v>0</v>
      </c>
      <c r="K5227" s="179">
        <v>0</v>
      </c>
      <c r="L5227" s="179">
        <v>0</v>
      </c>
      <c r="M5227" s="179">
        <v>6365.4376956174219</v>
      </c>
      <c r="N5227" s="179">
        <v>0</v>
      </c>
      <c r="O5227" s="179">
        <v>0</v>
      </c>
      <c r="P5227" s="179">
        <v>0</v>
      </c>
      <c r="Q5227" s="179">
        <v>0</v>
      </c>
      <c r="R5227" s="180">
        <v>0</v>
      </c>
      <c r="S5227" s="180">
        <v>0</v>
      </c>
      <c r="T5227" s="180">
        <v>0</v>
      </c>
    </row>
    <row r="5228" spans="2:20" x14ac:dyDescent="0.3">
      <c r="B5228" s="19">
        <v>5225</v>
      </c>
      <c r="C5228" s="179">
        <v>0</v>
      </c>
      <c r="D5228" s="179">
        <v>0</v>
      </c>
      <c r="E5228" s="179">
        <v>41522.123567625938</v>
      </c>
      <c r="F5228" s="179">
        <v>0</v>
      </c>
      <c r="G5228" s="179">
        <v>0</v>
      </c>
      <c r="H5228" s="179">
        <v>63328.303715184084</v>
      </c>
      <c r="I5228" s="179">
        <v>0</v>
      </c>
      <c r="J5228" s="179">
        <v>0</v>
      </c>
      <c r="K5228" s="179">
        <v>0</v>
      </c>
      <c r="L5228" s="179">
        <v>0</v>
      </c>
      <c r="M5228" s="179">
        <v>69691.264413869561</v>
      </c>
      <c r="N5228" s="179">
        <v>0</v>
      </c>
      <c r="O5228" s="179">
        <v>0</v>
      </c>
      <c r="P5228" s="179">
        <v>0</v>
      </c>
      <c r="Q5228" s="179">
        <v>0</v>
      </c>
      <c r="R5228" s="180">
        <v>0</v>
      </c>
      <c r="S5228" s="180">
        <v>0</v>
      </c>
      <c r="T5228" s="180">
        <v>0</v>
      </c>
    </row>
    <row r="5229" spans="2:20" x14ac:dyDescent="0.3">
      <c r="B5229" s="19">
        <v>5226</v>
      </c>
      <c r="C5229" s="179">
        <v>0</v>
      </c>
      <c r="D5229" s="179">
        <v>0</v>
      </c>
      <c r="E5229" s="179">
        <v>327474.9703107322</v>
      </c>
      <c r="F5229" s="179">
        <v>0</v>
      </c>
      <c r="G5229" s="179">
        <v>0</v>
      </c>
      <c r="H5229" s="179">
        <v>20508.481374362866</v>
      </c>
      <c r="I5229" s="179">
        <v>0</v>
      </c>
      <c r="J5229" s="179">
        <v>0</v>
      </c>
      <c r="K5229" s="179">
        <v>0</v>
      </c>
      <c r="L5229" s="179">
        <v>0</v>
      </c>
      <c r="M5229" s="179">
        <v>22475.347189313125</v>
      </c>
      <c r="N5229" s="179">
        <v>0</v>
      </c>
      <c r="O5229" s="179">
        <v>0</v>
      </c>
      <c r="P5229" s="179">
        <v>0</v>
      </c>
      <c r="Q5229" s="179">
        <v>0</v>
      </c>
      <c r="R5229" s="180">
        <v>0</v>
      </c>
      <c r="S5229" s="180">
        <v>0</v>
      </c>
      <c r="T5229" s="180">
        <v>0</v>
      </c>
    </row>
    <row r="5230" spans="2:20" x14ac:dyDescent="0.3">
      <c r="B5230" s="19">
        <v>5227</v>
      </c>
      <c r="C5230" s="179">
        <v>0</v>
      </c>
      <c r="D5230" s="179">
        <v>0</v>
      </c>
      <c r="E5230" s="179">
        <v>37245.835964734935</v>
      </c>
      <c r="F5230" s="179">
        <v>0</v>
      </c>
      <c r="G5230" s="179">
        <v>0</v>
      </c>
      <c r="H5230" s="179">
        <v>80059.292265526019</v>
      </c>
      <c r="I5230" s="179">
        <v>0</v>
      </c>
      <c r="J5230" s="179">
        <v>0</v>
      </c>
      <c r="K5230" s="179">
        <v>0</v>
      </c>
      <c r="L5230" s="179">
        <v>0</v>
      </c>
      <c r="M5230" s="179">
        <v>6963.989188851775</v>
      </c>
      <c r="N5230" s="179">
        <v>0</v>
      </c>
      <c r="O5230" s="179">
        <v>0</v>
      </c>
      <c r="P5230" s="179">
        <v>0</v>
      </c>
      <c r="Q5230" s="179">
        <v>0</v>
      </c>
      <c r="R5230" s="180">
        <v>0</v>
      </c>
      <c r="S5230" s="180">
        <v>0</v>
      </c>
      <c r="T5230" s="180">
        <v>0</v>
      </c>
    </row>
    <row r="5231" spans="2:20" x14ac:dyDescent="0.3">
      <c r="B5231" s="19">
        <v>5228</v>
      </c>
      <c r="C5231" s="179">
        <v>0</v>
      </c>
      <c r="D5231" s="179">
        <v>0</v>
      </c>
      <c r="E5231" s="179">
        <v>32139.16968966525</v>
      </c>
      <c r="F5231" s="179">
        <v>0</v>
      </c>
      <c r="G5231" s="179">
        <v>0</v>
      </c>
      <c r="H5231" s="179">
        <v>17581.941747366189</v>
      </c>
      <c r="I5231" s="179">
        <v>0</v>
      </c>
      <c r="J5231" s="179">
        <v>0</v>
      </c>
      <c r="K5231" s="179">
        <v>0</v>
      </c>
      <c r="L5231" s="179">
        <v>0</v>
      </c>
      <c r="M5231" s="179">
        <v>91039.551259158427</v>
      </c>
      <c r="N5231" s="179">
        <v>0</v>
      </c>
      <c r="O5231" s="179">
        <v>0</v>
      </c>
      <c r="P5231" s="179">
        <v>0</v>
      </c>
      <c r="Q5231" s="179">
        <v>0</v>
      </c>
      <c r="R5231" s="180">
        <v>0</v>
      </c>
      <c r="S5231" s="180">
        <v>0</v>
      </c>
      <c r="T5231" s="180">
        <v>0</v>
      </c>
    </row>
    <row r="5232" spans="2:20" x14ac:dyDescent="0.3">
      <c r="B5232" s="19">
        <v>5229</v>
      </c>
      <c r="C5232" s="179">
        <v>0</v>
      </c>
      <c r="D5232" s="179">
        <v>0</v>
      </c>
      <c r="E5232" s="179">
        <v>420212.5771743306</v>
      </c>
      <c r="F5232" s="179">
        <v>0</v>
      </c>
      <c r="G5232" s="179">
        <v>0</v>
      </c>
      <c r="H5232" s="179">
        <v>52856.660212471244</v>
      </c>
      <c r="I5232" s="179">
        <v>0</v>
      </c>
      <c r="J5232" s="179">
        <v>0</v>
      </c>
      <c r="K5232" s="179">
        <v>0</v>
      </c>
      <c r="L5232" s="179">
        <v>0</v>
      </c>
      <c r="M5232" s="179">
        <v>336724.65901222423</v>
      </c>
      <c r="N5232" s="179">
        <v>0</v>
      </c>
      <c r="O5232" s="179">
        <v>0</v>
      </c>
      <c r="P5232" s="179">
        <v>0</v>
      </c>
      <c r="Q5232" s="179">
        <v>0</v>
      </c>
      <c r="R5232" s="180">
        <v>0</v>
      </c>
      <c r="S5232" s="180">
        <v>0</v>
      </c>
      <c r="T5232" s="180">
        <v>0</v>
      </c>
    </row>
    <row r="5233" spans="2:20" x14ac:dyDescent="0.3">
      <c r="B5233" s="19">
        <v>5230</v>
      </c>
      <c r="C5233" s="179">
        <v>0</v>
      </c>
      <c r="D5233" s="179">
        <v>0</v>
      </c>
      <c r="E5233" s="179">
        <v>20860.238312809412</v>
      </c>
      <c r="F5233" s="179">
        <v>0</v>
      </c>
      <c r="G5233" s="179">
        <v>0</v>
      </c>
      <c r="H5233" s="179">
        <v>12989.457670603111</v>
      </c>
      <c r="I5233" s="179">
        <v>0</v>
      </c>
      <c r="J5233" s="179">
        <v>0</v>
      </c>
      <c r="K5233" s="179">
        <v>0</v>
      </c>
      <c r="L5233" s="179">
        <v>0</v>
      </c>
      <c r="M5233" s="179">
        <v>96320.773607001</v>
      </c>
      <c r="N5233" s="179">
        <v>0</v>
      </c>
      <c r="O5233" s="179">
        <v>0</v>
      </c>
      <c r="P5233" s="179">
        <v>0</v>
      </c>
      <c r="Q5233" s="179">
        <v>0</v>
      </c>
      <c r="R5233" s="180">
        <v>0</v>
      </c>
      <c r="S5233" s="180">
        <v>0</v>
      </c>
      <c r="T5233" s="180">
        <v>0</v>
      </c>
    </row>
    <row r="5234" spans="2:20" x14ac:dyDescent="0.3">
      <c r="B5234" s="19">
        <v>5231</v>
      </c>
      <c r="C5234" s="179">
        <v>0</v>
      </c>
      <c r="D5234" s="179">
        <v>0</v>
      </c>
      <c r="E5234" s="179">
        <v>322657.16800892766</v>
      </c>
      <c r="F5234" s="179">
        <v>0</v>
      </c>
      <c r="G5234" s="179">
        <v>0</v>
      </c>
      <c r="H5234" s="179">
        <v>218248.36172419193</v>
      </c>
      <c r="I5234" s="179">
        <v>0</v>
      </c>
      <c r="J5234" s="179">
        <v>0</v>
      </c>
      <c r="K5234" s="179">
        <v>0</v>
      </c>
      <c r="L5234" s="179">
        <v>0</v>
      </c>
      <c r="M5234" s="179">
        <v>443239.65734745818</v>
      </c>
      <c r="N5234" s="179">
        <v>0</v>
      </c>
      <c r="O5234" s="179">
        <v>0</v>
      </c>
      <c r="P5234" s="179">
        <v>0</v>
      </c>
      <c r="Q5234" s="179">
        <v>0</v>
      </c>
      <c r="R5234" s="180">
        <v>0</v>
      </c>
      <c r="S5234" s="180">
        <v>0</v>
      </c>
      <c r="T5234" s="180">
        <v>0</v>
      </c>
    </row>
    <row r="5235" spans="2:20" x14ac:dyDescent="0.3">
      <c r="B5235" s="19">
        <v>5232</v>
      </c>
      <c r="C5235" s="179">
        <v>0</v>
      </c>
      <c r="D5235" s="179">
        <v>0</v>
      </c>
      <c r="E5235" s="179">
        <v>11345.574802911486</v>
      </c>
      <c r="F5235" s="179">
        <v>0</v>
      </c>
      <c r="G5235" s="179">
        <v>0</v>
      </c>
      <c r="H5235" s="179">
        <v>62088.905023218897</v>
      </c>
      <c r="I5235" s="179">
        <v>0</v>
      </c>
      <c r="J5235" s="179">
        <v>0</v>
      </c>
      <c r="K5235" s="179">
        <v>0</v>
      </c>
      <c r="L5235" s="179">
        <v>0</v>
      </c>
      <c r="M5235" s="179">
        <v>4356.8918709741802</v>
      </c>
      <c r="N5235" s="179">
        <v>0</v>
      </c>
      <c r="O5235" s="179">
        <v>0</v>
      </c>
      <c r="P5235" s="179">
        <v>0</v>
      </c>
      <c r="Q5235" s="179">
        <v>0</v>
      </c>
      <c r="R5235" s="180">
        <v>0</v>
      </c>
      <c r="S5235" s="180">
        <v>0</v>
      </c>
      <c r="T5235" s="180">
        <v>0</v>
      </c>
    </row>
    <row r="5236" spans="2:20" x14ac:dyDescent="0.3">
      <c r="B5236" s="19">
        <v>5233</v>
      </c>
      <c r="C5236" s="179">
        <v>0</v>
      </c>
      <c r="D5236" s="179">
        <v>0</v>
      </c>
      <c r="E5236" s="179">
        <v>452410.85857069236</v>
      </c>
      <c r="F5236" s="179">
        <v>0</v>
      </c>
      <c r="G5236" s="179">
        <v>0</v>
      </c>
      <c r="H5236" s="179">
        <v>9039.5738839747173</v>
      </c>
      <c r="I5236" s="179">
        <v>0</v>
      </c>
      <c r="J5236" s="179">
        <v>0</v>
      </c>
      <c r="K5236" s="179">
        <v>0</v>
      </c>
      <c r="L5236" s="179">
        <v>0</v>
      </c>
      <c r="M5236" s="179">
        <v>351748.4351869243</v>
      </c>
      <c r="N5236" s="179">
        <v>0</v>
      </c>
      <c r="O5236" s="179">
        <v>0</v>
      </c>
      <c r="P5236" s="179">
        <v>0</v>
      </c>
      <c r="Q5236" s="179">
        <v>0</v>
      </c>
      <c r="R5236" s="180">
        <v>0</v>
      </c>
      <c r="S5236" s="180">
        <v>0</v>
      </c>
      <c r="T5236" s="180">
        <v>0</v>
      </c>
    </row>
    <row r="5237" spans="2:20" x14ac:dyDescent="0.3">
      <c r="B5237" s="19">
        <v>5234</v>
      </c>
      <c r="C5237" s="179">
        <v>0</v>
      </c>
      <c r="D5237" s="179">
        <v>0</v>
      </c>
      <c r="E5237" s="179">
        <v>147434.86656365587</v>
      </c>
      <c r="F5237" s="179">
        <v>0</v>
      </c>
      <c r="G5237" s="179">
        <v>0</v>
      </c>
      <c r="H5237" s="179">
        <v>21137.242954005011</v>
      </c>
      <c r="I5237" s="179">
        <v>0</v>
      </c>
      <c r="J5237" s="179">
        <v>0</v>
      </c>
      <c r="K5237" s="179">
        <v>0</v>
      </c>
      <c r="L5237" s="179">
        <v>0</v>
      </c>
      <c r="M5237" s="179">
        <v>52154.140988723615</v>
      </c>
      <c r="N5237" s="179">
        <v>0</v>
      </c>
      <c r="O5237" s="179">
        <v>0</v>
      </c>
      <c r="P5237" s="179">
        <v>0</v>
      </c>
      <c r="Q5237" s="179">
        <v>0</v>
      </c>
      <c r="R5237" s="180">
        <v>0</v>
      </c>
      <c r="S5237" s="180">
        <v>0</v>
      </c>
      <c r="T5237" s="180">
        <v>0</v>
      </c>
    </row>
    <row r="5238" spans="2:20" x14ac:dyDescent="0.3">
      <c r="B5238" s="19">
        <v>5235</v>
      </c>
      <c r="C5238" s="179">
        <v>0</v>
      </c>
      <c r="D5238" s="179">
        <v>0</v>
      </c>
      <c r="E5238" s="179">
        <v>127284.42792257042</v>
      </c>
      <c r="F5238" s="179">
        <v>0</v>
      </c>
      <c r="G5238" s="179">
        <v>0</v>
      </c>
      <c r="H5238" s="179">
        <v>26912.092324912483</v>
      </c>
      <c r="I5238" s="179">
        <v>0</v>
      </c>
      <c r="J5238" s="179">
        <v>0</v>
      </c>
      <c r="K5238" s="179">
        <v>0</v>
      </c>
      <c r="L5238" s="179">
        <v>0</v>
      </c>
      <c r="M5238" s="179">
        <v>7532.2515946080503</v>
      </c>
      <c r="N5238" s="179">
        <v>0</v>
      </c>
      <c r="O5238" s="179">
        <v>0</v>
      </c>
      <c r="P5238" s="179">
        <v>0</v>
      </c>
      <c r="Q5238" s="179">
        <v>0</v>
      </c>
      <c r="R5238" s="180">
        <v>0</v>
      </c>
      <c r="S5238" s="180">
        <v>0</v>
      </c>
      <c r="T5238" s="180">
        <v>0</v>
      </c>
    </row>
    <row r="5239" spans="2:20" x14ac:dyDescent="0.3">
      <c r="B5239" s="19">
        <v>5236</v>
      </c>
      <c r="C5239" s="179">
        <v>0</v>
      </c>
      <c r="D5239" s="179">
        <v>0</v>
      </c>
      <c r="E5239" s="179">
        <v>1316965.289597492</v>
      </c>
      <c r="F5239" s="179">
        <v>0</v>
      </c>
      <c r="G5239" s="179">
        <v>0</v>
      </c>
      <c r="H5239" s="179">
        <v>9993.4138181094859</v>
      </c>
      <c r="I5239" s="179">
        <v>0</v>
      </c>
      <c r="J5239" s="179">
        <v>0</v>
      </c>
      <c r="K5239" s="179">
        <v>0</v>
      </c>
      <c r="L5239" s="179">
        <v>0</v>
      </c>
      <c r="M5239" s="179">
        <v>62385.144726588347</v>
      </c>
      <c r="N5239" s="179">
        <v>0</v>
      </c>
      <c r="O5239" s="179">
        <v>0</v>
      </c>
      <c r="P5239" s="179">
        <v>0</v>
      </c>
      <c r="Q5239" s="179">
        <v>0</v>
      </c>
      <c r="R5239" s="180">
        <v>0</v>
      </c>
      <c r="S5239" s="180">
        <v>0</v>
      </c>
      <c r="T5239" s="180">
        <v>0</v>
      </c>
    </row>
    <row r="5240" spans="2:20" x14ac:dyDescent="0.3">
      <c r="B5240" s="19">
        <v>5237</v>
      </c>
      <c r="C5240" s="179">
        <v>1</v>
      </c>
      <c r="D5240" s="179">
        <v>51852.250382608196</v>
      </c>
      <c r="E5240" s="179">
        <v>29676.993168089823</v>
      </c>
      <c r="F5240" s="179">
        <v>0</v>
      </c>
      <c r="G5240" s="179">
        <v>0</v>
      </c>
      <c r="H5240" s="179">
        <v>58938.304780456863</v>
      </c>
      <c r="I5240" s="179">
        <v>0</v>
      </c>
      <c r="J5240" s="179">
        <v>0</v>
      </c>
      <c r="K5240" s="179">
        <v>0</v>
      </c>
      <c r="L5240" s="179">
        <v>0</v>
      </c>
      <c r="M5240" s="179">
        <v>2741.0967144534907</v>
      </c>
      <c r="N5240" s="179">
        <v>0</v>
      </c>
      <c r="O5240" s="179">
        <v>0</v>
      </c>
      <c r="P5240" s="179">
        <v>0</v>
      </c>
      <c r="Q5240" s="179">
        <v>0</v>
      </c>
      <c r="R5240" s="180">
        <v>0</v>
      </c>
      <c r="S5240" s="180">
        <v>0</v>
      </c>
      <c r="T5240" s="180">
        <v>51852.250382608196</v>
      </c>
    </row>
    <row r="5241" spans="2:20" x14ac:dyDescent="0.3">
      <c r="B5241" s="19">
        <v>5238</v>
      </c>
      <c r="C5241" s="179">
        <v>0</v>
      </c>
      <c r="D5241" s="179">
        <v>0</v>
      </c>
      <c r="E5241" s="179">
        <v>10386.158477794041</v>
      </c>
      <c r="F5241" s="179">
        <v>0</v>
      </c>
      <c r="G5241" s="179">
        <v>0</v>
      </c>
      <c r="H5241" s="179">
        <v>3967.9912866177742</v>
      </c>
      <c r="I5241" s="179">
        <v>0</v>
      </c>
      <c r="J5241" s="179">
        <v>0</v>
      </c>
      <c r="K5241" s="179">
        <v>0</v>
      </c>
      <c r="L5241" s="179">
        <v>0</v>
      </c>
      <c r="M5241" s="179">
        <v>20699.43053972127</v>
      </c>
      <c r="N5241" s="179">
        <v>0</v>
      </c>
      <c r="O5241" s="179">
        <v>0</v>
      </c>
      <c r="P5241" s="179">
        <v>0</v>
      </c>
      <c r="Q5241" s="179">
        <v>0</v>
      </c>
      <c r="R5241" s="180">
        <v>0</v>
      </c>
      <c r="S5241" s="180">
        <v>0</v>
      </c>
      <c r="T5241" s="180">
        <v>0</v>
      </c>
    </row>
    <row r="5242" spans="2:20" x14ac:dyDescent="0.3">
      <c r="B5242" s="19">
        <v>5239</v>
      </c>
      <c r="C5242" s="179">
        <v>0</v>
      </c>
      <c r="D5242" s="179">
        <v>0</v>
      </c>
      <c r="E5242" s="179">
        <v>923331.13768058573</v>
      </c>
      <c r="F5242" s="179">
        <v>0</v>
      </c>
      <c r="G5242" s="179">
        <v>0</v>
      </c>
      <c r="H5242" s="179">
        <v>361341.65539201978</v>
      </c>
      <c r="I5242" s="179">
        <v>0</v>
      </c>
      <c r="J5242" s="179">
        <v>0</v>
      </c>
      <c r="K5242" s="179">
        <v>0</v>
      </c>
      <c r="L5242" s="179">
        <v>0</v>
      </c>
      <c r="M5242" s="179">
        <v>198381.0412744346</v>
      </c>
      <c r="N5242" s="179">
        <v>0</v>
      </c>
      <c r="O5242" s="179">
        <v>0</v>
      </c>
      <c r="P5242" s="179">
        <v>0</v>
      </c>
      <c r="Q5242" s="179">
        <v>0</v>
      </c>
      <c r="R5242" s="180">
        <v>0</v>
      </c>
      <c r="S5242" s="180">
        <v>0</v>
      </c>
      <c r="T5242" s="180">
        <v>0</v>
      </c>
    </row>
    <row r="5243" spans="2:20" x14ac:dyDescent="0.3">
      <c r="B5243" s="19">
        <v>5240</v>
      </c>
      <c r="C5243" s="179">
        <v>0</v>
      </c>
      <c r="D5243" s="179">
        <v>0</v>
      </c>
      <c r="E5243" s="179">
        <v>996981.40854412422</v>
      </c>
      <c r="F5243" s="179">
        <v>0</v>
      </c>
      <c r="G5243" s="179">
        <v>0</v>
      </c>
      <c r="H5243" s="179">
        <v>157795.98888838396</v>
      </c>
      <c r="I5243" s="179">
        <v>0</v>
      </c>
      <c r="J5243" s="179">
        <v>0</v>
      </c>
      <c r="K5243" s="179">
        <v>0</v>
      </c>
      <c r="L5243" s="179">
        <v>0</v>
      </c>
      <c r="M5243" s="179">
        <v>32823.593804359654</v>
      </c>
      <c r="N5243" s="179">
        <v>0</v>
      </c>
      <c r="O5243" s="179">
        <v>0</v>
      </c>
      <c r="P5243" s="179">
        <v>0</v>
      </c>
      <c r="Q5243" s="179">
        <v>0</v>
      </c>
      <c r="R5243" s="180">
        <v>0</v>
      </c>
      <c r="S5243" s="180">
        <v>0</v>
      </c>
      <c r="T5243" s="180">
        <v>0</v>
      </c>
    </row>
    <row r="5244" spans="2:20" x14ac:dyDescent="0.3">
      <c r="B5244" s="19">
        <v>5241</v>
      </c>
      <c r="C5244" s="179">
        <v>0</v>
      </c>
      <c r="D5244" s="179">
        <v>0</v>
      </c>
      <c r="E5244" s="179">
        <v>35302.30388389829</v>
      </c>
      <c r="F5244" s="179">
        <v>0</v>
      </c>
      <c r="G5244" s="179">
        <v>0</v>
      </c>
      <c r="H5244" s="179">
        <v>77091.5515767451</v>
      </c>
      <c r="I5244" s="179">
        <v>0</v>
      </c>
      <c r="J5244" s="179">
        <v>0</v>
      </c>
      <c r="K5244" s="179">
        <v>0</v>
      </c>
      <c r="L5244" s="179">
        <v>0</v>
      </c>
      <c r="M5244" s="179">
        <v>188313.59776375588</v>
      </c>
      <c r="N5244" s="179">
        <v>0</v>
      </c>
      <c r="O5244" s="179">
        <v>0</v>
      </c>
      <c r="P5244" s="179">
        <v>0</v>
      </c>
      <c r="Q5244" s="179">
        <v>0</v>
      </c>
      <c r="R5244" s="180">
        <v>0</v>
      </c>
      <c r="S5244" s="180">
        <v>0</v>
      </c>
      <c r="T5244" s="180">
        <v>0</v>
      </c>
    </row>
    <row r="5245" spans="2:20" x14ac:dyDescent="0.3">
      <c r="B5245" s="19">
        <v>5242</v>
      </c>
      <c r="C5245" s="179">
        <v>0</v>
      </c>
      <c r="D5245" s="179">
        <v>0</v>
      </c>
      <c r="E5245" s="179">
        <v>6885.1933029296451</v>
      </c>
      <c r="F5245" s="179">
        <v>0</v>
      </c>
      <c r="G5245" s="179">
        <v>0</v>
      </c>
      <c r="H5245" s="179">
        <v>390802.83155270841</v>
      </c>
      <c r="I5245" s="179">
        <v>0</v>
      </c>
      <c r="J5245" s="179">
        <v>0</v>
      </c>
      <c r="K5245" s="179">
        <v>0</v>
      </c>
      <c r="L5245" s="179">
        <v>0</v>
      </c>
      <c r="M5245" s="179">
        <v>1718.782407617148</v>
      </c>
      <c r="N5245" s="179">
        <v>0</v>
      </c>
      <c r="O5245" s="179">
        <v>0</v>
      </c>
      <c r="P5245" s="179">
        <v>0</v>
      </c>
      <c r="Q5245" s="179">
        <v>0</v>
      </c>
      <c r="R5245" s="180">
        <v>0</v>
      </c>
      <c r="S5245" s="180">
        <v>0</v>
      </c>
      <c r="T5245" s="180">
        <v>0</v>
      </c>
    </row>
    <row r="5246" spans="2:20" x14ac:dyDescent="0.3">
      <c r="B5246" s="19">
        <v>5243</v>
      </c>
      <c r="C5246" s="179">
        <v>0</v>
      </c>
      <c r="D5246" s="179">
        <v>0</v>
      </c>
      <c r="E5246" s="179">
        <v>161197.17034898867</v>
      </c>
      <c r="F5246" s="179">
        <v>0</v>
      </c>
      <c r="G5246" s="179">
        <v>0</v>
      </c>
      <c r="H5246" s="179">
        <v>72575.561557505062</v>
      </c>
      <c r="I5246" s="179">
        <v>0</v>
      </c>
      <c r="J5246" s="179">
        <v>0</v>
      </c>
      <c r="K5246" s="179">
        <v>0</v>
      </c>
      <c r="L5246" s="179">
        <v>0</v>
      </c>
      <c r="M5246" s="179">
        <v>52329.003572239752</v>
      </c>
      <c r="N5246" s="179">
        <v>0</v>
      </c>
      <c r="O5246" s="179">
        <v>0</v>
      </c>
      <c r="P5246" s="179">
        <v>0</v>
      </c>
      <c r="Q5246" s="179">
        <v>0</v>
      </c>
      <c r="R5246" s="180">
        <v>0</v>
      </c>
      <c r="S5246" s="180">
        <v>0</v>
      </c>
      <c r="T5246" s="180">
        <v>0</v>
      </c>
    </row>
    <row r="5247" spans="2:20" x14ac:dyDescent="0.3">
      <c r="B5247" s="19">
        <v>5244</v>
      </c>
      <c r="C5247" s="179">
        <v>0</v>
      </c>
      <c r="D5247" s="179">
        <v>0</v>
      </c>
      <c r="E5247" s="179">
        <v>175325.23954609068</v>
      </c>
      <c r="F5247" s="179">
        <v>1</v>
      </c>
      <c r="G5247" s="179">
        <v>146896.70182723977</v>
      </c>
      <c r="H5247" s="179">
        <v>14292.741334577207</v>
      </c>
      <c r="I5247" s="179">
        <v>0</v>
      </c>
      <c r="J5247" s="179">
        <v>0</v>
      </c>
      <c r="K5247" s="179">
        <v>0</v>
      </c>
      <c r="L5247" s="179">
        <v>0</v>
      </c>
      <c r="M5247" s="179">
        <v>154986.00489187916</v>
      </c>
      <c r="N5247" s="179">
        <v>0</v>
      </c>
      <c r="O5247" s="179">
        <v>0</v>
      </c>
      <c r="P5247" s="179">
        <v>0</v>
      </c>
      <c r="Q5247" s="179">
        <v>0</v>
      </c>
      <c r="R5247" s="180">
        <v>0</v>
      </c>
      <c r="S5247" s="180">
        <v>0</v>
      </c>
      <c r="T5247" s="180">
        <v>0</v>
      </c>
    </row>
    <row r="5248" spans="2:20" x14ac:dyDescent="0.3">
      <c r="B5248" s="19">
        <v>5245</v>
      </c>
      <c r="C5248" s="179">
        <v>0</v>
      </c>
      <c r="D5248" s="179">
        <v>0</v>
      </c>
      <c r="E5248" s="179">
        <v>482309.29169719934</v>
      </c>
      <c r="F5248" s="179">
        <v>0</v>
      </c>
      <c r="G5248" s="179">
        <v>0</v>
      </c>
      <c r="H5248" s="179">
        <v>99448.82548783542</v>
      </c>
      <c r="I5248" s="179">
        <v>0</v>
      </c>
      <c r="J5248" s="179">
        <v>0</v>
      </c>
      <c r="K5248" s="179">
        <v>0</v>
      </c>
      <c r="L5248" s="179">
        <v>0</v>
      </c>
      <c r="M5248" s="179">
        <v>3409.9034998646512</v>
      </c>
      <c r="N5248" s="179">
        <v>0</v>
      </c>
      <c r="O5248" s="179">
        <v>0</v>
      </c>
      <c r="P5248" s="179">
        <v>0</v>
      </c>
      <c r="Q5248" s="179">
        <v>0</v>
      </c>
      <c r="R5248" s="180">
        <v>0</v>
      </c>
      <c r="S5248" s="180">
        <v>0</v>
      </c>
      <c r="T5248" s="180">
        <v>0</v>
      </c>
    </row>
    <row r="5249" spans="2:20" x14ac:dyDescent="0.3">
      <c r="B5249" s="19">
        <v>5246</v>
      </c>
      <c r="C5249" s="179">
        <v>0</v>
      </c>
      <c r="D5249" s="179">
        <v>0</v>
      </c>
      <c r="E5249" s="179">
        <v>132106.47259017514</v>
      </c>
      <c r="F5249" s="179">
        <v>0</v>
      </c>
      <c r="G5249" s="179">
        <v>0</v>
      </c>
      <c r="H5249" s="179">
        <v>234990.65815231853</v>
      </c>
      <c r="I5249" s="179">
        <v>0</v>
      </c>
      <c r="J5249" s="179">
        <v>0</v>
      </c>
      <c r="K5249" s="179">
        <v>0</v>
      </c>
      <c r="L5249" s="179">
        <v>0</v>
      </c>
      <c r="M5249" s="179">
        <v>176257.30357332763</v>
      </c>
      <c r="N5249" s="179">
        <v>0</v>
      </c>
      <c r="O5249" s="179">
        <v>0</v>
      </c>
      <c r="P5249" s="179">
        <v>0</v>
      </c>
      <c r="Q5249" s="179">
        <v>0</v>
      </c>
      <c r="R5249" s="180">
        <v>0</v>
      </c>
      <c r="S5249" s="180">
        <v>0</v>
      </c>
      <c r="T5249" s="180">
        <v>0</v>
      </c>
    </row>
    <row r="5250" spans="2:20" x14ac:dyDescent="0.3">
      <c r="B5250" s="19">
        <v>5247</v>
      </c>
      <c r="C5250" s="179">
        <v>0</v>
      </c>
      <c r="D5250" s="179">
        <v>0</v>
      </c>
      <c r="E5250" s="179">
        <v>11420.228178651136</v>
      </c>
      <c r="F5250" s="179">
        <v>0</v>
      </c>
      <c r="G5250" s="179">
        <v>0</v>
      </c>
      <c r="H5250" s="179">
        <v>60140.386020551741</v>
      </c>
      <c r="I5250" s="179">
        <v>0</v>
      </c>
      <c r="J5250" s="179">
        <v>0</v>
      </c>
      <c r="K5250" s="179">
        <v>0</v>
      </c>
      <c r="L5250" s="179">
        <v>0</v>
      </c>
      <c r="M5250" s="179">
        <v>92819.970688077825</v>
      </c>
      <c r="N5250" s="179">
        <v>0</v>
      </c>
      <c r="O5250" s="179">
        <v>0</v>
      </c>
      <c r="P5250" s="179">
        <v>0</v>
      </c>
      <c r="Q5250" s="179">
        <v>0</v>
      </c>
      <c r="R5250" s="180">
        <v>0</v>
      </c>
      <c r="S5250" s="180">
        <v>0</v>
      </c>
      <c r="T5250" s="180">
        <v>0</v>
      </c>
    </row>
    <row r="5251" spans="2:20" x14ac:dyDescent="0.3">
      <c r="B5251" s="19">
        <v>5248</v>
      </c>
      <c r="C5251" s="179">
        <v>0</v>
      </c>
      <c r="D5251" s="179">
        <v>0</v>
      </c>
      <c r="E5251" s="179">
        <v>234373.09499910599</v>
      </c>
      <c r="F5251" s="179">
        <v>0</v>
      </c>
      <c r="G5251" s="179">
        <v>0</v>
      </c>
      <c r="H5251" s="179">
        <v>263552.92857329926</v>
      </c>
      <c r="I5251" s="179">
        <v>0</v>
      </c>
      <c r="J5251" s="179">
        <v>0</v>
      </c>
      <c r="K5251" s="179">
        <v>0</v>
      </c>
      <c r="L5251" s="179">
        <v>0</v>
      </c>
      <c r="M5251" s="179">
        <v>14970.143304710096</v>
      </c>
      <c r="N5251" s="179">
        <v>0</v>
      </c>
      <c r="O5251" s="179">
        <v>0</v>
      </c>
      <c r="P5251" s="179">
        <v>0</v>
      </c>
      <c r="Q5251" s="179">
        <v>0</v>
      </c>
      <c r="R5251" s="180">
        <v>0</v>
      </c>
      <c r="S5251" s="180">
        <v>0</v>
      </c>
      <c r="T5251" s="180">
        <v>0</v>
      </c>
    </row>
    <row r="5252" spans="2:20" x14ac:dyDescent="0.3">
      <c r="B5252" s="19">
        <v>5249</v>
      </c>
      <c r="C5252" s="179">
        <v>0</v>
      </c>
      <c r="D5252" s="179">
        <v>0</v>
      </c>
      <c r="E5252" s="179">
        <v>17608.179939369136</v>
      </c>
      <c r="F5252" s="179">
        <v>0</v>
      </c>
      <c r="G5252" s="179">
        <v>0</v>
      </c>
      <c r="H5252" s="179">
        <v>518443.97686915327</v>
      </c>
      <c r="I5252" s="179">
        <v>0</v>
      </c>
      <c r="J5252" s="179">
        <v>0</v>
      </c>
      <c r="K5252" s="179">
        <v>0</v>
      </c>
      <c r="L5252" s="179">
        <v>0</v>
      </c>
      <c r="M5252" s="179">
        <v>878321.71400635142</v>
      </c>
      <c r="N5252" s="179">
        <v>0</v>
      </c>
      <c r="O5252" s="179">
        <v>0</v>
      </c>
      <c r="P5252" s="179">
        <v>0</v>
      </c>
      <c r="Q5252" s="179">
        <v>0</v>
      </c>
      <c r="R5252" s="180">
        <v>0</v>
      </c>
      <c r="S5252" s="180">
        <v>0</v>
      </c>
      <c r="T5252" s="180">
        <v>0</v>
      </c>
    </row>
    <row r="5253" spans="2:20" x14ac:dyDescent="0.3">
      <c r="B5253" s="19">
        <v>5250</v>
      </c>
      <c r="C5253" s="179">
        <v>0</v>
      </c>
      <c r="D5253" s="179">
        <v>0</v>
      </c>
      <c r="E5253" s="179">
        <v>35666.688525247991</v>
      </c>
      <c r="F5253" s="179">
        <v>0</v>
      </c>
      <c r="G5253" s="179">
        <v>0</v>
      </c>
      <c r="H5253" s="179">
        <v>118368.03714381515</v>
      </c>
      <c r="I5253" s="179">
        <v>0</v>
      </c>
      <c r="J5253" s="179">
        <v>0</v>
      </c>
      <c r="K5253" s="179">
        <v>0</v>
      </c>
      <c r="L5253" s="179">
        <v>0</v>
      </c>
      <c r="M5253" s="179">
        <v>133098.55561707096</v>
      </c>
      <c r="N5253" s="179">
        <v>0</v>
      </c>
      <c r="O5253" s="179">
        <v>0</v>
      </c>
      <c r="P5253" s="179">
        <v>0</v>
      </c>
      <c r="Q5253" s="179">
        <v>0</v>
      </c>
      <c r="R5253" s="180">
        <v>0</v>
      </c>
      <c r="S5253" s="180">
        <v>0</v>
      </c>
      <c r="T5253" s="180">
        <v>0</v>
      </c>
    </row>
    <row r="5254" spans="2:20" x14ac:dyDescent="0.3">
      <c r="B5254" s="19">
        <v>5251</v>
      </c>
      <c r="C5254" s="179">
        <v>0</v>
      </c>
      <c r="D5254" s="179">
        <v>0</v>
      </c>
      <c r="E5254" s="179">
        <v>34677.456603757528</v>
      </c>
      <c r="F5254" s="179">
        <v>0</v>
      </c>
      <c r="G5254" s="179">
        <v>0</v>
      </c>
      <c r="H5254" s="179">
        <v>92440.067434600453</v>
      </c>
      <c r="I5254" s="179">
        <v>0</v>
      </c>
      <c r="J5254" s="179">
        <v>0</v>
      </c>
      <c r="K5254" s="179">
        <v>0</v>
      </c>
      <c r="L5254" s="179">
        <v>0</v>
      </c>
      <c r="M5254" s="179">
        <v>161934.67237143719</v>
      </c>
      <c r="N5254" s="179">
        <v>0</v>
      </c>
      <c r="O5254" s="179">
        <v>0</v>
      </c>
      <c r="P5254" s="179">
        <v>0</v>
      </c>
      <c r="Q5254" s="179">
        <v>0</v>
      </c>
      <c r="R5254" s="180">
        <v>0</v>
      </c>
      <c r="S5254" s="180">
        <v>0</v>
      </c>
      <c r="T5254" s="180">
        <v>0</v>
      </c>
    </row>
    <row r="5255" spans="2:20" x14ac:dyDescent="0.3">
      <c r="B5255" s="19">
        <v>5252</v>
      </c>
      <c r="C5255" s="179">
        <v>0</v>
      </c>
      <c r="D5255" s="179">
        <v>0</v>
      </c>
      <c r="E5255" s="179">
        <v>52438.758820261246</v>
      </c>
      <c r="F5255" s="179">
        <v>0</v>
      </c>
      <c r="G5255" s="179">
        <v>0</v>
      </c>
      <c r="H5255" s="179">
        <v>85040.814082121826</v>
      </c>
      <c r="I5255" s="179">
        <v>0</v>
      </c>
      <c r="J5255" s="179">
        <v>0</v>
      </c>
      <c r="K5255" s="179">
        <v>0</v>
      </c>
      <c r="L5255" s="179">
        <v>0</v>
      </c>
      <c r="M5255" s="179">
        <v>5588.8923079324777</v>
      </c>
      <c r="N5255" s="179">
        <v>0</v>
      </c>
      <c r="O5255" s="179">
        <v>0</v>
      </c>
      <c r="P5255" s="179">
        <v>0</v>
      </c>
      <c r="Q5255" s="179">
        <v>0</v>
      </c>
      <c r="R5255" s="180">
        <v>0</v>
      </c>
      <c r="S5255" s="180">
        <v>0</v>
      </c>
      <c r="T5255" s="180">
        <v>0</v>
      </c>
    </row>
    <row r="5256" spans="2:20" x14ac:dyDescent="0.3">
      <c r="B5256" s="19">
        <v>5253</v>
      </c>
      <c r="C5256" s="179">
        <v>0</v>
      </c>
      <c r="D5256" s="179">
        <v>0</v>
      </c>
      <c r="E5256" s="179">
        <v>169760.49579370065</v>
      </c>
      <c r="F5256" s="179">
        <v>0</v>
      </c>
      <c r="G5256" s="179">
        <v>0</v>
      </c>
      <c r="H5256" s="179">
        <v>52582.483833372396</v>
      </c>
      <c r="I5256" s="179">
        <v>0</v>
      </c>
      <c r="J5256" s="179">
        <v>0</v>
      </c>
      <c r="K5256" s="179">
        <v>0</v>
      </c>
      <c r="L5256" s="179">
        <v>0</v>
      </c>
      <c r="M5256" s="179">
        <v>72894.575358980306</v>
      </c>
      <c r="N5256" s="179">
        <v>0</v>
      </c>
      <c r="O5256" s="179">
        <v>0</v>
      </c>
      <c r="P5256" s="179">
        <v>0</v>
      </c>
      <c r="Q5256" s="179">
        <v>0</v>
      </c>
      <c r="R5256" s="180">
        <v>0</v>
      </c>
      <c r="S5256" s="180">
        <v>0</v>
      </c>
      <c r="T5256" s="180">
        <v>0</v>
      </c>
    </row>
    <row r="5257" spans="2:20" x14ac:dyDescent="0.3">
      <c r="B5257" s="19">
        <v>5254</v>
      </c>
      <c r="C5257" s="179">
        <v>0</v>
      </c>
      <c r="D5257" s="179">
        <v>0</v>
      </c>
      <c r="E5257" s="179">
        <v>88860.977936544761</v>
      </c>
      <c r="F5257" s="179">
        <v>0</v>
      </c>
      <c r="G5257" s="179">
        <v>0</v>
      </c>
      <c r="H5257" s="179">
        <v>49553.79871029644</v>
      </c>
      <c r="I5257" s="179">
        <v>0</v>
      </c>
      <c r="J5257" s="179">
        <v>0</v>
      </c>
      <c r="K5257" s="179">
        <v>0</v>
      </c>
      <c r="L5257" s="179">
        <v>0</v>
      </c>
      <c r="M5257" s="179">
        <v>154458.63476432386</v>
      </c>
      <c r="N5257" s="179">
        <v>0</v>
      </c>
      <c r="O5257" s="179">
        <v>0</v>
      </c>
      <c r="P5257" s="179">
        <v>0</v>
      </c>
      <c r="Q5257" s="179">
        <v>0</v>
      </c>
      <c r="R5257" s="180">
        <v>0</v>
      </c>
      <c r="S5257" s="180">
        <v>0</v>
      </c>
      <c r="T5257" s="180">
        <v>0</v>
      </c>
    </row>
    <row r="5258" spans="2:20" x14ac:dyDescent="0.3">
      <c r="B5258" s="19">
        <v>5255</v>
      </c>
      <c r="C5258" s="179">
        <v>0</v>
      </c>
      <c r="D5258" s="179">
        <v>0</v>
      </c>
      <c r="E5258" s="179">
        <v>52354.688509143409</v>
      </c>
      <c r="F5258" s="179">
        <v>0</v>
      </c>
      <c r="G5258" s="179">
        <v>0</v>
      </c>
      <c r="H5258" s="179">
        <v>257776.13105891881</v>
      </c>
      <c r="I5258" s="179">
        <v>0</v>
      </c>
      <c r="J5258" s="179">
        <v>0</v>
      </c>
      <c r="K5258" s="179">
        <v>0</v>
      </c>
      <c r="L5258" s="179">
        <v>0</v>
      </c>
      <c r="M5258" s="179">
        <v>5453.2388982893681</v>
      </c>
      <c r="N5258" s="179">
        <v>0</v>
      </c>
      <c r="O5258" s="179">
        <v>0</v>
      </c>
      <c r="P5258" s="179">
        <v>0</v>
      </c>
      <c r="Q5258" s="179">
        <v>0</v>
      </c>
      <c r="R5258" s="180">
        <v>0</v>
      </c>
      <c r="S5258" s="180">
        <v>0</v>
      </c>
      <c r="T5258" s="180">
        <v>0</v>
      </c>
    </row>
    <row r="5259" spans="2:20" x14ac:dyDescent="0.3">
      <c r="B5259" s="19">
        <v>5256</v>
      </c>
      <c r="C5259" s="179">
        <v>1</v>
      </c>
      <c r="D5259" s="179">
        <v>101208.99372595598</v>
      </c>
      <c r="E5259" s="179">
        <v>140579.28928315503</v>
      </c>
      <c r="F5259" s="179">
        <v>0</v>
      </c>
      <c r="G5259" s="179">
        <v>0</v>
      </c>
      <c r="H5259" s="179">
        <v>535789.55980215489</v>
      </c>
      <c r="I5259" s="179">
        <v>0</v>
      </c>
      <c r="J5259" s="179">
        <v>0</v>
      </c>
      <c r="K5259" s="179">
        <v>0</v>
      </c>
      <c r="L5259" s="179">
        <v>0</v>
      </c>
      <c r="M5259" s="179">
        <v>275762.06571650738</v>
      </c>
      <c r="N5259" s="179">
        <v>0</v>
      </c>
      <c r="O5259" s="179">
        <v>0</v>
      </c>
      <c r="P5259" s="179">
        <v>0</v>
      </c>
      <c r="Q5259" s="179">
        <v>0</v>
      </c>
      <c r="R5259" s="180">
        <v>0</v>
      </c>
      <c r="S5259" s="180">
        <v>0</v>
      </c>
      <c r="T5259" s="180">
        <v>101208.99372595598</v>
      </c>
    </row>
    <row r="5260" spans="2:20" x14ac:dyDescent="0.3">
      <c r="B5260" s="19">
        <v>5257</v>
      </c>
      <c r="C5260" s="179">
        <v>0</v>
      </c>
      <c r="D5260" s="179">
        <v>0</v>
      </c>
      <c r="E5260" s="179">
        <v>36116.558761555512</v>
      </c>
      <c r="F5260" s="179">
        <v>0</v>
      </c>
      <c r="G5260" s="179">
        <v>0</v>
      </c>
      <c r="H5260" s="179">
        <v>687251.6928252388</v>
      </c>
      <c r="I5260" s="179">
        <v>0</v>
      </c>
      <c r="J5260" s="179">
        <v>0</v>
      </c>
      <c r="K5260" s="179">
        <v>0</v>
      </c>
      <c r="L5260" s="179">
        <v>0</v>
      </c>
      <c r="M5260" s="179">
        <v>32321.154636575233</v>
      </c>
      <c r="N5260" s="179">
        <v>0</v>
      </c>
      <c r="O5260" s="179">
        <v>0</v>
      </c>
      <c r="P5260" s="179">
        <v>0</v>
      </c>
      <c r="Q5260" s="179">
        <v>0</v>
      </c>
      <c r="R5260" s="180">
        <v>0</v>
      </c>
      <c r="S5260" s="180">
        <v>0</v>
      </c>
      <c r="T5260" s="180">
        <v>0</v>
      </c>
    </row>
    <row r="5261" spans="2:20" x14ac:dyDescent="0.3">
      <c r="B5261" s="19">
        <v>5258</v>
      </c>
      <c r="C5261" s="179">
        <v>0</v>
      </c>
      <c r="D5261" s="179">
        <v>0</v>
      </c>
      <c r="E5261" s="179">
        <v>33252.063059737899</v>
      </c>
      <c r="F5261" s="179">
        <v>0</v>
      </c>
      <c r="G5261" s="179">
        <v>0</v>
      </c>
      <c r="H5261" s="179">
        <v>11445.085272812188</v>
      </c>
      <c r="I5261" s="179">
        <v>0</v>
      </c>
      <c r="J5261" s="179">
        <v>0</v>
      </c>
      <c r="K5261" s="179">
        <v>0</v>
      </c>
      <c r="L5261" s="179">
        <v>0</v>
      </c>
      <c r="M5261" s="179">
        <v>45675.482234920171</v>
      </c>
      <c r="N5261" s="179">
        <v>0</v>
      </c>
      <c r="O5261" s="179">
        <v>0</v>
      </c>
      <c r="P5261" s="179">
        <v>0</v>
      </c>
      <c r="Q5261" s="179">
        <v>0</v>
      </c>
      <c r="R5261" s="180">
        <v>0</v>
      </c>
      <c r="S5261" s="180">
        <v>0</v>
      </c>
      <c r="T5261" s="180">
        <v>0</v>
      </c>
    </row>
    <row r="5262" spans="2:20" x14ac:dyDescent="0.3">
      <c r="B5262" s="19">
        <v>5259</v>
      </c>
      <c r="C5262" s="179">
        <v>0</v>
      </c>
      <c r="D5262" s="179">
        <v>0</v>
      </c>
      <c r="E5262" s="179">
        <v>478819.70962390699</v>
      </c>
      <c r="F5262" s="179">
        <v>0</v>
      </c>
      <c r="G5262" s="179">
        <v>0</v>
      </c>
      <c r="H5262" s="179">
        <v>30010.87193930252</v>
      </c>
      <c r="I5262" s="179">
        <v>0</v>
      </c>
      <c r="J5262" s="179">
        <v>0</v>
      </c>
      <c r="K5262" s="179">
        <v>0</v>
      </c>
      <c r="L5262" s="179">
        <v>0</v>
      </c>
      <c r="M5262" s="179">
        <v>80265.351287904879</v>
      </c>
      <c r="N5262" s="179">
        <v>0</v>
      </c>
      <c r="O5262" s="179">
        <v>0</v>
      </c>
      <c r="P5262" s="179">
        <v>0</v>
      </c>
      <c r="Q5262" s="179">
        <v>0</v>
      </c>
      <c r="R5262" s="180">
        <v>0</v>
      </c>
      <c r="S5262" s="180">
        <v>0</v>
      </c>
      <c r="T5262" s="180">
        <v>0</v>
      </c>
    </row>
    <row r="5263" spans="2:20" x14ac:dyDescent="0.3">
      <c r="B5263" s="19">
        <v>5260</v>
      </c>
      <c r="C5263" s="179">
        <v>0</v>
      </c>
      <c r="D5263" s="179">
        <v>0</v>
      </c>
      <c r="E5263" s="179">
        <v>137497.94506928339</v>
      </c>
      <c r="F5263" s="179">
        <v>0</v>
      </c>
      <c r="G5263" s="179">
        <v>0</v>
      </c>
      <c r="H5263" s="179">
        <v>1209101.592808903</v>
      </c>
      <c r="I5263" s="179">
        <v>0</v>
      </c>
      <c r="J5263" s="179">
        <v>0</v>
      </c>
      <c r="K5263" s="179">
        <v>0</v>
      </c>
      <c r="L5263" s="179">
        <v>0</v>
      </c>
      <c r="M5263" s="179">
        <v>4698.0921109969131</v>
      </c>
      <c r="N5263" s="179">
        <v>0</v>
      </c>
      <c r="O5263" s="179">
        <v>0</v>
      </c>
      <c r="P5263" s="179">
        <v>0</v>
      </c>
      <c r="Q5263" s="179">
        <v>0</v>
      </c>
      <c r="R5263" s="180">
        <v>0</v>
      </c>
      <c r="S5263" s="180">
        <v>0</v>
      </c>
      <c r="T5263" s="180">
        <v>0</v>
      </c>
    </row>
    <row r="5264" spans="2:20" x14ac:dyDescent="0.3">
      <c r="B5264" s="19">
        <v>5261</v>
      </c>
      <c r="C5264" s="179">
        <v>0</v>
      </c>
      <c r="D5264" s="179">
        <v>0</v>
      </c>
      <c r="E5264" s="179">
        <v>229340.62497923028</v>
      </c>
      <c r="F5264" s="179">
        <v>0</v>
      </c>
      <c r="G5264" s="179">
        <v>0</v>
      </c>
      <c r="H5264" s="179">
        <v>96284.659741876807</v>
      </c>
      <c r="I5264" s="179">
        <v>0</v>
      </c>
      <c r="J5264" s="179">
        <v>0</v>
      </c>
      <c r="K5264" s="179">
        <v>0</v>
      </c>
      <c r="L5264" s="179">
        <v>0</v>
      </c>
      <c r="M5264" s="179">
        <v>321962.43382844346</v>
      </c>
      <c r="N5264" s="179">
        <v>0</v>
      </c>
      <c r="O5264" s="179">
        <v>0</v>
      </c>
      <c r="P5264" s="179">
        <v>0</v>
      </c>
      <c r="Q5264" s="179">
        <v>0</v>
      </c>
      <c r="R5264" s="180">
        <v>0</v>
      </c>
      <c r="S5264" s="180">
        <v>0</v>
      </c>
      <c r="T5264" s="180">
        <v>0</v>
      </c>
    </row>
    <row r="5265" spans="2:20" x14ac:dyDescent="0.3">
      <c r="B5265" s="19">
        <v>5262</v>
      </c>
      <c r="C5265" s="179">
        <v>0</v>
      </c>
      <c r="D5265" s="179">
        <v>0</v>
      </c>
      <c r="E5265" s="179">
        <v>60274.623916055163</v>
      </c>
      <c r="F5265" s="179">
        <v>1</v>
      </c>
      <c r="G5265" s="179">
        <v>55095.791818211816</v>
      </c>
      <c r="H5265" s="179">
        <v>8316.3432951040031</v>
      </c>
      <c r="I5265" s="179">
        <v>0</v>
      </c>
      <c r="J5265" s="179">
        <v>0</v>
      </c>
      <c r="K5265" s="179">
        <v>0</v>
      </c>
      <c r="L5265" s="179">
        <v>0</v>
      </c>
      <c r="M5265" s="179">
        <v>94075.810554359865</v>
      </c>
      <c r="N5265" s="179">
        <v>0</v>
      </c>
      <c r="O5265" s="179">
        <v>0</v>
      </c>
      <c r="P5265" s="179">
        <v>0</v>
      </c>
      <c r="Q5265" s="179">
        <v>0</v>
      </c>
      <c r="R5265" s="180">
        <v>0</v>
      </c>
      <c r="S5265" s="180">
        <v>0</v>
      </c>
      <c r="T5265" s="180">
        <v>0</v>
      </c>
    </row>
    <row r="5266" spans="2:20" x14ac:dyDescent="0.3">
      <c r="B5266" s="19">
        <v>5263</v>
      </c>
      <c r="C5266" s="179">
        <v>0</v>
      </c>
      <c r="D5266" s="179">
        <v>0</v>
      </c>
      <c r="E5266" s="179">
        <v>171905.1684242273</v>
      </c>
      <c r="F5266" s="179">
        <v>0</v>
      </c>
      <c r="G5266" s="179">
        <v>0</v>
      </c>
      <c r="H5266" s="179">
        <v>93550.197293487538</v>
      </c>
      <c r="I5266" s="179">
        <v>0</v>
      </c>
      <c r="J5266" s="179">
        <v>0</v>
      </c>
      <c r="K5266" s="179">
        <v>0</v>
      </c>
      <c r="L5266" s="179">
        <v>0</v>
      </c>
      <c r="M5266" s="179">
        <v>15723.450833043775</v>
      </c>
      <c r="N5266" s="179">
        <v>0</v>
      </c>
      <c r="O5266" s="179">
        <v>0</v>
      </c>
      <c r="P5266" s="179">
        <v>0</v>
      </c>
      <c r="Q5266" s="179">
        <v>0</v>
      </c>
      <c r="R5266" s="180">
        <v>0</v>
      </c>
      <c r="S5266" s="180">
        <v>0</v>
      </c>
      <c r="T5266" s="180">
        <v>0</v>
      </c>
    </row>
    <row r="5267" spans="2:20" x14ac:dyDescent="0.3">
      <c r="B5267" s="19">
        <v>5264</v>
      </c>
      <c r="C5267" s="179">
        <v>0</v>
      </c>
      <c r="D5267" s="179">
        <v>0</v>
      </c>
      <c r="E5267" s="179">
        <v>382246.63440374372</v>
      </c>
      <c r="F5267" s="179">
        <v>0</v>
      </c>
      <c r="G5267" s="179">
        <v>0</v>
      </c>
      <c r="H5267" s="179">
        <v>8507.9203578415945</v>
      </c>
      <c r="I5267" s="179">
        <v>0</v>
      </c>
      <c r="J5267" s="179">
        <v>0</v>
      </c>
      <c r="K5267" s="179">
        <v>0</v>
      </c>
      <c r="L5267" s="179">
        <v>0</v>
      </c>
      <c r="M5267" s="179">
        <v>20572.04633058334</v>
      </c>
      <c r="N5267" s="179">
        <v>0</v>
      </c>
      <c r="O5267" s="179">
        <v>0</v>
      </c>
      <c r="P5267" s="179">
        <v>0</v>
      </c>
      <c r="Q5267" s="179">
        <v>0</v>
      </c>
      <c r="R5267" s="180">
        <v>0</v>
      </c>
      <c r="S5267" s="180">
        <v>0</v>
      </c>
      <c r="T5267" s="180">
        <v>0</v>
      </c>
    </row>
    <row r="5268" spans="2:20" x14ac:dyDescent="0.3">
      <c r="B5268" s="19">
        <v>5265</v>
      </c>
      <c r="C5268" s="179">
        <v>0</v>
      </c>
      <c r="D5268" s="179">
        <v>0</v>
      </c>
      <c r="E5268" s="179">
        <v>98473.982074128464</v>
      </c>
      <c r="F5268" s="179">
        <v>0</v>
      </c>
      <c r="G5268" s="179">
        <v>0</v>
      </c>
      <c r="H5268" s="179">
        <v>2763500.5499183605</v>
      </c>
      <c r="I5268" s="179">
        <v>0</v>
      </c>
      <c r="J5268" s="179">
        <v>0</v>
      </c>
      <c r="K5268" s="179">
        <v>0</v>
      </c>
      <c r="L5268" s="179">
        <v>0</v>
      </c>
      <c r="M5268" s="179">
        <v>235603.54119778666</v>
      </c>
      <c r="N5268" s="179">
        <v>0</v>
      </c>
      <c r="O5268" s="179">
        <v>0</v>
      </c>
      <c r="P5268" s="179">
        <v>0</v>
      </c>
      <c r="Q5268" s="179">
        <v>0</v>
      </c>
      <c r="R5268" s="180">
        <v>0</v>
      </c>
      <c r="S5268" s="180">
        <v>0</v>
      </c>
      <c r="T5268" s="180">
        <v>0</v>
      </c>
    </row>
    <row r="5269" spans="2:20" x14ac:dyDescent="0.3">
      <c r="B5269" s="19">
        <v>5266</v>
      </c>
      <c r="C5269" s="179">
        <v>0</v>
      </c>
      <c r="D5269" s="179">
        <v>0</v>
      </c>
      <c r="E5269" s="179">
        <v>8560.6608707326395</v>
      </c>
      <c r="F5269" s="179">
        <v>0</v>
      </c>
      <c r="G5269" s="179">
        <v>0</v>
      </c>
      <c r="H5269" s="179">
        <v>515008.26164126198</v>
      </c>
      <c r="I5269" s="179">
        <v>0</v>
      </c>
      <c r="J5269" s="179">
        <v>0</v>
      </c>
      <c r="K5269" s="179">
        <v>0</v>
      </c>
      <c r="L5269" s="179">
        <v>0</v>
      </c>
      <c r="M5269" s="179">
        <v>209174.62973787513</v>
      </c>
      <c r="N5269" s="179">
        <v>0</v>
      </c>
      <c r="O5269" s="179">
        <v>0</v>
      </c>
      <c r="P5269" s="179">
        <v>0</v>
      </c>
      <c r="Q5269" s="179">
        <v>0</v>
      </c>
      <c r="R5269" s="180">
        <v>0</v>
      </c>
      <c r="S5269" s="180">
        <v>0</v>
      </c>
      <c r="T5269" s="180">
        <v>0</v>
      </c>
    </row>
    <row r="5270" spans="2:20" x14ac:dyDescent="0.3">
      <c r="B5270" s="19">
        <v>5267</v>
      </c>
      <c r="C5270" s="179">
        <v>0</v>
      </c>
      <c r="D5270" s="179">
        <v>0</v>
      </c>
      <c r="E5270" s="179">
        <v>50672.424142489523</v>
      </c>
      <c r="F5270" s="179">
        <v>0</v>
      </c>
      <c r="G5270" s="179">
        <v>0</v>
      </c>
      <c r="H5270" s="179">
        <v>30568.666102435054</v>
      </c>
      <c r="I5270" s="179">
        <v>0</v>
      </c>
      <c r="J5270" s="179">
        <v>0</v>
      </c>
      <c r="K5270" s="179">
        <v>0</v>
      </c>
      <c r="L5270" s="179">
        <v>0</v>
      </c>
      <c r="M5270" s="179">
        <v>23829.445068090583</v>
      </c>
      <c r="N5270" s="179">
        <v>0</v>
      </c>
      <c r="O5270" s="179">
        <v>0</v>
      </c>
      <c r="P5270" s="179">
        <v>0</v>
      </c>
      <c r="Q5270" s="179">
        <v>0</v>
      </c>
      <c r="R5270" s="180">
        <v>0</v>
      </c>
      <c r="S5270" s="180">
        <v>0</v>
      </c>
      <c r="T5270" s="180">
        <v>0</v>
      </c>
    </row>
    <row r="5271" spans="2:20" x14ac:dyDescent="0.3">
      <c r="B5271" s="19">
        <v>5268</v>
      </c>
      <c r="C5271" s="179">
        <v>0</v>
      </c>
      <c r="D5271" s="179">
        <v>0</v>
      </c>
      <c r="E5271" s="179">
        <v>118261.54003144968</v>
      </c>
      <c r="F5271" s="179">
        <v>0</v>
      </c>
      <c r="G5271" s="179">
        <v>0</v>
      </c>
      <c r="H5271" s="179">
        <v>62820.535610697341</v>
      </c>
      <c r="I5271" s="179">
        <v>0</v>
      </c>
      <c r="J5271" s="179">
        <v>0</v>
      </c>
      <c r="K5271" s="179">
        <v>0</v>
      </c>
      <c r="L5271" s="179">
        <v>0</v>
      </c>
      <c r="M5271" s="179">
        <v>141566.45820512049</v>
      </c>
      <c r="N5271" s="179">
        <v>0</v>
      </c>
      <c r="O5271" s="179">
        <v>0</v>
      </c>
      <c r="P5271" s="179">
        <v>0</v>
      </c>
      <c r="Q5271" s="179">
        <v>0</v>
      </c>
      <c r="R5271" s="180">
        <v>0</v>
      </c>
      <c r="S5271" s="180">
        <v>0</v>
      </c>
      <c r="T5271" s="180">
        <v>0</v>
      </c>
    </row>
    <row r="5272" spans="2:20" x14ac:dyDescent="0.3">
      <c r="B5272" s="19">
        <v>5269</v>
      </c>
      <c r="C5272" s="179">
        <v>0</v>
      </c>
      <c r="D5272" s="179">
        <v>0</v>
      </c>
      <c r="E5272" s="179">
        <v>346818.76224777213</v>
      </c>
      <c r="F5272" s="179">
        <v>0</v>
      </c>
      <c r="G5272" s="179">
        <v>0</v>
      </c>
      <c r="H5272" s="179">
        <v>88901.030650234126</v>
      </c>
      <c r="I5272" s="179">
        <v>0</v>
      </c>
      <c r="J5272" s="179">
        <v>0</v>
      </c>
      <c r="K5272" s="179">
        <v>0</v>
      </c>
      <c r="L5272" s="179">
        <v>0</v>
      </c>
      <c r="M5272" s="179">
        <v>9870.5158037902511</v>
      </c>
      <c r="N5272" s="179">
        <v>0</v>
      </c>
      <c r="O5272" s="179">
        <v>0</v>
      </c>
      <c r="P5272" s="179">
        <v>0</v>
      </c>
      <c r="Q5272" s="179">
        <v>0</v>
      </c>
      <c r="R5272" s="180">
        <v>0</v>
      </c>
      <c r="S5272" s="180">
        <v>0</v>
      </c>
      <c r="T5272" s="180">
        <v>0</v>
      </c>
    </row>
    <row r="5273" spans="2:20" x14ac:dyDescent="0.3">
      <c r="B5273" s="19">
        <v>5270</v>
      </c>
      <c r="C5273" s="179">
        <v>0</v>
      </c>
      <c r="D5273" s="179">
        <v>0</v>
      </c>
      <c r="E5273" s="179">
        <v>63314.796128263464</v>
      </c>
      <c r="F5273" s="179">
        <v>0</v>
      </c>
      <c r="G5273" s="179">
        <v>0</v>
      </c>
      <c r="H5273" s="179">
        <v>47010.473690893537</v>
      </c>
      <c r="I5273" s="179">
        <v>0</v>
      </c>
      <c r="J5273" s="179">
        <v>0</v>
      </c>
      <c r="K5273" s="179">
        <v>0</v>
      </c>
      <c r="L5273" s="179">
        <v>0</v>
      </c>
      <c r="M5273" s="179">
        <v>129554.52849455143</v>
      </c>
      <c r="N5273" s="179">
        <v>0</v>
      </c>
      <c r="O5273" s="179">
        <v>0</v>
      </c>
      <c r="P5273" s="179">
        <v>0</v>
      </c>
      <c r="Q5273" s="179">
        <v>0</v>
      </c>
      <c r="R5273" s="180">
        <v>0</v>
      </c>
      <c r="S5273" s="180">
        <v>0</v>
      </c>
      <c r="T5273" s="180">
        <v>0</v>
      </c>
    </row>
    <row r="5274" spans="2:20" x14ac:dyDescent="0.3">
      <c r="B5274" s="19">
        <v>5271</v>
      </c>
      <c r="C5274" s="179">
        <v>0</v>
      </c>
      <c r="D5274" s="179">
        <v>0</v>
      </c>
      <c r="E5274" s="179">
        <v>1740478.2533466776</v>
      </c>
      <c r="F5274" s="179">
        <v>0</v>
      </c>
      <c r="G5274" s="179">
        <v>0</v>
      </c>
      <c r="H5274" s="179">
        <v>20181.40195746292</v>
      </c>
      <c r="I5274" s="179">
        <v>0</v>
      </c>
      <c r="J5274" s="179">
        <v>0</v>
      </c>
      <c r="K5274" s="179">
        <v>0</v>
      </c>
      <c r="L5274" s="179">
        <v>0</v>
      </c>
      <c r="M5274" s="179">
        <v>67240.74461984064</v>
      </c>
      <c r="N5274" s="179">
        <v>0</v>
      </c>
      <c r="O5274" s="179">
        <v>0</v>
      </c>
      <c r="P5274" s="179">
        <v>0</v>
      </c>
      <c r="Q5274" s="179">
        <v>0</v>
      </c>
      <c r="R5274" s="180">
        <v>0</v>
      </c>
      <c r="S5274" s="180">
        <v>0</v>
      </c>
      <c r="T5274" s="180">
        <v>0</v>
      </c>
    </row>
    <row r="5275" spans="2:20" x14ac:dyDescent="0.3">
      <c r="B5275" s="19">
        <v>5272</v>
      </c>
      <c r="C5275" s="179">
        <v>0</v>
      </c>
      <c r="D5275" s="179">
        <v>0</v>
      </c>
      <c r="E5275" s="179">
        <v>88893.520365504475</v>
      </c>
      <c r="F5275" s="179">
        <v>0</v>
      </c>
      <c r="G5275" s="179">
        <v>0</v>
      </c>
      <c r="H5275" s="179">
        <v>27276.619576728463</v>
      </c>
      <c r="I5275" s="179">
        <v>0</v>
      </c>
      <c r="J5275" s="179">
        <v>0</v>
      </c>
      <c r="K5275" s="179">
        <v>0</v>
      </c>
      <c r="L5275" s="179">
        <v>0</v>
      </c>
      <c r="M5275" s="179">
        <v>13439.051884039056</v>
      </c>
      <c r="N5275" s="179">
        <v>0</v>
      </c>
      <c r="O5275" s="179">
        <v>0</v>
      </c>
      <c r="P5275" s="179">
        <v>0</v>
      </c>
      <c r="Q5275" s="179">
        <v>0</v>
      </c>
      <c r="R5275" s="180">
        <v>0</v>
      </c>
      <c r="S5275" s="180">
        <v>0</v>
      </c>
      <c r="T5275" s="180">
        <v>0</v>
      </c>
    </row>
    <row r="5276" spans="2:20" x14ac:dyDescent="0.3">
      <c r="B5276" s="19">
        <v>5273</v>
      </c>
      <c r="C5276" s="179">
        <v>0</v>
      </c>
      <c r="D5276" s="179">
        <v>0</v>
      </c>
      <c r="E5276" s="179">
        <v>836955.77640655695</v>
      </c>
      <c r="F5276" s="179">
        <v>0</v>
      </c>
      <c r="G5276" s="179">
        <v>0</v>
      </c>
      <c r="H5276" s="179">
        <v>72126.07091307317</v>
      </c>
      <c r="I5276" s="179">
        <v>0</v>
      </c>
      <c r="J5276" s="179">
        <v>0</v>
      </c>
      <c r="K5276" s="179">
        <v>0</v>
      </c>
      <c r="L5276" s="179">
        <v>0</v>
      </c>
      <c r="M5276" s="179">
        <v>60184.525981186853</v>
      </c>
      <c r="N5276" s="179">
        <v>0</v>
      </c>
      <c r="O5276" s="179">
        <v>0</v>
      </c>
      <c r="P5276" s="179">
        <v>0</v>
      </c>
      <c r="Q5276" s="179">
        <v>0</v>
      </c>
      <c r="R5276" s="180">
        <v>0</v>
      </c>
      <c r="S5276" s="180">
        <v>0</v>
      </c>
      <c r="T5276" s="180">
        <v>0</v>
      </c>
    </row>
    <row r="5277" spans="2:20" x14ac:dyDescent="0.3">
      <c r="B5277" s="19">
        <v>5274</v>
      </c>
      <c r="C5277" s="179">
        <v>0</v>
      </c>
      <c r="D5277" s="179">
        <v>0</v>
      </c>
      <c r="E5277" s="179">
        <v>214843.76441024957</v>
      </c>
      <c r="F5277" s="179">
        <v>0</v>
      </c>
      <c r="G5277" s="179">
        <v>0</v>
      </c>
      <c r="H5277" s="179">
        <v>17066.420859079179</v>
      </c>
      <c r="I5277" s="179">
        <v>0</v>
      </c>
      <c r="J5277" s="179">
        <v>0</v>
      </c>
      <c r="K5277" s="179">
        <v>0</v>
      </c>
      <c r="L5277" s="179">
        <v>0</v>
      </c>
      <c r="M5277" s="179">
        <v>171213.31589093359</v>
      </c>
      <c r="N5277" s="179">
        <v>0</v>
      </c>
      <c r="O5277" s="179">
        <v>0</v>
      </c>
      <c r="P5277" s="179">
        <v>0</v>
      </c>
      <c r="Q5277" s="179">
        <v>0</v>
      </c>
      <c r="R5277" s="180">
        <v>0</v>
      </c>
      <c r="S5277" s="180">
        <v>0</v>
      </c>
      <c r="T5277" s="180">
        <v>0</v>
      </c>
    </row>
    <row r="5278" spans="2:20" x14ac:dyDescent="0.3">
      <c r="B5278" s="19">
        <v>5275</v>
      </c>
      <c r="C5278" s="179">
        <v>0</v>
      </c>
      <c r="D5278" s="179">
        <v>0</v>
      </c>
      <c r="E5278" s="179">
        <v>445919.92660436395</v>
      </c>
      <c r="F5278" s="179">
        <v>0</v>
      </c>
      <c r="G5278" s="179">
        <v>0</v>
      </c>
      <c r="H5278" s="179">
        <v>18558.270386349039</v>
      </c>
      <c r="I5278" s="179">
        <v>0</v>
      </c>
      <c r="J5278" s="179">
        <v>0</v>
      </c>
      <c r="K5278" s="179">
        <v>0</v>
      </c>
      <c r="L5278" s="179">
        <v>0</v>
      </c>
      <c r="M5278" s="179">
        <v>42601.499899374321</v>
      </c>
      <c r="N5278" s="179">
        <v>0</v>
      </c>
      <c r="O5278" s="179">
        <v>0</v>
      </c>
      <c r="P5278" s="179">
        <v>0</v>
      </c>
      <c r="Q5278" s="179">
        <v>0</v>
      </c>
      <c r="R5278" s="180">
        <v>0</v>
      </c>
      <c r="S5278" s="180">
        <v>0</v>
      </c>
      <c r="T5278" s="180">
        <v>0</v>
      </c>
    </row>
    <row r="5279" spans="2:20" x14ac:dyDescent="0.3">
      <c r="B5279" s="19">
        <v>5276</v>
      </c>
      <c r="C5279" s="179">
        <v>0</v>
      </c>
      <c r="D5279" s="179">
        <v>0</v>
      </c>
      <c r="E5279" s="179">
        <v>249994.42458257731</v>
      </c>
      <c r="F5279" s="179">
        <v>0</v>
      </c>
      <c r="G5279" s="179">
        <v>0</v>
      </c>
      <c r="H5279" s="179">
        <v>224259.56027550626</v>
      </c>
      <c r="I5279" s="179">
        <v>0</v>
      </c>
      <c r="J5279" s="179">
        <v>0</v>
      </c>
      <c r="K5279" s="179">
        <v>0</v>
      </c>
      <c r="L5279" s="179">
        <v>0</v>
      </c>
      <c r="M5279" s="179">
        <v>124439.60208345964</v>
      </c>
      <c r="N5279" s="179">
        <v>0</v>
      </c>
      <c r="O5279" s="179">
        <v>0</v>
      </c>
      <c r="P5279" s="179">
        <v>0</v>
      </c>
      <c r="Q5279" s="179">
        <v>0</v>
      </c>
      <c r="R5279" s="180">
        <v>0</v>
      </c>
      <c r="S5279" s="180">
        <v>0</v>
      </c>
      <c r="T5279" s="180">
        <v>0</v>
      </c>
    </row>
    <row r="5280" spans="2:20" x14ac:dyDescent="0.3">
      <c r="B5280" s="19">
        <v>5277</v>
      </c>
      <c r="C5280" s="179">
        <v>0</v>
      </c>
      <c r="D5280" s="179">
        <v>0</v>
      </c>
      <c r="E5280" s="179">
        <v>228845.73144584181</v>
      </c>
      <c r="F5280" s="179">
        <v>0</v>
      </c>
      <c r="G5280" s="179">
        <v>0</v>
      </c>
      <c r="H5280" s="179">
        <v>70459.153535219739</v>
      </c>
      <c r="I5280" s="179">
        <v>0</v>
      </c>
      <c r="J5280" s="179">
        <v>0</v>
      </c>
      <c r="K5280" s="179">
        <v>0</v>
      </c>
      <c r="L5280" s="179">
        <v>0</v>
      </c>
      <c r="M5280" s="179">
        <v>169702.89602520785</v>
      </c>
      <c r="N5280" s="179">
        <v>0</v>
      </c>
      <c r="O5280" s="179">
        <v>0</v>
      </c>
      <c r="P5280" s="179">
        <v>0</v>
      </c>
      <c r="Q5280" s="179">
        <v>0</v>
      </c>
      <c r="R5280" s="180">
        <v>0</v>
      </c>
      <c r="S5280" s="180">
        <v>0</v>
      </c>
      <c r="T5280" s="180">
        <v>0</v>
      </c>
    </row>
    <row r="5281" spans="2:20" x14ac:dyDescent="0.3">
      <c r="B5281" s="19">
        <v>5278</v>
      </c>
      <c r="C5281" s="179">
        <v>0</v>
      </c>
      <c r="D5281" s="179">
        <v>0</v>
      </c>
      <c r="E5281" s="179">
        <v>5019.8244704875451</v>
      </c>
      <c r="F5281" s="179">
        <v>0</v>
      </c>
      <c r="G5281" s="179">
        <v>0</v>
      </c>
      <c r="H5281" s="179">
        <v>102657.74679911102</v>
      </c>
      <c r="I5281" s="179">
        <v>0</v>
      </c>
      <c r="J5281" s="179">
        <v>0</v>
      </c>
      <c r="K5281" s="179">
        <v>0</v>
      </c>
      <c r="L5281" s="179">
        <v>0</v>
      </c>
      <c r="M5281" s="179">
        <v>259200.89954133821</v>
      </c>
      <c r="N5281" s="179">
        <v>0</v>
      </c>
      <c r="O5281" s="179">
        <v>0</v>
      </c>
      <c r="P5281" s="179">
        <v>0</v>
      </c>
      <c r="Q5281" s="179">
        <v>0</v>
      </c>
      <c r="R5281" s="180">
        <v>0</v>
      </c>
      <c r="S5281" s="180">
        <v>0</v>
      </c>
      <c r="T5281" s="180">
        <v>0</v>
      </c>
    </row>
    <row r="5282" spans="2:20" x14ac:dyDescent="0.3">
      <c r="B5282" s="19">
        <v>5279</v>
      </c>
      <c r="C5282" s="179">
        <v>1</v>
      </c>
      <c r="D5282" s="179">
        <v>75117.834047674798</v>
      </c>
      <c r="E5282" s="179">
        <v>152633.89141974167</v>
      </c>
      <c r="F5282" s="179">
        <v>1</v>
      </c>
      <c r="G5282" s="179">
        <v>310976.98428142956</v>
      </c>
      <c r="H5282" s="179">
        <v>51921.78046830176</v>
      </c>
      <c r="I5282" s="179">
        <v>0</v>
      </c>
      <c r="J5282" s="179">
        <v>0</v>
      </c>
      <c r="K5282" s="179">
        <v>0</v>
      </c>
      <c r="L5282" s="179">
        <v>0</v>
      </c>
      <c r="M5282" s="179">
        <v>1984955.1292684732</v>
      </c>
      <c r="N5282" s="179">
        <v>0</v>
      </c>
      <c r="O5282" s="179">
        <v>0</v>
      </c>
      <c r="P5282" s="179">
        <v>0</v>
      </c>
      <c r="Q5282" s="179">
        <v>0</v>
      </c>
      <c r="R5282" s="180">
        <v>0</v>
      </c>
      <c r="S5282" s="180">
        <v>0</v>
      </c>
      <c r="T5282" s="180">
        <v>75117.834047674798</v>
      </c>
    </row>
    <row r="5283" spans="2:20" x14ac:dyDescent="0.3">
      <c r="B5283" s="19">
        <v>5280</v>
      </c>
      <c r="C5283" s="179">
        <v>0</v>
      </c>
      <c r="D5283" s="179">
        <v>0</v>
      </c>
      <c r="E5283" s="179">
        <v>183968.5075029443</v>
      </c>
      <c r="F5283" s="179">
        <v>0</v>
      </c>
      <c r="G5283" s="179">
        <v>0</v>
      </c>
      <c r="H5283" s="179">
        <v>15858.091469297413</v>
      </c>
      <c r="I5283" s="179">
        <v>0</v>
      </c>
      <c r="J5283" s="179">
        <v>0</v>
      </c>
      <c r="K5283" s="179">
        <v>0</v>
      </c>
      <c r="L5283" s="179">
        <v>0</v>
      </c>
      <c r="M5283" s="179">
        <v>278155.13135645119</v>
      </c>
      <c r="N5283" s="179">
        <v>0</v>
      </c>
      <c r="O5283" s="179">
        <v>0</v>
      </c>
      <c r="P5283" s="179">
        <v>0</v>
      </c>
      <c r="Q5283" s="179">
        <v>0</v>
      </c>
      <c r="R5283" s="180">
        <v>0</v>
      </c>
      <c r="S5283" s="180">
        <v>0</v>
      </c>
      <c r="T5283" s="180">
        <v>0</v>
      </c>
    </row>
    <row r="5284" spans="2:20" x14ac:dyDescent="0.3">
      <c r="B5284" s="19">
        <v>5281</v>
      </c>
      <c r="C5284" s="179">
        <v>0</v>
      </c>
      <c r="D5284" s="179">
        <v>0</v>
      </c>
      <c r="E5284" s="179">
        <v>164288.18543392143</v>
      </c>
      <c r="F5284" s="179">
        <v>0</v>
      </c>
      <c r="G5284" s="179">
        <v>0</v>
      </c>
      <c r="H5284" s="179">
        <v>71027.698311087137</v>
      </c>
      <c r="I5284" s="179">
        <v>0</v>
      </c>
      <c r="J5284" s="179">
        <v>0</v>
      </c>
      <c r="K5284" s="179">
        <v>0</v>
      </c>
      <c r="L5284" s="179">
        <v>0</v>
      </c>
      <c r="M5284" s="179">
        <v>76837.823572797497</v>
      </c>
      <c r="N5284" s="179">
        <v>0</v>
      </c>
      <c r="O5284" s="179">
        <v>0</v>
      </c>
      <c r="P5284" s="179">
        <v>0</v>
      </c>
      <c r="Q5284" s="179">
        <v>0</v>
      </c>
      <c r="R5284" s="180">
        <v>0</v>
      </c>
      <c r="S5284" s="180">
        <v>0</v>
      </c>
      <c r="T5284" s="180">
        <v>0</v>
      </c>
    </row>
    <row r="5285" spans="2:20" x14ac:dyDescent="0.3">
      <c r="B5285" s="19">
        <v>5282</v>
      </c>
      <c r="C5285" s="179">
        <v>0</v>
      </c>
      <c r="D5285" s="179">
        <v>0</v>
      </c>
      <c r="E5285" s="179">
        <v>41377.664103519885</v>
      </c>
      <c r="F5285" s="179">
        <v>0</v>
      </c>
      <c r="G5285" s="179">
        <v>0</v>
      </c>
      <c r="H5285" s="179">
        <v>111066.01844657565</v>
      </c>
      <c r="I5285" s="179">
        <v>0</v>
      </c>
      <c r="J5285" s="179">
        <v>0</v>
      </c>
      <c r="K5285" s="179">
        <v>0</v>
      </c>
      <c r="L5285" s="179">
        <v>0</v>
      </c>
      <c r="M5285" s="179">
        <v>21212.394714975097</v>
      </c>
      <c r="N5285" s="179">
        <v>0</v>
      </c>
      <c r="O5285" s="179">
        <v>0</v>
      </c>
      <c r="P5285" s="179">
        <v>0</v>
      </c>
      <c r="Q5285" s="179">
        <v>0</v>
      </c>
      <c r="R5285" s="180">
        <v>0</v>
      </c>
      <c r="S5285" s="180">
        <v>0</v>
      </c>
      <c r="T5285" s="180">
        <v>0</v>
      </c>
    </row>
    <row r="5286" spans="2:20" x14ac:dyDescent="0.3">
      <c r="B5286" s="19">
        <v>5283</v>
      </c>
      <c r="C5286" s="179">
        <v>0</v>
      </c>
      <c r="D5286" s="179">
        <v>0</v>
      </c>
      <c r="E5286" s="179">
        <v>406725.73094865656</v>
      </c>
      <c r="F5286" s="179">
        <v>0</v>
      </c>
      <c r="G5286" s="179">
        <v>0</v>
      </c>
      <c r="H5286" s="179">
        <v>160816.33250483838</v>
      </c>
      <c r="I5286" s="179">
        <v>0</v>
      </c>
      <c r="J5286" s="179">
        <v>0</v>
      </c>
      <c r="K5286" s="179">
        <v>0</v>
      </c>
      <c r="L5286" s="179">
        <v>0</v>
      </c>
      <c r="M5286" s="179">
        <v>28762.746323045387</v>
      </c>
      <c r="N5286" s="179">
        <v>0</v>
      </c>
      <c r="O5286" s="179">
        <v>0</v>
      </c>
      <c r="P5286" s="179">
        <v>0</v>
      </c>
      <c r="Q5286" s="179">
        <v>0</v>
      </c>
      <c r="R5286" s="180">
        <v>0</v>
      </c>
      <c r="S5286" s="180">
        <v>0</v>
      </c>
      <c r="T5286" s="180">
        <v>0</v>
      </c>
    </row>
    <row r="5287" spans="2:20" x14ac:dyDescent="0.3">
      <c r="B5287" s="19">
        <v>5284</v>
      </c>
      <c r="C5287" s="179">
        <v>0</v>
      </c>
      <c r="D5287" s="179">
        <v>0</v>
      </c>
      <c r="E5287" s="179">
        <v>1607144.7850095963</v>
      </c>
      <c r="F5287" s="179">
        <v>0</v>
      </c>
      <c r="G5287" s="179">
        <v>0</v>
      </c>
      <c r="H5287" s="179">
        <v>56184.542939862396</v>
      </c>
      <c r="I5287" s="179">
        <v>0</v>
      </c>
      <c r="J5287" s="179">
        <v>0</v>
      </c>
      <c r="K5287" s="179">
        <v>0</v>
      </c>
      <c r="L5287" s="179">
        <v>0</v>
      </c>
      <c r="M5287" s="179">
        <v>30062.494891342976</v>
      </c>
      <c r="N5287" s="179">
        <v>0</v>
      </c>
      <c r="O5287" s="179">
        <v>0</v>
      </c>
      <c r="P5287" s="179">
        <v>0</v>
      </c>
      <c r="Q5287" s="179">
        <v>0</v>
      </c>
      <c r="R5287" s="180">
        <v>0</v>
      </c>
      <c r="S5287" s="180">
        <v>0</v>
      </c>
      <c r="T5287" s="180">
        <v>0</v>
      </c>
    </row>
    <row r="5288" spans="2:20" x14ac:dyDescent="0.3">
      <c r="B5288" s="19">
        <v>5285</v>
      </c>
      <c r="C5288" s="179">
        <v>1</v>
      </c>
      <c r="D5288" s="179">
        <v>12726.779574923159</v>
      </c>
      <c r="E5288" s="179">
        <v>320046.23590414244</v>
      </c>
      <c r="F5288" s="179">
        <v>1</v>
      </c>
      <c r="G5288" s="179">
        <v>17125.631398466852</v>
      </c>
      <c r="H5288" s="179">
        <v>56956.087973985908</v>
      </c>
      <c r="I5288" s="179">
        <v>0</v>
      </c>
      <c r="J5288" s="179">
        <v>0</v>
      </c>
      <c r="K5288" s="179">
        <v>97009.928193492873</v>
      </c>
      <c r="L5288" s="179">
        <v>1</v>
      </c>
      <c r="M5288" s="179">
        <v>18294.65412459596</v>
      </c>
      <c r="N5288" s="179">
        <v>0</v>
      </c>
      <c r="O5288" s="179">
        <v>0</v>
      </c>
      <c r="P5288" s="179">
        <v>0</v>
      </c>
      <c r="Q5288" s="179">
        <v>0</v>
      </c>
      <c r="R5288" s="180">
        <v>0</v>
      </c>
      <c r="S5288" s="180">
        <v>97009.928193492873</v>
      </c>
      <c r="T5288" s="180">
        <v>12726.779574923159</v>
      </c>
    </row>
    <row r="5289" spans="2:20" x14ac:dyDescent="0.3">
      <c r="B5289" s="19">
        <v>5286</v>
      </c>
      <c r="C5289" s="179">
        <v>0</v>
      </c>
      <c r="D5289" s="179">
        <v>0</v>
      </c>
      <c r="E5289" s="179">
        <v>728139.92898019927</v>
      </c>
      <c r="F5289" s="179">
        <v>0</v>
      </c>
      <c r="G5289" s="179">
        <v>0</v>
      </c>
      <c r="H5289" s="179">
        <v>3657.409929483556</v>
      </c>
      <c r="I5289" s="179">
        <v>0</v>
      </c>
      <c r="J5289" s="179">
        <v>0</v>
      </c>
      <c r="K5289" s="179">
        <v>0</v>
      </c>
      <c r="L5289" s="179">
        <v>0</v>
      </c>
      <c r="M5289" s="179">
        <v>141683.35751694653</v>
      </c>
      <c r="N5289" s="179">
        <v>0</v>
      </c>
      <c r="O5289" s="179">
        <v>0</v>
      </c>
      <c r="P5289" s="179">
        <v>0</v>
      </c>
      <c r="Q5289" s="179">
        <v>0</v>
      </c>
      <c r="R5289" s="180">
        <v>0</v>
      </c>
      <c r="S5289" s="180">
        <v>0</v>
      </c>
      <c r="T5289" s="180">
        <v>0</v>
      </c>
    </row>
    <row r="5290" spans="2:20" x14ac:dyDescent="0.3">
      <c r="B5290" s="19">
        <v>5287</v>
      </c>
      <c r="C5290" s="179">
        <v>1</v>
      </c>
      <c r="D5290" s="179">
        <v>970705.8863158254</v>
      </c>
      <c r="E5290" s="179">
        <v>198121.97578549929</v>
      </c>
      <c r="F5290" s="179">
        <v>0</v>
      </c>
      <c r="G5290" s="179">
        <v>0</v>
      </c>
      <c r="H5290" s="179">
        <v>161654.06842354647</v>
      </c>
      <c r="I5290" s="179">
        <v>0</v>
      </c>
      <c r="J5290" s="179">
        <v>270705.8863158254</v>
      </c>
      <c r="K5290" s="179">
        <v>0</v>
      </c>
      <c r="L5290" s="179">
        <v>0</v>
      </c>
      <c r="M5290" s="179">
        <v>13716.022923238841</v>
      </c>
      <c r="N5290" s="179">
        <v>0</v>
      </c>
      <c r="O5290" s="179">
        <v>370705.8863158254</v>
      </c>
      <c r="P5290" s="179">
        <v>0</v>
      </c>
      <c r="Q5290" s="179">
        <v>0</v>
      </c>
      <c r="R5290" s="180">
        <v>0</v>
      </c>
      <c r="S5290" s="180">
        <v>0</v>
      </c>
      <c r="T5290" s="180">
        <v>600000</v>
      </c>
    </row>
    <row r="5291" spans="2:20" x14ac:dyDescent="0.3">
      <c r="B5291" s="19">
        <v>5288</v>
      </c>
      <c r="C5291" s="179">
        <v>0</v>
      </c>
      <c r="D5291" s="179">
        <v>0</v>
      </c>
      <c r="E5291" s="179">
        <v>125318.43784023357</v>
      </c>
      <c r="F5291" s="179">
        <v>0</v>
      </c>
      <c r="G5291" s="179">
        <v>0</v>
      </c>
      <c r="H5291" s="179">
        <v>2380.4237809712972</v>
      </c>
      <c r="I5291" s="179">
        <v>0</v>
      </c>
      <c r="J5291" s="179">
        <v>0</v>
      </c>
      <c r="K5291" s="179">
        <v>0</v>
      </c>
      <c r="L5291" s="179">
        <v>0</v>
      </c>
      <c r="M5291" s="179">
        <v>290137.90850731556</v>
      </c>
      <c r="N5291" s="179">
        <v>0</v>
      </c>
      <c r="O5291" s="179">
        <v>0</v>
      </c>
      <c r="P5291" s="179">
        <v>0</v>
      </c>
      <c r="Q5291" s="179">
        <v>0</v>
      </c>
      <c r="R5291" s="180">
        <v>0</v>
      </c>
      <c r="S5291" s="180">
        <v>0</v>
      </c>
      <c r="T5291" s="180">
        <v>0</v>
      </c>
    </row>
    <row r="5292" spans="2:20" x14ac:dyDescent="0.3">
      <c r="B5292" s="19">
        <v>5289</v>
      </c>
      <c r="C5292" s="179">
        <v>0</v>
      </c>
      <c r="D5292" s="179">
        <v>0</v>
      </c>
      <c r="E5292" s="179">
        <v>32550.406960836681</v>
      </c>
      <c r="F5292" s="179">
        <v>0</v>
      </c>
      <c r="G5292" s="179">
        <v>0</v>
      </c>
      <c r="H5292" s="179">
        <v>217921.73681240989</v>
      </c>
      <c r="I5292" s="179">
        <v>0</v>
      </c>
      <c r="J5292" s="179">
        <v>0</v>
      </c>
      <c r="K5292" s="179">
        <v>0</v>
      </c>
      <c r="L5292" s="179">
        <v>0</v>
      </c>
      <c r="M5292" s="179">
        <v>16205.939475644285</v>
      </c>
      <c r="N5292" s="179">
        <v>0</v>
      </c>
      <c r="O5292" s="179">
        <v>0</v>
      </c>
      <c r="P5292" s="179">
        <v>0</v>
      </c>
      <c r="Q5292" s="179">
        <v>0</v>
      </c>
      <c r="R5292" s="180">
        <v>0</v>
      </c>
      <c r="S5292" s="180">
        <v>0</v>
      </c>
      <c r="T5292" s="180">
        <v>0</v>
      </c>
    </row>
    <row r="5293" spans="2:20" x14ac:dyDescent="0.3">
      <c r="B5293" s="19">
        <v>5290</v>
      </c>
      <c r="C5293" s="179">
        <v>0</v>
      </c>
      <c r="D5293" s="179">
        <v>0</v>
      </c>
      <c r="E5293" s="179">
        <v>40143.956255132507</v>
      </c>
      <c r="F5293" s="179">
        <v>0</v>
      </c>
      <c r="G5293" s="179">
        <v>0</v>
      </c>
      <c r="H5293" s="179">
        <v>912143.95580689039</v>
      </c>
      <c r="I5293" s="179">
        <v>0</v>
      </c>
      <c r="J5293" s="179">
        <v>0</v>
      </c>
      <c r="K5293" s="179">
        <v>0</v>
      </c>
      <c r="L5293" s="179">
        <v>0</v>
      </c>
      <c r="M5293" s="179">
        <v>337616.50418803981</v>
      </c>
      <c r="N5293" s="179">
        <v>0</v>
      </c>
      <c r="O5293" s="179">
        <v>0</v>
      </c>
      <c r="P5293" s="179">
        <v>0</v>
      </c>
      <c r="Q5293" s="179">
        <v>0</v>
      </c>
      <c r="R5293" s="180">
        <v>0</v>
      </c>
      <c r="S5293" s="180">
        <v>0</v>
      </c>
      <c r="T5293" s="180">
        <v>0</v>
      </c>
    </row>
    <row r="5294" spans="2:20" x14ac:dyDescent="0.3">
      <c r="B5294" s="19">
        <v>5291</v>
      </c>
      <c r="C5294" s="179">
        <v>0</v>
      </c>
      <c r="D5294" s="179">
        <v>0</v>
      </c>
      <c r="E5294" s="179">
        <v>21833.575356926576</v>
      </c>
      <c r="F5294" s="179">
        <v>0</v>
      </c>
      <c r="G5294" s="179">
        <v>0</v>
      </c>
      <c r="H5294" s="179">
        <v>18163.379023571022</v>
      </c>
      <c r="I5294" s="179">
        <v>0</v>
      </c>
      <c r="J5294" s="179">
        <v>0</v>
      </c>
      <c r="K5294" s="179">
        <v>0</v>
      </c>
      <c r="L5294" s="179">
        <v>0</v>
      </c>
      <c r="M5294" s="179">
        <v>183266.9924826299</v>
      </c>
      <c r="N5294" s="179">
        <v>0</v>
      </c>
      <c r="O5294" s="179">
        <v>0</v>
      </c>
      <c r="P5294" s="179">
        <v>0</v>
      </c>
      <c r="Q5294" s="179">
        <v>0</v>
      </c>
      <c r="R5294" s="180">
        <v>0</v>
      </c>
      <c r="S5294" s="180">
        <v>0</v>
      </c>
      <c r="T5294" s="180">
        <v>0</v>
      </c>
    </row>
    <row r="5295" spans="2:20" x14ac:dyDescent="0.3">
      <c r="B5295" s="19">
        <v>5292</v>
      </c>
      <c r="C5295" s="179">
        <v>0</v>
      </c>
      <c r="D5295" s="179">
        <v>0</v>
      </c>
      <c r="E5295" s="179">
        <v>79555.927581357799</v>
      </c>
      <c r="F5295" s="179">
        <v>0</v>
      </c>
      <c r="G5295" s="179">
        <v>0</v>
      </c>
      <c r="H5295" s="179">
        <v>475298.65320223116</v>
      </c>
      <c r="I5295" s="179">
        <v>0</v>
      </c>
      <c r="J5295" s="179">
        <v>0</v>
      </c>
      <c r="K5295" s="179">
        <v>0</v>
      </c>
      <c r="L5295" s="179">
        <v>0</v>
      </c>
      <c r="M5295" s="179">
        <v>16118.755460070999</v>
      </c>
      <c r="N5295" s="179">
        <v>0</v>
      </c>
      <c r="O5295" s="179">
        <v>0</v>
      </c>
      <c r="P5295" s="179">
        <v>0</v>
      </c>
      <c r="Q5295" s="179">
        <v>0</v>
      </c>
      <c r="R5295" s="180">
        <v>0</v>
      </c>
      <c r="S5295" s="180">
        <v>0</v>
      </c>
      <c r="T5295" s="180">
        <v>0</v>
      </c>
    </row>
    <row r="5296" spans="2:20" x14ac:dyDescent="0.3">
      <c r="B5296" s="19">
        <v>5293</v>
      </c>
      <c r="C5296" s="179">
        <v>0</v>
      </c>
      <c r="D5296" s="179">
        <v>0</v>
      </c>
      <c r="E5296" s="179">
        <v>115213.63206486682</v>
      </c>
      <c r="F5296" s="179">
        <v>0</v>
      </c>
      <c r="G5296" s="179">
        <v>0</v>
      </c>
      <c r="H5296" s="179">
        <v>40253.622750695424</v>
      </c>
      <c r="I5296" s="179">
        <v>0</v>
      </c>
      <c r="J5296" s="179">
        <v>0</v>
      </c>
      <c r="K5296" s="179">
        <v>0</v>
      </c>
      <c r="L5296" s="179">
        <v>0</v>
      </c>
      <c r="M5296" s="179">
        <v>37627.860150941953</v>
      </c>
      <c r="N5296" s="179">
        <v>0</v>
      </c>
      <c r="O5296" s="179">
        <v>0</v>
      </c>
      <c r="P5296" s="179">
        <v>0</v>
      </c>
      <c r="Q5296" s="179">
        <v>0</v>
      </c>
      <c r="R5296" s="180">
        <v>0</v>
      </c>
      <c r="S5296" s="180">
        <v>0</v>
      </c>
      <c r="T5296" s="180">
        <v>0</v>
      </c>
    </row>
    <row r="5297" spans="2:20" x14ac:dyDescent="0.3">
      <c r="B5297" s="19">
        <v>5294</v>
      </c>
      <c r="C5297" s="179">
        <v>0</v>
      </c>
      <c r="D5297" s="179">
        <v>0</v>
      </c>
      <c r="E5297" s="179">
        <v>43650.889209165973</v>
      </c>
      <c r="F5297" s="179">
        <v>0</v>
      </c>
      <c r="G5297" s="179">
        <v>0</v>
      </c>
      <c r="H5297" s="179">
        <v>88736.349893002378</v>
      </c>
      <c r="I5297" s="179">
        <v>0</v>
      </c>
      <c r="J5297" s="179">
        <v>0</v>
      </c>
      <c r="K5297" s="179">
        <v>0</v>
      </c>
      <c r="L5297" s="179">
        <v>0</v>
      </c>
      <c r="M5297" s="179">
        <v>47635.906338210705</v>
      </c>
      <c r="N5297" s="179">
        <v>0</v>
      </c>
      <c r="O5297" s="179">
        <v>0</v>
      </c>
      <c r="P5297" s="179">
        <v>0</v>
      </c>
      <c r="Q5297" s="179">
        <v>0</v>
      </c>
      <c r="R5297" s="180">
        <v>0</v>
      </c>
      <c r="S5297" s="180">
        <v>0</v>
      </c>
      <c r="T5297" s="180">
        <v>0</v>
      </c>
    </row>
    <row r="5298" spans="2:20" x14ac:dyDescent="0.3">
      <c r="B5298" s="19">
        <v>5295</v>
      </c>
      <c r="C5298" s="179">
        <v>0</v>
      </c>
      <c r="D5298" s="179">
        <v>0</v>
      </c>
      <c r="E5298" s="179">
        <v>223307.66884531814</v>
      </c>
      <c r="F5298" s="179">
        <v>0</v>
      </c>
      <c r="G5298" s="179">
        <v>0</v>
      </c>
      <c r="H5298" s="179">
        <v>535263.17836733826</v>
      </c>
      <c r="I5298" s="179">
        <v>0</v>
      </c>
      <c r="J5298" s="179">
        <v>0</v>
      </c>
      <c r="K5298" s="179">
        <v>0</v>
      </c>
      <c r="L5298" s="179">
        <v>0</v>
      </c>
      <c r="M5298" s="179">
        <v>64899.145659526417</v>
      </c>
      <c r="N5298" s="179">
        <v>0</v>
      </c>
      <c r="O5298" s="179">
        <v>0</v>
      </c>
      <c r="P5298" s="179">
        <v>0</v>
      </c>
      <c r="Q5298" s="179">
        <v>0</v>
      </c>
      <c r="R5298" s="180">
        <v>0</v>
      </c>
      <c r="S5298" s="180">
        <v>0</v>
      </c>
      <c r="T5298" s="180">
        <v>0</v>
      </c>
    </row>
    <row r="5299" spans="2:20" x14ac:dyDescent="0.3">
      <c r="B5299" s="19">
        <v>5296</v>
      </c>
      <c r="C5299" s="179">
        <v>0</v>
      </c>
      <c r="D5299" s="179">
        <v>0</v>
      </c>
      <c r="E5299" s="179">
        <v>210115.80222180745</v>
      </c>
      <c r="F5299" s="179">
        <v>0</v>
      </c>
      <c r="G5299" s="179">
        <v>0</v>
      </c>
      <c r="H5299" s="179">
        <v>35198.309879354638</v>
      </c>
      <c r="I5299" s="179">
        <v>0</v>
      </c>
      <c r="J5299" s="179">
        <v>0</v>
      </c>
      <c r="K5299" s="179">
        <v>0</v>
      </c>
      <c r="L5299" s="179">
        <v>0</v>
      </c>
      <c r="M5299" s="179">
        <v>1154217.4651050384</v>
      </c>
      <c r="N5299" s="179">
        <v>0</v>
      </c>
      <c r="O5299" s="179">
        <v>0</v>
      </c>
      <c r="P5299" s="179">
        <v>0</v>
      </c>
      <c r="Q5299" s="179">
        <v>0</v>
      </c>
      <c r="R5299" s="180">
        <v>0</v>
      </c>
      <c r="S5299" s="180">
        <v>0</v>
      </c>
      <c r="T5299" s="180">
        <v>0</v>
      </c>
    </row>
    <row r="5300" spans="2:20" x14ac:dyDescent="0.3">
      <c r="B5300" s="19">
        <v>5297</v>
      </c>
      <c r="C5300" s="179">
        <v>0</v>
      </c>
      <c r="D5300" s="179">
        <v>0</v>
      </c>
      <c r="E5300" s="179">
        <v>24563.999355986183</v>
      </c>
      <c r="F5300" s="179">
        <v>0</v>
      </c>
      <c r="G5300" s="179">
        <v>0</v>
      </c>
      <c r="H5300" s="179">
        <v>97484.7529650176</v>
      </c>
      <c r="I5300" s="179">
        <v>0</v>
      </c>
      <c r="J5300" s="179">
        <v>0</v>
      </c>
      <c r="K5300" s="179">
        <v>0</v>
      </c>
      <c r="L5300" s="179">
        <v>0</v>
      </c>
      <c r="M5300" s="179">
        <v>14649.203088526769</v>
      </c>
      <c r="N5300" s="179">
        <v>0</v>
      </c>
      <c r="O5300" s="179">
        <v>0</v>
      </c>
      <c r="P5300" s="179">
        <v>0</v>
      </c>
      <c r="Q5300" s="179">
        <v>0</v>
      </c>
      <c r="R5300" s="180">
        <v>0</v>
      </c>
      <c r="S5300" s="180">
        <v>0</v>
      </c>
      <c r="T5300" s="180">
        <v>0</v>
      </c>
    </row>
    <row r="5301" spans="2:20" x14ac:dyDescent="0.3">
      <c r="B5301" s="19">
        <v>5298</v>
      </c>
      <c r="C5301" s="179">
        <v>0</v>
      </c>
      <c r="D5301" s="179">
        <v>0</v>
      </c>
      <c r="E5301" s="179">
        <v>77609.781070323836</v>
      </c>
      <c r="F5301" s="179">
        <v>0</v>
      </c>
      <c r="G5301" s="179">
        <v>0</v>
      </c>
      <c r="H5301" s="179">
        <v>300434.31937471119</v>
      </c>
      <c r="I5301" s="179">
        <v>0</v>
      </c>
      <c r="J5301" s="179">
        <v>0</v>
      </c>
      <c r="K5301" s="179">
        <v>0</v>
      </c>
      <c r="L5301" s="179">
        <v>0</v>
      </c>
      <c r="M5301" s="179">
        <v>206745.14405842772</v>
      </c>
      <c r="N5301" s="179">
        <v>0</v>
      </c>
      <c r="O5301" s="179">
        <v>0</v>
      </c>
      <c r="P5301" s="179">
        <v>0</v>
      </c>
      <c r="Q5301" s="179">
        <v>0</v>
      </c>
      <c r="R5301" s="180">
        <v>0</v>
      </c>
      <c r="S5301" s="180">
        <v>0</v>
      </c>
      <c r="T5301" s="180">
        <v>0</v>
      </c>
    </row>
    <row r="5302" spans="2:20" x14ac:dyDescent="0.3">
      <c r="B5302" s="19">
        <v>5299</v>
      </c>
      <c r="C5302" s="179">
        <v>0</v>
      </c>
      <c r="D5302" s="179">
        <v>0</v>
      </c>
      <c r="E5302" s="179">
        <v>167191.91224987074</v>
      </c>
      <c r="F5302" s="179">
        <v>0</v>
      </c>
      <c r="G5302" s="179">
        <v>0</v>
      </c>
      <c r="H5302" s="179">
        <v>97999.129395299096</v>
      </c>
      <c r="I5302" s="179">
        <v>0</v>
      </c>
      <c r="J5302" s="179">
        <v>0</v>
      </c>
      <c r="K5302" s="179">
        <v>0</v>
      </c>
      <c r="L5302" s="179">
        <v>0</v>
      </c>
      <c r="M5302" s="179">
        <v>201239.89523902402</v>
      </c>
      <c r="N5302" s="179">
        <v>0</v>
      </c>
      <c r="O5302" s="179">
        <v>0</v>
      </c>
      <c r="P5302" s="179">
        <v>0</v>
      </c>
      <c r="Q5302" s="179">
        <v>0</v>
      </c>
      <c r="R5302" s="180">
        <v>0</v>
      </c>
      <c r="S5302" s="180">
        <v>0</v>
      </c>
      <c r="T5302" s="180">
        <v>0</v>
      </c>
    </row>
    <row r="5303" spans="2:20" x14ac:dyDescent="0.3">
      <c r="B5303" s="19">
        <v>5300</v>
      </c>
      <c r="C5303" s="179">
        <v>0</v>
      </c>
      <c r="D5303" s="179">
        <v>0</v>
      </c>
      <c r="E5303" s="179">
        <v>21345.353724052005</v>
      </c>
      <c r="F5303" s="179">
        <v>0</v>
      </c>
      <c r="G5303" s="179">
        <v>0</v>
      </c>
      <c r="H5303" s="179">
        <v>1405924.9385939026</v>
      </c>
      <c r="I5303" s="179">
        <v>0</v>
      </c>
      <c r="J5303" s="179">
        <v>0</v>
      </c>
      <c r="K5303" s="179">
        <v>0</v>
      </c>
      <c r="L5303" s="179">
        <v>0</v>
      </c>
      <c r="M5303" s="179">
        <v>53013.893175579004</v>
      </c>
      <c r="N5303" s="179">
        <v>0</v>
      </c>
      <c r="O5303" s="179">
        <v>0</v>
      </c>
      <c r="P5303" s="179">
        <v>0</v>
      </c>
      <c r="Q5303" s="179">
        <v>0</v>
      </c>
      <c r="R5303" s="180">
        <v>0</v>
      </c>
      <c r="S5303" s="180">
        <v>0</v>
      </c>
      <c r="T5303" s="180">
        <v>0</v>
      </c>
    </row>
    <row r="5304" spans="2:20" x14ac:dyDescent="0.3">
      <c r="B5304" s="19">
        <v>5301</v>
      </c>
      <c r="C5304" s="179">
        <v>0</v>
      </c>
      <c r="D5304" s="179">
        <v>0</v>
      </c>
      <c r="E5304" s="179">
        <v>89383.021331709751</v>
      </c>
      <c r="F5304" s="179">
        <v>0</v>
      </c>
      <c r="G5304" s="179">
        <v>0</v>
      </c>
      <c r="H5304" s="179">
        <v>25223.118165894841</v>
      </c>
      <c r="I5304" s="179">
        <v>0</v>
      </c>
      <c r="J5304" s="179">
        <v>0</v>
      </c>
      <c r="K5304" s="179">
        <v>0</v>
      </c>
      <c r="L5304" s="179">
        <v>0</v>
      </c>
      <c r="M5304" s="179">
        <v>32919.215999911721</v>
      </c>
      <c r="N5304" s="179">
        <v>0</v>
      </c>
      <c r="O5304" s="179">
        <v>0</v>
      </c>
      <c r="P5304" s="179">
        <v>0</v>
      </c>
      <c r="Q5304" s="179">
        <v>0</v>
      </c>
      <c r="R5304" s="180">
        <v>0</v>
      </c>
      <c r="S5304" s="180">
        <v>0</v>
      </c>
      <c r="T5304" s="180">
        <v>0</v>
      </c>
    </row>
    <row r="5305" spans="2:20" x14ac:dyDescent="0.3">
      <c r="B5305" s="19">
        <v>5302</v>
      </c>
      <c r="C5305" s="179">
        <v>1</v>
      </c>
      <c r="D5305" s="179">
        <v>85851.823366578581</v>
      </c>
      <c r="E5305" s="179">
        <v>104669.39731717773</v>
      </c>
      <c r="F5305" s="179">
        <v>0</v>
      </c>
      <c r="G5305" s="179">
        <v>0</v>
      </c>
      <c r="H5305" s="179">
        <v>195121.92490769268</v>
      </c>
      <c r="I5305" s="179">
        <v>0</v>
      </c>
      <c r="J5305" s="179">
        <v>0</v>
      </c>
      <c r="K5305" s="179">
        <v>0</v>
      </c>
      <c r="L5305" s="179">
        <v>0</v>
      </c>
      <c r="M5305" s="179">
        <v>80501.543613683869</v>
      </c>
      <c r="N5305" s="179">
        <v>0</v>
      </c>
      <c r="O5305" s="179">
        <v>0</v>
      </c>
      <c r="P5305" s="179">
        <v>0</v>
      </c>
      <c r="Q5305" s="179">
        <v>0</v>
      </c>
      <c r="R5305" s="180">
        <v>0</v>
      </c>
      <c r="S5305" s="180">
        <v>0</v>
      </c>
      <c r="T5305" s="180">
        <v>85851.823366578581</v>
      </c>
    </row>
    <row r="5306" spans="2:20" x14ac:dyDescent="0.3">
      <c r="B5306" s="19">
        <v>5303</v>
      </c>
      <c r="C5306" s="179">
        <v>0</v>
      </c>
      <c r="D5306" s="179">
        <v>0</v>
      </c>
      <c r="E5306" s="179">
        <v>60437.890821310379</v>
      </c>
      <c r="F5306" s="179">
        <v>0</v>
      </c>
      <c r="G5306" s="179">
        <v>0</v>
      </c>
      <c r="H5306" s="179">
        <v>181105.70062390601</v>
      </c>
      <c r="I5306" s="179">
        <v>0</v>
      </c>
      <c r="J5306" s="179">
        <v>0</v>
      </c>
      <c r="K5306" s="179">
        <v>0</v>
      </c>
      <c r="L5306" s="179">
        <v>0</v>
      </c>
      <c r="M5306" s="179">
        <v>72231.576648871254</v>
      </c>
      <c r="N5306" s="179">
        <v>0</v>
      </c>
      <c r="O5306" s="179">
        <v>0</v>
      </c>
      <c r="P5306" s="179">
        <v>0</v>
      </c>
      <c r="Q5306" s="179">
        <v>0</v>
      </c>
      <c r="R5306" s="180">
        <v>0</v>
      </c>
      <c r="S5306" s="180">
        <v>0</v>
      </c>
      <c r="T5306" s="180">
        <v>0</v>
      </c>
    </row>
    <row r="5307" spans="2:20" x14ac:dyDescent="0.3">
      <c r="B5307" s="19">
        <v>5304</v>
      </c>
      <c r="C5307" s="179">
        <v>0</v>
      </c>
      <c r="D5307" s="179">
        <v>0</v>
      </c>
      <c r="E5307" s="179">
        <v>69841.562260549385</v>
      </c>
      <c r="F5307" s="179">
        <v>0</v>
      </c>
      <c r="G5307" s="179">
        <v>0</v>
      </c>
      <c r="H5307" s="179">
        <v>488595.14747060067</v>
      </c>
      <c r="I5307" s="179">
        <v>0</v>
      </c>
      <c r="J5307" s="179">
        <v>0</v>
      </c>
      <c r="K5307" s="179">
        <v>0</v>
      </c>
      <c r="L5307" s="179">
        <v>0</v>
      </c>
      <c r="M5307" s="179">
        <v>45346.578017884123</v>
      </c>
      <c r="N5307" s="179">
        <v>0</v>
      </c>
      <c r="O5307" s="179">
        <v>0</v>
      </c>
      <c r="P5307" s="179">
        <v>0</v>
      </c>
      <c r="Q5307" s="179">
        <v>0</v>
      </c>
      <c r="R5307" s="180">
        <v>0</v>
      </c>
      <c r="S5307" s="180">
        <v>0</v>
      </c>
      <c r="T5307" s="180">
        <v>0</v>
      </c>
    </row>
    <row r="5308" spans="2:20" x14ac:dyDescent="0.3">
      <c r="B5308" s="19">
        <v>5305</v>
      </c>
      <c r="C5308" s="179">
        <v>0</v>
      </c>
      <c r="D5308" s="179">
        <v>0</v>
      </c>
      <c r="E5308" s="179">
        <v>436343.14161240123</v>
      </c>
      <c r="F5308" s="179">
        <v>0</v>
      </c>
      <c r="G5308" s="179">
        <v>0</v>
      </c>
      <c r="H5308" s="179">
        <v>40966.542740810408</v>
      </c>
      <c r="I5308" s="179">
        <v>0</v>
      </c>
      <c r="J5308" s="179">
        <v>0</v>
      </c>
      <c r="K5308" s="179">
        <v>0</v>
      </c>
      <c r="L5308" s="179">
        <v>0</v>
      </c>
      <c r="M5308" s="179">
        <v>59591.182951420131</v>
      </c>
      <c r="N5308" s="179">
        <v>0</v>
      </c>
      <c r="O5308" s="179">
        <v>0</v>
      </c>
      <c r="P5308" s="179">
        <v>0</v>
      </c>
      <c r="Q5308" s="179">
        <v>0</v>
      </c>
      <c r="R5308" s="180">
        <v>0</v>
      </c>
      <c r="S5308" s="180">
        <v>0</v>
      </c>
      <c r="T5308" s="180">
        <v>0</v>
      </c>
    </row>
    <row r="5309" spans="2:20" x14ac:dyDescent="0.3">
      <c r="B5309" s="19">
        <v>5306</v>
      </c>
      <c r="C5309" s="179">
        <v>0</v>
      </c>
      <c r="D5309" s="179">
        <v>0</v>
      </c>
      <c r="E5309" s="179">
        <v>2518237.7876675199</v>
      </c>
      <c r="F5309" s="179">
        <v>1</v>
      </c>
      <c r="G5309" s="179">
        <v>86979.328779408796</v>
      </c>
      <c r="H5309" s="179">
        <v>92785.36060897194</v>
      </c>
      <c r="I5309" s="179">
        <v>0</v>
      </c>
      <c r="J5309" s="179">
        <v>0</v>
      </c>
      <c r="K5309" s="179">
        <v>0</v>
      </c>
      <c r="L5309" s="179">
        <v>0</v>
      </c>
      <c r="M5309" s="179">
        <v>30191.789003370537</v>
      </c>
      <c r="N5309" s="179">
        <v>0</v>
      </c>
      <c r="O5309" s="179">
        <v>0</v>
      </c>
      <c r="P5309" s="179">
        <v>0</v>
      </c>
      <c r="Q5309" s="179">
        <v>0</v>
      </c>
      <c r="R5309" s="180">
        <v>0</v>
      </c>
      <c r="S5309" s="180">
        <v>0</v>
      </c>
      <c r="T5309" s="180">
        <v>0</v>
      </c>
    </row>
    <row r="5310" spans="2:20" x14ac:dyDescent="0.3">
      <c r="B5310" s="19">
        <v>5307</v>
      </c>
      <c r="C5310" s="179">
        <v>0</v>
      </c>
      <c r="D5310" s="179">
        <v>0</v>
      </c>
      <c r="E5310" s="179">
        <v>32996.077091950086</v>
      </c>
      <c r="F5310" s="179">
        <v>0</v>
      </c>
      <c r="G5310" s="179">
        <v>0</v>
      </c>
      <c r="H5310" s="179">
        <v>53886.041527933688</v>
      </c>
      <c r="I5310" s="179">
        <v>0</v>
      </c>
      <c r="J5310" s="179">
        <v>0</v>
      </c>
      <c r="K5310" s="179">
        <v>0</v>
      </c>
      <c r="L5310" s="179">
        <v>0</v>
      </c>
      <c r="M5310" s="179">
        <v>273402.84391781839</v>
      </c>
      <c r="N5310" s="179">
        <v>0</v>
      </c>
      <c r="O5310" s="179">
        <v>0</v>
      </c>
      <c r="P5310" s="179">
        <v>0</v>
      </c>
      <c r="Q5310" s="179">
        <v>0</v>
      </c>
      <c r="R5310" s="180">
        <v>0</v>
      </c>
      <c r="S5310" s="180">
        <v>0</v>
      </c>
      <c r="T5310" s="180">
        <v>0</v>
      </c>
    </row>
    <row r="5311" spans="2:20" x14ac:dyDescent="0.3">
      <c r="B5311" s="19">
        <v>5308</v>
      </c>
      <c r="C5311" s="179">
        <v>0</v>
      </c>
      <c r="D5311" s="179">
        <v>0</v>
      </c>
      <c r="E5311" s="179">
        <v>105283.46930472805</v>
      </c>
      <c r="F5311" s="179">
        <v>0</v>
      </c>
      <c r="G5311" s="179">
        <v>0</v>
      </c>
      <c r="H5311" s="179">
        <v>40886.864127900415</v>
      </c>
      <c r="I5311" s="179">
        <v>0</v>
      </c>
      <c r="J5311" s="179">
        <v>0</v>
      </c>
      <c r="K5311" s="179">
        <v>0</v>
      </c>
      <c r="L5311" s="179">
        <v>0</v>
      </c>
      <c r="M5311" s="179">
        <v>152115.82375512924</v>
      </c>
      <c r="N5311" s="179">
        <v>0</v>
      </c>
      <c r="O5311" s="179">
        <v>0</v>
      </c>
      <c r="P5311" s="179">
        <v>0</v>
      </c>
      <c r="Q5311" s="179">
        <v>0</v>
      </c>
      <c r="R5311" s="180">
        <v>0</v>
      </c>
      <c r="S5311" s="180">
        <v>0</v>
      </c>
      <c r="T5311" s="180">
        <v>0</v>
      </c>
    </row>
    <row r="5312" spans="2:20" x14ac:dyDescent="0.3">
      <c r="B5312" s="19">
        <v>5309</v>
      </c>
      <c r="C5312" s="179">
        <v>0</v>
      </c>
      <c r="D5312" s="179">
        <v>0</v>
      </c>
      <c r="E5312" s="179">
        <v>157388.03182999149</v>
      </c>
      <c r="F5312" s="179">
        <v>0</v>
      </c>
      <c r="G5312" s="179">
        <v>0</v>
      </c>
      <c r="H5312" s="179">
        <v>13135.891570808773</v>
      </c>
      <c r="I5312" s="179">
        <v>0</v>
      </c>
      <c r="J5312" s="179">
        <v>0</v>
      </c>
      <c r="K5312" s="179">
        <v>0</v>
      </c>
      <c r="L5312" s="179">
        <v>0</v>
      </c>
      <c r="M5312" s="179">
        <v>152826.46424837317</v>
      </c>
      <c r="N5312" s="179">
        <v>0</v>
      </c>
      <c r="O5312" s="179">
        <v>0</v>
      </c>
      <c r="P5312" s="179">
        <v>0</v>
      </c>
      <c r="Q5312" s="179">
        <v>0</v>
      </c>
      <c r="R5312" s="180">
        <v>0</v>
      </c>
      <c r="S5312" s="180">
        <v>0</v>
      </c>
      <c r="T5312" s="180">
        <v>0</v>
      </c>
    </row>
    <row r="5313" spans="2:20" x14ac:dyDescent="0.3">
      <c r="B5313" s="19">
        <v>5310</v>
      </c>
      <c r="C5313" s="179">
        <v>0</v>
      </c>
      <c r="D5313" s="179">
        <v>0</v>
      </c>
      <c r="E5313" s="179">
        <v>59763.703568092184</v>
      </c>
      <c r="F5313" s="179">
        <v>0</v>
      </c>
      <c r="G5313" s="179">
        <v>0</v>
      </c>
      <c r="H5313" s="179">
        <v>254685.93744731619</v>
      </c>
      <c r="I5313" s="179">
        <v>0</v>
      </c>
      <c r="J5313" s="179">
        <v>0</v>
      </c>
      <c r="K5313" s="179">
        <v>0</v>
      </c>
      <c r="L5313" s="179">
        <v>0</v>
      </c>
      <c r="M5313" s="179">
        <v>667781.61140834505</v>
      </c>
      <c r="N5313" s="179">
        <v>0</v>
      </c>
      <c r="O5313" s="179">
        <v>0</v>
      </c>
      <c r="P5313" s="179">
        <v>0</v>
      </c>
      <c r="Q5313" s="179">
        <v>0</v>
      </c>
      <c r="R5313" s="180">
        <v>0</v>
      </c>
      <c r="S5313" s="180">
        <v>0</v>
      </c>
      <c r="T5313" s="180">
        <v>0</v>
      </c>
    </row>
    <row r="5314" spans="2:20" x14ac:dyDescent="0.3">
      <c r="B5314" s="19">
        <v>5311</v>
      </c>
      <c r="C5314" s="179">
        <v>0</v>
      </c>
      <c r="D5314" s="179">
        <v>0</v>
      </c>
      <c r="E5314" s="179">
        <v>78417.860901513908</v>
      </c>
      <c r="F5314" s="179">
        <v>0</v>
      </c>
      <c r="G5314" s="179">
        <v>0</v>
      </c>
      <c r="H5314" s="179">
        <v>26610.406631118069</v>
      </c>
      <c r="I5314" s="179">
        <v>0</v>
      </c>
      <c r="J5314" s="179">
        <v>0</v>
      </c>
      <c r="K5314" s="179">
        <v>0</v>
      </c>
      <c r="L5314" s="179">
        <v>0</v>
      </c>
      <c r="M5314" s="179">
        <v>181105.70062390601</v>
      </c>
      <c r="N5314" s="179">
        <v>0</v>
      </c>
      <c r="O5314" s="179">
        <v>0</v>
      </c>
      <c r="P5314" s="179">
        <v>0</v>
      </c>
      <c r="Q5314" s="179">
        <v>0</v>
      </c>
      <c r="R5314" s="180">
        <v>0</v>
      </c>
      <c r="S5314" s="180">
        <v>0</v>
      </c>
      <c r="T5314" s="180">
        <v>0</v>
      </c>
    </row>
    <row r="5315" spans="2:20" x14ac:dyDescent="0.3">
      <c r="B5315" s="19">
        <v>5312</v>
      </c>
      <c r="C5315" s="179">
        <v>0</v>
      </c>
      <c r="D5315" s="179">
        <v>0</v>
      </c>
      <c r="E5315" s="179">
        <v>1581831.4057675237</v>
      </c>
      <c r="F5315" s="179">
        <v>0</v>
      </c>
      <c r="G5315" s="179">
        <v>0</v>
      </c>
      <c r="H5315" s="179">
        <v>32172.743800042921</v>
      </c>
      <c r="I5315" s="179">
        <v>0</v>
      </c>
      <c r="J5315" s="179">
        <v>0</v>
      </c>
      <c r="K5315" s="179">
        <v>0</v>
      </c>
      <c r="L5315" s="179">
        <v>0</v>
      </c>
      <c r="M5315" s="179">
        <v>1247.3724370533014</v>
      </c>
      <c r="N5315" s="179">
        <v>0</v>
      </c>
      <c r="O5315" s="179">
        <v>0</v>
      </c>
      <c r="P5315" s="179">
        <v>0</v>
      </c>
      <c r="Q5315" s="179">
        <v>0</v>
      </c>
      <c r="R5315" s="180">
        <v>0</v>
      </c>
      <c r="S5315" s="180">
        <v>0</v>
      </c>
      <c r="T5315" s="180">
        <v>0</v>
      </c>
    </row>
    <row r="5316" spans="2:20" x14ac:dyDescent="0.3">
      <c r="B5316" s="19">
        <v>5313</v>
      </c>
      <c r="C5316" s="179">
        <v>1</v>
      </c>
      <c r="D5316" s="179">
        <v>16069.820525028443</v>
      </c>
      <c r="E5316" s="179">
        <v>411545.07080759888</v>
      </c>
      <c r="F5316" s="179">
        <v>1</v>
      </c>
      <c r="G5316" s="179">
        <v>68230.412897947361</v>
      </c>
      <c r="H5316" s="179">
        <v>179631.08920650207</v>
      </c>
      <c r="I5316" s="179">
        <v>0</v>
      </c>
      <c r="J5316" s="179">
        <v>0</v>
      </c>
      <c r="K5316" s="179">
        <v>0</v>
      </c>
      <c r="L5316" s="179">
        <v>0</v>
      </c>
      <c r="M5316" s="179">
        <v>93690.031308908001</v>
      </c>
      <c r="N5316" s="179">
        <v>0</v>
      </c>
      <c r="O5316" s="179">
        <v>0</v>
      </c>
      <c r="P5316" s="179">
        <v>0</v>
      </c>
      <c r="Q5316" s="179">
        <v>0</v>
      </c>
      <c r="R5316" s="180">
        <v>0</v>
      </c>
      <c r="S5316" s="180">
        <v>0</v>
      </c>
      <c r="T5316" s="180">
        <v>16069.820525028443</v>
      </c>
    </row>
    <row r="5317" spans="2:20" x14ac:dyDescent="0.3">
      <c r="B5317" s="19">
        <v>5314</v>
      </c>
      <c r="C5317" s="179">
        <v>0</v>
      </c>
      <c r="D5317" s="179">
        <v>0</v>
      </c>
      <c r="E5317" s="179">
        <v>597065.9721465722</v>
      </c>
      <c r="F5317" s="179">
        <v>0</v>
      </c>
      <c r="G5317" s="179">
        <v>0</v>
      </c>
      <c r="H5317" s="179">
        <v>781027.10029310849</v>
      </c>
      <c r="I5317" s="179">
        <v>0</v>
      </c>
      <c r="J5317" s="179">
        <v>0</v>
      </c>
      <c r="K5317" s="179">
        <v>0</v>
      </c>
      <c r="L5317" s="179">
        <v>0</v>
      </c>
      <c r="M5317" s="179">
        <v>125581.22193605172</v>
      </c>
      <c r="N5317" s="179">
        <v>0</v>
      </c>
      <c r="O5317" s="179">
        <v>0</v>
      </c>
      <c r="P5317" s="179">
        <v>0</v>
      </c>
      <c r="Q5317" s="179">
        <v>0</v>
      </c>
      <c r="R5317" s="180">
        <v>0</v>
      </c>
      <c r="S5317" s="180">
        <v>0</v>
      </c>
      <c r="T5317" s="180">
        <v>0</v>
      </c>
    </row>
    <row r="5318" spans="2:20" x14ac:dyDescent="0.3">
      <c r="B5318" s="19">
        <v>5315</v>
      </c>
      <c r="C5318" s="179">
        <v>0</v>
      </c>
      <c r="D5318" s="179">
        <v>0</v>
      </c>
      <c r="E5318" s="179">
        <v>45462.415300218017</v>
      </c>
      <c r="F5318" s="179">
        <v>0</v>
      </c>
      <c r="G5318" s="179">
        <v>0</v>
      </c>
      <c r="H5318" s="179">
        <v>28712.471313758524</v>
      </c>
      <c r="I5318" s="179">
        <v>0</v>
      </c>
      <c r="J5318" s="179">
        <v>0</v>
      </c>
      <c r="K5318" s="179">
        <v>0</v>
      </c>
      <c r="L5318" s="179">
        <v>0</v>
      </c>
      <c r="M5318" s="179">
        <v>82722.149356439259</v>
      </c>
      <c r="N5318" s="179">
        <v>0</v>
      </c>
      <c r="O5318" s="179">
        <v>0</v>
      </c>
      <c r="P5318" s="179">
        <v>0</v>
      </c>
      <c r="Q5318" s="179">
        <v>0</v>
      </c>
      <c r="R5318" s="180">
        <v>0</v>
      </c>
      <c r="S5318" s="180">
        <v>0</v>
      </c>
      <c r="T5318" s="180">
        <v>0</v>
      </c>
    </row>
    <row r="5319" spans="2:20" x14ac:dyDescent="0.3">
      <c r="B5319" s="19">
        <v>5316</v>
      </c>
      <c r="C5319" s="179">
        <v>0</v>
      </c>
      <c r="D5319" s="179">
        <v>0</v>
      </c>
      <c r="E5319" s="179">
        <v>312563.45398855978</v>
      </c>
      <c r="F5319" s="179">
        <v>0</v>
      </c>
      <c r="G5319" s="179">
        <v>0</v>
      </c>
      <c r="H5319" s="179">
        <v>235972.4832853477</v>
      </c>
      <c r="I5319" s="179">
        <v>0</v>
      </c>
      <c r="J5319" s="179">
        <v>0</v>
      </c>
      <c r="K5319" s="179">
        <v>0</v>
      </c>
      <c r="L5319" s="179">
        <v>0</v>
      </c>
      <c r="M5319" s="179">
        <v>77289.505274168318</v>
      </c>
      <c r="N5319" s="179">
        <v>0</v>
      </c>
      <c r="O5319" s="179">
        <v>0</v>
      </c>
      <c r="P5319" s="179">
        <v>0</v>
      </c>
      <c r="Q5319" s="179">
        <v>0</v>
      </c>
      <c r="R5319" s="180">
        <v>0</v>
      </c>
      <c r="S5319" s="180">
        <v>0</v>
      </c>
      <c r="T5319" s="180">
        <v>0</v>
      </c>
    </row>
    <row r="5320" spans="2:20" x14ac:dyDescent="0.3">
      <c r="B5320" s="19">
        <v>5317</v>
      </c>
      <c r="C5320" s="179">
        <v>0</v>
      </c>
      <c r="D5320" s="179">
        <v>0</v>
      </c>
      <c r="E5320" s="179">
        <v>17427.457635411629</v>
      </c>
      <c r="F5320" s="179">
        <v>0</v>
      </c>
      <c r="G5320" s="179">
        <v>0</v>
      </c>
      <c r="H5320" s="179">
        <v>58506.742793419435</v>
      </c>
      <c r="I5320" s="179">
        <v>0</v>
      </c>
      <c r="J5320" s="179">
        <v>0</v>
      </c>
      <c r="K5320" s="179">
        <v>0</v>
      </c>
      <c r="L5320" s="179">
        <v>0</v>
      </c>
      <c r="M5320" s="179">
        <v>123751.19666139591</v>
      </c>
      <c r="N5320" s="179">
        <v>0</v>
      </c>
      <c r="O5320" s="179">
        <v>0</v>
      </c>
      <c r="P5320" s="179">
        <v>0</v>
      </c>
      <c r="Q5320" s="179">
        <v>0</v>
      </c>
      <c r="R5320" s="180">
        <v>0</v>
      </c>
      <c r="S5320" s="180">
        <v>0</v>
      </c>
      <c r="T5320" s="180">
        <v>0</v>
      </c>
    </row>
    <row r="5321" spans="2:20" x14ac:dyDescent="0.3">
      <c r="B5321" s="19">
        <v>5318</v>
      </c>
      <c r="C5321" s="179">
        <v>0</v>
      </c>
      <c r="D5321" s="179">
        <v>0</v>
      </c>
      <c r="E5321" s="179">
        <v>499426.38114140055</v>
      </c>
      <c r="F5321" s="179">
        <v>0</v>
      </c>
      <c r="G5321" s="179">
        <v>0</v>
      </c>
      <c r="H5321" s="179">
        <v>256927.35524261257</v>
      </c>
      <c r="I5321" s="179">
        <v>0</v>
      </c>
      <c r="J5321" s="179">
        <v>0</v>
      </c>
      <c r="K5321" s="179">
        <v>0</v>
      </c>
      <c r="L5321" s="179">
        <v>0</v>
      </c>
      <c r="M5321" s="179">
        <v>25480.934604225491</v>
      </c>
      <c r="N5321" s="179">
        <v>0</v>
      </c>
      <c r="O5321" s="179">
        <v>0</v>
      </c>
      <c r="P5321" s="179">
        <v>0</v>
      </c>
      <c r="Q5321" s="179">
        <v>0</v>
      </c>
      <c r="R5321" s="180">
        <v>0</v>
      </c>
      <c r="S5321" s="180">
        <v>0</v>
      </c>
      <c r="T5321" s="180">
        <v>0</v>
      </c>
    </row>
    <row r="5322" spans="2:20" x14ac:dyDescent="0.3">
      <c r="B5322" s="19">
        <v>5319</v>
      </c>
      <c r="C5322" s="179">
        <v>0</v>
      </c>
      <c r="D5322" s="179">
        <v>0</v>
      </c>
      <c r="E5322" s="179">
        <v>106211.55717474657</v>
      </c>
      <c r="F5322" s="179">
        <v>0</v>
      </c>
      <c r="G5322" s="179">
        <v>0</v>
      </c>
      <c r="H5322" s="179">
        <v>3208.5648751659151</v>
      </c>
      <c r="I5322" s="179">
        <v>0</v>
      </c>
      <c r="J5322" s="179">
        <v>0</v>
      </c>
      <c r="K5322" s="179">
        <v>0</v>
      </c>
      <c r="L5322" s="179">
        <v>0</v>
      </c>
      <c r="M5322" s="179">
        <v>78431.013076021016</v>
      </c>
      <c r="N5322" s="179">
        <v>0</v>
      </c>
      <c r="O5322" s="179">
        <v>0</v>
      </c>
      <c r="P5322" s="179">
        <v>0</v>
      </c>
      <c r="Q5322" s="179">
        <v>0</v>
      </c>
      <c r="R5322" s="180">
        <v>0</v>
      </c>
      <c r="S5322" s="180">
        <v>0</v>
      </c>
      <c r="T5322" s="180">
        <v>0</v>
      </c>
    </row>
    <row r="5323" spans="2:20" x14ac:dyDescent="0.3">
      <c r="B5323" s="19">
        <v>5320</v>
      </c>
      <c r="C5323" s="179">
        <v>0</v>
      </c>
      <c r="D5323" s="179">
        <v>0</v>
      </c>
      <c r="E5323" s="179">
        <v>445363.04185843031</v>
      </c>
      <c r="F5323" s="179">
        <v>0</v>
      </c>
      <c r="G5323" s="179">
        <v>0</v>
      </c>
      <c r="H5323" s="179">
        <v>6268.0430933446005</v>
      </c>
      <c r="I5323" s="179">
        <v>0</v>
      </c>
      <c r="J5323" s="179">
        <v>0</v>
      </c>
      <c r="K5323" s="179">
        <v>0</v>
      </c>
      <c r="L5323" s="179">
        <v>0</v>
      </c>
      <c r="M5323" s="179">
        <v>20276.130332241399</v>
      </c>
      <c r="N5323" s="179">
        <v>0</v>
      </c>
      <c r="O5323" s="179">
        <v>0</v>
      </c>
      <c r="P5323" s="179">
        <v>0</v>
      </c>
      <c r="Q5323" s="179">
        <v>0</v>
      </c>
      <c r="R5323" s="180">
        <v>0</v>
      </c>
      <c r="S5323" s="180">
        <v>0</v>
      </c>
      <c r="T5323" s="180">
        <v>0</v>
      </c>
    </row>
    <row r="5324" spans="2:20" x14ac:dyDescent="0.3">
      <c r="B5324" s="19">
        <v>5321</v>
      </c>
      <c r="C5324" s="179">
        <v>0</v>
      </c>
      <c r="D5324" s="179">
        <v>0</v>
      </c>
      <c r="E5324" s="179">
        <v>58091.978853960289</v>
      </c>
      <c r="F5324" s="179">
        <v>0</v>
      </c>
      <c r="G5324" s="179">
        <v>0</v>
      </c>
      <c r="H5324" s="179">
        <v>10169.221800600424</v>
      </c>
      <c r="I5324" s="179">
        <v>0</v>
      </c>
      <c r="J5324" s="179">
        <v>0</v>
      </c>
      <c r="K5324" s="179">
        <v>0</v>
      </c>
      <c r="L5324" s="179">
        <v>0</v>
      </c>
      <c r="M5324" s="179">
        <v>35112.591241911206</v>
      </c>
      <c r="N5324" s="179">
        <v>0</v>
      </c>
      <c r="O5324" s="179">
        <v>0</v>
      </c>
      <c r="P5324" s="179">
        <v>0</v>
      </c>
      <c r="Q5324" s="179">
        <v>0</v>
      </c>
      <c r="R5324" s="180">
        <v>0</v>
      </c>
      <c r="S5324" s="180">
        <v>0</v>
      </c>
      <c r="T5324" s="180">
        <v>0</v>
      </c>
    </row>
    <row r="5325" spans="2:20" x14ac:dyDescent="0.3">
      <c r="B5325" s="19">
        <v>5322</v>
      </c>
      <c r="C5325" s="179">
        <v>0</v>
      </c>
      <c r="D5325" s="179">
        <v>0</v>
      </c>
      <c r="E5325" s="179">
        <v>88730.921543836172</v>
      </c>
      <c r="F5325" s="179">
        <v>0</v>
      </c>
      <c r="G5325" s="179">
        <v>0</v>
      </c>
      <c r="H5325" s="179">
        <v>105990.39237713668</v>
      </c>
      <c r="I5325" s="179">
        <v>0</v>
      </c>
      <c r="J5325" s="179">
        <v>0</v>
      </c>
      <c r="K5325" s="179">
        <v>0</v>
      </c>
      <c r="L5325" s="179">
        <v>0</v>
      </c>
      <c r="M5325" s="179">
        <v>153868.29888667917</v>
      </c>
      <c r="N5325" s="179">
        <v>0</v>
      </c>
      <c r="O5325" s="179">
        <v>0</v>
      </c>
      <c r="P5325" s="179">
        <v>0</v>
      </c>
      <c r="Q5325" s="179">
        <v>0</v>
      </c>
      <c r="R5325" s="180">
        <v>0</v>
      </c>
      <c r="S5325" s="180">
        <v>0</v>
      </c>
      <c r="T5325" s="180">
        <v>0</v>
      </c>
    </row>
    <row r="5326" spans="2:20" x14ac:dyDescent="0.3">
      <c r="B5326" s="19">
        <v>5323</v>
      </c>
      <c r="C5326" s="179">
        <v>0</v>
      </c>
      <c r="D5326" s="179">
        <v>0</v>
      </c>
      <c r="E5326" s="179">
        <v>23931.160265009454</v>
      </c>
      <c r="F5326" s="179">
        <v>0</v>
      </c>
      <c r="G5326" s="179">
        <v>0</v>
      </c>
      <c r="H5326" s="179">
        <v>12779.574753064611</v>
      </c>
      <c r="I5326" s="179">
        <v>0</v>
      </c>
      <c r="J5326" s="179">
        <v>0</v>
      </c>
      <c r="K5326" s="179">
        <v>0</v>
      </c>
      <c r="L5326" s="179">
        <v>0</v>
      </c>
      <c r="M5326" s="179">
        <v>15858.091469297413</v>
      </c>
      <c r="N5326" s="179">
        <v>0</v>
      </c>
      <c r="O5326" s="179">
        <v>0</v>
      </c>
      <c r="P5326" s="179">
        <v>0</v>
      </c>
      <c r="Q5326" s="179">
        <v>0</v>
      </c>
      <c r="R5326" s="180">
        <v>0</v>
      </c>
      <c r="S5326" s="180">
        <v>0</v>
      </c>
      <c r="T5326" s="180">
        <v>0</v>
      </c>
    </row>
    <row r="5327" spans="2:20" x14ac:dyDescent="0.3">
      <c r="B5327" s="19">
        <v>5324</v>
      </c>
      <c r="C5327" s="179">
        <v>0</v>
      </c>
      <c r="D5327" s="179">
        <v>0</v>
      </c>
      <c r="E5327" s="179">
        <v>25631.459370200362</v>
      </c>
      <c r="F5327" s="179">
        <v>0</v>
      </c>
      <c r="G5327" s="179">
        <v>0</v>
      </c>
      <c r="H5327" s="179">
        <v>430420.13897988328</v>
      </c>
      <c r="I5327" s="179">
        <v>0</v>
      </c>
      <c r="J5327" s="179">
        <v>0</v>
      </c>
      <c r="K5327" s="179">
        <v>0</v>
      </c>
      <c r="L5327" s="179">
        <v>0</v>
      </c>
      <c r="M5327" s="179">
        <v>175467.52164179547</v>
      </c>
      <c r="N5327" s="179">
        <v>0</v>
      </c>
      <c r="O5327" s="179">
        <v>0</v>
      </c>
      <c r="P5327" s="179">
        <v>0</v>
      </c>
      <c r="Q5327" s="179">
        <v>0</v>
      </c>
      <c r="R5327" s="180">
        <v>0</v>
      </c>
      <c r="S5327" s="180">
        <v>0</v>
      </c>
      <c r="T5327" s="180">
        <v>0</v>
      </c>
    </row>
    <row r="5328" spans="2:20" x14ac:dyDescent="0.3">
      <c r="B5328" s="19">
        <v>5325</v>
      </c>
      <c r="C5328" s="179">
        <v>1</v>
      </c>
      <c r="D5328" s="179">
        <v>726097.29559448489</v>
      </c>
      <c r="E5328" s="179">
        <v>357566.69817549002</v>
      </c>
      <c r="F5328" s="179">
        <v>0</v>
      </c>
      <c r="G5328" s="179">
        <v>0</v>
      </c>
      <c r="H5328" s="179">
        <v>8882.5888477941353</v>
      </c>
      <c r="I5328" s="179">
        <v>0</v>
      </c>
      <c r="J5328" s="179">
        <v>26097.295594484895</v>
      </c>
      <c r="K5328" s="179">
        <v>0</v>
      </c>
      <c r="L5328" s="179">
        <v>0</v>
      </c>
      <c r="M5328" s="179">
        <v>79473.664411985621</v>
      </c>
      <c r="N5328" s="179">
        <v>0</v>
      </c>
      <c r="O5328" s="179">
        <v>126097.29559448489</v>
      </c>
      <c r="P5328" s="179">
        <v>0</v>
      </c>
      <c r="Q5328" s="179">
        <v>0</v>
      </c>
      <c r="R5328" s="180">
        <v>0</v>
      </c>
      <c r="S5328" s="180">
        <v>0</v>
      </c>
      <c r="T5328" s="180">
        <v>600000</v>
      </c>
    </row>
    <row r="5329" spans="2:20" x14ac:dyDescent="0.3">
      <c r="B5329" s="19">
        <v>5326</v>
      </c>
      <c r="C5329" s="179">
        <v>0</v>
      </c>
      <c r="D5329" s="179">
        <v>0</v>
      </c>
      <c r="E5329" s="179">
        <v>964.33776928413636</v>
      </c>
      <c r="F5329" s="179">
        <v>0</v>
      </c>
      <c r="G5329" s="179">
        <v>0</v>
      </c>
      <c r="H5329" s="179">
        <v>85639.451959238533</v>
      </c>
      <c r="I5329" s="179">
        <v>0</v>
      </c>
      <c r="J5329" s="179">
        <v>0</v>
      </c>
      <c r="K5329" s="179">
        <v>0</v>
      </c>
      <c r="L5329" s="179">
        <v>0</v>
      </c>
      <c r="M5329" s="179">
        <v>4452.4117996862888</v>
      </c>
      <c r="N5329" s="179">
        <v>0</v>
      </c>
      <c r="O5329" s="179">
        <v>0</v>
      </c>
      <c r="P5329" s="179">
        <v>0</v>
      </c>
      <c r="Q5329" s="179">
        <v>0</v>
      </c>
      <c r="R5329" s="180">
        <v>0</v>
      </c>
      <c r="S5329" s="180">
        <v>0</v>
      </c>
      <c r="T5329" s="180">
        <v>0</v>
      </c>
    </row>
    <row r="5330" spans="2:20" x14ac:dyDescent="0.3">
      <c r="B5330" s="19">
        <v>5327</v>
      </c>
      <c r="C5330" s="179">
        <v>0</v>
      </c>
      <c r="D5330" s="179">
        <v>0</v>
      </c>
      <c r="E5330" s="179">
        <v>11880.490421577137</v>
      </c>
      <c r="F5330" s="179">
        <v>0</v>
      </c>
      <c r="G5330" s="179">
        <v>0</v>
      </c>
      <c r="H5330" s="179">
        <v>50414.246508349002</v>
      </c>
      <c r="I5330" s="179">
        <v>0</v>
      </c>
      <c r="J5330" s="179">
        <v>0</v>
      </c>
      <c r="K5330" s="179">
        <v>0</v>
      </c>
      <c r="L5330" s="179">
        <v>0</v>
      </c>
      <c r="M5330" s="179">
        <v>396981.90605855145</v>
      </c>
      <c r="N5330" s="179">
        <v>0</v>
      </c>
      <c r="O5330" s="179">
        <v>0</v>
      </c>
      <c r="P5330" s="179">
        <v>0</v>
      </c>
      <c r="Q5330" s="179">
        <v>0</v>
      </c>
      <c r="R5330" s="180">
        <v>0</v>
      </c>
      <c r="S5330" s="180">
        <v>0</v>
      </c>
      <c r="T5330" s="180">
        <v>0</v>
      </c>
    </row>
    <row r="5331" spans="2:20" x14ac:dyDescent="0.3">
      <c r="B5331" s="19">
        <v>5328</v>
      </c>
      <c r="C5331" s="179">
        <v>0</v>
      </c>
      <c r="D5331" s="179">
        <v>0</v>
      </c>
      <c r="E5331" s="179">
        <v>130201.72629807812</v>
      </c>
      <c r="F5331" s="179">
        <v>0</v>
      </c>
      <c r="G5331" s="179">
        <v>0</v>
      </c>
      <c r="H5331" s="179">
        <v>91753.857707248797</v>
      </c>
      <c r="I5331" s="179">
        <v>0</v>
      </c>
      <c r="J5331" s="179">
        <v>0</v>
      </c>
      <c r="K5331" s="179">
        <v>0</v>
      </c>
      <c r="L5331" s="179">
        <v>0</v>
      </c>
      <c r="M5331" s="179">
        <v>414689.14143437077</v>
      </c>
      <c r="N5331" s="179">
        <v>0</v>
      </c>
      <c r="O5331" s="179">
        <v>0</v>
      </c>
      <c r="P5331" s="179">
        <v>0</v>
      </c>
      <c r="Q5331" s="179">
        <v>0</v>
      </c>
      <c r="R5331" s="180">
        <v>0</v>
      </c>
      <c r="S5331" s="180">
        <v>0</v>
      </c>
      <c r="T5331" s="180">
        <v>0</v>
      </c>
    </row>
    <row r="5332" spans="2:20" x14ac:dyDescent="0.3">
      <c r="B5332" s="19">
        <v>5329</v>
      </c>
      <c r="C5332" s="179">
        <v>0</v>
      </c>
      <c r="D5332" s="179">
        <v>0</v>
      </c>
      <c r="E5332" s="179">
        <v>78157.307528161458</v>
      </c>
      <c r="F5332" s="179">
        <v>0</v>
      </c>
      <c r="G5332" s="179">
        <v>0</v>
      </c>
      <c r="H5332" s="179">
        <v>17701.675565667709</v>
      </c>
      <c r="I5332" s="179">
        <v>0</v>
      </c>
      <c r="J5332" s="179">
        <v>0</v>
      </c>
      <c r="K5332" s="179">
        <v>0</v>
      </c>
      <c r="L5332" s="179">
        <v>0</v>
      </c>
      <c r="M5332" s="179">
        <v>178334.90723544519</v>
      </c>
      <c r="N5332" s="179">
        <v>0</v>
      </c>
      <c r="O5332" s="179">
        <v>0</v>
      </c>
      <c r="P5332" s="179">
        <v>0</v>
      </c>
      <c r="Q5332" s="179">
        <v>0</v>
      </c>
      <c r="R5332" s="180">
        <v>0</v>
      </c>
      <c r="S5332" s="180">
        <v>0</v>
      </c>
      <c r="T5332" s="180">
        <v>0</v>
      </c>
    </row>
    <row r="5333" spans="2:20" x14ac:dyDescent="0.3">
      <c r="B5333" s="19">
        <v>5330</v>
      </c>
      <c r="C5333" s="179">
        <v>1</v>
      </c>
      <c r="D5333" s="179">
        <v>93427.463315157307</v>
      </c>
      <c r="E5333" s="179">
        <v>383109.55885506526</v>
      </c>
      <c r="F5333" s="179">
        <v>0</v>
      </c>
      <c r="G5333" s="179">
        <v>0</v>
      </c>
      <c r="H5333" s="179">
        <v>27447.676592083455</v>
      </c>
      <c r="I5333" s="179">
        <v>0</v>
      </c>
      <c r="J5333" s="179">
        <v>0</v>
      </c>
      <c r="K5333" s="179">
        <v>0</v>
      </c>
      <c r="L5333" s="179">
        <v>0</v>
      </c>
      <c r="M5333" s="179">
        <v>58099.462044964275</v>
      </c>
      <c r="N5333" s="179">
        <v>0</v>
      </c>
      <c r="O5333" s="179">
        <v>0</v>
      </c>
      <c r="P5333" s="179">
        <v>0</v>
      </c>
      <c r="Q5333" s="179">
        <v>0</v>
      </c>
      <c r="R5333" s="180">
        <v>0</v>
      </c>
      <c r="S5333" s="180">
        <v>0</v>
      </c>
      <c r="T5333" s="180">
        <v>93427.463315157307</v>
      </c>
    </row>
    <row r="5334" spans="2:20" x14ac:dyDescent="0.3">
      <c r="B5334" s="19">
        <v>5331</v>
      </c>
      <c r="C5334" s="179">
        <v>0</v>
      </c>
      <c r="D5334" s="179">
        <v>0</v>
      </c>
      <c r="E5334" s="179">
        <v>744179.3544829376</v>
      </c>
      <c r="F5334" s="179">
        <v>0</v>
      </c>
      <c r="G5334" s="179">
        <v>0</v>
      </c>
      <c r="H5334" s="179">
        <v>69818.658071192578</v>
      </c>
      <c r="I5334" s="179">
        <v>0</v>
      </c>
      <c r="J5334" s="179">
        <v>0</v>
      </c>
      <c r="K5334" s="179">
        <v>0</v>
      </c>
      <c r="L5334" s="179">
        <v>0</v>
      </c>
      <c r="M5334" s="179">
        <v>40442.817273274908</v>
      </c>
      <c r="N5334" s="179">
        <v>0</v>
      </c>
      <c r="O5334" s="179">
        <v>0</v>
      </c>
      <c r="P5334" s="179">
        <v>0</v>
      </c>
      <c r="Q5334" s="179">
        <v>0</v>
      </c>
      <c r="R5334" s="180">
        <v>0</v>
      </c>
      <c r="S5334" s="180">
        <v>0</v>
      </c>
      <c r="T5334" s="180">
        <v>0</v>
      </c>
    </row>
    <row r="5335" spans="2:20" x14ac:dyDescent="0.3">
      <c r="B5335" s="19">
        <v>5332</v>
      </c>
      <c r="C5335" s="179">
        <v>0</v>
      </c>
      <c r="D5335" s="179">
        <v>0</v>
      </c>
      <c r="E5335" s="179">
        <v>45443.305795885535</v>
      </c>
      <c r="F5335" s="179">
        <v>0</v>
      </c>
      <c r="G5335" s="179">
        <v>0</v>
      </c>
      <c r="H5335" s="179">
        <v>5060.4717888840269</v>
      </c>
      <c r="I5335" s="179">
        <v>0</v>
      </c>
      <c r="J5335" s="179">
        <v>0</v>
      </c>
      <c r="K5335" s="179">
        <v>0</v>
      </c>
      <c r="L5335" s="179">
        <v>0</v>
      </c>
      <c r="M5335" s="179">
        <v>177291.70785170453</v>
      </c>
      <c r="N5335" s="179">
        <v>0</v>
      </c>
      <c r="O5335" s="179">
        <v>0</v>
      </c>
      <c r="P5335" s="179">
        <v>0</v>
      </c>
      <c r="Q5335" s="179">
        <v>0</v>
      </c>
      <c r="R5335" s="180">
        <v>0</v>
      </c>
      <c r="S5335" s="180">
        <v>0</v>
      </c>
      <c r="T5335" s="180">
        <v>0</v>
      </c>
    </row>
    <row r="5336" spans="2:20" x14ac:dyDescent="0.3">
      <c r="B5336" s="19">
        <v>5333</v>
      </c>
      <c r="C5336" s="179">
        <v>0</v>
      </c>
      <c r="D5336" s="179">
        <v>0</v>
      </c>
      <c r="E5336" s="179">
        <v>17182.742206364557</v>
      </c>
      <c r="F5336" s="179">
        <v>0</v>
      </c>
      <c r="G5336" s="179">
        <v>0</v>
      </c>
      <c r="H5336" s="179">
        <v>162286.38881846587</v>
      </c>
      <c r="I5336" s="179">
        <v>0</v>
      </c>
      <c r="J5336" s="179">
        <v>0</v>
      </c>
      <c r="K5336" s="179">
        <v>0</v>
      </c>
      <c r="L5336" s="179">
        <v>0</v>
      </c>
      <c r="M5336" s="179">
        <v>87366.404407373964</v>
      </c>
      <c r="N5336" s="179">
        <v>0</v>
      </c>
      <c r="O5336" s="179">
        <v>0</v>
      </c>
      <c r="P5336" s="179">
        <v>0</v>
      </c>
      <c r="Q5336" s="179">
        <v>0</v>
      </c>
      <c r="R5336" s="180">
        <v>0</v>
      </c>
      <c r="S5336" s="180">
        <v>0</v>
      </c>
      <c r="T5336" s="180">
        <v>0</v>
      </c>
    </row>
    <row r="5337" spans="2:20" x14ac:dyDescent="0.3">
      <c r="B5337" s="19">
        <v>5334</v>
      </c>
      <c r="C5337" s="179">
        <v>0</v>
      </c>
      <c r="D5337" s="179">
        <v>0</v>
      </c>
      <c r="E5337" s="179">
        <v>481035.22716031998</v>
      </c>
      <c r="F5337" s="179">
        <v>0</v>
      </c>
      <c r="G5337" s="179">
        <v>0</v>
      </c>
      <c r="H5337" s="179">
        <v>81184.764385383751</v>
      </c>
      <c r="I5337" s="179">
        <v>0</v>
      </c>
      <c r="J5337" s="179">
        <v>0</v>
      </c>
      <c r="K5337" s="179">
        <v>0</v>
      </c>
      <c r="L5337" s="179">
        <v>0</v>
      </c>
      <c r="M5337" s="179">
        <v>408943.01618928072</v>
      </c>
      <c r="N5337" s="179">
        <v>0</v>
      </c>
      <c r="O5337" s="179">
        <v>0</v>
      </c>
      <c r="P5337" s="179">
        <v>0</v>
      </c>
      <c r="Q5337" s="179">
        <v>0</v>
      </c>
      <c r="R5337" s="180">
        <v>0</v>
      </c>
      <c r="S5337" s="180">
        <v>0</v>
      </c>
      <c r="T5337" s="180">
        <v>0</v>
      </c>
    </row>
    <row r="5338" spans="2:20" x14ac:dyDescent="0.3">
      <c r="B5338" s="19">
        <v>5335</v>
      </c>
      <c r="C5338" s="179">
        <v>0</v>
      </c>
      <c r="D5338" s="179">
        <v>0</v>
      </c>
      <c r="E5338" s="179">
        <v>44437.758418194666</v>
      </c>
      <c r="F5338" s="179">
        <v>0</v>
      </c>
      <c r="G5338" s="179">
        <v>0</v>
      </c>
      <c r="H5338" s="179">
        <v>139312.46464595172</v>
      </c>
      <c r="I5338" s="179">
        <v>0</v>
      </c>
      <c r="J5338" s="179">
        <v>0</v>
      </c>
      <c r="K5338" s="179">
        <v>0</v>
      </c>
      <c r="L5338" s="179">
        <v>0</v>
      </c>
      <c r="M5338" s="179">
        <v>84291.202298572593</v>
      </c>
      <c r="N5338" s="179">
        <v>0</v>
      </c>
      <c r="O5338" s="179">
        <v>0</v>
      </c>
      <c r="P5338" s="179">
        <v>0</v>
      </c>
      <c r="Q5338" s="179">
        <v>0</v>
      </c>
      <c r="R5338" s="180">
        <v>0</v>
      </c>
      <c r="S5338" s="180">
        <v>0</v>
      </c>
      <c r="T5338" s="180">
        <v>0</v>
      </c>
    </row>
    <row r="5339" spans="2:20" x14ac:dyDescent="0.3">
      <c r="B5339" s="19">
        <v>5336</v>
      </c>
      <c r="C5339" s="179">
        <v>0</v>
      </c>
      <c r="D5339" s="179">
        <v>0</v>
      </c>
      <c r="E5339" s="179">
        <v>15359.470189642645</v>
      </c>
      <c r="F5339" s="179">
        <v>0</v>
      </c>
      <c r="G5339" s="179">
        <v>0</v>
      </c>
      <c r="H5339" s="179">
        <v>86051.721430874619</v>
      </c>
      <c r="I5339" s="179">
        <v>0</v>
      </c>
      <c r="J5339" s="179">
        <v>0</v>
      </c>
      <c r="K5339" s="179">
        <v>0</v>
      </c>
      <c r="L5339" s="179">
        <v>0</v>
      </c>
      <c r="M5339" s="179">
        <v>28100.769378592777</v>
      </c>
      <c r="N5339" s="179">
        <v>0</v>
      </c>
      <c r="O5339" s="179">
        <v>0</v>
      </c>
      <c r="P5339" s="179">
        <v>0</v>
      </c>
      <c r="Q5339" s="179">
        <v>0</v>
      </c>
      <c r="R5339" s="180">
        <v>0</v>
      </c>
      <c r="S5339" s="180">
        <v>0</v>
      </c>
      <c r="T5339" s="180">
        <v>0</v>
      </c>
    </row>
    <row r="5340" spans="2:20" x14ac:dyDescent="0.3">
      <c r="B5340" s="19">
        <v>5337</v>
      </c>
      <c r="C5340" s="179">
        <v>0</v>
      </c>
      <c r="D5340" s="179">
        <v>0</v>
      </c>
      <c r="E5340" s="179">
        <v>384627.38614176144</v>
      </c>
      <c r="F5340" s="179">
        <v>0</v>
      </c>
      <c r="G5340" s="179">
        <v>0</v>
      </c>
      <c r="H5340" s="179">
        <v>72522.531870047067</v>
      </c>
      <c r="I5340" s="179">
        <v>0</v>
      </c>
      <c r="J5340" s="179">
        <v>0</v>
      </c>
      <c r="K5340" s="179">
        <v>0</v>
      </c>
      <c r="L5340" s="179">
        <v>0</v>
      </c>
      <c r="M5340" s="179">
        <v>12633.988494456513</v>
      </c>
      <c r="N5340" s="179">
        <v>0</v>
      </c>
      <c r="O5340" s="179">
        <v>0</v>
      </c>
      <c r="P5340" s="179">
        <v>0</v>
      </c>
      <c r="Q5340" s="179">
        <v>0</v>
      </c>
      <c r="R5340" s="180">
        <v>0</v>
      </c>
      <c r="S5340" s="180">
        <v>0</v>
      </c>
      <c r="T5340" s="180">
        <v>0</v>
      </c>
    </row>
    <row r="5341" spans="2:20" x14ac:dyDescent="0.3">
      <c r="B5341" s="19">
        <v>5338</v>
      </c>
      <c r="C5341" s="179">
        <v>0</v>
      </c>
      <c r="D5341" s="179">
        <v>0</v>
      </c>
      <c r="E5341" s="179">
        <v>233049.85089784805</v>
      </c>
      <c r="F5341" s="179">
        <v>0</v>
      </c>
      <c r="G5341" s="179">
        <v>0</v>
      </c>
      <c r="H5341" s="179">
        <v>106884.56497669309</v>
      </c>
      <c r="I5341" s="179">
        <v>0</v>
      </c>
      <c r="J5341" s="179">
        <v>0</v>
      </c>
      <c r="K5341" s="179">
        <v>0</v>
      </c>
      <c r="L5341" s="179">
        <v>0</v>
      </c>
      <c r="M5341" s="179">
        <v>352229.38075859623</v>
      </c>
      <c r="N5341" s="179">
        <v>0</v>
      </c>
      <c r="O5341" s="179">
        <v>0</v>
      </c>
      <c r="P5341" s="179">
        <v>0</v>
      </c>
      <c r="Q5341" s="179">
        <v>0</v>
      </c>
      <c r="R5341" s="180">
        <v>0</v>
      </c>
      <c r="S5341" s="180">
        <v>0</v>
      </c>
      <c r="T5341" s="180">
        <v>0</v>
      </c>
    </row>
    <row r="5342" spans="2:20" x14ac:dyDescent="0.3">
      <c r="B5342" s="19">
        <v>5339</v>
      </c>
      <c r="C5342" s="179">
        <v>0</v>
      </c>
      <c r="D5342" s="179">
        <v>0</v>
      </c>
      <c r="E5342" s="179">
        <v>160327.236869229</v>
      </c>
      <c r="F5342" s="179">
        <v>0</v>
      </c>
      <c r="G5342" s="179">
        <v>0</v>
      </c>
      <c r="H5342" s="179">
        <v>1029564.9238112537</v>
      </c>
      <c r="I5342" s="179">
        <v>0</v>
      </c>
      <c r="J5342" s="179">
        <v>0</v>
      </c>
      <c r="K5342" s="179">
        <v>0</v>
      </c>
      <c r="L5342" s="179">
        <v>0</v>
      </c>
      <c r="M5342" s="179">
        <v>2671.1123828654322</v>
      </c>
      <c r="N5342" s="179">
        <v>0</v>
      </c>
      <c r="O5342" s="179">
        <v>0</v>
      </c>
      <c r="P5342" s="179">
        <v>0</v>
      </c>
      <c r="Q5342" s="179">
        <v>0</v>
      </c>
      <c r="R5342" s="180">
        <v>0</v>
      </c>
      <c r="S5342" s="180">
        <v>0</v>
      </c>
      <c r="T5342" s="180">
        <v>0</v>
      </c>
    </row>
    <row r="5343" spans="2:20" x14ac:dyDescent="0.3">
      <c r="B5343" s="19">
        <v>5340</v>
      </c>
      <c r="C5343" s="179">
        <v>0</v>
      </c>
      <c r="D5343" s="179">
        <v>0</v>
      </c>
      <c r="E5343" s="179">
        <v>142768.0406659618</v>
      </c>
      <c r="F5343" s="179">
        <v>0</v>
      </c>
      <c r="G5343" s="179">
        <v>0</v>
      </c>
      <c r="H5343" s="179">
        <v>298253.93357681972</v>
      </c>
      <c r="I5343" s="179">
        <v>0</v>
      </c>
      <c r="J5343" s="179">
        <v>0</v>
      </c>
      <c r="K5343" s="179">
        <v>0</v>
      </c>
      <c r="L5343" s="179">
        <v>0</v>
      </c>
      <c r="M5343" s="179">
        <v>559431.69840202713</v>
      </c>
      <c r="N5343" s="179">
        <v>0</v>
      </c>
      <c r="O5343" s="179">
        <v>0</v>
      </c>
      <c r="P5343" s="179">
        <v>0</v>
      </c>
      <c r="Q5343" s="179">
        <v>0</v>
      </c>
      <c r="R5343" s="180">
        <v>0</v>
      </c>
      <c r="S5343" s="180">
        <v>0</v>
      </c>
      <c r="T5343" s="180">
        <v>0</v>
      </c>
    </row>
    <row r="5344" spans="2:20" x14ac:dyDescent="0.3">
      <c r="B5344" s="19">
        <v>5341</v>
      </c>
      <c r="C5344" s="179">
        <v>0</v>
      </c>
      <c r="D5344" s="179">
        <v>0</v>
      </c>
      <c r="E5344" s="179">
        <v>171500.45268525108</v>
      </c>
      <c r="F5344" s="179">
        <v>0</v>
      </c>
      <c r="G5344" s="179">
        <v>0</v>
      </c>
      <c r="H5344" s="179">
        <v>47206.305983825929</v>
      </c>
      <c r="I5344" s="179">
        <v>0</v>
      </c>
      <c r="J5344" s="179">
        <v>0</v>
      </c>
      <c r="K5344" s="179">
        <v>0</v>
      </c>
      <c r="L5344" s="179">
        <v>0</v>
      </c>
      <c r="M5344" s="179">
        <v>717352.29159727041</v>
      </c>
      <c r="N5344" s="179">
        <v>0</v>
      </c>
      <c r="O5344" s="179">
        <v>0</v>
      </c>
      <c r="P5344" s="179">
        <v>0</v>
      </c>
      <c r="Q5344" s="179">
        <v>0</v>
      </c>
      <c r="R5344" s="180">
        <v>0</v>
      </c>
      <c r="S5344" s="180">
        <v>0</v>
      </c>
      <c r="T5344" s="180">
        <v>0</v>
      </c>
    </row>
    <row r="5345" spans="2:20" x14ac:dyDescent="0.3">
      <c r="B5345" s="19">
        <v>5342</v>
      </c>
      <c r="C5345" s="179">
        <v>0</v>
      </c>
      <c r="D5345" s="179">
        <v>0</v>
      </c>
      <c r="E5345" s="179">
        <v>79761.758273783096</v>
      </c>
      <c r="F5345" s="179">
        <v>0</v>
      </c>
      <c r="G5345" s="179">
        <v>0</v>
      </c>
      <c r="H5345" s="179">
        <v>20540.253282825146</v>
      </c>
      <c r="I5345" s="179">
        <v>0</v>
      </c>
      <c r="J5345" s="179">
        <v>0</v>
      </c>
      <c r="K5345" s="179">
        <v>0</v>
      </c>
      <c r="L5345" s="179">
        <v>0</v>
      </c>
      <c r="M5345" s="179">
        <v>49331.390289726129</v>
      </c>
      <c r="N5345" s="179">
        <v>0</v>
      </c>
      <c r="O5345" s="179">
        <v>0</v>
      </c>
      <c r="P5345" s="179">
        <v>0</v>
      </c>
      <c r="Q5345" s="179">
        <v>0</v>
      </c>
      <c r="R5345" s="180">
        <v>0</v>
      </c>
      <c r="S5345" s="180">
        <v>0</v>
      </c>
      <c r="T5345" s="180">
        <v>0</v>
      </c>
    </row>
    <row r="5346" spans="2:20" x14ac:dyDescent="0.3">
      <c r="B5346" s="19">
        <v>5343</v>
      </c>
      <c r="C5346" s="179">
        <v>0</v>
      </c>
      <c r="D5346" s="179">
        <v>0</v>
      </c>
      <c r="E5346" s="179">
        <v>2850546.5326981763</v>
      </c>
      <c r="F5346" s="179">
        <v>0</v>
      </c>
      <c r="G5346" s="179">
        <v>0</v>
      </c>
      <c r="H5346" s="179">
        <v>38580.235406109008</v>
      </c>
      <c r="I5346" s="179">
        <v>0</v>
      </c>
      <c r="J5346" s="179">
        <v>0</v>
      </c>
      <c r="K5346" s="179">
        <v>0</v>
      </c>
      <c r="L5346" s="179">
        <v>0</v>
      </c>
      <c r="M5346" s="179">
        <v>69538.700406689124</v>
      </c>
      <c r="N5346" s="179">
        <v>0</v>
      </c>
      <c r="O5346" s="179">
        <v>0</v>
      </c>
      <c r="P5346" s="179">
        <v>0</v>
      </c>
      <c r="Q5346" s="179">
        <v>0</v>
      </c>
      <c r="R5346" s="180">
        <v>0</v>
      </c>
      <c r="S5346" s="180">
        <v>0</v>
      </c>
      <c r="T5346" s="180">
        <v>0</v>
      </c>
    </row>
    <row r="5347" spans="2:20" x14ac:dyDescent="0.3">
      <c r="B5347" s="19">
        <v>5344</v>
      </c>
      <c r="C5347" s="179">
        <v>0</v>
      </c>
      <c r="D5347" s="179">
        <v>0</v>
      </c>
      <c r="E5347" s="179">
        <v>44475.446891117987</v>
      </c>
      <c r="F5347" s="179">
        <v>0</v>
      </c>
      <c r="G5347" s="179">
        <v>0</v>
      </c>
      <c r="H5347" s="179">
        <v>172052.2402271656</v>
      </c>
      <c r="I5347" s="179">
        <v>0</v>
      </c>
      <c r="J5347" s="179">
        <v>0</v>
      </c>
      <c r="K5347" s="179">
        <v>0</v>
      </c>
      <c r="L5347" s="179">
        <v>0</v>
      </c>
      <c r="M5347" s="179">
        <v>435676.33162260469</v>
      </c>
      <c r="N5347" s="179">
        <v>0</v>
      </c>
      <c r="O5347" s="179">
        <v>0</v>
      </c>
      <c r="P5347" s="179">
        <v>0</v>
      </c>
      <c r="Q5347" s="179">
        <v>0</v>
      </c>
      <c r="R5347" s="180">
        <v>0</v>
      </c>
      <c r="S5347" s="180">
        <v>0</v>
      </c>
      <c r="T5347" s="180">
        <v>0</v>
      </c>
    </row>
    <row r="5348" spans="2:20" x14ac:dyDescent="0.3">
      <c r="B5348" s="19">
        <v>5345</v>
      </c>
      <c r="C5348" s="179">
        <v>0</v>
      </c>
      <c r="D5348" s="179">
        <v>0</v>
      </c>
      <c r="E5348" s="179">
        <v>899818.45173937094</v>
      </c>
      <c r="F5348" s="179">
        <v>0</v>
      </c>
      <c r="G5348" s="179">
        <v>0</v>
      </c>
      <c r="H5348" s="179">
        <v>4046.7359222598657</v>
      </c>
      <c r="I5348" s="179">
        <v>0</v>
      </c>
      <c r="J5348" s="179">
        <v>0</v>
      </c>
      <c r="K5348" s="179">
        <v>0</v>
      </c>
      <c r="L5348" s="179">
        <v>0</v>
      </c>
      <c r="M5348" s="179">
        <v>478240.12515830062</v>
      </c>
      <c r="N5348" s="179">
        <v>0</v>
      </c>
      <c r="O5348" s="179">
        <v>0</v>
      </c>
      <c r="P5348" s="179">
        <v>0</v>
      </c>
      <c r="Q5348" s="179">
        <v>0</v>
      </c>
      <c r="R5348" s="180">
        <v>0</v>
      </c>
      <c r="S5348" s="180">
        <v>0</v>
      </c>
      <c r="T5348" s="180">
        <v>0</v>
      </c>
    </row>
    <row r="5349" spans="2:20" x14ac:dyDescent="0.3">
      <c r="B5349" s="19">
        <v>5346</v>
      </c>
      <c r="C5349" s="179">
        <v>0</v>
      </c>
      <c r="D5349" s="179">
        <v>0</v>
      </c>
      <c r="E5349" s="179">
        <v>38567.004553699335</v>
      </c>
      <c r="F5349" s="179">
        <v>0</v>
      </c>
      <c r="G5349" s="179">
        <v>0</v>
      </c>
      <c r="H5349" s="179">
        <v>1092597.6667178741</v>
      </c>
      <c r="I5349" s="179">
        <v>0</v>
      </c>
      <c r="J5349" s="179">
        <v>0</v>
      </c>
      <c r="K5349" s="179">
        <v>0</v>
      </c>
      <c r="L5349" s="179">
        <v>0</v>
      </c>
      <c r="M5349" s="179">
        <v>157457.77993383561</v>
      </c>
      <c r="N5349" s="179">
        <v>0</v>
      </c>
      <c r="O5349" s="179">
        <v>0</v>
      </c>
      <c r="P5349" s="179">
        <v>0</v>
      </c>
      <c r="Q5349" s="179">
        <v>0</v>
      </c>
      <c r="R5349" s="180">
        <v>0</v>
      </c>
      <c r="S5349" s="180">
        <v>0</v>
      </c>
      <c r="T5349" s="180">
        <v>0</v>
      </c>
    </row>
    <row r="5350" spans="2:20" x14ac:dyDescent="0.3">
      <c r="B5350" s="19">
        <v>5347</v>
      </c>
      <c r="C5350" s="179">
        <v>0</v>
      </c>
      <c r="D5350" s="179">
        <v>0</v>
      </c>
      <c r="E5350" s="179">
        <v>779202.49554156407</v>
      </c>
      <c r="F5350" s="179">
        <v>0</v>
      </c>
      <c r="G5350" s="179">
        <v>0</v>
      </c>
      <c r="H5350" s="179">
        <v>15848.462614520047</v>
      </c>
      <c r="I5350" s="179">
        <v>0</v>
      </c>
      <c r="J5350" s="179">
        <v>0</v>
      </c>
      <c r="K5350" s="179">
        <v>0</v>
      </c>
      <c r="L5350" s="179">
        <v>0</v>
      </c>
      <c r="M5350" s="179">
        <v>8995.955969229246</v>
      </c>
      <c r="N5350" s="179">
        <v>0</v>
      </c>
      <c r="O5350" s="179">
        <v>0</v>
      </c>
      <c r="P5350" s="179">
        <v>0</v>
      </c>
      <c r="Q5350" s="179">
        <v>0</v>
      </c>
      <c r="R5350" s="180">
        <v>0</v>
      </c>
      <c r="S5350" s="180">
        <v>0</v>
      </c>
      <c r="T5350" s="180">
        <v>0</v>
      </c>
    </row>
    <row r="5351" spans="2:20" x14ac:dyDescent="0.3">
      <c r="B5351" s="19">
        <v>5348</v>
      </c>
      <c r="C5351" s="179">
        <v>0</v>
      </c>
      <c r="D5351" s="179">
        <v>0</v>
      </c>
      <c r="E5351" s="179">
        <v>8586.1369040386817</v>
      </c>
      <c r="F5351" s="179">
        <v>0</v>
      </c>
      <c r="G5351" s="179">
        <v>0</v>
      </c>
      <c r="H5351" s="179">
        <v>47887.993284832679</v>
      </c>
      <c r="I5351" s="179">
        <v>0</v>
      </c>
      <c r="J5351" s="179">
        <v>0</v>
      </c>
      <c r="K5351" s="179">
        <v>0</v>
      </c>
      <c r="L5351" s="179">
        <v>0</v>
      </c>
      <c r="M5351" s="179">
        <v>553189.54630149959</v>
      </c>
      <c r="N5351" s="179">
        <v>0</v>
      </c>
      <c r="O5351" s="179">
        <v>0</v>
      </c>
      <c r="P5351" s="179">
        <v>0</v>
      </c>
      <c r="Q5351" s="179">
        <v>0</v>
      </c>
      <c r="R5351" s="180">
        <v>0</v>
      </c>
      <c r="S5351" s="180">
        <v>0</v>
      </c>
      <c r="T5351" s="180">
        <v>0</v>
      </c>
    </row>
    <row r="5352" spans="2:20" x14ac:dyDescent="0.3">
      <c r="B5352" s="19">
        <v>5349</v>
      </c>
      <c r="C5352" s="179">
        <v>0</v>
      </c>
      <c r="D5352" s="179">
        <v>0</v>
      </c>
      <c r="E5352" s="179">
        <v>7971.2401049065247</v>
      </c>
      <c r="F5352" s="179">
        <v>0</v>
      </c>
      <c r="G5352" s="179">
        <v>0</v>
      </c>
      <c r="H5352" s="179">
        <v>443605.9533306323</v>
      </c>
      <c r="I5352" s="179">
        <v>0</v>
      </c>
      <c r="J5352" s="179">
        <v>0</v>
      </c>
      <c r="K5352" s="179">
        <v>0</v>
      </c>
      <c r="L5352" s="179">
        <v>0</v>
      </c>
      <c r="M5352" s="179">
        <v>389645.67031323293</v>
      </c>
      <c r="N5352" s="179">
        <v>0</v>
      </c>
      <c r="O5352" s="179">
        <v>0</v>
      </c>
      <c r="P5352" s="179">
        <v>0</v>
      </c>
      <c r="Q5352" s="179">
        <v>0</v>
      </c>
      <c r="R5352" s="180">
        <v>0</v>
      </c>
      <c r="S5352" s="180">
        <v>0</v>
      </c>
      <c r="T5352" s="180">
        <v>0</v>
      </c>
    </row>
    <row r="5353" spans="2:20" x14ac:dyDescent="0.3">
      <c r="B5353" s="19">
        <v>5350</v>
      </c>
      <c r="C5353" s="179">
        <v>0</v>
      </c>
      <c r="D5353" s="179">
        <v>0</v>
      </c>
      <c r="E5353" s="179">
        <v>5498.3529407937267</v>
      </c>
      <c r="F5353" s="179">
        <v>0</v>
      </c>
      <c r="G5353" s="179">
        <v>0</v>
      </c>
      <c r="H5353" s="179">
        <v>6955.222873759375</v>
      </c>
      <c r="I5353" s="179">
        <v>0</v>
      </c>
      <c r="J5353" s="179">
        <v>0</v>
      </c>
      <c r="K5353" s="179">
        <v>0</v>
      </c>
      <c r="L5353" s="179">
        <v>0</v>
      </c>
      <c r="M5353" s="179">
        <v>26779.118251059161</v>
      </c>
      <c r="N5353" s="179">
        <v>0</v>
      </c>
      <c r="O5353" s="179">
        <v>0</v>
      </c>
      <c r="P5353" s="179">
        <v>0</v>
      </c>
      <c r="Q5353" s="179">
        <v>0</v>
      </c>
      <c r="R5353" s="180">
        <v>0</v>
      </c>
      <c r="S5353" s="180">
        <v>0</v>
      </c>
      <c r="T5353" s="180">
        <v>0</v>
      </c>
    </row>
    <row r="5354" spans="2:20" x14ac:dyDescent="0.3">
      <c r="B5354" s="19">
        <v>5351</v>
      </c>
      <c r="C5354" s="179">
        <v>0</v>
      </c>
      <c r="D5354" s="179">
        <v>0</v>
      </c>
      <c r="E5354" s="179">
        <v>6469.1429761252775</v>
      </c>
      <c r="F5354" s="179">
        <v>0</v>
      </c>
      <c r="G5354" s="179">
        <v>0</v>
      </c>
      <c r="H5354" s="179">
        <v>17901.882062589983</v>
      </c>
      <c r="I5354" s="179">
        <v>0</v>
      </c>
      <c r="J5354" s="179">
        <v>0</v>
      </c>
      <c r="K5354" s="179">
        <v>0</v>
      </c>
      <c r="L5354" s="179">
        <v>0</v>
      </c>
      <c r="M5354" s="179">
        <v>35672.327082962394</v>
      </c>
      <c r="N5354" s="179">
        <v>0</v>
      </c>
      <c r="O5354" s="179">
        <v>0</v>
      </c>
      <c r="P5354" s="179">
        <v>0</v>
      </c>
      <c r="Q5354" s="179">
        <v>0</v>
      </c>
      <c r="R5354" s="180">
        <v>0</v>
      </c>
      <c r="S5354" s="180">
        <v>0</v>
      </c>
      <c r="T5354" s="180">
        <v>0</v>
      </c>
    </row>
    <row r="5355" spans="2:20" x14ac:dyDescent="0.3">
      <c r="B5355" s="19">
        <v>5352</v>
      </c>
      <c r="C5355" s="179">
        <v>0</v>
      </c>
      <c r="D5355" s="179">
        <v>0</v>
      </c>
      <c r="E5355" s="179">
        <v>109447.17793426127</v>
      </c>
      <c r="F5355" s="179">
        <v>0</v>
      </c>
      <c r="G5355" s="179">
        <v>0</v>
      </c>
      <c r="H5355" s="179">
        <v>28088.365275899949</v>
      </c>
      <c r="I5355" s="179">
        <v>0</v>
      </c>
      <c r="J5355" s="179">
        <v>0</v>
      </c>
      <c r="K5355" s="179">
        <v>0</v>
      </c>
      <c r="L5355" s="179">
        <v>0</v>
      </c>
      <c r="M5355" s="179">
        <v>69920.741660288346</v>
      </c>
      <c r="N5355" s="179">
        <v>0</v>
      </c>
      <c r="O5355" s="179">
        <v>0</v>
      </c>
      <c r="P5355" s="179">
        <v>0</v>
      </c>
      <c r="Q5355" s="179">
        <v>0</v>
      </c>
      <c r="R5355" s="180">
        <v>0</v>
      </c>
      <c r="S5355" s="180">
        <v>0</v>
      </c>
      <c r="T5355" s="180">
        <v>0</v>
      </c>
    </row>
    <row r="5356" spans="2:20" x14ac:dyDescent="0.3">
      <c r="B5356" s="19">
        <v>5353</v>
      </c>
      <c r="C5356" s="179">
        <v>0</v>
      </c>
      <c r="D5356" s="179">
        <v>0</v>
      </c>
      <c r="E5356" s="179">
        <v>221031.44222103053</v>
      </c>
      <c r="F5356" s="179">
        <v>0</v>
      </c>
      <c r="G5356" s="179">
        <v>0</v>
      </c>
      <c r="H5356" s="179">
        <v>232564.08285696604</v>
      </c>
      <c r="I5356" s="179">
        <v>0</v>
      </c>
      <c r="J5356" s="179">
        <v>0</v>
      </c>
      <c r="K5356" s="179">
        <v>0</v>
      </c>
      <c r="L5356" s="179">
        <v>0</v>
      </c>
      <c r="M5356" s="179">
        <v>3078.4903039496994</v>
      </c>
      <c r="N5356" s="179">
        <v>0</v>
      </c>
      <c r="O5356" s="179">
        <v>0</v>
      </c>
      <c r="P5356" s="179">
        <v>0</v>
      </c>
      <c r="Q5356" s="179">
        <v>0</v>
      </c>
      <c r="R5356" s="180">
        <v>0</v>
      </c>
      <c r="S5356" s="180">
        <v>0</v>
      </c>
      <c r="T5356" s="180">
        <v>0</v>
      </c>
    </row>
    <row r="5357" spans="2:20" x14ac:dyDescent="0.3">
      <c r="B5357" s="19">
        <v>5354</v>
      </c>
      <c r="C5357" s="179">
        <v>0</v>
      </c>
      <c r="D5357" s="179">
        <v>0</v>
      </c>
      <c r="E5357" s="179">
        <v>204592.71022365664</v>
      </c>
      <c r="F5357" s="179">
        <v>0</v>
      </c>
      <c r="G5357" s="179">
        <v>0</v>
      </c>
      <c r="H5357" s="179">
        <v>6885.0597958294065</v>
      </c>
      <c r="I5357" s="179">
        <v>0</v>
      </c>
      <c r="J5357" s="179">
        <v>0</v>
      </c>
      <c r="K5357" s="179">
        <v>0</v>
      </c>
      <c r="L5357" s="179">
        <v>0</v>
      </c>
      <c r="M5357" s="179">
        <v>127039.88171350794</v>
      </c>
      <c r="N5357" s="179">
        <v>0</v>
      </c>
      <c r="O5357" s="179">
        <v>0</v>
      </c>
      <c r="P5357" s="179">
        <v>0</v>
      </c>
      <c r="Q5357" s="179">
        <v>0</v>
      </c>
      <c r="R5357" s="180">
        <v>0</v>
      </c>
      <c r="S5357" s="180">
        <v>0</v>
      </c>
      <c r="T5357" s="180">
        <v>0</v>
      </c>
    </row>
    <row r="5358" spans="2:20" x14ac:dyDescent="0.3">
      <c r="B5358" s="19">
        <v>5355</v>
      </c>
      <c r="C5358" s="179">
        <v>0</v>
      </c>
      <c r="D5358" s="179">
        <v>0</v>
      </c>
      <c r="E5358" s="179">
        <v>267406.08681533032</v>
      </c>
      <c r="F5358" s="179">
        <v>0</v>
      </c>
      <c r="G5358" s="179">
        <v>0</v>
      </c>
      <c r="H5358" s="179">
        <v>49982.451215070796</v>
      </c>
      <c r="I5358" s="179">
        <v>0</v>
      </c>
      <c r="J5358" s="179">
        <v>0</v>
      </c>
      <c r="K5358" s="179">
        <v>239712.73292207596</v>
      </c>
      <c r="L5358" s="179">
        <v>1</v>
      </c>
      <c r="M5358" s="179">
        <v>7898.3499585922509</v>
      </c>
      <c r="N5358" s="179">
        <v>0</v>
      </c>
      <c r="O5358" s="179">
        <v>0</v>
      </c>
      <c r="P5358" s="179">
        <v>0</v>
      </c>
      <c r="Q5358" s="179">
        <v>0</v>
      </c>
      <c r="R5358" s="180">
        <v>0</v>
      </c>
      <c r="S5358" s="180">
        <v>239712.73292207596</v>
      </c>
      <c r="T5358" s="180">
        <v>0</v>
      </c>
    </row>
    <row r="5359" spans="2:20" x14ac:dyDescent="0.3">
      <c r="B5359" s="19">
        <v>5356</v>
      </c>
      <c r="C5359" s="179">
        <v>0</v>
      </c>
      <c r="D5359" s="179">
        <v>0</v>
      </c>
      <c r="E5359" s="179">
        <v>662671.41315106966</v>
      </c>
      <c r="F5359" s="179">
        <v>0</v>
      </c>
      <c r="G5359" s="179">
        <v>0</v>
      </c>
      <c r="H5359" s="179">
        <v>585240.46763255598</v>
      </c>
      <c r="I5359" s="179">
        <v>0</v>
      </c>
      <c r="J5359" s="179">
        <v>0</v>
      </c>
      <c r="K5359" s="179">
        <v>0</v>
      </c>
      <c r="L5359" s="179">
        <v>0</v>
      </c>
      <c r="M5359" s="179">
        <v>143750.22582416981</v>
      </c>
      <c r="N5359" s="179">
        <v>0</v>
      </c>
      <c r="O5359" s="179">
        <v>0</v>
      </c>
      <c r="P5359" s="179">
        <v>0</v>
      </c>
      <c r="Q5359" s="179">
        <v>0</v>
      </c>
      <c r="R5359" s="180">
        <v>0</v>
      </c>
      <c r="S5359" s="180">
        <v>0</v>
      </c>
      <c r="T5359" s="180">
        <v>0</v>
      </c>
    </row>
    <row r="5360" spans="2:20" x14ac:dyDescent="0.3">
      <c r="B5360" s="19">
        <v>5357</v>
      </c>
      <c r="C5360" s="179">
        <v>0</v>
      </c>
      <c r="D5360" s="179">
        <v>0</v>
      </c>
      <c r="E5360" s="179">
        <v>43800.097103889617</v>
      </c>
      <c r="F5360" s="179">
        <v>0</v>
      </c>
      <c r="G5360" s="179">
        <v>0</v>
      </c>
      <c r="H5360" s="179">
        <v>14555.171293153982</v>
      </c>
      <c r="I5360" s="179">
        <v>0</v>
      </c>
      <c r="J5360" s="179">
        <v>0</v>
      </c>
      <c r="K5360" s="179">
        <v>0</v>
      </c>
      <c r="L5360" s="179">
        <v>0</v>
      </c>
      <c r="M5360" s="179">
        <v>71784.262555848109</v>
      </c>
      <c r="N5360" s="179">
        <v>0</v>
      </c>
      <c r="O5360" s="179">
        <v>0</v>
      </c>
      <c r="P5360" s="179">
        <v>0</v>
      </c>
      <c r="Q5360" s="179">
        <v>0</v>
      </c>
      <c r="R5360" s="180">
        <v>0</v>
      </c>
      <c r="S5360" s="180">
        <v>0</v>
      </c>
      <c r="T5360" s="180">
        <v>0</v>
      </c>
    </row>
    <row r="5361" spans="2:20" x14ac:dyDescent="0.3">
      <c r="B5361" s="19">
        <v>5358</v>
      </c>
      <c r="C5361" s="179">
        <v>0</v>
      </c>
      <c r="D5361" s="179">
        <v>0</v>
      </c>
      <c r="E5361" s="179">
        <v>285432.55996288359</v>
      </c>
      <c r="F5361" s="179">
        <v>0</v>
      </c>
      <c r="G5361" s="179">
        <v>0</v>
      </c>
      <c r="H5361" s="179">
        <v>278315.891062368</v>
      </c>
      <c r="I5361" s="179">
        <v>0</v>
      </c>
      <c r="J5361" s="179">
        <v>0</v>
      </c>
      <c r="K5361" s="179">
        <v>0</v>
      </c>
      <c r="L5361" s="179">
        <v>0</v>
      </c>
      <c r="M5361" s="179">
        <v>23591.658372976639</v>
      </c>
      <c r="N5361" s="179">
        <v>0</v>
      </c>
      <c r="O5361" s="179">
        <v>0</v>
      </c>
      <c r="P5361" s="179">
        <v>0</v>
      </c>
      <c r="Q5361" s="179">
        <v>0</v>
      </c>
      <c r="R5361" s="180">
        <v>0</v>
      </c>
      <c r="S5361" s="180">
        <v>0</v>
      </c>
      <c r="T5361" s="180">
        <v>0</v>
      </c>
    </row>
    <row r="5362" spans="2:20" x14ac:dyDescent="0.3">
      <c r="B5362" s="19">
        <v>5359</v>
      </c>
      <c r="C5362" s="179">
        <v>0</v>
      </c>
      <c r="D5362" s="179">
        <v>0</v>
      </c>
      <c r="E5362" s="179">
        <v>399670.98365148925</v>
      </c>
      <c r="F5362" s="179">
        <v>0</v>
      </c>
      <c r="G5362" s="179">
        <v>0</v>
      </c>
      <c r="H5362" s="179">
        <v>174214.42957644039</v>
      </c>
      <c r="I5362" s="179">
        <v>0</v>
      </c>
      <c r="J5362" s="179">
        <v>0</v>
      </c>
      <c r="K5362" s="179">
        <v>0</v>
      </c>
      <c r="L5362" s="179">
        <v>0</v>
      </c>
      <c r="M5362" s="179">
        <v>802198.43924842076</v>
      </c>
      <c r="N5362" s="179">
        <v>0</v>
      </c>
      <c r="O5362" s="179">
        <v>0</v>
      </c>
      <c r="P5362" s="179">
        <v>0</v>
      </c>
      <c r="Q5362" s="179">
        <v>0</v>
      </c>
      <c r="R5362" s="180">
        <v>0</v>
      </c>
      <c r="S5362" s="180">
        <v>0</v>
      </c>
      <c r="T5362" s="180">
        <v>0</v>
      </c>
    </row>
    <row r="5363" spans="2:20" x14ac:dyDescent="0.3">
      <c r="B5363" s="19">
        <v>5360</v>
      </c>
      <c r="C5363" s="179">
        <v>0</v>
      </c>
      <c r="D5363" s="179">
        <v>0</v>
      </c>
      <c r="E5363" s="179">
        <v>169229.59523484507</v>
      </c>
      <c r="F5363" s="179">
        <v>0</v>
      </c>
      <c r="G5363" s="179">
        <v>0</v>
      </c>
      <c r="H5363" s="179">
        <v>601373.21763931913</v>
      </c>
      <c r="I5363" s="179">
        <v>0</v>
      </c>
      <c r="J5363" s="179">
        <v>0</v>
      </c>
      <c r="K5363" s="179">
        <v>0</v>
      </c>
      <c r="L5363" s="179">
        <v>0</v>
      </c>
      <c r="M5363" s="179">
        <v>115539.43377721196</v>
      </c>
      <c r="N5363" s="179">
        <v>0</v>
      </c>
      <c r="O5363" s="179">
        <v>0</v>
      </c>
      <c r="P5363" s="179">
        <v>0</v>
      </c>
      <c r="Q5363" s="179">
        <v>0</v>
      </c>
      <c r="R5363" s="180">
        <v>0</v>
      </c>
      <c r="S5363" s="180">
        <v>0</v>
      </c>
      <c r="T5363" s="180">
        <v>0</v>
      </c>
    </row>
    <row r="5364" spans="2:20" x14ac:dyDescent="0.3">
      <c r="B5364" s="19">
        <v>5361</v>
      </c>
      <c r="C5364" s="179">
        <v>0</v>
      </c>
      <c r="D5364" s="179">
        <v>0</v>
      </c>
      <c r="E5364" s="179">
        <v>336401.08984300506</v>
      </c>
      <c r="F5364" s="179">
        <v>0</v>
      </c>
      <c r="G5364" s="179">
        <v>0</v>
      </c>
      <c r="H5364" s="179">
        <v>56683.916014038077</v>
      </c>
      <c r="I5364" s="179">
        <v>0</v>
      </c>
      <c r="J5364" s="179">
        <v>0</v>
      </c>
      <c r="K5364" s="179">
        <v>0</v>
      </c>
      <c r="L5364" s="179">
        <v>0</v>
      </c>
      <c r="M5364" s="179">
        <v>67437.533368107179</v>
      </c>
      <c r="N5364" s="179">
        <v>0</v>
      </c>
      <c r="O5364" s="179">
        <v>0</v>
      </c>
      <c r="P5364" s="179">
        <v>0</v>
      </c>
      <c r="Q5364" s="179">
        <v>0</v>
      </c>
      <c r="R5364" s="180">
        <v>0</v>
      </c>
      <c r="S5364" s="180">
        <v>0</v>
      </c>
      <c r="T5364" s="180">
        <v>0</v>
      </c>
    </row>
    <row r="5365" spans="2:20" x14ac:dyDescent="0.3">
      <c r="B5365" s="19">
        <v>5362</v>
      </c>
      <c r="C5365" s="179">
        <v>0</v>
      </c>
      <c r="D5365" s="179">
        <v>0</v>
      </c>
      <c r="E5365" s="179">
        <v>17195.606402643851</v>
      </c>
      <c r="F5365" s="179">
        <v>0</v>
      </c>
      <c r="G5365" s="179">
        <v>0</v>
      </c>
      <c r="H5365" s="179">
        <v>15800.345313486961</v>
      </c>
      <c r="I5365" s="179">
        <v>0</v>
      </c>
      <c r="J5365" s="179">
        <v>0</v>
      </c>
      <c r="K5365" s="179">
        <v>0</v>
      </c>
      <c r="L5365" s="179">
        <v>0</v>
      </c>
      <c r="M5365" s="179">
        <v>69310.482910848063</v>
      </c>
      <c r="N5365" s="179">
        <v>0</v>
      </c>
      <c r="O5365" s="179">
        <v>0</v>
      </c>
      <c r="P5365" s="179">
        <v>0</v>
      </c>
      <c r="Q5365" s="179">
        <v>0</v>
      </c>
      <c r="R5365" s="180">
        <v>0</v>
      </c>
      <c r="S5365" s="180">
        <v>0</v>
      </c>
      <c r="T5365" s="180">
        <v>0</v>
      </c>
    </row>
    <row r="5366" spans="2:20" x14ac:dyDescent="0.3">
      <c r="B5366" s="19">
        <v>5363</v>
      </c>
      <c r="C5366" s="179">
        <v>0</v>
      </c>
      <c r="D5366" s="179">
        <v>0</v>
      </c>
      <c r="E5366" s="179">
        <v>20324.755913562552</v>
      </c>
      <c r="F5366" s="179">
        <v>0</v>
      </c>
      <c r="G5366" s="179">
        <v>0</v>
      </c>
      <c r="H5366" s="179">
        <v>22585.807660695624</v>
      </c>
      <c r="I5366" s="179">
        <v>0</v>
      </c>
      <c r="J5366" s="179">
        <v>0</v>
      </c>
      <c r="K5366" s="179">
        <v>0</v>
      </c>
      <c r="L5366" s="179">
        <v>0</v>
      </c>
      <c r="M5366" s="179">
        <v>130494.4562541677</v>
      </c>
      <c r="N5366" s="179">
        <v>0</v>
      </c>
      <c r="O5366" s="179">
        <v>0</v>
      </c>
      <c r="P5366" s="179">
        <v>0</v>
      </c>
      <c r="Q5366" s="179">
        <v>0</v>
      </c>
      <c r="R5366" s="180">
        <v>0</v>
      </c>
      <c r="S5366" s="180">
        <v>0</v>
      </c>
      <c r="T5366" s="180">
        <v>0</v>
      </c>
    </row>
    <row r="5367" spans="2:20" x14ac:dyDescent="0.3">
      <c r="B5367" s="19">
        <v>5364</v>
      </c>
      <c r="C5367" s="179">
        <v>0</v>
      </c>
      <c r="D5367" s="179">
        <v>0</v>
      </c>
      <c r="E5367" s="179">
        <v>43595.017253162812</v>
      </c>
      <c r="F5367" s="179">
        <v>0</v>
      </c>
      <c r="G5367" s="179">
        <v>0</v>
      </c>
      <c r="H5367" s="179">
        <v>126232.42750414816</v>
      </c>
      <c r="I5367" s="179">
        <v>0</v>
      </c>
      <c r="J5367" s="179">
        <v>0</v>
      </c>
      <c r="K5367" s="179">
        <v>0</v>
      </c>
      <c r="L5367" s="179">
        <v>0</v>
      </c>
      <c r="M5367" s="179">
        <v>4480.9506402832085</v>
      </c>
      <c r="N5367" s="179">
        <v>0</v>
      </c>
      <c r="O5367" s="179">
        <v>0</v>
      </c>
      <c r="P5367" s="179">
        <v>0</v>
      </c>
      <c r="Q5367" s="179">
        <v>0</v>
      </c>
      <c r="R5367" s="180">
        <v>0</v>
      </c>
      <c r="S5367" s="180">
        <v>0</v>
      </c>
      <c r="T5367" s="180">
        <v>0</v>
      </c>
    </row>
    <row r="5368" spans="2:20" x14ac:dyDescent="0.3">
      <c r="B5368" s="19">
        <v>5365</v>
      </c>
      <c r="C5368" s="179">
        <v>0</v>
      </c>
      <c r="D5368" s="179">
        <v>0</v>
      </c>
      <c r="E5368" s="179">
        <v>520553.51004222978</v>
      </c>
      <c r="F5368" s="179">
        <v>0</v>
      </c>
      <c r="G5368" s="179">
        <v>0</v>
      </c>
      <c r="H5368" s="179">
        <v>15436.107847029351</v>
      </c>
      <c r="I5368" s="179">
        <v>0</v>
      </c>
      <c r="J5368" s="179">
        <v>0</v>
      </c>
      <c r="K5368" s="179">
        <v>0</v>
      </c>
      <c r="L5368" s="179">
        <v>0</v>
      </c>
      <c r="M5368" s="179">
        <v>6981.5191927179412</v>
      </c>
      <c r="N5368" s="179">
        <v>0</v>
      </c>
      <c r="O5368" s="179">
        <v>0</v>
      </c>
      <c r="P5368" s="179">
        <v>0</v>
      </c>
      <c r="Q5368" s="179">
        <v>0</v>
      </c>
      <c r="R5368" s="180">
        <v>0</v>
      </c>
      <c r="S5368" s="180">
        <v>0</v>
      </c>
      <c r="T5368" s="180">
        <v>0</v>
      </c>
    </row>
    <row r="5369" spans="2:20" x14ac:dyDescent="0.3">
      <c r="B5369" s="19">
        <v>5366</v>
      </c>
      <c r="C5369" s="179">
        <v>0</v>
      </c>
      <c r="D5369" s="179">
        <v>0</v>
      </c>
      <c r="E5369" s="179">
        <v>200165.7733518334</v>
      </c>
      <c r="F5369" s="179">
        <v>0</v>
      </c>
      <c r="G5369" s="179">
        <v>0</v>
      </c>
      <c r="H5369" s="179">
        <v>686380.64747406833</v>
      </c>
      <c r="I5369" s="179">
        <v>0</v>
      </c>
      <c r="J5369" s="179">
        <v>0</v>
      </c>
      <c r="K5369" s="179">
        <v>0</v>
      </c>
      <c r="L5369" s="179">
        <v>0</v>
      </c>
      <c r="M5369" s="179">
        <v>95601.46244818253</v>
      </c>
      <c r="N5369" s="179">
        <v>0</v>
      </c>
      <c r="O5369" s="179">
        <v>0</v>
      </c>
      <c r="P5369" s="179">
        <v>0</v>
      </c>
      <c r="Q5369" s="179">
        <v>0</v>
      </c>
      <c r="R5369" s="180">
        <v>0</v>
      </c>
      <c r="S5369" s="180">
        <v>0</v>
      </c>
      <c r="T5369" s="180">
        <v>0</v>
      </c>
    </row>
    <row r="5370" spans="2:20" x14ac:dyDescent="0.3">
      <c r="B5370" s="19">
        <v>5367</v>
      </c>
      <c r="C5370" s="179">
        <v>1</v>
      </c>
      <c r="D5370" s="179">
        <v>298675.05160562554</v>
      </c>
      <c r="E5370" s="179">
        <v>284888.81114493037</v>
      </c>
      <c r="F5370" s="179">
        <v>0</v>
      </c>
      <c r="G5370" s="179">
        <v>0</v>
      </c>
      <c r="H5370" s="179">
        <v>302641.83543543471</v>
      </c>
      <c r="I5370" s="179">
        <v>0</v>
      </c>
      <c r="J5370" s="179">
        <v>0</v>
      </c>
      <c r="K5370" s="179">
        <v>0</v>
      </c>
      <c r="L5370" s="179">
        <v>0</v>
      </c>
      <c r="M5370" s="179">
        <v>220777.8020195516</v>
      </c>
      <c r="N5370" s="179">
        <v>0</v>
      </c>
      <c r="O5370" s="179">
        <v>0</v>
      </c>
      <c r="P5370" s="179">
        <v>0</v>
      </c>
      <c r="Q5370" s="179">
        <v>0</v>
      </c>
      <c r="R5370" s="180">
        <v>0</v>
      </c>
      <c r="S5370" s="180">
        <v>0</v>
      </c>
      <c r="T5370" s="180">
        <v>298675.05160562554</v>
      </c>
    </row>
    <row r="5371" spans="2:20" x14ac:dyDescent="0.3">
      <c r="B5371" s="19">
        <v>5368</v>
      </c>
      <c r="C5371" s="179">
        <v>0</v>
      </c>
      <c r="D5371" s="179">
        <v>0</v>
      </c>
      <c r="E5371" s="179">
        <v>65673.417877125437</v>
      </c>
      <c r="F5371" s="179">
        <v>0</v>
      </c>
      <c r="G5371" s="179">
        <v>0</v>
      </c>
      <c r="H5371" s="179">
        <v>8603.7298899749949</v>
      </c>
      <c r="I5371" s="179">
        <v>0</v>
      </c>
      <c r="J5371" s="179">
        <v>0</v>
      </c>
      <c r="K5371" s="179">
        <v>0</v>
      </c>
      <c r="L5371" s="179">
        <v>0</v>
      </c>
      <c r="M5371" s="179">
        <v>82478.92108206173</v>
      </c>
      <c r="N5371" s="179">
        <v>0</v>
      </c>
      <c r="O5371" s="179">
        <v>0</v>
      </c>
      <c r="P5371" s="179">
        <v>0</v>
      </c>
      <c r="Q5371" s="179">
        <v>0</v>
      </c>
      <c r="R5371" s="180">
        <v>0</v>
      </c>
      <c r="S5371" s="180">
        <v>0</v>
      </c>
      <c r="T5371" s="180">
        <v>0</v>
      </c>
    </row>
    <row r="5372" spans="2:20" x14ac:dyDescent="0.3">
      <c r="B5372" s="19">
        <v>5369</v>
      </c>
      <c r="C5372" s="179">
        <v>0</v>
      </c>
      <c r="D5372" s="179">
        <v>0</v>
      </c>
      <c r="E5372" s="179">
        <v>696110.45366970263</v>
      </c>
      <c r="F5372" s="179">
        <v>0</v>
      </c>
      <c r="G5372" s="179">
        <v>0</v>
      </c>
      <c r="H5372" s="179">
        <v>5289.576910153497</v>
      </c>
      <c r="I5372" s="179">
        <v>0</v>
      </c>
      <c r="J5372" s="179">
        <v>0</v>
      </c>
      <c r="K5372" s="179">
        <v>0</v>
      </c>
      <c r="L5372" s="179">
        <v>0</v>
      </c>
      <c r="M5372" s="179">
        <v>278315.891062368</v>
      </c>
      <c r="N5372" s="179">
        <v>0</v>
      </c>
      <c r="O5372" s="179">
        <v>0</v>
      </c>
      <c r="P5372" s="179">
        <v>0</v>
      </c>
      <c r="Q5372" s="179">
        <v>0</v>
      </c>
      <c r="R5372" s="180">
        <v>0</v>
      </c>
      <c r="S5372" s="180">
        <v>0</v>
      </c>
      <c r="T5372" s="180">
        <v>0</v>
      </c>
    </row>
    <row r="5373" spans="2:20" x14ac:dyDescent="0.3">
      <c r="B5373" s="19">
        <v>5370</v>
      </c>
      <c r="C5373" s="179">
        <v>0</v>
      </c>
      <c r="D5373" s="179">
        <v>0</v>
      </c>
      <c r="E5373" s="179">
        <v>57347.950110502672</v>
      </c>
      <c r="F5373" s="179">
        <v>0</v>
      </c>
      <c r="G5373" s="179">
        <v>0</v>
      </c>
      <c r="H5373" s="179">
        <v>15550.854609804992</v>
      </c>
      <c r="I5373" s="179">
        <v>0</v>
      </c>
      <c r="J5373" s="179">
        <v>0</v>
      </c>
      <c r="K5373" s="179">
        <v>0</v>
      </c>
      <c r="L5373" s="179">
        <v>0</v>
      </c>
      <c r="M5373" s="179">
        <v>35312.82378821262</v>
      </c>
      <c r="N5373" s="179">
        <v>0</v>
      </c>
      <c r="O5373" s="179">
        <v>0</v>
      </c>
      <c r="P5373" s="179">
        <v>0</v>
      </c>
      <c r="Q5373" s="179">
        <v>0</v>
      </c>
      <c r="R5373" s="180">
        <v>0</v>
      </c>
      <c r="S5373" s="180">
        <v>0</v>
      </c>
      <c r="T5373" s="180">
        <v>0</v>
      </c>
    </row>
    <row r="5374" spans="2:20" x14ac:dyDescent="0.3">
      <c r="B5374" s="19">
        <v>5371</v>
      </c>
      <c r="C5374" s="179">
        <v>0</v>
      </c>
      <c r="D5374" s="179">
        <v>0</v>
      </c>
      <c r="E5374" s="179">
        <v>34188.168372800341</v>
      </c>
      <c r="F5374" s="179">
        <v>0</v>
      </c>
      <c r="G5374" s="179">
        <v>0</v>
      </c>
      <c r="H5374" s="179">
        <v>171746.49816858835</v>
      </c>
      <c r="I5374" s="179">
        <v>0</v>
      </c>
      <c r="J5374" s="179">
        <v>0</v>
      </c>
      <c r="K5374" s="179">
        <v>0</v>
      </c>
      <c r="L5374" s="179">
        <v>0</v>
      </c>
      <c r="M5374" s="179">
        <v>175074.54124681192</v>
      </c>
      <c r="N5374" s="179">
        <v>0</v>
      </c>
      <c r="O5374" s="179">
        <v>0</v>
      </c>
      <c r="P5374" s="179">
        <v>0</v>
      </c>
      <c r="Q5374" s="179">
        <v>0</v>
      </c>
      <c r="R5374" s="180">
        <v>0</v>
      </c>
      <c r="S5374" s="180">
        <v>0</v>
      </c>
      <c r="T5374" s="180">
        <v>0</v>
      </c>
    </row>
    <row r="5375" spans="2:20" x14ac:dyDescent="0.3">
      <c r="B5375" s="19">
        <v>5372</v>
      </c>
      <c r="C5375" s="179">
        <v>0</v>
      </c>
      <c r="D5375" s="179">
        <v>0</v>
      </c>
      <c r="E5375" s="179">
        <v>85099.017791312232</v>
      </c>
      <c r="F5375" s="179">
        <v>0</v>
      </c>
      <c r="G5375" s="179">
        <v>0</v>
      </c>
      <c r="H5375" s="179">
        <v>73806.296761881677</v>
      </c>
      <c r="I5375" s="179">
        <v>0</v>
      </c>
      <c r="J5375" s="179">
        <v>0</v>
      </c>
      <c r="K5375" s="179">
        <v>0</v>
      </c>
      <c r="L5375" s="179">
        <v>0</v>
      </c>
      <c r="M5375" s="179">
        <v>99636.493803884965</v>
      </c>
      <c r="N5375" s="179">
        <v>0</v>
      </c>
      <c r="O5375" s="179">
        <v>0</v>
      </c>
      <c r="P5375" s="179">
        <v>0</v>
      </c>
      <c r="Q5375" s="179">
        <v>0</v>
      </c>
      <c r="R5375" s="180">
        <v>0</v>
      </c>
      <c r="S5375" s="180">
        <v>0</v>
      </c>
      <c r="T5375" s="180">
        <v>0</v>
      </c>
    </row>
    <row r="5376" spans="2:20" x14ac:dyDescent="0.3">
      <c r="B5376" s="19">
        <v>5373</v>
      </c>
      <c r="C5376" s="179">
        <v>0</v>
      </c>
      <c r="D5376" s="179">
        <v>0</v>
      </c>
      <c r="E5376" s="179">
        <v>118392.23207419064</v>
      </c>
      <c r="F5376" s="179">
        <v>0</v>
      </c>
      <c r="G5376" s="179">
        <v>0</v>
      </c>
      <c r="H5376" s="179">
        <v>249891.44682876789</v>
      </c>
      <c r="I5376" s="179">
        <v>0</v>
      </c>
      <c r="J5376" s="179">
        <v>0</v>
      </c>
      <c r="K5376" s="179">
        <v>0</v>
      </c>
      <c r="L5376" s="179">
        <v>0</v>
      </c>
      <c r="M5376" s="179">
        <v>320936.33527523954</v>
      </c>
      <c r="N5376" s="179">
        <v>0</v>
      </c>
      <c r="O5376" s="179">
        <v>0</v>
      </c>
      <c r="P5376" s="179">
        <v>0</v>
      </c>
      <c r="Q5376" s="179">
        <v>0</v>
      </c>
      <c r="R5376" s="180">
        <v>0</v>
      </c>
      <c r="S5376" s="180">
        <v>0</v>
      </c>
      <c r="T5376" s="180">
        <v>0</v>
      </c>
    </row>
    <row r="5377" spans="2:20" x14ac:dyDescent="0.3">
      <c r="B5377" s="19">
        <v>5374</v>
      </c>
      <c r="C5377" s="179">
        <v>1</v>
      </c>
      <c r="D5377" s="179">
        <v>17221.339942130435</v>
      </c>
      <c r="E5377" s="179">
        <v>43781.428909879229</v>
      </c>
      <c r="F5377" s="179">
        <v>0</v>
      </c>
      <c r="G5377" s="179">
        <v>0</v>
      </c>
      <c r="H5377" s="179">
        <v>149004.65520712169</v>
      </c>
      <c r="I5377" s="179">
        <v>0</v>
      </c>
      <c r="J5377" s="179">
        <v>0</v>
      </c>
      <c r="K5377" s="179">
        <v>0</v>
      </c>
      <c r="L5377" s="179">
        <v>0</v>
      </c>
      <c r="M5377" s="179">
        <v>18854.001826952997</v>
      </c>
      <c r="N5377" s="179">
        <v>0</v>
      </c>
      <c r="O5377" s="179">
        <v>0</v>
      </c>
      <c r="P5377" s="179">
        <v>0</v>
      </c>
      <c r="Q5377" s="179">
        <v>0</v>
      </c>
      <c r="R5377" s="180">
        <v>0</v>
      </c>
      <c r="S5377" s="180">
        <v>0</v>
      </c>
      <c r="T5377" s="180">
        <v>17221.339942130435</v>
      </c>
    </row>
    <row r="5378" spans="2:20" x14ac:dyDescent="0.3">
      <c r="B5378" s="19">
        <v>5375</v>
      </c>
      <c r="C5378" s="179">
        <v>0</v>
      </c>
      <c r="D5378" s="179">
        <v>0</v>
      </c>
      <c r="E5378" s="179">
        <v>132946.64850357338</v>
      </c>
      <c r="F5378" s="179">
        <v>0</v>
      </c>
      <c r="G5378" s="179">
        <v>0</v>
      </c>
      <c r="H5378" s="179">
        <v>89297.66324280767</v>
      </c>
      <c r="I5378" s="179">
        <v>0</v>
      </c>
      <c r="J5378" s="179">
        <v>0</v>
      </c>
      <c r="K5378" s="179">
        <v>0</v>
      </c>
      <c r="L5378" s="179">
        <v>0</v>
      </c>
      <c r="M5378" s="179">
        <v>22332.130801700976</v>
      </c>
      <c r="N5378" s="179">
        <v>0</v>
      </c>
      <c r="O5378" s="179">
        <v>0</v>
      </c>
      <c r="P5378" s="179">
        <v>0</v>
      </c>
      <c r="Q5378" s="179">
        <v>0</v>
      </c>
      <c r="R5378" s="180">
        <v>0</v>
      </c>
      <c r="S5378" s="180">
        <v>0</v>
      </c>
      <c r="T5378" s="180">
        <v>0</v>
      </c>
    </row>
    <row r="5379" spans="2:20" x14ac:dyDescent="0.3">
      <c r="B5379" s="19">
        <v>5376</v>
      </c>
      <c r="C5379" s="179">
        <v>0</v>
      </c>
      <c r="D5379" s="179">
        <v>0</v>
      </c>
      <c r="E5379" s="179">
        <v>1596182.2854456443</v>
      </c>
      <c r="F5379" s="179">
        <v>0</v>
      </c>
      <c r="G5379" s="179">
        <v>0</v>
      </c>
      <c r="H5379" s="179">
        <v>63769.999313320761</v>
      </c>
      <c r="I5379" s="179">
        <v>0</v>
      </c>
      <c r="J5379" s="179">
        <v>0</v>
      </c>
      <c r="K5379" s="179">
        <v>0</v>
      </c>
      <c r="L5379" s="179">
        <v>0</v>
      </c>
      <c r="M5379" s="179">
        <v>13669.76862152069</v>
      </c>
      <c r="N5379" s="179">
        <v>0</v>
      </c>
      <c r="O5379" s="179">
        <v>0</v>
      </c>
      <c r="P5379" s="179">
        <v>0</v>
      </c>
      <c r="Q5379" s="179">
        <v>0</v>
      </c>
      <c r="R5379" s="180">
        <v>0</v>
      </c>
      <c r="S5379" s="180">
        <v>0</v>
      </c>
      <c r="T5379" s="180">
        <v>0</v>
      </c>
    </row>
    <row r="5380" spans="2:20" x14ac:dyDescent="0.3">
      <c r="B5380" s="19">
        <v>5377</v>
      </c>
      <c r="C5380" s="179">
        <v>1</v>
      </c>
      <c r="D5380" s="179">
        <v>583754.40642514429</v>
      </c>
      <c r="E5380" s="179">
        <v>126250.36014392029</v>
      </c>
      <c r="F5380" s="179">
        <v>0</v>
      </c>
      <c r="G5380" s="179">
        <v>0</v>
      </c>
      <c r="H5380" s="179">
        <v>271230.78147839545</v>
      </c>
      <c r="I5380" s="179">
        <v>0</v>
      </c>
      <c r="J5380" s="179">
        <v>0</v>
      </c>
      <c r="K5380" s="179">
        <v>0</v>
      </c>
      <c r="L5380" s="179">
        <v>0</v>
      </c>
      <c r="M5380" s="179">
        <v>6480.3076587216565</v>
      </c>
      <c r="N5380" s="179">
        <v>0</v>
      </c>
      <c r="O5380" s="179">
        <v>0</v>
      </c>
      <c r="P5380" s="179">
        <v>0</v>
      </c>
      <c r="Q5380" s="179">
        <v>0</v>
      </c>
      <c r="R5380" s="180">
        <v>0</v>
      </c>
      <c r="S5380" s="180">
        <v>0</v>
      </c>
      <c r="T5380" s="180">
        <v>583754.40642514429</v>
      </c>
    </row>
    <row r="5381" spans="2:20" x14ac:dyDescent="0.3">
      <c r="B5381" s="19">
        <v>5378</v>
      </c>
      <c r="C5381" s="179">
        <v>0</v>
      </c>
      <c r="D5381" s="179">
        <v>0</v>
      </c>
      <c r="E5381" s="179">
        <v>86452.206409377992</v>
      </c>
      <c r="F5381" s="179">
        <v>0</v>
      </c>
      <c r="G5381" s="179">
        <v>0</v>
      </c>
      <c r="H5381" s="179">
        <v>67585.498869296032</v>
      </c>
      <c r="I5381" s="179">
        <v>0</v>
      </c>
      <c r="J5381" s="179">
        <v>0</v>
      </c>
      <c r="K5381" s="179">
        <v>0</v>
      </c>
      <c r="L5381" s="179">
        <v>0</v>
      </c>
      <c r="M5381" s="179">
        <v>14199.318992588711</v>
      </c>
      <c r="N5381" s="179">
        <v>0</v>
      </c>
      <c r="O5381" s="179">
        <v>0</v>
      </c>
      <c r="P5381" s="179">
        <v>0</v>
      </c>
      <c r="Q5381" s="179">
        <v>0</v>
      </c>
      <c r="R5381" s="180">
        <v>0</v>
      </c>
      <c r="S5381" s="180">
        <v>0</v>
      </c>
      <c r="T5381" s="180">
        <v>0</v>
      </c>
    </row>
    <row r="5382" spans="2:20" x14ac:dyDescent="0.3">
      <c r="B5382" s="19">
        <v>5379</v>
      </c>
      <c r="C5382" s="179">
        <v>0</v>
      </c>
      <c r="D5382" s="179">
        <v>0</v>
      </c>
      <c r="E5382" s="179">
        <v>73240.405246353286</v>
      </c>
      <c r="F5382" s="179">
        <v>0</v>
      </c>
      <c r="G5382" s="179">
        <v>0</v>
      </c>
      <c r="H5382" s="179">
        <v>24411.911533440565</v>
      </c>
      <c r="I5382" s="179">
        <v>0</v>
      </c>
      <c r="J5382" s="179">
        <v>0</v>
      </c>
      <c r="K5382" s="179">
        <v>0</v>
      </c>
      <c r="L5382" s="179">
        <v>0</v>
      </c>
      <c r="M5382" s="179">
        <v>2161.3896612862472</v>
      </c>
      <c r="N5382" s="179">
        <v>0</v>
      </c>
      <c r="O5382" s="179">
        <v>0</v>
      </c>
      <c r="P5382" s="179">
        <v>0</v>
      </c>
      <c r="Q5382" s="179">
        <v>0</v>
      </c>
      <c r="R5382" s="180">
        <v>0</v>
      </c>
      <c r="S5382" s="180">
        <v>0</v>
      </c>
      <c r="T5382" s="180">
        <v>0</v>
      </c>
    </row>
    <row r="5383" spans="2:20" x14ac:dyDescent="0.3">
      <c r="B5383" s="19">
        <v>5380</v>
      </c>
      <c r="C5383" s="179">
        <v>0</v>
      </c>
      <c r="D5383" s="179">
        <v>0</v>
      </c>
      <c r="E5383" s="179">
        <v>1892261.6304370393</v>
      </c>
      <c r="F5383" s="179">
        <v>0</v>
      </c>
      <c r="G5383" s="179">
        <v>0</v>
      </c>
      <c r="H5383" s="179">
        <v>70253.552847955129</v>
      </c>
      <c r="I5383" s="179">
        <v>0</v>
      </c>
      <c r="J5383" s="179">
        <v>0</v>
      </c>
      <c r="K5383" s="179">
        <v>0</v>
      </c>
      <c r="L5383" s="179">
        <v>0</v>
      </c>
      <c r="M5383" s="179">
        <v>180940.987754131</v>
      </c>
      <c r="N5383" s="179">
        <v>0</v>
      </c>
      <c r="O5383" s="179">
        <v>0</v>
      </c>
      <c r="P5383" s="179">
        <v>0</v>
      </c>
      <c r="Q5383" s="179">
        <v>0</v>
      </c>
      <c r="R5383" s="180">
        <v>0</v>
      </c>
      <c r="S5383" s="180">
        <v>0</v>
      </c>
      <c r="T5383" s="180">
        <v>0</v>
      </c>
    </row>
    <row r="5384" spans="2:20" x14ac:dyDescent="0.3">
      <c r="B5384" s="19">
        <v>5381</v>
      </c>
      <c r="C5384" s="179">
        <v>0</v>
      </c>
      <c r="D5384" s="179">
        <v>0</v>
      </c>
      <c r="E5384" s="179">
        <v>176857.43856841914</v>
      </c>
      <c r="F5384" s="179">
        <v>0</v>
      </c>
      <c r="G5384" s="179">
        <v>0</v>
      </c>
      <c r="H5384" s="179">
        <v>29078.141394021528</v>
      </c>
      <c r="I5384" s="179">
        <v>0</v>
      </c>
      <c r="J5384" s="179">
        <v>0</v>
      </c>
      <c r="K5384" s="179">
        <v>0</v>
      </c>
      <c r="L5384" s="179">
        <v>0</v>
      </c>
      <c r="M5384" s="179">
        <v>3347969.2636583825</v>
      </c>
      <c r="N5384" s="179">
        <v>0</v>
      </c>
      <c r="O5384" s="179">
        <v>0</v>
      </c>
      <c r="P5384" s="179">
        <v>0</v>
      </c>
      <c r="Q5384" s="179">
        <v>0</v>
      </c>
      <c r="R5384" s="180">
        <v>0</v>
      </c>
      <c r="S5384" s="180">
        <v>0</v>
      </c>
      <c r="T5384" s="180">
        <v>0</v>
      </c>
    </row>
    <row r="5385" spans="2:20" x14ac:dyDescent="0.3">
      <c r="B5385" s="19">
        <v>5382</v>
      </c>
      <c r="C5385" s="179">
        <v>0</v>
      </c>
      <c r="D5385" s="179">
        <v>0</v>
      </c>
      <c r="E5385" s="179">
        <v>706265.51961769874</v>
      </c>
      <c r="F5385" s="179">
        <v>0</v>
      </c>
      <c r="G5385" s="179">
        <v>0</v>
      </c>
      <c r="H5385" s="179">
        <v>23977.242936943207</v>
      </c>
      <c r="I5385" s="179">
        <v>0</v>
      </c>
      <c r="J5385" s="179">
        <v>0</v>
      </c>
      <c r="K5385" s="179">
        <v>0</v>
      </c>
      <c r="L5385" s="179">
        <v>0</v>
      </c>
      <c r="M5385" s="179">
        <v>20349.937828013997</v>
      </c>
      <c r="N5385" s="179">
        <v>0</v>
      </c>
      <c r="O5385" s="179">
        <v>0</v>
      </c>
      <c r="P5385" s="179">
        <v>0</v>
      </c>
      <c r="Q5385" s="179">
        <v>0</v>
      </c>
      <c r="R5385" s="180">
        <v>0</v>
      </c>
      <c r="S5385" s="180">
        <v>0</v>
      </c>
      <c r="T5385" s="180">
        <v>0</v>
      </c>
    </row>
    <row r="5386" spans="2:20" x14ac:dyDescent="0.3">
      <c r="B5386" s="19">
        <v>5383</v>
      </c>
      <c r="C5386" s="179">
        <v>0</v>
      </c>
      <c r="D5386" s="179">
        <v>0</v>
      </c>
      <c r="E5386" s="179">
        <v>936695.94453458861</v>
      </c>
      <c r="F5386" s="179">
        <v>0</v>
      </c>
      <c r="G5386" s="179">
        <v>0</v>
      </c>
      <c r="H5386" s="179">
        <v>59460.072026783804</v>
      </c>
      <c r="I5386" s="179">
        <v>0</v>
      </c>
      <c r="J5386" s="179">
        <v>0</v>
      </c>
      <c r="K5386" s="179">
        <v>0</v>
      </c>
      <c r="L5386" s="179">
        <v>0</v>
      </c>
      <c r="M5386" s="179">
        <v>1363796.7139500319</v>
      </c>
      <c r="N5386" s="179">
        <v>0</v>
      </c>
      <c r="O5386" s="179">
        <v>0</v>
      </c>
      <c r="P5386" s="179">
        <v>0</v>
      </c>
      <c r="Q5386" s="179">
        <v>0</v>
      </c>
      <c r="R5386" s="180">
        <v>0</v>
      </c>
      <c r="S5386" s="180">
        <v>0</v>
      </c>
      <c r="T5386" s="180">
        <v>0</v>
      </c>
    </row>
    <row r="5387" spans="2:20" x14ac:dyDescent="0.3">
      <c r="B5387" s="19">
        <v>5384</v>
      </c>
      <c r="C5387" s="179">
        <v>0</v>
      </c>
      <c r="D5387" s="179">
        <v>0</v>
      </c>
      <c r="E5387" s="179">
        <v>115044.45719875257</v>
      </c>
      <c r="F5387" s="179">
        <v>0</v>
      </c>
      <c r="G5387" s="179">
        <v>0</v>
      </c>
      <c r="H5387" s="179">
        <v>66751.250736044924</v>
      </c>
      <c r="I5387" s="179">
        <v>0</v>
      </c>
      <c r="J5387" s="179">
        <v>0</v>
      </c>
      <c r="K5387" s="179">
        <v>0</v>
      </c>
      <c r="L5387" s="179">
        <v>0</v>
      </c>
      <c r="M5387" s="179">
        <v>80294.834648134085</v>
      </c>
      <c r="N5387" s="179">
        <v>0</v>
      </c>
      <c r="O5387" s="179">
        <v>0</v>
      </c>
      <c r="P5387" s="179">
        <v>0</v>
      </c>
      <c r="Q5387" s="179">
        <v>0</v>
      </c>
      <c r="R5387" s="180">
        <v>0</v>
      </c>
      <c r="S5387" s="180">
        <v>0</v>
      </c>
      <c r="T5387" s="180">
        <v>0</v>
      </c>
    </row>
    <row r="5388" spans="2:20" x14ac:dyDescent="0.3">
      <c r="B5388" s="19">
        <v>5385</v>
      </c>
      <c r="C5388" s="179">
        <v>0</v>
      </c>
      <c r="D5388" s="179">
        <v>0</v>
      </c>
      <c r="E5388" s="179">
        <v>77151.351174348281</v>
      </c>
      <c r="F5388" s="179">
        <v>0</v>
      </c>
      <c r="G5388" s="179">
        <v>0</v>
      </c>
      <c r="H5388" s="179">
        <v>84884.043763953217</v>
      </c>
      <c r="I5388" s="179">
        <v>0</v>
      </c>
      <c r="J5388" s="179">
        <v>0</v>
      </c>
      <c r="K5388" s="179">
        <v>0</v>
      </c>
      <c r="L5388" s="179">
        <v>0</v>
      </c>
      <c r="M5388" s="179">
        <v>72734.889121095635</v>
      </c>
      <c r="N5388" s="179">
        <v>0</v>
      </c>
      <c r="O5388" s="179">
        <v>0</v>
      </c>
      <c r="P5388" s="179">
        <v>0</v>
      </c>
      <c r="Q5388" s="179">
        <v>0</v>
      </c>
      <c r="R5388" s="180">
        <v>0</v>
      </c>
      <c r="S5388" s="180">
        <v>0</v>
      </c>
      <c r="T5388" s="180">
        <v>0</v>
      </c>
    </row>
    <row r="5389" spans="2:20" x14ac:dyDescent="0.3">
      <c r="B5389" s="19">
        <v>5386</v>
      </c>
      <c r="C5389" s="179">
        <v>0</v>
      </c>
      <c r="D5389" s="179">
        <v>0</v>
      </c>
      <c r="E5389" s="179">
        <v>50283.29982764944</v>
      </c>
      <c r="F5389" s="179">
        <v>0</v>
      </c>
      <c r="G5389" s="179">
        <v>0</v>
      </c>
      <c r="H5389" s="179">
        <v>28075.96433448324</v>
      </c>
      <c r="I5389" s="179">
        <v>0</v>
      </c>
      <c r="J5389" s="179">
        <v>0</v>
      </c>
      <c r="K5389" s="179">
        <v>0</v>
      </c>
      <c r="L5389" s="179">
        <v>0</v>
      </c>
      <c r="M5389" s="179">
        <v>38993.694071555889</v>
      </c>
      <c r="N5389" s="179">
        <v>0</v>
      </c>
      <c r="O5389" s="179">
        <v>0</v>
      </c>
      <c r="P5389" s="179">
        <v>0</v>
      </c>
      <c r="Q5389" s="179">
        <v>0</v>
      </c>
      <c r="R5389" s="180">
        <v>0</v>
      </c>
      <c r="S5389" s="180">
        <v>0</v>
      </c>
      <c r="T5389" s="180">
        <v>0</v>
      </c>
    </row>
    <row r="5390" spans="2:20" x14ac:dyDescent="0.3">
      <c r="B5390" s="19">
        <v>5387</v>
      </c>
      <c r="C5390" s="179">
        <v>0</v>
      </c>
      <c r="D5390" s="179">
        <v>0</v>
      </c>
      <c r="E5390" s="179">
        <v>234884.85230591861</v>
      </c>
      <c r="F5390" s="179">
        <v>0</v>
      </c>
      <c r="G5390" s="179">
        <v>0</v>
      </c>
      <c r="H5390" s="179">
        <v>86850.726919465553</v>
      </c>
      <c r="I5390" s="179">
        <v>0</v>
      </c>
      <c r="J5390" s="179">
        <v>0</v>
      </c>
      <c r="K5390" s="179">
        <v>0</v>
      </c>
      <c r="L5390" s="179">
        <v>0</v>
      </c>
      <c r="M5390" s="179">
        <v>108409.03596782133</v>
      </c>
      <c r="N5390" s="179">
        <v>0</v>
      </c>
      <c r="O5390" s="179">
        <v>0</v>
      </c>
      <c r="P5390" s="179">
        <v>0</v>
      </c>
      <c r="Q5390" s="179">
        <v>0</v>
      </c>
      <c r="R5390" s="180">
        <v>0</v>
      </c>
      <c r="S5390" s="180">
        <v>0</v>
      </c>
      <c r="T5390" s="180">
        <v>0</v>
      </c>
    </row>
    <row r="5391" spans="2:20" x14ac:dyDescent="0.3">
      <c r="B5391" s="19">
        <v>5388</v>
      </c>
      <c r="C5391" s="179">
        <v>0</v>
      </c>
      <c r="D5391" s="179">
        <v>0</v>
      </c>
      <c r="E5391" s="179">
        <v>28965.900474630544</v>
      </c>
      <c r="F5391" s="179">
        <v>0</v>
      </c>
      <c r="G5391" s="179">
        <v>0</v>
      </c>
      <c r="H5391" s="179">
        <v>57440.540462409765</v>
      </c>
      <c r="I5391" s="179">
        <v>0</v>
      </c>
      <c r="J5391" s="179">
        <v>0</v>
      </c>
      <c r="K5391" s="179">
        <v>0</v>
      </c>
      <c r="L5391" s="179">
        <v>0</v>
      </c>
      <c r="M5391" s="179">
        <v>637993.66909396602</v>
      </c>
      <c r="N5391" s="179">
        <v>0</v>
      </c>
      <c r="O5391" s="179">
        <v>0</v>
      </c>
      <c r="P5391" s="179">
        <v>0</v>
      </c>
      <c r="Q5391" s="179">
        <v>0</v>
      </c>
      <c r="R5391" s="180">
        <v>0</v>
      </c>
      <c r="S5391" s="180">
        <v>0</v>
      </c>
      <c r="T5391" s="180">
        <v>0</v>
      </c>
    </row>
    <row r="5392" spans="2:20" x14ac:dyDescent="0.3">
      <c r="B5392" s="19">
        <v>5389</v>
      </c>
      <c r="C5392" s="179">
        <v>0</v>
      </c>
      <c r="D5392" s="179">
        <v>0</v>
      </c>
      <c r="E5392" s="179">
        <v>147378.92120029865</v>
      </c>
      <c r="F5392" s="179">
        <v>0</v>
      </c>
      <c r="G5392" s="179">
        <v>0</v>
      </c>
      <c r="H5392" s="179">
        <v>330810.67373706563</v>
      </c>
      <c r="I5392" s="179">
        <v>0</v>
      </c>
      <c r="J5392" s="179">
        <v>0</v>
      </c>
      <c r="K5392" s="179">
        <v>0</v>
      </c>
      <c r="L5392" s="179">
        <v>0</v>
      </c>
      <c r="M5392" s="179">
        <v>78373.515932276816</v>
      </c>
      <c r="N5392" s="179">
        <v>0</v>
      </c>
      <c r="O5392" s="179">
        <v>0</v>
      </c>
      <c r="P5392" s="179">
        <v>0</v>
      </c>
      <c r="Q5392" s="179">
        <v>0</v>
      </c>
      <c r="R5392" s="180">
        <v>0</v>
      </c>
      <c r="S5392" s="180">
        <v>0</v>
      </c>
      <c r="T5392" s="180">
        <v>0</v>
      </c>
    </row>
    <row r="5393" spans="2:20" x14ac:dyDescent="0.3">
      <c r="B5393" s="19">
        <v>5390</v>
      </c>
      <c r="C5393" s="179">
        <v>0</v>
      </c>
      <c r="D5393" s="179">
        <v>0</v>
      </c>
      <c r="E5393" s="179">
        <v>9484.2601025486238</v>
      </c>
      <c r="F5393" s="179">
        <v>0</v>
      </c>
      <c r="G5393" s="179">
        <v>0</v>
      </c>
      <c r="H5393" s="179">
        <v>1066805.2153160374</v>
      </c>
      <c r="I5393" s="179">
        <v>0</v>
      </c>
      <c r="J5393" s="179">
        <v>0</v>
      </c>
      <c r="K5393" s="179">
        <v>0</v>
      </c>
      <c r="L5393" s="179">
        <v>0</v>
      </c>
      <c r="M5393" s="179">
        <v>34193.033773301519</v>
      </c>
      <c r="N5393" s="179">
        <v>0</v>
      </c>
      <c r="O5393" s="179">
        <v>0</v>
      </c>
      <c r="P5393" s="179">
        <v>0</v>
      </c>
      <c r="Q5393" s="179">
        <v>0</v>
      </c>
      <c r="R5393" s="180">
        <v>0</v>
      </c>
      <c r="S5393" s="180">
        <v>0</v>
      </c>
      <c r="T5393" s="180">
        <v>0</v>
      </c>
    </row>
    <row r="5394" spans="2:20" x14ac:dyDescent="0.3">
      <c r="B5394" s="19">
        <v>5391</v>
      </c>
      <c r="C5394" s="179">
        <v>0</v>
      </c>
      <c r="D5394" s="179">
        <v>0</v>
      </c>
      <c r="E5394" s="179">
        <v>70104.253099699868</v>
      </c>
      <c r="F5394" s="179">
        <v>0</v>
      </c>
      <c r="G5394" s="179">
        <v>0</v>
      </c>
      <c r="H5394" s="179">
        <v>32240.148890504235</v>
      </c>
      <c r="I5394" s="179">
        <v>0</v>
      </c>
      <c r="J5394" s="179">
        <v>0</v>
      </c>
      <c r="K5394" s="179">
        <v>0</v>
      </c>
      <c r="L5394" s="179">
        <v>0</v>
      </c>
      <c r="M5394" s="179">
        <v>291522.52757367195</v>
      </c>
      <c r="N5394" s="179">
        <v>0</v>
      </c>
      <c r="O5394" s="179">
        <v>0</v>
      </c>
      <c r="P5394" s="179">
        <v>0</v>
      </c>
      <c r="Q5394" s="179">
        <v>0</v>
      </c>
      <c r="R5394" s="180">
        <v>0</v>
      </c>
      <c r="S5394" s="180">
        <v>0</v>
      </c>
      <c r="T5394" s="180">
        <v>0</v>
      </c>
    </row>
    <row r="5395" spans="2:20" x14ac:dyDescent="0.3">
      <c r="B5395" s="19">
        <v>5392</v>
      </c>
      <c r="C5395" s="179">
        <v>0</v>
      </c>
      <c r="D5395" s="179">
        <v>0</v>
      </c>
      <c r="E5395" s="179">
        <v>134193.31001175896</v>
      </c>
      <c r="F5395" s="179">
        <v>0</v>
      </c>
      <c r="G5395" s="179">
        <v>0</v>
      </c>
      <c r="H5395" s="179">
        <v>80176.970796633439</v>
      </c>
      <c r="I5395" s="179">
        <v>0</v>
      </c>
      <c r="J5395" s="179">
        <v>0</v>
      </c>
      <c r="K5395" s="179">
        <v>0</v>
      </c>
      <c r="L5395" s="179">
        <v>0</v>
      </c>
      <c r="M5395" s="179">
        <v>51709.572038014623</v>
      </c>
      <c r="N5395" s="179">
        <v>0</v>
      </c>
      <c r="O5395" s="179">
        <v>0</v>
      </c>
      <c r="P5395" s="179">
        <v>0</v>
      </c>
      <c r="Q5395" s="179">
        <v>0</v>
      </c>
      <c r="R5395" s="180">
        <v>0</v>
      </c>
      <c r="S5395" s="180">
        <v>0</v>
      </c>
      <c r="T5395" s="180">
        <v>0</v>
      </c>
    </row>
    <row r="5396" spans="2:20" x14ac:dyDescent="0.3">
      <c r="B5396" s="19">
        <v>5393</v>
      </c>
      <c r="C5396" s="179">
        <v>0</v>
      </c>
      <c r="D5396" s="179">
        <v>0</v>
      </c>
      <c r="E5396" s="179">
        <v>20592.039260355363</v>
      </c>
      <c r="F5396" s="179">
        <v>0</v>
      </c>
      <c r="G5396" s="179">
        <v>0</v>
      </c>
      <c r="H5396" s="179">
        <v>28449.373246401112</v>
      </c>
      <c r="I5396" s="179">
        <v>0</v>
      </c>
      <c r="J5396" s="179">
        <v>0</v>
      </c>
      <c r="K5396" s="179">
        <v>0</v>
      </c>
      <c r="L5396" s="179">
        <v>0</v>
      </c>
      <c r="M5396" s="179">
        <v>142152.25024305691</v>
      </c>
      <c r="N5396" s="179">
        <v>0</v>
      </c>
      <c r="O5396" s="179">
        <v>0</v>
      </c>
      <c r="P5396" s="179">
        <v>0</v>
      </c>
      <c r="Q5396" s="179">
        <v>0</v>
      </c>
      <c r="R5396" s="180">
        <v>0</v>
      </c>
      <c r="S5396" s="180">
        <v>0</v>
      </c>
      <c r="T5396" s="180">
        <v>0</v>
      </c>
    </row>
    <row r="5397" spans="2:20" x14ac:dyDescent="0.3">
      <c r="B5397" s="19">
        <v>5394</v>
      </c>
      <c r="C5397" s="179">
        <v>0</v>
      </c>
      <c r="D5397" s="179">
        <v>0</v>
      </c>
      <c r="E5397" s="179">
        <v>4310019.6005847175</v>
      </c>
      <c r="F5397" s="179">
        <v>0</v>
      </c>
      <c r="G5397" s="179">
        <v>0</v>
      </c>
      <c r="H5397" s="179">
        <v>2841345.8512261687</v>
      </c>
      <c r="I5397" s="179">
        <v>0</v>
      </c>
      <c r="J5397" s="179">
        <v>0</v>
      </c>
      <c r="K5397" s="179">
        <v>0</v>
      </c>
      <c r="L5397" s="179">
        <v>0</v>
      </c>
      <c r="M5397" s="179">
        <v>115854.53787641889</v>
      </c>
      <c r="N5397" s="179">
        <v>0</v>
      </c>
      <c r="O5397" s="179">
        <v>0</v>
      </c>
      <c r="P5397" s="179">
        <v>0</v>
      </c>
      <c r="Q5397" s="179">
        <v>0</v>
      </c>
      <c r="R5397" s="180">
        <v>0</v>
      </c>
      <c r="S5397" s="180">
        <v>0</v>
      </c>
      <c r="T5397" s="180">
        <v>0</v>
      </c>
    </row>
    <row r="5398" spans="2:20" x14ac:dyDescent="0.3">
      <c r="B5398" s="19">
        <v>5395</v>
      </c>
      <c r="C5398" s="179">
        <v>0</v>
      </c>
      <c r="D5398" s="179">
        <v>0</v>
      </c>
      <c r="E5398" s="179">
        <v>62041.788057258083</v>
      </c>
      <c r="F5398" s="179">
        <v>0</v>
      </c>
      <c r="G5398" s="179">
        <v>0</v>
      </c>
      <c r="H5398" s="179">
        <v>199802.79197401868</v>
      </c>
      <c r="I5398" s="179">
        <v>0</v>
      </c>
      <c r="J5398" s="179">
        <v>0</v>
      </c>
      <c r="K5398" s="179">
        <v>0</v>
      </c>
      <c r="L5398" s="179">
        <v>0</v>
      </c>
      <c r="M5398" s="179">
        <v>13531.228363409404</v>
      </c>
      <c r="N5398" s="179">
        <v>0</v>
      </c>
      <c r="O5398" s="179">
        <v>0</v>
      </c>
      <c r="P5398" s="179">
        <v>0</v>
      </c>
      <c r="Q5398" s="179">
        <v>0</v>
      </c>
      <c r="R5398" s="180">
        <v>0</v>
      </c>
      <c r="S5398" s="180">
        <v>0</v>
      </c>
      <c r="T5398" s="180">
        <v>0</v>
      </c>
    </row>
    <row r="5399" spans="2:20" x14ac:dyDescent="0.3">
      <c r="B5399" s="19">
        <v>5396</v>
      </c>
      <c r="C5399" s="179">
        <v>0</v>
      </c>
      <c r="D5399" s="179">
        <v>0</v>
      </c>
      <c r="E5399" s="179">
        <v>41902.754091080387</v>
      </c>
      <c r="F5399" s="179">
        <v>0</v>
      </c>
      <c r="G5399" s="179">
        <v>0</v>
      </c>
      <c r="H5399" s="179">
        <v>148069.63857832726</v>
      </c>
      <c r="I5399" s="179">
        <v>0</v>
      </c>
      <c r="J5399" s="179">
        <v>0</v>
      </c>
      <c r="K5399" s="179">
        <v>0</v>
      </c>
      <c r="L5399" s="179">
        <v>0</v>
      </c>
      <c r="M5399" s="179">
        <v>1031673.5725550283</v>
      </c>
      <c r="N5399" s="179">
        <v>0</v>
      </c>
      <c r="O5399" s="179">
        <v>0</v>
      </c>
      <c r="P5399" s="179">
        <v>0</v>
      </c>
      <c r="Q5399" s="179">
        <v>0</v>
      </c>
      <c r="R5399" s="180">
        <v>0</v>
      </c>
      <c r="S5399" s="180">
        <v>0</v>
      </c>
      <c r="T5399" s="180">
        <v>0</v>
      </c>
    </row>
    <row r="5400" spans="2:20" x14ac:dyDescent="0.3">
      <c r="B5400" s="19">
        <v>5397</v>
      </c>
      <c r="C5400" s="179">
        <v>0</v>
      </c>
      <c r="D5400" s="179">
        <v>0</v>
      </c>
      <c r="E5400" s="179">
        <v>185375.19941221221</v>
      </c>
      <c r="F5400" s="179">
        <v>0</v>
      </c>
      <c r="G5400" s="179">
        <v>0</v>
      </c>
      <c r="H5400" s="179">
        <v>63746.678455751549</v>
      </c>
      <c r="I5400" s="179">
        <v>0</v>
      </c>
      <c r="J5400" s="179">
        <v>0</v>
      </c>
      <c r="K5400" s="179">
        <v>0</v>
      </c>
      <c r="L5400" s="179">
        <v>0</v>
      </c>
      <c r="M5400" s="179">
        <v>981727.30988999794</v>
      </c>
      <c r="N5400" s="179">
        <v>0</v>
      </c>
      <c r="O5400" s="179">
        <v>0</v>
      </c>
      <c r="P5400" s="179">
        <v>0</v>
      </c>
      <c r="Q5400" s="179">
        <v>0</v>
      </c>
      <c r="R5400" s="180">
        <v>0</v>
      </c>
      <c r="S5400" s="180">
        <v>0</v>
      </c>
      <c r="T5400" s="180">
        <v>0</v>
      </c>
    </row>
    <row r="5401" spans="2:20" x14ac:dyDescent="0.3">
      <c r="B5401" s="19">
        <v>5398</v>
      </c>
      <c r="C5401" s="179">
        <v>0</v>
      </c>
      <c r="D5401" s="179">
        <v>0</v>
      </c>
      <c r="E5401" s="179">
        <v>213760.6782536589</v>
      </c>
      <c r="F5401" s="179">
        <v>0</v>
      </c>
      <c r="G5401" s="179">
        <v>0</v>
      </c>
      <c r="H5401" s="179">
        <v>19793.919285319236</v>
      </c>
      <c r="I5401" s="179">
        <v>0</v>
      </c>
      <c r="J5401" s="179">
        <v>0</v>
      </c>
      <c r="K5401" s="179">
        <v>0</v>
      </c>
      <c r="L5401" s="179">
        <v>0</v>
      </c>
      <c r="M5401" s="179">
        <v>37762.866572002502</v>
      </c>
      <c r="N5401" s="179">
        <v>0</v>
      </c>
      <c r="O5401" s="179">
        <v>0</v>
      </c>
      <c r="P5401" s="179">
        <v>0</v>
      </c>
      <c r="Q5401" s="179">
        <v>0</v>
      </c>
      <c r="R5401" s="180">
        <v>0</v>
      </c>
      <c r="S5401" s="180">
        <v>0</v>
      </c>
      <c r="T5401" s="180">
        <v>0</v>
      </c>
    </row>
    <row r="5402" spans="2:20" x14ac:dyDescent="0.3">
      <c r="B5402" s="19">
        <v>5399</v>
      </c>
      <c r="C5402" s="179">
        <v>0</v>
      </c>
      <c r="D5402" s="179">
        <v>0</v>
      </c>
      <c r="E5402" s="179">
        <v>114622.68504343682</v>
      </c>
      <c r="F5402" s="179">
        <v>0</v>
      </c>
      <c r="G5402" s="179">
        <v>0</v>
      </c>
      <c r="H5402" s="179">
        <v>358092.82182047365</v>
      </c>
      <c r="I5402" s="179">
        <v>0</v>
      </c>
      <c r="J5402" s="179">
        <v>0</v>
      </c>
      <c r="K5402" s="179">
        <v>0</v>
      </c>
      <c r="L5402" s="179">
        <v>0</v>
      </c>
      <c r="M5402" s="179">
        <v>60649.83244837058</v>
      </c>
      <c r="N5402" s="179">
        <v>0</v>
      </c>
      <c r="O5402" s="179">
        <v>0</v>
      </c>
      <c r="P5402" s="179">
        <v>0</v>
      </c>
      <c r="Q5402" s="179">
        <v>0</v>
      </c>
      <c r="R5402" s="180">
        <v>0</v>
      </c>
      <c r="S5402" s="180">
        <v>0</v>
      </c>
      <c r="T5402" s="180">
        <v>0</v>
      </c>
    </row>
    <row r="5403" spans="2:20" x14ac:dyDescent="0.3">
      <c r="B5403" s="19">
        <v>5400</v>
      </c>
      <c r="C5403" s="179">
        <v>0</v>
      </c>
      <c r="D5403" s="179">
        <v>0</v>
      </c>
      <c r="E5403" s="179">
        <v>16951.476957639927</v>
      </c>
      <c r="F5403" s="179">
        <v>0</v>
      </c>
      <c r="G5403" s="179">
        <v>0</v>
      </c>
      <c r="H5403" s="179">
        <v>48889.093582384616</v>
      </c>
      <c r="I5403" s="179">
        <v>0</v>
      </c>
      <c r="J5403" s="179">
        <v>0</v>
      </c>
      <c r="K5403" s="179">
        <v>0</v>
      </c>
      <c r="L5403" s="179">
        <v>0</v>
      </c>
      <c r="M5403" s="179">
        <v>171289.33983062912</v>
      </c>
      <c r="N5403" s="179">
        <v>0</v>
      </c>
      <c r="O5403" s="179">
        <v>0</v>
      </c>
      <c r="P5403" s="179">
        <v>0</v>
      </c>
      <c r="Q5403" s="179">
        <v>0</v>
      </c>
      <c r="R5403" s="180">
        <v>0</v>
      </c>
      <c r="S5403" s="180">
        <v>0</v>
      </c>
      <c r="T5403" s="180">
        <v>0</v>
      </c>
    </row>
    <row r="5404" spans="2:20" x14ac:dyDescent="0.3">
      <c r="B5404" s="19">
        <v>5401</v>
      </c>
      <c r="C5404" s="179">
        <v>0</v>
      </c>
      <c r="D5404" s="179">
        <v>0</v>
      </c>
      <c r="E5404" s="179">
        <v>464094.09033503162</v>
      </c>
      <c r="F5404" s="179">
        <v>0</v>
      </c>
      <c r="G5404" s="179">
        <v>0</v>
      </c>
      <c r="H5404" s="179">
        <v>618430.46291540924</v>
      </c>
      <c r="I5404" s="179">
        <v>0</v>
      </c>
      <c r="J5404" s="179">
        <v>0</v>
      </c>
      <c r="K5404" s="179">
        <v>0</v>
      </c>
      <c r="L5404" s="179">
        <v>0</v>
      </c>
      <c r="M5404" s="179">
        <v>54568.63209556639</v>
      </c>
      <c r="N5404" s="179">
        <v>0</v>
      </c>
      <c r="O5404" s="179">
        <v>0</v>
      </c>
      <c r="P5404" s="179">
        <v>0</v>
      </c>
      <c r="Q5404" s="179">
        <v>0</v>
      </c>
      <c r="R5404" s="180">
        <v>0</v>
      </c>
      <c r="S5404" s="180">
        <v>0</v>
      </c>
      <c r="T5404" s="180">
        <v>0</v>
      </c>
    </row>
    <row r="5405" spans="2:20" x14ac:dyDescent="0.3">
      <c r="B5405" s="19">
        <v>5402</v>
      </c>
      <c r="C5405" s="179">
        <v>0</v>
      </c>
      <c r="D5405" s="179">
        <v>0</v>
      </c>
      <c r="E5405" s="179">
        <v>192310.27618967864</v>
      </c>
      <c r="F5405" s="179">
        <v>0</v>
      </c>
      <c r="G5405" s="179">
        <v>0</v>
      </c>
      <c r="H5405" s="179">
        <v>36077.959985501293</v>
      </c>
      <c r="I5405" s="179">
        <v>0</v>
      </c>
      <c r="J5405" s="179">
        <v>0</v>
      </c>
      <c r="K5405" s="179">
        <v>0</v>
      </c>
      <c r="L5405" s="179">
        <v>0</v>
      </c>
      <c r="M5405" s="179">
        <v>20402.727284353256</v>
      </c>
      <c r="N5405" s="179">
        <v>0</v>
      </c>
      <c r="O5405" s="179">
        <v>0</v>
      </c>
      <c r="P5405" s="179">
        <v>0</v>
      </c>
      <c r="Q5405" s="179">
        <v>0</v>
      </c>
      <c r="R5405" s="180">
        <v>0</v>
      </c>
      <c r="S5405" s="180">
        <v>0</v>
      </c>
      <c r="T5405" s="180">
        <v>0</v>
      </c>
    </row>
    <row r="5406" spans="2:20" x14ac:dyDescent="0.3">
      <c r="B5406" s="19">
        <v>5403</v>
      </c>
      <c r="C5406" s="179">
        <v>0</v>
      </c>
      <c r="D5406" s="179">
        <v>0</v>
      </c>
      <c r="E5406" s="179">
        <v>156062.92671102402</v>
      </c>
      <c r="F5406" s="179">
        <v>0</v>
      </c>
      <c r="G5406" s="179">
        <v>0</v>
      </c>
      <c r="H5406" s="179">
        <v>40506.02976202267</v>
      </c>
      <c r="I5406" s="179">
        <v>0</v>
      </c>
      <c r="J5406" s="179">
        <v>0</v>
      </c>
      <c r="K5406" s="179">
        <v>0</v>
      </c>
      <c r="L5406" s="179">
        <v>0</v>
      </c>
      <c r="M5406" s="179">
        <v>59198.654722043902</v>
      </c>
      <c r="N5406" s="179">
        <v>0</v>
      </c>
      <c r="O5406" s="179">
        <v>0</v>
      </c>
      <c r="P5406" s="179">
        <v>0</v>
      </c>
      <c r="Q5406" s="179">
        <v>0</v>
      </c>
      <c r="R5406" s="180">
        <v>0</v>
      </c>
      <c r="S5406" s="180">
        <v>0</v>
      </c>
      <c r="T5406" s="180">
        <v>0</v>
      </c>
    </row>
    <row r="5407" spans="2:20" x14ac:dyDescent="0.3">
      <c r="B5407" s="19">
        <v>5404</v>
      </c>
      <c r="C5407" s="179">
        <v>1</v>
      </c>
      <c r="D5407" s="179">
        <v>29071.339754305689</v>
      </c>
      <c r="E5407" s="179">
        <v>39473.749235379131</v>
      </c>
      <c r="F5407" s="179">
        <v>0</v>
      </c>
      <c r="G5407" s="179">
        <v>0</v>
      </c>
      <c r="H5407" s="179">
        <v>26238.918881163241</v>
      </c>
      <c r="I5407" s="179">
        <v>0</v>
      </c>
      <c r="J5407" s="179">
        <v>0</v>
      </c>
      <c r="K5407" s="179">
        <v>0</v>
      </c>
      <c r="L5407" s="179">
        <v>0</v>
      </c>
      <c r="M5407" s="179">
        <v>6638.9820717840421</v>
      </c>
      <c r="N5407" s="179">
        <v>0</v>
      </c>
      <c r="O5407" s="179">
        <v>0</v>
      </c>
      <c r="P5407" s="179">
        <v>0</v>
      </c>
      <c r="Q5407" s="179">
        <v>0</v>
      </c>
      <c r="R5407" s="180">
        <v>0</v>
      </c>
      <c r="S5407" s="180">
        <v>0</v>
      </c>
      <c r="T5407" s="180">
        <v>29071.339754305689</v>
      </c>
    </row>
    <row r="5408" spans="2:20" x14ac:dyDescent="0.3">
      <c r="B5408" s="19">
        <v>5405</v>
      </c>
      <c r="C5408" s="179">
        <v>0</v>
      </c>
      <c r="D5408" s="179">
        <v>0</v>
      </c>
      <c r="E5408" s="179">
        <v>22819.683673253232</v>
      </c>
      <c r="F5408" s="179">
        <v>0</v>
      </c>
      <c r="G5408" s="179">
        <v>0</v>
      </c>
      <c r="H5408" s="179">
        <v>11767.290354272398</v>
      </c>
      <c r="I5408" s="179">
        <v>0</v>
      </c>
      <c r="J5408" s="179">
        <v>0</v>
      </c>
      <c r="K5408" s="179">
        <v>0</v>
      </c>
      <c r="L5408" s="179">
        <v>0</v>
      </c>
      <c r="M5408" s="179">
        <v>14526.993464264375</v>
      </c>
      <c r="N5408" s="179">
        <v>0</v>
      </c>
      <c r="O5408" s="179">
        <v>0</v>
      </c>
      <c r="P5408" s="179">
        <v>0</v>
      </c>
      <c r="Q5408" s="179">
        <v>0</v>
      </c>
      <c r="R5408" s="180">
        <v>0</v>
      </c>
      <c r="S5408" s="180">
        <v>0</v>
      </c>
      <c r="T5408" s="180">
        <v>0</v>
      </c>
    </row>
    <row r="5409" spans="2:20" x14ac:dyDescent="0.3">
      <c r="B5409" s="19">
        <v>5406</v>
      </c>
      <c r="C5409" s="179">
        <v>0</v>
      </c>
      <c r="D5409" s="179">
        <v>0</v>
      </c>
      <c r="E5409" s="179">
        <v>9080.8447838131669</v>
      </c>
      <c r="F5409" s="179">
        <v>0</v>
      </c>
      <c r="G5409" s="179">
        <v>0</v>
      </c>
      <c r="H5409" s="179">
        <v>187443.99055307472</v>
      </c>
      <c r="I5409" s="179">
        <v>0</v>
      </c>
      <c r="J5409" s="179">
        <v>0</v>
      </c>
      <c r="K5409" s="179">
        <v>0</v>
      </c>
      <c r="L5409" s="179">
        <v>0</v>
      </c>
      <c r="M5409" s="179">
        <v>1780.1287196102553</v>
      </c>
      <c r="N5409" s="179">
        <v>0</v>
      </c>
      <c r="O5409" s="179">
        <v>0</v>
      </c>
      <c r="P5409" s="179">
        <v>0</v>
      </c>
      <c r="Q5409" s="179">
        <v>0</v>
      </c>
      <c r="R5409" s="180">
        <v>0</v>
      </c>
      <c r="S5409" s="180">
        <v>0</v>
      </c>
      <c r="T5409" s="180">
        <v>0</v>
      </c>
    </row>
    <row r="5410" spans="2:20" x14ac:dyDescent="0.3">
      <c r="B5410" s="19">
        <v>5407</v>
      </c>
      <c r="C5410" s="179">
        <v>0</v>
      </c>
      <c r="D5410" s="179">
        <v>0</v>
      </c>
      <c r="E5410" s="179">
        <v>10023.669875154776</v>
      </c>
      <c r="F5410" s="179">
        <v>0</v>
      </c>
      <c r="G5410" s="179">
        <v>0</v>
      </c>
      <c r="H5410" s="179">
        <v>48068.731064257823</v>
      </c>
      <c r="I5410" s="179">
        <v>0</v>
      </c>
      <c r="J5410" s="179">
        <v>0</v>
      </c>
      <c r="K5410" s="179">
        <v>0</v>
      </c>
      <c r="L5410" s="179">
        <v>0</v>
      </c>
      <c r="M5410" s="179">
        <v>78748.048690844429</v>
      </c>
      <c r="N5410" s="179">
        <v>0</v>
      </c>
      <c r="O5410" s="179">
        <v>0</v>
      </c>
      <c r="P5410" s="179">
        <v>0</v>
      </c>
      <c r="Q5410" s="179">
        <v>0</v>
      </c>
      <c r="R5410" s="180">
        <v>0</v>
      </c>
      <c r="S5410" s="180">
        <v>0</v>
      </c>
      <c r="T5410" s="180">
        <v>0</v>
      </c>
    </row>
    <row r="5411" spans="2:20" x14ac:dyDescent="0.3">
      <c r="B5411" s="19">
        <v>5408</v>
      </c>
      <c r="C5411" s="179">
        <v>0</v>
      </c>
      <c r="D5411" s="179">
        <v>0</v>
      </c>
      <c r="E5411" s="179">
        <v>272797.7381725834</v>
      </c>
      <c r="F5411" s="179">
        <v>0</v>
      </c>
      <c r="G5411" s="179">
        <v>0</v>
      </c>
      <c r="H5411" s="179">
        <v>523934.22099490772</v>
      </c>
      <c r="I5411" s="179">
        <v>0</v>
      </c>
      <c r="J5411" s="179">
        <v>0</v>
      </c>
      <c r="K5411" s="179">
        <v>0</v>
      </c>
      <c r="L5411" s="179">
        <v>0</v>
      </c>
      <c r="M5411" s="179">
        <v>39410.385845651661</v>
      </c>
      <c r="N5411" s="179">
        <v>0</v>
      </c>
      <c r="O5411" s="179">
        <v>0</v>
      </c>
      <c r="P5411" s="179">
        <v>0</v>
      </c>
      <c r="Q5411" s="179">
        <v>0</v>
      </c>
      <c r="R5411" s="180">
        <v>0</v>
      </c>
      <c r="S5411" s="180">
        <v>0</v>
      </c>
      <c r="T5411" s="180">
        <v>0</v>
      </c>
    </row>
    <row r="5412" spans="2:20" x14ac:dyDescent="0.3">
      <c r="B5412" s="19">
        <v>5409</v>
      </c>
      <c r="C5412" s="179">
        <v>0</v>
      </c>
      <c r="D5412" s="179">
        <v>0</v>
      </c>
      <c r="E5412" s="179">
        <v>1090267.6849831736</v>
      </c>
      <c r="F5412" s="179">
        <v>0</v>
      </c>
      <c r="G5412" s="179">
        <v>0</v>
      </c>
      <c r="H5412" s="179">
        <v>658069.75151781016</v>
      </c>
      <c r="I5412" s="179">
        <v>0</v>
      </c>
      <c r="J5412" s="179">
        <v>0</v>
      </c>
      <c r="K5412" s="179">
        <v>0</v>
      </c>
      <c r="L5412" s="179">
        <v>0</v>
      </c>
      <c r="M5412" s="179">
        <v>24584.586569286737</v>
      </c>
      <c r="N5412" s="179">
        <v>0</v>
      </c>
      <c r="O5412" s="179">
        <v>0</v>
      </c>
      <c r="P5412" s="179">
        <v>0</v>
      </c>
      <c r="Q5412" s="179">
        <v>0</v>
      </c>
      <c r="R5412" s="180">
        <v>0</v>
      </c>
      <c r="S5412" s="180">
        <v>0</v>
      </c>
      <c r="T5412" s="180">
        <v>0</v>
      </c>
    </row>
    <row r="5413" spans="2:20" x14ac:dyDescent="0.3">
      <c r="B5413" s="19">
        <v>5410</v>
      </c>
      <c r="C5413" s="179">
        <v>0</v>
      </c>
      <c r="D5413" s="179">
        <v>0</v>
      </c>
      <c r="E5413" s="179">
        <v>49027.680407231819</v>
      </c>
      <c r="F5413" s="179">
        <v>0</v>
      </c>
      <c r="G5413" s="179">
        <v>0</v>
      </c>
      <c r="H5413" s="179">
        <v>280419.87057137699</v>
      </c>
      <c r="I5413" s="179">
        <v>0</v>
      </c>
      <c r="J5413" s="179">
        <v>0</v>
      </c>
      <c r="K5413" s="179">
        <v>0</v>
      </c>
      <c r="L5413" s="179">
        <v>0</v>
      </c>
      <c r="M5413" s="179">
        <v>496194.31037507614</v>
      </c>
      <c r="N5413" s="179">
        <v>0</v>
      </c>
      <c r="O5413" s="179">
        <v>0</v>
      </c>
      <c r="P5413" s="179">
        <v>0</v>
      </c>
      <c r="Q5413" s="179">
        <v>0</v>
      </c>
      <c r="R5413" s="180">
        <v>0</v>
      </c>
      <c r="S5413" s="180">
        <v>0</v>
      </c>
      <c r="T5413" s="180">
        <v>0</v>
      </c>
    </row>
    <row r="5414" spans="2:20" x14ac:dyDescent="0.3">
      <c r="B5414" s="19">
        <v>5411</v>
      </c>
      <c r="C5414" s="179">
        <v>0</v>
      </c>
      <c r="D5414" s="179">
        <v>0</v>
      </c>
      <c r="E5414" s="179">
        <v>11942.686154246678</v>
      </c>
      <c r="F5414" s="179">
        <v>0</v>
      </c>
      <c r="G5414" s="179">
        <v>0</v>
      </c>
      <c r="H5414" s="179">
        <v>391674.80785656633</v>
      </c>
      <c r="I5414" s="179">
        <v>0</v>
      </c>
      <c r="J5414" s="179">
        <v>0</v>
      </c>
      <c r="K5414" s="179">
        <v>0</v>
      </c>
      <c r="L5414" s="179">
        <v>0</v>
      </c>
      <c r="M5414" s="179">
        <v>82448.572148027553</v>
      </c>
      <c r="N5414" s="179">
        <v>0</v>
      </c>
      <c r="O5414" s="179">
        <v>0</v>
      </c>
      <c r="P5414" s="179">
        <v>0</v>
      </c>
      <c r="Q5414" s="179">
        <v>0</v>
      </c>
      <c r="R5414" s="180">
        <v>0</v>
      </c>
      <c r="S5414" s="180">
        <v>0</v>
      </c>
      <c r="T5414" s="180">
        <v>0</v>
      </c>
    </row>
    <row r="5415" spans="2:20" x14ac:dyDescent="0.3">
      <c r="B5415" s="19">
        <v>5412</v>
      </c>
      <c r="C5415" s="179">
        <v>0</v>
      </c>
      <c r="D5415" s="179">
        <v>0</v>
      </c>
      <c r="E5415" s="179">
        <v>238511.71329612259</v>
      </c>
      <c r="F5415" s="179">
        <v>0</v>
      </c>
      <c r="G5415" s="179">
        <v>0</v>
      </c>
      <c r="H5415" s="179">
        <v>4819.6353120507556</v>
      </c>
      <c r="I5415" s="179">
        <v>0</v>
      </c>
      <c r="J5415" s="179">
        <v>0</v>
      </c>
      <c r="K5415" s="179">
        <v>0</v>
      </c>
      <c r="L5415" s="179">
        <v>0</v>
      </c>
      <c r="M5415" s="179">
        <v>24045.612129640856</v>
      </c>
      <c r="N5415" s="179">
        <v>0</v>
      </c>
      <c r="O5415" s="179">
        <v>0</v>
      </c>
      <c r="P5415" s="179">
        <v>0</v>
      </c>
      <c r="Q5415" s="179">
        <v>0</v>
      </c>
      <c r="R5415" s="180">
        <v>0</v>
      </c>
      <c r="S5415" s="180">
        <v>0</v>
      </c>
      <c r="T5415" s="180">
        <v>0</v>
      </c>
    </row>
    <row r="5416" spans="2:20" x14ac:dyDescent="0.3">
      <c r="B5416" s="19">
        <v>5413</v>
      </c>
      <c r="C5416" s="179">
        <v>0</v>
      </c>
      <c r="D5416" s="179">
        <v>0</v>
      </c>
      <c r="E5416" s="179">
        <v>246117.2258367418</v>
      </c>
      <c r="F5416" s="179">
        <v>0</v>
      </c>
      <c r="G5416" s="179">
        <v>0</v>
      </c>
      <c r="H5416" s="179">
        <v>30256.563222576471</v>
      </c>
      <c r="I5416" s="179">
        <v>0</v>
      </c>
      <c r="J5416" s="179">
        <v>0</v>
      </c>
      <c r="K5416" s="179">
        <v>0</v>
      </c>
      <c r="L5416" s="179">
        <v>0</v>
      </c>
      <c r="M5416" s="179">
        <v>70820.41928819858</v>
      </c>
      <c r="N5416" s="179">
        <v>0</v>
      </c>
      <c r="O5416" s="179">
        <v>0</v>
      </c>
      <c r="P5416" s="179">
        <v>0</v>
      </c>
      <c r="Q5416" s="179">
        <v>0</v>
      </c>
      <c r="R5416" s="180">
        <v>0</v>
      </c>
      <c r="S5416" s="180">
        <v>0</v>
      </c>
      <c r="T5416" s="180">
        <v>0</v>
      </c>
    </row>
    <row r="5417" spans="2:20" x14ac:dyDescent="0.3">
      <c r="B5417" s="19">
        <v>5414</v>
      </c>
      <c r="C5417" s="179">
        <v>0</v>
      </c>
      <c r="D5417" s="179">
        <v>0</v>
      </c>
      <c r="E5417" s="179">
        <v>79291.990201588444</v>
      </c>
      <c r="F5417" s="179">
        <v>0</v>
      </c>
      <c r="G5417" s="179">
        <v>0</v>
      </c>
      <c r="H5417" s="179">
        <v>48559.557766147293</v>
      </c>
      <c r="I5417" s="179">
        <v>0</v>
      </c>
      <c r="J5417" s="179">
        <v>0</v>
      </c>
      <c r="K5417" s="179">
        <v>0</v>
      </c>
      <c r="L5417" s="179">
        <v>0</v>
      </c>
      <c r="M5417" s="179">
        <v>215335.63006814788</v>
      </c>
      <c r="N5417" s="179">
        <v>0</v>
      </c>
      <c r="O5417" s="179">
        <v>0</v>
      </c>
      <c r="P5417" s="179">
        <v>0</v>
      </c>
      <c r="Q5417" s="179">
        <v>0</v>
      </c>
      <c r="R5417" s="180">
        <v>0</v>
      </c>
      <c r="S5417" s="180">
        <v>0</v>
      </c>
      <c r="T5417" s="180">
        <v>0</v>
      </c>
    </row>
    <row r="5418" spans="2:20" x14ac:dyDescent="0.3">
      <c r="B5418" s="19">
        <v>5415</v>
      </c>
      <c r="C5418" s="179">
        <v>0</v>
      </c>
      <c r="D5418" s="179">
        <v>0</v>
      </c>
      <c r="E5418" s="179">
        <v>108212.0297753785</v>
      </c>
      <c r="F5418" s="179">
        <v>0</v>
      </c>
      <c r="G5418" s="179">
        <v>0</v>
      </c>
      <c r="H5418" s="179">
        <v>81934.487217768168</v>
      </c>
      <c r="I5418" s="179">
        <v>0</v>
      </c>
      <c r="J5418" s="179">
        <v>0</v>
      </c>
      <c r="K5418" s="179">
        <v>0</v>
      </c>
      <c r="L5418" s="179">
        <v>0</v>
      </c>
      <c r="M5418" s="179">
        <v>323616.01748400927</v>
      </c>
      <c r="N5418" s="179">
        <v>0</v>
      </c>
      <c r="O5418" s="179">
        <v>0</v>
      </c>
      <c r="P5418" s="179">
        <v>0</v>
      </c>
      <c r="Q5418" s="179">
        <v>0</v>
      </c>
      <c r="R5418" s="180">
        <v>0</v>
      </c>
      <c r="S5418" s="180">
        <v>0</v>
      </c>
      <c r="T5418" s="180">
        <v>0</v>
      </c>
    </row>
    <row r="5419" spans="2:20" x14ac:dyDescent="0.3">
      <c r="B5419" s="19">
        <v>5416</v>
      </c>
      <c r="C5419" s="179">
        <v>0</v>
      </c>
      <c r="D5419" s="179">
        <v>0</v>
      </c>
      <c r="E5419" s="179">
        <v>73431.776687102538</v>
      </c>
      <c r="F5419" s="179">
        <v>0</v>
      </c>
      <c r="G5419" s="179">
        <v>0</v>
      </c>
      <c r="H5419" s="179">
        <v>3708.1434555997334</v>
      </c>
      <c r="I5419" s="179">
        <v>0</v>
      </c>
      <c r="J5419" s="179">
        <v>0</v>
      </c>
      <c r="K5419" s="179">
        <v>0</v>
      </c>
      <c r="L5419" s="179">
        <v>0</v>
      </c>
      <c r="M5419" s="179">
        <v>168508.19205689666</v>
      </c>
      <c r="N5419" s="179">
        <v>0</v>
      </c>
      <c r="O5419" s="179">
        <v>0</v>
      </c>
      <c r="P5419" s="179">
        <v>0</v>
      </c>
      <c r="Q5419" s="179">
        <v>0</v>
      </c>
      <c r="R5419" s="180">
        <v>0</v>
      </c>
      <c r="S5419" s="180">
        <v>0</v>
      </c>
      <c r="T5419" s="180">
        <v>0</v>
      </c>
    </row>
    <row r="5420" spans="2:20" x14ac:dyDescent="0.3">
      <c r="B5420" s="19">
        <v>5417</v>
      </c>
      <c r="C5420" s="179">
        <v>1</v>
      </c>
      <c r="D5420" s="179">
        <v>84849.453262694529</v>
      </c>
      <c r="E5420" s="179">
        <v>111225.78147986294</v>
      </c>
      <c r="F5420" s="179">
        <v>0</v>
      </c>
      <c r="G5420" s="179">
        <v>0</v>
      </c>
      <c r="H5420" s="179">
        <v>55606.967319644726</v>
      </c>
      <c r="I5420" s="179">
        <v>0</v>
      </c>
      <c r="J5420" s="179">
        <v>0</v>
      </c>
      <c r="K5420" s="179">
        <v>0</v>
      </c>
      <c r="L5420" s="179">
        <v>0</v>
      </c>
      <c r="M5420" s="179">
        <v>111066.01844657565</v>
      </c>
      <c r="N5420" s="179">
        <v>0</v>
      </c>
      <c r="O5420" s="179">
        <v>0</v>
      </c>
      <c r="P5420" s="179">
        <v>0</v>
      </c>
      <c r="Q5420" s="179">
        <v>0</v>
      </c>
      <c r="R5420" s="180">
        <v>0</v>
      </c>
      <c r="S5420" s="180">
        <v>0</v>
      </c>
      <c r="T5420" s="180">
        <v>84849.453262694529</v>
      </c>
    </row>
    <row r="5421" spans="2:20" x14ac:dyDescent="0.3">
      <c r="B5421" s="19">
        <v>5418</v>
      </c>
      <c r="C5421" s="179">
        <v>0</v>
      </c>
      <c r="D5421" s="179">
        <v>0</v>
      </c>
      <c r="E5421" s="179">
        <v>31793.132038009539</v>
      </c>
      <c r="F5421" s="179">
        <v>0</v>
      </c>
      <c r="G5421" s="179">
        <v>0</v>
      </c>
      <c r="H5421" s="179">
        <v>90197.372466316243</v>
      </c>
      <c r="I5421" s="179">
        <v>0</v>
      </c>
      <c r="J5421" s="179">
        <v>0</v>
      </c>
      <c r="K5421" s="179">
        <v>0</v>
      </c>
      <c r="L5421" s="179">
        <v>0</v>
      </c>
      <c r="M5421" s="179">
        <v>52406.883855087945</v>
      </c>
      <c r="N5421" s="179">
        <v>0</v>
      </c>
      <c r="O5421" s="179">
        <v>0</v>
      </c>
      <c r="P5421" s="179">
        <v>0</v>
      </c>
      <c r="Q5421" s="179">
        <v>0</v>
      </c>
      <c r="R5421" s="180">
        <v>0</v>
      </c>
      <c r="S5421" s="180">
        <v>0</v>
      </c>
      <c r="T5421" s="180">
        <v>0</v>
      </c>
    </row>
    <row r="5422" spans="2:20" x14ac:dyDescent="0.3">
      <c r="B5422" s="19">
        <v>5419</v>
      </c>
      <c r="C5422" s="179">
        <v>0</v>
      </c>
      <c r="D5422" s="179">
        <v>0</v>
      </c>
      <c r="E5422" s="179">
        <v>464991.31634263525</v>
      </c>
      <c r="F5422" s="179">
        <v>0</v>
      </c>
      <c r="G5422" s="179">
        <v>0</v>
      </c>
      <c r="H5422" s="179">
        <v>42404.673334861778</v>
      </c>
      <c r="I5422" s="179">
        <v>0</v>
      </c>
      <c r="J5422" s="179">
        <v>0</v>
      </c>
      <c r="K5422" s="179">
        <v>0</v>
      </c>
      <c r="L5422" s="179">
        <v>0</v>
      </c>
      <c r="M5422" s="179">
        <v>16771.417393366119</v>
      </c>
      <c r="N5422" s="179">
        <v>0</v>
      </c>
      <c r="O5422" s="179">
        <v>0</v>
      </c>
      <c r="P5422" s="179">
        <v>0</v>
      </c>
      <c r="Q5422" s="179">
        <v>0</v>
      </c>
      <c r="R5422" s="180">
        <v>0</v>
      </c>
      <c r="S5422" s="180">
        <v>0</v>
      </c>
      <c r="T5422" s="180">
        <v>0</v>
      </c>
    </row>
    <row r="5423" spans="2:20" x14ac:dyDescent="0.3">
      <c r="B5423" s="19">
        <v>5420</v>
      </c>
      <c r="C5423" s="179">
        <v>0</v>
      </c>
      <c r="D5423" s="179">
        <v>0</v>
      </c>
      <c r="E5423" s="179">
        <v>571410.42097844381</v>
      </c>
      <c r="F5423" s="179">
        <v>0</v>
      </c>
      <c r="G5423" s="179">
        <v>0</v>
      </c>
      <c r="H5423" s="179">
        <v>84915.372412827812</v>
      </c>
      <c r="I5423" s="179">
        <v>0</v>
      </c>
      <c r="J5423" s="179">
        <v>0</v>
      </c>
      <c r="K5423" s="179">
        <v>0</v>
      </c>
      <c r="L5423" s="179">
        <v>0</v>
      </c>
      <c r="M5423" s="179">
        <v>51172.782036334953</v>
      </c>
      <c r="N5423" s="179">
        <v>0</v>
      </c>
      <c r="O5423" s="179">
        <v>0</v>
      </c>
      <c r="P5423" s="179">
        <v>0</v>
      </c>
      <c r="Q5423" s="179">
        <v>0</v>
      </c>
      <c r="R5423" s="180">
        <v>0</v>
      </c>
      <c r="S5423" s="180">
        <v>0</v>
      </c>
      <c r="T5423" s="180">
        <v>0</v>
      </c>
    </row>
    <row r="5424" spans="2:20" x14ac:dyDescent="0.3">
      <c r="B5424" s="19">
        <v>5421</v>
      </c>
      <c r="C5424" s="179">
        <v>0</v>
      </c>
      <c r="D5424" s="179">
        <v>0</v>
      </c>
      <c r="E5424" s="179">
        <v>43818.77022051462</v>
      </c>
      <c r="F5424" s="179">
        <v>0</v>
      </c>
      <c r="G5424" s="179">
        <v>0</v>
      </c>
      <c r="H5424" s="179">
        <v>186925.0598951951</v>
      </c>
      <c r="I5424" s="179">
        <v>0</v>
      </c>
      <c r="J5424" s="179">
        <v>0</v>
      </c>
      <c r="K5424" s="179">
        <v>0</v>
      </c>
      <c r="L5424" s="179">
        <v>0</v>
      </c>
      <c r="M5424" s="179">
        <v>32011.340166587441</v>
      </c>
      <c r="N5424" s="179">
        <v>0</v>
      </c>
      <c r="O5424" s="179">
        <v>0</v>
      </c>
      <c r="P5424" s="179">
        <v>0</v>
      </c>
      <c r="Q5424" s="179">
        <v>0</v>
      </c>
      <c r="R5424" s="180">
        <v>0</v>
      </c>
      <c r="S5424" s="180">
        <v>0</v>
      </c>
      <c r="T5424" s="180">
        <v>0</v>
      </c>
    </row>
    <row r="5425" spans="2:20" x14ac:dyDescent="0.3">
      <c r="B5425" s="19">
        <v>5422</v>
      </c>
      <c r="C5425" s="179">
        <v>0</v>
      </c>
      <c r="D5425" s="179">
        <v>0</v>
      </c>
      <c r="E5425" s="179">
        <v>56633.274856759977</v>
      </c>
      <c r="F5425" s="179">
        <v>0</v>
      </c>
      <c r="G5425" s="179">
        <v>0</v>
      </c>
      <c r="H5425" s="179">
        <v>73779.314434272426</v>
      </c>
      <c r="I5425" s="179">
        <v>0</v>
      </c>
      <c r="J5425" s="179">
        <v>0</v>
      </c>
      <c r="K5425" s="179">
        <v>47438.608077464211</v>
      </c>
      <c r="L5425" s="179">
        <v>1</v>
      </c>
      <c r="M5425" s="179">
        <v>56246.745988065974</v>
      </c>
      <c r="N5425" s="179">
        <v>0</v>
      </c>
      <c r="O5425" s="179">
        <v>0</v>
      </c>
      <c r="P5425" s="179">
        <v>0</v>
      </c>
      <c r="Q5425" s="179">
        <v>0</v>
      </c>
      <c r="R5425" s="180">
        <v>0</v>
      </c>
      <c r="S5425" s="180">
        <v>47438.608077464211</v>
      </c>
      <c r="T5425" s="180">
        <v>0</v>
      </c>
    </row>
    <row r="5426" spans="2:20" x14ac:dyDescent="0.3">
      <c r="B5426" s="19">
        <v>5423</v>
      </c>
      <c r="C5426" s="179">
        <v>0</v>
      </c>
      <c r="D5426" s="179">
        <v>0</v>
      </c>
      <c r="E5426" s="179">
        <v>671323.6814032417</v>
      </c>
      <c r="F5426" s="179">
        <v>0</v>
      </c>
      <c r="G5426" s="179">
        <v>0</v>
      </c>
      <c r="H5426" s="179">
        <v>270461.92021430982</v>
      </c>
      <c r="I5426" s="179">
        <v>0</v>
      </c>
      <c r="J5426" s="179">
        <v>0</v>
      </c>
      <c r="K5426" s="179">
        <v>0</v>
      </c>
      <c r="L5426" s="179">
        <v>0</v>
      </c>
      <c r="M5426" s="179">
        <v>46567.873790395024</v>
      </c>
      <c r="N5426" s="179">
        <v>0</v>
      </c>
      <c r="O5426" s="179">
        <v>0</v>
      </c>
      <c r="P5426" s="179">
        <v>0</v>
      </c>
      <c r="Q5426" s="179">
        <v>0</v>
      </c>
      <c r="R5426" s="180">
        <v>0</v>
      </c>
      <c r="S5426" s="180">
        <v>0</v>
      </c>
      <c r="T5426" s="180">
        <v>0</v>
      </c>
    </row>
    <row r="5427" spans="2:20" x14ac:dyDescent="0.3">
      <c r="B5427" s="19">
        <v>5424</v>
      </c>
      <c r="C5427" s="179">
        <v>0</v>
      </c>
      <c r="D5427" s="179">
        <v>0</v>
      </c>
      <c r="E5427" s="179">
        <v>12490.183911091195</v>
      </c>
      <c r="F5427" s="179">
        <v>0</v>
      </c>
      <c r="G5427" s="179">
        <v>0</v>
      </c>
      <c r="H5427" s="179">
        <v>321551.31609604467</v>
      </c>
      <c r="I5427" s="179">
        <v>0</v>
      </c>
      <c r="J5427" s="179">
        <v>0</v>
      </c>
      <c r="K5427" s="179">
        <v>0</v>
      </c>
      <c r="L5427" s="179">
        <v>0</v>
      </c>
      <c r="M5427" s="179">
        <v>62591.022174047743</v>
      </c>
      <c r="N5427" s="179">
        <v>0</v>
      </c>
      <c r="O5427" s="179">
        <v>0</v>
      </c>
      <c r="P5427" s="179">
        <v>0</v>
      </c>
      <c r="Q5427" s="179">
        <v>0</v>
      </c>
      <c r="R5427" s="180">
        <v>0</v>
      </c>
      <c r="S5427" s="180">
        <v>0</v>
      </c>
      <c r="T5427" s="180">
        <v>0</v>
      </c>
    </row>
    <row r="5428" spans="2:20" x14ac:dyDescent="0.3">
      <c r="B5428" s="19">
        <v>5425</v>
      </c>
      <c r="C5428" s="179">
        <v>0</v>
      </c>
      <c r="D5428" s="179">
        <v>0</v>
      </c>
      <c r="E5428" s="179">
        <v>85036.562688920239</v>
      </c>
      <c r="F5428" s="179">
        <v>0</v>
      </c>
      <c r="G5428" s="179">
        <v>0</v>
      </c>
      <c r="H5428" s="179">
        <v>300251.59161079279</v>
      </c>
      <c r="I5428" s="179">
        <v>0</v>
      </c>
      <c r="J5428" s="179">
        <v>0</v>
      </c>
      <c r="K5428" s="179">
        <v>0</v>
      </c>
      <c r="L5428" s="179">
        <v>0</v>
      </c>
      <c r="M5428" s="179">
        <v>120050.31687967585</v>
      </c>
      <c r="N5428" s="179">
        <v>0</v>
      </c>
      <c r="O5428" s="179">
        <v>0</v>
      </c>
      <c r="P5428" s="179">
        <v>0</v>
      </c>
      <c r="Q5428" s="179">
        <v>0</v>
      </c>
      <c r="R5428" s="180">
        <v>0</v>
      </c>
      <c r="S5428" s="180">
        <v>0</v>
      </c>
      <c r="T5428" s="180">
        <v>0</v>
      </c>
    </row>
    <row r="5429" spans="2:20" x14ac:dyDescent="0.3">
      <c r="B5429" s="19">
        <v>5426</v>
      </c>
      <c r="C5429" s="179">
        <v>0</v>
      </c>
      <c r="D5429" s="179">
        <v>0</v>
      </c>
      <c r="E5429" s="179">
        <v>712104.14108320128</v>
      </c>
      <c r="F5429" s="179">
        <v>0</v>
      </c>
      <c r="G5429" s="179">
        <v>0</v>
      </c>
      <c r="H5429" s="179">
        <v>926828.64014082297</v>
      </c>
      <c r="I5429" s="179">
        <v>0</v>
      </c>
      <c r="J5429" s="179">
        <v>0</v>
      </c>
      <c r="K5429" s="179">
        <v>0</v>
      </c>
      <c r="L5429" s="179">
        <v>0</v>
      </c>
      <c r="M5429" s="179">
        <v>21266.147177950923</v>
      </c>
      <c r="N5429" s="179">
        <v>0</v>
      </c>
      <c r="O5429" s="179">
        <v>0</v>
      </c>
      <c r="P5429" s="179">
        <v>0</v>
      </c>
      <c r="Q5429" s="179">
        <v>0</v>
      </c>
      <c r="R5429" s="180">
        <v>0</v>
      </c>
      <c r="S5429" s="180">
        <v>0</v>
      </c>
      <c r="T5429" s="180">
        <v>0</v>
      </c>
    </row>
    <row r="5430" spans="2:20" x14ac:dyDescent="0.3">
      <c r="B5430" s="19">
        <v>5427</v>
      </c>
      <c r="C5430" s="179">
        <v>0</v>
      </c>
      <c r="D5430" s="179">
        <v>0</v>
      </c>
      <c r="E5430" s="179">
        <v>89645.138957027841</v>
      </c>
      <c r="F5430" s="179">
        <v>0</v>
      </c>
      <c r="G5430" s="179">
        <v>0</v>
      </c>
      <c r="H5430" s="179">
        <v>44439.121117962575</v>
      </c>
      <c r="I5430" s="179">
        <v>0</v>
      </c>
      <c r="J5430" s="179">
        <v>0</v>
      </c>
      <c r="K5430" s="179">
        <v>0</v>
      </c>
      <c r="L5430" s="179">
        <v>0</v>
      </c>
      <c r="M5430" s="179">
        <v>1392959.1053906803</v>
      </c>
      <c r="N5430" s="179">
        <v>0</v>
      </c>
      <c r="O5430" s="179">
        <v>0</v>
      </c>
      <c r="P5430" s="179">
        <v>0</v>
      </c>
      <c r="Q5430" s="179">
        <v>0</v>
      </c>
      <c r="R5430" s="180">
        <v>0</v>
      </c>
      <c r="S5430" s="180">
        <v>0</v>
      </c>
      <c r="T5430" s="180">
        <v>0</v>
      </c>
    </row>
    <row r="5431" spans="2:20" x14ac:dyDescent="0.3">
      <c r="B5431" s="19">
        <v>5428</v>
      </c>
      <c r="C5431" s="179">
        <v>0</v>
      </c>
      <c r="D5431" s="179">
        <v>0</v>
      </c>
      <c r="E5431" s="179">
        <v>9345.8053887665683</v>
      </c>
      <c r="F5431" s="179">
        <v>0</v>
      </c>
      <c r="G5431" s="179">
        <v>0</v>
      </c>
      <c r="H5431" s="179">
        <v>325703.74139681942</v>
      </c>
      <c r="I5431" s="179">
        <v>0</v>
      </c>
      <c r="J5431" s="179">
        <v>0</v>
      </c>
      <c r="K5431" s="179">
        <v>0</v>
      </c>
      <c r="L5431" s="179">
        <v>0</v>
      </c>
      <c r="M5431" s="179">
        <v>3635167.4980252222</v>
      </c>
      <c r="N5431" s="179">
        <v>0</v>
      </c>
      <c r="O5431" s="179">
        <v>0</v>
      </c>
      <c r="P5431" s="179">
        <v>0</v>
      </c>
      <c r="Q5431" s="179">
        <v>0</v>
      </c>
      <c r="R5431" s="180">
        <v>0</v>
      </c>
      <c r="S5431" s="180">
        <v>0</v>
      </c>
      <c r="T5431" s="180">
        <v>0</v>
      </c>
    </row>
    <row r="5432" spans="2:20" x14ac:dyDescent="0.3">
      <c r="B5432" s="19">
        <v>5429</v>
      </c>
      <c r="C5432" s="179">
        <v>0</v>
      </c>
      <c r="D5432" s="179">
        <v>0</v>
      </c>
      <c r="E5432" s="179">
        <v>3181.6720979932097</v>
      </c>
      <c r="F5432" s="179">
        <v>0</v>
      </c>
      <c r="G5432" s="179">
        <v>0</v>
      </c>
      <c r="H5432" s="179">
        <v>16312.700849572204</v>
      </c>
      <c r="I5432" s="179">
        <v>0</v>
      </c>
      <c r="J5432" s="179">
        <v>0</v>
      </c>
      <c r="K5432" s="179">
        <v>0</v>
      </c>
      <c r="L5432" s="179">
        <v>0</v>
      </c>
      <c r="M5432" s="179">
        <v>356610.81600173417</v>
      </c>
      <c r="N5432" s="179">
        <v>0</v>
      </c>
      <c r="O5432" s="179">
        <v>0</v>
      </c>
      <c r="P5432" s="179">
        <v>0</v>
      </c>
      <c r="Q5432" s="179">
        <v>0</v>
      </c>
      <c r="R5432" s="180">
        <v>0</v>
      </c>
      <c r="S5432" s="180">
        <v>0</v>
      </c>
      <c r="T5432" s="180">
        <v>0</v>
      </c>
    </row>
    <row r="5433" spans="2:20" x14ac:dyDescent="0.3">
      <c r="B5433" s="19">
        <v>5430</v>
      </c>
      <c r="C5433" s="179">
        <v>0</v>
      </c>
      <c r="D5433" s="179">
        <v>0</v>
      </c>
      <c r="E5433" s="179">
        <v>31292.927711049611</v>
      </c>
      <c r="F5433" s="179">
        <v>0</v>
      </c>
      <c r="G5433" s="179">
        <v>0</v>
      </c>
      <c r="H5433" s="179">
        <v>677794.8680310552</v>
      </c>
      <c r="I5433" s="179">
        <v>0</v>
      </c>
      <c r="J5433" s="179">
        <v>0</v>
      </c>
      <c r="K5433" s="179">
        <v>0</v>
      </c>
      <c r="L5433" s="179">
        <v>0</v>
      </c>
      <c r="M5433" s="179">
        <v>870.7340829516877</v>
      </c>
      <c r="N5433" s="179">
        <v>0</v>
      </c>
      <c r="O5433" s="179">
        <v>0</v>
      </c>
      <c r="P5433" s="179">
        <v>0</v>
      </c>
      <c r="Q5433" s="179">
        <v>0</v>
      </c>
      <c r="R5433" s="180">
        <v>0</v>
      </c>
      <c r="S5433" s="180">
        <v>0</v>
      </c>
      <c r="T5433" s="180">
        <v>0</v>
      </c>
    </row>
    <row r="5434" spans="2:20" x14ac:dyDescent="0.3">
      <c r="B5434" s="19">
        <v>5431</v>
      </c>
      <c r="C5434" s="179">
        <v>1</v>
      </c>
      <c r="D5434" s="179">
        <v>13812.699089863465</v>
      </c>
      <c r="E5434" s="179">
        <v>59210.120317733672</v>
      </c>
      <c r="F5434" s="179">
        <v>0</v>
      </c>
      <c r="G5434" s="179">
        <v>0</v>
      </c>
      <c r="H5434" s="179">
        <v>67289.88850038797</v>
      </c>
      <c r="I5434" s="179">
        <v>0</v>
      </c>
      <c r="J5434" s="179">
        <v>0</v>
      </c>
      <c r="K5434" s="179">
        <v>0</v>
      </c>
      <c r="L5434" s="179">
        <v>0</v>
      </c>
      <c r="M5434" s="179">
        <v>1506.7839136146367</v>
      </c>
      <c r="N5434" s="179">
        <v>0</v>
      </c>
      <c r="O5434" s="179">
        <v>0</v>
      </c>
      <c r="P5434" s="179">
        <v>0</v>
      </c>
      <c r="Q5434" s="179">
        <v>0</v>
      </c>
      <c r="R5434" s="180">
        <v>0</v>
      </c>
      <c r="S5434" s="180">
        <v>0</v>
      </c>
      <c r="T5434" s="180">
        <v>13812.699089863465</v>
      </c>
    </row>
    <row r="5435" spans="2:20" x14ac:dyDescent="0.3">
      <c r="B5435" s="19">
        <v>5432</v>
      </c>
      <c r="C5435" s="179">
        <v>0</v>
      </c>
      <c r="D5435" s="179">
        <v>0</v>
      </c>
      <c r="E5435" s="179">
        <v>40892.306193595497</v>
      </c>
      <c r="F5435" s="179">
        <v>0</v>
      </c>
      <c r="G5435" s="179">
        <v>0</v>
      </c>
      <c r="H5435" s="179">
        <v>160885.91139355046</v>
      </c>
      <c r="I5435" s="179">
        <v>0</v>
      </c>
      <c r="J5435" s="179">
        <v>0</v>
      </c>
      <c r="K5435" s="179">
        <v>0</v>
      </c>
      <c r="L5435" s="179">
        <v>0</v>
      </c>
      <c r="M5435" s="179">
        <v>50963.216464092911</v>
      </c>
      <c r="N5435" s="179">
        <v>0</v>
      </c>
      <c r="O5435" s="179">
        <v>0</v>
      </c>
      <c r="P5435" s="179">
        <v>0</v>
      </c>
      <c r="Q5435" s="179">
        <v>0</v>
      </c>
      <c r="R5435" s="180">
        <v>0</v>
      </c>
      <c r="S5435" s="180">
        <v>0</v>
      </c>
      <c r="T5435" s="180">
        <v>0</v>
      </c>
    </row>
    <row r="5436" spans="2:20" x14ac:dyDescent="0.3">
      <c r="B5436" s="19">
        <v>5433</v>
      </c>
      <c r="C5436" s="179">
        <v>0</v>
      </c>
      <c r="D5436" s="179">
        <v>0</v>
      </c>
      <c r="E5436" s="179">
        <v>50795.73356568782</v>
      </c>
      <c r="F5436" s="179">
        <v>0</v>
      </c>
      <c r="G5436" s="179">
        <v>0</v>
      </c>
      <c r="H5436" s="179">
        <v>99037.411944272986</v>
      </c>
      <c r="I5436" s="179">
        <v>0</v>
      </c>
      <c r="J5436" s="179">
        <v>0</v>
      </c>
      <c r="K5436" s="179">
        <v>0</v>
      </c>
      <c r="L5436" s="179">
        <v>0</v>
      </c>
      <c r="M5436" s="179">
        <v>48596.080870061473</v>
      </c>
      <c r="N5436" s="179">
        <v>0</v>
      </c>
      <c r="O5436" s="179">
        <v>0</v>
      </c>
      <c r="P5436" s="179">
        <v>0</v>
      </c>
      <c r="Q5436" s="179">
        <v>0</v>
      </c>
      <c r="R5436" s="180">
        <v>0</v>
      </c>
      <c r="S5436" s="180">
        <v>0</v>
      </c>
      <c r="T5436" s="180">
        <v>0</v>
      </c>
    </row>
    <row r="5437" spans="2:20" x14ac:dyDescent="0.3">
      <c r="B5437" s="19">
        <v>5434</v>
      </c>
      <c r="C5437" s="179">
        <v>0</v>
      </c>
      <c r="D5437" s="179">
        <v>0</v>
      </c>
      <c r="E5437" s="179">
        <v>23819.239747942302</v>
      </c>
      <c r="F5437" s="179">
        <v>0</v>
      </c>
      <c r="G5437" s="179">
        <v>0</v>
      </c>
      <c r="H5437" s="179">
        <v>70356.277358821229</v>
      </c>
      <c r="I5437" s="179">
        <v>0</v>
      </c>
      <c r="J5437" s="179">
        <v>0</v>
      </c>
      <c r="K5437" s="179">
        <v>0</v>
      </c>
      <c r="L5437" s="179">
        <v>0</v>
      </c>
      <c r="M5437" s="179">
        <v>39425.881462867619</v>
      </c>
      <c r="N5437" s="179">
        <v>0</v>
      </c>
      <c r="O5437" s="179">
        <v>0</v>
      </c>
      <c r="P5437" s="179">
        <v>0</v>
      </c>
      <c r="Q5437" s="179">
        <v>0</v>
      </c>
      <c r="R5437" s="180">
        <v>0</v>
      </c>
      <c r="S5437" s="180">
        <v>0</v>
      </c>
      <c r="T5437" s="180">
        <v>0</v>
      </c>
    </row>
    <row r="5438" spans="2:20" x14ac:dyDescent="0.3">
      <c r="B5438" s="19">
        <v>5435</v>
      </c>
      <c r="C5438" s="179">
        <v>0</v>
      </c>
      <c r="D5438" s="179">
        <v>0</v>
      </c>
      <c r="E5438" s="179">
        <v>56922.809467108251</v>
      </c>
      <c r="F5438" s="179">
        <v>0</v>
      </c>
      <c r="G5438" s="179">
        <v>0</v>
      </c>
      <c r="H5438" s="179">
        <v>355384.10235773533</v>
      </c>
      <c r="I5438" s="179">
        <v>0</v>
      </c>
      <c r="J5438" s="179">
        <v>0</v>
      </c>
      <c r="K5438" s="179">
        <v>0</v>
      </c>
      <c r="L5438" s="179">
        <v>0</v>
      </c>
      <c r="M5438" s="179">
        <v>24320.072818293644</v>
      </c>
      <c r="N5438" s="179">
        <v>0</v>
      </c>
      <c r="O5438" s="179">
        <v>0</v>
      </c>
      <c r="P5438" s="179">
        <v>0</v>
      </c>
      <c r="Q5438" s="179">
        <v>0</v>
      </c>
      <c r="R5438" s="180">
        <v>0</v>
      </c>
      <c r="S5438" s="180">
        <v>0</v>
      </c>
      <c r="T5438" s="180">
        <v>0</v>
      </c>
    </row>
    <row r="5439" spans="2:20" x14ac:dyDescent="0.3">
      <c r="B5439" s="19">
        <v>5436</v>
      </c>
      <c r="C5439" s="179">
        <v>0</v>
      </c>
      <c r="D5439" s="179">
        <v>0</v>
      </c>
      <c r="E5439" s="179">
        <v>335177.33559107961</v>
      </c>
      <c r="F5439" s="179">
        <v>0</v>
      </c>
      <c r="G5439" s="179">
        <v>0</v>
      </c>
      <c r="H5439" s="179">
        <v>13605.075105039208</v>
      </c>
      <c r="I5439" s="179">
        <v>0</v>
      </c>
      <c r="J5439" s="179">
        <v>0</v>
      </c>
      <c r="K5439" s="179">
        <v>0</v>
      </c>
      <c r="L5439" s="179">
        <v>0</v>
      </c>
      <c r="M5439" s="179">
        <v>361593.7375119151</v>
      </c>
      <c r="N5439" s="179">
        <v>0</v>
      </c>
      <c r="O5439" s="179">
        <v>0</v>
      </c>
      <c r="P5439" s="179">
        <v>0</v>
      </c>
      <c r="Q5439" s="179">
        <v>0</v>
      </c>
      <c r="R5439" s="180">
        <v>0</v>
      </c>
      <c r="S5439" s="180">
        <v>0</v>
      </c>
      <c r="T5439" s="180">
        <v>0</v>
      </c>
    </row>
    <row r="5440" spans="2:20" x14ac:dyDescent="0.3">
      <c r="B5440" s="19">
        <v>5437</v>
      </c>
      <c r="C5440" s="179">
        <v>0</v>
      </c>
      <c r="D5440" s="179">
        <v>0</v>
      </c>
      <c r="E5440" s="179">
        <v>47086.074932896947</v>
      </c>
      <c r="F5440" s="179">
        <v>0</v>
      </c>
      <c r="G5440" s="179">
        <v>0</v>
      </c>
      <c r="H5440" s="179">
        <v>31437.214006486633</v>
      </c>
      <c r="I5440" s="179">
        <v>0</v>
      </c>
      <c r="J5440" s="179">
        <v>0</v>
      </c>
      <c r="K5440" s="179">
        <v>0</v>
      </c>
      <c r="L5440" s="179">
        <v>0</v>
      </c>
      <c r="M5440" s="179">
        <v>34927.356092516704</v>
      </c>
      <c r="N5440" s="179">
        <v>0</v>
      </c>
      <c r="O5440" s="179">
        <v>0</v>
      </c>
      <c r="P5440" s="179">
        <v>0</v>
      </c>
      <c r="Q5440" s="179">
        <v>0</v>
      </c>
      <c r="R5440" s="180">
        <v>0</v>
      </c>
      <c r="S5440" s="180">
        <v>0</v>
      </c>
      <c r="T5440" s="180">
        <v>0</v>
      </c>
    </row>
    <row r="5441" spans="2:20" x14ac:dyDescent="0.3">
      <c r="B5441" s="19">
        <v>5438</v>
      </c>
      <c r="C5441" s="179">
        <v>1</v>
      </c>
      <c r="D5441" s="179">
        <v>243184.81910359359</v>
      </c>
      <c r="E5441" s="179">
        <v>45730.485952267736</v>
      </c>
      <c r="F5441" s="179">
        <v>0</v>
      </c>
      <c r="G5441" s="179">
        <v>0</v>
      </c>
      <c r="H5441" s="179">
        <v>76360.950698128756</v>
      </c>
      <c r="I5441" s="179">
        <v>0</v>
      </c>
      <c r="J5441" s="179">
        <v>0</v>
      </c>
      <c r="K5441" s="179">
        <v>0</v>
      </c>
      <c r="L5441" s="179">
        <v>0</v>
      </c>
      <c r="M5441" s="179">
        <v>641756.21540629526</v>
      </c>
      <c r="N5441" s="179">
        <v>0</v>
      </c>
      <c r="O5441" s="179">
        <v>0</v>
      </c>
      <c r="P5441" s="179">
        <v>0</v>
      </c>
      <c r="Q5441" s="179">
        <v>0</v>
      </c>
      <c r="R5441" s="180">
        <v>0</v>
      </c>
      <c r="S5441" s="180">
        <v>0</v>
      </c>
      <c r="T5441" s="180">
        <v>243184.81910359359</v>
      </c>
    </row>
    <row r="5442" spans="2:20" x14ac:dyDescent="0.3">
      <c r="B5442" s="19">
        <v>5439</v>
      </c>
      <c r="C5442" s="179">
        <v>0</v>
      </c>
      <c r="D5442" s="179">
        <v>0</v>
      </c>
      <c r="E5442" s="179">
        <v>7855.0386377306813</v>
      </c>
      <c r="F5442" s="179">
        <v>0</v>
      </c>
      <c r="G5442" s="179">
        <v>0</v>
      </c>
      <c r="H5442" s="179">
        <v>176178.09504883343</v>
      </c>
      <c r="I5442" s="179">
        <v>0</v>
      </c>
      <c r="J5442" s="179">
        <v>0</v>
      </c>
      <c r="K5442" s="179">
        <v>0</v>
      </c>
      <c r="L5442" s="179">
        <v>0</v>
      </c>
      <c r="M5442" s="179">
        <v>239208.62639910987</v>
      </c>
      <c r="N5442" s="179">
        <v>0</v>
      </c>
      <c r="O5442" s="179">
        <v>0</v>
      </c>
      <c r="P5442" s="179">
        <v>0</v>
      </c>
      <c r="Q5442" s="179">
        <v>0</v>
      </c>
      <c r="R5442" s="180">
        <v>0</v>
      </c>
      <c r="S5442" s="180">
        <v>0</v>
      </c>
      <c r="T5442" s="180">
        <v>0</v>
      </c>
    </row>
    <row r="5443" spans="2:20" x14ac:dyDescent="0.3">
      <c r="B5443" s="19">
        <v>5440</v>
      </c>
      <c r="C5443" s="179">
        <v>0</v>
      </c>
      <c r="D5443" s="179">
        <v>0</v>
      </c>
      <c r="E5443" s="179">
        <v>3646.0529717306586</v>
      </c>
      <c r="F5443" s="179">
        <v>0</v>
      </c>
      <c r="G5443" s="179">
        <v>0</v>
      </c>
      <c r="H5443" s="179">
        <v>66507.822407274929</v>
      </c>
      <c r="I5443" s="179">
        <v>0</v>
      </c>
      <c r="J5443" s="179">
        <v>0</v>
      </c>
      <c r="K5443" s="179">
        <v>0</v>
      </c>
      <c r="L5443" s="179">
        <v>0</v>
      </c>
      <c r="M5443" s="179">
        <v>40553.487710699897</v>
      </c>
      <c r="N5443" s="179">
        <v>0</v>
      </c>
      <c r="O5443" s="179">
        <v>0</v>
      </c>
      <c r="P5443" s="179">
        <v>0</v>
      </c>
      <c r="Q5443" s="179">
        <v>0</v>
      </c>
      <c r="R5443" s="180">
        <v>0</v>
      </c>
      <c r="S5443" s="180">
        <v>0</v>
      </c>
      <c r="T5443" s="180">
        <v>0</v>
      </c>
    </row>
    <row r="5444" spans="2:20" x14ac:dyDescent="0.3">
      <c r="B5444" s="19">
        <v>5441</v>
      </c>
      <c r="C5444" s="179">
        <v>0</v>
      </c>
      <c r="D5444" s="179">
        <v>0</v>
      </c>
      <c r="E5444" s="179">
        <v>122342.07422748352</v>
      </c>
      <c r="F5444" s="179">
        <v>0</v>
      </c>
      <c r="G5444" s="179">
        <v>0</v>
      </c>
      <c r="H5444" s="179">
        <v>2990.3477421262496</v>
      </c>
      <c r="I5444" s="179">
        <v>0</v>
      </c>
      <c r="J5444" s="179">
        <v>0</v>
      </c>
      <c r="K5444" s="179">
        <v>0</v>
      </c>
      <c r="L5444" s="179">
        <v>0</v>
      </c>
      <c r="M5444" s="179">
        <v>19544.24210069429</v>
      </c>
      <c r="N5444" s="179">
        <v>0</v>
      </c>
      <c r="O5444" s="179">
        <v>0</v>
      </c>
      <c r="P5444" s="179">
        <v>0</v>
      </c>
      <c r="Q5444" s="179">
        <v>0</v>
      </c>
      <c r="R5444" s="180">
        <v>0</v>
      </c>
      <c r="S5444" s="180">
        <v>0</v>
      </c>
      <c r="T5444" s="180">
        <v>0</v>
      </c>
    </row>
    <row r="5445" spans="2:20" x14ac:dyDescent="0.3">
      <c r="B5445" s="19">
        <v>5442</v>
      </c>
      <c r="C5445" s="179">
        <v>0</v>
      </c>
      <c r="D5445" s="179">
        <v>0</v>
      </c>
      <c r="E5445" s="179">
        <v>38809.960899764585</v>
      </c>
      <c r="F5445" s="179">
        <v>0</v>
      </c>
      <c r="G5445" s="179">
        <v>0</v>
      </c>
      <c r="H5445" s="179">
        <v>51574.921246195343</v>
      </c>
      <c r="I5445" s="179">
        <v>0</v>
      </c>
      <c r="J5445" s="179">
        <v>0</v>
      </c>
      <c r="K5445" s="179">
        <v>0</v>
      </c>
      <c r="L5445" s="179">
        <v>0</v>
      </c>
      <c r="M5445" s="179">
        <v>99975.345416498429</v>
      </c>
      <c r="N5445" s="179">
        <v>0</v>
      </c>
      <c r="O5445" s="179">
        <v>0</v>
      </c>
      <c r="P5445" s="179">
        <v>0</v>
      </c>
      <c r="Q5445" s="179">
        <v>0</v>
      </c>
      <c r="R5445" s="180">
        <v>0</v>
      </c>
      <c r="S5445" s="180">
        <v>0</v>
      </c>
      <c r="T5445" s="180">
        <v>0</v>
      </c>
    </row>
    <row r="5446" spans="2:20" x14ac:dyDescent="0.3">
      <c r="B5446" s="19">
        <v>5443</v>
      </c>
      <c r="C5446" s="179">
        <v>0</v>
      </c>
      <c r="D5446" s="179">
        <v>0</v>
      </c>
      <c r="E5446" s="179">
        <v>10111.248846265851</v>
      </c>
      <c r="F5446" s="179">
        <v>0</v>
      </c>
      <c r="G5446" s="179">
        <v>0</v>
      </c>
      <c r="H5446" s="179">
        <v>97192.234347795049</v>
      </c>
      <c r="I5446" s="179">
        <v>0</v>
      </c>
      <c r="J5446" s="179">
        <v>0</v>
      </c>
      <c r="K5446" s="179">
        <v>0</v>
      </c>
      <c r="L5446" s="179">
        <v>0</v>
      </c>
      <c r="M5446" s="179">
        <v>19533.86698329807</v>
      </c>
      <c r="N5446" s="179">
        <v>0</v>
      </c>
      <c r="O5446" s="179">
        <v>0</v>
      </c>
      <c r="P5446" s="179">
        <v>0</v>
      </c>
      <c r="Q5446" s="179">
        <v>0</v>
      </c>
      <c r="R5446" s="180">
        <v>0</v>
      </c>
      <c r="S5446" s="180">
        <v>0</v>
      </c>
      <c r="T5446" s="180">
        <v>0</v>
      </c>
    </row>
    <row r="5447" spans="2:20" x14ac:dyDescent="0.3">
      <c r="B5447" s="19">
        <v>5444</v>
      </c>
      <c r="C5447" s="179">
        <v>0</v>
      </c>
      <c r="D5447" s="179">
        <v>0</v>
      </c>
      <c r="E5447" s="179">
        <v>61070.832628610471</v>
      </c>
      <c r="F5447" s="179">
        <v>0</v>
      </c>
      <c r="G5447" s="179">
        <v>0</v>
      </c>
      <c r="H5447" s="179">
        <v>1363796.7139500319</v>
      </c>
      <c r="I5447" s="179">
        <v>0</v>
      </c>
      <c r="J5447" s="179">
        <v>0</v>
      </c>
      <c r="K5447" s="179">
        <v>0</v>
      </c>
      <c r="L5447" s="179">
        <v>0</v>
      </c>
      <c r="M5447" s="179">
        <v>22652.207213703008</v>
      </c>
      <c r="N5447" s="179">
        <v>0</v>
      </c>
      <c r="O5447" s="179">
        <v>0</v>
      </c>
      <c r="P5447" s="179">
        <v>0</v>
      </c>
      <c r="Q5447" s="179">
        <v>0</v>
      </c>
      <c r="R5447" s="180">
        <v>0</v>
      </c>
      <c r="S5447" s="180">
        <v>0</v>
      </c>
      <c r="T5447" s="180">
        <v>0</v>
      </c>
    </row>
    <row r="5448" spans="2:20" x14ac:dyDescent="0.3">
      <c r="B5448" s="19">
        <v>5445</v>
      </c>
      <c r="C5448" s="179">
        <v>0</v>
      </c>
      <c r="D5448" s="179">
        <v>0</v>
      </c>
      <c r="E5448" s="179">
        <v>89907.99121241823</v>
      </c>
      <c r="F5448" s="179">
        <v>0</v>
      </c>
      <c r="G5448" s="179">
        <v>0</v>
      </c>
      <c r="H5448" s="179">
        <v>56226.004724370119</v>
      </c>
      <c r="I5448" s="179">
        <v>0</v>
      </c>
      <c r="J5448" s="179">
        <v>0</v>
      </c>
      <c r="K5448" s="179">
        <v>0</v>
      </c>
      <c r="L5448" s="179">
        <v>0</v>
      </c>
      <c r="M5448" s="179">
        <v>299340.76808036765</v>
      </c>
      <c r="N5448" s="179">
        <v>0</v>
      </c>
      <c r="O5448" s="179">
        <v>0</v>
      </c>
      <c r="P5448" s="179">
        <v>0</v>
      </c>
      <c r="Q5448" s="179">
        <v>0</v>
      </c>
      <c r="R5448" s="180">
        <v>0</v>
      </c>
      <c r="S5448" s="180">
        <v>0</v>
      </c>
      <c r="T5448" s="180">
        <v>0</v>
      </c>
    </row>
    <row r="5449" spans="2:20" x14ac:dyDescent="0.3">
      <c r="B5449" s="19">
        <v>5446</v>
      </c>
      <c r="C5449" s="179">
        <v>0</v>
      </c>
      <c r="D5449" s="179">
        <v>0</v>
      </c>
      <c r="E5449" s="179">
        <v>91133.326271964819</v>
      </c>
      <c r="F5449" s="179">
        <v>0</v>
      </c>
      <c r="G5449" s="179">
        <v>0</v>
      </c>
      <c r="H5449" s="179">
        <v>182514.61727628682</v>
      </c>
      <c r="I5449" s="179">
        <v>0</v>
      </c>
      <c r="J5449" s="179">
        <v>0</v>
      </c>
      <c r="K5449" s="179">
        <v>0</v>
      </c>
      <c r="L5449" s="179">
        <v>0</v>
      </c>
      <c r="M5449" s="179">
        <v>45157.031164877189</v>
      </c>
      <c r="N5449" s="179">
        <v>0</v>
      </c>
      <c r="O5449" s="179">
        <v>0</v>
      </c>
      <c r="P5449" s="179">
        <v>0</v>
      </c>
      <c r="Q5449" s="179">
        <v>0</v>
      </c>
      <c r="R5449" s="180">
        <v>0</v>
      </c>
      <c r="S5449" s="180">
        <v>0</v>
      </c>
      <c r="T5449" s="180">
        <v>0</v>
      </c>
    </row>
    <row r="5450" spans="2:20" x14ac:dyDescent="0.3">
      <c r="B5450" s="19">
        <v>5447</v>
      </c>
      <c r="C5450" s="179">
        <v>0</v>
      </c>
      <c r="D5450" s="179">
        <v>0</v>
      </c>
      <c r="E5450" s="179">
        <v>1096521.7810186006</v>
      </c>
      <c r="F5450" s="179">
        <v>0</v>
      </c>
      <c r="G5450" s="179">
        <v>0</v>
      </c>
      <c r="H5450" s="179">
        <v>72310.809455592447</v>
      </c>
      <c r="I5450" s="179">
        <v>0</v>
      </c>
      <c r="J5450" s="179">
        <v>0</v>
      </c>
      <c r="K5450" s="179">
        <v>0</v>
      </c>
      <c r="L5450" s="179">
        <v>0</v>
      </c>
      <c r="M5450" s="179">
        <v>291348.84427144029</v>
      </c>
      <c r="N5450" s="179">
        <v>0</v>
      </c>
      <c r="O5450" s="179">
        <v>0</v>
      </c>
      <c r="P5450" s="179">
        <v>0</v>
      </c>
      <c r="Q5450" s="179">
        <v>0</v>
      </c>
      <c r="R5450" s="180">
        <v>0</v>
      </c>
      <c r="S5450" s="180">
        <v>0</v>
      </c>
      <c r="T5450" s="180">
        <v>0</v>
      </c>
    </row>
    <row r="5451" spans="2:20" x14ac:dyDescent="0.3">
      <c r="B5451" s="19">
        <v>5448</v>
      </c>
      <c r="C5451" s="179">
        <v>0</v>
      </c>
      <c r="D5451" s="179">
        <v>0</v>
      </c>
      <c r="E5451" s="179">
        <v>81455.807801823103</v>
      </c>
      <c r="F5451" s="179">
        <v>0</v>
      </c>
      <c r="G5451" s="179">
        <v>0</v>
      </c>
      <c r="H5451" s="179">
        <v>40316.61389742465</v>
      </c>
      <c r="I5451" s="179">
        <v>0</v>
      </c>
      <c r="J5451" s="179">
        <v>0</v>
      </c>
      <c r="K5451" s="179">
        <v>0</v>
      </c>
      <c r="L5451" s="179">
        <v>0</v>
      </c>
      <c r="M5451" s="179">
        <v>27264.42430852665</v>
      </c>
      <c r="N5451" s="179">
        <v>0</v>
      </c>
      <c r="O5451" s="179">
        <v>0</v>
      </c>
      <c r="P5451" s="179">
        <v>0</v>
      </c>
      <c r="Q5451" s="179">
        <v>0</v>
      </c>
      <c r="R5451" s="180">
        <v>0</v>
      </c>
      <c r="S5451" s="180">
        <v>0</v>
      </c>
      <c r="T5451" s="180">
        <v>0</v>
      </c>
    </row>
    <row r="5452" spans="2:20" x14ac:dyDescent="0.3">
      <c r="B5452" s="19">
        <v>5449</v>
      </c>
      <c r="C5452" s="179">
        <v>0</v>
      </c>
      <c r="D5452" s="179">
        <v>0</v>
      </c>
      <c r="E5452" s="179">
        <v>19647.218990438359</v>
      </c>
      <c r="F5452" s="179">
        <v>0</v>
      </c>
      <c r="G5452" s="179">
        <v>0</v>
      </c>
      <c r="H5452" s="179">
        <v>1009003.9138722719</v>
      </c>
      <c r="I5452" s="179">
        <v>0</v>
      </c>
      <c r="J5452" s="179">
        <v>0</v>
      </c>
      <c r="K5452" s="179">
        <v>0</v>
      </c>
      <c r="L5452" s="179">
        <v>0</v>
      </c>
      <c r="M5452" s="179">
        <v>10380.58990319329</v>
      </c>
      <c r="N5452" s="179">
        <v>0</v>
      </c>
      <c r="O5452" s="179">
        <v>0</v>
      </c>
      <c r="P5452" s="179">
        <v>0</v>
      </c>
      <c r="Q5452" s="179">
        <v>0</v>
      </c>
      <c r="R5452" s="180">
        <v>0</v>
      </c>
      <c r="S5452" s="180">
        <v>0</v>
      </c>
      <c r="T5452" s="180">
        <v>0</v>
      </c>
    </row>
    <row r="5453" spans="2:20" x14ac:dyDescent="0.3">
      <c r="B5453" s="19">
        <v>5450</v>
      </c>
      <c r="C5453" s="179">
        <v>0</v>
      </c>
      <c r="D5453" s="179">
        <v>0</v>
      </c>
      <c r="E5453" s="179">
        <v>33799.252087892644</v>
      </c>
      <c r="F5453" s="179">
        <v>0</v>
      </c>
      <c r="G5453" s="179">
        <v>0</v>
      </c>
      <c r="H5453" s="179">
        <v>705170.44475934783</v>
      </c>
      <c r="I5453" s="179">
        <v>0</v>
      </c>
      <c r="J5453" s="179">
        <v>0</v>
      </c>
      <c r="K5453" s="179">
        <v>0</v>
      </c>
      <c r="L5453" s="179">
        <v>0</v>
      </c>
      <c r="M5453" s="179">
        <v>70949.896715479568</v>
      </c>
      <c r="N5453" s="179">
        <v>0</v>
      </c>
      <c r="O5453" s="179">
        <v>0</v>
      </c>
      <c r="P5453" s="179">
        <v>0</v>
      </c>
      <c r="Q5453" s="179">
        <v>0</v>
      </c>
      <c r="R5453" s="180">
        <v>0</v>
      </c>
      <c r="S5453" s="180">
        <v>0</v>
      </c>
      <c r="T5453" s="180">
        <v>0</v>
      </c>
    </row>
    <row r="5454" spans="2:20" x14ac:dyDescent="0.3">
      <c r="B5454" s="19">
        <v>5451</v>
      </c>
      <c r="C5454" s="179">
        <v>0</v>
      </c>
      <c r="D5454" s="179">
        <v>0</v>
      </c>
      <c r="E5454" s="179">
        <v>103338.91447902303</v>
      </c>
      <c r="F5454" s="179">
        <v>0</v>
      </c>
      <c r="G5454" s="179">
        <v>0</v>
      </c>
      <c r="H5454" s="179">
        <v>28876.054485929773</v>
      </c>
      <c r="I5454" s="179">
        <v>0</v>
      </c>
      <c r="J5454" s="179">
        <v>0</v>
      </c>
      <c r="K5454" s="179">
        <v>0</v>
      </c>
      <c r="L5454" s="179">
        <v>0</v>
      </c>
      <c r="M5454" s="179">
        <v>26754.980445588564</v>
      </c>
      <c r="N5454" s="179">
        <v>0</v>
      </c>
      <c r="O5454" s="179">
        <v>0</v>
      </c>
      <c r="P5454" s="179">
        <v>0</v>
      </c>
      <c r="Q5454" s="179">
        <v>0</v>
      </c>
      <c r="R5454" s="180">
        <v>0</v>
      </c>
      <c r="S5454" s="180">
        <v>0</v>
      </c>
      <c r="T5454" s="180">
        <v>0</v>
      </c>
    </row>
    <row r="5455" spans="2:20" x14ac:dyDescent="0.3">
      <c r="B5455" s="19">
        <v>5452</v>
      </c>
      <c r="C5455" s="179">
        <v>0</v>
      </c>
      <c r="D5455" s="179">
        <v>0</v>
      </c>
      <c r="E5455" s="179">
        <v>359117.87854946998</v>
      </c>
      <c r="F5455" s="179">
        <v>0</v>
      </c>
      <c r="G5455" s="179">
        <v>0</v>
      </c>
      <c r="H5455" s="179">
        <v>106680.54819707341</v>
      </c>
      <c r="I5455" s="179">
        <v>0</v>
      </c>
      <c r="J5455" s="179">
        <v>0</v>
      </c>
      <c r="K5455" s="179">
        <v>0</v>
      </c>
      <c r="L5455" s="179">
        <v>0</v>
      </c>
      <c r="M5455" s="179">
        <v>14686.861553059416</v>
      </c>
      <c r="N5455" s="179">
        <v>0</v>
      </c>
      <c r="O5455" s="179">
        <v>0</v>
      </c>
      <c r="P5455" s="179">
        <v>0</v>
      </c>
      <c r="Q5455" s="179">
        <v>0</v>
      </c>
      <c r="R5455" s="180">
        <v>0</v>
      </c>
      <c r="S5455" s="180">
        <v>0</v>
      </c>
      <c r="T5455" s="180">
        <v>0</v>
      </c>
    </row>
    <row r="5456" spans="2:20" x14ac:dyDescent="0.3">
      <c r="B5456" s="19">
        <v>5453</v>
      </c>
      <c r="C5456" s="179">
        <v>0</v>
      </c>
      <c r="D5456" s="179">
        <v>0</v>
      </c>
      <c r="E5456" s="179">
        <v>5049.3168460802226</v>
      </c>
      <c r="F5456" s="179">
        <v>0</v>
      </c>
      <c r="G5456" s="179">
        <v>0</v>
      </c>
      <c r="H5456" s="179">
        <v>300800.34039774328</v>
      </c>
      <c r="I5456" s="179">
        <v>0</v>
      </c>
      <c r="J5456" s="179">
        <v>0</v>
      </c>
      <c r="K5456" s="179">
        <v>0</v>
      </c>
      <c r="L5456" s="179">
        <v>0</v>
      </c>
      <c r="M5456" s="179">
        <v>167472.60792132371</v>
      </c>
      <c r="N5456" s="179">
        <v>0</v>
      </c>
      <c r="O5456" s="179">
        <v>0</v>
      </c>
      <c r="P5456" s="179">
        <v>0</v>
      </c>
      <c r="Q5456" s="179">
        <v>0</v>
      </c>
      <c r="R5456" s="180">
        <v>0</v>
      </c>
      <c r="S5456" s="180">
        <v>0</v>
      </c>
      <c r="T5456" s="180">
        <v>0</v>
      </c>
    </row>
    <row r="5457" spans="2:20" x14ac:dyDescent="0.3">
      <c r="B5457" s="19">
        <v>5454</v>
      </c>
      <c r="C5457" s="179">
        <v>0</v>
      </c>
      <c r="D5457" s="179">
        <v>0</v>
      </c>
      <c r="E5457" s="179">
        <v>76468.197794724678</v>
      </c>
      <c r="F5457" s="179">
        <v>0</v>
      </c>
      <c r="G5457" s="179">
        <v>0</v>
      </c>
      <c r="H5457" s="179">
        <v>12443.415882170766</v>
      </c>
      <c r="I5457" s="179">
        <v>0</v>
      </c>
      <c r="J5457" s="179">
        <v>0</v>
      </c>
      <c r="K5457" s="179">
        <v>0</v>
      </c>
      <c r="L5457" s="179">
        <v>0</v>
      </c>
      <c r="M5457" s="179">
        <v>10946.613367715307</v>
      </c>
      <c r="N5457" s="179">
        <v>0</v>
      </c>
      <c r="O5457" s="179">
        <v>0</v>
      </c>
      <c r="P5457" s="179">
        <v>0</v>
      </c>
      <c r="Q5457" s="179">
        <v>0</v>
      </c>
      <c r="R5457" s="180">
        <v>0</v>
      </c>
      <c r="S5457" s="180">
        <v>0</v>
      </c>
      <c r="T5457" s="180">
        <v>0</v>
      </c>
    </row>
    <row r="5458" spans="2:20" x14ac:dyDescent="0.3">
      <c r="B5458" s="19">
        <v>5455</v>
      </c>
      <c r="C5458" s="179">
        <v>0</v>
      </c>
      <c r="D5458" s="179">
        <v>0</v>
      </c>
      <c r="E5458" s="179">
        <v>39543.993259428171</v>
      </c>
      <c r="F5458" s="179">
        <v>0</v>
      </c>
      <c r="G5458" s="179">
        <v>0</v>
      </c>
      <c r="H5458" s="179">
        <v>447300.42048224685</v>
      </c>
      <c r="I5458" s="179">
        <v>0</v>
      </c>
      <c r="J5458" s="179">
        <v>0</v>
      </c>
      <c r="K5458" s="179">
        <v>0</v>
      </c>
      <c r="L5458" s="179">
        <v>0</v>
      </c>
      <c r="M5458" s="179">
        <v>48450.125922933286</v>
      </c>
      <c r="N5458" s="179">
        <v>0</v>
      </c>
      <c r="O5458" s="179">
        <v>0</v>
      </c>
      <c r="P5458" s="179">
        <v>0</v>
      </c>
      <c r="Q5458" s="179">
        <v>0</v>
      </c>
      <c r="R5458" s="180">
        <v>0</v>
      </c>
      <c r="S5458" s="180">
        <v>0</v>
      </c>
      <c r="T5458" s="180">
        <v>0</v>
      </c>
    </row>
    <row r="5459" spans="2:20" x14ac:dyDescent="0.3">
      <c r="B5459" s="19">
        <v>5456</v>
      </c>
      <c r="C5459" s="179">
        <v>1</v>
      </c>
      <c r="D5459" s="179">
        <v>236533.10605807419</v>
      </c>
      <c r="E5459" s="179">
        <v>73185.806622412158</v>
      </c>
      <c r="F5459" s="179">
        <v>0</v>
      </c>
      <c r="G5459" s="179">
        <v>0</v>
      </c>
      <c r="H5459" s="179">
        <v>163063.9489779518</v>
      </c>
      <c r="I5459" s="179">
        <v>0</v>
      </c>
      <c r="J5459" s="179">
        <v>0</v>
      </c>
      <c r="K5459" s="179">
        <v>0</v>
      </c>
      <c r="L5459" s="179">
        <v>0</v>
      </c>
      <c r="M5459" s="179">
        <v>392258.09297606297</v>
      </c>
      <c r="N5459" s="179">
        <v>0</v>
      </c>
      <c r="O5459" s="179">
        <v>0</v>
      </c>
      <c r="P5459" s="179">
        <v>0</v>
      </c>
      <c r="Q5459" s="179">
        <v>0</v>
      </c>
      <c r="R5459" s="180">
        <v>0</v>
      </c>
      <c r="S5459" s="180">
        <v>0</v>
      </c>
      <c r="T5459" s="180">
        <v>236533.10605807419</v>
      </c>
    </row>
    <row r="5460" spans="2:20" x14ac:dyDescent="0.3">
      <c r="B5460" s="19">
        <v>5457</v>
      </c>
      <c r="C5460" s="179">
        <v>0</v>
      </c>
      <c r="D5460" s="179">
        <v>0</v>
      </c>
      <c r="E5460" s="179">
        <v>2562920.820388847</v>
      </c>
      <c r="F5460" s="179">
        <v>0</v>
      </c>
      <c r="G5460" s="179">
        <v>0</v>
      </c>
      <c r="H5460" s="179">
        <v>23456.311082239165</v>
      </c>
      <c r="I5460" s="179">
        <v>0</v>
      </c>
      <c r="J5460" s="179">
        <v>0</v>
      </c>
      <c r="K5460" s="179">
        <v>0</v>
      </c>
      <c r="L5460" s="179">
        <v>0</v>
      </c>
      <c r="M5460" s="179">
        <v>333635.35582863563</v>
      </c>
      <c r="N5460" s="179">
        <v>0</v>
      </c>
      <c r="O5460" s="179">
        <v>0</v>
      </c>
      <c r="P5460" s="179">
        <v>0</v>
      </c>
      <c r="Q5460" s="179">
        <v>0</v>
      </c>
      <c r="R5460" s="180">
        <v>0</v>
      </c>
      <c r="S5460" s="180">
        <v>0</v>
      </c>
      <c r="T5460" s="180">
        <v>0</v>
      </c>
    </row>
    <row r="5461" spans="2:20" x14ac:dyDescent="0.3">
      <c r="B5461" s="19">
        <v>5458</v>
      </c>
      <c r="C5461" s="179">
        <v>0</v>
      </c>
      <c r="D5461" s="179">
        <v>0</v>
      </c>
      <c r="E5461" s="179">
        <v>439314.89873575815</v>
      </c>
      <c r="F5461" s="179">
        <v>0</v>
      </c>
      <c r="G5461" s="179">
        <v>0</v>
      </c>
      <c r="H5461" s="179">
        <v>156851.53621762234</v>
      </c>
      <c r="I5461" s="179">
        <v>0</v>
      </c>
      <c r="J5461" s="179">
        <v>0</v>
      </c>
      <c r="K5461" s="179">
        <v>0</v>
      </c>
      <c r="L5461" s="179">
        <v>0</v>
      </c>
      <c r="M5461" s="179">
        <v>568765.15899702243</v>
      </c>
      <c r="N5461" s="179">
        <v>0</v>
      </c>
      <c r="O5461" s="179">
        <v>0</v>
      </c>
      <c r="P5461" s="179">
        <v>0</v>
      </c>
      <c r="Q5461" s="179">
        <v>0</v>
      </c>
      <c r="R5461" s="180">
        <v>0</v>
      </c>
      <c r="S5461" s="180">
        <v>0</v>
      </c>
      <c r="T5461" s="180">
        <v>0</v>
      </c>
    </row>
    <row r="5462" spans="2:20" x14ac:dyDescent="0.3">
      <c r="B5462" s="19">
        <v>5459</v>
      </c>
      <c r="C5462" s="179">
        <v>0</v>
      </c>
      <c r="D5462" s="179">
        <v>0</v>
      </c>
      <c r="E5462" s="179">
        <v>194591.69733209501</v>
      </c>
      <c r="F5462" s="179">
        <v>0</v>
      </c>
      <c r="G5462" s="179">
        <v>0</v>
      </c>
      <c r="H5462" s="179">
        <v>6506.7825529307975</v>
      </c>
      <c r="I5462" s="179">
        <v>0</v>
      </c>
      <c r="J5462" s="179">
        <v>0</v>
      </c>
      <c r="K5462" s="179">
        <v>0</v>
      </c>
      <c r="L5462" s="179">
        <v>0</v>
      </c>
      <c r="M5462" s="179">
        <v>872466.12685608526</v>
      </c>
      <c r="N5462" s="179">
        <v>0</v>
      </c>
      <c r="O5462" s="179">
        <v>0</v>
      </c>
      <c r="P5462" s="179">
        <v>0</v>
      </c>
      <c r="Q5462" s="179">
        <v>0</v>
      </c>
      <c r="R5462" s="180">
        <v>0</v>
      </c>
      <c r="S5462" s="180">
        <v>0</v>
      </c>
      <c r="T5462" s="180">
        <v>0</v>
      </c>
    </row>
    <row r="5463" spans="2:20" x14ac:dyDescent="0.3">
      <c r="B5463" s="19">
        <v>5460</v>
      </c>
      <c r="C5463" s="179">
        <v>0</v>
      </c>
      <c r="D5463" s="179">
        <v>0</v>
      </c>
      <c r="E5463" s="179">
        <v>37997.683356799083</v>
      </c>
      <c r="F5463" s="179">
        <v>0</v>
      </c>
      <c r="G5463" s="179">
        <v>0</v>
      </c>
      <c r="H5463" s="179">
        <v>35398.876491883595</v>
      </c>
      <c r="I5463" s="179">
        <v>0</v>
      </c>
      <c r="J5463" s="179">
        <v>0</v>
      </c>
      <c r="K5463" s="179">
        <v>0</v>
      </c>
      <c r="L5463" s="179">
        <v>0</v>
      </c>
      <c r="M5463" s="179">
        <v>93655.05039479227</v>
      </c>
      <c r="N5463" s="179">
        <v>0</v>
      </c>
      <c r="O5463" s="179">
        <v>0</v>
      </c>
      <c r="P5463" s="179">
        <v>0</v>
      </c>
      <c r="Q5463" s="179">
        <v>0</v>
      </c>
      <c r="R5463" s="180">
        <v>0</v>
      </c>
      <c r="S5463" s="180">
        <v>0</v>
      </c>
      <c r="T5463" s="180">
        <v>0</v>
      </c>
    </row>
    <row r="5464" spans="2:20" x14ac:dyDescent="0.3">
      <c r="B5464" s="19">
        <v>5461</v>
      </c>
      <c r="C5464" s="179">
        <v>0</v>
      </c>
      <c r="D5464" s="179">
        <v>0</v>
      </c>
      <c r="E5464" s="179">
        <v>30119.479372490983</v>
      </c>
      <c r="F5464" s="179">
        <v>0</v>
      </c>
      <c r="G5464" s="179">
        <v>0</v>
      </c>
      <c r="H5464" s="179">
        <v>21589.941604490639</v>
      </c>
      <c r="I5464" s="179">
        <v>0</v>
      </c>
      <c r="J5464" s="179">
        <v>0</v>
      </c>
      <c r="K5464" s="179">
        <v>0</v>
      </c>
      <c r="L5464" s="179">
        <v>0</v>
      </c>
      <c r="M5464" s="179">
        <v>418274.48501616472</v>
      </c>
      <c r="N5464" s="179">
        <v>0</v>
      </c>
      <c r="O5464" s="179">
        <v>0</v>
      </c>
      <c r="P5464" s="179">
        <v>0</v>
      </c>
      <c r="Q5464" s="179">
        <v>0</v>
      </c>
      <c r="R5464" s="180">
        <v>0</v>
      </c>
      <c r="S5464" s="180">
        <v>0</v>
      </c>
      <c r="T5464" s="180">
        <v>0</v>
      </c>
    </row>
    <row r="5465" spans="2:20" x14ac:dyDescent="0.3">
      <c r="B5465" s="19">
        <v>5462</v>
      </c>
      <c r="C5465" s="179">
        <v>0</v>
      </c>
      <c r="D5465" s="179">
        <v>0</v>
      </c>
      <c r="E5465" s="179">
        <v>225713.4273028686</v>
      </c>
      <c r="F5465" s="179">
        <v>0</v>
      </c>
      <c r="G5465" s="179">
        <v>0</v>
      </c>
      <c r="H5465" s="179">
        <v>18813.103843835601</v>
      </c>
      <c r="I5465" s="179">
        <v>0</v>
      </c>
      <c r="J5465" s="179">
        <v>0</v>
      </c>
      <c r="K5465" s="179">
        <v>0</v>
      </c>
      <c r="L5465" s="179">
        <v>0</v>
      </c>
      <c r="M5465" s="179">
        <v>63560.406986715738</v>
      </c>
      <c r="N5465" s="179">
        <v>0</v>
      </c>
      <c r="O5465" s="179">
        <v>0</v>
      </c>
      <c r="P5465" s="179">
        <v>0</v>
      </c>
      <c r="Q5465" s="179">
        <v>0</v>
      </c>
      <c r="R5465" s="180">
        <v>0</v>
      </c>
      <c r="S5465" s="180">
        <v>0</v>
      </c>
      <c r="T5465" s="180">
        <v>0</v>
      </c>
    </row>
    <row r="5466" spans="2:20" x14ac:dyDescent="0.3">
      <c r="B5466" s="19">
        <v>5463</v>
      </c>
      <c r="C5466" s="179">
        <v>0</v>
      </c>
      <c r="D5466" s="179">
        <v>0</v>
      </c>
      <c r="E5466" s="179">
        <v>111062.83765623326</v>
      </c>
      <c r="F5466" s="179">
        <v>0</v>
      </c>
      <c r="G5466" s="179">
        <v>0</v>
      </c>
      <c r="H5466" s="179">
        <v>7889.6389142073667</v>
      </c>
      <c r="I5466" s="179">
        <v>0</v>
      </c>
      <c r="J5466" s="179">
        <v>0</v>
      </c>
      <c r="K5466" s="179">
        <v>0</v>
      </c>
      <c r="L5466" s="179">
        <v>0</v>
      </c>
      <c r="M5466" s="179">
        <v>52290.101221797726</v>
      </c>
      <c r="N5466" s="179">
        <v>0</v>
      </c>
      <c r="O5466" s="179">
        <v>0</v>
      </c>
      <c r="P5466" s="179">
        <v>0</v>
      </c>
      <c r="Q5466" s="179">
        <v>0</v>
      </c>
      <c r="R5466" s="180">
        <v>0</v>
      </c>
      <c r="S5466" s="180">
        <v>0</v>
      </c>
      <c r="T5466" s="180">
        <v>0</v>
      </c>
    </row>
    <row r="5467" spans="2:20" x14ac:dyDescent="0.3">
      <c r="B5467" s="19">
        <v>5464</v>
      </c>
      <c r="C5467" s="179">
        <v>0</v>
      </c>
      <c r="D5467" s="179">
        <v>0</v>
      </c>
      <c r="E5467" s="179">
        <v>344803.9764543132</v>
      </c>
      <c r="F5467" s="179">
        <v>0</v>
      </c>
      <c r="G5467" s="179">
        <v>0</v>
      </c>
      <c r="H5467" s="179">
        <v>23298.890398137144</v>
      </c>
      <c r="I5467" s="179">
        <v>0</v>
      </c>
      <c r="J5467" s="179">
        <v>0</v>
      </c>
      <c r="K5467" s="179">
        <v>0</v>
      </c>
      <c r="L5467" s="179">
        <v>0</v>
      </c>
      <c r="M5467" s="179">
        <v>229940.06428333369</v>
      </c>
      <c r="N5467" s="179">
        <v>0</v>
      </c>
      <c r="O5467" s="179">
        <v>0</v>
      </c>
      <c r="P5467" s="179">
        <v>0</v>
      </c>
      <c r="Q5467" s="179">
        <v>0</v>
      </c>
      <c r="R5467" s="180">
        <v>0</v>
      </c>
      <c r="S5467" s="180">
        <v>0</v>
      </c>
      <c r="T5467" s="180">
        <v>0</v>
      </c>
    </row>
    <row r="5468" spans="2:20" x14ac:dyDescent="0.3">
      <c r="B5468" s="19">
        <v>5465</v>
      </c>
      <c r="C5468" s="179">
        <v>0</v>
      </c>
      <c r="D5468" s="179">
        <v>0</v>
      </c>
      <c r="E5468" s="179">
        <v>98079.133612655787</v>
      </c>
      <c r="F5468" s="179">
        <v>0</v>
      </c>
      <c r="G5468" s="179">
        <v>0</v>
      </c>
      <c r="H5468" s="179">
        <v>152632.20154772382</v>
      </c>
      <c r="I5468" s="179">
        <v>0</v>
      </c>
      <c r="J5468" s="179">
        <v>0</v>
      </c>
      <c r="K5468" s="179">
        <v>0</v>
      </c>
      <c r="L5468" s="179">
        <v>0</v>
      </c>
      <c r="M5468" s="179">
        <v>147265.73540885389</v>
      </c>
      <c r="N5468" s="179">
        <v>0</v>
      </c>
      <c r="O5468" s="179">
        <v>0</v>
      </c>
      <c r="P5468" s="179">
        <v>0</v>
      </c>
      <c r="Q5468" s="179">
        <v>0</v>
      </c>
      <c r="R5468" s="180">
        <v>0</v>
      </c>
      <c r="S5468" s="180">
        <v>0</v>
      </c>
      <c r="T5468" s="180">
        <v>0</v>
      </c>
    </row>
    <row r="5469" spans="2:20" x14ac:dyDescent="0.3">
      <c r="B5469" s="19">
        <v>5466</v>
      </c>
      <c r="C5469" s="179">
        <v>0</v>
      </c>
      <c r="D5469" s="179">
        <v>0</v>
      </c>
      <c r="E5469" s="179">
        <v>19277.628928660466</v>
      </c>
      <c r="F5469" s="179">
        <v>0</v>
      </c>
      <c r="G5469" s="179">
        <v>0</v>
      </c>
      <c r="H5469" s="179">
        <v>89066.053751417887</v>
      </c>
      <c r="I5469" s="179">
        <v>0</v>
      </c>
      <c r="J5469" s="179">
        <v>0</v>
      </c>
      <c r="K5469" s="179">
        <v>0</v>
      </c>
      <c r="L5469" s="179">
        <v>0</v>
      </c>
      <c r="M5469" s="179">
        <v>17821.701492127217</v>
      </c>
      <c r="N5469" s="179">
        <v>0</v>
      </c>
      <c r="O5469" s="179">
        <v>0</v>
      </c>
      <c r="P5469" s="179">
        <v>0</v>
      </c>
      <c r="Q5469" s="179">
        <v>0</v>
      </c>
      <c r="R5469" s="180">
        <v>0</v>
      </c>
      <c r="S5469" s="180">
        <v>0</v>
      </c>
      <c r="T5469" s="180">
        <v>0</v>
      </c>
    </row>
    <row r="5470" spans="2:20" x14ac:dyDescent="0.3">
      <c r="B5470" s="19">
        <v>5467</v>
      </c>
      <c r="C5470" s="179">
        <v>0</v>
      </c>
      <c r="D5470" s="179">
        <v>0</v>
      </c>
      <c r="E5470" s="179">
        <v>231234.93914663058</v>
      </c>
      <c r="F5470" s="179">
        <v>0</v>
      </c>
      <c r="G5470" s="179">
        <v>0</v>
      </c>
      <c r="H5470" s="179">
        <v>22025.120758033256</v>
      </c>
      <c r="I5470" s="179">
        <v>0</v>
      </c>
      <c r="J5470" s="179">
        <v>0</v>
      </c>
      <c r="K5470" s="179">
        <v>0</v>
      </c>
      <c r="L5470" s="179">
        <v>0</v>
      </c>
      <c r="M5470" s="179">
        <v>2912.1935700673912</v>
      </c>
      <c r="N5470" s="179">
        <v>0</v>
      </c>
      <c r="O5470" s="179">
        <v>0</v>
      </c>
      <c r="P5470" s="179">
        <v>0</v>
      </c>
      <c r="Q5470" s="179">
        <v>0</v>
      </c>
      <c r="R5470" s="180">
        <v>0</v>
      </c>
      <c r="S5470" s="180">
        <v>0</v>
      </c>
      <c r="T5470" s="180">
        <v>0</v>
      </c>
    </row>
    <row r="5471" spans="2:20" x14ac:dyDescent="0.3">
      <c r="B5471" s="19">
        <v>5468</v>
      </c>
      <c r="C5471" s="179">
        <v>0</v>
      </c>
      <c r="D5471" s="179">
        <v>0</v>
      </c>
      <c r="E5471" s="179">
        <v>57843.171005151722</v>
      </c>
      <c r="F5471" s="179">
        <v>0</v>
      </c>
      <c r="G5471" s="179">
        <v>0</v>
      </c>
      <c r="H5471" s="179">
        <v>95924.38137065187</v>
      </c>
      <c r="I5471" s="179">
        <v>0</v>
      </c>
      <c r="J5471" s="179">
        <v>0</v>
      </c>
      <c r="K5471" s="179">
        <v>0</v>
      </c>
      <c r="L5471" s="179">
        <v>0</v>
      </c>
      <c r="M5471" s="179">
        <v>4622.8837797933311</v>
      </c>
      <c r="N5471" s="179">
        <v>0</v>
      </c>
      <c r="O5471" s="179">
        <v>0</v>
      </c>
      <c r="P5471" s="179">
        <v>0</v>
      </c>
      <c r="Q5471" s="179">
        <v>0</v>
      </c>
      <c r="R5471" s="180">
        <v>0</v>
      </c>
      <c r="S5471" s="180">
        <v>0</v>
      </c>
      <c r="T5471" s="180">
        <v>0</v>
      </c>
    </row>
    <row r="5472" spans="2:20" x14ac:dyDescent="0.3">
      <c r="B5472" s="19">
        <v>5469</v>
      </c>
      <c r="C5472" s="179">
        <v>0</v>
      </c>
      <c r="D5472" s="179">
        <v>0</v>
      </c>
      <c r="E5472" s="179">
        <v>40108.520477833168</v>
      </c>
      <c r="F5472" s="179">
        <v>0</v>
      </c>
      <c r="G5472" s="179">
        <v>0</v>
      </c>
      <c r="H5472" s="179">
        <v>464668.94616665714</v>
      </c>
      <c r="I5472" s="179">
        <v>0</v>
      </c>
      <c r="J5472" s="179">
        <v>0</v>
      </c>
      <c r="K5472" s="179">
        <v>0</v>
      </c>
      <c r="L5472" s="179">
        <v>0</v>
      </c>
      <c r="M5472" s="179">
        <v>167915.32031793057</v>
      </c>
      <c r="N5472" s="179">
        <v>0</v>
      </c>
      <c r="O5472" s="179">
        <v>0</v>
      </c>
      <c r="P5472" s="179">
        <v>0</v>
      </c>
      <c r="Q5472" s="179">
        <v>0</v>
      </c>
      <c r="R5472" s="180">
        <v>0</v>
      </c>
      <c r="S5472" s="180">
        <v>0</v>
      </c>
      <c r="T5472" s="180">
        <v>0</v>
      </c>
    </row>
    <row r="5473" spans="2:20" x14ac:dyDescent="0.3">
      <c r="B5473" s="19">
        <v>5470</v>
      </c>
      <c r="C5473" s="179">
        <v>0</v>
      </c>
      <c r="D5473" s="179">
        <v>0</v>
      </c>
      <c r="E5473" s="179">
        <v>30982.158146294936</v>
      </c>
      <c r="F5473" s="179">
        <v>0</v>
      </c>
      <c r="G5473" s="179">
        <v>0</v>
      </c>
      <c r="H5473" s="179">
        <v>32578.537536910248</v>
      </c>
      <c r="I5473" s="179">
        <v>0</v>
      </c>
      <c r="J5473" s="179">
        <v>0</v>
      </c>
      <c r="K5473" s="179">
        <v>0</v>
      </c>
      <c r="L5473" s="179">
        <v>0</v>
      </c>
      <c r="M5473" s="179">
        <v>7410.0711366416099</v>
      </c>
      <c r="N5473" s="179">
        <v>0</v>
      </c>
      <c r="O5473" s="179">
        <v>0</v>
      </c>
      <c r="P5473" s="179">
        <v>0</v>
      </c>
      <c r="Q5473" s="179">
        <v>0</v>
      </c>
      <c r="R5473" s="180">
        <v>0</v>
      </c>
      <c r="S5473" s="180">
        <v>0</v>
      </c>
      <c r="T5473" s="180">
        <v>0</v>
      </c>
    </row>
    <row r="5474" spans="2:20" x14ac:dyDescent="0.3">
      <c r="B5474" s="19">
        <v>5471</v>
      </c>
      <c r="C5474" s="179">
        <v>0</v>
      </c>
      <c r="D5474" s="179">
        <v>0</v>
      </c>
      <c r="E5474" s="179">
        <v>90800.58140959384</v>
      </c>
      <c r="F5474" s="179">
        <v>0</v>
      </c>
      <c r="G5474" s="179">
        <v>0</v>
      </c>
      <c r="H5474" s="179">
        <v>60361.389402884495</v>
      </c>
      <c r="I5474" s="179">
        <v>0</v>
      </c>
      <c r="J5474" s="179">
        <v>0</v>
      </c>
      <c r="K5474" s="179">
        <v>0</v>
      </c>
      <c r="L5474" s="179">
        <v>0</v>
      </c>
      <c r="M5474" s="179">
        <v>6726.9641091077629</v>
      </c>
      <c r="N5474" s="179">
        <v>0</v>
      </c>
      <c r="O5474" s="179">
        <v>0</v>
      </c>
      <c r="P5474" s="179">
        <v>0</v>
      </c>
      <c r="Q5474" s="179">
        <v>0</v>
      </c>
      <c r="R5474" s="180">
        <v>0</v>
      </c>
      <c r="S5474" s="180">
        <v>0</v>
      </c>
      <c r="T5474" s="180">
        <v>0</v>
      </c>
    </row>
    <row r="5475" spans="2:20" x14ac:dyDescent="0.3">
      <c r="B5475" s="19">
        <v>5472</v>
      </c>
      <c r="C5475" s="179">
        <v>0</v>
      </c>
      <c r="D5475" s="179">
        <v>0</v>
      </c>
      <c r="E5475" s="179">
        <v>103301.15636513197</v>
      </c>
      <c r="F5475" s="179">
        <v>0</v>
      </c>
      <c r="G5475" s="179">
        <v>0</v>
      </c>
      <c r="H5475" s="179">
        <v>41142.248516856889</v>
      </c>
      <c r="I5475" s="179">
        <v>0</v>
      </c>
      <c r="J5475" s="179">
        <v>0</v>
      </c>
      <c r="K5475" s="179">
        <v>0</v>
      </c>
      <c r="L5475" s="179">
        <v>0</v>
      </c>
      <c r="M5475" s="179">
        <v>44711.530123457269</v>
      </c>
      <c r="N5475" s="179">
        <v>0</v>
      </c>
      <c r="O5475" s="179">
        <v>0</v>
      </c>
      <c r="P5475" s="179">
        <v>0</v>
      </c>
      <c r="Q5475" s="179">
        <v>0</v>
      </c>
      <c r="R5475" s="180">
        <v>0</v>
      </c>
      <c r="S5475" s="180">
        <v>0</v>
      </c>
      <c r="T5475" s="180">
        <v>0</v>
      </c>
    </row>
    <row r="5476" spans="2:20" x14ac:dyDescent="0.3">
      <c r="B5476" s="19">
        <v>5473</v>
      </c>
      <c r="C5476" s="179">
        <v>0</v>
      </c>
      <c r="D5476" s="179">
        <v>0</v>
      </c>
      <c r="E5476" s="179">
        <v>10411.127315727097</v>
      </c>
      <c r="F5476" s="179">
        <v>0</v>
      </c>
      <c r="G5476" s="179">
        <v>0</v>
      </c>
      <c r="H5476" s="179">
        <v>49146.693035019947</v>
      </c>
      <c r="I5476" s="179">
        <v>0</v>
      </c>
      <c r="J5476" s="179">
        <v>0</v>
      </c>
      <c r="K5476" s="179">
        <v>0</v>
      </c>
      <c r="L5476" s="179">
        <v>0</v>
      </c>
      <c r="M5476" s="179">
        <v>35141.148263142546</v>
      </c>
      <c r="N5476" s="179">
        <v>0</v>
      </c>
      <c r="O5476" s="179">
        <v>0</v>
      </c>
      <c r="P5476" s="179">
        <v>0</v>
      </c>
      <c r="Q5476" s="179">
        <v>0</v>
      </c>
      <c r="R5476" s="180">
        <v>0</v>
      </c>
      <c r="S5476" s="180">
        <v>0</v>
      </c>
      <c r="T5476" s="180">
        <v>0</v>
      </c>
    </row>
    <row r="5477" spans="2:20" x14ac:dyDescent="0.3">
      <c r="B5477" s="19">
        <v>5474</v>
      </c>
      <c r="C5477" s="179">
        <v>0</v>
      </c>
      <c r="D5477" s="179">
        <v>0</v>
      </c>
      <c r="E5477" s="179">
        <v>152575.57405340401</v>
      </c>
      <c r="F5477" s="179">
        <v>0</v>
      </c>
      <c r="G5477" s="179">
        <v>0</v>
      </c>
      <c r="H5477" s="179">
        <v>2084236.6300413588</v>
      </c>
      <c r="I5477" s="179">
        <v>0</v>
      </c>
      <c r="J5477" s="179">
        <v>0</v>
      </c>
      <c r="K5477" s="179">
        <v>0</v>
      </c>
      <c r="L5477" s="179">
        <v>0</v>
      </c>
      <c r="M5477" s="179">
        <v>264142.19189991895</v>
      </c>
      <c r="N5477" s="179">
        <v>0</v>
      </c>
      <c r="O5477" s="179">
        <v>0</v>
      </c>
      <c r="P5477" s="179">
        <v>0</v>
      </c>
      <c r="Q5477" s="179">
        <v>0</v>
      </c>
      <c r="R5477" s="180">
        <v>0</v>
      </c>
      <c r="S5477" s="180">
        <v>0</v>
      </c>
      <c r="T5477" s="180">
        <v>0</v>
      </c>
    </row>
    <row r="5478" spans="2:20" x14ac:dyDescent="0.3">
      <c r="B5478" s="19">
        <v>5475</v>
      </c>
      <c r="C5478" s="179">
        <v>0</v>
      </c>
      <c r="D5478" s="179">
        <v>0</v>
      </c>
      <c r="E5478" s="179">
        <v>379251.32810621918</v>
      </c>
      <c r="F5478" s="179">
        <v>0</v>
      </c>
      <c r="G5478" s="179">
        <v>0</v>
      </c>
      <c r="H5478" s="179">
        <v>378954.89969117142</v>
      </c>
      <c r="I5478" s="179">
        <v>0</v>
      </c>
      <c r="J5478" s="179">
        <v>0</v>
      </c>
      <c r="K5478" s="179">
        <v>0</v>
      </c>
      <c r="L5478" s="179">
        <v>0</v>
      </c>
      <c r="M5478" s="179">
        <v>2564.2588763491676</v>
      </c>
      <c r="N5478" s="179">
        <v>0</v>
      </c>
      <c r="O5478" s="179">
        <v>0</v>
      </c>
      <c r="P5478" s="179">
        <v>0</v>
      </c>
      <c r="Q5478" s="179">
        <v>0</v>
      </c>
      <c r="R5478" s="180">
        <v>0</v>
      </c>
      <c r="S5478" s="180">
        <v>0</v>
      </c>
      <c r="T5478" s="180">
        <v>0</v>
      </c>
    </row>
    <row r="5479" spans="2:20" x14ac:dyDescent="0.3">
      <c r="B5479" s="19">
        <v>5476</v>
      </c>
      <c r="C5479" s="179">
        <v>0</v>
      </c>
      <c r="D5479" s="179">
        <v>0</v>
      </c>
      <c r="E5479" s="179">
        <v>1022070.6550841136</v>
      </c>
      <c r="F5479" s="179">
        <v>0</v>
      </c>
      <c r="G5479" s="179">
        <v>0</v>
      </c>
      <c r="H5479" s="179">
        <v>549288.63269364974</v>
      </c>
      <c r="I5479" s="179">
        <v>0</v>
      </c>
      <c r="J5479" s="179">
        <v>0</v>
      </c>
      <c r="K5479" s="179">
        <v>0</v>
      </c>
      <c r="L5479" s="179">
        <v>0</v>
      </c>
      <c r="M5479" s="179">
        <v>126887.9788590937</v>
      </c>
      <c r="N5479" s="179">
        <v>0</v>
      </c>
      <c r="O5479" s="179">
        <v>0</v>
      </c>
      <c r="P5479" s="179">
        <v>0</v>
      </c>
      <c r="Q5479" s="179">
        <v>0</v>
      </c>
      <c r="R5479" s="180">
        <v>0</v>
      </c>
      <c r="S5479" s="180">
        <v>0</v>
      </c>
      <c r="T5479" s="180">
        <v>0</v>
      </c>
    </row>
    <row r="5480" spans="2:20" x14ac:dyDescent="0.3">
      <c r="B5480" s="19">
        <v>5477</v>
      </c>
      <c r="C5480" s="179">
        <v>0</v>
      </c>
      <c r="D5480" s="179">
        <v>0</v>
      </c>
      <c r="E5480" s="179">
        <v>30012.409016301921</v>
      </c>
      <c r="F5480" s="179">
        <v>0</v>
      </c>
      <c r="G5480" s="179">
        <v>0</v>
      </c>
      <c r="H5480" s="179">
        <v>98888.301465963537</v>
      </c>
      <c r="I5480" s="179">
        <v>0</v>
      </c>
      <c r="J5480" s="179">
        <v>0</v>
      </c>
      <c r="K5480" s="179">
        <v>0</v>
      </c>
      <c r="L5480" s="179">
        <v>0</v>
      </c>
      <c r="M5480" s="179">
        <v>2635.7547214312344</v>
      </c>
      <c r="N5480" s="179">
        <v>0</v>
      </c>
      <c r="O5480" s="179">
        <v>0</v>
      </c>
      <c r="P5480" s="179">
        <v>0</v>
      </c>
      <c r="Q5480" s="179">
        <v>0</v>
      </c>
      <c r="R5480" s="180">
        <v>0</v>
      </c>
      <c r="S5480" s="180">
        <v>0</v>
      </c>
      <c r="T5480" s="180">
        <v>0</v>
      </c>
    </row>
    <row r="5481" spans="2:20" x14ac:dyDescent="0.3">
      <c r="B5481" s="19">
        <v>5478</v>
      </c>
      <c r="C5481" s="179">
        <v>0</v>
      </c>
      <c r="D5481" s="179">
        <v>0</v>
      </c>
      <c r="E5481" s="179">
        <v>87440.254030768381</v>
      </c>
      <c r="F5481" s="179">
        <v>0</v>
      </c>
      <c r="G5481" s="179">
        <v>0</v>
      </c>
      <c r="H5481" s="179">
        <v>188838.21762371529</v>
      </c>
      <c r="I5481" s="179">
        <v>0</v>
      </c>
      <c r="J5481" s="179">
        <v>0</v>
      </c>
      <c r="K5481" s="179">
        <v>0</v>
      </c>
      <c r="L5481" s="179">
        <v>0</v>
      </c>
      <c r="M5481" s="179">
        <v>53627.055609263778</v>
      </c>
      <c r="N5481" s="179">
        <v>0</v>
      </c>
      <c r="O5481" s="179">
        <v>0</v>
      </c>
      <c r="P5481" s="179">
        <v>0</v>
      </c>
      <c r="Q5481" s="179">
        <v>0</v>
      </c>
      <c r="R5481" s="180">
        <v>0</v>
      </c>
      <c r="S5481" s="180">
        <v>0</v>
      </c>
      <c r="T5481" s="180">
        <v>0</v>
      </c>
    </row>
    <row r="5482" spans="2:20" x14ac:dyDescent="0.3">
      <c r="B5482" s="19">
        <v>5479</v>
      </c>
      <c r="C5482" s="179">
        <v>0</v>
      </c>
      <c r="D5482" s="179">
        <v>0</v>
      </c>
      <c r="E5482" s="179">
        <v>74950.514708718139</v>
      </c>
      <c r="F5482" s="179">
        <v>0</v>
      </c>
      <c r="G5482" s="179">
        <v>0</v>
      </c>
      <c r="H5482" s="179">
        <v>48395.487195992915</v>
      </c>
      <c r="I5482" s="179">
        <v>0</v>
      </c>
      <c r="J5482" s="179">
        <v>0</v>
      </c>
      <c r="K5482" s="179">
        <v>0</v>
      </c>
      <c r="L5482" s="179">
        <v>0</v>
      </c>
      <c r="M5482" s="179">
        <v>11857.051395266826</v>
      </c>
      <c r="N5482" s="179">
        <v>0</v>
      </c>
      <c r="O5482" s="179">
        <v>0</v>
      </c>
      <c r="P5482" s="179">
        <v>0</v>
      </c>
      <c r="Q5482" s="179">
        <v>0</v>
      </c>
      <c r="R5482" s="180">
        <v>0</v>
      </c>
      <c r="S5482" s="180">
        <v>0</v>
      </c>
      <c r="T5482" s="180">
        <v>0</v>
      </c>
    </row>
    <row r="5483" spans="2:20" x14ac:dyDescent="0.3">
      <c r="B5483" s="19">
        <v>5480</v>
      </c>
      <c r="C5483" s="179">
        <v>0</v>
      </c>
      <c r="D5483" s="179">
        <v>0</v>
      </c>
      <c r="E5483" s="179">
        <v>306861.14260435425</v>
      </c>
      <c r="F5483" s="179">
        <v>0</v>
      </c>
      <c r="G5483" s="179">
        <v>0</v>
      </c>
      <c r="H5483" s="179">
        <v>27203.494015218606</v>
      </c>
      <c r="I5483" s="179">
        <v>0</v>
      </c>
      <c r="J5483" s="179">
        <v>0</v>
      </c>
      <c r="K5483" s="179">
        <v>0</v>
      </c>
      <c r="L5483" s="179">
        <v>0</v>
      </c>
      <c r="M5483" s="179">
        <v>48486.580313832164</v>
      </c>
      <c r="N5483" s="179">
        <v>0</v>
      </c>
      <c r="O5483" s="179">
        <v>0</v>
      </c>
      <c r="P5483" s="179">
        <v>0</v>
      </c>
      <c r="Q5483" s="179">
        <v>0</v>
      </c>
      <c r="R5483" s="180">
        <v>0</v>
      </c>
      <c r="S5483" s="180">
        <v>0</v>
      </c>
      <c r="T5483" s="180">
        <v>0</v>
      </c>
    </row>
    <row r="5484" spans="2:20" x14ac:dyDescent="0.3">
      <c r="B5484" s="19">
        <v>5481</v>
      </c>
      <c r="C5484" s="179">
        <v>0</v>
      </c>
      <c r="D5484" s="179">
        <v>0</v>
      </c>
      <c r="E5484" s="179">
        <v>1023427.9237996744</v>
      </c>
      <c r="F5484" s="179">
        <v>0</v>
      </c>
      <c r="G5484" s="179">
        <v>0</v>
      </c>
      <c r="H5484" s="179">
        <v>22663.2828178216</v>
      </c>
      <c r="I5484" s="179">
        <v>0</v>
      </c>
      <c r="J5484" s="179">
        <v>0</v>
      </c>
      <c r="K5484" s="179">
        <v>0</v>
      </c>
      <c r="L5484" s="179">
        <v>0</v>
      </c>
      <c r="M5484" s="179">
        <v>23682.103954400627</v>
      </c>
      <c r="N5484" s="179">
        <v>0</v>
      </c>
      <c r="O5484" s="179">
        <v>0</v>
      </c>
      <c r="P5484" s="179">
        <v>0</v>
      </c>
      <c r="Q5484" s="179">
        <v>0</v>
      </c>
      <c r="R5484" s="180">
        <v>0</v>
      </c>
      <c r="S5484" s="180">
        <v>0</v>
      </c>
      <c r="T5484" s="180">
        <v>0</v>
      </c>
    </row>
    <row r="5485" spans="2:20" x14ac:dyDescent="0.3">
      <c r="B5485" s="19">
        <v>5482</v>
      </c>
      <c r="C5485" s="179">
        <v>0</v>
      </c>
      <c r="D5485" s="179">
        <v>0</v>
      </c>
      <c r="E5485" s="179">
        <v>11370.460149352812</v>
      </c>
      <c r="F5485" s="179">
        <v>0</v>
      </c>
      <c r="G5485" s="179">
        <v>0</v>
      </c>
      <c r="H5485" s="179">
        <v>583987.36833020567</v>
      </c>
      <c r="I5485" s="179">
        <v>0</v>
      </c>
      <c r="J5485" s="179">
        <v>0</v>
      </c>
      <c r="K5485" s="179">
        <v>0</v>
      </c>
      <c r="L5485" s="179">
        <v>0</v>
      </c>
      <c r="M5485" s="179">
        <v>124686.64661535855</v>
      </c>
      <c r="N5485" s="179">
        <v>0</v>
      </c>
      <c r="O5485" s="179">
        <v>0</v>
      </c>
      <c r="P5485" s="179">
        <v>0</v>
      </c>
      <c r="Q5485" s="179">
        <v>0</v>
      </c>
      <c r="R5485" s="180">
        <v>0</v>
      </c>
      <c r="S5485" s="180">
        <v>0</v>
      </c>
      <c r="T5485" s="180">
        <v>0</v>
      </c>
    </row>
    <row r="5486" spans="2:20" x14ac:dyDescent="0.3">
      <c r="B5486" s="19">
        <v>5483</v>
      </c>
      <c r="C5486" s="179">
        <v>0</v>
      </c>
      <c r="D5486" s="179">
        <v>0</v>
      </c>
      <c r="E5486" s="179">
        <v>142284.18131936467</v>
      </c>
      <c r="F5486" s="179">
        <v>0</v>
      </c>
      <c r="G5486" s="179">
        <v>0</v>
      </c>
      <c r="H5486" s="179">
        <v>54246.463404414753</v>
      </c>
      <c r="I5486" s="179">
        <v>0</v>
      </c>
      <c r="J5486" s="179">
        <v>0</v>
      </c>
      <c r="K5486" s="179">
        <v>0</v>
      </c>
      <c r="L5486" s="179">
        <v>0</v>
      </c>
      <c r="M5486" s="179">
        <v>34558.878636624206</v>
      </c>
      <c r="N5486" s="179">
        <v>0</v>
      </c>
      <c r="O5486" s="179">
        <v>0</v>
      </c>
      <c r="P5486" s="179">
        <v>0</v>
      </c>
      <c r="Q5486" s="179">
        <v>0</v>
      </c>
      <c r="R5486" s="180">
        <v>0</v>
      </c>
      <c r="S5486" s="180">
        <v>0</v>
      </c>
      <c r="T5486" s="180">
        <v>0</v>
      </c>
    </row>
    <row r="5487" spans="2:20" x14ac:dyDescent="0.3">
      <c r="B5487" s="19">
        <v>5484</v>
      </c>
      <c r="C5487" s="179">
        <v>0</v>
      </c>
      <c r="D5487" s="179">
        <v>0</v>
      </c>
      <c r="E5487" s="179">
        <v>790270.78043071309</v>
      </c>
      <c r="F5487" s="179">
        <v>0</v>
      </c>
      <c r="G5487" s="179">
        <v>0</v>
      </c>
      <c r="H5487" s="179">
        <v>100809.37057778638</v>
      </c>
      <c r="I5487" s="179">
        <v>0</v>
      </c>
      <c r="J5487" s="179">
        <v>0</v>
      </c>
      <c r="K5487" s="179">
        <v>0</v>
      </c>
      <c r="L5487" s="179">
        <v>0</v>
      </c>
      <c r="M5487" s="179">
        <v>332543.98752830731</v>
      </c>
      <c r="N5487" s="179">
        <v>0</v>
      </c>
      <c r="O5487" s="179">
        <v>0</v>
      </c>
      <c r="P5487" s="179">
        <v>0</v>
      </c>
      <c r="Q5487" s="179">
        <v>0</v>
      </c>
      <c r="R5487" s="180">
        <v>0</v>
      </c>
      <c r="S5487" s="180">
        <v>0</v>
      </c>
      <c r="T5487" s="180">
        <v>0</v>
      </c>
    </row>
    <row r="5488" spans="2:20" x14ac:dyDescent="0.3">
      <c r="B5488" s="19">
        <v>5485</v>
      </c>
      <c r="C5488" s="179">
        <v>0</v>
      </c>
      <c r="D5488" s="179">
        <v>0</v>
      </c>
      <c r="E5488" s="179">
        <v>9093.4824223105952</v>
      </c>
      <c r="F5488" s="179">
        <v>0</v>
      </c>
      <c r="G5488" s="179">
        <v>0</v>
      </c>
      <c r="H5488" s="179">
        <v>47960.220641798325</v>
      </c>
      <c r="I5488" s="179">
        <v>0</v>
      </c>
      <c r="J5488" s="179">
        <v>0</v>
      </c>
      <c r="K5488" s="179">
        <v>0</v>
      </c>
      <c r="L5488" s="179">
        <v>0</v>
      </c>
      <c r="M5488" s="179">
        <v>87463.472131785064</v>
      </c>
      <c r="N5488" s="179">
        <v>0</v>
      </c>
      <c r="O5488" s="179">
        <v>0</v>
      </c>
      <c r="P5488" s="179">
        <v>0</v>
      </c>
      <c r="Q5488" s="179">
        <v>0</v>
      </c>
      <c r="R5488" s="180">
        <v>0</v>
      </c>
      <c r="S5488" s="180">
        <v>0</v>
      </c>
      <c r="T5488" s="180">
        <v>0</v>
      </c>
    </row>
    <row r="5489" spans="2:20" x14ac:dyDescent="0.3">
      <c r="B5489" s="19">
        <v>5486</v>
      </c>
      <c r="C5489" s="179">
        <v>0</v>
      </c>
      <c r="D5489" s="179">
        <v>0</v>
      </c>
      <c r="E5489" s="179">
        <v>21738.395971258058</v>
      </c>
      <c r="F5489" s="179">
        <v>0</v>
      </c>
      <c r="G5489" s="179">
        <v>0</v>
      </c>
      <c r="H5489" s="179">
        <v>35226.914501561179</v>
      </c>
      <c r="I5489" s="179">
        <v>0</v>
      </c>
      <c r="J5489" s="179">
        <v>0</v>
      </c>
      <c r="K5489" s="179">
        <v>0</v>
      </c>
      <c r="L5489" s="179">
        <v>0</v>
      </c>
      <c r="M5489" s="179">
        <v>11008.750107181399</v>
      </c>
      <c r="N5489" s="179">
        <v>0</v>
      </c>
      <c r="O5489" s="179">
        <v>0</v>
      </c>
      <c r="P5489" s="179">
        <v>0</v>
      </c>
      <c r="Q5489" s="179">
        <v>0</v>
      </c>
      <c r="R5489" s="180">
        <v>0</v>
      </c>
      <c r="S5489" s="180">
        <v>0</v>
      </c>
      <c r="T5489" s="180">
        <v>0</v>
      </c>
    </row>
    <row r="5490" spans="2:20" x14ac:dyDescent="0.3">
      <c r="B5490" s="19">
        <v>5487</v>
      </c>
      <c r="C5490" s="179">
        <v>0</v>
      </c>
      <c r="D5490" s="179">
        <v>0</v>
      </c>
      <c r="E5490" s="179">
        <v>846962.86085720162</v>
      </c>
      <c r="F5490" s="179">
        <v>0</v>
      </c>
      <c r="G5490" s="179">
        <v>0</v>
      </c>
      <c r="H5490" s="179">
        <v>490362.94888661086</v>
      </c>
      <c r="I5490" s="179">
        <v>0</v>
      </c>
      <c r="J5490" s="179">
        <v>0</v>
      </c>
      <c r="K5490" s="179">
        <v>0</v>
      </c>
      <c r="L5490" s="179">
        <v>0</v>
      </c>
      <c r="M5490" s="179">
        <v>24896.982619048773</v>
      </c>
      <c r="N5490" s="179">
        <v>0</v>
      </c>
      <c r="O5490" s="179">
        <v>0</v>
      </c>
      <c r="P5490" s="179">
        <v>0</v>
      </c>
      <c r="Q5490" s="179">
        <v>0</v>
      </c>
      <c r="R5490" s="180">
        <v>0</v>
      </c>
      <c r="S5490" s="180">
        <v>0</v>
      </c>
      <c r="T5490" s="180">
        <v>0</v>
      </c>
    </row>
    <row r="5491" spans="2:20" x14ac:dyDescent="0.3">
      <c r="B5491" s="19">
        <v>5488</v>
      </c>
      <c r="C5491" s="179">
        <v>0</v>
      </c>
      <c r="D5491" s="179">
        <v>0</v>
      </c>
      <c r="E5491" s="179">
        <v>72831.7676888024</v>
      </c>
      <c r="F5491" s="179">
        <v>0</v>
      </c>
      <c r="G5491" s="179">
        <v>0</v>
      </c>
      <c r="H5491" s="179">
        <v>31001.042891807745</v>
      </c>
      <c r="I5491" s="179">
        <v>0</v>
      </c>
      <c r="J5491" s="179">
        <v>0</v>
      </c>
      <c r="K5491" s="179">
        <v>0</v>
      </c>
      <c r="L5491" s="179">
        <v>0</v>
      </c>
      <c r="M5491" s="179">
        <v>204161.19477862329</v>
      </c>
      <c r="N5491" s="179">
        <v>0</v>
      </c>
      <c r="O5491" s="179">
        <v>0</v>
      </c>
      <c r="P5491" s="179">
        <v>0</v>
      </c>
      <c r="Q5491" s="179">
        <v>0</v>
      </c>
      <c r="R5491" s="180">
        <v>0</v>
      </c>
      <c r="S5491" s="180">
        <v>0</v>
      </c>
      <c r="T5491" s="180">
        <v>0</v>
      </c>
    </row>
    <row r="5492" spans="2:20" x14ac:dyDescent="0.3">
      <c r="B5492" s="19">
        <v>5489</v>
      </c>
      <c r="C5492" s="179">
        <v>0</v>
      </c>
      <c r="D5492" s="179">
        <v>0</v>
      </c>
      <c r="E5492" s="179">
        <v>416709.12116124132</v>
      </c>
      <c r="F5492" s="179">
        <v>0</v>
      </c>
      <c r="G5492" s="179">
        <v>0</v>
      </c>
      <c r="H5492" s="179">
        <v>9651.3720093794836</v>
      </c>
      <c r="I5492" s="179">
        <v>0</v>
      </c>
      <c r="J5492" s="179">
        <v>0</v>
      </c>
      <c r="K5492" s="179">
        <v>0</v>
      </c>
      <c r="L5492" s="179">
        <v>0</v>
      </c>
      <c r="M5492" s="179">
        <v>155383.16630249165</v>
      </c>
      <c r="N5492" s="179">
        <v>0</v>
      </c>
      <c r="O5492" s="179">
        <v>0</v>
      </c>
      <c r="P5492" s="179">
        <v>0</v>
      </c>
      <c r="Q5492" s="179">
        <v>0</v>
      </c>
      <c r="R5492" s="180">
        <v>0</v>
      </c>
      <c r="S5492" s="180">
        <v>0</v>
      </c>
      <c r="T5492" s="180">
        <v>0</v>
      </c>
    </row>
    <row r="5493" spans="2:20" x14ac:dyDescent="0.3">
      <c r="B5493" s="19">
        <v>5490</v>
      </c>
      <c r="C5493" s="179">
        <v>0</v>
      </c>
      <c r="D5493" s="179">
        <v>0</v>
      </c>
      <c r="E5493" s="179">
        <v>413254.44690475124</v>
      </c>
      <c r="F5493" s="179">
        <v>0</v>
      </c>
      <c r="G5493" s="179">
        <v>0</v>
      </c>
      <c r="H5493" s="179">
        <v>68530.126023643475</v>
      </c>
      <c r="I5493" s="179">
        <v>0</v>
      </c>
      <c r="J5493" s="179">
        <v>0</v>
      </c>
      <c r="K5493" s="179">
        <v>104268.50169960293</v>
      </c>
      <c r="L5493" s="179">
        <v>1</v>
      </c>
      <c r="M5493" s="179">
        <v>91890.635353561913</v>
      </c>
      <c r="N5493" s="179">
        <v>0</v>
      </c>
      <c r="O5493" s="179">
        <v>0</v>
      </c>
      <c r="P5493" s="179">
        <v>0</v>
      </c>
      <c r="Q5493" s="179">
        <v>0</v>
      </c>
      <c r="R5493" s="180">
        <v>0</v>
      </c>
      <c r="S5493" s="180">
        <v>104268.50169960293</v>
      </c>
      <c r="T5493" s="180">
        <v>0</v>
      </c>
    </row>
    <row r="5494" spans="2:20" x14ac:dyDescent="0.3">
      <c r="B5494" s="19">
        <v>5491</v>
      </c>
      <c r="C5494" s="179">
        <v>0</v>
      </c>
      <c r="D5494" s="179">
        <v>0</v>
      </c>
      <c r="E5494" s="179">
        <v>146376.20776723739</v>
      </c>
      <c r="F5494" s="179">
        <v>1</v>
      </c>
      <c r="G5494" s="179">
        <v>97999.129395299096</v>
      </c>
      <c r="H5494" s="179">
        <v>107499.44774824892</v>
      </c>
      <c r="I5494" s="179">
        <v>0</v>
      </c>
      <c r="J5494" s="179">
        <v>0</v>
      </c>
      <c r="K5494" s="179">
        <v>0</v>
      </c>
      <c r="L5494" s="179">
        <v>0</v>
      </c>
      <c r="M5494" s="179">
        <v>189541.07035666541</v>
      </c>
      <c r="N5494" s="179">
        <v>0</v>
      </c>
      <c r="O5494" s="179">
        <v>0</v>
      </c>
      <c r="P5494" s="179">
        <v>0</v>
      </c>
      <c r="Q5494" s="179">
        <v>0</v>
      </c>
      <c r="R5494" s="180">
        <v>0</v>
      </c>
      <c r="S5494" s="180">
        <v>0</v>
      </c>
      <c r="T5494" s="180">
        <v>0</v>
      </c>
    </row>
    <row r="5495" spans="2:20" x14ac:dyDescent="0.3">
      <c r="B5495" s="19">
        <v>5492</v>
      </c>
      <c r="C5495" s="179">
        <v>0</v>
      </c>
      <c r="D5495" s="179">
        <v>0</v>
      </c>
      <c r="E5495" s="179">
        <v>1008702.9817823727</v>
      </c>
      <c r="F5495" s="179">
        <v>0</v>
      </c>
      <c r="G5495" s="179">
        <v>0</v>
      </c>
      <c r="H5495" s="179">
        <v>373538.55679127219</v>
      </c>
      <c r="I5495" s="179">
        <v>0</v>
      </c>
      <c r="J5495" s="179">
        <v>0</v>
      </c>
      <c r="K5495" s="179">
        <v>0</v>
      </c>
      <c r="L5495" s="179">
        <v>0</v>
      </c>
      <c r="M5495" s="179">
        <v>416637.71266471682</v>
      </c>
      <c r="N5495" s="179">
        <v>0</v>
      </c>
      <c r="O5495" s="179">
        <v>0</v>
      </c>
      <c r="P5495" s="179">
        <v>0</v>
      </c>
      <c r="Q5495" s="179">
        <v>0</v>
      </c>
      <c r="R5495" s="180">
        <v>0</v>
      </c>
      <c r="S5495" s="180">
        <v>0</v>
      </c>
      <c r="T5495" s="180">
        <v>0</v>
      </c>
    </row>
    <row r="5496" spans="2:20" x14ac:dyDescent="0.3">
      <c r="B5496" s="19">
        <v>5493</v>
      </c>
      <c r="C5496" s="179">
        <v>0</v>
      </c>
      <c r="D5496" s="179">
        <v>0</v>
      </c>
      <c r="E5496" s="179">
        <v>12203.94008480294</v>
      </c>
      <c r="F5496" s="179">
        <v>0</v>
      </c>
      <c r="G5496" s="179">
        <v>0</v>
      </c>
      <c r="H5496" s="179">
        <v>80946.417778147355</v>
      </c>
      <c r="I5496" s="179">
        <v>0</v>
      </c>
      <c r="J5496" s="179">
        <v>0</v>
      </c>
      <c r="K5496" s="179">
        <v>0</v>
      </c>
      <c r="L5496" s="179">
        <v>0</v>
      </c>
      <c r="M5496" s="179">
        <v>75582.260289219397</v>
      </c>
      <c r="N5496" s="179">
        <v>0</v>
      </c>
      <c r="O5496" s="179">
        <v>0</v>
      </c>
      <c r="P5496" s="179">
        <v>0</v>
      </c>
      <c r="Q5496" s="179">
        <v>0</v>
      </c>
      <c r="R5496" s="180">
        <v>0</v>
      </c>
      <c r="S5496" s="180">
        <v>0</v>
      </c>
      <c r="T5496" s="180">
        <v>0</v>
      </c>
    </row>
    <row r="5497" spans="2:20" x14ac:dyDescent="0.3">
      <c r="B5497" s="19">
        <v>5494</v>
      </c>
      <c r="C5497" s="179">
        <v>0</v>
      </c>
      <c r="D5497" s="179">
        <v>0</v>
      </c>
      <c r="E5497" s="179">
        <v>9207.1266437213399</v>
      </c>
      <c r="F5497" s="179">
        <v>0</v>
      </c>
      <c r="G5497" s="179">
        <v>0</v>
      </c>
      <c r="H5497" s="179">
        <v>47117.208464018018</v>
      </c>
      <c r="I5497" s="179">
        <v>0</v>
      </c>
      <c r="J5497" s="179">
        <v>0</v>
      </c>
      <c r="K5497" s="179">
        <v>0</v>
      </c>
      <c r="L5497" s="179">
        <v>0</v>
      </c>
      <c r="M5497" s="179">
        <v>8028.9951288369721</v>
      </c>
      <c r="N5497" s="179">
        <v>0</v>
      </c>
      <c r="O5497" s="179">
        <v>0</v>
      </c>
      <c r="P5497" s="179">
        <v>0</v>
      </c>
      <c r="Q5497" s="179">
        <v>0</v>
      </c>
      <c r="R5497" s="180">
        <v>0</v>
      </c>
      <c r="S5497" s="180">
        <v>0</v>
      </c>
      <c r="T5497" s="180">
        <v>0</v>
      </c>
    </row>
    <row r="5498" spans="2:20" x14ac:dyDescent="0.3">
      <c r="B5498" s="19">
        <v>5495</v>
      </c>
      <c r="C5498" s="179">
        <v>0</v>
      </c>
      <c r="D5498" s="179">
        <v>0</v>
      </c>
      <c r="E5498" s="179">
        <v>55289.152669041017</v>
      </c>
      <c r="F5498" s="179">
        <v>0</v>
      </c>
      <c r="G5498" s="179">
        <v>0</v>
      </c>
      <c r="H5498" s="179">
        <v>139198.16959122478</v>
      </c>
      <c r="I5498" s="179">
        <v>0</v>
      </c>
      <c r="J5498" s="179">
        <v>0</v>
      </c>
      <c r="K5498" s="179">
        <v>0</v>
      </c>
      <c r="L5498" s="179">
        <v>0</v>
      </c>
      <c r="M5498" s="179">
        <v>3357.4232913641604</v>
      </c>
      <c r="N5498" s="179">
        <v>0</v>
      </c>
      <c r="O5498" s="179">
        <v>0</v>
      </c>
      <c r="P5498" s="179">
        <v>0</v>
      </c>
      <c r="Q5498" s="179">
        <v>0</v>
      </c>
      <c r="R5498" s="180">
        <v>0</v>
      </c>
      <c r="S5498" s="180">
        <v>0</v>
      </c>
      <c r="T5498" s="180">
        <v>0</v>
      </c>
    </row>
    <row r="5499" spans="2:20" x14ac:dyDescent="0.3">
      <c r="B5499" s="19">
        <v>5496</v>
      </c>
      <c r="C5499" s="179">
        <v>0</v>
      </c>
      <c r="D5499" s="179">
        <v>0</v>
      </c>
      <c r="E5499" s="179">
        <v>527204.24658384081</v>
      </c>
      <c r="F5499" s="179">
        <v>0</v>
      </c>
      <c r="G5499" s="179">
        <v>0</v>
      </c>
      <c r="H5499" s="179">
        <v>22101.687808572391</v>
      </c>
      <c r="I5499" s="179">
        <v>0</v>
      </c>
      <c r="J5499" s="179">
        <v>0</v>
      </c>
      <c r="K5499" s="179">
        <v>0</v>
      </c>
      <c r="L5499" s="179">
        <v>0</v>
      </c>
      <c r="M5499" s="179">
        <v>80147.533806890293</v>
      </c>
      <c r="N5499" s="179">
        <v>0</v>
      </c>
      <c r="O5499" s="179">
        <v>0</v>
      </c>
      <c r="P5499" s="179">
        <v>0</v>
      </c>
      <c r="Q5499" s="179">
        <v>0</v>
      </c>
      <c r="R5499" s="180">
        <v>0</v>
      </c>
      <c r="S5499" s="180">
        <v>0</v>
      </c>
      <c r="T5499" s="180">
        <v>0</v>
      </c>
    </row>
    <row r="5500" spans="2:20" x14ac:dyDescent="0.3">
      <c r="B5500" s="19">
        <v>5497</v>
      </c>
      <c r="C5500" s="179">
        <v>0</v>
      </c>
      <c r="D5500" s="179">
        <v>0</v>
      </c>
      <c r="E5500" s="179">
        <v>241577.20424627292</v>
      </c>
      <c r="F5500" s="179">
        <v>0</v>
      </c>
      <c r="G5500" s="179">
        <v>0</v>
      </c>
      <c r="H5500" s="179">
        <v>1690240.4513277982</v>
      </c>
      <c r="I5500" s="179">
        <v>0</v>
      </c>
      <c r="J5500" s="179">
        <v>0</v>
      </c>
      <c r="K5500" s="179">
        <v>0</v>
      </c>
      <c r="L5500" s="179">
        <v>0</v>
      </c>
      <c r="M5500" s="179">
        <v>20013.457317167537</v>
      </c>
      <c r="N5500" s="179">
        <v>0</v>
      </c>
      <c r="O5500" s="179">
        <v>0</v>
      </c>
      <c r="P5500" s="179">
        <v>0</v>
      </c>
      <c r="Q5500" s="179">
        <v>0</v>
      </c>
      <c r="R5500" s="180">
        <v>0</v>
      </c>
      <c r="S5500" s="180">
        <v>0</v>
      </c>
      <c r="T5500" s="180">
        <v>0</v>
      </c>
    </row>
    <row r="5501" spans="2:20" x14ac:dyDescent="0.3">
      <c r="B5501" s="19">
        <v>5498</v>
      </c>
      <c r="C5501" s="179">
        <v>1</v>
      </c>
      <c r="D5501" s="179">
        <v>144558.83112266654</v>
      </c>
      <c r="E5501" s="179">
        <v>140526.39761722839</v>
      </c>
      <c r="F5501" s="179">
        <v>0</v>
      </c>
      <c r="G5501" s="179">
        <v>0</v>
      </c>
      <c r="H5501" s="179">
        <v>120760.15415964744</v>
      </c>
      <c r="I5501" s="179">
        <v>0</v>
      </c>
      <c r="J5501" s="179">
        <v>0</v>
      </c>
      <c r="K5501" s="179">
        <v>0</v>
      </c>
      <c r="L5501" s="179">
        <v>0</v>
      </c>
      <c r="M5501" s="179">
        <v>205546.43415082913</v>
      </c>
      <c r="N5501" s="179">
        <v>0</v>
      </c>
      <c r="O5501" s="179">
        <v>0</v>
      </c>
      <c r="P5501" s="179">
        <v>0</v>
      </c>
      <c r="Q5501" s="179">
        <v>0</v>
      </c>
      <c r="R5501" s="180">
        <v>0</v>
      </c>
      <c r="S5501" s="180">
        <v>0</v>
      </c>
      <c r="T5501" s="180">
        <v>144558.83112266654</v>
      </c>
    </row>
    <row r="5502" spans="2:20" x14ac:dyDescent="0.3">
      <c r="B5502" s="19">
        <v>5499</v>
      </c>
      <c r="C5502" s="179">
        <v>0</v>
      </c>
      <c r="D5502" s="179">
        <v>0</v>
      </c>
      <c r="E5502" s="179">
        <v>886490.80910975009</v>
      </c>
      <c r="F5502" s="179">
        <v>0</v>
      </c>
      <c r="G5502" s="179">
        <v>0</v>
      </c>
      <c r="H5502" s="179">
        <v>3513.8771293412842</v>
      </c>
      <c r="I5502" s="179">
        <v>0</v>
      </c>
      <c r="J5502" s="179">
        <v>0</v>
      </c>
      <c r="K5502" s="179">
        <v>0</v>
      </c>
      <c r="L5502" s="179">
        <v>0</v>
      </c>
      <c r="M5502" s="179">
        <v>22288.150786799713</v>
      </c>
      <c r="N5502" s="179">
        <v>0</v>
      </c>
      <c r="O5502" s="179">
        <v>0</v>
      </c>
      <c r="P5502" s="179">
        <v>0</v>
      </c>
      <c r="Q5502" s="179">
        <v>0</v>
      </c>
      <c r="R5502" s="180">
        <v>0</v>
      </c>
      <c r="S5502" s="180">
        <v>0</v>
      </c>
      <c r="T5502" s="180">
        <v>0</v>
      </c>
    </row>
    <row r="5503" spans="2:20" x14ac:dyDescent="0.3">
      <c r="B5503" s="19">
        <v>5500</v>
      </c>
      <c r="C5503" s="179">
        <v>0</v>
      </c>
      <c r="D5503" s="179">
        <v>0</v>
      </c>
      <c r="E5503" s="179">
        <v>165635.3770961579</v>
      </c>
      <c r="F5503" s="179">
        <v>0</v>
      </c>
      <c r="G5503" s="179">
        <v>0</v>
      </c>
      <c r="H5503" s="179">
        <v>441053.74320418638</v>
      </c>
      <c r="I5503" s="179">
        <v>0</v>
      </c>
      <c r="J5503" s="179">
        <v>0</v>
      </c>
      <c r="K5503" s="179">
        <v>0</v>
      </c>
      <c r="L5503" s="179">
        <v>0</v>
      </c>
      <c r="M5503" s="179">
        <v>470745.50195415522</v>
      </c>
      <c r="N5503" s="179">
        <v>0</v>
      </c>
      <c r="O5503" s="179">
        <v>0</v>
      </c>
      <c r="P5503" s="179">
        <v>0</v>
      </c>
      <c r="Q5503" s="179">
        <v>0</v>
      </c>
      <c r="R5503" s="180">
        <v>0</v>
      </c>
      <c r="S5503" s="180">
        <v>0</v>
      </c>
      <c r="T5503" s="180">
        <v>0</v>
      </c>
    </row>
    <row r="5504" spans="2:20" x14ac:dyDescent="0.3">
      <c r="B5504" s="19">
        <v>5501</v>
      </c>
      <c r="C5504" s="179">
        <v>0</v>
      </c>
      <c r="D5504" s="179">
        <v>0</v>
      </c>
      <c r="E5504" s="179">
        <v>16964.310730282745</v>
      </c>
      <c r="F5504" s="179">
        <v>0</v>
      </c>
      <c r="G5504" s="179">
        <v>0</v>
      </c>
      <c r="H5504" s="179">
        <v>31756.843187885846</v>
      </c>
      <c r="I5504" s="179">
        <v>0</v>
      </c>
      <c r="J5504" s="179">
        <v>0</v>
      </c>
      <c r="K5504" s="179">
        <v>46426.962518261178</v>
      </c>
      <c r="L5504" s="179">
        <v>1</v>
      </c>
      <c r="M5504" s="179">
        <v>98776.640982460143</v>
      </c>
      <c r="N5504" s="179">
        <v>0</v>
      </c>
      <c r="O5504" s="179">
        <v>0</v>
      </c>
      <c r="P5504" s="179">
        <v>0</v>
      </c>
      <c r="Q5504" s="179">
        <v>0</v>
      </c>
      <c r="R5504" s="180">
        <v>0</v>
      </c>
      <c r="S5504" s="180">
        <v>46426.962518261178</v>
      </c>
      <c r="T5504" s="180">
        <v>0</v>
      </c>
    </row>
    <row r="5505" spans="2:20" x14ac:dyDescent="0.3">
      <c r="B5505" s="19">
        <v>5502</v>
      </c>
      <c r="C5505" s="179">
        <v>0</v>
      </c>
      <c r="D5505" s="179">
        <v>0</v>
      </c>
      <c r="E5505" s="179">
        <v>30827.304175258396</v>
      </c>
      <c r="F5505" s="179">
        <v>0</v>
      </c>
      <c r="G5505" s="179">
        <v>0</v>
      </c>
      <c r="H5505" s="179">
        <v>3738.4581139858069</v>
      </c>
      <c r="I5505" s="179">
        <v>0</v>
      </c>
      <c r="J5505" s="179">
        <v>0</v>
      </c>
      <c r="K5505" s="179">
        <v>0</v>
      </c>
      <c r="L5505" s="179">
        <v>0</v>
      </c>
      <c r="M5505" s="179">
        <v>65232.115974312794</v>
      </c>
      <c r="N5505" s="179">
        <v>0</v>
      </c>
      <c r="O5505" s="179">
        <v>0</v>
      </c>
      <c r="P5505" s="179">
        <v>0</v>
      </c>
      <c r="Q5505" s="179">
        <v>0</v>
      </c>
      <c r="R5505" s="180">
        <v>0</v>
      </c>
      <c r="S5505" s="180">
        <v>0</v>
      </c>
      <c r="T5505" s="180">
        <v>0</v>
      </c>
    </row>
    <row r="5506" spans="2:20" x14ac:dyDescent="0.3">
      <c r="B5506" s="19">
        <v>5503</v>
      </c>
      <c r="C5506" s="179">
        <v>0</v>
      </c>
      <c r="D5506" s="179">
        <v>0</v>
      </c>
      <c r="E5506" s="179">
        <v>5597.8609599134634</v>
      </c>
      <c r="F5506" s="179">
        <v>0</v>
      </c>
      <c r="G5506" s="179">
        <v>0</v>
      </c>
      <c r="H5506" s="179">
        <v>195859.77914206911</v>
      </c>
      <c r="I5506" s="179">
        <v>0</v>
      </c>
      <c r="J5506" s="179">
        <v>0</v>
      </c>
      <c r="K5506" s="179">
        <v>0</v>
      </c>
      <c r="L5506" s="179">
        <v>0</v>
      </c>
      <c r="M5506" s="179">
        <v>171137.34014523067</v>
      </c>
      <c r="N5506" s="179">
        <v>0</v>
      </c>
      <c r="O5506" s="179">
        <v>0</v>
      </c>
      <c r="P5506" s="179">
        <v>0</v>
      </c>
      <c r="Q5506" s="179">
        <v>0</v>
      </c>
      <c r="R5506" s="180">
        <v>0</v>
      </c>
      <c r="S5506" s="180">
        <v>0</v>
      </c>
      <c r="T5506" s="180">
        <v>0</v>
      </c>
    </row>
    <row r="5507" spans="2:20" x14ac:dyDescent="0.3">
      <c r="B5507" s="19">
        <v>5504</v>
      </c>
      <c r="C5507" s="179">
        <v>0</v>
      </c>
      <c r="D5507" s="179">
        <v>0</v>
      </c>
      <c r="E5507" s="179">
        <v>68876.755278534663</v>
      </c>
      <c r="F5507" s="179">
        <v>0</v>
      </c>
      <c r="G5507" s="179">
        <v>0</v>
      </c>
      <c r="H5507" s="179">
        <v>75748.420842765001</v>
      </c>
      <c r="I5507" s="179">
        <v>0</v>
      </c>
      <c r="J5507" s="179">
        <v>0</v>
      </c>
      <c r="K5507" s="179">
        <v>0</v>
      </c>
      <c r="L5507" s="179">
        <v>0</v>
      </c>
      <c r="M5507" s="179">
        <v>2313156.8309882623</v>
      </c>
      <c r="N5507" s="179">
        <v>0</v>
      </c>
      <c r="O5507" s="179">
        <v>0</v>
      </c>
      <c r="P5507" s="179">
        <v>0</v>
      </c>
      <c r="Q5507" s="179">
        <v>0</v>
      </c>
      <c r="R5507" s="180">
        <v>0</v>
      </c>
      <c r="S5507" s="180">
        <v>0</v>
      </c>
      <c r="T5507" s="180">
        <v>0</v>
      </c>
    </row>
    <row r="5508" spans="2:20" x14ac:dyDescent="0.3">
      <c r="B5508" s="19">
        <v>5505</v>
      </c>
      <c r="C5508" s="179">
        <v>0</v>
      </c>
      <c r="D5508" s="179">
        <v>0</v>
      </c>
      <c r="E5508" s="179">
        <v>712758.6333174397</v>
      </c>
      <c r="F5508" s="179">
        <v>0</v>
      </c>
      <c r="G5508" s="179">
        <v>0</v>
      </c>
      <c r="H5508" s="179">
        <v>40190.705125470959</v>
      </c>
      <c r="I5508" s="179">
        <v>0</v>
      </c>
      <c r="J5508" s="179">
        <v>0</v>
      </c>
      <c r="K5508" s="179">
        <v>0</v>
      </c>
      <c r="L5508" s="179">
        <v>0</v>
      </c>
      <c r="M5508" s="179">
        <v>129710.57116785752</v>
      </c>
      <c r="N5508" s="179">
        <v>0</v>
      </c>
      <c r="O5508" s="179">
        <v>0</v>
      </c>
      <c r="P5508" s="179">
        <v>0</v>
      </c>
      <c r="Q5508" s="179">
        <v>0</v>
      </c>
      <c r="R5508" s="180">
        <v>0</v>
      </c>
      <c r="S5508" s="180">
        <v>0</v>
      </c>
      <c r="T5508" s="180">
        <v>0</v>
      </c>
    </row>
    <row r="5509" spans="2:20" x14ac:dyDescent="0.3">
      <c r="B5509" s="19">
        <v>5506</v>
      </c>
      <c r="C5509" s="179">
        <v>0</v>
      </c>
      <c r="D5509" s="179">
        <v>0</v>
      </c>
      <c r="E5509" s="179">
        <v>252704.0363400291</v>
      </c>
      <c r="F5509" s="179">
        <v>0</v>
      </c>
      <c r="G5509" s="179">
        <v>0</v>
      </c>
      <c r="H5509" s="179">
        <v>5965.6977746108496</v>
      </c>
      <c r="I5509" s="179">
        <v>0</v>
      </c>
      <c r="J5509" s="179">
        <v>0</v>
      </c>
      <c r="K5509" s="179">
        <v>0</v>
      </c>
      <c r="L5509" s="179">
        <v>0</v>
      </c>
      <c r="M5509" s="179">
        <v>654896.91074377019</v>
      </c>
      <c r="N5509" s="179">
        <v>0</v>
      </c>
      <c r="O5509" s="179">
        <v>0</v>
      </c>
      <c r="P5509" s="179">
        <v>0</v>
      </c>
      <c r="Q5509" s="179">
        <v>0</v>
      </c>
      <c r="R5509" s="180">
        <v>0</v>
      </c>
      <c r="S5509" s="180">
        <v>0</v>
      </c>
      <c r="T5509" s="180">
        <v>0</v>
      </c>
    </row>
    <row r="5510" spans="2:20" x14ac:dyDescent="0.3">
      <c r="B5510" s="19">
        <v>5507</v>
      </c>
      <c r="C5510" s="179">
        <v>0</v>
      </c>
      <c r="D5510" s="179">
        <v>0</v>
      </c>
      <c r="E5510" s="179">
        <v>19541.452139393317</v>
      </c>
      <c r="F5510" s="179">
        <v>0</v>
      </c>
      <c r="G5510" s="179">
        <v>0</v>
      </c>
      <c r="H5510" s="179">
        <v>1802085.789705351</v>
      </c>
      <c r="I5510" s="179">
        <v>0</v>
      </c>
      <c r="J5510" s="179">
        <v>0</v>
      </c>
      <c r="K5510" s="179">
        <v>0</v>
      </c>
      <c r="L5510" s="179">
        <v>0</v>
      </c>
      <c r="M5510" s="179">
        <v>31556.83532194997</v>
      </c>
      <c r="N5510" s="179">
        <v>0</v>
      </c>
      <c r="O5510" s="179">
        <v>0</v>
      </c>
      <c r="P5510" s="179">
        <v>0</v>
      </c>
      <c r="Q5510" s="179">
        <v>0</v>
      </c>
      <c r="R5510" s="180">
        <v>0</v>
      </c>
      <c r="S5510" s="180">
        <v>0</v>
      </c>
      <c r="T5510" s="180">
        <v>0</v>
      </c>
    </row>
    <row r="5511" spans="2:20" x14ac:dyDescent="0.3">
      <c r="B5511" s="19">
        <v>5508</v>
      </c>
      <c r="C5511" s="179">
        <v>0</v>
      </c>
      <c r="D5511" s="179">
        <v>0</v>
      </c>
      <c r="E5511" s="179">
        <v>15968.071254130084</v>
      </c>
      <c r="F5511" s="179">
        <v>0</v>
      </c>
      <c r="G5511" s="179">
        <v>0</v>
      </c>
      <c r="H5511" s="179">
        <v>1250351.8258837268</v>
      </c>
      <c r="I5511" s="179">
        <v>0</v>
      </c>
      <c r="J5511" s="179">
        <v>0</v>
      </c>
      <c r="K5511" s="179">
        <v>5280.4544248086722</v>
      </c>
      <c r="L5511" s="179">
        <v>1</v>
      </c>
      <c r="M5511" s="179">
        <v>49312.894308967276</v>
      </c>
      <c r="N5511" s="179">
        <v>0</v>
      </c>
      <c r="O5511" s="179">
        <v>0</v>
      </c>
      <c r="P5511" s="179">
        <v>0</v>
      </c>
      <c r="Q5511" s="179">
        <v>0</v>
      </c>
      <c r="R5511" s="180">
        <v>0</v>
      </c>
      <c r="S5511" s="180">
        <v>5280.4544248086722</v>
      </c>
      <c r="T5511" s="180">
        <v>0</v>
      </c>
    </row>
    <row r="5512" spans="2:20" x14ac:dyDescent="0.3">
      <c r="B5512" s="19">
        <v>5509</v>
      </c>
      <c r="C5512" s="179">
        <v>0</v>
      </c>
      <c r="D5512" s="179">
        <v>0</v>
      </c>
      <c r="E5512" s="179">
        <v>110373.13345618249</v>
      </c>
      <c r="F5512" s="179">
        <v>0</v>
      </c>
      <c r="G5512" s="179">
        <v>0</v>
      </c>
      <c r="H5512" s="179">
        <v>14106.053719301768</v>
      </c>
      <c r="I5512" s="179">
        <v>0</v>
      </c>
      <c r="J5512" s="179">
        <v>0</v>
      </c>
      <c r="K5512" s="179">
        <v>0</v>
      </c>
      <c r="L5512" s="179">
        <v>0</v>
      </c>
      <c r="M5512" s="179">
        <v>298073.44295997417</v>
      </c>
      <c r="N5512" s="179">
        <v>0</v>
      </c>
      <c r="O5512" s="179">
        <v>0</v>
      </c>
      <c r="P5512" s="179">
        <v>0</v>
      </c>
      <c r="Q5512" s="179">
        <v>0</v>
      </c>
      <c r="R5512" s="180">
        <v>0</v>
      </c>
      <c r="S5512" s="180">
        <v>0</v>
      </c>
      <c r="T5512" s="180">
        <v>0</v>
      </c>
    </row>
    <row r="5513" spans="2:20" x14ac:dyDescent="0.3">
      <c r="B5513" s="19">
        <v>5510</v>
      </c>
      <c r="C5513" s="179">
        <v>0</v>
      </c>
      <c r="D5513" s="179">
        <v>0</v>
      </c>
      <c r="E5513" s="179">
        <v>163524.46885078822</v>
      </c>
      <c r="F5513" s="179">
        <v>0</v>
      </c>
      <c r="G5513" s="179">
        <v>0</v>
      </c>
      <c r="H5513" s="179">
        <v>162639.1782558822</v>
      </c>
      <c r="I5513" s="179">
        <v>0</v>
      </c>
      <c r="J5513" s="179">
        <v>0</v>
      </c>
      <c r="K5513" s="179">
        <v>0</v>
      </c>
      <c r="L5513" s="179">
        <v>0</v>
      </c>
      <c r="M5513" s="179">
        <v>80442.425726599482</v>
      </c>
      <c r="N5513" s="179">
        <v>0</v>
      </c>
      <c r="O5513" s="179">
        <v>0</v>
      </c>
      <c r="P5513" s="179">
        <v>0</v>
      </c>
      <c r="Q5513" s="179">
        <v>0</v>
      </c>
      <c r="R5513" s="180">
        <v>0</v>
      </c>
      <c r="S5513" s="180">
        <v>0</v>
      </c>
      <c r="T5513" s="180">
        <v>0</v>
      </c>
    </row>
    <row r="5514" spans="2:20" x14ac:dyDescent="0.3">
      <c r="B5514" s="19">
        <v>5511</v>
      </c>
      <c r="C5514" s="179">
        <v>0</v>
      </c>
      <c r="D5514" s="179">
        <v>0</v>
      </c>
      <c r="E5514" s="179">
        <v>64854.833211808473</v>
      </c>
      <c r="F5514" s="179">
        <v>0</v>
      </c>
      <c r="G5514" s="179">
        <v>0</v>
      </c>
      <c r="H5514" s="179">
        <v>153606.92560809554</v>
      </c>
      <c r="I5514" s="179">
        <v>0</v>
      </c>
      <c r="J5514" s="179">
        <v>0</v>
      </c>
      <c r="K5514" s="179">
        <v>0</v>
      </c>
      <c r="L5514" s="179">
        <v>0</v>
      </c>
      <c r="M5514" s="179">
        <v>102502.19072340688</v>
      </c>
      <c r="N5514" s="179">
        <v>0</v>
      </c>
      <c r="O5514" s="179">
        <v>0</v>
      </c>
      <c r="P5514" s="179">
        <v>0</v>
      </c>
      <c r="Q5514" s="179">
        <v>0</v>
      </c>
      <c r="R5514" s="180">
        <v>0</v>
      </c>
      <c r="S5514" s="180">
        <v>0</v>
      </c>
      <c r="T5514" s="180">
        <v>0</v>
      </c>
    </row>
    <row r="5515" spans="2:20" x14ac:dyDescent="0.3">
      <c r="B5515" s="19">
        <v>5512</v>
      </c>
      <c r="C5515" s="179">
        <v>0</v>
      </c>
      <c r="D5515" s="179">
        <v>0</v>
      </c>
      <c r="E5515" s="179">
        <v>179830.34444829175</v>
      </c>
      <c r="F5515" s="179">
        <v>0</v>
      </c>
      <c r="G5515" s="179">
        <v>0</v>
      </c>
      <c r="H5515" s="179">
        <v>14979.611899155645</v>
      </c>
      <c r="I5515" s="179">
        <v>0</v>
      </c>
      <c r="J5515" s="179">
        <v>0</v>
      </c>
      <c r="K5515" s="179">
        <v>0</v>
      </c>
      <c r="L5515" s="179">
        <v>0</v>
      </c>
      <c r="M5515" s="179">
        <v>211232.56692135046</v>
      </c>
      <c r="N5515" s="179">
        <v>0</v>
      </c>
      <c r="O5515" s="179">
        <v>0</v>
      </c>
      <c r="P5515" s="179">
        <v>0</v>
      </c>
      <c r="Q5515" s="179">
        <v>0</v>
      </c>
      <c r="R5515" s="180">
        <v>0</v>
      </c>
      <c r="S5515" s="180">
        <v>0</v>
      </c>
      <c r="T5515" s="180">
        <v>0</v>
      </c>
    </row>
    <row r="5516" spans="2:20" x14ac:dyDescent="0.3">
      <c r="B5516" s="19">
        <v>5513</v>
      </c>
      <c r="C5516" s="179">
        <v>0</v>
      </c>
      <c r="D5516" s="179">
        <v>0</v>
      </c>
      <c r="E5516" s="179">
        <v>86674.391293670327</v>
      </c>
      <c r="F5516" s="179">
        <v>0</v>
      </c>
      <c r="G5516" s="179">
        <v>0</v>
      </c>
      <c r="H5516" s="179">
        <v>19172.139490151116</v>
      </c>
      <c r="I5516" s="179">
        <v>0</v>
      </c>
      <c r="J5516" s="179">
        <v>0</v>
      </c>
      <c r="K5516" s="179">
        <v>0</v>
      </c>
      <c r="L5516" s="179">
        <v>0</v>
      </c>
      <c r="M5516" s="179">
        <v>15064.905146719188</v>
      </c>
      <c r="N5516" s="179">
        <v>0</v>
      </c>
      <c r="O5516" s="179">
        <v>0</v>
      </c>
      <c r="P5516" s="179">
        <v>0</v>
      </c>
      <c r="Q5516" s="179">
        <v>0</v>
      </c>
      <c r="R5516" s="180">
        <v>0</v>
      </c>
      <c r="S5516" s="180">
        <v>0</v>
      </c>
      <c r="T5516" s="180">
        <v>0</v>
      </c>
    </row>
    <row r="5517" spans="2:20" x14ac:dyDescent="0.3">
      <c r="B5517" s="19">
        <v>5514</v>
      </c>
      <c r="C5517" s="179">
        <v>0</v>
      </c>
      <c r="D5517" s="179">
        <v>0</v>
      </c>
      <c r="E5517" s="179">
        <v>55969.26999709032</v>
      </c>
      <c r="F5517" s="179">
        <v>0</v>
      </c>
      <c r="G5517" s="179">
        <v>0</v>
      </c>
      <c r="H5517" s="179">
        <v>102191.91692499025</v>
      </c>
      <c r="I5517" s="179">
        <v>0</v>
      </c>
      <c r="J5517" s="179">
        <v>0</v>
      </c>
      <c r="K5517" s="179">
        <v>0</v>
      </c>
      <c r="L5517" s="179">
        <v>0</v>
      </c>
      <c r="M5517" s="179">
        <v>74103.775917466817</v>
      </c>
      <c r="N5517" s="179">
        <v>0</v>
      </c>
      <c r="O5517" s="179">
        <v>0</v>
      </c>
      <c r="P5517" s="179">
        <v>0</v>
      </c>
      <c r="Q5517" s="179">
        <v>0</v>
      </c>
      <c r="R5517" s="180">
        <v>0</v>
      </c>
      <c r="S5517" s="180">
        <v>0</v>
      </c>
      <c r="T5517" s="180">
        <v>0</v>
      </c>
    </row>
    <row r="5518" spans="2:20" x14ac:dyDescent="0.3">
      <c r="B5518" s="19">
        <v>5515</v>
      </c>
      <c r="C5518" s="179">
        <v>0</v>
      </c>
      <c r="D5518" s="179">
        <v>0</v>
      </c>
      <c r="E5518" s="179">
        <v>555813.45796171506</v>
      </c>
      <c r="F5518" s="179">
        <v>0</v>
      </c>
      <c r="G5518" s="179">
        <v>0</v>
      </c>
      <c r="H5518" s="179">
        <v>29625.413826249329</v>
      </c>
      <c r="I5518" s="179">
        <v>0</v>
      </c>
      <c r="J5518" s="179">
        <v>0</v>
      </c>
      <c r="K5518" s="179">
        <v>0</v>
      </c>
      <c r="L5518" s="179">
        <v>0</v>
      </c>
      <c r="M5518" s="179">
        <v>31291.398746176183</v>
      </c>
      <c r="N5518" s="179">
        <v>0</v>
      </c>
      <c r="O5518" s="179">
        <v>0</v>
      </c>
      <c r="P5518" s="179">
        <v>0</v>
      </c>
      <c r="Q5518" s="179">
        <v>0</v>
      </c>
      <c r="R5518" s="180">
        <v>0</v>
      </c>
      <c r="S5518" s="180">
        <v>0</v>
      </c>
      <c r="T5518" s="180">
        <v>0</v>
      </c>
    </row>
    <row r="5519" spans="2:20" x14ac:dyDescent="0.3">
      <c r="B5519" s="19">
        <v>5516</v>
      </c>
      <c r="C5519" s="179">
        <v>0</v>
      </c>
      <c r="D5519" s="179">
        <v>0</v>
      </c>
      <c r="E5519" s="179">
        <v>487140.0405408924</v>
      </c>
      <c r="F5519" s="179">
        <v>0</v>
      </c>
      <c r="G5519" s="179">
        <v>0</v>
      </c>
      <c r="H5519" s="179">
        <v>43429.251640080693</v>
      </c>
      <c r="I5519" s="179">
        <v>0</v>
      </c>
      <c r="J5519" s="179">
        <v>0</v>
      </c>
      <c r="K5519" s="179">
        <v>0</v>
      </c>
      <c r="L5519" s="179">
        <v>0</v>
      </c>
      <c r="M5519" s="179">
        <v>406435.98218970787</v>
      </c>
      <c r="N5519" s="179">
        <v>0</v>
      </c>
      <c r="O5519" s="179">
        <v>0</v>
      </c>
      <c r="P5519" s="179">
        <v>0</v>
      </c>
      <c r="Q5519" s="179">
        <v>0</v>
      </c>
      <c r="R5519" s="180">
        <v>0</v>
      </c>
      <c r="S5519" s="180">
        <v>0</v>
      </c>
      <c r="T5519" s="180">
        <v>0</v>
      </c>
    </row>
    <row r="5520" spans="2:20" x14ac:dyDescent="0.3">
      <c r="B5520" s="19">
        <v>5517</v>
      </c>
      <c r="C5520" s="179">
        <v>0</v>
      </c>
      <c r="D5520" s="179">
        <v>0</v>
      </c>
      <c r="E5520" s="179">
        <v>40874.394613722361</v>
      </c>
      <c r="F5520" s="179">
        <v>0</v>
      </c>
      <c r="G5520" s="179">
        <v>0</v>
      </c>
      <c r="H5520" s="179">
        <v>69209.294181854639</v>
      </c>
      <c r="I5520" s="179">
        <v>0</v>
      </c>
      <c r="J5520" s="179">
        <v>0</v>
      </c>
      <c r="K5520" s="179">
        <v>0</v>
      </c>
      <c r="L5520" s="179">
        <v>0</v>
      </c>
      <c r="M5520" s="179">
        <v>53408.771779329283</v>
      </c>
      <c r="N5520" s="179">
        <v>0</v>
      </c>
      <c r="O5520" s="179">
        <v>0</v>
      </c>
      <c r="P5520" s="179">
        <v>0</v>
      </c>
      <c r="Q5520" s="179">
        <v>0</v>
      </c>
      <c r="R5520" s="180">
        <v>0</v>
      </c>
      <c r="S5520" s="180">
        <v>0</v>
      </c>
      <c r="T5520" s="180">
        <v>0</v>
      </c>
    </row>
    <row r="5521" spans="2:20" x14ac:dyDescent="0.3">
      <c r="B5521" s="19">
        <v>5518</v>
      </c>
      <c r="C5521" s="179">
        <v>0</v>
      </c>
      <c r="D5521" s="179">
        <v>0</v>
      </c>
      <c r="E5521" s="179">
        <v>35005.610291407997</v>
      </c>
      <c r="F5521" s="179">
        <v>0</v>
      </c>
      <c r="G5521" s="179">
        <v>0</v>
      </c>
      <c r="H5521" s="179">
        <v>17125.631398466852</v>
      </c>
      <c r="I5521" s="179">
        <v>0</v>
      </c>
      <c r="J5521" s="179">
        <v>0</v>
      </c>
      <c r="K5521" s="179">
        <v>0</v>
      </c>
      <c r="L5521" s="179">
        <v>0</v>
      </c>
      <c r="M5521" s="179">
        <v>8185.7354795629908</v>
      </c>
      <c r="N5521" s="179">
        <v>0</v>
      </c>
      <c r="O5521" s="179">
        <v>0</v>
      </c>
      <c r="P5521" s="179">
        <v>0</v>
      </c>
      <c r="Q5521" s="179">
        <v>0</v>
      </c>
      <c r="R5521" s="180">
        <v>0</v>
      </c>
      <c r="S5521" s="180">
        <v>0</v>
      </c>
      <c r="T5521" s="180">
        <v>0</v>
      </c>
    </row>
    <row r="5522" spans="2:20" x14ac:dyDescent="0.3">
      <c r="B5522" s="19">
        <v>5519</v>
      </c>
      <c r="C5522" s="179">
        <v>0</v>
      </c>
      <c r="D5522" s="179">
        <v>0</v>
      </c>
      <c r="E5522" s="179">
        <v>19952.067491791506</v>
      </c>
      <c r="F5522" s="179">
        <v>0</v>
      </c>
      <c r="G5522" s="179">
        <v>0</v>
      </c>
      <c r="H5522" s="179">
        <v>29179.498400739183</v>
      </c>
      <c r="I5522" s="179">
        <v>0</v>
      </c>
      <c r="J5522" s="179">
        <v>0</v>
      </c>
      <c r="K5522" s="179">
        <v>0</v>
      </c>
      <c r="L5522" s="179">
        <v>0</v>
      </c>
      <c r="M5522" s="179">
        <v>1215238.6705446201</v>
      </c>
      <c r="N5522" s="179">
        <v>0</v>
      </c>
      <c r="O5522" s="179">
        <v>0</v>
      </c>
      <c r="P5522" s="179">
        <v>0</v>
      </c>
      <c r="Q5522" s="179">
        <v>0</v>
      </c>
      <c r="R5522" s="180">
        <v>0</v>
      </c>
      <c r="S5522" s="180">
        <v>0</v>
      </c>
      <c r="T5522" s="180">
        <v>0</v>
      </c>
    </row>
    <row r="5523" spans="2:20" x14ac:dyDescent="0.3">
      <c r="B5523" s="19">
        <v>5520</v>
      </c>
      <c r="C5523" s="179">
        <v>0</v>
      </c>
      <c r="D5523" s="179">
        <v>0</v>
      </c>
      <c r="E5523" s="179">
        <v>38376.708199312707</v>
      </c>
      <c r="F5523" s="179">
        <v>0</v>
      </c>
      <c r="G5523" s="179">
        <v>0</v>
      </c>
      <c r="H5523" s="179">
        <v>12343.818182930198</v>
      </c>
      <c r="I5523" s="179">
        <v>0</v>
      </c>
      <c r="J5523" s="179">
        <v>0</v>
      </c>
      <c r="K5523" s="179">
        <v>0</v>
      </c>
      <c r="L5523" s="179">
        <v>0</v>
      </c>
      <c r="M5523" s="179">
        <v>61118.518214997603</v>
      </c>
      <c r="N5523" s="179">
        <v>0</v>
      </c>
      <c r="O5523" s="179">
        <v>0</v>
      </c>
      <c r="P5523" s="179">
        <v>0</v>
      </c>
      <c r="Q5523" s="179">
        <v>0</v>
      </c>
      <c r="R5523" s="180">
        <v>0</v>
      </c>
      <c r="S5523" s="180">
        <v>0</v>
      </c>
      <c r="T5523" s="180">
        <v>0</v>
      </c>
    </row>
    <row r="5524" spans="2:20" x14ac:dyDescent="0.3">
      <c r="B5524" s="19">
        <v>5521</v>
      </c>
      <c r="C5524" s="179">
        <v>0</v>
      </c>
      <c r="D5524" s="179">
        <v>0</v>
      </c>
      <c r="E5524" s="179">
        <v>109487.266590051</v>
      </c>
      <c r="F5524" s="179">
        <v>0</v>
      </c>
      <c r="G5524" s="179">
        <v>0</v>
      </c>
      <c r="H5524" s="179">
        <v>28574.48121805421</v>
      </c>
      <c r="I5524" s="179">
        <v>0</v>
      </c>
      <c r="J5524" s="179">
        <v>0</v>
      </c>
      <c r="K5524" s="179">
        <v>0</v>
      </c>
      <c r="L5524" s="179">
        <v>0</v>
      </c>
      <c r="M5524" s="179">
        <v>118972.08598644684</v>
      </c>
      <c r="N5524" s="179">
        <v>0</v>
      </c>
      <c r="O5524" s="179">
        <v>0</v>
      </c>
      <c r="P5524" s="179">
        <v>0</v>
      </c>
      <c r="Q5524" s="179">
        <v>0</v>
      </c>
      <c r="R5524" s="180">
        <v>0</v>
      </c>
      <c r="S5524" s="180">
        <v>0</v>
      </c>
      <c r="T5524" s="180">
        <v>0</v>
      </c>
    </row>
    <row r="5525" spans="2:20" x14ac:dyDescent="0.3">
      <c r="B5525" s="19">
        <v>5522</v>
      </c>
      <c r="C5525" s="179">
        <v>0</v>
      </c>
      <c r="D5525" s="179">
        <v>0</v>
      </c>
      <c r="E5525" s="179">
        <v>329162.41629114037</v>
      </c>
      <c r="F5525" s="179">
        <v>0</v>
      </c>
      <c r="G5525" s="179">
        <v>0</v>
      </c>
      <c r="H5525" s="179">
        <v>277193.79525887553</v>
      </c>
      <c r="I5525" s="179">
        <v>0</v>
      </c>
      <c r="J5525" s="179">
        <v>0</v>
      </c>
      <c r="K5525" s="179">
        <v>0</v>
      </c>
      <c r="L5525" s="179">
        <v>0</v>
      </c>
      <c r="M5525" s="179">
        <v>1112278.5960147302</v>
      </c>
      <c r="N5525" s="179">
        <v>0</v>
      </c>
      <c r="O5525" s="179">
        <v>0</v>
      </c>
      <c r="P5525" s="179">
        <v>0</v>
      </c>
      <c r="Q5525" s="179">
        <v>0</v>
      </c>
      <c r="R5525" s="180">
        <v>0</v>
      </c>
      <c r="S5525" s="180">
        <v>0</v>
      </c>
      <c r="T5525" s="180">
        <v>0</v>
      </c>
    </row>
    <row r="5526" spans="2:20" x14ac:dyDescent="0.3">
      <c r="B5526" s="19">
        <v>5523</v>
      </c>
      <c r="C5526" s="179">
        <v>1</v>
      </c>
      <c r="D5526" s="179">
        <v>5850.985962194819</v>
      </c>
      <c r="E5526" s="179">
        <v>46115.193472571875</v>
      </c>
      <c r="F5526" s="179">
        <v>0</v>
      </c>
      <c r="G5526" s="179">
        <v>0</v>
      </c>
      <c r="H5526" s="179">
        <v>147019.57344984883</v>
      </c>
      <c r="I5526" s="179">
        <v>0</v>
      </c>
      <c r="J5526" s="179">
        <v>0</v>
      </c>
      <c r="K5526" s="179">
        <v>0</v>
      </c>
      <c r="L5526" s="179">
        <v>0</v>
      </c>
      <c r="M5526" s="179">
        <v>264289.84385241469</v>
      </c>
      <c r="N5526" s="179">
        <v>0</v>
      </c>
      <c r="O5526" s="179">
        <v>0</v>
      </c>
      <c r="P5526" s="179">
        <v>0</v>
      </c>
      <c r="Q5526" s="179">
        <v>0</v>
      </c>
      <c r="R5526" s="180">
        <v>0</v>
      </c>
      <c r="S5526" s="180">
        <v>0</v>
      </c>
      <c r="T5526" s="180">
        <v>5850.985962194819</v>
      </c>
    </row>
    <row r="5527" spans="2:20" x14ac:dyDescent="0.3">
      <c r="B5527" s="19">
        <v>5524</v>
      </c>
      <c r="C5527" s="179">
        <v>0</v>
      </c>
      <c r="D5527" s="179">
        <v>0</v>
      </c>
      <c r="E5527" s="179">
        <v>33912.456756209795</v>
      </c>
      <c r="F5527" s="179">
        <v>0</v>
      </c>
      <c r="G5527" s="179">
        <v>0</v>
      </c>
      <c r="H5527" s="179">
        <v>130389.58318217259</v>
      </c>
      <c r="I5527" s="179">
        <v>0</v>
      </c>
      <c r="J5527" s="179">
        <v>0</v>
      </c>
      <c r="K5527" s="179">
        <v>0</v>
      </c>
      <c r="L5527" s="179">
        <v>0</v>
      </c>
      <c r="M5527" s="179">
        <v>103715.1239309104</v>
      </c>
      <c r="N5527" s="179">
        <v>0</v>
      </c>
      <c r="O5527" s="179">
        <v>0</v>
      </c>
      <c r="P5527" s="179">
        <v>0</v>
      </c>
      <c r="Q5527" s="179">
        <v>0</v>
      </c>
      <c r="R5527" s="180">
        <v>0</v>
      </c>
      <c r="S5527" s="180">
        <v>0</v>
      </c>
      <c r="T5527" s="180">
        <v>0</v>
      </c>
    </row>
    <row r="5528" spans="2:20" x14ac:dyDescent="0.3">
      <c r="B5528" s="19">
        <v>5525</v>
      </c>
      <c r="C5528" s="179">
        <v>0</v>
      </c>
      <c r="D5528" s="179">
        <v>0</v>
      </c>
      <c r="E5528" s="179">
        <v>8099.9890737343203</v>
      </c>
      <c r="F5528" s="179">
        <v>0</v>
      </c>
      <c r="G5528" s="179">
        <v>0</v>
      </c>
      <c r="H5528" s="179">
        <v>405813.62939769577</v>
      </c>
      <c r="I5528" s="179">
        <v>0</v>
      </c>
      <c r="J5528" s="179">
        <v>0</v>
      </c>
      <c r="K5528" s="179">
        <v>0</v>
      </c>
      <c r="L5528" s="179">
        <v>0</v>
      </c>
      <c r="M5528" s="179">
        <v>23535.216935601147</v>
      </c>
      <c r="N5528" s="179">
        <v>0</v>
      </c>
      <c r="O5528" s="179">
        <v>0</v>
      </c>
      <c r="P5528" s="179">
        <v>0</v>
      </c>
      <c r="Q5528" s="179">
        <v>0</v>
      </c>
      <c r="R5528" s="180">
        <v>0</v>
      </c>
      <c r="S5528" s="180">
        <v>0</v>
      </c>
      <c r="T5528" s="180">
        <v>0</v>
      </c>
    </row>
    <row r="5529" spans="2:20" x14ac:dyDescent="0.3">
      <c r="B5529" s="19">
        <v>5526</v>
      </c>
      <c r="C5529" s="179">
        <v>0</v>
      </c>
      <c r="D5529" s="179">
        <v>0</v>
      </c>
      <c r="E5529" s="179">
        <v>124118.36800035203</v>
      </c>
      <c r="F5529" s="179">
        <v>0</v>
      </c>
      <c r="G5529" s="179">
        <v>0</v>
      </c>
      <c r="H5529" s="179">
        <v>4528.4000832876982</v>
      </c>
      <c r="I5529" s="179">
        <v>0</v>
      </c>
      <c r="J5529" s="179">
        <v>0</v>
      </c>
      <c r="K5529" s="179">
        <v>0</v>
      </c>
      <c r="L5529" s="179">
        <v>0</v>
      </c>
      <c r="M5529" s="179">
        <v>37463.321283331898</v>
      </c>
      <c r="N5529" s="179">
        <v>0</v>
      </c>
      <c r="O5529" s="179">
        <v>0</v>
      </c>
      <c r="P5529" s="179">
        <v>0</v>
      </c>
      <c r="Q5529" s="179">
        <v>0</v>
      </c>
      <c r="R5529" s="180">
        <v>0</v>
      </c>
      <c r="S5529" s="180">
        <v>0</v>
      </c>
      <c r="T5529" s="180">
        <v>0</v>
      </c>
    </row>
    <row r="5530" spans="2:20" x14ac:dyDescent="0.3">
      <c r="B5530" s="19">
        <v>5527</v>
      </c>
      <c r="C5530" s="179">
        <v>0</v>
      </c>
      <c r="D5530" s="179">
        <v>0</v>
      </c>
      <c r="E5530" s="179">
        <v>107737.82861313151</v>
      </c>
      <c r="F5530" s="179">
        <v>0</v>
      </c>
      <c r="G5530" s="179">
        <v>0</v>
      </c>
      <c r="H5530" s="179">
        <v>20466.151659088668</v>
      </c>
      <c r="I5530" s="179">
        <v>0</v>
      </c>
      <c r="J5530" s="179">
        <v>0</v>
      </c>
      <c r="K5530" s="179">
        <v>0</v>
      </c>
      <c r="L5530" s="179">
        <v>0</v>
      </c>
      <c r="M5530" s="179">
        <v>151922.80055050543</v>
      </c>
      <c r="N5530" s="179">
        <v>0</v>
      </c>
      <c r="O5530" s="179">
        <v>0</v>
      </c>
      <c r="P5530" s="179">
        <v>0</v>
      </c>
      <c r="Q5530" s="179">
        <v>0</v>
      </c>
      <c r="R5530" s="180">
        <v>0</v>
      </c>
      <c r="S5530" s="180">
        <v>0</v>
      </c>
      <c r="T5530" s="180">
        <v>0</v>
      </c>
    </row>
    <row r="5531" spans="2:20" x14ac:dyDescent="0.3">
      <c r="B5531" s="19">
        <v>5528</v>
      </c>
      <c r="C5531" s="179">
        <v>0</v>
      </c>
      <c r="D5531" s="179">
        <v>0</v>
      </c>
      <c r="E5531" s="179">
        <v>64117.799224451177</v>
      </c>
      <c r="F5531" s="179">
        <v>0</v>
      </c>
      <c r="G5531" s="179">
        <v>0</v>
      </c>
      <c r="H5531" s="179">
        <v>34347.494883439038</v>
      </c>
      <c r="I5531" s="179">
        <v>0</v>
      </c>
      <c r="J5531" s="179">
        <v>0</v>
      </c>
      <c r="K5531" s="179">
        <v>0</v>
      </c>
      <c r="L5531" s="179">
        <v>0</v>
      </c>
      <c r="M5531" s="179">
        <v>41915.670444827345</v>
      </c>
      <c r="N5531" s="179">
        <v>0</v>
      </c>
      <c r="O5531" s="179">
        <v>0</v>
      </c>
      <c r="P5531" s="179">
        <v>0</v>
      </c>
      <c r="Q5531" s="179">
        <v>0</v>
      </c>
      <c r="R5531" s="180">
        <v>0</v>
      </c>
      <c r="S5531" s="180">
        <v>0</v>
      </c>
      <c r="T5531" s="180">
        <v>0</v>
      </c>
    </row>
    <row r="5532" spans="2:20" x14ac:dyDescent="0.3">
      <c r="B5532" s="19">
        <v>5529</v>
      </c>
      <c r="C5532" s="179">
        <v>0</v>
      </c>
      <c r="D5532" s="179">
        <v>0</v>
      </c>
      <c r="E5532" s="179">
        <v>252136.05368463555</v>
      </c>
      <c r="F5532" s="179">
        <v>0</v>
      </c>
      <c r="G5532" s="179">
        <v>0</v>
      </c>
      <c r="H5532" s="179">
        <v>98072.869586171408</v>
      </c>
      <c r="I5532" s="179">
        <v>0</v>
      </c>
      <c r="J5532" s="179">
        <v>0</v>
      </c>
      <c r="K5532" s="179">
        <v>0</v>
      </c>
      <c r="L5532" s="179">
        <v>0</v>
      </c>
      <c r="M5532" s="179">
        <v>7994.1597250558007</v>
      </c>
      <c r="N5532" s="179">
        <v>0</v>
      </c>
      <c r="O5532" s="179">
        <v>0</v>
      </c>
      <c r="P5532" s="179">
        <v>0</v>
      </c>
      <c r="Q5532" s="179">
        <v>0</v>
      </c>
      <c r="R5532" s="180">
        <v>0</v>
      </c>
      <c r="S5532" s="180">
        <v>0</v>
      </c>
      <c r="T5532" s="180">
        <v>0</v>
      </c>
    </row>
    <row r="5533" spans="2:20" x14ac:dyDescent="0.3">
      <c r="B5533" s="19">
        <v>5530</v>
      </c>
      <c r="C5533" s="179">
        <v>0</v>
      </c>
      <c r="D5533" s="179">
        <v>0</v>
      </c>
      <c r="E5533" s="179">
        <v>187700.46516775264</v>
      </c>
      <c r="F5533" s="179">
        <v>0</v>
      </c>
      <c r="G5533" s="179">
        <v>0</v>
      </c>
      <c r="H5533" s="179">
        <v>7680.5015494356467</v>
      </c>
      <c r="I5533" s="179">
        <v>0</v>
      </c>
      <c r="J5533" s="179">
        <v>0</v>
      </c>
      <c r="K5533" s="179">
        <v>0</v>
      </c>
      <c r="L5533" s="179">
        <v>0</v>
      </c>
      <c r="M5533" s="179">
        <v>26875.790340274994</v>
      </c>
      <c r="N5533" s="179">
        <v>0</v>
      </c>
      <c r="O5533" s="179">
        <v>0</v>
      </c>
      <c r="P5533" s="179">
        <v>0</v>
      </c>
      <c r="Q5533" s="179">
        <v>0</v>
      </c>
      <c r="R5533" s="180">
        <v>0</v>
      </c>
      <c r="S5533" s="180">
        <v>0</v>
      </c>
      <c r="T5533" s="180">
        <v>0</v>
      </c>
    </row>
    <row r="5534" spans="2:20" x14ac:dyDescent="0.3">
      <c r="B5534" s="19">
        <v>5531</v>
      </c>
      <c r="C5534" s="179">
        <v>0</v>
      </c>
      <c r="D5534" s="179">
        <v>0</v>
      </c>
      <c r="E5534" s="179">
        <v>48109.842939019596</v>
      </c>
      <c r="F5534" s="179">
        <v>0</v>
      </c>
      <c r="G5534" s="179">
        <v>0</v>
      </c>
      <c r="H5534" s="179">
        <v>532126.10393006355</v>
      </c>
      <c r="I5534" s="179">
        <v>0</v>
      </c>
      <c r="J5534" s="179">
        <v>0</v>
      </c>
      <c r="K5534" s="179">
        <v>0</v>
      </c>
      <c r="L5534" s="179">
        <v>0</v>
      </c>
      <c r="M5534" s="179">
        <v>40065.089923301843</v>
      </c>
      <c r="N5534" s="179">
        <v>0</v>
      </c>
      <c r="O5534" s="179">
        <v>0</v>
      </c>
      <c r="P5534" s="179">
        <v>0</v>
      </c>
      <c r="Q5534" s="179">
        <v>0</v>
      </c>
      <c r="R5534" s="180">
        <v>0</v>
      </c>
      <c r="S5534" s="180">
        <v>0</v>
      </c>
      <c r="T5534" s="180">
        <v>0</v>
      </c>
    </row>
    <row r="5535" spans="2:20" x14ac:dyDescent="0.3">
      <c r="B5535" s="19">
        <v>5532</v>
      </c>
      <c r="C5535" s="179">
        <v>0</v>
      </c>
      <c r="D5535" s="179">
        <v>0</v>
      </c>
      <c r="E5535" s="179">
        <v>87729.09473102905</v>
      </c>
      <c r="F5535" s="179">
        <v>0</v>
      </c>
      <c r="G5535" s="179">
        <v>0</v>
      </c>
      <c r="H5535" s="179">
        <v>11830.110946162033</v>
      </c>
      <c r="I5535" s="179">
        <v>0</v>
      </c>
      <c r="J5535" s="179">
        <v>0</v>
      </c>
      <c r="K5535" s="179">
        <v>0</v>
      </c>
      <c r="L5535" s="179">
        <v>0</v>
      </c>
      <c r="M5535" s="179">
        <v>10760.482307039063</v>
      </c>
      <c r="N5535" s="179">
        <v>0</v>
      </c>
      <c r="O5535" s="179">
        <v>0</v>
      </c>
      <c r="P5535" s="179">
        <v>0</v>
      </c>
      <c r="Q5535" s="179">
        <v>0</v>
      </c>
      <c r="R5535" s="180">
        <v>0</v>
      </c>
      <c r="S5535" s="180">
        <v>0</v>
      </c>
      <c r="T5535" s="180">
        <v>0</v>
      </c>
    </row>
    <row r="5536" spans="2:20" x14ac:dyDescent="0.3">
      <c r="B5536" s="19">
        <v>5533</v>
      </c>
      <c r="C5536" s="179">
        <v>0</v>
      </c>
      <c r="D5536" s="179">
        <v>0</v>
      </c>
      <c r="E5536" s="179">
        <v>244373.44649538284</v>
      </c>
      <c r="F5536" s="179">
        <v>0</v>
      </c>
      <c r="G5536" s="179">
        <v>0</v>
      </c>
      <c r="H5536" s="179">
        <v>840386.77732494485</v>
      </c>
      <c r="I5536" s="179">
        <v>0</v>
      </c>
      <c r="J5536" s="179">
        <v>0</v>
      </c>
      <c r="K5536" s="179">
        <v>0</v>
      </c>
      <c r="L5536" s="179">
        <v>0</v>
      </c>
      <c r="M5536" s="179">
        <v>57419.399345796461</v>
      </c>
      <c r="N5536" s="179">
        <v>0</v>
      </c>
      <c r="O5536" s="179">
        <v>0</v>
      </c>
      <c r="P5536" s="179">
        <v>0</v>
      </c>
      <c r="Q5536" s="179">
        <v>0</v>
      </c>
      <c r="R5536" s="180">
        <v>0</v>
      </c>
      <c r="S5536" s="180">
        <v>0</v>
      </c>
      <c r="T5536" s="180">
        <v>0</v>
      </c>
    </row>
    <row r="5537" spans="2:20" x14ac:dyDescent="0.3">
      <c r="B5537" s="19">
        <v>5534</v>
      </c>
      <c r="C5537" s="179">
        <v>0</v>
      </c>
      <c r="D5537" s="179">
        <v>0</v>
      </c>
      <c r="E5537" s="179">
        <v>23123.646229622293</v>
      </c>
      <c r="F5537" s="179">
        <v>0</v>
      </c>
      <c r="G5537" s="179">
        <v>0</v>
      </c>
      <c r="H5537" s="179">
        <v>187357.35508912063</v>
      </c>
      <c r="I5537" s="179">
        <v>0</v>
      </c>
      <c r="J5537" s="179">
        <v>0</v>
      </c>
      <c r="K5537" s="179">
        <v>0</v>
      </c>
      <c r="L5537" s="179">
        <v>0</v>
      </c>
      <c r="M5537" s="179">
        <v>154722.0095547215</v>
      </c>
      <c r="N5537" s="179">
        <v>0</v>
      </c>
      <c r="O5537" s="179">
        <v>0</v>
      </c>
      <c r="P5537" s="179">
        <v>0</v>
      </c>
      <c r="Q5537" s="179">
        <v>0</v>
      </c>
      <c r="R5537" s="180">
        <v>0</v>
      </c>
      <c r="S5537" s="180">
        <v>0</v>
      </c>
      <c r="T5537" s="180">
        <v>0</v>
      </c>
    </row>
    <row r="5538" spans="2:20" x14ac:dyDescent="0.3">
      <c r="B5538" s="19">
        <v>5535</v>
      </c>
      <c r="C5538" s="179">
        <v>0</v>
      </c>
      <c r="D5538" s="179">
        <v>0</v>
      </c>
      <c r="E5538" s="179">
        <v>85977.894258838292</v>
      </c>
      <c r="F5538" s="179">
        <v>0</v>
      </c>
      <c r="G5538" s="179">
        <v>0</v>
      </c>
      <c r="H5538" s="179">
        <v>153346.16352233716</v>
      </c>
      <c r="I5538" s="179">
        <v>0</v>
      </c>
      <c r="J5538" s="179">
        <v>0</v>
      </c>
      <c r="K5538" s="179">
        <v>0</v>
      </c>
      <c r="L5538" s="179">
        <v>0</v>
      </c>
      <c r="M5538" s="179">
        <v>104626.10755684631</v>
      </c>
      <c r="N5538" s="179">
        <v>0</v>
      </c>
      <c r="O5538" s="179">
        <v>0</v>
      </c>
      <c r="P5538" s="179">
        <v>0</v>
      </c>
      <c r="Q5538" s="179">
        <v>0</v>
      </c>
      <c r="R5538" s="180">
        <v>0</v>
      </c>
      <c r="S5538" s="180">
        <v>0</v>
      </c>
      <c r="T5538" s="180">
        <v>0</v>
      </c>
    </row>
    <row r="5539" spans="2:20" x14ac:dyDescent="0.3">
      <c r="B5539" s="19">
        <v>5536</v>
      </c>
      <c r="C5539" s="179">
        <v>0</v>
      </c>
      <c r="D5539" s="179">
        <v>0</v>
      </c>
      <c r="E5539" s="179">
        <v>8522.4253923012075</v>
      </c>
      <c r="F5539" s="179">
        <v>0</v>
      </c>
      <c r="G5539" s="179">
        <v>0</v>
      </c>
      <c r="H5539" s="179">
        <v>75388.88686875446</v>
      </c>
      <c r="I5539" s="179">
        <v>0</v>
      </c>
      <c r="J5539" s="179">
        <v>0</v>
      </c>
      <c r="K5539" s="179">
        <v>0</v>
      </c>
      <c r="L5539" s="179">
        <v>0</v>
      </c>
      <c r="M5539" s="179">
        <v>19804.350725088258</v>
      </c>
      <c r="N5539" s="179">
        <v>0</v>
      </c>
      <c r="O5539" s="179">
        <v>0</v>
      </c>
      <c r="P5539" s="179">
        <v>0</v>
      </c>
      <c r="Q5539" s="179">
        <v>0</v>
      </c>
      <c r="R5539" s="180">
        <v>0</v>
      </c>
      <c r="S5539" s="180">
        <v>0</v>
      </c>
      <c r="T5539" s="180">
        <v>0</v>
      </c>
    </row>
    <row r="5540" spans="2:20" x14ac:dyDescent="0.3">
      <c r="B5540" s="19">
        <v>5537</v>
      </c>
      <c r="C5540" s="179">
        <v>0</v>
      </c>
      <c r="D5540" s="179">
        <v>0</v>
      </c>
      <c r="E5540" s="179">
        <v>526457.78870096023</v>
      </c>
      <c r="F5540" s="179">
        <v>0</v>
      </c>
      <c r="G5540" s="179">
        <v>0</v>
      </c>
      <c r="H5540" s="179">
        <v>147327.36330628395</v>
      </c>
      <c r="I5540" s="179">
        <v>0</v>
      </c>
      <c r="J5540" s="179">
        <v>0</v>
      </c>
      <c r="K5540" s="179">
        <v>0</v>
      </c>
      <c r="L5540" s="179">
        <v>0</v>
      </c>
      <c r="M5540" s="179">
        <v>9668.8893629044342</v>
      </c>
      <c r="N5540" s="179">
        <v>0</v>
      </c>
      <c r="O5540" s="179">
        <v>0</v>
      </c>
      <c r="P5540" s="179">
        <v>0</v>
      </c>
      <c r="Q5540" s="179">
        <v>0</v>
      </c>
      <c r="R5540" s="180">
        <v>0</v>
      </c>
      <c r="S5540" s="180">
        <v>0</v>
      </c>
      <c r="T5540" s="180">
        <v>0</v>
      </c>
    </row>
    <row r="5541" spans="2:20" x14ac:dyDescent="0.3">
      <c r="B5541" s="19">
        <v>5538</v>
      </c>
      <c r="C5541" s="179">
        <v>0</v>
      </c>
      <c r="D5541" s="179">
        <v>0</v>
      </c>
      <c r="E5541" s="179">
        <v>213221.93007095926</v>
      </c>
      <c r="F5541" s="179">
        <v>0</v>
      </c>
      <c r="G5541" s="179">
        <v>0</v>
      </c>
      <c r="H5541" s="179">
        <v>237333.11308314433</v>
      </c>
      <c r="I5541" s="179">
        <v>0</v>
      </c>
      <c r="J5541" s="179">
        <v>0</v>
      </c>
      <c r="K5541" s="179">
        <v>0</v>
      </c>
      <c r="L5541" s="179">
        <v>0</v>
      </c>
      <c r="M5541" s="179">
        <v>35845.780958217256</v>
      </c>
      <c r="N5541" s="179">
        <v>0</v>
      </c>
      <c r="O5541" s="179">
        <v>0</v>
      </c>
      <c r="P5541" s="179">
        <v>0</v>
      </c>
      <c r="Q5541" s="179">
        <v>0</v>
      </c>
      <c r="R5541" s="180">
        <v>0</v>
      </c>
      <c r="S5541" s="180">
        <v>0</v>
      </c>
      <c r="T5541" s="180">
        <v>0</v>
      </c>
    </row>
    <row r="5542" spans="2:20" x14ac:dyDescent="0.3">
      <c r="B5542" s="19">
        <v>5539</v>
      </c>
      <c r="C5542" s="179">
        <v>0</v>
      </c>
      <c r="D5542" s="179">
        <v>0</v>
      </c>
      <c r="E5542" s="179">
        <v>189144.43760066424</v>
      </c>
      <c r="F5542" s="179">
        <v>0</v>
      </c>
      <c r="G5542" s="179">
        <v>0</v>
      </c>
      <c r="H5542" s="179">
        <v>60494.356587026596</v>
      </c>
      <c r="I5542" s="179">
        <v>0</v>
      </c>
      <c r="J5542" s="179">
        <v>0</v>
      </c>
      <c r="K5542" s="179">
        <v>0</v>
      </c>
      <c r="L5542" s="179">
        <v>0</v>
      </c>
      <c r="M5542" s="179">
        <v>15512.577626035667</v>
      </c>
      <c r="N5542" s="179">
        <v>0</v>
      </c>
      <c r="O5542" s="179">
        <v>0</v>
      </c>
      <c r="P5542" s="179">
        <v>0</v>
      </c>
      <c r="Q5542" s="179">
        <v>0</v>
      </c>
      <c r="R5542" s="180">
        <v>0</v>
      </c>
      <c r="S5542" s="180">
        <v>0</v>
      </c>
      <c r="T5542" s="180">
        <v>0</v>
      </c>
    </row>
    <row r="5543" spans="2:20" x14ac:dyDescent="0.3">
      <c r="B5543" s="19">
        <v>5540</v>
      </c>
      <c r="C5543" s="179">
        <v>0</v>
      </c>
      <c r="D5543" s="179">
        <v>0</v>
      </c>
      <c r="E5543" s="179">
        <v>651459.13554572547</v>
      </c>
      <c r="F5543" s="179">
        <v>0</v>
      </c>
      <c r="G5543" s="179">
        <v>0</v>
      </c>
      <c r="H5543" s="179">
        <v>201819.09270846847</v>
      </c>
      <c r="I5543" s="179">
        <v>0</v>
      </c>
      <c r="J5543" s="179">
        <v>0</v>
      </c>
      <c r="K5543" s="179">
        <v>0</v>
      </c>
      <c r="L5543" s="179">
        <v>0</v>
      </c>
      <c r="M5543" s="179">
        <v>3534.5217922561592</v>
      </c>
      <c r="N5543" s="179">
        <v>0</v>
      </c>
      <c r="O5543" s="179">
        <v>0</v>
      </c>
      <c r="P5543" s="179">
        <v>0</v>
      </c>
      <c r="Q5543" s="179">
        <v>0</v>
      </c>
      <c r="R5543" s="180">
        <v>0</v>
      </c>
      <c r="S5543" s="180">
        <v>0</v>
      </c>
      <c r="T5543" s="180">
        <v>0</v>
      </c>
    </row>
    <row r="5544" spans="2:20" x14ac:dyDescent="0.3">
      <c r="B5544" s="19">
        <v>5541</v>
      </c>
      <c r="C5544" s="179">
        <v>0</v>
      </c>
      <c r="D5544" s="179">
        <v>0</v>
      </c>
      <c r="E5544" s="179">
        <v>72804.594948704093</v>
      </c>
      <c r="F5544" s="179">
        <v>0</v>
      </c>
      <c r="G5544" s="179">
        <v>0</v>
      </c>
      <c r="H5544" s="179">
        <v>12843.376220440021</v>
      </c>
      <c r="I5544" s="179">
        <v>0</v>
      </c>
      <c r="J5544" s="179">
        <v>0</v>
      </c>
      <c r="K5544" s="179">
        <v>0</v>
      </c>
      <c r="L5544" s="179">
        <v>0</v>
      </c>
      <c r="M5544" s="179">
        <v>283377.01705317205</v>
      </c>
      <c r="N5544" s="179">
        <v>0</v>
      </c>
      <c r="O5544" s="179">
        <v>0</v>
      </c>
      <c r="P5544" s="179">
        <v>0</v>
      </c>
      <c r="Q5544" s="179">
        <v>0</v>
      </c>
      <c r="R5544" s="180">
        <v>0</v>
      </c>
      <c r="S5544" s="180">
        <v>0</v>
      </c>
      <c r="T5544" s="180">
        <v>0</v>
      </c>
    </row>
    <row r="5545" spans="2:20" x14ac:dyDescent="0.3">
      <c r="B5545" s="19">
        <v>5542</v>
      </c>
      <c r="C5545" s="179">
        <v>0</v>
      </c>
      <c r="D5545" s="179">
        <v>0</v>
      </c>
      <c r="E5545" s="179">
        <v>2684036.0438539376</v>
      </c>
      <c r="F5545" s="179">
        <v>0</v>
      </c>
      <c r="G5545" s="179">
        <v>0</v>
      </c>
      <c r="H5545" s="179">
        <v>20265.595693100036</v>
      </c>
      <c r="I5545" s="179">
        <v>0</v>
      </c>
      <c r="J5545" s="179">
        <v>0</v>
      </c>
      <c r="K5545" s="179">
        <v>0</v>
      </c>
      <c r="L5545" s="179">
        <v>0</v>
      </c>
      <c r="M5545" s="179">
        <v>4958.9238117544764</v>
      </c>
      <c r="N5545" s="179">
        <v>0</v>
      </c>
      <c r="O5545" s="179">
        <v>0</v>
      </c>
      <c r="P5545" s="179">
        <v>0</v>
      </c>
      <c r="Q5545" s="179">
        <v>0</v>
      </c>
      <c r="R5545" s="180">
        <v>0</v>
      </c>
      <c r="S5545" s="180">
        <v>0</v>
      </c>
      <c r="T5545" s="180">
        <v>0</v>
      </c>
    </row>
    <row r="5546" spans="2:20" x14ac:dyDescent="0.3">
      <c r="B5546" s="19">
        <v>5543</v>
      </c>
      <c r="C5546" s="179">
        <v>0</v>
      </c>
      <c r="D5546" s="179">
        <v>0</v>
      </c>
      <c r="E5546" s="179">
        <v>38083.642540085064</v>
      </c>
      <c r="F5546" s="179">
        <v>0</v>
      </c>
      <c r="G5546" s="179">
        <v>0</v>
      </c>
      <c r="H5546" s="179">
        <v>473218.67232843785</v>
      </c>
      <c r="I5546" s="179">
        <v>0</v>
      </c>
      <c r="J5546" s="179">
        <v>0</v>
      </c>
      <c r="K5546" s="179">
        <v>0</v>
      </c>
      <c r="L5546" s="179">
        <v>0</v>
      </c>
      <c r="M5546" s="179">
        <v>11875.01751119793</v>
      </c>
      <c r="N5546" s="179">
        <v>0</v>
      </c>
      <c r="O5546" s="179">
        <v>0</v>
      </c>
      <c r="P5546" s="179">
        <v>0</v>
      </c>
      <c r="Q5546" s="179">
        <v>0</v>
      </c>
      <c r="R5546" s="180">
        <v>0</v>
      </c>
      <c r="S5546" s="180">
        <v>0</v>
      </c>
      <c r="T5546" s="180">
        <v>0</v>
      </c>
    </row>
    <row r="5547" spans="2:20" x14ac:dyDescent="0.3">
      <c r="B5547" s="19">
        <v>5544</v>
      </c>
      <c r="C5547" s="179">
        <v>0</v>
      </c>
      <c r="D5547" s="179">
        <v>0</v>
      </c>
      <c r="E5547" s="179">
        <v>12552.432431901061</v>
      </c>
      <c r="F5547" s="179">
        <v>0</v>
      </c>
      <c r="G5547" s="179">
        <v>0</v>
      </c>
      <c r="H5547" s="179">
        <v>79182.56718347386</v>
      </c>
      <c r="I5547" s="179">
        <v>0</v>
      </c>
      <c r="J5547" s="179">
        <v>0</v>
      </c>
      <c r="K5547" s="179">
        <v>0</v>
      </c>
      <c r="L5547" s="179">
        <v>0</v>
      </c>
      <c r="M5547" s="179">
        <v>115809.45760324573</v>
      </c>
      <c r="N5547" s="179">
        <v>0</v>
      </c>
      <c r="O5547" s="179">
        <v>0</v>
      </c>
      <c r="P5547" s="179">
        <v>0</v>
      </c>
      <c r="Q5547" s="179">
        <v>0</v>
      </c>
      <c r="R5547" s="180">
        <v>0</v>
      </c>
      <c r="S5547" s="180">
        <v>0</v>
      </c>
      <c r="T5547" s="180">
        <v>0</v>
      </c>
    </row>
    <row r="5548" spans="2:20" x14ac:dyDescent="0.3">
      <c r="B5548" s="19">
        <v>5545</v>
      </c>
      <c r="C5548" s="179">
        <v>0</v>
      </c>
      <c r="D5548" s="179">
        <v>0</v>
      </c>
      <c r="E5548" s="179">
        <v>755016.41298392392</v>
      </c>
      <c r="F5548" s="179">
        <v>0</v>
      </c>
      <c r="G5548" s="179">
        <v>0</v>
      </c>
      <c r="H5548" s="179">
        <v>60783.396268208802</v>
      </c>
      <c r="I5548" s="179">
        <v>0</v>
      </c>
      <c r="J5548" s="179">
        <v>0</v>
      </c>
      <c r="K5548" s="179">
        <v>0</v>
      </c>
      <c r="L5548" s="179">
        <v>0</v>
      </c>
      <c r="M5548" s="179">
        <v>23321.34723845452</v>
      </c>
      <c r="N5548" s="179">
        <v>0</v>
      </c>
      <c r="O5548" s="179">
        <v>0</v>
      </c>
      <c r="P5548" s="179">
        <v>0</v>
      </c>
      <c r="Q5548" s="179">
        <v>0</v>
      </c>
      <c r="R5548" s="180">
        <v>0</v>
      </c>
      <c r="S5548" s="180">
        <v>0</v>
      </c>
      <c r="T5548" s="180">
        <v>0</v>
      </c>
    </row>
    <row r="5549" spans="2:20" x14ac:dyDescent="0.3">
      <c r="B5549" s="19">
        <v>5546</v>
      </c>
      <c r="C5549" s="179">
        <v>1</v>
      </c>
      <c r="D5549" s="179">
        <v>394398.81314922706</v>
      </c>
      <c r="E5549" s="179">
        <v>246007.7190589401</v>
      </c>
      <c r="F5549" s="179">
        <v>0</v>
      </c>
      <c r="G5549" s="179">
        <v>0</v>
      </c>
      <c r="H5549" s="179">
        <v>18915.413671213177</v>
      </c>
      <c r="I5549" s="179">
        <v>0</v>
      </c>
      <c r="J5549" s="179">
        <v>0</v>
      </c>
      <c r="K5549" s="179">
        <v>0</v>
      </c>
      <c r="L5549" s="179">
        <v>0</v>
      </c>
      <c r="M5549" s="179">
        <v>14498.830205519012</v>
      </c>
      <c r="N5549" s="179">
        <v>0</v>
      </c>
      <c r="O5549" s="179">
        <v>0</v>
      </c>
      <c r="P5549" s="179">
        <v>0</v>
      </c>
      <c r="Q5549" s="179">
        <v>0</v>
      </c>
      <c r="R5549" s="180">
        <v>0</v>
      </c>
      <c r="S5549" s="180">
        <v>0</v>
      </c>
      <c r="T5549" s="180">
        <v>394398.81314922706</v>
      </c>
    </row>
    <row r="5550" spans="2:20" x14ac:dyDescent="0.3">
      <c r="B5550" s="19">
        <v>5547</v>
      </c>
      <c r="C5550" s="179">
        <v>0</v>
      </c>
      <c r="D5550" s="179">
        <v>0</v>
      </c>
      <c r="E5550" s="179">
        <v>23609.857398809658</v>
      </c>
      <c r="F5550" s="179">
        <v>0</v>
      </c>
      <c r="G5550" s="179">
        <v>0</v>
      </c>
      <c r="H5550" s="179">
        <v>38901.536304140413</v>
      </c>
      <c r="I5550" s="179">
        <v>0</v>
      </c>
      <c r="J5550" s="179">
        <v>0</v>
      </c>
      <c r="K5550" s="179">
        <v>0</v>
      </c>
      <c r="L5550" s="179">
        <v>0</v>
      </c>
      <c r="M5550" s="179">
        <v>7715.3689375288222</v>
      </c>
      <c r="N5550" s="179">
        <v>0</v>
      </c>
      <c r="O5550" s="179">
        <v>0</v>
      </c>
      <c r="P5550" s="179">
        <v>0</v>
      </c>
      <c r="Q5550" s="179">
        <v>0</v>
      </c>
      <c r="R5550" s="180">
        <v>0</v>
      </c>
      <c r="S5550" s="180">
        <v>0</v>
      </c>
      <c r="T5550" s="180">
        <v>0</v>
      </c>
    </row>
    <row r="5551" spans="2:20" x14ac:dyDescent="0.3">
      <c r="B5551" s="19">
        <v>5548</v>
      </c>
      <c r="C5551" s="179">
        <v>0</v>
      </c>
      <c r="D5551" s="179">
        <v>0</v>
      </c>
      <c r="E5551" s="179">
        <v>49087.94283701032</v>
      </c>
      <c r="F5551" s="179">
        <v>0</v>
      </c>
      <c r="G5551" s="179">
        <v>0</v>
      </c>
      <c r="H5551" s="179">
        <v>59700.647705897791</v>
      </c>
      <c r="I5551" s="179">
        <v>0</v>
      </c>
      <c r="J5551" s="179">
        <v>0</v>
      </c>
      <c r="K5551" s="179">
        <v>0</v>
      </c>
      <c r="L5551" s="179">
        <v>0</v>
      </c>
      <c r="M5551" s="179">
        <v>225630.29342311181</v>
      </c>
      <c r="N5551" s="179">
        <v>0</v>
      </c>
      <c r="O5551" s="179">
        <v>0</v>
      </c>
      <c r="P5551" s="179">
        <v>0</v>
      </c>
      <c r="Q5551" s="179">
        <v>0</v>
      </c>
      <c r="R5551" s="180">
        <v>0</v>
      </c>
      <c r="S5551" s="180">
        <v>0</v>
      </c>
      <c r="T5551" s="180">
        <v>0</v>
      </c>
    </row>
    <row r="5552" spans="2:20" x14ac:dyDescent="0.3">
      <c r="B5552" s="19">
        <v>5549</v>
      </c>
      <c r="C5552" s="179">
        <v>0</v>
      </c>
      <c r="D5552" s="179">
        <v>0</v>
      </c>
      <c r="E5552" s="179">
        <v>408642.09619064222</v>
      </c>
      <c r="F5552" s="179">
        <v>0</v>
      </c>
      <c r="G5552" s="179">
        <v>0</v>
      </c>
      <c r="H5552" s="179">
        <v>46673.785891776606</v>
      </c>
      <c r="I5552" s="179">
        <v>0</v>
      </c>
      <c r="J5552" s="179">
        <v>0</v>
      </c>
      <c r="K5552" s="179">
        <v>0</v>
      </c>
      <c r="L5552" s="179">
        <v>0</v>
      </c>
      <c r="M5552" s="179">
        <v>11124.274201812817</v>
      </c>
      <c r="N5552" s="179">
        <v>0</v>
      </c>
      <c r="O5552" s="179">
        <v>0</v>
      </c>
      <c r="P5552" s="179">
        <v>0</v>
      </c>
      <c r="Q5552" s="179">
        <v>0</v>
      </c>
      <c r="R5552" s="180">
        <v>0</v>
      </c>
      <c r="S5552" s="180">
        <v>0</v>
      </c>
      <c r="T5552" s="180">
        <v>0</v>
      </c>
    </row>
    <row r="5553" spans="2:20" x14ac:dyDescent="0.3">
      <c r="B5553" s="19">
        <v>5550</v>
      </c>
      <c r="C5553" s="179">
        <v>0</v>
      </c>
      <c r="D5553" s="179">
        <v>0</v>
      </c>
      <c r="E5553" s="179">
        <v>105901.25836705127</v>
      </c>
      <c r="F5553" s="179">
        <v>0</v>
      </c>
      <c r="G5553" s="179">
        <v>0</v>
      </c>
      <c r="H5553" s="179">
        <v>47492.349716205026</v>
      </c>
      <c r="I5553" s="179">
        <v>0</v>
      </c>
      <c r="J5553" s="179">
        <v>0</v>
      </c>
      <c r="K5553" s="179">
        <v>0</v>
      </c>
      <c r="L5553" s="179">
        <v>0</v>
      </c>
      <c r="M5553" s="179">
        <v>129658.5298594895</v>
      </c>
      <c r="N5553" s="179">
        <v>0</v>
      </c>
      <c r="O5553" s="179">
        <v>0</v>
      </c>
      <c r="P5553" s="179">
        <v>0</v>
      </c>
      <c r="Q5553" s="179">
        <v>0</v>
      </c>
      <c r="R5553" s="180">
        <v>0</v>
      </c>
      <c r="S5553" s="180">
        <v>0</v>
      </c>
      <c r="T5553" s="180">
        <v>0</v>
      </c>
    </row>
    <row r="5554" spans="2:20" x14ac:dyDescent="0.3">
      <c r="B5554" s="19">
        <v>5551</v>
      </c>
      <c r="C5554" s="179">
        <v>0</v>
      </c>
      <c r="D5554" s="179">
        <v>0</v>
      </c>
      <c r="E5554" s="179">
        <v>395079.9377549963</v>
      </c>
      <c r="F5554" s="179">
        <v>0</v>
      </c>
      <c r="G5554" s="179">
        <v>0</v>
      </c>
      <c r="H5554" s="179">
        <v>19679.322799512691</v>
      </c>
      <c r="I5554" s="179">
        <v>0</v>
      </c>
      <c r="J5554" s="179">
        <v>0</v>
      </c>
      <c r="K5554" s="179">
        <v>0</v>
      </c>
      <c r="L5554" s="179">
        <v>0</v>
      </c>
      <c r="M5554" s="179">
        <v>137892.69357344721</v>
      </c>
      <c r="N5554" s="179">
        <v>0</v>
      </c>
      <c r="O5554" s="179">
        <v>0</v>
      </c>
      <c r="P5554" s="179">
        <v>0</v>
      </c>
      <c r="Q5554" s="179">
        <v>0</v>
      </c>
      <c r="R5554" s="180">
        <v>0</v>
      </c>
      <c r="S5554" s="180">
        <v>0</v>
      </c>
      <c r="T5554" s="180">
        <v>0</v>
      </c>
    </row>
    <row r="5555" spans="2:20" x14ac:dyDescent="0.3">
      <c r="B5555" s="19">
        <v>5552</v>
      </c>
      <c r="C5555" s="179">
        <v>0</v>
      </c>
      <c r="D5555" s="179">
        <v>0</v>
      </c>
      <c r="E5555" s="179">
        <v>201239.66597879329</v>
      </c>
      <c r="F5555" s="179">
        <v>0</v>
      </c>
      <c r="G5555" s="179">
        <v>0</v>
      </c>
      <c r="H5555" s="179">
        <v>294855.87350539927</v>
      </c>
      <c r="I5555" s="179">
        <v>0</v>
      </c>
      <c r="J5555" s="179">
        <v>0</v>
      </c>
      <c r="K5555" s="179">
        <v>0</v>
      </c>
      <c r="L5555" s="179">
        <v>0</v>
      </c>
      <c r="M5555" s="179">
        <v>79327.973428228899</v>
      </c>
      <c r="N5555" s="179">
        <v>0</v>
      </c>
      <c r="O5555" s="179">
        <v>0</v>
      </c>
      <c r="P5555" s="179">
        <v>0</v>
      </c>
      <c r="Q5555" s="179">
        <v>0</v>
      </c>
      <c r="R5555" s="180">
        <v>0</v>
      </c>
      <c r="S5555" s="180">
        <v>0</v>
      </c>
      <c r="T5555" s="180">
        <v>0</v>
      </c>
    </row>
    <row r="5556" spans="2:20" x14ac:dyDescent="0.3">
      <c r="B5556" s="19">
        <v>5553</v>
      </c>
      <c r="C5556" s="179">
        <v>0</v>
      </c>
      <c r="D5556" s="179">
        <v>0</v>
      </c>
      <c r="E5556" s="179">
        <v>339580.49763365911</v>
      </c>
      <c r="F5556" s="179">
        <v>0</v>
      </c>
      <c r="G5556" s="179">
        <v>0</v>
      </c>
      <c r="H5556" s="179">
        <v>70794.552540535966</v>
      </c>
      <c r="I5556" s="179">
        <v>0</v>
      </c>
      <c r="J5556" s="179">
        <v>0</v>
      </c>
      <c r="K5556" s="179">
        <v>0</v>
      </c>
      <c r="L5556" s="179">
        <v>0</v>
      </c>
      <c r="M5556" s="179">
        <v>190336.40638493429</v>
      </c>
      <c r="N5556" s="179">
        <v>0</v>
      </c>
      <c r="O5556" s="179">
        <v>0</v>
      </c>
      <c r="P5556" s="179">
        <v>0</v>
      </c>
      <c r="Q5556" s="179">
        <v>0</v>
      </c>
      <c r="R5556" s="180">
        <v>0</v>
      </c>
      <c r="S5556" s="180">
        <v>0</v>
      </c>
      <c r="T5556" s="180">
        <v>0</v>
      </c>
    </row>
    <row r="5557" spans="2:20" x14ac:dyDescent="0.3">
      <c r="B5557" s="19">
        <v>5554</v>
      </c>
      <c r="C5557" s="179">
        <v>0</v>
      </c>
      <c r="D5557" s="179">
        <v>0</v>
      </c>
      <c r="E5557" s="179">
        <v>35451.13551145501</v>
      </c>
      <c r="F5557" s="179">
        <v>0</v>
      </c>
      <c r="G5557" s="179">
        <v>0</v>
      </c>
      <c r="H5557" s="179">
        <v>108617.06011335742</v>
      </c>
      <c r="I5557" s="179">
        <v>0</v>
      </c>
      <c r="J5557" s="179">
        <v>0</v>
      </c>
      <c r="K5557" s="179">
        <v>0</v>
      </c>
      <c r="L5557" s="179">
        <v>0</v>
      </c>
      <c r="M5557" s="179">
        <v>44660.352576972931</v>
      </c>
      <c r="N5557" s="179">
        <v>0</v>
      </c>
      <c r="O5557" s="179">
        <v>0</v>
      </c>
      <c r="P5557" s="179">
        <v>0</v>
      </c>
      <c r="Q5557" s="179">
        <v>0</v>
      </c>
      <c r="R5557" s="180">
        <v>0</v>
      </c>
      <c r="S5557" s="180">
        <v>0</v>
      </c>
      <c r="T5557" s="180">
        <v>0</v>
      </c>
    </row>
    <row r="5558" spans="2:20" x14ac:dyDescent="0.3">
      <c r="B5558" s="19">
        <v>5555</v>
      </c>
      <c r="C5558" s="179">
        <v>0</v>
      </c>
      <c r="D5558" s="179">
        <v>0</v>
      </c>
      <c r="E5558" s="179">
        <v>156362.88944457172</v>
      </c>
      <c r="F5558" s="179">
        <v>0</v>
      </c>
      <c r="G5558" s="179">
        <v>0</v>
      </c>
      <c r="H5558" s="179">
        <v>140116.04134628348</v>
      </c>
      <c r="I5558" s="179">
        <v>0</v>
      </c>
      <c r="J5558" s="179">
        <v>0</v>
      </c>
      <c r="K5558" s="179">
        <v>0</v>
      </c>
      <c r="L5558" s="179">
        <v>0</v>
      </c>
      <c r="M5558" s="179">
        <v>58120.83262387992</v>
      </c>
      <c r="N5558" s="179">
        <v>0</v>
      </c>
      <c r="O5558" s="179">
        <v>0</v>
      </c>
      <c r="P5558" s="179">
        <v>0</v>
      </c>
      <c r="Q5558" s="179">
        <v>0</v>
      </c>
      <c r="R5558" s="180">
        <v>0</v>
      </c>
      <c r="S5558" s="180">
        <v>0</v>
      </c>
      <c r="T5558" s="180">
        <v>0</v>
      </c>
    </row>
    <row r="5559" spans="2:20" x14ac:dyDescent="0.3">
      <c r="B5559" s="19">
        <v>5556</v>
      </c>
      <c r="C5559" s="179">
        <v>0</v>
      </c>
      <c r="D5559" s="179">
        <v>0</v>
      </c>
      <c r="E5559" s="179">
        <v>154396.00244826841</v>
      </c>
      <c r="F5559" s="179">
        <v>0</v>
      </c>
      <c r="G5559" s="179">
        <v>0</v>
      </c>
      <c r="H5559" s="179">
        <v>7060.3624054546735</v>
      </c>
      <c r="I5559" s="179">
        <v>0</v>
      </c>
      <c r="J5559" s="179">
        <v>0</v>
      </c>
      <c r="K5559" s="179">
        <v>0</v>
      </c>
      <c r="L5559" s="179">
        <v>0</v>
      </c>
      <c r="M5559" s="179">
        <v>44456.107959273082</v>
      </c>
      <c r="N5559" s="179">
        <v>0</v>
      </c>
      <c r="O5559" s="179">
        <v>0</v>
      </c>
      <c r="P5559" s="179">
        <v>0</v>
      </c>
      <c r="Q5559" s="179">
        <v>0</v>
      </c>
      <c r="R5559" s="180">
        <v>0</v>
      </c>
      <c r="S5559" s="180">
        <v>0</v>
      </c>
      <c r="T5559" s="180">
        <v>0</v>
      </c>
    </row>
    <row r="5560" spans="2:20" x14ac:dyDescent="0.3">
      <c r="B5560" s="19">
        <v>5557</v>
      </c>
      <c r="C5560" s="179">
        <v>0</v>
      </c>
      <c r="D5560" s="179">
        <v>0</v>
      </c>
      <c r="E5560" s="179">
        <v>46598.996527449701</v>
      </c>
      <c r="F5560" s="179">
        <v>0</v>
      </c>
      <c r="G5560" s="179">
        <v>0</v>
      </c>
      <c r="H5560" s="179">
        <v>90029.993187901171</v>
      </c>
      <c r="I5560" s="179">
        <v>0</v>
      </c>
      <c r="J5560" s="179">
        <v>0</v>
      </c>
      <c r="K5560" s="179">
        <v>0</v>
      </c>
      <c r="L5560" s="179">
        <v>0</v>
      </c>
      <c r="M5560" s="179">
        <v>164419.39661414316</v>
      </c>
      <c r="N5560" s="179">
        <v>0</v>
      </c>
      <c r="O5560" s="179">
        <v>0</v>
      </c>
      <c r="P5560" s="179">
        <v>0</v>
      </c>
      <c r="Q5560" s="179">
        <v>0</v>
      </c>
      <c r="R5560" s="180">
        <v>0</v>
      </c>
      <c r="S5560" s="180">
        <v>0</v>
      </c>
      <c r="T5560" s="180">
        <v>0</v>
      </c>
    </row>
    <row r="5561" spans="2:20" x14ac:dyDescent="0.3">
      <c r="B5561" s="19">
        <v>5558</v>
      </c>
      <c r="C5561" s="179">
        <v>0</v>
      </c>
      <c r="D5561" s="179">
        <v>0</v>
      </c>
      <c r="E5561" s="179">
        <v>1234059.3577017044</v>
      </c>
      <c r="F5561" s="179">
        <v>0</v>
      </c>
      <c r="G5561" s="179">
        <v>0</v>
      </c>
      <c r="H5561" s="179">
        <v>232203.49997088694</v>
      </c>
      <c r="I5561" s="179">
        <v>0</v>
      </c>
      <c r="J5561" s="179">
        <v>0</v>
      </c>
      <c r="K5561" s="179">
        <v>0</v>
      </c>
      <c r="L5561" s="179">
        <v>0</v>
      </c>
      <c r="M5561" s="179">
        <v>31890.627665794247</v>
      </c>
      <c r="N5561" s="179">
        <v>0</v>
      </c>
      <c r="O5561" s="179">
        <v>0</v>
      </c>
      <c r="P5561" s="179">
        <v>0</v>
      </c>
      <c r="Q5561" s="179">
        <v>0</v>
      </c>
      <c r="R5561" s="180">
        <v>0</v>
      </c>
      <c r="S5561" s="180">
        <v>0</v>
      </c>
      <c r="T5561" s="180">
        <v>0</v>
      </c>
    </row>
    <row r="5562" spans="2:20" x14ac:dyDescent="0.3">
      <c r="B5562" s="19">
        <v>5559</v>
      </c>
      <c r="C5562" s="179">
        <v>0</v>
      </c>
      <c r="D5562" s="179">
        <v>0</v>
      </c>
      <c r="E5562" s="179">
        <v>111593.33031076462</v>
      </c>
      <c r="F5562" s="179">
        <v>0</v>
      </c>
      <c r="G5562" s="179">
        <v>0</v>
      </c>
      <c r="H5562" s="179">
        <v>96356.903153994601</v>
      </c>
      <c r="I5562" s="179">
        <v>0</v>
      </c>
      <c r="J5562" s="179">
        <v>0</v>
      </c>
      <c r="K5562" s="179">
        <v>0</v>
      </c>
      <c r="L5562" s="179">
        <v>0</v>
      </c>
      <c r="M5562" s="179">
        <v>31198.828910521224</v>
      </c>
      <c r="N5562" s="179">
        <v>0</v>
      </c>
      <c r="O5562" s="179">
        <v>0</v>
      </c>
      <c r="P5562" s="179">
        <v>0</v>
      </c>
      <c r="Q5562" s="179">
        <v>0</v>
      </c>
      <c r="R5562" s="180">
        <v>0</v>
      </c>
      <c r="S5562" s="180">
        <v>0</v>
      </c>
      <c r="T5562" s="180">
        <v>0</v>
      </c>
    </row>
    <row r="5563" spans="2:20" x14ac:dyDescent="0.3">
      <c r="B5563" s="19">
        <v>5560</v>
      </c>
      <c r="C5563" s="179">
        <v>0</v>
      </c>
      <c r="D5563" s="179">
        <v>0</v>
      </c>
      <c r="E5563" s="179">
        <v>156422.96620646393</v>
      </c>
      <c r="F5563" s="179">
        <v>0</v>
      </c>
      <c r="G5563" s="179">
        <v>0</v>
      </c>
      <c r="H5563" s="179">
        <v>88342.506553842555</v>
      </c>
      <c r="I5563" s="179">
        <v>0</v>
      </c>
      <c r="J5563" s="179">
        <v>0</v>
      </c>
      <c r="K5563" s="179">
        <v>0</v>
      </c>
      <c r="L5563" s="179">
        <v>0</v>
      </c>
      <c r="M5563" s="179">
        <v>19275.213355957505</v>
      </c>
      <c r="N5563" s="179">
        <v>0</v>
      </c>
      <c r="O5563" s="179">
        <v>0</v>
      </c>
      <c r="P5563" s="179">
        <v>0</v>
      </c>
      <c r="Q5563" s="179">
        <v>0</v>
      </c>
      <c r="R5563" s="180">
        <v>0</v>
      </c>
      <c r="S5563" s="180">
        <v>0</v>
      </c>
      <c r="T5563" s="180">
        <v>0</v>
      </c>
    </row>
    <row r="5564" spans="2:20" x14ac:dyDescent="0.3">
      <c r="B5564" s="19">
        <v>5561</v>
      </c>
      <c r="C5564" s="179">
        <v>2</v>
      </c>
      <c r="D5564" s="179">
        <v>3699970.1728267265</v>
      </c>
      <c r="E5564" s="179">
        <v>1517520.8407294108</v>
      </c>
      <c r="F5564" s="179">
        <v>0</v>
      </c>
      <c r="G5564" s="179">
        <v>0</v>
      </c>
      <c r="H5564" s="179">
        <v>82966.156772935617</v>
      </c>
      <c r="I5564" s="179">
        <v>0</v>
      </c>
      <c r="J5564" s="179">
        <v>1000000</v>
      </c>
      <c r="K5564" s="179">
        <v>0</v>
      </c>
      <c r="L5564" s="179">
        <v>0</v>
      </c>
      <c r="M5564" s="179">
        <v>39472.395259546443</v>
      </c>
      <c r="N5564" s="179">
        <v>0</v>
      </c>
      <c r="O5564" s="179">
        <v>1000000</v>
      </c>
      <c r="P5564" s="179">
        <v>0</v>
      </c>
      <c r="Q5564" s="179">
        <v>0</v>
      </c>
      <c r="R5564" s="180">
        <v>1999970.1728267265</v>
      </c>
      <c r="S5564" s="180">
        <v>0</v>
      </c>
      <c r="T5564" s="180">
        <v>2699970.1728267265</v>
      </c>
    </row>
    <row r="5565" spans="2:20" x14ac:dyDescent="0.3">
      <c r="B5565" s="19">
        <v>5562</v>
      </c>
      <c r="C5565" s="179">
        <v>0</v>
      </c>
      <c r="D5565" s="179">
        <v>0</v>
      </c>
      <c r="E5565" s="179">
        <v>150780.9751951904</v>
      </c>
      <c r="F5565" s="179">
        <v>0</v>
      </c>
      <c r="G5565" s="179">
        <v>0</v>
      </c>
      <c r="H5565" s="179">
        <v>341225.57209441054</v>
      </c>
      <c r="I5565" s="179">
        <v>0</v>
      </c>
      <c r="J5565" s="179">
        <v>0</v>
      </c>
      <c r="K5565" s="179">
        <v>0</v>
      </c>
      <c r="L5565" s="179">
        <v>0</v>
      </c>
      <c r="M5565" s="179">
        <v>138401.58659023786</v>
      </c>
      <c r="N5565" s="179">
        <v>0</v>
      </c>
      <c r="O5565" s="179">
        <v>0</v>
      </c>
      <c r="P5565" s="179">
        <v>0</v>
      </c>
      <c r="Q5565" s="179">
        <v>0</v>
      </c>
      <c r="R5565" s="180">
        <v>0</v>
      </c>
      <c r="S5565" s="180">
        <v>0</v>
      </c>
      <c r="T5565" s="180">
        <v>0</v>
      </c>
    </row>
    <row r="5566" spans="2:20" x14ac:dyDescent="0.3">
      <c r="B5566" s="19">
        <v>5563</v>
      </c>
      <c r="C5566" s="179">
        <v>0</v>
      </c>
      <c r="D5566" s="179">
        <v>0</v>
      </c>
      <c r="E5566" s="179">
        <v>632677.04077535833</v>
      </c>
      <c r="F5566" s="179">
        <v>0</v>
      </c>
      <c r="G5566" s="179">
        <v>0</v>
      </c>
      <c r="H5566" s="179">
        <v>289621.51794621017</v>
      </c>
      <c r="I5566" s="179">
        <v>0</v>
      </c>
      <c r="J5566" s="179">
        <v>0</v>
      </c>
      <c r="K5566" s="179">
        <v>0</v>
      </c>
      <c r="L5566" s="179">
        <v>0</v>
      </c>
      <c r="M5566" s="179">
        <v>184870.29648769743</v>
      </c>
      <c r="N5566" s="179">
        <v>0</v>
      </c>
      <c r="O5566" s="179">
        <v>0</v>
      </c>
      <c r="P5566" s="179">
        <v>0</v>
      </c>
      <c r="Q5566" s="179">
        <v>0</v>
      </c>
      <c r="R5566" s="180">
        <v>0</v>
      </c>
      <c r="S5566" s="180">
        <v>0</v>
      </c>
      <c r="T5566" s="180">
        <v>0</v>
      </c>
    </row>
    <row r="5567" spans="2:20" x14ac:dyDescent="0.3">
      <c r="B5567" s="19">
        <v>5564</v>
      </c>
      <c r="C5567" s="179">
        <v>0</v>
      </c>
      <c r="D5567" s="179">
        <v>0</v>
      </c>
      <c r="E5567" s="179">
        <v>12639.596030515984</v>
      </c>
      <c r="F5567" s="179">
        <v>0</v>
      </c>
      <c r="G5567" s="179">
        <v>0</v>
      </c>
      <c r="H5567" s="179">
        <v>140231.34213718711</v>
      </c>
      <c r="I5567" s="179">
        <v>0</v>
      </c>
      <c r="J5567" s="179">
        <v>0</v>
      </c>
      <c r="K5567" s="179">
        <v>0</v>
      </c>
      <c r="L5567" s="179">
        <v>0</v>
      </c>
      <c r="M5567" s="179">
        <v>20752.607741319622</v>
      </c>
      <c r="N5567" s="179">
        <v>0</v>
      </c>
      <c r="O5567" s="179">
        <v>0</v>
      </c>
      <c r="P5567" s="179">
        <v>0</v>
      </c>
      <c r="Q5567" s="179">
        <v>0</v>
      </c>
      <c r="R5567" s="180">
        <v>0</v>
      </c>
      <c r="S5567" s="180">
        <v>0</v>
      </c>
      <c r="T5567" s="180">
        <v>0</v>
      </c>
    </row>
    <row r="5568" spans="2:20" x14ac:dyDescent="0.3">
      <c r="B5568" s="19">
        <v>5565</v>
      </c>
      <c r="C5568" s="179">
        <v>0</v>
      </c>
      <c r="D5568" s="179">
        <v>0</v>
      </c>
      <c r="E5568" s="179">
        <v>74173.972097573875</v>
      </c>
      <c r="F5568" s="179">
        <v>0</v>
      </c>
      <c r="G5568" s="179">
        <v>0</v>
      </c>
      <c r="H5568" s="179">
        <v>24228.410430341442</v>
      </c>
      <c r="I5568" s="179">
        <v>0</v>
      </c>
      <c r="J5568" s="179">
        <v>0</v>
      </c>
      <c r="K5568" s="179">
        <v>0</v>
      </c>
      <c r="L5568" s="179">
        <v>0</v>
      </c>
      <c r="M5568" s="179">
        <v>24734.744694681733</v>
      </c>
      <c r="N5568" s="179">
        <v>0</v>
      </c>
      <c r="O5568" s="179">
        <v>0</v>
      </c>
      <c r="P5568" s="179">
        <v>0</v>
      </c>
      <c r="Q5568" s="179">
        <v>0</v>
      </c>
      <c r="R5568" s="180">
        <v>0</v>
      </c>
      <c r="S5568" s="180">
        <v>0</v>
      </c>
      <c r="T5568" s="180">
        <v>0</v>
      </c>
    </row>
    <row r="5569" spans="2:20" x14ac:dyDescent="0.3">
      <c r="B5569" s="19">
        <v>5566</v>
      </c>
      <c r="C5569" s="179">
        <v>0</v>
      </c>
      <c r="D5569" s="179">
        <v>0</v>
      </c>
      <c r="E5569" s="179">
        <v>63193.828619673972</v>
      </c>
      <c r="F5569" s="179">
        <v>0</v>
      </c>
      <c r="G5569" s="179">
        <v>0</v>
      </c>
      <c r="H5569" s="179">
        <v>20360.491058681415</v>
      </c>
      <c r="I5569" s="179">
        <v>0</v>
      </c>
      <c r="J5569" s="179">
        <v>0</v>
      </c>
      <c r="K5569" s="179">
        <v>0</v>
      </c>
      <c r="L5569" s="179">
        <v>0</v>
      </c>
      <c r="M5569" s="179">
        <v>10151.627818379979</v>
      </c>
      <c r="N5569" s="179">
        <v>0</v>
      </c>
      <c r="O5569" s="179">
        <v>0</v>
      </c>
      <c r="P5569" s="179">
        <v>0</v>
      </c>
      <c r="Q5569" s="179">
        <v>0</v>
      </c>
      <c r="R5569" s="180">
        <v>0</v>
      </c>
      <c r="S5569" s="180">
        <v>0</v>
      </c>
      <c r="T5569" s="180">
        <v>0</v>
      </c>
    </row>
    <row r="5570" spans="2:20" x14ac:dyDescent="0.3">
      <c r="B5570" s="19">
        <v>5567</v>
      </c>
      <c r="C5570" s="179">
        <v>0</v>
      </c>
      <c r="D5570" s="179">
        <v>0</v>
      </c>
      <c r="E5570" s="179">
        <v>42505.092748897609</v>
      </c>
      <c r="F5570" s="179">
        <v>0</v>
      </c>
      <c r="G5570" s="179">
        <v>0</v>
      </c>
      <c r="H5570" s="179">
        <v>728011.36523175926</v>
      </c>
      <c r="I5570" s="179">
        <v>0</v>
      </c>
      <c r="J5570" s="179">
        <v>0</v>
      </c>
      <c r="K5570" s="179">
        <v>0</v>
      </c>
      <c r="L5570" s="179">
        <v>0</v>
      </c>
      <c r="M5570" s="179">
        <v>863841.55039119371</v>
      </c>
      <c r="N5570" s="179">
        <v>0</v>
      </c>
      <c r="O5570" s="179">
        <v>0</v>
      </c>
      <c r="P5570" s="179">
        <v>0</v>
      </c>
      <c r="Q5570" s="179">
        <v>0</v>
      </c>
      <c r="R5570" s="180">
        <v>0</v>
      </c>
      <c r="S5570" s="180">
        <v>0</v>
      </c>
      <c r="T5570" s="180">
        <v>0</v>
      </c>
    </row>
    <row r="5571" spans="2:20" x14ac:dyDescent="0.3">
      <c r="B5571" s="19">
        <v>5568</v>
      </c>
      <c r="C5571" s="179">
        <v>0</v>
      </c>
      <c r="D5571" s="179">
        <v>0</v>
      </c>
      <c r="E5571" s="179">
        <v>23903.163763235741</v>
      </c>
      <c r="F5571" s="179">
        <v>0</v>
      </c>
      <c r="G5571" s="179">
        <v>0</v>
      </c>
      <c r="H5571" s="179">
        <v>10327.705374836072</v>
      </c>
      <c r="I5571" s="179">
        <v>0</v>
      </c>
      <c r="J5571" s="179">
        <v>0</v>
      </c>
      <c r="K5571" s="179">
        <v>0</v>
      </c>
      <c r="L5571" s="179">
        <v>0</v>
      </c>
      <c r="M5571" s="179">
        <v>4212.4096569112353</v>
      </c>
      <c r="N5571" s="179">
        <v>0</v>
      </c>
      <c r="O5571" s="179">
        <v>0</v>
      </c>
      <c r="P5571" s="179">
        <v>0</v>
      </c>
      <c r="Q5571" s="179">
        <v>0</v>
      </c>
      <c r="R5571" s="180">
        <v>0</v>
      </c>
      <c r="S5571" s="180">
        <v>0</v>
      </c>
      <c r="T5571" s="180">
        <v>0</v>
      </c>
    </row>
    <row r="5572" spans="2:20" x14ac:dyDescent="0.3">
      <c r="B5572" s="19">
        <v>5569</v>
      </c>
      <c r="C5572" s="179">
        <v>0</v>
      </c>
      <c r="D5572" s="179">
        <v>0</v>
      </c>
      <c r="E5572" s="179">
        <v>130833.15772124691</v>
      </c>
      <c r="F5572" s="179">
        <v>0</v>
      </c>
      <c r="G5572" s="179">
        <v>0</v>
      </c>
      <c r="H5572" s="179">
        <v>10257.237215949162</v>
      </c>
      <c r="I5572" s="179">
        <v>0</v>
      </c>
      <c r="J5572" s="179">
        <v>0</v>
      </c>
      <c r="K5572" s="179">
        <v>0</v>
      </c>
      <c r="L5572" s="179">
        <v>0</v>
      </c>
      <c r="M5572" s="179">
        <v>296278.63459096663</v>
      </c>
      <c r="N5572" s="179">
        <v>0</v>
      </c>
      <c r="O5572" s="179">
        <v>0</v>
      </c>
      <c r="P5572" s="179">
        <v>0</v>
      </c>
      <c r="Q5572" s="179">
        <v>0</v>
      </c>
      <c r="R5572" s="180">
        <v>0</v>
      </c>
      <c r="S5572" s="180">
        <v>0</v>
      </c>
      <c r="T5572" s="180">
        <v>0</v>
      </c>
    </row>
    <row r="5573" spans="2:20" x14ac:dyDescent="0.3">
      <c r="B5573" s="19">
        <v>5570</v>
      </c>
      <c r="C5573" s="179">
        <v>0</v>
      </c>
      <c r="D5573" s="179">
        <v>0</v>
      </c>
      <c r="E5573" s="179">
        <v>2586027.2641405421</v>
      </c>
      <c r="F5573" s="179">
        <v>0</v>
      </c>
      <c r="G5573" s="179">
        <v>0</v>
      </c>
      <c r="H5573" s="179">
        <v>15973.778571277275</v>
      </c>
      <c r="I5573" s="179">
        <v>0</v>
      </c>
      <c r="J5573" s="179">
        <v>0</v>
      </c>
      <c r="K5573" s="179">
        <v>0</v>
      </c>
      <c r="L5573" s="179">
        <v>0</v>
      </c>
      <c r="M5573" s="179">
        <v>15188.349126666653</v>
      </c>
      <c r="N5573" s="179">
        <v>0</v>
      </c>
      <c r="O5573" s="179">
        <v>0</v>
      </c>
      <c r="P5573" s="179">
        <v>0</v>
      </c>
      <c r="Q5573" s="179">
        <v>0</v>
      </c>
      <c r="R5573" s="180">
        <v>0</v>
      </c>
      <c r="S5573" s="180">
        <v>0</v>
      </c>
      <c r="T5573" s="180">
        <v>0</v>
      </c>
    </row>
    <row r="5574" spans="2:20" x14ac:dyDescent="0.3">
      <c r="B5574" s="19">
        <v>5571</v>
      </c>
      <c r="C5574" s="179">
        <v>0</v>
      </c>
      <c r="D5574" s="179">
        <v>0</v>
      </c>
      <c r="E5574" s="179">
        <v>19080.310362496446</v>
      </c>
      <c r="F5574" s="179">
        <v>0</v>
      </c>
      <c r="G5574" s="179">
        <v>0</v>
      </c>
      <c r="H5574" s="179">
        <v>291348.84427144029</v>
      </c>
      <c r="I5574" s="179">
        <v>0</v>
      </c>
      <c r="J5574" s="179">
        <v>0</v>
      </c>
      <c r="K5574" s="179">
        <v>0</v>
      </c>
      <c r="L5574" s="179">
        <v>0</v>
      </c>
      <c r="M5574" s="179">
        <v>307140.41371261893</v>
      </c>
      <c r="N5574" s="179">
        <v>0</v>
      </c>
      <c r="O5574" s="179">
        <v>0</v>
      </c>
      <c r="P5574" s="179">
        <v>0</v>
      </c>
      <c r="Q5574" s="179">
        <v>0</v>
      </c>
      <c r="R5574" s="180">
        <v>0</v>
      </c>
      <c r="S5574" s="180">
        <v>0</v>
      </c>
      <c r="T5574" s="180">
        <v>0</v>
      </c>
    </row>
    <row r="5575" spans="2:20" x14ac:dyDescent="0.3">
      <c r="B5575" s="19">
        <v>5572</v>
      </c>
      <c r="C5575" s="179">
        <v>0</v>
      </c>
      <c r="D5575" s="179">
        <v>0</v>
      </c>
      <c r="E5575" s="179">
        <v>93086.607909899234</v>
      </c>
      <c r="F5575" s="179">
        <v>0</v>
      </c>
      <c r="G5575" s="179">
        <v>0</v>
      </c>
      <c r="H5575" s="179">
        <v>196044.89292833343</v>
      </c>
      <c r="I5575" s="179">
        <v>0</v>
      </c>
      <c r="J5575" s="179">
        <v>0</v>
      </c>
      <c r="K5575" s="179">
        <v>0</v>
      </c>
      <c r="L5575" s="179">
        <v>0</v>
      </c>
      <c r="M5575" s="179">
        <v>118878.90376757871</v>
      </c>
      <c r="N5575" s="179">
        <v>0</v>
      </c>
      <c r="O5575" s="179">
        <v>0</v>
      </c>
      <c r="P5575" s="179">
        <v>0</v>
      </c>
      <c r="Q5575" s="179">
        <v>0</v>
      </c>
      <c r="R5575" s="180">
        <v>0</v>
      </c>
      <c r="S5575" s="180">
        <v>0</v>
      </c>
      <c r="T5575" s="180">
        <v>0</v>
      </c>
    </row>
    <row r="5576" spans="2:20" x14ac:dyDescent="0.3">
      <c r="B5576" s="19">
        <v>5573</v>
      </c>
      <c r="C5576" s="179">
        <v>0</v>
      </c>
      <c r="D5576" s="179">
        <v>0</v>
      </c>
      <c r="E5576" s="179">
        <v>100913.64683070168</v>
      </c>
      <c r="F5576" s="179">
        <v>0</v>
      </c>
      <c r="G5576" s="179">
        <v>0</v>
      </c>
      <c r="H5576" s="179">
        <v>35327.155936000781</v>
      </c>
      <c r="I5576" s="179">
        <v>0</v>
      </c>
      <c r="J5576" s="179">
        <v>0</v>
      </c>
      <c r="K5576" s="179">
        <v>0</v>
      </c>
      <c r="L5576" s="179">
        <v>0</v>
      </c>
      <c r="M5576" s="179">
        <v>48504.816089115033</v>
      </c>
      <c r="N5576" s="179">
        <v>0</v>
      </c>
      <c r="O5576" s="179">
        <v>0</v>
      </c>
      <c r="P5576" s="179">
        <v>0</v>
      </c>
      <c r="Q5576" s="179">
        <v>0</v>
      </c>
      <c r="R5576" s="180">
        <v>0</v>
      </c>
      <c r="S5576" s="180">
        <v>0</v>
      </c>
      <c r="T5576" s="180">
        <v>0</v>
      </c>
    </row>
    <row r="5577" spans="2:20" x14ac:dyDescent="0.3">
      <c r="B5577" s="19">
        <v>5574</v>
      </c>
      <c r="C5577" s="179">
        <v>0</v>
      </c>
      <c r="D5577" s="179">
        <v>0</v>
      </c>
      <c r="E5577" s="179">
        <v>70632.127148713509</v>
      </c>
      <c r="F5577" s="179">
        <v>0</v>
      </c>
      <c r="G5577" s="179">
        <v>0</v>
      </c>
      <c r="H5577" s="179">
        <v>104149.62455370498</v>
      </c>
      <c r="I5577" s="179">
        <v>0</v>
      </c>
      <c r="J5577" s="179">
        <v>0</v>
      </c>
      <c r="K5577" s="179">
        <v>0</v>
      </c>
      <c r="L5577" s="179">
        <v>0</v>
      </c>
      <c r="M5577" s="179">
        <v>106721.31395196046</v>
      </c>
      <c r="N5577" s="179">
        <v>0</v>
      </c>
      <c r="O5577" s="179">
        <v>0</v>
      </c>
      <c r="P5577" s="179">
        <v>0</v>
      </c>
      <c r="Q5577" s="179">
        <v>0</v>
      </c>
      <c r="R5577" s="180">
        <v>0</v>
      </c>
      <c r="S5577" s="180">
        <v>0</v>
      </c>
      <c r="T5577" s="180">
        <v>0</v>
      </c>
    </row>
    <row r="5578" spans="2:20" x14ac:dyDescent="0.3">
      <c r="B5578" s="19">
        <v>5575</v>
      </c>
      <c r="C5578" s="179">
        <v>0</v>
      </c>
      <c r="D5578" s="179">
        <v>0</v>
      </c>
      <c r="E5578" s="179">
        <v>122026.23308325665</v>
      </c>
      <c r="F5578" s="179">
        <v>0</v>
      </c>
      <c r="G5578" s="179">
        <v>0</v>
      </c>
      <c r="H5578" s="179">
        <v>103400.48101863141</v>
      </c>
      <c r="I5578" s="179">
        <v>0</v>
      </c>
      <c r="J5578" s="179">
        <v>0</v>
      </c>
      <c r="K5578" s="179">
        <v>0</v>
      </c>
      <c r="L5578" s="179">
        <v>0</v>
      </c>
      <c r="M5578" s="179">
        <v>303012.4298083022</v>
      </c>
      <c r="N5578" s="179">
        <v>0</v>
      </c>
      <c r="O5578" s="179">
        <v>0</v>
      </c>
      <c r="P5578" s="179">
        <v>0</v>
      </c>
      <c r="Q5578" s="179">
        <v>0</v>
      </c>
      <c r="R5578" s="180">
        <v>0</v>
      </c>
      <c r="S5578" s="180">
        <v>0</v>
      </c>
      <c r="T5578" s="180">
        <v>0</v>
      </c>
    </row>
    <row r="5579" spans="2:20" x14ac:dyDescent="0.3">
      <c r="B5579" s="19">
        <v>5576</v>
      </c>
      <c r="C5579" s="179">
        <v>0</v>
      </c>
      <c r="D5579" s="179">
        <v>0</v>
      </c>
      <c r="E5579" s="179">
        <v>29692.203595275172</v>
      </c>
      <c r="F5579" s="179">
        <v>0</v>
      </c>
      <c r="G5579" s="179">
        <v>0</v>
      </c>
      <c r="H5579" s="179">
        <v>34686.129116566655</v>
      </c>
      <c r="I5579" s="179">
        <v>0</v>
      </c>
      <c r="J5579" s="179">
        <v>0</v>
      </c>
      <c r="K5579" s="179">
        <v>0</v>
      </c>
      <c r="L5579" s="179">
        <v>0</v>
      </c>
      <c r="M5579" s="179">
        <v>59788.354455782741</v>
      </c>
      <c r="N5579" s="179">
        <v>0</v>
      </c>
      <c r="O5579" s="179">
        <v>0</v>
      </c>
      <c r="P5579" s="179">
        <v>0</v>
      </c>
      <c r="Q5579" s="179">
        <v>0</v>
      </c>
      <c r="R5579" s="180">
        <v>0</v>
      </c>
      <c r="S5579" s="180">
        <v>0</v>
      </c>
      <c r="T5579" s="180">
        <v>0</v>
      </c>
    </row>
    <row r="5580" spans="2:20" x14ac:dyDescent="0.3">
      <c r="B5580" s="19">
        <v>5577</v>
      </c>
      <c r="C5580" s="179">
        <v>1</v>
      </c>
      <c r="D5580" s="179">
        <v>332234.40408137982</v>
      </c>
      <c r="E5580" s="179">
        <v>2894.0504854725086</v>
      </c>
      <c r="F5580" s="179">
        <v>0</v>
      </c>
      <c r="G5580" s="179">
        <v>0</v>
      </c>
      <c r="H5580" s="179">
        <v>16089.727191118671</v>
      </c>
      <c r="I5580" s="179">
        <v>0</v>
      </c>
      <c r="J5580" s="179">
        <v>0</v>
      </c>
      <c r="K5580" s="179">
        <v>0</v>
      </c>
      <c r="L5580" s="179">
        <v>0</v>
      </c>
      <c r="M5580" s="179">
        <v>132240.83580022061</v>
      </c>
      <c r="N5580" s="179">
        <v>0</v>
      </c>
      <c r="O5580" s="179">
        <v>0</v>
      </c>
      <c r="P5580" s="179">
        <v>0</v>
      </c>
      <c r="Q5580" s="179">
        <v>0</v>
      </c>
      <c r="R5580" s="180">
        <v>0</v>
      </c>
      <c r="S5580" s="180">
        <v>0</v>
      </c>
      <c r="T5580" s="180">
        <v>332234.40408137982</v>
      </c>
    </row>
    <row r="5581" spans="2:20" x14ac:dyDescent="0.3">
      <c r="B5581" s="19">
        <v>5578</v>
      </c>
      <c r="C5581" s="179">
        <v>0</v>
      </c>
      <c r="D5581" s="179">
        <v>0</v>
      </c>
      <c r="E5581" s="179">
        <v>125969.9741775156</v>
      </c>
      <c r="F5581" s="179">
        <v>0</v>
      </c>
      <c r="G5581" s="179">
        <v>0</v>
      </c>
      <c r="H5581" s="179">
        <v>75003.684766328937</v>
      </c>
      <c r="I5581" s="179">
        <v>0</v>
      </c>
      <c r="J5581" s="179">
        <v>0</v>
      </c>
      <c r="K5581" s="179">
        <v>0</v>
      </c>
      <c r="L5581" s="179">
        <v>0</v>
      </c>
      <c r="M5581" s="179">
        <v>187791.12254627128</v>
      </c>
      <c r="N5581" s="179">
        <v>0</v>
      </c>
      <c r="O5581" s="179">
        <v>0</v>
      </c>
      <c r="P5581" s="179">
        <v>0</v>
      </c>
      <c r="Q5581" s="179">
        <v>0</v>
      </c>
      <c r="R5581" s="180">
        <v>0</v>
      </c>
      <c r="S5581" s="180">
        <v>0</v>
      </c>
      <c r="T5581" s="180">
        <v>0</v>
      </c>
    </row>
    <row r="5582" spans="2:20" x14ac:dyDescent="0.3">
      <c r="B5582" s="19">
        <v>5579</v>
      </c>
      <c r="C5582" s="179">
        <v>0</v>
      </c>
      <c r="D5582" s="179">
        <v>0</v>
      </c>
      <c r="E5582" s="179">
        <v>134897.28576301839</v>
      </c>
      <c r="F5582" s="179">
        <v>0</v>
      </c>
      <c r="G5582" s="179">
        <v>0</v>
      </c>
      <c r="H5582" s="179">
        <v>140000.8670040053</v>
      </c>
      <c r="I5582" s="179">
        <v>0</v>
      </c>
      <c r="J5582" s="179">
        <v>0</v>
      </c>
      <c r="K5582" s="179">
        <v>0</v>
      </c>
      <c r="L5582" s="179">
        <v>0</v>
      </c>
      <c r="M5582" s="179">
        <v>141624.89170825417</v>
      </c>
      <c r="N5582" s="179">
        <v>0</v>
      </c>
      <c r="O5582" s="179">
        <v>0</v>
      </c>
      <c r="P5582" s="179">
        <v>0</v>
      </c>
      <c r="Q5582" s="179">
        <v>0</v>
      </c>
      <c r="R5582" s="180">
        <v>0</v>
      </c>
      <c r="S5582" s="180">
        <v>0</v>
      </c>
      <c r="T5582" s="180">
        <v>0</v>
      </c>
    </row>
    <row r="5583" spans="2:20" x14ac:dyDescent="0.3">
      <c r="B5583" s="19">
        <v>5580</v>
      </c>
      <c r="C5583" s="179">
        <v>0</v>
      </c>
      <c r="D5583" s="179">
        <v>0</v>
      </c>
      <c r="E5583" s="179">
        <v>70473.414699608693</v>
      </c>
      <c r="F5583" s="179">
        <v>0</v>
      </c>
      <c r="G5583" s="179">
        <v>0</v>
      </c>
      <c r="H5583" s="179">
        <v>12244.372945795973</v>
      </c>
      <c r="I5583" s="179">
        <v>0</v>
      </c>
      <c r="J5583" s="179">
        <v>0</v>
      </c>
      <c r="K5583" s="179">
        <v>0</v>
      </c>
      <c r="L5583" s="179">
        <v>0</v>
      </c>
      <c r="M5583" s="179">
        <v>12090.979376339244</v>
      </c>
      <c r="N5583" s="179">
        <v>0</v>
      </c>
      <c r="O5583" s="179">
        <v>0</v>
      </c>
      <c r="P5583" s="179">
        <v>0</v>
      </c>
      <c r="Q5583" s="179">
        <v>0</v>
      </c>
      <c r="R5583" s="180">
        <v>0</v>
      </c>
      <c r="S5583" s="180">
        <v>0</v>
      </c>
      <c r="T5583" s="180">
        <v>0</v>
      </c>
    </row>
    <row r="5584" spans="2:20" x14ac:dyDescent="0.3">
      <c r="B5584" s="19">
        <v>5581</v>
      </c>
      <c r="C5584" s="179">
        <v>0</v>
      </c>
      <c r="D5584" s="179">
        <v>0</v>
      </c>
      <c r="E5584" s="179">
        <v>114496.47686698605</v>
      </c>
      <c r="F5584" s="179">
        <v>0</v>
      </c>
      <c r="G5584" s="179">
        <v>0</v>
      </c>
      <c r="H5584" s="179">
        <v>74348.090022322664</v>
      </c>
      <c r="I5584" s="179">
        <v>0</v>
      </c>
      <c r="J5584" s="179">
        <v>0</v>
      </c>
      <c r="K5584" s="179">
        <v>0</v>
      </c>
      <c r="L5584" s="179">
        <v>0</v>
      </c>
      <c r="M5584" s="179">
        <v>23445.049478396813</v>
      </c>
      <c r="N5584" s="179">
        <v>0</v>
      </c>
      <c r="O5584" s="179">
        <v>0</v>
      </c>
      <c r="P5584" s="179">
        <v>0</v>
      </c>
      <c r="Q5584" s="179">
        <v>0</v>
      </c>
      <c r="R5584" s="180">
        <v>0</v>
      </c>
      <c r="S5584" s="180">
        <v>0</v>
      </c>
      <c r="T5584" s="180">
        <v>0</v>
      </c>
    </row>
    <row r="5585" spans="2:20" x14ac:dyDescent="0.3">
      <c r="B5585" s="19">
        <v>5582</v>
      </c>
      <c r="C5585" s="179">
        <v>0</v>
      </c>
      <c r="D5585" s="179">
        <v>0</v>
      </c>
      <c r="E5585" s="179">
        <v>37228.84370719373</v>
      </c>
      <c r="F5585" s="179">
        <v>0</v>
      </c>
      <c r="G5585" s="179">
        <v>0</v>
      </c>
      <c r="H5585" s="179">
        <v>72761.478554055837</v>
      </c>
      <c r="I5585" s="179">
        <v>0</v>
      </c>
      <c r="J5585" s="179">
        <v>0</v>
      </c>
      <c r="K5585" s="179">
        <v>0</v>
      </c>
      <c r="L5585" s="179">
        <v>0</v>
      </c>
      <c r="M5585" s="179">
        <v>5189.0440368023319</v>
      </c>
      <c r="N5585" s="179">
        <v>0</v>
      </c>
      <c r="O5585" s="179">
        <v>0</v>
      </c>
      <c r="P5585" s="179">
        <v>0</v>
      </c>
      <c r="Q5585" s="179">
        <v>0</v>
      </c>
      <c r="R5585" s="180">
        <v>0</v>
      </c>
      <c r="S5585" s="180">
        <v>0</v>
      </c>
      <c r="T5585" s="180">
        <v>0</v>
      </c>
    </row>
    <row r="5586" spans="2:20" x14ac:dyDescent="0.3">
      <c r="B5586" s="19">
        <v>5583</v>
      </c>
      <c r="C5586" s="179">
        <v>0</v>
      </c>
      <c r="D5586" s="179">
        <v>0</v>
      </c>
      <c r="E5586" s="179">
        <v>184929.47903373733</v>
      </c>
      <c r="F5586" s="179">
        <v>0</v>
      </c>
      <c r="G5586" s="179">
        <v>0</v>
      </c>
      <c r="H5586" s="179">
        <v>616331.94013167883</v>
      </c>
      <c r="I5586" s="179">
        <v>0</v>
      </c>
      <c r="J5586" s="179">
        <v>0</v>
      </c>
      <c r="K5586" s="179">
        <v>0</v>
      </c>
      <c r="L5586" s="179">
        <v>0</v>
      </c>
      <c r="M5586" s="179">
        <v>146651.37609531407</v>
      </c>
      <c r="N5586" s="179">
        <v>0</v>
      </c>
      <c r="O5586" s="179">
        <v>0</v>
      </c>
      <c r="P5586" s="179">
        <v>0</v>
      </c>
      <c r="Q5586" s="179">
        <v>0</v>
      </c>
      <c r="R5586" s="180">
        <v>0</v>
      </c>
      <c r="S5586" s="180">
        <v>0</v>
      </c>
      <c r="T5586" s="180">
        <v>0</v>
      </c>
    </row>
    <row r="5587" spans="2:20" x14ac:dyDescent="0.3">
      <c r="B5587" s="19">
        <v>5584</v>
      </c>
      <c r="C5587" s="179">
        <v>0</v>
      </c>
      <c r="D5587" s="179">
        <v>0</v>
      </c>
      <c r="E5587" s="179">
        <v>23917.16064773218</v>
      </c>
      <c r="F5587" s="179">
        <v>0</v>
      </c>
      <c r="G5587" s="179">
        <v>0</v>
      </c>
      <c r="H5587" s="179">
        <v>1127586.4684354689</v>
      </c>
      <c r="I5587" s="179">
        <v>0</v>
      </c>
      <c r="J5587" s="179">
        <v>0</v>
      </c>
      <c r="K5587" s="179">
        <v>0</v>
      </c>
      <c r="L5587" s="179">
        <v>0</v>
      </c>
      <c r="M5587" s="179">
        <v>324656.97635287442</v>
      </c>
      <c r="N5587" s="179">
        <v>0</v>
      </c>
      <c r="O5587" s="179">
        <v>0</v>
      </c>
      <c r="P5587" s="179">
        <v>0</v>
      </c>
      <c r="Q5587" s="179">
        <v>0</v>
      </c>
      <c r="R5587" s="180">
        <v>0</v>
      </c>
      <c r="S5587" s="180">
        <v>0</v>
      </c>
      <c r="T5587" s="180">
        <v>0</v>
      </c>
    </row>
    <row r="5588" spans="2:20" x14ac:dyDescent="0.3">
      <c r="B5588" s="19">
        <v>5585</v>
      </c>
      <c r="C5588" s="179">
        <v>0</v>
      </c>
      <c r="D5588" s="179">
        <v>0</v>
      </c>
      <c r="E5588" s="179">
        <v>111429.81684461251</v>
      </c>
      <c r="F5588" s="179">
        <v>0</v>
      </c>
      <c r="G5588" s="179">
        <v>0</v>
      </c>
      <c r="H5588" s="179">
        <v>44490.097100221981</v>
      </c>
      <c r="I5588" s="179">
        <v>0</v>
      </c>
      <c r="J5588" s="179">
        <v>0</v>
      </c>
      <c r="K5588" s="179">
        <v>0</v>
      </c>
      <c r="L5588" s="179">
        <v>0</v>
      </c>
      <c r="M5588" s="179">
        <v>20212.957255352667</v>
      </c>
      <c r="N5588" s="179">
        <v>0</v>
      </c>
      <c r="O5588" s="179">
        <v>0</v>
      </c>
      <c r="P5588" s="179">
        <v>0</v>
      </c>
      <c r="Q5588" s="179">
        <v>0</v>
      </c>
      <c r="R5588" s="180">
        <v>0</v>
      </c>
      <c r="S5588" s="180">
        <v>0</v>
      </c>
      <c r="T5588" s="180">
        <v>0</v>
      </c>
    </row>
    <row r="5589" spans="2:20" x14ac:dyDescent="0.3">
      <c r="B5589" s="19">
        <v>5586</v>
      </c>
      <c r="C5589" s="179">
        <v>0</v>
      </c>
      <c r="D5589" s="179">
        <v>0</v>
      </c>
      <c r="E5589" s="179">
        <v>6196.7332419278728</v>
      </c>
      <c r="F5589" s="179">
        <v>0</v>
      </c>
      <c r="G5589" s="179">
        <v>0</v>
      </c>
      <c r="H5589" s="179">
        <v>1472.0761090937856</v>
      </c>
      <c r="I5589" s="179">
        <v>0</v>
      </c>
      <c r="J5589" s="179">
        <v>0</v>
      </c>
      <c r="K5589" s="179">
        <v>0</v>
      </c>
      <c r="L5589" s="179">
        <v>0</v>
      </c>
      <c r="M5589" s="179">
        <v>99862.244710018815</v>
      </c>
      <c r="N5589" s="179">
        <v>0</v>
      </c>
      <c r="O5589" s="179">
        <v>0</v>
      </c>
      <c r="P5589" s="179">
        <v>0</v>
      </c>
      <c r="Q5589" s="179">
        <v>0</v>
      </c>
      <c r="R5589" s="180">
        <v>0</v>
      </c>
      <c r="S5589" s="180">
        <v>0</v>
      </c>
      <c r="T5589" s="180">
        <v>0</v>
      </c>
    </row>
    <row r="5590" spans="2:20" x14ac:dyDescent="0.3">
      <c r="B5590" s="19">
        <v>5587</v>
      </c>
      <c r="C5590" s="179">
        <v>0</v>
      </c>
      <c r="D5590" s="179">
        <v>0</v>
      </c>
      <c r="E5590" s="179">
        <v>99522.591060476596</v>
      </c>
      <c r="F5590" s="179">
        <v>0</v>
      </c>
      <c r="G5590" s="179">
        <v>0</v>
      </c>
      <c r="H5590" s="179">
        <v>18762.029886738117</v>
      </c>
      <c r="I5590" s="179">
        <v>0</v>
      </c>
      <c r="J5590" s="179">
        <v>0</v>
      </c>
      <c r="K5590" s="179">
        <v>0</v>
      </c>
      <c r="L5590" s="179">
        <v>0</v>
      </c>
      <c r="M5590" s="179">
        <v>582739.64098724129</v>
      </c>
      <c r="N5590" s="179">
        <v>0</v>
      </c>
      <c r="O5590" s="179">
        <v>0</v>
      </c>
      <c r="P5590" s="179">
        <v>0</v>
      </c>
      <c r="Q5590" s="179">
        <v>0</v>
      </c>
      <c r="R5590" s="180">
        <v>0</v>
      </c>
      <c r="S5590" s="180">
        <v>0</v>
      </c>
      <c r="T5590" s="180">
        <v>0</v>
      </c>
    </row>
    <row r="5591" spans="2:20" x14ac:dyDescent="0.3">
      <c r="B5591" s="19">
        <v>5588</v>
      </c>
      <c r="C5591" s="179">
        <v>0</v>
      </c>
      <c r="D5591" s="179">
        <v>0</v>
      </c>
      <c r="E5591" s="179">
        <v>35038.512635207066</v>
      </c>
      <c r="F5591" s="179">
        <v>0</v>
      </c>
      <c r="G5591" s="179">
        <v>0</v>
      </c>
      <c r="H5591" s="179">
        <v>11053.162696667432</v>
      </c>
      <c r="I5591" s="179">
        <v>0</v>
      </c>
      <c r="J5591" s="179">
        <v>0</v>
      </c>
      <c r="K5591" s="179">
        <v>0</v>
      </c>
      <c r="L5591" s="179">
        <v>0</v>
      </c>
      <c r="M5591" s="179">
        <v>748274.74269641784</v>
      </c>
      <c r="N5591" s="179">
        <v>0</v>
      </c>
      <c r="O5591" s="179">
        <v>0</v>
      </c>
      <c r="P5591" s="179">
        <v>0</v>
      </c>
      <c r="Q5591" s="179">
        <v>0</v>
      </c>
      <c r="R5591" s="180">
        <v>0</v>
      </c>
      <c r="S5591" s="180">
        <v>0</v>
      </c>
      <c r="T5591" s="180">
        <v>0</v>
      </c>
    </row>
    <row r="5592" spans="2:20" x14ac:dyDescent="0.3">
      <c r="B5592" s="19">
        <v>5589</v>
      </c>
      <c r="C5592" s="179">
        <v>0</v>
      </c>
      <c r="D5592" s="179">
        <v>0</v>
      </c>
      <c r="E5592" s="179">
        <v>37774.690256425769</v>
      </c>
      <c r="F5592" s="179">
        <v>0</v>
      </c>
      <c r="G5592" s="179">
        <v>0</v>
      </c>
      <c r="H5592" s="179">
        <v>5362.4401298959519</v>
      </c>
      <c r="I5592" s="179">
        <v>0</v>
      </c>
      <c r="J5592" s="179">
        <v>0</v>
      </c>
      <c r="K5592" s="179">
        <v>0</v>
      </c>
      <c r="L5592" s="179">
        <v>0</v>
      </c>
      <c r="M5592" s="179">
        <v>1080698.2268896499</v>
      </c>
      <c r="N5592" s="179">
        <v>0</v>
      </c>
      <c r="O5592" s="179">
        <v>0</v>
      </c>
      <c r="P5592" s="179">
        <v>0</v>
      </c>
      <c r="Q5592" s="179">
        <v>0</v>
      </c>
      <c r="R5592" s="180">
        <v>0</v>
      </c>
      <c r="S5592" s="180">
        <v>0</v>
      </c>
      <c r="T5592" s="180">
        <v>0</v>
      </c>
    </row>
    <row r="5593" spans="2:20" x14ac:dyDescent="0.3">
      <c r="B5593" s="19">
        <v>5590</v>
      </c>
      <c r="C5593" s="179">
        <v>0</v>
      </c>
      <c r="D5593" s="179">
        <v>0</v>
      </c>
      <c r="E5593" s="179">
        <v>390129.71122516698</v>
      </c>
      <c r="F5593" s="179">
        <v>0</v>
      </c>
      <c r="G5593" s="179">
        <v>0</v>
      </c>
      <c r="H5593" s="179">
        <v>48086.835929999295</v>
      </c>
      <c r="I5593" s="179">
        <v>0</v>
      </c>
      <c r="J5593" s="179">
        <v>0</v>
      </c>
      <c r="K5593" s="179">
        <v>0</v>
      </c>
      <c r="L5593" s="179">
        <v>0</v>
      </c>
      <c r="M5593" s="179">
        <v>78086.699700379482</v>
      </c>
      <c r="N5593" s="179">
        <v>0</v>
      </c>
      <c r="O5593" s="179">
        <v>0</v>
      </c>
      <c r="P5593" s="179">
        <v>0</v>
      </c>
      <c r="Q5593" s="179">
        <v>0</v>
      </c>
      <c r="R5593" s="180">
        <v>0</v>
      </c>
      <c r="S5593" s="180">
        <v>0</v>
      </c>
      <c r="T5593" s="180">
        <v>0</v>
      </c>
    </row>
    <row r="5594" spans="2:20" x14ac:dyDescent="0.3">
      <c r="B5594" s="19">
        <v>5591</v>
      </c>
      <c r="C5594" s="179">
        <v>0</v>
      </c>
      <c r="D5594" s="179">
        <v>0</v>
      </c>
      <c r="E5594" s="179">
        <v>189833.49245115242</v>
      </c>
      <c r="F5594" s="179">
        <v>0</v>
      </c>
      <c r="G5594" s="179">
        <v>0</v>
      </c>
      <c r="H5594" s="179">
        <v>143631.03151737986</v>
      </c>
      <c r="I5594" s="179">
        <v>0</v>
      </c>
      <c r="J5594" s="179">
        <v>0</v>
      </c>
      <c r="K5594" s="179">
        <v>0</v>
      </c>
      <c r="L5594" s="179">
        <v>0</v>
      </c>
      <c r="M5594" s="179">
        <v>179631.08920650207</v>
      </c>
      <c r="N5594" s="179">
        <v>0</v>
      </c>
      <c r="O5594" s="179">
        <v>0</v>
      </c>
      <c r="P5594" s="179">
        <v>0</v>
      </c>
      <c r="Q5594" s="179">
        <v>0</v>
      </c>
      <c r="R5594" s="180">
        <v>0</v>
      </c>
      <c r="S5594" s="180">
        <v>0</v>
      </c>
      <c r="T5594" s="180">
        <v>0</v>
      </c>
    </row>
    <row r="5595" spans="2:20" x14ac:dyDescent="0.3">
      <c r="B5595" s="19">
        <v>5592</v>
      </c>
      <c r="C5595" s="179">
        <v>1</v>
      </c>
      <c r="D5595" s="179">
        <v>41576.372854920766</v>
      </c>
      <c r="E5595" s="179">
        <v>505602.6953639462</v>
      </c>
      <c r="F5595" s="179">
        <v>0</v>
      </c>
      <c r="G5595" s="179">
        <v>0</v>
      </c>
      <c r="H5595" s="179">
        <v>166081.54906363229</v>
      </c>
      <c r="I5595" s="179">
        <v>0</v>
      </c>
      <c r="J5595" s="179">
        <v>0</v>
      </c>
      <c r="K5595" s="179">
        <v>0</v>
      </c>
      <c r="L5595" s="179">
        <v>0</v>
      </c>
      <c r="M5595" s="179">
        <v>86147.171386550297</v>
      </c>
      <c r="N5595" s="179">
        <v>0</v>
      </c>
      <c r="O5595" s="179">
        <v>0</v>
      </c>
      <c r="P5595" s="179">
        <v>0</v>
      </c>
      <c r="Q5595" s="179">
        <v>0</v>
      </c>
      <c r="R5595" s="180">
        <v>0</v>
      </c>
      <c r="S5595" s="180">
        <v>0</v>
      </c>
      <c r="T5595" s="180">
        <v>41576.372854920766</v>
      </c>
    </row>
    <row r="5596" spans="2:20" x14ac:dyDescent="0.3">
      <c r="B5596" s="19">
        <v>5593</v>
      </c>
      <c r="C5596" s="179">
        <v>0</v>
      </c>
      <c r="D5596" s="179">
        <v>0</v>
      </c>
      <c r="E5596" s="179">
        <v>486815.35790456535</v>
      </c>
      <c r="F5596" s="179">
        <v>0</v>
      </c>
      <c r="G5596" s="179">
        <v>0</v>
      </c>
      <c r="H5596" s="179">
        <v>8037.7036709397998</v>
      </c>
      <c r="I5596" s="179">
        <v>0</v>
      </c>
      <c r="J5596" s="179">
        <v>0</v>
      </c>
      <c r="K5596" s="179">
        <v>0</v>
      </c>
      <c r="L5596" s="179">
        <v>0</v>
      </c>
      <c r="M5596" s="179">
        <v>46603.156015030356</v>
      </c>
      <c r="N5596" s="179">
        <v>0</v>
      </c>
      <c r="O5596" s="179">
        <v>0</v>
      </c>
      <c r="P5596" s="179">
        <v>0</v>
      </c>
      <c r="Q5596" s="179">
        <v>0</v>
      </c>
      <c r="R5596" s="180">
        <v>0</v>
      </c>
      <c r="S5596" s="180">
        <v>0</v>
      </c>
      <c r="T5596" s="180">
        <v>0</v>
      </c>
    </row>
    <row r="5597" spans="2:20" x14ac:dyDescent="0.3">
      <c r="B5597" s="19">
        <v>5594</v>
      </c>
      <c r="C5597" s="179">
        <v>0</v>
      </c>
      <c r="D5597" s="179">
        <v>0</v>
      </c>
      <c r="E5597" s="179">
        <v>400599.81510196684</v>
      </c>
      <c r="F5597" s="179">
        <v>0</v>
      </c>
      <c r="G5597" s="179">
        <v>0</v>
      </c>
      <c r="H5597" s="179">
        <v>216299.85731637993</v>
      </c>
      <c r="I5597" s="179">
        <v>0</v>
      </c>
      <c r="J5597" s="179">
        <v>0</v>
      </c>
      <c r="K5597" s="179">
        <v>0</v>
      </c>
      <c r="L5597" s="179">
        <v>0</v>
      </c>
      <c r="M5597" s="179">
        <v>407372.80326416902</v>
      </c>
      <c r="N5597" s="179">
        <v>0</v>
      </c>
      <c r="O5597" s="179">
        <v>0</v>
      </c>
      <c r="P5597" s="179">
        <v>0</v>
      </c>
      <c r="Q5597" s="179">
        <v>0</v>
      </c>
      <c r="R5597" s="180">
        <v>0</v>
      </c>
      <c r="S5597" s="180">
        <v>0</v>
      </c>
      <c r="T5597" s="180">
        <v>0</v>
      </c>
    </row>
    <row r="5598" spans="2:20" x14ac:dyDescent="0.3">
      <c r="B5598" s="19">
        <v>5595</v>
      </c>
      <c r="C5598" s="179">
        <v>0</v>
      </c>
      <c r="D5598" s="179">
        <v>0</v>
      </c>
      <c r="E5598" s="179">
        <v>339936.69762690051</v>
      </c>
      <c r="F5598" s="179">
        <v>0</v>
      </c>
      <c r="G5598" s="179">
        <v>0</v>
      </c>
      <c r="H5598" s="179">
        <v>644035.66556968307</v>
      </c>
      <c r="I5598" s="179">
        <v>0</v>
      </c>
      <c r="J5598" s="179">
        <v>0</v>
      </c>
      <c r="K5598" s="179">
        <v>0</v>
      </c>
      <c r="L5598" s="179">
        <v>0</v>
      </c>
      <c r="M5598" s="179">
        <v>82691.703288349207</v>
      </c>
      <c r="N5598" s="179">
        <v>0</v>
      </c>
      <c r="O5598" s="179">
        <v>0</v>
      </c>
      <c r="P5598" s="179">
        <v>0</v>
      </c>
      <c r="Q5598" s="179">
        <v>0</v>
      </c>
      <c r="R5598" s="180">
        <v>0</v>
      </c>
      <c r="S5598" s="180">
        <v>0</v>
      </c>
      <c r="T5598" s="180">
        <v>0</v>
      </c>
    </row>
    <row r="5599" spans="2:20" x14ac:dyDescent="0.3">
      <c r="B5599" s="19">
        <v>5596</v>
      </c>
      <c r="C5599" s="179">
        <v>1</v>
      </c>
      <c r="D5599" s="179">
        <v>262169.70107752131</v>
      </c>
      <c r="E5599" s="179">
        <v>14552.59827009459</v>
      </c>
      <c r="F5599" s="179">
        <v>0</v>
      </c>
      <c r="G5599" s="179">
        <v>0</v>
      </c>
      <c r="H5599" s="179">
        <v>94357.521188729675</v>
      </c>
      <c r="I5599" s="179">
        <v>0</v>
      </c>
      <c r="J5599" s="179">
        <v>0</v>
      </c>
      <c r="K5599" s="179">
        <v>0</v>
      </c>
      <c r="L5599" s="179">
        <v>0</v>
      </c>
      <c r="M5599" s="179">
        <v>160053.73430406966</v>
      </c>
      <c r="N5599" s="179">
        <v>0</v>
      </c>
      <c r="O5599" s="179">
        <v>0</v>
      </c>
      <c r="P5599" s="179">
        <v>0</v>
      </c>
      <c r="Q5599" s="179">
        <v>0</v>
      </c>
      <c r="R5599" s="180">
        <v>0</v>
      </c>
      <c r="S5599" s="180">
        <v>0</v>
      </c>
      <c r="T5599" s="180">
        <v>262169.70107752131</v>
      </c>
    </row>
    <row r="5600" spans="2:20" x14ac:dyDescent="0.3">
      <c r="B5600" s="19">
        <v>5597</v>
      </c>
      <c r="C5600" s="179">
        <v>0</v>
      </c>
      <c r="D5600" s="179">
        <v>0</v>
      </c>
      <c r="E5600" s="179">
        <v>186795.8848838002</v>
      </c>
      <c r="F5600" s="179">
        <v>0</v>
      </c>
      <c r="G5600" s="179">
        <v>0</v>
      </c>
      <c r="H5600" s="179">
        <v>35499.453069493626</v>
      </c>
      <c r="I5600" s="179">
        <v>0</v>
      </c>
      <c r="J5600" s="179">
        <v>0</v>
      </c>
      <c r="K5600" s="179">
        <v>0</v>
      </c>
      <c r="L5600" s="179">
        <v>0</v>
      </c>
      <c r="M5600" s="179">
        <v>319915.86322282773</v>
      </c>
      <c r="N5600" s="179">
        <v>0</v>
      </c>
      <c r="O5600" s="179">
        <v>0</v>
      </c>
      <c r="P5600" s="179">
        <v>0</v>
      </c>
      <c r="Q5600" s="179">
        <v>0</v>
      </c>
      <c r="R5600" s="180">
        <v>0</v>
      </c>
      <c r="S5600" s="180">
        <v>0</v>
      </c>
      <c r="T5600" s="180">
        <v>0</v>
      </c>
    </row>
    <row r="5601" spans="2:20" x14ac:dyDescent="0.3">
      <c r="B5601" s="19">
        <v>5598</v>
      </c>
      <c r="C5601" s="179">
        <v>0</v>
      </c>
      <c r="D5601" s="179">
        <v>0</v>
      </c>
      <c r="E5601" s="179">
        <v>221786.60429306698</v>
      </c>
      <c r="F5601" s="179">
        <v>0</v>
      </c>
      <c r="G5601" s="179">
        <v>0</v>
      </c>
      <c r="H5601" s="179">
        <v>143037.05013609855</v>
      </c>
      <c r="I5601" s="179">
        <v>0</v>
      </c>
      <c r="J5601" s="179">
        <v>0</v>
      </c>
      <c r="K5601" s="179">
        <v>0</v>
      </c>
      <c r="L5601" s="179">
        <v>0</v>
      </c>
      <c r="M5601" s="179">
        <v>23546.499875744597</v>
      </c>
      <c r="N5601" s="179">
        <v>0</v>
      </c>
      <c r="O5601" s="179">
        <v>0</v>
      </c>
      <c r="P5601" s="179">
        <v>0</v>
      </c>
      <c r="Q5601" s="179">
        <v>0</v>
      </c>
      <c r="R5601" s="180">
        <v>0</v>
      </c>
      <c r="S5601" s="180">
        <v>0</v>
      </c>
      <c r="T5601" s="180">
        <v>0</v>
      </c>
    </row>
    <row r="5602" spans="2:20" x14ac:dyDescent="0.3">
      <c r="B5602" s="19">
        <v>5599</v>
      </c>
      <c r="C5602" s="179">
        <v>0</v>
      </c>
      <c r="D5602" s="179">
        <v>0</v>
      </c>
      <c r="E5602" s="179">
        <v>82816.271702113096</v>
      </c>
      <c r="F5602" s="179">
        <v>0</v>
      </c>
      <c r="G5602" s="179">
        <v>0</v>
      </c>
      <c r="H5602" s="179">
        <v>26622.437913328569</v>
      </c>
      <c r="I5602" s="179">
        <v>0</v>
      </c>
      <c r="J5602" s="179">
        <v>0</v>
      </c>
      <c r="K5602" s="179">
        <v>0</v>
      </c>
      <c r="L5602" s="179">
        <v>0</v>
      </c>
      <c r="M5602" s="179">
        <v>107252.98315809399</v>
      </c>
      <c r="N5602" s="179">
        <v>0</v>
      </c>
      <c r="O5602" s="179">
        <v>0</v>
      </c>
      <c r="P5602" s="179">
        <v>0</v>
      </c>
      <c r="Q5602" s="179">
        <v>0</v>
      </c>
      <c r="R5602" s="180">
        <v>0</v>
      </c>
      <c r="S5602" s="180">
        <v>0</v>
      </c>
      <c r="T5602" s="180">
        <v>0</v>
      </c>
    </row>
    <row r="5603" spans="2:20" x14ac:dyDescent="0.3">
      <c r="B5603" s="19">
        <v>5600</v>
      </c>
      <c r="C5603" s="179">
        <v>0</v>
      </c>
      <c r="D5603" s="179">
        <v>0</v>
      </c>
      <c r="E5603" s="179">
        <v>473821.94352618308</v>
      </c>
      <c r="F5603" s="179">
        <v>0</v>
      </c>
      <c r="G5603" s="179">
        <v>0</v>
      </c>
      <c r="H5603" s="179">
        <v>91856.419255377288</v>
      </c>
      <c r="I5603" s="179">
        <v>0</v>
      </c>
      <c r="J5603" s="179">
        <v>0</v>
      </c>
      <c r="K5603" s="179">
        <v>0</v>
      </c>
      <c r="L5603" s="179">
        <v>0</v>
      </c>
      <c r="M5603" s="179">
        <v>172512.31564054557</v>
      </c>
      <c r="N5603" s="179">
        <v>0</v>
      </c>
      <c r="O5603" s="179">
        <v>0</v>
      </c>
      <c r="P5603" s="179">
        <v>0</v>
      </c>
      <c r="Q5603" s="179">
        <v>0</v>
      </c>
      <c r="R5603" s="180">
        <v>0</v>
      </c>
      <c r="S5603" s="180">
        <v>0</v>
      </c>
      <c r="T5603" s="180">
        <v>0</v>
      </c>
    </row>
    <row r="5604" spans="2:20" x14ac:dyDescent="0.3">
      <c r="B5604" s="19">
        <v>5601</v>
      </c>
      <c r="C5604" s="179">
        <v>0</v>
      </c>
      <c r="D5604" s="179">
        <v>0</v>
      </c>
      <c r="E5604" s="179">
        <v>140473.52918445406</v>
      </c>
      <c r="F5604" s="179">
        <v>0</v>
      </c>
      <c r="G5604" s="179">
        <v>0</v>
      </c>
      <c r="H5604" s="179">
        <v>31291.398746176183</v>
      </c>
      <c r="I5604" s="179">
        <v>0</v>
      </c>
      <c r="J5604" s="179">
        <v>0</v>
      </c>
      <c r="K5604" s="179">
        <v>0</v>
      </c>
      <c r="L5604" s="179">
        <v>0</v>
      </c>
      <c r="M5604" s="179">
        <v>9284.0147747812407</v>
      </c>
      <c r="N5604" s="179">
        <v>0</v>
      </c>
      <c r="O5604" s="179">
        <v>0</v>
      </c>
      <c r="P5604" s="179">
        <v>0</v>
      </c>
      <c r="Q5604" s="179">
        <v>0</v>
      </c>
      <c r="R5604" s="180">
        <v>0</v>
      </c>
      <c r="S5604" s="180">
        <v>0</v>
      </c>
      <c r="T5604" s="180">
        <v>0</v>
      </c>
    </row>
    <row r="5605" spans="2:20" x14ac:dyDescent="0.3">
      <c r="B5605" s="19">
        <v>5602</v>
      </c>
      <c r="C5605" s="179">
        <v>0</v>
      </c>
      <c r="D5605" s="179">
        <v>0</v>
      </c>
      <c r="E5605" s="179">
        <v>13537.605933144874</v>
      </c>
      <c r="F5605" s="179">
        <v>0</v>
      </c>
      <c r="G5605" s="179">
        <v>0</v>
      </c>
      <c r="H5605" s="179">
        <v>8568.8878743620626</v>
      </c>
      <c r="I5605" s="179">
        <v>0</v>
      </c>
      <c r="J5605" s="179">
        <v>0</v>
      </c>
      <c r="K5605" s="179">
        <v>0</v>
      </c>
      <c r="L5605" s="179">
        <v>0</v>
      </c>
      <c r="M5605" s="179">
        <v>279283.69246910873</v>
      </c>
      <c r="N5605" s="179">
        <v>0</v>
      </c>
      <c r="O5605" s="179">
        <v>0</v>
      </c>
      <c r="P5605" s="179">
        <v>0</v>
      </c>
      <c r="Q5605" s="179">
        <v>0</v>
      </c>
      <c r="R5605" s="180">
        <v>0</v>
      </c>
      <c r="S5605" s="180">
        <v>0</v>
      </c>
      <c r="T5605" s="180">
        <v>0</v>
      </c>
    </row>
    <row r="5606" spans="2:20" x14ac:dyDescent="0.3">
      <c r="B5606" s="19">
        <v>5603</v>
      </c>
      <c r="C5606" s="179">
        <v>0</v>
      </c>
      <c r="D5606" s="179">
        <v>0</v>
      </c>
      <c r="E5606" s="179">
        <v>168634.8203821675</v>
      </c>
      <c r="F5606" s="179">
        <v>0</v>
      </c>
      <c r="G5606" s="179">
        <v>0</v>
      </c>
      <c r="H5606" s="179">
        <v>887269.09367310139</v>
      </c>
      <c r="I5606" s="179">
        <v>0</v>
      </c>
      <c r="J5606" s="179">
        <v>0</v>
      </c>
      <c r="K5606" s="179">
        <v>0</v>
      </c>
      <c r="L5606" s="179">
        <v>0</v>
      </c>
      <c r="M5606" s="179">
        <v>34460.124185704582</v>
      </c>
      <c r="N5606" s="179">
        <v>0</v>
      </c>
      <c r="O5606" s="179">
        <v>0</v>
      </c>
      <c r="P5606" s="179">
        <v>0</v>
      </c>
      <c r="Q5606" s="179">
        <v>0</v>
      </c>
      <c r="R5606" s="180">
        <v>0</v>
      </c>
      <c r="S5606" s="180">
        <v>0</v>
      </c>
      <c r="T5606" s="180">
        <v>0</v>
      </c>
    </row>
    <row r="5607" spans="2:20" x14ac:dyDescent="0.3">
      <c r="B5607" s="19">
        <v>5604</v>
      </c>
      <c r="C5607" s="179">
        <v>0</v>
      </c>
      <c r="D5607" s="179">
        <v>0</v>
      </c>
      <c r="E5607" s="179">
        <v>83734.79800175273</v>
      </c>
      <c r="F5607" s="179">
        <v>0</v>
      </c>
      <c r="G5607" s="179">
        <v>0</v>
      </c>
      <c r="H5607" s="179">
        <v>237706.34834356158</v>
      </c>
      <c r="I5607" s="179">
        <v>0</v>
      </c>
      <c r="J5607" s="179">
        <v>0</v>
      </c>
      <c r="K5607" s="179">
        <v>0</v>
      </c>
      <c r="L5607" s="179">
        <v>0</v>
      </c>
      <c r="M5607" s="179">
        <v>53468.225986117293</v>
      </c>
      <c r="N5607" s="179">
        <v>0</v>
      </c>
      <c r="O5607" s="179">
        <v>0</v>
      </c>
      <c r="P5607" s="179">
        <v>0</v>
      </c>
      <c r="Q5607" s="179">
        <v>0</v>
      </c>
      <c r="R5607" s="180">
        <v>0</v>
      </c>
      <c r="S5607" s="180">
        <v>0</v>
      </c>
      <c r="T5607" s="180">
        <v>0</v>
      </c>
    </row>
    <row r="5608" spans="2:20" x14ac:dyDescent="0.3">
      <c r="B5608" s="19">
        <v>5605</v>
      </c>
      <c r="C5608" s="179">
        <v>0</v>
      </c>
      <c r="D5608" s="179">
        <v>0</v>
      </c>
      <c r="E5608" s="179">
        <v>64264.667159881625</v>
      </c>
      <c r="F5608" s="179">
        <v>0</v>
      </c>
      <c r="G5608" s="179">
        <v>0</v>
      </c>
      <c r="H5608" s="179">
        <v>21828.797737148681</v>
      </c>
      <c r="I5608" s="179">
        <v>0</v>
      </c>
      <c r="J5608" s="179">
        <v>0</v>
      </c>
      <c r="K5608" s="179">
        <v>0</v>
      </c>
      <c r="L5608" s="179">
        <v>0</v>
      </c>
      <c r="M5608" s="179">
        <v>65975.346213496901</v>
      </c>
      <c r="N5608" s="179">
        <v>0</v>
      </c>
      <c r="O5608" s="179">
        <v>0</v>
      </c>
      <c r="P5608" s="179">
        <v>0</v>
      </c>
      <c r="Q5608" s="179">
        <v>0</v>
      </c>
      <c r="R5608" s="180">
        <v>0</v>
      </c>
      <c r="S5608" s="180">
        <v>0</v>
      </c>
      <c r="T5608" s="180">
        <v>0</v>
      </c>
    </row>
    <row r="5609" spans="2:20" x14ac:dyDescent="0.3">
      <c r="B5609" s="19">
        <v>5606</v>
      </c>
      <c r="C5609" s="179">
        <v>0</v>
      </c>
      <c r="D5609" s="179">
        <v>0</v>
      </c>
      <c r="E5609" s="179">
        <v>97935.944669892488</v>
      </c>
      <c r="F5609" s="179">
        <v>0</v>
      </c>
      <c r="G5609" s="179">
        <v>0</v>
      </c>
      <c r="H5609" s="179">
        <v>15512.577626035667</v>
      </c>
      <c r="I5609" s="179">
        <v>0</v>
      </c>
      <c r="J5609" s="179">
        <v>0</v>
      </c>
      <c r="K5609" s="179">
        <v>0</v>
      </c>
      <c r="L5609" s="179">
        <v>0</v>
      </c>
      <c r="M5609" s="179">
        <v>176336.56346915214</v>
      </c>
      <c r="N5609" s="179">
        <v>0</v>
      </c>
      <c r="O5609" s="179">
        <v>0</v>
      </c>
      <c r="P5609" s="179">
        <v>0</v>
      </c>
      <c r="Q5609" s="179">
        <v>0</v>
      </c>
      <c r="R5609" s="180">
        <v>0</v>
      </c>
      <c r="S5609" s="180">
        <v>0</v>
      </c>
      <c r="T5609" s="180">
        <v>0</v>
      </c>
    </row>
    <row r="5610" spans="2:20" x14ac:dyDescent="0.3">
      <c r="B5610" s="19">
        <v>5607</v>
      </c>
      <c r="C5610" s="179">
        <v>0</v>
      </c>
      <c r="D5610" s="179">
        <v>0</v>
      </c>
      <c r="E5610" s="179">
        <v>173672.9483815658</v>
      </c>
      <c r="F5610" s="179">
        <v>0</v>
      </c>
      <c r="G5610" s="179">
        <v>0</v>
      </c>
      <c r="H5610" s="179">
        <v>32011.340166587441</v>
      </c>
      <c r="I5610" s="179">
        <v>0</v>
      </c>
      <c r="J5610" s="179">
        <v>0</v>
      </c>
      <c r="K5610" s="179">
        <v>0</v>
      </c>
      <c r="L5610" s="179">
        <v>0</v>
      </c>
      <c r="M5610" s="179">
        <v>36839.784971781541</v>
      </c>
      <c r="N5610" s="179">
        <v>0</v>
      </c>
      <c r="O5610" s="179">
        <v>0</v>
      </c>
      <c r="P5610" s="179">
        <v>0</v>
      </c>
      <c r="Q5610" s="179">
        <v>0</v>
      </c>
      <c r="R5610" s="180">
        <v>0</v>
      </c>
      <c r="S5610" s="180">
        <v>0</v>
      </c>
      <c r="T5610" s="180">
        <v>0</v>
      </c>
    </row>
    <row r="5611" spans="2:20" x14ac:dyDescent="0.3">
      <c r="B5611" s="19">
        <v>5608</v>
      </c>
      <c r="C5611" s="179">
        <v>0</v>
      </c>
      <c r="D5611" s="179">
        <v>0</v>
      </c>
      <c r="E5611" s="179">
        <v>166411.37493342804</v>
      </c>
      <c r="F5611" s="179">
        <v>0</v>
      </c>
      <c r="G5611" s="179">
        <v>0</v>
      </c>
      <c r="H5611" s="179">
        <v>51172.782036334953</v>
      </c>
      <c r="I5611" s="179">
        <v>0</v>
      </c>
      <c r="J5611" s="179">
        <v>0</v>
      </c>
      <c r="K5611" s="179">
        <v>0</v>
      </c>
      <c r="L5611" s="179">
        <v>0</v>
      </c>
      <c r="M5611" s="179">
        <v>56956.087973985908</v>
      </c>
      <c r="N5611" s="179">
        <v>0</v>
      </c>
      <c r="O5611" s="179">
        <v>0</v>
      </c>
      <c r="P5611" s="179">
        <v>0</v>
      </c>
      <c r="Q5611" s="179">
        <v>0</v>
      </c>
      <c r="R5611" s="180">
        <v>0</v>
      </c>
      <c r="S5611" s="180">
        <v>0</v>
      </c>
      <c r="T5611" s="180">
        <v>0</v>
      </c>
    </row>
    <row r="5612" spans="2:20" x14ac:dyDescent="0.3">
      <c r="B5612" s="19">
        <v>5609</v>
      </c>
      <c r="C5612" s="179">
        <v>0</v>
      </c>
      <c r="D5612" s="179">
        <v>0</v>
      </c>
      <c r="E5612" s="179">
        <v>607544.07617604034</v>
      </c>
      <c r="F5612" s="179">
        <v>0</v>
      </c>
      <c r="G5612" s="179">
        <v>0</v>
      </c>
      <c r="H5612" s="179">
        <v>228645.42633301902</v>
      </c>
      <c r="I5612" s="179">
        <v>0</v>
      </c>
      <c r="J5612" s="179">
        <v>0</v>
      </c>
      <c r="K5612" s="179">
        <v>0</v>
      </c>
      <c r="L5612" s="179">
        <v>0</v>
      </c>
      <c r="M5612" s="179">
        <v>307330.32132051582</v>
      </c>
      <c r="N5612" s="179">
        <v>0</v>
      </c>
      <c r="O5612" s="179">
        <v>0</v>
      </c>
      <c r="P5612" s="179">
        <v>0</v>
      </c>
      <c r="Q5612" s="179">
        <v>0</v>
      </c>
      <c r="R5612" s="180">
        <v>0</v>
      </c>
      <c r="S5612" s="180">
        <v>0</v>
      </c>
      <c r="T5612" s="180">
        <v>0</v>
      </c>
    </row>
    <row r="5613" spans="2:20" x14ac:dyDescent="0.3">
      <c r="B5613" s="19">
        <v>5610</v>
      </c>
      <c r="C5613" s="179">
        <v>0</v>
      </c>
      <c r="D5613" s="179">
        <v>0</v>
      </c>
      <c r="E5613" s="179">
        <v>95952.993289329024</v>
      </c>
      <c r="F5613" s="179">
        <v>0</v>
      </c>
      <c r="G5613" s="179">
        <v>0</v>
      </c>
      <c r="H5613" s="179">
        <v>13780.841840441442</v>
      </c>
      <c r="I5613" s="179">
        <v>0</v>
      </c>
      <c r="J5613" s="179">
        <v>0</v>
      </c>
      <c r="K5613" s="179">
        <v>0</v>
      </c>
      <c r="L5613" s="179">
        <v>0</v>
      </c>
      <c r="M5613" s="179">
        <v>16002.741124885071</v>
      </c>
      <c r="N5613" s="179">
        <v>0</v>
      </c>
      <c r="O5613" s="179">
        <v>0</v>
      </c>
      <c r="P5613" s="179">
        <v>0</v>
      </c>
      <c r="Q5613" s="179">
        <v>0</v>
      </c>
      <c r="R5613" s="180">
        <v>0</v>
      </c>
      <c r="S5613" s="180">
        <v>0</v>
      </c>
      <c r="T5613" s="180">
        <v>0</v>
      </c>
    </row>
    <row r="5614" spans="2:20" x14ac:dyDescent="0.3">
      <c r="B5614" s="19">
        <v>5611</v>
      </c>
      <c r="C5614" s="179">
        <v>0</v>
      </c>
      <c r="D5614" s="179">
        <v>0</v>
      </c>
      <c r="E5614" s="179">
        <v>442596.37008224952</v>
      </c>
      <c r="F5614" s="179">
        <v>0</v>
      </c>
      <c r="G5614" s="179">
        <v>0</v>
      </c>
      <c r="H5614" s="179">
        <v>44831.126053634216</v>
      </c>
      <c r="I5614" s="179">
        <v>0</v>
      </c>
      <c r="J5614" s="179">
        <v>0</v>
      </c>
      <c r="K5614" s="179">
        <v>0</v>
      </c>
      <c r="L5614" s="179">
        <v>0</v>
      </c>
      <c r="M5614" s="179">
        <v>117583.92031855075</v>
      </c>
      <c r="N5614" s="179">
        <v>0</v>
      </c>
      <c r="O5614" s="179">
        <v>0</v>
      </c>
      <c r="P5614" s="179">
        <v>0</v>
      </c>
      <c r="Q5614" s="179">
        <v>0</v>
      </c>
      <c r="R5614" s="180">
        <v>0</v>
      </c>
      <c r="S5614" s="180">
        <v>0</v>
      </c>
      <c r="T5614" s="180">
        <v>0</v>
      </c>
    </row>
    <row r="5615" spans="2:20" x14ac:dyDescent="0.3">
      <c r="B5615" s="19">
        <v>5612</v>
      </c>
      <c r="C5615" s="179">
        <v>0</v>
      </c>
      <c r="D5615" s="179">
        <v>0</v>
      </c>
      <c r="E5615" s="179">
        <v>34890.576860161505</v>
      </c>
      <c r="F5615" s="179">
        <v>0</v>
      </c>
      <c r="G5615" s="179">
        <v>0</v>
      </c>
      <c r="H5615" s="179">
        <v>242773.13357344069</v>
      </c>
      <c r="I5615" s="179">
        <v>0</v>
      </c>
      <c r="J5615" s="179">
        <v>0</v>
      </c>
      <c r="K5615" s="179">
        <v>0</v>
      </c>
      <c r="L5615" s="179">
        <v>0</v>
      </c>
      <c r="M5615" s="179">
        <v>37017.182098259378</v>
      </c>
      <c r="N5615" s="179">
        <v>0</v>
      </c>
      <c r="O5615" s="179">
        <v>0</v>
      </c>
      <c r="P5615" s="179">
        <v>0</v>
      </c>
      <c r="Q5615" s="179">
        <v>0</v>
      </c>
      <c r="R5615" s="180">
        <v>0</v>
      </c>
      <c r="S5615" s="180">
        <v>0</v>
      </c>
      <c r="T5615" s="180">
        <v>0</v>
      </c>
    </row>
    <row r="5616" spans="2:20" x14ac:dyDescent="0.3">
      <c r="B5616" s="19">
        <v>5613</v>
      </c>
      <c r="C5616" s="179">
        <v>0</v>
      </c>
      <c r="D5616" s="179">
        <v>0</v>
      </c>
      <c r="E5616" s="179">
        <v>25402.371811366957</v>
      </c>
      <c r="F5616" s="179">
        <v>0</v>
      </c>
      <c r="G5616" s="179">
        <v>0</v>
      </c>
      <c r="H5616" s="179">
        <v>14143.341069818634</v>
      </c>
      <c r="I5616" s="179">
        <v>0</v>
      </c>
      <c r="J5616" s="179">
        <v>0</v>
      </c>
      <c r="K5616" s="179">
        <v>0</v>
      </c>
      <c r="L5616" s="179">
        <v>0</v>
      </c>
      <c r="M5616" s="179">
        <v>128571.88781090919</v>
      </c>
      <c r="N5616" s="179">
        <v>0</v>
      </c>
      <c r="O5616" s="179">
        <v>0</v>
      </c>
      <c r="P5616" s="179">
        <v>0</v>
      </c>
      <c r="Q5616" s="179">
        <v>0</v>
      </c>
      <c r="R5616" s="180">
        <v>0</v>
      </c>
      <c r="S5616" s="180">
        <v>0</v>
      </c>
      <c r="T5616" s="180">
        <v>0</v>
      </c>
    </row>
    <row r="5617" spans="2:20" x14ac:dyDescent="0.3">
      <c r="B5617" s="19">
        <v>5614</v>
      </c>
      <c r="C5617" s="179">
        <v>0</v>
      </c>
      <c r="D5617" s="179">
        <v>0</v>
      </c>
      <c r="E5617" s="179">
        <v>26584.47157483612</v>
      </c>
      <c r="F5617" s="179">
        <v>0</v>
      </c>
      <c r="G5617" s="179">
        <v>0</v>
      </c>
      <c r="H5617" s="179">
        <v>100771.28300694955</v>
      </c>
      <c r="I5617" s="179">
        <v>0</v>
      </c>
      <c r="J5617" s="179">
        <v>0</v>
      </c>
      <c r="K5617" s="179">
        <v>0</v>
      </c>
      <c r="L5617" s="179">
        <v>0</v>
      </c>
      <c r="M5617" s="179">
        <v>87820.415159185039</v>
      </c>
      <c r="N5617" s="179">
        <v>0</v>
      </c>
      <c r="O5617" s="179">
        <v>0</v>
      </c>
      <c r="P5617" s="179">
        <v>0</v>
      </c>
      <c r="Q5617" s="179">
        <v>0</v>
      </c>
      <c r="R5617" s="180">
        <v>0</v>
      </c>
      <c r="S5617" s="180">
        <v>0</v>
      </c>
      <c r="T5617" s="180">
        <v>0</v>
      </c>
    </row>
    <row r="5618" spans="2:20" x14ac:dyDescent="0.3">
      <c r="B5618" s="19">
        <v>5615</v>
      </c>
      <c r="C5618" s="179">
        <v>0</v>
      </c>
      <c r="D5618" s="179">
        <v>0</v>
      </c>
      <c r="E5618" s="179">
        <v>103452.27354721367</v>
      </c>
      <c r="F5618" s="179">
        <v>0</v>
      </c>
      <c r="G5618" s="179">
        <v>0</v>
      </c>
      <c r="H5618" s="179">
        <v>359336.20438090892</v>
      </c>
      <c r="I5618" s="179">
        <v>0</v>
      </c>
      <c r="J5618" s="179">
        <v>0</v>
      </c>
      <c r="K5618" s="179">
        <v>0</v>
      </c>
      <c r="L5618" s="179">
        <v>0</v>
      </c>
      <c r="M5618" s="179">
        <v>46216.246304523258</v>
      </c>
      <c r="N5618" s="179">
        <v>0</v>
      </c>
      <c r="O5618" s="179">
        <v>0</v>
      </c>
      <c r="P5618" s="179">
        <v>0</v>
      </c>
      <c r="Q5618" s="179">
        <v>0</v>
      </c>
      <c r="R5618" s="180">
        <v>0</v>
      </c>
      <c r="S5618" s="180">
        <v>0</v>
      </c>
      <c r="T5618" s="180">
        <v>0</v>
      </c>
    </row>
    <row r="5619" spans="2:20" x14ac:dyDescent="0.3">
      <c r="B5619" s="19">
        <v>5616</v>
      </c>
      <c r="C5619" s="179">
        <v>0</v>
      </c>
      <c r="D5619" s="179">
        <v>0</v>
      </c>
      <c r="E5619" s="179">
        <v>69214.465604190351</v>
      </c>
      <c r="F5619" s="179">
        <v>0</v>
      </c>
      <c r="G5619" s="179">
        <v>0</v>
      </c>
      <c r="H5619" s="179">
        <v>50207.341462152501</v>
      </c>
      <c r="I5619" s="179">
        <v>0</v>
      </c>
      <c r="J5619" s="179">
        <v>0</v>
      </c>
      <c r="K5619" s="179">
        <v>0</v>
      </c>
      <c r="L5619" s="179">
        <v>0</v>
      </c>
      <c r="M5619" s="179">
        <v>41126.251756542915</v>
      </c>
      <c r="N5619" s="179">
        <v>0</v>
      </c>
      <c r="O5619" s="179">
        <v>0</v>
      </c>
      <c r="P5619" s="179">
        <v>0</v>
      </c>
      <c r="Q5619" s="179">
        <v>0</v>
      </c>
      <c r="R5619" s="180">
        <v>0</v>
      </c>
      <c r="S5619" s="180">
        <v>0</v>
      </c>
      <c r="T5619" s="180">
        <v>0</v>
      </c>
    </row>
    <row r="5620" spans="2:20" x14ac:dyDescent="0.3">
      <c r="B5620" s="19">
        <v>5617</v>
      </c>
      <c r="C5620" s="179">
        <v>0</v>
      </c>
      <c r="D5620" s="179">
        <v>0</v>
      </c>
      <c r="E5620" s="179">
        <v>5837.021313187659</v>
      </c>
      <c r="F5620" s="179">
        <v>0</v>
      </c>
      <c r="G5620" s="179">
        <v>0</v>
      </c>
      <c r="H5620" s="179">
        <v>34446.031950997029</v>
      </c>
      <c r="I5620" s="179">
        <v>0</v>
      </c>
      <c r="J5620" s="179">
        <v>0</v>
      </c>
      <c r="K5620" s="179">
        <v>0</v>
      </c>
      <c r="L5620" s="179">
        <v>0</v>
      </c>
      <c r="M5620" s="179">
        <v>309240.46280302183</v>
      </c>
      <c r="N5620" s="179">
        <v>0</v>
      </c>
      <c r="O5620" s="179">
        <v>0</v>
      </c>
      <c r="P5620" s="179">
        <v>0</v>
      </c>
      <c r="Q5620" s="179">
        <v>0</v>
      </c>
      <c r="R5620" s="180">
        <v>0</v>
      </c>
      <c r="S5620" s="180">
        <v>0</v>
      </c>
      <c r="T5620" s="180">
        <v>0</v>
      </c>
    </row>
    <row r="5621" spans="2:20" x14ac:dyDescent="0.3">
      <c r="B5621" s="19">
        <v>5618</v>
      </c>
      <c r="C5621" s="179">
        <v>0</v>
      </c>
      <c r="D5621" s="179">
        <v>0</v>
      </c>
      <c r="E5621" s="179">
        <v>28157.927533255639</v>
      </c>
      <c r="F5621" s="179">
        <v>0</v>
      </c>
      <c r="G5621" s="179">
        <v>0</v>
      </c>
      <c r="H5621" s="179">
        <v>123898.30199184309</v>
      </c>
      <c r="I5621" s="179">
        <v>0</v>
      </c>
      <c r="J5621" s="179">
        <v>0</v>
      </c>
      <c r="K5621" s="179">
        <v>0</v>
      </c>
      <c r="L5621" s="179">
        <v>0</v>
      </c>
      <c r="M5621" s="179">
        <v>30256.563222576471</v>
      </c>
      <c r="N5621" s="179">
        <v>0</v>
      </c>
      <c r="O5621" s="179">
        <v>0</v>
      </c>
      <c r="P5621" s="179">
        <v>0</v>
      </c>
      <c r="Q5621" s="179">
        <v>0</v>
      </c>
      <c r="R5621" s="180">
        <v>0</v>
      </c>
      <c r="S5621" s="180">
        <v>0</v>
      </c>
      <c r="T5621" s="180">
        <v>0</v>
      </c>
    </row>
    <row r="5622" spans="2:20" x14ac:dyDescent="0.3">
      <c r="B5622" s="19">
        <v>5619</v>
      </c>
      <c r="C5622" s="179">
        <v>0</v>
      </c>
      <c r="D5622" s="179">
        <v>0</v>
      </c>
      <c r="E5622" s="179">
        <v>115807.85255337923</v>
      </c>
      <c r="F5622" s="179">
        <v>0</v>
      </c>
      <c r="G5622" s="179">
        <v>0</v>
      </c>
      <c r="H5622" s="179">
        <v>23220.374743031349</v>
      </c>
      <c r="I5622" s="179">
        <v>0</v>
      </c>
      <c r="J5622" s="179">
        <v>0</v>
      </c>
      <c r="K5622" s="179">
        <v>0</v>
      </c>
      <c r="L5622" s="179">
        <v>0</v>
      </c>
      <c r="M5622" s="179">
        <v>136826.48389856168</v>
      </c>
      <c r="N5622" s="179">
        <v>0</v>
      </c>
      <c r="O5622" s="179">
        <v>0</v>
      </c>
      <c r="P5622" s="179">
        <v>0</v>
      </c>
      <c r="Q5622" s="179">
        <v>0</v>
      </c>
      <c r="R5622" s="180">
        <v>0</v>
      </c>
      <c r="S5622" s="180">
        <v>0</v>
      </c>
      <c r="T5622" s="180">
        <v>0</v>
      </c>
    </row>
    <row r="5623" spans="2:20" x14ac:dyDescent="0.3">
      <c r="B5623" s="19">
        <v>5620</v>
      </c>
      <c r="C5623" s="179">
        <v>0</v>
      </c>
      <c r="D5623" s="179">
        <v>0</v>
      </c>
      <c r="E5623" s="179">
        <v>414729.11695768731</v>
      </c>
      <c r="F5623" s="179">
        <v>0</v>
      </c>
      <c r="G5623" s="179">
        <v>0</v>
      </c>
      <c r="H5623" s="179">
        <v>4356.8918709741802</v>
      </c>
      <c r="I5623" s="179">
        <v>0</v>
      </c>
      <c r="J5623" s="179">
        <v>0</v>
      </c>
      <c r="K5623" s="179">
        <v>0</v>
      </c>
      <c r="L5623" s="179">
        <v>0</v>
      </c>
      <c r="M5623" s="179">
        <v>24966.681967673612</v>
      </c>
      <c r="N5623" s="179">
        <v>0</v>
      </c>
      <c r="O5623" s="179">
        <v>0</v>
      </c>
      <c r="P5623" s="179">
        <v>0</v>
      </c>
      <c r="Q5623" s="179">
        <v>0</v>
      </c>
      <c r="R5623" s="180">
        <v>0</v>
      </c>
      <c r="S5623" s="180">
        <v>0</v>
      </c>
      <c r="T5623" s="180">
        <v>0</v>
      </c>
    </row>
    <row r="5624" spans="2:20" x14ac:dyDescent="0.3">
      <c r="B5624" s="19">
        <v>5621</v>
      </c>
      <c r="C5624" s="179">
        <v>0</v>
      </c>
      <c r="D5624" s="179">
        <v>0</v>
      </c>
      <c r="E5624" s="179">
        <v>67030.970786684615</v>
      </c>
      <c r="F5624" s="179">
        <v>0</v>
      </c>
      <c r="G5624" s="179">
        <v>0</v>
      </c>
      <c r="H5624" s="179">
        <v>250432.00411866428</v>
      </c>
      <c r="I5624" s="179">
        <v>0</v>
      </c>
      <c r="J5624" s="179">
        <v>0</v>
      </c>
      <c r="K5624" s="179">
        <v>0</v>
      </c>
      <c r="L5624" s="179">
        <v>0</v>
      </c>
      <c r="M5624" s="179">
        <v>90735.348248928931</v>
      </c>
      <c r="N5624" s="179">
        <v>0</v>
      </c>
      <c r="O5624" s="179">
        <v>0</v>
      </c>
      <c r="P5624" s="179">
        <v>0</v>
      </c>
      <c r="Q5624" s="179">
        <v>0</v>
      </c>
      <c r="R5624" s="180">
        <v>0</v>
      </c>
      <c r="S5624" s="180">
        <v>0</v>
      </c>
      <c r="T5624" s="180">
        <v>0</v>
      </c>
    </row>
    <row r="5625" spans="2:20" x14ac:dyDescent="0.3">
      <c r="B5625" s="19">
        <v>5622</v>
      </c>
      <c r="C5625" s="179">
        <v>0</v>
      </c>
      <c r="D5625" s="179">
        <v>0</v>
      </c>
      <c r="E5625" s="179">
        <v>93872.395987305979</v>
      </c>
      <c r="F5625" s="179">
        <v>0</v>
      </c>
      <c r="G5625" s="179">
        <v>0</v>
      </c>
      <c r="H5625" s="179">
        <v>221891.73202204274</v>
      </c>
      <c r="I5625" s="179">
        <v>0</v>
      </c>
      <c r="J5625" s="179">
        <v>0</v>
      </c>
      <c r="K5625" s="179">
        <v>0</v>
      </c>
      <c r="L5625" s="179">
        <v>0</v>
      </c>
      <c r="M5625" s="179">
        <v>2197593.6193815917</v>
      </c>
      <c r="N5625" s="179">
        <v>0</v>
      </c>
      <c r="O5625" s="179">
        <v>0</v>
      </c>
      <c r="P5625" s="179">
        <v>0</v>
      </c>
      <c r="Q5625" s="179">
        <v>0</v>
      </c>
      <c r="R5625" s="180">
        <v>0</v>
      </c>
      <c r="S5625" s="180">
        <v>0</v>
      </c>
      <c r="T5625" s="180">
        <v>0</v>
      </c>
    </row>
    <row r="5626" spans="2:20" x14ac:dyDescent="0.3">
      <c r="B5626" s="19">
        <v>5623</v>
      </c>
      <c r="C5626" s="179">
        <v>0</v>
      </c>
      <c r="D5626" s="179">
        <v>0</v>
      </c>
      <c r="E5626" s="179">
        <v>21602.633605972111</v>
      </c>
      <c r="F5626" s="179">
        <v>0</v>
      </c>
      <c r="G5626" s="179">
        <v>0</v>
      </c>
      <c r="H5626" s="179">
        <v>122051.29329927183</v>
      </c>
      <c r="I5626" s="179">
        <v>0</v>
      </c>
      <c r="J5626" s="179">
        <v>0</v>
      </c>
      <c r="K5626" s="179">
        <v>0</v>
      </c>
      <c r="L5626" s="179">
        <v>0</v>
      </c>
      <c r="M5626" s="179">
        <v>53250.511433529326</v>
      </c>
      <c r="N5626" s="179">
        <v>0</v>
      </c>
      <c r="O5626" s="179">
        <v>0</v>
      </c>
      <c r="P5626" s="179">
        <v>0</v>
      </c>
      <c r="Q5626" s="179">
        <v>0</v>
      </c>
      <c r="R5626" s="180">
        <v>0</v>
      </c>
      <c r="S5626" s="180">
        <v>0</v>
      </c>
      <c r="T5626" s="180">
        <v>0</v>
      </c>
    </row>
    <row r="5627" spans="2:20" x14ac:dyDescent="0.3">
      <c r="B5627" s="19">
        <v>5624</v>
      </c>
      <c r="C5627" s="179">
        <v>0</v>
      </c>
      <c r="D5627" s="179">
        <v>0</v>
      </c>
      <c r="E5627" s="179">
        <v>112455.9587224498</v>
      </c>
      <c r="F5627" s="179">
        <v>0</v>
      </c>
      <c r="G5627" s="179">
        <v>0</v>
      </c>
      <c r="H5627" s="179">
        <v>345833.04719156231</v>
      </c>
      <c r="I5627" s="179">
        <v>0</v>
      </c>
      <c r="J5627" s="179">
        <v>0</v>
      </c>
      <c r="K5627" s="179">
        <v>0</v>
      </c>
      <c r="L5627" s="179">
        <v>0</v>
      </c>
      <c r="M5627" s="179">
        <v>40332.373187000128</v>
      </c>
      <c r="N5627" s="179">
        <v>0</v>
      </c>
      <c r="O5627" s="179">
        <v>0</v>
      </c>
      <c r="P5627" s="179">
        <v>0</v>
      </c>
      <c r="Q5627" s="179">
        <v>0</v>
      </c>
      <c r="R5627" s="180">
        <v>0</v>
      </c>
      <c r="S5627" s="180">
        <v>0</v>
      </c>
      <c r="T5627" s="180">
        <v>0</v>
      </c>
    </row>
    <row r="5628" spans="2:20" x14ac:dyDescent="0.3">
      <c r="B5628" s="19">
        <v>5625</v>
      </c>
      <c r="C5628" s="179">
        <v>0</v>
      </c>
      <c r="D5628" s="179">
        <v>0</v>
      </c>
      <c r="E5628" s="179">
        <v>671908.14288195141</v>
      </c>
      <c r="F5628" s="179">
        <v>0</v>
      </c>
      <c r="G5628" s="179">
        <v>0</v>
      </c>
      <c r="H5628" s="179">
        <v>281727.79064973892</v>
      </c>
      <c r="I5628" s="179">
        <v>0</v>
      </c>
      <c r="J5628" s="179">
        <v>0</v>
      </c>
      <c r="K5628" s="179">
        <v>0</v>
      </c>
      <c r="L5628" s="179">
        <v>0</v>
      </c>
      <c r="M5628" s="179">
        <v>266371.21679227269</v>
      </c>
      <c r="N5628" s="179">
        <v>0</v>
      </c>
      <c r="O5628" s="179">
        <v>0</v>
      </c>
      <c r="P5628" s="179">
        <v>0</v>
      </c>
      <c r="Q5628" s="179">
        <v>0</v>
      </c>
      <c r="R5628" s="180">
        <v>0</v>
      </c>
      <c r="S5628" s="180">
        <v>0</v>
      </c>
      <c r="T5628" s="180">
        <v>0</v>
      </c>
    </row>
    <row r="5629" spans="2:20" x14ac:dyDescent="0.3">
      <c r="B5629" s="19">
        <v>5626</v>
      </c>
      <c r="C5629" s="179">
        <v>0</v>
      </c>
      <c r="D5629" s="179">
        <v>0</v>
      </c>
      <c r="E5629" s="179">
        <v>195147.7295627339</v>
      </c>
      <c r="F5629" s="179">
        <v>0</v>
      </c>
      <c r="G5629" s="179">
        <v>0</v>
      </c>
      <c r="H5629" s="179">
        <v>489477.51323216868</v>
      </c>
      <c r="I5629" s="179">
        <v>0</v>
      </c>
      <c r="J5629" s="179">
        <v>0</v>
      </c>
      <c r="K5629" s="179">
        <v>0</v>
      </c>
      <c r="L5629" s="179">
        <v>0</v>
      </c>
      <c r="M5629" s="179">
        <v>457570.92544218985</v>
      </c>
      <c r="N5629" s="179">
        <v>0</v>
      </c>
      <c r="O5629" s="179">
        <v>0</v>
      </c>
      <c r="P5629" s="179">
        <v>0</v>
      </c>
      <c r="Q5629" s="179">
        <v>0</v>
      </c>
      <c r="R5629" s="180">
        <v>0</v>
      </c>
      <c r="S5629" s="180">
        <v>0</v>
      </c>
      <c r="T5629" s="180">
        <v>0</v>
      </c>
    </row>
    <row r="5630" spans="2:20" x14ac:dyDescent="0.3">
      <c r="B5630" s="19">
        <v>5627</v>
      </c>
      <c r="C5630" s="179">
        <v>1</v>
      </c>
      <c r="D5630" s="179">
        <v>45386.007924003032</v>
      </c>
      <c r="E5630" s="179">
        <v>9961.0780370036809</v>
      </c>
      <c r="F5630" s="179">
        <v>0</v>
      </c>
      <c r="G5630" s="179">
        <v>0</v>
      </c>
      <c r="H5630" s="179">
        <v>1104803.0448309763</v>
      </c>
      <c r="I5630" s="179">
        <v>0</v>
      </c>
      <c r="J5630" s="179">
        <v>0</v>
      </c>
      <c r="K5630" s="179">
        <v>0</v>
      </c>
      <c r="L5630" s="179">
        <v>0</v>
      </c>
      <c r="M5630" s="179">
        <v>88375.25210074427</v>
      </c>
      <c r="N5630" s="179">
        <v>0</v>
      </c>
      <c r="O5630" s="179">
        <v>0</v>
      </c>
      <c r="P5630" s="179">
        <v>0</v>
      </c>
      <c r="Q5630" s="179">
        <v>0</v>
      </c>
      <c r="R5630" s="180">
        <v>0</v>
      </c>
      <c r="S5630" s="180">
        <v>0</v>
      </c>
      <c r="T5630" s="180">
        <v>45386.007924003032</v>
      </c>
    </row>
    <row r="5631" spans="2:20" x14ac:dyDescent="0.3">
      <c r="B5631" s="19">
        <v>5628</v>
      </c>
      <c r="C5631" s="179">
        <v>0</v>
      </c>
      <c r="D5631" s="179">
        <v>0</v>
      </c>
      <c r="E5631" s="179">
        <v>7906.723252518329</v>
      </c>
      <c r="F5631" s="179">
        <v>0</v>
      </c>
      <c r="G5631" s="179">
        <v>0</v>
      </c>
      <c r="H5631" s="179">
        <v>33579.827538347483</v>
      </c>
      <c r="I5631" s="179">
        <v>0</v>
      </c>
      <c r="J5631" s="179">
        <v>0</v>
      </c>
      <c r="K5631" s="179">
        <v>0</v>
      </c>
      <c r="L5631" s="179">
        <v>0</v>
      </c>
      <c r="M5631" s="179">
        <v>166446.02634353287</v>
      </c>
      <c r="N5631" s="179">
        <v>0</v>
      </c>
      <c r="O5631" s="179">
        <v>0</v>
      </c>
      <c r="P5631" s="179">
        <v>0</v>
      </c>
      <c r="Q5631" s="179">
        <v>0</v>
      </c>
      <c r="R5631" s="180">
        <v>0</v>
      </c>
      <c r="S5631" s="180">
        <v>0</v>
      </c>
      <c r="T5631" s="180">
        <v>0</v>
      </c>
    </row>
    <row r="5632" spans="2:20" x14ac:dyDescent="0.3">
      <c r="B5632" s="19">
        <v>5629</v>
      </c>
      <c r="C5632" s="179">
        <v>0</v>
      </c>
      <c r="D5632" s="179">
        <v>0</v>
      </c>
      <c r="E5632" s="179">
        <v>6414.9313620029625</v>
      </c>
      <c r="F5632" s="179">
        <v>0</v>
      </c>
      <c r="G5632" s="179">
        <v>0</v>
      </c>
      <c r="H5632" s="179">
        <v>67956.822130575121</v>
      </c>
      <c r="I5632" s="179">
        <v>0</v>
      </c>
      <c r="J5632" s="179">
        <v>0</v>
      </c>
      <c r="K5632" s="179">
        <v>0</v>
      </c>
      <c r="L5632" s="179">
        <v>0</v>
      </c>
      <c r="M5632" s="179">
        <v>294148.80402203166</v>
      </c>
      <c r="N5632" s="179">
        <v>0</v>
      </c>
      <c r="O5632" s="179">
        <v>0</v>
      </c>
      <c r="P5632" s="179">
        <v>0</v>
      </c>
      <c r="Q5632" s="179">
        <v>0</v>
      </c>
      <c r="R5632" s="180">
        <v>0</v>
      </c>
      <c r="S5632" s="180">
        <v>0</v>
      </c>
      <c r="T5632" s="180">
        <v>0</v>
      </c>
    </row>
    <row r="5633" spans="2:20" x14ac:dyDescent="0.3">
      <c r="B5633" s="19">
        <v>5630</v>
      </c>
      <c r="C5633" s="179">
        <v>0</v>
      </c>
      <c r="D5633" s="179">
        <v>0</v>
      </c>
      <c r="E5633" s="179">
        <v>32804.717865874154</v>
      </c>
      <c r="F5633" s="179">
        <v>0</v>
      </c>
      <c r="G5633" s="179">
        <v>0</v>
      </c>
      <c r="H5633" s="179">
        <v>50508.534247683623</v>
      </c>
      <c r="I5633" s="179">
        <v>0</v>
      </c>
      <c r="J5633" s="179">
        <v>0</v>
      </c>
      <c r="K5633" s="179">
        <v>0</v>
      </c>
      <c r="L5633" s="179">
        <v>0</v>
      </c>
      <c r="M5633" s="179">
        <v>3808.840989650932</v>
      </c>
      <c r="N5633" s="179">
        <v>0</v>
      </c>
      <c r="O5633" s="179">
        <v>0</v>
      </c>
      <c r="P5633" s="179">
        <v>0</v>
      </c>
      <c r="Q5633" s="179">
        <v>0</v>
      </c>
      <c r="R5633" s="180">
        <v>0</v>
      </c>
      <c r="S5633" s="180">
        <v>0</v>
      </c>
      <c r="T5633" s="180">
        <v>0</v>
      </c>
    </row>
    <row r="5634" spans="2:20" x14ac:dyDescent="0.3">
      <c r="B5634" s="19">
        <v>5631</v>
      </c>
      <c r="C5634" s="179">
        <v>0</v>
      </c>
      <c r="D5634" s="179">
        <v>0</v>
      </c>
      <c r="E5634" s="179">
        <v>88601.046190012465</v>
      </c>
      <c r="F5634" s="179">
        <v>0</v>
      </c>
      <c r="G5634" s="179">
        <v>0</v>
      </c>
      <c r="H5634" s="179">
        <v>9931.948154847465</v>
      </c>
      <c r="I5634" s="179">
        <v>0</v>
      </c>
      <c r="J5634" s="179">
        <v>0</v>
      </c>
      <c r="K5634" s="179">
        <v>0</v>
      </c>
      <c r="L5634" s="179">
        <v>0</v>
      </c>
      <c r="M5634" s="179">
        <v>818276.05876891466</v>
      </c>
      <c r="N5634" s="179">
        <v>0</v>
      </c>
      <c r="O5634" s="179">
        <v>0</v>
      </c>
      <c r="P5634" s="179">
        <v>0</v>
      </c>
      <c r="Q5634" s="179">
        <v>0</v>
      </c>
      <c r="R5634" s="180">
        <v>0</v>
      </c>
      <c r="S5634" s="180">
        <v>0</v>
      </c>
      <c r="T5634" s="180">
        <v>0</v>
      </c>
    </row>
    <row r="5635" spans="2:20" x14ac:dyDescent="0.3">
      <c r="B5635" s="19">
        <v>5632</v>
      </c>
      <c r="C5635" s="179">
        <v>0</v>
      </c>
      <c r="D5635" s="179">
        <v>0</v>
      </c>
      <c r="E5635" s="179">
        <v>1348250.6080635227</v>
      </c>
      <c r="F5635" s="179">
        <v>0</v>
      </c>
      <c r="G5635" s="179">
        <v>0</v>
      </c>
      <c r="H5635" s="179">
        <v>150200.60376168598</v>
      </c>
      <c r="I5635" s="179">
        <v>0</v>
      </c>
      <c r="J5635" s="179">
        <v>0</v>
      </c>
      <c r="K5635" s="179">
        <v>0</v>
      </c>
      <c r="L5635" s="179">
        <v>0</v>
      </c>
      <c r="M5635" s="179">
        <v>99373.87426825233</v>
      </c>
      <c r="N5635" s="179">
        <v>0</v>
      </c>
      <c r="O5635" s="179">
        <v>0</v>
      </c>
      <c r="P5635" s="179">
        <v>0</v>
      </c>
      <c r="Q5635" s="179">
        <v>0</v>
      </c>
      <c r="R5635" s="180">
        <v>0</v>
      </c>
      <c r="S5635" s="180">
        <v>0</v>
      </c>
      <c r="T5635" s="180">
        <v>0</v>
      </c>
    </row>
    <row r="5636" spans="2:20" x14ac:dyDescent="0.3">
      <c r="B5636" s="19">
        <v>5633</v>
      </c>
      <c r="C5636" s="179">
        <v>0</v>
      </c>
      <c r="D5636" s="179">
        <v>0</v>
      </c>
      <c r="E5636" s="179">
        <v>96621.274474187579</v>
      </c>
      <c r="F5636" s="179">
        <v>0</v>
      </c>
      <c r="G5636" s="179">
        <v>0</v>
      </c>
      <c r="H5636" s="179">
        <v>1031673.5725550283</v>
      </c>
      <c r="I5636" s="179">
        <v>0</v>
      </c>
      <c r="J5636" s="179">
        <v>0</v>
      </c>
      <c r="K5636" s="179">
        <v>0</v>
      </c>
      <c r="L5636" s="179">
        <v>0</v>
      </c>
      <c r="M5636" s="179">
        <v>23074.902532643635</v>
      </c>
      <c r="N5636" s="179">
        <v>0</v>
      </c>
      <c r="O5636" s="179">
        <v>0</v>
      </c>
      <c r="P5636" s="179">
        <v>0</v>
      </c>
      <c r="Q5636" s="179">
        <v>0</v>
      </c>
      <c r="R5636" s="180">
        <v>0</v>
      </c>
      <c r="S5636" s="180">
        <v>0</v>
      </c>
      <c r="T5636" s="180">
        <v>0</v>
      </c>
    </row>
    <row r="5637" spans="2:20" x14ac:dyDescent="0.3">
      <c r="B5637" s="19">
        <v>5634</v>
      </c>
      <c r="C5637" s="179">
        <v>0</v>
      </c>
      <c r="D5637" s="179">
        <v>0</v>
      </c>
      <c r="E5637" s="179">
        <v>19251.292808759918</v>
      </c>
      <c r="F5637" s="179">
        <v>0</v>
      </c>
      <c r="G5637" s="179">
        <v>0</v>
      </c>
      <c r="H5637" s="179">
        <v>321141.1033021867</v>
      </c>
      <c r="I5637" s="179">
        <v>0</v>
      </c>
      <c r="J5637" s="179">
        <v>0</v>
      </c>
      <c r="K5637" s="179">
        <v>0</v>
      </c>
      <c r="L5637" s="179">
        <v>0</v>
      </c>
      <c r="M5637" s="179">
        <v>23614.253680476111</v>
      </c>
      <c r="N5637" s="179">
        <v>0</v>
      </c>
      <c r="O5637" s="179">
        <v>0</v>
      </c>
      <c r="P5637" s="179">
        <v>0</v>
      </c>
      <c r="Q5637" s="179">
        <v>0</v>
      </c>
      <c r="R5637" s="180">
        <v>0</v>
      </c>
      <c r="S5637" s="180">
        <v>0</v>
      </c>
      <c r="T5637" s="180">
        <v>0</v>
      </c>
    </row>
    <row r="5638" spans="2:20" x14ac:dyDescent="0.3">
      <c r="B5638" s="19">
        <v>5635</v>
      </c>
      <c r="C5638" s="179">
        <v>0</v>
      </c>
      <c r="D5638" s="179">
        <v>0</v>
      </c>
      <c r="E5638" s="179">
        <v>22723.232549912183</v>
      </c>
      <c r="F5638" s="179">
        <v>0</v>
      </c>
      <c r="G5638" s="179">
        <v>0</v>
      </c>
      <c r="H5638" s="179">
        <v>257209.77670100518</v>
      </c>
      <c r="I5638" s="179">
        <v>0</v>
      </c>
      <c r="J5638" s="179">
        <v>0</v>
      </c>
      <c r="K5638" s="179">
        <v>0</v>
      </c>
      <c r="L5638" s="179">
        <v>0</v>
      </c>
      <c r="M5638" s="179">
        <v>256786.33283126116</v>
      </c>
      <c r="N5638" s="179">
        <v>0</v>
      </c>
      <c r="O5638" s="179">
        <v>0</v>
      </c>
      <c r="P5638" s="179">
        <v>0</v>
      </c>
      <c r="Q5638" s="179">
        <v>0</v>
      </c>
      <c r="R5638" s="180">
        <v>0</v>
      </c>
      <c r="S5638" s="180">
        <v>0</v>
      </c>
      <c r="T5638" s="180">
        <v>0</v>
      </c>
    </row>
    <row r="5639" spans="2:20" x14ac:dyDescent="0.3">
      <c r="B5639" s="19">
        <v>5636</v>
      </c>
      <c r="C5639" s="179">
        <v>0</v>
      </c>
      <c r="D5639" s="179">
        <v>0</v>
      </c>
      <c r="E5639" s="179">
        <v>34155.673727891648</v>
      </c>
      <c r="F5639" s="179">
        <v>0</v>
      </c>
      <c r="G5639" s="179">
        <v>0</v>
      </c>
      <c r="H5639" s="179">
        <v>484228.77412582486</v>
      </c>
      <c r="I5639" s="179">
        <v>0</v>
      </c>
      <c r="J5639" s="179">
        <v>0</v>
      </c>
      <c r="K5639" s="179">
        <v>671916.3074609316</v>
      </c>
      <c r="L5639" s="179">
        <v>1</v>
      </c>
      <c r="M5639" s="179">
        <v>27142.64034699956</v>
      </c>
      <c r="N5639" s="179">
        <v>71916.307460931595</v>
      </c>
      <c r="O5639" s="179">
        <v>0</v>
      </c>
      <c r="P5639" s="179">
        <v>0</v>
      </c>
      <c r="Q5639" s="179">
        <v>0</v>
      </c>
      <c r="R5639" s="180">
        <v>0</v>
      </c>
      <c r="S5639" s="180">
        <v>600000</v>
      </c>
      <c r="T5639" s="180">
        <v>0</v>
      </c>
    </row>
    <row r="5640" spans="2:20" x14ac:dyDescent="0.3">
      <c r="B5640" s="19">
        <v>5637</v>
      </c>
      <c r="C5640" s="179">
        <v>0</v>
      </c>
      <c r="D5640" s="179">
        <v>0</v>
      </c>
      <c r="E5640" s="179">
        <v>506297.29434162867</v>
      </c>
      <c r="F5640" s="179">
        <v>0</v>
      </c>
      <c r="G5640" s="179">
        <v>0</v>
      </c>
      <c r="H5640" s="179">
        <v>1015073.9102981943</v>
      </c>
      <c r="I5640" s="179">
        <v>0</v>
      </c>
      <c r="J5640" s="179">
        <v>0</v>
      </c>
      <c r="K5640" s="179">
        <v>0</v>
      </c>
      <c r="L5640" s="179">
        <v>0</v>
      </c>
      <c r="M5640" s="179">
        <v>84540.264636913649</v>
      </c>
      <c r="N5640" s="179">
        <v>0</v>
      </c>
      <c r="O5640" s="179">
        <v>0</v>
      </c>
      <c r="P5640" s="179">
        <v>0</v>
      </c>
      <c r="Q5640" s="179">
        <v>0</v>
      </c>
      <c r="R5640" s="180">
        <v>0</v>
      </c>
      <c r="S5640" s="180">
        <v>0</v>
      </c>
      <c r="T5640" s="180">
        <v>0</v>
      </c>
    </row>
    <row r="5641" spans="2:20" x14ac:dyDescent="0.3">
      <c r="B5641" s="19">
        <v>5638</v>
      </c>
      <c r="C5641" s="179">
        <v>0</v>
      </c>
      <c r="D5641" s="179">
        <v>0</v>
      </c>
      <c r="E5641" s="179">
        <v>69084.414171548327</v>
      </c>
      <c r="F5641" s="179">
        <v>0</v>
      </c>
      <c r="G5641" s="179">
        <v>0</v>
      </c>
      <c r="H5641" s="179">
        <v>24377.451312069559</v>
      </c>
      <c r="I5641" s="179">
        <v>0</v>
      </c>
      <c r="J5641" s="179">
        <v>0</v>
      </c>
      <c r="K5641" s="179">
        <v>0</v>
      </c>
      <c r="L5641" s="179">
        <v>0</v>
      </c>
      <c r="M5641" s="179">
        <v>205645.92379545126</v>
      </c>
      <c r="N5641" s="179">
        <v>0</v>
      </c>
      <c r="O5641" s="179">
        <v>0</v>
      </c>
      <c r="P5641" s="179">
        <v>0</v>
      </c>
      <c r="Q5641" s="179">
        <v>0</v>
      </c>
      <c r="R5641" s="180">
        <v>0</v>
      </c>
      <c r="S5641" s="180">
        <v>0</v>
      </c>
      <c r="T5641" s="180">
        <v>0</v>
      </c>
    </row>
    <row r="5642" spans="2:20" x14ac:dyDescent="0.3">
      <c r="B5642" s="19">
        <v>5639</v>
      </c>
      <c r="C5642" s="179">
        <v>0</v>
      </c>
      <c r="D5642" s="179">
        <v>0</v>
      </c>
      <c r="E5642" s="179">
        <v>132402.31229288323</v>
      </c>
      <c r="F5642" s="179">
        <v>0</v>
      </c>
      <c r="G5642" s="179">
        <v>0</v>
      </c>
      <c r="H5642" s="179">
        <v>200759.13921274798</v>
      </c>
      <c r="I5642" s="179">
        <v>0</v>
      </c>
      <c r="J5642" s="179">
        <v>0</v>
      </c>
      <c r="K5642" s="179">
        <v>0</v>
      </c>
      <c r="L5642" s="179">
        <v>0</v>
      </c>
      <c r="M5642" s="179">
        <v>82539.655307327004</v>
      </c>
      <c r="N5642" s="179">
        <v>0</v>
      </c>
      <c r="O5642" s="179">
        <v>0</v>
      </c>
      <c r="P5642" s="179">
        <v>0</v>
      </c>
      <c r="Q5642" s="179">
        <v>0</v>
      </c>
      <c r="R5642" s="180">
        <v>0</v>
      </c>
      <c r="S5642" s="180">
        <v>0</v>
      </c>
      <c r="T5642" s="180">
        <v>0</v>
      </c>
    </row>
    <row r="5643" spans="2:20" x14ac:dyDescent="0.3">
      <c r="B5643" s="19">
        <v>5640</v>
      </c>
      <c r="C5643" s="179">
        <v>1</v>
      </c>
      <c r="D5643" s="179">
        <v>735726.08805894502</v>
      </c>
      <c r="E5643" s="179">
        <v>396448.04059474001</v>
      </c>
      <c r="F5643" s="179">
        <v>0</v>
      </c>
      <c r="G5643" s="179">
        <v>0</v>
      </c>
      <c r="H5643" s="179">
        <v>89696.282390600143</v>
      </c>
      <c r="I5643" s="179">
        <v>0</v>
      </c>
      <c r="J5643" s="179">
        <v>35726.088058945024</v>
      </c>
      <c r="K5643" s="179">
        <v>234746.20907699381</v>
      </c>
      <c r="L5643" s="179">
        <v>1</v>
      </c>
      <c r="M5643" s="179">
        <v>50132.28269398171</v>
      </c>
      <c r="N5643" s="179">
        <v>0</v>
      </c>
      <c r="O5643" s="179">
        <v>135726.08805894502</v>
      </c>
      <c r="P5643" s="179">
        <v>0</v>
      </c>
      <c r="Q5643" s="179">
        <v>0</v>
      </c>
      <c r="R5643" s="180">
        <v>0</v>
      </c>
      <c r="S5643" s="180">
        <v>234746.20907699381</v>
      </c>
      <c r="T5643" s="180">
        <v>600000</v>
      </c>
    </row>
    <row r="5644" spans="2:20" x14ac:dyDescent="0.3">
      <c r="B5644" s="19">
        <v>5641</v>
      </c>
      <c r="C5644" s="179">
        <v>0</v>
      </c>
      <c r="D5644" s="179">
        <v>0</v>
      </c>
      <c r="E5644" s="179">
        <v>30211.388098973672</v>
      </c>
      <c r="F5644" s="179">
        <v>0</v>
      </c>
      <c r="G5644" s="179">
        <v>0</v>
      </c>
      <c r="H5644" s="179">
        <v>19285.532872930471</v>
      </c>
      <c r="I5644" s="179">
        <v>0</v>
      </c>
      <c r="J5644" s="179">
        <v>0</v>
      </c>
      <c r="K5644" s="179">
        <v>0</v>
      </c>
      <c r="L5644" s="179">
        <v>0</v>
      </c>
      <c r="M5644" s="179">
        <v>64709.619279127663</v>
      </c>
      <c r="N5644" s="179">
        <v>0</v>
      </c>
      <c r="O5644" s="179">
        <v>0</v>
      </c>
      <c r="P5644" s="179">
        <v>0</v>
      </c>
      <c r="Q5644" s="179">
        <v>0</v>
      </c>
      <c r="R5644" s="180">
        <v>0</v>
      </c>
      <c r="S5644" s="180">
        <v>0</v>
      </c>
      <c r="T5644" s="180">
        <v>0</v>
      </c>
    </row>
    <row r="5645" spans="2:20" x14ac:dyDescent="0.3">
      <c r="B5645" s="19">
        <v>5642</v>
      </c>
      <c r="C5645" s="179">
        <v>0</v>
      </c>
      <c r="D5645" s="179">
        <v>0</v>
      </c>
      <c r="E5645" s="179">
        <v>218694.30065219323</v>
      </c>
      <c r="F5645" s="179">
        <v>0</v>
      </c>
      <c r="G5645" s="179">
        <v>0</v>
      </c>
      <c r="H5645" s="179">
        <v>3687.8818406238697</v>
      </c>
      <c r="I5645" s="179">
        <v>0</v>
      </c>
      <c r="J5645" s="179">
        <v>0</v>
      </c>
      <c r="K5645" s="179">
        <v>0</v>
      </c>
      <c r="L5645" s="179">
        <v>0</v>
      </c>
      <c r="M5645" s="179">
        <v>178173.83796883118</v>
      </c>
      <c r="N5645" s="179">
        <v>0</v>
      </c>
      <c r="O5645" s="179">
        <v>0</v>
      </c>
      <c r="P5645" s="179">
        <v>0</v>
      </c>
      <c r="Q5645" s="179">
        <v>0</v>
      </c>
      <c r="R5645" s="180">
        <v>0</v>
      </c>
      <c r="S5645" s="180">
        <v>0</v>
      </c>
      <c r="T5645" s="180">
        <v>0</v>
      </c>
    </row>
    <row r="5646" spans="2:20" x14ac:dyDescent="0.3">
      <c r="B5646" s="19">
        <v>5643</v>
      </c>
      <c r="C5646" s="179">
        <v>0</v>
      </c>
      <c r="D5646" s="179">
        <v>0</v>
      </c>
      <c r="E5646" s="179">
        <v>19806.127143019632</v>
      </c>
      <c r="F5646" s="179">
        <v>0</v>
      </c>
      <c r="G5646" s="179">
        <v>0</v>
      </c>
      <c r="H5646" s="179">
        <v>40585.149508063361</v>
      </c>
      <c r="I5646" s="179">
        <v>0</v>
      </c>
      <c r="J5646" s="179">
        <v>0</v>
      </c>
      <c r="K5646" s="179">
        <v>0</v>
      </c>
      <c r="L5646" s="179">
        <v>0</v>
      </c>
      <c r="M5646" s="179">
        <v>7540.9753401738544</v>
      </c>
      <c r="N5646" s="179">
        <v>0</v>
      </c>
      <c r="O5646" s="179">
        <v>0</v>
      </c>
      <c r="P5646" s="179">
        <v>0</v>
      </c>
      <c r="Q5646" s="179">
        <v>0</v>
      </c>
      <c r="R5646" s="180">
        <v>0</v>
      </c>
      <c r="S5646" s="180">
        <v>0</v>
      </c>
      <c r="T5646" s="180">
        <v>0</v>
      </c>
    </row>
    <row r="5647" spans="2:20" x14ac:dyDescent="0.3">
      <c r="B5647" s="19">
        <v>5644</v>
      </c>
      <c r="C5647" s="179">
        <v>0</v>
      </c>
      <c r="D5647" s="179">
        <v>0</v>
      </c>
      <c r="E5647" s="179">
        <v>58728.942434356293</v>
      </c>
      <c r="F5647" s="179">
        <v>0</v>
      </c>
      <c r="G5647" s="179">
        <v>0</v>
      </c>
      <c r="H5647" s="179">
        <v>414043.35124823853</v>
      </c>
      <c r="I5647" s="179">
        <v>0</v>
      </c>
      <c r="J5647" s="179">
        <v>0</v>
      </c>
      <c r="K5647" s="179">
        <v>0</v>
      </c>
      <c r="L5647" s="179">
        <v>0</v>
      </c>
      <c r="M5647" s="179">
        <v>35413.23257843747</v>
      </c>
      <c r="N5647" s="179">
        <v>0</v>
      </c>
      <c r="O5647" s="179">
        <v>0</v>
      </c>
      <c r="P5647" s="179">
        <v>0</v>
      </c>
      <c r="Q5647" s="179">
        <v>0</v>
      </c>
      <c r="R5647" s="180">
        <v>0</v>
      </c>
      <c r="S5647" s="180">
        <v>0</v>
      </c>
      <c r="T5647" s="180">
        <v>0</v>
      </c>
    </row>
    <row r="5648" spans="2:20" x14ac:dyDescent="0.3">
      <c r="B5648" s="19">
        <v>5645</v>
      </c>
      <c r="C5648" s="179">
        <v>0</v>
      </c>
      <c r="D5648" s="179">
        <v>0</v>
      </c>
      <c r="E5648" s="179">
        <v>294777.71294604277</v>
      </c>
      <c r="F5648" s="179">
        <v>0</v>
      </c>
      <c r="G5648" s="179">
        <v>0</v>
      </c>
      <c r="H5648" s="179">
        <v>88244.351188316854</v>
      </c>
      <c r="I5648" s="179">
        <v>0</v>
      </c>
      <c r="J5648" s="179">
        <v>0</v>
      </c>
      <c r="K5648" s="179">
        <v>0</v>
      </c>
      <c r="L5648" s="179">
        <v>0</v>
      </c>
      <c r="M5648" s="179">
        <v>155781.73653233208</v>
      </c>
      <c r="N5648" s="179">
        <v>0</v>
      </c>
      <c r="O5648" s="179">
        <v>0</v>
      </c>
      <c r="P5648" s="179">
        <v>0</v>
      </c>
      <c r="Q5648" s="179">
        <v>0</v>
      </c>
      <c r="R5648" s="180">
        <v>0</v>
      </c>
      <c r="S5648" s="180">
        <v>0</v>
      </c>
      <c r="T5648" s="180">
        <v>0</v>
      </c>
    </row>
    <row r="5649" spans="2:20" x14ac:dyDescent="0.3">
      <c r="B5649" s="19">
        <v>5646</v>
      </c>
      <c r="C5649" s="179">
        <v>0</v>
      </c>
      <c r="D5649" s="179">
        <v>0</v>
      </c>
      <c r="E5649" s="179">
        <v>44701.998208823083</v>
      </c>
      <c r="F5649" s="179">
        <v>0</v>
      </c>
      <c r="G5649" s="179">
        <v>0</v>
      </c>
      <c r="H5649" s="179">
        <v>90297.968299876913</v>
      </c>
      <c r="I5649" s="179">
        <v>0</v>
      </c>
      <c r="J5649" s="179">
        <v>0</v>
      </c>
      <c r="K5649" s="179">
        <v>0</v>
      </c>
      <c r="L5649" s="179">
        <v>0</v>
      </c>
      <c r="M5649" s="179">
        <v>135881.73395562175</v>
      </c>
      <c r="N5649" s="179">
        <v>0</v>
      </c>
      <c r="O5649" s="179">
        <v>0</v>
      </c>
      <c r="P5649" s="179">
        <v>0</v>
      </c>
      <c r="Q5649" s="179">
        <v>0</v>
      </c>
      <c r="R5649" s="180">
        <v>0</v>
      </c>
      <c r="S5649" s="180">
        <v>0</v>
      </c>
      <c r="T5649" s="180">
        <v>0</v>
      </c>
    </row>
    <row r="5650" spans="2:20" x14ac:dyDescent="0.3">
      <c r="B5650" s="19">
        <v>5647</v>
      </c>
      <c r="C5650" s="179">
        <v>0</v>
      </c>
      <c r="D5650" s="179">
        <v>0</v>
      </c>
      <c r="E5650" s="179">
        <v>289560.86915283487</v>
      </c>
      <c r="F5650" s="179">
        <v>0</v>
      </c>
      <c r="G5650" s="179">
        <v>0</v>
      </c>
      <c r="H5650" s="179">
        <v>337393.15613008215</v>
      </c>
      <c r="I5650" s="179">
        <v>0</v>
      </c>
      <c r="J5650" s="179">
        <v>0</v>
      </c>
      <c r="K5650" s="179">
        <v>0</v>
      </c>
      <c r="L5650" s="179">
        <v>0</v>
      </c>
      <c r="M5650" s="179">
        <v>42931.114632767465</v>
      </c>
      <c r="N5650" s="179">
        <v>0</v>
      </c>
      <c r="O5650" s="179">
        <v>0</v>
      </c>
      <c r="P5650" s="179">
        <v>0</v>
      </c>
      <c r="Q5650" s="179">
        <v>0</v>
      </c>
      <c r="R5650" s="180">
        <v>0</v>
      </c>
      <c r="S5650" s="180">
        <v>0</v>
      </c>
      <c r="T5650" s="180">
        <v>0</v>
      </c>
    </row>
    <row r="5651" spans="2:20" x14ac:dyDescent="0.3">
      <c r="B5651" s="19">
        <v>5648</v>
      </c>
      <c r="C5651" s="179">
        <v>0</v>
      </c>
      <c r="D5651" s="179">
        <v>0</v>
      </c>
      <c r="E5651" s="179">
        <v>35616.885144250111</v>
      </c>
      <c r="F5651" s="179">
        <v>0</v>
      </c>
      <c r="G5651" s="179">
        <v>0</v>
      </c>
      <c r="H5651" s="179">
        <v>655687.16117421258</v>
      </c>
      <c r="I5651" s="179">
        <v>0</v>
      </c>
      <c r="J5651" s="179">
        <v>0</v>
      </c>
      <c r="K5651" s="179">
        <v>0</v>
      </c>
      <c r="L5651" s="179">
        <v>0</v>
      </c>
      <c r="M5651" s="179">
        <v>51979.786240663234</v>
      </c>
      <c r="N5651" s="179">
        <v>0</v>
      </c>
      <c r="O5651" s="179">
        <v>0</v>
      </c>
      <c r="P5651" s="179">
        <v>0</v>
      </c>
      <c r="Q5651" s="179">
        <v>0</v>
      </c>
      <c r="R5651" s="180">
        <v>0</v>
      </c>
      <c r="S5651" s="180">
        <v>0</v>
      </c>
      <c r="T5651" s="180">
        <v>0</v>
      </c>
    </row>
    <row r="5652" spans="2:20" x14ac:dyDescent="0.3">
      <c r="B5652" s="19">
        <v>5649</v>
      </c>
      <c r="C5652" s="179">
        <v>0</v>
      </c>
      <c r="D5652" s="179">
        <v>0</v>
      </c>
      <c r="E5652" s="179">
        <v>428930.84515827504</v>
      </c>
      <c r="F5652" s="179">
        <v>0</v>
      </c>
      <c r="G5652" s="179">
        <v>0</v>
      </c>
      <c r="H5652" s="179">
        <v>64780.628610539199</v>
      </c>
      <c r="I5652" s="179">
        <v>0</v>
      </c>
      <c r="J5652" s="179">
        <v>0</v>
      </c>
      <c r="K5652" s="179">
        <v>0</v>
      </c>
      <c r="L5652" s="179">
        <v>0</v>
      </c>
      <c r="M5652" s="179">
        <v>90600.515671129178</v>
      </c>
      <c r="N5652" s="179">
        <v>0</v>
      </c>
      <c r="O5652" s="179">
        <v>0</v>
      </c>
      <c r="P5652" s="179">
        <v>0</v>
      </c>
      <c r="Q5652" s="179">
        <v>0</v>
      </c>
      <c r="R5652" s="180">
        <v>0</v>
      </c>
      <c r="S5652" s="180">
        <v>0</v>
      </c>
      <c r="T5652" s="180">
        <v>0</v>
      </c>
    </row>
    <row r="5653" spans="2:20" x14ac:dyDescent="0.3">
      <c r="B5653" s="19">
        <v>5650</v>
      </c>
      <c r="C5653" s="179">
        <v>0</v>
      </c>
      <c r="D5653" s="179">
        <v>0</v>
      </c>
      <c r="E5653" s="179">
        <v>666106.74987986102</v>
      </c>
      <c r="F5653" s="179">
        <v>0</v>
      </c>
      <c r="G5653" s="179">
        <v>0</v>
      </c>
      <c r="H5653" s="179">
        <v>545988.0399787029</v>
      </c>
      <c r="I5653" s="179">
        <v>0</v>
      </c>
      <c r="J5653" s="179">
        <v>0</v>
      </c>
      <c r="K5653" s="179">
        <v>0</v>
      </c>
      <c r="L5653" s="179">
        <v>0</v>
      </c>
      <c r="M5653" s="179">
        <v>287571.27072578872</v>
      </c>
      <c r="N5653" s="179">
        <v>0</v>
      </c>
      <c r="O5653" s="179">
        <v>0</v>
      </c>
      <c r="P5653" s="179">
        <v>0</v>
      </c>
      <c r="Q5653" s="179">
        <v>0</v>
      </c>
      <c r="R5653" s="180">
        <v>0</v>
      </c>
      <c r="S5653" s="180">
        <v>0</v>
      </c>
      <c r="T5653" s="180">
        <v>0</v>
      </c>
    </row>
    <row r="5654" spans="2:20" x14ac:dyDescent="0.3">
      <c r="B5654" s="19">
        <v>5651</v>
      </c>
      <c r="C5654" s="179">
        <v>0</v>
      </c>
      <c r="D5654" s="179">
        <v>0</v>
      </c>
      <c r="E5654" s="179">
        <v>442046.55840860028</v>
      </c>
      <c r="F5654" s="179">
        <v>0</v>
      </c>
      <c r="G5654" s="179">
        <v>0</v>
      </c>
      <c r="H5654" s="179">
        <v>9458.8314053236118</v>
      </c>
      <c r="I5654" s="179">
        <v>0</v>
      </c>
      <c r="J5654" s="179">
        <v>0</v>
      </c>
      <c r="K5654" s="179">
        <v>0</v>
      </c>
      <c r="L5654" s="179">
        <v>0</v>
      </c>
      <c r="M5654" s="179">
        <v>193114.03749514613</v>
      </c>
      <c r="N5654" s="179">
        <v>0</v>
      </c>
      <c r="O5654" s="179">
        <v>0</v>
      </c>
      <c r="P5654" s="179">
        <v>0</v>
      </c>
      <c r="Q5654" s="179">
        <v>0</v>
      </c>
      <c r="R5654" s="180">
        <v>0</v>
      </c>
      <c r="S5654" s="180">
        <v>0</v>
      </c>
      <c r="T5654" s="180">
        <v>0</v>
      </c>
    </row>
    <row r="5655" spans="2:20" x14ac:dyDescent="0.3">
      <c r="B5655" s="19">
        <v>5652</v>
      </c>
      <c r="C5655" s="179">
        <v>0</v>
      </c>
      <c r="D5655" s="179">
        <v>0</v>
      </c>
      <c r="E5655" s="179">
        <v>188079.05873632836</v>
      </c>
      <c r="F5655" s="179">
        <v>0</v>
      </c>
      <c r="G5655" s="179">
        <v>0</v>
      </c>
      <c r="H5655" s="179">
        <v>9083.2009099584175</v>
      </c>
      <c r="I5655" s="179">
        <v>0</v>
      </c>
      <c r="J5655" s="179">
        <v>0</v>
      </c>
      <c r="K5655" s="179">
        <v>0</v>
      </c>
      <c r="L5655" s="179">
        <v>0</v>
      </c>
      <c r="M5655" s="179">
        <v>33220.926654716699</v>
      </c>
      <c r="N5655" s="179">
        <v>0</v>
      </c>
      <c r="O5655" s="179">
        <v>0</v>
      </c>
      <c r="P5655" s="179">
        <v>0</v>
      </c>
      <c r="Q5655" s="179">
        <v>0</v>
      </c>
      <c r="R5655" s="180">
        <v>0</v>
      </c>
      <c r="S5655" s="180">
        <v>0</v>
      </c>
      <c r="T5655" s="180">
        <v>0</v>
      </c>
    </row>
    <row r="5656" spans="2:20" x14ac:dyDescent="0.3">
      <c r="B5656" s="19">
        <v>5653</v>
      </c>
      <c r="C5656" s="179">
        <v>0</v>
      </c>
      <c r="D5656" s="179">
        <v>0</v>
      </c>
      <c r="E5656" s="179">
        <v>135707.0285264001</v>
      </c>
      <c r="F5656" s="179">
        <v>0</v>
      </c>
      <c r="G5656" s="179">
        <v>0</v>
      </c>
      <c r="H5656" s="179">
        <v>162497.93340243804</v>
      </c>
      <c r="I5656" s="179">
        <v>0</v>
      </c>
      <c r="J5656" s="179">
        <v>0</v>
      </c>
      <c r="K5656" s="179">
        <v>0</v>
      </c>
      <c r="L5656" s="179">
        <v>0</v>
      </c>
      <c r="M5656" s="179">
        <v>103793.96292022143</v>
      </c>
      <c r="N5656" s="179">
        <v>0</v>
      </c>
      <c r="O5656" s="179">
        <v>0</v>
      </c>
      <c r="P5656" s="179">
        <v>0</v>
      </c>
      <c r="Q5656" s="179">
        <v>0</v>
      </c>
      <c r="R5656" s="180">
        <v>0</v>
      </c>
      <c r="S5656" s="180">
        <v>0</v>
      </c>
      <c r="T5656" s="180">
        <v>0</v>
      </c>
    </row>
    <row r="5657" spans="2:20" x14ac:dyDescent="0.3">
      <c r="B5657" s="19">
        <v>5654</v>
      </c>
      <c r="C5657" s="179">
        <v>0</v>
      </c>
      <c r="D5657" s="179">
        <v>0</v>
      </c>
      <c r="E5657" s="179">
        <v>180260.2586212403</v>
      </c>
      <c r="F5657" s="179">
        <v>0</v>
      </c>
      <c r="G5657" s="179">
        <v>0</v>
      </c>
      <c r="H5657" s="179">
        <v>21959.589745324851</v>
      </c>
      <c r="I5657" s="179">
        <v>0</v>
      </c>
      <c r="J5657" s="179">
        <v>0</v>
      </c>
      <c r="K5657" s="179">
        <v>0</v>
      </c>
      <c r="L5657" s="179">
        <v>0</v>
      </c>
      <c r="M5657" s="179">
        <v>51574.921246195343</v>
      </c>
      <c r="N5657" s="179">
        <v>0</v>
      </c>
      <c r="O5657" s="179">
        <v>0</v>
      </c>
      <c r="P5657" s="179">
        <v>0</v>
      </c>
      <c r="Q5657" s="179">
        <v>0</v>
      </c>
      <c r="R5657" s="180">
        <v>0</v>
      </c>
      <c r="S5657" s="180">
        <v>0</v>
      </c>
      <c r="T5657" s="180">
        <v>0</v>
      </c>
    </row>
    <row r="5658" spans="2:20" x14ac:dyDescent="0.3">
      <c r="B5658" s="19">
        <v>5655</v>
      </c>
      <c r="C5658" s="179">
        <v>0</v>
      </c>
      <c r="D5658" s="179">
        <v>0</v>
      </c>
      <c r="E5658" s="179">
        <v>44043.232347659097</v>
      </c>
      <c r="F5658" s="179">
        <v>0</v>
      </c>
      <c r="G5658" s="179">
        <v>0</v>
      </c>
      <c r="H5658" s="179">
        <v>700599.76465667202</v>
      </c>
      <c r="I5658" s="179">
        <v>0</v>
      </c>
      <c r="J5658" s="179">
        <v>0</v>
      </c>
      <c r="K5658" s="179">
        <v>0</v>
      </c>
      <c r="L5658" s="179">
        <v>0</v>
      </c>
      <c r="M5658" s="179">
        <v>73161.519378408164</v>
      </c>
      <c r="N5658" s="179">
        <v>0</v>
      </c>
      <c r="O5658" s="179">
        <v>0</v>
      </c>
      <c r="P5658" s="179">
        <v>0</v>
      </c>
      <c r="Q5658" s="179">
        <v>0</v>
      </c>
      <c r="R5658" s="180">
        <v>0</v>
      </c>
      <c r="S5658" s="180">
        <v>0</v>
      </c>
      <c r="T5658" s="180">
        <v>0</v>
      </c>
    </row>
    <row r="5659" spans="2:20" x14ac:dyDescent="0.3">
      <c r="B5659" s="19">
        <v>5656</v>
      </c>
      <c r="C5659" s="179">
        <v>0</v>
      </c>
      <c r="D5659" s="179">
        <v>0</v>
      </c>
      <c r="E5659" s="179">
        <v>39931.61213256944</v>
      </c>
      <c r="F5659" s="179">
        <v>0</v>
      </c>
      <c r="G5659" s="179">
        <v>0</v>
      </c>
      <c r="H5659" s="179">
        <v>101998.56128324456</v>
      </c>
      <c r="I5659" s="179">
        <v>0</v>
      </c>
      <c r="J5659" s="179">
        <v>0</v>
      </c>
      <c r="K5659" s="179">
        <v>0</v>
      </c>
      <c r="L5659" s="179">
        <v>0</v>
      </c>
      <c r="M5659" s="179">
        <v>38580.235406109008</v>
      </c>
      <c r="N5659" s="179">
        <v>0</v>
      </c>
      <c r="O5659" s="179">
        <v>0</v>
      </c>
      <c r="P5659" s="179">
        <v>0</v>
      </c>
      <c r="Q5659" s="179">
        <v>0</v>
      </c>
      <c r="R5659" s="180">
        <v>0</v>
      </c>
      <c r="S5659" s="180">
        <v>0</v>
      </c>
      <c r="T5659" s="180">
        <v>0</v>
      </c>
    </row>
    <row r="5660" spans="2:20" x14ac:dyDescent="0.3">
      <c r="B5660" s="19">
        <v>5657</v>
      </c>
      <c r="C5660" s="179">
        <v>0</v>
      </c>
      <c r="D5660" s="179">
        <v>0</v>
      </c>
      <c r="E5660" s="179">
        <v>39088.675100523229</v>
      </c>
      <c r="F5660" s="179">
        <v>0</v>
      </c>
      <c r="G5660" s="179">
        <v>0</v>
      </c>
      <c r="H5660" s="179">
        <v>79648.870608414043</v>
      </c>
      <c r="I5660" s="179">
        <v>0</v>
      </c>
      <c r="J5660" s="179">
        <v>0</v>
      </c>
      <c r="K5660" s="179">
        <v>0</v>
      </c>
      <c r="L5660" s="179">
        <v>0</v>
      </c>
      <c r="M5660" s="179">
        <v>9967.0672519295276</v>
      </c>
      <c r="N5660" s="179">
        <v>0</v>
      </c>
      <c r="O5660" s="179">
        <v>0</v>
      </c>
      <c r="P5660" s="179">
        <v>0</v>
      </c>
      <c r="Q5660" s="179">
        <v>0</v>
      </c>
      <c r="R5660" s="180">
        <v>0</v>
      </c>
      <c r="S5660" s="180">
        <v>0</v>
      </c>
      <c r="T5660" s="180">
        <v>0</v>
      </c>
    </row>
    <row r="5661" spans="2:20" x14ac:dyDescent="0.3">
      <c r="B5661" s="19">
        <v>5658</v>
      </c>
      <c r="C5661" s="179">
        <v>0</v>
      </c>
      <c r="D5661" s="179">
        <v>0</v>
      </c>
      <c r="E5661" s="179">
        <v>58250.729193709623</v>
      </c>
      <c r="F5661" s="179">
        <v>0</v>
      </c>
      <c r="G5661" s="179">
        <v>0</v>
      </c>
      <c r="H5661" s="179">
        <v>102969.70106505977</v>
      </c>
      <c r="I5661" s="179">
        <v>0</v>
      </c>
      <c r="J5661" s="179">
        <v>0</v>
      </c>
      <c r="K5661" s="179">
        <v>0</v>
      </c>
      <c r="L5661" s="179">
        <v>0</v>
      </c>
      <c r="M5661" s="179">
        <v>19908.790048277242</v>
      </c>
      <c r="N5661" s="179">
        <v>0</v>
      </c>
      <c r="O5661" s="179">
        <v>0</v>
      </c>
      <c r="P5661" s="179">
        <v>0</v>
      </c>
      <c r="Q5661" s="179">
        <v>0</v>
      </c>
      <c r="R5661" s="180">
        <v>0</v>
      </c>
      <c r="S5661" s="180">
        <v>0</v>
      </c>
      <c r="T5661" s="180">
        <v>0</v>
      </c>
    </row>
    <row r="5662" spans="2:20" x14ac:dyDescent="0.3">
      <c r="B5662" s="19">
        <v>5659</v>
      </c>
      <c r="C5662" s="179">
        <v>0</v>
      </c>
      <c r="D5662" s="179">
        <v>0</v>
      </c>
      <c r="E5662" s="179">
        <v>129188.98982462003</v>
      </c>
      <c r="F5662" s="179">
        <v>0</v>
      </c>
      <c r="G5662" s="179">
        <v>0</v>
      </c>
      <c r="H5662" s="179">
        <v>6444.9886506049434</v>
      </c>
      <c r="I5662" s="179">
        <v>0</v>
      </c>
      <c r="J5662" s="179">
        <v>0</v>
      </c>
      <c r="K5662" s="179">
        <v>0</v>
      </c>
      <c r="L5662" s="179">
        <v>0</v>
      </c>
      <c r="M5662" s="179">
        <v>193295.3000446097</v>
      </c>
      <c r="N5662" s="179">
        <v>0</v>
      </c>
      <c r="O5662" s="179">
        <v>0</v>
      </c>
      <c r="P5662" s="179">
        <v>0</v>
      </c>
      <c r="Q5662" s="179">
        <v>0</v>
      </c>
      <c r="R5662" s="180">
        <v>0</v>
      </c>
      <c r="S5662" s="180">
        <v>0</v>
      </c>
      <c r="T5662" s="180">
        <v>0</v>
      </c>
    </row>
    <row r="5663" spans="2:20" x14ac:dyDescent="0.3">
      <c r="B5663" s="19">
        <v>5660</v>
      </c>
      <c r="C5663" s="179">
        <v>0</v>
      </c>
      <c r="D5663" s="179">
        <v>0</v>
      </c>
      <c r="E5663" s="179">
        <v>69658.170161733113</v>
      </c>
      <c r="F5663" s="179">
        <v>0</v>
      </c>
      <c r="G5663" s="179">
        <v>0</v>
      </c>
      <c r="H5663" s="179">
        <v>463471.48782853043</v>
      </c>
      <c r="I5663" s="179">
        <v>0</v>
      </c>
      <c r="J5663" s="179">
        <v>0</v>
      </c>
      <c r="K5663" s="179">
        <v>0</v>
      </c>
      <c r="L5663" s="179">
        <v>0</v>
      </c>
      <c r="M5663" s="179">
        <v>54146.132621368422</v>
      </c>
      <c r="N5663" s="179">
        <v>0</v>
      </c>
      <c r="O5663" s="179">
        <v>0</v>
      </c>
      <c r="P5663" s="179">
        <v>0</v>
      </c>
      <c r="Q5663" s="179">
        <v>0</v>
      </c>
      <c r="R5663" s="180">
        <v>0</v>
      </c>
      <c r="S5663" s="180">
        <v>0</v>
      </c>
      <c r="T5663" s="180">
        <v>0</v>
      </c>
    </row>
    <row r="5664" spans="2:20" x14ac:dyDescent="0.3">
      <c r="B5664" s="19">
        <v>5661</v>
      </c>
      <c r="C5664" s="179">
        <v>0</v>
      </c>
      <c r="D5664" s="179">
        <v>0</v>
      </c>
      <c r="E5664" s="179">
        <v>21318.322189930277</v>
      </c>
      <c r="F5664" s="179">
        <v>0</v>
      </c>
      <c r="G5664" s="179">
        <v>0</v>
      </c>
      <c r="H5664" s="179">
        <v>59876.181419627275</v>
      </c>
      <c r="I5664" s="179">
        <v>0</v>
      </c>
      <c r="J5664" s="179">
        <v>0</v>
      </c>
      <c r="K5664" s="179">
        <v>0</v>
      </c>
      <c r="L5664" s="179">
        <v>0</v>
      </c>
      <c r="M5664" s="179">
        <v>32145.807094719286</v>
      </c>
      <c r="N5664" s="179">
        <v>0</v>
      </c>
      <c r="O5664" s="179">
        <v>0</v>
      </c>
      <c r="P5664" s="179">
        <v>0</v>
      </c>
      <c r="Q5664" s="179">
        <v>0</v>
      </c>
      <c r="R5664" s="180">
        <v>0</v>
      </c>
      <c r="S5664" s="180">
        <v>0</v>
      </c>
      <c r="T5664" s="180">
        <v>0</v>
      </c>
    </row>
    <row r="5665" spans="2:20" x14ac:dyDescent="0.3">
      <c r="B5665" s="19">
        <v>5662</v>
      </c>
      <c r="C5665" s="179">
        <v>0</v>
      </c>
      <c r="D5665" s="179">
        <v>0</v>
      </c>
      <c r="E5665" s="179">
        <v>708849.01482153672</v>
      </c>
      <c r="F5665" s="179">
        <v>1</v>
      </c>
      <c r="G5665" s="179">
        <v>28486.871967446532</v>
      </c>
      <c r="H5665" s="179">
        <v>26322.553133067249</v>
      </c>
      <c r="I5665" s="179">
        <v>0</v>
      </c>
      <c r="J5665" s="179">
        <v>0</v>
      </c>
      <c r="K5665" s="179">
        <v>0</v>
      </c>
      <c r="L5665" s="179">
        <v>0</v>
      </c>
      <c r="M5665" s="179">
        <v>14302.092261182685</v>
      </c>
      <c r="N5665" s="179">
        <v>0</v>
      </c>
      <c r="O5665" s="179">
        <v>0</v>
      </c>
      <c r="P5665" s="179">
        <v>0</v>
      </c>
      <c r="Q5665" s="179">
        <v>0</v>
      </c>
      <c r="R5665" s="180">
        <v>0</v>
      </c>
      <c r="S5665" s="180">
        <v>0</v>
      </c>
      <c r="T5665" s="180">
        <v>0</v>
      </c>
    </row>
    <row r="5666" spans="2:20" x14ac:dyDescent="0.3">
      <c r="B5666" s="19">
        <v>5663</v>
      </c>
      <c r="C5666" s="179">
        <v>0</v>
      </c>
      <c r="D5666" s="179">
        <v>0</v>
      </c>
      <c r="E5666" s="179">
        <v>5976.1833703950133</v>
      </c>
      <c r="F5666" s="179">
        <v>0</v>
      </c>
      <c r="G5666" s="179">
        <v>0</v>
      </c>
      <c r="H5666" s="179">
        <v>668604.33082283149</v>
      </c>
      <c r="I5666" s="179">
        <v>0</v>
      </c>
      <c r="J5666" s="179">
        <v>0</v>
      </c>
      <c r="K5666" s="179">
        <v>0</v>
      </c>
      <c r="L5666" s="179">
        <v>0</v>
      </c>
      <c r="M5666" s="179">
        <v>109959.96948430508</v>
      </c>
      <c r="N5666" s="179">
        <v>0</v>
      </c>
      <c r="O5666" s="179">
        <v>0</v>
      </c>
      <c r="P5666" s="179">
        <v>0</v>
      </c>
      <c r="Q5666" s="179">
        <v>0</v>
      </c>
      <c r="R5666" s="180">
        <v>0</v>
      </c>
      <c r="S5666" s="180">
        <v>0</v>
      </c>
      <c r="T5666" s="180">
        <v>0</v>
      </c>
    </row>
    <row r="5667" spans="2:20" x14ac:dyDescent="0.3">
      <c r="B5667" s="19">
        <v>5664</v>
      </c>
      <c r="C5667" s="179">
        <v>0</v>
      </c>
      <c r="D5667" s="179">
        <v>0</v>
      </c>
      <c r="E5667" s="179">
        <v>182794.6263986869</v>
      </c>
      <c r="F5667" s="179">
        <v>0</v>
      </c>
      <c r="G5667" s="179">
        <v>0</v>
      </c>
      <c r="H5667" s="179">
        <v>8255.3928855394697</v>
      </c>
      <c r="I5667" s="179">
        <v>0</v>
      </c>
      <c r="J5667" s="179">
        <v>0</v>
      </c>
      <c r="K5667" s="179">
        <v>0</v>
      </c>
      <c r="L5667" s="179">
        <v>0</v>
      </c>
      <c r="M5667" s="179">
        <v>32307.644602575805</v>
      </c>
      <c r="N5667" s="179">
        <v>0</v>
      </c>
      <c r="O5667" s="179">
        <v>0</v>
      </c>
      <c r="P5667" s="179">
        <v>0</v>
      </c>
      <c r="Q5667" s="179">
        <v>0</v>
      </c>
      <c r="R5667" s="180">
        <v>0</v>
      </c>
      <c r="S5667" s="180">
        <v>0</v>
      </c>
      <c r="T5667" s="180">
        <v>0</v>
      </c>
    </row>
    <row r="5668" spans="2:20" x14ac:dyDescent="0.3">
      <c r="B5668" s="19">
        <v>5665</v>
      </c>
      <c r="C5668" s="179">
        <v>0</v>
      </c>
      <c r="D5668" s="179">
        <v>0</v>
      </c>
      <c r="E5668" s="179">
        <v>50836.882543248852</v>
      </c>
      <c r="F5668" s="179">
        <v>0</v>
      </c>
      <c r="G5668" s="179">
        <v>0</v>
      </c>
      <c r="H5668" s="179">
        <v>141800.38615937054</v>
      </c>
      <c r="I5668" s="179">
        <v>0</v>
      </c>
      <c r="J5668" s="179">
        <v>0</v>
      </c>
      <c r="K5668" s="179">
        <v>0</v>
      </c>
      <c r="L5668" s="179">
        <v>0</v>
      </c>
      <c r="M5668" s="179">
        <v>45277.578211512926</v>
      </c>
      <c r="N5668" s="179">
        <v>0</v>
      </c>
      <c r="O5668" s="179">
        <v>0</v>
      </c>
      <c r="P5668" s="179">
        <v>0</v>
      </c>
      <c r="Q5668" s="179">
        <v>0</v>
      </c>
      <c r="R5668" s="180">
        <v>0</v>
      </c>
      <c r="S5668" s="180">
        <v>0</v>
      </c>
      <c r="T5668" s="180">
        <v>0</v>
      </c>
    </row>
    <row r="5669" spans="2:20" x14ac:dyDescent="0.3">
      <c r="B5669" s="19">
        <v>5666</v>
      </c>
      <c r="C5669" s="179">
        <v>0</v>
      </c>
      <c r="D5669" s="179">
        <v>0</v>
      </c>
      <c r="E5669" s="179">
        <v>20391.491762547652</v>
      </c>
      <c r="F5669" s="179">
        <v>0</v>
      </c>
      <c r="G5669" s="179">
        <v>0</v>
      </c>
      <c r="H5669" s="179">
        <v>58227.794033963226</v>
      </c>
      <c r="I5669" s="179">
        <v>0</v>
      </c>
      <c r="J5669" s="179">
        <v>0</v>
      </c>
      <c r="K5669" s="179">
        <v>0</v>
      </c>
      <c r="L5669" s="179">
        <v>0</v>
      </c>
      <c r="M5669" s="179">
        <v>61839.285983968417</v>
      </c>
      <c r="N5669" s="179">
        <v>0</v>
      </c>
      <c r="O5669" s="179">
        <v>0</v>
      </c>
      <c r="P5669" s="179">
        <v>0</v>
      </c>
      <c r="Q5669" s="179">
        <v>0</v>
      </c>
      <c r="R5669" s="180">
        <v>0</v>
      </c>
      <c r="S5669" s="180">
        <v>0</v>
      </c>
      <c r="T5669" s="180">
        <v>0</v>
      </c>
    </row>
    <row r="5670" spans="2:20" x14ac:dyDescent="0.3">
      <c r="B5670" s="19">
        <v>5667</v>
      </c>
      <c r="C5670" s="179">
        <v>0</v>
      </c>
      <c r="D5670" s="179">
        <v>0</v>
      </c>
      <c r="E5670" s="179">
        <v>522385.83990742901</v>
      </c>
      <c r="F5670" s="179">
        <v>0</v>
      </c>
      <c r="G5670" s="179">
        <v>0</v>
      </c>
      <c r="H5670" s="179">
        <v>43797.415941120089</v>
      </c>
      <c r="I5670" s="179">
        <v>0</v>
      </c>
      <c r="J5670" s="179">
        <v>0</v>
      </c>
      <c r="K5670" s="179">
        <v>0</v>
      </c>
      <c r="L5670" s="179">
        <v>0</v>
      </c>
      <c r="M5670" s="179">
        <v>16849.914984072529</v>
      </c>
      <c r="N5670" s="179">
        <v>0</v>
      </c>
      <c r="O5670" s="179">
        <v>0</v>
      </c>
      <c r="P5670" s="179">
        <v>0</v>
      </c>
      <c r="Q5670" s="179">
        <v>0</v>
      </c>
      <c r="R5670" s="180">
        <v>0</v>
      </c>
      <c r="S5670" s="180">
        <v>0</v>
      </c>
      <c r="T5670" s="180">
        <v>0</v>
      </c>
    </row>
    <row r="5671" spans="2:20" x14ac:dyDescent="0.3">
      <c r="B5671" s="19">
        <v>5668</v>
      </c>
      <c r="C5671" s="179">
        <v>0</v>
      </c>
      <c r="D5671" s="179">
        <v>0</v>
      </c>
      <c r="E5671" s="179">
        <v>237675.77201939691</v>
      </c>
      <c r="F5671" s="179">
        <v>0</v>
      </c>
      <c r="G5671" s="179">
        <v>0</v>
      </c>
      <c r="H5671" s="179">
        <v>276396.87612136843</v>
      </c>
      <c r="I5671" s="179">
        <v>0</v>
      </c>
      <c r="J5671" s="179">
        <v>0</v>
      </c>
      <c r="K5671" s="179">
        <v>0</v>
      </c>
      <c r="L5671" s="179">
        <v>0</v>
      </c>
      <c r="M5671" s="179">
        <v>27803.940690293002</v>
      </c>
      <c r="N5671" s="179">
        <v>0</v>
      </c>
      <c r="O5671" s="179">
        <v>0</v>
      </c>
      <c r="P5671" s="179">
        <v>0</v>
      </c>
      <c r="Q5671" s="179">
        <v>0</v>
      </c>
      <c r="R5671" s="180">
        <v>0</v>
      </c>
      <c r="S5671" s="180">
        <v>0</v>
      </c>
      <c r="T5671" s="180">
        <v>0</v>
      </c>
    </row>
    <row r="5672" spans="2:20" x14ac:dyDescent="0.3">
      <c r="B5672" s="19">
        <v>5669</v>
      </c>
      <c r="C5672" s="179">
        <v>0</v>
      </c>
      <c r="D5672" s="179">
        <v>0</v>
      </c>
      <c r="E5672" s="179">
        <v>352787.9690030507</v>
      </c>
      <c r="F5672" s="179">
        <v>0</v>
      </c>
      <c r="G5672" s="179">
        <v>0</v>
      </c>
      <c r="H5672" s="179">
        <v>75637.604822104797</v>
      </c>
      <c r="I5672" s="179">
        <v>0</v>
      </c>
      <c r="J5672" s="179">
        <v>0</v>
      </c>
      <c r="K5672" s="179">
        <v>0</v>
      </c>
      <c r="L5672" s="179">
        <v>0</v>
      </c>
      <c r="M5672" s="179">
        <v>47797.83583578642</v>
      </c>
      <c r="N5672" s="179">
        <v>0</v>
      </c>
      <c r="O5672" s="179">
        <v>0</v>
      </c>
      <c r="P5672" s="179">
        <v>0</v>
      </c>
      <c r="Q5672" s="179">
        <v>0</v>
      </c>
      <c r="R5672" s="180">
        <v>0</v>
      </c>
      <c r="S5672" s="180">
        <v>0</v>
      </c>
      <c r="T5672" s="180">
        <v>0</v>
      </c>
    </row>
    <row r="5673" spans="2:20" x14ac:dyDescent="0.3">
      <c r="B5673" s="19">
        <v>5670</v>
      </c>
      <c r="C5673" s="179">
        <v>0</v>
      </c>
      <c r="D5673" s="179">
        <v>0</v>
      </c>
      <c r="E5673" s="179">
        <v>98617.956984824326</v>
      </c>
      <c r="F5673" s="179">
        <v>0</v>
      </c>
      <c r="G5673" s="179">
        <v>0</v>
      </c>
      <c r="H5673" s="179">
        <v>5705.9705947173225</v>
      </c>
      <c r="I5673" s="179">
        <v>0</v>
      </c>
      <c r="J5673" s="179">
        <v>0</v>
      </c>
      <c r="K5673" s="179">
        <v>0</v>
      </c>
      <c r="L5673" s="179">
        <v>0</v>
      </c>
      <c r="M5673" s="179">
        <v>415336.79267213785</v>
      </c>
      <c r="N5673" s="179">
        <v>0</v>
      </c>
      <c r="O5673" s="179">
        <v>0</v>
      </c>
      <c r="P5673" s="179">
        <v>0</v>
      </c>
      <c r="Q5673" s="179">
        <v>0</v>
      </c>
      <c r="R5673" s="180">
        <v>0</v>
      </c>
      <c r="S5673" s="180">
        <v>0</v>
      </c>
      <c r="T5673" s="180">
        <v>0</v>
      </c>
    </row>
    <row r="5674" spans="2:20" x14ac:dyDescent="0.3">
      <c r="B5674" s="19">
        <v>5671</v>
      </c>
      <c r="C5674" s="179">
        <v>0</v>
      </c>
      <c r="D5674" s="179">
        <v>0</v>
      </c>
      <c r="E5674" s="179">
        <v>681994.51593550947</v>
      </c>
      <c r="F5674" s="179">
        <v>0</v>
      </c>
      <c r="G5674" s="179">
        <v>0</v>
      </c>
      <c r="H5674" s="179">
        <v>15617.90716821746</v>
      </c>
      <c r="I5674" s="179">
        <v>0</v>
      </c>
      <c r="J5674" s="179">
        <v>0</v>
      </c>
      <c r="K5674" s="179">
        <v>0</v>
      </c>
      <c r="L5674" s="179">
        <v>0</v>
      </c>
      <c r="M5674" s="179">
        <v>4810.3140310075269</v>
      </c>
      <c r="N5674" s="179">
        <v>0</v>
      </c>
      <c r="O5674" s="179">
        <v>0</v>
      </c>
      <c r="P5674" s="179">
        <v>0</v>
      </c>
      <c r="Q5674" s="179">
        <v>0</v>
      </c>
      <c r="R5674" s="180">
        <v>0</v>
      </c>
      <c r="S5674" s="180">
        <v>0</v>
      </c>
      <c r="T5674" s="180">
        <v>0</v>
      </c>
    </row>
    <row r="5675" spans="2:20" x14ac:dyDescent="0.3">
      <c r="B5675" s="19">
        <v>5672</v>
      </c>
      <c r="C5675" s="179">
        <v>0</v>
      </c>
      <c r="D5675" s="179">
        <v>0</v>
      </c>
      <c r="E5675" s="179">
        <v>63873.614462081765</v>
      </c>
      <c r="F5675" s="179">
        <v>0</v>
      </c>
      <c r="G5675" s="179">
        <v>0</v>
      </c>
      <c r="H5675" s="179">
        <v>101191.18178586665</v>
      </c>
      <c r="I5675" s="179">
        <v>0</v>
      </c>
      <c r="J5675" s="179">
        <v>0</v>
      </c>
      <c r="K5675" s="179">
        <v>0</v>
      </c>
      <c r="L5675" s="179">
        <v>0</v>
      </c>
      <c r="M5675" s="179">
        <v>19689.729368511653</v>
      </c>
      <c r="N5675" s="179">
        <v>0</v>
      </c>
      <c r="O5675" s="179">
        <v>0</v>
      </c>
      <c r="P5675" s="179">
        <v>0</v>
      </c>
      <c r="Q5675" s="179">
        <v>0</v>
      </c>
      <c r="R5675" s="180">
        <v>0</v>
      </c>
      <c r="S5675" s="180">
        <v>0</v>
      </c>
      <c r="T5675" s="180">
        <v>0</v>
      </c>
    </row>
    <row r="5676" spans="2:20" x14ac:dyDescent="0.3">
      <c r="B5676" s="19">
        <v>5673</v>
      </c>
      <c r="C5676" s="179">
        <v>0</v>
      </c>
      <c r="D5676" s="179">
        <v>0</v>
      </c>
      <c r="E5676" s="179">
        <v>244048.45452605098</v>
      </c>
      <c r="F5676" s="179">
        <v>0</v>
      </c>
      <c r="G5676" s="179">
        <v>0</v>
      </c>
      <c r="H5676" s="179">
        <v>19668.918484563794</v>
      </c>
      <c r="I5676" s="179">
        <v>0</v>
      </c>
      <c r="J5676" s="179">
        <v>0</v>
      </c>
      <c r="K5676" s="179">
        <v>0</v>
      </c>
      <c r="L5676" s="179">
        <v>0</v>
      </c>
      <c r="M5676" s="179">
        <v>16859.735838220153</v>
      </c>
      <c r="N5676" s="179">
        <v>0</v>
      </c>
      <c r="O5676" s="179">
        <v>0</v>
      </c>
      <c r="P5676" s="179">
        <v>0</v>
      </c>
      <c r="Q5676" s="179">
        <v>0</v>
      </c>
      <c r="R5676" s="180">
        <v>0</v>
      </c>
      <c r="S5676" s="180">
        <v>0</v>
      </c>
      <c r="T5676" s="180">
        <v>0</v>
      </c>
    </row>
    <row r="5677" spans="2:20" x14ac:dyDescent="0.3">
      <c r="B5677" s="19">
        <v>5674</v>
      </c>
      <c r="C5677" s="179">
        <v>0</v>
      </c>
      <c r="D5677" s="179">
        <v>0</v>
      </c>
      <c r="E5677" s="179">
        <v>951632.05891665351</v>
      </c>
      <c r="F5677" s="179">
        <v>0</v>
      </c>
      <c r="G5677" s="179">
        <v>0</v>
      </c>
      <c r="H5677" s="179">
        <v>7994.1597250558007</v>
      </c>
      <c r="I5677" s="179">
        <v>0</v>
      </c>
      <c r="J5677" s="179">
        <v>0</v>
      </c>
      <c r="K5677" s="179">
        <v>0</v>
      </c>
      <c r="L5677" s="179">
        <v>0</v>
      </c>
      <c r="M5677" s="179">
        <v>40680.246271438577</v>
      </c>
      <c r="N5677" s="179">
        <v>0</v>
      </c>
      <c r="O5677" s="179">
        <v>0</v>
      </c>
      <c r="P5677" s="179">
        <v>0</v>
      </c>
      <c r="Q5677" s="179">
        <v>0</v>
      </c>
      <c r="R5677" s="180">
        <v>0</v>
      </c>
      <c r="S5677" s="180">
        <v>0</v>
      </c>
      <c r="T5677" s="180">
        <v>0</v>
      </c>
    </row>
    <row r="5678" spans="2:20" x14ac:dyDescent="0.3">
      <c r="B5678" s="19">
        <v>5675</v>
      </c>
      <c r="C5678" s="179">
        <v>0</v>
      </c>
      <c r="D5678" s="179">
        <v>0</v>
      </c>
      <c r="E5678" s="179">
        <v>133792.92913541742</v>
      </c>
      <c r="F5678" s="179">
        <v>0</v>
      </c>
      <c r="G5678" s="179">
        <v>0</v>
      </c>
      <c r="H5678" s="179">
        <v>86818.6094148017</v>
      </c>
      <c r="I5678" s="179">
        <v>0</v>
      </c>
      <c r="J5678" s="179">
        <v>0</v>
      </c>
      <c r="K5678" s="179">
        <v>0</v>
      </c>
      <c r="L5678" s="179">
        <v>0</v>
      </c>
      <c r="M5678" s="179">
        <v>15560.428254377121</v>
      </c>
      <c r="N5678" s="179">
        <v>0</v>
      </c>
      <c r="O5678" s="179">
        <v>0</v>
      </c>
      <c r="P5678" s="179">
        <v>0</v>
      </c>
      <c r="Q5678" s="179">
        <v>0</v>
      </c>
      <c r="R5678" s="180">
        <v>0</v>
      </c>
      <c r="S5678" s="180">
        <v>0</v>
      </c>
      <c r="T5678" s="180">
        <v>0</v>
      </c>
    </row>
    <row r="5679" spans="2:20" x14ac:dyDescent="0.3">
      <c r="B5679" s="19">
        <v>5676</v>
      </c>
      <c r="C5679" s="179">
        <v>0</v>
      </c>
      <c r="D5679" s="179">
        <v>0</v>
      </c>
      <c r="E5679" s="179">
        <v>29509.901966622227</v>
      </c>
      <c r="F5679" s="179">
        <v>0</v>
      </c>
      <c r="G5679" s="179">
        <v>0</v>
      </c>
      <c r="H5679" s="179">
        <v>76249.19716895491</v>
      </c>
      <c r="I5679" s="179">
        <v>0</v>
      </c>
      <c r="J5679" s="179">
        <v>0</v>
      </c>
      <c r="K5679" s="179">
        <v>0</v>
      </c>
      <c r="L5679" s="179">
        <v>0</v>
      </c>
      <c r="M5679" s="179">
        <v>81035.709372081707</v>
      </c>
      <c r="N5679" s="179">
        <v>0</v>
      </c>
      <c r="O5679" s="179">
        <v>0</v>
      </c>
      <c r="P5679" s="179">
        <v>0</v>
      </c>
      <c r="Q5679" s="179">
        <v>0</v>
      </c>
      <c r="R5679" s="180">
        <v>0</v>
      </c>
      <c r="S5679" s="180">
        <v>0</v>
      </c>
      <c r="T5679" s="180">
        <v>0</v>
      </c>
    </row>
    <row r="5680" spans="2:20" x14ac:dyDescent="0.3">
      <c r="B5680" s="19">
        <v>5677</v>
      </c>
      <c r="C5680" s="179">
        <v>0</v>
      </c>
      <c r="D5680" s="179">
        <v>0</v>
      </c>
      <c r="E5680" s="179">
        <v>47694.653625104947</v>
      </c>
      <c r="F5680" s="179">
        <v>0</v>
      </c>
      <c r="G5680" s="179">
        <v>0</v>
      </c>
      <c r="H5680" s="179">
        <v>76894.131563936491</v>
      </c>
      <c r="I5680" s="179">
        <v>0</v>
      </c>
      <c r="J5680" s="179">
        <v>0</v>
      </c>
      <c r="K5680" s="179">
        <v>0</v>
      </c>
      <c r="L5680" s="179">
        <v>0</v>
      </c>
      <c r="M5680" s="179">
        <v>293093.53745140834</v>
      </c>
      <c r="N5680" s="179">
        <v>0</v>
      </c>
      <c r="O5680" s="179">
        <v>0</v>
      </c>
      <c r="P5680" s="179">
        <v>0</v>
      </c>
      <c r="Q5680" s="179">
        <v>0</v>
      </c>
      <c r="R5680" s="180">
        <v>0</v>
      </c>
      <c r="S5680" s="180">
        <v>0</v>
      </c>
      <c r="T5680" s="180">
        <v>0</v>
      </c>
    </row>
    <row r="5681" spans="2:20" x14ac:dyDescent="0.3">
      <c r="B5681" s="19">
        <v>5678</v>
      </c>
      <c r="C5681" s="179">
        <v>0</v>
      </c>
      <c r="D5681" s="179">
        <v>0</v>
      </c>
      <c r="E5681" s="179">
        <v>33171.96391861618</v>
      </c>
      <c r="F5681" s="179">
        <v>0</v>
      </c>
      <c r="G5681" s="179">
        <v>0</v>
      </c>
      <c r="H5681" s="179">
        <v>70022.9755240511</v>
      </c>
      <c r="I5681" s="179">
        <v>0</v>
      </c>
      <c r="J5681" s="179">
        <v>0</v>
      </c>
      <c r="K5681" s="179">
        <v>0</v>
      </c>
      <c r="L5681" s="179">
        <v>0</v>
      </c>
      <c r="M5681" s="179">
        <v>69335.803258717599</v>
      </c>
      <c r="N5681" s="179">
        <v>0</v>
      </c>
      <c r="O5681" s="179">
        <v>0</v>
      </c>
      <c r="P5681" s="179">
        <v>0</v>
      </c>
      <c r="Q5681" s="179">
        <v>0</v>
      </c>
      <c r="R5681" s="180">
        <v>0</v>
      </c>
      <c r="S5681" s="180">
        <v>0</v>
      </c>
      <c r="T5681" s="180">
        <v>0</v>
      </c>
    </row>
    <row r="5682" spans="2:20" x14ac:dyDescent="0.3">
      <c r="B5682" s="19">
        <v>5679</v>
      </c>
      <c r="C5682" s="179">
        <v>0</v>
      </c>
      <c r="D5682" s="179">
        <v>0</v>
      </c>
      <c r="E5682" s="179">
        <v>1020717.1646179964</v>
      </c>
      <c r="F5682" s="179">
        <v>0</v>
      </c>
      <c r="G5682" s="179">
        <v>0</v>
      </c>
      <c r="H5682" s="179">
        <v>22003.267061456485</v>
      </c>
      <c r="I5682" s="179">
        <v>0</v>
      </c>
      <c r="J5682" s="179">
        <v>0</v>
      </c>
      <c r="K5682" s="179">
        <v>0</v>
      </c>
      <c r="L5682" s="179">
        <v>0</v>
      </c>
      <c r="M5682" s="179">
        <v>19409.539798860402</v>
      </c>
      <c r="N5682" s="179">
        <v>0</v>
      </c>
      <c r="O5682" s="179">
        <v>0</v>
      </c>
      <c r="P5682" s="179">
        <v>0</v>
      </c>
      <c r="Q5682" s="179">
        <v>0</v>
      </c>
      <c r="R5682" s="180">
        <v>0</v>
      </c>
      <c r="S5682" s="180">
        <v>0</v>
      </c>
      <c r="T5682" s="180">
        <v>0</v>
      </c>
    </row>
    <row r="5683" spans="2:20" x14ac:dyDescent="0.3">
      <c r="B5683" s="19">
        <v>5680</v>
      </c>
      <c r="C5683" s="179">
        <v>0</v>
      </c>
      <c r="D5683" s="179">
        <v>0</v>
      </c>
      <c r="E5683" s="179">
        <v>43949.620046247132</v>
      </c>
      <c r="F5683" s="179">
        <v>0</v>
      </c>
      <c r="G5683" s="179">
        <v>0</v>
      </c>
      <c r="H5683" s="179">
        <v>155383.16630249165</v>
      </c>
      <c r="I5683" s="179">
        <v>0</v>
      </c>
      <c r="J5683" s="179">
        <v>0</v>
      </c>
      <c r="K5683" s="179">
        <v>0</v>
      </c>
      <c r="L5683" s="179">
        <v>0</v>
      </c>
      <c r="M5683" s="179">
        <v>175388.824035584</v>
      </c>
      <c r="N5683" s="179">
        <v>0</v>
      </c>
      <c r="O5683" s="179">
        <v>0</v>
      </c>
      <c r="P5683" s="179">
        <v>0</v>
      </c>
      <c r="Q5683" s="179">
        <v>0</v>
      </c>
      <c r="R5683" s="180">
        <v>0</v>
      </c>
      <c r="S5683" s="180">
        <v>0</v>
      </c>
      <c r="T5683" s="180">
        <v>0</v>
      </c>
    </row>
    <row r="5684" spans="2:20" x14ac:dyDescent="0.3">
      <c r="B5684" s="19">
        <v>5681</v>
      </c>
      <c r="C5684" s="179">
        <v>0</v>
      </c>
      <c r="D5684" s="179">
        <v>0</v>
      </c>
      <c r="E5684" s="179">
        <v>205698.59181235649</v>
      </c>
      <c r="F5684" s="179">
        <v>0</v>
      </c>
      <c r="G5684" s="179">
        <v>0</v>
      </c>
      <c r="H5684" s="179">
        <v>39332.97503380631</v>
      </c>
      <c r="I5684" s="179">
        <v>0</v>
      </c>
      <c r="J5684" s="179">
        <v>0</v>
      </c>
      <c r="K5684" s="179">
        <v>0</v>
      </c>
      <c r="L5684" s="179">
        <v>0</v>
      </c>
      <c r="M5684" s="179">
        <v>518938.44387913978</v>
      </c>
      <c r="N5684" s="179">
        <v>0</v>
      </c>
      <c r="O5684" s="179">
        <v>0</v>
      </c>
      <c r="P5684" s="179">
        <v>0</v>
      </c>
      <c r="Q5684" s="179">
        <v>0</v>
      </c>
      <c r="R5684" s="180">
        <v>0</v>
      </c>
      <c r="S5684" s="180">
        <v>0</v>
      </c>
      <c r="T5684" s="180">
        <v>0</v>
      </c>
    </row>
    <row r="5685" spans="2:20" x14ac:dyDescent="0.3">
      <c r="B5685" s="19">
        <v>5682</v>
      </c>
      <c r="C5685" s="179">
        <v>0</v>
      </c>
      <c r="D5685" s="179">
        <v>0</v>
      </c>
      <c r="E5685" s="179">
        <v>187021.49665896237</v>
      </c>
      <c r="F5685" s="179">
        <v>0</v>
      </c>
      <c r="G5685" s="179">
        <v>0</v>
      </c>
      <c r="H5685" s="179">
        <v>21861.462066213535</v>
      </c>
      <c r="I5685" s="179">
        <v>0</v>
      </c>
      <c r="J5685" s="179">
        <v>0</v>
      </c>
      <c r="K5685" s="179">
        <v>0</v>
      </c>
      <c r="L5685" s="179">
        <v>0</v>
      </c>
      <c r="M5685" s="179">
        <v>786786.78043120319</v>
      </c>
      <c r="N5685" s="179">
        <v>0</v>
      </c>
      <c r="O5685" s="179">
        <v>0</v>
      </c>
      <c r="P5685" s="179">
        <v>0</v>
      </c>
      <c r="Q5685" s="179">
        <v>0</v>
      </c>
      <c r="R5685" s="180">
        <v>0</v>
      </c>
      <c r="S5685" s="180">
        <v>0</v>
      </c>
      <c r="T5685" s="180">
        <v>0</v>
      </c>
    </row>
    <row r="5686" spans="2:20" x14ac:dyDescent="0.3">
      <c r="B5686" s="19">
        <v>5683</v>
      </c>
      <c r="C5686" s="179">
        <v>0</v>
      </c>
      <c r="D5686" s="179">
        <v>0</v>
      </c>
      <c r="E5686" s="179">
        <v>191687.12195585677</v>
      </c>
      <c r="F5686" s="179">
        <v>0</v>
      </c>
      <c r="G5686" s="179">
        <v>0</v>
      </c>
      <c r="H5686" s="179">
        <v>213637.67287489629</v>
      </c>
      <c r="I5686" s="179">
        <v>0</v>
      </c>
      <c r="J5686" s="179">
        <v>0</v>
      </c>
      <c r="K5686" s="179">
        <v>0</v>
      </c>
      <c r="L5686" s="179">
        <v>0</v>
      </c>
      <c r="M5686" s="179">
        <v>156449.17169759804</v>
      </c>
      <c r="N5686" s="179">
        <v>0</v>
      </c>
      <c r="O5686" s="179">
        <v>0</v>
      </c>
      <c r="P5686" s="179">
        <v>0</v>
      </c>
      <c r="Q5686" s="179">
        <v>0</v>
      </c>
      <c r="R5686" s="180">
        <v>0</v>
      </c>
      <c r="S5686" s="180">
        <v>0</v>
      </c>
      <c r="T5686" s="180">
        <v>0</v>
      </c>
    </row>
    <row r="5687" spans="2:20" x14ac:dyDescent="0.3">
      <c r="B5687" s="19">
        <v>5684</v>
      </c>
      <c r="C5687" s="179">
        <v>0</v>
      </c>
      <c r="D5687" s="179">
        <v>0</v>
      </c>
      <c r="E5687" s="179">
        <v>96233.815598503192</v>
      </c>
      <c r="F5687" s="179">
        <v>0</v>
      </c>
      <c r="G5687" s="179">
        <v>0</v>
      </c>
      <c r="H5687" s="179">
        <v>186322.30543212412</v>
      </c>
      <c r="I5687" s="179">
        <v>0</v>
      </c>
      <c r="J5687" s="179">
        <v>0</v>
      </c>
      <c r="K5687" s="179">
        <v>0</v>
      </c>
      <c r="L5687" s="179">
        <v>0</v>
      </c>
      <c r="M5687" s="179">
        <v>140000.8670040053</v>
      </c>
      <c r="N5687" s="179">
        <v>0</v>
      </c>
      <c r="O5687" s="179">
        <v>0</v>
      </c>
      <c r="P5687" s="179">
        <v>0</v>
      </c>
      <c r="Q5687" s="179">
        <v>0</v>
      </c>
      <c r="R5687" s="180">
        <v>0</v>
      </c>
      <c r="S5687" s="180">
        <v>0</v>
      </c>
      <c r="T5687" s="180">
        <v>0</v>
      </c>
    </row>
    <row r="5688" spans="2:20" x14ac:dyDescent="0.3">
      <c r="B5688" s="19">
        <v>5685</v>
      </c>
      <c r="C5688" s="179">
        <v>0</v>
      </c>
      <c r="D5688" s="179">
        <v>0</v>
      </c>
      <c r="E5688" s="179">
        <v>381172.44974412437</v>
      </c>
      <c r="F5688" s="179">
        <v>0</v>
      </c>
      <c r="G5688" s="179">
        <v>0</v>
      </c>
      <c r="H5688" s="179">
        <v>73483.179517285389</v>
      </c>
      <c r="I5688" s="179">
        <v>0</v>
      </c>
      <c r="J5688" s="179">
        <v>0</v>
      </c>
      <c r="K5688" s="179">
        <v>0</v>
      </c>
      <c r="L5688" s="179">
        <v>0</v>
      </c>
      <c r="M5688" s="179">
        <v>140578.00530859677</v>
      </c>
      <c r="N5688" s="179">
        <v>0</v>
      </c>
      <c r="O5688" s="179">
        <v>0</v>
      </c>
      <c r="P5688" s="179">
        <v>0</v>
      </c>
      <c r="Q5688" s="179">
        <v>0</v>
      </c>
      <c r="R5688" s="180">
        <v>0</v>
      </c>
      <c r="S5688" s="180">
        <v>0</v>
      </c>
      <c r="T5688" s="180">
        <v>0</v>
      </c>
    </row>
    <row r="5689" spans="2:20" x14ac:dyDescent="0.3">
      <c r="B5689" s="19">
        <v>5686</v>
      </c>
      <c r="C5689" s="179">
        <v>1</v>
      </c>
      <c r="D5689" s="179">
        <v>25245.306864928181</v>
      </c>
      <c r="E5689" s="179">
        <v>475373.94756983232</v>
      </c>
      <c r="F5689" s="179">
        <v>0</v>
      </c>
      <c r="G5689" s="179">
        <v>0</v>
      </c>
      <c r="H5689" s="179">
        <v>181353.17930294652</v>
      </c>
      <c r="I5689" s="179">
        <v>0</v>
      </c>
      <c r="J5689" s="179">
        <v>0</v>
      </c>
      <c r="K5689" s="179">
        <v>0</v>
      </c>
      <c r="L5689" s="179">
        <v>0</v>
      </c>
      <c r="M5689" s="179">
        <v>12916.373294129085</v>
      </c>
      <c r="N5689" s="179">
        <v>0</v>
      </c>
      <c r="O5689" s="179">
        <v>0</v>
      </c>
      <c r="P5689" s="179">
        <v>0</v>
      </c>
      <c r="Q5689" s="179">
        <v>0</v>
      </c>
      <c r="R5689" s="180">
        <v>0</v>
      </c>
      <c r="S5689" s="180">
        <v>0</v>
      </c>
      <c r="T5689" s="180">
        <v>25245.306864928181</v>
      </c>
    </row>
    <row r="5690" spans="2:20" x14ac:dyDescent="0.3">
      <c r="B5690" s="19">
        <v>5687</v>
      </c>
      <c r="C5690" s="179">
        <v>0</v>
      </c>
      <c r="D5690" s="179">
        <v>0</v>
      </c>
      <c r="E5690" s="179">
        <v>206812.54048889416</v>
      </c>
      <c r="F5690" s="179">
        <v>0</v>
      </c>
      <c r="G5690" s="179">
        <v>0</v>
      </c>
      <c r="H5690" s="179">
        <v>1532042.8773671177</v>
      </c>
      <c r="I5690" s="179">
        <v>0</v>
      </c>
      <c r="J5690" s="179">
        <v>0</v>
      </c>
      <c r="K5690" s="179">
        <v>0</v>
      </c>
      <c r="L5690" s="179">
        <v>0</v>
      </c>
      <c r="M5690" s="179">
        <v>168954.79969417953</v>
      </c>
      <c r="N5690" s="179">
        <v>0</v>
      </c>
      <c r="O5690" s="179">
        <v>0</v>
      </c>
      <c r="P5690" s="179">
        <v>0</v>
      </c>
      <c r="Q5690" s="179">
        <v>0</v>
      </c>
      <c r="R5690" s="180">
        <v>0</v>
      </c>
      <c r="S5690" s="180">
        <v>0</v>
      </c>
      <c r="T5690" s="180">
        <v>0</v>
      </c>
    </row>
    <row r="5691" spans="2:20" x14ac:dyDescent="0.3">
      <c r="B5691" s="19">
        <v>5688</v>
      </c>
      <c r="C5691" s="179">
        <v>0</v>
      </c>
      <c r="D5691" s="179">
        <v>0</v>
      </c>
      <c r="E5691" s="179">
        <v>56677.747503789316</v>
      </c>
      <c r="F5691" s="179">
        <v>0</v>
      </c>
      <c r="G5691" s="179">
        <v>0</v>
      </c>
      <c r="H5691" s="179">
        <v>437098.27238725149</v>
      </c>
      <c r="I5691" s="179">
        <v>0</v>
      </c>
      <c r="J5691" s="179">
        <v>0</v>
      </c>
      <c r="K5691" s="179">
        <v>0</v>
      </c>
      <c r="L5691" s="179">
        <v>0</v>
      </c>
      <c r="M5691" s="179">
        <v>462676.43077884114</v>
      </c>
      <c r="N5691" s="179">
        <v>0</v>
      </c>
      <c r="O5691" s="179">
        <v>0</v>
      </c>
      <c r="P5691" s="179">
        <v>0</v>
      </c>
      <c r="Q5691" s="179">
        <v>0</v>
      </c>
      <c r="R5691" s="180">
        <v>0</v>
      </c>
      <c r="S5691" s="180">
        <v>0</v>
      </c>
      <c r="T5691" s="180">
        <v>0</v>
      </c>
    </row>
    <row r="5692" spans="2:20" x14ac:dyDescent="0.3">
      <c r="B5692" s="19">
        <v>5689</v>
      </c>
      <c r="C5692" s="179">
        <v>0</v>
      </c>
      <c r="D5692" s="179">
        <v>0</v>
      </c>
      <c r="E5692" s="179">
        <v>17595.259615193172</v>
      </c>
      <c r="F5692" s="179">
        <v>0</v>
      </c>
      <c r="G5692" s="179">
        <v>0</v>
      </c>
      <c r="H5692" s="179">
        <v>38855.517161519856</v>
      </c>
      <c r="I5692" s="179">
        <v>0</v>
      </c>
      <c r="J5692" s="179">
        <v>0</v>
      </c>
      <c r="K5692" s="179">
        <v>0</v>
      </c>
      <c r="L5692" s="179">
        <v>0</v>
      </c>
      <c r="M5692" s="179">
        <v>50944.201634029916</v>
      </c>
      <c r="N5692" s="179">
        <v>0</v>
      </c>
      <c r="O5692" s="179">
        <v>0</v>
      </c>
      <c r="P5692" s="179">
        <v>0</v>
      </c>
      <c r="Q5692" s="179">
        <v>0</v>
      </c>
      <c r="R5692" s="180">
        <v>0</v>
      </c>
      <c r="S5692" s="180">
        <v>0</v>
      </c>
      <c r="T5692" s="180">
        <v>0</v>
      </c>
    </row>
    <row r="5693" spans="2:20" x14ac:dyDescent="0.3">
      <c r="B5693" s="19">
        <v>5690</v>
      </c>
      <c r="C5693" s="179">
        <v>0</v>
      </c>
      <c r="D5693" s="179">
        <v>0</v>
      </c>
      <c r="E5693" s="179">
        <v>10772.821914534068</v>
      </c>
      <c r="F5693" s="179">
        <v>0</v>
      </c>
      <c r="G5693" s="179">
        <v>0</v>
      </c>
      <c r="H5693" s="179">
        <v>85229.358647571324</v>
      </c>
      <c r="I5693" s="179">
        <v>0</v>
      </c>
      <c r="J5693" s="179">
        <v>0</v>
      </c>
      <c r="K5693" s="179">
        <v>0</v>
      </c>
      <c r="L5693" s="179">
        <v>0</v>
      </c>
      <c r="M5693" s="179">
        <v>64120.800904757627</v>
      </c>
      <c r="N5693" s="179">
        <v>0</v>
      </c>
      <c r="O5693" s="179">
        <v>0</v>
      </c>
      <c r="P5693" s="179">
        <v>0</v>
      </c>
      <c r="Q5693" s="179">
        <v>0</v>
      </c>
      <c r="R5693" s="180">
        <v>0</v>
      </c>
      <c r="S5693" s="180">
        <v>0</v>
      </c>
      <c r="T5693" s="180">
        <v>0</v>
      </c>
    </row>
    <row r="5694" spans="2:20" x14ac:dyDescent="0.3">
      <c r="B5694" s="19">
        <v>5691</v>
      </c>
      <c r="C5694" s="179">
        <v>0</v>
      </c>
      <c r="D5694" s="179">
        <v>0</v>
      </c>
      <c r="E5694" s="179">
        <v>134746.07782542892</v>
      </c>
      <c r="F5694" s="179">
        <v>0</v>
      </c>
      <c r="G5694" s="179">
        <v>0</v>
      </c>
      <c r="H5694" s="179">
        <v>24011.415283706225</v>
      </c>
      <c r="I5694" s="179">
        <v>0</v>
      </c>
      <c r="J5694" s="179">
        <v>0</v>
      </c>
      <c r="K5694" s="179">
        <v>0</v>
      </c>
      <c r="L5694" s="179">
        <v>0</v>
      </c>
      <c r="M5694" s="179">
        <v>10955.487148088603</v>
      </c>
      <c r="N5694" s="179">
        <v>0</v>
      </c>
      <c r="O5694" s="179">
        <v>0</v>
      </c>
      <c r="P5694" s="179">
        <v>0</v>
      </c>
      <c r="Q5694" s="179">
        <v>0</v>
      </c>
      <c r="R5694" s="180">
        <v>0</v>
      </c>
      <c r="S5694" s="180">
        <v>0</v>
      </c>
      <c r="T5694" s="180">
        <v>0</v>
      </c>
    </row>
    <row r="5695" spans="2:20" x14ac:dyDescent="0.3">
      <c r="B5695" s="19">
        <v>5692</v>
      </c>
      <c r="C5695" s="179">
        <v>0</v>
      </c>
      <c r="D5695" s="179">
        <v>0</v>
      </c>
      <c r="E5695" s="179">
        <v>136420.14546528831</v>
      </c>
      <c r="F5695" s="179">
        <v>0</v>
      </c>
      <c r="G5695" s="179">
        <v>0</v>
      </c>
      <c r="H5695" s="179">
        <v>130075.62066711517</v>
      </c>
      <c r="I5695" s="179">
        <v>0</v>
      </c>
      <c r="J5695" s="179">
        <v>0</v>
      </c>
      <c r="K5695" s="179">
        <v>0</v>
      </c>
      <c r="L5695" s="179">
        <v>0</v>
      </c>
      <c r="M5695" s="179">
        <v>3958.1107617227885</v>
      </c>
      <c r="N5695" s="179">
        <v>0</v>
      </c>
      <c r="O5695" s="179">
        <v>0</v>
      </c>
      <c r="P5695" s="179">
        <v>0</v>
      </c>
      <c r="Q5695" s="179">
        <v>0</v>
      </c>
      <c r="R5695" s="180">
        <v>0</v>
      </c>
      <c r="S5695" s="180">
        <v>0</v>
      </c>
      <c r="T5695" s="180">
        <v>0</v>
      </c>
    </row>
    <row r="5696" spans="2:20" x14ac:dyDescent="0.3">
      <c r="B5696" s="19">
        <v>5693</v>
      </c>
      <c r="C5696" s="179">
        <v>0</v>
      </c>
      <c r="D5696" s="179">
        <v>0</v>
      </c>
      <c r="E5696" s="179">
        <v>6684.7435308495415</v>
      </c>
      <c r="F5696" s="179">
        <v>0</v>
      </c>
      <c r="G5696" s="179">
        <v>0</v>
      </c>
      <c r="H5696" s="179">
        <v>92854.595488227584</v>
      </c>
      <c r="I5696" s="179">
        <v>0</v>
      </c>
      <c r="J5696" s="179">
        <v>0</v>
      </c>
      <c r="K5696" s="179">
        <v>0</v>
      </c>
      <c r="L5696" s="179">
        <v>0</v>
      </c>
      <c r="M5696" s="179">
        <v>10822.480223336113</v>
      </c>
      <c r="N5696" s="179">
        <v>0</v>
      </c>
      <c r="O5696" s="179">
        <v>0</v>
      </c>
      <c r="P5696" s="179">
        <v>0</v>
      </c>
      <c r="Q5696" s="179">
        <v>0</v>
      </c>
      <c r="R5696" s="180">
        <v>0</v>
      </c>
      <c r="S5696" s="180">
        <v>0</v>
      </c>
      <c r="T5696" s="180">
        <v>0</v>
      </c>
    </row>
    <row r="5697" spans="2:20" x14ac:dyDescent="0.3">
      <c r="B5697" s="19">
        <v>5694</v>
      </c>
      <c r="C5697" s="179">
        <v>0</v>
      </c>
      <c r="D5697" s="179">
        <v>0</v>
      </c>
      <c r="E5697" s="179">
        <v>4256.0623117124615</v>
      </c>
      <c r="F5697" s="179">
        <v>0</v>
      </c>
      <c r="G5697" s="179">
        <v>0</v>
      </c>
      <c r="H5697" s="179">
        <v>299522.5584261599</v>
      </c>
      <c r="I5697" s="179">
        <v>0</v>
      </c>
      <c r="J5697" s="179">
        <v>0</v>
      </c>
      <c r="K5697" s="179">
        <v>0</v>
      </c>
      <c r="L5697" s="179">
        <v>0</v>
      </c>
      <c r="M5697" s="179">
        <v>56830.322862427813</v>
      </c>
      <c r="N5697" s="179">
        <v>0</v>
      </c>
      <c r="O5697" s="179">
        <v>0</v>
      </c>
      <c r="P5697" s="179">
        <v>0</v>
      </c>
      <c r="Q5697" s="179">
        <v>0</v>
      </c>
      <c r="R5697" s="180">
        <v>0</v>
      </c>
      <c r="S5697" s="180">
        <v>0</v>
      </c>
      <c r="T5697" s="180">
        <v>0</v>
      </c>
    </row>
    <row r="5698" spans="2:20" x14ac:dyDescent="0.3">
      <c r="B5698" s="19">
        <v>5695</v>
      </c>
      <c r="C5698" s="179">
        <v>0</v>
      </c>
      <c r="D5698" s="179">
        <v>0</v>
      </c>
      <c r="E5698" s="179">
        <v>44061.969649299674</v>
      </c>
      <c r="F5698" s="179">
        <v>0</v>
      </c>
      <c r="G5698" s="179">
        <v>0</v>
      </c>
      <c r="H5698" s="179">
        <v>307520.42911503091</v>
      </c>
      <c r="I5698" s="179">
        <v>0</v>
      </c>
      <c r="J5698" s="179">
        <v>0</v>
      </c>
      <c r="K5698" s="179">
        <v>0</v>
      </c>
      <c r="L5698" s="179">
        <v>0</v>
      </c>
      <c r="M5698" s="179">
        <v>7558.4215631780144</v>
      </c>
      <c r="N5698" s="179">
        <v>0</v>
      </c>
      <c r="O5698" s="179">
        <v>0</v>
      </c>
      <c r="P5698" s="179">
        <v>0</v>
      </c>
      <c r="Q5698" s="179">
        <v>0</v>
      </c>
      <c r="R5698" s="180">
        <v>0</v>
      </c>
      <c r="S5698" s="180">
        <v>0</v>
      </c>
      <c r="T5698" s="180">
        <v>0</v>
      </c>
    </row>
    <row r="5699" spans="2:20" x14ac:dyDescent="0.3">
      <c r="B5699" s="19">
        <v>5696</v>
      </c>
      <c r="C5699" s="179">
        <v>0</v>
      </c>
      <c r="D5699" s="179">
        <v>0</v>
      </c>
      <c r="E5699" s="179">
        <v>301464.83729847206</v>
      </c>
      <c r="F5699" s="179">
        <v>0</v>
      </c>
      <c r="G5699" s="179">
        <v>0</v>
      </c>
      <c r="H5699" s="179">
        <v>50038.593386052991</v>
      </c>
      <c r="I5699" s="179">
        <v>0</v>
      </c>
      <c r="J5699" s="179">
        <v>0</v>
      </c>
      <c r="K5699" s="179">
        <v>0</v>
      </c>
      <c r="L5699" s="179">
        <v>0</v>
      </c>
      <c r="M5699" s="179">
        <v>109034.56478150337</v>
      </c>
      <c r="N5699" s="179">
        <v>0</v>
      </c>
      <c r="O5699" s="179">
        <v>0</v>
      </c>
      <c r="P5699" s="179">
        <v>0</v>
      </c>
      <c r="Q5699" s="179">
        <v>0</v>
      </c>
      <c r="R5699" s="180">
        <v>0</v>
      </c>
      <c r="S5699" s="180">
        <v>0</v>
      </c>
      <c r="T5699" s="180">
        <v>0</v>
      </c>
    </row>
    <row r="5700" spans="2:20" x14ac:dyDescent="0.3">
      <c r="B5700" s="19">
        <v>5697</v>
      </c>
      <c r="C5700" s="179">
        <v>0</v>
      </c>
      <c r="D5700" s="179">
        <v>0</v>
      </c>
      <c r="E5700" s="179">
        <v>70183.221927891063</v>
      </c>
      <c r="F5700" s="179">
        <v>0</v>
      </c>
      <c r="G5700" s="179">
        <v>0</v>
      </c>
      <c r="H5700" s="179">
        <v>18244.12188835601</v>
      </c>
      <c r="I5700" s="179">
        <v>0</v>
      </c>
      <c r="J5700" s="179">
        <v>0</v>
      </c>
      <c r="K5700" s="179">
        <v>0</v>
      </c>
      <c r="L5700" s="179">
        <v>0</v>
      </c>
      <c r="M5700" s="179">
        <v>37046.806856991599</v>
      </c>
      <c r="N5700" s="179">
        <v>0</v>
      </c>
      <c r="O5700" s="179">
        <v>0</v>
      </c>
      <c r="P5700" s="179">
        <v>0</v>
      </c>
      <c r="Q5700" s="179">
        <v>0</v>
      </c>
      <c r="R5700" s="180">
        <v>0</v>
      </c>
      <c r="S5700" s="180">
        <v>0</v>
      </c>
      <c r="T5700" s="180">
        <v>0</v>
      </c>
    </row>
    <row r="5701" spans="2:20" x14ac:dyDescent="0.3">
      <c r="B5701" s="19">
        <v>5698</v>
      </c>
      <c r="C5701" s="179">
        <v>0</v>
      </c>
      <c r="D5701" s="179">
        <v>0</v>
      </c>
      <c r="E5701" s="179">
        <v>12241.268391945794</v>
      </c>
      <c r="F5701" s="179">
        <v>0</v>
      </c>
      <c r="G5701" s="179">
        <v>0</v>
      </c>
      <c r="H5701" s="179">
        <v>1359749.9136628737</v>
      </c>
      <c r="I5701" s="179">
        <v>0</v>
      </c>
      <c r="J5701" s="179">
        <v>0</v>
      </c>
      <c r="K5701" s="179">
        <v>0</v>
      </c>
      <c r="L5701" s="179">
        <v>0</v>
      </c>
      <c r="M5701" s="179">
        <v>108201.49503225002</v>
      </c>
      <c r="N5701" s="179">
        <v>0</v>
      </c>
      <c r="O5701" s="179">
        <v>0</v>
      </c>
      <c r="P5701" s="179">
        <v>0</v>
      </c>
      <c r="Q5701" s="179">
        <v>0</v>
      </c>
      <c r="R5701" s="180">
        <v>0</v>
      </c>
      <c r="S5701" s="180">
        <v>0</v>
      </c>
      <c r="T5701" s="180">
        <v>0</v>
      </c>
    </row>
    <row r="5702" spans="2:20" x14ac:dyDescent="0.3">
      <c r="B5702" s="19">
        <v>5699</v>
      </c>
      <c r="C5702" s="179">
        <v>0</v>
      </c>
      <c r="D5702" s="179">
        <v>0</v>
      </c>
      <c r="E5702" s="179">
        <v>81156.266545695296</v>
      </c>
      <c r="F5702" s="179">
        <v>0</v>
      </c>
      <c r="G5702" s="179">
        <v>0</v>
      </c>
      <c r="H5702" s="179">
        <v>76641.086613035761</v>
      </c>
      <c r="I5702" s="179">
        <v>0</v>
      </c>
      <c r="J5702" s="179">
        <v>0</v>
      </c>
      <c r="K5702" s="179">
        <v>0</v>
      </c>
      <c r="L5702" s="179">
        <v>0</v>
      </c>
      <c r="M5702" s="179">
        <v>20965.910990423796</v>
      </c>
      <c r="N5702" s="179">
        <v>0</v>
      </c>
      <c r="O5702" s="179">
        <v>0</v>
      </c>
      <c r="P5702" s="179">
        <v>0</v>
      </c>
      <c r="Q5702" s="179">
        <v>0</v>
      </c>
      <c r="R5702" s="180">
        <v>0</v>
      </c>
      <c r="S5702" s="180">
        <v>0</v>
      </c>
      <c r="T5702" s="180">
        <v>0</v>
      </c>
    </row>
    <row r="5703" spans="2:20" x14ac:dyDescent="0.3">
      <c r="B5703" s="19">
        <v>5700</v>
      </c>
      <c r="C5703" s="179">
        <v>0</v>
      </c>
      <c r="D5703" s="179">
        <v>0</v>
      </c>
      <c r="E5703" s="179">
        <v>45788.060555268734</v>
      </c>
      <c r="F5703" s="179">
        <v>0</v>
      </c>
      <c r="G5703" s="179">
        <v>0</v>
      </c>
      <c r="H5703" s="179">
        <v>4594.5952452472311</v>
      </c>
      <c r="I5703" s="179">
        <v>0</v>
      </c>
      <c r="J5703" s="179">
        <v>0</v>
      </c>
      <c r="K5703" s="179">
        <v>0</v>
      </c>
      <c r="L5703" s="179">
        <v>0</v>
      </c>
      <c r="M5703" s="179">
        <v>318093.03773074405</v>
      </c>
      <c r="N5703" s="179">
        <v>0</v>
      </c>
      <c r="O5703" s="179">
        <v>0</v>
      </c>
      <c r="P5703" s="179">
        <v>0</v>
      </c>
      <c r="Q5703" s="179">
        <v>0</v>
      </c>
      <c r="R5703" s="180">
        <v>0</v>
      </c>
      <c r="S5703" s="180">
        <v>0</v>
      </c>
      <c r="T5703" s="180">
        <v>0</v>
      </c>
    </row>
    <row r="5704" spans="2:20" x14ac:dyDescent="0.3">
      <c r="B5704" s="19">
        <v>5701</v>
      </c>
      <c r="C5704" s="179">
        <v>0</v>
      </c>
      <c r="D5704" s="179">
        <v>0</v>
      </c>
      <c r="E5704" s="179">
        <v>15207.802063878607</v>
      </c>
      <c r="F5704" s="179">
        <v>0</v>
      </c>
      <c r="G5704" s="179">
        <v>0</v>
      </c>
      <c r="H5704" s="179">
        <v>34221.082886011587</v>
      </c>
      <c r="I5704" s="179">
        <v>0</v>
      </c>
      <c r="J5704" s="179">
        <v>0</v>
      </c>
      <c r="K5704" s="179">
        <v>0</v>
      </c>
      <c r="L5704" s="179">
        <v>0</v>
      </c>
      <c r="M5704" s="179">
        <v>14405.05743273645</v>
      </c>
      <c r="N5704" s="179">
        <v>0</v>
      </c>
      <c r="O5704" s="179">
        <v>0</v>
      </c>
      <c r="P5704" s="179">
        <v>0</v>
      </c>
      <c r="Q5704" s="179">
        <v>0</v>
      </c>
      <c r="R5704" s="180">
        <v>0</v>
      </c>
      <c r="S5704" s="180">
        <v>0</v>
      </c>
      <c r="T5704" s="180">
        <v>0</v>
      </c>
    </row>
    <row r="5705" spans="2:20" x14ac:dyDescent="0.3">
      <c r="B5705" s="19">
        <v>5702</v>
      </c>
      <c r="C5705" s="179">
        <v>0</v>
      </c>
      <c r="D5705" s="179">
        <v>0</v>
      </c>
      <c r="E5705" s="179">
        <v>274973.71755235811</v>
      </c>
      <c r="F5705" s="179">
        <v>0</v>
      </c>
      <c r="G5705" s="179">
        <v>0</v>
      </c>
      <c r="H5705" s="179">
        <v>6814.8359188325494</v>
      </c>
      <c r="I5705" s="179">
        <v>0</v>
      </c>
      <c r="J5705" s="179">
        <v>0</v>
      </c>
      <c r="K5705" s="179">
        <v>0</v>
      </c>
      <c r="L5705" s="179">
        <v>0</v>
      </c>
      <c r="M5705" s="179">
        <v>276396.87612136843</v>
      </c>
      <c r="N5705" s="179">
        <v>0</v>
      </c>
      <c r="O5705" s="179">
        <v>0</v>
      </c>
      <c r="P5705" s="179">
        <v>0</v>
      </c>
      <c r="Q5705" s="179">
        <v>0</v>
      </c>
      <c r="R5705" s="180">
        <v>0</v>
      </c>
      <c r="S5705" s="180">
        <v>0</v>
      </c>
      <c r="T5705" s="180">
        <v>0</v>
      </c>
    </row>
    <row r="5706" spans="2:20" x14ac:dyDescent="0.3">
      <c r="B5706" s="19">
        <v>5703</v>
      </c>
      <c r="C5706" s="179">
        <v>0</v>
      </c>
      <c r="D5706" s="179">
        <v>0</v>
      </c>
      <c r="E5706" s="179">
        <v>67183.212905722597</v>
      </c>
      <c r="F5706" s="179">
        <v>0</v>
      </c>
      <c r="G5706" s="179">
        <v>0</v>
      </c>
      <c r="H5706" s="179">
        <v>114023.97739524649</v>
      </c>
      <c r="I5706" s="179">
        <v>0</v>
      </c>
      <c r="J5706" s="179">
        <v>0</v>
      </c>
      <c r="K5706" s="179">
        <v>0</v>
      </c>
      <c r="L5706" s="179">
        <v>0</v>
      </c>
      <c r="M5706" s="179">
        <v>25469.18554325213</v>
      </c>
      <c r="N5706" s="179">
        <v>0</v>
      </c>
      <c r="O5706" s="179">
        <v>0</v>
      </c>
      <c r="P5706" s="179">
        <v>0</v>
      </c>
      <c r="Q5706" s="179">
        <v>0</v>
      </c>
      <c r="R5706" s="180">
        <v>0</v>
      </c>
      <c r="S5706" s="180">
        <v>0</v>
      </c>
      <c r="T5706" s="180">
        <v>0</v>
      </c>
    </row>
    <row r="5707" spans="2:20" x14ac:dyDescent="0.3">
      <c r="B5707" s="19">
        <v>5704</v>
      </c>
      <c r="C5707" s="179">
        <v>0</v>
      </c>
      <c r="D5707" s="179">
        <v>0</v>
      </c>
      <c r="E5707" s="179">
        <v>7543.5063211552397</v>
      </c>
      <c r="F5707" s="179">
        <v>0</v>
      </c>
      <c r="G5707" s="179">
        <v>0</v>
      </c>
      <c r="H5707" s="179">
        <v>107376.12997050612</v>
      </c>
      <c r="I5707" s="179">
        <v>0</v>
      </c>
      <c r="J5707" s="179">
        <v>0</v>
      </c>
      <c r="K5707" s="179">
        <v>0</v>
      </c>
      <c r="L5707" s="179">
        <v>0</v>
      </c>
      <c r="M5707" s="179">
        <v>4241.4275780731032</v>
      </c>
      <c r="N5707" s="179">
        <v>0</v>
      </c>
      <c r="O5707" s="179">
        <v>0</v>
      </c>
      <c r="P5707" s="179">
        <v>0</v>
      </c>
      <c r="Q5707" s="179">
        <v>0</v>
      </c>
      <c r="R5707" s="180">
        <v>0</v>
      </c>
      <c r="S5707" s="180">
        <v>0</v>
      </c>
      <c r="T5707" s="180">
        <v>0</v>
      </c>
    </row>
    <row r="5708" spans="2:20" x14ac:dyDescent="0.3">
      <c r="B5708" s="19">
        <v>5705</v>
      </c>
      <c r="C5708" s="179">
        <v>1</v>
      </c>
      <c r="D5708" s="179">
        <v>166411.37493342804</v>
      </c>
      <c r="E5708" s="179">
        <v>155226.74725111766</v>
      </c>
      <c r="F5708" s="179">
        <v>0</v>
      </c>
      <c r="G5708" s="179">
        <v>0</v>
      </c>
      <c r="H5708" s="179">
        <v>185893.51247927864</v>
      </c>
      <c r="I5708" s="179">
        <v>0</v>
      </c>
      <c r="J5708" s="179">
        <v>0</v>
      </c>
      <c r="K5708" s="179">
        <v>0</v>
      </c>
      <c r="L5708" s="179">
        <v>0</v>
      </c>
      <c r="M5708" s="179">
        <v>10866.792272360719</v>
      </c>
      <c r="N5708" s="179">
        <v>0</v>
      </c>
      <c r="O5708" s="179">
        <v>0</v>
      </c>
      <c r="P5708" s="179">
        <v>0</v>
      </c>
      <c r="Q5708" s="179">
        <v>0</v>
      </c>
      <c r="R5708" s="180">
        <v>0</v>
      </c>
      <c r="S5708" s="180">
        <v>0</v>
      </c>
      <c r="T5708" s="180">
        <v>166411.37493342804</v>
      </c>
    </row>
    <row r="5709" spans="2:20" x14ac:dyDescent="0.3">
      <c r="B5709" s="19">
        <v>5706</v>
      </c>
      <c r="C5709" s="179">
        <v>0</v>
      </c>
      <c r="D5709" s="179">
        <v>0</v>
      </c>
      <c r="E5709" s="179">
        <v>67463.060123567266</v>
      </c>
      <c r="F5709" s="179">
        <v>0</v>
      </c>
      <c r="G5709" s="179">
        <v>0</v>
      </c>
      <c r="H5709" s="179">
        <v>663699.22874250857</v>
      </c>
      <c r="I5709" s="179">
        <v>0</v>
      </c>
      <c r="J5709" s="179">
        <v>0</v>
      </c>
      <c r="K5709" s="179">
        <v>0</v>
      </c>
      <c r="L5709" s="179">
        <v>0</v>
      </c>
      <c r="M5709" s="179">
        <v>8507.9203578415945</v>
      </c>
      <c r="N5709" s="179">
        <v>0</v>
      </c>
      <c r="O5709" s="179">
        <v>0</v>
      </c>
      <c r="P5709" s="179">
        <v>0</v>
      </c>
      <c r="Q5709" s="179">
        <v>0</v>
      </c>
      <c r="R5709" s="180">
        <v>0</v>
      </c>
      <c r="S5709" s="180">
        <v>0</v>
      </c>
      <c r="T5709" s="180">
        <v>0</v>
      </c>
    </row>
    <row r="5710" spans="2:20" x14ac:dyDescent="0.3">
      <c r="B5710" s="19">
        <v>5707</v>
      </c>
      <c r="C5710" s="179">
        <v>0</v>
      </c>
      <c r="D5710" s="179">
        <v>0</v>
      </c>
      <c r="E5710" s="179">
        <v>24521.634672974247</v>
      </c>
      <c r="F5710" s="179">
        <v>0</v>
      </c>
      <c r="G5710" s="179">
        <v>0</v>
      </c>
      <c r="H5710" s="179">
        <v>600710.71209424373</v>
      </c>
      <c r="I5710" s="179">
        <v>0</v>
      </c>
      <c r="J5710" s="179">
        <v>0</v>
      </c>
      <c r="K5710" s="179">
        <v>0</v>
      </c>
      <c r="L5710" s="179">
        <v>0</v>
      </c>
      <c r="M5710" s="179">
        <v>89066.053751417887</v>
      </c>
      <c r="N5710" s="179">
        <v>0</v>
      </c>
      <c r="O5710" s="179">
        <v>0</v>
      </c>
      <c r="P5710" s="179">
        <v>0</v>
      </c>
      <c r="Q5710" s="179">
        <v>0</v>
      </c>
      <c r="R5710" s="180">
        <v>0</v>
      </c>
      <c r="S5710" s="180">
        <v>0</v>
      </c>
      <c r="T5710" s="180">
        <v>0</v>
      </c>
    </row>
    <row r="5711" spans="2:20" x14ac:dyDescent="0.3">
      <c r="B5711" s="19">
        <v>5708</v>
      </c>
      <c r="C5711" s="179">
        <v>0</v>
      </c>
      <c r="D5711" s="179">
        <v>0</v>
      </c>
      <c r="E5711" s="179">
        <v>34204.421509276814</v>
      </c>
      <c r="F5711" s="179">
        <v>0</v>
      </c>
      <c r="G5711" s="179">
        <v>0</v>
      </c>
      <c r="H5711" s="179">
        <v>37612.880785577181</v>
      </c>
      <c r="I5711" s="179">
        <v>0</v>
      </c>
      <c r="J5711" s="179">
        <v>0</v>
      </c>
      <c r="K5711" s="179">
        <v>0</v>
      </c>
      <c r="L5711" s="179">
        <v>0</v>
      </c>
      <c r="M5711" s="179">
        <v>82509.282132777094</v>
      </c>
      <c r="N5711" s="179">
        <v>0</v>
      </c>
      <c r="O5711" s="179">
        <v>0</v>
      </c>
      <c r="P5711" s="179">
        <v>0</v>
      </c>
      <c r="Q5711" s="179">
        <v>0</v>
      </c>
      <c r="R5711" s="180">
        <v>0</v>
      </c>
      <c r="S5711" s="180">
        <v>0</v>
      </c>
      <c r="T5711" s="180">
        <v>0</v>
      </c>
    </row>
    <row r="5712" spans="2:20" x14ac:dyDescent="0.3">
      <c r="B5712" s="19">
        <v>5709</v>
      </c>
      <c r="C5712" s="179">
        <v>0</v>
      </c>
      <c r="D5712" s="179">
        <v>0</v>
      </c>
      <c r="E5712" s="179">
        <v>37586.566405230609</v>
      </c>
      <c r="F5712" s="179">
        <v>0</v>
      </c>
      <c r="G5712" s="179">
        <v>0</v>
      </c>
      <c r="H5712" s="179">
        <v>2367.8802866420083</v>
      </c>
      <c r="I5712" s="179">
        <v>0</v>
      </c>
      <c r="J5712" s="179">
        <v>0</v>
      </c>
      <c r="K5712" s="179">
        <v>0</v>
      </c>
      <c r="L5712" s="179">
        <v>0</v>
      </c>
      <c r="M5712" s="179">
        <v>5234.7919336428349</v>
      </c>
      <c r="N5712" s="179">
        <v>0</v>
      </c>
      <c r="O5712" s="179">
        <v>0</v>
      </c>
      <c r="P5712" s="179">
        <v>0</v>
      </c>
      <c r="Q5712" s="179">
        <v>0</v>
      </c>
      <c r="R5712" s="180">
        <v>0</v>
      </c>
      <c r="S5712" s="180">
        <v>0</v>
      </c>
      <c r="T5712" s="180">
        <v>0</v>
      </c>
    </row>
    <row r="5713" spans="2:20" x14ac:dyDescent="0.3">
      <c r="B5713" s="19">
        <v>5710</v>
      </c>
      <c r="C5713" s="179">
        <v>0</v>
      </c>
      <c r="D5713" s="179">
        <v>0</v>
      </c>
      <c r="E5713" s="179">
        <v>734335.37322724401</v>
      </c>
      <c r="F5713" s="179">
        <v>0</v>
      </c>
      <c r="G5713" s="179">
        <v>0</v>
      </c>
      <c r="H5713" s="179">
        <v>96176.412136529587</v>
      </c>
      <c r="I5713" s="179">
        <v>0</v>
      </c>
      <c r="J5713" s="179">
        <v>0</v>
      </c>
      <c r="K5713" s="179">
        <v>0</v>
      </c>
      <c r="L5713" s="179">
        <v>0</v>
      </c>
      <c r="M5713" s="179">
        <v>332979.78756502346</v>
      </c>
      <c r="N5713" s="179">
        <v>0</v>
      </c>
      <c r="O5713" s="179">
        <v>0</v>
      </c>
      <c r="P5713" s="179">
        <v>0</v>
      </c>
      <c r="Q5713" s="179">
        <v>0</v>
      </c>
      <c r="R5713" s="180">
        <v>0</v>
      </c>
      <c r="S5713" s="180">
        <v>0</v>
      </c>
      <c r="T5713" s="180">
        <v>0</v>
      </c>
    </row>
    <row r="5714" spans="2:20" x14ac:dyDescent="0.3">
      <c r="B5714" s="19">
        <v>5711</v>
      </c>
      <c r="C5714" s="179">
        <v>0</v>
      </c>
      <c r="D5714" s="179">
        <v>0</v>
      </c>
      <c r="E5714" s="179">
        <v>14665.775699396861</v>
      </c>
      <c r="F5714" s="179">
        <v>0</v>
      </c>
      <c r="G5714" s="179">
        <v>0</v>
      </c>
      <c r="H5714" s="179">
        <v>110171.62228099412</v>
      </c>
      <c r="I5714" s="179">
        <v>0</v>
      </c>
      <c r="J5714" s="179">
        <v>0</v>
      </c>
      <c r="K5714" s="179">
        <v>0</v>
      </c>
      <c r="L5714" s="179">
        <v>0</v>
      </c>
      <c r="M5714" s="179">
        <v>79008.454389754028</v>
      </c>
      <c r="N5714" s="179">
        <v>0</v>
      </c>
      <c r="O5714" s="179">
        <v>0</v>
      </c>
      <c r="P5714" s="179">
        <v>0</v>
      </c>
      <c r="Q5714" s="179">
        <v>0</v>
      </c>
      <c r="R5714" s="180">
        <v>0</v>
      </c>
      <c r="S5714" s="180">
        <v>0</v>
      </c>
      <c r="T5714" s="180">
        <v>0</v>
      </c>
    </row>
    <row r="5715" spans="2:20" x14ac:dyDescent="0.3">
      <c r="B5715" s="19">
        <v>5712</v>
      </c>
      <c r="C5715" s="179">
        <v>0</v>
      </c>
      <c r="D5715" s="179">
        <v>0</v>
      </c>
      <c r="E5715" s="179">
        <v>48687.130343651872</v>
      </c>
      <c r="F5715" s="179">
        <v>0</v>
      </c>
      <c r="G5715" s="179">
        <v>0</v>
      </c>
      <c r="H5715" s="179">
        <v>817014.6014796698</v>
      </c>
      <c r="I5715" s="179">
        <v>0</v>
      </c>
      <c r="J5715" s="179">
        <v>0</v>
      </c>
      <c r="K5715" s="179">
        <v>0</v>
      </c>
      <c r="L5715" s="179">
        <v>0</v>
      </c>
      <c r="M5715" s="179">
        <v>281563.7466097892</v>
      </c>
      <c r="N5715" s="179">
        <v>0</v>
      </c>
      <c r="O5715" s="179">
        <v>0</v>
      </c>
      <c r="P5715" s="179">
        <v>0</v>
      </c>
      <c r="Q5715" s="179">
        <v>0</v>
      </c>
      <c r="R5715" s="180">
        <v>0</v>
      </c>
      <c r="S5715" s="180">
        <v>0</v>
      </c>
      <c r="T5715" s="180">
        <v>0</v>
      </c>
    </row>
    <row r="5716" spans="2:20" x14ac:dyDescent="0.3">
      <c r="B5716" s="19">
        <v>5713</v>
      </c>
      <c r="C5716" s="179">
        <v>0</v>
      </c>
      <c r="D5716" s="179">
        <v>0</v>
      </c>
      <c r="E5716" s="179">
        <v>773782.4155827628</v>
      </c>
      <c r="F5716" s="179">
        <v>0</v>
      </c>
      <c r="G5716" s="179">
        <v>0</v>
      </c>
      <c r="H5716" s="179">
        <v>16439.163571648845</v>
      </c>
      <c r="I5716" s="179">
        <v>0</v>
      </c>
      <c r="J5716" s="179">
        <v>0</v>
      </c>
      <c r="K5716" s="179">
        <v>0</v>
      </c>
      <c r="L5716" s="179">
        <v>0</v>
      </c>
      <c r="M5716" s="179">
        <v>46076.200779272927</v>
      </c>
      <c r="N5716" s="179">
        <v>0</v>
      </c>
      <c r="O5716" s="179">
        <v>0</v>
      </c>
      <c r="P5716" s="179">
        <v>0</v>
      </c>
      <c r="Q5716" s="179">
        <v>0</v>
      </c>
      <c r="R5716" s="180">
        <v>0</v>
      </c>
      <c r="S5716" s="180">
        <v>0</v>
      </c>
      <c r="T5716" s="180">
        <v>0</v>
      </c>
    </row>
    <row r="5717" spans="2:20" x14ac:dyDescent="0.3">
      <c r="B5717" s="19">
        <v>5714</v>
      </c>
      <c r="C5717" s="179">
        <v>0</v>
      </c>
      <c r="D5717" s="179">
        <v>0</v>
      </c>
      <c r="E5717" s="179">
        <v>16184.401267897341</v>
      </c>
      <c r="F5717" s="179">
        <v>0</v>
      </c>
      <c r="G5717" s="179">
        <v>0</v>
      </c>
      <c r="H5717" s="179">
        <v>33028.720715705545</v>
      </c>
      <c r="I5717" s="179">
        <v>0</v>
      </c>
      <c r="J5717" s="179">
        <v>0</v>
      </c>
      <c r="K5717" s="179">
        <v>285377.42381428886</v>
      </c>
      <c r="L5717" s="179">
        <v>1</v>
      </c>
      <c r="M5717" s="179">
        <v>17651.751092257611</v>
      </c>
      <c r="N5717" s="179">
        <v>0</v>
      </c>
      <c r="O5717" s="179">
        <v>0</v>
      </c>
      <c r="P5717" s="179">
        <v>0</v>
      </c>
      <c r="Q5717" s="179">
        <v>0</v>
      </c>
      <c r="R5717" s="180">
        <v>0</v>
      </c>
      <c r="S5717" s="180">
        <v>285377.42381428886</v>
      </c>
      <c r="T5717" s="180">
        <v>0</v>
      </c>
    </row>
    <row r="5718" spans="2:20" x14ac:dyDescent="0.3">
      <c r="B5718" s="19">
        <v>5715</v>
      </c>
      <c r="C5718" s="179">
        <v>0</v>
      </c>
      <c r="D5718" s="179">
        <v>0</v>
      </c>
      <c r="E5718" s="179">
        <v>59118.237539132933</v>
      </c>
      <c r="F5718" s="179">
        <v>0</v>
      </c>
      <c r="G5718" s="179">
        <v>0</v>
      </c>
      <c r="H5718" s="179">
        <v>33331.08726786093</v>
      </c>
      <c r="I5718" s="179">
        <v>0</v>
      </c>
      <c r="J5718" s="179">
        <v>0</v>
      </c>
      <c r="K5718" s="179">
        <v>0</v>
      </c>
      <c r="L5718" s="179">
        <v>0</v>
      </c>
      <c r="M5718" s="179">
        <v>918606.26874813321</v>
      </c>
      <c r="N5718" s="179">
        <v>0</v>
      </c>
      <c r="O5718" s="179">
        <v>0</v>
      </c>
      <c r="P5718" s="179">
        <v>0</v>
      </c>
      <c r="Q5718" s="179">
        <v>0</v>
      </c>
      <c r="R5718" s="180">
        <v>0</v>
      </c>
      <c r="S5718" s="180">
        <v>0</v>
      </c>
      <c r="T5718" s="180">
        <v>0</v>
      </c>
    </row>
    <row r="5719" spans="2:20" x14ac:dyDescent="0.3">
      <c r="B5719" s="19">
        <v>5716</v>
      </c>
      <c r="C5719" s="179">
        <v>0</v>
      </c>
      <c r="D5719" s="179">
        <v>0</v>
      </c>
      <c r="E5719" s="179">
        <v>69684.344313463589</v>
      </c>
      <c r="F5719" s="179">
        <v>0</v>
      </c>
      <c r="G5719" s="179">
        <v>0</v>
      </c>
      <c r="H5719" s="179">
        <v>538436.80994727917</v>
      </c>
      <c r="I5719" s="179">
        <v>0</v>
      </c>
      <c r="J5719" s="179">
        <v>0</v>
      </c>
      <c r="K5719" s="179">
        <v>0</v>
      </c>
      <c r="L5719" s="179">
        <v>0</v>
      </c>
      <c r="M5719" s="179">
        <v>8734.4146788185772</v>
      </c>
      <c r="N5719" s="179">
        <v>0</v>
      </c>
      <c r="O5719" s="179">
        <v>0</v>
      </c>
      <c r="P5719" s="179">
        <v>0</v>
      </c>
      <c r="Q5719" s="179">
        <v>0</v>
      </c>
      <c r="R5719" s="180">
        <v>0</v>
      </c>
      <c r="S5719" s="180">
        <v>0</v>
      </c>
      <c r="T5719" s="180">
        <v>0</v>
      </c>
    </row>
    <row r="5720" spans="2:20" x14ac:dyDescent="0.3">
      <c r="B5720" s="19">
        <v>5717</v>
      </c>
      <c r="C5720" s="179">
        <v>0</v>
      </c>
      <c r="D5720" s="179">
        <v>0</v>
      </c>
      <c r="E5720" s="179">
        <v>22256.544043975962</v>
      </c>
      <c r="F5720" s="179">
        <v>0</v>
      </c>
      <c r="G5720" s="179">
        <v>0</v>
      </c>
      <c r="H5720" s="179">
        <v>38306.373760295362</v>
      </c>
      <c r="I5720" s="179">
        <v>0</v>
      </c>
      <c r="J5720" s="179">
        <v>0</v>
      </c>
      <c r="K5720" s="179">
        <v>0</v>
      </c>
      <c r="L5720" s="179">
        <v>0</v>
      </c>
      <c r="M5720" s="179">
        <v>200567.32027634661</v>
      </c>
      <c r="N5720" s="179">
        <v>0</v>
      </c>
      <c r="O5720" s="179">
        <v>0</v>
      </c>
      <c r="P5720" s="179">
        <v>0</v>
      </c>
      <c r="Q5720" s="179">
        <v>0</v>
      </c>
      <c r="R5720" s="180">
        <v>0</v>
      </c>
      <c r="S5720" s="180">
        <v>0</v>
      </c>
      <c r="T5720" s="180">
        <v>0</v>
      </c>
    </row>
    <row r="5721" spans="2:20" x14ac:dyDescent="0.3">
      <c r="B5721" s="19">
        <v>5718</v>
      </c>
      <c r="C5721" s="179">
        <v>0</v>
      </c>
      <c r="D5721" s="179">
        <v>0</v>
      </c>
      <c r="E5721" s="179">
        <v>108291.27489426147</v>
      </c>
      <c r="F5721" s="179">
        <v>0</v>
      </c>
      <c r="G5721" s="179">
        <v>0</v>
      </c>
      <c r="H5721" s="179">
        <v>119956.07023565716</v>
      </c>
      <c r="I5721" s="179">
        <v>0</v>
      </c>
      <c r="J5721" s="179">
        <v>0</v>
      </c>
      <c r="K5721" s="179">
        <v>0</v>
      </c>
      <c r="L5721" s="179">
        <v>0</v>
      </c>
      <c r="M5721" s="179">
        <v>42865.03398534553</v>
      </c>
      <c r="N5721" s="179">
        <v>0</v>
      </c>
      <c r="O5721" s="179">
        <v>0</v>
      </c>
      <c r="P5721" s="179">
        <v>0</v>
      </c>
      <c r="Q5721" s="179">
        <v>0</v>
      </c>
      <c r="R5721" s="180">
        <v>0</v>
      </c>
      <c r="S5721" s="180">
        <v>0</v>
      </c>
      <c r="T5721" s="180">
        <v>0</v>
      </c>
    </row>
    <row r="5722" spans="2:20" x14ac:dyDescent="0.3">
      <c r="B5722" s="19">
        <v>5719</v>
      </c>
      <c r="C5722" s="179">
        <v>0</v>
      </c>
      <c r="D5722" s="179">
        <v>0</v>
      </c>
      <c r="E5722" s="179">
        <v>11258.468099683936</v>
      </c>
      <c r="F5722" s="179">
        <v>0</v>
      </c>
      <c r="G5722" s="179">
        <v>0</v>
      </c>
      <c r="H5722" s="179">
        <v>17442.618766562951</v>
      </c>
      <c r="I5722" s="179">
        <v>0</v>
      </c>
      <c r="J5722" s="179">
        <v>0</v>
      </c>
      <c r="K5722" s="179">
        <v>23388.781359418022</v>
      </c>
      <c r="L5722" s="179">
        <v>1</v>
      </c>
      <c r="M5722" s="179">
        <v>152567.52274601898</v>
      </c>
      <c r="N5722" s="179">
        <v>0</v>
      </c>
      <c r="O5722" s="179">
        <v>0</v>
      </c>
      <c r="P5722" s="179">
        <v>0</v>
      </c>
      <c r="Q5722" s="179">
        <v>0</v>
      </c>
      <c r="R5722" s="180">
        <v>0</v>
      </c>
      <c r="S5722" s="180">
        <v>23388.781359418022</v>
      </c>
      <c r="T5722" s="180">
        <v>0</v>
      </c>
    </row>
    <row r="5723" spans="2:20" x14ac:dyDescent="0.3">
      <c r="B5723" s="19">
        <v>5720</v>
      </c>
      <c r="C5723" s="179">
        <v>0</v>
      </c>
      <c r="D5723" s="179">
        <v>0</v>
      </c>
      <c r="E5723" s="179">
        <v>28740.505266826778</v>
      </c>
      <c r="F5723" s="179">
        <v>0</v>
      </c>
      <c r="G5723" s="179">
        <v>0</v>
      </c>
      <c r="H5723" s="179">
        <v>31676.743945525643</v>
      </c>
      <c r="I5723" s="179">
        <v>0</v>
      </c>
      <c r="J5723" s="179">
        <v>0</v>
      </c>
      <c r="K5723" s="179">
        <v>0</v>
      </c>
      <c r="L5723" s="179">
        <v>0</v>
      </c>
      <c r="M5723" s="179">
        <v>755652.79208502546</v>
      </c>
      <c r="N5723" s="179">
        <v>0</v>
      </c>
      <c r="O5723" s="179">
        <v>0</v>
      </c>
      <c r="P5723" s="179">
        <v>0</v>
      </c>
      <c r="Q5723" s="179">
        <v>0</v>
      </c>
      <c r="R5723" s="180">
        <v>0</v>
      </c>
      <c r="S5723" s="180">
        <v>0</v>
      </c>
      <c r="T5723" s="180">
        <v>0</v>
      </c>
    </row>
    <row r="5724" spans="2:20" x14ac:dyDescent="0.3">
      <c r="B5724" s="19">
        <v>5721</v>
      </c>
      <c r="C5724" s="179">
        <v>0</v>
      </c>
      <c r="D5724" s="179">
        <v>0</v>
      </c>
      <c r="E5724" s="179">
        <v>55027.507041209436</v>
      </c>
      <c r="F5724" s="179">
        <v>0</v>
      </c>
      <c r="G5724" s="179">
        <v>0</v>
      </c>
      <c r="H5724" s="179">
        <v>5284188.3532318398</v>
      </c>
      <c r="I5724" s="179">
        <v>0</v>
      </c>
      <c r="J5724" s="179">
        <v>0</v>
      </c>
      <c r="K5724" s="179">
        <v>0</v>
      </c>
      <c r="L5724" s="179">
        <v>0</v>
      </c>
      <c r="M5724" s="179">
        <v>137442.42625992745</v>
      </c>
      <c r="N5724" s="179">
        <v>0</v>
      </c>
      <c r="O5724" s="179">
        <v>0</v>
      </c>
      <c r="P5724" s="179">
        <v>0</v>
      </c>
      <c r="Q5724" s="179">
        <v>0</v>
      </c>
      <c r="R5724" s="180">
        <v>0</v>
      </c>
      <c r="S5724" s="180">
        <v>0</v>
      </c>
      <c r="T5724" s="180">
        <v>0</v>
      </c>
    </row>
    <row r="5725" spans="2:20" x14ac:dyDescent="0.3">
      <c r="B5725" s="19">
        <v>5722</v>
      </c>
      <c r="C5725" s="179">
        <v>0</v>
      </c>
      <c r="D5725" s="179">
        <v>0</v>
      </c>
      <c r="E5725" s="179">
        <v>471050.44786419818</v>
      </c>
      <c r="F5725" s="179">
        <v>0</v>
      </c>
      <c r="G5725" s="179">
        <v>0</v>
      </c>
      <c r="H5725" s="179">
        <v>6700.5814732076615</v>
      </c>
      <c r="I5725" s="179">
        <v>0</v>
      </c>
      <c r="J5725" s="179">
        <v>0</v>
      </c>
      <c r="K5725" s="179">
        <v>0</v>
      </c>
      <c r="L5725" s="179">
        <v>0</v>
      </c>
      <c r="M5725" s="179">
        <v>83425.783595972272</v>
      </c>
      <c r="N5725" s="179">
        <v>0</v>
      </c>
      <c r="O5725" s="179">
        <v>0</v>
      </c>
      <c r="P5725" s="179">
        <v>0</v>
      </c>
      <c r="Q5725" s="179">
        <v>0</v>
      </c>
      <c r="R5725" s="180">
        <v>0</v>
      </c>
      <c r="S5725" s="180">
        <v>0</v>
      </c>
      <c r="T5725" s="180">
        <v>0</v>
      </c>
    </row>
    <row r="5726" spans="2:20" x14ac:dyDescent="0.3">
      <c r="B5726" s="19">
        <v>5723</v>
      </c>
      <c r="C5726" s="179">
        <v>0</v>
      </c>
      <c r="D5726" s="179">
        <v>0</v>
      </c>
      <c r="E5726" s="179">
        <v>109567.49016596425</v>
      </c>
      <c r="F5726" s="179">
        <v>0</v>
      </c>
      <c r="G5726" s="179">
        <v>0</v>
      </c>
      <c r="H5726" s="179">
        <v>102891.60699819324</v>
      </c>
      <c r="I5726" s="179">
        <v>0</v>
      </c>
      <c r="J5726" s="179">
        <v>0</v>
      </c>
      <c r="K5726" s="179">
        <v>0</v>
      </c>
      <c r="L5726" s="179">
        <v>0</v>
      </c>
      <c r="M5726" s="179">
        <v>22974.4507435573</v>
      </c>
      <c r="N5726" s="179">
        <v>0</v>
      </c>
      <c r="O5726" s="179">
        <v>0</v>
      </c>
      <c r="P5726" s="179">
        <v>0</v>
      </c>
      <c r="Q5726" s="179">
        <v>0</v>
      </c>
      <c r="R5726" s="180">
        <v>0</v>
      </c>
      <c r="S5726" s="180">
        <v>0</v>
      </c>
      <c r="T5726" s="180">
        <v>0</v>
      </c>
    </row>
    <row r="5727" spans="2:20" x14ac:dyDescent="0.3">
      <c r="B5727" s="19">
        <v>5724</v>
      </c>
      <c r="C5727" s="179">
        <v>0</v>
      </c>
      <c r="D5727" s="179">
        <v>0</v>
      </c>
      <c r="E5727" s="179">
        <v>11532.195360645803</v>
      </c>
      <c r="F5727" s="179">
        <v>0</v>
      </c>
      <c r="G5727" s="179">
        <v>0</v>
      </c>
      <c r="H5727" s="179">
        <v>16147.800241554756</v>
      </c>
      <c r="I5727" s="179">
        <v>0</v>
      </c>
      <c r="J5727" s="179">
        <v>0</v>
      </c>
      <c r="K5727" s="179">
        <v>0</v>
      </c>
      <c r="L5727" s="179">
        <v>0</v>
      </c>
      <c r="M5727" s="179">
        <v>147019.57344984883</v>
      </c>
      <c r="N5727" s="179">
        <v>0</v>
      </c>
      <c r="O5727" s="179">
        <v>0</v>
      </c>
      <c r="P5727" s="179">
        <v>0</v>
      </c>
      <c r="Q5727" s="179">
        <v>0</v>
      </c>
      <c r="R5727" s="180">
        <v>0</v>
      </c>
      <c r="S5727" s="180">
        <v>0</v>
      </c>
      <c r="T5727" s="180">
        <v>0</v>
      </c>
    </row>
    <row r="5728" spans="2:20" x14ac:dyDescent="0.3">
      <c r="B5728" s="19">
        <v>5725</v>
      </c>
      <c r="C5728" s="179">
        <v>0</v>
      </c>
      <c r="D5728" s="179">
        <v>0</v>
      </c>
      <c r="E5728" s="179">
        <v>207934.64588632365</v>
      </c>
      <c r="F5728" s="179">
        <v>0</v>
      </c>
      <c r="G5728" s="179">
        <v>0</v>
      </c>
      <c r="H5728" s="179">
        <v>2691231.0303022633</v>
      </c>
      <c r="I5728" s="179">
        <v>0</v>
      </c>
      <c r="J5728" s="179">
        <v>0</v>
      </c>
      <c r="K5728" s="179">
        <v>0</v>
      </c>
      <c r="L5728" s="179">
        <v>0</v>
      </c>
      <c r="M5728" s="179">
        <v>228294.32313980977</v>
      </c>
      <c r="N5728" s="179">
        <v>0</v>
      </c>
      <c r="O5728" s="179">
        <v>0</v>
      </c>
      <c r="P5728" s="179">
        <v>0</v>
      </c>
      <c r="Q5728" s="179">
        <v>0</v>
      </c>
      <c r="R5728" s="180">
        <v>0</v>
      </c>
      <c r="S5728" s="180">
        <v>0</v>
      </c>
      <c r="T5728" s="180">
        <v>0</v>
      </c>
    </row>
    <row r="5729" spans="2:20" x14ac:dyDescent="0.3">
      <c r="B5729" s="19">
        <v>5726</v>
      </c>
      <c r="C5729" s="179">
        <v>0</v>
      </c>
      <c r="D5729" s="179">
        <v>0</v>
      </c>
      <c r="E5729" s="179">
        <v>164735.73100180604</v>
      </c>
      <c r="F5729" s="179">
        <v>0</v>
      </c>
      <c r="G5729" s="179">
        <v>0</v>
      </c>
      <c r="H5729" s="179">
        <v>14489.445684064163</v>
      </c>
      <c r="I5729" s="179">
        <v>0</v>
      </c>
      <c r="J5729" s="179">
        <v>0</v>
      </c>
      <c r="K5729" s="179">
        <v>0</v>
      </c>
      <c r="L5729" s="179">
        <v>0</v>
      </c>
      <c r="M5729" s="179">
        <v>7042.8474427363408</v>
      </c>
      <c r="N5729" s="179">
        <v>0</v>
      </c>
      <c r="O5729" s="179">
        <v>0</v>
      </c>
      <c r="P5729" s="179">
        <v>0</v>
      </c>
      <c r="Q5729" s="179">
        <v>0</v>
      </c>
      <c r="R5729" s="180">
        <v>0</v>
      </c>
      <c r="S5729" s="180">
        <v>0</v>
      </c>
      <c r="T5729" s="180">
        <v>0</v>
      </c>
    </row>
    <row r="5730" spans="2:20" x14ac:dyDescent="0.3">
      <c r="B5730" s="19">
        <v>5727</v>
      </c>
      <c r="C5730" s="179">
        <v>0</v>
      </c>
      <c r="D5730" s="179">
        <v>0</v>
      </c>
      <c r="E5730" s="179">
        <v>307622.32866878243</v>
      </c>
      <c r="F5730" s="179">
        <v>0</v>
      </c>
      <c r="G5730" s="179">
        <v>0</v>
      </c>
      <c r="H5730" s="179">
        <v>11062.048162868217</v>
      </c>
      <c r="I5730" s="179">
        <v>0</v>
      </c>
      <c r="J5730" s="179">
        <v>0</v>
      </c>
      <c r="K5730" s="179">
        <v>0</v>
      </c>
      <c r="L5730" s="179">
        <v>0</v>
      </c>
      <c r="M5730" s="179">
        <v>138005.56599616961</v>
      </c>
      <c r="N5730" s="179">
        <v>0</v>
      </c>
      <c r="O5730" s="179">
        <v>0</v>
      </c>
      <c r="P5730" s="179">
        <v>0</v>
      </c>
      <c r="Q5730" s="179">
        <v>0</v>
      </c>
      <c r="R5730" s="180">
        <v>0</v>
      </c>
      <c r="S5730" s="180">
        <v>0</v>
      </c>
      <c r="T5730" s="180">
        <v>0</v>
      </c>
    </row>
    <row r="5731" spans="2:20" x14ac:dyDescent="0.3">
      <c r="B5731" s="19">
        <v>5728</v>
      </c>
      <c r="C5731" s="179">
        <v>0</v>
      </c>
      <c r="D5731" s="179">
        <v>0</v>
      </c>
      <c r="E5731" s="179">
        <v>81666.085283337219</v>
      </c>
      <c r="F5731" s="179">
        <v>0</v>
      </c>
      <c r="G5731" s="179">
        <v>0</v>
      </c>
      <c r="H5731" s="179">
        <v>50565.179103231065</v>
      </c>
      <c r="I5731" s="179">
        <v>0</v>
      </c>
      <c r="J5731" s="179">
        <v>0</v>
      </c>
      <c r="K5731" s="179">
        <v>0</v>
      </c>
      <c r="L5731" s="179">
        <v>0</v>
      </c>
      <c r="M5731" s="179">
        <v>18864.231723702756</v>
      </c>
      <c r="N5731" s="179">
        <v>0</v>
      </c>
      <c r="O5731" s="179">
        <v>0</v>
      </c>
      <c r="P5731" s="179">
        <v>0</v>
      </c>
      <c r="Q5731" s="179">
        <v>0</v>
      </c>
      <c r="R5731" s="180">
        <v>0</v>
      </c>
      <c r="S5731" s="180">
        <v>0</v>
      </c>
      <c r="T5731" s="180">
        <v>0</v>
      </c>
    </row>
    <row r="5732" spans="2:20" x14ac:dyDescent="0.3">
      <c r="B5732" s="19">
        <v>5729</v>
      </c>
      <c r="C5732" s="179">
        <v>0</v>
      </c>
      <c r="D5732" s="179">
        <v>0</v>
      </c>
      <c r="E5732" s="179">
        <v>15372.117581484363</v>
      </c>
      <c r="F5732" s="179">
        <v>0</v>
      </c>
      <c r="G5732" s="179">
        <v>0</v>
      </c>
      <c r="H5732" s="179">
        <v>19710.549273278964</v>
      </c>
      <c r="I5732" s="179">
        <v>0</v>
      </c>
      <c r="J5732" s="179">
        <v>0</v>
      </c>
      <c r="K5732" s="179">
        <v>0</v>
      </c>
      <c r="L5732" s="179">
        <v>0</v>
      </c>
      <c r="M5732" s="179">
        <v>356364.87300649175</v>
      </c>
      <c r="N5732" s="179">
        <v>0</v>
      </c>
      <c r="O5732" s="179">
        <v>0</v>
      </c>
      <c r="P5732" s="179">
        <v>0</v>
      </c>
      <c r="Q5732" s="179">
        <v>0</v>
      </c>
      <c r="R5732" s="180">
        <v>0</v>
      </c>
      <c r="S5732" s="180">
        <v>0</v>
      </c>
      <c r="T5732" s="180">
        <v>0</v>
      </c>
    </row>
    <row r="5733" spans="2:20" x14ac:dyDescent="0.3">
      <c r="B5733" s="19">
        <v>5730</v>
      </c>
      <c r="C5733" s="179">
        <v>0</v>
      </c>
      <c r="D5733" s="179">
        <v>0</v>
      </c>
      <c r="E5733" s="179">
        <v>11221.132405333577</v>
      </c>
      <c r="F5733" s="179">
        <v>0</v>
      </c>
      <c r="G5733" s="179">
        <v>0</v>
      </c>
      <c r="H5733" s="179">
        <v>124884.7341001387</v>
      </c>
      <c r="I5733" s="179">
        <v>0</v>
      </c>
      <c r="J5733" s="179">
        <v>0</v>
      </c>
      <c r="K5733" s="179">
        <v>0</v>
      </c>
      <c r="L5733" s="179">
        <v>0</v>
      </c>
      <c r="M5733" s="179">
        <v>524944.67378126027</v>
      </c>
      <c r="N5733" s="179">
        <v>0</v>
      </c>
      <c r="O5733" s="179">
        <v>0</v>
      </c>
      <c r="P5733" s="179">
        <v>0</v>
      </c>
      <c r="Q5733" s="179">
        <v>0</v>
      </c>
      <c r="R5733" s="180">
        <v>0</v>
      </c>
      <c r="S5733" s="180">
        <v>0</v>
      </c>
      <c r="T5733" s="180">
        <v>0</v>
      </c>
    </row>
    <row r="5734" spans="2:20" x14ac:dyDescent="0.3">
      <c r="B5734" s="19">
        <v>5731</v>
      </c>
      <c r="C5734" s="179">
        <v>0</v>
      </c>
      <c r="D5734" s="179">
        <v>0</v>
      </c>
      <c r="E5734" s="179">
        <v>56256.297245644979</v>
      </c>
      <c r="F5734" s="179">
        <v>0</v>
      </c>
      <c r="G5734" s="179">
        <v>0</v>
      </c>
      <c r="H5734" s="179">
        <v>13651.277335597648</v>
      </c>
      <c r="I5734" s="179">
        <v>0</v>
      </c>
      <c r="J5734" s="179">
        <v>0</v>
      </c>
      <c r="K5734" s="179">
        <v>0</v>
      </c>
      <c r="L5734" s="179">
        <v>0</v>
      </c>
      <c r="M5734" s="179">
        <v>6858.7331910833936</v>
      </c>
      <c r="N5734" s="179">
        <v>0</v>
      </c>
      <c r="O5734" s="179">
        <v>0</v>
      </c>
      <c r="P5734" s="179">
        <v>0</v>
      </c>
      <c r="Q5734" s="179">
        <v>0</v>
      </c>
      <c r="R5734" s="180">
        <v>0</v>
      </c>
      <c r="S5734" s="180">
        <v>0</v>
      </c>
      <c r="T5734" s="180">
        <v>0</v>
      </c>
    </row>
    <row r="5735" spans="2:20" x14ac:dyDescent="0.3">
      <c r="B5735" s="19">
        <v>5732</v>
      </c>
      <c r="C5735" s="179">
        <v>0</v>
      </c>
      <c r="D5735" s="179">
        <v>0</v>
      </c>
      <c r="E5735" s="179">
        <v>127520.76407761658</v>
      </c>
      <c r="F5735" s="179">
        <v>0</v>
      </c>
      <c r="G5735" s="179">
        <v>0</v>
      </c>
      <c r="H5735" s="179">
        <v>49609.532870278163</v>
      </c>
      <c r="I5735" s="179">
        <v>0</v>
      </c>
      <c r="J5735" s="179">
        <v>0</v>
      </c>
      <c r="K5735" s="179">
        <v>0</v>
      </c>
      <c r="L5735" s="179">
        <v>0</v>
      </c>
      <c r="M5735" s="179">
        <v>128366.24675366168</v>
      </c>
      <c r="N5735" s="179">
        <v>0</v>
      </c>
      <c r="O5735" s="179">
        <v>0</v>
      </c>
      <c r="P5735" s="179">
        <v>0</v>
      </c>
      <c r="Q5735" s="179">
        <v>0</v>
      </c>
      <c r="R5735" s="180">
        <v>0</v>
      </c>
      <c r="S5735" s="180">
        <v>0</v>
      </c>
      <c r="T5735" s="180">
        <v>0</v>
      </c>
    </row>
    <row r="5736" spans="2:20" x14ac:dyDescent="0.3">
      <c r="B5736" s="19">
        <v>5733</v>
      </c>
      <c r="C5736" s="179">
        <v>0</v>
      </c>
      <c r="D5736" s="179">
        <v>0</v>
      </c>
      <c r="E5736" s="179">
        <v>139473.42313478375</v>
      </c>
      <c r="F5736" s="179">
        <v>0</v>
      </c>
      <c r="G5736" s="179">
        <v>0</v>
      </c>
      <c r="H5736" s="179">
        <v>59024.969893965092</v>
      </c>
      <c r="I5736" s="179">
        <v>0</v>
      </c>
      <c r="J5736" s="179">
        <v>0</v>
      </c>
      <c r="K5736" s="179">
        <v>0</v>
      </c>
      <c r="L5736" s="179">
        <v>0</v>
      </c>
      <c r="M5736" s="179">
        <v>267271.45629825024</v>
      </c>
      <c r="N5736" s="179">
        <v>0</v>
      </c>
      <c r="O5736" s="179">
        <v>0</v>
      </c>
      <c r="P5736" s="179">
        <v>0</v>
      </c>
      <c r="Q5736" s="179">
        <v>0</v>
      </c>
      <c r="R5736" s="180">
        <v>0</v>
      </c>
      <c r="S5736" s="180">
        <v>0</v>
      </c>
      <c r="T5736" s="180">
        <v>0</v>
      </c>
    </row>
    <row r="5737" spans="2:20" x14ac:dyDescent="0.3">
      <c r="B5737" s="19">
        <v>5734</v>
      </c>
      <c r="C5737" s="179">
        <v>0</v>
      </c>
      <c r="D5737" s="179">
        <v>0</v>
      </c>
      <c r="E5737" s="179">
        <v>99777.378425706003</v>
      </c>
      <c r="F5737" s="179">
        <v>0</v>
      </c>
      <c r="G5737" s="179">
        <v>0</v>
      </c>
      <c r="H5737" s="179">
        <v>58420.781472489442</v>
      </c>
      <c r="I5737" s="179">
        <v>0</v>
      </c>
      <c r="J5737" s="179">
        <v>0</v>
      </c>
      <c r="K5737" s="179">
        <v>0</v>
      </c>
      <c r="L5737" s="179">
        <v>0</v>
      </c>
      <c r="M5737" s="179">
        <v>36384.27947410506</v>
      </c>
      <c r="N5737" s="179">
        <v>0</v>
      </c>
      <c r="O5737" s="179">
        <v>0</v>
      </c>
      <c r="P5737" s="179">
        <v>0</v>
      </c>
      <c r="Q5737" s="179">
        <v>0</v>
      </c>
      <c r="R5737" s="180">
        <v>0</v>
      </c>
      <c r="S5737" s="180">
        <v>0</v>
      </c>
      <c r="T5737" s="180">
        <v>0</v>
      </c>
    </row>
    <row r="5738" spans="2:20" x14ac:dyDescent="0.3">
      <c r="B5738" s="19">
        <v>5735</v>
      </c>
      <c r="C5738" s="179">
        <v>0</v>
      </c>
      <c r="D5738" s="179">
        <v>0</v>
      </c>
      <c r="E5738" s="179">
        <v>99923.265750387611</v>
      </c>
      <c r="F5738" s="179">
        <v>0</v>
      </c>
      <c r="G5738" s="179">
        <v>0</v>
      </c>
      <c r="H5738" s="179">
        <v>2552.2370802114606</v>
      </c>
      <c r="I5738" s="179">
        <v>0</v>
      </c>
      <c r="J5738" s="179">
        <v>0</v>
      </c>
      <c r="K5738" s="179">
        <v>0</v>
      </c>
      <c r="L5738" s="179">
        <v>0</v>
      </c>
      <c r="M5738" s="179">
        <v>490806.82329496124</v>
      </c>
      <c r="N5738" s="179">
        <v>0</v>
      </c>
      <c r="O5738" s="179">
        <v>0</v>
      </c>
      <c r="P5738" s="179">
        <v>0</v>
      </c>
      <c r="Q5738" s="179">
        <v>0</v>
      </c>
      <c r="R5738" s="180">
        <v>0</v>
      </c>
      <c r="S5738" s="180">
        <v>0</v>
      </c>
      <c r="T5738" s="180">
        <v>0</v>
      </c>
    </row>
    <row r="5739" spans="2:20" x14ac:dyDescent="0.3">
      <c r="B5739" s="19">
        <v>5736</v>
      </c>
      <c r="C5739" s="179">
        <v>0</v>
      </c>
      <c r="D5739" s="179">
        <v>0</v>
      </c>
      <c r="E5739" s="179">
        <v>22037.938560605442</v>
      </c>
      <c r="F5739" s="179">
        <v>0</v>
      </c>
      <c r="G5739" s="179">
        <v>0</v>
      </c>
      <c r="H5739" s="179">
        <v>178415.5209265032</v>
      </c>
      <c r="I5739" s="179">
        <v>0</v>
      </c>
      <c r="J5739" s="179">
        <v>0</v>
      </c>
      <c r="K5739" s="179">
        <v>0</v>
      </c>
      <c r="L5739" s="179">
        <v>0</v>
      </c>
      <c r="M5739" s="179">
        <v>39070.614153978611</v>
      </c>
      <c r="N5739" s="179">
        <v>0</v>
      </c>
      <c r="O5739" s="179">
        <v>0</v>
      </c>
      <c r="P5739" s="179">
        <v>0</v>
      </c>
      <c r="Q5739" s="179">
        <v>0</v>
      </c>
      <c r="R5739" s="180">
        <v>0</v>
      </c>
      <c r="S5739" s="180">
        <v>0</v>
      </c>
      <c r="T5739" s="180">
        <v>0</v>
      </c>
    </row>
    <row r="5740" spans="2:20" x14ac:dyDescent="0.3">
      <c r="B5740" s="19">
        <v>5737</v>
      </c>
      <c r="C5740" s="179">
        <v>0</v>
      </c>
      <c r="D5740" s="179">
        <v>0</v>
      </c>
      <c r="E5740" s="179">
        <v>16401.1647277337</v>
      </c>
      <c r="F5740" s="179">
        <v>0</v>
      </c>
      <c r="G5740" s="179">
        <v>0</v>
      </c>
      <c r="H5740" s="179">
        <v>21654.96545290052</v>
      </c>
      <c r="I5740" s="179">
        <v>0</v>
      </c>
      <c r="J5740" s="179">
        <v>0</v>
      </c>
      <c r="K5740" s="179">
        <v>0</v>
      </c>
      <c r="L5740" s="179">
        <v>0</v>
      </c>
      <c r="M5740" s="179">
        <v>4202.7230003911382</v>
      </c>
      <c r="N5740" s="179">
        <v>0</v>
      </c>
      <c r="O5740" s="179">
        <v>0</v>
      </c>
      <c r="P5740" s="179">
        <v>0</v>
      </c>
      <c r="Q5740" s="179">
        <v>0</v>
      </c>
      <c r="R5740" s="180">
        <v>0</v>
      </c>
      <c r="S5740" s="180">
        <v>0</v>
      </c>
      <c r="T5740" s="180">
        <v>0</v>
      </c>
    </row>
    <row r="5741" spans="2:20" x14ac:dyDescent="0.3">
      <c r="B5741" s="19">
        <v>5738</v>
      </c>
      <c r="C5741" s="179">
        <v>0</v>
      </c>
      <c r="D5741" s="179">
        <v>0</v>
      </c>
      <c r="E5741" s="179">
        <v>68540.416551075017</v>
      </c>
      <c r="F5741" s="179">
        <v>0</v>
      </c>
      <c r="G5741" s="179">
        <v>0</v>
      </c>
      <c r="H5741" s="179">
        <v>70381.982171412485</v>
      </c>
      <c r="I5741" s="179">
        <v>0</v>
      </c>
      <c r="J5741" s="179">
        <v>0</v>
      </c>
      <c r="K5741" s="179">
        <v>0</v>
      </c>
      <c r="L5741" s="179">
        <v>0</v>
      </c>
      <c r="M5741" s="179">
        <v>9546.3165454960799</v>
      </c>
      <c r="N5741" s="179">
        <v>0</v>
      </c>
      <c r="O5741" s="179">
        <v>0</v>
      </c>
      <c r="P5741" s="179">
        <v>0</v>
      </c>
      <c r="Q5741" s="179">
        <v>0</v>
      </c>
      <c r="R5741" s="180">
        <v>0</v>
      </c>
      <c r="S5741" s="180">
        <v>0</v>
      </c>
      <c r="T5741" s="180">
        <v>0</v>
      </c>
    </row>
    <row r="5742" spans="2:20" x14ac:dyDescent="0.3">
      <c r="B5742" s="19">
        <v>5739</v>
      </c>
      <c r="C5742" s="179">
        <v>0</v>
      </c>
      <c r="D5742" s="179">
        <v>0</v>
      </c>
      <c r="E5742" s="179">
        <v>128280.35615269799</v>
      </c>
      <c r="F5742" s="179">
        <v>0</v>
      </c>
      <c r="G5742" s="179">
        <v>0</v>
      </c>
      <c r="H5742" s="179">
        <v>16722.41872685562</v>
      </c>
      <c r="I5742" s="179">
        <v>0</v>
      </c>
      <c r="J5742" s="179">
        <v>0</v>
      </c>
      <c r="K5742" s="179">
        <v>0</v>
      </c>
      <c r="L5742" s="179">
        <v>0</v>
      </c>
      <c r="M5742" s="179">
        <v>48577.816451075647</v>
      </c>
      <c r="N5742" s="179">
        <v>0</v>
      </c>
      <c r="O5742" s="179">
        <v>0</v>
      </c>
      <c r="P5742" s="179">
        <v>0</v>
      </c>
      <c r="Q5742" s="179">
        <v>0</v>
      </c>
      <c r="R5742" s="180">
        <v>0</v>
      </c>
      <c r="S5742" s="180">
        <v>0</v>
      </c>
      <c r="T5742" s="180">
        <v>0</v>
      </c>
    </row>
    <row r="5743" spans="2:20" x14ac:dyDescent="0.3">
      <c r="B5743" s="19">
        <v>5740</v>
      </c>
      <c r="C5743" s="179">
        <v>0</v>
      </c>
      <c r="D5743" s="179">
        <v>0</v>
      </c>
      <c r="E5743" s="179">
        <v>18713.213858909283</v>
      </c>
      <c r="F5743" s="179">
        <v>0</v>
      </c>
      <c r="G5743" s="179">
        <v>0</v>
      </c>
      <c r="H5743" s="179">
        <v>321346.09677842824</v>
      </c>
      <c r="I5743" s="179">
        <v>0</v>
      </c>
      <c r="J5743" s="179">
        <v>0</v>
      </c>
      <c r="K5743" s="179">
        <v>0</v>
      </c>
      <c r="L5743" s="179">
        <v>0</v>
      </c>
      <c r="M5743" s="179">
        <v>62889.546378136678</v>
      </c>
      <c r="N5743" s="179">
        <v>0</v>
      </c>
      <c r="O5743" s="179">
        <v>0</v>
      </c>
      <c r="P5743" s="179">
        <v>0</v>
      </c>
      <c r="Q5743" s="179">
        <v>0</v>
      </c>
      <c r="R5743" s="180">
        <v>0</v>
      </c>
      <c r="S5743" s="180">
        <v>0</v>
      </c>
      <c r="T5743" s="180">
        <v>0</v>
      </c>
    </row>
    <row r="5744" spans="2:20" x14ac:dyDescent="0.3">
      <c r="B5744" s="19">
        <v>5741</v>
      </c>
      <c r="C5744" s="179">
        <v>0</v>
      </c>
      <c r="D5744" s="179">
        <v>0</v>
      </c>
      <c r="E5744" s="179">
        <v>109047.13747574376</v>
      </c>
      <c r="F5744" s="179">
        <v>0</v>
      </c>
      <c r="G5744" s="179">
        <v>0</v>
      </c>
      <c r="H5744" s="179">
        <v>19700.138192715483</v>
      </c>
      <c r="I5744" s="179">
        <v>0</v>
      </c>
      <c r="J5744" s="179">
        <v>0</v>
      </c>
      <c r="K5744" s="179">
        <v>0</v>
      </c>
      <c r="L5744" s="179">
        <v>0</v>
      </c>
      <c r="M5744" s="179">
        <v>41608.211854790301</v>
      </c>
      <c r="N5744" s="179">
        <v>0</v>
      </c>
      <c r="O5744" s="179">
        <v>0</v>
      </c>
      <c r="P5744" s="179">
        <v>0</v>
      </c>
      <c r="Q5744" s="179">
        <v>0</v>
      </c>
      <c r="R5744" s="180">
        <v>0</v>
      </c>
      <c r="S5744" s="180">
        <v>0</v>
      </c>
      <c r="T5744" s="180">
        <v>0</v>
      </c>
    </row>
    <row r="5745" spans="2:20" x14ac:dyDescent="0.3">
      <c r="B5745" s="19">
        <v>5742</v>
      </c>
      <c r="C5745" s="179">
        <v>0</v>
      </c>
      <c r="D5745" s="179">
        <v>0</v>
      </c>
      <c r="E5745" s="179">
        <v>33750.793361672433</v>
      </c>
      <c r="F5745" s="179">
        <v>0</v>
      </c>
      <c r="G5745" s="179">
        <v>0</v>
      </c>
      <c r="H5745" s="179">
        <v>6250.3143733199149</v>
      </c>
      <c r="I5745" s="179">
        <v>0</v>
      </c>
      <c r="J5745" s="179">
        <v>0</v>
      </c>
      <c r="K5745" s="179">
        <v>0</v>
      </c>
      <c r="L5745" s="179">
        <v>0</v>
      </c>
      <c r="M5745" s="179">
        <v>328879.38990026322</v>
      </c>
      <c r="N5745" s="179">
        <v>0</v>
      </c>
      <c r="O5745" s="179">
        <v>0</v>
      </c>
      <c r="P5745" s="179">
        <v>0</v>
      </c>
      <c r="Q5745" s="179">
        <v>0</v>
      </c>
      <c r="R5745" s="180">
        <v>0</v>
      </c>
      <c r="S5745" s="180">
        <v>0</v>
      </c>
      <c r="T5745" s="180">
        <v>0</v>
      </c>
    </row>
    <row r="5746" spans="2:20" x14ac:dyDescent="0.3">
      <c r="B5746" s="19">
        <v>5743</v>
      </c>
      <c r="C5746" s="179">
        <v>0</v>
      </c>
      <c r="D5746" s="179">
        <v>0</v>
      </c>
      <c r="E5746" s="179">
        <v>70420.577385676384</v>
      </c>
      <c r="F5746" s="179">
        <v>1</v>
      </c>
      <c r="G5746" s="179">
        <v>47924.095684757332</v>
      </c>
      <c r="H5746" s="179">
        <v>86019.930745491482</v>
      </c>
      <c r="I5746" s="179">
        <v>0</v>
      </c>
      <c r="J5746" s="179">
        <v>0</v>
      </c>
      <c r="K5746" s="179">
        <v>0</v>
      </c>
      <c r="L5746" s="179">
        <v>0</v>
      </c>
      <c r="M5746" s="179">
        <v>316088.53429178434</v>
      </c>
      <c r="N5746" s="179">
        <v>0</v>
      </c>
      <c r="O5746" s="179">
        <v>0</v>
      </c>
      <c r="P5746" s="179">
        <v>0</v>
      </c>
      <c r="Q5746" s="179">
        <v>0</v>
      </c>
      <c r="R5746" s="180">
        <v>0</v>
      </c>
      <c r="S5746" s="180">
        <v>0</v>
      </c>
      <c r="T5746" s="180">
        <v>0</v>
      </c>
    </row>
    <row r="5747" spans="2:20" x14ac:dyDescent="0.3">
      <c r="B5747" s="19">
        <v>5744</v>
      </c>
      <c r="C5747" s="179">
        <v>0</v>
      </c>
      <c r="D5747" s="179">
        <v>0</v>
      </c>
      <c r="E5747" s="179">
        <v>146431.70103343826</v>
      </c>
      <c r="F5747" s="179">
        <v>0</v>
      </c>
      <c r="G5747" s="179">
        <v>0</v>
      </c>
      <c r="H5747" s="179">
        <v>225860.01760624954</v>
      </c>
      <c r="I5747" s="179">
        <v>0</v>
      </c>
      <c r="J5747" s="179">
        <v>0</v>
      </c>
      <c r="K5747" s="179">
        <v>0</v>
      </c>
      <c r="L5747" s="179">
        <v>0</v>
      </c>
      <c r="M5747" s="179">
        <v>374073.91193770547</v>
      </c>
      <c r="N5747" s="179">
        <v>0</v>
      </c>
      <c r="O5747" s="179">
        <v>0</v>
      </c>
      <c r="P5747" s="179">
        <v>0</v>
      </c>
      <c r="Q5747" s="179">
        <v>0</v>
      </c>
      <c r="R5747" s="180">
        <v>0</v>
      </c>
      <c r="S5747" s="180">
        <v>0</v>
      </c>
      <c r="T5747" s="180">
        <v>0</v>
      </c>
    </row>
    <row r="5748" spans="2:20" x14ac:dyDescent="0.3">
      <c r="B5748" s="19">
        <v>5745</v>
      </c>
      <c r="C5748" s="179">
        <v>0</v>
      </c>
      <c r="D5748" s="179">
        <v>0</v>
      </c>
      <c r="E5748" s="179">
        <v>10735.432578769116</v>
      </c>
      <c r="F5748" s="179">
        <v>0</v>
      </c>
      <c r="G5748" s="179">
        <v>0</v>
      </c>
      <c r="H5748" s="179">
        <v>149067.27531061892</v>
      </c>
      <c r="I5748" s="179">
        <v>0</v>
      </c>
      <c r="J5748" s="179">
        <v>0</v>
      </c>
      <c r="K5748" s="179">
        <v>0</v>
      </c>
      <c r="L5748" s="179">
        <v>0</v>
      </c>
      <c r="M5748" s="179">
        <v>141216.53409032256</v>
      </c>
      <c r="N5748" s="179">
        <v>0</v>
      </c>
      <c r="O5748" s="179">
        <v>0</v>
      </c>
      <c r="P5748" s="179">
        <v>0</v>
      </c>
      <c r="Q5748" s="179">
        <v>0</v>
      </c>
      <c r="R5748" s="180">
        <v>0</v>
      </c>
      <c r="S5748" s="180">
        <v>0</v>
      </c>
      <c r="T5748" s="180">
        <v>0</v>
      </c>
    </row>
    <row r="5749" spans="2:20" x14ac:dyDescent="0.3">
      <c r="B5749" s="19">
        <v>5746</v>
      </c>
      <c r="C5749" s="179">
        <v>0</v>
      </c>
      <c r="D5749" s="179">
        <v>0</v>
      </c>
      <c r="E5749" s="179">
        <v>618368.89024772798</v>
      </c>
      <c r="F5749" s="179">
        <v>0</v>
      </c>
      <c r="G5749" s="179">
        <v>0</v>
      </c>
      <c r="H5749" s="179">
        <v>24182.645163103312</v>
      </c>
      <c r="I5749" s="179">
        <v>0</v>
      </c>
      <c r="J5749" s="179">
        <v>0</v>
      </c>
      <c r="K5749" s="179">
        <v>0</v>
      </c>
      <c r="L5749" s="179">
        <v>0</v>
      </c>
      <c r="M5749" s="179">
        <v>29882.050485890846</v>
      </c>
      <c r="N5749" s="179">
        <v>0</v>
      </c>
      <c r="O5749" s="179">
        <v>0</v>
      </c>
      <c r="P5749" s="179">
        <v>0</v>
      </c>
      <c r="Q5749" s="179">
        <v>0</v>
      </c>
      <c r="R5749" s="180">
        <v>0</v>
      </c>
      <c r="S5749" s="180">
        <v>0</v>
      </c>
      <c r="T5749" s="180">
        <v>0</v>
      </c>
    </row>
    <row r="5750" spans="2:20" x14ac:dyDescent="0.3">
      <c r="B5750" s="19">
        <v>5747</v>
      </c>
      <c r="C5750" s="179">
        <v>0</v>
      </c>
      <c r="D5750" s="179">
        <v>0</v>
      </c>
      <c r="E5750" s="179">
        <v>244265.04721265138</v>
      </c>
      <c r="F5750" s="179">
        <v>0</v>
      </c>
      <c r="G5750" s="179">
        <v>0</v>
      </c>
      <c r="H5750" s="179">
        <v>1206.4321614899791</v>
      </c>
      <c r="I5750" s="179">
        <v>0</v>
      </c>
      <c r="J5750" s="179">
        <v>0</v>
      </c>
      <c r="K5750" s="179">
        <v>0</v>
      </c>
      <c r="L5750" s="179">
        <v>0</v>
      </c>
      <c r="M5750" s="179">
        <v>86850.726919465553</v>
      </c>
      <c r="N5750" s="179">
        <v>0</v>
      </c>
      <c r="O5750" s="179">
        <v>0</v>
      </c>
      <c r="P5750" s="179">
        <v>0</v>
      </c>
      <c r="Q5750" s="179">
        <v>0</v>
      </c>
      <c r="R5750" s="180">
        <v>0</v>
      </c>
      <c r="S5750" s="180">
        <v>0</v>
      </c>
      <c r="T5750" s="180">
        <v>0</v>
      </c>
    </row>
    <row r="5751" spans="2:20" x14ac:dyDescent="0.3">
      <c r="B5751" s="19">
        <v>5748</v>
      </c>
      <c r="C5751" s="179">
        <v>0</v>
      </c>
      <c r="D5751" s="179">
        <v>0</v>
      </c>
      <c r="E5751" s="179">
        <v>51768.839801099442</v>
      </c>
      <c r="F5751" s="179">
        <v>0</v>
      </c>
      <c r="G5751" s="179">
        <v>0</v>
      </c>
      <c r="H5751" s="179">
        <v>66023.579845122309</v>
      </c>
      <c r="I5751" s="179">
        <v>0</v>
      </c>
      <c r="J5751" s="179">
        <v>0</v>
      </c>
      <c r="K5751" s="179">
        <v>0</v>
      </c>
      <c r="L5751" s="179">
        <v>0</v>
      </c>
      <c r="M5751" s="179">
        <v>18639.671527176652</v>
      </c>
      <c r="N5751" s="179">
        <v>0</v>
      </c>
      <c r="O5751" s="179">
        <v>0</v>
      </c>
      <c r="P5751" s="179">
        <v>0</v>
      </c>
      <c r="Q5751" s="179">
        <v>0</v>
      </c>
      <c r="R5751" s="180">
        <v>0</v>
      </c>
      <c r="S5751" s="180">
        <v>0</v>
      </c>
      <c r="T5751" s="180">
        <v>0</v>
      </c>
    </row>
    <row r="5752" spans="2:20" x14ac:dyDescent="0.3">
      <c r="B5752" s="19">
        <v>5749</v>
      </c>
      <c r="C5752" s="179">
        <v>0</v>
      </c>
      <c r="D5752" s="179">
        <v>0</v>
      </c>
      <c r="E5752" s="179">
        <v>12353.266299949886</v>
      </c>
      <c r="F5752" s="179">
        <v>0</v>
      </c>
      <c r="G5752" s="179">
        <v>0</v>
      </c>
      <c r="H5752" s="179">
        <v>73322.167915290163</v>
      </c>
      <c r="I5752" s="179">
        <v>0</v>
      </c>
      <c r="J5752" s="179">
        <v>0</v>
      </c>
      <c r="K5752" s="179">
        <v>0</v>
      </c>
      <c r="L5752" s="179">
        <v>0</v>
      </c>
      <c r="M5752" s="179">
        <v>34347.494883439038</v>
      </c>
      <c r="N5752" s="179">
        <v>0</v>
      </c>
      <c r="O5752" s="179">
        <v>0</v>
      </c>
      <c r="P5752" s="179">
        <v>0</v>
      </c>
      <c r="Q5752" s="179">
        <v>0</v>
      </c>
      <c r="R5752" s="180">
        <v>0</v>
      </c>
      <c r="S5752" s="180">
        <v>0</v>
      </c>
      <c r="T5752" s="180">
        <v>0</v>
      </c>
    </row>
    <row r="5753" spans="2:20" x14ac:dyDescent="0.3">
      <c r="B5753" s="19">
        <v>5750</v>
      </c>
      <c r="C5753" s="179">
        <v>0</v>
      </c>
      <c r="D5753" s="179">
        <v>0</v>
      </c>
      <c r="E5753" s="179">
        <v>48667.147446605013</v>
      </c>
      <c r="F5753" s="179">
        <v>0</v>
      </c>
      <c r="G5753" s="179">
        <v>0</v>
      </c>
      <c r="H5753" s="179">
        <v>11785.233340201366</v>
      </c>
      <c r="I5753" s="179">
        <v>0</v>
      </c>
      <c r="J5753" s="179">
        <v>0</v>
      </c>
      <c r="K5753" s="179">
        <v>0</v>
      </c>
      <c r="L5753" s="179">
        <v>0</v>
      </c>
      <c r="M5753" s="179">
        <v>196044.89292833343</v>
      </c>
      <c r="N5753" s="179">
        <v>0</v>
      </c>
      <c r="O5753" s="179">
        <v>0</v>
      </c>
      <c r="P5753" s="179">
        <v>0</v>
      </c>
      <c r="Q5753" s="179">
        <v>0</v>
      </c>
      <c r="R5753" s="180">
        <v>0</v>
      </c>
      <c r="S5753" s="180">
        <v>0</v>
      </c>
      <c r="T5753" s="180">
        <v>0</v>
      </c>
    </row>
    <row r="5754" spans="2:20" x14ac:dyDescent="0.3">
      <c r="B5754" s="19">
        <v>5751</v>
      </c>
      <c r="C5754" s="179">
        <v>0</v>
      </c>
      <c r="D5754" s="179">
        <v>0</v>
      </c>
      <c r="E5754" s="179">
        <v>381601.52949427924</v>
      </c>
      <c r="F5754" s="179">
        <v>0</v>
      </c>
      <c r="G5754" s="179">
        <v>0</v>
      </c>
      <c r="H5754" s="179">
        <v>20965.910990423796</v>
      </c>
      <c r="I5754" s="179">
        <v>0</v>
      </c>
      <c r="J5754" s="179">
        <v>0</v>
      </c>
      <c r="K5754" s="179">
        <v>0</v>
      </c>
      <c r="L5754" s="179">
        <v>0</v>
      </c>
      <c r="M5754" s="179">
        <v>28474.369190711626</v>
      </c>
      <c r="N5754" s="179">
        <v>0</v>
      </c>
      <c r="O5754" s="179">
        <v>0</v>
      </c>
      <c r="P5754" s="179">
        <v>0</v>
      </c>
      <c r="Q5754" s="179">
        <v>0</v>
      </c>
      <c r="R5754" s="180">
        <v>0</v>
      </c>
      <c r="S5754" s="180">
        <v>0</v>
      </c>
      <c r="T5754" s="180">
        <v>0</v>
      </c>
    </row>
    <row r="5755" spans="2:20" x14ac:dyDescent="0.3">
      <c r="B5755" s="19">
        <v>5752</v>
      </c>
      <c r="C5755" s="179">
        <v>0</v>
      </c>
      <c r="D5755" s="179">
        <v>0</v>
      </c>
      <c r="E5755" s="179">
        <v>52103.045335911753</v>
      </c>
      <c r="F5755" s="179">
        <v>0</v>
      </c>
      <c r="G5755" s="179">
        <v>0</v>
      </c>
      <c r="H5755" s="179">
        <v>641000.07153139729</v>
      </c>
      <c r="I5755" s="179">
        <v>0</v>
      </c>
      <c r="J5755" s="179">
        <v>0</v>
      </c>
      <c r="K5755" s="179">
        <v>0</v>
      </c>
      <c r="L5755" s="179">
        <v>0</v>
      </c>
      <c r="M5755" s="179">
        <v>169627.87442347355</v>
      </c>
      <c r="N5755" s="179">
        <v>0</v>
      </c>
      <c r="O5755" s="179">
        <v>0</v>
      </c>
      <c r="P5755" s="179">
        <v>0</v>
      </c>
      <c r="Q5755" s="179">
        <v>0</v>
      </c>
      <c r="R5755" s="180">
        <v>0</v>
      </c>
      <c r="S5755" s="180">
        <v>0</v>
      </c>
      <c r="T5755" s="180">
        <v>0</v>
      </c>
    </row>
    <row r="5756" spans="2:20" x14ac:dyDescent="0.3">
      <c r="B5756" s="19">
        <v>5753</v>
      </c>
      <c r="C5756" s="179">
        <v>0</v>
      </c>
      <c r="D5756" s="179">
        <v>0</v>
      </c>
      <c r="E5756" s="179">
        <v>2129085.4380237809</v>
      </c>
      <c r="F5756" s="179">
        <v>0</v>
      </c>
      <c r="G5756" s="179">
        <v>0</v>
      </c>
      <c r="H5756" s="179">
        <v>258344.51005131649</v>
      </c>
      <c r="I5756" s="179">
        <v>0</v>
      </c>
      <c r="J5756" s="179">
        <v>0</v>
      </c>
      <c r="K5756" s="179">
        <v>0</v>
      </c>
      <c r="L5756" s="179">
        <v>0</v>
      </c>
      <c r="M5756" s="179">
        <v>448046.2630030305</v>
      </c>
      <c r="N5756" s="179">
        <v>0</v>
      </c>
      <c r="O5756" s="179">
        <v>0</v>
      </c>
      <c r="P5756" s="179">
        <v>0</v>
      </c>
      <c r="Q5756" s="179">
        <v>0</v>
      </c>
      <c r="R5756" s="180">
        <v>0</v>
      </c>
      <c r="S5756" s="180">
        <v>0</v>
      </c>
      <c r="T5756" s="180">
        <v>0</v>
      </c>
    </row>
    <row r="5757" spans="2:20" x14ac:dyDescent="0.3">
      <c r="B5757" s="19">
        <v>5754</v>
      </c>
      <c r="C5757" s="179">
        <v>0</v>
      </c>
      <c r="D5757" s="179">
        <v>0</v>
      </c>
      <c r="E5757" s="179">
        <v>141695.40817550069</v>
      </c>
      <c r="F5757" s="179">
        <v>0</v>
      </c>
      <c r="G5757" s="179">
        <v>0</v>
      </c>
      <c r="H5757" s="179">
        <v>1085422.1052901221</v>
      </c>
      <c r="I5757" s="179">
        <v>0</v>
      </c>
      <c r="J5757" s="179">
        <v>0</v>
      </c>
      <c r="K5757" s="179">
        <v>0</v>
      </c>
      <c r="L5757" s="179">
        <v>0</v>
      </c>
      <c r="M5757" s="179">
        <v>41656.64307758151</v>
      </c>
      <c r="N5757" s="179">
        <v>0</v>
      </c>
      <c r="O5757" s="179">
        <v>0</v>
      </c>
      <c r="P5757" s="179">
        <v>0</v>
      </c>
      <c r="Q5757" s="179">
        <v>0</v>
      </c>
      <c r="R5757" s="180">
        <v>0</v>
      </c>
      <c r="S5757" s="180">
        <v>0</v>
      </c>
      <c r="T5757" s="180">
        <v>0</v>
      </c>
    </row>
    <row r="5758" spans="2:20" x14ac:dyDescent="0.3">
      <c r="B5758" s="19">
        <v>5755</v>
      </c>
      <c r="C5758" s="179">
        <v>0</v>
      </c>
      <c r="D5758" s="179">
        <v>0</v>
      </c>
      <c r="E5758" s="179">
        <v>289282.86001194397</v>
      </c>
      <c r="F5758" s="179">
        <v>0</v>
      </c>
      <c r="G5758" s="179">
        <v>0</v>
      </c>
      <c r="H5758" s="179">
        <v>36428.187073838468</v>
      </c>
      <c r="I5758" s="179">
        <v>0</v>
      </c>
      <c r="J5758" s="179">
        <v>0</v>
      </c>
      <c r="K5758" s="179">
        <v>0</v>
      </c>
      <c r="L5758" s="179">
        <v>0</v>
      </c>
      <c r="M5758" s="179">
        <v>114511.56049176786</v>
      </c>
      <c r="N5758" s="179">
        <v>0</v>
      </c>
      <c r="O5758" s="179">
        <v>0</v>
      </c>
      <c r="P5758" s="179">
        <v>0</v>
      </c>
      <c r="Q5758" s="179">
        <v>0</v>
      </c>
      <c r="R5758" s="180">
        <v>0</v>
      </c>
      <c r="S5758" s="180">
        <v>0</v>
      </c>
      <c r="T5758" s="180">
        <v>0</v>
      </c>
    </row>
    <row r="5759" spans="2:20" x14ac:dyDescent="0.3">
      <c r="B5759" s="19">
        <v>5756</v>
      </c>
      <c r="C5759" s="179">
        <v>0</v>
      </c>
      <c r="D5759" s="179">
        <v>0</v>
      </c>
      <c r="E5759" s="179">
        <v>202237.79743588626</v>
      </c>
      <c r="F5759" s="179">
        <v>1</v>
      </c>
      <c r="G5759" s="179">
        <v>312926.09494123037</v>
      </c>
      <c r="H5759" s="179">
        <v>14274.044233783367</v>
      </c>
      <c r="I5759" s="179">
        <v>0</v>
      </c>
      <c r="J5759" s="179">
        <v>0</v>
      </c>
      <c r="K5759" s="179">
        <v>0</v>
      </c>
      <c r="L5759" s="179">
        <v>0</v>
      </c>
      <c r="M5759" s="179">
        <v>22729.790622175362</v>
      </c>
      <c r="N5759" s="179">
        <v>0</v>
      </c>
      <c r="O5759" s="179">
        <v>0</v>
      </c>
      <c r="P5759" s="179">
        <v>0</v>
      </c>
      <c r="Q5759" s="179">
        <v>0</v>
      </c>
      <c r="R5759" s="180">
        <v>0</v>
      </c>
      <c r="S5759" s="180">
        <v>0</v>
      </c>
      <c r="T5759" s="180">
        <v>0</v>
      </c>
    </row>
    <row r="5760" spans="2:20" x14ac:dyDescent="0.3">
      <c r="B5760" s="19">
        <v>5757</v>
      </c>
      <c r="C5760" s="179">
        <v>0</v>
      </c>
      <c r="D5760" s="179">
        <v>0</v>
      </c>
      <c r="E5760" s="179">
        <v>775323.40640663542</v>
      </c>
      <c r="F5760" s="179">
        <v>0</v>
      </c>
      <c r="G5760" s="179">
        <v>0</v>
      </c>
      <c r="H5760" s="179">
        <v>27069.716858123138</v>
      </c>
      <c r="I5760" s="179">
        <v>0</v>
      </c>
      <c r="J5760" s="179">
        <v>0</v>
      </c>
      <c r="K5760" s="179">
        <v>0</v>
      </c>
      <c r="L5760" s="179">
        <v>0</v>
      </c>
      <c r="M5760" s="179">
        <v>2560937.8505773866</v>
      </c>
      <c r="N5760" s="179">
        <v>0</v>
      </c>
      <c r="O5760" s="179">
        <v>0</v>
      </c>
      <c r="P5760" s="179">
        <v>0</v>
      </c>
      <c r="Q5760" s="179">
        <v>0</v>
      </c>
      <c r="R5760" s="180">
        <v>0</v>
      </c>
      <c r="S5760" s="180">
        <v>0</v>
      </c>
      <c r="T5760" s="180">
        <v>0</v>
      </c>
    </row>
    <row r="5761" spans="2:20" x14ac:dyDescent="0.3">
      <c r="B5761" s="19">
        <v>5758</v>
      </c>
      <c r="C5761" s="179">
        <v>0</v>
      </c>
      <c r="D5761" s="179">
        <v>0</v>
      </c>
      <c r="E5761" s="179">
        <v>102361.7685694214</v>
      </c>
      <c r="F5761" s="179">
        <v>0</v>
      </c>
      <c r="G5761" s="179">
        <v>0</v>
      </c>
      <c r="H5761" s="179">
        <v>385644.13959205494</v>
      </c>
      <c r="I5761" s="179">
        <v>0</v>
      </c>
      <c r="J5761" s="179">
        <v>0</v>
      </c>
      <c r="K5761" s="179">
        <v>0</v>
      </c>
      <c r="L5761" s="179">
        <v>0</v>
      </c>
      <c r="M5761" s="179">
        <v>1495418.0367945447</v>
      </c>
      <c r="N5761" s="179">
        <v>0</v>
      </c>
      <c r="O5761" s="179">
        <v>0</v>
      </c>
      <c r="P5761" s="179">
        <v>0</v>
      </c>
      <c r="Q5761" s="179">
        <v>0</v>
      </c>
      <c r="R5761" s="180">
        <v>0</v>
      </c>
      <c r="S5761" s="180">
        <v>0</v>
      </c>
      <c r="T5761" s="180">
        <v>0</v>
      </c>
    </row>
    <row r="5762" spans="2:20" x14ac:dyDescent="0.3">
      <c r="B5762" s="19">
        <v>5759</v>
      </c>
      <c r="C5762" s="179">
        <v>0</v>
      </c>
      <c r="D5762" s="179">
        <v>0</v>
      </c>
      <c r="E5762" s="179">
        <v>32772.876943396594</v>
      </c>
      <c r="F5762" s="179">
        <v>0</v>
      </c>
      <c r="G5762" s="179">
        <v>0</v>
      </c>
      <c r="H5762" s="179">
        <v>13365.415327044437</v>
      </c>
      <c r="I5762" s="179">
        <v>0</v>
      </c>
      <c r="J5762" s="179">
        <v>0</v>
      </c>
      <c r="K5762" s="179">
        <v>0</v>
      </c>
      <c r="L5762" s="179">
        <v>0</v>
      </c>
      <c r="M5762" s="179">
        <v>30438.383902244328</v>
      </c>
      <c r="N5762" s="179">
        <v>0</v>
      </c>
      <c r="O5762" s="179">
        <v>0</v>
      </c>
      <c r="P5762" s="179">
        <v>0</v>
      </c>
      <c r="Q5762" s="179">
        <v>0</v>
      </c>
      <c r="R5762" s="180">
        <v>0</v>
      </c>
      <c r="S5762" s="180">
        <v>0</v>
      </c>
      <c r="T5762" s="180">
        <v>0</v>
      </c>
    </row>
    <row r="5763" spans="2:20" x14ac:dyDescent="0.3">
      <c r="B5763" s="19">
        <v>5760</v>
      </c>
      <c r="C5763" s="179">
        <v>0</v>
      </c>
      <c r="D5763" s="179">
        <v>0</v>
      </c>
      <c r="E5763" s="179">
        <v>363241.70105729724</v>
      </c>
      <c r="F5763" s="179">
        <v>0</v>
      </c>
      <c r="G5763" s="179">
        <v>0</v>
      </c>
      <c r="H5763" s="179">
        <v>269391.51697974408</v>
      </c>
      <c r="I5763" s="179">
        <v>0</v>
      </c>
      <c r="J5763" s="179">
        <v>0</v>
      </c>
      <c r="K5763" s="179">
        <v>0</v>
      </c>
      <c r="L5763" s="179">
        <v>0</v>
      </c>
      <c r="M5763" s="179">
        <v>37958.488436488995</v>
      </c>
      <c r="N5763" s="179">
        <v>0</v>
      </c>
      <c r="O5763" s="179">
        <v>0</v>
      </c>
      <c r="P5763" s="179">
        <v>0</v>
      </c>
      <c r="Q5763" s="179">
        <v>0</v>
      </c>
      <c r="R5763" s="180">
        <v>0</v>
      </c>
      <c r="S5763" s="180">
        <v>0</v>
      </c>
      <c r="T5763" s="180">
        <v>0</v>
      </c>
    </row>
    <row r="5764" spans="2:20" x14ac:dyDescent="0.3">
      <c r="B5764" s="19">
        <v>5761</v>
      </c>
      <c r="C5764" s="179">
        <v>0</v>
      </c>
      <c r="D5764" s="179">
        <v>0</v>
      </c>
      <c r="E5764" s="179">
        <v>75034.133707210349</v>
      </c>
      <c r="F5764" s="179">
        <v>0</v>
      </c>
      <c r="G5764" s="179">
        <v>0</v>
      </c>
      <c r="H5764" s="179">
        <v>26899.988631663266</v>
      </c>
      <c r="I5764" s="179">
        <v>0</v>
      </c>
      <c r="J5764" s="179">
        <v>0</v>
      </c>
      <c r="K5764" s="179">
        <v>0</v>
      </c>
      <c r="L5764" s="179">
        <v>0</v>
      </c>
      <c r="M5764" s="179">
        <v>88473.570133074798</v>
      </c>
      <c r="N5764" s="179">
        <v>0</v>
      </c>
      <c r="O5764" s="179">
        <v>0</v>
      </c>
      <c r="P5764" s="179">
        <v>0</v>
      </c>
      <c r="Q5764" s="179">
        <v>0</v>
      </c>
      <c r="R5764" s="180">
        <v>0</v>
      </c>
      <c r="S5764" s="180">
        <v>0</v>
      </c>
      <c r="T5764" s="180">
        <v>0</v>
      </c>
    </row>
    <row r="5765" spans="2:20" x14ac:dyDescent="0.3">
      <c r="B5765" s="19">
        <v>5762</v>
      </c>
      <c r="C5765" s="179">
        <v>0</v>
      </c>
      <c r="D5765" s="179">
        <v>0</v>
      </c>
      <c r="E5765" s="179">
        <v>38032.054161897926</v>
      </c>
      <c r="F5765" s="179">
        <v>0</v>
      </c>
      <c r="G5765" s="179">
        <v>0</v>
      </c>
      <c r="H5765" s="179">
        <v>296457.29365187691</v>
      </c>
      <c r="I5765" s="179">
        <v>0</v>
      </c>
      <c r="J5765" s="179">
        <v>0</v>
      </c>
      <c r="K5765" s="179">
        <v>0</v>
      </c>
      <c r="L5765" s="179">
        <v>0</v>
      </c>
      <c r="M5765" s="179">
        <v>61073.73489601531</v>
      </c>
      <c r="N5765" s="179">
        <v>0</v>
      </c>
      <c r="O5765" s="179">
        <v>0</v>
      </c>
      <c r="P5765" s="179">
        <v>0</v>
      </c>
      <c r="Q5765" s="179">
        <v>0</v>
      </c>
      <c r="R5765" s="180">
        <v>0</v>
      </c>
      <c r="S5765" s="180">
        <v>0</v>
      </c>
      <c r="T5765" s="180">
        <v>0</v>
      </c>
    </row>
    <row r="5766" spans="2:20" x14ac:dyDescent="0.3">
      <c r="B5766" s="19">
        <v>5763</v>
      </c>
      <c r="C5766" s="179">
        <v>0</v>
      </c>
      <c r="D5766" s="179">
        <v>0</v>
      </c>
      <c r="E5766" s="179">
        <v>625957.76394408103</v>
      </c>
      <c r="F5766" s="179">
        <v>0</v>
      </c>
      <c r="G5766" s="179">
        <v>0</v>
      </c>
      <c r="H5766" s="179">
        <v>16536.658106202769</v>
      </c>
      <c r="I5766" s="179">
        <v>0</v>
      </c>
      <c r="J5766" s="179">
        <v>0</v>
      </c>
      <c r="K5766" s="179">
        <v>0</v>
      </c>
      <c r="L5766" s="179">
        <v>0</v>
      </c>
      <c r="M5766" s="179">
        <v>16429.42445243687</v>
      </c>
      <c r="N5766" s="179">
        <v>0</v>
      </c>
      <c r="O5766" s="179">
        <v>0</v>
      </c>
      <c r="P5766" s="179">
        <v>0</v>
      </c>
      <c r="Q5766" s="179">
        <v>0</v>
      </c>
      <c r="R5766" s="180">
        <v>0</v>
      </c>
      <c r="S5766" s="180">
        <v>0</v>
      </c>
      <c r="T5766" s="180">
        <v>0</v>
      </c>
    </row>
    <row r="5767" spans="2:20" x14ac:dyDescent="0.3">
      <c r="B5767" s="19">
        <v>5764</v>
      </c>
      <c r="C5767" s="179">
        <v>0</v>
      </c>
      <c r="D5767" s="179">
        <v>0</v>
      </c>
      <c r="E5767" s="179">
        <v>349596.58114090894</v>
      </c>
      <c r="F5767" s="179">
        <v>0</v>
      </c>
      <c r="G5767" s="179">
        <v>0</v>
      </c>
      <c r="H5767" s="179">
        <v>746.70644314984565</v>
      </c>
      <c r="I5767" s="179">
        <v>0</v>
      </c>
      <c r="J5767" s="179">
        <v>0</v>
      </c>
      <c r="K5767" s="179">
        <v>0</v>
      </c>
      <c r="L5767" s="179">
        <v>0</v>
      </c>
      <c r="M5767" s="179">
        <v>18385.744398812709</v>
      </c>
      <c r="N5767" s="179">
        <v>0</v>
      </c>
      <c r="O5767" s="179">
        <v>0</v>
      </c>
      <c r="P5767" s="179">
        <v>0</v>
      </c>
      <c r="Q5767" s="179">
        <v>0</v>
      </c>
      <c r="R5767" s="180">
        <v>0</v>
      </c>
      <c r="S5767" s="180">
        <v>0</v>
      </c>
      <c r="T5767" s="180">
        <v>0</v>
      </c>
    </row>
    <row r="5768" spans="2:20" x14ac:dyDescent="0.3">
      <c r="B5768" s="19">
        <v>5765</v>
      </c>
      <c r="C5768" s="179">
        <v>0</v>
      </c>
      <c r="D5768" s="179">
        <v>0</v>
      </c>
      <c r="E5768" s="179">
        <v>181557.95434304507</v>
      </c>
      <c r="F5768" s="179">
        <v>0</v>
      </c>
      <c r="G5768" s="179">
        <v>0</v>
      </c>
      <c r="H5768" s="179">
        <v>106436.34748331469</v>
      </c>
      <c r="I5768" s="179">
        <v>0</v>
      </c>
      <c r="J5768" s="179">
        <v>0</v>
      </c>
      <c r="K5768" s="179">
        <v>0</v>
      </c>
      <c r="L5768" s="179">
        <v>0</v>
      </c>
      <c r="M5768" s="179">
        <v>172974.15500231422</v>
      </c>
      <c r="N5768" s="179">
        <v>0</v>
      </c>
      <c r="O5768" s="179">
        <v>0</v>
      </c>
      <c r="P5768" s="179">
        <v>0</v>
      </c>
      <c r="Q5768" s="179">
        <v>0</v>
      </c>
      <c r="R5768" s="180">
        <v>0</v>
      </c>
      <c r="S5768" s="180">
        <v>0</v>
      </c>
      <c r="T5768" s="180">
        <v>0</v>
      </c>
    </row>
    <row r="5769" spans="2:20" x14ac:dyDescent="0.3">
      <c r="B5769" s="19">
        <v>5766</v>
      </c>
      <c r="C5769" s="179">
        <v>0</v>
      </c>
      <c r="D5769" s="179">
        <v>0</v>
      </c>
      <c r="E5769" s="179">
        <v>259548.45339493969</v>
      </c>
      <c r="F5769" s="179">
        <v>0</v>
      </c>
      <c r="G5769" s="179">
        <v>0</v>
      </c>
      <c r="H5769" s="179">
        <v>11124.274201812817</v>
      </c>
      <c r="I5769" s="179">
        <v>0</v>
      </c>
      <c r="J5769" s="179">
        <v>0</v>
      </c>
      <c r="K5769" s="179">
        <v>0</v>
      </c>
      <c r="L5769" s="179">
        <v>0</v>
      </c>
      <c r="M5769" s="179">
        <v>142269.79838319501</v>
      </c>
      <c r="N5769" s="179">
        <v>0</v>
      </c>
      <c r="O5769" s="179">
        <v>0</v>
      </c>
      <c r="P5769" s="179">
        <v>0</v>
      </c>
      <c r="Q5769" s="179">
        <v>0</v>
      </c>
      <c r="R5769" s="180">
        <v>0</v>
      </c>
      <c r="S5769" s="180">
        <v>0</v>
      </c>
      <c r="T5769" s="180">
        <v>0</v>
      </c>
    </row>
    <row r="5770" spans="2:20" x14ac:dyDescent="0.3">
      <c r="B5770" s="19">
        <v>5767</v>
      </c>
      <c r="C5770" s="179">
        <v>0</v>
      </c>
      <c r="D5770" s="179">
        <v>0</v>
      </c>
      <c r="E5770" s="179">
        <v>2477.5251387825201</v>
      </c>
      <c r="F5770" s="179">
        <v>0</v>
      </c>
      <c r="G5770" s="179">
        <v>0</v>
      </c>
      <c r="H5770" s="179">
        <v>42749.58284002736</v>
      </c>
      <c r="I5770" s="179">
        <v>0</v>
      </c>
      <c r="J5770" s="179">
        <v>0</v>
      </c>
      <c r="K5770" s="179">
        <v>0</v>
      </c>
      <c r="L5770" s="179">
        <v>0</v>
      </c>
      <c r="M5770" s="179">
        <v>32483.558950554481</v>
      </c>
      <c r="N5770" s="179">
        <v>0</v>
      </c>
      <c r="O5770" s="179">
        <v>0</v>
      </c>
      <c r="P5770" s="179">
        <v>0</v>
      </c>
      <c r="Q5770" s="179">
        <v>0</v>
      </c>
      <c r="R5770" s="180">
        <v>0</v>
      </c>
      <c r="S5770" s="180">
        <v>0</v>
      </c>
      <c r="T5770" s="180">
        <v>0</v>
      </c>
    </row>
    <row r="5771" spans="2:20" x14ac:dyDescent="0.3">
      <c r="B5771" s="19">
        <v>5768</v>
      </c>
      <c r="C5771" s="179">
        <v>0</v>
      </c>
      <c r="D5771" s="179">
        <v>0</v>
      </c>
      <c r="E5771" s="179">
        <v>102849.1572176374</v>
      </c>
      <c r="F5771" s="179">
        <v>0</v>
      </c>
      <c r="G5771" s="179">
        <v>0</v>
      </c>
      <c r="H5771" s="179">
        <v>24457.897209974657</v>
      </c>
      <c r="I5771" s="179">
        <v>0</v>
      </c>
      <c r="J5771" s="179">
        <v>0</v>
      </c>
      <c r="K5771" s="179">
        <v>0</v>
      </c>
      <c r="L5771" s="179">
        <v>0</v>
      </c>
      <c r="M5771" s="179">
        <v>32429.365867651522</v>
      </c>
      <c r="N5771" s="179">
        <v>0</v>
      </c>
      <c r="O5771" s="179">
        <v>0</v>
      </c>
      <c r="P5771" s="179">
        <v>0</v>
      </c>
      <c r="Q5771" s="179">
        <v>0</v>
      </c>
      <c r="R5771" s="180">
        <v>0</v>
      </c>
      <c r="S5771" s="180">
        <v>0</v>
      </c>
      <c r="T5771" s="180">
        <v>0</v>
      </c>
    </row>
    <row r="5772" spans="2:20" x14ac:dyDescent="0.3">
      <c r="B5772" s="19">
        <v>5769</v>
      </c>
      <c r="C5772" s="179">
        <v>0</v>
      </c>
      <c r="D5772" s="179">
        <v>0</v>
      </c>
      <c r="E5772" s="179">
        <v>118872.78146800856</v>
      </c>
      <c r="F5772" s="179">
        <v>0</v>
      </c>
      <c r="G5772" s="179">
        <v>0</v>
      </c>
      <c r="H5772" s="179">
        <v>125182.6213120187</v>
      </c>
      <c r="I5772" s="179">
        <v>0</v>
      </c>
      <c r="J5772" s="179">
        <v>0</v>
      </c>
      <c r="K5772" s="179">
        <v>0</v>
      </c>
      <c r="L5772" s="179">
        <v>0</v>
      </c>
      <c r="M5772" s="179">
        <v>14752.827130046324</v>
      </c>
      <c r="N5772" s="179">
        <v>0</v>
      </c>
      <c r="O5772" s="179">
        <v>0</v>
      </c>
      <c r="P5772" s="179">
        <v>0</v>
      </c>
      <c r="Q5772" s="179">
        <v>0</v>
      </c>
      <c r="R5772" s="180">
        <v>0</v>
      </c>
      <c r="S5772" s="180">
        <v>0</v>
      </c>
      <c r="T5772" s="180">
        <v>0</v>
      </c>
    </row>
    <row r="5773" spans="2:20" x14ac:dyDescent="0.3">
      <c r="B5773" s="19">
        <v>5770</v>
      </c>
      <c r="C5773" s="179">
        <v>0</v>
      </c>
      <c r="D5773" s="179">
        <v>0</v>
      </c>
      <c r="E5773" s="179">
        <v>189756.76875771713</v>
      </c>
      <c r="F5773" s="179">
        <v>0</v>
      </c>
      <c r="G5773" s="179">
        <v>0</v>
      </c>
      <c r="H5773" s="179">
        <v>62476.565944239715</v>
      </c>
      <c r="I5773" s="179">
        <v>0</v>
      </c>
      <c r="J5773" s="179">
        <v>0</v>
      </c>
      <c r="K5773" s="179">
        <v>0</v>
      </c>
      <c r="L5773" s="179">
        <v>0</v>
      </c>
      <c r="M5773" s="179">
        <v>48999.354208250181</v>
      </c>
      <c r="N5773" s="179">
        <v>0</v>
      </c>
      <c r="O5773" s="179">
        <v>0</v>
      </c>
      <c r="P5773" s="179">
        <v>0</v>
      </c>
      <c r="Q5773" s="179">
        <v>0</v>
      </c>
      <c r="R5773" s="180">
        <v>0</v>
      </c>
      <c r="S5773" s="180">
        <v>0</v>
      </c>
      <c r="T5773" s="180">
        <v>0</v>
      </c>
    </row>
    <row r="5774" spans="2:20" x14ac:dyDescent="0.3">
      <c r="B5774" s="19">
        <v>5771</v>
      </c>
      <c r="C5774" s="179">
        <v>0</v>
      </c>
      <c r="D5774" s="179">
        <v>0</v>
      </c>
      <c r="E5774" s="179">
        <v>38636.33349514295</v>
      </c>
      <c r="F5774" s="179">
        <v>0</v>
      </c>
      <c r="G5774" s="179">
        <v>0</v>
      </c>
      <c r="H5774" s="179">
        <v>6374.2825441213636</v>
      </c>
      <c r="I5774" s="179">
        <v>0</v>
      </c>
      <c r="J5774" s="179">
        <v>0</v>
      </c>
      <c r="K5774" s="179">
        <v>0</v>
      </c>
      <c r="L5774" s="179">
        <v>0</v>
      </c>
      <c r="M5774" s="179">
        <v>55218.088267165418</v>
      </c>
      <c r="N5774" s="179">
        <v>0</v>
      </c>
      <c r="O5774" s="179">
        <v>0</v>
      </c>
      <c r="P5774" s="179">
        <v>0</v>
      </c>
      <c r="Q5774" s="179">
        <v>0</v>
      </c>
      <c r="R5774" s="180">
        <v>0</v>
      </c>
      <c r="S5774" s="180">
        <v>0</v>
      </c>
      <c r="T5774" s="180">
        <v>0</v>
      </c>
    </row>
    <row r="5775" spans="2:20" x14ac:dyDescent="0.3">
      <c r="B5775" s="19">
        <v>5772</v>
      </c>
      <c r="C5775" s="179">
        <v>0</v>
      </c>
      <c r="D5775" s="179">
        <v>0</v>
      </c>
      <c r="E5775" s="179">
        <v>43613.636336095442</v>
      </c>
      <c r="F5775" s="179">
        <v>0</v>
      </c>
      <c r="G5775" s="179">
        <v>0</v>
      </c>
      <c r="H5775" s="179">
        <v>163561.48839895331</v>
      </c>
      <c r="I5775" s="179">
        <v>0</v>
      </c>
      <c r="J5775" s="179">
        <v>0</v>
      </c>
      <c r="K5775" s="179">
        <v>0</v>
      </c>
      <c r="L5775" s="179">
        <v>0</v>
      </c>
      <c r="M5775" s="179">
        <v>86722.335877528778</v>
      </c>
      <c r="N5775" s="179">
        <v>0</v>
      </c>
      <c r="O5775" s="179">
        <v>0</v>
      </c>
      <c r="P5775" s="179">
        <v>0</v>
      </c>
      <c r="Q5775" s="179">
        <v>0</v>
      </c>
      <c r="R5775" s="180">
        <v>0</v>
      </c>
      <c r="S5775" s="180">
        <v>0</v>
      </c>
      <c r="T5775" s="180">
        <v>0</v>
      </c>
    </row>
    <row r="5776" spans="2:20" x14ac:dyDescent="0.3">
      <c r="B5776" s="19">
        <v>5773</v>
      </c>
      <c r="C5776" s="179">
        <v>0</v>
      </c>
      <c r="D5776" s="179">
        <v>0</v>
      </c>
      <c r="E5776" s="179">
        <v>145712.23040463496</v>
      </c>
      <c r="F5776" s="179">
        <v>0</v>
      </c>
      <c r="G5776" s="179">
        <v>0</v>
      </c>
      <c r="H5776" s="179">
        <v>21992.343974557112</v>
      </c>
      <c r="I5776" s="179">
        <v>0</v>
      </c>
      <c r="J5776" s="179">
        <v>0</v>
      </c>
      <c r="K5776" s="179">
        <v>0</v>
      </c>
      <c r="L5776" s="179">
        <v>0</v>
      </c>
      <c r="M5776" s="179">
        <v>30425.374521698064</v>
      </c>
      <c r="N5776" s="179">
        <v>0</v>
      </c>
      <c r="O5776" s="179">
        <v>0</v>
      </c>
      <c r="P5776" s="179">
        <v>0</v>
      </c>
      <c r="Q5776" s="179">
        <v>0</v>
      </c>
      <c r="R5776" s="180">
        <v>0</v>
      </c>
      <c r="S5776" s="180">
        <v>0</v>
      </c>
      <c r="T5776" s="180">
        <v>0</v>
      </c>
    </row>
    <row r="5777" spans="2:20" x14ac:dyDescent="0.3">
      <c r="B5777" s="19">
        <v>5774</v>
      </c>
      <c r="C5777" s="179">
        <v>0</v>
      </c>
      <c r="D5777" s="179">
        <v>0</v>
      </c>
      <c r="E5777" s="179">
        <v>257666.00730485676</v>
      </c>
      <c r="F5777" s="179">
        <v>0</v>
      </c>
      <c r="G5777" s="179">
        <v>0</v>
      </c>
      <c r="H5777" s="179">
        <v>108909.10891922422</v>
      </c>
      <c r="I5777" s="179">
        <v>0</v>
      </c>
      <c r="J5777" s="179">
        <v>0</v>
      </c>
      <c r="K5777" s="179">
        <v>0</v>
      </c>
      <c r="L5777" s="179">
        <v>0</v>
      </c>
      <c r="M5777" s="179">
        <v>337840.11087591457</v>
      </c>
      <c r="N5777" s="179">
        <v>0</v>
      </c>
      <c r="O5777" s="179">
        <v>0</v>
      </c>
      <c r="P5777" s="179">
        <v>0</v>
      </c>
      <c r="Q5777" s="179">
        <v>0</v>
      </c>
      <c r="R5777" s="180">
        <v>0</v>
      </c>
      <c r="S5777" s="180">
        <v>0</v>
      </c>
      <c r="T5777" s="180">
        <v>0</v>
      </c>
    </row>
    <row r="5778" spans="2:20" x14ac:dyDescent="0.3">
      <c r="B5778" s="19">
        <v>5775</v>
      </c>
      <c r="C5778" s="179">
        <v>0</v>
      </c>
      <c r="D5778" s="179">
        <v>0</v>
      </c>
      <c r="E5778" s="179">
        <v>10348.698521179567</v>
      </c>
      <c r="F5778" s="179">
        <v>0</v>
      </c>
      <c r="G5778" s="179">
        <v>0</v>
      </c>
      <c r="H5778" s="179">
        <v>178900.31322169193</v>
      </c>
      <c r="I5778" s="179">
        <v>0</v>
      </c>
      <c r="J5778" s="179">
        <v>0</v>
      </c>
      <c r="K5778" s="179">
        <v>0</v>
      </c>
      <c r="L5778" s="179">
        <v>0</v>
      </c>
      <c r="M5778" s="179">
        <v>5389.7117014801088</v>
      </c>
      <c r="N5778" s="179">
        <v>0</v>
      </c>
      <c r="O5778" s="179">
        <v>0</v>
      </c>
      <c r="P5778" s="179">
        <v>0</v>
      </c>
      <c r="Q5778" s="179">
        <v>0</v>
      </c>
      <c r="R5778" s="180">
        <v>0</v>
      </c>
      <c r="S5778" s="180">
        <v>0</v>
      </c>
      <c r="T5778" s="180">
        <v>0</v>
      </c>
    </row>
    <row r="5779" spans="2:20" x14ac:dyDescent="0.3">
      <c r="B5779" s="19">
        <v>5776</v>
      </c>
      <c r="C5779" s="179">
        <v>0</v>
      </c>
      <c r="D5779" s="179">
        <v>0</v>
      </c>
      <c r="E5779" s="179">
        <v>9282.7984800397226</v>
      </c>
      <c r="F5779" s="179">
        <v>0</v>
      </c>
      <c r="G5779" s="179">
        <v>0</v>
      </c>
      <c r="H5779" s="179">
        <v>156048.23646007638</v>
      </c>
      <c r="I5779" s="179">
        <v>0</v>
      </c>
      <c r="J5779" s="179">
        <v>0</v>
      </c>
      <c r="K5779" s="179">
        <v>0</v>
      </c>
      <c r="L5779" s="179">
        <v>0</v>
      </c>
      <c r="M5779" s="179">
        <v>270461.92021430982</v>
      </c>
      <c r="N5779" s="179">
        <v>0</v>
      </c>
      <c r="O5779" s="179">
        <v>0</v>
      </c>
      <c r="P5779" s="179">
        <v>0</v>
      </c>
      <c r="Q5779" s="179">
        <v>0</v>
      </c>
      <c r="R5779" s="180">
        <v>0</v>
      </c>
      <c r="S5779" s="180">
        <v>0</v>
      </c>
      <c r="T5779" s="180">
        <v>0</v>
      </c>
    </row>
    <row r="5780" spans="2:20" x14ac:dyDescent="0.3">
      <c r="B5780" s="19">
        <v>5777</v>
      </c>
      <c r="C5780" s="179">
        <v>0</v>
      </c>
      <c r="D5780" s="179">
        <v>0</v>
      </c>
      <c r="E5780" s="179">
        <v>14993.248608300566</v>
      </c>
      <c r="F5780" s="179">
        <v>0</v>
      </c>
      <c r="G5780" s="179">
        <v>0</v>
      </c>
      <c r="H5780" s="179">
        <v>194662.86783317078</v>
      </c>
      <c r="I5780" s="179">
        <v>0</v>
      </c>
      <c r="J5780" s="179">
        <v>0</v>
      </c>
      <c r="K5780" s="179">
        <v>0</v>
      </c>
      <c r="L5780" s="179">
        <v>0</v>
      </c>
      <c r="M5780" s="179">
        <v>24274.219622630288</v>
      </c>
      <c r="N5780" s="179">
        <v>0</v>
      </c>
      <c r="O5780" s="179">
        <v>0</v>
      </c>
      <c r="P5780" s="179">
        <v>0</v>
      </c>
      <c r="Q5780" s="179">
        <v>0</v>
      </c>
      <c r="R5780" s="180">
        <v>0</v>
      </c>
      <c r="S5780" s="180">
        <v>0</v>
      </c>
      <c r="T5780" s="180">
        <v>0</v>
      </c>
    </row>
    <row r="5781" spans="2:20" x14ac:dyDescent="0.3">
      <c r="B5781" s="19">
        <v>5778</v>
      </c>
      <c r="C5781" s="179">
        <v>0</v>
      </c>
      <c r="D5781" s="179">
        <v>0</v>
      </c>
      <c r="E5781" s="179">
        <v>132996.26008693228</v>
      </c>
      <c r="F5781" s="179">
        <v>0</v>
      </c>
      <c r="G5781" s="179">
        <v>0</v>
      </c>
      <c r="H5781" s="179">
        <v>343515.74112911156</v>
      </c>
      <c r="I5781" s="179">
        <v>0</v>
      </c>
      <c r="J5781" s="179">
        <v>0</v>
      </c>
      <c r="K5781" s="179">
        <v>0</v>
      </c>
      <c r="L5781" s="179">
        <v>0</v>
      </c>
      <c r="M5781" s="179">
        <v>463471.48782853043</v>
      </c>
      <c r="N5781" s="179">
        <v>0</v>
      </c>
      <c r="O5781" s="179">
        <v>0</v>
      </c>
      <c r="P5781" s="179">
        <v>0</v>
      </c>
      <c r="Q5781" s="179">
        <v>0</v>
      </c>
      <c r="R5781" s="180">
        <v>0</v>
      </c>
      <c r="S5781" s="180">
        <v>0</v>
      </c>
      <c r="T5781" s="180">
        <v>0</v>
      </c>
    </row>
    <row r="5782" spans="2:20" x14ac:dyDescent="0.3">
      <c r="B5782" s="19">
        <v>5779</v>
      </c>
      <c r="C5782" s="179">
        <v>0</v>
      </c>
      <c r="D5782" s="179">
        <v>0</v>
      </c>
      <c r="E5782" s="179">
        <v>44967.222747249361</v>
      </c>
      <c r="F5782" s="179">
        <v>0</v>
      </c>
      <c r="G5782" s="179">
        <v>0</v>
      </c>
      <c r="H5782" s="179">
        <v>47833.881933985802</v>
      </c>
      <c r="I5782" s="179">
        <v>0</v>
      </c>
      <c r="J5782" s="179">
        <v>0</v>
      </c>
      <c r="K5782" s="179">
        <v>0</v>
      </c>
      <c r="L5782" s="179">
        <v>0</v>
      </c>
      <c r="M5782" s="179">
        <v>87625.518369190017</v>
      </c>
      <c r="N5782" s="179">
        <v>0</v>
      </c>
      <c r="O5782" s="179">
        <v>0</v>
      </c>
      <c r="P5782" s="179">
        <v>0</v>
      </c>
      <c r="Q5782" s="179">
        <v>0</v>
      </c>
      <c r="R5782" s="180">
        <v>0</v>
      </c>
      <c r="S5782" s="180">
        <v>0</v>
      </c>
      <c r="T5782" s="180">
        <v>0</v>
      </c>
    </row>
    <row r="5783" spans="2:20" x14ac:dyDescent="0.3">
      <c r="B5783" s="19">
        <v>5780</v>
      </c>
      <c r="C5783" s="179">
        <v>0</v>
      </c>
      <c r="D5783" s="179">
        <v>0</v>
      </c>
      <c r="E5783" s="179">
        <v>60158.212512693586</v>
      </c>
      <c r="F5783" s="179">
        <v>0</v>
      </c>
      <c r="G5783" s="179">
        <v>0</v>
      </c>
      <c r="H5783" s="179">
        <v>292743.19630483259</v>
      </c>
      <c r="I5783" s="179">
        <v>0</v>
      </c>
      <c r="J5783" s="179">
        <v>0</v>
      </c>
      <c r="K5783" s="179">
        <v>0</v>
      </c>
      <c r="L5783" s="179">
        <v>0</v>
      </c>
      <c r="M5783" s="179">
        <v>2430.2180563590141</v>
      </c>
      <c r="N5783" s="179">
        <v>0</v>
      </c>
      <c r="O5783" s="179">
        <v>0</v>
      </c>
      <c r="P5783" s="179">
        <v>0</v>
      </c>
      <c r="Q5783" s="179">
        <v>0</v>
      </c>
      <c r="R5783" s="180">
        <v>0</v>
      </c>
      <c r="S5783" s="180">
        <v>0</v>
      </c>
      <c r="T5783" s="180">
        <v>0</v>
      </c>
    </row>
    <row r="5784" spans="2:20" x14ac:dyDescent="0.3">
      <c r="B5784" s="19">
        <v>5781</v>
      </c>
      <c r="C5784" s="179">
        <v>0</v>
      </c>
      <c r="D5784" s="179">
        <v>0</v>
      </c>
      <c r="E5784" s="179">
        <v>143253.83459085226</v>
      </c>
      <c r="F5784" s="179">
        <v>0</v>
      </c>
      <c r="G5784" s="179">
        <v>0</v>
      </c>
      <c r="H5784" s="179">
        <v>20944.537705599825</v>
      </c>
      <c r="I5784" s="179">
        <v>0</v>
      </c>
      <c r="J5784" s="179">
        <v>0</v>
      </c>
      <c r="K5784" s="179">
        <v>0</v>
      </c>
      <c r="L5784" s="179">
        <v>0</v>
      </c>
      <c r="M5784" s="179">
        <v>145130.59137777</v>
      </c>
      <c r="N5784" s="179">
        <v>0</v>
      </c>
      <c r="O5784" s="179">
        <v>0</v>
      </c>
      <c r="P5784" s="179">
        <v>0</v>
      </c>
      <c r="Q5784" s="179">
        <v>0</v>
      </c>
      <c r="R5784" s="180">
        <v>0</v>
      </c>
      <c r="S5784" s="180">
        <v>0</v>
      </c>
      <c r="T5784" s="180">
        <v>0</v>
      </c>
    </row>
    <row r="5785" spans="2:20" x14ac:dyDescent="0.3">
      <c r="B5785" s="19">
        <v>5782</v>
      </c>
      <c r="C5785" s="179">
        <v>0</v>
      </c>
      <c r="D5785" s="179">
        <v>0</v>
      </c>
      <c r="E5785" s="179">
        <v>401065.57603343646</v>
      </c>
      <c r="F5785" s="179">
        <v>0</v>
      </c>
      <c r="G5785" s="179">
        <v>0</v>
      </c>
      <c r="H5785" s="179">
        <v>56872.216470751227</v>
      </c>
      <c r="I5785" s="179">
        <v>0</v>
      </c>
      <c r="J5785" s="179">
        <v>0</v>
      </c>
      <c r="K5785" s="179">
        <v>0</v>
      </c>
      <c r="L5785" s="179">
        <v>0</v>
      </c>
      <c r="M5785" s="179">
        <v>125232.35762682139</v>
      </c>
      <c r="N5785" s="179">
        <v>0</v>
      </c>
      <c r="O5785" s="179">
        <v>0</v>
      </c>
      <c r="P5785" s="179">
        <v>0</v>
      </c>
      <c r="Q5785" s="179">
        <v>0</v>
      </c>
      <c r="R5785" s="180">
        <v>0</v>
      </c>
      <c r="S5785" s="180">
        <v>0</v>
      </c>
      <c r="T5785" s="180">
        <v>0</v>
      </c>
    </row>
    <row r="5786" spans="2:20" x14ac:dyDescent="0.3">
      <c r="B5786" s="19">
        <v>5783</v>
      </c>
      <c r="C5786" s="179">
        <v>0</v>
      </c>
      <c r="D5786" s="179">
        <v>0</v>
      </c>
      <c r="E5786" s="179">
        <v>63605.866953973433</v>
      </c>
      <c r="F5786" s="179">
        <v>0</v>
      </c>
      <c r="G5786" s="179">
        <v>0</v>
      </c>
      <c r="H5786" s="179">
        <v>209481.36658190357</v>
      </c>
      <c r="I5786" s="179">
        <v>0</v>
      </c>
      <c r="J5786" s="179">
        <v>0</v>
      </c>
      <c r="K5786" s="179">
        <v>0</v>
      </c>
      <c r="L5786" s="179">
        <v>0</v>
      </c>
      <c r="M5786" s="179">
        <v>5060.4717888840269</v>
      </c>
      <c r="N5786" s="179">
        <v>0</v>
      </c>
      <c r="O5786" s="179">
        <v>0</v>
      </c>
      <c r="P5786" s="179">
        <v>0</v>
      </c>
      <c r="Q5786" s="179">
        <v>0</v>
      </c>
      <c r="R5786" s="180">
        <v>0</v>
      </c>
      <c r="S5786" s="180">
        <v>0</v>
      </c>
      <c r="T5786" s="180">
        <v>0</v>
      </c>
    </row>
    <row r="5787" spans="2:20" x14ac:dyDescent="0.3">
      <c r="B5787" s="19">
        <v>5784</v>
      </c>
      <c r="C5787" s="179">
        <v>0</v>
      </c>
      <c r="D5787" s="179">
        <v>0</v>
      </c>
      <c r="E5787" s="179">
        <v>162450.04919702784</v>
      </c>
      <c r="F5787" s="179">
        <v>0</v>
      </c>
      <c r="G5787" s="179">
        <v>0</v>
      </c>
      <c r="H5787" s="179">
        <v>119252.18422594552</v>
      </c>
      <c r="I5787" s="179">
        <v>0</v>
      </c>
      <c r="J5787" s="179">
        <v>0</v>
      </c>
      <c r="K5787" s="179">
        <v>0</v>
      </c>
      <c r="L5787" s="179">
        <v>0</v>
      </c>
      <c r="M5787" s="179">
        <v>60761.116439171048</v>
      </c>
      <c r="N5787" s="179">
        <v>0</v>
      </c>
      <c r="O5787" s="179">
        <v>0</v>
      </c>
      <c r="P5787" s="179">
        <v>0</v>
      </c>
      <c r="Q5787" s="179">
        <v>0</v>
      </c>
      <c r="R5787" s="180">
        <v>0</v>
      </c>
      <c r="S5787" s="180">
        <v>0</v>
      </c>
      <c r="T5787" s="180">
        <v>0</v>
      </c>
    </row>
    <row r="5788" spans="2:20" x14ac:dyDescent="0.3">
      <c r="B5788" s="19">
        <v>5785</v>
      </c>
      <c r="C5788" s="179">
        <v>0</v>
      </c>
      <c r="D5788" s="179">
        <v>0</v>
      </c>
      <c r="E5788" s="179">
        <v>207502.09582657181</v>
      </c>
      <c r="F5788" s="179">
        <v>0</v>
      </c>
      <c r="G5788" s="179">
        <v>0</v>
      </c>
      <c r="H5788" s="179">
        <v>32038.204713381496</v>
      </c>
      <c r="I5788" s="179">
        <v>0</v>
      </c>
      <c r="J5788" s="179">
        <v>0</v>
      </c>
      <c r="K5788" s="179">
        <v>0</v>
      </c>
      <c r="L5788" s="179">
        <v>0</v>
      </c>
      <c r="M5788" s="179">
        <v>288935.38943986525</v>
      </c>
      <c r="N5788" s="179">
        <v>0</v>
      </c>
      <c r="O5788" s="179">
        <v>0</v>
      </c>
      <c r="P5788" s="179">
        <v>0</v>
      </c>
      <c r="Q5788" s="179">
        <v>0</v>
      </c>
      <c r="R5788" s="180">
        <v>0</v>
      </c>
      <c r="S5788" s="180">
        <v>0</v>
      </c>
      <c r="T5788" s="180">
        <v>0</v>
      </c>
    </row>
    <row r="5789" spans="2:20" x14ac:dyDescent="0.3">
      <c r="B5789" s="19">
        <v>5786</v>
      </c>
      <c r="C5789" s="179">
        <v>0</v>
      </c>
      <c r="D5789" s="179">
        <v>0</v>
      </c>
      <c r="E5789" s="179">
        <v>57505.175358136272</v>
      </c>
      <c r="F5789" s="179">
        <v>0</v>
      </c>
      <c r="G5789" s="179">
        <v>0</v>
      </c>
      <c r="H5789" s="179">
        <v>200088.97627145489</v>
      </c>
      <c r="I5789" s="179">
        <v>0</v>
      </c>
      <c r="J5789" s="179">
        <v>0</v>
      </c>
      <c r="K5789" s="179">
        <v>0</v>
      </c>
      <c r="L5789" s="179">
        <v>0</v>
      </c>
      <c r="M5789" s="179">
        <v>12443.415882170766</v>
      </c>
      <c r="N5789" s="179">
        <v>0</v>
      </c>
      <c r="O5789" s="179">
        <v>0</v>
      </c>
      <c r="P5789" s="179">
        <v>0</v>
      </c>
      <c r="Q5789" s="179">
        <v>0</v>
      </c>
      <c r="R5789" s="180">
        <v>0</v>
      </c>
      <c r="S5789" s="180">
        <v>0</v>
      </c>
      <c r="T5789" s="180">
        <v>0</v>
      </c>
    </row>
    <row r="5790" spans="2:20" x14ac:dyDescent="0.3">
      <c r="B5790" s="19">
        <v>5787</v>
      </c>
      <c r="C5790" s="179">
        <v>0</v>
      </c>
      <c r="D5790" s="179">
        <v>0</v>
      </c>
      <c r="E5790" s="179">
        <v>297512.15812233672</v>
      </c>
      <c r="F5790" s="179">
        <v>0</v>
      </c>
      <c r="G5790" s="179">
        <v>0</v>
      </c>
      <c r="H5790" s="179">
        <v>39410.385845651661</v>
      </c>
      <c r="I5790" s="179">
        <v>0</v>
      </c>
      <c r="J5790" s="179">
        <v>0</v>
      </c>
      <c r="K5790" s="179">
        <v>0</v>
      </c>
      <c r="L5790" s="179">
        <v>0</v>
      </c>
      <c r="M5790" s="179">
        <v>68480.08288250168</v>
      </c>
      <c r="N5790" s="179">
        <v>0</v>
      </c>
      <c r="O5790" s="179">
        <v>0</v>
      </c>
      <c r="P5790" s="179">
        <v>0</v>
      </c>
      <c r="Q5790" s="179">
        <v>0</v>
      </c>
      <c r="R5790" s="180">
        <v>0</v>
      </c>
      <c r="S5790" s="180">
        <v>0</v>
      </c>
      <c r="T5790" s="180">
        <v>0</v>
      </c>
    </row>
    <row r="5791" spans="2:20" x14ac:dyDescent="0.3">
      <c r="B5791" s="19">
        <v>5788</v>
      </c>
      <c r="C5791" s="179">
        <v>0</v>
      </c>
      <c r="D5791" s="179">
        <v>0</v>
      </c>
      <c r="E5791" s="179">
        <v>11843.173659144426</v>
      </c>
      <c r="F5791" s="179">
        <v>0</v>
      </c>
      <c r="G5791" s="179">
        <v>0</v>
      </c>
      <c r="H5791" s="179">
        <v>187878.05338815608</v>
      </c>
      <c r="I5791" s="179">
        <v>0</v>
      </c>
      <c r="J5791" s="179">
        <v>0</v>
      </c>
      <c r="K5791" s="179">
        <v>0</v>
      </c>
      <c r="L5791" s="179">
        <v>0</v>
      </c>
      <c r="M5791" s="179">
        <v>14152.666809690083</v>
      </c>
      <c r="N5791" s="179">
        <v>0</v>
      </c>
      <c r="O5791" s="179">
        <v>0</v>
      </c>
      <c r="P5791" s="179">
        <v>0</v>
      </c>
      <c r="Q5791" s="179">
        <v>0</v>
      </c>
      <c r="R5791" s="180">
        <v>0</v>
      </c>
      <c r="S5791" s="180">
        <v>0</v>
      </c>
      <c r="T5791" s="180">
        <v>0</v>
      </c>
    </row>
    <row r="5792" spans="2:20" x14ac:dyDescent="0.3">
      <c r="B5792" s="19">
        <v>5789</v>
      </c>
      <c r="C5792" s="179">
        <v>0</v>
      </c>
      <c r="D5792" s="179">
        <v>0</v>
      </c>
      <c r="E5792" s="179">
        <v>438230.28247129713</v>
      </c>
      <c r="F5792" s="179">
        <v>0</v>
      </c>
      <c r="G5792" s="179">
        <v>0</v>
      </c>
      <c r="H5792" s="179">
        <v>354408.10603914037</v>
      </c>
      <c r="I5792" s="179">
        <v>0</v>
      </c>
      <c r="J5792" s="179">
        <v>0</v>
      </c>
      <c r="K5792" s="179">
        <v>0</v>
      </c>
      <c r="L5792" s="179">
        <v>0</v>
      </c>
      <c r="M5792" s="179">
        <v>24792.623646507283</v>
      </c>
      <c r="N5792" s="179">
        <v>0</v>
      </c>
      <c r="O5792" s="179">
        <v>0</v>
      </c>
      <c r="P5792" s="179">
        <v>0</v>
      </c>
      <c r="Q5792" s="179">
        <v>0</v>
      </c>
      <c r="R5792" s="180">
        <v>0</v>
      </c>
      <c r="S5792" s="180">
        <v>0</v>
      </c>
      <c r="T5792" s="180">
        <v>0</v>
      </c>
    </row>
    <row r="5793" spans="2:20" x14ac:dyDescent="0.3">
      <c r="B5793" s="19">
        <v>5790</v>
      </c>
      <c r="C5793" s="179">
        <v>0</v>
      </c>
      <c r="D5793" s="179">
        <v>0</v>
      </c>
      <c r="E5793" s="179">
        <v>158849.3050117048</v>
      </c>
      <c r="F5793" s="179">
        <v>0</v>
      </c>
      <c r="G5793" s="179">
        <v>0</v>
      </c>
      <c r="H5793" s="179">
        <v>41463.175577522423</v>
      </c>
      <c r="I5793" s="179">
        <v>0</v>
      </c>
      <c r="J5793" s="179">
        <v>0</v>
      </c>
      <c r="K5793" s="179">
        <v>0</v>
      </c>
      <c r="L5793" s="179">
        <v>0</v>
      </c>
      <c r="M5793" s="179">
        <v>65590.716593610909</v>
      </c>
      <c r="N5793" s="179">
        <v>0</v>
      </c>
      <c r="O5793" s="179">
        <v>0</v>
      </c>
      <c r="P5793" s="179">
        <v>0</v>
      </c>
      <c r="Q5793" s="179">
        <v>0</v>
      </c>
      <c r="R5793" s="180">
        <v>0</v>
      </c>
      <c r="S5793" s="180">
        <v>0</v>
      </c>
      <c r="T5793" s="180">
        <v>0</v>
      </c>
    </row>
    <row r="5794" spans="2:20" x14ac:dyDescent="0.3">
      <c r="B5794" s="19">
        <v>5791</v>
      </c>
      <c r="C5794" s="179">
        <v>0</v>
      </c>
      <c r="D5794" s="179">
        <v>0</v>
      </c>
      <c r="E5794" s="179">
        <v>46308.323881665026</v>
      </c>
      <c r="F5794" s="179">
        <v>1</v>
      </c>
      <c r="G5794" s="179">
        <v>202303.67716076734</v>
      </c>
      <c r="H5794" s="179">
        <v>319509.23892900755</v>
      </c>
      <c r="I5794" s="179">
        <v>0</v>
      </c>
      <c r="J5794" s="179">
        <v>0</v>
      </c>
      <c r="K5794" s="179">
        <v>0</v>
      </c>
      <c r="L5794" s="179">
        <v>0</v>
      </c>
      <c r="M5794" s="179">
        <v>8081.2447756465281</v>
      </c>
      <c r="N5794" s="179">
        <v>0</v>
      </c>
      <c r="O5794" s="179">
        <v>0</v>
      </c>
      <c r="P5794" s="179">
        <v>0</v>
      </c>
      <c r="Q5794" s="179">
        <v>0</v>
      </c>
      <c r="R5794" s="180">
        <v>0</v>
      </c>
      <c r="S5794" s="180">
        <v>0</v>
      </c>
      <c r="T5794" s="180">
        <v>0</v>
      </c>
    </row>
    <row r="5795" spans="2:20" x14ac:dyDescent="0.3">
      <c r="B5795" s="19">
        <v>5792</v>
      </c>
      <c r="C5795" s="179">
        <v>0</v>
      </c>
      <c r="D5795" s="179">
        <v>0</v>
      </c>
      <c r="E5795" s="179">
        <v>191920.49330836715</v>
      </c>
      <c r="F5795" s="179">
        <v>0</v>
      </c>
      <c r="G5795" s="179">
        <v>0</v>
      </c>
      <c r="H5795" s="179">
        <v>34488.320304800211</v>
      </c>
      <c r="I5795" s="179">
        <v>0</v>
      </c>
      <c r="J5795" s="179">
        <v>0</v>
      </c>
      <c r="K5795" s="179">
        <v>0</v>
      </c>
      <c r="L5795" s="179">
        <v>0</v>
      </c>
      <c r="M5795" s="179">
        <v>10318.894091203487</v>
      </c>
      <c r="N5795" s="179">
        <v>0</v>
      </c>
      <c r="O5795" s="179">
        <v>0</v>
      </c>
      <c r="P5795" s="179">
        <v>0</v>
      </c>
      <c r="Q5795" s="179">
        <v>0</v>
      </c>
      <c r="R5795" s="180">
        <v>0</v>
      </c>
      <c r="S5795" s="180">
        <v>0</v>
      </c>
      <c r="T5795" s="180">
        <v>0</v>
      </c>
    </row>
    <row r="5796" spans="2:20" x14ac:dyDescent="0.3">
      <c r="B5796" s="19">
        <v>5793</v>
      </c>
      <c r="C5796" s="179">
        <v>0</v>
      </c>
      <c r="D5796" s="179">
        <v>0</v>
      </c>
      <c r="E5796" s="179">
        <v>198203.19304719075</v>
      </c>
      <c r="F5796" s="179">
        <v>0</v>
      </c>
      <c r="G5796" s="179">
        <v>0</v>
      </c>
      <c r="H5796" s="179">
        <v>1023297.3190588362</v>
      </c>
      <c r="I5796" s="179">
        <v>0</v>
      </c>
      <c r="J5796" s="179">
        <v>0</v>
      </c>
      <c r="K5796" s="179">
        <v>61975.323400909474</v>
      </c>
      <c r="L5796" s="179">
        <v>1</v>
      </c>
      <c r="M5796" s="179">
        <v>262234.89927374304</v>
      </c>
      <c r="N5796" s="179">
        <v>0</v>
      </c>
      <c r="O5796" s="179">
        <v>0</v>
      </c>
      <c r="P5796" s="179">
        <v>0</v>
      </c>
      <c r="Q5796" s="179">
        <v>0</v>
      </c>
      <c r="R5796" s="180">
        <v>0</v>
      </c>
      <c r="S5796" s="180">
        <v>61975.323400909474</v>
      </c>
      <c r="T5796" s="180">
        <v>0</v>
      </c>
    </row>
    <row r="5797" spans="2:20" x14ac:dyDescent="0.3">
      <c r="B5797" s="19">
        <v>5794</v>
      </c>
      <c r="C5797" s="179">
        <v>0</v>
      </c>
      <c r="D5797" s="179">
        <v>0</v>
      </c>
      <c r="E5797" s="179">
        <v>96656.574539375972</v>
      </c>
      <c r="F5797" s="179">
        <v>0</v>
      </c>
      <c r="G5797" s="179">
        <v>0</v>
      </c>
      <c r="H5797" s="179">
        <v>331242.52632947394</v>
      </c>
      <c r="I5797" s="179">
        <v>0</v>
      </c>
      <c r="J5797" s="179">
        <v>0</v>
      </c>
      <c r="K5797" s="179">
        <v>0</v>
      </c>
      <c r="L5797" s="179">
        <v>0</v>
      </c>
      <c r="M5797" s="179">
        <v>47206.305983825929</v>
      </c>
      <c r="N5797" s="179">
        <v>0</v>
      </c>
      <c r="O5797" s="179">
        <v>0</v>
      </c>
      <c r="P5797" s="179">
        <v>0</v>
      </c>
      <c r="Q5797" s="179">
        <v>0</v>
      </c>
      <c r="R5797" s="180">
        <v>0</v>
      </c>
      <c r="S5797" s="180">
        <v>0</v>
      </c>
      <c r="T5797" s="180">
        <v>0</v>
      </c>
    </row>
    <row r="5798" spans="2:20" x14ac:dyDescent="0.3">
      <c r="B5798" s="19">
        <v>5795</v>
      </c>
      <c r="C5798" s="179">
        <v>0</v>
      </c>
      <c r="D5798" s="179">
        <v>0</v>
      </c>
      <c r="E5798" s="179">
        <v>68617.911872371609</v>
      </c>
      <c r="F5798" s="179">
        <v>0</v>
      </c>
      <c r="G5798" s="179">
        <v>0</v>
      </c>
      <c r="H5798" s="179">
        <v>174448.40191242384</v>
      </c>
      <c r="I5798" s="179">
        <v>0</v>
      </c>
      <c r="J5798" s="179">
        <v>0</v>
      </c>
      <c r="K5798" s="179">
        <v>0</v>
      </c>
      <c r="L5798" s="179">
        <v>0</v>
      </c>
      <c r="M5798" s="179">
        <v>173205.73940390427</v>
      </c>
      <c r="N5798" s="179">
        <v>0</v>
      </c>
      <c r="O5798" s="179">
        <v>0</v>
      </c>
      <c r="P5798" s="179">
        <v>0</v>
      </c>
      <c r="Q5798" s="179">
        <v>0</v>
      </c>
      <c r="R5798" s="180">
        <v>0</v>
      </c>
      <c r="S5798" s="180">
        <v>0</v>
      </c>
      <c r="T5798" s="180">
        <v>0</v>
      </c>
    </row>
    <row r="5799" spans="2:20" x14ac:dyDescent="0.3">
      <c r="B5799" s="19">
        <v>5796</v>
      </c>
      <c r="C5799" s="179">
        <v>0</v>
      </c>
      <c r="D5799" s="179">
        <v>0</v>
      </c>
      <c r="E5799" s="179">
        <v>453269.45888788241</v>
      </c>
      <c r="F5799" s="179">
        <v>0</v>
      </c>
      <c r="G5799" s="179">
        <v>0</v>
      </c>
      <c r="H5799" s="179">
        <v>13817.91433723955</v>
      </c>
      <c r="I5799" s="179">
        <v>0</v>
      </c>
      <c r="J5799" s="179">
        <v>0</v>
      </c>
      <c r="K5799" s="179">
        <v>0</v>
      </c>
      <c r="L5799" s="179">
        <v>0</v>
      </c>
      <c r="M5799" s="179">
        <v>41495.372545081314</v>
      </c>
      <c r="N5799" s="179">
        <v>0</v>
      </c>
      <c r="O5799" s="179">
        <v>0</v>
      </c>
      <c r="P5799" s="179">
        <v>0</v>
      </c>
      <c r="Q5799" s="179">
        <v>0</v>
      </c>
      <c r="R5799" s="180">
        <v>0</v>
      </c>
      <c r="S5799" s="180">
        <v>0</v>
      </c>
      <c r="T5799" s="180">
        <v>0</v>
      </c>
    </row>
    <row r="5800" spans="2:20" x14ac:dyDescent="0.3">
      <c r="B5800" s="19">
        <v>5797</v>
      </c>
      <c r="C5800" s="179">
        <v>0</v>
      </c>
      <c r="D5800" s="179">
        <v>0</v>
      </c>
      <c r="E5800" s="179">
        <v>41866.414342465476</v>
      </c>
      <c r="F5800" s="179">
        <v>0</v>
      </c>
      <c r="G5800" s="179">
        <v>0</v>
      </c>
      <c r="H5800" s="179">
        <v>250296.68872284322</v>
      </c>
      <c r="I5800" s="179">
        <v>0</v>
      </c>
      <c r="J5800" s="179">
        <v>0</v>
      </c>
      <c r="K5800" s="179">
        <v>0</v>
      </c>
      <c r="L5800" s="179">
        <v>0</v>
      </c>
      <c r="M5800" s="179">
        <v>106558.36352855781</v>
      </c>
      <c r="N5800" s="179">
        <v>0</v>
      </c>
      <c r="O5800" s="179">
        <v>0</v>
      </c>
      <c r="P5800" s="179">
        <v>0</v>
      </c>
      <c r="Q5800" s="179">
        <v>0</v>
      </c>
      <c r="R5800" s="180">
        <v>0</v>
      </c>
      <c r="S5800" s="180">
        <v>0</v>
      </c>
      <c r="T5800" s="180">
        <v>0</v>
      </c>
    </row>
    <row r="5801" spans="2:20" x14ac:dyDescent="0.3">
      <c r="B5801" s="19">
        <v>5798</v>
      </c>
      <c r="C5801" s="179">
        <v>0</v>
      </c>
      <c r="D5801" s="179">
        <v>0</v>
      </c>
      <c r="E5801" s="179">
        <v>838757.53031794215</v>
      </c>
      <c r="F5801" s="179">
        <v>0</v>
      </c>
      <c r="G5801" s="179">
        <v>0</v>
      </c>
      <c r="H5801" s="179">
        <v>1835189.5403039819</v>
      </c>
      <c r="I5801" s="179">
        <v>0</v>
      </c>
      <c r="J5801" s="179">
        <v>0</v>
      </c>
      <c r="K5801" s="179">
        <v>0</v>
      </c>
      <c r="L5801" s="179">
        <v>0</v>
      </c>
      <c r="M5801" s="179">
        <v>8124.7836517196956</v>
      </c>
      <c r="N5801" s="179">
        <v>0</v>
      </c>
      <c r="O5801" s="179">
        <v>0</v>
      </c>
      <c r="P5801" s="179">
        <v>0</v>
      </c>
      <c r="Q5801" s="179">
        <v>0</v>
      </c>
      <c r="R5801" s="180">
        <v>0</v>
      </c>
      <c r="S5801" s="180">
        <v>0</v>
      </c>
      <c r="T5801" s="180">
        <v>0</v>
      </c>
    </row>
    <row r="5802" spans="2:20" x14ac:dyDescent="0.3">
      <c r="B5802" s="19">
        <v>5799</v>
      </c>
      <c r="C5802" s="179">
        <v>0</v>
      </c>
      <c r="D5802" s="179">
        <v>0</v>
      </c>
      <c r="E5802" s="179">
        <v>133992.94832175176</v>
      </c>
      <c r="F5802" s="179">
        <v>0</v>
      </c>
      <c r="G5802" s="179">
        <v>0</v>
      </c>
      <c r="H5802" s="179">
        <v>69895.206687467376</v>
      </c>
      <c r="I5802" s="179">
        <v>0</v>
      </c>
      <c r="J5802" s="179">
        <v>0</v>
      </c>
      <c r="K5802" s="179">
        <v>0</v>
      </c>
      <c r="L5802" s="179">
        <v>0</v>
      </c>
      <c r="M5802" s="179">
        <v>114023.97739524649</v>
      </c>
      <c r="N5802" s="179">
        <v>0</v>
      </c>
      <c r="O5802" s="179">
        <v>0</v>
      </c>
      <c r="P5802" s="179">
        <v>0</v>
      </c>
      <c r="Q5802" s="179">
        <v>0</v>
      </c>
      <c r="R5802" s="180">
        <v>0</v>
      </c>
      <c r="S5802" s="180">
        <v>0</v>
      </c>
      <c r="T5802" s="180">
        <v>0</v>
      </c>
    </row>
    <row r="5803" spans="2:20" x14ac:dyDescent="0.3">
      <c r="B5803" s="19">
        <v>5800</v>
      </c>
      <c r="C5803" s="179">
        <v>0</v>
      </c>
      <c r="D5803" s="179">
        <v>0</v>
      </c>
      <c r="E5803" s="179">
        <v>127237.21964488259</v>
      </c>
      <c r="F5803" s="179">
        <v>0</v>
      </c>
      <c r="G5803" s="179">
        <v>0</v>
      </c>
      <c r="H5803" s="179">
        <v>146406.6054536959</v>
      </c>
      <c r="I5803" s="179">
        <v>0</v>
      </c>
      <c r="J5803" s="179">
        <v>0</v>
      </c>
      <c r="K5803" s="179">
        <v>0</v>
      </c>
      <c r="L5803" s="179">
        <v>0</v>
      </c>
      <c r="M5803" s="179">
        <v>15685.046437641658</v>
      </c>
      <c r="N5803" s="179">
        <v>0</v>
      </c>
      <c r="O5803" s="179">
        <v>0</v>
      </c>
      <c r="P5803" s="179">
        <v>0</v>
      </c>
      <c r="Q5803" s="179">
        <v>0</v>
      </c>
      <c r="R5803" s="180">
        <v>0</v>
      </c>
      <c r="S5803" s="180">
        <v>0</v>
      </c>
      <c r="T5803" s="180">
        <v>0</v>
      </c>
    </row>
    <row r="5804" spans="2:20" x14ac:dyDescent="0.3">
      <c r="B5804" s="19">
        <v>5801</v>
      </c>
      <c r="C5804" s="179">
        <v>0</v>
      </c>
      <c r="D5804" s="179">
        <v>0</v>
      </c>
      <c r="E5804" s="179">
        <v>145546.79420999411</v>
      </c>
      <c r="F5804" s="179">
        <v>0</v>
      </c>
      <c r="G5804" s="179">
        <v>0</v>
      </c>
      <c r="H5804" s="179">
        <v>37853.063430434362</v>
      </c>
      <c r="I5804" s="179">
        <v>0</v>
      </c>
      <c r="J5804" s="179">
        <v>0</v>
      </c>
      <c r="K5804" s="179">
        <v>0</v>
      </c>
      <c r="L5804" s="179">
        <v>0</v>
      </c>
      <c r="M5804" s="179">
        <v>66095.995084311653</v>
      </c>
      <c r="N5804" s="179">
        <v>0</v>
      </c>
      <c r="O5804" s="179">
        <v>0</v>
      </c>
      <c r="P5804" s="179">
        <v>0</v>
      </c>
      <c r="Q5804" s="179">
        <v>0</v>
      </c>
      <c r="R5804" s="180">
        <v>0</v>
      </c>
      <c r="S5804" s="180">
        <v>0</v>
      </c>
      <c r="T5804" s="180">
        <v>0</v>
      </c>
    </row>
    <row r="5805" spans="2:20" x14ac:dyDescent="0.3">
      <c r="B5805" s="19">
        <v>5802</v>
      </c>
      <c r="C5805" s="179">
        <v>0</v>
      </c>
      <c r="D5805" s="179">
        <v>0</v>
      </c>
      <c r="E5805" s="179">
        <v>235295.39283259679</v>
      </c>
      <c r="F5805" s="179">
        <v>0</v>
      </c>
      <c r="G5805" s="179">
        <v>0</v>
      </c>
      <c r="H5805" s="179">
        <v>55977.647995375708</v>
      </c>
      <c r="I5805" s="179">
        <v>0</v>
      </c>
      <c r="J5805" s="179">
        <v>0</v>
      </c>
      <c r="K5805" s="179">
        <v>0</v>
      </c>
      <c r="L5805" s="179">
        <v>0</v>
      </c>
      <c r="M5805" s="179">
        <v>46286.398494479945</v>
      </c>
      <c r="N5805" s="179">
        <v>0</v>
      </c>
      <c r="O5805" s="179">
        <v>0</v>
      </c>
      <c r="P5805" s="179">
        <v>0</v>
      </c>
      <c r="Q5805" s="179">
        <v>0</v>
      </c>
      <c r="R5805" s="180">
        <v>0</v>
      </c>
      <c r="S5805" s="180">
        <v>0</v>
      </c>
      <c r="T5805" s="180">
        <v>0</v>
      </c>
    </row>
    <row r="5806" spans="2:20" x14ac:dyDescent="0.3">
      <c r="B5806" s="19">
        <v>5803</v>
      </c>
      <c r="C5806" s="179">
        <v>0</v>
      </c>
      <c r="D5806" s="179">
        <v>0</v>
      </c>
      <c r="E5806" s="179">
        <v>49551.613023666614</v>
      </c>
      <c r="F5806" s="179">
        <v>0</v>
      </c>
      <c r="G5806" s="179">
        <v>0</v>
      </c>
      <c r="H5806" s="179">
        <v>194205.41708315272</v>
      </c>
      <c r="I5806" s="179">
        <v>0</v>
      </c>
      <c r="J5806" s="179">
        <v>0</v>
      </c>
      <c r="K5806" s="179">
        <v>0</v>
      </c>
      <c r="L5806" s="179">
        <v>0</v>
      </c>
      <c r="M5806" s="179">
        <v>7209.11729708847</v>
      </c>
      <c r="N5806" s="179">
        <v>0</v>
      </c>
      <c r="O5806" s="179">
        <v>0</v>
      </c>
      <c r="P5806" s="179">
        <v>0</v>
      </c>
      <c r="Q5806" s="179">
        <v>0</v>
      </c>
      <c r="R5806" s="180">
        <v>0</v>
      </c>
      <c r="S5806" s="180">
        <v>0</v>
      </c>
      <c r="T5806" s="180">
        <v>0</v>
      </c>
    </row>
    <row r="5807" spans="2:20" x14ac:dyDescent="0.3">
      <c r="B5807" s="19">
        <v>5804</v>
      </c>
      <c r="C5807" s="179">
        <v>0</v>
      </c>
      <c r="D5807" s="179">
        <v>0</v>
      </c>
      <c r="E5807" s="179">
        <v>573579.46904136124</v>
      </c>
      <c r="F5807" s="179">
        <v>0</v>
      </c>
      <c r="G5807" s="179">
        <v>0</v>
      </c>
      <c r="H5807" s="179">
        <v>332979.78756502346</v>
      </c>
      <c r="I5807" s="179">
        <v>0</v>
      </c>
      <c r="J5807" s="179">
        <v>0</v>
      </c>
      <c r="K5807" s="179">
        <v>0</v>
      </c>
      <c r="L5807" s="179">
        <v>0</v>
      </c>
      <c r="M5807" s="179">
        <v>4547.3404125699617</v>
      </c>
      <c r="N5807" s="179">
        <v>0</v>
      </c>
      <c r="O5807" s="179">
        <v>0</v>
      </c>
      <c r="P5807" s="179">
        <v>0</v>
      </c>
      <c r="Q5807" s="179">
        <v>0</v>
      </c>
      <c r="R5807" s="180">
        <v>0</v>
      </c>
      <c r="S5807" s="180">
        <v>0</v>
      </c>
      <c r="T5807" s="180">
        <v>0</v>
      </c>
    </row>
    <row r="5808" spans="2:20" x14ac:dyDescent="0.3">
      <c r="B5808" s="19">
        <v>5805</v>
      </c>
      <c r="C5808" s="179">
        <v>0</v>
      </c>
      <c r="D5808" s="179">
        <v>0</v>
      </c>
      <c r="E5808" s="179">
        <v>13375.225706903577</v>
      </c>
      <c r="F5808" s="179">
        <v>0</v>
      </c>
      <c r="G5808" s="179">
        <v>0</v>
      </c>
      <c r="H5808" s="179">
        <v>234136.8377782951</v>
      </c>
      <c r="I5808" s="179">
        <v>0</v>
      </c>
      <c r="J5808" s="179">
        <v>0</v>
      </c>
      <c r="K5808" s="179">
        <v>0</v>
      </c>
      <c r="L5808" s="179">
        <v>0</v>
      </c>
      <c r="M5808" s="179">
        <v>43196.229963650316</v>
      </c>
      <c r="N5808" s="179">
        <v>0</v>
      </c>
      <c r="O5808" s="179">
        <v>0</v>
      </c>
      <c r="P5808" s="179">
        <v>0</v>
      </c>
      <c r="Q5808" s="179">
        <v>0</v>
      </c>
      <c r="R5808" s="180">
        <v>0</v>
      </c>
      <c r="S5808" s="180">
        <v>0</v>
      </c>
      <c r="T5808" s="180">
        <v>0</v>
      </c>
    </row>
    <row r="5809" spans="2:20" x14ac:dyDescent="0.3">
      <c r="B5809" s="19">
        <v>5806</v>
      </c>
      <c r="C5809" s="179">
        <v>0</v>
      </c>
      <c r="D5809" s="179">
        <v>0</v>
      </c>
      <c r="E5809" s="179">
        <v>5469.8041473398134</v>
      </c>
      <c r="F5809" s="179">
        <v>0</v>
      </c>
      <c r="G5809" s="179">
        <v>0</v>
      </c>
      <c r="H5809" s="179">
        <v>81513.726301394694</v>
      </c>
      <c r="I5809" s="179">
        <v>0</v>
      </c>
      <c r="J5809" s="179">
        <v>0</v>
      </c>
      <c r="K5809" s="179">
        <v>0</v>
      </c>
      <c r="L5809" s="179">
        <v>0</v>
      </c>
      <c r="M5809" s="179">
        <v>110766.90301897856</v>
      </c>
      <c r="N5809" s="179">
        <v>0</v>
      </c>
      <c r="O5809" s="179">
        <v>0</v>
      </c>
      <c r="P5809" s="179">
        <v>0</v>
      </c>
      <c r="Q5809" s="179">
        <v>0</v>
      </c>
      <c r="R5809" s="180">
        <v>0</v>
      </c>
      <c r="S5809" s="180">
        <v>0</v>
      </c>
      <c r="T5809" s="180">
        <v>0</v>
      </c>
    </row>
    <row r="5810" spans="2:20" x14ac:dyDescent="0.3">
      <c r="B5810" s="19">
        <v>5807</v>
      </c>
      <c r="C5810" s="179">
        <v>0</v>
      </c>
      <c r="D5810" s="179">
        <v>0</v>
      </c>
      <c r="E5810" s="179">
        <v>49289.177417875835</v>
      </c>
      <c r="F5810" s="179">
        <v>0</v>
      </c>
      <c r="G5810" s="179">
        <v>0</v>
      </c>
      <c r="H5810" s="179">
        <v>195674.92601129081</v>
      </c>
      <c r="I5810" s="179">
        <v>0</v>
      </c>
      <c r="J5810" s="179">
        <v>0</v>
      </c>
      <c r="K5810" s="179">
        <v>0</v>
      </c>
      <c r="L5810" s="179">
        <v>0</v>
      </c>
      <c r="M5810" s="179">
        <v>8438.2509915452792</v>
      </c>
      <c r="N5810" s="179">
        <v>0</v>
      </c>
      <c r="O5810" s="179">
        <v>0</v>
      </c>
      <c r="P5810" s="179">
        <v>0</v>
      </c>
      <c r="Q5810" s="179">
        <v>0</v>
      </c>
      <c r="R5810" s="180">
        <v>0</v>
      </c>
      <c r="S5810" s="180">
        <v>0</v>
      </c>
      <c r="T5810" s="180">
        <v>0</v>
      </c>
    </row>
    <row r="5811" spans="2:20" x14ac:dyDescent="0.3">
      <c r="B5811" s="19">
        <v>5808</v>
      </c>
      <c r="C5811" s="179">
        <v>0</v>
      </c>
      <c r="D5811" s="179">
        <v>0</v>
      </c>
      <c r="E5811" s="179">
        <v>55005.743932565449</v>
      </c>
      <c r="F5811" s="179">
        <v>0</v>
      </c>
      <c r="G5811" s="179">
        <v>0</v>
      </c>
      <c r="H5811" s="179">
        <v>640245.7520825481</v>
      </c>
      <c r="I5811" s="179">
        <v>0</v>
      </c>
      <c r="J5811" s="179">
        <v>0</v>
      </c>
      <c r="K5811" s="179">
        <v>0</v>
      </c>
      <c r="L5811" s="179">
        <v>0</v>
      </c>
      <c r="M5811" s="179">
        <v>172435.51418763484</v>
      </c>
      <c r="N5811" s="179">
        <v>0</v>
      </c>
      <c r="O5811" s="179">
        <v>0</v>
      </c>
      <c r="P5811" s="179">
        <v>0</v>
      </c>
      <c r="Q5811" s="179">
        <v>0</v>
      </c>
      <c r="R5811" s="180">
        <v>0</v>
      </c>
      <c r="S5811" s="180">
        <v>0</v>
      </c>
      <c r="T5811" s="180">
        <v>0</v>
      </c>
    </row>
    <row r="5812" spans="2:20" x14ac:dyDescent="0.3">
      <c r="B5812" s="19">
        <v>5809</v>
      </c>
      <c r="C5812" s="179">
        <v>0</v>
      </c>
      <c r="D5812" s="179">
        <v>0</v>
      </c>
      <c r="E5812" s="179">
        <v>61685.175700551466</v>
      </c>
      <c r="F5812" s="179">
        <v>0</v>
      </c>
      <c r="G5812" s="179">
        <v>0</v>
      </c>
      <c r="H5812" s="179">
        <v>39178.488997963257</v>
      </c>
      <c r="I5812" s="179">
        <v>0</v>
      </c>
      <c r="J5812" s="179">
        <v>0</v>
      </c>
      <c r="K5812" s="179">
        <v>0</v>
      </c>
      <c r="L5812" s="179">
        <v>0</v>
      </c>
      <c r="M5812" s="179">
        <v>25351.853021092407</v>
      </c>
      <c r="N5812" s="179">
        <v>0</v>
      </c>
      <c r="O5812" s="179">
        <v>0</v>
      </c>
      <c r="P5812" s="179">
        <v>0</v>
      </c>
      <c r="Q5812" s="179">
        <v>0</v>
      </c>
      <c r="R5812" s="180">
        <v>0</v>
      </c>
      <c r="S5812" s="180">
        <v>0</v>
      </c>
      <c r="T5812" s="180">
        <v>0</v>
      </c>
    </row>
    <row r="5813" spans="2:20" x14ac:dyDescent="0.3">
      <c r="B5813" s="19">
        <v>5810</v>
      </c>
      <c r="C5813" s="179">
        <v>1</v>
      </c>
      <c r="D5813" s="179">
        <v>137137.58879316584</v>
      </c>
      <c r="E5813" s="179">
        <v>18700.132466789411</v>
      </c>
      <c r="F5813" s="179">
        <v>0</v>
      </c>
      <c r="G5813" s="179">
        <v>0</v>
      </c>
      <c r="H5813" s="179">
        <v>13873.568486027381</v>
      </c>
      <c r="I5813" s="179">
        <v>0</v>
      </c>
      <c r="J5813" s="179">
        <v>0</v>
      </c>
      <c r="K5813" s="179">
        <v>0</v>
      </c>
      <c r="L5813" s="179">
        <v>0</v>
      </c>
      <c r="M5813" s="179">
        <v>35041.267958200944</v>
      </c>
      <c r="N5813" s="179">
        <v>0</v>
      </c>
      <c r="O5813" s="179">
        <v>0</v>
      </c>
      <c r="P5813" s="179">
        <v>0</v>
      </c>
      <c r="Q5813" s="179">
        <v>0</v>
      </c>
      <c r="R5813" s="180">
        <v>0</v>
      </c>
      <c r="S5813" s="180">
        <v>0</v>
      </c>
      <c r="T5813" s="180">
        <v>137137.58879316584</v>
      </c>
    </row>
    <row r="5814" spans="2:20" x14ac:dyDescent="0.3">
      <c r="B5814" s="19">
        <v>5811</v>
      </c>
      <c r="C5814" s="179">
        <v>1</v>
      </c>
      <c r="D5814" s="179">
        <v>264221.78399624152</v>
      </c>
      <c r="E5814" s="179">
        <v>91066.683508216418</v>
      </c>
      <c r="F5814" s="179">
        <v>0</v>
      </c>
      <c r="G5814" s="179">
        <v>0</v>
      </c>
      <c r="H5814" s="179">
        <v>511616.60594749823</v>
      </c>
      <c r="I5814" s="179">
        <v>0</v>
      </c>
      <c r="J5814" s="179">
        <v>0</v>
      </c>
      <c r="K5814" s="179">
        <v>0</v>
      </c>
      <c r="L5814" s="179">
        <v>0</v>
      </c>
      <c r="M5814" s="179">
        <v>68705.564494666221</v>
      </c>
      <c r="N5814" s="179">
        <v>0</v>
      </c>
      <c r="O5814" s="179">
        <v>0</v>
      </c>
      <c r="P5814" s="179">
        <v>0</v>
      </c>
      <c r="Q5814" s="179">
        <v>0</v>
      </c>
      <c r="R5814" s="180">
        <v>0</v>
      </c>
      <c r="S5814" s="180">
        <v>0</v>
      </c>
      <c r="T5814" s="180">
        <v>264221.78399624152</v>
      </c>
    </row>
    <row r="5815" spans="2:20" x14ac:dyDescent="0.3">
      <c r="B5815" s="19">
        <v>5812</v>
      </c>
      <c r="C5815" s="179">
        <v>0</v>
      </c>
      <c r="D5815" s="179">
        <v>0</v>
      </c>
      <c r="E5815" s="179">
        <v>6657.898166099515</v>
      </c>
      <c r="F5815" s="179">
        <v>0</v>
      </c>
      <c r="G5815" s="179">
        <v>0</v>
      </c>
      <c r="H5815" s="179">
        <v>101959.94219029164</v>
      </c>
      <c r="I5815" s="179">
        <v>0</v>
      </c>
      <c r="J5815" s="179">
        <v>0</v>
      </c>
      <c r="K5815" s="179">
        <v>0</v>
      </c>
      <c r="L5815" s="179">
        <v>0</v>
      </c>
      <c r="M5815" s="179">
        <v>572345.69139564049</v>
      </c>
      <c r="N5815" s="179">
        <v>0</v>
      </c>
      <c r="O5815" s="179">
        <v>0</v>
      </c>
      <c r="P5815" s="179">
        <v>0</v>
      </c>
      <c r="Q5815" s="179">
        <v>0</v>
      </c>
      <c r="R5815" s="180">
        <v>0</v>
      </c>
      <c r="S5815" s="180">
        <v>0</v>
      </c>
      <c r="T5815" s="180">
        <v>0</v>
      </c>
    </row>
    <row r="5816" spans="2:20" x14ac:dyDescent="0.3">
      <c r="B5816" s="19">
        <v>5813</v>
      </c>
      <c r="C5816" s="179">
        <v>1</v>
      </c>
      <c r="D5816" s="179">
        <v>178761.30042831719</v>
      </c>
      <c r="E5816" s="179">
        <v>337808.32519807649</v>
      </c>
      <c r="F5816" s="179">
        <v>0</v>
      </c>
      <c r="G5816" s="179">
        <v>0</v>
      </c>
      <c r="H5816" s="179">
        <v>82996.712667252024</v>
      </c>
      <c r="I5816" s="179">
        <v>0</v>
      </c>
      <c r="J5816" s="179">
        <v>0</v>
      </c>
      <c r="K5816" s="179">
        <v>0</v>
      </c>
      <c r="L5816" s="179">
        <v>0</v>
      </c>
      <c r="M5816" s="179">
        <v>157931.55521407296</v>
      </c>
      <c r="N5816" s="179">
        <v>0</v>
      </c>
      <c r="O5816" s="179">
        <v>0</v>
      </c>
      <c r="P5816" s="179">
        <v>0</v>
      </c>
      <c r="Q5816" s="179">
        <v>0</v>
      </c>
      <c r="R5816" s="180">
        <v>0</v>
      </c>
      <c r="S5816" s="180">
        <v>0</v>
      </c>
      <c r="T5816" s="180">
        <v>178761.30042831719</v>
      </c>
    </row>
    <row r="5817" spans="2:20" x14ac:dyDescent="0.3">
      <c r="B5817" s="19">
        <v>5814</v>
      </c>
      <c r="C5817" s="179">
        <v>0</v>
      </c>
      <c r="D5817" s="179">
        <v>0</v>
      </c>
      <c r="E5817" s="179">
        <v>2778014.977252847</v>
      </c>
      <c r="F5817" s="179">
        <v>0</v>
      </c>
      <c r="G5817" s="179">
        <v>0</v>
      </c>
      <c r="H5817" s="179">
        <v>82024.955330837125</v>
      </c>
      <c r="I5817" s="179">
        <v>0</v>
      </c>
      <c r="J5817" s="179">
        <v>0</v>
      </c>
      <c r="K5817" s="179">
        <v>0</v>
      </c>
      <c r="L5817" s="179">
        <v>0</v>
      </c>
      <c r="M5817" s="179">
        <v>14941.747606836416</v>
      </c>
      <c r="N5817" s="179">
        <v>0</v>
      </c>
      <c r="O5817" s="179">
        <v>0</v>
      </c>
      <c r="P5817" s="179">
        <v>0</v>
      </c>
      <c r="Q5817" s="179">
        <v>0</v>
      </c>
      <c r="R5817" s="180">
        <v>0</v>
      </c>
      <c r="S5817" s="180">
        <v>0</v>
      </c>
      <c r="T5817" s="180">
        <v>0</v>
      </c>
    </row>
    <row r="5818" spans="2:20" x14ac:dyDescent="0.3">
      <c r="B5818" s="19">
        <v>5815</v>
      </c>
      <c r="C5818" s="179">
        <v>0</v>
      </c>
      <c r="D5818" s="179">
        <v>0</v>
      </c>
      <c r="E5818" s="179">
        <v>48947.407811765253</v>
      </c>
      <c r="F5818" s="179">
        <v>0</v>
      </c>
      <c r="G5818" s="179">
        <v>0</v>
      </c>
      <c r="H5818" s="179">
        <v>49683.927494461721</v>
      </c>
      <c r="I5818" s="179">
        <v>0</v>
      </c>
      <c r="J5818" s="179">
        <v>0</v>
      </c>
      <c r="K5818" s="179">
        <v>0</v>
      </c>
      <c r="L5818" s="179">
        <v>0</v>
      </c>
      <c r="M5818" s="179">
        <v>49036.154086870949</v>
      </c>
      <c r="N5818" s="179">
        <v>0</v>
      </c>
      <c r="O5818" s="179">
        <v>0</v>
      </c>
      <c r="P5818" s="179">
        <v>0</v>
      </c>
      <c r="Q5818" s="179">
        <v>0</v>
      </c>
      <c r="R5818" s="180">
        <v>0</v>
      </c>
      <c r="S5818" s="180">
        <v>0</v>
      </c>
      <c r="T5818" s="180">
        <v>0</v>
      </c>
    </row>
    <row r="5819" spans="2:20" x14ac:dyDescent="0.3">
      <c r="B5819" s="19">
        <v>5816</v>
      </c>
      <c r="C5819" s="179">
        <v>0</v>
      </c>
      <c r="D5819" s="179">
        <v>0</v>
      </c>
      <c r="E5819" s="179">
        <v>174703.30099379265</v>
      </c>
      <c r="F5819" s="179">
        <v>0</v>
      </c>
      <c r="G5819" s="179">
        <v>0</v>
      </c>
      <c r="H5819" s="179">
        <v>30477.432575621424</v>
      </c>
      <c r="I5819" s="179">
        <v>0</v>
      </c>
      <c r="J5819" s="179">
        <v>0</v>
      </c>
      <c r="K5819" s="179">
        <v>0</v>
      </c>
      <c r="L5819" s="179">
        <v>0</v>
      </c>
      <c r="M5819" s="179">
        <v>110639.01250340808</v>
      </c>
      <c r="N5819" s="179">
        <v>0</v>
      </c>
      <c r="O5819" s="179">
        <v>0</v>
      </c>
      <c r="P5819" s="179">
        <v>0</v>
      </c>
      <c r="Q5819" s="179">
        <v>0</v>
      </c>
      <c r="R5819" s="180">
        <v>0</v>
      </c>
      <c r="S5819" s="180">
        <v>0</v>
      </c>
      <c r="T5819" s="180">
        <v>0</v>
      </c>
    </row>
    <row r="5820" spans="2:20" x14ac:dyDescent="0.3">
      <c r="B5820" s="19">
        <v>5817</v>
      </c>
      <c r="C5820" s="179">
        <v>0</v>
      </c>
      <c r="D5820" s="179">
        <v>0</v>
      </c>
      <c r="E5820" s="179">
        <v>463795.68050410593</v>
      </c>
      <c r="F5820" s="179">
        <v>0</v>
      </c>
      <c r="G5820" s="179">
        <v>0</v>
      </c>
      <c r="H5820" s="179">
        <v>22266.176010840387</v>
      </c>
      <c r="I5820" s="179">
        <v>0</v>
      </c>
      <c r="J5820" s="179">
        <v>0</v>
      </c>
      <c r="K5820" s="179">
        <v>0</v>
      </c>
      <c r="L5820" s="179">
        <v>0</v>
      </c>
      <c r="M5820" s="179">
        <v>543809.32246766938</v>
      </c>
      <c r="N5820" s="179">
        <v>0</v>
      </c>
      <c r="O5820" s="179">
        <v>0</v>
      </c>
      <c r="P5820" s="179">
        <v>0</v>
      </c>
      <c r="Q5820" s="179">
        <v>0</v>
      </c>
      <c r="R5820" s="180">
        <v>0</v>
      </c>
      <c r="S5820" s="180">
        <v>0</v>
      </c>
      <c r="T5820" s="180">
        <v>0</v>
      </c>
    </row>
    <row r="5821" spans="2:20" x14ac:dyDescent="0.3">
      <c r="B5821" s="19">
        <v>5818</v>
      </c>
      <c r="C5821" s="179">
        <v>0</v>
      </c>
      <c r="D5821" s="179">
        <v>0</v>
      </c>
      <c r="E5821" s="179">
        <v>30966.656877494741</v>
      </c>
      <c r="F5821" s="179">
        <v>0</v>
      </c>
      <c r="G5821" s="179">
        <v>0</v>
      </c>
      <c r="H5821" s="179">
        <v>184108.28997694899</v>
      </c>
      <c r="I5821" s="179">
        <v>0</v>
      </c>
      <c r="J5821" s="179">
        <v>0</v>
      </c>
      <c r="K5821" s="179">
        <v>0</v>
      </c>
      <c r="L5821" s="179">
        <v>0</v>
      </c>
      <c r="M5821" s="179">
        <v>150137.33293391948</v>
      </c>
      <c r="N5821" s="179">
        <v>0</v>
      </c>
      <c r="O5821" s="179">
        <v>0</v>
      </c>
      <c r="P5821" s="179">
        <v>0</v>
      </c>
      <c r="Q5821" s="179">
        <v>0</v>
      </c>
      <c r="R5821" s="180">
        <v>0</v>
      </c>
      <c r="S5821" s="180">
        <v>0</v>
      </c>
      <c r="T5821" s="180">
        <v>0</v>
      </c>
    </row>
    <row r="5822" spans="2:20" x14ac:dyDescent="0.3">
      <c r="B5822" s="19">
        <v>5819</v>
      </c>
      <c r="C5822" s="179">
        <v>0</v>
      </c>
      <c r="D5822" s="179">
        <v>0</v>
      </c>
      <c r="E5822" s="179">
        <v>363043.59980414499</v>
      </c>
      <c r="F5822" s="179">
        <v>0</v>
      </c>
      <c r="G5822" s="179">
        <v>0</v>
      </c>
      <c r="H5822" s="179">
        <v>218903.88209348169</v>
      </c>
      <c r="I5822" s="179">
        <v>0</v>
      </c>
      <c r="J5822" s="179">
        <v>0</v>
      </c>
      <c r="K5822" s="179">
        <v>0</v>
      </c>
      <c r="L5822" s="179">
        <v>0</v>
      </c>
      <c r="M5822" s="179">
        <v>90331.528341105586</v>
      </c>
      <c r="N5822" s="179">
        <v>0</v>
      </c>
      <c r="O5822" s="179">
        <v>0</v>
      </c>
      <c r="P5822" s="179">
        <v>0</v>
      </c>
      <c r="Q5822" s="179">
        <v>0</v>
      </c>
      <c r="R5822" s="180">
        <v>0</v>
      </c>
      <c r="S5822" s="180">
        <v>0</v>
      </c>
      <c r="T5822" s="180">
        <v>0</v>
      </c>
    </row>
    <row r="5823" spans="2:20" x14ac:dyDescent="0.3">
      <c r="B5823" s="19">
        <v>5820</v>
      </c>
      <c r="C5823" s="179">
        <v>0</v>
      </c>
      <c r="D5823" s="179">
        <v>0</v>
      </c>
      <c r="E5823" s="179">
        <v>106561.76924855764</v>
      </c>
      <c r="F5823" s="179">
        <v>0</v>
      </c>
      <c r="G5823" s="179">
        <v>0</v>
      </c>
      <c r="H5823" s="179">
        <v>4231.7618956898878</v>
      </c>
      <c r="I5823" s="179">
        <v>0</v>
      </c>
      <c r="J5823" s="179">
        <v>0</v>
      </c>
      <c r="K5823" s="179">
        <v>0</v>
      </c>
      <c r="L5823" s="179">
        <v>0</v>
      </c>
      <c r="M5823" s="179">
        <v>13209.242696528549</v>
      </c>
      <c r="N5823" s="179">
        <v>0</v>
      </c>
      <c r="O5823" s="179">
        <v>0</v>
      </c>
      <c r="P5823" s="179">
        <v>0</v>
      </c>
      <c r="Q5823" s="179">
        <v>0</v>
      </c>
      <c r="R5823" s="180">
        <v>0</v>
      </c>
      <c r="S5823" s="180">
        <v>0</v>
      </c>
      <c r="T5823" s="180">
        <v>0</v>
      </c>
    </row>
    <row r="5824" spans="2:20" x14ac:dyDescent="0.3">
      <c r="B5824" s="19">
        <v>5821</v>
      </c>
      <c r="C5824" s="179">
        <v>0</v>
      </c>
      <c r="D5824" s="179">
        <v>0</v>
      </c>
      <c r="E5824" s="179">
        <v>7031.2500220475777</v>
      </c>
      <c r="F5824" s="179">
        <v>0</v>
      </c>
      <c r="G5824" s="179">
        <v>0</v>
      </c>
      <c r="H5824" s="179">
        <v>251110.34900963731</v>
      </c>
      <c r="I5824" s="179">
        <v>0</v>
      </c>
      <c r="J5824" s="179">
        <v>0</v>
      </c>
      <c r="K5824" s="179">
        <v>0</v>
      </c>
      <c r="L5824" s="179">
        <v>0</v>
      </c>
      <c r="M5824" s="179">
        <v>30308.44380106881</v>
      </c>
      <c r="N5824" s="179">
        <v>0</v>
      </c>
      <c r="O5824" s="179">
        <v>0</v>
      </c>
      <c r="P5824" s="179">
        <v>0</v>
      </c>
      <c r="Q5824" s="179">
        <v>0</v>
      </c>
      <c r="R5824" s="180">
        <v>0</v>
      </c>
      <c r="S5824" s="180">
        <v>0</v>
      </c>
      <c r="T5824" s="180">
        <v>0</v>
      </c>
    </row>
    <row r="5825" spans="2:20" x14ac:dyDescent="0.3">
      <c r="B5825" s="19">
        <v>5822</v>
      </c>
      <c r="C5825" s="179">
        <v>0</v>
      </c>
      <c r="D5825" s="179">
        <v>0</v>
      </c>
      <c r="E5825" s="179">
        <v>17337.226300069633</v>
      </c>
      <c r="F5825" s="179">
        <v>0</v>
      </c>
      <c r="G5825" s="179">
        <v>0</v>
      </c>
      <c r="H5825" s="179">
        <v>43212.841918195831</v>
      </c>
      <c r="I5825" s="179">
        <v>0</v>
      </c>
      <c r="J5825" s="179">
        <v>0</v>
      </c>
      <c r="K5825" s="179">
        <v>0</v>
      </c>
      <c r="L5825" s="179">
        <v>0</v>
      </c>
      <c r="M5825" s="179">
        <v>51517.306535441567</v>
      </c>
      <c r="N5825" s="179">
        <v>0</v>
      </c>
      <c r="O5825" s="179">
        <v>0</v>
      </c>
      <c r="P5825" s="179">
        <v>0</v>
      </c>
      <c r="Q5825" s="179">
        <v>0</v>
      </c>
      <c r="R5825" s="180">
        <v>0</v>
      </c>
      <c r="S5825" s="180">
        <v>0</v>
      </c>
      <c r="T5825" s="180">
        <v>0</v>
      </c>
    </row>
    <row r="5826" spans="2:20" x14ac:dyDescent="0.3">
      <c r="B5826" s="19">
        <v>5823</v>
      </c>
      <c r="C5826" s="179">
        <v>0</v>
      </c>
      <c r="D5826" s="179">
        <v>0</v>
      </c>
      <c r="E5826" s="179">
        <v>271782.56061361096</v>
      </c>
      <c r="F5826" s="179">
        <v>0</v>
      </c>
      <c r="G5826" s="179">
        <v>0</v>
      </c>
      <c r="H5826" s="179">
        <v>761018.35113313852</v>
      </c>
      <c r="I5826" s="179">
        <v>0</v>
      </c>
      <c r="J5826" s="179">
        <v>0</v>
      </c>
      <c r="K5826" s="179">
        <v>0</v>
      </c>
      <c r="L5826" s="179">
        <v>0</v>
      </c>
      <c r="M5826" s="179">
        <v>1655.7737271076257</v>
      </c>
      <c r="N5826" s="179">
        <v>0</v>
      </c>
      <c r="O5826" s="179">
        <v>0</v>
      </c>
      <c r="P5826" s="179">
        <v>0</v>
      </c>
      <c r="Q5826" s="179">
        <v>0</v>
      </c>
      <c r="R5826" s="180">
        <v>0</v>
      </c>
      <c r="S5826" s="180">
        <v>0</v>
      </c>
      <c r="T5826" s="180">
        <v>0</v>
      </c>
    </row>
    <row r="5827" spans="2:20" x14ac:dyDescent="0.3">
      <c r="B5827" s="19">
        <v>5824</v>
      </c>
      <c r="C5827" s="179">
        <v>0</v>
      </c>
      <c r="D5827" s="179">
        <v>0</v>
      </c>
      <c r="E5827" s="179">
        <v>52881.68871179907</v>
      </c>
      <c r="F5827" s="179">
        <v>0</v>
      </c>
      <c r="G5827" s="179">
        <v>0</v>
      </c>
      <c r="H5827" s="179">
        <v>76753.442840204152</v>
      </c>
      <c r="I5827" s="179">
        <v>0</v>
      </c>
      <c r="J5827" s="179">
        <v>0</v>
      </c>
      <c r="K5827" s="179">
        <v>0</v>
      </c>
      <c r="L5827" s="179">
        <v>0</v>
      </c>
      <c r="M5827" s="179">
        <v>130442.00601170963</v>
      </c>
      <c r="N5827" s="179">
        <v>0</v>
      </c>
      <c r="O5827" s="179">
        <v>0</v>
      </c>
      <c r="P5827" s="179">
        <v>0</v>
      </c>
      <c r="Q5827" s="179">
        <v>0</v>
      </c>
      <c r="R5827" s="180">
        <v>0</v>
      </c>
      <c r="S5827" s="180">
        <v>0</v>
      </c>
      <c r="T5827" s="180">
        <v>0</v>
      </c>
    </row>
    <row r="5828" spans="2:20" x14ac:dyDescent="0.3">
      <c r="B5828" s="19">
        <v>5825</v>
      </c>
      <c r="C5828" s="179">
        <v>0</v>
      </c>
      <c r="D5828" s="179">
        <v>0</v>
      </c>
      <c r="E5828" s="179">
        <v>8343.6386349220938</v>
      </c>
      <c r="F5828" s="179">
        <v>0</v>
      </c>
      <c r="G5828" s="179">
        <v>0</v>
      </c>
      <c r="H5828" s="179">
        <v>10840.202240555942</v>
      </c>
      <c r="I5828" s="179">
        <v>0</v>
      </c>
      <c r="J5828" s="179">
        <v>0</v>
      </c>
      <c r="K5828" s="179">
        <v>0</v>
      </c>
      <c r="L5828" s="179">
        <v>0</v>
      </c>
      <c r="M5828" s="179">
        <v>280257.09001247166</v>
      </c>
      <c r="N5828" s="179">
        <v>0</v>
      </c>
      <c r="O5828" s="179">
        <v>0</v>
      </c>
      <c r="P5828" s="179">
        <v>0</v>
      </c>
      <c r="Q5828" s="179">
        <v>0</v>
      </c>
      <c r="R5828" s="180">
        <v>0</v>
      </c>
      <c r="S5828" s="180">
        <v>0</v>
      </c>
      <c r="T5828" s="180">
        <v>0</v>
      </c>
    </row>
    <row r="5829" spans="2:20" x14ac:dyDescent="0.3">
      <c r="B5829" s="19">
        <v>5826</v>
      </c>
      <c r="C5829" s="179">
        <v>0</v>
      </c>
      <c r="D5829" s="179">
        <v>0</v>
      </c>
      <c r="E5829" s="179">
        <v>254649.06609597086</v>
      </c>
      <c r="F5829" s="179">
        <v>0</v>
      </c>
      <c r="G5829" s="179">
        <v>0</v>
      </c>
      <c r="H5829" s="179">
        <v>451431.72718188941</v>
      </c>
      <c r="I5829" s="179">
        <v>0</v>
      </c>
      <c r="J5829" s="179">
        <v>0</v>
      </c>
      <c r="K5829" s="179">
        <v>0</v>
      </c>
      <c r="L5829" s="179">
        <v>0</v>
      </c>
      <c r="M5829" s="179">
        <v>18660.043161047084</v>
      </c>
      <c r="N5829" s="179">
        <v>0</v>
      </c>
      <c r="O5829" s="179">
        <v>0</v>
      </c>
      <c r="P5829" s="179">
        <v>0</v>
      </c>
      <c r="Q5829" s="179">
        <v>0</v>
      </c>
      <c r="R5829" s="180">
        <v>0</v>
      </c>
      <c r="S5829" s="180">
        <v>0</v>
      </c>
      <c r="T5829" s="180">
        <v>0</v>
      </c>
    </row>
    <row r="5830" spans="2:20" x14ac:dyDescent="0.3">
      <c r="B5830" s="19">
        <v>5827</v>
      </c>
      <c r="C5830" s="179">
        <v>0</v>
      </c>
      <c r="D5830" s="179">
        <v>0</v>
      </c>
      <c r="E5830" s="179">
        <v>387252.45979586703</v>
      </c>
      <c r="F5830" s="179">
        <v>0</v>
      </c>
      <c r="G5830" s="179">
        <v>0</v>
      </c>
      <c r="H5830" s="179">
        <v>81453.808298478078</v>
      </c>
      <c r="I5830" s="179">
        <v>0</v>
      </c>
      <c r="J5830" s="179">
        <v>0</v>
      </c>
      <c r="K5830" s="179">
        <v>52699.835454723529</v>
      </c>
      <c r="L5830" s="179">
        <v>1</v>
      </c>
      <c r="M5830" s="179">
        <v>121427.46231708174</v>
      </c>
      <c r="N5830" s="179">
        <v>0</v>
      </c>
      <c r="O5830" s="179">
        <v>0</v>
      </c>
      <c r="P5830" s="179">
        <v>0</v>
      </c>
      <c r="Q5830" s="179">
        <v>0</v>
      </c>
      <c r="R5830" s="180">
        <v>0</v>
      </c>
      <c r="S5830" s="180">
        <v>52699.835454723529</v>
      </c>
      <c r="T5830" s="180">
        <v>0</v>
      </c>
    </row>
    <row r="5831" spans="2:20" x14ac:dyDescent="0.3">
      <c r="B5831" s="19">
        <v>5828</v>
      </c>
      <c r="C5831" s="179">
        <v>0</v>
      </c>
      <c r="D5831" s="179">
        <v>0</v>
      </c>
      <c r="E5831" s="179">
        <v>4568.3102196155578</v>
      </c>
      <c r="F5831" s="179">
        <v>0</v>
      </c>
      <c r="G5831" s="179">
        <v>0</v>
      </c>
      <c r="H5831" s="179">
        <v>246423.01181957853</v>
      </c>
      <c r="I5831" s="179">
        <v>0</v>
      </c>
      <c r="J5831" s="179">
        <v>0</v>
      </c>
      <c r="K5831" s="179">
        <v>0</v>
      </c>
      <c r="L5831" s="179">
        <v>0</v>
      </c>
      <c r="M5831" s="179">
        <v>4007.4293386880422</v>
      </c>
      <c r="N5831" s="179">
        <v>0</v>
      </c>
      <c r="O5831" s="179">
        <v>0</v>
      </c>
      <c r="P5831" s="179">
        <v>0</v>
      </c>
      <c r="Q5831" s="179">
        <v>0</v>
      </c>
      <c r="R5831" s="180">
        <v>0</v>
      </c>
      <c r="S5831" s="180">
        <v>0</v>
      </c>
      <c r="T5831" s="180">
        <v>0</v>
      </c>
    </row>
    <row r="5832" spans="2:20" x14ac:dyDescent="0.3">
      <c r="B5832" s="19">
        <v>5829</v>
      </c>
      <c r="C5832" s="179">
        <v>0</v>
      </c>
      <c r="D5832" s="179">
        <v>0</v>
      </c>
      <c r="E5832" s="179">
        <v>23414.981005820373</v>
      </c>
      <c r="F5832" s="179">
        <v>0</v>
      </c>
      <c r="G5832" s="179">
        <v>0</v>
      </c>
      <c r="H5832" s="179">
        <v>5407.8773789778552</v>
      </c>
      <c r="I5832" s="179">
        <v>0</v>
      </c>
      <c r="J5832" s="179">
        <v>0</v>
      </c>
      <c r="K5832" s="179">
        <v>0</v>
      </c>
      <c r="L5832" s="179">
        <v>0</v>
      </c>
      <c r="M5832" s="179">
        <v>135660.6926072934</v>
      </c>
      <c r="N5832" s="179">
        <v>0</v>
      </c>
      <c r="O5832" s="179">
        <v>0</v>
      </c>
      <c r="P5832" s="179">
        <v>0</v>
      </c>
      <c r="Q5832" s="179">
        <v>0</v>
      </c>
      <c r="R5832" s="180">
        <v>0</v>
      </c>
      <c r="S5832" s="180">
        <v>0</v>
      </c>
      <c r="T5832" s="180">
        <v>0</v>
      </c>
    </row>
    <row r="5833" spans="2:20" x14ac:dyDescent="0.3">
      <c r="B5833" s="19">
        <v>5830</v>
      </c>
      <c r="C5833" s="179">
        <v>0</v>
      </c>
      <c r="D5833" s="179">
        <v>0</v>
      </c>
      <c r="E5833" s="179">
        <v>815924.56136277667</v>
      </c>
      <c r="F5833" s="179">
        <v>0</v>
      </c>
      <c r="G5833" s="179">
        <v>0</v>
      </c>
      <c r="H5833" s="179">
        <v>69259.87002383548</v>
      </c>
      <c r="I5833" s="179">
        <v>0</v>
      </c>
      <c r="J5833" s="179">
        <v>0</v>
      </c>
      <c r="K5833" s="179">
        <v>0</v>
      </c>
      <c r="L5833" s="179">
        <v>0</v>
      </c>
      <c r="M5833" s="179">
        <v>95351.170600342579</v>
      </c>
      <c r="N5833" s="179">
        <v>0</v>
      </c>
      <c r="O5833" s="179">
        <v>0</v>
      </c>
      <c r="P5833" s="179">
        <v>0</v>
      </c>
      <c r="Q5833" s="179">
        <v>0</v>
      </c>
      <c r="R5833" s="180">
        <v>0</v>
      </c>
      <c r="S5833" s="180">
        <v>0</v>
      </c>
      <c r="T5833" s="180">
        <v>0</v>
      </c>
    </row>
    <row r="5834" spans="2:20" x14ac:dyDescent="0.3">
      <c r="B5834" s="19">
        <v>5831</v>
      </c>
      <c r="C5834" s="179">
        <v>0</v>
      </c>
      <c r="D5834" s="179">
        <v>0</v>
      </c>
      <c r="E5834" s="179">
        <v>68231.160317021597</v>
      </c>
      <c r="F5834" s="179">
        <v>0</v>
      </c>
      <c r="G5834" s="179">
        <v>0</v>
      </c>
      <c r="H5834" s="179">
        <v>28411.903332291073</v>
      </c>
      <c r="I5834" s="179">
        <v>0</v>
      </c>
      <c r="J5834" s="179">
        <v>0</v>
      </c>
      <c r="K5834" s="179">
        <v>0</v>
      </c>
      <c r="L5834" s="179">
        <v>0</v>
      </c>
      <c r="M5834" s="179">
        <v>270308.57796549733</v>
      </c>
      <c r="N5834" s="179">
        <v>0</v>
      </c>
      <c r="O5834" s="179">
        <v>0</v>
      </c>
      <c r="P5834" s="179">
        <v>0</v>
      </c>
      <c r="Q5834" s="179">
        <v>0</v>
      </c>
      <c r="R5834" s="180">
        <v>0</v>
      </c>
      <c r="S5834" s="180">
        <v>0</v>
      </c>
      <c r="T5834" s="180">
        <v>0</v>
      </c>
    </row>
    <row r="5835" spans="2:20" x14ac:dyDescent="0.3">
      <c r="B5835" s="19">
        <v>5832</v>
      </c>
      <c r="C5835" s="179">
        <v>0</v>
      </c>
      <c r="D5835" s="179">
        <v>0</v>
      </c>
      <c r="E5835" s="179">
        <v>59164.165370031944</v>
      </c>
      <c r="F5835" s="179">
        <v>0</v>
      </c>
      <c r="G5835" s="179">
        <v>0</v>
      </c>
      <c r="H5835" s="179">
        <v>214802.79982304815</v>
      </c>
      <c r="I5835" s="179">
        <v>0</v>
      </c>
      <c r="J5835" s="179">
        <v>0</v>
      </c>
      <c r="K5835" s="179">
        <v>0</v>
      </c>
      <c r="L5835" s="179">
        <v>0</v>
      </c>
      <c r="M5835" s="179">
        <v>138515.01248479867</v>
      </c>
      <c r="N5835" s="179">
        <v>0</v>
      </c>
      <c r="O5835" s="179">
        <v>0</v>
      </c>
      <c r="P5835" s="179">
        <v>0</v>
      </c>
      <c r="Q5835" s="179">
        <v>0</v>
      </c>
      <c r="R5835" s="180">
        <v>0</v>
      </c>
      <c r="S5835" s="180">
        <v>0</v>
      </c>
      <c r="T5835" s="180">
        <v>0</v>
      </c>
    </row>
    <row r="5836" spans="2:20" x14ac:dyDescent="0.3">
      <c r="B5836" s="19">
        <v>5833</v>
      </c>
      <c r="C5836" s="179">
        <v>0</v>
      </c>
      <c r="D5836" s="179">
        <v>0</v>
      </c>
      <c r="E5836" s="179">
        <v>92307.225199408102</v>
      </c>
      <c r="F5836" s="179">
        <v>0</v>
      </c>
      <c r="G5836" s="179">
        <v>0</v>
      </c>
      <c r="H5836" s="179">
        <v>331026.4775599874</v>
      </c>
      <c r="I5836" s="179">
        <v>0</v>
      </c>
      <c r="J5836" s="179">
        <v>0</v>
      </c>
      <c r="K5836" s="179">
        <v>0</v>
      </c>
      <c r="L5836" s="179">
        <v>0</v>
      </c>
      <c r="M5836" s="179">
        <v>271539.33324780135</v>
      </c>
      <c r="N5836" s="179">
        <v>0</v>
      </c>
      <c r="O5836" s="179">
        <v>0</v>
      </c>
      <c r="P5836" s="179">
        <v>0</v>
      </c>
      <c r="Q5836" s="179">
        <v>0</v>
      </c>
      <c r="R5836" s="180">
        <v>0</v>
      </c>
      <c r="S5836" s="180">
        <v>0</v>
      </c>
      <c r="T5836" s="180">
        <v>0</v>
      </c>
    </row>
    <row r="5837" spans="2:20" x14ac:dyDescent="0.3">
      <c r="B5837" s="19">
        <v>5834</v>
      </c>
      <c r="C5837" s="179">
        <v>1</v>
      </c>
      <c r="D5837" s="179">
        <v>11868.051457061872</v>
      </c>
      <c r="E5837" s="179">
        <v>428670.07419733662</v>
      </c>
      <c r="F5837" s="179">
        <v>0</v>
      </c>
      <c r="G5837" s="179">
        <v>0</v>
      </c>
      <c r="H5837" s="179">
        <v>58249.208044275918</v>
      </c>
      <c r="I5837" s="179">
        <v>0</v>
      </c>
      <c r="J5837" s="179">
        <v>0</v>
      </c>
      <c r="K5837" s="179">
        <v>0</v>
      </c>
      <c r="L5837" s="179">
        <v>0</v>
      </c>
      <c r="M5837" s="179">
        <v>125731.11669751201</v>
      </c>
      <c r="N5837" s="179">
        <v>0</v>
      </c>
      <c r="O5837" s="179">
        <v>0</v>
      </c>
      <c r="P5837" s="179">
        <v>0</v>
      </c>
      <c r="Q5837" s="179">
        <v>0</v>
      </c>
      <c r="R5837" s="180">
        <v>0</v>
      </c>
      <c r="S5837" s="180">
        <v>0</v>
      </c>
      <c r="T5837" s="180">
        <v>11868.051457061872</v>
      </c>
    </row>
    <row r="5838" spans="2:20" x14ac:dyDescent="0.3">
      <c r="B5838" s="19">
        <v>5835</v>
      </c>
      <c r="C5838" s="179">
        <v>1</v>
      </c>
      <c r="D5838" s="179">
        <v>29207.14407191698</v>
      </c>
      <c r="E5838" s="179">
        <v>208281.56412829389</v>
      </c>
      <c r="F5838" s="179">
        <v>0</v>
      </c>
      <c r="G5838" s="179">
        <v>0</v>
      </c>
      <c r="H5838" s="179">
        <v>269849.40746692749</v>
      </c>
      <c r="I5838" s="179">
        <v>0</v>
      </c>
      <c r="J5838" s="179">
        <v>0</v>
      </c>
      <c r="K5838" s="179">
        <v>0</v>
      </c>
      <c r="L5838" s="179">
        <v>0</v>
      </c>
      <c r="M5838" s="179">
        <v>10990.991910804909</v>
      </c>
      <c r="N5838" s="179">
        <v>0</v>
      </c>
      <c r="O5838" s="179">
        <v>0</v>
      </c>
      <c r="P5838" s="179">
        <v>0</v>
      </c>
      <c r="Q5838" s="179">
        <v>0</v>
      </c>
      <c r="R5838" s="180">
        <v>0</v>
      </c>
      <c r="S5838" s="180">
        <v>0</v>
      </c>
      <c r="T5838" s="180">
        <v>29207.14407191698</v>
      </c>
    </row>
    <row r="5839" spans="2:20" x14ac:dyDescent="0.3">
      <c r="B5839" s="19">
        <v>5836</v>
      </c>
      <c r="C5839" s="179">
        <v>0</v>
      </c>
      <c r="D5839" s="179">
        <v>0</v>
      </c>
      <c r="E5839" s="179">
        <v>18896.563698499314</v>
      </c>
      <c r="F5839" s="179">
        <v>0</v>
      </c>
      <c r="G5839" s="179">
        <v>0</v>
      </c>
      <c r="H5839" s="179">
        <v>260061.90859027629</v>
      </c>
      <c r="I5839" s="179">
        <v>0</v>
      </c>
      <c r="J5839" s="179">
        <v>0</v>
      </c>
      <c r="K5839" s="179">
        <v>0</v>
      </c>
      <c r="L5839" s="179">
        <v>0</v>
      </c>
      <c r="M5839" s="179">
        <v>223465.94057670573</v>
      </c>
      <c r="N5839" s="179">
        <v>0</v>
      </c>
      <c r="O5839" s="179">
        <v>0</v>
      </c>
      <c r="P5839" s="179">
        <v>0</v>
      </c>
      <c r="Q5839" s="179">
        <v>0</v>
      </c>
      <c r="R5839" s="180">
        <v>0</v>
      </c>
      <c r="S5839" s="180">
        <v>0</v>
      </c>
      <c r="T5839" s="180">
        <v>0</v>
      </c>
    </row>
    <row r="5840" spans="2:20" x14ac:dyDescent="0.3">
      <c r="B5840" s="19">
        <v>5837</v>
      </c>
      <c r="C5840" s="179">
        <v>0</v>
      </c>
      <c r="D5840" s="179">
        <v>0</v>
      </c>
      <c r="E5840" s="179">
        <v>52396.711812538204</v>
      </c>
      <c r="F5840" s="179">
        <v>0</v>
      </c>
      <c r="G5840" s="179">
        <v>0</v>
      </c>
      <c r="H5840" s="179">
        <v>5344.243483414305</v>
      </c>
      <c r="I5840" s="179">
        <v>0</v>
      </c>
      <c r="J5840" s="179">
        <v>0</v>
      </c>
      <c r="K5840" s="179">
        <v>0</v>
      </c>
      <c r="L5840" s="179">
        <v>0</v>
      </c>
      <c r="M5840" s="179">
        <v>212796.38198338353</v>
      </c>
      <c r="N5840" s="179">
        <v>0</v>
      </c>
      <c r="O5840" s="179">
        <v>0</v>
      </c>
      <c r="P5840" s="179">
        <v>0</v>
      </c>
      <c r="Q5840" s="179">
        <v>0</v>
      </c>
      <c r="R5840" s="180">
        <v>0</v>
      </c>
      <c r="S5840" s="180">
        <v>0</v>
      </c>
      <c r="T5840" s="180">
        <v>0</v>
      </c>
    </row>
    <row r="5841" spans="2:20" x14ac:dyDescent="0.3">
      <c r="B5841" s="19">
        <v>5838</v>
      </c>
      <c r="C5841" s="179">
        <v>0</v>
      </c>
      <c r="D5841" s="179">
        <v>0</v>
      </c>
      <c r="E5841" s="179">
        <v>1776842.9878161747</v>
      </c>
      <c r="F5841" s="179">
        <v>0</v>
      </c>
      <c r="G5841" s="179">
        <v>0</v>
      </c>
      <c r="H5841" s="179">
        <v>4894.0439515975122</v>
      </c>
      <c r="I5841" s="179">
        <v>0</v>
      </c>
      <c r="J5841" s="179">
        <v>0</v>
      </c>
      <c r="K5841" s="179">
        <v>0</v>
      </c>
      <c r="L5841" s="179">
        <v>0</v>
      </c>
      <c r="M5841" s="179">
        <v>192752.26890657021</v>
      </c>
      <c r="N5841" s="179">
        <v>0</v>
      </c>
      <c r="O5841" s="179">
        <v>0</v>
      </c>
      <c r="P5841" s="179">
        <v>0</v>
      </c>
      <c r="Q5841" s="179">
        <v>0</v>
      </c>
      <c r="R5841" s="180">
        <v>0</v>
      </c>
      <c r="S5841" s="180">
        <v>0</v>
      </c>
      <c r="T5841" s="180">
        <v>0</v>
      </c>
    </row>
    <row r="5842" spans="2:20" x14ac:dyDescent="0.3">
      <c r="B5842" s="19">
        <v>5839</v>
      </c>
      <c r="C5842" s="179">
        <v>0</v>
      </c>
      <c r="D5842" s="179">
        <v>0</v>
      </c>
      <c r="E5842" s="179">
        <v>32582.14385986203</v>
      </c>
      <c r="F5842" s="179">
        <v>1</v>
      </c>
      <c r="G5842" s="179">
        <v>9022.1256493052424</v>
      </c>
      <c r="H5842" s="179">
        <v>90667.903658657655</v>
      </c>
      <c r="I5842" s="179">
        <v>0</v>
      </c>
      <c r="J5842" s="179">
        <v>0</v>
      </c>
      <c r="K5842" s="179">
        <v>0</v>
      </c>
      <c r="L5842" s="179">
        <v>0</v>
      </c>
      <c r="M5842" s="179">
        <v>41511.478161740772</v>
      </c>
      <c r="N5842" s="179">
        <v>0</v>
      </c>
      <c r="O5842" s="179">
        <v>0</v>
      </c>
      <c r="P5842" s="179">
        <v>0</v>
      </c>
      <c r="Q5842" s="179">
        <v>0</v>
      </c>
      <c r="R5842" s="180">
        <v>0</v>
      </c>
      <c r="S5842" s="180">
        <v>0</v>
      </c>
      <c r="T5842" s="180">
        <v>0</v>
      </c>
    </row>
    <row r="5843" spans="2:20" x14ac:dyDescent="0.3">
      <c r="B5843" s="19">
        <v>5840</v>
      </c>
      <c r="C5843" s="179">
        <v>0</v>
      </c>
      <c r="D5843" s="179">
        <v>0</v>
      </c>
      <c r="E5843" s="179">
        <v>13075.748839259903</v>
      </c>
      <c r="F5843" s="179">
        <v>0</v>
      </c>
      <c r="G5843" s="179">
        <v>0</v>
      </c>
      <c r="H5843" s="179">
        <v>154130.28554157235</v>
      </c>
      <c r="I5843" s="179">
        <v>0</v>
      </c>
      <c r="J5843" s="179">
        <v>0</v>
      </c>
      <c r="K5843" s="179">
        <v>0</v>
      </c>
      <c r="L5843" s="179">
        <v>0</v>
      </c>
      <c r="M5843" s="179">
        <v>354651.65954167774</v>
      </c>
      <c r="N5843" s="179">
        <v>0</v>
      </c>
      <c r="O5843" s="179">
        <v>0</v>
      </c>
      <c r="P5843" s="179">
        <v>0</v>
      </c>
      <c r="Q5843" s="179">
        <v>0</v>
      </c>
      <c r="R5843" s="180">
        <v>0</v>
      </c>
      <c r="S5843" s="180">
        <v>0</v>
      </c>
      <c r="T5843" s="180">
        <v>0</v>
      </c>
    </row>
    <row r="5844" spans="2:20" x14ac:dyDescent="0.3">
      <c r="B5844" s="19">
        <v>5841</v>
      </c>
      <c r="C5844" s="179">
        <v>0</v>
      </c>
      <c r="D5844" s="179">
        <v>0</v>
      </c>
      <c r="E5844" s="179">
        <v>254189.4693794632</v>
      </c>
      <c r="F5844" s="179">
        <v>0</v>
      </c>
      <c r="G5844" s="179">
        <v>0</v>
      </c>
      <c r="H5844" s="179">
        <v>76305.052493833442</v>
      </c>
      <c r="I5844" s="179">
        <v>0</v>
      </c>
      <c r="J5844" s="179">
        <v>0</v>
      </c>
      <c r="K5844" s="179">
        <v>0</v>
      </c>
      <c r="L5844" s="179">
        <v>0</v>
      </c>
      <c r="M5844" s="179">
        <v>10849.06464813988</v>
      </c>
      <c r="N5844" s="179">
        <v>0</v>
      </c>
      <c r="O5844" s="179">
        <v>0</v>
      </c>
      <c r="P5844" s="179">
        <v>0</v>
      </c>
      <c r="Q5844" s="179">
        <v>0</v>
      </c>
      <c r="R5844" s="180">
        <v>0</v>
      </c>
      <c r="S5844" s="180">
        <v>0</v>
      </c>
      <c r="T5844" s="180">
        <v>0</v>
      </c>
    </row>
    <row r="5845" spans="2:20" x14ac:dyDescent="0.3">
      <c r="B5845" s="19">
        <v>5842</v>
      </c>
      <c r="C5845" s="179">
        <v>0</v>
      </c>
      <c r="D5845" s="179">
        <v>0</v>
      </c>
      <c r="E5845" s="179">
        <v>26657.204515781526</v>
      </c>
      <c r="F5845" s="179">
        <v>0</v>
      </c>
      <c r="G5845" s="179">
        <v>0</v>
      </c>
      <c r="H5845" s="179">
        <v>246554.98357274485</v>
      </c>
      <c r="I5845" s="179">
        <v>0</v>
      </c>
      <c r="J5845" s="179">
        <v>0</v>
      </c>
      <c r="K5845" s="179">
        <v>0</v>
      </c>
      <c r="L5845" s="179">
        <v>0</v>
      </c>
      <c r="M5845" s="179">
        <v>134398.85671283427</v>
      </c>
      <c r="N5845" s="179">
        <v>0</v>
      </c>
      <c r="O5845" s="179">
        <v>0</v>
      </c>
      <c r="P5845" s="179">
        <v>0</v>
      </c>
      <c r="Q5845" s="179">
        <v>0</v>
      </c>
      <c r="R5845" s="180">
        <v>0</v>
      </c>
      <c r="S5845" s="180">
        <v>0</v>
      </c>
      <c r="T5845" s="180">
        <v>0</v>
      </c>
    </row>
    <row r="5846" spans="2:20" x14ac:dyDescent="0.3">
      <c r="B5846" s="19">
        <v>5843</v>
      </c>
      <c r="C5846" s="179">
        <v>0</v>
      </c>
      <c r="D5846" s="179">
        <v>0</v>
      </c>
      <c r="E5846" s="179">
        <v>83090.850677173512</v>
      </c>
      <c r="F5846" s="179">
        <v>0</v>
      </c>
      <c r="G5846" s="179">
        <v>0</v>
      </c>
      <c r="H5846" s="179">
        <v>517457.79439174803</v>
      </c>
      <c r="I5846" s="179">
        <v>0</v>
      </c>
      <c r="J5846" s="179">
        <v>0</v>
      </c>
      <c r="K5846" s="179">
        <v>0</v>
      </c>
      <c r="L5846" s="179">
        <v>0</v>
      </c>
      <c r="M5846" s="179">
        <v>30178.844345581569</v>
      </c>
      <c r="N5846" s="179">
        <v>0</v>
      </c>
      <c r="O5846" s="179">
        <v>0</v>
      </c>
      <c r="P5846" s="179">
        <v>0</v>
      </c>
      <c r="Q5846" s="179">
        <v>0</v>
      </c>
      <c r="R5846" s="180">
        <v>0</v>
      </c>
      <c r="S5846" s="180">
        <v>0</v>
      </c>
      <c r="T5846" s="180">
        <v>0</v>
      </c>
    </row>
    <row r="5847" spans="2:20" x14ac:dyDescent="0.3">
      <c r="B5847" s="19">
        <v>5844</v>
      </c>
      <c r="C5847" s="179">
        <v>0</v>
      </c>
      <c r="D5847" s="179">
        <v>0</v>
      </c>
      <c r="E5847" s="179">
        <v>38169.709082296009</v>
      </c>
      <c r="F5847" s="179">
        <v>1</v>
      </c>
      <c r="G5847" s="179">
        <v>21298.427779036538</v>
      </c>
      <c r="H5847" s="179">
        <v>203866.19480470067</v>
      </c>
      <c r="I5847" s="179">
        <v>0</v>
      </c>
      <c r="J5847" s="179">
        <v>0</v>
      </c>
      <c r="K5847" s="179">
        <v>0</v>
      </c>
      <c r="L5847" s="179">
        <v>0</v>
      </c>
      <c r="M5847" s="179">
        <v>1861055.9988598162</v>
      </c>
      <c r="N5847" s="179">
        <v>0</v>
      </c>
      <c r="O5847" s="179">
        <v>0</v>
      </c>
      <c r="P5847" s="179">
        <v>0</v>
      </c>
      <c r="Q5847" s="179">
        <v>0</v>
      </c>
      <c r="R5847" s="180">
        <v>0</v>
      </c>
      <c r="S5847" s="180">
        <v>0</v>
      </c>
      <c r="T5847" s="180">
        <v>0</v>
      </c>
    </row>
    <row r="5848" spans="2:20" x14ac:dyDescent="0.3">
      <c r="B5848" s="19">
        <v>5845</v>
      </c>
      <c r="C5848" s="179">
        <v>0</v>
      </c>
      <c r="D5848" s="179">
        <v>0</v>
      </c>
      <c r="E5848" s="179">
        <v>36066.426841200919</v>
      </c>
      <c r="F5848" s="179">
        <v>0</v>
      </c>
      <c r="G5848" s="179">
        <v>0</v>
      </c>
      <c r="H5848" s="179">
        <v>17871.79899066384</v>
      </c>
      <c r="I5848" s="179">
        <v>0</v>
      </c>
      <c r="J5848" s="179">
        <v>0</v>
      </c>
      <c r="K5848" s="179">
        <v>0</v>
      </c>
      <c r="L5848" s="179">
        <v>0</v>
      </c>
      <c r="M5848" s="179">
        <v>5723.9449165867245</v>
      </c>
      <c r="N5848" s="179">
        <v>0</v>
      </c>
      <c r="O5848" s="179">
        <v>0</v>
      </c>
      <c r="P5848" s="179">
        <v>0</v>
      </c>
      <c r="Q5848" s="179">
        <v>0</v>
      </c>
      <c r="R5848" s="180">
        <v>0</v>
      </c>
      <c r="S5848" s="180">
        <v>0</v>
      </c>
      <c r="T5848" s="180">
        <v>0</v>
      </c>
    </row>
    <row r="5849" spans="2:20" x14ac:dyDescent="0.3">
      <c r="B5849" s="19">
        <v>5846</v>
      </c>
      <c r="C5849" s="179">
        <v>0</v>
      </c>
      <c r="D5849" s="179">
        <v>0</v>
      </c>
      <c r="E5849" s="179">
        <v>702424.13727128168</v>
      </c>
      <c r="F5849" s="179">
        <v>0</v>
      </c>
      <c r="G5849" s="179">
        <v>0</v>
      </c>
      <c r="H5849" s="179">
        <v>9240.340316685506</v>
      </c>
      <c r="I5849" s="179">
        <v>0</v>
      </c>
      <c r="J5849" s="179">
        <v>0</v>
      </c>
      <c r="K5849" s="179">
        <v>0</v>
      </c>
      <c r="L5849" s="179">
        <v>0</v>
      </c>
      <c r="M5849" s="179">
        <v>130862.37733427157</v>
      </c>
      <c r="N5849" s="179">
        <v>0</v>
      </c>
      <c r="O5849" s="179">
        <v>0</v>
      </c>
      <c r="P5849" s="179">
        <v>0</v>
      </c>
      <c r="Q5849" s="179">
        <v>0</v>
      </c>
      <c r="R5849" s="180">
        <v>0</v>
      </c>
      <c r="S5849" s="180">
        <v>0</v>
      </c>
      <c r="T5849" s="180">
        <v>0</v>
      </c>
    </row>
    <row r="5850" spans="2:20" x14ac:dyDescent="0.3">
      <c r="B5850" s="19">
        <v>5847</v>
      </c>
      <c r="C5850" s="179">
        <v>0</v>
      </c>
      <c r="D5850" s="179">
        <v>0</v>
      </c>
      <c r="E5850" s="179">
        <v>912489.3684926416</v>
      </c>
      <c r="F5850" s="179">
        <v>0</v>
      </c>
      <c r="G5850" s="179">
        <v>0</v>
      </c>
      <c r="H5850" s="179">
        <v>12208.248393415803</v>
      </c>
      <c r="I5850" s="179">
        <v>0</v>
      </c>
      <c r="J5850" s="179">
        <v>0</v>
      </c>
      <c r="K5850" s="179">
        <v>0</v>
      </c>
      <c r="L5850" s="179">
        <v>0</v>
      </c>
      <c r="M5850" s="179">
        <v>66751.250736044924</v>
      </c>
      <c r="N5850" s="179">
        <v>0</v>
      </c>
      <c r="O5850" s="179">
        <v>0</v>
      </c>
      <c r="P5850" s="179">
        <v>0</v>
      </c>
      <c r="Q5850" s="179">
        <v>0</v>
      </c>
      <c r="R5850" s="180">
        <v>0</v>
      </c>
      <c r="S5850" s="180">
        <v>0</v>
      </c>
      <c r="T5850" s="180">
        <v>0</v>
      </c>
    </row>
    <row r="5851" spans="2:20" x14ac:dyDescent="0.3">
      <c r="B5851" s="19">
        <v>5848</v>
      </c>
      <c r="C5851" s="179">
        <v>0</v>
      </c>
      <c r="D5851" s="179">
        <v>0</v>
      </c>
      <c r="E5851" s="179">
        <v>8675.2153662436904</v>
      </c>
      <c r="F5851" s="179">
        <v>0</v>
      </c>
      <c r="G5851" s="179">
        <v>0</v>
      </c>
      <c r="H5851" s="179">
        <v>10213.219953497866</v>
      </c>
      <c r="I5851" s="179">
        <v>0</v>
      </c>
      <c r="J5851" s="179">
        <v>0</v>
      </c>
      <c r="K5851" s="179">
        <v>0</v>
      </c>
      <c r="L5851" s="179">
        <v>0</v>
      </c>
      <c r="M5851" s="179">
        <v>22707.611026214003</v>
      </c>
      <c r="N5851" s="179">
        <v>0</v>
      </c>
      <c r="O5851" s="179">
        <v>0</v>
      </c>
      <c r="P5851" s="179">
        <v>0</v>
      </c>
      <c r="Q5851" s="179">
        <v>0</v>
      </c>
      <c r="R5851" s="180">
        <v>0</v>
      </c>
      <c r="S5851" s="180">
        <v>0</v>
      </c>
      <c r="T5851" s="180">
        <v>0</v>
      </c>
    </row>
    <row r="5852" spans="2:20" x14ac:dyDescent="0.3">
      <c r="B5852" s="19">
        <v>5849</v>
      </c>
      <c r="C5852" s="179">
        <v>0</v>
      </c>
      <c r="D5852" s="179">
        <v>0</v>
      </c>
      <c r="E5852" s="179">
        <v>253731.07173111313</v>
      </c>
      <c r="F5852" s="179">
        <v>0</v>
      </c>
      <c r="G5852" s="179">
        <v>0</v>
      </c>
      <c r="H5852" s="179">
        <v>168359.69571596611</v>
      </c>
      <c r="I5852" s="179">
        <v>0</v>
      </c>
      <c r="J5852" s="179">
        <v>0</v>
      </c>
      <c r="K5852" s="179">
        <v>0</v>
      </c>
      <c r="L5852" s="179">
        <v>0</v>
      </c>
      <c r="M5852" s="179">
        <v>11409.372451576932</v>
      </c>
      <c r="N5852" s="179">
        <v>0</v>
      </c>
      <c r="O5852" s="179">
        <v>0</v>
      </c>
      <c r="P5852" s="179">
        <v>0</v>
      </c>
      <c r="Q5852" s="179">
        <v>0</v>
      </c>
      <c r="R5852" s="180">
        <v>0</v>
      </c>
      <c r="S5852" s="180">
        <v>0</v>
      </c>
      <c r="T5852" s="180">
        <v>0</v>
      </c>
    </row>
    <row r="5853" spans="2:20" x14ac:dyDescent="0.3">
      <c r="B5853" s="19">
        <v>5850</v>
      </c>
      <c r="C5853" s="179">
        <v>0</v>
      </c>
      <c r="D5853" s="179">
        <v>0</v>
      </c>
      <c r="E5853" s="179">
        <v>462012.16854165244</v>
      </c>
      <c r="F5853" s="179">
        <v>0</v>
      </c>
      <c r="G5853" s="179">
        <v>0</v>
      </c>
      <c r="H5853" s="179">
        <v>110809.57337544304</v>
      </c>
      <c r="I5853" s="179">
        <v>0</v>
      </c>
      <c r="J5853" s="179">
        <v>0</v>
      </c>
      <c r="K5853" s="179">
        <v>0</v>
      </c>
      <c r="L5853" s="179">
        <v>0</v>
      </c>
      <c r="M5853" s="179">
        <v>16400.218334337194</v>
      </c>
      <c r="N5853" s="179">
        <v>0</v>
      </c>
      <c r="O5853" s="179">
        <v>0</v>
      </c>
      <c r="P5853" s="179">
        <v>0</v>
      </c>
      <c r="Q5853" s="179">
        <v>0</v>
      </c>
      <c r="R5853" s="180">
        <v>0</v>
      </c>
      <c r="S5853" s="180">
        <v>0</v>
      </c>
      <c r="T5853" s="180">
        <v>0</v>
      </c>
    </row>
    <row r="5854" spans="2:20" x14ac:dyDescent="0.3">
      <c r="B5854" s="19">
        <v>5851</v>
      </c>
      <c r="C5854" s="179">
        <v>0</v>
      </c>
      <c r="D5854" s="179">
        <v>0</v>
      </c>
      <c r="E5854" s="179">
        <v>134846.86148230554</v>
      </c>
      <c r="F5854" s="179">
        <v>0</v>
      </c>
      <c r="G5854" s="179">
        <v>0</v>
      </c>
      <c r="H5854" s="179">
        <v>13679.016497575334</v>
      </c>
      <c r="I5854" s="179">
        <v>0</v>
      </c>
      <c r="J5854" s="179">
        <v>0</v>
      </c>
      <c r="K5854" s="179">
        <v>0</v>
      </c>
      <c r="L5854" s="179">
        <v>0</v>
      </c>
      <c r="M5854" s="179">
        <v>140231.34213718711</v>
      </c>
      <c r="N5854" s="179">
        <v>0</v>
      </c>
      <c r="O5854" s="179">
        <v>0</v>
      </c>
      <c r="P5854" s="179">
        <v>0</v>
      </c>
      <c r="Q5854" s="179">
        <v>0</v>
      </c>
      <c r="R5854" s="180">
        <v>0</v>
      </c>
      <c r="S5854" s="180">
        <v>0</v>
      </c>
      <c r="T5854" s="180">
        <v>0</v>
      </c>
    </row>
    <row r="5855" spans="2:20" x14ac:dyDescent="0.3">
      <c r="B5855" s="19">
        <v>5852</v>
      </c>
      <c r="C5855" s="179">
        <v>0</v>
      </c>
      <c r="D5855" s="179">
        <v>0</v>
      </c>
      <c r="E5855" s="179">
        <v>35087.895911285632</v>
      </c>
      <c r="F5855" s="179">
        <v>0</v>
      </c>
      <c r="G5855" s="179">
        <v>0</v>
      </c>
      <c r="H5855" s="179">
        <v>29484.832226630519</v>
      </c>
      <c r="I5855" s="179">
        <v>0</v>
      </c>
      <c r="J5855" s="179">
        <v>0</v>
      </c>
      <c r="K5855" s="179">
        <v>0</v>
      </c>
      <c r="L5855" s="179">
        <v>0</v>
      </c>
      <c r="M5855" s="179">
        <v>106599.07299828638</v>
      </c>
      <c r="N5855" s="179">
        <v>0</v>
      </c>
      <c r="O5855" s="179">
        <v>0</v>
      </c>
      <c r="P5855" s="179">
        <v>0</v>
      </c>
      <c r="Q5855" s="179">
        <v>0</v>
      </c>
      <c r="R5855" s="180">
        <v>0</v>
      </c>
      <c r="S5855" s="180">
        <v>0</v>
      </c>
      <c r="T5855" s="180">
        <v>0</v>
      </c>
    </row>
    <row r="5856" spans="2:20" x14ac:dyDescent="0.3">
      <c r="B5856" s="19">
        <v>5853</v>
      </c>
      <c r="C5856" s="179">
        <v>1</v>
      </c>
      <c r="D5856" s="179">
        <v>17144.15988056107</v>
      </c>
      <c r="E5856" s="179">
        <v>1309973.1184671812</v>
      </c>
      <c r="F5856" s="179">
        <v>0</v>
      </c>
      <c r="G5856" s="179">
        <v>0</v>
      </c>
      <c r="H5856" s="179">
        <v>151987.10424625152</v>
      </c>
      <c r="I5856" s="179">
        <v>0</v>
      </c>
      <c r="J5856" s="179">
        <v>0</v>
      </c>
      <c r="K5856" s="179">
        <v>0</v>
      </c>
      <c r="L5856" s="179">
        <v>0</v>
      </c>
      <c r="M5856" s="179">
        <v>141800.38615937054</v>
      </c>
      <c r="N5856" s="179">
        <v>0</v>
      </c>
      <c r="O5856" s="179">
        <v>0</v>
      </c>
      <c r="P5856" s="179">
        <v>0</v>
      </c>
      <c r="Q5856" s="179">
        <v>0</v>
      </c>
      <c r="R5856" s="180">
        <v>0</v>
      </c>
      <c r="S5856" s="180">
        <v>0</v>
      </c>
      <c r="T5856" s="180">
        <v>17144.15988056107</v>
      </c>
    </row>
    <row r="5857" spans="2:20" x14ac:dyDescent="0.3">
      <c r="B5857" s="19">
        <v>5854</v>
      </c>
      <c r="C5857" s="179">
        <v>0</v>
      </c>
      <c r="D5857" s="179">
        <v>0</v>
      </c>
      <c r="E5857" s="179">
        <v>55158.217050395513</v>
      </c>
      <c r="F5857" s="179">
        <v>0</v>
      </c>
      <c r="G5857" s="179">
        <v>0</v>
      </c>
      <c r="H5857" s="179">
        <v>178496.18739330154</v>
      </c>
      <c r="I5857" s="179">
        <v>0</v>
      </c>
      <c r="J5857" s="179">
        <v>0</v>
      </c>
      <c r="K5857" s="179">
        <v>0</v>
      </c>
      <c r="L5857" s="179">
        <v>0</v>
      </c>
      <c r="M5857" s="179">
        <v>30961.579921115808</v>
      </c>
      <c r="N5857" s="179">
        <v>0</v>
      </c>
      <c r="O5857" s="179">
        <v>0</v>
      </c>
      <c r="P5857" s="179">
        <v>0</v>
      </c>
      <c r="Q5857" s="179">
        <v>0</v>
      </c>
      <c r="R5857" s="180">
        <v>0</v>
      </c>
      <c r="S5857" s="180">
        <v>0</v>
      </c>
      <c r="T5857" s="180">
        <v>0</v>
      </c>
    </row>
    <row r="5858" spans="2:20" x14ac:dyDescent="0.3">
      <c r="B5858" s="19">
        <v>5855</v>
      </c>
      <c r="C5858" s="179">
        <v>0</v>
      </c>
      <c r="D5858" s="179">
        <v>0</v>
      </c>
      <c r="E5858" s="179">
        <v>29920.768150856871</v>
      </c>
      <c r="F5858" s="179">
        <v>0</v>
      </c>
      <c r="G5858" s="179">
        <v>0</v>
      </c>
      <c r="H5858" s="179">
        <v>367479.3733557259</v>
      </c>
      <c r="I5858" s="179">
        <v>0</v>
      </c>
      <c r="J5858" s="179">
        <v>0</v>
      </c>
      <c r="K5858" s="179">
        <v>0</v>
      </c>
      <c r="L5858" s="179">
        <v>0</v>
      </c>
      <c r="M5858" s="179">
        <v>197535.2552071191</v>
      </c>
      <c r="N5858" s="179">
        <v>0</v>
      </c>
      <c r="O5858" s="179">
        <v>0</v>
      </c>
      <c r="P5858" s="179">
        <v>0</v>
      </c>
      <c r="Q5858" s="179">
        <v>0</v>
      </c>
      <c r="R5858" s="180">
        <v>0</v>
      </c>
      <c r="S5858" s="180">
        <v>0</v>
      </c>
      <c r="T5858" s="180">
        <v>0</v>
      </c>
    </row>
    <row r="5859" spans="2:20" x14ac:dyDescent="0.3">
      <c r="B5859" s="19">
        <v>5856</v>
      </c>
      <c r="C5859" s="179">
        <v>1</v>
      </c>
      <c r="D5859" s="179">
        <v>82572.901482570436</v>
      </c>
      <c r="E5859" s="179">
        <v>31981.661479638111</v>
      </c>
      <c r="F5859" s="179">
        <v>0</v>
      </c>
      <c r="G5859" s="179">
        <v>0</v>
      </c>
      <c r="H5859" s="179">
        <v>100847.47512380673</v>
      </c>
      <c r="I5859" s="179">
        <v>0</v>
      </c>
      <c r="J5859" s="179">
        <v>0</v>
      </c>
      <c r="K5859" s="179">
        <v>0</v>
      </c>
      <c r="L5859" s="179">
        <v>0</v>
      </c>
      <c r="M5859" s="179">
        <v>69487.920322049249</v>
      </c>
      <c r="N5859" s="179">
        <v>0</v>
      </c>
      <c r="O5859" s="179">
        <v>0</v>
      </c>
      <c r="P5859" s="179">
        <v>0</v>
      </c>
      <c r="Q5859" s="179">
        <v>0</v>
      </c>
      <c r="R5859" s="180">
        <v>0</v>
      </c>
      <c r="S5859" s="180">
        <v>0</v>
      </c>
      <c r="T5859" s="180">
        <v>82572.901482570436</v>
      </c>
    </row>
    <row r="5860" spans="2:20" x14ac:dyDescent="0.3">
      <c r="B5860" s="19">
        <v>5857</v>
      </c>
      <c r="C5860" s="179">
        <v>0</v>
      </c>
      <c r="D5860" s="179">
        <v>0</v>
      </c>
      <c r="E5860" s="179">
        <v>159894.43588974865</v>
      </c>
      <c r="F5860" s="179">
        <v>0</v>
      </c>
      <c r="G5860" s="179">
        <v>0</v>
      </c>
      <c r="H5860" s="179">
        <v>539502.93007233227</v>
      </c>
      <c r="I5860" s="179">
        <v>0</v>
      </c>
      <c r="J5860" s="179">
        <v>0</v>
      </c>
      <c r="K5860" s="179">
        <v>0</v>
      </c>
      <c r="L5860" s="179">
        <v>0</v>
      </c>
      <c r="M5860" s="179">
        <v>21959.589745324851</v>
      </c>
      <c r="N5860" s="179">
        <v>0</v>
      </c>
      <c r="O5860" s="179">
        <v>0</v>
      </c>
      <c r="P5860" s="179">
        <v>0</v>
      </c>
      <c r="Q5860" s="179">
        <v>0</v>
      </c>
      <c r="R5860" s="180">
        <v>0</v>
      </c>
      <c r="S5860" s="180">
        <v>0</v>
      </c>
      <c r="T5860" s="180">
        <v>0</v>
      </c>
    </row>
    <row r="5861" spans="2:20" x14ac:dyDescent="0.3">
      <c r="B5861" s="19">
        <v>5858</v>
      </c>
      <c r="C5861" s="179">
        <v>0</v>
      </c>
      <c r="D5861" s="179">
        <v>0</v>
      </c>
      <c r="E5861" s="179">
        <v>38463.141502300539</v>
      </c>
      <c r="F5861" s="179">
        <v>0</v>
      </c>
      <c r="G5861" s="179">
        <v>0</v>
      </c>
      <c r="H5861" s="179">
        <v>141216.53409032256</v>
      </c>
      <c r="I5861" s="179">
        <v>0</v>
      </c>
      <c r="J5861" s="179">
        <v>0</v>
      </c>
      <c r="K5861" s="179">
        <v>0</v>
      </c>
      <c r="L5861" s="179">
        <v>0</v>
      </c>
      <c r="M5861" s="179">
        <v>21481.765415123784</v>
      </c>
      <c r="N5861" s="179">
        <v>0</v>
      </c>
      <c r="O5861" s="179">
        <v>0</v>
      </c>
      <c r="P5861" s="179">
        <v>0</v>
      </c>
      <c r="Q5861" s="179">
        <v>0</v>
      </c>
      <c r="R5861" s="180">
        <v>0</v>
      </c>
      <c r="S5861" s="180">
        <v>0</v>
      </c>
      <c r="T5861" s="180">
        <v>0</v>
      </c>
    </row>
    <row r="5862" spans="2:20" x14ac:dyDescent="0.3">
      <c r="B5862" s="19">
        <v>5859</v>
      </c>
      <c r="C5862" s="179">
        <v>0</v>
      </c>
      <c r="D5862" s="179">
        <v>0</v>
      </c>
      <c r="E5862" s="179">
        <v>153335.80293485004</v>
      </c>
      <c r="F5862" s="179">
        <v>0</v>
      </c>
      <c r="G5862" s="179">
        <v>0</v>
      </c>
      <c r="H5862" s="179">
        <v>1197042.9836020821</v>
      </c>
      <c r="I5862" s="179">
        <v>0</v>
      </c>
      <c r="J5862" s="179">
        <v>0</v>
      </c>
      <c r="K5862" s="179">
        <v>0</v>
      </c>
      <c r="L5862" s="179">
        <v>0</v>
      </c>
      <c r="M5862" s="179">
        <v>141333.04670760475</v>
      </c>
      <c r="N5862" s="179">
        <v>0</v>
      </c>
      <c r="O5862" s="179">
        <v>0</v>
      </c>
      <c r="P5862" s="179">
        <v>0</v>
      </c>
      <c r="Q5862" s="179">
        <v>0</v>
      </c>
      <c r="R5862" s="180">
        <v>0</v>
      </c>
      <c r="S5862" s="180">
        <v>0</v>
      </c>
      <c r="T5862" s="180">
        <v>0</v>
      </c>
    </row>
    <row r="5863" spans="2:20" x14ac:dyDescent="0.3">
      <c r="B5863" s="19">
        <v>5860</v>
      </c>
      <c r="C5863" s="179">
        <v>0</v>
      </c>
      <c r="D5863" s="179">
        <v>0</v>
      </c>
      <c r="E5863" s="179">
        <v>29525.075174559366</v>
      </c>
      <c r="F5863" s="179">
        <v>0</v>
      </c>
      <c r="G5863" s="179">
        <v>0</v>
      </c>
      <c r="H5863" s="179">
        <v>36457.47939379375</v>
      </c>
      <c r="I5863" s="179">
        <v>0</v>
      </c>
      <c r="J5863" s="179">
        <v>0</v>
      </c>
      <c r="K5863" s="179">
        <v>0</v>
      </c>
      <c r="L5863" s="179">
        <v>0</v>
      </c>
      <c r="M5863" s="179">
        <v>63653.47713527819</v>
      </c>
      <c r="N5863" s="179">
        <v>0</v>
      </c>
      <c r="O5863" s="179">
        <v>0</v>
      </c>
      <c r="P5863" s="179">
        <v>0</v>
      </c>
      <c r="Q5863" s="179">
        <v>0</v>
      </c>
      <c r="R5863" s="180">
        <v>0</v>
      </c>
      <c r="S5863" s="180">
        <v>0</v>
      </c>
      <c r="T5863" s="180">
        <v>0</v>
      </c>
    </row>
    <row r="5864" spans="2:20" x14ac:dyDescent="0.3">
      <c r="B5864" s="19">
        <v>5861</v>
      </c>
      <c r="C5864" s="179">
        <v>0</v>
      </c>
      <c r="D5864" s="179">
        <v>0</v>
      </c>
      <c r="E5864" s="179">
        <v>677212.25213990372</v>
      </c>
      <c r="F5864" s="179">
        <v>0</v>
      </c>
      <c r="G5864" s="179">
        <v>0</v>
      </c>
      <c r="H5864" s="179">
        <v>115359.85274665638</v>
      </c>
      <c r="I5864" s="179">
        <v>0</v>
      </c>
      <c r="J5864" s="179">
        <v>0</v>
      </c>
      <c r="K5864" s="179">
        <v>0</v>
      </c>
      <c r="L5864" s="179">
        <v>0</v>
      </c>
      <c r="M5864" s="179">
        <v>84353.392441213684</v>
      </c>
      <c r="N5864" s="179">
        <v>0</v>
      </c>
      <c r="O5864" s="179">
        <v>0</v>
      </c>
      <c r="P5864" s="179">
        <v>0</v>
      </c>
      <c r="Q5864" s="179">
        <v>0</v>
      </c>
      <c r="R5864" s="180">
        <v>0</v>
      </c>
      <c r="S5864" s="180">
        <v>0</v>
      </c>
      <c r="T5864" s="180">
        <v>0</v>
      </c>
    </row>
    <row r="5865" spans="2:20" x14ac:dyDescent="0.3">
      <c r="B5865" s="19">
        <v>5862</v>
      </c>
      <c r="C5865" s="179">
        <v>0</v>
      </c>
      <c r="D5865" s="179">
        <v>0</v>
      </c>
      <c r="E5865" s="179">
        <v>54011.35101431411</v>
      </c>
      <c r="F5865" s="179">
        <v>0</v>
      </c>
      <c r="G5865" s="179">
        <v>0</v>
      </c>
      <c r="H5865" s="179">
        <v>47099.405540979402</v>
      </c>
      <c r="I5865" s="179">
        <v>0</v>
      </c>
      <c r="J5865" s="179">
        <v>0</v>
      </c>
      <c r="K5865" s="179">
        <v>0</v>
      </c>
      <c r="L5865" s="179">
        <v>0</v>
      </c>
      <c r="M5865" s="179">
        <v>58334.936633371035</v>
      </c>
      <c r="N5865" s="179">
        <v>0</v>
      </c>
      <c r="O5865" s="179">
        <v>0</v>
      </c>
      <c r="P5865" s="179">
        <v>0</v>
      </c>
      <c r="Q5865" s="179">
        <v>0</v>
      </c>
      <c r="R5865" s="180">
        <v>0</v>
      </c>
      <c r="S5865" s="180">
        <v>0</v>
      </c>
      <c r="T5865" s="180">
        <v>0</v>
      </c>
    </row>
    <row r="5866" spans="2:20" x14ac:dyDescent="0.3">
      <c r="B5866" s="19">
        <v>5863</v>
      </c>
      <c r="C5866" s="179">
        <v>0</v>
      </c>
      <c r="D5866" s="179">
        <v>0</v>
      </c>
      <c r="E5866" s="179">
        <v>78562.94753766396</v>
      </c>
      <c r="F5866" s="179">
        <v>0</v>
      </c>
      <c r="G5866" s="179">
        <v>0</v>
      </c>
      <c r="H5866" s="179">
        <v>84727.590749632902</v>
      </c>
      <c r="I5866" s="179">
        <v>0</v>
      </c>
      <c r="J5866" s="179">
        <v>0</v>
      </c>
      <c r="K5866" s="179">
        <v>0</v>
      </c>
      <c r="L5866" s="179">
        <v>0</v>
      </c>
      <c r="M5866" s="179">
        <v>7785.0892663491522</v>
      </c>
      <c r="N5866" s="179">
        <v>0</v>
      </c>
      <c r="O5866" s="179">
        <v>0</v>
      </c>
      <c r="P5866" s="179">
        <v>0</v>
      </c>
      <c r="Q5866" s="179">
        <v>0</v>
      </c>
      <c r="R5866" s="180">
        <v>0</v>
      </c>
      <c r="S5866" s="180">
        <v>0</v>
      </c>
      <c r="T5866" s="180">
        <v>0</v>
      </c>
    </row>
    <row r="5867" spans="2:20" x14ac:dyDescent="0.3">
      <c r="B5867" s="19">
        <v>5864</v>
      </c>
      <c r="C5867" s="179">
        <v>0</v>
      </c>
      <c r="D5867" s="179">
        <v>0</v>
      </c>
      <c r="E5867" s="179">
        <v>8802.2435193952533</v>
      </c>
      <c r="F5867" s="179">
        <v>0</v>
      </c>
      <c r="G5867" s="179">
        <v>0</v>
      </c>
      <c r="H5867" s="179">
        <v>15896.624912072017</v>
      </c>
      <c r="I5867" s="179">
        <v>0</v>
      </c>
      <c r="J5867" s="179">
        <v>0</v>
      </c>
      <c r="K5867" s="179">
        <v>0</v>
      </c>
      <c r="L5867" s="179">
        <v>0</v>
      </c>
      <c r="M5867" s="179">
        <v>20880.475242381763</v>
      </c>
      <c r="N5867" s="179">
        <v>0</v>
      </c>
      <c r="O5867" s="179">
        <v>0</v>
      </c>
      <c r="P5867" s="179">
        <v>0</v>
      </c>
      <c r="Q5867" s="179">
        <v>0</v>
      </c>
      <c r="R5867" s="180">
        <v>0</v>
      </c>
      <c r="S5867" s="180">
        <v>0</v>
      </c>
      <c r="T5867" s="180">
        <v>0</v>
      </c>
    </row>
    <row r="5868" spans="2:20" x14ac:dyDescent="0.3">
      <c r="B5868" s="19">
        <v>5865</v>
      </c>
      <c r="C5868" s="179">
        <v>0</v>
      </c>
      <c r="D5868" s="179">
        <v>0</v>
      </c>
      <c r="E5868" s="179">
        <v>60018.746815838065</v>
      </c>
      <c r="F5868" s="179">
        <v>0</v>
      </c>
      <c r="G5868" s="179">
        <v>0</v>
      </c>
      <c r="H5868" s="179">
        <v>63630.197311373297</v>
      </c>
      <c r="I5868" s="179">
        <v>0</v>
      </c>
      <c r="J5868" s="179">
        <v>0</v>
      </c>
      <c r="K5868" s="179">
        <v>12998.599396633208</v>
      </c>
      <c r="L5868" s="179">
        <v>1</v>
      </c>
      <c r="M5868" s="179">
        <v>16448.904566153436</v>
      </c>
      <c r="N5868" s="179">
        <v>0</v>
      </c>
      <c r="O5868" s="179">
        <v>0</v>
      </c>
      <c r="P5868" s="179">
        <v>0</v>
      </c>
      <c r="Q5868" s="179">
        <v>0</v>
      </c>
      <c r="R5868" s="180">
        <v>0</v>
      </c>
      <c r="S5868" s="180">
        <v>12998.599396633208</v>
      </c>
      <c r="T5868" s="180">
        <v>0</v>
      </c>
    </row>
    <row r="5869" spans="2:20" x14ac:dyDescent="0.3">
      <c r="B5869" s="19">
        <v>5866</v>
      </c>
      <c r="C5869" s="179">
        <v>0</v>
      </c>
      <c r="D5869" s="179">
        <v>0</v>
      </c>
      <c r="E5869" s="179">
        <v>78301.963895169305</v>
      </c>
      <c r="F5869" s="179">
        <v>0</v>
      </c>
      <c r="G5869" s="179">
        <v>0</v>
      </c>
      <c r="H5869" s="179">
        <v>157322.77832591315</v>
      </c>
      <c r="I5869" s="179">
        <v>0</v>
      </c>
      <c r="J5869" s="179">
        <v>0</v>
      </c>
      <c r="K5869" s="179">
        <v>0</v>
      </c>
      <c r="L5869" s="179">
        <v>0</v>
      </c>
      <c r="M5869" s="179">
        <v>26286.692089132266</v>
      </c>
      <c r="N5869" s="179">
        <v>0</v>
      </c>
      <c r="O5869" s="179">
        <v>0</v>
      </c>
      <c r="P5869" s="179">
        <v>0</v>
      </c>
      <c r="Q5869" s="179">
        <v>0</v>
      </c>
      <c r="R5869" s="180">
        <v>0</v>
      </c>
      <c r="S5869" s="180">
        <v>0</v>
      </c>
      <c r="T5869" s="180">
        <v>0</v>
      </c>
    </row>
    <row r="5870" spans="2:20" x14ac:dyDescent="0.3">
      <c r="B5870" s="19">
        <v>5867</v>
      </c>
      <c r="C5870" s="179">
        <v>1</v>
      </c>
      <c r="D5870" s="179">
        <v>1897689.8481681508</v>
      </c>
      <c r="E5870" s="179">
        <v>61141.474755825206</v>
      </c>
      <c r="F5870" s="179">
        <v>0</v>
      </c>
      <c r="G5870" s="179">
        <v>0</v>
      </c>
      <c r="H5870" s="179">
        <v>31610.092507955163</v>
      </c>
      <c r="I5870" s="179">
        <v>0</v>
      </c>
      <c r="J5870" s="179">
        <v>1000000</v>
      </c>
      <c r="K5870" s="179">
        <v>0</v>
      </c>
      <c r="L5870" s="179">
        <v>0</v>
      </c>
      <c r="M5870" s="179">
        <v>299704.53564929898</v>
      </c>
      <c r="N5870" s="179">
        <v>0</v>
      </c>
      <c r="O5870" s="179">
        <v>1000000</v>
      </c>
      <c r="P5870" s="179">
        <v>0</v>
      </c>
      <c r="Q5870" s="179">
        <v>0</v>
      </c>
      <c r="R5870" s="180">
        <v>197689.84816815075</v>
      </c>
      <c r="S5870" s="180">
        <v>0</v>
      </c>
      <c r="T5870" s="180">
        <v>897689.84816815075</v>
      </c>
    </row>
    <row r="5871" spans="2:20" x14ac:dyDescent="0.3">
      <c r="B5871" s="19">
        <v>5868</v>
      </c>
      <c r="C5871" s="179">
        <v>0</v>
      </c>
      <c r="D5871" s="179">
        <v>0</v>
      </c>
      <c r="E5871" s="179">
        <v>214934.35988048109</v>
      </c>
      <c r="F5871" s="179">
        <v>0</v>
      </c>
      <c r="G5871" s="179">
        <v>0</v>
      </c>
      <c r="H5871" s="179">
        <v>2053.4085994552729</v>
      </c>
      <c r="I5871" s="179">
        <v>0</v>
      </c>
      <c r="J5871" s="179">
        <v>0</v>
      </c>
      <c r="K5871" s="179">
        <v>0</v>
      </c>
      <c r="L5871" s="179">
        <v>0</v>
      </c>
      <c r="M5871" s="179">
        <v>300617.2355350735</v>
      </c>
      <c r="N5871" s="179">
        <v>0</v>
      </c>
      <c r="O5871" s="179">
        <v>0</v>
      </c>
      <c r="P5871" s="179">
        <v>0</v>
      </c>
      <c r="Q5871" s="179">
        <v>0</v>
      </c>
      <c r="R5871" s="180">
        <v>0</v>
      </c>
      <c r="S5871" s="180">
        <v>0</v>
      </c>
      <c r="T5871" s="180">
        <v>0</v>
      </c>
    </row>
    <row r="5872" spans="2:20" x14ac:dyDescent="0.3">
      <c r="B5872" s="19">
        <v>5869</v>
      </c>
      <c r="C5872" s="179">
        <v>0</v>
      </c>
      <c r="D5872" s="179">
        <v>0</v>
      </c>
      <c r="E5872" s="179">
        <v>234679.96062484037</v>
      </c>
      <c r="F5872" s="179">
        <v>0</v>
      </c>
      <c r="G5872" s="179">
        <v>0</v>
      </c>
      <c r="H5872" s="179">
        <v>134507.96676944036</v>
      </c>
      <c r="I5872" s="179">
        <v>0</v>
      </c>
      <c r="J5872" s="179">
        <v>0</v>
      </c>
      <c r="K5872" s="179">
        <v>0</v>
      </c>
      <c r="L5872" s="179">
        <v>0</v>
      </c>
      <c r="M5872" s="179">
        <v>30751.638688814211</v>
      </c>
      <c r="N5872" s="179">
        <v>0</v>
      </c>
      <c r="O5872" s="179">
        <v>0</v>
      </c>
      <c r="P5872" s="179">
        <v>0</v>
      </c>
      <c r="Q5872" s="179">
        <v>0</v>
      </c>
      <c r="R5872" s="180">
        <v>0</v>
      </c>
      <c r="S5872" s="180">
        <v>0</v>
      </c>
      <c r="T5872" s="180">
        <v>0</v>
      </c>
    </row>
    <row r="5873" spans="2:20" x14ac:dyDescent="0.3">
      <c r="B5873" s="19">
        <v>5870</v>
      </c>
      <c r="C5873" s="179">
        <v>0</v>
      </c>
      <c r="D5873" s="179">
        <v>0</v>
      </c>
      <c r="E5873" s="179">
        <v>87632.714465494006</v>
      </c>
      <c r="F5873" s="179">
        <v>0</v>
      </c>
      <c r="G5873" s="179">
        <v>0</v>
      </c>
      <c r="H5873" s="179">
        <v>18537.941403343757</v>
      </c>
      <c r="I5873" s="179">
        <v>0</v>
      </c>
      <c r="J5873" s="179">
        <v>0</v>
      </c>
      <c r="K5873" s="179">
        <v>0</v>
      </c>
      <c r="L5873" s="179">
        <v>0</v>
      </c>
      <c r="M5873" s="179">
        <v>44762.754353081742</v>
      </c>
      <c r="N5873" s="179">
        <v>0</v>
      </c>
      <c r="O5873" s="179">
        <v>0</v>
      </c>
      <c r="P5873" s="179">
        <v>0</v>
      </c>
      <c r="Q5873" s="179">
        <v>0</v>
      </c>
      <c r="R5873" s="180">
        <v>0</v>
      </c>
      <c r="S5873" s="180">
        <v>0</v>
      </c>
      <c r="T5873" s="180">
        <v>0</v>
      </c>
    </row>
    <row r="5874" spans="2:20" x14ac:dyDescent="0.3">
      <c r="B5874" s="19">
        <v>5871</v>
      </c>
      <c r="C5874" s="179">
        <v>0</v>
      </c>
      <c r="D5874" s="179">
        <v>0</v>
      </c>
      <c r="E5874" s="179">
        <v>97757.251678162647</v>
      </c>
      <c r="F5874" s="179">
        <v>0</v>
      </c>
      <c r="G5874" s="179">
        <v>0</v>
      </c>
      <c r="H5874" s="179">
        <v>85829.458733065359</v>
      </c>
      <c r="I5874" s="179">
        <v>0</v>
      </c>
      <c r="J5874" s="179">
        <v>0</v>
      </c>
      <c r="K5874" s="179">
        <v>0</v>
      </c>
      <c r="L5874" s="179">
        <v>0</v>
      </c>
      <c r="M5874" s="179">
        <v>925171.09943820932</v>
      </c>
      <c r="N5874" s="179">
        <v>0</v>
      </c>
      <c r="O5874" s="179">
        <v>0</v>
      </c>
      <c r="P5874" s="179">
        <v>0</v>
      </c>
      <c r="Q5874" s="179">
        <v>0</v>
      </c>
      <c r="R5874" s="180">
        <v>0</v>
      </c>
      <c r="S5874" s="180">
        <v>0</v>
      </c>
      <c r="T5874" s="180">
        <v>0</v>
      </c>
    </row>
    <row r="5875" spans="2:20" x14ac:dyDescent="0.3">
      <c r="B5875" s="19">
        <v>5872</v>
      </c>
      <c r="C5875" s="179">
        <v>0</v>
      </c>
      <c r="D5875" s="179">
        <v>0</v>
      </c>
      <c r="E5875" s="179">
        <v>94284.941018414203</v>
      </c>
      <c r="F5875" s="179">
        <v>0</v>
      </c>
      <c r="G5875" s="179">
        <v>0</v>
      </c>
      <c r="H5875" s="179">
        <v>16800.839582441546</v>
      </c>
      <c r="I5875" s="179">
        <v>0</v>
      </c>
      <c r="J5875" s="179">
        <v>0</v>
      </c>
      <c r="K5875" s="179">
        <v>0</v>
      </c>
      <c r="L5875" s="179">
        <v>0</v>
      </c>
      <c r="M5875" s="179">
        <v>99711.677466918525</v>
      </c>
      <c r="N5875" s="179">
        <v>0</v>
      </c>
      <c r="O5875" s="179">
        <v>0</v>
      </c>
      <c r="P5875" s="179">
        <v>0</v>
      </c>
      <c r="Q5875" s="179">
        <v>0</v>
      </c>
      <c r="R5875" s="180">
        <v>0</v>
      </c>
      <c r="S5875" s="180">
        <v>0</v>
      </c>
      <c r="T5875" s="180">
        <v>0</v>
      </c>
    </row>
    <row r="5876" spans="2:20" x14ac:dyDescent="0.3">
      <c r="B5876" s="19">
        <v>5873</v>
      </c>
      <c r="C5876" s="179">
        <v>0</v>
      </c>
      <c r="D5876" s="179">
        <v>0</v>
      </c>
      <c r="E5876" s="179">
        <v>328993.0590084772</v>
      </c>
      <c r="F5876" s="179">
        <v>0</v>
      </c>
      <c r="G5876" s="179">
        <v>0</v>
      </c>
      <c r="H5876" s="179">
        <v>156784.3758791617</v>
      </c>
      <c r="I5876" s="179">
        <v>0</v>
      </c>
      <c r="J5876" s="179">
        <v>0</v>
      </c>
      <c r="K5876" s="179">
        <v>0</v>
      </c>
      <c r="L5876" s="179">
        <v>0</v>
      </c>
      <c r="M5876" s="179">
        <v>305440.1991286811</v>
      </c>
      <c r="N5876" s="179">
        <v>0</v>
      </c>
      <c r="O5876" s="179">
        <v>0</v>
      </c>
      <c r="P5876" s="179">
        <v>0</v>
      </c>
      <c r="Q5876" s="179">
        <v>0</v>
      </c>
      <c r="R5876" s="180">
        <v>0</v>
      </c>
      <c r="S5876" s="180">
        <v>0</v>
      </c>
      <c r="T5876" s="180">
        <v>0</v>
      </c>
    </row>
    <row r="5877" spans="2:20" x14ac:dyDescent="0.3">
      <c r="B5877" s="19">
        <v>5874</v>
      </c>
      <c r="C5877" s="179">
        <v>0</v>
      </c>
      <c r="D5877" s="179">
        <v>0</v>
      </c>
      <c r="E5877" s="179">
        <v>1181751.2464903791</v>
      </c>
      <c r="F5877" s="179">
        <v>0</v>
      </c>
      <c r="G5877" s="179">
        <v>0</v>
      </c>
      <c r="H5877" s="179">
        <v>137892.69357344721</v>
      </c>
      <c r="I5877" s="179">
        <v>0</v>
      </c>
      <c r="J5877" s="179">
        <v>0</v>
      </c>
      <c r="K5877" s="179">
        <v>0</v>
      </c>
      <c r="L5877" s="179">
        <v>0</v>
      </c>
      <c r="M5877" s="179">
        <v>217921.73681240989</v>
      </c>
      <c r="N5877" s="179">
        <v>0</v>
      </c>
      <c r="O5877" s="179">
        <v>0</v>
      </c>
      <c r="P5877" s="179">
        <v>0</v>
      </c>
      <c r="Q5877" s="179">
        <v>0</v>
      </c>
      <c r="R5877" s="180">
        <v>0</v>
      </c>
      <c r="S5877" s="180">
        <v>0</v>
      </c>
      <c r="T5877" s="180">
        <v>0</v>
      </c>
    </row>
    <row r="5878" spans="2:20" x14ac:dyDescent="0.3">
      <c r="B5878" s="19">
        <v>5875</v>
      </c>
      <c r="C5878" s="179">
        <v>0</v>
      </c>
      <c r="D5878" s="179">
        <v>0</v>
      </c>
      <c r="E5878" s="179">
        <v>271656.05635112996</v>
      </c>
      <c r="F5878" s="179">
        <v>0</v>
      </c>
      <c r="G5878" s="179">
        <v>0</v>
      </c>
      <c r="H5878" s="179">
        <v>6550.8808136481302</v>
      </c>
      <c r="I5878" s="179">
        <v>0</v>
      </c>
      <c r="J5878" s="179">
        <v>0</v>
      </c>
      <c r="K5878" s="179">
        <v>0</v>
      </c>
      <c r="L5878" s="179">
        <v>0</v>
      </c>
      <c r="M5878" s="179">
        <v>104070.46306178285</v>
      </c>
      <c r="N5878" s="179">
        <v>0</v>
      </c>
      <c r="O5878" s="179">
        <v>0</v>
      </c>
      <c r="P5878" s="179">
        <v>0</v>
      </c>
      <c r="Q5878" s="179">
        <v>0</v>
      </c>
      <c r="R5878" s="180">
        <v>0</v>
      </c>
      <c r="S5878" s="180">
        <v>0</v>
      </c>
      <c r="T5878" s="180">
        <v>0</v>
      </c>
    </row>
    <row r="5879" spans="2:20" x14ac:dyDescent="0.3">
      <c r="B5879" s="19">
        <v>5876</v>
      </c>
      <c r="C5879" s="179">
        <v>0</v>
      </c>
      <c r="D5879" s="179">
        <v>0</v>
      </c>
      <c r="E5879" s="179">
        <v>334828.98099611793</v>
      </c>
      <c r="F5879" s="179">
        <v>0</v>
      </c>
      <c r="G5879" s="179">
        <v>0</v>
      </c>
      <c r="H5879" s="179">
        <v>164204.32645577958</v>
      </c>
      <c r="I5879" s="179">
        <v>0</v>
      </c>
      <c r="J5879" s="179">
        <v>0</v>
      </c>
      <c r="K5879" s="179">
        <v>0</v>
      </c>
      <c r="L5879" s="179">
        <v>0</v>
      </c>
      <c r="M5879" s="179">
        <v>153802.89814847874</v>
      </c>
      <c r="N5879" s="179">
        <v>0</v>
      </c>
      <c r="O5879" s="179">
        <v>0</v>
      </c>
      <c r="P5879" s="179">
        <v>0</v>
      </c>
      <c r="Q5879" s="179">
        <v>0</v>
      </c>
      <c r="R5879" s="180">
        <v>0</v>
      </c>
      <c r="S5879" s="180">
        <v>0</v>
      </c>
      <c r="T5879" s="180">
        <v>0</v>
      </c>
    </row>
    <row r="5880" spans="2:20" x14ac:dyDescent="0.3">
      <c r="B5880" s="19">
        <v>5877</v>
      </c>
      <c r="C5880" s="179">
        <v>0</v>
      </c>
      <c r="D5880" s="179">
        <v>0</v>
      </c>
      <c r="E5880" s="179">
        <v>34841.336128066694</v>
      </c>
      <c r="F5880" s="179">
        <v>0</v>
      </c>
      <c r="G5880" s="179">
        <v>0</v>
      </c>
      <c r="H5880" s="179">
        <v>80147.533806890293</v>
      </c>
      <c r="I5880" s="179">
        <v>0</v>
      </c>
      <c r="J5880" s="179">
        <v>0</v>
      </c>
      <c r="K5880" s="179">
        <v>0</v>
      </c>
      <c r="L5880" s="179">
        <v>0</v>
      </c>
      <c r="M5880" s="179">
        <v>113979.77919424493</v>
      </c>
      <c r="N5880" s="179">
        <v>0</v>
      </c>
      <c r="O5880" s="179">
        <v>0</v>
      </c>
      <c r="P5880" s="179">
        <v>0</v>
      </c>
      <c r="Q5880" s="179">
        <v>0</v>
      </c>
      <c r="R5880" s="180">
        <v>0</v>
      </c>
      <c r="S5880" s="180">
        <v>0</v>
      </c>
      <c r="T5880" s="180">
        <v>0</v>
      </c>
    </row>
    <row r="5881" spans="2:20" x14ac:dyDescent="0.3">
      <c r="B5881" s="19">
        <v>5878</v>
      </c>
      <c r="C5881" s="179">
        <v>0</v>
      </c>
      <c r="D5881" s="179">
        <v>0</v>
      </c>
      <c r="E5881" s="179">
        <v>18804.83955243777</v>
      </c>
      <c r="F5881" s="179">
        <v>0</v>
      </c>
      <c r="G5881" s="179">
        <v>0</v>
      </c>
      <c r="H5881" s="179">
        <v>34799.506453108625</v>
      </c>
      <c r="I5881" s="179">
        <v>0</v>
      </c>
      <c r="J5881" s="179">
        <v>0</v>
      </c>
      <c r="K5881" s="179">
        <v>0</v>
      </c>
      <c r="L5881" s="179">
        <v>0</v>
      </c>
      <c r="M5881" s="179">
        <v>31716.777523428234</v>
      </c>
      <c r="N5881" s="179">
        <v>0</v>
      </c>
      <c r="O5881" s="179">
        <v>0</v>
      </c>
      <c r="P5881" s="179">
        <v>0</v>
      </c>
      <c r="Q5881" s="179">
        <v>0</v>
      </c>
      <c r="R5881" s="180">
        <v>0</v>
      </c>
      <c r="S5881" s="180">
        <v>0</v>
      </c>
      <c r="T5881" s="180">
        <v>0</v>
      </c>
    </row>
    <row r="5882" spans="2:20" x14ac:dyDescent="0.3">
      <c r="B5882" s="19">
        <v>5879</v>
      </c>
      <c r="C5882" s="179">
        <v>0</v>
      </c>
      <c r="D5882" s="179">
        <v>0</v>
      </c>
      <c r="E5882" s="179">
        <v>59095.283784987048</v>
      </c>
      <c r="F5882" s="179">
        <v>0</v>
      </c>
      <c r="G5882" s="179">
        <v>0</v>
      </c>
      <c r="H5882" s="179">
        <v>178576.90668886082</v>
      </c>
      <c r="I5882" s="179">
        <v>0</v>
      </c>
      <c r="J5882" s="179">
        <v>0</v>
      </c>
      <c r="K5882" s="179">
        <v>0</v>
      </c>
      <c r="L5882" s="179">
        <v>0</v>
      </c>
      <c r="M5882" s="179">
        <v>91276.951163792008</v>
      </c>
      <c r="N5882" s="179">
        <v>0</v>
      </c>
      <c r="O5882" s="179">
        <v>0</v>
      </c>
      <c r="P5882" s="179">
        <v>0</v>
      </c>
      <c r="Q5882" s="179">
        <v>0</v>
      </c>
      <c r="R5882" s="180">
        <v>0</v>
      </c>
      <c r="S5882" s="180">
        <v>0</v>
      </c>
      <c r="T5882" s="180">
        <v>0</v>
      </c>
    </row>
    <row r="5883" spans="2:20" x14ac:dyDescent="0.3">
      <c r="B5883" s="19">
        <v>5880</v>
      </c>
      <c r="C5883" s="179">
        <v>0</v>
      </c>
      <c r="D5883" s="179">
        <v>0</v>
      </c>
      <c r="E5883" s="179">
        <v>134343.80657188033</v>
      </c>
      <c r="F5883" s="179">
        <v>0</v>
      </c>
      <c r="G5883" s="179">
        <v>0</v>
      </c>
      <c r="H5883" s="179">
        <v>20519.069663635262</v>
      </c>
      <c r="I5883" s="179">
        <v>0</v>
      </c>
      <c r="J5883" s="179">
        <v>0</v>
      </c>
      <c r="K5883" s="179">
        <v>0</v>
      </c>
      <c r="L5883" s="179">
        <v>0</v>
      </c>
      <c r="M5883" s="179">
        <v>67882.395876183626</v>
      </c>
      <c r="N5883" s="179">
        <v>0</v>
      </c>
      <c r="O5883" s="179">
        <v>0</v>
      </c>
      <c r="P5883" s="179">
        <v>0</v>
      </c>
      <c r="Q5883" s="179">
        <v>0</v>
      </c>
      <c r="R5883" s="180">
        <v>0</v>
      </c>
      <c r="S5883" s="180">
        <v>0</v>
      </c>
      <c r="T5883" s="180">
        <v>0</v>
      </c>
    </row>
    <row r="5884" spans="2:20" x14ac:dyDescent="0.3">
      <c r="B5884" s="19">
        <v>5881</v>
      </c>
      <c r="C5884" s="179">
        <v>0</v>
      </c>
      <c r="D5884" s="179">
        <v>0</v>
      </c>
      <c r="E5884" s="179">
        <v>94457.358276248051</v>
      </c>
      <c r="F5884" s="179">
        <v>0</v>
      </c>
      <c r="G5884" s="179">
        <v>0</v>
      </c>
      <c r="H5884" s="179">
        <v>197067.70339047248</v>
      </c>
      <c r="I5884" s="179">
        <v>0</v>
      </c>
      <c r="J5884" s="179">
        <v>0</v>
      </c>
      <c r="K5884" s="179">
        <v>0</v>
      </c>
      <c r="L5884" s="179">
        <v>0</v>
      </c>
      <c r="M5884" s="179">
        <v>902637.02932585508</v>
      </c>
      <c r="N5884" s="179">
        <v>0</v>
      </c>
      <c r="O5884" s="179">
        <v>0</v>
      </c>
      <c r="P5884" s="179">
        <v>0</v>
      </c>
      <c r="Q5884" s="179">
        <v>0</v>
      </c>
      <c r="R5884" s="180">
        <v>0</v>
      </c>
      <c r="S5884" s="180">
        <v>0</v>
      </c>
      <c r="T5884" s="180">
        <v>0</v>
      </c>
    </row>
    <row r="5885" spans="2:20" x14ac:dyDescent="0.3">
      <c r="B5885" s="19">
        <v>5882</v>
      </c>
      <c r="C5885" s="179">
        <v>0</v>
      </c>
      <c r="D5885" s="179">
        <v>0</v>
      </c>
      <c r="E5885" s="179">
        <v>9848.3334575261397</v>
      </c>
      <c r="F5885" s="179">
        <v>0</v>
      </c>
      <c r="G5885" s="179">
        <v>0</v>
      </c>
      <c r="H5885" s="179">
        <v>13522.004138162514</v>
      </c>
      <c r="I5885" s="179">
        <v>0</v>
      </c>
      <c r="J5885" s="179">
        <v>0</v>
      </c>
      <c r="K5885" s="179">
        <v>0</v>
      </c>
      <c r="L5885" s="179">
        <v>0</v>
      </c>
      <c r="M5885" s="179">
        <v>30712.373388927255</v>
      </c>
      <c r="N5885" s="179">
        <v>0</v>
      </c>
      <c r="O5885" s="179">
        <v>0</v>
      </c>
      <c r="P5885" s="179">
        <v>0</v>
      </c>
      <c r="Q5885" s="179">
        <v>0</v>
      </c>
      <c r="R5885" s="180">
        <v>0</v>
      </c>
      <c r="S5885" s="180">
        <v>0</v>
      </c>
      <c r="T5885" s="180">
        <v>0</v>
      </c>
    </row>
    <row r="5886" spans="2:20" x14ac:dyDescent="0.3">
      <c r="B5886" s="19">
        <v>5883</v>
      </c>
      <c r="C5886" s="179">
        <v>0</v>
      </c>
      <c r="D5886" s="179">
        <v>0</v>
      </c>
      <c r="E5886" s="179">
        <v>22024.296974209261</v>
      </c>
      <c r="F5886" s="179">
        <v>0</v>
      </c>
      <c r="G5886" s="179">
        <v>0</v>
      </c>
      <c r="H5886" s="179">
        <v>92993.242085419217</v>
      </c>
      <c r="I5886" s="179">
        <v>0</v>
      </c>
      <c r="J5886" s="179">
        <v>0</v>
      </c>
      <c r="K5886" s="179">
        <v>0</v>
      </c>
      <c r="L5886" s="179">
        <v>0</v>
      </c>
      <c r="M5886" s="179">
        <v>103165.24484020914</v>
      </c>
      <c r="N5886" s="179">
        <v>0</v>
      </c>
      <c r="O5886" s="179">
        <v>0</v>
      </c>
      <c r="P5886" s="179">
        <v>0</v>
      </c>
      <c r="Q5886" s="179">
        <v>0</v>
      </c>
      <c r="R5886" s="180">
        <v>0</v>
      </c>
      <c r="S5886" s="180">
        <v>0</v>
      </c>
      <c r="T5886" s="180">
        <v>0</v>
      </c>
    </row>
    <row r="5887" spans="2:20" x14ac:dyDescent="0.3">
      <c r="B5887" s="19">
        <v>5884</v>
      </c>
      <c r="C5887" s="179">
        <v>0</v>
      </c>
      <c r="D5887" s="179">
        <v>0</v>
      </c>
      <c r="E5887" s="179">
        <v>27757.48386024791</v>
      </c>
      <c r="F5887" s="179">
        <v>0</v>
      </c>
      <c r="G5887" s="179">
        <v>0</v>
      </c>
      <c r="H5887" s="179">
        <v>60827.978988295261</v>
      </c>
      <c r="I5887" s="179">
        <v>0</v>
      </c>
      <c r="J5887" s="179">
        <v>0</v>
      </c>
      <c r="K5887" s="179">
        <v>0</v>
      </c>
      <c r="L5887" s="179">
        <v>0</v>
      </c>
      <c r="M5887" s="179">
        <v>101497.86057944085</v>
      </c>
      <c r="N5887" s="179">
        <v>0</v>
      </c>
      <c r="O5887" s="179">
        <v>0</v>
      </c>
      <c r="P5887" s="179">
        <v>0</v>
      </c>
      <c r="Q5887" s="179">
        <v>0</v>
      </c>
      <c r="R5887" s="180">
        <v>0</v>
      </c>
      <c r="S5887" s="180">
        <v>0</v>
      </c>
      <c r="T5887" s="180">
        <v>0</v>
      </c>
    </row>
    <row r="5888" spans="2:20" x14ac:dyDescent="0.3">
      <c r="B5888" s="19">
        <v>5885</v>
      </c>
      <c r="C5888" s="179">
        <v>0</v>
      </c>
      <c r="D5888" s="179">
        <v>0</v>
      </c>
      <c r="E5888" s="179">
        <v>289978.63898923411</v>
      </c>
      <c r="F5888" s="179">
        <v>1</v>
      </c>
      <c r="G5888" s="179">
        <v>128881.14928357689</v>
      </c>
      <c r="H5888" s="179">
        <v>86915.001465152935</v>
      </c>
      <c r="I5888" s="179">
        <v>0</v>
      </c>
      <c r="J5888" s="179">
        <v>0</v>
      </c>
      <c r="K5888" s="179">
        <v>0</v>
      </c>
      <c r="L5888" s="179">
        <v>0</v>
      </c>
      <c r="M5888" s="179">
        <v>74320.902885007643</v>
      </c>
      <c r="N5888" s="179">
        <v>0</v>
      </c>
      <c r="O5888" s="179">
        <v>0</v>
      </c>
      <c r="P5888" s="179">
        <v>0</v>
      </c>
      <c r="Q5888" s="179">
        <v>0</v>
      </c>
      <c r="R5888" s="180">
        <v>0</v>
      </c>
      <c r="S5888" s="180">
        <v>0</v>
      </c>
      <c r="T5888" s="180">
        <v>0</v>
      </c>
    </row>
    <row r="5889" spans="2:20" x14ac:dyDescent="0.3">
      <c r="B5889" s="19">
        <v>5886</v>
      </c>
      <c r="C5889" s="179">
        <v>0</v>
      </c>
      <c r="D5889" s="179">
        <v>0</v>
      </c>
      <c r="E5889" s="179">
        <v>365632.60551431833</v>
      </c>
      <c r="F5889" s="179">
        <v>0</v>
      </c>
      <c r="G5889" s="179">
        <v>0</v>
      </c>
      <c r="H5889" s="179">
        <v>1146075.7102933968</v>
      </c>
      <c r="I5889" s="179">
        <v>0</v>
      </c>
      <c r="J5889" s="179">
        <v>0</v>
      </c>
      <c r="K5889" s="179">
        <v>41948.135286407203</v>
      </c>
      <c r="L5889" s="179">
        <v>1</v>
      </c>
      <c r="M5889" s="179">
        <v>155848.30240718389</v>
      </c>
      <c r="N5889" s="179">
        <v>0</v>
      </c>
      <c r="O5889" s="179">
        <v>0</v>
      </c>
      <c r="P5889" s="179">
        <v>0</v>
      </c>
      <c r="Q5889" s="179">
        <v>0</v>
      </c>
      <c r="R5889" s="180">
        <v>0</v>
      </c>
      <c r="S5889" s="180">
        <v>41948.135286407203</v>
      </c>
      <c r="T5889" s="180">
        <v>0</v>
      </c>
    </row>
    <row r="5890" spans="2:20" x14ac:dyDescent="0.3">
      <c r="B5890" s="19">
        <v>5887</v>
      </c>
      <c r="C5890" s="179">
        <v>0</v>
      </c>
      <c r="D5890" s="179">
        <v>0</v>
      </c>
      <c r="E5890" s="179">
        <v>52333.685740177949</v>
      </c>
      <c r="F5890" s="179">
        <v>0</v>
      </c>
      <c r="G5890" s="179">
        <v>0</v>
      </c>
      <c r="H5890" s="179">
        <v>24792.623646507283</v>
      </c>
      <c r="I5890" s="179">
        <v>0</v>
      </c>
      <c r="J5890" s="179">
        <v>0</v>
      </c>
      <c r="K5890" s="179">
        <v>0</v>
      </c>
      <c r="L5890" s="179">
        <v>0</v>
      </c>
      <c r="M5890" s="179">
        <v>11222.157503457373</v>
      </c>
      <c r="N5890" s="179">
        <v>0</v>
      </c>
      <c r="O5890" s="179">
        <v>0</v>
      </c>
      <c r="P5890" s="179">
        <v>0</v>
      </c>
      <c r="Q5890" s="179">
        <v>0</v>
      </c>
      <c r="R5890" s="180">
        <v>0</v>
      </c>
      <c r="S5890" s="180">
        <v>0</v>
      </c>
      <c r="T5890" s="180">
        <v>0</v>
      </c>
    </row>
    <row r="5891" spans="2:20" x14ac:dyDescent="0.3">
      <c r="B5891" s="19">
        <v>5888</v>
      </c>
      <c r="C5891" s="179">
        <v>0</v>
      </c>
      <c r="D5891" s="179">
        <v>0</v>
      </c>
      <c r="E5891" s="179">
        <v>135910.33701906563</v>
      </c>
      <c r="F5891" s="179">
        <v>0</v>
      </c>
      <c r="G5891" s="179">
        <v>0</v>
      </c>
      <c r="H5891" s="179">
        <v>121093.22655145351</v>
      </c>
      <c r="I5891" s="179">
        <v>0</v>
      </c>
      <c r="J5891" s="179">
        <v>0</v>
      </c>
      <c r="K5891" s="179">
        <v>0</v>
      </c>
      <c r="L5891" s="179">
        <v>0</v>
      </c>
      <c r="M5891" s="179">
        <v>70898.076985896521</v>
      </c>
      <c r="N5891" s="179">
        <v>0</v>
      </c>
      <c r="O5891" s="179">
        <v>0</v>
      </c>
      <c r="P5891" s="179">
        <v>0</v>
      </c>
      <c r="Q5891" s="179">
        <v>0</v>
      </c>
      <c r="R5891" s="180">
        <v>0</v>
      </c>
      <c r="S5891" s="180">
        <v>0</v>
      </c>
      <c r="T5891" s="180">
        <v>0</v>
      </c>
    </row>
    <row r="5892" spans="2:20" x14ac:dyDescent="0.3">
      <c r="B5892" s="19">
        <v>5889</v>
      </c>
      <c r="C5892" s="179">
        <v>0</v>
      </c>
      <c r="D5892" s="179">
        <v>0</v>
      </c>
      <c r="E5892" s="179">
        <v>32502.829369491428</v>
      </c>
      <c r="F5892" s="179">
        <v>0</v>
      </c>
      <c r="G5892" s="179">
        <v>0</v>
      </c>
      <c r="H5892" s="179">
        <v>28762.746323045387</v>
      </c>
      <c r="I5892" s="179">
        <v>0</v>
      </c>
      <c r="J5892" s="179">
        <v>0</v>
      </c>
      <c r="K5892" s="179">
        <v>0</v>
      </c>
      <c r="L5892" s="179">
        <v>0</v>
      </c>
      <c r="M5892" s="179">
        <v>133206.28212261308</v>
      </c>
      <c r="N5892" s="179">
        <v>0</v>
      </c>
      <c r="O5892" s="179">
        <v>0</v>
      </c>
      <c r="P5892" s="179">
        <v>0</v>
      </c>
      <c r="Q5892" s="179">
        <v>0</v>
      </c>
      <c r="R5892" s="180">
        <v>0</v>
      </c>
      <c r="S5892" s="180">
        <v>0</v>
      </c>
      <c r="T5892" s="180">
        <v>0</v>
      </c>
    </row>
    <row r="5893" spans="2:20" x14ac:dyDescent="0.3">
      <c r="B5893" s="19">
        <v>5890</v>
      </c>
      <c r="C5893" s="179">
        <v>0</v>
      </c>
      <c r="D5893" s="179">
        <v>0</v>
      </c>
      <c r="E5893" s="179">
        <v>24832.898538190875</v>
      </c>
      <c r="F5893" s="179">
        <v>0</v>
      </c>
      <c r="G5893" s="179">
        <v>0</v>
      </c>
      <c r="H5893" s="179">
        <v>23097.253964365078</v>
      </c>
      <c r="I5893" s="179">
        <v>0</v>
      </c>
      <c r="J5893" s="179">
        <v>0</v>
      </c>
      <c r="K5893" s="179">
        <v>0</v>
      </c>
      <c r="L5893" s="179">
        <v>0</v>
      </c>
      <c r="M5893" s="179">
        <v>1637347.5710177978</v>
      </c>
      <c r="N5893" s="179">
        <v>0</v>
      </c>
      <c r="O5893" s="179">
        <v>0</v>
      </c>
      <c r="P5893" s="179">
        <v>0</v>
      </c>
      <c r="Q5893" s="179">
        <v>0</v>
      </c>
      <c r="R5893" s="180">
        <v>0</v>
      </c>
      <c r="S5893" s="180">
        <v>0</v>
      </c>
      <c r="T5893" s="180">
        <v>0</v>
      </c>
    </row>
    <row r="5894" spans="2:20" x14ac:dyDescent="0.3">
      <c r="B5894" s="19">
        <v>5891</v>
      </c>
      <c r="C5894" s="179">
        <v>0</v>
      </c>
      <c r="D5894" s="179">
        <v>0</v>
      </c>
      <c r="E5894" s="179">
        <v>367644.53728203679</v>
      </c>
      <c r="F5894" s="179">
        <v>0</v>
      </c>
      <c r="G5894" s="179">
        <v>0</v>
      </c>
      <c r="H5894" s="179">
        <v>61096.122685094873</v>
      </c>
      <c r="I5894" s="179">
        <v>0</v>
      </c>
      <c r="J5894" s="179">
        <v>0</v>
      </c>
      <c r="K5894" s="179">
        <v>0</v>
      </c>
      <c r="L5894" s="179">
        <v>0</v>
      </c>
      <c r="M5894" s="179">
        <v>10459.971666823387</v>
      </c>
      <c r="N5894" s="179">
        <v>0</v>
      </c>
      <c r="O5894" s="179">
        <v>0</v>
      </c>
      <c r="P5894" s="179">
        <v>0</v>
      </c>
      <c r="Q5894" s="179">
        <v>0</v>
      </c>
      <c r="R5894" s="180">
        <v>0</v>
      </c>
      <c r="S5894" s="180">
        <v>0</v>
      </c>
      <c r="T5894" s="180">
        <v>0</v>
      </c>
    </row>
    <row r="5895" spans="2:20" x14ac:dyDescent="0.3">
      <c r="B5895" s="19">
        <v>5892</v>
      </c>
      <c r="C5895" s="179">
        <v>0</v>
      </c>
      <c r="D5895" s="179">
        <v>0</v>
      </c>
      <c r="E5895" s="179">
        <v>70526.285410633689</v>
      </c>
      <c r="F5895" s="179">
        <v>0</v>
      </c>
      <c r="G5895" s="179">
        <v>0</v>
      </c>
      <c r="H5895" s="179">
        <v>61884.600258634746</v>
      </c>
      <c r="I5895" s="179">
        <v>0</v>
      </c>
      <c r="J5895" s="179">
        <v>0</v>
      </c>
      <c r="K5895" s="179">
        <v>0</v>
      </c>
      <c r="L5895" s="179">
        <v>0</v>
      </c>
      <c r="M5895" s="179">
        <v>20646.312492626093</v>
      </c>
      <c r="N5895" s="179">
        <v>0</v>
      </c>
      <c r="O5895" s="179">
        <v>0</v>
      </c>
      <c r="P5895" s="179">
        <v>0</v>
      </c>
      <c r="Q5895" s="179">
        <v>0</v>
      </c>
      <c r="R5895" s="180">
        <v>0</v>
      </c>
      <c r="S5895" s="180">
        <v>0</v>
      </c>
      <c r="T5895" s="180">
        <v>0</v>
      </c>
    </row>
    <row r="5896" spans="2:20" x14ac:dyDescent="0.3">
      <c r="B5896" s="19">
        <v>5893</v>
      </c>
      <c r="C5896" s="179">
        <v>0</v>
      </c>
      <c r="D5896" s="179">
        <v>0</v>
      </c>
      <c r="E5896" s="179">
        <v>160761.47928728678</v>
      </c>
      <c r="F5896" s="179">
        <v>0</v>
      </c>
      <c r="G5896" s="179">
        <v>0</v>
      </c>
      <c r="H5896" s="179">
        <v>180366.20511339989</v>
      </c>
      <c r="I5896" s="179">
        <v>0</v>
      </c>
      <c r="J5896" s="179">
        <v>0</v>
      </c>
      <c r="K5896" s="179">
        <v>0</v>
      </c>
      <c r="L5896" s="179">
        <v>0</v>
      </c>
      <c r="M5896" s="179">
        <v>5579.8680734345726</v>
      </c>
      <c r="N5896" s="179">
        <v>0</v>
      </c>
      <c r="O5896" s="179">
        <v>0</v>
      </c>
      <c r="P5896" s="179">
        <v>0</v>
      </c>
      <c r="Q5896" s="179">
        <v>0</v>
      </c>
      <c r="R5896" s="180">
        <v>0</v>
      </c>
      <c r="S5896" s="180">
        <v>0</v>
      </c>
      <c r="T5896" s="180">
        <v>0</v>
      </c>
    </row>
    <row r="5897" spans="2:20" x14ac:dyDescent="0.3">
      <c r="B5897" s="19">
        <v>5894</v>
      </c>
      <c r="C5897" s="179">
        <v>0</v>
      </c>
      <c r="D5897" s="179">
        <v>0</v>
      </c>
      <c r="E5897" s="179">
        <v>89940.899548707719</v>
      </c>
      <c r="F5897" s="179">
        <v>0</v>
      </c>
      <c r="G5897" s="179">
        <v>0</v>
      </c>
      <c r="H5897" s="179">
        <v>142211.00802423246</v>
      </c>
      <c r="I5897" s="179">
        <v>0</v>
      </c>
      <c r="J5897" s="179">
        <v>0</v>
      </c>
      <c r="K5897" s="179">
        <v>0</v>
      </c>
      <c r="L5897" s="179">
        <v>0</v>
      </c>
      <c r="M5897" s="179">
        <v>88146.317561251053</v>
      </c>
      <c r="N5897" s="179">
        <v>0</v>
      </c>
      <c r="O5897" s="179">
        <v>0</v>
      </c>
      <c r="P5897" s="179">
        <v>0</v>
      </c>
      <c r="Q5897" s="179">
        <v>0</v>
      </c>
      <c r="R5897" s="180">
        <v>0</v>
      </c>
      <c r="S5897" s="180">
        <v>0</v>
      </c>
      <c r="T5897" s="180">
        <v>0</v>
      </c>
    </row>
    <row r="5898" spans="2:20" x14ac:dyDescent="0.3">
      <c r="B5898" s="19">
        <v>5895</v>
      </c>
      <c r="C5898" s="179">
        <v>0</v>
      </c>
      <c r="D5898" s="179">
        <v>0</v>
      </c>
      <c r="E5898" s="179">
        <v>1345785.260852702</v>
      </c>
      <c r="F5898" s="179">
        <v>0</v>
      </c>
      <c r="G5898" s="179">
        <v>0</v>
      </c>
      <c r="H5898" s="179">
        <v>38870.852455607666</v>
      </c>
      <c r="I5898" s="179">
        <v>0</v>
      </c>
      <c r="J5898" s="179">
        <v>0</v>
      </c>
      <c r="K5898" s="179">
        <v>0</v>
      </c>
      <c r="L5898" s="179">
        <v>0</v>
      </c>
      <c r="M5898" s="179">
        <v>241362.78351801942</v>
      </c>
      <c r="N5898" s="179">
        <v>0</v>
      </c>
      <c r="O5898" s="179">
        <v>0</v>
      </c>
      <c r="P5898" s="179">
        <v>0</v>
      </c>
      <c r="Q5898" s="179">
        <v>0</v>
      </c>
      <c r="R5898" s="180">
        <v>0</v>
      </c>
      <c r="S5898" s="180">
        <v>0</v>
      </c>
      <c r="T5898" s="180">
        <v>0</v>
      </c>
    </row>
    <row r="5899" spans="2:20" x14ac:dyDescent="0.3">
      <c r="B5899" s="19">
        <v>5896</v>
      </c>
      <c r="C5899" s="179">
        <v>0</v>
      </c>
      <c r="D5899" s="179">
        <v>0</v>
      </c>
      <c r="E5899" s="179">
        <v>67208.614125770328</v>
      </c>
      <c r="F5899" s="179">
        <v>0</v>
      </c>
      <c r="G5899" s="179">
        <v>0</v>
      </c>
      <c r="H5899" s="179">
        <v>72788.077955680172</v>
      </c>
      <c r="I5899" s="179">
        <v>0</v>
      </c>
      <c r="J5899" s="179">
        <v>0</v>
      </c>
      <c r="K5899" s="179">
        <v>0</v>
      </c>
      <c r="L5899" s="179">
        <v>0</v>
      </c>
      <c r="M5899" s="179">
        <v>143929.26710803492</v>
      </c>
      <c r="N5899" s="179">
        <v>0</v>
      </c>
      <c r="O5899" s="179">
        <v>0</v>
      </c>
      <c r="P5899" s="179">
        <v>0</v>
      </c>
      <c r="Q5899" s="179">
        <v>0</v>
      </c>
      <c r="R5899" s="180">
        <v>0</v>
      </c>
      <c r="S5899" s="180">
        <v>0</v>
      </c>
      <c r="T5899" s="180">
        <v>0</v>
      </c>
    </row>
    <row r="5900" spans="2:20" x14ac:dyDescent="0.3">
      <c r="B5900" s="19">
        <v>5897</v>
      </c>
      <c r="C5900" s="179">
        <v>0</v>
      </c>
      <c r="D5900" s="179">
        <v>0</v>
      </c>
      <c r="E5900" s="179">
        <v>50344.603960216664</v>
      </c>
      <c r="F5900" s="179">
        <v>0</v>
      </c>
      <c r="G5900" s="179">
        <v>0</v>
      </c>
      <c r="H5900" s="179">
        <v>72390.131143602237</v>
      </c>
      <c r="I5900" s="179">
        <v>0</v>
      </c>
      <c r="J5900" s="179">
        <v>0</v>
      </c>
      <c r="K5900" s="179">
        <v>0</v>
      </c>
      <c r="L5900" s="179">
        <v>0</v>
      </c>
      <c r="M5900" s="179">
        <v>55381.528427367339</v>
      </c>
      <c r="N5900" s="179">
        <v>0</v>
      </c>
      <c r="O5900" s="179">
        <v>0</v>
      </c>
      <c r="P5900" s="179">
        <v>0</v>
      </c>
      <c r="Q5900" s="179">
        <v>0</v>
      </c>
      <c r="R5900" s="180">
        <v>0</v>
      </c>
      <c r="S5900" s="180">
        <v>0</v>
      </c>
      <c r="T5900" s="180">
        <v>0</v>
      </c>
    </row>
    <row r="5901" spans="2:20" x14ac:dyDescent="0.3">
      <c r="B5901" s="19">
        <v>5898</v>
      </c>
      <c r="C5901" s="179">
        <v>0</v>
      </c>
      <c r="D5901" s="179">
        <v>0</v>
      </c>
      <c r="E5901" s="179">
        <v>139893.50547651571</v>
      </c>
      <c r="F5901" s="179">
        <v>0</v>
      </c>
      <c r="G5901" s="179">
        <v>0</v>
      </c>
      <c r="H5901" s="179">
        <v>342138.4155326616</v>
      </c>
      <c r="I5901" s="179">
        <v>0</v>
      </c>
      <c r="J5901" s="179">
        <v>0</v>
      </c>
      <c r="K5901" s="179">
        <v>0</v>
      </c>
      <c r="L5901" s="179">
        <v>0</v>
      </c>
      <c r="M5901" s="179">
        <v>41624.350822177585</v>
      </c>
      <c r="N5901" s="179">
        <v>0</v>
      </c>
      <c r="O5901" s="179">
        <v>0</v>
      </c>
      <c r="P5901" s="179">
        <v>0</v>
      </c>
      <c r="Q5901" s="179">
        <v>0</v>
      </c>
      <c r="R5901" s="180">
        <v>0</v>
      </c>
      <c r="S5901" s="180">
        <v>0</v>
      </c>
      <c r="T5901" s="180">
        <v>0</v>
      </c>
    </row>
    <row r="5902" spans="2:20" x14ac:dyDescent="0.3">
      <c r="B5902" s="19">
        <v>5899</v>
      </c>
      <c r="C5902" s="179">
        <v>0</v>
      </c>
      <c r="D5902" s="179">
        <v>0</v>
      </c>
      <c r="E5902" s="179">
        <v>300579.57383073086</v>
      </c>
      <c r="F5902" s="179">
        <v>0</v>
      </c>
      <c r="G5902" s="179">
        <v>0</v>
      </c>
      <c r="H5902" s="179">
        <v>62271.047482698508</v>
      </c>
      <c r="I5902" s="179">
        <v>0</v>
      </c>
      <c r="J5902" s="179">
        <v>0</v>
      </c>
      <c r="K5902" s="179">
        <v>0</v>
      </c>
      <c r="L5902" s="179">
        <v>0</v>
      </c>
      <c r="M5902" s="179">
        <v>143989.01426864965</v>
      </c>
      <c r="N5902" s="179">
        <v>0</v>
      </c>
      <c r="O5902" s="179">
        <v>0</v>
      </c>
      <c r="P5902" s="179">
        <v>0</v>
      </c>
      <c r="Q5902" s="179">
        <v>0</v>
      </c>
      <c r="R5902" s="180">
        <v>0</v>
      </c>
      <c r="S5902" s="180">
        <v>0</v>
      </c>
      <c r="T5902" s="180">
        <v>0</v>
      </c>
    </row>
    <row r="5903" spans="2:20" x14ac:dyDescent="0.3">
      <c r="B5903" s="19">
        <v>5900</v>
      </c>
      <c r="C5903" s="179">
        <v>0</v>
      </c>
      <c r="D5903" s="179">
        <v>0</v>
      </c>
      <c r="E5903" s="179">
        <v>11581.954757059097</v>
      </c>
      <c r="F5903" s="179">
        <v>0</v>
      </c>
      <c r="G5903" s="179">
        <v>0</v>
      </c>
      <c r="H5903" s="179">
        <v>25153.044698317965</v>
      </c>
      <c r="I5903" s="179">
        <v>0</v>
      </c>
      <c r="J5903" s="179">
        <v>0</v>
      </c>
      <c r="K5903" s="179">
        <v>0</v>
      </c>
      <c r="L5903" s="179">
        <v>0</v>
      </c>
      <c r="M5903" s="179">
        <v>241874.12580601918</v>
      </c>
      <c r="N5903" s="179">
        <v>0</v>
      </c>
      <c r="O5903" s="179">
        <v>0</v>
      </c>
      <c r="P5903" s="179">
        <v>0</v>
      </c>
      <c r="Q5903" s="179">
        <v>0</v>
      </c>
      <c r="R5903" s="180">
        <v>0</v>
      </c>
      <c r="S5903" s="180">
        <v>0</v>
      </c>
      <c r="T5903" s="180">
        <v>0</v>
      </c>
    </row>
    <row r="5904" spans="2:20" x14ac:dyDescent="0.3">
      <c r="B5904" s="19">
        <v>5901</v>
      </c>
      <c r="C5904" s="179">
        <v>0</v>
      </c>
      <c r="D5904" s="179">
        <v>0</v>
      </c>
      <c r="E5904" s="179">
        <v>50201.640375917887</v>
      </c>
      <c r="F5904" s="179">
        <v>0</v>
      </c>
      <c r="G5904" s="179">
        <v>0</v>
      </c>
      <c r="H5904" s="179">
        <v>166519.05759635058</v>
      </c>
      <c r="I5904" s="179">
        <v>0</v>
      </c>
      <c r="J5904" s="179">
        <v>0</v>
      </c>
      <c r="K5904" s="179">
        <v>0</v>
      </c>
      <c r="L5904" s="179">
        <v>0</v>
      </c>
      <c r="M5904" s="179">
        <v>46903.937220032771</v>
      </c>
      <c r="N5904" s="179">
        <v>0</v>
      </c>
      <c r="O5904" s="179">
        <v>0</v>
      </c>
      <c r="P5904" s="179">
        <v>0</v>
      </c>
      <c r="Q5904" s="179">
        <v>0</v>
      </c>
      <c r="R5904" s="180">
        <v>0</v>
      </c>
      <c r="S5904" s="180">
        <v>0</v>
      </c>
      <c r="T5904" s="180">
        <v>0</v>
      </c>
    </row>
    <row r="5905" spans="2:20" x14ac:dyDescent="0.3">
      <c r="B5905" s="19">
        <v>5902</v>
      </c>
      <c r="C5905" s="179">
        <v>0</v>
      </c>
      <c r="D5905" s="179">
        <v>0</v>
      </c>
      <c r="E5905" s="179">
        <v>581514.41334085912</v>
      </c>
      <c r="F5905" s="179">
        <v>0</v>
      </c>
      <c r="G5905" s="179">
        <v>0</v>
      </c>
      <c r="H5905" s="179">
        <v>55689.149306950501</v>
      </c>
      <c r="I5905" s="179">
        <v>0</v>
      </c>
      <c r="J5905" s="179">
        <v>0</v>
      </c>
      <c r="K5905" s="179">
        <v>0</v>
      </c>
      <c r="L5905" s="179">
        <v>0</v>
      </c>
      <c r="M5905" s="179">
        <v>48687.489069066229</v>
      </c>
      <c r="N5905" s="179">
        <v>0</v>
      </c>
      <c r="O5905" s="179">
        <v>0</v>
      </c>
      <c r="P5905" s="179">
        <v>0</v>
      </c>
      <c r="Q5905" s="179">
        <v>0</v>
      </c>
      <c r="R5905" s="180">
        <v>0</v>
      </c>
      <c r="S5905" s="180">
        <v>0</v>
      </c>
      <c r="T5905" s="180">
        <v>0</v>
      </c>
    </row>
    <row r="5906" spans="2:20" x14ac:dyDescent="0.3">
      <c r="B5906" s="19">
        <v>5903</v>
      </c>
      <c r="C5906" s="179">
        <v>0</v>
      </c>
      <c r="D5906" s="179">
        <v>0</v>
      </c>
      <c r="E5906" s="179">
        <v>51084.259072606968</v>
      </c>
      <c r="F5906" s="179">
        <v>0</v>
      </c>
      <c r="G5906" s="179">
        <v>0</v>
      </c>
      <c r="H5906" s="179">
        <v>105025.17022200898</v>
      </c>
      <c r="I5906" s="179">
        <v>0</v>
      </c>
      <c r="J5906" s="179">
        <v>0</v>
      </c>
      <c r="K5906" s="179">
        <v>0</v>
      </c>
      <c r="L5906" s="179">
        <v>0</v>
      </c>
      <c r="M5906" s="179">
        <v>338063.97666785552</v>
      </c>
      <c r="N5906" s="179">
        <v>0</v>
      </c>
      <c r="O5906" s="179">
        <v>0</v>
      </c>
      <c r="P5906" s="179">
        <v>0</v>
      </c>
      <c r="Q5906" s="179">
        <v>0</v>
      </c>
      <c r="R5906" s="180">
        <v>0</v>
      </c>
      <c r="S5906" s="180">
        <v>0</v>
      </c>
      <c r="T5906" s="180">
        <v>0</v>
      </c>
    </row>
    <row r="5907" spans="2:20" x14ac:dyDescent="0.3">
      <c r="B5907" s="19">
        <v>5904</v>
      </c>
      <c r="C5907" s="179">
        <v>0</v>
      </c>
      <c r="D5907" s="179">
        <v>0</v>
      </c>
      <c r="E5907" s="179">
        <v>929964.14312340179</v>
      </c>
      <c r="F5907" s="179">
        <v>0</v>
      </c>
      <c r="G5907" s="179">
        <v>0</v>
      </c>
      <c r="H5907" s="179">
        <v>568765.15899702243</v>
      </c>
      <c r="I5907" s="179">
        <v>0</v>
      </c>
      <c r="J5907" s="179">
        <v>0</v>
      </c>
      <c r="K5907" s="179">
        <v>0</v>
      </c>
      <c r="L5907" s="179">
        <v>0</v>
      </c>
      <c r="M5907" s="179">
        <v>42650.816684372519</v>
      </c>
      <c r="N5907" s="179">
        <v>0</v>
      </c>
      <c r="O5907" s="179">
        <v>0</v>
      </c>
      <c r="P5907" s="179">
        <v>0</v>
      </c>
      <c r="Q5907" s="179">
        <v>0</v>
      </c>
      <c r="R5907" s="180">
        <v>0</v>
      </c>
      <c r="S5907" s="180">
        <v>0</v>
      </c>
      <c r="T5907" s="180">
        <v>0</v>
      </c>
    </row>
    <row r="5908" spans="2:20" x14ac:dyDescent="0.3">
      <c r="B5908" s="19">
        <v>5905</v>
      </c>
      <c r="C5908" s="179">
        <v>0</v>
      </c>
      <c r="D5908" s="179">
        <v>0</v>
      </c>
      <c r="E5908" s="179">
        <v>91735.231681930105</v>
      </c>
      <c r="F5908" s="179">
        <v>0</v>
      </c>
      <c r="G5908" s="179">
        <v>0</v>
      </c>
      <c r="H5908" s="179">
        <v>112446.08376414723</v>
      </c>
      <c r="I5908" s="179">
        <v>0</v>
      </c>
      <c r="J5908" s="179">
        <v>0</v>
      </c>
      <c r="K5908" s="179">
        <v>0</v>
      </c>
      <c r="L5908" s="179">
        <v>0</v>
      </c>
      <c r="M5908" s="179">
        <v>610805.93489319528</v>
      </c>
      <c r="N5908" s="179">
        <v>0</v>
      </c>
      <c r="O5908" s="179">
        <v>0</v>
      </c>
      <c r="P5908" s="179">
        <v>0</v>
      </c>
      <c r="Q5908" s="179">
        <v>0</v>
      </c>
      <c r="R5908" s="180">
        <v>0</v>
      </c>
      <c r="S5908" s="180">
        <v>0</v>
      </c>
      <c r="T5908" s="180">
        <v>0</v>
      </c>
    </row>
    <row r="5909" spans="2:20" x14ac:dyDescent="0.3">
      <c r="B5909" s="19">
        <v>5906</v>
      </c>
      <c r="C5909" s="179">
        <v>0</v>
      </c>
      <c r="D5909" s="179">
        <v>0</v>
      </c>
      <c r="E5909" s="179">
        <v>13387.712183233913</v>
      </c>
      <c r="F5909" s="179">
        <v>0</v>
      </c>
      <c r="G5909" s="179">
        <v>0</v>
      </c>
      <c r="H5909" s="179">
        <v>65975.346213496901</v>
      </c>
      <c r="I5909" s="179">
        <v>0</v>
      </c>
      <c r="J5909" s="179">
        <v>0</v>
      </c>
      <c r="K5909" s="179">
        <v>0</v>
      </c>
      <c r="L5909" s="179">
        <v>0</v>
      </c>
      <c r="M5909" s="179">
        <v>30075.409073263876</v>
      </c>
      <c r="N5909" s="179">
        <v>0</v>
      </c>
      <c r="O5909" s="179">
        <v>0</v>
      </c>
      <c r="P5909" s="179">
        <v>0</v>
      </c>
      <c r="Q5909" s="179">
        <v>0</v>
      </c>
      <c r="R5909" s="180">
        <v>0</v>
      </c>
      <c r="S5909" s="180">
        <v>0</v>
      </c>
      <c r="T5909" s="180">
        <v>0</v>
      </c>
    </row>
    <row r="5910" spans="2:20" x14ac:dyDescent="0.3">
      <c r="B5910" s="19">
        <v>5907</v>
      </c>
      <c r="C5910" s="179">
        <v>0</v>
      </c>
      <c r="D5910" s="179">
        <v>0</v>
      </c>
      <c r="E5910" s="179">
        <v>303845.11068165378</v>
      </c>
      <c r="F5910" s="179">
        <v>0</v>
      </c>
      <c r="G5910" s="179">
        <v>0</v>
      </c>
      <c r="H5910" s="179">
        <v>108367.48917768344</v>
      </c>
      <c r="I5910" s="179">
        <v>0</v>
      </c>
      <c r="J5910" s="179">
        <v>0</v>
      </c>
      <c r="K5910" s="179">
        <v>0</v>
      </c>
      <c r="L5910" s="179">
        <v>0</v>
      </c>
      <c r="M5910" s="179">
        <v>184955.24879736922</v>
      </c>
      <c r="N5910" s="179">
        <v>0</v>
      </c>
      <c r="O5910" s="179">
        <v>0</v>
      </c>
      <c r="P5910" s="179">
        <v>0</v>
      </c>
      <c r="Q5910" s="179">
        <v>0</v>
      </c>
      <c r="R5910" s="180">
        <v>0</v>
      </c>
      <c r="S5910" s="180">
        <v>0</v>
      </c>
      <c r="T5910" s="180">
        <v>0</v>
      </c>
    </row>
    <row r="5911" spans="2:20" x14ac:dyDescent="0.3">
      <c r="B5911" s="19">
        <v>5908</v>
      </c>
      <c r="C5911" s="179">
        <v>0</v>
      </c>
      <c r="D5911" s="179">
        <v>0</v>
      </c>
      <c r="E5911" s="179">
        <v>223498.81671085415</v>
      </c>
      <c r="F5911" s="179">
        <v>0</v>
      </c>
      <c r="G5911" s="179">
        <v>0</v>
      </c>
      <c r="H5911" s="179">
        <v>4499.9475154410193</v>
      </c>
      <c r="I5911" s="179">
        <v>0</v>
      </c>
      <c r="J5911" s="179">
        <v>0</v>
      </c>
      <c r="K5911" s="179">
        <v>0</v>
      </c>
      <c r="L5911" s="179">
        <v>0</v>
      </c>
      <c r="M5911" s="179">
        <v>149067.27531061892</v>
      </c>
      <c r="N5911" s="179">
        <v>0</v>
      </c>
      <c r="O5911" s="179">
        <v>0</v>
      </c>
      <c r="P5911" s="179">
        <v>0</v>
      </c>
      <c r="Q5911" s="179">
        <v>0</v>
      </c>
      <c r="R5911" s="180">
        <v>0</v>
      </c>
      <c r="S5911" s="180">
        <v>0</v>
      </c>
      <c r="T5911" s="180">
        <v>0</v>
      </c>
    </row>
    <row r="5912" spans="2:20" x14ac:dyDescent="0.3">
      <c r="B5912" s="19">
        <v>5909</v>
      </c>
      <c r="C5912" s="179">
        <v>0</v>
      </c>
      <c r="D5912" s="179">
        <v>0</v>
      </c>
      <c r="E5912" s="179">
        <v>18321.629281847221</v>
      </c>
      <c r="F5912" s="179">
        <v>0</v>
      </c>
      <c r="G5912" s="179">
        <v>0</v>
      </c>
      <c r="H5912" s="179">
        <v>114823.18588888539</v>
      </c>
      <c r="I5912" s="179">
        <v>0</v>
      </c>
      <c r="J5912" s="179">
        <v>0</v>
      </c>
      <c r="K5912" s="179">
        <v>0</v>
      </c>
      <c r="L5912" s="179">
        <v>0</v>
      </c>
      <c r="M5912" s="179">
        <v>50735.439491457611</v>
      </c>
      <c r="N5912" s="179">
        <v>0</v>
      </c>
      <c r="O5912" s="179">
        <v>0</v>
      </c>
      <c r="P5912" s="179">
        <v>0</v>
      </c>
      <c r="Q5912" s="179">
        <v>0</v>
      </c>
      <c r="R5912" s="180">
        <v>0</v>
      </c>
      <c r="S5912" s="180">
        <v>0</v>
      </c>
      <c r="T5912" s="180">
        <v>0</v>
      </c>
    </row>
    <row r="5913" spans="2:20" x14ac:dyDescent="0.3">
      <c r="B5913" s="19">
        <v>5910</v>
      </c>
      <c r="C5913" s="179">
        <v>0</v>
      </c>
      <c r="D5913" s="179">
        <v>0</v>
      </c>
      <c r="E5913" s="179">
        <v>236636.66349076392</v>
      </c>
      <c r="F5913" s="179">
        <v>0</v>
      </c>
      <c r="G5913" s="179">
        <v>0</v>
      </c>
      <c r="H5913" s="179">
        <v>321962.43382844346</v>
      </c>
      <c r="I5913" s="179">
        <v>0</v>
      </c>
      <c r="J5913" s="179">
        <v>0</v>
      </c>
      <c r="K5913" s="179">
        <v>0</v>
      </c>
      <c r="L5913" s="179">
        <v>0</v>
      </c>
      <c r="M5913" s="179">
        <v>412436.96208929626</v>
      </c>
      <c r="N5913" s="179">
        <v>0</v>
      </c>
      <c r="O5913" s="179">
        <v>0</v>
      </c>
      <c r="P5913" s="179">
        <v>0</v>
      </c>
      <c r="Q5913" s="179">
        <v>0</v>
      </c>
      <c r="R5913" s="180">
        <v>0</v>
      </c>
      <c r="S5913" s="180">
        <v>0</v>
      </c>
      <c r="T5913" s="180">
        <v>0</v>
      </c>
    </row>
    <row r="5914" spans="2:20" x14ac:dyDescent="0.3">
      <c r="B5914" s="19">
        <v>5911</v>
      </c>
      <c r="C5914" s="179">
        <v>0</v>
      </c>
      <c r="D5914" s="179">
        <v>0</v>
      </c>
      <c r="E5914" s="179">
        <v>142337.84829126412</v>
      </c>
      <c r="F5914" s="179">
        <v>0</v>
      </c>
      <c r="G5914" s="179">
        <v>0</v>
      </c>
      <c r="H5914" s="179">
        <v>8699.5607611208488</v>
      </c>
      <c r="I5914" s="179">
        <v>0</v>
      </c>
      <c r="J5914" s="179">
        <v>0</v>
      </c>
      <c r="K5914" s="179">
        <v>0</v>
      </c>
      <c r="L5914" s="179">
        <v>0</v>
      </c>
      <c r="M5914" s="179">
        <v>136214.18813246663</v>
      </c>
      <c r="N5914" s="179">
        <v>0</v>
      </c>
      <c r="O5914" s="179">
        <v>0</v>
      </c>
      <c r="P5914" s="179">
        <v>0</v>
      </c>
      <c r="Q5914" s="179">
        <v>0</v>
      </c>
      <c r="R5914" s="180">
        <v>0</v>
      </c>
      <c r="S5914" s="180">
        <v>0</v>
      </c>
      <c r="T5914" s="180">
        <v>0</v>
      </c>
    </row>
    <row r="5915" spans="2:20" x14ac:dyDescent="0.3">
      <c r="B5915" s="19">
        <v>5912</v>
      </c>
      <c r="C5915" s="179">
        <v>0</v>
      </c>
      <c r="D5915" s="179">
        <v>0</v>
      </c>
      <c r="E5915" s="179">
        <v>2793.9756655804886</v>
      </c>
      <c r="F5915" s="179">
        <v>0</v>
      </c>
      <c r="G5915" s="179">
        <v>0</v>
      </c>
      <c r="H5915" s="179">
        <v>7523.5274182843959</v>
      </c>
      <c r="I5915" s="179">
        <v>0</v>
      </c>
      <c r="J5915" s="179">
        <v>0</v>
      </c>
      <c r="K5915" s="179">
        <v>0</v>
      </c>
      <c r="L5915" s="179">
        <v>0</v>
      </c>
      <c r="M5915" s="179">
        <v>82206.216019782645</v>
      </c>
      <c r="N5915" s="179">
        <v>0</v>
      </c>
      <c r="O5915" s="179">
        <v>0</v>
      </c>
      <c r="P5915" s="179">
        <v>0</v>
      </c>
      <c r="Q5915" s="179">
        <v>0</v>
      </c>
      <c r="R5915" s="180">
        <v>0</v>
      </c>
      <c r="S5915" s="180">
        <v>0</v>
      </c>
      <c r="T5915" s="180">
        <v>0</v>
      </c>
    </row>
    <row r="5916" spans="2:20" x14ac:dyDescent="0.3">
      <c r="B5916" s="19">
        <v>5913</v>
      </c>
      <c r="C5916" s="179">
        <v>0</v>
      </c>
      <c r="D5916" s="179">
        <v>0</v>
      </c>
      <c r="E5916" s="179">
        <v>50508.331699756964</v>
      </c>
      <c r="F5916" s="179">
        <v>0</v>
      </c>
      <c r="G5916" s="179">
        <v>0</v>
      </c>
      <c r="H5916" s="179">
        <v>40065.089923301843</v>
      </c>
      <c r="I5916" s="179">
        <v>0</v>
      </c>
      <c r="J5916" s="179">
        <v>0</v>
      </c>
      <c r="K5916" s="179">
        <v>0</v>
      </c>
      <c r="L5916" s="179">
        <v>0</v>
      </c>
      <c r="M5916" s="179">
        <v>9423.8521570034954</v>
      </c>
      <c r="N5916" s="179">
        <v>0</v>
      </c>
      <c r="O5916" s="179">
        <v>0</v>
      </c>
      <c r="P5916" s="179">
        <v>0</v>
      </c>
      <c r="Q5916" s="179">
        <v>0</v>
      </c>
      <c r="R5916" s="180">
        <v>0</v>
      </c>
      <c r="S5916" s="180">
        <v>0</v>
      </c>
      <c r="T5916" s="180">
        <v>0</v>
      </c>
    </row>
    <row r="5917" spans="2:20" x14ac:dyDescent="0.3">
      <c r="B5917" s="19">
        <v>5914</v>
      </c>
      <c r="C5917" s="179">
        <v>0</v>
      </c>
      <c r="D5917" s="179">
        <v>0</v>
      </c>
      <c r="E5917" s="179">
        <v>5268.4026294626665</v>
      </c>
      <c r="F5917" s="179">
        <v>0</v>
      </c>
      <c r="G5917" s="179">
        <v>0</v>
      </c>
      <c r="H5917" s="179">
        <v>30764.734032373017</v>
      </c>
      <c r="I5917" s="179">
        <v>0</v>
      </c>
      <c r="J5917" s="179">
        <v>0</v>
      </c>
      <c r="K5917" s="179">
        <v>0</v>
      </c>
      <c r="L5917" s="179">
        <v>0</v>
      </c>
      <c r="M5917" s="179">
        <v>59372.813932702164</v>
      </c>
      <c r="N5917" s="179">
        <v>0</v>
      </c>
      <c r="O5917" s="179">
        <v>0</v>
      </c>
      <c r="P5917" s="179">
        <v>0</v>
      </c>
      <c r="Q5917" s="179">
        <v>0</v>
      </c>
      <c r="R5917" s="180">
        <v>0</v>
      </c>
      <c r="S5917" s="180">
        <v>0</v>
      </c>
      <c r="T5917" s="180">
        <v>0</v>
      </c>
    </row>
    <row r="5918" spans="2:20" x14ac:dyDescent="0.3">
      <c r="B5918" s="19">
        <v>5915</v>
      </c>
      <c r="C5918" s="179">
        <v>0</v>
      </c>
      <c r="D5918" s="179">
        <v>0</v>
      </c>
      <c r="E5918" s="179">
        <v>42578.455619154905</v>
      </c>
      <c r="F5918" s="179">
        <v>0</v>
      </c>
      <c r="G5918" s="179">
        <v>0</v>
      </c>
      <c r="H5918" s="179">
        <v>12543.168312460677</v>
      </c>
      <c r="I5918" s="179">
        <v>0</v>
      </c>
      <c r="J5918" s="179">
        <v>0</v>
      </c>
      <c r="K5918" s="179">
        <v>2821.5931418165819</v>
      </c>
      <c r="L5918" s="179">
        <v>1</v>
      </c>
      <c r="M5918" s="179">
        <v>46850.743177506505</v>
      </c>
      <c r="N5918" s="179">
        <v>0</v>
      </c>
      <c r="O5918" s="179">
        <v>0</v>
      </c>
      <c r="P5918" s="179">
        <v>0</v>
      </c>
      <c r="Q5918" s="179">
        <v>0</v>
      </c>
      <c r="R5918" s="180">
        <v>0</v>
      </c>
      <c r="S5918" s="180">
        <v>2821.5931418165819</v>
      </c>
      <c r="T5918" s="180">
        <v>0</v>
      </c>
    </row>
    <row r="5919" spans="2:20" x14ac:dyDescent="0.3">
      <c r="B5919" s="19">
        <v>5916</v>
      </c>
      <c r="C5919" s="179">
        <v>0</v>
      </c>
      <c r="D5919" s="179">
        <v>0</v>
      </c>
      <c r="E5919" s="179">
        <v>642207.12932004372</v>
      </c>
      <c r="F5919" s="179">
        <v>0</v>
      </c>
      <c r="G5919" s="179">
        <v>0</v>
      </c>
      <c r="H5919" s="179">
        <v>9695.1698629704661</v>
      </c>
      <c r="I5919" s="179">
        <v>0</v>
      </c>
      <c r="J5919" s="179">
        <v>0</v>
      </c>
      <c r="K5919" s="179">
        <v>0</v>
      </c>
      <c r="L5919" s="179">
        <v>0</v>
      </c>
      <c r="M5919" s="179">
        <v>97082.802955316118</v>
      </c>
      <c r="N5919" s="179">
        <v>0</v>
      </c>
      <c r="O5919" s="179">
        <v>0</v>
      </c>
      <c r="P5919" s="179">
        <v>0</v>
      </c>
      <c r="Q5919" s="179">
        <v>0</v>
      </c>
      <c r="R5919" s="180">
        <v>0</v>
      </c>
      <c r="S5919" s="180">
        <v>0</v>
      </c>
      <c r="T5919" s="180">
        <v>0</v>
      </c>
    </row>
    <row r="5920" spans="2:20" x14ac:dyDescent="0.3">
      <c r="B5920" s="19">
        <v>5917</v>
      </c>
      <c r="C5920" s="179">
        <v>0</v>
      </c>
      <c r="D5920" s="179">
        <v>0</v>
      </c>
      <c r="E5920" s="179">
        <v>93427.463315157307</v>
      </c>
      <c r="F5920" s="179">
        <v>0</v>
      </c>
      <c r="G5920" s="179">
        <v>0</v>
      </c>
      <c r="H5920" s="179">
        <v>696987.59958606656</v>
      </c>
      <c r="I5920" s="179">
        <v>0</v>
      </c>
      <c r="J5920" s="179">
        <v>0</v>
      </c>
      <c r="K5920" s="179">
        <v>0</v>
      </c>
      <c r="L5920" s="179">
        <v>0</v>
      </c>
      <c r="M5920" s="179">
        <v>471978.9993058187</v>
      </c>
      <c r="N5920" s="179">
        <v>0</v>
      </c>
      <c r="O5920" s="179">
        <v>0</v>
      </c>
      <c r="P5920" s="179">
        <v>0</v>
      </c>
      <c r="Q5920" s="179">
        <v>0</v>
      </c>
      <c r="R5920" s="180">
        <v>0</v>
      </c>
      <c r="S5920" s="180">
        <v>0</v>
      </c>
      <c r="T5920" s="180">
        <v>0</v>
      </c>
    </row>
    <row r="5921" spans="2:20" x14ac:dyDescent="0.3">
      <c r="B5921" s="19">
        <v>5918</v>
      </c>
      <c r="C5921" s="179">
        <v>0</v>
      </c>
      <c r="D5921" s="179">
        <v>0</v>
      </c>
      <c r="E5921" s="179">
        <v>432874.89972614561</v>
      </c>
      <c r="F5921" s="179">
        <v>0</v>
      </c>
      <c r="G5921" s="179">
        <v>0</v>
      </c>
      <c r="H5921" s="179">
        <v>64662.321692646241</v>
      </c>
      <c r="I5921" s="179">
        <v>0</v>
      </c>
      <c r="J5921" s="179">
        <v>0</v>
      </c>
      <c r="K5921" s="179">
        <v>0</v>
      </c>
      <c r="L5921" s="179">
        <v>0</v>
      </c>
      <c r="M5921" s="179">
        <v>31756.843187885846</v>
      </c>
      <c r="N5921" s="179">
        <v>0</v>
      </c>
      <c r="O5921" s="179">
        <v>0</v>
      </c>
      <c r="P5921" s="179">
        <v>0</v>
      </c>
      <c r="Q5921" s="179">
        <v>0</v>
      </c>
      <c r="R5921" s="180">
        <v>0</v>
      </c>
      <c r="S5921" s="180">
        <v>0</v>
      </c>
      <c r="T5921" s="180">
        <v>0</v>
      </c>
    </row>
    <row r="5922" spans="2:20" x14ac:dyDescent="0.3">
      <c r="B5922" s="19">
        <v>5919</v>
      </c>
      <c r="C5922" s="179">
        <v>1</v>
      </c>
      <c r="D5922" s="179">
        <v>4256.0623117124615</v>
      </c>
      <c r="E5922" s="179">
        <v>353355.99346079386</v>
      </c>
      <c r="F5922" s="179">
        <v>0</v>
      </c>
      <c r="G5922" s="179">
        <v>0</v>
      </c>
      <c r="H5922" s="179">
        <v>52680.260984241148</v>
      </c>
      <c r="I5922" s="179">
        <v>0</v>
      </c>
      <c r="J5922" s="179">
        <v>0</v>
      </c>
      <c r="K5922" s="179">
        <v>0</v>
      </c>
      <c r="L5922" s="179">
        <v>0</v>
      </c>
      <c r="M5922" s="179">
        <v>8943.6258766658229</v>
      </c>
      <c r="N5922" s="179">
        <v>0</v>
      </c>
      <c r="O5922" s="179">
        <v>0</v>
      </c>
      <c r="P5922" s="179">
        <v>0</v>
      </c>
      <c r="Q5922" s="179">
        <v>0</v>
      </c>
      <c r="R5922" s="180">
        <v>0</v>
      </c>
      <c r="S5922" s="180">
        <v>0</v>
      </c>
      <c r="T5922" s="180">
        <v>4256.0623117124615</v>
      </c>
    </row>
    <row r="5923" spans="2:20" x14ac:dyDescent="0.3">
      <c r="B5923" s="19">
        <v>5920</v>
      </c>
      <c r="C5923" s="179">
        <v>0</v>
      </c>
      <c r="D5923" s="179">
        <v>0</v>
      </c>
      <c r="E5923" s="179">
        <v>104554.66996126735</v>
      </c>
      <c r="F5923" s="179">
        <v>0</v>
      </c>
      <c r="G5923" s="179">
        <v>0</v>
      </c>
      <c r="H5923" s="179">
        <v>18456.710401206215</v>
      </c>
      <c r="I5923" s="179">
        <v>0</v>
      </c>
      <c r="J5923" s="179">
        <v>0</v>
      </c>
      <c r="K5923" s="179">
        <v>0</v>
      </c>
      <c r="L5923" s="179">
        <v>0</v>
      </c>
      <c r="M5923" s="179">
        <v>109538.14976017069</v>
      </c>
      <c r="N5923" s="179">
        <v>0</v>
      </c>
      <c r="O5923" s="179">
        <v>0</v>
      </c>
      <c r="P5923" s="179">
        <v>0</v>
      </c>
      <c r="Q5923" s="179">
        <v>0</v>
      </c>
      <c r="R5923" s="180">
        <v>0</v>
      </c>
      <c r="S5923" s="180">
        <v>0</v>
      </c>
      <c r="T5923" s="180">
        <v>0</v>
      </c>
    </row>
    <row r="5924" spans="2:20" x14ac:dyDescent="0.3">
      <c r="B5924" s="19">
        <v>5921</v>
      </c>
      <c r="C5924" s="179">
        <v>0</v>
      </c>
      <c r="D5924" s="179">
        <v>0</v>
      </c>
      <c r="E5924" s="179">
        <v>204847.20229645853</v>
      </c>
      <c r="F5924" s="179">
        <v>0</v>
      </c>
      <c r="G5924" s="179">
        <v>0</v>
      </c>
      <c r="H5924" s="179">
        <v>44916.707774790622</v>
      </c>
      <c r="I5924" s="179">
        <v>0</v>
      </c>
      <c r="J5924" s="179">
        <v>0</v>
      </c>
      <c r="K5924" s="179">
        <v>0</v>
      </c>
      <c r="L5924" s="179">
        <v>0</v>
      </c>
      <c r="M5924" s="179">
        <v>196508.8214865076</v>
      </c>
      <c r="N5924" s="179">
        <v>0</v>
      </c>
      <c r="O5924" s="179">
        <v>0</v>
      </c>
      <c r="P5924" s="179">
        <v>0</v>
      </c>
      <c r="Q5924" s="179">
        <v>0</v>
      </c>
      <c r="R5924" s="180">
        <v>0</v>
      </c>
      <c r="S5924" s="180">
        <v>0</v>
      </c>
      <c r="T5924" s="180">
        <v>0</v>
      </c>
    </row>
    <row r="5925" spans="2:20" x14ac:dyDescent="0.3">
      <c r="B5925" s="19">
        <v>5922</v>
      </c>
      <c r="C5925" s="179">
        <v>0</v>
      </c>
      <c r="D5925" s="179">
        <v>0</v>
      </c>
      <c r="E5925" s="179">
        <v>218601.52442260802</v>
      </c>
      <c r="F5925" s="179">
        <v>0</v>
      </c>
      <c r="G5925" s="179">
        <v>0</v>
      </c>
      <c r="H5925" s="179">
        <v>17931.983602843306</v>
      </c>
      <c r="I5925" s="179">
        <v>0</v>
      </c>
      <c r="J5925" s="179">
        <v>0</v>
      </c>
      <c r="K5925" s="179">
        <v>7706.6525671624322</v>
      </c>
      <c r="L5925" s="179">
        <v>1</v>
      </c>
      <c r="M5925" s="179">
        <v>23965.857593269367</v>
      </c>
      <c r="N5925" s="179">
        <v>0</v>
      </c>
      <c r="O5925" s="179">
        <v>0</v>
      </c>
      <c r="P5925" s="179">
        <v>0</v>
      </c>
      <c r="Q5925" s="179">
        <v>0</v>
      </c>
      <c r="R5925" s="180">
        <v>0</v>
      </c>
      <c r="S5925" s="180">
        <v>7706.6525671624322</v>
      </c>
      <c r="T5925" s="180">
        <v>0</v>
      </c>
    </row>
    <row r="5926" spans="2:20" x14ac:dyDescent="0.3">
      <c r="B5926" s="19">
        <v>5923</v>
      </c>
      <c r="C5926" s="179">
        <v>0</v>
      </c>
      <c r="D5926" s="179">
        <v>0</v>
      </c>
      <c r="E5926" s="179">
        <v>67437.579976894122</v>
      </c>
      <c r="F5926" s="179">
        <v>0</v>
      </c>
      <c r="G5926" s="179">
        <v>0</v>
      </c>
      <c r="H5926" s="179">
        <v>27386.515431360836</v>
      </c>
      <c r="I5926" s="179">
        <v>0</v>
      </c>
      <c r="J5926" s="179">
        <v>0</v>
      </c>
      <c r="K5926" s="179">
        <v>0</v>
      </c>
      <c r="L5926" s="179">
        <v>0</v>
      </c>
      <c r="M5926" s="179">
        <v>157525.34108758089</v>
      </c>
      <c r="N5926" s="179">
        <v>0</v>
      </c>
      <c r="O5926" s="179">
        <v>0</v>
      </c>
      <c r="P5926" s="179">
        <v>0</v>
      </c>
      <c r="Q5926" s="179">
        <v>0</v>
      </c>
      <c r="R5926" s="180">
        <v>0</v>
      </c>
      <c r="S5926" s="180">
        <v>0</v>
      </c>
      <c r="T5926" s="180">
        <v>0</v>
      </c>
    </row>
    <row r="5927" spans="2:20" x14ac:dyDescent="0.3">
      <c r="B5927" s="19">
        <v>5924</v>
      </c>
      <c r="C5927" s="179">
        <v>0</v>
      </c>
      <c r="D5927" s="179">
        <v>0</v>
      </c>
      <c r="E5927" s="179">
        <v>616374.12868274422</v>
      </c>
      <c r="F5927" s="179">
        <v>0</v>
      </c>
      <c r="G5927" s="179">
        <v>0</v>
      </c>
      <c r="H5927" s="179">
        <v>682919.32765522785</v>
      </c>
      <c r="I5927" s="179">
        <v>0</v>
      </c>
      <c r="J5927" s="179">
        <v>0</v>
      </c>
      <c r="K5927" s="179">
        <v>0</v>
      </c>
      <c r="L5927" s="179">
        <v>0</v>
      </c>
      <c r="M5927" s="179">
        <v>149632.47477756135</v>
      </c>
      <c r="N5927" s="179">
        <v>0</v>
      </c>
      <c r="O5927" s="179">
        <v>0</v>
      </c>
      <c r="P5927" s="179">
        <v>0</v>
      </c>
      <c r="Q5927" s="179">
        <v>0</v>
      </c>
      <c r="R5927" s="180">
        <v>0</v>
      </c>
      <c r="S5927" s="180">
        <v>0</v>
      </c>
      <c r="T5927" s="180">
        <v>0</v>
      </c>
    </row>
    <row r="5928" spans="2:20" x14ac:dyDescent="0.3">
      <c r="B5928" s="19">
        <v>5925</v>
      </c>
      <c r="C5928" s="179">
        <v>0</v>
      </c>
      <c r="D5928" s="179">
        <v>0</v>
      </c>
      <c r="E5928" s="179">
        <v>53583.063548575745</v>
      </c>
      <c r="F5928" s="179">
        <v>0</v>
      </c>
      <c r="G5928" s="179">
        <v>0</v>
      </c>
      <c r="H5928" s="179">
        <v>67709.04912127326</v>
      </c>
      <c r="I5928" s="179">
        <v>0</v>
      </c>
      <c r="J5928" s="179">
        <v>0</v>
      </c>
      <c r="K5928" s="179">
        <v>0</v>
      </c>
      <c r="L5928" s="179">
        <v>0</v>
      </c>
      <c r="M5928" s="179">
        <v>104785.51436124077</v>
      </c>
      <c r="N5928" s="179">
        <v>0</v>
      </c>
      <c r="O5928" s="179">
        <v>0</v>
      </c>
      <c r="P5928" s="179">
        <v>0</v>
      </c>
      <c r="Q5928" s="179">
        <v>0</v>
      </c>
      <c r="R5928" s="180">
        <v>0</v>
      </c>
      <c r="S5928" s="180">
        <v>0</v>
      </c>
      <c r="T5928" s="180">
        <v>0</v>
      </c>
    </row>
    <row r="5929" spans="2:20" x14ac:dyDescent="0.3">
      <c r="B5929" s="19">
        <v>5926</v>
      </c>
      <c r="C5929" s="179">
        <v>0</v>
      </c>
      <c r="D5929" s="179">
        <v>0</v>
      </c>
      <c r="E5929" s="179">
        <v>13450.155183295603</v>
      </c>
      <c r="F5929" s="179">
        <v>0</v>
      </c>
      <c r="G5929" s="179">
        <v>0</v>
      </c>
      <c r="H5929" s="179">
        <v>5777.810179827361</v>
      </c>
      <c r="I5929" s="179">
        <v>0</v>
      </c>
      <c r="J5929" s="179">
        <v>0</v>
      </c>
      <c r="K5929" s="179">
        <v>0</v>
      </c>
      <c r="L5929" s="179">
        <v>0</v>
      </c>
      <c r="M5929" s="179">
        <v>56018.971877258766</v>
      </c>
      <c r="N5929" s="179">
        <v>0</v>
      </c>
      <c r="O5929" s="179">
        <v>0</v>
      </c>
      <c r="P5929" s="179">
        <v>0</v>
      </c>
      <c r="Q5929" s="179">
        <v>0</v>
      </c>
      <c r="R5929" s="180">
        <v>0</v>
      </c>
      <c r="S5929" s="180">
        <v>0</v>
      </c>
      <c r="T5929" s="180">
        <v>0</v>
      </c>
    </row>
    <row r="5930" spans="2:20" x14ac:dyDescent="0.3">
      <c r="B5930" s="19">
        <v>5927</v>
      </c>
      <c r="C5930" s="179">
        <v>0</v>
      </c>
      <c r="D5930" s="179">
        <v>0</v>
      </c>
      <c r="E5930" s="179">
        <v>257549.01431645933</v>
      </c>
      <c r="F5930" s="179">
        <v>0</v>
      </c>
      <c r="G5930" s="179">
        <v>0</v>
      </c>
      <c r="H5930" s="179">
        <v>235726.42061312858</v>
      </c>
      <c r="I5930" s="179">
        <v>0</v>
      </c>
      <c r="J5930" s="179">
        <v>0</v>
      </c>
      <c r="K5930" s="179">
        <v>0</v>
      </c>
      <c r="L5930" s="179">
        <v>0</v>
      </c>
      <c r="M5930" s="179">
        <v>88966.998750383063</v>
      </c>
      <c r="N5930" s="179">
        <v>0</v>
      </c>
      <c r="O5930" s="179">
        <v>0</v>
      </c>
      <c r="P5930" s="179">
        <v>0</v>
      </c>
      <c r="Q5930" s="179">
        <v>0</v>
      </c>
      <c r="R5930" s="180">
        <v>0</v>
      </c>
      <c r="S5930" s="180">
        <v>0</v>
      </c>
      <c r="T5930" s="180">
        <v>0</v>
      </c>
    </row>
    <row r="5931" spans="2:20" x14ac:dyDescent="0.3">
      <c r="B5931" s="19">
        <v>5928</v>
      </c>
      <c r="C5931" s="179">
        <v>0</v>
      </c>
      <c r="D5931" s="179">
        <v>0</v>
      </c>
      <c r="E5931" s="179">
        <v>130492.72624130698</v>
      </c>
      <c r="F5931" s="179">
        <v>0</v>
      </c>
      <c r="G5931" s="179">
        <v>0</v>
      </c>
      <c r="H5931" s="179">
        <v>21180.172309286289</v>
      </c>
      <c r="I5931" s="179">
        <v>0</v>
      </c>
      <c r="J5931" s="179">
        <v>0</v>
      </c>
      <c r="K5931" s="179">
        <v>0</v>
      </c>
      <c r="L5931" s="179">
        <v>0</v>
      </c>
      <c r="M5931" s="179">
        <v>17962.103643086957</v>
      </c>
      <c r="N5931" s="179">
        <v>0</v>
      </c>
      <c r="O5931" s="179">
        <v>0</v>
      </c>
      <c r="P5931" s="179">
        <v>0</v>
      </c>
      <c r="Q5931" s="179">
        <v>0</v>
      </c>
      <c r="R5931" s="180">
        <v>0</v>
      </c>
      <c r="S5931" s="180">
        <v>0</v>
      </c>
      <c r="T5931" s="180">
        <v>0</v>
      </c>
    </row>
    <row r="5932" spans="2:20" x14ac:dyDescent="0.3">
      <c r="B5932" s="19">
        <v>5929</v>
      </c>
      <c r="C5932" s="179">
        <v>0</v>
      </c>
      <c r="D5932" s="179">
        <v>0</v>
      </c>
      <c r="E5932" s="179">
        <v>66424.820955516087</v>
      </c>
      <c r="F5932" s="179">
        <v>0</v>
      </c>
      <c r="G5932" s="179">
        <v>0</v>
      </c>
      <c r="H5932" s="179">
        <v>137442.42625992745</v>
      </c>
      <c r="I5932" s="179">
        <v>0</v>
      </c>
      <c r="J5932" s="179">
        <v>0</v>
      </c>
      <c r="K5932" s="179">
        <v>0</v>
      </c>
      <c r="L5932" s="179">
        <v>0</v>
      </c>
      <c r="M5932" s="179">
        <v>106639.80121682218</v>
      </c>
      <c r="N5932" s="179">
        <v>0</v>
      </c>
      <c r="O5932" s="179">
        <v>0</v>
      </c>
      <c r="P5932" s="179">
        <v>0</v>
      </c>
      <c r="Q5932" s="179">
        <v>0</v>
      </c>
      <c r="R5932" s="180">
        <v>0</v>
      </c>
      <c r="S5932" s="180">
        <v>0</v>
      </c>
      <c r="T5932" s="180">
        <v>0</v>
      </c>
    </row>
    <row r="5933" spans="2:20" x14ac:dyDescent="0.3">
      <c r="B5933" s="19">
        <v>5930</v>
      </c>
      <c r="C5933" s="179">
        <v>0</v>
      </c>
      <c r="D5933" s="179">
        <v>0</v>
      </c>
      <c r="E5933" s="179">
        <v>162891.39627892344</v>
      </c>
      <c r="F5933" s="179">
        <v>0</v>
      </c>
      <c r="G5933" s="179">
        <v>0</v>
      </c>
      <c r="H5933" s="179">
        <v>70048.557508558762</v>
      </c>
      <c r="I5933" s="179">
        <v>0</v>
      </c>
      <c r="J5933" s="179">
        <v>0</v>
      </c>
      <c r="K5933" s="179">
        <v>0</v>
      </c>
      <c r="L5933" s="179">
        <v>0</v>
      </c>
      <c r="M5933" s="179">
        <v>15055.421357002684</v>
      </c>
      <c r="N5933" s="179">
        <v>0</v>
      </c>
      <c r="O5933" s="179">
        <v>0</v>
      </c>
      <c r="P5933" s="179">
        <v>0</v>
      </c>
      <c r="Q5933" s="179">
        <v>0</v>
      </c>
      <c r="R5933" s="180">
        <v>0</v>
      </c>
      <c r="S5933" s="180">
        <v>0</v>
      </c>
      <c r="T5933" s="180">
        <v>0</v>
      </c>
    </row>
    <row r="5934" spans="2:20" x14ac:dyDescent="0.3">
      <c r="B5934" s="19">
        <v>5931</v>
      </c>
      <c r="C5934" s="179">
        <v>0</v>
      </c>
      <c r="D5934" s="179">
        <v>0</v>
      </c>
      <c r="E5934" s="179">
        <v>18647.826790997075</v>
      </c>
      <c r="F5934" s="179">
        <v>0</v>
      </c>
      <c r="G5934" s="179">
        <v>0</v>
      </c>
      <c r="H5934" s="179">
        <v>7750.2313910045787</v>
      </c>
      <c r="I5934" s="179">
        <v>0</v>
      </c>
      <c r="J5934" s="179">
        <v>0</v>
      </c>
      <c r="K5934" s="179">
        <v>72552.544949178351</v>
      </c>
      <c r="L5934" s="179">
        <v>2</v>
      </c>
      <c r="M5934" s="179">
        <v>45105.446918728798</v>
      </c>
      <c r="N5934" s="179">
        <v>0</v>
      </c>
      <c r="O5934" s="179">
        <v>0</v>
      </c>
      <c r="P5934" s="179">
        <v>0</v>
      </c>
      <c r="Q5934" s="179">
        <v>0</v>
      </c>
      <c r="R5934" s="180">
        <v>0</v>
      </c>
      <c r="S5934" s="180">
        <v>72552.544949178351</v>
      </c>
      <c r="T5934" s="180">
        <v>0</v>
      </c>
    </row>
    <row r="5935" spans="2:20" x14ac:dyDescent="0.3">
      <c r="B5935" s="19">
        <v>5932</v>
      </c>
      <c r="C5935" s="179">
        <v>0</v>
      </c>
      <c r="D5935" s="179">
        <v>0</v>
      </c>
      <c r="E5935" s="179">
        <v>648711.9632189892</v>
      </c>
      <c r="F5935" s="179">
        <v>0</v>
      </c>
      <c r="G5935" s="179">
        <v>0</v>
      </c>
      <c r="H5935" s="179">
        <v>22486.381706512846</v>
      </c>
      <c r="I5935" s="179">
        <v>0</v>
      </c>
      <c r="J5935" s="179">
        <v>0</v>
      </c>
      <c r="K5935" s="179">
        <v>0</v>
      </c>
      <c r="L5935" s="179">
        <v>0</v>
      </c>
      <c r="M5935" s="179">
        <v>8055.1204192349987</v>
      </c>
      <c r="N5935" s="179">
        <v>0</v>
      </c>
      <c r="O5935" s="179">
        <v>0</v>
      </c>
      <c r="P5935" s="179">
        <v>0</v>
      </c>
      <c r="Q5935" s="179">
        <v>0</v>
      </c>
      <c r="R5935" s="180">
        <v>0</v>
      </c>
      <c r="S5935" s="180">
        <v>0</v>
      </c>
      <c r="T5935" s="180">
        <v>0</v>
      </c>
    </row>
    <row r="5936" spans="2:20" x14ac:dyDescent="0.3">
      <c r="B5936" s="19">
        <v>5933</v>
      </c>
      <c r="C5936" s="179">
        <v>0</v>
      </c>
      <c r="D5936" s="179">
        <v>0</v>
      </c>
      <c r="E5936" s="179">
        <v>37177.892140705866</v>
      </c>
      <c r="F5936" s="179">
        <v>0</v>
      </c>
      <c r="G5936" s="179">
        <v>0</v>
      </c>
      <c r="H5936" s="179">
        <v>4202.7230003911382</v>
      </c>
      <c r="I5936" s="179">
        <v>0</v>
      </c>
      <c r="J5936" s="179">
        <v>0</v>
      </c>
      <c r="K5936" s="179">
        <v>0</v>
      </c>
      <c r="L5936" s="179">
        <v>0</v>
      </c>
      <c r="M5936" s="179">
        <v>50906.190226433137</v>
      </c>
      <c r="N5936" s="179">
        <v>0</v>
      </c>
      <c r="O5936" s="179">
        <v>0</v>
      </c>
      <c r="P5936" s="179">
        <v>0</v>
      </c>
      <c r="Q5936" s="179">
        <v>0</v>
      </c>
      <c r="R5936" s="180">
        <v>0</v>
      </c>
      <c r="S5936" s="180">
        <v>0</v>
      </c>
      <c r="T5936" s="180">
        <v>0</v>
      </c>
    </row>
    <row r="5937" spans="2:20" x14ac:dyDescent="0.3">
      <c r="B5937" s="19">
        <v>5934</v>
      </c>
      <c r="C5937" s="179">
        <v>0</v>
      </c>
      <c r="D5937" s="179">
        <v>0</v>
      </c>
      <c r="E5937" s="179">
        <v>59624.939074144517</v>
      </c>
      <c r="F5937" s="179">
        <v>0</v>
      </c>
      <c r="G5937" s="179">
        <v>0</v>
      </c>
      <c r="H5937" s="179">
        <v>91005.694050713617</v>
      </c>
      <c r="I5937" s="179">
        <v>0</v>
      </c>
      <c r="J5937" s="179">
        <v>0</v>
      </c>
      <c r="K5937" s="179">
        <v>0</v>
      </c>
      <c r="L5937" s="179">
        <v>0</v>
      </c>
      <c r="M5937" s="179">
        <v>98851.064906061656</v>
      </c>
      <c r="N5937" s="179">
        <v>0</v>
      </c>
      <c r="O5937" s="179">
        <v>0</v>
      </c>
      <c r="P5937" s="179">
        <v>0</v>
      </c>
      <c r="Q5937" s="179">
        <v>0</v>
      </c>
      <c r="R5937" s="180">
        <v>0</v>
      </c>
      <c r="S5937" s="180">
        <v>0</v>
      </c>
      <c r="T5937" s="180">
        <v>0</v>
      </c>
    </row>
    <row r="5938" spans="2:20" x14ac:dyDescent="0.3">
      <c r="B5938" s="19">
        <v>5935</v>
      </c>
      <c r="C5938" s="179">
        <v>0</v>
      </c>
      <c r="D5938" s="179">
        <v>0</v>
      </c>
      <c r="E5938" s="179">
        <v>23040.621739319096</v>
      </c>
      <c r="F5938" s="179">
        <v>0</v>
      </c>
      <c r="G5938" s="179">
        <v>0</v>
      </c>
      <c r="H5938" s="179">
        <v>111624.1484346732</v>
      </c>
      <c r="I5938" s="179">
        <v>0</v>
      </c>
      <c r="J5938" s="179">
        <v>0</v>
      </c>
      <c r="K5938" s="179">
        <v>0</v>
      </c>
      <c r="L5938" s="179">
        <v>0</v>
      </c>
      <c r="M5938" s="179">
        <v>1485343.2514421146</v>
      </c>
      <c r="N5938" s="179">
        <v>0</v>
      </c>
      <c r="O5938" s="179">
        <v>0</v>
      </c>
      <c r="P5938" s="179">
        <v>0</v>
      </c>
      <c r="Q5938" s="179">
        <v>0</v>
      </c>
      <c r="R5938" s="180">
        <v>0</v>
      </c>
      <c r="S5938" s="180">
        <v>0</v>
      </c>
      <c r="T5938" s="180">
        <v>0</v>
      </c>
    </row>
    <row r="5939" spans="2:20" x14ac:dyDescent="0.3">
      <c r="B5939" s="19">
        <v>5936</v>
      </c>
      <c r="C5939" s="179">
        <v>0</v>
      </c>
      <c r="D5939" s="179">
        <v>0</v>
      </c>
      <c r="E5939" s="179">
        <v>81696.165284929622</v>
      </c>
      <c r="F5939" s="179">
        <v>0</v>
      </c>
      <c r="G5939" s="179">
        <v>0</v>
      </c>
      <c r="H5939" s="179">
        <v>14461.301794997375</v>
      </c>
      <c r="I5939" s="179">
        <v>0</v>
      </c>
      <c r="J5939" s="179">
        <v>0</v>
      </c>
      <c r="K5939" s="179">
        <v>0</v>
      </c>
      <c r="L5939" s="179">
        <v>0</v>
      </c>
      <c r="M5939" s="179">
        <v>18619.308442062058</v>
      </c>
      <c r="N5939" s="179">
        <v>0</v>
      </c>
      <c r="O5939" s="179">
        <v>0</v>
      </c>
      <c r="P5939" s="179">
        <v>0</v>
      </c>
      <c r="Q5939" s="179">
        <v>0</v>
      </c>
      <c r="R5939" s="180">
        <v>0</v>
      </c>
      <c r="S5939" s="180">
        <v>0</v>
      </c>
      <c r="T5939" s="180">
        <v>0</v>
      </c>
    </row>
    <row r="5940" spans="2:20" x14ac:dyDescent="0.3">
      <c r="B5940" s="19">
        <v>5937</v>
      </c>
      <c r="C5940" s="179">
        <v>0</v>
      </c>
      <c r="D5940" s="179">
        <v>0</v>
      </c>
      <c r="E5940" s="179">
        <v>888514.97685327078</v>
      </c>
      <c r="F5940" s="179">
        <v>0</v>
      </c>
      <c r="G5940" s="179">
        <v>0</v>
      </c>
      <c r="H5940" s="179">
        <v>7270.3109344558343</v>
      </c>
      <c r="I5940" s="179">
        <v>0</v>
      </c>
      <c r="J5940" s="179">
        <v>0</v>
      </c>
      <c r="K5940" s="179">
        <v>0</v>
      </c>
      <c r="L5940" s="179">
        <v>0</v>
      </c>
      <c r="M5940" s="179">
        <v>145372.47884360151</v>
      </c>
      <c r="N5940" s="179">
        <v>0</v>
      </c>
      <c r="O5940" s="179">
        <v>0</v>
      </c>
      <c r="P5940" s="179">
        <v>0</v>
      </c>
      <c r="Q5940" s="179">
        <v>0</v>
      </c>
      <c r="R5940" s="180">
        <v>0</v>
      </c>
      <c r="S5940" s="180">
        <v>0</v>
      </c>
      <c r="T5940" s="180">
        <v>0</v>
      </c>
    </row>
    <row r="5941" spans="2:20" x14ac:dyDescent="0.3">
      <c r="B5941" s="19">
        <v>5938</v>
      </c>
      <c r="C5941" s="179">
        <v>0</v>
      </c>
      <c r="D5941" s="179">
        <v>0</v>
      </c>
      <c r="E5941" s="179">
        <v>4751.0977745851214</v>
      </c>
      <c r="F5941" s="179">
        <v>0</v>
      </c>
      <c r="G5941" s="179">
        <v>0</v>
      </c>
      <c r="H5941" s="179">
        <v>105748.0916111543</v>
      </c>
      <c r="I5941" s="179">
        <v>0</v>
      </c>
      <c r="J5941" s="179">
        <v>0</v>
      </c>
      <c r="K5941" s="179">
        <v>0</v>
      </c>
      <c r="L5941" s="179">
        <v>0</v>
      </c>
      <c r="M5941" s="179">
        <v>104268.50169960293</v>
      </c>
      <c r="N5941" s="179">
        <v>0</v>
      </c>
      <c r="O5941" s="179">
        <v>0</v>
      </c>
      <c r="P5941" s="179">
        <v>0</v>
      </c>
      <c r="Q5941" s="179">
        <v>0</v>
      </c>
      <c r="R5941" s="180">
        <v>0</v>
      </c>
      <c r="S5941" s="180">
        <v>0</v>
      </c>
      <c r="T5941" s="180">
        <v>0</v>
      </c>
    </row>
    <row r="5942" spans="2:20" x14ac:dyDescent="0.3">
      <c r="B5942" s="19">
        <v>5939</v>
      </c>
      <c r="C5942" s="179">
        <v>0</v>
      </c>
      <c r="D5942" s="179">
        <v>0</v>
      </c>
      <c r="E5942" s="179">
        <v>16197.139922519005</v>
      </c>
      <c r="F5942" s="179">
        <v>0</v>
      </c>
      <c r="G5942" s="179">
        <v>0</v>
      </c>
      <c r="H5942" s="179">
        <v>43629.766241827972</v>
      </c>
      <c r="I5942" s="179">
        <v>0</v>
      </c>
      <c r="J5942" s="179">
        <v>0</v>
      </c>
      <c r="K5942" s="179">
        <v>0</v>
      </c>
      <c r="L5942" s="179">
        <v>0</v>
      </c>
      <c r="M5942" s="179">
        <v>142859.49979359659</v>
      </c>
      <c r="N5942" s="179">
        <v>0</v>
      </c>
      <c r="O5942" s="179">
        <v>0</v>
      </c>
      <c r="P5942" s="179">
        <v>0</v>
      </c>
      <c r="Q5942" s="179">
        <v>0</v>
      </c>
      <c r="R5942" s="180">
        <v>0</v>
      </c>
      <c r="S5942" s="180">
        <v>0</v>
      </c>
      <c r="T5942" s="180">
        <v>0</v>
      </c>
    </row>
    <row r="5943" spans="2:20" x14ac:dyDescent="0.3">
      <c r="B5943" s="19">
        <v>5940</v>
      </c>
      <c r="C5943" s="179">
        <v>0</v>
      </c>
      <c r="D5943" s="179">
        <v>0</v>
      </c>
      <c r="E5943" s="179">
        <v>71510.456197001899</v>
      </c>
      <c r="F5943" s="179">
        <v>0</v>
      </c>
      <c r="G5943" s="179">
        <v>0</v>
      </c>
      <c r="H5943" s="179">
        <v>259774.38988755553</v>
      </c>
      <c r="I5943" s="179">
        <v>0</v>
      </c>
      <c r="J5943" s="179">
        <v>0</v>
      </c>
      <c r="K5943" s="179">
        <v>0</v>
      </c>
      <c r="L5943" s="179">
        <v>0</v>
      </c>
      <c r="M5943" s="179">
        <v>131443.2730164383</v>
      </c>
      <c r="N5943" s="179">
        <v>0</v>
      </c>
      <c r="O5943" s="179">
        <v>0</v>
      </c>
      <c r="P5943" s="179">
        <v>0</v>
      </c>
      <c r="Q5943" s="179">
        <v>0</v>
      </c>
      <c r="R5943" s="180">
        <v>0</v>
      </c>
      <c r="S5943" s="180">
        <v>0</v>
      </c>
      <c r="T5943" s="180">
        <v>0</v>
      </c>
    </row>
    <row r="5944" spans="2:20" x14ac:dyDescent="0.3">
      <c r="B5944" s="19">
        <v>5941</v>
      </c>
      <c r="C5944" s="179">
        <v>0</v>
      </c>
      <c r="D5944" s="179">
        <v>0</v>
      </c>
      <c r="E5944" s="179">
        <v>1495305.9977462003</v>
      </c>
      <c r="F5944" s="179">
        <v>0</v>
      </c>
      <c r="G5944" s="179">
        <v>0</v>
      </c>
      <c r="H5944" s="179">
        <v>302827.0364084547</v>
      </c>
      <c r="I5944" s="179">
        <v>0</v>
      </c>
      <c r="J5944" s="179">
        <v>0</v>
      </c>
      <c r="K5944" s="179">
        <v>0</v>
      </c>
      <c r="L5944" s="179">
        <v>0</v>
      </c>
      <c r="M5944" s="179">
        <v>149380.91471260737</v>
      </c>
      <c r="N5944" s="179">
        <v>0</v>
      </c>
      <c r="O5944" s="179">
        <v>0</v>
      </c>
      <c r="P5944" s="179">
        <v>0</v>
      </c>
      <c r="Q5944" s="179">
        <v>0</v>
      </c>
      <c r="R5944" s="180">
        <v>0</v>
      </c>
      <c r="S5944" s="180">
        <v>0</v>
      </c>
      <c r="T5944" s="180">
        <v>0</v>
      </c>
    </row>
    <row r="5945" spans="2:20" x14ac:dyDescent="0.3">
      <c r="B5945" s="19">
        <v>5942</v>
      </c>
      <c r="C5945" s="179">
        <v>0</v>
      </c>
      <c r="D5945" s="179">
        <v>0</v>
      </c>
      <c r="E5945" s="179">
        <v>637408.60745577968</v>
      </c>
      <c r="F5945" s="179">
        <v>0</v>
      </c>
      <c r="G5945" s="179">
        <v>0</v>
      </c>
      <c r="H5945" s="179">
        <v>219342.58629832161</v>
      </c>
      <c r="I5945" s="179">
        <v>0</v>
      </c>
      <c r="J5945" s="179">
        <v>0</v>
      </c>
      <c r="K5945" s="179">
        <v>0</v>
      </c>
      <c r="L5945" s="179">
        <v>0</v>
      </c>
      <c r="M5945" s="179">
        <v>112446.08376414723</v>
      </c>
      <c r="N5945" s="179">
        <v>0</v>
      </c>
      <c r="O5945" s="179">
        <v>0</v>
      </c>
      <c r="P5945" s="179">
        <v>0</v>
      </c>
      <c r="Q5945" s="179">
        <v>0</v>
      </c>
      <c r="R5945" s="180">
        <v>0</v>
      </c>
      <c r="S5945" s="180">
        <v>0</v>
      </c>
      <c r="T5945" s="180">
        <v>0</v>
      </c>
    </row>
    <row r="5946" spans="2:20" x14ac:dyDescent="0.3">
      <c r="B5946" s="19">
        <v>5943</v>
      </c>
      <c r="C5946" s="179">
        <v>0</v>
      </c>
      <c r="D5946" s="179">
        <v>0</v>
      </c>
      <c r="E5946" s="179">
        <v>15296.252686091808</v>
      </c>
      <c r="F5946" s="179">
        <v>0</v>
      </c>
      <c r="G5946" s="179">
        <v>0</v>
      </c>
      <c r="H5946" s="179">
        <v>165863.40434079117</v>
      </c>
      <c r="I5946" s="179">
        <v>0</v>
      </c>
      <c r="J5946" s="179">
        <v>0</v>
      </c>
      <c r="K5946" s="179">
        <v>0</v>
      </c>
      <c r="L5946" s="179">
        <v>0</v>
      </c>
      <c r="M5946" s="179">
        <v>9791.5787780934788</v>
      </c>
      <c r="N5946" s="179">
        <v>0</v>
      </c>
      <c r="O5946" s="179">
        <v>0</v>
      </c>
      <c r="P5946" s="179">
        <v>0</v>
      </c>
      <c r="Q5946" s="179">
        <v>0</v>
      </c>
      <c r="R5946" s="180">
        <v>0</v>
      </c>
      <c r="S5946" s="180">
        <v>0</v>
      </c>
      <c r="T5946" s="180">
        <v>0</v>
      </c>
    </row>
    <row r="5947" spans="2:20" x14ac:dyDescent="0.3">
      <c r="B5947" s="19">
        <v>5944</v>
      </c>
      <c r="C5947" s="179">
        <v>0</v>
      </c>
      <c r="D5947" s="179">
        <v>0</v>
      </c>
      <c r="E5947" s="179">
        <v>348481.20952280733</v>
      </c>
      <c r="F5947" s="179">
        <v>0</v>
      </c>
      <c r="G5947" s="179">
        <v>0</v>
      </c>
      <c r="H5947" s="179">
        <v>11489.750523289375</v>
      </c>
      <c r="I5947" s="179">
        <v>0</v>
      </c>
      <c r="J5947" s="179">
        <v>0</v>
      </c>
      <c r="K5947" s="179">
        <v>0</v>
      </c>
      <c r="L5947" s="179">
        <v>0</v>
      </c>
      <c r="M5947" s="179">
        <v>750367.09400635667</v>
      </c>
      <c r="N5947" s="179">
        <v>0</v>
      </c>
      <c r="O5947" s="179">
        <v>0</v>
      </c>
      <c r="P5947" s="179">
        <v>0</v>
      </c>
      <c r="Q5947" s="179">
        <v>0</v>
      </c>
      <c r="R5947" s="180">
        <v>0</v>
      </c>
      <c r="S5947" s="180">
        <v>0</v>
      </c>
      <c r="T5947" s="180">
        <v>0</v>
      </c>
    </row>
    <row r="5948" spans="2:20" x14ac:dyDescent="0.3">
      <c r="B5948" s="19">
        <v>5945</v>
      </c>
      <c r="C5948" s="179">
        <v>1</v>
      </c>
      <c r="D5948" s="179">
        <v>52123.983142519472</v>
      </c>
      <c r="E5948" s="179">
        <v>1016679.1920335613</v>
      </c>
      <c r="F5948" s="179">
        <v>0</v>
      </c>
      <c r="G5948" s="179">
        <v>0</v>
      </c>
      <c r="H5948" s="179">
        <v>57482.844046474725</v>
      </c>
      <c r="I5948" s="179">
        <v>0</v>
      </c>
      <c r="J5948" s="179">
        <v>0</v>
      </c>
      <c r="K5948" s="179">
        <v>0</v>
      </c>
      <c r="L5948" s="179">
        <v>0</v>
      </c>
      <c r="M5948" s="179">
        <v>23063.730750459075</v>
      </c>
      <c r="N5948" s="179">
        <v>0</v>
      </c>
      <c r="O5948" s="179">
        <v>0</v>
      </c>
      <c r="P5948" s="179">
        <v>0</v>
      </c>
      <c r="Q5948" s="179">
        <v>0</v>
      </c>
      <c r="R5948" s="180">
        <v>0</v>
      </c>
      <c r="S5948" s="180">
        <v>0</v>
      </c>
      <c r="T5948" s="180">
        <v>52123.983142519472</v>
      </c>
    </row>
    <row r="5949" spans="2:20" x14ac:dyDescent="0.3">
      <c r="B5949" s="19">
        <v>5946</v>
      </c>
      <c r="C5949" s="179">
        <v>0</v>
      </c>
      <c r="D5949" s="179">
        <v>0</v>
      </c>
      <c r="E5949" s="179">
        <v>22626.907942292401</v>
      </c>
      <c r="F5949" s="179">
        <v>0</v>
      </c>
      <c r="G5949" s="179">
        <v>0</v>
      </c>
      <c r="H5949" s="179">
        <v>897965.2265803183</v>
      </c>
      <c r="I5949" s="179">
        <v>0</v>
      </c>
      <c r="J5949" s="179">
        <v>0</v>
      </c>
      <c r="K5949" s="179">
        <v>0</v>
      </c>
      <c r="L5949" s="179">
        <v>0</v>
      </c>
      <c r="M5949" s="179">
        <v>11803.180922356569</v>
      </c>
      <c r="N5949" s="179">
        <v>0</v>
      </c>
      <c r="O5949" s="179">
        <v>0</v>
      </c>
      <c r="P5949" s="179">
        <v>0</v>
      </c>
      <c r="Q5949" s="179">
        <v>0</v>
      </c>
      <c r="R5949" s="180">
        <v>0</v>
      </c>
      <c r="S5949" s="180">
        <v>0</v>
      </c>
      <c r="T5949" s="180">
        <v>0</v>
      </c>
    </row>
    <row r="5950" spans="2:20" x14ac:dyDescent="0.3">
      <c r="B5950" s="19">
        <v>5947</v>
      </c>
      <c r="C5950" s="179">
        <v>0</v>
      </c>
      <c r="D5950" s="179">
        <v>0</v>
      </c>
      <c r="E5950" s="179">
        <v>30303.421021392973</v>
      </c>
      <c r="F5950" s="179">
        <v>0</v>
      </c>
      <c r="G5950" s="179">
        <v>0</v>
      </c>
      <c r="H5950" s="179">
        <v>13337.825421422946</v>
      </c>
      <c r="I5950" s="179">
        <v>0</v>
      </c>
      <c r="J5950" s="179">
        <v>0</v>
      </c>
      <c r="K5950" s="179">
        <v>0</v>
      </c>
      <c r="L5950" s="179">
        <v>0</v>
      </c>
      <c r="M5950" s="179">
        <v>46762.196120383305</v>
      </c>
      <c r="N5950" s="179">
        <v>0</v>
      </c>
      <c r="O5950" s="179">
        <v>0</v>
      </c>
      <c r="P5950" s="179">
        <v>0</v>
      </c>
      <c r="Q5950" s="179">
        <v>0</v>
      </c>
      <c r="R5950" s="180">
        <v>0</v>
      </c>
      <c r="S5950" s="180">
        <v>0</v>
      </c>
      <c r="T5950" s="180">
        <v>0</v>
      </c>
    </row>
    <row r="5951" spans="2:20" x14ac:dyDescent="0.3">
      <c r="B5951" s="19">
        <v>5948</v>
      </c>
      <c r="C5951" s="179">
        <v>0</v>
      </c>
      <c r="D5951" s="179">
        <v>0</v>
      </c>
      <c r="E5951" s="179">
        <v>38949.177583609468</v>
      </c>
      <c r="F5951" s="179">
        <v>0</v>
      </c>
      <c r="G5951" s="179">
        <v>0</v>
      </c>
      <c r="H5951" s="179">
        <v>44303.411580936161</v>
      </c>
      <c r="I5951" s="179">
        <v>0</v>
      </c>
      <c r="J5951" s="179">
        <v>0</v>
      </c>
      <c r="K5951" s="179">
        <v>0</v>
      </c>
      <c r="L5951" s="179">
        <v>0</v>
      </c>
      <c r="M5951" s="179">
        <v>104985.18201441028</v>
      </c>
      <c r="N5951" s="179">
        <v>0</v>
      </c>
      <c r="O5951" s="179">
        <v>0</v>
      </c>
      <c r="P5951" s="179">
        <v>0</v>
      </c>
      <c r="Q5951" s="179">
        <v>0</v>
      </c>
      <c r="R5951" s="180">
        <v>0</v>
      </c>
      <c r="S5951" s="180">
        <v>0</v>
      </c>
      <c r="T5951" s="180">
        <v>0</v>
      </c>
    </row>
    <row r="5952" spans="2:20" x14ac:dyDescent="0.3">
      <c r="B5952" s="19">
        <v>5949</v>
      </c>
      <c r="C5952" s="179">
        <v>0</v>
      </c>
      <c r="D5952" s="179">
        <v>0</v>
      </c>
      <c r="E5952" s="179">
        <v>3200.2601503759161</v>
      </c>
      <c r="F5952" s="179">
        <v>0</v>
      </c>
      <c r="G5952" s="179">
        <v>0</v>
      </c>
      <c r="H5952" s="179">
        <v>35542.617374182279</v>
      </c>
      <c r="I5952" s="179">
        <v>0</v>
      </c>
      <c r="J5952" s="179">
        <v>0</v>
      </c>
      <c r="K5952" s="179">
        <v>0</v>
      </c>
      <c r="L5952" s="179">
        <v>0</v>
      </c>
      <c r="M5952" s="179">
        <v>308282.86882362043</v>
      </c>
      <c r="N5952" s="179">
        <v>0</v>
      </c>
      <c r="O5952" s="179">
        <v>0</v>
      </c>
      <c r="P5952" s="179">
        <v>0</v>
      </c>
      <c r="Q5952" s="179">
        <v>0</v>
      </c>
      <c r="R5952" s="180">
        <v>0</v>
      </c>
      <c r="S5952" s="180">
        <v>0</v>
      </c>
      <c r="T5952" s="180">
        <v>0</v>
      </c>
    </row>
    <row r="5953" spans="2:20" x14ac:dyDescent="0.3">
      <c r="B5953" s="19">
        <v>5950</v>
      </c>
      <c r="C5953" s="179">
        <v>0</v>
      </c>
      <c r="D5953" s="179">
        <v>0</v>
      </c>
      <c r="E5953" s="179">
        <v>135048.68858002932</v>
      </c>
      <c r="F5953" s="179">
        <v>0</v>
      </c>
      <c r="G5953" s="179">
        <v>0</v>
      </c>
      <c r="H5953" s="179">
        <v>64709.619279127663</v>
      </c>
      <c r="I5953" s="179">
        <v>0</v>
      </c>
      <c r="J5953" s="179">
        <v>0</v>
      </c>
      <c r="K5953" s="179">
        <v>74157.996051094728</v>
      </c>
      <c r="L5953" s="179">
        <v>1</v>
      </c>
      <c r="M5953" s="179">
        <v>62225.464255853185</v>
      </c>
      <c r="N5953" s="179">
        <v>0</v>
      </c>
      <c r="O5953" s="179">
        <v>0</v>
      </c>
      <c r="P5953" s="179">
        <v>0</v>
      </c>
      <c r="Q5953" s="179">
        <v>0</v>
      </c>
      <c r="R5953" s="180">
        <v>0</v>
      </c>
      <c r="S5953" s="180">
        <v>74157.996051094728</v>
      </c>
      <c r="T5953" s="180">
        <v>0</v>
      </c>
    </row>
    <row r="5954" spans="2:20" x14ac:dyDescent="0.3">
      <c r="B5954" s="19">
        <v>5951</v>
      </c>
      <c r="C5954" s="179">
        <v>0</v>
      </c>
      <c r="D5954" s="179">
        <v>0</v>
      </c>
      <c r="E5954" s="179">
        <v>101394.02996469158</v>
      </c>
      <c r="F5954" s="179">
        <v>0</v>
      </c>
      <c r="G5954" s="179">
        <v>0</v>
      </c>
      <c r="H5954" s="179">
        <v>69971.839787500503</v>
      </c>
      <c r="I5954" s="179">
        <v>0</v>
      </c>
      <c r="J5954" s="179">
        <v>0</v>
      </c>
      <c r="K5954" s="179">
        <v>0</v>
      </c>
      <c r="L5954" s="179">
        <v>0</v>
      </c>
      <c r="M5954" s="179">
        <v>76865.97214732354</v>
      </c>
      <c r="N5954" s="179">
        <v>0</v>
      </c>
      <c r="O5954" s="179">
        <v>0</v>
      </c>
      <c r="P5954" s="179">
        <v>0</v>
      </c>
      <c r="Q5954" s="179">
        <v>0</v>
      </c>
      <c r="R5954" s="180">
        <v>0</v>
      </c>
      <c r="S5954" s="180">
        <v>0</v>
      </c>
      <c r="T5954" s="180">
        <v>0</v>
      </c>
    </row>
    <row r="5955" spans="2:20" x14ac:dyDescent="0.3">
      <c r="B5955" s="19">
        <v>5952</v>
      </c>
      <c r="C5955" s="179">
        <v>0</v>
      </c>
      <c r="D5955" s="179">
        <v>0</v>
      </c>
      <c r="E5955" s="179">
        <v>107935.1483875643</v>
      </c>
      <c r="F5955" s="179">
        <v>0</v>
      </c>
      <c r="G5955" s="179">
        <v>0</v>
      </c>
      <c r="H5955" s="179">
        <v>171441.53247931422</v>
      </c>
      <c r="I5955" s="179">
        <v>0</v>
      </c>
      <c r="J5955" s="179">
        <v>0</v>
      </c>
      <c r="K5955" s="179">
        <v>0</v>
      </c>
      <c r="L5955" s="179">
        <v>0</v>
      </c>
      <c r="M5955" s="179">
        <v>44473.099952584547</v>
      </c>
      <c r="N5955" s="179">
        <v>0</v>
      </c>
      <c r="O5955" s="179">
        <v>0</v>
      </c>
      <c r="P5955" s="179">
        <v>0</v>
      </c>
      <c r="Q5955" s="179">
        <v>0</v>
      </c>
      <c r="R5955" s="180">
        <v>0</v>
      </c>
      <c r="S5955" s="180">
        <v>0</v>
      </c>
      <c r="T5955" s="180">
        <v>0</v>
      </c>
    </row>
    <row r="5956" spans="2:20" x14ac:dyDescent="0.3">
      <c r="B5956" s="19">
        <v>5953</v>
      </c>
      <c r="C5956" s="179">
        <v>0</v>
      </c>
      <c r="D5956" s="179">
        <v>0</v>
      </c>
      <c r="E5956" s="179">
        <v>181630.40060181654</v>
      </c>
      <c r="F5956" s="179">
        <v>0</v>
      </c>
      <c r="G5956" s="179">
        <v>0</v>
      </c>
      <c r="H5956" s="179">
        <v>77402.862105788692</v>
      </c>
      <c r="I5956" s="179">
        <v>0</v>
      </c>
      <c r="J5956" s="179">
        <v>0</v>
      </c>
      <c r="K5956" s="179">
        <v>0</v>
      </c>
      <c r="L5956" s="179">
        <v>0</v>
      </c>
      <c r="M5956" s="179">
        <v>260638.50031717127</v>
      </c>
      <c r="N5956" s="179">
        <v>0</v>
      </c>
      <c r="O5956" s="179">
        <v>0</v>
      </c>
      <c r="P5956" s="179">
        <v>0</v>
      </c>
      <c r="Q5956" s="179">
        <v>0</v>
      </c>
      <c r="R5956" s="180">
        <v>0</v>
      </c>
      <c r="S5956" s="180">
        <v>0</v>
      </c>
      <c r="T5956" s="180">
        <v>0</v>
      </c>
    </row>
    <row r="5957" spans="2:20" x14ac:dyDescent="0.3">
      <c r="B5957" s="19">
        <v>5954</v>
      </c>
      <c r="C5957" s="179">
        <v>0</v>
      </c>
      <c r="D5957" s="179">
        <v>0</v>
      </c>
      <c r="E5957" s="179">
        <v>100362.21835422154</v>
      </c>
      <c r="F5957" s="179">
        <v>0</v>
      </c>
      <c r="G5957" s="179">
        <v>0</v>
      </c>
      <c r="H5957" s="179">
        <v>45884.199763129494</v>
      </c>
      <c r="I5957" s="179">
        <v>0</v>
      </c>
      <c r="J5957" s="179">
        <v>0</v>
      </c>
      <c r="K5957" s="179">
        <v>0</v>
      </c>
      <c r="L5957" s="179">
        <v>0</v>
      </c>
      <c r="M5957" s="179">
        <v>53309.810681065857</v>
      </c>
      <c r="N5957" s="179">
        <v>0</v>
      </c>
      <c r="O5957" s="179">
        <v>0</v>
      </c>
      <c r="P5957" s="179">
        <v>0</v>
      </c>
      <c r="Q5957" s="179">
        <v>0</v>
      </c>
      <c r="R5957" s="180">
        <v>0</v>
      </c>
      <c r="S5957" s="180">
        <v>0</v>
      </c>
      <c r="T5957" s="180">
        <v>0</v>
      </c>
    </row>
    <row r="5958" spans="2:20" x14ac:dyDescent="0.3">
      <c r="B5958" s="19">
        <v>5955</v>
      </c>
      <c r="C5958" s="179">
        <v>0</v>
      </c>
      <c r="D5958" s="179">
        <v>0</v>
      </c>
      <c r="E5958" s="179">
        <v>401765.9065913884</v>
      </c>
      <c r="F5958" s="179">
        <v>0</v>
      </c>
      <c r="G5958" s="179">
        <v>0</v>
      </c>
      <c r="H5958" s="179">
        <v>72205.185439352441</v>
      </c>
      <c r="I5958" s="179">
        <v>0</v>
      </c>
      <c r="J5958" s="179">
        <v>0</v>
      </c>
      <c r="K5958" s="179">
        <v>0</v>
      </c>
      <c r="L5958" s="179">
        <v>0</v>
      </c>
      <c r="M5958" s="179">
        <v>67118.04003845893</v>
      </c>
      <c r="N5958" s="179">
        <v>0</v>
      </c>
      <c r="O5958" s="179">
        <v>0</v>
      </c>
      <c r="P5958" s="179">
        <v>0</v>
      </c>
      <c r="Q5958" s="179">
        <v>0</v>
      </c>
      <c r="R5958" s="180">
        <v>0</v>
      </c>
      <c r="S5958" s="180">
        <v>0</v>
      </c>
      <c r="T5958" s="180">
        <v>0</v>
      </c>
    </row>
    <row r="5959" spans="2:20" x14ac:dyDescent="0.3">
      <c r="B5959" s="19">
        <v>5956</v>
      </c>
      <c r="C5959" s="179">
        <v>0</v>
      </c>
      <c r="D5959" s="179">
        <v>0</v>
      </c>
      <c r="E5959" s="179">
        <v>88244.819431479627</v>
      </c>
      <c r="F5959" s="179">
        <v>0</v>
      </c>
      <c r="G5959" s="179">
        <v>0</v>
      </c>
      <c r="H5959" s="179">
        <v>104030.90926086274</v>
      </c>
      <c r="I5959" s="179">
        <v>0</v>
      </c>
      <c r="J5959" s="179">
        <v>0</v>
      </c>
      <c r="K5959" s="179">
        <v>0</v>
      </c>
      <c r="L5959" s="179">
        <v>0</v>
      </c>
      <c r="M5959" s="179">
        <v>89264.53485433168</v>
      </c>
      <c r="N5959" s="179">
        <v>0</v>
      </c>
      <c r="O5959" s="179">
        <v>0</v>
      </c>
      <c r="P5959" s="179">
        <v>0</v>
      </c>
      <c r="Q5959" s="179">
        <v>0</v>
      </c>
      <c r="R5959" s="180">
        <v>0</v>
      </c>
      <c r="S5959" s="180">
        <v>0</v>
      </c>
      <c r="T5959" s="180">
        <v>0</v>
      </c>
    </row>
    <row r="5960" spans="2:20" x14ac:dyDescent="0.3">
      <c r="B5960" s="19">
        <v>5957</v>
      </c>
      <c r="C5960" s="179">
        <v>0</v>
      </c>
      <c r="D5960" s="179">
        <v>0</v>
      </c>
      <c r="E5960" s="179">
        <v>35219.759577418758</v>
      </c>
      <c r="F5960" s="179">
        <v>0</v>
      </c>
      <c r="G5960" s="179">
        <v>0</v>
      </c>
      <c r="H5960" s="179">
        <v>13799.375069637939</v>
      </c>
      <c r="I5960" s="179">
        <v>0</v>
      </c>
      <c r="J5960" s="179">
        <v>0</v>
      </c>
      <c r="K5960" s="179">
        <v>0</v>
      </c>
      <c r="L5960" s="179">
        <v>0</v>
      </c>
      <c r="M5960" s="179">
        <v>2764.218121229148</v>
      </c>
      <c r="N5960" s="179">
        <v>0</v>
      </c>
      <c r="O5960" s="179">
        <v>0</v>
      </c>
      <c r="P5960" s="179">
        <v>0</v>
      </c>
      <c r="Q5960" s="179">
        <v>0</v>
      </c>
      <c r="R5960" s="180">
        <v>0</v>
      </c>
      <c r="S5960" s="180">
        <v>0</v>
      </c>
      <c r="T5960" s="180">
        <v>0</v>
      </c>
    </row>
    <row r="5961" spans="2:20" x14ac:dyDescent="0.3">
      <c r="B5961" s="19">
        <v>5958</v>
      </c>
      <c r="C5961" s="179">
        <v>0</v>
      </c>
      <c r="D5961" s="179">
        <v>0</v>
      </c>
      <c r="E5961" s="179">
        <v>17453.253822974664</v>
      </c>
      <c r="F5961" s="179">
        <v>0</v>
      </c>
      <c r="G5961" s="179">
        <v>0</v>
      </c>
      <c r="H5961" s="179">
        <v>476555.03956998867</v>
      </c>
      <c r="I5961" s="179">
        <v>0</v>
      </c>
      <c r="J5961" s="179">
        <v>0</v>
      </c>
      <c r="K5961" s="179">
        <v>0</v>
      </c>
      <c r="L5961" s="179">
        <v>0</v>
      </c>
      <c r="M5961" s="179">
        <v>316288.00675579166</v>
      </c>
      <c r="N5961" s="179">
        <v>0</v>
      </c>
      <c r="O5961" s="179">
        <v>0</v>
      </c>
      <c r="P5961" s="179">
        <v>0</v>
      </c>
      <c r="Q5961" s="179">
        <v>0</v>
      </c>
      <c r="R5961" s="180">
        <v>0</v>
      </c>
      <c r="S5961" s="180">
        <v>0</v>
      </c>
      <c r="T5961" s="180">
        <v>0</v>
      </c>
    </row>
    <row r="5962" spans="2:20" x14ac:dyDescent="0.3">
      <c r="B5962" s="19">
        <v>5959</v>
      </c>
      <c r="C5962" s="179">
        <v>0</v>
      </c>
      <c r="D5962" s="179">
        <v>0</v>
      </c>
      <c r="E5962" s="179">
        <v>47753.82097539206</v>
      </c>
      <c r="F5962" s="179">
        <v>0</v>
      </c>
      <c r="G5962" s="179">
        <v>0</v>
      </c>
      <c r="H5962" s="179">
        <v>17353.26097253069</v>
      </c>
      <c r="I5962" s="179">
        <v>0</v>
      </c>
      <c r="J5962" s="179">
        <v>0</v>
      </c>
      <c r="K5962" s="179">
        <v>0</v>
      </c>
      <c r="L5962" s="179">
        <v>0</v>
      </c>
      <c r="M5962" s="179">
        <v>335394.58431148942</v>
      </c>
      <c r="N5962" s="179">
        <v>0</v>
      </c>
      <c r="O5962" s="179">
        <v>0</v>
      </c>
      <c r="P5962" s="179">
        <v>0</v>
      </c>
      <c r="Q5962" s="179">
        <v>0</v>
      </c>
      <c r="R5962" s="180">
        <v>0</v>
      </c>
      <c r="S5962" s="180">
        <v>0</v>
      </c>
      <c r="T5962" s="180">
        <v>0</v>
      </c>
    </row>
    <row r="5963" spans="2:20" x14ac:dyDescent="0.3">
      <c r="B5963" s="19">
        <v>5960</v>
      </c>
      <c r="C5963" s="179">
        <v>0</v>
      </c>
      <c r="D5963" s="179">
        <v>0</v>
      </c>
      <c r="E5963" s="179">
        <v>16108.000737256447</v>
      </c>
      <c r="F5963" s="179">
        <v>0</v>
      </c>
      <c r="G5963" s="179">
        <v>0</v>
      </c>
      <c r="H5963" s="179">
        <v>1044534.9803833116</v>
      </c>
      <c r="I5963" s="179">
        <v>0</v>
      </c>
      <c r="J5963" s="179">
        <v>0</v>
      </c>
      <c r="K5963" s="179">
        <v>0</v>
      </c>
      <c r="L5963" s="179">
        <v>0</v>
      </c>
      <c r="M5963" s="179">
        <v>21828.797737148681</v>
      </c>
      <c r="N5963" s="179">
        <v>0</v>
      </c>
      <c r="O5963" s="179">
        <v>0</v>
      </c>
      <c r="P5963" s="179">
        <v>0</v>
      </c>
      <c r="Q5963" s="179">
        <v>0</v>
      </c>
      <c r="R5963" s="180">
        <v>0</v>
      </c>
      <c r="S5963" s="180">
        <v>0</v>
      </c>
      <c r="T5963" s="180">
        <v>0</v>
      </c>
    </row>
    <row r="5964" spans="2:20" x14ac:dyDescent="0.3">
      <c r="B5964" s="19">
        <v>5961</v>
      </c>
      <c r="C5964" s="179">
        <v>0</v>
      </c>
      <c r="D5964" s="179">
        <v>0</v>
      </c>
      <c r="E5964" s="179">
        <v>146154.48410029084</v>
      </c>
      <c r="F5964" s="179">
        <v>0</v>
      </c>
      <c r="G5964" s="179">
        <v>0</v>
      </c>
      <c r="H5964" s="179">
        <v>9537.5655917461172</v>
      </c>
      <c r="I5964" s="179">
        <v>0</v>
      </c>
      <c r="J5964" s="179">
        <v>0</v>
      </c>
      <c r="K5964" s="179">
        <v>0</v>
      </c>
      <c r="L5964" s="179">
        <v>0</v>
      </c>
      <c r="M5964" s="179">
        <v>32632.891581278811</v>
      </c>
      <c r="N5964" s="179">
        <v>0</v>
      </c>
      <c r="O5964" s="179">
        <v>0</v>
      </c>
      <c r="P5964" s="179">
        <v>0</v>
      </c>
      <c r="Q5964" s="179">
        <v>0</v>
      </c>
      <c r="R5964" s="180">
        <v>0</v>
      </c>
      <c r="S5964" s="180">
        <v>0</v>
      </c>
      <c r="T5964" s="180">
        <v>0</v>
      </c>
    </row>
    <row r="5965" spans="2:20" x14ac:dyDescent="0.3">
      <c r="B5965" s="19">
        <v>5962</v>
      </c>
      <c r="C5965" s="179">
        <v>0</v>
      </c>
      <c r="D5965" s="179">
        <v>0</v>
      </c>
      <c r="E5965" s="179">
        <v>161072.53894566608</v>
      </c>
      <c r="F5965" s="179">
        <v>0</v>
      </c>
      <c r="G5965" s="179">
        <v>0</v>
      </c>
      <c r="H5965" s="179">
        <v>632801.34944249503</v>
      </c>
      <c r="I5965" s="179">
        <v>0</v>
      </c>
      <c r="J5965" s="179">
        <v>0</v>
      </c>
      <c r="K5965" s="179">
        <v>635016.00504197122</v>
      </c>
      <c r="L5965" s="179">
        <v>1</v>
      </c>
      <c r="M5965" s="179">
        <v>149695.45513150812</v>
      </c>
      <c r="N5965" s="179">
        <v>35016.005041971221</v>
      </c>
      <c r="O5965" s="179">
        <v>0</v>
      </c>
      <c r="P5965" s="179">
        <v>0</v>
      </c>
      <c r="Q5965" s="179">
        <v>0</v>
      </c>
      <c r="R5965" s="180">
        <v>0</v>
      </c>
      <c r="S5965" s="180">
        <v>600000</v>
      </c>
      <c r="T5965" s="180">
        <v>0</v>
      </c>
    </row>
    <row r="5966" spans="2:20" x14ac:dyDescent="0.3">
      <c r="B5966" s="19">
        <v>5963</v>
      </c>
      <c r="C5966" s="179">
        <v>0</v>
      </c>
      <c r="D5966" s="179">
        <v>0</v>
      </c>
      <c r="E5966" s="179">
        <v>95115.370059894674</v>
      </c>
      <c r="F5966" s="179">
        <v>0</v>
      </c>
      <c r="G5966" s="179">
        <v>0</v>
      </c>
      <c r="H5966" s="179">
        <v>5561.8115312545469</v>
      </c>
      <c r="I5966" s="179">
        <v>0</v>
      </c>
      <c r="J5966" s="179">
        <v>0</v>
      </c>
      <c r="K5966" s="179">
        <v>0</v>
      </c>
      <c r="L5966" s="179">
        <v>0</v>
      </c>
      <c r="M5966" s="179">
        <v>51594.138507578784</v>
      </c>
      <c r="N5966" s="179">
        <v>0</v>
      </c>
      <c r="O5966" s="179">
        <v>0</v>
      </c>
      <c r="P5966" s="179">
        <v>0</v>
      </c>
      <c r="Q5966" s="179">
        <v>0</v>
      </c>
      <c r="R5966" s="180">
        <v>0</v>
      </c>
      <c r="S5966" s="180">
        <v>0</v>
      </c>
      <c r="T5966" s="180">
        <v>0</v>
      </c>
    </row>
    <row r="5967" spans="2:20" x14ac:dyDescent="0.3">
      <c r="B5967" s="19">
        <v>5964</v>
      </c>
      <c r="C5967" s="179">
        <v>0</v>
      </c>
      <c r="D5967" s="179">
        <v>0</v>
      </c>
      <c r="E5967" s="179">
        <v>22681.935119211499</v>
      </c>
      <c r="F5967" s="179">
        <v>0</v>
      </c>
      <c r="G5967" s="179">
        <v>0</v>
      </c>
      <c r="H5967" s="179">
        <v>113803.19813429275</v>
      </c>
      <c r="I5967" s="179">
        <v>0</v>
      </c>
      <c r="J5967" s="179">
        <v>0</v>
      </c>
      <c r="K5967" s="179">
        <v>0</v>
      </c>
      <c r="L5967" s="179">
        <v>0</v>
      </c>
      <c r="M5967" s="179">
        <v>410842.01969552907</v>
      </c>
      <c r="N5967" s="179">
        <v>0</v>
      </c>
      <c r="O5967" s="179">
        <v>0</v>
      </c>
      <c r="P5967" s="179">
        <v>0</v>
      </c>
      <c r="Q5967" s="179">
        <v>0</v>
      </c>
      <c r="R5967" s="180">
        <v>0</v>
      </c>
      <c r="S5967" s="180">
        <v>0</v>
      </c>
      <c r="T5967" s="180">
        <v>0</v>
      </c>
    </row>
    <row r="5968" spans="2:20" x14ac:dyDescent="0.3">
      <c r="B5968" s="19">
        <v>5965</v>
      </c>
      <c r="C5968" s="179">
        <v>0</v>
      </c>
      <c r="D5968" s="179">
        <v>0</v>
      </c>
      <c r="E5968" s="179">
        <v>177911.9210293772</v>
      </c>
      <c r="F5968" s="179">
        <v>0</v>
      </c>
      <c r="G5968" s="179">
        <v>0</v>
      </c>
      <c r="H5968" s="179">
        <v>114112.43742711459</v>
      </c>
      <c r="I5968" s="179">
        <v>0</v>
      </c>
      <c r="J5968" s="179">
        <v>0</v>
      </c>
      <c r="K5968" s="179">
        <v>0</v>
      </c>
      <c r="L5968" s="179">
        <v>0</v>
      </c>
      <c r="M5968" s="179">
        <v>32091.97704065474</v>
      </c>
      <c r="N5968" s="179">
        <v>0</v>
      </c>
      <c r="O5968" s="179">
        <v>0</v>
      </c>
      <c r="P5968" s="179">
        <v>0</v>
      </c>
      <c r="Q5968" s="179">
        <v>0</v>
      </c>
      <c r="R5968" s="180">
        <v>0</v>
      </c>
      <c r="S5968" s="180">
        <v>0</v>
      </c>
      <c r="T5968" s="180">
        <v>0</v>
      </c>
    </row>
    <row r="5969" spans="2:20" x14ac:dyDescent="0.3">
      <c r="B5969" s="19">
        <v>5966</v>
      </c>
      <c r="C5969" s="179">
        <v>0</v>
      </c>
      <c r="D5969" s="179">
        <v>0</v>
      </c>
      <c r="E5969" s="179">
        <v>159832.72442895939</v>
      </c>
      <c r="F5969" s="179">
        <v>0</v>
      </c>
      <c r="G5969" s="179">
        <v>0</v>
      </c>
      <c r="H5969" s="179">
        <v>9625.1003901815784</v>
      </c>
      <c r="I5969" s="179">
        <v>0</v>
      </c>
      <c r="J5969" s="179">
        <v>0</v>
      </c>
      <c r="K5969" s="179">
        <v>0</v>
      </c>
      <c r="L5969" s="179">
        <v>0</v>
      </c>
      <c r="M5969" s="179">
        <v>25422.218067726586</v>
      </c>
      <c r="N5969" s="179">
        <v>0</v>
      </c>
      <c r="O5969" s="179">
        <v>0</v>
      </c>
      <c r="P5969" s="179">
        <v>0</v>
      </c>
      <c r="Q5969" s="179">
        <v>0</v>
      </c>
      <c r="R5969" s="180">
        <v>0</v>
      </c>
      <c r="S5969" s="180">
        <v>0</v>
      </c>
      <c r="T5969" s="180">
        <v>0</v>
      </c>
    </row>
    <row r="5970" spans="2:20" x14ac:dyDescent="0.3">
      <c r="B5970" s="19">
        <v>5967</v>
      </c>
      <c r="C5970" s="179">
        <v>0</v>
      </c>
      <c r="D5970" s="179">
        <v>0</v>
      </c>
      <c r="E5970" s="179">
        <v>22971.50680734502</v>
      </c>
      <c r="F5970" s="179">
        <v>0</v>
      </c>
      <c r="G5970" s="179">
        <v>0</v>
      </c>
      <c r="H5970" s="179">
        <v>4095.6901735363767</v>
      </c>
      <c r="I5970" s="179">
        <v>0</v>
      </c>
      <c r="J5970" s="179">
        <v>0</v>
      </c>
      <c r="K5970" s="179">
        <v>0</v>
      </c>
      <c r="L5970" s="179">
        <v>0</v>
      </c>
      <c r="M5970" s="179">
        <v>174604.63446286591</v>
      </c>
      <c r="N5970" s="179">
        <v>0</v>
      </c>
      <c r="O5970" s="179">
        <v>0</v>
      </c>
      <c r="P5970" s="179">
        <v>0</v>
      </c>
      <c r="Q5970" s="179">
        <v>0</v>
      </c>
      <c r="R5970" s="180">
        <v>0</v>
      </c>
      <c r="S5970" s="180">
        <v>0</v>
      </c>
      <c r="T5970" s="180">
        <v>0</v>
      </c>
    </row>
    <row r="5971" spans="2:20" x14ac:dyDescent="0.3">
      <c r="B5971" s="19">
        <v>5968</v>
      </c>
      <c r="C5971" s="179">
        <v>1</v>
      </c>
      <c r="D5971" s="179">
        <v>238406.99315940554</v>
      </c>
      <c r="E5971" s="179">
        <v>5878.8824119746841</v>
      </c>
      <c r="F5971" s="179">
        <v>0</v>
      </c>
      <c r="G5971" s="179">
        <v>0</v>
      </c>
      <c r="H5971" s="179">
        <v>246159.40714161718</v>
      </c>
      <c r="I5971" s="179">
        <v>0</v>
      </c>
      <c r="J5971" s="179">
        <v>0</v>
      </c>
      <c r="K5971" s="179">
        <v>0</v>
      </c>
      <c r="L5971" s="179">
        <v>0</v>
      </c>
      <c r="M5971" s="179">
        <v>17373.104319528422</v>
      </c>
      <c r="N5971" s="179">
        <v>0</v>
      </c>
      <c r="O5971" s="179">
        <v>0</v>
      </c>
      <c r="P5971" s="179">
        <v>0</v>
      </c>
      <c r="Q5971" s="179">
        <v>0</v>
      </c>
      <c r="R5971" s="180">
        <v>0</v>
      </c>
      <c r="S5971" s="180">
        <v>0</v>
      </c>
      <c r="T5971" s="180">
        <v>238406.99315940554</v>
      </c>
    </row>
    <row r="5972" spans="2:20" x14ac:dyDescent="0.3">
      <c r="B5972" s="19">
        <v>5969</v>
      </c>
      <c r="C5972" s="179">
        <v>0</v>
      </c>
      <c r="D5972" s="179">
        <v>0</v>
      </c>
      <c r="E5972" s="179">
        <v>187776.1043091974</v>
      </c>
      <c r="F5972" s="179">
        <v>0</v>
      </c>
      <c r="G5972" s="179">
        <v>0</v>
      </c>
      <c r="H5972" s="179">
        <v>276874.57186980476</v>
      </c>
      <c r="I5972" s="179">
        <v>0</v>
      </c>
      <c r="J5972" s="179">
        <v>0</v>
      </c>
      <c r="K5972" s="179">
        <v>0</v>
      </c>
      <c r="L5972" s="179">
        <v>0</v>
      </c>
      <c r="M5972" s="179">
        <v>121379.64289203142</v>
      </c>
      <c r="N5972" s="179">
        <v>0</v>
      </c>
      <c r="O5972" s="179">
        <v>0</v>
      </c>
      <c r="P5972" s="179">
        <v>0</v>
      </c>
      <c r="Q5972" s="179">
        <v>0</v>
      </c>
      <c r="R5972" s="180">
        <v>0</v>
      </c>
      <c r="S5972" s="180">
        <v>0</v>
      </c>
      <c r="T5972" s="180">
        <v>0</v>
      </c>
    </row>
    <row r="5973" spans="2:20" x14ac:dyDescent="0.3">
      <c r="B5973" s="19">
        <v>5970</v>
      </c>
      <c r="C5973" s="179">
        <v>0</v>
      </c>
      <c r="D5973" s="179">
        <v>0</v>
      </c>
      <c r="E5973" s="179">
        <v>216116.87319019146</v>
      </c>
      <c r="F5973" s="179">
        <v>0</v>
      </c>
      <c r="G5973" s="179">
        <v>0</v>
      </c>
      <c r="H5973" s="179">
        <v>110129.25196852017</v>
      </c>
      <c r="I5973" s="179">
        <v>0</v>
      </c>
      <c r="J5973" s="179">
        <v>0</v>
      </c>
      <c r="K5973" s="179">
        <v>0</v>
      </c>
      <c r="L5973" s="179">
        <v>0</v>
      </c>
      <c r="M5973" s="179">
        <v>140809.75020379375</v>
      </c>
      <c r="N5973" s="179">
        <v>0</v>
      </c>
      <c r="O5973" s="179">
        <v>0</v>
      </c>
      <c r="P5973" s="179">
        <v>0</v>
      </c>
      <c r="Q5973" s="179">
        <v>0</v>
      </c>
      <c r="R5973" s="180">
        <v>0</v>
      </c>
      <c r="S5973" s="180">
        <v>0</v>
      </c>
      <c r="T5973" s="180">
        <v>0</v>
      </c>
    </row>
    <row r="5974" spans="2:20" x14ac:dyDescent="0.3">
      <c r="B5974" s="19">
        <v>5971</v>
      </c>
      <c r="C5974" s="179">
        <v>0</v>
      </c>
      <c r="D5974" s="179">
        <v>0</v>
      </c>
      <c r="E5974" s="179">
        <v>346083.94963291689</v>
      </c>
      <c r="F5974" s="179">
        <v>0</v>
      </c>
      <c r="G5974" s="179">
        <v>0</v>
      </c>
      <c r="H5974" s="179">
        <v>42241.187684247918</v>
      </c>
      <c r="I5974" s="179">
        <v>0</v>
      </c>
      <c r="J5974" s="179">
        <v>0</v>
      </c>
      <c r="K5974" s="179">
        <v>0</v>
      </c>
      <c r="L5974" s="179">
        <v>0</v>
      </c>
      <c r="M5974" s="179">
        <v>12934.636171790125</v>
      </c>
      <c r="N5974" s="179">
        <v>0</v>
      </c>
      <c r="O5974" s="179">
        <v>0</v>
      </c>
      <c r="P5974" s="179">
        <v>0</v>
      </c>
      <c r="Q5974" s="179">
        <v>0</v>
      </c>
      <c r="R5974" s="180">
        <v>0</v>
      </c>
      <c r="S5974" s="180">
        <v>0</v>
      </c>
      <c r="T5974" s="180">
        <v>0</v>
      </c>
    </row>
    <row r="5975" spans="2:20" x14ac:dyDescent="0.3">
      <c r="B5975" s="19">
        <v>5972</v>
      </c>
      <c r="C5975" s="179">
        <v>0</v>
      </c>
      <c r="D5975" s="179">
        <v>0</v>
      </c>
      <c r="E5975" s="179">
        <v>69240.500370460388</v>
      </c>
      <c r="F5975" s="179">
        <v>0</v>
      </c>
      <c r="G5975" s="179">
        <v>0</v>
      </c>
      <c r="H5975" s="179">
        <v>56809.386581986757</v>
      </c>
      <c r="I5975" s="179">
        <v>0</v>
      </c>
      <c r="J5975" s="179">
        <v>0</v>
      </c>
      <c r="K5975" s="179">
        <v>0</v>
      </c>
      <c r="L5975" s="179">
        <v>0</v>
      </c>
      <c r="M5975" s="179">
        <v>12724.940063131322</v>
      </c>
      <c r="N5975" s="179">
        <v>0</v>
      </c>
      <c r="O5975" s="179">
        <v>0</v>
      </c>
      <c r="P5975" s="179">
        <v>0</v>
      </c>
      <c r="Q5975" s="179">
        <v>0</v>
      </c>
      <c r="R5975" s="180">
        <v>0</v>
      </c>
      <c r="S5975" s="180">
        <v>0</v>
      </c>
      <c r="T5975" s="180">
        <v>0</v>
      </c>
    </row>
    <row r="5976" spans="2:20" x14ac:dyDescent="0.3">
      <c r="B5976" s="19">
        <v>5973</v>
      </c>
      <c r="C5976" s="179">
        <v>0</v>
      </c>
      <c r="D5976" s="179">
        <v>0</v>
      </c>
      <c r="E5976" s="179">
        <v>77696.005206047601</v>
      </c>
      <c r="F5976" s="179">
        <v>0</v>
      </c>
      <c r="G5976" s="179">
        <v>0</v>
      </c>
      <c r="H5976" s="179">
        <v>131337.40602453562</v>
      </c>
      <c r="I5976" s="179">
        <v>0</v>
      </c>
      <c r="J5976" s="179">
        <v>0</v>
      </c>
      <c r="K5976" s="179">
        <v>0</v>
      </c>
      <c r="L5976" s="179">
        <v>0</v>
      </c>
      <c r="M5976" s="179">
        <v>4621208.2080513798</v>
      </c>
      <c r="N5976" s="179">
        <v>0</v>
      </c>
      <c r="O5976" s="179">
        <v>0</v>
      </c>
      <c r="P5976" s="179">
        <v>0</v>
      </c>
      <c r="Q5976" s="179">
        <v>0</v>
      </c>
      <c r="R5976" s="180">
        <v>0</v>
      </c>
      <c r="S5976" s="180">
        <v>0</v>
      </c>
      <c r="T5976" s="180">
        <v>0</v>
      </c>
    </row>
    <row r="5977" spans="2:20" x14ac:dyDescent="0.3">
      <c r="B5977" s="19">
        <v>5974</v>
      </c>
      <c r="C5977" s="179">
        <v>0</v>
      </c>
      <c r="D5977" s="179">
        <v>0</v>
      </c>
      <c r="E5977" s="179">
        <v>60484.600982457254</v>
      </c>
      <c r="F5977" s="179">
        <v>0</v>
      </c>
      <c r="G5977" s="179">
        <v>0</v>
      </c>
      <c r="H5977" s="179">
        <v>24873.772050511656</v>
      </c>
      <c r="I5977" s="179">
        <v>0</v>
      </c>
      <c r="J5977" s="179">
        <v>0</v>
      </c>
      <c r="K5977" s="179">
        <v>0</v>
      </c>
      <c r="L5977" s="179">
        <v>0</v>
      </c>
      <c r="M5977" s="179">
        <v>20614.469998294997</v>
      </c>
      <c r="N5977" s="179">
        <v>0</v>
      </c>
      <c r="O5977" s="179">
        <v>0</v>
      </c>
      <c r="P5977" s="179">
        <v>0</v>
      </c>
      <c r="Q5977" s="179">
        <v>0</v>
      </c>
      <c r="R5977" s="180">
        <v>0</v>
      </c>
      <c r="S5977" s="180">
        <v>0</v>
      </c>
      <c r="T5977" s="180">
        <v>0</v>
      </c>
    </row>
    <row r="5978" spans="2:20" x14ac:dyDescent="0.3">
      <c r="B5978" s="19">
        <v>5975</v>
      </c>
      <c r="C5978" s="179">
        <v>1</v>
      </c>
      <c r="D5978" s="179">
        <v>17621.102058690591</v>
      </c>
      <c r="E5978" s="179">
        <v>317468.0149093825</v>
      </c>
      <c r="F5978" s="179">
        <v>0</v>
      </c>
      <c r="G5978" s="179">
        <v>0</v>
      </c>
      <c r="H5978" s="179">
        <v>75720.70095333425</v>
      </c>
      <c r="I5978" s="179">
        <v>0</v>
      </c>
      <c r="J5978" s="179">
        <v>0</v>
      </c>
      <c r="K5978" s="179">
        <v>0</v>
      </c>
      <c r="L5978" s="179">
        <v>0</v>
      </c>
      <c r="M5978" s="179">
        <v>41559.823568518834</v>
      </c>
      <c r="N5978" s="179">
        <v>0</v>
      </c>
      <c r="O5978" s="179">
        <v>0</v>
      </c>
      <c r="P5978" s="179">
        <v>0</v>
      </c>
      <c r="Q5978" s="179">
        <v>0</v>
      </c>
      <c r="R5978" s="180">
        <v>0</v>
      </c>
      <c r="S5978" s="180">
        <v>0</v>
      </c>
      <c r="T5978" s="180">
        <v>17621.102058690591</v>
      </c>
    </row>
    <row r="5979" spans="2:20" x14ac:dyDescent="0.3">
      <c r="B5979" s="19">
        <v>5976</v>
      </c>
      <c r="C5979" s="179">
        <v>0</v>
      </c>
      <c r="D5979" s="179">
        <v>0</v>
      </c>
      <c r="E5979" s="179">
        <v>179615.8809964456</v>
      </c>
      <c r="F5979" s="179">
        <v>0</v>
      </c>
      <c r="G5979" s="179">
        <v>0</v>
      </c>
      <c r="H5979" s="179">
        <v>18609.130102385298</v>
      </c>
      <c r="I5979" s="179">
        <v>0</v>
      </c>
      <c r="J5979" s="179">
        <v>0</v>
      </c>
      <c r="K5979" s="179">
        <v>0</v>
      </c>
      <c r="L5979" s="179">
        <v>0</v>
      </c>
      <c r="M5979" s="179">
        <v>34615.395389925194</v>
      </c>
      <c r="N5979" s="179">
        <v>0</v>
      </c>
      <c r="O5979" s="179">
        <v>0</v>
      </c>
      <c r="P5979" s="179">
        <v>0</v>
      </c>
      <c r="Q5979" s="179">
        <v>0</v>
      </c>
      <c r="R5979" s="180">
        <v>0</v>
      </c>
      <c r="S5979" s="180">
        <v>0</v>
      </c>
      <c r="T5979" s="180">
        <v>0</v>
      </c>
    </row>
    <row r="5980" spans="2:20" x14ac:dyDescent="0.3">
      <c r="B5980" s="19">
        <v>5977</v>
      </c>
      <c r="C5980" s="179">
        <v>0</v>
      </c>
      <c r="D5980" s="179">
        <v>0</v>
      </c>
      <c r="E5980" s="179">
        <v>411301.84055153228</v>
      </c>
      <c r="F5980" s="179">
        <v>0</v>
      </c>
      <c r="G5980" s="179">
        <v>0</v>
      </c>
      <c r="H5980" s="179">
        <v>22145.495774124116</v>
      </c>
      <c r="I5980" s="179">
        <v>0</v>
      </c>
      <c r="J5980" s="179">
        <v>0</v>
      </c>
      <c r="K5980" s="179">
        <v>0</v>
      </c>
      <c r="L5980" s="179">
        <v>0</v>
      </c>
      <c r="M5980" s="179">
        <v>341453.38217318105</v>
      </c>
      <c r="N5980" s="179">
        <v>0</v>
      </c>
      <c r="O5980" s="179">
        <v>0</v>
      </c>
      <c r="P5980" s="179">
        <v>0</v>
      </c>
      <c r="Q5980" s="179">
        <v>0</v>
      </c>
      <c r="R5980" s="180">
        <v>0</v>
      </c>
      <c r="S5980" s="180">
        <v>0</v>
      </c>
      <c r="T5980" s="180">
        <v>0</v>
      </c>
    </row>
    <row r="5981" spans="2:20" x14ac:dyDescent="0.3">
      <c r="B5981" s="19">
        <v>5978</v>
      </c>
      <c r="C5981" s="179">
        <v>0</v>
      </c>
      <c r="D5981" s="179">
        <v>0</v>
      </c>
      <c r="E5981" s="179">
        <v>87825.575232475327</v>
      </c>
      <c r="F5981" s="179">
        <v>0</v>
      </c>
      <c r="G5981" s="179">
        <v>0</v>
      </c>
      <c r="H5981" s="179">
        <v>14818.873618792659</v>
      </c>
      <c r="I5981" s="179">
        <v>0</v>
      </c>
      <c r="J5981" s="179">
        <v>0</v>
      </c>
      <c r="K5981" s="179">
        <v>0</v>
      </c>
      <c r="L5981" s="179">
        <v>0</v>
      </c>
      <c r="M5981" s="179">
        <v>75416.480029192127</v>
      </c>
      <c r="N5981" s="179">
        <v>0</v>
      </c>
      <c r="O5981" s="179">
        <v>0</v>
      </c>
      <c r="P5981" s="179">
        <v>0</v>
      </c>
      <c r="Q5981" s="179">
        <v>0</v>
      </c>
      <c r="R5981" s="180">
        <v>0</v>
      </c>
      <c r="S5981" s="180">
        <v>0</v>
      </c>
      <c r="T5981" s="180">
        <v>0</v>
      </c>
    </row>
    <row r="5982" spans="2:20" x14ac:dyDescent="0.3">
      <c r="B5982" s="19">
        <v>5979</v>
      </c>
      <c r="C5982" s="179">
        <v>0</v>
      </c>
      <c r="D5982" s="179">
        <v>0</v>
      </c>
      <c r="E5982" s="179">
        <v>13587.594314458305</v>
      </c>
      <c r="F5982" s="179">
        <v>0</v>
      </c>
      <c r="G5982" s="179">
        <v>0</v>
      </c>
      <c r="H5982" s="179">
        <v>36839.784971781541</v>
      </c>
      <c r="I5982" s="179">
        <v>0</v>
      </c>
      <c r="J5982" s="179">
        <v>0</v>
      </c>
      <c r="K5982" s="179">
        <v>0</v>
      </c>
      <c r="L5982" s="179">
        <v>0</v>
      </c>
      <c r="M5982" s="179">
        <v>270769.03408735251</v>
      </c>
      <c r="N5982" s="179">
        <v>0</v>
      </c>
      <c r="O5982" s="179">
        <v>0</v>
      </c>
      <c r="P5982" s="179">
        <v>0</v>
      </c>
      <c r="Q5982" s="179">
        <v>0</v>
      </c>
      <c r="R5982" s="180">
        <v>0</v>
      </c>
      <c r="S5982" s="180">
        <v>0</v>
      </c>
      <c r="T5982" s="180">
        <v>0</v>
      </c>
    </row>
    <row r="5983" spans="2:20" x14ac:dyDescent="0.3">
      <c r="B5983" s="19">
        <v>5980</v>
      </c>
      <c r="C5983" s="179">
        <v>0</v>
      </c>
      <c r="D5983" s="179">
        <v>0</v>
      </c>
      <c r="E5983" s="179">
        <v>56101.609994029575</v>
      </c>
      <c r="F5983" s="179">
        <v>0</v>
      </c>
      <c r="G5983" s="179">
        <v>0</v>
      </c>
      <c r="H5983" s="179">
        <v>243677.47625215471</v>
      </c>
      <c r="I5983" s="179">
        <v>0</v>
      </c>
      <c r="J5983" s="179">
        <v>0</v>
      </c>
      <c r="K5983" s="179">
        <v>0</v>
      </c>
      <c r="L5983" s="179">
        <v>0</v>
      </c>
      <c r="M5983" s="179">
        <v>279931.99924153247</v>
      </c>
      <c r="N5983" s="179">
        <v>0</v>
      </c>
      <c r="O5983" s="179">
        <v>0</v>
      </c>
      <c r="P5983" s="179">
        <v>0</v>
      </c>
      <c r="Q5983" s="179">
        <v>0</v>
      </c>
      <c r="R5983" s="180">
        <v>0</v>
      </c>
      <c r="S5983" s="180">
        <v>0</v>
      </c>
      <c r="T5983" s="180">
        <v>0</v>
      </c>
    </row>
    <row r="5984" spans="2:20" x14ac:dyDescent="0.3">
      <c r="B5984" s="19">
        <v>5981</v>
      </c>
      <c r="C5984" s="179">
        <v>0</v>
      </c>
      <c r="D5984" s="179">
        <v>0</v>
      </c>
      <c r="E5984" s="179">
        <v>65648.490357305025</v>
      </c>
      <c r="F5984" s="179">
        <v>0</v>
      </c>
      <c r="G5984" s="179">
        <v>0</v>
      </c>
      <c r="H5984" s="179">
        <v>21040.792996147953</v>
      </c>
      <c r="I5984" s="179">
        <v>0</v>
      </c>
      <c r="J5984" s="179">
        <v>0</v>
      </c>
      <c r="K5984" s="179">
        <v>0</v>
      </c>
      <c r="L5984" s="179">
        <v>0</v>
      </c>
      <c r="M5984" s="179">
        <v>391383.75641856552</v>
      </c>
      <c r="N5984" s="179">
        <v>0</v>
      </c>
      <c r="O5984" s="179">
        <v>0</v>
      </c>
      <c r="P5984" s="179">
        <v>0</v>
      </c>
      <c r="Q5984" s="179">
        <v>0</v>
      </c>
      <c r="R5984" s="180">
        <v>0</v>
      </c>
      <c r="S5984" s="180">
        <v>0</v>
      </c>
      <c r="T5984" s="180">
        <v>0</v>
      </c>
    </row>
    <row r="5985" spans="2:20" x14ac:dyDescent="0.3">
      <c r="B5985" s="19">
        <v>5982</v>
      </c>
      <c r="C5985" s="179">
        <v>0</v>
      </c>
      <c r="D5985" s="179">
        <v>0</v>
      </c>
      <c r="E5985" s="179">
        <v>151761.94454682912</v>
      </c>
      <c r="F5985" s="179">
        <v>0</v>
      </c>
      <c r="G5985" s="179">
        <v>0</v>
      </c>
      <c r="H5985" s="179">
        <v>37627.860150941953</v>
      </c>
      <c r="I5985" s="179">
        <v>0</v>
      </c>
      <c r="J5985" s="179">
        <v>0</v>
      </c>
      <c r="K5985" s="179">
        <v>0</v>
      </c>
      <c r="L5985" s="179">
        <v>0</v>
      </c>
      <c r="M5985" s="179">
        <v>50773.341650351227</v>
      </c>
      <c r="N5985" s="179">
        <v>0</v>
      </c>
      <c r="O5985" s="179">
        <v>0</v>
      </c>
      <c r="P5985" s="179">
        <v>0</v>
      </c>
      <c r="Q5985" s="179">
        <v>0</v>
      </c>
      <c r="R5985" s="180">
        <v>0</v>
      </c>
      <c r="S5985" s="180">
        <v>0</v>
      </c>
      <c r="T5985" s="180">
        <v>0</v>
      </c>
    </row>
    <row r="5986" spans="2:20" x14ac:dyDescent="0.3">
      <c r="B5986" s="19">
        <v>5983</v>
      </c>
      <c r="C5986" s="179">
        <v>0</v>
      </c>
      <c r="D5986" s="179">
        <v>0</v>
      </c>
      <c r="E5986" s="179">
        <v>194195.81219737677</v>
      </c>
      <c r="F5986" s="179">
        <v>0</v>
      </c>
      <c r="G5986" s="179">
        <v>0</v>
      </c>
      <c r="H5986" s="179">
        <v>65351.436544381562</v>
      </c>
      <c r="I5986" s="179">
        <v>0</v>
      </c>
      <c r="J5986" s="179">
        <v>0</v>
      </c>
      <c r="K5986" s="179">
        <v>0</v>
      </c>
      <c r="L5986" s="179">
        <v>0</v>
      </c>
      <c r="M5986" s="179">
        <v>3575.6679426567448</v>
      </c>
      <c r="N5986" s="179">
        <v>0</v>
      </c>
      <c r="O5986" s="179">
        <v>0</v>
      </c>
      <c r="P5986" s="179">
        <v>0</v>
      </c>
      <c r="Q5986" s="179">
        <v>0</v>
      </c>
      <c r="R5986" s="180">
        <v>0</v>
      </c>
      <c r="S5986" s="180">
        <v>0</v>
      </c>
      <c r="T5986" s="180">
        <v>0</v>
      </c>
    </row>
    <row r="5987" spans="2:20" x14ac:dyDescent="0.3">
      <c r="B5987" s="19">
        <v>5984</v>
      </c>
      <c r="C5987" s="179">
        <v>0</v>
      </c>
      <c r="D5987" s="179">
        <v>0</v>
      </c>
      <c r="E5987" s="179">
        <v>43483.405574634722</v>
      </c>
      <c r="F5987" s="179">
        <v>0</v>
      </c>
      <c r="G5987" s="179">
        <v>0</v>
      </c>
      <c r="H5987" s="179">
        <v>7540.9753401738544</v>
      </c>
      <c r="I5987" s="179">
        <v>0</v>
      </c>
      <c r="J5987" s="179">
        <v>0</v>
      </c>
      <c r="K5987" s="179">
        <v>0</v>
      </c>
      <c r="L5987" s="179">
        <v>0</v>
      </c>
      <c r="M5987" s="179">
        <v>2278.9428321993087</v>
      </c>
      <c r="N5987" s="179">
        <v>0</v>
      </c>
      <c r="O5987" s="179">
        <v>0</v>
      </c>
      <c r="P5987" s="179">
        <v>0</v>
      </c>
      <c r="Q5987" s="179">
        <v>0</v>
      </c>
      <c r="R5987" s="180">
        <v>0</v>
      </c>
      <c r="S5987" s="180">
        <v>0</v>
      </c>
      <c r="T5987" s="180">
        <v>0</v>
      </c>
    </row>
    <row r="5988" spans="2:20" x14ac:dyDescent="0.3">
      <c r="B5988" s="19">
        <v>5985</v>
      </c>
      <c r="C5988" s="179">
        <v>0</v>
      </c>
      <c r="D5988" s="179">
        <v>0</v>
      </c>
      <c r="E5988" s="179">
        <v>48567.31512423497</v>
      </c>
      <c r="F5988" s="179">
        <v>0</v>
      </c>
      <c r="G5988" s="179">
        <v>0</v>
      </c>
      <c r="H5988" s="179">
        <v>338737.13342762383</v>
      </c>
      <c r="I5988" s="179">
        <v>0</v>
      </c>
      <c r="J5988" s="179">
        <v>0</v>
      </c>
      <c r="K5988" s="179">
        <v>0</v>
      </c>
      <c r="L5988" s="179">
        <v>0</v>
      </c>
      <c r="M5988" s="179">
        <v>21579.112922680895</v>
      </c>
      <c r="N5988" s="179">
        <v>0</v>
      </c>
      <c r="O5988" s="179">
        <v>0</v>
      </c>
      <c r="P5988" s="179">
        <v>0</v>
      </c>
      <c r="Q5988" s="179">
        <v>0</v>
      </c>
      <c r="R5988" s="180">
        <v>0</v>
      </c>
      <c r="S5988" s="180">
        <v>0</v>
      </c>
      <c r="T5988" s="180">
        <v>0</v>
      </c>
    </row>
    <row r="5989" spans="2:20" x14ac:dyDescent="0.3">
      <c r="B5989" s="19">
        <v>5986</v>
      </c>
      <c r="C5989" s="179">
        <v>0</v>
      </c>
      <c r="D5989" s="179">
        <v>0</v>
      </c>
      <c r="E5989" s="179">
        <v>152459.01993137196</v>
      </c>
      <c r="F5989" s="179">
        <v>0</v>
      </c>
      <c r="G5989" s="179">
        <v>0</v>
      </c>
      <c r="H5989" s="179">
        <v>4433.3564209588903</v>
      </c>
      <c r="I5989" s="179">
        <v>0</v>
      </c>
      <c r="J5989" s="179">
        <v>0</v>
      </c>
      <c r="K5989" s="179">
        <v>0</v>
      </c>
      <c r="L5989" s="179">
        <v>0</v>
      </c>
      <c r="M5989" s="179">
        <v>533167.77549680776</v>
      </c>
      <c r="N5989" s="179">
        <v>0</v>
      </c>
      <c r="O5989" s="179">
        <v>0</v>
      </c>
      <c r="P5989" s="179">
        <v>0</v>
      </c>
      <c r="Q5989" s="179">
        <v>0</v>
      </c>
      <c r="R5989" s="180">
        <v>0</v>
      </c>
      <c r="S5989" s="180">
        <v>0</v>
      </c>
      <c r="T5989" s="180">
        <v>0</v>
      </c>
    </row>
    <row r="5990" spans="2:20" x14ac:dyDescent="0.3">
      <c r="B5990" s="19">
        <v>5987</v>
      </c>
      <c r="C5990" s="179">
        <v>0</v>
      </c>
      <c r="D5990" s="179">
        <v>0</v>
      </c>
      <c r="E5990" s="179">
        <v>19713.392956625612</v>
      </c>
      <c r="F5990" s="179">
        <v>0</v>
      </c>
      <c r="G5990" s="179">
        <v>0</v>
      </c>
      <c r="H5990" s="179">
        <v>555443.37125943764</v>
      </c>
      <c r="I5990" s="179">
        <v>0</v>
      </c>
      <c r="J5990" s="179">
        <v>0</v>
      </c>
      <c r="K5990" s="179">
        <v>0</v>
      </c>
      <c r="L5990" s="179">
        <v>0</v>
      </c>
      <c r="M5990" s="179">
        <v>3293.984208885232</v>
      </c>
      <c r="N5990" s="179">
        <v>0</v>
      </c>
      <c r="O5990" s="179">
        <v>0</v>
      </c>
      <c r="P5990" s="179">
        <v>0</v>
      </c>
      <c r="Q5990" s="179">
        <v>0</v>
      </c>
      <c r="R5990" s="180">
        <v>0</v>
      </c>
      <c r="S5990" s="180">
        <v>0</v>
      </c>
      <c r="T5990" s="180">
        <v>0</v>
      </c>
    </row>
    <row r="5991" spans="2:20" x14ac:dyDescent="0.3">
      <c r="B5991" s="19">
        <v>5988</v>
      </c>
      <c r="C5991" s="179">
        <v>0</v>
      </c>
      <c r="D5991" s="179">
        <v>0</v>
      </c>
      <c r="E5991" s="179">
        <v>145436.6269762383</v>
      </c>
      <c r="F5991" s="179">
        <v>0</v>
      </c>
      <c r="G5991" s="179">
        <v>0</v>
      </c>
      <c r="H5991" s="179">
        <v>120522.95420913976</v>
      </c>
      <c r="I5991" s="179">
        <v>0</v>
      </c>
      <c r="J5991" s="179">
        <v>0</v>
      </c>
      <c r="K5991" s="179">
        <v>0</v>
      </c>
      <c r="L5991" s="179">
        <v>0</v>
      </c>
      <c r="M5991" s="179">
        <v>9642.6142177797119</v>
      </c>
      <c r="N5991" s="179">
        <v>0</v>
      </c>
      <c r="O5991" s="179">
        <v>0</v>
      </c>
      <c r="P5991" s="179">
        <v>0</v>
      </c>
      <c r="Q5991" s="179">
        <v>0</v>
      </c>
      <c r="R5991" s="180">
        <v>0</v>
      </c>
      <c r="S5991" s="180">
        <v>0</v>
      </c>
      <c r="T5991" s="180">
        <v>0</v>
      </c>
    </row>
    <row r="5992" spans="2:20" x14ac:dyDescent="0.3">
      <c r="B5992" s="19">
        <v>5989</v>
      </c>
      <c r="C5992" s="179">
        <v>0</v>
      </c>
      <c r="D5992" s="179">
        <v>0</v>
      </c>
      <c r="E5992" s="179">
        <v>22379.792736904226</v>
      </c>
      <c r="F5992" s="179">
        <v>0</v>
      </c>
      <c r="G5992" s="179">
        <v>0</v>
      </c>
      <c r="H5992" s="179">
        <v>20561.446297257535</v>
      </c>
      <c r="I5992" s="179">
        <v>0</v>
      </c>
      <c r="J5992" s="179">
        <v>0</v>
      </c>
      <c r="K5992" s="179">
        <v>0</v>
      </c>
      <c r="L5992" s="179">
        <v>0</v>
      </c>
      <c r="M5992" s="179">
        <v>101536.2726176025</v>
      </c>
      <c r="N5992" s="179">
        <v>0</v>
      </c>
      <c r="O5992" s="179">
        <v>0</v>
      </c>
      <c r="P5992" s="179">
        <v>0</v>
      </c>
      <c r="Q5992" s="179">
        <v>0</v>
      </c>
      <c r="R5992" s="180">
        <v>0</v>
      </c>
      <c r="S5992" s="180">
        <v>0</v>
      </c>
      <c r="T5992" s="180">
        <v>0</v>
      </c>
    </row>
    <row r="5993" spans="2:20" x14ac:dyDescent="0.3">
      <c r="B5993" s="19">
        <v>5990</v>
      </c>
      <c r="C5993" s="179">
        <v>0</v>
      </c>
      <c r="D5993" s="179">
        <v>0</v>
      </c>
      <c r="E5993" s="179">
        <v>932196.98203896475</v>
      </c>
      <c r="F5993" s="179">
        <v>0</v>
      </c>
      <c r="G5993" s="179">
        <v>0</v>
      </c>
      <c r="H5993" s="179">
        <v>20912.495721834111</v>
      </c>
      <c r="I5993" s="179">
        <v>0</v>
      </c>
      <c r="J5993" s="179">
        <v>0</v>
      </c>
      <c r="K5993" s="179">
        <v>0</v>
      </c>
      <c r="L5993" s="179">
        <v>0</v>
      </c>
      <c r="M5993" s="179">
        <v>140751.76615206435</v>
      </c>
      <c r="N5993" s="179">
        <v>0</v>
      </c>
      <c r="O5993" s="179">
        <v>0</v>
      </c>
      <c r="P5993" s="179">
        <v>0</v>
      </c>
      <c r="Q5993" s="179">
        <v>0</v>
      </c>
      <c r="R5993" s="180">
        <v>0</v>
      </c>
      <c r="S5993" s="180">
        <v>0</v>
      </c>
      <c r="T5993" s="180">
        <v>0</v>
      </c>
    </row>
    <row r="5994" spans="2:20" x14ac:dyDescent="0.3">
      <c r="B5994" s="19">
        <v>5991</v>
      </c>
      <c r="C5994" s="179">
        <v>0</v>
      </c>
      <c r="D5994" s="179">
        <v>0</v>
      </c>
      <c r="E5994" s="179">
        <v>32836.573703301903</v>
      </c>
      <c r="F5994" s="179">
        <v>0</v>
      </c>
      <c r="G5994" s="179">
        <v>0</v>
      </c>
      <c r="H5994" s="179">
        <v>4404.7283086621501</v>
      </c>
      <c r="I5994" s="179">
        <v>0</v>
      </c>
      <c r="J5994" s="179">
        <v>0</v>
      </c>
      <c r="K5994" s="179">
        <v>0</v>
      </c>
      <c r="L5994" s="179">
        <v>0</v>
      </c>
      <c r="M5994" s="179">
        <v>21406.18798796953</v>
      </c>
      <c r="N5994" s="179">
        <v>0</v>
      </c>
      <c r="O5994" s="179">
        <v>0</v>
      </c>
      <c r="P5994" s="179">
        <v>0</v>
      </c>
      <c r="Q5994" s="179">
        <v>0</v>
      </c>
      <c r="R5994" s="180">
        <v>0</v>
      </c>
      <c r="S5994" s="180">
        <v>0</v>
      </c>
      <c r="T5994" s="180">
        <v>0</v>
      </c>
    </row>
    <row r="5995" spans="2:20" x14ac:dyDescent="0.3">
      <c r="B5995" s="19">
        <v>5992</v>
      </c>
      <c r="C5995" s="179">
        <v>0</v>
      </c>
      <c r="D5995" s="179">
        <v>0</v>
      </c>
      <c r="E5995" s="179">
        <v>35104.364946452435</v>
      </c>
      <c r="F5995" s="179">
        <v>0</v>
      </c>
      <c r="G5995" s="179">
        <v>0</v>
      </c>
      <c r="H5995" s="179">
        <v>4007.4293386880422</v>
      </c>
      <c r="I5995" s="179">
        <v>0</v>
      </c>
      <c r="J5995" s="179">
        <v>0</v>
      </c>
      <c r="K5995" s="179">
        <v>0</v>
      </c>
      <c r="L5995" s="179">
        <v>0</v>
      </c>
      <c r="M5995" s="179">
        <v>24308.605389775097</v>
      </c>
      <c r="N5995" s="179">
        <v>0</v>
      </c>
      <c r="O5995" s="179">
        <v>0</v>
      </c>
      <c r="P5995" s="179">
        <v>0</v>
      </c>
      <c r="Q5995" s="179">
        <v>0</v>
      </c>
      <c r="R5995" s="180">
        <v>0</v>
      </c>
      <c r="S5995" s="180">
        <v>0</v>
      </c>
      <c r="T5995" s="180">
        <v>0</v>
      </c>
    </row>
    <row r="5996" spans="2:20" x14ac:dyDescent="0.3">
      <c r="B5996" s="19">
        <v>5993</v>
      </c>
      <c r="C5996" s="179">
        <v>0</v>
      </c>
      <c r="D5996" s="179">
        <v>0</v>
      </c>
      <c r="E5996" s="179">
        <v>166216.95144924222</v>
      </c>
      <c r="F5996" s="179">
        <v>0</v>
      </c>
      <c r="G5996" s="179">
        <v>0</v>
      </c>
      <c r="H5996" s="179">
        <v>346533.60703850182</v>
      </c>
      <c r="I5996" s="179">
        <v>0</v>
      </c>
      <c r="J5996" s="179">
        <v>0</v>
      </c>
      <c r="K5996" s="179">
        <v>0</v>
      </c>
      <c r="L5996" s="179">
        <v>0</v>
      </c>
      <c r="M5996" s="179">
        <v>16051.048460880274</v>
      </c>
      <c r="N5996" s="179">
        <v>0</v>
      </c>
      <c r="O5996" s="179">
        <v>0</v>
      </c>
      <c r="P5996" s="179">
        <v>0</v>
      </c>
      <c r="Q5996" s="179">
        <v>0</v>
      </c>
      <c r="R5996" s="180">
        <v>0</v>
      </c>
      <c r="S5996" s="180">
        <v>0</v>
      </c>
      <c r="T5996" s="180">
        <v>0</v>
      </c>
    </row>
    <row r="5997" spans="2:20" x14ac:dyDescent="0.3">
      <c r="B5997" s="19">
        <v>5994</v>
      </c>
      <c r="C5997" s="179">
        <v>0</v>
      </c>
      <c r="D5997" s="179">
        <v>0</v>
      </c>
      <c r="E5997" s="179">
        <v>38740.457568277379</v>
      </c>
      <c r="F5997" s="179">
        <v>0</v>
      </c>
      <c r="G5997" s="179">
        <v>0</v>
      </c>
      <c r="H5997" s="179">
        <v>52445.861835568023</v>
      </c>
      <c r="I5997" s="179">
        <v>0</v>
      </c>
      <c r="J5997" s="179">
        <v>0</v>
      </c>
      <c r="K5997" s="179">
        <v>0</v>
      </c>
      <c r="L5997" s="179">
        <v>0</v>
      </c>
      <c r="M5997" s="179">
        <v>603369.62246196461</v>
      </c>
      <c r="N5997" s="179">
        <v>0</v>
      </c>
      <c r="O5997" s="179">
        <v>0</v>
      </c>
      <c r="P5997" s="179">
        <v>0</v>
      </c>
      <c r="Q5997" s="179">
        <v>0</v>
      </c>
      <c r="R5997" s="180">
        <v>0</v>
      </c>
      <c r="S5997" s="180">
        <v>0</v>
      </c>
      <c r="T5997" s="180">
        <v>0</v>
      </c>
    </row>
    <row r="5998" spans="2:20" x14ac:dyDescent="0.3">
      <c r="B5998" s="19">
        <v>5995</v>
      </c>
      <c r="C5998" s="179">
        <v>0</v>
      </c>
      <c r="D5998" s="179">
        <v>0</v>
      </c>
      <c r="E5998" s="179">
        <v>26034.176635235042</v>
      </c>
      <c r="F5998" s="179">
        <v>0</v>
      </c>
      <c r="G5998" s="179">
        <v>0</v>
      </c>
      <c r="H5998" s="179">
        <v>48907.455888868113</v>
      </c>
      <c r="I5998" s="179">
        <v>0</v>
      </c>
      <c r="J5998" s="179">
        <v>0</v>
      </c>
      <c r="K5998" s="179">
        <v>0</v>
      </c>
      <c r="L5998" s="179">
        <v>0</v>
      </c>
      <c r="M5998" s="179">
        <v>198098.51120629135</v>
      </c>
      <c r="N5998" s="179">
        <v>0</v>
      </c>
      <c r="O5998" s="179">
        <v>0</v>
      </c>
      <c r="P5998" s="179">
        <v>0</v>
      </c>
      <c r="Q5998" s="179">
        <v>0</v>
      </c>
      <c r="R5998" s="180">
        <v>0</v>
      </c>
      <c r="S5998" s="180">
        <v>0</v>
      </c>
      <c r="T5998" s="180">
        <v>0</v>
      </c>
    </row>
    <row r="5999" spans="2:20" x14ac:dyDescent="0.3">
      <c r="B5999" s="19">
        <v>5996</v>
      </c>
      <c r="C5999" s="179">
        <v>0</v>
      </c>
      <c r="D5999" s="179">
        <v>0</v>
      </c>
      <c r="E5999" s="179">
        <v>188458.64933183079</v>
      </c>
      <c r="F5999" s="179">
        <v>0</v>
      </c>
      <c r="G5999" s="179">
        <v>0</v>
      </c>
      <c r="H5999" s="179">
        <v>34361.559985907254</v>
      </c>
      <c r="I5999" s="179">
        <v>0</v>
      </c>
      <c r="J5999" s="179">
        <v>0</v>
      </c>
      <c r="K5999" s="179">
        <v>0</v>
      </c>
      <c r="L5999" s="179">
        <v>0</v>
      </c>
      <c r="M5999" s="179">
        <v>200471.51410360885</v>
      </c>
      <c r="N5999" s="179">
        <v>0</v>
      </c>
      <c r="O5999" s="179">
        <v>0</v>
      </c>
      <c r="P5999" s="179">
        <v>0</v>
      </c>
      <c r="Q5999" s="179">
        <v>0</v>
      </c>
      <c r="R5999" s="180">
        <v>0</v>
      </c>
      <c r="S5999" s="180">
        <v>0</v>
      </c>
      <c r="T5999" s="180">
        <v>0</v>
      </c>
    </row>
    <row r="6000" spans="2:20" x14ac:dyDescent="0.3">
      <c r="B6000" s="19">
        <v>5997</v>
      </c>
      <c r="C6000" s="179">
        <v>0</v>
      </c>
      <c r="D6000" s="179">
        <v>0</v>
      </c>
      <c r="E6000" s="179">
        <v>116234.31478979251</v>
      </c>
      <c r="F6000" s="179">
        <v>0</v>
      </c>
      <c r="G6000" s="179">
        <v>0</v>
      </c>
      <c r="H6000" s="179">
        <v>58377.844507204798</v>
      </c>
      <c r="I6000" s="179">
        <v>0</v>
      </c>
      <c r="J6000" s="179">
        <v>0</v>
      </c>
      <c r="K6000" s="179">
        <v>0</v>
      </c>
      <c r="L6000" s="179">
        <v>0</v>
      </c>
      <c r="M6000" s="179">
        <v>70304.896165769082</v>
      </c>
      <c r="N6000" s="179">
        <v>0</v>
      </c>
      <c r="O6000" s="179">
        <v>0</v>
      </c>
      <c r="P6000" s="179">
        <v>0</v>
      </c>
      <c r="Q6000" s="179">
        <v>0</v>
      </c>
      <c r="R6000" s="180">
        <v>0</v>
      </c>
      <c r="S6000" s="180">
        <v>0</v>
      </c>
      <c r="T6000" s="180">
        <v>0</v>
      </c>
    </row>
    <row r="6001" spans="2:20" x14ac:dyDescent="0.3">
      <c r="B6001" s="19">
        <v>5998</v>
      </c>
      <c r="C6001" s="179">
        <v>0</v>
      </c>
      <c r="D6001" s="179">
        <v>0</v>
      </c>
      <c r="E6001" s="179">
        <v>407921.69624259748</v>
      </c>
      <c r="F6001" s="179">
        <v>1</v>
      </c>
      <c r="G6001" s="179">
        <v>113012.75290971747</v>
      </c>
      <c r="H6001" s="179">
        <v>777614.45794385939</v>
      </c>
      <c r="I6001" s="179">
        <v>0</v>
      </c>
      <c r="J6001" s="179">
        <v>0</v>
      </c>
      <c r="K6001" s="179">
        <v>0</v>
      </c>
      <c r="L6001" s="179">
        <v>0</v>
      </c>
      <c r="M6001" s="179">
        <v>213216.3917833317</v>
      </c>
      <c r="N6001" s="179">
        <v>0</v>
      </c>
      <c r="O6001" s="179">
        <v>0</v>
      </c>
      <c r="P6001" s="179">
        <v>0</v>
      </c>
      <c r="Q6001" s="179">
        <v>0</v>
      </c>
      <c r="R6001" s="180">
        <v>0</v>
      </c>
      <c r="S6001" s="180">
        <v>0</v>
      </c>
      <c r="T6001" s="180">
        <v>0</v>
      </c>
    </row>
    <row r="6002" spans="2:20" x14ac:dyDescent="0.3">
      <c r="B6002" s="19">
        <v>5999</v>
      </c>
      <c r="C6002" s="179">
        <v>0</v>
      </c>
      <c r="D6002" s="179">
        <v>0</v>
      </c>
      <c r="E6002" s="179">
        <v>55071.052012933469</v>
      </c>
      <c r="F6002" s="179">
        <v>0</v>
      </c>
      <c r="G6002" s="179">
        <v>0</v>
      </c>
      <c r="H6002" s="179">
        <v>13301.058971398514</v>
      </c>
      <c r="I6002" s="179">
        <v>0</v>
      </c>
      <c r="J6002" s="179">
        <v>0</v>
      </c>
      <c r="K6002" s="179">
        <v>0</v>
      </c>
      <c r="L6002" s="179">
        <v>0</v>
      </c>
      <c r="M6002" s="179">
        <v>180448.15427395151</v>
      </c>
      <c r="N6002" s="179">
        <v>0</v>
      </c>
      <c r="O6002" s="179">
        <v>0</v>
      </c>
      <c r="P6002" s="179">
        <v>0</v>
      </c>
      <c r="Q6002" s="179">
        <v>0</v>
      </c>
      <c r="R6002" s="180">
        <v>0</v>
      </c>
      <c r="S6002" s="180">
        <v>0</v>
      </c>
      <c r="T6002" s="180">
        <v>0</v>
      </c>
    </row>
    <row r="6003" spans="2:20" x14ac:dyDescent="0.3">
      <c r="B6003" s="19">
        <v>6000</v>
      </c>
      <c r="C6003" s="179">
        <v>0</v>
      </c>
      <c r="D6003" s="179">
        <v>0</v>
      </c>
      <c r="E6003" s="179">
        <v>332062.55826516112</v>
      </c>
      <c r="F6003" s="179">
        <v>0</v>
      </c>
      <c r="G6003" s="179">
        <v>0</v>
      </c>
      <c r="H6003" s="179">
        <v>218685.03798771079</v>
      </c>
      <c r="I6003" s="179">
        <v>0</v>
      </c>
      <c r="J6003" s="179">
        <v>0</v>
      </c>
      <c r="K6003" s="179">
        <v>0</v>
      </c>
      <c r="L6003" s="179">
        <v>0</v>
      </c>
      <c r="M6003" s="179">
        <v>37299.295989784434</v>
      </c>
      <c r="N6003" s="179">
        <v>0</v>
      </c>
      <c r="O6003" s="179">
        <v>0</v>
      </c>
      <c r="P6003" s="179">
        <v>0</v>
      </c>
      <c r="Q6003" s="179">
        <v>0</v>
      </c>
      <c r="R6003" s="180">
        <v>0</v>
      </c>
      <c r="S6003" s="180">
        <v>0</v>
      </c>
      <c r="T6003" s="180">
        <v>0</v>
      </c>
    </row>
    <row r="6004" spans="2:20" x14ac:dyDescent="0.3">
      <c r="B6004" s="19">
        <v>6001</v>
      </c>
      <c r="C6004" s="179">
        <v>1</v>
      </c>
      <c r="D6004" s="179">
        <v>51022.337246964555</v>
      </c>
      <c r="E6004" s="179">
        <v>368860.32125075551</v>
      </c>
      <c r="F6004" s="179">
        <v>0</v>
      </c>
      <c r="G6004" s="179">
        <v>0</v>
      </c>
      <c r="H6004" s="179">
        <v>120712.66700369868</v>
      </c>
      <c r="I6004" s="179">
        <v>0</v>
      </c>
      <c r="J6004" s="179">
        <v>0</v>
      </c>
      <c r="K6004" s="179">
        <v>0</v>
      </c>
      <c r="L6004" s="179">
        <v>0</v>
      </c>
      <c r="M6004" s="179">
        <v>34025.062140981419</v>
      </c>
      <c r="N6004" s="179">
        <v>0</v>
      </c>
      <c r="O6004" s="179">
        <v>0</v>
      </c>
      <c r="P6004" s="179">
        <v>0</v>
      </c>
      <c r="Q6004" s="179">
        <v>0</v>
      </c>
      <c r="R6004" s="180">
        <v>0</v>
      </c>
      <c r="S6004" s="180">
        <v>0</v>
      </c>
      <c r="T6004" s="180">
        <v>51022.337246964555</v>
      </c>
    </row>
    <row r="6005" spans="2:20" x14ac:dyDescent="0.3">
      <c r="B6005" s="19">
        <v>6002</v>
      </c>
      <c r="C6005" s="179">
        <v>0</v>
      </c>
      <c r="D6005" s="179">
        <v>0</v>
      </c>
      <c r="E6005" s="179">
        <v>75593.678075882068</v>
      </c>
      <c r="F6005" s="179">
        <v>0</v>
      </c>
      <c r="G6005" s="179">
        <v>0</v>
      </c>
      <c r="H6005" s="179">
        <v>203180.36033057308</v>
      </c>
      <c r="I6005" s="179">
        <v>0</v>
      </c>
      <c r="J6005" s="179">
        <v>0</v>
      </c>
      <c r="K6005" s="179">
        <v>0</v>
      </c>
      <c r="L6005" s="179">
        <v>0</v>
      </c>
      <c r="M6005" s="179">
        <v>532126.10393006355</v>
      </c>
      <c r="N6005" s="179">
        <v>0</v>
      </c>
      <c r="O6005" s="179">
        <v>0</v>
      </c>
      <c r="P6005" s="179">
        <v>0</v>
      </c>
      <c r="Q6005" s="179">
        <v>0</v>
      </c>
      <c r="R6005" s="180">
        <v>0</v>
      </c>
      <c r="S6005" s="180">
        <v>0</v>
      </c>
      <c r="T6005" s="180">
        <v>0</v>
      </c>
    </row>
    <row r="6006" spans="2:20" x14ac:dyDescent="0.3">
      <c r="B6006" s="19">
        <v>6003</v>
      </c>
      <c r="C6006" s="179">
        <v>0</v>
      </c>
      <c r="D6006" s="179">
        <v>0</v>
      </c>
      <c r="E6006" s="179">
        <v>74367.449547467419</v>
      </c>
      <c r="F6006" s="179">
        <v>0</v>
      </c>
      <c r="G6006" s="179">
        <v>0</v>
      </c>
      <c r="H6006" s="179">
        <v>312926.09494123037</v>
      </c>
      <c r="I6006" s="179">
        <v>0</v>
      </c>
      <c r="J6006" s="179">
        <v>0</v>
      </c>
      <c r="K6006" s="179">
        <v>0</v>
      </c>
      <c r="L6006" s="179">
        <v>0</v>
      </c>
      <c r="M6006" s="179">
        <v>169477.97284987179</v>
      </c>
      <c r="N6006" s="179">
        <v>0</v>
      </c>
      <c r="O6006" s="179">
        <v>0</v>
      </c>
      <c r="P6006" s="179">
        <v>0</v>
      </c>
      <c r="Q6006" s="179">
        <v>0</v>
      </c>
      <c r="R6006" s="180">
        <v>0</v>
      </c>
      <c r="S6006" s="180">
        <v>0</v>
      </c>
      <c r="T6006" s="180">
        <v>0</v>
      </c>
    </row>
    <row r="6007" spans="2:20" x14ac:dyDescent="0.3">
      <c r="B6007" s="19">
        <v>6004</v>
      </c>
      <c r="C6007" s="179">
        <v>0</v>
      </c>
      <c r="D6007" s="179">
        <v>0</v>
      </c>
      <c r="E6007" s="179">
        <v>19106.592629212253</v>
      </c>
      <c r="F6007" s="179">
        <v>0</v>
      </c>
      <c r="G6007" s="179">
        <v>0</v>
      </c>
      <c r="H6007" s="179">
        <v>1388701.0491438452</v>
      </c>
      <c r="I6007" s="179">
        <v>0</v>
      </c>
      <c r="J6007" s="179">
        <v>0</v>
      </c>
      <c r="K6007" s="179">
        <v>0</v>
      </c>
      <c r="L6007" s="179">
        <v>0</v>
      </c>
      <c r="M6007" s="179">
        <v>39055.221256008663</v>
      </c>
      <c r="N6007" s="179">
        <v>0</v>
      </c>
      <c r="O6007" s="179">
        <v>0</v>
      </c>
      <c r="P6007" s="179">
        <v>0</v>
      </c>
      <c r="Q6007" s="179">
        <v>0</v>
      </c>
      <c r="R6007" s="180">
        <v>0</v>
      </c>
      <c r="S6007" s="180">
        <v>0</v>
      </c>
      <c r="T6007" s="180">
        <v>0</v>
      </c>
    </row>
    <row r="6008" spans="2:20" x14ac:dyDescent="0.3">
      <c r="B6008" s="19">
        <v>6005</v>
      </c>
      <c r="C6008" s="179">
        <v>0</v>
      </c>
      <c r="D6008" s="179">
        <v>0</v>
      </c>
      <c r="E6008" s="179">
        <v>380744.15948429605</v>
      </c>
      <c r="F6008" s="179">
        <v>0</v>
      </c>
      <c r="G6008" s="179">
        <v>0</v>
      </c>
      <c r="H6008" s="179">
        <v>281399.86134485836</v>
      </c>
      <c r="I6008" s="179">
        <v>0</v>
      </c>
      <c r="J6008" s="179">
        <v>0</v>
      </c>
      <c r="K6008" s="179">
        <v>0</v>
      </c>
      <c r="L6008" s="179">
        <v>0</v>
      </c>
      <c r="M6008" s="179">
        <v>476135.53988620191</v>
      </c>
      <c r="N6008" s="179">
        <v>0</v>
      </c>
      <c r="O6008" s="179">
        <v>0</v>
      </c>
      <c r="P6008" s="179">
        <v>0</v>
      </c>
      <c r="Q6008" s="179">
        <v>0</v>
      </c>
      <c r="R6008" s="180">
        <v>0</v>
      </c>
      <c r="S6008" s="180">
        <v>0</v>
      </c>
      <c r="T6008" s="180">
        <v>0</v>
      </c>
    </row>
    <row r="6009" spans="2:20" x14ac:dyDescent="0.3">
      <c r="B6009" s="19">
        <v>6006</v>
      </c>
      <c r="C6009" s="179">
        <v>0</v>
      </c>
      <c r="D6009" s="179">
        <v>0</v>
      </c>
      <c r="E6009" s="179">
        <v>26671.760266668814</v>
      </c>
      <c r="F6009" s="179">
        <v>0</v>
      </c>
      <c r="G6009" s="179">
        <v>0</v>
      </c>
      <c r="H6009" s="179">
        <v>19544.24210069429</v>
      </c>
      <c r="I6009" s="179">
        <v>0</v>
      </c>
      <c r="J6009" s="179">
        <v>0</v>
      </c>
      <c r="K6009" s="179">
        <v>0</v>
      </c>
      <c r="L6009" s="179">
        <v>0</v>
      </c>
      <c r="M6009" s="179">
        <v>22036.05137005966</v>
      </c>
      <c r="N6009" s="179">
        <v>0</v>
      </c>
      <c r="O6009" s="179">
        <v>0</v>
      </c>
      <c r="P6009" s="179">
        <v>0</v>
      </c>
      <c r="Q6009" s="179">
        <v>0</v>
      </c>
      <c r="R6009" s="180">
        <v>0</v>
      </c>
      <c r="S6009" s="180">
        <v>0</v>
      </c>
      <c r="T6009" s="180">
        <v>0</v>
      </c>
    </row>
    <row r="6010" spans="2:20" x14ac:dyDescent="0.3">
      <c r="B6010" s="19">
        <v>6007</v>
      </c>
      <c r="C6010" s="179">
        <v>0</v>
      </c>
      <c r="D6010" s="179">
        <v>0</v>
      </c>
      <c r="E6010" s="179">
        <v>39825.683002516147</v>
      </c>
      <c r="F6010" s="179">
        <v>1</v>
      </c>
      <c r="G6010" s="179">
        <v>32537.810477642302</v>
      </c>
      <c r="H6010" s="179">
        <v>101382.72749791633</v>
      </c>
      <c r="I6010" s="179">
        <v>0</v>
      </c>
      <c r="J6010" s="179">
        <v>0</v>
      </c>
      <c r="K6010" s="179">
        <v>0</v>
      </c>
      <c r="L6010" s="179">
        <v>0</v>
      </c>
      <c r="M6010" s="179">
        <v>10893.390764518834</v>
      </c>
      <c r="N6010" s="179">
        <v>0</v>
      </c>
      <c r="O6010" s="179">
        <v>0</v>
      </c>
      <c r="P6010" s="179">
        <v>0</v>
      </c>
      <c r="Q6010" s="179">
        <v>0</v>
      </c>
      <c r="R6010" s="180">
        <v>0</v>
      </c>
      <c r="S6010" s="180">
        <v>0</v>
      </c>
      <c r="T6010" s="180">
        <v>0</v>
      </c>
    </row>
    <row r="6011" spans="2:20" x14ac:dyDescent="0.3">
      <c r="B6011" s="19">
        <v>6008</v>
      </c>
      <c r="C6011" s="179">
        <v>1</v>
      </c>
      <c r="D6011" s="179">
        <v>2244224.3414021358</v>
      </c>
      <c r="E6011" s="179">
        <v>3064664.0180720608</v>
      </c>
      <c r="F6011" s="179">
        <v>0</v>
      </c>
      <c r="G6011" s="179">
        <v>0</v>
      </c>
      <c r="H6011" s="179">
        <v>108700.40544748907</v>
      </c>
      <c r="I6011" s="179">
        <v>0</v>
      </c>
      <c r="J6011" s="179">
        <v>1000000</v>
      </c>
      <c r="K6011" s="179">
        <v>0</v>
      </c>
      <c r="L6011" s="179">
        <v>0</v>
      </c>
      <c r="M6011" s="179">
        <v>76332.996233020691</v>
      </c>
      <c r="N6011" s="179">
        <v>0</v>
      </c>
      <c r="O6011" s="179">
        <v>1000000</v>
      </c>
      <c r="P6011" s="179">
        <v>0</v>
      </c>
      <c r="Q6011" s="179">
        <v>0</v>
      </c>
      <c r="R6011" s="180">
        <v>544224.34140213579</v>
      </c>
      <c r="S6011" s="180">
        <v>0</v>
      </c>
      <c r="T6011" s="180">
        <v>1244224.3414021358</v>
      </c>
    </row>
    <row r="6012" spans="2:20" x14ac:dyDescent="0.3">
      <c r="B6012" s="19">
        <v>6009</v>
      </c>
      <c r="C6012" s="179">
        <v>0</v>
      </c>
      <c r="D6012" s="179">
        <v>0</v>
      </c>
      <c r="E6012" s="179">
        <v>113909.46908190535</v>
      </c>
      <c r="F6012" s="179">
        <v>0</v>
      </c>
      <c r="G6012" s="179">
        <v>0</v>
      </c>
      <c r="H6012" s="179">
        <v>34474.220303085</v>
      </c>
      <c r="I6012" s="179">
        <v>0</v>
      </c>
      <c r="J6012" s="179">
        <v>0</v>
      </c>
      <c r="K6012" s="179">
        <v>0</v>
      </c>
      <c r="L6012" s="179">
        <v>0</v>
      </c>
      <c r="M6012" s="179">
        <v>292568.28967091575</v>
      </c>
      <c r="N6012" s="179">
        <v>0</v>
      </c>
      <c r="O6012" s="179">
        <v>0</v>
      </c>
      <c r="P6012" s="179">
        <v>0</v>
      </c>
      <c r="Q6012" s="179">
        <v>0</v>
      </c>
      <c r="R6012" s="180">
        <v>0</v>
      </c>
      <c r="S6012" s="180">
        <v>0</v>
      </c>
      <c r="T6012" s="180">
        <v>0</v>
      </c>
    </row>
    <row r="6013" spans="2:20" x14ac:dyDescent="0.3">
      <c r="B6013" s="19">
        <v>6010</v>
      </c>
      <c r="C6013" s="179">
        <v>0</v>
      </c>
      <c r="D6013" s="179">
        <v>0</v>
      </c>
      <c r="E6013" s="179">
        <v>177700.38327908691</v>
      </c>
      <c r="F6013" s="179">
        <v>0</v>
      </c>
      <c r="G6013" s="179">
        <v>0</v>
      </c>
      <c r="H6013" s="179">
        <v>29052.834869146285</v>
      </c>
      <c r="I6013" s="179">
        <v>0</v>
      </c>
      <c r="J6013" s="179">
        <v>0</v>
      </c>
      <c r="K6013" s="179">
        <v>0</v>
      </c>
      <c r="L6013" s="179">
        <v>0</v>
      </c>
      <c r="M6013" s="179">
        <v>3152314.0682100598</v>
      </c>
      <c r="N6013" s="179">
        <v>0</v>
      </c>
      <c r="O6013" s="179">
        <v>0</v>
      </c>
      <c r="P6013" s="179">
        <v>0</v>
      </c>
      <c r="Q6013" s="179">
        <v>0</v>
      </c>
      <c r="R6013" s="180">
        <v>0</v>
      </c>
      <c r="S6013" s="180">
        <v>0</v>
      </c>
      <c r="T6013" s="180">
        <v>0</v>
      </c>
    </row>
    <row r="6014" spans="2:20" x14ac:dyDescent="0.3">
      <c r="B6014" s="19">
        <v>6011</v>
      </c>
      <c r="C6014" s="179">
        <v>1</v>
      </c>
      <c r="D6014" s="179">
        <v>579733.75628242199</v>
      </c>
      <c r="E6014" s="179">
        <v>88991.215739157225</v>
      </c>
      <c r="F6014" s="179">
        <v>0</v>
      </c>
      <c r="G6014" s="179">
        <v>0</v>
      </c>
      <c r="H6014" s="179">
        <v>33955.236963818206</v>
      </c>
      <c r="I6014" s="179">
        <v>0</v>
      </c>
      <c r="J6014" s="179">
        <v>0</v>
      </c>
      <c r="K6014" s="179">
        <v>0</v>
      </c>
      <c r="L6014" s="179">
        <v>0</v>
      </c>
      <c r="M6014" s="179">
        <v>14602.1668189666</v>
      </c>
      <c r="N6014" s="179">
        <v>0</v>
      </c>
      <c r="O6014" s="179">
        <v>0</v>
      </c>
      <c r="P6014" s="179">
        <v>0</v>
      </c>
      <c r="Q6014" s="179">
        <v>0</v>
      </c>
      <c r="R6014" s="180">
        <v>0</v>
      </c>
      <c r="S6014" s="180">
        <v>0</v>
      </c>
      <c r="T6014" s="180">
        <v>579733.75628242199</v>
      </c>
    </row>
    <row r="6015" spans="2:20" x14ac:dyDescent="0.3">
      <c r="B6015" s="19">
        <v>6012</v>
      </c>
      <c r="C6015" s="179">
        <v>0</v>
      </c>
      <c r="D6015" s="179">
        <v>0</v>
      </c>
      <c r="E6015" s="179">
        <v>72208.987800636562</v>
      </c>
      <c r="F6015" s="179">
        <v>0</v>
      </c>
      <c r="G6015" s="179">
        <v>0</v>
      </c>
      <c r="H6015" s="179">
        <v>8629.8632404172295</v>
      </c>
      <c r="I6015" s="179">
        <v>0</v>
      </c>
      <c r="J6015" s="179">
        <v>0</v>
      </c>
      <c r="K6015" s="179">
        <v>0</v>
      </c>
      <c r="L6015" s="179">
        <v>0</v>
      </c>
      <c r="M6015" s="179">
        <v>30699.291860994697</v>
      </c>
      <c r="N6015" s="179">
        <v>0</v>
      </c>
      <c r="O6015" s="179">
        <v>0</v>
      </c>
      <c r="P6015" s="179">
        <v>0</v>
      </c>
      <c r="Q6015" s="179">
        <v>0</v>
      </c>
      <c r="R6015" s="180">
        <v>0</v>
      </c>
      <c r="S6015" s="180">
        <v>0</v>
      </c>
      <c r="T6015" s="180">
        <v>0</v>
      </c>
    </row>
    <row r="6016" spans="2:20" x14ac:dyDescent="0.3">
      <c r="B6016" s="19">
        <v>6013</v>
      </c>
      <c r="C6016" s="179">
        <v>0</v>
      </c>
      <c r="D6016" s="179">
        <v>0</v>
      </c>
      <c r="E6016" s="179">
        <v>328823.83833295171</v>
      </c>
      <c r="F6016" s="179">
        <v>0</v>
      </c>
      <c r="G6016" s="179">
        <v>0</v>
      </c>
      <c r="H6016" s="179">
        <v>551511.03214325418</v>
      </c>
      <c r="I6016" s="179">
        <v>0</v>
      </c>
      <c r="J6016" s="179">
        <v>0</v>
      </c>
      <c r="K6016" s="179">
        <v>0</v>
      </c>
      <c r="L6016" s="179">
        <v>0</v>
      </c>
      <c r="M6016" s="179">
        <v>24630.738842563267</v>
      </c>
      <c r="N6016" s="179">
        <v>0</v>
      </c>
      <c r="O6016" s="179">
        <v>0</v>
      </c>
      <c r="P6016" s="179">
        <v>0</v>
      </c>
      <c r="Q6016" s="179">
        <v>0</v>
      </c>
      <c r="R6016" s="180">
        <v>0</v>
      </c>
      <c r="S6016" s="180">
        <v>0</v>
      </c>
      <c r="T6016" s="180">
        <v>0</v>
      </c>
    </row>
    <row r="6017" spans="2:20" x14ac:dyDescent="0.3">
      <c r="B6017" s="19">
        <v>6014</v>
      </c>
      <c r="C6017" s="179">
        <v>0</v>
      </c>
      <c r="D6017" s="179">
        <v>0</v>
      </c>
      <c r="E6017" s="179">
        <v>447037.27848747157</v>
      </c>
      <c r="F6017" s="179">
        <v>0</v>
      </c>
      <c r="G6017" s="179">
        <v>0</v>
      </c>
      <c r="H6017" s="179">
        <v>211543.92124006478</v>
      </c>
      <c r="I6017" s="179">
        <v>0</v>
      </c>
      <c r="J6017" s="179">
        <v>0</v>
      </c>
      <c r="K6017" s="179">
        <v>0</v>
      </c>
      <c r="L6017" s="179">
        <v>0</v>
      </c>
      <c r="M6017" s="179">
        <v>65614.691582994768</v>
      </c>
      <c r="N6017" s="179">
        <v>0</v>
      </c>
      <c r="O6017" s="179">
        <v>0</v>
      </c>
      <c r="P6017" s="179">
        <v>0</v>
      </c>
      <c r="Q6017" s="179">
        <v>0</v>
      </c>
      <c r="R6017" s="180">
        <v>0</v>
      </c>
      <c r="S6017" s="180">
        <v>0</v>
      </c>
      <c r="T6017" s="180">
        <v>0</v>
      </c>
    </row>
    <row r="6018" spans="2:20" x14ac:dyDescent="0.3">
      <c r="B6018" s="19">
        <v>6015</v>
      </c>
      <c r="C6018" s="179">
        <v>1</v>
      </c>
      <c r="D6018" s="179">
        <v>393493.66266137798</v>
      </c>
      <c r="E6018" s="179">
        <v>3714.4862756842963</v>
      </c>
      <c r="F6018" s="179">
        <v>0</v>
      </c>
      <c r="G6018" s="179">
        <v>0</v>
      </c>
      <c r="H6018" s="179">
        <v>19554.619457126169</v>
      </c>
      <c r="I6018" s="179">
        <v>0</v>
      </c>
      <c r="J6018" s="179">
        <v>0</v>
      </c>
      <c r="K6018" s="179">
        <v>0</v>
      </c>
      <c r="L6018" s="179">
        <v>0</v>
      </c>
      <c r="M6018" s="179">
        <v>23388.781359418022</v>
      </c>
      <c r="N6018" s="179">
        <v>0</v>
      </c>
      <c r="O6018" s="179">
        <v>0</v>
      </c>
      <c r="P6018" s="179">
        <v>0</v>
      </c>
      <c r="Q6018" s="179">
        <v>0</v>
      </c>
      <c r="R6018" s="180">
        <v>0</v>
      </c>
      <c r="S6018" s="180">
        <v>0</v>
      </c>
      <c r="T6018" s="180">
        <v>393493.66266137798</v>
      </c>
    </row>
    <row r="6019" spans="2:20" x14ac:dyDescent="0.3">
      <c r="B6019" s="19">
        <v>6016</v>
      </c>
      <c r="C6019" s="179">
        <v>0</v>
      </c>
      <c r="D6019" s="179">
        <v>0</v>
      </c>
      <c r="E6019" s="179">
        <v>976830.35418813326</v>
      </c>
      <c r="F6019" s="179">
        <v>0</v>
      </c>
      <c r="G6019" s="179">
        <v>0</v>
      </c>
      <c r="H6019" s="179">
        <v>25083.073622519543</v>
      </c>
      <c r="I6019" s="179">
        <v>0</v>
      </c>
      <c r="J6019" s="179">
        <v>0</v>
      </c>
      <c r="K6019" s="179">
        <v>0</v>
      </c>
      <c r="L6019" s="179">
        <v>0</v>
      </c>
      <c r="M6019" s="179">
        <v>4499.9475154410193</v>
      </c>
      <c r="N6019" s="179">
        <v>0</v>
      </c>
      <c r="O6019" s="179">
        <v>0</v>
      </c>
      <c r="P6019" s="179">
        <v>0</v>
      </c>
      <c r="Q6019" s="179">
        <v>0</v>
      </c>
      <c r="R6019" s="180">
        <v>0</v>
      </c>
      <c r="S6019" s="180">
        <v>0</v>
      </c>
      <c r="T6019" s="180">
        <v>0</v>
      </c>
    </row>
    <row r="6020" spans="2:20" x14ac:dyDescent="0.3">
      <c r="B6020" s="19">
        <v>6017</v>
      </c>
      <c r="C6020" s="179">
        <v>0</v>
      </c>
      <c r="D6020" s="179">
        <v>0</v>
      </c>
      <c r="E6020" s="179">
        <v>1676785.6577630823</v>
      </c>
      <c r="F6020" s="179">
        <v>0</v>
      </c>
      <c r="G6020" s="179">
        <v>0</v>
      </c>
      <c r="H6020" s="179">
        <v>29242.953119264715</v>
      </c>
      <c r="I6020" s="179">
        <v>0</v>
      </c>
      <c r="J6020" s="179">
        <v>0</v>
      </c>
      <c r="K6020" s="179">
        <v>0</v>
      </c>
      <c r="L6020" s="179">
        <v>0</v>
      </c>
      <c r="M6020" s="179">
        <v>487277.31756879226</v>
      </c>
      <c r="N6020" s="179">
        <v>0</v>
      </c>
      <c r="O6020" s="179">
        <v>0</v>
      </c>
      <c r="P6020" s="179">
        <v>0</v>
      </c>
      <c r="Q6020" s="179">
        <v>0</v>
      </c>
      <c r="R6020" s="180">
        <v>0</v>
      </c>
      <c r="S6020" s="180">
        <v>0</v>
      </c>
      <c r="T6020" s="180">
        <v>0</v>
      </c>
    </row>
    <row r="6021" spans="2:20" x14ac:dyDescent="0.3">
      <c r="B6021" s="19">
        <v>6018</v>
      </c>
      <c r="C6021" s="179">
        <v>0</v>
      </c>
      <c r="D6021" s="179">
        <v>0</v>
      </c>
      <c r="E6021" s="179">
        <v>143091.68761842238</v>
      </c>
      <c r="F6021" s="179">
        <v>0</v>
      </c>
      <c r="G6021" s="179">
        <v>0</v>
      </c>
      <c r="H6021" s="179">
        <v>7436.2606179281975</v>
      </c>
      <c r="I6021" s="179">
        <v>0</v>
      </c>
      <c r="J6021" s="179">
        <v>0</v>
      </c>
      <c r="K6021" s="179">
        <v>0</v>
      </c>
      <c r="L6021" s="179">
        <v>0</v>
      </c>
      <c r="M6021" s="179">
        <v>12280.517354485841</v>
      </c>
      <c r="N6021" s="179">
        <v>0</v>
      </c>
      <c r="O6021" s="179">
        <v>0</v>
      </c>
      <c r="P6021" s="179">
        <v>0</v>
      </c>
      <c r="Q6021" s="179">
        <v>0</v>
      </c>
      <c r="R6021" s="180">
        <v>0</v>
      </c>
      <c r="S6021" s="180">
        <v>0</v>
      </c>
      <c r="T6021" s="180">
        <v>0</v>
      </c>
    </row>
    <row r="6022" spans="2:20" x14ac:dyDescent="0.3">
      <c r="B6022" s="19">
        <v>6019</v>
      </c>
      <c r="C6022" s="179">
        <v>0</v>
      </c>
      <c r="D6022" s="179">
        <v>0</v>
      </c>
      <c r="E6022" s="179">
        <v>14766.453508005659</v>
      </c>
      <c r="F6022" s="179">
        <v>0</v>
      </c>
      <c r="G6022" s="179">
        <v>0</v>
      </c>
      <c r="H6022" s="179">
        <v>349123.84473943088</v>
      </c>
      <c r="I6022" s="179">
        <v>0</v>
      </c>
      <c r="J6022" s="179">
        <v>0</v>
      </c>
      <c r="K6022" s="179">
        <v>0</v>
      </c>
      <c r="L6022" s="179">
        <v>0</v>
      </c>
      <c r="M6022" s="179">
        <v>50489.664672040155</v>
      </c>
      <c r="N6022" s="179">
        <v>0</v>
      </c>
      <c r="O6022" s="179">
        <v>0</v>
      </c>
      <c r="P6022" s="179">
        <v>0</v>
      </c>
      <c r="Q6022" s="179">
        <v>0</v>
      </c>
      <c r="R6022" s="180">
        <v>0</v>
      </c>
      <c r="S6022" s="180">
        <v>0</v>
      </c>
      <c r="T6022" s="180">
        <v>0</v>
      </c>
    </row>
    <row r="6023" spans="2:20" x14ac:dyDescent="0.3">
      <c r="B6023" s="19">
        <v>6020</v>
      </c>
      <c r="C6023" s="179">
        <v>0</v>
      </c>
      <c r="D6023" s="179">
        <v>0</v>
      </c>
      <c r="E6023" s="179">
        <v>36166.727427451129</v>
      </c>
      <c r="F6023" s="179">
        <v>0</v>
      </c>
      <c r="G6023" s="179">
        <v>0</v>
      </c>
      <c r="H6023" s="179">
        <v>184277.22696678981</v>
      </c>
      <c r="I6023" s="179">
        <v>0</v>
      </c>
      <c r="J6023" s="179">
        <v>0</v>
      </c>
      <c r="K6023" s="179">
        <v>0</v>
      </c>
      <c r="L6023" s="179">
        <v>0</v>
      </c>
      <c r="M6023" s="179">
        <v>25610.364589922749</v>
      </c>
      <c r="N6023" s="179">
        <v>0</v>
      </c>
      <c r="O6023" s="179">
        <v>0</v>
      </c>
      <c r="P6023" s="179">
        <v>0</v>
      </c>
      <c r="Q6023" s="179">
        <v>0</v>
      </c>
      <c r="R6023" s="180">
        <v>0</v>
      </c>
      <c r="S6023" s="180">
        <v>0</v>
      </c>
      <c r="T6023" s="180">
        <v>0</v>
      </c>
    </row>
    <row r="6024" spans="2:20" x14ac:dyDescent="0.3">
      <c r="B6024" s="19">
        <v>6021</v>
      </c>
      <c r="C6024" s="179">
        <v>0</v>
      </c>
      <c r="D6024" s="179">
        <v>0</v>
      </c>
      <c r="E6024" s="179">
        <v>26744.584925800027</v>
      </c>
      <c r="F6024" s="179">
        <v>0</v>
      </c>
      <c r="G6024" s="179">
        <v>0</v>
      </c>
      <c r="H6024" s="179">
        <v>17076.284393808804</v>
      </c>
      <c r="I6024" s="179">
        <v>0</v>
      </c>
      <c r="J6024" s="179">
        <v>0</v>
      </c>
      <c r="K6024" s="179">
        <v>0</v>
      </c>
      <c r="L6024" s="179">
        <v>0</v>
      </c>
      <c r="M6024" s="179">
        <v>37672.823842526392</v>
      </c>
      <c r="N6024" s="179">
        <v>0</v>
      </c>
      <c r="O6024" s="179">
        <v>0</v>
      </c>
      <c r="P6024" s="179">
        <v>0</v>
      </c>
      <c r="Q6024" s="179">
        <v>0</v>
      </c>
      <c r="R6024" s="180">
        <v>0</v>
      </c>
      <c r="S6024" s="180">
        <v>0</v>
      </c>
      <c r="T6024" s="180">
        <v>0</v>
      </c>
    </row>
    <row r="6025" spans="2:20" x14ac:dyDescent="0.3">
      <c r="B6025" s="19">
        <v>6022</v>
      </c>
      <c r="C6025" s="179">
        <v>0</v>
      </c>
      <c r="D6025" s="179">
        <v>0</v>
      </c>
      <c r="E6025" s="179">
        <v>69789.123293274257</v>
      </c>
      <c r="F6025" s="179">
        <v>0</v>
      </c>
      <c r="G6025" s="179">
        <v>0</v>
      </c>
      <c r="H6025" s="179">
        <v>68931.787451889977</v>
      </c>
      <c r="I6025" s="179">
        <v>0</v>
      </c>
      <c r="J6025" s="179">
        <v>0</v>
      </c>
      <c r="K6025" s="179">
        <v>0</v>
      </c>
      <c r="L6025" s="179">
        <v>0</v>
      </c>
      <c r="M6025" s="179">
        <v>236589.41844874897</v>
      </c>
      <c r="N6025" s="179">
        <v>0</v>
      </c>
      <c r="O6025" s="179">
        <v>0</v>
      </c>
      <c r="P6025" s="179">
        <v>0</v>
      </c>
      <c r="Q6025" s="179">
        <v>0</v>
      </c>
      <c r="R6025" s="180">
        <v>0</v>
      </c>
      <c r="S6025" s="180">
        <v>0</v>
      </c>
      <c r="T6025" s="180">
        <v>0</v>
      </c>
    </row>
    <row r="6026" spans="2:20" x14ac:dyDescent="0.3">
      <c r="B6026" s="19">
        <v>6023</v>
      </c>
      <c r="C6026" s="179">
        <v>0</v>
      </c>
      <c r="D6026" s="179">
        <v>0</v>
      </c>
      <c r="E6026" s="179">
        <v>581961.14752024098</v>
      </c>
      <c r="F6026" s="179">
        <v>0</v>
      </c>
      <c r="G6026" s="179">
        <v>0</v>
      </c>
      <c r="H6026" s="179">
        <v>517950.42795442493</v>
      </c>
      <c r="I6026" s="179">
        <v>0</v>
      </c>
      <c r="J6026" s="179">
        <v>0</v>
      </c>
      <c r="K6026" s="179">
        <v>0</v>
      </c>
      <c r="L6026" s="179">
        <v>0</v>
      </c>
      <c r="M6026" s="179">
        <v>170909.70160486732</v>
      </c>
      <c r="N6026" s="179">
        <v>0</v>
      </c>
      <c r="O6026" s="179">
        <v>0</v>
      </c>
      <c r="P6026" s="179">
        <v>0</v>
      </c>
      <c r="Q6026" s="179">
        <v>0</v>
      </c>
      <c r="R6026" s="180">
        <v>0</v>
      </c>
      <c r="S6026" s="180">
        <v>0</v>
      </c>
      <c r="T6026" s="180">
        <v>0</v>
      </c>
    </row>
    <row r="6027" spans="2:20" x14ac:dyDescent="0.3">
      <c r="B6027" s="19">
        <v>6024</v>
      </c>
      <c r="C6027" s="179">
        <v>0</v>
      </c>
      <c r="D6027" s="179">
        <v>0</v>
      </c>
      <c r="E6027" s="179">
        <v>8266.8278134628436</v>
      </c>
      <c r="F6027" s="179">
        <v>0</v>
      </c>
      <c r="G6027" s="179">
        <v>0</v>
      </c>
      <c r="H6027" s="179">
        <v>58035.393649738195</v>
      </c>
      <c r="I6027" s="179">
        <v>0</v>
      </c>
      <c r="J6027" s="179">
        <v>0</v>
      </c>
      <c r="K6027" s="179">
        <v>0</v>
      </c>
      <c r="L6027" s="179">
        <v>0</v>
      </c>
      <c r="M6027" s="179">
        <v>8107.3683299413742</v>
      </c>
      <c r="N6027" s="179">
        <v>0</v>
      </c>
      <c r="O6027" s="179">
        <v>0</v>
      </c>
      <c r="P6027" s="179">
        <v>0</v>
      </c>
      <c r="Q6027" s="179">
        <v>0</v>
      </c>
      <c r="R6027" s="180">
        <v>0</v>
      </c>
      <c r="S6027" s="180">
        <v>0</v>
      </c>
      <c r="T6027" s="180">
        <v>0</v>
      </c>
    </row>
    <row r="6028" spans="2:20" x14ac:dyDescent="0.3">
      <c r="B6028" s="19">
        <v>6025</v>
      </c>
      <c r="C6028" s="179">
        <v>0</v>
      </c>
      <c r="D6028" s="179">
        <v>0</v>
      </c>
      <c r="E6028" s="179">
        <v>14213.580475354835</v>
      </c>
      <c r="F6028" s="179">
        <v>0</v>
      </c>
      <c r="G6028" s="179">
        <v>0</v>
      </c>
      <c r="H6028" s="179">
        <v>21785.280131009578</v>
      </c>
      <c r="I6028" s="179">
        <v>0</v>
      </c>
      <c r="J6028" s="179">
        <v>0</v>
      </c>
      <c r="K6028" s="179">
        <v>0</v>
      </c>
      <c r="L6028" s="179">
        <v>0</v>
      </c>
      <c r="M6028" s="179">
        <v>33565.976595203603</v>
      </c>
      <c r="N6028" s="179">
        <v>0</v>
      </c>
      <c r="O6028" s="179">
        <v>0</v>
      </c>
      <c r="P6028" s="179">
        <v>0</v>
      </c>
      <c r="Q6028" s="179">
        <v>0</v>
      </c>
      <c r="R6028" s="180">
        <v>0</v>
      </c>
      <c r="S6028" s="180">
        <v>0</v>
      </c>
      <c r="T6028" s="180">
        <v>0</v>
      </c>
    </row>
    <row r="6029" spans="2:20" x14ac:dyDescent="0.3">
      <c r="B6029" s="19">
        <v>6026</v>
      </c>
      <c r="C6029" s="179">
        <v>0</v>
      </c>
      <c r="D6029" s="179">
        <v>0</v>
      </c>
      <c r="E6029" s="179">
        <v>31855.917115547476</v>
      </c>
      <c r="F6029" s="179">
        <v>0</v>
      </c>
      <c r="G6029" s="179">
        <v>0</v>
      </c>
      <c r="H6029" s="179">
        <v>293444.58429343643</v>
      </c>
      <c r="I6029" s="179">
        <v>0</v>
      </c>
      <c r="J6029" s="179">
        <v>0</v>
      </c>
      <c r="K6029" s="179">
        <v>0</v>
      </c>
      <c r="L6029" s="179">
        <v>0</v>
      </c>
      <c r="M6029" s="179">
        <v>156048.23646007638</v>
      </c>
      <c r="N6029" s="179">
        <v>0</v>
      </c>
      <c r="O6029" s="179">
        <v>0</v>
      </c>
      <c r="P6029" s="179">
        <v>0</v>
      </c>
      <c r="Q6029" s="179">
        <v>0</v>
      </c>
      <c r="R6029" s="180">
        <v>0</v>
      </c>
      <c r="S6029" s="180">
        <v>0</v>
      </c>
      <c r="T6029" s="180">
        <v>0</v>
      </c>
    </row>
    <row r="6030" spans="2:20" x14ac:dyDescent="0.3">
      <c r="B6030" s="19">
        <v>6027</v>
      </c>
      <c r="C6030" s="179">
        <v>0</v>
      </c>
      <c r="D6030" s="179">
        <v>0</v>
      </c>
      <c r="E6030" s="179">
        <v>41939.112684890744</v>
      </c>
      <c r="F6030" s="179">
        <v>0</v>
      </c>
      <c r="G6030" s="179">
        <v>0</v>
      </c>
      <c r="H6030" s="179">
        <v>189893.94567965026</v>
      </c>
      <c r="I6030" s="179">
        <v>0</v>
      </c>
      <c r="J6030" s="179">
        <v>0</v>
      </c>
      <c r="K6030" s="179">
        <v>0</v>
      </c>
      <c r="L6030" s="179">
        <v>0</v>
      </c>
      <c r="M6030" s="179">
        <v>71157.559989735702</v>
      </c>
      <c r="N6030" s="179">
        <v>0</v>
      </c>
      <c r="O6030" s="179">
        <v>0</v>
      </c>
      <c r="P6030" s="179">
        <v>0</v>
      </c>
      <c r="Q6030" s="179">
        <v>0</v>
      </c>
      <c r="R6030" s="180">
        <v>0</v>
      </c>
      <c r="S6030" s="180">
        <v>0</v>
      </c>
      <c r="T6030" s="180">
        <v>0</v>
      </c>
    </row>
    <row r="6031" spans="2:20" x14ac:dyDescent="0.3">
      <c r="B6031" s="19">
        <v>6028</v>
      </c>
      <c r="C6031" s="179">
        <v>0</v>
      </c>
      <c r="D6031" s="179">
        <v>0</v>
      </c>
      <c r="E6031" s="179">
        <v>40946.068540999586</v>
      </c>
      <c r="F6031" s="179">
        <v>0</v>
      </c>
      <c r="G6031" s="179">
        <v>0</v>
      </c>
      <c r="H6031" s="179">
        <v>2635.7547214312344</v>
      </c>
      <c r="I6031" s="179">
        <v>0</v>
      </c>
      <c r="J6031" s="179">
        <v>0</v>
      </c>
      <c r="K6031" s="179">
        <v>0</v>
      </c>
      <c r="L6031" s="179">
        <v>0</v>
      </c>
      <c r="M6031" s="179">
        <v>70613.752894295598</v>
      </c>
      <c r="N6031" s="179">
        <v>0</v>
      </c>
      <c r="O6031" s="179">
        <v>0</v>
      </c>
      <c r="P6031" s="179">
        <v>0</v>
      </c>
      <c r="Q6031" s="179">
        <v>0</v>
      </c>
      <c r="R6031" s="180">
        <v>0</v>
      </c>
      <c r="S6031" s="180">
        <v>0</v>
      </c>
      <c r="T6031" s="180">
        <v>0</v>
      </c>
    </row>
    <row r="6032" spans="2:20" x14ac:dyDescent="0.3">
      <c r="B6032" s="19">
        <v>6029</v>
      </c>
      <c r="C6032" s="179">
        <v>0</v>
      </c>
      <c r="D6032" s="179">
        <v>0</v>
      </c>
      <c r="E6032" s="179">
        <v>157691.10384486636</v>
      </c>
      <c r="F6032" s="179">
        <v>0</v>
      </c>
      <c r="G6032" s="179">
        <v>0</v>
      </c>
      <c r="H6032" s="179">
        <v>17691.686618633586</v>
      </c>
      <c r="I6032" s="179">
        <v>0</v>
      </c>
      <c r="J6032" s="179">
        <v>0</v>
      </c>
      <c r="K6032" s="179">
        <v>0</v>
      </c>
      <c r="L6032" s="179">
        <v>0</v>
      </c>
      <c r="M6032" s="179">
        <v>7392.6089042364356</v>
      </c>
      <c r="N6032" s="179">
        <v>0</v>
      </c>
      <c r="O6032" s="179">
        <v>0</v>
      </c>
      <c r="P6032" s="179">
        <v>0</v>
      </c>
      <c r="Q6032" s="179">
        <v>0</v>
      </c>
      <c r="R6032" s="180">
        <v>0</v>
      </c>
      <c r="S6032" s="180">
        <v>0</v>
      </c>
      <c r="T6032" s="180">
        <v>0</v>
      </c>
    </row>
    <row r="6033" spans="2:20" x14ac:dyDescent="0.3">
      <c r="B6033" s="19">
        <v>6030</v>
      </c>
      <c r="C6033" s="179">
        <v>0</v>
      </c>
      <c r="D6033" s="179">
        <v>0</v>
      </c>
      <c r="E6033" s="179">
        <v>619872.88006466068</v>
      </c>
      <c r="F6033" s="179">
        <v>0</v>
      </c>
      <c r="G6033" s="179">
        <v>0</v>
      </c>
      <c r="H6033" s="179">
        <v>20784.542516692636</v>
      </c>
      <c r="I6033" s="179">
        <v>0</v>
      </c>
      <c r="J6033" s="179">
        <v>0</v>
      </c>
      <c r="K6033" s="179">
        <v>0</v>
      </c>
      <c r="L6033" s="179">
        <v>0</v>
      </c>
      <c r="M6033" s="179">
        <v>369829.24482743844</v>
      </c>
      <c r="N6033" s="179">
        <v>0</v>
      </c>
      <c r="O6033" s="179">
        <v>0</v>
      </c>
      <c r="P6033" s="179">
        <v>0</v>
      </c>
      <c r="Q6033" s="179">
        <v>0</v>
      </c>
      <c r="R6033" s="180">
        <v>0</v>
      </c>
      <c r="S6033" s="180">
        <v>0</v>
      </c>
      <c r="T6033" s="180">
        <v>0</v>
      </c>
    </row>
    <row r="6034" spans="2:20" x14ac:dyDescent="0.3">
      <c r="B6034" s="19">
        <v>6031</v>
      </c>
      <c r="C6034" s="179">
        <v>0</v>
      </c>
      <c r="D6034" s="179">
        <v>0</v>
      </c>
      <c r="E6034" s="179">
        <v>1047096.6985753499</v>
      </c>
      <c r="F6034" s="179">
        <v>0</v>
      </c>
      <c r="G6034" s="179">
        <v>0</v>
      </c>
      <c r="H6034" s="179">
        <v>22885.337860496293</v>
      </c>
      <c r="I6034" s="179">
        <v>0</v>
      </c>
      <c r="J6034" s="179">
        <v>0</v>
      </c>
      <c r="K6034" s="179">
        <v>0</v>
      </c>
      <c r="L6034" s="179">
        <v>0</v>
      </c>
      <c r="M6034" s="179">
        <v>52876.291977084031</v>
      </c>
      <c r="N6034" s="179">
        <v>0</v>
      </c>
      <c r="O6034" s="179">
        <v>0</v>
      </c>
      <c r="P6034" s="179">
        <v>0</v>
      </c>
      <c r="Q6034" s="179">
        <v>0</v>
      </c>
      <c r="R6034" s="180">
        <v>0</v>
      </c>
      <c r="S6034" s="180">
        <v>0</v>
      </c>
      <c r="T6034" s="180">
        <v>0</v>
      </c>
    </row>
    <row r="6035" spans="2:20" x14ac:dyDescent="0.3">
      <c r="B6035" s="19">
        <v>6032</v>
      </c>
      <c r="C6035" s="179">
        <v>0</v>
      </c>
      <c r="D6035" s="179">
        <v>0</v>
      </c>
      <c r="E6035" s="179">
        <v>918962.86455372488</v>
      </c>
      <c r="F6035" s="179">
        <v>0</v>
      </c>
      <c r="G6035" s="179">
        <v>0</v>
      </c>
      <c r="H6035" s="179">
        <v>221111.06963750609</v>
      </c>
      <c r="I6035" s="179">
        <v>0</v>
      </c>
      <c r="J6035" s="179">
        <v>0</v>
      </c>
      <c r="K6035" s="179">
        <v>0</v>
      </c>
      <c r="L6035" s="179">
        <v>0</v>
      </c>
      <c r="M6035" s="179">
        <v>6170.4525688935619</v>
      </c>
      <c r="N6035" s="179">
        <v>0</v>
      </c>
      <c r="O6035" s="179">
        <v>0</v>
      </c>
      <c r="P6035" s="179">
        <v>0</v>
      </c>
      <c r="Q6035" s="179">
        <v>0</v>
      </c>
      <c r="R6035" s="180">
        <v>0</v>
      </c>
      <c r="S6035" s="180">
        <v>0</v>
      </c>
      <c r="T6035" s="180">
        <v>0</v>
      </c>
    </row>
    <row r="6036" spans="2:20" x14ac:dyDescent="0.3">
      <c r="B6036" s="19">
        <v>6033</v>
      </c>
      <c r="C6036" s="179">
        <v>0</v>
      </c>
      <c r="D6036" s="179">
        <v>0</v>
      </c>
      <c r="E6036" s="179">
        <v>241044.69399997062</v>
      </c>
      <c r="F6036" s="179">
        <v>0</v>
      </c>
      <c r="G6036" s="179">
        <v>0</v>
      </c>
      <c r="H6036" s="179">
        <v>61952.630781151413</v>
      </c>
      <c r="I6036" s="179">
        <v>0</v>
      </c>
      <c r="J6036" s="179">
        <v>0</v>
      </c>
      <c r="K6036" s="179">
        <v>0</v>
      </c>
      <c r="L6036" s="179">
        <v>0</v>
      </c>
      <c r="M6036" s="179">
        <v>72099.719087030331</v>
      </c>
      <c r="N6036" s="179">
        <v>0</v>
      </c>
      <c r="O6036" s="179">
        <v>0</v>
      </c>
      <c r="P6036" s="179">
        <v>0</v>
      </c>
      <c r="Q6036" s="179">
        <v>0</v>
      </c>
      <c r="R6036" s="180">
        <v>0</v>
      </c>
      <c r="S6036" s="180">
        <v>0</v>
      </c>
      <c r="T6036" s="180">
        <v>0</v>
      </c>
    </row>
    <row r="6037" spans="2:20" x14ac:dyDescent="0.3">
      <c r="B6037" s="19">
        <v>6034</v>
      </c>
      <c r="C6037" s="179">
        <v>0</v>
      </c>
      <c r="D6037" s="179">
        <v>0</v>
      </c>
      <c r="E6037" s="179">
        <v>118087.5276959022</v>
      </c>
      <c r="F6037" s="179">
        <v>0</v>
      </c>
      <c r="G6037" s="179">
        <v>0</v>
      </c>
      <c r="H6037" s="179">
        <v>167767.56521168936</v>
      </c>
      <c r="I6037" s="179">
        <v>0</v>
      </c>
      <c r="J6037" s="179">
        <v>0</v>
      </c>
      <c r="K6037" s="179">
        <v>0</v>
      </c>
      <c r="L6037" s="179">
        <v>0</v>
      </c>
      <c r="M6037" s="179">
        <v>290483.02726963616</v>
      </c>
      <c r="N6037" s="179">
        <v>0</v>
      </c>
      <c r="O6037" s="179">
        <v>0</v>
      </c>
      <c r="P6037" s="179">
        <v>0</v>
      </c>
      <c r="Q6037" s="179">
        <v>0</v>
      </c>
      <c r="R6037" s="180">
        <v>0</v>
      </c>
      <c r="S6037" s="180">
        <v>0</v>
      </c>
      <c r="T6037" s="180">
        <v>0</v>
      </c>
    </row>
    <row r="6038" spans="2:20" x14ac:dyDescent="0.3">
      <c r="B6038" s="19">
        <v>6035</v>
      </c>
      <c r="C6038" s="179">
        <v>0</v>
      </c>
      <c r="D6038" s="179">
        <v>0</v>
      </c>
      <c r="E6038" s="179">
        <v>7018.0032495521309</v>
      </c>
      <c r="F6038" s="179">
        <v>0</v>
      </c>
      <c r="G6038" s="179">
        <v>0</v>
      </c>
      <c r="H6038" s="179">
        <v>713557.20469531429</v>
      </c>
      <c r="I6038" s="179">
        <v>0</v>
      </c>
      <c r="J6038" s="179">
        <v>0</v>
      </c>
      <c r="K6038" s="179">
        <v>0</v>
      </c>
      <c r="L6038" s="179">
        <v>0</v>
      </c>
      <c r="M6038" s="179">
        <v>122003.16219754313</v>
      </c>
      <c r="N6038" s="179">
        <v>0</v>
      </c>
      <c r="O6038" s="179">
        <v>0</v>
      </c>
      <c r="P6038" s="179">
        <v>0</v>
      </c>
      <c r="Q6038" s="179">
        <v>0</v>
      </c>
      <c r="R6038" s="180">
        <v>0</v>
      </c>
      <c r="S6038" s="180">
        <v>0</v>
      </c>
      <c r="T6038" s="180">
        <v>0</v>
      </c>
    </row>
    <row r="6039" spans="2:20" x14ac:dyDescent="0.3">
      <c r="B6039" s="19">
        <v>6036</v>
      </c>
      <c r="C6039" s="179">
        <v>1</v>
      </c>
      <c r="D6039" s="179">
        <v>30073.57147063368</v>
      </c>
      <c r="E6039" s="179">
        <v>46657.272309613916</v>
      </c>
      <c r="F6039" s="179">
        <v>0</v>
      </c>
      <c r="G6039" s="179">
        <v>0</v>
      </c>
      <c r="H6039" s="179">
        <v>71001.754838740861</v>
      </c>
      <c r="I6039" s="179">
        <v>0</v>
      </c>
      <c r="J6039" s="179">
        <v>0</v>
      </c>
      <c r="K6039" s="179">
        <v>0</v>
      </c>
      <c r="L6039" s="179">
        <v>0</v>
      </c>
      <c r="M6039" s="179">
        <v>89363.961414593316</v>
      </c>
      <c r="N6039" s="179">
        <v>0</v>
      </c>
      <c r="O6039" s="179">
        <v>0</v>
      </c>
      <c r="P6039" s="179">
        <v>0</v>
      </c>
      <c r="Q6039" s="179">
        <v>0</v>
      </c>
      <c r="R6039" s="180">
        <v>0</v>
      </c>
      <c r="S6039" s="180">
        <v>0</v>
      </c>
      <c r="T6039" s="180">
        <v>30073.57147063368</v>
      </c>
    </row>
    <row r="6040" spans="2:20" x14ac:dyDescent="0.3">
      <c r="B6040" s="19">
        <v>6037</v>
      </c>
      <c r="C6040" s="179">
        <v>0</v>
      </c>
      <c r="D6040" s="179">
        <v>0</v>
      </c>
      <c r="E6040" s="179">
        <v>21616.19886545165</v>
      </c>
      <c r="F6040" s="179">
        <v>0</v>
      </c>
      <c r="G6040" s="179">
        <v>0</v>
      </c>
      <c r="H6040" s="179">
        <v>34657.823909543935</v>
      </c>
      <c r="I6040" s="179">
        <v>0</v>
      </c>
      <c r="J6040" s="179">
        <v>0</v>
      </c>
      <c r="K6040" s="179">
        <v>0</v>
      </c>
      <c r="L6040" s="179">
        <v>0</v>
      </c>
      <c r="M6040" s="179">
        <v>244717.60679863647</v>
      </c>
      <c r="N6040" s="179">
        <v>0</v>
      </c>
      <c r="O6040" s="179">
        <v>0</v>
      </c>
      <c r="P6040" s="179">
        <v>0</v>
      </c>
      <c r="Q6040" s="179">
        <v>0</v>
      </c>
      <c r="R6040" s="180">
        <v>0</v>
      </c>
      <c r="S6040" s="180">
        <v>0</v>
      </c>
      <c r="T6040" s="180">
        <v>0</v>
      </c>
    </row>
    <row r="6041" spans="2:20" x14ac:dyDescent="0.3">
      <c r="B6041" s="19">
        <v>6038</v>
      </c>
      <c r="C6041" s="179">
        <v>0</v>
      </c>
      <c r="D6041" s="179">
        <v>0</v>
      </c>
      <c r="E6041" s="179">
        <v>214662.73005978469</v>
      </c>
      <c r="F6041" s="179">
        <v>0</v>
      </c>
      <c r="G6041" s="179">
        <v>0</v>
      </c>
      <c r="H6041" s="179">
        <v>8760.5575781170737</v>
      </c>
      <c r="I6041" s="179">
        <v>0</v>
      </c>
      <c r="J6041" s="179">
        <v>0</v>
      </c>
      <c r="K6041" s="179">
        <v>0</v>
      </c>
      <c r="L6041" s="179">
        <v>0</v>
      </c>
      <c r="M6041" s="179">
        <v>107746.59762116926</v>
      </c>
      <c r="N6041" s="179">
        <v>0</v>
      </c>
      <c r="O6041" s="179">
        <v>0</v>
      </c>
      <c r="P6041" s="179">
        <v>0</v>
      </c>
      <c r="Q6041" s="179">
        <v>0</v>
      </c>
      <c r="R6041" s="180">
        <v>0</v>
      </c>
      <c r="S6041" s="180">
        <v>0</v>
      </c>
      <c r="T6041" s="180">
        <v>0</v>
      </c>
    </row>
    <row r="6042" spans="2:20" x14ac:dyDescent="0.3">
      <c r="B6042" s="19">
        <v>6039</v>
      </c>
      <c r="C6042" s="179">
        <v>0</v>
      </c>
      <c r="D6042" s="179">
        <v>0</v>
      </c>
      <c r="E6042" s="179">
        <v>168832.78693460071</v>
      </c>
      <c r="F6042" s="179">
        <v>0</v>
      </c>
      <c r="G6042" s="179">
        <v>0</v>
      </c>
      <c r="H6042" s="179">
        <v>263259.10092200706</v>
      </c>
      <c r="I6042" s="179">
        <v>0</v>
      </c>
      <c r="J6042" s="179">
        <v>0</v>
      </c>
      <c r="K6042" s="179">
        <v>0</v>
      </c>
      <c r="L6042" s="179">
        <v>0</v>
      </c>
      <c r="M6042" s="179">
        <v>111882.90710027168</v>
      </c>
      <c r="N6042" s="179">
        <v>0</v>
      </c>
      <c r="O6042" s="179">
        <v>0</v>
      </c>
      <c r="P6042" s="179">
        <v>0</v>
      </c>
      <c r="Q6042" s="179">
        <v>0</v>
      </c>
      <c r="R6042" s="180">
        <v>0</v>
      </c>
      <c r="S6042" s="180">
        <v>0</v>
      </c>
      <c r="T6042" s="180">
        <v>0</v>
      </c>
    </row>
    <row r="6043" spans="2:20" x14ac:dyDescent="0.3">
      <c r="B6043" s="19">
        <v>6040</v>
      </c>
      <c r="C6043" s="179">
        <v>0</v>
      </c>
      <c r="D6043" s="179">
        <v>0</v>
      </c>
      <c r="E6043" s="179">
        <v>426593.52777857555</v>
      </c>
      <c r="F6043" s="179">
        <v>0</v>
      </c>
      <c r="G6043" s="179">
        <v>0</v>
      </c>
      <c r="H6043" s="179">
        <v>50132.28269398171</v>
      </c>
      <c r="I6043" s="179">
        <v>0</v>
      </c>
      <c r="J6043" s="179">
        <v>0</v>
      </c>
      <c r="K6043" s="179">
        <v>686380.64747406833</v>
      </c>
      <c r="L6043" s="179">
        <v>1</v>
      </c>
      <c r="M6043" s="179">
        <v>9800.3469798273709</v>
      </c>
      <c r="N6043" s="179">
        <v>86380.647474068333</v>
      </c>
      <c r="O6043" s="179">
        <v>0</v>
      </c>
      <c r="P6043" s="179">
        <v>0</v>
      </c>
      <c r="Q6043" s="179">
        <v>0</v>
      </c>
      <c r="R6043" s="180">
        <v>0</v>
      </c>
      <c r="S6043" s="180">
        <v>600000</v>
      </c>
      <c r="T6043" s="180">
        <v>0</v>
      </c>
    </row>
    <row r="6044" spans="2:20" x14ac:dyDescent="0.3">
      <c r="B6044" s="19">
        <v>6041</v>
      </c>
      <c r="C6044" s="179">
        <v>1</v>
      </c>
      <c r="D6044" s="179">
        <v>59509.49011083068</v>
      </c>
      <c r="E6044" s="179">
        <v>95603.103450721785</v>
      </c>
      <c r="F6044" s="179">
        <v>0</v>
      </c>
      <c r="G6044" s="179">
        <v>0</v>
      </c>
      <c r="H6044" s="179">
        <v>41126.251756542915</v>
      </c>
      <c r="I6044" s="179">
        <v>0</v>
      </c>
      <c r="J6044" s="179">
        <v>0</v>
      </c>
      <c r="K6044" s="179">
        <v>0</v>
      </c>
      <c r="L6044" s="179">
        <v>0</v>
      </c>
      <c r="M6044" s="179">
        <v>56267.494170577462</v>
      </c>
      <c r="N6044" s="179">
        <v>0</v>
      </c>
      <c r="O6044" s="179">
        <v>0</v>
      </c>
      <c r="P6044" s="179">
        <v>0</v>
      </c>
      <c r="Q6044" s="179">
        <v>0</v>
      </c>
      <c r="R6044" s="180">
        <v>0</v>
      </c>
      <c r="S6044" s="180">
        <v>0</v>
      </c>
      <c r="T6044" s="180">
        <v>59509.49011083068</v>
      </c>
    </row>
    <row r="6045" spans="2:20" x14ac:dyDescent="0.3">
      <c r="B6045" s="19">
        <v>6042</v>
      </c>
      <c r="C6045" s="179">
        <v>0</v>
      </c>
      <c r="D6045" s="179">
        <v>0</v>
      </c>
      <c r="E6045" s="179">
        <v>177208.04366882562</v>
      </c>
      <c r="F6045" s="179">
        <v>0</v>
      </c>
      <c r="G6045" s="179">
        <v>0</v>
      </c>
      <c r="H6045" s="179">
        <v>60472.176323112231</v>
      </c>
      <c r="I6045" s="179">
        <v>0</v>
      </c>
      <c r="J6045" s="179">
        <v>0</v>
      </c>
      <c r="K6045" s="179">
        <v>0</v>
      </c>
      <c r="L6045" s="179">
        <v>0</v>
      </c>
      <c r="M6045" s="179">
        <v>160955.53241351826</v>
      </c>
      <c r="N6045" s="179">
        <v>0</v>
      </c>
      <c r="O6045" s="179">
        <v>0</v>
      </c>
      <c r="P6045" s="179">
        <v>0</v>
      </c>
      <c r="Q6045" s="179">
        <v>0</v>
      </c>
      <c r="R6045" s="180">
        <v>0</v>
      </c>
      <c r="S6045" s="180">
        <v>0</v>
      </c>
      <c r="T6045" s="180">
        <v>0</v>
      </c>
    </row>
    <row r="6046" spans="2:20" x14ac:dyDescent="0.3">
      <c r="B6046" s="19">
        <v>6043</v>
      </c>
      <c r="C6046" s="179">
        <v>0</v>
      </c>
      <c r="D6046" s="179">
        <v>0</v>
      </c>
      <c r="E6046" s="179">
        <v>641134.92725448543</v>
      </c>
      <c r="F6046" s="179">
        <v>0</v>
      </c>
      <c r="G6046" s="179">
        <v>0</v>
      </c>
      <c r="H6046" s="179">
        <v>44558.137280578048</v>
      </c>
      <c r="I6046" s="179">
        <v>0</v>
      </c>
      <c r="J6046" s="179">
        <v>0</v>
      </c>
      <c r="K6046" s="179">
        <v>0</v>
      </c>
      <c r="L6046" s="179">
        <v>0</v>
      </c>
      <c r="M6046" s="179">
        <v>7750.2313910045787</v>
      </c>
      <c r="N6046" s="179">
        <v>0</v>
      </c>
      <c r="O6046" s="179">
        <v>0</v>
      </c>
      <c r="P6046" s="179">
        <v>0</v>
      </c>
      <c r="Q6046" s="179">
        <v>0</v>
      </c>
      <c r="R6046" s="180">
        <v>0</v>
      </c>
      <c r="S6046" s="180">
        <v>0</v>
      </c>
      <c r="T6046" s="180">
        <v>0</v>
      </c>
    </row>
    <row r="6047" spans="2:20" x14ac:dyDescent="0.3">
      <c r="B6047" s="19">
        <v>6044</v>
      </c>
      <c r="C6047" s="179">
        <v>0</v>
      </c>
      <c r="D6047" s="179">
        <v>0</v>
      </c>
      <c r="E6047" s="179">
        <v>80027.102681798162</v>
      </c>
      <c r="F6047" s="179">
        <v>0</v>
      </c>
      <c r="G6047" s="179">
        <v>0</v>
      </c>
      <c r="H6047" s="179">
        <v>34235.113223349639</v>
      </c>
      <c r="I6047" s="179">
        <v>0</v>
      </c>
      <c r="J6047" s="179">
        <v>0</v>
      </c>
      <c r="K6047" s="179">
        <v>0</v>
      </c>
      <c r="L6047" s="179">
        <v>0</v>
      </c>
      <c r="M6047" s="179">
        <v>148504.98246061616</v>
      </c>
      <c r="N6047" s="179">
        <v>0</v>
      </c>
      <c r="O6047" s="179">
        <v>0</v>
      </c>
      <c r="P6047" s="179">
        <v>0</v>
      </c>
      <c r="Q6047" s="179">
        <v>0</v>
      </c>
      <c r="R6047" s="180">
        <v>0</v>
      </c>
      <c r="S6047" s="180">
        <v>0</v>
      </c>
      <c r="T6047" s="180">
        <v>0</v>
      </c>
    </row>
    <row r="6048" spans="2:20" x14ac:dyDescent="0.3">
      <c r="B6048" s="19">
        <v>6045</v>
      </c>
      <c r="C6048" s="179">
        <v>0</v>
      </c>
      <c r="D6048" s="179">
        <v>0</v>
      </c>
      <c r="E6048" s="179">
        <v>39719.915271847109</v>
      </c>
      <c r="F6048" s="179">
        <v>0</v>
      </c>
      <c r="G6048" s="179">
        <v>0</v>
      </c>
      <c r="H6048" s="179">
        <v>264437.63063732645</v>
      </c>
      <c r="I6048" s="179">
        <v>0</v>
      </c>
      <c r="J6048" s="179">
        <v>0</v>
      </c>
      <c r="K6048" s="179">
        <v>0</v>
      </c>
      <c r="L6048" s="179">
        <v>0</v>
      </c>
      <c r="M6048" s="179">
        <v>42881.546736268101</v>
      </c>
      <c r="N6048" s="179">
        <v>0</v>
      </c>
      <c r="O6048" s="179">
        <v>0</v>
      </c>
      <c r="P6048" s="179">
        <v>0</v>
      </c>
      <c r="Q6048" s="179">
        <v>0</v>
      </c>
      <c r="R6048" s="180">
        <v>0</v>
      </c>
      <c r="S6048" s="180">
        <v>0</v>
      </c>
      <c r="T6048" s="180">
        <v>0</v>
      </c>
    </row>
    <row r="6049" spans="2:20" x14ac:dyDescent="0.3">
      <c r="B6049" s="19">
        <v>6046</v>
      </c>
      <c r="C6049" s="179">
        <v>0</v>
      </c>
      <c r="D6049" s="179">
        <v>0</v>
      </c>
      <c r="E6049" s="179">
        <v>2444575.173532479</v>
      </c>
      <c r="F6049" s="179">
        <v>0</v>
      </c>
      <c r="G6049" s="179">
        <v>0</v>
      </c>
      <c r="H6049" s="179">
        <v>248682.02277132854</v>
      </c>
      <c r="I6049" s="179">
        <v>0</v>
      </c>
      <c r="J6049" s="179">
        <v>0</v>
      </c>
      <c r="K6049" s="179">
        <v>0</v>
      </c>
      <c r="L6049" s="179">
        <v>0</v>
      </c>
      <c r="M6049" s="179">
        <v>659668.09131294978</v>
      </c>
      <c r="N6049" s="179">
        <v>0</v>
      </c>
      <c r="O6049" s="179">
        <v>0</v>
      </c>
      <c r="P6049" s="179">
        <v>0</v>
      </c>
      <c r="Q6049" s="179">
        <v>0</v>
      </c>
      <c r="R6049" s="180">
        <v>0</v>
      </c>
      <c r="S6049" s="180">
        <v>0</v>
      </c>
      <c r="T6049" s="180">
        <v>0</v>
      </c>
    </row>
    <row r="6050" spans="2:20" x14ac:dyDescent="0.3">
      <c r="B6050" s="19">
        <v>6047</v>
      </c>
      <c r="C6050" s="179">
        <v>1</v>
      </c>
      <c r="D6050" s="179">
        <v>55969.26999709032</v>
      </c>
      <c r="E6050" s="179">
        <v>59717.42133817952</v>
      </c>
      <c r="F6050" s="179">
        <v>0</v>
      </c>
      <c r="G6050" s="179">
        <v>0</v>
      </c>
      <c r="H6050" s="179">
        <v>53746.450683109317</v>
      </c>
      <c r="I6050" s="179">
        <v>0</v>
      </c>
      <c r="J6050" s="179">
        <v>0</v>
      </c>
      <c r="K6050" s="179">
        <v>0</v>
      </c>
      <c r="L6050" s="179">
        <v>0</v>
      </c>
      <c r="M6050" s="179">
        <v>74402.495204352439</v>
      </c>
      <c r="N6050" s="179">
        <v>0</v>
      </c>
      <c r="O6050" s="179">
        <v>0</v>
      </c>
      <c r="P6050" s="179">
        <v>0</v>
      </c>
      <c r="Q6050" s="179">
        <v>0</v>
      </c>
      <c r="R6050" s="180">
        <v>0</v>
      </c>
      <c r="S6050" s="180">
        <v>0</v>
      </c>
      <c r="T6050" s="180">
        <v>55969.26999709032</v>
      </c>
    </row>
    <row r="6051" spans="2:20" x14ac:dyDescent="0.3">
      <c r="B6051" s="19">
        <v>6048</v>
      </c>
      <c r="C6051" s="179">
        <v>0</v>
      </c>
      <c r="D6051" s="179">
        <v>0</v>
      </c>
      <c r="E6051" s="179">
        <v>383325.7891337956</v>
      </c>
      <c r="F6051" s="179">
        <v>0</v>
      </c>
      <c r="G6051" s="179">
        <v>0</v>
      </c>
      <c r="H6051" s="179">
        <v>10230.824547481867</v>
      </c>
      <c r="I6051" s="179">
        <v>0</v>
      </c>
      <c r="J6051" s="179">
        <v>0</v>
      </c>
      <c r="K6051" s="179">
        <v>0</v>
      </c>
      <c r="L6051" s="179">
        <v>0</v>
      </c>
      <c r="M6051" s="179">
        <v>56998.065924304035</v>
      </c>
      <c r="N6051" s="179">
        <v>0</v>
      </c>
      <c r="O6051" s="179">
        <v>0</v>
      </c>
      <c r="P6051" s="179">
        <v>0</v>
      </c>
      <c r="Q6051" s="179">
        <v>0</v>
      </c>
      <c r="R6051" s="180">
        <v>0</v>
      </c>
      <c r="S6051" s="180">
        <v>0</v>
      </c>
      <c r="T6051" s="180">
        <v>0</v>
      </c>
    </row>
    <row r="6052" spans="2:20" x14ac:dyDescent="0.3">
      <c r="B6052" s="19">
        <v>6049</v>
      </c>
      <c r="C6052" s="179">
        <v>0</v>
      </c>
      <c r="D6052" s="179">
        <v>0</v>
      </c>
      <c r="E6052" s="179">
        <v>109246.96562754649</v>
      </c>
      <c r="F6052" s="179">
        <v>0</v>
      </c>
      <c r="G6052" s="179">
        <v>0</v>
      </c>
      <c r="H6052" s="179">
        <v>7444.9894391356875</v>
      </c>
      <c r="I6052" s="179">
        <v>0</v>
      </c>
      <c r="J6052" s="179">
        <v>0</v>
      </c>
      <c r="K6052" s="179">
        <v>0</v>
      </c>
      <c r="L6052" s="179">
        <v>0</v>
      </c>
      <c r="M6052" s="179">
        <v>38504.020752795841</v>
      </c>
      <c r="N6052" s="179">
        <v>0</v>
      </c>
      <c r="O6052" s="179">
        <v>0</v>
      </c>
      <c r="P6052" s="179">
        <v>0</v>
      </c>
      <c r="Q6052" s="179">
        <v>0</v>
      </c>
      <c r="R6052" s="180">
        <v>0</v>
      </c>
      <c r="S6052" s="180">
        <v>0</v>
      </c>
      <c r="T6052" s="180">
        <v>0</v>
      </c>
    </row>
    <row r="6053" spans="2:20" x14ac:dyDescent="0.3">
      <c r="B6053" s="19">
        <v>6050</v>
      </c>
      <c r="C6053" s="179">
        <v>0</v>
      </c>
      <c r="D6053" s="179">
        <v>0</v>
      </c>
      <c r="E6053" s="179">
        <v>25316.65649501215</v>
      </c>
      <c r="F6053" s="179">
        <v>0</v>
      </c>
      <c r="G6053" s="179">
        <v>0</v>
      </c>
      <c r="H6053" s="179">
        <v>54025.95280707733</v>
      </c>
      <c r="I6053" s="179">
        <v>0</v>
      </c>
      <c r="J6053" s="179">
        <v>0</v>
      </c>
      <c r="K6053" s="179">
        <v>0</v>
      </c>
      <c r="L6053" s="179">
        <v>0</v>
      </c>
      <c r="M6053" s="179">
        <v>55998.306497185768</v>
      </c>
      <c r="N6053" s="179">
        <v>0</v>
      </c>
      <c r="O6053" s="179">
        <v>0</v>
      </c>
      <c r="P6053" s="179">
        <v>0</v>
      </c>
      <c r="Q6053" s="179">
        <v>0</v>
      </c>
      <c r="R6053" s="180">
        <v>0</v>
      </c>
      <c r="S6053" s="180">
        <v>0</v>
      </c>
      <c r="T6053" s="180">
        <v>0</v>
      </c>
    </row>
    <row r="6054" spans="2:20" x14ac:dyDescent="0.3">
      <c r="B6054" s="19">
        <v>6051</v>
      </c>
      <c r="C6054" s="179">
        <v>0</v>
      </c>
      <c r="D6054" s="179">
        <v>0</v>
      </c>
      <c r="E6054" s="179">
        <v>8369.2165340203283</v>
      </c>
      <c r="F6054" s="179">
        <v>0</v>
      </c>
      <c r="G6054" s="179">
        <v>0</v>
      </c>
      <c r="H6054" s="179">
        <v>8795.4182559822257</v>
      </c>
      <c r="I6054" s="179">
        <v>0</v>
      </c>
      <c r="J6054" s="179">
        <v>0</v>
      </c>
      <c r="K6054" s="179">
        <v>0</v>
      </c>
      <c r="L6054" s="179">
        <v>0</v>
      </c>
      <c r="M6054" s="179">
        <v>20997.988884344602</v>
      </c>
      <c r="N6054" s="179">
        <v>0</v>
      </c>
      <c r="O6054" s="179">
        <v>0</v>
      </c>
      <c r="P6054" s="179">
        <v>0</v>
      </c>
      <c r="Q6054" s="179">
        <v>0</v>
      </c>
      <c r="R6054" s="180">
        <v>0</v>
      </c>
      <c r="S6054" s="180">
        <v>0</v>
      </c>
      <c r="T6054" s="180">
        <v>0</v>
      </c>
    </row>
    <row r="6055" spans="2:20" x14ac:dyDescent="0.3">
      <c r="B6055" s="19">
        <v>6052</v>
      </c>
      <c r="C6055" s="179">
        <v>0</v>
      </c>
      <c r="D6055" s="179">
        <v>0</v>
      </c>
      <c r="E6055" s="179">
        <v>512270.36593208788</v>
      </c>
      <c r="F6055" s="179">
        <v>0</v>
      </c>
      <c r="G6055" s="179">
        <v>0</v>
      </c>
      <c r="H6055" s="179">
        <v>49479.568766766548</v>
      </c>
      <c r="I6055" s="179">
        <v>0</v>
      </c>
      <c r="J6055" s="179">
        <v>0</v>
      </c>
      <c r="K6055" s="179">
        <v>0</v>
      </c>
      <c r="L6055" s="179">
        <v>0</v>
      </c>
      <c r="M6055" s="179">
        <v>39503.426931184673</v>
      </c>
      <c r="N6055" s="179">
        <v>0</v>
      </c>
      <c r="O6055" s="179">
        <v>0</v>
      </c>
      <c r="P6055" s="179">
        <v>0</v>
      </c>
      <c r="Q6055" s="179">
        <v>0</v>
      </c>
      <c r="R6055" s="180">
        <v>0</v>
      </c>
      <c r="S6055" s="180">
        <v>0</v>
      </c>
      <c r="T6055" s="180">
        <v>0</v>
      </c>
    </row>
    <row r="6056" spans="2:20" x14ac:dyDescent="0.3">
      <c r="B6056" s="19">
        <v>6053</v>
      </c>
      <c r="C6056" s="179">
        <v>0</v>
      </c>
      <c r="D6056" s="179">
        <v>0</v>
      </c>
      <c r="E6056" s="179">
        <v>78446.859068519014</v>
      </c>
      <c r="F6056" s="179">
        <v>0</v>
      </c>
      <c r="G6056" s="179">
        <v>0</v>
      </c>
      <c r="H6056" s="179">
        <v>384796.34568892169</v>
      </c>
      <c r="I6056" s="179">
        <v>0</v>
      </c>
      <c r="J6056" s="179">
        <v>0</v>
      </c>
      <c r="K6056" s="179">
        <v>0</v>
      </c>
      <c r="L6056" s="179">
        <v>0</v>
      </c>
      <c r="M6056" s="179">
        <v>118646.34912864803</v>
      </c>
      <c r="N6056" s="179">
        <v>0</v>
      </c>
      <c r="O6056" s="179">
        <v>0</v>
      </c>
      <c r="P6056" s="179">
        <v>0</v>
      </c>
      <c r="Q6056" s="179">
        <v>0</v>
      </c>
      <c r="R6056" s="180">
        <v>0</v>
      </c>
      <c r="S6056" s="180">
        <v>0</v>
      </c>
      <c r="T6056" s="180">
        <v>0</v>
      </c>
    </row>
    <row r="6057" spans="2:20" x14ac:dyDescent="0.3">
      <c r="B6057" s="19">
        <v>6054</v>
      </c>
      <c r="C6057" s="179">
        <v>0</v>
      </c>
      <c r="D6057" s="179">
        <v>0</v>
      </c>
      <c r="E6057" s="179">
        <v>205954.93763577877</v>
      </c>
      <c r="F6057" s="179">
        <v>0</v>
      </c>
      <c r="G6057" s="179">
        <v>0</v>
      </c>
      <c r="H6057" s="179">
        <v>110937.70519730981</v>
      </c>
      <c r="I6057" s="179">
        <v>0</v>
      </c>
      <c r="J6057" s="179">
        <v>0</v>
      </c>
      <c r="K6057" s="179">
        <v>0</v>
      </c>
      <c r="L6057" s="179">
        <v>0</v>
      </c>
      <c r="M6057" s="179">
        <v>82115.531534508336</v>
      </c>
      <c r="N6057" s="179">
        <v>0</v>
      </c>
      <c r="O6057" s="179">
        <v>0</v>
      </c>
      <c r="P6057" s="179">
        <v>0</v>
      </c>
      <c r="Q6057" s="179">
        <v>0</v>
      </c>
      <c r="R6057" s="180">
        <v>0</v>
      </c>
      <c r="S6057" s="180">
        <v>0</v>
      </c>
      <c r="T6057" s="180">
        <v>0</v>
      </c>
    </row>
    <row r="6058" spans="2:20" x14ac:dyDescent="0.3">
      <c r="B6058" s="19">
        <v>6055</v>
      </c>
      <c r="C6058" s="179">
        <v>0</v>
      </c>
      <c r="D6058" s="179">
        <v>0</v>
      </c>
      <c r="E6058" s="179">
        <v>53519.030404759811</v>
      </c>
      <c r="F6058" s="179">
        <v>0</v>
      </c>
      <c r="G6058" s="179">
        <v>0</v>
      </c>
      <c r="H6058" s="179">
        <v>107622.93684643239</v>
      </c>
      <c r="I6058" s="179">
        <v>0</v>
      </c>
      <c r="J6058" s="179">
        <v>0</v>
      </c>
      <c r="K6058" s="179">
        <v>0</v>
      </c>
      <c r="L6058" s="179">
        <v>0</v>
      </c>
      <c r="M6058" s="179">
        <v>63027.785640660026</v>
      </c>
      <c r="N6058" s="179">
        <v>0</v>
      </c>
      <c r="O6058" s="179">
        <v>0</v>
      </c>
      <c r="P6058" s="179">
        <v>0</v>
      </c>
      <c r="Q6058" s="179">
        <v>0</v>
      </c>
      <c r="R6058" s="180">
        <v>0</v>
      </c>
      <c r="S6058" s="180">
        <v>0</v>
      </c>
      <c r="T6058" s="180">
        <v>0</v>
      </c>
    </row>
    <row r="6059" spans="2:20" x14ac:dyDescent="0.3">
      <c r="B6059" s="19">
        <v>6056</v>
      </c>
      <c r="C6059" s="179">
        <v>0</v>
      </c>
      <c r="D6059" s="179">
        <v>0</v>
      </c>
      <c r="E6059" s="179">
        <v>23082.122158009755</v>
      </c>
      <c r="F6059" s="179">
        <v>0</v>
      </c>
      <c r="G6059" s="179">
        <v>0</v>
      </c>
      <c r="H6059" s="179">
        <v>1001037.1484827353</v>
      </c>
      <c r="I6059" s="179">
        <v>0</v>
      </c>
      <c r="J6059" s="179">
        <v>0</v>
      </c>
      <c r="K6059" s="179">
        <v>0</v>
      </c>
      <c r="L6059" s="179">
        <v>0</v>
      </c>
      <c r="M6059" s="179">
        <v>144228.3373300021</v>
      </c>
      <c r="N6059" s="179">
        <v>0</v>
      </c>
      <c r="O6059" s="179">
        <v>0</v>
      </c>
      <c r="P6059" s="179">
        <v>0</v>
      </c>
      <c r="Q6059" s="179">
        <v>0</v>
      </c>
      <c r="R6059" s="180">
        <v>0</v>
      </c>
      <c r="S6059" s="180">
        <v>0</v>
      </c>
      <c r="T6059" s="180">
        <v>0</v>
      </c>
    </row>
    <row r="6060" spans="2:20" x14ac:dyDescent="0.3">
      <c r="B6060" s="19">
        <v>6057</v>
      </c>
      <c r="C6060" s="179">
        <v>0</v>
      </c>
      <c r="D6060" s="179">
        <v>0</v>
      </c>
      <c r="E6060" s="179">
        <v>32218.060844623426</v>
      </c>
      <c r="F6060" s="179">
        <v>0</v>
      </c>
      <c r="G6060" s="179">
        <v>0</v>
      </c>
      <c r="H6060" s="179">
        <v>55524.894367377899</v>
      </c>
      <c r="I6060" s="179">
        <v>0</v>
      </c>
      <c r="J6060" s="179">
        <v>0</v>
      </c>
      <c r="K6060" s="179">
        <v>0</v>
      </c>
      <c r="L6060" s="179">
        <v>0</v>
      </c>
      <c r="M6060" s="179">
        <v>176495.23757924503</v>
      </c>
      <c r="N6060" s="179">
        <v>0</v>
      </c>
      <c r="O6060" s="179">
        <v>0</v>
      </c>
      <c r="P6060" s="179">
        <v>0</v>
      </c>
      <c r="Q6060" s="179">
        <v>0</v>
      </c>
      <c r="R6060" s="180">
        <v>0</v>
      </c>
      <c r="S6060" s="180">
        <v>0</v>
      </c>
      <c r="T6060" s="180">
        <v>0</v>
      </c>
    </row>
    <row r="6061" spans="2:20" x14ac:dyDescent="0.3">
      <c r="B6061" s="19">
        <v>6058</v>
      </c>
      <c r="C6061" s="179">
        <v>0</v>
      </c>
      <c r="D6061" s="179">
        <v>0</v>
      </c>
      <c r="E6061" s="179">
        <v>6387.7764811063043</v>
      </c>
      <c r="F6061" s="179">
        <v>0</v>
      </c>
      <c r="G6061" s="179">
        <v>0</v>
      </c>
      <c r="H6061" s="179">
        <v>262089.11495194386</v>
      </c>
      <c r="I6061" s="179">
        <v>0</v>
      </c>
      <c r="J6061" s="179">
        <v>0</v>
      </c>
      <c r="K6061" s="179">
        <v>0</v>
      </c>
      <c r="L6061" s="179">
        <v>0</v>
      </c>
      <c r="M6061" s="179">
        <v>107994.43562978403</v>
      </c>
      <c r="N6061" s="179">
        <v>0</v>
      </c>
      <c r="O6061" s="179">
        <v>0</v>
      </c>
      <c r="P6061" s="179">
        <v>0</v>
      </c>
      <c r="Q6061" s="179">
        <v>0</v>
      </c>
      <c r="R6061" s="180">
        <v>0</v>
      </c>
      <c r="S6061" s="180">
        <v>0</v>
      </c>
      <c r="T6061" s="180">
        <v>0</v>
      </c>
    </row>
    <row r="6062" spans="2:20" x14ac:dyDescent="0.3">
      <c r="B6062" s="19">
        <v>6059</v>
      </c>
      <c r="C6062" s="179">
        <v>0</v>
      </c>
      <c r="D6062" s="179">
        <v>0</v>
      </c>
      <c r="E6062" s="179">
        <v>120593.76119770724</v>
      </c>
      <c r="F6062" s="179">
        <v>0</v>
      </c>
      <c r="G6062" s="179">
        <v>0</v>
      </c>
      <c r="H6062" s="179">
        <v>304689.6818169516</v>
      </c>
      <c r="I6062" s="179">
        <v>0</v>
      </c>
      <c r="J6062" s="179">
        <v>0</v>
      </c>
      <c r="K6062" s="179">
        <v>0</v>
      </c>
      <c r="L6062" s="179">
        <v>0</v>
      </c>
      <c r="M6062" s="179">
        <v>4613.4595485799464</v>
      </c>
      <c r="N6062" s="179">
        <v>0</v>
      </c>
      <c r="O6062" s="179">
        <v>0</v>
      </c>
      <c r="P6062" s="179">
        <v>0</v>
      </c>
      <c r="Q6062" s="179">
        <v>0</v>
      </c>
      <c r="R6062" s="180">
        <v>0</v>
      </c>
      <c r="S6062" s="180">
        <v>0</v>
      </c>
      <c r="T6062" s="180">
        <v>0</v>
      </c>
    </row>
    <row r="6063" spans="2:20" x14ac:dyDescent="0.3">
      <c r="B6063" s="19">
        <v>6060</v>
      </c>
      <c r="C6063" s="179">
        <v>0</v>
      </c>
      <c r="D6063" s="179">
        <v>0</v>
      </c>
      <c r="E6063" s="179">
        <v>529455.03273531713</v>
      </c>
      <c r="F6063" s="179">
        <v>0</v>
      </c>
      <c r="G6063" s="179">
        <v>0</v>
      </c>
      <c r="H6063" s="179">
        <v>20076.367572918058</v>
      </c>
      <c r="I6063" s="179">
        <v>0</v>
      </c>
      <c r="J6063" s="179">
        <v>0</v>
      </c>
      <c r="K6063" s="179">
        <v>0</v>
      </c>
      <c r="L6063" s="179">
        <v>0</v>
      </c>
      <c r="M6063" s="179">
        <v>91209.051200883012</v>
      </c>
      <c r="N6063" s="179">
        <v>0</v>
      </c>
      <c r="O6063" s="179">
        <v>0</v>
      </c>
      <c r="P6063" s="179">
        <v>0</v>
      </c>
      <c r="Q6063" s="179">
        <v>0</v>
      </c>
      <c r="R6063" s="180">
        <v>0</v>
      </c>
      <c r="S6063" s="180">
        <v>0</v>
      </c>
      <c r="T6063" s="180">
        <v>0</v>
      </c>
    </row>
    <row r="6064" spans="2:20" x14ac:dyDescent="0.3">
      <c r="B6064" s="19">
        <v>6061</v>
      </c>
      <c r="C6064" s="179">
        <v>0</v>
      </c>
      <c r="D6064" s="179">
        <v>0</v>
      </c>
      <c r="E6064" s="179">
        <v>981788.13260748319</v>
      </c>
      <c r="F6064" s="179">
        <v>0</v>
      </c>
      <c r="G6064" s="179">
        <v>0</v>
      </c>
      <c r="H6064" s="179">
        <v>351988.76274207357</v>
      </c>
      <c r="I6064" s="179">
        <v>0</v>
      </c>
      <c r="J6064" s="179">
        <v>0</v>
      </c>
      <c r="K6064" s="179">
        <v>0</v>
      </c>
      <c r="L6064" s="179">
        <v>0</v>
      </c>
      <c r="M6064" s="179">
        <v>60317.127949257272</v>
      </c>
      <c r="N6064" s="179">
        <v>0</v>
      </c>
      <c r="O6064" s="179">
        <v>0</v>
      </c>
      <c r="P6064" s="179">
        <v>0</v>
      </c>
      <c r="Q6064" s="179">
        <v>0</v>
      </c>
      <c r="R6064" s="180">
        <v>0</v>
      </c>
      <c r="S6064" s="180">
        <v>0</v>
      </c>
      <c r="T6064" s="180">
        <v>0</v>
      </c>
    </row>
    <row r="6065" spans="2:20" x14ac:dyDescent="0.3">
      <c r="B6065" s="19">
        <v>6062</v>
      </c>
      <c r="C6065" s="179">
        <v>0</v>
      </c>
      <c r="D6065" s="179">
        <v>0</v>
      </c>
      <c r="E6065" s="179">
        <v>54745.073184435452</v>
      </c>
      <c r="F6065" s="179">
        <v>0</v>
      </c>
      <c r="G6065" s="179">
        <v>0</v>
      </c>
      <c r="H6065" s="179">
        <v>1224583.0474148588</v>
      </c>
      <c r="I6065" s="179">
        <v>0</v>
      </c>
      <c r="J6065" s="179">
        <v>0</v>
      </c>
      <c r="K6065" s="179">
        <v>0</v>
      </c>
      <c r="L6065" s="179">
        <v>0</v>
      </c>
      <c r="M6065" s="179">
        <v>182181.67425815467</v>
      </c>
      <c r="N6065" s="179">
        <v>0</v>
      </c>
      <c r="O6065" s="179">
        <v>0</v>
      </c>
      <c r="P6065" s="179">
        <v>0</v>
      </c>
      <c r="Q6065" s="179">
        <v>0</v>
      </c>
      <c r="R6065" s="180">
        <v>0</v>
      </c>
      <c r="S6065" s="180">
        <v>0</v>
      </c>
      <c r="T6065" s="180">
        <v>0</v>
      </c>
    </row>
    <row r="6066" spans="2:20" x14ac:dyDescent="0.3">
      <c r="B6066" s="19">
        <v>6063</v>
      </c>
      <c r="C6066" s="179">
        <v>0</v>
      </c>
      <c r="D6066" s="179">
        <v>0</v>
      </c>
      <c r="E6066" s="179">
        <v>17892.885566779241</v>
      </c>
      <c r="F6066" s="179">
        <v>0</v>
      </c>
      <c r="G6066" s="179">
        <v>0</v>
      </c>
      <c r="H6066" s="179">
        <v>96248.561548498445</v>
      </c>
      <c r="I6066" s="179">
        <v>0</v>
      </c>
      <c r="J6066" s="179">
        <v>0</v>
      </c>
      <c r="K6066" s="179">
        <v>71862.994461027745</v>
      </c>
      <c r="L6066" s="179">
        <v>1</v>
      </c>
      <c r="M6066" s="179">
        <v>97411.527455362841</v>
      </c>
      <c r="N6066" s="179">
        <v>0</v>
      </c>
      <c r="O6066" s="179">
        <v>0</v>
      </c>
      <c r="P6066" s="179">
        <v>0</v>
      </c>
      <c r="Q6066" s="179">
        <v>0</v>
      </c>
      <c r="R6066" s="180">
        <v>0</v>
      </c>
      <c r="S6066" s="180">
        <v>71862.994461027745</v>
      </c>
      <c r="T6066" s="180">
        <v>0</v>
      </c>
    </row>
    <row r="6067" spans="2:20" x14ac:dyDescent="0.3">
      <c r="B6067" s="19">
        <v>6064</v>
      </c>
      <c r="C6067" s="179">
        <v>0</v>
      </c>
      <c r="D6067" s="179">
        <v>0</v>
      </c>
      <c r="E6067" s="179">
        <v>169893.54772220284</v>
      </c>
      <c r="F6067" s="179">
        <v>0</v>
      </c>
      <c r="G6067" s="179">
        <v>0</v>
      </c>
      <c r="H6067" s="179">
        <v>64261.642601719032</v>
      </c>
      <c r="I6067" s="179">
        <v>0</v>
      </c>
      <c r="J6067" s="179">
        <v>0</v>
      </c>
      <c r="K6067" s="179">
        <v>193386.02612012191</v>
      </c>
      <c r="L6067" s="179">
        <v>1</v>
      </c>
      <c r="M6067" s="179">
        <v>39487.908846668834</v>
      </c>
      <c r="N6067" s="179">
        <v>0</v>
      </c>
      <c r="O6067" s="179">
        <v>0</v>
      </c>
      <c r="P6067" s="179">
        <v>0</v>
      </c>
      <c r="Q6067" s="179">
        <v>0</v>
      </c>
      <c r="R6067" s="180">
        <v>0</v>
      </c>
      <c r="S6067" s="180">
        <v>193386.02612012191</v>
      </c>
      <c r="T6067" s="180">
        <v>0</v>
      </c>
    </row>
    <row r="6068" spans="2:20" x14ac:dyDescent="0.3">
      <c r="B6068" s="19">
        <v>6065</v>
      </c>
      <c r="C6068" s="179">
        <v>0</v>
      </c>
      <c r="D6068" s="179">
        <v>0</v>
      </c>
      <c r="E6068" s="179">
        <v>376714.34730797948</v>
      </c>
      <c r="F6068" s="179">
        <v>0</v>
      </c>
      <c r="G6068" s="179">
        <v>0</v>
      </c>
      <c r="H6068" s="179">
        <v>154261.5095703931</v>
      </c>
      <c r="I6068" s="179">
        <v>0</v>
      </c>
      <c r="J6068" s="179">
        <v>0</v>
      </c>
      <c r="K6068" s="179">
        <v>0</v>
      </c>
      <c r="L6068" s="179">
        <v>0</v>
      </c>
      <c r="M6068" s="179">
        <v>104905.26031342018</v>
      </c>
      <c r="N6068" s="179">
        <v>0</v>
      </c>
      <c r="O6068" s="179">
        <v>0</v>
      </c>
      <c r="P6068" s="179">
        <v>0</v>
      </c>
      <c r="Q6068" s="179">
        <v>0</v>
      </c>
      <c r="R6068" s="180">
        <v>0</v>
      </c>
      <c r="S6068" s="180">
        <v>0</v>
      </c>
      <c r="T6068" s="180">
        <v>0</v>
      </c>
    </row>
    <row r="6069" spans="2:20" x14ac:dyDescent="0.3">
      <c r="B6069" s="19">
        <v>6066</v>
      </c>
      <c r="C6069" s="179">
        <v>0</v>
      </c>
      <c r="D6069" s="179">
        <v>0</v>
      </c>
      <c r="E6069" s="179">
        <v>1206320.6601659302</v>
      </c>
      <c r="F6069" s="179">
        <v>0</v>
      </c>
      <c r="G6069" s="179">
        <v>0</v>
      </c>
      <c r="H6069" s="179">
        <v>97119.264175855977</v>
      </c>
      <c r="I6069" s="179">
        <v>0</v>
      </c>
      <c r="J6069" s="179">
        <v>0</v>
      </c>
      <c r="K6069" s="179">
        <v>0</v>
      </c>
      <c r="L6069" s="179">
        <v>0</v>
      </c>
      <c r="M6069" s="179">
        <v>106680.54819707341</v>
      </c>
      <c r="N6069" s="179">
        <v>0</v>
      </c>
      <c r="O6069" s="179">
        <v>0</v>
      </c>
      <c r="P6069" s="179">
        <v>0</v>
      </c>
      <c r="Q6069" s="179">
        <v>0</v>
      </c>
      <c r="R6069" s="180">
        <v>0</v>
      </c>
      <c r="S6069" s="180">
        <v>0</v>
      </c>
      <c r="T6069" s="180">
        <v>0</v>
      </c>
    </row>
    <row r="6070" spans="2:20" x14ac:dyDescent="0.3">
      <c r="B6070" s="19">
        <v>6067</v>
      </c>
      <c r="C6070" s="179">
        <v>0</v>
      </c>
      <c r="D6070" s="179">
        <v>0</v>
      </c>
      <c r="E6070" s="179">
        <v>10473.534340099388</v>
      </c>
      <c r="F6070" s="179">
        <v>1</v>
      </c>
      <c r="G6070" s="179">
        <v>88244.351188316854</v>
      </c>
      <c r="H6070" s="179">
        <v>35686.759383817065</v>
      </c>
      <c r="I6070" s="179">
        <v>0</v>
      </c>
      <c r="J6070" s="179">
        <v>0</v>
      </c>
      <c r="K6070" s="179">
        <v>0</v>
      </c>
      <c r="L6070" s="179">
        <v>0</v>
      </c>
      <c r="M6070" s="179">
        <v>499390.00224489014</v>
      </c>
      <c r="N6070" s="179">
        <v>0</v>
      </c>
      <c r="O6070" s="179">
        <v>0</v>
      </c>
      <c r="P6070" s="179">
        <v>0</v>
      </c>
      <c r="Q6070" s="179">
        <v>0</v>
      </c>
      <c r="R6070" s="180">
        <v>0</v>
      </c>
      <c r="S6070" s="180">
        <v>0</v>
      </c>
      <c r="T6070" s="180">
        <v>0</v>
      </c>
    </row>
    <row r="6071" spans="2:20" x14ac:dyDescent="0.3">
      <c r="B6071" s="19">
        <v>6068</v>
      </c>
      <c r="C6071" s="179">
        <v>0</v>
      </c>
      <c r="D6071" s="179">
        <v>0</v>
      </c>
      <c r="E6071" s="179">
        <v>1106047.9816816754</v>
      </c>
      <c r="F6071" s="179">
        <v>0</v>
      </c>
      <c r="G6071" s="179">
        <v>0</v>
      </c>
      <c r="H6071" s="179">
        <v>24943.437567686546</v>
      </c>
      <c r="I6071" s="179">
        <v>0</v>
      </c>
      <c r="J6071" s="179">
        <v>0</v>
      </c>
      <c r="K6071" s="179">
        <v>0</v>
      </c>
      <c r="L6071" s="179">
        <v>0</v>
      </c>
      <c r="M6071" s="179">
        <v>369304.73048595636</v>
      </c>
      <c r="N6071" s="179">
        <v>0</v>
      </c>
      <c r="O6071" s="179">
        <v>0</v>
      </c>
      <c r="P6071" s="179">
        <v>0</v>
      </c>
      <c r="Q6071" s="179">
        <v>0</v>
      </c>
      <c r="R6071" s="180">
        <v>0</v>
      </c>
      <c r="S6071" s="180">
        <v>0</v>
      </c>
      <c r="T6071" s="180">
        <v>0</v>
      </c>
    </row>
    <row r="6072" spans="2:20" x14ac:dyDescent="0.3">
      <c r="B6072" s="19">
        <v>6069</v>
      </c>
      <c r="C6072" s="179">
        <v>0</v>
      </c>
      <c r="D6072" s="179">
        <v>0</v>
      </c>
      <c r="E6072" s="179">
        <v>1314625.3735118322</v>
      </c>
      <c r="F6072" s="179">
        <v>0</v>
      </c>
      <c r="G6072" s="179">
        <v>0</v>
      </c>
      <c r="H6072" s="179">
        <v>31477.055923074575</v>
      </c>
      <c r="I6072" s="179">
        <v>0</v>
      </c>
      <c r="J6072" s="179">
        <v>0</v>
      </c>
      <c r="K6072" s="179">
        <v>0</v>
      </c>
      <c r="L6072" s="179">
        <v>0</v>
      </c>
      <c r="M6072" s="179">
        <v>11704.525882212707</v>
      </c>
      <c r="N6072" s="179">
        <v>0</v>
      </c>
      <c r="O6072" s="179">
        <v>0</v>
      </c>
      <c r="P6072" s="179">
        <v>0</v>
      </c>
      <c r="Q6072" s="179">
        <v>0</v>
      </c>
      <c r="R6072" s="180">
        <v>0</v>
      </c>
      <c r="S6072" s="180">
        <v>0</v>
      </c>
      <c r="T6072" s="180">
        <v>0</v>
      </c>
    </row>
    <row r="6073" spans="2:20" x14ac:dyDescent="0.3">
      <c r="B6073" s="19">
        <v>6070</v>
      </c>
      <c r="C6073" s="179">
        <v>0</v>
      </c>
      <c r="D6073" s="179">
        <v>0</v>
      </c>
      <c r="E6073" s="179">
        <v>150264.7224620409</v>
      </c>
      <c r="F6073" s="179">
        <v>0</v>
      </c>
      <c r="G6073" s="179">
        <v>0</v>
      </c>
      <c r="H6073" s="179">
        <v>5507.576073965186</v>
      </c>
      <c r="I6073" s="179">
        <v>0</v>
      </c>
      <c r="J6073" s="179">
        <v>0</v>
      </c>
      <c r="K6073" s="179">
        <v>0</v>
      </c>
      <c r="L6073" s="179">
        <v>0</v>
      </c>
      <c r="M6073" s="179">
        <v>12816.024658683686</v>
      </c>
      <c r="N6073" s="179">
        <v>0</v>
      </c>
      <c r="O6073" s="179">
        <v>0</v>
      </c>
      <c r="P6073" s="179">
        <v>0</v>
      </c>
      <c r="Q6073" s="179">
        <v>0</v>
      </c>
      <c r="R6073" s="180">
        <v>0</v>
      </c>
      <c r="S6073" s="180">
        <v>0</v>
      </c>
      <c r="T6073" s="180">
        <v>0</v>
      </c>
    </row>
    <row r="6074" spans="2:20" x14ac:dyDescent="0.3">
      <c r="B6074" s="19">
        <v>6071</v>
      </c>
      <c r="C6074" s="179">
        <v>0</v>
      </c>
      <c r="D6074" s="179">
        <v>0</v>
      </c>
      <c r="E6074" s="179">
        <v>31808.822872629098</v>
      </c>
      <c r="F6074" s="179">
        <v>0</v>
      </c>
      <c r="G6074" s="179">
        <v>0</v>
      </c>
      <c r="H6074" s="179">
        <v>5786.7794694239956</v>
      </c>
      <c r="I6074" s="179">
        <v>0</v>
      </c>
      <c r="J6074" s="179">
        <v>0</v>
      </c>
      <c r="K6074" s="179">
        <v>0</v>
      </c>
      <c r="L6074" s="179">
        <v>0</v>
      </c>
      <c r="M6074" s="179">
        <v>10601.262683911418</v>
      </c>
      <c r="N6074" s="179">
        <v>0</v>
      </c>
      <c r="O6074" s="179">
        <v>0</v>
      </c>
      <c r="P6074" s="179">
        <v>0</v>
      </c>
      <c r="Q6074" s="179">
        <v>0</v>
      </c>
      <c r="R6074" s="180">
        <v>0</v>
      </c>
      <c r="S6074" s="180">
        <v>0</v>
      </c>
      <c r="T6074" s="180">
        <v>0</v>
      </c>
    </row>
    <row r="6075" spans="2:20" x14ac:dyDescent="0.3">
      <c r="B6075" s="19">
        <v>6072</v>
      </c>
      <c r="C6075" s="179">
        <v>0</v>
      </c>
      <c r="D6075" s="179">
        <v>0</v>
      </c>
      <c r="E6075" s="179">
        <v>47773.55417047318</v>
      </c>
      <c r="F6075" s="179">
        <v>0</v>
      </c>
      <c r="G6075" s="179">
        <v>0</v>
      </c>
      <c r="H6075" s="179">
        <v>40285.109125790848</v>
      </c>
      <c r="I6075" s="179">
        <v>0</v>
      </c>
      <c r="J6075" s="179">
        <v>0</v>
      </c>
      <c r="K6075" s="179">
        <v>0</v>
      </c>
      <c r="L6075" s="179">
        <v>0</v>
      </c>
      <c r="M6075" s="179">
        <v>109076.4224471085</v>
      </c>
      <c r="N6075" s="179">
        <v>0</v>
      </c>
      <c r="O6075" s="179">
        <v>0</v>
      </c>
      <c r="P6075" s="179">
        <v>0</v>
      </c>
      <c r="Q6075" s="179">
        <v>0</v>
      </c>
      <c r="R6075" s="180">
        <v>0</v>
      </c>
      <c r="S6075" s="180">
        <v>0</v>
      </c>
      <c r="T6075" s="180">
        <v>0</v>
      </c>
    </row>
    <row r="6076" spans="2:20" x14ac:dyDescent="0.3">
      <c r="B6076" s="19">
        <v>6073</v>
      </c>
      <c r="C6076" s="179">
        <v>0</v>
      </c>
      <c r="D6076" s="179">
        <v>0</v>
      </c>
      <c r="E6076" s="179">
        <v>139630.78161268643</v>
      </c>
      <c r="F6076" s="179">
        <v>0</v>
      </c>
      <c r="G6076" s="179">
        <v>0</v>
      </c>
      <c r="H6076" s="179">
        <v>17036.841965771797</v>
      </c>
      <c r="I6076" s="179">
        <v>0</v>
      </c>
      <c r="J6076" s="179">
        <v>0</v>
      </c>
      <c r="K6076" s="179">
        <v>0</v>
      </c>
      <c r="L6076" s="179">
        <v>0</v>
      </c>
      <c r="M6076" s="179">
        <v>41705.11729401123</v>
      </c>
      <c r="N6076" s="179">
        <v>0</v>
      </c>
      <c r="O6076" s="179">
        <v>0</v>
      </c>
      <c r="P6076" s="179">
        <v>0</v>
      </c>
      <c r="Q6076" s="179">
        <v>0</v>
      </c>
      <c r="R6076" s="180">
        <v>0</v>
      </c>
      <c r="S6076" s="180">
        <v>0</v>
      </c>
      <c r="T6076" s="180">
        <v>0</v>
      </c>
    </row>
    <row r="6077" spans="2:20" x14ac:dyDescent="0.3">
      <c r="B6077" s="19">
        <v>6074</v>
      </c>
      <c r="C6077" s="179">
        <v>0</v>
      </c>
      <c r="D6077" s="179">
        <v>0</v>
      </c>
      <c r="E6077" s="179">
        <v>577963.07931902923</v>
      </c>
      <c r="F6077" s="179">
        <v>0</v>
      </c>
      <c r="G6077" s="179">
        <v>0</v>
      </c>
      <c r="H6077" s="179">
        <v>287741.19552662934</v>
      </c>
      <c r="I6077" s="179">
        <v>0</v>
      </c>
      <c r="J6077" s="179">
        <v>0</v>
      </c>
      <c r="K6077" s="179">
        <v>0</v>
      </c>
      <c r="L6077" s="179">
        <v>0</v>
      </c>
      <c r="M6077" s="179">
        <v>117400.36848240622</v>
      </c>
      <c r="N6077" s="179">
        <v>0</v>
      </c>
      <c r="O6077" s="179">
        <v>0</v>
      </c>
      <c r="P6077" s="179">
        <v>0</v>
      </c>
      <c r="Q6077" s="179">
        <v>0</v>
      </c>
      <c r="R6077" s="180">
        <v>0</v>
      </c>
      <c r="S6077" s="180">
        <v>0</v>
      </c>
      <c r="T6077" s="180">
        <v>0</v>
      </c>
    </row>
    <row r="6078" spans="2:20" x14ac:dyDescent="0.3">
      <c r="B6078" s="19">
        <v>6075</v>
      </c>
      <c r="C6078" s="179">
        <v>0</v>
      </c>
      <c r="D6078" s="179">
        <v>0</v>
      </c>
      <c r="E6078" s="179">
        <v>41993.685945530597</v>
      </c>
      <c r="F6078" s="179">
        <v>0</v>
      </c>
      <c r="G6078" s="179">
        <v>0</v>
      </c>
      <c r="H6078" s="179">
        <v>15283.502749848618</v>
      </c>
      <c r="I6078" s="179">
        <v>0</v>
      </c>
      <c r="J6078" s="179">
        <v>0</v>
      </c>
      <c r="K6078" s="179">
        <v>0</v>
      </c>
      <c r="L6078" s="179">
        <v>0</v>
      </c>
      <c r="M6078" s="179">
        <v>552069.41517010017</v>
      </c>
      <c r="N6078" s="179">
        <v>0</v>
      </c>
      <c r="O6078" s="179">
        <v>0</v>
      </c>
      <c r="P6078" s="179">
        <v>0</v>
      </c>
      <c r="Q6078" s="179">
        <v>0</v>
      </c>
      <c r="R6078" s="180">
        <v>0</v>
      </c>
      <c r="S6078" s="180">
        <v>0</v>
      </c>
      <c r="T6078" s="180">
        <v>0</v>
      </c>
    </row>
    <row r="6079" spans="2:20" x14ac:dyDescent="0.3">
      <c r="B6079" s="19">
        <v>6076</v>
      </c>
      <c r="C6079" s="179">
        <v>0</v>
      </c>
      <c r="D6079" s="179">
        <v>0</v>
      </c>
      <c r="E6079" s="179">
        <v>277697.4359698082</v>
      </c>
      <c r="F6079" s="179">
        <v>0</v>
      </c>
      <c r="G6079" s="179">
        <v>0</v>
      </c>
      <c r="H6079" s="179">
        <v>13328.631659365255</v>
      </c>
      <c r="I6079" s="179">
        <v>0</v>
      </c>
      <c r="J6079" s="179">
        <v>0</v>
      </c>
      <c r="K6079" s="179">
        <v>0</v>
      </c>
      <c r="L6079" s="179">
        <v>0</v>
      </c>
      <c r="M6079" s="179">
        <v>62248.251896869646</v>
      </c>
      <c r="N6079" s="179">
        <v>0</v>
      </c>
      <c r="O6079" s="179">
        <v>0</v>
      </c>
      <c r="P6079" s="179">
        <v>0</v>
      </c>
      <c r="Q6079" s="179">
        <v>0</v>
      </c>
      <c r="R6079" s="180">
        <v>0</v>
      </c>
      <c r="S6079" s="180">
        <v>0</v>
      </c>
      <c r="T6079" s="180">
        <v>0</v>
      </c>
    </row>
    <row r="6080" spans="2:20" x14ac:dyDescent="0.3">
      <c r="B6080" s="19">
        <v>6077</v>
      </c>
      <c r="C6080" s="179">
        <v>0</v>
      </c>
      <c r="D6080" s="179">
        <v>0</v>
      </c>
      <c r="E6080" s="179">
        <v>3420110.7911001658</v>
      </c>
      <c r="F6080" s="179">
        <v>0</v>
      </c>
      <c r="G6080" s="179">
        <v>0</v>
      </c>
      <c r="H6080" s="179">
        <v>20455.575084938555</v>
      </c>
      <c r="I6080" s="179">
        <v>0</v>
      </c>
      <c r="J6080" s="179">
        <v>0</v>
      </c>
      <c r="K6080" s="179">
        <v>0</v>
      </c>
      <c r="L6080" s="179">
        <v>0</v>
      </c>
      <c r="M6080" s="179">
        <v>43881.430486482008</v>
      </c>
      <c r="N6080" s="179">
        <v>0</v>
      </c>
      <c r="O6080" s="179">
        <v>0</v>
      </c>
      <c r="P6080" s="179">
        <v>0</v>
      </c>
      <c r="Q6080" s="179">
        <v>0</v>
      </c>
      <c r="R6080" s="180">
        <v>0</v>
      </c>
      <c r="S6080" s="180">
        <v>0</v>
      </c>
      <c r="T6080" s="180">
        <v>0</v>
      </c>
    </row>
    <row r="6081" spans="2:20" x14ac:dyDescent="0.3">
      <c r="B6081" s="19">
        <v>6078</v>
      </c>
      <c r="C6081" s="179">
        <v>0</v>
      </c>
      <c r="D6081" s="179">
        <v>0</v>
      </c>
      <c r="E6081" s="179">
        <v>21656.909257640593</v>
      </c>
      <c r="F6081" s="179">
        <v>0</v>
      </c>
      <c r="G6081" s="179">
        <v>0</v>
      </c>
      <c r="H6081" s="179">
        <v>109160.19642743935</v>
      </c>
      <c r="I6081" s="179">
        <v>0</v>
      </c>
      <c r="J6081" s="179">
        <v>0</v>
      </c>
      <c r="K6081" s="179">
        <v>0</v>
      </c>
      <c r="L6081" s="179">
        <v>0</v>
      </c>
      <c r="M6081" s="179">
        <v>159984.65797091997</v>
      </c>
      <c r="N6081" s="179">
        <v>0</v>
      </c>
      <c r="O6081" s="179">
        <v>0</v>
      </c>
      <c r="P6081" s="179">
        <v>0</v>
      </c>
      <c r="Q6081" s="179">
        <v>0</v>
      </c>
      <c r="R6081" s="180">
        <v>0</v>
      </c>
      <c r="S6081" s="180">
        <v>0</v>
      </c>
      <c r="T6081" s="180">
        <v>0</v>
      </c>
    </row>
    <row r="6082" spans="2:20" x14ac:dyDescent="0.3">
      <c r="B6082" s="19">
        <v>6079</v>
      </c>
      <c r="C6082" s="179">
        <v>0</v>
      </c>
      <c r="D6082" s="179">
        <v>0</v>
      </c>
      <c r="E6082" s="179">
        <v>1192954.4517322779</v>
      </c>
      <c r="F6082" s="179">
        <v>0</v>
      </c>
      <c r="G6082" s="179">
        <v>0</v>
      </c>
      <c r="H6082" s="179">
        <v>14620.976428080592</v>
      </c>
      <c r="I6082" s="179">
        <v>0</v>
      </c>
      <c r="J6082" s="179">
        <v>0</v>
      </c>
      <c r="K6082" s="179">
        <v>0</v>
      </c>
      <c r="L6082" s="179">
        <v>0</v>
      </c>
      <c r="M6082" s="179">
        <v>138062.04818486914</v>
      </c>
      <c r="N6082" s="179">
        <v>0</v>
      </c>
      <c r="O6082" s="179">
        <v>0</v>
      </c>
      <c r="P6082" s="179">
        <v>0</v>
      </c>
      <c r="Q6082" s="179">
        <v>0</v>
      </c>
      <c r="R6082" s="180">
        <v>0</v>
      </c>
      <c r="S6082" s="180">
        <v>0</v>
      </c>
      <c r="T6082" s="180">
        <v>0</v>
      </c>
    </row>
    <row r="6083" spans="2:20" x14ac:dyDescent="0.3">
      <c r="B6083" s="19">
        <v>6080</v>
      </c>
      <c r="C6083" s="179">
        <v>0</v>
      </c>
      <c r="D6083" s="179">
        <v>0</v>
      </c>
      <c r="E6083" s="179">
        <v>63678.800335381238</v>
      </c>
      <c r="F6083" s="179">
        <v>1</v>
      </c>
      <c r="G6083" s="179">
        <v>4744.9349265802248</v>
      </c>
      <c r="H6083" s="179">
        <v>261362.16941624007</v>
      </c>
      <c r="I6083" s="179">
        <v>0</v>
      </c>
      <c r="J6083" s="179">
        <v>0</v>
      </c>
      <c r="K6083" s="179">
        <v>0</v>
      </c>
      <c r="L6083" s="179">
        <v>0</v>
      </c>
      <c r="M6083" s="179">
        <v>96574.010323244423</v>
      </c>
      <c r="N6083" s="179">
        <v>0</v>
      </c>
      <c r="O6083" s="179">
        <v>0</v>
      </c>
      <c r="P6083" s="179">
        <v>0</v>
      </c>
      <c r="Q6083" s="179">
        <v>0</v>
      </c>
      <c r="R6083" s="180">
        <v>0</v>
      </c>
      <c r="S6083" s="180">
        <v>0</v>
      </c>
      <c r="T6083" s="180">
        <v>0</v>
      </c>
    </row>
    <row r="6084" spans="2:20" x14ac:dyDescent="0.3">
      <c r="B6084" s="19">
        <v>6081</v>
      </c>
      <c r="C6084" s="179">
        <v>0</v>
      </c>
      <c r="D6084" s="179">
        <v>0</v>
      </c>
      <c r="E6084" s="179">
        <v>10610.758997133682</v>
      </c>
      <c r="F6084" s="179">
        <v>0</v>
      </c>
      <c r="G6084" s="179">
        <v>0</v>
      </c>
      <c r="H6084" s="179">
        <v>115135.8638977271</v>
      </c>
      <c r="I6084" s="179">
        <v>0</v>
      </c>
      <c r="J6084" s="179">
        <v>0</v>
      </c>
      <c r="K6084" s="179">
        <v>0</v>
      </c>
      <c r="L6084" s="179">
        <v>0</v>
      </c>
      <c r="M6084" s="179">
        <v>48614.351025766518</v>
      </c>
      <c r="N6084" s="179">
        <v>0</v>
      </c>
      <c r="O6084" s="179">
        <v>0</v>
      </c>
      <c r="P6084" s="179">
        <v>0</v>
      </c>
      <c r="Q6084" s="179">
        <v>0</v>
      </c>
      <c r="R6084" s="180">
        <v>0</v>
      </c>
      <c r="S6084" s="180">
        <v>0</v>
      </c>
      <c r="T6084" s="180">
        <v>0</v>
      </c>
    </row>
    <row r="6085" spans="2:20" x14ac:dyDescent="0.3">
      <c r="B6085" s="19">
        <v>6082</v>
      </c>
      <c r="C6085" s="179">
        <v>0</v>
      </c>
      <c r="D6085" s="179">
        <v>0</v>
      </c>
      <c r="E6085" s="179">
        <v>12378.157664982482</v>
      </c>
      <c r="F6085" s="179">
        <v>0</v>
      </c>
      <c r="G6085" s="179">
        <v>0</v>
      </c>
      <c r="H6085" s="179">
        <v>53627.055609263778</v>
      </c>
      <c r="I6085" s="179">
        <v>0</v>
      </c>
      <c r="J6085" s="179">
        <v>0</v>
      </c>
      <c r="K6085" s="179">
        <v>0</v>
      </c>
      <c r="L6085" s="179">
        <v>0</v>
      </c>
      <c r="M6085" s="179">
        <v>71287.662678421984</v>
      </c>
      <c r="N6085" s="179">
        <v>0</v>
      </c>
      <c r="O6085" s="179">
        <v>0</v>
      </c>
      <c r="P6085" s="179">
        <v>0</v>
      </c>
      <c r="Q6085" s="179">
        <v>0</v>
      </c>
      <c r="R6085" s="180">
        <v>0</v>
      </c>
      <c r="S6085" s="180">
        <v>0</v>
      </c>
      <c r="T6085" s="180">
        <v>0</v>
      </c>
    </row>
    <row r="6086" spans="2:20" x14ac:dyDescent="0.3">
      <c r="B6086" s="19">
        <v>6083</v>
      </c>
      <c r="C6086" s="179">
        <v>0</v>
      </c>
      <c r="D6086" s="179">
        <v>0</v>
      </c>
      <c r="E6086" s="179">
        <v>17247.080361263423</v>
      </c>
      <c r="F6086" s="179">
        <v>0</v>
      </c>
      <c r="G6086" s="179">
        <v>0</v>
      </c>
      <c r="H6086" s="179">
        <v>509220.46880938514</v>
      </c>
      <c r="I6086" s="179">
        <v>0</v>
      </c>
      <c r="J6086" s="179">
        <v>0</v>
      </c>
      <c r="K6086" s="179">
        <v>133746.63252761742</v>
      </c>
      <c r="L6086" s="179">
        <v>1</v>
      </c>
      <c r="M6086" s="179">
        <v>220003.19480493871</v>
      </c>
      <c r="N6086" s="179">
        <v>0</v>
      </c>
      <c r="O6086" s="179">
        <v>0</v>
      </c>
      <c r="P6086" s="179">
        <v>0</v>
      </c>
      <c r="Q6086" s="179">
        <v>0</v>
      </c>
      <c r="R6086" s="180">
        <v>0</v>
      </c>
      <c r="S6086" s="180">
        <v>133746.63252761742</v>
      </c>
      <c r="T6086" s="180">
        <v>0</v>
      </c>
    </row>
    <row r="6087" spans="2:20" x14ac:dyDescent="0.3">
      <c r="B6087" s="19">
        <v>6084</v>
      </c>
      <c r="C6087" s="179">
        <v>0</v>
      </c>
      <c r="D6087" s="179">
        <v>0</v>
      </c>
      <c r="E6087" s="179">
        <v>224457.96730813623</v>
      </c>
      <c r="F6087" s="179">
        <v>0</v>
      </c>
      <c r="G6087" s="179">
        <v>0</v>
      </c>
      <c r="H6087" s="179">
        <v>415661.3188634906</v>
      </c>
      <c r="I6087" s="179">
        <v>0</v>
      </c>
      <c r="J6087" s="179">
        <v>0</v>
      </c>
      <c r="K6087" s="179">
        <v>0</v>
      </c>
      <c r="L6087" s="179">
        <v>0</v>
      </c>
      <c r="M6087" s="179">
        <v>493935.73655597505</v>
      </c>
      <c r="N6087" s="179">
        <v>0</v>
      </c>
      <c r="O6087" s="179">
        <v>0</v>
      </c>
      <c r="P6087" s="179">
        <v>0</v>
      </c>
      <c r="Q6087" s="179">
        <v>0</v>
      </c>
      <c r="R6087" s="180">
        <v>0</v>
      </c>
      <c r="S6087" s="180">
        <v>0</v>
      </c>
      <c r="T6087" s="180">
        <v>0</v>
      </c>
    </row>
    <row r="6088" spans="2:20" x14ac:dyDescent="0.3">
      <c r="B6088" s="19">
        <v>6085</v>
      </c>
      <c r="C6088" s="179">
        <v>0</v>
      </c>
      <c r="D6088" s="179">
        <v>0</v>
      </c>
      <c r="E6088" s="179">
        <v>202321.27386893437</v>
      </c>
      <c r="F6088" s="179">
        <v>1</v>
      </c>
      <c r="G6088" s="179">
        <v>48123.062652457025</v>
      </c>
      <c r="H6088" s="179">
        <v>47510.274746759314</v>
      </c>
      <c r="I6088" s="179">
        <v>0</v>
      </c>
      <c r="J6088" s="179">
        <v>0</v>
      </c>
      <c r="K6088" s="179">
        <v>0</v>
      </c>
      <c r="L6088" s="179">
        <v>0</v>
      </c>
      <c r="M6088" s="179">
        <v>117629.86438079768</v>
      </c>
      <c r="N6088" s="179">
        <v>0</v>
      </c>
      <c r="O6088" s="179">
        <v>0</v>
      </c>
      <c r="P6088" s="179">
        <v>0</v>
      </c>
      <c r="Q6088" s="179">
        <v>0</v>
      </c>
      <c r="R6088" s="180">
        <v>0</v>
      </c>
      <c r="S6088" s="180">
        <v>0</v>
      </c>
      <c r="T6088" s="180">
        <v>0</v>
      </c>
    </row>
    <row r="6089" spans="2:20" x14ac:dyDescent="0.3">
      <c r="B6089" s="19">
        <v>6086</v>
      </c>
      <c r="C6089" s="179">
        <v>0</v>
      </c>
      <c r="D6089" s="179">
        <v>0</v>
      </c>
      <c r="E6089" s="179">
        <v>62471.850629342698</v>
      </c>
      <c r="F6089" s="179">
        <v>0</v>
      </c>
      <c r="G6089" s="179">
        <v>0</v>
      </c>
      <c r="H6089" s="179">
        <v>28312.124114375922</v>
      </c>
      <c r="I6089" s="179">
        <v>0</v>
      </c>
      <c r="J6089" s="179">
        <v>0</v>
      </c>
      <c r="K6089" s="179">
        <v>0</v>
      </c>
      <c r="L6089" s="179">
        <v>0</v>
      </c>
      <c r="M6089" s="179">
        <v>12788.685215375737</v>
      </c>
      <c r="N6089" s="179">
        <v>0</v>
      </c>
      <c r="O6089" s="179">
        <v>0</v>
      </c>
      <c r="P6089" s="179">
        <v>0</v>
      </c>
      <c r="Q6089" s="179">
        <v>0</v>
      </c>
      <c r="R6089" s="180">
        <v>0</v>
      </c>
      <c r="S6089" s="180">
        <v>0</v>
      </c>
      <c r="T6089" s="180">
        <v>0</v>
      </c>
    </row>
    <row r="6090" spans="2:20" x14ac:dyDescent="0.3">
      <c r="B6090" s="19">
        <v>6087</v>
      </c>
      <c r="C6090" s="179">
        <v>0</v>
      </c>
      <c r="D6090" s="179">
        <v>0</v>
      </c>
      <c r="E6090" s="179">
        <v>7189.7493522534214</v>
      </c>
      <c r="F6090" s="179">
        <v>0</v>
      </c>
      <c r="G6090" s="179">
        <v>0</v>
      </c>
      <c r="H6090" s="179">
        <v>199612.34372575415</v>
      </c>
      <c r="I6090" s="179">
        <v>0</v>
      </c>
      <c r="J6090" s="179">
        <v>0</v>
      </c>
      <c r="K6090" s="179">
        <v>0</v>
      </c>
      <c r="L6090" s="179">
        <v>0</v>
      </c>
      <c r="M6090" s="179">
        <v>472391.53501421859</v>
      </c>
      <c r="N6090" s="179">
        <v>0</v>
      </c>
      <c r="O6090" s="179">
        <v>0</v>
      </c>
      <c r="P6090" s="179">
        <v>0</v>
      </c>
      <c r="Q6090" s="179">
        <v>0</v>
      </c>
      <c r="R6090" s="180">
        <v>0</v>
      </c>
      <c r="S6090" s="180">
        <v>0</v>
      </c>
      <c r="T6090" s="180">
        <v>0</v>
      </c>
    </row>
    <row r="6091" spans="2:20" x14ac:dyDescent="0.3">
      <c r="B6091" s="19">
        <v>6088</v>
      </c>
      <c r="C6091" s="179">
        <v>0</v>
      </c>
      <c r="D6091" s="179">
        <v>0</v>
      </c>
      <c r="E6091" s="179">
        <v>19912.239370846459</v>
      </c>
      <c r="F6091" s="179">
        <v>0</v>
      </c>
      <c r="G6091" s="179">
        <v>0</v>
      </c>
      <c r="H6091" s="179">
        <v>94534.082006020602</v>
      </c>
      <c r="I6091" s="179">
        <v>0</v>
      </c>
      <c r="J6091" s="179">
        <v>0</v>
      </c>
      <c r="K6091" s="179">
        <v>0</v>
      </c>
      <c r="L6091" s="179">
        <v>0</v>
      </c>
      <c r="M6091" s="179">
        <v>486839.55747047503</v>
      </c>
      <c r="N6091" s="179">
        <v>0</v>
      </c>
      <c r="O6091" s="179">
        <v>0</v>
      </c>
      <c r="P6091" s="179">
        <v>0</v>
      </c>
      <c r="Q6091" s="179">
        <v>0</v>
      </c>
      <c r="R6091" s="180">
        <v>0</v>
      </c>
      <c r="S6091" s="180">
        <v>0</v>
      </c>
      <c r="T6091" s="180">
        <v>0</v>
      </c>
    </row>
    <row r="6092" spans="2:20" x14ac:dyDescent="0.3">
      <c r="B6092" s="19">
        <v>6089</v>
      </c>
      <c r="C6092" s="179">
        <v>0</v>
      </c>
      <c r="D6092" s="179">
        <v>0</v>
      </c>
      <c r="E6092" s="179">
        <v>481671.52318442136</v>
      </c>
      <c r="F6092" s="179">
        <v>0</v>
      </c>
      <c r="G6092" s="179">
        <v>0</v>
      </c>
      <c r="H6092" s="179">
        <v>32823.593804359654</v>
      </c>
      <c r="I6092" s="179">
        <v>0</v>
      </c>
      <c r="J6092" s="179">
        <v>0</v>
      </c>
      <c r="K6092" s="179">
        <v>122727.66768226358</v>
      </c>
      <c r="L6092" s="179">
        <v>1</v>
      </c>
      <c r="M6092" s="179">
        <v>58722.157230264609</v>
      </c>
      <c r="N6092" s="179">
        <v>0</v>
      </c>
      <c r="O6092" s="179">
        <v>0</v>
      </c>
      <c r="P6092" s="179">
        <v>0</v>
      </c>
      <c r="Q6092" s="179">
        <v>0</v>
      </c>
      <c r="R6092" s="180">
        <v>0</v>
      </c>
      <c r="S6092" s="180">
        <v>122727.66768226358</v>
      </c>
      <c r="T6092" s="180">
        <v>0</v>
      </c>
    </row>
    <row r="6093" spans="2:20" x14ac:dyDescent="0.3">
      <c r="B6093" s="19">
        <v>6090</v>
      </c>
      <c r="C6093" s="179">
        <v>0</v>
      </c>
      <c r="D6093" s="179">
        <v>0</v>
      </c>
      <c r="E6093" s="179">
        <v>126531.4434683944</v>
      </c>
      <c r="F6093" s="179">
        <v>0</v>
      </c>
      <c r="G6093" s="179">
        <v>0</v>
      </c>
      <c r="H6093" s="179">
        <v>9476.3241532014199</v>
      </c>
      <c r="I6093" s="179">
        <v>0</v>
      </c>
      <c r="J6093" s="179">
        <v>0</v>
      </c>
      <c r="K6093" s="179">
        <v>0</v>
      </c>
      <c r="L6093" s="179">
        <v>0</v>
      </c>
      <c r="M6093" s="179">
        <v>147636.02875032587</v>
      </c>
      <c r="N6093" s="179">
        <v>0</v>
      </c>
      <c r="O6093" s="179">
        <v>0</v>
      </c>
      <c r="P6093" s="179">
        <v>0</v>
      </c>
      <c r="Q6093" s="179">
        <v>0</v>
      </c>
      <c r="R6093" s="180">
        <v>0</v>
      </c>
      <c r="S6093" s="180">
        <v>0</v>
      </c>
      <c r="T6093" s="180">
        <v>0</v>
      </c>
    </row>
    <row r="6094" spans="2:20" x14ac:dyDescent="0.3">
      <c r="B6094" s="19">
        <v>6091</v>
      </c>
      <c r="C6094" s="179">
        <v>0</v>
      </c>
      <c r="D6094" s="179">
        <v>0</v>
      </c>
      <c r="E6094" s="179">
        <v>680193.62840885937</v>
      </c>
      <c r="F6094" s="179">
        <v>0</v>
      </c>
      <c r="G6094" s="179">
        <v>0</v>
      </c>
      <c r="H6094" s="179">
        <v>143214.89715655977</v>
      </c>
      <c r="I6094" s="179">
        <v>0</v>
      </c>
      <c r="J6094" s="179">
        <v>0</v>
      </c>
      <c r="K6094" s="179">
        <v>0</v>
      </c>
      <c r="L6094" s="179">
        <v>0</v>
      </c>
      <c r="M6094" s="179">
        <v>17482.385233913232</v>
      </c>
      <c r="N6094" s="179">
        <v>0</v>
      </c>
      <c r="O6094" s="179">
        <v>0</v>
      </c>
      <c r="P6094" s="179">
        <v>0</v>
      </c>
      <c r="Q6094" s="179">
        <v>0</v>
      </c>
      <c r="R6094" s="180">
        <v>0</v>
      </c>
      <c r="S6094" s="180">
        <v>0</v>
      </c>
      <c r="T6094" s="180">
        <v>0</v>
      </c>
    </row>
    <row r="6095" spans="2:20" x14ac:dyDescent="0.3">
      <c r="B6095" s="19">
        <v>6092</v>
      </c>
      <c r="C6095" s="179">
        <v>0</v>
      </c>
      <c r="D6095" s="179">
        <v>0</v>
      </c>
      <c r="E6095" s="179">
        <v>48807.142950804904</v>
      </c>
      <c r="F6095" s="179">
        <v>0</v>
      </c>
      <c r="G6095" s="179">
        <v>0</v>
      </c>
      <c r="H6095" s="179">
        <v>1454.4714964108209</v>
      </c>
      <c r="I6095" s="179">
        <v>0</v>
      </c>
      <c r="J6095" s="179">
        <v>0</v>
      </c>
      <c r="K6095" s="179">
        <v>0</v>
      </c>
      <c r="L6095" s="179">
        <v>0</v>
      </c>
      <c r="M6095" s="179">
        <v>189101.33603146236</v>
      </c>
      <c r="N6095" s="179">
        <v>0</v>
      </c>
      <c r="O6095" s="179">
        <v>0</v>
      </c>
      <c r="P6095" s="179">
        <v>0</v>
      </c>
      <c r="Q6095" s="179">
        <v>0</v>
      </c>
      <c r="R6095" s="180">
        <v>0</v>
      </c>
      <c r="S6095" s="180">
        <v>0</v>
      </c>
      <c r="T6095" s="180">
        <v>0</v>
      </c>
    </row>
    <row r="6096" spans="2:20" x14ac:dyDescent="0.3">
      <c r="B6096" s="19">
        <v>6093</v>
      </c>
      <c r="C6096" s="179">
        <v>0</v>
      </c>
      <c r="D6096" s="179">
        <v>0</v>
      </c>
      <c r="E6096" s="179">
        <v>118960.38192159678</v>
      </c>
      <c r="F6096" s="179">
        <v>0</v>
      </c>
      <c r="G6096" s="179">
        <v>0</v>
      </c>
      <c r="H6096" s="179">
        <v>36340.408888042402</v>
      </c>
      <c r="I6096" s="179">
        <v>0</v>
      </c>
      <c r="J6096" s="179">
        <v>0</v>
      </c>
      <c r="K6096" s="179">
        <v>0</v>
      </c>
      <c r="L6096" s="179">
        <v>0</v>
      </c>
      <c r="M6096" s="179">
        <v>66216.860231154889</v>
      </c>
      <c r="N6096" s="179">
        <v>0</v>
      </c>
      <c r="O6096" s="179">
        <v>0</v>
      </c>
      <c r="P6096" s="179">
        <v>0</v>
      </c>
      <c r="Q6096" s="179">
        <v>0</v>
      </c>
      <c r="R6096" s="180">
        <v>0</v>
      </c>
      <c r="S6096" s="180">
        <v>0</v>
      </c>
      <c r="T6096" s="180">
        <v>0</v>
      </c>
    </row>
    <row r="6097" spans="2:20" x14ac:dyDescent="0.3">
      <c r="B6097" s="19">
        <v>6094</v>
      </c>
      <c r="C6097" s="179">
        <v>0</v>
      </c>
      <c r="D6097" s="179">
        <v>0</v>
      </c>
      <c r="E6097" s="179">
        <v>61424.67773227414</v>
      </c>
      <c r="F6097" s="179">
        <v>0</v>
      </c>
      <c r="G6097" s="179">
        <v>0</v>
      </c>
      <c r="H6097" s="179">
        <v>103557.66005846296</v>
      </c>
      <c r="I6097" s="179">
        <v>0</v>
      </c>
      <c r="J6097" s="179">
        <v>0</v>
      </c>
      <c r="K6097" s="179">
        <v>0</v>
      </c>
      <c r="L6097" s="179">
        <v>0</v>
      </c>
      <c r="M6097" s="179">
        <v>42078.187438641449</v>
      </c>
      <c r="N6097" s="179">
        <v>0</v>
      </c>
      <c r="O6097" s="179">
        <v>0</v>
      </c>
      <c r="P6097" s="179">
        <v>0</v>
      </c>
      <c r="Q6097" s="179">
        <v>0</v>
      </c>
      <c r="R6097" s="180">
        <v>0</v>
      </c>
      <c r="S6097" s="180">
        <v>0</v>
      </c>
      <c r="T6097" s="180">
        <v>0</v>
      </c>
    </row>
    <row r="6098" spans="2:20" x14ac:dyDescent="0.3">
      <c r="B6098" s="19">
        <v>6095</v>
      </c>
      <c r="C6098" s="179">
        <v>0</v>
      </c>
      <c r="D6098" s="179">
        <v>0</v>
      </c>
      <c r="E6098" s="179">
        <v>299551.7695553854</v>
      </c>
      <c r="F6098" s="179">
        <v>0</v>
      </c>
      <c r="G6098" s="179">
        <v>0</v>
      </c>
      <c r="H6098" s="179">
        <v>255942.82386002305</v>
      </c>
      <c r="I6098" s="179">
        <v>0</v>
      </c>
      <c r="J6098" s="179">
        <v>0</v>
      </c>
      <c r="K6098" s="179">
        <v>0</v>
      </c>
      <c r="L6098" s="179">
        <v>0</v>
      </c>
      <c r="M6098" s="179">
        <v>1179473.4481440545</v>
      </c>
      <c r="N6098" s="179">
        <v>0</v>
      </c>
      <c r="O6098" s="179">
        <v>0</v>
      </c>
      <c r="P6098" s="179">
        <v>0</v>
      </c>
      <c r="Q6098" s="179">
        <v>0</v>
      </c>
      <c r="R6098" s="180">
        <v>0</v>
      </c>
      <c r="S6098" s="180">
        <v>0</v>
      </c>
      <c r="T6098" s="180">
        <v>0</v>
      </c>
    </row>
    <row r="6099" spans="2:20" x14ac:dyDescent="0.3">
      <c r="B6099" s="19">
        <v>6096</v>
      </c>
      <c r="C6099" s="179">
        <v>0</v>
      </c>
      <c r="D6099" s="179">
        <v>0</v>
      </c>
      <c r="E6099" s="179">
        <v>45500.649642488948</v>
      </c>
      <c r="F6099" s="179">
        <v>0</v>
      </c>
      <c r="G6099" s="179">
        <v>0</v>
      </c>
      <c r="H6099" s="179">
        <v>170985.5330488561</v>
      </c>
      <c r="I6099" s="179">
        <v>0</v>
      </c>
      <c r="J6099" s="179">
        <v>0</v>
      </c>
      <c r="K6099" s="179">
        <v>0</v>
      </c>
      <c r="L6099" s="179">
        <v>0</v>
      </c>
      <c r="M6099" s="179">
        <v>16517.144138397583</v>
      </c>
      <c r="N6099" s="179">
        <v>0</v>
      </c>
      <c r="O6099" s="179">
        <v>0</v>
      </c>
      <c r="P6099" s="179">
        <v>0</v>
      </c>
      <c r="Q6099" s="179">
        <v>0</v>
      </c>
      <c r="R6099" s="180">
        <v>0</v>
      </c>
      <c r="S6099" s="180">
        <v>0</v>
      </c>
      <c r="T6099" s="180">
        <v>0</v>
      </c>
    </row>
    <row r="6100" spans="2:20" x14ac:dyDescent="0.3">
      <c r="B6100" s="19">
        <v>6097</v>
      </c>
      <c r="C6100" s="179">
        <v>0</v>
      </c>
      <c r="D6100" s="179">
        <v>0</v>
      </c>
      <c r="E6100" s="179">
        <v>4598.9951652129048</v>
      </c>
      <c r="F6100" s="179">
        <v>1</v>
      </c>
      <c r="G6100" s="179">
        <v>99786.927739641425</v>
      </c>
      <c r="H6100" s="179">
        <v>14320.798873733545</v>
      </c>
      <c r="I6100" s="179">
        <v>0</v>
      </c>
      <c r="J6100" s="179">
        <v>0</v>
      </c>
      <c r="K6100" s="179">
        <v>0</v>
      </c>
      <c r="L6100" s="179">
        <v>0</v>
      </c>
      <c r="M6100" s="179">
        <v>44677.406576024594</v>
      </c>
      <c r="N6100" s="179">
        <v>0</v>
      </c>
      <c r="O6100" s="179">
        <v>0</v>
      </c>
      <c r="P6100" s="179">
        <v>0</v>
      </c>
      <c r="Q6100" s="179">
        <v>0</v>
      </c>
      <c r="R6100" s="180">
        <v>0</v>
      </c>
      <c r="S6100" s="180">
        <v>0</v>
      </c>
      <c r="T6100" s="180">
        <v>0</v>
      </c>
    </row>
    <row r="6101" spans="2:20" x14ac:dyDescent="0.3">
      <c r="B6101" s="19">
        <v>6098</v>
      </c>
      <c r="C6101" s="179">
        <v>0</v>
      </c>
      <c r="D6101" s="179">
        <v>0</v>
      </c>
      <c r="E6101" s="179">
        <v>237988.76316438109</v>
      </c>
      <c r="F6101" s="179">
        <v>0</v>
      </c>
      <c r="G6101" s="179">
        <v>0</v>
      </c>
      <c r="H6101" s="179">
        <v>10415.862461604424</v>
      </c>
      <c r="I6101" s="179">
        <v>0</v>
      </c>
      <c r="J6101" s="179">
        <v>0</v>
      </c>
      <c r="K6101" s="179">
        <v>0</v>
      </c>
      <c r="L6101" s="179">
        <v>0</v>
      </c>
      <c r="M6101" s="179">
        <v>69971.839787500503</v>
      </c>
      <c r="N6101" s="179">
        <v>0</v>
      </c>
      <c r="O6101" s="179">
        <v>0</v>
      </c>
      <c r="P6101" s="179">
        <v>0</v>
      </c>
      <c r="Q6101" s="179">
        <v>0</v>
      </c>
      <c r="R6101" s="180">
        <v>0</v>
      </c>
      <c r="S6101" s="180">
        <v>0</v>
      </c>
      <c r="T6101" s="180">
        <v>0</v>
      </c>
    </row>
    <row r="6102" spans="2:20" x14ac:dyDescent="0.3">
      <c r="B6102" s="19">
        <v>6099</v>
      </c>
      <c r="C6102" s="179">
        <v>0</v>
      </c>
      <c r="D6102" s="179">
        <v>0</v>
      </c>
      <c r="E6102" s="179">
        <v>42395.191744223361</v>
      </c>
      <c r="F6102" s="179">
        <v>0</v>
      </c>
      <c r="G6102" s="179">
        <v>0</v>
      </c>
      <c r="H6102" s="179">
        <v>7654.3475526997245</v>
      </c>
      <c r="I6102" s="179">
        <v>0</v>
      </c>
      <c r="J6102" s="179">
        <v>0</v>
      </c>
      <c r="K6102" s="179">
        <v>0</v>
      </c>
      <c r="L6102" s="179">
        <v>0</v>
      </c>
      <c r="M6102" s="179">
        <v>15169.338986076607</v>
      </c>
      <c r="N6102" s="179">
        <v>0</v>
      </c>
      <c r="O6102" s="179">
        <v>0</v>
      </c>
      <c r="P6102" s="179">
        <v>0</v>
      </c>
      <c r="Q6102" s="179">
        <v>0</v>
      </c>
      <c r="R6102" s="180">
        <v>0</v>
      </c>
      <c r="S6102" s="180">
        <v>0</v>
      </c>
      <c r="T6102" s="180">
        <v>0</v>
      </c>
    </row>
    <row r="6103" spans="2:20" x14ac:dyDescent="0.3">
      <c r="B6103" s="19">
        <v>6100</v>
      </c>
      <c r="C6103" s="179">
        <v>0</v>
      </c>
      <c r="D6103" s="179">
        <v>0</v>
      </c>
      <c r="E6103" s="179">
        <v>64362.728348758676</v>
      </c>
      <c r="F6103" s="179">
        <v>0</v>
      </c>
      <c r="G6103" s="179">
        <v>0</v>
      </c>
      <c r="H6103" s="179">
        <v>237457.42171661384</v>
      </c>
      <c r="I6103" s="179">
        <v>0</v>
      </c>
      <c r="J6103" s="179">
        <v>0</v>
      </c>
      <c r="K6103" s="179">
        <v>0</v>
      </c>
      <c r="L6103" s="179">
        <v>0</v>
      </c>
      <c r="M6103" s="179">
        <v>10795.904158940319</v>
      </c>
      <c r="N6103" s="179">
        <v>0</v>
      </c>
      <c r="O6103" s="179">
        <v>0</v>
      </c>
      <c r="P6103" s="179">
        <v>0</v>
      </c>
      <c r="Q6103" s="179">
        <v>0</v>
      </c>
      <c r="R6103" s="180">
        <v>0</v>
      </c>
      <c r="S6103" s="180">
        <v>0</v>
      </c>
      <c r="T6103" s="180">
        <v>0</v>
      </c>
    </row>
    <row r="6104" spans="2:20" x14ac:dyDescent="0.3">
      <c r="B6104" s="19">
        <v>6101</v>
      </c>
      <c r="C6104" s="179">
        <v>0</v>
      </c>
      <c r="D6104" s="179">
        <v>0</v>
      </c>
      <c r="E6104" s="179">
        <v>1753907.981067101</v>
      </c>
      <c r="F6104" s="179">
        <v>0</v>
      </c>
      <c r="G6104" s="179">
        <v>0</v>
      </c>
      <c r="H6104" s="179">
        <v>7034.0887517173142</v>
      </c>
      <c r="I6104" s="179">
        <v>0</v>
      </c>
      <c r="J6104" s="179">
        <v>0</v>
      </c>
      <c r="K6104" s="179">
        <v>0</v>
      </c>
      <c r="L6104" s="179">
        <v>0</v>
      </c>
      <c r="M6104" s="179">
        <v>65830.852252690354</v>
      </c>
      <c r="N6104" s="179">
        <v>0</v>
      </c>
      <c r="O6104" s="179">
        <v>0</v>
      </c>
      <c r="P6104" s="179">
        <v>0</v>
      </c>
      <c r="Q6104" s="179">
        <v>0</v>
      </c>
      <c r="R6104" s="180">
        <v>0</v>
      </c>
      <c r="S6104" s="180">
        <v>0</v>
      </c>
      <c r="T6104" s="180">
        <v>0</v>
      </c>
    </row>
    <row r="6105" spans="2:20" x14ac:dyDescent="0.3">
      <c r="B6105" s="19">
        <v>6102</v>
      </c>
      <c r="C6105" s="179">
        <v>0</v>
      </c>
      <c r="D6105" s="179">
        <v>0</v>
      </c>
      <c r="E6105" s="179">
        <v>167322.44594118273</v>
      </c>
      <c r="F6105" s="179">
        <v>0</v>
      </c>
      <c r="G6105" s="179">
        <v>0</v>
      </c>
      <c r="H6105" s="179">
        <v>132027.5359384391</v>
      </c>
      <c r="I6105" s="179">
        <v>0</v>
      </c>
      <c r="J6105" s="179">
        <v>0</v>
      </c>
      <c r="K6105" s="179">
        <v>0</v>
      </c>
      <c r="L6105" s="179">
        <v>0</v>
      </c>
      <c r="M6105" s="179">
        <v>56122.402069506054</v>
      </c>
      <c r="N6105" s="179">
        <v>0</v>
      </c>
      <c r="O6105" s="179">
        <v>0</v>
      </c>
      <c r="P6105" s="179">
        <v>0</v>
      </c>
      <c r="Q6105" s="179">
        <v>0</v>
      </c>
      <c r="R6105" s="180">
        <v>0</v>
      </c>
      <c r="S6105" s="180">
        <v>0</v>
      </c>
      <c r="T6105" s="180">
        <v>0</v>
      </c>
    </row>
    <row r="6106" spans="2:20" x14ac:dyDescent="0.3">
      <c r="B6106" s="19">
        <v>6103</v>
      </c>
      <c r="C6106" s="179">
        <v>0</v>
      </c>
      <c r="D6106" s="179">
        <v>0</v>
      </c>
      <c r="E6106" s="179">
        <v>98438.021209530605</v>
      </c>
      <c r="F6106" s="179">
        <v>0</v>
      </c>
      <c r="G6106" s="179">
        <v>0</v>
      </c>
      <c r="H6106" s="179">
        <v>298977.74681434658</v>
      </c>
      <c r="I6106" s="179">
        <v>0</v>
      </c>
      <c r="J6106" s="179">
        <v>0</v>
      </c>
      <c r="K6106" s="179">
        <v>0</v>
      </c>
      <c r="L6106" s="179">
        <v>0</v>
      </c>
      <c r="M6106" s="179">
        <v>49349.892114975788</v>
      </c>
      <c r="N6106" s="179">
        <v>0</v>
      </c>
      <c r="O6106" s="179">
        <v>0</v>
      </c>
      <c r="P6106" s="179">
        <v>0</v>
      </c>
      <c r="Q6106" s="179">
        <v>0</v>
      </c>
      <c r="R6106" s="180">
        <v>0</v>
      </c>
      <c r="S6106" s="180">
        <v>0</v>
      </c>
      <c r="T6106" s="180">
        <v>0</v>
      </c>
    </row>
    <row r="6107" spans="2:20" x14ac:dyDescent="0.3">
      <c r="B6107" s="19">
        <v>6104</v>
      </c>
      <c r="C6107" s="179">
        <v>0</v>
      </c>
      <c r="D6107" s="179">
        <v>0</v>
      </c>
      <c r="E6107" s="179">
        <v>13262.878249687474</v>
      </c>
      <c r="F6107" s="179">
        <v>0</v>
      </c>
      <c r="G6107" s="179">
        <v>0</v>
      </c>
      <c r="H6107" s="179">
        <v>32837.243029768157</v>
      </c>
      <c r="I6107" s="179">
        <v>0</v>
      </c>
      <c r="J6107" s="179">
        <v>0</v>
      </c>
      <c r="K6107" s="179">
        <v>0</v>
      </c>
      <c r="L6107" s="179">
        <v>0</v>
      </c>
      <c r="M6107" s="179">
        <v>8133.4912126973959</v>
      </c>
      <c r="N6107" s="179">
        <v>0</v>
      </c>
      <c r="O6107" s="179">
        <v>0</v>
      </c>
      <c r="P6107" s="179">
        <v>0</v>
      </c>
      <c r="Q6107" s="179">
        <v>0</v>
      </c>
      <c r="R6107" s="180">
        <v>0</v>
      </c>
      <c r="S6107" s="180">
        <v>0</v>
      </c>
      <c r="T6107" s="180">
        <v>0</v>
      </c>
    </row>
    <row r="6108" spans="2:20" x14ac:dyDescent="0.3">
      <c r="B6108" s="19">
        <v>6105</v>
      </c>
      <c r="C6108" s="179">
        <v>0</v>
      </c>
      <c r="D6108" s="179">
        <v>0</v>
      </c>
      <c r="E6108" s="179">
        <v>119619.6322839616</v>
      </c>
      <c r="F6108" s="179">
        <v>0</v>
      </c>
      <c r="G6108" s="179">
        <v>0</v>
      </c>
      <c r="H6108" s="179">
        <v>166592.13421506688</v>
      </c>
      <c r="I6108" s="179">
        <v>0</v>
      </c>
      <c r="J6108" s="179">
        <v>0</v>
      </c>
      <c r="K6108" s="179">
        <v>0</v>
      </c>
      <c r="L6108" s="179">
        <v>0</v>
      </c>
      <c r="M6108" s="179">
        <v>11928.943940492492</v>
      </c>
      <c r="N6108" s="179">
        <v>0</v>
      </c>
      <c r="O6108" s="179">
        <v>0</v>
      </c>
      <c r="P6108" s="179">
        <v>0</v>
      </c>
      <c r="Q6108" s="179">
        <v>0</v>
      </c>
      <c r="R6108" s="180">
        <v>0</v>
      </c>
      <c r="S6108" s="180">
        <v>0</v>
      </c>
      <c r="T6108" s="180">
        <v>0</v>
      </c>
    </row>
    <row r="6109" spans="2:20" x14ac:dyDescent="0.3">
      <c r="B6109" s="19">
        <v>6106</v>
      </c>
      <c r="C6109" s="179">
        <v>0</v>
      </c>
      <c r="D6109" s="179">
        <v>0</v>
      </c>
      <c r="E6109" s="179">
        <v>542149.02102907142</v>
      </c>
      <c r="F6109" s="179">
        <v>1</v>
      </c>
      <c r="G6109" s="179">
        <v>35226.914501561179</v>
      </c>
      <c r="H6109" s="179">
        <v>231484.96527880573</v>
      </c>
      <c r="I6109" s="179">
        <v>0</v>
      </c>
      <c r="J6109" s="179">
        <v>0</v>
      </c>
      <c r="K6109" s="179">
        <v>0</v>
      </c>
      <c r="L6109" s="179">
        <v>0</v>
      </c>
      <c r="M6109" s="179">
        <v>143155.58180578882</v>
      </c>
      <c r="N6109" s="179">
        <v>0</v>
      </c>
      <c r="O6109" s="179">
        <v>0</v>
      </c>
      <c r="P6109" s="179">
        <v>0</v>
      </c>
      <c r="Q6109" s="179">
        <v>0</v>
      </c>
      <c r="R6109" s="180">
        <v>0</v>
      </c>
      <c r="S6109" s="180">
        <v>0</v>
      </c>
      <c r="T6109" s="180">
        <v>0</v>
      </c>
    </row>
    <row r="6110" spans="2:20" x14ac:dyDescent="0.3">
      <c r="B6110" s="19">
        <v>6107</v>
      </c>
      <c r="C6110" s="179">
        <v>0</v>
      </c>
      <c r="D6110" s="179">
        <v>0</v>
      </c>
      <c r="E6110" s="179">
        <v>406010.95667693479</v>
      </c>
      <c r="F6110" s="179">
        <v>0</v>
      </c>
      <c r="G6110" s="179">
        <v>0</v>
      </c>
      <c r="H6110" s="179">
        <v>926.13626751746165</v>
      </c>
      <c r="I6110" s="179">
        <v>0</v>
      </c>
      <c r="J6110" s="179">
        <v>0</v>
      </c>
      <c r="K6110" s="179">
        <v>0</v>
      </c>
      <c r="L6110" s="179">
        <v>0</v>
      </c>
      <c r="M6110" s="179">
        <v>61748.751866676961</v>
      </c>
      <c r="N6110" s="179">
        <v>0</v>
      </c>
      <c r="O6110" s="179">
        <v>0</v>
      </c>
      <c r="P6110" s="179">
        <v>0</v>
      </c>
      <c r="Q6110" s="179">
        <v>0</v>
      </c>
      <c r="R6110" s="180">
        <v>0</v>
      </c>
      <c r="S6110" s="180">
        <v>0</v>
      </c>
      <c r="T6110" s="180">
        <v>0</v>
      </c>
    </row>
    <row r="6111" spans="2:20" x14ac:dyDescent="0.3">
      <c r="B6111" s="19">
        <v>6108</v>
      </c>
      <c r="C6111" s="179">
        <v>0</v>
      </c>
      <c r="D6111" s="179">
        <v>0</v>
      </c>
      <c r="E6111" s="179">
        <v>124855.3528566389</v>
      </c>
      <c r="F6111" s="179">
        <v>0</v>
      </c>
      <c r="G6111" s="179">
        <v>0</v>
      </c>
      <c r="H6111" s="179">
        <v>18619.308442062058</v>
      </c>
      <c r="I6111" s="179">
        <v>0</v>
      </c>
      <c r="J6111" s="179">
        <v>0</v>
      </c>
      <c r="K6111" s="179">
        <v>0</v>
      </c>
      <c r="L6111" s="179">
        <v>0</v>
      </c>
      <c r="M6111" s="179">
        <v>43579.569708406918</v>
      </c>
      <c r="N6111" s="179">
        <v>0</v>
      </c>
      <c r="O6111" s="179">
        <v>0</v>
      </c>
      <c r="P6111" s="179">
        <v>0</v>
      </c>
      <c r="Q6111" s="179">
        <v>0</v>
      </c>
      <c r="R6111" s="180">
        <v>0</v>
      </c>
      <c r="S6111" s="180">
        <v>0</v>
      </c>
      <c r="T6111" s="180">
        <v>0</v>
      </c>
    </row>
    <row r="6112" spans="2:20" x14ac:dyDescent="0.3">
      <c r="B6112" s="19">
        <v>6109</v>
      </c>
      <c r="C6112" s="179">
        <v>0</v>
      </c>
      <c r="D6112" s="179">
        <v>0</v>
      </c>
      <c r="E6112" s="179">
        <v>164160.59260076727</v>
      </c>
      <c r="F6112" s="179">
        <v>0</v>
      </c>
      <c r="G6112" s="179">
        <v>0</v>
      </c>
      <c r="H6112" s="179">
        <v>85924.63647910727</v>
      </c>
      <c r="I6112" s="179">
        <v>0</v>
      </c>
      <c r="J6112" s="179">
        <v>0</v>
      </c>
      <c r="K6112" s="179">
        <v>0</v>
      </c>
      <c r="L6112" s="179">
        <v>0</v>
      </c>
      <c r="M6112" s="179">
        <v>72628.630965935125</v>
      </c>
      <c r="N6112" s="179">
        <v>0</v>
      </c>
      <c r="O6112" s="179">
        <v>0</v>
      </c>
      <c r="P6112" s="179">
        <v>0</v>
      </c>
      <c r="Q6112" s="179">
        <v>0</v>
      </c>
      <c r="R6112" s="180">
        <v>0</v>
      </c>
      <c r="S6112" s="180">
        <v>0</v>
      </c>
      <c r="T6112" s="180">
        <v>0</v>
      </c>
    </row>
    <row r="6113" spans="2:20" x14ac:dyDescent="0.3">
      <c r="B6113" s="19">
        <v>6110</v>
      </c>
      <c r="C6113" s="179">
        <v>0</v>
      </c>
      <c r="D6113" s="179">
        <v>0</v>
      </c>
      <c r="E6113" s="179">
        <v>10635.699198765258</v>
      </c>
      <c r="F6113" s="179">
        <v>0</v>
      </c>
      <c r="G6113" s="179">
        <v>0</v>
      </c>
      <c r="H6113" s="179">
        <v>97228.743319862537</v>
      </c>
      <c r="I6113" s="179">
        <v>0</v>
      </c>
      <c r="J6113" s="179">
        <v>0</v>
      </c>
      <c r="K6113" s="179">
        <v>0</v>
      </c>
      <c r="L6113" s="179">
        <v>0</v>
      </c>
      <c r="M6113" s="179">
        <v>47851.913421197023</v>
      </c>
      <c r="N6113" s="179">
        <v>0</v>
      </c>
      <c r="O6113" s="179">
        <v>0</v>
      </c>
      <c r="P6113" s="179">
        <v>0</v>
      </c>
      <c r="Q6113" s="179">
        <v>0</v>
      </c>
      <c r="R6113" s="180">
        <v>0</v>
      </c>
      <c r="S6113" s="180">
        <v>0</v>
      </c>
      <c r="T6113" s="180">
        <v>0</v>
      </c>
    </row>
    <row r="6114" spans="2:20" x14ac:dyDescent="0.3">
      <c r="B6114" s="19">
        <v>6111</v>
      </c>
      <c r="C6114" s="179">
        <v>0</v>
      </c>
      <c r="D6114" s="179">
        <v>0</v>
      </c>
      <c r="E6114" s="179">
        <v>456441.76989858184</v>
      </c>
      <c r="F6114" s="179">
        <v>0</v>
      </c>
      <c r="G6114" s="179">
        <v>0</v>
      </c>
      <c r="H6114" s="179">
        <v>52739.003460268759</v>
      </c>
      <c r="I6114" s="179">
        <v>0</v>
      </c>
      <c r="J6114" s="179">
        <v>0</v>
      </c>
      <c r="K6114" s="179">
        <v>0</v>
      </c>
      <c r="L6114" s="179">
        <v>0</v>
      </c>
      <c r="M6114" s="179">
        <v>84727.590749632902</v>
      </c>
      <c r="N6114" s="179">
        <v>0</v>
      </c>
      <c r="O6114" s="179">
        <v>0</v>
      </c>
      <c r="P6114" s="179">
        <v>0</v>
      </c>
      <c r="Q6114" s="179">
        <v>0</v>
      </c>
      <c r="R6114" s="180">
        <v>0</v>
      </c>
      <c r="S6114" s="180">
        <v>0</v>
      </c>
      <c r="T6114" s="180">
        <v>0</v>
      </c>
    </row>
    <row r="6115" spans="2:20" x14ac:dyDescent="0.3">
      <c r="B6115" s="19">
        <v>6112</v>
      </c>
      <c r="C6115" s="179">
        <v>1</v>
      </c>
      <c r="D6115" s="179">
        <v>13937.87470857176</v>
      </c>
      <c r="E6115" s="179">
        <v>78215.141455266334</v>
      </c>
      <c r="F6115" s="179">
        <v>0</v>
      </c>
      <c r="G6115" s="179">
        <v>0</v>
      </c>
      <c r="H6115" s="179">
        <v>152761.67226544159</v>
      </c>
      <c r="I6115" s="179">
        <v>0</v>
      </c>
      <c r="J6115" s="179">
        <v>0</v>
      </c>
      <c r="K6115" s="179">
        <v>0</v>
      </c>
      <c r="L6115" s="179">
        <v>0</v>
      </c>
      <c r="M6115" s="179">
        <v>409574.22027735191</v>
      </c>
      <c r="N6115" s="179">
        <v>0</v>
      </c>
      <c r="O6115" s="179">
        <v>0</v>
      </c>
      <c r="P6115" s="179">
        <v>0</v>
      </c>
      <c r="Q6115" s="179">
        <v>0</v>
      </c>
      <c r="R6115" s="180">
        <v>0</v>
      </c>
      <c r="S6115" s="180">
        <v>0</v>
      </c>
      <c r="T6115" s="180">
        <v>13937.87470857176</v>
      </c>
    </row>
    <row r="6116" spans="2:20" x14ac:dyDescent="0.3">
      <c r="B6116" s="19">
        <v>6113</v>
      </c>
      <c r="C6116" s="179">
        <v>0</v>
      </c>
      <c r="D6116" s="179">
        <v>0</v>
      </c>
      <c r="E6116" s="179">
        <v>979302.7115579989</v>
      </c>
      <c r="F6116" s="179">
        <v>0</v>
      </c>
      <c r="G6116" s="179">
        <v>0</v>
      </c>
      <c r="H6116" s="179">
        <v>61208.177821537916</v>
      </c>
      <c r="I6116" s="179">
        <v>0</v>
      </c>
      <c r="J6116" s="179">
        <v>0</v>
      </c>
      <c r="K6116" s="179">
        <v>0</v>
      </c>
      <c r="L6116" s="179">
        <v>0</v>
      </c>
      <c r="M6116" s="179">
        <v>99000.109667316618</v>
      </c>
      <c r="N6116" s="179">
        <v>0</v>
      </c>
      <c r="O6116" s="179">
        <v>0</v>
      </c>
      <c r="P6116" s="179">
        <v>0</v>
      </c>
      <c r="Q6116" s="179">
        <v>0</v>
      </c>
      <c r="R6116" s="180">
        <v>0</v>
      </c>
      <c r="S6116" s="180">
        <v>0</v>
      </c>
      <c r="T6116" s="180">
        <v>0</v>
      </c>
    </row>
    <row r="6117" spans="2:20" x14ac:dyDescent="0.3">
      <c r="B6117" s="19">
        <v>6114</v>
      </c>
      <c r="C6117" s="179">
        <v>0</v>
      </c>
      <c r="D6117" s="179">
        <v>0</v>
      </c>
      <c r="E6117" s="179">
        <v>13512.616293319434</v>
      </c>
      <c r="F6117" s="179">
        <v>0</v>
      </c>
      <c r="G6117" s="179">
        <v>0</v>
      </c>
      <c r="H6117" s="179">
        <v>12027.919544455201</v>
      </c>
      <c r="I6117" s="179">
        <v>0</v>
      </c>
      <c r="J6117" s="179">
        <v>0</v>
      </c>
      <c r="K6117" s="179">
        <v>0</v>
      </c>
      <c r="L6117" s="179">
        <v>0</v>
      </c>
      <c r="M6117" s="179">
        <v>19492.388880968661</v>
      </c>
      <c r="N6117" s="179">
        <v>0</v>
      </c>
      <c r="O6117" s="179">
        <v>0</v>
      </c>
      <c r="P6117" s="179">
        <v>0</v>
      </c>
      <c r="Q6117" s="179">
        <v>0</v>
      </c>
      <c r="R6117" s="180">
        <v>0</v>
      </c>
      <c r="S6117" s="180">
        <v>0</v>
      </c>
      <c r="T6117" s="180">
        <v>0</v>
      </c>
    </row>
    <row r="6118" spans="2:20" x14ac:dyDescent="0.3">
      <c r="B6118" s="19">
        <v>6115</v>
      </c>
      <c r="C6118" s="179">
        <v>0</v>
      </c>
      <c r="D6118" s="179">
        <v>0</v>
      </c>
      <c r="E6118" s="179">
        <v>21901.634516791444</v>
      </c>
      <c r="F6118" s="179">
        <v>0</v>
      </c>
      <c r="G6118" s="179">
        <v>0</v>
      </c>
      <c r="H6118" s="179">
        <v>177772.08468029078</v>
      </c>
      <c r="I6118" s="179">
        <v>0</v>
      </c>
      <c r="J6118" s="179">
        <v>0</v>
      </c>
      <c r="K6118" s="179">
        <v>0</v>
      </c>
      <c r="L6118" s="179">
        <v>0</v>
      </c>
      <c r="M6118" s="179">
        <v>64638.685476622588</v>
      </c>
      <c r="N6118" s="179">
        <v>0</v>
      </c>
      <c r="O6118" s="179">
        <v>0</v>
      </c>
      <c r="P6118" s="179">
        <v>0</v>
      </c>
      <c r="Q6118" s="179">
        <v>0</v>
      </c>
      <c r="R6118" s="180">
        <v>0</v>
      </c>
      <c r="S6118" s="180">
        <v>0</v>
      </c>
      <c r="T6118" s="180">
        <v>0</v>
      </c>
    </row>
    <row r="6119" spans="2:20" x14ac:dyDescent="0.3">
      <c r="B6119" s="19">
        <v>6116</v>
      </c>
      <c r="C6119" s="179">
        <v>0</v>
      </c>
      <c r="D6119" s="179">
        <v>0</v>
      </c>
      <c r="E6119" s="179">
        <v>13912.832585675977</v>
      </c>
      <c r="F6119" s="179">
        <v>0</v>
      </c>
      <c r="G6119" s="179">
        <v>0</v>
      </c>
      <c r="H6119" s="179">
        <v>107581.75475613851</v>
      </c>
      <c r="I6119" s="179">
        <v>0</v>
      </c>
      <c r="J6119" s="179">
        <v>0</v>
      </c>
      <c r="K6119" s="179">
        <v>0</v>
      </c>
      <c r="L6119" s="179">
        <v>0</v>
      </c>
      <c r="M6119" s="179">
        <v>85924.63647910727</v>
      </c>
      <c r="N6119" s="179">
        <v>0</v>
      </c>
      <c r="O6119" s="179">
        <v>0</v>
      </c>
      <c r="P6119" s="179">
        <v>0</v>
      </c>
      <c r="Q6119" s="179">
        <v>0</v>
      </c>
      <c r="R6119" s="180">
        <v>0</v>
      </c>
      <c r="S6119" s="180">
        <v>0</v>
      </c>
      <c r="T6119" s="180">
        <v>0</v>
      </c>
    </row>
    <row r="6120" spans="2:20" x14ac:dyDescent="0.3">
      <c r="B6120" s="19">
        <v>6117</v>
      </c>
      <c r="C6120" s="179">
        <v>0</v>
      </c>
      <c r="D6120" s="179">
        <v>0</v>
      </c>
      <c r="E6120" s="179">
        <v>19898.96770800609</v>
      </c>
      <c r="F6120" s="179">
        <v>0</v>
      </c>
      <c r="G6120" s="179">
        <v>0</v>
      </c>
      <c r="H6120" s="179">
        <v>209072.53612393807</v>
      </c>
      <c r="I6120" s="179">
        <v>0</v>
      </c>
      <c r="J6120" s="179">
        <v>0</v>
      </c>
      <c r="K6120" s="179">
        <v>0</v>
      </c>
      <c r="L6120" s="179">
        <v>0</v>
      </c>
      <c r="M6120" s="179">
        <v>33152.197802443894</v>
      </c>
      <c r="N6120" s="179">
        <v>0</v>
      </c>
      <c r="O6120" s="179">
        <v>0</v>
      </c>
      <c r="P6120" s="179">
        <v>0</v>
      </c>
      <c r="Q6120" s="179">
        <v>0</v>
      </c>
      <c r="R6120" s="180">
        <v>0</v>
      </c>
      <c r="S6120" s="180">
        <v>0</v>
      </c>
      <c r="T6120" s="180">
        <v>0</v>
      </c>
    </row>
    <row r="6121" spans="2:20" x14ac:dyDescent="0.3">
      <c r="B6121" s="19">
        <v>6118</v>
      </c>
      <c r="C6121" s="179">
        <v>0</v>
      </c>
      <c r="D6121" s="179">
        <v>0</v>
      </c>
      <c r="E6121" s="179">
        <v>176507.71801828468</v>
      </c>
      <c r="F6121" s="179">
        <v>0</v>
      </c>
      <c r="G6121" s="179">
        <v>0</v>
      </c>
      <c r="H6121" s="179">
        <v>83857.273398280871</v>
      </c>
      <c r="I6121" s="179">
        <v>0</v>
      </c>
      <c r="J6121" s="179">
        <v>0</v>
      </c>
      <c r="K6121" s="179">
        <v>0</v>
      </c>
      <c r="L6121" s="179">
        <v>0</v>
      </c>
      <c r="M6121" s="179">
        <v>627694.68845868006</v>
      </c>
      <c r="N6121" s="179">
        <v>0</v>
      </c>
      <c r="O6121" s="179">
        <v>0</v>
      </c>
      <c r="P6121" s="179">
        <v>0</v>
      </c>
      <c r="Q6121" s="179">
        <v>0</v>
      </c>
      <c r="R6121" s="180">
        <v>0</v>
      </c>
      <c r="S6121" s="180">
        <v>0</v>
      </c>
      <c r="T6121" s="180">
        <v>0</v>
      </c>
    </row>
    <row r="6122" spans="2:20" x14ac:dyDescent="0.3">
      <c r="B6122" s="19">
        <v>6119</v>
      </c>
      <c r="C6122" s="179">
        <v>0</v>
      </c>
      <c r="D6122" s="179">
        <v>0</v>
      </c>
      <c r="E6122" s="179">
        <v>2395169.7410361371</v>
      </c>
      <c r="F6122" s="179">
        <v>0</v>
      </c>
      <c r="G6122" s="179">
        <v>0</v>
      </c>
      <c r="H6122" s="179">
        <v>286386.48093728139</v>
      </c>
      <c r="I6122" s="179">
        <v>0</v>
      </c>
      <c r="J6122" s="179">
        <v>0</v>
      </c>
      <c r="K6122" s="179">
        <v>0</v>
      </c>
      <c r="L6122" s="179">
        <v>0</v>
      </c>
      <c r="M6122" s="179">
        <v>78603.773225536963</v>
      </c>
      <c r="N6122" s="179">
        <v>0</v>
      </c>
      <c r="O6122" s="179">
        <v>0</v>
      </c>
      <c r="P6122" s="179">
        <v>0</v>
      </c>
      <c r="Q6122" s="179">
        <v>0</v>
      </c>
      <c r="R6122" s="180">
        <v>0</v>
      </c>
      <c r="S6122" s="180">
        <v>0</v>
      </c>
      <c r="T6122" s="180">
        <v>0</v>
      </c>
    </row>
    <row r="6123" spans="2:20" x14ac:dyDescent="0.3">
      <c r="B6123" s="19">
        <v>6120</v>
      </c>
      <c r="C6123" s="179">
        <v>0</v>
      </c>
      <c r="D6123" s="179">
        <v>0</v>
      </c>
      <c r="E6123" s="179">
        <v>3947857.9284547977</v>
      </c>
      <c r="F6123" s="179">
        <v>0</v>
      </c>
      <c r="G6123" s="179">
        <v>0</v>
      </c>
      <c r="H6123" s="179">
        <v>44337.308132080281</v>
      </c>
      <c r="I6123" s="179">
        <v>0</v>
      </c>
      <c r="J6123" s="179">
        <v>0</v>
      </c>
      <c r="K6123" s="179">
        <v>0</v>
      </c>
      <c r="L6123" s="179">
        <v>0</v>
      </c>
      <c r="M6123" s="179">
        <v>9607.5888836722424</v>
      </c>
      <c r="N6123" s="179">
        <v>0</v>
      </c>
      <c r="O6123" s="179">
        <v>0</v>
      </c>
      <c r="P6123" s="179">
        <v>0</v>
      </c>
      <c r="Q6123" s="179">
        <v>0</v>
      </c>
      <c r="R6123" s="180">
        <v>0</v>
      </c>
      <c r="S6123" s="180">
        <v>0</v>
      </c>
      <c r="T6123" s="180">
        <v>0</v>
      </c>
    </row>
    <row r="6124" spans="2:20" x14ac:dyDescent="0.3">
      <c r="B6124" s="19">
        <v>6121</v>
      </c>
      <c r="C6124" s="179">
        <v>0</v>
      </c>
      <c r="D6124" s="179">
        <v>0</v>
      </c>
      <c r="E6124" s="179">
        <v>100398.88539289373</v>
      </c>
      <c r="F6124" s="179">
        <v>0</v>
      </c>
      <c r="G6124" s="179">
        <v>0</v>
      </c>
      <c r="H6124" s="179">
        <v>30334.404523228703</v>
      </c>
      <c r="I6124" s="179">
        <v>0</v>
      </c>
      <c r="J6124" s="179">
        <v>0</v>
      </c>
      <c r="K6124" s="179">
        <v>0</v>
      </c>
      <c r="L6124" s="179">
        <v>0</v>
      </c>
      <c r="M6124" s="179">
        <v>629872.91621756018</v>
      </c>
      <c r="N6124" s="179">
        <v>0</v>
      </c>
      <c r="O6124" s="179">
        <v>0</v>
      </c>
      <c r="P6124" s="179">
        <v>0</v>
      </c>
      <c r="Q6124" s="179">
        <v>0</v>
      </c>
      <c r="R6124" s="180">
        <v>0</v>
      </c>
      <c r="S6124" s="180">
        <v>0</v>
      </c>
      <c r="T6124" s="180">
        <v>0</v>
      </c>
    </row>
    <row r="6125" spans="2:20" x14ac:dyDescent="0.3">
      <c r="B6125" s="19">
        <v>6122</v>
      </c>
      <c r="C6125" s="179">
        <v>0</v>
      </c>
      <c r="D6125" s="179">
        <v>0</v>
      </c>
      <c r="E6125" s="179">
        <v>69553.555812951701</v>
      </c>
      <c r="F6125" s="179">
        <v>0</v>
      </c>
      <c r="G6125" s="179">
        <v>0</v>
      </c>
      <c r="H6125" s="179">
        <v>79532.020716880463</v>
      </c>
      <c r="I6125" s="179">
        <v>0</v>
      </c>
      <c r="J6125" s="179">
        <v>0</v>
      </c>
      <c r="K6125" s="179">
        <v>0</v>
      </c>
      <c r="L6125" s="179">
        <v>0</v>
      </c>
      <c r="M6125" s="179">
        <v>176892.82543802049</v>
      </c>
      <c r="N6125" s="179">
        <v>0</v>
      </c>
      <c r="O6125" s="179">
        <v>0</v>
      </c>
      <c r="P6125" s="179">
        <v>0</v>
      </c>
      <c r="Q6125" s="179">
        <v>0</v>
      </c>
      <c r="R6125" s="180">
        <v>0</v>
      </c>
      <c r="S6125" s="180">
        <v>0</v>
      </c>
      <c r="T6125" s="180">
        <v>0</v>
      </c>
    </row>
    <row r="6126" spans="2:20" x14ac:dyDescent="0.3">
      <c r="B6126" s="19">
        <v>6123</v>
      </c>
      <c r="C6126" s="179">
        <v>0</v>
      </c>
      <c r="D6126" s="179">
        <v>0</v>
      </c>
      <c r="E6126" s="179">
        <v>350717.66418568225</v>
      </c>
      <c r="F6126" s="179">
        <v>0</v>
      </c>
      <c r="G6126" s="179">
        <v>0</v>
      </c>
      <c r="H6126" s="179">
        <v>12370.965975566798</v>
      </c>
      <c r="I6126" s="179">
        <v>0</v>
      </c>
      <c r="J6126" s="179">
        <v>0</v>
      </c>
      <c r="K6126" s="179">
        <v>0</v>
      </c>
      <c r="L6126" s="179">
        <v>0</v>
      </c>
      <c r="M6126" s="179">
        <v>52212.371982915356</v>
      </c>
      <c r="N6126" s="179">
        <v>0</v>
      </c>
      <c r="O6126" s="179">
        <v>0</v>
      </c>
      <c r="P6126" s="179">
        <v>0</v>
      </c>
      <c r="Q6126" s="179">
        <v>0</v>
      </c>
      <c r="R6126" s="180">
        <v>0</v>
      </c>
      <c r="S6126" s="180">
        <v>0</v>
      </c>
      <c r="T6126" s="180">
        <v>0</v>
      </c>
    </row>
    <row r="6127" spans="2:20" x14ac:dyDescent="0.3">
      <c r="B6127" s="19">
        <v>6124</v>
      </c>
      <c r="C6127" s="179">
        <v>0</v>
      </c>
      <c r="D6127" s="179">
        <v>0</v>
      </c>
      <c r="E6127" s="179">
        <v>79174.93740537393</v>
      </c>
      <c r="F6127" s="179">
        <v>0</v>
      </c>
      <c r="G6127" s="179">
        <v>0</v>
      </c>
      <c r="H6127" s="179">
        <v>64402.783441505751</v>
      </c>
      <c r="I6127" s="179">
        <v>0</v>
      </c>
      <c r="J6127" s="179">
        <v>0</v>
      </c>
      <c r="K6127" s="179">
        <v>0</v>
      </c>
      <c r="L6127" s="179">
        <v>0</v>
      </c>
      <c r="M6127" s="179">
        <v>23366.29270948769</v>
      </c>
      <c r="N6127" s="179">
        <v>0</v>
      </c>
      <c r="O6127" s="179">
        <v>0</v>
      </c>
      <c r="P6127" s="179">
        <v>0</v>
      </c>
      <c r="Q6127" s="179">
        <v>0</v>
      </c>
      <c r="R6127" s="180">
        <v>0</v>
      </c>
      <c r="S6127" s="180">
        <v>0</v>
      </c>
      <c r="T6127" s="180">
        <v>0</v>
      </c>
    </row>
    <row r="6128" spans="2:20" x14ac:dyDescent="0.3">
      <c r="B6128" s="19">
        <v>6125</v>
      </c>
      <c r="C6128" s="179">
        <v>0</v>
      </c>
      <c r="D6128" s="179">
        <v>0</v>
      </c>
      <c r="E6128" s="179">
        <v>248544.15406151541</v>
      </c>
      <c r="F6128" s="179">
        <v>0</v>
      </c>
      <c r="G6128" s="179">
        <v>0</v>
      </c>
      <c r="H6128" s="179">
        <v>123213.71223499454</v>
      </c>
      <c r="I6128" s="179">
        <v>0</v>
      </c>
      <c r="J6128" s="179">
        <v>0</v>
      </c>
      <c r="K6128" s="179">
        <v>0</v>
      </c>
      <c r="L6128" s="179">
        <v>0</v>
      </c>
      <c r="M6128" s="179">
        <v>263112.38743248885</v>
      </c>
      <c r="N6128" s="179">
        <v>0</v>
      </c>
      <c r="O6128" s="179">
        <v>0</v>
      </c>
      <c r="P6128" s="179">
        <v>0</v>
      </c>
      <c r="Q6128" s="179">
        <v>0</v>
      </c>
      <c r="R6128" s="180">
        <v>0</v>
      </c>
      <c r="S6128" s="180">
        <v>0</v>
      </c>
      <c r="T6128" s="180">
        <v>0</v>
      </c>
    </row>
    <row r="6129" spans="2:20" x14ac:dyDescent="0.3">
      <c r="B6129" s="19">
        <v>6126</v>
      </c>
      <c r="C6129" s="179">
        <v>1</v>
      </c>
      <c r="D6129" s="179">
        <v>106717.8032219348</v>
      </c>
      <c r="E6129" s="179">
        <v>94216.060489145719</v>
      </c>
      <c r="F6129" s="179">
        <v>0</v>
      </c>
      <c r="G6129" s="179">
        <v>0</v>
      </c>
      <c r="H6129" s="179">
        <v>134562.56547601422</v>
      </c>
      <c r="I6129" s="179">
        <v>0</v>
      </c>
      <c r="J6129" s="179">
        <v>0</v>
      </c>
      <c r="K6129" s="179">
        <v>0</v>
      </c>
      <c r="L6129" s="179">
        <v>0</v>
      </c>
      <c r="M6129" s="179">
        <v>26610.406631118069</v>
      </c>
      <c r="N6129" s="179">
        <v>0</v>
      </c>
      <c r="O6129" s="179">
        <v>0</v>
      </c>
      <c r="P6129" s="179">
        <v>0</v>
      </c>
      <c r="Q6129" s="179">
        <v>0</v>
      </c>
      <c r="R6129" s="180">
        <v>0</v>
      </c>
      <c r="S6129" s="180">
        <v>0</v>
      </c>
      <c r="T6129" s="180">
        <v>106717.8032219348</v>
      </c>
    </row>
    <row r="6130" spans="2:20" x14ac:dyDescent="0.3">
      <c r="B6130" s="19">
        <v>6127</v>
      </c>
      <c r="C6130" s="179">
        <v>0</v>
      </c>
      <c r="D6130" s="179">
        <v>0</v>
      </c>
      <c r="E6130" s="179">
        <v>16273.603510024095</v>
      </c>
      <c r="F6130" s="179">
        <v>0</v>
      </c>
      <c r="G6130" s="179">
        <v>0</v>
      </c>
      <c r="H6130" s="179">
        <v>2107.8435148189997</v>
      </c>
      <c r="I6130" s="179">
        <v>0</v>
      </c>
      <c r="J6130" s="179">
        <v>0</v>
      </c>
      <c r="K6130" s="179">
        <v>0</v>
      </c>
      <c r="L6130" s="179">
        <v>0</v>
      </c>
      <c r="M6130" s="179">
        <v>5280.4544248086722</v>
      </c>
      <c r="N6130" s="179">
        <v>0</v>
      </c>
      <c r="O6130" s="179">
        <v>0</v>
      </c>
      <c r="P6130" s="179">
        <v>0</v>
      </c>
      <c r="Q6130" s="179">
        <v>0</v>
      </c>
      <c r="R6130" s="180">
        <v>0</v>
      </c>
      <c r="S6130" s="180">
        <v>0</v>
      </c>
      <c r="T6130" s="180">
        <v>0</v>
      </c>
    </row>
    <row r="6131" spans="2:20" x14ac:dyDescent="0.3">
      <c r="B6131" s="19">
        <v>6128</v>
      </c>
      <c r="C6131" s="179">
        <v>0</v>
      </c>
      <c r="D6131" s="179">
        <v>0</v>
      </c>
      <c r="E6131" s="179">
        <v>33220.012085565431</v>
      </c>
      <c r="F6131" s="179">
        <v>0</v>
      </c>
      <c r="G6131" s="179">
        <v>0</v>
      </c>
      <c r="H6131" s="179">
        <v>38778.906915804742</v>
      </c>
      <c r="I6131" s="179">
        <v>0</v>
      </c>
      <c r="J6131" s="179">
        <v>0</v>
      </c>
      <c r="K6131" s="179">
        <v>0</v>
      </c>
      <c r="L6131" s="179">
        <v>0</v>
      </c>
      <c r="M6131" s="179">
        <v>2467.1809955849576</v>
      </c>
      <c r="N6131" s="179">
        <v>0</v>
      </c>
      <c r="O6131" s="179">
        <v>0</v>
      </c>
      <c r="P6131" s="179">
        <v>0</v>
      </c>
      <c r="Q6131" s="179">
        <v>0</v>
      </c>
      <c r="R6131" s="180">
        <v>0</v>
      </c>
      <c r="S6131" s="180">
        <v>0</v>
      </c>
      <c r="T6131" s="180">
        <v>0</v>
      </c>
    </row>
    <row r="6132" spans="2:20" x14ac:dyDescent="0.3">
      <c r="B6132" s="19">
        <v>6129</v>
      </c>
      <c r="C6132" s="179">
        <v>1</v>
      </c>
      <c r="D6132" s="179">
        <v>37860.371391223787</v>
      </c>
      <c r="E6132" s="179">
        <v>55881.170747693825</v>
      </c>
      <c r="F6132" s="179">
        <v>0</v>
      </c>
      <c r="G6132" s="179">
        <v>0</v>
      </c>
      <c r="H6132" s="179">
        <v>68380.105861280783</v>
      </c>
      <c r="I6132" s="179">
        <v>0</v>
      </c>
      <c r="J6132" s="179">
        <v>0</v>
      </c>
      <c r="K6132" s="179">
        <v>0</v>
      </c>
      <c r="L6132" s="179">
        <v>0</v>
      </c>
      <c r="M6132" s="179">
        <v>7331.4740380695775</v>
      </c>
      <c r="N6132" s="179">
        <v>0</v>
      </c>
      <c r="O6132" s="179">
        <v>0</v>
      </c>
      <c r="P6132" s="179">
        <v>0</v>
      </c>
      <c r="Q6132" s="179">
        <v>0</v>
      </c>
      <c r="R6132" s="180">
        <v>0</v>
      </c>
      <c r="S6132" s="180">
        <v>0</v>
      </c>
      <c r="T6132" s="180">
        <v>37860.371391223787</v>
      </c>
    </row>
    <row r="6133" spans="2:20" x14ac:dyDescent="0.3">
      <c r="B6133" s="19">
        <v>6130</v>
      </c>
      <c r="C6133" s="179">
        <v>0</v>
      </c>
      <c r="D6133" s="179">
        <v>0</v>
      </c>
      <c r="E6133" s="179">
        <v>1084089.1690140741</v>
      </c>
      <c r="F6133" s="179">
        <v>0</v>
      </c>
      <c r="G6133" s="179">
        <v>0</v>
      </c>
      <c r="H6133" s="179">
        <v>46058.719308294305</v>
      </c>
      <c r="I6133" s="179">
        <v>0</v>
      </c>
      <c r="J6133" s="179">
        <v>0</v>
      </c>
      <c r="K6133" s="179">
        <v>0</v>
      </c>
      <c r="L6133" s="179">
        <v>0</v>
      </c>
      <c r="M6133" s="179">
        <v>92578.008756357114</v>
      </c>
      <c r="N6133" s="179">
        <v>0</v>
      </c>
      <c r="O6133" s="179">
        <v>0</v>
      </c>
      <c r="P6133" s="179">
        <v>0</v>
      </c>
      <c r="Q6133" s="179">
        <v>0</v>
      </c>
      <c r="R6133" s="180">
        <v>0</v>
      </c>
      <c r="S6133" s="180">
        <v>0</v>
      </c>
      <c r="T6133" s="180">
        <v>0</v>
      </c>
    </row>
    <row r="6134" spans="2:20" x14ac:dyDescent="0.3">
      <c r="B6134" s="19">
        <v>6131</v>
      </c>
      <c r="C6134" s="179">
        <v>1</v>
      </c>
      <c r="D6134" s="179">
        <v>326803.78358258097</v>
      </c>
      <c r="E6134" s="179">
        <v>1722943.2303458201</v>
      </c>
      <c r="F6134" s="179">
        <v>0</v>
      </c>
      <c r="G6134" s="179">
        <v>0</v>
      </c>
      <c r="H6134" s="179">
        <v>15964.12802060735</v>
      </c>
      <c r="I6134" s="179">
        <v>0</v>
      </c>
      <c r="J6134" s="179">
        <v>0</v>
      </c>
      <c r="K6134" s="179">
        <v>0</v>
      </c>
      <c r="L6134" s="179">
        <v>0</v>
      </c>
      <c r="M6134" s="179">
        <v>33510.610585564937</v>
      </c>
      <c r="N6134" s="179">
        <v>0</v>
      </c>
      <c r="O6134" s="179">
        <v>0</v>
      </c>
      <c r="P6134" s="179">
        <v>0</v>
      </c>
      <c r="Q6134" s="179">
        <v>0</v>
      </c>
      <c r="R6134" s="180">
        <v>0</v>
      </c>
      <c r="S6134" s="180">
        <v>0</v>
      </c>
      <c r="T6134" s="180">
        <v>326803.78358258097</v>
      </c>
    </row>
    <row r="6135" spans="2:20" x14ac:dyDescent="0.3">
      <c r="B6135" s="19">
        <v>6132</v>
      </c>
      <c r="C6135" s="179">
        <v>0</v>
      </c>
      <c r="D6135" s="179">
        <v>0</v>
      </c>
      <c r="E6135" s="179">
        <v>114076.85638660203</v>
      </c>
      <c r="F6135" s="179">
        <v>0</v>
      </c>
      <c r="G6135" s="179">
        <v>0</v>
      </c>
      <c r="H6135" s="179">
        <v>271693.8258188013</v>
      </c>
      <c r="I6135" s="179">
        <v>0</v>
      </c>
      <c r="J6135" s="179">
        <v>0</v>
      </c>
      <c r="K6135" s="179">
        <v>0</v>
      </c>
      <c r="L6135" s="179">
        <v>0</v>
      </c>
      <c r="M6135" s="179">
        <v>58808.528071653564</v>
      </c>
      <c r="N6135" s="179">
        <v>0</v>
      </c>
      <c r="O6135" s="179">
        <v>0</v>
      </c>
      <c r="P6135" s="179">
        <v>0</v>
      </c>
      <c r="Q6135" s="179">
        <v>0</v>
      </c>
      <c r="R6135" s="180">
        <v>0</v>
      </c>
      <c r="S6135" s="180">
        <v>0</v>
      </c>
      <c r="T6135" s="180">
        <v>0</v>
      </c>
    </row>
    <row r="6136" spans="2:20" x14ac:dyDescent="0.3">
      <c r="B6136" s="19">
        <v>6133</v>
      </c>
      <c r="C6136" s="179">
        <v>0</v>
      </c>
      <c r="D6136" s="179">
        <v>0</v>
      </c>
      <c r="E6136" s="179">
        <v>30180.73807498064</v>
      </c>
      <c r="F6136" s="179">
        <v>0</v>
      </c>
      <c r="G6136" s="179">
        <v>0</v>
      </c>
      <c r="H6136" s="179">
        <v>88211.659797188462</v>
      </c>
      <c r="I6136" s="179">
        <v>0</v>
      </c>
      <c r="J6136" s="179">
        <v>0</v>
      </c>
      <c r="K6136" s="179">
        <v>0</v>
      </c>
      <c r="L6136" s="179">
        <v>0</v>
      </c>
      <c r="M6136" s="179">
        <v>8499.2112712786129</v>
      </c>
      <c r="N6136" s="179">
        <v>0</v>
      </c>
      <c r="O6136" s="179">
        <v>0</v>
      </c>
      <c r="P6136" s="179">
        <v>0</v>
      </c>
      <c r="Q6136" s="179">
        <v>0</v>
      </c>
      <c r="R6136" s="180">
        <v>0</v>
      </c>
      <c r="S6136" s="180">
        <v>0</v>
      </c>
      <c r="T6136" s="180">
        <v>0</v>
      </c>
    </row>
    <row r="6137" spans="2:20" x14ac:dyDescent="0.3">
      <c r="B6137" s="19">
        <v>6134</v>
      </c>
      <c r="C6137" s="179">
        <v>0</v>
      </c>
      <c r="D6137" s="179">
        <v>0</v>
      </c>
      <c r="E6137" s="179">
        <v>223881.793461158</v>
      </c>
      <c r="F6137" s="179">
        <v>0</v>
      </c>
      <c r="G6137" s="179">
        <v>0</v>
      </c>
      <c r="H6137" s="179">
        <v>347942.24832383118</v>
      </c>
      <c r="I6137" s="179">
        <v>0</v>
      </c>
      <c r="J6137" s="179">
        <v>0</v>
      </c>
      <c r="K6137" s="179">
        <v>0</v>
      </c>
      <c r="L6137" s="179">
        <v>0</v>
      </c>
      <c r="M6137" s="179">
        <v>101882.75594699597</v>
      </c>
      <c r="N6137" s="179">
        <v>0</v>
      </c>
      <c r="O6137" s="179">
        <v>0</v>
      </c>
      <c r="P6137" s="179">
        <v>0</v>
      </c>
      <c r="Q6137" s="179">
        <v>0</v>
      </c>
      <c r="R6137" s="180">
        <v>0</v>
      </c>
      <c r="S6137" s="180">
        <v>0</v>
      </c>
      <c r="T6137" s="180">
        <v>0</v>
      </c>
    </row>
    <row r="6138" spans="2:20" x14ac:dyDescent="0.3">
      <c r="B6138" s="19">
        <v>6135</v>
      </c>
      <c r="C6138" s="179">
        <v>0</v>
      </c>
      <c r="D6138" s="179">
        <v>0</v>
      </c>
      <c r="E6138" s="179">
        <v>58432.557841041482</v>
      </c>
      <c r="F6138" s="179">
        <v>0</v>
      </c>
      <c r="G6138" s="179">
        <v>0</v>
      </c>
      <c r="H6138" s="179">
        <v>91242.994031534356</v>
      </c>
      <c r="I6138" s="179">
        <v>0</v>
      </c>
      <c r="J6138" s="179">
        <v>0</v>
      </c>
      <c r="K6138" s="179">
        <v>0</v>
      </c>
      <c r="L6138" s="179">
        <v>0</v>
      </c>
      <c r="M6138" s="179">
        <v>81364.020352854815</v>
      </c>
      <c r="N6138" s="179">
        <v>0</v>
      </c>
      <c r="O6138" s="179">
        <v>0</v>
      </c>
      <c r="P6138" s="179">
        <v>0</v>
      </c>
      <c r="Q6138" s="179">
        <v>0</v>
      </c>
      <c r="R6138" s="180">
        <v>0</v>
      </c>
      <c r="S6138" s="180">
        <v>0</v>
      </c>
      <c r="T6138" s="180">
        <v>0</v>
      </c>
    </row>
    <row r="6139" spans="2:20" x14ac:dyDescent="0.3">
      <c r="B6139" s="19">
        <v>6136</v>
      </c>
      <c r="C6139" s="179">
        <v>0</v>
      </c>
      <c r="D6139" s="179">
        <v>0</v>
      </c>
      <c r="E6139" s="179">
        <v>634771.78925000515</v>
      </c>
      <c r="F6139" s="179">
        <v>0</v>
      </c>
      <c r="G6139" s="179">
        <v>0</v>
      </c>
      <c r="H6139" s="179">
        <v>264733.6094755872</v>
      </c>
      <c r="I6139" s="179">
        <v>0</v>
      </c>
      <c r="J6139" s="179">
        <v>0</v>
      </c>
      <c r="K6139" s="179">
        <v>0</v>
      </c>
      <c r="L6139" s="179">
        <v>0</v>
      </c>
      <c r="M6139" s="179">
        <v>623384.00437467406</v>
      </c>
      <c r="N6139" s="179">
        <v>0</v>
      </c>
      <c r="O6139" s="179">
        <v>0</v>
      </c>
      <c r="P6139" s="179">
        <v>0</v>
      </c>
      <c r="Q6139" s="179">
        <v>0</v>
      </c>
      <c r="R6139" s="180">
        <v>0</v>
      </c>
      <c r="S6139" s="180">
        <v>0</v>
      </c>
      <c r="T6139" s="180">
        <v>0</v>
      </c>
    </row>
    <row r="6140" spans="2:20" x14ac:dyDescent="0.3">
      <c r="B6140" s="19">
        <v>6137</v>
      </c>
      <c r="C6140" s="179">
        <v>0</v>
      </c>
      <c r="D6140" s="179">
        <v>0</v>
      </c>
      <c r="E6140" s="179">
        <v>53882.608523149887</v>
      </c>
      <c r="F6140" s="179">
        <v>0</v>
      </c>
      <c r="G6140" s="179">
        <v>0</v>
      </c>
      <c r="H6140" s="179">
        <v>100164.18133289575</v>
      </c>
      <c r="I6140" s="179">
        <v>0</v>
      </c>
      <c r="J6140" s="179">
        <v>0</v>
      </c>
      <c r="K6140" s="179">
        <v>0</v>
      </c>
      <c r="L6140" s="179">
        <v>0</v>
      </c>
      <c r="M6140" s="179">
        <v>61816.640656667078</v>
      </c>
      <c r="N6140" s="179">
        <v>0</v>
      </c>
      <c r="O6140" s="179">
        <v>0</v>
      </c>
      <c r="P6140" s="179">
        <v>0</v>
      </c>
      <c r="Q6140" s="179">
        <v>0</v>
      </c>
      <c r="R6140" s="180">
        <v>0</v>
      </c>
      <c r="S6140" s="180">
        <v>0</v>
      </c>
      <c r="T6140" s="180">
        <v>0</v>
      </c>
    </row>
    <row r="6141" spans="2:20" x14ac:dyDescent="0.3">
      <c r="B6141" s="19">
        <v>6138</v>
      </c>
      <c r="C6141" s="179">
        <v>0</v>
      </c>
      <c r="D6141" s="179">
        <v>0</v>
      </c>
      <c r="E6141" s="179">
        <v>316509.48595388525</v>
      </c>
      <c r="F6141" s="179">
        <v>0</v>
      </c>
      <c r="G6141" s="179">
        <v>0</v>
      </c>
      <c r="H6141" s="179">
        <v>20795.192191173272</v>
      </c>
      <c r="I6141" s="179">
        <v>0</v>
      </c>
      <c r="J6141" s="179">
        <v>0</v>
      </c>
      <c r="K6141" s="179">
        <v>0</v>
      </c>
      <c r="L6141" s="179">
        <v>0</v>
      </c>
      <c r="M6141" s="179">
        <v>19606.539865247272</v>
      </c>
      <c r="N6141" s="179">
        <v>0</v>
      </c>
      <c r="O6141" s="179">
        <v>0</v>
      </c>
      <c r="P6141" s="179">
        <v>0</v>
      </c>
      <c r="Q6141" s="179">
        <v>0</v>
      </c>
      <c r="R6141" s="180">
        <v>0</v>
      </c>
      <c r="S6141" s="180">
        <v>0</v>
      </c>
      <c r="T6141" s="180">
        <v>0</v>
      </c>
    </row>
    <row r="6142" spans="2:20" x14ac:dyDescent="0.3">
      <c r="B6142" s="19">
        <v>6139</v>
      </c>
      <c r="C6142" s="179">
        <v>1</v>
      </c>
      <c r="D6142" s="179">
        <v>45864.898769204585</v>
      </c>
      <c r="E6142" s="179">
        <v>16350.121818303112</v>
      </c>
      <c r="F6142" s="179">
        <v>0</v>
      </c>
      <c r="G6142" s="179">
        <v>0</v>
      </c>
      <c r="H6142" s="179">
        <v>26226.98298439433</v>
      </c>
      <c r="I6142" s="179">
        <v>0</v>
      </c>
      <c r="J6142" s="179">
        <v>0</v>
      </c>
      <c r="K6142" s="179">
        <v>0</v>
      </c>
      <c r="L6142" s="179">
        <v>0</v>
      </c>
      <c r="M6142" s="179">
        <v>20837.81466679171</v>
      </c>
      <c r="N6142" s="179">
        <v>0</v>
      </c>
      <c r="O6142" s="179">
        <v>0</v>
      </c>
      <c r="P6142" s="179">
        <v>0</v>
      </c>
      <c r="Q6142" s="179">
        <v>0</v>
      </c>
      <c r="R6142" s="180">
        <v>0</v>
      </c>
      <c r="S6142" s="180">
        <v>0</v>
      </c>
      <c r="T6142" s="180">
        <v>45864.898769204585</v>
      </c>
    </row>
    <row r="6143" spans="2:20" x14ac:dyDescent="0.3">
      <c r="B6143" s="19">
        <v>6140</v>
      </c>
      <c r="C6143" s="179">
        <v>0</v>
      </c>
      <c r="D6143" s="179">
        <v>0</v>
      </c>
      <c r="E6143" s="179">
        <v>476309.40482799511</v>
      </c>
      <c r="F6143" s="179">
        <v>0</v>
      </c>
      <c r="G6143" s="179">
        <v>0</v>
      </c>
      <c r="H6143" s="179">
        <v>169627.87442347355</v>
      </c>
      <c r="I6143" s="179">
        <v>0</v>
      </c>
      <c r="J6143" s="179">
        <v>0</v>
      </c>
      <c r="K6143" s="179">
        <v>0</v>
      </c>
      <c r="L6143" s="179">
        <v>0</v>
      </c>
      <c r="M6143" s="179">
        <v>9083.2009099584175</v>
      </c>
      <c r="N6143" s="179">
        <v>0</v>
      </c>
      <c r="O6143" s="179">
        <v>0</v>
      </c>
      <c r="P6143" s="179">
        <v>0</v>
      </c>
      <c r="Q6143" s="179">
        <v>0</v>
      </c>
      <c r="R6143" s="180">
        <v>0</v>
      </c>
      <c r="S6143" s="180">
        <v>0</v>
      </c>
      <c r="T6143" s="180">
        <v>0</v>
      </c>
    </row>
    <row r="6144" spans="2:20" x14ac:dyDescent="0.3">
      <c r="B6144" s="19">
        <v>6141</v>
      </c>
      <c r="C6144" s="179">
        <v>0</v>
      </c>
      <c r="D6144" s="179">
        <v>0</v>
      </c>
      <c r="E6144" s="179">
        <v>74894.813842238174</v>
      </c>
      <c r="F6144" s="179">
        <v>0</v>
      </c>
      <c r="G6144" s="179">
        <v>0</v>
      </c>
      <c r="H6144" s="179">
        <v>26972.656319087917</v>
      </c>
      <c r="I6144" s="179">
        <v>0</v>
      </c>
      <c r="J6144" s="179">
        <v>0</v>
      </c>
      <c r="K6144" s="179">
        <v>0</v>
      </c>
      <c r="L6144" s="179">
        <v>0</v>
      </c>
      <c r="M6144" s="179">
        <v>26250.857738735667</v>
      </c>
      <c r="N6144" s="179">
        <v>0</v>
      </c>
      <c r="O6144" s="179">
        <v>0</v>
      </c>
      <c r="P6144" s="179">
        <v>0</v>
      </c>
      <c r="Q6144" s="179">
        <v>0</v>
      </c>
      <c r="R6144" s="180">
        <v>0</v>
      </c>
      <c r="S6144" s="180">
        <v>0</v>
      </c>
      <c r="T6144" s="180">
        <v>0</v>
      </c>
    </row>
    <row r="6145" spans="2:20" x14ac:dyDescent="0.3">
      <c r="B6145" s="19">
        <v>6142</v>
      </c>
      <c r="C6145" s="179">
        <v>0</v>
      </c>
      <c r="D6145" s="179">
        <v>0</v>
      </c>
      <c r="E6145" s="179">
        <v>185896.97067480659</v>
      </c>
      <c r="F6145" s="179">
        <v>0</v>
      </c>
      <c r="G6145" s="179">
        <v>0</v>
      </c>
      <c r="H6145" s="179">
        <v>24480.906662376838</v>
      </c>
      <c r="I6145" s="179">
        <v>0</v>
      </c>
      <c r="J6145" s="179">
        <v>0</v>
      </c>
      <c r="K6145" s="179">
        <v>0</v>
      </c>
      <c r="L6145" s="179">
        <v>0</v>
      </c>
      <c r="M6145" s="179">
        <v>48852.386305292021</v>
      </c>
      <c r="N6145" s="179">
        <v>0</v>
      </c>
      <c r="O6145" s="179">
        <v>0</v>
      </c>
      <c r="P6145" s="179">
        <v>0</v>
      </c>
      <c r="Q6145" s="179">
        <v>0</v>
      </c>
      <c r="R6145" s="180">
        <v>0</v>
      </c>
      <c r="S6145" s="180">
        <v>0</v>
      </c>
      <c r="T6145" s="180">
        <v>0</v>
      </c>
    </row>
    <row r="6146" spans="2:20" x14ac:dyDescent="0.3">
      <c r="B6146" s="19">
        <v>6143</v>
      </c>
      <c r="C6146" s="179">
        <v>0</v>
      </c>
      <c r="D6146" s="179">
        <v>0</v>
      </c>
      <c r="E6146" s="179">
        <v>25231.045624205526</v>
      </c>
      <c r="F6146" s="179">
        <v>0</v>
      </c>
      <c r="G6146" s="179">
        <v>0</v>
      </c>
      <c r="H6146" s="179">
        <v>436031.00552592805</v>
      </c>
      <c r="I6146" s="179">
        <v>0</v>
      </c>
      <c r="J6146" s="179">
        <v>0</v>
      </c>
      <c r="K6146" s="179">
        <v>0</v>
      </c>
      <c r="L6146" s="179">
        <v>0</v>
      </c>
      <c r="M6146" s="179">
        <v>10415.862461604424</v>
      </c>
      <c r="N6146" s="179">
        <v>0</v>
      </c>
      <c r="O6146" s="179">
        <v>0</v>
      </c>
      <c r="P6146" s="179">
        <v>0</v>
      </c>
      <c r="Q6146" s="179">
        <v>0</v>
      </c>
      <c r="R6146" s="180">
        <v>0</v>
      </c>
      <c r="S6146" s="180">
        <v>0</v>
      </c>
      <c r="T6146" s="180">
        <v>0</v>
      </c>
    </row>
    <row r="6147" spans="2:20" x14ac:dyDescent="0.3">
      <c r="B6147" s="19">
        <v>6144</v>
      </c>
      <c r="C6147" s="179">
        <v>0</v>
      </c>
      <c r="D6147" s="179">
        <v>0</v>
      </c>
      <c r="E6147" s="179">
        <v>19027.770473363897</v>
      </c>
      <c r="F6147" s="179">
        <v>0</v>
      </c>
      <c r="G6147" s="179">
        <v>0</v>
      </c>
      <c r="H6147" s="179">
        <v>75031.131152847156</v>
      </c>
      <c r="I6147" s="179">
        <v>0</v>
      </c>
      <c r="J6147" s="179">
        <v>0</v>
      </c>
      <c r="K6147" s="179">
        <v>0</v>
      </c>
      <c r="L6147" s="179">
        <v>0</v>
      </c>
      <c r="M6147" s="179">
        <v>54186.245170491391</v>
      </c>
      <c r="N6147" s="179">
        <v>0</v>
      </c>
      <c r="O6147" s="179">
        <v>0</v>
      </c>
      <c r="P6147" s="179">
        <v>0</v>
      </c>
      <c r="Q6147" s="179">
        <v>0</v>
      </c>
      <c r="R6147" s="180">
        <v>0</v>
      </c>
      <c r="S6147" s="180">
        <v>0</v>
      </c>
      <c r="T6147" s="180">
        <v>0</v>
      </c>
    </row>
    <row r="6148" spans="2:20" x14ac:dyDescent="0.3">
      <c r="B6148" s="19">
        <v>6145</v>
      </c>
      <c r="C6148" s="179">
        <v>0</v>
      </c>
      <c r="D6148" s="179">
        <v>0</v>
      </c>
      <c r="E6148" s="179">
        <v>3030.4438714921625</v>
      </c>
      <c r="F6148" s="179">
        <v>0</v>
      </c>
      <c r="G6148" s="179">
        <v>0</v>
      </c>
      <c r="H6148" s="179">
        <v>19007.677889410636</v>
      </c>
      <c r="I6148" s="179">
        <v>0</v>
      </c>
      <c r="J6148" s="179">
        <v>0</v>
      </c>
      <c r="K6148" s="179">
        <v>0</v>
      </c>
      <c r="L6148" s="179">
        <v>0</v>
      </c>
      <c r="M6148" s="179">
        <v>10283.656878194572</v>
      </c>
      <c r="N6148" s="179">
        <v>0</v>
      </c>
      <c r="O6148" s="179">
        <v>0</v>
      </c>
      <c r="P6148" s="179">
        <v>0</v>
      </c>
      <c r="Q6148" s="179">
        <v>0</v>
      </c>
      <c r="R6148" s="180">
        <v>0</v>
      </c>
      <c r="S6148" s="180">
        <v>0</v>
      </c>
      <c r="T6148" s="180">
        <v>0</v>
      </c>
    </row>
    <row r="6149" spans="2:20" x14ac:dyDescent="0.3">
      <c r="B6149" s="19">
        <v>6146</v>
      </c>
      <c r="C6149" s="179">
        <v>0</v>
      </c>
      <c r="D6149" s="179">
        <v>0</v>
      </c>
      <c r="E6149" s="179">
        <v>1473819.3893643247</v>
      </c>
      <c r="F6149" s="179">
        <v>0</v>
      </c>
      <c r="G6149" s="179">
        <v>0</v>
      </c>
      <c r="H6149" s="179">
        <v>64332.175570434338</v>
      </c>
      <c r="I6149" s="179">
        <v>0</v>
      </c>
      <c r="J6149" s="179">
        <v>0</v>
      </c>
      <c r="K6149" s="179">
        <v>0</v>
      </c>
      <c r="L6149" s="179">
        <v>0</v>
      </c>
      <c r="M6149" s="179">
        <v>248815.93874227445</v>
      </c>
      <c r="N6149" s="179">
        <v>0</v>
      </c>
      <c r="O6149" s="179">
        <v>0</v>
      </c>
      <c r="P6149" s="179">
        <v>0</v>
      </c>
      <c r="Q6149" s="179">
        <v>0</v>
      </c>
      <c r="R6149" s="180">
        <v>0</v>
      </c>
      <c r="S6149" s="180">
        <v>0</v>
      </c>
      <c r="T6149" s="180">
        <v>0</v>
      </c>
    </row>
    <row r="6150" spans="2:20" x14ac:dyDescent="0.3">
      <c r="B6150" s="19">
        <v>6147</v>
      </c>
      <c r="C6150" s="179">
        <v>0</v>
      </c>
      <c r="D6150" s="179">
        <v>0</v>
      </c>
      <c r="E6150" s="179">
        <v>218416.1343219527</v>
      </c>
      <c r="F6150" s="179">
        <v>0</v>
      </c>
      <c r="G6150" s="179">
        <v>0</v>
      </c>
      <c r="H6150" s="179">
        <v>76865.97214732354</v>
      </c>
      <c r="I6150" s="179">
        <v>0</v>
      </c>
      <c r="J6150" s="179">
        <v>0</v>
      </c>
      <c r="K6150" s="179">
        <v>0</v>
      </c>
      <c r="L6150" s="179">
        <v>0</v>
      </c>
      <c r="M6150" s="179">
        <v>1553984.0316289</v>
      </c>
      <c r="N6150" s="179">
        <v>0</v>
      </c>
      <c r="O6150" s="179">
        <v>0</v>
      </c>
      <c r="P6150" s="179">
        <v>0</v>
      </c>
      <c r="Q6150" s="179">
        <v>0</v>
      </c>
      <c r="R6150" s="180">
        <v>0</v>
      </c>
      <c r="S6150" s="180">
        <v>0</v>
      </c>
      <c r="T6150" s="180">
        <v>0</v>
      </c>
    </row>
    <row r="6151" spans="2:20" x14ac:dyDescent="0.3">
      <c r="B6151" s="19">
        <v>6148</v>
      </c>
      <c r="C6151" s="179">
        <v>0</v>
      </c>
      <c r="D6151" s="179">
        <v>0</v>
      </c>
      <c r="E6151" s="179">
        <v>17854.009962191391</v>
      </c>
      <c r="F6151" s="179">
        <v>0</v>
      </c>
      <c r="G6151" s="179">
        <v>0</v>
      </c>
      <c r="H6151" s="179">
        <v>251655.15604624854</v>
      </c>
      <c r="I6151" s="179">
        <v>0</v>
      </c>
      <c r="J6151" s="179">
        <v>0</v>
      </c>
      <c r="K6151" s="179">
        <v>0</v>
      </c>
      <c r="L6151" s="179">
        <v>0</v>
      </c>
      <c r="M6151" s="179">
        <v>56851.266157530939</v>
      </c>
      <c r="N6151" s="179">
        <v>0</v>
      </c>
      <c r="O6151" s="179">
        <v>0</v>
      </c>
      <c r="P6151" s="179">
        <v>0</v>
      </c>
      <c r="Q6151" s="179">
        <v>0</v>
      </c>
      <c r="R6151" s="180">
        <v>0</v>
      </c>
      <c r="S6151" s="180">
        <v>0</v>
      </c>
      <c r="T6151" s="180">
        <v>0</v>
      </c>
    </row>
    <row r="6152" spans="2:20" x14ac:dyDescent="0.3">
      <c r="B6152" s="19">
        <v>6149</v>
      </c>
      <c r="C6152" s="179">
        <v>0</v>
      </c>
      <c r="D6152" s="179">
        <v>0</v>
      </c>
      <c r="E6152" s="179">
        <v>495717.19474643061</v>
      </c>
      <c r="F6152" s="179">
        <v>0</v>
      </c>
      <c r="G6152" s="179">
        <v>0</v>
      </c>
      <c r="H6152" s="179">
        <v>90230.890371208152</v>
      </c>
      <c r="I6152" s="179">
        <v>0</v>
      </c>
      <c r="J6152" s="179">
        <v>0</v>
      </c>
      <c r="K6152" s="179">
        <v>0</v>
      </c>
      <c r="L6152" s="179">
        <v>0</v>
      </c>
      <c r="M6152" s="179">
        <v>463073.63558428467</v>
      </c>
      <c r="N6152" s="179">
        <v>0</v>
      </c>
      <c r="O6152" s="179">
        <v>0</v>
      </c>
      <c r="P6152" s="179">
        <v>0</v>
      </c>
      <c r="Q6152" s="179">
        <v>0</v>
      </c>
      <c r="R6152" s="180">
        <v>0</v>
      </c>
      <c r="S6152" s="180">
        <v>0</v>
      </c>
      <c r="T6152" s="180">
        <v>0</v>
      </c>
    </row>
    <row r="6153" spans="2:20" x14ac:dyDescent="0.3">
      <c r="B6153" s="19">
        <v>6150</v>
      </c>
      <c r="C6153" s="179">
        <v>0</v>
      </c>
      <c r="D6153" s="179">
        <v>0</v>
      </c>
      <c r="E6153" s="179">
        <v>52312.688889627381</v>
      </c>
      <c r="F6153" s="179">
        <v>0</v>
      </c>
      <c r="G6153" s="179">
        <v>0</v>
      </c>
      <c r="H6153" s="179">
        <v>52994.216678001736</v>
      </c>
      <c r="I6153" s="179">
        <v>0</v>
      </c>
      <c r="J6153" s="179">
        <v>0</v>
      </c>
      <c r="K6153" s="179">
        <v>0</v>
      </c>
      <c r="L6153" s="179">
        <v>0</v>
      </c>
      <c r="M6153" s="179">
        <v>233772.41086129562</v>
      </c>
      <c r="N6153" s="179">
        <v>0</v>
      </c>
      <c r="O6153" s="179">
        <v>0</v>
      </c>
      <c r="P6153" s="179">
        <v>0</v>
      </c>
      <c r="Q6153" s="179">
        <v>0</v>
      </c>
      <c r="R6153" s="180">
        <v>0</v>
      </c>
      <c r="S6153" s="180">
        <v>0</v>
      </c>
      <c r="T6153" s="180">
        <v>0</v>
      </c>
    </row>
    <row r="6154" spans="2:20" x14ac:dyDescent="0.3">
      <c r="B6154" s="19">
        <v>6151</v>
      </c>
      <c r="C6154" s="179">
        <v>0</v>
      </c>
      <c r="D6154" s="179">
        <v>0</v>
      </c>
      <c r="E6154" s="179">
        <v>1554002.7049455589</v>
      </c>
      <c r="F6154" s="179">
        <v>0</v>
      </c>
      <c r="G6154" s="179">
        <v>0</v>
      </c>
      <c r="H6154" s="179">
        <v>228997.3752255479</v>
      </c>
      <c r="I6154" s="179">
        <v>0</v>
      </c>
      <c r="J6154" s="179">
        <v>0</v>
      </c>
      <c r="K6154" s="179">
        <v>43696.765518823777</v>
      </c>
      <c r="L6154" s="179">
        <v>1</v>
      </c>
      <c r="M6154" s="179">
        <v>119065.36004503399</v>
      </c>
      <c r="N6154" s="179">
        <v>0</v>
      </c>
      <c r="O6154" s="179">
        <v>0</v>
      </c>
      <c r="P6154" s="179">
        <v>0</v>
      </c>
      <c r="Q6154" s="179">
        <v>0</v>
      </c>
      <c r="R6154" s="180">
        <v>0</v>
      </c>
      <c r="S6154" s="180">
        <v>43696.765518823777</v>
      </c>
      <c r="T6154" s="180">
        <v>0</v>
      </c>
    </row>
    <row r="6155" spans="2:20" x14ac:dyDescent="0.3">
      <c r="B6155" s="19">
        <v>6152</v>
      </c>
      <c r="C6155" s="179">
        <v>0</v>
      </c>
      <c r="D6155" s="179">
        <v>0</v>
      </c>
      <c r="E6155" s="179">
        <v>79909.073732978693</v>
      </c>
      <c r="F6155" s="179">
        <v>0</v>
      </c>
      <c r="G6155" s="179">
        <v>0</v>
      </c>
      <c r="H6155" s="179">
        <v>91276.951163792008</v>
      </c>
      <c r="I6155" s="179">
        <v>0</v>
      </c>
      <c r="J6155" s="179">
        <v>0</v>
      </c>
      <c r="K6155" s="179">
        <v>0</v>
      </c>
      <c r="L6155" s="179">
        <v>0</v>
      </c>
      <c r="M6155" s="179">
        <v>1064529.3598239629</v>
      </c>
      <c r="N6155" s="179">
        <v>0</v>
      </c>
      <c r="O6155" s="179">
        <v>0</v>
      </c>
      <c r="P6155" s="179">
        <v>0</v>
      </c>
      <c r="Q6155" s="179">
        <v>0</v>
      </c>
      <c r="R6155" s="180">
        <v>0</v>
      </c>
      <c r="S6155" s="180">
        <v>0</v>
      </c>
      <c r="T6155" s="180">
        <v>0</v>
      </c>
    </row>
    <row r="6156" spans="2:20" x14ac:dyDescent="0.3">
      <c r="B6156" s="19">
        <v>6153</v>
      </c>
      <c r="C6156" s="179">
        <v>0</v>
      </c>
      <c r="D6156" s="179">
        <v>0</v>
      </c>
      <c r="E6156" s="179">
        <v>92071.281465310502</v>
      </c>
      <c r="F6156" s="179">
        <v>0</v>
      </c>
      <c r="G6156" s="179">
        <v>0</v>
      </c>
      <c r="H6156" s="179">
        <v>6867.5096893990994</v>
      </c>
      <c r="I6156" s="179">
        <v>0</v>
      </c>
      <c r="J6156" s="179">
        <v>0</v>
      </c>
      <c r="K6156" s="179">
        <v>0</v>
      </c>
      <c r="L6156" s="179">
        <v>0</v>
      </c>
      <c r="M6156" s="179">
        <v>173747.83538408342</v>
      </c>
      <c r="N6156" s="179">
        <v>0</v>
      </c>
      <c r="O6156" s="179">
        <v>0</v>
      </c>
      <c r="P6156" s="179">
        <v>0</v>
      </c>
      <c r="Q6156" s="179">
        <v>0</v>
      </c>
      <c r="R6156" s="180">
        <v>0</v>
      </c>
      <c r="S6156" s="180">
        <v>0</v>
      </c>
      <c r="T6156" s="180">
        <v>0</v>
      </c>
    </row>
    <row r="6157" spans="2:20" x14ac:dyDescent="0.3">
      <c r="B6157" s="19">
        <v>6154</v>
      </c>
      <c r="C6157" s="179">
        <v>0</v>
      </c>
      <c r="D6157" s="179">
        <v>0</v>
      </c>
      <c r="E6157" s="179">
        <v>9471.6820897466696</v>
      </c>
      <c r="F6157" s="179">
        <v>0</v>
      </c>
      <c r="G6157" s="179">
        <v>0</v>
      </c>
      <c r="H6157" s="179">
        <v>27656.203644848069</v>
      </c>
      <c r="I6157" s="179">
        <v>0</v>
      </c>
      <c r="J6157" s="179">
        <v>0</v>
      </c>
      <c r="K6157" s="179">
        <v>0</v>
      </c>
      <c r="L6157" s="179">
        <v>0</v>
      </c>
      <c r="M6157" s="179">
        <v>50811.268046687699</v>
      </c>
      <c r="N6157" s="179">
        <v>0</v>
      </c>
      <c r="O6157" s="179">
        <v>0</v>
      </c>
      <c r="P6157" s="179">
        <v>0</v>
      </c>
      <c r="Q6157" s="179">
        <v>0</v>
      </c>
      <c r="R6157" s="180">
        <v>0</v>
      </c>
      <c r="S6157" s="180">
        <v>0</v>
      </c>
      <c r="T6157" s="180">
        <v>0</v>
      </c>
    </row>
    <row r="6158" spans="2:20" x14ac:dyDescent="0.3">
      <c r="B6158" s="19">
        <v>6155</v>
      </c>
      <c r="C6158" s="179">
        <v>0</v>
      </c>
      <c r="D6158" s="179">
        <v>0</v>
      </c>
      <c r="E6158" s="179">
        <v>27285.883714399028</v>
      </c>
      <c r="F6158" s="179">
        <v>0</v>
      </c>
      <c r="G6158" s="179">
        <v>0</v>
      </c>
      <c r="H6158" s="179">
        <v>145493.62690539259</v>
      </c>
      <c r="I6158" s="179">
        <v>0</v>
      </c>
      <c r="J6158" s="179">
        <v>0</v>
      </c>
      <c r="K6158" s="179">
        <v>0</v>
      </c>
      <c r="L6158" s="179">
        <v>0</v>
      </c>
      <c r="M6158" s="179">
        <v>77006.877774539782</v>
      </c>
      <c r="N6158" s="179">
        <v>0</v>
      </c>
      <c r="O6158" s="179">
        <v>0</v>
      </c>
      <c r="P6158" s="179">
        <v>0</v>
      </c>
      <c r="Q6158" s="179">
        <v>0</v>
      </c>
      <c r="R6158" s="180">
        <v>0</v>
      </c>
      <c r="S6158" s="180">
        <v>0</v>
      </c>
      <c r="T6158" s="180">
        <v>0</v>
      </c>
    </row>
    <row r="6159" spans="2:20" x14ac:dyDescent="0.3">
      <c r="B6159" s="19">
        <v>6156</v>
      </c>
      <c r="C6159" s="179">
        <v>0</v>
      </c>
      <c r="D6159" s="179">
        <v>0</v>
      </c>
      <c r="E6159" s="179">
        <v>58660.445389577551</v>
      </c>
      <c r="F6159" s="179">
        <v>0</v>
      </c>
      <c r="G6159" s="179">
        <v>0</v>
      </c>
      <c r="H6159" s="179">
        <v>1542917.3587280603</v>
      </c>
      <c r="I6159" s="179">
        <v>0</v>
      </c>
      <c r="J6159" s="179">
        <v>0</v>
      </c>
      <c r="K6159" s="179">
        <v>0</v>
      </c>
      <c r="L6159" s="179">
        <v>0</v>
      </c>
      <c r="M6159" s="179">
        <v>6867.5096893990994</v>
      </c>
      <c r="N6159" s="179">
        <v>0</v>
      </c>
      <c r="O6159" s="179">
        <v>0</v>
      </c>
      <c r="P6159" s="179">
        <v>0</v>
      </c>
      <c r="Q6159" s="179">
        <v>0</v>
      </c>
      <c r="R6159" s="180">
        <v>0</v>
      </c>
      <c r="S6159" s="180">
        <v>0</v>
      </c>
      <c r="T6159" s="180">
        <v>0</v>
      </c>
    </row>
    <row r="6160" spans="2:20" x14ac:dyDescent="0.3">
      <c r="B6160" s="19">
        <v>6157</v>
      </c>
      <c r="C6160" s="179">
        <v>0</v>
      </c>
      <c r="D6160" s="179">
        <v>0</v>
      </c>
      <c r="E6160" s="179">
        <v>43223.661746537779</v>
      </c>
      <c r="F6160" s="179">
        <v>0</v>
      </c>
      <c r="G6160" s="179">
        <v>0</v>
      </c>
      <c r="H6160" s="179">
        <v>32796.306427612399</v>
      </c>
      <c r="I6160" s="179">
        <v>0</v>
      </c>
      <c r="J6160" s="179">
        <v>0</v>
      </c>
      <c r="K6160" s="179">
        <v>0</v>
      </c>
      <c r="L6160" s="179">
        <v>0</v>
      </c>
      <c r="M6160" s="179">
        <v>2227.1704685952486</v>
      </c>
      <c r="N6160" s="179">
        <v>0</v>
      </c>
      <c r="O6160" s="179">
        <v>0</v>
      </c>
      <c r="P6160" s="179">
        <v>0</v>
      </c>
      <c r="Q6160" s="179">
        <v>0</v>
      </c>
      <c r="R6160" s="180">
        <v>0</v>
      </c>
      <c r="S6160" s="180">
        <v>0</v>
      </c>
      <c r="T6160" s="180">
        <v>0</v>
      </c>
    </row>
    <row r="6161" spans="2:20" x14ac:dyDescent="0.3">
      <c r="B6161" s="19">
        <v>6158</v>
      </c>
      <c r="C6161" s="179">
        <v>0</v>
      </c>
      <c r="D6161" s="179">
        <v>0</v>
      </c>
      <c r="E6161" s="179">
        <v>1289481.4704655062</v>
      </c>
      <c r="F6161" s="179">
        <v>0</v>
      </c>
      <c r="G6161" s="179">
        <v>0</v>
      </c>
      <c r="H6161" s="179">
        <v>8089.9527097275386</v>
      </c>
      <c r="I6161" s="179">
        <v>0</v>
      </c>
      <c r="J6161" s="179">
        <v>0</v>
      </c>
      <c r="K6161" s="179">
        <v>0</v>
      </c>
      <c r="L6161" s="179">
        <v>0</v>
      </c>
      <c r="M6161" s="179">
        <v>126484.04596396208</v>
      </c>
      <c r="N6161" s="179">
        <v>0</v>
      </c>
      <c r="O6161" s="179">
        <v>0</v>
      </c>
      <c r="P6161" s="179">
        <v>0</v>
      </c>
      <c r="Q6161" s="179">
        <v>0</v>
      </c>
      <c r="R6161" s="180">
        <v>0</v>
      </c>
      <c r="S6161" s="180">
        <v>0</v>
      </c>
      <c r="T6161" s="180">
        <v>0</v>
      </c>
    </row>
    <row r="6162" spans="2:20" x14ac:dyDescent="0.3">
      <c r="B6162" s="19">
        <v>6159</v>
      </c>
      <c r="C6162" s="179">
        <v>0</v>
      </c>
      <c r="D6162" s="179">
        <v>0</v>
      </c>
      <c r="E6162" s="179">
        <v>56789.042198109513</v>
      </c>
      <c r="F6162" s="179">
        <v>0</v>
      </c>
      <c r="G6162" s="179">
        <v>0</v>
      </c>
      <c r="H6162" s="179">
        <v>99749.294271574836</v>
      </c>
      <c r="I6162" s="179">
        <v>0</v>
      </c>
      <c r="J6162" s="179">
        <v>0</v>
      </c>
      <c r="K6162" s="179">
        <v>0</v>
      </c>
      <c r="L6162" s="179">
        <v>0</v>
      </c>
      <c r="M6162" s="179">
        <v>396088.31542028644</v>
      </c>
      <c r="N6162" s="179">
        <v>0</v>
      </c>
      <c r="O6162" s="179">
        <v>0</v>
      </c>
      <c r="P6162" s="179">
        <v>0</v>
      </c>
      <c r="Q6162" s="179">
        <v>0</v>
      </c>
      <c r="R6162" s="180">
        <v>0</v>
      </c>
      <c r="S6162" s="180">
        <v>0</v>
      </c>
      <c r="T6162" s="180">
        <v>0</v>
      </c>
    </row>
    <row r="6163" spans="2:20" x14ac:dyDescent="0.3">
      <c r="B6163" s="19">
        <v>6160</v>
      </c>
      <c r="C6163" s="179">
        <v>0</v>
      </c>
      <c r="D6163" s="179">
        <v>0</v>
      </c>
      <c r="E6163" s="179">
        <v>363638.4276626315</v>
      </c>
      <c r="F6163" s="179">
        <v>0</v>
      </c>
      <c r="G6163" s="179">
        <v>0</v>
      </c>
      <c r="H6163" s="179">
        <v>154590.24473008548</v>
      </c>
      <c r="I6163" s="179">
        <v>0</v>
      </c>
      <c r="J6163" s="179">
        <v>0</v>
      </c>
      <c r="K6163" s="179">
        <v>0</v>
      </c>
      <c r="L6163" s="179">
        <v>0</v>
      </c>
      <c r="M6163" s="179">
        <v>1250351.8258837268</v>
      </c>
      <c r="N6163" s="179">
        <v>0</v>
      </c>
      <c r="O6163" s="179">
        <v>0</v>
      </c>
      <c r="P6163" s="179">
        <v>0</v>
      </c>
      <c r="Q6163" s="179">
        <v>0</v>
      </c>
      <c r="R6163" s="180">
        <v>0</v>
      </c>
      <c r="S6163" s="180">
        <v>0</v>
      </c>
      <c r="T6163" s="180">
        <v>0</v>
      </c>
    </row>
    <row r="6164" spans="2:20" x14ac:dyDescent="0.3">
      <c r="B6164" s="19">
        <v>6161</v>
      </c>
      <c r="C6164" s="179">
        <v>0</v>
      </c>
      <c r="D6164" s="179">
        <v>0</v>
      </c>
      <c r="E6164" s="179">
        <v>26077.463067610013</v>
      </c>
      <c r="F6164" s="179">
        <v>0</v>
      </c>
      <c r="G6164" s="179">
        <v>0</v>
      </c>
      <c r="H6164" s="179">
        <v>1663268.6905715053</v>
      </c>
      <c r="I6164" s="179">
        <v>0</v>
      </c>
      <c r="J6164" s="179">
        <v>0</v>
      </c>
      <c r="K6164" s="179">
        <v>0</v>
      </c>
      <c r="L6164" s="179">
        <v>0</v>
      </c>
      <c r="M6164" s="179">
        <v>33732.43771660381</v>
      </c>
      <c r="N6164" s="179">
        <v>0</v>
      </c>
      <c r="O6164" s="179">
        <v>0</v>
      </c>
      <c r="P6164" s="179">
        <v>0</v>
      </c>
      <c r="Q6164" s="179">
        <v>0</v>
      </c>
      <c r="R6164" s="180">
        <v>0</v>
      </c>
      <c r="S6164" s="180">
        <v>0</v>
      </c>
      <c r="T6164" s="180">
        <v>0</v>
      </c>
    </row>
    <row r="6165" spans="2:20" x14ac:dyDescent="0.3">
      <c r="B6165" s="19">
        <v>6162</v>
      </c>
      <c r="C6165" s="179">
        <v>0</v>
      </c>
      <c r="D6165" s="179">
        <v>0</v>
      </c>
      <c r="E6165" s="179">
        <v>103490.08817137581</v>
      </c>
      <c r="F6165" s="179">
        <v>0</v>
      </c>
      <c r="G6165" s="179">
        <v>0</v>
      </c>
      <c r="H6165" s="179">
        <v>7724.0849995065528</v>
      </c>
      <c r="I6165" s="179">
        <v>0</v>
      </c>
      <c r="J6165" s="179">
        <v>0</v>
      </c>
      <c r="K6165" s="179">
        <v>0</v>
      </c>
      <c r="L6165" s="179">
        <v>0</v>
      </c>
      <c r="M6165" s="179">
        <v>34277.227379083633</v>
      </c>
      <c r="N6165" s="179">
        <v>0</v>
      </c>
      <c r="O6165" s="179">
        <v>0</v>
      </c>
      <c r="P6165" s="179">
        <v>0</v>
      </c>
      <c r="Q6165" s="179">
        <v>0</v>
      </c>
      <c r="R6165" s="180">
        <v>0</v>
      </c>
      <c r="S6165" s="180">
        <v>0</v>
      </c>
      <c r="T6165" s="180">
        <v>0</v>
      </c>
    </row>
    <row r="6166" spans="2:20" x14ac:dyDescent="0.3">
      <c r="B6166" s="19">
        <v>6163</v>
      </c>
      <c r="C6166" s="179">
        <v>0</v>
      </c>
      <c r="D6166" s="179">
        <v>0</v>
      </c>
      <c r="E6166" s="179">
        <v>263615.79724111425</v>
      </c>
      <c r="F6166" s="179">
        <v>0</v>
      </c>
      <c r="G6166" s="179">
        <v>0</v>
      </c>
      <c r="H6166" s="179">
        <v>6400.8082048046799</v>
      </c>
      <c r="I6166" s="179">
        <v>0</v>
      </c>
      <c r="J6166" s="179">
        <v>0</v>
      </c>
      <c r="K6166" s="179">
        <v>0</v>
      </c>
      <c r="L6166" s="179">
        <v>0</v>
      </c>
      <c r="M6166" s="179">
        <v>50282.495821685879</v>
      </c>
      <c r="N6166" s="179">
        <v>0</v>
      </c>
      <c r="O6166" s="179">
        <v>0</v>
      </c>
      <c r="P6166" s="179">
        <v>0</v>
      </c>
      <c r="Q6166" s="179">
        <v>0</v>
      </c>
      <c r="R6166" s="180">
        <v>0</v>
      </c>
      <c r="S6166" s="180">
        <v>0</v>
      </c>
      <c r="T6166" s="180">
        <v>0</v>
      </c>
    </row>
    <row r="6167" spans="2:20" x14ac:dyDescent="0.3">
      <c r="B6167" s="19">
        <v>6164</v>
      </c>
      <c r="C6167" s="179">
        <v>0</v>
      </c>
      <c r="D6167" s="179">
        <v>0</v>
      </c>
      <c r="E6167" s="179">
        <v>41504.049813066085</v>
      </c>
      <c r="F6167" s="179">
        <v>0</v>
      </c>
      <c r="G6167" s="179">
        <v>0</v>
      </c>
      <c r="H6167" s="179">
        <v>38702.406868328741</v>
      </c>
      <c r="I6167" s="179">
        <v>0</v>
      </c>
      <c r="J6167" s="179">
        <v>0</v>
      </c>
      <c r="K6167" s="179">
        <v>0</v>
      </c>
      <c r="L6167" s="179">
        <v>0</v>
      </c>
      <c r="M6167" s="179">
        <v>291001.99838522822</v>
      </c>
      <c r="N6167" s="179">
        <v>0</v>
      </c>
      <c r="O6167" s="179">
        <v>0</v>
      </c>
      <c r="P6167" s="179">
        <v>0</v>
      </c>
      <c r="Q6167" s="179">
        <v>0</v>
      </c>
      <c r="R6167" s="180">
        <v>0</v>
      </c>
      <c r="S6167" s="180">
        <v>0</v>
      </c>
      <c r="T6167" s="180">
        <v>0</v>
      </c>
    </row>
    <row r="6168" spans="2:20" x14ac:dyDescent="0.3">
      <c r="B6168" s="19">
        <v>6165</v>
      </c>
      <c r="C6168" s="179">
        <v>1</v>
      </c>
      <c r="D6168" s="179">
        <v>93872.395987305979</v>
      </c>
      <c r="E6168" s="179">
        <v>46038.086612653147</v>
      </c>
      <c r="F6168" s="179">
        <v>0</v>
      </c>
      <c r="G6168" s="179">
        <v>0</v>
      </c>
      <c r="H6168" s="179">
        <v>33317.304080922841</v>
      </c>
      <c r="I6168" s="179">
        <v>0</v>
      </c>
      <c r="J6168" s="179">
        <v>0</v>
      </c>
      <c r="K6168" s="179">
        <v>0</v>
      </c>
      <c r="L6168" s="179">
        <v>0</v>
      </c>
      <c r="M6168" s="179">
        <v>225286.38929255228</v>
      </c>
      <c r="N6168" s="179">
        <v>0</v>
      </c>
      <c r="O6168" s="179">
        <v>0</v>
      </c>
      <c r="P6168" s="179">
        <v>0</v>
      </c>
      <c r="Q6168" s="179">
        <v>0</v>
      </c>
      <c r="R6168" s="180">
        <v>0</v>
      </c>
      <c r="S6168" s="180">
        <v>0</v>
      </c>
      <c r="T6168" s="180">
        <v>93872.395987305979</v>
      </c>
    </row>
    <row r="6169" spans="2:20" x14ac:dyDescent="0.3">
      <c r="B6169" s="19">
        <v>6166</v>
      </c>
      <c r="C6169" s="179">
        <v>0</v>
      </c>
      <c r="D6169" s="179">
        <v>0</v>
      </c>
      <c r="E6169" s="179">
        <v>12340.821041333335</v>
      </c>
      <c r="F6169" s="179">
        <v>0</v>
      </c>
      <c r="G6169" s="179">
        <v>0</v>
      </c>
      <c r="H6169" s="179">
        <v>24251.309530961142</v>
      </c>
      <c r="I6169" s="179">
        <v>0</v>
      </c>
      <c r="J6169" s="179">
        <v>0</v>
      </c>
      <c r="K6169" s="179">
        <v>0</v>
      </c>
      <c r="L6169" s="179">
        <v>0</v>
      </c>
      <c r="M6169" s="179">
        <v>131602.28227100585</v>
      </c>
      <c r="N6169" s="179">
        <v>0</v>
      </c>
      <c r="O6169" s="179">
        <v>0</v>
      </c>
      <c r="P6169" s="179">
        <v>0</v>
      </c>
      <c r="Q6169" s="179">
        <v>0</v>
      </c>
      <c r="R6169" s="180">
        <v>0</v>
      </c>
      <c r="S6169" s="180">
        <v>0</v>
      </c>
      <c r="T6169" s="180">
        <v>0</v>
      </c>
    </row>
    <row r="6170" spans="2:20" x14ac:dyDescent="0.3">
      <c r="B6170" s="19">
        <v>6167</v>
      </c>
      <c r="C6170" s="179">
        <v>0</v>
      </c>
      <c r="D6170" s="179">
        <v>0</v>
      </c>
      <c r="E6170" s="179">
        <v>10086.232007792383</v>
      </c>
      <c r="F6170" s="179">
        <v>0</v>
      </c>
      <c r="G6170" s="179">
        <v>0</v>
      </c>
      <c r="H6170" s="179">
        <v>175388.824035584</v>
      </c>
      <c r="I6170" s="179">
        <v>0</v>
      </c>
      <c r="J6170" s="179">
        <v>0</v>
      </c>
      <c r="K6170" s="179">
        <v>0</v>
      </c>
      <c r="L6170" s="179">
        <v>0</v>
      </c>
      <c r="M6170" s="179">
        <v>663699.22874250857</v>
      </c>
      <c r="N6170" s="179">
        <v>0</v>
      </c>
      <c r="O6170" s="179">
        <v>0</v>
      </c>
      <c r="P6170" s="179">
        <v>0</v>
      </c>
      <c r="Q6170" s="179">
        <v>0</v>
      </c>
      <c r="R6170" s="180">
        <v>0</v>
      </c>
      <c r="S6170" s="180">
        <v>0</v>
      </c>
      <c r="T6170" s="180">
        <v>0</v>
      </c>
    </row>
    <row r="6171" spans="2:20" x14ac:dyDescent="0.3">
      <c r="B6171" s="19">
        <v>6168</v>
      </c>
      <c r="C6171" s="179">
        <v>0</v>
      </c>
      <c r="D6171" s="179">
        <v>0</v>
      </c>
      <c r="E6171" s="179">
        <v>59463.358317396502</v>
      </c>
      <c r="F6171" s="179">
        <v>0</v>
      </c>
      <c r="G6171" s="179">
        <v>0</v>
      </c>
      <c r="H6171" s="179">
        <v>512581.2076930207</v>
      </c>
      <c r="I6171" s="179">
        <v>0</v>
      </c>
      <c r="J6171" s="179">
        <v>0</v>
      </c>
      <c r="K6171" s="179">
        <v>0</v>
      </c>
      <c r="L6171" s="179">
        <v>0</v>
      </c>
      <c r="M6171" s="179">
        <v>6621.3716527814868</v>
      </c>
      <c r="N6171" s="179">
        <v>0</v>
      </c>
      <c r="O6171" s="179">
        <v>0</v>
      </c>
      <c r="P6171" s="179">
        <v>0</v>
      </c>
      <c r="Q6171" s="179">
        <v>0</v>
      </c>
      <c r="R6171" s="180">
        <v>0</v>
      </c>
      <c r="S6171" s="180">
        <v>0</v>
      </c>
      <c r="T6171" s="180">
        <v>0</v>
      </c>
    </row>
    <row r="6172" spans="2:20" x14ac:dyDescent="0.3">
      <c r="B6172" s="19">
        <v>6169</v>
      </c>
      <c r="C6172" s="179">
        <v>0</v>
      </c>
      <c r="D6172" s="179">
        <v>0</v>
      </c>
      <c r="E6172" s="179">
        <v>1520756.2283199457</v>
      </c>
      <c r="F6172" s="179">
        <v>0</v>
      </c>
      <c r="G6172" s="179">
        <v>0</v>
      </c>
      <c r="H6172" s="179">
        <v>242002.23071852527</v>
      </c>
      <c r="I6172" s="179">
        <v>0</v>
      </c>
      <c r="J6172" s="179">
        <v>0</v>
      </c>
      <c r="K6172" s="179">
        <v>0</v>
      </c>
      <c r="L6172" s="179">
        <v>0</v>
      </c>
      <c r="M6172" s="179">
        <v>301902.94953750807</v>
      </c>
      <c r="N6172" s="179">
        <v>0</v>
      </c>
      <c r="O6172" s="179">
        <v>0</v>
      </c>
      <c r="P6172" s="179">
        <v>0</v>
      </c>
      <c r="Q6172" s="179">
        <v>0</v>
      </c>
      <c r="R6172" s="180">
        <v>0</v>
      </c>
      <c r="S6172" s="180">
        <v>0</v>
      </c>
      <c r="T6172" s="180">
        <v>0</v>
      </c>
    </row>
    <row r="6173" spans="2:20" x14ac:dyDescent="0.3">
      <c r="B6173" s="19">
        <v>6170</v>
      </c>
      <c r="C6173" s="179">
        <v>0</v>
      </c>
      <c r="D6173" s="179">
        <v>0</v>
      </c>
      <c r="E6173" s="179">
        <v>235192.66290698733</v>
      </c>
      <c r="F6173" s="179">
        <v>0</v>
      </c>
      <c r="G6173" s="179">
        <v>0</v>
      </c>
      <c r="H6173" s="179">
        <v>455635.56113524217</v>
      </c>
      <c r="I6173" s="179">
        <v>0</v>
      </c>
      <c r="J6173" s="179">
        <v>0</v>
      </c>
      <c r="K6173" s="179">
        <v>0</v>
      </c>
      <c r="L6173" s="179">
        <v>0</v>
      </c>
      <c r="M6173" s="179">
        <v>234258.51238918025</v>
      </c>
      <c r="N6173" s="179">
        <v>0</v>
      </c>
      <c r="O6173" s="179">
        <v>0</v>
      </c>
      <c r="P6173" s="179">
        <v>0</v>
      </c>
      <c r="Q6173" s="179">
        <v>0</v>
      </c>
      <c r="R6173" s="180">
        <v>0</v>
      </c>
      <c r="S6173" s="180">
        <v>0</v>
      </c>
      <c r="T6173" s="180">
        <v>0</v>
      </c>
    </row>
    <row r="6174" spans="2:20" x14ac:dyDescent="0.3">
      <c r="B6174" s="19">
        <v>6171</v>
      </c>
      <c r="C6174" s="179">
        <v>0</v>
      </c>
      <c r="D6174" s="179">
        <v>0</v>
      </c>
      <c r="E6174" s="179">
        <v>3915.8524492192687</v>
      </c>
      <c r="F6174" s="179">
        <v>0</v>
      </c>
      <c r="G6174" s="179">
        <v>0</v>
      </c>
      <c r="H6174" s="179">
        <v>129919.00773789668</v>
      </c>
      <c r="I6174" s="179">
        <v>0</v>
      </c>
      <c r="J6174" s="179">
        <v>0</v>
      </c>
      <c r="K6174" s="179">
        <v>0</v>
      </c>
      <c r="L6174" s="179">
        <v>0</v>
      </c>
      <c r="M6174" s="179">
        <v>19898.335877458125</v>
      </c>
      <c r="N6174" s="179">
        <v>0</v>
      </c>
      <c r="O6174" s="179">
        <v>0</v>
      </c>
      <c r="P6174" s="179">
        <v>0</v>
      </c>
      <c r="Q6174" s="179">
        <v>0</v>
      </c>
      <c r="R6174" s="180">
        <v>0</v>
      </c>
      <c r="S6174" s="180">
        <v>0</v>
      </c>
      <c r="T6174" s="180">
        <v>0</v>
      </c>
    </row>
    <row r="6175" spans="2:20" x14ac:dyDescent="0.3">
      <c r="B6175" s="19">
        <v>6172</v>
      </c>
      <c r="C6175" s="179">
        <v>0</v>
      </c>
      <c r="D6175" s="179">
        <v>0</v>
      </c>
      <c r="E6175" s="179">
        <v>45290.613477587161</v>
      </c>
      <c r="F6175" s="179">
        <v>0</v>
      </c>
      <c r="G6175" s="179">
        <v>0</v>
      </c>
      <c r="H6175" s="179">
        <v>82115.531534508336</v>
      </c>
      <c r="I6175" s="179">
        <v>0</v>
      </c>
      <c r="J6175" s="179">
        <v>0</v>
      </c>
      <c r="K6175" s="179">
        <v>0</v>
      </c>
      <c r="L6175" s="179">
        <v>0</v>
      </c>
      <c r="M6175" s="179">
        <v>152051.44530344717</v>
      </c>
      <c r="N6175" s="179">
        <v>0</v>
      </c>
      <c r="O6175" s="179">
        <v>0</v>
      </c>
      <c r="P6175" s="179">
        <v>0</v>
      </c>
      <c r="Q6175" s="179">
        <v>0</v>
      </c>
      <c r="R6175" s="180">
        <v>0</v>
      </c>
      <c r="S6175" s="180">
        <v>0</v>
      </c>
      <c r="T6175" s="180">
        <v>0</v>
      </c>
    </row>
    <row r="6176" spans="2:20" x14ac:dyDescent="0.3">
      <c r="B6176" s="19">
        <v>6173</v>
      </c>
      <c r="C6176" s="179">
        <v>0</v>
      </c>
      <c r="D6176" s="179">
        <v>0</v>
      </c>
      <c r="E6176" s="179">
        <v>11494.874427754694</v>
      </c>
      <c r="F6176" s="179">
        <v>0</v>
      </c>
      <c r="G6176" s="179">
        <v>0</v>
      </c>
      <c r="H6176" s="179">
        <v>46356.637179657591</v>
      </c>
      <c r="I6176" s="179">
        <v>0</v>
      </c>
      <c r="J6176" s="179">
        <v>0</v>
      </c>
      <c r="K6176" s="179">
        <v>0</v>
      </c>
      <c r="L6176" s="179">
        <v>0</v>
      </c>
      <c r="M6176" s="179">
        <v>13273.499148798352</v>
      </c>
      <c r="N6176" s="179">
        <v>0</v>
      </c>
      <c r="O6176" s="179">
        <v>0</v>
      </c>
      <c r="P6176" s="179">
        <v>0</v>
      </c>
      <c r="Q6176" s="179">
        <v>0</v>
      </c>
      <c r="R6176" s="180">
        <v>0</v>
      </c>
      <c r="S6176" s="180">
        <v>0</v>
      </c>
      <c r="T6176" s="180">
        <v>0</v>
      </c>
    </row>
    <row r="6177" spans="2:20" x14ac:dyDescent="0.3">
      <c r="B6177" s="19">
        <v>6174</v>
      </c>
      <c r="C6177" s="179">
        <v>0</v>
      </c>
      <c r="D6177" s="179">
        <v>0</v>
      </c>
      <c r="E6177" s="179">
        <v>47125.183748670141</v>
      </c>
      <c r="F6177" s="179">
        <v>0</v>
      </c>
      <c r="G6177" s="179">
        <v>0</v>
      </c>
      <c r="H6177" s="179">
        <v>243936.84666596533</v>
      </c>
      <c r="I6177" s="179">
        <v>0</v>
      </c>
      <c r="J6177" s="179">
        <v>0</v>
      </c>
      <c r="K6177" s="179">
        <v>0</v>
      </c>
      <c r="L6177" s="179">
        <v>0</v>
      </c>
      <c r="M6177" s="179">
        <v>24388.935289646706</v>
      </c>
      <c r="N6177" s="179">
        <v>0</v>
      </c>
      <c r="O6177" s="179">
        <v>0</v>
      </c>
      <c r="P6177" s="179">
        <v>0</v>
      </c>
      <c r="Q6177" s="179">
        <v>0</v>
      </c>
      <c r="R6177" s="180">
        <v>0</v>
      </c>
      <c r="S6177" s="180">
        <v>0</v>
      </c>
      <c r="T6177" s="180">
        <v>0</v>
      </c>
    </row>
    <row r="6178" spans="2:20" x14ac:dyDescent="0.3">
      <c r="B6178" s="19">
        <v>6175</v>
      </c>
      <c r="C6178" s="179">
        <v>0</v>
      </c>
      <c r="D6178" s="179">
        <v>0</v>
      </c>
      <c r="E6178" s="179">
        <v>13287.839641323004</v>
      </c>
      <c r="F6178" s="179">
        <v>0</v>
      </c>
      <c r="G6178" s="179">
        <v>0</v>
      </c>
      <c r="H6178" s="179">
        <v>12816.024658683686</v>
      </c>
      <c r="I6178" s="179">
        <v>0</v>
      </c>
      <c r="J6178" s="179">
        <v>0</v>
      </c>
      <c r="K6178" s="179">
        <v>0</v>
      </c>
      <c r="L6178" s="179">
        <v>0</v>
      </c>
      <c r="M6178" s="179">
        <v>71496.329926907842</v>
      </c>
      <c r="N6178" s="179">
        <v>0</v>
      </c>
      <c r="O6178" s="179">
        <v>0</v>
      </c>
      <c r="P6178" s="179">
        <v>0</v>
      </c>
      <c r="Q6178" s="179">
        <v>0</v>
      </c>
      <c r="R6178" s="180">
        <v>0</v>
      </c>
      <c r="S6178" s="180">
        <v>0</v>
      </c>
      <c r="T6178" s="180">
        <v>0</v>
      </c>
    </row>
    <row r="6179" spans="2:20" x14ac:dyDescent="0.3">
      <c r="B6179" s="19">
        <v>6176</v>
      </c>
      <c r="C6179" s="179">
        <v>0</v>
      </c>
      <c r="D6179" s="179">
        <v>0</v>
      </c>
      <c r="E6179" s="179">
        <v>115765.29910297378</v>
      </c>
      <c r="F6179" s="179">
        <v>0</v>
      </c>
      <c r="G6179" s="179">
        <v>0</v>
      </c>
      <c r="H6179" s="179">
        <v>808300.7841108978</v>
      </c>
      <c r="I6179" s="179">
        <v>0</v>
      </c>
      <c r="J6179" s="179">
        <v>0</v>
      </c>
      <c r="K6179" s="179">
        <v>0</v>
      </c>
      <c r="L6179" s="179">
        <v>0</v>
      </c>
      <c r="M6179" s="179">
        <v>4894.0439515975122</v>
      </c>
      <c r="N6179" s="179">
        <v>0</v>
      </c>
      <c r="O6179" s="179">
        <v>0</v>
      </c>
      <c r="P6179" s="179">
        <v>0</v>
      </c>
      <c r="Q6179" s="179">
        <v>0</v>
      </c>
      <c r="R6179" s="180">
        <v>0</v>
      </c>
      <c r="S6179" s="180">
        <v>0</v>
      </c>
      <c r="T6179" s="180">
        <v>0</v>
      </c>
    </row>
    <row r="6180" spans="2:20" x14ac:dyDescent="0.3">
      <c r="B6180" s="19">
        <v>6177</v>
      </c>
      <c r="C6180" s="179">
        <v>0</v>
      </c>
      <c r="D6180" s="179">
        <v>0</v>
      </c>
      <c r="E6180" s="179">
        <v>913561.78560068633</v>
      </c>
      <c r="F6180" s="179">
        <v>0</v>
      </c>
      <c r="G6180" s="179">
        <v>0</v>
      </c>
      <c r="H6180" s="179">
        <v>297533.07681500958</v>
      </c>
      <c r="I6180" s="179">
        <v>0</v>
      </c>
      <c r="J6180" s="179">
        <v>0</v>
      </c>
      <c r="K6180" s="179">
        <v>0</v>
      </c>
      <c r="L6180" s="179">
        <v>0</v>
      </c>
      <c r="M6180" s="179">
        <v>39892.846473932223</v>
      </c>
      <c r="N6180" s="179">
        <v>0</v>
      </c>
      <c r="O6180" s="179">
        <v>0</v>
      </c>
      <c r="P6180" s="179">
        <v>0</v>
      </c>
      <c r="Q6180" s="179">
        <v>0</v>
      </c>
      <c r="R6180" s="180">
        <v>0</v>
      </c>
      <c r="S6180" s="180">
        <v>0</v>
      </c>
      <c r="T6180" s="180">
        <v>0</v>
      </c>
    </row>
    <row r="6181" spans="2:20" x14ac:dyDescent="0.3">
      <c r="B6181" s="19">
        <v>6178</v>
      </c>
      <c r="C6181" s="179">
        <v>0</v>
      </c>
      <c r="D6181" s="179">
        <v>0</v>
      </c>
      <c r="E6181" s="179">
        <v>330351.75670758437</v>
      </c>
      <c r="F6181" s="179">
        <v>0</v>
      </c>
      <c r="G6181" s="179">
        <v>0</v>
      </c>
      <c r="H6181" s="179">
        <v>35600.225946217171</v>
      </c>
      <c r="I6181" s="179">
        <v>0</v>
      </c>
      <c r="J6181" s="179">
        <v>0</v>
      </c>
      <c r="K6181" s="179">
        <v>0</v>
      </c>
      <c r="L6181" s="179">
        <v>0</v>
      </c>
      <c r="M6181" s="179">
        <v>227014.12942494304</v>
      </c>
      <c r="N6181" s="179">
        <v>0</v>
      </c>
      <c r="O6181" s="179">
        <v>0</v>
      </c>
      <c r="P6181" s="179">
        <v>0</v>
      </c>
      <c r="Q6181" s="179">
        <v>0</v>
      </c>
      <c r="R6181" s="180">
        <v>0</v>
      </c>
      <c r="S6181" s="180">
        <v>0</v>
      </c>
      <c r="T6181" s="180">
        <v>0</v>
      </c>
    </row>
    <row r="6182" spans="2:20" x14ac:dyDescent="0.3">
      <c r="B6182" s="19">
        <v>6179</v>
      </c>
      <c r="C6182" s="179">
        <v>0</v>
      </c>
      <c r="D6182" s="179">
        <v>0</v>
      </c>
      <c r="E6182" s="179">
        <v>47714.370705000321</v>
      </c>
      <c r="F6182" s="179">
        <v>0</v>
      </c>
      <c r="G6182" s="179">
        <v>0</v>
      </c>
      <c r="H6182" s="179">
        <v>50301.299368769251</v>
      </c>
      <c r="I6182" s="179">
        <v>0</v>
      </c>
      <c r="J6182" s="179">
        <v>0</v>
      </c>
      <c r="K6182" s="179">
        <v>0</v>
      </c>
      <c r="L6182" s="179">
        <v>0</v>
      </c>
      <c r="M6182" s="179">
        <v>124193.18290090318</v>
      </c>
      <c r="N6182" s="179">
        <v>0</v>
      </c>
      <c r="O6182" s="179">
        <v>0</v>
      </c>
      <c r="P6182" s="179">
        <v>0</v>
      </c>
      <c r="Q6182" s="179">
        <v>0</v>
      </c>
      <c r="R6182" s="180">
        <v>0</v>
      </c>
      <c r="S6182" s="180">
        <v>0</v>
      </c>
      <c r="T6182" s="180">
        <v>0</v>
      </c>
    </row>
    <row r="6183" spans="2:20" x14ac:dyDescent="0.3">
      <c r="B6183" s="19">
        <v>6180</v>
      </c>
      <c r="C6183" s="179">
        <v>0</v>
      </c>
      <c r="D6183" s="179">
        <v>0</v>
      </c>
      <c r="E6183" s="179">
        <v>13250.398540014137</v>
      </c>
      <c r="F6183" s="179">
        <v>0</v>
      </c>
      <c r="G6183" s="179">
        <v>0</v>
      </c>
      <c r="H6183" s="179">
        <v>23086.076936880661</v>
      </c>
      <c r="I6183" s="179">
        <v>0</v>
      </c>
      <c r="J6183" s="179">
        <v>0</v>
      </c>
      <c r="K6183" s="179">
        <v>0</v>
      </c>
      <c r="L6183" s="179">
        <v>0</v>
      </c>
      <c r="M6183" s="179">
        <v>83518.041381116302</v>
      </c>
      <c r="N6183" s="179">
        <v>0</v>
      </c>
      <c r="O6183" s="179">
        <v>0</v>
      </c>
      <c r="P6183" s="179">
        <v>0</v>
      </c>
      <c r="Q6183" s="179">
        <v>0</v>
      </c>
      <c r="R6183" s="180">
        <v>0</v>
      </c>
      <c r="S6183" s="180">
        <v>0</v>
      </c>
      <c r="T6183" s="180">
        <v>0</v>
      </c>
    </row>
    <row r="6184" spans="2:20" x14ac:dyDescent="0.3">
      <c r="B6184" s="19">
        <v>6181</v>
      </c>
      <c r="C6184" s="179">
        <v>0</v>
      </c>
      <c r="D6184" s="179">
        <v>0</v>
      </c>
      <c r="E6184" s="179">
        <v>133393.91479984683</v>
      </c>
      <c r="F6184" s="179">
        <v>0</v>
      </c>
      <c r="G6184" s="179">
        <v>0</v>
      </c>
      <c r="H6184" s="179">
        <v>64899.145659526417</v>
      </c>
      <c r="I6184" s="179">
        <v>0</v>
      </c>
      <c r="J6184" s="179">
        <v>0</v>
      </c>
      <c r="K6184" s="179">
        <v>0</v>
      </c>
      <c r="L6184" s="179">
        <v>0</v>
      </c>
      <c r="M6184" s="179">
        <v>60030.168600175086</v>
      </c>
      <c r="N6184" s="179">
        <v>0</v>
      </c>
      <c r="O6184" s="179">
        <v>0</v>
      </c>
      <c r="P6184" s="179">
        <v>0</v>
      </c>
      <c r="Q6184" s="179">
        <v>0</v>
      </c>
      <c r="R6184" s="180">
        <v>0</v>
      </c>
      <c r="S6184" s="180">
        <v>0</v>
      </c>
      <c r="T6184" s="180">
        <v>0</v>
      </c>
    </row>
    <row r="6185" spans="2:20" x14ac:dyDescent="0.3">
      <c r="B6185" s="19">
        <v>6182</v>
      </c>
      <c r="C6185" s="179">
        <v>0</v>
      </c>
      <c r="D6185" s="179">
        <v>0</v>
      </c>
      <c r="E6185" s="179">
        <v>32344.477409148054</v>
      </c>
      <c r="F6185" s="179">
        <v>0</v>
      </c>
      <c r="G6185" s="179">
        <v>0</v>
      </c>
      <c r="H6185" s="179">
        <v>87885.488022467674</v>
      </c>
      <c r="I6185" s="179">
        <v>0</v>
      </c>
      <c r="J6185" s="179">
        <v>0</v>
      </c>
      <c r="K6185" s="179">
        <v>0</v>
      </c>
      <c r="L6185" s="179">
        <v>0</v>
      </c>
      <c r="M6185" s="179">
        <v>156650.1748124903</v>
      </c>
      <c r="N6185" s="179">
        <v>0</v>
      </c>
      <c r="O6185" s="179">
        <v>0</v>
      </c>
      <c r="P6185" s="179">
        <v>0</v>
      </c>
      <c r="Q6185" s="179">
        <v>0</v>
      </c>
      <c r="R6185" s="180">
        <v>0</v>
      </c>
      <c r="S6185" s="180">
        <v>0</v>
      </c>
      <c r="T6185" s="180">
        <v>0</v>
      </c>
    </row>
    <row r="6186" spans="2:20" x14ac:dyDescent="0.3">
      <c r="B6186" s="19">
        <v>6183</v>
      </c>
      <c r="C6186" s="179">
        <v>0</v>
      </c>
      <c r="D6186" s="179">
        <v>0</v>
      </c>
      <c r="E6186" s="179">
        <v>7229.2454126914608</v>
      </c>
      <c r="F6186" s="179">
        <v>0</v>
      </c>
      <c r="G6186" s="179">
        <v>0</v>
      </c>
      <c r="H6186" s="179">
        <v>8009990.3702458665</v>
      </c>
      <c r="I6186" s="179">
        <v>0</v>
      </c>
      <c r="J6186" s="179">
        <v>0</v>
      </c>
      <c r="K6186" s="179">
        <v>0</v>
      </c>
      <c r="L6186" s="179">
        <v>0</v>
      </c>
      <c r="M6186" s="179">
        <v>88835.117325068481</v>
      </c>
      <c r="N6186" s="179">
        <v>0</v>
      </c>
      <c r="O6186" s="179">
        <v>0</v>
      </c>
      <c r="P6186" s="179">
        <v>0</v>
      </c>
      <c r="Q6186" s="179">
        <v>0</v>
      </c>
      <c r="R6186" s="180">
        <v>0</v>
      </c>
      <c r="S6186" s="180">
        <v>0</v>
      </c>
      <c r="T6186" s="180">
        <v>0</v>
      </c>
    </row>
    <row r="6187" spans="2:20" x14ac:dyDescent="0.3">
      <c r="B6187" s="19">
        <v>6184</v>
      </c>
      <c r="C6187" s="179">
        <v>0</v>
      </c>
      <c r="D6187" s="179">
        <v>0</v>
      </c>
      <c r="E6187" s="179">
        <v>1331201.6447932369</v>
      </c>
      <c r="F6187" s="179">
        <v>0</v>
      </c>
      <c r="G6187" s="179">
        <v>0</v>
      </c>
      <c r="H6187" s="179">
        <v>410842.01969552907</v>
      </c>
      <c r="I6187" s="179">
        <v>0</v>
      </c>
      <c r="J6187" s="179">
        <v>0</v>
      </c>
      <c r="K6187" s="179">
        <v>0</v>
      </c>
      <c r="L6187" s="179">
        <v>0</v>
      </c>
      <c r="M6187" s="179">
        <v>54872.21061372415</v>
      </c>
      <c r="N6187" s="179">
        <v>0</v>
      </c>
      <c r="O6187" s="179">
        <v>0</v>
      </c>
      <c r="P6187" s="179">
        <v>0</v>
      </c>
      <c r="Q6187" s="179">
        <v>0</v>
      </c>
      <c r="R6187" s="180">
        <v>0</v>
      </c>
      <c r="S6187" s="180">
        <v>0</v>
      </c>
      <c r="T6187" s="180">
        <v>0</v>
      </c>
    </row>
    <row r="6188" spans="2:20" x14ac:dyDescent="0.3">
      <c r="B6188" s="19">
        <v>6185</v>
      </c>
      <c r="C6188" s="179">
        <v>0</v>
      </c>
      <c r="D6188" s="179">
        <v>0</v>
      </c>
      <c r="E6188" s="179">
        <v>1378643.0443526027</v>
      </c>
      <c r="F6188" s="179">
        <v>0</v>
      </c>
      <c r="G6188" s="179">
        <v>0</v>
      </c>
      <c r="H6188" s="179">
        <v>48123.062652457025</v>
      </c>
      <c r="I6188" s="179">
        <v>0</v>
      </c>
      <c r="J6188" s="179">
        <v>0</v>
      </c>
      <c r="K6188" s="179">
        <v>14264.698056822639</v>
      </c>
      <c r="L6188" s="179">
        <v>1</v>
      </c>
      <c r="M6188" s="179">
        <v>41174.256169269218</v>
      </c>
      <c r="N6188" s="179">
        <v>0</v>
      </c>
      <c r="O6188" s="179">
        <v>0</v>
      </c>
      <c r="P6188" s="179">
        <v>0</v>
      </c>
      <c r="Q6188" s="179">
        <v>0</v>
      </c>
      <c r="R6188" s="180">
        <v>0</v>
      </c>
      <c r="S6188" s="180">
        <v>14264.698056822639</v>
      </c>
      <c r="T6188" s="180">
        <v>0</v>
      </c>
    </row>
    <row r="6189" spans="2:20" x14ac:dyDescent="0.3">
      <c r="B6189" s="19">
        <v>6186</v>
      </c>
      <c r="C6189" s="179">
        <v>0</v>
      </c>
      <c r="D6189" s="179">
        <v>0</v>
      </c>
      <c r="E6189" s="179">
        <v>389684.76924487448</v>
      </c>
      <c r="F6189" s="179">
        <v>0</v>
      </c>
      <c r="G6189" s="179">
        <v>0</v>
      </c>
      <c r="H6189" s="179">
        <v>658867.92139702302</v>
      </c>
      <c r="I6189" s="179">
        <v>0</v>
      </c>
      <c r="J6189" s="179">
        <v>0</v>
      </c>
      <c r="K6189" s="179">
        <v>0</v>
      </c>
      <c r="L6189" s="179">
        <v>0</v>
      </c>
      <c r="M6189" s="179">
        <v>101728.59090697554</v>
      </c>
      <c r="N6189" s="179">
        <v>0</v>
      </c>
      <c r="O6189" s="179">
        <v>0</v>
      </c>
      <c r="P6189" s="179">
        <v>0</v>
      </c>
      <c r="Q6189" s="179">
        <v>0</v>
      </c>
      <c r="R6189" s="180">
        <v>0</v>
      </c>
      <c r="S6189" s="180">
        <v>0</v>
      </c>
      <c r="T6189" s="180">
        <v>0</v>
      </c>
    </row>
    <row r="6190" spans="2:20" x14ac:dyDescent="0.3">
      <c r="B6190" s="19">
        <v>6187</v>
      </c>
      <c r="C6190" s="179">
        <v>0</v>
      </c>
      <c r="D6190" s="179">
        <v>0</v>
      </c>
      <c r="E6190" s="179">
        <v>44099.459110790514</v>
      </c>
      <c r="F6190" s="179">
        <v>0</v>
      </c>
      <c r="G6190" s="179">
        <v>0</v>
      </c>
      <c r="H6190" s="179">
        <v>316887.72352059977</v>
      </c>
      <c r="I6190" s="179">
        <v>0</v>
      </c>
      <c r="J6190" s="179">
        <v>0</v>
      </c>
      <c r="K6190" s="179">
        <v>0</v>
      </c>
      <c r="L6190" s="179">
        <v>0</v>
      </c>
      <c r="M6190" s="179">
        <v>706092.08724766143</v>
      </c>
      <c r="N6190" s="179">
        <v>0</v>
      </c>
      <c r="O6190" s="179">
        <v>0</v>
      </c>
      <c r="P6190" s="179">
        <v>0</v>
      </c>
      <c r="Q6190" s="179">
        <v>0</v>
      </c>
      <c r="R6190" s="180">
        <v>0</v>
      </c>
      <c r="S6190" s="180">
        <v>0</v>
      </c>
      <c r="T6190" s="180">
        <v>0</v>
      </c>
    </row>
    <row r="6191" spans="2:20" x14ac:dyDescent="0.3">
      <c r="B6191" s="19">
        <v>6188</v>
      </c>
      <c r="C6191" s="179">
        <v>0</v>
      </c>
      <c r="D6191" s="179">
        <v>0</v>
      </c>
      <c r="E6191" s="179">
        <v>4179341.7272092681</v>
      </c>
      <c r="F6191" s="179">
        <v>0</v>
      </c>
      <c r="G6191" s="179">
        <v>0</v>
      </c>
      <c r="H6191" s="179">
        <v>31384.14091231137</v>
      </c>
      <c r="I6191" s="179">
        <v>0</v>
      </c>
      <c r="J6191" s="179">
        <v>0</v>
      </c>
      <c r="K6191" s="179">
        <v>0</v>
      </c>
      <c r="L6191" s="179">
        <v>0</v>
      </c>
      <c r="M6191" s="179">
        <v>96429.209334127969</v>
      </c>
      <c r="N6191" s="179">
        <v>0</v>
      </c>
      <c r="O6191" s="179">
        <v>0</v>
      </c>
      <c r="P6191" s="179">
        <v>0</v>
      </c>
      <c r="Q6191" s="179">
        <v>0</v>
      </c>
      <c r="R6191" s="180">
        <v>0</v>
      </c>
      <c r="S6191" s="180">
        <v>0</v>
      </c>
      <c r="T6191" s="180">
        <v>0</v>
      </c>
    </row>
    <row r="6192" spans="2:20" x14ac:dyDescent="0.3">
      <c r="B6192" s="19">
        <v>6189</v>
      </c>
      <c r="C6192" s="179">
        <v>0</v>
      </c>
      <c r="D6192" s="179">
        <v>0</v>
      </c>
      <c r="E6192" s="179">
        <v>76015.72972147433</v>
      </c>
      <c r="F6192" s="179">
        <v>0</v>
      </c>
      <c r="G6192" s="179">
        <v>0</v>
      </c>
      <c r="H6192" s="179">
        <v>135440.1252739249</v>
      </c>
      <c r="I6192" s="179">
        <v>0</v>
      </c>
      <c r="J6192" s="179">
        <v>0</v>
      </c>
      <c r="K6192" s="179">
        <v>0</v>
      </c>
      <c r="L6192" s="179">
        <v>0</v>
      </c>
      <c r="M6192" s="179">
        <v>157322.77832591315</v>
      </c>
      <c r="N6192" s="179">
        <v>0</v>
      </c>
      <c r="O6192" s="179">
        <v>0</v>
      </c>
      <c r="P6192" s="179">
        <v>0</v>
      </c>
      <c r="Q6192" s="179">
        <v>0</v>
      </c>
      <c r="R6192" s="180">
        <v>0</v>
      </c>
      <c r="S6192" s="180">
        <v>0</v>
      </c>
      <c r="T6192" s="180">
        <v>0</v>
      </c>
    </row>
    <row r="6193" spans="2:20" x14ac:dyDescent="0.3">
      <c r="B6193" s="19">
        <v>6190</v>
      </c>
      <c r="C6193" s="179">
        <v>0</v>
      </c>
      <c r="D6193" s="179">
        <v>0</v>
      </c>
      <c r="E6193" s="179">
        <v>237467.43478627715</v>
      </c>
      <c r="F6193" s="179">
        <v>0</v>
      </c>
      <c r="G6193" s="179">
        <v>0</v>
      </c>
      <c r="H6193" s="179">
        <v>11382.599056772437</v>
      </c>
      <c r="I6193" s="179">
        <v>0</v>
      </c>
      <c r="J6193" s="179">
        <v>0</v>
      </c>
      <c r="K6193" s="179">
        <v>0</v>
      </c>
      <c r="L6193" s="179">
        <v>0</v>
      </c>
      <c r="M6193" s="179">
        <v>49665.320000421023</v>
      </c>
      <c r="N6193" s="179">
        <v>0</v>
      </c>
      <c r="O6193" s="179">
        <v>0</v>
      </c>
      <c r="P6193" s="179">
        <v>0</v>
      </c>
      <c r="Q6193" s="179">
        <v>0</v>
      </c>
      <c r="R6193" s="180">
        <v>0</v>
      </c>
      <c r="S6193" s="180">
        <v>0</v>
      </c>
      <c r="T6193" s="180">
        <v>0</v>
      </c>
    </row>
    <row r="6194" spans="2:20" x14ac:dyDescent="0.3">
      <c r="B6194" s="19">
        <v>6191</v>
      </c>
      <c r="C6194" s="179">
        <v>0</v>
      </c>
      <c r="D6194" s="179">
        <v>0</v>
      </c>
      <c r="E6194" s="179">
        <v>1752.9364626877025</v>
      </c>
      <c r="F6194" s="179">
        <v>0</v>
      </c>
      <c r="G6194" s="179">
        <v>0</v>
      </c>
      <c r="H6194" s="179">
        <v>79795.190923022965</v>
      </c>
      <c r="I6194" s="179">
        <v>0</v>
      </c>
      <c r="J6194" s="179">
        <v>0</v>
      </c>
      <c r="K6194" s="179">
        <v>0</v>
      </c>
      <c r="L6194" s="179">
        <v>0</v>
      </c>
      <c r="M6194" s="179">
        <v>56205.270376098648</v>
      </c>
      <c r="N6194" s="179">
        <v>0</v>
      </c>
      <c r="O6194" s="179">
        <v>0</v>
      </c>
      <c r="P6194" s="179">
        <v>0</v>
      </c>
      <c r="Q6194" s="179">
        <v>0</v>
      </c>
      <c r="R6194" s="180">
        <v>0</v>
      </c>
      <c r="S6194" s="180">
        <v>0</v>
      </c>
      <c r="T6194" s="180">
        <v>0</v>
      </c>
    </row>
    <row r="6195" spans="2:20" x14ac:dyDescent="0.3">
      <c r="B6195" s="19">
        <v>6192</v>
      </c>
      <c r="C6195" s="179">
        <v>0</v>
      </c>
      <c r="D6195" s="179">
        <v>0</v>
      </c>
      <c r="E6195" s="179">
        <v>1850133.4803473798</v>
      </c>
      <c r="F6195" s="179">
        <v>0</v>
      </c>
      <c r="G6195" s="179">
        <v>0</v>
      </c>
      <c r="H6195" s="179">
        <v>180202.46894358186</v>
      </c>
      <c r="I6195" s="179">
        <v>0</v>
      </c>
      <c r="J6195" s="179">
        <v>0</v>
      </c>
      <c r="K6195" s="179">
        <v>0</v>
      </c>
      <c r="L6195" s="179">
        <v>0</v>
      </c>
      <c r="M6195" s="179">
        <v>483796.25379768357</v>
      </c>
      <c r="N6195" s="179">
        <v>0</v>
      </c>
      <c r="O6195" s="179">
        <v>0</v>
      </c>
      <c r="P6195" s="179">
        <v>0</v>
      </c>
      <c r="Q6195" s="179">
        <v>0</v>
      </c>
      <c r="R6195" s="180">
        <v>0</v>
      </c>
      <c r="S6195" s="180">
        <v>0</v>
      </c>
      <c r="T6195" s="180">
        <v>0</v>
      </c>
    </row>
    <row r="6196" spans="2:20" x14ac:dyDescent="0.3">
      <c r="B6196" s="19">
        <v>6193</v>
      </c>
      <c r="C6196" s="179">
        <v>0</v>
      </c>
      <c r="D6196" s="179">
        <v>0</v>
      </c>
      <c r="E6196" s="179">
        <v>29131.66390024576</v>
      </c>
      <c r="F6196" s="179">
        <v>0</v>
      </c>
      <c r="G6196" s="179">
        <v>0</v>
      </c>
      <c r="H6196" s="179">
        <v>393723.24200305855</v>
      </c>
      <c r="I6196" s="179">
        <v>0</v>
      </c>
      <c r="J6196" s="179">
        <v>0</v>
      </c>
      <c r="K6196" s="179">
        <v>0</v>
      </c>
      <c r="L6196" s="179">
        <v>0</v>
      </c>
      <c r="M6196" s="179">
        <v>965050.13104682264</v>
      </c>
      <c r="N6196" s="179">
        <v>0</v>
      </c>
      <c r="O6196" s="179">
        <v>0</v>
      </c>
      <c r="P6196" s="179">
        <v>0</v>
      </c>
      <c r="Q6196" s="179">
        <v>0</v>
      </c>
      <c r="R6196" s="180">
        <v>0</v>
      </c>
      <c r="S6196" s="180">
        <v>0</v>
      </c>
      <c r="T6196" s="180">
        <v>0</v>
      </c>
    </row>
    <row r="6197" spans="2:20" x14ac:dyDescent="0.3">
      <c r="B6197" s="19">
        <v>6194</v>
      </c>
      <c r="C6197" s="179">
        <v>0</v>
      </c>
      <c r="D6197" s="179">
        <v>0</v>
      </c>
      <c r="E6197" s="179">
        <v>133244.63532179067</v>
      </c>
      <c r="F6197" s="179">
        <v>0</v>
      </c>
      <c r="G6197" s="179">
        <v>0</v>
      </c>
      <c r="H6197" s="179">
        <v>9747.7472424507741</v>
      </c>
      <c r="I6197" s="179">
        <v>0</v>
      </c>
      <c r="J6197" s="179">
        <v>0</v>
      </c>
      <c r="K6197" s="179">
        <v>0</v>
      </c>
      <c r="L6197" s="179">
        <v>0</v>
      </c>
      <c r="M6197" s="179">
        <v>16322.417560693688</v>
      </c>
      <c r="N6197" s="179">
        <v>0</v>
      </c>
      <c r="O6197" s="179">
        <v>0</v>
      </c>
      <c r="P6197" s="179">
        <v>0</v>
      </c>
      <c r="Q6197" s="179">
        <v>0</v>
      </c>
      <c r="R6197" s="180">
        <v>0</v>
      </c>
      <c r="S6197" s="180">
        <v>0</v>
      </c>
      <c r="T6197" s="180">
        <v>0</v>
      </c>
    </row>
    <row r="6198" spans="2:20" x14ac:dyDescent="0.3">
      <c r="B6198" s="19">
        <v>6195</v>
      </c>
      <c r="C6198" s="179">
        <v>1</v>
      </c>
      <c r="D6198" s="179">
        <v>237780.03763361817</v>
      </c>
      <c r="E6198" s="179">
        <v>846043.19086716708</v>
      </c>
      <c r="F6198" s="179">
        <v>0</v>
      </c>
      <c r="G6198" s="179">
        <v>0</v>
      </c>
      <c r="H6198" s="179">
        <v>180284.3100215217</v>
      </c>
      <c r="I6198" s="179">
        <v>0</v>
      </c>
      <c r="J6198" s="179">
        <v>0</v>
      </c>
      <c r="K6198" s="179">
        <v>0</v>
      </c>
      <c r="L6198" s="179">
        <v>0</v>
      </c>
      <c r="M6198" s="179">
        <v>8769.2723672062202</v>
      </c>
      <c r="N6198" s="179">
        <v>0</v>
      </c>
      <c r="O6198" s="179">
        <v>0</v>
      </c>
      <c r="P6198" s="179">
        <v>0</v>
      </c>
      <c r="Q6198" s="179">
        <v>0</v>
      </c>
      <c r="R6198" s="180">
        <v>0</v>
      </c>
      <c r="S6198" s="180">
        <v>0</v>
      </c>
      <c r="T6198" s="180">
        <v>237780.03763361817</v>
      </c>
    </row>
    <row r="6199" spans="2:20" x14ac:dyDescent="0.3">
      <c r="B6199" s="19">
        <v>6196</v>
      </c>
      <c r="C6199" s="179">
        <v>0</v>
      </c>
      <c r="D6199" s="179">
        <v>0</v>
      </c>
      <c r="E6199" s="179">
        <v>17479.057072180694</v>
      </c>
      <c r="F6199" s="179">
        <v>0</v>
      </c>
      <c r="G6199" s="179">
        <v>0</v>
      </c>
      <c r="H6199" s="179">
        <v>10787.047318245901</v>
      </c>
      <c r="I6199" s="179">
        <v>0</v>
      </c>
      <c r="J6199" s="179">
        <v>0</v>
      </c>
      <c r="K6199" s="179">
        <v>0</v>
      </c>
      <c r="L6199" s="179">
        <v>0</v>
      </c>
      <c r="M6199" s="179">
        <v>53211.01080503207</v>
      </c>
      <c r="N6199" s="179">
        <v>0</v>
      </c>
      <c r="O6199" s="179">
        <v>0</v>
      </c>
      <c r="P6199" s="179">
        <v>0</v>
      </c>
      <c r="Q6199" s="179">
        <v>0</v>
      </c>
      <c r="R6199" s="180">
        <v>0</v>
      </c>
      <c r="S6199" s="180">
        <v>0</v>
      </c>
      <c r="T6199" s="180">
        <v>0</v>
      </c>
    </row>
    <row r="6200" spans="2:20" x14ac:dyDescent="0.3">
      <c r="B6200" s="19">
        <v>6197</v>
      </c>
      <c r="C6200" s="179">
        <v>0</v>
      </c>
      <c r="D6200" s="179">
        <v>0</v>
      </c>
      <c r="E6200" s="179">
        <v>15904.525184641092</v>
      </c>
      <c r="F6200" s="179">
        <v>0</v>
      </c>
      <c r="G6200" s="179">
        <v>0</v>
      </c>
      <c r="H6200" s="179">
        <v>38079.232530025365</v>
      </c>
      <c r="I6200" s="179">
        <v>0</v>
      </c>
      <c r="J6200" s="179">
        <v>0</v>
      </c>
      <c r="K6200" s="179">
        <v>0</v>
      </c>
      <c r="L6200" s="179">
        <v>0</v>
      </c>
      <c r="M6200" s="179">
        <v>8272.8071953035069</v>
      </c>
      <c r="N6200" s="179">
        <v>0</v>
      </c>
      <c r="O6200" s="179">
        <v>0</v>
      </c>
      <c r="P6200" s="179">
        <v>0</v>
      </c>
      <c r="Q6200" s="179">
        <v>0</v>
      </c>
      <c r="R6200" s="180">
        <v>0</v>
      </c>
      <c r="S6200" s="180">
        <v>0</v>
      </c>
      <c r="T6200" s="180">
        <v>0</v>
      </c>
    </row>
    <row r="6201" spans="2:20" x14ac:dyDescent="0.3">
      <c r="B6201" s="19">
        <v>6198</v>
      </c>
      <c r="C6201" s="179">
        <v>0</v>
      </c>
      <c r="D6201" s="179">
        <v>0</v>
      </c>
      <c r="E6201" s="179">
        <v>75734.133107969945</v>
      </c>
      <c r="F6201" s="179">
        <v>0</v>
      </c>
      <c r="G6201" s="179">
        <v>0</v>
      </c>
      <c r="H6201" s="179">
        <v>130704.53178645761</v>
      </c>
      <c r="I6201" s="179">
        <v>0</v>
      </c>
      <c r="J6201" s="179">
        <v>0</v>
      </c>
      <c r="K6201" s="179">
        <v>0</v>
      </c>
      <c r="L6201" s="179">
        <v>0</v>
      </c>
      <c r="M6201" s="179">
        <v>109791.00435587703</v>
      </c>
      <c r="N6201" s="179">
        <v>0</v>
      </c>
      <c r="O6201" s="179">
        <v>0</v>
      </c>
      <c r="P6201" s="179">
        <v>0</v>
      </c>
      <c r="Q6201" s="179">
        <v>0</v>
      </c>
      <c r="R6201" s="180">
        <v>0</v>
      </c>
      <c r="S6201" s="180">
        <v>0</v>
      </c>
      <c r="T6201" s="180">
        <v>0</v>
      </c>
    </row>
    <row r="6202" spans="2:20" x14ac:dyDescent="0.3">
      <c r="B6202" s="19">
        <v>6199</v>
      </c>
      <c r="C6202" s="179">
        <v>0</v>
      </c>
      <c r="D6202" s="179">
        <v>0</v>
      </c>
      <c r="E6202" s="179">
        <v>79145.698449710428</v>
      </c>
      <c r="F6202" s="179">
        <v>0</v>
      </c>
      <c r="G6202" s="179">
        <v>0</v>
      </c>
      <c r="H6202" s="179">
        <v>17492.33185420464</v>
      </c>
      <c r="I6202" s="179">
        <v>0</v>
      </c>
      <c r="J6202" s="179">
        <v>0</v>
      </c>
      <c r="K6202" s="179">
        <v>0</v>
      </c>
      <c r="L6202" s="179">
        <v>0</v>
      </c>
      <c r="M6202" s="179">
        <v>166958.19930728595</v>
      </c>
      <c r="N6202" s="179">
        <v>0</v>
      </c>
      <c r="O6202" s="179">
        <v>0</v>
      </c>
      <c r="P6202" s="179">
        <v>0</v>
      </c>
      <c r="Q6202" s="179">
        <v>0</v>
      </c>
      <c r="R6202" s="180">
        <v>0</v>
      </c>
      <c r="S6202" s="180">
        <v>0</v>
      </c>
      <c r="T6202" s="180">
        <v>0</v>
      </c>
    </row>
    <row r="6203" spans="2:20" x14ac:dyDescent="0.3">
      <c r="B6203" s="19">
        <v>6200</v>
      </c>
      <c r="C6203" s="179">
        <v>0</v>
      </c>
      <c r="D6203" s="179">
        <v>0</v>
      </c>
      <c r="E6203" s="179">
        <v>119972.86186628731</v>
      </c>
      <c r="F6203" s="179">
        <v>0</v>
      </c>
      <c r="G6203" s="179">
        <v>0</v>
      </c>
      <c r="H6203" s="179">
        <v>562895.8102098566</v>
      </c>
      <c r="I6203" s="179">
        <v>0</v>
      </c>
      <c r="J6203" s="179">
        <v>0</v>
      </c>
      <c r="K6203" s="179">
        <v>0</v>
      </c>
      <c r="L6203" s="179">
        <v>0</v>
      </c>
      <c r="M6203" s="179">
        <v>27191.317156847937</v>
      </c>
      <c r="N6203" s="179">
        <v>0</v>
      </c>
      <c r="O6203" s="179">
        <v>0</v>
      </c>
      <c r="P6203" s="179">
        <v>0</v>
      </c>
      <c r="Q6203" s="179">
        <v>0</v>
      </c>
      <c r="R6203" s="180">
        <v>0</v>
      </c>
      <c r="S6203" s="180">
        <v>0</v>
      </c>
      <c r="T6203" s="180">
        <v>0</v>
      </c>
    </row>
    <row r="6204" spans="2:20" x14ac:dyDescent="0.3">
      <c r="B6204" s="19">
        <v>6201</v>
      </c>
      <c r="C6204" s="179">
        <v>1</v>
      </c>
      <c r="D6204" s="179">
        <v>15549.319509636049</v>
      </c>
      <c r="E6204" s="179">
        <v>370491.54171057785</v>
      </c>
      <c r="F6204" s="179">
        <v>0</v>
      </c>
      <c r="G6204" s="179">
        <v>0</v>
      </c>
      <c r="H6204" s="179">
        <v>11239.967717292606</v>
      </c>
      <c r="I6204" s="179">
        <v>0</v>
      </c>
      <c r="J6204" s="179">
        <v>0</v>
      </c>
      <c r="K6204" s="179">
        <v>0</v>
      </c>
      <c r="L6204" s="179">
        <v>0</v>
      </c>
      <c r="M6204" s="179">
        <v>178254.34626717973</v>
      </c>
      <c r="N6204" s="179">
        <v>0</v>
      </c>
      <c r="O6204" s="179">
        <v>0</v>
      </c>
      <c r="P6204" s="179">
        <v>0</v>
      </c>
      <c r="Q6204" s="179">
        <v>0</v>
      </c>
      <c r="R6204" s="180">
        <v>0</v>
      </c>
      <c r="S6204" s="180">
        <v>0</v>
      </c>
      <c r="T6204" s="180">
        <v>15549.319509636049</v>
      </c>
    </row>
    <row r="6205" spans="2:20" x14ac:dyDescent="0.3">
      <c r="B6205" s="19">
        <v>6202</v>
      </c>
      <c r="C6205" s="179">
        <v>0</v>
      </c>
      <c r="D6205" s="179">
        <v>0</v>
      </c>
      <c r="E6205" s="179">
        <v>528327.49261062592</v>
      </c>
      <c r="F6205" s="179">
        <v>0</v>
      </c>
      <c r="G6205" s="179">
        <v>0</v>
      </c>
      <c r="H6205" s="179">
        <v>31040.537220051687</v>
      </c>
      <c r="I6205" s="179">
        <v>0</v>
      </c>
      <c r="J6205" s="179">
        <v>0</v>
      </c>
      <c r="K6205" s="179">
        <v>0</v>
      </c>
      <c r="L6205" s="179">
        <v>0</v>
      </c>
      <c r="M6205" s="179">
        <v>103991.37340707923</v>
      </c>
      <c r="N6205" s="179">
        <v>0</v>
      </c>
      <c r="O6205" s="179">
        <v>0</v>
      </c>
      <c r="P6205" s="179">
        <v>0</v>
      </c>
      <c r="Q6205" s="179">
        <v>0</v>
      </c>
      <c r="R6205" s="180">
        <v>0</v>
      </c>
      <c r="S6205" s="180">
        <v>0</v>
      </c>
      <c r="T6205" s="180">
        <v>0</v>
      </c>
    </row>
    <row r="6206" spans="2:20" x14ac:dyDescent="0.3">
      <c r="B6206" s="19">
        <v>6203</v>
      </c>
      <c r="C6206" s="179">
        <v>0</v>
      </c>
      <c r="D6206" s="179">
        <v>0</v>
      </c>
      <c r="E6206" s="179">
        <v>56811.320544222275</v>
      </c>
      <c r="F6206" s="179">
        <v>0</v>
      </c>
      <c r="G6206" s="179">
        <v>0</v>
      </c>
      <c r="H6206" s="179">
        <v>306761.19772990822</v>
      </c>
      <c r="I6206" s="179">
        <v>0</v>
      </c>
      <c r="J6206" s="179">
        <v>0</v>
      </c>
      <c r="K6206" s="179">
        <v>0</v>
      </c>
      <c r="L6206" s="179">
        <v>0</v>
      </c>
      <c r="M6206" s="179">
        <v>28026.392154498735</v>
      </c>
      <c r="N6206" s="179">
        <v>0</v>
      </c>
      <c r="O6206" s="179">
        <v>0</v>
      </c>
      <c r="P6206" s="179">
        <v>0</v>
      </c>
      <c r="Q6206" s="179">
        <v>0</v>
      </c>
      <c r="R6206" s="180">
        <v>0</v>
      </c>
      <c r="S6206" s="180">
        <v>0</v>
      </c>
      <c r="T6206" s="180">
        <v>0</v>
      </c>
    </row>
    <row r="6207" spans="2:20" x14ac:dyDescent="0.3">
      <c r="B6207" s="19">
        <v>6204</v>
      </c>
      <c r="C6207" s="179">
        <v>0</v>
      </c>
      <c r="D6207" s="179">
        <v>0</v>
      </c>
      <c r="E6207" s="179">
        <v>21874.403445955475</v>
      </c>
      <c r="F6207" s="179">
        <v>0</v>
      </c>
      <c r="G6207" s="179">
        <v>0</v>
      </c>
      <c r="H6207" s="179">
        <v>74894.003559630044</v>
      </c>
      <c r="I6207" s="179">
        <v>0</v>
      </c>
      <c r="J6207" s="179">
        <v>0</v>
      </c>
      <c r="K6207" s="179">
        <v>0</v>
      </c>
      <c r="L6207" s="179">
        <v>0</v>
      </c>
      <c r="M6207" s="179">
        <v>132883.44471580678</v>
      </c>
      <c r="N6207" s="179">
        <v>0</v>
      </c>
      <c r="O6207" s="179">
        <v>0</v>
      </c>
      <c r="P6207" s="179">
        <v>0</v>
      </c>
      <c r="Q6207" s="179">
        <v>0</v>
      </c>
      <c r="R6207" s="180">
        <v>0</v>
      </c>
      <c r="S6207" s="180">
        <v>0</v>
      </c>
      <c r="T6207" s="180">
        <v>0</v>
      </c>
    </row>
    <row r="6208" spans="2:20" x14ac:dyDescent="0.3">
      <c r="B6208" s="19">
        <v>6205</v>
      </c>
      <c r="C6208" s="179">
        <v>0</v>
      </c>
      <c r="D6208" s="179">
        <v>0</v>
      </c>
      <c r="E6208" s="179">
        <v>419709.05581144185</v>
      </c>
      <c r="F6208" s="179">
        <v>0</v>
      </c>
      <c r="G6208" s="179">
        <v>0</v>
      </c>
      <c r="H6208" s="179">
        <v>142623.22620681694</v>
      </c>
      <c r="I6208" s="179">
        <v>0</v>
      </c>
      <c r="J6208" s="179">
        <v>0</v>
      </c>
      <c r="K6208" s="179">
        <v>0</v>
      </c>
      <c r="L6208" s="179">
        <v>0</v>
      </c>
      <c r="M6208" s="179">
        <v>82387.910601419222</v>
      </c>
      <c r="N6208" s="179">
        <v>0</v>
      </c>
      <c r="O6208" s="179">
        <v>0</v>
      </c>
      <c r="P6208" s="179">
        <v>0</v>
      </c>
      <c r="Q6208" s="179">
        <v>0</v>
      </c>
      <c r="R6208" s="180">
        <v>0</v>
      </c>
      <c r="S6208" s="180">
        <v>0</v>
      </c>
      <c r="T6208" s="180">
        <v>0</v>
      </c>
    </row>
    <row r="6209" spans="2:20" x14ac:dyDescent="0.3">
      <c r="B6209" s="19">
        <v>6206</v>
      </c>
      <c r="C6209" s="179">
        <v>0</v>
      </c>
      <c r="D6209" s="179">
        <v>0</v>
      </c>
      <c r="E6209" s="179">
        <v>14816.819713725821</v>
      </c>
      <c r="F6209" s="179">
        <v>0</v>
      </c>
      <c r="G6209" s="179">
        <v>0</v>
      </c>
      <c r="H6209" s="179">
        <v>297353.32234921621</v>
      </c>
      <c r="I6209" s="179">
        <v>0</v>
      </c>
      <c r="J6209" s="179">
        <v>0</v>
      </c>
      <c r="K6209" s="179">
        <v>0</v>
      </c>
      <c r="L6209" s="179">
        <v>0</v>
      </c>
      <c r="M6209" s="179">
        <v>246423.01181957853</v>
      </c>
      <c r="N6209" s="179">
        <v>0</v>
      </c>
      <c r="O6209" s="179">
        <v>0</v>
      </c>
      <c r="P6209" s="179">
        <v>0</v>
      </c>
      <c r="Q6209" s="179">
        <v>0</v>
      </c>
      <c r="R6209" s="180">
        <v>0</v>
      </c>
      <c r="S6209" s="180">
        <v>0</v>
      </c>
      <c r="T6209" s="180">
        <v>0</v>
      </c>
    </row>
    <row r="6210" spans="2:20" x14ac:dyDescent="0.3">
      <c r="B6210" s="19">
        <v>6207</v>
      </c>
      <c r="C6210" s="179">
        <v>0</v>
      </c>
      <c r="D6210" s="179">
        <v>0</v>
      </c>
      <c r="E6210" s="179">
        <v>22613.157576139991</v>
      </c>
      <c r="F6210" s="179">
        <v>0</v>
      </c>
      <c r="G6210" s="179">
        <v>0</v>
      </c>
      <c r="H6210" s="179">
        <v>1033792.0698353963</v>
      </c>
      <c r="I6210" s="179">
        <v>0</v>
      </c>
      <c r="J6210" s="179">
        <v>0</v>
      </c>
      <c r="K6210" s="179">
        <v>0</v>
      </c>
      <c r="L6210" s="179">
        <v>0</v>
      </c>
      <c r="M6210" s="179">
        <v>37717.825966204953</v>
      </c>
      <c r="N6210" s="179">
        <v>0</v>
      </c>
      <c r="O6210" s="179">
        <v>0</v>
      </c>
      <c r="P6210" s="179">
        <v>0</v>
      </c>
      <c r="Q6210" s="179">
        <v>0</v>
      </c>
      <c r="R6210" s="180">
        <v>0</v>
      </c>
      <c r="S6210" s="180">
        <v>0</v>
      </c>
      <c r="T6210" s="180">
        <v>0</v>
      </c>
    </row>
    <row r="6211" spans="2:20" x14ac:dyDescent="0.3">
      <c r="B6211" s="19">
        <v>6208</v>
      </c>
      <c r="C6211" s="179">
        <v>0</v>
      </c>
      <c r="D6211" s="179">
        <v>0</v>
      </c>
      <c r="E6211" s="179">
        <v>260140.82410833213</v>
      </c>
      <c r="F6211" s="179">
        <v>0</v>
      </c>
      <c r="G6211" s="179">
        <v>0</v>
      </c>
      <c r="H6211" s="179">
        <v>41350.635760733792</v>
      </c>
      <c r="I6211" s="179">
        <v>0</v>
      </c>
      <c r="J6211" s="179">
        <v>0</v>
      </c>
      <c r="K6211" s="179">
        <v>0</v>
      </c>
      <c r="L6211" s="179">
        <v>0</v>
      </c>
      <c r="M6211" s="179">
        <v>301534.65301290568</v>
      </c>
      <c r="N6211" s="179">
        <v>0</v>
      </c>
      <c r="O6211" s="179">
        <v>0</v>
      </c>
      <c r="P6211" s="179">
        <v>0</v>
      </c>
      <c r="Q6211" s="179">
        <v>0</v>
      </c>
      <c r="R6211" s="180">
        <v>0</v>
      </c>
      <c r="S6211" s="180">
        <v>0</v>
      </c>
      <c r="T6211" s="180">
        <v>0</v>
      </c>
    </row>
    <row r="6212" spans="2:20" x14ac:dyDescent="0.3">
      <c r="B6212" s="19">
        <v>6209</v>
      </c>
      <c r="C6212" s="179">
        <v>0</v>
      </c>
      <c r="D6212" s="179">
        <v>0</v>
      </c>
      <c r="E6212" s="179">
        <v>29494.732132322966</v>
      </c>
      <c r="F6212" s="179">
        <v>0</v>
      </c>
      <c r="G6212" s="179">
        <v>0</v>
      </c>
      <c r="H6212" s="179">
        <v>78201.292500454787</v>
      </c>
      <c r="I6212" s="179">
        <v>0</v>
      </c>
      <c r="J6212" s="179">
        <v>0</v>
      </c>
      <c r="K6212" s="179">
        <v>0</v>
      </c>
      <c r="L6212" s="179">
        <v>0</v>
      </c>
      <c r="M6212" s="179">
        <v>159090.44004471748</v>
      </c>
      <c r="N6212" s="179">
        <v>0</v>
      </c>
      <c r="O6212" s="179">
        <v>0</v>
      </c>
      <c r="P6212" s="179">
        <v>0</v>
      </c>
      <c r="Q6212" s="179">
        <v>0</v>
      </c>
      <c r="R6212" s="180">
        <v>0</v>
      </c>
      <c r="S6212" s="180">
        <v>0</v>
      </c>
      <c r="T6212" s="180">
        <v>0</v>
      </c>
    </row>
    <row r="6213" spans="2:20" x14ac:dyDescent="0.3">
      <c r="B6213" s="19">
        <v>6210</v>
      </c>
      <c r="C6213" s="179">
        <v>0</v>
      </c>
      <c r="D6213" s="179">
        <v>0</v>
      </c>
      <c r="E6213" s="179">
        <v>33637.856965349398</v>
      </c>
      <c r="F6213" s="179">
        <v>0</v>
      </c>
      <c r="G6213" s="179">
        <v>0</v>
      </c>
      <c r="H6213" s="179">
        <v>128520.43762513105</v>
      </c>
      <c r="I6213" s="179">
        <v>0</v>
      </c>
      <c r="J6213" s="179">
        <v>0</v>
      </c>
      <c r="K6213" s="179">
        <v>0</v>
      </c>
      <c r="L6213" s="179">
        <v>0</v>
      </c>
      <c r="M6213" s="179">
        <v>26827.430101310536</v>
      </c>
      <c r="N6213" s="179">
        <v>0</v>
      </c>
      <c r="O6213" s="179">
        <v>0</v>
      </c>
      <c r="P6213" s="179">
        <v>0</v>
      </c>
      <c r="Q6213" s="179">
        <v>0</v>
      </c>
      <c r="R6213" s="180">
        <v>0</v>
      </c>
      <c r="S6213" s="180">
        <v>0</v>
      </c>
      <c r="T6213" s="180">
        <v>0</v>
      </c>
    </row>
    <row r="6214" spans="2:20" x14ac:dyDescent="0.3">
      <c r="B6214" s="19">
        <v>6211</v>
      </c>
      <c r="C6214" s="179">
        <v>0</v>
      </c>
      <c r="D6214" s="179">
        <v>0</v>
      </c>
      <c r="E6214" s="179">
        <v>2176.9989364978455</v>
      </c>
      <c r="F6214" s="179">
        <v>0</v>
      </c>
      <c r="G6214" s="179">
        <v>0</v>
      </c>
      <c r="H6214" s="179">
        <v>20614.469998294997</v>
      </c>
      <c r="I6214" s="179">
        <v>0</v>
      </c>
      <c r="J6214" s="179">
        <v>0</v>
      </c>
      <c r="K6214" s="179">
        <v>0</v>
      </c>
      <c r="L6214" s="179">
        <v>0</v>
      </c>
      <c r="M6214" s="179">
        <v>35327.155936000781</v>
      </c>
      <c r="N6214" s="179">
        <v>0</v>
      </c>
      <c r="O6214" s="179">
        <v>0</v>
      </c>
      <c r="P6214" s="179">
        <v>0</v>
      </c>
      <c r="Q6214" s="179">
        <v>0</v>
      </c>
      <c r="R6214" s="180">
        <v>0</v>
      </c>
      <c r="S6214" s="180">
        <v>0</v>
      </c>
      <c r="T6214" s="180">
        <v>0</v>
      </c>
    </row>
    <row r="6215" spans="2:20" x14ac:dyDescent="0.3">
      <c r="B6215" s="19">
        <v>6212</v>
      </c>
      <c r="C6215" s="179">
        <v>0</v>
      </c>
      <c r="D6215" s="179">
        <v>0</v>
      </c>
      <c r="E6215" s="179">
        <v>68902.684194899892</v>
      </c>
      <c r="F6215" s="179">
        <v>0</v>
      </c>
      <c r="G6215" s="179">
        <v>0</v>
      </c>
      <c r="H6215" s="179">
        <v>9004.6788443738496</v>
      </c>
      <c r="I6215" s="179">
        <v>0</v>
      </c>
      <c r="J6215" s="179">
        <v>0</v>
      </c>
      <c r="K6215" s="179">
        <v>0</v>
      </c>
      <c r="L6215" s="179">
        <v>0</v>
      </c>
      <c r="M6215" s="179">
        <v>552628.91867753456</v>
      </c>
      <c r="N6215" s="179">
        <v>0</v>
      </c>
      <c r="O6215" s="179">
        <v>0</v>
      </c>
      <c r="P6215" s="179">
        <v>0</v>
      </c>
      <c r="Q6215" s="179">
        <v>0</v>
      </c>
      <c r="R6215" s="180">
        <v>0</v>
      </c>
      <c r="S6215" s="180">
        <v>0</v>
      </c>
      <c r="T6215" s="180">
        <v>0</v>
      </c>
    </row>
    <row r="6216" spans="2:20" x14ac:dyDescent="0.3">
      <c r="B6216" s="19">
        <v>6213</v>
      </c>
      <c r="C6216" s="179">
        <v>0</v>
      </c>
      <c r="D6216" s="179">
        <v>0</v>
      </c>
      <c r="E6216" s="179">
        <v>137807.69426794167</v>
      </c>
      <c r="F6216" s="179">
        <v>0</v>
      </c>
      <c r="G6216" s="179">
        <v>0</v>
      </c>
      <c r="H6216" s="179">
        <v>19741.796064676579</v>
      </c>
      <c r="I6216" s="179">
        <v>0</v>
      </c>
      <c r="J6216" s="179">
        <v>0</v>
      </c>
      <c r="K6216" s="179">
        <v>0</v>
      </c>
      <c r="L6216" s="179">
        <v>0</v>
      </c>
      <c r="M6216" s="179">
        <v>382273.08370081754</v>
      </c>
      <c r="N6216" s="179">
        <v>0</v>
      </c>
      <c r="O6216" s="179">
        <v>0</v>
      </c>
      <c r="P6216" s="179">
        <v>0</v>
      </c>
      <c r="Q6216" s="179">
        <v>0</v>
      </c>
      <c r="R6216" s="180">
        <v>0</v>
      </c>
      <c r="S6216" s="180">
        <v>0</v>
      </c>
      <c r="T6216" s="180">
        <v>0</v>
      </c>
    </row>
    <row r="6217" spans="2:20" x14ac:dyDescent="0.3">
      <c r="B6217" s="19">
        <v>6214</v>
      </c>
      <c r="C6217" s="179">
        <v>0</v>
      </c>
      <c r="D6217" s="179">
        <v>0</v>
      </c>
      <c r="E6217" s="179">
        <v>16490.549539342734</v>
      </c>
      <c r="F6217" s="179">
        <v>0</v>
      </c>
      <c r="G6217" s="179">
        <v>0</v>
      </c>
      <c r="H6217" s="179">
        <v>193567.66821238314</v>
      </c>
      <c r="I6217" s="179">
        <v>0</v>
      </c>
      <c r="J6217" s="179">
        <v>0</v>
      </c>
      <c r="K6217" s="179">
        <v>0</v>
      </c>
      <c r="L6217" s="179">
        <v>0</v>
      </c>
      <c r="M6217" s="179">
        <v>148193.84514025284</v>
      </c>
      <c r="N6217" s="179">
        <v>0</v>
      </c>
      <c r="O6217" s="179">
        <v>0</v>
      </c>
      <c r="P6217" s="179">
        <v>0</v>
      </c>
      <c r="Q6217" s="179">
        <v>0</v>
      </c>
      <c r="R6217" s="180">
        <v>0</v>
      </c>
      <c r="S6217" s="180">
        <v>0</v>
      </c>
      <c r="T6217" s="180">
        <v>0</v>
      </c>
    </row>
    <row r="6218" spans="2:20" x14ac:dyDescent="0.3">
      <c r="B6218" s="19">
        <v>6215</v>
      </c>
      <c r="C6218" s="179">
        <v>0</v>
      </c>
      <c r="D6218" s="179">
        <v>0</v>
      </c>
      <c r="E6218" s="179">
        <v>28411.262835629965</v>
      </c>
      <c r="F6218" s="179">
        <v>0</v>
      </c>
      <c r="G6218" s="179">
        <v>0</v>
      </c>
      <c r="H6218" s="179">
        <v>207348.47980581105</v>
      </c>
      <c r="I6218" s="179">
        <v>0</v>
      </c>
      <c r="J6218" s="179">
        <v>0</v>
      </c>
      <c r="K6218" s="179">
        <v>0</v>
      </c>
      <c r="L6218" s="179">
        <v>0</v>
      </c>
      <c r="M6218" s="179">
        <v>32334.668304712231</v>
      </c>
      <c r="N6218" s="179">
        <v>0</v>
      </c>
      <c r="O6218" s="179">
        <v>0</v>
      </c>
      <c r="P6218" s="179">
        <v>0</v>
      </c>
      <c r="Q6218" s="179">
        <v>0</v>
      </c>
      <c r="R6218" s="180">
        <v>0</v>
      </c>
      <c r="S6218" s="180">
        <v>0</v>
      </c>
      <c r="T6218" s="180">
        <v>0</v>
      </c>
    </row>
    <row r="6219" spans="2:20" x14ac:dyDescent="0.3">
      <c r="B6219" s="19">
        <v>6216</v>
      </c>
      <c r="C6219" s="179">
        <v>0</v>
      </c>
      <c r="D6219" s="179">
        <v>0</v>
      </c>
      <c r="E6219" s="179">
        <v>192936.09774789284</v>
      </c>
      <c r="F6219" s="179">
        <v>0</v>
      </c>
      <c r="G6219" s="179">
        <v>0</v>
      </c>
      <c r="H6219" s="179">
        <v>10813.62060924614</v>
      </c>
      <c r="I6219" s="179">
        <v>0</v>
      </c>
      <c r="J6219" s="179">
        <v>0</v>
      </c>
      <c r="K6219" s="179">
        <v>0</v>
      </c>
      <c r="L6219" s="179">
        <v>0</v>
      </c>
      <c r="M6219" s="179">
        <v>36296.57526782577</v>
      </c>
      <c r="N6219" s="179">
        <v>0</v>
      </c>
      <c r="O6219" s="179">
        <v>0</v>
      </c>
      <c r="P6219" s="179">
        <v>0</v>
      </c>
      <c r="Q6219" s="179">
        <v>0</v>
      </c>
      <c r="R6219" s="180">
        <v>0</v>
      </c>
      <c r="S6219" s="180">
        <v>0</v>
      </c>
      <c r="T6219" s="180">
        <v>0</v>
      </c>
    </row>
    <row r="6220" spans="2:20" x14ac:dyDescent="0.3">
      <c r="B6220" s="19">
        <v>6217</v>
      </c>
      <c r="C6220" s="179">
        <v>0</v>
      </c>
      <c r="D6220" s="179">
        <v>0</v>
      </c>
      <c r="E6220" s="179">
        <v>1271851.9513470228</v>
      </c>
      <c r="F6220" s="179">
        <v>0</v>
      </c>
      <c r="G6220" s="179">
        <v>0</v>
      </c>
      <c r="H6220" s="179">
        <v>55586.438867856414</v>
      </c>
      <c r="I6220" s="179">
        <v>0</v>
      </c>
      <c r="J6220" s="179">
        <v>0</v>
      </c>
      <c r="K6220" s="179">
        <v>0</v>
      </c>
      <c r="L6220" s="179">
        <v>0</v>
      </c>
      <c r="M6220" s="179">
        <v>41078.289714207815</v>
      </c>
      <c r="N6220" s="179">
        <v>0</v>
      </c>
      <c r="O6220" s="179">
        <v>0</v>
      </c>
      <c r="P6220" s="179">
        <v>0</v>
      </c>
      <c r="Q6220" s="179">
        <v>0</v>
      </c>
      <c r="R6220" s="180">
        <v>0</v>
      </c>
      <c r="S6220" s="180">
        <v>0</v>
      </c>
      <c r="T6220" s="180">
        <v>0</v>
      </c>
    </row>
    <row r="6221" spans="2:20" x14ac:dyDescent="0.3">
      <c r="B6221" s="19">
        <v>6218</v>
      </c>
      <c r="C6221" s="179">
        <v>0</v>
      </c>
      <c r="D6221" s="179">
        <v>0</v>
      </c>
      <c r="E6221" s="179">
        <v>4960.6291499106565</v>
      </c>
      <c r="F6221" s="179">
        <v>0</v>
      </c>
      <c r="G6221" s="179">
        <v>0</v>
      </c>
      <c r="H6221" s="179">
        <v>67783.286739508621</v>
      </c>
      <c r="I6221" s="179">
        <v>0</v>
      </c>
      <c r="J6221" s="179">
        <v>0</v>
      </c>
      <c r="K6221" s="179">
        <v>0</v>
      </c>
      <c r="L6221" s="179">
        <v>0</v>
      </c>
      <c r="M6221" s="179">
        <v>35298.495624228177</v>
      </c>
      <c r="N6221" s="179">
        <v>0</v>
      </c>
      <c r="O6221" s="179">
        <v>0</v>
      </c>
      <c r="P6221" s="179">
        <v>0</v>
      </c>
      <c r="Q6221" s="179">
        <v>0</v>
      </c>
      <c r="R6221" s="180">
        <v>0</v>
      </c>
      <c r="S6221" s="180">
        <v>0</v>
      </c>
      <c r="T6221" s="180">
        <v>0</v>
      </c>
    </row>
    <row r="6222" spans="2:20" x14ac:dyDescent="0.3">
      <c r="B6222" s="19">
        <v>6219</v>
      </c>
      <c r="C6222" s="179">
        <v>0</v>
      </c>
      <c r="D6222" s="179">
        <v>0</v>
      </c>
      <c r="E6222" s="179">
        <v>29783.537479882325</v>
      </c>
      <c r="F6222" s="179">
        <v>0</v>
      </c>
      <c r="G6222" s="179">
        <v>0</v>
      </c>
      <c r="H6222" s="179">
        <v>226435.9262823012</v>
      </c>
      <c r="I6222" s="179">
        <v>0</v>
      </c>
      <c r="J6222" s="179">
        <v>0</v>
      </c>
      <c r="K6222" s="179">
        <v>0</v>
      </c>
      <c r="L6222" s="179">
        <v>0</v>
      </c>
      <c r="M6222" s="179">
        <v>10557.085719052942</v>
      </c>
      <c r="N6222" s="179">
        <v>0</v>
      </c>
      <c r="O6222" s="179">
        <v>0</v>
      </c>
      <c r="P6222" s="179">
        <v>0</v>
      </c>
      <c r="Q6222" s="179">
        <v>0</v>
      </c>
      <c r="R6222" s="180">
        <v>0</v>
      </c>
      <c r="S6222" s="180">
        <v>0</v>
      </c>
      <c r="T6222" s="180">
        <v>0</v>
      </c>
    </row>
    <row r="6223" spans="2:20" x14ac:dyDescent="0.3">
      <c r="B6223" s="19">
        <v>6220</v>
      </c>
      <c r="C6223" s="179">
        <v>1</v>
      </c>
      <c r="D6223" s="179">
        <v>20806.524495620197</v>
      </c>
      <c r="E6223" s="179">
        <v>82390.804516851233</v>
      </c>
      <c r="F6223" s="179">
        <v>0</v>
      </c>
      <c r="G6223" s="179">
        <v>0</v>
      </c>
      <c r="H6223" s="179">
        <v>33220.926654716699</v>
      </c>
      <c r="I6223" s="179">
        <v>0</v>
      </c>
      <c r="J6223" s="179">
        <v>0</v>
      </c>
      <c r="K6223" s="179">
        <v>0</v>
      </c>
      <c r="L6223" s="179">
        <v>0</v>
      </c>
      <c r="M6223" s="179">
        <v>21774.40694177556</v>
      </c>
      <c r="N6223" s="179">
        <v>0</v>
      </c>
      <c r="O6223" s="179">
        <v>0</v>
      </c>
      <c r="P6223" s="179">
        <v>0</v>
      </c>
      <c r="Q6223" s="179">
        <v>0</v>
      </c>
      <c r="R6223" s="180">
        <v>0</v>
      </c>
      <c r="S6223" s="180">
        <v>0</v>
      </c>
      <c r="T6223" s="180">
        <v>20806.524495620197</v>
      </c>
    </row>
    <row r="6224" spans="2:20" x14ac:dyDescent="0.3">
      <c r="B6224" s="19">
        <v>6221</v>
      </c>
      <c r="C6224" s="179">
        <v>0</v>
      </c>
      <c r="D6224" s="179">
        <v>0</v>
      </c>
      <c r="E6224" s="179">
        <v>64338.20184393636</v>
      </c>
      <c r="F6224" s="179">
        <v>0</v>
      </c>
      <c r="G6224" s="179">
        <v>0</v>
      </c>
      <c r="H6224" s="179">
        <v>38794.22014140043</v>
      </c>
      <c r="I6224" s="179">
        <v>0</v>
      </c>
      <c r="J6224" s="179">
        <v>0</v>
      </c>
      <c r="K6224" s="179">
        <v>0</v>
      </c>
      <c r="L6224" s="179">
        <v>0</v>
      </c>
      <c r="M6224" s="179">
        <v>83919.113434105544</v>
      </c>
      <c r="N6224" s="179">
        <v>0</v>
      </c>
      <c r="O6224" s="179">
        <v>0</v>
      </c>
      <c r="P6224" s="179">
        <v>0</v>
      </c>
      <c r="Q6224" s="179">
        <v>0</v>
      </c>
      <c r="R6224" s="180">
        <v>0</v>
      </c>
      <c r="S6224" s="180">
        <v>0</v>
      </c>
      <c r="T6224" s="180">
        <v>0</v>
      </c>
    </row>
    <row r="6225" spans="2:20" x14ac:dyDescent="0.3">
      <c r="B6225" s="19">
        <v>6222</v>
      </c>
      <c r="C6225" s="179">
        <v>0</v>
      </c>
      <c r="D6225" s="179">
        <v>0</v>
      </c>
      <c r="E6225" s="179">
        <v>80708.831131619765</v>
      </c>
      <c r="F6225" s="179">
        <v>0</v>
      </c>
      <c r="G6225" s="179">
        <v>0</v>
      </c>
      <c r="H6225" s="179">
        <v>170682.49513109162</v>
      </c>
      <c r="I6225" s="179">
        <v>0</v>
      </c>
      <c r="J6225" s="179">
        <v>0</v>
      </c>
      <c r="K6225" s="179">
        <v>0</v>
      </c>
      <c r="L6225" s="179">
        <v>0</v>
      </c>
      <c r="M6225" s="179">
        <v>22200.312495755352</v>
      </c>
      <c r="N6225" s="179">
        <v>0</v>
      </c>
      <c r="O6225" s="179">
        <v>0</v>
      </c>
      <c r="P6225" s="179">
        <v>0</v>
      </c>
      <c r="Q6225" s="179">
        <v>0</v>
      </c>
      <c r="R6225" s="180">
        <v>0</v>
      </c>
      <c r="S6225" s="180">
        <v>0</v>
      </c>
      <c r="T6225" s="180">
        <v>0</v>
      </c>
    </row>
    <row r="6226" spans="2:20" x14ac:dyDescent="0.3">
      <c r="B6226" s="19">
        <v>6223</v>
      </c>
      <c r="C6226" s="179">
        <v>0</v>
      </c>
      <c r="D6226" s="179">
        <v>0</v>
      </c>
      <c r="E6226" s="179">
        <v>105707.79798898</v>
      </c>
      <c r="F6226" s="179">
        <v>1</v>
      </c>
      <c r="G6226" s="179">
        <v>39348.44823281451</v>
      </c>
      <c r="H6226" s="179">
        <v>52699.835454723529</v>
      </c>
      <c r="I6226" s="179">
        <v>0</v>
      </c>
      <c r="J6226" s="179">
        <v>0</v>
      </c>
      <c r="K6226" s="179">
        <v>0</v>
      </c>
      <c r="L6226" s="179">
        <v>0</v>
      </c>
      <c r="M6226" s="179">
        <v>1995382.572888725</v>
      </c>
      <c r="N6226" s="179">
        <v>0</v>
      </c>
      <c r="O6226" s="179">
        <v>0</v>
      </c>
      <c r="P6226" s="179">
        <v>0</v>
      </c>
      <c r="Q6226" s="179">
        <v>0</v>
      </c>
      <c r="R6226" s="180">
        <v>0</v>
      </c>
      <c r="S6226" s="180">
        <v>0</v>
      </c>
      <c r="T6226" s="180">
        <v>0</v>
      </c>
    </row>
    <row r="6227" spans="2:20" x14ac:dyDescent="0.3">
      <c r="B6227" s="19">
        <v>6224</v>
      </c>
      <c r="C6227" s="179">
        <v>0</v>
      </c>
      <c r="D6227" s="179">
        <v>0</v>
      </c>
      <c r="E6227" s="179">
        <v>57034.460637876007</v>
      </c>
      <c r="F6227" s="179">
        <v>0</v>
      </c>
      <c r="G6227" s="179">
        <v>0</v>
      </c>
      <c r="H6227" s="179">
        <v>33386.257537573489</v>
      </c>
      <c r="I6227" s="179">
        <v>0</v>
      </c>
      <c r="J6227" s="179">
        <v>0</v>
      </c>
      <c r="K6227" s="179">
        <v>0</v>
      </c>
      <c r="L6227" s="179">
        <v>0</v>
      </c>
      <c r="M6227" s="179">
        <v>511135.62743307749</v>
      </c>
      <c r="N6227" s="179">
        <v>0</v>
      </c>
      <c r="O6227" s="179">
        <v>0</v>
      </c>
      <c r="P6227" s="179">
        <v>0</v>
      </c>
      <c r="Q6227" s="179">
        <v>0</v>
      </c>
      <c r="R6227" s="180">
        <v>0</v>
      </c>
      <c r="S6227" s="180">
        <v>0</v>
      </c>
      <c r="T6227" s="180">
        <v>0</v>
      </c>
    </row>
    <row r="6228" spans="2:20" x14ac:dyDescent="0.3">
      <c r="B6228" s="19">
        <v>6225</v>
      </c>
      <c r="C6228" s="179">
        <v>0</v>
      </c>
      <c r="D6228" s="179">
        <v>0</v>
      </c>
      <c r="E6228" s="179">
        <v>519459.60892894911</v>
      </c>
      <c r="F6228" s="179">
        <v>0</v>
      </c>
      <c r="G6228" s="179">
        <v>0</v>
      </c>
      <c r="H6228" s="179">
        <v>2738825.3902983423</v>
      </c>
      <c r="I6228" s="179">
        <v>0</v>
      </c>
      <c r="J6228" s="179">
        <v>0</v>
      </c>
      <c r="K6228" s="179">
        <v>0</v>
      </c>
      <c r="L6228" s="179">
        <v>0</v>
      </c>
      <c r="M6228" s="179">
        <v>66946.624992107987</v>
      </c>
      <c r="N6228" s="179">
        <v>0</v>
      </c>
      <c r="O6228" s="179">
        <v>0</v>
      </c>
      <c r="P6228" s="179">
        <v>0</v>
      </c>
      <c r="Q6228" s="179">
        <v>0</v>
      </c>
      <c r="R6228" s="180">
        <v>0</v>
      </c>
      <c r="S6228" s="180">
        <v>0</v>
      </c>
      <c r="T6228" s="180">
        <v>0</v>
      </c>
    </row>
    <row r="6229" spans="2:20" x14ac:dyDescent="0.3">
      <c r="B6229" s="19">
        <v>6226</v>
      </c>
      <c r="C6229" s="179">
        <v>0</v>
      </c>
      <c r="D6229" s="179">
        <v>0</v>
      </c>
      <c r="E6229" s="179">
        <v>213132.31885801649</v>
      </c>
      <c r="F6229" s="179">
        <v>0</v>
      </c>
      <c r="G6229" s="179">
        <v>0</v>
      </c>
      <c r="H6229" s="179">
        <v>19835.658656463587</v>
      </c>
      <c r="I6229" s="179">
        <v>0</v>
      </c>
      <c r="J6229" s="179">
        <v>0</v>
      </c>
      <c r="K6229" s="179">
        <v>0</v>
      </c>
      <c r="L6229" s="179">
        <v>0</v>
      </c>
      <c r="M6229" s="179">
        <v>103596.9992934445</v>
      </c>
      <c r="N6229" s="179">
        <v>0</v>
      </c>
      <c r="O6229" s="179">
        <v>0</v>
      </c>
      <c r="P6229" s="179">
        <v>0</v>
      </c>
      <c r="Q6229" s="179">
        <v>0</v>
      </c>
      <c r="R6229" s="180">
        <v>0</v>
      </c>
      <c r="S6229" s="180">
        <v>0</v>
      </c>
      <c r="T6229" s="180">
        <v>0</v>
      </c>
    </row>
    <row r="6230" spans="2:20" x14ac:dyDescent="0.3">
      <c r="B6230" s="19">
        <v>6227</v>
      </c>
      <c r="C6230" s="179">
        <v>0</v>
      </c>
      <c r="D6230" s="179">
        <v>0</v>
      </c>
      <c r="E6230" s="179">
        <v>154041.61955690931</v>
      </c>
      <c r="F6230" s="179">
        <v>0</v>
      </c>
      <c r="G6230" s="179">
        <v>0</v>
      </c>
      <c r="H6230" s="179">
        <v>105949.96259869676</v>
      </c>
      <c r="I6230" s="179">
        <v>0</v>
      </c>
      <c r="J6230" s="179">
        <v>0</v>
      </c>
      <c r="K6230" s="179">
        <v>0</v>
      </c>
      <c r="L6230" s="179">
        <v>0</v>
      </c>
      <c r="M6230" s="179">
        <v>162639.1782558822</v>
      </c>
      <c r="N6230" s="179">
        <v>0</v>
      </c>
      <c r="O6230" s="179">
        <v>0</v>
      </c>
      <c r="P6230" s="179">
        <v>0</v>
      </c>
      <c r="Q6230" s="179">
        <v>0</v>
      </c>
      <c r="R6230" s="180">
        <v>0</v>
      </c>
      <c r="S6230" s="180">
        <v>0</v>
      </c>
      <c r="T6230" s="180">
        <v>0</v>
      </c>
    </row>
    <row r="6231" spans="2:20" x14ac:dyDescent="0.3">
      <c r="B6231" s="19">
        <v>6228</v>
      </c>
      <c r="C6231" s="179">
        <v>0</v>
      </c>
      <c r="D6231" s="179">
        <v>0</v>
      </c>
      <c r="E6231" s="179">
        <v>15005.859597468405</v>
      </c>
      <c r="F6231" s="179">
        <v>0</v>
      </c>
      <c r="G6231" s="179">
        <v>0</v>
      </c>
      <c r="H6231" s="179">
        <v>546.17693067153584</v>
      </c>
      <c r="I6231" s="179">
        <v>0</v>
      </c>
      <c r="J6231" s="179">
        <v>0</v>
      </c>
      <c r="K6231" s="179">
        <v>0</v>
      </c>
      <c r="L6231" s="179">
        <v>0</v>
      </c>
      <c r="M6231" s="179">
        <v>3100.3415105475524</v>
      </c>
      <c r="N6231" s="179">
        <v>0</v>
      </c>
      <c r="O6231" s="179">
        <v>0</v>
      </c>
      <c r="P6231" s="179">
        <v>0</v>
      </c>
      <c r="Q6231" s="179">
        <v>0</v>
      </c>
      <c r="R6231" s="180">
        <v>0</v>
      </c>
      <c r="S6231" s="180">
        <v>0</v>
      </c>
      <c r="T6231" s="180">
        <v>0</v>
      </c>
    </row>
    <row r="6232" spans="2:20" x14ac:dyDescent="0.3">
      <c r="B6232" s="19">
        <v>6229</v>
      </c>
      <c r="C6232" s="179">
        <v>0</v>
      </c>
      <c r="D6232" s="179">
        <v>0</v>
      </c>
      <c r="E6232" s="179">
        <v>1360730.305307437</v>
      </c>
      <c r="F6232" s="179">
        <v>0</v>
      </c>
      <c r="G6232" s="179">
        <v>0</v>
      </c>
      <c r="H6232" s="179">
        <v>28436.880076085992</v>
      </c>
      <c r="I6232" s="179">
        <v>0</v>
      </c>
      <c r="J6232" s="179">
        <v>0</v>
      </c>
      <c r="K6232" s="179">
        <v>0</v>
      </c>
      <c r="L6232" s="179">
        <v>0</v>
      </c>
      <c r="M6232" s="179">
        <v>7863.5045598095603</v>
      </c>
      <c r="N6232" s="179">
        <v>0</v>
      </c>
      <c r="O6232" s="179">
        <v>0</v>
      </c>
      <c r="P6232" s="179">
        <v>0</v>
      </c>
      <c r="Q6232" s="179">
        <v>0</v>
      </c>
      <c r="R6232" s="180">
        <v>0</v>
      </c>
      <c r="S6232" s="180">
        <v>0</v>
      </c>
      <c r="T6232" s="180">
        <v>0</v>
      </c>
    </row>
    <row r="6233" spans="2:20" x14ac:dyDescent="0.3">
      <c r="B6233" s="19">
        <v>6230</v>
      </c>
      <c r="C6233" s="179">
        <v>0</v>
      </c>
      <c r="D6233" s="179">
        <v>0</v>
      </c>
      <c r="E6233" s="179">
        <v>100288.92480615502</v>
      </c>
      <c r="F6233" s="179">
        <v>0</v>
      </c>
      <c r="G6233" s="179">
        <v>0</v>
      </c>
      <c r="H6233" s="179">
        <v>104586.30121357835</v>
      </c>
      <c r="I6233" s="179">
        <v>0</v>
      </c>
      <c r="J6233" s="179">
        <v>0</v>
      </c>
      <c r="K6233" s="179">
        <v>0</v>
      </c>
      <c r="L6233" s="179">
        <v>0</v>
      </c>
      <c r="M6233" s="179">
        <v>17841.734355384422</v>
      </c>
      <c r="N6233" s="179">
        <v>0</v>
      </c>
      <c r="O6233" s="179">
        <v>0</v>
      </c>
      <c r="P6233" s="179">
        <v>0</v>
      </c>
      <c r="Q6233" s="179">
        <v>0</v>
      </c>
      <c r="R6233" s="180">
        <v>0</v>
      </c>
      <c r="S6233" s="180">
        <v>0</v>
      </c>
      <c r="T6233" s="180">
        <v>0</v>
      </c>
    </row>
    <row r="6234" spans="2:20" x14ac:dyDescent="0.3">
      <c r="B6234" s="19">
        <v>6231</v>
      </c>
      <c r="C6234" s="179">
        <v>0</v>
      </c>
      <c r="D6234" s="179">
        <v>0</v>
      </c>
      <c r="E6234" s="179">
        <v>114160.64864780603</v>
      </c>
      <c r="F6234" s="179">
        <v>0</v>
      </c>
      <c r="G6234" s="179">
        <v>0</v>
      </c>
      <c r="H6234" s="179">
        <v>9642.6142177797119</v>
      </c>
      <c r="I6234" s="179">
        <v>0</v>
      </c>
      <c r="J6234" s="179">
        <v>0</v>
      </c>
      <c r="K6234" s="179">
        <v>0</v>
      </c>
      <c r="L6234" s="179">
        <v>0</v>
      </c>
      <c r="M6234" s="179">
        <v>18762.029886738117</v>
      </c>
      <c r="N6234" s="179">
        <v>0</v>
      </c>
      <c r="O6234" s="179">
        <v>0</v>
      </c>
      <c r="P6234" s="179">
        <v>0</v>
      </c>
      <c r="Q6234" s="179">
        <v>0</v>
      </c>
      <c r="R6234" s="180">
        <v>0</v>
      </c>
      <c r="S6234" s="180">
        <v>0</v>
      </c>
      <c r="T6234" s="180">
        <v>0</v>
      </c>
    </row>
    <row r="6235" spans="2:20" x14ac:dyDescent="0.3">
      <c r="B6235" s="19">
        <v>6232</v>
      </c>
      <c r="C6235" s="179">
        <v>1</v>
      </c>
      <c r="D6235" s="179">
        <v>8764.1622213003084</v>
      </c>
      <c r="E6235" s="179">
        <v>36451.712954750386</v>
      </c>
      <c r="F6235" s="179">
        <v>0</v>
      </c>
      <c r="G6235" s="179">
        <v>0</v>
      </c>
      <c r="H6235" s="179">
        <v>4866.1739448876906</v>
      </c>
      <c r="I6235" s="179">
        <v>0</v>
      </c>
      <c r="J6235" s="179">
        <v>0</v>
      </c>
      <c r="K6235" s="179">
        <v>0</v>
      </c>
      <c r="L6235" s="179">
        <v>0</v>
      </c>
      <c r="M6235" s="179">
        <v>276237.94712184725</v>
      </c>
      <c r="N6235" s="179">
        <v>0</v>
      </c>
      <c r="O6235" s="179">
        <v>0</v>
      </c>
      <c r="P6235" s="179">
        <v>0</v>
      </c>
      <c r="Q6235" s="179">
        <v>0</v>
      </c>
      <c r="R6235" s="180">
        <v>0</v>
      </c>
      <c r="S6235" s="180">
        <v>0</v>
      </c>
      <c r="T6235" s="180">
        <v>8764.1622213003084</v>
      </c>
    </row>
    <row r="6236" spans="2:20" x14ac:dyDescent="0.3">
      <c r="B6236" s="19">
        <v>6233</v>
      </c>
      <c r="C6236" s="179">
        <v>1</v>
      </c>
      <c r="D6236" s="179">
        <v>52522.924030591821</v>
      </c>
      <c r="E6236" s="179">
        <v>105014.35738165979</v>
      </c>
      <c r="F6236" s="179">
        <v>0</v>
      </c>
      <c r="G6236" s="179">
        <v>0</v>
      </c>
      <c r="H6236" s="179">
        <v>68305.218545371361</v>
      </c>
      <c r="I6236" s="179">
        <v>0</v>
      </c>
      <c r="J6236" s="179">
        <v>0</v>
      </c>
      <c r="K6236" s="179">
        <v>0</v>
      </c>
      <c r="L6236" s="179">
        <v>0</v>
      </c>
      <c r="M6236" s="179">
        <v>173670.24417438716</v>
      </c>
      <c r="N6236" s="179">
        <v>0</v>
      </c>
      <c r="O6236" s="179">
        <v>0</v>
      </c>
      <c r="P6236" s="179">
        <v>0</v>
      </c>
      <c r="Q6236" s="179">
        <v>0</v>
      </c>
      <c r="R6236" s="180">
        <v>0</v>
      </c>
      <c r="S6236" s="180">
        <v>0</v>
      </c>
      <c r="T6236" s="180">
        <v>52522.924030591821</v>
      </c>
    </row>
    <row r="6237" spans="2:20" x14ac:dyDescent="0.3">
      <c r="B6237" s="19">
        <v>6234</v>
      </c>
      <c r="C6237" s="179">
        <v>0</v>
      </c>
      <c r="D6237" s="179">
        <v>0</v>
      </c>
      <c r="E6237" s="179">
        <v>75229.561235101573</v>
      </c>
      <c r="F6237" s="179">
        <v>0</v>
      </c>
      <c r="G6237" s="179">
        <v>0</v>
      </c>
      <c r="H6237" s="179">
        <v>109244.04869771691</v>
      </c>
      <c r="I6237" s="179">
        <v>0</v>
      </c>
      <c r="J6237" s="179">
        <v>0</v>
      </c>
      <c r="K6237" s="179">
        <v>0</v>
      </c>
      <c r="L6237" s="179">
        <v>0</v>
      </c>
      <c r="M6237" s="179">
        <v>185979.1551168212</v>
      </c>
      <c r="N6237" s="179">
        <v>0</v>
      </c>
      <c r="O6237" s="179">
        <v>0</v>
      </c>
      <c r="P6237" s="179">
        <v>0</v>
      </c>
      <c r="Q6237" s="179">
        <v>0</v>
      </c>
      <c r="R6237" s="180">
        <v>0</v>
      </c>
      <c r="S6237" s="180">
        <v>0</v>
      </c>
      <c r="T6237" s="180">
        <v>0</v>
      </c>
    </row>
    <row r="6238" spans="2:20" x14ac:dyDescent="0.3">
      <c r="B6238" s="19">
        <v>6235</v>
      </c>
      <c r="C6238" s="179">
        <v>0</v>
      </c>
      <c r="D6238" s="179">
        <v>0</v>
      </c>
      <c r="E6238" s="179">
        <v>170493.90660178103</v>
      </c>
      <c r="F6238" s="179">
        <v>0</v>
      </c>
      <c r="G6238" s="179">
        <v>0</v>
      </c>
      <c r="H6238" s="179">
        <v>71209.572107156782</v>
      </c>
      <c r="I6238" s="179">
        <v>0</v>
      </c>
      <c r="J6238" s="179">
        <v>0</v>
      </c>
      <c r="K6238" s="179">
        <v>0</v>
      </c>
      <c r="L6238" s="179">
        <v>0</v>
      </c>
      <c r="M6238" s="179">
        <v>74266.559489039762</v>
      </c>
      <c r="N6238" s="179">
        <v>0</v>
      </c>
      <c r="O6238" s="179">
        <v>0</v>
      </c>
      <c r="P6238" s="179">
        <v>0</v>
      </c>
      <c r="Q6238" s="179">
        <v>0</v>
      </c>
      <c r="R6238" s="180">
        <v>0</v>
      </c>
      <c r="S6238" s="180">
        <v>0</v>
      </c>
      <c r="T6238" s="180">
        <v>0</v>
      </c>
    </row>
    <row r="6239" spans="2:20" x14ac:dyDescent="0.3">
      <c r="B6239" s="19">
        <v>6236</v>
      </c>
      <c r="C6239" s="179">
        <v>0</v>
      </c>
      <c r="D6239" s="179">
        <v>0</v>
      </c>
      <c r="E6239" s="179">
        <v>35866.265648927525</v>
      </c>
      <c r="F6239" s="179">
        <v>0</v>
      </c>
      <c r="G6239" s="179">
        <v>0</v>
      </c>
      <c r="H6239" s="179">
        <v>354164.84863361705</v>
      </c>
      <c r="I6239" s="179">
        <v>0</v>
      </c>
      <c r="J6239" s="179">
        <v>0</v>
      </c>
      <c r="K6239" s="179">
        <v>313122.15601482225</v>
      </c>
      <c r="L6239" s="179">
        <v>1</v>
      </c>
      <c r="M6239" s="179">
        <v>54025.95280707733</v>
      </c>
      <c r="N6239" s="179">
        <v>0</v>
      </c>
      <c r="O6239" s="179">
        <v>0</v>
      </c>
      <c r="P6239" s="179">
        <v>0</v>
      </c>
      <c r="Q6239" s="179">
        <v>0</v>
      </c>
      <c r="R6239" s="180">
        <v>0</v>
      </c>
      <c r="S6239" s="180">
        <v>313122.15601482225</v>
      </c>
      <c r="T6239" s="180">
        <v>0</v>
      </c>
    </row>
    <row r="6240" spans="2:20" x14ac:dyDescent="0.3">
      <c r="B6240" s="19">
        <v>6237</v>
      </c>
      <c r="C6240" s="179">
        <v>1</v>
      </c>
      <c r="D6240" s="179">
        <v>32741.050922244216</v>
      </c>
      <c r="E6240" s="179">
        <v>12067.08468011934</v>
      </c>
      <c r="F6240" s="179">
        <v>0</v>
      </c>
      <c r="G6240" s="179">
        <v>0</v>
      </c>
      <c r="H6240" s="179">
        <v>119439.37740222251</v>
      </c>
      <c r="I6240" s="179">
        <v>0</v>
      </c>
      <c r="J6240" s="179">
        <v>0</v>
      </c>
      <c r="K6240" s="179">
        <v>0</v>
      </c>
      <c r="L6240" s="179">
        <v>0</v>
      </c>
      <c r="M6240" s="179">
        <v>355.21797867475419</v>
      </c>
      <c r="N6240" s="179">
        <v>0</v>
      </c>
      <c r="O6240" s="179">
        <v>0</v>
      </c>
      <c r="P6240" s="179">
        <v>0</v>
      </c>
      <c r="Q6240" s="179">
        <v>0</v>
      </c>
      <c r="R6240" s="180">
        <v>0</v>
      </c>
      <c r="S6240" s="180">
        <v>0</v>
      </c>
      <c r="T6240" s="180">
        <v>32741.050922244216</v>
      </c>
    </row>
    <row r="6241" spans="2:20" x14ac:dyDescent="0.3">
      <c r="B6241" s="19">
        <v>6238</v>
      </c>
      <c r="C6241" s="179">
        <v>0</v>
      </c>
      <c r="D6241" s="179">
        <v>0</v>
      </c>
      <c r="E6241" s="179">
        <v>5455.5095765180085</v>
      </c>
      <c r="F6241" s="179">
        <v>0</v>
      </c>
      <c r="G6241" s="179">
        <v>0</v>
      </c>
      <c r="H6241" s="179">
        <v>282220.87783704692</v>
      </c>
      <c r="I6241" s="179">
        <v>0</v>
      </c>
      <c r="J6241" s="179">
        <v>0</v>
      </c>
      <c r="K6241" s="179">
        <v>0</v>
      </c>
      <c r="L6241" s="179">
        <v>0</v>
      </c>
      <c r="M6241" s="179">
        <v>61230.612114602889</v>
      </c>
      <c r="N6241" s="179">
        <v>0</v>
      </c>
      <c r="O6241" s="179">
        <v>0</v>
      </c>
      <c r="P6241" s="179">
        <v>0</v>
      </c>
      <c r="Q6241" s="179">
        <v>0</v>
      </c>
      <c r="R6241" s="180">
        <v>0</v>
      </c>
      <c r="S6241" s="180">
        <v>0</v>
      </c>
      <c r="T6241" s="180">
        <v>0</v>
      </c>
    </row>
    <row r="6242" spans="2:20" x14ac:dyDescent="0.3">
      <c r="B6242" s="19">
        <v>6239</v>
      </c>
      <c r="C6242" s="179">
        <v>0</v>
      </c>
      <c r="D6242" s="179">
        <v>0</v>
      </c>
      <c r="E6242" s="179">
        <v>72940.545702860036</v>
      </c>
      <c r="F6242" s="179">
        <v>0</v>
      </c>
      <c r="G6242" s="179">
        <v>0</v>
      </c>
      <c r="H6242" s="179">
        <v>14189.985420205991</v>
      </c>
      <c r="I6242" s="179">
        <v>0</v>
      </c>
      <c r="J6242" s="179">
        <v>0</v>
      </c>
      <c r="K6242" s="179">
        <v>0</v>
      </c>
      <c r="L6242" s="179">
        <v>0</v>
      </c>
      <c r="M6242" s="179">
        <v>263405.94790558744</v>
      </c>
      <c r="N6242" s="179">
        <v>0</v>
      </c>
      <c r="O6242" s="179">
        <v>0</v>
      </c>
      <c r="P6242" s="179">
        <v>0</v>
      </c>
      <c r="Q6242" s="179">
        <v>0</v>
      </c>
      <c r="R6242" s="180">
        <v>0</v>
      </c>
      <c r="S6242" s="180">
        <v>0</v>
      </c>
      <c r="T6242" s="180">
        <v>0</v>
      </c>
    </row>
    <row r="6243" spans="2:20" x14ac:dyDescent="0.3">
      <c r="B6243" s="19">
        <v>6240</v>
      </c>
      <c r="C6243" s="179">
        <v>0</v>
      </c>
      <c r="D6243" s="179">
        <v>0</v>
      </c>
      <c r="E6243" s="179">
        <v>389907.13562616461</v>
      </c>
      <c r="F6243" s="179">
        <v>0</v>
      </c>
      <c r="G6243" s="179">
        <v>0</v>
      </c>
      <c r="H6243" s="179">
        <v>65686.667932503085</v>
      </c>
      <c r="I6243" s="179">
        <v>0</v>
      </c>
      <c r="J6243" s="179">
        <v>0</v>
      </c>
      <c r="K6243" s="179">
        <v>0</v>
      </c>
      <c r="L6243" s="179">
        <v>0</v>
      </c>
      <c r="M6243" s="179">
        <v>773113.60718523711</v>
      </c>
      <c r="N6243" s="179">
        <v>0</v>
      </c>
      <c r="O6243" s="179">
        <v>0</v>
      </c>
      <c r="P6243" s="179">
        <v>0</v>
      </c>
      <c r="Q6243" s="179">
        <v>0</v>
      </c>
      <c r="R6243" s="180">
        <v>0</v>
      </c>
      <c r="S6243" s="180">
        <v>0</v>
      </c>
      <c r="T6243" s="180">
        <v>0</v>
      </c>
    </row>
    <row r="6244" spans="2:20" x14ac:dyDescent="0.3">
      <c r="B6244" s="19">
        <v>6241</v>
      </c>
      <c r="C6244" s="179">
        <v>0</v>
      </c>
      <c r="D6244" s="179">
        <v>0</v>
      </c>
      <c r="E6244" s="179">
        <v>566265.38710492558</v>
      </c>
      <c r="F6244" s="179">
        <v>0</v>
      </c>
      <c r="G6244" s="179">
        <v>0</v>
      </c>
      <c r="H6244" s="179">
        <v>9144.2948810970956</v>
      </c>
      <c r="I6244" s="179">
        <v>0</v>
      </c>
      <c r="J6244" s="179">
        <v>0</v>
      </c>
      <c r="K6244" s="179">
        <v>0</v>
      </c>
      <c r="L6244" s="179">
        <v>0</v>
      </c>
      <c r="M6244" s="179">
        <v>171061.41254676814</v>
      </c>
      <c r="N6244" s="179">
        <v>0</v>
      </c>
      <c r="O6244" s="179">
        <v>0</v>
      </c>
      <c r="P6244" s="179">
        <v>0</v>
      </c>
      <c r="Q6244" s="179">
        <v>0</v>
      </c>
      <c r="R6244" s="180">
        <v>0</v>
      </c>
      <c r="S6244" s="180">
        <v>0</v>
      </c>
      <c r="T6244" s="180">
        <v>0</v>
      </c>
    </row>
    <row r="6245" spans="2:20" x14ac:dyDescent="0.3">
      <c r="B6245" s="19">
        <v>6242</v>
      </c>
      <c r="C6245" s="179">
        <v>0</v>
      </c>
      <c r="D6245" s="179">
        <v>0</v>
      </c>
      <c r="E6245" s="179">
        <v>464691.90766855073</v>
      </c>
      <c r="F6245" s="179">
        <v>0</v>
      </c>
      <c r="G6245" s="179">
        <v>0</v>
      </c>
      <c r="H6245" s="179">
        <v>46409.37305118599</v>
      </c>
      <c r="I6245" s="179">
        <v>0</v>
      </c>
      <c r="J6245" s="179">
        <v>0</v>
      </c>
      <c r="K6245" s="179">
        <v>0</v>
      </c>
      <c r="L6245" s="179">
        <v>0</v>
      </c>
      <c r="M6245" s="179">
        <v>9774.0442777633398</v>
      </c>
      <c r="N6245" s="179">
        <v>0</v>
      </c>
      <c r="O6245" s="179">
        <v>0</v>
      </c>
      <c r="P6245" s="179">
        <v>0</v>
      </c>
      <c r="Q6245" s="179">
        <v>0</v>
      </c>
      <c r="R6245" s="180">
        <v>0</v>
      </c>
      <c r="S6245" s="180">
        <v>0</v>
      </c>
      <c r="T6245" s="180">
        <v>0</v>
      </c>
    </row>
    <row r="6246" spans="2:20" x14ac:dyDescent="0.3">
      <c r="B6246" s="19">
        <v>6243</v>
      </c>
      <c r="C6246" s="179">
        <v>1</v>
      </c>
      <c r="D6246" s="179">
        <v>780.2527581021933</v>
      </c>
      <c r="E6246" s="179">
        <v>15714.100746586288</v>
      </c>
      <c r="F6246" s="179">
        <v>0</v>
      </c>
      <c r="G6246" s="179">
        <v>0</v>
      </c>
      <c r="H6246" s="179">
        <v>60694.323029364175</v>
      </c>
      <c r="I6246" s="179">
        <v>0</v>
      </c>
      <c r="J6246" s="179">
        <v>0</v>
      </c>
      <c r="K6246" s="179">
        <v>0</v>
      </c>
      <c r="L6246" s="179">
        <v>0</v>
      </c>
      <c r="M6246" s="179">
        <v>382831.21873108955</v>
      </c>
      <c r="N6246" s="179">
        <v>0</v>
      </c>
      <c r="O6246" s="179">
        <v>0</v>
      </c>
      <c r="P6246" s="179">
        <v>0</v>
      </c>
      <c r="Q6246" s="179">
        <v>0</v>
      </c>
      <c r="R6246" s="180">
        <v>0</v>
      </c>
      <c r="S6246" s="180">
        <v>0</v>
      </c>
      <c r="T6246" s="180">
        <v>780.2527581021933</v>
      </c>
    </row>
    <row r="6247" spans="2:20" x14ac:dyDescent="0.3">
      <c r="B6247" s="19">
        <v>6244</v>
      </c>
      <c r="C6247" s="179">
        <v>0</v>
      </c>
      <c r="D6247" s="179">
        <v>0</v>
      </c>
      <c r="E6247" s="179">
        <v>3471.7400805128746</v>
      </c>
      <c r="F6247" s="179">
        <v>0</v>
      </c>
      <c r="G6247" s="179">
        <v>0</v>
      </c>
      <c r="H6247" s="179">
        <v>45536.763106835831</v>
      </c>
      <c r="I6247" s="179">
        <v>0</v>
      </c>
      <c r="J6247" s="179">
        <v>0</v>
      </c>
      <c r="K6247" s="179">
        <v>0</v>
      </c>
      <c r="L6247" s="179">
        <v>0</v>
      </c>
      <c r="M6247" s="179">
        <v>744126.96843021666</v>
      </c>
      <c r="N6247" s="179">
        <v>0</v>
      </c>
      <c r="O6247" s="179">
        <v>0</v>
      </c>
      <c r="P6247" s="179">
        <v>0</v>
      </c>
      <c r="Q6247" s="179">
        <v>0</v>
      </c>
      <c r="R6247" s="180">
        <v>0</v>
      </c>
      <c r="S6247" s="180">
        <v>0</v>
      </c>
      <c r="T6247" s="180">
        <v>0</v>
      </c>
    </row>
    <row r="6248" spans="2:20" x14ac:dyDescent="0.3">
      <c r="B6248" s="19">
        <v>6245</v>
      </c>
      <c r="C6248" s="179">
        <v>0</v>
      </c>
      <c r="D6248" s="179">
        <v>0</v>
      </c>
      <c r="E6248" s="179">
        <v>115893.00997886479</v>
      </c>
      <c r="F6248" s="179">
        <v>0</v>
      </c>
      <c r="G6248" s="179">
        <v>0</v>
      </c>
      <c r="H6248" s="179">
        <v>51498.11397989848</v>
      </c>
      <c r="I6248" s="179">
        <v>0</v>
      </c>
      <c r="J6248" s="179">
        <v>0</v>
      </c>
      <c r="K6248" s="179">
        <v>0</v>
      </c>
      <c r="L6248" s="179">
        <v>0</v>
      </c>
      <c r="M6248" s="179">
        <v>966871.70323453948</v>
      </c>
      <c r="N6248" s="179">
        <v>0</v>
      </c>
      <c r="O6248" s="179">
        <v>0</v>
      </c>
      <c r="P6248" s="179">
        <v>0</v>
      </c>
      <c r="Q6248" s="179">
        <v>0</v>
      </c>
      <c r="R6248" s="180">
        <v>0</v>
      </c>
      <c r="S6248" s="180">
        <v>0</v>
      </c>
      <c r="T6248" s="180">
        <v>0</v>
      </c>
    </row>
    <row r="6249" spans="2:20" x14ac:dyDescent="0.3">
      <c r="B6249" s="19">
        <v>6246</v>
      </c>
      <c r="C6249" s="179">
        <v>0</v>
      </c>
      <c r="D6249" s="179">
        <v>0</v>
      </c>
      <c r="E6249" s="179">
        <v>7792859.9420364769</v>
      </c>
      <c r="F6249" s="179">
        <v>0</v>
      </c>
      <c r="G6249" s="179">
        <v>0</v>
      </c>
      <c r="H6249" s="179">
        <v>81723.814236763836</v>
      </c>
      <c r="I6249" s="179">
        <v>0</v>
      </c>
      <c r="J6249" s="179">
        <v>0</v>
      </c>
      <c r="K6249" s="179">
        <v>0</v>
      </c>
      <c r="L6249" s="179">
        <v>0</v>
      </c>
      <c r="M6249" s="179">
        <v>11686.603393355475</v>
      </c>
      <c r="N6249" s="179">
        <v>0</v>
      </c>
      <c r="O6249" s="179">
        <v>0</v>
      </c>
      <c r="P6249" s="179">
        <v>0</v>
      </c>
      <c r="Q6249" s="179">
        <v>0</v>
      </c>
      <c r="R6249" s="180">
        <v>0</v>
      </c>
      <c r="S6249" s="180">
        <v>0</v>
      </c>
      <c r="T6249" s="180">
        <v>0</v>
      </c>
    </row>
    <row r="6250" spans="2:20" x14ac:dyDescent="0.3">
      <c r="B6250" s="19">
        <v>6247</v>
      </c>
      <c r="C6250" s="179">
        <v>0</v>
      </c>
      <c r="D6250" s="179">
        <v>0</v>
      </c>
      <c r="E6250" s="179">
        <v>225229.40611072839</v>
      </c>
      <c r="F6250" s="179">
        <v>0</v>
      </c>
      <c r="G6250" s="179">
        <v>0</v>
      </c>
      <c r="H6250" s="179">
        <v>61073.73489601531</v>
      </c>
      <c r="I6250" s="179">
        <v>0</v>
      </c>
      <c r="J6250" s="179">
        <v>0</v>
      </c>
      <c r="K6250" s="179">
        <v>0</v>
      </c>
      <c r="L6250" s="179">
        <v>0</v>
      </c>
      <c r="M6250" s="179">
        <v>608080.44335597532</v>
      </c>
      <c r="N6250" s="179">
        <v>0</v>
      </c>
      <c r="O6250" s="179">
        <v>0</v>
      </c>
      <c r="P6250" s="179">
        <v>0</v>
      </c>
      <c r="Q6250" s="179">
        <v>0</v>
      </c>
      <c r="R6250" s="180">
        <v>0</v>
      </c>
      <c r="S6250" s="180">
        <v>0</v>
      </c>
      <c r="T6250" s="180">
        <v>0</v>
      </c>
    </row>
    <row r="6251" spans="2:20" x14ac:dyDescent="0.3">
      <c r="B6251" s="19">
        <v>6248</v>
      </c>
      <c r="C6251" s="179">
        <v>0</v>
      </c>
      <c r="D6251" s="179">
        <v>0</v>
      </c>
      <c r="E6251" s="179">
        <v>68669.61580608254</v>
      </c>
      <c r="F6251" s="179">
        <v>0</v>
      </c>
      <c r="G6251" s="179">
        <v>0</v>
      </c>
      <c r="H6251" s="179">
        <v>46691.457006255609</v>
      </c>
      <c r="I6251" s="179">
        <v>0</v>
      </c>
      <c r="J6251" s="179">
        <v>0</v>
      </c>
      <c r="K6251" s="179">
        <v>0</v>
      </c>
      <c r="L6251" s="179">
        <v>0</v>
      </c>
      <c r="M6251" s="179">
        <v>198758.68796734879</v>
      </c>
      <c r="N6251" s="179">
        <v>0</v>
      </c>
      <c r="O6251" s="179">
        <v>0</v>
      </c>
      <c r="P6251" s="179">
        <v>0</v>
      </c>
      <c r="Q6251" s="179">
        <v>0</v>
      </c>
      <c r="R6251" s="180">
        <v>0</v>
      </c>
      <c r="S6251" s="180">
        <v>0</v>
      </c>
      <c r="T6251" s="180">
        <v>0</v>
      </c>
    </row>
    <row r="6252" spans="2:20" x14ac:dyDescent="0.3">
      <c r="B6252" s="19">
        <v>6249</v>
      </c>
      <c r="C6252" s="179">
        <v>0</v>
      </c>
      <c r="D6252" s="179">
        <v>0</v>
      </c>
      <c r="E6252" s="179">
        <v>271277.06525664299</v>
      </c>
      <c r="F6252" s="179">
        <v>0</v>
      </c>
      <c r="G6252" s="179">
        <v>0</v>
      </c>
      <c r="H6252" s="179">
        <v>44882.45945711586</v>
      </c>
      <c r="I6252" s="179">
        <v>0</v>
      </c>
      <c r="J6252" s="179">
        <v>0</v>
      </c>
      <c r="K6252" s="179">
        <v>0</v>
      </c>
      <c r="L6252" s="179">
        <v>0</v>
      </c>
      <c r="M6252" s="179">
        <v>561158.44116776693</v>
      </c>
      <c r="N6252" s="179">
        <v>0</v>
      </c>
      <c r="O6252" s="179">
        <v>0</v>
      </c>
      <c r="P6252" s="179">
        <v>0</v>
      </c>
      <c r="Q6252" s="179">
        <v>0</v>
      </c>
      <c r="R6252" s="180">
        <v>0</v>
      </c>
      <c r="S6252" s="180">
        <v>0</v>
      </c>
      <c r="T6252" s="180">
        <v>0</v>
      </c>
    </row>
    <row r="6253" spans="2:20" x14ac:dyDescent="0.3">
      <c r="B6253" s="19">
        <v>6250</v>
      </c>
      <c r="C6253" s="179">
        <v>0</v>
      </c>
      <c r="D6253" s="179">
        <v>0</v>
      </c>
      <c r="E6253" s="179">
        <v>385062.86466238834</v>
      </c>
      <c r="F6253" s="179">
        <v>0</v>
      </c>
      <c r="G6253" s="179">
        <v>0</v>
      </c>
      <c r="H6253" s="179">
        <v>81693.765911517199</v>
      </c>
      <c r="I6253" s="179">
        <v>0</v>
      </c>
      <c r="J6253" s="179">
        <v>0</v>
      </c>
      <c r="K6253" s="179">
        <v>0</v>
      </c>
      <c r="L6253" s="179">
        <v>0</v>
      </c>
      <c r="M6253" s="179">
        <v>82752.607598594928</v>
      </c>
      <c r="N6253" s="179">
        <v>0</v>
      </c>
      <c r="O6253" s="179">
        <v>0</v>
      </c>
      <c r="P6253" s="179">
        <v>0</v>
      </c>
      <c r="Q6253" s="179">
        <v>0</v>
      </c>
      <c r="R6253" s="180">
        <v>0</v>
      </c>
      <c r="S6253" s="180">
        <v>0</v>
      </c>
      <c r="T6253" s="180">
        <v>0</v>
      </c>
    </row>
    <row r="6254" spans="2:20" x14ac:dyDescent="0.3">
      <c r="B6254" s="19">
        <v>6251</v>
      </c>
      <c r="C6254" s="179">
        <v>0</v>
      </c>
      <c r="D6254" s="179">
        <v>0</v>
      </c>
      <c r="E6254" s="179">
        <v>545706.5246853414</v>
      </c>
      <c r="F6254" s="179">
        <v>0</v>
      </c>
      <c r="G6254" s="179">
        <v>0</v>
      </c>
      <c r="H6254" s="179">
        <v>26863.695739518917</v>
      </c>
      <c r="I6254" s="179">
        <v>0</v>
      </c>
      <c r="J6254" s="179">
        <v>0</v>
      </c>
      <c r="K6254" s="179">
        <v>0</v>
      </c>
      <c r="L6254" s="179">
        <v>0</v>
      </c>
      <c r="M6254" s="179">
        <v>13706.769075682374</v>
      </c>
      <c r="N6254" s="179">
        <v>0</v>
      </c>
      <c r="O6254" s="179">
        <v>0</v>
      </c>
      <c r="P6254" s="179">
        <v>0</v>
      </c>
      <c r="Q6254" s="179">
        <v>0</v>
      </c>
      <c r="R6254" s="180">
        <v>0</v>
      </c>
      <c r="S6254" s="180">
        <v>0</v>
      </c>
      <c r="T6254" s="180">
        <v>0</v>
      </c>
    </row>
    <row r="6255" spans="2:20" x14ac:dyDescent="0.3">
      <c r="B6255" s="19">
        <v>6252</v>
      </c>
      <c r="C6255" s="179">
        <v>1</v>
      </c>
      <c r="D6255" s="179">
        <v>222355.31826281655</v>
      </c>
      <c r="E6255" s="179">
        <v>686232.24638291053</v>
      </c>
      <c r="F6255" s="179">
        <v>0</v>
      </c>
      <c r="G6255" s="179">
        <v>0</v>
      </c>
      <c r="H6255" s="179">
        <v>17751.650752359234</v>
      </c>
      <c r="I6255" s="179">
        <v>0</v>
      </c>
      <c r="J6255" s="179">
        <v>0</v>
      </c>
      <c r="K6255" s="179">
        <v>0</v>
      </c>
      <c r="L6255" s="179">
        <v>0</v>
      </c>
      <c r="M6255" s="179">
        <v>16138.116810938995</v>
      </c>
      <c r="N6255" s="179">
        <v>0</v>
      </c>
      <c r="O6255" s="179">
        <v>0</v>
      </c>
      <c r="P6255" s="179">
        <v>0</v>
      </c>
      <c r="Q6255" s="179">
        <v>0</v>
      </c>
      <c r="R6255" s="180">
        <v>0</v>
      </c>
      <c r="S6255" s="180">
        <v>0</v>
      </c>
      <c r="T6255" s="180">
        <v>222355.31826281655</v>
      </c>
    </row>
    <row r="6256" spans="2:20" x14ac:dyDescent="0.3">
      <c r="B6256" s="19">
        <v>6253</v>
      </c>
      <c r="C6256" s="179">
        <v>0</v>
      </c>
      <c r="D6256" s="179">
        <v>0</v>
      </c>
      <c r="E6256" s="179">
        <v>72235.970147472894</v>
      </c>
      <c r="F6256" s="179">
        <v>0</v>
      </c>
      <c r="G6256" s="179">
        <v>0</v>
      </c>
      <c r="H6256" s="179">
        <v>336724.65901222423</v>
      </c>
      <c r="I6256" s="179">
        <v>0</v>
      </c>
      <c r="J6256" s="179">
        <v>0</v>
      </c>
      <c r="K6256" s="179">
        <v>0</v>
      </c>
      <c r="L6256" s="179">
        <v>0</v>
      </c>
      <c r="M6256" s="179">
        <v>4903.3252626310077</v>
      </c>
      <c r="N6256" s="179">
        <v>0</v>
      </c>
      <c r="O6256" s="179">
        <v>0</v>
      </c>
      <c r="P6256" s="179">
        <v>0</v>
      </c>
      <c r="Q6256" s="179">
        <v>0</v>
      </c>
      <c r="R6256" s="180">
        <v>0</v>
      </c>
      <c r="S6256" s="180">
        <v>0</v>
      </c>
      <c r="T6256" s="180">
        <v>0</v>
      </c>
    </row>
    <row r="6257" spans="2:20" x14ac:dyDescent="0.3">
      <c r="B6257" s="19">
        <v>6254</v>
      </c>
      <c r="C6257" s="179">
        <v>1</v>
      </c>
      <c r="D6257" s="179">
        <v>35716.528218180087</v>
      </c>
      <c r="E6257" s="179">
        <v>19146.03148058532</v>
      </c>
      <c r="F6257" s="179">
        <v>0</v>
      </c>
      <c r="G6257" s="179">
        <v>0</v>
      </c>
      <c r="H6257" s="179">
        <v>15264.45826794897</v>
      </c>
      <c r="I6257" s="179">
        <v>0</v>
      </c>
      <c r="J6257" s="179">
        <v>0</v>
      </c>
      <c r="K6257" s="179">
        <v>0</v>
      </c>
      <c r="L6257" s="179">
        <v>0</v>
      </c>
      <c r="M6257" s="179">
        <v>138628.56193109785</v>
      </c>
      <c r="N6257" s="179">
        <v>0</v>
      </c>
      <c r="O6257" s="179">
        <v>0</v>
      </c>
      <c r="P6257" s="179">
        <v>0</v>
      </c>
      <c r="Q6257" s="179">
        <v>0</v>
      </c>
      <c r="R6257" s="180">
        <v>0</v>
      </c>
      <c r="S6257" s="180">
        <v>0</v>
      </c>
      <c r="T6257" s="180">
        <v>35716.528218180087</v>
      </c>
    </row>
    <row r="6258" spans="2:20" x14ac:dyDescent="0.3">
      <c r="B6258" s="19">
        <v>6255</v>
      </c>
      <c r="C6258" s="179">
        <v>1</v>
      </c>
      <c r="D6258" s="179">
        <v>42431.806327390674</v>
      </c>
      <c r="E6258" s="179">
        <v>141642.02507991789</v>
      </c>
      <c r="F6258" s="179">
        <v>0</v>
      </c>
      <c r="G6258" s="179">
        <v>0</v>
      </c>
      <c r="H6258" s="179">
        <v>187270.77851551911</v>
      </c>
      <c r="I6258" s="179">
        <v>0</v>
      </c>
      <c r="J6258" s="179">
        <v>0</v>
      </c>
      <c r="K6258" s="179">
        <v>0</v>
      </c>
      <c r="L6258" s="179">
        <v>0</v>
      </c>
      <c r="M6258" s="179">
        <v>378133.46078598668</v>
      </c>
      <c r="N6258" s="179">
        <v>0</v>
      </c>
      <c r="O6258" s="179">
        <v>0</v>
      </c>
      <c r="P6258" s="179">
        <v>0</v>
      </c>
      <c r="Q6258" s="179">
        <v>0</v>
      </c>
      <c r="R6258" s="180">
        <v>0</v>
      </c>
      <c r="S6258" s="180">
        <v>0</v>
      </c>
      <c r="T6258" s="180">
        <v>42431.806327390674</v>
      </c>
    </row>
    <row r="6259" spans="2:20" x14ac:dyDescent="0.3">
      <c r="B6259" s="19">
        <v>6256</v>
      </c>
      <c r="C6259" s="179">
        <v>0</v>
      </c>
      <c r="D6259" s="179">
        <v>0</v>
      </c>
      <c r="E6259" s="179">
        <v>268397.21912593703</v>
      </c>
      <c r="F6259" s="179">
        <v>0</v>
      </c>
      <c r="G6259" s="179">
        <v>0</v>
      </c>
      <c r="H6259" s="179">
        <v>175231.58121441875</v>
      </c>
      <c r="I6259" s="179">
        <v>0</v>
      </c>
      <c r="J6259" s="179">
        <v>0</v>
      </c>
      <c r="K6259" s="179">
        <v>0</v>
      </c>
      <c r="L6259" s="179">
        <v>0</v>
      </c>
      <c r="M6259" s="179">
        <v>77459.606256313069</v>
      </c>
      <c r="N6259" s="179">
        <v>0</v>
      </c>
      <c r="O6259" s="179">
        <v>0</v>
      </c>
      <c r="P6259" s="179">
        <v>0</v>
      </c>
      <c r="Q6259" s="179">
        <v>0</v>
      </c>
      <c r="R6259" s="180">
        <v>0</v>
      </c>
      <c r="S6259" s="180">
        <v>0</v>
      </c>
      <c r="T6259" s="180">
        <v>0</v>
      </c>
    </row>
    <row r="6260" spans="2:20" x14ac:dyDescent="0.3">
      <c r="B6260" s="19">
        <v>6257</v>
      </c>
      <c r="C6260" s="179">
        <v>0</v>
      </c>
      <c r="D6260" s="179">
        <v>0</v>
      </c>
      <c r="E6260" s="179">
        <v>16095.272521234783</v>
      </c>
      <c r="F6260" s="179">
        <v>0</v>
      </c>
      <c r="G6260" s="179">
        <v>0</v>
      </c>
      <c r="H6260" s="179">
        <v>2227.1704685952486</v>
      </c>
      <c r="I6260" s="179">
        <v>0</v>
      </c>
      <c r="J6260" s="179">
        <v>0</v>
      </c>
      <c r="K6260" s="179">
        <v>0</v>
      </c>
      <c r="L6260" s="179">
        <v>0</v>
      </c>
      <c r="M6260" s="179">
        <v>171593.91846654698</v>
      </c>
      <c r="N6260" s="179">
        <v>0</v>
      </c>
      <c r="O6260" s="179">
        <v>0</v>
      </c>
      <c r="P6260" s="179">
        <v>0</v>
      </c>
      <c r="Q6260" s="179">
        <v>0</v>
      </c>
      <c r="R6260" s="180">
        <v>0</v>
      </c>
      <c r="S6260" s="180">
        <v>0</v>
      </c>
      <c r="T6260" s="180">
        <v>0</v>
      </c>
    </row>
    <row r="6261" spans="2:20" x14ac:dyDescent="0.3">
      <c r="B6261" s="19">
        <v>6258</v>
      </c>
      <c r="C6261" s="179">
        <v>0</v>
      </c>
      <c r="D6261" s="179">
        <v>0</v>
      </c>
      <c r="E6261" s="179">
        <v>120194.20915998299</v>
      </c>
      <c r="F6261" s="179">
        <v>0</v>
      </c>
      <c r="G6261" s="179">
        <v>0</v>
      </c>
      <c r="H6261" s="179">
        <v>398479.42542067758</v>
      </c>
      <c r="I6261" s="179">
        <v>0</v>
      </c>
      <c r="J6261" s="179">
        <v>0</v>
      </c>
      <c r="K6261" s="179">
        <v>0</v>
      </c>
      <c r="L6261" s="179">
        <v>0</v>
      </c>
      <c r="M6261" s="179">
        <v>20519.069663635262</v>
      </c>
      <c r="N6261" s="179">
        <v>0</v>
      </c>
      <c r="O6261" s="179">
        <v>0</v>
      </c>
      <c r="P6261" s="179">
        <v>0</v>
      </c>
      <c r="Q6261" s="179">
        <v>0</v>
      </c>
      <c r="R6261" s="180">
        <v>0</v>
      </c>
      <c r="S6261" s="180">
        <v>0</v>
      </c>
      <c r="T6261" s="180">
        <v>0</v>
      </c>
    </row>
    <row r="6262" spans="2:20" x14ac:dyDescent="0.3">
      <c r="B6262" s="19">
        <v>6259</v>
      </c>
      <c r="C6262" s="179">
        <v>0</v>
      </c>
      <c r="D6262" s="179">
        <v>0</v>
      </c>
      <c r="E6262" s="179">
        <v>4856.3352170745375</v>
      </c>
      <c r="F6262" s="179">
        <v>0</v>
      </c>
      <c r="G6262" s="179">
        <v>0</v>
      </c>
      <c r="H6262" s="179">
        <v>37091.27544931673</v>
      </c>
      <c r="I6262" s="179">
        <v>0</v>
      </c>
      <c r="J6262" s="179">
        <v>0</v>
      </c>
      <c r="K6262" s="179">
        <v>0</v>
      </c>
      <c r="L6262" s="179">
        <v>0</v>
      </c>
      <c r="M6262" s="179">
        <v>40791.404102470646</v>
      </c>
      <c r="N6262" s="179">
        <v>0</v>
      </c>
      <c r="O6262" s="179">
        <v>0</v>
      </c>
      <c r="P6262" s="179">
        <v>0</v>
      </c>
      <c r="Q6262" s="179">
        <v>0</v>
      </c>
      <c r="R6262" s="180">
        <v>0</v>
      </c>
      <c r="S6262" s="180">
        <v>0</v>
      </c>
      <c r="T6262" s="180">
        <v>0</v>
      </c>
    </row>
    <row r="6263" spans="2:20" x14ac:dyDescent="0.3">
      <c r="B6263" s="19">
        <v>6260</v>
      </c>
      <c r="C6263" s="179">
        <v>0</v>
      </c>
      <c r="D6263" s="179">
        <v>0</v>
      </c>
      <c r="E6263" s="179">
        <v>217953.60392288407</v>
      </c>
      <c r="F6263" s="179">
        <v>0</v>
      </c>
      <c r="G6263" s="179">
        <v>0</v>
      </c>
      <c r="H6263" s="179">
        <v>217379.03450263833</v>
      </c>
      <c r="I6263" s="179">
        <v>0</v>
      </c>
      <c r="J6263" s="179">
        <v>0</v>
      </c>
      <c r="K6263" s="179">
        <v>0</v>
      </c>
      <c r="L6263" s="179">
        <v>0</v>
      </c>
      <c r="M6263" s="179">
        <v>434263.00963863439</v>
      </c>
      <c r="N6263" s="179">
        <v>0</v>
      </c>
      <c r="O6263" s="179">
        <v>0</v>
      </c>
      <c r="P6263" s="179">
        <v>0</v>
      </c>
      <c r="Q6263" s="179">
        <v>0</v>
      </c>
      <c r="R6263" s="180">
        <v>0</v>
      </c>
      <c r="S6263" s="180">
        <v>0</v>
      </c>
      <c r="T6263" s="180">
        <v>0</v>
      </c>
    </row>
    <row r="6264" spans="2:20" x14ac:dyDescent="0.3">
      <c r="B6264" s="19">
        <v>6261</v>
      </c>
      <c r="C6264" s="179">
        <v>1</v>
      </c>
      <c r="D6264" s="179">
        <v>37808.94991434853</v>
      </c>
      <c r="E6264" s="179">
        <v>75677.923685756788</v>
      </c>
      <c r="F6264" s="179">
        <v>0</v>
      </c>
      <c r="G6264" s="179">
        <v>0</v>
      </c>
      <c r="H6264" s="179">
        <v>10318.894091203487</v>
      </c>
      <c r="I6264" s="179">
        <v>0</v>
      </c>
      <c r="J6264" s="179">
        <v>0</v>
      </c>
      <c r="K6264" s="179">
        <v>0</v>
      </c>
      <c r="L6264" s="179">
        <v>0</v>
      </c>
      <c r="M6264" s="179">
        <v>8751.843036248014</v>
      </c>
      <c r="N6264" s="179">
        <v>0</v>
      </c>
      <c r="O6264" s="179">
        <v>0</v>
      </c>
      <c r="P6264" s="179">
        <v>0</v>
      </c>
      <c r="Q6264" s="179">
        <v>0</v>
      </c>
      <c r="R6264" s="180">
        <v>0</v>
      </c>
      <c r="S6264" s="180">
        <v>0</v>
      </c>
      <c r="T6264" s="180">
        <v>37808.94991434853</v>
      </c>
    </row>
    <row r="6265" spans="2:20" x14ac:dyDescent="0.3">
      <c r="B6265" s="19">
        <v>6262</v>
      </c>
      <c r="C6265" s="179">
        <v>0</v>
      </c>
      <c r="D6265" s="179">
        <v>0</v>
      </c>
      <c r="E6265" s="179">
        <v>24776.203257664427</v>
      </c>
      <c r="F6265" s="179">
        <v>0</v>
      </c>
      <c r="G6265" s="179">
        <v>0</v>
      </c>
      <c r="H6265" s="179">
        <v>178093.38228759673</v>
      </c>
      <c r="I6265" s="179">
        <v>0</v>
      </c>
      <c r="J6265" s="179">
        <v>0</v>
      </c>
      <c r="K6265" s="179">
        <v>110086.9015465813</v>
      </c>
      <c r="L6265" s="179">
        <v>1</v>
      </c>
      <c r="M6265" s="179">
        <v>242644.37841154638</v>
      </c>
      <c r="N6265" s="179">
        <v>0</v>
      </c>
      <c r="O6265" s="179">
        <v>0</v>
      </c>
      <c r="P6265" s="179">
        <v>0</v>
      </c>
      <c r="Q6265" s="179">
        <v>0</v>
      </c>
      <c r="R6265" s="180">
        <v>0</v>
      </c>
      <c r="S6265" s="180">
        <v>110086.9015465813</v>
      </c>
      <c r="T6265" s="180">
        <v>0</v>
      </c>
    </row>
    <row r="6266" spans="2:20" x14ac:dyDescent="0.3">
      <c r="B6266" s="19">
        <v>6263</v>
      </c>
      <c r="C6266" s="179">
        <v>0</v>
      </c>
      <c r="D6266" s="179">
        <v>0</v>
      </c>
      <c r="E6266" s="179">
        <v>34432.373435413247</v>
      </c>
      <c r="F6266" s="179">
        <v>0</v>
      </c>
      <c r="G6266" s="179">
        <v>0</v>
      </c>
      <c r="H6266" s="179">
        <v>6409.6471651139218</v>
      </c>
      <c r="I6266" s="179">
        <v>0</v>
      </c>
      <c r="J6266" s="179">
        <v>0</v>
      </c>
      <c r="K6266" s="179">
        <v>60605.372518241929</v>
      </c>
      <c r="L6266" s="179">
        <v>1</v>
      </c>
      <c r="M6266" s="179">
        <v>132454.58625632475</v>
      </c>
      <c r="N6266" s="179">
        <v>0</v>
      </c>
      <c r="O6266" s="179">
        <v>0</v>
      </c>
      <c r="P6266" s="179">
        <v>0</v>
      </c>
      <c r="Q6266" s="179">
        <v>0</v>
      </c>
      <c r="R6266" s="180">
        <v>0</v>
      </c>
      <c r="S6266" s="180">
        <v>60605.372518241929</v>
      </c>
      <c r="T6266" s="180">
        <v>0</v>
      </c>
    </row>
    <row r="6267" spans="2:20" x14ac:dyDescent="0.3">
      <c r="B6267" s="19">
        <v>6264</v>
      </c>
      <c r="C6267" s="179">
        <v>1</v>
      </c>
      <c r="D6267" s="179">
        <v>4059065.5017516664</v>
      </c>
      <c r="E6267" s="179">
        <v>7334.3284926651513</v>
      </c>
      <c r="F6267" s="179">
        <v>0</v>
      </c>
      <c r="G6267" s="179">
        <v>0</v>
      </c>
      <c r="H6267" s="179">
        <v>27964.497895859738</v>
      </c>
      <c r="I6267" s="179">
        <v>0</v>
      </c>
      <c r="J6267" s="179">
        <v>1000000</v>
      </c>
      <c r="K6267" s="179">
        <v>0</v>
      </c>
      <c r="L6267" s="179">
        <v>0</v>
      </c>
      <c r="M6267" s="179">
        <v>38916.884862442857</v>
      </c>
      <c r="N6267" s="179">
        <v>0</v>
      </c>
      <c r="O6267" s="179">
        <v>1000000</v>
      </c>
      <c r="P6267" s="179">
        <v>0</v>
      </c>
      <c r="Q6267" s="179">
        <v>0</v>
      </c>
      <c r="R6267" s="180">
        <v>2359065.5017516664</v>
      </c>
      <c r="S6267" s="180">
        <v>0</v>
      </c>
      <c r="T6267" s="180">
        <v>3059065.5017516664</v>
      </c>
    </row>
    <row r="6268" spans="2:20" x14ac:dyDescent="0.3">
      <c r="B6268" s="19">
        <v>6265</v>
      </c>
      <c r="C6268" s="179">
        <v>0</v>
      </c>
      <c r="D6268" s="179">
        <v>0</v>
      </c>
      <c r="E6268" s="179">
        <v>48030.57578764081</v>
      </c>
      <c r="F6268" s="179">
        <v>0</v>
      </c>
      <c r="G6268" s="179">
        <v>0</v>
      </c>
      <c r="H6268" s="179">
        <v>30503.482148895131</v>
      </c>
      <c r="I6268" s="179">
        <v>0</v>
      </c>
      <c r="J6268" s="179">
        <v>0</v>
      </c>
      <c r="K6268" s="179">
        <v>0</v>
      </c>
      <c r="L6268" s="179">
        <v>0</v>
      </c>
      <c r="M6268" s="179">
        <v>100050.82951689385</v>
      </c>
      <c r="N6268" s="179">
        <v>0</v>
      </c>
      <c r="O6268" s="179">
        <v>0</v>
      </c>
      <c r="P6268" s="179">
        <v>0</v>
      </c>
      <c r="Q6268" s="179">
        <v>0</v>
      </c>
      <c r="R6268" s="180">
        <v>0</v>
      </c>
      <c r="S6268" s="180">
        <v>0</v>
      </c>
      <c r="T6268" s="180">
        <v>0</v>
      </c>
    </row>
    <row r="6269" spans="2:20" x14ac:dyDescent="0.3">
      <c r="B6269" s="19">
        <v>6266</v>
      </c>
      <c r="C6269" s="179">
        <v>0</v>
      </c>
      <c r="D6269" s="179">
        <v>0</v>
      </c>
      <c r="E6269" s="179">
        <v>124670.65204055152</v>
      </c>
      <c r="F6269" s="179">
        <v>0</v>
      </c>
      <c r="G6269" s="179">
        <v>0</v>
      </c>
      <c r="H6269" s="179">
        <v>173980.90784306094</v>
      </c>
      <c r="I6269" s="179">
        <v>0</v>
      </c>
      <c r="J6269" s="179">
        <v>0</v>
      </c>
      <c r="K6269" s="179">
        <v>0</v>
      </c>
      <c r="L6269" s="179">
        <v>0</v>
      </c>
      <c r="M6269" s="179">
        <v>54892.502631059782</v>
      </c>
      <c r="N6269" s="179">
        <v>0</v>
      </c>
      <c r="O6269" s="179">
        <v>0</v>
      </c>
      <c r="P6269" s="179">
        <v>0</v>
      </c>
      <c r="Q6269" s="179">
        <v>0</v>
      </c>
      <c r="R6269" s="180">
        <v>0</v>
      </c>
      <c r="S6269" s="180">
        <v>0</v>
      </c>
      <c r="T6269" s="180">
        <v>0</v>
      </c>
    </row>
    <row r="6270" spans="2:20" x14ac:dyDescent="0.3">
      <c r="B6270" s="19">
        <v>6267</v>
      </c>
      <c r="C6270" s="179">
        <v>0</v>
      </c>
      <c r="D6270" s="179">
        <v>0</v>
      </c>
      <c r="E6270" s="179">
        <v>1218040.2506790687</v>
      </c>
      <c r="F6270" s="179">
        <v>0</v>
      </c>
      <c r="G6270" s="179">
        <v>0</v>
      </c>
      <c r="H6270" s="179">
        <v>112272.42815706326</v>
      </c>
      <c r="I6270" s="179">
        <v>0</v>
      </c>
      <c r="J6270" s="179">
        <v>0</v>
      </c>
      <c r="K6270" s="179">
        <v>0</v>
      </c>
      <c r="L6270" s="179">
        <v>0</v>
      </c>
      <c r="M6270" s="179">
        <v>5561.8115312545469</v>
      </c>
      <c r="N6270" s="179">
        <v>0</v>
      </c>
      <c r="O6270" s="179">
        <v>0</v>
      </c>
      <c r="P6270" s="179">
        <v>0</v>
      </c>
      <c r="Q6270" s="179">
        <v>0</v>
      </c>
      <c r="R6270" s="180">
        <v>0</v>
      </c>
      <c r="S6270" s="180">
        <v>0</v>
      </c>
      <c r="T6270" s="180">
        <v>0</v>
      </c>
    </row>
    <row r="6271" spans="2:20" x14ac:dyDescent="0.3">
      <c r="B6271" s="19">
        <v>6268</v>
      </c>
      <c r="C6271" s="179">
        <v>0</v>
      </c>
      <c r="D6271" s="179">
        <v>0</v>
      </c>
      <c r="E6271" s="179">
        <v>3158867.4507457349</v>
      </c>
      <c r="F6271" s="179">
        <v>0</v>
      </c>
      <c r="G6271" s="179">
        <v>0</v>
      </c>
      <c r="H6271" s="179">
        <v>114600.48922021383</v>
      </c>
      <c r="I6271" s="179">
        <v>0</v>
      </c>
      <c r="J6271" s="179">
        <v>0</v>
      </c>
      <c r="K6271" s="179">
        <v>0</v>
      </c>
      <c r="L6271" s="179">
        <v>0</v>
      </c>
      <c r="M6271" s="179">
        <v>168805.74368818817</v>
      </c>
      <c r="N6271" s="179">
        <v>0</v>
      </c>
      <c r="O6271" s="179">
        <v>0</v>
      </c>
      <c r="P6271" s="179">
        <v>0</v>
      </c>
      <c r="Q6271" s="179">
        <v>0</v>
      </c>
      <c r="R6271" s="180">
        <v>0</v>
      </c>
      <c r="S6271" s="180">
        <v>0</v>
      </c>
      <c r="T6271" s="180">
        <v>0</v>
      </c>
    </row>
    <row r="6272" spans="2:20" x14ac:dyDescent="0.3">
      <c r="B6272" s="19">
        <v>6269</v>
      </c>
      <c r="C6272" s="179">
        <v>0</v>
      </c>
      <c r="D6272" s="179">
        <v>0</v>
      </c>
      <c r="E6272" s="179">
        <v>207761.47974691167</v>
      </c>
      <c r="F6272" s="179">
        <v>0</v>
      </c>
      <c r="G6272" s="179">
        <v>0</v>
      </c>
      <c r="H6272" s="179">
        <v>265475.92967435368</v>
      </c>
      <c r="I6272" s="179">
        <v>0</v>
      </c>
      <c r="J6272" s="179">
        <v>0</v>
      </c>
      <c r="K6272" s="179">
        <v>0</v>
      </c>
      <c r="L6272" s="179">
        <v>0</v>
      </c>
      <c r="M6272" s="179">
        <v>364643.34021565982</v>
      </c>
      <c r="N6272" s="179">
        <v>0</v>
      </c>
      <c r="O6272" s="179">
        <v>0</v>
      </c>
      <c r="P6272" s="179">
        <v>0</v>
      </c>
      <c r="Q6272" s="179">
        <v>0</v>
      </c>
      <c r="R6272" s="180">
        <v>0</v>
      </c>
      <c r="S6272" s="180">
        <v>0</v>
      </c>
      <c r="T6272" s="180">
        <v>0</v>
      </c>
    </row>
    <row r="6273" spans="2:20" x14ac:dyDescent="0.3">
      <c r="B6273" s="19">
        <v>6270</v>
      </c>
      <c r="C6273" s="179">
        <v>0</v>
      </c>
      <c r="D6273" s="179">
        <v>0</v>
      </c>
      <c r="E6273" s="179">
        <v>160141.57465087794</v>
      </c>
      <c r="F6273" s="179">
        <v>0</v>
      </c>
      <c r="G6273" s="179">
        <v>0</v>
      </c>
      <c r="H6273" s="179">
        <v>59678.739773531161</v>
      </c>
      <c r="I6273" s="179">
        <v>0</v>
      </c>
      <c r="J6273" s="179">
        <v>0</v>
      </c>
      <c r="K6273" s="179">
        <v>0</v>
      </c>
      <c r="L6273" s="179">
        <v>0</v>
      </c>
      <c r="M6273" s="179">
        <v>712615.01503718062</v>
      </c>
      <c r="N6273" s="179">
        <v>0</v>
      </c>
      <c r="O6273" s="179">
        <v>0</v>
      </c>
      <c r="P6273" s="179">
        <v>0</v>
      </c>
      <c r="Q6273" s="179">
        <v>0</v>
      </c>
      <c r="R6273" s="180">
        <v>0</v>
      </c>
      <c r="S6273" s="180">
        <v>0</v>
      </c>
      <c r="T6273" s="180">
        <v>0</v>
      </c>
    </row>
    <row r="6274" spans="2:20" x14ac:dyDescent="0.3">
      <c r="B6274" s="19">
        <v>6271</v>
      </c>
      <c r="C6274" s="179">
        <v>0</v>
      </c>
      <c r="D6274" s="179">
        <v>0</v>
      </c>
      <c r="E6274" s="179">
        <v>530586.89309529937</v>
      </c>
      <c r="F6274" s="179">
        <v>1</v>
      </c>
      <c r="G6274" s="179">
        <v>4912.6022746864955</v>
      </c>
      <c r="H6274" s="179">
        <v>310010.19982927945</v>
      </c>
      <c r="I6274" s="179">
        <v>0</v>
      </c>
      <c r="J6274" s="179">
        <v>0</v>
      </c>
      <c r="K6274" s="179">
        <v>0</v>
      </c>
      <c r="L6274" s="179">
        <v>0</v>
      </c>
      <c r="M6274" s="179">
        <v>120902.7574073623</v>
      </c>
      <c r="N6274" s="179">
        <v>0</v>
      </c>
      <c r="O6274" s="179">
        <v>0</v>
      </c>
      <c r="P6274" s="179">
        <v>0</v>
      </c>
      <c r="Q6274" s="179">
        <v>0</v>
      </c>
      <c r="R6274" s="180">
        <v>0</v>
      </c>
      <c r="S6274" s="180">
        <v>0</v>
      </c>
      <c r="T6274" s="180">
        <v>0</v>
      </c>
    </row>
    <row r="6275" spans="2:20" x14ac:dyDescent="0.3">
      <c r="B6275" s="19">
        <v>6272</v>
      </c>
      <c r="C6275" s="179">
        <v>0</v>
      </c>
      <c r="D6275" s="179">
        <v>0</v>
      </c>
      <c r="E6275" s="179">
        <v>161259.53060821959</v>
      </c>
      <c r="F6275" s="179">
        <v>0</v>
      </c>
      <c r="G6275" s="179">
        <v>0</v>
      </c>
      <c r="H6275" s="179">
        <v>32755.403024077619</v>
      </c>
      <c r="I6275" s="179">
        <v>0</v>
      </c>
      <c r="J6275" s="179">
        <v>0</v>
      </c>
      <c r="K6275" s="179">
        <v>0</v>
      </c>
      <c r="L6275" s="179">
        <v>0</v>
      </c>
      <c r="M6275" s="179">
        <v>6806.0534499923715</v>
      </c>
      <c r="N6275" s="179">
        <v>0</v>
      </c>
      <c r="O6275" s="179">
        <v>0</v>
      </c>
      <c r="P6275" s="179">
        <v>0</v>
      </c>
      <c r="Q6275" s="179">
        <v>0</v>
      </c>
      <c r="R6275" s="180">
        <v>0</v>
      </c>
      <c r="S6275" s="180">
        <v>0</v>
      </c>
      <c r="T6275" s="180">
        <v>0</v>
      </c>
    </row>
    <row r="6276" spans="2:20" x14ac:dyDescent="0.3">
      <c r="B6276" s="19">
        <v>6273</v>
      </c>
      <c r="C6276" s="179">
        <v>0</v>
      </c>
      <c r="D6276" s="179">
        <v>0</v>
      </c>
      <c r="E6276" s="179">
        <v>61566.661093331786</v>
      </c>
      <c r="F6276" s="179">
        <v>0</v>
      </c>
      <c r="G6276" s="179">
        <v>0</v>
      </c>
      <c r="H6276" s="179">
        <v>34053.01902114298</v>
      </c>
      <c r="I6276" s="179">
        <v>0</v>
      </c>
      <c r="J6276" s="179">
        <v>0</v>
      </c>
      <c r="K6276" s="179">
        <v>0</v>
      </c>
      <c r="L6276" s="179">
        <v>0</v>
      </c>
      <c r="M6276" s="179">
        <v>71365.840250486392</v>
      </c>
      <c r="N6276" s="179">
        <v>0</v>
      </c>
      <c r="O6276" s="179">
        <v>0</v>
      </c>
      <c r="P6276" s="179">
        <v>0</v>
      </c>
      <c r="Q6276" s="179">
        <v>0</v>
      </c>
      <c r="R6276" s="180">
        <v>0</v>
      </c>
      <c r="S6276" s="180">
        <v>0</v>
      </c>
      <c r="T6276" s="180">
        <v>0</v>
      </c>
    </row>
    <row r="6277" spans="2:20" x14ac:dyDescent="0.3">
      <c r="B6277" s="19">
        <v>6274</v>
      </c>
      <c r="C6277" s="179">
        <v>0</v>
      </c>
      <c r="D6277" s="179">
        <v>0</v>
      </c>
      <c r="E6277" s="179">
        <v>112332.29405637401</v>
      </c>
      <c r="F6277" s="179">
        <v>0</v>
      </c>
      <c r="G6277" s="179">
        <v>0</v>
      </c>
      <c r="H6277" s="179">
        <v>278476.80481818697</v>
      </c>
      <c r="I6277" s="179">
        <v>0</v>
      </c>
      <c r="J6277" s="179">
        <v>0</v>
      </c>
      <c r="K6277" s="179">
        <v>0</v>
      </c>
      <c r="L6277" s="179">
        <v>0</v>
      </c>
      <c r="M6277" s="179">
        <v>76922.301828796801</v>
      </c>
      <c r="N6277" s="179">
        <v>0</v>
      </c>
      <c r="O6277" s="179">
        <v>0</v>
      </c>
      <c r="P6277" s="179">
        <v>0</v>
      </c>
      <c r="Q6277" s="179">
        <v>0</v>
      </c>
      <c r="R6277" s="180">
        <v>0</v>
      </c>
      <c r="S6277" s="180">
        <v>0</v>
      </c>
      <c r="T6277" s="180">
        <v>0</v>
      </c>
    </row>
    <row r="6278" spans="2:20" x14ac:dyDescent="0.3">
      <c r="B6278" s="19">
        <v>6275</v>
      </c>
      <c r="C6278" s="179">
        <v>0</v>
      </c>
      <c r="D6278" s="179">
        <v>0</v>
      </c>
      <c r="E6278" s="179">
        <v>36502.12782953561</v>
      </c>
      <c r="F6278" s="179">
        <v>0</v>
      </c>
      <c r="G6278" s="179">
        <v>0</v>
      </c>
      <c r="H6278" s="179">
        <v>204161.19477862329</v>
      </c>
      <c r="I6278" s="179">
        <v>0</v>
      </c>
      <c r="J6278" s="179">
        <v>0</v>
      </c>
      <c r="K6278" s="179">
        <v>0</v>
      </c>
      <c r="L6278" s="179">
        <v>0</v>
      </c>
      <c r="M6278" s="179">
        <v>333198.06077534787</v>
      </c>
      <c r="N6278" s="179">
        <v>0</v>
      </c>
      <c r="O6278" s="179">
        <v>0</v>
      </c>
      <c r="P6278" s="179">
        <v>0</v>
      </c>
      <c r="Q6278" s="179">
        <v>0</v>
      </c>
      <c r="R6278" s="180">
        <v>0</v>
      </c>
      <c r="S6278" s="180">
        <v>0</v>
      </c>
      <c r="T6278" s="180">
        <v>0</v>
      </c>
    </row>
    <row r="6279" spans="2:20" x14ac:dyDescent="0.3">
      <c r="B6279" s="19">
        <v>6276</v>
      </c>
      <c r="C6279" s="179">
        <v>0</v>
      </c>
      <c r="D6279" s="179">
        <v>0</v>
      </c>
      <c r="E6279" s="179">
        <v>54312.608541064445</v>
      </c>
      <c r="F6279" s="179">
        <v>0</v>
      </c>
      <c r="G6279" s="179">
        <v>0</v>
      </c>
      <c r="H6279" s="179">
        <v>16186.552360735619</v>
      </c>
      <c r="I6279" s="179">
        <v>0</v>
      </c>
      <c r="J6279" s="179">
        <v>0</v>
      </c>
      <c r="K6279" s="179">
        <v>0</v>
      </c>
      <c r="L6279" s="179">
        <v>0</v>
      </c>
      <c r="M6279" s="179">
        <v>198192.6209047481</v>
      </c>
      <c r="N6279" s="179">
        <v>0</v>
      </c>
      <c r="O6279" s="179">
        <v>0</v>
      </c>
      <c r="P6279" s="179">
        <v>0</v>
      </c>
      <c r="Q6279" s="179">
        <v>0</v>
      </c>
      <c r="R6279" s="180">
        <v>0</v>
      </c>
      <c r="S6279" s="180">
        <v>0</v>
      </c>
      <c r="T6279" s="180">
        <v>0</v>
      </c>
    </row>
    <row r="6280" spans="2:20" x14ac:dyDescent="0.3">
      <c r="B6280" s="19">
        <v>6277</v>
      </c>
      <c r="C6280" s="179">
        <v>0</v>
      </c>
      <c r="D6280" s="179">
        <v>0</v>
      </c>
      <c r="E6280" s="179">
        <v>50528.823284705337</v>
      </c>
      <c r="F6280" s="179">
        <v>0</v>
      </c>
      <c r="G6280" s="179">
        <v>0</v>
      </c>
      <c r="H6280" s="179">
        <v>26718.796357607229</v>
      </c>
      <c r="I6280" s="179">
        <v>0</v>
      </c>
      <c r="J6280" s="179">
        <v>0</v>
      </c>
      <c r="K6280" s="179">
        <v>72549.041751391385</v>
      </c>
      <c r="L6280" s="179">
        <v>1</v>
      </c>
      <c r="M6280" s="179">
        <v>25504.441365501443</v>
      </c>
      <c r="N6280" s="179">
        <v>0</v>
      </c>
      <c r="O6280" s="179">
        <v>0</v>
      </c>
      <c r="P6280" s="179">
        <v>0</v>
      </c>
      <c r="Q6280" s="179">
        <v>0</v>
      </c>
      <c r="R6280" s="180">
        <v>0</v>
      </c>
      <c r="S6280" s="180">
        <v>72549.041751391385</v>
      </c>
      <c r="T6280" s="180">
        <v>0</v>
      </c>
    </row>
    <row r="6281" spans="2:20" x14ac:dyDescent="0.3">
      <c r="B6281" s="19">
        <v>6278</v>
      </c>
      <c r="C6281" s="179">
        <v>0</v>
      </c>
      <c r="D6281" s="179">
        <v>0</v>
      </c>
      <c r="E6281" s="179">
        <v>244916.4749704487</v>
      </c>
      <c r="F6281" s="179">
        <v>0</v>
      </c>
      <c r="G6281" s="179">
        <v>0</v>
      </c>
      <c r="H6281" s="179">
        <v>626972.02455382433</v>
      </c>
      <c r="I6281" s="179">
        <v>0</v>
      </c>
      <c r="J6281" s="179">
        <v>0</v>
      </c>
      <c r="K6281" s="179">
        <v>0</v>
      </c>
      <c r="L6281" s="179">
        <v>0</v>
      </c>
      <c r="M6281" s="179">
        <v>64994.110961953207</v>
      </c>
      <c r="N6281" s="179">
        <v>0</v>
      </c>
      <c r="O6281" s="179">
        <v>0</v>
      </c>
      <c r="P6281" s="179">
        <v>0</v>
      </c>
      <c r="Q6281" s="179">
        <v>0</v>
      </c>
      <c r="R6281" s="180">
        <v>0</v>
      </c>
      <c r="S6281" s="180">
        <v>0</v>
      </c>
      <c r="T6281" s="180">
        <v>0</v>
      </c>
    </row>
    <row r="6282" spans="2:20" x14ac:dyDescent="0.3">
      <c r="B6282" s="19">
        <v>6279</v>
      </c>
      <c r="C6282" s="179">
        <v>0</v>
      </c>
      <c r="D6282" s="179">
        <v>0</v>
      </c>
      <c r="E6282" s="179">
        <v>36569.405409493971</v>
      </c>
      <c r="F6282" s="179">
        <v>0</v>
      </c>
      <c r="G6282" s="179">
        <v>0</v>
      </c>
      <c r="H6282" s="179">
        <v>250567.43716208567</v>
      </c>
      <c r="I6282" s="179">
        <v>0</v>
      </c>
      <c r="J6282" s="179">
        <v>0</v>
      </c>
      <c r="K6282" s="179">
        <v>0</v>
      </c>
      <c r="L6282" s="179">
        <v>0</v>
      </c>
      <c r="M6282" s="179">
        <v>255522.74941502785</v>
      </c>
      <c r="N6282" s="179">
        <v>0</v>
      </c>
      <c r="O6282" s="179">
        <v>0</v>
      </c>
      <c r="P6282" s="179">
        <v>0</v>
      </c>
      <c r="Q6282" s="179">
        <v>0</v>
      </c>
      <c r="R6282" s="180">
        <v>0</v>
      </c>
      <c r="S6282" s="180">
        <v>0</v>
      </c>
      <c r="T6282" s="180">
        <v>0</v>
      </c>
    </row>
    <row r="6283" spans="2:20" x14ac:dyDescent="0.3">
      <c r="B6283" s="19">
        <v>6280</v>
      </c>
      <c r="C6283" s="179">
        <v>0</v>
      </c>
      <c r="D6283" s="179">
        <v>0</v>
      </c>
      <c r="E6283" s="179">
        <v>15157.286690071009</v>
      </c>
      <c r="F6283" s="179">
        <v>0</v>
      </c>
      <c r="G6283" s="179">
        <v>0</v>
      </c>
      <c r="H6283" s="179">
        <v>169178.73495109743</v>
      </c>
      <c r="I6283" s="179">
        <v>0</v>
      </c>
      <c r="J6283" s="179">
        <v>0</v>
      </c>
      <c r="K6283" s="179">
        <v>0</v>
      </c>
      <c r="L6283" s="179">
        <v>0</v>
      </c>
      <c r="M6283" s="179">
        <v>26912.092324912483</v>
      </c>
      <c r="N6283" s="179">
        <v>0</v>
      </c>
      <c r="O6283" s="179">
        <v>0</v>
      </c>
      <c r="P6283" s="179">
        <v>0</v>
      </c>
      <c r="Q6283" s="179">
        <v>0</v>
      </c>
      <c r="R6283" s="180">
        <v>0</v>
      </c>
      <c r="S6283" s="180">
        <v>0</v>
      </c>
      <c r="T6283" s="180">
        <v>0</v>
      </c>
    </row>
    <row r="6284" spans="2:20" x14ac:dyDescent="0.3">
      <c r="B6284" s="19">
        <v>6281</v>
      </c>
      <c r="C6284" s="179">
        <v>0</v>
      </c>
      <c r="D6284" s="179">
        <v>0</v>
      </c>
      <c r="E6284" s="179">
        <v>293922.12344055565</v>
      </c>
      <c r="F6284" s="179">
        <v>0</v>
      </c>
      <c r="G6284" s="179">
        <v>0</v>
      </c>
      <c r="H6284" s="179">
        <v>1073700.1916695377</v>
      </c>
      <c r="I6284" s="179">
        <v>0</v>
      </c>
      <c r="J6284" s="179">
        <v>0</v>
      </c>
      <c r="K6284" s="179">
        <v>0</v>
      </c>
      <c r="L6284" s="179">
        <v>0</v>
      </c>
      <c r="M6284" s="179">
        <v>199042.63052540872</v>
      </c>
      <c r="N6284" s="179">
        <v>0</v>
      </c>
      <c r="O6284" s="179">
        <v>0</v>
      </c>
      <c r="P6284" s="179">
        <v>0</v>
      </c>
      <c r="Q6284" s="179">
        <v>0</v>
      </c>
      <c r="R6284" s="180">
        <v>0</v>
      </c>
      <c r="S6284" s="180">
        <v>0</v>
      </c>
      <c r="T6284" s="180">
        <v>0</v>
      </c>
    </row>
    <row r="6285" spans="2:20" x14ac:dyDescent="0.3">
      <c r="B6285" s="19">
        <v>6282</v>
      </c>
      <c r="C6285" s="179">
        <v>0</v>
      </c>
      <c r="D6285" s="179">
        <v>0</v>
      </c>
      <c r="E6285" s="179">
        <v>3717777.3879630864</v>
      </c>
      <c r="F6285" s="179">
        <v>0</v>
      </c>
      <c r="G6285" s="179">
        <v>0</v>
      </c>
      <c r="H6285" s="179">
        <v>16099.401448106744</v>
      </c>
      <c r="I6285" s="179">
        <v>0</v>
      </c>
      <c r="J6285" s="179">
        <v>0</v>
      </c>
      <c r="K6285" s="179">
        <v>0</v>
      </c>
      <c r="L6285" s="179">
        <v>0</v>
      </c>
      <c r="M6285" s="179">
        <v>99786.927739641425</v>
      </c>
      <c r="N6285" s="179">
        <v>0</v>
      </c>
      <c r="O6285" s="179">
        <v>0</v>
      </c>
      <c r="P6285" s="179">
        <v>0</v>
      </c>
      <c r="Q6285" s="179">
        <v>0</v>
      </c>
      <c r="R6285" s="180">
        <v>0</v>
      </c>
      <c r="S6285" s="180">
        <v>0</v>
      </c>
      <c r="T6285" s="180">
        <v>0</v>
      </c>
    </row>
    <row r="6286" spans="2:20" x14ac:dyDescent="0.3">
      <c r="B6286" s="19">
        <v>6283</v>
      </c>
      <c r="C6286" s="179">
        <v>0</v>
      </c>
      <c r="D6286" s="179">
        <v>0</v>
      </c>
      <c r="E6286" s="179">
        <v>58614.814265931767</v>
      </c>
      <c r="F6286" s="179">
        <v>0</v>
      </c>
      <c r="G6286" s="179">
        <v>0</v>
      </c>
      <c r="H6286" s="179">
        <v>39363.925911543069</v>
      </c>
      <c r="I6286" s="179">
        <v>0</v>
      </c>
      <c r="J6286" s="179">
        <v>0</v>
      </c>
      <c r="K6286" s="179">
        <v>0</v>
      </c>
      <c r="L6286" s="179">
        <v>0</v>
      </c>
      <c r="M6286" s="179">
        <v>29740.73478707801</v>
      </c>
      <c r="N6286" s="179">
        <v>0</v>
      </c>
      <c r="O6286" s="179">
        <v>0</v>
      </c>
      <c r="P6286" s="179">
        <v>0</v>
      </c>
      <c r="Q6286" s="179">
        <v>0</v>
      </c>
      <c r="R6286" s="180">
        <v>0</v>
      </c>
      <c r="S6286" s="180">
        <v>0</v>
      </c>
      <c r="T6286" s="180">
        <v>0</v>
      </c>
    </row>
    <row r="6287" spans="2:20" x14ac:dyDescent="0.3">
      <c r="B6287" s="19">
        <v>6284</v>
      </c>
      <c r="C6287" s="179">
        <v>0</v>
      </c>
      <c r="D6287" s="179">
        <v>0</v>
      </c>
      <c r="E6287" s="179">
        <v>22051.582638613341</v>
      </c>
      <c r="F6287" s="179">
        <v>0</v>
      </c>
      <c r="G6287" s="179">
        <v>0</v>
      </c>
      <c r="H6287" s="179">
        <v>66995.556587308791</v>
      </c>
      <c r="I6287" s="179">
        <v>0</v>
      </c>
      <c r="J6287" s="179">
        <v>0</v>
      </c>
      <c r="K6287" s="179">
        <v>0</v>
      </c>
      <c r="L6287" s="179">
        <v>0</v>
      </c>
      <c r="M6287" s="179">
        <v>31185.618686170157</v>
      </c>
      <c r="N6287" s="179">
        <v>0</v>
      </c>
      <c r="O6287" s="179">
        <v>0</v>
      </c>
      <c r="P6287" s="179">
        <v>0</v>
      </c>
      <c r="Q6287" s="179">
        <v>0</v>
      </c>
      <c r="R6287" s="180">
        <v>0</v>
      </c>
      <c r="S6287" s="180">
        <v>0</v>
      </c>
      <c r="T6287" s="180">
        <v>0</v>
      </c>
    </row>
    <row r="6288" spans="2:20" x14ac:dyDescent="0.3">
      <c r="B6288" s="19">
        <v>6285</v>
      </c>
      <c r="C6288" s="179">
        <v>0</v>
      </c>
      <c r="D6288" s="179">
        <v>0</v>
      </c>
      <c r="E6288" s="179">
        <v>64313.68281310513</v>
      </c>
      <c r="F6288" s="179">
        <v>0</v>
      </c>
      <c r="G6288" s="179">
        <v>0</v>
      </c>
      <c r="H6288" s="179">
        <v>37567.968259099711</v>
      </c>
      <c r="I6288" s="179">
        <v>0</v>
      </c>
      <c r="J6288" s="179">
        <v>0</v>
      </c>
      <c r="K6288" s="179">
        <v>0</v>
      </c>
      <c r="L6288" s="179">
        <v>0</v>
      </c>
      <c r="M6288" s="179">
        <v>48322.715453138655</v>
      </c>
      <c r="N6288" s="179">
        <v>0</v>
      </c>
      <c r="O6288" s="179">
        <v>0</v>
      </c>
      <c r="P6288" s="179">
        <v>0</v>
      </c>
      <c r="Q6288" s="179">
        <v>0</v>
      </c>
      <c r="R6288" s="180">
        <v>0</v>
      </c>
      <c r="S6288" s="180">
        <v>0</v>
      </c>
      <c r="T6288" s="180">
        <v>0</v>
      </c>
    </row>
    <row r="6289" spans="2:20" x14ac:dyDescent="0.3">
      <c r="B6289" s="19">
        <v>6286</v>
      </c>
      <c r="C6289" s="179">
        <v>0</v>
      </c>
      <c r="D6289" s="179">
        <v>0</v>
      </c>
      <c r="E6289" s="179">
        <v>173331.21045181435</v>
      </c>
      <c r="F6289" s="179">
        <v>0</v>
      </c>
      <c r="G6289" s="179">
        <v>0</v>
      </c>
      <c r="H6289" s="179">
        <v>63816.665691173388</v>
      </c>
      <c r="I6289" s="179">
        <v>0</v>
      </c>
      <c r="J6289" s="179">
        <v>0</v>
      </c>
      <c r="K6289" s="179">
        <v>0</v>
      </c>
      <c r="L6289" s="179">
        <v>0</v>
      </c>
      <c r="M6289" s="179">
        <v>31251.70488770038</v>
      </c>
      <c r="N6289" s="179">
        <v>0</v>
      </c>
      <c r="O6289" s="179">
        <v>0</v>
      </c>
      <c r="P6289" s="179">
        <v>0</v>
      </c>
      <c r="Q6289" s="179">
        <v>0</v>
      </c>
      <c r="R6289" s="180">
        <v>0</v>
      </c>
      <c r="S6289" s="180">
        <v>0</v>
      </c>
      <c r="T6289" s="180">
        <v>0</v>
      </c>
    </row>
    <row r="6290" spans="2:20" x14ac:dyDescent="0.3">
      <c r="B6290" s="19">
        <v>6287</v>
      </c>
      <c r="C6290" s="179">
        <v>1</v>
      </c>
      <c r="D6290" s="179">
        <v>305046.04727539851</v>
      </c>
      <c r="E6290" s="179">
        <v>166866.13414166999</v>
      </c>
      <c r="F6290" s="179">
        <v>0</v>
      </c>
      <c r="G6290" s="179">
        <v>0</v>
      </c>
      <c r="H6290" s="179">
        <v>87918.044603514703</v>
      </c>
      <c r="I6290" s="179">
        <v>0</v>
      </c>
      <c r="J6290" s="179">
        <v>0</v>
      </c>
      <c r="K6290" s="179">
        <v>0</v>
      </c>
      <c r="L6290" s="179">
        <v>0</v>
      </c>
      <c r="M6290" s="179">
        <v>111108.8299133671</v>
      </c>
      <c r="N6290" s="179">
        <v>0</v>
      </c>
      <c r="O6290" s="179">
        <v>0</v>
      </c>
      <c r="P6290" s="179">
        <v>0</v>
      </c>
      <c r="Q6290" s="179">
        <v>0</v>
      </c>
      <c r="R6290" s="180">
        <v>0</v>
      </c>
      <c r="S6290" s="180">
        <v>0</v>
      </c>
      <c r="T6290" s="180">
        <v>305046.04727539851</v>
      </c>
    </row>
    <row r="6291" spans="2:20" x14ac:dyDescent="0.3">
      <c r="B6291" s="19">
        <v>6288</v>
      </c>
      <c r="C6291" s="179">
        <v>0</v>
      </c>
      <c r="D6291" s="179">
        <v>0</v>
      </c>
      <c r="E6291" s="179">
        <v>190834.60864807642</v>
      </c>
      <c r="F6291" s="179">
        <v>0</v>
      </c>
      <c r="G6291" s="179">
        <v>0</v>
      </c>
      <c r="H6291" s="179">
        <v>144288.25184210774</v>
      </c>
      <c r="I6291" s="179">
        <v>0</v>
      </c>
      <c r="J6291" s="179">
        <v>0</v>
      </c>
      <c r="K6291" s="179">
        <v>0</v>
      </c>
      <c r="L6291" s="179">
        <v>0</v>
      </c>
      <c r="M6291" s="179">
        <v>10689.682292304131</v>
      </c>
      <c r="N6291" s="179">
        <v>0</v>
      </c>
      <c r="O6291" s="179">
        <v>0</v>
      </c>
      <c r="P6291" s="179">
        <v>0</v>
      </c>
      <c r="Q6291" s="179">
        <v>0</v>
      </c>
      <c r="R6291" s="180">
        <v>0</v>
      </c>
      <c r="S6291" s="180">
        <v>0</v>
      </c>
      <c r="T6291" s="180">
        <v>0</v>
      </c>
    </row>
    <row r="6292" spans="2:20" x14ac:dyDescent="0.3">
      <c r="B6292" s="19">
        <v>6289</v>
      </c>
      <c r="C6292" s="179">
        <v>0</v>
      </c>
      <c r="D6292" s="179">
        <v>0</v>
      </c>
      <c r="E6292" s="179">
        <v>126016.65685312626</v>
      </c>
      <c r="F6292" s="179">
        <v>0</v>
      </c>
      <c r="G6292" s="179">
        <v>0</v>
      </c>
      <c r="H6292" s="179">
        <v>91719.699409789973</v>
      </c>
      <c r="I6292" s="179">
        <v>0</v>
      </c>
      <c r="J6292" s="179">
        <v>0</v>
      </c>
      <c r="K6292" s="179">
        <v>0</v>
      </c>
      <c r="L6292" s="179">
        <v>0</v>
      </c>
      <c r="M6292" s="179">
        <v>85072.206306042921</v>
      </c>
      <c r="N6292" s="179">
        <v>0</v>
      </c>
      <c r="O6292" s="179">
        <v>0</v>
      </c>
      <c r="P6292" s="179">
        <v>0</v>
      </c>
      <c r="Q6292" s="179">
        <v>0</v>
      </c>
      <c r="R6292" s="180">
        <v>0</v>
      </c>
      <c r="S6292" s="180">
        <v>0</v>
      </c>
      <c r="T6292" s="180">
        <v>0</v>
      </c>
    </row>
    <row r="6293" spans="2:20" x14ac:dyDescent="0.3">
      <c r="B6293" s="19">
        <v>6290</v>
      </c>
      <c r="C6293" s="179">
        <v>0</v>
      </c>
      <c r="D6293" s="179">
        <v>0</v>
      </c>
      <c r="E6293" s="179">
        <v>737121.94079221215</v>
      </c>
      <c r="F6293" s="179">
        <v>0</v>
      </c>
      <c r="G6293" s="179">
        <v>0</v>
      </c>
      <c r="H6293" s="179">
        <v>41608.211854790301</v>
      </c>
      <c r="I6293" s="179">
        <v>0</v>
      </c>
      <c r="J6293" s="179">
        <v>0</v>
      </c>
      <c r="K6293" s="179">
        <v>0</v>
      </c>
      <c r="L6293" s="179">
        <v>0</v>
      </c>
      <c r="M6293" s="179">
        <v>649419.59661765269</v>
      </c>
      <c r="N6293" s="179">
        <v>0</v>
      </c>
      <c r="O6293" s="179">
        <v>0</v>
      </c>
      <c r="P6293" s="179">
        <v>0</v>
      </c>
      <c r="Q6293" s="179">
        <v>0</v>
      </c>
      <c r="R6293" s="180">
        <v>0</v>
      </c>
      <c r="S6293" s="180">
        <v>0</v>
      </c>
      <c r="T6293" s="180">
        <v>0</v>
      </c>
    </row>
    <row r="6294" spans="2:20" x14ac:dyDescent="0.3">
      <c r="B6294" s="19">
        <v>6291</v>
      </c>
      <c r="C6294" s="179">
        <v>0</v>
      </c>
      <c r="D6294" s="179">
        <v>0</v>
      </c>
      <c r="E6294" s="179">
        <v>78359.89327529259</v>
      </c>
      <c r="F6294" s="179">
        <v>0</v>
      </c>
      <c r="G6294" s="179">
        <v>0</v>
      </c>
      <c r="H6294" s="179">
        <v>257351.17609742595</v>
      </c>
      <c r="I6294" s="179">
        <v>0</v>
      </c>
      <c r="J6294" s="179">
        <v>0</v>
      </c>
      <c r="K6294" s="179">
        <v>0</v>
      </c>
      <c r="L6294" s="179">
        <v>0</v>
      </c>
      <c r="M6294" s="179">
        <v>261507.29566761886</v>
      </c>
      <c r="N6294" s="179">
        <v>0</v>
      </c>
      <c r="O6294" s="179">
        <v>0</v>
      </c>
      <c r="P6294" s="179">
        <v>0</v>
      </c>
      <c r="Q6294" s="179">
        <v>0</v>
      </c>
      <c r="R6294" s="180">
        <v>0</v>
      </c>
      <c r="S6294" s="180">
        <v>0</v>
      </c>
      <c r="T6294" s="180">
        <v>0</v>
      </c>
    </row>
    <row r="6295" spans="2:20" x14ac:dyDescent="0.3">
      <c r="B6295" s="19">
        <v>6292</v>
      </c>
      <c r="C6295" s="179">
        <v>0</v>
      </c>
      <c r="D6295" s="179">
        <v>0</v>
      </c>
      <c r="E6295" s="179">
        <v>362450.34136419767</v>
      </c>
      <c r="F6295" s="179">
        <v>0</v>
      </c>
      <c r="G6295" s="179">
        <v>0</v>
      </c>
      <c r="H6295" s="179">
        <v>750367.09400635667</v>
      </c>
      <c r="I6295" s="179">
        <v>0</v>
      </c>
      <c r="J6295" s="179">
        <v>0</v>
      </c>
      <c r="K6295" s="179">
        <v>0</v>
      </c>
      <c r="L6295" s="179">
        <v>0</v>
      </c>
      <c r="M6295" s="179">
        <v>18456.710401206215</v>
      </c>
      <c r="N6295" s="179">
        <v>0</v>
      </c>
      <c r="O6295" s="179">
        <v>0</v>
      </c>
      <c r="P6295" s="179">
        <v>0</v>
      </c>
      <c r="Q6295" s="179">
        <v>0</v>
      </c>
      <c r="R6295" s="180">
        <v>0</v>
      </c>
      <c r="S6295" s="180">
        <v>0</v>
      </c>
      <c r="T6295" s="180">
        <v>0</v>
      </c>
    </row>
    <row r="6296" spans="2:20" x14ac:dyDescent="0.3">
      <c r="B6296" s="19">
        <v>6293</v>
      </c>
      <c r="C6296" s="179">
        <v>0</v>
      </c>
      <c r="D6296" s="179">
        <v>0</v>
      </c>
      <c r="E6296" s="179">
        <v>203158.58289176048</v>
      </c>
      <c r="F6296" s="179">
        <v>0</v>
      </c>
      <c r="G6296" s="179">
        <v>0</v>
      </c>
      <c r="H6296" s="179">
        <v>427664.90384501615</v>
      </c>
      <c r="I6296" s="179">
        <v>0</v>
      </c>
      <c r="J6296" s="179">
        <v>0</v>
      </c>
      <c r="K6296" s="179">
        <v>0</v>
      </c>
      <c r="L6296" s="179">
        <v>0</v>
      </c>
      <c r="M6296" s="179">
        <v>53527.738456307314</v>
      </c>
      <c r="N6296" s="179">
        <v>0</v>
      </c>
      <c r="O6296" s="179">
        <v>0</v>
      </c>
      <c r="P6296" s="179">
        <v>0</v>
      </c>
      <c r="Q6296" s="179">
        <v>0</v>
      </c>
      <c r="R6296" s="180">
        <v>0</v>
      </c>
      <c r="S6296" s="180">
        <v>0</v>
      </c>
      <c r="T6296" s="180">
        <v>0</v>
      </c>
    </row>
    <row r="6297" spans="2:20" x14ac:dyDescent="0.3">
      <c r="B6297" s="19">
        <v>6294</v>
      </c>
      <c r="C6297" s="179">
        <v>0</v>
      </c>
      <c r="D6297" s="179">
        <v>0</v>
      </c>
      <c r="E6297" s="179">
        <v>102249.62885695389</v>
      </c>
      <c r="F6297" s="179">
        <v>0</v>
      </c>
      <c r="G6297" s="179">
        <v>0</v>
      </c>
      <c r="H6297" s="179">
        <v>61861.939183283888</v>
      </c>
      <c r="I6297" s="179">
        <v>0</v>
      </c>
      <c r="J6297" s="179">
        <v>0</v>
      </c>
      <c r="K6297" s="179">
        <v>0</v>
      </c>
      <c r="L6297" s="179">
        <v>0</v>
      </c>
      <c r="M6297" s="179">
        <v>110129.25196852017</v>
      </c>
      <c r="N6297" s="179">
        <v>0</v>
      </c>
      <c r="O6297" s="179">
        <v>0</v>
      </c>
      <c r="P6297" s="179">
        <v>0</v>
      </c>
      <c r="Q6297" s="179">
        <v>0</v>
      </c>
      <c r="R6297" s="180">
        <v>0</v>
      </c>
      <c r="S6297" s="180">
        <v>0</v>
      </c>
      <c r="T6297" s="180">
        <v>0</v>
      </c>
    </row>
    <row r="6298" spans="2:20" x14ac:dyDescent="0.3">
      <c r="B6298" s="19">
        <v>6295</v>
      </c>
      <c r="C6298" s="179">
        <v>0</v>
      </c>
      <c r="D6298" s="179">
        <v>0</v>
      </c>
      <c r="E6298" s="179">
        <v>288866.60017451347</v>
      </c>
      <c r="F6298" s="179">
        <v>0</v>
      </c>
      <c r="G6298" s="179">
        <v>0</v>
      </c>
      <c r="H6298" s="179">
        <v>73563.821845604238</v>
      </c>
      <c r="I6298" s="179">
        <v>0</v>
      </c>
      <c r="J6298" s="179">
        <v>0</v>
      </c>
      <c r="K6298" s="179">
        <v>0</v>
      </c>
      <c r="L6298" s="179">
        <v>0</v>
      </c>
      <c r="M6298" s="179">
        <v>14517.604094257505</v>
      </c>
      <c r="N6298" s="179">
        <v>0</v>
      </c>
      <c r="O6298" s="179">
        <v>0</v>
      </c>
      <c r="P6298" s="179">
        <v>0</v>
      </c>
      <c r="Q6298" s="179">
        <v>0</v>
      </c>
      <c r="R6298" s="180">
        <v>0</v>
      </c>
      <c r="S6298" s="180">
        <v>0</v>
      </c>
      <c r="T6298" s="180">
        <v>0</v>
      </c>
    </row>
    <row r="6299" spans="2:20" x14ac:dyDescent="0.3">
      <c r="B6299" s="19">
        <v>6296</v>
      </c>
      <c r="C6299" s="179">
        <v>0</v>
      </c>
      <c r="D6299" s="179">
        <v>0</v>
      </c>
      <c r="E6299" s="179">
        <v>33268.094210824485</v>
      </c>
      <c r="F6299" s="179">
        <v>0</v>
      </c>
      <c r="G6299" s="179">
        <v>0</v>
      </c>
      <c r="H6299" s="179">
        <v>56350.556156682564</v>
      </c>
      <c r="I6299" s="179">
        <v>0</v>
      </c>
      <c r="J6299" s="179">
        <v>0</v>
      </c>
      <c r="K6299" s="179">
        <v>0</v>
      </c>
      <c r="L6299" s="179">
        <v>0</v>
      </c>
      <c r="M6299" s="179">
        <v>13679.016497575334</v>
      </c>
      <c r="N6299" s="179">
        <v>0</v>
      </c>
      <c r="O6299" s="179">
        <v>0</v>
      </c>
      <c r="P6299" s="179">
        <v>0</v>
      </c>
      <c r="Q6299" s="179">
        <v>0</v>
      </c>
      <c r="R6299" s="180">
        <v>0</v>
      </c>
      <c r="S6299" s="180">
        <v>0</v>
      </c>
      <c r="T6299" s="180">
        <v>0</v>
      </c>
    </row>
    <row r="6300" spans="2:20" x14ac:dyDescent="0.3">
      <c r="B6300" s="19">
        <v>6297</v>
      </c>
      <c r="C6300" s="179">
        <v>0</v>
      </c>
      <c r="D6300" s="179">
        <v>0</v>
      </c>
      <c r="E6300" s="179">
        <v>57572.656015756147</v>
      </c>
      <c r="F6300" s="179">
        <v>0</v>
      </c>
      <c r="G6300" s="179">
        <v>0</v>
      </c>
      <c r="H6300" s="179">
        <v>38656.559635167709</v>
      </c>
      <c r="I6300" s="179">
        <v>0</v>
      </c>
      <c r="J6300" s="179">
        <v>0</v>
      </c>
      <c r="K6300" s="179">
        <v>0</v>
      </c>
      <c r="L6300" s="179">
        <v>0</v>
      </c>
      <c r="M6300" s="179">
        <v>17462.497999842133</v>
      </c>
      <c r="N6300" s="179">
        <v>0</v>
      </c>
      <c r="O6300" s="179">
        <v>0</v>
      </c>
      <c r="P6300" s="179">
        <v>0</v>
      </c>
      <c r="Q6300" s="179">
        <v>0</v>
      </c>
      <c r="R6300" s="180">
        <v>0</v>
      </c>
      <c r="S6300" s="180">
        <v>0</v>
      </c>
      <c r="T6300" s="180">
        <v>0</v>
      </c>
    </row>
    <row r="6301" spans="2:20" x14ac:dyDescent="0.3">
      <c r="B6301" s="19">
        <v>6298</v>
      </c>
      <c r="C6301" s="179">
        <v>0</v>
      </c>
      <c r="D6301" s="179">
        <v>0</v>
      </c>
      <c r="E6301" s="179">
        <v>480717.62965201493</v>
      </c>
      <c r="F6301" s="179">
        <v>1</v>
      </c>
      <c r="G6301" s="179">
        <v>87043.708926431442</v>
      </c>
      <c r="H6301" s="179">
        <v>145311.95593855347</v>
      </c>
      <c r="I6301" s="179">
        <v>0</v>
      </c>
      <c r="J6301" s="179">
        <v>0</v>
      </c>
      <c r="K6301" s="179">
        <v>0</v>
      </c>
      <c r="L6301" s="179">
        <v>0</v>
      </c>
      <c r="M6301" s="179">
        <v>104466.99084535681</v>
      </c>
      <c r="N6301" s="179">
        <v>0</v>
      </c>
      <c r="O6301" s="179">
        <v>0</v>
      </c>
      <c r="P6301" s="179">
        <v>0</v>
      </c>
      <c r="Q6301" s="179">
        <v>0</v>
      </c>
      <c r="R6301" s="180">
        <v>0</v>
      </c>
      <c r="S6301" s="180">
        <v>0</v>
      </c>
      <c r="T6301" s="180">
        <v>0</v>
      </c>
    </row>
    <row r="6302" spans="2:20" x14ac:dyDescent="0.3">
      <c r="B6302" s="19">
        <v>6299</v>
      </c>
      <c r="C6302" s="179">
        <v>0</v>
      </c>
      <c r="D6302" s="179">
        <v>0</v>
      </c>
      <c r="E6302" s="179">
        <v>12315.931343462533</v>
      </c>
      <c r="F6302" s="179">
        <v>0</v>
      </c>
      <c r="G6302" s="179">
        <v>0</v>
      </c>
      <c r="H6302" s="179">
        <v>141391.3512587107</v>
      </c>
      <c r="I6302" s="179">
        <v>0</v>
      </c>
      <c r="J6302" s="179">
        <v>0</v>
      </c>
      <c r="K6302" s="179">
        <v>0</v>
      </c>
      <c r="L6302" s="179">
        <v>0</v>
      </c>
      <c r="M6302" s="179">
        <v>153999.21540520265</v>
      </c>
      <c r="N6302" s="179">
        <v>0</v>
      </c>
      <c r="O6302" s="179">
        <v>0</v>
      </c>
      <c r="P6302" s="179">
        <v>0</v>
      </c>
      <c r="Q6302" s="179">
        <v>0</v>
      </c>
      <c r="R6302" s="180">
        <v>0</v>
      </c>
      <c r="S6302" s="180">
        <v>0</v>
      </c>
      <c r="T6302" s="180">
        <v>0</v>
      </c>
    </row>
    <row r="6303" spans="2:20" x14ac:dyDescent="0.3">
      <c r="B6303" s="19">
        <v>6300</v>
      </c>
      <c r="C6303" s="179">
        <v>0</v>
      </c>
      <c r="D6303" s="179">
        <v>0</v>
      </c>
      <c r="E6303" s="179">
        <v>34874.159333486496</v>
      </c>
      <c r="F6303" s="179">
        <v>0</v>
      </c>
      <c r="G6303" s="179">
        <v>0</v>
      </c>
      <c r="H6303" s="179">
        <v>32592.120548592906</v>
      </c>
      <c r="I6303" s="179">
        <v>0</v>
      </c>
      <c r="J6303" s="179">
        <v>0</v>
      </c>
      <c r="K6303" s="179">
        <v>0</v>
      </c>
      <c r="L6303" s="179">
        <v>0</v>
      </c>
      <c r="M6303" s="179">
        <v>317088.06347030529</v>
      </c>
      <c r="N6303" s="179">
        <v>0</v>
      </c>
      <c r="O6303" s="179">
        <v>0</v>
      </c>
      <c r="P6303" s="179">
        <v>0</v>
      </c>
      <c r="Q6303" s="179">
        <v>0</v>
      </c>
      <c r="R6303" s="180">
        <v>0</v>
      </c>
      <c r="S6303" s="180">
        <v>0</v>
      </c>
      <c r="T6303" s="180">
        <v>0</v>
      </c>
    </row>
    <row r="6304" spans="2:20" x14ac:dyDescent="0.3">
      <c r="B6304" s="19">
        <v>6301</v>
      </c>
      <c r="C6304" s="179">
        <v>0</v>
      </c>
      <c r="D6304" s="179">
        <v>0</v>
      </c>
      <c r="E6304" s="179">
        <v>96904.033346445751</v>
      </c>
      <c r="F6304" s="179">
        <v>0</v>
      </c>
      <c r="G6304" s="179">
        <v>0</v>
      </c>
      <c r="H6304" s="179">
        <v>9905.6159801262147</v>
      </c>
      <c r="I6304" s="179">
        <v>0</v>
      </c>
      <c r="J6304" s="179">
        <v>0</v>
      </c>
      <c r="K6304" s="179">
        <v>0</v>
      </c>
      <c r="L6304" s="179">
        <v>0</v>
      </c>
      <c r="M6304" s="179">
        <v>123311.2150641027</v>
      </c>
      <c r="N6304" s="179">
        <v>0</v>
      </c>
      <c r="O6304" s="179">
        <v>0</v>
      </c>
      <c r="P6304" s="179">
        <v>0</v>
      </c>
      <c r="Q6304" s="179">
        <v>0</v>
      </c>
      <c r="R6304" s="180">
        <v>0</v>
      </c>
      <c r="S6304" s="180">
        <v>0</v>
      </c>
      <c r="T6304" s="180">
        <v>0</v>
      </c>
    </row>
    <row r="6305" spans="2:20" x14ac:dyDescent="0.3">
      <c r="B6305" s="19">
        <v>6302</v>
      </c>
      <c r="C6305" s="179">
        <v>0</v>
      </c>
      <c r="D6305" s="179">
        <v>0</v>
      </c>
      <c r="E6305" s="179">
        <v>107501.54111568969</v>
      </c>
      <c r="F6305" s="179">
        <v>0</v>
      </c>
      <c r="G6305" s="179">
        <v>0</v>
      </c>
      <c r="H6305" s="179">
        <v>206444.47477688672</v>
      </c>
      <c r="I6305" s="179">
        <v>0</v>
      </c>
      <c r="J6305" s="179">
        <v>0</v>
      </c>
      <c r="K6305" s="179">
        <v>0</v>
      </c>
      <c r="L6305" s="179">
        <v>0</v>
      </c>
      <c r="M6305" s="179">
        <v>349836.20501811942</v>
      </c>
      <c r="N6305" s="179">
        <v>0</v>
      </c>
      <c r="O6305" s="179">
        <v>0</v>
      </c>
      <c r="P6305" s="179">
        <v>0</v>
      </c>
      <c r="Q6305" s="179">
        <v>0</v>
      </c>
      <c r="R6305" s="180">
        <v>0</v>
      </c>
      <c r="S6305" s="180">
        <v>0</v>
      </c>
      <c r="T6305" s="180">
        <v>0</v>
      </c>
    </row>
    <row r="6306" spans="2:20" x14ac:dyDescent="0.3">
      <c r="B6306" s="19">
        <v>6303</v>
      </c>
      <c r="C6306" s="179">
        <v>0</v>
      </c>
      <c r="D6306" s="179">
        <v>0</v>
      </c>
      <c r="E6306" s="179">
        <v>226880.99792240761</v>
      </c>
      <c r="F6306" s="179">
        <v>0</v>
      </c>
      <c r="G6306" s="179">
        <v>0</v>
      </c>
      <c r="H6306" s="179">
        <v>7976.7412120209028</v>
      </c>
      <c r="I6306" s="179">
        <v>0</v>
      </c>
      <c r="J6306" s="179">
        <v>0</v>
      </c>
      <c r="K6306" s="179">
        <v>0</v>
      </c>
      <c r="L6306" s="179">
        <v>0</v>
      </c>
      <c r="M6306" s="179">
        <v>376229.19042965741</v>
      </c>
      <c r="N6306" s="179">
        <v>0</v>
      </c>
      <c r="O6306" s="179">
        <v>0</v>
      </c>
      <c r="P6306" s="179">
        <v>0</v>
      </c>
      <c r="Q6306" s="179">
        <v>0</v>
      </c>
      <c r="R6306" s="180">
        <v>0</v>
      </c>
      <c r="S6306" s="180">
        <v>0</v>
      </c>
      <c r="T6306" s="180">
        <v>0</v>
      </c>
    </row>
    <row r="6307" spans="2:20" x14ac:dyDescent="0.3">
      <c r="B6307" s="19">
        <v>6304</v>
      </c>
      <c r="C6307" s="179">
        <v>0</v>
      </c>
      <c r="D6307" s="179">
        <v>0</v>
      </c>
      <c r="E6307" s="179">
        <v>110009.82539219959</v>
      </c>
      <c r="F6307" s="179">
        <v>0</v>
      </c>
      <c r="G6307" s="179">
        <v>0</v>
      </c>
      <c r="H6307" s="179">
        <v>662888.93527985143</v>
      </c>
      <c r="I6307" s="179">
        <v>0</v>
      </c>
      <c r="J6307" s="179">
        <v>0</v>
      </c>
      <c r="K6307" s="179">
        <v>0</v>
      </c>
      <c r="L6307" s="179">
        <v>0</v>
      </c>
      <c r="M6307" s="179">
        <v>7689.2188787654604</v>
      </c>
      <c r="N6307" s="179">
        <v>0</v>
      </c>
      <c r="O6307" s="179">
        <v>0</v>
      </c>
      <c r="P6307" s="179">
        <v>0</v>
      </c>
      <c r="Q6307" s="179">
        <v>0</v>
      </c>
      <c r="R6307" s="180">
        <v>0</v>
      </c>
      <c r="S6307" s="180">
        <v>0</v>
      </c>
      <c r="T6307" s="180">
        <v>0</v>
      </c>
    </row>
    <row r="6308" spans="2:20" x14ac:dyDescent="0.3">
      <c r="B6308" s="19">
        <v>6305</v>
      </c>
      <c r="C6308" s="179">
        <v>0</v>
      </c>
      <c r="D6308" s="179">
        <v>0</v>
      </c>
      <c r="E6308" s="179">
        <v>133892.89597002196</v>
      </c>
      <c r="F6308" s="179">
        <v>0</v>
      </c>
      <c r="G6308" s="179">
        <v>0</v>
      </c>
      <c r="H6308" s="179">
        <v>452951.89576903603</v>
      </c>
      <c r="I6308" s="179">
        <v>0</v>
      </c>
      <c r="J6308" s="179">
        <v>0</v>
      </c>
      <c r="K6308" s="179">
        <v>0</v>
      </c>
      <c r="L6308" s="179">
        <v>0</v>
      </c>
      <c r="M6308" s="179">
        <v>64756.950434006845</v>
      </c>
      <c r="N6308" s="179">
        <v>0</v>
      </c>
      <c r="O6308" s="179">
        <v>0</v>
      </c>
      <c r="P6308" s="179">
        <v>0</v>
      </c>
      <c r="Q6308" s="179">
        <v>0</v>
      </c>
      <c r="R6308" s="180">
        <v>0</v>
      </c>
      <c r="S6308" s="180">
        <v>0</v>
      </c>
      <c r="T6308" s="180">
        <v>0</v>
      </c>
    </row>
    <row r="6309" spans="2:20" x14ac:dyDescent="0.3">
      <c r="B6309" s="19">
        <v>6306</v>
      </c>
      <c r="C6309" s="179">
        <v>0</v>
      </c>
      <c r="D6309" s="179">
        <v>0</v>
      </c>
      <c r="E6309" s="179">
        <v>33059.983329550152</v>
      </c>
      <c r="F6309" s="179">
        <v>0</v>
      </c>
      <c r="G6309" s="179">
        <v>0</v>
      </c>
      <c r="H6309" s="179">
        <v>27766.964261103574</v>
      </c>
      <c r="I6309" s="179">
        <v>0</v>
      </c>
      <c r="J6309" s="179">
        <v>0</v>
      </c>
      <c r="K6309" s="179">
        <v>0</v>
      </c>
      <c r="L6309" s="179">
        <v>0</v>
      </c>
      <c r="M6309" s="179">
        <v>15426.556992423821</v>
      </c>
      <c r="N6309" s="179">
        <v>0</v>
      </c>
      <c r="O6309" s="179">
        <v>0</v>
      </c>
      <c r="P6309" s="179">
        <v>0</v>
      </c>
      <c r="Q6309" s="179">
        <v>0</v>
      </c>
      <c r="R6309" s="180">
        <v>0</v>
      </c>
      <c r="S6309" s="180">
        <v>0</v>
      </c>
      <c r="T6309" s="180">
        <v>0</v>
      </c>
    </row>
    <row r="6310" spans="2:20" x14ac:dyDescent="0.3">
      <c r="B6310" s="19">
        <v>6307</v>
      </c>
      <c r="C6310" s="179">
        <v>0</v>
      </c>
      <c r="D6310" s="179">
        <v>0</v>
      </c>
      <c r="E6310" s="179">
        <v>39702.302979193533</v>
      </c>
      <c r="F6310" s="179">
        <v>0</v>
      </c>
      <c r="G6310" s="179">
        <v>0</v>
      </c>
      <c r="H6310" s="179">
        <v>153150.9917457962</v>
      </c>
      <c r="I6310" s="179">
        <v>0</v>
      </c>
      <c r="J6310" s="179">
        <v>0</v>
      </c>
      <c r="K6310" s="179">
        <v>0</v>
      </c>
      <c r="L6310" s="179">
        <v>0</v>
      </c>
      <c r="M6310" s="179">
        <v>45053.909844131114</v>
      </c>
      <c r="N6310" s="179">
        <v>0</v>
      </c>
      <c r="O6310" s="179">
        <v>0</v>
      </c>
      <c r="P6310" s="179">
        <v>0</v>
      </c>
      <c r="Q6310" s="179">
        <v>0</v>
      </c>
      <c r="R6310" s="180">
        <v>0</v>
      </c>
      <c r="S6310" s="180">
        <v>0</v>
      </c>
      <c r="T6310" s="180">
        <v>0</v>
      </c>
    </row>
    <row r="6311" spans="2:20" x14ac:dyDescent="0.3">
      <c r="B6311" s="19">
        <v>6308</v>
      </c>
      <c r="C6311" s="179">
        <v>0</v>
      </c>
      <c r="D6311" s="179">
        <v>0</v>
      </c>
      <c r="E6311" s="179">
        <v>58774.640738366936</v>
      </c>
      <c r="F6311" s="179">
        <v>0</v>
      </c>
      <c r="G6311" s="179">
        <v>0</v>
      </c>
      <c r="H6311" s="179">
        <v>48596.080870061473</v>
      </c>
      <c r="I6311" s="179">
        <v>0</v>
      </c>
      <c r="J6311" s="179">
        <v>0</v>
      </c>
      <c r="K6311" s="179">
        <v>0</v>
      </c>
      <c r="L6311" s="179">
        <v>0</v>
      </c>
      <c r="M6311" s="179">
        <v>17721.659546508519</v>
      </c>
      <c r="N6311" s="179">
        <v>0</v>
      </c>
      <c r="O6311" s="179">
        <v>0</v>
      </c>
      <c r="P6311" s="179">
        <v>0</v>
      </c>
      <c r="Q6311" s="179">
        <v>0</v>
      </c>
      <c r="R6311" s="180">
        <v>0</v>
      </c>
      <c r="S6311" s="180">
        <v>0</v>
      </c>
      <c r="T6311" s="180">
        <v>0</v>
      </c>
    </row>
    <row r="6312" spans="2:20" x14ac:dyDescent="0.3">
      <c r="B6312" s="19">
        <v>6309</v>
      </c>
      <c r="C6312" s="179">
        <v>0</v>
      </c>
      <c r="D6312" s="179">
        <v>0</v>
      </c>
      <c r="E6312" s="179">
        <v>72074.205097248167</v>
      </c>
      <c r="F6312" s="179">
        <v>0</v>
      </c>
      <c r="G6312" s="179">
        <v>0</v>
      </c>
      <c r="H6312" s="179">
        <v>49777.05346870832</v>
      </c>
      <c r="I6312" s="179">
        <v>0</v>
      </c>
      <c r="J6312" s="179">
        <v>0</v>
      </c>
      <c r="K6312" s="179">
        <v>0</v>
      </c>
      <c r="L6312" s="179">
        <v>0</v>
      </c>
      <c r="M6312" s="179">
        <v>67659.60217756324</v>
      </c>
      <c r="N6312" s="179">
        <v>0</v>
      </c>
      <c r="O6312" s="179">
        <v>0</v>
      </c>
      <c r="P6312" s="179">
        <v>0</v>
      </c>
      <c r="Q6312" s="179">
        <v>0</v>
      </c>
      <c r="R6312" s="180">
        <v>0</v>
      </c>
      <c r="S6312" s="180">
        <v>0</v>
      </c>
      <c r="T6312" s="180">
        <v>0</v>
      </c>
    </row>
    <row r="6313" spans="2:20" x14ac:dyDescent="0.3">
      <c r="B6313" s="19">
        <v>6310</v>
      </c>
      <c r="C6313" s="179">
        <v>0</v>
      </c>
      <c r="D6313" s="179">
        <v>0</v>
      </c>
      <c r="E6313" s="179">
        <v>46192.383292446008</v>
      </c>
      <c r="F6313" s="179">
        <v>0</v>
      </c>
      <c r="G6313" s="179">
        <v>0</v>
      </c>
      <c r="H6313" s="179">
        <v>15093.366690639816</v>
      </c>
      <c r="I6313" s="179">
        <v>0</v>
      </c>
      <c r="J6313" s="179">
        <v>0</v>
      </c>
      <c r="K6313" s="179">
        <v>0</v>
      </c>
      <c r="L6313" s="179">
        <v>0</v>
      </c>
      <c r="M6313" s="179">
        <v>104149.62455370498</v>
      </c>
      <c r="N6313" s="179">
        <v>0</v>
      </c>
      <c r="O6313" s="179">
        <v>0</v>
      </c>
      <c r="P6313" s="179">
        <v>0</v>
      </c>
      <c r="Q6313" s="179">
        <v>0</v>
      </c>
      <c r="R6313" s="180">
        <v>0</v>
      </c>
      <c r="S6313" s="180">
        <v>0</v>
      </c>
      <c r="T6313" s="180">
        <v>0</v>
      </c>
    </row>
    <row r="6314" spans="2:20" x14ac:dyDescent="0.3">
      <c r="B6314" s="19">
        <v>6311</v>
      </c>
      <c r="C6314" s="179">
        <v>0</v>
      </c>
      <c r="D6314" s="179">
        <v>0</v>
      </c>
      <c r="E6314" s="179">
        <v>219531.73077614798</v>
      </c>
      <c r="F6314" s="179">
        <v>0</v>
      </c>
      <c r="G6314" s="179">
        <v>0</v>
      </c>
      <c r="H6314" s="179">
        <v>27094.012471679522</v>
      </c>
      <c r="I6314" s="179">
        <v>0</v>
      </c>
      <c r="J6314" s="179">
        <v>0</v>
      </c>
      <c r="K6314" s="179">
        <v>0</v>
      </c>
      <c r="L6314" s="179">
        <v>0</v>
      </c>
      <c r="M6314" s="179">
        <v>29090.799560591702</v>
      </c>
      <c r="N6314" s="179">
        <v>0</v>
      </c>
      <c r="O6314" s="179">
        <v>0</v>
      </c>
      <c r="P6314" s="179">
        <v>0</v>
      </c>
      <c r="Q6314" s="179">
        <v>0</v>
      </c>
      <c r="R6314" s="180">
        <v>0</v>
      </c>
      <c r="S6314" s="180">
        <v>0</v>
      </c>
      <c r="T6314" s="180">
        <v>0</v>
      </c>
    </row>
    <row r="6315" spans="2:20" x14ac:dyDescent="0.3">
      <c r="B6315" s="19">
        <v>6312</v>
      </c>
      <c r="C6315" s="179">
        <v>1</v>
      </c>
      <c r="D6315" s="179">
        <v>170962.69920414951</v>
      </c>
      <c r="E6315" s="179">
        <v>64436.35274104109</v>
      </c>
      <c r="F6315" s="179">
        <v>0</v>
      </c>
      <c r="G6315" s="179">
        <v>0</v>
      </c>
      <c r="H6315" s="179">
        <v>109034.56478150337</v>
      </c>
      <c r="I6315" s="179">
        <v>0</v>
      </c>
      <c r="J6315" s="179">
        <v>0</v>
      </c>
      <c r="K6315" s="179">
        <v>0</v>
      </c>
      <c r="L6315" s="179">
        <v>0</v>
      </c>
      <c r="M6315" s="179">
        <v>108617.06011335742</v>
      </c>
      <c r="N6315" s="179">
        <v>0</v>
      </c>
      <c r="O6315" s="179">
        <v>0</v>
      </c>
      <c r="P6315" s="179">
        <v>0</v>
      </c>
      <c r="Q6315" s="179">
        <v>0</v>
      </c>
      <c r="R6315" s="180">
        <v>0</v>
      </c>
      <c r="S6315" s="180">
        <v>0</v>
      </c>
      <c r="T6315" s="180">
        <v>170962.69920414951</v>
      </c>
    </row>
    <row r="6316" spans="2:20" x14ac:dyDescent="0.3">
      <c r="B6316" s="19">
        <v>6313</v>
      </c>
      <c r="C6316" s="179">
        <v>0</v>
      </c>
      <c r="D6316" s="179">
        <v>0</v>
      </c>
      <c r="E6316" s="179">
        <v>248322.10909447321</v>
      </c>
      <c r="F6316" s="179">
        <v>0</v>
      </c>
      <c r="G6316" s="179">
        <v>0</v>
      </c>
      <c r="H6316" s="179">
        <v>390223.47175195778</v>
      </c>
      <c r="I6316" s="179">
        <v>0</v>
      </c>
      <c r="J6316" s="179">
        <v>0</v>
      </c>
      <c r="K6316" s="179">
        <v>155383.16630249165</v>
      </c>
      <c r="L6316" s="179">
        <v>1</v>
      </c>
      <c r="M6316" s="179">
        <v>10512.930256501602</v>
      </c>
      <c r="N6316" s="179">
        <v>0</v>
      </c>
      <c r="O6316" s="179">
        <v>0</v>
      </c>
      <c r="P6316" s="179">
        <v>0</v>
      </c>
      <c r="Q6316" s="179">
        <v>0</v>
      </c>
      <c r="R6316" s="180">
        <v>0</v>
      </c>
      <c r="S6316" s="180">
        <v>155383.16630249165</v>
      </c>
      <c r="T6316" s="180">
        <v>0</v>
      </c>
    </row>
    <row r="6317" spans="2:20" x14ac:dyDescent="0.3">
      <c r="B6317" s="19">
        <v>6314</v>
      </c>
      <c r="C6317" s="179">
        <v>0</v>
      </c>
      <c r="D6317" s="179">
        <v>0</v>
      </c>
      <c r="E6317" s="179">
        <v>167845.85650120891</v>
      </c>
      <c r="F6317" s="179">
        <v>0</v>
      </c>
      <c r="G6317" s="179">
        <v>0</v>
      </c>
      <c r="H6317" s="179">
        <v>21915.952469282092</v>
      </c>
      <c r="I6317" s="179">
        <v>0</v>
      </c>
      <c r="J6317" s="179">
        <v>0</v>
      </c>
      <c r="K6317" s="179">
        <v>0</v>
      </c>
      <c r="L6317" s="179">
        <v>0</v>
      </c>
      <c r="M6317" s="179">
        <v>233529.95574924391</v>
      </c>
      <c r="N6317" s="179">
        <v>0</v>
      </c>
      <c r="O6317" s="179">
        <v>0</v>
      </c>
      <c r="P6317" s="179">
        <v>0</v>
      </c>
      <c r="Q6317" s="179">
        <v>0</v>
      </c>
      <c r="R6317" s="180">
        <v>0</v>
      </c>
      <c r="S6317" s="180">
        <v>0</v>
      </c>
      <c r="T6317" s="180">
        <v>0</v>
      </c>
    </row>
    <row r="6318" spans="2:20" x14ac:dyDescent="0.3">
      <c r="B6318" s="19">
        <v>6315</v>
      </c>
      <c r="C6318" s="179">
        <v>0</v>
      </c>
      <c r="D6318" s="179">
        <v>0</v>
      </c>
      <c r="E6318" s="179">
        <v>155048.27480328357</v>
      </c>
      <c r="F6318" s="179">
        <v>0</v>
      </c>
      <c r="G6318" s="179">
        <v>0</v>
      </c>
      <c r="H6318" s="179">
        <v>928492.79988765542</v>
      </c>
      <c r="I6318" s="179">
        <v>0</v>
      </c>
      <c r="J6318" s="179">
        <v>0</v>
      </c>
      <c r="K6318" s="179">
        <v>0</v>
      </c>
      <c r="L6318" s="179">
        <v>0</v>
      </c>
      <c r="M6318" s="179">
        <v>97521.389730462834</v>
      </c>
      <c r="N6318" s="179">
        <v>0</v>
      </c>
      <c r="O6318" s="179">
        <v>0</v>
      </c>
      <c r="P6318" s="179">
        <v>0</v>
      </c>
      <c r="Q6318" s="179">
        <v>0</v>
      </c>
      <c r="R6318" s="180">
        <v>0</v>
      </c>
      <c r="S6318" s="180">
        <v>0</v>
      </c>
      <c r="T6318" s="180">
        <v>0</v>
      </c>
    </row>
    <row r="6319" spans="2:20" x14ac:dyDescent="0.3">
      <c r="B6319" s="19">
        <v>6316</v>
      </c>
      <c r="C6319" s="179">
        <v>0</v>
      </c>
      <c r="D6319" s="179">
        <v>0</v>
      </c>
      <c r="E6319" s="179">
        <v>39210.966560119188</v>
      </c>
      <c r="F6319" s="179">
        <v>0</v>
      </c>
      <c r="G6319" s="179">
        <v>0</v>
      </c>
      <c r="H6319" s="179">
        <v>2428621.2792731063</v>
      </c>
      <c r="I6319" s="179">
        <v>0</v>
      </c>
      <c r="J6319" s="179">
        <v>0</v>
      </c>
      <c r="K6319" s="179">
        <v>0</v>
      </c>
      <c r="L6319" s="179">
        <v>0</v>
      </c>
      <c r="M6319" s="179">
        <v>11150.957500136077</v>
      </c>
      <c r="N6319" s="179">
        <v>0</v>
      </c>
      <c r="O6319" s="179">
        <v>0</v>
      </c>
      <c r="P6319" s="179">
        <v>0</v>
      </c>
      <c r="Q6319" s="179">
        <v>0</v>
      </c>
      <c r="R6319" s="180">
        <v>0</v>
      </c>
      <c r="S6319" s="180">
        <v>0</v>
      </c>
      <c r="T6319" s="180">
        <v>0</v>
      </c>
    </row>
    <row r="6320" spans="2:20" x14ac:dyDescent="0.3">
      <c r="B6320" s="19">
        <v>6317</v>
      </c>
      <c r="C6320" s="179">
        <v>0</v>
      </c>
      <c r="D6320" s="179">
        <v>0</v>
      </c>
      <c r="E6320" s="179">
        <v>893616.82263330801</v>
      </c>
      <c r="F6320" s="179">
        <v>0</v>
      </c>
      <c r="G6320" s="179">
        <v>0</v>
      </c>
      <c r="H6320" s="179">
        <v>55442.930237566608</v>
      </c>
      <c r="I6320" s="179">
        <v>0</v>
      </c>
      <c r="J6320" s="179">
        <v>0</v>
      </c>
      <c r="K6320" s="179">
        <v>0</v>
      </c>
      <c r="L6320" s="179">
        <v>0</v>
      </c>
      <c r="M6320" s="179">
        <v>38215.400206618979</v>
      </c>
      <c r="N6320" s="179">
        <v>0</v>
      </c>
      <c r="O6320" s="179">
        <v>0</v>
      </c>
      <c r="P6320" s="179">
        <v>0</v>
      </c>
      <c r="Q6320" s="179">
        <v>0</v>
      </c>
      <c r="R6320" s="180">
        <v>0</v>
      </c>
      <c r="S6320" s="180">
        <v>0</v>
      </c>
      <c r="T6320" s="180">
        <v>0</v>
      </c>
    </row>
    <row r="6321" spans="2:20" x14ac:dyDescent="0.3">
      <c r="B6321" s="19">
        <v>6318</v>
      </c>
      <c r="C6321" s="179">
        <v>0</v>
      </c>
      <c r="D6321" s="179">
        <v>0</v>
      </c>
      <c r="E6321" s="179">
        <v>858158.16013463319</v>
      </c>
      <c r="F6321" s="179">
        <v>0</v>
      </c>
      <c r="G6321" s="179">
        <v>0</v>
      </c>
      <c r="H6321" s="179">
        <v>543267.32124212512</v>
      </c>
      <c r="I6321" s="179">
        <v>0</v>
      </c>
      <c r="J6321" s="179">
        <v>0</v>
      </c>
      <c r="K6321" s="179">
        <v>0</v>
      </c>
      <c r="L6321" s="179">
        <v>0</v>
      </c>
      <c r="M6321" s="179">
        <v>535789.55980215489</v>
      </c>
      <c r="N6321" s="179">
        <v>0</v>
      </c>
      <c r="O6321" s="179">
        <v>0</v>
      </c>
      <c r="P6321" s="179">
        <v>0</v>
      </c>
      <c r="Q6321" s="179">
        <v>0</v>
      </c>
      <c r="R6321" s="180">
        <v>0</v>
      </c>
      <c r="S6321" s="180">
        <v>0</v>
      </c>
      <c r="T6321" s="180">
        <v>0</v>
      </c>
    </row>
    <row r="6322" spans="2:20" x14ac:dyDescent="0.3">
      <c r="B6322" s="19">
        <v>6319</v>
      </c>
      <c r="C6322" s="179">
        <v>0</v>
      </c>
      <c r="D6322" s="179">
        <v>0</v>
      </c>
      <c r="E6322" s="179">
        <v>323150.41181201168</v>
      </c>
      <c r="F6322" s="179">
        <v>0</v>
      </c>
      <c r="G6322" s="179">
        <v>0</v>
      </c>
      <c r="H6322" s="179">
        <v>34375.628959436202</v>
      </c>
      <c r="I6322" s="179">
        <v>0</v>
      </c>
      <c r="J6322" s="179">
        <v>0</v>
      </c>
      <c r="K6322" s="179">
        <v>0</v>
      </c>
      <c r="L6322" s="179">
        <v>0</v>
      </c>
      <c r="M6322" s="179">
        <v>59503.745800566088</v>
      </c>
      <c r="N6322" s="179">
        <v>0</v>
      </c>
      <c r="O6322" s="179">
        <v>0</v>
      </c>
      <c r="P6322" s="179">
        <v>0</v>
      </c>
      <c r="Q6322" s="179">
        <v>0</v>
      </c>
      <c r="R6322" s="180">
        <v>0</v>
      </c>
      <c r="S6322" s="180">
        <v>0</v>
      </c>
      <c r="T6322" s="180">
        <v>0</v>
      </c>
    </row>
    <row r="6323" spans="2:20" x14ac:dyDescent="0.3">
      <c r="B6323" s="19">
        <v>6320</v>
      </c>
      <c r="C6323" s="179">
        <v>0</v>
      </c>
      <c r="D6323" s="179">
        <v>0</v>
      </c>
      <c r="E6323" s="179">
        <v>12179.055613205484</v>
      </c>
      <c r="F6323" s="179">
        <v>0</v>
      </c>
      <c r="G6323" s="179">
        <v>0</v>
      </c>
      <c r="H6323" s="179">
        <v>24896.982619048773</v>
      </c>
      <c r="I6323" s="179">
        <v>0</v>
      </c>
      <c r="J6323" s="179">
        <v>0</v>
      </c>
      <c r="K6323" s="179">
        <v>0</v>
      </c>
      <c r="L6323" s="179">
        <v>0</v>
      </c>
      <c r="M6323" s="179">
        <v>11293.423133815397</v>
      </c>
      <c r="N6323" s="179">
        <v>0</v>
      </c>
      <c r="O6323" s="179">
        <v>0</v>
      </c>
      <c r="P6323" s="179">
        <v>0</v>
      </c>
      <c r="Q6323" s="179">
        <v>0</v>
      </c>
      <c r="R6323" s="180">
        <v>0</v>
      </c>
      <c r="S6323" s="180">
        <v>0</v>
      </c>
      <c r="T6323" s="180">
        <v>0</v>
      </c>
    </row>
    <row r="6324" spans="2:20" x14ac:dyDescent="0.3">
      <c r="B6324" s="19">
        <v>6321</v>
      </c>
      <c r="C6324" s="179">
        <v>0</v>
      </c>
      <c r="D6324" s="179">
        <v>0</v>
      </c>
      <c r="E6324" s="179">
        <v>129477.43227708105</v>
      </c>
      <c r="F6324" s="179">
        <v>0</v>
      </c>
      <c r="G6324" s="179">
        <v>0</v>
      </c>
      <c r="H6324" s="179">
        <v>312339.17121437821</v>
      </c>
      <c r="I6324" s="179">
        <v>0</v>
      </c>
      <c r="J6324" s="179">
        <v>0</v>
      </c>
      <c r="K6324" s="179">
        <v>0</v>
      </c>
      <c r="L6324" s="179">
        <v>0</v>
      </c>
      <c r="M6324" s="179">
        <v>11062.048162868217</v>
      </c>
      <c r="N6324" s="179">
        <v>0</v>
      </c>
      <c r="O6324" s="179">
        <v>0</v>
      </c>
      <c r="P6324" s="179">
        <v>0</v>
      </c>
      <c r="Q6324" s="179">
        <v>0</v>
      </c>
      <c r="R6324" s="180">
        <v>0</v>
      </c>
      <c r="S6324" s="180">
        <v>0</v>
      </c>
      <c r="T6324" s="180">
        <v>0</v>
      </c>
    </row>
    <row r="6325" spans="2:20" x14ac:dyDescent="0.3">
      <c r="B6325" s="19">
        <v>6322</v>
      </c>
      <c r="C6325" s="179">
        <v>0</v>
      </c>
      <c r="D6325" s="179">
        <v>0</v>
      </c>
      <c r="E6325" s="179">
        <v>552949.52975778922</v>
      </c>
      <c r="F6325" s="179">
        <v>0</v>
      </c>
      <c r="G6325" s="179">
        <v>0</v>
      </c>
      <c r="H6325" s="179">
        <v>3283.3600730651592</v>
      </c>
      <c r="I6325" s="179">
        <v>0</v>
      </c>
      <c r="J6325" s="179">
        <v>0</v>
      </c>
      <c r="K6325" s="179">
        <v>0</v>
      </c>
      <c r="L6325" s="179">
        <v>0</v>
      </c>
      <c r="M6325" s="179">
        <v>73001.232702044479</v>
      </c>
      <c r="N6325" s="179">
        <v>0</v>
      </c>
      <c r="O6325" s="179">
        <v>0</v>
      </c>
      <c r="P6325" s="179">
        <v>0</v>
      </c>
      <c r="Q6325" s="179">
        <v>0</v>
      </c>
      <c r="R6325" s="180">
        <v>0</v>
      </c>
      <c r="S6325" s="180">
        <v>0</v>
      </c>
      <c r="T6325" s="180">
        <v>0</v>
      </c>
    </row>
    <row r="6326" spans="2:20" x14ac:dyDescent="0.3">
      <c r="B6326" s="19">
        <v>6323</v>
      </c>
      <c r="C6326" s="179">
        <v>0</v>
      </c>
      <c r="D6326" s="179">
        <v>0</v>
      </c>
      <c r="E6326" s="179">
        <v>8407.559848023242</v>
      </c>
      <c r="F6326" s="179">
        <v>0</v>
      </c>
      <c r="G6326" s="179">
        <v>0</v>
      </c>
      <c r="H6326" s="179">
        <v>62293.851017410103</v>
      </c>
      <c r="I6326" s="179">
        <v>0</v>
      </c>
      <c r="J6326" s="179">
        <v>0</v>
      </c>
      <c r="K6326" s="179">
        <v>0</v>
      </c>
      <c r="L6326" s="179">
        <v>0</v>
      </c>
      <c r="M6326" s="179">
        <v>4017.2681554662827</v>
      </c>
      <c r="N6326" s="179">
        <v>0</v>
      </c>
      <c r="O6326" s="179">
        <v>0</v>
      </c>
      <c r="P6326" s="179">
        <v>0</v>
      </c>
      <c r="Q6326" s="179">
        <v>0</v>
      </c>
      <c r="R6326" s="180">
        <v>0</v>
      </c>
      <c r="S6326" s="180">
        <v>0</v>
      </c>
      <c r="T6326" s="180">
        <v>0</v>
      </c>
    </row>
    <row r="6327" spans="2:20" x14ac:dyDescent="0.3">
      <c r="B6327" s="19">
        <v>6324</v>
      </c>
      <c r="C6327" s="179">
        <v>0</v>
      </c>
      <c r="D6327" s="179">
        <v>0</v>
      </c>
      <c r="E6327" s="179">
        <v>280461.50511060847</v>
      </c>
      <c r="F6327" s="179">
        <v>0</v>
      </c>
      <c r="G6327" s="179">
        <v>0</v>
      </c>
      <c r="H6327" s="179">
        <v>629872.91621756018</v>
      </c>
      <c r="I6327" s="179">
        <v>0</v>
      </c>
      <c r="J6327" s="179">
        <v>0</v>
      </c>
      <c r="K6327" s="179">
        <v>0</v>
      </c>
      <c r="L6327" s="179">
        <v>0</v>
      </c>
      <c r="M6327" s="179">
        <v>365927.58181812754</v>
      </c>
      <c r="N6327" s="179">
        <v>0</v>
      </c>
      <c r="O6327" s="179">
        <v>0</v>
      </c>
      <c r="P6327" s="179">
        <v>0</v>
      </c>
      <c r="Q6327" s="179">
        <v>0</v>
      </c>
      <c r="R6327" s="180">
        <v>0</v>
      </c>
      <c r="S6327" s="180">
        <v>0</v>
      </c>
      <c r="T6327" s="180">
        <v>0</v>
      </c>
    </row>
    <row r="6328" spans="2:20" x14ac:dyDescent="0.3">
      <c r="B6328" s="19">
        <v>6325</v>
      </c>
      <c r="C6328" s="179">
        <v>0</v>
      </c>
      <c r="D6328" s="179">
        <v>0</v>
      </c>
      <c r="E6328" s="179">
        <v>66651.600339876895</v>
      </c>
      <c r="F6328" s="179">
        <v>0</v>
      </c>
      <c r="G6328" s="179">
        <v>0</v>
      </c>
      <c r="H6328" s="179">
        <v>907362.92652125179</v>
      </c>
      <c r="I6328" s="179">
        <v>0</v>
      </c>
      <c r="J6328" s="179">
        <v>0</v>
      </c>
      <c r="K6328" s="179">
        <v>0</v>
      </c>
      <c r="L6328" s="179">
        <v>0</v>
      </c>
      <c r="M6328" s="179">
        <v>995154.68488631188</v>
      </c>
      <c r="N6328" s="179">
        <v>0</v>
      </c>
      <c r="O6328" s="179">
        <v>0</v>
      </c>
      <c r="P6328" s="179">
        <v>0</v>
      </c>
      <c r="Q6328" s="179">
        <v>0</v>
      </c>
      <c r="R6328" s="180">
        <v>0</v>
      </c>
      <c r="S6328" s="180">
        <v>0</v>
      </c>
      <c r="T6328" s="180">
        <v>0</v>
      </c>
    </row>
    <row r="6329" spans="2:20" x14ac:dyDescent="0.3">
      <c r="B6329" s="19">
        <v>6326</v>
      </c>
      <c r="C6329" s="179">
        <v>0</v>
      </c>
      <c r="D6329" s="179">
        <v>0</v>
      </c>
      <c r="E6329" s="179">
        <v>974370.94906214217</v>
      </c>
      <c r="F6329" s="179">
        <v>0</v>
      </c>
      <c r="G6329" s="179">
        <v>0</v>
      </c>
      <c r="H6329" s="179">
        <v>53112.371764909331</v>
      </c>
      <c r="I6329" s="179">
        <v>0</v>
      </c>
      <c r="J6329" s="179">
        <v>0</v>
      </c>
      <c r="K6329" s="179">
        <v>0</v>
      </c>
      <c r="L6329" s="179">
        <v>0</v>
      </c>
      <c r="M6329" s="179">
        <v>40474.414270699555</v>
      </c>
      <c r="N6329" s="179">
        <v>0</v>
      </c>
      <c r="O6329" s="179">
        <v>0</v>
      </c>
      <c r="P6329" s="179">
        <v>0</v>
      </c>
      <c r="Q6329" s="179">
        <v>0</v>
      </c>
      <c r="R6329" s="180">
        <v>0</v>
      </c>
      <c r="S6329" s="180">
        <v>0</v>
      </c>
      <c r="T6329" s="180">
        <v>0</v>
      </c>
    </row>
    <row r="6330" spans="2:20" x14ac:dyDescent="0.3">
      <c r="B6330" s="19">
        <v>6327</v>
      </c>
      <c r="C6330" s="179">
        <v>0</v>
      </c>
      <c r="D6330" s="179">
        <v>0</v>
      </c>
      <c r="E6330" s="179">
        <v>74201.584982746586</v>
      </c>
      <c r="F6330" s="179">
        <v>0</v>
      </c>
      <c r="G6330" s="179">
        <v>0</v>
      </c>
      <c r="H6330" s="179">
        <v>51363.93866370355</v>
      </c>
      <c r="I6330" s="179">
        <v>0</v>
      </c>
      <c r="J6330" s="179">
        <v>0</v>
      </c>
      <c r="K6330" s="179">
        <v>0</v>
      </c>
      <c r="L6330" s="179">
        <v>0</v>
      </c>
      <c r="M6330" s="179">
        <v>156918.73647431549</v>
      </c>
      <c r="N6330" s="179">
        <v>0</v>
      </c>
      <c r="O6330" s="179">
        <v>0</v>
      </c>
      <c r="P6330" s="179">
        <v>0</v>
      </c>
      <c r="Q6330" s="179">
        <v>0</v>
      </c>
      <c r="R6330" s="180">
        <v>0</v>
      </c>
      <c r="S6330" s="180">
        <v>0</v>
      </c>
      <c r="T6330" s="180">
        <v>0</v>
      </c>
    </row>
    <row r="6331" spans="2:20" x14ac:dyDescent="0.3">
      <c r="B6331" s="19">
        <v>6328</v>
      </c>
      <c r="C6331" s="179">
        <v>0</v>
      </c>
      <c r="D6331" s="179">
        <v>0</v>
      </c>
      <c r="E6331" s="179">
        <v>37552.417270188918</v>
      </c>
      <c r="F6331" s="179">
        <v>0</v>
      </c>
      <c r="G6331" s="179">
        <v>0</v>
      </c>
      <c r="H6331" s="179">
        <v>47689.832364214504</v>
      </c>
      <c r="I6331" s="179">
        <v>0</v>
      </c>
      <c r="J6331" s="179">
        <v>0</v>
      </c>
      <c r="K6331" s="179">
        <v>0</v>
      </c>
      <c r="L6331" s="179">
        <v>0</v>
      </c>
      <c r="M6331" s="179">
        <v>123019.00094051982</v>
      </c>
      <c r="N6331" s="179">
        <v>0</v>
      </c>
      <c r="O6331" s="179">
        <v>0</v>
      </c>
      <c r="P6331" s="179">
        <v>0</v>
      </c>
      <c r="Q6331" s="179">
        <v>0</v>
      </c>
      <c r="R6331" s="180">
        <v>0</v>
      </c>
      <c r="S6331" s="180">
        <v>0</v>
      </c>
      <c r="T6331" s="180">
        <v>0</v>
      </c>
    </row>
    <row r="6332" spans="2:20" x14ac:dyDescent="0.3">
      <c r="B6332" s="19">
        <v>6329</v>
      </c>
      <c r="C6332" s="179">
        <v>0</v>
      </c>
      <c r="D6332" s="179">
        <v>0</v>
      </c>
      <c r="E6332" s="179">
        <v>12676.957858183308</v>
      </c>
      <c r="F6332" s="179">
        <v>0</v>
      </c>
      <c r="G6332" s="179">
        <v>0</v>
      </c>
      <c r="H6332" s="179">
        <v>65208.277345349736</v>
      </c>
      <c r="I6332" s="179">
        <v>0</v>
      </c>
      <c r="J6332" s="179">
        <v>0</v>
      </c>
      <c r="K6332" s="179">
        <v>0</v>
      </c>
      <c r="L6332" s="179">
        <v>0</v>
      </c>
      <c r="M6332" s="179">
        <v>47833.881933985802</v>
      </c>
      <c r="N6332" s="179">
        <v>0</v>
      </c>
      <c r="O6332" s="179">
        <v>0</v>
      </c>
      <c r="P6332" s="179">
        <v>0</v>
      </c>
      <c r="Q6332" s="179">
        <v>0</v>
      </c>
      <c r="R6332" s="180">
        <v>0</v>
      </c>
      <c r="S6332" s="180">
        <v>0</v>
      </c>
      <c r="T6332" s="180">
        <v>0</v>
      </c>
    </row>
    <row r="6333" spans="2:20" x14ac:dyDescent="0.3">
      <c r="B6333" s="19">
        <v>6330</v>
      </c>
      <c r="C6333" s="179">
        <v>0</v>
      </c>
      <c r="D6333" s="179">
        <v>0</v>
      </c>
      <c r="E6333" s="179">
        <v>496052.38478970877</v>
      </c>
      <c r="F6333" s="179">
        <v>0</v>
      </c>
      <c r="G6333" s="179">
        <v>0</v>
      </c>
      <c r="H6333" s="179">
        <v>46726.815627069183</v>
      </c>
      <c r="I6333" s="179">
        <v>0</v>
      </c>
      <c r="J6333" s="179">
        <v>0</v>
      </c>
      <c r="K6333" s="179">
        <v>0</v>
      </c>
      <c r="L6333" s="179">
        <v>0</v>
      </c>
      <c r="M6333" s="179">
        <v>9765.2779734853793</v>
      </c>
      <c r="N6333" s="179">
        <v>0</v>
      </c>
      <c r="O6333" s="179">
        <v>0</v>
      </c>
      <c r="P6333" s="179">
        <v>0</v>
      </c>
      <c r="Q6333" s="179">
        <v>0</v>
      </c>
      <c r="R6333" s="180">
        <v>0</v>
      </c>
      <c r="S6333" s="180">
        <v>0</v>
      </c>
      <c r="T6333" s="180">
        <v>0</v>
      </c>
    </row>
    <row r="6334" spans="2:20" x14ac:dyDescent="0.3">
      <c r="B6334" s="19">
        <v>6331</v>
      </c>
      <c r="C6334" s="179">
        <v>0</v>
      </c>
      <c r="D6334" s="179">
        <v>0</v>
      </c>
      <c r="E6334" s="179">
        <v>251796.14796189641</v>
      </c>
      <c r="F6334" s="179">
        <v>0</v>
      </c>
      <c r="G6334" s="179">
        <v>0</v>
      </c>
      <c r="H6334" s="179">
        <v>42290.182313627309</v>
      </c>
      <c r="I6334" s="179">
        <v>0</v>
      </c>
      <c r="J6334" s="179">
        <v>0</v>
      </c>
      <c r="K6334" s="179">
        <v>0</v>
      </c>
      <c r="L6334" s="179">
        <v>0</v>
      </c>
      <c r="M6334" s="179">
        <v>47241.983728007363</v>
      </c>
      <c r="N6334" s="179">
        <v>0</v>
      </c>
      <c r="O6334" s="179">
        <v>0</v>
      </c>
      <c r="P6334" s="179">
        <v>0</v>
      </c>
      <c r="Q6334" s="179">
        <v>0</v>
      </c>
      <c r="R6334" s="180">
        <v>0</v>
      </c>
      <c r="S6334" s="180">
        <v>0</v>
      </c>
      <c r="T6334" s="180">
        <v>0</v>
      </c>
    </row>
    <row r="6335" spans="2:20" x14ac:dyDescent="0.3">
      <c r="B6335" s="19">
        <v>6332</v>
      </c>
      <c r="C6335" s="179">
        <v>0</v>
      </c>
      <c r="D6335" s="179">
        <v>0</v>
      </c>
      <c r="E6335" s="179">
        <v>99959.77112500064</v>
      </c>
      <c r="F6335" s="179">
        <v>0</v>
      </c>
      <c r="G6335" s="179">
        <v>0</v>
      </c>
      <c r="H6335" s="179">
        <v>624098.25647486048</v>
      </c>
      <c r="I6335" s="179">
        <v>0</v>
      </c>
      <c r="J6335" s="179">
        <v>0</v>
      </c>
      <c r="K6335" s="179">
        <v>0</v>
      </c>
      <c r="L6335" s="179">
        <v>0</v>
      </c>
      <c r="M6335" s="179">
        <v>22963.30250611193</v>
      </c>
      <c r="N6335" s="179">
        <v>0</v>
      </c>
      <c r="O6335" s="179">
        <v>0</v>
      </c>
      <c r="P6335" s="179">
        <v>0</v>
      </c>
      <c r="Q6335" s="179">
        <v>0</v>
      </c>
      <c r="R6335" s="180">
        <v>0</v>
      </c>
      <c r="S6335" s="180">
        <v>0</v>
      </c>
      <c r="T6335" s="180">
        <v>0</v>
      </c>
    </row>
    <row r="6336" spans="2:20" x14ac:dyDescent="0.3">
      <c r="B6336" s="19">
        <v>6333</v>
      </c>
      <c r="C6336" s="179">
        <v>0</v>
      </c>
      <c r="D6336" s="179">
        <v>0</v>
      </c>
      <c r="E6336" s="179">
        <v>21847.182253430365</v>
      </c>
      <c r="F6336" s="179">
        <v>0</v>
      </c>
      <c r="G6336" s="179">
        <v>0</v>
      </c>
      <c r="H6336" s="179">
        <v>28274.759509893818</v>
      </c>
      <c r="I6336" s="179">
        <v>0</v>
      </c>
      <c r="J6336" s="179">
        <v>0</v>
      </c>
      <c r="K6336" s="179">
        <v>0</v>
      </c>
      <c r="L6336" s="179">
        <v>0</v>
      </c>
      <c r="M6336" s="179">
        <v>32646.489263262403</v>
      </c>
      <c r="N6336" s="179">
        <v>0</v>
      </c>
      <c r="O6336" s="179">
        <v>0</v>
      </c>
      <c r="P6336" s="179">
        <v>0</v>
      </c>
      <c r="Q6336" s="179">
        <v>0</v>
      </c>
      <c r="R6336" s="180">
        <v>0</v>
      </c>
      <c r="S6336" s="180">
        <v>0</v>
      </c>
      <c r="T6336" s="180">
        <v>0</v>
      </c>
    </row>
    <row r="6337" spans="2:20" x14ac:dyDescent="0.3">
      <c r="B6337" s="19">
        <v>6334</v>
      </c>
      <c r="C6337" s="179">
        <v>0</v>
      </c>
      <c r="D6337" s="179">
        <v>0</v>
      </c>
      <c r="E6337" s="179">
        <v>116920.18143536126</v>
      </c>
      <c r="F6337" s="179">
        <v>0</v>
      </c>
      <c r="G6337" s="179">
        <v>0</v>
      </c>
      <c r="H6337" s="179">
        <v>26466.264940043991</v>
      </c>
      <c r="I6337" s="179">
        <v>0</v>
      </c>
      <c r="J6337" s="179">
        <v>0</v>
      </c>
      <c r="K6337" s="179">
        <v>0</v>
      </c>
      <c r="L6337" s="179">
        <v>0</v>
      </c>
      <c r="M6337" s="179">
        <v>247349.1954225559</v>
      </c>
      <c r="N6337" s="179">
        <v>0</v>
      </c>
      <c r="O6337" s="179">
        <v>0</v>
      </c>
      <c r="P6337" s="179">
        <v>0</v>
      </c>
      <c r="Q6337" s="179">
        <v>0</v>
      </c>
      <c r="R6337" s="180">
        <v>0</v>
      </c>
      <c r="S6337" s="180">
        <v>0</v>
      </c>
      <c r="T6337" s="180">
        <v>0</v>
      </c>
    </row>
    <row r="6338" spans="2:20" x14ac:dyDescent="0.3">
      <c r="B6338" s="19">
        <v>6335</v>
      </c>
      <c r="C6338" s="179">
        <v>0</v>
      </c>
      <c r="D6338" s="179">
        <v>0</v>
      </c>
      <c r="E6338" s="179">
        <v>92374.745275208843</v>
      </c>
      <c r="F6338" s="179">
        <v>0</v>
      </c>
      <c r="G6338" s="179">
        <v>0</v>
      </c>
      <c r="H6338" s="179">
        <v>53826.177706305854</v>
      </c>
      <c r="I6338" s="179">
        <v>0</v>
      </c>
      <c r="J6338" s="179">
        <v>0</v>
      </c>
      <c r="K6338" s="179">
        <v>0</v>
      </c>
      <c r="L6338" s="179">
        <v>0</v>
      </c>
      <c r="M6338" s="179">
        <v>45329.320160277181</v>
      </c>
      <c r="N6338" s="179">
        <v>0</v>
      </c>
      <c r="O6338" s="179">
        <v>0</v>
      </c>
      <c r="P6338" s="179">
        <v>0</v>
      </c>
      <c r="Q6338" s="179">
        <v>0</v>
      </c>
      <c r="R6338" s="180">
        <v>0</v>
      </c>
      <c r="S6338" s="180">
        <v>0</v>
      </c>
      <c r="T6338" s="180">
        <v>0</v>
      </c>
    </row>
    <row r="6339" spans="2:20" x14ac:dyDescent="0.3">
      <c r="B6339" s="19">
        <v>6336</v>
      </c>
      <c r="C6339" s="179">
        <v>0</v>
      </c>
      <c r="D6339" s="179">
        <v>0</v>
      </c>
      <c r="E6339" s="179">
        <v>434736.56872029562</v>
      </c>
      <c r="F6339" s="179">
        <v>0</v>
      </c>
      <c r="G6339" s="179">
        <v>0</v>
      </c>
      <c r="H6339" s="179">
        <v>71261.622828285384</v>
      </c>
      <c r="I6339" s="179">
        <v>0</v>
      </c>
      <c r="J6339" s="179">
        <v>0</v>
      </c>
      <c r="K6339" s="179">
        <v>0</v>
      </c>
      <c r="L6339" s="179">
        <v>0</v>
      </c>
      <c r="M6339" s="179">
        <v>70975.820975284165</v>
      </c>
      <c r="N6339" s="179">
        <v>0</v>
      </c>
      <c r="O6339" s="179">
        <v>0</v>
      </c>
      <c r="P6339" s="179">
        <v>0</v>
      </c>
      <c r="Q6339" s="179">
        <v>0</v>
      </c>
      <c r="R6339" s="180">
        <v>0</v>
      </c>
      <c r="S6339" s="180">
        <v>0</v>
      </c>
      <c r="T6339" s="180">
        <v>0</v>
      </c>
    </row>
    <row r="6340" spans="2:20" x14ac:dyDescent="0.3">
      <c r="B6340" s="19">
        <v>6337</v>
      </c>
      <c r="C6340" s="179">
        <v>0</v>
      </c>
      <c r="D6340" s="179">
        <v>0</v>
      </c>
      <c r="E6340" s="179">
        <v>74644.605761919753</v>
      </c>
      <c r="F6340" s="179">
        <v>0</v>
      </c>
      <c r="G6340" s="179">
        <v>0</v>
      </c>
      <c r="H6340" s="179">
        <v>94569.439689742634</v>
      </c>
      <c r="I6340" s="179">
        <v>0</v>
      </c>
      <c r="J6340" s="179">
        <v>0</v>
      </c>
      <c r="K6340" s="179">
        <v>0</v>
      </c>
      <c r="L6340" s="179">
        <v>0</v>
      </c>
      <c r="M6340" s="179">
        <v>3848.8470585556115</v>
      </c>
      <c r="N6340" s="179">
        <v>0</v>
      </c>
      <c r="O6340" s="179">
        <v>0</v>
      </c>
      <c r="P6340" s="179">
        <v>0</v>
      </c>
      <c r="Q6340" s="179">
        <v>0</v>
      </c>
      <c r="R6340" s="180">
        <v>0</v>
      </c>
      <c r="S6340" s="180">
        <v>0</v>
      </c>
      <c r="T6340" s="180">
        <v>0</v>
      </c>
    </row>
    <row r="6341" spans="2:20" x14ac:dyDescent="0.3">
      <c r="B6341" s="19">
        <v>6338</v>
      </c>
      <c r="C6341" s="179">
        <v>0</v>
      </c>
      <c r="D6341" s="179">
        <v>0</v>
      </c>
      <c r="E6341" s="179">
        <v>86865.262547549602</v>
      </c>
      <c r="F6341" s="179">
        <v>0</v>
      </c>
      <c r="G6341" s="179">
        <v>0</v>
      </c>
      <c r="H6341" s="179">
        <v>4547.3404125699617</v>
      </c>
      <c r="I6341" s="179">
        <v>0</v>
      </c>
      <c r="J6341" s="179">
        <v>0</v>
      </c>
      <c r="K6341" s="179">
        <v>0</v>
      </c>
      <c r="L6341" s="179">
        <v>0</v>
      </c>
      <c r="M6341" s="179">
        <v>243936.84666596533</v>
      </c>
      <c r="N6341" s="179">
        <v>0</v>
      </c>
      <c r="O6341" s="179">
        <v>0</v>
      </c>
      <c r="P6341" s="179">
        <v>0</v>
      </c>
      <c r="Q6341" s="179">
        <v>0</v>
      </c>
      <c r="R6341" s="180">
        <v>0</v>
      </c>
      <c r="S6341" s="180">
        <v>0</v>
      </c>
      <c r="T6341" s="180">
        <v>0</v>
      </c>
    </row>
    <row r="6342" spans="2:20" x14ac:dyDescent="0.3">
      <c r="B6342" s="19">
        <v>6339</v>
      </c>
      <c r="C6342" s="179">
        <v>0</v>
      </c>
      <c r="D6342" s="179">
        <v>0</v>
      </c>
      <c r="E6342" s="179">
        <v>22654.41638471057</v>
      </c>
      <c r="F6342" s="179">
        <v>0</v>
      </c>
      <c r="G6342" s="179">
        <v>0</v>
      </c>
      <c r="H6342" s="179">
        <v>1925215.9193589427</v>
      </c>
      <c r="I6342" s="179">
        <v>0</v>
      </c>
      <c r="J6342" s="179">
        <v>0</v>
      </c>
      <c r="K6342" s="179">
        <v>0</v>
      </c>
      <c r="L6342" s="179">
        <v>0</v>
      </c>
      <c r="M6342" s="179">
        <v>349598.46679898066</v>
      </c>
      <c r="N6342" s="179">
        <v>0</v>
      </c>
      <c r="O6342" s="179">
        <v>0</v>
      </c>
      <c r="P6342" s="179">
        <v>0</v>
      </c>
      <c r="Q6342" s="179">
        <v>0</v>
      </c>
      <c r="R6342" s="180">
        <v>0</v>
      </c>
      <c r="S6342" s="180">
        <v>0</v>
      </c>
      <c r="T6342" s="180">
        <v>0</v>
      </c>
    </row>
    <row r="6343" spans="2:20" x14ac:dyDescent="0.3">
      <c r="B6343" s="19">
        <v>6340</v>
      </c>
      <c r="C6343" s="179">
        <v>0</v>
      </c>
      <c r="D6343" s="179">
        <v>0</v>
      </c>
      <c r="E6343" s="179">
        <v>41684.997715341655</v>
      </c>
      <c r="F6343" s="179">
        <v>0</v>
      </c>
      <c r="G6343" s="179">
        <v>0</v>
      </c>
      <c r="H6343" s="179">
        <v>19306.178538482425</v>
      </c>
      <c r="I6343" s="179">
        <v>0</v>
      </c>
      <c r="J6343" s="179">
        <v>0</v>
      </c>
      <c r="K6343" s="179">
        <v>0</v>
      </c>
      <c r="L6343" s="179">
        <v>0</v>
      </c>
      <c r="M6343" s="179">
        <v>547633.42240520462</v>
      </c>
      <c r="N6343" s="179">
        <v>0</v>
      </c>
      <c r="O6343" s="179">
        <v>0</v>
      </c>
      <c r="P6343" s="179">
        <v>0</v>
      </c>
      <c r="Q6343" s="179">
        <v>0</v>
      </c>
      <c r="R6343" s="180">
        <v>0</v>
      </c>
      <c r="S6343" s="180">
        <v>0</v>
      </c>
      <c r="T6343" s="180">
        <v>0</v>
      </c>
    </row>
    <row r="6344" spans="2:20" x14ac:dyDescent="0.3">
      <c r="B6344" s="19">
        <v>6341</v>
      </c>
      <c r="C6344" s="179">
        <v>0</v>
      </c>
      <c r="D6344" s="179">
        <v>0</v>
      </c>
      <c r="E6344" s="179">
        <v>143199.76159506742</v>
      </c>
      <c r="F6344" s="179">
        <v>0</v>
      </c>
      <c r="G6344" s="179">
        <v>0</v>
      </c>
      <c r="H6344" s="179">
        <v>356119.23072638828</v>
      </c>
      <c r="I6344" s="179">
        <v>0</v>
      </c>
      <c r="J6344" s="179">
        <v>0</v>
      </c>
      <c r="K6344" s="179">
        <v>0</v>
      </c>
      <c r="L6344" s="179">
        <v>0</v>
      </c>
      <c r="M6344" s="179">
        <v>203278.1232219763</v>
      </c>
      <c r="N6344" s="179">
        <v>0</v>
      </c>
      <c r="O6344" s="179">
        <v>0</v>
      </c>
      <c r="P6344" s="179">
        <v>0</v>
      </c>
      <c r="Q6344" s="179">
        <v>0</v>
      </c>
      <c r="R6344" s="180">
        <v>0</v>
      </c>
      <c r="S6344" s="180">
        <v>0</v>
      </c>
      <c r="T6344" s="180">
        <v>0</v>
      </c>
    </row>
    <row r="6345" spans="2:20" x14ac:dyDescent="0.3">
      <c r="B6345" s="19">
        <v>6342</v>
      </c>
      <c r="C6345" s="179">
        <v>0</v>
      </c>
      <c r="D6345" s="179">
        <v>0</v>
      </c>
      <c r="E6345" s="179">
        <v>54680.045524658439</v>
      </c>
      <c r="F6345" s="179">
        <v>0</v>
      </c>
      <c r="G6345" s="179">
        <v>0</v>
      </c>
      <c r="H6345" s="179">
        <v>23343.814672369623</v>
      </c>
      <c r="I6345" s="179">
        <v>0</v>
      </c>
      <c r="J6345" s="179">
        <v>0</v>
      </c>
      <c r="K6345" s="179">
        <v>0</v>
      </c>
      <c r="L6345" s="179">
        <v>0</v>
      </c>
      <c r="M6345" s="179">
        <v>86690.270997381362</v>
      </c>
      <c r="N6345" s="179">
        <v>0</v>
      </c>
      <c r="O6345" s="179">
        <v>0</v>
      </c>
      <c r="P6345" s="179">
        <v>0</v>
      </c>
      <c r="Q6345" s="179">
        <v>0</v>
      </c>
      <c r="R6345" s="180">
        <v>0</v>
      </c>
      <c r="S6345" s="180">
        <v>0</v>
      </c>
      <c r="T6345" s="180">
        <v>0</v>
      </c>
    </row>
    <row r="6346" spans="2:20" x14ac:dyDescent="0.3">
      <c r="B6346" s="19">
        <v>6343</v>
      </c>
      <c r="C6346" s="179">
        <v>0</v>
      </c>
      <c r="D6346" s="179">
        <v>0</v>
      </c>
      <c r="E6346" s="179">
        <v>37093.056774111697</v>
      </c>
      <c r="F6346" s="179">
        <v>0</v>
      </c>
      <c r="G6346" s="179">
        <v>0</v>
      </c>
      <c r="H6346" s="179">
        <v>8359.8803079726804</v>
      </c>
      <c r="I6346" s="179">
        <v>0</v>
      </c>
      <c r="J6346" s="179">
        <v>0</v>
      </c>
      <c r="K6346" s="179">
        <v>0</v>
      </c>
      <c r="L6346" s="179">
        <v>0</v>
      </c>
      <c r="M6346" s="179">
        <v>20002.980299805382</v>
      </c>
      <c r="N6346" s="179">
        <v>0</v>
      </c>
      <c r="O6346" s="179">
        <v>0</v>
      </c>
      <c r="P6346" s="179">
        <v>0</v>
      </c>
      <c r="Q6346" s="179">
        <v>0</v>
      </c>
      <c r="R6346" s="180">
        <v>0</v>
      </c>
      <c r="S6346" s="180">
        <v>0</v>
      </c>
      <c r="T6346" s="180">
        <v>0</v>
      </c>
    </row>
    <row r="6347" spans="2:20" x14ac:dyDescent="0.3">
      <c r="B6347" s="19">
        <v>6344</v>
      </c>
      <c r="C6347" s="179">
        <v>0</v>
      </c>
      <c r="D6347" s="179">
        <v>0</v>
      </c>
      <c r="E6347" s="179">
        <v>13962.92039680476</v>
      </c>
      <c r="F6347" s="179">
        <v>0</v>
      </c>
      <c r="G6347" s="179">
        <v>0</v>
      </c>
      <c r="H6347" s="179">
        <v>151858.53418321212</v>
      </c>
      <c r="I6347" s="179">
        <v>0</v>
      </c>
      <c r="J6347" s="179">
        <v>0</v>
      </c>
      <c r="K6347" s="179">
        <v>0</v>
      </c>
      <c r="L6347" s="179">
        <v>0</v>
      </c>
      <c r="M6347" s="179">
        <v>146896.70182723977</v>
      </c>
      <c r="N6347" s="179">
        <v>0</v>
      </c>
      <c r="O6347" s="179">
        <v>0</v>
      </c>
      <c r="P6347" s="179">
        <v>0</v>
      </c>
      <c r="Q6347" s="179">
        <v>0</v>
      </c>
      <c r="R6347" s="180">
        <v>0</v>
      </c>
      <c r="S6347" s="180">
        <v>0</v>
      </c>
      <c r="T6347" s="180">
        <v>0</v>
      </c>
    </row>
    <row r="6348" spans="2:20" x14ac:dyDescent="0.3">
      <c r="B6348" s="19">
        <v>6345</v>
      </c>
      <c r="C6348" s="179">
        <v>0</v>
      </c>
      <c r="D6348" s="179">
        <v>0</v>
      </c>
      <c r="E6348" s="179">
        <v>4356161.7865915298</v>
      </c>
      <c r="F6348" s="179">
        <v>0</v>
      </c>
      <c r="G6348" s="179">
        <v>0</v>
      </c>
      <c r="H6348" s="179">
        <v>762101.22025393031</v>
      </c>
      <c r="I6348" s="179">
        <v>0</v>
      </c>
      <c r="J6348" s="179">
        <v>0</v>
      </c>
      <c r="K6348" s="179">
        <v>0</v>
      </c>
      <c r="L6348" s="179">
        <v>0</v>
      </c>
      <c r="M6348" s="179">
        <v>24978.308403437062</v>
      </c>
      <c r="N6348" s="179">
        <v>0</v>
      </c>
      <c r="O6348" s="179">
        <v>0</v>
      </c>
      <c r="P6348" s="179">
        <v>0</v>
      </c>
      <c r="Q6348" s="179">
        <v>0</v>
      </c>
      <c r="R6348" s="180">
        <v>0</v>
      </c>
      <c r="S6348" s="180">
        <v>0</v>
      </c>
      <c r="T6348" s="180">
        <v>0</v>
      </c>
    </row>
    <row r="6349" spans="2:20" x14ac:dyDescent="0.3">
      <c r="B6349" s="19">
        <v>6346</v>
      </c>
      <c r="C6349" s="179">
        <v>0</v>
      </c>
      <c r="D6349" s="179">
        <v>0</v>
      </c>
      <c r="E6349" s="179">
        <v>648165.15245409077</v>
      </c>
      <c r="F6349" s="179">
        <v>0</v>
      </c>
      <c r="G6349" s="179">
        <v>0</v>
      </c>
      <c r="H6349" s="179">
        <v>210508.78939900434</v>
      </c>
      <c r="I6349" s="179">
        <v>0</v>
      </c>
      <c r="J6349" s="179">
        <v>0</v>
      </c>
      <c r="K6349" s="179">
        <v>0</v>
      </c>
      <c r="L6349" s="179">
        <v>0</v>
      </c>
      <c r="M6349" s="179">
        <v>700599.76465667202</v>
      </c>
      <c r="N6349" s="179">
        <v>0</v>
      </c>
      <c r="O6349" s="179">
        <v>0</v>
      </c>
      <c r="P6349" s="179">
        <v>0</v>
      </c>
      <c r="Q6349" s="179">
        <v>0</v>
      </c>
      <c r="R6349" s="180">
        <v>0</v>
      </c>
      <c r="S6349" s="180">
        <v>0</v>
      </c>
      <c r="T6349" s="180">
        <v>0</v>
      </c>
    </row>
    <row r="6350" spans="2:20" x14ac:dyDescent="0.3">
      <c r="B6350" s="19">
        <v>6347</v>
      </c>
      <c r="C6350" s="179">
        <v>0</v>
      </c>
      <c r="D6350" s="179">
        <v>0</v>
      </c>
      <c r="E6350" s="179">
        <v>1049957.4919520582</v>
      </c>
      <c r="F6350" s="179">
        <v>0</v>
      </c>
      <c r="G6350" s="179">
        <v>0</v>
      </c>
      <c r="H6350" s="179">
        <v>44575.160234766903</v>
      </c>
      <c r="I6350" s="179">
        <v>0</v>
      </c>
      <c r="J6350" s="179">
        <v>0</v>
      </c>
      <c r="K6350" s="179">
        <v>0</v>
      </c>
      <c r="L6350" s="179">
        <v>0</v>
      </c>
      <c r="M6350" s="179">
        <v>8211.8571185447527</v>
      </c>
      <c r="N6350" s="179">
        <v>0</v>
      </c>
      <c r="O6350" s="179">
        <v>0</v>
      </c>
      <c r="P6350" s="179">
        <v>0</v>
      </c>
      <c r="Q6350" s="179">
        <v>0</v>
      </c>
      <c r="R6350" s="180">
        <v>0</v>
      </c>
      <c r="S6350" s="180">
        <v>0</v>
      </c>
      <c r="T6350" s="180">
        <v>0</v>
      </c>
    </row>
    <row r="6351" spans="2:20" x14ac:dyDescent="0.3">
      <c r="B6351" s="19">
        <v>6348</v>
      </c>
      <c r="C6351" s="179">
        <v>0</v>
      </c>
      <c r="D6351" s="179">
        <v>0</v>
      </c>
      <c r="E6351" s="179">
        <v>397594.13008909678</v>
      </c>
      <c r="F6351" s="179">
        <v>0</v>
      </c>
      <c r="G6351" s="179">
        <v>0</v>
      </c>
      <c r="H6351" s="179">
        <v>124291.67568464509</v>
      </c>
      <c r="I6351" s="179">
        <v>0</v>
      </c>
      <c r="J6351" s="179">
        <v>0</v>
      </c>
      <c r="K6351" s="179">
        <v>0</v>
      </c>
      <c r="L6351" s="179">
        <v>0</v>
      </c>
      <c r="M6351" s="179">
        <v>31971.070332956795</v>
      </c>
      <c r="N6351" s="179">
        <v>0</v>
      </c>
      <c r="O6351" s="179">
        <v>0</v>
      </c>
      <c r="P6351" s="179">
        <v>0</v>
      </c>
      <c r="Q6351" s="179">
        <v>0</v>
      </c>
      <c r="R6351" s="180">
        <v>0</v>
      </c>
      <c r="S6351" s="180">
        <v>0</v>
      </c>
      <c r="T6351" s="180">
        <v>0</v>
      </c>
    </row>
    <row r="6352" spans="2:20" x14ac:dyDescent="0.3">
      <c r="B6352" s="19">
        <v>6349</v>
      </c>
      <c r="C6352" s="179">
        <v>0</v>
      </c>
      <c r="D6352" s="179">
        <v>0</v>
      </c>
      <c r="E6352" s="179">
        <v>220843.20675726476</v>
      </c>
      <c r="F6352" s="179">
        <v>0</v>
      </c>
      <c r="G6352" s="179">
        <v>0</v>
      </c>
      <c r="H6352" s="179">
        <v>30321.422458197489</v>
      </c>
      <c r="I6352" s="179">
        <v>0</v>
      </c>
      <c r="J6352" s="179">
        <v>0</v>
      </c>
      <c r="K6352" s="179">
        <v>0</v>
      </c>
      <c r="L6352" s="179">
        <v>0</v>
      </c>
      <c r="M6352" s="179">
        <v>24538.4788301962</v>
      </c>
      <c r="N6352" s="179">
        <v>0</v>
      </c>
      <c r="O6352" s="179">
        <v>0</v>
      </c>
      <c r="P6352" s="179">
        <v>0</v>
      </c>
      <c r="Q6352" s="179">
        <v>0</v>
      </c>
      <c r="R6352" s="180">
        <v>0</v>
      </c>
      <c r="S6352" s="180">
        <v>0</v>
      </c>
      <c r="T6352" s="180">
        <v>0</v>
      </c>
    </row>
    <row r="6353" spans="2:20" x14ac:dyDescent="0.3">
      <c r="B6353" s="19">
        <v>6350</v>
      </c>
      <c r="C6353" s="179">
        <v>0</v>
      </c>
      <c r="D6353" s="179">
        <v>0</v>
      </c>
      <c r="E6353" s="179">
        <v>16720.751260303852</v>
      </c>
      <c r="F6353" s="179">
        <v>0</v>
      </c>
      <c r="G6353" s="179">
        <v>0</v>
      </c>
      <c r="H6353" s="179">
        <v>104427.25690214359</v>
      </c>
      <c r="I6353" s="179">
        <v>0</v>
      </c>
      <c r="J6353" s="179">
        <v>0</v>
      </c>
      <c r="K6353" s="179">
        <v>0</v>
      </c>
      <c r="L6353" s="179">
        <v>0</v>
      </c>
      <c r="M6353" s="179">
        <v>61275.503998062246</v>
      </c>
      <c r="N6353" s="179">
        <v>0</v>
      </c>
      <c r="O6353" s="179">
        <v>0</v>
      </c>
      <c r="P6353" s="179">
        <v>0</v>
      </c>
      <c r="Q6353" s="179">
        <v>0</v>
      </c>
      <c r="R6353" s="180">
        <v>0</v>
      </c>
      <c r="S6353" s="180">
        <v>0</v>
      </c>
      <c r="T6353" s="180">
        <v>0</v>
      </c>
    </row>
    <row r="6354" spans="2:20" x14ac:dyDescent="0.3">
      <c r="B6354" s="19">
        <v>6351</v>
      </c>
      <c r="C6354" s="179">
        <v>0</v>
      </c>
      <c r="D6354" s="179">
        <v>0</v>
      </c>
      <c r="E6354" s="179">
        <v>326301.80537981179</v>
      </c>
      <c r="F6354" s="179">
        <v>0</v>
      </c>
      <c r="G6354" s="179">
        <v>0</v>
      </c>
      <c r="H6354" s="179">
        <v>339412.63930931559</v>
      </c>
      <c r="I6354" s="179">
        <v>0</v>
      </c>
      <c r="J6354" s="179">
        <v>0</v>
      </c>
      <c r="K6354" s="179">
        <v>0</v>
      </c>
      <c r="L6354" s="179">
        <v>0</v>
      </c>
      <c r="M6354" s="179">
        <v>38260.867439255147</v>
      </c>
      <c r="N6354" s="179">
        <v>0</v>
      </c>
      <c r="O6354" s="179">
        <v>0</v>
      </c>
      <c r="P6354" s="179">
        <v>0</v>
      </c>
      <c r="Q6354" s="179">
        <v>0</v>
      </c>
      <c r="R6354" s="180">
        <v>0</v>
      </c>
      <c r="S6354" s="180">
        <v>0</v>
      </c>
      <c r="T6354" s="180">
        <v>0</v>
      </c>
    </row>
    <row r="6355" spans="2:20" x14ac:dyDescent="0.3">
      <c r="B6355" s="19">
        <v>6352</v>
      </c>
      <c r="C6355" s="179">
        <v>0</v>
      </c>
      <c r="D6355" s="179">
        <v>0</v>
      </c>
      <c r="E6355" s="179">
        <v>482628.72982273466</v>
      </c>
      <c r="F6355" s="179">
        <v>0</v>
      </c>
      <c r="G6355" s="179">
        <v>0</v>
      </c>
      <c r="H6355" s="179">
        <v>12506.876656790417</v>
      </c>
      <c r="I6355" s="179">
        <v>0</v>
      </c>
      <c r="J6355" s="179">
        <v>0</v>
      </c>
      <c r="K6355" s="179">
        <v>0</v>
      </c>
      <c r="L6355" s="179">
        <v>0</v>
      </c>
      <c r="M6355" s="179">
        <v>127802.92155539476</v>
      </c>
      <c r="N6355" s="179">
        <v>0</v>
      </c>
      <c r="O6355" s="179">
        <v>0</v>
      </c>
      <c r="P6355" s="179">
        <v>0</v>
      </c>
      <c r="Q6355" s="179">
        <v>0</v>
      </c>
      <c r="R6355" s="180">
        <v>0</v>
      </c>
      <c r="S6355" s="180">
        <v>0</v>
      </c>
      <c r="T6355" s="180">
        <v>0</v>
      </c>
    </row>
    <row r="6356" spans="2:20" x14ac:dyDescent="0.3">
      <c r="B6356" s="19">
        <v>6353</v>
      </c>
      <c r="C6356" s="179">
        <v>0</v>
      </c>
      <c r="D6356" s="179">
        <v>0</v>
      </c>
      <c r="E6356" s="179">
        <v>128709.86126407485</v>
      </c>
      <c r="F6356" s="179">
        <v>0</v>
      </c>
      <c r="G6356" s="179">
        <v>0</v>
      </c>
      <c r="H6356" s="179">
        <v>260494.15763939457</v>
      </c>
      <c r="I6356" s="179">
        <v>0</v>
      </c>
      <c r="J6356" s="179">
        <v>0</v>
      </c>
      <c r="K6356" s="179">
        <v>0</v>
      </c>
      <c r="L6356" s="179">
        <v>0</v>
      </c>
      <c r="M6356" s="179">
        <v>262965.80724734109</v>
      </c>
      <c r="N6356" s="179">
        <v>0</v>
      </c>
      <c r="O6356" s="179">
        <v>0</v>
      </c>
      <c r="P6356" s="179">
        <v>0</v>
      </c>
      <c r="Q6356" s="179">
        <v>0</v>
      </c>
      <c r="R6356" s="180">
        <v>0</v>
      </c>
      <c r="S6356" s="180">
        <v>0</v>
      </c>
      <c r="T6356" s="180">
        <v>0</v>
      </c>
    </row>
    <row r="6357" spans="2:20" x14ac:dyDescent="0.3">
      <c r="B6357" s="19">
        <v>6354</v>
      </c>
      <c r="C6357" s="179">
        <v>0</v>
      </c>
      <c r="D6357" s="179">
        <v>0</v>
      </c>
      <c r="E6357" s="179">
        <v>212417.27408099538</v>
      </c>
      <c r="F6357" s="179">
        <v>0</v>
      </c>
      <c r="G6357" s="179">
        <v>0</v>
      </c>
      <c r="H6357" s="179">
        <v>191762.57485067195</v>
      </c>
      <c r="I6357" s="179">
        <v>0</v>
      </c>
      <c r="J6357" s="179">
        <v>0</v>
      </c>
      <c r="K6357" s="179">
        <v>0</v>
      </c>
      <c r="L6357" s="179">
        <v>0</v>
      </c>
      <c r="M6357" s="179">
        <v>59111.753128925491</v>
      </c>
      <c r="N6357" s="179">
        <v>0</v>
      </c>
      <c r="O6357" s="179">
        <v>0</v>
      </c>
      <c r="P6357" s="179">
        <v>0</v>
      </c>
      <c r="Q6357" s="179">
        <v>0</v>
      </c>
      <c r="R6357" s="180">
        <v>0</v>
      </c>
      <c r="S6357" s="180">
        <v>0</v>
      </c>
      <c r="T6357" s="180">
        <v>0</v>
      </c>
    </row>
    <row r="6358" spans="2:20" x14ac:dyDescent="0.3">
      <c r="B6358" s="19">
        <v>6355</v>
      </c>
      <c r="C6358" s="179">
        <v>0</v>
      </c>
      <c r="D6358" s="179">
        <v>0</v>
      </c>
      <c r="E6358" s="179">
        <v>88147.90279974509</v>
      </c>
      <c r="F6358" s="179">
        <v>0</v>
      </c>
      <c r="G6358" s="179">
        <v>0</v>
      </c>
      <c r="H6358" s="179">
        <v>74456.941634614908</v>
      </c>
      <c r="I6358" s="179">
        <v>0</v>
      </c>
      <c r="J6358" s="179">
        <v>0</v>
      </c>
      <c r="K6358" s="179">
        <v>0</v>
      </c>
      <c r="L6358" s="179">
        <v>0</v>
      </c>
      <c r="M6358" s="179">
        <v>384796.34568892169</v>
      </c>
      <c r="N6358" s="179">
        <v>0</v>
      </c>
      <c r="O6358" s="179">
        <v>0</v>
      </c>
      <c r="P6358" s="179">
        <v>0</v>
      </c>
      <c r="Q6358" s="179">
        <v>0</v>
      </c>
      <c r="R6358" s="180">
        <v>0</v>
      </c>
      <c r="S6358" s="180">
        <v>0</v>
      </c>
      <c r="T6358" s="180">
        <v>0</v>
      </c>
    </row>
    <row r="6359" spans="2:20" x14ac:dyDescent="0.3">
      <c r="B6359" s="19">
        <v>6356</v>
      </c>
      <c r="C6359" s="179">
        <v>0</v>
      </c>
      <c r="D6359" s="179">
        <v>0</v>
      </c>
      <c r="E6359" s="179">
        <v>47242.637496333315</v>
      </c>
      <c r="F6359" s="179">
        <v>0</v>
      </c>
      <c r="G6359" s="179">
        <v>0</v>
      </c>
      <c r="H6359" s="179">
        <v>19089.8386680925</v>
      </c>
      <c r="I6359" s="179">
        <v>0</v>
      </c>
      <c r="J6359" s="179">
        <v>0</v>
      </c>
      <c r="K6359" s="179">
        <v>0</v>
      </c>
      <c r="L6359" s="179">
        <v>0</v>
      </c>
      <c r="M6359" s="179">
        <v>104825.41148192614</v>
      </c>
      <c r="N6359" s="179">
        <v>0</v>
      </c>
      <c r="O6359" s="179">
        <v>0</v>
      </c>
      <c r="P6359" s="179">
        <v>0</v>
      </c>
      <c r="Q6359" s="179">
        <v>0</v>
      </c>
      <c r="R6359" s="180">
        <v>0</v>
      </c>
      <c r="S6359" s="180">
        <v>0</v>
      </c>
      <c r="T6359" s="180">
        <v>0</v>
      </c>
    </row>
    <row r="6360" spans="2:20" x14ac:dyDescent="0.3">
      <c r="B6360" s="19">
        <v>6357</v>
      </c>
      <c r="C6360" s="179">
        <v>0</v>
      </c>
      <c r="D6360" s="179">
        <v>0</v>
      </c>
      <c r="E6360" s="179">
        <v>52628.264245402155</v>
      </c>
      <c r="F6360" s="179">
        <v>0</v>
      </c>
      <c r="G6360" s="179">
        <v>0</v>
      </c>
      <c r="H6360" s="179">
        <v>938619.22895680834</v>
      </c>
      <c r="I6360" s="179">
        <v>0</v>
      </c>
      <c r="J6360" s="179">
        <v>0</v>
      </c>
      <c r="K6360" s="179">
        <v>0</v>
      </c>
      <c r="L6360" s="179">
        <v>0</v>
      </c>
      <c r="M6360" s="179">
        <v>2645825.7900042487</v>
      </c>
      <c r="N6360" s="179">
        <v>0</v>
      </c>
      <c r="O6360" s="179">
        <v>0</v>
      </c>
      <c r="P6360" s="179">
        <v>0</v>
      </c>
      <c r="Q6360" s="179">
        <v>0</v>
      </c>
      <c r="R6360" s="180">
        <v>0</v>
      </c>
      <c r="S6360" s="180">
        <v>0</v>
      </c>
      <c r="T6360" s="180">
        <v>0</v>
      </c>
    </row>
    <row r="6361" spans="2:20" x14ac:dyDescent="0.3">
      <c r="B6361" s="19">
        <v>6358</v>
      </c>
      <c r="C6361" s="179">
        <v>0</v>
      </c>
      <c r="D6361" s="179">
        <v>0</v>
      </c>
      <c r="E6361" s="179">
        <v>300285.367367987</v>
      </c>
      <c r="F6361" s="179">
        <v>0</v>
      </c>
      <c r="G6361" s="179">
        <v>0</v>
      </c>
      <c r="H6361" s="179">
        <v>53527.738456307314</v>
      </c>
      <c r="I6361" s="179">
        <v>0</v>
      </c>
      <c r="J6361" s="179">
        <v>0</v>
      </c>
      <c r="K6361" s="179">
        <v>0</v>
      </c>
      <c r="L6361" s="179">
        <v>0</v>
      </c>
      <c r="M6361" s="179">
        <v>8063.8286352762298</v>
      </c>
      <c r="N6361" s="179">
        <v>0</v>
      </c>
      <c r="O6361" s="179">
        <v>0</v>
      </c>
      <c r="P6361" s="179">
        <v>0</v>
      </c>
      <c r="Q6361" s="179">
        <v>0</v>
      </c>
      <c r="R6361" s="180">
        <v>0</v>
      </c>
      <c r="S6361" s="180">
        <v>0</v>
      </c>
      <c r="T6361" s="180">
        <v>0</v>
      </c>
    </row>
    <row r="6362" spans="2:20" x14ac:dyDescent="0.3">
      <c r="B6362" s="19">
        <v>6359</v>
      </c>
      <c r="C6362" s="179">
        <v>0</v>
      </c>
      <c r="D6362" s="179">
        <v>0</v>
      </c>
      <c r="E6362" s="179">
        <v>86357.148129944719</v>
      </c>
      <c r="F6362" s="179">
        <v>0</v>
      </c>
      <c r="G6362" s="179">
        <v>0</v>
      </c>
      <c r="H6362" s="179">
        <v>313318.42759631376</v>
      </c>
      <c r="I6362" s="179">
        <v>0</v>
      </c>
      <c r="J6362" s="179">
        <v>0</v>
      </c>
      <c r="K6362" s="179">
        <v>0</v>
      </c>
      <c r="L6362" s="179">
        <v>0</v>
      </c>
      <c r="M6362" s="179">
        <v>40490.219703606243</v>
      </c>
      <c r="N6362" s="179">
        <v>0</v>
      </c>
      <c r="O6362" s="179">
        <v>0</v>
      </c>
      <c r="P6362" s="179">
        <v>0</v>
      </c>
      <c r="Q6362" s="179">
        <v>0</v>
      </c>
      <c r="R6362" s="180">
        <v>0</v>
      </c>
      <c r="S6362" s="180">
        <v>0</v>
      </c>
      <c r="T6362" s="180">
        <v>0</v>
      </c>
    </row>
    <row r="6363" spans="2:20" x14ac:dyDescent="0.3">
      <c r="B6363" s="19">
        <v>6360</v>
      </c>
      <c r="C6363" s="179">
        <v>0</v>
      </c>
      <c r="D6363" s="179">
        <v>0</v>
      </c>
      <c r="E6363" s="179">
        <v>99886.773800411829</v>
      </c>
      <c r="F6363" s="179">
        <v>0</v>
      </c>
      <c r="G6363" s="179">
        <v>0</v>
      </c>
      <c r="H6363" s="179">
        <v>186236.43076789303</v>
      </c>
      <c r="I6363" s="179">
        <v>0</v>
      </c>
      <c r="J6363" s="179">
        <v>0</v>
      </c>
      <c r="K6363" s="179">
        <v>0</v>
      </c>
      <c r="L6363" s="179">
        <v>0</v>
      </c>
      <c r="M6363" s="179">
        <v>30738.546801367313</v>
      </c>
      <c r="N6363" s="179">
        <v>0</v>
      </c>
      <c r="O6363" s="179">
        <v>0</v>
      </c>
      <c r="P6363" s="179">
        <v>0</v>
      </c>
      <c r="Q6363" s="179">
        <v>0</v>
      </c>
      <c r="R6363" s="180">
        <v>0</v>
      </c>
      <c r="S6363" s="180">
        <v>0</v>
      </c>
      <c r="T6363" s="180">
        <v>0</v>
      </c>
    </row>
    <row r="6364" spans="2:20" x14ac:dyDescent="0.3">
      <c r="B6364" s="19">
        <v>6361</v>
      </c>
      <c r="C6364" s="179">
        <v>0</v>
      </c>
      <c r="D6364" s="179">
        <v>0</v>
      </c>
      <c r="E6364" s="179">
        <v>3748.446147655618</v>
      </c>
      <c r="F6364" s="179">
        <v>0</v>
      </c>
      <c r="G6364" s="179">
        <v>0</v>
      </c>
      <c r="H6364" s="179">
        <v>397280.58737533801</v>
      </c>
      <c r="I6364" s="179">
        <v>0</v>
      </c>
      <c r="J6364" s="179">
        <v>0</v>
      </c>
      <c r="K6364" s="179">
        <v>0</v>
      </c>
      <c r="L6364" s="179">
        <v>0</v>
      </c>
      <c r="M6364" s="179">
        <v>9747.7472424507741</v>
      </c>
      <c r="N6364" s="179">
        <v>0</v>
      </c>
      <c r="O6364" s="179">
        <v>0</v>
      </c>
      <c r="P6364" s="179">
        <v>0</v>
      </c>
      <c r="Q6364" s="179">
        <v>0</v>
      </c>
      <c r="R6364" s="180">
        <v>0</v>
      </c>
      <c r="S6364" s="180">
        <v>0</v>
      </c>
      <c r="T6364" s="180">
        <v>0</v>
      </c>
    </row>
    <row r="6365" spans="2:20" x14ac:dyDescent="0.3">
      <c r="B6365" s="19">
        <v>6362</v>
      </c>
      <c r="C6365" s="179">
        <v>0</v>
      </c>
      <c r="D6365" s="179">
        <v>0</v>
      </c>
      <c r="E6365" s="179">
        <v>66828.420822133412</v>
      </c>
      <c r="F6365" s="179">
        <v>0</v>
      </c>
      <c r="G6365" s="179">
        <v>0</v>
      </c>
      <c r="H6365" s="179">
        <v>14022.248108959928</v>
      </c>
      <c r="I6365" s="179">
        <v>0</v>
      </c>
      <c r="J6365" s="179">
        <v>0</v>
      </c>
      <c r="K6365" s="179">
        <v>0</v>
      </c>
      <c r="L6365" s="179">
        <v>0</v>
      </c>
      <c r="M6365" s="179">
        <v>172052.2402271656</v>
      </c>
      <c r="N6365" s="179">
        <v>0</v>
      </c>
      <c r="O6365" s="179">
        <v>0</v>
      </c>
      <c r="P6365" s="179">
        <v>0</v>
      </c>
      <c r="Q6365" s="179">
        <v>0</v>
      </c>
      <c r="R6365" s="180">
        <v>0</v>
      </c>
      <c r="S6365" s="180">
        <v>0</v>
      </c>
      <c r="T6365" s="180">
        <v>0</v>
      </c>
    </row>
    <row r="6366" spans="2:20" x14ac:dyDescent="0.3">
      <c r="B6366" s="19">
        <v>6363</v>
      </c>
      <c r="C6366" s="179">
        <v>0</v>
      </c>
      <c r="D6366" s="179">
        <v>0</v>
      </c>
      <c r="E6366" s="179">
        <v>89023.803578682229</v>
      </c>
      <c r="F6366" s="179">
        <v>0</v>
      </c>
      <c r="G6366" s="179">
        <v>0</v>
      </c>
      <c r="H6366" s="179">
        <v>35643.474559946691</v>
      </c>
      <c r="I6366" s="179">
        <v>0</v>
      </c>
      <c r="J6366" s="179">
        <v>0</v>
      </c>
      <c r="K6366" s="179">
        <v>0</v>
      </c>
      <c r="L6366" s="179">
        <v>0</v>
      </c>
      <c r="M6366" s="179">
        <v>514034.76125907124</v>
      </c>
      <c r="N6366" s="179">
        <v>0</v>
      </c>
      <c r="O6366" s="179">
        <v>0</v>
      </c>
      <c r="P6366" s="179">
        <v>0</v>
      </c>
      <c r="Q6366" s="179">
        <v>0</v>
      </c>
      <c r="R6366" s="180">
        <v>0</v>
      </c>
      <c r="S6366" s="180">
        <v>0</v>
      </c>
      <c r="T6366" s="180">
        <v>0</v>
      </c>
    </row>
    <row r="6367" spans="2:20" x14ac:dyDescent="0.3">
      <c r="B6367" s="19">
        <v>6364</v>
      </c>
      <c r="C6367" s="179">
        <v>0</v>
      </c>
      <c r="D6367" s="179">
        <v>0</v>
      </c>
      <c r="E6367" s="179">
        <v>195705.8645048257</v>
      </c>
      <c r="F6367" s="179">
        <v>0</v>
      </c>
      <c r="G6367" s="179">
        <v>0</v>
      </c>
      <c r="H6367" s="179">
        <v>1339940.5309024034</v>
      </c>
      <c r="I6367" s="179">
        <v>0</v>
      </c>
      <c r="J6367" s="179">
        <v>0</v>
      </c>
      <c r="K6367" s="179">
        <v>0</v>
      </c>
      <c r="L6367" s="179">
        <v>0</v>
      </c>
      <c r="M6367" s="179">
        <v>442144.16685522074</v>
      </c>
      <c r="N6367" s="179">
        <v>0</v>
      </c>
      <c r="O6367" s="179">
        <v>0</v>
      </c>
      <c r="P6367" s="179">
        <v>0</v>
      </c>
      <c r="Q6367" s="179">
        <v>0</v>
      </c>
      <c r="R6367" s="180">
        <v>0</v>
      </c>
      <c r="S6367" s="180">
        <v>0</v>
      </c>
      <c r="T6367" s="180">
        <v>0</v>
      </c>
    </row>
    <row r="6368" spans="2:20" x14ac:dyDescent="0.3">
      <c r="B6368" s="19">
        <v>6365</v>
      </c>
      <c r="C6368" s="179">
        <v>0</v>
      </c>
      <c r="D6368" s="179">
        <v>0</v>
      </c>
      <c r="E6368" s="179">
        <v>102661.42065861098</v>
      </c>
      <c r="F6368" s="179">
        <v>0</v>
      </c>
      <c r="G6368" s="179">
        <v>0</v>
      </c>
      <c r="H6368" s="179">
        <v>46462.157732136708</v>
      </c>
      <c r="I6368" s="179">
        <v>0</v>
      </c>
      <c r="J6368" s="179">
        <v>0</v>
      </c>
      <c r="K6368" s="179">
        <v>0</v>
      </c>
      <c r="L6368" s="179">
        <v>0</v>
      </c>
      <c r="M6368" s="179">
        <v>35614.638130325533</v>
      </c>
      <c r="N6368" s="179">
        <v>0</v>
      </c>
      <c r="O6368" s="179">
        <v>0</v>
      </c>
      <c r="P6368" s="179">
        <v>0</v>
      </c>
      <c r="Q6368" s="179">
        <v>0</v>
      </c>
      <c r="R6368" s="180">
        <v>0</v>
      </c>
      <c r="S6368" s="180">
        <v>0</v>
      </c>
      <c r="T6368" s="180">
        <v>0</v>
      </c>
    </row>
    <row r="6369" spans="2:20" x14ac:dyDescent="0.3">
      <c r="B6369" s="19">
        <v>6366</v>
      </c>
      <c r="C6369" s="179">
        <v>0</v>
      </c>
      <c r="D6369" s="179">
        <v>0</v>
      </c>
      <c r="E6369" s="179">
        <v>154692.07646968422</v>
      </c>
      <c r="F6369" s="179">
        <v>0</v>
      </c>
      <c r="G6369" s="179">
        <v>0</v>
      </c>
      <c r="H6369" s="179">
        <v>156918.73647431549</v>
      </c>
      <c r="I6369" s="179">
        <v>0</v>
      </c>
      <c r="J6369" s="179">
        <v>0</v>
      </c>
      <c r="K6369" s="179">
        <v>0</v>
      </c>
      <c r="L6369" s="179">
        <v>0</v>
      </c>
      <c r="M6369" s="179">
        <v>28587.009672249857</v>
      </c>
      <c r="N6369" s="179">
        <v>0</v>
      </c>
      <c r="O6369" s="179">
        <v>0</v>
      </c>
      <c r="P6369" s="179">
        <v>0</v>
      </c>
      <c r="Q6369" s="179">
        <v>0</v>
      </c>
      <c r="R6369" s="180">
        <v>0</v>
      </c>
      <c r="S6369" s="180">
        <v>0</v>
      </c>
      <c r="T6369" s="180">
        <v>0</v>
      </c>
    </row>
    <row r="6370" spans="2:20" x14ac:dyDescent="0.3">
      <c r="B6370" s="19">
        <v>6367</v>
      </c>
      <c r="C6370" s="179">
        <v>0</v>
      </c>
      <c r="D6370" s="179">
        <v>0</v>
      </c>
      <c r="E6370" s="179">
        <v>794299.53512071178</v>
      </c>
      <c r="F6370" s="179">
        <v>0</v>
      </c>
      <c r="G6370" s="179">
        <v>0</v>
      </c>
      <c r="H6370" s="179">
        <v>23400.02966719188</v>
      </c>
      <c r="I6370" s="179">
        <v>0</v>
      </c>
      <c r="J6370" s="179">
        <v>0</v>
      </c>
      <c r="K6370" s="179">
        <v>0</v>
      </c>
      <c r="L6370" s="179">
        <v>0</v>
      </c>
      <c r="M6370" s="179">
        <v>17641.772270212423</v>
      </c>
      <c r="N6370" s="179">
        <v>0</v>
      </c>
      <c r="O6370" s="179">
        <v>0</v>
      </c>
      <c r="P6370" s="179">
        <v>0</v>
      </c>
      <c r="Q6370" s="179">
        <v>0</v>
      </c>
      <c r="R6370" s="180">
        <v>0</v>
      </c>
      <c r="S6370" s="180">
        <v>0</v>
      </c>
      <c r="T6370" s="180">
        <v>0</v>
      </c>
    </row>
    <row r="6371" spans="2:20" x14ac:dyDescent="0.3">
      <c r="B6371" s="19">
        <v>6368</v>
      </c>
      <c r="C6371" s="179">
        <v>0</v>
      </c>
      <c r="D6371" s="179">
        <v>0</v>
      </c>
      <c r="E6371" s="179">
        <v>15245.701834793152</v>
      </c>
      <c r="F6371" s="179">
        <v>0</v>
      </c>
      <c r="G6371" s="179">
        <v>0</v>
      </c>
      <c r="H6371" s="179">
        <v>786786.78043120319</v>
      </c>
      <c r="I6371" s="179">
        <v>0</v>
      </c>
      <c r="J6371" s="179">
        <v>0</v>
      </c>
      <c r="K6371" s="179">
        <v>0</v>
      </c>
      <c r="L6371" s="179">
        <v>0</v>
      </c>
      <c r="M6371" s="179">
        <v>5489.4751757048107</v>
      </c>
      <c r="N6371" s="179">
        <v>0</v>
      </c>
      <c r="O6371" s="179">
        <v>0</v>
      </c>
      <c r="P6371" s="179">
        <v>0</v>
      </c>
      <c r="Q6371" s="179">
        <v>0</v>
      </c>
      <c r="R6371" s="180">
        <v>0</v>
      </c>
      <c r="S6371" s="180">
        <v>0</v>
      </c>
      <c r="T6371" s="180">
        <v>0</v>
      </c>
    </row>
    <row r="6372" spans="2:20" x14ac:dyDescent="0.3">
      <c r="B6372" s="19">
        <v>6369</v>
      </c>
      <c r="C6372" s="179">
        <v>0</v>
      </c>
      <c r="D6372" s="179">
        <v>0</v>
      </c>
      <c r="E6372" s="179">
        <v>57798.019230381615</v>
      </c>
      <c r="F6372" s="179">
        <v>0</v>
      </c>
      <c r="G6372" s="179">
        <v>0</v>
      </c>
      <c r="H6372" s="179">
        <v>481216.60742552904</v>
      </c>
      <c r="I6372" s="179">
        <v>0</v>
      </c>
      <c r="J6372" s="179">
        <v>0</v>
      </c>
      <c r="K6372" s="179">
        <v>0</v>
      </c>
      <c r="L6372" s="179">
        <v>0</v>
      </c>
      <c r="M6372" s="179">
        <v>278799.09540646023</v>
      </c>
      <c r="N6372" s="179">
        <v>0</v>
      </c>
      <c r="O6372" s="179">
        <v>0</v>
      </c>
      <c r="P6372" s="179">
        <v>0</v>
      </c>
      <c r="Q6372" s="179">
        <v>0</v>
      </c>
      <c r="R6372" s="180">
        <v>0</v>
      </c>
      <c r="S6372" s="180">
        <v>0</v>
      </c>
      <c r="T6372" s="180">
        <v>0</v>
      </c>
    </row>
    <row r="6373" spans="2:20" x14ac:dyDescent="0.3">
      <c r="B6373" s="19">
        <v>6370</v>
      </c>
      <c r="C6373" s="179">
        <v>0</v>
      </c>
      <c r="D6373" s="179">
        <v>0</v>
      </c>
      <c r="E6373" s="179">
        <v>97507.627210809325</v>
      </c>
      <c r="F6373" s="179">
        <v>0</v>
      </c>
      <c r="G6373" s="179">
        <v>0</v>
      </c>
      <c r="H6373" s="179">
        <v>58056.742561482206</v>
      </c>
      <c r="I6373" s="179">
        <v>0</v>
      </c>
      <c r="J6373" s="179">
        <v>0</v>
      </c>
      <c r="K6373" s="179">
        <v>0</v>
      </c>
      <c r="L6373" s="179">
        <v>0</v>
      </c>
      <c r="M6373" s="179">
        <v>222115.56339277732</v>
      </c>
      <c r="N6373" s="179">
        <v>0</v>
      </c>
      <c r="O6373" s="179">
        <v>0</v>
      </c>
      <c r="P6373" s="179">
        <v>0</v>
      </c>
      <c r="Q6373" s="179">
        <v>0</v>
      </c>
      <c r="R6373" s="180">
        <v>0</v>
      </c>
      <c r="S6373" s="180">
        <v>0</v>
      </c>
      <c r="T6373" s="180">
        <v>0</v>
      </c>
    </row>
    <row r="6374" spans="2:20" x14ac:dyDescent="0.3">
      <c r="B6374" s="19">
        <v>6371</v>
      </c>
      <c r="C6374" s="179">
        <v>0</v>
      </c>
      <c r="D6374" s="179">
        <v>0</v>
      </c>
      <c r="E6374" s="179">
        <v>510148.00925181923</v>
      </c>
      <c r="F6374" s="179">
        <v>0</v>
      </c>
      <c r="G6374" s="179">
        <v>0</v>
      </c>
      <c r="H6374" s="179">
        <v>69083.016387382115</v>
      </c>
      <c r="I6374" s="179">
        <v>0</v>
      </c>
      <c r="J6374" s="179">
        <v>0</v>
      </c>
      <c r="K6374" s="179">
        <v>0</v>
      </c>
      <c r="L6374" s="179">
        <v>0</v>
      </c>
      <c r="M6374" s="179">
        <v>268479.55376042373</v>
      </c>
      <c r="N6374" s="179">
        <v>0</v>
      </c>
      <c r="O6374" s="179">
        <v>0</v>
      </c>
      <c r="P6374" s="179">
        <v>0</v>
      </c>
      <c r="Q6374" s="179">
        <v>0</v>
      </c>
      <c r="R6374" s="180">
        <v>0</v>
      </c>
      <c r="S6374" s="180">
        <v>0</v>
      </c>
      <c r="T6374" s="180">
        <v>0</v>
      </c>
    </row>
    <row r="6375" spans="2:20" x14ac:dyDescent="0.3">
      <c r="B6375" s="19">
        <v>6372</v>
      </c>
      <c r="C6375" s="179">
        <v>0</v>
      </c>
      <c r="D6375" s="179">
        <v>0</v>
      </c>
      <c r="E6375" s="179">
        <v>285568.74058246234</v>
      </c>
      <c r="F6375" s="179">
        <v>0</v>
      </c>
      <c r="G6375" s="179">
        <v>0</v>
      </c>
      <c r="H6375" s="179">
        <v>401810.56098118442</v>
      </c>
      <c r="I6375" s="179">
        <v>0</v>
      </c>
      <c r="J6375" s="179">
        <v>0</v>
      </c>
      <c r="K6375" s="179">
        <v>0</v>
      </c>
      <c r="L6375" s="179">
        <v>0</v>
      </c>
      <c r="M6375" s="179">
        <v>224259.56027550626</v>
      </c>
      <c r="N6375" s="179">
        <v>0</v>
      </c>
      <c r="O6375" s="179">
        <v>0</v>
      </c>
      <c r="P6375" s="179">
        <v>0</v>
      </c>
      <c r="Q6375" s="179">
        <v>0</v>
      </c>
      <c r="R6375" s="180">
        <v>0</v>
      </c>
      <c r="S6375" s="180">
        <v>0</v>
      </c>
      <c r="T6375" s="180">
        <v>0</v>
      </c>
    </row>
    <row r="6376" spans="2:20" x14ac:dyDescent="0.3">
      <c r="B6376" s="19">
        <v>6373</v>
      </c>
      <c r="C6376" s="179">
        <v>0</v>
      </c>
      <c r="D6376" s="179">
        <v>0</v>
      </c>
      <c r="E6376" s="179">
        <v>185152.16520306593</v>
      </c>
      <c r="F6376" s="179">
        <v>0</v>
      </c>
      <c r="G6376" s="179">
        <v>0</v>
      </c>
      <c r="H6376" s="179">
        <v>242644.37841154638</v>
      </c>
      <c r="I6376" s="179">
        <v>0</v>
      </c>
      <c r="J6376" s="179">
        <v>0</v>
      </c>
      <c r="K6376" s="179">
        <v>0</v>
      </c>
      <c r="L6376" s="179">
        <v>0</v>
      </c>
      <c r="M6376" s="179">
        <v>75086.055268673124</v>
      </c>
      <c r="N6376" s="179">
        <v>0</v>
      </c>
      <c r="O6376" s="179">
        <v>0</v>
      </c>
      <c r="P6376" s="179">
        <v>0</v>
      </c>
      <c r="Q6376" s="179">
        <v>0</v>
      </c>
      <c r="R6376" s="180">
        <v>0</v>
      </c>
      <c r="S6376" s="180">
        <v>0</v>
      </c>
      <c r="T6376" s="180">
        <v>0</v>
      </c>
    </row>
    <row r="6377" spans="2:20" x14ac:dyDescent="0.3">
      <c r="B6377" s="19">
        <v>6374</v>
      </c>
      <c r="C6377" s="179">
        <v>0</v>
      </c>
      <c r="D6377" s="179">
        <v>0</v>
      </c>
      <c r="E6377" s="179">
        <v>142016.20227945782</v>
      </c>
      <c r="F6377" s="179">
        <v>0</v>
      </c>
      <c r="G6377" s="179">
        <v>0</v>
      </c>
      <c r="H6377" s="179">
        <v>62682.731244173527</v>
      </c>
      <c r="I6377" s="179">
        <v>0</v>
      </c>
      <c r="J6377" s="179">
        <v>0</v>
      </c>
      <c r="K6377" s="179">
        <v>0</v>
      </c>
      <c r="L6377" s="179">
        <v>0</v>
      </c>
      <c r="M6377" s="179">
        <v>224601.02571157648</v>
      </c>
      <c r="N6377" s="179">
        <v>0</v>
      </c>
      <c r="O6377" s="179">
        <v>0</v>
      </c>
      <c r="P6377" s="179">
        <v>0</v>
      </c>
      <c r="Q6377" s="179">
        <v>0</v>
      </c>
      <c r="R6377" s="180">
        <v>0</v>
      </c>
      <c r="S6377" s="180">
        <v>0</v>
      </c>
      <c r="T6377" s="180">
        <v>0</v>
      </c>
    </row>
    <row r="6378" spans="2:20" x14ac:dyDescent="0.3">
      <c r="B6378" s="19">
        <v>6375</v>
      </c>
      <c r="C6378" s="179">
        <v>0</v>
      </c>
      <c r="D6378" s="179">
        <v>0</v>
      </c>
      <c r="E6378" s="179">
        <v>20900.548115204281</v>
      </c>
      <c r="F6378" s="179">
        <v>0</v>
      </c>
      <c r="G6378" s="179">
        <v>0</v>
      </c>
      <c r="H6378" s="179">
        <v>24400.422029694477</v>
      </c>
      <c r="I6378" s="179">
        <v>0</v>
      </c>
      <c r="J6378" s="179">
        <v>0</v>
      </c>
      <c r="K6378" s="179">
        <v>0</v>
      </c>
      <c r="L6378" s="179">
        <v>0</v>
      </c>
      <c r="M6378" s="179">
        <v>270155.37856343674</v>
      </c>
      <c r="N6378" s="179">
        <v>0</v>
      </c>
      <c r="O6378" s="179">
        <v>0</v>
      </c>
      <c r="P6378" s="179">
        <v>0</v>
      </c>
      <c r="Q6378" s="179">
        <v>0</v>
      </c>
      <c r="R6378" s="180">
        <v>0</v>
      </c>
      <c r="S6378" s="180">
        <v>0</v>
      </c>
      <c r="T6378" s="180">
        <v>0</v>
      </c>
    </row>
    <row r="6379" spans="2:20" x14ac:dyDescent="0.3">
      <c r="B6379" s="19">
        <v>6376</v>
      </c>
      <c r="C6379" s="179">
        <v>0</v>
      </c>
      <c r="D6379" s="179">
        <v>0</v>
      </c>
      <c r="E6379" s="179">
        <v>167257.16318311784</v>
      </c>
      <c r="F6379" s="179">
        <v>0</v>
      </c>
      <c r="G6379" s="179">
        <v>0</v>
      </c>
      <c r="H6379" s="179">
        <v>15838.835559604695</v>
      </c>
      <c r="I6379" s="179">
        <v>0</v>
      </c>
      <c r="J6379" s="179">
        <v>0</v>
      </c>
      <c r="K6379" s="179">
        <v>0</v>
      </c>
      <c r="L6379" s="179">
        <v>0</v>
      </c>
      <c r="M6379" s="179">
        <v>30412.368560680916</v>
      </c>
      <c r="N6379" s="179">
        <v>0</v>
      </c>
      <c r="O6379" s="179">
        <v>0</v>
      </c>
      <c r="P6379" s="179">
        <v>0</v>
      </c>
      <c r="Q6379" s="179">
        <v>0</v>
      </c>
      <c r="R6379" s="180">
        <v>0</v>
      </c>
      <c r="S6379" s="180">
        <v>0</v>
      </c>
      <c r="T6379" s="180">
        <v>0</v>
      </c>
    </row>
    <row r="6380" spans="2:20" x14ac:dyDescent="0.3">
      <c r="B6380" s="19">
        <v>6377</v>
      </c>
      <c r="C6380" s="179">
        <v>0</v>
      </c>
      <c r="D6380" s="179">
        <v>0</v>
      </c>
      <c r="E6380" s="179">
        <v>15764.849598538769</v>
      </c>
      <c r="F6380" s="179">
        <v>0</v>
      </c>
      <c r="G6380" s="179">
        <v>0</v>
      </c>
      <c r="H6380" s="179">
        <v>833749.86936699296</v>
      </c>
      <c r="I6380" s="179">
        <v>0</v>
      </c>
      <c r="J6380" s="179">
        <v>0</v>
      </c>
      <c r="K6380" s="179">
        <v>0</v>
      </c>
      <c r="L6380" s="179">
        <v>0</v>
      </c>
      <c r="M6380" s="179">
        <v>85892.89762747669</v>
      </c>
      <c r="N6380" s="179">
        <v>0</v>
      </c>
      <c r="O6380" s="179">
        <v>0</v>
      </c>
      <c r="P6380" s="179">
        <v>0</v>
      </c>
      <c r="Q6380" s="179">
        <v>0</v>
      </c>
      <c r="R6380" s="180">
        <v>0</v>
      </c>
      <c r="S6380" s="180">
        <v>0</v>
      </c>
      <c r="T6380" s="180">
        <v>0</v>
      </c>
    </row>
    <row r="6381" spans="2:20" x14ac:dyDescent="0.3">
      <c r="B6381" s="19">
        <v>6378</v>
      </c>
      <c r="C6381" s="179">
        <v>0</v>
      </c>
      <c r="D6381" s="179">
        <v>0</v>
      </c>
      <c r="E6381" s="179">
        <v>869656.43335975264</v>
      </c>
      <c r="F6381" s="179">
        <v>0</v>
      </c>
      <c r="G6381" s="179">
        <v>0</v>
      </c>
      <c r="H6381" s="179">
        <v>23130.800798256376</v>
      </c>
      <c r="I6381" s="179">
        <v>0</v>
      </c>
      <c r="J6381" s="179">
        <v>0</v>
      </c>
      <c r="K6381" s="179">
        <v>0</v>
      </c>
      <c r="L6381" s="179">
        <v>0</v>
      </c>
      <c r="M6381" s="179">
        <v>485096.04388484964</v>
      </c>
      <c r="N6381" s="179">
        <v>0</v>
      </c>
      <c r="O6381" s="179">
        <v>0</v>
      </c>
      <c r="P6381" s="179">
        <v>0</v>
      </c>
      <c r="Q6381" s="179">
        <v>0</v>
      </c>
      <c r="R6381" s="180">
        <v>0</v>
      </c>
      <c r="S6381" s="180">
        <v>0</v>
      </c>
      <c r="T6381" s="180">
        <v>0</v>
      </c>
    </row>
    <row r="6382" spans="2:20" x14ac:dyDescent="0.3">
      <c r="B6382" s="19">
        <v>6379</v>
      </c>
      <c r="C6382" s="179">
        <v>0</v>
      </c>
      <c r="D6382" s="179">
        <v>0</v>
      </c>
      <c r="E6382" s="179">
        <v>42541.764619786874</v>
      </c>
      <c r="F6382" s="179">
        <v>0</v>
      </c>
      <c r="G6382" s="179">
        <v>0</v>
      </c>
      <c r="H6382" s="179">
        <v>43295.976488225315</v>
      </c>
      <c r="I6382" s="179">
        <v>0</v>
      </c>
      <c r="J6382" s="179">
        <v>0</v>
      </c>
      <c r="K6382" s="179">
        <v>0</v>
      </c>
      <c r="L6382" s="179">
        <v>0</v>
      </c>
      <c r="M6382" s="179">
        <v>24642.283878600301</v>
      </c>
      <c r="N6382" s="179">
        <v>0</v>
      </c>
      <c r="O6382" s="179">
        <v>0</v>
      </c>
      <c r="P6382" s="179">
        <v>0</v>
      </c>
      <c r="Q6382" s="179">
        <v>0</v>
      </c>
      <c r="R6382" s="180">
        <v>0</v>
      </c>
      <c r="S6382" s="180">
        <v>0</v>
      </c>
      <c r="T6382" s="180">
        <v>0</v>
      </c>
    </row>
    <row r="6383" spans="2:20" x14ac:dyDescent="0.3">
      <c r="B6383" s="19">
        <v>6380</v>
      </c>
      <c r="C6383" s="179">
        <v>0</v>
      </c>
      <c r="D6383" s="179">
        <v>0</v>
      </c>
      <c r="E6383" s="179">
        <v>55661.367280943421</v>
      </c>
      <c r="F6383" s="179">
        <v>0</v>
      </c>
      <c r="G6383" s="179">
        <v>0</v>
      </c>
      <c r="H6383" s="179">
        <v>171061.41254676814</v>
      </c>
      <c r="I6383" s="179">
        <v>0</v>
      </c>
      <c r="J6383" s="179">
        <v>0</v>
      </c>
      <c r="K6383" s="179">
        <v>0</v>
      </c>
      <c r="L6383" s="179">
        <v>0</v>
      </c>
      <c r="M6383" s="179">
        <v>56412.925460323968</v>
      </c>
      <c r="N6383" s="179">
        <v>0</v>
      </c>
      <c r="O6383" s="179">
        <v>0</v>
      </c>
      <c r="P6383" s="179">
        <v>0</v>
      </c>
      <c r="Q6383" s="179">
        <v>0</v>
      </c>
      <c r="R6383" s="180">
        <v>0</v>
      </c>
      <c r="S6383" s="180">
        <v>0</v>
      </c>
      <c r="T6383" s="180">
        <v>0</v>
      </c>
    </row>
    <row r="6384" spans="2:20" x14ac:dyDescent="0.3">
      <c r="B6384" s="19">
        <v>6381</v>
      </c>
      <c r="C6384" s="179">
        <v>0</v>
      </c>
      <c r="D6384" s="179">
        <v>0</v>
      </c>
      <c r="E6384" s="179">
        <v>187851.78320519865</v>
      </c>
      <c r="F6384" s="179">
        <v>0</v>
      </c>
      <c r="G6384" s="179">
        <v>0</v>
      </c>
      <c r="H6384" s="179">
        <v>297173.75118332973</v>
      </c>
      <c r="I6384" s="179">
        <v>0</v>
      </c>
      <c r="J6384" s="179">
        <v>0</v>
      </c>
      <c r="K6384" s="179">
        <v>0</v>
      </c>
      <c r="L6384" s="179">
        <v>0</v>
      </c>
      <c r="M6384" s="179">
        <v>68931.787451889977</v>
      </c>
      <c r="N6384" s="179">
        <v>0</v>
      </c>
      <c r="O6384" s="179">
        <v>0</v>
      </c>
      <c r="P6384" s="179">
        <v>0</v>
      </c>
      <c r="Q6384" s="179">
        <v>0</v>
      </c>
      <c r="R6384" s="180">
        <v>0</v>
      </c>
      <c r="S6384" s="180">
        <v>0</v>
      </c>
      <c r="T6384" s="180">
        <v>0</v>
      </c>
    </row>
    <row r="6385" spans="2:20" x14ac:dyDescent="0.3">
      <c r="B6385" s="19">
        <v>6382</v>
      </c>
      <c r="C6385" s="179">
        <v>0</v>
      </c>
      <c r="D6385" s="179">
        <v>0</v>
      </c>
      <c r="E6385" s="179">
        <v>34220.678524083145</v>
      </c>
      <c r="F6385" s="179">
        <v>0</v>
      </c>
      <c r="G6385" s="179">
        <v>0</v>
      </c>
      <c r="H6385" s="179">
        <v>177531.66137795383</v>
      </c>
      <c r="I6385" s="179">
        <v>0</v>
      </c>
      <c r="J6385" s="179">
        <v>0</v>
      </c>
      <c r="K6385" s="179">
        <v>0</v>
      </c>
      <c r="L6385" s="179">
        <v>0</v>
      </c>
      <c r="M6385" s="179">
        <v>12045.930619597815</v>
      </c>
      <c r="N6385" s="179">
        <v>0</v>
      </c>
      <c r="O6385" s="179">
        <v>0</v>
      </c>
      <c r="P6385" s="179">
        <v>0</v>
      </c>
      <c r="Q6385" s="179">
        <v>0</v>
      </c>
      <c r="R6385" s="180">
        <v>0</v>
      </c>
      <c r="S6385" s="180">
        <v>0</v>
      </c>
      <c r="T6385" s="180">
        <v>0</v>
      </c>
    </row>
    <row r="6386" spans="2:20" x14ac:dyDescent="0.3">
      <c r="B6386" s="19">
        <v>6383</v>
      </c>
      <c r="C6386" s="179">
        <v>0</v>
      </c>
      <c r="D6386" s="179">
        <v>0</v>
      </c>
      <c r="E6386" s="179">
        <v>83182.562905661689</v>
      </c>
      <c r="F6386" s="179">
        <v>0</v>
      </c>
      <c r="G6386" s="179">
        <v>0</v>
      </c>
      <c r="H6386" s="179">
        <v>337840.11087591457</v>
      </c>
      <c r="I6386" s="179">
        <v>0</v>
      </c>
      <c r="J6386" s="179">
        <v>0</v>
      </c>
      <c r="K6386" s="179">
        <v>0</v>
      </c>
      <c r="L6386" s="179">
        <v>0</v>
      </c>
      <c r="M6386" s="179">
        <v>2588.2101136285009</v>
      </c>
      <c r="N6386" s="179">
        <v>0</v>
      </c>
      <c r="O6386" s="179">
        <v>0</v>
      </c>
      <c r="P6386" s="179">
        <v>0</v>
      </c>
      <c r="Q6386" s="179">
        <v>0</v>
      </c>
      <c r="R6386" s="180">
        <v>0</v>
      </c>
      <c r="S6386" s="180">
        <v>0</v>
      </c>
      <c r="T6386" s="180">
        <v>0</v>
      </c>
    </row>
    <row r="6387" spans="2:20" x14ac:dyDescent="0.3">
      <c r="B6387" s="19">
        <v>6384</v>
      </c>
      <c r="C6387" s="179">
        <v>0</v>
      </c>
      <c r="D6387" s="179">
        <v>0</v>
      </c>
      <c r="E6387" s="179">
        <v>276265.75160017394</v>
      </c>
      <c r="F6387" s="179">
        <v>1</v>
      </c>
      <c r="G6387" s="179">
        <v>276079.16920445918</v>
      </c>
      <c r="H6387" s="179">
        <v>94604.812569503454</v>
      </c>
      <c r="I6387" s="179">
        <v>0</v>
      </c>
      <c r="J6387" s="179">
        <v>0</v>
      </c>
      <c r="K6387" s="179">
        <v>0</v>
      </c>
      <c r="L6387" s="179">
        <v>0</v>
      </c>
      <c r="M6387" s="179">
        <v>61884.600258634746</v>
      </c>
      <c r="N6387" s="179">
        <v>0</v>
      </c>
      <c r="O6387" s="179">
        <v>0</v>
      </c>
      <c r="P6387" s="179">
        <v>0</v>
      </c>
      <c r="Q6387" s="179">
        <v>0</v>
      </c>
      <c r="R6387" s="180">
        <v>0</v>
      </c>
      <c r="S6387" s="180">
        <v>0</v>
      </c>
      <c r="T6387" s="180">
        <v>0</v>
      </c>
    </row>
    <row r="6388" spans="2:20" x14ac:dyDescent="0.3">
      <c r="B6388" s="19">
        <v>6385</v>
      </c>
      <c r="C6388" s="179">
        <v>0</v>
      </c>
      <c r="D6388" s="179">
        <v>0</v>
      </c>
      <c r="E6388" s="179">
        <v>180619.52960568786</v>
      </c>
      <c r="F6388" s="179">
        <v>0</v>
      </c>
      <c r="G6388" s="179">
        <v>0</v>
      </c>
      <c r="H6388" s="179">
        <v>317891.60502662795</v>
      </c>
      <c r="I6388" s="179">
        <v>0</v>
      </c>
      <c r="J6388" s="179">
        <v>0</v>
      </c>
      <c r="K6388" s="179">
        <v>0</v>
      </c>
      <c r="L6388" s="179">
        <v>0</v>
      </c>
      <c r="M6388" s="179">
        <v>17343.342280365112</v>
      </c>
      <c r="N6388" s="179">
        <v>0</v>
      </c>
      <c r="O6388" s="179">
        <v>0</v>
      </c>
      <c r="P6388" s="179">
        <v>0</v>
      </c>
      <c r="Q6388" s="179">
        <v>0</v>
      </c>
      <c r="R6388" s="180">
        <v>0</v>
      </c>
      <c r="S6388" s="180">
        <v>0</v>
      </c>
      <c r="T6388" s="180">
        <v>0</v>
      </c>
    </row>
    <row r="6389" spans="2:20" x14ac:dyDescent="0.3">
      <c r="B6389" s="19">
        <v>6386</v>
      </c>
      <c r="C6389" s="179">
        <v>0</v>
      </c>
      <c r="D6389" s="179">
        <v>0</v>
      </c>
      <c r="E6389" s="179">
        <v>109808.53163903355</v>
      </c>
      <c r="F6389" s="179">
        <v>0</v>
      </c>
      <c r="G6389" s="179">
        <v>0</v>
      </c>
      <c r="H6389" s="179">
        <v>38748.293686474761</v>
      </c>
      <c r="I6389" s="179">
        <v>0</v>
      </c>
      <c r="J6389" s="179">
        <v>0</v>
      </c>
      <c r="K6389" s="179">
        <v>0</v>
      </c>
      <c r="L6389" s="179">
        <v>0</v>
      </c>
      <c r="M6389" s="179">
        <v>100619.10225018297</v>
      </c>
      <c r="N6389" s="179">
        <v>0</v>
      </c>
      <c r="O6389" s="179">
        <v>0</v>
      </c>
      <c r="P6389" s="179">
        <v>0</v>
      </c>
      <c r="Q6389" s="179">
        <v>0</v>
      </c>
      <c r="R6389" s="180">
        <v>0</v>
      </c>
      <c r="S6389" s="180">
        <v>0</v>
      </c>
      <c r="T6389" s="180">
        <v>0</v>
      </c>
    </row>
    <row r="6390" spans="2:20" x14ac:dyDescent="0.3">
      <c r="B6390" s="19">
        <v>6387</v>
      </c>
      <c r="C6390" s="179">
        <v>0</v>
      </c>
      <c r="D6390" s="179">
        <v>0</v>
      </c>
      <c r="E6390" s="179">
        <v>435270.97402421624</v>
      </c>
      <c r="F6390" s="179">
        <v>0</v>
      </c>
      <c r="G6390" s="179">
        <v>0</v>
      </c>
      <c r="H6390" s="179">
        <v>37061.625525389965</v>
      </c>
      <c r="I6390" s="179">
        <v>0</v>
      </c>
      <c r="J6390" s="179">
        <v>0</v>
      </c>
      <c r="K6390" s="179">
        <v>0</v>
      </c>
      <c r="L6390" s="179">
        <v>0</v>
      </c>
      <c r="M6390" s="179">
        <v>17781.660267956886</v>
      </c>
      <c r="N6390" s="179">
        <v>0</v>
      </c>
      <c r="O6390" s="179">
        <v>0</v>
      </c>
      <c r="P6390" s="179">
        <v>0</v>
      </c>
      <c r="Q6390" s="179">
        <v>0</v>
      </c>
      <c r="R6390" s="180">
        <v>0</v>
      </c>
      <c r="S6390" s="180">
        <v>0</v>
      </c>
      <c r="T6390" s="180">
        <v>0</v>
      </c>
    </row>
    <row r="6391" spans="2:20" x14ac:dyDescent="0.3">
      <c r="B6391" s="19">
        <v>6388</v>
      </c>
      <c r="C6391" s="179">
        <v>0</v>
      </c>
      <c r="D6391" s="179">
        <v>0</v>
      </c>
      <c r="E6391" s="179">
        <v>20525.133189167169</v>
      </c>
      <c r="F6391" s="179">
        <v>0</v>
      </c>
      <c r="G6391" s="179">
        <v>0</v>
      </c>
      <c r="H6391" s="179">
        <v>3176.2731301686154</v>
      </c>
      <c r="I6391" s="179">
        <v>0</v>
      </c>
      <c r="J6391" s="179">
        <v>0</v>
      </c>
      <c r="K6391" s="179">
        <v>0</v>
      </c>
      <c r="L6391" s="179">
        <v>0</v>
      </c>
      <c r="M6391" s="179">
        <v>16293.27300422657</v>
      </c>
      <c r="N6391" s="179">
        <v>0</v>
      </c>
      <c r="O6391" s="179">
        <v>0</v>
      </c>
      <c r="P6391" s="179">
        <v>0</v>
      </c>
      <c r="Q6391" s="179">
        <v>0</v>
      </c>
      <c r="R6391" s="180">
        <v>0</v>
      </c>
      <c r="S6391" s="180">
        <v>0</v>
      </c>
      <c r="T6391" s="180">
        <v>0</v>
      </c>
    </row>
    <row r="6392" spans="2:20" x14ac:dyDescent="0.3">
      <c r="B6392" s="19">
        <v>6389</v>
      </c>
      <c r="C6392" s="179">
        <v>0</v>
      </c>
      <c r="D6392" s="179">
        <v>0</v>
      </c>
      <c r="E6392" s="179">
        <v>309153.43350870133</v>
      </c>
      <c r="F6392" s="179">
        <v>0</v>
      </c>
      <c r="G6392" s="179">
        <v>0</v>
      </c>
      <c r="H6392" s="179">
        <v>155118.23596173731</v>
      </c>
      <c r="I6392" s="179">
        <v>0</v>
      </c>
      <c r="J6392" s="179">
        <v>0</v>
      </c>
      <c r="K6392" s="179">
        <v>0</v>
      </c>
      <c r="L6392" s="179">
        <v>0</v>
      </c>
      <c r="M6392" s="179">
        <v>151730.11330219539</v>
      </c>
      <c r="N6392" s="179">
        <v>0</v>
      </c>
      <c r="O6392" s="179">
        <v>0</v>
      </c>
      <c r="P6392" s="179">
        <v>0</v>
      </c>
      <c r="Q6392" s="179">
        <v>0</v>
      </c>
      <c r="R6392" s="180">
        <v>0</v>
      </c>
      <c r="S6392" s="180">
        <v>0</v>
      </c>
      <c r="T6392" s="180">
        <v>0</v>
      </c>
    </row>
    <row r="6393" spans="2:20" x14ac:dyDescent="0.3">
      <c r="B6393" s="19">
        <v>6390</v>
      </c>
      <c r="C6393" s="179">
        <v>0</v>
      </c>
      <c r="D6393" s="179">
        <v>0</v>
      </c>
      <c r="E6393" s="179">
        <v>10036.18463457403</v>
      </c>
      <c r="F6393" s="179">
        <v>0</v>
      </c>
      <c r="G6393" s="179">
        <v>0</v>
      </c>
      <c r="H6393" s="179">
        <v>34039.038664475251</v>
      </c>
      <c r="I6393" s="179">
        <v>0</v>
      </c>
      <c r="J6393" s="179">
        <v>0</v>
      </c>
      <c r="K6393" s="179">
        <v>0</v>
      </c>
      <c r="L6393" s="179">
        <v>0</v>
      </c>
      <c r="M6393" s="179">
        <v>158067.28354918066</v>
      </c>
      <c r="N6393" s="179">
        <v>0</v>
      </c>
      <c r="O6393" s="179">
        <v>0</v>
      </c>
      <c r="P6393" s="179">
        <v>0</v>
      </c>
      <c r="Q6393" s="179">
        <v>0</v>
      </c>
      <c r="R6393" s="180">
        <v>0</v>
      </c>
      <c r="S6393" s="180">
        <v>0</v>
      </c>
      <c r="T6393" s="180">
        <v>0</v>
      </c>
    </row>
    <row r="6394" spans="2:20" x14ac:dyDescent="0.3">
      <c r="B6394" s="19">
        <v>6391</v>
      </c>
      <c r="C6394" s="179">
        <v>0</v>
      </c>
      <c r="D6394" s="179">
        <v>0</v>
      </c>
      <c r="E6394" s="179">
        <v>100142.49962218948</v>
      </c>
      <c r="F6394" s="179">
        <v>0</v>
      </c>
      <c r="G6394" s="179">
        <v>0</v>
      </c>
      <c r="H6394" s="179">
        <v>142505.2861452853</v>
      </c>
      <c r="I6394" s="179">
        <v>0</v>
      </c>
      <c r="J6394" s="179">
        <v>0</v>
      </c>
      <c r="K6394" s="179">
        <v>0</v>
      </c>
      <c r="L6394" s="179">
        <v>0</v>
      </c>
      <c r="M6394" s="179">
        <v>26478.260297622135</v>
      </c>
      <c r="N6394" s="179">
        <v>0</v>
      </c>
      <c r="O6394" s="179">
        <v>0</v>
      </c>
      <c r="P6394" s="179">
        <v>0</v>
      </c>
      <c r="Q6394" s="179">
        <v>0</v>
      </c>
      <c r="R6394" s="180">
        <v>0</v>
      </c>
      <c r="S6394" s="180">
        <v>0</v>
      </c>
      <c r="T6394" s="180">
        <v>0</v>
      </c>
    </row>
    <row r="6395" spans="2:20" x14ac:dyDescent="0.3">
      <c r="B6395" s="19">
        <v>6392</v>
      </c>
      <c r="C6395" s="179">
        <v>0</v>
      </c>
      <c r="D6395" s="179">
        <v>0</v>
      </c>
      <c r="E6395" s="179">
        <v>390575.49131116882</v>
      </c>
      <c r="F6395" s="179">
        <v>0</v>
      </c>
      <c r="G6395" s="179">
        <v>0</v>
      </c>
      <c r="H6395" s="179">
        <v>12307.638758591838</v>
      </c>
      <c r="I6395" s="179">
        <v>0</v>
      </c>
      <c r="J6395" s="179">
        <v>0</v>
      </c>
      <c r="K6395" s="179">
        <v>0</v>
      </c>
      <c r="L6395" s="179">
        <v>0</v>
      </c>
      <c r="M6395" s="179">
        <v>315292.80021218199</v>
      </c>
      <c r="N6395" s="179">
        <v>0</v>
      </c>
      <c r="O6395" s="179">
        <v>0</v>
      </c>
      <c r="P6395" s="179">
        <v>0</v>
      </c>
      <c r="Q6395" s="179">
        <v>0</v>
      </c>
      <c r="R6395" s="180">
        <v>0</v>
      </c>
      <c r="S6395" s="180">
        <v>0</v>
      </c>
      <c r="T6395" s="180">
        <v>0</v>
      </c>
    </row>
    <row r="6396" spans="2:20" x14ac:dyDescent="0.3">
      <c r="B6396" s="19">
        <v>6393</v>
      </c>
      <c r="C6396" s="179">
        <v>0</v>
      </c>
      <c r="D6396" s="179">
        <v>0</v>
      </c>
      <c r="E6396" s="179">
        <v>117135.41041785669</v>
      </c>
      <c r="F6396" s="179">
        <v>0</v>
      </c>
      <c r="G6396" s="179">
        <v>0</v>
      </c>
      <c r="H6396" s="179">
        <v>62134.393058599526</v>
      </c>
      <c r="I6396" s="179">
        <v>0</v>
      </c>
      <c r="J6396" s="179">
        <v>0</v>
      </c>
      <c r="K6396" s="179">
        <v>0</v>
      </c>
      <c r="L6396" s="179">
        <v>0</v>
      </c>
      <c r="M6396" s="179">
        <v>144828.99588476002</v>
      </c>
      <c r="N6396" s="179">
        <v>0</v>
      </c>
      <c r="O6396" s="179">
        <v>0</v>
      </c>
      <c r="P6396" s="179">
        <v>0</v>
      </c>
      <c r="Q6396" s="179">
        <v>0</v>
      </c>
      <c r="R6396" s="180">
        <v>0</v>
      </c>
      <c r="S6396" s="180">
        <v>0</v>
      </c>
      <c r="T6396" s="180">
        <v>0</v>
      </c>
    </row>
    <row r="6397" spans="2:20" x14ac:dyDescent="0.3">
      <c r="B6397" s="19">
        <v>6394</v>
      </c>
      <c r="C6397" s="179">
        <v>0</v>
      </c>
      <c r="D6397" s="179">
        <v>0</v>
      </c>
      <c r="E6397" s="179">
        <v>110656.58036616143</v>
      </c>
      <c r="F6397" s="179">
        <v>0</v>
      </c>
      <c r="G6397" s="179">
        <v>0</v>
      </c>
      <c r="H6397" s="179">
        <v>460306.70405747253</v>
      </c>
      <c r="I6397" s="179">
        <v>0</v>
      </c>
      <c r="J6397" s="179">
        <v>0</v>
      </c>
      <c r="K6397" s="179">
        <v>0</v>
      </c>
      <c r="L6397" s="179">
        <v>0</v>
      </c>
      <c r="M6397" s="179">
        <v>68730.663703692786</v>
      </c>
      <c r="N6397" s="179">
        <v>0</v>
      </c>
      <c r="O6397" s="179">
        <v>0</v>
      </c>
      <c r="P6397" s="179">
        <v>0</v>
      </c>
      <c r="Q6397" s="179">
        <v>0</v>
      </c>
      <c r="R6397" s="180">
        <v>0</v>
      </c>
      <c r="S6397" s="180">
        <v>0</v>
      </c>
      <c r="T6397" s="180">
        <v>0</v>
      </c>
    </row>
    <row r="6398" spans="2:20" x14ac:dyDescent="0.3">
      <c r="B6398" s="19">
        <v>6395</v>
      </c>
      <c r="C6398" s="179">
        <v>0</v>
      </c>
      <c r="D6398" s="179">
        <v>0</v>
      </c>
      <c r="E6398" s="179">
        <v>4452727.9152438035</v>
      </c>
      <c r="F6398" s="179">
        <v>0</v>
      </c>
      <c r="G6398" s="179">
        <v>0</v>
      </c>
      <c r="H6398" s="179">
        <v>11901.975446782222</v>
      </c>
      <c r="I6398" s="179">
        <v>0</v>
      </c>
      <c r="J6398" s="179">
        <v>0</v>
      </c>
      <c r="K6398" s="179">
        <v>0</v>
      </c>
      <c r="L6398" s="179">
        <v>0</v>
      </c>
      <c r="M6398" s="179">
        <v>551511.03214325418</v>
      </c>
      <c r="N6398" s="179">
        <v>0</v>
      </c>
      <c r="O6398" s="179">
        <v>0</v>
      </c>
      <c r="P6398" s="179">
        <v>0</v>
      </c>
      <c r="Q6398" s="179">
        <v>0</v>
      </c>
      <c r="R6398" s="180">
        <v>0</v>
      </c>
      <c r="S6398" s="180">
        <v>0</v>
      </c>
      <c r="T6398" s="180">
        <v>0</v>
      </c>
    </row>
    <row r="6399" spans="2:20" x14ac:dyDescent="0.3">
      <c r="B6399" s="19">
        <v>6396</v>
      </c>
      <c r="C6399" s="179">
        <v>0</v>
      </c>
      <c r="D6399" s="179">
        <v>0</v>
      </c>
      <c r="E6399" s="179">
        <v>366435.23396186001</v>
      </c>
      <c r="F6399" s="179">
        <v>0</v>
      </c>
      <c r="G6399" s="179">
        <v>0</v>
      </c>
      <c r="H6399" s="179">
        <v>247614.84352924203</v>
      </c>
      <c r="I6399" s="179">
        <v>0</v>
      </c>
      <c r="J6399" s="179">
        <v>0</v>
      </c>
      <c r="K6399" s="179">
        <v>0</v>
      </c>
      <c r="L6399" s="179">
        <v>0</v>
      </c>
      <c r="M6399" s="179">
        <v>372471.96433846169</v>
      </c>
      <c r="N6399" s="179">
        <v>0</v>
      </c>
      <c r="O6399" s="179">
        <v>0</v>
      </c>
      <c r="P6399" s="179">
        <v>0</v>
      </c>
      <c r="Q6399" s="179">
        <v>0</v>
      </c>
      <c r="R6399" s="180">
        <v>0</v>
      </c>
      <c r="S6399" s="180">
        <v>0</v>
      </c>
      <c r="T6399" s="180">
        <v>0</v>
      </c>
    </row>
    <row r="6400" spans="2:20" x14ac:dyDescent="0.3">
      <c r="B6400" s="19">
        <v>6397</v>
      </c>
      <c r="C6400" s="179">
        <v>0</v>
      </c>
      <c r="D6400" s="179">
        <v>0</v>
      </c>
      <c r="E6400" s="179">
        <v>118174.49908062741</v>
      </c>
      <c r="F6400" s="179">
        <v>0</v>
      </c>
      <c r="G6400" s="179">
        <v>0</v>
      </c>
      <c r="H6400" s="179">
        <v>231365.54913078633</v>
      </c>
      <c r="I6400" s="179">
        <v>0</v>
      </c>
      <c r="J6400" s="179">
        <v>0</v>
      </c>
      <c r="K6400" s="179">
        <v>0</v>
      </c>
      <c r="L6400" s="179">
        <v>0</v>
      </c>
      <c r="M6400" s="179">
        <v>151154.05842351753</v>
      </c>
      <c r="N6400" s="179">
        <v>0</v>
      </c>
      <c r="O6400" s="179">
        <v>0</v>
      </c>
      <c r="P6400" s="179">
        <v>0</v>
      </c>
      <c r="Q6400" s="179">
        <v>0</v>
      </c>
      <c r="R6400" s="180">
        <v>0</v>
      </c>
      <c r="S6400" s="180">
        <v>0</v>
      </c>
      <c r="T6400" s="180">
        <v>0</v>
      </c>
    </row>
    <row r="6401" spans="2:20" x14ac:dyDescent="0.3">
      <c r="B6401" s="19">
        <v>6398</v>
      </c>
      <c r="C6401" s="179">
        <v>0</v>
      </c>
      <c r="D6401" s="179">
        <v>0</v>
      </c>
      <c r="E6401" s="179">
        <v>207674.96977657342</v>
      </c>
      <c r="F6401" s="179">
        <v>0</v>
      </c>
      <c r="G6401" s="179">
        <v>0</v>
      </c>
      <c r="H6401" s="179">
        <v>997106.81510202494</v>
      </c>
      <c r="I6401" s="179">
        <v>0</v>
      </c>
      <c r="J6401" s="179">
        <v>0</v>
      </c>
      <c r="K6401" s="179">
        <v>0</v>
      </c>
      <c r="L6401" s="179">
        <v>0</v>
      </c>
      <c r="M6401" s="179">
        <v>25681.110211929095</v>
      </c>
      <c r="N6401" s="179">
        <v>0</v>
      </c>
      <c r="O6401" s="179">
        <v>0</v>
      </c>
      <c r="P6401" s="179">
        <v>0</v>
      </c>
      <c r="Q6401" s="179">
        <v>0</v>
      </c>
      <c r="R6401" s="180">
        <v>0</v>
      </c>
      <c r="S6401" s="180">
        <v>0</v>
      </c>
      <c r="T6401" s="180">
        <v>0</v>
      </c>
    </row>
    <row r="6402" spans="2:20" x14ac:dyDescent="0.3">
      <c r="B6402" s="19">
        <v>6399</v>
      </c>
      <c r="C6402" s="179">
        <v>0</v>
      </c>
      <c r="D6402" s="179">
        <v>0</v>
      </c>
      <c r="E6402" s="179">
        <v>22599.409777636934</v>
      </c>
      <c r="F6402" s="179">
        <v>0</v>
      </c>
      <c r="G6402" s="179">
        <v>0</v>
      </c>
      <c r="H6402" s="179">
        <v>61613.186289440491</v>
      </c>
      <c r="I6402" s="179">
        <v>0</v>
      </c>
      <c r="J6402" s="179">
        <v>0</v>
      </c>
      <c r="K6402" s="179">
        <v>0</v>
      </c>
      <c r="L6402" s="179">
        <v>0</v>
      </c>
      <c r="M6402" s="179">
        <v>879799.13892936253</v>
      </c>
      <c r="N6402" s="179">
        <v>0</v>
      </c>
      <c r="O6402" s="179">
        <v>0</v>
      </c>
      <c r="P6402" s="179">
        <v>0</v>
      </c>
      <c r="Q6402" s="179">
        <v>0</v>
      </c>
      <c r="R6402" s="180">
        <v>0</v>
      </c>
      <c r="S6402" s="180">
        <v>0</v>
      </c>
      <c r="T6402" s="180">
        <v>0</v>
      </c>
    </row>
    <row r="6403" spans="2:20" x14ac:dyDescent="0.3">
      <c r="B6403" s="19">
        <v>6400</v>
      </c>
      <c r="C6403" s="179">
        <v>0</v>
      </c>
      <c r="D6403" s="179">
        <v>0</v>
      </c>
      <c r="E6403" s="179">
        <v>67386.643406886215</v>
      </c>
      <c r="F6403" s="179">
        <v>0</v>
      </c>
      <c r="G6403" s="179">
        <v>0</v>
      </c>
      <c r="H6403" s="179">
        <v>40648.52877207609</v>
      </c>
      <c r="I6403" s="179">
        <v>0</v>
      </c>
      <c r="J6403" s="179">
        <v>0</v>
      </c>
      <c r="K6403" s="179">
        <v>0</v>
      </c>
      <c r="L6403" s="179">
        <v>0</v>
      </c>
      <c r="M6403" s="179">
        <v>118553.48728114275</v>
      </c>
      <c r="N6403" s="179">
        <v>0</v>
      </c>
      <c r="O6403" s="179">
        <v>0</v>
      </c>
      <c r="P6403" s="179">
        <v>0</v>
      </c>
      <c r="Q6403" s="179">
        <v>0</v>
      </c>
      <c r="R6403" s="180">
        <v>0</v>
      </c>
      <c r="S6403" s="180">
        <v>0</v>
      </c>
      <c r="T6403" s="180">
        <v>0</v>
      </c>
    </row>
    <row r="6404" spans="2:20" x14ac:dyDescent="0.3">
      <c r="B6404" s="19">
        <v>6401</v>
      </c>
      <c r="C6404" s="179">
        <v>0</v>
      </c>
      <c r="D6404" s="179">
        <v>0</v>
      </c>
      <c r="E6404" s="179">
        <v>10548.395707706315</v>
      </c>
      <c r="F6404" s="179">
        <v>1</v>
      </c>
      <c r="G6404" s="179">
        <v>34053.01902114298</v>
      </c>
      <c r="H6404" s="179">
        <v>54548.446830479385</v>
      </c>
      <c r="I6404" s="179">
        <v>0</v>
      </c>
      <c r="J6404" s="179">
        <v>0</v>
      </c>
      <c r="K6404" s="179">
        <v>0</v>
      </c>
      <c r="L6404" s="179">
        <v>0</v>
      </c>
      <c r="M6404" s="179">
        <v>64003.660664200514</v>
      </c>
      <c r="N6404" s="179">
        <v>0</v>
      </c>
      <c r="O6404" s="179">
        <v>0</v>
      </c>
      <c r="P6404" s="179">
        <v>0</v>
      </c>
      <c r="Q6404" s="179">
        <v>0</v>
      </c>
      <c r="R6404" s="180">
        <v>0</v>
      </c>
      <c r="S6404" s="180">
        <v>0</v>
      </c>
      <c r="T6404" s="180">
        <v>0</v>
      </c>
    </row>
    <row r="6405" spans="2:20" x14ac:dyDescent="0.3">
      <c r="B6405" s="19">
        <v>6402</v>
      </c>
      <c r="C6405" s="179">
        <v>0</v>
      </c>
      <c r="D6405" s="179">
        <v>0</v>
      </c>
      <c r="E6405" s="179">
        <v>67871.821066798977</v>
      </c>
      <c r="F6405" s="179">
        <v>0</v>
      </c>
      <c r="G6405" s="179">
        <v>0</v>
      </c>
      <c r="H6405" s="179">
        <v>17861.775398619357</v>
      </c>
      <c r="I6405" s="179">
        <v>0</v>
      </c>
      <c r="J6405" s="179">
        <v>0</v>
      </c>
      <c r="K6405" s="179">
        <v>0</v>
      </c>
      <c r="L6405" s="179">
        <v>0</v>
      </c>
      <c r="M6405" s="179">
        <v>77374.506473572066</v>
      </c>
      <c r="N6405" s="179">
        <v>0</v>
      </c>
      <c r="O6405" s="179">
        <v>0</v>
      </c>
      <c r="P6405" s="179">
        <v>0</v>
      </c>
      <c r="Q6405" s="179">
        <v>0</v>
      </c>
      <c r="R6405" s="180">
        <v>0</v>
      </c>
      <c r="S6405" s="180">
        <v>0</v>
      </c>
      <c r="T6405" s="180">
        <v>0</v>
      </c>
    </row>
    <row r="6406" spans="2:20" x14ac:dyDescent="0.3">
      <c r="B6406" s="19">
        <v>6403</v>
      </c>
      <c r="C6406" s="179">
        <v>0</v>
      </c>
      <c r="D6406" s="179">
        <v>0</v>
      </c>
      <c r="E6406" s="179">
        <v>6724.9578142458704</v>
      </c>
      <c r="F6406" s="179">
        <v>0</v>
      </c>
      <c r="G6406" s="179">
        <v>0</v>
      </c>
      <c r="H6406" s="179">
        <v>192031.74268709074</v>
      </c>
      <c r="I6406" s="179">
        <v>0</v>
      </c>
      <c r="J6406" s="179">
        <v>0</v>
      </c>
      <c r="K6406" s="179">
        <v>0</v>
      </c>
      <c r="L6406" s="179">
        <v>0</v>
      </c>
      <c r="M6406" s="179">
        <v>16380.756942991171</v>
      </c>
      <c r="N6406" s="179">
        <v>0</v>
      </c>
      <c r="O6406" s="179">
        <v>0</v>
      </c>
      <c r="P6406" s="179">
        <v>0</v>
      </c>
      <c r="Q6406" s="179">
        <v>0</v>
      </c>
      <c r="R6406" s="180">
        <v>0</v>
      </c>
      <c r="S6406" s="180">
        <v>0</v>
      </c>
      <c r="T6406" s="180">
        <v>0</v>
      </c>
    </row>
    <row r="6407" spans="2:20" x14ac:dyDescent="0.3">
      <c r="B6407" s="19">
        <v>6404</v>
      </c>
      <c r="C6407" s="179">
        <v>0</v>
      </c>
      <c r="D6407" s="179">
        <v>0</v>
      </c>
      <c r="E6407" s="179">
        <v>189987.06172710052</v>
      </c>
      <c r="F6407" s="179">
        <v>0</v>
      </c>
      <c r="G6407" s="179">
        <v>0</v>
      </c>
      <c r="H6407" s="179">
        <v>97448.132210121592</v>
      </c>
      <c r="I6407" s="179">
        <v>0</v>
      </c>
      <c r="J6407" s="179">
        <v>0</v>
      </c>
      <c r="K6407" s="179">
        <v>0</v>
      </c>
      <c r="L6407" s="179">
        <v>0</v>
      </c>
      <c r="M6407" s="179">
        <v>30464.412927749116</v>
      </c>
      <c r="N6407" s="179">
        <v>0</v>
      </c>
      <c r="O6407" s="179">
        <v>0</v>
      </c>
      <c r="P6407" s="179">
        <v>0</v>
      </c>
      <c r="Q6407" s="179">
        <v>0</v>
      </c>
      <c r="R6407" s="180">
        <v>0</v>
      </c>
      <c r="S6407" s="180">
        <v>0</v>
      </c>
      <c r="T6407" s="180">
        <v>0</v>
      </c>
    </row>
    <row r="6408" spans="2:20" x14ac:dyDescent="0.3">
      <c r="B6408" s="19">
        <v>6405</v>
      </c>
      <c r="C6408" s="179">
        <v>0</v>
      </c>
      <c r="D6408" s="179">
        <v>0</v>
      </c>
      <c r="E6408" s="179">
        <v>19620.764441986375</v>
      </c>
      <c r="F6408" s="179">
        <v>0</v>
      </c>
      <c r="G6408" s="179">
        <v>0</v>
      </c>
      <c r="H6408" s="179">
        <v>6365.4376956174219</v>
      </c>
      <c r="I6408" s="179">
        <v>0</v>
      </c>
      <c r="J6408" s="179">
        <v>0</v>
      </c>
      <c r="K6408" s="179">
        <v>0</v>
      </c>
      <c r="L6408" s="179">
        <v>0</v>
      </c>
      <c r="M6408" s="179">
        <v>33718.545109864484</v>
      </c>
      <c r="N6408" s="179">
        <v>0</v>
      </c>
      <c r="O6408" s="179">
        <v>0</v>
      </c>
      <c r="P6408" s="179">
        <v>0</v>
      </c>
      <c r="Q6408" s="179">
        <v>0</v>
      </c>
      <c r="R6408" s="180">
        <v>0</v>
      </c>
      <c r="S6408" s="180">
        <v>0</v>
      </c>
      <c r="T6408" s="180">
        <v>0</v>
      </c>
    </row>
    <row r="6409" spans="2:20" x14ac:dyDescent="0.3">
      <c r="B6409" s="19">
        <v>6406</v>
      </c>
      <c r="C6409" s="179">
        <v>0</v>
      </c>
      <c r="D6409" s="179">
        <v>0</v>
      </c>
      <c r="E6409" s="179">
        <v>240938.39227884117</v>
      </c>
      <c r="F6409" s="179">
        <v>0</v>
      </c>
      <c r="G6409" s="179">
        <v>0</v>
      </c>
      <c r="H6409" s="179">
        <v>177611.75021177932</v>
      </c>
      <c r="I6409" s="179">
        <v>0</v>
      </c>
      <c r="J6409" s="179">
        <v>0</v>
      </c>
      <c r="K6409" s="179">
        <v>0</v>
      </c>
      <c r="L6409" s="179">
        <v>0</v>
      </c>
      <c r="M6409" s="179">
        <v>146712.65541396625</v>
      </c>
      <c r="N6409" s="179">
        <v>0</v>
      </c>
      <c r="O6409" s="179">
        <v>0</v>
      </c>
      <c r="P6409" s="179">
        <v>0</v>
      </c>
      <c r="Q6409" s="179">
        <v>0</v>
      </c>
      <c r="R6409" s="180">
        <v>0</v>
      </c>
      <c r="S6409" s="180">
        <v>0</v>
      </c>
      <c r="T6409" s="180">
        <v>0</v>
      </c>
    </row>
    <row r="6410" spans="2:20" x14ac:dyDescent="0.3">
      <c r="B6410" s="19">
        <v>6407</v>
      </c>
      <c r="C6410" s="179">
        <v>0</v>
      </c>
      <c r="D6410" s="179">
        <v>0</v>
      </c>
      <c r="E6410" s="179">
        <v>121128.76277107505</v>
      </c>
      <c r="F6410" s="179">
        <v>0</v>
      </c>
      <c r="G6410" s="179">
        <v>0</v>
      </c>
      <c r="H6410" s="179">
        <v>38260.867439255147</v>
      </c>
      <c r="I6410" s="179">
        <v>0</v>
      </c>
      <c r="J6410" s="179">
        <v>0</v>
      </c>
      <c r="K6410" s="179">
        <v>0</v>
      </c>
      <c r="L6410" s="179">
        <v>0</v>
      </c>
      <c r="M6410" s="179">
        <v>2108098.1540547591</v>
      </c>
      <c r="N6410" s="179">
        <v>0</v>
      </c>
      <c r="O6410" s="179">
        <v>0</v>
      </c>
      <c r="P6410" s="179">
        <v>0</v>
      </c>
      <c r="Q6410" s="179">
        <v>0</v>
      </c>
      <c r="R6410" s="180">
        <v>0</v>
      </c>
      <c r="S6410" s="180">
        <v>0</v>
      </c>
      <c r="T6410" s="180">
        <v>0</v>
      </c>
    </row>
    <row r="6411" spans="2:20" x14ac:dyDescent="0.3">
      <c r="B6411" s="19">
        <v>6408</v>
      </c>
      <c r="C6411" s="179">
        <v>0</v>
      </c>
      <c r="D6411" s="179">
        <v>0</v>
      </c>
      <c r="E6411" s="179">
        <v>244481.91449318649</v>
      </c>
      <c r="F6411" s="179">
        <v>0</v>
      </c>
      <c r="G6411" s="179">
        <v>0</v>
      </c>
      <c r="H6411" s="179">
        <v>20034.418226068017</v>
      </c>
      <c r="I6411" s="179">
        <v>0</v>
      </c>
      <c r="J6411" s="179">
        <v>0</v>
      </c>
      <c r="K6411" s="179">
        <v>0</v>
      </c>
      <c r="L6411" s="179">
        <v>0</v>
      </c>
      <c r="M6411" s="179">
        <v>685511.8980905998</v>
      </c>
      <c r="N6411" s="179">
        <v>0</v>
      </c>
      <c r="O6411" s="179">
        <v>0</v>
      </c>
      <c r="P6411" s="179">
        <v>0</v>
      </c>
      <c r="Q6411" s="179">
        <v>0</v>
      </c>
      <c r="R6411" s="180">
        <v>0</v>
      </c>
      <c r="S6411" s="180">
        <v>0</v>
      </c>
      <c r="T6411" s="180">
        <v>0</v>
      </c>
    </row>
    <row r="6412" spans="2:20" x14ac:dyDescent="0.3">
      <c r="B6412" s="19">
        <v>6409</v>
      </c>
      <c r="C6412" s="179">
        <v>0</v>
      </c>
      <c r="D6412" s="179">
        <v>0</v>
      </c>
      <c r="E6412" s="179">
        <v>737821.80343807139</v>
      </c>
      <c r="F6412" s="179">
        <v>0</v>
      </c>
      <c r="G6412" s="179">
        <v>0</v>
      </c>
      <c r="H6412" s="179">
        <v>41672.796369830437</v>
      </c>
      <c r="I6412" s="179">
        <v>0</v>
      </c>
      <c r="J6412" s="179">
        <v>0</v>
      </c>
      <c r="K6412" s="179">
        <v>0</v>
      </c>
      <c r="L6412" s="179">
        <v>0</v>
      </c>
      <c r="M6412" s="179">
        <v>779885.99255427695</v>
      </c>
      <c r="N6412" s="179">
        <v>0</v>
      </c>
      <c r="O6412" s="179">
        <v>0</v>
      </c>
      <c r="P6412" s="179">
        <v>0</v>
      </c>
      <c r="Q6412" s="179">
        <v>0</v>
      </c>
      <c r="R6412" s="180">
        <v>0</v>
      </c>
      <c r="S6412" s="180">
        <v>0</v>
      </c>
      <c r="T6412" s="180">
        <v>0</v>
      </c>
    </row>
    <row r="6413" spans="2:20" x14ac:dyDescent="0.3">
      <c r="B6413" s="19">
        <v>6410</v>
      </c>
      <c r="C6413" s="179">
        <v>0</v>
      </c>
      <c r="D6413" s="179">
        <v>0</v>
      </c>
      <c r="E6413" s="179">
        <v>93598.347062784771</v>
      </c>
      <c r="F6413" s="179">
        <v>0</v>
      </c>
      <c r="G6413" s="179">
        <v>0</v>
      </c>
      <c r="H6413" s="179">
        <v>54528.268209959671</v>
      </c>
      <c r="I6413" s="179">
        <v>0</v>
      </c>
      <c r="J6413" s="179">
        <v>0</v>
      </c>
      <c r="K6413" s="179">
        <v>0</v>
      </c>
      <c r="L6413" s="179">
        <v>0</v>
      </c>
      <c r="M6413" s="179">
        <v>36150.729563379726</v>
      </c>
      <c r="N6413" s="179">
        <v>0</v>
      </c>
      <c r="O6413" s="179">
        <v>0</v>
      </c>
      <c r="P6413" s="179">
        <v>0</v>
      </c>
      <c r="Q6413" s="179">
        <v>0</v>
      </c>
      <c r="R6413" s="180">
        <v>0</v>
      </c>
      <c r="S6413" s="180">
        <v>0</v>
      </c>
      <c r="T6413" s="180">
        <v>0</v>
      </c>
    </row>
    <row r="6414" spans="2:20" x14ac:dyDescent="0.3">
      <c r="B6414" s="19">
        <v>6411</v>
      </c>
      <c r="C6414" s="179">
        <v>0</v>
      </c>
      <c r="D6414" s="179">
        <v>0</v>
      </c>
      <c r="E6414" s="179">
        <v>16057.096738989425</v>
      </c>
      <c r="F6414" s="179">
        <v>0</v>
      </c>
      <c r="G6414" s="179">
        <v>0</v>
      </c>
      <c r="H6414" s="179">
        <v>426640.13395085372</v>
      </c>
      <c r="I6414" s="179">
        <v>0</v>
      </c>
      <c r="J6414" s="179">
        <v>0</v>
      </c>
      <c r="K6414" s="179">
        <v>0</v>
      </c>
      <c r="L6414" s="179">
        <v>0</v>
      </c>
      <c r="M6414" s="179">
        <v>468296.83789693844</v>
      </c>
      <c r="N6414" s="179">
        <v>0</v>
      </c>
      <c r="O6414" s="179">
        <v>0</v>
      </c>
      <c r="P6414" s="179">
        <v>0</v>
      </c>
      <c r="Q6414" s="179">
        <v>0</v>
      </c>
      <c r="R6414" s="180">
        <v>0</v>
      </c>
      <c r="S6414" s="180">
        <v>0</v>
      </c>
      <c r="T6414" s="180">
        <v>0</v>
      </c>
    </row>
    <row r="6415" spans="2:20" x14ac:dyDescent="0.3">
      <c r="B6415" s="19">
        <v>6412</v>
      </c>
      <c r="C6415" s="179">
        <v>0</v>
      </c>
      <c r="D6415" s="179">
        <v>0</v>
      </c>
      <c r="E6415" s="179">
        <v>81365.839962836937</v>
      </c>
      <c r="F6415" s="179">
        <v>0</v>
      </c>
      <c r="G6415" s="179">
        <v>0</v>
      </c>
      <c r="H6415" s="179">
        <v>185807.9276978283</v>
      </c>
      <c r="I6415" s="179">
        <v>0</v>
      </c>
      <c r="J6415" s="179">
        <v>0</v>
      </c>
      <c r="K6415" s="179">
        <v>0</v>
      </c>
      <c r="L6415" s="179">
        <v>0</v>
      </c>
      <c r="M6415" s="179">
        <v>114112.43742711459</v>
      </c>
      <c r="N6415" s="179">
        <v>0</v>
      </c>
      <c r="O6415" s="179">
        <v>0</v>
      </c>
      <c r="P6415" s="179">
        <v>0</v>
      </c>
      <c r="Q6415" s="179">
        <v>0</v>
      </c>
      <c r="R6415" s="180">
        <v>0</v>
      </c>
      <c r="S6415" s="180">
        <v>0</v>
      </c>
      <c r="T6415" s="180">
        <v>0</v>
      </c>
    </row>
    <row r="6416" spans="2:20" x14ac:dyDescent="0.3">
      <c r="B6416" s="19">
        <v>6413</v>
      </c>
      <c r="C6416" s="179">
        <v>0</v>
      </c>
      <c r="D6416" s="179">
        <v>0</v>
      </c>
      <c r="E6416" s="179">
        <v>98581.943525170806</v>
      </c>
      <c r="F6416" s="179">
        <v>0</v>
      </c>
      <c r="G6416" s="179">
        <v>0</v>
      </c>
      <c r="H6416" s="179">
        <v>243030.97066482162</v>
      </c>
      <c r="I6416" s="179">
        <v>0</v>
      </c>
      <c r="J6416" s="179">
        <v>0</v>
      </c>
      <c r="K6416" s="179">
        <v>0</v>
      </c>
      <c r="L6416" s="179">
        <v>0</v>
      </c>
      <c r="M6416" s="179">
        <v>1203036.8315832471</v>
      </c>
      <c r="N6416" s="179">
        <v>0</v>
      </c>
      <c r="O6416" s="179">
        <v>0</v>
      </c>
      <c r="P6416" s="179">
        <v>0</v>
      </c>
      <c r="Q6416" s="179">
        <v>0</v>
      </c>
      <c r="R6416" s="180">
        <v>0</v>
      </c>
      <c r="S6416" s="180">
        <v>0</v>
      </c>
      <c r="T6416" s="180">
        <v>0</v>
      </c>
    </row>
    <row r="6417" spans="2:20" x14ac:dyDescent="0.3">
      <c r="B6417" s="19">
        <v>6414</v>
      </c>
      <c r="C6417" s="179">
        <v>0</v>
      </c>
      <c r="D6417" s="179">
        <v>0</v>
      </c>
      <c r="E6417" s="179">
        <v>1461853.3129411933</v>
      </c>
      <c r="F6417" s="179">
        <v>0</v>
      </c>
      <c r="G6417" s="179">
        <v>0</v>
      </c>
      <c r="H6417" s="179">
        <v>53448.401447623743</v>
      </c>
      <c r="I6417" s="179">
        <v>0</v>
      </c>
      <c r="J6417" s="179">
        <v>0</v>
      </c>
      <c r="K6417" s="179">
        <v>0</v>
      </c>
      <c r="L6417" s="179">
        <v>0</v>
      </c>
      <c r="M6417" s="179">
        <v>40616.829856406082</v>
      </c>
      <c r="N6417" s="179">
        <v>0</v>
      </c>
      <c r="O6417" s="179">
        <v>0</v>
      </c>
      <c r="P6417" s="179">
        <v>0</v>
      </c>
      <c r="Q6417" s="179">
        <v>0</v>
      </c>
      <c r="R6417" s="180">
        <v>0</v>
      </c>
      <c r="S6417" s="180">
        <v>0</v>
      </c>
      <c r="T6417" s="180">
        <v>0</v>
      </c>
    </row>
    <row r="6418" spans="2:20" x14ac:dyDescent="0.3">
      <c r="B6418" s="19">
        <v>6415</v>
      </c>
      <c r="C6418" s="179">
        <v>0</v>
      </c>
      <c r="D6418" s="179">
        <v>0</v>
      </c>
      <c r="E6418" s="179">
        <v>55551.70309881679</v>
      </c>
      <c r="F6418" s="179">
        <v>0</v>
      </c>
      <c r="G6418" s="179">
        <v>0</v>
      </c>
      <c r="H6418" s="179">
        <v>13660.522234683463</v>
      </c>
      <c r="I6418" s="179">
        <v>0</v>
      </c>
      <c r="J6418" s="179">
        <v>0</v>
      </c>
      <c r="K6418" s="179">
        <v>0</v>
      </c>
      <c r="L6418" s="179">
        <v>0</v>
      </c>
      <c r="M6418" s="179">
        <v>13026.032851253538</v>
      </c>
      <c r="N6418" s="179">
        <v>0</v>
      </c>
      <c r="O6418" s="179">
        <v>0</v>
      </c>
      <c r="P6418" s="179">
        <v>0</v>
      </c>
      <c r="Q6418" s="179">
        <v>0</v>
      </c>
      <c r="R6418" s="180">
        <v>0</v>
      </c>
      <c r="S6418" s="180">
        <v>0</v>
      </c>
      <c r="T6418" s="180">
        <v>0</v>
      </c>
    </row>
    <row r="6419" spans="2:20" x14ac:dyDescent="0.3">
      <c r="B6419" s="19">
        <v>6416</v>
      </c>
      <c r="C6419" s="179">
        <v>0</v>
      </c>
      <c r="D6419" s="179">
        <v>0</v>
      </c>
      <c r="E6419" s="179">
        <v>196346.32322846763</v>
      </c>
      <c r="F6419" s="179">
        <v>0</v>
      </c>
      <c r="G6419" s="179">
        <v>0</v>
      </c>
      <c r="H6419" s="179">
        <v>132080.81873915455</v>
      </c>
      <c r="I6419" s="179">
        <v>0</v>
      </c>
      <c r="J6419" s="179">
        <v>0</v>
      </c>
      <c r="K6419" s="179">
        <v>0</v>
      </c>
      <c r="L6419" s="179">
        <v>0</v>
      </c>
      <c r="M6419" s="179">
        <v>35730.080464543258</v>
      </c>
      <c r="N6419" s="179">
        <v>0</v>
      </c>
      <c r="O6419" s="179">
        <v>0</v>
      </c>
      <c r="P6419" s="179">
        <v>0</v>
      </c>
      <c r="Q6419" s="179">
        <v>0</v>
      </c>
      <c r="R6419" s="180">
        <v>0</v>
      </c>
      <c r="S6419" s="180">
        <v>0</v>
      </c>
      <c r="T6419" s="180">
        <v>0</v>
      </c>
    </row>
    <row r="6420" spans="2:20" x14ac:dyDescent="0.3">
      <c r="B6420" s="19">
        <v>6417</v>
      </c>
      <c r="C6420" s="179">
        <v>0</v>
      </c>
      <c r="D6420" s="179">
        <v>0</v>
      </c>
      <c r="E6420" s="179">
        <v>120282.87311517552</v>
      </c>
      <c r="F6420" s="179">
        <v>0</v>
      </c>
      <c r="G6420" s="179">
        <v>0</v>
      </c>
      <c r="H6420" s="179">
        <v>86402.277248946295</v>
      </c>
      <c r="I6420" s="179">
        <v>0</v>
      </c>
      <c r="J6420" s="179">
        <v>0</v>
      </c>
      <c r="K6420" s="179">
        <v>0</v>
      </c>
      <c r="L6420" s="179">
        <v>0</v>
      </c>
      <c r="M6420" s="179">
        <v>21201.651492731009</v>
      </c>
      <c r="N6420" s="179">
        <v>0</v>
      </c>
      <c r="O6420" s="179">
        <v>0</v>
      </c>
      <c r="P6420" s="179">
        <v>0</v>
      </c>
      <c r="Q6420" s="179">
        <v>0</v>
      </c>
      <c r="R6420" s="180">
        <v>0</v>
      </c>
      <c r="S6420" s="180">
        <v>0</v>
      </c>
      <c r="T6420" s="180">
        <v>0</v>
      </c>
    </row>
    <row r="6421" spans="2:20" x14ac:dyDescent="0.3">
      <c r="B6421" s="19">
        <v>6418</v>
      </c>
      <c r="C6421" s="179">
        <v>0</v>
      </c>
      <c r="D6421" s="179">
        <v>0</v>
      </c>
      <c r="E6421" s="179">
        <v>19159.181893343717</v>
      </c>
      <c r="F6421" s="179">
        <v>0</v>
      </c>
      <c r="G6421" s="179">
        <v>0</v>
      </c>
      <c r="H6421" s="179">
        <v>51478.927593501925</v>
      </c>
      <c r="I6421" s="179">
        <v>0</v>
      </c>
      <c r="J6421" s="179">
        <v>0</v>
      </c>
      <c r="K6421" s="179">
        <v>0</v>
      </c>
      <c r="L6421" s="179">
        <v>0</v>
      </c>
      <c r="M6421" s="179">
        <v>5042.0441897993751</v>
      </c>
      <c r="N6421" s="179">
        <v>0</v>
      </c>
      <c r="O6421" s="179">
        <v>0</v>
      </c>
      <c r="P6421" s="179">
        <v>0</v>
      </c>
      <c r="Q6421" s="179">
        <v>0</v>
      </c>
      <c r="R6421" s="180">
        <v>0</v>
      </c>
      <c r="S6421" s="180">
        <v>0</v>
      </c>
      <c r="T6421" s="180">
        <v>0</v>
      </c>
    </row>
    <row r="6422" spans="2:20" x14ac:dyDescent="0.3">
      <c r="B6422" s="19">
        <v>6419</v>
      </c>
      <c r="C6422" s="179">
        <v>0</v>
      </c>
      <c r="D6422" s="179">
        <v>0</v>
      </c>
      <c r="E6422" s="179">
        <v>63073.044035962121</v>
      </c>
      <c r="F6422" s="179">
        <v>0</v>
      </c>
      <c r="G6422" s="179">
        <v>0</v>
      </c>
      <c r="H6422" s="179">
        <v>56621.275148816931</v>
      </c>
      <c r="I6422" s="179">
        <v>0</v>
      </c>
      <c r="J6422" s="179">
        <v>0</v>
      </c>
      <c r="K6422" s="179">
        <v>102114.52258643949</v>
      </c>
      <c r="L6422" s="179">
        <v>1</v>
      </c>
      <c r="M6422" s="179">
        <v>4337.7132693495141</v>
      </c>
      <c r="N6422" s="179">
        <v>0</v>
      </c>
      <c r="O6422" s="179">
        <v>0</v>
      </c>
      <c r="P6422" s="179">
        <v>0</v>
      </c>
      <c r="Q6422" s="179">
        <v>0</v>
      </c>
      <c r="R6422" s="180">
        <v>0</v>
      </c>
      <c r="S6422" s="180">
        <v>102114.52258643949</v>
      </c>
      <c r="T6422" s="180">
        <v>0</v>
      </c>
    </row>
    <row r="6423" spans="2:20" x14ac:dyDescent="0.3">
      <c r="B6423" s="19">
        <v>6420</v>
      </c>
      <c r="C6423" s="179">
        <v>0</v>
      </c>
      <c r="D6423" s="179">
        <v>0</v>
      </c>
      <c r="E6423" s="179">
        <v>318270.23357168242</v>
      </c>
      <c r="F6423" s="179">
        <v>0</v>
      </c>
      <c r="G6423" s="179">
        <v>0</v>
      </c>
      <c r="H6423" s="179">
        <v>3606.4054723830427</v>
      </c>
      <c r="I6423" s="179">
        <v>0</v>
      </c>
      <c r="J6423" s="179">
        <v>0</v>
      </c>
      <c r="K6423" s="179">
        <v>0</v>
      </c>
      <c r="L6423" s="179">
        <v>0</v>
      </c>
      <c r="M6423" s="179">
        <v>48468.350259322309</v>
      </c>
      <c r="N6423" s="179">
        <v>0</v>
      </c>
      <c r="O6423" s="179">
        <v>0</v>
      </c>
      <c r="P6423" s="179">
        <v>0</v>
      </c>
      <c r="Q6423" s="179">
        <v>0</v>
      </c>
      <c r="R6423" s="180">
        <v>0</v>
      </c>
      <c r="S6423" s="180">
        <v>0</v>
      </c>
      <c r="T6423" s="180">
        <v>0</v>
      </c>
    </row>
    <row r="6424" spans="2:20" x14ac:dyDescent="0.3">
      <c r="B6424" s="19">
        <v>6421</v>
      </c>
      <c r="C6424" s="179">
        <v>0</v>
      </c>
      <c r="D6424" s="179">
        <v>0</v>
      </c>
      <c r="E6424" s="179">
        <v>23179.048534177626</v>
      </c>
      <c r="F6424" s="179">
        <v>0</v>
      </c>
      <c r="G6424" s="179">
        <v>0</v>
      </c>
      <c r="H6424" s="179">
        <v>361593.7375119151</v>
      </c>
      <c r="I6424" s="179">
        <v>0</v>
      </c>
      <c r="J6424" s="179">
        <v>0</v>
      </c>
      <c r="K6424" s="179">
        <v>0</v>
      </c>
      <c r="L6424" s="179">
        <v>0</v>
      </c>
      <c r="M6424" s="179">
        <v>17264.064138293132</v>
      </c>
      <c r="N6424" s="179">
        <v>0</v>
      </c>
      <c r="O6424" s="179">
        <v>0</v>
      </c>
      <c r="P6424" s="179">
        <v>0</v>
      </c>
      <c r="Q6424" s="179">
        <v>0</v>
      </c>
      <c r="R6424" s="180">
        <v>0</v>
      </c>
      <c r="S6424" s="180">
        <v>0</v>
      </c>
      <c r="T6424" s="180">
        <v>0</v>
      </c>
    </row>
    <row r="6425" spans="2:20" x14ac:dyDescent="0.3">
      <c r="B6425" s="19">
        <v>6422</v>
      </c>
      <c r="C6425" s="179">
        <v>1</v>
      </c>
      <c r="D6425" s="179">
        <v>99268.457602927418</v>
      </c>
      <c r="E6425" s="179">
        <v>315396.86002793058</v>
      </c>
      <c r="F6425" s="179">
        <v>0</v>
      </c>
      <c r="G6425" s="179">
        <v>0</v>
      </c>
      <c r="H6425" s="179">
        <v>50697.56154717382</v>
      </c>
      <c r="I6425" s="179">
        <v>0</v>
      </c>
      <c r="J6425" s="179">
        <v>0</v>
      </c>
      <c r="K6425" s="179">
        <v>0</v>
      </c>
      <c r="L6425" s="179">
        <v>0</v>
      </c>
      <c r="M6425" s="179">
        <v>72681.740139167043</v>
      </c>
      <c r="N6425" s="179">
        <v>0</v>
      </c>
      <c r="O6425" s="179">
        <v>0</v>
      </c>
      <c r="P6425" s="179">
        <v>0</v>
      </c>
      <c r="Q6425" s="179">
        <v>0</v>
      </c>
      <c r="R6425" s="180">
        <v>0</v>
      </c>
      <c r="S6425" s="180">
        <v>0</v>
      </c>
      <c r="T6425" s="180">
        <v>99268.457602927418</v>
      </c>
    </row>
    <row r="6426" spans="2:20" x14ac:dyDescent="0.3">
      <c r="B6426" s="19">
        <v>6423</v>
      </c>
      <c r="C6426" s="179">
        <v>0</v>
      </c>
      <c r="D6426" s="179">
        <v>0</v>
      </c>
      <c r="E6426" s="179">
        <v>207848.03843627495</v>
      </c>
      <c r="F6426" s="179">
        <v>0</v>
      </c>
      <c r="G6426" s="179">
        <v>0</v>
      </c>
      <c r="H6426" s="179">
        <v>316687.60099948494</v>
      </c>
      <c r="I6426" s="179">
        <v>0</v>
      </c>
      <c r="J6426" s="179">
        <v>0</v>
      </c>
      <c r="K6426" s="179">
        <v>0</v>
      </c>
      <c r="L6426" s="179">
        <v>0</v>
      </c>
      <c r="M6426" s="179">
        <v>1021227.3187111067</v>
      </c>
      <c r="N6426" s="179">
        <v>0</v>
      </c>
      <c r="O6426" s="179">
        <v>0</v>
      </c>
      <c r="P6426" s="179">
        <v>0</v>
      </c>
      <c r="Q6426" s="179">
        <v>0</v>
      </c>
      <c r="R6426" s="180">
        <v>0</v>
      </c>
      <c r="S6426" s="180">
        <v>0</v>
      </c>
      <c r="T6426" s="180">
        <v>0</v>
      </c>
    </row>
    <row r="6427" spans="2:20" x14ac:dyDescent="0.3">
      <c r="B6427" s="19">
        <v>6424</v>
      </c>
      <c r="C6427" s="179">
        <v>0</v>
      </c>
      <c r="D6427" s="179">
        <v>0</v>
      </c>
      <c r="E6427" s="179">
        <v>605132.8895333414</v>
      </c>
      <c r="F6427" s="179">
        <v>0</v>
      </c>
      <c r="G6427" s="179">
        <v>0</v>
      </c>
      <c r="H6427" s="179">
        <v>357845.06220953871</v>
      </c>
      <c r="I6427" s="179">
        <v>0</v>
      </c>
      <c r="J6427" s="179">
        <v>0</v>
      </c>
      <c r="K6427" s="179">
        <v>0</v>
      </c>
      <c r="L6427" s="179">
        <v>0</v>
      </c>
      <c r="M6427" s="179">
        <v>56935.109553700662</v>
      </c>
      <c r="N6427" s="179">
        <v>0</v>
      </c>
      <c r="O6427" s="179">
        <v>0</v>
      </c>
      <c r="P6427" s="179">
        <v>0</v>
      </c>
      <c r="Q6427" s="179">
        <v>0</v>
      </c>
      <c r="R6427" s="180">
        <v>0</v>
      </c>
      <c r="S6427" s="180">
        <v>0</v>
      </c>
      <c r="T6427" s="180">
        <v>0</v>
      </c>
    </row>
    <row r="6428" spans="2:20" x14ac:dyDescent="0.3">
      <c r="B6428" s="19">
        <v>6425</v>
      </c>
      <c r="C6428" s="179">
        <v>0</v>
      </c>
      <c r="D6428" s="179">
        <v>0</v>
      </c>
      <c r="E6428" s="179">
        <v>222260.39262810579</v>
      </c>
      <c r="F6428" s="179">
        <v>0</v>
      </c>
      <c r="G6428" s="179">
        <v>0</v>
      </c>
      <c r="H6428" s="179">
        <v>4212.4096569112353</v>
      </c>
      <c r="I6428" s="179">
        <v>0</v>
      </c>
      <c r="J6428" s="179">
        <v>0</v>
      </c>
      <c r="K6428" s="179">
        <v>0</v>
      </c>
      <c r="L6428" s="179">
        <v>0</v>
      </c>
      <c r="M6428" s="179">
        <v>22464.315229983858</v>
      </c>
      <c r="N6428" s="179">
        <v>0</v>
      </c>
      <c r="O6428" s="179">
        <v>0</v>
      </c>
      <c r="P6428" s="179">
        <v>0</v>
      </c>
      <c r="Q6428" s="179">
        <v>0</v>
      </c>
      <c r="R6428" s="180">
        <v>0</v>
      </c>
      <c r="S6428" s="180">
        <v>0</v>
      </c>
      <c r="T6428" s="180">
        <v>0</v>
      </c>
    </row>
    <row r="6429" spans="2:20" x14ac:dyDescent="0.3">
      <c r="B6429" s="19">
        <v>6426</v>
      </c>
      <c r="C6429" s="179">
        <v>0</v>
      </c>
      <c r="D6429" s="179">
        <v>0</v>
      </c>
      <c r="E6429" s="179">
        <v>20873.672582817064</v>
      </c>
      <c r="F6429" s="179">
        <v>0</v>
      </c>
      <c r="G6429" s="179">
        <v>0</v>
      </c>
      <c r="H6429" s="179">
        <v>356610.81600173417</v>
      </c>
      <c r="I6429" s="179">
        <v>0</v>
      </c>
      <c r="J6429" s="179">
        <v>0</v>
      </c>
      <c r="K6429" s="179">
        <v>0</v>
      </c>
      <c r="L6429" s="179">
        <v>0</v>
      </c>
      <c r="M6429" s="179">
        <v>11035.394718977148</v>
      </c>
      <c r="N6429" s="179">
        <v>0</v>
      </c>
      <c r="O6429" s="179">
        <v>0</v>
      </c>
      <c r="P6429" s="179">
        <v>0</v>
      </c>
      <c r="Q6429" s="179">
        <v>0</v>
      </c>
      <c r="R6429" s="180">
        <v>0</v>
      </c>
      <c r="S6429" s="180">
        <v>0</v>
      </c>
      <c r="T6429" s="180">
        <v>0</v>
      </c>
    </row>
    <row r="6430" spans="2:20" x14ac:dyDescent="0.3">
      <c r="B6430" s="19">
        <v>6427</v>
      </c>
      <c r="C6430" s="179">
        <v>0</v>
      </c>
      <c r="D6430" s="179">
        <v>0</v>
      </c>
      <c r="E6430" s="179">
        <v>131125.75777327421</v>
      </c>
      <c r="F6430" s="179">
        <v>0</v>
      </c>
      <c r="G6430" s="179">
        <v>0</v>
      </c>
      <c r="H6430" s="179">
        <v>126635.32664661095</v>
      </c>
      <c r="I6430" s="179">
        <v>0</v>
      </c>
      <c r="J6430" s="179">
        <v>0</v>
      </c>
      <c r="K6430" s="179">
        <v>0</v>
      </c>
      <c r="L6430" s="179">
        <v>0</v>
      </c>
      <c r="M6430" s="179">
        <v>30334.404523228703</v>
      </c>
      <c r="N6430" s="179">
        <v>0</v>
      </c>
      <c r="O6430" s="179">
        <v>0</v>
      </c>
      <c r="P6430" s="179">
        <v>0</v>
      </c>
      <c r="Q6430" s="179">
        <v>0</v>
      </c>
      <c r="R6430" s="180">
        <v>0</v>
      </c>
      <c r="S6430" s="180">
        <v>0</v>
      </c>
      <c r="T6430" s="180">
        <v>0</v>
      </c>
    </row>
    <row r="6431" spans="2:20" x14ac:dyDescent="0.3">
      <c r="B6431" s="19">
        <v>6428</v>
      </c>
      <c r="C6431" s="179">
        <v>0</v>
      </c>
      <c r="D6431" s="179">
        <v>0</v>
      </c>
      <c r="E6431" s="179">
        <v>228352.32879258203</v>
      </c>
      <c r="F6431" s="179">
        <v>0</v>
      </c>
      <c r="G6431" s="179">
        <v>0</v>
      </c>
      <c r="H6431" s="179">
        <v>10451.148167736304</v>
      </c>
      <c r="I6431" s="179">
        <v>0</v>
      </c>
      <c r="J6431" s="179">
        <v>0</v>
      </c>
      <c r="K6431" s="179">
        <v>0</v>
      </c>
      <c r="L6431" s="179">
        <v>0</v>
      </c>
      <c r="M6431" s="179">
        <v>193476.81548670106</v>
      </c>
      <c r="N6431" s="179">
        <v>0</v>
      </c>
      <c r="O6431" s="179">
        <v>0</v>
      </c>
      <c r="P6431" s="179">
        <v>0</v>
      </c>
      <c r="Q6431" s="179">
        <v>0</v>
      </c>
      <c r="R6431" s="180">
        <v>0</v>
      </c>
      <c r="S6431" s="180">
        <v>0</v>
      </c>
      <c r="T6431" s="180">
        <v>0</v>
      </c>
    </row>
    <row r="6432" spans="2:20" x14ac:dyDescent="0.3">
      <c r="B6432" s="19">
        <v>6429</v>
      </c>
      <c r="C6432" s="179">
        <v>0</v>
      </c>
      <c r="D6432" s="179">
        <v>0</v>
      </c>
      <c r="E6432" s="179">
        <v>42799.004227559868</v>
      </c>
      <c r="F6432" s="179">
        <v>0</v>
      </c>
      <c r="G6432" s="179">
        <v>0</v>
      </c>
      <c r="H6432" s="179">
        <v>1927.284606521479</v>
      </c>
      <c r="I6432" s="179">
        <v>0</v>
      </c>
      <c r="J6432" s="179">
        <v>0</v>
      </c>
      <c r="K6432" s="179">
        <v>0</v>
      </c>
      <c r="L6432" s="179">
        <v>0</v>
      </c>
      <c r="M6432" s="179">
        <v>12208.248393415803</v>
      </c>
      <c r="N6432" s="179">
        <v>0</v>
      </c>
      <c r="O6432" s="179">
        <v>0</v>
      </c>
      <c r="P6432" s="179">
        <v>0</v>
      </c>
      <c r="Q6432" s="179">
        <v>0</v>
      </c>
      <c r="R6432" s="180">
        <v>0</v>
      </c>
      <c r="S6432" s="180">
        <v>0</v>
      </c>
      <c r="T6432" s="180">
        <v>0</v>
      </c>
    </row>
    <row r="6433" spans="2:20" x14ac:dyDescent="0.3">
      <c r="B6433" s="19">
        <v>6430</v>
      </c>
      <c r="C6433" s="179">
        <v>0</v>
      </c>
      <c r="D6433" s="179">
        <v>0</v>
      </c>
      <c r="E6433" s="179">
        <v>97721.552101626177</v>
      </c>
      <c r="F6433" s="179">
        <v>0</v>
      </c>
      <c r="G6433" s="179">
        <v>0</v>
      </c>
      <c r="H6433" s="179">
        <v>50944.201634029916</v>
      </c>
      <c r="I6433" s="179">
        <v>0</v>
      </c>
      <c r="J6433" s="179">
        <v>0</v>
      </c>
      <c r="K6433" s="179">
        <v>0</v>
      </c>
      <c r="L6433" s="179">
        <v>0</v>
      </c>
      <c r="M6433" s="179">
        <v>534213.45865010819</v>
      </c>
      <c r="N6433" s="179">
        <v>0</v>
      </c>
      <c r="O6433" s="179">
        <v>0</v>
      </c>
      <c r="P6433" s="179">
        <v>0</v>
      </c>
      <c r="Q6433" s="179">
        <v>0</v>
      </c>
      <c r="R6433" s="180">
        <v>0</v>
      </c>
      <c r="S6433" s="180">
        <v>0</v>
      </c>
      <c r="T6433" s="180">
        <v>0</v>
      </c>
    </row>
    <row r="6434" spans="2:20" x14ac:dyDescent="0.3">
      <c r="B6434" s="19">
        <v>6431</v>
      </c>
      <c r="C6434" s="179">
        <v>0</v>
      </c>
      <c r="D6434" s="179">
        <v>0</v>
      </c>
      <c r="E6434" s="179">
        <v>17118.446856798317</v>
      </c>
      <c r="F6434" s="179">
        <v>0</v>
      </c>
      <c r="G6434" s="179">
        <v>0</v>
      </c>
      <c r="H6434" s="179">
        <v>114689.50356624187</v>
      </c>
      <c r="I6434" s="179">
        <v>0</v>
      </c>
      <c r="J6434" s="179">
        <v>0</v>
      </c>
      <c r="K6434" s="179">
        <v>0</v>
      </c>
      <c r="L6434" s="179">
        <v>0</v>
      </c>
      <c r="M6434" s="179">
        <v>43030.384021380574</v>
      </c>
      <c r="N6434" s="179">
        <v>0</v>
      </c>
      <c r="O6434" s="179">
        <v>0</v>
      </c>
      <c r="P6434" s="179">
        <v>0</v>
      </c>
      <c r="Q6434" s="179">
        <v>0</v>
      </c>
      <c r="R6434" s="180">
        <v>0</v>
      </c>
      <c r="S6434" s="180">
        <v>0</v>
      </c>
      <c r="T6434" s="180">
        <v>0</v>
      </c>
    </row>
    <row r="6435" spans="2:20" x14ac:dyDescent="0.3">
      <c r="B6435" s="19">
        <v>6432</v>
      </c>
      <c r="C6435" s="179">
        <v>0</v>
      </c>
      <c r="D6435" s="179">
        <v>0</v>
      </c>
      <c r="E6435" s="179">
        <v>68747.232360652837</v>
      </c>
      <c r="F6435" s="179">
        <v>0</v>
      </c>
      <c r="G6435" s="179">
        <v>0</v>
      </c>
      <c r="H6435" s="179">
        <v>516966.07344931562</v>
      </c>
      <c r="I6435" s="179">
        <v>0</v>
      </c>
      <c r="J6435" s="179">
        <v>0</v>
      </c>
      <c r="K6435" s="179">
        <v>0</v>
      </c>
      <c r="L6435" s="179">
        <v>0</v>
      </c>
      <c r="M6435" s="179">
        <v>1046714.198422341</v>
      </c>
      <c r="N6435" s="179">
        <v>0</v>
      </c>
      <c r="O6435" s="179">
        <v>0</v>
      </c>
      <c r="P6435" s="179">
        <v>0</v>
      </c>
      <c r="Q6435" s="179">
        <v>0</v>
      </c>
      <c r="R6435" s="180">
        <v>0</v>
      </c>
      <c r="S6435" s="180">
        <v>0</v>
      </c>
      <c r="T6435" s="180">
        <v>0</v>
      </c>
    </row>
    <row r="6436" spans="2:20" x14ac:dyDescent="0.3">
      <c r="B6436" s="19">
        <v>6433</v>
      </c>
      <c r="C6436" s="179">
        <v>0</v>
      </c>
      <c r="D6436" s="179">
        <v>0</v>
      </c>
      <c r="E6436" s="179">
        <v>182284.0966344724</v>
      </c>
      <c r="F6436" s="179">
        <v>0</v>
      </c>
      <c r="G6436" s="179">
        <v>0</v>
      </c>
      <c r="H6436" s="179">
        <v>84821.424535020764</v>
      </c>
      <c r="I6436" s="179">
        <v>0</v>
      </c>
      <c r="J6436" s="179">
        <v>0</v>
      </c>
      <c r="K6436" s="179">
        <v>0</v>
      </c>
      <c r="L6436" s="179">
        <v>0</v>
      </c>
      <c r="M6436" s="179">
        <v>280582.80822903209</v>
      </c>
      <c r="N6436" s="179">
        <v>0</v>
      </c>
      <c r="O6436" s="179">
        <v>0</v>
      </c>
      <c r="P6436" s="179">
        <v>0</v>
      </c>
      <c r="Q6436" s="179">
        <v>0</v>
      </c>
      <c r="R6436" s="180">
        <v>0</v>
      </c>
      <c r="S6436" s="180">
        <v>0</v>
      </c>
      <c r="T6436" s="180">
        <v>0</v>
      </c>
    </row>
    <row r="6437" spans="2:20" x14ac:dyDescent="0.3">
      <c r="B6437" s="19">
        <v>6434</v>
      </c>
      <c r="C6437" s="179">
        <v>0</v>
      </c>
      <c r="D6437" s="179">
        <v>0</v>
      </c>
      <c r="E6437" s="179">
        <v>149636.62202964647</v>
      </c>
      <c r="F6437" s="179">
        <v>0</v>
      </c>
      <c r="G6437" s="179">
        <v>0</v>
      </c>
      <c r="H6437" s="179">
        <v>6223.7089557549571</v>
      </c>
      <c r="I6437" s="179">
        <v>0</v>
      </c>
      <c r="J6437" s="179">
        <v>0</v>
      </c>
      <c r="K6437" s="179">
        <v>0</v>
      </c>
      <c r="L6437" s="179">
        <v>0</v>
      </c>
      <c r="M6437" s="179">
        <v>72363.680696172669</v>
      </c>
      <c r="N6437" s="179">
        <v>0</v>
      </c>
      <c r="O6437" s="179">
        <v>0</v>
      </c>
      <c r="P6437" s="179">
        <v>0</v>
      </c>
      <c r="Q6437" s="179">
        <v>0</v>
      </c>
      <c r="R6437" s="180">
        <v>0</v>
      </c>
      <c r="S6437" s="180">
        <v>0</v>
      </c>
      <c r="T6437" s="180">
        <v>0</v>
      </c>
    </row>
    <row r="6438" spans="2:20" x14ac:dyDescent="0.3">
      <c r="B6438" s="19">
        <v>6435</v>
      </c>
      <c r="C6438" s="179">
        <v>0</v>
      </c>
      <c r="D6438" s="179">
        <v>0</v>
      </c>
      <c r="E6438" s="179">
        <v>5920.6461617294926</v>
      </c>
      <c r="F6438" s="179">
        <v>0</v>
      </c>
      <c r="G6438" s="179">
        <v>0</v>
      </c>
      <c r="H6438" s="179">
        <v>39009.069210431589</v>
      </c>
      <c r="I6438" s="179">
        <v>0</v>
      </c>
      <c r="J6438" s="179">
        <v>0</v>
      </c>
      <c r="K6438" s="179">
        <v>0</v>
      </c>
      <c r="L6438" s="179">
        <v>0</v>
      </c>
      <c r="M6438" s="179">
        <v>13512.781378514583</v>
      </c>
      <c r="N6438" s="179">
        <v>0</v>
      </c>
      <c r="O6438" s="179">
        <v>0</v>
      </c>
      <c r="P6438" s="179">
        <v>0</v>
      </c>
      <c r="Q6438" s="179">
        <v>0</v>
      </c>
      <c r="R6438" s="180">
        <v>0</v>
      </c>
      <c r="S6438" s="180">
        <v>0</v>
      </c>
      <c r="T6438" s="180">
        <v>0</v>
      </c>
    </row>
    <row r="6439" spans="2:20" x14ac:dyDescent="0.3">
      <c r="B6439" s="19">
        <v>6436</v>
      </c>
      <c r="C6439" s="179">
        <v>1</v>
      </c>
      <c r="D6439" s="179">
        <v>538633.12476762885</v>
      </c>
      <c r="E6439" s="179">
        <v>1391765.5307295991</v>
      </c>
      <c r="F6439" s="179">
        <v>0</v>
      </c>
      <c r="G6439" s="179">
        <v>0</v>
      </c>
      <c r="H6439" s="179">
        <v>159984.65797091997</v>
      </c>
      <c r="I6439" s="179">
        <v>0</v>
      </c>
      <c r="J6439" s="179">
        <v>0</v>
      </c>
      <c r="K6439" s="179">
        <v>264585.55244735669</v>
      </c>
      <c r="L6439" s="179">
        <v>1</v>
      </c>
      <c r="M6439" s="179">
        <v>10610.100683049715</v>
      </c>
      <c r="N6439" s="179">
        <v>0</v>
      </c>
      <c r="O6439" s="179">
        <v>0</v>
      </c>
      <c r="P6439" s="179">
        <v>0</v>
      </c>
      <c r="Q6439" s="179">
        <v>0</v>
      </c>
      <c r="R6439" s="180">
        <v>0</v>
      </c>
      <c r="S6439" s="180">
        <v>264585.55244735669</v>
      </c>
      <c r="T6439" s="180">
        <v>538633.12476762885</v>
      </c>
    </row>
    <row r="6440" spans="2:20" x14ac:dyDescent="0.3">
      <c r="B6440" s="19">
        <v>6437</v>
      </c>
      <c r="C6440" s="179">
        <v>0</v>
      </c>
      <c r="D6440" s="179">
        <v>0</v>
      </c>
      <c r="E6440" s="179">
        <v>50160.844631301683</v>
      </c>
      <c r="F6440" s="179">
        <v>0</v>
      </c>
      <c r="G6440" s="179">
        <v>0</v>
      </c>
      <c r="H6440" s="179">
        <v>2912.1935700673912</v>
      </c>
      <c r="I6440" s="179">
        <v>0</v>
      </c>
      <c r="J6440" s="179">
        <v>0</v>
      </c>
      <c r="K6440" s="179">
        <v>0</v>
      </c>
      <c r="L6440" s="179">
        <v>0</v>
      </c>
      <c r="M6440" s="179">
        <v>62111.645080685368</v>
      </c>
      <c r="N6440" s="179">
        <v>0</v>
      </c>
      <c r="O6440" s="179">
        <v>0</v>
      </c>
      <c r="P6440" s="179">
        <v>0</v>
      </c>
      <c r="Q6440" s="179">
        <v>0</v>
      </c>
      <c r="R6440" s="180">
        <v>0</v>
      </c>
      <c r="S6440" s="180">
        <v>0</v>
      </c>
      <c r="T6440" s="180">
        <v>0</v>
      </c>
    </row>
    <row r="6441" spans="2:20" x14ac:dyDescent="0.3">
      <c r="B6441" s="19">
        <v>6438</v>
      </c>
      <c r="C6441" s="179">
        <v>0</v>
      </c>
      <c r="D6441" s="179">
        <v>0</v>
      </c>
      <c r="E6441" s="179">
        <v>67081.686716855445</v>
      </c>
      <c r="F6441" s="179">
        <v>0</v>
      </c>
      <c r="G6441" s="179">
        <v>0</v>
      </c>
      <c r="H6441" s="179">
        <v>10019.766673976535</v>
      </c>
      <c r="I6441" s="179">
        <v>0</v>
      </c>
      <c r="J6441" s="179">
        <v>0</v>
      </c>
      <c r="K6441" s="179">
        <v>0</v>
      </c>
      <c r="L6441" s="179">
        <v>0</v>
      </c>
      <c r="M6441" s="179">
        <v>898.88092761398889</v>
      </c>
      <c r="N6441" s="179">
        <v>0</v>
      </c>
      <c r="O6441" s="179">
        <v>0</v>
      </c>
      <c r="P6441" s="179">
        <v>0</v>
      </c>
      <c r="Q6441" s="179">
        <v>0</v>
      </c>
      <c r="R6441" s="180">
        <v>0</v>
      </c>
      <c r="S6441" s="180">
        <v>0</v>
      </c>
      <c r="T6441" s="180">
        <v>0</v>
      </c>
    </row>
    <row r="6442" spans="2:20" x14ac:dyDescent="0.3">
      <c r="B6442" s="19">
        <v>6439</v>
      </c>
      <c r="C6442" s="179">
        <v>0</v>
      </c>
      <c r="D6442" s="179">
        <v>0</v>
      </c>
      <c r="E6442" s="179">
        <v>231837.69831209391</v>
      </c>
      <c r="F6442" s="179">
        <v>0</v>
      </c>
      <c r="G6442" s="179">
        <v>0</v>
      </c>
      <c r="H6442" s="179">
        <v>27288.817917862274</v>
      </c>
      <c r="I6442" s="179">
        <v>0</v>
      </c>
      <c r="J6442" s="179">
        <v>0</v>
      </c>
      <c r="K6442" s="179">
        <v>0</v>
      </c>
      <c r="L6442" s="179">
        <v>0</v>
      </c>
      <c r="M6442" s="179">
        <v>38276.031867260936</v>
      </c>
      <c r="N6442" s="179">
        <v>0</v>
      </c>
      <c r="O6442" s="179">
        <v>0</v>
      </c>
      <c r="P6442" s="179">
        <v>0</v>
      </c>
      <c r="Q6442" s="179">
        <v>0</v>
      </c>
      <c r="R6442" s="180">
        <v>0</v>
      </c>
      <c r="S6442" s="180">
        <v>0</v>
      </c>
      <c r="T6442" s="180">
        <v>0</v>
      </c>
    </row>
    <row r="6443" spans="2:20" x14ac:dyDescent="0.3">
      <c r="B6443" s="19">
        <v>6440</v>
      </c>
      <c r="C6443" s="179">
        <v>0</v>
      </c>
      <c r="D6443" s="179">
        <v>0</v>
      </c>
      <c r="E6443" s="179">
        <v>84476.382031239424</v>
      </c>
      <c r="F6443" s="179">
        <v>0</v>
      </c>
      <c r="G6443" s="179">
        <v>0</v>
      </c>
      <c r="H6443" s="179">
        <v>31503.634888107936</v>
      </c>
      <c r="I6443" s="179">
        <v>0</v>
      </c>
      <c r="J6443" s="179">
        <v>0</v>
      </c>
      <c r="K6443" s="179">
        <v>0</v>
      </c>
      <c r="L6443" s="179">
        <v>0</v>
      </c>
      <c r="M6443" s="179">
        <v>855401.58662231872</v>
      </c>
      <c r="N6443" s="179">
        <v>0</v>
      </c>
      <c r="O6443" s="179">
        <v>0</v>
      </c>
      <c r="P6443" s="179">
        <v>0</v>
      </c>
      <c r="Q6443" s="179">
        <v>0</v>
      </c>
      <c r="R6443" s="180">
        <v>0</v>
      </c>
      <c r="S6443" s="180">
        <v>0</v>
      </c>
      <c r="T6443" s="180">
        <v>0</v>
      </c>
    </row>
    <row r="6444" spans="2:20" x14ac:dyDescent="0.3">
      <c r="B6444" s="19">
        <v>6441</v>
      </c>
      <c r="C6444" s="179">
        <v>0</v>
      </c>
      <c r="D6444" s="179">
        <v>0</v>
      </c>
      <c r="E6444" s="179">
        <v>38688.375912842101</v>
      </c>
      <c r="F6444" s="179">
        <v>0</v>
      </c>
      <c r="G6444" s="179">
        <v>0</v>
      </c>
      <c r="H6444" s="179">
        <v>144048.79484277774</v>
      </c>
      <c r="I6444" s="179">
        <v>0</v>
      </c>
      <c r="J6444" s="179">
        <v>0</v>
      </c>
      <c r="K6444" s="179">
        <v>0</v>
      </c>
      <c r="L6444" s="179">
        <v>0</v>
      </c>
      <c r="M6444" s="179">
        <v>28361.988193743429</v>
      </c>
      <c r="N6444" s="179">
        <v>0</v>
      </c>
      <c r="O6444" s="179">
        <v>0</v>
      </c>
      <c r="P6444" s="179">
        <v>0</v>
      </c>
      <c r="Q6444" s="179">
        <v>0</v>
      </c>
      <c r="R6444" s="180">
        <v>0</v>
      </c>
      <c r="S6444" s="180">
        <v>0</v>
      </c>
      <c r="T6444" s="180">
        <v>0</v>
      </c>
    </row>
    <row r="6445" spans="2:20" x14ac:dyDescent="0.3">
      <c r="B6445" s="19">
        <v>6442</v>
      </c>
      <c r="C6445" s="179">
        <v>0</v>
      </c>
      <c r="D6445" s="179">
        <v>0</v>
      </c>
      <c r="E6445" s="179">
        <v>29859.742629803251</v>
      </c>
      <c r="F6445" s="179">
        <v>0</v>
      </c>
      <c r="G6445" s="179">
        <v>0</v>
      </c>
      <c r="H6445" s="179">
        <v>402421.69969988661</v>
      </c>
      <c r="I6445" s="179">
        <v>0</v>
      </c>
      <c r="J6445" s="179">
        <v>0</v>
      </c>
      <c r="K6445" s="179">
        <v>0</v>
      </c>
      <c r="L6445" s="179">
        <v>0</v>
      </c>
      <c r="M6445" s="179">
        <v>2788794.2072926457</v>
      </c>
      <c r="N6445" s="179">
        <v>0</v>
      </c>
      <c r="O6445" s="179">
        <v>0</v>
      </c>
      <c r="P6445" s="179">
        <v>0</v>
      </c>
      <c r="Q6445" s="179">
        <v>0</v>
      </c>
      <c r="R6445" s="180">
        <v>0</v>
      </c>
      <c r="S6445" s="180">
        <v>0</v>
      </c>
      <c r="T6445" s="180">
        <v>0</v>
      </c>
    </row>
    <row r="6446" spans="2:20" x14ac:dyDescent="0.3">
      <c r="B6446" s="19">
        <v>6443</v>
      </c>
      <c r="C6446" s="179">
        <v>1</v>
      </c>
      <c r="D6446" s="179">
        <v>6631.0236808212003</v>
      </c>
      <c r="E6446" s="179">
        <v>374621.28467677545</v>
      </c>
      <c r="F6446" s="179">
        <v>0</v>
      </c>
      <c r="G6446" s="179">
        <v>0</v>
      </c>
      <c r="H6446" s="179">
        <v>10716.225522475226</v>
      </c>
      <c r="I6446" s="179">
        <v>0</v>
      </c>
      <c r="J6446" s="179">
        <v>0</v>
      </c>
      <c r="K6446" s="179">
        <v>0</v>
      </c>
      <c r="L6446" s="179">
        <v>0</v>
      </c>
      <c r="M6446" s="179">
        <v>90264.422312820912</v>
      </c>
      <c r="N6446" s="179">
        <v>0</v>
      </c>
      <c r="O6446" s="179">
        <v>0</v>
      </c>
      <c r="P6446" s="179">
        <v>0</v>
      </c>
      <c r="Q6446" s="179">
        <v>0</v>
      </c>
      <c r="R6446" s="180">
        <v>0</v>
      </c>
      <c r="S6446" s="180">
        <v>0</v>
      </c>
      <c r="T6446" s="180">
        <v>6631.0236808212003</v>
      </c>
    </row>
    <row r="6447" spans="2:20" x14ac:dyDescent="0.3">
      <c r="B6447" s="19">
        <v>6444</v>
      </c>
      <c r="C6447" s="179">
        <v>0</v>
      </c>
      <c r="D6447" s="179">
        <v>0</v>
      </c>
      <c r="E6447" s="179">
        <v>43112.6347794022</v>
      </c>
      <c r="F6447" s="179">
        <v>0</v>
      </c>
      <c r="G6447" s="179">
        <v>0</v>
      </c>
      <c r="H6447" s="179">
        <v>7488.6262837827089</v>
      </c>
      <c r="I6447" s="179">
        <v>0</v>
      </c>
      <c r="J6447" s="179">
        <v>0</v>
      </c>
      <c r="K6447" s="179">
        <v>0</v>
      </c>
      <c r="L6447" s="179">
        <v>0</v>
      </c>
      <c r="M6447" s="179">
        <v>35355.832189829904</v>
      </c>
      <c r="N6447" s="179">
        <v>0</v>
      </c>
      <c r="O6447" s="179">
        <v>0</v>
      </c>
      <c r="P6447" s="179">
        <v>0</v>
      </c>
      <c r="Q6447" s="179">
        <v>0</v>
      </c>
      <c r="R6447" s="180">
        <v>0</v>
      </c>
      <c r="S6447" s="180">
        <v>0</v>
      </c>
      <c r="T6447" s="180">
        <v>0</v>
      </c>
    </row>
    <row r="6448" spans="2:20" x14ac:dyDescent="0.3">
      <c r="B6448" s="19">
        <v>6445</v>
      </c>
      <c r="C6448" s="179">
        <v>0</v>
      </c>
      <c r="D6448" s="179">
        <v>0</v>
      </c>
      <c r="E6448" s="179">
        <v>74533.635780826531</v>
      </c>
      <c r="F6448" s="179">
        <v>0</v>
      </c>
      <c r="G6448" s="179">
        <v>0</v>
      </c>
      <c r="H6448" s="179">
        <v>55627.502586120288</v>
      </c>
      <c r="I6448" s="179">
        <v>0</v>
      </c>
      <c r="J6448" s="179">
        <v>0</v>
      </c>
      <c r="K6448" s="179">
        <v>0</v>
      </c>
      <c r="L6448" s="179">
        <v>0</v>
      </c>
      <c r="M6448" s="179">
        <v>165500.7288485404</v>
      </c>
      <c r="N6448" s="179">
        <v>0</v>
      </c>
      <c r="O6448" s="179">
        <v>0</v>
      </c>
      <c r="P6448" s="179">
        <v>0</v>
      </c>
      <c r="Q6448" s="179">
        <v>0</v>
      </c>
      <c r="R6448" s="180">
        <v>0</v>
      </c>
      <c r="S6448" s="180">
        <v>0</v>
      </c>
      <c r="T6448" s="180">
        <v>0</v>
      </c>
    </row>
    <row r="6449" spans="2:20" x14ac:dyDescent="0.3">
      <c r="B6449" s="19">
        <v>6446</v>
      </c>
      <c r="C6449" s="179">
        <v>0</v>
      </c>
      <c r="D6449" s="179">
        <v>0</v>
      </c>
      <c r="E6449" s="179">
        <v>19859.165823331288</v>
      </c>
      <c r="F6449" s="179">
        <v>0</v>
      </c>
      <c r="G6449" s="179">
        <v>0</v>
      </c>
      <c r="H6449" s="179">
        <v>25024.842413998525</v>
      </c>
      <c r="I6449" s="179">
        <v>0</v>
      </c>
      <c r="J6449" s="179">
        <v>0</v>
      </c>
      <c r="K6449" s="179">
        <v>0</v>
      </c>
      <c r="L6449" s="179">
        <v>0</v>
      </c>
      <c r="M6449" s="179">
        <v>59481.905183328134</v>
      </c>
      <c r="N6449" s="179">
        <v>0</v>
      </c>
      <c r="O6449" s="179">
        <v>0</v>
      </c>
      <c r="P6449" s="179">
        <v>0</v>
      </c>
      <c r="Q6449" s="179">
        <v>0</v>
      </c>
      <c r="R6449" s="180">
        <v>0</v>
      </c>
      <c r="S6449" s="180">
        <v>0</v>
      </c>
      <c r="T6449" s="180">
        <v>0</v>
      </c>
    </row>
    <row r="6450" spans="2:20" x14ac:dyDescent="0.3">
      <c r="B6450" s="19">
        <v>6447</v>
      </c>
      <c r="C6450" s="179">
        <v>0</v>
      </c>
      <c r="D6450" s="179">
        <v>0</v>
      </c>
      <c r="E6450" s="179">
        <v>348852.36826043611</v>
      </c>
      <c r="F6450" s="179">
        <v>0</v>
      </c>
      <c r="G6450" s="179">
        <v>0</v>
      </c>
      <c r="H6450" s="179">
        <v>552069.41517010017</v>
      </c>
      <c r="I6450" s="179">
        <v>0</v>
      </c>
      <c r="J6450" s="179">
        <v>0</v>
      </c>
      <c r="K6450" s="179">
        <v>0</v>
      </c>
      <c r="L6450" s="179">
        <v>0</v>
      </c>
      <c r="M6450" s="179">
        <v>17026.986234308039</v>
      </c>
      <c r="N6450" s="179">
        <v>0</v>
      </c>
      <c r="O6450" s="179">
        <v>0</v>
      </c>
      <c r="P6450" s="179">
        <v>0</v>
      </c>
      <c r="Q6450" s="179">
        <v>0</v>
      </c>
      <c r="R6450" s="180">
        <v>0</v>
      </c>
      <c r="S6450" s="180">
        <v>0</v>
      </c>
      <c r="T6450" s="180">
        <v>0</v>
      </c>
    </row>
    <row r="6451" spans="2:20" x14ac:dyDescent="0.3">
      <c r="B6451" s="19">
        <v>6448</v>
      </c>
      <c r="C6451" s="179">
        <v>0</v>
      </c>
      <c r="D6451" s="179">
        <v>0</v>
      </c>
      <c r="E6451" s="179">
        <v>89481.229543339767</v>
      </c>
      <c r="F6451" s="179">
        <v>0</v>
      </c>
      <c r="G6451" s="179">
        <v>0</v>
      </c>
      <c r="H6451" s="179">
        <v>92474.530813122663</v>
      </c>
      <c r="I6451" s="179">
        <v>0</v>
      </c>
      <c r="J6451" s="179">
        <v>0</v>
      </c>
      <c r="K6451" s="179">
        <v>0</v>
      </c>
      <c r="L6451" s="179">
        <v>0</v>
      </c>
      <c r="M6451" s="179">
        <v>12697.64069896165</v>
      </c>
      <c r="N6451" s="179">
        <v>0</v>
      </c>
      <c r="O6451" s="179">
        <v>0</v>
      </c>
      <c r="P6451" s="179">
        <v>0</v>
      </c>
      <c r="Q6451" s="179">
        <v>0</v>
      </c>
      <c r="R6451" s="180">
        <v>0</v>
      </c>
      <c r="S6451" s="180">
        <v>0</v>
      </c>
      <c r="T6451" s="180">
        <v>0</v>
      </c>
    </row>
    <row r="6452" spans="2:20" x14ac:dyDescent="0.3">
      <c r="B6452" s="19">
        <v>6449</v>
      </c>
      <c r="C6452" s="179">
        <v>0</v>
      </c>
      <c r="D6452" s="179">
        <v>0</v>
      </c>
      <c r="E6452" s="179">
        <v>49733.851792930225</v>
      </c>
      <c r="F6452" s="179">
        <v>0</v>
      </c>
      <c r="G6452" s="179">
        <v>0</v>
      </c>
      <c r="H6452" s="179">
        <v>61907.269214044696</v>
      </c>
      <c r="I6452" s="179">
        <v>0</v>
      </c>
      <c r="J6452" s="179">
        <v>0</v>
      </c>
      <c r="K6452" s="179">
        <v>0</v>
      </c>
      <c r="L6452" s="179">
        <v>0</v>
      </c>
      <c r="M6452" s="179">
        <v>60228.696269093467</v>
      </c>
      <c r="N6452" s="179">
        <v>0</v>
      </c>
      <c r="O6452" s="179">
        <v>0</v>
      </c>
      <c r="P6452" s="179">
        <v>0</v>
      </c>
      <c r="Q6452" s="179">
        <v>0</v>
      </c>
      <c r="R6452" s="180">
        <v>0</v>
      </c>
      <c r="S6452" s="180">
        <v>0</v>
      </c>
      <c r="T6452" s="180">
        <v>0</v>
      </c>
    </row>
    <row r="6453" spans="2:20" x14ac:dyDescent="0.3">
      <c r="B6453" s="19">
        <v>6450</v>
      </c>
      <c r="C6453" s="179">
        <v>0</v>
      </c>
      <c r="D6453" s="179">
        <v>0</v>
      </c>
      <c r="E6453" s="179">
        <v>57012.117406806894</v>
      </c>
      <c r="F6453" s="179">
        <v>0</v>
      </c>
      <c r="G6453" s="179">
        <v>0</v>
      </c>
      <c r="H6453" s="179">
        <v>44235.680033771816</v>
      </c>
      <c r="I6453" s="179">
        <v>0</v>
      </c>
      <c r="J6453" s="179">
        <v>0</v>
      </c>
      <c r="K6453" s="179">
        <v>0</v>
      </c>
      <c r="L6453" s="179">
        <v>0</v>
      </c>
      <c r="M6453" s="179">
        <v>78863.671685973517</v>
      </c>
      <c r="N6453" s="179">
        <v>0</v>
      </c>
      <c r="O6453" s="179">
        <v>0</v>
      </c>
      <c r="P6453" s="179">
        <v>0</v>
      </c>
      <c r="Q6453" s="179">
        <v>0</v>
      </c>
      <c r="R6453" s="180">
        <v>0</v>
      </c>
      <c r="S6453" s="180">
        <v>0</v>
      </c>
      <c r="T6453" s="180">
        <v>0</v>
      </c>
    </row>
    <row r="6454" spans="2:20" x14ac:dyDescent="0.3">
      <c r="B6454" s="19">
        <v>6451</v>
      </c>
      <c r="C6454" s="179">
        <v>1</v>
      </c>
      <c r="D6454" s="179">
        <v>48707.118723688312</v>
      </c>
      <c r="E6454" s="179">
        <v>2609670.1445516106</v>
      </c>
      <c r="F6454" s="179">
        <v>0</v>
      </c>
      <c r="G6454" s="179">
        <v>0</v>
      </c>
      <c r="H6454" s="179">
        <v>344670.97029595199</v>
      </c>
      <c r="I6454" s="179">
        <v>0</v>
      </c>
      <c r="J6454" s="179">
        <v>0</v>
      </c>
      <c r="K6454" s="179">
        <v>0</v>
      </c>
      <c r="L6454" s="179">
        <v>0</v>
      </c>
      <c r="M6454" s="179">
        <v>128007.39689446487</v>
      </c>
      <c r="N6454" s="179">
        <v>0</v>
      </c>
      <c r="O6454" s="179">
        <v>0</v>
      </c>
      <c r="P6454" s="179">
        <v>0</v>
      </c>
      <c r="Q6454" s="179">
        <v>0</v>
      </c>
      <c r="R6454" s="180">
        <v>0</v>
      </c>
      <c r="S6454" s="180">
        <v>0</v>
      </c>
      <c r="T6454" s="180">
        <v>48707.118723688312</v>
      </c>
    </row>
    <row r="6455" spans="2:20" x14ac:dyDescent="0.3">
      <c r="B6455" s="19">
        <v>6452</v>
      </c>
      <c r="C6455" s="179">
        <v>0</v>
      </c>
      <c r="D6455" s="179">
        <v>0</v>
      </c>
      <c r="E6455" s="179">
        <v>214030.74923674928</v>
      </c>
      <c r="F6455" s="179">
        <v>0</v>
      </c>
      <c r="G6455" s="179">
        <v>0</v>
      </c>
      <c r="H6455" s="179">
        <v>50433.092034094334</v>
      </c>
      <c r="I6455" s="179">
        <v>0</v>
      </c>
      <c r="J6455" s="179">
        <v>0</v>
      </c>
      <c r="K6455" s="179">
        <v>0</v>
      </c>
      <c r="L6455" s="179">
        <v>0</v>
      </c>
      <c r="M6455" s="179">
        <v>47996.36817680722</v>
      </c>
      <c r="N6455" s="179">
        <v>0</v>
      </c>
      <c r="O6455" s="179">
        <v>0</v>
      </c>
      <c r="P6455" s="179">
        <v>0</v>
      </c>
      <c r="Q6455" s="179">
        <v>0</v>
      </c>
      <c r="R6455" s="180">
        <v>0</v>
      </c>
      <c r="S6455" s="180">
        <v>0</v>
      </c>
      <c r="T6455" s="180">
        <v>0</v>
      </c>
    </row>
    <row r="6456" spans="2:20" x14ac:dyDescent="0.3">
      <c r="B6456" s="19">
        <v>6453</v>
      </c>
      <c r="C6456" s="179">
        <v>0</v>
      </c>
      <c r="D6456" s="179">
        <v>0</v>
      </c>
      <c r="E6456" s="179">
        <v>37296.837969084248</v>
      </c>
      <c r="F6456" s="179">
        <v>0</v>
      </c>
      <c r="G6456" s="179">
        <v>0</v>
      </c>
      <c r="H6456" s="179">
        <v>12045.930619597815</v>
      </c>
      <c r="I6456" s="179">
        <v>0</v>
      </c>
      <c r="J6456" s="179">
        <v>0</v>
      </c>
      <c r="K6456" s="179">
        <v>0</v>
      </c>
      <c r="L6456" s="179">
        <v>0</v>
      </c>
      <c r="M6456" s="179">
        <v>59416.428080803118</v>
      </c>
      <c r="N6456" s="179">
        <v>0</v>
      </c>
      <c r="O6456" s="179">
        <v>0</v>
      </c>
      <c r="P6456" s="179">
        <v>0</v>
      </c>
      <c r="Q6456" s="179">
        <v>0</v>
      </c>
      <c r="R6456" s="180">
        <v>0</v>
      </c>
      <c r="S6456" s="180">
        <v>0</v>
      </c>
      <c r="T6456" s="180">
        <v>0</v>
      </c>
    </row>
    <row r="6457" spans="2:20" x14ac:dyDescent="0.3">
      <c r="B6457" s="19">
        <v>6454</v>
      </c>
      <c r="C6457" s="179">
        <v>0</v>
      </c>
      <c r="D6457" s="179">
        <v>0</v>
      </c>
      <c r="E6457" s="179">
        <v>466493.38334502839</v>
      </c>
      <c r="F6457" s="179">
        <v>0</v>
      </c>
      <c r="G6457" s="179">
        <v>0</v>
      </c>
      <c r="H6457" s="179">
        <v>47170.650384820387</v>
      </c>
      <c r="I6457" s="179">
        <v>0</v>
      </c>
      <c r="J6457" s="179">
        <v>0</v>
      </c>
      <c r="K6457" s="179">
        <v>0</v>
      </c>
      <c r="L6457" s="179">
        <v>0</v>
      </c>
      <c r="M6457" s="179">
        <v>212586.85196369892</v>
      </c>
      <c r="N6457" s="179">
        <v>0</v>
      </c>
      <c r="O6457" s="179">
        <v>0</v>
      </c>
      <c r="P6457" s="179">
        <v>0</v>
      </c>
      <c r="Q6457" s="179">
        <v>0</v>
      </c>
      <c r="R6457" s="180">
        <v>0</v>
      </c>
      <c r="S6457" s="180">
        <v>0</v>
      </c>
      <c r="T6457" s="180">
        <v>0</v>
      </c>
    </row>
    <row r="6458" spans="2:20" x14ac:dyDescent="0.3">
      <c r="B6458" s="19">
        <v>6455</v>
      </c>
      <c r="C6458" s="179">
        <v>1</v>
      </c>
      <c r="D6458" s="179">
        <v>33961.030715138128</v>
      </c>
      <c r="E6458" s="179">
        <v>59256.102406252743</v>
      </c>
      <c r="F6458" s="179">
        <v>0</v>
      </c>
      <c r="G6458" s="179">
        <v>0</v>
      </c>
      <c r="H6458" s="179">
        <v>244196.6577823055</v>
      </c>
      <c r="I6458" s="179">
        <v>0</v>
      </c>
      <c r="J6458" s="179">
        <v>0</v>
      </c>
      <c r="K6458" s="179">
        <v>0</v>
      </c>
      <c r="L6458" s="179">
        <v>0</v>
      </c>
      <c r="M6458" s="179">
        <v>374879.53413427988</v>
      </c>
      <c r="N6458" s="179">
        <v>0</v>
      </c>
      <c r="O6458" s="179">
        <v>0</v>
      </c>
      <c r="P6458" s="179">
        <v>0</v>
      </c>
      <c r="Q6458" s="179">
        <v>0</v>
      </c>
      <c r="R6458" s="180">
        <v>0</v>
      </c>
      <c r="S6458" s="180">
        <v>0</v>
      </c>
      <c r="T6458" s="180">
        <v>33961.030715138128</v>
      </c>
    </row>
    <row r="6459" spans="2:20" x14ac:dyDescent="0.3">
      <c r="B6459" s="19">
        <v>6456</v>
      </c>
      <c r="C6459" s="179">
        <v>0</v>
      </c>
      <c r="D6459" s="179">
        <v>0</v>
      </c>
      <c r="E6459" s="179">
        <v>153923.71088738454</v>
      </c>
      <c r="F6459" s="179">
        <v>0</v>
      </c>
      <c r="G6459" s="179">
        <v>0</v>
      </c>
      <c r="H6459" s="179">
        <v>33344.874205394073</v>
      </c>
      <c r="I6459" s="179">
        <v>0</v>
      </c>
      <c r="J6459" s="179">
        <v>0</v>
      </c>
      <c r="K6459" s="179">
        <v>0</v>
      </c>
      <c r="L6459" s="179">
        <v>0</v>
      </c>
      <c r="M6459" s="179">
        <v>1770456.2655585441</v>
      </c>
      <c r="N6459" s="179">
        <v>0</v>
      </c>
      <c r="O6459" s="179">
        <v>0</v>
      </c>
      <c r="P6459" s="179">
        <v>0</v>
      </c>
      <c r="Q6459" s="179">
        <v>0</v>
      </c>
      <c r="R6459" s="180">
        <v>0</v>
      </c>
      <c r="S6459" s="180">
        <v>0</v>
      </c>
      <c r="T6459" s="180">
        <v>0</v>
      </c>
    </row>
    <row r="6460" spans="2:20" x14ac:dyDescent="0.3">
      <c r="B6460" s="19">
        <v>6457</v>
      </c>
      <c r="C6460" s="179">
        <v>1</v>
      </c>
      <c r="D6460" s="179">
        <v>34726.579128250109</v>
      </c>
      <c r="E6460" s="179">
        <v>204507.97400826958</v>
      </c>
      <c r="F6460" s="179">
        <v>0</v>
      </c>
      <c r="G6460" s="179">
        <v>0</v>
      </c>
      <c r="H6460" s="179">
        <v>474881.26240998309</v>
      </c>
      <c r="I6460" s="179">
        <v>0</v>
      </c>
      <c r="J6460" s="179">
        <v>0</v>
      </c>
      <c r="K6460" s="179">
        <v>117354.5365443014</v>
      </c>
      <c r="L6460" s="179">
        <v>1</v>
      </c>
      <c r="M6460" s="179">
        <v>115584.3833257841</v>
      </c>
      <c r="N6460" s="179">
        <v>0</v>
      </c>
      <c r="O6460" s="179">
        <v>0</v>
      </c>
      <c r="P6460" s="179">
        <v>0</v>
      </c>
      <c r="Q6460" s="179">
        <v>0</v>
      </c>
      <c r="R6460" s="180">
        <v>0</v>
      </c>
      <c r="S6460" s="180">
        <v>117354.5365443014</v>
      </c>
      <c r="T6460" s="180">
        <v>34726.579128250109</v>
      </c>
    </row>
    <row r="6461" spans="2:20" x14ac:dyDescent="0.3">
      <c r="B6461" s="19">
        <v>6458</v>
      </c>
      <c r="C6461" s="179">
        <v>0</v>
      </c>
      <c r="D6461" s="179">
        <v>0</v>
      </c>
      <c r="E6461" s="179">
        <v>173194.75377298894</v>
      </c>
      <c r="F6461" s="179">
        <v>0</v>
      </c>
      <c r="G6461" s="179">
        <v>0</v>
      </c>
      <c r="H6461" s="179">
        <v>51459.747373330123</v>
      </c>
      <c r="I6461" s="179">
        <v>0</v>
      </c>
      <c r="J6461" s="179">
        <v>0</v>
      </c>
      <c r="K6461" s="179">
        <v>0</v>
      </c>
      <c r="L6461" s="179">
        <v>0</v>
      </c>
      <c r="M6461" s="179">
        <v>229703.82279869518</v>
      </c>
      <c r="N6461" s="179">
        <v>0</v>
      </c>
      <c r="O6461" s="179">
        <v>0</v>
      </c>
      <c r="P6461" s="179">
        <v>0</v>
      </c>
      <c r="Q6461" s="179">
        <v>0</v>
      </c>
      <c r="R6461" s="180">
        <v>0</v>
      </c>
      <c r="S6461" s="180">
        <v>0</v>
      </c>
      <c r="T6461" s="180">
        <v>0</v>
      </c>
    </row>
    <row r="6462" spans="2:20" x14ac:dyDescent="0.3">
      <c r="B6462" s="19">
        <v>6459</v>
      </c>
      <c r="C6462" s="179">
        <v>0</v>
      </c>
      <c r="D6462" s="179">
        <v>0</v>
      </c>
      <c r="E6462" s="179">
        <v>330011.25782212347</v>
      </c>
      <c r="F6462" s="179">
        <v>0</v>
      </c>
      <c r="G6462" s="179">
        <v>0</v>
      </c>
      <c r="H6462" s="179">
        <v>45415.662218900077</v>
      </c>
      <c r="I6462" s="179">
        <v>0</v>
      </c>
      <c r="J6462" s="179">
        <v>0</v>
      </c>
      <c r="K6462" s="179">
        <v>0</v>
      </c>
      <c r="L6462" s="179">
        <v>0</v>
      </c>
      <c r="M6462" s="179">
        <v>73860.291982000621</v>
      </c>
      <c r="N6462" s="179">
        <v>0</v>
      </c>
      <c r="O6462" s="179">
        <v>0</v>
      </c>
      <c r="P6462" s="179">
        <v>0</v>
      </c>
      <c r="Q6462" s="179">
        <v>0</v>
      </c>
      <c r="R6462" s="180">
        <v>0</v>
      </c>
      <c r="S6462" s="180">
        <v>0</v>
      </c>
      <c r="T6462" s="180">
        <v>0</v>
      </c>
    </row>
    <row r="6463" spans="2:20" x14ac:dyDescent="0.3">
      <c r="B6463" s="19">
        <v>6460</v>
      </c>
      <c r="C6463" s="179">
        <v>0</v>
      </c>
      <c r="D6463" s="179">
        <v>0</v>
      </c>
      <c r="E6463" s="179">
        <v>96444.965679373592</v>
      </c>
      <c r="F6463" s="179">
        <v>0</v>
      </c>
      <c r="G6463" s="179">
        <v>0</v>
      </c>
      <c r="H6463" s="179">
        <v>11623.910124728314</v>
      </c>
      <c r="I6463" s="179">
        <v>0</v>
      </c>
      <c r="J6463" s="179">
        <v>0</v>
      </c>
      <c r="K6463" s="179">
        <v>0</v>
      </c>
      <c r="L6463" s="179">
        <v>0</v>
      </c>
      <c r="M6463" s="179">
        <v>5552.7791892408286</v>
      </c>
      <c r="N6463" s="179">
        <v>0</v>
      </c>
      <c r="O6463" s="179">
        <v>0</v>
      </c>
      <c r="P6463" s="179">
        <v>0</v>
      </c>
      <c r="Q6463" s="179">
        <v>0</v>
      </c>
      <c r="R6463" s="180">
        <v>0</v>
      </c>
      <c r="S6463" s="180">
        <v>0</v>
      </c>
      <c r="T6463" s="180">
        <v>0</v>
      </c>
    </row>
    <row r="6464" spans="2:20" x14ac:dyDescent="0.3">
      <c r="B6464" s="19">
        <v>6461</v>
      </c>
      <c r="C6464" s="179">
        <v>0</v>
      </c>
      <c r="D6464" s="179">
        <v>0</v>
      </c>
      <c r="E6464" s="179">
        <v>80827.927826989704</v>
      </c>
      <c r="F6464" s="179">
        <v>0</v>
      </c>
      <c r="G6464" s="179">
        <v>0</v>
      </c>
      <c r="H6464" s="179">
        <v>83702.890954084753</v>
      </c>
      <c r="I6464" s="179">
        <v>0</v>
      </c>
      <c r="J6464" s="179">
        <v>0</v>
      </c>
      <c r="K6464" s="179">
        <v>0</v>
      </c>
      <c r="L6464" s="179">
        <v>0</v>
      </c>
      <c r="M6464" s="179">
        <v>41366.698649490965</v>
      </c>
      <c r="N6464" s="179">
        <v>0</v>
      </c>
      <c r="O6464" s="179">
        <v>0</v>
      </c>
      <c r="P6464" s="179">
        <v>0</v>
      </c>
      <c r="Q6464" s="179">
        <v>0</v>
      </c>
      <c r="R6464" s="180">
        <v>0</v>
      </c>
      <c r="S6464" s="180">
        <v>0</v>
      </c>
      <c r="T6464" s="180">
        <v>0</v>
      </c>
    </row>
    <row r="6465" spans="2:20" x14ac:dyDescent="0.3">
      <c r="B6465" s="19">
        <v>6462</v>
      </c>
      <c r="C6465" s="179">
        <v>0</v>
      </c>
      <c r="D6465" s="179">
        <v>0</v>
      </c>
      <c r="E6465" s="179">
        <v>47262.231709339278</v>
      </c>
      <c r="F6465" s="179">
        <v>0</v>
      </c>
      <c r="G6465" s="179">
        <v>0</v>
      </c>
      <c r="H6465" s="179">
        <v>133314.12290850078</v>
      </c>
      <c r="I6465" s="179">
        <v>0</v>
      </c>
      <c r="J6465" s="179">
        <v>0</v>
      </c>
      <c r="K6465" s="179">
        <v>0</v>
      </c>
      <c r="L6465" s="179">
        <v>0</v>
      </c>
      <c r="M6465" s="179">
        <v>1810219.084898381</v>
      </c>
      <c r="N6465" s="179">
        <v>0</v>
      </c>
      <c r="O6465" s="179">
        <v>0</v>
      </c>
      <c r="P6465" s="179">
        <v>0</v>
      </c>
      <c r="Q6465" s="179">
        <v>0</v>
      </c>
      <c r="R6465" s="180">
        <v>0</v>
      </c>
      <c r="S6465" s="180">
        <v>0</v>
      </c>
      <c r="T6465" s="180">
        <v>0</v>
      </c>
    </row>
    <row r="6466" spans="2:20" x14ac:dyDescent="0.3">
      <c r="B6466" s="19">
        <v>6463</v>
      </c>
      <c r="C6466" s="179">
        <v>0</v>
      </c>
      <c r="D6466" s="179">
        <v>0</v>
      </c>
      <c r="E6466" s="179">
        <v>323644.83271436684</v>
      </c>
      <c r="F6466" s="179">
        <v>0</v>
      </c>
      <c r="G6466" s="179">
        <v>0</v>
      </c>
      <c r="H6466" s="179">
        <v>72655.180579208987</v>
      </c>
      <c r="I6466" s="179">
        <v>0</v>
      </c>
      <c r="J6466" s="179">
        <v>0</v>
      </c>
      <c r="K6466" s="179">
        <v>0</v>
      </c>
      <c r="L6466" s="179">
        <v>0</v>
      </c>
      <c r="M6466" s="179">
        <v>34629.534326572109</v>
      </c>
      <c r="N6466" s="179">
        <v>0</v>
      </c>
      <c r="O6466" s="179">
        <v>0</v>
      </c>
      <c r="P6466" s="179">
        <v>0</v>
      </c>
      <c r="Q6466" s="179">
        <v>0</v>
      </c>
      <c r="R6466" s="180">
        <v>0</v>
      </c>
      <c r="S6466" s="180">
        <v>0</v>
      </c>
      <c r="T6466" s="180">
        <v>0</v>
      </c>
    </row>
    <row r="6467" spans="2:20" x14ac:dyDescent="0.3">
      <c r="B6467" s="19">
        <v>6464</v>
      </c>
      <c r="C6467" s="179">
        <v>0</v>
      </c>
      <c r="D6467" s="179">
        <v>0</v>
      </c>
      <c r="E6467" s="179">
        <v>334481.19682613557</v>
      </c>
      <c r="F6467" s="179">
        <v>0</v>
      </c>
      <c r="G6467" s="179">
        <v>0</v>
      </c>
      <c r="H6467" s="179">
        <v>114644.98568330533</v>
      </c>
      <c r="I6467" s="179">
        <v>0</v>
      </c>
      <c r="J6467" s="179">
        <v>0</v>
      </c>
      <c r="K6467" s="179">
        <v>0</v>
      </c>
      <c r="L6467" s="179">
        <v>0</v>
      </c>
      <c r="M6467" s="179">
        <v>7889.6389142073667</v>
      </c>
      <c r="N6467" s="179">
        <v>0</v>
      </c>
      <c r="O6467" s="179">
        <v>0</v>
      </c>
      <c r="P6467" s="179">
        <v>0</v>
      </c>
      <c r="Q6467" s="179">
        <v>0</v>
      </c>
      <c r="R6467" s="180">
        <v>0</v>
      </c>
      <c r="S6467" s="180">
        <v>0</v>
      </c>
      <c r="T6467" s="180">
        <v>0</v>
      </c>
    </row>
    <row r="6468" spans="2:20" x14ac:dyDescent="0.3">
      <c r="B6468" s="19">
        <v>6465</v>
      </c>
      <c r="C6468" s="179">
        <v>0</v>
      </c>
      <c r="D6468" s="179">
        <v>0</v>
      </c>
      <c r="E6468" s="179">
        <v>277436.31011878938</v>
      </c>
      <c r="F6468" s="179">
        <v>0</v>
      </c>
      <c r="G6468" s="179">
        <v>0</v>
      </c>
      <c r="H6468" s="179">
        <v>37418.536282306566</v>
      </c>
      <c r="I6468" s="179">
        <v>0</v>
      </c>
      <c r="J6468" s="179">
        <v>0</v>
      </c>
      <c r="K6468" s="179">
        <v>0</v>
      </c>
      <c r="L6468" s="179">
        <v>0</v>
      </c>
      <c r="M6468" s="179">
        <v>54933.10676768882</v>
      </c>
      <c r="N6468" s="179">
        <v>0</v>
      </c>
      <c r="O6468" s="179">
        <v>0</v>
      </c>
      <c r="P6468" s="179">
        <v>0</v>
      </c>
      <c r="Q6468" s="179">
        <v>0</v>
      </c>
      <c r="R6468" s="180">
        <v>0</v>
      </c>
      <c r="S6468" s="180">
        <v>0</v>
      </c>
      <c r="T6468" s="180">
        <v>0</v>
      </c>
    </row>
    <row r="6469" spans="2:20" x14ac:dyDescent="0.3">
      <c r="B6469" s="19">
        <v>6466</v>
      </c>
      <c r="C6469" s="179">
        <v>0</v>
      </c>
      <c r="D6469" s="179">
        <v>0</v>
      </c>
      <c r="E6469" s="179">
        <v>864827.8182151689</v>
      </c>
      <c r="F6469" s="179">
        <v>0</v>
      </c>
      <c r="G6469" s="179">
        <v>0</v>
      </c>
      <c r="H6469" s="179">
        <v>10371.773799608083</v>
      </c>
      <c r="I6469" s="179">
        <v>0</v>
      </c>
      <c r="J6469" s="179">
        <v>0</v>
      </c>
      <c r="K6469" s="179">
        <v>0</v>
      </c>
      <c r="L6469" s="179">
        <v>0</v>
      </c>
      <c r="M6469" s="179">
        <v>6108.2405041688735</v>
      </c>
      <c r="N6469" s="179">
        <v>0</v>
      </c>
      <c r="O6469" s="179">
        <v>0</v>
      </c>
      <c r="P6469" s="179">
        <v>0</v>
      </c>
      <c r="Q6469" s="179">
        <v>0</v>
      </c>
      <c r="R6469" s="180">
        <v>0</v>
      </c>
      <c r="S6469" s="180">
        <v>0</v>
      </c>
      <c r="T6469" s="180">
        <v>0</v>
      </c>
    </row>
    <row r="6470" spans="2:20" x14ac:dyDescent="0.3">
      <c r="B6470" s="19">
        <v>6467</v>
      </c>
      <c r="C6470" s="179">
        <v>0</v>
      </c>
      <c r="D6470" s="179">
        <v>0</v>
      </c>
      <c r="E6470" s="179">
        <v>2896478.7225282779</v>
      </c>
      <c r="F6470" s="179">
        <v>0</v>
      </c>
      <c r="G6470" s="179">
        <v>0</v>
      </c>
      <c r="H6470" s="179">
        <v>74157.996051094728</v>
      </c>
      <c r="I6470" s="179">
        <v>0</v>
      </c>
      <c r="J6470" s="179">
        <v>0</v>
      </c>
      <c r="K6470" s="179">
        <v>0</v>
      </c>
      <c r="L6470" s="179">
        <v>0</v>
      </c>
      <c r="M6470" s="179">
        <v>67981.648888941636</v>
      </c>
      <c r="N6470" s="179">
        <v>0</v>
      </c>
      <c r="O6470" s="179">
        <v>0</v>
      </c>
      <c r="P6470" s="179">
        <v>0</v>
      </c>
      <c r="Q6470" s="179">
        <v>0</v>
      </c>
      <c r="R6470" s="180">
        <v>0</v>
      </c>
      <c r="S6470" s="180">
        <v>0</v>
      </c>
      <c r="T6470" s="180">
        <v>0</v>
      </c>
    </row>
    <row r="6471" spans="2:20" x14ac:dyDescent="0.3">
      <c r="B6471" s="19">
        <v>6468</v>
      </c>
      <c r="C6471" s="179">
        <v>0</v>
      </c>
      <c r="D6471" s="179">
        <v>0</v>
      </c>
      <c r="E6471" s="179">
        <v>163144.26057228149</v>
      </c>
      <c r="F6471" s="179">
        <v>0</v>
      </c>
      <c r="G6471" s="179">
        <v>0</v>
      </c>
      <c r="H6471" s="179">
        <v>225975.01646285798</v>
      </c>
      <c r="I6471" s="179">
        <v>0</v>
      </c>
      <c r="J6471" s="179">
        <v>0</v>
      </c>
      <c r="K6471" s="179">
        <v>0</v>
      </c>
      <c r="L6471" s="179">
        <v>0</v>
      </c>
      <c r="M6471" s="179">
        <v>26167.34786763521</v>
      </c>
      <c r="N6471" s="179">
        <v>0</v>
      </c>
      <c r="O6471" s="179">
        <v>0</v>
      </c>
      <c r="P6471" s="179">
        <v>0</v>
      </c>
      <c r="Q6471" s="179">
        <v>0</v>
      </c>
      <c r="R6471" s="180">
        <v>0</v>
      </c>
      <c r="S6471" s="180">
        <v>0</v>
      </c>
      <c r="T6471" s="180">
        <v>0</v>
      </c>
    </row>
    <row r="6472" spans="2:20" x14ac:dyDescent="0.3">
      <c r="B6472" s="19">
        <v>6469</v>
      </c>
      <c r="C6472" s="179">
        <v>0</v>
      </c>
      <c r="D6472" s="179">
        <v>0</v>
      </c>
      <c r="E6472" s="179">
        <v>48248.769038840292</v>
      </c>
      <c r="F6472" s="179">
        <v>0</v>
      </c>
      <c r="G6472" s="179">
        <v>0</v>
      </c>
      <c r="H6472" s="179">
        <v>147512.45726018003</v>
      </c>
      <c r="I6472" s="179">
        <v>0</v>
      </c>
      <c r="J6472" s="179">
        <v>0</v>
      </c>
      <c r="K6472" s="179">
        <v>0</v>
      </c>
      <c r="L6472" s="179">
        <v>0</v>
      </c>
      <c r="M6472" s="179">
        <v>41062.311772704321</v>
      </c>
      <c r="N6472" s="179">
        <v>0</v>
      </c>
      <c r="O6472" s="179">
        <v>0</v>
      </c>
      <c r="P6472" s="179">
        <v>0</v>
      </c>
      <c r="Q6472" s="179">
        <v>0</v>
      </c>
      <c r="R6472" s="180">
        <v>0</v>
      </c>
      <c r="S6472" s="180">
        <v>0</v>
      </c>
      <c r="T6472" s="180">
        <v>0</v>
      </c>
    </row>
    <row r="6473" spans="2:20" x14ac:dyDescent="0.3">
      <c r="B6473" s="19">
        <v>6470</v>
      </c>
      <c r="C6473" s="179">
        <v>0</v>
      </c>
      <c r="D6473" s="179">
        <v>0</v>
      </c>
      <c r="E6473" s="179">
        <v>6617.5753964773266</v>
      </c>
      <c r="F6473" s="179">
        <v>0</v>
      </c>
      <c r="G6473" s="179">
        <v>0</v>
      </c>
      <c r="H6473" s="179">
        <v>41850.798477713281</v>
      </c>
      <c r="I6473" s="179">
        <v>0</v>
      </c>
      <c r="J6473" s="179">
        <v>0</v>
      </c>
      <c r="K6473" s="179">
        <v>0</v>
      </c>
      <c r="L6473" s="179">
        <v>0</v>
      </c>
      <c r="M6473" s="179">
        <v>843073.87715809699</v>
      </c>
      <c r="N6473" s="179">
        <v>0</v>
      </c>
      <c r="O6473" s="179">
        <v>0</v>
      </c>
      <c r="P6473" s="179">
        <v>0</v>
      </c>
      <c r="Q6473" s="179">
        <v>0</v>
      </c>
      <c r="R6473" s="180">
        <v>0</v>
      </c>
      <c r="S6473" s="180">
        <v>0</v>
      </c>
      <c r="T6473" s="180">
        <v>0</v>
      </c>
    </row>
    <row r="6474" spans="2:20" x14ac:dyDescent="0.3">
      <c r="B6474" s="19">
        <v>6471</v>
      </c>
      <c r="C6474" s="179">
        <v>0</v>
      </c>
      <c r="D6474" s="179">
        <v>0</v>
      </c>
      <c r="E6474" s="179">
        <v>167126.69311815393</v>
      </c>
      <c r="F6474" s="179">
        <v>0</v>
      </c>
      <c r="G6474" s="179">
        <v>0</v>
      </c>
      <c r="H6474" s="179">
        <v>471978.9993058187</v>
      </c>
      <c r="I6474" s="179">
        <v>0</v>
      </c>
      <c r="J6474" s="179">
        <v>0</v>
      </c>
      <c r="K6474" s="179">
        <v>0</v>
      </c>
      <c r="L6474" s="179">
        <v>0</v>
      </c>
      <c r="M6474" s="179">
        <v>7418.8014730125024</v>
      </c>
      <c r="N6474" s="179">
        <v>0</v>
      </c>
      <c r="O6474" s="179">
        <v>0</v>
      </c>
      <c r="P6474" s="179">
        <v>0</v>
      </c>
      <c r="Q6474" s="179">
        <v>0</v>
      </c>
      <c r="R6474" s="180">
        <v>0</v>
      </c>
      <c r="S6474" s="180">
        <v>0</v>
      </c>
      <c r="T6474" s="180">
        <v>0</v>
      </c>
    </row>
    <row r="6475" spans="2:20" x14ac:dyDescent="0.3">
      <c r="B6475" s="19">
        <v>6472</v>
      </c>
      <c r="C6475" s="179">
        <v>0</v>
      </c>
      <c r="D6475" s="179">
        <v>0</v>
      </c>
      <c r="E6475" s="179">
        <v>197312.23008391456</v>
      </c>
      <c r="F6475" s="179">
        <v>0</v>
      </c>
      <c r="G6475" s="179">
        <v>0</v>
      </c>
      <c r="H6475" s="179">
        <v>66897.728646677468</v>
      </c>
      <c r="I6475" s="179">
        <v>0</v>
      </c>
      <c r="J6475" s="179">
        <v>0</v>
      </c>
      <c r="K6475" s="179">
        <v>0</v>
      </c>
      <c r="L6475" s="179">
        <v>0</v>
      </c>
      <c r="M6475" s="179">
        <v>105707.77290580557</v>
      </c>
      <c r="N6475" s="179">
        <v>0</v>
      </c>
      <c r="O6475" s="179">
        <v>0</v>
      </c>
      <c r="P6475" s="179">
        <v>0</v>
      </c>
      <c r="Q6475" s="179">
        <v>0</v>
      </c>
      <c r="R6475" s="180">
        <v>0</v>
      </c>
      <c r="S6475" s="180">
        <v>0</v>
      </c>
      <c r="T6475" s="180">
        <v>0</v>
      </c>
    </row>
    <row r="6476" spans="2:20" x14ac:dyDescent="0.3">
      <c r="B6476" s="19">
        <v>6473</v>
      </c>
      <c r="C6476" s="179">
        <v>0</v>
      </c>
      <c r="D6476" s="179">
        <v>0</v>
      </c>
      <c r="E6476" s="179">
        <v>1648882.0930071964</v>
      </c>
      <c r="F6476" s="179">
        <v>0</v>
      </c>
      <c r="G6476" s="179">
        <v>0</v>
      </c>
      <c r="H6476" s="179">
        <v>14171.322981941861</v>
      </c>
      <c r="I6476" s="179">
        <v>0</v>
      </c>
      <c r="J6476" s="179">
        <v>0</v>
      </c>
      <c r="K6476" s="179">
        <v>0</v>
      </c>
      <c r="L6476" s="179">
        <v>0</v>
      </c>
      <c r="M6476" s="179">
        <v>346767.6823929128</v>
      </c>
      <c r="N6476" s="179">
        <v>0</v>
      </c>
      <c r="O6476" s="179">
        <v>0</v>
      </c>
      <c r="P6476" s="179">
        <v>0</v>
      </c>
      <c r="Q6476" s="179">
        <v>0</v>
      </c>
      <c r="R6476" s="180">
        <v>0</v>
      </c>
      <c r="S6476" s="180">
        <v>0</v>
      </c>
      <c r="T6476" s="180">
        <v>0</v>
      </c>
    </row>
    <row r="6477" spans="2:20" x14ac:dyDescent="0.3">
      <c r="B6477" s="19">
        <v>6474</v>
      </c>
      <c r="C6477" s="179">
        <v>0</v>
      </c>
      <c r="D6477" s="179">
        <v>0</v>
      </c>
      <c r="E6477" s="179">
        <v>429453.19362153328</v>
      </c>
      <c r="F6477" s="179">
        <v>0</v>
      </c>
      <c r="G6477" s="179">
        <v>0</v>
      </c>
      <c r="H6477" s="179">
        <v>46146.180451946741</v>
      </c>
      <c r="I6477" s="179">
        <v>0</v>
      </c>
      <c r="J6477" s="179">
        <v>0</v>
      </c>
      <c r="K6477" s="179">
        <v>0</v>
      </c>
      <c r="L6477" s="179">
        <v>0</v>
      </c>
      <c r="M6477" s="179">
        <v>1588395.9118622981</v>
      </c>
      <c r="N6477" s="179">
        <v>0</v>
      </c>
      <c r="O6477" s="179">
        <v>0</v>
      </c>
      <c r="P6477" s="179">
        <v>0</v>
      </c>
      <c r="Q6477" s="179">
        <v>0</v>
      </c>
      <c r="R6477" s="180">
        <v>0</v>
      </c>
      <c r="S6477" s="180">
        <v>0</v>
      </c>
      <c r="T6477" s="180">
        <v>0</v>
      </c>
    </row>
    <row r="6478" spans="2:20" x14ac:dyDescent="0.3">
      <c r="B6478" s="19">
        <v>6475</v>
      </c>
      <c r="C6478" s="179">
        <v>0</v>
      </c>
      <c r="D6478" s="179">
        <v>0</v>
      </c>
      <c r="E6478" s="179">
        <v>2385586.2652340624</v>
      </c>
      <c r="F6478" s="179">
        <v>0</v>
      </c>
      <c r="G6478" s="179">
        <v>0</v>
      </c>
      <c r="H6478" s="179">
        <v>127039.88171350794</v>
      </c>
      <c r="I6478" s="179">
        <v>0</v>
      </c>
      <c r="J6478" s="179">
        <v>0</v>
      </c>
      <c r="K6478" s="179">
        <v>0</v>
      </c>
      <c r="L6478" s="179">
        <v>0</v>
      </c>
      <c r="M6478" s="179">
        <v>24000.021780944815</v>
      </c>
      <c r="N6478" s="179">
        <v>0</v>
      </c>
      <c r="O6478" s="179">
        <v>0</v>
      </c>
      <c r="P6478" s="179">
        <v>0</v>
      </c>
      <c r="Q6478" s="179">
        <v>0</v>
      </c>
      <c r="R6478" s="180">
        <v>0</v>
      </c>
      <c r="S6478" s="180">
        <v>0</v>
      </c>
      <c r="T6478" s="180">
        <v>0</v>
      </c>
    </row>
    <row r="6479" spans="2:20" x14ac:dyDescent="0.3">
      <c r="B6479" s="19">
        <v>6476</v>
      </c>
      <c r="C6479" s="179">
        <v>0</v>
      </c>
      <c r="D6479" s="179">
        <v>0</v>
      </c>
      <c r="E6479" s="179">
        <v>10747.896311834842</v>
      </c>
      <c r="F6479" s="179">
        <v>0</v>
      </c>
      <c r="G6479" s="179">
        <v>0</v>
      </c>
      <c r="H6479" s="179">
        <v>67684.321172421609</v>
      </c>
      <c r="I6479" s="179">
        <v>0</v>
      </c>
      <c r="J6479" s="179">
        <v>0</v>
      </c>
      <c r="K6479" s="179">
        <v>0</v>
      </c>
      <c r="L6479" s="179">
        <v>0</v>
      </c>
      <c r="M6479" s="179">
        <v>166592.13421506688</v>
      </c>
      <c r="N6479" s="179">
        <v>0</v>
      </c>
      <c r="O6479" s="179">
        <v>0</v>
      </c>
      <c r="P6479" s="179">
        <v>0</v>
      </c>
      <c r="Q6479" s="179">
        <v>0</v>
      </c>
      <c r="R6479" s="180">
        <v>0</v>
      </c>
      <c r="S6479" s="180">
        <v>0</v>
      </c>
      <c r="T6479" s="180">
        <v>0</v>
      </c>
    </row>
    <row r="6480" spans="2:20" x14ac:dyDescent="0.3">
      <c r="B6480" s="19">
        <v>6477</v>
      </c>
      <c r="C6480" s="179">
        <v>0</v>
      </c>
      <c r="D6480" s="179">
        <v>0</v>
      </c>
      <c r="E6480" s="179">
        <v>107777.26245388962</v>
      </c>
      <c r="F6480" s="179">
        <v>0</v>
      </c>
      <c r="G6480" s="179">
        <v>0</v>
      </c>
      <c r="H6480" s="179">
        <v>486839.55747047503</v>
      </c>
      <c r="I6480" s="179">
        <v>0</v>
      </c>
      <c r="J6480" s="179">
        <v>0</v>
      </c>
      <c r="K6480" s="179">
        <v>0</v>
      </c>
      <c r="L6480" s="179">
        <v>0</v>
      </c>
      <c r="M6480" s="179">
        <v>16575.708701353065</v>
      </c>
      <c r="N6480" s="179">
        <v>0</v>
      </c>
      <c r="O6480" s="179">
        <v>0</v>
      </c>
      <c r="P6480" s="179">
        <v>0</v>
      </c>
      <c r="Q6480" s="179">
        <v>0</v>
      </c>
      <c r="R6480" s="180">
        <v>0</v>
      </c>
      <c r="S6480" s="180">
        <v>0</v>
      </c>
      <c r="T6480" s="180">
        <v>0</v>
      </c>
    </row>
    <row r="6481" spans="2:20" x14ac:dyDescent="0.3">
      <c r="B6481" s="19">
        <v>6478</v>
      </c>
      <c r="C6481" s="179">
        <v>0</v>
      </c>
      <c r="D6481" s="179">
        <v>0</v>
      </c>
      <c r="E6481" s="179">
        <v>492387.10042278818</v>
      </c>
      <c r="F6481" s="179">
        <v>0</v>
      </c>
      <c r="G6481" s="179">
        <v>0</v>
      </c>
      <c r="H6481" s="179">
        <v>572946.82578269416</v>
      </c>
      <c r="I6481" s="179">
        <v>0</v>
      </c>
      <c r="J6481" s="179">
        <v>0</v>
      </c>
      <c r="K6481" s="179">
        <v>0</v>
      </c>
      <c r="L6481" s="179">
        <v>0</v>
      </c>
      <c r="M6481" s="179">
        <v>328027.31604797993</v>
      </c>
      <c r="N6481" s="179">
        <v>0</v>
      </c>
      <c r="O6481" s="179">
        <v>0</v>
      </c>
      <c r="P6481" s="179">
        <v>0</v>
      </c>
      <c r="Q6481" s="179">
        <v>0</v>
      </c>
      <c r="R6481" s="180">
        <v>0</v>
      </c>
      <c r="S6481" s="180">
        <v>0</v>
      </c>
      <c r="T6481" s="180">
        <v>0</v>
      </c>
    </row>
    <row r="6482" spans="2:20" x14ac:dyDescent="0.3">
      <c r="B6482" s="19">
        <v>6479</v>
      </c>
      <c r="C6482" s="179">
        <v>0</v>
      </c>
      <c r="D6482" s="179">
        <v>0</v>
      </c>
      <c r="E6482" s="179">
        <v>37672.013488132063</v>
      </c>
      <c r="F6482" s="179">
        <v>0</v>
      </c>
      <c r="G6482" s="179">
        <v>0</v>
      </c>
      <c r="H6482" s="179">
        <v>17135.506673964479</v>
      </c>
      <c r="I6482" s="179">
        <v>0</v>
      </c>
      <c r="J6482" s="179">
        <v>0</v>
      </c>
      <c r="K6482" s="179">
        <v>0</v>
      </c>
      <c r="L6482" s="179">
        <v>0</v>
      </c>
      <c r="M6482" s="179">
        <v>324448.32171624654</v>
      </c>
      <c r="N6482" s="179">
        <v>0</v>
      </c>
      <c r="O6482" s="179">
        <v>0</v>
      </c>
      <c r="P6482" s="179">
        <v>0</v>
      </c>
      <c r="Q6482" s="179">
        <v>0</v>
      </c>
      <c r="R6482" s="180">
        <v>0</v>
      </c>
      <c r="S6482" s="180">
        <v>0</v>
      </c>
      <c r="T6482" s="180">
        <v>0</v>
      </c>
    </row>
    <row r="6483" spans="2:20" x14ac:dyDescent="0.3">
      <c r="B6483" s="19">
        <v>6480</v>
      </c>
      <c r="C6483" s="179">
        <v>0</v>
      </c>
      <c r="D6483" s="179">
        <v>0</v>
      </c>
      <c r="E6483" s="179">
        <v>1176234.8153829169</v>
      </c>
      <c r="F6483" s="179">
        <v>0</v>
      </c>
      <c r="G6483" s="179">
        <v>0</v>
      </c>
      <c r="H6483" s="179">
        <v>95030.475960487107</v>
      </c>
      <c r="I6483" s="179">
        <v>0</v>
      </c>
      <c r="J6483" s="179">
        <v>0</v>
      </c>
      <c r="K6483" s="179">
        <v>0</v>
      </c>
      <c r="L6483" s="179">
        <v>0</v>
      </c>
      <c r="M6483" s="179">
        <v>60096.276356605056</v>
      </c>
      <c r="N6483" s="179">
        <v>0</v>
      </c>
      <c r="O6483" s="179">
        <v>0</v>
      </c>
      <c r="P6483" s="179">
        <v>0</v>
      </c>
      <c r="Q6483" s="179">
        <v>0</v>
      </c>
      <c r="R6483" s="180">
        <v>0</v>
      </c>
      <c r="S6483" s="180">
        <v>0</v>
      </c>
      <c r="T6483" s="180">
        <v>0</v>
      </c>
    </row>
    <row r="6484" spans="2:20" x14ac:dyDescent="0.3">
      <c r="B6484" s="19">
        <v>6481</v>
      </c>
      <c r="C6484" s="179">
        <v>0</v>
      </c>
      <c r="D6484" s="179">
        <v>0</v>
      </c>
      <c r="E6484" s="179">
        <v>42139.422528016192</v>
      </c>
      <c r="F6484" s="179">
        <v>0</v>
      </c>
      <c r="G6484" s="179">
        <v>0</v>
      </c>
      <c r="H6484" s="179">
        <v>136882.3274804398</v>
      </c>
      <c r="I6484" s="179">
        <v>0</v>
      </c>
      <c r="J6484" s="179">
        <v>0</v>
      </c>
      <c r="K6484" s="179">
        <v>0</v>
      </c>
      <c r="L6484" s="179">
        <v>0</v>
      </c>
      <c r="M6484" s="179">
        <v>4085.9149192313648</v>
      </c>
      <c r="N6484" s="179">
        <v>0</v>
      </c>
      <c r="O6484" s="179">
        <v>0</v>
      </c>
      <c r="P6484" s="179">
        <v>0</v>
      </c>
      <c r="Q6484" s="179">
        <v>0</v>
      </c>
      <c r="R6484" s="180">
        <v>0</v>
      </c>
      <c r="S6484" s="180">
        <v>0</v>
      </c>
      <c r="T6484" s="180">
        <v>0</v>
      </c>
    </row>
    <row r="6485" spans="2:20" x14ac:dyDescent="0.3">
      <c r="B6485" s="19">
        <v>6482</v>
      </c>
      <c r="C6485" s="179">
        <v>0</v>
      </c>
      <c r="D6485" s="179">
        <v>0</v>
      </c>
      <c r="E6485" s="179">
        <v>73513.924819042979</v>
      </c>
      <c r="F6485" s="179">
        <v>0</v>
      </c>
      <c r="G6485" s="179">
        <v>0</v>
      </c>
      <c r="H6485" s="179">
        <v>72284.38865156463</v>
      </c>
      <c r="I6485" s="179">
        <v>0</v>
      </c>
      <c r="J6485" s="179">
        <v>0</v>
      </c>
      <c r="K6485" s="179">
        <v>0</v>
      </c>
      <c r="L6485" s="179">
        <v>0</v>
      </c>
      <c r="M6485" s="179">
        <v>48650.9085579885</v>
      </c>
      <c r="N6485" s="179">
        <v>0</v>
      </c>
      <c r="O6485" s="179">
        <v>0</v>
      </c>
      <c r="P6485" s="179">
        <v>0</v>
      </c>
      <c r="Q6485" s="179">
        <v>0</v>
      </c>
      <c r="R6485" s="180">
        <v>0</v>
      </c>
      <c r="S6485" s="180">
        <v>0</v>
      </c>
      <c r="T6485" s="180">
        <v>0</v>
      </c>
    </row>
    <row r="6486" spans="2:20" x14ac:dyDescent="0.3">
      <c r="B6486" s="19">
        <v>6483</v>
      </c>
      <c r="C6486" s="179">
        <v>0</v>
      </c>
      <c r="D6486" s="179">
        <v>0</v>
      </c>
      <c r="E6486" s="179">
        <v>483910.1906108908</v>
      </c>
      <c r="F6486" s="179">
        <v>0</v>
      </c>
      <c r="G6486" s="179">
        <v>0</v>
      </c>
      <c r="H6486" s="179">
        <v>17204.688576566776</v>
      </c>
      <c r="I6486" s="179">
        <v>0</v>
      </c>
      <c r="J6486" s="179">
        <v>0</v>
      </c>
      <c r="K6486" s="179">
        <v>0</v>
      </c>
      <c r="L6486" s="179">
        <v>0</v>
      </c>
      <c r="M6486" s="179">
        <v>127090.56804013166</v>
      </c>
      <c r="N6486" s="179">
        <v>0</v>
      </c>
      <c r="O6486" s="179">
        <v>0</v>
      </c>
      <c r="P6486" s="179">
        <v>0</v>
      </c>
      <c r="Q6486" s="179">
        <v>0</v>
      </c>
      <c r="R6486" s="180">
        <v>0</v>
      </c>
      <c r="S6486" s="180">
        <v>0</v>
      </c>
      <c r="T6486" s="180">
        <v>0</v>
      </c>
    </row>
    <row r="6487" spans="2:20" x14ac:dyDescent="0.3">
      <c r="B6487" s="19">
        <v>6484</v>
      </c>
      <c r="C6487" s="179">
        <v>0</v>
      </c>
      <c r="D6487" s="179">
        <v>0</v>
      </c>
      <c r="E6487" s="179">
        <v>70341.383966214707</v>
      </c>
      <c r="F6487" s="179">
        <v>0</v>
      </c>
      <c r="G6487" s="179">
        <v>0</v>
      </c>
      <c r="H6487" s="179">
        <v>135605.50639515626</v>
      </c>
      <c r="I6487" s="179">
        <v>0</v>
      </c>
      <c r="J6487" s="179">
        <v>0</v>
      </c>
      <c r="K6487" s="179">
        <v>0</v>
      </c>
      <c r="L6487" s="179">
        <v>0</v>
      </c>
      <c r="M6487" s="179">
        <v>243547.95594487665</v>
      </c>
      <c r="N6487" s="179">
        <v>0</v>
      </c>
      <c r="O6487" s="179">
        <v>0</v>
      </c>
      <c r="P6487" s="179">
        <v>0</v>
      </c>
      <c r="Q6487" s="179">
        <v>0</v>
      </c>
      <c r="R6487" s="180">
        <v>0</v>
      </c>
      <c r="S6487" s="180">
        <v>0</v>
      </c>
      <c r="T6487" s="180">
        <v>0</v>
      </c>
    </row>
    <row r="6488" spans="2:20" x14ac:dyDescent="0.3">
      <c r="B6488" s="19">
        <v>6485</v>
      </c>
      <c r="C6488" s="179">
        <v>0</v>
      </c>
      <c r="D6488" s="179">
        <v>0</v>
      </c>
      <c r="E6488" s="179">
        <v>196828.49084168515</v>
      </c>
      <c r="F6488" s="179">
        <v>0</v>
      </c>
      <c r="G6488" s="179">
        <v>0</v>
      </c>
      <c r="H6488" s="179">
        <v>59176.9182147186</v>
      </c>
      <c r="I6488" s="179">
        <v>0</v>
      </c>
      <c r="J6488" s="179">
        <v>0</v>
      </c>
      <c r="K6488" s="179">
        <v>0</v>
      </c>
      <c r="L6488" s="179">
        <v>0</v>
      </c>
      <c r="M6488" s="179">
        <v>12343.818182930198</v>
      </c>
      <c r="N6488" s="179">
        <v>0</v>
      </c>
      <c r="O6488" s="179">
        <v>0</v>
      </c>
      <c r="P6488" s="179">
        <v>0</v>
      </c>
      <c r="Q6488" s="179">
        <v>0</v>
      </c>
      <c r="R6488" s="180">
        <v>0</v>
      </c>
      <c r="S6488" s="180">
        <v>0</v>
      </c>
      <c r="T6488" s="180">
        <v>0</v>
      </c>
    </row>
    <row r="6489" spans="2:20" x14ac:dyDescent="0.3">
      <c r="B6489" s="19">
        <v>6486</v>
      </c>
      <c r="C6489" s="179">
        <v>0</v>
      </c>
      <c r="D6489" s="179">
        <v>0</v>
      </c>
      <c r="E6489" s="179">
        <v>25731.92129599219</v>
      </c>
      <c r="F6489" s="179">
        <v>0</v>
      </c>
      <c r="G6489" s="179">
        <v>0</v>
      </c>
      <c r="H6489" s="179">
        <v>4193.0292515913952</v>
      </c>
      <c r="I6489" s="179">
        <v>0</v>
      </c>
      <c r="J6489" s="179">
        <v>0</v>
      </c>
      <c r="K6489" s="179">
        <v>0</v>
      </c>
      <c r="L6489" s="179">
        <v>0</v>
      </c>
      <c r="M6489" s="179">
        <v>45779.744970042826</v>
      </c>
      <c r="N6489" s="179">
        <v>0</v>
      </c>
      <c r="O6489" s="179">
        <v>0</v>
      </c>
      <c r="P6489" s="179">
        <v>0</v>
      </c>
      <c r="Q6489" s="179">
        <v>0</v>
      </c>
      <c r="R6489" s="180">
        <v>0</v>
      </c>
      <c r="S6489" s="180">
        <v>0</v>
      </c>
      <c r="T6489" s="180">
        <v>0</v>
      </c>
    </row>
    <row r="6490" spans="2:20" x14ac:dyDescent="0.3">
      <c r="B6490" s="19">
        <v>6487</v>
      </c>
      <c r="C6490" s="179">
        <v>0</v>
      </c>
      <c r="D6490" s="179">
        <v>0</v>
      </c>
      <c r="E6490" s="179">
        <v>689904.90290978504</v>
      </c>
      <c r="F6490" s="179">
        <v>0</v>
      </c>
      <c r="G6490" s="179">
        <v>0</v>
      </c>
      <c r="H6490" s="179">
        <v>74320.902885007643</v>
      </c>
      <c r="I6490" s="179">
        <v>0</v>
      </c>
      <c r="J6490" s="179">
        <v>0</v>
      </c>
      <c r="K6490" s="179">
        <v>0</v>
      </c>
      <c r="L6490" s="179">
        <v>0</v>
      </c>
      <c r="M6490" s="179">
        <v>6770.9132459209441</v>
      </c>
      <c r="N6490" s="179">
        <v>0</v>
      </c>
      <c r="O6490" s="179">
        <v>0</v>
      </c>
      <c r="P6490" s="179">
        <v>0</v>
      </c>
      <c r="Q6490" s="179">
        <v>0</v>
      </c>
      <c r="R6490" s="180">
        <v>0</v>
      </c>
      <c r="S6490" s="180">
        <v>0</v>
      </c>
      <c r="T6490" s="180">
        <v>0</v>
      </c>
    </row>
    <row r="6491" spans="2:20" x14ac:dyDescent="0.3">
      <c r="B6491" s="19">
        <v>6488</v>
      </c>
      <c r="C6491" s="179">
        <v>0</v>
      </c>
      <c r="D6491" s="179">
        <v>0</v>
      </c>
      <c r="E6491" s="179">
        <v>109327.00439068911</v>
      </c>
      <c r="F6491" s="179">
        <v>0</v>
      </c>
      <c r="G6491" s="179">
        <v>0</v>
      </c>
      <c r="H6491" s="179">
        <v>38124.582802837009</v>
      </c>
      <c r="I6491" s="179">
        <v>0</v>
      </c>
      <c r="J6491" s="179">
        <v>0</v>
      </c>
      <c r="K6491" s="179">
        <v>0</v>
      </c>
      <c r="L6491" s="179">
        <v>0</v>
      </c>
      <c r="M6491" s="179">
        <v>561736.37827551947</v>
      </c>
      <c r="N6491" s="179">
        <v>0</v>
      </c>
      <c r="O6491" s="179">
        <v>0</v>
      </c>
      <c r="P6491" s="179">
        <v>0</v>
      </c>
      <c r="Q6491" s="179">
        <v>0</v>
      </c>
      <c r="R6491" s="180">
        <v>0</v>
      </c>
      <c r="S6491" s="180">
        <v>0</v>
      </c>
      <c r="T6491" s="180">
        <v>0</v>
      </c>
    </row>
    <row r="6492" spans="2:20" x14ac:dyDescent="0.3">
      <c r="B6492" s="19">
        <v>6489</v>
      </c>
      <c r="C6492" s="179">
        <v>0</v>
      </c>
      <c r="D6492" s="179">
        <v>0</v>
      </c>
      <c r="E6492" s="179">
        <v>1402467.5855571388</v>
      </c>
      <c r="F6492" s="179">
        <v>0</v>
      </c>
      <c r="G6492" s="179">
        <v>0</v>
      </c>
      <c r="H6492" s="179">
        <v>36677.698268776774</v>
      </c>
      <c r="I6492" s="179">
        <v>0</v>
      </c>
      <c r="J6492" s="179">
        <v>0</v>
      </c>
      <c r="K6492" s="179">
        <v>0</v>
      </c>
      <c r="L6492" s="179">
        <v>0</v>
      </c>
      <c r="M6492" s="179">
        <v>53448.401447623743</v>
      </c>
      <c r="N6492" s="179">
        <v>0</v>
      </c>
      <c r="O6492" s="179">
        <v>0</v>
      </c>
      <c r="P6492" s="179">
        <v>0</v>
      </c>
      <c r="Q6492" s="179">
        <v>0</v>
      </c>
      <c r="R6492" s="180">
        <v>0</v>
      </c>
      <c r="S6492" s="180">
        <v>0</v>
      </c>
      <c r="T6492" s="180">
        <v>0</v>
      </c>
    </row>
    <row r="6493" spans="2:20" x14ac:dyDescent="0.3">
      <c r="B6493" s="19">
        <v>6490</v>
      </c>
      <c r="C6493" s="179">
        <v>0</v>
      </c>
      <c r="D6493" s="179">
        <v>0</v>
      </c>
      <c r="E6493" s="179">
        <v>5122.7503533753688</v>
      </c>
      <c r="F6493" s="179">
        <v>0</v>
      </c>
      <c r="G6493" s="179">
        <v>0</v>
      </c>
      <c r="H6493" s="179">
        <v>41964.37492917879</v>
      </c>
      <c r="I6493" s="179">
        <v>0</v>
      </c>
      <c r="J6493" s="179">
        <v>0</v>
      </c>
      <c r="K6493" s="179">
        <v>0</v>
      </c>
      <c r="L6493" s="179">
        <v>0</v>
      </c>
      <c r="M6493" s="179">
        <v>58916.656930877063</v>
      </c>
      <c r="N6493" s="179">
        <v>0</v>
      </c>
      <c r="O6493" s="179">
        <v>0</v>
      </c>
      <c r="P6493" s="179">
        <v>0</v>
      </c>
      <c r="Q6493" s="179">
        <v>0</v>
      </c>
      <c r="R6493" s="180">
        <v>0</v>
      </c>
      <c r="S6493" s="180">
        <v>0</v>
      </c>
      <c r="T6493" s="180">
        <v>0</v>
      </c>
    </row>
    <row r="6494" spans="2:20" x14ac:dyDescent="0.3">
      <c r="B6494" s="19">
        <v>6491</v>
      </c>
      <c r="C6494" s="179">
        <v>0</v>
      </c>
      <c r="D6494" s="179">
        <v>0</v>
      </c>
      <c r="E6494" s="179">
        <v>397824.00688312389</v>
      </c>
      <c r="F6494" s="179">
        <v>0</v>
      </c>
      <c r="G6494" s="179">
        <v>0</v>
      </c>
      <c r="H6494" s="179">
        <v>6108.2405041688735</v>
      </c>
      <c r="I6494" s="179">
        <v>0</v>
      </c>
      <c r="J6494" s="179">
        <v>0</v>
      </c>
      <c r="K6494" s="179">
        <v>0</v>
      </c>
      <c r="L6494" s="179">
        <v>0</v>
      </c>
      <c r="M6494" s="179">
        <v>98739.453597254207</v>
      </c>
      <c r="N6494" s="179">
        <v>0</v>
      </c>
      <c r="O6494" s="179">
        <v>0</v>
      </c>
      <c r="P6494" s="179">
        <v>0</v>
      </c>
      <c r="Q6494" s="179">
        <v>0</v>
      </c>
      <c r="R6494" s="180">
        <v>0</v>
      </c>
      <c r="S6494" s="180">
        <v>0</v>
      </c>
      <c r="T6494" s="180">
        <v>0</v>
      </c>
    </row>
    <row r="6495" spans="2:20" x14ac:dyDescent="0.3">
      <c r="B6495" s="19">
        <v>6492</v>
      </c>
      <c r="C6495" s="179">
        <v>0</v>
      </c>
      <c r="D6495" s="179">
        <v>0</v>
      </c>
      <c r="E6495" s="179">
        <v>12901.213694516191</v>
      </c>
      <c r="F6495" s="179">
        <v>0</v>
      </c>
      <c r="G6495" s="179">
        <v>0</v>
      </c>
      <c r="H6495" s="179">
        <v>1456087.9108438902</v>
      </c>
      <c r="I6495" s="179">
        <v>0</v>
      </c>
      <c r="J6495" s="179">
        <v>0</v>
      </c>
      <c r="K6495" s="179">
        <v>0</v>
      </c>
      <c r="L6495" s="179">
        <v>0</v>
      </c>
      <c r="M6495" s="179">
        <v>11892.98829757557</v>
      </c>
      <c r="N6495" s="179">
        <v>0</v>
      </c>
      <c r="O6495" s="179">
        <v>0</v>
      </c>
      <c r="P6495" s="179">
        <v>0</v>
      </c>
      <c r="Q6495" s="179">
        <v>0</v>
      </c>
      <c r="R6495" s="180">
        <v>0</v>
      </c>
      <c r="S6495" s="180">
        <v>0</v>
      </c>
      <c r="T6495" s="180">
        <v>0</v>
      </c>
    </row>
    <row r="6496" spans="2:20" x14ac:dyDescent="0.3">
      <c r="B6496" s="19">
        <v>6493</v>
      </c>
      <c r="C6496" s="179">
        <v>0</v>
      </c>
      <c r="D6496" s="179">
        <v>0</v>
      </c>
      <c r="E6496" s="179">
        <v>123431.82464135175</v>
      </c>
      <c r="F6496" s="179">
        <v>0</v>
      </c>
      <c r="G6496" s="179">
        <v>0</v>
      </c>
      <c r="H6496" s="179">
        <v>65518.842943949392</v>
      </c>
      <c r="I6496" s="179">
        <v>0</v>
      </c>
      <c r="J6496" s="179">
        <v>0</v>
      </c>
      <c r="K6496" s="179">
        <v>0</v>
      </c>
      <c r="L6496" s="179">
        <v>0</v>
      </c>
      <c r="M6496" s="179">
        <v>91412.922887905137</v>
      </c>
      <c r="N6496" s="179">
        <v>0</v>
      </c>
      <c r="O6496" s="179">
        <v>0</v>
      </c>
      <c r="P6496" s="179">
        <v>0</v>
      </c>
      <c r="Q6496" s="179">
        <v>0</v>
      </c>
      <c r="R6496" s="180">
        <v>0</v>
      </c>
      <c r="S6496" s="180">
        <v>0</v>
      </c>
      <c r="T6496" s="180">
        <v>0</v>
      </c>
    </row>
    <row r="6497" spans="2:20" x14ac:dyDescent="0.3">
      <c r="B6497" s="19">
        <v>6494</v>
      </c>
      <c r="C6497" s="179">
        <v>0</v>
      </c>
      <c r="D6497" s="179">
        <v>0</v>
      </c>
      <c r="E6497" s="179">
        <v>112003.2270190709</v>
      </c>
      <c r="F6497" s="179">
        <v>0</v>
      </c>
      <c r="G6497" s="179">
        <v>0</v>
      </c>
      <c r="H6497" s="179">
        <v>43931.900080133943</v>
      </c>
      <c r="I6497" s="179">
        <v>0</v>
      </c>
      <c r="J6497" s="179">
        <v>0</v>
      </c>
      <c r="K6497" s="179">
        <v>0</v>
      </c>
      <c r="L6497" s="179">
        <v>0</v>
      </c>
      <c r="M6497" s="179">
        <v>112142.40287237643</v>
      </c>
      <c r="N6497" s="179">
        <v>0</v>
      </c>
      <c r="O6497" s="179">
        <v>0</v>
      </c>
      <c r="P6497" s="179">
        <v>0</v>
      </c>
      <c r="Q6497" s="179">
        <v>0</v>
      </c>
      <c r="R6497" s="180">
        <v>0</v>
      </c>
      <c r="S6497" s="180">
        <v>0</v>
      </c>
      <c r="T6497" s="180">
        <v>0</v>
      </c>
    </row>
    <row r="6498" spans="2:20" x14ac:dyDescent="0.3">
      <c r="B6498" s="19">
        <v>6495</v>
      </c>
      <c r="C6498" s="179">
        <v>0</v>
      </c>
      <c r="D6498" s="179">
        <v>0</v>
      </c>
      <c r="E6498" s="179">
        <v>60507.966490804058</v>
      </c>
      <c r="F6498" s="179">
        <v>0</v>
      </c>
      <c r="G6498" s="179">
        <v>0</v>
      </c>
      <c r="H6498" s="179">
        <v>29574.246718093375</v>
      </c>
      <c r="I6498" s="179">
        <v>0</v>
      </c>
      <c r="J6498" s="179">
        <v>0</v>
      </c>
      <c r="K6498" s="179">
        <v>0</v>
      </c>
      <c r="L6498" s="179">
        <v>0</v>
      </c>
      <c r="M6498" s="179">
        <v>135110.15969426621</v>
      </c>
      <c r="N6498" s="179">
        <v>0</v>
      </c>
      <c r="O6498" s="179">
        <v>0</v>
      </c>
      <c r="P6498" s="179">
        <v>0</v>
      </c>
      <c r="Q6498" s="179">
        <v>0</v>
      </c>
      <c r="R6498" s="180">
        <v>0</v>
      </c>
      <c r="S6498" s="180">
        <v>0</v>
      </c>
      <c r="T6498" s="180">
        <v>0</v>
      </c>
    </row>
    <row r="6499" spans="2:20" x14ac:dyDescent="0.3">
      <c r="B6499" s="19">
        <v>6496</v>
      </c>
      <c r="C6499" s="179">
        <v>0</v>
      </c>
      <c r="D6499" s="179">
        <v>0</v>
      </c>
      <c r="E6499" s="179">
        <v>188610.76562634142</v>
      </c>
      <c r="F6499" s="179">
        <v>0</v>
      </c>
      <c r="G6499" s="179">
        <v>0</v>
      </c>
      <c r="H6499" s="179">
        <v>39658.855566638566</v>
      </c>
      <c r="I6499" s="179">
        <v>0</v>
      </c>
      <c r="J6499" s="179">
        <v>0</v>
      </c>
      <c r="K6499" s="179">
        <v>0</v>
      </c>
      <c r="L6499" s="179">
        <v>0</v>
      </c>
      <c r="M6499" s="179">
        <v>6383.1259047903204</v>
      </c>
      <c r="N6499" s="179">
        <v>0</v>
      </c>
      <c r="O6499" s="179">
        <v>0</v>
      </c>
      <c r="P6499" s="179">
        <v>0</v>
      </c>
      <c r="Q6499" s="179">
        <v>0</v>
      </c>
      <c r="R6499" s="180">
        <v>0</v>
      </c>
      <c r="S6499" s="180">
        <v>0</v>
      </c>
      <c r="T6499" s="180">
        <v>0</v>
      </c>
    </row>
    <row r="6500" spans="2:20" x14ac:dyDescent="0.3">
      <c r="B6500" s="19">
        <v>6497</v>
      </c>
      <c r="C6500" s="179">
        <v>0</v>
      </c>
      <c r="D6500" s="179">
        <v>0</v>
      </c>
      <c r="E6500" s="179">
        <v>116319.81016532534</v>
      </c>
      <c r="F6500" s="179">
        <v>0</v>
      </c>
      <c r="G6500" s="179">
        <v>0</v>
      </c>
      <c r="H6500" s="179">
        <v>193749.56401369919</v>
      </c>
      <c r="I6500" s="179">
        <v>0</v>
      </c>
      <c r="J6500" s="179">
        <v>0</v>
      </c>
      <c r="K6500" s="179">
        <v>0</v>
      </c>
      <c r="L6500" s="179">
        <v>0</v>
      </c>
      <c r="M6500" s="179">
        <v>43312.618377325278</v>
      </c>
      <c r="N6500" s="179">
        <v>0</v>
      </c>
      <c r="O6500" s="179">
        <v>0</v>
      </c>
      <c r="P6500" s="179">
        <v>0</v>
      </c>
      <c r="Q6500" s="179">
        <v>0</v>
      </c>
      <c r="R6500" s="180">
        <v>0</v>
      </c>
      <c r="S6500" s="180">
        <v>0</v>
      </c>
      <c r="T6500" s="180">
        <v>0</v>
      </c>
    </row>
    <row r="6501" spans="2:20" x14ac:dyDescent="0.3">
      <c r="B6501" s="19">
        <v>6498</v>
      </c>
      <c r="C6501" s="179">
        <v>0</v>
      </c>
      <c r="D6501" s="179">
        <v>0</v>
      </c>
      <c r="E6501" s="179">
        <v>743467.68726417283</v>
      </c>
      <c r="F6501" s="179">
        <v>0</v>
      </c>
      <c r="G6501" s="179">
        <v>0</v>
      </c>
      <c r="H6501" s="179">
        <v>17283.871791236077</v>
      </c>
      <c r="I6501" s="179">
        <v>0</v>
      </c>
      <c r="J6501" s="179">
        <v>0</v>
      </c>
      <c r="K6501" s="179">
        <v>0</v>
      </c>
      <c r="L6501" s="179">
        <v>0</v>
      </c>
      <c r="M6501" s="179">
        <v>46833.022804744192</v>
      </c>
      <c r="N6501" s="179">
        <v>0</v>
      </c>
      <c r="O6501" s="179">
        <v>0</v>
      </c>
      <c r="P6501" s="179">
        <v>0</v>
      </c>
      <c r="Q6501" s="179">
        <v>0</v>
      </c>
      <c r="R6501" s="180">
        <v>0</v>
      </c>
      <c r="S6501" s="180">
        <v>0</v>
      </c>
      <c r="T6501" s="180">
        <v>0</v>
      </c>
    </row>
    <row r="6502" spans="2:20" x14ac:dyDescent="0.3">
      <c r="B6502" s="19">
        <v>6499</v>
      </c>
      <c r="C6502" s="179">
        <v>0</v>
      </c>
      <c r="D6502" s="179">
        <v>0</v>
      </c>
      <c r="E6502" s="179">
        <v>28785.52492143551</v>
      </c>
      <c r="F6502" s="179">
        <v>0</v>
      </c>
      <c r="G6502" s="179">
        <v>0</v>
      </c>
      <c r="H6502" s="179">
        <v>99937.628466173337</v>
      </c>
      <c r="I6502" s="179">
        <v>0</v>
      </c>
      <c r="J6502" s="179">
        <v>0</v>
      </c>
      <c r="K6502" s="179">
        <v>0</v>
      </c>
      <c r="L6502" s="179">
        <v>0</v>
      </c>
      <c r="M6502" s="179">
        <v>1306.6402390592307</v>
      </c>
      <c r="N6502" s="179">
        <v>0</v>
      </c>
      <c r="O6502" s="179">
        <v>0</v>
      </c>
      <c r="P6502" s="179">
        <v>0</v>
      </c>
      <c r="Q6502" s="179">
        <v>0</v>
      </c>
      <c r="R6502" s="180">
        <v>0</v>
      </c>
      <c r="S6502" s="180">
        <v>0</v>
      </c>
      <c r="T6502" s="180">
        <v>0</v>
      </c>
    </row>
    <row r="6503" spans="2:20" x14ac:dyDescent="0.3">
      <c r="B6503" s="19">
        <v>6500</v>
      </c>
      <c r="C6503" s="179">
        <v>1</v>
      </c>
      <c r="D6503" s="179">
        <v>161759.48487032636</v>
      </c>
      <c r="E6503" s="179">
        <v>67412.107739211817</v>
      </c>
      <c r="F6503" s="179">
        <v>1</v>
      </c>
      <c r="G6503" s="179">
        <v>125182.6213120187</v>
      </c>
      <c r="H6503" s="179">
        <v>7785.0892663491522</v>
      </c>
      <c r="I6503" s="179">
        <v>0</v>
      </c>
      <c r="J6503" s="179">
        <v>0</v>
      </c>
      <c r="K6503" s="179">
        <v>0</v>
      </c>
      <c r="L6503" s="179">
        <v>0</v>
      </c>
      <c r="M6503" s="179">
        <v>42585.070777611014</v>
      </c>
      <c r="N6503" s="179">
        <v>0</v>
      </c>
      <c r="O6503" s="179">
        <v>0</v>
      </c>
      <c r="P6503" s="179">
        <v>0</v>
      </c>
      <c r="Q6503" s="179">
        <v>0</v>
      </c>
      <c r="R6503" s="180">
        <v>0</v>
      </c>
      <c r="S6503" s="180">
        <v>0</v>
      </c>
      <c r="T6503" s="180">
        <v>161759.48487032636</v>
      </c>
    </row>
    <row r="6504" spans="2:20" x14ac:dyDescent="0.3">
      <c r="B6504" s="19">
        <v>6501</v>
      </c>
      <c r="C6504" s="179">
        <v>0</v>
      </c>
      <c r="D6504" s="179">
        <v>0</v>
      </c>
      <c r="E6504" s="179">
        <v>43409.095559161447</v>
      </c>
      <c r="F6504" s="179">
        <v>0</v>
      </c>
      <c r="G6504" s="179">
        <v>0</v>
      </c>
      <c r="H6504" s="179">
        <v>109118.29965786767</v>
      </c>
      <c r="I6504" s="179">
        <v>0</v>
      </c>
      <c r="J6504" s="179">
        <v>0</v>
      </c>
      <c r="K6504" s="179">
        <v>0</v>
      </c>
      <c r="L6504" s="179">
        <v>0</v>
      </c>
      <c r="M6504" s="179">
        <v>188838.21762371529</v>
      </c>
      <c r="N6504" s="179">
        <v>0</v>
      </c>
      <c r="O6504" s="179">
        <v>0</v>
      </c>
      <c r="P6504" s="179">
        <v>0</v>
      </c>
      <c r="Q6504" s="179">
        <v>0</v>
      </c>
      <c r="R6504" s="180">
        <v>0</v>
      </c>
      <c r="S6504" s="180">
        <v>0</v>
      </c>
      <c r="T6504" s="180">
        <v>0</v>
      </c>
    </row>
    <row r="6505" spans="2:20" x14ac:dyDescent="0.3">
      <c r="B6505" s="19">
        <v>6502</v>
      </c>
      <c r="C6505" s="179">
        <v>0</v>
      </c>
      <c r="D6505" s="179">
        <v>0</v>
      </c>
      <c r="E6505" s="179">
        <v>855331.44162141054</v>
      </c>
      <c r="F6505" s="179">
        <v>0</v>
      </c>
      <c r="G6505" s="179">
        <v>0</v>
      </c>
      <c r="H6505" s="179">
        <v>31357.625535865063</v>
      </c>
      <c r="I6505" s="179">
        <v>0</v>
      </c>
      <c r="J6505" s="179">
        <v>0</v>
      </c>
      <c r="K6505" s="179">
        <v>0</v>
      </c>
      <c r="L6505" s="179">
        <v>0</v>
      </c>
      <c r="M6505" s="179">
        <v>30686.213783295076</v>
      </c>
      <c r="N6505" s="179">
        <v>0</v>
      </c>
      <c r="O6505" s="179">
        <v>0</v>
      </c>
      <c r="P6505" s="179">
        <v>0</v>
      </c>
      <c r="Q6505" s="179">
        <v>0</v>
      </c>
      <c r="R6505" s="180">
        <v>0</v>
      </c>
      <c r="S6505" s="180">
        <v>0</v>
      </c>
      <c r="T6505" s="180">
        <v>0</v>
      </c>
    </row>
    <row r="6506" spans="2:20" x14ac:dyDescent="0.3">
      <c r="B6506" s="19">
        <v>6503</v>
      </c>
      <c r="C6506" s="179">
        <v>0</v>
      </c>
      <c r="D6506" s="179">
        <v>0</v>
      </c>
      <c r="E6506" s="179">
        <v>22448.352945805298</v>
      </c>
      <c r="F6506" s="179">
        <v>0</v>
      </c>
      <c r="G6506" s="179">
        <v>0</v>
      </c>
      <c r="H6506" s="179">
        <v>164419.39661414316</v>
      </c>
      <c r="I6506" s="179">
        <v>0</v>
      </c>
      <c r="J6506" s="179">
        <v>0</v>
      </c>
      <c r="K6506" s="179">
        <v>0</v>
      </c>
      <c r="L6506" s="179">
        <v>0</v>
      </c>
      <c r="M6506" s="179">
        <v>285713.11563873605</v>
      </c>
      <c r="N6506" s="179">
        <v>0</v>
      </c>
      <c r="O6506" s="179">
        <v>0</v>
      </c>
      <c r="P6506" s="179">
        <v>0</v>
      </c>
      <c r="Q6506" s="179">
        <v>0</v>
      </c>
      <c r="R6506" s="180">
        <v>0</v>
      </c>
      <c r="S6506" s="180">
        <v>0</v>
      </c>
      <c r="T6506" s="180">
        <v>0</v>
      </c>
    </row>
    <row r="6507" spans="2:20" x14ac:dyDescent="0.3">
      <c r="B6507" s="19">
        <v>6504</v>
      </c>
      <c r="C6507" s="179">
        <v>1</v>
      </c>
      <c r="D6507" s="179">
        <v>140315.06313318631</v>
      </c>
      <c r="E6507" s="179">
        <v>7255.5485282074615</v>
      </c>
      <c r="F6507" s="179">
        <v>0</v>
      </c>
      <c r="G6507" s="179">
        <v>0</v>
      </c>
      <c r="H6507" s="179">
        <v>56060.323285665778</v>
      </c>
      <c r="I6507" s="179">
        <v>0</v>
      </c>
      <c r="J6507" s="179">
        <v>0</v>
      </c>
      <c r="K6507" s="179">
        <v>0</v>
      </c>
      <c r="L6507" s="179">
        <v>0</v>
      </c>
      <c r="M6507" s="179">
        <v>12398.125154803733</v>
      </c>
      <c r="N6507" s="179">
        <v>0</v>
      </c>
      <c r="O6507" s="179">
        <v>0</v>
      </c>
      <c r="P6507" s="179">
        <v>0</v>
      </c>
      <c r="Q6507" s="179">
        <v>0</v>
      </c>
      <c r="R6507" s="180">
        <v>0</v>
      </c>
      <c r="S6507" s="180">
        <v>0</v>
      </c>
      <c r="T6507" s="180">
        <v>140315.06313318631</v>
      </c>
    </row>
    <row r="6508" spans="2:20" x14ac:dyDescent="0.3">
      <c r="B6508" s="19">
        <v>6505</v>
      </c>
      <c r="C6508" s="179">
        <v>0</v>
      </c>
      <c r="D6508" s="179">
        <v>0</v>
      </c>
      <c r="E6508" s="179">
        <v>52775.99069852235</v>
      </c>
      <c r="F6508" s="179">
        <v>0</v>
      </c>
      <c r="G6508" s="179">
        <v>0</v>
      </c>
      <c r="H6508" s="179">
        <v>274656.9296692349</v>
      </c>
      <c r="I6508" s="179">
        <v>0</v>
      </c>
      <c r="J6508" s="179">
        <v>0</v>
      </c>
      <c r="K6508" s="179">
        <v>0</v>
      </c>
      <c r="L6508" s="179">
        <v>0</v>
      </c>
      <c r="M6508" s="179">
        <v>133422.07815803814</v>
      </c>
      <c r="N6508" s="179">
        <v>0</v>
      </c>
      <c r="O6508" s="179">
        <v>0</v>
      </c>
      <c r="P6508" s="179">
        <v>0</v>
      </c>
      <c r="Q6508" s="179">
        <v>0</v>
      </c>
      <c r="R6508" s="180">
        <v>0</v>
      </c>
      <c r="S6508" s="180">
        <v>0</v>
      </c>
      <c r="T6508" s="180">
        <v>0</v>
      </c>
    </row>
    <row r="6509" spans="2:20" x14ac:dyDescent="0.3">
      <c r="B6509" s="19">
        <v>6506</v>
      </c>
      <c r="C6509" s="179">
        <v>0</v>
      </c>
      <c r="D6509" s="179">
        <v>0</v>
      </c>
      <c r="E6509" s="179">
        <v>28515.85016760751</v>
      </c>
      <c r="F6509" s="179">
        <v>0</v>
      </c>
      <c r="G6509" s="179">
        <v>0</v>
      </c>
      <c r="H6509" s="179">
        <v>31663.406542824963</v>
      </c>
      <c r="I6509" s="179">
        <v>0</v>
      </c>
      <c r="J6509" s="179">
        <v>0</v>
      </c>
      <c r="K6509" s="179">
        <v>0</v>
      </c>
      <c r="L6509" s="179">
        <v>0</v>
      </c>
      <c r="M6509" s="179">
        <v>45640.770578873933</v>
      </c>
      <c r="N6509" s="179">
        <v>0</v>
      </c>
      <c r="O6509" s="179">
        <v>0</v>
      </c>
      <c r="P6509" s="179">
        <v>0</v>
      </c>
      <c r="Q6509" s="179">
        <v>0</v>
      </c>
      <c r="R6509" s="180">
        <v>0</v>
      </c>
      <c r="S6509" s="180">
        <v>0</v>
      </c>
      <c r="T6509" s="180">
        <v>0</v>
      </c>
    </row>
    <row r="6510" spans="2:20" x14ac:dyDescent="0.3">
      <c r="B6510" s="19">
        <v>6507</v>
      </c>
      <c r="C6510" s="179">
        <v>0</v>
      </c>
      <c r="D6510" s="179">
        <v>0</v>
      </c>
      <c r="E6510" s="179">
        <v>35368.411240590183</v>
      </c>
      <c r="F6510" s="179">
        <v>0</v>
      </c>
      <c r="G6510" s="179">
        <v>0</v>
      </c>
      <c r="H6510" s="179">
        <v>56288.249275298142</v>
      </c>
      <c r="I6510" s="179">
        <v>0</v>
      </c>
      <c r="J6510" s="179">
        <v>0</v>
      </c>
      <c r="K6510" s="179">
        <v>0</v>
      </c>
      <c r="L6510" s="179">
        <v>0</v>
      </c>
      <c r="M6510" s="179">
        <v>36034.347159984463</v>
      </c>
      <c r="N6510" s="179">
        <v>0</v>
      </c>
      <c r="O6510" s="179">
        <v>0</v>
      </c>
      <c r="P6510" s="179">
        <v>0</v>
      </c>
      <c r="Q6510" s="179">
        <v>0</v>
      </c>
      <c r="R6510" s="180">
        <v>0</v>
      </c>
      <c r="S6510" s="180">
        <v>0</v>
      </c>
      <c r="T6510" s="180">
        <v>0</v>
      </c>
    </row>
    <row r="6511" spans="2:20" x14ac:dyDescent="0.3">
      <c r="B6511" s="19">
        <v>6508</v>
      </c>
      <c r="C6511" s="179">
        <v>0</v>
      </c>
      <c r="D6511" s="179">
        <v>0</v>
      </c>
      <c r="E6511" s="179">
        <v>63703.126224656517</v>
      </c>
      <c r="F6511" s="179">
        <v>0</v>
      </c>
      <c r="G6511" s="179">
        <v>0</v>
      </c>
      <c r="H6511" s="179">
        <v>35126.867771704114</v>
      </c>
      <c r="I6511" s="179">
        <v>0</v>
      </c>
      <c r="J6511" s="179">
        <v>0</v>
      </c>
      <c r="K6511" s="179">
        <v>0</v>
      </c>
      <c r="L6511" s="179">
        <v>0</v>
      </c>
      <c r="M6511" s="179">
        <v>40870.942443819324</v>
      </c>
      <c r="N6511" s="179">
        <v>0</v>
      </c>
      <c r="O6511" s="179">
        <v>0</v>
      </c>
      <c r="P6511" s="179">
        <v>0</v>
      </c>
      <c r="Q6511" s="179">
        <v>0</v>
      </c>
      <c r="R6511" s="180">
        <v>0</v>
      </c>
      <c r="S6511" s="180">
        <v>0</v>
      </c>
      <c r="T6511" s="180">
        <v>0</v>
      </c>
    </row>
    <row r="6512" spans="2:20" x14ac:dyDescent="0.3">
      <c r="B6512" s="19">
        <v>6509</v>
      </c>
      <c r="C6512" s="179">
        <v>0</v>
      </c>
      <c r="D6512" s="179">
        <v>0</v>
      </c>
      <c r="E6512" s="179">
        <v>87536.434282945993</v>
      </c>
      <c r="F6512" s="179">
        <v>0</v>
      </c>
      <c r="G6512" s="179">
        <v>0</v>
      </c>
      <c r="H6512" s="179">
        <v>27398.741488480387</v>
      </c>
      <c r="I6512" s="179">
        <v>0</v>
      </c>
      <c r="J6512" s="179">
        <v>0</v>
      </c>
      <c r="K6512" s="179">
        <v>0</v>
      </c>
      <c r="L6512" s="179">
        <v>0</v>
      </c>
      <c r="M6512" s="179">
        <v>12971.178347347928</v>
      </c>
      <c r="N6512" s="179">
        <v>0</v>
      </c>
      <c r="O6512" s="179">
        <v>0</v>
      </c>
      <c r="P6512" s="179">
        <v>0</v>
      </c>
      <c r="Q6512" s="179">
        <v>0</v>
      </c>
      <c r="R6512" s="180">
        <v>0</v>
      </c>
      <c r="S6512" s="180">
        <v>0</v>
      </c>
      <c r="T6512" s="180">
        <v>0</v>
      </c>
    </row>
    <row r="6513" spans="2:20" x14ac:dyDescent="0.3">
      <c r="B6513" s="19">
        <v>6510</v>
      </c>
      <c r="C6513" s="179">
        <v>0</v>
      </c>
      <c r="D6513" s="179">
        <v>0</v>
      </c>
      <c r="E6513" s="179">
        <v>797551.98330528825</v>
      </c>
      <c r="F6513" s="179">
        <v>0</v>
      </c>
      <c r="G6513" s="179">
        <v>0</v>
      </c>
      <c r="H6513" s="179">
        <v>19059.011996572426</v>
      </c>
      <c r="I6513" s="179">
        <v>0</v>
      </c>
      <c r="J6513" s="179">
        <v>0</v>
      </c>
      <c r="K6513" s="179">
        <v>0</v>
      </c>
      <c r="L6513" s="179">
        <v>0</v>
      </c>
      <c r="M6513" s="179">
        <v>33028.720715705545</v>
      </c>
      <c r="N6513" s="179">
        <v>0</v>
      </c>
      <c r="O6513" s="179">
        <v>0</v>
      </c>
      <c r="P6513" s="179">
        <v>0</v>
      </c>
      <c r="Q6513" s="179">
        <v>0</v>
      </c>
      <c r="R6513" s="180">
        <v>0</v>
      </c>
      <c r="S6513" s="180">
        <v>0</v>
      </c>
      <c r="T6513" s="180">
        <v>0</v>
      </c>
    </row>
    <row r="6514" spans="2:20" x14ac:dyDescent="0.3">
      <c r="B6514" s="19">
        <v>6511</v>
      </c>
      <c r="C6514" s="179">
        <v>0</v>
      </c>
      <c r="D6514" s="179">
        <v>0</v>
      </c>
      <c r="E6514" s="179">
        <v>77581.058581529636</v>
      </c>
      <c r="F6514" s="179">
        <v>0</v>
      </c>
      <c r="G6514" s="179">
        <v>0</v>
      </c>
      <c r="H6514" s="179">
        <v>237208.90739248908</v>
      </c>
      <c r="I6514" s="179">
        <v>0</v>
      </c>
      <c r="J6514" s="179">
        <v>0</v>
      </c>
      <c r="K6514" s="179">
        <v>0</v>
      </c>
      <c r="L6514" s="179">
        <v>0</v>
      </c>
      <c r="M6514" s="179">
        <v>8446.9592760835458</v>
      </c>
      <c r="N6514" s="179">
        <v>0</v>
      </c>
      <c r="O6514" s="179">
        <v>0</v>
      </c>
      <c r="P6514" s="179">
        <v>0</v>
      </c>
      <c r="Q6514" s="179">
        <v>0</v>
      </c>
      <c r="R6514" s="180">
        <v>0</v>
      </c>
      <c r="S6514" s="180">
        <v>0</v>
      </c>
      <c r="T6514" s="180">
        <v>0</v>
      </c>
    </row>
    <row r="6515" spans="2:20" x14ac:dyDescent="0.3">
      <c r="B6515" s="19">
        <v>6512</v>
      </c>
      <c r="C6515" s="179">
        <v>0</v>
      </c>
      <c r="D6515" s="179">
        <v>0</v>
      </c>
      <c r="E6515" s="179">
        <v>268273.03220895876</v>
      </c>
      <c r="F6515" s="179">
        <v>1</v>
      </c>
      <c r="G6515" s="179">
        <v>35427.592660783885</v>
      </c>
      <c r="H6515" s="179">
        <v>29116.125708976622</v>
      </c>
      <c r="I6515" s="179">
        <v>0</v>
      </c>
      <c r="J6515" s="179">
        <v>0</v>
      </c>
      <c r="K6515" s="179">
        <v>0</v>
      </c>
      <c r="L6515" s="179">
        <v>0</v>
      </c>
      <c r="M6515" s="179">
        <v>25176.391130644584</v>
      </c>
      <c r="N6515" s="179">
        <v>0</v>
      </c>
      <c r="O6515" s="179">
        <v>0</v>
      </c>
      <c r="P6515" s="179">
        <v>0</v>
      </c>
      <c r="Q6515" s="179">
        <v>0</v>
      </c>
      <c r="R6515" s="180">
        <v>0</v>
      </c>
      <c r="S6515" s="180">
        <v>0</v>
      </c>
      <c r="T6515" s="180">
        <v>0</v>
      </c>
    </row>
    <row r="6516" spans="2:20" x14ac:dyDescent="0.3">
      <c r="B6516" s="19">
        <v>6513</v>
      </c>
      <c r="C6516" s="179">
        <v>0</v>
      </c>
      <c r="D6516" s="179">
        <v>0</v>
      </c>
      <c r="E6516" s="179">
        <v>2433.1335519329364</v>
      </c>
      <c r="F6516" s="179">
        <v>0</v>
      </c>
      <c r="G6516" s="179">
        <v>0</v>
      </c>
      <c r="H6516" s="179">
        <v>51941.109487922651</v>
      </c>
      <c r="I6516" s="179">
        <v>0</v>
      </c>
      <c r="J6516" s="179">
        <v>0</v>
      </c>
      <c r="K6516" s="179">
        <v>0</v>
      </c>
      <c r="L6516" s="179">
        <v>0</v>
      </c>
      <c r="M6516" s="179">
        <v>23153.17849233983</v>
      </c>
      <c r="N6516" s="179">
        <v>0</v>
      </c>
      <c r="O6516" s="179">
        <v>0</v>
      </c>
      <c r="P6516" s="179">
        <v>0</v>
      </c>
      <c r="Q6516" s="179">
        <v>0</v>
      </c>
      <c r="R6516" s="180">
        <v>0</v>
      </c>
      <c r="S6516" s="180">
        <v>0</v>
      </c>
      <c r="T6516" s="180">
        <v>0</v>
      </c>
    </row>
    <row r="6517" spans="2:20" x14ac:dyDescent="0.3">
      <c r="B6517" s="19">
        <v>6514</v>
      </c>
      <c r="C6517" s="179">
        <v>0</v>
      </c>
      <c r="D6517" s="179">
        <v>0</v>
      </c>
      <c r="E6517" s="179">
        <v>78970.467996683466</v>
      </c>
      <c r="F6517" s="179">
        <v>0</v>
      </c>
      <c r="G6517" s="179">
        <v>0</v>
      </c>
      <c r="H6517" s="179">
        <v>84229.062350459237</v>
      </c>
      <c r="I6517" s="179">
        <v>0</v>
      </c>
      <c r="J6517" s="179">
        <v>0</v>
      </c>
      <c r="K6517" s="179">
        <v>0</v>
      </c>
      <c r="L6517" s="179">
        <v>0</v>
      </c>
      <c r="M6517" s="179">
        <v>61680.93378031248</v>
      </c>
      <c r="N6517" s="179">
        <v>0</v>
      </c>
      <c r="O6517" s="179">
        <v>0</v>
      </c>
      <c r="P6517" s="179">
        <v>0</v>
      </c>
      <c r="Q6517" s="179">
        <v>0</v>
      </c>
      <c r="R6517" s="180">
        <v>0</v>
      </c>
      <c r="S6517" s="180">
        <v>0</v>
      </c>
      <c r="T6517" s="180">
        <v>0</v>
      </c>
    </row>
    <row r="6518" spans="2:20" x14ac:dyDescent="0.3">
      <c r="B6518" s="19">
        <v>6515</v>
      </c>
      <c r="C6518" s="179">
        <v>0</v>
      </c>
      <c r="D6518" s="179">
        <v>0</v>
      </c>
      <c r="E6518" s="179">
        <v>13325.28672907687</v>
      </c>
      <c r="F6518" s="179">
        <v>0</v>
      </c>
      <c r="G6518" s="179">
        <v>0</v>
      </c>
      <c r="H6518" s="179">
        <v>38595.491478224249</v>
      </c>
      <c r="I6518" s="179">
        <v>0</v>
      </c>
      <c r="J6518" s="179">
        <v>0</v>
      </c>
      <c r="K6518" s="179">
        <v>0</v>
      </c>
      <c r="L6518" s="179">
        <v>0</v>
      </c>
      <c r="M6518" s="179">
        <v>24503.927203985615</v>
      </c>
      <c r="N6518" s="179">
        <v>0</v>
      </c>
      <c r="O6518" s="179">
        <v>0</v>
      </c>
      <c r="P6518" s="179">
        <v>0</v>
      </c>
      <c r="Q6518" s="179">
        <v>0</v>
      </c>
      <c r="R6518" s="180">
        <v>0</v>
      </c>
      <c r="S6518" s="180">
        <v>0</v>
      </c>
      <c r="T6518" s="180">
        <v>0</v>
      </c>
    </row>
    <row r="6519" spans="2:20" x14ac:dyDescent="0.3">
      <c r="B6519" s="19">
        <v>6516</v>
      </c>
      <c r="C6519" s="179">
        <v>0</v>
      </c>
      <c r="D6519" s="179">
        <v>0</v>
      </c>
      <c r="E6519" s="179">
        <v>863868.5995178601</v>
      </c>
      <c r="F6519" s="179">
        <v>1</v>
      </c>
      <c r="G6519" s="179">
        <v>85544.622511351423</v>
      </c>
      <c r="H6519" s="179">
        <v>20107.85370736281</v>
      </c>
      <c r="I6519" s="179">
        <v>0</v>
      </c>
      <c r="J6519" s="179">
        <v>0</v>
      </c>
      <c r="K6519" s="179">
        <v>0</v>
      </c>
      <c r="L6519" s="179">
        <v>0</v>
      </c>
      <c r="M6519" s="179">
        <v>6779.6998632559716</v>
      </c>
      <c r="N6519" s="179">
        <v>0</v>
      </c>
      <c r="O6519" s="179">
        <v>0</v>
      </c>
      <c r="P6519" s="179">
        <v>0</v>
      </c>
      <c r="Q6519" s="179">
        <v>0</v>
      </c>
      <c r="R6519" s="180">
        <v>0</v>
      </c>
      <c r="S6519" s="180">
        <v>0</v>
      </c>
      <c r="T6519" s="180">
        <v>0</v>
      </c>
    </row>
    <row r="6520" spans="2:20" x14ac:dyDescent="0.3">
      <c r="B6520" s="19">
        <v>6517</v>
      </c>
      <c r="C6520" s="179">
        <v>0</v>
      </c>
      <c r="D6520" s="179">
        <v>0</v>
      </c>
      <c r="E6520" s="179">
        <v>171096.93807977761</v>
      </c>
      <c r="F6520" s="179">
        <v>0</v>
      </c>
      <c r="G6520" s="179">
        <v>0</v>
      </c>
      <c r="H6520" s="179">
        <v>5152.3823815234255</v>
      </c>
      <c r="I6520" s="179">
        <v>0</v>
      </c>
      <c r="J6520" s="179">
        <v>0</v>
      </c>
      <c r="K6520" s="179">
        <v>0</v>
      </c>
      <c r="L6520" s="179">
        <v>0</v>
      </c>
      <c r="M6520" s="179">
        <v>1243790.0914713233</v>
      </c>
      <c r="N6520" s="179">
        <v>0</v>
      </c>
      <c r="O6520" s="179">
        <v>0</v>
      </c>
      <c r="P6520" s="179">
        <v>0</v>
      </c>
      <c r="Q6520" s="179">
        <v>0</v>
      </c>
      <c r="R6520" s="180">
        <v>0</v>
      </c>
      <c r="S6520" s="180">
        <v>0</v>
      </c>
      <c r="T6520" s="180">
        <v>0</v>
      </c>
    </row>
    <row r="6521" spans="2:20" x14ac:dyDescent="0.3">
      <c r="B6521" s="19">
        <v>6518</v>
      </c>
      <c r="C6521" s="179">
        <v>0</v>
      </c>
      <c r="D6521" s="179">
        <v>0</v>
      </c>
      <c r="E6521" s="179">
        <v>144340.36125261235</v>
      </c>
      <c r="F6521" s="179">
        <v>0</v>
      </c>
      <c r="G6521" s="179">
        <v>0</v>
      </c>
      <c r="H6521" s="179">
        <v>165283.66111394452</v>
      </c>
      <c r="I6521" s="179">
        <v>0</v>
      </c>
      <c r="J6521" s="179">
        <v>0</v>
      </c>
      <c r="K6521" s="179">
        <v>0</v>
      </c>
      <c r="L6521" s="179">
        <v>0</v>
      </c>
      <c r="M6521" s="179">
        <v>37702.820984993043</v>
      </c>
      <c r="N6521" s="179">
        <v>0</v>
      </c>
      <c r="O6521" s="179">
        <v>0</v>
      </c>
      <c r="P6521" s="179">
        <v>0</v>
      </c>
      <c r="Q6521" s="179">
        <v>0</v>
      </c>
      <c r="R6521" s="180">
        <v>0</v>
      </c>
      <c r="S6521" s="180">
        <v>0</v>
      </c>
      <c r="T6521" s="180">
        <v>0</v>
      </c>
    </row>
    <row r="6522" spans="2:20" x14ac:dyDescent="0.3">
      <c r="B6522" s="19">
        <v>6519</v>
      </c>
      <c r="C6522" s="179">
        <v>0</v>
      </c>
      <c r="D6522" s="179">
        <v>0</v>
      </c>
      <c r="E6522" s="179">
        <v>556224.78842256288</v>
      </c>
      <c r="F6522" s="179">
        <v>0</v>
      </c>
      <c r="G6522" s="179">
        <v>0</v>
      </c>
      <c r="H6522" s="179">
        <v>34544.759188277203</v>
      </c>
      <c r="I6522" s="179">
        <v>0</v>
      </c>
      <c r="J6522" s="179">
        <v>0</v>
      </c>
      <c r="K6522" s="179">
        <v>0</v>
      </c>
      <c r="L6522" s="179">
        <v>0</v>
      </c>
      <c r="M6522" s="179">
        <v>36677.698268776774</v>
      </c>
      <c r="N6522" s="179">
        <v>0</v>
      </c>
      <c r="O6522" s="179">
        <v>0</v>
      </c>
      <c r="P6522" s="179">
        <v>0</v>
      </c>
      <c r="Q6522" s="179">
        <v>0</v>
      </c>
      <c r="R6522" s="180">
        <v>0</v>
      </c>
      <c r="S6522" s="180">
        <v>0</v>
      </c>
      <c r="T6522" s="180">
        <v>0</v>
      </c>
    </row>
    <row r="6523" spans="2:20" x14ac:dyDescent="0.3">
      <c r="B6523" s="19">
        <v>6520</v>
      </c>
      <c r="C6523" s="179">
        <v>0</v>
      </c>
      <c r="D6523" s="179">
        <v>0</v>
      </c>
      <c r="E6523" s="179">
        <v>20378.140081175181</v>
      </c>
      <c r="F6523" s="179">
        <v>0</v>
      </c>
      <c r="G6523" s="179">
        <v>0</v>
      </c>
      <c r="H6523" s="179">
        <v>76444.87850972281</v>
      </c>
      <c r="I6523" s="179">
        <v>0</v>
      </c>
      <c r="J6523" s="179">
        <v>0</v>
      </c>
      <c r="K6523" s="179">
        <v>0</v>
      </c>
      <c r="L6523" s="179">
        <v>0</v>
      </c>
      <c r="M6523" s="179">
        <v>9861.7424180728649</v>
      </c>
      <c r="N6523" s="179">
        <v>0</v>
      </c>
      <c r="O6523" s="179">
        <v>0</v>
      </c>
      <c r="P6523" s="179">
        <v>0</v>
      </c>
      <c r="Q6523" s="179">
        <v>0</v>
      </c>
      <c r="R6523" s="180">
        <v>0</v>
      </c>
      <c r="S6523" s="180">
        <v>0</v>
      </c>
      <c r="T6523" s="180">
        <v>0</v>
      </c>
    </row>
    <row r="6524" spans="2:20" x14ac:dyDescent="0.3">
      <c r="B6524" s="19">
        <v>6521</v>
      </c>
      <c r="C6524" s="179">
        <v>1</v>
      </c>
      <c r="D6524" s="179">
        <v>212595.72841146486</v>
      </c>
      <c r="E6524" s="179">
        <v>107148.12109475555</v>
      </c>
      <c r="F6524" s="179">
        <v>0</v>
      </c>
      <c r="G6524" s="179">
        <v>0</v>
      </c>
      <c r="H6524" s="179">
        <v>83641.224879217974</v>
      </c>
      <c r="I6524" s="179">
        <v>0</v>
      </c>
      <c r="J6524" s="179">
        <v>0</v>
      </c>
      <c r="K6524" s="179">
        <v>0</v>
      </c>
      <c r="L6524" s="179">
        <v>0</v>
      </c>
      <c r="M6524" s="179">
        <v>143333.62702947349</v>
      </c>
      <c r="N6524" s="179">
        <v>0</v>
      </c>
      <c r="O6524" s="179">
        <v>0</v>
      </c>
      <c r="P6524" s="179">
        <v>0</v>
      </c>
      <c r="Q6524" s="179">
        <v>0</v>
      </c>
      <c r="R6524" s="180">
        <v>0</v>
      </c>
      <c r="S6524" s="180">
        <v>0</v>
      </c>
      <c r="T6524" s="180">
        <v>212595.72841146486</v>
      </c>
    </row>
    <row r="6525" spans="2:20" x14ac:dyDescent="0.3">
      <c r="B6525" s="19">
        <v>6522</v>
      </c>
      <c r="C6525" s="179">
        <v>0</v>
      </c>
      <c r="D6525" s="179">
        <v>0</v>
      </c>
      <c r="E6525" s="179">
        <v>37826.08613946016</v>
      </c>
      <c r="F6525" s="179">
        <v>0</v>
      </c>
      <c r="G6525" s="179">
        <v>0</v>
      </c>
      <c r="H6525" s="179">
        <v>15915.902465174784</v>
      </c>
      <c r="I6525" s="179">
        <v>0</v>
      </c>
      <c r="J6525" s="179">
        <v>0</v>
      </c>
      <c r="K6525" s="179">
        <v>0</v>
      </c>
      <c r="L6525" s="179">
        <v>0</v>
      </c>
      <c r="M6525" s="179">
        <v>87885.488022467674</v>
      </c>
      <c r="N6525" s="179">
        <v>0</v>
      </c>
      <c r="O6525" s="179">
        <v>0</v>
      </c>
      <c r="P6525" s="179">
        <v>0</v>
      </c>
      <c r="Q6525" s="179">
        <v>0</v>
      </c>
      <c r="R6525" s="180">
        <v>0</v>
      </c>
      <c r="S6525" s="180">
        <v>0</v>
      </c>
      <c r="T6525" s="180">
        <v>0</v>
      </c>
    </row>
    <row r="6526" spans="2:20" x14ac:dyDescent="0.3">
      <c r="B6526" s="19">
        <v>6523</v>
      </c>
      <c r="C6526" s="179">
        <v>0</v>
      </c>
      <c r="D6526" s="179">
        <v>0</v>
      </c>
      <c r="E6526" s="179">
        <v>108093.27564138462</v>
      </c>
      <c r="F6526" s="179">
        <v>0</v>
      </c>
      <c r="G6526" s="179">
        <v>0</v>
      </c>
      <c r="H6526" s="179">
        <v>978.31597987254395</v>
      </c>
      <c r="I6526" s="179">
        <v>0</v>
      </c>
      <c r="J6526" s="179">
        <v>0</v>
      </c>
      <c r="K6526" s="179">
        <v>0</v>
      </c>
      <c r="L6526" s="179">
        <v>0</v>
      </c>
      <c r="M6526" s="179">
        <v>207954.49369117749</v>
      </c>
      <c r="N6526" s="179">
        <v>0</v>
      </c>
      <c r="O6526" s="179">
        <v>0</v>
      </c>
      <c r="P6526" s="179">
        <v>0</v>
      </c>
      <c r="Q6526" s="179">
        <v>0</v>
      </c>
      <c r="R6526" s="180">
        <v>0</v>
      </c>
      <c r="S6526" s="180">
        <v>0</v>
      </c>
      <c r="T6526" s="180">
        <v>0</v>
      </c>
    </row>
    <row r="6527" spans="2:20" x14ac:dyDescent="0.3">
      <c r="B6527" s="19">
        <v>6524</v>
      </c>
      <c r="C6527" s="179">
        <v>0</v>
      </c>
      <c r="D6527" s="179">
        <v>0</v>
      </c>
      <c r="E6527" s="179">
        <v>64215.681362038857</v>
      </c>
      <c r="F6527" s="179">
        <v>0</v>
      </c>
      <c r="G6527" s="179">
        <v>0</v>
      </c>
      <c r="H6527" s="179">
        <v>13273.499148798352</v>
      </c>
      <c r="I6527" s="179">
        <v>0</v>
      </c>
      <c r="J6527" s="179">
        <v>0</v>
      </c>
      <c r="K6527" s="179">
        <v>0</v>
      </c>
      <c r="L6527" s="179">
        <v>0</v>
      </c>
      <c r="M6527" s="179">
        <v>12870.739944089029</v>
      </c>
      <c r="N6527" s="179">
        <v>0</v>
      </c>
      <c r="O6527" s="179">
        <v>0</v>
      </c>
      <c r="P6527" s="179">
        <v>0</v>
      </c>
      <c r="Q6527" s="179">
        <v>0</v>
      </c>
      <c r="R6527" s="180">
        <v>0</v>
      </c>
      <c r="S6527" s="180">
        <v>0</v>
      </c>
      <c r="T6527" s="180">
        <v>0</v>
      </c>
    </row>
    <row r="6528" spans="2:20" x14ac:dyDescent="0.3">
      <c r="B6528" s="19">
        <v>6525</v>
      </c>
      <c r="C6528" s="179">
        <v>0</v>
      </c>
      <c r="D6528" s="179">
        <v>0</v>
      </c>
      <c r="E6528" s="179">
        <v>60134.950973479121</v>
      </c>
      <c r="F6528" s="179">
        <v>0</v>
      </c>
      <c r="G6528" s="179">
        <v>0</v>
      </c>
      <c r="H6528" s="179">
        <v>41769.816560474988</v>
      </c>
      <c r="I6528" s="179">
        <v>0</v>
      </c>
      <c r="J6528" s="179">
        <v>0</v>
      </c>
      <c r="K6528" s="179">
        <v>0</v>
      </c>
      <c r="L6528" s="179">
        <v>0</v>
      </c>
      <c r="M6528" s="179">
        <v>32159.273639574516</v>
      </c>
      <c r="N6528" s="179">
        <v>0</v>
      </c>
      <c r="O6528" s="179">
        <v>0</v>
      </c>
      <c r="P6528" s="179">
        <v>0</v>
      </c>
      <c r="Q6528" s="179">
        <v>0</v>
      </c>
      <c r="R6528" s="180">
        <v>0</v>
      </c>
      <c r="S6528" s="180">
        <v>0</v>
      </c>
      <c r="T6528" s="180">
        <v>0</v>
      </c>
    </row>
    <row r="6529" spans="2:20" x14ac:dyDescent="0.3">
      <c r="B6529" s="19">
        <v>6526</v>
      </c>
      <c r="C6529" s="179">
        <v>0</v>
      </c>
      <c r="D6529" s="179">
        <v>0</v>
      </c>
      <c r="E6529" s="179">
        <v>157630.43245169029</v>
      </c>
      <c r="F6529" s="179">
        <v>0</v>
      </c>
      <c r="G6529" s="179">
        <v>0</v>
      </c>
      <c r="H6529" s="179">
        <v>590307.34070623713</v>
      </c>
      <c r="I6529" s="179">
        <v>0</v>
      </c>
      <c r="J6529" s="179">
        <v>0</v>
      </c>
      <c r="K6529" s="179">
        <v>0</v>
      </c>
      <c r="L6529" s="179">
        <v>0</v>
      </c>
      <c r="M6529" s="179">
        <v>91583.210404872909</v>
      </c>
      <c r="N6529" s="179">
        <v>0</v>
      </c>
      <c r="O6529" s="179">
        <v>0</v>
      </c>
      <c r="P6529" s="179">
        <v>0</v>
      </c>
      <c r="Q6529" s="179">
        <v>0</v>
      </c>
      <c r="R6529" s="180">
        <v>0</v>
      </c>
      <c r="S6529" s="180">
        <v>0</v>
      </c>
      <c r="T6529" s="180">
        <v>0</v>
      </c>
    </row>
    <row r="6530" spans="2:20" x14ac:dyDescent="0.3">
      <c r="B6530" s="19">
        <v>6527</v>
      </c>
      <c r="C6530" s="179">
        <v>0</v>
      </c>
      <c r="D6530" s="179">
        <v>0</v>
      </c>
      <c r="E6530" s="179">
        <v>55332.848112712629</v>
      </c>
      <c r="F6530" s="179">
        <v>0</v>
      </c>
      <c r="G6530" s="179">
        <v>0</v>
      </c>
      <c r="H6530" s="179">
        <v>48870.737055421574</v>
      </c>
      <c r="I6530" s="179">
        <v>0</v>
      </c>
      <c r="J6530" s="179">
        <v>0</v>
      </c>
      <c r="K6530" s="179">
        <v>0</v>
      </c>
      <c r="L6530" s="179">
        <v>0</v>
      </c>
      <c r="M6530" s="179">
        <v>198853.26797854062</v>
      </c>
      <c r="N6530" s="179">
        <v>0</v>
      </c>
      <c r="O6530" s="179">
        <v>0</v>
      </c>
      <c r="P6530" s="179">
        <v>0</v>
      </c>
      <c r="Q6530" s="179">
        <v>0</v>
      </c>
      <c r="R6530" s="180">
        <v>0</v>
      </c>
      <c r="S6530" s="180">
        <v>0</v>
      </c>
      <c r="T6530" s="180">
        <v>0</v>
      </c>
    </row>
    <row r="6531" spans="2:20" x14ac:dyDescent="0.3">
      <c r="B6531" s="19">
        <v>6528</v>
      </c>
      <c r="C6531" s="179">
        <v>1</v>
      </c>
      <c r="D6531" s="179">
        <v>484553.15552598587</v>
      </c>
      <c r="E6531" s="179">
        <v>265684.50730974437</v>
      </c>
      <c r="F6531" s="179">
        <v>0</v>
      </c>
      <c r="G6531" s="179">
        <v>0</v>
      </c>
      <c r="H6531" s="179">
        <v>17482.385233913232</v>
      </c>
      <c r="I6531" s="179">
        <v>0</v>
      </c>
      <c r="J6531" s="179">
        <v>0</v>
      </c>
      <c r="K6531" s="179">
        <v>660470.26942736097</v>
      </c>
      <c r="L6531" s="179">
        <v>1</v>
      </c>
      <c r="M6531" s="179">
        <v>239334.49524794324</v>
      </c>
      <c r="N6531" s="179">
        <v>60470.269427360967</v>
      </c>
      <c r="O6531" s="179">
        <v>0</v>
      </c>
      <c r="P6531" s="179">
        <v>0</v>
      </c>
      <c r="Q6531" s="179">
        <v>0</v>
      </c>
      <c r="R6531" s="180">
        <v>0</v>
      </c>
      <c r="S6531" s="180">
        <v>600000</v>
      </c>
      <c r="T6531" s="180">
        <v>484553.15552598587</v>
      </c>
    </row>
    <row r="6532" spans="2:20" x14ac:dyDescent="0.3">
      <c r="B6532" s="19">
        <v>6529</v>
      </c>
      <c r="C6532" s="179">
        <v>0</v>
      </c>
      <c r="D6532" s="179">
        <v>0</v>
      </c>
      <c r="E6532" s="179">
        <v>576202.2935400299</v>
      </c>
      <c r="F6532" s="179">
        <v>0</v>
      </c>
      <c r="G6532" s="179">
        <v>0</v>
      </c>
      <c r="H6532" s="179">
        <v>1537456.4440909096</v>
      </c>
      <c r="I6532" s="179">
        <v>0</v>
      </c>
      <c r="J6532" s="179">
        <v>0</v>
      </c>
      <c r="K6532" s="179">
        <v>0</v>
      </c>
      <c r="L6532" s="179">
        <v>0</v>
      </c>
      <c r="M6532" s="179">
        <v>875383.16325143434</v>
      </c>
      <c r="N6532" s="179">
        <v>0</v>
      </c>
      <c r="O6532" s="179">
        <v>0</v>
      </c>
      <c r="P6532" s="179">
        <v>0</v>
      </c>
      <c r="Q6532" s="179">
        <v>0</v>
      </c>
      <c r="R6532" s="180">
        <v>0</v>
      </c>
      <c r="S6532" s="180">
        <v>0</v>
      </c>
      <c r="T6532" s="180">
        <v>0</v>
      </c>
    </row>
    <row r="6533" spans="2:20" x14ac:dyDescent="0.3">
      <c r="B6533" s="19">
        <v>6530</v>
      </c>
      <c r="C6533" s="179">
        <v>0</v>
      </c>
      <c r="D6533" s="179">
        <v>0</v>
      </c>
      <c r="E6533" s="179">
        <v>418204.5661497605</v>
      </c>
      <c r="F6533" s="179">
        <v>0</v>
      </c>
      <c r="G6533" s="179">
        <v>0</v>
      </c>
      <c r="H6533" s="179">
        <v>17333.425574172401</v>
      </c>
      <c r="I6533" s="179">
        <v>0</v>
      </c>
      <c r="J6533" s="179">
        <v>0</v>
      </c>
      <c r="K6533" s="179">
        <v>0</v>
      </c>
      <c r="L6533" s="179">
        <v>0</v>
      </c>
      <c r="M6533" s="179">
        <v>73322.167915290163</v>
      </c>
      <c r="N6533" s="179">
        <v>0</v>
      </c>
      <c r="O6533" s="179">
        <v>0</v>
      </c>
      <c r="P6533" s="179">
        <v>0</v>
      </c>
      <c r="Q6533" s="179">
        <v>0</v>
      </c>
      <c r="R6533" s="180">
        <v>0</v>
      </c>
      <c r="S6533" s="180">
        <v>0</v>
      </c>
      <c r="T6533" s="180">
        <v>0</v>
      </c>
    </row>
    <row r="6534" spans="2:20" x14ac:dyDescent="0.3">
      <c r="B6534" s="19">
        <v>6531</v>
      </c>
      <c r="C6534" s="179">
        <v>0</v>
      </c>
      <c r="D6534" s="179">
        <v>0</v>
      </c>
      <c r="E6534" s="179">
        <v>123843.24428197328</v>
      </c>
      <c r="F6534" s="179">
        <v>0</v>
      </c>
      <c r="G6534" s="179">
        <v>0</v>
      </c>
      <c r="H6534" s="179">
        <v>31463.771748255782</v>
      </c>
      <c r="I6534" s="179">
        <v>0</v>
      </c>
      <c r="J6534" s="179">
        <v>0</v>
      </c>
      <c r="K6534" s="179">
        <v>0</v>
      </c>
      <c r="L6534" s="179">
        <v>0</v>
      </c>
      <c r="M6534" s="179">
        <v>104030.90926086274</v>
      </c>
      <c r="N6534" s="179">
        <v>0</v>
      </c>
      <c r="O6534" s="179">
        <v>0</v>
      </c>
      <c r="P6534" s="179">
        <v>0</v>
      </c>
      <c r="Q6534" s="179">
        <v>0</v>
      </c>
      <c r="R6534" s="180">
        <v>0</v>
      </c>
      <c r="S6534" s="180">
        <v>0</v>
      </c>
      <c r="T6534" s="180">
        <v>0</v>
      </c>
    </row>
    <row r="6535" spans="2:20" x14ac:dyDescent="0.3">
      <c r="B6535" s="19">
        <v>6532</v>
      </c>
      <c r="C6535" s="179">
        <v>0</v>
      </c>
      <c r="D6535" s="179">
        <v>0</v>
      </c>
      <c r="E6535" s="179">
        <v>261331.49378957154</v>
      </c>
      <c r="F6535" s="179">
        <v>0</v>
      </c>
      <c r="G6535" s="179">
        <v>0</v>
      </c>
      <c r="H6535" s="179">
        <v>592.99149051211998</v>
      </c>
      <c r="I6535" s="179">
        <v>0</v>
      </c>
      <c r="J6535" s="179">
        <v>0</v>
      </c>
      <c r="K6535" s="179">
        <v>0</v>
      </c>
      <c r="L6535" s="179">
        <v>0</v>
      </c>
      <c r="M6535" s="179">
        <v>1055535.895105768</v>
      </c>
      <c r="N6535" s="179">
        <v>0</v>
      </c>
      <c r="O6535" s="179">
        <v>0</v>
      </c>
      <c r="P6535" s="179">
        <v>0</v>
      </c>
      <c r="Q6535" s="179">
        <v>0</v>
      </c>
      <c r="R6535" s="180">
        <v>0</v>
      </c>
      <c r="S6535" s="180">
        <v>0</v>
      </c>
      <c r="T6535" s="180">
        <v>0</v>
      </c>
    </row>
    <row r="6536" spans="2:20" x14ac:dyDescent="0.3">
      <c r="B6536" s="19">
        <v>6533</v>
      </c>
      <c r="C6536" s="179">
        <v>0</v>
      </c>
      <c r="D6536" s="179">
        <v>0</v>
      </c>
      <c r="E6536" s="179">
        <v>19014.640622675128</v>
      </c>
      <c r="F6536" s="179">
        <v>0</v>
      </c>
      <c r="G6536" s="179">
        <v>0</v>
      </c>
      <c r="H6536" s="179">
        <v>228177.4761299667</v>
      </c>
      <c r="I6536" s="179">
        <v>0</v>
      </c>
      <c r="J6536" s="179">
        <v>0</v>
      </c>
      <c r="K6536" s="179">
        <v>0</v>
      </c>
      <c r="L6536" s="179">
        <v>0</v>
      </c>
      <c r="M6536" s="179">
        <v>6550.8808136481302</v>
      </c>
      <c r="N6536" s="179">
        <v>0</v>
      </c>
      <c r="O6536" s="179">
        <v>0</v>
      </c>
      <c r="P6536" s="179">
        <v>0</v>
      </c>
      <c r="Q6536" s="179">
        <v>0</v>
      </c>
      <c r="R6536" s="180">
        <v>0</v>
      </c>
      <c r="S6536" s="180">
        <v>0</v>
      </c>
      <c r="T6536" s="180">
        <v>0</v>
      </c>
    </row>
    <row r="6537" spans="2:20" x14ac:dyDescent="0.3">
      <c r="B6537" s="19">
        <v>6534</v>
      </c>
      <c r="C6537" s="179">
        <v>0</v>
      </c>
      <c r="D6537" s="179">
        <v>0</v>
      </c>
      <c r="E6537" s="179">
        <v>856271.59017755266</v>
      </c>
      <c r="F6537" s="179">
        <v>0</v>
      </c>
      <c r="G6537" s="179">
        <v>0</v>
      </c>
      <c r="H6537" s="179">
        <v>133368.08621384102</v>
      </c>
      <c r="I6537" s="179">
        <v>0</v>
      </c>
      <c r="J6537" s="179">
        <v>0</v>
      </c>
      <c r="K6537" s="179">
        <v>0</v>
      </c>
      <c r="L6537" s="179">
        <v>0</v>
      </c>
      <c r="M6537" s="179">
        <v>57019.065461276216</v>
      </c>
      <c r="N6537" s="179">
        <v>0</v>
      </c>
      <c r="O6537" s="179">
        <v>0</v>
      </c>
      <c r="P6537" s="179">
        <v>0</v>
      </c>
      <c r="Q6537" s="179">
        <v>0</v>
      </c>
      <c r="R6537" s="180">
        <v>0</v>
      </c>
      <c r="S6537" s="180">
        <v>0</v>
      </c>
      <c r="T6537" s="180">
        <v>0</v>
      </c>
    </row>
    <row r="6538" spans="2:20" x14ac:dyDescent="0.3">
      <c r="B6538" s="19">
        <v>6535</v>
      </c>
      <c r="C6538" s="179">
        <v>0</v>
      </c>
      <c r="D6538" s="179">
        <v>0</v>
      </c>
      <c r="E6538" s="179">
        <v>5117736.2187670674</v>
      </c>
      <c r="F6538" s="179">
        <v>0</v>
      </c>
      <c r="G6538" s="179">
        <v>0</v>
      </c>
      <c r="H6538" s="179">
        <v>36019.81769449007</v>
      </c>
      <c r="I6538" s="179">
        <v>0</v>
      </c>
      <c r="J6538" s="179">
        <v>0</v>
      </c>
      <c r="K6538" s="179">
        <v>0</v>
      </c>
      <c r="L6538" s="179">
        <v>0</v>
      </c>
      <c r="M6538" s="179">
        <v>947248.18131489505</v>
      </c>
      <c r="N6538" s="179">
        <v>0</v>
      </c>
      <c r="O6538" s="179">
        <v>0</v>
      </c>
      <c r="P6538" s="179">
        <v>0</v>
      </c>
      <c r="Q6538" s="179">
        <v>0</v>
      </c>
      <c r="R6538" s="180">
        <v>0</v>
      </c>
      <c r="S6538" s="180">
        <v>0</v>
      </c>
      <c r="T6538" s="180">
        <v>0</v>
      </c>
    </row>
    <row r="6539" spans="2:20" x14ac:dyDescent="0.3">
      <c r="B6539" s="19">
        <v>6536</v>
      </c>
      <c r="C6539" s="179">
        <v>0</v>
      </c>
      <c r="D6539" s="179">
        <v>0</v>
      </c>
      <c r="E6539" s="179">
        <v>34285.745401349704</v>
      </c>
      <c r="F6539" s="179">
        <v>0</v>
      </c>
      <c r="G6539" s="179">
        <v>0</v>
      </c>
      <c r="H6539" s="179">
        <v>59133.467421867645</v>
      </c>
      <c r="I6539" s="179">
        <v>0</v>
      </c>
      <c r="J6539" s="179">
        <v>0</v>
      </c>
      <c r="K6539" s="179">
        <v>0</v>
      </c>
      <c r="L6539" s="179">
        <v>0</v>
      </c>
      <c r="M6539" s="179">
        <v>286049.46733344975</v>
      </c>
      <c r="N6539" s="179">
        <v>0</v>
      </c>
      <c r="O6539" s="179">
        <v>0</v>
      </c>
      <c r="P6539" s="179">
        <v>0</v>
      </c>
      <c r="Q6539" s="179">
        <v>0</v>
      </c>
      <c r="R6539" s="180">
        <v>0</v>
      </c>
      <c r="S6539" s="180">
        <v>0</v>
      </c>
      <c r="T6539" s="180">
        <v>0</v>
      </c>
    </row>
    <row r="6540" spans="2:20" x14ac:dyDescent="0.3">
      <c r="B6540" s="19">
        <v>6537</v>
      </c>
      <c r="C6540" s="179">
        <v>0</v>
      </c>
      <c r="D6540" s="179">
        <v>0</v>
      </c>
      <c r="E6540" s="179">
        <v>138170.09051464801</v>
      </c>
      <c r="F6540" s="179">
        <v>0</v>
      </c>
      <c r="G6540" s="179">
        <v>0</v>
      </c>
      <c r="H6540" s="179">
        <v>93690.031308908001</v>
      </c>
      <c r="I6540" s="179">
        <v>0</v>
      </c>
      <c r="J6540" s="179">
        <v>0</v>
      </c>
      <c r="K6540" s="179">
        <v>0</v>
      </c>
      <c r="L6540" s="179">
        <v>0</v>
      </c>
      <c r="M6540" s="179">
        <v>302827.0364084547</v>
      </c>
      <c r="N6540" s="179">
        <v>0</v>
      </c>
      <c r="O6540" s="179">
        <v>0</v>
      </c>
      <c r="P6540" s="179">
        <v>0</v>
      </c>
      <c r="Q6540" s="179">
        <v>0</v>
      </c>
      <c r="R6540" s="180">
        <v>0</v>
      </c>
      <c r="S6540" s="180">
        <v>0</v>
      </c>
      <c r="T6540" s="180">
        <v>0</v>
      </c>
    </row>
    <row r="6541" spans="2:20" x14ac:dyDescent="0.3">
      <c r="B6541" s="19">
        <v>6538</v>
      </c>
      <c r="C6541" s="179">
        <v>0</v>
      </c>
      <c r="D6541" s="179">
        <v>0</v>
      </c>
      <c r="E6541" s="179">
        <v>4614.3036168125864</v>
      </c>
      <c r="F6541" s="179">
        <v>0</v>
      </c>
      <c r="G6541" s="179">
        <v>0</v>
      </c>
      <c r="H6541" s="179">
        <v>138118.56105874031</v>
      </c>
      <c r="I6541" s="179">
        <v>0</v>
      </c>
      <c r="J6541" s="179">
        <v>0</v>
      </c>
      <c r="K6541" s="179">
        <v>0</v>
      </c>
      <c r="L6541" s="179">
        <v>0</v>
      </c>
      <c r="M6541" s="179">
        <v>42519.403265155976</v>
      </c>
      <c r="N6541" s="179">
        <v>0</v>
      </c>
      <c r="O6541" s="179">
        <v>0</v>
      </c>
      <c r="P6541" s="179">
        <v>0</v>
      </c>
      <c r="Q6541" s="179">
        <v>0</v>
      </c>
      <c r="R6541" s="180">
        <v>0</v>
      </c>
      <c r="S6541" s="180">
        <v>0</v>
      </c>
      <c r="T6541" s="180">
        <v>0</v>
      </c>
    </row>
    <row r="6542" spans="2:20" x14ac:dyDescent="0.3">
      <c r="B6542" s="19">
        <v>6539</v>
      </c>
      <c r="C6542" s="179">
        <v>0</v>
      </c>
      <c r="D6542" s="179">
        <v>0</v>
      </c>
      <c r="E6542" s="179">
        <v>20538.509836550951</v>
      </c>
      <c r="F6542" s="179">
        <v>0</v>
      </c>
      <c r="G6542" s="179">
        <v>0</v>
      </c>
      <c r="H6542" s="179">
        <v>55956.996368463238</v>
      </c>
      <c r="I6542" s="179">
        <v>0</v>
      </c>
      <c r="J6542" s="179">
        <v>0</v>
      </c>
      <c r="K6542" s="179">
        <v>0</v>
      </c>
      <c r="L6542" s="179">
        <v>0</v>
      </c>
      <c r="M6542" s="179">
        <v>69946.286025271387</v>
      </c>
      <c r="N6542" s="179">
        <v>0</v>
      </c>
      <c r="O6542" s="179">
        <v>0</v>
      </c>
      <c r="P6542" s="179">
        <v>0</v>
      </c>
      <c r="Q6542" s="179">
        <v>0</v>
      </c>
      <c r="R6542" s="180">
        <v>0</v>
      </c>
      <c r="S6542" s="180">
        <v>0</v>
      </c>
      <c r="T6542" s="180">
        <v>0</v>
      </c>
    </row>
    <row r="6543" spans="2:20" x14ac:dyDescent="0.3">
      <c r="B6543" s="19">
        <v>6540</v>
      </c>
      <c r="C6543" s="179">
        <v>0</v>
      </c>
      <c r="D6543" s="179">
        <v>0</v>
      </c>
      <c r="E6543" s="179">
        <v>256499.54039816454</v>
      </c>
      <c r="F6543" s="179">
        <v>0</v>
      </c>
      <c r="G6543" s="179">
        <v>0</v>
      </c>
      <c r="H6543" s="179">
        <v>114422.71725745796</v>
      </c>
      <c r="I6543" s="179">
        <v>0</v>
      </c>
      <c r="J6543" s="179">
        <v>0</v>
      </c>
      <c r="K6543" s="179">
        <v>0</v>
      </c>
      <c r="L6543" s="179">
        <v>0</v>
      </c>
      <c r="M6543" s="179">
        <v>10090.072255438316</v>
      </c>
      <c r="N6543" s="179">
        <v>0</v>
      </c>
      <c r="O6543" s="179">
        <v>0</v>
      </c>
      <c r="P6543" s="179">
        <v>0</v>
      </c>
      <c r="Q6543" s="179">
        <v>0</v>
      </c>
      <c r="R6543" s="180">
        <v>0</v>
      </c>
      <c r="S6543" s="180">
        <v>0</v>
      </c>
      <c r="T6543" s="180">
        <v>0</v>
      </c>
    </row>
    <row r="6544" spans="2:20" x14ac:dyDescent="0.3">
      <c r="B6544" s="19">
        <v>6541</v>
      </c>
      <c r="C6544" s="179">
        <v>0</v>
      </c>
      <c r="D6544" s="179">
        <v>0</v>
      </c>
      <c r="E6544" s="179">
        <v>11606.833788170983</v>
      </c>
      <c r="F6544" s="179">
        <v>0</v>
      </c>
      <c r="G6544" s="179">
        <v>0</v>
      </c>
      <c r="H6544" s="179">
        <v>9984.6309341206816</v>
      </c>
      <c r="I6544" s="179">
        <v>0</v>
      </c>
      <c r="J6544" s="179">
        <v>0</v>
      </c>
      <c r="K6544" s="179">
        <v>0</v>
      </c>
      <c r="L6544" s="179">
        <v>0</v>
      </c>
      <c r="M6544" s="179">
        <v>49146.693035019947</v>
      </c>
      <c r="N6544" s="179">
        <v>0</v>
      </c>
      <c r="O6544" s="179">
        <v>0</v>
      </c>
      <c r="P6544" s="179">
        <v>0</v>
      </c>
      <c r="Q6544" s="179">
        <v>0</v>
      </c>
      <c r="R6544" s="180">
        <v>0</v>
      </c>
      <c r="S6544" s="180">
        <v>0</v>
      </c>
      <c r="T6544" s="180">
        <v>0</v>
      </c>
    </row>
    <row r="6545" spans="2:20" x14ac:dyDescent="0.3">
      <c r="B6545" s="19">
        <v>6542</v>
      </c>
      <c r="C6545" s="179">
        <v>0</v>
      </c>
      <c r="D6545" s="179">
        <v>0</v>
      </c>
      <c r="E6545" s="179">
        <v>158421.3920719985</v>
      </c>
      <c r="F6545" s="179">
        <v>0</v>
      </c>
      <c r="G6545" s="179">
        <v>0</v>
      </c>
      <c r="H6545" s="179">
        <v>208055.75767089799</v>
      </c>
      <c r="I6545" s="179">
        <v>0</v>
      </c>
      <c r="J6545" s="179">
        <v>0</v>
      </c>
      <c r="K6545" s="179">
        <v>0</v>
      </c>
      <c r="L6545" s="179">
        <v>0</v>
      </c>
      <c r="M6545" s="179">
        <v>83888.187190345372</v>
      </c>
      <c r="N6545" s="179">
        <v>0</v>
      </c>
      <c r="O6545" s="179">
        <v>0</v>
      </c>
      <c r="P6545" s="179">
        <v>0</v>
      </c>
      <c r="Q6545" s="179">
        <v>0</v>
      </c>
      <c r="R6545" s="180">
        <v>0</v>
      </c>
      <c r="S6545" s="180">
        <v>0</v>
      </c>
      <c r="T6545" s="180">
        <v>0</v>
      </c>
    </row>
    <row r="6546" spans="2:20" x14ac:dyDescent="0.3">
      <c r="B6546" s="19">
        <v>6543</v>
      </c>
      <c r="C6546" s="179">
        <v>0</v>
      </c>
      <c r="D6546" s="179">
        <v>0</v>
      </c>
      <c r="E6546" s="179">
        <v>403407.94199565268</v>
      </c>
      <c r="F6546" s="179">
        <v>0</v>
      </c>
      <c r="G6546" s="179">
        <v>0</v>
      </c>
      <c r="H6546" s="179">
        <v>317288.62122151797</v>
      </c>
      <c r="I6546" s="179">
        <v>0</v>
      </c>
      <c r="J6546" s="179">
        <v>0</v>
      </c>
      <c r="K6546" s="179">
        <v>0</v>
      </c>
      <c r="L6546" s="179">
        <v>0</v>
      </c>
      <c r="M6546" s="179">
        <v>18537.941403343757</v>
      </c>
      <c r="N6546" s="179">
        <v>0</v>
      </c>
      <c r="O6546" s="179">
        <v>0</v>
      </c>
      <c r="P6546" s="179">
        <v>0</v>
      </c>
      <c r="Q6546" s="179">
        <v>0</v>
      </c>
      <c r="R6546" s="180">
        <v>0</v>
      </c>
      <c r="S6546" s="180">
        <v>0</v>
      </c>
      <c r="T6546" s="180">
        <v>0</v>
      </c>
    </row>
    <row r="6547" spans="2:20" x14ac:dyDescent="0.3">
      <c r="B6547" s="19">
        <v>6544</v>
      </c>
      <c r="C6547" s="179">
        <v>0</v>
      </c>
      <c r="D6547" s="179">
        <v>0</v>
      </c>
      <c r="E6547" s="179">
        <v>89154.268666951481</v>
      </c>
      <c r="F6547" s="179">
        <v>0</v>
      </c>
      <c r="G6547" s="179">
        <v>0</v>
      </c>
      <c r="H6547" s="179">
        <v>9581.3259239573745</v>
      </c>
      <c r="I6547" s="179">
        <v>0</v>
      </c>
      <c r="J6547" s="179">
        <v>0</v>
      </c>
      <c r="K6547" s="179">
        <v>0</v>
      </c>
      <c r="L6547" s="179">
        <v>0</v>
      </c>
      <c r="M6547" s="179">
        <v>80000.522360686286</v>
      </c>
      <c r="N6547" s="179">
        <v>0</v>
      </c>
      <c r="O6547" s="179">
        <v>0</v>
      </c>
      <c r="P6547" s="179">
        <v>0</v>
      </c>
      <c r="Q6547" s="179">
        <v>0</v>
      </c>
      <c r="R6547" s="180">
        <v>0</v>
      </c>
      <c r="S6547" s="180">
        <v>0</v>
      </c>
      <c r="T6547" s="180">
        <v>0</v>
      </c>
    </row>
    <row r="6548" spans="2:20" x14ac:dyDescent="0.3">
      <c r="B6548" s="19">
        <v>6545</v>
      </c>
      <c r="C6548" s="179">
        <v>0</v>
      </c>
      <c r="D6548" s="179">
        <v>0</v>
      </c>
      <c r="E6548" s="179">
        <v>75369.424287725968</v>
      </c>
      <c r="F6548" s="179">
        <v>0</v>
      </c>
      <c r="G6548" s="179">
        <v>0</v>
      </c>
      <c r="H6548" s="179">
        <v>11471.881179399117</v>
      </c>
      <c r="I6548" s="179">
        <v>0</v>
      </c>
      <c r="J6548" s="179">
        <v>0</v>
      </c>
      <c r="K6548" s="179">
        <v>0</v>
      </c>
      <c r="L6548" s="179">
        <v>0</v>
      </c>
      <c r="M6548" s="179">
        <v>191225.91364740185</v>
      </c>
      <c r="N6548" s="179">
        <v>0</v>
      </c>
      <c r="O6548" s="179">
        <v>0</v>
      </c>
      <c r="P6548" s="179">
        <v>0</v>
      </c>
      <c r="Q6548" s="179">
        <v>0</v>
      </c>
      <c r="R6548" s="180">
        <v>0</v>
      </c>
      <c r="S6548" s="180">
        <v>0</v>
      </c>
      <c r="T6548" s="180">
        <v>0</v>
      </c>
    </row>
    <row r="6549" spans="2:20" x14ac:dyDescent="0.3">
      <c r="B6549" s="19">
        <v>6546</v>
      </c>
      <c r="C6549" s="179">
        <v>0</v>
      </c>
      <c r="D6549" s="179">
        <v>0</v>
      </c>
      <c r="E6549" s="179">
        <v>149295.3469573418</v>
      </c>
      <c r="F6549" s="179">
        <v>0</v>
      </c>
      <c r="G6549" s="179">
        <v>0</v>
      </c>
      <c r="H6549" s="179">
        <v>1159720.5665922714</v>
      </c>
      <c r="I6549" s="179">
        <v>0</v>
      </c>
      <c r="J6549" s="179">
        <v>0</v>
      </c>
      <c r="K6549" s="179">
        <v>0</v>
      </c>
      <c r="L6549" s="179">
        <v>0</v>
      </c>
      <c r="M6549" s="179">
        <v>53112.371764909331</v>
      </c>
      <c r="N6549" s="179">
        <v>0</v>
      </c>
      <c r="O6549" s="179">
        <v>0</v>
      </c>
      <c r="P6549" s="179">
        <v>0</v>
      </c>
      <c r="Q6549" s="179">
        <v>0</v>
      </c>
      <c r="R6549" s="180">
        <v>0</v>
      </c>
      <c r="S6549" s="180">
        <v>0</v>
      </c>
      <c r="T6549" s="180">
        <v>0</v>
      </c>
    </row>
    <row r="6550" spans="2:20" x14ac:dyDescent="0.3">
      <c r="B6550" s="19">
        <v>6547</v>
      </c>
      <c r="C6550" s="179">
        <v>0</v>
      </c>
      <c r="D6550" s="179">
        <v>0</v>
      </c>
      <c r="E6550" s="179">
        <v>437419.80983298901</v>
      </c>
      <c r="F6550" s="179">
        <v>0</v>
      </c>
      <c r="G6550" s="179">
        <v>0</v>
      </c>
      <c r="H6550" s="179">
        <v>17017.132450668443</v>
      </c>
      <c r="I6550" s="179">
        <v>0</v>
      </c>
      <c r="J6550" s="179">
        <v>0</v>
      </c>
      <c r="K6550" s="179">
        <v>0</v>
      </c>
      <c r="L6550" s="179">
        <v>0</v>
      </c>
      <c r="M6550" s="179">
        <v>155981.55233553043</v>
      </c>
      <c r="N6550" s="179">
        <v>0</v>
      </c>
      <c r="O6550" s="179">
        <v>0</v>
      </c>
      <c r="P6550" s="179">
        <v>0</v>
      </c>
      <c r="Q6550" s="179">
        <v>0</v>
      </c>
      <c r="R6550" s="180">
        <v>0</v>
      </c>
      <c r="S6550" s="180">
        <v>0</v>
      </c>
      <c r="T6550" s="180">
        <v>0</v>
      </c>
    </row>
    <row r="6551" spans="2:20" x14ac:dyDescent="0.3">
      <c r="B6551" s="19">
        <v>6548</v>
      </c>
      <c r="C6551" s="179">
        <v>0</v>
      </c>
      <c r="D6551" s="179">
        <v>0</v>
      </c>
      <c r="E6551" s="179">
        <v>7880.8889661795247</v>
      </c>
      <c r="F6551" s="179">
        <v>0</v>
      </c>
      <c r="G6551" s="179">
        <v>0</v>
      </c>
      <c r="H6551" s="179">
        <v>945508.24259286176</v>
      </c>
      <c r="I6551" s="179">
        <v>0</v>
      </c>
      <c r="J6551" s="179">
        <v>0</v>
      </c>
      <c r="K6551" s="179">
        <v>0</v>
      </c>
      <c r="L6551" s="179">
        <v>0</v>
      </c>
      <c r="M6551" s="179">
        <v>7933.1922398842726</v>
      </c>
      <c r="N6551" s="179">
        <v>0</v>
      </c>
      <c r="O6551" s="179">
        <v>0</v>
      </c>
      <c r="P6551" s="179">
        <v>0</v>
      </c>
      <c r="Q6551" s="179">
        <v>0</v>
      </c>
      <c r="R6551" s="180">
        <v>0</v>
      </c>
      <c r="S6551" s="180">
        <v>0</v>
      </c>
      <c r="T6551" s="180">
        <v>0</v>
      </c>
    </row>
    <row r="6552" spans="2:20" x14ac:dyDescent="0.3">
      <c r="B6552" s="19">
        <v>6549</v>
      </c>
      <c r="C6552" s="179">
        <v>0</v>
      </c>
      <c r="D6552" s="179">
        <v>0</v>
      </c>
      <c r="E6552" s="179">
        <v>42817.414499205537</v>
      </c>
      <c r="F6552" s="179">
        <v>0</v>
      </c>
      <c r="G6552" s="179">
        <v>0</v>
      </c>
      <c r="H6552" s="179">
        <v>105828.78447600185</v>
      </c>
      <c r="I6552" s="179">
        <v>0</v>
      </c>
      <c r="J6552" s="179">
        <v>0</v>
      </c>
      <c r="K6552" s="179">
        <v>0</v>
      </c>
      <c r="L6552" s="179">
        <v>0</v>
      </c>
      <c r="M6552" s="179">
        <v>16869.558619784562</v>
      </c>
      <c r="N6552" s="179">
        <v>0</v>
      </c>
      <c r="O6552" s="179">
        <v>0</v>
      </c>
      <c r="P6552" s="179">
        <v>0</v>
      </c>
      <c r="Q6552" s="179">
        <v>0</v>
      </c>
      <c r="R6552" s="180">
        <v>0</v>
      </c>
      <c r="S6552" s="180">
        <v>0</v>
      </c>
      <c r="T6552" s="180">
        <v>0</v>
      </c>
    </row>
    <row r="6553" spans="2:20" x14ac:dyDescent="0.3">
      <c r="B6553" s="19">
        <v>6550</v>
      </c>
      <c r="C6553" s="179">
        <v>0</v>
      </c>
      <c r="D6553" s="179">
        <v>0</v>
      </c>
      <c r="E6553" s="179">
        <v>147883.34089358003</v>
      </c>
      <c r="F6553" s="179">
        <v>0</v>
      </c>
      <c r="G6553" s="179">
        <v>0</v>
      </c>
      <c r="H6553" s="179">
        <v>8525.338929243846</v>
      </c>
      <c r="I6553" s="179">
        <v>0</v>
      </c>
      <c r="J6553" s="179">
        <v>0</v>
      </c>
      <c r="K6553" s="179">
        <v>0</v>
      </c>
      <c r="L6553" s="179">
        <v>0</v>
      </c>
      <c r="M6553" s="179">
        <v>402727.9076520438</v>
      </c>
      <c r="N6553" s="179">
        <v>0</v>
      </c>
      <c r="O6553" s="179">
        <v>0</v>
      </c>
      <c r="P6553" s="179">
        <v>0</v>
      </c>
      <c r="Q6553" s="179">
        <v>0</v>
      </c>
      <c r="R6553" s="180">
        <v>0</v>
      </c>
      <c r="S6553" s="180">
        <v>0</v>
      </c>
      <c r="T6553" s="180">
        <v>0</v>
      </c>
    </row>
    <row r="6554" spans="2:20" x14ac:dyDescent="0.3">
      <c r="B6554" s="19">
        <v>6551</v>
      </c>
      <c r="C6554" s="179">
        <v>0</v>
      </c>
      <c r="D6554" s="179">
        <v>0</v>
      </c>
      <c r="E6554" s="179">
        <v>6563.7074932103251</v>
      </c>
      <c r="F6554" s="179">
        <v>0</v>
      </c>
      <c r="G6554" s="179">
        <v>0</v>
      </c>
      <c r="H6554" s="179">
        <v>123262.45136889123</v>
      </c>
      <c r="I6554" s="179">
        <v>0</v>
      </c>
      <c r="J6554" s="179">
        <v>0</v>
      </c>
      <c r="K6554" s="179">
        <v>0</v>
      </c>
      <c r="L6554" s="179">
        <v>0</v>
      </c>
      <c r="M6554" s="179">
        <v>58959.959997869279</v>
      </c>
      <c r="N6554" s="179">
        <v>0</v>
      </c>
      <c r="O6554" s="179">
        <v>0</v>
      </c>
      <c r="P6554" s="179">
        <v>0</v>
      </c>
      <c r="Q6554" s="179">
        <v>0</v>
      </c>
      <c r="R6554" s="180">
        <v>0</v>
      </c>
      <c r="S6554" s="180">
        <v>0</v>
      </c>
      <c r="T6554" s="180">
        <v>0</v>
      </c>
    </row>
    <row r="6555" spans="2:20" x14ac:dyDescent="0.3">
      <c r="B6555" s="19">
        <v>6552</v>
      </c>
      <c r="C6555" s="179">
        <v>0</v>
      </c>
      <c r="D6555" s="179">
        <v>0</v>
      </c>
      <c r="E6555" s="179">
        <v>74589.102832736156</v>
      </c>
      <c r="F6555" s="179">
        <v>0</v>
      </c>
      <c r="G6555" s="179">
        <v>0</v>
      </c>
      <c r="H6555" s="179">
        <v>19017.940348373271</v>
      </c>
      <c r="I6555" s="179">
        <v>0</v>
      </c>
      <c r="J6555" s="179">
        <v>0</v>
      </c>
      <c r="K6555" s="179">
        <v>0</v>
      </c>
      <c r="L6555" s="179">
        <v>0</v>
      </c>
      <c r="M6555" s="179">
        <v>76500.884125170691</v>
      </c>
      <c r="N6555" s="179">
        <v>0</v>
      </c>
      <c r="O6555" s="179">
        <v>0</v>
      </c>
      <c r="P6555" s="179">
        <v>0</v>
      </c>
      <c r="Q6555" s="179">
        <v>0</v>
      </c>
      <c r="R6555" s="180">
        <v>0</v>
      </c>
      <c r="S6555" s="180">
        <v>0</v>
      </c>
      <c r="T6555" s="180">
        <v>0</v>
      </c>
    </row>
    <row r="6556" spans="2:20" x14ac:dyDescent="0.3">
      <c r="B6556" s="19">
        <v>6553</v>
      </c>
      <c r="C6556" s="179">
        <v>0</v>
      </c>
      <c r="D6556" s="179">
        <v>0</v>
      </c>
      <c r="E6556" s="179">
        <v>12502.632908925725</v>
      </c>
      <c r="F6556" s="179">
        <v>0</v>
      </c>
      <c r="G6556" s="179">
        <v>0</v>
      </c>
      <c r="H6556" s="179">
        <v>144949.53243932198</v>
      </c>
      <c r="I6556" s="179">
        <v>0</v>
      </c>
      <c r="J6556" s="179">
        <v>0</v>
      </c>
      <c r="K6556" s="179">
        <v>0</v>
      </c>
      <c r="L6556" s="179">
        <v>0</v>
      </c>
      <c r="M6556" s="179">
        <v>356857.06029638147</v>
      </c>
      <c r="N6556" s="179">
        <v>0</v>
      </c>
      <c r="O6556" s="179">
        <v>0</v>
      </c>
      <c r="P6556" s="179">
        <v>0</v>
      </c>
      <c r="Q6556" s="179">
        <v>0</v>
      </c>
      <c r="R6556" s="180">
        <v>0</v>
      </c>
      <c r="S6556" s="180">
        <v>0</v>
      </c>
      <c r="T6556" s="180">
        <v>0</v>
      </c>
    </row>
    <row r="6557" spans="2:20" x14ac:dyDescent="0.3">
      <c r="B6557" s="19">
        <v>6554</v>
      </c>
      <c r="C6557" s="179">
        <v>0</v>
      </c>
      <c r="D6557" s="179">
        <v>0</v>
      </c>
      <c r="E6557" s="179">
        <v>568827.28169815429</v>
      </c>
      <c r="F6557" s="179">
        <v>0</v>
      </c>
      <c r="G6557" s="179">
        <v>0</v>
      </c>
      <c r="H6557" s="179">
        <v>156516.13298585115</v>
      </c>
      <c r="I6557" s="179">
        <v>0</v>
      </c>
      <c r="J6557" s="179">
        <v>0</v>
      </c>
      <c r="K6557" s="179">
        <v>0</v>
      </c>
      <c r="L6557" s="179">
        <v>0</v>
      </c>
      <c r="M6557" s="179">
        <v>2442.5745760053919</v>
      </c>
      <c r="N6557" s="179">
        <v>0</v>
      </c>
      <c r="O6557" s="179">
        <v>0</v>
      </c>
      <c r="P6557" s="179">
        <v>0</v>
      </c>
      <c r="Q6557" s="179">
        <v>0</v>
      </c>
      <c r="R6557" s="180">
        <v>0</v>
      </c>
      <c r="S6557" s="180">
        <v>0</v>
      </c>
      <c r="T6557" s="180">
        <v>0</v>
      </c>
    </row>
    <row r="6558" spans="2:20" x14ac:dyDescent="0.3">
      <c r="B6558" s="19">
        <v>6555</v>
      </c>
      <c r="C6558" s="179">
        <v>0</v>
      </c>
      <c r="D6558" s="179">
        <v>0</v>
      </c>
      <c r="E6558" s="179">
        <v>87280.175264421181</v>
      </c>
      <c r="F6558" s="179">
        <v>0</v>
      </c>
      <c r="G6558" s="179">
        <v>0</v>
      </c>
      <c r="H6558" s="179">
        <v>13172.555869551526</v>
      </c>
      <c r="I6558" s="179">
        <v>0</v>
      </c>
      <c r="J6558" s="179">
        <v>0</v>
      </c>
      <c r="K6558" s="179">
        <v>0</v>
      </c>
      <c r="L6558" s="179">
        <v>0</v>
      </c>
      <c r="M6558" s="179">
        <v>21384.616440589591</v>
      </c>
      <c r="N6558" s="179">
        <v>0</v>
      </c>
      <c r="O6558" s="179">
        <v>0</v>
      </c>
      <c r="P6558" s="179">
        <v>0</v>
      </c>
      <c r="Q6558" s="179">
        <v>0</v>
      </c>
      <c r="R6558" s="180">
        <v>0</v>
      </c>
      <c r="S6558" s="180">
        <v>0</v>
      </c>
      <c r="T6558" s="180">
        <v>0</v>
      </c>
    </row>
    <row r="6559" spans="2:20" x14ac:dyDescent="0.3">
      <c r="B6559" s="19">
        <v>6556</v>
      </c>
      <c r="C6559" s="179">
        <v>0</v>
      </c>
      <c r="D6559" s="179">
        <v>0</v>
      </c>
      <c r="E6559" s="179">
        <v>79791.201771039065</v>
      </c>
      <c r="F6559" s="179">
        <v>0</v>
      </c>
      <c r="G6559" s="179">
        <v>0</v>
      </c>
      <c r="H6559" s="179">
        <v>260349.94491412098</v>
      </c>
      <c r="I6559" s="179">
        <v>0</v>
      </c>
      <c r="J6559" s="179">
        <v>0</v>
      </c>
      <c r="K6559" s="179">
        <v>0</v>
      </c>
      <c r="L6559" s="179">
        <v>0</v>
      </c>
      <c r="M6559" s="179">
        <v>142505.2861452853</v>
      </c>
      <c r="N6559" s="179">
        <v>0</v>
      </c>
      <c r="O6559" s="179">
        <v>0</v>
      </c>
      <c r="P6559" s="179">
        <v>0</v>
      </c>
      <c r="Q6559" s="179">
        <v>0</v>
      </c>
      <c r="R6559" s="180">
        <v>0</v>
      </c>
      <c r="S6559" s="180">
        <v>0</v>
      </c>
      <c r="T6559" s="180">
        <v>0</v>
      </c>
    </row>
    <row r="6560" spans="2:20" x14ac:dyDescent="0.3">
      <c r="B6560" s="19">
        <v>6557</v>
      </c>
      <c r="C6560" s="179">
        <v>0</v>
      </c>
      <c r="D6560" s="179">
        <v>0</v>
      </c>
      <c r="E6560" s="179">
        <v>28665.538274552007</v>
      </c>
      <c r="F6560" s="179">
        <v>0</v>
      </c>
      <c r="G6560" s="179">
        <v>0</v>
      </c>
      <c r="H6560" s="179">
        <v>825934.34622737463</v>
      </c>
      <c r="I6560" s="179">
        <v>0</v>
      </c>
      <c r="J6560" s="179">
        <v>0</v>
      </c>
      <c r="K6560" s="179">
        <v>0</v>
      </c>
      <c r="L6560" s="179">
        <v>0</v>
      </c>
      <c r="M6560" s="179">
        <v>51863.830800883101</v>
      </c>
      <c r="N6560" s="179">
        <v>0</v>
      </c>
      <c r="O6560" s="179">
        <v>0</v>
      </c>
      <c r="P6560" s="179">
        <v>0</v>
      </c>
      <c r="Q6560" s="179">
        <v>0</v>
      </c>
      <c r="R6560" s="180">
        <v>0</v>
      </c>
      <c r="S6560" s="180">
        <v>0</v>
      </c>
      <c r="T6560" s="180">
        <v>0</v>
      </c>
    </row>
    <row r="6561" spans="2:20" x14ac:dyDescent="0.3">
      <c r="B6561" s="19">
        <v>6558</v>
      </c>
      <c r="C6561" s="179">
        <v>0</v>
      </c>
      <c r="D6561" s="179">
        <v>0</v>
      </c>
      <c r="E6561" s="179">
        <v>30904.687100561321</v>
      </c>
      <c r="F6561" s="179">
        <v>0</v>
      </c>
      <c r="G6561" s="179">
        <v>0</v>
      </c>
      <c r="H6561" s="179">
        <v>22211.283420477295</v>
      </c>
      <c r="I6561" s="179">
        <v>0</v>
      </c>
      <c r="J6561" s="179">
        <v>0</v>
      </c>
      <c r="K6561" s="179">
        <v>0</v>
      </c>
      <c r="L6561" s="179">
        <v>0</v>
      </c>
      <c r="M6561" s="179">
        <v>113451.04922843276</v>
      </c>
      <c r="N6561" s="179">
        <v>0</v>
      </c>
      <c r="O6561" s="179">
        <v>0</v>
      </c>
      <c r="P6561" s="179">
        <v>0</v>
      </c>
      <c r="Q6561" s="179">
        <v>0</v>
      </c>
      <c r="R6561" s="180">
        <v>0</v>
      </c>
      <c r="S6561" s="180">
        <v>0</v>
      </c>
      <c r="T6561" s="180">
        <v>0</v>
      </c>
    </row>
    <row r="6562" spans="2:20" x14ac:dyDescent="0.3">
      <c r="B6562" s="19">
        <v>6559</v>
      </c>
      <c r="C6562" s="179">
        <v>0</v>
      </c>
      <c r="D6562" s="179">
        <v>0</v>
      </c>
      <c r="E6562" s="179">
        <v>127378.90339490326</v>
      </c>
      <c r="F6562" s="179">
        <v>0</v>
      </c>
      <c r="G6562" s="179">
        <v>0</v>
      </c>
      <c r="H6562" s="179">
        <v>77772.484959813795</v>
      </c>
      <c r="I6562" s="179">
        <v>0</v>
      </c>
      <c r="J6562" s="179">
        <v>0</v>
      </c>
      <c r="K6562" s="179">
        <v>0</v>
      </c>
      <c r="L6562" s="179">
        <v>0</v>
      </c>
      <c r="M6562" s="179">
        <v>73725.380315642498</v>
      </c>
      <c r="N6562" s="179">
        <v>0</v>
      </c>
      <c r="O6562" s="179">
        <v>0</v>
      </c>
      <c r="P6562" s="179">
        <v>0</v>
      </c>
      <c r="Q6562" s="179">
        <v>0</v>
      </c>
      <c r="R6562" s="180">
        <v>0</v>
      </c>
      <c r="S6562" s="180">
        <v>0</v>
      </c>
      <c r="T6562" s="180">
        <v>0</v>
      </c>
    </row>
    <row r="6563" spans="2:20" x14ac:dyDescent="0.3">
      <c r="B6563" s="19">
        <v>6560</v>
      </c>
      <c r="C6563" s="179">
        <v>0</v>
      </c>
      <c r="D6563" s="179">
        <v>0</v>
      </c>
      <c r="E6563" s="179">
        <v>223977.67982737365</v>
      </c>
      <c r="F6563" s="179">
        <v>0</v>
      </c>
      <c r="G6563" s="179">
        <v>0</v>
      </c>
      <c r="H6563" s="179">
        <v>561158.44116776693</v>
      </c>
      <c r="I6563" s="179">
        <v>0</v>
      </c>
      <c r="J6563" s="179">
        <v>0</v>
      </c>
      <c r="K6563" s="179">
        <v>0</v>
      </c>
      <c r="L6563" s="179">
        <v>0</v>
      </c>
      <c r="M6563" s="179">
        <v>68881.451433229129</v>
      </c>
      <c r="N6563" s="179">
        <v>0</v>
      </c>
      <c r="O6563" s="179">
        <v>0</v>
      </c>
      <c r="P6563" s="179">
        <v>0</v>
      </c>
      <c r="Q6563" s="179">
        <v>0</v>
      </c>
      <c r="R6563" s="180">
        <v>0</v>
      </c>
      <c r="S6563" s="180">
        <v>0</v>
      </c>
      <c r="T6563" s="180">
        <v>0</v>
      </c>
    </row>
    <row r="6564" spans="2:20" x14ac:dyDescent="0.3">
      <c r="B6564" s="19">
        <v>6561</v>
      </c>
      <c r="C6564" s="179">
        <v>0</v>
      </c>
      <c r="D6564" s="179">
        <v>0</v>
      </c>
      <c r="E6564" s="179">
        <v>43279.240786274473</v>
      </c>
      <c r="F6564" s="179">
        <v>0</v>
      </c>
      <c r="G6564" s="179">
        <v>0</v>
      </c>
      <c r="H6564" s="179">
        <v>5088.0843395478232</v>
      </c>
      <c r="I6564" s="179">
        <v>0</v>
      </c>
      <c r="J6564" s="179">
        <v>0</v>
      </c>
      <c r="K6564" s="179">
        <v>0</v>
      </c>
      <c r="L6564" s="179">
        <v>0</v>
      </c>
      <c r="M6564" s="179">
        <v>3838.8596633974403</v>
      </c>
      <c r="N6564" s="179">
        <v>0</v>
      </c>
      <c r="O6564" s="179">
        <v>0</v>
      </c>
      <c r="P6564" s="179">
        <v>0</v>
      </c>
      <c r="Q6564" s="179">
        <v>0</v>
      </c>
      <c r="R6564" s="180">
        <v>0</v>
      </c>
      <c r="S6564" s="180">
        <v>0</v>
      </c>
      <c r="T6564" s="180">
        <v>0</v>
      </c>
    </row>
    <row r="6565" spans="2:20" x14ac:dyDescent="0.3">
      <c r="B6565" s="19">
        <v>6562</v>
      </c>
      <c r="C6565" s="179">
        <v>0</v>
      </c>
      <c r="D6565" s="179">
        <v>0</v>
      </c>
      <c r="E6565" s="179">
        <v>67999.976639268498</v>
      </c>
      <c r="F6565" s="179">
        <v>1</v>
      </c>
      <c r="G6565" s="179">
        <v>16497.637710789288</v>
      </c>
      <c r="H6565" s="179">
        <v>8696552.0912796054</v>
      </c>
      <c r="I6565" s="179">
        <v>0</v>
      </c>
      <c r="J6565" s="179">
        <v>0</v>
      </c>
      <c r="K6565" s="179">
        <v>0</v>
      </c>
      <c r="L6565" s="179">
        <v>0</v>
      </c>
      <c r="M6565" s="179">
        <v>15704.245073344673</v>
      </c>
      <c r="N6565" s="179">
        <v>0</v>
      </c>
      <c r="O6565" s="179">
        <v>0</v>
      </c>
      <c r="P6565" s="179">
        <v>0</v>
      </c>
      <c r="Q6565" s="179">
        <v>0</v>
      </c>
      <c r="R6565" s="180">
        <v>0</v>
      </c>
      <c r="S6565" s="180">
        <v>0</v>
      </c>
      <c r="T6565" s="180">
        <v>0</v>
      </c>
    </row>
    <row r="6566" spans="2:20" x14ac:dyDescent="0.3">
      <c r="B6566" s="19">
        <v>6563</v>
      </c>
      <c r="C6566" s="179">
        <v>0</v>
      </c>
      <c r="D6566" s="179">
        <v>0</v>
      </c>
      <c r="E6566" s="179">
        <v>126156.82079763357</v>
      </c>
      <c r="F6566" s="179">
        <v>0</v>
      </c>
      <c r="G6566" s="179">
        <v>0</v>
      </c>
      <c r="H6566" s="179">
        <v>91039.551259158427</v>
      </c>
      <c r="I6566" s="179">
        <v>0</v>
      </c>
      <c r="J6566" s="179">
        <v>0</v>
      </c>
      <c r="K6566" s="179">
        <v>0</v>
      </c>
      <c r="L6566" s="179">
        <v>0</v>
      </c>
      <c r="M6566" s="179">
        <v>275445.5638629648</v>
      </c>
      <c r="N6566" s="179">
        <v>0</v>
      </c>
      <c r="O6566" s="179">
        <v>0</v>
      </c>
      <c r="P6566" s="179">
        <v>0</v>
      </c>
      <c r="Q6566" s="179">
        <v>0</v>
      </c>
      <c r="R6566" s="180">
        <v>0</v>
      </c>
      <c r="S6566" s="180">
        <v>0</v>
      </c>
      <c r="T6566" s="180">
        <v>0</v>
      </c>
    </row>
    <row r="6567" spans="2:20" x14ac:dyDescent="0.3">
      <c r="B6567" s="19">
        <v>6564</v>
      </c>
      <c r="C6567" s="179">
        <v>0</v>
      </c>
      <c r="D6567" s="179">
        <v>0</v>
      </c>
      <c r="E6567" s="179">
        <v>17789.254081761246</v>
      </c>
      <c r="F6567" s="179">
        <v>0</v>
      </c>
      <c r="G6567" s="179">
        <v>0</v>
      </c>
      <c r="H6567" s="179">
        <v>150517.5053258953</v>
      </c>
      <c r="I6567" s="179">
        <v>0</v>
      </c>
      <c r="J6567" s="179">
        <v>0</v>
      </c>
      <c r="K6567" s="179">
        <v>0</v>
      </c>
      <c r="L6567" s="179">
        <v>0</v>
      </c>
      <c r="M6567" s="179">
        <v>1135425.1258109394</v>
      </c>
      <c r="N6567" s="179">
        <v>0</v>
      </c>
      <c r="O6567" s="179">
        <v>0</v>
      </c>
      <c r="P6567" s="179">
        <v>0</v>
      </c>
      <c r="Q6567" s="179">
        <v>0</v>
      </c>
      <c r="R6567" s="180">
        <v>0</v>
      </c>
      <c r="S6567" s="180">
        <v>0</v>
      </c>
      <c r="T6567" s="180">
        <v>0</v>
      </c>
    </row>
    <row r="6568" spans="2:20" x14ac:dyDescent="0.3">
      <c r="B6568" s="19">
        <v>6565</v>
      </c>
      <c r="C6568" s="179">
        <v>0</v>
      </c>
      <c r="D6568" s="179">
        <v>0</v>
      </c>
      <c r="E6568" s="179">
        <v>93325.079179293389</v>
      </c>
      <c r="F6568" s="179">
        <v>0</v>
      </c>
      <c r="G6568" s="179">
        <v>0</v>
      </c>
      <c r="H6568" s="179">
        <v>55648.044670610121</v>
      </c>
      <c r="I6568" s="179">
        <v>0</v>
      </c>
      <c r="J6568" s="179">
        <v>0</v>
      </c>
      <c r="K6568" s="179">
        <v>0</v>
      </c>
      <c r="L6568" s="179">
        <v>0</v>
      </c>
      <c r="M6568" s="179">
        <v>23886.236202829663</v>
      </c>
      <c r="N6568" s="179">
        <v>0</v>
      </c>
      <c r="O6568" s="179">
        <v>0</v>
      </c>
      <c r="P6568" s="179">
        <v>0</v>
      </c>
      <c r="Q6568" s="179">
        <v>0</v>
      </c>
      <c r="R6568" s="180">
        <v>0</v>
      </c>
      <c r="S6568" s="180">
        <v>0</v>
      </c>
      <c r="T6568" s="180">
        <v>0</v>
      </c>
    </row>
    <row r="6569" spans="2:20" x14ac:dyDescent="0.3">
      <c r="B6569" s="19">
        <v>6566</v>
      </c>
      <c r="C6569" s="179">
        <v>0</v>
      </c>
      <c r="D6569" s="179">
        <v>0</v>
      </c>
      <c r="E6569" s="179">
        <v>11868.051457061872</v>
      </c>
      <c r="F6569" s="179">
        <v>0</v>
      </c>
      <c r="G6569" s="179">
        <v>0</v>
      </c>
      <c r="H6569" s="179">
        <v>7357.6780209490544</v>
      </c>
      <c r="I6569" s="179">
        <v>0</v>
      </c>
      <c r="J6569" s="179">
        <v>0</v>
      </c>
      <c r="K6569" s="179">
        <v>0</v>
      </c>
      <c r="L6569" s="179">
        <v>0</v>
      </c>
      <c r="M6569" s="179">
        <v>36223.601250785316</v>
      </c>
      <c r="N6569" s="179">
        <v>0</v>
      </c>
      <c r="O6569" s="179">
        <v>0</v>
      </c>
      <c r="P6569" s="179">
        <v>0</v>
      </c>
      <c r="Q6569" s="179">
        <v>0</v>
      </c>
      <c r="R6569" s="180">
        <v>0</v>
      </c>
      <c r="S6569" s="180">
        <v>0</v>
      </c>
      <c r="T6569" s="180">
        <v>0</v>
      </c>
    </row>
    <row r="6570" spans="2:20" x14ac:dyDescent="0.3">
      <c r="B6570" s="19">
        <v>6567</v>
      </c>
      <c r="C6570" s="179">
        <v>0</v>
      </c>
      <c r="D6570" s="179">
        <v>0</v>
      </c>
      <c r="E6570" s="179">
        <v>326468.99732098379</v>
      </c>
      <c r="F6570" s="179">
        <v>0</v>
      </c>
      <c r="G6570" s="179">
        <v>0</v>
      </c>
      <c r="H6570" s="179">
        <v>96465.385987559246</v>
      </c>
      <c r="I6570" s="179">
        <v>0</v>
      </c>
      <c r="J6570" s="179">
        <v>0</v>
      </c>
      <c r="K6570" s="179">
        <v>0</v>
      </c>
      <c r="L6570" s="179">
        <v>0</v>
      </c>
      <c r="M6570" s="179">
        <v>18721.209448060035</v>
      </c>
      <c r="N6570" s="179">
        <v>0</v>
      </c>
      <c r="O6570" s="179">
        <v>0</v>
      </c>
      <c r="P6570" s="179">
        <v>0</v>
      </c>
      <c r="Q6570" s="179">
        <v>0</v>
      </c>
      <c r="R6570" s="180">
        <v>0</v>
      </c>
      <c r="S6570" s="180">
        <v>0</v>
      </c>
      <c r="T6570" s="180">
        <v>0</v>
      </c>
    </row>
    <row r="6571" spans="2:20" x14ac:dyDescent="0.3">
      <c r="B6571" s="19">
        <v>6568</v>
      </c>
      <c r="C6571" s="179">
        <v>0</v>
      </c>
      <c r="D6571" s="179">
        <v>0</v>
      </c>
      <c r="E6571" s="179">
        <v>22833.472768642838</v>
      </c>
      <c r="F6571" s="179">
        <v>0</v>
      </c>
      <c r="G6571" s="179">
        <v>0</v>
      </c>
      <c r="H6571" s="179">
        <v>23478.842279596203</v>
      </c>
      <c r="I6571" s="179">
        <v>0</v>
      </c>
      <c r="J6571" s="179">
        <v>0</v>
      </c>
      <c r="K6571" s="179">
        <v>0</v>
      </c>
      <c r="L6571" s="179">
        <v>0</v>
      </c>
      <c r="M6571" s="179">
        <v>16361.30302346795</v>
      </c>
      <c r="N6571" s="179">
        <v>0</v>
      </c>
      <c r="O6571" s="179">
        <v>0</v>
      </c>
      <c r="P6571" s="179">
        <v>0</v>
      </c>
      <c r="Q6571" s="179">
        <v>0</v>
      </c>
      <c r="R6571" s="180">
        <v>0</v>
      </c>
      <c r="S6571" s="180">
        <v>0</v>
      </c>
      <c r="T6571" s="180">
        <v>0</v>
      </c>
    </row>
    <row r="6572" spans="2:20" x14ac:dyDescent="0.3">
      <c r="B6572" s="19">
        <v>6569</v>
      </c>
      <c r="C6572" s="179">
        <v>0</v>
      </c>
      <c r="D6572" s="179">
        <v>0</v>
      </c>
      <c r="E6572" s="179">
        <v>6978.2261624489747</v>
      </c>
      <c r="F6572" s="179">
        <v>0</v>
      </c>
      <c r="G6572" s="179">
        <v>0</v>
      </c>
      <c r="H6572" s="179">
        <v>42683.719079335227</v>
      </c>
      <c r="I6572" s="179">
        <v>0</v>
      </c>
      <c r="J6572" s="179">
        <v>0</v>
      </c>
      <c r="K6572" s="179">
        <v>0</v>
      </c>
      <c r="L6572" s="179">
        <v>0</v>
      </c>
      <c r="M6572" s="179">
        <v>24804.207848825292</v>
      </c>
      <c r="N6572" s="179">
        <v>0</v>
      </c>
      <c r="O6572" s="179">
        <v>0</v>
      </c>
      <c r="P6572" s="179">
        <v>0</v>
      </c>
      <c r="Q6572" s="179">
        <v>0</v>
      </c>
      <c r="R6572" s="180">
        <v>0</v>
      </c>
      <c r="S6572" s="180">
        <v>0</v>
      </c>
      <c r="T6572" s="180">
        <v>0</v>
      </c>
    </row>
    <row r="6573" spans="2:20" x14ac:dyDescent="0.3">
      <c r="B6573" s="19">
        <v>6570</v>
      </c>
      <c r="C6573" s="179">
        <v>0</v>
      </c>
      <c r="D6573" s="179">
        <v>0</v>
      </c>
      <c r="E6573" s="179">
        <v>9773.1103759658363</v>
      </c>
      <c r="F6573" s="179">
        <v>0</v>
      </c>
      <c r="G6573" s="179">
        <v>0</v>
      </c>
      <c r="H6573" s="179">
        <v>16118.755460070999</v>
      </c>
      <c r="I6573" s="179">
        <v>0</v>
      </c>
      <c r="J6573" s="179">
        <v>0</v>
      </c>
      <c r="K6573" s="179">
        <v>0</v>
      </c>
      <c r="L6573" s="179">
        <v>0</v>
      </c>
      <c r="M6573" s="179">
        <v>76193.384675006993</v>
      </c>
      <c r="N6573" s="179">
        <v>0</v>
      </c>
      <c r="O6573" s="179">
        <v>0</v>
      </c>
      <c r="P6573" s="179">
        <v>0</v>
      </c>
      <c r="Q6573" s="179">
        <v>0</v>
      </c>
      <c r="R6573" s="180">
        <v>0</v>
      </c>
      <c r="S6573" s="180">
        <v>0</v>
      </c>
      <c r="T6573" s="180">
        <v>0</v>
      </c>
    </row>
    <row r="6574" spans="2:20" x14ac:dyDescent="0.3">
      <c r="B6574" s="19">
        <v>6571</v>
      </c>
      <c r="C6574" s="179">
        <v>0</v>
      </c>
      <c r="D6574" s="179">
        <v>0</v>
      </c>
      <c r="E6574" s="179">
        <v>54766.76149804482</v>
      </c>
      <c r="F6574" s="179">
        <v>0</v>
      </c>
      <c r="G6574" s="179">
        <v>0</v>
      </c>
      <c r="H6574" s="179">
        <v>8098.6605595471101</v>
      </c>
      <c r="I6574" s="179">
        <v>0</v>
      </c>
      <c r="J6574" s="179">
        <v>0</v>
      </c>
      <c r="K6574" s="179">
        <v>0</v>
      </c>
      <c r="L6574" s="179">
        <v>0</v>
      </c>
      <c r="M6574" s="179">
        <v>29255.653921590569</v>
      </c>
      <c r="N6574" s="179">
        <v>0</v>
      </c>
      <c r="O6574" s="179">
        <v>0</v>
      </c>
      <c r="P6574" s="179">
        <v>0</v>
      </c>
      <c r="Q6574" s="179">
        <v>0</v>
      </c>
      <c r="R6574" s="180">
        <v>0</v>
      </c>
      <c r="S6574" s="180">
        <v>0</v>
      </c>
      <c r="T6574" s="180">
        <v>0</v>
      </c>
    </row>
    <row r="6575" spans="2:20" x14ac:dyDescent="0.3">
      <c r="B6575" s="19">
        <v>6572</v>
      </c>
      <c r="C6575" s="179">
        <v>0</v>
      </c>
      <c r="D6575" s="179">
        <v>0</v>
      </c>
      <c r="E6575" s="179">
        <v>89973.81941683669</v>
      </c>
      <c r="F6575" s="179">
        <v>0</v>
      </c>
      <c r="G6575" s="179">
        <v>0</v>
      </c>
      <c r="H6575" s="179">
        <v>21105.071286073384</v>
      </c>
      <c r="I6575" s="179">
        <v>0</v>
      </c>
      <c r="J6575" s="179">
        <v>0</v>
      </c>
      <c r="K6575" s="179">
        <v>0</v>
      </c>
      <c r="L6575" s="179">
        <v>0</v>
      </c>
      <c r="M6575" s="179">
        <v>35528.225263649481</v>
      </c>
      <c r="N6575" s="179">
        <v>0</v>
      </c>
      <c r="O6575" s="179">
        <v>0</v>
      </c>
      <c r="P6575" s="179">
        <v>0</v>
      </c>
      <c r="Q6575" s="179">
        <v>0</v>
      </c>
      <c r="R6575" s="180">
        <v>0</v>
      </c>
      <c r="S6575" s="180">
        <v>0</v>
      </c>
      <c r="T6575" s="180">
        <v>0</v>
      </c>
    </row>
    <row r="6576" spans="2:20" x14ac:dyDescent="0.3">
      <c r="B6576" s="19">
        <v>6573</v>
      </c>
      <c r="C6576" s="179">
        <v>0</v>
      </c>
      <c r="D6576" s="179">
        <v>0</v>
      </c>
      <c r="E6576" s="179">
        <v>111022.14113454956</v>
      </c>
      <c r="F6576" s="179">
        <v>0</v>
      </c>
      <c r="G6576" s="179">
        <v>0</v>
      </c>
      <c r="H6576" s="179">
        <v>16341.856565970329</v>
      </c>
      <c r="I6576" s="179">
        <v>0</v>
      </c>
      <c r="J6576" s="179">
        <v>0</v>
      </c>
      <c r="K6576" s="179">
        <v>0</v>
      </c>
      <c r="L6576" s="179">
        <v>0</v>
      </c>
      <c r="M6576" s="179">
        <v>60472.176323112231</v>
      </c>
      <c r="N6576" s="179">
        <v>0</v>
      </c>
      <c r="O6576" s="179">
        <v>0</v>
      </c>
      <c r="P6576" s="179">
        <v>0</v>
      </c>
      <c r="Q6576" s="179">
        <v>0</v>
      </c>
      <c r="R6576" s="180">
        <v>0</v>
      </c>
      <c r="S6576" s="180">
        <v>0</v>
      </c>
      <c r="T6576" s="180">
        <v>0</v>
      </c>
    </row>
    <row r="6577" spans="2:20" x14ac:dyDescent="0.3">
      <c r="B6577" s="19">
        <v>6574</v>
      </c>
      <c r="C6577" s="179">
        <v>0</v>
      </c>
      <c r="D6577" s="179">
        <v>0</v>
      </c>
      <c r="E6577" s="179">
        <v>404115.09282623802</v>
      </c>
      <c r="F6577" s="179">
        <v>0</v>
      </c>
      <c r="G6577" s="179">
        <v>0</v>
      </c>
      <c r="H6577" s="179">
        <v>745159.33295434574</v>
      </c>
      <c r="I6577" s="179">
        <v>0</v>
      </c>
      <c r="J6577" s="179">
        <v>0</v>
      </c>
      <c r="K6577" s="179">
        <v>0</v>
      </c>
      <c r="L6577" s="179">
        <v>0</v>
      </c>
      <c r="M6577" s="179">
        <v>76697.243116175043</v>
      </c>
      <c r="N6577" s="179">
        <v>0</v>
      </c>
      <c r="O6577" s="179">
        <v>0</v>
      </c>
      <c r="P6577" s="179">
        <v>0</v>
      </c>
      <c r="Q6577" s="179">
        <v>0</v>
      </c>
      <c r="R6577" s="180">
        <v>0</v>
      </c>
      <c r="S6577" s="180">
        <v>0</v>
      </c>
      <c r="T6577" s="180">
        <v>0</v>
      </c>
    </row>
    <row r="6578" spans="2:20" x14ac:dyDescent="0.3">
      <c r="B6578" s="19">
        <v>6575</v>
      </c>
      <c r="C6578" s="179">
        <v>0</v>
      </c>
      <c r="D6578" s="179">
        <v>0</v>
      </c>
      <c r="E6578" s="179">
        <v>24790.372817900967</v>
      </c>
      <c r="F6578" s="179">
        <v>0</v>
      </c>
      <c r="G6578" s="179">
        <v>0</v>
      </c>
      <c r="H6578" s="179">
        <v>4480.9506402832085</v>
      </c>
      <c r="I6578" s="179">
        <v>0</v>
      </c>
      <c r="J6578" s="179">
        <v>0</v>
      </c>
      <c r="K6578" s="179">
        <v>0</v>
      </c>
      <c r="L6578" s="179">
        <v>0</v>
      </c>
      <c r="M6578" s="179">
        <v>91242.994031534356</v>
      </c>
      <c r="N6578" s="179">
        <v>0</v>
      </c>
      <c r="O6578" s="179">
        <v>0</v>
      </c>
      <c r="P6578" s="179">
        <v>0</v>
      </c>
      <c r="Q6578" s="179">
        <v>0</v>
      </c>
      <c r="R6578" s="180">
        <v>0</v>
      </c>
      <c r="S6578" s="180">
        <v>0</v>
      </c>
      <c r="T6578" s="180">
        <v>0</v>
      </c>
    </row>
    <row r="6579" spans="2:20" x14ac:dyDescent="0.3">
      <c r="B6579" s="19">
        <v>6576</v>
      </c>
      <c r="C6579" s="179">
        <v>1</v>
      </c>
      <c r="D6579" s="179">
        <v>88893.520365504475</v>
      </c>
      <c r="E6579" s="179">
        <v>195785.77041968971</v>
      </c>
      <c r="F6579" s="179">
        <v>0</v>
      </c>
      <c r="G6579" s="179">
        <v>0</v>
      </c>
      <c r="H6579" s="179">
        <v>120050.31687967585</v>
      </c>
      <c r="I6579" s="179">
        <v>0</v>
      </c>
      <c r="J6579" s="179">
        <v>0</v>
      </c>
      <c r="K6579" s="179">
        <v>0</v>
      </c>
      <c r="L6579" s="179">
        <v>0</v>
      </c>
      <c r="M6579" s="179">
        <v>58895.01644544692</v>
      </c>
      <c r="N6579" s="179">
        <v>0</v>
      </c>
      <c r="O6579" s="179">
        <v>0</v>
      </c>
      <c r="P6579" s="179">
        <v>0</v>
      </c>
      <c r="Q6579" s="179">
        <v>0</v>
      </c>
      <c r="R6579" s="180">
        <v>0</v>
      </c>
      <c r="S6579" s="180">
        <v>0</v>
      </c>
      <c r="T6579" s="180">
        <v>88893.520365504475</v>
      </c>
    </row>
    <row r="6580" spans="2:20" x14ac:dyDescent="0.3">
      <c r="B6580" s="19">
        <v>6577</v>
      </c>
      <c r="C6580" s="179">
        <v>0</v>
      </c>
      <c r="D6580" s="179">
        <v>0</v>
      </c>
      <c r="E6580" s="179">
        <v>3163.016852365467</v>
      </c>
      <c r="F6580" s="179">
        <v>0</v>
      </c>
      <c r="G6580" s="179">
        <v>0</v>
      </c>
      <c r="H6580" s="179">
        <v>58206.387271218919</v>
      </c>
      <c r="I6580" s="179">
        <v>0</v>
      </c>
      <c r="J6580" s="179">
        <v>0</v>
      </c>
      <c r="K6580" s="179">
        <v>0</v>
      </c>
      <c r="L6580" s="179">
        <v>0</v>
      </c>
      <c r="M6580" s="179">
        <v>135771.15393333571</v>
      </c>
      <c r="N6580" s="179">
        <v>0</v>
      </c>
      <c r="O6580" s="179">
        <v>0</v>
      </c>
      <c r="P6580" s="179">
        <v>0</v>
      </c>
      <c r="Q6580" s="179">
        <v>0</v>
      </c>
      <c r="R6580" s="180">
        <v>0</v>
      </c>
      <c r="S6580" s="180">
        <v>0</v>
      </c>
      <c r="T6580" s="180">
        <v>0</v>
      </c>
    </row>
    <row r="6581" spans="2:20" x14ac:dyDescent="0.3">
      <c r="B6581" s="19">
        <v>6578</v>
      </c>
      <c r="C6581" s="179">
        <v>0</v>
      </c>
      <c r="D6581" s="179">
        <v>0</v>
      </c>
      <c r="E6581" s="179">
        <v>422491.06504101102</v>
      </c>
      <c r="F6581" s="179">
        <v>0</v>
      </c>
      <c r="G6581" s="179">
        <v>0</v>
      </c>
      <c r="H6581" s="179">
        <v>33165.936106825211</v>
      </c>
      <c r="I6581" s="179">
        <v>0</v>
      </c>
      <c r="J6581" s="179">
        <v>0</v>
      </c>
      <c r="K6581" s="179">
        <v>0</v>
      </c>
      <c r="L6581" s="179">
        <v>0</v>
      </c>
      <c r="M6581" s="179">
        <v>76137.61496357694</v>
      </c>
      <c r="N6581" s="179">
        <v>0</v>
      </c>
      <c r="O6581" s="179">
        <v>0</v>
      </c>
      <c r="P6581" s="179">
        <v>0</v>
      </c>
      <c r="Q6581" s="179">
        <v>0</v>
      </c>
      <c r="R6581" s="180">
        <v>0</v>
      </c>
      <c r="S6581" s="180">
        <v>0</v>
      </c>
      <c r="T6581" s="180">
        <v>0</v>
      </c>
    </row>
    <row r="6582" spans="2:20" x14ac:dyDescent="0.3">
      <c r="B6582" s="19">
        <v>6579</v>
      </c>
      <c r="C6582" s="179">
        <v>0</v>
      </c>
      <c r="D6582" s="179">
        <v>0</v>
      </c>
      <c r="E6582" s="179">
        <v>308539.58827900019</v>
      </c>
      <c r="F6582" s="179">
        <v>0</v>
      </c>
      <c r="G6582" s="179">
        <v>0</v>
      </c>
      <c r="H6582" s="179">
        <v>57673.563161795915</v>
      </c>
      <c r="I6582" s="179">
        <v>0</v>
      </c>
      <c r="J6582" s="179">
        <v>0</v>
      </c>
      <c r="K6582" s="179">
        <v>0</v>
      </c>
      <c r="L6582" s="179">
        <v>0</v>
      </c>
      <c r="M6582" s="179">
        <v>8952.3467244702242</v>
      </c>
      <c r="N6582" s="179">
        <v>0</v>
      </c>
      <c r="O6582" s="179">
        <v>0</v>
      </c>
      <c r="P6582" s="179">
        <v>0</v>
      </c>
      <c r="Q6582" s="179">
        <v>0</v>
      </c>
      <c r="R6582" s="180">
        <v>0</v>
      </c>
      <c r="S6582" s="180">
        <v>0</v>
      </c>
      <c r="T6582" s="180">
        <v>0</v>
      </c>
    </row>
    <row r="6583" spans="2:20" x14ac:dyDescent="0.3">
      <c r="B6583" s="19">
        <v>6580</v>
      </c>
      <c r="C6583" s="179">
        <v>0</v>
      </c>
      <c r="D6583" s="179">
        <v>0</v>
      </c>
      <c r="E6583" s="179">
        <v>418705.05350201158</v>
      </c>
      <c r="F6583" s="179">
        <v>0</v>
      </c>
      <c r="G6583" s="179">
        <v>0</v>
      </c>
      <c r="H6583" s="179">
        <v>32348.185608534764</v>
      </c>
      <c r="I6583" s="179">
        <v>0</v>
      </c>
      <c r="J6583" s="179">
        <v>0</v>
      </c>
      <c r="K6583" s="179">
        <v>0</v>
      </c>
      <c r="L6583" s="179">
        <v>0</v>
      </c>
      <c r="M6583" s="179">
        <v>429383.06348943262</v>
      </c>
      <c r="N6583" s="179">
        <v>0</v>
      </c>
      <c r="O6583" s="179">
        <v>0</v>
      </c>
      <c r="P6583" s="179">
        <v>0</v>
      </c>
      <c r="Q6583" s="179">
        <v>0</v>
      </c>
      <c r="R6583" s="180">
        <v>0</v>
      </c>
      <c r="S6583" s="180">
        <v>0</v>
      </c>
      <c r="T6583" s="180">
        <v>0</v>
      </c>
    </row>
    <row r="6584" spans="2:20" x14ac:dyDescent="0.3">
      <c r="B6584" s="19">
        <v>6581</v>
      </c>
      <c r="C6584" s="179">
        <v>0</v>
      </c>
      <c r="D6584" s="179">
        <v>0</v>
      </c>
      <c r="E6584" s="179">
        <v>978064.90690909722</v>
      </c>
      <c r="F6584" s="179">
        <v>0</v>
      </c>
      <c r="G6584" s="179">
        <v>0</v>
      </c>
      <c r="H6584" s="179">
        <v>671916.3074609316</v>
      </c>
      <c r="I6584" s="179">
        <v>0</v>
      </c>
      <c r="J6584" s="179">
        <v>0</v>
      </c>
      <c r="K6584" s="179">
        <v>0</v>
      </c>
      <c r="L6584" s="179">
        <v>0</v>
      </c>
      <c r="M6584" s="179">
        <v>95279.797496942367</v>
      </c>
      <c r="N6584" s="179">
        <v>0</v>
      </c>
      <c r="O6584" s="179">
        <v>0</v>
      </c>
      <c r="P6584" s="179">
        <v>0</v>
      </c>
      <c r="Q6584" s="179">
        <v>0</v>
      </c>
      <c r="R6584" s="180">
        <v>0</v>
      </c>
      <c r="S6584" s="180">
        <v>0</v>
      </c>
      <c r="T6584" s="180">
        <v>0</v>
      </c>
    </row>
    <row r="6585" spans="2:20" x14ac:dyDescent="0.3">
      <c r="B6585" s="19">
        <v>6582</v>
      </c>
      <c r="C6585" s="179">
        <v>0</v>
      </c>
      <c r="D6585" s="179">
        <v>0</v>
      </c>
      <c r="E6585" s="179">
        <v>114580.59909842072</v>
      </c>
      <c r="F6585" s="179">
        <v>0</v>
      </c>
      <c r="G6585" s="179">
        <v>0</v>
      </c>
      <c r="H6585" s="179">
        <v>37582.934841502756</v>
      </c>
      <c r="I6585" s="179">
        <v>0</v>
      </c>
      <c r="J6585" s="179">
        <v>0</v>
      </c>
      <c r="K6585" s="179">
        <v>0</v>
      </c>
      <c r="L6585" s="179">
        <v>0</v>
      </c>
      <c r="M6585" s="179">
        <v>137218.02322738888</v>
      </c>
      <c r="N6585" s="179">
        <v>0</v>
      </c>
      <c r="O6585" s="179">
        <v>0</v>
      </c>
      <c r="P6585" s="179">
        <v>0</v>
      </c>
      <c r="Q6585" s="179">
        <v>0</v>
      </c>
      <c r="R6585" s="180">
        <v>0</v>
      </c>
      <c r="S6585" s="180">
        <v>0</v>
      </c>
      <c r="T6585" s="180">
        <v>0</v>
      </c>
    </row>
    <row r="6586" spans="2:20" x14ac:dyDescent="0.3">
      <c r="B6586" s="19">
        <v>6583</v>
      </c>
      <c r="C6586" s="179">
        <v>0</v>
      </c>
      <c r="D6586" s="179">
        <v>0</v>
      </c>
      <c r="E6586" s="179">
        <v>152226.2336122253</v>
      </c>
      <c r="F6586" s="179">
        <v>0</v>
      </c>
      <c r="G6586" s="179">
        <v>0</v>
      </c>
      <c r="H6586" s="179">
        <v>138175.10464302811</v>
      </c>
      <c r="I6586" s="179">
        <v>0</v>
      </c>
      <c r="J6586" s="179">
        <v>0</v>
      </c>
      <c r="K6586" s="179">
        <v>0</v>
      </c>
      <c r="L6586" s="179">
        <v>0</v>
      </c>
      <c r="M6586" s="179">
        <v>311365.142119269</v>
      </c>
      <c r="N6586" s="179">
        <v>0</v>
      </c>
      <c r="O6586" s="179">
        <v>0</v>
      </c>
      <c r="P6586" s="179">
        <v>0</v>
      </c>
      <c r="Q6586" s="179">
        <v>0</v>
      </c>
      <c r="R6586" s="180">
        <v>0</v>
      </c>
      <c r="S6586" s="180">
        <v>0</v>
      </c>
      <c r="T6586" s="180">
        <v>0</v>
      </c>
    </row>
    <row r="6587" spans="2:20" x14ac:dyDescent="0.3">
      <c r="B6587" s="19">
        <v>6584</v>
      </c>
      <c r="C6587" s="179">
        <v>0</v>
      </c>
      <c r="D6587" s="179">
        <v>0</v>
      </c>
      <c r="E6587" s="179">
        <v>70711.596351804721</v>
      </c>
      <c r="F6587" s="179">
        <v>0</v>
      </c>
      <c r="G6587" s="179">
        <v>0</v>
      </c>
      <c r="H6587" s="179">
        <v>11150.957500136077</v>
      </c>
      <c r="I6587" s="179">
        <v>0</v>
      </c>
      <c r="J6587" s="179">
        <v>0</v>
      </c>
      <c r="K6587" s="179">
        <v>0</v>
      </c>
      <c r="L6587" s="179">
        <v>0</v>
      </c>
      <c r="M6587" s="179">
        <v>849874.33411418507</v>
      </c>
      <c r="N6587" s="179">
        <v>0</v>
      </c>
      <c r="O6587" s="179">
        <v>0</v>
      </c>
      <c r="P6587" s="179">
        <v>0</v>
      </c>
      <c r="Q6587" s="179">
        <v>0</v>
      </c>
      <c r="R6587" s="180">
        <v>0</v>
      </c>
      <c r="S6587" s="180">
        <v>0</v>
      </c>
      <c r="T6587" s="180">
        <v>0</v>
      </c>
    </row>
    <row r="6588" spans="2:20" x14ac:dyDescent="0.3">
      <c r="B6588" s="19">
        <v>6585</v>
      </c>
      <c r="C6588" s="179">
        <v>0</v>
      </c>
      <c r="D6588" s="179">
        <v>0</v>
      </c>
      <c r="E6588" s="179">
        <v>232240.76327052561</v>
      </c>
      <c r="F6588" s="179">
        <v>0</v>
      </c>
      <c r="G6588" s="179">
        <v>0</v>
      </c>
      <c r="H6588" s="179">
        <v>1485343.2514421146</v>
      </c>
      <c r="I6588" s="179">
        <v>0</v>
      </c>
      <c r="J6588" s="179">
        <v>0</v>
      </c>
      <c r="K6588" s="179">
        <v>0</v>
      </c>
      <c r="L6588" s="179">
        <v>0</v>
      </c>
      <c r="M6588" s="179">
        <v>153737.53571206608</v>
      </c>
      <c r="N6588" s="179">
        <v>0</v>
      </c>
      <c r="O6588" s="179">
        <v>0</v>
      </c>
      <c r="P6588" s="179">
        <v>0</v>
      </c>
      <c r="Q6588" s="179">
        <v>0</v>
      </c>
      <c r="R6588" s="180">
        <v>0</v>
      </c>
      <c r="S6588" s="180">
        <v>0</v>
      </c>
      <c r="T6588" s="180">
        <v>0</v>
      </c>
    </row>
    <row r="6589" spans="2:20" x14ac:dyDescent="0.3">
      <c r="B6589" s="19">
        <v>6586</v>
      </c>
      <c r="C6589" s="179">
        <v>0</v>
      </c>
      <c r="D6589" s="179">
        <v>0</v>
      </c>
      <c r="E6589" s="179">
        <v>69894.034253658072</v>
      </c>
      <c r="F6589" s="179">
        <v>0</v>
      </c>
      <c r="G6589" s="179">
        <v>0</v>
      </c>
      <c r="H6589" s="179">
        <v>18032.455859130772</v>
      </c>
      <c r="I6589" s="179">
        <v>0</v>
      </c>
      <c r="J6589" s="179">
        <v>0</v>
      </c>
      <c r="K6589" s="179">
        <v>0</v>
      </c>
      <c r="L6589" s="179">
        <v>0</v>
      </c>
      <c r="M6589" s="179">
        <v>13420.634061920127</v>
      </c>
      <c r="N6589" s="179">
        <v>0</v>
      </c>
      <c r="O6589" s="179">
        <v>0</v>
      </c>
      <c r="P6589" s="179">
        <v>0</v>
      </c>
      <c r="Q6589" s="179">
        <v>0</v>
      </c>
      <c r="R6589" s="180">
        <v>0</v>
      </c>
      <c r="S6589" s="180">
        <v>0</v>
      </c>
      <c r="T6589" s="180">
        <v>0</v>
      </c>
    </row>
    <row r="6590" spans="2:20" x14ac:dyDescent="0.3">
      <c r="B6590" s="19">
        <v>6587</v>
      </c>
      <c r="C6590" s="179">
        <v>0</v>
      </c>
      <c r="D6590" s="179">
        <v>0</v>
      </c>
      <c r="E6590" s="179">
        <v>69501.297939983517</v>
      </c>
      <c r="F6590" s="179">
        <v>0</v>
      </c>
      <c r="G6590" s="179">
        <v>0</v>
      </c>
      <c r="H6590" s="179">
        <v>831126.89849930792</v>
      </c>
      <c r="I6590" s="179">
        <v>0</v>
      </c>
      <c r="J6590" s="179">
        <v>0</v>
      </c>
      <c r="K6590" s="179">
        <v>0</v>
      </c>
      <c r="L6590" s="179">
        <v>0</v>
      </c>
      <c r="M6590" s="179">
        <v>29702.264429173494</v>
      </c>
      <c r="N6590" s="179">
        <v>0</v>
      </c>
      <c r="O6590" s="179">
        <v>0</v>
      </c>
      <c r="P6590" s="179">
        <v>0</v>
      </c>
      <c r="Q6590" s="179">
        <v>0</v>
      </c>
      <c r="R6590" s="180">
        <v>0</v>
      </c>
      <c r="S6590" s="180">
        <v>0</v>
      </c>
      <c r="T6590" s="180">
        <v>0</v>
      </c>
    </row>
    <row r="6591" spans="2:20" x14ac:dyDescent="0.3">
      <c r="B6591" s="19">
        <v>6588</v>
      </c>
      <c r="C6591" s="179">
        <v>0</v>
      </c>
      <c r="D6591" s="179">
        <v>0</v>
      </c>
      <c r="E6591" s="179">
        <v>2357401.600279931</v>
      </c>
      <c r="F6591" s="179">
        <v>0</v>
      </c>
      <c r="G6591" s="179">
        <v>0</v>
      </c>
      <c r="H6591" s="179">
        <v>425959.48631156038</v>
      </c>
      <c r="I6591" s="179">
        <v>0</v>
      </c>
      <c r="J6591" s="179">
        <v>0</v>
      </c>
      <c r="K6591" s="179">
        <v>0</v>
      </c>
      <c r="L6591" s="179">
        <v>0</v>
      </c>
      <c r="M6591" s="179">
        <v>7488.6262837827089</v>
      </c>
      <c r="N6591" s="179">
        <v>0</v>
      </c>
      <c r="O6591" s="179">
        <v>0</v>
      </c>
      <c r="P6591" s="179">
        <v>0</v>
      </c>
      <c r="Q6591" s="179">
        <v>0</v>
      </c>
      <c r="R6591" s="180">
        <v>0</v>
      </c>
      <c r="S6591" s="180">
        <v>0</v>
      </c>
      <c r="T6591" s="180">
        <v>0</v>
      </c>
    </row>
    <row r="6592" spans="2:20" x14ac:dyDescent="0.3">
      <c r="B6592" s="19">
        <v>6589</v>
      </c>
      <c r="C6592" s="179">
        <v>0</v>
      </c>
      <c r="D6592" s="179">
        <v>0</v>
      </c>
      <c r="E6592" s="179">
        <v>65873.114075643069</v>
      </c>
      <c r="F6592" s="179">
        <v>0</v>
      </c>
      <c r="G6592" s="179">
        <v>0</v>
      </c>
      <c r="H6592" s="179">
        <v>351508.3975377793</v>
      </c>
      <c r="I6592" s="179">
        <v>0</v>
      </c>
      <c r="J6592" s="179">
        <v>0</v>
      </c>
      <c r="K6592" s="179">
        <v>0</v>
      </c>
      <c r="L6592" s="179">
        <v>0</v>
      </c>
      <c r="M6592" s="179">
        <v>43915.071804725907</v>
      </c>
      <c r="N6592" s="179">
        <v>0</v>
      </c>
      <c r="O6592" s="179">
        <v>0</v>
      </c>
      <c r="P6592" s="179">
        <v>0</v>
      </c>
      <c r="Q6592" s="179">
        <v>0</v>
      </c>
      <c r="R6592" s="180">
        <v>0</v>
      </c>
      <c r="S6592" s="180">
        <v>0</v>
      </c>
      <c r="T6592" s="180">
        <v>0</v>
      </c>
    </row>
    <row r="6593" spans="2:20" x14ac:dyDescent="0.3">
      <c r="B6593" s="19">
        <v>6590</v>
      </c>
      <c r="C6593" s="179">
        <v>0</v>
      </c>
      <c r="D6593" s="179">
        <v>0</v>
      </c>
      <c r="E6593" s="179">
        <v>38221.400636555059</v>
      </c>
      <c r="F6593" s="179">
        <v>1</v>
      </c>
      <c r="G6593" s="179">
        <v>26072.085175314474</v>
      </c>
      <c r="H6593" s="179">
        <v>56746.619794118466</v>
      </c>
      <c r="I6593" s="179">
        <v>0</v>
      </c>
      <c r="J6593" s="179">
        <v>0</v>
      </c>
      <c r="K6593" s="179">
        <v>0</v>
      </c>
      <c r="L6593" s="179">
        <v>0</v>
      </c>
      <c r="M6593" s="179">
        <v>14461.301794997375</v>
      </c>
      <c r="N6593" s="179">
        <v>0</v>
      </c>
      <c r="O6593" s="179">
        <v>0</v>
      </c>
      <c r="P6593" s="179">
        <v>0</v>
      </c>
      <c r="Q6593" s="179">
        <v>0</v>
      </c>
      <c r="R6593" s="180">
        <v>0</v>
      </c>
      <c r="S6593" s="180">
        <v>0</v>
      </c>
      <c r="T6593" s="180">
        <v>0</v>
      </c>
    </row>
    <row r="6594" spans="2:20" x14ac:dyDescent="0.3">
      <c r="B6594" s="19">
        <v>6591</v>
      </c>
      <c r="C6594" s="179">
        <v>0</v>
      </c>
      <c r="D6594" s="179">
        <v>0</v>
      </c>
      <c r="E6594" s="179">
        <v>32725.143495408614</v>
      </c>
      <c r="F6594" s="179">
        <v>0</v>
      </c>
      <c r="G6594" s="179">
        <v>0</v>
      </c>
      <c r="H6594" s="179">
        <v>194754.5504643803</v>
      </c>
      <c r="I6594" s="179">
        <v>0</v>
      </c>
      <c r="J6594" s="179">
        <v>0</v>
      </c>
      <c r="K6594" s="179">
        <v>0</v>
      </c>
      <c r="L6594" s="179">
        <v>0</v>
      </c>
      <c r="M6594" s="179">
        <v>44848.231981532641</v>
      </c>
      <c r="N6594" s="179">
        <v>0</v>
      </c>
      <c r="O6594" s="179">
        <v>0</v>
      </c>
      <c r="P6594" s="179">
        <v>0</v>
      </c>
      <c r="Q6594" s="179">
        <v>0</v>
      </c>
      <c r="R6594" s="180">
        <v>0</v>
      </c>
      <c r="S6594" s="180">
        <v>0</v>
      </c>
      <c r="T6594" s="180">
        <v>0</v>
      </c>
    </row>
    <row r="6595" spans="2:20" x14ac:dyDescent="0.3">
      <c r="B6595" s="19">
        <v>6592</v>
      </c>
      <c r="C6595" s="179">
        <v>0</v>
      </c>
      <c r="D6595" s="179">
        <v>0</v>
      </c>
      <c r="E6595" s="179">
        <v>49896.222989309543</v>
      </c>
      <c r="F6595" s="179">
        <v>0</v>
      </c>
      <c r="G6595" s="179">
        <v>0</v>
      </c>
      <c r="H6595" s="179">
        <v>27472.162687560682</v>
      </c>
      <c r="I6595" s="179">
        <v>0</v>
      </c>
      <c r="J6595" s="179">
        <v>0</v>
      </c>
      <c r="K6595" s="179">
        <v>0</v>
      </c>
      <c r="L6595" s="179">
        <v>0</v>
      </c>
      <c r="M6595" s="179">
        <v>37120.942168181507</v>
      </c>
      <c r="N6595" s="179">
        <v>0</v>
      </c>
      <c r="O6595" s="179">
        <v>0</v>
      </c>
      <c r="P6595" s="179">
        <v>0</v>
      </c>
      <c r="Q6595" s="179">
        <v>0</v>
      </c>
      <c r="R6595" s="180">
        <v>0</v>
      </c>
      <c r="S6595" s="180">
        <v>0</v>
      </c>
      <c r="T6595" s="180">
        <v>0</v>
      </c>
    </row>
    <row r="6596" spans="2:20" x14ac:dyDescent="0.3">
      <c r="B6596" s="19">
        <v>6593</v>
      </c>
      <c r="C6596" s="179">
        <v>0</v>
      </c>
      <c r="D6596" s="179">
        <v>0</v>
      </c>
      <c r="E6596" s="179">
        <v>408161.59376962262</v>
      </c>
      <c r="F6596" s="179">
        <v>0</v>
      </c>
      <c r="G6596" s="179">
        <v>0</v>
      </c>
      <c r="H6596" s="179">
        <v>46603.156015030356</v>
      </c>
      <c r="I6596" s="179">
        <v>0</v>
      </c>
      <c r="J6596" s="179">
        <v>0</v>
      </c>
      <c r="K6596" s="179">
        <v>0</v>
      </c>
      <c r="L6596" s="179">
        <v>0</v>
      </c>
      <c r="M6596" s="179">
        <v>300251.59161079279</v>
      </c>
      <c r="N6596" s="179">
        <v>0</v>
      </c>
      <c r="O6596" s="179">
        <v>0</v>
      </c>
      <c r="P6596" s="179">
        <v>0</v>
      </c>
      <c r="Q6596" s="179">
        <v>0</v>
      </c>
      <c r="R6596" s="180">
        <v>0</v>
      </c>
      <c r="S6596" s="180">
        <v>0</v>
      </c>
      <c r="T6596" s="180">
        <v>0</v>
      </c>
    </row>
    <row r="6597" spans="2:20" x14ac:dyDescent="0.3">
      <c r="B6597" s="19">
        <v>6594</v>
      </c>
      <c r="C6597" s="179">
        <v>0</v>
      </c>
      <c r="D6597" s="179">
        <v>0</v>
      </c>
      <c r="E6597" s="179">
        <v>32980.109909829487</v>
      </c>
      <c r="F6597" s="179">
        <v>0</v>
      </c>
      <c r="G6597" s="179">
        <v>0</v>
      </c>
      <c r="H6597" s="179">
        <v>580260.15383697499</v>
      </c>
      <c r="I6597" s="179">
        <v>0</v>
      </c>
      <c r="J6597" s="179">
        <v>0</v>
      </c>
      <c r="K6597" s="179">
        <v>0</v>
      </c>
      <c r="L6597" s="179">
        <v>0</v>
      </c>
      <c r="M6597" s="179">
        <v>51153.700079843737</v>
      </c>
      <c r="N6597" s="179">
        <v>0</v>
      </c>
      <c r="O6597" s="179">
        <v>0</v>
      </c>
      <c r="P6597" s="179">
        <v>0</v>
      </c>
      <c r="Q6597" s="179">
        <v>0</v>
      </c>
      <c r="R6597" s="180">
        <v>0</v>
      </c>
      <c r="S6597" s="180">
        <v>0</v>
      </c>
      <c r="T6597" s="180">
        <v>0</v>
      </c>
    </row>
    <row r="6598" spans="2:20" x14ac:dyDescent="0.3">
      <c r="B6598" s="19">
        <v>6595</v>
      </c>
      <c r="C6598" s="179">
        <v>0</v>
      </c>
      <c r="D6598" s="179">
        <v>0</v>
      </c>
      <c r="E6598" s="179">
        <v>21115.88976255307</v>
      </c>
      <c r="F6598" s="179">
        <v>0</v>
      </c>
      <c r="G6598" s="179">
        <v>0</v>
      </c>
      <c r="H6598" s="179">
        <v>6072.6507563705882</v>
      </c>
      <c r="I6598" s="179">
        <v>0</v>
      </c>
      <c r="J6598" s="179">
        <v>0</v>
      </c>
      <c r="K6598" s="179">
        <v>0</v>
      </c>
      <c r="L6598" s="179">
        <v>0</v>
      </c>
      <c r="M6598" s="179">
        <v>204654.29733750733</v>
      </c>
      <c r="N6598" s="179">
        <v>0</v>
      </c>
      <c r="O6598" s="179">
        <v>0</v>
      </c>
      <c r="P6598" s="179">
        <v>0</v>
      </c>
      <c r="Q6598" s="179">
        <v>0</v>
      </c>
      <c r="R6598" s="180">
        <v>0</v>
      </c>
      <c r="S6598" s="180">
        <v>0</v>
      </c>
      <c r="T6598" s="180">
        <v>0</v>
      </c>
    </row>
    <row r="6599" spans="2:20" x14ac:dyDescent="0.3">
      <c r="B6599" s="19">
        <v>6596</v>
      </c>
      <c r="C6599" s="179">
        <v>0</v>
      </c>
      <c r="D6599" s="179">
        <v>0</v>
      </c>
      <c r="E6599" s="179">
        <v>94044.074646700421</v>
      </c>
      <c r="F6599" s="179">
        <v>0</v>
      </c>
      <c r="G6599" s="179">
        <v>0</v>
      </c>
      <c r="H6599" s="179">
        <v>1119872.0339338847</v>
      </c>
      <c r="I6599" s="179">
        <v>0</v>
      </c>
      <c r="J6599" s="179">
        <v>0</v>
      </c>
      <c r="K6599" s="179">
        <v>0</v>
      </c>
      <c r="L6599" s="179">
        <v>0</v>
      </c>
      <c r="M6599" s="179">
        <v>4006678.9901902103</v>
      </c>
      <c r="N6599" s="179">
        <v>0</v>
      </c>
      <c r="O6599" s="179">
        <v>0</v>
      </c>
      <c r="P6599" s="179">
        <v>0</v>
      </c>
      <c r="Q6599" s="179">
        <v>0</v>
      </c>
      <c r="R6599" s="180">
        <v>0</v>
      </c>
      <c r="S6599" s="180">
        <v>0</v>
      </c>
      <c r="T6599" s="180">
        <v>0</v>
      </c>
    </row>
    <row r="6600" spans="2:20" x14ac:dyDescent="0.3">
      <c r="B6600" s="19">
        <v>6597</v>
      </c>
      <c r="C6600" s="179">
        <v>0</v>
      </c>
      <c r="D6600" s="179">
        <v>0</v>
      </c>
      <c r="E6600" s="179">
        <v>151993.87554282037</v>
      </c>
      <c r="F6600" s="179">
        <v>0</v>
      </c>
      <c r="G6600" s="179">
        <v>0</v>
      </c>
      <c r="H6600" s="179">
        <v>100391.33845922073</v>
      </c>
      <c r="I6600" s="179">
        <v>0</v>
      </c>
      <c r="J6600" s="179">
        <v>0</v>
      </c>
      <c r="K6600" s="179">
        <v>0</v>
      </c>
      <c r="L6600" s="179">
        <v>0</v>
      </c>
      <c r="M6600" s="179">
        <v>22299.141980883251</v>
      </c>
      <c r="N6600" s="179">
        <v>0</v>
      </c>
      <c r="O6600" s="179">
        <v>0</v>
      </c>
      <c r="P6600" s="179">
        <v>0</v>
      </c>
      <c r="Q6600" s="179">
        <v>0</v>
      </c>
      <c r="R6600" s="180">
        <v>0</v>
      </c>
      <c r="S6600" s="180">
        <v>0</v>
      </c>
      <c r="T6600" s="180">
        <v>0</v>
      </c>
    </row>
    <row r="6601" spans="2:20" x14ac:dyDescent="0.3">
      <c r="B6601" s="19">
        <v>6598</v>
      </c>
      <c r="C6601" s="179">
        <v>0</v>
      </c>
      <c r="D6601" s="179">
        <v>0</v>
      </c>
      <c r="E6601" s="179">
        <v>1035816.2433764704</v>
      </c>
      <c r="F6601" s="179">
        <v>0</v>
      </c>
      <c r="G6601" s="179">
        <v>0</v>
      </c>
      <c r="H6601" s="179">
        <v>87625.518369190017</v>
      </c>
      <c r="I6601" s="179">
        <v>0</v>
      </c>
      <c r="J6601" s="179">
        <v>0</v>
      </c>
      <c r="K6601" s="179">
        <v>0</v>
      </c>
      <c r="L6601" s="179">
        <v>0</v>
      </c>
      <c r="M6601" s="179">
        <v>46815.307915163037</v>
      </c>
      <c r="N6601" s="179">
        <v>0</v>
      </c>
      <c r="O6601" s="179">
        <v>0</v>
      </c>
      <c r="P6601" s="179">
        <v>0</v>
      </c>
      <c r="Q6601" s="179">
        <v>0</v>
      </c>
      <c r="R6601" s="180">
        <v>0</v>
      </c>
      <c r="S6601" s="180">
        <v>0</v>
      </c>
      <c r="T6601" s="180">
        <v>0</v>
      </c>
    </row>
    <row r="6602" spans="2:20" x14ac:dyDescent="0.3">
      <c r="B6602" s="19">
        <v>6599</v>
      </c>
      <c r="C6602" s="179">
        <v>0</v>
      </c>
      <c r="D6602" s="179">
        <v>0</v>
      </c>
      <c r="E6602" s="179">
        <v>809987.99205968319</v>
      </c>
      <c r="F6602" s="179">
        <v>0</v>
      </c>
      <c r="G6602" s="179">
        <v>0</v>
      </c>
      <c r="H6602" s="179">
        <v>102424.51762028772</v>
      </c>
      <c r="I6602" s="179">
        <v>0</v>
      </c>
      <c r="J6602" s="179">
        <v>0</v>
      </c>
      <c r="K6602" s="179">
        <v>0</v>
      </c>
      <c r="L6602" s="179">
        <v>0</v>
      </c>
      <c r="M6602" s="179">
        <v>79037.444856896836</v>
      </c>
      <c r="N6602" s="179">
        <v>0</v>
      </c>
      <c r="O6602" s="179">
        <v>0</v>
      </c>
      <c r="P6602" s="179">
        <v>0</v>
      </c>
      <c r="Q6602" s="179">
        <v>0</v>
      </c>
      <c r="R6602" s="180">
        <v>0</v>
      </c>
      <c r="S6602" s="180">
        <v>0</v>
      </c>
      <c r="T6602" s="180">
        <v>0</v>
      </c>
    </row>
    <row r="6603" spans="2:20" x14ac:dyDescent="0.3">
      <c r="B6603" s="19">
        <v>6600</v>
      </c>
      <c r="C6603" s="179">
        <v>0</v>
      </c>
      <c r="D6603" s="179">
        <v>0</v>
      </c>
      <c r="E6603" s="179">
        <v>24366.513252800942</v>
      </c>
      <c r="F6603" s="179">
        <v>0</v>
      </c>
      <c r="G6603" s="179">
        <v>0</v>
      </c>
      <c r="H6603" s="179">
        <v>278637.87285552017</v>
      </c>
      <c r="I6603" s="179">
        <v>0</v>
      </c>
      <c r="J6603" s="179">
        <v>0</v>
      </c>
      <c r="K6603" s="179">
        <v>0</v>
      </c>
      <c r="L6603" s="179">
        <v>0</v>
      </c>
      <c r="M6603" s="179">
        <v>109917.6984849025</v>
      </c>
      <c r="N6603" s="179">
        <v>0</v>
      </c>
      <c r="O6603" s="179">
        <v>0</v>
      </c>
      <c r="P6603" s="179">
        <v>0</v>
      </c>
      <c r="Q6603" s="179">
        <v>0</v>
      </c>
      <c r="R6603" s="180">
        <v>0</v>
      </c>
      <c r="S6603" s="180">
        <v>0</v>
      </c>
      <c r="T6603" s="180">
        <v>0</v>
      </c>
    </row>
    <row r="6604" spans="2:20" x14ac:dyDescent="0.3">
      <c r="B6604" s="19">
        <v>6601</v>
      </c>
      <c r="C6604" s="179">
        <v>0</v>
      </c>
      <c r="D6604" s="179">
        <v>0</v>
      </c>
      <c r="E6604" s="179">
        <v>730880.86563928262</v>
      </c>
      <c r="F6604" s="179">
        <v>0</v>
      </c>
      <c r="G6604" s="179">
        <v>0</v>
      </c>
      <c r="H6604" s="179">
        <v>41286.431555247509</v>
      </c>
      <c r="I6604" s="179">
        <v>0</v>
      </c>
      <c r="J6604" s="179">
        <v>0</v>
      </c>
      <c r="K6604" s="179">
        <v>0</v>
      </c>
      <c r="L6604" s="179">
        <v>0</v>
      </c>
      <c r="M6604" s="179">
        <v>260494.15763939457</v>
      </c>
      <c r="N6604" s="179">
        <v>0</v>
      </c>
      <c r="O6604" s="179">
        <v>0</v>
      </c>
      <c r="P6604" s="179">
        <v>0</v>
      </c>
      <c r="Q6604" s="179">
        <v>0</v>
      </c>
      <c r="R6604" s="180">
        <v>0</v>
      </c>
      <c r="S6604" s="180">
        <v>0</v>
      </c>
      <c r="T6604" s="180">
        <v>0</v>
      </c>
    </row>
    <row r="6605" spans="2:20" x14ac:dyDescent="0.3">
      <c r="B6605" s="19">
        <v>6602</v>
      </c>
      <c r="C6605" s="179">
        <v>0</v>
      </c>
      <c r="D6605" s="179">
        <v>0</v>
      </c>
      <c r="E6605" s="179">
        <v>803307.85711401235</v>
      </c>
      <c r="F6605" s="179">
        <v>0</v>
      </c>
      <c r="G6605" s="179">
        <v>0</v>
      </c>
      <c r="H6605" s="179">
        <v>16977.736770395437</v>
      </c>
      <c r="I6605" s="179">
        <v>0</v>
      </c>
      <c r="J6605" s="179">
        <v>0</v>
      </c>
      <c r="K6605" s="179">
        <v>0</v>
      </c>
      <c r="L6605" s="179">
        <v>0</v>
      </c>
      <c r="M6605" s="179">
        <v>10371.773799608083</v>
      </c>
      <c r="N6605" s="179">
        <v>0</v>
      </c>
      <c r="O6605" s="179">
        <v>0</v>
      </c>
      <c r="P6605" s="179">
        <v>0</v>
      </c>
      <c r="Q6605" s="179">
        <v>0</v>
      </c>
      <c r="R6605" s="180">
        <v>0</v>
      </c>
      <c r="S6605" s="180">
        <v>0</v>
      </c>
      <c r="T6605" s="180">
        <v>0</v>
      </c>
    </row>
    <row r="6606" spans="2:20" x14ac:dyDescent="0.3">
      <c r="B6606" s="19">
        <v>6603</v>
      </c>
      <c r="C6606" s="179">
        <v>1</v>
      </c>
      <c r="D6606" s="179">
        <v>254534.05424118717</v>
      </c>
      <c r="E6606" s="179">
        <v>113076.45718702067</v>
      </c>
      <c r="F6606" s="179">
        <v>0</v>
      </c>
      <c r="G6606" s="179">
        <v>0</v>
      </c>
      <c r="H6606" s="179">
        <v>6542.0637721366029</v>
      </c>
      <c r="I6606" s="179">
        <v>0</v>
      </c>
      <c r="J6606" s="179">
        <v>0</v>
      </c>
      <c r="K6606" s="179">
        <v>0</v>
      </c>
      <c r="L6606" s="179">
        <v>0</v>
      </c>
      <c r="M6606" s="179">
        <v>111452.05061385038</v>
      </c>
      <c r="N6606" s="179">
        <v>0</v>
      </c>
      <c r="O6606" s="179">
        <v>0</v>
      </c>
      <c r="P6606" s="179">
        <v>0</v>
      </c>
      <c r="Q6606" s="179">
        <v>0</v>
      </c>
      <c r="R6606" s="180">
        <v>0</v>
      </c>
      <c r="S6606" s="180">
        <v>0</v>
      </c>
      <c r="T6606" s="180">
        <v>254534.05424118717</v>
      </c>
    </row>
    <row r="6607" spans="2:20" x14ac:dyDescent="0.3">
      <c r="B6607" s="19">
        <v>6604</v>
      </c>
      <c r="C6607" s="179">
        <v>0</v>
      </c>
      <c r="D6607" s="179">
        <v>0</v>
      </c>
      <c r="E6607" s="179">
        <v>43464.820745282916</v>
      </c>
      <c r="F6607" s="179">
        <v>0</v>
      </c>
      <c r="G6607" s="179">
        <v>0</v>
      </c>
      <c r="H6607" s="179">
        <v>8621.1519404237788</v>
      </c>
      <c r="I6607" s="179">
        <v>0</v>
      </c>
      <c r="J6607" s="179">
        <v>0</v>
      </c>
      <c r="K6607" s="179">
        <v>0</v>
      </c>
      <c r="L6607" s="179">
        <v>0</v>
      </c>
      <c r="M6607" s="179">
        <v>978.31597987254395</v>
      </c>
      <c r="N6607" s="179">
        <v>0</v>
      </c>
      <c r="O6607" s="179">
        <v>0</v>
      </c>
      <c r="P6607" s="179">
        <v>0</v>
      </c>
      <c r="Q6607" s="179">
        <v>0</v>
      </c>
      <c r="R6607" s="180">
        <v>0</v>
      </c>
      <c r="S6607" s="180">
        <v>0</v>
      </c>
      <c r="T6607" s="180">
        <v>0</v>
      </c>
    </row>
    <row r="6608" spans="2:20" x14ac:dyDescent="0.3">
      <c r="B6608" s="19">
        <v>6605</v>
      </c>
      <c r="C6608" s="179">
        <v>0</v>
      </c>
      <c r="D6608" s="179">
        <v>0</v>
      </c>
      <c r="E6608" s="179">
        <v>380316.65644389577</v>
      </c>
      <c r="F6608" s="179">
        <v>0</v>
      </c>
      <c r="G6608" s="179">
        <v>0</v>
      </c>
      <c r="H6608" s="179">
        <v>676104.41639588284</v>
      </c>
      <c r="I6608" s="179">
        <v>0</v>
      </c>
      <c r="J6608" s="179">
        <v>0</v>
      </c>
      <c r="K6608" s="179">
        <v>0</v>
      </c>
      <c r="L6608" s="179">
        <v>0</v>
      </c>
      <c r="M6608" s="179">
        <v>334512.95312959567</v>
      </c>
      <c r="N6608" s="179">
        <v>0</v>
      </c>
      <c r="O6608" s="179">
        <v>0</v>
      </c>
      <c r="P6608" s="179">
        <v>0</v>
      </c>
      <c r="Q6608" s="179">
        <v>0</v>
      </c>
      <c r="R6608" s="180">
        <v>0</v>
      </c>
      <c r="S6608" s="180">
        <v>0</v>
      </c>
      <c r="T6608" s="180">
        <v>0</v>
      </c>
    </row>
    <row r="6609" spans="2:20" x14ac:dyDescent="0.3">
      <c r="B6609" s="19">
        <v>6606</v>
      </c>
      <c r="C6609" s="179">
        <v>0</v>
      </c>
      <c r="D6609" s="179">
        <v>0</v>
      </c>
      <c r="E6609" s="179">
        <v>185598.5824827094</v>
      </c>
      <c r="F6609" s="179">
        <v>0</v>
      </c>
      <c r="G6609" s="179">
        <v>0</v>
      </c>
      <c r="H6609" s="179">
        <v>44405.162882050477</v>
      </c>
      <c r="I6609" s="179">
        <v>0</v>
      </c>
      <c r="J6609" s="179">
        <v>0</v>
      </c>
      <c r="K6609" s="179">
        <v>48815.702124793388</v>
      </c>
      <c r="L6609" s="179">
        <v>1</v>
      </c>
      <c r="M6609" s="179">
        <v>23670.788865093153</v>
      </c>
      <c r="N6609" s="179">
        <v>0</v>
      </c>
      <c r="O6609" s="179">
        <v>0</v>
      </c>
      <c r="P6609" s="179">
        <v>0</v>
      </c>
      <c r="Q6609" s="179">
        <v>0</v>
      </c>
      <c r="R6609" s="180">
        <v>0</v>
      </c>
      <c r="S6609" s="180">
        <v>48815.702124793388</v>
      </c>
      <c r="T6609" s="180">
        <v>0</v>
      </c>
    </row>
    <row r="6610" spans="2:20" x14ac:dyDescent="0.3">
      <c r="B6610" s="19">
        <v>6607</v>
      </c>
      <c r="C6610" s="179">
        <v>0</v>
      </c>
      <c r="D6610" s="179">
        <v>0</v>
      </c>
      <c r="E6610" s="179">
        <v>83673.271950118651</v>
      </c>
      <c r="F6610" s="179">
        <v>0</v>
      </c>
      <c r="G6610" s="179">
        <v>0</v>
      </c>
      <c r="H6610" s="179">
        <v>52504.376172826647</v>
      </c>
      <c r="I6610" s="179">
        <v>0</v>
      </c>
      <c r="J6610" s="179">
        <v>0</v>
      </c>
      <c r="K6610" s="179">
        <v>0</v>
      </c>
      <c r="L6610" s="179">
        <v>0</v>
      </c>
      <c r="M6610" s="179">
        <v>236095.66680207491</v>
      </c>
      <c r="N6610" s="179">
        <v>0</v>
      </c>
      <c r="O6610" s="179">
        <v>0</v>
      </c>
      <c r="P6610" s="179">
        <v>0</v>
      </c>
      <c r="Q6610" s="179">
        <v>0</v>
      </c>
      <c r="R6610" s="180">
        <v>0</v>
      </c>
      <c r="S6610" s="180">
        <v>0</v>
      </c>
      <c r="T6610" s="180">
        <v>0</v>
      </c>
    </row>
    <row r="6611" spans="2:20" x14ac:dyDescent="0.3">
      <c r="B6611" s="19">
        <v>6608</v>
      </c>
      <c r="C6611" s="179">
        <v>0</v>
      </c>
      <c r="D6611" s="179">
        <v>0</v>
      </c>
      <c r="E6611" s="179">
        <v>17841.055113123875</v>
      </c>
      <c r="F6611" s="179">
        <v>0</v>
      </c>
      <c r="G6611" s="179">
        <v>0</v>
      </c>
      <c r="H6611" s="179">
        <v>19161.844208526163</v>
      </c>
      <c r="I6611" s="179">
        <v>0</v>
      </c>
      <c r="J6611" s="179">
        <v>0</v>
      </c>
      <c r="K6611" s="179">
        <v>31930.832846454825</v>
      </c>
      <c r="L6611" s="179">
        <v>1</v>
      </c>
      <c r="M6611" s="179">
        <v>186838.77685204541</v>
      </c>
      <c r="N6611" s="179">
        <v>0</v>
      </c>
      <c r="O6611" s="179">
        <v>0</v>
      </c>
      <c r="P6611" s="179">
        <v>0</v>
      </c>
      <c r="Q6611" s="179">
        <v>0</v>
      </c>
      <c r="R6611" s="180">
        <v>0</v>
      </c>
      <c r="S6611" s="180">
        <v>31930.832846454825</v>
      </c>
      <c r="T6611" s="180">
        <v>0</v>
      </c>
    </row>
    <row r="6612" spans="2:20" x14ac:dyDescent="0.3">
      <c r="B6612" s="19">
        <v>6609</v>
      </c>
      <c r="C6612" s="179">
        <v>0</v>
      </c>
      <c r="D6612" s="179">
        <v>0</v>
      </c>
      <c r="E6612" s="179">
        <v>11768.540851099662</v>
      </c>
      <c r="F6612" s="179">
        <v>0</v>
      </c>
      <c r="G6612" s="179">
        <v>0</v>
      </c>
      <c r="H6612" s="179">
        <v>25763.778778185497</v>
      </c>
      <c r="I6612" s="179">
        <v>0</v>
      </c>
      <c r="J6612" s="179">
        <v>0</v>
      </c>
      <c r="K6612" s="179">
        <v>0</v>
      </c>
      <c r="L6612" s="179">
        <v>0</v>
      </c>
      <c r="M6612" s="179">
        <v>24136.923742671253</v>
      </c>
      <c r="N6612" s="179">
        <v>0</v>
      </c>
      <c r="O6612" s="179">
        <v>0</v>
      </c>
      <c r="P6612" s="179">
        <v>0</v>
      </c>
      <c r="Q6612" s="179">
        <v>0</v>
      </c>
      <c r="R6612" s="180">
        <v>0</v>
      </c>
      <c r="S6612" s="180">
        <v>0</v>
      </c>
      <c r="T6612" s="180">
        <v>0</v>
      </c>
    </row>
    <row r="6613" spans="2:20" x14ac:dyDescent="0.3">
      <c r="B6613" s="19">
        <v>6610</v>
      </c>
      <c r="C6613" s="179">
        <v>0</v>
      </c>
      <c r="D6613" s="179">
        <v>0</v>
      </c>
      <c r="E6613" s="179">
        <v>60695.141233068643</v>
      </c>
      <c r="F6613" s="179">
        <v>0</v>
      </c>
      <c r="G6613" s="179">
        <v>0</v>
      </c>
      <c r="H6613" s="179">
        <v>1624759.8925757401</v>
      </c>
      <c r="I6613" s="179">
        <v>0</v>
      </c>
      <c r="J6613" s="179">
        <v>0</v>
      </c>
      <c r="K6613" s="179">
        <v>0</v>
      </c>
      <c r="L6613" s="179">
        <v>0</v>
      </c>
      <c r="M6613" s="179">
        <v>52465.360296102743</v>
      </c>
      <c r="N6613" s="179">
        <v>0</v>
      </c>
      <c r="O6613" s="179">
        <v>0</v>
      </c>
      <c r="P6613" s="179">
        <v>0</v>
      </c>
      <c r="Q6613" s="179">
        <v>0</v>
      </c>
      <c r="R6613" s="180">
        <v>0</v>
      </c>
      <c r="S6613" s="180">
        <v>0</v>
      </c>
      <c r="T6613" s="180">
        <v>0</v>
      </c>
    </row>
    <row r="6614" spans="2:20" x14ac:dyDescent="0.3">
      <c r="B6614" s="19">
        <v>6611</v>
      </c>
      <c r="C6614" s="179">
        <v>0</v>
      </c>
      <c r="D6614" s="179">
        <v>0</v>
      </c>
      <c r="E6614" s="179">
        <v>99740.9401017036</v>
      </c>
      <c r="F6614" s="179">
        <v>0</v>
      </c>
      <c r="G6614" s="179">
        <v>0</v>
      </c>
      <c r="H6614" s="179">
        <v>4660.5287162696641</v>
      </c>
      <c r="I6614" s="179">
        <v>0</v>
      </c>
      <c r="J6614" s="179">
        <v>0</v>
      </c>
      <c r="K6614" s="179">
        <v>0</v>
      </c>
      <c r="L6614" s="179">
        <v>0</v>
      </c>
      <c r="M6614" s="179">
        <v>34319.376285062302</v>
      </c>
      <c r="N6614" s="179">
        <v>0</v>
      </c>
      <c r="O6614" s="179">
        <v>0</v>
      </c>
      <c r="P6614" s="179">
        <v>0</v>
      </c>
      <c r="Q6614" s="179">
        <v>0</v>
      </c>
      <c r="R6614" s="180">
        <v>0</v>
      </c>
      <c r="S6614" s="180">
        <v>0</v>
      </c>
      <c r="T6614" s="180">
        <v>0</v>
      </c>
    </row>
    <row r="6615" spans="2:20" x14ac:dyDescent="0.3">
      <c r="B6615" s="19">
        <v>6612</v>
      </c>
      <c r="C6615" s="179">
        <v>0</v>
      </c>
      <c r="D6615" s="179">
        <v>0</v>
      </c>
      <c r="E6615" s="179">
        <v>780.2527581021933</v>
      </c>
      <c r="F6615" s="179">
        <v>0</v>
      </c>
      <c r="G6615" s="179">
        <v>0</v>
      </c>
      <c r="H6615" s="179">
        <v>24862.170988341171</v>
      </c>
      <c r="I6615" s="179">
        <v>0</v>
      </c>
      <c r="J6615" s="179">
        <v>0</v>
      </c>
      <c r="K6615" s="179">
        <v>0</v>
      </c>
      <c r="L6615" s="179">
        <v>0</v>
      </c>
      <c r="M6615" s="179">
        <v>1749.6519109778535</v>
      </c>
      <c r="N6615" s="179">
        <v>0</v>
      </c>
      <c r="O6615" s="179">
        <v>0</v>
      </c>
      <c r="P6615" s="179">
        <v>0</v>
      </c>
      <c r="Q6615" s="179">
        <v>0</v>
      </c>
      <c r="R6615" s="180">
        <v>0</v>
      </c>
      <c r="S6615" s="180">
        <v>0</v>
      </c>
      <c r="T6615" s="180">
        <v>0</v>
      </c>
    </row>
    <row r="6616" spans="2:20" x14ac:dyDescent="0.3">
      <c r="B6616" s="19">
        <v>6613</v>
      </c>
      <c r="C6616" s="179">
        <v>1</v>
      </c>
      <c r="D6616" s="179">
        <v>187700.46516775264</v>
      </c>
      <c r="E6616" s="179">
        <v>39106.132084426317</v>
      </c>
      <c r="F6616" s="179">
        <v>0</v>
      </c>
      <c r="G6616" s="179">
        <v>0</v>
      </c>
      <c r="H6616" s="179">
        <v>25094.72836939953</v>
      </c>
      <c r="I6616" s="179">
        <v>0</v>
      </c>
      <c r="J6616" s="179">
        <v>0</v>
      </c>
      <c r="K6616" s="179">
        <v>0</v>
      </c>
      <c r="L6616" s="179">
        <v>0</v>
      </c>
      <c r="M6616" s="179">
        <v>11543.384677539923</v>
      </c>
      <c r="N6616" s="179">
        <v>0</v>
      </c>
      <c r="O6616" s="179">
        <v>0</v>
      </c>
      <c r="P6616" s="179">
        <v>0</v>
      </c>
      <c r="Q6616" s="179">
        <v>0</v>
      </c>
      <c r="R6616" s="180">
        <v>0</v>
      </c>
      <c r="S6616" s="180">
        <v>0</v>
      </c>
      <c r="T6616" s="180">
        <v>187700.46516775264</v>
      </c>
    </row>
    <row r="6617" spans="2:20" x14ac:dyDescent="0.3">
      <c r="B6617" s="19">
        <v>6614</v>
      </c>
      <c r="C6617" s="179">
        <v>0</v>
      </c>
      <c r="D6617" s="179">
        <v>0</v>
      </c>
      <c r="E6617" s="179">
        <v>12714.323492829939</v>
      </c>
      <c r="F6617" s="179">
        <v>0</v>
      </c>
      <c r="G6617" s="179">
        <v>0</v>
      </c>
      <c r="H6617" s="179">
        <v>99899.928234360035</v>
      </c>
      <c r="I6617" s="179">
        <v>0</v>
      </c>
      <c r="J6617" s="179">
        <v>0</v>
      </c>
      <c r="K6617" s="179">
        <v>0</v>
      </c>
      <c r="L6617" s="179">
        <v>0</v>
      </c>
      <c r="M6617" s="179">
        <v>25834.751011536318</v>
      </c>
      <c r="N6617" s="179">
        <v>0</v>
      </c>
      <c r="O6617" s="179">
        <v>0</v>
      </c>
      <c r="P6617" s="179">
        <v>0</v>
      </c>
      <c r="Q6617" s="179">
        <v>0</v>
      </c>
      <c r="R6617" s="180">
        <v>0</v>
      </c>
      <c r="S6617" s="180">
        <v>0</v>
      </c>
      <c r="T6617" s="180">
        <v>0</v>
      </c>
    </row>
    <row r="6618" spans="2:20" x14ac:dyDescent="0.3">
      <c r="B6618" s="19">
        <v>6615</v>
      </c>
      <c r="C6618" s="179">
        <v>0</v>
      </c>
      <c r="D6618" s="179">
        <v>0</v>
      </c>
      <c r="E6618" s="179">
        <v>83950.468534402244</v>
      </c>
      <c r="F6618" s="179">
        <v>0</v>
      </c>
      <c r="G6618" s="179">
        <v>0</v>
      </c>
      <c r="H6618" s="179">
        <v>20170.888145358655</v>
      </c>
      <c r="I6618" s="179">
        <v>0</v>
      </c>
      <c r="J6618" s="179">
        <v>0</v>
      </c>
      <c r="K6618" s="179">
        <v>0</v>
      </c>
      <c r="L6618" s="179">
        <v>0</v>
      </c>
      <c r="M6618" s="179">
        <v>71418.007036123498</v>
      </c>
      <c r="N6618" s="179">
        <v>0</v>
      </c>
      <c r="O6618" s="179">
        <v>0</v>
      </c>
      <c r="P6618" s="179">
        <v>0</v>
      </c>
      <c r="Q6618" s="179">
        <v>0</v>
      </c>
      <c r="R6618" s="180">
        <v>0</v>
      </c>
      <c r="S6618" s="180">
        <v>0</v>
      </c>
      <c r="T6618" s="180">
        <v>0</v>
      </c>
    </row>
    <row r="6619" spans="2:20" x14ac:dyDescent="0.3">
      <c r="B6619" s="19">
        <v>6616</v>
      </c>
      <c r="C6619" s="179">
        <v>0</v>
      </c>
      <c r="D6619" s="179">
        <v>0</v>
      </c>
      <c r="E6619" s="179">
        <v>68437.202380653893</v>
      </c>
      <c r="F6619" s="179">
        <v>0</v>
      </c>
      <c r="G6619" s="179">
        <v>0</v>
      </c>
      <c r="H6619" s="179">
        <v>159846.63015480756</v>
      </c>
      <c r="I6619" s="179">
        <v>0</v>
      </c>
      <c r="J6619" s="179">
        <v>0</v>
      </c>
      <c r="K6619" s="179">
        <v>0</v>
      </c>
      <c r="L6619" s="179">
        <v>0</v>
      </c>
      <c r="M6619" s="179">
        <v>37448.388707702514</v>
      </c>
      <c r="N6619" s="179">
        <v>0</v>
      </c>
      <c r="O6619" s="179">
        <v>0</v>
      </c>
      <c r="P6619" s="179">
        <v>0</v>
      </c>
      <c r="Q6619" s="179">
        <v>0</v>
      </c>
      <c r="R6619" s="180">
        <v>0</v>
      </c>
      <c r="S6619" s="180">
        <v>0</v>
      </c>
      <c r="T6619" s="180">
        <v>0</v>
      </c>
    </row>
    <row r="6620" spans="2:20" x14ac:dyDescent="0.3">
      <c r="B6620" s="19">
        <v>6617</v>
      </c>
      <c r="C6620" s="179">
        <v>0</v>
      </c>
      <c r="D6620" s="179">
        <v>0</v>
      </c>
      <c r="E6620" s="179">
        <v>1413356.6934743924</v>
      </c>
      <c r="F6620" s="179">
        <v>0</v>
      </c>
      <c r="G6620" s="179">
        <v>0</v>
      </c>
      <c r="H6620" s="179">
        <v>9958.2864483185731</v>
      </c>
      <c r="I6620" s="179">
        <v>0</v>
      </c>
      <c r="J6620" s="179">
        <v>0</v>
      </c>
      <c r="K6620" s="179">
        <v>0</v>
      </c>
      <c r="L6620" s="179">
        <v>0</v>
      </c>
      <c r="M6620" s="179">
        <v>10733.925514774886</v>
      </c>
      <c r="N6620" s="179">
        <v>0</v>
      </c>
      <c r="O6620" s="179">
        <v>0</v>
      </c>
      <c r="P6620" s="179">
        <v>0</v>
      </c>
      <c r="Q6620" s="179">
        <v>0</v>
      </c>
      <c r="R6620" s="180">
        <v>0</v>
      </c>
      <c r="S6620" s="180">
        <v>0</v>
      </c>
      <c r="T6620" s="180">
        <v>0</v>
      </c>
    </row>
    <row r="6621" spans="2:20" x14ac:dyDescent="0.3">
      <c r="B6621" s="19">
        <v>6618</v>
      </c>
      <c r="C6621" s="179">
        <v>0</v>
      </c>
      <c r="D6621" s="179">
        <v>0</v>
      </c>
      <c r="E6621" s="179">
        <v>200660.462724529</v>
      </c>
      <c r="F6621" s="179">
        <v>0</v>
      </c>
      <c r="G6621" s="179">
        <v>0</v>
      </c>
      <c r="H6621" s="179">
        <v>134671.85036326072</v>
      </c>
      <c r="I6621" s="179">
        <v>0</v>
      </c>
      <c r="J6621" s="179">
        <v>0</v>
      </c>
      <c r="K6621" s="179">
        <v>0</v>
      </c>
      <c r="L6621" s="179">
        <v>0</v>
      </c>
      <c r="M6621" s="179">
        <v>30909.011336129111</v>
      </c>
      <c r="N6621" s="179">
        <v>0</v>
      </c>
      <c r="O6621" s="179">
        <v>0</v>
      </c>
      <c r="P6621" s="179">
        <v>0</v>
      </c>
      <c r="Q6621" s="179">
        <v>0</v>
      </c>
      <c r="R6621" s="180">
        <v>0</v>
      </c>
      <c r="S6621" s="180">
        <v>0</v>
      </c>
      <c r="T6621" s="180">
        <v>0</v>
      </c>
    </row>
    <row r="6622" spans="2:20" x14ac:dyDescent="0.3">
      <c r="B6622" s="19">
        <v>6619</v>
      </c>
      <c r="C6622" s="179">
        <v>1</v>
      </c>
      <c r="D6622" s="179">
        <v>95393.773937208942</v>
      </c>
      <c r="E6622" s="179">
        <v>173809.88258420071</v>
      </c>
      <c r="F6622" s="179">
        <v>0</v>
      </c>
      <c r="G6622" s="179">
        <v>0</v>
      </c>
      <c r="H6622" s="179">
        <v>974235.87151072011</v>
      </c>
      <c r="I6622" s="179">
        <v>0</v>
      </c>
      <c r="J6622" s="179">
        <v>0</v>
      </c>
      <c r="K6622" s="179">
        <v>0</v>
      </c>
      <c r="L6622" s="179">
        <v>0</v>
      </c>
      <c r="M6622" s="179">
        <v>61726.137987274858</v>
      </c>
      <c r="N6622" s="179">
        <v>0</v>
      </c>
      <c r="O6622" s="179">
        <v>0</v>
      </c>
      <c r="P6622" s="179">
        <v>0</v>
      </c>
      <c r="Q6622" s="179">
        <v>0</v>
      </c>
      <c r="R6622" s="180">
        <v>0</v>
      </c>
      <c r="S6622" s="180">
        <v>0</v>
      </c>
      <c r="T6622" s="180">
        <v>95393.773937208942</v>
      </c>
    </row>
    <row r="6623" spans="2:20" x14ac:dyDescent="0.3">
      <c r="B6623" s="19">
        <v>6620</v>
      </c>
      <c r="C6623" s="179">
        <v>0</v>
      </c>
      <c r="D6623" s="179">
        <v>0</v>
      </c>
      <c r="E6623" s="179">
        <v>29282.70775775587</v>
      </c>
      <c r="F6623" s="179">
        <v>0</v>
      </c>
      <c r="G6623" s="179">
        <v>0</v>
      </c>
      <c r="H6623" s="179">
        <v>204654.29733750733</v>
      </c>
      <c r="I6623" s="179">
        <v>0</v>
      </c>
      <c r="J6623" s="179">
        <v>0</v>
      </c>
      <c r="K6623" s="179">
        <v>0</v>
      </c>
      <c r="L6623" s="179">
        <v>0</v>
      </c>
      <c r="M6623" s="179">
        <v>120807.66493379269</v>
      </c>
      <c r="N6623" s="179">
        <v>0</v>
      </c>
      <c r="O6623" s="179">
        <v>0</v>
      </c>
      <c r="P6623" s="179">
        <v>0</v>
      </c>
      <c r="Q6623" s="179">
        <v>0</v>
      </c>
      <c r="R6623" s="180">
        <v>0</v>
      </c>
      <c r="S6623" s="180">
        <v>0</v>
      </c>
      <c r="T6623" s="180">
        <v>0</v>
      </c>
    </row>
    <row r="6624" spans="2:20" x14ac:dyDescent="0.3">
      <c r="B6624" s="19">
        <v>6621</v>
      </c>
      <c r="C6624" s="179">
        <v>0</v>
      </c>
      <c r="D6624" s="179">
        <v>0</v>
      </c>
      <c r="E6624" s="179">
        <v>75089.92488899827</v>
      </c>
      <c r="F6624" s="179">
        <v>0</v>
      </c>
      <c r="G6624" s="179">
        <v>0</v>
      </c>
      <c r="H6624" s="179">
        <v>135550.34978488454</v>
      </c>
      <c r="I6624" s="179">
        <v>0</v>
      </c>
      <c r="J6624" s="179">
        <v>0</v>
      </c>
      <c r="K6624" s="179">
        <v>0</v>
      </c>
      <c r="L6624" s="179">
        <v>0</v>
      </c>
      <c r="M6624" s="179">
        <v>6946.4556727862928</v>
      </c>
      <c r="N6624" s="179">
        <v>0</v>
      </c>
      <c r="O6624" s="179">
        <v>0</v>
      </c>
      <c r="P6624" s="179">
        <v>0</v>
      </c>
      <c r="Q6624" s="179">
        <v>0</v>
      </c>
      <c r="R6624" s="180">
        <v>0</v>
      </c>
      <c r="S6624" s="180">
        <v>0</v>
      </c>
      <c r="T6624" s="180">
        <v>0</v>
      </c>
    </row>
    <row r="6625" spans="2:20" x14ac:dyDescent="0.3">
      <c r="B6625" s="19">
        <v>6622</v>
      </c>
      <c r="C6625" s="179">
        <v>0</v>
      </c>
      <c r="D6625" s="179">
        <v>0</v>
      </c>
      <c r="E6625" s="179">
        <v>21264.287824141586</v>
      </c>
      <c r="F6625" s="179">
        <v>0</v>
      </c>
      <c r="G6625" s="179">
        <v>0</v>
      </c>
      <c r="H6625" s="179">
        <v>18598.953896413812</v>
      </c>
      <c r="I6625" s="179">
        <v>0</v>
      </c>
      <c r="J6625" s="179">
        <v>0</v>
      </c>
      <c r="K6625" s="179">
        <v>19192.736646853402</v>
      </c>
      <c r="L6625" s="179">
        <v>1</v>
      </c>
      <c r="M6625" s="179">
        <v>35284.171442338047</v>
      </c>
      <c r="N6625" s="179">
        <v>0</v>
      </c>
      <c r="O6625" s="179">
        <v>0</v>
      </c>
      <c r="P6625" s="179">
        <v>0</v>
      </c>
      <c r="Q6625" s="179">
        <v>0</v>
      </c>
      <c r="R6625" s="180">
        <v>0</v>
      </c>
      <c r="S6625" s="180">
        <v>19192.736646853402</v>
      </c>
      <c r="T6625" s="180">
        <v>0</v>
      </c>
    </row>
    <row r="6626" spans="2:20" x14ac:dyDescent="0.3">
      <c r="B6626" s="19">
        <v>6623</v>
      </c>
      <c r="C6626" s="179">
        <v>1</v>
      </c>
      <c r="D6626" s="179">
        <v>292504.47709815821</v>
      </c>
      <c r="E6626" s="179">
        <v>202070.98286764877</v>
      </c>
      <c r="F6626" s="179">
        <v>0</v>
      </c>
      <c r="G6626" s="179">
        <v>0</v>
      </c>
      <c r="H6626" s="179">
        <v>30869.621377553387</v>
      </c>
      <c r="I6626" s="179">
        <v>0</v>
      </c>
      <c r="J6626" s="179">
        <v>0</v>
      </c>
      <c r="K6626" s="179">
        <v>0</v>
      </c>
      <c r="L6626" s="179">
        <v>0</v>
      </c>
      <c r="M6626" s="179">
        <v>110681.62259712997</v>
      </c>
      <c r="N6626" s="179">
        <v>0</v>
      </c>
      <c r="O6626" s="179">
        <v>0</v>
      </c>
      <c r="P6626" s="179">
        <v>0</v>
      </c>
      <c r="Q6626" s="179">
        <v>0</v>
      </c>
      <c r="R6626" s="180">
        <v>0</v>
      </c>
      <c r="S6626" s="180">
        <v>0</v>
      </c>
      <c r="T6626" s="180">
        <v>292504.47709815821</v>
      </c>
    </row>
    <row r="6627" spans="2:20" x14ac:dyDescent="0.3">
      <c r="B6627" s="19">
        <v>6624</v>
      </c>
      <c r="C6627" s="179">
        <v>0</v>
      </c>
      <c r="D6627" s="179">
        <v>0</v>
      </c>
      <c r="E6627" s="179">
        <v>392591.93988239643</v>
      </c>
      <c r="F6627" s="179">
        <v>0</v>
      </c>
      <c r="G6627" s="179">
        <v>0</v>
      </c>
      <c r="H6627" s="179">
        <v>7305.2648694866257</v>
      </c>
      <c r="I6627" s="179">
        <v>0</v>
      </c>
      <c r="J6627" s="179">
        <v>0</v>
      </c>
      <c r="K6627" s="179">
        <v>0</v>
      </c>
      <c r="L6627" s="179">
        <v>0</v>
      </c>
      <c r="M6627" s="179">
        <v>24723.177307601647</v>
      </c>
      <c r="N6627" s="179">
        <v>0</v>
      </c>
      <c r="O6627" s="179">
        <v>0</v>
      </c>
      <c r="P6627" s="179">
        <v>0</v>
      </c>
      <c r="Q6627" s="179">
        <v>0</v>
      </c>
      <c r="R6627" s="180">
        <v>0</v>
      </c>
      <c r="S6627" s="180">
        <v>0</v>
      </c>
      <c r="T6627" s="180">
        <v>0</v>
      </c>
    </row>
    <row r="6628" spans="2:20" x14ac:dyDescent="0.3">
      <c r="B6628" s="19">
        <v>6625</v>
      </c>
      <c r="C6628" s="179">
        <v>0</v>
      </c>
      <c r="D6628" s="179">
        <v>0</v>
      </c>
      <c r="E6628" s="179">
        <v>71189.99993706627</v>
      </c>
      <c r="F6628" s="179">
        <v>0</v>
      </c>
      <c r="G6628" s="179">
        <v>0</v>
      </c>
      <c r="H6628" s="179">
        <v>57040.072044087145</v>
      </c>
      <c r="I6628" s="179">
        <v>0</v>
      </c>
      <c r="J6628" s="179">
        <v>0</v>
      </c>
      <c r="K6628" s="179">
        <v>0</v>
      </c>
      <c r="L6628" s="179">
        <v>0</v>
      </c>
      <c r="M6628" s="179">
        <v>55442.930237566608</v>
      </c>
      <c r="N6628" s="179">
        <v>0</v>
      </c>
      <c r="O6628" s="179">
        <v>0</v>
      </c>
      <c r="P6628" s="179">
        <v>0</v>
      </c>
      <c r="Q6628" s="179">
        <v>0</v>
      </c>
      <c r="R6628" s="180">
        <v>0</v>
      </c>
      <c r="S6628" s="180">
        <v>0</v>
      </c>
      <c r="T6628" s="180">
        <v>0</v>
      </c>
    </row>
    <row r="6629" spans="2:20" x14ac:dyDescent="0.3">
      <c r="B6629" s="19">
        <v>6626</v>
      </c>
      <c r="C6629" s="179">
        <v>0</v>
      </c>
      <c r="D6629" s="179">
        <v>0</v>
      </c>
      <c r="E6629" s="179">
        <v>193485.89324846398</v>
      </c>
      <c r="F6629" s="179">
        <v>0</v>
      </c>
      <c r="G6629" s="179">
        <v>0</v>
      </c>
      <c r="H6629" s="179">
        <v>35990.770967508499</v>
      </c>
      <c r="I6629" s="179">
        <v>0</v>
      </c>
      <c r="J6629" s="179">
        <v>0</v>
      </c>
      <c r="K6629" s="179">
        <v>0</v>
      </c>
      <c r="L6629" s="179">
        <v>0</v>
      </c>
      <c r="M6629" s="179">
        <v>292044.62219837867</v>
      </c>
      <c r="N6629" s="179">
        <v>0</v>
      </c>
      <c r="O6629" s="179">
        <v>0</v>
      </c>
      <c r="P6629" s="179">
        <v>0</v>
      </c>
      <c r="Q6629" s="179">
        <v>0</v>
      </c>
      <c r="R6629" s="180">
        <v>0</v>
      </c>
      <c r="S6629" s="180">
        <v>0</v>
      </c>
      <c r="T6629" s="180">
        <v>0</v>
      </c>
    </row>
    <row r="6630" spans="2:20" x14ac:dyDescent="0.3">
      <c r="B6630" s="19">
        <v>6627</v>
      </c>
      <c r="C6630" s="179">
        <v>0</v>
      </c>
      <c r="D6630" s="179">
        <v>0</v>
      </c>
      <c r="E6630" s="179">
        <v>915714.38790199533</v>
      </c>
      <c r="F6630" s="179">
        <v>0</v>
      </c>
      <c r="G6630" s="179">
        <v>0</v>
      </c>
      <c r="H6630" s="179">
        <v>29395.580161871439</v>
      </c>
      <c r="I6630" s="179">
        <v>0</v>
      </c>
      <c r="J6630" s="179">
        <v>0</v>
      </c>
      <c r="K6630" s="179">
        <v>0</v>
      </c>
      <c r="L6630" s="179">
        <v>0</v>
      </c>
      <c r="M6630" s="179">
        <v>28838.255919560732</v>
      </c>
      <c r="N6630" s="179">
        <v>0</v>
      </c>
      <c r="O6630" s="179">
        <v>0</v>
      </c>
      <c r="P6630" s="179">
        <v>0</v>
      </c>
      <c r="Q6630" s="179">
        <v>0</v>
      </c>
      <c r="R6630" s="180">
        <v>0</v>
      </c>
      <c r="S6630" s="180">
        <v>0</v>
      </c>
      <c r="T6630" s="180">
        <v>0</v>
      </c>
    </row>
    <row r="6631" spans="2:20" x14ac:dyDescent="0.3">
      <c r="B6631" s="19">
        <v>6628</v>
      </c>
      <c r="C6631" s="179">
        <v>0</v>
      </c>
      <c r="D6631" s="179">
        <v>0</v>
      </c>
      <c r="E6631" s="179">
        <v>170026.73075325284</v>
      </c>
      <c r="F6631" s="179">
        <v>1</v>
      </c>
      <c r="G6631" s="179">
        <v>8900.0264449809638</v>
      </c>
      <c r="H6631" s="179">
        <v>17323.51085276527</v>
      </c>
      <c r="I6631" s="179">
        <v>0</v>
      </c>
      <c r="J6631" s="179">
        <v>0</v>
      </c>
      <c r="K6631" s="179">
        <v>0</v>
      </c>
      <c r="L6631" s="179">
        <v>0</v>
      </c>
      <c r="M6631" s="179">
        <v>90063.441039767422</v>
      </c>
      <c r="N6631" s="179">
        <v>0</v>
      </c>
      <c r="O6631" s="179">
        <v>0</v>
      </c>
      <c r="P6631" s="179">
        <v>0</v>
      </c>
      <c r="Q6631" s="179">
        <v>0</v>
      </c>
      <c r="R6631" s="180">
        <v>0</v>
      </c>
      <c r="S6631" s="180">
        <v>0</v>
      </c>
      <c r="T6631" s="180">
        <v>0</v>
      </c>
    </row>
    <row r="6632" spans="2:20" x14ac:dyDescent="0.3">
      <c r="B6632" s="19">
        <v>6629</v>
      </c>
      <c r="C6632" s="179">
        <v>0</v>
      </c>
      <c r="D6632" s="179">
        <v>0</v>
      </c>
      <c r="E6632" s="179">
        <v>228549.51138702832</v>
      </c>
      <c r="F6632" s="179">
        <v>0</v>
      </c>
      <c r="G6632" s="179">
        <v>0</v>
      </c>
      <c r="H6632" s="179">
        <v>210405.70168151177</v>
      </c>
      <c r="I6632" s="179">
        <v>0</v>
      </c>
      <c r="J6632" s="179">
        <v>0</v>
      </c>
      <c r="K6632" s="179">
        <v>0</v>
      </c>
      <c r="L6632" s="179">
        <v>0</v>
      </c>
      <c r="M6632" s="179">
        <v>18426.283725836318</v>
      </c>
      <c r="N6632" s="179">
        <v>0</v>
      </c>
      <c r="O6632" s="179">
        <v>0</v>
      </c>
      <c r="P6632" s="179">
        <v>0</v>
      </c>
      <c r="Q6632" s="179">
        <v>0</v>
      </c>
      <c r="R6632" s="180">
        <v>0</v>
      </c>
      <c r="S6632" s="180">
        <v>0</v>
      </c>
      <c r="T6632" s="180">
        <v>0</v>
      </c>
    </row>
    <row r="6633" spans="2:20" x14ac:dyDescent="0.3">
      <c r="B6633" s="19">
        <v>6630</v>
      </c>
      <c r="C6633" s="179">
        <v>0</v>
      </c>
      <c r="D6633" s="179">
        <v>0</v>
      </c>
      <c r="E6633" s="179">
        <v>136522.3715803079</v>
      </c>
      <c r="F6633" s="179">
        <v>0</v>
      </c>
      <c r="G6633" s="179">
        <v>0</v>
      </c>
      <c r="H6633" s="179">
        <v>8237.9785957697695</v>
      </c>
      <c r="I6633" s="179">
        <v>0</v>
      </c>
      <c r="J6633" s="179">
        <v>0</v>
      </c>
      <c r="K6633" s="179">
        <v>0</v>
      </c>
      <c r="L6633" s="179">
        <v>0</v>
      </c>
      <c r="M6633" s="179">
        <v>304128.84885793104</v>
      </c>
      <c r="N6633" s="179">
        <v>0</v>
      </c>
      <c r="O6633" s="179">
        <v>0</v>
      </c>
      <c r="P6633" s="179">
        <v>0</v>
      </c>
      <c r="Q6633" s="179">
        <v>0</v>
      </c>
      <c r="R6633" s="180">
        <v>0</v>
      </c>
      <c r="S6633" s="180">
        <v>0</v>
      </c>
      <c r="T6633" s="180">
        <v>0</v>
      </c>
    </row>
    <row r="6634" spans="2:20" x14ac:dyDescent="0.3">
      <c r="B6634" s="19">
        <v>6631</v>
      </c>
      <c r="C6634" s="179">
        <v>0</v>
      </c>
      <c r="D6634" s="179">
        <v>0</v>
      </c>
      <c r="E6634" s="179">
        <v>69999.077440357345</v>
      </c>
      <c r="F6634" s="179">
        <v>0</v>
      </c>
      <c r="G6634" s="179">
        <v>0</v>
      </c>
      <c r="H6634" s="179">
        <v>14573.964625050696</v>
      </c>
      <c r="I6634" s="179">
        <v>0</v>
      </c>
      <c r="J6634" s="179">
        <v>0</v>
      </c>
      <c r="K6634" s="179">
        <v>0</v>
      </c>
      <c r="L6634" s="179">
        <v>0</v>
      </c>
      <c r="M6634" s="179">
        <v>5088.0843395478232</v>
      </c>
      <c r="N6634" s="179">
        <v>0</v>
      </c>
      <c r="O6634" s="179">
        <v>0</v>
      </c>
      <c r="P6634" s="179">
        <v>0</v>
      </c>
      <c r="Q6634" s="179">
        <v>0</v>
      </c>
      <c r="R6634" s="180">
        <v>0</v>
      </c>
      <c r="S6634" s="180">
        <v>0</v>
      </c>
      <c r="T6634" s="180">
        <v>0</v>
      </c>
    </row>
    <row r="6635" spans="2:20" x14ac:dyDescent="0.3">
      <c r="B6635" s="19">
        <v>6632</v>
      </c>
      <c r="C6635" s="179">
        <v>1</v>
      </c>
      <c r="D6635" s="179">
        <v>517645.52326089941</v>
      </c>
      <c r="E6635" s="179">
        <v>44626.400897789863</v>
      </c>
      <c r="F6635" s="179">
        <v>0</v>
      </c>
      <c r="G6635" s="179">
        <v>0</v>
      </c>
      <c r="H6635" s="179">
        <v>29523.132805713256</v>
      </c>
      <c r="I6635" s="179">
        <v>0</v>
      </c>
      <c r="J6635" s="179">
        <v>0</v>
      </c>
      <c r="K6635" s="179">
        <v>0</v>
      </c>
      <c r="L6635" s="179">
        <v>0</v>
      </c>
      <c r="M6635" s="179">
        <v>252750.49714068085</v>
      </c>
      <c r="N6635" s="179">
        <v>0</v>
      </c>
      <c r="O6635" s="179">
        <v>0</v>
      </c>
      <c r="P6635" s="179">
        <v>0</v>
      </c>
      <c r="Q6635" s="179">
        <v>0</v>
      </c>
      <c r="R6635" s="180">
        <v>0</v>
      </c>
      <c r="S6635" s="180">
        <v>0</v>
      </c>
      <c r="T6635" s="180">
        <v>517645.52326089941</v>
      </c>
    </row>
    <row r="6636" spans="2:20" x14ac:dyDescent="0.3">
      <c r="B6636" s="19">
        <v>6633</v>
      </c>
      <c r="C6636" s="179">
        <v>0</v>
      </c>
      <c r="D6636" s="179">
        <v>0</v>
      </c>
      <c r="E6636" s="179">
        <v>155703.89521058105</v>
      </c>
      <c r="F6636" s="179">
        <v>0</v>
      </c>
      <c r="G6636" s="179">
        <v>0</v>
      </c>
      <c r="H6636" s="179">
        <v>32267.136289931386</v>
      </c>
      <c r="I6636" s="179">
        <v>0</v>
      </c>
      <c r="J6636" s="179">
        <v>0</v>
      </c>
      <c r="K6636" s="179">
        <v>0</v>
      </c>
      <c r="L6636" s="179">
        <v>0</v>
      </c>
      <c r="M6636" s="179">
        <v>604038.07138569746</v>
      </c>
      <c r="N6636" s="179">
        <v>0</v>
      </c>
      <c r="O6636" s="179">
        <v>0</v>
      </c>
      <c r="P6636" s="179">
        <v>0</v>
      </c>
      <c r="Q6636" s="179">
        <v>0</v>
      </c>
      <c r="R6636" s="180">
        <v>0</v>
      </c>
      <c r="S6636" s="180">
        <v>0</v>
      </c>
      <c r="T6636" s="180">
        <v>0</v>
      </c>
    </row>
    <row r="6637" spans="2:20" x14ac:dyDescent="0.3">
      <c r="B6637" s="19">
        <v>6634</v>
      </c>
      <c r="C6637" s="179">
        <v>0</v>
      </c>
      <c r="D6637" s="179">
        <v>0</v>
      </c>
      <c r="E6637" s="179">
        <v>324305.89917848975</v>
      </c>
      <c r="F6637" s="179">
        <v>0</v>
      </c>
      <c r="G6637" s="179">
        <v>0</v>
      </c>
      <c r="H6637" s="179">
        <v>46514.991289503145</v>
      </c>
      <c r="I6637" s="179">
        <v>0</v>
      </c>
      <c r="J6637" s="179">
        <v>0</v>
      </c>
      <c r="K6637" s="179">
        <v>0</v>
      </c>
      <c r="L6637" s="179">
        <v>0</v>
      </c>
      <c r="M6637" s="179">
        <v>35069.785405421899</v>
      </c>
      <c r="N6637" s="179">
        <v>0</v>
      </c>
      <c r="O6637" s="179">
        <v>0</v>
      </c>
      <c r="P6637" s="179">
        <v>0</v>
      </c>
      <c r="Q6637" s="179">
        <v>0</v>
      </c>
      <c r="R6637" s="180">
        <v>0</v>
      </c>
      <c r="S6637" s="180">
        <v>0</v>
      </c>
      <c r="T6637" s="180">
        <v>0</v>
      </c>
    </row>
    <row r="6638" spans="2:20" x14ac:dyDescent="0.3">
      <c r="B6638" s="19">
        <v>6635</v>
      </c>
      <c r="C6638" s="179">
        <v>0</v>
      </c>
      <c r="D6638" s="179">
        <v>0</v>
      </c>
      <c r="E6638" s="179">
        <v>4886.2271396593105</v>
      </c>
      <c r="F6638" s="179">
        <v>0</v>
      </c>
      <c r="G6638" s="179">
        <v>0</v>
      </c>
      <c r="H6638" s="179">
        <v>68155.688788087413</v>
      </c>
      <c r="I6638" s="179">
        <v>0</v>
      </c>
      <c r="J6638" s="179">
        <v>0</v>
      </c>
      <c r="K6638" s="179">
        <v>0</v>
      </c>
      <c r="L6638" s="179">
        <v>0</v>
      </c>
      <c r="M6638" s="179">
        <v>37433.460374639712</v>
      </c>
      <c r="N6638" s="179">
        <v>0</v>
      </c>
      <c r="O6638" s="179">
        <v>0</v>
      </c>
      <c r="P6638" s="179">
        <v>0</v>
      </c>
      <c r="Q6638" s="179">
        <v>0</v>
      </c>
      <c r="R6638" s="180">
        <v>0</v>
      </c>
      <c r="S6638" s="180">
        <v>0</v>
      </c>
      <c r="T6638" s="180">
        <v>0</v>
      </c>
    </row>
    <row r="6639" spans="2:20" x14ac:dyDescent="0.3">
      <c r="B6639" s="19">
        <v>6636</v>
      </c>
      <c r="C6639" s="179">
        <v>0</v>
      </c>
      <c r="D6639" s="179">
        <v>0</v>
      </c>
      <c r="E6639" s="179">
        <v>11109.107439151696</v>
      </c>
      <c r="F6639" s="179">
        <v>0</v>
      </c>
      <c r="G6639" s="179">
        <v>0</v>
      </c>
      <c r="H6639" s="179">
        <v>40237.886456796936</v>
      </c>
      <c r="I6639" s="179">
        <v>0</v>
      </c>
      <c r="J6639" s="179">
        <v>0</v>
      </c>
      <c r="K6639" s="179">
        <v>0</v>
      </c>
      <c r="L6639" s="179">
        <v>0</v>
      </c>
      <c r="M6639" s="179">
        <v>90029.993187901171</v>
      </c>
      <c r="N6639" s="179">
        <v>0</v>
      </c>
      <c r="O6639" s="179">
        <v>0</v>
      </c>
      <c r="P6639" s="179">
        <v>0</v>
      </c>
      <c r="Q6639" s="179">
        <v>0</v>
      </c>
      <c r="R6639" s="180">
        <v>0</v>
      </c>
      <c r="S6639" s="180">
        <v>0</v>
      </c>
      <c r="T6639" s="180">
        <v>0</v>
      </c>
    </row>
    <row r="6640" spans="2:20" x14ac:dyDescent="0.3">
      <c r="B6640" s="19">
        <v>6637</v>
      </c>
      <c r="C6640" s="179">
        <v>0</v>
      </c>
      <c r="D6640" s="179">
        <v>0</v>
      </c>
      <c r="E6640" s="179">
        <v>628010.94593965227</v>
      </c>
      <c r="F6640" s="179">
        <v>0</v>
      </c>
      <c r="G6640" s="179">
        <v>0</v>
      </c>
      <c r="H6640" s="179">
        <v>32065.08366731272</v>
      </c>
      <c r="I6640" s="179">
        <v>0</v>
      </c>
      <c r="J6640" s="179">
        <v>0</v>
      </c>
      <c r="K6640" s="179">
        <v>0</v>
      </c>
      <c r="L6640" s="179">
        <v>0</v>
      </c>
      <c r="M6640" s="179">
        <v>27410.970631784396</v>
      </c>
      <c r="N6640" s="179">
        <v>0</v>
      </c>
      <c r="O6640" s="179">
        <v>0</v>
      </c>
      <c r="P6640" s="179">
        <v>0</v>
      </c>
      <c r="Q6640" s="179">
        <v>0</v>
      </c>
      <c r="R6640" s="180">
        <v>0</v>
      </c>
      <c r="S6640" s="180">
        <v>0</v>
      </c>
      <c r="T6640" s="180">
        <v>0</v>
      </c>
    </row>
    <row r="6641" spans="2:20" x14ac:dyDescent="0.3">
      <c r="B6641" s="19">
        <v>6638</v>
      </c>
      <c r="C6641" s="179">
        <v>0</v>
      </c>
      <c r="D6641" s="179">
        <v>0</v>
      </c>
      <c r="E6641" s="179">
        <v>1015340.6444201269</v>
      </c>
      <c r="F6641" s="179">
        <v>0</v>
      </c>
      <c r="G6641" s="179">
        <v>0</v>
      </c>
      <c r="H6641" s="179">
        <v>954280.12745183497</v>
      </c>
      <c r="I6641" s="179">
        <v>0</v>
      </c>
      <c r="J6641" s="179">
        <v>0</v>
      </c>
      <c r="K6641" s="179">
        <v>0</v>
      </c>
      <c r="L6641" s="179">
        <v>0</v>
      </c>
      <c r="M6641" s="179">
        <v>1869886.6966298313</v>
      </c>
      <c r="N6641" s="179">
        <v>0</v>
      </c>
      <c r="O6641" s="179">
        <v>0</v>
      </c>
      <c r="P6641" s="179">
        <v>0</v>
      </c>
      <c r="Q6641" s="179">
        <v>0</v>
      </c>
      <c r="R6641" s="180">
        <v>0</v>
      </c>
      <c r="S6641" s="180">
        <v>0</v>
      </c>
      <c r="T6641" s="180">
        <v>0</v>
      </c>
    </row>
    <row r="6642" spans="2:20" x14ac:dyDescent="0.3">
      <c r="B6642" s="19">
        <v>6639</v>
      </c>
      <c r="C6642" s="179">
        <v>0</v>
      </c>
      <c r="D6642" s="179">
        <v>0</v>
      </c>
      <c r="E6642" s="179">
        <v>27359.358747395312</v>
      </c>
      <c r="F6642" s="179">
        <v>0</v>
      </c>
      <c r="G6642" s="179">
        <v>0</v>
      </c>
      <c r="H6642" s="179">
        <v>80708.823766521527</v>
      </c>
      <c r="I6642" s="179">
        <v>0</v>
      </c>
      <c r="J6642" s="179">
        <v>0</v>
      </c>
      <c r="K6642" s="179">
        <v>0</v>
      </c>
      <c r="L6642" s="179">
        <v>0</v>
      </c>
      <c r="M6642" s="179">
        <v>782171.79271459195</v>
      </c>
      <c r="N6642" s="179">
        <v>0</v>
      </c>
      <c r="O6642" s="179">
        <v>0</v>
      </c>
      <c r="P6642" s="179">
        <v>0</v>
      </c>
      <c r="Q6642" s="179">
        <v>0</v>
      </c>
      <c r="R6642" s="180">
        <v>0</v>
      </c>
      <c r="S6642" s="180">
        <v>0</v>
      </c>
      <c r="T6642" s="180">
        <v>0</v>
      </c>
    </row>
    <row r="6643" spans="2:20" x14ac:dyDescent="0.3">
      <c r="B6643" s="19">
        <v>6640</v>
      </c>
      <c r="C6643" s="179">
        <v>1</v>
      </c>
      <c r="D6643" s="179">
        <v>32868.444469310154</v>
      </c>
      <c r="E6643" s="179">
        <v>121039.41535661832</v>
      </c>
      <c r="F6643" s="179">
        <v>0</v>
      </c>
      <c r="G6643" s="179">
        <v>0</v>
      </c>
      <c r="H6643" s="179">
        <v>12009.913263527253</v>
      </c>
      <c r="I6643" s="179">
        <v>0</v>
      </c>
      <c r="J6643" s="179">
        <v>0</v>
      </c>
      <c r="K6643" s="179">
        <v>0</v>
      </c>
      <c r="L6643" s="179">
        <v>0</v>
      </c>
      <c r="M6643" s="179">
        <v>3798.8156855634602</v>
      </c>
      <c r="N6643" s="179">
        <v>0</v>
      </c>
      <c r="O6643" s="179">
        <v>0</v>
      </c>
      <c r="P6643" s="179">
        <v>0</v>
      </c>
      <c r="Q6643" s="179">
        <v>0</v>
      </c>
      <c r="R6643" s="180">
        <v>0</v>
      </c>
      <c r="S6643" s="180">
        <v>0</v>
      </c>
      <c r="T6643" s="180">
        <v>32868.444469310154</v>
      </c>
    </row>
    <row r="6644" spans="2:20" x14ac:dyDescent="0.3">
      <c r="B6644" s="19">
        <v>6641</v>
      </c>
      <c r="C6644" s="179">
        <v>0</v>
      </c>
      <c r="D6644" s="179">
        <v>0</v>
      </c>
      <c r="E6644" s="179">
        <v>65773.204587552318</v>
      </c>
      <c r="F6644" s="179">
        <v>0</v>
      </c>
      <c r="G6644" s="179">
        <v>0</v>
      </c>
      <c r="H6644" s="179">
        <v>295033.08827661903</v>
      </c>
      <c r="I6644" s="179">
        <v>0</v>
      </c>
      <c r="J6644" s="179">
        <v>0</v>
      </c>
      <c r="K6644" s="179">
        <v>0</v>
      </c>
      <c r="L6644" s="179">
        <v>0</v>
      </c>
      <c r="M6644" s="179">
        <v>6603.7563923848584</v>
      </c>
      <c r="N6644" s="179">
        <v>0</v>
      </c>
      <c r="O6644" s="179">
        <v>0</v>
      </c>
      <c r="P6644" s="179">
        <v>0</v>
      </c>
      <c r="Q6644" s="179">
        <v>0</v>
      </c>
      <c r="R6644" s="180">
        <v>0</v>
      </c>
      <c r="S6644" s="180">
        <v>0</v>
      </c>
      <c r="T6644" s="180">
        <v>0</v>
      </c>
    </row>
    <row r="6645" spans="2:20" x14ac:dyDescent="0.3">
      <c r="B6645" s="19">
        <v>6642</v>
      </c>
      <c r="C6645" s="179">
        <v>0</v>
      </c>
      <c r="D6645" s="179">
        <v>0</v>
      </c>
      <c r="E6645" s="179">
        <v>166606.08213275135</v>
      </c>
      <c r="F6645" s="179">
        <v>0</v>
      </c>
      <c r="G6645" s="179">
        <v>0</v>
      </c>
      <c r="H6645" s="179">
        <v>8934.9053541832436</v>
      </c>
      <c r="I6645" s="179">
        <v>0</v>
      </c>
      <c r="J6645" s="179">
        <v>0</v>
      </c>
      <c r="K6645" s="179">
        <v>0</v>
      </c>
      <c r="L6645" s="179">
        <v>0</v>
      </c>
      <c r="M6645" s="179">
        <v>81304.221013831004</v>
      </c>
      <c r="N6645" s="179">
        <v>0</v>
      </c>
      <c r="O6645" s="179">
        <v>0</v>
      </c>
      <c r="P6645" s="179">
        <v>0</v>
      </c>
      <c r="Q6645" s="179">
        <v>0</v>
      </c>
      <c r="R6645" s="180">
        <v>0</v>
      </c>
      <c r="S6645" s="180">
        <v>0</v>
      </c>
      <c r="T6645" s="180">
        <v>0</v>
      </c>
    </row>
    <row r="6646" spans="2:20" x14ac:dyDescent="0.3">
      <c r="B6646" s="19">
        <v>6643</v>
      </c>
      <c r="C6646" s="179">
        <v>0</v>
      </c>
      <c r="D6646" s="179">
        <v>0</v>
      </c>
      <c r="E6646" s="179">
        <v>130979.36505694772</v>
      </c>
      <c r="F6646" s="179">
        <v>0</v>
      </c>
      <c r="G6646" s="179">
        <v>0</v>
      </c>
      <c r="H6646" s="179">
        <v>252201.86861593032</v>
      </c>
      <c r="I6646" s="179">
        <v>0</v>
      </c>
      <c r="J6646" s="179">
        <v>0</v>
      </c>
      <c r="K6646" s="179">
        <v>0</v>
      </c>
      <c r="L6646" s="179">
        <v>0</v>
      </c>
      <c r="M6646" s="179">
        <v>76809.685834202319</v>
      </c>
      <c r="N6646" s="179">
        <v>0</v>
      </c>
      <c r="O6646" s="179">
        <v>0</v>
      </c>
      <c r="P6646" s="179">
        <v>0</v>
      </c>
      <c r="Q6646" s="179">
        <v>0</v>
      </c>
      <c r="R6646" s="180">
        <v>0</v>
      </c>
      <c r="S6646" s="180">
        <v>0</v>
      </c>
      <c r="T6646" s="180">
        <v>0</v>
      </c>
    </row>
    <row r="6647" spans="2:20" x14ac:dyDescent="0.3">
      <c r="B6647" s="19">
        <v>6644</v>
      </c>
      <c r="C6647" s="179">
        <v>2</v>
      </c>
      <c r="D6647" s="179">
        <v>44075.982342804571</v>
      </c>
      <c r="E6647" s="179">
        <v>243077.17130972529</v>
      </c>
      <c r="F6647" s="179">
        <v>0</v>
      </c>
      <c r="G6647" s="179">
        <v>0</v>
      </c>
      <c r="H6647" s="179">
        <v>10680.836341975777</v>
      </c>
      <c r="I6647" s="179">
        <v>0</v>
      </c>
      <c r="J6647" s="179">
        <v>0</v>
      </c>
      <c r="K6647" s="179">
        <v>147450.72420168616</v>
      </c>
      <c r="L6647" s="179">
        <v>1</v>
      </c>
      <c r="M6647" s="179">
        <v>27362.072570366283</v>
      </c>
      <c r="N6647" s="179">
        <v>0</v>
      </c>
      <c r="O6647" s="179">
        <v>0</v>
      </c>
      <c r="P6647" s="179">
        <v>0</v>
      </c>
      <c r="Q6647" s="179">
        <v>0</v>
      </c>
      <c r="R6647" s="180">
        <v>0</v>
      </c>
      <c r="S6647" s="180">
        <v>147450.72420168616</v>
      </c>
      <c r="T6647" s="180">
        <v>44075.982342804571</v>
      </c>
    </row>
    <row r="6648" spans="2:20" x14ac:dyDescent="0.3">
      <c r="B6648" s="19">
        <v>6645</v>
      </c>
      <c r="C6648" s="179">
        <v>0</v>
      </c>
      <c r="D6648" s="179">
        <v>0</v>
      </c>
      <c r="E6648" s="179">
        <v>554992.45129711542</v>
      </c>
      <c r="F6648" s="179">
        <v>0</v>
      </c>
      <c r="G6648" s="179">
        <v>0</v>
      </c>
      <c r="H6648" s="179">
        <v>54326.84674922673</v>
      </c>
      <c r="I6648" s="179">
        <v>0</v>
      </c>
      <c r="J6648" s="179">
        <v>0</v>
      </c>
      <c r="K6648" s="179">
        <v>0</v>
      </c>
      <c r="L6648" s="179">
        <v>0</v>
      </c>
      <c r="M6648" s="179">
        <v>528511.48908874718</v>
      </c>
      <c r="N6648" s="179">
        <v>0</v>
      </c>
      <c r="O6648" s="179">
        <v>0</v>
      </c>
      <c r="P6648" s="179">
        <v>0</v>
      </c>
      <c r="Q6648" s="179">
        <v>0</v>
      </c>
      <c r="R6648" s="180">
        <v>0</v>
      </c>
      <c r="S6648" s="180">
        <v>0</v>
      </c>
      <c r="T6648" s="180">
        <v>0</v>
      </c>
    </row>
    <row r="6649" spans="2:20" x14ac:dyDescent="0.3">
      <c r="B6649" s="19">
        <v>6646</v>
      </c>
      <c r="C6649" s="179">
        <v>0</v>
      </c>
      <c r="D6649" s="179">
        <v>0</v>
      </c>
      <c r="E6649" s="179">
        <v>16707.948675242733</v>
      </c>
      <c r="F6649" s="179">
        <v>0</v>
      </c>
      <c r="G6649" s="179">
        <v>0</v>
      </c>
      <c r="H6649" s="179">
        <v>122679.19749837273</v>
      </c>
      <c r="I6649" s="179">
        <v>0</v>
      </c>
      <c r="J6649" s="179">
        <v>0</v>
      </c>
      <c r="K6649" s="179">
        <v>0</v>
      </c>
      <c r="L6649" s="179">
        <v>0</v>
      </c>
      <c r="M6649" s="179">
        <v>128161.03075095831</v>
      </c>
      <c r="N6649" s="179">
        <v>0</v>
      </c>
      <c r="O6649" s="179">
        <v>0</v>
      </c>
      <c r="P6649" s="179">
        <v>0</v>
      </c>
      <c r="Q6649" s="179">
        <v>0</v>
      </c>
      <c r="R6649" s="180">
        <v>0</v>
      </c>
      <c r="S6649" s="180">
        <v>0</v>
      </c>
      <c r="T6649" s="180">
        <v>0</v>
      </c>
    </row>
    <row r="6650" spans="2:20" x14ac:dyDescent="0.3">
      <c r="B6650" s="19">
        <v>6647</v>
      </c>
      <c r="C6650" s="179">
        <v>0</v>
      </c>
      <c r="D6650" s="179">
        <v>0</v>
      </c>
      <c r="E6650" s="179">
        <v>433937.04855094233</v>
      </c>
      <c r="F6650" s="179">
        <v>0</v>
      </c>
      <c r="G6650" s="179">
        <v>0</v>
      </c>
      <c r="H6650" s="179">
        <v>20160.376641591101</v>
      </c>
      <c r="I6650" s="179">
        <v>0</v>
      </c>
      <c r="J6650" s="179">
        <v>0</v>
      </c>
      <c r="K6650" s="179">
        <v>0</v>
      </c>
      <c r="L6650" s="179">
        <v>0</v>
      </c>
      <c r="M6650" s="179">
        <v>32038.204713381496</v>
      </c>
      <c r="N6650" s="179">
        <v>0</v>
      </c>
      <c r="O6650" s="179">
        <v>0</v>
      </c>
      <c r="P6650" s="179">
        <v>0</v>
      </c>
      <c r="Q6650" s="179">
        <v>0</v>
      </c>
      <c r="R6650" s="180">
        <v>0</v>
      </c>
      <c r="S6650" s="180">
        <v>0</v>
      </c>
      <c r="T6650" s="180">
        <v>0</v>
      </c>
    </row>
    <row r="6651" spans="2:20" x14ac:dyDescent="0.3">
      <c r="B6651" s="19">
        <v>6648</v>
      </c>
      <c r="C6651" s="179">
        <v>0</v>
      </c>
      <c r="D6651" s="179">
        <v>0</v>
      </c>
      <c r="E6651" s="179">
        <v>7281.8298970067699</v>
      </c>
      <c r="F6651" s="179">
        <v>0</v>
      </c>
      <c r="G6651" s="179">
        <v>0</v>
      </c>
      <c r="H6651" s="179">
        <v>650196.29178398277</v>
      </c>
      <c r="I6651" s="179">
        <v>0</v>
      </c>
      <c r="J6651" s="179">
        <v>0</v>
      </c>
      <c r="K6651" s="179">
        <v>0</v>
      </c>
      <c r="L6651" s="179">
        <v>0</v>
      </c>
      <c r="M6651" s="179">
        <v>32564.958188897897</v>
      </c>
      <c r="N6651" s="179">
        <v>0</v>
      </c>
      <c r="O6651" s="179">
        <v>0</v>
      </c>
      <c r="P6651" s="179">
        <v>0</v>
      </c>
      <c r="Q6651" s="179">
        <v>0</v>
      </c>
      <c r="R6651" s="180">
        <v>0</v>
      </c>
      <c r="S6651" s="180">
        <v>0</v>
      </c>
      <c r="T6651" s="180">
        <v>0</v>
      </c>
    </row>
    <row r="6652" spans="2:20" x14ac:dyDescent="0.3">
      <c r="B6652" s="19">
        <v>6649</v>
      </c>
      <c r="C6652" s="179">
        <v>0</v>
      </c>
      <c r="D6652" s="179">
        <v>0</v>
      </c>
      <c r="E6652" s="179">
        <v>65998.173933439131</v>
      </c>
      <c r="F6652" s="179">
        <v>0</v>
      </c>
      <c r="G6652" s="179">
        <v>0</v>
      </c>
      <c r="H6652" s="179">
        <v>97631.396194348708</v>
      </c>
      <c r="I6652" s="179">
        <v>0</v>
      </c>
      <c r="J6652" s="179">
        <v>0</v>
      </c>
      <c r="K6652" s="179">
        <v>0</v>
      </c>
      <c r="L6652" s="179">
        <v>0</v>
      </c>
      <c r="M6652" s="179">
        <v>22453.285827342501</v>
      </c>
      <c r="N6652" s="179">
        <v>0</v>
      </c>
      <c r="O6652" s="179">
        <v>0</v>
      </c>
      <c r="P6652" s="179">
        <v>0</v>
      </c>
      <c r="Q6652" s="179">
        <v>0</v>
      </c>
      <c r="R6652" s="180">
        <v>0</v>
      </c>
      <c r="S6652" s="180">
        <v>0</v>
      </c>
      <c r="T6652" s="180">
        <v>0</v>
      </c>
    </row>
    <row r="6653" spans="2:20" x14ac:dyDescent="0.3">
      <c r="B6653" s="19">
        <v>6650</v>
      </c>
      <c r="C6653" s="179">
        <v>0</v>
      </c>
      <c r="D6653" s="179">
        <v>0</v>
      </c>
      <c r="E6653" s="179">
        <v>66601.150431483533</v>
      </c>
      <c r="F6653" s="179">
        <v>0</v>
      </c>
      <c r="G6653" s="179">
        <v>0</v>
      </c>
      <c r="H6653" s="179">
        <v>75471.69794026915</v>
      </c>
      <c r="I6653" s="179">
        <v>0</v>
      </c>
      <c r="J6653" s="179">
        <v>0</v>
      </c>
      <c r="K6653" s="179">
        <v>52290.101221797726</v>
      </c>
      <c r="L6653" s="179">
        <v>1</v>
      </c>
      <c r="M6653" s="179">
        <v>21992.343974557112</v>
      </c>
      <c r="N6653" s="179">
        <v>0</v>
      </c>
      <c r="O6653" s="179">
        <v>0</v>
      </c>
      <c r="P6653" s="179">
        <v>0</v>
      </c>
      <c r="Q6653" s="179">
        <v>0</v>
      </c>
      <c r="R6653" s="180">
        <v>0</v>
      </c>
      <c r="S6653" s="180">
        <v>52290.101221797726</v>
      </c>
      <c r="T6653" s="180">
        <v>0</v>
      </c>
    </row>
    <row r="6654" spans="2:20" x14ac:dyDescent="0.3">
      <c r="B6654" s="19">
        <v>6651</v>
      </c>
      <c r="C6654" s="179">
        <v>0</v>
      </c>
      <c r="D6654" s="179">
        <v>0</v>
      </c>
      <c r="E6654" s="179">
        <v>52797.118346204225</v>
      </c>
      <c r="F6654" s="179">
        <v>0</v>
      </c>
      <c r="G6654" s="179">
        <v>0</v>
      </c>
      <c r="H6654" s="179">
        <v>550953.76597741793</v>
      </c>
      <c r="I6654" s="179">
        <v>0</v>
      </c>
      <c r="J6654" s="179">
        <v>0</v>
      </c>
      <c r="K6654" s="179">
        <v>0</v>
      </c>
      <c r="L6654" s="179">
        <v>0</v>
      </c>
      <c r="M6654" s="179">
        <v>38932.237846009346</v>
      </c>
      <c r="N6654" s="179">
        <v>0</v>
      </c>
      <c r="O6654" s="179">
        <v>0</v>
      </c>
      <c r="P6654" s="179">
        <v>0</v>
      </c>
      <c r="Q6654" s="179">
        <v>0</v>
      </c>
      <c r="R6654" s="180">
        <v>0</v>
      </c>
      <c r="S6654" s="180">
        <v>0</v>
      </c>
      <c r="T6654" s="180">
        <v>0</v>
      </c>
    </row>
    <row r="6655" spans="2:20" x14ac:dyDescent="0.3">
      <c r="B6655" s="19">
        <v>6652</v>
      </c>
      <c r="C6655" s="179">
        <v>0</v>
      </c>
      <c r="D6655" s="179">
        <v>0</v>
      </c>
      <c r="E6655" s="179">
        <v>461124.85249482776</v>
      </c>
      <c r="F6655" s="179">
        <v>0</v>
      </c>
      <c r="G6655" s="179">
        <v>0</v>
      </c>
      <c r="H6655" s="179">
        <v>1869.3996668330631</v>
      </c>
      <c r="I6655" s="179">
        <v>0</v>
      </c>
      <c r="J6655" s="179">
        <v>0</v>
      </c>
      <c r="K6655" s="179">
        <v>0</v>
      </c>
      <c r="L6655" s="179">
        <v>0</v>
      </c>
      <c r="M6655" s="179">
        <v>7514.8028051383872</v>
      </c>
      <c r="N6655" s="179">
        <v>0</v>
      </c>
      <c r="O6655" s="179">
        <v>0</v>
      </c>
      <c r="P6655" s="179">
        <v>0</v>
      </c>
      <c r="Q6655" s="179">
        <v>0</v>
      </c>
      <c r="R6655" s="180">
        <v>0</v>
      </c>
      <c r="S6655" s="180">
        <v>0</v>
      </c>
      <c r="T6655" s="180">
        <v>0</v>
      </c>
    </row>
    <row r="6656" spans="2:20" x14ac:dyDescent="0.3">
      <c r="B6656" s="19">
        <v>6653</v>
      </c>
      <c r="C6656" s="179">
        <v>0</v>
      </c>
      <c r="D6656" s="179">
        <v>0</v>
      </c>
      <c r="E6656" s="179">
        <v>24029.234248701174</v>
      </c>
      <c r="F6656" s="179">
        <v>0</v>
      </c>
      <c r="G6656" s="179">
        <v>0</v>
      </c>
      <c r="H6656" s="179">
        <v>45571.411034147335</v>
      </c>
      <c r="I6656" s="179">
        <v>0</v>
      </c>
      <c r="J6656" s="179">
        <v>0</v>
      </c>
      <c r="K6656" s="179">
        <v>0</v>
      </c>
      <c r="L6656" s="179">
        <v>0</v>
      </c>
      <c r="M6656" s="179">
        <v>58635.903686742255</v>
      </c>
      <c r="N6656" s="179">
        <v>0</v>
      </c>
      <c r="O6656" s="179">
        <v>0</v>
      </c>
      <c r="P6656" s="179">
        <v>0</v>
      </c>
      <c r="Q6656" s="179">
        <v>0</v>
      </c>
      <c r="R6656" s="180">
        <v>0</v>
      </c>
      <c r="S6656" s="180">
        <v>0</v>
      </c>
      <c r="T6656" s="180">
        <v>0</v>
      </c>
    </row>
    <row r="6657" spans="2:20" x14ac:dyDescent="0.3">
      <c r="B6657" s="19">
        <v>6654</v>
      </c>
      <c r="C6657" s="179">
        <v>0</v>
      </c>
      <c r="D6657" s="179">
        <v>0</v>
      </c>
      <c r="E6657" s="179">
        <v>86801.59491310142</v>
      </c>
      <c r="F6657" s="179">
        <v>0</v>
      </c>
      <c r="G6657" s="179">
        <v>0</v>
      </c>
      <c r="H6657" s="179">
        <v>222451.96777288124</v>
      </c>
      <c r="I6657" s="179">
        <v>0</v>
      </c>
      <c r="J6657" s="179">
        <v>0</v>
      </c>
      <c r="K6657" s="179">
        <v>0</v>
      </c>
      <c r="L6657" s="179">
        <v>0</v>
      </c>
      <c r="M6657" s="179">
        <v>1066805.2153160374</v>
      </c>
      <c r="N6657" s="179">
        <v>0</v>
      </c>
      <c r="O6657" s="179">
        <v>0</v>
      </c>
      <c r="P6657" s="179">
        <v>0</v>
      </c>
      <c r="Q6657" s="179">
        <v>0</v>
      </c>
      <c r="R6657" s="180">
        <v>0</v>
      </c>
      <c r="S6657" s="180">
        <v>0</v>
      </c>
      <c r="T6657" s="180">
        <v>0</v>
      </c>
    </row>
    <row r="6658" spans="2:20" x14ac:dyDescent="0.3">
      <c r="B6658" s="19">
        <v>6655</v>
      </c>
      <c r="C6658" s="179">
        <v>0</v>
      </c>
      <c r="D6658" s="179">
        <v>0</v>
      </c>
      <c r="E6658" s="179">
        <v>66676.836988252238</v>
      </c>
      <c r="F6658" s="179">
        <v>0</v>
      </c>
      <c r="G6658" s="179">
        <v>0</v>
      </c>
      <c r="H6658" s="179">
        <v>627694.68845868006</v>
      </c>
      <c r="I6658" s="179">
        <v>0</v>
      </c>
      <c r="J6658" s="179">
        <v>0</v>
      </c>
      <c r="K6658" s="179">
        <v>0</v>
      </c>
      <c r="L6658" s="179">
        <v>0</v>
      </c>
      <c r="M6658" s="179">
        <v>7593.3091044598741</v>
      </c>
      <c r="N6658" s="179">
        <v>0</v>
      </c>
      <c r="O6658" s="179">
        <v>0</v>
      </c>
      <c r="P6658" s="179">
        <v>0</v>
      </c>
      <c r="Q6658" s="179">
        <v>0</v>
      </c>
      <c r="R6658" s="180">
        <v>0</v>
      </c>
      <c r="S6658" s="180">
        <v>0</v>
      </c>
      <c r="T6658" s="180">
        <v>0</v>
      </c>
    </row>
    <row r="6659" spans="2:20" x14ac:dyDescent="0.3">
      <c r="B6659" s="19">
        <v>6656</v>
      </c>
      <c r="C6659" s="179">
        <v>0</v>
      </c>
      <c r="D6659" s="179">
        <v>0</v>
      </c>
      <c r="E6659" s="179">
        <v>545309.16747084272</v>
      </c>
      <c r="F6659" s="179">
        <v>0</v>
      </c>
      <c r="G6659" s="179">
        <v>0</v>
      </c>
      <c r="H6659" s="179">
        <v>64970.356980139622</v>
      </c>
      <c r="I6659" s="179">
        <v>0</v>
      </c>
      <c r="J6659" s="179">
        <v>0</v>
      </c>
      <c r="K6659" s="179">
        <v>0</v>
      </c>
      <c r="L6659" s="179">
        <v>0</v>
      </c>
      <c r="M6659" s="179">
        <v>128984.45041215139</v>
      </c>
      <c r="N6659" s="179">
        <v>0</v>
      </c>
      <c r="O6659" s="179">
        <v>0</v>
      </c>
      <c r="P6659" s="179">
        <v>0</v>
      </c>
      <c r="Q6659" s="179">
        <v>0</v>
      </c>
      <c r="R6659" s="180">
        <v>0</v>
      </c>
      <c r="S6659" s="180">
        <v>0</v>
      </c>
      <c r="T6659" s="180">
        <v>0</v>
      </c>
    </row>
    <row r="6660" spans="2:20" x14ac:dyDescent="0.3">
      <c r="B6660" s="19">
        <v>6657</v>
      </c>
      <c r="C6660" s="179">
        <v>0</v>
      </c>
      <c r="D6660" s="179">
        <v>0</v>
      </c>
      <c r="E6660" s="179">
        <v>415964.76376123517</v>
      </c>
      <c r="F6660" s="179">
        <v>0</v>
      </c>
      <c r="G6660" s="179">
        <v>0</v>
      </c>
      <c r="H6660" s="179">
        <v>11266.690764864357</v>
      </c>
      <c r="I6660" s="179">
        <v>0</v>
      </c>
      <c r="J6660" s="179">
        <v>0</v>
      </c>
      <c r="K6660" s="179">
        <v>0</v>
      </c>
      <c r="L6660" s="179">
        <v>0</v>
      </c>
      <c r="M6660" s="179">
        <v>93480.369832054232</v>
      </c>
      <c r="N6660" s="179">
        <v>0</v>
      </c>
      <c r="O6660" s="179">
        <v>0</v>
      </c>
      <c r="P6660" s="179">
        <v>0</v>
      </c>
      <c r="Q6660" s="179">
        <v>0</v>
      </c>
      <c r="R6660" s="180">
        <v>0</v>
      </c>
      <c r="S6660" s="180">
        <v>0</v>
      </c>
      <c r="T6660" s="180">
        <v>0</v>
      </c>
    </row>
    <row r="6661" spans="2:20" x14ac:dyDescent="0.3">
      <c r="B6661" s="19">
        <v>6658</v>
      </c>
      <c r="C6661" s="179">
        <v>0</v>
      </c>
      <c r="D6661" s="179">
        <v>0</v>
      </c>
      <c r="E6661" s="179">
        <v>749920.96254465694</v>
      </c>
      <c r="F6661" s="179">
        <v>0</v>
      </c>
      <c r="G6661" s="179">
        <v>0</v>
      </c>
      <c r="H6661" s="179">
        <v>96393.048392989847</v>
      </c>
      <c r="I6661" s="179">
        <v>0</v>
      </c>
      <c r="J6661" s="179">
        <v>0</v>
      </c>
      <c r="K6661" s="179">
        <v>0</v>
      </c>
      <c r="L6661" s="179">
        <v>0</v>
      </c>
      <c r="M6661" s="179">
        <v>58873.383320486239</v>
      </c>
      <c r="N6661" s="179">
        <v>0</v>
      </c>
      <c r="O6661" s="179">
        <v>0</v>
      </c>
      <c r="P6661" s="179">
        <v>0</v>
      </c>
      <c r="Q6661" s="179">
        <v>0</v>
      </c>
      <c r="R6661" s="180">
        <v>0</v>
      </c>
      <c r="S6661" s="180">
        <v>0</v>
      </c>
      <c r="T6661" s="180">
        <v>0</v>
      </c>
    </row>
    <row r="6662" spans="2:20" x14ac:dyDescent="0.3">
      <c r="B6662" s="19">
        <v>6659</v>
      </c>
      <c r="C6662" s="179">
        <v>0</v>
      </c>
      <c r="D6662" s="179">
        <v>0</v>
      </c>
      <c r="E6662" s="179">
        <v>414482.72643902188</v>
      </c>
      <c r="F6662" s="179">
        <v>0</v>
      </c>
      <c r="G6662" s="179">
        <v>0</v>
      </c>
      <c r="H6662" s="179">
        <v>453715.60671786394</v>
      </c>
      <c r="I6662" s="179">
        <v>0</v>
      </c>
      <c r="J6662" s="179">
        <v>0</v>
      </c>
      <c r="K6662" s="179">
        <v>0</v>
      </c>
      <c r="L6662" s="179">
        <v>0</v>
      </c>
      <c r="M6662" s="179">
        <v>25083.073622519543</v>
      </c>
      <c r="N6662" s="179">
        <v>0</v>
      </c>
      <c r="O6662" s="179">
        <v>0</v>
      </c>
      <c r="P6662" s="179">
        <v>0</v>
      </c>
      <c r="Q6662" s="179">
        <v>0</v>
      </c>
      <c r="R6662" s="180">
        <v>0</v>
      </c>
      <c r="S6662" s="180">
        <v>0</v>
      </c>
      <c r="T6662" s="180">
        <v>0</v>
      </c>
    </row>
    <row r="6663" spans="2:20" x14ac:dyDescent="0.3">
      <c r="B6663" s="19">
        <v>6660</v>
      </c>
      <c r="C6663" s="179">
        <v>0</v>
      </c>
      <c r="D6663" s="179">
        <v>0</v>
      </c>
      <c r="E6663" s="179">
        <v>71617.546705688103</v>
      </c>
      <c r="F6663" s="179">
        <v>0</v>
      </c>
      <c r="G6663" s="179">
        <v>0</v>
      </c>
      <c r="H6663" s="179">
        <v>56579.549478892834</v>
      </c>
      <c r="I6663" s="179">
        <v>0</v>
      </c>
      <c r="J6663" s="179">
        <v>0</v>
      </c>
      <c r="K6663" s="179">
        <v>0</v>
      </c>
      <c r="L6663" s="179">
        <v>0</v>
      </c>
      <c r="M6663" s="179">
        <v>131814.68523771787</v>
      </c>
      <c r="N6663" s="179">
        <v>0</v>
      </c>
      <c r="O6663" s="179">
        <v>0</v>
      </c>
      <c r="P6663" s="179">
        <v>0</v>
      </c>
      <c r="Q6663" s="179">
        <v>0</v>
      </c>
      <c r="R6663" s="180">
        <v>0</v>
      </c>
      <c r="S6663" s="180">
        <v>0</v>
      </c>
      <c r="T6663" s="180">
        <v>0</v>
      </c>
    </row>
    <row r="6664" spans="2:20" x14ac:dyDescent="0.3">
      <c r="B6664" s="19">
        <v>6661</v>
      </c>
      <c r="C6664" s="179">
        <v>0</v>
      </c>
      <c r="D6664" s="179">
        <v>0</v>
      </c>
      <c r="E6664" s="179">
        <v>45328.755968168189</v>
      </c>
      <c r="F6664" s="179">
        <v>0</v>
      </c>
      <c r="G6664" s="179">
        <v>0</v>
      </c>
      <c r="H6664" s="179">
        <v>148193.84514025284</v>
      </c>
      <c r="I6664" s="179">
        <v>0</v>
      </c>
      <c r="J6664" s="179">
        <v>0</v>
      </c>
      <c r="K6664" s="179">
        <v>0</v>
      </c>
      <c r="L6664" s="179">
        <v>0</v>
      </c>
      <c r="M6664" s="179">
        <v>92440.067434600453</v>
      </c>
      <c r="N6664" s="179">
        <v>0</v>
      </c>
      <c r="O6664" s="179">
        <v>0</v>
      </c>
      <c r="P6664" s="179">
        <v>0</v>
      </c>
      <c r="Q6664" s="179">
        <v>0</v>
      </c>
      <c r="R6664" s="180">
        <v>0</v>
      </c>
      <c r="S6664" s="180">
        <v>0</v>
      </c>
      <c r="T6664" s="180">
        <v>0</v>
      </c>
    </row>
    <row r="6665" spans="2:20" x14ac:dyDescent="0.3">
      <c r="B6665" s="19">
        <v>6662</v>
      </c>
      <c r="C6665" s="179">
        <v>0</v>
      </c>
      <c r="D6665" s="179">
        <v>0</v>
      </c>
      <c r="E6665" s="179">
        <v>43427.665739624979</v>
      </c>
      <c r="F6665" s="179">
        <v>0</v>
      </c>
      <c r="G6665" s="179">
        <v>0</v>
      </c>
      <c r="H6665" s="179">
        <v>30751.638688814211</v>
      </c>
      <c r="I6665" s="179">
        <v>0</v>
      </c>
      <c r="J6665" s="179">
        <v>0</v>
      </c>
      <c r="K6665" s="179">
        <v>0</v>
      </c>
      <c r="L6665" s="179">
        <v>0</v>
      </c>
      <c r="M6665" s="179">
        <v>28063.566552988323</v>
      </c>
      <c r="N6665" s="179">
        <v>0</v>
      </c>
      <c r="O6665" s="179">
        <v>0</v>
      </c>
      <c r="P6665" s="179">
        <v>0</v>
      </c>
      <c r="Q6665" s="179">
        <v>0</v>
      </c>
      <c r="R6665" s="180">
        <v>0</v>
      </c>
      <c r="S6665" s="180">
        <v>0</v>
      </c>
      <c r="T6665" s="180">
        <v>0</v>
      </c>
    </row>
    <row r="6666" spans="2:20" x14ac:dyDescent="0.3">
      <c r="B6666" s="19">
        <v>6663</v>
      </c>
      <c r="C6666" s="179">
        <v>0</v>
      </c>
      <c r="D6666" s="179">
        <v>0</v>
      </c>
      <c r="E6666" s="179">
        <v>204677.49365020354</v>
      </c>
      <c r="F6666" s="179">
        <v>0</v>
      </c>
      <c r="G6666" s="179">
        <v>0</v>
      </c>
      <c r="H6666" s="179">
        <v>19970851.020110507</v>
      </c>
      <c r="I6666" s="179">
        <v>0</v>
      </c>
      <c r="J6666" s="179">
        <v>0</v>
      </c>
      <c r="K6666" s="179">
        <v>0</v>
      </c>
      <c r="L6666" s="179">
        <v>0</v>
      </c>
      <c r="M6666" s="179">
        <v>355139.65712680621</v>
      </c>
      <c r="N6666" s="179">
        <v>0</v>
      </c>
      <c r="O6666" s="179">
        <v>0</v>
      </c>
      <c r="P6666" s="179">
        <v>0</v>
      </c>
      <c r="Q6666" s="179">
        <v>0</v>
      </c>
      <c r="R6666" s="180">
        <v>0</v>
      </c>
      <c r="S6666" s="180">
        <v>0</v>
      </c>
      <c r="T6666" s="180">
        <v>0</v>
      </c>
    </row>
    <row r="6667" spans="2:20" x14ac:dyDescent="0.3">
      <c r="B6667" s="19">
        <v>6664</v>
      </c>
      <c r="C6667" s="179">
        <v>0</v>
      </c>
      <c r="D6667" s="179">
        <v>0</v>
      </c>
      <c r="E6667" s="179">
        <v>16413.929318984807</v>
      </c>
      <c r="F6667" s="179">
        <v>0</v>
      </c>
      <c r="G6667" s="179">
        <v>0</v>
      </c>
      <c r="H6667" s="179">
        <v>147142.5845634985</v>
      </c>
      <c r="I6667" s="179">
        <v>0</v>
      </c>
      <c r="J6667" s="179">
        <v>0</v>
      </c>
      <c r="K6667" s="179">
        <v>0</v>
      </c>
      <c r="L6667" s="179">
        <v>0</v>
      </c>
      <c r="M6667" s="179">
        <v>230769.91664844926</v>
      </c>
      <c r="N6667" s="179">
        <v>0</v>
      </c>
      <c r="O6667" s="179">
        <v>0</v>
      </c>
      <c r="P6667" s="179">
        <v>0</v>
      </c>
      <c r="Q6667" s="179">
        <v>0</v>
      </c>
      <c r="R6667" s="180">
        <v>0</v>
      </c>
      <c r="S6667" s="180">
        <v>0</v>
      </c>
      <c r="T6667" s="180">
        <v>0</v>
      </c>
    </row>
    <row r="6668" spans="2:20" x14ac:dyDescent="0.3">
      <c r="B6668" s="19">
        <v>6665</v>
      </c>
      <c r="C6668" s="179">
        <v>0</v>
      </c>
      <c r="D6668" s="179">
        <v>0</v>
      </c>
      <c r="E6668" s="179">
        <v>25488.19193626344</v>
      </c>
      <c r="F6668" s="179">
        <v>0</v>
      </c>
      <c r="G6668" s="179">
        <v>0</v>
      </c>
      <c r="H6668" s="179">
        <v>1117327.5998119519</v>
      </c>
      <c r="I6668" s="179">
        <v>0</v>
      </c>
      <c r="J6668" s="179">
        <v>0</v>
      </c>
      <c r="K6668" s="179">
        <v>0</v>
      </c>
      <c r="L6668" s="179">
        <v>0</v>
      </c>
      <c r="M6668" s="179">
        <v>142211.00802423246</v>
      </c>
      <c r="N6668" s="179">
        <v>0</v>
      </c>
      <c r="O6668" s="179">
        <v>0</v>
      </c>
      <c r="P6668" s="179">
        <v>0</v>
      </c>
      <c r="Q6668" s="179">
        <v>0</v>
      </c>
      <c r="R6668" s="180">
        <v>0</v>
      </c>
      <c r="S6668" s="180">
        <v>0</v>
      </c>
      <c r="T6668" s="180">
        <v>0</v>
      </c>
    </row>
    <row r="6669" spans="2:20" x14ac:dyDescent="0.3">
      <c r="B6669" s="19">
        <v>6666</v>
      </c>
      <c r="C6669" s="179">
        <v>0</v>
      </c>
      <c r="D6669" s="179">
        <v>0</v>
      </c>
      <c r="E6669" s="179">
        <v>185822.31523873581</v>
      </c>
      <c r="F6669" s="179">
        <v>0</v>
      </c>
      <c r="G6669" s="179">
        <v>0</v>
      </c>
      <c r="H6669" s="179">
        <v>158748.36572867443</v>
      </c>
      <c r="I6669" s="179">
        <v>0</v>
      </c>
      <c r="J6669" s="179">
        <v>0</v>
      </c>
      <c r="K6669" s="179">
        <v>0</v>
      </c>
      <c r="L6669" s="179">
        <v>0</v>
      </c>
      <c r="M6669" s="179">
        <v>34516.53196788716</v>
      </c>
      <c r="N6669" s="179">
        <v>0</v>
      </c>
      <c r="O6669" s="179">
        <v>0</v>
      </c>
      <c r="P6669" s="179">
        <v>0</v>
      </c>
      <c r="Q6669" s="179">
        <v>0</v>
      </c>
      <c r="R6669" s="180">
        <v>0</v>
      </c>
      <c r="S6669" s="180">
        <v>0</v>
      </c>
      <c r="T6669" s="180">
        <v>0</v>
      </c>
    </row>
    <row r="6670" spans="2:20" x14ac:dyDescent="0.3">
      <c r="B6670" s="19">
        <v>6667</v>
      </c>
      <c r="C6670" s="179">
        <v>0</v>
      </c>
      <c r="D6670" s="179">
        <v>0</v>
      </c>
      <c r="E6670" s="179">
        <v>10061.210632480479</v>
      </c>
      <c r="F6670" s="179">
        <v>0</v>
      </c>
      <c r="G6670" s="179">
        <v>0</v>
      </c>
      <c r="H6670" s="179">
        <v>23041.395047468861</v>
      </c>
      <c r="I6670" s="179">
        <v>0</v>
      </c>
      <c r="J6670" s="179">
        <v>0</v>
      </c>
      <c r="K6670" s="179">
        <v>0</v>
      </c>
      <c r="L6670" s="179">
        <v>0</v>
      </c>
      <c r="M6670" s="179">
        <v>49109.823478625003</v>
      </c>
      <c r="N6670" s="179">
        <v>0</v>
      </c>
      <c r="O6670" s="179">
        <v>0</v>
      </c>
      <c r="P6670" s="179">
        <v>0</v>
      </c>
      <c r="Q6670" s="179">
        <v>0</v>
      </c>
      <c r="R6670" s="180">
        <v>0</v>
      </c>
      <c r="S6670" s="180">
        <v>0</v>
      </c>
      <c r="T6670" s="180">
        <v>0</v>
      </c>
    </row>
    <row r="6671" spans="2:20" x14ac:dyDescent="0.3">
      <c r="B6671" s="19">
        <v>6668</v>
      </c>
      <c r="C6671" s="179">
        <v>0</v>
      </c>
      <c r="D6671" s="179">
        <v>0</v>
      </c>
      <c r="E6671" s="179">
        <v>41323.568639510529</v>
      </c>
      <c r="F6671" s="179">
        <v>0</v>
      </c>
      <c r="G6671" s="179">
        <v>0</v>
      </c>
      <c r="H6671" s="179">
        <v>19028.204987413301</v>
      </c>
      <c r="I6671" s="179">
        <v>0</v>
      </c>
      <c r="J6671" s="179">
        <v>0</v>
      </c>
      <c r="K6671" s="179">
        <v>0</v>
      </c>
      <c r="L6671" s="179">
        <v>0</v>
      </c>
      <c r="M6671" s="179">
        <v>19110.400721401267</v>
      </c>
      <c r="N6671" s="179">
        <v>0</v>
      </c>
      <c r="O6671" s="179">
        <v>0</v>
      </c>
      <c r="P6671" s="179">
        <v>0</v>
      </c>
      <c r="Q6671" s="179">
        <v>0</v>
      </c>
      <c r="R6671" s="180">
        <v>0</v>
      </c>
      <c r="S6671" s="180">
        <v>0</v>
      </c>
      <c r="T6671" s="180">
        <v>0</v>
      </c>
    </row>
    <row r="6672" spans="2:20" x14ac:dyDescent="0.3">
      <c r="B6672" s="19">
        <v>6669</v>
      </c>
      <c r="C6672" s="179">
        <v>0</v>
      </c>
      <c r="D6672" s="179">
        <v>0</v>
      </c>
      <c r="E6672" s="179">
        <v>28321.743442150884</v>
      </c>
      <c r="F6672" s="179">
        <v>0</v>
      </c>
      <c r="G6672" s="179">
        <v>0</v>
      </c>
      <c r="H6672" s="179">
        <v>110724.25276426604</v>
      </c>
      <c r="I6672" s="179">
        <v>0</v>
      </c>
      <c r="J6672" s="179">
        <v>0</v>
      </c>
      <c r="K6672" s="179">
        <v>0</v>
      </c>
      <c r="L6672" s="179">
        <v>0</v>
      </c>
      <c r="M6672" s="179">
        <v>34898.917539253373</v>
      </c>
      <c r="N6672" s="179">
        <v>0</v>
      </c>
      <c r="O6672" s="179">
        <v>0</v>
      </c>
      <c r="P6672" s="179">
        <v>0</v>
      </c>
      <c r="Q6672" s="179">
        <v>0</v>
      </c>
      <c r="R6672" s="180">
        <v>0</v>
      </c>
      <c r="S6672" s="180">
        <v>0</v>
      </c>
      <c r="T6672" s="180">
        <v>0</v>
      </c>
    </row>
    <row r="6673" spans="2:20" x14ac:dyDescent="0.3">
      <c r="B6673" s="19">
        <v>6670</v>
      </c>
      <c r="C6673" s="179">
        <v>0</v>
      </c>
      <c r="D6673" s="179">
        <v>0</v>
      </c>
      <c r="E6673" s="179">
        <v>153277.16160185152</v>
      </c>
      <c r="F6673" s="179">
        <v>0</v>
      </c>
      <c r="G6673" s="179">
        <v>0</v>
      </c>
      <c r="H6673" s="179">
        <v>3524.2055130614517</v>
      </c>
      <c r="I6673" s="179">
        <v>0</v>
      </c>
      <c r="J6673" s="179">
        <v>0</v>
      </c>
      <c r="K6673" s="179">
        <v>0</v>
      </c>
      <c r="L6673" s="179">
        <v>0</v>
      </c>
      <c r="M6673" s="179">
        <v>229467.96142653518</v>
      </c>
      <c r="N6673" s="179">
        <v>0</v>
      </c>
      <c r="O6673" s="179">
        <v>0</v>
      </c>
      <c r="P6673" s="179">
        <v>0</v>
      </c>
      <c r="Q6673" s="179">
        <v>0</v>
      </c>
      <c r="R6673" s="180">
        <v>0</v>
      </c>
      <c r="S6673" s="180">
        <v>0</v>
      </c>
      <c r="T6673" s="180">
        <v>0</v>
      </c>
    </row>
    <row r="6674" spans="2:20" x14ac:dyDescent="0.3">
      <c r="B6674" s="19">
        <v>6671</v>
      </c>
      <c r="C6674" s="179">
        <v>0</v>
      </c>
      <c r="D6674" s="179">
        <v>0</v>
      </c>
      <c r="E6674" s="179">
        <v>293212.00314506923</v>
      </c>
      <c r="F6674" s="179">
        <v>0</v>
      </c>
      <c r="G6674" s="179">
        <v>0</v>
      </c>
      <c r="H6674" s="179">
        <v>19596.151296311509</v>
      </c>
      <c r="I6674" s="179">
        <v>0</v>
      </c>
      <c r="J6674" s="179">
        <v>0</v>
      </c>
      <c r="K6674" s="179">
        <v>0</v>
      </c>
      <c r="L6674" s="179">
        <v>0</v>
      </c>
      <c r="M6674" s="179">
        <v>174839.36076939368</v>
      </c>
      <c r="N6674" s="179">
        <v>0</v>
      </c>
      <c r="O6674" s="179">
        <v>0</v>
      </c>
      <c r="P6674" s="179">
        <v>0</v>
      </c>
      <c r="Q6674" s="179">
        <v>0</v>
      </c>
      <c r="R6674" s="180">
        <v>0</v>
      </c>
      <c r="S6674" s="180">
        <v>0</v>
      </c>
      <c r="T6674" s="180">
        <v>0</v>
      </c>
    </row>
    <row r="6675" spans="2:20" x14ac:dyDescent="0.3">
      <c r="B6675" s="19">
        <v>6672</v>
      </c>
      <c r="C6675" s="179">
        <v>0</v>
      </c>
      <c r="D6675" s="179">
        <v>0</v>
      </c>
      <c r="E6675" s="179">
        <v>168174.02849223604</v>
      </c>
      <c r="F6675" s="179">
        <v>0</v>
      </c>
      <c r="G6675" s="179">
        <v>0</v>
      </c>
      <c r="H6675" s="179">
        <v>287911.28838607285</v>
      </c>
      <c r="I6675" s="179">
        <v>0</v>
      </c>
      <c r="J6675" s="179">
        <v>0</v>
      </c>
      <c r="K6675" s="179">
        <v>0</v>
      </c>
      <c r="L6675" s="179">
        <v>0</v>
      </c>
      <c r="M6675" s="179">
        <v>108575.41654669742</v>
      </c>
      <c r="N6675" s="179">
        <v>0</v>
      </c>
      <c r="O6675" s="179">
        <v>0</v>
      </c>
      <c r="P6675" s="179">
        <v>0</v>
      </c>
      <c r="Q6675" s="179">
        <v>0</v>
      </c>
      <c r="R6675" s="180">
        <v>0</v>
      </c>
      <c r="S6675" s="180">
        <v>0</v>
      </c>
      <c r="T6675" s="180">
        <v>0</v>
      </c>
    </row>
    <row r="6676" spans="2:20" x14ac:dyDescent="0.3">
      <c r="B6676" s="19">
        <v>6673</v>
      </c>
      <c r="C6676" s="179">
        <v>0</v>
      </c>
      <c r="D6676" s="179">
        <v>0</v>
      </c>
      <c r="E6676" s="179">
        <v>494380.41422848636</v>
      </c>
      <c r="F6676" s="179">
        <v>0</v>
      </c>
      <c r="G6676" s="179">
        <v>0</v>
      </c>
      <c r="H6676" s="179">
        <v>178819.38207941412</v>
      </c>
      <c r="I6676" s="179">
        <v>0</v>
      </c>
      <c r="J6676" s="179">
        <v>0</v>
      </c>
      <c r="K6676" s="179">
        <v>0</v>
      </c>
      <c r="L6676" s="179">
        <v>0</v>
      </c>
      <c r="M6676" s="179">
        <v>11106.490352459065</v>
      </c>
      <c r="N6676" s="179">
        <v>0</v>
      </c>
      <c r="O6676" s="179">
        <v>0</v>
      </c>
      <c r="P6676" s="179">
        <v>0</v>
      </c>
      <c r="Q6676" s="179">
        <v>0</v>
      </c>
      <c r="R6676" s="180">
        <v>0</v>
      </c>
      <c r="S6676" s="180">
        <v>0</v>
      </c>
      <c r="T6676" s="180">
        <v>0</v>
      </c>
    </row>
    <row r="6677" spans="2:20" x14ac:dyDescent="0.3">
      <c r="B6677" s="19">
        <v>6674</v>
      </c>
      <c r="C6677" s="179">
        <v>0</v>
      </c>
      <c r="D6677" s="179">
        <v>0</v>
      </c>
      <c r="E6677" s="179">
        <v>48967.467684405157</v>
      </c>
      <c r="F6677" s="179">
        <v>0</v>
      </c>
      <c r="G6677" s="179">
        <v>0</v>
      </c>
      <c r="H6677" s="179">
        <v>531606.76474498573</v>
      </c>
      <c r="I6677" s="179">
        <v>0</v>
      </c>
      <c r="J6677" s="179">
        <v>0</v>
      </c>
      <c r="K6677" s="179">
        <v>0</v>
      </c>
      <c r="L6677" s="179">
        <v>0</v>
      </c>
      <c r="M6677" s="179">
        <v>3582415.3531369502</v>
      </c>
      <c r="N6677" s="179">
        <v>0</v>
      </c>
      <c r="O6677" s="179">
        <v>0</v>
      </c>
      <c r="P6677" s="179">
        <v>0</v>
      </c>
      <c r="Q6677" s="179">
        <v>0</v>
      </c>
      <c r="R6677" s="180">
        <v>0</v>
      </c>
      <c r="S6677" s="180">
        <v>0</v>
      </c>
      <c r="T6677" s="180">
        <v>0</v>
      </c>
    </row>
    <row r="6678" spans="2:20" x14ac:dyDescent="0.3">
      <c r="B6678" s="19">
        <v>6675</v>
      </c>
      <c r="C6678" s="179">
        <v>0</v>
      </c>
      <c r="D6678" s="179">
        <v>0</v>
      </c>
      <c r="E6678" s="179">
        <v>145877.88940919915</v>
      </c>
      <c r="F6678" s="179">
        <v>0</v>
      </c>
      <c r="G6678" s="179">
        <v>0</v>
      </c>
      <c r="H6678" s="179">
        <v>294325.30352118798</v>
      </c>
      <c r="I6678" s="179">
        <v>0</v>
      </c>
      <c r="J6678" s="179">
        <v>0</v>
      </c>
      <c r="K6678" s="179">
        <v>0</v>
      </c>
      <c r="L6678" s="179">
        <v>0</v>
      </c>
      <c r="M6678" s="179">
        <v>103872.87340706764</v>
      </c>
      <c r="N6678" s="179">
        <v>0</v>
      </c>
      <c r="O6678" s="179">
        <v>0</v>
      </c>
      <c r="P6678" s="179">
        <v>0</v>
      </c>
      <c r="Q6678" s="179">
        <v>0</v>
      </c>
      <c r="R6678" s="180">
        <v>0</v>
      </c>
      <c r="S6678" s="180">
        <v>0</v>
      </c>
      <c r="T6678" s="180">
        <v>0</v>
      </c>
    </row>
    <row r="6679" spans="2:20" x14ac:dyDescent="0.3">
      <c r="B6679" s="19">
        <v>6676</v>
      </c>
      <c r="C6679" s="179">
        <v>0</v>
      </c>
      <c r="D6679" s="179">
        <v>0</v>
      </c>
      <c r="E6679" s="179">
        <v>431553.40562644484</v>
      </c>
      <c r="F6679" s="179">
        <v>0</v>
      </c>
      <c r="G6679" s="179">
        <v>0</v>
      </c>
      <c r="H6679" s="179">
        <v>195398.13380811768</v>
      </c>
      <c r="I6679" s="179">
        <v>0</v>
      </c>
      <c r="J6679" s="179">
        <v>0</v>
      </c>
      <c r="K6679" s="179">
        <v>0</v>
      </c>
      <c r="L6679" s="179">
        <v>0</v>
      </c>
      <c r="M6679" s="179">
        <v>4660.5287162696641</v>
      </c>
      <c r="N6679" s="179">
        <v>0</v>
      </c>
      <c r="O6679" s="179">
        <v>0</v>
      </c>
      <c r="P6679" s="179">
        <v>0</v>
      </c>
      <c r="Q6679" s="179">
        <v>0</v>
      </c>
      <c r="R6679" s="180">
        <v>0</v>
      </c>
      <c r="S6679" s="180">
        <v>0</v>
      </c>
      <c r="T6679" s="180">
        <v>0</v>
      </c>
    </row>
    <row r="6680" spans="2:20" x14ac:dyDescent="0.3">
      <c r="B6680" s="19">
        <v>6677</v>
      </c>
      <c r="C6680" s="179">
        <v>0</v>
      </c>
      <c r="D6680" s="179">
        <v>0</v>
      </c>
      <c r="E6680" s="179">
        <v>117697.0151448845</v>
      </c>
      <c r="F6680" s="179">
        <v>0</v>
      </c>
      <c r="G6680" s="179">
        <v>0</v>
      </c>
      <c r="H6680" s="179">
        <v>21600.772748998465</v>
      </c>
      <c r="I6680" s="179">
        <v>0</v>
      </c>
      <c r="J6680" s="179">
        <v>0</v>
      </c>
      <c r="K6680" s="179">
        <v>0</v>
      </c>
      <c r="L6680" s="179">
        <v>0</v>
      </c>
      <c r="M6680" s="179">
        <v>1883.9862657517651</v>
      </c>
      <c r="N6680" s="179">
        <v>0</v>
      </c>
      <c r="O6680" s="179">
        <v>0</v>
      </c>
      <c r="P6680" s="179">
        <v>0</v>
      </c>
      <c r="Q6680" s="179">
        <v>0</v>
      </c>
      <c r="R6680" s="180">
        <v>0</v>
      </c>
      <c r="S6680" s="180">
        <v>0</v>
      </c>
      <c r="T6680" s="180">
        <v>0</v>
      </c>
    </row>
    <row r="6681" spans="2:20" x14ac:dyDescent="0.3">
      <c r="B6681" s="19">
        <v>6678</v>
      </c>
      <c r="C6681" s="179">
        <v>0</v>
      </c>
      <c r="D6681" s="179">
        <v>0</v>
      </c>
      <c r="E6681" s="179">
        <v>35733.149526773785</v>
      </c>
      <c r="F6681" s="179">
        <v>0</v>
      </c>
      <c r="G6681" s="179">
        <v>0</v>
      </c>
      <c r="H6681" s="179">
        <v>422586.27854708047</v>
      </c>
      <c r="I6681" s="179">
        <v>0</v>
      </c>
      <c r="J6681" s="179">
        <v>0</v>
      </c>
      <c r="K6681" s="179">
        <v>0</v>
      </c>
      <c r="L6681" s="179">
        <v>0</v>
      </c>
      <c r="M6681" s="179">
        <v>150263.91104184941</v>
      </c>
      <c r="N6681" s="179">
        <v>0</v>
      </c>
      <c r="O6681" s="179">
        <v>0</v>
      </c>
      <c r="P6681" s="179">
        <v>0</v>
      </c>
      <c r="Q6681" s="179">
        <v>0</v>
      </c>
      <c r="R6681" s="180">
        <v>0</v>
      </c>
      <c r="S6681" s="180">
        <v>0</v>
      </c>
      <c r="T6681" s="180">
        <v>0</v>
      </c>
    </row>
    <row r="6682" spans="2:20" x14ac:dyDescent="0.3">
      <c r="B6682" s="19">
        <v>6679</v>
      </c>
      <c r="C6682" s="179">
        <v>0</v>
      </c>
      <c r="D6682" s="179">
        <v>0</v>
      </c>
      <c r="E6682" s="179">
        <v>304745.13234317588</v>
      </c>
      <c r="F6682" s="179">
        <v>0</v>
      </c>
      <c r="G6682" s="179">
        <v>0</v>
      </c>
      <c r="H6682" s="179">
        <v>10160.424434999963</v>
      </c>
      <c r="I6682" s="179">
        <v>0</v>
      </c>
      <c r="J6682" s="179">
        <v>0</v>
      </c>
      <c r="K6682" s="179">
        <v>0</v>
      </c>
      <c r="L6682" s="179">
        <v>0</v>
      </c>
      <c r="M6682" s="179">
        <v>35874.74652321561</v>
      </c>
      <c r="N6682" s="179">
        <v>0</v>
      </c>
      <c r="O6682" s="179">
        <v>0</v>
      </c>
      <c r="P6682" s="179">
        <v>0</v>
      </c>
      <c r="Q6682" s="179">
        <v>0</v>
      </c>
      <c r="R6682" s="180">
        <v>0</v>
      </c>
      <c r="S6682" s="180">
        <v>0</v>
      </c>
      <c r="T6682" s="180">
        <v>0</v>
      </c>
    </row>
    <row r="6683" spans="2:20" x14ac:dyDescent="0.3">
      <c r="B6683" s="19">
        <v>6680</v>
      </c>
      <c r="C6683" s="179">
        <v>0</v>
      </c>
      <c r="D6683" s="179">
        <v>0</v>
      </c>
      <c r="E6683" s="179">
        <v>6762647.8085286906</v>
      </c>
      <c r="F6683" s="179">
        <v>0</v>
      </c>
      <c r="G6683" s="179">
        <v>0</v>
      </c>
      <c r="H6683" s="179">
        <v>183350.86912976566</v>
      </c>
      <c r="I6683" s="179">
        <v>0</v>
      </c>
      <c r="J6683" s="179">
        <v>0</v>
      </c>
      <c r="K6683" s="179">
        <v>0</v>
      </c>
      <c r="L6683" s="179">
        <v>0</v>
      </c>
      <c r="M6683" s="179">
        <v>16264.145160028133</v>
      </c>
      <c r="N6683" s="179">
        <v>0</v>
      </c>
      <c r="O6683" s="179">
        <v>0</v>
      </c>
      <c r="P6683" s="179">
        <v>0</v>
      </c>
      <c r="Q6683" s="179">
        <v>0</v>
      </c>
      <c r="R6683" s="180">
        <v>0</v>
      </c>
      <c r="S6683" s="180">
        <v>0</v>
      </c>
      <c r="T6683" s="180">
        <v>0</v>
      </c>
    </row>
    <row r="6684" spans="2:20" x14ac:dyDescent="0.3">
      <c r="B6684" s="19">
        <v>6681</v>
      </c>
      <c r="C6684" s="179">
        <v>0</v>
      </c>
      <c r="D6684" s="179">
        <v>0</v>
      </c>
      <c r="E6684" s="179">
        <v>65325.128040005744</v>
      </c>
      <c r="F6684" s="179">
        <v>0</v>
      </c>
      <c r="G6684" s="179">
        <v>0</v>
      </c>
      <c r="H6684" s="179">
        <v>41786.003351577972</v>
      </c>
      <c r="I6684" s="179">
        <v>0</v>
      </c>
      <c r="J6684" s="179">
        <v>0</v>
      </c>
      <c r="K6684" s="179">
        <v>0</v>
      </c>
      <c r="L6684" s="179">
        <v>0</v>
      </c>
      <c r="M6684" s="179">
        <v>4707.4704699721133</v>
      </c>
      <c r="N6684" s="179">
        <v>0</v>
      </c>
      <c r="O6684" s="179">
        <v>0</v>
      </c>
      <c r="P6684" s="179">
        <v>0</v>
      </c>
      <c r="Q6684" s="179">
        <v>0</v>
      </c>
      <c r="R6684" s="180">
        <v>0</v>
      </c>
      <c r="S6684" s="180">
        <v>0</v>
      </c>
      <c r="T6684" s="180">
        <v>0</v>
      </c>
    </row>
    <row r="6685" spans="2:20" x14ac:dyDescent="0.3">
      <c r="B6685" s="19">
        <v>6682</v>
      </c>
      <c r="C6685" s="179">
        <v>0</v>
      </c>
      <c r="D6685" s="179">
        <v>0</v>
      </c>
      <c r="E6685" s="179">
        <v>1055728.9748398226</v>
      </c>
      <c r="F6685" s="179">
        <v>0</v>
      </c>
      <c r="G6685" s="179">
        <v>0</v>
      </c>
      <c r="H6685" s="179">
        <v>11731.418111151957</v>
      </c>
      <c r="I6685" s="179">
        <v>0</v>
      </c>
      <c r="J6685" s="179">
        <v>0</v>
      </c>
      <c r="K6685" s="179">
        <v>0</v>
      </c>
      <c r="L6685" s="179">
        <v>0</v>
      </c>
      <c r="M6685" s="179">
        <v>109496.07634452484</v>
      </c>
      <c r="N6685" s="179">
        <v>0</v>
      </c>
      <c r="O6685" s="179">
        <v>0</v>
      </c>
      <c r="P6685" s="179">
        <v>0</v>
      </c>
      <c r="Q6685" s="179">
        <v>0</v>
      </c>
      <c r="R6685" s="180">
        <v>0</v>
      </c>
      <c r="S6685" s="180">
        <v>0</v>
      </c>
      <c r="T6685" s="180">
        <v>0</v>
      </c>
    </row>
    <row r="6686" spans="2:20" x14ac:dyDescent="0.3">
      <c r="B6686" s="19">
        <v>6683</v>
      </c>
      <c r="C6686" s="179">
        <v>0</v>
      </c>
      <c r="D6686" s="179">
        <v>0</v>
      </c>
      <c r="E6686" s="179">
        <v>79938.566240661705</v>
      </c>
      <c r="F6686" s="179">
        <v>0</v>
      </c>
      <c r="G6686" s="179">
        <v>0</v>
      </c>
      <c r="H6686" s="179">
        <v>124143.97389659585</v>
      </c>
      <c r="I6686" s="179">
        <v>0</v>
      </c>
      <c r="J6686" s="179">
        <v>0</v>
      </c>
      <c r="K6686" s="179">
        <v>0</v>
      </c>
      <c r="L6686" s="179">
        <v>0</v>
      </c>
      <c r="M6686" s="179">
        <v>118229.18837455139</v>
      </c>
      <c r="N6686" s="179">
        <v>0</v>
      </c>
      <c r="O6686" s="179">
        <v>0</v>
      </c>
      <c r="P6686" s="179">
        <v>0</v>
      </c>
      <c r="Q6686" s="179">
        <v>0</v>
      </c>
      <c r="R6686" s="180">
        <v>0</v>
      </c>
      <c r="S6686" s="180">
        <v>0</v>
      </c>
      <c r="T6686" s="180">
        <v>0</v>
      </c>
    </row>
    <row r="6687" spans="2:20" x14ac:dyDescent="0.3">
      <c r="B6687" s="19">
        <v>6684</v>
      </c>
      <c r="C6687" s="179">
        <v>1</v>
      </c>
      <c r="D6687" s="179">
        <v>35567.118027212498</v>
      </c>
      <c r="E6687" s="179">
        <v>154988.83935238491</v>
      </c>
      <c r="F6687" s="179">
        <v>0</v>
      </c>
      <c r="G6687" s="179">
        <v>0</v>
      </c>
      <c r="H6687" s="179">
        <v>21720.078210869313</v>
      </c>
      <c r="I6687" s="179">
        <v>0</v>
      </c>
      <c r="J6687" s="179">
        <v>0</v>
      </c>
      <c r="K6687" s="179">
        <v>0</v>
      </c>
      <c r="L6687" s="179">
        <v>0</v>
      </c>
      <c r="M6687" s="179">
        <v>4518.921541885109</v>
      </c>
      <c r="N6687" s="179">
        <v>0</v>
      </c>
      <c r="O6687" s="179">
        <v>0</v>
      </c>
      <c r="P6687" s="179">
        <v>0</v>
      </c>
      <c r="Q6687" s="179">
        <v>0</v>
      </c>
      <c r="R6687" s="180">
        <v>0</v>
      </c>
      <c r="S6687" s="180">
        <v>0</v>
      </c>
      <c r="T6687" s="180">
        <v>35567.118027212498</v>
      </c>
    </row>
    <row r="6688" spans="2:20" x14ac:dyDescent="0.3">
      <c r="B6688" s="19">
        <v>6685</v>
      </c>
      <c r="C6688" s="179">
        <v>0</v>
      </c>
      <c r="D6688" s="179">
        <v>0</v>
      </c>
      <c r="E6688" s="179">
        <v>136012.12280131638</v>
      </c>
      <c r="F6688" s="179">
        <v>0</v>
      </c>
      <c r="G6688" s="179">
        <v>0</v>
      </c>
      <c r="H6688" s="179">
        <v>28989.62570675739</v>
      </c>
      <c r="I6688" s="179">
        <v>0</v>
      </c>
      <c r="J6688" s="179">
        <v>0</v>
      </c>
      <c r="K6688" s="179">
        <v>0</v>
      </c>
      <c r="L6688" s="179">
        <v>0</v>
      </c>
      <c r="M6688" s="179">
        <v>80976.169874351268</v>
      </c>
      <c r="N6688" s="179">
        <v>0</v>
      </c>
      <c r="O6688" s="179">
        <v>0</v>
      </c>
      <c r="P6688" s="179">
        <v>0</v>
      </c>
      <c r="Q6688" s="179">
        <v>0</v>
      </c>
      <c r="R6688" s="180">
        <v>0</v>
      </c>
      <c r="S6688" s="180">
        <v>0</v>
      </c>
      <c r="T6688" s="180">
        <v>0</v>
      </c>
    </row>
    <row r="6689" spans="2:20" x14ac:dyDescent="0.3">
      <c r="B6689" s="19">
        <v>6686</v>
      </c>
      <c r="C6689" s="179">
        <v>0</v>
      </c>
      <c r="D6689" s="179">
        <v>0</v>
      </c>
      <c r="E6689" s="179">
        <v>17750.422523890324</v>
      </c>
      <c r="F6689" s="179">
        <v>0</v>
      </c>
      <c r="G6689" s="179">
        <v>0</v>
      </c>
      <c r="H6689" s="179">
        <v>315491.41110093996</v>
      </c>
      <c r="I6689" s="179">
        <v>0</v>
      </c>
      <c r="J6689" s="179">
        <v>0</v>
      </c>
      <c r="K6689" s="179">
        <v>0</v>
      </c>
      <c r="L6689" s="179">
        <v>0</v>
      </c>
      <c r="M6689" s="179">
        <v>432.15270499852227</v>
      </c>
      <c r="N6689" s="179">
        <v>0</v>
      </c>
      <c r="O6689" s="179">
        <v>0</v>
      </c>
      <c r="P6689" s="179">
        <v>0</v>
      </c>
      <c r="Q6689" s="179">
        <v>0</v>
      </c>
      <c r="R6689" s="180">
        <v>0</v>
      </c>
      <c r="S6689" s="180">
        <v>0</v>
      </c>
      <c r="T6689" s="180">
        <v>0</v>
      </c>
    </row>
    <row r="6690" spans="2:20" x14ac:dyDescent="0.3">
      <c r="B6690" s="19">
        <v>6687</v>
      </c>
      <c r="C6690" s="179">
        <v>0</v>
      </c>
      <c r="D6690" s="179">
        <v>0</v>
      </c>
      <c r="E6690" s="179">
        <v>399207.90772154625</v>
      </c>
      <c r="F6690" s="179">
        <v>0</v>
      </c>
      <c r="G6690" s="179">
        <v>0</v>
      </c>
      <c r="H6690" s="179">
        <v>7322.7382335444981</v>
      </c>
      <c r="I6690" s="179">
        <v>0</v>
      </c>
      <c r="J6690" s="179">
        <v>0</v>
      </c>
      <c r="K6690" s="179">
        <v>0</v>
      </c>
      <c r="L6690" s="179">
        <v>0</v>
      </c>
      <c r="M6690" s="179">
        <v>1263724.4235614454</v>
      </c>
      <c r="N6690" s="179">
        <v>0</v>
      </c>
      <c r="O6690" s="179">
        <v>0</v>
      </c>
      <c r="P6690" s="179">
        <v>0</v>
      </c>
      <c r="Q6690" s="179">
        <v>0</v>
      </c>
      <c r="R6690" s="180">
        <v>0</v>
      </c>
      <c r="S6690" s="180">
        <v>0</v>
      </c>
      <c r="T6690" s="180">
        <v>0</v>
      </c>
    </row>
    <row r="6691" spans="2:20" x14ac:dyDescent="0.3">
      <c r="B6691" s="19">
        <v>6688</v>
      </c>
      <c r="C6691" s="179">
        <v>0</v>
      </c>
      <c r="D6691" s="179">
        <v>0</v>
      </c>
      <c r="E6691" s="179">
        <v>2485991.4151209691</v>
      </c>
      <c r="F6691" s="179">
        <v>0</v>
      </c>
      <c r="G6691" s="179">
        <v>0</v>
      </c>
      <c r="H6691" s="179">
        <v>377587.61530874297</v>
      </c>
      <c r="I6691" s="179">
        <v>0</v>
      </c>
      <c r="J6691" s="179">
        <v>0</v>
      </c>
      <c r="K6691" s="179">
        <v>0</v>
      </c>
      <c r="L6691" s="179">
        <v>0</v>
      </c>
      <c r="M6691" s="179">
        <v>13836.459654811682</v>
      </c>
      <c r="N6691" s="179">
        <v>0</v>
      </c>
      <c r="O6691" s="179">
        <v>0</v>
      </c>
      <c r="P6691" s="179">
        <v>0</v>
      </c>
      <c r="Q6691" s="179">
        <v>0</v>
      </c>
      <c r="R6691" s="180">
        <v>0</v>
      </c>
      <c r="S6691" s="180">
        <v>0</v>
      </c>
      <c r="T6691" s="180">
        <v>0</v>
      </c>
    </row>
    <row r="6692" spans="2:20" x14ac:dyDescent="0.3">
      <c r="B6692" s="19">
        <v>6689</v>
      </c>
      <c r="C6692" s="179">
        <v>0</v>
      </c>
      <c r="D6692" s="179">
        <v>0</v>
      </c>
      <c r="E6692" s="179">
        <v>521651.52828479535</v>
      </c>
      <c r="F6692" s="179">
        <v>0</v>
      </c>
      <c r="G6692" s="179">
        <v>0</v>
      </c>
      <c r="H6692" s="179">
        <v>52095.966420594414</v>
      </c>
      <c r="I6692" s="179">
        <v>0</v>
      </c>
      <c r="J6692" s="179">
        <v>0</v>
      </c>
      <c r="K6692" s="179">
        <v>0</v>
      </c>
      <c r="L6692" s="179">
        <v>0</v>
      </c>
      <c r="M6692" s="179">
        <v>82145.747655531944</v>
      </c>
      <c r="N6692" s="179">
        <v>0</v>
      </c>
      <c r="O6692" s="179">
        <v>0</v>
      </c>
      <c r="P6692" s="179">
        <v>0</v>
      </c>
      <c r="Q6692" s="179">
        <v>0</v>
      </c>
      <c r="R6692" s="180">
        <v>0</v>
      </c>
      <c r="S6692" s="180">
        <v>0</v>
      </c>
      <c r="T6692" s="180">
        <v>0</v>
      </c>
    </row>
    <row r="6693" spans="2:20" x14ac:dyDescent="0.3">
      <c r="B6693" s="19">
        <v>6690</v>
      </c>
      <c r="C6693" s="179">
        <v>0</v>
      </c>
      <c r="D6693" s="179">
        <v>0</v>
      </c>
      <c r="E6693" s="179">
        <v>13887.793995351321</v>
      </c>
      <c r="F6693" s="179">
        <v>0</v>
      </c>
      <c r="G6693" s="179">
        <v>0</v>
      </c>
      <c r="H6693" s="179">
        <v>14875.549640942862</v>
      </c>
      <c r="I6693" s="179">
        <v>0</v>
      </c>
      <c r="J6693" s="179">
        <v>0</v>
      </c>
      <c r="K6693" s="179">
        <v>0</v>
      </c>
      <c r="L6693" s="179">
        <v>0</v>
      </c>
      <c r="M6693" s="179">
        <v>14358.231174896362</v>
      </c>
      <c r="N6693" s="179">
        <v>0</v>
      </c>
      <c r="O6693" s="179">
        <v>0</v>
      </c>
      <c r="P6693" s="179">
        <v>0</v>
      </c>
      <c r="Q6693" s="179">
        <v>0</v>
      </c>
      <c r="R6693" s="180">
        <v>0</v>
      </c>
      <c r="S6693" s="180">
        <v>0</v>
      </c>
      <c r="T6693" s="180">
        <v>0</v>
      </c>
    </row>
    <row r="6694" spans="2:20" x14ac:dyDescent="0.3">
      <c r="B6694" s="19">
        <v>6691</v>
      </c>
      <c r="C6694" s="179">
        <v>1</v>
      </c>
      <c r="D6694" s="179">
        <v>79145.698449710428</v>
      </c>
      <c r="E6694" s="179">
        <v>635824.05329990597</v>
      </c>
      <c r="F6694" s="179">
        <v>0</v>
      </c>
      <c r="G6694" s="179">
        <v>0</v>
      </c>
      <c r="H6694" s="179">
        <v>307140.41371261893</v>
      </c>
      <c r="I6694" s="179">
        <v>0</v>
      </c>
      <c r="J6694" s="179">
        <v>0</v>
      </c>
      <c r="K6694" s="179">
        <v>0</v>
      </c>
      <c r="L6694" s="179">
        <v>0</v>
      </c>
      <c r="M6694" s="179">
        <v>13080.937146317794</v>
      </c>
      <c r="N6694" s="179">
        <v>0</v>
      </c>
      <c r="O6694" s="179">
        <v>0</v>
      </c>
      <c r="P6694" s="179">
        <v>0</v>
      </c>
      <c r="Q6694" s="179">
        <v>0</v>
      </c>
      <c r="R6694" s="180">
        <v>0</v>
      </c>
      <c r="S6694" s="180">
        <v>0</v>
      </c>
      <c r="T6694" s="180">
        <v>79145.698449710428</v>
      </c>
    </row>
    <row r="6695" spans="2:20" x14ac:dyDescent="0.3">
      <c r="B6695" s="19">
        <v>6692</v>
      </c>
      <c r="C6695" s="179">
        <v>0</v>
      </c>
      <c r="D6695" s="179">
        <v>0</v>
      </c>
      <c r="E6695" s="179">
        <v>451270.39681930561</v>
      </c>
      <c r="F6695" s="179">
        <v>0</v>
      </c>
      <c r="G6695" s="179">
        <v>0</v>
      </c>
      <c r="H6695" s="179">
        <v>17571.977050784848</v>
      </c>
      <c r="I6695" s="179">
        <v>0</v>
      </c>
      <c r="J6695" s="179">
        <v>0</v>
      </c>
      <c r="K6695" s="179">
        <v>0</v>
      </c>
      <c r="L6695" s="179">
        <v>0</v>
      </c>
      <c r="M6695" s="179">
        <v>245240.3326960835</v>
      </c>
      <c r="N6695" s="179">
        <v>0</v>
      </c>
      <c r="O6695" s="179">
        <v>0</v>
      </c>
      <c r="P6695" s="179">
        <v>0</v>
      </c>
      <c r="Q6695" s="179">
        <v>0</v>
      </c>
      <c r="R6695" s="180">
        <v>0</v>
      </c>
      <c r="S6695" s="180">
        <v>0</v>
      </c>
      <c r="T6695" s="180">
        <v>0</v>
      </c>
    </row>
    <row r="6696" spans="2:20" x14ac:dyDescent="0.3">
      <c r="B6696" s="19">
        <v>6693</v>
      </c>
      <c r="C6696" s="179">
        <v>0</v>
      </c>
      <c r="D6696" s="179">
        <v>0</v>
      </c>
      <c r="E6696" s="179">
        <v>43893.511955088099</v>
      </c>
      <c r="F6696" s="179">
        <v>1</v>
      </c>
      <c r="G6696" s="179">
        <v>56558.6971057056</v>
      </c>
      <c r="H6696" s="179">
        <v>264142.19189991895</v>
      </c>
      <c r="I6696" s="179">
        <v>0</v>
      </c>
      <c r="J6696" s="179">
        <v>0</v>
      </c>
      <c r="K6696" s="179">
        <v>0</v>
      </c>
      <c r="L6696" s="179">
        <v>0</v>
      </c>
      <c r="M6696" s="179">
        <v>250161.49081525274</v>
      </c>
      <c r="N6696" s="179">
        <v>0</v>
      </c>
      <c r="O6696" s="179">
        <v>0</v>
      </c>
      <c r="P6696" s="179">
        <v>0</v>
      </c>
      <c r="Q6696" s="179">
        <v>0</v>
      </c>
      <c r="R6696" s="180">
        <v>0</v>
      </c>
      <c r="S6696" s="180">
        <v>0</v>
      </c>
      <c r="T6696" s="180">
        <v>0</v>
      </c>
    </row>
    <row r="6697" spans="2:20" x14ac:dyDescent="0.3">
      <c r="B6697" s="19">
        <v>6694</v>
      </c>
      <c r="C6697" s="179">
        <v>0</v>
      </c>
      <c r="D6697" s="179">
        <v>0</v>
      </c>
      <c r="E6697" s="179">
        <v>1355707.5573410713</v>
      </c>
      <c r="F6697" s="179">
        <v>0</v>
      </c>
      <c r="G6697" s="179">
        <v>0</v>
      </c>
      <c r="H6697" s="179">
        <v>55483.898712930612</v>
      </c>
      <c r="I6697" s="179">
        <v>0</v>
      </c>
      <c r="J6697" s="179">
        <v>0</v>
      </c>
      <c r="K6697" s="179">
        <v>0</v>
      </c>
      <c r="L6697" s="179">
        <v>0</v>
      </c>
      <c r="M6697" s="179">
        <v>40300.859211029339</v>
      </c>
      <c r="N6697" s="179">
        <v>0</v>
      </c>
      <c r="O6697" s="179">
        <v>0</v>
      </c>
      <c r="P6697" s="179">
        <v>0</v>
      </c>
      <c r="Q6697" s="179">
        <v>0</v>
      </c>
      <c r="R6697" s="180">
        <v>0</v>
      </c>
      <c r="S6697" s="180">
        <v>0</v>
      </c>
      <c r="T6697" s="180">
        <v>0</v>
      </c>
    </row>
    <row r="6698" spans="2:20" x14ac:dyDescent="0.3">
      <c r="B6698" s="19">
        <v>6695</v>
      </c>
      <c r="C6698" s="179">
        <v>0</v>
      </c>
      <c r="D6698" s="179">
        <v>0</v>
      </c>
      <c r="E6698" s="179">
        <v>63484.458739946487</v>
      </c>
      <c r="F6698" s="179">
        <v>0</v>
      </c>
      <c r="G6698" s="179">
        <v>0</v>
      </c>
      <c r="H6698" s="179">
        <v>212168.73799756021</v>
      </c>
      <c r="I6698" s="179">
        <v>0</v>
      </c>
      <c r="J6698" s="179">
        <v>0</v>
      </c>
      <c r="K6698" s="179">
        <v>33815.873157410657</v>
      </c>
      <c r="L6698" s="179">
        <v>1</v>
      </c>
      <c r="M6698" s="179">
        <v>169178.73495109743</v>
      </c>
      <c r="N6698" s="179">
        <v>0</v>
      </c>
      <c r="O6698" s="179">
        <v>0</v>
      </c>
      <c r="P6698" s="179">
        <v>0</v>
      </c>
      <c r="Q6698" s="179">
        <v>0</v>
      </c>
      <c r="R6698" s="180">
        <v>0</v>
      </c>
      <c r="S6698" s="180">
        <v>33815.873157410657</v>
      </c>
      <c r="T6698" s="180">
        <v>0</v>
      </c>
    </row>
    <row r="6699" spans="2:20" x14ac:dyDescent="0.3">
      <c r="B6699" s="19">
        <v>6696</v>
      </c>
      <c r="C6699" s="179">
        <v>0</v>
      </c>
      <c r="D6699" s="179">
        <v>0</v>
      </c>
      <c r="E6699" s="179">
        <v>90006.750822743605</v>
      </c>
      <c r="F6699" s="179">
        <v>0</v>
      </c>
      <c r="G6699" s="179">
        <v>0</v>
      </c>
      <c r="H6699" s="179">
        <v>21709.219899548334</v>
      </c>
      <c r="I6699" s="179">
        <v>0</v>
      </c>
      <c r="J6699" s="179">
        <v>0</v>
      </c>
      <c r="K6699" s="179">
        <v>0</v>
      </c>
      <c r="L6699" s="179">
        <v>0</v>
      </c>
      <c r="M6699" s="179">
        <v>277994.52546930523</v>
      </c>
      <c r="N6699" s="179">
        <v>0</v>
      </c>
      <c r="O6699" s="179">
        <v>0</v>
      </c>
      <c r="P6699" s="179">
        <v>0</v>
      </c>
      <c r="Q6699" s="179">
        <v>0</v>
      </c>
      <c r="R6699" s="180">
        <v>0</v>
      </c>
      <c r="S6699" s="180">
        <v>0</v>
      </c>
      <c r="T6699" s="180">
        <v>0</v>
      </c>
    </row>
    <row r="6700" spans="2:20" x14ac:dyDescent="0.3">
      <c r="B6700" s="19">
        <v>6697</v>
      </c>
      <c r="C6700" s="179">
        <v>0</v>
      </c>
      <c r="D6700" s="179">
        <v>0</v>
      </c>
      <c r="E6700" s="179">
        <v>126907.31046438344</v>
      </c>
      <c r="F6700" s="179">
        <v>0</v>
      </c>
      <c r="G6700" s="179">
        <v>0</v>
      </c>
      <c r="H6700" s="179">
        <v>2540.1839251548477</v>
      </c>
      <c r="I6700" s="179">
        <v>0</v>
      </c>
      <c r="J6700" s="179">
        <v>0</v>
      </c>
      <c r="K6700" s="179">
        <v>0</v>
      </c>
      <c r="L6700" s="179">
        <v>0</v>
      </c>
      <c r="M6700" s="179">
        <v>94534.082006020602</v>
      </c>
      <c r="N6700" s="179">
        <v>0</v>
      </c>
      <c r="O6700" s="179">
        <v>0</v>
      </c>
      <c r="P6700" s="179">
        <v>0</v>
      </c>
      <c r="Q6700" s="179">
        <v>0</v>
      </c>
      <c r="R6700" s="180">
        <v>0</v>
      </c>
      <c r="S6700" s="180">
        <v>0</v>
      </c>
      <c r="T6700" s="180">
        <v>0</v>
      </c>
    </row>
    <row r="6701" spans="2:20" x14ac:dyDescent="0.3">
      <c r="B6701" s="19">
        <v>6698</v>
      </c>
      <c r="C6701" s="179">
        <v>0</v>
      </c>
      <c r="D6701" s="179">
        <v>0</v>
      </c>
      <c r="E6701" s="179">
        <v>89448.482031510575</v>
      </c>
      <c r="F6701" s="179">
        <v>0</v>
      </c>
      <c r="G6701" s="179">
        <v>0</v>
      </c>
      <c r="H6701" s="179">
        <v>32524.242111279909</v>
      </c>
      <c r="I6701" s="179">
        <v>0</v>
      </c>
      <c r="J6701" s="179">
        <v>0</v>
      </c>
      <c r="K6701" s="179">
        <v>0</v>
      </c>
      <c r="L6701" s="179">
        <v>0</v>
      </c>
      <c r="M6701" s="179">
        <v>38109.461721540523</v>
      </c>
      <c r="N6701" s="179">
        <v>0</v>
      </c>
      <c r="O6701" s="179">
        <v>0</v>
      </c>
      <c r="P6701" s="179">
        <v>0</v>
      </c>
      <c r="Q6701" s="179">
        <v>0</v>
      </c>
      <c r="R6701" s="180">
        <v>0</v>
      </c>
      <c r="S6701" s="180">
        <v>0</v>
      </c>
      <c r="T6701" s="180">
        <v>0</v>
      </c>
    </row>
    <row r="6702" spans="2:20" x14ac:dyDescent="0.3">
      <c r="B6702" s="19">
        <v>6699</v>
      </c>
      <c r="C6702" s="179">
        <v>0</v>
      </c>
      <c r="D6702" s="179">
        <v>0</v>
      </c>
      <c r="E6702" s="179">
        <v>160637.26252021021</v>
      </c>
      <c r="F6702" s="179">
        <v>0</v>
      </c>
      <c r="G6702" s="179">
        <v>0</v>
      </c>
      <c r="H6702" s="179">
        <v>80679.177257122108</v>
      </c>
      <c r="I6702" s="179">
        <v>0</v>
      </c>
      <c r="J6702" s="179">
        <v>0</v>
      </c>
      <c r="K6702" s="179">
        <v>0</v>
      </c>
      <c r="L6702" s="179">
        <v>0</v>
      </c>
      <c r="M6702" s="179">
        <v>371146.38726200548</v>
      </c>
      <c r="N6702" s="179">
        <v>0</v>
      </c>
      <c r="O6702" s="179">
        <v>0</v>
      </c>
      <c r="P6702" s="179">
        <v>0</v>
      </c>
      <c r="Q6702" s="179">
        <v>0</v>
      </c>
      <c r="R6702" s="180">
        <v>0</v>
      </c>
      <c r="S6702" s="180">
        <v>0</v>
      </c>
      <c r="T6702" s="180">
        <v>0</v>
      </c>
    </row>
    <row r="6703" spans="2:20" x14ac:dyDescent="0.3">
      <c r="B6703" s="19">
        <v>6700</v>
      </c>
      <c r="C6703" s="179">
        <v>0</v>
      </c>
      <c r="D6703" s="179">
        <v>0</v>
      </c>
      <c r="E6703" s="179">
        <v>32391.944285636429</v>
      </c>
      <c r="F6703" s="179">
        <v>0</v>
      </c>
      <c r="G6703" s="179">
        <v>0</v>
      </c>
      <c r="H6703" s="179">
        <v>28299.666062293309</v>
      </c>
      <c r="I6703" s="179">
        <v>0</v>
      </c>
      <c r="J6703" s="179">
        <v>0</v>
      </c>
      <c r="K6703" s="179">
        <v>0</v>
      </c>
      <c r="L6703" s="179">
        <v>0</v>
      </c>
      <c r="M6703" s="179">
        <v>2239113.8205964831</v>
      </c>
      <c r="N6703" s="179">
        <v>0</v>
      </c>
      <c r="O6703" s="179">
        <v>0</v>
      </c>
      <c r="P6703" s="179">
        <v>0</v>
      </c>
      <c r="Q6703" s="179">
        <v>0</v>
      </c>
      <c r="R6703" s="180">
        <v>0</v>
      </c>
      <c r="S6703" s="180">
        <v>0</v>
      </c>
      <c r="T6703" s="180">
        <v>0</v>
      </c>
    </row>
    <row r="6704" spans="2:20" x14ac:dyDescent="0.3">
      <c r="B6704" s="19">
        <v>6701</v>
      </c>
      <c r="C6704" s="179">
        <v>0</v>
      </c>
      <c r="D6704" s="179">
        <v>0</v>
      </c>
      <c r="E6704" s="179">
        <v>42194.151859518694</v>
      </c>
      <c r="F6704" s="179">
        <v>0</v>
      </c>
      <c r="G6704" s="179">
        <v>0</v>
      </c>
      <c r="H6704" s="179">
        <v>4763.6382147824397</v>
      </c>
      <c r="I6704" s="179">
        <v>0</v>
      </c>
      <c r="J6704" s="179">
        <v>0</v>
      </c>
      <c r="K6704" s="179">
        <v>0</v>
      </c>
      <c r="L6704" s="179">
        <v>0</v>
      </c>
      <c r="M6704" s="179">
        <v>8926.1851534054258</v>
      </c>
      <c r="N6704" s="179">
        <v>0</v>
      </c>
      <c r="O6704" s="179">
        <v>0</v>
      </c>
      <c r="P6704" s="179">
        <v>0</v>
      </c>
      <c r="Q6704" s="179">
        <v>0</v>
      </c>
      <c r="R6704" s="180">
        <v>0</v>
      </c>
      <c r="S6704" s="180">
        <v>0</v>
      </c>
      <c r="T6704" s="180">
        <v>0</v>
      </c>
    </row>
    <row r="6705" spans="2:20" x14ac:dyDescent="0.3">
      <c r="B6705" s="19">
        <v>6702</v>
      </c>
      <c r="C6705" s="179">
        <v>0</v>
      </c>
      <c r="D6705" s="179">
        <v>0</v>
      </c>
      <c r="E6705" s="179">
        <v>427629.66868623917</v>
      </c>
      <c r="F6705" s="179">
        <v>0</v>
      </c>
      <c r="G6705" s="179">
        <v>0</v>
      </c>
      <c r="H6705" s="179">
        <v>1582529.8750901229</v>
      </c>
      <c r="I6705" s="179">
        <v>0</v>
      </c>
      <c r="J6705" s="179">
        <v>0</v>
      </c>
      <c r="K6705" s="179">
        <v>0</v>
      </c>
      <c r="L6705" s="179">
        <v>0</v>
      </c>
      <c r="M6705" s="179">
        <v>38458.344458002364</v>
      </c>
      <c r="N6705" s="179">
        <v>0</v>
      </c>
      <c r="O6705" s="179">
        <v>0</v>
      </c>
      <c r="P6705" s="179">
        <v>0</v>
      </c>
      <c r="Q6705" s="179">
        <v>0</v>
      </c>
      <c r="R6705" s="180">
        <v>0</v>
      </c>
      <c r="S6705" s="180">
        <v>0</v>
      </c>
      <c r="T6705" s="180">
        <v>0</v>
      </c>
    </row>
    <row r="6706" spans="2:20" x14ac:dyDescent="0.3">
      <c r="B6706" s="19">
        <v>6703</v>
      </c>
      <c r="C6706" s="179">
        <v>0</v>
      </c>
      <c r="D6706" s="179">
        <v>0</v>
      </c>
      <c r="E6706" s="179">
        <v>27227.159995103444</v>
      </c>
      <c r="F6706" s="179">
        <v>0</v>
      </c>
      <c r="G6706" s="179">
        <v>0</v>
      </c>
      <c r="H6706" s="179">
        <v>1475432.8959782377</v>
      </c>
      <c r="I6706" s="179">
        <v>0</v>
      </c>
      <c r="J6706" s="179">
        <v>0</v>
      </c>
      <c r="K6706" s="179">
        <v>0</v>
      </c>
      <c r="L6706" s="179">
        <v>0</v>
      </c>
      <c r="M6706" s="179">
        <v>82024.955330837125</v>
      </c>
      <c r="N6706" s="179">
        <v>0</v>
      </c>
      <c r="O6706" s="179">
        <v>0</v>
      </c>
      <c r="P6706" s="179">
        <v>0</v>
      </c>
      <c r="Q6706" s="179">
        <v>0</v>
      </c>
      <c r="R6706" s="180">
        <v>0</v>
      </c>
      <c r="S6706" s="180">
        <v>0</v>
      </c>
      <c r="T6706" s="180">
        <v>0</v>
      </c>
    </row>
    <row r="6707" spans="2:20" x14ac:dyDescent="0.3">
      <c r="B6707" s="19">
        <v>6704</v>
      </c>
      <c r="C6707" s="179">
        <v>0</v>
      </c>
      <c r="D6707" s="179">
        <v>0</v>
      </c>
      <c r="E6707" s="179">
        <v>39456.199346617359</v>
      </c>
      <c r="F6707" s="179">
        <v>0</v>
      </c>
      <c r="G6707" s="179">
        <v>0</v>
      </c>
      <c r="H6707" s="179">
        <v>7645.6288651360619</v>
      </c>
      <c r="I6707" s="179">
        <v>0</v>
      </c>
      <c r="J6707" s="179">
        <v>0</v>
      </c>
      <c r="K6707" s="179">
        <v>0</v>
      </c>
      <c r="L6707" s="179">
        <v>0</v>
      </c>
      <c r="M6707" s="179">
        <v>460306.70405747253</v>
      </c>
      <c r="N6707" s="179">
        <v>0</v>
      </c>
      <c r="O6707" s="179">
        <v>0</v>
      </c>
      <c r="P6707" s="179">
        <v>0</v>
      </c>
      <c r="Q6707" s="179">
        <v>0</v>
      </c>
      <c r="R6707" s="180">
        <v>0</v>
      </c>
      <c r="S6707" s="180">
        <v>0</v>
      </c>
      <c r="T6707" s="180">
        <v>0</v>
      </c>
    </row>
    <row r="6708" spans="2:20" x14ac:dyDescent="0.3">
      <c r="B6708" s="19">
        <v>6705</v>
      </c>
      <c r="C6708" s="179">
        <v>0</v>
      </c>
      <c r="D6708" s="179">
        <v>0</v>
      </c>
      <c r="E6708" s="179">
        <v>39579.141979605942</v>
      </c>
      <c r="F6708" s="179">
        <v>0</v>
      </c>
      <c r="G6708" s="179">
        <v>0</v>
      </c>
      <c r="H6708" s="179">
        <v>184955.24879736922</v>
      </c>
      <c r="I6708" s="179">
        <v>0</v>
      </c>
      <c r="J6708" s="179">
        <v>0</v>
      </c>
      <c r="K6708" s="179">
        <v>0</v>
      </c>
      <c r="L6708" s="179">
        <v>0</v>
      </c>
      <c r="M6708" s="179">
        <v>385927.48957018019</v>
      </c>
      <c r="N6708" s="179">
        <v>0</v>
      </c>
      <c r="O6708" s="179">
        <v>0</v>
      </c>
      <c r="P6708" s="179">
        <v>0</v>
      </c>
      <c r="Q6708" s="179">
        <v>0</v>
      </c>
      <c r="R6708" s="180">
        <v>0</v>
      </c>
      <c r="S6708" s="180">
        <v>0</v>
      </c>
      <c r="T6708" s="180">
        <v>0</v>
      </c>
    </row>
    <row r="6709" spans="2:20" x14ac:dyDescent="0.3">
      <c r="B6709" s="19">
        <v>6706</v>
      </c>
      <c r="C6709" s="179">
        <v>0</v>
      </c>
      <c r="D6709" s="179">
        <v>0</v>
      </c>
      <c r="E6709" s="179">
        <v>40910.222373454722</v>
      </c>
      <c r="F6709" s="179">
        <v>0</v>
      </c>
      <c r="G6709" s="179">
        <v>0</v>
      </c>
      <c r="H6709" s="179">
        <v>42159.627020669963</v>
      </c>
      <c r="I6709" s="179">
        <v>0</v>
      </c>
      <c r="J6709" s="179">
        <v>0</v>
      </c>
      <c r="K6709" s="179">
        <v>0</v>
      </c>
      <c r="L6709" s="179">
        <v>0</v>
      </c>
      <c r="M6709" s="179">
        <v>125531.30795850743</v>
      </c>
      <c r="N6709" s="179">
        <v>0</v>
      </c>
      <c r="O6709" s="179">
        <v>0</v>
      </c>
      <c r="P6709" s="179">
        <v>0</v>
      </c>
      <c r="Q6709" s="179">
        <v>0</v>
      </c>
      <c r="R6709" s="180">
        <v>0</v>
      </c>
      <c r="S6709" s="180">
        <v>0</v>
      </c>
      <c r="T6709" s="180">
        <v>0</v>
      </c>
    </row>
    <row r="6710" spans="2:20" x14ac:dyDescent="0.3">
      <c r="B6710" s="19">
        <v>6707</v>
      </c>
      <c r="C6710" s="179">
        <v>0</v>
      </c>
      <c r="D6710" s="179">
        <v>0</v>
      </c>
      <c r="E6710" s="179">
        <v>36418.123635078751</v>
      </c>
      <c r="F6710" s="179">
        <v>0</v>
      </c>
      <c r="G6710" s="179">
        <v>0</v>
      </c>
      <c r="H6710" s="179">
        <v>23682.103954400627</v>
      </c>
      <c r="I6710" s="179">
        <v>0</v>
      </c>
      <c r="J6710" s="179">
        <v>0</v>
      </c>
      <c r="K6710" s="179">
        <v>0</v>
      </c>
      <c r="L6710" s="179">
        <v>0</v>
      </c>
      <c r="M6710" s="179">
        <v>1267.3991408917304</v>
      </c>
      <c r="N6710" s="179">
        <v>0</v>
      </c>
      <c r="O6710" s="179">
        <v>0</v>
      </c>
      <c r="P6710" s="179">
        <v>0</v>
      </c>
      <c r="Q6710" s="179">
        <v>0</v>
      </c>
      <c r="R6710" s="180">
        <v>0</v>
      </c>
      <c r="S6710" s="180">
        <v>0</v>
      </c>
      <c r="T6710" s="180">
        <v>0</v>
      </c>
    </row>
    <row r="6711" spans="2:20" x14ac:dyDescent="0.3">
      <c r="B6711" s="19">
        <v>6708</v>
      </c>
      <c r="C6711" s="179">
        <v>0</v>
      </c>
      <c r="D6711" s="179">
        <v>0</v>
      </c>
      <c r="E6711" s="179">
        <v>27447.632289335823</v>
      </c>
      <c r="F6711" s="179">
        <v>0</v>
      </c>
      <c r="G6711" s="179">
        <v>0</v>
      </c>
      <c r="H6711" s="179">
        <v>47331.275107336245</v>
      </c>
      <c r="I6711" s="179">
        <v>0</v>
      </c>
      <c r="J6711" s="179">
        <v>0</v>
      </c>
      <c r="K6711" s="179">
        <v>0</v>
      </c>
      <c r="L6711" s="179">
        <v>0</v>
      </c>
      <c r="M6711" s="179">
        <v>65662.667247945647</v>
      </c>
      <c r="N6711" s="179">
        <v>0</v>
      </c>
      <c r="O6711" s="179">
        <v>0</v>
      </c>
      <c r="P6711" s="179">
        <v>0</v>
      </c>
      <c r="Q6711" s="179">
        <v>0</v>
      </c>
      <c r="R6711" s="180">
        <v>0</v>
      </c>
      <c r="S6711" s="180">
        <v>0</v>
      </c>
      <c r="T6711" s="180">
        <v>0</v>
      </c>
    </row>
    <row r="6712" spans="2:20" x14ac:dyDescent="0.3">
      <c r="B6712" s="19">
        <v>6709</v>
      </c>
      <c r="C6712" s="179">
        <v>0</v>
      </c>
      <c r="D6712" s="179">
        <v>0</v>
      </c>
      <c r="E6712" s="179">
        <v>17362.997929775302</v>
      </c>
      <c r="F6712" s="179">
        <v>0</v>
      </c>
      <c r="G6712" s="179">
        <v>0</v>
      </c>
      <c r="H6712" s="179">
        <v>4556.8022755602315</v>
      </c>
      <c r="I6712" s="179">
        <v>0</v>
      </c>
      <c r="J6712" s="179">
        <v>0</v>
      </c>
      <c r="K6712" s="179">
        <v>0</v>
      </c>
      <c r="L6712" s="179">
        <v>0</v>
      </c>
      <c r="M6712" s="179">
        <v>100277.68421359667</v>
      </c>
      <c r="N6712" s="179">
        <v>0</v>
      </c>
      <c r="O6712" s="179">
        <v>0</v>
      </c>
      <c r="P6712" s="179">
        <v>0</v>
      </c>
      <c r="Q6712" s="179">
        <v>0</v>
      </c>
      <c r="R6712" s="180">
        <v>0</v>
      </c>
      <c r="S6712" s="180">
        <v>0</v>
      </c>
      <c r="T6712" s="180">
        <v>0</v>
      </c>
    </row>
    <row r="6713" spans="2:20" x14ac:dyDescent="0.3">
      <c r="B6713" s="19">
        <v>6710</v>
      </c>
      <c r="C6713" s="179">
        <v>0</v>
      </c>
      <c r="D6713" s="179">
        <v>0</v>
      </c>
      <c r="E6713" s="179">
        <v>602739.39621931233</v>
      </c>
      <c r="F6713" s="179">
        <v>0</v>
      </c>
      <c r="G6713" s="179">
        <v>0</v>
      </c>
      <c r="H6713" s="179">
        <v>19069.285367496053</v>
      </c>
      <c r="I6713" s="179">
        <v>0</v>
      </c>
      <c r="J6713" s="179">
        <v>0</v>
      </c>
      <c r="K6713" s="179">
        <v>0</v>
      </c>
      <c r="L6713" s="179">
        <v>0</v>
      </c>
      <c r="M6713" s="179">
        <v>334073.65207019547</v>
      </c>
      <c r="N6713" s="179">
        <v>0</v>
      </c>
      <c r="O6713" s="179">
        <v>0</v>
      </c>
      <c r="P6713" s="179">
        <v>0</v>
      </c>
      <c r="Q6713" s="179">
        <v>0</v>
      </c>
      <c r="R6713" s="180">
        <v>0</v>
      </c>
      <c r="S6713" s="180">
        <v>0</v>
      </c>
      <c r="T6713" s="180">
        <v>0</v>
      </c>
    </row>
    <row r="6714" spans="2:20" x14ac:dyDescent="0.3">
      <c r="B6714" s="19">
        <v>6711</v>
      </c>
      <c r="C6714" s="179">
        <v>0</v>
      </c>
      <c r="D6714" s="179">
        <v>0</v>
      </c>
      <c r="E6714" s="179">
        <v>38757.826848360026</v>
      </c>
      <c r="F6714" s="179">
        <v>0</v>
      </c>
      <c r="G6714" s="179">
        <v>0</v>
      </c>
      <c r="H6714" s="179">
        <v>571745.81520392874</v>
      </c>
      <c r="I6714" s="179">
        <v>0</v>
      </c>
      <c r="J6714" s="179">
        <v>0</v>
      </c>
      <c r="K6714" s="179">
        <v>0</v>
      </c>
      <c r="L6714" s="179">
        <v>0</v>
      </c>
      <c r="M6714" s="179">
        <v>35701.195713210727</v>
      </c>
      <c r="N6714" s="179">
        <v>0</v>
      </c>
      <c r="O6714" s="179">
        <v>0</v>
      </c>
      <c r="P6714" s="179">
        <v>0</v>
      </c>
      <c r="Q6714" s="179">
        <v>0</v>
      </c>
      <c r="R6714" s="180">
        <v>0</v>
      </c>
      <c r="S6714" s="180">
        <v>0</v>
      </c>
      <c r="T6714" s="180">
        <v>0</v>
      </c>
    </row>
    <row r="6715" spans="2:20" x14ac:dyDescent="0.3">
      <c r="B6715" s="19">
        <v>6712</v>
      </c>
      <c r="C6715" s="179">
        <v>0</v>
      </c>
      <c r="D6715" s="179">
        <v>0</v>
      </c>
      <c r="E6715" s="179">
        <v>13212.963299589761</v>
      </c>
      <c r="F6715" s="179">
        <v>0</v>
      </c>
      <c r="G6715" s="179">
        <v>0</v>
      </c>
      <c r="H6715" s="179">
        <v>11749.351949595377</v>
      </c>
      <c r="I6715" s="179">
        <v>0</v>
      </c>
      <c r="J6715" s="179">
        <v>0</v>
      </c>
      <c r="K6715" s="179">
        <v>0</v>
      </c>
      <c r="L6715" s="179">
        <v>0</v>
      </c>
      <c r="M6715" s="179">
        <v>113100.24483095181</v>
      </c>
      <c r="N6715" s="179">
        <v>0</v>
      </c>
      <c r="O6715" s="179">
        <v>0</v>
      </c>
      <c r="P6715" s="179">
        <v>0</v>
      </c>
      <c r="Q6715" s="179">
        <v>0</v>
      </c>
      <c r="R6715" s="180">
        <v>0</v>
      </c>
      <c r="S6715" s="180">
        <v>0</v>
      </c>
      <c r="T6715" s="180">
        <v>0</v>
      </c>
    </row>
    <row r="6716" spans="2:20" x14ac:dyDescent="0.3">
      <c r="B6716" s="19">
        <v>6713</v>
      </c>
      <c r="C6716" s="179">
        <v>0</v>
      </c>
      <c r="D6716" s="179">
        <v>0</v>
      </c>
      <c r="E6716" s="179">
        <v>12689.412639705897</v>
      </c>
      <c r="F6716" s="179">
        <v>0</v>
      </c>
      <c r="G6716" s="179">
        <v>0</v>
      </c>
      <c r="H6716" s="179">
        <v>101728.59090697554</v>
      </c>
      <c r="I6716" s="179">
        <v>0</v>
      </c>
      <c r="J6716" s="179">
        <v>0</v>
      </c>
      <c r="K6716" s="179">
        <v>0</v>
      </c>
      <c r="L6716" s="179">
        <v>0</v>
      </c>
      <c r="M6716" s="179">
        <v>23716.06534884858</v>
      </c>
      <c r="N6716" s="179">
        <v>0</v>
      </c>
      <c r="O6716" s="179">
        <v>0</v>
      </c>
      <c r="P6716" s="179">
        <v>0</v>
      </c>
      <c r="Q6716" s="179">
        <v>0</v>
      </c>
      <c r="R6716" s="180">
        <v>0</v>
      </c>
      <c r="S6716" s="180">
        <v>0</v>
      </c>
      <c r="T6716" s="180">
        <v>0</v>
      </c>
    </row>
    <row r="6717" spans="2:20" x14ac:dyDescent="0.3">
      <c r="B6717" s="19">
        <v>6714</v>
      </c>
      <c r="C6717" s="179">
        <v>1</v>
      </c>
      <c r="D6717" s="179">
        <v>3489.3922514362716</v>
      </c>
      <c r="E6717" s="179">
        <v>66879.011307375709</v>
      </c>
      <c r="F6717" s="179">
        <v>0</v>
      </c>
      <c r="G6717" s="179">
        <v>0</v>
      </c>
      <c r="H6717" s="179">
        <v>46638.460042167309</v>
      </c>
      <c r="I6717" s="179">
        <v>0</v>
      </c>
      <c r="J6717" s="179">
        <v>0</v>
      </c>
      <c r="K6717" s="179">
        <v>0</v>
      </c>
      <c r="L6717" s="179">
        <v>0</v>
      </c>
      <c r="M6717" s="179">
        <v>211336.27385736359</v>
      </c>
      <c r="N6717" s="179">
        <v>0</v>
      </c>
      <c r="O6717" s="179">
        <v>0</v>
      </c>
      <c r="P6717" s="179">
        <v>0</v>
      </c>
      <c r="Q6717" s="179">
        <v>0</v>
      </c>
      <c r="R6717" s="180">
        <v>0</v>
      </c>
      <c r="S6717" s="180">
        <v>0</v>
      </c>
      <c r="T6717" s="180">
        <v>3489.3922514362716</v>
      </c>
    </row>
    <row r="6718" spans="2:20" x14ac:dyDescent="0.3">
      <c r="B6718" s="19">
        <v>6715</v>
      </c>
      <c r="C6718" s="179">
        <v>0</v>
      </c>
      <c r="D6718" s="179">
        <v>0</v>
      </c>
      <c r="E6718" s="179">
        <v>331547.8585436297</v>
      </c>
      <c r="F6718" s="179">
        <v>1</v>
      </c>
      <c r="G6718" s="179">
        <v>508268.10691613983</v>
      </c>
      <c r="H6718" s="179">
        <v>146835.31825002268</v>
      </c>
      <c r="I6718" s="179">
        <v>0</v>
      </c>
      <c r="J6718" s="179">
        <v>0</v>
      </c>
      <c r="K6718" s="179">
        <v>0</v>
      </c>
      <c r="L6718" s="179">
        <v>0</v>
      </c>
      <c r="M6718" s="179">
        <v>77346.161795056396</v>
      </c>
      <c r="N6718" s="179">
        <v>0</v>
      </c>
      <c r="O6718" s="179">
        <v>0</v>
      </c>
      <c r="P6718" s="179">
        <v>0</v>
      </c>
      <c r="Q6718" s="179">
        <v>0</v>
      </c>
      <c r="R6718" s="180">
        <v>0</v>
      </c>
      <c r="S6718" s="180">
        <v>0</v>
      </c>
      <c r="T6718" s="180">
        <v>0</v>
      </c>
    </row>
    <row r="6719" spans="2:20" x14ac:dyDescent="0.3">
      <c r="B6719" s="19">
        <v>6716</v>
      </c>
      <c r="C6719" s="179">
        <v>0</v>
      </c>
      <c r="D6719" s="179">
        <v>0</v>
      </c>
      <c r="E6719" s="179">
        <v>400367.27144638775</v>
      </c>
      <c r="F6719" s="179">
        <v>0</v>
      </c>
      <c r="G6719" s="179">
        <v>0</v>
      </c>
      <c r="H6719" s="179">
        <v>30620.875096926982</v>
      </c>
      <c r="I6719" s="179">
        <v>0</v>
      </c>
      <c r="J6719" s="179">
        <v>0</v>
      </c>
      <c r="K6719" s="179">
        <v>22863.085681306904</v>
      </c>
      <c r="L6719" s="179">
        <v>1</v>
      </c>
      <c r="M6719" s="179">
        <v>252613.15981579869</v>
      </c>
      <c r="N6719" s="179">
        <v>0</v>
      </c>
      <c r="O6719" s="179">
        <v>0</v>
      </c>
      <c r="P6719" s="179">
        <v>0</v>
      </c>
      <c r="Q6719" s="179">
        <v>0</v>
      </c>
      <c r="R6719" s="180">
        <v>0</v>
      </c>
      <c r="S6719" s="180">
        <v>22863.085681306904</v>
      </c>
      <c r="T6719" s="180">
        <v>0</v>
      </c>
    </row>
    <row r="6720" spans="2:20" x14ac:dyDescent="0.3">
      <c r="B6720" s="19">
        <v>6717</v>
      </c>
      <c r="C6720" s="179">
        <v>0</v>
      </c>
      <c r="D6720" s="179">
        <v>0</v>
      </c>
      <c r="E6720" s="179">
        <v>227565.96852015189</v>
      </c>
      <c r="F6720" s="179">
        <v>0</v>
      </c>
      <c r="G6720" s="179">
        <v>0</v>
      </c>
      <c r="H6720" s="179">
        <v>141333.04670760475</v>
      </c>
      <c r="I6720" s="179">
        <v>0</v>
      </c>
      <c r="J6720" s="179">
        <v>0</v>
      </c>
      <c r="K6720" s="179">
        <v>0</v>
      </c>
      <c r="L6720" s="179">
        <v>0</v>
      </c>
      <c r="M6720" s="179">
        <v>40395.456417612222</v>
      </c>
      <c r="N6720" s="179">
        <v>0</v>
      </c>
      <c r="O6720" s="179">
        <v>0</v>
      </c>
      <c r="P6720" s="179">
        <v>0</v>
      </c>
      <c r="Q6720" s="179">
        <v>0</v>
      </c>
      <c r="R6720" s="180">
        <v>0</v>
      </c>
      <c r="S6720" s="180">
        <v>0</v>
      </c>
      <c r="T6720" s="180">
        <v>0</v>
      </c>
    </row>
    <row r="6721" spans="2:20" x14ac:dyDescent="0.3">
      <c r="B6721" s="19">
        <v>6718</v>
      </c>
      <c r="C6721" s="179">
        <v>0</v>
      </c>
      <c r="D6721" s="179">
        <v>0</v>
      </c>
      <c r="E6721" s="179">
        <v>348295.86634867726</v>
      </c>
      <c r="F6721" s="179">
        <v>0</v>
      </c>
      <c r="G6721" s="179">
        <v>0</v>
      </c>
      <c r="H6721" s="179">
        <v>170758.18269245807</v>
      </c>
      <c r="I6721" s="179">
        <v>0</v>
      </c>
      <c r="J6721" s="179">
        <v>0</v>
      </c>
      <c r="K6721" s="179">
        <v>0</v>
      </c>
      <c r="L6721" s="179">
        <v>0</v>
      </c>
      <c r="M6721" s="179">
        <v>15522.144235346666</v>
      </c>
      <c r="N6721" s="179">
        <v>0</v>
      </c>
      <c r="O6721" s="179">
        <v>0</v>
      </c>
      <c r="P6721" s="179">
        <v>0</v>
      </c>
      <c r="Q6721" s="179">
        <v>0</v>
      </c>
      <c r="R6721" s="180">
        <v>0</v>
      </c>
      <c r="S6721" s="180">
        <v>0</v>
      </c>
      <c r="T6721" s="180">
        <v>0</v>
      </c>
    </row>
    <row r="6722" spans="2:20" x14ac:dyDescent="0.3">
      <c r="B6722" s="19">
        <v>6719</v>
      </c>
      <c r="C6722" s="179">
        <v>0</v>
      </c>
      <c r="D6722" s="179">
        <v>0</v>
      </c>
      <c r="E6722" s="179">
        <v>4350.8251648474625</v>
      </c>
      <c r="F6722" s="179">
        <v>0</v>
      </c>
      <c r="G6722" s="179">
        <v>0</v>
      </c>
      <c r="H6722" s="179">
        <v>19585.764972186513</v>
      </c>
      <c r="I6722" s="179">
        <v>0</v>
      </c>
      <c r="J6722" s="179">
        <v>0</v>
      </c>
      <c r="K6722" s="179">
        <v>0</v>
      </c>
      <c r="L6722" s="179">
        <v>0</v>
      </c>
      <c r="M6722" s="179">
        <v>482073.55528435897</v>
      </c>
      <c r="N6722" s="179">
        <v>0</v>
      </c>
      <c r="O6722" s="179">
        <v>0</v>
      </c>
      <c r="P6722" s="179">
        <v>0</v>
      </c>
      <c r="Q6722" s="179">
        <v>0</v>
      </c>
      <c r="R6722" s="180">
        <v>0</v>
      </c>
      <c r="S6722" s="180">
        <v>0</v>
      </c>
      <c r="T6722" s="180">
        <v>0</v>
      </c>
    </row>
    <row r="6723" spans="2:20" x14ac:dyDescent="0.3">
      <c r="B6723" s="19">
        <v>6720</v>
      </c>
      <c r="C6723" s="179">
        <v>0</v>
      </c>
      <c r="D6723" s="179">
        <v>0</v>
      </c>
      <c r="E6723" s="179">
        <v>531343.87980666233</v>
      </c>
      <c r="F6723" s="179">
        <v>0</v>
      </c>
      <c r="G6723" s="179">
        <v>0</v>
      </c>
      <c r="H6723" s="179">
        <v>46833.022804744192</v>
      </c>
      <c r="I6723" s="179">
        <v>0</v>
      </c>
      <c r="J6723" s="179">
        <v>0</v>
      </c>
      <c r="K6723" s="179">
        <v>0</v>
      </c>
      <c r="L6723" s="179">
        <v>0</v>
      </c>
      <c r="M6723" s="179">
        <v>127242.78342790481</v>
      </c>
      <c r="N6723" s="179">
        <v>0</v>
      </c>
      <c r="O6723" s="179">
        <v>0</v>
      </c>
      <c r="P6723" s="179">
        <v>0</v>
      </c>
      <c r="Q6723" s="179">
        <v>0</v>
      </c>
      <c r="R6723" s="180">
        <v>0</v>
      </c>
      <c r="S6723" s="180">
        <v>0</v>
      </c>
      <c r="T6723" s="180">
        <v>0</v>
      </c>
    </row>
    <row r="6724" spans="2:20" x14ac:dyDescent="0.3">
      <c r="B6724" s="19">
        <v>6721</v>
      </c>
      <c r="C6724" s="179">
        <v>0</v>
      </c>
      <c r="D6724" s="179">
        <v>0</v>
      </c>
      <c r="E6724" s="179">
        <v>459652.51664008386</v>
      </c>
      <c r="F6724" s="179">
        <v>0</v>
      </c>
      <c r="G6724" s="179">
        <v>0</v>
      </c>
      <c r="H6724" s="179">
        <v>2798.7151090484408</v>
      </c>
      <c r="I6724" s="179">
        <v>0</v>
      </c>
      <c r="J6724" s="179">
        <v>0</v>
      </c>
      <c r="K6724" s="179">
        <v>0</v>
      </c>
      <c r="L6724" s="179">
        <v>0</v>
      </c>
      <c r="M6724" s="179">
        <v>51440.573316463116</v>
      </c>
      <c r="N6724" s="179">
        <v>0</v>
      </c>
      <c r="O6724" s="179">
        <v>0</v>
      </c>
      <c r="P6724" s="179">
        <v>0</v>
      </c>
      <c r="Q6724" s="179">
        <v>0</v>
      </c>
      <c r="R6724" s="180">
        <v>0</v>
      </c>
      <c r="S6724" s="180">
        <v>0</v>
      </c>
      <c r="T6724" s="180">
        <v>0</v>
      </c>
    </row>
    <row r="6725" spans="2:20" x14ac:dyDescent="0.3">
      <c r="B6725" s="19">
        <v>6722</v>
      </c>
      <c r="C6725" s="179">
        <v>0</v>
      </c>
      <c r="D6725" s="179">
        <v>0</v>
      </c>
      <c r="E6725" s="179">
        <v>27271.198097274977</v>
      </c>
      <c r="F6725" s="179">
        <v>0</v>
      </c>
      <c r="G6725" s="179">
        <v>0</v>
      </c>
      <c r="H6725" s="179">
        <v>4977.4232869370353</v>
      </c>
      <c r="I6725" s="179">
        <v>0</v>
      </c>
      <c r="J6725" s="179">
        <v>0</v>
      </c>
      <c r="K6725" s="179">
        <v>0</v>
      </c>
      <c r="L6725" s="179">
        <v>0</v>
      </c>
      <c r="M6725" s="179">
        <v>83610.410434287274</v>
      </c>
      <c r="N6725" s="179">
        <v>0</v>
      </c>
      <c r="O6725" s="179">
        <v>0</v>
      </c>
      <c r="P6725" s="179">
        <v>0</v>
      </c>
      <c r="Q6725" s="179">
        <v>0</v>
      </c>
      <c r="R6725" s="180">
        <v>0</v>
      </c>
      <c r="S6725" s="180">
        <v>0</v>
      </c>
      <c r="T6725" s="180">
        <v>0</v>
      </c>
    </row>
    <row r="6726" spans="2:20" x14ac:dyDescent="0.3">
      <c r="B6726" s="19">
        <v>6723</v>
      </c>
      <c r="C6726" s="179">
        <v>0</v>
      </c>
      <c r="D6726" s="179">
        <v>0</v>
      </c>
      <c r="E6726" s="179">
        <v>304895.53292236378</v>
      </c>
      <c r="F6726" s="179">
        <v>0</v>
      </c>
      <c r="G6726" s="179">
        <v>0</v>
      </c>
      <c r="H6726" s="179">
        <v>176972.49814980745</v>
      </c>
      <c r="I6726" s="179">
        <v>0</v>
      </c>
      <c r="J6726" s="179">
        <v>0</v>
      </c>
      <c r="K6726" s="179">
        <v>0</v>
      </c>
      <c r="L6726" s="179">
        <v>0</v>
      </c>
      <c r="M6726" s="179">
        <v>187704.25090375773</v>
      </c>
      <c r="N6726" s="179">
        <v>0</v>
      </c>
      <c r="O6726" s="179">
        <v>0</v>
      </c>
      <c r="P6726" s="179">
        <v>0</v>
      </c>
      <c r="Q6726" s="179">
        <v>0</v>
      </c>
      <c r="R6726" s="180">
        <v>0</v>
      </c>
      <c r="S6726" s="180">
        <v>0</v>
      </c>
      <c r="T6726" s="180">
        <v>0</v>
      </c>
    </row>
    <row r="6727" spans="2:20" x14ac:dyDescent="0.3">
      <c r="B6727" s="19">
        <v>6724</v>
      </c>
      <c r="C6727" s="179">
        <v>0</v>
      </c>
      <c r="D6727" s="179">
        <v>0</v>
      </c>
      <c r="E6727" s="179">
        <v>346634.82630220882</v>
      </c>
      <c r="F6727" s="179">
        <v>0</v>
      </c>
      <c r="G6727" s="179">
        <v>0</v>
      </c>
      <c r="H6727" s="179">
        <v>44134.236323782861</v>
      </c>
      <c r="I6727" s="179">
        <v>0</v>
      </c>
      <c r="J6727" s="179">
        <v>0</v>
      </c>
      <c r="K6727" s="179">
        <v>0</v>
      </c>
      <c r="L6727" s="179">
        <v>0</v>
      </c>
      <c r="M6727" s="179">
        <v>117813.86553753755</v>
      </c>
      <c r="N6727" s="179">
        <v>0</v>
      </c>
      <c r="O6727" s="179">
        <v>0</v>
      </c>
      <c r="P6727" s="179">
        <v>0</v>
      </c>
      <c r="Q6727" s="179">
        <v>0</v>
      </c>
      <c r="R6727" s="180">
        <v>0</v>
      </c>
      <c r="S6727" s="180">
        <v>0</v>
      </c>
      <c r="T6727" s="180">
        <v>0</v>
      </c>
    </row>
    <row r="6728" spans="2:20" x14ac:dyDescent="0.3">
      <c r="B6728" s="19">
        <v>6725</v>
      </c>
      <c r="C6728" s="179">
        <v>0</v>
      </c>
      <c r="D6728" s="179">
        <v>0</v>
      </c>
      <c r="E6728" s="179">
        <v>55267.314373569781</v>
      </c>
      <c r="F6728" s="179">
        <v>0</v>
      </c>
      <c r="G6728" s="179">
        <v>0</v>
      </c>
      <c r="H6728" s="179">
        <v>39689.995459754115</v>
      </c>
      <c r="I6728" s="179">
        <v>0</v>
      </c>
      <c r="J6728" s="179">
        <v>0</v>
      </c>
      <c r="K6728" s="179">
        <v>0</v>
      </c>
      <c r="L6728" s="179">
        <v>0</v>
      </c>
      <c r="M6728" s="179">
        <v>9493.8190165921224</v>
      </c>
      <c r="N6728" s="179">
        <v>0</v>
      </c>
      <c r="O6728" s="179">
        <v>0</v>
      </c>
      <c r="P6728" s="179">
        <v>0</v>
      </c>
      <c r="Q6728" s="179">
        <v>0</v>
      </c>
      <c r="R6728" s="180">
        <v>0</v>
      </c>
      <c r="S6728" s="180">
        <v>0</v>
      </c>
      <c r="T6728" s="180">
        <v>0</v>
      </c>
    </row>
    <row r="6729" spans="2:20" x14ac:dyDescent="0.3">
      <c r="B6729" s="19">
        <v>6726</v>
      </c>
      <c r="C6729" s="179">
        <v>0</v>
      </c>
      <c r="D6729" s="179">
        <v>0</v>
      </c>
      <c r="E6729" s="179">
        <v>224554.1962963549</v>
      </c>
      <c r="F6729" s="179">
        <v>0</v>
      </c>
      <c r="G6729" s="179">
        <v>0</v>
      </c>
      <c r="H6729" s="179">
        <v>83795.483139585456</v>
      </c>
      <c r="I6729" s="179">
        <v>0</v>
      </c>
      <c r="J6729" s="179">
        <v>0</v>
      </c>
      <c r="K6729" s="179">
        <v>0</v>
      </c>
      <c r="L6729" s="179">
        <v>0</v>
      </c>
      <c r="M6729" s="179">
        <v>7941.9023620380458</v>
      </c>
      <c r="N6729" s="179">
        <v>0</v>
      </c>
      <c r="O6729" s="179">
        <v>0</v>
      </c>
      <c r="P6729" s="179">
        <v>0</v>
      </c>
      <c r="Q6729" s="179">
        <v>0</v>
      </c>
      <c r="R6729" s="180">
        <v>0</v>
      </c>
      <c r="S6729" s="180">
        <v>0</v>
      </c>
      <c r="T6729" s="180">
        <v>0</v>
      </c>
    </row>
    <row r="6730" spans="2:20" x14ac:dyDescent="0.3">
      <c r="B6730" s="19">
        <v>6727</v>
      </c>
      <c r="C6730" s="179">
        <v>0</v>
      </c>
      <c r="D6730" s="179">
        <v>0</v>
      </c>
      <c r="E6730" s="179">
        <v>1948281.0199286153</v>
      </c>
      <c r="F6730" s="179">
        <v>0</v>
      </c>
      <c r="G6730" s="179">
        <v>0</v>
      </c>
      <c r="H6730" s="179">
        <v>87108.141970524506</v>
      </c>
      <c r="I6730" s="179">
        <v>0</v>
      </c>
      <c r="J6730" s="179">
        <v>0</v>
      </c>
      <c r="K6730" s="179">
        <v>0</v>
      </c>
      <c r="L6730" s="179">
        <v>0</v>
      </c>
      <c r="M6730" s="179">
        <v>19399.193683808255</v>
      </c>
      <c r="N6730" s="179">
        <v>0</v>
      </c>
      <c r="O6730" s="179">
        <v>0</v>
      </c>
      <c r="P6730" s="179">
        <v>0</v>
      </c>
      <c r="Q6730" s="179">
        <v>0</v>
      </c>
      <c r="R6730" s="180">
        <v>0</v>
      </c>
      <c r="S6730" s="180">
        <v>0</v>
      </c>
      <c r="T6730" s="180">
        <v>0</v>
      </c>
    </row>
    <row r="6731" spans="2:20" x14ac:dyDescent="0.3">
      <c r="B6731" s="19">
        <v>6728</v>
      </c>
      <c r="C6731" s="179">
        <v>0</v>
      </c>
      <c r="D6731" s="179">
        <v>0</v>
      </c>
      <c r="E6731" s="179">
        <v>140738.10383197575</v>
      </c>
      <c r="F6731" s="179">
        <v>0</v>
      </c>
      <c r="G6731" s="179">
        <v>0</v>
      </c>
      <c r="H6731" s="179">
        <v>14686.861553059416</v>
      </c>
      <c r="I6731" s="179">
        <v>0</v>
      </c>
      <c r="J6731" s="179">
        <v>0</v>
      </c>
      <c r="K6731" s="179">
        <v>0</v>
      </c>
      <c r="L6731" s="179">
        <v>0</v>
      </c>
      <c r="M6731" s="179">
        <v>247216.54252984011</v>
      </c>
      <c r="N6731" s="179">
        <v>0</v>
      </c>
      <c r="O6731" s="179">
        <v>0</v>
      </c>
      <c r="P6731" s="179">
        <v>0</v>
      </c>
      <c r="Q6731" s="179">
        <v>0</v>
      </c>
      <c r="R6731" s="180">
        <v>0</v>
      </c>
      <c r="S6731" s="180">
        <v>0</v>
      </c>
      <c r="T6731" s="180">
        <v>0</v>
      </c>
    </row>
    <row r="6732" spans="2:20" x14ac:dyDescent="0.3">
      <c r="B6732" s="19">
        <v>6729</v>
      </c>
      <c r="C6732" s="179">
        <v>0</v>
      </c>
      <c r="D6732" s="179">
        <v>0</v>
      </c>
      <c r="E6732" s="179">
        <v>58046.681417575317</v>
      </c>
      <c r="F6732" s="179">
        <v>0</v>
      </c>
      <c r="G6732" s="179">
        <v>0</v>
      </c>
      <c r="H6732" s="179">
        <v>68230.412897947361</v>
      </c>
      <c r="I6732" s="179">
        <v>0</v>
      </c>
      <c r="J6732" s="179">
        <v>0</v>
      </c>
      <c r="K6732" s="179">
        <v>0</v>
      </c>
      <c r="L6732" s="179">
        <v>0</v>
      </c>
      <c r="M6732" s="179">
        <v>6674.1886805292334</v>
      </c>
      <c r="N6732" s="179">
        <v>0</v>
      </c>
      <c r="O6732" s="179">
        <v>0</v>
      </c>
      <c r="P6732" s="179">
        <v>0</v>
      </c>
      <c r="Q6732" s="179">
        <v>0</v>
      </c>
      <c r="R6732" s="180">
        <v>0</v>
      </c>
      <c r="S6732" s="180">
        <v>0</v>
      </c>
      <c r="T6732" s="180">
        <v>0</v>
      </c>
    </row>
    <row r="6733" spans="2:20" x14ac:dyDescent="0.3">
      <c r="B6733" s="19">
        <v>6730</v>
      </c>
      <c r="C6733" s="179">
        <v>0</v>
      </c>
      <c r="D6733" s="179">
        <v>0</v>
      </c>
      <c r="E6733" s="179">
        <v>1137420.803326335</v>
      </c>
      <c r="F6733" s="179">
        <v>0</v>
      </c>
      <c r="G6733" s="179">
        <v>0</v>
      </c>
      <c r="H6733" s="179">
        <v>65423.130986884542</v>
      </c>
      <c r="I6733" s="179">
        <v>0</v>
      </c>
      <c r="J6733" s="179">
        <v>0</v>
      </c>
      <c r="K6733" s="179">
        <v>0</v>
      </c>
      <c r="L6733" s="179">
        <v>0</v>
      </c>
      <c r="M6733" s="179">
        <v>75361.304230491834</v>
      </c>
      <c r="N6733" s="179">
        <v>0</v>
      </c>
      <c r="O6733" s="179">
        <v>0</v>
      </c>
      <c r="P6733" s="179">
        <v>0</v>
      </c>
      <c r="Q6733" s="179">
        <v>0</v>
      </c>
      <c r="R6733" s="180">
        <v>0</v>
      </c>
      <c r="S6733" s="180">
        <v>0</v>
      </c>
      <c r="T6733" s="180">
        <v>0</v>
      </c>
    </row>
    <row r="6734" spans="2:20" x14ac:dyDescent="0.3">
      <c r="B6734" s="19">
        <v>6731</v>
      </c>
      <c r="C6734" s="179">
        <v>0</v>
      </c>
      <c r="D6734" s="179">
        <v>0</v>
      </c>
      <c r="E6734" s="179">
        <v>61922.738783583831</v>
      </c>
      <c r="F6734" s="179">
        <v>0</v>
      </c>
      <c r="G6734" s="179">
        <v>0</v>
      </c>
      <c r="H6734" s="179">
        <v>637993.66909396602</v>
      </c>
      <c r="I6734" s="179">
        <v>0</v>
      </c>
      <c r="J6734" s="179">
        <v>0</v>
      </c>
      <c r="K6734" s="179">
        <v>0</v>
      </c>
      <c r="L6734" s="179">
        <v>0</v>
      </c>
      <c r="M6734" s="179">
        <v>423256.94744318537</v>
      </c>
      <c r="N6734" s="179">
        <v>0</v>
      </c>
      <c r="O6734" s="179">
        <v>0</v>
      </c>
      <c r="P6734" s="179">
        <v>0</v>
      </c>
      <c r="Q6734" s="179">
        <v>0</v>
      </c>
      <c r="R6734" s="180">
        <v>0</v>
      </c>
      <c r="S6734" s="180">
        <v>0</v>
      </c>
      <c r="T6734" s="180">
        <v>0</v>
      </c>
    </row>
    <row r="6735" spans="2:20" x14ac:dyDescent="0.3">
      <c r="B6735" s="19">
        <v>6732</v>
      </c>
      <c r="C6735" s="179">
        <v>0</v>
      </c>
      <c r="D6735" s="179">
        <v>0</v>
      </c>
      <c r="E6735" s="179">
        <v>2773.6705746953662</v>
      </c>
      <c r="F6735" s="179">
        <v>0</v>
      </c>
      <c r="G6735" s="179">
        <v>0</v>
      </c>
      <c r="H6735" s="179">
        <v>13291.870936410625</v>
      </c>
      <c r="I6735" s="179">
        <v>0</v>
      </c>
      <c r="J6735" s="179">
        <v>0</v>
      </c>
      <c r="K6735" s="179">
        <v>0</v>
      </c>
      <c r="L6735" s="179">
        <v>0</v>
      </c>
      <c r="M6735" s="179">
        <v>3251.3975061092947</v>
      </c>
      <c r="N6735" s="179">
        <v>0</v>
      </c>
      <c r="O6735" s="179">
        <v>0</v>
      </c>
      <c r="P6735" s="179">
        <v>0</v>
      </c>
      <c r="Q6735" s="179">
        <v>0</v>
      </c>
      <c r="R6735" s="180">
        <v>0</v>
      </c>
      <c r="S6735" s="180">
        <v>0</v>
      </c>
      <c r="T6735" s="180">
        <v>0</v>
      </c>
    </row>
    <row r="6736" spans="2:20" x14ac:dyDescent="0.3">
      <c r="B6736" s="19">
        <v>6733</v>
      </c>
      <c r="C6736" s="179">
        <v>0</v>
      </c>
      <c r="D6736" s="179">
        <v>0</v>
      </c>
      <c r="E6736" s="179">
        <v>2621699.3432914005</v>
      </c>
      <c r="F6736" s="179">
        <v>0</v>
      </c>
      <c r="G6736" s="179">
        <v>0</v>
      </c>
      <c r="H6736" s="179">
        <v>84758.856013819895</v>
      </c>
      <c r="I6736" s="179">
        <v>0</v>
      </c>
      <c r="J6736" s="179">
        <v>0</v>
      </c>
      <c r="K6736" s="179">
        <v>0</v>
      </c>
      <c r="L6736" s="179">
        <v>0</v>
      </c>
      <c r="M6736" s="179">
        <v>239586.54837262654</v>
      </c>
      <c r="N6736" s="179">
        <v>0</v>
      </c>
      <c r="O6736" s="179">
        <v>0</v>
      </c>
      <c r="P6736" s="179">
        <v>0</v>
      </c>
      <c r="Q6736" s="179">
        <v>0</v>
      </c>
      <c r="R6736" s="180">
        <v>0</v>
      </c>
      <c r="S6736" s="180">
        <v>0</v>
      </c>
      <c r="T6736" s="180">
        <v>0</v>
      </c>
    </row>
    <row r="6737" spans="2:20" x14ac:dyDescent="0.3">
      <c r="B6737" s="19">
        <v>6734</v>
      </c>
      <c r="C6737" s="179">
        <v>0</v>
      </c>
      <c r="D6737" s="179">
        <v>0</v>
      </c>
      <c r="E6737" s="179">
        <v>167583.89568816428</v>
      </c>
      <c r="F6737" s="179">
        <v>0</v>
      </c>
      <c r="G6737" s="179">
        <v>0</v>
      </c>
      <c r="H6737" s="179">
        <v>33083.562196537525</v>
      </c>
      <c r="I6737" s="179">
        <v>0</v>
      </c>
      <c r="J6737" s="179">
        <v>0</v>
      </c>
      <c r="K6737" s="179">
        <v>0</v>
      </c>
      <c r="L6737" s="179">
        <v>0</v>
      </c>
      <c r="M6737" s="179">
        <v>69158.755345031401</v>
      </c>
      <c r="N6737" s="179">
        <v>0</v>
      </c>
      <c r="O6737" s="179">
        <v>0</v>
      </c>
      <c r="P6737" s="179">
        <v>0</v>
      </c>
      <c r="Q6737" s="179">
        <v>0</v>
      </c>
      <c r="R6737" s="180">
        <v>0</v>
      </c>
      <c r="S6737" s="180">
        <v>0</v>
      </c>
      <c r="T6737" s="180">
        <v>0</v>
      </c>
    </row>
    <row r="6738" spans="2:20" x14ac:dyDescent="0.3">
      <c r="B6738" s="19">
        <v>6735</v>
      </c>
      <c r="C6738" s="179">
        <v>0</v>
      </c>
      <c r="D6738" s="179">
        <v>0</v>
      </c>
      <c r="E6738" s="179">
        <v>22558.181770099185</v>
      </c>
      <c r="F6738" s="179">
        <v>0</v>
      </c>
      <c r="G6738" s="179">
        <v>0</v>
      </c>
      <c r="H6738" s="179">
        <v>118414.36552548216</v>
      </c>
      <c r="I6738" s="179">
        <v>0</v>
      </c>
      <c r="J6738" s="179">
        <v>0</v>
      </c>
      <c r="K6738" s="179">
        <v>0</v>
      </c>
      <c r="L6738" s="179">
        <v>0</v>
      </c>
      <c r="M6738" s="179">
        <v>2171015.4623544603</v>
      </c>
      <c r="N6738" s="179">
        <v>0</v>
      </c>
      <c r="O6738" s="179">
        <v>0</v>
      </c>
      <c r="P6738" s="179">
        <v>0</v>
      </c>
      <c r="Q6738" s="179">
        <v>0</v>
      </c>
      <c r="R6738" s="180">
        <v>0</v>
      </c>
      <c r="S6738" s="180">
        <v>0</v>
      </c>
      <c r="T6738" s="180">
        <v>0</v>
      </c>
    </row>
    <row r="6739" spans="2:20" x14ac:dyDescent="0.3">
      <c r="B6739" s="19">
        <v>6736</v>
      </c>
      <c r="C6739" s="179">
        <v>0</v>
      </c>
      <c r="D6739" s="179">
        <v>0</v>
      </c>
      <c r="E6739" s="179">
        <v>907165.72148852947</v>
      </c>
      <c r="F6739" s="179">
        <v>0</v>
      </c>
      <c r="G6739" s="179">
        <v>0</v>
      </c>
      <c r="H6739" s="179">
        <v>11507.624210487773</v>
      </c>
      <c r="I6739" s="179">
        <v>0</v>
      </c>
      <c r="J6739" s="179">
        <v>0</v>
      </c>
      <c r="K6739" s="179">
        <v>0</v>
      </c>
      <c r="L6739" s="179">
        <v>0</v>
      </c>
      <c r="M6739" s="179">
        <v>81753.874501694925</v>
      </c>
      <c r="N6739" s="179">
        <v>0</v>
      </c>
      <c r="O6739" s="179">
        <v>0</v>
      </c>
      <c r="P6739" s="179">
        <v>0</v>
      </c>
      <c r="Q6739" s="179">
        <v>0</v>
      </c>
      <c r="R6739" s="180">
        <v>0</v>
      </c>
      <c r="S6739" s="180">
        <v>0</v>
      </c>
      <c r="T6739" s="180">
        <v>0</v>
      </c>
    </row>
    <row r="6740" spans="2:20" x14ac:dyDescent="0.3">
      <c r="B6740" s="19">
        <v>6737</v>
      </c>
      <c r="C6740" s="179">
        <v>1</v>
      </c>
      <c r="D6740" s="179">
        <v>581961.14752024098</v>
      </c>
      <c r="E6740" s="179">
        <v>1323.0518107392297</v>
      </c>
      <c r="F6740" s="179">
        <v>1</v>
      </c>
      <c r="G6740" s="179">
        <v>87301.759129847633</v>
      </c>
      <c r="H6740" s="179">
        <v>62912.566081423727</v>
      </c>
      <c r="I6740" s="179">
        <v>0</v>
      </c>
      <c r="J6740" s="179">
        <v>0</v>
      </c>
      <c r="K6740" s="179">
        <v>0</v>
      </c>
      <c r="L6740" s="179">
        <v>0</v>
      </c>
      <c r="M6740" s="179">
        <v>71653.237998595039</v>
      </c>
      <c r="N6740" s="179">
        <v>0</v>
      </c>
      <c r="O6740" s="179">
        <v>0</v>
      </c>
      <c r="P6740" s="179">
        <v>0</v>
      </c>
      <c r="Q6740" s="179">
        <v>0</v>
      </c>
      <c r="R6740" s="180">
        <v>0</v>
      </c>
      <c r="S6740" s="180">
        <v>0</v>
      </c>
      <c r="T6740" s="180">
        <v>581961.14752024098</v>
      </c>
    </row>
    <row r="6741" spans="2:20" x14ac:dyDescent="0.3">
      <c r="B6741" s="19">
        <v>6738</v>
      </c>
      <c r="C6741" s="179">
        <v>0</v>
      </c>
      <c r="D6741" s="179">
        <v>0</v>
      </c>
      <c r="E6741" s="179">
        <v>50692.961403468173</v>
      </c>
      <c r="F6741" s="179">
        <v>0</v>
      </c>
      <c r="G6741" s="179">
        <v>0</v>
      </c>
      <c r="H6741" s="179">
        <v>355628.84598236665</v>
      </c>
      <c r="I6741" s="179">
        <v>0</v>
      </c>
      <c r="J6741" s="179">
        <v>0</v>
      </c>
      <c r="K6741" s="179">
        <v>0</v>
      </c>
      <c r="L6741" s="179">
        <v>0</v>
      </c>
      <c r="M6741" s="179">
        <v>35773.43784890815</v>
      </c>
      <c r="N6741" s="179">
        <v>0</v>
      </c>
      <c r="O6741" s="179">
        <v>0</v>
      </c>
      <c r="P6741" s="179">
        <v>0</v>
      </c>
      <c r="Q6741" s="179">
        <v>0</v>
      </c>
      <c r="R6741" s="180">
        <v>0</v>
      </c>
      <c r="S6741" s="180">
        <v>0</v>
      </c>
      <c r="T6741" s="180">
        <v>0</v>
      </c>
    </row>
    <row r="6742" spans="2:20" x14ac:dyDescent="0.3">
      <c r="B6742" s="19">
        <v>6739</v>
      </c>
      <c r="C6742" s="179">
        <v>0</v>
      </c>
      <c r="D6742" s="179">
        <v>0</v>
      </c>
      <c r="E6742" s="179">
        <v>10423.610423777063</v>
      </c>
      <c r="F6742" s="179">
        <v>0</v>
      </c>
      <c r="G6742" s="179">
        <v>0</v>
      </c>
      <c r="H6742" s="179">
        <v>43596.296850324245</v>
      </c>
      <c r="I6742" s="179">
        <v>0</v>
      </c>
      <c r="J6742" s="179">
        <v>0</v>
      </c>
      <c r="K6742" s="179">
        <v>0</v>
      </c>
      <c r="L6742" s="179">
        <v>0</v>
      </c>
      <c r="M6742" s="179">
        <v>39332.97503380631</v>
      </c>
      <c r="N6742" s="179">
        <v>0</v>
      </c>
      <c r="O6742" s="179">
        <v>0</v>
      </c>
      <c r="P6742" s="179">
        <v>0</v>
      </c>
      <c r="Q6742" s="179">
        <v>0</v>
      </c>
      <c r="R6742" s="180">
        <v>0</v>
      </c>
      <c r="S6742" s="180">
        <v>0</v>
      </c>
      <c r="T6742" s="180">
        <v>0</v>
      </c>
    </row>
    <row r="6743" spans="2:20" x14ac:dyDescent="0.3">
      <c r="B6743" s="19">
        <v>6740</v>
      </c>
      <c r="C6743" s="179">
        <v>0</v>
      </c>
      <c r="D6743" s="179">
        <v>0</v>
      </c>
      <c r="E6743" s="179">
        <v>708201.43360673659</v>
      </c>
      <c r="F6743" s="179">
        <v>1</v>
      </c>
      <c r="G6743" s="179">
        <v>266072.23959665233</v>
      </c>
      <c r="H6743" s="179">
        <v>3132.9861619996536</v>
      </c>
      <c r="I6743" s="179">
        <v>0</v>
      </c>
      <c r="J6743" s="179">
        <v>0</v>
      </c>
      <c r="K6743" s="179">
        <v>0</v>
      </c>
      <c r="L6743" s="179">
        <v>0</v>
      </c>
      <c r="M6743" s="179">
        <v>181188.13887816758</v>
      </c>
      <c r="N6743" s="179">
        <v>0</v>
      </c>
      <c r="O6743" s="179">
        <v>0</v>
      </c>
      <c r="P6743" s="179">
        <v>0</v>
      </c>
      <c r="Q6743" s="179">
        <v>0</v>
      </c>
      <c r="R6743" s="180">
        <v>0</v>
      </c>
      <c r="S6743" s="180">
        <v>0</v>
      </c>
      <c r="T6743" s="180">
        <v>0</v>
      </c>
    </row>
    <row r="6744" spans="2:20" x14ac:dyDescent="0.3">
      <c r="B6744" s="19">
        <v>6741</v>
      </c>
      <c r="C6744" s="179">
        <v>0</v>
      </c>
      <c r="D6744" s="179">
        <v>0</v>
      </c>
      <c r="E6744" s="179">
        <v>74839.149041603217</v>
      </c>
      <c r="F6744" s="179">
        <v>0</v>
      </c>
      <c r="G6744" s="179">
        <v>0</v>
      </c>
      <c r="H6744" s="179">
        <v>16051.048460880274</v>
      </c>
      <c r="I6744" s="179">
        <v>0</v>
      </c>
      <c r="J6744" s="179">
        <v>0</v>
      </c>
      <c r="K6744" s="179">
        <v>0</v>
      </c>
      <c r="L6744" s="179">
        <v>0</v>
      </c>
      <c r="M6744" s="179">
        <v>1897034.8012946362</v>
      </c>
      <c r="N6744" s="179">
        <v>0</v>
      </c>
      <c r="O6744" s="179">
        <v>0</v>
      </c>
      <c r="P6744" s="179">
        <v>0</v>
      </c>
      <c r="Q6744" s="179">
        <v>0</v>
      </c>
      <c r="R6744" s="180">
        <v>0</v>
      </c>
      <c r="S6744" s="180">
        <v>0</v>
      </c>
      <c r="T6744" s="180">
        <v>0</v>
      </c>
    </row>
    <row r="6745" spans="2:20" x14ac:dyDescent="0.3">
      <c r="B6745" s="19">
        <v>6742</v>
      </c>
      <c r="C6745" s="179">
        <v>0</v>
      </c>
      <c r="D6745" s="179">
        <v>0</v>
      </c>
      <c r="E6745" s="179">
        <v>117221.62197033962</v>
      </c>
      <c r="F6745" s="179">
        <v>0</v>
      </c>
      <c r="G6745" s="179">
        <v>0</v>
      </c>
      <c r="H6745" s="179">
        <v>43546.130520949431</v>
      </c>
      <c r="I6745" s="179">
        <v>0</v>
      </c>
      <c r="J6745" s="179">
        <v>0</v>
      </c>
      <c r="K6745" s="179">
        <v>0</v>
      </c>
      <c r="L6745" s="179">
        <v>0</v>
      </c>
      <c r="M6745" s="179">
        <v>214802.79982304815</v>
      </c>
      <c r="N6745" s="179">
        <v>0</v>
      </c>
      <c r="O6745" s="179">
        <v>0</v>
      </c>
      <c r="P6745" s="179">
        <v>0</v>
      </c>
      <c r="Q6745" s="179">
        <v>0</v>
      </c>
      <c r="R6745" s="180">
        <v>0</v>
      </c>
      <c r="S6745" s="180">
        <v>0</v>
      </c>
      <c r="T6745" s="180">
        <v>0</v>
      </c>
    </row>
    <row r="6746" spans="2:20" x14ac:dyDescent="0.3">
      <c r="B6746" s="19">
        <v>6743</v>
      </c>
      <c r="C6746" s="179">
        <v>0</v>
      </c>
      <c r="D6746" s="179">
        <v>0</v>
      </c>
      <c r="E6746" s="179">
        <v>226783.37961239184</v>
      </c>
      <c r="F6746" s="179">
        <v>0</v>
      </c>
      <c r="G6746" s="179">
        <v>0</v>
      </c>
      <c r="H6746" s="179">
        <v>574152.8862580671</v>
      </c>
      <c r="I6746" s="179">
        <v>0</v>
      </c>
      <c r="J6746" s="179">
        <v>0</v>
      </c>
      <c r="K6746" s="179">
        <v>0</v>
      </c>
      <c r="L6746" s="179">
        <v>0</v>
      </c>
      <c r="M6746" s="179">
        <v>107130.00695690059</v>
      </c>
      <c r="N6746" s="179">
        <v>0</v>
      </c>
      <c r="O6746" s="179">
        <v>0</v>
      </c>
      <c r="P6746" s="179">
        <v>0</v>
      </c>
      <c r="Q6746" s="179">
        <v>0</v>
      </c>
      <c r="R6746" s="180">
        <v>0</v>
      </c>
      <c r="S6746" s="180">
        <v>0</v>
      </c>
      <c r="T6746" s="180">
        <v>0</v>
      </c>
    </row>
    <row r="6747" spans="2:20" x14ac:dyDescent="0.3">
      <c r="B6747" s="19">
        <v>6744</v>
      </c>
      <c r="C6747" s="179">
        <v>0</v>
      </c>
      <c r="D6747" s="179">
        <v>0</v>
      </c>
      <c r="E6747" s="179">
        <v>146820.8540886172</v>
      </c>
      <c r="F6747" s="179">
        <v>0</v>
      </c>
      <c r="G6747" s="179">
        <v>0</v>
      </c>
      <c r="H6747" s="179">
        <v>294148.80402203166</v>
      </c>
      <c r="I6747" s="179">
        <v>0</v>
      </c>
      <c r="J6747" s="179">
        <v>0</v>
      </c>
      <c r="K6747" s="179">
        <v>0</v>
      </c>
      <c r="L6747" s="179">
        <v>0</v>
      </c>
      <c r="M6747" s="179">
        <v>43763.845575251129</v>
      </c>
      <c r="N6747" s="179">
        <v>0</v>
      </c>
      <c r="O6747" s="179">
        <v>0</v>
      </c>
      <c r="P6747" s="179">
        <v>0</v>
      </c>
      <c r="Q6747" s="179">
        <v>0</v>
      </c>
      <c r="R6747" s="180">
        <v>0</v>
      </c>
      <c r="S6747" s="180">
        <v>0</v>
      </c>
      <c r="T6747" s="180">
        <v>0</v>
      </c>
    </row>
    <row r="6748" spans="2:20" x14ac:dyDescent="0.3">
      <c r="B6748" s="19">
        <v>6745</v>
      </c>
      <c r="C6748" s="179">
        <v>0</v>
      </c>
      <c r="D6748" s="179">
        <v>0</v>
      </c>
      <c r="E6748" s="179">
        <v>14791.634312102298</v>
      </c>
      <c r="F6748" s="179">
        <v>0</v>
      </c>
      <c r="G6748" s="179">
        <v>0</v>
      </c>
      <c r="H6748" s="179">
        <v>45122.636422994517</v>
      </c>
      <c r="I6748" s="179">
        <v>0</v>
      </c>
      <c r="J6748" s="179">
        <v>0</v>
      </c>
      <c r="K6748" s="179">
        <v>0</v>
      </c>
      <c r="L6748" s="179">
        <v>0</v>
      </c>
      <c r="M6748" s="179">
        <v>89963.139429119139</v>
      </c>
      <c r="N6748" s="179">
        <v>0</v>
      </c>
      <c r="O6748" s="179">
        <v>0</v>
      </c>
      <c r="P6748" s="179">
        <v>0</v>
      </c>
      <c r="Q6748" s="179">
        <v>0</v>
      </c>
      <c r="R6748" s="180">
        <v>0</v>
      </c>
      <c r="S6748" s="180">
        <v>0</v>
      </c>
      <c r="T6748" s="180">
        <v>0</v>
      </c>
    </row>
    <row r="6749" spans="2:20" x14ac:dyDescent="0.3">
      <c r="B6749" s="19">
        <v>6746</v>
      </c>
      <c r="C6749" s="179">
        <v>0</v>
      </c>
      <c r="D6749" s="179">
        <v>0</v>
      </c>
      <c r="E6749" s="179">
        <v>99014.975586925721</v>
      </c>
      <c r="F6749" s="179">
        <v>0</v>
      </c>
      <c r="G6749" s="179">
        <v>0</v>
      </c>
      <c r="H6749" s="179">
        <v>165936.07421101478</v>
      </c>
      <c r="I6749" s="179">
        <v>0</v>
      </c>
      <c r="J6749" s="179">
        <v>0</v>
      </c>
      <c r="K6749" s="179">
        <v>0</v>
      </c>
      <c r="L6749" s="179">
        <v>0</v>
      </c>
      <c r="M6749" s="179">
        <v>129243.1728850987</v>
      </c>
      <c r="N6749" s="179">
        <v>0</v>
      </c>
      <c r="O6749" s="179">
        <v>0</v>
      </c>
      <c r="P6749" s="179">
        <v>0</v>
      </c>
      <c r="Q6749" s="179">
        <v>0</v>
      </c>
      <c r="R6749" s="180">
        <v>0</v>
      </c>
      <c r="S6749" s="180">
        <v>0</v>
      </c>
      <c r="T6749" s="180">
        <v>0</v>
      </c>
    </row>
    <row r="6750" spans="2:20" x14ac:dyDescent="0.3">
      <c r="B6750" s="19">
        <v>6747</v>
      </c>
      <c r="C6750" s="179">
        <v>0</v>
      </c>
      <c r="D6750" s="179">
        <v>0</v>
      </c>
      <c r="E6750" s="179">
        <v>112044.30439431565</v>
      </c>
      <c r="F6750" s="179">
        <v>0</v>
      </c>
      <c r="G6750" s="179">
        <v>0</v>
      </c>
      <c r="H6750" s="179">
        <v>279607.53402239154</v>
      </c>
      <c r="I6750" s="179">
        <v>0</v>
      </c>
      <c r="J6750" s="179">
        <v>0</v>
      </c>
      <c r="K6750" s="179">
        <v>0</v>
      </c>
      <c r="L6750" s="179">
        <v>0</v>
      </c>
      <c r="M6750" s="179">
        <v>456794.91786316776</v>
      </c>
      <c r="N6750" s="179">
        <v>0</v>
      </c>
      <c r="O6750" s="179">
        <v>0</v>
      </c>
      <c r="P6750" s="179">
        <v>0</v>
      </c>
      <c r="Q6750" s="179">
        <v>0</v>
      </c>
      <c r="R6750" s="180">
        <v>0</v>
      </c>
      <c r="S6750" s="180">
        <v>0</v>
      </c>
      <c r="T6750" s="180">
        <v>0</v>
      </c>
    </row>
    <row r="6751" spans="2:20" x14ac:dyDescent="0.3">
      <c r="B6751" s="19">
        <v>6748</v>
      </c>
      <c r="C6751" s="179">
        <v>0</v>
      </c>
      <c r="D6751" s="179">
        <v>0</v>
      </c>
      <c r="E6751" s="179">
        <v>17259.953157087602</v>
      </c>
      <c r="F6751" s="179">
        <v>0</v>
      </c>
      <c r="G6751" s="179">
        <v>0</v>
      </c>
      <c r="H6751" s="179">
        <v>12479.671472067401</v>
      </c>
      <c r="I6751" s="179">
        <v>0</v>
      </c>
      <c r="J6751" s="179">
        <v>0</v>
      </c>
      <c r="K6751" s="179">
        <v>0</v>
      </c>
      <c r="L6751" s="179">
        <v>0</v>
      </c>
      <c r="M6751" s="179">
        <v>759938.7558672626</v>
      </c>
      <c r="N6751" s="179">
        <v>0</v>
      </c>
      <c r="O6751" s="179">
        <v>0</v>
      </c>
      <c r="P6751" s="179">
        <v>0</v>
      </c>
      <c r="Q6751" s="179">
        <v>0</v>
      </c>
      <c r="R6751" s="180">
        <v>0</v>
      </c>
      <c r="S6751" s="180">
        <v>0</v>
      </c>
      <c r="T6751" s="180">
        <v>0</v>
      </c>
    </row>
    <row r="6752" spans="2:20" x14ac:dyDescent="0.3">
      <c r="B6752" s="19">
        <v>6749</v>
      </c>
      <c r="C6752" s="179">
        <v>0</v>
      </c>
      <c r="D6752" s="179">
        <v>0</v>
      </c>
      <c r="E6752" s="179">
        <v>359897.53355702368</v>
      </c>
      <c r="F6752" s="179">
        <v>0</v>
      </c>
      <c r="G6752" s="179">
        <v>0</v>
      </c>
      <c r="H6752" s="179">
        <v>1441979.0221907243</v>
      </c>
      <c r="I6752" s="179">
        <v>0</v>
      </c>
      <c r="J6752" s="179">
        <v>0</v>
      </c>
      <c r="K6752" s="179">
        <v>0</v>
      </c>
      <c r="L6752" s="179">
        <v>0</v>
      </c>
      <c r="M6752" s="179">
        <v>153411.29686345888</v>
      </c>
      <c r="N6752" s="179">
        <v>0</v>
      </c>
      <c r="O6752" s="179">
        <v>0</v>
      </c>
      <c r="P6752" s="179">
        <v>0</v>
      </c>
      <c r="Q6752" s="179">
        <v>0</v>
      </c>
      <c r="R6752" s="180">
        <v>0</v>
      </c>
      <c r="S6752" s="180">
        <v>0</v>
      </c>
      <c r="T6752" s="180">
        <v>0</v>
      </c>
    </row>
    <row r="6753" spans="2:20" x14ac:dyDescent="0.3">
      <c r="B6753" s="19">
        <v>6750</v>
      </c>
      <c r="C6753" s="179">
        <v>0</v>
      </c>
      <c r="D6753" s="179">
        <v>0</v>
      </c>
      <c r="E6753" s="179">
        <v>15270.974703291604</v>
      </c>
      <c r="F6753" s="179">
        <v>0</v>
      </c>
      <c r="G6753" s="179">
        <v>0</v>
      </c>
      <c r="H6753" s="179">
        <v>908950.42512022948</v>
      </c>
      <c r="I6753" s="179">
        <v>0</v>
      </c>
      <c r="J6753" s="179">
        <v>0</v>
      </c>
      <c r="K6753" s="179">
        <v>0</v>
      </c>
      <c r="L6753" s="179">
        <v>0</v>
      </c>
      <c r="M6753" s="179">
        <v>36501.448789448172</v>
      </c>
      <c r="N6753" s="179">
        <v>0</v>
      </c>
      <c r="O6753" s="179">
        <v>0</v>
      </c>
      <c r="P6753" s="179">
        <v>0</v>
      </c>
      <c r="Q6753" s="179">
        <v>0</v>
      </c>
      <c r="R6753" s="180">
        <v>0</v>
      </c>
      <c r="S6753" s="180">
        <v>0</v>
      </c>
      <c r="T6753" s="180">
        <v>0</v>
      </c>
    </row>
    <row r="6754" spans="2:20" x14ac:dyDescent="0.3">
      <c r="B6754" s="19">
        <v>6751</v>
      </c>
      <c r="C6754" s="179">
        <v>0</v>
      </c>
      <c r="D6754" s="179">
        <v>0</v>
      </c>
      <c r="E6754" s="179">
        <v>553357.02214555535</v>
      </c>
      <c r="F6754" s="179">
        <v>0</v>
      </c>
      <c r="G6754" s="179">
        <v>0</v>
      </c>
      <c r="H6754" s="179">
        <v>143869.55333260709</v>
      </c>
      <c r="I6754" s="179">
        <v>0</v>
      </c>
      <c r="J6754" s="179">
        <v>0</v>
      </c>
      <c r="K6754" s="179">
        <v>0</v>
      </c>
      <c r="L6754" s="179">
        <v>0</v>
      </c>
      <c r="M6754" s="179">
        <v>65399.22432061017</v>
      </c>
      <c r="N6754" s="179">
        <v>0</v>
      </c>
      <c r="O6754" s="179">
        <v>0</v>
      </c>
      <c r="P6754" s="179">
        <v>0</v>
      </c>
      <c r="Q6754" s="179">
        <v>0</v>
      </c>
      <c r="R6754" s="180">
        <v>0</v>
      </c>
      <c r="S6754" s="180">
        <v>0</v>
      </c>
      <c r="T6754" s="180">
        <v>0</v>
      </c>
    </row>
    <row r="6755" spans="2:20" x14ac:dyDescent="0.3">
      <c r="B6755" s="19">
        <v>6752</v>
      </c>
      <c r="C6755" s="179">
        <v>0</v>
      </c>
      <c r="D6755" s="179">
        <v>0</v>
      </c>
      <c r="E6755" s="179">
        <v>882470.4904602007</v>
      </c>
      <c r="F6755" s="179">
        <v>0</v>
      </c>
      <c r="G6755" s="179">
        <v>0</v>
      </c>
      <c r="H6755" s="179">
        <v>828521.79030792741</v>
      </c>
      <c r="I6755" s="179">
        <v>0</v>
      </c>
      <c r="J6755" s="179">
        <v>0</v>
      </c>
      <c r="K6755" s="179">
        <v>0</v>
      </c>
      <c r="L6755" s="179">
        <v>0</v>
      </c>
      <c r="M6755" s="179">
        <v>20202.436511304324</v>
      </c>
      <c r="N6755" s="179">
        <v>0</v>
      </c>
      <c r="O6755" s="179">
        <v>0</v>
      </c>
      <c r="P6755" s="179">
        <v>0</v>
      </c>
      <c r="Q6755" s="179">
        <v>0</v>
      </c>
      <c r="R6755" s="180">
        <v>0</v>
      </c>
      <c r="S6755" s="180">
        <v>0</v>
      </c>
      <c r="T6755" s="180">
        <v>0</v>
      </c>
    </row>
    <row r="6756" spans="2:20" x14ac:dyDescent="0.3">
      <c r="B6756" s="19">
        <v>6753</v>
      </c>
      <c r="C6756" s="179">
        <v>0</v>
      </c>
      <c r="D6756" s="179">
        <v>0</v>
      </c>
      <c r="E6756" s="179">
        <v>11992.444210743755</v>
      </c>
      <c r="F6756" s="179">
        <v>0</v>
      </c>
      <c r="G6756" s="179">
        <v>0</v>
      </c>
      <c r="H6756" s="179">
        <v>5335.1404210320688</v>
      </c>
      <c r="I6756" s="179">
        <v>0</v>
      </c>
      <c r="J6756" s="179">
        <v>0</v>
      </c>
      <c r="K6756" s="179">
        <v>0</v>
      </c>
      <c r="L6756" s="179">
        <v>0</v>
      </c>
      <c r="M6756" s="179">
        <v>47313.405733398125</v>
      </c>
      <c r="N6756" s="179">
        <v>0</v>
      </c>
      <c r="O6756" s="179">
        <v>0</v>
      </c>
      <c r="P6756" s="179">
        <v>0</v>
      </c>
      <c r="Q6756" s="179">
        <v>0</v>
      </c>
      <c r="R6756" s="180">
        <v>0</v>
      </c>
      <c r="S6756" s="180">
        <v>0</v>
      </c>
      <c r="T6756" s="180">
        <v>0</v>
      </c>
    </row>
    <row r="6757" spans="2:20" x14ac:dyDescent="0.3">
      <c r="B6757" s="19">
        <v>6754</v>
      </c>
      <c r="C6757" s="179">
        <v>0</v>
      </c>
      <c r="D6757" s="179">
        <v>0</v>
      </c>
      <c r="E6757" s="179">
        <v>153218.54736870559</v>
      </c>
      <c r="F6757" s="179">
        <v>0</v>
      </c>
      <c r="G6757" s="179">
        <v>0</v>
      </c>
      <c r="H6757" s="179">
        <v>154524.42040717168</v>
      </c>
      <c r="I6757" s="179">
        <v>0</v>
      </c>
      <c r="J6757" s="179">
        <v>0</v>
      </c>
      <c r="K6757" s="179">
        <v>0</v>
      </c>
      <c r="L6757" s="179">
        <v>0</v>
      </c>
      <c r="M6757" s="179">
        <v>4260.7383157091444</v>
      </c>
      <c r="N6757" s="179">
        <v>0</v>
      </c>
      <c r="O6757" s="179">
        <v>0</v>
      </c>
      <c r="P6757" s="179">
        <v>0</v>
      </c>
      <c r="Q6757" s="179">
        <v>0</v>
      </c>
      <c r="R6757" s="180">
        <v>0</v>
      </c>
      <c r="S6757" s="180">
        <v>0</v>
      </c>
      <c r="T6757" s="180">
        <v>0</v>
      </c>
    </row>
    <row r="6758" spans="2:20" x14ac:dyDescent="0.3">
      <c r="B6758" s="19">
        <v>6755</v>
      </c>
      <c r="C6758" s="179">
        <v>0</v>
      </c>
      <c r="D6758" s="179">
        <v>0</v>
      </c>
      <c r="E6758" s="179">
        <v>288728.04747973406</v>
      </c>
      <c r="F6758" s="179">
        <v>0</v>
      </c>
      <c r="G6758" s="179">
        <v>0</v>
      </c>
      <c r="H6758" s="179">
        <v>131867.85588219643</v>
      </c>
      <c r="I6758" s="179">
        <v>0</v>
      </c>
      <c r="J6758" s="179">
        <v>0</v>
      </c>
      <c r="K6758" s="179">
        <v>0</v>
      </c>
      <c r="L6758" s="179">
        <v>0</v>
      </c>
      <c r="M6758" s="179">
        <v>26670.593076668229</v>
      </c>
      <c r="N6758" s="179">
        <v>0</v>
      </c>
      <c r="O6758" s="179">
        <v>0</v>
      </c>
      <c r="P6758" s="179">
        <v>0</v>
      </c>
      <c r="Q6758" s="179">
        <v>0</v>
      </c>
      <c r="R6758" s="180">
        <v>0</v>
      </c>
      <c r="S6758" s="180">
        <v>0</v>
      </c>
      <c r="T6758" s="180">
        <v>0</v>
      </c>
    </row>
    <row r="6759" spans="2:20" x14ac:dyDescent="0.3">
      <c r="B6759" s="19">
        <v>6756</v>
      </c>
      <c r="C6759" s="179">
        <v>0</v>
      </c>
      <c r="D6759" s="179">
        <v>0</v>
      </c>
      <c r="E6759" s="179">
        <v>65523.967530448994</v>
      </c>
      <c r="F6759" s="179">
        <v>0</v>
      </c>
      <c r="G6759" s="179">
        <v>0</v>
      </c>
      <c r="H6759" s="179">
        <v>54609.022572320326</v>
      </c>
      <c r="I6759" s="179">
        <v>0</v>
      </c>
      <c r="J6759" s="179">
        <v>0</v>
      </c>
      <c r="K6759" s="179">
        <v>0</v>
      </c>
      <c r="L6759" s="179">
        <v>0</v>
      </c>
      <c r="M6759" s="179">
        <v>3747719.2270290242</v>
      </c>
      <c r="N6759" s="179">
        <v>0</v>
      </c>
      <c r="O6759" s="179">
        <v>0</v>
      </c>
      <c r="P6759" s="179">
        <v>0</v>
      </c>
      <c r="Q6759" s="179">
        <v>0</v>
      </c>
      <c r="R6759" s="180">
        <v>0</v>
      </c>
      <c r="S6759" s="180">
        <v>0</v>
      </c>
      <c r="T6759" s="180">
        <v>0</v>
      </c>
    </row>
    <row r="6760" spans="2:20" x14ac:dyDescent="0.3">
      <c r="B6760" s="19">
        <v>6757</v>
      </c>
      <c r="C6760" s="179">
        <v>0</v>
      </c>
      <c r="D6760" s="179">
        <v>0</v>
      </c>
      <c r="E6760" s="179">
        <v>61448.323912240245</v>
      </c>
      <c r="F6760" s="179">
        <v>0</v>
      </c>
      <c r="G6760" s="179">
        <v>0</v>
      </c>
      <c r="H6760" s="179">
        <v>51844.526699025962</v>
      </c>
      <c r="I6760" s="179">
        <v>0</v>
      </c>
      <c r="J6760" s="179">
        <v>0</v>
      </c>
      <c r="K6760" s="179">
        <v>0</v>
      </c>
      <c r="L6760" s="179">
        <v>0</v>
      </c>
      <c r="M6760" s="179">
        <v>23400.02966719188</v>
      </c>
      <c r="N6760" s="179">
        <v>0</v>
      </c>
      <c r="O6760" s="179">
        <v>0</v>
      </c>
      <c r="P6760" s="179">
        <v>0</v>
      </c>
      <c r="Q6760" s="179">
        <v>0</v>
      </c>
      <c r="R6760" s="180">
        <v>0</v>
      </c>
      <c r="S6760" s="180">
        <v>0</v>
      </c>
      <c r="T6760" s="180">
        <v>0</v>
      </c>
    </row>
    <row r="6761" spans="2:20" x14ac:dyDescent="0.3">
      <c r="B6761" s="19">
        <v>6758</v>
      </c>
      <c r="C6761" s="179">
        <v>0</v>
      </c>
      <c r="D6761" s="179">
        <v>0</v>
      </c>
      <c r="E6761" s="179">
        <v>465891.5494531779</v>
      </c>
      <c r="F6761" s="179">
        <v>0</v>
      </c>
      <c r="G6761" s="179">
        <v>0</v>
      </c>
      <c r="H6761" s="179">
        <v>56998.065924304035</v>
      </c>
      <c r="I6761" s="179">
        <v>0</v>
      </c>
      <c r="J6761" s="179">
        <v>0</v>
      </c>
      <c r="K6761" s="179">
        <v>0</v>
      </c>
      <c r="L6761" s="179">
        <v>0</v>
      </c>
      <c r="M6761" s="179">
        <v>24377.451312069559</v>
      </c>
      <c r="N6761" s="179">
        <v>0</v>
      </c>
      <c r="O6761" s="179">
        <v>0</v>
      </c>
      <c r="P6761" s="179">
        <v>0</v>
      </c>
      <c r="Q6761" s="179">
        <v>0</v>
      </c>
      <c r="R6761" s="180">
        <v>0</v>
      </c>
      <c r="S6761" s="180">
        <v>0</v>
      </c>
      <c r="T6761" s="180">
        <v>0</v>
      </c>
    </row>
    <row r="6762" spans="2:20" x14ac:dyDescent="0.3">
      <c r="B6762" s="19">
        <v>6759</v>
      </c>
      <c r="C6762" s="179">
        <v>0</v>
      </c>
      <c r="D6762" s="179">
        <v>0</v>
      </c>
      <c r="E6762" s="179">
        <v>884476.00366122602</v>
      </c>
      <c r="F6762" s="179">
        <v>0</v>
      </c>
      <c r="G6762" s="179">
        <v>0</v>
      </c>
      <c r="H6762" s="179">
        <v>10849.06464813988</v>
      </c>
      <c r="I6762" s="179">
        <v>0</v>
      </c>
      <c r="J6762" s="179">
        <v>0</v>
      </c>
      <c r="K6762" s="179">
        <v>0</v>
      </c>
      <c r="L6762" s="179">
        <v>0</v>
      </c>
      <c r="M6762" s="179">
        <v>246951.57830213569</v>
      </c>
      <c r="N6762" s="179">
        <v>0</v>
      </c>
      <c r="O6762" s="179">
        <v>0</v>
      </c>
      <c r="P6762" s="179">
        <v>0</v>
      </c>
      <c r="Q6762" s="179">
        <v>0</v>
      </c>
      <c r="R6762" s="180">
        <v>0</v>
      </c>
      <c r="S6762" s="180">
        <v>0</v>
      </c>
      <c r="T6762" s="180">
        <v>0</v>
      </c>
    </row>
    <row r="6763" spans="2:20" x14ac:dyDescent="0.3">
      <c r="B6763" s="19">
        <v>6760</v>
      </c>
      <c r="C6763" s="179">
        <v>0</v>
      </c>
      <c r="D6763" s="179">
        <v>0</v>
      </c>
      <c r="E6763" s="179">
        <v>187624.86574933646</v>
      </c>
      <c r="F6763" s="179">
        <v>0</v>
      </c>
      <c r="G6763" s="179">
        <v>0</v>
      </c>
      <c r="H6763" s="179">
        <v>332761.76329888293</v>
      </c>
      <c r="I6763" s="179">
        <v>0</v>
      </c>
      <c r="J6763" s="179">
        <v>0</v>
      </c>
      <c r="K6763" s="179">
        <v>0</v>
      </c>
      <c r="L6763" s="179">
        <v>0</v>
      </c>
      <c r="M6763" s="179">
        <v>37732.835223207287</v>
      </c>
      <c r="N6763" s="179">
        <v>0</v>
      </c>
      <c r="O6763" s="179">
        <v>0</v>
      </c>
      <c r="P6763" s="179">
        <v>0</v>
      </c>
      <c r="Q6763" s="179">
        <v>0</v>
      </c>
      <c r="R6763" s="180">
        <v>0</v>
      </c>
      <c r="S6763" s="180">
        <v>0</v>
      </c>
      <c r="T6763" s="180">
        <v>0</v>
      </c>
    </row>
    <row r="6764" spans="2:20" x14ac:dyDescent="0.3">
      <c r="B6764" s="19">
        <v>6761</v>
      </c>
      <c r="C6764" s="179">
        <v>0</v>
      </c>
      <c r="D6764" s="179">
        <v>0</v>
      </c>
      <c r="E6764" s="179">
        <v>666682.59740358056</v>
      </c>
      <c r="F6764" s="179">
        <v>0</v>
      </c>
      <c r="G6764" s="179">
        <v>0</v>
      </c>
      <c r="H6764" s="179">
        <v>93271.244725253549</v>
      </c>
      <c r="I6764" s="179">
        <v>0</v>
      </c>
      <c r="J6764" s="179">
        <v>0</v>
      </c>
      <c r="K6764" s="179">
        <v>0</v>
      </c>
      <c r="L6764" s="179">
        <v>0</v>
      </c>
      <c r="M6764" s="179">
        <v>989349.68543207552</v>
      </c>
      <c r="N6764" s="179">
        <v>0</v>
      </c>
      <c r="O6764" s="179">
        <v>0</v>
      </c>
      <c r="P6764" s="179">
        <v>0</v>
      </c>
      <c r="Q6764" s="179">
        <v>0</v>
      </c>
      <c r="R6764" s="180">
        <v>0</v>
      </c>
      <c r="S6764" s="180">
        <v>0</v>
      </c>
      <c r="T6764" s="180">
        <v>0</v>
      </c>
    </row>
    <row r="6765" spans="2:20" x14ac:dyDescent="0.3">
      <c r="B6765" s="19">
        <v>6762</v>
      </c>
      <c r="C6765" s="179">
        <v>1</v>
      </c>
      <c r="D6765" s="179">
        <v>97900.180033776327</v>
      </c>
      <c r="E6765" s="179">
        <v>149750.58783132292</v>
      </c>
      <c r="F6765" s="179">
        <v>1</v>
      </c>
      <c r="G6765" s="179">
        <v>44049.840391954298</v>
      </c>
      <c r="H6765" s="179">
        <v>164634.86403489127</v>
      </c>
      <c r="I6765" s="179">
        <v>0</v>
      </c>
      <c r="J6765" s="179">
        <v>0</v>
      </c>
      <c r="K6765" s="179">
        <v>0</v>
      </c>
      <c r="L6765" s="179">
        <v>0</v>
      </c>
      <c r="M6765" s="179">
        <v>38748.293686474761</v>
      </c>
      <c r="N6765" s="179">
        <v>0</v>
      </c>
      <c r="O6765" s="179">
        <v>0</v>
      </c>
      <c r="P6765" s="179">
        <v>0</v>
      </c>
      <c r="Q6765" s="179">
        <v>0</v>
      </c>
      <c r="R6765" s="180">
        <v>0</v>
      </c>
      <c r="S6765" s="180">
        <v>0</v>
      </c>
      <c r="T6765" s="180">
        <v>97900.180033776327</v>
      </c>
    </row>
    <row r="6766" spans="2:20" x14ac:dyDescent="0.3">
      <c r="B6766" s="19">
        <v>6763</v>
      </c>
      <c r="C6766" s="179">
        <v>0</v>
      </c>
      <c r="D6766" s="179">
        <v>0</v>
      </c>
      <c r="E6766" s="179">
        <v>509795.80042340164</v>
      </c>
      <c r="F6766" s="179">
        <v>0</v>
      </c>
      <c r="G6766" s="179">
        <v>0</v>
      </c>
      <c r="H6766" s="179">
        <v>135826.42909539337</v>
      </c>
      <c r="I6766" s="179">
        <v>0</v>
      </c>
      <c r="J6766" s="179">
        <v>0</v>
      </c>
      <c r="K6766" s="179">
        <v>0</v>
      </c>
      <c r="L6766" s="179">
        <v>0</v>
      </c>
      <c r="M6766" s="179">
        <v>72496.031908003322</v>
      </c>
      <c r="N6766" s="179">
        <v>0</v>
      </c>
      <c r="O6766" s="179">
        <v>0</v>
      </c>
      <c r="P6766" s="179">
        <v>0</v>
      </c>
      <c r="Q6766" s="179">
        <v>0</v>
      </c>
      <c r="R6766" s="180">
        <v>0</v>
      </c>
      <c r="S6766" s="180">
        <v>0</v>
      </c>
      <c r="T6766" s="180">
        <v>0</v>
      </c>
    </row>
    <row r="6767" spans="2:20" x14ac:dyDescent="0.3">
      <c r="B6767" s="19">
        <v>6764</v>
      </c>
      <c r="C6767" s="179">
        <v>0</v>
      </c>
      <c r="D6767" s="179">
        <v>0</v>
      </c>
      <c r="E6767" s="179">
        <v>19264.459826111233</v>
      </c>
      <c r="F6767" s="179">
        <v>0</v>
      </c>
      <c r="G6767" s="179">
        <v>0</v>
      </c>
      <c r="H6767" s="179">
        <v>159364.83971831482</v>
      </c>
      <c r="I6767" s="179">
        <v>0</v>
      </c>
      <c r="J6767" s="179">
        <v>0</v>
      </c>
      <c r="K6767" s="179">
        <v>0</v>
      </c>
      <c r="L6767" s="179">
        <v>0</v>
      </c>
      <c r="M6767" s="179">
        <v>131284.51421571919</v>
      </c>
      <c r="N6767" s="179">
        <v>0</v>
      </c>
      <c r="O6767" s="179">
        <v>0</v>
      </c>
      <c r="P6767" s="179">
        <v>0</v>
      </c>
      <c r="Q6767" s="179">
        <v>0</v>
      </c>
      <c r="R6767" s="180">
        <v>0</v>
      </c>
      <c r="S6767" s="180">
        <v>0</v>
      </c>
      <c r="T6767" s="180">
        <v>0</v>
      </c>
    </row>
    <row r="6768" spans="2:20" x14ac:dyDescent="0.3">
      <c r="B6768" s="19">
        <v>6765</v>
      </c>
      <c r="C6768" s="179">
        <v>0</v>
      </c>
      <c r="D6768" s="179">
        <v>0</v>
      </c>
      <c r="E6768" s="179">
        <v>10436.09267069517</v>
      </c>
      <c r="F6768" s="179">
        <v>0</v>
      </c>
      <c r="G6768" s="179">
        <v>0</v>
      </c>
      <c r="H6768" s="179">
        <v>17373.104319528422</v>
      </c>
      <c r="I6768" s="179">
        <v>0</v>
      </c>
      <c r="J6768" s="179">
        <v>0</v>
      </c>
      <c r="K6768" s="179">
        <v>0</v>
      </c>
      <c r="L6768" s="179">
        <v>0</v>
      </c>
      <c r="M6768" s="179">
        <v>141508.05698049418</v>
      </c>
      <c r="N6768" s="179">
        <v>0</v>
      </c>
      <c r="O6768" s="179">
        <v>0</v>
      </c>
      <c r="P6768" s="179">
        <v>0</v>
      </c>
      <c r="Q6768" s="179">
        <v>0</v>
      </c>
      <c r="R6768" s="180">
        <v>0</v>
      </c>
      <c r="S6768" s="180">
        <v>0</v>
      </c>
      <c r="T6768" s="180">
        <v>0</v>
      </c>
    </row>
    <row r="6769" spans="2:20" x14ac:dyDescent="0.3">
      <c r="B6769" s="19">
        <v>6766</v>
      </c>
      <c r="C6769" s="179">
        <v>0</v>
      </c>
      <c r="D6769" s="179">
        <v>0</v>
      </c>
      <c r="E6769" s="179">
        <v>43930.912412591693</v>
      </c>
      <c r="F6769" s="179">
        <v>0</v>
      </c>
      <c r="G6769" s="179">
        <v>0</v>
      </c>
      <c r="H6769" s="179">
        <v>112750.77726196634</v>
      </c>
      <c r="I6769" s="179">
        <v>0</v>
      </c>
      <c r="J6769" s="179">
        <v>0</v>
      </c>
      <c r="K6769" s="179">
        <v>0</v>
      </c>
      <c r="L6769" s="179">
        <v>0</v>
      </c>
      <c r="M6769" s="179">
        <v>228997.3752255479</v>
      </c>
      <c r="N6769" s="179">
        <v>0</v>
      </c>
      <c r="O6769" s="179">
        <v>0</v>
      </c>
      <c r="P6769" s="179">
        <v>0</v>
      </c>
      <c r="Q6769" s="179">
        <v>0</v>
      </c>
      <c r="R6769" s="180">
        <v>0</v>
      </c>
      <c r="S6769" s="180">
        <v>0</v>
      </c>
      <c r="T6769" s="180">
        <v>0</v>
      </c>
    </row>
    <row r="6770" spans="2:20" x14ac:dyDescent="0.3">
      <c r="B6770" s="19">
        <v>6767</v>
      </c>
      <c r="C6770" s="179">
        <v>0</v>
      </c>
      <c r="D6770" s="179">
        <v>0</v>
      </c>
      <c r="E6770" s="179">
        <v>143307.93161280561</v>
      </c>
      <c r="F6770" s="179">
        <v>1</v>
      </c>
      <c r="G6770" s="179">
        <v>103321.99807075135</v>
      </c>
      <c r="H6770" s="179">
        <v>20901.819840862296</v>
      </c>
      <c r="I6770" s="179">
        <v>0</v>
      </c>
      <c r="J6770" s="179">
        <v>0</v>
      </c>
      <c r="K6770" s="179">
        <v>0</v>
      </c>
      <c r="L6770" s="179">
        <v>0</v>
      </c>
      <c r="M6770" s="179">
        <v>102269.38081460577</v>
      </c>
      <c r="N6770" s="179">
        <v>0</v>
      </c>
      <c r="O6770" s="179">
        <v>0</v>
      </c>
      <c r="P6770" s="179">
        <v>0</v>
      </c>
      <c r="Q6770" s="179">
        <v>0</v>
      </c>
      <c r="R6770" s="180">
        <v>0</v>
      </c>
      <c r="S6770" s="180">
        <v>0</v>
      </c>
      <c r="T6770" s="180">
        <v>0</v>
      </c>
    </row>
    <row r="6771" spans="2:20" x14ac:dyDescent="0.3">
      <c r="B6771" s="19">
        <v>6768</v>
      </c>
      <c r="C6771" s="179">
        <v>0</v>
      </c>
      <c r="D6771" s="179">
        <v>0</v>
      </c>
      <c r="E6771" s="179">
        <v>80086.17612237962</v>
      </c>
      <c r="F6771" s="179">
        <v>0</v>
      </c>
      <c r="G6771" s="179">
        <v>0</v>
      </c>
      <c r="H6771" s="179">
        <v>408313.59836248908</v>
      </c>
      <c r="I6771" s="179">
        <v>0</v>
      </c>
      <c r="J6771" s="179">
        <v>0</v>
      </c>
      <c r="K6771" s="179">
        <v>0</v>
      </c>
      <c r="L6771" s="179">
        <v>0</v>
      </c>
      <c r="M6771" s="179">
        <v>111237.38566483892</v>
      </c>
      <c r="N6771" s="179">
        <v>0</v>
      </c>
      <c r="O6771" s="179">
        <v>0</v>
      </c>
      <c r="P6771" s="179">
        <v>0</v>
      </c>
      <c r="Q6771" s="179">
        <v>0</v>
      </c>
      <c r="R6771" s="180">
        <v>0</v>
      </c>
      <c r="S6771" s="180">
        <v>0</v>
      </c>
      <c r="T6771" s="180">
        <v>0</v>
      </c>
    </row>
    <row r="6772" spans="2:20" x14ac:dyDescent="0.3">
      <c r="B6772" s="19">
        <v>6769</v>
      </c>
      <c r="C6772" s="179">
        <v>0</v>
      </c>
      <c r="D6772" s="179">
        <v>0</v>
      </c>
      <c r="E6772" s="179">
        <v>93838.0970464329</v>
      </c>
      <c r="F6772" s="179">
        <v>0</v>
      </c>
      <c r="G6772" s="179">
        <v>0</v>
      </c>
      <c r="H6772" s="179">
        <v>51153.700079843737</v>
      </c>
      <c r="I6772" s="179">
        <v>0</v>
      </c>
      <c r="J6772" s="179">
        <v>0</v>
      </c>
      <c r="K6772" s="179">
        <v>0</v>
      </c>
      <c r="L6772" s="179">
        <v>0</v>
      </c>
      <c r="M6772" s="179">
        <v>140116.04134628348</v>
      </c>
      <c r="N6772" s="179">
        <v>0</v>
      </c>
      <c r="O6772" s="179">
        <v>0</v>
      </c>
      <c r="P6772" s="179">
        <v>0</v>
      </c>
      <c r="Q6772" s="179">
        <v>0</v>
      </c>
      <c r="R6772" s="180">
        <v>0</v>
      </c>
      <c r="S6772" s="180">
        <v>0</v>
      </c>
      <c r="T6772" s="180">
        <v>0</v>
      </c>
    </row>
    <row r="6773" spans="2:20" x14ac:dyDescent="0.3">
      <c r="B6773" s="19">
        <v>6770</v>
      </c>
      <c r="C6773" s="179">
        <v>0</v>
      </c>
      <c r="D6773" s="179">
        <v>0</v>
      </c>
      <c r="E6773" s="179">
        <v>508391.26939817844</v>
      </c>
      <c r="F6773" s="179">
        <v>0</v>
      </c>
      <c r="G6773" s="179">
        <v>0</v>
      </c>
      <c r="H6773" s="179">
        <v>140346.76958717164</v>
      </c>
      <c r="I6773" s="179">
        <v>0</v>
      </c>
      <c r="J6773" s="179">
        <v>0</v>
      </c>
      <c r="K6773" s="179">
        <v>0</v>
      </c>
      <c r="L6773" s="179">
        <v>0</v>
      </c>
      <c r="M6773" s="179">
        <v>187270.77851551911</v>
      </c>
      <c r="N6773" s="179">
        <v>0</v>
      </c>
      <c r="O6773" s="179">
        <v>0</v>
      </c>
      <c r="P6773" s="179">
        <v>0</v>
      </c>
      <c r="Q6773" s="179">
        <v>0</v>
      </c>
      <c r="R6773" s="180">
        <v>0</v>
      </c>
      <c r="S6773" s="180">
        <v>0</v>
      </c>
      <c r="T6773" s="180">
        <v>0</v>
      </c>
    </row>
    <row r="6774" spans="2:20" x14ac:dyDescent="0.3">
      <c r="B6774" s="19">
        <v>6771</v>
      </c>
      <c r="C6774" s="179">
        <v>0</v>
      </c>
      <c r="D6774" s="179">
        <v>0</v>
      </c>
      <c r="E6774" s="179">
        <v>102286.99485798785</v>
      </c>
      <c r="F6774" s="179">
        <v>0</v>
      </c>
      <c r="G6774" s="179">
        <v>0</v>
      </c>
      <c r="H6774" s="179">
        <v>73644.555394359923</v>
      </c>
      <c r="I6774" s="179">
        <v>0</v>
      </c>
      <c r="J6774" s="179">
        <v>0</v>
      </c>
      <c r="K6774" s="179">
        <v>0</v>
      </c>
      <c r="L6774" s="179">
        <v>0</v>
      </c>
      <c r="M6774" s="179">
        <v>2763500.5499183605</v>
      </c>
      <c r="N6774" s="179">
        <v>0</v>
      </c>
      <c r="O6774" s="179">
        <v>0</v>
      </c>
      <c r="P6774" s="179">
        <v>0</v>
      </c>
      <c r="Q6774" s="179">
        <v>0</v>
      </c>
      <c r="R6774" s="180">
        <v>0</v>
      </c>
      <c r="S6774" s="180">
        <v>0</v>
      </c>
      <c r="T6774" s="180">
        <v>0</v>
      </c>
    </row>
    <row r="6775" spans="2:20" x14ac:dyDescent="0.3">
      <c r="B6775" s="19">
        <v>6772</v>
      </c>
      <c r="C6775" s="179">
        <v>0</v>
      </c>
      <c r="D6775" s="179">
        <v>0</v>
      </c>
      <c r="E6775" s="179">
        <v>48447.696786988592</v>
      </c>
      <c r="F6775" s="179">
        <v>0</v>
      </c>
      <c r="G6775" s="179">
        <v>0</v>
      </c>
      <c r="H6775" s="179">
        <v>40411.238753478952</v>
      </c>
      <c r="I6775" s="179">
        <v>0</v>
      </c>
      <c r="J6775" s="179">
        <v>0</v>
      </c>
      <c r="K6775" s="179">
        <v>0</v>
      </c>
      <c r="L6775" s="179">
        <v>0</v>
      </c>
      <c r="M6775" s="179">
        <v>29433.811188864311</v>
      </c>
      <c r="N6775" s="179">
        <v>0</v>
      </c>
      <c r="O6775" s="179">
        <v>0</v>
      </c>
      <c r="P6775" s="179">
        <v>0</v>
      </c>
      <c r="Q6775" s="179">
        <v>0</v>
      </c>
      <c r="R6775" s="180">
        <v>0</v>
      </c>
      <c r="S6775" s="180">
        <v>0</v>
      </c>
      <c r="T6775" s="180">
        <v>0</v>
      </c>
    </row>
    <row r="6776" spans="2:20" x14ac:dyDescent="0.3">
      <c r="B6776" s="19">
        <v>6773</v>
      </c>
      <c r="C6776" s="179">
        <v>0</v>
      </c>
      <c r="D6776" s="179">
        <v>0</v>
      </c>
      <c r="E6776" s="179">
        <v>94250.494590709786</v>
      </c>
      <c r="F6776" s="179">
        <v>0</v>
      </c>
      <c r="G6776" s="179">
        <v>0</v>
      </c>
      <c r="H6776" s="179">
        <v>200567.32027634661</v>
      </c>
      <c r="I6776" s="179">
        <v>0</v>
      </c>
      <c r="J6776" s="179">
        <v>0</v>
      </c>
      <c r="K6776" s="179">
        <v>0</v>
      </c>
      <c r="L6776" s="179">
        <v>0</v>
      </c>
      <c r="M6776" s="179">
        <v>4744.9349265802248</v>
      </c>
      <c r="N6776" s="179">
        <v>0</v>
      </c>
      <c r="O6776" s="179">
        <v>0</v>
      </c>
      <c r="P6776" s="179">
        <v>0</v>
      </c>
      <c r="Q6776" s="179">
        <v>0</v>
      </c>
      <c r="R6776" s="180">
        <v>0</v>
      </c>
      <c r="S6776" s="180">
        <v>0</v>
      </c>
      <c r="T6776" s="180">
        <v>0</v>
      </c>
    </row>
    <row r="6777" spans="2:20" x14ac:dyDescent="0.3">
      <c r="B6777" s="19">
        <v>6774</v>
      </c>
      <c r="C6777" s="179">
        <v>0</v>
      </c>
      <c r="D6777" s="179">
        <v>0</v>
      </c>
      <c r="E6777" s="179">
        <v>27831.464202035051</v>
      </c>
      <c r="F6777" s="179">
        <v>0</v>
      </c>
      <c r="G6777" s="179">
        <v>0</v>
      </c>
      <c r="H6777" s="179">
        <v>593519.18223269144</v>
      </c>
      <c r="I6777" s="179">
        <v>0</v>
      </c>
      <c r="J6777" s="179">
        <v>0</v>
      </c>
      <c r="K6777" s="179">
        <v>0</v>
      </c>
      <c r="L6777" s="179">
        <v>0</v>
      </c>
      <c r="M6777" s="179">
        <v>72841.30668694526</v>
      </c>
      <c r="N6777" s="179">
        <v>0</v>
      </c>
      <c r="O6777" s="179">
        <v>0</v>
      </c>
      <c r="P6777" s="179">
        <v>0</v>
      </c>
      <c r="Q6777" s="179">
        <v>0</v>
      </c>
      <c r="R6777" s="180">
        <v>0</v>
      </c>
      <c r="S6777" s="180">
        <v>0</v>
      </c>
      <c r="T6777" s="180">
        <v>0</v>
      </c>
    </row>
    <row r="6778" spans="2:20" x14ac:dyDescent="0.3">
      <c r="B6778" s="19">
        <v>6775</v>
      </c>
      <c r="C6778" s="179">
        <v>0</v>
      </c>
      <c r="D6778" s="179">
        <v>0</v>
      </c>
      <c r="E6778" s="179">
        <v>26978.140009255374</v>
      </c>
      <c r="F6778" s="179">
        <v>0</v>
      </c>
      <c r="G6778" s="179">
        <v>0</v>
      </c>
      <c r="H6778" s="179">
        <v>253715.23895493854</v>
      </c>
      <c r="I6778" s="179">
        <v>0</v>
      </c>
      <c r="J6778" s="179">
        <v>0</v>
      </c>
      <c r="K6778" s="179">
        <v>0</v>
      </c>
      <c r="L6778" s="179">
        <v>0</v>
      </c>
      <c r="M6778" s="179">
        <v>36972.776378152885</v>
      </c>
      <c r="N6778" s="179">
        <v>0</v>
      </c>
      <c r="O6778" s="179">
        <v>0</v>
      </c>
      <c r="P6778" s="179">
        <v>0</v>
      </c>
      <c r="Q6778" s="179">
        <v>0</v>
      </c>
      <c r="R6778" s="180">
        <v>0</v>
      </c>
      <c r="S6778" s="180">
        <v>0</v>
      </c>
      <c r="T6778" s="180">
        <v>0</v>
      </c>
    </row>
    <row r="6779" spans="2:20" x14ac:dyDescent="0.3">
      <c r="B6779" s="19">
        <v>6776</v>
      </c>
      <c r="C6779" s="179">
        <v>0</v>
      </c>
      <c r="D6779" s="179">
        <v>0</v>
      </c>
      <c r="E6779" s="179">
        <v>162702.06620841674</v>
      </c>
      <c r="F6779" s="179">
        <v>0</v>
      </c>
      <c r="G6779" s="179">
        <v>0</v>
      </c>
      <c r="H6779" s="179">
        <v>90365.102445243945</v>
      </c>
      <c r="I6779" s="179">
        <v>0</v>
      </c>
      <c r="J6779" s="179">
        <v>0</v>
      </c>
      <c r="K6779" s="179">
        <v>0</v>
      </c>
      <c r="L6779" s="179">
        <v>0</v>
      </c>
      <c r="M6779" s="179">
        <v>95996.312155216161</v>
      </c>
      <c r="N6779" s="179">
        <v>0</v>
      </c>
      <c r="O6779" s="179">
        <v>0</v>
      </c>
      <c r="P6779" s="179">
        <v>0</v>
      </c>
      <c r="Q6779" s="179">
        <v>0</v>
      </c>
      <c r="R6779" s="180">
        <v>0</v>
      </c>
      <c r="S6779" s="180">
        <v>0</v>
      </c>
      <c r="T6779" s="180">
        <v>0</v>
      </c>
    </row>
    <row r="6780" spans="2:20" x14ac:dyDescent="0.3">
      <c r="B6780" s="19">
        <v>6777</v>
      </c>
      <c r="C6780" s="179">
        <v>0</v>
      </c>
      <c r="D6780" s="179">
        <v>0</v>
      </c>
      <c r="E6780" s="179">
        <v>383975.68260367319</v>
      </c>
      <c r="F6780" s="179">
        <v>0</v>
      </c>
      <c r="G6780" s="179">
        <v>0</v>
      </c>
      <c r="H6780" s="179">
        <v>9616.3443482728017</v>
      </c>
      <c r="I6780" s="179">
        <v>0</v>
      </c>
      <c r="J6780" s="179">
        <v>0</v>
      </c>
      <c r="K6780" s="179">
        <v>0</v>
      </c>
      <c r="L6780" s="179">
        <v>0</v>
      </c>
      <c r="M6780" s="179">
        <v>83950.052136981976</v>
      </c>
      <c r="N6780" s="179">
        <v>0</v>
      </c>
      <c r="O6780" s="179">
        <v>0</v>
      </c>
      <c r="P6780" s="179">
        <v>0</v>
      </c>
      <c r="Q6780" s="179">
        <v>0</v>
      </c>
      <c r="R6780" s="180">
        <v>0</v>
      </c>
      <c r="S6780" s="180">
        <v>0</v>
      </c>
      <c r="T6780" s="180">
        <v>0</v>
      </c>
    </row>
    <row r="6781" spans="2:20" x14ac:dyDescent="0.3">
      <c r="B6781" s="19">
        <v>6778</v>
      </c>
      <c r="C6781" s="179">
        <v>0</v>
      </c>
      <c r="D6781" s="179">
        <v>0</v>
      </c>
      <c r="E6781" s="179">
        <v>219718.42592639802</v>
      </c>
      <c r="F6781" s="179">
        <v>0</v>
      </c>
      <c r="G6781" s="179">
        <v>0</v>
      </c>
      <c r="H6781" s="179">
        <v>236342.33884811241</v>
      </c>
      <c r="I6781" s="179">
        <v>0</v>
      </c>
      <c r="J6781" s="179">
        <v>0</v>
      </c>
      <c r="K6781" s="179">
        <v>0</v>
      </c>
      <c r="L6781" s="179">
        <v>0</v>
      </c>
      <c r="M6781" s="179">
        <v>655687.16117421258</v>
      </c>
      <c r="N6781" s="179">
        <v>0</v>
      </c>
      <c r="O6781" s="179">
        <v>0</v>
      </c>
      <c r="P6781" s="179">
        <v>0</v>
      </c>
      <c r="Q6781" s="179">
        <v>0</v>
      </c>
      <c r="R6781" s="180">
        <v>0</v>
      </c>
      <c r="S6781" s="180">
        <v>0</v>
      </c>
      <c r="T6781" s="180">
        <v>0</v>
      </c>
    </row>
    <row r="6782" spans="2:20" x14ac:dyDescent="0.3">
      <c r="B6782" s="19">
        <v>6779</v>
      </c>
      <c r="C6782" s="179">
        <v>0</v>
      </c>
      <c r="D6782" s="179">
        <v>0</v>
      </c>
      <c r="E6782" s="179">
        <v>63266.387147460075</v>
      </c>
      <c r="F6782" s="179">
        <v>0</v>
      </c>
      <c r="G6782" s="179">
        <v>0</v>
      </c>
      <c r="H6782" s="179">
        <v>22574.750069414931</v>
      </c>
      <c r="I6782" s="179">
        <v>0</v>
      </c>
      <c r="J6782" s="179">
        <v>0</v>
      </c>
      <c r="K6782" s="179">
        <v>0</v>
      </c>
      <c r="L6782" s="179">
        <v>0</v>
      </c>
      <c r="M6782" s="179">
        <v>1423675.1372993321</v>
      </c>
      <c r="N6782" s="179">
        <v>0</v>
      </c>
      <c r="O6782" s="179">
        <v>0</v>
      </c>
      <c r="P6782" s="179">
        <v>0</v>
      </c>
      <c r="Q6782" s="179">
        <v>0</v>
      </c>
      <c r="R6782" s="180">
        <v>0</v>
      </c>
      <c r="S6782" s="180">
        <v>0</v>
      </c>
      <c r="T6782" s="180">
        <v>0</v>
      </c>
    </row>
    <row r="6783" spans="2:20" x14ac:dyDescent="0.3">
      <c r="B6783" s="19">
        <v>6780</v>
      </c>
      <c r="C6783" s="179">
        <v>0</v>
      </c>
      <c r="D6783" s="179">
        <v>0</v>
      </c>
      <c r="E6783" s="179">
        <v>100435.5659510986</v>
      </c>
      <c r="F6783" s="179">
        <v>0</v>
      </c>
      <c r="G6783" s="179">
        <v>0</v>
      </c>
      <c r="H6783" s="179">
        <v>113759.10572928905</v>
      </c>
      <c r="I6783" s="179">
        <v>0</v>
      </c>
      <c r="J6783" s="179">
        <v>0</v>
      </c>
      <c r="K6783" s="179">
        <v>0</v>
      </c>
      <c r="L6783" s="179">
        <v>0</v>
      </c>
      <c r="M6783" s="179">
        <v>27754.645038944625</v>
      </c>
      <c r="N6783" s="179">
        <v>0</v>
      </c>
      <c r="O6783" s="179">
        <v>0</v>
      </c>
      <c r="P6783" s="179">
        <v>0</v>
      </c>
      <c r="Q6783" s="179">
        <v>0</v>
      </c>
      <c r="R6783" s="180">
        <v>0</v>
      </c>
      <c r="S6783" s="180">
        <v>0</v>
      </c>
      <c r="T6783" s="180">
        <v>0</v>
      </c>
    </row>
    <row r="6784" spans="2:20" x14ac:dyDescent="0.3">
      <c r="B6784" s="19">
        <v>6781</v>
      </c>
      <c r="C6784" s="179">
        <v>0</v>
      </c>
      <c r="D6784" s="179">
        <v>0</v>
      </c>
      <c r="E6784" s="179">
        <v>45481.529915027131</v>
      </c>
      <c r="F6784" s="179">
        <v>0</v>
      </c>
      <c r="G6784" s="179">
        <v>0</v>
      </c>
      <c r="H6784" s="179">
        <v>23557.785488347883</v>
      </c>
      <c r="I6784" s="179">
        <v>0</v>
      </c>
      <c r="J6784" s="179">
        <v>0</v>
      </c>
      <c r="K6784" s="179">
        <v>0</v>
      </c>
      <c r="L6784" s="179">
        <v>0</v>
      </c>
      <c r="M6784" s="179">
        <v>96284.659741876807</v>
      </c>
      <c r="N6784" s="179">
        <v>0</v>
      </c>
      <c r="O6784" s="179">
        <v>0</v>
      </c>
      <c r="P6784" s="179">
        <v>0</v>
      </c>
      <c r="Q6784" s="179">
        <v>0</v>
      </c>
      <c r="R6784" s="180">
        <v>0</v>
      </c>
      <c r="S6784" s="180">
        <v>0</v>
      </c>
      <c r="T6784" s="180">
        <v>0</v>
      </c>
    </row>
    <row r="6785" spans="2:20" x14ac:dyDescent="0.3">
      <c r="B6785" s="19">
        <v>6782</v>
      </c>
      <c r="C6785" s="179">
        <v>0</v>
      </c>
      <c r="D6785" s="179">
        <v>0</v>
      </c>
      <c r="E6785" s="179">
        <v>26250.878343247707</v>
      </c>
      <c r="F6785" s="179">
        <v>0</v>
      </c>
      <c r="G6785" s="179">
        <v>0</v>
      </c>
      <c r="H6785" s="179">
        <v>16517.144138397583</v>
      </c>
      <c r="I6785" s="179">
        <v>0</v>
      </c>
      <c r="J6785" s="179">
        <v>0</v>
      </c>
      <c r="K6785" s="179">
        <v>0</v>
      </c>
      <c r="L6785" s="179">
        <v>0</v>
      </c>
      <c r="M6785" s="179">
        <v>236465.82763865375</v>
      </c>
      <c r="N6785" s="179">
        <v>0</v>
      </c>
      <c r="O6785" s="179">
        <v>0</v>
      </c>
      <c r="P6785" s="179">
        <v>0</v>
      </c>
      <c r="Q6785" s="179">
        <v>0</v>
      </c>
      <c r="R6785" s="180">
        <v>0</v>
      </c>
      <c r="S6785" s="180">
        <v>0</v>
      </c>
      <c r="T6785" s="180">
        <v>0</v>
      </c>
    </row>
    <row r="6786" spans="2:20" x14ac:dyDescent="0.3">
      <c r="B6786" s="19">
        <v>6783</v>
      </c>
      <c r="C6786" s="179">
        <v>0</v>
      </c>
      <c r="D6786" s="179">
        <v>0</v>
      </c>
      <c r="E6786" s="179">
        <v>13837.727280592446</v>
      </c>
      <c r="F6786" s="179">
        <v>0</v>
      </c>
      <c r="G6786" s="179">
        <v>0</v>
      </c>
      <c r="H6786" s="179">
        <v>68330.17190325835</v>
      </c>
      <c r="I6786" s="179">
        <v>0</v>
      </c>
      <c r="J6786" s="179">
        <v>0</v>
      </c>
      <c r="K6786" s="179">
        <v>0</v>
      </c>
      <c r="L6786" s="179">
        <v>0</v>
      </c>
      <c r="M6786" s="179">
        <v>9205.4087386238498</v>
      </c>
      <c r="N6786" s="179">
        <v>0</v>
      </c>
      <c r="O6786" s="179">
        <v>0</v>
      </c>
      <c r="P6786" s="179">
        <v>0</v>
      </c>
      <c r="Q6786" s="179">
        <v>0</v>
      </c>
      <c r="R6786" s="180">
        <v>0</v>
      </c>
      <c r="S6786" s="180">
        <v>0</v>
      </c>
      <c r="T6786" s="180">
        <v>0</v>
      </c>
    </row>
    <row r="6787" spans="2:20" x14ac:dyDescent="0.3">
      <c r="B6787" s="19">
        <v>6784</v>
      </c>
      <c r="C6787" s="179">
        <v>1</v>
      </c>
      <c r="D6787" s="179">
        <v>78388.872305320154</v>
      </c>
      <c r="E6787" s="179">
        <v>36721.021827291486</v>
      </c>
      <c r="F6787" s="179">
        <v>0</v>
      </c>
      <c r="G6787" s="179">
        <v>0</v>
      </c>
      <c r="H6787" s="179">
        <v>51096.490899766701</v>
      </c>
      <c r="I6787" s="179">
        <v>0</v>
      </c>
      <c r="J6787" s="179">
        <v>0</v>
      </c>
      <c r="K6787" s="179">
        <v>0</v>
      </c>
      <c r="L6787" s="179">
        <v>0</v>
      </c>
      <c r="M6787" s="179">
        <v>86818.6094148017</v>
      </c>
      <c r="N6787" s="179">
        <v>0</v>
      </c>
      <c r="O6787" s="179">
        <v>0</v>
      </c>
      <c r="P6787" s="179">
        <v>0</v>
      </c>
      <c r="Q6787" s="179">
        <v>0</v>
      </c>
      <c r="R6787" s="180">
        <v>0</v>
      </c>
      <c r="S6787" s="180">
        <v>0</v>
      </c>
      <c r="T6787" s="180">
        <v>78388.872305320154</v>
      </c>
    </row>
    <row r="6788" spans="2:20" x14ac:dyDescent="0.3">
      <c r="B6788" s="19">
        <v>6785</v>
      </c>
      <c r="C6788" s="179">
        <v>0</v>
      </c>
      <c r="D6788" s="179">
        <v>0</v>
      </c>
      <c r="E6788" s="179">
        <v>61875.169110464631</v>
      </c>
      <c r="F6788" s="179">
        <v>0</v>
      </c>
      <c r="G6788" s="179">
        <v>0</v>
      </c>
      <c r="H6788" s="179">
        <v>142328.62134733945</v>
      </c>
      <c r="I6788" s="179">
        <v>0</v>
      </c>
      <c r="J6788" s="179">
        <v>0</v>
      </c>
      <c r="K6788" s="179">
        <v>0</v>
      </c>
      <c r="L6788" s="179">
        <v>0</v>
      </c>
      <c r="M6788" s="179">
        <v>75859.406454875658</v>
      </c>
      <c r="N6788" s="179">
        <v>0</v>
      </c>
      <c r="O6788" s="179">
        <v>0</v>
      </c>
      <c r="P6788" s="179">
        <v>0</v>
      </c>
      <c r="Q6788" s="179">
        <v>0</v>
      </c>
      <c r="R6788" s="180">
        <v>0</v>
      </c>
      <c r="S6788" s="180">
        <v>0</v>
      </c>
      <c r="T6788" s="180">
        <v>0</v>
      </c>
    </row>
    <row r="6789" spans="2:20" x14ac:dyDescent="0.3">
      <c r="B6789" s="19">
        <v>6786</v>
      </c>
      <c r="C6789" s="179">
        <v>0</v>
      </c>
      <c r="D6789" s="179">
        <v>0</v>
      </c>
      <c r="E6789" s="179">
        <v>10835.125453331379</v>
      </c>
      <c r="F6789" s="179">
        <v>0</v>
      </c>
      <c r="G6789" s="179">
        <v>0</v>
      </c>
      <c r="H6789" s="179">
        <v>355873.88857872522</v>
      </c>
      <c r="I6789" s="179">
        <v>0</v>
      </c>
      <c r="J6789" s="179">
        <v>0</v>
      </c>
      <c r="K6789" s="179">
        <v>0</v>
      </c>
      <c r="L6789" s="179">
        <v>0</v>
      </c>
      <c r="M6789" s="179">
        <v>121188.60350595982</v>
      </c>
      <c r="N6789" s="179">
        <v>0</v>
      </c>
      <c r="O6789" s="179">
        <v>0</v>
      </c>
      <c r="P6789" s="179">
        <v>0</v>
      </c>
      <c r="Q6789" s="179">
        <v>0</v>
      </c>
      <c r="R6789" s="180">
        <v>0</v>
      </c>
      <c r="S6789" s="180">
        <v>0</v>
      </c>
      <c r="T6789" s="180">
        <v>0</v>
      </c>
    </row>
    <row r="6790" spans="2:20" x14ac:dyDescent="0.3">
      <c r="B6790" s="19">
        <v>6787</v>
      </c>
      <c r="C6790" s="179">
        <v>0</v>
      </c>
      <c r="D6790" s="179">
        <v>0</v>
      </c>
      <c r="E6790" s="179">
        <v>120727.2682756375</v>
      </c>
      <c r="F6790" s="179">
        <v>0</v>
      </c>
      <c r="G6790" s="179">
        <v>0</v>
      </c>
      <c r="H6790" s="179">
        <v>6170.4525688935619</v>
      </c>
      <c r="I6790" s="179">
        <v>0</v>
      </c>
      <c r="J6790" s="179">
        <v>0</v>
      </c>
      <c r="K6790" s="179">
        <v>0</v>
      </c>
      <c r="L6790" s="179">
        <v>0</v>
      </c>
      <c r="M6790" s="179">
        <v>46514.991289503145</v>
      </c>
      <c r="N6790" s="179">
        <v>0</v>
      </c>
      <c r="O6790" s="179">
        <v>0</v>
      </c>
      <c r="P6790" s="179">
        <v>0</v>
      </c>
      <c r="Q6790" s="179">
        <v>0</v>
      </c>
      <c r="R6790" s="180">
        <v>0</v>
      </c>
      <c r="S6790" s="180">
        <v>0</v>
      </c>
      <c r="T6790" s="180">
        <v>0</v>
      </c>
    </row>
    <row r="6791" spans="2:20" x14ac:dyDescent="0.3">
      <c r="B6791" s="19">
        <v>6788</v>
      </c>
      <c r="C6791" s="179">
        <v>0</v>
      </c>
      <c r="D6791" s="179">
        <v>0</v>
      </c>
      <c r="E6791" s="179">
        <v>25273.838026619389</v>
      </c>
      <c r="F6791" s="179">
        <v>0</v>
      </c>
      <c r="G6791" s="179">
        <v>0</v>
      </c>
      <c r="H6791" s="179">
        <v>15809.96518149391</v>
      </c>
      <c r="I6791" s="179">
        <v>0</v>
      </c>
      <c r="J6791" s="179">
        <v>0</v>
      </c>
      <c r="K6791" s="179">
        <v>0</v>
      </c>
      <c r="L6791" s="179">
        <v>0</v>
      </c>
      <c r="M6791" s="179">
        <v>14320.798873733545</v>
      </c>
      <c r="N6791" s="179">
        <v>0</v>
      </c>
      <c r="O6791" s="179">
        <v>0</v>
      </c>
      <c r="P6791" s="179">
        <v>0</v>
      </c>
      <c r="Q6791" s="179">
        <v>0</v>
      </c>
      <c r="R6791" s="180">
        <v>0</v>
      </c>
      <c r="S6791" s="180">
        <v>0</v>
      </c>
      <c r="T6791" s="180">
        <v>0</v>
      </c>
    </row>
    <row r="6792" spans="2:20" x14ac:dyDescent="0.3">
      <c r="B6792" s="19">
        <v>6789</v>
      </c>
      <c r="C6792" s="179">
        <v>0</v>
      </c>
      <c r="D6792" s="179">
        <v>0</v>
      </c>
      <c r="E6792" s="179">
        <v>1574766.9572603293</v>
      </c>
      <c r="F6792" s="179">
        <v>0</v>
      </c>
      <c r="G6792" s="179">
        <v>0</v>
      </c>
      <c r="H6792" s="179">
        <v>189629.19834064718</v>
      </c>
      <c r="I6792" s="179">
        <v>0</v>
      </c>
      <c r="J6792" s="179">
        <v>0</v>
      </c>
      <c r="K6792" s="179">
        <v>0</v>
      </c>
      <c r="L6792" s="179">
        <v>0</v>
      </c>
      <c r="M6792" s="179">
        <v>22025.120758033256</v>
      </c>
      <c r="N6792" s="179">
        <v>0</v>
      </c>
      <c r="O6792" s="179">
        <v>0</v>
      </c>
      <c r="P6792" s="179">
        <v>0</v>
      </c>
      <c r="Q6792" s="179">
        <v>0</v>
      </c>
      <c r="R6792" s="180">
        <v>0</v>
      </c>
      <c r="S6792" s="180">
        <v>0</v>
      </c>
      <c r="T6792" s="180">
        <v>0</v>
      </c>
    </row>
    <row r="6793" spans="2:20" x14ac:dyDescent="0.3">
      <c r="B6793" s="19">
        <v>6790</v>
      </c>
      <c r="C6793" s="179">
        <v>0</v>
      </c>
      <c r="D6793" s="179">
        <v>0</v>
      </c>
      <c r="E6793" s="179">
        <v>317628.2074205961</v>
      </c>
      <c r="F6793" s="179">
        <v>0</v>
      </c>
      <c r="G6793" s="179">
        <v>0</v>
      </c>
      <c r="H6793" s="179">
        <v>217054.41226896722</v>
      </c>
      <c r="I6793" s="179">
        <v>0</v>
      </c>
      <c r="J6793" s="179">
        <v>0</v>
      </c>
      <c r="K6793" s="179">
        <v>0</v>
      </c>
      <c r="L6793" s="179">
        <v>0</v>
      </c>
      <c r="M6793" s="179">
        <v>81274.33911091261</v>
      </c>
      <c r="N6793" s="179">
        <v>0</v>
      </c>
      <c r="O6793" s="179">
        <v>0</v>
      </c>
      <c r="P6793" s="179">
        <v>0</v>
      </c>
      <c r="Q6793" s="179">
        <v>0</v>
      </c>
      <c r="R6793" s="180">
        <v>0</v>
      </c>
      <c r="S6793" s="180">
        <v>0</v>
      </c>
      <c r="T6793" s="180">
        <v>0</v>
      </c>
    </row>
    <row r="6794" spans="2:20" x14ac:dyDescent="0.3">
      <c r="B6794" s="19">
        <v>6791</v>
      </c>
      <c r="C6794" s="179">
        <v>0</v>
      </c>
      <c r="D6794" s="179">
        <v>0</v>
      </c>
      <c r="E6794" s="179">
        <v>28890.686160514793</v>
      </c>
      <c r="F6794" s="179">
        <v>0</v>
      </c>
      <c r="G6794" s="179">
        <v>0</v>
      </c>
      <c r="H6794" s="179">
        <v>3272.7210068565764</v>
      </c>
      <c r="I6794" s="179">
        <v>0</v>
      </c>
      <c r="J6794" s="179">
        <v>0</v>
      </c>
      <c r="K6794" s="179">
        <v>0</v>
      </c>
      <c r="L6794" s="179">
        <v>0</v>
      </c>
      <c r="M6794" s="179">
        <v>10222.021867018504</v>
      </c>
      <c r="N6794" s="179">
        <v>0</v>
      </c>
      <c r="O6794" s="179">
        <v>0</v>
      </c>
      <c r="P6794" s="179">
        <v>0</v>
      </c>
      <c r="Q6794" s="179">
        <v>0</v>
      </c>
      <c r="R6794" s="180">
        <v>0</v>
      </c>
      <c r="S6794" s="180">
        <v>0</v>
      </c>
      <c r="T6794" s="180">
        <v>0</v>
      </c>
    </row>
    <row r="6795" spans="2:20" x14ac:dyDescent="0.3">
      <c r="B6795" s="19">
        <v>6792</v>
      </c>
      <c r="C6795" s="179">
        <v>0</v>
      </c>
      <c r="D6795" s="179">
        <v>0</v>
      </c>
      <c r="E6795" s="179">
        <v>17983.660119140241</v>
      </c>
      <c r="F6795" s="179">
        <v>0</v>
      </c>
      <c r="G6795" s="179">
        <v>0</v>
      </c>
      <c r="H6795" s="179">
        <v>374073.91193770547</v>
      </c>
      <c r="I6795" s="179">
        <v>0</v>
      </c>
      <c r="J6795" s="179">
        <v>0</v>
      </c>
      <c r="K6795" s="179">
        <v>0</v>
      </c>
      <c r="L6795" s="179">
        <v>0</v>
      </c>
      <c r="M6795" s="179">
        <v>19741.796064676579</v>
      </c>
      <c r="N6795" s="179">
        <v>0</v>
      </c>
      <c r="O6795" s="179">
        <v>0</v>
      </c>
      <c r="P6795" s="179">
        <v>0</v>
      </c>
      <c r="Q6795" s="179">
        <v>0</v>
      </c>
      <c r="R6795" s="180">
        <v>0</v>
      </c>
      <c r="S6795" s="180">
        <v>0</v>
      </c>
      <c r="T6795" s="180">
        <v>0</v>
      </c>
    </row>
    <row r="6796" spans="2:20" x14ac:dyDescent="0.3">
      <c r="B6796" s="19">
        <v>6793</v>
      </c>
      <c r="C6796" s="179">
        <v>0</v>
      </c>
      <c r="D6796" s="179">
        <v>0</v>
      </c>
      <c r="E6796" s="179">
        <v>2080125.5869198414</v>
      </c>
      <c r="F6796" s="179">
        <v>0</v>
      </c>
      <c r="G6796" s="179">
        <v>0</v>
      </c>
      <c r="H6796" s="179">
        <v>195952.30341787092</v>
      </c>
      <c r="I6796" s="179">
        <v>0</v>
      </c>
      <c r="J6796" s="179">
        <v>0</v>
      </c>
      <c r="K6796" s="179">
        <v>0</v>
      </c>
      <c r="L6796" s="179">
        <v>0</v>
      </c>
      <c r="M6796" s="179">
        <v>175231.58121441875</v>
      </c>
      <c r="N6796" s="179">
        <v>0</v>
      </c>
      <c r="O6796" s="179">
        <v>0</v>
      </c>
      <c r="P6796" s="179">
        <v>0</v>
      </c>
      <c r="Q6796" s="179">
        <v>0</v>
      </c>
      <c r="R6796" s="180">
        <v>0</v>
      </c>
      <c r="S6796" s="180">
        <v>0</v>
      </c>
      <c r="T6796" s="180">
        <v>0</v>
      </c>
    </row>
    <row r="6797" spans="2:20" x14ac:dyDescent="0.3">
      <c r="B6797" s="19">
        <v>6794</v>
      </c>
      <c r="C6797" s="179">
        <v>0</v>
      </c>
      <c r="D6797" s="179">
        <v>0</v>
      </c>
      <c r="E6797" s="179">
        <v>105399.0206203891</v>
      </c>
      <c r="F6797" s="179">
        <v>0</v>
      </c>
      <c r="G6797" s="179">
        <v>0</v>
      </c>
      <c r="H6797" s="179">
        <v>13411.427325340612</v>
      </c>
      <c r="I6797" s="179">
        <v>0</v>
      </c>
      <c r="J6797" s="179">
        <v>0</v>
      </c>
      <c r="K6797" s="179">
        <v>0</v>
      </c>
      <c r="L6797" s="179">
        <v>0</v>
      </c>
      <c r="M6797" s="179">
        <v>10204.418804370041</v>
      </c>
      <c r="N6797" s="179">
        <v>0</v>
      </c>
      <c r="O6797" s="179">
        <v>0</v>
      </c>
      <c r="P6797" s="179">
        <v>0</v>
      </c>
      <c r="Q6797" s="179">
        <v>0</v>
      </c>
      <c r="R6797" s="180">
        <v>0</v>
      </c>
      <c r="S6797" s="180">
        <v>0</v>
      </c>
      <c r="T6797" s="180">
        <v>0</v>
      </c>
    </row>
    <row r="6798" spans="2:20" x14ac:dyDescent="0.3">
      <c r="B6798" s="19">
        <v>6795</v>
      </c>
      <c r="C6798" s="179">
        <v>1</v>
      </c>
      <c r="D6798" s="179">
        <v>277436.31011878938</v>
      </c>
      <c r="E6798" s="179">
        <v>122613.51247580757</v>
      </c>
      <c r="F6798" s="179">
        <v>0</v>
      </c>
      <c r="G6798" s="179">
        <v>0</v>
      </c>
      <c r="H6798" s="179">
        <v>32361.706549591869</v>
      </c>
      <c r="I6798" s="179">
        <v>0</v>
      </c>
      <c r="J6798" s="179">
        <v>0</v>
      </c>
      <c r="K6798" s="179">
        <v>0</v>
      </c>
      <c r="L6798" s="179">
        <v>0</v>
      </c>
      <c r="M6798" s="179">
        <v>14367.59323241703</v>
      </c>
      <c r="N6798" s="179">
        <v>0</v>
      </c>
      <c r="O6798" s="179">
        <v>0</v>
      </c>
      <c r="P6798" s="179">
        <v>0</v>
      </c>
      <c r="Q6798" s="179">
        <v>0</v>
      </c>
      <c r="R6798" s="180">
        <v>0</v>
      </c>
      <c r="S6798" s="180">
        <v>0</v>
      </c>
      <c r="T6798" s="180">
        <v>277436.31011878938</v>
      </c>
    </row>
    <row r="6799" spans="2:20" x14ac:dyDescent="0.3">
      <c r="B6799" s="19">
        <v>6796</v>
      </c>
      <c r="C6799" s="179">
        <v>0</v>
      </c>
      <c r="D6799" s="179">
        <v>0</v>
      </c>
      <c r="E6799" s="179">
        <v>39860.974758751916</v>
      </c>
      <c r="F6799" s="179">
        <v>0</v>
      </c>
      <c r="G6799" s="179">
        <v>0</v>
      </c>
      <c r="H6799" s="179">
        <v>76221.285571142129</v>
      </c>
      <c r="I6799" s="179">
        <v>0</v>
      </c>
      <c r="J6799" s="179">
        <v>0</v>
      </c>
      <c r="K6799" s="179">
        <v>0</v>
      </c>
      <c r="L6799" s="179">
        <v>0</v>
      </c>
      <c r="M6799" s="179">
        <v>217487.40817491271</v>
      </c>
      <c r="N6799" s="179">
        <v>0</v>
      </c>
      <c r="O6799" s="179">
        <v>0</v>
      </c>
      <c r="P6799" s="179">
        <v>0</v>
      </c>
      <c r="Q6799" s="179">
        <v>0</v>
      </c>
      <c r="R6799" s="180">
        <v>0</v>
      </c>
      <c r="S6799" s="180">
        <v>0</v>
      </c>
      <c r="T6799" s="180">
        <v>0</v>
      </c>
    </row>
    <row r="6800" spans="2:20" x14ac:dyDescent="0.3">
      <c r="B6800" s="19">
        <v>6797</v>
      </c>
      <c r="C6800" s="179">
        <v>0</v>
      </c>
      <c r="D6800" s="179">
        <v>0</v>
      </c>
      <c r="E6800" s="179">
        <v>233252.74168098479</v>
      </c>
      <c r="F6800" s="179">
        <v>0</v>
      </c>
      <c r="G6800" s="179">
        <v>0</v>
      </c>
      <c r="H6800" s="179">
        <v>99224.170389334075</v>
      </c>
      <c r="I6800" s="179">
        <v>0</v>
      </c>
      <c r="J6800" s="179">
        <v>0</v>
      </c>
      <c r="K6800" s="179">
        <v>0</v>
      </c>
      <c r="L6800" s="179">
        <v>0</v>
      </c>
      <c r="M6800" s="179">
        <v>24607.657134218705</v>
      </c>
      <c r="N6800" s="179">
        <v>0</v>
      </c>
      <c r="O6800" s="179">
        <v>0</v>
      </c>
      <c r="P6800" s="179">
        <v>0</v>
      </c>
      <c r="Q6800" s="179">
        <v>0</v>
      </c>
      <c r="R6800" s="180">
        <v>0</v>
      </c>
      <c r="S6800" s="180">
        <v>0</v>
      </c>
      <c r="T6800" s="180">
        <v>0</v>
      </c>
    </row>
    <row r="6801" spans="2:20" x14ac:dyDescent="0.3">
      <c r="B6801" s="19">
        <v>6798</v>
      </c>
      <c r="C6801" s="179">
        <v>0</v>
      </c>
      <c r="D6801" s="179">
        <v>0</v>
      </c>
      <c r="E6801" s="179">
        <v>18935.904372614488</v>
      </c>
      <c r="F6801" s="179">
        <v>0</v>
      </c>
      <c r="G6801" s="179">
        <v>0</v>
      </c>
      <c r="H6801" s="179">
        <v>407999.55677913444</v>
      </c>
      <c r="I6801" s="179">
        <v>0</v>
      </c>
      <c r="J6801" s="179">
        <v>0</v>
      </c>
      <c r="K6801" s="179">
        <v>0</v>
      </c>
      <c r="L6801" s="179">
        <v>0</v>
      </c>
      <c r="M6801" s="179">
        <v>60694.323029364175</v>
      </c>
      <c r="N6801" s="179">
        <v>0</v>
      </c>
      <c r="O6801" s="179">
        <v>0</v>
      </c>
      <c r="P6801" s="179">
        <v>0</v>
      </c>
      <c r="Q6801" s="179">
        <v>0</v>
      </c>
      <c r="R6801" s="180">
        <v>0</v>
      </c>
      <c r="S6801" s="180">
        <v>0</v>
      </c>
      <c r="T6801" s="180">
        <v>0</v>
      </c>
    </row>
    <row r="6802" spans="2:20" x14ac:dyDescent="0.3">
      <c r="B6802" s="19">
        <v>6799</v>
      </c>
      <c r="C6802" s="179">
        <v>0</v>
      </c>
      <c r="D6802" s="179">
        <v>0</v>
      </c>
      <c r="E6802" s="179">
        <v>9030.2725177636112</v>
      </c>
      <c r="F6802" s="179">
        <v>0</v>
      </c>
      <c r="G6802" s="179">
        <v>0</v>
      </c>
      <c r="H6802" s="179">
        <v>55915.71372588032</v>
      </c>
      <c r="I6802" s="179">
        <v>0</v>
      </c>
      <c r="J6802" s="179">
        <v>0</v>
      </c>
      <c r="K6802" s="179">
        <v>0</v>
      </c>
      <c r="L6802" s="179">
        <v>0</v>
      </c>
      <c r="M6802" s="179">
        <v>644035.66556968307</v>
      </c>
      <c r="N6802" s="179">
        <v>0</v>
      </c>
      <c r="O6802" s="179">
        <v>0</v>
      </c>
      <c r="P6802" s="179">
        <v>0</v>
      </c>
      <c r="Q6802" s="179">
        <v>0</v>
      </c>
      <c r="R6802" s="180">
        <v>0</v>
      </c>
      <c r="S6802" s="180">
        <v>0</v>
      </c>
      <c r="T6802" s="180">
        <v>0</v>
      </c>
    </row>
    <row r="6803" spans="2:20" x14ac:dyDescent="0.3">
      <c r="B6803" s="19">
        <v>6800</v>
      </c>
      <c r="C6803" s="179">
        <v>0</v>
      </c>
      <c r="D6803" s="179">
        <v>0</v>
      </c>
      <c r="E6803" s="179">
        <v>3520761.1435485096</v>
      </c>
      <c r="F6803" s="179">
        <v>0</v>
      </c>
      <c r="G6803" s="179">
        <v>0</v>
      </c>
      <c r="H6803" s="179">
        <v>12825.140497293067</v>
      </c>
      <c r="I6803" s="179">
        <v>0</v>
      </c>
      <c r="J6803" s="179">
        <v>0</v>
      </c>
      <c r="K6803" s="179">
        <v>0</v>
      </c>
      <c r="L6803" s="179">
        <v>0</v>
      </c>
      <c r="M6803" s="179">
        <v>172897.05883951855</v>
      </c>
      <c r="N6803" s="179">
        <v>0</v>
      </c>
      <c r="O6803" s="179">
        <v>0</v>
      </c>
      <c r="P6803" s="179">
        <v>0</v>
      </c>
      <c r="Q6803" s="179">
        <v>0</v>
      </c>
      <c r="R6803" s="180">
        <v>0</v>
      </c>
      <c r="S6803" s="180">
        <v>0</v>
      </c>
      <c r="T6803" s="180">
        <v>0</v>
      </c>
    </row>
    <row r="6804" spans="2:20" x14ac:dyDescent="0.3">
      <c r="B6804" s="19">
        <v>6801</v>
      </c>
      <c r="C6804" s="179">
        <v>0</v>
      </c>
      <c r="D6804" s="179">
        <v>0</v>
      </c>
      <c r="E6804" s="179">
        <v>123477.46312838781</v>
      </c>
      <c r="F6804" s="179">
        <v>0</v>
      </c>
      <c r="G6804" s="179">
        <v>0</v>
      </c>
      <c r="H6804" s="179">
        <v>12761.357846922785</v>
      </c>
      <c r="I6804" s="179">
        <v>0</v>
      </c>
      <c r="J6804" s="179">
        <v>0</v>
      </c>
      <c r="K6804" s="179">
        <v>0</v>
      </c>
      <c r="L6804" s="179">
        <v>0</v>
      </c>
      <c r="M6804" s="179">
        <v>61998.02391684951</v>
      </c>
      <c r="N6804" s="179">
        <v>0</v>
      </c>
      <c r="O6804" s="179">
        <v>0</v>
      </c>
      <c r="P6804" s="179">
        <v>0</v>
      </c>
      <c r="Q6804" s="179">
        <v>0</v>
      </c>
      <c r="R6804" s="180">
        <v>0</v>
      </c>
      <c r="S6804" s="180">
        <v>0</v>
      </c>
      <c r="T6804" s="180">
        <v>0</v>
      </c>
    </row>
    <row r="6805" spans="2:20" x14ac:dyDescent="0.3">
      <c r="B6805" s="19">
        <v>6802</v>
      </c>
      <c r="C6805" s="179">
        <v>0</v>
      </c>
      <c r="D6805" s="179">
        <v>0</v>
      </c>
      <c r="E6805" s="179">
        <v>2319.4044825027577</v>
      </c>
      <c r="F6805" s="179">
        <v>0</v>
      </c>
      <c r="G6805" s="179">
        <v>0</v>
      </c>
      <c r="H6805" s="179">
        <v>292568.28967091575</v>
      </c>
      <c r="I6805" s="179">
        <v>0</v>
      </c>
      <c r="J6805" s="179">
        <v>0</v>
      </c>
      <c r="K6805" s="179">
        <v>0</v>
      </c>
      <c r="L6805" s="179">
        <v>0</v>
      </c>
      <c r="M6805" s="179">
        <v>30217.688500663073</v>
      </c>
      <c r="N6805" s="179">
        <v>0</v>
      </c>
      <c r="O6805" s="179">
        <v>0</v>
      </c>
      <c r="P6805" s="179">
        <v>0</v>
      </c>
      <c r="Q6805" s="179">
        <v>0</v>
      </c>
      <c r="R6805" s="180">
        <v>0</v>
      </c>
      <c r="S6805" s="180">
        <v>0</v>
      </c>
      <c r="T6805" s="180">
        <v>0</v>
      </c>
    </row>
    <row r="6806" spans="2:20" x14ac:dyDescent="0.3">
      <c r="B6806" s="19">
        <v>6803</v>
      </c>
      <c r="C6806" s="179">
        <v>0</v>
      </c>
      <c r="D6806" s="179">
        <v>0</v>
      </c>
      <c r="E6806" s="179">
        <v>59026.463131814962</v>
      </c>
      <c r="F6806" s="179">
        <v>0</v>
      </c>
      <c r="G6806" s="179">
        <v>0</v>
      </c>
      <c r="H6806" s="179">
        <v>73402.62825765209</v>
      </c>
      <c r="I6806" s="179">
        <v>0</v>
      </c>
      <c r="J6806" s="179">
        <v>0</v>
      </c>
      <c r="K6806" s="179">
        <v>0</v>
      </c>
      <c r="L6806" s="179">
        <v>0</v>
      </c>
      <c r="M6806" s="179">
        <v>17402.884264487573</v>
      </c>
      <c r="N6806" s="179">
        <v>0</v>
      </c>
      <c r="O6806" s="179">
        <v>0</v>
      </c>
      <c r="P6806" s="179">
        <v>0</v>
      </c>
      <c r="Q6806" s="179">
        <v>0</v>
      </c>
      <c r="R6806" s="180">
        <v>0</v>
      </c>
      <c r="S6806" s="180">
        <v>0</v>
      </c>
      <c r="T6806" s="180">
        <v>0</v>
      </c>
    </row>
    <row r="6807" spans="2:20" x14ac:dyDescent="0.3">
      <c r="B6807" s="19">
        <v>6804</v>
      </c>
      <c r="C6807" s="179">
        <v>0</v>
      </c>
      <c r="D6807" s="179">
        <v>0</v>
      </c>
      <c r="E6807" s="179">
        <v>29252.472248498721</v>
      </c>
      <c r="F6807" s="179">
        <v>0</v>
      </c>
      <c r="G6807" s="179">
        <v>0</v>
      </c>
      <c r="H6807" s="179">
        <v>21730.938998916878</v>
      </c>
      <c r="I6807" s="179">
        <v>0</v>
      </c>
      <c r="J6807" s="179">
        <v>0</v>
      </c>
      <c r="K6807" s="179">
        <v>0</v>
      </c>
      <c r="L6807" s="179">
        <v>0</v>
      </c>
      <c r="M6807" s="179">
        <v>5498.527046411481</v>
      </c>
      <c r="N6807" s="179">
        <v>0</v>
      </c>
      <c r="O6807" s="179">
        <v>0</v>
      </c>
      <c r="P6807" s="179">
        <v>0</v>
      </c>
      <c r="Q6807" s="179">
        <v>0</v>
      </c>
      <c r="R6807" s="180">
        <v>0</v>
      </c>
      <c r="S6807" s="180">
        <v>0</v>
      </c>
      <c r="T6807" s="180">
        <v>0</v>
      </c>
    </row>
    <row r="6808" spans="2:20" x14ac:dyDescent="0.3">
      <c r="B6808" s="19">
        <v>6805</v>
      </c>
      <c r="C6808" s="179">
        <v>0</v>
      </c>
      <c r="D6808" s="179">
        <v>0</v>
      </c>
      <c r="E6808" s="179">
        <v>72425.08792453396</v>
      </c>
      <c r="F6808" s="179">
        <v>0</v>
      </c>
      <c r="G6808" s="179">
        <v>0</v>
      </c>
      <c r="H6808" s="179">
        <v>325284.33536798577</v>
      </c>
      <c r="I6808" s="179">
        <v>0</v>
      </c>
      <c r="J6808" s="179">
        <v>0</v>
      </c>
      <c r="K6808" s="179">
        <v>0</v>
      </c>
      <c r="L6808" s="179">
        <v>0</v>
      </c>
      <c r="M6808" s="179">
        <v>15761.883764786902</v>
      </c>
      <c r="N6808" s="179">
        <v>0</v>
      </c>
      <c r="O6808" s="179">
        <v>0</v>
      </c>
      <c r="P6808" s="179">
        <v>0</v>
      </c>
      <c r="Q6808" s="179">
        <v>0</v>
      </c>
      <c r="R6808" s="180">
        <v>0</v>
      </c>
      <c r="S6808" s="180">
        <v>0</v>
      </c>
      <c r="T6808" s="180">
        <v>0</v>
      </c>
    </row>
    <row r="6809" spans="2:20" x14ac:dyDescent="0.3">
      <c r="B6809" s="19">
        <v>6806</v>
      </c>
      <c r="C6809" s="179">
        <v>0</v>
      </c>
      <c r="D6809" s="179">
        <v>0</v>
      </c>
      <c r="E6809" s="179">
        <v>148728.62117429264</v>
      </c>
      <c r="F6809" s="179">
        <v>0</v>
      </c>
      <c r="G6809" s="179">
        <v>0</v>
      </c>
      <c r="H6809" s="179">
        <v>18568.438069115517</v>
      </c>
      <c r="I6809" s="179">
        <v>0</v>
      </c>
      <c r="J6809" s="179">
        <v>0</v>
      </c>
      <c r="K6809" s="179">
        <v>0</v>
      </c>
      <c r="L6809" s="179">
        <v>0</v>
      </c>
      <c r="M6809" s="179">
        <v>105788.42879700034</v>
      </c>
      <c r="N6809" s="179">
        <v>0</v>
      </c>
      <c r="O6809" s="179">
        <v>0</v>
      </c>
      <c r="P6809" s="179">
        <v>0</v>
      </c>
      <c r="Q6809" s="179">
        <v>0</v>
      </c>
      <c r="R6809" s="180">
        <v>0</v>
      </c>
      <c r="S6809" s="180">
        <v>0</v>
      </c>
      <c r="T6809" s="180">
        <v>0</v>
      </c>
    </row>
    <row r="6810" spans="2:20" x14ac:dyDescent="0.3">
      <c r="B6810" s="19">
        <v>6807</v>
      </c>
      <c r="C6810" s="179">
        <v>1</v>
      </c>
      <c r="D6810" s="179">
        <v>24015.215453670044</v>
      </c>
      <c r="E6810" s="179">
        <v>356410.36863367341</v>
      </c>
      <c r="F6810" s="179">
        <v>0</v>
      </c>
      <c r="G6810" s="179">
        <v>0</v>
      </c>
      <c r="H6810" s="179">
        <v>16938.37215944015</v>
      </c>
      <c r="I6810" s="179">
        <v>0</v>
      </c>
      <c r="J6810" s="179">
        <v>0</v>
      </c>
      <c r="K6810" s="179">
        <v>0</v>
      </c>
      <c r="L6810" s="179">
        <v>0</v>
      </c>
      <c r="M6810" s="179">
        <v>9730.2189956972434</v>
      </c>
      <c r="N6810" s="179">
        <v>0</v>
      </c>
      <c r="O6810" s="179">
        <v>0</v>
      </c>
      <c r="P6810" s="179">
        <v>0</v>
      </c>
      <c r="Q6810" s="179">
        <v>0</v>
      </c>
      <c r="R6810" s="180">
        <v>0</v>
      </c>
      <c r="S6810" s="180">
        <v>0</v>
      </c>
      <c r="T6810" s="180">
        <v>24015.215453670044</v>
      </c>
    </row>
    <row r="6811" spans="2:20" x14ac:dyDescent="0.3">
      <c r="B6811" s="19">
        <v>6808</v>
      </c>
      <c r="C6811" s="179">
        <v>0</v>
      </c>
      <c r="D6811" s="179">
        <v>0</v>
      </c>
      <c r="E6811" s="179">
        <v>147827.19283221875</v>
      </c>
      <c r="F6811" s="179">
        <v>0</v>
      </c>
      <c r="G6811" s="179">
        <v>0</v>
      </c>
      <c r="H6811" s="179">
        <v>370882.28673912992</v>
      </c>
      <c r="I6811" s="179">
        <v>0</v>
      </c>
      <c r="J6811" s="179">
        <v>0</v>
      </c>
      <c r="K6811" s="179">
        <v>0</v>
      </c>
      <c r="L6811" s="179">
        <v>0</v>
      </c>
      <c r="M6811" s="179">
        <v>145251.46707860037</v>
      </c>
      <c r="N6811" s="179">
        <v>0</v>
      </c>
      <c r="O6811" s="179">
        <v>0</v>
      </c>
      <c r="P6811" s="179">
        <v>0</v>
      </c>
      <c r="Q6811" s="179">
        <v>0</v>
      </c>
      <c r="R6811" s="180">
        <v>0</v>
      </c>
      <c r="S6811" s="180">
        <v>0</v>
      </c>
      <c r="T6811" s="180">
        <v>0</v>
      </c>
    </row>
    <row r="6812" spans="2:20" x14ac:dyDescent="0.3">
      <c r="B6812" s="19">
        <v>6809</v>
      </c>
      <c r="C6812" s="179">
        <v>0</v>
      </c>
      <c r="D6812" s="179">
        <v>0</v>
      </c>
      <c r="E6812" s="179">
        <v>366636.33676110831</v>
      </c>
      <c r="F6812" s="179">
        <v>0</v>
      </c>
      <c r="G6812" s="179">
        <v>0</v>
      </c>
      <c r="H6812" s="179">
        <v>315292.80021218199</v>
      </c>
      <c r="I6812" s="179">
        <v>0</v>
      </c>
      <c r="J6812" s="179">
        <v>0</v>
      </c>
      <c r="K6812" s="179">
        <v>0</v>
      </c>
      <c r="L6812" s="179">
        <v>0</v>
      </c>
      <c r="M6812" s="179">
        <v>93830.104620360187</v>
      </c>
      <c r="N6812" s="179">
        <v>0</v>
      </c>
      <c r="O6812" s="179">
        <v>0</v>
      </c>
      <c r="P6812" s="179">
        <v>0</v>
      </c>
      <c r="Q6812" s="179">
        <v>0</v>
      </c>
      <c r="R6812" s="180">
        <v>0</v>
      </c>
      <c r="S6812" s="180">
        <v>0</v>
      </c>
      <c r="T6812" s="180">
        <v>0</v>
      </c>
    </row>
    <row r="6813" spans="2:20" x14ac:dyDescent="0.3">
      <c r="B6813" s="19">
        <v>6810</v>
      </c>
      <c r="C6813" s="179">
        <v>0</v>
      </c>
      <c r="D6813" s="179">
        <v>0</v>
      </c>
      <c r="E6813" s="179">
        <v>144996.9436849154</v>
      </c>
      <c r="F6813" s="179">
        <v>0</v>
      </c>
      <c r="G6813" s="179">
        <v>0</v>
      </c>
      <c r="H6813" s="179">
        <v>11614.958418660259</v>
      </c>
      <c r="I6813" s="179">
        <v>0</v>
      </c>
      <c r="J6813" s="179">
        <v>0</v>
      </c>
      <c r="K6813" s="179">
        <v>0</v>
      </c>
      <c r="L6813" s="179">
        <v>0</v>
      </c>
      <c r="M6813" s="179">
        <v>226666.93140950013</v>
      </c>
      <c r="N6813" s="179">
        <v>0</v>
      </c>
      <c r="O6813" s="179">
        <v>0</v>
      </c>
      <c r="P6813" s="179">
        <v>0</v>
      </c>
      <c r="Q6813" s="179">
        <v>0</v>
      </c>
      <c r="R6813" s="180">
        <v>0</v>
      </c>
      <c r="S6813" s="180">
        <v>0</v>
      </c>
      <c r="T6813" s="180">
        <v>0</v>
      </c>
    </row>
    <row r="6814" spans="2:20" x14ac:dyDescent="0.3">
      <c r="B6814" s="19">
        <v>6811</v>
      </c>
      <c r="C6814" s="179">
        <v>0</v>
      </c>
      <c r="D6814" s="179">
        <v>0</v>
      </c>
      <c r="E6814" s="179">
        <v>921141.68475669762</v>
      </c>
      <c r="F6814" s="179">
        <v>0</v>
      </c>
      <c r="G6814" s="179">
        <v>0</v>
      </c>
      <c r="H6814" s="179">
        <v>88146.317561251053</v>
      </c>
      <c r="I6814" s="179">
        <v>0</v>
      </c>
      <c r="J6814" s="179">
        <v>0</v>
      </c>
      <c r="K6814" s="179">
        <v>0</v>
      </c>
      <c r="L6814" s="179">
        <v>0</v>
      </c>
      <c r="M6814" s="179">
        <v>329093.00881522818</v>
      </c>
      <c r="N6814" s="179">
        <v>0</v>
      </c>
      <c r="O6814" s="179">
        <v>0</v>
      </c>
      <c r="P6814" s="179">
        <v>0</v>
      </c>
      <c r="Q6814" s="179">
        <v>0</v>
      </c>
      <c r="R6814" s="180">
        <v>0</v>
      </c>
      <c r="S6814" s="180">
        <v>0</v>
      </c>
      <c r="T6814" s="180">
        <v>0</v>
      </c>
    </row>
    <row r="6815" spans="2:20" x14ac:dyDescent="0.3">
      <c r="B6815" s="19">
        <v>6812</v>
      </c>
      <c r="C6815" s="179">
        <v>0</v>
      </c>
      <c r="D6815" s="179">
        <v>0</v>
      </c>
      <c r="E6815" s="179">
        <v>71590.76131010204</v>
      </c>
      <c r="F6815" s="179">
        <v>0</v>
      </c>
      <c r="G6815" s="179">
        <v>0</v>
      </c>
      <c r="H6815" s="179">
        <v>78229.968526500845</v>
      </c>
      <c r="I6815" s="179">
        <v>0</v>
      </c>
      <c r="J6815" s="179">
        <v>0</v>
      </c>
      <c r="K6815" s="179">
        <v>0</v>
      </c>
      <c r="L6815" s="179">
        <v>0</v>
      </c>
      <c r="M6815" s="179">
        <v>800989.87020741135</v>
      </c>
      <c r="N6815" s="179">
        <v>0</v>
      </c>
      <c r="O6815" s="179">
        <v>0</v>
      </c>
      <c r="P6815" s="179">
        <v>0</v>
      </c>
      <c r="Q6815" s="179">
        <v>0</v>
      </c>
      <c r="R6815" s="180">
        <v>0</v>
      </c>
      <c r="S6815" s="180">
        <v>0</v>
      </c>
      <c r="T6815" s="180">
        <v>0</v>
      </c>
    </row>
    <row r="6816" spans="2:20" x14ac:dyDescent="0.3">
      <c r="B6816" s="19">
        <v>6813</v>
      </c>
      <c r="C6816" s="179">
        <v>0</v>
      </c>
      <c r="D6816" s="179">
        <v>0</v>
      </c>
      <c r="E6816" s="179">
        <v>69972.804234004463</v>
      </c>
      <c r="F6816" s="179">
        <v>0</v>
      </c>
      <c r="G6816" s="179">
        <v>0</v>
      </c>
      <c r="H6816" s="179">
        <v>22896.467852158221</v>
      </c>
      <c r="I6816" s="179">
        <v>0</v>
      </c>
      <c r="J6816" s="179">
        <v>0</v>
      </c>
      <c r="K6816" s="179">
        <v>0</v>
      </c>
      <c r="L6816" s="179">
        <v>0</v>
      </c>
      <c r="M6816" s="179">
        <v>18568.438069115517</v>
      </c>
      <c r="N6816" s="179">
        <v>0</v>
      </c>
      <c r="O6816" s="179">
        <v>0</v>
      </c>
      <c r="P6816" s="179">
        <v>0</v>
      </c>
      <c r="Q6816" s="179">
        <v>0</v>
      </c>
      <c r="R6816" s="180">
        <v>0</v>
      </c>
      <c r="S6816" s="180">
        <v>0</v>
      </c>
      <c r="T6816" s="180">
        <v>0</v>
      </c>
    </row>
    <row r="6817" spans="2:20" x14ac:dyDescent="0.3">
      <c r="B6817" s="19">
        <v>6814</v>
      </c>
      <c r="C6817" s="179">
        <v>0</v>
      </c>
      <c r="D6817" s="179">
        <v>0</v>
      </c>
      <c r="E6817" s="179">
        <v>217032.57221500759</v>
      </c>
      <c r="F6817" s="179">
        <v>0</v>
      </c>
      <c r="G6817" s="179">
        <v>0</v>
      </c>
      <c r="H6817" s="179">
        <v>71705.618560891759</v>
      </c>
      <c r="I6817" s="179">
        <v>0</v>
      </c>
      <c r="J6817" s="179">
        <v>0</v>
      </c>
      <c r="K6817" s="179">
        <v>0</v>
      </c>
      <c r="L6817" s="179">
        <v>0</v>
      </c>
      <c r="M6817" s="179">
        <v>318496.56255545985</v>
      </c>
      <c r="N6817" s="179">
        <v>0</v>
      </c>
      <c r="O6817" s="179">
        <v>0</v>
      </c>
      <c r="P6817" s="179">
        <v>0</v>
      </c>
      <c r="Q6817" s="179">
        <v>0</v>
      </c>
      <c r="R6817" s="180">
        <v>0</v>
      </c>
      <c r="S6817" s="180">
        <v>0</v>
      </c>
      <c r="T6817" s="180">
        <v>0</v>
      </c>
    </row>
    <row r="6818" spans="2:20" x14ac:dyDescent="0.3">
      <c r="B6818" s="19">
        <v>6815</v>
      </c>
      <c r="C6818" s="179">
        <v>0</v>
      </c>
      <c r="D6818" s="179">
        <v>0</v>
      </c>
      <c r="E6818" s="179">
        <v>25645.802245948715</v>
      </c>
      <c r="F6818" s="179">
        <v>0</v>
      </c>
      <c r="G6818" s="179">
        <v>0</v>
      </c>
      <c r="H6818" s="179">
        <v>394607.12209350866</v>
      </c>
      <c r="I6818" s="179">
        <v>0</v>
      </c>
      <c r="J6818" s="179">
        <v>0</v>
      </c>
      <c r="K6818" s="179">
        <v>0</v>
      </c>
      <c r="L6818" s="179">
        <v>0</v>
      </c>
      <c r="M6818" s="179">
        <v>65806.800056202657</v>
      </c>
      <c r="N6818" s="179">
        <v>0</v>
      </c>
      <c r="O6818" s="179">
        <v>0</v>
      </c>
      <c r="P6818" s="179">
        <v>0</v>
      </c>
      <c r="Q6818" s="179">
        <v>0</v>
      </c>
      <c r="R6818" s="180">
        <v>0</v>
      </c>
      <c r="S6818" s="180">
        <v>0</v>
      </c>
      <c r="T6818" s="180">
        <v>0</v>
      </c>
    </row>
    <row r="6819" spans="2:20" x14ac:dyDescent="0.3">
      <c r="B6819" s="19">
        <v>6816</v>
      </c>
      <c r="C6819" s="179">
        <v>0</v>
      </c>
      <c r="D6819" s="179">
        <v>0</v>
      </c>
      <c r="E6819" s="179">
        <v>1663.1331860808893</v>
      </c>
      <c r="F6819" s="179">
        <v>0</v>
      </c>
      <c r="G6819" s="179">
        <v>0</v>
      </c>
      <c r="H6819" s="179">
        <v>452570.94926335086</v>
      </c>
      <c r="I6819" s="179">
        <v>0</v>
      </c>
      <c r="J6819" s="179">
        <v>0</v>
      </c>
      <c r="K6819" s="179">
        <v>0</v>
      </c>
      <c r="L6819" s="179">
        <v>0</v>
      </c>
      <c r="M6819" s="179">
        <v>57313.80037625994</v>
      </c>
      <c r="N6819" s="179">
        <v>0</v>
      </c>
      <c r="O6819" s="179">
        <v>0</v>
      </c>
      <c r="P6819" s="179">
        <v>0</v>
      </c>
      <c r="Q6819" s="179">
        <v>0</v>
      </c>
      <c r="R6819" s="180">
        <v>0</v>
      </c>
      <c r="S6819" s="180">
        <v>0</v>
      </c>
      <c r="T6819" s="180">
        <v>0</v>
      </c>
    </row>
    <row r="6820" spans="2:20" x14ac:dyDescent="0.3">
      <c r="B6820" s="19">
        <v>6817</v>
      </c>
      <c r="C6820" s="179">
        <v>0</v>
      </c>
      <c r="D6820" s="179">
        <v>0</v>
      </c>
      <c r="E6820" s="179">
        <v>17996.635353946887</v>
      </c>
      <c r="F6820" s="179">
        <v>0</v>
      </c>
      <c r="G6820" s="179">
        <v>0</v>
      </c>
      <c r="H6820" s="179">
        <v>92509.008820106465</v>
      </c>
      <c r="I6820" s="179">
        <v>0</v>
      </c>
      <c r="J6820" s="179">
        <v>0</v>
      </c>
      <c r="K6820" s="179">
        <v>0</v>
      </c>
      <c r="L6820" s="179">
        <v>0</v>
      </c>
      <c r="M6820" s="179">
        <v>43613.029027378063</v>
      </c>
      <c r="N6820" s="179">
        <v>0</v>
      </c>
      <c r="O6820" s="179">
        <v>0</v>
      </c>
      <c r="P6820" s="179">
        <v>0</v>
      </c>
      <c r="Q6820" s="179">
        <v>0</v>
      </c>
      <c r="R6820" s="180">
        <v>0</v>
      </c>
      <c r="S6820" s="180">
        <v>0</v>
      </c>
      <c r="T6820" s="180">
        <v>0</v>
      </c>
    </row>
    <row r="6821" spans="2:20" x14ac:dyDescent="0.3">
      <c r="B6821" s="19">
        <v>6818</v>
      </c>
      <c r="C6821" s="179">
        <v>0</v>
      </c>
      <c r="D6821" s="179">
        <v>0</v>
      </c>
      <c r="E6821" s="179">
        <v>28620.597465811428</v>
      </c>
      <c r="F6821" s="179">
        <v>0</v>
      </c>
      <c r="G6821" s="179">
        <v>0</v>
      </c>
      <c r="H6821" s="179">
        <v>42931.114632767465</v>
      </c>
      <c r="I6821" s="179">
        <v>0</v>
      </c>
      <c r="J6821" s="179">
        <v>0</v>
      </c>
      <c r="K6821" s="179">
        <v>0</v>
      </c>
      <c r="L6821" s="179">
        <v>0</v>
      </c>
      <c r="M6821" s="179">
        <v>84135.94641198816</v>
      </c>
      <c r="N6821" s="179">
        <v>0</v>
      </c>
      <c r="O6821" s="179">
        <v>0</v>
      </c>
      <c r="P6821" s="179">
        <v>0</v>
      </c>
      <c r="Q6821" s="179">
        <v>0</v>
      </c>
      <c r="R6821" s="180">
        <v>0</v>
      </c>
      <c r="S6821" s="180">
        <v>0</v>
      </c>
      <c r="T6821" s="180">
        <v>0</v>
      </c>
    </row>
    <row r="6822" spans="2:20" x14ac:dyDescent="0.3">
      <c r="B6822" s="19">
        <v>6819</v>
      </c>
      <c r="C6822" s="179">
        <v>0</v>
      </c>
      <c r="D6822" s="179">
        <v>0</v>
      </c>
      <c r="E6822" s="179">
        <v>6265.1605489954636</v>
      </c>
      <c r="F6822" s="179">
        <v>0</v>
      </c>
      <c r="G6822" s="179">
        <v>0</v>
      </c>
      <c r="H6822" s="179">
        <v>25199.74894983416</v>
      </c>
      <c r="I6822" s="179">
        <v>0</v>
      </c>
      <c r="J6822" s="179">
        <v>0</v>
      </c>
      <c r="K6822" s="179">
        <v>0</v>
      </c>
      <c r="L6822" s="179">
        <v>0</v>
      </c>
      <c r="M6822" s="179">
        <v>16409.951835003285</v>
      </c>
      <c r="N6822" s="179">
        <v>0</v>
      </c>
      <c r="O6822" s="179">
        <v>0</v>
      </c>
      <c r="P6822" s="179">
        <v>0</v>
      </c>
      <c r="Q6822" s="179">
        <v>0</v>
      </c>
      <c r="R6822" s="180">
        <v>0</v>
      </c>
      <c r="S6822" s="180">
        <v>0</v>
      </c>
      <c r="T6822" s="180">
        <v>0</v>
      </c>
    </row>
    <row r="6823" spans="2:20" x14ac:dyDescent="0.3">
      <c r="B6823" s="19">
        <v>6820</v>
      </c>
      <c r="C6823" s="179">
        <v>0</v>
      </c>
      <c r="D6823" s="179">
        <v>0</v>
      </c>
      <c r="E6823" s="179">
        <v>37076.102271003518</v>
      </c>
      <c r="F6823" s="179">
        <v>0</v>
      </c>
      <c r="G6823" s="179">
        <v>0</v>
      </c>
      <c r="H6823" s="179">
        <v>130651.97167563364</v>
      </c>
      <c r="I6823" s="179">
        <v>0</v>
      </c>
      <c r="J6823" s="179">
        <v>0</v>
      </c>
      <c r="K6823" s="179">
        <v>0</v>
      </c>
      <c r="L6823" s="179">
        <v>0</v>
      </c>
      <c r="M6823" s="179">
        <v>47135.016910645441</v>
      </c>
      <c r="N6823" s="179">
        <v>0</v>
      </c>
      <c r="O6823" s="179">
        <v>0</v>
      </c>
      <c r="P6823" s="179">
        <v>0</v>
      </c>
      <c r="Q6823" s="179">
        <v>0</v>
      </c>
      <c r="R6823" s="180">
        <v>0</v>
      </c>
      <c r="S6823" s="180">
        <v>0</v>
      </c>
      <c r="T6823" s="180">
        <v>0</v>
      </c>
    </row>
    <row r="6824" spans="2:20" x14ac:dyDescent="0.3">
      <c r="B6824" s="19">
        <v>6821</v>
      </c>
      <c r="C6824" s="179">
        <v>0</v>
      </c>
      <c r="D6824" s="179">
        <v>0</v>
      </c>
      <c r="E6824" s="179">
        <v>38896.9384689832</v>
      </c>
      <c r="F6824" s="179">
        <v>0</v>
      </c>
      <c r="G6824" s="179">
        <v>0</v>
      </c>
      <c r="H6824" s="179">
        <v>277994.52546930523</v>
      </c>
      <c r="I6824" s="179">
        <v>0</v>
      </c>
      <c r="J6824" s="179">
        <v>0</v>
      </c>
      <c r="K6824" s="179">
        <v>0</v>
      </c>
      <c r="L6824" s="179">
        <v>0</v>
      </c>
      <c r="M6824" s="179">
        <v>52974.546580029797</v>
      </c>
      <c r="N6824" s="179">
        <v>0</v>
      </c>
      <c r="O6824" s="179">
        <v>0</v>
      </c>
      <c r="P6824" s="179">
        <v>0</v>
      </c>
      <c r="Q6824" s="179">
        <v>0</v>
      </c>
      <c r="R6824" s="180">
        <v>0</v>
      </c>
      <c r="S6824" s="180">
        <v>0</v>
      </c>
      <c r="T6824" s="180">
        <v>0</v>
      </c>
    </row>
    <row r="6825" spans="2:20" x14ac:dyDescent="0.3">
      <c r="B6825" s="19">
        <v>6822</v>
      </c>
      <c r="C6825" s="179">
        <v>0</v>
      </c>
      <c r="D6825" s="179">
        <v>0</v>
      </c>
      <c r="E6825" s="179">
        <v>1568.6137820532867</v>
      </c>
      <c r="F6825" s="179">
        <v>0</v>
      </c>
      <c r="G6825" s="179">
        <v>0</v>
      </c>
      <c r="H6825" s="179">
        <v>15906.262784938541</v>
      </c>
      <c r="I6825" s="179">
        <v>0</v>
      </c>
      <c r="J6825" s="179">
        <v>0</v>
      </c>
      <c r="K6825" s="179">
        <v>0</v>
      </c>
      <c r="L6825" s="179">
        <v>0</v>
      </c>
      <c r="M6825" s="179">
        <v>2945.8110840537497</v>
      </c>
      <c r="N6825" s="179">
        <v>0</v>
      </c>
      <c r="O6825" s="179">
        <v>0</v>
      </c>
      <c r="P6825" s="179">
        <v>0</v>
      </c>
      <c r="Q6825" s="179">
        <v>0</v>
      </c>
      <c r="R6825" s="180">
        <v>0</v>
      </c>
      <c r="S6825" s="180">
        <v>0</v>
      </c>
      <c r="T6825" s="180">
        <v>0</v>
      </c>
    </row>
    <row r="6826" spans="2:20" x14ac:dyDescent="0.3">
      <c r="B6826" s="19">
        <v>6823</v>
      </c>
      <c r="C6826" s="179">
        <v>0</v>
      </c>
      <c r="D6826" s="179">
        <v>0</v>
      </c>
      <c r="E6826" s="179">
        <v>7608.6202463943664</v>
      </c>
      <c r="F6826" s="179">
        <v>0</v>
      </c>
      <c r="G6826" s="179">
        <v>0</v>
      </c>
      <c r="H6826" s="179">
        <v>163918.18227703826</v>
      </c>
      <c r="I6826" s="179">
        <v>0</v>
      </c>
      <c r="J6826" s="179">
        <v>0</v>
      </c>
      <c r="K6826" s="179">
        <v>0</v>
      </c>
      <c r="L6826" s="179">
        <v>0</v>
      </c>
      <c r="M6826" s="179">
        <v>14583.363728858869</v>
      </c>
      <c r="N6826" s="179">
        <v>0</v>
      </c>
      <c r="O6826" s="179">
        <v>0</v>
      </c>
      <c r="P6826" s="179">
        <v>0</v>
      </c>
      <c r="Q6826" s="179">
        <v>0</v>
      </c>
      <c r="R6826" s="180">
        <v>0</v>
      </c>
      <c r="S6826" s="180">
        <v>0</v>
      </c>
      <c r="T6826" s="180">
        <v>0</v>
      </c>
    </row>
    <row r="6827" spans="2:20" x14ac:dyDescent="0.3">
      <c r="B6827" s="19">
        <v>6824</v>
      </c>
      <c r="C6827" s="179">
        <v>0</v>
      </c>
      <c r="D6827" s="179">
        <v>0</v>
      </c>
      <c r="E6827" s="179">
        <v>55595.549803489754</v>
      </c>
      <c r="F6827" s="179">
        <v>0</v>
      </c>
      <c r="G6827" s="179">
        <v>0</v>
      </c>
      <c r="H6827" s="179">
        <v>230651.07895474017</v>
      </c>
      <c r="I6827" s="179">
        <v>0</v>
      </c>
      <c r="J6827" s="179">
        <v>0</v>
      </c>
      <c r="K6827" s="179">
        <v>0</v>
      </c>
      <c r="L6827" s="179">
        <v>0</v>
      </c>
      <c r="M6827" s="179">
        <v>523934.22099490772</v>
      </c>
      <c r="N6827" s="179">
        <v>0</v>
      </c>
      <c r="O6827" s="179">
        <v>0</v>
      </c>
      <c r="P6827" s="179">
        <v>0</v>
      </c>
      <c r="Q6827" s="179">
        <v>0</v>
      </c>
      <c r="R6827" s="180">
        <v>0</v>
      </c>
      <c r="S6827" s="180">
        <v>0</v>
      </c>
      <c r="T6827" s="180">
        <v>0</v>
      </c>
    </row>
    <row r="6828" spans="2:20" x14ac:dyDescent="0.3">
      <c r="B6828" s="19">
        <v>6825</v>
      </c>
      <c r="C6828" s="179">
        <v>1</v>
      </c>
      <c r="D6828" s="179">
        <v>69084.414171548327</v>
      </c>
      <c r="E6828" s="179">
        <v>99195.967803694817</v>
      </c>
      <c r="F6828" s="179">
        <v>0</v>
      </c>
      <c r="G6828" s="179">
        <v>0</v>
      </c>
      <c r="H6828" s="179">
        <v>203278.1232219763</v>
      </c>
      <c r="I6828" s="179">
        <v>0</v>
      </c>
      <c r="J6828" s="179">
        <v>0</v>
      </c>
      <c r="K6828" s="179">
        <v>0</v>
      </c>
      <c r="L6828" s="179">
        <v>0</v>
      </c>
      <c r="M6828" s="179">
        <v>114556.01416151412</v>
      </c>
      <c r="N6828" s="179">
        <v>0</v>
      </c>
      <c r="O6828" s="179">
        <v>0</v>
      </c>
      <c r="P6828" s="179">
        <v>0</v>
      </c>
      <c r="Q6828" s="179">
        <v>0</v>
      </c>
      <c r="R6828" s="180">
        <v>0</v>
      </c>
      <c r="S6828" s="180">
        <v>0</v>
      </c>
      <c r="T6828" s="180">
        <v>69084.414171548327</v>
      </c>
    </row>
    <row r="6829" spans="2:20" x14ac:dyDescent="0.3">
      <c r="B6829" s="19">
        <v>6826</v>
      </c>
      <c r="C6829" s="179">
        <v>0</v>
      </c>
      <c r="D6829" s="179">
        <v>0</v>
      </c>
      <c r="E6829" s="179">
        <v>143904.58914289391</v>
      </c>
      <c r="F6829" s="179">
        <v>1</v>
      </c>
      <c r="G6829" s="179">
        <v>17036.841965771797</v>
      </c>
      <c r="H6829" s="179">
        <v>446928.37438458175</v>
      </c>
      <c r="I6829" s="179">
        <v>0</v>
      </c>
      <c r="J6829" s="179">
        <v>0</v>
      </c>
      <c r="K6829" s="179">
        <v>0</v>
      </c>
      <c r="L6829" s="179">
        <v>0</v>
      </c>
      <c r="M6829" s="179">
        <v>271848.46312996652</v>
      </c>
      <c r="N6829" s="179">
        <v>0</v>
      </c>
      <c r="O6829" s="179">
        <v>0</v>
      </c>
      <c r="P6829" s="179">
        <v>0</v>
      </c>
      <c r="Q6829" s="179">
        <v>0</v>
      </c>
      <c r="R6829" s="180">
        <v>0</v>
      </c>
      <c r="S6829" s="180">
        <v>0</v>
      </c>
      <c r="T6829" s="180">
        <v>0</v>
      </c>
    </row>
    <row r="6830" spans="2:20" x14ac:dyDescent="0.3">
      <c r="B6830" s="19">
        <v>6827</v>
      </c>
      <c r="C6830" s="179">
        <v>0</v>
      </c>
      <c r="D6830" s="179">
        <v>0</v>
      </c>
      <c r="E6830" s="179">
        <v>141588.66553966486</v>
      </c>
      <c r="F6830" s="179">
        <v>0</v>
      </c>
      <c r="G6830" s="179">
        <v>0</v>
      </c>
      <c r="H6830" s="179">
        <v>228060.72261999096</v>
      </c>
      <c r="I6830" s="179">
        <v>0</v>
      </c>
      <c r="J6830" s="179">
        <v>0</v>
      </c>
      <c r="K6830" s="179">
        <v>0</v>
      </c>
      <c r="L6830" s="179">
        <v>0</v>
      </c>
      <c r="M6830" s="179">
        <v>152696.9180430517</v>
      </c>
      <c r="N6830" s="179">
        <v>0</v>
      </c>
      <c r="O6830" s="179">
        <v>0</v>
      </c>
      <c r="P6830" s="179">
        <v>0</v>
      </c>
      <c r="Q6830" s="179">
        <v>0</v>
      </c>
      <c r="R6830" s="180">
        <v>0</v>
      </c>
      <c r="S6830" s="180">
        <v>0</v>
      </c>
      <c r="T6830" s="180">
        <v>0</v>
      </c>
    </row>
    <row r="6831" spans="2:20" x14ac:dyDescent="0.3">
      <c r="B6831" s="19">
        <v>6828</v>
      </c>
      <c r="C6831" s="179">
        <v>0</v>
      </c>
      <c r="D6831" s="179">
        <v>0</v>
      </c>
      <c r="E6831" s="179">
        <v>460534.94236421603</v>
      </c>
      <c r="F6831" s="179">
        <v>0</v>
      </c>
      <c r="G6831" s="179">
        <v>0</v>
      </c>
      <c r="H6831" s="179">
        <v>36516.113505971007</v>
      </c>
      <c r="I6831" s="179">
        <v>0</v>
      </c>
      <c r="J6831" s="179">
        <v>0</v>
      </c>
      <c r="K6831" s="179">
        <v>0</v>
      </c>
      <c r="L6831" s="179">
        <v>0</v>
      </c>
      <c r="M6831" s="179">
        <v>60118.327403402232</v>
      </c>
      <c r="N6831" s="179">
        <v>0</v>
      </c>
      <c r="O6831" s="179">
        <v>0</v>
      </c>
      <c r="P6831" s="179">
        <v>0</v>
      </c>
      <c r="Q6831" s="179">
        <v>0</v>
      </c>
      <c r="R6831" s="180">
        <v>0</v>
      </c>
      <c r="S6831" s="180">
        <v>0</v>
      </c>
      <c r="T6831" s="180">
        <v>0</v>
      </c>
    </row>
    <row r="6832" spans="2:20" x14ac:dyDescent="0.3">
      <c r="B6832" s="19">
        <v>6829</v>
      </c>
      <c r="C6832" s="179">
        <v>0</v>
      </c>
      <c r="D6832" s="179">
        <v>0</v>
      </c>
      <c r="E6832" s="179">
        <v>210203.69223356913</v>
      </c>
      <c r="F6832" s="179">
        <v>0</v>
      </c>
      <c r="G6832" s="179">
        <v>0</v>
      </c>
      <c r="H6832" s="179">
        <v>50151.038434145499</v>
      </c>
      <c r="I6832" s="179">
        <v>0</v>
      </c>
      <c r="J6832" s="179">
        <v>0</v>
      </c>
      <c r="K6832" s="179">
        <v>0</v>
      </c>
      <c r="L6832" s="179">
        <v>0</v>
      </c>
      <c r="M6832" s="179">
        <v>37314.1862222985</v>
      </c>
      <c r="N6832" s="179">
        <v>0</v>
      </c>
      <c r="O6832" s="179">
        <v>0</v>
      </c>
      <c r="P6832" s="179">
        <v>0</v>
      </c>
      <c r="Q6832" s="179">
        <v>0</v>
      </c>
      <c r="R6832" s="180">
        <v>0</v>
      </c>
      <c r="S6832" s="180">
        <v>0</v>
      </c>
      <c r="T6832" s="180">
        <v>0</v>
      </c>
    </row>
    <row r="6833" spans="2:20" x14ac:dyDescent="0.3">
      <c r="B6833" s="19">
        <v>6830</v>
      </c>
      <c r="C6833" s="179">
        <v>0</v>
      </c>
      <c r="D6833" s="179">
        <v>0</v>
      </c>
      <c r="E6833" s="179">
        <v>2348190.1587739442</v>
      </c>
      <c r="F6833" s="179">
        <v>0</v>
      </c>
      <c r="G6833" s="179">
        <v>0</v>
      </c>
      <c r="H6833" s="179">
        <v>32402.291211668526</v>
      </c>
      <c r="I6833" s="179">
        <v>0</v>
      </c>
      <c r="J6833" s="179">
        <v>0</v>
      </c>
      <c r="K6833" s="179">
        <v>0</v>
      </c>
      <c r="L6833" s="179">
        <v>0</v>
      </c>
      <c r="M6833" s="179">
        <v>48523.057587824718</v>
      </c>
      <c r="N6833" s="179">
        <v>0</v>
      </c>
      <c r="O6833" s="179">
        <v>0</v>
      </c>
      <c r="P6833" s="179">
        <v>0</v>
      </c>
      <c r="Q6833" s="179">
        <v>0</v>
      </c>
      <c r="R6833" s="180">
        <v>0</v>
      </c>
      <c r="S6833" s="180">
        <v>0</v>
      </c>
      <c r="T6833" s="180">
        <v>0</v>
      </c>
    </row>
    <row r="6834" spans="2:20" x14ac:dyDescent="0.3">
      <c r="B6834" s="19">
        <v>6831</v>
      </c>
      <c r="C6834" s="179">
        <v>0</v>
      </c>
      <c r="D6834" s="179">
        <v>0</v>
      </c>
      <c r="E6834" s="179">
        <v>14063.139453196118</v>
      </c>
      <c r="F6834" s="179">
        <v>0</v>
      </c>
      <c r="G6834" s="179">
        <v>0</v>
      </c>
      <c r="H6834" s="179">
        <v>70202.247364308569</v>
      </c>
      <c r="I6834" s="179">
        <v>0</v>
      </c>
      <c r="J6834" s="179">
        <v>0</v>
      </c>
      <c r="K6834" s="179">
        <v>0</v>
      </c>
      <c r="L6834" s="179">
        <v>0</v>
      </c>
      <c r="M6834" s="179">
        <v>6232.5790884541093</v>
      </c>
      <c r="N6834" s="179">
        <v>0</v>
      </c>
      <c r="O6834" s="179">
        <v>0</v>
      </c>
      <c r="P6834" s="179">
        <v>0</v>
      </c>
      <c r="Q6834" s="179">
        <v>0</v>
      </c>
      <c r="R6834" s="180">
        <v>0</v>
      </c>
      <c r="S6834" s="180">
        <v>0</v>
      </c>
      <c r="T6834" s="180">
        <v>0</v>
      </c>
    </row>
    <row r="6835" spans="2:20" x14ac:dyDescent="0.3">
      <c r="B6835" s="19">
        <v>6832</v>
      </c>
      <c r="C6835" s="179">
        <v>0</v>
      </c>
      <c r="D6835" s="179">
        <v>0</v>
      </c>
      <c r="E6835" s="179">
        <v>75453.451163988066</v>
      </c>
      <c r="F6835" s="179">
        <v>0</v>
      </c>
      <c r="G6835" s="179">
        <v>0</v>
      </c>
      <c r="H6835" s="179">
        <v>6726.9641091077629</v>
      </c>
      <c r="I6835" s="179">
        <v>0</v>
      </c>
      <c r="J6835" s="179">
        <v>0</v>
      </c>
      <c r="K6835" s="179">
        <v>0</v>
      </c>
      <c r="L6835" s="179">
        <v>0</v>
      </c>
      <c r="M6835" s="179">
        <v>9336.4393104831106</v>
      </c>
      <c r="N6835" s="179">
        <v>0</v>
      </c>
      <c r="O6835" s="179">
        <v>0</v>
      </c>
      <c r="P6835" s="179">
        <v>0</v>
      </c>
      <c r="Q6835" s="179">
        <v>0</v>
      </c>
      <c r="R6835" s="180">
        <v>0</v>
      </c>
      <c r="S6835" s="180">
        <v>0</v>
      </c>
      <c r="T6835" s="180">
        <v>0</v>
      </c>
    </row>
    <row r="6836" spans="2:20" x14ac:dyDescent="0.3">
      <c r="B6836" s="19">
        <v>6833</v>
      </c>
      <c r="C6836" s="179">
        <v>0</v>
      </c>
      <c r="D6836" s="179">
        <v>0</v>
      </c>
      <c r="E6836" s="179">
        <v>71136.709119570049</v>
      </c>
      <c r="F6836" s="179">
        <v>0</v>
      </c>
      <c r="G6836" s="179">
        <v>0</v>
      </c>
      <c r="H6836" s="179">
        <v>22807.500701903442</v>
      </c>
      <c r="I6836" s="179">
        <v>0</v>
      </c>
      <c r="J6836" s="179">
        <v>0</v>
      </c>
      <c r="K6836" s="179">
        <v>0</v>
      </c>
      <c r="L6836" s="179">
        <v>0</v>
      </c>
      <c r="M6836" s="179">
        <v>671085.1308645145</v>
      </c>
      <c r="N6836" s="179">
        <v>0</v>
      </c>
      <c r="O6836" s="179">
        <v>0</v>
      </c>
      <c r="P6836" s="179">
        <v>0</v>
      </c>
      <c r="Q6836" s="179">
        <v>0</v>
      </c>
      <c r="R6836" s="180">
        <v>0</v>
      </c>
      <c r="S6836" s="180">
        <v>0</v>
      </c>
      <c r="T6836" s="180">
        <v>0</v>
      </c>
    </row>
    <row r="6837" spans="2:20" x14ac:dyDescent="0.3">
      <c r="B6837" s="19">
        <v>6834</v>
      </c>
      <c r="C6837" s="179">
        <v>0</v>
      </c>
      <c r="D6837" s="179">
        <v>0</v>
      </c>
      <c r="E6837" s="179">
        <v>20404.845703675204</v>
      </c>
      <c r="F6837" s="179">
        <v>0</v>
      </c>
      <c r="G6837" s="179">
        <v>0</v>
      </c>
      <c r="H6837" s="179">
        <v>41996.868669378215</v>
      </c>
      <c r="I6837" s="179">
        <v>0</v>
      </c>
      <c r="J6837" s="179">
        <v>0</v>
      </c>
      <c r="K6837" s="179">
        <v>0</v>
      </c>
      <c r="L6837" s="179">
        <v>0</v>
      </c>
      <c r="M6837" s="179">
        <v>18782.453008119217</v>
      </c>
      <c r="N6837" s="179">
        <v>0</v>
      </c>
      <c r="O6837" s="179">
        <v>0</v>
      </c>
      <c r="P6837" s="179">
        <v>0</v>
      </c>
      <c r="Q6837" s="179">
        <v>0</v>
      </c>
      <c r="R6837" s="180">
        <v>0</v>
      </c>
      <c r="S6837" s="180">
        <v>0</v>
      </c>
      <c r="T6837" s="180">
        <v>0</v>
      </c>
    </row>
    <row r="6838" spans="2:20" x14ac:dyDescent="0.3">
      <c r="B6838" s="19">
        <v>6835</v>
      </c>
      <c r="C6838" s="179">
        <v>0</v>
      </c>
      <c r="D6838" s="179">
        <v>0</v>
      </c>
      <c r="E6838" s="179">
        <v>5426.8795508049388</v>
      </c>
      <c r="F6838" s="179">
        <v>0</v>
      </c>
      <c r="G6838" s="179">
        <v>0</v>
      </c>
      <c r="H6838" s="179">
        <v>48195.584134672878</v>
      </c>
      <c r="I6838" s="179">
        <v>0</v>
      </c>
      <c r="J6838" s="179">
        <v>0</v>
      </c>
      <c r="K6838" s="179">
        <v>0</v>
      </c>
      <c r="L6838" s="179">
        <v>0</v>
      </c>
      <c r="M6838" s="179">
        <v>80088.69454805569</v>
      </c>
      <c r="N6838" s="179">
        <v>0</v>
      </c>
      <c r="O6838" s="179">
        <v>0</v>
      </c>
      <c r="P6838" s="179">
        <v>0</v>
      </c>
      <c r="Q6838" s="179">
        <v>0</v>
      </c>
      <c r="R6838" s="180">
        <v>0</v>
      </c>
      <c r="S6838" s="180">
        <v>0</v>
      </c>
      <c r="T6838" s="180">
        <v>0</v>
      </c>
    </row>
    <row r="6839" spans="2:20" x14ac:dyDescent="0.3">
      <c r="B6839" s="19">
        <v>6836</v>
      </c>
      <c r="C6839" s="179">
        <v>0</v>
      </c>
      <c r="D6839" s="179">
        <v>0</v>
      </c>
      <c r="E6839" s="179">
        <v>151126.32685285748</v>
      </c>
      <c r="F6839" s="179">
        <v>0</v>
      </c>
      <c r="G6839" s="179">
        <v>0</v>
      </c>
      <c r="H6839" s="179">
        <v>8673.4226479067875</v>
      </c>
      <c r="I6839" s="179">
        <v>0</v>
      </c>
      <c r="J6839" s="179">
        <v>0</v>
      </c>
      <c r="K6839" s="179">
        <v>0</v>
      </c>
      <c r="L6839" s="179">
        <v>0</v>
      </c>
      <c r="M6839" s="179">
        <v>81244.469043147692</v>
      </c>
      <c r="N6839" s="179">
        <v>0</v>
      </c>
      <c r="O6839" s="179">
        <v>0</v>
      </c>
      <c r="P6839" s="179">
        <v>0</v>
      </c>
      <c r="Q6839" s="179">
        <v>0</v>
      </c>
      <c r="R6839" s="180">
        <v>0</v>
      </c>
      <c r="S6839" s="180">
        <v>0</v>
      </c>
      <c r="T6839" s="180">
        <v>0</v>
      </c>
    </row>
    <row r="6840" spans="2:20" x14ac:dyDescent="0.3">
      <c r="B6840" s="19">
        <v>6837</v>
      </c>
      <c r="C6840" s="179">
        <v>0</v>
      </c>
      <c r="D6840" s="179">
        <v>0</v>
      </c>
      <c r="E6840" s="179">
        <v>316190.97309506335</v>
      </c>
      <c r="F6840" s="179">
        <v>0</v>
      </c>
      <c r="G6840" s="179">
        <v>0</v>
      </c>
      <c r="H6840" s="179">
        <v>52465.360296102743</v>
      </c>
      <c r="I6840" s="179">
        <v>0</v>
      </c>
      <c r="J6840" s="179">
        <v>0</v>
      </c>
      <c r="K6840" s="179">
        <v>0</v>
      </c>
      <c r="L6840" s="179">
        <v>0</v>
      </c>
      <c r="M6840" s="179">
        <v>8046.4120994282921</v>
      </c>
      <c r="N6840" s="179">
        <v>0</v>
      </c>
      <c r="O6840" s="179">
        <v>0</v>
      </c>
      <c r="P6840" s="179">
        <v>0</v>
      </c>
      <c r="Q6840" s="179">
        <v>0</v>
      </c>
      <c r="R6840" s="180">
        <v>0</v>
      </c>
      <c r="S6840" s="180">
        <v>0</v>
      </c>
      <c r="T6840" s="180">
        <v>0</v>
      </c>
    </row>
    <row r="6841" spans="2:20" x14ac:dyDescent="0.3">
      <c r="B6841" s="19">
        <v>6838</v>
      </c>
      <c r="C6841" s="179">
        <v>0</v>
      </c>
      <c r="D6841" s="179">
        <v>0</v>
      </c>
      <c r="E6841" s="179">
        <v>82938.203659260224</v>
      </c>
      <c r="F6841" s="179">
        <v>0</v>
      </c>
      <c r="G6841" s="179">
        <v>0</v>
      </c>
      <c r="H6841" s="179">
        <v>15245.420675038793</v>
      </c>
      <c r="I6841" s="179">
        <v>0</v>
      </c>
      <c r="J6841" s="179">
        <v>0</v>
      </c>
      <c r="K6841" s="179">
        <v>0</v>
      </c>
      <c r="L6841" s="179">
        <v>0</v>
      </c>
      <c r="M6841" s="179">
        <v>33927.333667898762</v>
      </c>
      <c r="N6841" s="179">
        <v>0</v>
      </c>
      <c r="O6841" s="179">
        <v>0</v>
      </c>
      <c r="P6841" s="179">
        <v>0</v>
      </c>
      <c r="Q6841" s="179">
        <v>0</v>
      </c>
      <c r="R6841" s="180">
        <v>0</v>
      </c>
      <c r="S6841" s="180">
        <v>0</v>
      </c>
      <c r="T6841" s="180">
        <v>0</v>
      </c>
    </row>
    <row r="6842" spans="2:20" x14ac:dyDescent="0.3">
      <c r="B6842" s="19">
        <v>6839</v>
      </c>
      <c r="C6842" s="179">
        <v>0</v>
      </c>
      <c r="D6842" s="179">
        <v>0</v>
      </c>
      <c r="E6842" s="179">
        <v>94112.832076492981</v>
      </c>
      <c r="F6842" s="179">
        <v>0</v>
      </c>
      <c r="G6842" s="179">
        <v>0</v>
      </c>
      <c r="H6842" s="179">
        <v>39209.350476859101</v>
      </c>
      <c r="I6842" s="179">
        <v>0</v>
      </c>
      <c r="J6842" s="179">
        <v>0</v>
      </c>
      <c r="K6842" s="179">
        <v>0</v>
      </c>
      <c r="L6842" s="179">
        <v>0</v>
      </c>
      <c r="M6842" s="179">
        <v>214909.20375762973</v>
      </c>
      <c r="N6842" s="179">
        <v>0</v>
      </c>
      <c r="O6842" s="179">
        <v>0</v>
      </c>
      <c r="P6842" s="179">
        <v>0</v>
      </c>
      <c r="Q6842" s="179">
        <v>0</v>
      </c>
      <c r="R6842" s="180">
        <v>0</v>
      </c>
      <c r="S6842" s="180">
        <v>0</v>
      </c>
      <c r="T6842" s="180">
        <v>0</v>
      </c>
    </row>
    <row r="6843" spans="2:20" x14ac:dyDescent="0.3">
      <c r="B6843" s="19">
        <v>6840</v>
      </c>
      <c r="C6843" s="179">
        <v>0</v>
      </c>
      <c r="D6843" s="179">
        <v>0</v>
      </c>
      <c r="E6843" s="179">
        <v>1618283.1905178544</v>
      </c>
      <c r="F6843" s="179">
        <v>0</v>
      </c>
      <c r="G6843" s="179">
        <v>0</v>
      </c>
      <c r="H6843" s="179">
        <v>30243.601583213247</v>
      </c>
      <c r="I6843" s="179">
        <v>0</v>
      </c>
      <c r="J6843" s="179">
        <v>0</v>
      </c>
      <c r="K6843" s="179">
        <v>0</v>
      </c>
      <c r="L6843" s="179">
        <v>0</v>
      </c>
      <c r="M6843" s="179">
        <v>140693.81400334521</v>
      </c>
      <c r="N6843" s="179">
        <v>0</v>
      </c>
      <c r="O6843" s="179">
        <v>0</v>
      </c>
      <c r="P6843" s="179">
        <v>0</v>
      </c>
      <c r="Q6843" s="179">
        <v>0</v>
      </c>
      <c r="R6843" s="180">
        <v>0</v>
      </c>
      <c r="S6843" s="180">
        <v>0</v>
      </c>
      <c r="T6843" s="180">
        <v>0</v>
      </c>
    </row>
    <row r="6844" spans="2:20" x14ac:dyDescent="0.3">
      <c r="B6844" s="19">
        <v>6841</v>
      </c>
      <c r="C6844" s="179">
        <v>0</v>
      </c>
      <c r="D6844" s="179">
        <v>0</v>
      </c>
      <c r="E6844" s="179">
        <v>444807.34588466963</v>
      </c>
      <c r="F6844" s="179">
        <v>0</v>
      </c>
      <c r="G6844" s="179">
        <v>0</v>
      </c>
      <c r="H6844" s="179">
        <v>45710.215172546166</v>
      </c>
      <c r="I6844" s="179">
        <v>0</v>
      </c>
      <c r="J6844" s="179">
        <v>0</v>
      </c>
      <c r="K6844" s="179">
        <v>0</v>
      </c>
      <c r="L6844" s="179">
        <v>0</v>
      </c>
      <c r="M6844" s="179">
        <v>151217.91634427436</v>
      </c>
      <c r="N6844" s="179">
        <v>0</v>
      </c>
      <c r="O6844" s="179">
        <v>0</v>
      </c>
      <c r="P6844" s="179">
        <v>0</v>
      </c>
      <c r="Q6844" s="179">
        <v>0</v>
      </c>
      <c r="R6844" s="180">
        <v>0</v>
      </c>
      <c r="S6844" s="180">
        <v>0</v>
      </c>
      <c r="T6844" s="180">
        <v>0</v>
      </c>
    </row>
    <row r="6845" spans="2:20" x14ac:dyDescent="0.3">
      <c r="B6845" s="19">
        <v>6842</v>
      </c>
      <c r="C6845" s="179">
        <v>0</v>
      </c>
      <c r="D6845" s="179">
        <v>0</v>
      </c>
      <c r="E6845" s="179">
        <v>59486.420803432549</v>
      </c>
      <c r="F6845" s="179">
        <v>0</v>
      </c>
      <c r="G6845" s="179">
        <v>0</v>
      </c>
      <c r="H6845" s="179">
        <v>9310.2249328018588</v>
      </c>
      <c r="I6845" s="179">
        <v>0</v>
      </c>
      <c r="J6845" s="179">
        <v>0</v>
      </c>
      <c r="K6845" s="179">
        <v>0</v>
      </c>
      <c r="L6845" s="179">
        <v>0</v>
      </c>
      <c r="M6845" s="179">
        <v>34799.506453108625</v>
      </c>
      <c r="N6845" s="179">
        <v>0</v>
      </c>
      <c r="O6845" s="179">
        <v>0</v>
      </c>
      <c r="P6845" s="179">
        <v>0</v>
      </c>
      <c r="Q6845" s="179">
        <v>0</v>
      </c>
      <c r="R6845" s="180">
        <v>0</v>
      </c>
      <c r="S6845" s="180">
        <v>0</v>
      </c>
      <c r="T6845" s="180">
        <v>0</v>
      </c>
    </row>
    <row r="6846" spans="2:20" x14ac:dyDescent="0.3">
      <c r="B6846" s="19">
        <v>6843</v>
      </c>
      <c r="C6846" s="179">
        <v>0</v>
      </c>
      <c r="D6846" s="179">
        <v>0</v>
      </c>
      <c r="E6846" s="179">
        <v>905054.01565233327</v>
      </c>
      <c r="F6846" s="179">
        <v>0</v>
      </c>
      <c r="G6846" s="179">
        <v>0</v>
      </c>
      <c r="H6846" s="179">
        <v>35614.638130325533</v>
      </c>
      <c r="I6846" s="179">
        <v>0</v>
      </c>
      <c r="J6846" s="179">
        <v>0</v>
      </c>
      <c r="K6846" s="179">
        <v>0</v>
      </c>
      <c r="L6846" s="179">
        <v>0</v>
      </c>
      <c r="M6846" s="179">
        <v>852628.17547534883</v>
      </c>
      <c r="N6846" s="179">
        <v>0</v>
      </c>
      <c r="O6846" s="179">
        <v>0</v>
      </c>
      <c r="P6846" s="179">
        <v>0</v>
      </c>
      <c r="Q6846" s="179">
        <v>0</v>
      </c>
      <c r="R6846" s="180">
        <v>0</v>
      </c>
      <c r="S6846" s="180">
        <v>0</v>
      </c>
      <c r="T6846" s="180">
        <v>0</v>
      </c>
    </row>
    <row r="6847" spans="2:20" x14ac:dyDescent="0.3">
      <c r="B6847" s="19">
        <v>6844</v>
      </c>
      <c r="C6847" s="179">
        <v>0</v>
      </c>
      <c r="D6847" s="179">
        <v>0</v>
      </c>
      <c r="E6847" s="179">
        <v>170427.06840564229</v>
      </c>
      <c r="F6847" s="179">
        <v>0</v>
      </c>
      <c r="G6847" s="179">
        <v>0</v>
      </c>
      <c r="H6847" s="179">
        <v>35355.832189829904</v>
      </c>
      <c r="I6847" s="179">
        <v>0</v>
      </c>
      <c r="J6847" s="179">
        <v>0</v>
      </c>
      <c r="K6847" s="179">
        <v>0</v>
      </c>
      <c r="L6847" s="179">
        <v>0</v>
      </c>
      <c r="M6847" s="179">
        <v>97594.711334693697</v>
      </c>
      <c r="N6847" s="179">
        <v>0</v>
      </c>
      <c r="O6847" s="179">
        <v>0</v>
      </c>
      <c r="P6847" s="179">
        <v>0</v>
      </c>
      <c r="Q6847" s="179">
        <v>0</v>
      </c>
      <c r="R6847" s="180">
        <v>0</v>
      </c>
      <c r="S6847" s="180">
        <v>0</v>
      </c>
      <c r="T6847" s="180">
        <v>0</v>
      </c>
    </row>
    <row r="6848" spans="2:20" x14ac:dyDescent="0.3">
      <c r="B6848" s="19">
        <v>6845</v>
      </c>
      <c r="C6848" s="179">
        <v>0</v>
      </c>
      <c r="D6848" s="179">
        <v>0</v>
      </c>
      <c r="E6848" s="179">
        <v>221314.21108514318</v>
      </c>
      <c r="F6848" s="179">
        <v>0</v>
      </c>
      <c r="G6848" s="179">
        <v>0</v>
      </c>
      <c r="H6848" s="179">
        <v>13586.604575617845</v>
      </c>
      <c r="I6848" s="179">
        <v>0</v>
      </c>
      <c r="J6848" s="179">
        <v>0</v>
      </c>
      <c r="K6848" s="179">
        <v>0</v>
      </c>
      <c r="L6848" s="179">
        <v>0</v>
      </c>
      <c r="M6848" s="179">
        <v>1159720.5665922714</v>
      </c>
      <c r="N6848" s="179">
        <v>0</v>
      </c>
      <c r="O6848" s="179">
        <v>0</v>
      </c>
      <c r="P6848" s="179">
        <v>0</v>
      </c>
      <c r="Q6848" s="179">
        <v>0</v>
      </c>
      <c r="R6848" s="180">
        <v>0</v>
      </c>
      <c r="S6848" s="180">
        <v>0</v>
      </c>
      <c r="T6848" s="180">
        <v>0</v>
      </c>
    </row>
    <row r="6849" spans="2:20" x14ac:dyDescent="0.3">
      <c r="B6849" s="19">
        <v>6846</v>
      </c>
      <c r="C6849" s="179">
        <v>0</v>
      </c>
      <c r="D6849" s="179">
        <v>0</v>
      </c>
      <c r="E6849" s="179">
        <v>64166.725392557979</v>
      </c>
      <c r="F6849" s="179">
        <v>0</v>
      </c>
      <c r="G6849" s="179">
        <v>0</v>
      </c>
      <c r="H6849" s="179">
        <v>124587.75360779944</v>
      </c>
      <c r="I6849" s="179">
        <v>0</v>
      </c>
      <c r="J6849" s="179">
        <v>0</v>
      </c>
      <c r="K6849" s="179">
        <v>0</v>
      </c>
      <c r="L6849" s="179">
        <v>0</v>
      </c>
      <c r="M6849" s="179">
        <v>12825.140497293067</v>
      </c>
      <c r="N6849" s="179">
        <v>0</v>
      </c>
      <c r="O6849" s="179">
        <v>0</v>
      </c>
      <c r="P6849" s="179">
        <v>0</v>
      </c>
      <c r="Q6849" s="179">
        <v>0</v>
      </c>
      <c r="R6849" s="180">
        <v>0</v>
      </c>
      <c r="S6849" s="180">
        <v>0</v>
      </c>
      <c r="T6849" s="180">
        <v>0</v>
      </c>
    </row>
    <row r="6850" spans="2:20" x14ac:dyDescent="0.3">
      <c r="B6850" s="19">
        <v>6847</v>
      </c>
      <c r="C6850" s="179">
        <v>0</v>
      </c>
      <c r="D6850" s="179">
        <v>0</v>
      </c>
      <c r="E6850" s="179">
        <v>56344.830813731583</v>
      </c>
      <c r="F6850" s="179">
        <v>0</v>
      </c>
      <c r="G6850" s="179">
        <v>0</v>
      </c>
      <c r="H6850" s="179">
        <v>30738.546801367313</v>
      </c>
      <c r="I6850" s="179">
        <v>0</v>
      </c>
      <c r="J6850" s="179">
        <v>0</v>
      </c>
      <c r="K6850" s="179">
        <v>0</v>
      </c>
      <c r="L6850" s="179">
        <v>0</v>
      </c>
      <c r="M6850" s="179">
        <v>18163.379023571022</v>
      </c>
      <c r="N6850" s="179">
        <v>0</v>
      </c>
      <c r="O6850" s="179">
        <v>0</v>
      </c>
      <c r="P6850" s="179">
        <v>0</v>
      </c>
      <c r="Q6850" s="179">
        <v>0</v>
      </c>
      <c r="R6850" s="180">
        <v>0</v>
      </c>
      <c r="S6850" s="180">
        <v>0</v>
      </c>
      <c r="T6850" s="180">
        <v>0</v>
      </c>
    </row>
    <row r="6851" spans="2:20" x14ac:dyDescent="0.3">
      <c r="B6851" s="19">
        <v>6848</v>
      </c>
      <c r="C6851" s="179">
        <v>0</v>
      </c>
      <c r="D6851" s="179">
        <v>0</v>
      </c>
      <c r="E6851" s="179">
        <v>117567.15568302249</v>
      </c>
      <c r="F6851" s="179">
        <v>0</v>
      </c>
      <c r="G6851" s="179">
        <v>0</v>
      </c>
      <c r="H6851" s="179">
        <v>598732.00913498783</v>
      </c>
      <c r="I6851" s="179">
        <v>0</v>
      </c>
      <c r="J6851" s="179">
        <v>0</v>
      </c>
      <c r="K6851" s="179">
        <v>0</v>
      </c>
      <c r="L6851" s="179">
        <v>0</v>
      </c>
      <c r="M6851" s="179">
        <v>1489.511495242584</v>
      </c>
      <c r="N6851" s="179">
        <v>0</v>
      </c>
      <c r="O6851" s="179">
        <v>0</v>
      </c>
      <c r="P6851" s="179">
        <v>0</v>
      </c>
      <c r="Q6851" s="179">
        <v>0</v>
      </c>
      <c r="R6851" s="180">
        <v>0</v>
      </c>
      <c r="S6851" s="180">
        <v>0</v>
      </c>
      <c r="T6851" s="180">
        <v>0</v>
      </c>
    </row>
    <row r="6852" spans="2:20" x14ac:dyDescent="0.3">
      <c r="B6852" s="19">
        <v>6849</v>
      </c>
      <c r="C6852" s="179">
        <v>0</v>
      </c>
      <c r="D6852" s="179">
        <v>0</v>
      </c>
      <c r="E6852" s="179">
        <v>399902.8560593318</v>
      </c>
      <c r="F6852" s="179">
        <v>0</v>
      </c>
      <c r="G6852" s="179">
        <v>0</v>
      </c>
      <c r="H6852" s="179">
        <v>53171.535910267128</v>
      </c>
      <c r="I6852" s="179">
        <v>0</v>
      </c>
      <c r="J6852" s="179">
        <v>0</v>
      </c>
      <c r="K6852" s="179">
        <v>0</v>
      </c>
      <c r="L6852" s="179">
        <v>0</v>
      </c>
      <c r="M6852" s="179">
        <v>1786093.7017242981</v>
      </c>
      <c r="N6852" s="179">
        <v>0</v>
      </c>
      <c r="O6852" s="179">
        <v>0</v>
      </c>
      <c r="P6852" s="179">
        <v>0</v>
      </c>
      <c r="Q6852" s="179">
        <v>0</v>
      </c>
      <c r="R6852" s="180">
        <v>0</v>
      </c>
      <c r="S6852" s="180">
        <v>0</v>
      </c>
      <c r="T6852" s="180">
        <v>0</v>
      </c>
    </row>
    <row r="6853" spans="2:20" x14ac:dyDescent="0.3">
      <c r="B6853" s="19">
        <v>6850</v>
      </c>
      <c r="C6853" s="179">
        <v>0</v>
      </c>
      <c r="D6853" s="179">
        <v>0</v>
      </c>
      <c r="E6853" s="179">
        <v>2586.0475970643361</v>
      </c>
      <c r="F6853" s="179">
        <v>0</v>
      </c>
      <c r="G6853" s="179">
        <v>0</v>
      </c>
      <c r="H6853" s="179">
        <v>179712.55371307442</v>
      </c>
      <c r="I6853" s="179">
        <v>0</v>
      </c>
      <c r="J6853" s="179">
        <v>0</v>
      </c>
      <c r="K6853" s="179">
        <v>0</v>
      </c>
      <c r="L6853" s="179">
        <v>0</v>
      </c>
      <c r="M6853" s="179">
        <v>61545.509286146204</v>
      </c>
      <c r="N6853" s="179">
        <v>0</v>
      </c>
      <c r="O6853" s="179">
        <v>0</v>
      </c>
      <c r="P6853" s="179">
        <v>0</v>
      </c>
      <c r="Q6853" s="179">
        <v>0</v>
      </c>
      <c r="R6853" s="180">
        <v>0</v>
      </c>
      <c r="S6853" s="180">
        <v>0</v>
      </c>
      <c r="T6853" s="180">
        <v>0</v>
      </c>
    </row>
    <row r="6854" spans="2:20" x14ac:dyDescent="0.3">
      <c r="B6854" s="19">
        <v>6851</v>
      </c>
      <c r="C6854" s="179">
        <v>0</v>
      </c>
      <c r="D6854" s="179">
        <v>0</v>
      </c>
      <c r="E6854" s="179">
        <v>179758.82013112272</v>
      </c>
      <c r="F6854" s="179">
        <v>0</v>
      </c>
      <c r="G6854" s="179">
        <v>0</v>
      </c>
      <c r="H6854" s="179">
        <v>116851.85840976774</v>
      </c>
      <c r="I6854" s="179">
        <v>0</v>
      </c>
      <c r="J6854" s="179">
        <v>0</v>
      </c>
      <c r="K6854" s="179">
        <v>0</v>
      </c>
      <c r="L6854" s="179">
        <v>0</v>
      </c>
      <c r="M6854" s="179">
        <v>449544.99052403099</v>
      </c>
      <c r="N6854" s="179">
        <v>0</v>
      </c>
      <c r="O6854" s="179">
        <v>0</v>
      </c>
      <c r="P6854" s="179">
        <v>0</v>
      </c>
      <c r="Q6854" s="179">
        <v>0</v>
      </c>
      <c r="R6854" s="180">
        <v>0</v>
      </c>
      <c r="S6854" s="180">
        <v>0</v>
      </c>
      <c r="T6854" s="180">
        <v>0</v>
      </c>
    </row>
    <row r="6855" spans="2:20" x14ac:dyDescent="0.3">
      <c r="B6855" s="19">
        <v>6852</v>
      </c>
      <c r="C6855" s="179">
        <v>2</v>
      </c>
      <c r="D6855" s="179">
        <v>866252.0621383508</v>
      </c>
      <c r="E6855" s="179">
        <v>3680.3567804315899</v>
      </c>
      <c r="F6855" s="179">
        <v>0</v>
      </c>
      <c r="G6855" s="179">
        <v>0</v>
      </c>
      <c r="H6855" s="179">
        <v>122147.62782573498</v>
      </c>
      <c r="I6855" s="179">
        <v>0</v>
      </c>
      <c r="J6855" s="179">
        <v>166252.0621383508</v>
      </c>
      <c r="K6855" s="179">
        <v>0</v>
      </c>
      <c r="L6855" s="179">
        <v>0</v>
      </c>
      <c r="M6855" s="179">
        <v>24746.314881206385</v>
      </c>
      <c r="N6855" s="179">
        <v>0</v>
      </c>
      <c r="O6855" s="179">
        <v>266252.0621383508</v>
      </c>
      <c r="P6855" s="179">
        <v>0</v>
      </c>
      <c r="Q6855" s="179">
        <v>0</v>
      </c>
      <c r="R6855" s="180">
        <v>0</v>
      </c>
      <c r="S6855" s="180">
        <v>0</v>
      </c>
      <c r="T6855" s="180">
        <v>600000</v>
      </c>
    </row>
    <row r="6856" spans="2:20" x14ac:dyDescent="0.3">
      <c r="B6856" s="19">
        <v>6853</v>
      </c>
      <c r="C6856" s="179">
        <v>0</v>
      </c>
      <c r="D6856" s="179">
        <v>0</v>
      </c>
      <c r="E6856" s="179">
        <v>115552.78408101197</v>
      </c>
      <c r="F6856" s="179">
        <v>0</v>
      </c>
      <c r="G6856" s="179">
        <v>0</v>
      </c>
      <c r="H6856" s="179">
        <v>11454.016163072656</v>
      </c>
      <c r="I6856" s="179">
        <v>0</v>
      </c>
      <c r="J6856" s="179">
        <v>0</v>
      </c>
      <c r="K6856" s="179">
        <v>0</v>
      </c>
      <c r="L6856" s="179">
        <v>0</v>
      </c>
      <c r="M6856" s="179">
        <v>50244.906681777487</v>
      </c>
      <c r="N6856" s="179">
        <v>0</v>
      </c>
      <c r="O6856" s="179">
        <v>0</v>
      </c>
      <c r="P6856" s="179">
        <v>0</v>
      </c>
      <c r="Q6856" s="179">
        <v>0</v>
      </c>
      <c r="R6856" s="180">
        <v>0</v>
      </c>
      <c r="S6856" s="180">
        <v>0</v>
      </c>
      <c r="T6856" s="180">
        <v>0</v>
      </c>
    </row>
    <row r="6857" spans="2:20" x14ac:dyDescent="0.3">
      <c r="B6857" s="19">
        <v>6854</v>
      </c>
      <c r="C6857" s="179">
        <v>0</v>
      </c>
      <c r="D6857" s="179">
        <v>0</v>
      </c>
      <c r="E6857" s="179">
        <v>15473.34395194719</v>
      </c>
      <c r="F6857" s="179">
        <v>0</v>
      </c>
      <c r="G6857" s="179">
        <v>0</v>
      </c>
      <c r="H6857" s="179">
        <v>17472.440616186868</v>
      </c>
      <c r="I6857" s="179">
        <v>0</v>
      </c>
      <c r="J6857" s="179">
        <v>0</v>
      </c>
      <c r="K6857" s="179">
        <v>0</v>
      </c>
      <c r="L6857" s="179">
        <v>0</v>
      </c>
      <c r="M6857" s="179">
        <v>64308.656264146928</v>
      </c>
      <c r="N6857" s="179">
        <v>0</v>
      </c>
      <c r="O6857" s="179">
        <v>0</v>
      </c>
      <c r="P6857" s="179">
        <v>0</v>
      </c>
      <c r="Q6857" s="179">
        <v>0</v>
      </c>
      <c r="R6857" s="180">
        <v>0</v>
      </c>
      <c r="S6857" s="180">
        <v>0</v>
      </c>
      <c r="T6857" s="180">
        <v>0</v>
      </c>
    </row>
    <row r="6858" spans="2:20" x14ac:dyDescent="0.3">
      <c r="B6858" s="19">
        <v>6855</v>
      </c>
      <c r="C6858" s="179">
        <v>0</v>
      </c>
      <c r="D6858" s="179">
        <v>0</v>
      </c>
      <c r="E6858" s="179">
        <v>61708.899948071827</v>
      </c>
      <c r="F6858" s="179">
        <v>0</v>
      </c>
      <c r="G6858" s="179">
        <v>0</v>
      </c>
      <c r="H6858" s="179">
        <v>2694.5464754879181</v>
      </c>
      <c r="I6858" s="179">
        <v>0</v>
      </c>
      <c r="J6858" s="179">
        <v>0</v>
      </c>
      <c r="K6858" s="179">
        <v>0</v>
      </c>
      <c r="L6858" s="179">
        <v>0</v>
      </c>
      <c r="M6858" s="179">
        <v>21492.571985196184</v>
      </c>
      <c r="N6858" s="179">
        <v>0</v>
      </c>
      <c r="O6858" s="179">
        <v>0</v>
      </c>
      <c r="P6858" s="179">
        <v>0</v>
      </c>
      <c r="Q6858" s="179">
        <v>0</v>
      </c>
      <c r="R6858" s="180">
        <v>0</v>
      </c>
      <c r="S6858" s="180">
        <v>0</v>
      </c>
      <c r="T6858" s="180">
        <v>0</v>
      </c>
    </row>
    <row r="6859" spans="2:20" x14ac:dyDescent="0.3">
      <c r="B6859" s="19">
        <v>6856</v>
      </c>
      <c r="C6859" s="179">
        <v>1</v>
      </c>
      <c r="D6859" s="179">
        <v>180045.13673643835</v>
      </c>
      <c r="E6859" s="179">
        <v>231335.24624491009</v>
      </c>
      <c r="F6859" s="179">
        <v>0</v>
      </c>
      <c r="G6859" s="179">
        <v>0</v>
      </c>
      <c r="H6859" s="179">
        <v>785627.56334143644</v>
      </c>
      <c r="I6859" s="179">
        <v>0</v>
      </c>
      <c r="J6859" s="179">
        <v>0</v>
      </c>
      <c r="K6859" s="179">
        <v>0</v>
      </c>
      <c r="L6859" s="179">
        <v>0</v>
      </c>
      <c r="M6859" s="179">
        <v>239082.86251062431</v>
      </c>
      <c r="N6859" s="179">
        <v>0</v>
      </c>
      <c r="O6859" s="179">
        <v>0</v>
      </c>
      <c r="P6859" s="179">
        <v>0</v>
      </c>
      <c r="Q6859" s="179">
        <v>0</v>
      </c>
      <c r="R6859" s="180">
        <v>0</v>
      </c>
      <c r="S6859" s="180">
        <v>0</v>
      </c>
      <c r="T6859" s="180">
        <v>180045.13673643835</v>
      </c>
    </row>
    <row r="6860" spans="2:20" x14ac:dyDescent="0.3">
      <c r="B6860" s="19">
        <v>6857</v>
      </c>
      <c r="C6860" s="179">
        <v>0</v>
      </c>
      <c r="D6860" s="179">
        <v>0</v>
      </c>
      <c r="E6860" s="179">
        <v>1971826.3290288029</v>
      </c>
      <c r="F6860" s="179">
        <v>0</v>
      </c>
      <c r="G6860" s="179">
        <v>0</v>
      </c>
      <c r="H6860" s="179">
        <v>79037.444856896836</v>
      </c>
      <c r="I6860" s="179">
        <v>0</v>
      </c>
      <c r="J6860" s="179">
        <v>0</v>
      </c>
      <c r="K6860" s="179">
        <v>0</v>
      </c>
      <c r="L6860" s="179">
        <v>0</v>
      </c>
      <c r="M6860" s="179">
        <v>14743.398533109412</v>
      </c>
      <c r="N6860" s="179">
        <v>0</v>
      </c>
      <c r="O6860" s="179">
        <v>0</v>
      </c>
      <c r="P6860" s="179">
        <v>0</v>
      </c>
      <c r="Q6860" s="179">
        <v>0</v>
      </c>
      <c r="R6860" s="180">
        <v>0</v>
      </c>
      <c r="S6860" s="180">
        <v>0</v>
      </c>
      <c r="T6860" s="180">
        <v>0</v>
      </c>
    </row>
    <row r="6861" spans="2:20" x14ac:dyDescent="0.3">
      <c r="B6861" s="19">
        <v>6858</v>
      </c>
      <c r="C6861" s="179">
        <v>0</v>
      </c>
      <c r="D6861" s="179">
        <v>0</v>
      </c>
      <c r="E6861" s="179">
        <v>844209.86801652191</v>
      </c>
      <c r="F6861" s="179">
        <v>0</v>
      </c>
      <c r="G6861" s="179">
        <v>0</v>
      </c>
      <c r="H6861" s="179">
        <v>9109.3816803038608</v>
      </c>
      <c r="I6861" s="179">
        <v>0</v>
      </c>
      <c r="J6861" s="179">
        <v>0</v>
      </c>
      <c r="K6861" s="179">
        <v>0</v>
      </c>
      <c r="L6861" s="179">
        <v>0</v>
      </c>
      <c r="M6861" s="179">
        <v>64050.49194381362</v>
      </c>
      <c r="N6861" s="179">
        <v>0</v>
      </c>
      <c r="O6861" s="179">
        <v>0</v>
      </c>
      <c r="P6861" s="179">
        <v>0</v>
      </c>
      <c r="Q6861" s="179">
        <v>0</v>
      </c>
      <c r="R6861" s="180">
        <v>0</v>
      </c>
      <c r="S6861" s="180">
        <v>0</v>
      </c>
      <c r="T6861" s="180">
        <v>0</v>
      </c>
    </row>
    <row r="6862" spans="2:20" x14ac:dyDescent="0.3">
      <c r="B6862" s="19">
        <v>6859</v>
      </c>
      <c r="C6862" s="179">
        <v>0</v>
      </c>
      <c r="D6862" s="179">
        <v>0</v>
      </c>
      <c r="E6862" s="179">
        <v>252931.74670758069</v>
      </c>
      <c r="F6862" s="179">
        <v>0</v>
      </c>
      <c r="G6862" s="179">
        <v>0</v>
      </c>
      <c r="H6862" s="179">
        <v>451053.18720945058</v>
      </c>
      <c r="I6862" s="179">
        <v>0</v>
      </c>
      <c r="J6862" s="179">
        <v>0</v>
      </c>
      <c r="K6862" s="179">
        <v>0</v>
      </c>
      <c r="L6862" s="179">
        <v>0</v>
      </c>
      <c r="M6862" s="179">
        <v>442873.92854275118</v>
      </c>
      <c r="N6862" s="179">
        <v>0</v>
      </c>
      <c r="O6862" s="179">
        <v>0</v>
      </c>
      <c r="P6862" s="179">
        <v>0</v>
      </c>
      <c r="Q6862" s="179">
        <v>0</v>
      </c>
      <c r="R6862" s="180">
        <v>0</v>
      </c>
      <c r="S6862" s="180">
        <v>0</v>
      </c>
      <c r="T6862" s="180">
        <v>0</v>
      </c>
    </row>
    <row r="6863" spans="2:20" x14ac:dyDescent="0.3">
      <c r="B6863" s="19">
        <v>6860</v>
      </c>
      <c r="C6863" s="179">
        <v>0</v>
      </c>
      <c r="D6863" s="179">
        <v>0</v>
      </c>
      <c r="E6863" s="179">
        <v>4063.3969424069037</v>
      </c>
      <c r="F6863" s="179">
        <v>0</v>
      </c>
      <c r="G6863" s="179">
        <v>0</v>
      </c>
      <c r="H6863" s="179">
        <v>126282.69968785155</v>
      </c>
      <c r="I6863" s="179">
        <v>0</v>
      </c>
      <c r="J6863" s="179">
        <v>0</v>
      </c>
      <c r="K6863" s="179">
        <v>0</v>
      </c>
      <c r="L6863" s="179">
        <v>0</v>
      </c>
      <c r="M6863" s="179">
        <v>908950.42512022948</v>
      </c>
      <c r="N6863" s="179">
        <v>0</v>
      </c>
      <c r="O6863" s="179">
        <v>0</v>
      </c>
      <c r="P6863" s="179">
        <v>0</v>
      </c>
      <c r="Q6863" s="179">
        <v>0</v>
      </c>
      <c r="R6863" s="180">
        <v>0</v>
      </c>
      <c r="S6863" s="180">
        <v>0</v>
      </c>
      <c r="T6863" s="180">
        <v>0</v>
      </c>
    </row>
    <row r="6864" spans="2:20" x14ac:dyDescent="0.3">
      <c r="B6864" s="19">
        <v>6861</v>
      </c>
      <c r="C6864" s="179">
        <v>0</v>
      </c>
      <c r="D6864" s="179">
        <v>0</v>
      </c>
      <c r="E6864" s="179">
        <v>1208256.8185601782</v>
      </c>
      <c r="F6864" s="179">
        <v>0</v>
      </c>
      <c r="G6864" s="179">
        <v>0</v>
      </c>
      <c r="H6864" s="179">
        <v>17264.064138293132</v>
      </c>
      <c r="I6864" s="179">
        <v>0</v>
      </c>
      <c r="J6864" s="179">
        <v>0</v>
      </c>
      <c r="K6864" s="179">
        <v>0</v>
      </c>
      <c r="L6864" s="179">
        <v>0</v>
      </c>
      <c r="M6864" s="179">
        <v>322580.81409377698</v>
      </c>
      <c r="N6864" s="179">
        <v>0</v>
      </c>
      <c r="O6864" s="179">
        <v>0</v>
      </c>
      <c r="P6864" s="179">
        <v>0</v>
      </c>
      <c r="Q6864" s="179">
        <v>0</v>
      </c>
      <c r="R6864" s="180">
        <v>0</v>
      </c>
      <c r="S6864" s="180">
        <v>0</v>
      </c>
      <c r="T6864" s="180">
        <v>0</v>
      </c>
    </row>
    <row r="6865" spans="2:20" x14ac:dyDescent="0.3">
      <c r="B6865" s="19">
        <v>6862</v>
      </c>
      <c r="C6865" s="179">
        <v>0</v>
      </c>
      <c r="D6865" s="179">
        <v>0</v>
      </c>
      <c r="E6865" s="179">
        <v>266666.26610295183</v>
      </c>
      <c r="F6865" s="179">
        <v>0</v>
      </c>
      <c r="G6865" s="179">
        <v>0</v>
      </c>
      <c r="H6865" s="179">
        <v>1173749.9604341586</v>
      </c>
      <c r="I6865" s="179">
        <v>0</v>
      </c>
      <c r="J6865" s="179">
        <v>0</v>
      </c>
      <c r="K6865" s="179">
        <v>0</v>
      </c>
      <c r="L6865" s="179">
        <v>0</v>
      </c>
      <c r="M6865" s="179">
        <v>83795.483139585456</v>
      </c>
      <c r="N6865" s="179">
        <v>0</v>
      </c>
      <c r="O6865" s="179">
        <v>0</v>
      </c>
      <c r="P6865" s="179">
        <v>0</v>
      </c>
      <c r="Q6865" s="179">
        <v>0</v>
      </c>
      <c r="R6865" s="180">
        <v>0</v>
      </c>
      <c r="S6865" s="180">
        <v>0</v>
      </c>
      <c r="T6865" s="180">
        <v>0</v>
      </c>
    </row>
    <row r="6866" spans="2:20" x14ac:dyDescent="0.3">
      <c r="B6866" s="19">
        <v>6863</v>
      </c>
      <c r="C6866" s="179">
        <v>0</v>
      </c>
      <c r="D6866" s="179">
        <v>0</v>
      </c>
      <c r="E6866" s="179">
        <v>376924.70246180007</v>
      </c>
      <c r="F6866" s="179">
        <v>0</v>
      </c>
      <c r="G6866" s="179">
        <v>0</v>
      </c>
      <c r="H6866" s="179">
        <v>110426.26264128837</v>
      </c>
      <c r="I6866" s="179">
        <v>0</v>
      </c>
      <c r="J6866" s="179">
        <v>0</v>
      </c>
      <c r="K6866" s="179">
        <v>0</v>
      </c>
      <c r="L6866" s="179">
        <v>0</v>
      </c>
      <c r="M6866" s="179">
        <v>17244.264391214103</v>
      </c>
      <c r="N6866" s="179">
        <v>0</v>
      </c>
      <c r="O6866" s="179">
        <v>0</v>
      </c>
      <c r="P6866" s="179">
        <v>0</v>
      </c>
      <c r="Q6866" s="179">
        <v>0</v>
      </c>
      <c r="R6866" s="180">
        <v>0</v>
      </c>
      <c r="S6866" s="180">
        <v>0</v>
      </c>
      <c r="T6866" s="180">
        <v>0</v>
      </c>
    </row>
    <row r="6867" spans="2:20" x14ac:dyDescent="0.3">
      <c r="B6867" s="19">
        <v>6864</v>
      </c>
      <c r="C6867" s="179">
        <v>0</v>
      </c>
      <c r="D6867" s="179">
        <v>0</v>
      </c>
      <c r="E6867" s="179">
        <v>564569.12295121816</v>
      </c>
      <c r="F6867" s="179">
        <v>0</v>
      </c>
      <c r="G6867" s="179">
        <v>0</v>
      </c>
      <c r="H6867" s="179">
        <v>11659.728117784698</v>
      </c>
      <c r="I6867" s="179">
        <v>0</v>
      </c>
      <c r="J6867" s="179">
        <v>0</v>
      </c>
      <c r="K6867" s="179">
        <v>0</v>
      </c>
      <c r="L6867" s="179">
        <v>0</v>
      </c>
      <c r="M6867" s="179">
        <v>110383.77269140654</v>
      </c>
      <c r="N6867" s="179">
        <v>0</v>
      </c>
      <c r="O6867" s="179">
        <v>0</v>
      </c>
      <c r="P6867" s="179">
        <v>0</v>
      </c>
      <c r="Q6867" s="179">
        <v>0</v>
      </c>
      <c r="R6867" s="180">
        <v>0</v>
      </c>
      <c r="S6867" s="180">
        <v>0</v>
      </c>
      <c r="T6867" s="180">
        <v>0</v>
      </c>
    </row>
    <row r="6868" spans="2:20" x14ac:dyDescent="0.3">
      <c r="B6868" s="19">
        <v>6865</v>
      </c>
      <c r="C6868" s="179">
        <v>0</v>
      </c>
      <c r="D6868" s="179">
        <v>0</v>
      </c>
      <c r="E6868" s="179">
        <v>665531.84687972628</v>
      </c>
      <c r="F6868" s="179">
        <v>0</v>
      </c>
      <c r="G6868" s="179">
        <v>0</v>
      </c>
      <c r="H6868" s="179">
        <v>496194.31037507614</v>
      </c>
      <c r="I6868" s="179">
        <v>0</v>
      </c>
      <c r="J6868" s="179">
        <v>0</v>
      </c>
      <c r="K6868" s="179">
        <v>0</v>
      </c>
      <c r="L6868" s="179">
        <v>0</v>
      </c>
      <c r="M6868" s="179">
        <v>77573.22627691341</v>
      </c>
      <c r="N6868" s="179">
        <v>0</v>
      </c>
      <c r="O6868" s="179">
        <v>0</v>
      </c>
      <c r="P6868" s="179">
        <v>0</v>
      </c>
      <c r="Q6868" s="179">
        <v>0</v>
      </c>
      <c r="R6868" s="180">
        <v>0</v>
      </c>
      <c r="S6868" s="180">
        <v>0</v>
      </c>
      <c r="T6868" s="180">
        <v>0</v>
      </c>
    </row>
    <row r="6869" spans="2:20" x14ac:dyDescent="0.3">
      <c r="B6869" s="19">
        <v>6866</v>
      </c>
      <c r="C6869" s="179">
        <v>0</v>
      </c>
      <c r="D6869" s="179">
        <v>0</v>
      </c>
      <c r="E6869" s="179">
        <v>1027522.5723081989</v>
      </c>
      <c r="F6869" s="179">
        <v>0</v>
      </c>
      <c r="G6869" s="179">
        <v>0</v>
      </c>
      <c r="H6869" s="179">
        <v>19244.268054379296</v>
      </c>
      <c r="I6869" s="179">
        <v>0</v>
      </c>
      <c r="J6869" s="179">
        <v>0</v>
      </c>
      <c r="K6869" s="179">
        <v>0</v>
      </c>
      <c r="L6869" s="179">
        <v>0</v>
      </c>
      <c r="M6869" s="179">
        <v>39132.230211494825</v>
      </c>
      <c r="N6869" s="179">
        <v>0</v>
      </c>
      <c r="O6869" s="179">
        <v>0</v>
      </c>
      <c r="P6869" s="179">
        <v>0</v>
      </c>
      <c r="Q6869" s="179">
        <v>0</v>
      </c>
      <c r="R6869" s="180">
        <v>0</v>
      </c>
      <c r="S6869" s="180">
        <v>0</v>
      </c>
      <c r="T6869" s="180">
        <v>0</v>
      </c>
    </row>
    <row r="6870" spans="2:20" x14ac:dyDescent="0.3">
      <c r="B6870" s="19">
        <v>6867</v>
      </c>
      <c r="C6870" s="179">
        <v>0</v>
      </c>
      <c r="D6870" s="179">
        <v>0</v>
      </c>
      <c r="E6870" s="179">
        <v>86833.423240298216</v>
      </c>
      <c r="F6870" s="179">
        <v>0</v>
      </c>
      <c r="G6870" s="179">
        <v>0</v>
      </c>
      <c r="H6870" s="179">
        <v>57250.526158992281</v>
      </c>
      <c r="I6870" s="179">
        <v>0</v>
      </c>
      <c r="J6870" s="179">
        <v>0</v>
      </c>
      <c r="K6870" s="179">
        <v>0</v>
      </c>
      <c r="L6870" s="179">
        <v>0</v>
      </c>
      <c r="M6870" s="179">
        <v>120950.33914217661</v>
      </c>
      <c r="N6870" s="179">
        <v>0</v>
      </c>
      <c r="O6870" s="179">
        <v>0</v>
      </c>
      <c r="P6870" s="179">
        <v>0</v>
      </c>
      <c r="Q6870" s="179">
        <v>0</v>
      </c>
      <c r="R6870" s="180">
        <v>0</v>
      </c>
      <c r="S6870" s="180">
        <v>0</v>
      </c>
      <c r="T6870" s="180">
        <v>0</v>
      </c>
    </row>
    <row r="6871" spans="2:20" x14ac:dyDescent="0.3">
      <c r="B6871" s="19">
        <v>6868</v>
      </c>
      <c r="C6871" s="179">
        <v>0</v>
      </c>
      <c r="D6871" s="179">
        <v>0</v>
      </c>
      <c r="E6871" s="179">
        <v>211972.02990840509</v>
      </c>
      <c r="F6871" s="179">
        <v>0</v>
      </c>
      <c r="G6871" s="179">
        <v>0</v>
      </c>
      <c r="H6871" s="179">
        <v>1489.511495242584</v>
      </c>
      <c r="I6871" s="179">
        <v>0</v>
      </c>
      <c r="J6871" s="179">
        <v>0</v>
      </c>
      <c r="K6871" s="179">
        <v>0</v>
      </c>
      <c r="L6871" s="179">
        <v>0</v>
      </c>
      <c r="M6871" s="179">
        <v>11588.109970995818</v>
      </c>
      <c r="N6871" s="179">
        <v>0</v>
      </c>
      <c r="O6871" s="179">
        <v>0</v>
      </c>
      <c r="P6871" s="179">
        <v>0</v>
      </c>
      <c r="Q6871" s="179">
        <v>0</v>
      </c>
      <c r="R6871" s="180">
        <v>0</v>
      </c>
      <c r="S6871" s="180">
        <v>0</v>
      </c>
      <c r="T6871" s="180">
        <v>0</v>
      </c>
    </row>
    <row r="6872" spans="2:20" x14ac:dyDescent="0.3">
      <c r="B6872" s="19">
        <v>6869</v>
      </c>
      <c r="C6872" s="179">
        <v>0</v>
      </c>
      <c r="D6872" s="179">
        <v>0</v>
      </c>
      <c r="E6872" s="179">
        <v>475062.83932615287</v>
      </c>
      <c r="F6872" s="179">
        <v>0</v>
      </c>
      <c r="G6872" s="179">
        <v>0</v>
      </c>
      <c r="H6872" s="179">
        <v>19357.831440668786</v>
      </c>
      <c r="I6872" s="179">
        <v>0</v>
      </c>
      <c r="J6872" s="179">
        <v>0</v>
      </c>
      <c r="K6872" s="179">
        <v>0</v>
      </c>
      <c r="L6872" s="179">
        <v>0</v>
      </c>
      <c r="M6872" s="179">
        <v>75637.604822104797</v>
      </c>
      <c r="N6872" s="179">
        <v>0</v>
      </c>
      <c r="O6872" s="179">
        <v>0</v>
      </c>
      <c r="P6872" s="179">
        <v>0</v>
      </c>
      <c r="Q6872" s="179">
        <v>0</v>
      </c>
      <c r="R6872" s="180">
        <v>0</v>
      </c>
      <c r="S6872" s="180">
        <v>0</v>
      </c>
      <c r="T6872" s="180">
        <v>0</v>
      </c>
    </row>
    <row r="6873" spans="2:20" x14ac:dyDescent="0.3">
      <c r="B6873" s="19">
        <v>6870</v>
      </c>
      <c r="C6873" s="179">
        <v>0</v>
      </c>
      <c r="D6873" s="179">
        <v>0</v>
      </c>
      <c r="E6873" s="179">
        <v>3849.3521078398767</v>
      </c>
      <c r="F6873" s="179">
        <v>0</v>
      </c>
      <c r="G6873" s="179">
        <v>0</v>
      </c>
      <c r="H6873" s="179">
        <v>491696.89608989755</v>
      </c>
      <c r="I6873" s="179">
        <v>0</v>
      </c>
      <c r="J6873" s="179">
        <v>0</v>
      </c>
      <c r="K6873" s="179">
        <v>0</v>
      </c>
      <c r="L6873" s="179">
        <v>0</v>
      </c>
      <c r="M6873" s="179">
        <v>251791.65513917219</v>
      </c>
      <c r="N6873" s="179">
        <v>0</v>
      </c>
      <c r="O6873" s="179">
        <v>0</v>
      </c>
      <c r="P6873" s="179">
        <v>0</v>
      </c>
      <c r="Q6873" s="179">
        <v>0</v>
      </c>
      <c r="R6873" s="180">
        <v>0</v>
      </c>
      <c r="S6873" s="180">
        <v>0</v>
      </c>
      <c r="T6873" s="180">
        <v>0</v>
      </c>
    </row>
    <row r="6874" spans="2:20" x14ac:dyDescent="0.3">
      <c r="B6874" s="19">
        <v>6871</v>
      </c>
      <c r="C6874" s="179">
        <v>0</v>
      </c>
      <c r="D6874" s="179">
        <v>0</v>
      </c>
      <c r="E6874" s="179">
        <v>35882.923397595885</v>
      </c>
      <c r="F6874" s="179">
        <v>0</v>
      </c>
      <c r="G6874" s="179">
        <v>0</v>
      </c>
      <c r="H6874" s="179">
        <v>10248.432219410441</v>
      </c>
      <c r="I6874" s="179">
        <v>0</v>
      </c>
      <c r="J6874" s="179">
        <v>0</v>
      </c>
      <c r="K6874" s="179">
        <v>0</v>
      </c>
      <c r="L6874" s="179">
        <v>0</v>
      </c>
      <c r="M6874" s="179">
        <v>131337.40602453562</v>
      </c>
      <c r="N6874" s="179">
        <v>0</v>
      </c>
      <c r="O6874" s="179">
        <v>0</v>
      </c>
      <c r="P6874" s="179">
        <v>0</v>
      </c>
      <c r="Q6874" s="179">
        <v>0</v>
      </c>
      <c r="R6874" s="180">
        <v>0</v>
      </c>
      <c r="S6874" s="180">
        <v>0</v>
      </c>
      <c r="T6874" s="180">
        <v>0</v>
      </c>
    </row>
    <row r="6875" spans="2:20" x14ac:dyDescent="0.3">
      <c r="B6875" s="19">
        <v>6872</v>
      </c>
      <c r="C6875" s="179">
        <v>0</v>
      </c>
      <c r="D6875" s="179">
        <v>0</v>
      </c>
      <c r="E6875" s="179">
        <v>23721.452161594447</v>
      </c>
      <c r="F6875" s="179">
        <v>0</v>
      </c>
      <c r="G6875" s="179">
        <v>0</v>
      </c>
      <c r="H6875" s="179">
        <v>11821.133115668472</v>
      </c>
      <c r="I6875" s="179">
        <v>0</v>
      </c>
      <c r="J6875" s="179">
        <v>0</v>
      </c>
      <c r="K6875" s="179">
        <v>0</v>
      </c>
      <c r="L6875" s="179">
        <v>0</v>
      </c>
      <c r="M6875" s="179">
        <v>31317.878900730535</v>
      </c>
      <c r="N6875" s="179">
        <v>0</v>
      </c>
      <c r="O6875" s="179">
        <v>0</v>
      </c>
      <c r="P6875" s="179">
        <v>0</v>
      </c>
      <c r="Q6875" s="179">
        <v>0</v>
      </c>
      <c r="R6875" s="180">
        <v>0</v>
      </c>
      <c r="S6875" s="180">
        <v>0</v>
      </c>
      <c r="T6875" s="180">
        <v>0</v>
      </c>
    </row>
    <row r="6876" spans="2:20" x14ac:dyDescent="0.3">
      <c r="B6876" s="19">
        <v>6873</v>
      </c>
      <c r="C6876" s="179">
        <v>0</v>
      </c>
      <c r="D6876" s="179">
        <v>0</v>
      </c>
      <c r="E6876" s="179">
        <v>243184.81910359359</v>
      </c>
      <c r="F6876" s="179">
        <v>0</v>
      </c>
      <c r="G6876" s="179">
        <v>0</v>
      </c>
      <c r="H6876" s="179">
        <v>6330.0432102900386</v>
      </c>
      <c r="I6876" s="179">
        <v>0</v>
      </c>
      <c r="J6876" s="179">
        <v>0</v>
      </c>
      <c r="K6876" s="179">
        <v>0</v>
      </c>
      <c r="L6876" s="179">
        <v>0</v>
      </c>
      <c r="M6876" s="179">
        <v>1170912.4572991638</v>
      </c>
      <c r="N6876" s="179">
        <v>0</v>
      </c>
      <c r="O6876" s="179">
        <v>0</v>
      </c>
      <c r="P6876" s="179">
        <v>0</v>
      </c>
      <c r="Q6876" s="179">
        <v>0</v>
      </c>
      <c r="R6876" s="180">
        <v>0</v>
      </c>
      <c r="S6876" s="180">
        <v>0</v>
      </c>
      <c r="T6876" s="180">
        <v>0</v>
      </c>
    </row>
    <row r="6877" spans="2:20" x14ac:dyDescent="0.3">
      <c r="B6877" s="19">
        <v>6874</v>
      </c>
      <c r="C6877" s="179">
        <v>0</v>
      </c>
      <c r="D6877" s="179">
        <v>0</v>
      </c>
      <c r="E6877" s="179">
        <v>76666.897055992464</v>
      </c>
      <c r="F6877" s="179">
        <v>0</v>
      </c>
      <c r="G6877" s="179">
        <v>0</v>
      </c>
      <c r="H6877" s="179">
        <v>24700.050926826341</v>
      </c>
      <c r="I6877" s="179">
        <v>0</v>
      </c>
      <c r="J6877" s="179">
        <v>0</v>
      </c>
      <c r="K6877" s="179">
        <v>0</v>
      </c>
      <c r="L6877" s="179">
        <v>0</v>
      </c>
      <c r="M6877" s="179">
        <v>78287.354014513112</v>
      </c>
      <c r="N6877" s="179">
        <v>0</v>
      </c>
      <c r="O6877" s="179">
        <v>0</v>
      </c>
      <c r="P6877" s="179">
        <v>0</v>
      </c>
      <c r="Q6877" s="179">
        <v>0</v>
      </c>
      <c r="R6877" s="180">
        <v>0</v>
      </c>
      <c r="S6877" s="180">
        <v>0</v>
      </c>
      <c r="T6877" s="180">
        <v>0</v>
      </c>
    </row>
    <row r="6878" spans="2:20" x14ac:dyDescent="0.3">
      <c r="B6878" s="19">
        <v>6875</v>
      </c>
      <c r="C6878" s="179">
        <v>1</v>
      </c>
      <c r="D6878" s="179">
        <v>30088.870667428953</v>
      </c>
      <c r="E6878" s="179">
        <v>23220.627981044261</v>
      </c>
      <c r="F6878" s="179">
        <v>0</v>
      </c>
      <c r="G6878" s="179">
        <v>0</v>
      </c>
      <c r="H6878" s="179">
        <v>224943.30105551021</v>
      </c>
      <c r="I6878" s="179">
        <v>0</v>
      </c>
      <c r="J6878" s="179">
        <v>0</v>
      </c>
      <c r="K6878" s="179">
        <v>0</v>
      </c>
      <c r="L6878" s="179">
        <v>0</v>
      </c>
      <c r="M6878" s="179">
        <v>26851.604166977671</v>
      </c>
      <c r="N6878" s="179">
        <v>0</v>
      </c>
      <c r="O6878" s="179">
        <v>0</v>
      </c>
      <c r="P6878" s="179">
        <v>0</v>
      </c>
      <c r="Q6878" s="179">
        <v>0</v>
      </c>
      <c r="R6878" s="180">
        <v>0</v>
      </c>
      <c r="S6878" s="180">
        <v>0</v>
      </c>
      <c r="T6878" s="180">
        <v>30088.870667428953</v>
      </c>
    </row>
    <row r="6879" spans="2:20" x14ac:dyDescent="0.3">
      <c r="B6879" s="19">
        <v>6876</v>
      </c>
      <c r="C6879" s="179">
        <v>0</v>
      </c>
      <c r="D6879" s="179">
        <v>0</v>
      </c>
      <c r="E6879" s="179">
        <v>59440.302649700381</v>
      </c>
      <c r="F6879" s="179">
        <v>0</v>
      </c>
      <c r="G6879" s="179">
        <v>0</v>
      </c>
      <c r="H6879" s="179">
        <v>389069.42057320086</v>
      </c>
      <c r="I6879" s="179">
        <v>0</v>
      </c>
      <c r="J6879" s="179">
        <v>0</v>
      </c>
      <c r="K6879" s="179">
        <v>0</v>
      </c>
      <c r="L6879" s="179">
        <v>0</v>
      </c>
      <c r="M6879" s="179">
        <v>136603.41069391384</v>
      </c>
      <c r="N6879" s="179">
        <v>0</v>
      </c>
      <c r="O6879" s="179">
        <v>0</v>
      </c>
      <c r="P6879" s="179">
        <v>0</v>
      </c>
      <c r="Q6879" s="179">
        <v>0</v>
      </c>
      <c r="R6879" s="180">
        <v>0</v>
      </c>
      <c r="S6879" s="180">
        <v>0</v>
      </c>
      <c r="T6879" s="180">
        <v>0</v>
      </c>
    </row>
    <row r="6880" spans="2:20" x14ac:dyDescent="0.3">
      <c r="B6880" s="19">
        <v>6877</v>
      </c>
      <c r="C6880" s="179">
        <v>0</v>
      </c>
      <c r="D6880" s="179">
        <v>0</v>
      </c>
      <c r="E6880" s="179">
        <v>65151.54312151207</v>
      </c>
      <c r="F6880" s="179">
        <v>0</v>
      </c>
      <c r="G6880" s="179">
        <v>0</v>
      </c>
      <c r="H6880" s="179">
        <v>22929.873449704344</v>
      </c>
      <c r="I6880" s="179">
        <v>0</v>
      </c>
      <c r="J6880" s="179">
        <v>0</v>
      </c>
      <c r="K6880" s="179">
        <v>0</v>
      </c>
      <c r="L6880" s="179">
        <v>0</v>
      </c>
      <c r="M6880" s="179">
        <v>65303.682813512154</v>
      </c>
      <c r="N6880" s="179">
        <v>0</v>
      </c>
      <c r="O6880" s="179">
        <v>0</v>
      </c>
      <c r="P6880" s="179">
        <v>0</v>
      </c>
      <c r="Q6880" s="179">
        <v>0</v>
      </c>
      <c r="R6880" s="180">
        <v>0</v>
      </c>
      <c r="S6880" s="180">
        <v>0</v>
      </c>
      <c r="T6880" s="180">
        <v>0</v>
      </c>
    </row>
    <row r="6881" spans="2:20" x14ac:dyDescent="0.3">
      <c r="B6881" s="19">
        <v>6878</v>
      </c>
      <c r="C6881" s="179">
        <v>0</v>
      </c>
      <c r="D6881" s="179">
        <v>0</v>
      </c>
      <c r="E6881" s="179">
        <v>130153.29775603559</v>
      </c>
      <c r="F6881" s="179">
        <v>0</v>
      </c>
      <c r="G6881" s="179">
        <v>0</v>
      </c>
      <c r="H6881" s="179">
        <v>23602.954687480495</v>
      </c>
      <c r="I6881" s="179">
        <v>0</v>
      </c>
      <c r="J6881" s="179">
        <v>0</v>
      </c>
      <c r="K6881" s="179">
        <v>0</v>
      </c>
      <c r="L6881" s="179">
        <v>0</v>
      </c>
      <c r="M6881" s="179">
        <v>181518.43865364787</v>
      </c>
      <c r="N6881" s="179">
        <v>0</v>
      </c>
      <c r="O6881" s="179">
        <v>0</v>
      </c>
      <c r="P6881" s="179">
        <v>0</v>
      </c>
      <c r="Q6881" s="179">
        <v>0</v>
      </c>
      <c r="R6881" s="180">
        <v>0</v>
      </c>
      <c r="S6881" s="180">
        <v>0</v>
      </c>
      <c r="T6881" s="180">
        <v>0</v>
      </c>
    </row>
    <row r="6882" spans="2:20" x14ac:dyDescent="0.3">
      <c r="B6882" s="19">
        <v>6879</v>
      </c>
      <c r="C6882" s="179">
        <v>0</v>
      </c>
      <c r="D6882" s="179">
        <v>0</v>
      </c>
      <c r="E6882" s="179">
        <v>44456.60015641171</v>
      </c>
      <c r="F6882" s="179">
        <v>0</v>
      </c>
      <c r="G6882" s="179">
        <v>0</v>
      </c>
      <c r="H6882" s="179">
        <v>6753.3368271917152</v>
      </c>
      <c r="I6882" s="179">
        <v>0</v>
      </c>
      <c r="J6882" s="179">
        <v>0</v>
      </c>
      <c r="K6882" s="179">
        <v>0</v>
      </c>
      <c r="L6882" s="179">
        <v>0</v>
      </c>
      <c r="M6882" s="179">
        <v>202692.6084069846</v>
      </c>
      <c r="N6882" s="179">
        <v>0</v>
      </c>
      <c r="O6882" s="179">
        <v>0</v>
      </c>
      <c r="P6882" s="179">
        <v>0</v>
      </c>
      <c r="Q6882" s="179">
        <v>0</v>
      </c>
      <c r="R6882" s="180">
        <v>0</v>
      </c>
      <c r="S6882" s="180">
        <v>0</v>
      </c>
      <c r="T6882" s="180">
        <v>0</v>
      </c>
    </row>
    <row r="6883" spans="2:20" x14ac:dyDescent="0.3">
      <c r="B6883" s="19">
        <v>6880</v>
      </c>
      <c r="C6883" s="179">
        <v>0</v>
      </c>
      <c r="D6883" s="179">
        <v>0</v>
      </c>
      <c r="E6883" s="179">
        <v>1610837.8120506685</v>
      </c>
      <c r="F6883" s="179">
        <v>0</v>
      </c>
      <c r="G6883" s="179">
        <v>0</v>
      </c>
      <c r="H6883" s="179">
        <v>468703.26328963734</v>
      </c>
      <c r="I6883" s="179">
        <v>0</v>
      </c>
      <c r="J6883" s="179">
        <v>0</v>
      </c>
      <c r="K6883" s="179">
        <v>17076.284393808804</v>
      </c>
      <c r="L6883" s="179">
        <v>1</v>
      </c>
      <c r="M6883" s="179">
        <v>126534.44701776248</v>
      </c>
      <c r="N6883" s="179">
        <v>0</v>
      </c>
      <c r="O6883" s="179">
        <v>0</v>
      </c>
      <c r="P6883" s="179">
        <v>0</v>
      </c>
      <c r="Q6883" s="179">
        <v>0</v>
      </c>
      <c r="R6883" s="180">
        <v>0</v>
      </c>
      <c r="S6883" s="180">
        <v>17076.284393808804</v>
      </c>
      <c r="T6883" s="180">
        <v>0</v>
      </c>
    </row>
    <row r="6884" spans="2:20" x14ac:dyDescent="0.3">
      <c r="B6884" s="19">
        <v>6881</v>
      </c>
      <c r="C6884" s="179">
        <v>0</v>
      </c>
      <c r="D6884" s="179">
        <v>0</v>
      </c>
      <c r="E6884" s="179">
        <v>637938.44254504819</v>
      </c>
      <c r="F6884" s="179">
        <v>0</v>
      </c>
      <c r="G6884" s="179">
        <v>0</v>
      </c>
      <c r="H6884" s="179">
        <v>290828.83525640401</v>
      </c>
      <c r="I6884" s="179">
        <v>0</v>
      </c>
      <c r="J6884" s="179">
        <v>0</v>
      </c>
      <c r="K6884" s="179">
        <v>0</v>
      </c>
      <c r="L6884" s="179">
        <v>0</v>
      </c>
      <c r="M6884" s="179">
        <v>70459.153535219739</v>
      </c>
      <c r="N6884" s="179">
        <v>0</v>
      </c>
      <c r="O6884" s="179">
        <v>0</v>
      </c>
      <c r="P6884" s="179">
        <v>0</v>
      </c>
      <c r="Q6884" s="179">
        <v>0</v>
      </c>
      <c r="R6884" s="180">
        <v>0</v>
      </c>
      <c r="S6884" s="180">
        <v>0</v>
      </c>
      <c r="T6884" s="180">
        <v>0</v>
      </c>
    </row>
    <row r="6885" spans="2:20" x14ac:dyDescent="0.3">
      <c r="B6885" s="19">
        <v>6882</v>
      </c>
      <c r="C6885" s="179">
        <v>0</v>
      </c>
      <c r="D6885" s="179">
        <v>0</v>
      </c>
      <c r="E6885" s="179">
        <v>123614.49068566538</v>
      </c>
      <c r="F6885" s="179">
        <v>0</v>
      </c>
      <c r="G6885" s="179">
        <v>0</v>
      </c>
      <c r="H6885" s="179">
        <v>17821.701492127217</v>
      </c>
      <c r="I6885" s="179">
        <v>0</v>
      </c>
      <c r="J6885" s="179">
        <v>0</v>
      </c>
      <c r="K6885" s="179">
        <v>0</v>
      </c>
      <c r="L6885" s="179">
        <v>0</v>
      </c>
      <c r="M6885" s="179">
        <v>19992.505572295122</v>
      </c>
      <c r="N6885" s="179">
        <v>0</v>
      </c>
      <c r="O6885" s="179">
        <v>0</v>
      </c>
      <c r="P6885" s="179">
        <v>0</v>
      </c>
      <c r="Q6885" s="179">
        <v>0</v>
      </c>
      <c r="R6885" s="180">
        <v>0</v>
      </c>
      <c r="S6885" s="180">
        <v>0</v>
      </c>
      <c r="T6885" s="180">
        <v>0</v>
      </c>
    </row>
    <row r="6886" spans="2:20" x14ac:dyDescent="0.3">
      <c r="B6886" s="19">
        <v>6883</v>
      </c>
      <c r="C6886" s="179">
        <v>0</v>
      </c>
      <c r="D6886" s="179">
        <v>0</v>
      </c>
      <c r="E6886" s="179">
        <v>177348.53413799393</v>
      </c>
      <c r="F6886" s="179">
        <v>0</v>
      </c>
      <c r="G6886" s="179">
        <v>0</v>
      </c>
      <c r="H6886" s="179">
        <v>9756.5122960002409</v>
      </c>
      <c r="I6886" s="179">
        <v>0</v>
      </c>
      <c r="J6886" s="179">
        <v>0</v>
      </c>
      <c r="K6886" s="179">
        <v>0</v>
      </c>
      <c r="L6886" s="179">
        <v>0</v>
      </c>
      <c r="M6886" s="179">
        <v>26839.515621343817</v>
      </c>
      <c r="N6886" s="179">
        <v>0</v>
      </c>
      <c r="O6886" s="179">
        <v>0</v>
      </c>
      <c r="P6886" s="179">
        <v>0</v>
      </c>
      <c r="Q6886" s="179">
        <v>0</v>
      </c>
      <c r="R6886" s="180">
        <v>0</v>
      </c>
      <c r="S6886" s="180">
        <v>0</v>
      </c>
      <c r="T6886" s="180">
        <v>0</v>
      </c>
    </row>
    <row r="6887" spans="2:20" x14ac:dyDescent="0.3">
      <c r="B6887" s="19">
        <v>6884</v>
      </c>
      <c r="C6887" s="179">
        <v>0</v>
      </c>
      <c r="D6887" s="179">
        <v>0</v>
      </c>
      <c r="E6887" s="179">
        <v>534391.30276815023</v>
      </c>
      <c r="F6887" s="179">
        <v>0</v>
      </c>
      <c r="G6887" s="179">
        <v>0</v>
      </c>
      <c r="H6887" s="179">
        <v>86979.328779408796</v>
      </c>
      <c r="I6887" s="179">
        <v>0</v>
      </c>
      <c r="J6887" s="179">
        <v>0</v>
      </c>
      <c r="K6887" s="179">
        <v>0</v>
      </c>
      <c r="L6887" s="179">
        <v>0</v>
      </c>
      <c r="M6887" s="179">
        <v>48925.823977560693</v>
      </c>
      <c r="N6887" s="179">
        <v>0</v>
      </c>
      <c r="O6887" s="179">
        <v>0</v>
      </c>
      <c r="P6887" s="179">
        <v>0</v>
      </c>
      <c r="Q6887" s="179">
        <v>0</v>
      </c>
      <c r="R6887" s="180">
        <v>0</v>
      </c>
      <c r="S6887" s="180">
        <v>0</v>
      </c>
      <c r="T6887" s="180">
        <v>0</v>
      </c>
    </row>
    <row r="6888" spans="2:20" x14ac:dyDescent="0.3">
      <c r="B6888" s="19">
        <v>6885</v>
      </c>
      <c r="C6888" s="179">
        <v>0</v>
      </c>
      <c r="D6888" s="179">
        <v>0</v>
      </c>
      <c r="E6888" s="179">
        <v>7268.6919136397419</v>
      </c>
      <c r="F6888" s="179">
        <v>0</v>
      </c>
      <c r="G6888" s="179">
        <v>0</v>
      </c>
      <c r="H6888" s="179">
        <v>81065.496787365526</v>
      </c>
      <c r="I6888" s="179">
        <v>0</v>
      </c>
      <c r="J6888" s="179">
        <v>0</v>
      </c>
      <c r="K6888" s="179">
        <v>0</v>
      </c>
      <c r="L6888" s="179">
        <v>0</v>
      </c>
      <c r="M6888" s="179">
        <v>236836.90665261316</v>
      </c>
      <c r="N6888" s="179">
        <v>0</v>
      </c>
      <c r="O6888" s="179">
        <v>0</v>
      </c>
      <c r="P6888" s="179">
        <v>0</v>
      </c>
      <c r="Q6888" s="179">
        <v>0</v>
      </c>
      <c r="R6888" s="180">
        <v>0</v>
      </c>
      <c r="S6888" s="180">
        <v>0</v>
      </c>
      <c r="T6888" s="180">
        <v>0</v>
      </c>
    </row>
    <row r="6889" spans="2:20" x14ac:dyDescent="0.3">
      <c r="B6889" s="19">
        <v>6886</v>
      </c>
      <c r="C6889" s="179">
        <v>0</v>
      </c>
      <c r="D6889" s="179">
        <v>0</v>
      </c>
      <c r="E6889" s="179">
        <v>56300.551208073754</v>
      </c>
      <c r="F6889" s="179">
        <v>0</v>
      </c>
      <c r="G6889" s="179">
        <v>0</v>
      </c>
      <c r="H6889" s="179">
        <v>239586.54837262654</v>
      </c>
      <c r="I6889" s="179">
        <v>0</v>
      </c>
      <c r="J6889" s="179">
        <v>0</v>
      </c>
      <c r="K6889" s="179">
        <v>0</v>
      </c>
      <c r="L6889" s="179">
        <v>0</v>
      </c>
      <c r="M6889" s="179">
        <v>1835189.5403039819</v>
      </c>
      <c r="N6889" s="179">
        <v>0</v>
      </c>
      <c r="O6889" s="179">
        <v>0</v>
      </c>
      <c r="P6889" s="179">
        <v>0</v>
      </c>
      <c r="Q6889" s="179">
        <v>0</v>
      </c>
      <c r="R6889" s="180">
        <v>0</v>
      </c>
      <c r="S6889" s="180">
        <v>0</v>
      </c>
      <c r="T6889" s="180">
        <v>0</v>
      </c>
    </row>
    <row r="6890" spans="2:20" x14ac:dyDescent="0.3">
      <c r="B6890" s="19">
        <v>6887</v>
      </c>
      <c r="C6890" s="179">
        <v>0</v>
      </c>
      <c r="D6890" s="179">
        <v>0</v>
      </c>
      <c r="E6890" s="179">
        <v>102999.59869575754</v>
      </c>
      <c r="F6890" s="179">
        <v>0</v>
      </c>
      <c r="G6890" s="179">
        <v>0</v>
      </c>
      <c r="H6890" s="179">
        <v>75692.991657391409</v>
      </c>
      <c r="I6890" s="179">
        <v>0</v>
      </c>
      <c r="J6890" s="179">
        <v>0</v>
      </c>
      <c r="K6890" s="179">
        <v>0</v>
      </c>
      <c r="L6890" s="179">
        <v>0</v>
      </c>
      <c r="M6890" s="179">
        <v>6143.8009685709039</v>
      </c>
      <c r="N6890" s="179">
        <v>0</v>
      </c>
      <c r="O6890" s="179">
        <v>0</v>
      </c>
      <c r="P6890" s="179">
        <v>0</v>
      </c>
      <c r="Q6890" s="179">
        <v>0</v>
      </c>
      <c r="R6890" s="180">
        <v>0</v>
      </c>
      <c r="S6890" s="180">
        <v>0</v>
      </c>
      <c r="T6890" s="180">
        <v>0</v>
      </c>
    </row>
    <row r="6891" spans="2:20" x14ac:dyDescent="0.3">
      <c r="B6891" s="19">
        <v>6888</v>
      </c>
      <c r="C6891" s="179">
        <v>0</v>
      </c>
      <c r="D6891" s="179">
        <v>0</v>
      </c>
      <c r="E6891" s="179">
        <v>56145.774381596566</v>
      </c>
      <c r="F6891" s="179">
        <v>0</v>
      </c>
      <c r="G6891" s="179">
        <v>0</v>
      </c>
      <c r="H6891" s="179">
        <v>21298.427779036538</v>
      </c>
      <c r="I6891" s="179">
        <v>0</v>
      </c>
      <c r="J6891" s="179">
        <v>0</v>
      </c>
      <c r="K6891" s="179">
        <v>0</v>
      </c>
      <c r="L6891" s="179">
        <v>0</v>
      </c>
      <c r="M6891" s="179">
        <v>11614.958418660259</v>
      </c>
      <c r="N6891" s="179">
        <v>0</v>
      </c>
      <c r="O6891" s="179">
        <v>0</v>
      </c>
      <c r="P6891" s="179">
        <v>0</v>
      </c>
      <c r="Q6891" s="179">
        <v>0</v>
      </c>
      <c r="R6891" s="180">
        <v>0</v>
      </c>
      <c r="S6891" s="180">
        <v>0</v>
      </c>
      <c r="T6891" s="180">
        <v>0</v>
      </c>
    </row>
    <row r="6892" spans="2:20" x14ac:dyDescent="0.3">
      <c r="B6892" s="19">
        <v>6889</v>
      </c>
      <c r="C6892" s="179">
        <v>0</v>
      </c>
      <c r="D6892" s="179">
        <v>0</v>
      </c>
      <c r="E6892" s="179">
        <v>1727287.989727003</v>
      </c>
      <c r="F6892" s="179">
        <v>0</v>
      </c>
      <c r="G6892" s="179">
        <v>0</v>
      </c>
      <c r="H6892" s="179">
        <v>43196.229963650316</v>
      </c>
      <c r="I6892" s="179">
        <v>0</v>
      </c>
      <c r="J6892" s="179">
        <v>0</v>
      </c>
      <c r="K6892" s="179">
        <v>0</v>
      </c>
      <c r="L6892" s="179">
        <v>0</v>
      </c>
      <c r="M6892" s="179">
        <v>32024.770639858994</v>
      </c>
      <c r="N6892" s="179">
        <v>0</v>
      </c>
      <c r="O6892" s="179">
        <v>0</v>
      </c>
      <c r="P6892" s="179">
        <v>0</v>
      </c>
      <c r="Q6892" s="179">
        <v>0</v>
      </c>
      <c r="R6892" s="180">
        <v>0</v>
      </c>
      <c r="S6892" s="180">
        <v>0</v>
      </c>
      <c r="T6892" s="180">
        <v>0</v>
      </c>
    </row>
    <row r="6893" spans="2:20" x14ac:dyDescent="0.3">
      <c r="B6893" s="19">
        <v>6890</v>
      </c>
      <c r="C6893" s="179">
        <v>0</v>
      </c>
      <c r="D6893" s="179">
        <v>0</v>
      </c>
      <c r="E6893" s="179">
        <v>113700.60394957477</v>
      </c>
      <c r="F6893" s="179">
        <v>0</v>
      </c>
      <c r="G6893" s="179">
        <v>0</v>
      </c>
      <c r="H6893" s="179">
        <v>587762.9326306365</v>
      </c>
      <c r="I6893" s="179">
        <v>0</v>
      </c>
      <c r="J6893" s="179">
        <v>0</v>
      </c>
      <c r="K6893" s="179">
        <v>0</v>
      </c>
      <c r="L6893" s="179">
        <v>0</v>
      </c>
      <c r="M6893" s="179">
        <v>320527.47400561144</v>
      </c>
      <c r="N6893" s="179">
        <v>0</v>
      </c>
      <c r="O6893" s="179">
        <v>0</v>
      </c>
      <c r="P6893" s="179">
        <v>0</v>
      </c>
      <c r="Q6893" s="179">
        <v>0</v>
      </c>
      <c r="R6893" s="180">
        <v>0</v>
      </c>
      <c r="S6893" s="180">
        <v>0</v>
      </c>
      <c r="T6893" s="180">
        <v>0</v>
      </c>
    </row>
    <row r="6894" spans="2:20" x14ac:dyDescent="0.3">
      <c r="B6894" s="19">
        <v>6891</v>
      </c>
      <c r="C6894" s="179">
        <v>0</v>
      </c>
      <c r="D6894" s="179">
        <v>0</v>
      </c>
      <c r="E6894" s="179">
        <v>627496.46953565965</v>
      </c>
      <c r="F6894" s="179">
        <v>0</v>
      </c>
      <c r="G6894" s="179">
        <v>0</v>
      </c>
      <c r="H6894" s="179">
        <v>38276.031867260936</v>
      </c>
      <c r="I6894" s="179">
        <v>0</v>
      </c>
      <c r="J6894" s="179">
        <v>0</v>
      </c>
      <c r="K6894" s="179">
        <v>0</v>
      </c>
      <c r="L6894" s="179">
        <v>0</v>
      </c>
      <c r="M6894" s="179">
        <v>26238.918881163241</v>
      </c>
      <c r="N6894" s="179">
        <v>0</v>
      </c>
      <c r="O6894" s="179">
        <v>0</v>
      </c>
      <c r="P6894" s="179">
        <v>0</v>
      </c>
      <c r="Q6894" s="179">
        <v>0</v>
      </c>
      <c r="R6894" s="180">
        <v>0</v>
      </c>
      <c r="S6894" s="180">
        <v>0</v>
      </c>
      <c r="T6894" s="180">
        <v>0</v>
      </c>
    </row>
    <row r="6895" spans="2:20" x14ac:dyDescent="0.3">
      <c r="B6895" s="19">
        <v>6892</v>
      </c>
      <c r="C6895" s="179">
        <v>0</v>
      </c>
      <c r="D6895" s="179">
        <v>0</v>
      </c>
      <c r="E6895" s="179">
        <v>62161.016352791616</v>
      </c>
      <c r="F6895" s="179">
        <v>0</v>
      </c>
      <c r="G6895" s="179">
        <v>0</v>
      </c>
      <c r="H6895" s="179">
        <v>68480.08288250168</v>
      </c>
      <c r="I6895" s="179">
        <v>0</v>
      </c>
      <c r="J6895" s="179">
        <v>0</v>
      </c>
      <c r="K6895" s="179">
        <v>0</v>
      </c>
      <c r="L6895" s="179">
        <v>0</v>
      </c>
      <c r="M6895" s="179">
        <v>370092.00263745763</v>
      </c>
      <c r="N6895" s="179">
        <v>0</v>
      </c>
      <c r="O6895" s="179">
        <v>0</v>
      </c>
      <c r="P6895" s="179">
        <v>0</v>
      </c>
      <c r="Q6895" s="179">
        <v>0</v>
      </c>
      <c r="R6895" s="180">
        <v>0</v>
      </c>
      <c r="S6895" s="180">
        <v>0</v>
      </c>
      <c r="T6895" s="180">
        <v>0</v>
      </c>
    </row>
    <row r="6896" spans="2:20" x14ac:dyDescent="0.3">
      <c r="B6896" s="19">
        <v>6893</v>
      </c>
      <c r="C6896" s="179">
        <v>0</v>
      </c>
      <c r="D6896" s="179">
        <v>0</v>
      </c>
      <c r="E6896" s="179">
        <v>34074.504864895403</v>
      </c>
      <c r="F6896" s="179">
        <v>0</v>
      </c>
      <c r="G6896" s="179">
        <v>0</v>
      </c>
      <c r="H6896" s="179">
        <v>57419.399345796461</v>
      </c>
      <c r="I6896" s="179">
        <v>0</v>
      </c>
      <c r="J6896" s="179">
        <v>0</v>
      </c>
      <c r="K6896" s="179">
        <v>0</v>
      </c>
      <c r="L6896" s="179">
        <v>0</v>
      </c>
      <c r="M6896" s="179">
        <v>31423.940436527449</v>
      </c>
      <c r="N6896" s="179">
        <v>0</v>
      </c>
      <c r="O6896" s="179">
        <v>0</v>
      </c>
      <c r="P6896" s="179">
        <v>0</v>
      </c>
      <c r="Q6896" s="179">
        <v>0</v>
      </c>
      <c r="R6896" s="180">
        <v>0</v>
      </c>
      <c r="S6896" s="180">
        <v>0</v>
      </c>
      <c r="T6896" s="180">
        <v>0</v>
      </c>
    </row>
    <row r="6897" spans="2:20" x14ac:dyDescent="0.3">
      <c r="B6897" s="19">
        <v>6894</v>
      </c>
      <c r="C6897" s="179">
        <v>0</v>
      </c>
      <c r="D6897" s="179">
        <v>0</v>
      </c>
      <c r="E6897" s="179">
        <v>20766.263504538278</v>
      </c>
      <c r="F6897" s="179">
        <v>0</v>
      </c>
      <c r="G6897" s="179">
        <v>0</v>
      </c>
      <c r="H6897" s="179">
        <v>12398.125154803733</v>
      </c>
      <c r="I6897" s="179">
        <v>0</v>
      </c>
      <c r="J6897" s="179">
        <v>0</v>
      </c>
      <c r="K6897" s="179">
        <v>0</v>
      </c>
      <c r="L6897" s="179">
        <v>0</v>
      </c>
      <c r="M6897" s="179">
        <v>660470.26942736097</v>
      </c>
      <c r="N6897" s="179">
        <v>0</v>
      </c>
      <c r="O6897" s="179">
        <v>0</v>
      </c>
      <c r="P6897" s="179">
        <v>0</v>
      </c>
      <c r="Q6897" s="179">
        <v>0</v>
      </c>
      <c r="R6897" s="180">
        <v>0</v>
      </c>
      <c r="S6897" s="180">
        <v>0</v>
      </c>
      <c r="T6897" s="180">
        <v>0</v>
      </c>
    </row>
    <row r="6898" spans="2:20" x14ac:dyDescent="0.3">
      <c r="B6898" s="19">
        <v>6895</v>
      </c>
      <c r="C6898" s="179">
        <v>0</v>
      </c>
      <c r="D6898" s="179">
        <v>0</v>
      </c>
      <c r="E6898" s="179">
        <v>79585.302664950737</v>
      </c>
      <c r="F6898" s="179">
        <v>0</v>
      </c>
      <c r="G6898" s="179">
        <v>0</v>
      </c>
      <c r="H6898" s="179">
        <v>48779.041019424549</v>
      </c>
      <c r="I6898" s="179">
        <v>0</v>
      </c>
      <c r="J6898" s="179">
        <v>0</v>
      </c>
      <c r="K6898" s="179">
        <v>0</v>
      </c>
      <c r="L6898" s="179">
        <v>0</v>
      </c>
      <c r="M6898" s="179">
        <v>48032.538310660166</v>
      </c>
      <c r="N6898" s="179">
        <v>0</v>
      </c>
      <c r="O6898" s="179">
        <v>0</v>
      </c>
      <c r="P6898" s="179">
        <v>0</v>
      </c>
      <c r="Q6898" s="179">
        <v>0</v>
      </c>
      <c r="R6898" s="180">
        <v>0</v>
      </c>
      <c r="S6898" s="180">
        <v>0</v>
      </c>
      <c r="T6898" s="180">
        <v>0</v>
      </c>
    </row>
    <row r="6899" spans="2:20" x14ac:dyDescent="0.3">
      <c r="B6899" s="19">
        <v>6896</v>
      </c>
      <c r="C6899" s="179">
        <v>0</v>
      </c>
      <c r="D6899" s="179">
        <v>0</v>
      </c>
      <c r="E6899" s="179">
        <v>1592566.417463881</v>
      </c>
      <c r="F6899" s="179">
        <v>0</v>
      </c>
      <c r="G6899" s="179">
        <v>0</v>
      </c>
      <c r="H6899" s="179">
        <v>178012.97917074739</v>
      </c>
      <c r="I6899" s="179">
        <v>0</v>
      </c>
      <c r="J6899" s="179">
        <v>0</v>
      </c>
      <c r="K6899" s="179">
        <v>0</v>
      </c>
      <c r="L6899" s="179">
        <v>0</v>
      </c>
      <c r="M6899" s="179">
        <v>142446.36520091112</v>
      </c>
      <c r="N6899" s="179">
        <v>0</v>
      </c>
      <c r="O6899" s="179">
        <v>0</v>
      </c>
      <c r="P6899" s="179">
        <v>0</v>
      </c>
      <c r="Q6899" s="179">
        <v>0</v>
      </c>
      <c r="R6899" s="180">
        <v>0</v>
      </c>
      <c r="S6899" s="180">
        <v>0</v>
      </c>
      <c r="T6899" s="180">
        <v>0</v>
      </c>
    </row>
    <row r="6900" spans="2:20" x14ac:dyDescent="0.3">
      <c r="B6900" s="19">
        <v>6897</v>
      </c>
      <c r="C6900" s="179">
        <v>0</v>
      </c>
      <c r="D6900" s="179">
        <v>0</v>
      </c>
      <c r="E6900" s="179">
        <v>7294.9625126259261</v>
      </c>
      <c r="F6900" s="179">
        <v>0</v>
      </c>
      <c r="G6900" s="179">
        <v>0</v>
      </c>
      <c r="H6900" s="179">
        <v>154722.0095547215</v>
      </c>
      <c r="I6900" s="179">
        <v>0</v>
      </c>
      <c r="J6900" s="179">
        <v>0</v>
      </c>
      <c r="K6900" s="179">
        <v>0</v>
      </c>
      <c r="L6900" s="179">
        <v>0</v>
      </c>
      <c r="M6900" s="179">
        <v>259630.8241900095</v>
      </c>
      <c r="N6900" s="179">
        <v>0</v>
      </c>
      <c r="O6900" s="179">
        <v>0</v>
      </c>
      <c r="P6900" s="179">
        <v>0</v>
      </c>
      <c r="Q6900" s="179">
        <v>0</v>
      </c>
      <c r="R6900" s="180">
        <v>0</v>
      </c>
      <c r="S6900" s="180">
        <v>0</v>
      </c>
      <c r="T6900" s="180">
        <v>0</v>
      </c>
    </row>
    <row r="6901" spans="2:20" x14ac:dyDescent="0.3">
      <c r="B6901" s="19">
        <v>6898</v>
      </c>
      <c r="C6901" s="179">
        <v>0</v>
      </c>
      <c r="D6901" s="179">
        <v>0</v>
      </c>
      <c r="E6901" s="179">
        <v>3765.3638877589033</v>
      </c>
      <c r="F6901" s="179">
        <v>0</v>
      </c>
      <c r="G6901" s="179">
        <v>0</v>
      </c>
      <c r="H6901" s="179">
        <v>7472853.1526354374</v>
      </c>
      <c r="I6901" s="179">
        <v>0</v>
      </c>
      <c r="J6901" s="179">
        <v>0</v>
      </c>
      <c r="K6901" s="179">
        <v>0</v>
      </c>
      <c r="L6901" s="179">
        <v>0</v>
      </c>
      <c r="M6901" s="179">
        <v>1097442.3816154255</v>
      </c>
      <c r="N6901" s="179">
        <v>0</v>
      </c>
      <c r="O6901" s="179">
        <v>0</v>
      </c>
      <c r="P6901" s="179">
        <v>0</v>
      </c>
      <c r="Q6901" s="179">
        <v>0</v>
      </c>
      <c r="R6901" s="180">
        <v>0</v>
      </c>
      <c r="S6901" s="180">
        <v>0</v>
      </c>
      <c r="T6901" s="180">
        <v>0</v>
      </c>
    </row>
    <row r="6902" spans="2:20" x14ac:dyDescent="0.3">
      <c r="B6902" s="19">
        <v>6899</v>
      </c>
      <c r="C6902" s="179">
        <v>0</v>
      </c>
      <c r="D6902" s="179">
        <v>0</v>
      </c>
      <c r="E6902" s="179">
        <v>550515.95164169453</v>
      </c>
      <c r="F6902" s="179">
        <v>0</v>
      </c>
      <c r="G6902" s="179">
        <v>0</v>
      </c>
      <c r="H6902" s="179">
        <v>678643.38947591127</v>
      </c>
      <c r="I6902" s="179">
        <v>0</v>
      </c>
      <c r="J6902" s="179">
        <v>0</v>
      </c>
      <c r="K6902" s="179">
        <v>0</v>
      </c>
      <c r="L6902" s="179">
        <v>0</v>
      </c>
      <c r="M6902" s="179">
        <v>305628.31990094268</v>
      </c>
      <c r="N6902" s="179">
        <v>0</v>
      </c>
      <c r="O6902" s="179">
        <v>0</v>
      </c>
      <c r="P6902" s="179">
        <v>0</v>
      </c>
      <c r="Q6902" s="179">
        <v>0</v>
      </c>
      <c r="R6902" s="180">
        <v>0</v>
      </c>
      <c r="S6902" s="180">
        <v>0</v>
      </c>
      <c r="T6902" s="180">
        <v>0</v>
      </c>
    </row>
    <row r="6903" spans="2:20" x14ac:dyDescent="0.3">
      <c r="B6903" s="19">
        <v>6900</v>
      </c>
      <c r="C6903" s="179">
        <v>0</v>
      </c>
      <c r="D6903" s="179">
        <v>0</v>
      </c>
      <c r="E6903" s="179">
        <v>438501.00851350959</v>
      </c>
      <c r="F6903" s="179">
        <v>0</v>
      </c>
      <c r="G6903" s="179">
        <v>0</v>
      </c>
      <c r="H6903" s="179">
        <v>1035920.4918469667</v>
      </c>
      <c r="I6903" s="179">
        <v>0</v>
      </c>
      <c r="J6903" s="179">
        <v>0</v>
      </c>
      <c r="K6903" s="179">
        <v>0</v>
      </c>
      <c r="L6903" s="179">
        <v>0</v>
      </c>
      <c r="M6903" s="179">
        <v>208563.20413637592</v>
      </c>
      <c r="N6903" s="179">
        <v>0</v>
      </c>
      <c r="O6903" s="179">
        <v>0</v>
      </c>
      <c r="P6903" s="179">
        <v>0</v>
      </c>
      <c r="Q6903" s="179">
        <v>0</v>
      </c>
      <c r="R6903" s="180">
        <v>0</v>
      </c>
      <c r="S6903" s="180">
        <v>0</v>
      </c>
      <c r="T6903" s="180">
        <v>0</v>
      </c>
    </row>
    <row r="6904" spans="2:20" x14ac:dyDescent="0.3">
      <c r="B6904" s="19">
        <v>6901</v>
      </c>
      <c r="C6904" s="179">
        <v>0</v>
      </c>
      <c r="D6904" s="179">
        <v>0</v>
      </c>
      <c r="E6904" s="179">
        <v>84880.61154400438</v>
      </c>
      <c r="F6904" s="179">
        <v>0</v>
      </c>
      <c r="G6904" s="179">
        <v>0</v>
      </c>
      <c r="H6904" s="179">
        <v>184192.73013638955</v>
      </c>
      <c r="I6904" s="179">
        <v>0</v>
      </c>
      <c r="J6904" s="179">
        <v>0</v>
      </c>
      <c r="K6904" s="179">
        <v>0</v>
      </c>
      <c r="L6904" s="179">
        <v>0</v>
      </c>
      <c r="M6904" s="179">
        <v>441053.74320418638</v>
      </c>
      <c r="N6904" s="179">
        <v>0</v>
      </c>
      <c r="O6904" s="179">
        <v>0</v>
      </c>
      <c r="P6904" s="179">
        <v>0</v>
      </c>
      <c r="Q6904" s="179">
        <v>0</v>
      </c>
      <c r="R6904" s="180">
        <v>0</v>
      </c>
      <c r="S6904" s="180">
        <v>0</v>
      </c>
      <c r="T6904" s="180">
        <v>0</v>
      </c>
    </row>
    <row r="6905" spans="2:20" x14ac:dyDescent="0.3">
      <c r="B6905" s="19">
        <v>6902</v>
      </c>
      <c r="C6905" s="179">
        <v>0</v>
      </c>
      <c r="D6905" s="179">
        <v>0</v>
      </c>
      <c r="E6905" s="179">
        <v>167518.48539749772</v>
      </c>
      <c r="F6905" s="179">
        <v>0</v>
      </c>
      <c r="G6905" s="179">
        <v>0</v>
      </c>
      <c r="H6905" s="179">
        <v>12262.44266114172</v>
      </c>
      <c r="I6905" s="179">
        <v>0</v>
      </c>
      <c r="J6905" s="179">
        <v>0</v>
      </c>
      <c r="K6905" s="179">
        <v>0</v>
      </c>
      <c r="L6905" s="179">
        <v>0</v>
      </c>
      <c r="M6905" s="179">
        <v>38245.707354404731</v>
      </c>
      <c r="N6905" s="179">
        <v>0</v>
      </c>
      <c r="O6905" s="179">
        <v>0</v>
      </c>
      <c r="P6905" s="179">
        <v>0</v>
      </c>
      <c r="Q6905" s="179">
        <v>0</v>
      </c>
      <c r="R6905" s="180">
        <v>0</v>
      </c>
      <c r="S6905" s="180">
        <v>0</v>
      </c>
      <c r="T6905" s="180">
        <v>0</v>
      </c>
    </row>
    <row r="6906" spans="2:20" x14ac:dyDescent="0.3">
      <c r="B6906" s="19">
        <v>6903</v>
      </c>
      <c r="C6906" s="179">
        <v>0</v>
      </c>
      <c r="D6906" s="179">
        <v>0</v>
      </c>
      <c r="E6906" s="179">
        <v>67157.819558419287</v>
      </c>
      <c r="F6906" s="179">
        <v>0</v>
      </c>
      <c r="G6906" s="179">
        <v>0</v>
      </c>
      <c r="H6906" s="179">
        <v>325913.79565143434</v>
      </c>
      <c r="I6906" s="179">
        <v>0</v>
      </c>
      <c r="J6906" s="179">
        <v>0</v>
      </c>
      <c r="K6906" s="179">
        <v>0</v>
      </c>
      <c r="L6906" s="179">
        <v>0</v>
      </c>
      <c r="M6906" s="179">
        <v>29421.064205901137</v>
      </c>
      <c r="N6906" s="179">
        <v>0</v>
      </c>
      <c r="O6906" s="179">
        <v>0</v>
      </c>
      <c r="P6906" s="179">
        <v>0</v>
      </c>
      <c r="Q6906" s="179">
        <v>0</v>
      </c>
      <c r="R6906" s="180">
        <v>0</v>
      </c>
      <c r="S6906" s="180">
        <v>0</v>
      </c>
      <c r="T6906" s="180">
        <v>0</v>
      </c>
    </row>
    <row r="6907" spans="2:20" x14ac:dyDescent="0.3">
      <c r="B6907" s="19">
        <v>6904</v>
      </c>
      <c r="C6907" s="179">
        <v>0</v>
      </c>
      <c r="D6907" s="179">
        <v>0</v>
      </c>
      <c r="E6907" s="179">
        <v>228155.38364399201</v>
      </c>
      <c r="F6907" s="179">
        <v>0</v>
      </c>
      <c r="G6907" s="179">
        <v>0</v>
      </c>
      <c r="H6907" s="179">
        <v>71889.257990036102</v>
      </c>
      <c r="I6907" s="179">
        <v>0</v>
      </c>
      <c r="J6907" s="179">
        <v>0</v>
      </c>
      <c r="K6907" s="179">
        <v>0</v>
      </c>
      <c r="L6907" s="179">
        <v>0</v>
      </c>
      <c r="M6907" s="179">
        <v>85386.830395387005</v>
      </c>
      <c r="N6907" s="179">
        <v>0</v>
      </c>
      <c r="O6907" s="179">
        <v>0</v>
      </c>
      <c r="P6907" s="179">
        <v>0</v>
      </c>
      <c r="Q6907" s="179">
        <v>0</v>
      </c>
      <c r="R6907" s="180">
        <v>0</v>
      </c>
      <c r="S6907" s="180">
        <v>0</v>
      </c>
      <c r="T6907" s="180">
        <v>0</v>
      </c>
    </row>
    <row r="6908" spans="2:20" x14ac:dyDescent="0.3">
      <c r="B6908" s="19">
        <v>6905</v>
      </c>
      <c r="C6908" s="179">
        <v>0</v>
      </c>
      <c r="D6908" s="179">
        <v>0</v>
      </c>
      <c r="E6908" s="179">
        <v>17737.482318497088</v>
      </c>
      <c r="F6908" s="179">
        <v>0</v>
      </c>
      <c r="G6908" s="179">
        <v>0</v>
      </c>
      <c r="H6908" s="179">
        <v>18406.009841422867</v>
      </c>
      <c r="I6908" s="179">
        <v>0</v>
      </c>
      <c r="J6908" s="179">
        <v>0</v>
      </c>
      <c r="K6908" s="179">
        <v>0</v>
      </c>
      <c r="L6908" s="179">
        <v>0</v>
      </c>
      <c r="M6908" s="179">
        <v>454865.74121809291</v>
      </c>
      <c r="N6908" s="179">
        <v>0</v>
      </c>
      <c r="O6908" s="179">
        <v>0</v>
      </c>
      <c r="P6908" s="179">
        <v>0</v>
      </c>
      <c r="Q6908" s="179">
        <v>0</v>
      </c>
      <c r="R6908" s="180">
        <v>0</v>
      </c>
      <c r="S6908" s="180">
        <v>0</v>
      </c>
      <c r="T6908" s="180">
        <v>0</v>
      </c>
    </row>
    <row r="6909" spans="2:20" x14ac:dyDescent="0.3">
      <c r="B6909" s="19">
        <v>6906</v>
      </c>
      <c r="C6909" s="179">
        <v>0</v>
      </c>
      <c r="D6909" s="179">
        <v>0</v>
      </c>
      <c r="E6909" s="179">
        <v>1418873.0876714499</v>
      </c>
      <c r="F6909" s="179">
        <v>0</v>
      </c>
      <c r="G6909" s="179">
        <v>0</v>
      </c>
      <c r="H6909" s="179">
        <v>41014.40613695512</v>
      </c>
      <c r="I6909" s="179">
        <v>0</v>
      </c>
      <c r="J6909" s="179">
        <v>0</v>
      </c>
      <c r="K6909" s="179">
        <v>0</v>
      </c>
      <c r="L6909" s="179">
        <v>0</v>
      </c>
      <c r="M6909" s="179">
        <v>27939.762236143328</v>
      </c>
      <c r="N6909" s="179">
        <v>0</v>
      </c>
      <c r="O6909" s="179">
        <v>0</v>
      </c>
      <c r="P6909" s="179">
        <v>0</v>
      </c>
      <c r="Q6909" s="179">
        <v>0</v>
      </c>
      <c r="R6909" s="180">
        <v>0</v>
      </c>
      <c r="S6909" s="180">
        <v>0</v>
      </c>
      <c r="T6909" s="180">
        <v>0</v>
      </c>
    </row>
    <row r="6910" spans="2:20" x14ac:dyDescent="0.3">
      <c r="B6910" s="19">
        <v>6907</v>
      </c>
      <c r="C6910" s="179">
        <v>0</v>
      </c>
      <c r="D6910" s="179">
        <v>0</v>
      </c>
      <c r="E6910" s="179">
        <v>21129.368633995717</v>
      </c>
      <c r="F6910" s="179">
        <v>0</v>
      </c>
      <c r="G6910" s="179">
        <v>0</v>
      </c>
      <c r="H6910" s="179">
        <v>12109.007344126021</v>
      </c>
      <c r="I6910" s="179">
        <v>0</v>
      </c>
      <c r="J6910" s="179">
        <v>0</v>
      </c>
      <c r="K6910" s="179">
        <v>0</v>
      </c>
      <c r="L6910" s="179">
        <v>0</v>
      </c>
      <c r="M6910" s="179">
        <v>192121.58977558135</v>
      </c>
      <c r="N6910" s="179">
        <v>0</v>
      </c>
      <c r="O6910" s="179">
        <v>0</v>
      </c>
      <c r="P6910" s="179">
        <v>0</v>
      </c>
      <c r="Q6910" s="179">
        <v>0</v>
      </c>
      <c r="R6910" s="180">
        <v>0</v>
      </c>
      <c r="S6910" s="180">
        <v>0</v>
      </c>
      <c r="T6910" s="180">
        <v>0</v>
      </c>
    </row>
    <row r="6911" spans="2:20" x14ac:dyDescent="0.3">
      <c r="B6911" s="19">
        <v>6908</v>
      </c>
      <c r="C6911" s="179">
        <v>0</v>
      </c>
      <c r="D6911" s="179">
        <v>0</v>
      </c>
      <c r="E6911" s="179">
        <v>112249.93119751602</v>
      </c>
      <c r="F6911" s="179">
        <v>0</v>
      </c>
      <c r="G6911" s="179">
        <v>0</v>
      </c>
      <c r="H6911" s="179">
        <v>2985647.6894074664</v>
      </c>
      <c r="I6911" s="179">
        <v>0</v>
      </c>
      <c r="J6911" s="179">
        <v>0</v>
      </c>
      <c r="K6911" s="179">
        <v>0</v>
      </c>
      <c r="L6911" s="179">
        <v>0</v>
      </c>
      <c r="M6911" s="179">
        <v>49386.913309858457</v>
      </c>
      <c r="N6911" s="179">
        <v>0</v>
      </c>
      <c r="O6911" s="179">
        <v>0</v>
      </c>
      <c r="P6911" s="179">
        <v>0</v>
      </c>
      <c r="Q6911" s="179">
        <v>0</v>
      </c>
      <c r="R6911" s="180">
        <v>0</v>
      </c>
      <c r="S6911" s="180">
        <v>0</v>
      </c>
      <c r="T6911" s="180">
        <v>0</v>
      </c>
    </row>
    <row r="6912" spans="2:20" x14ac:dyDescent="0.3">
      <c r="B6912" s="19">
        <v>6909</v>
      </c>
      <c r="C6912" s="179">
        <v>0</v>
      </c>
      <c r="D6912" s="179">
        <v>0</v>
      </c>
      <c r="E6912" s="179">
        <v>10698.037548261003</v>
      </c>
      <c r="F6912" s="179">
        <v>0</v>
      </c>
      <c r="G6912" s="179">
        <v>0</v>
      </c>
      <c r="H6912" s="179">
        <v>79153.520030914529</v>
      </c>
      <c r="I6912" s="179">
        <v>0</v>
      </c>
      <c r="J6912" s="179">
        <v>0</v>
      </c>
      <c r="K6912" s="179">
        <v>0</v>
      </c>
      <c r="L6912" s="179">
        <v>0</v>
      </c>
      <c r="M6912" s="179">
        <v>157053.25688711688</v>
      </c>
      <c r="N6912" s="179">
        <v>0</v>
      </c>
      <c r="O6912" s="179">
        <v>0</v>
      </c>
      <c r="P6912" s="179">
        <v>0</v>
      </c>
      <c r="Q6912" s="179">
        <v>0</v>
      </c>
      <c r="R6912" s="180">
        <v>0</v>
      </c>
      <c r="S6912" s="180">
        <v>0</v>
      </c>
      <c r="T6912" s="180">
        <v>0</v>
      </c>
    </row>
    <row r="6913" spans="2:20" x14ac:dyDescent="0.3">
      <c r="B6913" s="19">
        <v>6910</v>
      </c>
      <c r="C6913" s="179">
        <v>1</v>
      </c>
      <c r="D6913" s="179">
        <v>245898.28200609019</v>
      </c>
      <c r="E6913" s="179">
        <v>167780.31830349134</v>
      </c>
      <c r="F6913" s="179">
        <v>0</v>
      </c>
      <c r="G6913" s="179">
        <v>0</v>
      </c>
      <c r="H6913" s="179">
        <v>6638.9820717840421</v>
      </c>
      <c r="I6913" s="179">
        <v>0</v>
      </c>
      <c r="J6913" s="179">
        <v>0</v>
      </c>
      <c r="K6913" s="179">
        <v>152244.69297429957</v>
      </c>
      <c r="L6913" s="179">
        <v>1</v>
      </c>
      <c r="M6913" s="179">
        <v>52523.893595047295</v>
      </c>
      <c r="N6913" s="179">
        <v>0</v>
      </c>
      <c r="O6913" s="179">
        <v>0</v>
      </c>
      <c r="P6913" s="179">
        <v>0</v>
      </c>
      <c r="Q6913" s="179">
        <v>0</v>
      </c>
      <c r="R6913" s="180">
        <v>0</v>
      </c>
      <c r="S6913" s="180">
        <v>152244.69297429957</v>
      </c>
      <c r="T6913" s="180">
        <v>245898.28200609019</v>
      </c>
    </row>
    <row r="6914" spans="2:20" x14ac:dyDescent="0.3">
      <c r="B6914" s="19">
        <v>6911</v>
      </c>
      <c r="C6914" s="179">
        <v>0</v>
      </c>
      <c r="D6914" s="179">
        <v>0</v>
      </c>
      <c r="E6914" s="179">
        <v>7399.8342403717415</v>
      </c>
      <c r="F6914" s="179">
        <v>0</v>
      </c>
      <c r="G6914" s="179">
        <v>0</v>
      </c>
      <c r="H6914" s="179">
        <v>65927.147095067703</v>
      </c>
      <c r="I6914" s="179">
        <v>0</v>
      </c>
      <c r="J6914" s="179">
        <v>0</v>
      </c>
      <c r="K6914" s="179">
        <v>0</v>
      </c>
      <c r="L6914" s="179">
        <v>0</v>
      </c>
      <c r="M6914" s="179">
        <v>418603.26675652148</v>
      </c>
      <c r="N6914" s="179">
        <v>0</v>
      </c>
      <c r="O6914" s="179">
        <v>0</v>
      </c>
      <c r="P6914" s="179">
        <v>0</v>
      </c>
      <c r="Q6914" s="179">
        <v>0</v>
      </c>
      <c r="R6914" s="180">
        <v>0</v>
      </c>
      <c r="S6914" s="180">
        <v>0</v>
      </c>
      <c r="T6914" s="180">
        <v>0</v>
      </c>
    </row>
    <row r="6915" spans="2:20" x14ac:dyDescent="0.3">
      <c r="B6915" s="19">
        <v>6912</v>
      </c>
      <c r="C6915" s="179">
        <v>0</v>
      </c>
      <c r="D6915" s="179">
        <v>0</v>
      </c>
      <c r="E6915" s="179">
        <v>117783.67449718213</v>
      </c>
      <c r="F6915" s="179">
        <v>1</v>
      </c>
      <c r="G6915" s="179">
        <v>55401.988914797344</v>
      </c>
      <c r="H6915" s="179">
        <v>192661.98397193343</v>
      </c>
      <c r="I6915" s="179">
        <v>0</v>
      </c>
      <c r="J6915" s="179">
        <v>0</v>
      </c>
      <c r="K6915" s="179">
        <v>0</v>
      </c>
      <c r="L6915" s="179">
        <v>0</v>
      </c>
      <c r="M6915" s="179">
        <v>60627.5986538875</v>
      </c>
      <c r="N6915" s="179">
        <v>0</v>
      </c>
      <c r="O6915" s="179">
        <v>0</v>
      </c>
      <c r="P6915" s="179">
        <v>0</v>
      </c>
      <c r="Q6915" s="179">
        <v>0</v>
      </c>
      <c r="R6915" s="180">
        <v>0</v>
      </c>
      <c r="S6915" s="180">
        <v>0</v>
      </c>
      <c r="T6915" s="180">
        <v>0</v>
      </c>
    </row>
    <row r="6916" spans="2:20" x14ac:dyDescent="0.3">
      <c r="B6916" s="19">
        <v>6913</v>
      </c>
      <c r="C6916" s="179">
        <v>0</v>
      </c>
      <c r="D6916" s="179">
        <v>0</v>
      </c>
      <c r="E6916" s="179">
        <v>275489.45236974664</v>
      </c>
      <c r="F6916" s="179">
        <v>0</v>
      </c>
      <c r="G6916" s="179">
        <v>0</v>
      </c>
      <c r="H6916" s="179">
        <v>5262.1995046973534</v>
      </c>
      <c r="I6916" s="179">
        <v>0</v>
      </c>
      <c r="J6916" s="179">
        <v>0</v>
      </c>
      <c r="K6916" s="179">
        <v>0</v>
      </c>
      <c r="L6916" s="179">
        <v>0</v>
      </c>
      <c r="M6916" s="179">
        <v>32837.243029768157</v>
      </c>
      <c r="N6916" s="179">
        <v>0</v>
      </c>
      <c r="O6916" s="179">
        <v>0</v>
      </c>
      <c r="P6916" s="179">
        <v>0</v>
      </c>
      <c r="Q6916" s="179">
        <v>0</v>
      </c>
      <c r="R6916" s="180">
        <v>0</v>
      </c>
      <c r="S6916" s="180">
        <v>0</v>
      </c>
      <c r="T6916" s="180">
        <v>0</v>
      </c>
    </row>
    <row r="6917" spans="2:20" x14ac:dyDescent="0.3">
      <c r="B6917" s="19">
        <v>6914</v>
      </c>
      <c r="C6917" s="179">
        <v>0</v>
      </c>
      <c r="D6917" s="179">
        <v>0</v>
      </c>
      <c r="E6917" s="179">
        <v>7751.4727722162233</v>
      </c>
      <c r="F6917" s="179">
        <v>0</v>
      </c>
      <c r="G6917" s="179">
        <v>0</v>
      </c>
      <c r="H6917" s="179">
        <v>9362.6579948325107</v>
      </c>
      <c r="I6917" s="179">
        <v>0</v>
      </c>
      <c r="J6917" s="179">
        <v>0</v>
      </c>
      <c r="K6917" s="179">
        <v>0</v>
      </c>
      <c r="L6917" s="179">
        <v>0</v>
      </c>
      <c r="M6917" s="179">
        <v>76277.119474499181</v>
      </c>
      <c r="N6917" s="179">
        <v>0</v>
      </c>
      <c r="O6917" s="179">
        <v>0</v>
      </c>
      <c r="P6917" s="179">
        <v>0</v>
      </c>
      <c r="Q6917" s="179">
        <v>0</v>
      </c>
      <c r="R6917" s="180">
        <v>0</v>
      </c>
      <c r="S6917" s="180">
        <v>0</v>
      </c>
      <c r="T6917" s="180">
        <v>0</v>
      </c>
    </row>
    <row r="6918" spans="2:20" x14ac:dyDescent="0.3">
      <c r="B6918" s="19">
        <v>6915</v>
      </c>
      <c r="C6918" s="179">
        <v>0</v>
      </c>
      <c r="D6918" s="179">
        <v>0</v>
      </c>
      <c r="E6918" s="179">
        <v>114706.90664019145</v>
      </c>
      <c r="F6918" s="179">
        <v>0</v>
      </c>
      <c r="G6918" s="179">
        <v>0</v>
      </c>
      <c r="H6918" s="179">
        <v>74647.829636558628</v>
      </c>
      <c r="I6918" s="179">
        <v>0</v>
      </c>
      <c r="J6918" s="179">
        <v>0</v>
      </c>
      <c r="K6918" s="179">
        <v>0</v>
      </c>
      <c r="L6918" s="179">
        <v>0</v>
      </c>
      <c r="M6918" s="179">
        <v>74185.121505660602</v>
      </c>
      <c r="N6918" s="179">
        <v>0</v>
      </c>
      <c r="O6918" s="179">
        <v>0</v>
      </c>
      <c r="P6918" s="179">
        <v>0</v>
      </c>
      <c r="Q6918" s="179">
        <v>0</v>
      </c>
      <c r="R6918" s="180">
        <v>0</v>
      </c>
      <c r="S6918" s="180">
        <v>0</v>
      </c>
      <c r="T6918" s="180">
        <v>0</v>
      </c>
    </row>
    <row r="6919" spans="2:20" x14ac:dyDescent="0.3">
      <c r="B6919" s="19">
        <v>6916</v>
      </c>
      <c r="C6919" s="179">
        <v>0</v>
      </c>
      <c r="D6919" s="179">
        <v>0</v>
      </c>
      <c r="E6919" s="179">
        <v>54528.531444909873</v>
      </c>
      <c r="F6919" s="179">
        <v>0</v>
      </c>
      <c r="G6919" s="179">
        <v>0</v>
      </c>
      <c r="H6919" s="179">
        <v>128674.86815019065</v>
      </c>
      <c r="I6919" s="179">
        <v>0</v>
      </c>
      <c r="J6919" s="179">
        <v>0</v>
      </c>
      <c r="K6919" s="179">
        <v>0</v>
      </c>
      <c r="L6919" s="179">
        <v>0</v>
      </c>
      <c r="M6919" s="179">
        <v>46479.763483900984</v>
      </c>
      <c r="N6919" s="179">
        <v>0</v>
      </c>
      <c r="O6919" s="179">
        <v>0</v>
      </c>
      <c r="P6919" s="179">
        <v>0</v>
      </c>
      <c r="Q6919" s="179">
        <v>0</v>
      </c>
      <c r="R6919" s="180">
        <v>0</v>
      </c>
      <c r="S6919" s="180">
        <v>0</v>
      </c>
      <c r="T6919" s="180">
        <v>0</v>
      </c>
    </row>
    <row r="6920" spans="2:20" x14ac:dyDescent="0.3">
      <c r="B6920" s="19">
        <v>6917</v>
      </c>
      <c r="C6920" s="179">
        <v>0</v>
      </c>
      <c r="D6920" s="179">
        <v>0</v>
      </c>
      <c r="E6920" s="179">
        <v>192154.23824205747</v>
      </c>
      <c r="F6920" s="179">
        <v>0</v>
      </c>
      <c r="G6920" s="179">
        <v>0</v>
      </c>
      <c r="H6920" s="179">
        <v>323201.24828887352</v>
      </c>
      <c r="I6920" s="179">
        <v>0</v>
      </c>
      <c r="J6920" s="179">
        <v>0</v>
      </c>
      <c r="K6920" s="179">
        <v>0</v>
      </c>
      <c r="L6920" s="179">
        <v>0</v>
      </c>
      <c r="M6920" s="179">
        <v>10266.042989577811</v>
      </c>
      <c r="N6920" s="179">
        <v>0</v>
      </c>
      <c r="O6920" s="179">
        <v>0</v>
      </c>
      <c r="P6920" s="179">
        <v>0</v>
      </c>
      <c r="Q6920" s="179">
        <v>0</v>
      </c>
      <c r="R6920" s="180">
        <v>0</v>
      </c>
      <c r="S6920" s="180">
        <v>0</v>
      </c>
      <c r="T6920" s="180">
        <v>0</v>
      </c>
    </row>
    <row r="6921" spans="2:20" x14ac:dyDescent="0.3">
      <c r="B6921" s="19">
        <v>6918</v>
      </c>
      <c r="C6921" s="179">
        <v>0</v>
      </c>
      <c r="D6921" s="179">
        <v>0</v>
      </c>
      <c r="E6921" s="179">
        <v>48308.390224872324</v>
      </c>
      <c r="F6921" s="179">
        <v>0</v>
      </c>
      <c r="G6921" s="179">
        <v>0</v>
      </c>
      <c r="H6921" s="179">
        <v>4461.9306032343366</v>
      </c>
      <c r="I6921" s="179">
        <v>0</v>
      </c>
      <c r="J6921" s="179">
        <v>0</v>
      </c>
      <c r="K6921" s="179">
        <v>0</v>
      </c>
      <c r="L6921" s="179">
        <v>0</v>
      </c>
      <c r="M6921" s="179">
        <v>1325.880910062762</v>
      </c>
      <c r="N6921" s="179">
        <v>0</v>
      </c>
      <c r="O6921" s="179">
        <v>0</v>
      </c>
      <c r="P6921" s="179">
        <v>0</v>
      </c>
      <c r="Q6921" s="179">
        <v>0</v>
      </c>
      <c r="R6921" s="180">
        <v>0</v>
      </c>
      <c r="S6921" s="180">
        <v>0</v>
      </c>
      <c r="T6921" s="180">
        <v>0</v>
      </c>
    </row>
    <row r="6922" spans="2:20" x14ac:dyDescent="0.3">
      <c r="B6922" s="19">
        <v>6919</v>
      </c>
      <c r="C6922" s="179">
        <v>0</v>
      </c>
      <c r="D6922" s="179">
        <v>0</v>
      </c>
      <c r="E6922" s="179">
        <v>104097.05146801184</v>
      </c>
      <c r="F6922" s="179">
        <v>0</v>
      </c>
      <c r="G6922" s="179">
        <v>0</v>
      </c>
      <c r="H6922" s="179">
        <v>30230.643343057782</v>
      </c>
      <c r="I6922" s="179">
        <v>0</v>
      </c>
      <c r="J6922" s="179">
        <v>0</v>
      </c>
      <c r="K6922" s="179">
        <v>0</v>
      </c>
      <c r="L6922" s="179">
        <v>0</v>
      </c>
      <c r="M6922" s="179">
        <v>5326.034172476061</v>
      </c>
      <c r="N6922" s="179">
        <v>0</v>
      </c>
      <c r="O6922" s="179">
        <v>0</v>
      </c>
      <c r="P6922" s="179">
        <v>0</v>
      </c>
      <c r="Q6922" s="179">
        <v>0</v>
      </c>
      <c r="R6922" s="180">
        <v>0</v>
      </c>
      <c r="S6922" s="180">
        <v>0</v>
      </c>
      <c r="T6922" s="180">
        <v>0</v>
      </c>
    </row>
    <row r="6923" spans="2:20" x14ac:dyDescent="0.3">
      <c r="B6923" s="19">
        <v>6920</v>
      </c>
      <c r="C6923" s="179">
        <v>0</v>
      </c>
      <c r="D6923" s="179">
        <v>0</v>
      </c>
      <c r="E6923" s="179">
        <v>95988.051734438006</v>
      </c>
      <c r="F6923" s="179">
        <v>0</v>
      </c>
      <c r="G6923" s="179">
        <v>0</v>
      </c>
      <c r="H6923" s="179">
        <v>90769.091792142921</v>
      </c>
      <c r="I6923" s="179">
        <v>0</v>
      </c>
      <c r="J6923" s="179">
        <v>0</v>
      </c>
      <c r="K6923" s="179">
        <v>0</v>
      </c>
      <c r="L6923" s="179">
        <v>0</v>
      </c>
      <c r="M6923" s="179">
        <v>169853.08108618826</v>
      </c>
      <c r="N6923" s="179">
        <v>0</v>
      </c>
      <c r="O6923" s="179">
        <v>0</v>
      </c>
      <c r="P6923" s="179">
        <v>0</v>
      </c>
      <c r="Q6923" s="179">
        <v>0</v>
      </c>
      <c r="R6923" s="180">
        <v>0</v>
      </c>
      <c r="S6923" s="180">
        <v>0</v>
      </c>
      <c r="T6923" s="180">
        <v>0</v>
      </c>
    </row>
    <row r="6924" spans="2:20" x14ac:dyDescent="0.3">
      <c r="B6924" s="19">
        <v>6921</v>
      </c>
      <c r="C6924" s="179">
        <v>0</v>
      </c>
      <c r="D6924" s="179">
        <v>0</v>
      </c>
      <c r="E6924" s="179">
        <v>44362.441387714884</v>
      </c>
      <c r="F6924" s="179">
        <v>0</v>
      </c>
      <c r="G6924" s="179">
        <v>0</v>
      </c>
      <c r="H6924" s="179">
        <v>113363.22238241993</v>
      </c>
      <c r="I6924" s="179">
        <v>0</v>
      </c>
      <c r="J6924" s="179">
        <v>0</v>
      </c>
      <c r="K6924" s="179">
        <v>0</v>
      </c>
      <c r="L6924" s="179">
        <v>0</v>
      </c>
      <c r="M6924" s="179">
        <v>26143.51450160595</v>
      </c>
      <c r="N6924" s="179">
        <v>0</v>
      </c>
      <c r="O6924" s="179">
        <v>0</v>
      </c>
      <c r="P6924" s="179">
        <v>0</v>
      </c>
      <c r="Q6924" s="179">
        <v>0</v>
      </c>
      <c r="R6924" s="180">
        <v>0</v>
      </c>
      <c r="S6924" s="180">
        <v>0</v>
      </c>
      <c r="T6924" s="180">
        <v>0</v>
      </c>
    </row>
    <row r="6925" spans="2:20" x14ac:dyDescent="0.3">
      <c r="B6925" s="19">
        <v>6922</v>
      </c>
      <c r="C6925" s="179">
        <v>0</v>
      </c>
      <c r="D6925" s="179">
        <v>0</v>
      </c>
      <c r="E6925" s="179">
        <v>100876.78984899363</v>
      </c>
      <c r="F6925" s="179">
        <v>1</v>
      </c>
      <c r="G6925" s="179">
        <v>395198.386065853</v>
      </c>
      <c r="H6925" s="179">
        <v>153281.06824491103</v>
      </c>
      <c r="I6925" s="179">
        <v>0</v>
      </c>
      <c r="J6925" s="179">
        <v>0</v>
      </c>
      <c r="K6925" s="179">
        <v>0</v>
      </c>
      <c r="L6925" s="179">
        <v>0</v>
      </c>
      <c r="M6925" s="179">
        <v>76613.024553982948</v>
      </c>
      <c r="N6925" s="179">
        <v>0</v>
      </c>
      <c r="O6925" s="179">
        <v>0</v>
      </c>
      <c r="P6925" s="179">
        <v>0</v>
      </c>
      <c r="Q6925" s="179">
        <v>0</v>
      </c>
      <c r="R6925" s="180">
        <v>0</v>
      </c>
      <c r="S6925" s="180">
        <v>0</v>
      </c>
      <c r="T6925" s="180">
        <v>0</v>
      </c>
    </row>
    <row r="6926" spans="2:20" x14ac:dyDescent="0.3">
      <c r="B6926" s="19">
        <v>6923</v>
      </c>
      <c r="C6926" s="179">
        <v>0</v>
      </c>
      <c r="D6926" s="179">
        <v>0</v>
      </c>
      <c r="E6926" s="179">
        <v>2991.8868753427691</v>
      </c>
      <c r="F6926" s="179">
        <v>0</v>
      </c>
      <c r="G6926" s="179">
        <v>0</v>
      </c>
      <c r="H6926" s="179">
        <v>49628.122691083656</v>
      </c>
      <c r="I6926" s="179">
        <v>0</v>
      </c>
      <c r="J6926" s="179">
        <v>0</v>
      </c>
      <c r="K6926" s="179">
        <v>0</v>
      </c>
      <c r="L6926" s="179">
        <v>0</v>
      </c>
      <c r="M6926" s="179">
        <v>194388.2051788659</v>
      </c>
      <c r="N6926" s="179">
        <v>0</v>
      </c>
      <c r="O6926" s="179">
        <v>0</v>
      </c>
      <c r="P6926" s="179">
        <v>0</v>
      </c>
      <c r="Q6926" s="179">
        <v>0</v>
      </c>
      <c r="R6926" s="180">
        <v>0</v>
      </c>
      <c r="S6926" s="180">
        <v>0</v>
      </c>
      <c r="T6926" s="180">
        <v>0</v>
      </c>
    </row>
    <row r="6927" spans="2:20" x14ac:dyDescent="0.3">
      <c r="B6927" s="19">
        <v>6924</v>
      </c>
      <c r="C6927" s="179">
        <v>0</v>
      </c>
      <c r="D6927" s="179">
        <v>0</v>
      </c>
      <c r="E6927" s="179">
        <v>557875.65205581766</v>
      </c>
      <c r="F6927" s="179">
        <v>0</v>
      </c>
      <c r="G6927" s="179">
        <v>0</v>
      </c>
      <c r="H6927" s="179">
        <v>15503.012772354907</v>
      </c>
      <c r="I6927" s="179">
        <v>0</v>
      </c>
      <c r="J6927" s="179">
        <v>0</v>
      </c>
      <c r="K6927" s="179">
        <v>0</v>
      </c>
      <c r="L6927" s="179">
        <v>0</v>
      </c>
      <c r="M6927" s="179">
        <v>150708.08535810348</v>
      </c>
      <c r="N6927" s="179">
        <v>0</v>
      </c>
      <c r="O6927" s="179">
        <v>0</v>
      </c>
      <c r="P6927" s="179">
        <v>0</v>
      </c>
      <c r="Q6927" s="179">
        <v>0</v>
      </c>
      <c r="R6927" s="180">
        <v>0</v>
      </c>
      <c r="S6927" s="180">
        <v>0</v>
      </c>
      <c r="T6927" s="180">
        <v>0</v>
      </c>
    </row>
    <row r="6928" spans="2:20" x14ac:dyDescent="0.3">
      <c r="B6928" s="19">
        <v>6925</v>
      </c>
      <c r="C6928" s="179">
        <v>0</v>
      </c>
      <c r="D6928" s="179">
        <v>0</v>
      </c>
      <c r="E6928" s="179">
        <v>107856.17528965438</v>
      </c>
      <c r="F6928" s="179">
        <v>0</v>
      </c>
      <c r="G6928" s="179">
        <v>0</v>
      </c>
      <c r="H6928" s="179">
        <v>7383.8769953944275</v>
      </c>
      <c r="I6928" s="179">
        <v>0</v>
      </c>
      <c r="J6928" s="179">
        <v>0</v>
      </c>
      <c r="K6928" s="179">
        <v>0</v>
      </c>
      <c r="L6928" s="179">
        <v>0</v>
      </c>
      <c r="M6928" s="179">
        <v>47224.142086497122</v>
      </c>
      <c r="N6928" s="179">
        <v>0</v>
      </c>
      <c r="O6928" s="179">
        <v>0</v>
      </c>
      <c r="P6928" s="179">
        <v>0</v>
      </c>
      <c r="Q6928" s="179">
        <v>0</v>
      </c>
      <c r="R6928" s="180">
        <v>0</v>
      </c>
      <c r="S6928" s="180">
        <v>0</v>
      </c>
      <c r="T6928" s="180">
        <v>0</v>
      </c>
    </row>
    <row r="6929" spans="2:20" x14ac:dyDescent="0.3">
      <c r="B6929" s="19">
        <v>6926</v>
      </c>
      <c r="C6929" s="179">
        <v>0</v>
      </c>
      <c r="D6929" s="179">
        <v>0</v>
      </c>
      <c r="E6929" s="179">
        <v>321837.69898936013</v>
      </c>
      <c r="F6929" s="179">
        <v>0</v>
      </c>
      <c r="G6929" s="179">
        <v>0</v>
      </c>
      <c r="H6929" s="179">
        <v>46268.852344235725</v>
      </c>
      <c r="I6929" s="179">
        <v>0</v>
      </c>
      <c r="J6929" s="179">
        <v>0</v>
      </c>
      <c r="K6929" s="179">
        <v>0</v>
      </c>
      <c r="L6929" s="179">
        <v>0</v>
      </c>
      <c r="M6929" s="179">
        <v>43395.9028213364</v>
      </c>
      <c r="N6929" s="179">
        <v>0</v>
      </c>
      <c r="O6929" s="179">
        <v>0</v>
      </c>
      <c r="P6929" s="179">
        <v>0</v>
      </c>
      <c r="Q6929" s="179">
        <v>0</v>
      </c>
      <c r="R6929" s="180">
        <v>0</v>
      </c>
      <c r="S6929" s="180">
        <v>0</v>
      </c>
      <c r="T6929" s="180">
        <v>0</v>
      </c>
    </row>
    <row r="6930" spans="2:20" x14ac:dyDescent="0.3">
      <c r="B6930" s="19">
        <v>6927</v>
      </c>
      <c r="C6930" s="179">
        <v>0</v>
      </c>
      <c r="D6930" s="179">
        <v>0</v>
      </c>
      <c r="E6930" s="179">
        <v>235089.99621695536</v>
      </c>
      <c r="F6930" s="179">
        <v>0</v>
      </c>
      <c r="G6930" s="179">
        <v>0</v>
      </c>
      <c r="H6930" s="179">
        <v>110553.85247962663</v>
      </c>
      <c r="I6930" s="179">
        <v>0</v>
      </c>
      <c r="J6930" s="179">
        <v>0</v>
      </c>
      <c r="K6930" s="179">
        <v>0</v>
      </c>
      <c r="L6930" s="179">
        <v>0</v>
      </c>
      <c r="M6930" s="179">
        <v>3677.7352231198101</v>
      </c>
      <c r="N6930" s="179">
        <v>0</v>
      </c>
      <c r="O6930" s="179">
        <v>0</v>
      </c>
      <c r="P6930" s="179">
        <v>0</v>
      </c>
      <c r="Q6930" s="179">
        <v>0</v>
      </c>
      <c r="R6930" s="180">
        <v>0</v>
      </c>
      <c r="S6930" s="180">
        <v>0</v>
      </c>
      <c r="T6930" s="180">
        <v>0</v>
      </c>
    </row>
    <row r="6931" spans="2:20" x14ac:dyDescent="0.3">
      <c r="B6931" s="19">
        <v>6928</v>
      </c>
      <c r="C6931" s="179">
        <v>0</v>
      </c>
      <c r="D6931" s="179">
        <v>0</v>
      </c>
      <c r="E6931" s="179">
        <v>140844.09664275384</v>
      </c>
      <c r="F6931" s="179">
        <v>0</v>
      </c>
      <c r="G6931" s="179">
        <v>0</v>
      </c>
      <c r="H6931" s="179">
        <v>111839.72955285906</v>
      </c>
      <c r="I6931" s="179">
        <v>0</v>
      </c>
      <c r="J6931" s="179">
        <v>0</v>
      </c>
      <c r="K6931" s="179">
        <v>0</v>
      </c>
      <c r="L6931" s="179">
        <v>0</v>
      </c>
      <c r="M6931" s="179">
        <v>59986.134544414519</v>
      </c>
      <c r="N6931" s="179">
        <v>0</v>
      </c>
      <c r="O6931" s="179">
        <v>0</v>
      </c>
      <c r="P6931" s="179">
        <v>0</v>
      </c>
      <c r="Q6931" s="179">
        <v>0</v>
      </c>
      <c r="R6931" s="180">
        <v>0</v>
      </c>
      <c r="S6931" s="180">
        <v>0</v>
      </c>
      <c r="T6931" s="180">
        <v>0</v>
      </c>
    </row>
    <row r="6932" spans="2:20" x14ac:dyDescent="0.3">
      <c r="B6932" s="19">
        <v>6929</v>
      </c>
      <c r="C6932" s="179">
        <v>0</v>
      </c>
      <c r="D6932" s="179">
        <v>0</v>
      </c>
      <c r="E6932" s="179">
        <v>40303.641119948341</v>
      </c>
      <c r="F6932" s="179">
        <v>0</v>
      </c>
      <c r="G6932" s="179">
        <v>0</v>
      </c>
      <c r="H6932" s="179">
        <v>1697155.9960795529</v>
      </c>
      <c r="I6932" s="179">
        <v>0</v>
      </c>
      <c r="J6932" s="179">
        <v>0</v>
      </c>
      <c r="K6932" s="179">
        <v>0</v>
      </c>
      <c r="L6932" s="179">
        <v>0</v>
      </c>
      <c r="M6932" s="179">
        <v>217054.41226896722</v>
      </c>
      <c r="N6932" s="179">
        <v>0</v>
      </c>
      <c r="O6932" s="179">
        <v>0</v>
      </c>
      <c r="P6932" s="179">
        <v>0</v>
      </c>
      <c r="Q6932" s="179">
        <v>0</v>
      </c>
      <c r="R6932" s="180">
        <v>0</v>
      </c>
      <c r="S6932" s="180">
        <v>0</v>
      </c>
      <c r="T6932" s="180">
        <v>0</v>
      </c>
    </row>
    <row r="6933" spans="2:20" x14ac:dyDescent="0.3">
      <c r="B6933" s="19">
        <v>6930</v>
      </c>
      <c r="C6933" s="179">
        <v>0</v>
      </c>
      <c r="D6933" s="179">
        <v>0</v>
      </c>
      <c r="E6933" s="179">
        <v>305649.24509496771</v>
      </c>
      <c r="F6933" s="179">
        <v>0</v>
      </c>
      <c r="G6933" s="179">
        <v>0</v>
      </c>
      <c r="H6933" s="179">
        <v>27252.232111934081</v>
      </c>
      <c r="I6933" s="179">
        <v>0</v>
      </c>
      <c r="J6933" s="179">
        <v>0</v>
      </c>
      <c r="K6933" s="179">
        <v>0</v>
      </c>
      <c r="L6933" s="179">
        <v>0</v>
      </c>
      <c r="M6933" s="179">
        <v>159296.17796410646</v>
      </c>
      <c r="N6933" s="179">
        <v>0</v>
      </c>
      <c r="O6933" s="179">
        <v>0</v>
      </c>
      <c r="P6933" s="179">
        <v>0</v>
      </c>
      <c r="Q6933" s="179">
        <v>0</v>
      </c>
      <c r="R6933" s="180">
        <v>0</v>
      </c>
      <c r="S6933" s="180">
        <v>0</v>
      </c>
      <c r="T6933" s="180">
        <v>0</v>
      </c>
    </row>
    <row r="6934" spans="2:20" x14ac:dyDescent="0.3">
      <c r="B6934" s="19">
        <v>6931</v>
      </c>
      <c r="C6934" s="179">
        <v>0</v>
      </c>
      <c r="D6934" s="179">
        <v>0</v>
      </c>
      <c r="E6934" s="179">
        <v>191531.74815378105</v>
      </c>
      <c r="F6934" s="179">
        <v>0</v>
      </c>
      <c r="G6934" s="179">
        <v>0</v>
      </c>
      <c r="H6934" s="179">
        <v>134726.53659103374</v>
      </c>
      <c r="I6934" s="179">
        <v>0</v>
      </c>
      <c r="J6934" s="179">
        <v>0</v>
      </c>
      <c r="K6934" s="179">
        <v>0</v>
      </c>
      <c r="L6934" s="179">
        <v>0</v>
      </c>
      <c r="M6934" s="179">
        <v>12163.120455597666</v>
      </c>
      <c r="N6934" s="179">
        <v>0</v>
      </c>
      <c r="O6934" s="179">
        <v>0</v>
      </c>
      <c r="P6934" s="179">
        <v>0</v>
      </c>
      <c r="Q6934" s="179">
        <v>0</v>
      </c>
      <c r="R6934" s="180">
        <v>0</v>
      </c>
      <c r="S6934" s="180">
        <v>0</v>
      </c>
      <c r="T6934" s="180">
        <v>0</v>
      </c>
    </row>
    <row r="6935" spans="2:20" x14ac:dyDescent="0.3">
      <c r="B6935" s="19">
        <v>6932</v>
      </c>
      <c r="C6935" s="179">
        <v>1</v>
      </c>
      <c r="D6935" s="179">
        <v>79879.591036971819</v>
      </c>
      <c r="E6935" s="179">
        <v>15486.00320079419</v>
      </c>
      <c r="F6935" s="179">
        <v>1</v>
      </c>
      <c r="G6935" s="179">
        <v>1344.8841706102232</v>
      </c>
      <c r="H6935" s="179">
        <v>672749.62046854361</v>
      </c>
      <c r="I6935" s="179">
        <v>0</v>
      </c>
      <c r="J6935" s="179">
        <v>0</v>
      </c>
      <c r="K6935" s="179">
        <v>0</v>
      </c>
      <c r="L6935" s="179">
        <v>0</v>
      </c>
      <c r="M6935" s="179">
        <v>46128.67746055594</v>
      </c>
      <c r="N6935" s="179">
        <v>0</v>
      </c>
      <c r="O6935" s="179">
        <v>0</v>
      </c>
      <c r="P6935" s="179">
        <v>0</v>
      </c>
      <c r="Q6935" s="179">
        <v>0</v>
      </c>
      <c r="R6935" s="180">
        <v>0</v>
      </c>
      <c r="S6935" s="180">
        <v>0</v>
      </c>
      <c r="T6935" s="180">
        <v>79879.591036971819</v>
      </c>
    </row>
    <row r="6936" spans="2:20" x14ac:dyDescent="0.3">
      <c r="B6936" s="19">
        <v>6933</v>
      </c>
      <c r="C6936" s="179">
        <v>0</v>
      </c>
      <c r="D6936" s="179">
        <v>0</v>
      </c>
      <c r="E6936" s="179">
        <v>10261.259318381051</v>
      </c>
      <c r="F6936" s="179">
        <v>0</v>
      </c>
      <c r="G6936" s="179">
        <v>0</v>
      </c>
      <c r="H6936" s="179">
        <v>481644.71624561044</v>
      </c>
      <c r="I6936" s="179">
        <v>0</v>
      </c>
      <c r="J6936" s="179">
        <v>0</v>
      </c>
      <c r="K6936" s="179">
        <v>0</v>
      </c>
      <c r="L6936" s="179">
        <v>0</v>
      </c>
      <c r="M6936" s="179">
        <v>568172.74334778998</v>
      </c>
      <c r="N6936" s="179">
        <v>0</v>
      </c>
      <c r="O6936" s="179">
        <v>0</v>
      </c>
      <c r="P6936" s="179">
        <v>0</v>
      </c>
      <c r="Q6936" s="179">
        <v>0</v>
      </c>
      <c r="R6936" s="180">
        <v>0</v>
      </c>
      <c r="S6936" s="180">
        <v>0</v>
      </c>
      <c r="T6936" s="180">
        <v>0</v>
      </c>
    </row>
    <row r="6937" spans="2:20" x14ac:dyDescent="0.3">
      <c r="B6937" s="19">
        <v>6934</v>
      </c>
      <c r="C6937" s="179">
        <v>0</v>
      </c>
      <c r="D6937" s="179">
        <v>0</v>
      </c>
      <c r="E6937" s="179">
        <v>33380.41815641096</v>
      </c>
      <c r="F6937" s="179">
        <v>0</v>
      </c>
      <c r="G6937" s="179">
        <v>0</v>
      </c>
      <c r="H6937" s="179">
        <v>334512.95312959567</v>
      </c>
      <c r="I6937" s="179">
        <v>0</v>
      </c>
      <c r="J6937" s="179">
        <v>0</v>
      </c>
      <c r="K6937" s="179">
        <v>272468.46403302479</v>
      </c>
      <c r="L6937" s="179">
        <v>1</v>
      </c>
      <c r="M6937" s="179">
        <v>284207.6696738546</v>
      </c>
      <c r="N6937" s="179">
        <v>0</v>
      </c>
      <c r="O6937" s="179">
        <v>0</v>
      </c>
      <c r="P6937" s="179">
        <v>0</v>
      </c>
      <c r="Q6937" s="179">
        <v>0</v>
      </c>
      <c r="R6937" s="180">
        <v>0</v>
      </c>
      <c r="S6937" s="180">
        <v>272468.46403302479</v>
      </c>
      <c r="T6937" s="180">
        <v>0</v>
      </c>
    </row>
    <row r="6938" spans="2:20" x14ac:dyDescent="0.3">
      <c r="B6938" s="19">
        <v>6935</v>
      </c>
      <c r="C6938" s="179">
        <v>0</v>
      </c>
      <c r="D6938" s="179">
        <v>0</v>
      </c>
      <c r="E6938" s="179">
        <v>300874.22029366699</v>
      </c>
      <c r="F6938" s="179">
        <v>0</v>
      </c>
      <c r="G6938" s="179">
        <v>0</v>
      </c>
      <c r="H6938" s="179">
        <v>3219.2966156490361</v>
      </c>
      <c r="I6938" s="179">
        <v>0</v>
      </c>
      <c r="J6938" s="179">
        <v>0</v>
      </c>
      <c r="K6938" s="179">
        <v>0</v>
      </c>
      <c r="L6938" s="179">
        <v>0</v>
      </c>
      <c r="M6938" s="179">
        <v>430073.92929706688</v>
      </c>
      <c r="N6938" s="179">
        <v>0</v>
      </c>
      <c r="O6938" s="179">
        <v>0</v>
      </c>
      <c r="P6938" s="179">
        <v>0</v>
      </c>
      <c r="Q6938" s="179">
        <v>0</v>
      </c>
      <c r="R6938" s="180">
        <v>0</v>
      </c>
      <c r="S6938" s="180">
        <v>0</v>
      </c>
      <c r="T6938" s="180">
        <v>0</v>
      </c>
    </row>
    <row r="6939" spans="2:20" x14ac:dyDescent="0.3">
      <c r="B6939" s="19">
        <v>6936</v>
      </c>
      <c r="C6939" s="179">
        <v>0</v>
      </c>
      <c r="D6939" s="179">
        <v>0</v>
      </c>
      <c r="E6939" s="179">
        <v>227958.675505391</v>
      </c>
      <c r="F6939" s="179">
        <v>0</v>
      </c>
      <c r="G6939" s="179">
        <v>0</v>
      </c>
      <c r="H6939" s="179">
        <v>223239.9937874242</v>
      </c>
      <c r="I6939" s="179">
        <v>0</v>
      </c>
      <c r="J6939" s="179">
        <v>0</v>
      </c>
      <c r="K6939" s="179">
        <v>0</v>
      </c>
      <c r="L6939" s="179">
        <v>0</v>
      </c>
      <c r="M6939" s="179">
        <v>439247.52867496212</v>
      </c>
      <c r="N6939" s="179">
        <v>0</v>
      </c>
      <c r="O6939" s="179">
        <v>0</v>
      </c>
      <c r="P6939" s="179">
        <v>0</v>
      </c>
      <c r="Q6939" s="179">
        <v>0</v>
      </c>
      <c r="R6939" s="180">
        <v>0</v>
      </c>
      <c r="S6939" s="180">
        <v>0</v>
      </c>
      <c r="T6939" s="180">
        <v>0</v>
      </c>
    </row>
    <row r="6940" spans="2:20" x14ac:dyDescent="0.3">
      <c r="B6940" s="19">
        <v>6937</v>
      </c>
      <c r="C6940" s="179">
        <v>0</v>
      </c>
      <c r="D6940" s="179">
        <v>0</v>
      </c>
      <c r="E6940" s="179">
        <v>31730.404886396111</v>
      </c>
      <c r="F6940" s="179">
        <v>0</v>
      </c>
      <c r="G6940" s="179">
        <v>0</v>
      </c>
      <c r="H6940" s="179">
        <v>70304.896165769082</v>
      </c>
      <c r="I6940" s="179">
        <v>0</v>
      </c>
      <c r="J6940" s="179">
        <v>0</v>
      </c>
      <c r="K6940" s="179">
        <v>0</v>
      </c>
      <c r="L6940" s="179">
        <v>0</v>
      </c>
      <c r="M6940" s="179">
        <v>40966.542740810408</v>
      </c>
      <c r="N6940" s="179">
        <v>0</v>
      </c>
      <c r="O6940" s="179">
        <v>0</v>
      </c>
      <c r="P6940" s="179">
        <v>0</v>
      </c>
      <c r="Q6940" s="179">
        <v>0</v>
      </c>
      <c r="R6940" s="180">
        <v>0</v>
      </c>
      <c r="S6940" s="180">
        <v>0</v>
      </c>
      <c r="T6940" s="180">
        <v>0</v>
      </c>
    </row>
    <row r="6941" spans="2:20" x14ac:dyDescent="0.3">
      <c r="B6941" s="19">
        <v>6938</v>
      </c>
      <c r="C6941" s="179">
        <v>0</v>
      </c>
      <c r="D6941" s="179">
        <v>0</v>
      </c>
      <c r="E6941" s="179">
        <v>17414.562183496579</v>
      </c>
      <c r="F6941" s="179">
        <v>0</v>
      </c>
      <c r="G6941" s="179">
        <v>0</v>
      </c>
      <c r="H6941" s="179">
        <v>27619.339542632173</v>
      </c>
      <c r="I6941" s="179">
        <v>0</v>
      </c>
      <c r="J6941" s="179">
        <v>0</v>
      </c>
      <c r="K6941" s="179">
        <v>0</v>
      </c>
      <c r="L6941" s="179">
        <v>0</v>
      </c>
      <c r="M6941" s="179">
        <v>14433.172390200609</v>
      </c>
      <c r="N6941" s="179">
        <v>0</v>
      </c>
      <c r="O6941" s="179">
        <v>0</v>
      </c>
      <c r="P6941" s="179">
        <v>0</v>
      </c>
      <c r="Q6941" s="179">
        <v>0</v>
      </c>
      <c r="R6941" s="180">
        <v>0</v>
      </c>
      <c r="S6941" s="180">
        <v>0</v>
      </c>
      <c r="T6941" s="180">
        <v>0</v>
      </c>
    </row>
    <row r="6942" spans="2:20" x14ac:dyDescent="0.3">
      <c r="B6942" s="19">
        <v>6939</v>
      </c>
      <c r="C6942" s="179">
        <v>0</v>
      </c>
      <c r="D6942" s="179">
        <v>0</v>
      </c>
      <c r="E6942" s="179">
        <v>567117.008655073</v>
      </c>
      <c r="F6942" s="179">
        <v>0</v>
      </c>
      <c r="G6942" s="179">
        <v>0</v>
      </c>
      <c r="H6942" s="179">
        <v>72628.630965935125</v>
      </c>
      <c r="I6942" s="179">
        <v>0</v>
      </c>
      <c r="J6942" s="179">
        <v>0</v>
      </c>
      <c r="K6942" s="179">
        <v>0</v>
      </c>
      <c r="L6942" s="179">
        <v>0</v>
      </c>
      <c r="M6942" s="179">
        <v>107870.43042957739</v>
      </c>
      <c r="N6942" s="179">
        <v>0</v>
      </c>
      <c r="O6942" s="179">
        <v>0</v>
      </c>
      <c r="P6942" s="179">
        <v>0</v>
      </c>
      <c r="Q6942" s="179">
        <v>0</v>
      </c>
      <c r="R6942" s="180">
        <v>0</v>
      </c>
      <c r="S6942" s="180">
        <v>0</v>
      </c>
      <c r="T6942" s="180">
        <v>0</v>
      </c>
    </row>
    <row r="6943" spans="2:20" x14ac:dyDescent="0.3">
      <c r="B6943" s="19">
        <v>6940</v>
      </c>
      <c r="C6943" s="179">
        <v>0</v>
      </c>
      <c r="D6943" s="179">
        <v>0</v>
      </c>
      <c r="E6943" s="179">
        <v>237571.57109072298</v>
      </c>
      <c r="F6943" s="179">
        <v>0</v>
      </c>
      <c r="G6943" s="179">
        <v>0</v>
      </c>
      <c r="H6943" s="179">
        <v>46815.307915163037</v>
      </c>
      <c r="I6943" s="179">
        <v>0</v>
      </c>
      <c r="J6943" s="179">
        <v>0</v>
      </c>
      <c r="K6943" s="179">
        <v>0</v>
      </c>
      <c r="L6943" s="179">
        <v>0</v>
      </c>
      <c r="M6943" s="179">
        <v>62066.172882149265</v>
      </c>
      <c r="N6943" s="179">
        <v>0</v>
      </c>
      <c r="O6943" s="179">
        <v>0</v>
      </c>
      <c r="P6943" s="179">
        <v>0</v>
      </c>
      <c r="Q6943" s="179">
        <v>0</v>
      </c>
      <c r="R6943" s="180">
        <v>0</v>
      </c>
      <c r="S6943" s="180">
        <v>0</v>
      </c>
      <c r="T6943" s="180">
        <v>0</v>
      </c>
    </row>
    <row r="6944" spans="2:20" x14ac:dyDescent="0.3">
      <c r="B6944" s="19">
        <v>6941</v>
      </c>
      <c r="C6944" s="179">
        <v>0</v>
      </c>
      <c r="D6944" s="179">
        <v>0</v>
      </c>
      <c r="E6944" s="179">
        <v>27212.486871936471</v>
      </c>
      <c r="F6944" s="179">
        <v>0</v>
      </c>
      <c r="G6944" s="179">
        <v>0</v>
      </c>
      <c r="H6944" s="179">
        <v>42045.64544843162</v>
      </c>
      <c r="I6944" s="179">
        <v>0</v>
      </c>
      <c r="J6944" s="179">
        <v>0</v>
      </c>
      <c r="K6944" s="179">
        <v>0</v>
      </c>
      <c r="L6944" s="179">
        <v>0</v>
      </c>
      <c r="M6944" s="179">
        <v>24492.415546415265</v>
      </c>
      <c r="N6944" s="179">
        <v>0</v>
      </c>
      <c r="O6944" s="179">
        <v>0</v>
      </c>
      <c r="P6944" s="179">
        <v>0</v>
      </c>
      <c r="Q6944" s="179">
        <v>0</v>
      </c>
      <c r="R6944" s="180">
        <v>0</v>
      </c>
      <c r="S6944" s="180">
        <v>0</v>
      </c>
      <c r="T6944" s="180">
        <v>0</v>
      </c>
    </row>
    <row r="6945" spans="2:20" x14ac:dyDescent="0.3">
      <c r="B6945" s="19">
        <v>6942</v>
      </c>
      <c r="C6945" s="179">
        <v>0</v>
      </c>
      <c r="D6945" s="179">
        <v>0</v>
      </c>
      <c r="E6945" s="179">
        <v>25102.824358264046</v>
      </c>
      <c r="F6945" s="179">
        <v>0</v>
      </c>
      <c r="G6945" s="179">
        <v>0</v>
      </c>
      <c r="H6945" s="179">
        <v>756719.45228930959</v>
      </c>
      <c r="I6945" s="179">
        <v>0</v>
      </c>
      <c r="J6945" s="179">
        <v>0</v>
      </c>
      <c r="K6945" s="179">
        <v>0</v>
      </c>
      <c r="L6945" s="179">
        <v>0</v>
      </c>
      <c r="M6945" s="179">
        <v>41414.915759022399</v>
      </c>
      <c r="N6945" s="179">
        <v>0</v>
      </c>
      <c r="O6945" s="179">
        <v>0</v>
      </c>
      <c r="P6945" s="179">
        <v>0</v>
      </c>
      <c r="Q6945" s="179">
        <v>0</v>
      </c>
      <c r="R6945" s="180">
        <v>0</v>
      </c>
      <c r="S6945" s="180">
        <v>0</v>
      </c>
      <c r="T6945" s="180">
        <v>0</v>
      </c>
    </row>
    <row r="6946" spans="2:20" x14ac:dyDescent="0.3">
      <c r="B6946" s="19">
        <v>6943</v>
      </c>
      <c r="C6946" s="179">
        <v>0</v>
      </c>
      <c r="D6946" s="179">
        <v>0</v>
      </c>
      <c r="E6946" s="179">
        <v>21494.198944141805</v>
      </c>
      <c r="F6946" s="179">
        <v>0</v>
      </c>
      <c r="G6946" s="179">
        <v>0</v>
      </c>
      <c r="H6946" s="179">
        <v>92061.933119443158</v>
      </c>
      <c r="I6946" s="179">
        <v>0</v>
      </c>
      <c r="J6946" s="179">
        <v>0</v>
      </c>
      <c r="K6946" s="179">
        <v>0</v>
      </c>
      <c r="L6946" s="179">
        <v>0</v>
      </c>
      <c r="M6946" s="179">
        <v>279445.53540508257</v>
      </c>
      <c r="N6946" s="179">
        <v>0</v>
      </c>
      <c r="O6946" s="179">
        <v>0</v>
      </c>
      <c r="P6946" s="179">
        <v>0</v>
      </c>
      <c r="Q6946" s="179">
        <v>0</v>
      </c>
      <c r="R6946" s="180">
        <v>0</v>
      </c>
      <c r="S6946" s="180">
        <v>0</v>
      </c>
      <c r="T6946" s="180">
        <v>0</v>
      </c>
    </row>
    <row r="6947" spans="2:20" x14ac:dyDescent="0.3">
      <c r="B6947" s="19">
        <v>6944</v>
      </c>
      <c r="C6947" s="179">
        <v>0</v>
      </c>
      <c r="D6947" s="179">
        <v>0</v>
      </c>
      <c r="E6947" s="179">
        <v>70977.039277802396</v>
      </c>
      <c r="F6947" s="179">
        <v>0</v>
      </c>
      <c r="G6947" s="179">
        <v>0</v>
      </c>
      <c r="H6947" s="179">
        <v>142034.83230464437</v>
      </c>
      <c r="I6947" s="179">
        <v>0</v>
      </c>
      <c r="J6947" s="179">
        <v>0</v>
      </c>
      <c r="K6947" s="179">
        <v>0</v>
      </c>
      <c r="L6947" s="179">
        <v>0</v>
      </c>
      <c r="M6947" s="179">
        <v>35758.981350824906</v>
      </c>
      <c r="N6947" s="179">
        <v>0</v>
      </c>
      <c r="O6947" s="179">
        <v>0</v>
      </c>
      <c r="P6947" s="179">
        <v>0</v>
      </c>
      <c r="Q6947" s="179">
        <v>0</v>
      </c>
      <c r="R6947" s="180">
        <v>0</v>
      </c>
      <c r="S6947" s="180">
        <v>0</v>
      </c>
      <c r="T6947" s="180">
        <v>0</v>
      </c>
    </row>
    <row r="6948" spans="2:20" x14ac:dyDescent="0.3">
      <c r="B6948" s="19">
        <v>6945</v>
      </c>
      <c r="C6948" s="179">
        <v>0</v>
      </c>
      <c r="D6948" s="179">
        <v>0</v>
      </c>
      <c r="E6948" s="179">
        <v>608513.55187365727</v>
      </c>
      <c r="F6948" s="179">
        <v>0</v>
      </c>
      <c r="G6948" s="179">
        <v>0</v>
      </c>
      <c r="H6948" s="179">
        <v>127751.86861992445</v>
      </c>
      <c r="I6948" s="179">
        <v>0</v>
      </c>
      <c r="J6948" s="179">
        <v>0</v>
      </c>
      <c r="K6948" s="179">
        <v>0</v>
      </c>
      <c r="L6948" s="179">
        <v>0</v>
      </c>
      <c r="M6948" s="179">
        <v>170833.91816823583</v>
      </c>
      <c r="N6948" s="179">
        <v>0</v>
      </c>
      <c r="O6948" s="179">
        <v>0</v>
      </c>
      <c r="P6948" s="179">
        <v>0</v>
      </c>
      <c r="Q6948" s="179">
        <v>0</v>
      </c>
      <c r="R6948" s="180">
        <v>0</v>
      </c>
      <c r="S6948" s="180">
        <v>0</v>
      </c>
      <c r="T6948" s="180">
        <v>0</v>
      </c>
    </row>
    <row r="6949" spans="2:20" x14ac:dyDescent="0.3">
      <c r="B6949" s="19">
        <v>6946</v>
      </c>
      <c r="C6949" s="179">
        <v>0</v>
      </c>
      <c r="D6949" s="179">
        <v>0</v>
      </c>
      <c r="E6949" s="179">
        <v>179259.17059976613</v>
      </c>
      <c r="F6949" s="179">
        <v>0</v>
      </c>
      <c r="G6949" s="179">
        <v>0</v>
      </c>
      <c r="H6949" s="179">
        <v>38367.10974740798</v>
      </c>
      <c r="I6949" s="179">
        <v>0</v>
      </c>
      <c r="J6949" s="179">
        <v>0</v>
      </c>
      <c r="K6949" s="179">
        <v>0</v>
      </c>
      <c r="L6949" s="179">
        <v>0</v>
      </c>
      <c r="M6949" s="179">
        <v>7680.5015494356467</v>
      </c>
      <c r="N6949" s="179">
        <v>0</v>
      </c>
      <c r="O6949" s="179">
        <v>0</v>
      </c>
      <c r="P6949" s="179">
        <v>0</v>
      </c>
      <c r="Q6949" s="179">
        <v>0</v>
      </c>
      <c r="R6949" s="180">
        <v>0</v>
      </c>
      <c r="S6949" s="180">
        <v>0</v>
      </c>
      <c r="T6949" s="180">
        <v>0</v>
      </c>
    </row>
    <row r="6950" spans="2:20" x14ac:dyDescent="0.3">
      <c r="B6950" s="19">
        <v>6947</v>
      </c>
      <c r="C6950" s="179">
        <v>0</v>
      </c>
      <c r="D6950" s="179">
        <v>0</v>
      </c>
      <c r="E6950" s="179">
        <v>57123.898632313438</v>
      </c>
      <c r="F6950" s="179">
        <v>0</v>
      </c>
      <c r="G6950" s="179">
        <v>0</v>
      </c>
      <c r="H6950" s="179">
        <v>153802.89814847874</v>
      </c>
      <c r="I6950" s="179">
        <v>0</v>
      </c>
      <c r="J6950" s="179">
        <v>0</v>
      </c>
      <c r="K6950" s="179">
        <v>0</v>
      </c>
      <c r="L6950" s="179">
        <v>0</v>
      </c>
      <c r="M6950" s="179">
        <v>923520.13456939382</v>
      </c>
      <c r="N6950" s="179">
        <v>0</v>
      </c>
      <c r="O6950" s="179">
        <v>0</v>
      </c>
      <c r="P6950" s="179">
        <v>0</v>
      </c>
      <c r="Q6950" s="179">
        <v>0</v>
      </c>
      <c r="R6950" s="180">
        <v>0</v>
      </c>
      <c r="S6950" s="180">
        <v>0</v>
      </c>
      <c r="T6950" s="180">
        <v>0</v>
      </c>
    </row>
    <row r="6951" spans="2:20" x14ac:dyDescent="0.3">
      <c r="B6951" s="19">
        <v>6948</v>
      </c>
      <c r="C6951" s="179">
        <v>0</v>
      </c>
      <c r="D6951" s="179">
        <v>0</v>
      </c>
      <c r="E6951" s="179">
        <v>217492.41853471351</v>
      </c>
      <c r="F6951" s="179">
        <v>0</v>
      </c>
      <c r="G6951" s="179">
        <v>0</v>
      </c>
      <c r="H6951" s="179">
        <v>79211.62569275008</v>
      </c>
      <c r="I6951" s="179">
        <v>0</v>
      </c>
      <c r="J6951" s="179">
        <v>0</v>
      </c>
      <c r="K6951" s="179">
        <v>0</v>
      </c>
      <c r="L6951" s="179">
        <v>0</v>
      </c>
      <c r="M6951" s="179">
        <v>36325.793576346994</v>
      </c>
      <c r="N6951" s="179">
        <v>0</v>
      </c>
      <c r="O6951" s="179">
        <v>0</v>
      </c>
      <c r="P6951" s="179">
        <v>0</v>
      </c>
      <c r="Q6951" s="179">
        <v>0</v>
      </c>
      <c r="R6951" s="180">
        <v>0</v>
      </c>
      <c r="S6951" s="180">
        <v>0</v>
      </c>
      <c r="T6951" s="180">
        <v>0</v>
      </c>
    </row>
    <row r="6952" spans="2:20" x14ac:dyDescent="0.3">
      <c r="B6952" s="19">
        <v>6949</v>
      </c>
      <c r="C6952" s="179">
        <v>0</v>
      </c>
      <c r="D6952" s="179">
        <v>0</v>
      </c>
      <c r="E6952" s="179">
        <v>503528.98541905312</v>
      </c>
      <c r="F6952" s="179">
        <v>0</v>
      </c>
      <c r="G6952" s="179">
        <v>0</v>
      </c>
      <c r="H6952" s="179">
        <v>68856.297206626899</v>
      </c>
      <c r="I6952" s="179">
        <v>0</v>
      </c>
      <c r="J6952" s="179">
        <v>0</v>
      </c>
      <c r="K6952" s="179">
        <v>0</v>
      </c>
      <c r="L6952" s="179">
        <v>0</v>
      </c>
      <c r="M6952" s="179">
        <v>101805.63888336689</v>
      </c>
      <c r="N6952" s="179">
        <v>0</v>
      </c>
      <c r="O6952" s="179">
        <v>0</v>
      </c>
      <c r="P6952" s="179">
        <v>0</v>
      </c>
      <c r="Q6952" s="179">
        <v>0</v>
      </c>
      <c r="R6952" s="180">
        <v>0</v>
      </c>
      <c r="S6952" s="180">
        <v>0</v>
      </c>
      <c r="T6952" s="180">
        <v>0</v>
      </c>
    </row>
    <row r="6953" spans="2:20" x14ac:dyDescent="0.3">
      <c r="B6953" s="19">
        <v>6950</v>
      </c>
      <c r="C6953" s="179">
        <v>0</v>
      </c>
      <c r="D6953" s="179">
        <v>0</v>
      </c>
      <c r="E6953" s="179">
        <v>182211.31408709224</v>
      </c>
      <c r="F6953" s="179">
        <v>1</v>
      </c>
      <c r="G6953" s="179">
        <v>124538.34472056414</v>
      </c>
      <c r="H6953" s="179">
        <v>127598.86764413078</v>
      </c>
      <c r="I6953" s="179">
        <v>0</v>
      </c>
      <c r="J6953" s="179">
        <v>0</v>
      </c>
      <c r="K6953" s="179">
        <v>0</v>
      </c>
      <c r="L6953" s="179">
        <v>0</v>
      </c>
      <c r="M6953" s="179">
        <v>7497.3522440085853</v>
      </c>
      <c r="N6953" s="179">
        <v>0</v>
      </c>
      <c r="O6953" s="179">
        <v>0</v>
      </c>
      <c r="P6953" s="179">
        <v>0</v>
      </c>
      <c r="Q6953" s="179">
        <v>0</v>
      </c>
      <c r="R6953" s="180">
        <v>0</v>
      </c>
      <c r="S6953" s="180">
        <v>0</v>
      </c>
      <c r="T6953" s="180">
        <v>0</v>
      </c>
    </row>
    <row r="6954" spans="2:20" x14ac:dyDescent="0.3">
      <c r="B6954" s="19">
        <v>6951</v>
      </c>
      <c r="C6954" s="179">
        <v>0</v>
      </c>
      <c r="D6954" s="179">
        <v>0</v>
      </c>
      <c r="E6954" s="179">
        <v>8702103.650252305</v>
      </c>
      <c r="F6954" s="179">
        <v>0</v>
      </c>
      <c r="G6954" s="179">
        <v>0</v>
      </c>
      <c r="H6954" s="179">
        <v>25375.296561166349</v>
      </c>
      <c r="I6954" s="179">
        <v>0</v>
      </c>
      <c r="J6954" s="179">
        <v>0</v>
      </c>
      <c r="K6954" s="179">
        <v>0</v>
      </c>
      <c r="L6954" s="179">
        <v>0</v>
      </c>
      <c r="M6954" s="179">
        <v>14592.764459713064</v>
      </c>
      <c r="N6954" s="179">
        <v>0</v>
      </c>
      <c r="O6954" s="179">
        <v>0</v>
      </c>
      <c r="P6954" s="179">
        <v>0</v>
      </c>
      <c r="Q6954" s="179">
        <v>0</v>
      </c>
      <c r="R6954" s="180">
        <v>0</v>
      </c>
      <c r="S6954" s="180">
        <v>0</v>
      </c>
      <c r="T6954" s="180">
        <v>0</v>
      </c>
    </row>
    <row r="6955" spans="2:20" x14ac:dyDescent="0.3">
      <c r="B6955" s="19">
        <v>6952</v>
      </c>
      <c r="C6955" s="179">
        <v>0</v>
      </c>
      <c r="D6955" s="179">
        <v>0</v>
      </c>
      <c r="E6955" s="179">
        <v>114454.44056134041</v>
      </c>
      <c r="F6955" s="179">
        <v>0</v>
      </c>
      <c r="G6955" s="179">
        <v>0</v>
      </c>
      <c r="H6955" s="179">
        <v>129762.63958854866</v>
      </c>
      <c r="I6955" s="179">
        <v>0</v>
      </c>
      <c r="J6955" s="179">
        <v>0</v>
      </c>
      <c r="K6955" s="179">
        <v>0</v>
      </c>
      <c r="L6955" s="179">
        <v>0</v>
      </c>
      <c r="M6955" s="179">
        <v>217379.03450263833</v>
      </c>
      <c r="N6955" s="179">
        <v>0</v>
      </c>
      <c r="O6955" s="179">
        <v>0</v>
      </c>
      <c r="P6955" s="179">
        <v>0</v>
      </c>
      <c r="Q6955" s="179">
        <v>0</v>
      </c>
      <c r="R6955" s="180">
        <v>0</v>
      </c>
      <c r="S6955" s="180">
        <v>0</v>
      </c>
      <c r="T6955" s="180">
        <v>0</v>
      </c>
    </row>
    <row r="6956" spans="2:20" x14ac:dyDescent="0.3">
      <c r="B6956" s="19">
        <v>6953</v>
      </c>
      <c r="C6956" s="179">
        <v>0</v>
      </c>
      <c r="D6956" s="179">
        <v>0</v>
      </c>
      <c r="E6956" s="179">
        <v>612420.37264432863</v>
      </c>
      <c r="F6956" s="179">
        <v>0</v>
      </c>
      <c r="G6956" s="179">
        <v>0</v>
      </c>
      <c r="H6956" s="179">
        <v>24526.958844644967</v>
      </c>
      <c r="I6956" s="179">
        <v>0</v>
      </c>
      <c r="J6956" s="179">
        <v>0</v>
      </c>
      <c r="K6956" s="179">
        <v>0</v>
      </c>
      <c r="L6956" s="179">
        <v>0</v>
      </c>
      <c r="M6956" s="179">
        <v>52426.36968956676</v>
      </c>
      <c r="N6956" s="179">
        <v>0</v>
      </c>
      <c r="O6956" s="179">
        <v>0</v>
      </c>
      <c r="P6956" s="179">
        <v>0</v>
      </c>
      <c r="Q6956" s="179">
        <v>0</v>
      </c>
      <c r="R6956" s="180">
        <v>0</v>
      </c>
      <c r="S6956" s="180">
        <v>0</v>
      </c>
      <c r="T6956" s="180">
        <v>0</v>
      </c>
    </row>
    <row r="6957" spans="2:20" x14ac:dyDescent="0.3">
      <c r="B6957" s="19">
        <v>6954</v>
      </c>
      <c r="C6957" s="179">
        <v>0</v>
      </c>
      <c r="D6957" s="179">
        <v>0</v>
      </c>
      <c r="E6957" s="179">
        <v>1130658.0344958859</v>
      </c>
      <c r="F6957" s="179">
        <v>0</v>
      </c>
      <c r="G6957" s="179">
        <v>0</v>
      </c>
      <c r="H6957" s="179">
        <v>27705.399385724184</v>
      </c>
      <c r="I6957" s="179">
        <v>0</v>
      </c>
      <c r="J6957" s="179">
        <v>0</v>
      </c>
      <c r="K6957" s="179">
        <v>0</v>
      </c>
      <c r="L6957" s="179">
        <v>0</v>
      </c>
      <c r="M6957" s="179">
        <v>417618.35211059381</v>
      </c>
      <c r="N6957" s="179">
        <v>0</v>
      </c>
      <c r="O6957" s="179">
        <v>0</v>
      </c>
      <c r="P6957" s="179">
        <v>0</v>
      </c>
      <c r="Q6957" s="179">
        <v>0</v>
      </c>
      <c r="R6957" s="180">
        <v>0</v>
      </c>
      <c r="S6957" s="180">
        <v>0</v>
      </c>
      <c r="T6957" s="180">
        <v>0</v>
      </c>
    </row>
    <row r="6958" spans="2:20" x14ac:dyDescent="0.3">
      <c r="B6958" s="19">
        <v>6955</v>
      </c>
      <c r="C6958" s="179">
        <v>0</v>
      </c>
      <c r="D6958" s="179">
        <v>0</v>
      </c>
      <c r="E6958" s="179">
        <v>348666.71009060252</v>
      </c>
      <c r="F6958" s="179">
        <v>0</v>
      </c>
      <c r="G6958" s="179">
        <v>0</v>
      </c>
      <c r="H6958" s="179">
        <v>105105.20141359931</v>
      </c>
      <c r="I6958" s="179">
        <v>0</v>
      </c>
      <c r="J6958" s="179">
        <v>0</v>
      </c>
      <c r="K6958" s="179">
        <v>0</v>
      </c>
      <c r="L6958" s="179">
        <v>0</v>
      </c>
      <c r="M6958" s="179">
        <v>157120.57711569549</v>
      </c>
      <c r="N6958" s="179">
        <v>0</v>
      </c>
      <c r="O6958" s="179">
        <v>0</v>
      </c>
      <c r="P6958" s="179">
        <v>0</v>
      </c>
      <c r="Q6958" s="179">
        <v>0</v>
      </c>
      <c r="R6958" s="180">
        <v>0</v>
      </c>
      <c r="S6958" s="180">
        <v>0</v>
      </c>
      <c r="T6958" s="180">
        <v>0</v>
      </c>
    </row>
    <row r="6959" spans="2:20" x14ac:dyDescent="0.3">
      <c r="B6959" s="19">
        <v>6956</v>
      </c>
      <c r="C6959" s="179">
        <v>0</v>
      </c>
      <c r="D6959" s="179">
        <v>0</v>
      </c>
      <c r="E6959" s="179">
        <v>24932.224833850603</v>
      </c>
      <c r="F6959" s="179">
        <v>0</v>
      </c>
      <c r="G6959" s="179">
        <v>0</v>
      </c>
      <c r="H6959" s="179">
        <v>360085.92310178606</v>
      </c>
      <c r="I6959" s="179">
        <v>0</v>
      </c>
      <c r="J6959" s="179">
        <v>0</v>
      </c>
      <c r="K6959" s="179">
        <v>0</v>
      </c>
      <c r="L6959" s="179">
        <v>0</v>
      </c>
      <c r="M6959" s="179">
        <v>31930.832846454825</v>
      </c>
      <c r="N6959" s="179">
        <v>0</v>
      </c>
      <c r="O6959" s="179">
        <v>0</v>
      </c>
      <c r="P6959" s="179">
        <v>0</v>
      </c>
      <c r="Q6959" s="179">
        <v>0</v>
      </c>
      <c r="R6959" s="180">
        <v>0</v>
      </c>
      <c r="S6959" s="180">
        <v>0</v>
      </c>
      <c r="T6959" s="180">
        <v>0</v>
      </c>
    </row>
    <row r="6960" spans="2:20" x14ac:dyDescent="0.3">
      <c r="B6960" s="19">
        <v>6957</v>
      </c>
      <c r="C6960" s="179">
        <v>0</v>
      </c>
      <c r="D6960" s="179">
        <v>0</v>
      </c>
      <c r="E6960" s="179">
        <v>5823.0456066781398</v>
      </c>
      <c r="F6960" s="179">
        <v>0</v>
      </c>
      <c r="G6960" s="179">
        <v>0</v>
      </c>
      <c r="H6960" s="179">
        <v>61365.381064956513</v>
      </c>
      <c r="I6960" s="179">
        <v>0</v>
      </c>
      <c r="J6960" s="179">
        <v>0</v>
      </c>
      <c r="K6960" s="179">
        <v>0</v>
      </c>
      <c r="L6960" s="179">
        <v>0</v>
      </c>
      <c r="M6960" s="179">
        <v>832436.13856641622</v>
      </c>
      <c r="N6960" s="179">
        <v>0</v>
      </c>
      <c r="O6960" s="179">
        <v>0</v>
      </c>
      <c r="P6960" s="179">
        <v>0</v>
      </c>
      <c r="Q6960" s="179">
        <v>0</v>
      </c>
      <c r="R6960" s="180">
        <v>0</v>
      </c>
      <c r="S6960" s="180">
        <v>0</v>
      </c>
      <c r="T6960" s="180">
        <v>0</v>
      </c>
    </row>
    <row r="6961" spans="2:20" x14ac:dyDescent="0.3">
      <c r="B6961" s="19">
        <v>6958</v>
      </c>
      <c r="C6961" s="179">
        <v>0</v>
      </c>
      <c r="D6961" s="179">
        <v>0</v>
      </c>
      <c r="E6961" s="179">
        <v>61330.16376109633</v>
      </c>
      <c r="F6961" s="179">
        <v>0</v>
      </c>
      <c r="G6961" s="179">
        <v>0</v>
      </c>
      <c r="H6961" s="179">
        <v>34207.056403211573</v>
      </c>
      <c r="I6961" s="179">
        <v>0</v>
      </c>
      <c r="J6961" s="179">
        <v>0</v>
      </c>
      <c r="K6961" s="179">
        <v>0</v>
      </c>
      <c r="L6961" s="179">
        <v>0</v>
      </c>
      <c r="M6961" s="179">
        <v>133476.09876406786</v>
      </c>
      <c r="N6961" s="179">
        <v>0</v>
      </c>
      <c r="O6961" s="179">
        <v>0</v>
      </c>
      <c r="P6961" s="179">
        <v>0</v>
      </c>
      <c r="Q6961" s="179">
        <v>0</v>
      </c>
      <c r="R6961" s="180">
        <v>0</v>
      </c>
      <c r="S6961" s="180">
        <v>0</v>
      </c>
      <c r="T6961" s="180">
        <v>0</v>
      </c>
    </row>
    <row r="6962" spans="2:20" x14ac:dyDescent="0.3">
      <c r="B6962" s="19">
        <v>6959</v>
      </c>
      <c r="C6962" s="179">
        <v>0</v>
      </c>
      <c r="D6962" s="179">
        <v>0</v>
      </c>
      <c r="E6962" s="179">
        <v>131076.93958178387</v>
      </c>
      <c r="F6962" s="179">
        <v>0</v>
      </c>
      <c r="G6962" s="179">
        <v>0</v>
      </c>
      <c r="H6962" s="179">
        <v>29166.817305845121</v>
      </c>
      <c r="I6962" s="179">
        <v>0</v>
      </c>
      <c r="J6962" s="179">
        <v>0</v>
      </c>
      <c r="K6962" s="179">
        <v>0</v>
      </c>
      <c r="L6962" s="179">
        <v>0</v>
      </c>
      <c r="M6962" s="179">
        <v>160607.8482375704</v>
      </c>
      <c r="N6962" s="179">
        <v>0</v>
      </c>
      <c r="O6962" s="179">
        <v>0</v>
      </c>
      <c r="P6962" s="179">
        <v>0</v>
      </c>
      <c r="Q6962" s="179">
        <v>0</v>
      </c>
      <c r="R6962" s="180">
        <v>0</v>
      </c>
      <c r="S6962" s="180">
        <v>0</v>
      </c>
      <c r="T6962" s="180">
        <v>0</v>
      </c>
    </row>
    <row r="6963" spans="2:20" x14ac:dyDescent="0.3">
      <c r="B6963" s="19">
        <v>6960</v>
      </c>
      <c r="C6963" s="179">
        <v>0</v>
      </c>
      <c r="D6963" s="179">
        <v>0</v>
      </c>
      <c r="E6963" s="179">
        <v>96023.122835679402</v>
      </c>
      <c r="F6963" s="179">
        <v>0</v>
      </c>
      <c r="G6963" s="179">
        <v>0</v>
      </c>
      <c r="H6963" s="179">
        <v>4509.4373653824559</v>
      </c>
      <c r="I6963" s="179">
        <v>0</v>
      </c>
      <c r="J6963" s="179">
        <v>0</v>
      </c>
      <c r="K6963" s="179">
        <v>0</v>
      </c>
      <c r="L6963" s="179">
        <v>0</v>
      </c>
      <c r="M6963" s="179">
        <v>39163.064946837745</v>
      </c>
      <c r="N6963" s="179">
        <v>0</v>
      </c>
      <c r="O6963" s="179">
        <v>0</v>
      </c>
      <c r="P6963" s="179">
        <v>0</v>
      </c>
      <c r="Q6963" s="179">
        <v>0</v>
      </c>
      <c r="R6963" s="180">
        <v>0</v>
      </c>
      <c r="S6963" s="180">
        <v>0</v>
      </c>
      <c r="T6963" s="180">
        <v>0</v>
      </c>
    </row>
    <row r="6964" spans="2:20" x14ac:dyDescent="0.3">
      <c r="B6964" s="19">
        <v>6961</v>
      </c>
      <c r="C6964" s="179">
        <v>0</v>
      </c>
      <c r="D6964" s="179">
        <v>0</v>
      </c>
      <c r="E6964" s="179">
        <v>9584.8240026269468</v>
      </c>
      <c r="F6964" s="179">
        <v>0</v>
      </c>
      <c r="G6964" s="179">
        <v>0</v>
      </c>
      <c r="H6964" s="179">
        <v>130915.04766127377</v>
      </c>
      <c r="I6964" s="179">
        <v>0</v>
      </c>
      <c r="J6964" s="179">
        <v>0</v>
      </c>
      <c r="K6964" s="179">
        <v>0</v>
      </c>
      <c r="L6964" s="179">
        <v>0</v>
      </c>
      <c r="M6964" s="179">
        <v>35542.617374182279</v>
      </c>
      <c r="N6964" s="179">
        <v>0</v>
      </c>
      <c r="O6964" s="179">
        <v>0</v>
      </c>
      <c r="P6964" s="179">
        <v>0</v>
      </c>
      <c r="Q6964" s="179">
        <v>0</v>
      </c>
      <c r="R6964" s="180">
        <v>0</v>
      </c>
      <c r="S6964" s="180">
        <v>0</v>
      </c>
      <c r="T6964" s="180">
        <v>0</v>
      </c>
    </row>
    <row r="6965" spans="2:20" x14ac:dyDescent="0.3">
      <c r="B6965" s="19">
        <v>6962</v>
      </c>
      <c r="C6965" s="179">
        <v>0</v>
      </c>
      <c r="D6965" s="179">
        <v>0</v>
      </c>
      <c r="E6965" s="179">
        <v>1886870.4089902311</v>
      </c>
      <c r="F6965" s="179">
        <v>0</v>
      </c>
      <c r="G6965" s="179">
        <v>0</v>
      </c>
      <c r="H6965" s="179">
        <v>182264.82693280207</v>
      </c>
      <c r="I6965" s="179">
        <v>0</v>
      </c>
      <c r="J6965" s="179">
        <v>0</v>
      </c>
      <c r="K6965" s="179">
        <v>0</v>
      </c>
      <c r="L6965" s="179">
        <v>0</v>
      </c>
      <c r="M6965" s="179">
        <v>456407.84659535327</v>
      </c>
      <c r="N6965" s="179">
        <v>0</v>
      </c>
      <c r="O6965" s="179">
        <v>0</v>
      </c>
      <c r="P6965" s="179">
        <v>0</v>
      </c>
      <c r="Q6965" s="179">
        <v>0</v>
      </c>
      <c r="R6965" s="180">
        <v>0</v>
      </c>
      <c r="S6965" s="180">
        <v>0</v>
      </c>
      <c r="T6965" s="180">
        <v>0</v>
      </c>
    </row>
    <row r="6966" spans="2:20" x14ac:dyDescent="0.3">
      <c r="B6966" s="19">
        <v>6963</v>
      </c>
      <c r="C6966" s="179">
        <v>0</v>
      </c>
      <c r="D6966" s="179">
        <v>0</v>
      </c>
      <c r="E6966" s="179">
        <v>45062.185566782624</v>
      </c>
      <c r="F6966" s="179">
        <v>0</v>
      </c>
      <c r="G6966" s="179">
        <v>0</v>
      </c>
      <c r="H6966" s="179">
        <v>8298.9287768685463</v>
      </c>
      <c r="I6966" s="179">
        <v>0</v>
      </c>
      <c r="J6966" s="179">
        <v>0</v>
      </c>
      <c r="K6966" s="179">
        <v>0</v>
      </c>
      <c r="L6966" s="179">
        <v>0</v>
      </c>
      <c r="M6966" s="179">
        <v>23298.890398137144</v>
      </c>
      <c r="N6966" s="179">
        <v>0</v>
      </c>
      <c r="O6966" s="179">
        <v>0</v>
      </c>
      <c r="P6966" s="179">
        <v>0</v>
      </c>
      <c r="Q6966" s="179">
        <v>0</v>
      </c>
      <c r="R6966" s="180">
        <v>0</v>
      </c>
      <c r="S6966" s="180">
        <v>0</v>
      </c>
      <c r="T6966" s="180">
        <v>0</v>
      </c>
    </row>
    <row r="6967" spans="2:20" x14ac:dyDescent="0.3">
      <c r="B6967" s="19">
        <v>6964</v>
      </c>
      <c r="C6967" s="179">
        <v>0</v>
      </c>
      <c r="D6967" s="179">
        <v>0</v>
      </c>
      <c r="E6967" s="179">
        <v>186195.98249133592</v>
      </c>
      <c r="F6967" s="179">
        <v>0</v>
      </c>
      <c r="G6967" s="179">
        <v>0</v>
      </c>
      <c r="H6967" s="179">
        <v>53211.01080503207</v>
      </c>
      <c r="I6967" s="179">
        <v>0</v>
      </c>
      <c r="J6967" s="179">
        <v>0</v>
      </c>
      <c r="K6967" s="179">
        <v>0</v>
      </c>
      <c r="L6967" s="179">
        <v>0</v>
      </c>
      <c r="M6967" s="179">
        <v>10019.766673976535</v>
      </c>
      <c r="N6967" s="179">
        <v>0</v>
      </c>
      <c r="O6967" s="179">
        <v>0</v>
      </c>
      <c r="P6967" s="179">
        <v>0</v>
      </c>
      <c r="Q6967" s="179">
        <v>0</v>
      </c>
      <c r="R6967" s="180">
        <v>0</v>
      </c>
      <c r="S6967" s="180">
        <v>0</v>
      </c>
      <c r="T6967" s="180">
        <v>0</v>
      </c>
    </row>
    <row r="6968" spans="2:20" x14ac:dyDescent="0.3">
      <c r="B6968" s="19">
        <v>6965</v>
      </c>
      <c r="C6968" s="179">
        <v>0</v>
      </c>
      <c r="D6968" s="179">
        <v>0</v>
      </c>
      <c r="E6968" s="179">
        <v>91869.508948781251</v>
      </c>
      <c r="F6968" s="179">
        <v>0</v>
      </c>
      <c r="G6968" s="179">
        <v>0</v>
      </c>
      <c r="H6968" s="179">
        <v>92923.889288873543</v>
      </c>
      <c r="I6968" s="179">
        <v>0</v>
      </c>
      <c r="J6968" s="179">
        <v>0</v>
      </c>
      <c r="K6968" s="179">
        <v>0</v>
      </c>
      <c r="L6968" s="179">
        <v>0</v>
      </c>
      <c r="M6968" s="179">
        <v>246027.77391560221</v>
      </c>
      <c r="N6968" s="179">
        <v>0</v>
      </c>
      <c r="O6968" s="179">
        <v>0</v>
      </c>
      <c r="P6968" s="179">
        <v>0</v>
      </c>
      <c r="Q6968" s="179">
        <v>0</v>
      </c>
      <c r="R6968" s="180">
        <v>0</v>
      </c>
      <c r="S6968" s="180">
        <v>0</v>
      </c>
      <c r="T6968" s="180">
        <v>0</v>
      </c>
    </row>
    <row r="6969" spans="2:20" x14ac:dyDescent="0.3">
      <c r="B6969" s="19">
        <v>6966</v>
      </c>
      <c r="C6969" s="179">
        <v>0</v>
      </c>
      <c r="D6969" s="179">
        <v>0</v>
      </c>
      <c r="E6969" s="179">
        <v>232745.9796020728</v>
      </c>
      <c r="F6969" s="179">
        <v>0</v>
      </c>
      <c r="G6969" s="179">
        <v>0</v>
      </c>
      <c r="H6969" s="179">
        <v>75086.055268673124</v>
      </c>
      <c r="I6969" s="179">
        <v>0</v>
      </c>
      <c r="J6969" s="179">
        <v>0</v>
      </c>
      <c r="K6969" s="179">
        <v>93585.133396564663</v>
      </c>
      <c r="L6969" s="179">
        <v>1</v>
      </c>
      <c r="M6969" s="179">
        <v>65903.060466959229</v>
      </c>
      <c r="N6969" s="179">
        <v>0</v>
      </c>
      <c r="O6969" s="179">
        <v>0</v>
      </c>
      <c r="P6969" s="179">
        <v>0</v>
      </c>
      <c r="Q6969" s="179">
        <v>0</v>
      </c>
      <c r="R6969" s="180">
        <v>0</v>
      </c>
      <c r="S6969" s="180">
        <v>93585.133396564663</v>
      </c>
      <c r="T6969" s="180">
        <v>0</v>
      </c>
    </row>
    <row r="6970" spans="2:20" x14ac:dyDescent="0.3">
      <c r="B6970" s="19">
        <v>6967</v>
      </c>
      <c r="C6970" s="179">
        <v>0</v>
      </c>
      <c r="D6970" s="179">
        <v>0</v>
      </c>
      <c r="E6970" s="179">
        <v>56588.82802189322</v>
      </c>
      <c r="F6970" s="179">
        <v>0</v>
      </c>
      <c r="G6970" s="179">
        <v>0</v>
      </c>
      <c r="H6970" s="179">
        <v>22530.545377673232</v>
      </c>
      <c r="I6970" s="179">
        <v>0</v>
      </c>
      <c r="J6970" s="179">
        <v>0</v>
      </c>
      <c r="K6970" s="179">
        <v>0</v>
      </c>
      <c r="L6970" s="179">
        <v>0</v>
      </c>
      <c r="M6970" s="179">
        <v>52699.835454723529</v>
      </c>
      <c r="N6970" s="179">
        <v>0</v>
      </c>
      <c r="O6970" s="179">
        <v>0</v>
      </c>
      <c r="P6970" s="179">
        <v>0</v>
      </c>
      <c r="Q6970" s="179">
        <v>0</v>
      </c>
      <c r="R6970" s="180">
        <v>0</v>
      </c>
      <c r="S6970" s="180">
        <v>0</v>
      </c>
      <c r="T6970" s="180">
        <v>0</v>
      </c>
    </row>
    <row r="6971" spans="2:20" x14ac:dyDescent="0.3">
      <c r="B6971" s="19">
        <v>6968</v>
      </c>
      <c r="C6971" s="179">
        <v>1</v>
      </c>
      <c r="D6971" s="179">
        <v>52881.68871179907</v>
      </c>
      <c r="E6971" s="179">
        <v>9923.5081039804099</v>
      </c>
      <c r="F6971" s="179">
        <v>0</v>
      </c>
      <c r="G6971" s="179">
        <v>0</v>
      </c>
      <c r="H6971" s="179">
        <v>622671.41557407274</v>
      </c>
      <c r="I6971" s="179">
        <v>0</v>
      </c>
      <c r="J6971" s="179">
        <v>0</v>
      </c>
      <c r="K6971" s="179">
        <v>0</v>
      </c>
      <c r="L6971" s="179">
        <v>0</v>
      </c>
      <c r="M6971" s="179">
        <v>933525.43151085486</v>
      </c>
      <c r="N6971" s="179">
        <v>0</v>
      </c>
      <c r="O6971" s="179">
        <v>0</v>
      </c>
      <c r="P6971" s="179">
        <v>0</v>
      </c>
      <c r="Q6971" s="179">
        <v>0</v>
      </c>
      <c r="R6971" s="180">
        <v>0</v>
      </c>
      <c r="S6971" s="180">
        <v>0</v>
      </c>
      <c r="T6971" s="180">
        <v>52881.68871179907</v>
      </c>
    </row>
    <row r="6972" spans="2:20" x14ac:dyDescent="0.3">
      <c r="B6972" s="19">
        <v>6969</v>
      </c>
      <c r="C6972" s="179">
        <v>0</v>
      </c>
      <c r="D6972" s="179">
        <v>0</v>
      </c>
      <c r="E6972" s="179">
        <v>20940.878923634904</v>
      </c>
      <c r="F6972" s="179">
        <v>0</v>
      </c>
      <c r="G6972" s="179">
        <v>0</v>
      </c>
      <c r="H6972" s="179">
        <v>83733.742598773199</v>
      </c>
      <c r="I6972" s="179">
        <v>0</v>
      </c>
      <c r="J6972" s="179">
        <v>0</v>
      </c>
      <c r="K6972" s="179">
        <v>0</v>
      </c>
      <c r="L6972" s="179">
        <v>0</v>
      </c>
      <c r="M6972" s="179">
        <v>28486.871967446532</v>
      </c>
      <c r="N6972" s="179">
        <v>0</v>
      </c>
      <c r="O6972" s="179">
        <v>0</v>
      </c>
      <c r="P6972" s="179">
        <v>0</v>
      </c>
      <c r="Q6972" s="179">
        <v>0</v>
      </c>
      <c r="R6972" s="180">
        <v>0</v>
      </c>
      <c r="S6972" s="180">
        <v>0</v>
      </c>
      <c r="T6972" s="180">
        <v>0</v>
      </c>
    </row>
    <row r="6973" spans="2:20" x14ac:dyDescent="0.3">
      <c r="B6973" s="19">
        <v>6970</v>
      </c>
      <c r="C6973" s="179">
        <v>0</v>
      </c>
      <c r="D6973" s="179">
        <v>0</v>
      </c>
      <c r="E6973" s="179">
        <v>133145.22171065962</v>
      </c>
      <c r="F6973" s="179">
        <v>0</v>
      </c>
      <c r="G6973" s="179">
        <v>0</v>
      </c>
      <c r="H6973" s="179">
        <v>494836.78245736618</v>
      </c>
      <c r="I6973" s="179">
        <v>0</v>
      </c>
      <c r="J6973" s="179">
        <v>0</v>
      </c>
      <c r="K6973" s="179">
        <v>0</v>
      </c>
      <c r="L6973" s="179">
        <v>0</v>
      </c>
      <c r="M6973" s="179">
        <v>148754.5330082853</v>
      </c>
      <c r="N6973" s="179">
        <v>0</v>
      </c>
      <c r="O6973" s="179">
        <v>0</v>
      </c>
      <c r="P6973" s="179">
        <v>0</v>
      </c>
      <c r="Q6973" s="179">
        <v>0</v>
      </c>
      <c r="R6973" s="180">
        <v>0</v>
      </c>
      <c r="S6973" s="180">
        <v>0</v>
      </c>
      <c r="T6973" s="180">
        <v>0</v>
      </c>
    </row>
    <row r="6974" spans="2:20" x14ac:dyDescent="0.3">
      <c r="B6974" s="19">
        <v>6971</v>
      </c>
      <c r="C6974" s="179">
        <v>0</v>
      </c>
      <c r="D6974" s="179">
        <v>0</v>
      </c>
      <c r="E6974" s="179">
        <v>14038.079178940679</v>
      </c>
      <c r="F6974" s="179">
        <v>0</v>
      </c>
      <c r="G6974" s="179">
        <v>0</v>
      </c>
      <c r="H6974" s="179">
        <v>24503.927203985615</v>
      </c>
      <c r="I6974" s="179">
        <v>0</v>
      </c>
      <c r="J6974" s="179">
        <v>0</v>
      </c>
      <c r="K6974" s="179">
        <v>0</v>
      </c>
      <c r="L6974" s="179">
        <v>0</v>
      </c>
      <c r="M6974" s="179">
        <v>263847.29172326025</v>
      </c>
      <c r="N6974" s="179">
        <v>0</v>
      </c>
      <c r="O6974" s="179">
        <v>0</v>
      </c>
      <c r="P6974" s="179">
        <v>0</v>
      </c>
      <c r="Q6974" s="179">
        <v>0</v>
      </c>
      <c r="R6974" s="180">
        <v>0</v>
      </c>
      <c r="S6974" s="180">
        <v>0</v>
      </c>
      <c r="T6974" s="180">
        <v>0</v>
      </c>
    </row>
    <row r="6975" spans="2:20" x14ac:dyDescent="0.3">
      <c r="B6975" s="19">
        <v>6972</v>
      </c>
      <c r="C6975" s="179">
        <v>0</v>
      </c>
      <c r="D6975" s="179">
        <v>0</v>
      </c>
      <c r="E6975" s="179">
        <v>87793.403918550553</v>
      </c>
      <c r="F6975" s="179">
        <v>0</v>
      </c>
      <c r="G6975" s="179">
        <v>0</v>
      </c>
      <c r="H6975" s="179">
        <v>26875.790340274994</v>
      </c>
      <c r="I6975" s="179">
        <v>0</v>
      </c>
      <c r="J6975" s="179">
        <v>0</v>
      </c>
      <c r="K6975" s="179">
        <v>0</v>
      </c>
      <c r="L6975" s="179">
        <v>0</v>
      </c>
      <c r="M6975" s="179">
        <v>40190.705125470959</v>
      </c>
      <c r="N6975" s="179">
        <v>0</v>
      </c>
      <c r="O6975" s="179">
        <v>0</v>
      </c>
      <c r="P6975" s="179">
        <v>0</v>
      </c>
      <c r="Q6975" s="179">
        <v>0</v>
      </c>
      <c r="R6975" s="180">
        <v>0</v>
      </c>
      <c r="S6975" s="180">
        <v>0</v>
      </c>
      <c r="T6975" s="180">
        <v>0</v>
      </c>
    </row>
    <row r="6976" spans="2:20" x14ac:dyDescent="0.3">
      <c r="B6976" s="19">
        <v>6973</v>
      </c>
      <c r="C6976" s="179">
        <v>0</v>
      </c>
      <c r="D6976" s="179">
        <v>0</v>
      </c>
      <c r="E6976" s="179">
        <v>96304.148073652279</v>
      </c>
      <c r="F6976" s="179">
        <v>0</v>
      </c>
      <c r="G6976" s="179">
        <v>0</v>
      </c>
      <c r="H6976" s="179">
        <v>348886.95981864858</v>
      </c>
      <c r="I6976" s="179">
        <v>0</v>
      </c>
      <c r="J6976" s="179">
        <v>0</v>
      </c>
      <c r="K6976" s="179">
        <v>0</v>
      </c>
      <c r="L6976" s="179">
        <v>0</v>
      </c>
      <c r="M6976" s="179">
        <v>310783.21549600613</v>
      </c>
      <c r="N6976" s="179">
        <v>0</v>
      </c>
      <c r="O6976" s="179">
        <v>0</v>
      </c>
      <c r="P6976" s="179">
        <v>0</v>
      </c>
      <c r="Q6976" s="179">
        <v>0</v>
      </c>
      <c r="R6976" s="180">
        <v>0</v>
      </c>
      <c r="S6976" s="180">
        <v>0</v>
      </c>
      <c r="T6976" s="180">
        <v>0</v>
      </c>
    </row>
    <row r="6977" spans="2:20" x14ac:dyDescent="0.3">
      <c r="B6977" s="19">
        <v>6974</v>
      </c>
      <c r="C6977" s="179">
        <v>0</v>
      </c>
      <c r="D6977" s="179">
        <v>0</v>
      </c>
      <c r="E6977" s="179">
        <v>152110.00111992841</v>
      </c>
      <c r="F6977" s="179">
        <v>0</v>
      </c>
      <c r="G6977" s="179">
        <v>0</v>
      </c>
      <c r="H6977" s="179">
        <v>7042.8474427363408</v>
      </c>
      <c r="I6977" s="179">
        <v>0</v>
      </c>
      <c r="J6977" s="179">
        <v>0</v>
      </c>
      <c r="K6977" s="179">
        <v>0</v>
      </c>
      <c r="L6977" s="179">
        <v>0</v>
      </c>
      <c r="M6977" s="179">
        <v>100505.14437080121</v>
      </c>
      <c r="N6977" s="179">
        <v>0</v>
      </c>
      <c r="O6977" s="179">
        <v>0</v>
      </c>
      <c r="P6977" s="179">
        <v>0</v>
      </c>
      <c r="Q6977" s="179">
        <v>0</v>
      </c>
      <c r="R6977" s="180">
        <v>0</v>
      </c>
      <c r="S6977" s="180">
        <v>0</v>
      </c>
      <c r="T6977" s="180">
        <v>0</v>
      </c>
    </row>
    <row r="6978" spans="2:20" x14ac:dyDescent="0.3">
      <c r="B6978" s="19">
        <v>6975</v>
      </c>
      <c r="C6978" s="179">
        <v>0</v>
      </c>
      <c r="D6978" s="179">
        <v>0</v>
      </c>
      <c r="E6978" s="179">
        <v>439586.76775543904</v>
      </c>
      <c r="F6978" s="179">
        <v>0</v>
      </c>
      <c r="G6978" s="179">
        <v>0</v>
      </c>
      <c r="H6978" s="179">
        <v>120855.19934380231</v>
      </c>
      <c r="I6978" s="179">
        <v>0</v>
      </c>
      <c r="J6978" s="179">
        <v>0</v>
      </c>
      <c r="K6978" s="179">
        <v>0</v>
      </c>
      <c r="L6978" s="179">
        <v>0</v>
      </c>
      <c r="M6978" s="179">
        <v>421250.83465545741</v>
      </c>
      <c r="N6978" s="179">
        <v>0</v>
      </c>
      <c r="O6978" s="179">
        <v>0</v>
      </c>
      <c r="P6978" s="179">
        <v>0</v>
      </c>
      <c r="Q6978" s="179">
        <v>0</v>
      </c>
      <c r="R6978" s="180">
        <v>0</v>
      </c>
      <c r="S6978" s="180">
        <v>0</v>
      </c>
      <c r="T6978" s="180">
        <v>0</v>
      </c>
    </row>
    <row r="6979" spans="2:20" x14ac:dyDescent="0.3">
      <c r="B6979" s="19">
        <v>6976</v>
      </c>
      <c r="C6979" s="179">
        <v>0</v>
      </c>
      <c r="D6979" s="179">
        <v>0</v>
      </c>
      <c r="E6979" s="179">
        <v>39421.112896428909</v>
      </c>
      <c r="F6979" s="179">
        <v>0</v>
      </c>
      <c r="G6979" s="179">
        <v>0</v>
      </c>
      <c r="H6979" s="179">
        <v>43613.029027378063</v>
      </c>
      <c r="I6979" s="179">
        <v>0</v>
      </c>
      <c r="J6979" s="179">
        <v>0</v>
      </c>
      <c r="K6979" s="179">
        <v>0</v>
      </c>
      <c r="L6979" s="179">
        <v>0</v>
      </c>
      <c r="M6979" s="179">
        <v>126383.32127789948</v>
      </c>
      <c r="N6979" s="179">
        <v>0</v>
      </c>
      <c r="O6979" s="179">
        <v>0</v>
      </c>
      <c r="P6979" s="179">
        <v>0</v>
      </c>
      <c r="Q6979" s="179">
        <v>0</v>
      </c>
      <c r="R6979" s="180">
        <v>0</v>
      </c>
      <c r="S6979" s="180">
        <v>0</v>
      </c>
      <c r="T6979" s="180">
        <v>0</v>
      </c>
    </row>
    <row r="6980" spans="2:20" x14ac:dyDescent="0.3">
      <c r="B6980" s="19">
        <v>6977</v>
      </c>
      <c r="C6980" s="179">
        <v>0</v>
      </c>
      <c r="D6980" s="179">
        <v>0</v>
      </c>
      <c r="E6980" s="179">
        <v>103150.26491336054</v>
      </c>
      <c r="F6980" s="179">
        <v>0</v>
      </c>
      <c r="G6980" s="179">
        <v>0</v>
      </c>
      <c r="H6980" s="179">
        <v>47063.816255524383</v>
      </c>
      <c r="I6980" s="179">
        <v>0</v>
      </c>
      <c r="J6980" s="179">
        <v>0</v>
      </c>
      <c r="K6980" s="179">
        <v>0</v>
      </c>
      <c r="L6980" s="179">
        <v>0</v>
      </c>
      <c r="M6980" s="179">
        <v>178819.38207941412</v>
      </c>
      <c r="N6980" s="179">
        <v>0</v>
      </c>
      <c r="O6980" s="179">
        <v>0</v>
      </c>
      <c r="P6980" s="179">
        <v>0</v>
      </c>
      <c r="Q6980" s="179">
        <v>0</v>
      </c>
      <c r="R6980" s="180">
        <v>0</v>
      </c>
      <c r="S6980" s="180">
        <v>0</v>
      </c>
      <c r="T6980" s="180">
        <v>0</v>
      </c>
    </row>
    <row r="6981" spans="2:20" x14ac:dyDescent="0.3">
      <c r="B6981" s="19">
        <v>6978</v>
      </c>
      <c r="C6981" s="179">
        <v>0</v>
      </c>
      <c r="D6981" s="179">
        <v>0</v>
      </c>
      <c r="E6981" s="179">
        <v>14175.957267229074</v>
      </c>
      <c r="F6981" s="179">
        <v>0</v>
      </c>
      <c r="G6981" s="179">
        <v>0</v>
      </c>
      <c r="H6981" s="179">
        <v>97265.268229789232</v>
      </c>
      <c r="I6981" s="179">
        <v>0</v>
      </c>
      <c r="J6981" s="179">
        <v>0</v>
      </c>
      <c r="K6981" s="179">
        <v>0</v>
      </c>
      <c r="L6981" s="179">
        <v>0</v>
      </c>
      <c r="M6981" s="179">
        <v>167693.75683981174</v>
      </c>
      <c r="N6981" s="179">
        <v>0</v>
      </c>
      <c r="O6981" s="179">
        <v>0</v>
      </c>
      <c r="P6981" s="179">
        <v>0</v>
      </c>
      <c r="Q6981" s="179">
        <v>0</v>
      </c>
      <c r="R6981" s="180">
        <v>0</v>
      </c>
      <c r="S6981" s="180">
        <v>0</v>
      </c>
      <c r="T6981" s="180">
        <v>0</v>
      </c>
    </row>
    <row r="6982" spans="2:20" x14ac:dyDescent="0.3">
      <c r="B6982" s="19">
        <v>6979</v>
      </c>
      <c r="C6982" s="179">
        <v>0</v>
      </c>
      <c r="D6982" s="179">
        <v>0</v>
      </c>
      <c r="E6982" s="179">
        <v>885482.24049378093</v>
      </c>
      <c r="F6982" s="179">
        <v>0</v>
      </c>
      <c r="G6982" s="179">
        <v>0</v>
      </c>
      <c r="H6982" s="179">
        <v>5525.6656713438906</v>
      </c>
      <c r="I6982" s="179">
        <v>0</v>
      </c>
      <c r="J6982" s="179">
        <v>0</v>
      </c>
      <c r="K6982" s="179">
        <v>0</v>
      </c>
      <c r="L6982" s="179">
        <v>0</v>
      </c>
      <c r="M6982" s="179">
        <v>161374.1454737953</v>
      </c>
      <c r="N6982" s="179">
        <v>0</v>
      </c>
      <c r="O6982" s="179">
        <v>0</v>
      </c>
      <c r="P6982" s="179">
        <v>0</v>
      </c>
      <c r="Q6982" s="179">
        <v>0</v>
      </c>
      <c r="R6982" s="180">
        <v>0</v>
      </c>
      <c r="S6982" s="180">
        <v>0</v>
      </c>
      <c r="T6982" s="180">
        <v>0</v>
      </c>
    </row>
    <row r="6983" spans="2:20" x14ac:dyDescent="0.3">
      <c r="B6983" s="19">
        <v>6980</v>
      </c>
      <c r="C6983" s="179">
        <v>1</v>
      </c>
      <c r="D6983" s="179">
        <v>224265.68097915608</v>
      </c>
      <c r="E6983" s="179">
        <v>136215.95800048928</v>
      </c>
      <c r="F6983" s="179">
        <v>0</v>
      </c>
      <c r="G6983" s="179">
        <v>0</v>
      </c>
      <c r="H6983" s="179">
        <v>147265.73540885389</v>
      </c>
      <c r="I6983" s="179">
        <v>0</v>
      </c>
      <c r="J6983" s="179">
        <v>0</v>
      </c>
      <c r="K6983" s="179">
        <v>0</v>
      </c>
      <c r="L6983" s="179">
        <v>0</v>
      </c>
      <c r="M6983" s="179">
        <v>1185262.6028323234</v>
      </c>
      <c r="N6983" s="179">
        <v>0</v>
      </c>
      <c r="O6983" s="179">
        <v>0</v>
      </c>
      <c r="P6983" s="179">
        <v>0</v>
      </c>
      <c r="Q6983" s="179">
        <v>0</v>
      </c>
      <c r="R6983" s="180">
        <v>0</v>
      </c>
      <c r="S6983" s="180">
        <v>0</v>
      </c>
      <c r="T6983" s="180">
        <v>224265.68097915608</v>
      </c>
    </row>
    <row r="6984" spans="2:20" x14ac:dyDescent="0.3">
      <c r="B6984" s="19">
        <v>6981</v>
      </c>
      <c r="C6984" s="179">
        <v>0</v>
      </c>
      <c r="D6984" s="179">
        <v>0</v>
      </c>
      <c r="E6984" s="179">
        <v>66349.36773012043</v>
      </c>
      <c r="F6984" s="179">
        <v>0</v>
      </c>
      <c r="G6984" s="179">
        <v>0</v>
      </c>
      <c r="H6984" s="179">
        <v>23829.445068090583</v>
      </c>
      <c r="I6984" s="179">
        <v>0</v>
      </c>
      <c r="J6984" s="179">
        <v>0</v>
      </c>
      <c r="K6984" s="179">
        <v>0</v>
      </c>
      <c r="L6984" s="179">
        <v>0</v>
      </c>
      <c r="M6984" s="179">
        <v>33593.682261010152</v>
      </c>
      <c r="N6984" s="179">
        <v>0</v>
      </c>
      <c r="O6984" s="179">
        <v>0</v>
      </c>
      <c r="P6984" s="179">
        <v>0</v>
      </c>
      <c r="Q6984" s="179">
        <v>0</v>
      </c>
      <c r="R6984" s="180">
        <v>0</v>
      </c>
      <c r="S6984" s="180">
        <v>0</v>
      </c>
      <c r="T6984" s="180">
        <v>0</v>
      </c>
    </row>
    <row r="6985" spans="2:20" x14ac:dyDescent="0.3">
      <c r="B6985" s="19">
        <v>6982</v>
      </c>
      <c r="C6985" s="179">
        <v>0</v>
      </c>
      <c r="D6985" s="179">
        <v>0</v>
      </c>
      <c r="E6985" s="179">
        <v>52249.73382294253</v>
      </c>
      <c r="F6985" s="179">
        <v>0</v>
      </c>
      <c r="G6985" s="179">
        <v>0</v>
      </c>
      <c r="H6985" s="179">
        <v>132990.94320897045</v>
      </c>
      <c r="I6985" s="179">
        <v>0</v>
      </c>
      <c r="J6985" s="179">
        <v>0</v>
      </c>
      <c r="K6985" s="179">
        <v>0</v>
      </c>
      <c r="L6985" s="179">
        <v>0</v>
      </c>
      <c r="M6985" s="179">
        <v>36795.529591940031</v>
      </c>
      <c r="N6985" s="179">
        <v>0</v>
      </c>
      <c r="O6985" s="179">
        <v>0</v>
      </c>
      <c r="P6985" s="179">
        <v>0</v>
      </c>
      <c r="Q6985" s="179">
        <v>0</v>
      </c>
      <c r="R6985" s="180">
        <v>0</v>
      </c>
      <c r="S6985" s="180">
        <v>0</v>
      </c>
      <c r="T6985" s="180">
        <v>0</v>
      </c>
    </row>
    <row r="6986" spans="2:20" x14ac:dyDescent="0.3">
      <c r="B6986" s="19">
        <v>6983</v>
      </c>
      <c r="C6986" s="179">
        <v>0</v>
      </c>
      <c r="D6986" s="179">
        <v>0</v>
      </c>
      <c r="E6986" s="179">
        <v>330863.54037322314</v>
      </c>
      <c r="F6986" s="179">
        <v>0</v>
      </c>
      <c r="G6986" s="179">
        <v>0</v>
      </c>
      <c r="H6986" s="179">
        <v>3918.5026719394273</v>
      </c>
      <c r="I6986" s="179">
        <v>0</v>
      </c>
      <c r="J6986" s="179">
        <v>0</v>
      </c>
      <c r="K6986" s="179">
        <v>0</v>
      </c>
      <c r="L6986" s="179">
        <v>0</v>
      </c>
      <c r="M6986" s="179">
        <v>40537.663763531404</v>
      </c>
      <c r="N6986" s="179">
        <v>0</v>
      </c>
      <c r="O6986" s="179">
        <v>0</v>
      </c>
      <c r="P6986" s="179">
        <v>0</v>
      </c>
      <c r="Q6986" s="179">
        <v>0</v>
      </c>
      <c r="R6986" s="180">
        <v>0</v>
      </c>
      <c r="S6986" s="180">
        <v>0</v>
      </c>
      <c r="T6986" s="180">
        <v>0</v>
      </c>
    </row>
    <row r="6987" spans="2:20" x14ac:dyDescent="0.3">
      <c r="B6987" s="19">
        <v>6984</v>
      </c>
      <c r="C6987" s="179">
        <v>0</v>
      </c>
      <c r="D6987" s="179">
        <v>0</v>
      </c>
      <c r="E6987" s="179">
        <v>387692.83600697707</v>
      </c>
      <c r="F6987" s="179">
        <v>0</v>
      </c>
      <c r="G6987" s="179">
        <v>0</v>
      </c>
      <c r="H6987" s="179">
        <v>257918.03555638529</v>
      </c>
      <c r="I6987" s="179">
        <v>0</v>
      </c>
      <c r="J6987" s="179">
        <v>0</v>
      </c>
      <c r="K6987" s="179">
        <v>0</v>
      </c>
      <c r="L6987" s="179">
        <v>0</v>
      </c>
      <c r="M6987" s="179">
        <v>163918.18227703826</v>
      </c>
      <c r="N6987" s="179">
        <v>0</v>
      </c>
      <c r="O6987" s="179">
        <v>0</v>
      </c>
      <c r="P6987" s="179">
        <v>0</v>
      </c>
      <c r="Q6987" s="179">
        <v>0</v>
      </c>
      <c r="R6987" s="180">
        <v>0</v>
      </c>
      <c r="S6987" s="180">
        <v>0</v>
      </c>
      <c r="T6987" s="180">
        <v>0</v>
      </c>
    </row>
    <row r="6988" spans="2:20" x14ac:dyDescent="0.3">
      <c r="B6988" s="19">
        <v>6985</v>
      </c>
      <c r="C6988" s="179">
        <v>0</v>
      </c>
      <c r="D6988" s="179">
        <v>0</v>
      </c>
      <c r="E6988" s="179">
        <v>20659.002564281946</v>
      </c>
      <c r="F6988" s="179">
        <v>0</v>
      </c>
      <c r="G6988" s="179">
        <v>0</v>
      </c>
      <c r="H6988" s="179">
        <v>106966.30347368908</v>
      </c>
      <c r="I6988" s="179">
        <v>0</v>
      </c>
      <c r="J6988" s="179">
        <v>0</v>
      </c>
      <c r="K6988" s="179">
        <v>0</v>
      </c>
      <c r="L6988" s="179">
        <v>0</v>
      </c>
      <c r="M6988" s="179">
        <v>56454.539720530425</v>
      </c>
      <c r="N6988" s="179">
        <v>0</v>
      </c>
      <c r="O6988" s="179">
        <v>0</v>
      </c>
      <c r="P6988" s="179">
        <v>0</v>
      </c>
      <c r="Q6988" s="179">
        <v>0</v>
      </c>
      <c r="R6988" s="180">
        <v>0</v>
      </c>
      <c r="S6988" s="180">
        <v>0</v>
      </c>
      <c r="T6988" s="180">
        <v>0</v>
      </c>
    </row>
    <row r="6989" spans="2:20" x14ac:dyDescent="0.3">
      <c r="B6989" s="19">
        <v>6986</v>
      </c>
      <c r="C6989" s="179">
        <v>0</v>
      </c>
      <c r="D6989" s="179">
        <v>0</v>
      </c>
      <c r="E6989" s="179">
        <v>2021046.5485997659</v>
      </c>
      <c r="F6989" s="179">
        <v>0</v>
      </c>
      <c r="G6989" s="179">
        <v>0</v>
      </c>
      <c r="H6989" s="179">
        <v>23614.253680476111</v>
      </c>
      <c r="I6989" s="179">
        <v>0</v>
      </c>
      <c r="J6989" s="179">
        <v>0</v>
      </c>
      <c r="K6989" s="179">
        <v>0</v>
      </c>
      <c r="L6989" s="179">
        <v>0</v>
      </c>
      <c r="M6989" s="179">
        <v>76950.482948069926</v>
      </c>
      <c r="N6989" s="179">
        <v>0</v>
      </c>
      <c r="O6989" s="179">
        <v>0</v>
      </c>
      <c r="P6989" s="179">
        <v>0</v>
      </c>
      <c r="Q6989" s="179">
        <v>0</v>
      </c>
      <c r="R6989" s="180">
        <v>0</v>
      </c>
      <c r="S6989" s="180">
        <v>0</v>
      </c>
      <c r="T6989" s="180">
        <v>0</v>
      </c>
    </row>
    <row r="6990" spans="2:20" x14ac:dyDescent="0.3">
      <c r="B6990" s="19">
        <v>6987</v>
      </c>
      <c r="C6990" s="179">
        <v>0</v>
      </c>
      <c r="D6990" s="179">
        <v>0</v>
      </c>
      <c r="E6990" s="179">
        <v>248211.19340583324</v>
      </c>
      <c r="F6990" s="179">
        <v>0</v>
      </c>
      <c r="G6990" s="179">
        <v>0</v>
      </c>
      <c r="H6990" s="179">
        <v>35312.82378821262</v>
      </c>
      <c r="I6990" s="179">
        <v>0</v>
      </c>
      <c r="J6990" s="179">
        <v>0</v>
      </c>
      <c r="K6990" s="179">
        <v>0</v>
      </c>
      <c r="L6990" s="179">
        <v>0</v>
      </c>
      <c r="M6990" s="179">
        <v>127293.57409385359</v>
      </c>
      <c r="N6990" s="179">
        <v>0</v>
      </c>
      <c r="O6990" s="179">
        <v>0</v>
      </c>
      <c r="P6990" s="179">
        <v>0</v>
      </c>
      <c r="Q6990" s="179">
        <v>0</v>
      </c>
      <c r="R6990" s="180">
        <v>0</v>
      </c>
      <c r="S6990" s="180">
        <v>0</v>
      </c>
      <c r="T6990" s="180">
        <v>0</v>
      </c>
    </row>
    <row r="6991" spans="2:20" x14ac:dyDescent="0.3">
      <c r="B6991" s="19">
        <v>6988</v>
      </c>
      <c r="C6991" s="179">
        <v>0</v>
      </c>
      <c r="D6991" s="179">
        <v>0</v>
      </c>
      <c r="E6991" s="179">
        <v>633199.51049636828</v>
      </c>
      <c r="F6991" s="179">
        <v>0</v>
      </c>
      <c r="G6991" s="179">
        <v>0</v>
      </c>
      <c r="H6991" s="179">
        <v>1212161.002888666</v>
      </c>
      <c r="I6991" s="179">
        <v>0</v>
      </c>
      <c r="J6991" s="179">
        <v>0</v>
      </c>
      <c r="K6991" s="179">
        <v>0</v>
      </c>
      <c r="L6991" s="179">
        <v>0</v>
      </c>
      <c r="M6991" s="179">
        <v>174996.09720780427</v>
      </c>
      <c r="N6991" s="179">
        <v>0</v>
      </c>
      <c r="O6991" s="179">
        <v>0</v>
      </c>
      <c r="P6991" s="179">
        <v>0</v>
      </c>
      <c r="Q6991" s="179">
        <v>0</v>
      </c>
      <c r="R6991" s="180">
        <v>0</v>
      </c>
      <c r="S6991" s="180">
        <v>0</v>
      </c>
      <c r="T6991" s="180">
        <v>0</v>
      </c>
    </row>
    <row r="6992" spans="2:20" x14ac:dyDescent="0.3">
      <c r="B6992" s="19">
        <v>6989</v>
      </c>
      <c r="C6992" s="179">
        <v>0</v>
      </c>
      <c r="D6992" s="179">
        <v>0</v>
      </c>
      <c r="E6992" s="179">
        <v>964660.66817018425</v>
      </c>
      <c r="F6992" s="179">
        <v>0</v>
      </c>
      <c r="G6992" s="179">
        <v>0</v>
      </c>
      <c r="H6992" s="179">
        <v>2161.3896612862472</v>
      </c>
      <c r="I6992" s="179">
        <v>0</v>
      </c>
      <c r="J6992" s="179">
        <v>0</v>
      </c>
      <c r="K6992" s="179">
        <v>0</v>
      </c>
      <c r="L6992" s="179">
        <v>0</v>
      </c>
      <c r="M6992" s="179">
        <v>6126.0243477271606</v>
      </c>
      <c r="N6992" s="179">
        <v>0</v>
      </c>
      <c r="O6992" s="179">
        <v>0</v>
      </c>
      <c r="P6992" s="179">
        <v>0</v>
      </c>
      <c r="Q6992" s="179">
        <v>0</v>
      </c>
      <c r="R6992" s="180">
        <v>0</v>
      </c>
      <c r="S6992" s="180">
        <v>0</v>
      </c>
      <c r="T6992" s="180">
        <v>0</v>
      </c>
    </row>
    <row r="6993" spans="2:20" x14ac:dyDescent="0.3">
      <c r="B6993" s="19">
        <v>6990</v>
      </c>
      <c r="C6993" s="179">
        <v>0</v>
      </c>
      <c r="D6993" s="179">
        <v>0</v>
      </c>
      <c r="E6993" s="179">
        <v>192857.72359391832</v>
      </c>
      <c r="F6993" s="179">
        <v>0</v>
      </c>
      <c r="G6993" s="179">
        <v>0</v>
      </c>
      <c r="H6993" s="179">
        <v>1540.8630742966193</v>
      </c>
      <c r="I6993" s="179">
        <v>0</v>
      </c>
      <c r="J6993" s="179">
        <v>0</v>
      </c>
      <c r="K6993" s="179">
        <v>0</v>
      </c>
      <c r="L6993" s="179">
        <v>0</v>
      </c>
      <c r="M6993" s="179">
        <v>543267.32124212512</v>
      </c>
      <c r="N6993" s="179">
        <v>0</v>
      </c>
      <c r="O6993" s="179">
        <v>0</v>
      </c>
      <c r="P6993" s="179">
        <v>0</v>
      </c>
      <c r="Q6993" s="179">
        <v>0</v>
      </c>
      <c r="R6993" s="180">
        <v>0</v>
      </c>
      <c r="S6993" s="180">
        <v>0</v>
      </c>
      <c r="T6993" s="180">
        <v>0</v>
      </c>
    </row>
    <row r="6994" spans="2:20" x14ac:dyDescent="0.3">
      <c r="B6994" s="19">
        <v>6991</v>
      </c>
      <c r="C6994" s="179">
        <v>0</v>
      </c>
      <c r="D6994" s="179">
        <v>0</v>
      </c>
      <c r="E6994" s="179">
        <v>43856.131229992388</v>
      </c>
      <c r="F6994" s="179">
        <v>0</v>
      </c>
      <c r="G6994" s="179">
        <v>0</v>
      </c>
      <c r="H6994" s="179">
        <v>124637.18756634273</v>
      </c>
      <c r="I6994" s="179">
        <v>0</v>
      </c>
      <c r="J6994" s="179">
        <v>0</v>
      </c>
      <c r="K6994" s="179">
        <v>0</v>
      </c>
      <c r="L6994" s="179">
        <v>0</v>
      </c>
      <c r="M6994" s="179">
        <v>168582.51002906053</v>
      </c>
      <c r="N6994" s="179">
        <v>0</v>
      </c>
      <c r="O6994" s="179">
        <v>0</v>
      </c>
      <c r="P6994" s="179">
        <v>0</v>
      </c>
      <c r="Q6994" s="179">
        <v>0</v>
      </c>
      <c r="R6994" s="180">
        <v>0</v>
      </c>
      <c r="S6994" s="180">
        <v>0</v>
      </c>
      <c r="T6994" s="180">
        <v>0</v>
      </c>
    </row>
    <row r="6995" spans="2:20" x14ac:dyDescent="0.3">
      <c r="B6995" s="19">
        <v>6992</v>
      </c>
      <c r="C6995" s="179">
        <v>0</v>
      </c>
      <c r="D6995" s="179">
        <v>0</v>
      </c>
      <c r="E6995" s="179">
        <v>99704.515166076613</v>
      </c>
      <c r="F6995" s="179">
        <v>0</v>
      </c>
      <c r="G6995" s="179">
        <v>0</v>
      </c>
      <c r="H6995" s="179">
        <v>58657.456088751052</v>
      </c>
      <c r="I6995" s="179">
        <v>0</v>
      </c>
      <c r="J6995" s="179">
        <v>0</v>
      </c>
      <c r="K6995" s="179">
        <v>0</v>
      </c>
      <c r="L6995" s="179">
        <v>0</v>
      </c>
      <c r="M6995" s="179">
        <v>28787.903233143403</v>
      </c>
      <c r="N6995" s="179">
        <v>0</v>
      </c>
      <c r="O6995" s="179">
        <v>0</v>
      </c>
      <c r="P6995" s="179">
        <v>0</v>
      </c>
      <c r="Q6995" s="179">
        <v>0</v>
      </c>
      <c r="R6995" s="180">
        <v>0</v>
      </c>
      <c r="S6995" s="180">
        <v>0</v>
      </c>
      <c r="T6995" s="180">
        <v>0</v>
      </c>
    </row>
    <row r="6996" spans="2:20" x14ac:dyDescent="0.3">
      <c r="B6996" s="19">
        <v>6993</v>
      </c>
      <c r="C6996" s="179">
        <v>0</v>
      </c>
      <c r="D6996" s="179">
        <v>0</v>
      </c>
      <c r="E6996" s="179">
        <v>72371.011135278095</v>
      </c>
      <c r="F6996" s="179">
        <v>0</v>
      </c>
      <c r="G6996" s="179">
        <v>0</v>
      </c>
      <c r="H6996" s="179">
        <v>94287.002895174475</v>
      </c>
      <c r="I6996" s="179">
        <v>0</v>
      </c>
      <c r="J6996" s="179">
        <v>0</v>
      </c>
      <c r="K6996" s="179">
        <v>0</v>
      </c>
      <c r="L6996" s="179">
        <v>0</v>
      </c>
      <c r="M6996" s="179">
        <v>180776.49270024372</v>
      </c>
      <c r="N6996" s="179">
        <v>0</v>
      </c>
      <c r="O6996" s="179">
        <v>0</v>
      </c>
      <c r="P6996" s="179">
        <v>0</v>
      </c>
      <c r="Q6996" s="179">
        <v>0</v>
      </c>
      <c r="R6996" s="180">
        <v>0</v>
      </c>
      <c r="S6996" s="180">
        <v>0</v>
      </c>
      <c r="T6996" s="180">
        <v>0</v>
      </c>
    </row>
    <row r="6997" spans="2:20" x14ac:dyDescent="0.3">
      <c r="B6997" s="19">
        <v>6994</v>
      </c>
      <c r="C6997" s="179">
        <v>0</v>
      </c>
      <c r="D6997" s="179">
        <v>0</v>
      </c>
      <c r="E6997" s="179">
        <v>1368343.0140862132</v>
      </c>
      <c r="F6997" s="179">
        <v>0</v>
      </c>
      <c r="G6997" s="179">
        <v>0</v>
      </c>
      <c r="H6997" s="179">
        <v>322994.20801150746</v>
      </c>
      <c r="I6997" s="179">
        <v>0</v>
      </c>
      <c r="J6997" s="179">
        <v>0</v>
      </c>
      <c r="K6997" s="179">
        <v>0</v>
      </c>
      <c r="L6997" s="179">
        <v>0</v>
      </c>
      <c r="M6997" s="179">
        <v>5921.0488281305234</v>
      </c>
      <c r="N6997" s="179">
        <v>0</v>
      </c>
      <c r="O6997" s="179">
        <v>0</v>
      </c>
      <c r="P6997" s="179">
        <v>0</v>
      </c>
      <c r="Q6997" s="179">
        <v>0</v>
      </c>
      <c r="R6997" s="180">
        <v>0</v>
      </c>
      <c r="S6997" s="180">
        <v>0</v>
      </c>
      <c r="T6997" s="180">
        <v>0</v>
      </c>
    </row>
    <row r="6998" spans="2:20" x14ac:dyDescent="0.3">
      <c r="B6998" s="19">
        <v>6995</v>
      </c>
      <c r="C6998" s="179">
        <v>0</v>
      </c>
      <c r="D6998" s="179">
        <v>0</v>
      </c>
      <c r="E6998" s="179">
        <v>233354.28022215696</v>
      </c>
      <c r="F6998" s="179">
        <v>0</v>
      </c>
      <c r="G6998" s="179">
        <v>0</v>
      </c>
      <c r="H6998" s="179">
        <v>5983.5430110722691</v>
      </c>
      <c r="I6998" s="179">
        <v>0</v>
      </c>
      <c r="J6998" s="179">
        <v>0</v>
      </c>
      <c r="K6998" s="179">
        <v>0</v>
      </c>
      <c r="L6998" s="179">
        <v>0</v>
      </c>
      <c r="M6998" s="179">
        <v>67142.563245546698</v>
      </c>
      <c r="N6998" s="179">
        <v>0</v>
      </c>
      <c r="O6998" s="179">
        <v>0</v>
      </c>
      <c r="P6998" s="179">
        <v>0</v>
      </c>
      <c r="Q6998" s="179">
        <v>0</v>
      </c>
      <c r="R6998" s="180">
        <v>0</v>
      </c>
      <c r="S6998" s="180">
        <v>0</v>
      </c>
      <c r="T6998" s="180">
        <v>0</v>
      </c>
    </row>
    <row r="6999" spans="2:20" x14ac:dyDescent="0.3">
      <c r="B6999" s="19">
        <v>6996</v>
      </c>
      <c r="C6999" s="179">
        <v>0</v>
      </c>
      <c r="D6999" s="179">
        <v>0</v>
      </c>
      <c r="E6999" s="179">
        <v>74672.370691172327</v>
      </c>
      <c r="F6999" s="179">
        <v>0</v>
      </c>
      <c r="G6999" s="179">
        <v>0</v>
      </c>
      <c r="H6999" s="179">
        <v>65470.96989808153</v>
      </c>
      <c r="I6999" s="179">
        <v>0</v>
      </c>
      <c r="J6999" s="179">
        <v>0</v>
      </c>
      <c r="K6999" s="179">
        <v>0</v>
      </c>
      <c r="L6999" s="179">
        <v>0</v>
      </c>
      <c r="M6999" s="179">
        <v>8220.5642894247067</v>
      </c>
      <c r="N6999" s="179">
        <v>0</v>
      </c>
      <c r="O6999" s="179">
        <v>0</v>
      </c>
      <c r="P6999" s="179">
        <v>0</v>
      </c>
      <c r="Q6999" s="179">
        <v>0</v>
      </c>
      <c r="R6999" s="180">
        <v>0</v>
      </c>
      <c r="S6999" s="180">
        <v>0</v>
      </c>
      <c r="T6999" s="180">
        <v>0</v>
      </c>
    </row>
    <row r="7000" spans="2:20" x14ac:dyDescent="0.3">
      <c r="B7000" s="19">
        <v>6997</v>
      </c>
      <c r="C7000" s="179">
        <v>0</v>
      </c>
      <c r="D7000" s="179">
        <v>0</v>
      </c>
      <c r="E7000" s="179">
        <v>466192.2981553342</v>
      </c>
      <c r="F7000" s="179">
        <v>0</v>
      </c>
      <c r="G7000" s="179">
        <v>0</v>
      </c>
      <c r="H7000" s="179">
        <v>50113.532917071476</v>
      </c>
      <c r="I7000" s="179">
        <v>0</v>
      </c>
      <c r="J7000" s="179">
        <v>0</v>
      </c>
      <c r="K7000" s="179">
        <v>0</v>
      </c>
      <c r="L7000" s="179">
        <v>0</v>
      </c>
      <c r="M7000" s="179">
        <v>1051103.9159707474</v>
      </c>
      <c r="N7000" s="179">
        <v>0</v>
      </c>
      <c r="O7000" s="179">
        <v>0</v>
      </c>
      <c r="P7000" s="179">
        <v>0</v>
      </c>
      <c r="Q7000" s="179">
        <v>0</v>
      </c>
      <c r="R7000" s="180">
        <v>0</v>
      </c>
      <c r="S7000" s="180">
        <v>0</v>
      </c>
      <c r="T7000" s="180">
        <v>0</v>
      </c>
    </row>
    <row r="7001" spans="2:20" x14ac:dyDescent="0.3">
      <c r="B7001" s="19">
        <v>6998</v>
      </c>
      <c r="C7001" s="179">
        <v>0</v>
      </c>
      <c r="D7001" s="179">
        <v>0</v>
      </c>
      <c r="E7001" s="179">
        <v>2365.3910387251776</v>
      </c>
      <c r="F7001" s="179">
        <v>0</v>
      </c>
      <c r="G7001" s="179">
        <v>0</v>
      </c>
      <c r="H7001" s="179">
        <v>247481.96237136048</v>
      </c>
      <c r="I7001" s="179">
        <v>0</v>
      </c>
      <c r="J7001" s="179">
        <v>0</v>
      </c>
      <c r="K7001" s="179">
        <v>0</v>
      </c>
      <c r="L7001" s="179">
        <v>0</v>
      </c>
      <c r="M7001" s="179">
        <v>175782.82121283104</v>
      </c>
      <c r="N7001" s="179">
        <v>0</v>
      </c>
      <c r="O7001" s="179">
        <v>0</v>
      </c>
      <c r="P7001" s="179">
        <v>0</v>
      </c>
      <c r="Q7001" s="179">
        <v>0</v>
      </c>
      <c r="R7001" s="180">
        <v>0</v>
      </c>
      <c r="S7001" s="180">
        <v>0</v>
      </c>
      <c r="T7001" s="180">
        <v>0</v>
      </c>
    </row>
    <row r="7002" spans="2:20" x14ac:dyDescent="0.3">
      <c r="B7002" s="19">
        <v>6999</v>
      </c>
      <c r="C7002" s="179">
        <v>0</v>
      </c>
      <c r="D7002" s="179">
        <v>0</v>
      </c>
      <c r="E7002" s="179">
        <v>14867.204422135992</v>
      </c>
      <c r="F7002" s="179">
        <v>0</v>
      </c>
      <c r="G7002" s="179">
        <v>0</v>
      </c>
      <c r="H7002" s="179">
        <v>73941.361309491913</v>
      </c>
      <c r="I7002" s="179">
        <v>0</v>
      </c>
      <c r="J7002" s="179">
        <v>0</v>
      </c>
      <c r="K7002" s="179">
        <v>0</v>
      </c>
      <c r="L7002" s="179">
        <v>0</v>
      </c>
      <c r="M7002" s="179">
        <v>373806.06220329949</v>
      </c>
      <c r="N7002" s="179">
        <v>0</v>
      </c>
      <c r="O7002" s="179">
        <v>0</v>
      </c>
      <c r="P7002" s="179">
        <v>0</v>
      </c>
      <c r="Q7002" s="179">
        <v>0</v>
      </c>
      <c r="R7002" s="180">
        <v>0</v>
      </c>
      <c r="S7002" s="180">
        <v>0</v>
      </c>
      <c r="T7002" s="180">
        <v>0</v>
      </c>
    </row>
    <row r="7003" spans="2:20" x14ac:dyDescent="0.3">
      <c r="B7003" s="19">
        <v>7000</v>
      </c>
      <c r="C7003" s="179">
        <v>0</v>
      </c>
      <c r="D7003" s="179">
        <v>0</v>
      </c>
      <c r="E7003" s="179">
        <v>43520.589896784419</v>
      </c>
      <c r="F7003" s="179">
        <v>0</v>
      </c>
      <c r="G7003" s="179">
        <v>0</v>
      </c>
      <c r="H7003" s="179">
        <v>51134.624240178258</v>
      </c>
      <c r="I7003" s="179">
        <v>0</v>
      </c>
      <c r="J7003" s="179">
        <v>0</v>
      </c>
      <c r="K7003" s="179">
        <v>0</v>
      </c>
      <c r="L7003" s="179">
        <v>0</v>
      </c>
      <c r="M7003" s="179">
        <v>1117327.5998119519</v>
      </c>
      <c r="N7003" s="179">
        <v>0</v>
      </c>
      <c r="O7003" s="179">
        <v>0</v>
      </c>
      <c r="P7003" s="179">
        <v>0</v>
      </c>
      <c r="Q7003" s="179">
        <v>0</v>
      </c>
      <c r="R7003" s="180">
        <v>0</v>
      </c>
      <c r="S7003" s="180">
        <v>0</v>
      </c>
      <c r="T7003" s="180">
        <v>0</v>
      </c>
    </row>
    <row r="7004" spans="2:20" x14ac:dyDescent="0.3">
      <c r="B7004" s="19">
        <v>7001</v>
      </c>
      <c r="C7004" s="179">
        <v>0</v>
      </c>
      <c r="D7004" s="179">
        <v>0</v>
      </c>
      <c r="E7004" s="179">
        <v>5938985.8292497443</v>
      </c>
      <c r="F7004" s="179">
        <v>0</v>
      </c>
      <c r="G7004" s="179">
        <v>0</v>
      </c>
      <c r="H7004" s="179">
        <v>59810.299917233584</v>
      </c>
      <c r="I7004" s="179">
        <v>0</v>
      </c>
      <c r="J7004" s="179">
        <v>0</v>
      </c>
      <c r="K7004" s="179">
        <v>0</v>
      </c>
      <c r="L7004" s="179">
        <v>0</v>
      </c>
      <c r="M7004" s="179">
        <v>10627.779306204344</v>
      </c>
      <c r="N7004" s="179">
        <v>0</v>
      </c>
      <c r="O7004" s="179">
        <v>0</v>
      </c>
      <c r="P7004" s="179">
        <v>0</v>
      </c>
      <c r="Q7004" s="179">
        <v>0</v>
      </c>
      <c r="R7004" s="180">
        <v>0</v>
      </c>
      <c r="S7004" s="180">
        <v>0</v>
      </c>
      <c r="T7004" s="180">
        <v>0</v>
      </c>
    </row>
    <row r="7005" spans="2:20" x14ac:dyDescent="0.3">
      <c r="B7005" s="19">
        <v>7002</v>
      </c>
      <c r="C7005" s="179">
        <v>0</v>
      </c>
      <c r="D7005" s="179">
        <v>0</v>
      </c>
      <c r="E7005" s="179">
        <v>173058.4330695488</v>
      </c>
      <c r="F7005" s="179">
        <v>0</v>
      </c>
      <c r="G7005" s="179">
        <v>0</v>
      </c>
      <c r="H7005" s="179">
        <v>15131.339205816166</v>
      </c>
      <c r="I7005" s="179">
        <v>0</v>
      </c>
      <c r="J7005" s="179">
        <v>0</v>
      </c>
      <c r="K7005" s="179">
        <v>0</v>
      </c>
      <c r="L7005" s="179">
        <v>0</v>
      </c>
      <c r="M7005" s="179">
        <v>18609.130102385298</v>
      </c>
      <c r="N7005" s="179">
        <v>0</v>
      </c>
      <c r="O7005" s="179">
        <v>0</v>
      </c>
      <c r="P7005" s="179">
        <v>0</v>
      </c>
      <c r="Q7005" s="179">
        <v>0</v>
      </c>
      <c r="R7005" s="180">
        <v>0</v>
      </c>
      <c r="S7005" s="180">
        <v>0</v>
      </c>
      <c r="T7005" s="180">
        <v>0</v>
      </c>
    </row>
    <row r="7006" spans="2:20" x14ac:dyDescent="0.3">
      <c r="B7006" s="19">
        <v>7003</v>
      </c>
      <c r="C7006" s="179">
        <v>0</v>
      </c>
      <c r="D7006" s="179">
        <v>0</v>
      </c>
      <c r="E7006" s="179">
        <v>19515.031763833504</v>
      </c>
      <c r="F7006" s="179">
        <v>0</v>
      </c>
      <c r="G7006" s="179">
        <v>0</v>
      </c>
      <c r="H7006" s="179">
        <v>29103.46099844456</v>
      </c>
      <c r="I7006" s="179">
        <v>0</v>
      </c>
      <c r="J7006" s="179">
        <v>0</v>
      </c>
      <c r="K7006" s="179">
        <v>143690.61203467089</v>
      </c>
      <c r="L7006" s="179">
        <v>1</v>
      </c>
      <c r="M7006" s="179">
        <v>21763.536235119896</v>
      </c>
      <c r="N7006" s="179">
        <v>0</v>
      </c>
      <c r="O7006" s="179">
        <v>0</v>
      </c>
      <c r="P7006" s="179">
        <v>0</v>
      </c>
      <c r="Q7006" s="179">
        <v>0</v>
      </c>
      <c r="R7006" s="180">
        <v>0</v>
      </c>
      <c r="S7006" s="180">
        <v>143690.61203467089</v>
      </c>
      <c r="T7006" s="180">
        <v>0</v>
      </c>
    </row>
    <row r="7007" spans="2:20" x14ac:dyDescent="0.3">
      <c r="B7007" s="19">
        <v>7004</v>
      </c>
      <c r="C7007" s="179">
        <v>0</v>
      </c>
      <c r="D7007" s="179">
        <v>0</v>
      </c>
      <c r="E7007" s="179">
        <v>840567.09350240941</v>
      </c>
      <c r="F7007" s="179">
        <v>0</v>
      </c>
      <c r="G7007" s="179">
        <v>0</v>
      </c>
      <c r="H7007" s="179">
        <v>2878.3847242634583</v>
      </c>
      <c r="I7007" s="179">
        <v>0</v>
      </c>
      <c r="J7007" s="179">
        <v>0</v>
      </c>
      <c r="K7007" s="179">
        <v>0</v>
      </c>
      <c r="L7007" s="179">
        <v>0</v>
      </c>
      <c r="M7007" s="179">
        <v>63816.665691173388</v>
      </c>
      <c r="N7007" s="179">
        <v>0</v>
      </c>
      <c r="O7007" s="179">
        <v>0</v>
      </c>
      <c r="P7007" s="179">
        <v>0</v>
      </c>
      <c r="Q7007" s="179">
        <v>0</v>
      </c>
      <c r="R7007" s="180">
        <v>0</v>
      </c>
      <c r="S7007" s="180">
        <v>0</v>
      </c>
      <c r="T7007" s="180">
        <v>0</v>
      </c>
    </row>
    <row r="7008" spans="2:20" x14ac:dyDescent="0.3">
      <c r="B7008" s="19">
        <v>7005</v>
      </c>
      <c r="C7008" s="179">
        <v>0</v>
      </c>
      <c r="D7008" s="179">
        <v>0</v>
      </c>
      <c r="E7008" s="179">
        <v>232039.10793571101</v>
      </c>
      <c r="F7008" s="179">
        <v>0</v>
      </c>
      <c r="G7008" s="179">
        <v>0</v>
      </c>
      <c r="H7008" s="179">
        <v>25787.424536912342</v>
      </c>
      <c r="I7008" s="179">
        <v>0</v>
      </c>
      <c r="J7008" s="179">
        <v>0</v>
      </c>
      <c r="K7008" s="179">
        <v>0</v>
      </c>
      <c r="L7008" s="179">
        <v>0</v>
      </c>
      <c r="M7008" s="179">
        <v>18517.620922627393</v>
      </c>
      <c r="N7008" s="179">
        <v>0</v>
      </c>
      <c r="O7008" s="179">
        <v>0</v>
      </c>
      <c r="P7008" s="179">
        <v>0</v>
      </c>
      <c r="Q7008" s="179">
        <v>0</v>
      </c>
      <c r="R7008" s="180">
        <v>0</v>
      </c>
      <c r="S7008" s="180">
        <v>0</v>
      </c>
      <c r="T7008" s="180">
        <v>0</v>
      </c>
    </row>
    <row r="7009" spans="2:20" x14ac:dyDescent="0.3">
      <c r="B7009" s="19">
        <v>7006</v>
      </c>
      <c r="C7009" s="179">
        <v>0</v>
      </c>
      <c r="D7009" s="179">
        <v>0</v>
      </c>
      <c r="E7009" s="179">
        <v>289839.28140994505</v>
      </c>
      <c r="F7009" s="179">
        <v>0</v>
      </c>
      <c r="G7009" s="179">
        <v>0</v>
      </c>
      <c r="H7009" s="179">
        <v>2810.1659292964337</v>
      </c>
      <c r="I7009" s="179">
        <v>0</v>
      </c>
      <c r="J7009" s="179">
        <v>0</v>
      </c>
      <c r="K7009" s="179">
        <v>0</v>
      </c>
      <c r="L7009" s="179">
        <v>0</v>
      </c>
      <c r="M7009" s="179">
        <v>283542.82366832503</v>
      </c>
      <c r="N7009" s="179">
        <v>0</v>
      </c>
      <c r="O7009" s="179">
        <v>0</v>
      </c>
      <c r="P7009" s="179">
        <v>0</v>
      </c>
      <c r="Q7009" s="179">
        <v>0</v>
      </c>
      <c r="R7009" s="180">
        <v>0</v>
      </c>
      <c r="S7009" s="180">
        <v>0</v>
      </c>
      <c r="T7009" s="180">
        <v>0</v>
      </c>
    </row>
    <row r="7010" spans="2:20" x14ac:dyDescent="0.3">
      <c r="B7010" s="19">
        <v>7007</v>
      </c>
      <c r="C7010" s="179">
        <v>0</v>
      </c>
      <c r="D7010" s="179">
        <v>0</v>
      </c>
      <c r="E7010" s="179">
        <v>752096.45918891928</v>
      </c>
      <c r="F7010" s="179">
        <v>0</v>
      </c>
      <c r="G7010" s="179">
        <v>0</v>
      </c>
      <c r="H7010" s="179">
        <v>33400.059493500252</v>
      </c>
      <c r="I7010" s="179">
        <v>0</v>
      </c>
      <c r="J7010" s="179">
        <v>0</v>
      </c>
      <c r="K7010" s="179">
        <v>0</v>
      </c>
      <c r="L7010" s="179">
        <v>0</v>
      </c>
      <c r="M7010" s="179">
        <v>12334.771441083423</v>
      </c>
      <c r="N7010" s="179">
        <v>0</v>
      </c>
      <c r="O7010" s="179">
        <v>0</v>
      </c>
      <c r="P7010" s="179">
        <v>0</v>
      </c>
      <c r="Q7010" s="179">
        <v>0</v>
      </c>
      <c r="R7010" s="180">
        <v>0</v>
      </c>
      <c r="S7010" s="180">
        <v>0</v>
      </c>
      <c r="T7010" s="180">
        <v>0</v>
      </c>
    </row>
    <row r="7011" spans="2:20" x14ac:dyDescent="0.3">
      <c r="B7011" s="19">
        <v>7008</v>
      </c>
      <c r="C7011" s="179">
        <v>0</v>
      </c>
      <c r="D7011" s="179">
        <v>0</v>
      </c>
      <c r="E7011" s="179">
        <v>29101.495169275102</v>
      </c>
      <c r="F7011" s="179">
        <v>0</v>
      </c>
      <c r="G7011" s="179">
        <v>0</v>
      </c>
      <c r="H7011" s="179">
        <v>22079.798937165615</v>
      </c>
      <c r="I7011" s="179">
        <v>0</v>
      </c>
      <c r="J7011" s="179">
        <v>0</v>
      </c>
      <c r="K7011" s="179">
        <v>0</v>
      </c>
      <c r="L7011" s="179">
        <v>0</v>
      </c>
      <c r="M7011" s="179">
        <v>438170.43476085702</v>
      </c>
      <c r="N7011" s="179">
        <v>0</v>
      </c>
      <c r="O7011" s="179">
        <v>0</v>
      </c>
      <c r="P7011" s="179">
        <v>0</v>
      </c>
      <c r="Q7011" s="179">
        <v>0</v>
      </c>
      <c r="R7011" s="180">
        <v>0</v>
      </c>
      <c r="S7011" s="180">
        <v>0</v>
      </c>
      <c r="T7011" s="180">
        <v>0</v>
      </c>
    </row>
    <row r="7012" spans="2:20" x14ac:dyDescent="0.3">
      <c r="B7012" s="19">
        <v>7009</v>
      </c>
      <c r="C7012" s="179">
        <v>2</v>
      </c>
      <c r="D7012" s="179">
        <v>285452.93870472163</v>
      </c>
      <c r="E7012" s="179">
        <v>85883.324862003123</v>
      </c>
      <c r="F7012" s="179">
        <v>0</v>
      </c>
      <c r="G7012" s="179">
        <v>0</v>
      </c>
      <c r="H7012" s="179">
        <v>83425.783595972272</v>
      </c>
      <c r="I7012" s="179">
        <v>0</v>
      </c>
      <c r="J7012" s="179">
        <v>0</v>
      </c>
      <c r="K7012" s="179">
        <v>0</v>
      </c>
      <c r="L7012" s="179">
        <v>0</v>
      </c>
      <c r="M7012" s="179">
        <v>27252.232111934081</v>
      </c>
      <c r="N7012" s="179">
        <v>0</v>
      </c>
      <c r="O7012" s="179">
        <v>0</v>
      </c>
      <c r="P7012" s="179">
        <v>0</v>
      </c>
      <c r="Q7012" s="179">
        <v>0</v>
      </c>
      <c r="R7012" s="180">
        <v>0</v>
      </c>
      <c r="S7012" s="180">
        <v>0</v>
      </c>
      <c r="T7012" s="180">
        <v>285452.93870472163</v>
      </c>
    </row>
    <row r="7013" spans="2:20" x14ac:dyDescent="0.3">
      <c r="B7013" s="19">
        <v>7010</v>
      </c>
      <c r="C7013" s="179">
        <v>0</v>
      </c>
      <c r="D7013" s="179">
        <v>0</v>
      </c>
      <c r="E7013" s="179">
        <v>370696.26764788281</v>
      </c>
      <c r="F7013" s="179">
        <v>0</v>
      </c>
      <c r="G7013" s="179">
        <v>0</v>
      </c>
      <c r="H7013" s="179">
        <v>51325.658241362122</v>
      </c>
      <c r="I7013" s="179">
        <v>0</v>
      </c>
      <c r="J7013" s="179">
        <v>0</v>
      </c>
      <c r="K7013" s="179">
        <v>0</v>
      </c>
      <c r="L7013" s="179">
        <v>0</v>
      </c>
      <c r="M7013" s="179">
        <v>33955.236963818206</v>
      </c>
      <c r="N7013" s="179">
        <v>0</v>
      </c>
      <c r="O7013" s="179">
        <v>0</v>
      </c>
      <c r="P7013" s="179">
        <v>0</v>
      </c>
      <c r="Q7013" s="179">
        <v>0</v>
      </c>
      <c r="R7013" s="180">
        <v>0</v>
      </c>
      <c r="S7013" s="180">
        <v>0</v>
      </c>
      <c r="T7013" s="180">
        <v>0</v>
      </c>
    </row>
    <row r="7014" spans="2:20" x14ac:dyDescent="0.3">
      <c r="B7014" s="19">
        <v>7011</v>
      </c>
      <c r="C7014" s="179">
        <v>0</v>
      </c>
      <c r="D7014" s="179">
        <v>0</v>
      </c>
      <c r="E7014" s="179">
        <v>1042836.2558609954</v>
      </c>
      <c r="F7014" s="179">
        <v>0</v>
      </c>
      <c r="G7014" s="179">
        <v>0</v>
      </c>
      <c r="H7014" s="179">
        <v>363112.8317115308</v>
      </c>
      <c r="I7014" s="179">
        <v>0</v>
      </c>
      <c r="J7014" s="179">
        <v>0</v>
      </c>
      <c r="K7014" s="179">
        <v>0</v>
      </c>
      <c r="L7014" s="179">
        <v>0</v>
      </c>
      <c r="M7014" s="179">
        <v>97265.268229789232</v>
      </c>
      <c r="N7014" s="179">
        <v>0</v>
      </c>
      <c r="O7014" s="179">
        <v>0</v>
      </c>
      <c r="P7014" s="179">
        <v>0</v>
      </c>
      <c r="Q7014" s="179">
        <v>0</v>
      </c>
      <c r="R7014" s="180">
        <v>0</v>
      </c>
      <c r="S7014" s="180">
        <v>0</v>
      </c>
      <c r="T7014" s="180">
        <v>0</v>
      </c>
    </row>
    <row r="7015" spans="2:20" x14ac:dyDescent="0.3">
      <c r="B7015" s="19">
        <v>7012</v>
      </c>
      <c r="C7015" s="179">
        <v>0</v>
      </c>
      <c r="D7015" s="179">
        <v>0</v>
      </c>
      <c r="E7015" s="179">
        <v>10660.636586468037</v>
      </c>
      <c r="F7015" s="179">
        <v>0</v>
      </c>
      <c r="G7015" s="179">
        <v>0</v>
      </c>
      <c r="H7015" s="179">
        <v>172512.31564054557</v>
      </c>
      <c r="I7015" s="179">
        <v>0</v>
      </c>
      <c r="J7015" s="179">
        <v>0</v>
      </c>
      <c r="K7015" s="179">
        <v>0</v>
      </c>
      <c r="L7015" s="179">
        <v>0</v>
      </c>
      <c r="M7015" s="179">
        <v>1347780.687316912</v>
      </c>
      <c r="N7015" s="179">
        <v>0</v>
      </c>
      <c r="O7015" s="179">
        <v>0</v>
      </c>
      <c r="P7015" s="179">
        <v>0</v>
      </c>
      <c r="Q7015" s="179">
        <v>0</v>
      </c>
      <c r="R7015" s="180">
        <v>0</v>
      </c>
      <c r="S7015" s="180">
        <v>0</v>
      </c>
      <c r="T7015" s="180">
        <v>0</v>
      </c>
    </row>
    <row r="7016" spans="2:20" x14ac:dyDescent="0.3">
      <c r="B7016" s="19">
        <v>7013</v>
      </c>
      <c r="C7016" s="179">
        <v>0</v>
      </c>
      <c r="D7016" s="179">
        <v>0</v>
      </c>
      <c r="E7016" s="179">
        <v>52607.184304138042</v>
      </c>
      <c r="F7016" s="179">
        <v>0</v>
      </c>
      <c r="G7016" s="179">
        <v>0</v>
      </c>
      <c r="H7016" s="179">
        <v>2787.2403956590515</v>
      </c>
      <c r="I7016" s="179">
        <v>0</v>
      </c>
      <c r="J7016" s="179">
        <v>0</v>
      </c>
      <c r="K7016" s="179">
        <v>0</v>
      </c>
      <c r="L7016" s="179">
        <v>0</v>
      </c>
      <c r="M7016" s="179">
        <v>328239.97509375733</v>
      </c>
      <c r="N7016" s="179">
        <v>0</v>
      </c>
      <c r="O7016" s="179">
        <v>0</v>
      </c>
      <c r="P7016" s="179">
        <v>0</v>
      </c>
      <c r="Q7016" s="179">
        <v>0</v>
      </c>
      <c r="R7016" s="180">
        <v>0</v>
      </c>
      <c r="S7016" s="180">
        <v>0</v>
      </c>
      <c r="T7016" s="180">
        <v>0</v>
      </c>
    </row>
    <row r="7017" spans="2:20" x14ac:dyDescent="0.3">
      <c r="B7017" s="19">
        <v>7014</v>
      </c>
      <c r="C7017" s="179">
        <v>0</v>
      </c>
      <c r="D7017" s="179">
        <v>0</v>
      </c>
      <c r="E7017" s="179">
        <v>55136.416397463174</v>
      </c>
      <c r="F7017" s="179">
        <v>0</v>
      </c>
      <c r="G7017" s="179">
        <v>0</v>
      </c>
      <c r="H7017" s="179">
        <v>7593.3091044598741</v>
      </c>
      <c r="I7017" s="179">
        <v>0</v>
      </c>
      <c r="J7017" s="179">
        <v>0</v>
      </c>
      <c r="K7017" s="179">
        <v>0</v>
      </c>
      <c r="L7017" s="179">
        <v>0</v>
      </c>
      <c r="M7017" s="179">
        <v>277673.77422917716</v>
      </c>
      <c r="N7017" s="179">
        <v>0</v>
      </c>
      <c r="O7017" s="179">
        <v>0</v>
      </c>
      <c r="P7017" s="179">
        <v>0</v>
      </c>
      <c r="Q7017" s="179">
        <v>0</v>
      </c>
      <c r="R7017" s="180">
        <v>0</v>
      </c>
      <c r="S7017" s="180">
        <v>0</v>
      </c>
      <c r="T7017" s="180">
        <v>0</v>
      </c>
    </row>
    <row r="7018" spans="2:20" x14ac:dyDescent="0.3">
      <c r="B7018" s="19">
        <v>7015</v>
      </c>
      <c r="C7018" s="179">
        <v>0</v>
      </c>
      <c r="D7018" s="179">
        <v>0</v>
      </c>
      <c r="E7018" s="179">
        <v>324471.49519870337</v>
      </c>
      <c r="F7018" s="179">
        <v>0</v>
      </c>
      <c r="G7018" s="179">
        <v>0</v>
      </c>
      <c r="H7018" s="179">
        <v>11516.562687734131</v>
      </c>
      <c r="I7018" s="179">
        <v>0</v>
      </c>
      <c r="J7018" s="179">
        <v>0</v>
      </c>
      <c r="K7018" s="179">
        <v>0</v>
      </c>
      <c r="L7018" s="179">
        <v>0</v>
      </c>
      <c r="M7018" s="179">
        <v>27619.339542632173</v>
      </c>
      <c r="N7018" s="179">
        <v>0</v>
      </c>
      <c r="O7018" s="179">
        <v>0</v>
      </c>
      <c r="P7018" s="179">
        <v>0</v>
      </c>
      <c r="Q7018" s="179">
        <v>0</v>
      </c>
      <c r="R7018" s="180">
        <v>0</v>
      </c>
      <c r="S7018" s="180">
        <v>0</v>
      </c>
      <c r="T7018" s="180">
        <v>0</v>
      </c>
    </row>
    <row r="7019" spans="2:20" x14ac:dyDescent="0.3">
      <c r="B7019" s="19">
        <v>7016</v>
      </c>
      <c r="C7019" s="179">
        <v>0</v>
      </c>
      <c r="D7019" s="179">
        <v>0</v>
      </c>
      <c r="E7019" s="179">
        <v>154159.63760564875</v>
      </c>
      <c r="F7019" s="179">
        <v>0</v>
      </c>
      <c r="G7019" s="179">
        <v>0</v>
      </c>
      <c r="H7019" s="179">
        <v>33552.129429965506</v>
      </c>
      <c r="I7019" s="179">
        <v>0</v>
      </c>
      <c r="J7019" s="179">
        <v>0</v>
      </c>
      <c r="K7019" s="179">
        <v>0</v>
      </c>
      <c r="L7019" s="179">
        <v>0</v>
      </c>
      <c r="M7019" s="179">
        <v>682919.32765522785</v>
      </c>
      <c r="N7019" s="179">
        <v>0</v>
      </c>
      <c r="O7019" s="179">
        <v>0</v>
      </c>
      <c r="P7019" s="179">
        <v>0</v>
      </c>
      <c r="Q7019" s="179">
        <v>0</v>
      </c>
      <c r="R7019" s="180">
        <v>0</v>
      </c>
      <c r="S7019" s="180">
        <v>0</v>
      </c>
      <c r="T7019" s="180">
        <v>0</v>
      </c>
    </row>
    <row r="7020" spans="2:20" x14ac:dyDescent="0.3">
      <c r="B7020" s="19">
        <v>7017</v>
      </c>
      <c r="C7020" s="179">
        <v>0</v>
      </c>
      <c r="D7020" s="179">
        <v>0</v>
      </c>
      <c r="E7020" s="179">
        <v>44815.544944456073</v>
      </c>
      <c r="F7020" s="179">
        <v>0</v>
      </c>
      <c r="G7020" s="179">
        <v>0</v>
      </c>
      <c r="H7020" s="179">
        <v>33760.234323643184</v>
      </c>
      <c r="I7020" s="179">
        <v>0</v>
      </c>
      <c r="J7020" s="179">
        <v>0</v>
      </c>
      <c r="K7020" s="179">
        <v>0</v>
      </c>
      <c r="L7020" s="179">
        <v>0</v>
      </c>
      <c r="M7020" s="179">
        <v>158407.31511812503</v>
      </c>
      <c r="N7020" s="179">
        <v>0</v>
      </c>
      <c r="O7020" s="179">
        <v>0</v>
      </c>
      <c r="P7020" s="179">
        <v>0</v>
      </c>
      <c r="Q7020" s="179">
        <v>0</v>
      </c>
      <c r="R7020" s="180">
        <v>0</v>
      </c>
      <c r="S7020" s="180">
        <v>0</v>
      </c>
      <c r="T7020" s="180">
        <v>0</v>
      </c>
    </row>
    <row r="7021" spans="2:20" x14ac:dyDescent="0.3">
      <c r="B7021" s="19">
        <v>7018</v>
      </c>
      <c r="C7021" s="179">
        <v>0</v>
      </c>
      <c r="D7021" s="179">
        <v>0</v>
      </c>
      <c r="E7021" s="179">
        <v>71163.350302650855</v>
      </c>
      <c r="F7021" s="179">
        <v>0</v>
      </c>
      <c r="G7021" s="179">
        <v>0</v>
      </c>
      <c r="H7021" s="179">
        <v>364899.54425919254</v>
      </c>
      <c r="I7021" s="179">
        <v>0</v>
      </c>
      <c r="J7021" s="179">
        <v>0</v>
      </c>
      <c r="K7021" s="179">
        <v>0</v>
      </c>
      <c r="L7021" s="179">
        <v>0</v>
      </c>
      <c r="M7021" s="179">
        <v>120855.19934380231</v>
      </c>
      <c r="N7021" s="179">
        <v>0</v>
      </c>
      <c r="O7021" s="179">
        <v>0</v>
      </c>
      <c r="P7021" s="179">
        <v>0</v>
      </c>
      <c r="Q7021" s="179">
        <v>0</v>
      </c>
      <c r="R7021" s="180">
        <v>0</v>
      </c>
      <c r="S7021" s="180">
        <v>0</v>
      </c>
      <c r="T7021" s="180">
        <v>0</v>
      </c>
    </row>
    <row r="7022" spans="2:20" x14ac:dyDescent="0.3">
      <c r="B7022" s="19">
        <v>7019</v>
      </c>
      <c r="C7022" s="179">
        <v>0</v>
      </c>
      <c r="D7022" s="179">
        <v>0</v>
      </c>
      <c r="E7022" s="179">
        <v>34318.302155139412</v>
      </c>
      <c r="F7022" s="179">
        <v>0</v>
      </c>
      <c r="G7022" s="179">
        <v>0</v>
      </c>
      <c r="H7022" s="179">
        <v>31172.411966811705</v>
      </c>
      <c r="I7022" s="179">
        <v>0</v>
      </c>
      <c r="J7022" s="179">
        <v>0</v>
      </c>
      <c r="K7022" s="179">
        <v>0</v>
      </c>
      <c r="L7022" s="179">
        <v>0</v>
      </c>
      <c r="M7022" s="179">
        <v>218030.52795630434</v>
      </c>
      <c r="N7022" s="179">
        <v>0</v>
      </c>
      <c r="O7022" s="179">
        <v>0</v>
      </c>
      <c r="P7022" s="179">
        <v>0</v>
      </c>
      <c r="Q7022" s="179">
        <v>0</v>
      </c>
      <c r="R7022" s="180">
        <v>0</v>
      </c>
      <c r="S7022" s="180">
        <v>0</v>
      </c>
      <c r="T7022" s="180">
        <v>0</v>
      </c>
    </row>
    <row r="7023" spans="2:20" x14ac:dyDescent="0.3">
      <c r="B7023" s="19">
        <v>7020</v>
      </c>
      <c r="C7023" s="179">
        <v>0</v>
      </c>
      <c r="D7023" s="179">
        <v>0</v>
      </c>
      <c r="E7023" s="179">
        <v>142714.18319194281</v>
      </c>
      <c r="F7023" s="179">
        <v>0</v>
      </c>
      <c r="G7023" s="179">
        <v>0</v>
      </c>
      <c r="H7023" s="179">
        <v>743097.63222237455</v>
      </c>
      <c r="I7023" s="179">
        <v>0</v>
      </c>
      <c r="J7023" s="179">
        <v>0</v>
      </c>
      <c r="K7023" s="179">
        <v>0</v>
      </c>
      <c r="L7023" s="179">
        <v>0</v>
      </c>
      <c r="M7023" s="179">
        <v>71862.994461027745</v>
      </c>
      <c r="N7023" s="179">
        <v>0</v>
      </c>
      <c r="O7023" s="179">
        <v>0</v>
      </c>
      <c r="P7023" s="179">
        <v>0</v>
      </c>
      <c r="Q7023" s="179">
        <v>0</v>
      </c>
      <c r="R7023" s="180">
        <v>0</v>
      </c>
      <c r="S7023" s="180">
        <v>0</v>
      </c>
      <c r="T7023" s="180">
        <v>0</v>
      </c>
    </row>
    <row r="7024" spans="2:20" x14ac:dyDescent="0.3">
      <c r="B7024" s="19">
        <v>7021</v>
      </c>
      <c r="C7024" s="179">
        <v>0</v>
      </c>
      <c r="D7024" s="179">
        <v>0</v>
      </c>
      <c r="E7024" s="179">
        <v>32629.77699956228</v>
      </c>
      <c r="F7024" s="179">
        <v>0</v>
      </c>
      <c r="G7024" s="179">
        <v>0</v>
      </c>
      <c r="H7024" s="179">
        <v>9817.8853005883848</v>
      </c>
      <c r="I7024" s="179">
        <v>0</v>
      </c>
      <c r="J7024" s="179">
        <v>0</v>
      </c>
      <c r="K7024" s="179">
        <v>0</v>
      </c>
      <c r="L7024" s="179">
        <v>0</v>
      </c>
      <c r="M7024" s="179">
        <v>63004.725575920573</v>
      </c>
      <c r="N7024" s="179">
        <v>0</v>
      </c>
      <c r="O7024" s="179">
        <v>0</v>
      </c>
      <c r="P7024" s="179">
        <v>0</v>
      </c>
      <c r="Q7024" s="179">
        <v>0</v>
      </c>
      <c r="R7024" s="180">
        <v>0</v>
      </c>
      <c r="S7024" s="180">
        <v>0</v>
      </c>
      <c r="T7024" s="180">
        <v>0</v>
      </c>
    </row>
    <row r="7025" spans="2:20" x14ac:dyDescent="0.3">
      <c r="B7025" s="19">
        <v>7022</v>
      </c>
      <c r="C7025" s="179">
        <v>0</v>
      </c>
      <c r="D7025" s="179">
        <v>0</v>
      </c>
      <c r="E7025" s="179">
        <v>17234.209290462182</v>
      </c>
      <c r="F7025" s="179">
        <v>0</v>
      </c>
      <c r="G7025" s="179">
        <v>0</v>
      </c>
      <c r="H7025" s="179">
        <v>14078.104556479786</v>
      </c>
      <c r="I7025" s="179">
        <v>0</v>
      </c>
      <c r="J7025" s="179">
        <v>0</v>
      </c>
      <c r="K7025" s="179">
        <v>0</v>
      </c>
      <c r="L7025" s="179">
        <v>0</v>
      </c>
      <c r="M7025" s="179">
        <v>105909.55136416247</v>
      </c>
      <c r="N7025" s="179">
        <v>0</v>
      </c>
      <c r="O7025" s="179">
        <v>0</v>
      </c>
      <c r="P7025" s="179">
        <v>0</v>
      </c>
      <c r="Q7025" s="179">
        <v>0</v>
      </c>
      <c r="R7025" s="180">
        <v>0</v>
      </c>
      <c r="S7025" s="180">
        <v>0</v>
      </c>
      <c r="T7025" s="180">
        <v>0</v>
      </c>
    </row>
    <row r="7026" spans="2:20" x14ac:dyDescent="0.3">
      <c r="B7026" s="19">
        <v>7023</v>
      </c>
      <c r="C7026" s="179">
        <v>0</v>
      </c>
      <c r="D7026" s="179">
        <v>0</v>
      </c>
      <c r="E7026" s="179">
        <v>11557.07529961076</v>
      </c>
      <c r="F7026" s="179">
        <v>0</v>
      </c>
      <c r="G7026" s="179">
        <v>0</v>
      </c>
      <c r="H7026" s="179">
        <v>16840.096056137951</v>
      </c>
      <c r="I7026" s="179">
        <v>0</v>
      </c>
      <c r="J7026" s="179">
        <v>0</v>
      </c>
      <c r="K7026" s="179">
        <v>0</v>
      </c>
      <c r="L7026" s="179">
        <v>0</v>
      </c>
      <c r="M7026" s="179">
        <v>46638.460042167309</v>
      </c>
      <c r="N7026" s="179">
        <v>0</v>
      </c>
      <c r="O7026" s="179">
        <v>0</v>
      </c>
      <c r="P7026" s="179">
        <v>0</v>
      </c>
      <c r="Q7026" s="179">
        <v>0</v>
      </c>
      <c r="R7026" s="180">
        <v>0</v>
      </c>
      <c r="S7026" s="180">
        <v>0</v>
      </c>
      <c r="T7026" s="180">
        <v>0</v>
      </c>
    </row>
    <row r="7027" spans="2:20" x14ac:dyDescent="0.3">
      <c r="B7027" s="19">
        <v>7024</v>
      </c>
      <c r="C7027" s="179">
        <v>0</v>
      </c>
      <c r="D7027" s="179">
        <v>0</v>
      </c>
      <c r="E7027" s="179">
        <v>71430.227610607733</v>
      </c>
      <c r="F7027" s="179">
        <v>0</v>
      </c>
      <c r="G7027" s="179">
        <v>0</v>
      </c>
      <c r="H7027" s="179">
        <v>14602.1668189666</v>
      </c>
      <c r="I7027" s="179">
        <v>0</v>
      </c>
      <c r="J7027" s="179">
        <v>0</v>
      </c>
      <c r="K7027" s="179">
        <v>0</v>
      </c>
      <c r="L7027" s="179">
        <v>0</v>
      </c>
      <c r="M7027" s="179">
        <v>191315.20257791819</v>
      </c>
      <c r="N7027" s="179">
        <v>0</v>
      </c>
      <c r="O7027" s="179">
        <v>0</v>
      </c>
      <c r="P7027" s="179">
        <v>0</v>
      </c>
      <c r="Q7027" s="179">
        <v>0</v>
      </c>
      <c r="R7027" s="180">
        <v>0</v>
      </c>
      <c r="S7027" s="180">
        <v>0</v>
      </c>
      <c r="T7027" s="180">
        <v>0</v>
      </c>
    </row>
    <row r="7028" spans="2:20" x14ac:dyDescent="0.3">
      <c r="B7028" s="19">
        <v>7025</v>
      </c>
      <c r="C7028" s="179">
        <v>0</v>
      </c>
      <c r="D7028" s="179">
        <v>0</v>
      </c>
      <c r="E7028" s="179">
        <v>29600.991876728818</v>
      </c>
      <c r="F7028" s="179">
        <v>0</v>
      </c>
      <c r="G7028" s="179">
        <v>0</v>
      </c>
      <c r="H7028" s="179">
        <v>40033.731872269789</v>
      </c>
      <c r="I7028" s="179">
        <v>0</v>
      </c>
      <c r="J7028" s="179">
        <v>0</v>
      </c>
      <c r="K7028" s="179">
        <v>0</v>
      </c>
      <c r="L7028" s="179">
        <v>0</v>
      </c>
      <c r="M7028" s="179">
        <v>1287.1505164468706</v>
      </c>
      <c r="N7028" s="179">
        <v>0</v>
      </c>
      <c r="O7028" s="179">
        <v>0</v>
      </c>
      <c r="P7028" s="179">
        <v>0</v>
      </c>
      <c r="Q7028" s="179">
        <v>0</v>
      </c>
      <c r="R7028" s="180">
        <v>0</v>
      </c>
      <c r="S7028" s="180">
        <v>0</v>
      </c>
      <c r="T7028" s="180">
        <v>0</v>
      </c>
    </row>
    <row r="7029" spans="2:20" x14ac:dyDescent="0.3">
      <c r="B7029" s="19">
        <v>7026</v>
      </c>
      <c r="C7029" s="179">
        <v>0</v>
      </c>
      <c r="D7029" s="179">
        <v>0</v>
      </c>
      <c r="E7029" s="179">
        <v>177137.85172307788</v>
      </c>
      <c r="F7029" s="179">
        <v>0</v>
      </c>
      <c r="G7029" s="179">
        <v>0</v>
      </c>
      <c r="H7029" s="179">
        <v>16575.708701353065</v>
      </c>
      <c r="I7029" s="179">
        <v>0</v>
      </c>
      <c r="J7029" s="179">
        <v>0</v>
      </c>
      <c r="K7029" s="179">
        <v>0</v>
      </c>
      <c r="L7029" s="179">
        <v>0</v>
      </c>
      <c r="M7029" s="179">
        <v>32878.212873022807</v>
      </c>
      <c r="N7029" s="179">
        <v>0</v>
      </c>
      <c r="O7029" s="179">
        <v>0</v>
      </c>
      <c r="P7029" s="179">
        <v>0</v>
      </c>
      <c r="Q7029" s="179">
        <v>0</v>
      </c>
      <c r="R7029" s="180">
        <v>0</v>
      </c>
      <c r="S7029" s="180">
        <v>0</v>
      </c>
      <c r="T7029" s="180">
        <v>0</v>
      </c>
    </row>
    <row r="7030" spans="2:20" x14ac:dyDescent="0.3">
      <c r="B7030" s="19">
        <v>7027</v>
      </c>
      <c r="C7030" s="179">
        <v>0</v>
      </c>
      <c r="D7030" s="179">
        <v>0</v>
      </c>
      <c r="E7030" s="179">
        <v>13300.321332574074</v>
      </c>
      <c r="F7030" s="179">
        <v>0</v>
      </c>
      <c r="G7030" s="179">
        <v>0</v>
      </c>
      <c r="H7030" s="179">
        <v>12688.543563853545</v>
      </c>
      <c r="I7030" s="179">
        <v>0</v>
      </c>
      <c r="J7030" s="179">
        <v>0</v>
      </c>
      <c r="K7030" s="179">
        <v>0</v>
      </c>
      <c r="L7030" s="179">
        <v>0</v>
      </c>
      <c r="M7030" s="179">
        <v>95458.345867284283</v>
      </c>
      <c r="N7030" s="179">
        <v>0</v>
      </c>
      <c r="O7030" s="179">
        <v>0</v>
      </c>
      <c r="P7030" s="179">
        <v>0</v>
      </c>
      <c r="Q7030" s="179">
        <v>0</v>
      </c>
      <c r="R7030" s="180">
        <v>0</v>
      </c>
      <c r="S7030" s="180">
        <v>0</v>
      </c>
      <c r="T7030" s="180">
        <v>0</v>
      </c>
    </row>
    <row r="7031" spans="2:20" x14ac:dyDescent="0.3">
      <c r="B7031" s="19">
        <v>7028</v>
      </c>
      <c r="C7031" s="179">
        <v>0</v>
      </c>
      <c r="D7031" s="179">
        <v>0</v>
      </c>
      <c r="E7031" s="179">
        <v>73459.150599974862</v>
      </c>
      <c r="F7031" s="179">
        <v>0</v>
      </c>
      <c r="G7031" s="179">
        <v>0</v>
      </c>
      <c r="H7031" s="179">
        <v>22641.134186403659</v>
      </c>
      <c r="I7031" s="179">
        <v>0</v>
      </c>
      <c r="J7031" s="179">
        <v>0</v>
      </c>
      <c r="K7031" s="179">
        <v>0</v>
      </c>
      <c r="L7031" s="179">
        <v>0</v>
      </c>
      <c r="M7031" s="179">
        <v>57801.031037799352</v>
      </c>
      <c r="N7031" s="179">
        <v>0</v>
      </c>
      <c r="O7031" s="179">
        <v>0</v>
      </c>
      <c r="P7031" s="179">
        <v>0</v>
      </c>
      <c r="Q7031" s="179">
        <v>0</v>
      </c>
      <c r="R7031" s="180">
        <v>0</v>
      </c>
      <c r="S7031" s="180">
        <v>0</v>
      </c>
      <c r="T7031" s="180">
        <v>0</v>
      </c>
    </row>
    <row r="7032" spans="2:20" x14ac:dyDescent="0.3">
      <c r="B7032" s="19">
        <v>7029</v>
      </c>
      <c r="C7032" s="179">
        <v>0</v>
      </c>
      <c r="D7032" s="179">
        <v>0</v>
      </c>
      <c r="E7032" s="179">
        <v>15828.317229462375</v>
      </c>
      <c r="F7032" s="179">
        <v>0</v>
      </c>
      <c r="G7032" s="179">
        <v>0</v>
      </c>
      <c r="H7032" s="179">
        <v>59722.563136533769</v>
      </c>
      <c r="I7032" s="179">
        <v>0</v>
      </c>
      <c r="J7032" s="179">
        <v>0</v>
      </c>
      <c r="K7032" s="179">
        <v>0</v>
      </c>
      <c r="L7032" s="179">
        <v>0</v>
      </c>
      <c r="M7032" s="179">
        <v>78921.550867157581</v>
      </c>
      <c r="N7032" s="179">
        <v>0</v>
      </c>
      <c r="O7032" s="179">
        <v>0</v>
      </c>
      <c r="P7032" s="179">
        <v>0</v>
      </c>
      <c r="Q7032" s="179">
        <v>0</v>
      </c>
      <c r="R7032" s="180">
        <v>0</v>
      </c>
      <c r="S7032" s="180">
        <v>0</v>
      </c>
      <c r="T7032" s="180">
        <v>0</v>
      </c>
    </row>
    <row r="7033" spans="2:20" x14ac:dyDescent="0.3">
      <c r="B7033" s="19">
        <v>7030</v>
      </c>
      <c r="C7033" s="179">
        <v>0</v>
      </c>
      <c r="D7033" s="179">
        <v>0</v>
      </c>
      <c r="E7033" s="179">
        <v>650907.94447891682</v>
      </c>
      <c r="F7033" s="179">
        <v>0</v>
      </c>
      <c r="G7033" s="179">
        <v>0</v>
      </c>
      <c r="H7033" s="179">
        <v>7174.1348896801519</v>
      </c>
      <c r="I7033" s="179">
        <v>0</v>
      </c>
      <c r="J7033" s="179">
        <v>0</v>
      </c>
      <c r="K7033" s="179">
        <v>0</v>
      </c>
      <c r="L7033" s="179">
        <v>0</v>
      </c>
      <c r="M7033" s="179">
        <v>83027.280800629364</v>
      </c>
      <c r="N7033" s="179">
        <v>0</v>
      </c>
      <c r="O7033" s="179">
        <v>0</v>
      </c>
      <c r="P7033" s="179">
        <v>0</v>
      </c>
      <c r="Q7033" s="179">
        <v>0</v>
      </c>
      <c r="R7033" s="180">
        <v>0</v>
      </c>
      <c r="S7033" s="180">
        <v>0</v>
      </c>
      <c r="T7033" s="180">
        <v>0</v>
      </c>
    </row>
    <row r="7034" spans="2:20" x14ac:dyDescent="0.3">
      <c r="B7034" s="19">
        <v>7031</v>
      </c>
      <c r="C7034" s="179">
        <v>1</v>
      </c>
      <c r="D7034" s="179">
        <v>114791.1945768298</v>
      </c>
      <c r="E7034" s="179">
        <v>967069.35251599317</v>
      </c>
      <c r="F7034" s="179">
        <v>0</v>
      </c>
      <c r="G7034" s="179">
        <v>0</v>
      </c>
      <c r="H7034" s="179">
        <v>2564.2588763491676</v>
      </c>
      <c r="I7034" s="179">
        <v>0</v>
      </c>
      <c r="J7034" s="179">
        <v>0</v>
      </c>
      <c r="K7034" s="179">
        <v>0</v>
      </c>
      <c r="L7034" s="179">
        <v>0</v>
      </c>
      <c r="M7034" s="179">
        <v>72390.131143602237</v>
      </c>
      <c r="N7034" s="179">
        <v>0</v>
      </c>
      <c r="O7034" s="179">
        <v>0</v>
      </c>
      <c r="P7034" s="179">
        <v>0</v>
      </c>
      <c r="Q7034" s="179">
        <v>0</v>
      </c>
      <c r="R7034" s="180">
        <v>0</v>
      </c>
      <c r="S7034" s="180">
        <v>0</v>
      </c>
      <c r="T7034" s="180">
        <v>114791.1945768298</v>
      </c>
    </row>
    <row r="7035" spans="2:20" x14ac:dyDescent="0.3">
      <c r="B7035" s="19">
        <v>7032</v>
      </c>
      <c r="C7035" s="179">
        <v>0</v>
      </c>
      <c r="D7035" s="179">
        <v>0</v>
      </c>
      <c r="E7035" s="179">
        <v>139578.30582997098</v>
      </c>
      <c r="F7035" s="179">
        <v>0</v>
      </c>
      <c r="G7035" s="179">
        <v>0</v>
      </c>
      <c r="H7035" s="179">
        <v>217813.02936197078</v>
      </c>
      <c r="I7035" s="179">
        <v>0</v>
      </c>
      <c r="J7035" s="179">
        <v>0</v>
      </c>
      <c r="K7035" s="179">
        <v>0</v>
      </c>
      <c r="L7035" s="179">
        <v>0</v>
      </c>
      <c r="M7035" s="179">
        <v>53706.62628879054</v>
      </c>
      <c r="N7035" s="179">
        <v>0</v>
      </c>
      <c r="O7035" s="179">
        <v>0</v>
      </c>
      <c r="P7035" s="179">
        <v>0</v>
      </c>
      <c r="Q7035" s="179">
        <v>0</v>
      </c>
      <c r="R7035" s="180">
        <v>0</v>
      </c>
      <c r="S7035" s="180">
        <v>0</v>
      </c>
      <c r="T7035" s="180">
        <v>0</v>
      </c>
    </row>
    <row r="7036" spans="2:20" x14ac:dyDescent="0.3">
      <c r="B7036" s="19">
        <v>7033</v>
      </c>
      <c r="C7036" s="179">
        <v>0</v>
      </c>
      <c r="D7036" s="179">
        <v>0</v>
      </c>
      <c r="E7036" s="179">
        <v>51394.648146458647</v>
      </c>
      <c r="F7036" s="179">
        <v>0</v>
      </c>
      <c r="G7036" s="179">
        <v>0</v>
      </c>
      <c r="H7036" s="179">
        <v>40521.844447985233</v>
      </c>
      <c r="I7036" s="179">
        <v>0</v>
      </c>
      <c r="J7036" s="179">
        <v>0</v>
      </c>
      <c r="K7036" s="179">
        <v>0</v>
      </c>
      <c r="L7036" s="179">
        <v>0</v>
      </c>
      <c r="M7036" s="179">
        <v>827225.87254326616</v>
      </c>
      <c r="N7036" s="179">
        <v>0</v>
      </c>
      <c r="O7036" s="179">
        <v>0</v>
      </c>
      <c r="P7036" s="179">
        <v>0</v>
      </c>
      <c r="Q7036" s="179">
        <v>0</v>
      </c>
      <c r="R7036" s="180">
        <v>0</v>
      </c>
      <c r="S7036" s="180">
        <v>0</v>
      </c>
      <c r="T7036" s="180">
        <v>0</v>
      </c>
    </row>
    <row r="7037" spans="2:20" x14ac:dyDescent="0.3">
      <c r="B7037" s="19">
        <v>7034</v>
      </c>
      <c r="C7037" s="179">
        <v>0</v>
      </c>
      <c r="D7037" s="179">
        <v>0</v>
      </c>
      <c r="E7037" s="179">
        <v>43501.995291108266</v>
      </c>
      <c r="F7037" s="179">
        <v>0</v>
      </c>
      <c r="G7037" s="179">
        <v>0</v>
      </c>
      <c r="H7037" s="179">
        <v>1607.3037578179799</v>
      </c>
      <c r="I7037" s="179">
        <v>0</v>
      </c>
      <c r="J7037" s="179">
        <v>0</v>
      </c>
      <c r="K7037" s="179">
        <v>0</v>
      </c>
      <c r="L7037" s="179">
        <v>0</v>
      </c>
      <c r="M7037" s="179">
        <v>2297830.6787889237</v>
      </c>
      <c r="N7037" s="179">
        <v>0</v>
      </c>
      <c r="O7037" s="179">
        <v>0</v>
      </c>
      <c r="P7037" s="179">
        <v>0</v>
      </c>
      <c r="Q7037" s="179">
        <v>0</v>
      </c>
      <c r="R7037" s="180">
        <v>0</v>
      </c>
      <c r="S7037" s="180">
        <v>0</v>
      </c>
      <c r="T7037" s="180">
        <v>0</v>
      </c>
    </row>
    <row r="7038" spans="2:20" x14ac:dyDescent="0.3">
      <c r="B7038" s="19">
        <v>7035</v>
      </c>
      <c r="C7038" s="179">
        <v>0</v>
      </c>
      <c r="D7038" s="179">
        <v>0</v>
      </c>
      <c r="E7038" s="179">
        <v>417206.6031405406</v>
      </c>
      <c r="F7038" s="179">
        <v>0</v>
      </c>
      <c r="G7038" s="179">
        <v>0</v>
      </c>
      <c r="H7038" s="179">
        <v>28026.392154498735</v>
      </c>
      <c r="I7038" s="179">
        <v>0</v>
      </c>
      <c r="J7038" s="179">
        <v>0</v>
      </c>
      <c r="K7038" s="179">
        <v>0</v>
      </c>
      <c r="L7038" s="179">
        <v>0</v>
      </c>
      <c r="M7038" s="179">
        <v>230058.32786539648</v>
      </c>
      <c r="N7038" s="179">
        <v>0</v>
      </c>
      <c r="O7038" s="179">
        <v>0</v>
      </c>
      <c r="P7038" s="179">
        <v>0</v>
      </c>
      <c r="Q7038" s="179">
        <v>0</v>
      </c>
      <c r="R7038" s="180">
        <v>0</v>
      </c>
      <c r="S7038" s="180">
        <v>0</v>
      </c>
      <c r="T7038" s="180">
        <v>0</v>
      </c>
    </row>
    <row r="7039" spans="2:20" x14ac:dyDescent="0.3">
      <c r="B7039" s="19">
        <v>7036</v>
      </c>
      <c r="C7039" s="179">
        <v>0</v>
      </c>
      <c r="D7039" s="179">
        <v>0</v>
      </c>
      <c r="E7039" s="179">
        <v>190371.69745580916</v>
      </c>
      <c r="F7039" s="179">
        <v>0</v>
      </c>
      <c r="G7039" s="179">
        <v>0</v>
      </c>
      <c r="H7039" s="179">
        <v>163704.03472485341</v>
      </c>
      <c r="I7039" s="179">
        <v>0</v>
      </c>
      <c r="J7039" s="179">
        <v>0</v>
      </c>
      <c r="K7039" s="179">
        <v>0</v>
      </c>
      <c r="L7039" s="179">
        <v>0</v>
      </c>
      <c r="M7039" s="179">
        <v>56914.138165375392</v>
      </c>
      <c r="N7039" s="179">
        <v>0</v>
      </c>
      <c r="O7039" s="179">
        <v>0</v>
      </c>
      <c r="P7039" s="179">
        <v>0</v>
      </c>
      <c r="Q7039" s="179">
        <v>0</v>
      </c>
      <c r="R7039" s="180">
        <v>0</v>
      </c>
      <c r="S7039" s="180">
        <v>0</v>
      </c>
      <c r="T7039" s="180">
        <v>0</v>
      </c>
    </row>
    <row r="7040" spans="2:20" x14ac:dyDescent="0.3">
      <c r="B7040" s="19">
        <v>7037</v>
      </c>
      <c r="C7040" s="179">
        <v>0</v>
      </c>
      <c r="D7040" s="179">
        <v>0</v>
      </c>
      <c r="E7040" s="179">
        <v>23595.920197710813</v>
      </c>
      <c r="F7040" s="179">
        <v>0</v>
      </c>
      <c r="G7040" s="179">
        <v>0</v>
      </c>
      <c r="H7040" s="179">
        <v>837718.2602879341</v>
      </c>
      <c r="I7040" s="179">
        <v>0</v>
      </c>
      <c r="J7040" s="179">
        <v>0</v>
      </c>
      <c r="K7040" s="179">
        <v>0</v>
      </c>
      <c r="L7040" s="179">
        <v>0</v>
      </c>
      <c r="M7040" s="179">
        <v>84042.943074604147</v>
      </c>
      <c r="N7040" s="179">
        <v>0</v>
      </c>
      <c r="O7040" s="179">
        <v>0</v>
      </c>
      <c r="P7040" s="179">
        <v>0</v>
      </c>
      <c r="Q7040" s="179">
        <v>0</v>
      </c>
      <c r="R7040" s="180">
        <v>0</v>
      </c>
      <c r="S7040" s="180">
        <v>0</v>
      </c>
      <c r="T7040" s="180">
        <v>0</v>
      </c>
    </row>
    <row r="7041" spans="2:20" x14ac:dyDescent="0.3">
      <c r="B7041" s="19">
        <v>7038</v>
      </c>
      <c r="C7041" s="179">
        <v>1</v>
      </c>
      <c r="D7041" s="179">
        <v>2204167.6553257988</v>
      </c>
      <c r="E7041" s="179">
        <v>275360.38415224291</v>
      </c>
      <c r="F7041" s="179">
        <v>0</v>
      </c>
      <c r="G7041" s="179">
        <v>0</v>
      </c>
      <c r="H7041" s="179">
        <v>260205.86195856045</v>
      </c>
      <c r="I7041" s="179">
        <v>0</v>
      </c>
      <c r="J7041" s="179">
        <v>1000000</v>
      </c>
      <c r="K7041" s="179">
        <v>0</v>
      </c>
      <c r="L7041" s="179">
        <v>0</v>
      </c>
      <c r="M7041" s="179">
        <v>85166.459435938814</v>
      </c>
      <c r="N7041" s="179">
        <v>0</v>
      </c>
      <c r="O7041" s="179">
        <v>1000000</v>
      </c>
      <c r="P7041" s="179">
        <v>0</v>
      </c>
      <c r="Q7041" s="179">
        <v>0</v>
      </c>
      <c r="R7041" s="180">
        <v>504167.65532579878</v>
      </c>
      <c r="S7041" s="180">
        <v>0</v>
      </c>
      <c r="T7041" s="180">
        <v>1204167.6553257988</v>
      </c>
    </row>
    <row r="7042" spans="2:20" x14ac:dyDescent="0.3">
      <c r="B7042" s="19">
        <v>7039</v>
      </c>
      <c r="C7042" s="179">
        <v>0</v>
      </c>
      <c r="D7042" s="179">
        <v>0</v>
      </c>
      <c r="E7042" s="179">
        <v>985541.00565841026</v>
      </c>
      <c r="F7042" s="179">
        <v>0</v>
      </c>
      <c r="G7042" s="179">
        <v>0</v>
      </c>
      <c r="H7042" s="179">
        <v>108450.60208633238</v>
      </c>
      <c r="I7042" s="179">
        <v>0</v>
      </c>
      <c r="J7042" s="179">
        <v>0</v>
      </c>
      <c r="K7042" s="179">
        <v>0</v>
      </c>
      <c r="L7042" s="179">
        <v>0</v>
      </c>
      <c r="M7042" s="179">
        <v>89000.003362170042</v>
      </c>
      <c r="N7042" s="179">
        <v>0</v>
      </c>
      <c r="O7042" s="179">
        <v>0</v>
      </c>
      <c r="P7042" s="179">
        <v>0</v>
      </c>
      <c r="Q7042" s="179">
        <v>0</v>
      </c>
      <c r="R7042" s="180">
        <v>0</v>
      </c>
      <c r="S7042" s="180">
        <v>0</v>
      </c>
      <c r="T7042" s="180">
        <v>0</v>
      </c>
    </row>
    <row r="7043" spans="2:20" x14ac:dyDescent="0.3">
      <c r="B7043" s="19">
        <v>7040</v>
      </c>
      <c r="C7043" s="179">
        <v>0</v>
      </c>
      <c r="D7043" s="179">
        <v>0</v>
      </c>
      <c r="E7043" s="179">
        <v>24310.189215240614</v>
      </c>
      <c r="F7043" s="179">
        <v>0</v>
      </c>
      <c r="G7043" s="179">
        <v>0</v>
      </c>
      <c r="H7043" s="179">
        <v>352470.28979333746</v>
      </c>
      <c r="I7043" s="179">
        <v>0</v>
      </c>
      <c r="J7043" s="179">
        <v>0</v>
      </c>
      <c r="K7043" s="179">
        <v>0</v>
      </c>
      <c r="L7043" s="179">
        <v>0</v>
      </c>
      <c r="M7043" s="179">
        <v>52719.416279053636</v>
      </c>
      <c r="N7043" s="179">
        <v>0</v>
      </c>
      <c r="O7043" s="179">
        <v>0</v>
      </c>
      <c r="P7043" s="179">
        <v>0</v>
      </c>
      <c r="Q7043" s="179">
        <v>0</v>
      </c>
      <c r="R7043" s="180">
        <v>0</v>
      </c>
      <c r="S7043" s="180">
        <v>0</v>
      </c>
      <c r="T7043" s="180">
        <v>0</v>
      </c>
    </row>
    <row r="7044" spans="2:20" x14ac:dyDescent="0.3">
      <c r="B7044" s="19">
        <v>7041</v>
      </c>
      <c r="C7044" s="179">
        <v>0</v>
      </c>
      <c r="D7044" s="179">
        <v>0</v>
      </c>
      <c r="E7044" s="179">
        <v>16810.414791817697</v>
      </c>
      <c r="F7044" s="179">
        <v>0</v>
      </c>
      <c r="G7044" s="179">
        <v>0</v>
      </c>
      <c r="H7044" s="179">
        <v>16889.209969976695</v>
      </c>
      <c r="I7044" s="179">
        <v>0</v>
      </c>
      <c r="J7044" s="179">
        <v>0</v>
      </c>
      <c r="K7044" s="179">
        <v>0</v>
      </c>
      <c r="L7044" s="179">
        <v>0</v>
      </c>
      <c r="M7044" s="179">
        <v>597420.16593456361</v>
      </c>
      <c r="N7044" s="179">
        <v>0</v>
      </c>
      <c r="O7044" s="179">
        <v>0</v>
      </c>
      <c r="P7044" s="179">
        <v>0</v>
      </c>
      <c r="Q7044" s="179">
        <v>0</v>
      </c>
      <c r="R7044" s="180">
        <v>0</v>
      </c>
      <c r="S7044" s="180">
        <v>0</v>
      </c>
      <c r="T7044" s="180">
        <v>0</v>
      </c>
    </row>
    <row r="7045" spans="2:20" x14ac:dyDescent="0.3">
      <c r="B7045" s="19">
        <v>7042</v>
      </c>
      <c r="C7045" s="179">
        <v>0</v>
      </c>
      <c r="D7045" s="179">
        <v>0</v>
      </c>
      <c r="E7045" s="179">
        <v>132847.4886934559</v>
      </c>
      <c r="F7045" s="179">
        <v>0</v>
      </c>
      <c r="G7045" s="179">
        <v>0</v>
      </c>
      <c r="H7045" s="179">
        <v>4366.4716500205222</v>
      </c>
      <c r="I7045" s="179">
        <v>0</v>
      </c>
      <c r="J7045" s="179">
        <v>0</v>
      </c>
      <c r="K7045" s="179">
        <v>0</v>
      </c>
      <c r="L7045" s="179">
        <v>0</v>
      </c>
      <c r="M7045" s="179">
        <v>881282.0409922133</v>
      </c>
      <c r="N7045" s="179">
        <v>0</v>
      </c>
      <c r="O7045" s="179">
        <v>0</v>
      </c>
      <c r="P7045" s="179">
        <v>0</v>
      </c>
      <c r="Q7045" s="179">
        <v>0</v>
      </c>
      <c r="R7045" s="180">
        <v>0</v>
      </c>
      <c r="S7045" s="180">
        <v>0</v>
      </c>
      <c r="T7045" s="180">
        <v>0</v>
      </c>
    </row>
    <row r="7046" spans="2:20" x14ac:dyDescent="0.3">
      <c r="B7046" s="19">
        <v>7043</v>
      </c>
      <c r="C7046" s="179">
        <v>0</v>
      </c>
      <c r="D7046" s="179">
        <v>0</v>
      </c>
      <c r="E7046" s="179">
        <v>158360.37692549839</v>
      </c>
      <c r="F7046" s="179">
        <v>0</v>
      </c>
      <c r="G7046" s="179">
        <v>0</v>
      </c>
      <c r="H7046" s="179">
        <v>16109.077537344794</v>
      </c>
      <c r="I7046" s="179">
        <v>0</v>
      </c>
      <c r="J7046" s="179">
        <v>0</v>
      </c>
      <c r="K7046" s="179">
        <v>0</v>
      </c>
      <c r="L7046" s="179">
        <v>0</v>
      </c>
      <c r="M7046" s="179">
        <v>511616.60594749823</v>
      </c>
      <c r="N7046" s="179">
        <v>0</v>
      </c>
      <c r="O7046" s="179">
        <v>0</v>
      </c>
      <c r="P7046" s="179">
        <v>0</v>
      </c>
      <c r="Q7046" s="179">
        <v>0</v>
      </c>
      <c r="R7046" s="180">
        <v>0</v>
      </c>
      <c r="S7046" s="180">
        <v>0</v>
      </c>
      <c r="T7046" s="180">
        <v>0</v>
      </c>
    </row>
    <row r="7047" spans="2:20" x14ac:dyDescent="0.3">
      <c r="B7047" s="19">
        <v>7044</v>
      </c>
      <c r="C7047" s="179">
        <v>0</v>
      </c>
      <c r="D7047" s="179">
        <v>0</v>
      </c>
      <c r="E7047" s="179">
        <v>654228.37851095491</v>
      </c>
      <c r="F7047" s="179">
        <v>0</v>
      </c>
      <c r="G7047" s="179">
        <v>0</v>
      </c>
      <c r="H7047" s="179">
        <v>138685.3830498496</v>
      </c>
      <c r="I7047" s="179">
        <v>0</v>
      </c>
      <c r="J7047" s="179">
        <v>0</v>
      </c>
      <c r="K7047" s="179">
        <v>0</v>
      </c>
      <c r="L7047" s="179">
        <v>0</v>
      </c>
      <c r="M7047" s="179">
        <v>10169.221800600424</v>
      </c>
      <c r="N7047" s="179">
        <v>0</v>
      </c>
      <c r="O7047" s="179">
        <v>0</v>
      </c>
      <c r="P7047" s="179">
        <v>0</v>
      </c>
      <c r="Q7047" s="179">
        <v>0</v>
      </c>
      <c r="R7047" s="180">
        <v>0</v>
      </c>
      <c r="S7047" s="180">
        <v>0</v>
      </c>
      <c r="T7047" s="180">
        <v>0</v>
      </c>
    </row>
    <row r="7048" spans="2:20" x14ac:dyDescent="0.3">
      <c r="B7048" s="19">
        <v>7045</v>
      </c>
      <c r="C7048" s="179">
        <v>0</v>
      </c>
      <c r="D7048" s="179">
        <v>0</v>
      </c>
      <c r="E7048" s="179">
        <v>81816.586394128957</v>
      </c>
      <c r="F7048" s="179">
        <v>0</v>
      </c>
      <c r="G7048" s="179">
        <v>0</v>
      </c>
      <c r="H7048" s="179">
        <v>22563.695046656667</v>
      </c>
      <c r="I7048" s="179">
        <v>0</v>
      </c>
      <c r="J7048" s="179">
        <v>0</v>
      </c>
      <c r="K7048" s="179">
        <v>0</v>
      </c>
      <c r="L7048" s="179">
        <v>0</v>
      </c>
      <c r="M7048" s="179">
        <v>10186.818789066221</v>
      </c>
      <c r="N7048" s="179">
        <v>0</v>
      </c>
      <c r="O7048" s="179">
        <v>0</v>
      </c>
      <c r="P7048" s="179">
        <v>0</v>
      </c>
      <c r="Q7048" s="179">
        <v>0</v>
      </c>
      <c r="R7048" s="180">
        <v>0</v>
      </c>
      <c r="S7048" s="180">
        <v>0</v>
      </c>
      <c r="T7048" s="180">
        <v>0</v>
      </c>
    </row>
    <row r="7049" spans="2:20" x14ac:dyDescent="0.3">
      <c r="B7049" s="19">
        <v>7046</v>
      </c>
      <c r="C7049" s="179">
        <v>0</v>
      </c>
      <c r="D7049" s="179">
        <v>0</v>
      </c>
      <c r="E7049" s="179">
        <v>1845023.7288816778</v>
      </c>
      <c r="F7049" s="179">
        <v>0</v>
      </c>
      <c r="G7049" s="179">
        <v>0</v>
      </c>
      <c r="H7049" s="179">
        <v>123116.30757670014</v>
      </c>
      <c r="I7049" s="179">
        <v>0</v>
      </c>
      <c r="J7049" s="179">
        <v>0</v>
      </c>
      <c r="K7049" s="179">
        <v>0</v>
      </c>
      <c r="L7049" s="179">
        <v>0</v>
      </c>
      <c r="M7049" s="179">
        <v>8586.3085454099255</v>
      </c>
      <c r="N7049" s="179">
        <v>0</v>
      </c>
      <c r="O7049" s="179">
        <v>0</v>
      </c>
      <c r="P7049" s="179">
        <v>0</v>
      </c>
      <c r="Q7049" s="179">
        <v>0</v>
      </c>
      <c r="R7049" s="180">
        <v>0</v>
      </c>
      <c r="S7049" s="180">
        <v>0</v>
      </c>
      <c r="T7049" s="180">
        <v>0</v>
      </c>
    </row>
    <row r="7050" spans="2:20" x14ac:dyDescent="0.3">
      <c r="B7050" s="19">
        <v>7047</v>
      </c>
      <c r="C7050" s="179">
        <v>0</v>
      </c>
      <c r="D7050" s="179">
        <v>0</v>
      </c>
      <c r="E7050" s="179">
        <v>449568.93278210843</v>
      </c>
      <c r="F7050" s="179">
        <v>0</v>
      </c>
      <c r="G7050" s="179">
        <v>0</v>
      </c>
      <c r="H7050" s="179">
        <v>5416.955664689116</v>
      </c>
      <c r="I7050" s="179">
        <v>0</v>
      </c>
      <c r="J7050" s="179">
        <v>0</v>
      </c>
      <c r="K7050" s="179">
        <v>0</v>
      </c>
      <c r="L7050" s="179">
        <v>0</v>
      </c>
      <c r="M7050" s="179">
        <v>47725.811071630349</v>
      </c>
      <c r="N7050" s="179">
        <v>0</v>
      </c>
      <c r="O7050" s="179">
        <v>0</v>
      </c>
      <c r="P7050" s="179">
        <v>0</v>
      </c>
      <c r="Q7050" s="179">
        <v>0</v>
      </c>
      <c r="R7050" s="180">
        <v>0</v>
      </c>
      <c r="S7050" s="180">
        <v>0</v>
      </c>
      <c r="T7050" s="180">
        <v>0</v>
      </c>
    </row>
    <row r="7051" spans="2:20" x14ac:dyDescent="0.3">
      <c r="B7051" s="19">
        <v>7048</v>
      </c>
      <c r="C7051" s="179">
        <v>0</v>
      </c>
      <c r="D7051" s="179">
        <v>0</v>
      </c>
      <c r="E7051" s="179">
        <v>691755.39160832064</v>
      </c>
      <c r="F7051" s="179">
        <v>0</v>
      </c>
      <c r="G7051" s="179">
        <v>0</v>
      </c>
      <c r="H7051" s="179">
        <v>93027.940630473502</v>
      </c>
      <c r="I7051" s="179">
        <v>0</v>
      </c>
      <c r="J7051" s="179">
        <v>0</v>
      </c>
      <c r="K7051" s="179">
        <v>0</v>
      </c>
      <c r="L7051" s="179">
        <v>0</v>
      </c>
      <c r="M7051" s="179">
        <v>728996.96172335057</v>
      </c>
      <c r="N7051" s="179">
        <v>0</v>
      </c>
      <c r="O7051" s="179">
        <v>0</v>
      </c>
      <c r="P7051" s="179">
        <v>0</v>
      </c>
      <c r="Q7051" s="179">
        <v>0</v>
      </c>
      <c r="R7051" s="180">
        <v>0</v>
      </c>
      <c r="S7051" s="180">
        <v>0</v>
      </c>
      <c r="T7051" s="180">
        <v>0</v>
      </c>
    </row>
    <row r="7052" spans="2:20" x14ac:dyDescent="0.3">
      <c r="B7052" s="19">
        <v>7049</v>
      </c>
      <c r="C7052" s="179">
        <v>0</v>
      </c>
      <c r="D7052" s="179">
        <v>0</v>
      </c>
      <c r="E7052" s="179">
        <v>312251.06082798447</v>
      </c>
      <c r="F7052" s="179">
        <v>0</v>
      </c>
      <c r="G7052" s="179">
        <v>0</v>
      </c>
      <c r="H7052" s="179">
        <v>159571.07285377383</v>
      </c>
      <c r="I7052" s="179">
        <v>0</v>
      </c>
      <c r="J7052" s="179">
        <v>0</v>
      </c>
      <c r="K7052" s="179">
        <v>0</v>
      </c>
      <c r="L7052" s="179">
        <v>0</v>
      </c>
      <c r="M7052" s="179">
        <v>244848.12132189408</v>
      </c>
      <c r="N7052" s="179">
        <v>0</v>
      </c>
      <c r="O7052" s="179">
        <v>0</v>
      </c>
      <c r="P7052" s="179">
        <v>0</v>
      </c>
      <c r="Q7052" s="179">
        <v>0</v>
      </c>
      <c r="R7052" s="180">
        <v>0</v>
      </c>
      <c r="S7052" s="180">
        <v>0</v>
      </c>
      <c r="T7052" s="180">
        <v>0</v>
      </c>
    </row>
    <row r="7053" spans="2:20" x14ac:dyDescent="0.3">
      <c r="B7053" s="19">
        <v>7050</v>
      </c>
      <c r="C7053" s="179">
        <v>0</v>
      </c>
      <c r="D7053" s="179">
        <v>0</v>
      </c>
      <c r="E7053" s="179">
        <v>197393.00663289716</v>
      </c>
      <c r="F7053" s="179">
        <v>0</v>
      </c>
      <c r="G7053" s="179">
        <v>0</v>
      </c>
      <c r="H7053" s="179">
        <v>36825.029012896659</v>
      </c>
      <c r="I7053" s="179">
        <v>0</v>
      </c>
      <c r="J7053" s="179">
        <v>0</v>
      </c>
      <c r="K7053" s="179">
        <v>0</v>
      </c>
      <c r="L7053" s="179">
        <v>0</v>
      </c>
      <c r="M7053" s="179">
        <v>260349.94491412098</v>
      </c>
      <c r="N7053" s="179">
        <v>0</v>
      </c>
      <c r="O7053" s="179">
        <v>0</v>
      </c>
      <c r="P7053" s="179">
        <v>0</v>
      </c>
      <c r="Q7053" s="179">
        <v>0</v>
      </c>
      <c r="R7053" s="180">
        <v>0</v>
      </c>
      <c r="S7053" s="180">
        <v>0</v>
      </c>
      <c r="T7053" s="180">
        <v>0</v>
      </c>
    </row>
    <row r="7054" spans="2:20" x14ac:dyDescent="0.3">
      <c r="B7054" s="19">
        <v>7051</v>
      </c>
      <c r="C7054" s="179">
        <v>0</v>
      </c>
      <c r="D7054" s="179">
        <v>0</v>
      </c>
      <c r="E7054" s="179">
        <v>137291.89327183328</v>
      </c>
      <c r="F7054" s="179">
        <v>0</v>
      </c>
      <c r="G7054" s="179">
        <v>0</v>
      </c>
      <c r="H7054" s="179">
        <v>197628.9646448071</v>
      </c>
      <c r="I7054" s="179">
        <v>0</v>
      </c>
      <c r="J7054" s="179">
        <v>0</v>
      </c>
      <c r="K7054" s="179">
        <v>0</v>
      </c>
      <c r="L7054" s="179">
        <v>0</v>
      </c>
      <c r="M7054" s="179">
        <v>98702.282582122629</v>
      </c>
      <c r="N7054" s="179">
        <v>0</v>
      </c>
      <c r="O7054" s="179">
        <v>0</v>
      </c>
      <c r="P7054" s="179">
        <v>0</v>
      </c>
      <c r="Q7054" s="179">
        <v>0</v>
      </c>
      <c r="R7054" s="180">
        <v>0</v>
      </c>
      <c r="S7054" s="180">
        <v>0</v>
      </c>
      <c r="T7054" s="180">
        <v>0</v>
      </c>
    </row>
    <row r="7055" spans="2:20" x14ac:dyDescent="0.3">
      <c r="B7055" s="19">
        <v>7052</v>
      </c>
      <c r="C7055" s="179">
        <v>0</v>
      </c>
      <c r="D7055" s="179">
        <v>0</v>
      </c>
      <c r="E7055" s="179">
        <v>201156.78600541948</v>
      </c>
      <c r="F7055" s="179">
        <v>0</v>
      </c>
      <c r="G7055" s="179">
        <v>0</v>
      </c>
      <c r="H7055" s="179">
        <v>3089.4248399008065</v>
      </c>
      <c r="I7055" s="179">
        <v>0</v>
      </c>
      <c r="J7055" s="179">
        <v>0</v>
      </c>
      <c r="K7055" s="179">
        <v>0</v>
      </c>
      <c r="L7055" s="179">
        <v>0</v>
      </c>
      <c r="M7055" s="179">
        <v>39799.127666472967</v>
      </c>
      <c r="N7055" s="179">
        <v>0</v>
      </c>
      <c r="O7055" s="179">
        <v>0</v>
      </c>
      <c r="P7055" s="179">
        <v>0</v>
      </c>
      <c r="Q7055" s="179">
        <v>0</v>
      </c>
      <c r="R7055" s="180">
        <v>0</v>
      </c>
      <c r="S7055" s="180">
        <v>0</v>
      </c>
      <c r="T7055" s="180">
        <v>0</v>
      </c>
    </row>
    <row r="7056" spans="2:20" x14ac:dyDescent="0.3">
      <c r="B7056" s="19">
        <v>7053</v>
      </c>
      <c r="C7056" s="179">
        <v>0</v>
      </c>
      <c r="D7056" s="179">
        <v>0</v>
      </c>
      <c r="E7056" s="179">
        <v>330522.21304398018</v>
      </c>
      <c r="F7056" s="179">
        <v>0</v>
      </c>
      <c r="G7056" s="179">
        <v>0</v>
      </c>
      <c r="H7056" s="179">
        <v>6893.8334202683036</v>
      </c>
      <c r="I7056" s="179">
        <v>0</v>
      </c>
      <c r="J7056" s="179">
        <v>0</v>
      </c>
      <c r="K7056" s="179">
        <v>0</v>
      </c>
      <c r="L7056" s="179">
        <v>0</v>
      </c>
      <c r="M7056" s="179">
        <v>203375.95713434764</v>
      </c>
      <c r="N7056" s="179">
        <v>0</v>
      </c>
      <c r="O7056" s="179">
        <v>0</v>
      </c>
      <c r="P7056" s="179">
        <v>0</v>
      </c>
      <c r="Q7056" s="179">
        <v>0</v>
      </c>
      <c r="R7056" s="180">
        <v>0</v>
      </c>
      <c r="S7056" s="180">
        <v>0</v>
      </c>
      <c r="T7056" s="180">
        <v>0</v>
      </c>
    </row>
    <row r="7057" spans="2:20" x14ac:dyDescent="0.3">
      <c r="B7057" s="19">
        <v>7054</v>
      </c>
      <c r="C7057" s="179">
        <v>0</v>
      </c>
      <c r="D7057" s="179">
        <v>0</v>
      </c>
      <c r="E7057" s="179">
        <v>39280.944513816372</v>
      </c>
      <c r="F7057" s="179">
        <v>0</v>
      </c>
      <c r="G7057" s="179">
        <v>0</v>
      </c>
      <c r="H7057" s="179">
        <v>307710.7374288076</v>
      </c>
      <c r="I7057" s="179">
        <v>0</v>
      </c>
      <c r="J7057" s="179">
        <v>0</v>
      </c>
      <c r="K7057" s="179">
        <v>0</v>
      </c>
      <c r="L7057" s="179">
        <v>0</v>
      </c>
      <c r="M7057" s="179">
        <v>68081.046085149137</v>
      </c>
      <c r="N7057" s="179">
        <v>0</v>
      </c>
      <c r="O7057" s="179">
        <v>0</v>
      </c>
      <c r="P7057" s="179">
        <v>0</v>
      </c>
      <c r="Q7057" s="179">
        <v>0</v>
      </c>
      <c r="R7057" s="180">
        <v>0</v>
      </c>
      <c r="S7057" s="180">
        <v>0</v>
      </c>
      <c r="T7057" s="180">
        <v>0</v>
      </c>
    </row>
    <row r="7058" spans="2:20" x14ac:dyDescent="0.3">
      <c r="B7058" s="19">
        <v>7055</v>
      </c>
      <c r="C7058" s="179">
        <v>0</v>
      </c>
      <c r="D7058" s="179">
        <v>0</v>
      </c>
      <c r="E7058" s="179">
        <v>431817.1564480564</v>
      </c>
      <c r="F7058" s="179">
        <v>0</v>
      </c>
      <c r="G7058" s="179">
        <v>0</v>
      </c>
      <c r="H7058" s="179">
        <v>98146.674490618359</v>
      </c>
      <c r="I7058" s="179">
        <v>0</v>
      </c>
      <c r="J7058" s="179">
        <v>0</v>
      </c>
      <c r="K7058" s="179">
        <v>0</v>
      </c>
      <c r="L7058" s="179">
        <v>0</v>
      </c>
      <c r="M7058" s="179">
        <v>224487.11405677517</v>
      </c>
      <c r="N7058" s="179">
        <v>0</v>
      </c>
      <c r="O7058" s="179">
        <v>0</v>
      </c>
      <c r="P7058" s="179">
        <v>0</v>
      </c>
      <c r="Q7058" s="179">
        <v>0</v>
      </c>
      <c r="R7058" s="180">
        <v>0</v>
      </c>
      <c r="S7058" s="180">
        <v>0</v>
      </c>
      <c r="T7058" s="180">
        <v>0</v>
      </c>
    </row>
    <row r="7059" spans="2:20" x14ac:dyDescent="0.3">
      <c r="B7059" s="19">
        <v>7056</v>
      </c>
      <c r="C7059" s="179">
        <v>0</v>
      </c>
      <c r="D7059" s="179">
        <v>0</v>
      </c>
      <c r="E7059" s="179">
        <v>52712.643579094503</v>
      </c>
      <c r="F7059" s="179">
        <v>0</v>
      </c>
      <c r="G7059" s="179">
        <v>0</v>
      </c>
      <c r="H7059" s="179">
        <v>39674.423252652552</v>
      </c>
      <c r="I7059" s="179">
        <v>0</v>
      </c>
      <c r="J7059" s="179">
        <v>0</v>
      </c>
      <c r="K7059" s="179">
        <v>734970.24436644127</v>
      </c>
      <c r="L7059" s="179">
        <v>1</v>
      </c>
      <c r="M7059" s="179">
        <v>174292.37022240047</v>
      </c>
      <c r="N7059" s="179">
        <v>134970.24436644127</v>
      </c>
      <c r="O7059" s="179">
        <v>0</v>
      </c>
      <c r="P7059" s="179">
        <v>34970.244366441271</v>
      </c>
      <c r="Q7059" s="179">
        <v>0</v>
      </c>
      <c r="R7059" s="180">
        <v>0</v>
      </c>
      <c r="S7059" s="180">
        <v>600000</v>
      </c>
      <c r="T7059" s="180">
        <v>0</v>
      </c>
    </row>
    <row r="7060" spans="2:20" x14ac:dyDescent="0.3">
      <c r="B7060" s="19">
        <v>7057</v>
      </c>
      <c r="C7060" s="179">
        <v>0</v>
      </c>
      <c r="D7060" s="179">
        <v>0</v>
      </c>
      <c r="E7060" s="179">
        <v>90039.693772371393</v>
      </c>
      <c r="F7060" s="179">
        <v>0</v>
      </c>
      <c r="G7060" s="179">
        <v>0</v>
      </c>
      <c r="H7060" s="179">
        <v>108783.82847287753</v>
      </c>
      <c r="I7060" s="179">
        <v>0</v>
      </c>
      <c r="J7060" s="179">
        <v>0</v>
      </c>
      <c r="K7060" s="179">
        <v>0</v>
      </c>
      <c r="L7060" s="179">
        <v>0</v>
      </c>
      <c r="M7060" s="179">
        <v>18925.656561577183</v>
      </c>
      <c r="N7060" s="179">
        <v>0</v>
      </c>
      <c r="O7060" s="179">
        <v>0</v>
      </c>
      <c r="P7060" s="179">
        <v>0</v>
      </c>
      <c r="Q7060" s="179">
        <v>0</v>
      </c>
      <c r="R7060" s="180">
        <v>0</v>
      </c>
      <c r="S7060" s="180">
        <v>0</v>
      </c>
      <c r="T7060" s="180">
        <v>0</v>
      </c>
    </row>
    <row r="7061" spans="2:20" x14ac:dyDescent="0.3">
      <c r="B7061" s="19">
        <v>7058</v>
      </c>
      <c r="C7061" s="179">
        <v>0</v>
      </c>
      <c r="D7061" s="179">
        <v>0</v>
      </c>
      <c r="E7061" s="179">
        <v>80293.243394426565</v>
      </c>
      <c r="F7061" s="179">
        <v>0</v>
      </c>
      <c r="G7061" s="179">
        <v>0</v>
      </c>
      <c r="H7061" s="179">
        <v>21883.250743385619</v>
      </c>
      <c r="I7061" s="179">
        <v>0</v>
      </c>
      <c r="J7061" s="179">
        <v>0</v>
      </c>
      <c r="K7061" s="179">
        <v>0</v>
      </c>
      <c r="L7061" s="179">
        <v>0</v>
      </c>
      <c r="M7061" s="179">
        <v>242387.1941391904</v>
      </c>
      <c r="N7061" s="179">
        <v>0</v>
      </c>
      <c r="O7061" s="179">
        <v>0</v>
      </c>
      <c r="P7061" s="179">
        <v>0</v>
      </c>
      <c r="Q7061" s="179">
        <v>0</v>
      </c>
      <c r="R7061" s="180">
        <v>0</v>
      </c>
      <c r="S7061" s="180">
        <v>0</v>
      </c>
      <c r="T7061" s="180">
        <v>0</v>
      </c>
    </row>
    <row r="7062" spans="2:20" x14ac:dyDescent="0.3">
      <c r="B7062" s="19">
        <v>7059</v>
      </c>
      <c r="C7062" s="179">
        <v>0</v>
      </c>
      <c r="D7062" s="179">
        <v>0</v>
      </c>
      <c r="E7062" s="179">
        <v>83060.300617667817</v>
      </c>
      <c r="F7062" s="179">
        <v>0</v>
      </c>
      <c r="G7062" s="179">
        <v>0</v>
      </c>
      <c r="H7062" s="179">
        <v>311754.12930090149</v>
      </c>
      <c r="I7062" s="179">
        <v>0</v>
      </c>
      <c r="J7062" s="179">
        <v>0</v>
      </c>
      <c r="K7062" s="179">
        <v>0</v>
      </c>
      <c r="L7062" s="179">
        <v>0</v>
      </c>
      <c r="M7062" s="179">
        <v>21948.67667548978</v>
      </c>
      <c r="N7062" s="179">
        <v>0</v>
      </c>
      <c r="O7062" s="179">
        <v>0</v>
      </c>
      <c r="P7062" s="179">
        <v>0</v>
      </c>
      <c r="Q7062" s="179">
        <v>0</v>
      </c>
      <c r="R7062" s="180">
        <v>0</v>
      </c>
      <c r="S7062" s="180">
        <v>0</v>
      </c>
      <c r="T7062" s="180">
        <v>0</v>
      </c>
    </row>
    <row r="7063" spans="2:20" x14ac:dyDescent="0.3">
      <c r="B7063" s="19">
        <v>7060</v>
      </c>
      <c r="C7063" s="179">
        <v>0</v>
      </c>
      <c r="D7063" s="179">
        <v>0</v>
      </c>
      <c r="E7063" s="179">
        <v>657581.00579638872</v>
      </c>
      <c r="F7063" s="179">
        <v>0</v>
      </c>
      <c r="G7063" s="179">
        <v>0</v>
      </c>
      <c r="H7063" s="179">
        <v>55156.909703554898</v>
      </c>
      <c r="I7063" s="179">
        <v>0</v>
      </c>
      <c r="J7063" s="179">
        <v>0</v>
      </c>
      <c r="K7063" s="179">
        <v>0</v>
      </c>
      <c r="L7063" s="179">
        <v>0</v>
      </c>
      <c r="M7063" s="179">
        <v>100581.09938641192</v>
      </c>
      <c r="N7063" s="179">
        <v>0</v>
      </c>
      <c r="O7063" s="179">
        <v>0</v>
      </c>
      <c r="P7063" s="179">
        <v>0</v>
      </c>
      <c r="Q7063" s="179">
        <v>0</v>
      </c>
      <c r="R7063" s="180">
        <v>0</v>
      </c>
      <c r="S7063" s="180">
        <v>0</v>
      </c>
      <c r="T7063" s="180">
        <v>0</v>
      </c>
    </row>
    <row r="7064" spans="2:20" x14ac:dyDescent="0.3">
      <c r="B7064" s="19">
        <v>7061</v>
      </c>
      <c r="C7064" s="179">
        <v>0</v>
      </c>
      <c r="D7064" s="179">
        <v>0</v>
      </c>
      <c r="E7064" s="179">
        <v>247216.14350254694</v>
      </c>
      <c r="F7064" s="179">
        <v>0</v>
      </c>
      <c r="G7064" s="179">
        <v>0</v>
      </c>
      <c r="H7064" s="179">
        <v>3596.1710581021321</v>
      </c>
      <c r="I7064" s="179">
        <v>0</v>
      </c>
      <c r="J7064" s="179">
        <v>0</v>
      </c>
      <c r="K7064" s="179">
        <v>0</v>
      </c>
      <c r="L7064" s="179">
        <v>0</v>
      </c>
      <c r="M7064" s="179">
        <v>96176.412136529587</v>
      </c>
      <c r="N7064" s="179">
        <v>0</v>
      </c>
      <c r="O7064" s="179">
        <v>0</v>
      </c>
      <c r="P7064" s="179">
        <v>0</v>
      </c>
      <c r="Q7064" s="179">
        <v>0</v>
      </c>
      <c r="R7064" s="180">
        <v>0</v>
      </c>
      <c r="S7064" s="180">
        <v>0</v>
      </c>
      <c r="T7064" s="180">
        <v>0</v>
      </c>
    </row>
    <row r="7065" spans="2:20" x14ac:dyDescent="0.3">
      <c r="B7065" s="19">
        <v>7062</v>
      </c>
      <c r="C7065" s="179">
        <v>0</v>
      </c>
      <c r="D7065" s="179">
        <v>0</v>
      </c>
      <c r="E7065" s="179">
        <v>86706.175756234472</v>
      </c>
      <c r="F7065" s="179">
        <v>0</v>
      </c>
      <c r="G7065" s="179">
        <v>0</v>
      </c>
      <c r="H7065" s="179">
        <v>33234.683632246044</v>
      </c>
      <c r="I7065" s="179">
        <v>0</v>
      </c>
      <c r="J7065" s="179">
        <v>0</v>
      </c>
      <c r="K7065" s="179">
        <v>0</v>
      </c>
      <c r="L7065" s="179">
        <v>0</v>
      </c>
      <c r="M7065" s="179">
        <v>50508.534247683623</v>
      </c>
      <c r="N7065" s="179">
        <v>0</v>
      </c>
      <c r="O7065" s="179">
        <v>0</v>
      </c>
      <c r="P7065" s="179">
        <v>0</v>
      </c>
      <c r="Q7065" s="179">
        <v>0</v>
      </c>
      <c r="R7065" s="180">
        <v>0</v>
      </c>
      <c r="S7065" s="180">
        <v>0</v>
      </c>
      <c r="T7065" s="180">
        <v>0</v>
      </c>
    </row>
    <row r="7066" spans="2:20" x14ac:dyDescent="0.3">
      <c r="B7066" s="19">
        <v>7063</v>
      </c>
      <c r="C7066" s="179">
        <v>0</v>
      </c>
      <c r="D7066" s="179">
        <v>0</v>
      </c>
      <c r="E7066" s="179">
        <v>316668.92890475102</v>
      </c>
      <c r="F7066" s="179">
        <v>0</v>
      </c>
      <c r="G7066" s="179">
        <v>0</v>
      </c>
      <c r="H7066" s="179">
        <v>108950.90803118702</v>
      </c>
      <c r="I7066" s="179">
        <v>0</v>
      </c>
      <c r="J7066" s="179">
        <v>0</v>
      </c>
      <c r="K7066" s="179">
        <v>0</v>
      </c>
      <c r="L7066" s="179">
        <v>0</v>
      </c>
      <c r="M7066" s="179">
        <v>446928.37438458175</v>
      </c>
      <c r="N7066" s="179">
        <v>0</v>
      </c>
      <c r="O7066" s="179">
        <v>0</v>
      </c>
      <c r="P7066" s="179">
        <v>0</v>
      </c>
      <c r="Q7066" s="179">
        <v>0</v>
      </c>
      <c r="R7066" s="180">
        <v>0</v>
      </c>
      <c r="S7066" s="180">
        <v>0</v>
      </c>
      <c r="T7066" s="180">
        <v>0</v>
      </c>
    </row>
    <row r="7067" spans="2:20" x14ac:dyDescent="0.3">
      <c r="B7067" s="19">
        <v>7064</v>
      </c>
      <c r="C7067" s="179">
        <v>1</v>
      </c>
      <c r="D7067" s="179">
        <v>269268.90298423619</v>
      </c>
      <c r="E7067" s="179">
        <v>383542.21965774789</v>
      </c>
      <c r="F7067" s="179">
        <v>0</v>
      </c>
      <c r="G7067" s="179">
        <v>0</v>
      </c>
      <c r="H7067" s="179">
        <v>355.21797867475419</v>
      </c>
      <c r="I7067" s="179">
        <v>0</v>
      </c>
      <c r="J7067" s="179">
        <v>0</v>
      </c>
      <c r="K7067" s="179">
        <v>0</v>
      </c>
      <c r="L7067" s="179">
        <v>0</v>
      </c>
      <c r="M7067" s="179">
        <v>277834.07317027188</v>
      </c>
      <c r="N7067" s="179">
        <v>0</v>
      </c>
      <c r="O7067" s="179">
        <v>0</v>
      </c>
      <c r="P7067" s="179">
        <v>0</v>
      </c>
      <c r="Q7067" s="179">
        <v>0</v>
      </c>
      <c r="R7067" s="180">
        <v>0</v>
      </c>
      <c r="S7067" s="180">
        <v>0</v>
      </c>
      <c r="T7067" s="180">
        <v>269268.90298423619</v>
      </c>
    </row>
    <row r="7068" spans="2:20" x14ac:dyDescent="0.3">
      <c r="B7068" s="19">
        <v>7065</v>
      </c>
      <c r="C7068" s="179">
        <v>0</v>
      </c>
      <c r="D7068" s="179">
        <v>0</v>
      </c>
      <c r="E7068" s="179">
        <v>47576.463775685341</v>
      </c>
      <c r="F7068" s="179">
        <v>0</v>
      </c>
      <c r="G7068" s="179">
        <v>0</v>
      </c>
      <c r="H7068" s="179">
        <v>67832.823342512085</v>
      </c>
      <c r="I7068" s="179">
        <v>0</v>
      </c>
      <c r="J7068" s="179">
        <v>0</v>
      </c>
      <c r="K7068" s="179">
        <v>0</v>
      </c>
      <c r="L7068" s="179">
        <v>0</v>
      </c>
      <c r="M7068" s="179">
        <v>17363.181651856314</v>
      </c>
      <c r="N7068" s="179">
        <v>0</v>
      </c>
      <c r="O7068" s="179">
        <v>0</v>
      </c>
      <c r="P7068" s="179">
        <v>0</v>
      </c>
      <c r="Q7068" s="179">
        <v>0</v>
      </c>
      <c r="R7068" s="180">
        <v>0</v>
      </c>
      <c r="S7068" s="180">
        <v>0</v>
      </c>
      <c r="T7068" s="180">
        <v>0</v>
      </c>
    </row>
    <row r="7069" spans="2:20" x14ac:dyDescent="0.3">
      <c r="B7069" s="19">
        <v>7066</v>
      </c>
      <c r="C7069" s="179">
        <v>0</v>
      </c>
      <c r="D7069" s="179">
        <v>0</v>
      </c>
      <c r="E7069" s="179">
        <v>62615.723651899185</v>
      </c>
      <c r="F7069" s="179">
        <v>0</v>
      </c>
      <c r="G7069" s="179">
        <v>0</v>
      </c>
      <c r="H7069" s="179">
        <v>45727.589628004062</v>
      </c>
      <c r="I7069" s="179">
        <v>0</v>
      </c>
      <c r="J7069" s="179">
        <v>0</v>
      </c>
      <c r="K7069" s="179">
        <v>0</v>
      </c>
      <c r="L7069" s="179">
        <v>0</v>
      </c>
      <c r="M7069" s="179">
        <v>84011.966949795737</v>
      </c>
      <c r="N7069" s="179">
        <v>0</v>
      </c>
      <c r="O7069" s="179">
        <v>0</v>
      </c>
      <c r="P7069" s="179">
        <v>0</v>
      </c>
      <c r="Q7069" s="179">
        <v>0</v>
      </c>
      <c r="R7069" s="180">
        <v>0</v>
      </c>
      <c r="S7069" s="180">
        <v>0</v>
      </c>
      <c r="T7069" s="180">
        <v>0</v>
      </c>
    </row>
    <row r="7070" spans="2:20" x14ac:dyDescent="0.3">
      <c r="B7070" s="19">
        <v>7067</v>
      </c>
      <c r="C7070" s="179">
        <v>0</v>
      </c>
      <c r="D7070" s="179">
        <v>0</v>
      </c>
      <c r="E7070" s="179">
        <v>3364.7108883438664</v>
      </c>
      <c r="F7070" s="179">
        <v>0</v>
      </c>
      <c r="G7070" s="179">
        <v>0</v>
      </c>
      <c r="H7070" s="179">
        <v>1051103.9159707474</v>
      </c>
      <c r="I7070" s="179">
        <v>0</v>
      </c>
      <c r="J7070" s="179">
        <v>0</v>
      </c>
      <c r="K7070" s="179">
        <v>0</v>
      </c>
      <c r="L7070" s="179">
        <v>0</v>
      </c>
      <c r="M7070" s="179">
        <v>527487.56626758864</v>
      </c>
      <c r="N7070" s="179">
        <v>0</v>
      </c>
      <c r="O7070" s="179">
        <v>0</v>
      </c>
      <c r="P7070" s="179">
        <v>0</v>
      </c>
      <c r="Q7070" s="179">
        <v>0</v>
      </c>
      <c r="R7070" s="180">
        <v>0</v>
      </c>
      <c r="S7070" s="180">
        <v>0</v>
      </c>
      <c r="T7070" s="180">
        <v>0</v>
      </c>
    </row>
    <row r="7071" spans="2:20" x14ac:dyDescent="0.3">
      <c r="B7071" s="19">
        <v>7068</v>
      </c>
      <c r="C7071" s="179">
        <v>0</v>
      </c>
      <c r="D7071" s="179">
        <v>0</v>
      </c>
      <c r="E7071" s="179">
        <v>129140.98660148015</v>
      </c>
      <c r="F7071" s="179">
        <v>0</v>
      </c>
      <c r="G7071" s="179">
        <v>0</v>
      </c>
      <c r="H7071" s="179">
        <v>373004.57612468896</v>
      </c>
      <c r="I7071" s="179">
        <v>0</v>
      </c>
      <c r="J7071" s="179">
        <v>0</v>
      </c>
      <c r="K7071" s="179">
        <v>0</v>
      </c>
      <c r="L7071" s="179">
        <v>0</v>
      </c>
      <c r="M7071" s="179">
        <v>161164.64865060319</v>
      </c>
      <c r="N7071" s="179">
        <v>0</v>
      </c>
      <c r="O7071" s="179">
        <v>0</v>
      </c>
      <c r="P7071" s="179">
        <v>0</v>
      </c>
      <c r="Q7071" s="179">
        <v>0</v>
      </c>
      <c r="R7071" s="180">
        <v>0</v>
      </c>
      <c r="S7071" s="180">
        <v>0</v>
      </c>
      <c r="T7071" s="180">
        <v>0</v>
      </c>
    </row>
    <row r="7072" spans="2:20" x14ac:dyDescent="0.3">
      <c r="B7072" s="19">
        <v>7069</v>
      </c>
      <c r="C7072" s="179">
        <v>0</v>
      </c>
      <c r="D7072" s="179">
        <v>0</v>
      </c>
      <c r="E7072" s="179">
        <v>27698.356845169295</v>
      </c>
      <c r="F7072" s="179">
        <v>0</v>
      </c>
      <c r="G7072" s="179">
        <v>0</v>
      </c>
      <c r="H7072" s="179">
        <v>253577.05533563832</v>
      </c>
      <c r="I7072" s="179">
        <v>0</v>
      </c>
      <c r="J7072" s="179">
        <v>0</v>
      </c>
      <c r="K7072" s="179">
        <v>0</v>
      </c>
      <c r="L7072" s="179">
        <v>0</v>
      </c>
      <c r="M7072" s="179">
        <v>213637.67287489629</v>
      </c>
      <c r="N7072" s="179">
        <v>0</v>
      </c>
      <c r="O7072" s="179">
        <v>0</v>
      </c>
      <c r="P7072" s="179">
        <v>0</v>
      </c>
      <c r="Q7072" s="179">
        <v>0</v>
      </c>
      <c r="R7072" s="180">
        <v>0</v>
      </c>
      <c r="S7072" s="180">
        <v>0</v>
      </c>
      <c r="T7072" s="180">
        <v>0</v>
      </c>
    </row>
    <row r="7073" spans="2:20" x14ac:dyDescent="0.3">
      <c r="B7073" s="19">
        <v>7070</v>
      </c>
      <c r="C7073" s="179">
        <v>0</v>
      </c>
      <c r="D7073" s="179">
        <v>0</v>
      </c>
      <c r="E7073" s="179">
        <v>80263.632771231933</v>
      </c>
      <c r="F7073" s="179">
        <v>0</v>
      </c>
      <c r="G7073" s="179">
        <v>0</v>
      </c>
      <c r="H7073" s="179">
        <v>78517.342717859967</v>
      </c>
      <c r="I7073" s="179">
        <v>0</v>
      </c>
      <c r="J7073" s="179">
        <v>0</v>
      </c>
      <c r="K7073" s="179">
        <v>0</v>
      </c>
      <c r="L7073" s="179">
        <v>0</v>
      </c>
      <c r="M7073" s="179">
        <v>122437.21129919175</v>
      </c>
      <c r="N7073" s="179">
        <v>0</v>
      </c>
      <c r="O7073" s="179">
        <v>0</v>
      </c>
      <c r="P7073" s="179">
        <v>0</v>
      </c>
      <c r="Q7073" s="179">
        <v>0</v>
      </c>
      <c r="R7073" s="180">
        <v>0</v>
      </c>
      <c r="S7073" s="180">
        <v>0</v>
      </c>
      <c r="T7073" s="180">
        <v>0</v>
      </c>
    </row>
    <row r="7074" spans="2:20" x14ac:dyDescent="0.3">
      <c r="B7074" s="19">
        <v>7071</v>
      </c>
      <c r="C7074" s="179">
        <v>0</v>
      </c>
      <c r="D7074" s="179">
        <v>0</v>
      </c>
      <c r="E7074" s="179">
        <v>170226.7515420235</v>
      </c>
      <c r="F7074" s="179">
        <v>0</v>
      </c>
      <c r="G7074" s="179">
        <v>0</v>
      </c>
      <c r="H7074" s="179">
        <v>442873.92854275118</v>
      </c>
      <c r="I7074" s="179">
        <v>0</v>
      </c>
      <c r="J7074" s="179">
        <v>0</v>
      </c>
      <c r="K7074" s="179">
        <v>0</v>
      </c>
      <c r="L7074" s="179">
        <v>0</v>
      </c>
      <c r="M7074" s="179">
        <v>45744.969411122664</v>
      </c>
      <c r="N7074" s="179">
        <v>0</v>
      </c>
      <c r="O7074" s="179">
        <v>0</v>
      </c>
      <c r="P7074" s="179">
        <v>0</v>
      </c>
      <c r="Q7074" s="179">
        <v>0</v>
      </c>
      <c r="R7074" s="180">
        <v>0</v>
      </c>
      <c r="S7074" s="180">
        <v>0</v>
      </c>
      <c r="T7074" s="180">
        <v>0</v>
      </c>
    </row>
    <row r="7075" spans="2:20" x14ac:dyDescent="0.3">
      <c r="B7075" s="19">
        <v>7072</v>
      </c>
      <c r="C7075" s="179">
        <v>0</v>
      </c>
      <c r="D7075" s="179">
        <v>0</v>
      </c>
      <c r="E7075" s="179">
        <v>16439.463157839662</v>
      </c>
      <c r="F7075" s="179">
        <v>0</v>
      </c>
      <c r="G7075" s="179">
        <v>0</v>
      </c>
      <c r="H7075" s="179">
        <v>32091.97704065474</v>
      </c>
      <c r="I7075" s="179">
        <v>0</v>
      </c>
      <c r="J7075" s="179">
        <v>0</v>
      </c>
      <c r="K7075" s="179">
        <v>0</v>
      </c>
      <c r="L7075" s="179">
        <v>0</v>
      </c>
      <c r="M7075" s="179">
        <v>7322.7382335444981</v>
      </c>
      <c r="N7075" s="179">
        <v>0</v>
      </c>
      <c r="O7075" s="179">
        <v>0</v>
      </c>
      <c r="P7075" s="179">
        <v>0</v>
      </c>
      <c r="Q7075" s="179">
        <v>0</v>
      </c>
      <c r="R7075" s="180">
        <v>0</v>
      </c>
      <c r="S7075" s="180">
        <v>0</v>
      </c>
      <c r="T7075" s="180">
        <v>0</v>
      </c>
    </row>
    <row r="7076" spans="2:20" x14ac:dyDescent="0.3">
      <c r="B7076" s="19">
        <v>7073</v>
      </c>
      <c r="C7076" s="179">
        <v>0</v>
      </c>
      <c r="D7076" s="179">
        <v>0</v>
      </c>
      <c r="E7076" s="179">
        <v>281258.77974180726</v>
      </c>
      <c r="F7076" s="179">
        <v>0</v>
      </c>
      <c r="G7076" s="179">
        <v>0</v>
      </c>
      <c r="H7076" s="179">
        <v>66047.709614738007</v>
      </c>
      <c r="I7076" s="179">
        <v>0</v>
      </c>
      <c r="J7076" s="179">
        <v>0</v>
      </c>
      <c r="K7076" s="179">
        <v>0</v>
      </c>
      <c r="L7076" s="179">
        <v>0</v>
      </c>
      <c r="M7076" s="179">
        <v>74866.609313572888</v>
      </c>
      <c r="N7076" s="179">
        <v>0</v>
      </c>
      <c r="O7076" s="179">
        <v>0</v>
      </c>
      <c r="P7076" s="179">
        <v>0</v>
      </c>
      <c r="Q7076" s="179">
        <v>0</v>
      </c>
      <c r="R7076" s="180">
        <v>0</v>
      </c>
      <c r="S7076" s="180">
        <v>0</v>
      </c>
      <c r="T7076" s="180">
        <v>0</v>
      </c>
    </row>
    <row r="7077" spans="2:20" x14ac:dyDescent="0.3">
      <c r="B7077" s="19">
        <v>7074</v>
      </c>
      <c r="C7077" s="179">
        <v>0</v>
      </c>
      <c r="D7077" s="179">
        <v>0</v>
      </c>
      <c r="E7077" s="179">
        <v>41485.98072578702</v>
      </c>
      <c r="F7077" s="179">
        <v>0</v>
      </c>
      <c r="G7077" s="179">
        <v>0</v>
      </c>
      <c r="H7077" s="179">
        <v>31543.529896747863</v>
      </c>
      <c r="I7077" s="179">
        <v>0</v>
      </c>
      <c r="J7077" s="179">
        <v>0</v>
      </c>
      <c r="K7077" s="179">
        <v>0</v>
      </c>
      <c r="L7077" s="179">
        <v>0</v>
      </c>
      <c r="M7077" s="179">
        <v>38671.83765108361</v>
      </c>
      <c r="N7077" s="179">
        <v>0</v>
      </c>
      <c r="O7077" s="179">
        <v>0</v>
      </c>
      <c r="P7077" s="179">
        <v>0</v>
      </c>
      <c r="Q7077" s="179">
        <v>0</v>
      </c>
      <c r="R7077" s="180">
        <v>0</v>
      </c>
      <c r="S7077" s="180">
        <v>0</v>
      </c>
      <c r="T7077" s="180">
        <v>0</v>
      </c>
    </row>
    <row r="7078" spans="2:20" x14ac:dyDescent="0.3">
      <c r="B7078" s="19">
        <v>7075</v>
      </c>
      <c r="C7078" s="179">
        <v>0</v>
      </c>
      <c r="D7078" s="179">
        <v>0</v>
      </c>
      <c r="E7078" s="179">
        <v>71912.749187507085</v>
      </c>
      <c r="F7078" s="179">
        <v>0</v>
      </c>
      <c r="G7078" s="179">
        <v>0</v>
      </c>
      <c r="H7078" s="179">
        <v>83950.052136981976</v>
      </c>
      <c r="I7078" s="179">
        <v>0</v>
      </c>
      <c r="J7078" s="179">
        <v>0</v>
      </c>
      <c r="K7078" s="179">
        <v>0</v>
      </c>
      <c r="L7078" s="179">
        <v>0</v>
      </c>
      <c r="M7078" s="179">
        <v>55136.530337449658</v>
      </c>
      <c r="N7078" s="179">
        <v>0</v>
      </c>
      <c r="O7078" s="179">
        <v>0</v>
      </c>
      <c r="P7078" s="179">
        <v>0</v>
      </c>
      <c r="Q7078" s="179">
        <v>0</v>
      </c>
      <c r="R7078" s="180">
        <v>0</v>
      </c>
      <c r="S7078" s="180">
        <v>0</v>
      </c>
      <c r="T7078" s="180">
        <v>0</v>
      </c>
    </row>
    <row r="7079" spans="2:20" x14ac:dyDescent="0.3">
      <c r="B7079" s="19">
        <v>7076</v>
      </c>
      <c r="C7079" s="179">
        <v>0</v>
      </c>
      <c r="D7079" s="179">
        <v>0</v>
      </c>
      <c r="E7079" s="179">
        <v>22489.519609757859</v>
      </c>
      <c r="F7079" s="179">
        <v>0</v>
      </c>
      <c r="G7079" s="179">
        <v>0</v>
      </c>
      <c r="H7079" s="179">
        <v>106477.00078394997</v>
      </c>
      <c r="I7079" s="179">
        <v>0</v>
      </c>
      <c r="J7079" s="179">
        <v>0</v>
      </c>
      <c r="K7079" s="179">
        <v>0</v>
      </c>
      <c r="L7079" s="179">
        <v>0</v>
      </c>
      <c r="M7079" s="179">
        <v>2355.2976218407084</v>
      </c>
      <c r="N7079" s="179">
        <v>0</v>
      </c>
      <c r="O7079" s="179">
        <v>0</v>
      </c>
      <c r="P7079" s="179">
        <v>0</v>
      </c>
      <c r="Q7079" s="179">
        <v>0</v>
      </c>
      <c r="R7079" s="180">
        <v>0</v>
      </c>
      <c r="S7079" s="180">
        <v>0</v>
      </c>
      <c r="T7079" s="180">
        <v>0</v>
      </c>
    </row>
    <row r="7080" spans="2:20" x14ac:dyDescent="0.3">
      <c r="B7080" s="19">
        <v>7077</v>
      </c>
      <c r="C7080" s="179">
        <v>0</v>
      </c>
      <c r="D7080" s="179">
        <v>0</v>
      </c>
      <c r="E7080" s="179">
        <v>100508.96765545881</v>
      </c>
      <c r="F7080" s="179">
        <v>0</v>
      </c>
      <c r="G7080" s="179">
        <v>0</v>
      </c>
      <c r="H7080" s="179">
        <v>206945.95953336338</v>
      </c>
      <c r="I7080" s="179">
        <v>0</v>
      </c>
      <c r="J7080" s="179">
        <v>0</v>
      </c>
      <c r="K7080" s="179">
        <v>0</v>
      </c>
      <c r="L7080" s="179">
        <v>0</v>
      </c>
      <c r="M7080" s="179">
        <v>144708.5945844579</v>
      </c>
      <c r="N7080" s="179">
        <v>0</v>
      </c>
      <c r="O7080" s="179">
        <v>0</v>
      </c>
      <c r="P7080" s="179">
        <v>0</v>
      </c>
      <c r="Q7080" s="179">
        <v>0</v>
      </c>
      <c r="R7080" s="180">
        <v>0</v>
      </c>
      <c r="S7080" s="180">
        <v>0</v>
      </c>
      <c r="T7080" s="180">
        <v>0</v>
      </c>
    </row>
    <row r="7081" spans="2:20" x14ac:dyDescent="0.3">
      <c r="B7081" s="19">
        <v>7078</v>
      </c>
      <c r="C7081" s="179">
        <v>0</v>
      </c>
      <c r="D7081" s="179">
        <v>0</v>
      </c>
      <c r="E7081" s="179">
        <v>357953.48166012211</v>
      </c>
      <c r="F7081" s="179">
        <v>0</v>
      </c>
      <c r="G7081" s="179">
        <v>0</v>
      </c>
      <c r="H7081" s="179">
        <v>264881.80191548163</v>
      </c>
      <c r="I7081" s="179">
        <v>0</v>
      </c>
      <c r="J7081" s="179">
        <v>0</v>
      </c>
      <c r="K7081" s="179">
        <v>0</v>
      </c>
      <c r="L7081" s="179">
        <v>0</v>
      </c>
      <c r="M7081" s="179">
        <v>2394077.5537701179</v>
      </c>
      <c r="N7081" s="179">
        <v>0</v>
      </c>
      <c r="O7081" s="179">
        <v>0</v>
      </c>
      <c r="P7081" s="179">
        <v>0</v>
      </c>
      <c r="Q7081" s="179">
        <v>0</v>
      </c>
      <c r="R7081" s="180">
        <v>0</v>
      </c>
      <c r="S7081" s="180">
        <v>0</v>
      </c>
      <c r="T7081" s="180">
        <v>0</v>
      </c>
    </row>
    <row r="7082" spans="2:20" x14ac:dyDescent="0.3">
      <c r="B7082" s="19">
        <v>7079</v>
      </c>
      <c r="C7082" s="179">
        <v>0</v>
      </c>
      <c r="D7082" s="179">
        <v>0</v>
      </c>
      <c r="E7082" s="179">
        <v>11021.955625041166</v>
      </c>
      <c r="F7082" s="179">
        <v>0</v>
      </c>
      <c r="G7082" s="179">
        <v>0</v>
      </c>
      <c r="H7082" s="179">
        <v>353436.8473032827</v>
      </c>
      <c r="I7082" s="179">
        <v>0</v>
      </c>
      <c r="J7082" s="179">
        <v>0</v>
      </c>
      <c r="K7082" s="179">
        <v>0</v>
      </c>
      <c r="L7082" s="179">
        <v>0</v>
      </c>
      <c r="M7082" s="179">
        <v>93970.417836824781</v>
      </c>
      <c r="N7082" s="179">
        <v>0</v>
      </c>
      <c r="O7082" s="179">
        <v>0</v>
      </c>
      <c r="P7082" s="179">
        <v>0</v>
      </c>
      <c r="Q7082" s="179">
        <v>0</v>
      </c>
      <c r="R7082" s="180">
        <v>0</v>
      </c>
      <c r="S7082" s="180">
        <v>0</v>
      </c>
      <c r="T7082" s="180">
        <v>0</v>
      </c>
    </row>
    <row r="7083" spans="2:20" x14ac:dyDescent="0.3">
      <c r="B7083" s="19">
        <v>7080</v>
      </c>
      <c r="C7083" s="179">
        <v>0</v>
      </c>
      <c r="D7083" s="179">
        <v>0</v>
      </c>
      <c r="E7083" s="179">
        <v>1360.8420474298623</v>
      </c>
      <c r="F7083" s="179">
        <v>0</v>
      </c>
      <c r="G7083" s="179">
        <v>0</v>
      </c>
      <c r="H7083" s="179">
        <v>30191.789003370537</v>
      </c>
      <c r="I7083" s="179">
        <v>0</v>
      </c>
      <c r="J7083" s="179">
        <v>0</v>
      </c>
      <c r="K7083" s="179">
        <v>0</v>
      </c>
      <c r="L7083" s="179">
        <v>0</v>
      </c>
      <c r="M7083" s="179">
        <v>256645.43573277601</v>
      </c>
      <c r="N7083" s="179">
        <v>0</v>
      </c>
      <c r="O7083" s="179">
        <v>0</v>
      </c>
      <c r="P7083" s="179">
        <v>0</v>
      </c>
      <c r="Q7083" s="179">
        <v>0</v>
      </c>
      <c r="R7083" s="180">
        <v>0</v>
      </c>
      <c r="S7083" s="180">
        <v>0</v>
      </c>
      <c r="T7083" s="180">
        <v>0</v>
      </c>
    </row>
    <row r="7084" spans="2:20" x14ac:dyDescent="0.3">
      <c r="B7084" s="19">
        <v>7081</v>
      </c>
      <c r="C7084" s="179">
        <v>0</v>
      </c>
      <c r="D7084" s="179">
        <v>0</v>
      </c>
      <c r="E7084" s="179">
        <v>50878.054471893578</v>
      </c>
      <c r="F7084" s="179">
        <v>0</v>
      </c>
      <c r="G7084" s="179">
        <v>0</v>
      </c>
      <c r="H7084" s="179">
        <v>49721.160175071192</v>
      </c>
      <c r="I7084" s="179">
        <v>0</v>
      </c>
      <c r="J7084" s="179">
        <v>0</v>
      </c>
      <c r="K7084" s="179">
        <v>0</v>
      </c>
      <c r="L7084" s="179">
        <v>0</v>
      </c>
      <c r="M7084" s="179">
        <v>11195.449868338783</v>
      </c>
      <c r="N7084" s="179">
        <v>0</v>
      </c>
      <c r="O7084" s="179">
        <v>0</v>
      </c>
      <c r="P7084" s="179">
        <v>0</v>
      </c>
      <c r="Q7084" s="179">
        <v>0</v>
      </c>
      <c r="R7084" s="180">
        <v>0</v>
      </c>
      <c r="S7084" s="180">
        <v>0</v>
      </c>
      <c r="T7084" s="180">
        <v>0</v>
      </c>
    </row>
    <row r="7085" spans="2:20" x14ac:dyDescent="0.3">
      <c r="B7085" s="19">
        <v>7082</v>
      </c>
      <c r="C7085" s="179">
        <v>0</v>
      </c>
      <c r="D7085" s="179">
        <v>0</v>
      </c>
      <c r="E7085" s="179">
        <v>24847.079463797243</v>
      </c>
      <c r="F7085" s="179">
        <v>0</v>
      </c>
      <c r="G7085" s="179">
        <v>0</v>
      </c>
      <c r="H7085" s="179">
        <v>27816.272425402109</v>
      </c>
      <c r="I7085" s="179">
        <v>0</v>
      </c>
      <c r="J7085" s="179">
        <v>0</v>
      </c>
      <c r="K7085" s="179">
        <v>0</v>
      </c>
      <c r="L7085" s="179">
        <v>0</v>
      </c>
      <c r="M7085" s="179">
        <v>9126.8374825669307</v>
      </c>
      <c r="N7085" s="179">
        <v>0</v>
      </c>
      <c r="O7085" s="179">
        <v>0</v>
      </c>
      <c r="P7085" s="179">
        <v>0</v>
      </c>
      <c r="Q7085" s="179">
        <v>0</v>
      </c>
      <c r="R7085" s="180">
        <v>0</v>
      </c>
      <c r="S7085" s="180">
        <v>0</v>
      </c>
      <c r="T7085" s="180">
        <v>0</v>
      </c>
    </row>
    <row r="7086" spans="2:20" x14ac:dyDescent="0.3">
      <c r="B7086" s="19">
        <v>7083</v>
      </c>
      <c r="C7086" s="179">
        <v>0</v>
      </c>
      <c r="D7086" s="179">
        <v>0</v>
      </c>
      <c r="E7086" s="179">
        <v>171164.10732943742</v>
      </c>
      <c r="F7086" s="179">
        <v>0</v>
      </c>
      <c r="G7086" s="179">
        <v>0</v>
      </c>
      <c r="H7086" s="179">
        <v>6303.4811989832469</v>
      </c>
      <c r="I7086" s="179">
        <v>0</v>
      </c>
      <c r="J7086" s="179">
        <v>0</v>
      </c>
      <c r="K7086" s="179">
        <v>0</v>
      </c>
      <c r="L7086" s="179">
        <v>0</v>
      </c>
      <c r="M7086" s="179">
        <v>269391.51697974408</v>
      </c>
      <c r="N7086" s="179">
        <v>0</v>
      </c>
      <c r="O7086" s="179">
        <v>0</v>
      </c>
      <c r="P7086" s="179">
        <v>0</v>
      </c>
      <c r="Q7086" s="179">
        <v>0</v>
      </c>
      <c r="R7086" s="180">
        <v>0</v>
      </c>
      <c r="S7086" s="180">
        <v>0</v>
      </c>
      <c r="T7086" s="180">
        <v>0</v>
      </c>
    </row>
    <row r="7087" spans="2:20" x14ac:dyDescent="0.3">
      <c r="B7087" s="19">
        <v>7084</v>
      </c>
      <c r="C7087" s="179">
        <v>0</v>
      </c>
      <c r="D7087" s="179">
        <v>0</v>
      </c>
      <c r="E7087" s="179">
        <v>146765.18565681798</v>
      </c>
      <c r="F7087" s="179">
        <v>0</v>
      </c>
      <c r="G7087" s="179">
        <v>0</v>
      </c>
      <c r="H7087" s="179">
        <v>287571.27072578872</v>
      </c>
      <c r="I7087" s="179">
        <v>0</v>
      </c>
      <c r="J7087" s="179">
        <v>0</v>
      </c>
      <c r="K7087" s="179">
        <v>0</v>
      </c>
      <c r="L7087" s="179">
        <v>0</v>
      </c>
      <c r="M7087" s="179">
        <v>106111.79310312026</v>
      </c>
      <c r="N7087" s="179">
        <v>0</v>
      </c>
      <c r="O7087" s="179">
        <v>0</v>
      </c>
      <c r="P7087" s="179">
        <v>0</v>
      </c>
      <c r="Q7087" s="179">
        <v>0</v>
      </c>
      <c r="R7087" s="180">
        <v>0</v>
      </c>
      <c r="S7087" s="180">
        <v>0</v>
      </c>
      <c r="T7087" s="180">
        <v>0</v>
      </c>
    </row>
    <row r="7088" spans="2:20" x14ac:dyDescent="0.3">
      <c r="B7088" s="19">
        <v>7085</v>
      </c>
      <c r="C7088" s="179">
        <v>0</v>
      </c>
      <c r="D7088" s="179">
        <v>0</v>
      </c>
      <c r="E7088" s="179">
        <v>47911.837201458067</v>
      </c>
      <c r="F7088" s="179">
        <v>0</v>
      </c>
      <c r="G7088" s="179">
        <v>0</v>
      </c>
      <c r="H7088" s="179">
        <v>328666.01159350295</v>
      </c>
      <c r="I7088" s="179">
        <v>0</v>
      </c>
      <c r="J7088" s="179">
        <v>0</v>
      </c>
      <c r="K7088" s="179">
        <v>0</v>
      </c>
      <c r="L7088" s="179">
        <v>0</v>
      </c>
      <c r="M7088" s="179">
        <v>1277441.0300696227</v>
      </c>
      <c r="N7088" s="179">
        <v>0</v>
      </c>
      <c r="O7088" s="179">
        <v>0</v>
      </c>
      <c r="P7088" s="179">
        <v>0</v>
      </c>
      <c r="Q7088" s="179">
        <v>0</v>
      </c>
      <c r="R7088" s="180">
        <v>0</v>
      </c>
      <c r="S7088" s="180">
        <v>0</v>
      </c>
      <c r="T7088" s="180">
        <v>0</v>
      </c>
    </row>
    <row r="7089" spans="2:20" x14ac:dyDescent="0.3">
      <c r="B7089" s="19">
        <v>7086</v>
      </c>
      <c r="C7089" s="179">
        <v>0</v>
      </c>
      <c r="D7089" s="179">
        <v>0</v>
      </c>
      <c r="E7089" s="179">
        <v>56035.411297896033</v>
      </c>
      <c r="F7089" s="179">
        <v>0</v>
      </c>
      <c r="G7089" s="179">
        <v>0</v>
      </c>
      <c r="H7089" s="179">
        <v>64214.662177351121</v>
      </c>
      <c r="I7089" s="179">
        <v>0</v>
      </c>
      <c r="J7089" s="179">
        <v>0</v>
      </c>
      <c r="K7089" s="179">
        <v>0</v>
      </c>
      <c r="L7089" s="179">
        <v>0</v>
      </c>
      <c r="M7089" s="179">
        <v>36194.440308605015</v>
      </c>
      <c r="N7089" s="179">
        <v>0</v>
      </c>
      <c r="O7089" s="179">
        <v>0</v>
      </c>
      <c r="P7089" s="179">
        <v>0</v>
      </c>
      <c r="Q7089" s="179">
        <v>0</v>
      </c>
      <c r="R7089" s="180">
        <v>0</v>
      </c>
      <c r="S7089" s="180">
        <v>0</v>
      </c>
      <c r="T7089" s="180">
        <v>0</v>
      </c>
    </row>
    <row r="7090" spans="2:20" x14ac:dyDescent="0.3">
      <c r="B7090" s="19">
        <v>7087</v>
      </c>
      <c r="C7090" s="179">
        <v>1</v>
      </c>
      <c r="D7090" s="179">
        <v>52565.042274200008</v>
      </c>
      <c r="E7090" s="179">
        <v>12365.711839275942</v>
      </c>
      <c r="F7090" s="179">
        <v>0</v>
      </c>
      <c r="G7090" s="179">
        <v>0</v>
      </c>
      <c r="H7090" s="179">
        <v>12962.040746963477</v>
      </c>
      <c r="I7090" s="179">
        <v>0</v>
      </c>
      <c r="J7090" s="179">
        <v>0</v>
      </c>
      <c r="K7090" s="179">
        <v>0</v>
      </c>
      <c r="L7090" s="179">
        <v>0</v>
      </c>
      <c r="M7090" s="179">
        <v>421917.57735351892</v>
      </c>
      <c r="N7090" s="179">
        <v>0</v>
      </c>
      <c r="O7090" s="179">
        <v>0</v>
      </c>
      <c r="P7090" s="179">
        <v>0</v>
      </c>
      <c r="Q7090" s="179">
        <v>0</v>
      </c>
      <c r="R7090" s="180">
        <v>0</v>
      </c>
      <c r="S7090" s="180">
        <v>0</v>
      </c>
      <c r="T7090" s="180">
        <v>52565.042274200008</v>
      </c>
    </row>
    <row r="7091" spans="2:20" x14ac:dyDescent="0.3">
      <c r="B7091" s="19">
        <v>7088</v>
      </c>
      <c r="C7091" s="179">
        <v>0</v>
      </c>
      <c r="D7091" s="179">
        <v>0</v>
      </c>
      <c r="E7091" s="179">
        <v>718036.73391115339</v>
      </c>
      <c r="F7091" s="179">
        <v>0</v>
      </c>
      <c r="G7091" s="179">
        <v>0</v>
      </c>
      <c r="H7091" s="179">
        <v>14480.062776068482</v>
      </c>
      <c r="I7091" s="179">
        <v>0</v>
      </c>
      <c r="J7091" s="179">
        <v>0</v>
      </c>
      <c r="K7091" s="179">
        <v>0</v>
      </c>
      <c r="L7091" s="179">
        <v>0</v>
      </c>
      <c r="M7091" s="179">
        <v>2647.568626084395</v>
      </c>
      <c r="N7091" s="179">
        <v>0</v>
      </c>
      <c r="O7091" s="179">
        <v>0</v>
      </c>
      <c r="P7091" s="179">
        <v>0</v>
      </c>
      <c r="Q7091" s="179">
        <v>0</v>
      </c>
      <c r="R7091" s="180">
        <v>0</v>
      </c>
      <c r="S7091" s="180">
        <v>0</v>
      </c>
      <c r="T7091" s="180">
        <v>0</v>
      </c>
    </row>
    <row r="7092" spans="2:20" x14ac:dyDescent="0.3">
      <c r="B7092" s="19">
        <v>7089</v>
      </c>
      <c r="C7092" s="179">
        <v>0</v>
      </c>
      <c r="D7092" s="179">
        <v>0</v>
      </c>
      <c r="E7092" s="179">
        <v>1498434.0231425823</v>
      </c>
      <c r="F7092" s="179">
        <v>0</v>
      </c>
      <c r="G7092" s="179">
        <v>0</v>
      </c>
      <c r="H7092" s="179">
        <v>146896.70182723977</v>
      </c>
      <c r="I7092" s="179">
        <v>0</v>
      </c>
      <c r="J7092" s="179">
        <v>0</v>
      </c>
      <c r="K7092" s="179">
        <v>0</v>
      </c>
      <c r="L7092" s="179">
        <v>0</v>
      </c>
      <c r="M7092" s="179">
        <v>398179.09718870837</v>
      </c>
      <c r="N7092" s="179">
        <v>0</v>
      </c>
      <c r="O7092" s="179">
        <v>0</v>
      </c>
      <c r="P7092" s="179">
        <v>0</v>
      </c>
      <c r="Q7092" s="179">
        <v>0</v>
      </c>
      <c r="R7092" s="180">
        <v>0</v>
      </c>
      <c r="S7092" s="180">
        <v>0</v>
      </c>
      <c r="T7092" s="180">
        <v>0</v>
      </c>
    </row>
    <row r="7093" spans="2:20" x14ac:dyDescent="0.3">
      <c r="B7093" s="19">
        <v>7090</v>
      </c>
      <c r="C7093" s="179">
        <v>0</v>
      </c>
      <c r="D7093" s="179">
        <v>0</v>
      </c>
      <c r="E7093" s="179">
        <v>193879.86920761724</v>
      </c>
      <c r="F7093" s="179">
        <v>0</v>
      </c>
      <c r="G7093" s="179">
        <v>0</v>
      </c>
      <c r="H7093" s="179">
        <v>100885.59665629067</v>
      </c>
      <c r="I7093" s="179">
        <v>0</v>
      </c>
      <c r="J7093" s="179">
        <v>0</v>
      </c>
      <c r="K7093" s="179">
        <v>0</v>
      </c>
      <c r="L7093" s="179">
        <v>0</v>
      </c>
      <c r="M7093" s="179">
        <v>119580.01509697951</v>
      </c>
      <c r="N7093" s="179">
        <v>0</v>
      </c>
      <c r="O7093" s="179">
        <v>0</v>
      </c>
      <c r="P7093" s="179">
        <v>0</v>
      </c>
      <c r="Q7093" s="179">
        <v>0</v>
      </c>
      <c r="R7093" s="180">
        <v>0</v>
      </c>
      <c r="S7093" s="180">
        <v>0</v>
      </c>
      <c r="T7093" s="180">
        <v>0</v>
      </c>
    </row>
    <row r="7094" spans="2:20" x14ac:dyDescent="0.3">
      <c r="B7094" s="19">
        <v>7091</v>
      </c>
      <c r="C7094" s="179">
        <v>0</v>
      </c>
      <c r="D7094" s="179">
        <v>0</v>
      </c>
      <c r="E7094" s="179">
        <v>377768.04376760894</v>
      </c>
      <c r="F7094" s="179">
        <v>0</v>
      </c>
      <c r="G7094" s="179">
        <v>0</v>
      </c>
      <c r="H7094" s="179">
        <v>154458.63476432386</v>
      </c>
      <c r="I7094" s="179">
        <v>0</v>
      </c>
      <c r="J7094" s="179">
        <v>0</v>
      </c>
      <c r="K7094" s="179">
        <v>0</v>
      </c>
      <c r="L7094" s="179">
        <v>0</v>
      </c>
      <c r="M7094" s="179">
        <v>18234.02172119074</v>
      </c>
      <c r="N7094" s="179">
        <v>0</v>
      </c>
      <c r="O7094" s="179">
        <v>0</v>
      </c>
      <c r="P7094" s="179">
        <v>0</v>
      </c>
      <c r="Q7094" s="179">
        <v>0</v>
      </c>
      <c r="R7094" s="180">
        <v>0</v>
      </c>
      <c r="S7094" s="180">
        <v>0</v>
      </c>
      <c r="T7094" s="180">
        <v>0</v>
      </c>
    </row>
    <row r="7095" spans="2:20" x14ac:dyDescent="0.3">
      <c r="B7095" s="19">
        <v>7092</v>
      </c>
      <c r="C7095" s="179">
        <v>0</v>
      </c>
      <c r="D7095" s="179">
        <v>0</v>
      </c>
      <c r="E7095" s="179">
        <v>43539.189393744855</v>
      </c>
      <c r="F7095" s="179">
        <v>0</v>
      </c>
      <c r="G7095" s="179">
        <v>0</v>
      </c>
      <c r="H7095" s="179">
        <v>30686.213783295076</v>
      </c>
      <c r="I7095" s="179">
        <v>0</v>
      </c>
      <c r="J7095" s="179">
        <v>0</v>
      </c>
      <c r="K7095" s="179">
        <v>0</v>
      </c>
      <c r="L7095" s="179">
        <v>0</v>
      </c>
      <c r="M7095" s="179">
        <v>10574.753908212464</v>
      </c>
      <c r="N7095" s="179">
        <v>0</v>
      </c>
      <c r="O7095" s="179">
        <v>0</v>
      </c>
      <c r="P7095" s="179">
        <v>0</v>
      </c>
      <c r="Q7095" s="179">
        <v>0</v>
      </c>
      <c r="R7095" s="180">
        <v>0</v>
      </c>
      <c r="S7095" s="180">
        <v>0</v>
      </c>
      <c r="T7095" s="180">
        <v>0</v>
      </c>
    </row>
    <row r="7096" spans="2:20" x14ac:dyDescent="0.3">
      <c r="B7096" s="19">
        <v>7093</v>
      </c>
      <c r="C7096" s="179">
        <v>0</v>
      </c>
      <c r="D7096" s="179">
        <v>0</v>
      </c>
      <c r="E7096" s="179">
        <v>500106.04107541259</v>
      </c>
      <c r="F7096" s="179">
        <v>0</v>
      </c>
      <c r="G7096" s="179">
        <v>0</v>
      </c>
      <c r="H7096" s="179">
        <v>60250.792795341935</v>
      </c>
      <c r="I7096" s="179">
        <v>0</v>
      </c>
      <c r="J7096" s="179">
        <v>0</v>
      </c>
      <c r="K7096" s="179">
        <v>0</v>
      </c>
      <c r="L7096" s="179">
        <v>0</v>
      </c>
      <c r="M7096" s="179">
        <v>104865.32679518897</v>
      </c>
      <c r="N7096" s="179">
        <v>0</v>
      </c>
      <c r="O7096" s="179">
        <v>0</v>
      </c>
      <c r="P7096" s="179">
        <v>0</v>
      </c>
      <c r="Q7096" s="179">
        <v>0</v>
      </c>
      <c r="R7096" s="180">
        <v>0</v>
      </c>
      <c r="S7096" s="180">
        <v>0</v>
      </c>
      <c r="T7096" s="180">
        <v>0</v>
      </c>
    </row>
    <row r="7097" spans="2:20" x14ac:dyDescent="0.3">
      <c r="B7097" s="19">
        <v>7094</v>
      </c>
      <c r="C7097" s="179">
        <v>0</v>
      </c>
      <c r="D7097" s="179">
        <v>0</v>
      </c>
      <c r="E7097" s="179">
        <v>165184.79231751215</v>
      </c>
      <c r="F7097" s="179">
        <v>0</v>
      </c>
      <c r="G7097" s="179">
        <v>0</v>
      </c>
      <c r="H7097" s="179">
        <v>32619.297569214817</v>
      </c>
      <c r="I7097" s="179">
        <v>0</v>
      </c>
      <c r="J7097" s="179">
        <v>0</v>
      </c>
      <c r="K7097" s="179">
        <v>0</v>
      </c>
      <c r="L7097" s="179">
        <v>0</v>
      </c>
      <c r="M7097" s="179">
        <v>35155.432717925942</v>
      </c>
      <c r="N7097" s="179">
        <v>0</v>
      </c>
      <c r="O7097" s="179">
        <v>0</v>
      </c>
      <c r="P7097" s="179">
        <v>0</v>
      </c>
      <c r="Q7097" s="179">
        <v>0</v>
      </c>
      <c r="R7097" s="180">
        <v>0</v>
      </c>
      <c r="S7097" s="180">
        <v>0</v>
      </c>
      <c r="T7097" s="180">
        <v>0</v>
      </c>
    </row>
    <row r="7098" spans="2:20" x14ac:dyDescent="0.3">
      <c r="B7098" s="19">
        <v>7095</v>
      </c>
      <c r="C7098" s="179">
        <v>0</v>
      </c>
      <c r="D7098" s="179">
        <v>0</v>
      </c>
      <c r="E7098" s="179">
        <v>115850.42284206086</v>
      </c>
      <c r="F7098" s="179">
        <v>0</v>
      </c>
      <c r="G7098" s="179">
        <v>0</v>
      </c>
      <c r="H7098" s="179">
        <v>328452.87346697459</v>
      </c>
      <c r="I7098" s="179">
        <v>0</v>
      </c>
      <c r="J7098" s="179">
        <v>0</v>
      </c>
      <c r="K7098" s="179">
        <v>82509.282132777094</v>
      </c>
      <c r="L7098" s="179">
        <v>1</v>
      </c>
      <c r="M7098" s="179">
        <v>15207.366114767199</v>
      </c>
      <c r="N7098" s="179">
        <v>0</v>
      </c>
      <c r="O7098" s="179">
        <v>0</v>
      </c>
      <c r="P7098" s="179">
        <v>0</v>
      </c>
      <c r="Q7098" s="179">
        <v>0</v>
      </c>
      <c r="R7098" s="180">
        <v>0</v>
      </c>
      <c r="S7098" s="180">
        <v>82509.282132777094</v>
      </c>
      <c r="T7098" s="180">
        <v>0</v>
      </c>
    </row>
    <row r="7099" spans="2:20" x14ac:dyDescent="0.3">
      <c r="B7099" s="19">
        <v>7096</v>
      </c>
      <c r="C7099" s="179">
        <v>0</v>
      </c>
      <c r="D7099" s="179">
        <v>0</v>
      </c>
      <c r="E7099" s="179">
        <v>38307.639436530349</v>
      </c>
      <c r="F7099" s="179">
        <v>0</v>
      </c>
      <c r="G7099" s="179">
        <v>0</v>
      </c>
      <c r="H7099" s="179">
        <v>21676.659814246337</v>
      </c>
      <c r="I7099" s="179">
        <v>0</v>
      </c>
      <c r="J7099" s="179">
        <v>0</v>
      </c>
      <c r="K7099" s="179">
        <v>0</v>
      </c>
      <c r="L7099" s="179">
        <v>0</v>
      </c>
      <c r="M7099" s="179">
        <v>309432.59088602045</v>
      </c>
      <c r="N7099" s="179">
        <v>0</v>
      </c>
      <c r="O7099" s="179">
        <v>0</v>
      </c>
      <c r="P7099" s="179">
        <v>0</v>
      </c>
      <c r="Q7099" s="179">
        <v>0</v>
      </c>
      <c r="R7099" s="180">
        <v>0</v>
      </c>
      <c r="S7099" s="180">
        <v>0</v>
      </c>
      <c r="T7099" s="180">
        <v>0</v>
      </c>
    </row>
    <row r="7100" spans="2:20" x14ac:dyDescent="0.3">
      <c r="B7100" s="19">
        <v>7097</v>
      </c>
      <c r="C7100" s="179">
        <v>0</v>
      </c>
      <c r="D7100" s="179">
        <v>0</v>
      </c>
      <c r="E7100" s="179">
        <v>60906.246929383618</v>
      </c>
      <c r="F7100" s="179">
        <v>0</v>
      </c>
      <c r="G7100" s="179">
        <v>0</v>
      </c>
      <c r="H7100" s="179">
        <v>33001.322275022147</v>
      </c>
      <c r="I7100" s="179">
        <v>0</v>
      </c>
      <c r="J7100" s="179">
        <v>0</v>
      </c>
      <c r="K7100" s="179">
        <v>0</v>
      </c>
      <c r="L7100" s="179">
        <v>0</v>
      </c>
      <c r="M7100" s="179">
        <v>66824.450140222136</v>
      </c>
      <c r="N7100" s="179">
        <v>0</v>
      </c>
      <c r="O7100" s="179">
        <v>0</v>
      </c>
      <c r="P7100" s="179">
        <v>0</v>
      </c>
      <c r="Q7100" s="179">
        <v>0</v>
      </c>
      <c r="R7100" s="180">
        <v>0</v>
      </c>
      <c r="S7100" s="180">
        <v>0</v>
      </c>
      <c r="T7100" s="180">
        <v>0</v>
      </c>
    </row>
    <row r="7101" spans="2:20" x14ac:dyDescent="0.3">
      <c r="B7101" s="19">
        <v>7098</v>
      </c>
      <c r="C7101" s="179">
        <v>0</v>
      </c>
      <c r="D7101" s="179">
        <v>0</v>
      </c>
      <c r="E7101" s="179">
        <v>31246.221654626617</v>
      </c>
      <c r="F7101" s="179">
        <v>0</v>
      </c>
      <c r="G7101" s="179">
        <v>0</v>
      </c>
      <c r="H7101" s="179">
        <v>50602.972475790855</v>
      </c>
      <c r="I7101" s="179">
        <v>0</v>
      </c>
      <c r="J7101" s="179">
        <v>0</v>
      </c>
      <c r="K7101" s="179">
        <v>0</v>
      </c>
      <c r="L7101" s="179">
        <v>0</v>
      </c>
      <c r="M7101" s="179">
        <v>51767.372482527833</v>
      </c>
      <c r="N7101" s="179">
        <v>0</v>
      </c>
      <c r="O7101" s="179">
        <v>0</v>
      </c>
      <c r="P7101" s="179">
        <v>0</v>
      </c>
      <c r="Q7101" s="179">
        <v>0</v>
      </c>
      <c r="R7101" s="180">
        <v>0</v>
      </c>
      <c r="S7101" s="180">
        <v>0</v>
      </c>
      <c r="T7101" s="180">
        <v>0</v>
      </c>
    </row>
    <row r="7102" spans="2:20" x14ac:dyDescent="0.3">
      <c r="B7102" s="19">
        <v>7099</v>
      </c>
      <c r="C7102" s="179">
        <v>0</v>
      </c>
      <c r="D7102" s="179">
        <v>0</v>
      </c>
      <c r="E7102" s="179">
        <v>13225.441069645278</v>
      </c>
      <c r="F7102" s="179">
        <v>0</v>
      </c>
      <c r="G7102" s="179">
        <v>0</v>
      </c>
      <c r="H7102" s="179">
        <v>70691.181168807263</v>
      </c>
      <c r="I7102" s="179">
        <v>0</v>
      </c>
      <c r="J7102" s="179">
        <v>0</v>
      </c>
      <c r="K7102" s="179">
        <v>0</v>
      </c>
      <c r="L7102" s="179">
        <v>0</v>
      </c>
      <c r="M7102" s="179">
        <v>617729.34332214098</v>
      </c>
      <c r="N7102" s="179">
        <v>0</v>
      </c>
      <c r="O7102" s="179">
        <v>0</v>
      </c>
      <c r="P7102" s="179">
        <v>0</v>
      </c>
      <c r="Q7102" s="179">
        <v>0</v>
      </c>
      <c r="R7102" s="180">
        <v>0</v>
      </c>
      <c r="S7102" s="180">
        <v>0</v>
      </c>
      <c r="T7102" s="180">
        <v>0</v>
      </c>
    </row>
    <row r="7103" spans="2:20" x14ac:dyDescent="0.3">
      <c r="B7103" s="19">
        <v>7100</v>
      </c>
      <c r="C7103" s="179">
        <v>0</v>
      </c>
      <c r="D7103" s="179">
        <v>0</v>
      </c>
      <c r="E7103" s="179">
        <v>53604.420068981024</v>
      </c>
      <c r="F7103" s="179">
        <v>0</v>
      </c>
      <c r="G7103" s="179">
        <v>0</v>
      </c>
      <c r="H7103" s="179">
        <v>27166.972629835229</v>
      </c>
      <c r="I7103" s="179">
        <v>0</v>
      </c>
      <c r="J7103" s="179">
        <v>0</v>
      </c>
      <c r="K7103" s="179">
        <v>0</v>
      </c>
      <c r="L7103" s="179">
        <v>0</v>
      </c>
      <c r="M7103" s="179">
        <v>27533.432097317782</v>
      </c>
      <c r="N7103" s="179">
        <v>0</v>
      </c>
      <c r="O7103" s="179">
        <v>0</v>
      </c>
      <c r="P7103" s="179">
        <v>0</v>
      </c>
      <c r="Q7103" s="179">
        <v>0</v>
      </c>
      <c r="R7103" s="180">
        <v>0</v>
      </c>
      <c r="S7103" s="180">
        <v>0</v>
      </c>
      <c r="T7103" s="180">
        <v>0</v>
      </c>
    </row>
    <row r="7104" spans="2:20" x14ac:dyDescent="0.3">
      <c r="B7104" s="19">
        <v>7101</v>
      </c>
      <c r="C7104" s="179">
        <v>0</v>
      </c>
      <c r="D7104" s="179">
        <v>0</v>
      </c>
      <c r="E7104" s="179">
        <v>148955.00242800405</v>
      </c>
      <c r="F7104" s="179">
        <v>0</v>
      </c>
      <c r="G7104" s="179">
        <v>0</v>
      </c>
      <c r="H7104" s="179">
        <v>28637.155661418328</v>
      </c>
      <c r="I7104" s="179">
        <v>0</v>
      </c>
      <c r="J7104" s="179">
        <v>0</v>
      </c>
      <c r="K7104" s="179">
        <v>0</v>
      </c>
      <c r="L7104" s="179">
        <v>0</v>
      </c>
      <c r="M7104" s="179">
        <v>5225.6492734592612</v>
      </c>
      <c r="N7104" s="179">
        <v>0</v>
      </c>
      <c r="O7104" s="179">
        <v>0</v>
      </c>
      <c r="P7104" s="179">
        <v>0</v>
      </c>
      <c r="Q7104" s="179">
        <v>0</v>
      </c>
      <c r="R7104" s="180">
        <v>0</v>
      </c>
      <c r="S7104" s="180">
        <v>0</v>
      </c>
      <c r="T7104" s="180">
        <v>0</v>
      </c>
    </row>
    <row r="7105" spans="2:20" x14ac:dyDescent="0.3">
      <c r="B7105" s="19">
        <v>7102</v>
      </c>
      <c r="C7105" s="179">
        <v>0</v>
      </c>
      <c r="D7105" s="179">
        <v>0</v>
      </c>
      <c r="E7105" s="179">
        <v>226685.81979969898</v>
      </c>
      <c r="F7105" s="179">
        <v>1</v>
      </c>
      <c r="G7105" s="179">
        <v>83610.410434287274</v>
      </c>
      <c r="H7105" s="179">
        <v>145130.59137777</v>
      </c>
      <c r="I7105" s="179">
        <v>0</v>
      </c>
      <c r="J7105" s="179">
        <v>0</v>
      </c>
      <c r="K7105" s="179">
        <v>0</v>
      </c>
      <c r="L7105" s="179">
        <v>0</v>
      </c>
      <c r="M7105" s="179">
        <v>153021.06709582574</v>
      </c>
      <c r="N7105" s="179">
        <v>0</v>
      </c>
      <c r="O7105" s="179">
        <v>0</v>
      </c>
      <c r="P7105" s="179">
        <v>0</v>
      </c>
      <c r="Q7105" s="179">
        <v>0</v>
      </c>
      <c r="R7105" s="180">
        <v>0</v>
      </c>
      <c r="S7105" s="180">
        <v>0</v>
      </c>
      <c r="T7105" s="180">
        <v>0</v>
      </c>
    </row>
    <row r="7106" spans="2:20" x14ac:dyDescent="0.3">
      <c r="B7106" s="19">
        <v>7103</v>
      </c>
      <c r="C7106" s="179">
        <v>0</v>
      </c>
      <c r="D7106" s="179">
        <v>0</v>
      </c>
      <c r="E7106" s="179">
        <v>2977480.9000590816</v>
      </c>
      <c r="F7106" s="179">
        <v>0</v>
      </c>
      <c r="G7106" s="179">
        <v>0</v>
      </c>
      <c r="H7106" s="179">
        <v>65255.963092364364</v>
      </c>
      <c r="I7106" s="179">
        <v>0</v>
      </c>
      <c r="J7106" s="179">
        <v>0</v>
      </c>
      <c r="K7106" s="179">
        <v>0</v>
      </c>
      <c r="L7106" s="179">
        <v>0</v>
      </c>
      <c r="M7106" s="179">
        <v>91446.951662525462</v>
      </c>
      <c r="N7106" s="179">
        <v>0</v>
      </c>
      <c r="O7106" s="179">
        <v>0</v>
      </c>
      <c r="P7106" s="179">
        <v>0</v>
      </c>
      <c r="Q7106" s="179">
        <v>0</v>
      </c>
      <c r="R7106" s="180">
        <v>0</v>
      </c>
      <c r="S7106" s="180">
        <v>0</v>
      </c>
      <c r="T7106" s="180">
        <v>0</v>
      </c>
    </row>
    <row r="7107" spans="2:20" x14ac:dyDescent="0.3">
      <c r="B7107" s="19">
        <v>7104</v>
      </c>
      <c r="C7107" s="179">
        <v>0</v>
      </c>
      <c r="D7107" s="179">
        <v>0</v>
      </c>
      <c r="E7107" s="179">
        <v>328316.99423927593</v>
      </c>
      <c r="F7107" s="179">
        <v>0</v>
      </c>
      <c r="G7107" s="179">
        <v>0</v>
      </c>
      <c r="H7107" s="179">
        <v>30217.688500663073</v>
      </c>
      <c r="I7107" s="179">
        <v>0</v>
      </c>
      <c r="J7107" s="179">
        <v>0</v>
      </c>
      <c r="K7107" s="179">
        <v>0</v>
      </c>
      <c r="L7107" s="179">
        <v>0</v>
      </c>
      <c r="M7107" s="179">
        <v>21861.462066213535</v>
      </c>
      <c r="N7107" s="179">
        <v>0</v>
      </c>
      <c r="O7107" s="179">
        <v>0</v>
      </c>
      <c r="P7107" s="179">
        <v>0</v>
      </c>
      <c r="Q7107" s="179">
        <v>0</v>
      </c>
      <c r="R7107" s="180">
        <v>0</v>
      </c>
      <c r="S7107" s="180">
        <v>0</v>
      </c>
      <c r="T7107" s="180">
        <v>0</v>
      </c>
    </row>
    <row r="7108" spans="2:20" x14ac:dyDescent="0.3">
      <c r="B7108" s="19">
        <v>7105</v>
      </c>
      <c r="C7108" s="179">
        <v>0</v>
      </c>
      <c r="D7108" s="179">
        <v>0</v>
      </c>
      <c r="E7108" s="179">
        <v>28605.623750766692</v>
      </c>
      <c r="F7108" s="179">
        <v>0</v>
      </c>
      <c r="G7108" s="179">
        <v>0</v>
      </c>
      <c r="H7108" s="179">
        <v>18133.134842097657</v>
      </c>
      <c r="I7108" s="179">
        <v>0</v>
      </c>
      <c r="J7108" s="179">
        <v>0</v>
      </c>
      <c r="K7108" s="179">
        <v>0</v>
      </c>
      <c r="L7108" s="179">
        <v>0</v>
      </c>
      <c r="M7108" s="179">
        <v>109160.19642743935</v>
      </c>
      <c r="N7108" s="179">
        <v>0</v>
      </c>
      <c r="O7108" s="179">
        <v>0</v>
      </c>
      <c r="P7108" s="179">
        <v>0</v>
      </c>
      <c r="Q7108" s="179">
        <v>0</v>
      </c>
      <c r="R7108" s="180">
        <v>0</v>
      </c>
      <c r="S7108" s="180">
        <v>0</v>
      </c>
      <c r="T7108" s="180">
        <v>0</v>
      </c>
    </row>
    <row r="7109" spans="2:20" x14ac:dyDescent="0.3">
      <c r="B7109" s="19">
        <v>7106</v>
      </c>
      <c r="C7109" s="179">
        <v>0</v>
      </c>
      <c r="D7109" s="179">
        <v>0</v>
      </c>
      <c r="E7109" s="179">
        <v>59532.566242614863</v>
      </c>
      <c r="F7109" s="179">
        <v>0</v>
      </c>
      <c r="G7109" s="179">
        <v>0</v>
      </c>
      <c r="H7109" s="179">
        <v>36150.729563379726</v>
      </c>
      <c r="I7109" s="179">
        <v>0</v>
      </c>
      <c r="J7109" s="179">
        <v>0</v>
      </c>
      <c r="K7109" s="179">
        <v>0</v>
      </c>
      <c r="L7109" s="179">
        <v>0</v>
      </c>
      <c r="M7109" s="179">
        <v>87431.102905077278</v>
      </c>
      <c r="N7109" s="179">
        <v>0</v>
      </c>
      <c r="O7109" s="179">
        <v>0</v>
      </c>
      <c r="P7109" s="179">
        <v>0</v>
      </c>
      <c r="Q7109" s="179">
        <v>0</v>
      </c>
      <c r="R7109" s="180">
        <v>0</v>
      </c>
      <c r="S7109" s="180">
        <v>0</v>
      </c>
      <c r="T7109" s="180">
        <v>0</v>
      </c>
    </row>
    <row r="7110" spans="2:20" x14ac:dyDescent="0.3">
      <c r="B7110" s="19">
        <v>7107</v>
      </c>
      <c r="C7110" s="179">
        <v>0</v>
      </c>
      <c r="D7110" s="179">
        <v>0</v>
      </c>
      <c r="E7110" s="179">
        <v>34530.301000588406</v>
      </c>
      <c r="F7110" s="179">
        <v>0</v>
      </c>
      <c r="G7110" s="179">
        <v>0</v>
      </c>
      <c r="H7110" s="179">
        <v>128932.78645025453</v>
      </c>
      <c r="I7110" s="179">
        <v>0</v>
      </c>
      <c r="J7110" s="179">
        <v>0</v>
      </c>
      <c r="K7110" s="179">
        <v>0</v>
      </c>
      <c r="L7110" s="179">
        <v>0</v>
      </c>
      <c r="M7110" s="179">
        <v>158339.22742973993</v>
      </c>
      <c r="N7110" s="179">
        <v>0</v>
      </c>
      <c r="O7110" s="179">
        <v>0</v>
      </c>
      <c r="P7110" s="179">
        <v>0</v>
      </c>
      <c r="Q7110" s="179">
        <v>0</v>
      </c>
      <c r="R7110" s="180">
        <v>0</v>
      </c>
      <c r="S7110" s="180">
        <v>0</v>
      </c>
      <c r="T7110" s="180">
        <v>0</v>
      </c>
    </row>
    <row r="7111" spans="2:20" x14ac:dyDescent="0.3">
      <c r="B7111" s="19">
        <v>7108</v>
      </c>
      <c r="C7111" s="179">
        <v>0</v>
      </c>
      <c r="D7111" s="179">
        <v>0</v>
      </c>
      <c r="E7111" s="179">
        <v>406964.45556527068</v>
      </c>
      <c r="F7111" s="179">
        <v>0</v>
      </c>
      <c r="G7111" s="179">
        <v>0</v>
      </c>
      <c r="H7111" s="179">
        <v>8856.434691214592</v>
      </c>
      <c r="I7111" s="179">
        <v>0</v>
      </c>
      <c r="J7111" s="179">
        <v>0</v>
      </c>
      <c r="K7111" s="179">
        <v>0</v>
      </c>
      <c r="L7111" s="179">
        <v>0</v>
      </c>
      <c r="M7111" s="179">
        <v>475298.65320223116</v>
      </c>
      <c r="N7111" s="179">
        <v>0</v>
      </c>
      <c r="O7111" s="179">
        <v>0</v>
      </c>
      <c r="P7111" s="179">
        <v>0</v>
      </c>
      <c r="Q7111" s="179">
        <v>0</v>
      </c>
      <c r="R7111" s="180">
        <v>0</v>
      </c>
      <c r="S7111" s="180">
        <v>0</v>
      </c>
      <c r="T7111" s="180">
        <v>0</v>
      </c>
    </row>
    <row r="7112" spans="2:20" x14ac:dyDescent="0.3">
      <c r="B7112" s="19">
        <v>7109</v>
      </c>
      <c r="C7112" s="179">
        <v>0</v>
      </c>
      <c r="D7112" s="179">
        <v>0</v>
      </c>
      <c r="E7112" s="179">
        <v>116491.00447927559</v>
      </c>
      <c r="F7112" s="179">
        <v>0</v>
      </c>
      <c r="G7112" s="179">
        <v>0</v>
      </c>
      <c r="H7112" s="179">
        <v>42667.265426564874</v>
      </c>
      <c r="I7112" s="179">
        <v>0</v>
      </c>
      <c r="J7112" s="179">
        <v>0</v>
      </c>
      <c r="K7112" s="179">
        <v>0</v>
      </c>
      <c r="L7112" s="179">
        <v>0</v>
      </c>
      <c r="M7112" s="179">
        <v>277513.62841631821</v>
      </c>
      <c r="N7112" s="179">
        <v>0</v>
      </c>
      <c r="O7112" s="179">
        <v>0</v>
      </c>
      <c r="P7112" s="179">
        <v>0</v>
      </c>
      <c r="Q7112" s="179">
        <v>0</v>
      </c>
      <c r="R7112" s="180">
        <v>0</v>
      </c>
      <c r="S7112" s="180">
        <v>0</v>
      </c>
      <c r="T7112" s="180">
        <v>0</v>
      </c>
    </row>
    <row r="7113" spans="2:20" x14ac:dyDescent="0.3">
      <c r="B7113" s="19">
        <v>7110</v>
      </c>
      <c r="C7113" s="179">
        <v>0</v>
      </c>
      <c r="D7113" s="179">
        <v>0</v>
      </c>
      <c r="E7113" s="179">
        <v>49208.61707285286</v>
      </c>
      <c r="F7113" s="179">
        <v>0</v>
      </c>
      <c r="G7113" s="179">
        <v>0</v>
      </c>
      <c r="H7113" s="179">
        <v>16693.042462966652</v>
      </c>
      <c r="I7113" s="179">
        <v>0</v>
      </c>
      <c r="J7113" s="179">
        <v>0</v>
      </c>
      <c r="K7113" s="179">
        <v>0</v>
      </c>
      <c r="L7113" s="179">
        <v>0</v>
      </c>
      <c r="M7113" s="179">
        <v>74484.18033223688</v>
      </c>
      <c r="N7113" s="179">
        <v>0</v>
      </c>
      <c r="O7113" s="179">
        <v>0</v>
      </c>
      <c r="P7113" s="179">
        <v>0</v>
      </c>
      <c r="Q7113" s="179">
        <v>0</v>
      </c>
      <c r="R7113" s="180">
        <v>0</v>
      </c>
      <c r="S7113" s="180">
        <v>0</v>
      </c>
      <c r="T7113" s="180">
        <v>0</v>
      </c>
    </row>
    <row r="7114" spans="2:20" x14ac:dyDescent="0.3">
      <c r="B7114" s="19">
        <v>7111</v>
      </c>
      <c r="C7114" s="179">
        <v>0</v>
      </c>
      <c r="D7114" s="179">
        <v>0</v>
      </c>
      <c r="E7114" s="179">
        <v>83888.796043235081</v>
      </c>
      <c r="F7114" s="179">
        <v>0</v>
      </c>
      <c r="G7114" s="179">
        <v>0</v>
      </c>
      <c r="H7114" s="179">
        <v>16732.214634265034</v>
      </c>
      <c r="I7114" s="179">
        <v>0</v>
      </c>
      <c r="J7114" s="179">
        <v>0</v>
      </c>
      <c r="K7114" s="179">
        <v>0</v>
      </c>
      <c r="L7114" s="179">
        <v>0</v>
      </c>
      <c r="M7114" s="179">
        <v>29331.927863756293</v>
      </c>
      <c r="N7114" s="179">
        <v>0</v>
      </c>
      <c r="O7114" s="179">
        <v>0</v>
      </c>
      <c r="P7114" s="179">
        <v>0</v>
      </c>
      <c r="Q7114" s="179">
        <v>0</v>
      </c>
      <c r="R7114" s="180">
        <v>0</v>
      </c>
      <c r="S7114" s="180">
        <v>0</v>
      </c>
      <c r="T7114" s="180">
        <v>0</v>
      </c>
    </row>
    <row r="7115" spans="2:20" x14ac:dyDescent="0.3">
      <c r="B7115" s="19">
        <v>7112</v>
      </c>
      <c r="C7115" s="179">
        <v>0</v>
      </c>
      <c r="D7115" s="179">
        <v>0</v>
      </c>
      <c r="E7115" s="179">
        <v>2321085.5608224841</v>
      </c>
      <c r="F7115" s="179">
        <v>0</v>
      </c>
      <c r="G7115" s="179">
        <v>0</v>
      </c>
      <c r="H7115" s="179">
        <v>30843.378754509798</v>
      </c>
      <c r="I7115" s="179">
        <v>0</v>
      </c>
      <c r="J7115" s="179">
        <v>0</v>
      </c>
      <c r="K7115" s="179">
        <v>0</v>
      </c>
      <c r="L7115" s="179">
        <v>0</v>
      </c>
      <c r="M7115" s="179">
        <v>320323.37998346327</v>
      </c>
      <c r="N7115" s="179">
        <v>0</v>
      </c>
      <c r="O7115" s="179">
        <v>0</v>
      </c>
      <c r="P7115" s="179">
        <v>0</v>
      </c>
      <c r="Q7115" s="179">
        <v>0</v>
      </c>
      <c r="R7115" s="180">
        <v>0</v>
      </c>
      <c r="S7115" s="180">
        <v>0</v>
      </c>
      <c r="T7115" s="180">
        <v>0</v>
      </c>
    </row>
    <row r="7116" spans="2:20" x14ac:dyDescent="0.3">
      <c r="B7116" s="19">
        <v>7113</v>
      </c>
      <c r="C7116" s="179">
        <v>0</v>
      </c>
      <c r="D7116" s="179">
        <v>0</v>
      </c>
      <c r="E7116" s="179">
        <v>412764.84205694997</v>
      </c>
      <c r="F7116" s="179">
        <v>0</v>
      </c>
      <c r="G7116" s="179">
        <v>0</v>
      </c>
      <c r="H7116" s="179">
        <v>208563.20413637592</v>
      </c>
      <c r="I7116" s="179">
        <v>0</v>
      </c>
      <c r="J7116" s="179">
        <v>0</v>
      </c>
      <c r="K7116" s="179">
        <v>0</v>
      </c>
      <c r="L7116" s="179">
        <v>0</v>
      </c>
      <c r="M7116" s="179">
        <v>94852.849033605948</v>
      </c>
      <c r="N7116" s="179">
        <v>0</v>
      </c>
      <c r="O7116" s="179">
        <v>0</v>
      </c>
      <c r="P7116" s="179">
        <v>0</v>
      </c>
      <c r="Q7116" s="179">
        <v>0</v>
      </c>
      <c r="R7116" s="180">
        <v>0</v>
      </c>
      <c r="S7116" s="180">
        <v>0</v>
      </c>
      <c r="T7116" s="180">
        <v>0</v>
      </c>
    </row>
    <row r="7117" spans="2:20" x14ac:dyDescent="0.3">
      <c r="B7117" s="19">
        <v>7114</v>
      </c>
      <c r="C7117" s="179">
        <v>0</v>
      </c>
      <c r="D7117" s="179">
        <v>0</v>
      </c>
      <c r="E7117" s="179">
        <v>37535.349059191336</v>
      </c>
      <c r="F7117" s="179">
        <v>0</v>
      </c>
      <c r="G7117" s="179">
        <v>0</v>
      </c>
      <c r="H7117" s="179">
        <v>176813.20450828882</v>
      </c>
      <c r="I7117" s="179">
        <v>0</v>
      </c>
      <c r="J7117" s="179">
        <v>0</v>
      </c>
      <c r="K7117" s="179">
        <v>0</v>
      </c>
      <c r="L7117" s="179">
        <v>0</v>
      </c>
      <c r="M7117" s="179">
        <v>74839.225478088003</v>
      </c>
      <c r="N7117" s="179">
        <v>0</v>
      </c>
      <c r="O7117" s="179">
        <v>0</v>
      </c>
      <c r="P7117" s="179">
        <v>0</v>
      </c>
      <c r="Q7117" s="179">
        <v>0</v>
      </c>
      <c r="R7117" s="180">
        <v>0</v>
      </c>
      <c r="S7117" s="180">
        <v>0</v>
      </c>
      <c r="T7117" s="180">
        <v>0</v>
      </c>
    </row>
    <row r="7118" spans="2:20" x14ac:dyDescent="0.3">
      <c r="B7118" s="19">
        <v>7115</v>
      </c>
      <c r="C7118" s="179">
        <v>0</v>
      </c>
      <c r="D7118" s="179">
        <v>0</v>
      </c>
      <c r="E7118" s="179">
        <v>220561.2682384892</v>
      </c>
      <c r="F7118" s="179">
        <v>0</v>
      </c>
      <c r="G7118" s="179">
        <v>0</v>
      </c>
      <c r="H7118" s="179">
        <v>152826.46424837317</v>
      </c>
      <c r="I7118" s="179">
        <v>0</v>
      </c>
      <c r="J7118" s="179">
        <v>0</v>
      </c>
      <c r="K7118" s="179">
        <v>0</v>
      </c>
      <c r="L7118" s="179">
        <v>0</v>
      </c>
      <c r="M7118" s="179">
        <v>213111.27038197962</v>
      </c>
      <c r="N7118" s="179">
        <v>0</v>
      </c>
      <c r="O7118" s="179">
        <v>0</v>
      </c>
      <c r="P7118" s="179">
        <v>0</v>
      </c>
      <c r="Q7118" s="179">
        <v>0</v>
      </c>
      <c r="R7118" s="180">
        <v>0</v>
      </c>
      <c r="S7118" s="180">
        <v>0</v>
      </c>
      <c r="T7118" s="180">
        <v>0</v>
      </c>
    </row>
    <row r="7119" spans="2:20" x14ac:dyDescent="0.3">
      <c r="B7119" s="19">
        <v>7116</v>
      </c>
      <c r="C7119" s="179">
        <v>0</v>
      </c>
      <c r="D7119" s="179">
        <v>0</v>
      </c>
      <c r="E7119" s="179">
        <v>246995.79834216915</v>
      </c>
      <c r="F7119" s="179">
        <v>0</v>
      </c>
      <c r="G7119" s="179">
        <v>0</v>
      </c>
      <c r="H7119" s="179">
        <v>153216.01099733321</v>
      </c>
      <c r="I7119" s="179">
        <v>0</v>
      </c>
      <c r="J7119" s="179">
        <v>0</v>
      </c>
      <c r="K7119" s="179">
        <v>0</v>
      </c>
      <c r="L7119" s="179">
        <v>0</v>
      </c>
      <c r="M7119" s="179">
        <v>26815.347605571264</v>
      </c>
      <c r="N7119" s="179">
        <v>0</v>
      </c>
      <c r="O7119" s="179">
        <v>0</v>
      </c>
      <c r="P7119" s="179">
        <v>0</v>
      </c>
      <c r="Q7119" s="179">
        <v>0</v>
      </c>
      <c r="R7119" s="180">
        <v>0</v>
      </c>
      <c r="S7119" s="180">
        <v>0</v>
      </c>
      <c r="T7119" s="180">
        <v>0</v>
      </c>
    </row>
    <row r="7120" spans="2:20" x14ac:dyDescent="0.3">
      <c r="B7120" s="19">
        <v>7117</v>
      </c>
      <c r="C7120" s="179">
        <v>0</v>
      </c>
      <c r="D7120" s="179">
        <v>0</v>
      </c>
      <c r="E7120" s="179">
        <v>100950.51743514158</v>
      </c>
      <c r="F7120" s="179">
        <v>1</v>
      </c>
      <c r="G7120" s="179">
        <v>269239.17029923323</v>
      </c>
      <c r="H7120" s="179">
        <v>273090.79785761709</v>
      </c>
      <c r="I7120" s="179">
        <v>0</v>
      </c>
      <c r="J7120" s="179">
        <v>0</v>
      </c>
      <c r="K7120" s="179">
        <v>0</v>
      </c>
      <c r="L7120" s="179">
        <v>0</v>
      </c>
      <c r="M7120" s="179">
        <v>33289.748952432725</v>
      </c>
      <c r="N7120" s="179">
        <v>0</v>
      </c>
      <c r="O7120" s="179">
        <v>0</v>
      </c>
      <c r="P7120" s="179">
        <v>0</v>
      </c>
      <c r="Q7120" s="179">
        <v>0</v>
      </c>
      <c r="R7120" s="180">
        <v>0</v>
      </c>
      <c r="S7120" s="180">
        <v>0</v>
      </c>
      <c r="T7120" s="180">
        <v>0</v>
      </c>
    </row>
    <row r="7121" spans="2:20" x14ac:dyDescent="0.3">
      <c r="B7121" s="19">
        <v>7118</v>
      </c>
      <c r="C7121" s="179">
        <v>0</v>
      </c>
      <c r="D7121" s="179">
        <v>0</v>
      </c>
      <c r="E7121" s="179">
        <v>16388.401684855868</v>
      </c>
      <c r="F7121" s="179">
        <v>0</v>
      </c>
      <c r="G7121" s="179">
        <v>0</v>
      </c>
      <c r="H7121" s="179">
        <v>207651.15083394866</v>
      </c>
      <c r="I7121" s="179">
        <v>0</v>
      </c>
      <c r="J7121" s="179">
        <v>0</v>
      </c>
      <c r="K7121" s="179">
        <v>0</v>
      </c>
      <c r="L7121" s="179">
        <v>0</v>
      </c>
      <c r="M7121" s="179">
        <v>190513.81746939302</v>
      </c>
      <c r="N7121" s="179">
        <v>0</v>
      </c>
      <c r="O7121" s="179">
        <v>0</v>
      </c>
      <c r="P7121" s="179">
        <v>0</v>
      </c>
      <c r="Q7121" s="179">
        <v>0</v>
      </c>
      <c r="R7121" s="180">
        <v>0</v>
      </c>
      <c r="S7121" s="180">
        <v>0</v>
      </c>
      <c r="T7121" s="180">
        <v>0</v>
      </c>
    </row>
    <row r="7122" spans="2:20" x14ac:dyDescent="0.3">
      <c r="B7122" s="19">
        <v>7119</v>
      </c>
      <c r="C7122" s="179">
        <v>0</v>
      </c>
      <c r="D7122" s="179">
        <v>0</v>
      </c>
      <c r="E7122" s="179">
        <v>62735.816863894106</v>
      </c>
      <c r="F7122" s="179">
        <v>0</v>
      </c>
      <c r="G7122" s="179">
        <v>0</v>
      </c>
      <c r="H7122" s="179">
        <v>265327.19364551618</v>
      </c>
      <c r="I7122" s="179">
        <v>0</v>
      </c>
      <c r="J7122" s="179">
        <v>0</v>
      </c>
      <c r="K7122" s="179">
        <v>0</v>
      </c>
      <c r="L7122" s="179">
        <v>0</v>
      </c>
      <c r="M7122" s="179">
        <v>106395.71287997434</v>
      </c>
      <c r="N7122" s="179">
        <v>0</v>
      </c>
      <c r="O7122" s="179">
        <v>0</v>
      </c>
      <c r="P7122" s="179">
        <v>0</v>
      </c>
      <c r="Q7122" s="179">
        <v>0</v>
      </c>
      <c r="R7122" s="180">
        <v>0</v>
      </c>
      <c r="S7122" s="180">
        <v>0</v>
      </c>
      <c r="T7122" s="180">
        <v>0</v>
      </c>
    </row>
    <row r="7123" spans="2:20" x14ac:dyDescent="0.3">
      <c r="B7123" s="19">
        <v>7120</v>
      </c>
      <c r="C7123" s="179">
        <v>0</v>
      </c>
      <c r="D7123" s="179">
        <v>0</v>
      </c>
      <c r="E7123" s="179">
        <v>211528.0551118959</v>
      </c>
      <c r="F7123" s="179">
        <v>0</v>
      </c>
      <c r="G7123" s="179">
        <v>0</v>
      </c>
      <c r="H7123" s="179">
        <v>50754.387542651762</v>
      </c>
      <c r="I7123" s="179">
        <v>0</v>
      </c>
      <c r="J7123" s="179">
        <v>0</v>
      </c>
      <c r="K7123" s="179">
        <v>0</v>
      </c>
      <c r="L7123" s="179">
        <v>0</v>
      </c>
      <c r="M7123" s="179">
        <v>12407.180752874874</v>
      </c>
      <c r="N7123" s="179">
        <v>0</v>
      </c>
      <c r="O7123" s="179">
        <v>0</v>
      </c>
      <c r="P7123" s="179">
        <v>0</v>
      </c>
      <c r="Q7123" s="179">
        <v>0</v>
      </c>
      <c r="R7123" s="180">
        <v>0</v>
      </c>
      <c r="S7123" s="180">
        <v>0</v>
      </c>
      <c r="T7123" s="180">
        <v>0</v>
      </c>
    </row>
    <row r="7124" spans="2:20" x14ac:dyDescent="0.3">
      <c r="B7124" s="19">
        <v>7121</v>
      </c>
      <c r="C7124" s="179">
        <v>0</v>
      </c>
      <c r="D7124" s="179">
        <v>0</v>
      </c>
      <c r="E7124" s="179">
        <v>93393.323106566517</v>
      </c>
      <c r="F7124" s="179">
        <v>0</v>
      </c>
      <c r="G7124" s="179">
        <v>0</v>
      </c>
      <c r="H7124" s="179">
        <v>10955.487148088603</v>
      </c>
      <c r="I7124" s="179">
        <v>0</v>
      </c>
      <c r="J7124" s="179">
        <v>0</v>
      </c>
      <c r="K7124" s="179">
        <v>0</v>
      </c>
      <c r="L7124" s="179">
        <v>0</v>
      </c>
      <c r="M7124" s="179">
        <v>37928.345506311176</v>
      </c>
      <c r="N7124" s="179">
        <v>0</v>
      </c>
      <c r="O7124" s="179">
        <v>0</v>
      </c>
      <c r="P7124" s="179">
        <v>0</v>
      </c>
      <c r="Q7124" s="179">
        <v>0</v>
      </c>
      <c r="R7124" s="180">
        <v>0</v>
      </c>
      <c r="S7124" s="180">
        <v>0</v>
      </c>
      <c r="T7124" s="180">
        <v>0</v>
      </c>
    </row>
    <row r="7125" spans="2:20" x14ac:dyDescent="0.3">
      <c r="B7125" s="19">
        <v>7122</v>
      </c>
      <c r="C7125" s="179">
        <v>1</v>
      </c>
      <c r="D7125" s="179">
        <v>402702.84815169929</v>
      </c>
      <c r="E7125" s="179">
        <v>128232.73298422429</v>
      </c>
      <c r="F7125" s="179">
        <v>0</v>
      </c>
      <c r="G7125" s="179">
        <v>0</v>
      </c>
      <c r="H7125" s="179">
        <v>41899.445241745358</v>
      </c>
      <c r="I7125" s="179">
        <v>0</v>
      </c>
      <c r="J7125" s="179">
        <v>0</v>
      </c>
      <c r="K7125" s="179">
        <v>0</v>
      </c>
      <c r="L7125" s="179">
        <v>0</v>
      </c>
      <c r="M7125" s="179">
        <v>28511.887136928341</v>
      </c>
      <c r="N7125" s="179">
        <v>0</v>
      </c>
      <c r="O7125" s="179">
        <v>0</v>
      </c>
      <c r="P7125" s="179">
        <v>0</v>
      </c>
      <c r="Q7125" s="179">
        <v>0</v>
      </c>
      <c r="R7125" s="180">
        <v>0</v>
      </c>
      <c r="S7125" s="180">
        <v>0</v>
      </c>
      <c r="T7125" s="180">
        <v>402702.84815169929</v>
      </c>
    </row>
    <row r="7126" spans="2:20" x14ac:dyDescent="0.3">
      <c r="B7126" s="19">
        <v>7123</v>
      </c>
      <c r="C7126" s="179">
        <v>0</v>
      </c>
      <c r="D7126" s="179">
        <v>0</v>
      </c>
      <c r="E7126" s="179">
        <v>33012.048023274503</v>
      </c>
      <c r="F7126" s="179">
        <v>0</v>
      </c>
      <c r="G7126" s="179">
        <v>0</v>
      </c>
      <c r="H7126" s="179">
        <v>800989.87020741135</v>
      </c>
      <c r="I7126" s="179">
        <v>0</v>
      </c>
      <c r="J7126" s="179">
        <v>0</v>
      </c>
      <c r="K7126" s="179">
        <v>0</v>
      </c>
      <c r="L7126" s="179">
        <v>0</v>
      </c>
      <c r="M7126" s="179">
        <v>98035.99140681939</v>
      </c>
      <c r="N7126" s="179">
        <v>0</v>
      </c>
      <c r="O7126" s="179">
        <v>0</v>
      </c>
      <c r="P7126" s="179">
        <v>0</v>
      </c>
      <c r="Q7126" s="179">
        <v>0</v>
      </c>
      <c r="R7126" s="180">
        <v>0</v>
      </c>
      <c r="S7126" s="180">
        <v>0</v>
      </c>
      <c r="T7126" s="180">
        <v>0</v>
      </c>
    </row>
    <row r="7127" spans="2:20" x14ac:dyDescent="0.3">
      <c r="B7127" s="19">
        <v>7124</v>
      </c>
      <c r="C7127" s="179">
        <v>1</v>
      </c>
      <c r="D7127" s="179">
        <v>91869.508948781251</v>
      </c>
      <c r="E7127" s="179">
        <v>22078.878276782107</v>
      </c>
      <c r="F7127" s="179">
        <v>0</v>
      </c>
      <c r="G7127" s="179">
        <v>0</v>
      </c>
      <c r="H7127" s="179">
        <v>33538.28604102067</v>
      </c>
      <c r="I7127" s="179">
        <v>0</v>
      </c>
      <c r="J7127" s="179">
        <v>0</v>
      </c>
      <c r="K7127" s="179">
        <v>0</v>
      </c>
      <c r="L7127" s="179">
        <v>0</v>
      </c>
      <c r="M7127" s="179">
        <v>159227.55745895</v>
      </c>
      <c r="N7127" s="179">
        <v>0</v>
      </c>
      <c r="O7127" s="179">
        <v>0</v>
      </c>
      <c r="P7127" s="179">
        <v>0</v>
      </c>
      <c r="Q7127" s="179">
        <v>0</v>
      </c>
      <c r="R7127" s="180">
        <v>0</v>
      </c>
      <c r="S7127" s="180">
        <v>0</v>
      </c>
      <c r="T7127" s="180">
        <v>91869.508948781251</v>
      </c>
    </row>
    <row r="7128" spans="2:20" x14ac:dyDescent="0.3">
      <c r="B7128" s="19">
        <v>7125</v>
      </c>
      <c r="C7128" s="179">
        <v>0</v>
      </c>
      <c r="D7128" s="179">
        <v>0</v>
      </c>
      <c r="E7128" s="179">
        <v>124210.22646028544</v>
      </c>
      <c r="F7128" s="179">
        <v>0</v>
      </c>
      <c r="G7128" s="179">
        <v>0</v>
      </c>
      <c r="H7128" s="179">
        <v>55853.841239727386</v>
      </c>
      <c r="I7128" s="179">
        <v>0</v>
      </c>
      <c r="J7128" s="179">
        <v>0</v>
      </c>
      <c r="K7128" s="179">
        <v>0</v>
      </c>
      <c r="L7128" s="179">
        <v>0</v>
      </c>
      <c r="M7128" s="179">
        <v>254130.51986290168</v>
      </c>
      <c r="N7128" s="179">
        <v>0</v>
      </c>
      <c r="O7128" s="179">
        <v>0</v>
      </c>
      <c r="P7128" s="179">
        <v>0</v>
      </c>
      <c r="Q7128" s="179">
        <v>0</v>
      </c>
      <c r="R7128" s="180">
        <v>0</v>
      </c>
      <c r="S7128" s="180">
        <v>0</v>
      </c>
      <c r="T7128" s="180">
        <v>0</v>
      </c>
    </row>
    <row r="7129" spans="2:20" x14ac:dyDescent="0.3">
      <c r="B7129" s="19">
        <v>7126</v>
      </c>
      <c r="C7129" s="179">
        <v>0</v>
      </c>
      <c r="D7129" s="179">
        <v>0</v>
      </c>
      <c r="E7129" s="179">
        <v>8929.0205333141566</v>
      </c>
      <c r="F7129" s="179">
        <v>0</v>
      </c>
      <c r="G7129" s="179">
        <v>0</v>
      </c>
      <c r="H7129" s="179">
        <v>116035.07755691267</v>
      </c>
      <c r="I7129" s="179">
        <v>0</v>
      </c>
      <c r="J7129" s="179">
        <v>0</v>
      </c>
      <c r="K7129" s="179">
        <v>0</v>
      </c>
      <c r="L7129" s="179">
        <v>0</v>
      </c>
      <c r="M7129" s="179">
        <v>156717.25542281073</v>
      </c>
      <c r="N7129" s="179">
        <v>0</v>
      </c>
      <c r="O7129" s="179">
        <v>0</v>
      </c>
      <c r="P7129" s="179">
        <v>0</v>
      </c>
      <c r="Q7129" s="179">
        <v>0</v>
      </c>
      <c r="R7129" s="180">
        <v>0</v>
      </c>
      <c r="S7129" s="180">
        <v>0</v>
      </c>
      <c r="T7129" s="180">
        <v>0</v>
      </c>
    </row>
    <row r="7130" spans="2:20" x14ac:dyDescent="0.3">
      <c r="B7130" s="19">
        <v>7127</v>
      </c>
      <c r="C7130" s="179">
        <v>0</v>
      </c>
      <c r="D7130" s="179">
        <v>0</v>
      </c>
      <c r="E7130" s="179">
        <v>281125.66570378718</v>
      </c>
      <c r="F7130" s="179">
        <v>0</v>
      </c>
      <c r="G7130" s="179">
        <v>0</v>
      </c>
      <c r="H7130" s="179">
        <v>10134.036821725327</v>
      </c>
      <c r="I7130" s="179">
        <v>0</v>
      </c>
      <c r="J7130" s="179">
        <v>0</v>
      </c>
      <c r="K7130" s="179">
        <v>0</v>
      </c>
      <c r="L7130" s="179">
        <v>0</v>
      </c>
      <c r="M7130" s="179">
        <v>127700.84200318914</v>
      </c>
      <c r="N7130" s="179">
        <v>0</v>
      </c>
      <c r="O7130" s="179">
        <v>0</v>
      </c>
      <c r="P7130" s="179">
        <v>0</v>
      </c>
      <c r="Q7130" s="179">
        <v>0</v>
      </c>
      <c r="R7130" s="180">
        <v>0</v>
      </c>
      <c r="S7130" s="180">
        <v>0</v>
      </c>
      <c r="T7130" s="180">
        <v>0</v>
      </c>
    </row>
    <row r="7131" spans="2:20" x14ac:dyDescent="0.3">
      <c r="B7131" s="19">
        <v>7128</v>
      </c>
      <c r="C7131" s="179">
        <v>0</v>
      </c>
      <c r="D7131" s="179">
        <v>0</v>
      </c>
      <c r="E7131" s="179">
        <v>571843.02938459627</v>
      </c>
      <c r="F7131" s="179">
        <v>0</v>
      </c>
      <c r="G7131" s="179">
        <v>0</v>
      </c>
      <c r="H7131" s="179">
        <v>20741.967561687979</v>
      </c>
      <c r="I7131" s="179">
        <v>0</v>
      </c>
      <c r="J7131" s="179">
        <v>0</v>
      </c>
      <c r="K7131" s="179">
        <v>0</v>
      </c>
      <c r="L7131" s="179">
        <v>0</v>
      </c>
      <c r="M7131" s="179">
        <v>851248.82275511033</v>
      </c>
      <c r="N7131" s="179">
        <v>0</v>
      </c>
      <c r="O7131" s="179">
        <v>0</v>
      </c>
      <c r="P7131" s="179">
        <v>0</v>
      </c>
      <c r="Q7131" s="179">
        <v>0</v>
      </c>
      <c r="R7131" s="180">
        <v>0</v>
      </c>
      <c r="S7131" s="180">
        <v>0</v>
      </c>
      <c r="T7131" s="180">
        <v>0</v>
      </c>
    </row>
    <row r="7132" spans="2:20" x14ac:dyDescent="0.3">
      <c r="B7132" s="19">
        <v>7129</v>
      </c>
      <c r="C7132" s="179">
        <v>0</v>
      </c>
      <c r="D7132" s="179">
        <v>0</v>
      </c>
      <c r="E7132" s="179">
        <v>321510.81904554187</v>
      </c>
      <c r="F7132" s="179">
        <v>0</v>
      </c>
      <c r="G7132" s="179">
        <v>0</v>
      </c>
      <c r="H7132" s="179">
        <v>162215.95984944145</v>
      </c>
      <c r="I7132" s="179">
        <v>0</v>
      </c>
      <c r="J7132" s="179">
        <v>0</v>
      </c>
      <c r="K7132" s="179">
        <v>0</v>
      </c>
      <c r="L7132" s="179">
        <v>0</v>
      </c>
      <c r="M7132" s="179">
        <v>451810.86649961385</v>
      </c>
      <c r="N7132" s="179">
        <v>0</v>
      </c>
      <c r="O7132" s="179">
        <v>0</v>
      </c>
      <c r="P7132" s="179">
        <v>0</v>
      </c>
      <c r="Q7132" s="179">
        <v>0</v>
      </c>
      <c r="R7132" s="180">
        <v>0</v>
      </c>
      <c r="S7132" s="180">
        <v>0</v>
      </c>
      <c r="T7132" s="180">
        <v>0</v>
      </c>
    </row>
    <row r="7133" spans="2:20" x14ac:dyDescent="0.3">
      <c r="B7133" s="19">
        <v>7130</v>
      </c>
      <c r="C7133" s="179">
        <v>0</v>
      </c>
      <c r="D7133" s="179">
        <v>0</v>
      </c>
      <c r="E7133" s="179">
        <v>13500.122595676889</v>
      </c>
      <c r="F7133" s="179">
        <v>0</v>
      </c>
      <c r="G7133" s="179">
        <v>0</v>
      </c>
      <c r="H7133" s="179">
        <v>61028.982524607483</v>
      </c>
      <c r="I7133" s="179">
        <v>0</v>
      </c>
      <c r="J7133" s="179">
        <v>0</v>
      </c>
      <c r="K7133" s="179">
        <v>0</v>
      </c>
      <c r="L7133" s="179">
        <v>0</v>
      </c>
      <c r="M7133" s="179">
        <v>32592.120548592906</v>
      </c>
      <c r="N7133" s="179">
        <v>0</v>
      </c>
      <c r="O7133" s="179">
        <v>0</v>
      </c>
      <c r="P7133" s="179">
        <v>0</v>
      </c>
      <c r="Q7133" s="179">
        <v>0</v>
      </c>
      <c r="R7133" s="180">
        <v>0</v>
      </c>
      <c r="S7133" s="180">
        <v>0</v>
      </c>
      <c r="T7133" s="180">
        <v>0</v>
      </c>
    </row>
    <row r="7134" spans="2:20" x14ac:dyDescent="0.3">
      <c r="B7134" s="19">
        <v>7131</v>
      </c>
      <c r="C7134" s="179">
        <v>0</v>
      </c>
      <c r="D7134" s="179">
        <v>0</v>
      </c>
      <c r="E7134" s="179">
        <v>26905.06930990834</v>
      </c>
      <c r="F7134" s="179">
        <v>0</v>
      </c>
      <c r="G7134" s="179">
        <v>0</v>
      </c>
      <c r="H7134" s="179">
        <v>287231.92425792321</v>
      </c>
      <c r="I7134" s="179">
        <v>0</v>
      </c>
      <c r="J7134" s="179">
        <v>0</v>
      </c>
      <c r="K7134" s="179">
        <v>0</v>
      </c>
      <c r="L7134" s="179">
        <v>0</v>
      </c>
      <c r="M7134" s="179">
        <v>405503.10842973285</v>
      </c>
      <c r="N7134" s="179">
        <v>0</v>
      </c>
      <c r="O7134" s="179">
        <v>0</v>
      </c>
      <c r="P7134" s="179">
        <v>0</v>
      </c>
      <c r="Q7134" s="179">
        <v>0</v>
      </c>
      <c r="R7134" s="180">
        <v>0</v>
      </c>
      <c r="S7134" s="180">
        <v>0</v>
      </c>
      <c r="T7134" s="180">
        <v>0</v>
      </c>
    </row>
    <row r="7135" spans="2:20" x14ac:dyDescent="0.3">
      <c r="B7135" s="19">
        <v>7132</v>
      </c>
      <c r="C7135" s="179">
        <v>0</v>
      </c>
      <c r="D7135" s="179">
        <v>0</v>
      </c>
      <c r="E7135" s="179">
        <v>47340.66175416539</v>
      </c>
      <c r="F7135" s="179">
        <v>0</v>
      </c>
      <c r="G7135" s="179">
        <v>0</v>
      </c>
      <c r="H7135" s="179">
        <v>1112278.5960147302</v>
      </c>
      <c r="I7135" s="179">
        <v>0</v>
      </c>
      <c r="J7135" s="179">
        <v>0</v>
      </c>
      <c r="K7135" s="179">
        <v>0</v>
      </c>
      <c r="L7135" s="179">
        <v>0</v>
      </c>
      <c r="M7135" s="179">
        <v>81994.78729249975</v>
      </c>
      <c r="N7135" s="179">
        <v>0</v>
      </c>
      <c r="O7135" s="179">
        <v>0</v>
      </c>
      <c r="P7135" s="179">
        <v>0</v>
      </c>
      <c r="Q7135" s="179">
        <v>0</v>
      </c>
      <c r="R7135" s="180">
        <v>0</v>
      </c>
      <c r="S7135" s="180">
        <v>0</v>
      </c>
      <c r="T7135" s="180">
        <v>0</v>
      </c>
    </row>
    <row r="7136" spans="2:20" x14ac:dyDescent="0.3">
      <c r="B7136" s="19">
        <v>7133</v>
      </c>
      <c r="C7136" s="179">
        <v>0</v>
      </c>
      <c r="D7136" s="179">
        <v>0</v>
      </c>
      <c r="E7136" s="179">
        <v>155107.73792385333</v>
      </c>
      <c r="F7136" s="179">
        <v>0</v>
      </c>
      <c r="G7136" s="179">
        <v>0</v>
      </c>
      <c r="H7136" s="179">
        <v>807072.31085549621</v>
      </c>
      <c r="I7136" s="179">
        <v>0</v>
      </c>
      <c r="J7136" s="179">
        <v>0</v>
      </c>
      <c r="K7136" s="179">
        <v>0</v>
      </c>
      <c r="L7136" s="179">
        <v>0</v>
      </c>
      <c r="M7136" s="179">
        <v>73914.327993118306</v>
      </c>
      <c r="N7136" s="179">
        <v>0</v>
      </c>
      <c r="O7136" s="179">
        <v>0</v>
      </c>
      <c r="P7136" s="179">
        <v>0</v>
      </c>
      <c r="Q7136" s="179">
        <v>0</v>
      </c>
      <c r="R7136" s="180">
        <v>0</v>
      </c>
      <c r="S7136" s="180">
        <v>0</v>
      </c>
      <c r="T7136" s="180">
        <v>0</v>
      </c>
    </row>
    <row r="7137" spans="2:20" x14ac:dyDescent="0.3">
      <c r="B7137" s="19">
        <v>7134</v>
      </c>
      <c r="C7137" s="179">
        <v>0</v>
      </c>
      <c r="D7137" s="179">
        <v>0</v>
      </c>
      <c r="E7137" s="179">
        <v>293495.73913132556</v>
      </c>
      <c r="F7137" s="179">
        <v>0</v>
      </c>
      <c r="G7137" s="179">
        <v>0</v>
      </c>
      <c r="H7137" s="179">
        <v>21665.811398134098</v>
      </c>
      <c r="I7137" s="179">
        <v>0</v>
      </c>
      <c r="J7137" s="179">
        <v>0</v>
      </c>
      <c r="K7137" s="179">
        <v>0</v>
      </c>
      <c r="L7137" s="179">
        <v>0</v>
      </c>
      <c r="M7137" s="179">
        <v>431461.89007792133</v>
      </c>
      <c r="N7137" s="179">
        <v>0</v>
      </c>
      <c r="O7137" s="179">
        <v>0</v>
      </c>
      <c r="P7137" s="179">
        <v>0</v>
      </c>
      <c r="Q7137" s="179">
        <v>0</v>
      </c>
      <c r="R7137" s="180">
        <v>0</v>
      </c>
      <c r="S7137" s="180">
        <v>0</v>
      </c>
      <c r="T7137" s="180">
        <v>0</v>
      </c>
    </row>
    <row r="7138" spans="2:20" x14ac:dyDescent="0.3">
      <c r="B7138" s="19">
        <v>7135</v>
      </c>
      <c r="C7138" s="179">
        <v>0</v>
      </c>
      <c r="D7138" s="179">
        <v>0</v>
      </c>
      <c r="E7138" s="179">
        <v>90535.227316693752</v>
      </c>
      <c r="F7138" s="179">
        <v>0</v>
      </c>
      <c r="G7138" s="179">
        <v>0</v>
      </c>
      <c r="H7138" s="179">
        <v>85386.830395387005</v>
      </c>
      <c r="I7138" s="179">
        <v>0</v>
      </c>
      <c r="J7138" s="179">
        <v>0</v>
      </c>
      <c r="K7138" s="179">
        <v>0</v>
      </c>
      <c r="L7138" s="179">
        <v>0</v>
      </c>
      <c r="M7138" s="179">
        <v>77829.515291768417</v>
      </c>
      <c r="N7138" s="179">
        <v>0</v>
      </c>
      <c r="O7138" s="179">
        <v>0</v>
      </c>
      <c r="P7138" s="179">
        <v>0</v>
      </c>
      <c r="Q7138" s="179">
        <v>0</v>
      </c>
      <c r="R7138" s="180">
        <v>0</v>
      </c>
      <c r="S7138" s="180">
        <v>0</v>
      </c>
      <c r="T7138" s="180">
        <v>0</v>
      </c>
    </row>
    <row r="7139" spans="2:20" x14ac:dyDescent="0.3">
      <c r="B7139" s="19">
        <v>7136</v>
      </c>
      <c r="C7139" s="179">
        <v>0</v>
      </c>
      <c r="D7139" s="179">
        <v>0</v>
      </c>
      <c r="E7139" s="179">
        <v>239351.82605506058</v>
      </c>
      <c r="F7139" s="179">
        <v>0</v>
      </c>
      <c r="G7139" s="179">
        <v>0</v>
      </c>
      <c r="H7139" s="179">
        <v>1191118.6835671351</v>
      </c>
      <c r="I7139" s="179">
        <v>0</v>
      </c>
      <c r="J7139" s="179">
        <v>0</v>
      </c>
      <c r="K7139" s="179">
        <v>0</v>
      </c>
      <c r="L7139" s="179">
        <v>0</v>
      </c>
      <c r="M7139" s="179">
        <v>94005.533697663617</v>
      </c>
      <c r="N7139" s="179">
        <v>0</v>
      </c>
      <c r="O7139" s="179">
        <v>0</v>
      </c>
      <c r="P7139" s="179">
        <v>0</v>
      </c>
      <c r="Q7139" s="179">
        <v>0</v>
      </c>
      <c r="R7139" s="180">
        <v>0</v>
      </c>
      <c r="S7139" s="180">
        <v>0</v>
      </c>
      <c r="T7139" s="180">
        <v>0</v>
      </c>
    </row>
    <row r="7140" spans="2:20" x14ac:dyDescent="0.3">
      <c r="B7140" s="19">
        <v>7137</v>
      </c>
      <c r="C7140" s="179">
        <v>0</v>
      </c>
      <c r="D7140" s="179">
        <v>0</v>
      </c>
      <c r="E7140" s="179">
        <v>23987.186096432324</v>
      </c>
      <c r="F7140" s="179">
        <v>0</v>
      </c>
      <c r="G7140" s="179">
        <v>0</v>
      </c>
      <c r="H7140" s="179">
        <v>96501.578363442168</v>
      </c>
      <c r="I7140" s="179">
        <v>0</v>
      </c>
      <c r="J7140" s="179">
        <v>0</v>
      </c>
      <c r="K7140" s="179">
        <v>0</v>
      </c>
      <c r="L7140" s="179">
        <v>0</v>
      </c>
      <c r="M7140" s="179">
        <v>25740.144658302379</v>
      </c>
      <c r="N7140" s="179">
        <v>0</v>
      </c>
      <c r="O7140" s="179">
        <v>0</v>
      </c>
      <c r="P7140" s="179">
        <v>0</v>
      </c>
      <c r="Q7140" s="179">
        <v>0</v>
      </c>
      <c r="R7140" s="180">
        <v>0</v>
      </c>
      <c r="S7140" s="180">
        <v>0</v>
      </c>
      <c r="T7140" s="180">
        <v>0</v>
      </c>
    </row>
    <row r="7141" spans="2:20" x14ac:dyDescent="0.3">
      <c r="B7141" s="19">
        <v>7138</v>
      </c>
      <c r="C7141" s="179">
        <v>0</v>
      </c>
      <c r="D7141" s="179">
        <v>0</v>
      </c>
      <c r="E7141" s="179">
        <v>8318.0479927640263</v>
      </c>
      <c r="F7141" s="179">
        <v>0</v>
      </c>
      <c r="G7141" s="179">
        <v>0</v>
      </c>
      <c r="H7141" s="179">
        <v>60096.276356605056</v>
      </c>
      <c r="I7141" s="179">
        <v>0</v>
      </c>
      <c r="J7141" s="179">
        <v>0</v>
      </c>
      <c r="K7141" s="179">
        <v>0</v>
      </c>
      <c r="L7141" s="179">
        <v>0</v>
      </c>
      <c r="M7141" s="179">
        <v>43412.574725526661</v>
      </c>
      <c r="N7141" s="179">
        <v>0</v>
      </c>
      <c r="O7141" s="179">
        <v>0</v>
      </c>
      <c r="P7141" s="179">
        <v>0</v>
      </c>
      <c r="Q7141" s="179">
        <v>0</v>
      </c>
      <c r="R7141" s="180">
        <v>0</v>
      </c>
      <c r="S7141" s="180">
        <v>0</v>
      </c>
      <c r="T7141" s="180">
        <v>0</v>
      </c>
    </row>
    <row r="7142" spans="2:20" x14ac:dyDescent="0.3">
      <c r="B7142" s="19">
        <v>7139</v>
      </c>
      <c r="C7142" s="179">
        <v>0</v>
      </c>
      <c r="D7142" s="179">
        <v>0</v>
      </c>
      <c r="E7142" s="179">
        <v>848808.25359698921</v>
      </c>
      <c r="F7142" s="179">
        <v>0</v>
      </c>
      <c r="G7142" s="179">
        <v>0</v>
      </c>
      <c r="H7142" s="179">
        <v>37822.980660744965</v>
      </c>
      <c r="I7142" s="179">
        <v>0</v>
      </c>
      <c r="J7142" s="179">
        <v>0</v>
      </c>
      <c r="K7142" s="179">
        <v>0</v>
      </c>
      <c r="L7142" s="179">
        <v>0</v>
      </c>
      <c r="M7142" s="179">
        <v>295388.05669597478</v>
      </c>
      <c r="N7142" s="179">
        <v>0</v>
      </c>
      <c r="O7142" s="179">
        <v>0</v>
      </c>
      <c r="P7142" s="179">
        <v>0</v>
      </c>
      <c r="Q7142" s="179">
        <v>0</v>
      </c>
      <c r="R7142" s="180">
        <v>0</v>
      </c>
      <c r="S7142" s="180">
        <v>0</v>
      </c>
      <c r="T7142" s="180">
        <v>0</v>
      </c>
    </row>
    <row r="7143" spans="2:20" x14ac:dyDescent="0.3">
      <c r="B7143" s="19">
        <v>7140</v>
      </c>
      <c r="C7143" s="179">
        <v>0</v>
      </c>
      <c r="D7143" s="179">
        <v>0</v>
      </c>
      <c r="E7143" s="179">
        <v>3559.4981770971658</v>
      </c>
      <c r="F7143" s="179">
        <v>0</v>
      </c>
      <c r="G7143" s="179">
        <v>0</v>
      </c>
      <c r="H7143" s="179">
        <v>40096.466258065237</v>
      </c>
      <c r="I7143" s="179">
        <v>0</v>
      </c>
      <c r="J7143" s="179">
        <v>0</v>
      </c>
      <c r="K7143" s="179">
        <v>0</v>
      </c>
      <c r="L7143" s="179">
        <v>0</v>
      </c>
      <c r="M7143" s="179">
        <v>51651.827406156066</v>
      </c>
      <c r="N7143" s="179">
        <v>0</v>
      </c>
      <c r="O7143" s="179">
        <v>0</v>
      </c>
      <c r="P7143" s="179">
        <v>0</v>
      </c>
      <c r="Q7143" s="179">
        <v>0</v>
      </c>
      <c r="R7143" s="180">
        <v>0</v>
      </c>
      <c r="S7143" s="180">
        <v>0</v>
      </c>
      <c r="T7143" s="180">
        <v>0</v>
      </c>
    </row>
    <row r="7144" spans="2:20" x14ac:dyDescent="0.3">
      <c r="B7144" s="19">
        <v>7141</v>
      </c>
      <c r="C7144" s="179">
        <v>0</v>
      </c>
      <c r="D7144" s="179">
        <v>0</v>
      </c>
      <c r="E7144" s="179">
        <v>165828.95314790349</v>
      </c>
      <c r="F7144" s="179">
        <v>0</v>
      </c>
      <c r="G7144" s="179">
        <v>0</v>
      </c>
      <c r="H7144" s="179">
        <v>753529.03874864546</v>
      </c>
      <c r="I7144" s="179">
        <v>0</v>
      </c>
      <c r="J7144" s="179">
        <v>0</v>
      </c>
      <c r="K7144" s="179">
        <v>0</v>
      </c>
      <c r="L7144" s="179">
        <v>0</v>
      </c>
      <c r="M7144" s="179">
        <v>378680.72964638344</v>
      </c>
      <c r="N7144" s="179">
        <v>0</v>
      </c>
      <c r="O7144" s="179">
        <v>0</v>
      </c>
      <c r="P7144" s="179">
        <v>0</v>
      </c>
      <c r="Q7144" s="179">
        <v>0</v>
      </c>
      <c r="R7144" s="180">
        <v>0</v>
      </c>
      <c r="S7144" s="180">
        <v>0</v>
      </c>
      <c r="T7144" s="180">
        <v>0</v>
      </c>
    </row>
    <row r="7145" spans="2:20" x14ac:dyDescent="0.3">
      <c r="B7145" s="19">
        <v>7142</v>
      </c>
      <c r="C7145" s="179">
        <v>0</v>
      </c>
      <c r="D7145" s="179">
        <v>0</v>
      </c>
      <c r="E7145" s="179">
        <v>897741.50574726157</v>
      </c>
      <c r="F7145" s="179">
        <v>0</v>
      </c>
      <c r="G7145" s="179">
        <v>0</v>
      </c>
      <c r="H7145" s="179">
        <v>436386.21940947085</v>
      </c>
      <c r="I7145" s="179">
        <v>0</v>
      </c>
      <c r="J7145" s="179">
        <v>0</v>
      </c>
      <c r="K7145" s="179">
        <v>0</v>
      </c>
      <c r="L7145" s="179">
        <v>0</v>
      </c>
      <c r="M7145" s="179">
        <v>74948.823306801642</v>
      </c>
      <c r="N7145" s="179">
        <v>0</v>
      </c>
      <c r="O7145" s="179">
        <v>0</v>
      </c>
      <c r="P7145" s="179">
        <v>0</v>
      </c>
      <c r="Q7145" s="179">
        <v>0</v>
      </c>
      <c r="R7145" s="180">
        <v>0</v>
      </c>
      <c r="S7145" s="180">
        <v>0</v>
      </c>
      <c r="T7145" s="180">
        <v>0</v>
      </c>
    </row>
    <row r="7146" spans="2:20" x14ac:dyDescent="0.3">
      <c r="B7146" s="19">
        <v>7143</v>
      </c>
      <c r="C7146" s="179">
        <v>0</v>
      </c>
      <c r="D7146" s="179">
        <v>0</v>
      </c>
      <c r="E7146" s="179">
        <v>22943.87914466079</v>
      </c>
      <c r="F7146" s="179">
        <v>0</v>
      </c>
      <c r="G7146" s="179">
        <v>0</v>
      </c>
      <c r="H7146" s="179">
        <v>148692.09185669688</v>
      </c>
      <c r="I7146" s="179">
        <v>0</v>
      </c>
      <c r="J7146" s="179">
        <v>0</v>
      </c>
      <c r="K7146" s="179">
        <v>0</v>
      </c>
      <c r="L7146" s="179">
        <v>0</v>
      </c>
      <c r="M7146" s="179">
        <v>118044.37426751734</v>
      </c>
      <c r="N7146" s="179">
        <v>0</v>
      </c>
      <c r="O7146" s="179">
        <v>0</v>
      </c>
      <c r="P7146" s="179">
        <v>0</v>
      </c>
      <c r="Q7146" s="179">
        <v>0</v>
      </c>
      <c r="R7146" s="180">
        <v>0</v>
      </c>
      <c r="S7146" s="180">
        <v>0</v>
      </c>
      <c r="T7146" s="180">
        <v>0</v>
      </c>
    </row>
    <row r="7147" spans="2:20" x14ac:dyDescent="0.3">
      <c r="B7147" s="19">
        <v>7144</v>
      </c>
      <c r="C7147" s="179">
        <v>0</v>
      </c>
      <c r="D7147" s="179">
        <v>0</v>
      </c>
      <c r="E7147" s="179">
        <v>252817.85449972472</v>
      </c>
      <c r="F7147" s="179">
        <v>0</v>
      </c>
      <c r="G7147" s="179">
        <v>0</v>
      </c>
      <c r="H7147" s="179">
        <v>6045.938750465798</v>
      </c>
      <c r="I7147" s="179">
        <v>0</v>
      </c>
      <c r="J7147" s="179">
        <v>0</v>
      </c>
      <c r="K7147" s="179">
        <v>0</v>
      </c>
      <c r="L7147" s="179">
        <v>0</v>
      </c>
      <c r="M7147" s="179">
        <v>322787.39674637973</v>
      </c>
      <c r="N7147" s="179">
        <v>0</v>
      </c>
      <c r="O7147" s="179">
        <v>0</v>
      </c>
      <c r="P7147" s="179">
        <v>0</v>
      </c>
      <c r="Q7147" s="179">
        <v>0</v>
      </c>
      <c r="R7147" s="180">
        <v>0</v>
      </c>
      <c r="S7147" s="180">
        <v>0</v>
      </c>
      <c r="T7147" s="180">
        <v>0</v>
      </c>
    </row>
    <row r="7148" spans="2:20" x14ac:dyDescent="0.3">
      <c r="B7148" s="19">
        <v>7145</v>
      </c>
      <c r="C7148" s="179">
        <v>0</v>
      </c>
      <c r="D7148" s="179">
        <v>0</v>
      </c>
      <c r="E7148" s="179">
        <v>284482.01887114206</v>
      </c>
      <c r="F7148" s="179">
        <v>0</v>
      </c>
      <c r="G7148" s="179">
        <v>0</v>
      </c>
      <c r="H7148" s="179">
        <v>234258.51238918025</v>
      </c>
      <c r="I7148" s="179">
        <v>0</v>
      </c>
      <c r="J7148" s="179">
        <v>0</v>
      </c>
      <c r="K7148" s="179">
        <v>0</v>
      </c>
      <c r="L7148" s="179">
        <v>0</v>
      </c>
      <c r="M7148" s="179">
        <v>29293.77607105899</v>
      </c>
      <c r="N7148" s="179">
        <v>0</v>
      </c>
      <c r="O7148" s="179">
        <v>0</v>
      </c>
      <c r="P7148" s="179">
        <v>0</v>
      </c>
      <c r="Q7148" s="179">
        <v>0</v>
      </c>
      <c r="R7148" s="180">
        <v>0</v>
      </c>
      <c r="S7148" s="180">
        <v>0</v>
      </c>
      <c r="T7148" s="180">
        <v>0</v>
      </c>
    </row>
    <row r="7149" spans="2:20" x14ac:dyDescent="0.3">
      <c r="B7149" s="19">
        <v>7146</v>
      </c>
      <c r="C7149" s="179">
        <v>0</v>
      </c>
      <c r="D7149" s="179">
        <v>0</v>
      </c>
      <c r="E7149" s="179">
        <v>590111.62401880394</v>
      </c>
      <c r="F7149" s="179">
        <v>0</v>
      </c>
      <c r="G7149" s="179">
        <v>0</v>
      </c>
      <c r="H7149" s="179">
        <v>187965.04349148308</v>
      </c>
      <c r="I7149" s="179">
        <v>0</v>
      </c>
      <c r="J7149" s="179">
        <v>0</v>
      </c>
      <c r="K7149" s="179">
        <v>0</v>
      </c>
      <c r="L7149" s="179">
        <v>0</v>
      </c>
      <c r="M7149" s="179">
        <v>10671.991284355214</v>
      </c>
      <c r="N7149" s="179">
        <v>0</v>
      </c>
      <c r="O7149" s="179">
        <v>0</v>
      </c>
      <c r="P7149" s="179">
        <v>0</v>
      </c>
      <c r="Q7149" s="179">
        <v>0</v>
      </c>
      <c r="R7149" s="180">
        <v>0</v>
      </c>
      <c r="S7149" s="180">
        <v>0</v>
      </c>
      <c r="T7149" s="180">
        <v>0</v>
      </c>
    </row>
    <row r="7150" spans="2:20" x14ac:dyDescent="0.3">
      <c r="B7150" s="19">
        <v>7147</v>
      </c>
      <c r="C7150" s="179">
        <v>0</v>
      </c>
      <c r="D7150" s="179">
        <v>0</v>
      </c>
      <c r="E7150" s="179">
        <v>93803.810354207992</v>
      </c>
      <c r="F7150" s="179">
        <v>0</v>
      </c>
      <c r="G7150" s="179">
        <v>0</v>
      </c>
      <c r="H7150" s="179">
        <v>26815.347605571264</v>
      </c>
      <c r="I7150" s="179">
        <v>0</v>
      </c>
      <c r="J7150" s="179">
        <v>0</v>
      </c>
      <c r="K7150" s="179">
        <v>0</v>
      </c>
      <c r="L7150" s="179">
        <v>0</v>
      </c>
      <c r="M7150" s="179">
        <v>92474.530813122663</v>
      </c>
      <c r="N7150" s="179">
        <v>0</v>
      </c>
      <c r="O7150" s="179">
        <v>0</v>
      </c>
      <c r="P7150" s="179">
        <v>0</v>
      </c>
      <c r="Q7150" s="179">
        <v>0</v>
      </c>
      <c r="R7150" s="180">
        <v>0</v>
      </c>
      <c r="S7150" s="180">
        <v>0</v>
      </c>
      <c r="T7150" s="180">
        <v>0</v>
      </c>
    </row>
    <row r="7151" spans="2:20" x14ac:dyDescent="0.3">
      <c r="B7151" s="19">
        <v>7148</v>
      </c>
      <c r="C7151" s="179">
        <v>0</v>
      </c>
      <c r="D7151" s="179">
        <v>0</v>
      </c>
      <c r="E7151" s="179">
        <v>73678.458923136146</v>
      </c>
      <c r="F7151" s="179">
        <v>0</v>
      </c>
      <c r="G7151" s="179">
        <v>0</v>
      </c>
      <c r="H7151" s="179">
        <v>28951.739342034482</v>
      </c>
      <c r="I7151" s="179">
        <v>0</v>
      </c>
      <c r="J7151" s="179">
        <v>0</v>
      </c>
      <c r="K7151" s="179">
        <v>0</v>
      </c>
      <c r="L7151" s="179">
        <v>0</v>
      </c>
      <c r="M7151" s="179">
        <v>66362.184694996336</v>
      </c>
      <c r="N7151" s="179">
        <v>0</v>
      </c>
      <c r="O7151" s="179">
        <v>0</v>
      </c>
      <c r="P7151" s="179">
        <v>0</v>
      </c>
      <c r="Q7151" s="179">
        <v>0</v>
      </c>
      <c r="R7151" s="180">
        <v>0</v>
      </c>
      <c r="S7151" s="180">
        <v>0</v>
      </c>
      <c r="T7151" s="180">
        <v>0</v>
      </c>
    </row>
    <row r="7152" spans="2:20" x14ac:dyDescent="0.3">
      <c r="B7152" s="19">
        <v>7149</v>
      </c>
      <c r="C7152" s="179">
        <v>0</v>
      </c>
      <c r="D7152" s="179">
        <v>0</v>
      </c>
      <c r="E7152" s="179">
        <v>25416.66787734858</v>
      </c>
      <c r="F7152" s="179">
        <v>0</v>
      </c>
      <c r="G7152" s="179">
        <v>0</v>
      </c>
      <c r="H7152" s="179">
        <v>95208.485960921535</v>
      </c>
      <c r="I7152" s="179">
        <v>0</v>
      </c>
      <c r="J7152" s="179">
        <v>0</v>
      </c>
      <c r="K7152" s="179">
        <v>0</v>
      </c>
      <c r="L7152" s="179">
        <v>0</v>
      </c>
      <c r="M7152" s="179">
        <v>32388.759349608157</v>
      </c>
      <c r="N7152" s="179">
        <v>0</v>
      </c>
      <c r="O7152" s="179">
        <v>0</v>
      </c>
      <c r="P7152" s="179">
        <v>0</v>
      </c>
      <c r="Q7152" s="179">
        <v>0</v>
      </c>
      <c r="R7152" s="180">
        <v>0</v>
      </c>
      <c r="S7152" s="180">
        <v>0</v>
      </c>
      <c r="T7152" s="180">
        <v>0</v>
      </c>
    </row>
    <row r="7153" spans="2:20" x14ac:dyDescent="0.3">
      <c r="B7153" s="19">
        <v>7150</v>
      </c>
      <c r="C7153" s="179">
        <v>0</v>
      </c>
      <c r="D7153" s="179">
        <v>0</v>
      </c>
      <c r="E7153" s="179">
        <v>245570.38851814784</v>
      </c>
      <c r="F7153" s="179">
        <v>0</v>
      </c>
      <c r="G7153" s="179">
        <v>0</v>
      </c>
      <c r="H7153" s="179">
        <v>22420.212947724052</v>
      </c>
      <c r="I7153" s="179">
        <v>0</v>
      </c>
      <c r="J7153" s="179">
        <v>0</v>
      </c>
      <c r="K7153" s="179">
        <v>0</v>
      </c>
      <c r="L7153" s="179">
        <v>0</v>
      </c>
      <c r="M7153" s="179">
        <v>4585.1551021752421</v>
      </c>
      <c r="N7153" s="179">
        <v>0</v>
      </c>
      <c r="O7153" s="179">
        <v>0</v>
      </c>
      <c r="P7153" s="179">
        <v>0</v>
      </c>
      <c r="Q7153" s="179">
        <v>0</v>
      </c>
      <c r="R7153" s="180">
        <v>0</v>
      </c>
      <c r="S7153" s="180">
        <v>0</v>
      </c>
      <c r="T7153" s="180">
        <v>0</v>
      </c>
    </row>
    <row r="7154" spans="2:20" x14ac:dyDescent="0.3">
      <c r="B7154" s="19">
        <v>7151</v>
      </c>
      <c r="C7154" s="179">
        <v>0</v>
      </c>
      <c r="D7154" s="179">
        <v>0</v>
      </c>
      <c r="E7154" s="179">
        <v>340115.01954798581</v>
      </c>
      <c r="F7154" s="179">
        <v>0</v>
      </c>
      <c r="G7154" s="179">
        <v>0</v>
      </c>
      <c r="H7154" s="179">
        <v>361089.88597789151</v>
      </c>
      <c r="I7154" s="179">
        <v>0</v>
      </c>
      <c r="J7154" s="179">
        <v>0</v>
      </c>
      <c r="K7154" s="179">
        <v>0</v>
      </c>
      <c r="L7154" s="179">
        <v>0</v>
      </c>
      <c r="M7154" s="179">
        <v>66971.086381152403</v>
      </c>
      <c r="N7154" s="179">
        <v>0</v>
      </c>
      <c r="O7154" s="179">
        <v>0</v>
      </c>
      <c r="P7154" s="179">
        <v>0</v>
      </c>
      <c r="Q7154" s="179">
        <v>0</v>
      </c>
      <c r="R7154" s="180">
        <v>0</v>
      </c>
      <c r="S7154" s="180">
        <v>0</v>
      </c>
      <c r="T7154" s="180">
        <v>0</v>
      </c>
    </row>
    <row r="7155" spans="2:20" x14ac:dyDescent="0.3">
      <c r="B7155" s="19">
        <v>7152</v>
      </c>
      <c r="C7155" s="179">
        <v>0</v>
      </c>
      <c r="D7155" s="179">
        <v>0</v>
      </c>
      <c r="E7155" s="179">
        <v>575763.63227815926</v>
      </c>
      <c r="F7155" s="179">
        <v>0</v>
      </c>
      <c r="G7155" s="179">
        <v>0</v>
      </c>
      <c r="H7155" s="179">
        <v>391093.09793199558</v>
      </c>
      <c r="I7155" s="179">
        <v>0</v>
      </c>
      <c r="J7155" s="179">
        <v>0</v>
      </c>
      <c r="K7155" s="179">
        <v>30334.404523228703</v>
      </c>
      <c r="L7155" s="179">
        <v>1</v>
      </c>
      <c r="M7155" s="179">
        <v>221111.06963750609</v>
      </c>
      <c r="N7155" s="179">
        <v>0</v>
      </c>
      <c r="O7155" s="179">
        <v>0</v>
      </c>
      <c r="P7155" s="179">
        <v>0</v>
      </c>
      <c r="Q7155" s="179">
        <v>0</v>
      </c>
      <c r="R7155" s="180">
        <v>0</v>
      </c>
      <c r="S7155" s="180">
        <v>30334.404523228703</v>
      </c>
      <c r="T7155" s="180">
        <v>0</v>
      </c>
    </row>
    <row r="7156" spans="2:20" x14ac:dyDescent="0.3">
      <c r="B7156" s="19">
        <v>7153</v>
      </c>
      <c r="C7156" s="179">
        <v>0</v>
      </c>
      <c r="D7156" s="179">
        <v>0</v>
      </c>
      <c r="E7156" s="179">
        <v>22764.553218218676</v>
      </c>
      <c r="F7156" s="179">
        <v>0</v>
      </c>
      <c r="G7156" s="179">
        <v>0</v>
      </c>
      <c r="H7156" s="179">
        <v>250838.65683070471</v>
      </c>
      <c r="I7156" s="179">
        <v>0</v>
      </c>
      <c r="J7156" s="179">
        <v>0</v>
      </c>
      <c r="K7156" s="179">
        <v>0</v>
      </c>
      <c r="L7156" s="179">
        <v>0</v>
      </c>
      <c r="M7156" s="179">
        <v>6586.1362160198141</v>
      </c>
      <c r="N7156" s="179">
        <v>0</v>
      </c>
      <c r="O7156" s="179">
        <v>0</v>
      </c>
      <c r="P7156" s="179">
        <v>0</v>
      </c>
      <c r="Q7156" s="179">
        <v>0</v>
      </c>
      <c r="R7156" s="180">
        <v>0</v>
      </c>
      <c r="S7156" s="180">
        <v>0</v>
      </c>
      <c r="T7156" s="180">
        <v>0</v>
      </c>
    </row>
    <row r="7157" spans="2:20" x14ac:dyDescent="0.3">
      <c r="B7157" s="19">
        <v>7154</v>
      </c>
      <c r="C7157" s="179">
        <v>0</v>
      </c>
      <c r="D7157" s="179">
        <v>0</v>
      </c>
      <c r="E7157" s="179">
        <v>23735.413677241388</v>
      </c>
      <c r="F7157" s="179">
        <v>0</v>
      </c>
      <c r="G7157" s="179">
        <v>0</v>
      </c>
      <c r="H7157" s="179">
        <v>381716.41722959024</v>
      </c>
      <c r="I7157" s="179">
        <v>0</v>
      </c>
      <c r="J7157" s="179">
        <v>0</v>
      </c>
      <c r="K7157" s="179">
        <v>0</v>
      </c>
      <c r="L7157" s="179">
        <v>0</v>
      </c>
      <c r="M7157" s="179">
        <v>495741.00352471601</v>
      </c>
      <c r="N7157" s="179">
        <v>0</v>
      </c>
      <c r="O7157" s="179">
        <v>0</v>
      </c>
      <c r="P7157" s="179">
        <v>0</v>
      </c>
      <c r="Q7157" s="179">
        <v>0</v>
      </c>
      <c r="R7157" s="180">
        <v>0</v>
      </c>
      <c r="S7157" s="180">
        <v>0</v>
      </c>
      <c r="T7157" s="180">
        <v>0</v>
      </c>
    </row>
    <row r="7158" spans="2:20" x14ac:dyDescent="0.3">
      <c r="B7158" s="19">
        <v>7155</v>
      </c>
      <c r="C7158" s="179">
        <v>0</v>
      </c>
      <c r="D7158" s="179">
        <v>0</v>
      </c>
      <c r="E7158" s="179">
        <v>527952.60143078899</v>
      </c>
      <c r="F7158" s="179">
        <v>0</v>
      </c>
      <c r="G7158" s="179">
        <v>0</v>
      </c>
      <c r="H7158" s="179">
        <v>235358.08556072816</v>
      </c>
      <c r="I7158" s="179">
        <v>0</v>
      </c>
      <c r="J7158" s="179">
        <v>0</v>
      </c>
      <c r="K7158" s="179">
        <v>0</v>
      </c>
      <c r="L7158" s="179">
        <v>0</v>
      </c>
      <c r="M7158" s="179">
        <v>8900.0264449809638</v>
      </c>
      <c r="N7158" s="179">
        <v>0</v>
      </c>
      <c r="O7158" s="179">
        <v>0</v>
      </c>
      <c r="P7158" s="179">
        <v>0</v>
      </c>
      <c r="Q7158" s="179">
        <v>0</v>
      </c>
      <c r="R7158" s="180">
        <v>0</v>
      </c>
      <c r="S7158" s="180">
        <v>0</v>
      </c>
      <c r="T7158" s="180">
        <v>0</v>
      </c>
    </row>
    <row r="7159" spans="2:20" x14ac:dyDescent="0.3">
      <c r="B7159" s="19">
        <v>7156</v>
      </c>
      <c r="C7159" s="179">
        <v>0</v>
      </c>
      <c r="D7159" s="179">
        <v>0</v>
      </c>
      <c r="E7159" s="179">
        <v>36923.699886213413</v>
      </c>
      <c r="F7159" s="179">
        <v>0</v>
      </c>
      <c r="G7159" s="179">
        <v>0</v>
      </c>
      <c r="H7159" s="179">
        <v>149569.53059024183</v>
      </c>
      <c r="I7159" s="179">
        <v>0</v>
      </c>
      <c r="J7159" s="179">
        <v>0</v>
      </c>
      <c r="K7159" s="179">
        <v>0</v>
      </c>
      <c r="L7159" s="179">
        <v>0</v>
      </c>
      <c r="M7159" s="179">
        <v>590946.90761156578</v>
      </c>
      <c r="N7159" s="179">
        <v>0</v>
      </c>
      <c r="O7159" s="179">
        <v>0</v>
      </c>
      <c r="P7159" s="179">
        <v>0</v>
      </c>
      <c r="Q7159" s="179">
        <v>0</v>
      </c>
      <c r="R7159" s="180">
        <v>0</v>
      </c>
      <c r="S7159" s="180">
        <v>0</v>
      </c>
      <c r="T7159" s="180">
        <v>0</v>
      </c>
    </row>
    <row r="7160" spans="2:20" x14ac:dyDescent="0.3">
      <c r="B7160" s="19">
        <v>7157</v>
      </c>
      <c r="C7160" s="179">
        <v>0</v>
      </c>
      <c r="D7160" s="179">
        <v>0</v>
      </c>
      <c r="E7160" s="179">
        <v>106756.84875048374</v>
      </c>
      <c r="F7160" s="179">
        <v>0</v>
      </c>
      <c r="G7160" s="179">
        <v>0</v>
      </c>
      <c r="H7160" s="179">
        <v>6418.4846795165886</v>
      </c>
      <c r="I7160" s="179">
        <v>0</v>
      </c>
      <c r="J7160" s="179">
        <v>0</v>
      </c>
      <c r="K7160" s="179">
        <v>0</v>
      </c>
      <c r="L7160" s="179">
        <v>0</v>
      </c>
      <c r="M7160" s="179">
        <v>118090.54381739142</v>
      </c>
      <c r="N7160" s="179">
        <v>0</v>
      </c>
      <c r="O7160" s="179">
        <v>0</v>
      </c>
      <c r="P7160" s="179">
        <v>0</v>
      </c>
      <c r="Q7160" s="179">
        <v>0</v>
      </c>
      <c r="R7160" s="180">
        <v>0</v>
      </c>
      <c r="S7160" s="180">
        <v>0</v>
      </c>
      <c r="T7160" s="180">
        <v>0</v>
      </c>
    </row>
    <row r="7161" spans="2:20" x14ac:dyDescent="0.3">
      <c r="B7161" s="19">
        <v>7158</v>
      </c>
      <c r="C7161" s="179">
        <v>0</v>
      </c>
      <c r="D7161" s="179">
        <v>0</v>
      </c>
      <c r="E7161" s="179">
        <v>135808.63896488425</v>
      </c>
      <c r="F7161" s="179">
        <v>0</v>
      </c>
      <c r="G7161" s="179">
        <v>0</v>
      </c>
      <c r="H7161" s="179">
        <v>121571.06386709616</v>
      </c>
      <c r="I7161" s="179">
        <v>0</v>
      </c>
      <c r="J7161" s="179">
        <v>0</v>
      </c>
      <c r="K7161" s="179">
        <v>0</v>
      </c>
      <c r="L7161" s="179">
        <v>0</v>
      </c>
      <c r="M7161" s="179">
        <v>292743.19630483259</v>
      </c>
      <c r="N7161" s="179">
        <v>0</v>
      </c>
      <c r="O7161" s="179">
        <v>0</v>
      </c>
      <c r="P7161" s="179">
        <v>0</v>
      </c>
      <c r="Q7161" s="179">
        <v>0</v>
      </c>
      <c r="R7161" s="180">
        <v>0</v>
      </c>
      <c r="S7161" s="180">
        <v>0</v>
      </c>
      <c r="T7161" s="180">
        <v>0</v>
      </c>
    </row>
    <row r="7162" spans="2:20" x14ac:dyDescent="0.3">
      <c r="B7162" s="19">
        <v>7159</v>
      </c>
      <c r="C7162" s="179">
        <v>0</v>
      </c>
      <c r="D7162" s="179">
        <v>0</v>
      </c>
      <c r="E7162" s="179">
        <v>248655.28347999469</v>
      </c>
      <c r="F7162" s="179">
        <v>1</v>
      </c>
      <c r="G7162" s="179">
        <v>151217.91634427436</v>
      </c>
      <c r="H7162" s="179">
        <v>149380.91471260737</v>
      </c>
      <c r="I7162" s="179">
        <v>0</v>
      </c>
      <c r="J7162" s="179">
        <v>0</v>
      </c>
      <c r="K7162" s="179">
        <v>0</v>
      </c>
      <c r="L7162" s="179">
        <v>0</v>
      </c>
      <c r="M7162" s="179">
        <v>166300.09976350621</v>
      </c>
      <c r="N7162" s="179">
        <v>0</v>
      </c>
      <c r="O7162" s="179">
        <v>0</v>
      </c>
      <c r="P7162" s="179">
        <v>0</v>
      </c>
      <c r="Q7162" s="179">
        <v>0</v>
      </c>
      <c r="R7162" s="180">
        <v>0</v>
      </c>
      <c r="S7162" s="180">
        <v>0</v>
      </c>
      <c r="T7162" s="180">
        <v>0</v>
      </c>
    </row>
    <row r="7163" spans="2:20" x14ac:dyDescent="0.3">
      <c r="B7163" s="19">
        <v>7160</v>
      </c>
      <c r="C7163" s="179">
        <v>1</v>
      </c>
      <c r="D7163" s="179">
        <v>71136.709119570049</v>
      </c>
      <c r="E7163" s="179">
        <v>62711.783725146728</v>
      </c>
      <c r="F7163" s="179">
        <v>0</v>
      </c>
      <c r="G7163" s="179">
        <v>0</v>
      </c>
      <c r="H7163" s="179">
        <v>69767.672528112147</v>
      </c>
      <c r="I7163" s="179">
        <v>0</v>
      </c>
      <c r="J7163" s="179">
        <v>0</v>
      </c>
      <c r="K7163" s="179">
        <v>0</v>
      </c>
      <c r="L7163" s="179">
        <v>0</v>
      </c>
      <c r="M7163" s="179">
        <v>24034.210456836558</v>
      </c>
      <c r="N7163" s="179">
        <v>0</v>
      </c>
      <c r="O7163" s="179">
        <v>0</v>
      </c>
      <c r="P7163" s="179">
        <v>0</v>
      </c>
      <c r="Q7163" s="179">
        <v>0</v>
      </c>
      <c r="R7163" s="180">
        <v>0</v>
      </c>
      <c r="S7163" s="180">
        <v>0</v>
      </c>
      <c r="T7163" s="180">
        <v>71136.709119570049</v>
      </c>
    </row>
    <row r="7164" spans="2:20" x14ac:dyDescent="0.3">
      <c r="B7164" s="19">
        <v>7161</v>
      </c>
      <c r="C7164" s="179">
        <v>0</v>
      </c>
      <c r="D7164" s="179">
        <v>0</v>
      </c>
      <c r="E7164" s="179">
        <v>122296.89896717061</v>
      </c>
      <c r="F7164" s="179">
        <v>0</v>
      </c>
      <c r="G7164" s="179">
        <v>0</v>
      </c>
      <c r="H7164" s="179">
        <v>3908.5788197567108</v>
      </c>
      <c r="I7164" s="179">
        <v>0</v>
      </c>
      <c r="J7164" s="179">
        <v>0</v>
      </c>
      <c r="K7164" s="179">
        <v>0</v>
      </c>
      <c r="L7164" s="179">
        <v>0</v>
      </c>
      <c r="M7164" s="179">
        <v>40096.466258065237</v>
      </c>
      <c r="N7164" s="179">
        <v>0</v>
      </c>
      <c r="O7164" s="179">
        <v>0</v>
      </c>
      <c r="P7164" s="179">
        <v>0</v>
      </c>
      <c r="Q7164" s="179">
        <v>0</v>
      </c>
      <c r="R7164" s="180">
        <v>0</v>
      </c>
      <c r="S7164" s="180">
        <v>0</v>
      </c>
      <c r="T7164" s="180">
        <v>0</v>
      </c>
    </row>
    <row r="7165" spans="2:20" x14ac:dyDescent="0.3">
      <c r="B7165" s="19">
        <v>7162</v>
      </c>
      <c r="C7165" s="179">
        <v>0</v>
      </c>
      <c r="D7165" s="179">
        <v>0</v>
      </c>
      <c r="E7165" s="179">
        <v>264951.66561861389</v>
      </c>
      <c r="F7165" s="179">
        <v>0</v>
      </c>
      <c r="G7165" s="179">
        <v>0</v>
      </c>
      <c r="H7165" s="179">
        <v>234746.20907699381</v>
      </c>
      <c r="I7165" s="179">
        <v>0</v>
      </c>
      <c r="J7165" s="179">
        <v>0</v>
      </c>
      <c r="K7165" s="179">
        <v>0</v>
      </c>
      <c r="L7165" s="179">
        <v>0</v>
      </c>
      <c r="M7165" s="179">
        <v>6559.6965692097438</v>
      </c>
      <c r="N7165" s="179">
        <v>0</v>
      </c>
      <c r="O7165" s="179">
        <v>0</v>
      </c>
      <c r="P7165" s="179">
        <v>0</v>
      </c>
      <c r="Q7165" s="179">
        <v>0</v>
      </c>
      <c r="R7165" s="180">
        <v>0</v>
      </c>
      <c r="S7165" s="180">
        <v>0</v>
      </c>
      <c r="T7165" s="180">
        <v>0</v>
      </c>
    </row>
    <row r="7166" spans="2:20" x14ac:dyDescent="0.3">
      <c r="B7166" s="19">
        <v>7163</v>
      </c>
      <c r="C7166" s="179">
        <v>0</v>
      </c>
      <c r="D7166" s="179">
        <v>0</v>
      </c>
      <c r="E7166" s="179">
        <v>44513.155358506672</v>
      </c>
      <c r="F7166" s="179">
        <v>0</v>
      </c>
      <c r="G7166" s="179">
        <v>0</v>
      </c>
      <c r="H7166" s="179">
        <v>69513.305708711472</v>
      </c>
      <c r="I7166" s="179">
        <v>0</v>
      </c>
      <c r="J7166" s="179">
        <v>0</v>
      </c>
      <c r="K7166" s="179">
        <v>0</v>
      </c>
      <c r="L7166" s="179">
        <v>0</v>
      </c>
      <c r="M7166" s="179">
        <v>948995.29013875069</v>
      </c>
      <c r="N7166" s="179">
        <v>0</v>
      </c>
      <c r="O7166" s="179">
        <v>0</v>
      </c>
      <c r="P7166" s="179">
        <v>0</v>
      </c>
      <c r="Q7166" s="179">
        <v>0</v>
      </c>
      <c r="R7166" s="180">
        <v>0</v>
      </c>
      <c r="S7166" s="180">
        <v>0</v>
      </c>
      <c r="T7166" s="180">
        <v>0</v>
      </c>
    </row>
    <row r="7167" spans="2:20" x14ac:dyDescent="0.3">
      <c r="B7167" s="19">
        <v>7164</v>
      </c>
      <c r="C7167" s="179">
        <v>0</v>
      </c>
      <c r="D7167" s="179">
        <v>0</v>
      </c>
      <c r="E7167" s="179">
        <v>349224.15824160434</v>
      </c>
      <c r="F7167" s="179">
        <v>0</v>
      </c>
      <c r="G7167" s="179">
        <v>0</v>
      </c>
      <c r="H7167" s="179">
        <v>25293.294295472631</v>
      </c>
      <c r="I7167" s="179">
        <v>0</v>
      </c>
      <c r="J7167" s="179">
        <v>0</v>
      </c>
      <c r="K7167" s="179">
        <v>0</v>
      </c>
      <c r="L7167" s="179">
        <v>0</v>
      </c>
      <c r="M7167" s="179">
        <v>64449.897025717408</v>
      </c>
      <c r="N7167" s="179">
        <v>0</v>
      </c>
      <c r="O7167" s="179">
        <v>0</v>
      </c>
      <c r="P7167" s="179">
        <v>0</v>
      </c>
      <c r="Q7167" s="179">
        <v>0</v>
      </c>
      <c r="R7167" s="180">
        <v>0</v>
      </c>
      <c r="S7167" s="180">
        <v>0</v>
      </c>
      <c r="T7167" s="180">
        <v>0</v>
      </c>
    </row>
    <row r="7168" spans="2:20" x14ac:dyDescent="0.3">
      <c r="B7168" s="19">
        <v>7165</v>
      </c>
      <c r="C7168" s="179">
        <v>0</v>
      </c>
      <c r="D7168" s="179">
        <v>0</v>
      </c>
      <c r="E7168" s="179">
        <v>1040016.2360453695</v>
      </c>
      <c r="F7168" s="179">
        <v>0</v>
      </c>
      <c r="G7168" s="179">
        <v>0</v>
      </c>
      <c r="H7168" s="179">
        <v>45744.969411122664</v>
      </c>
      <c r="I7168" s="179">
        <v>0</v>
      </c>
      <c r="J7168" s="179">
        <v>0</v>
      </c>
      <c r="K7168" s="179">
        <v>0</v>
      </c>
      <c r="L7168" s="179">
        <v>0</v>
      </c>
      <c r="M7168" s="179">
        <v>497103.32804599538</v>
      </c>
      <c r="N7168" s="179">
        <v>0</v>
      </c>
      <c r="O7168" s="179">
        <v>0</v>
      </c>
      <c r="P7168" s="179">
        <v>0</v>
      </c>
      <c r="Q7168" s="179">
        <v>0</v>
      </c>
      <c r="R7168" s="180">
        <v>0</v>
      </c>
      <c r="S7168" s="180">
        <v>0</v>
      </c>
      <c r="T7168" s="180">
        <v>0</v>
      </c>
    </row>
    <row r="7169" spans="2:20" x14ac:dyDescent="0.3">
      <c r="B7169" s="19">
        <v>7166</v>
      </c>
      <c r="C7169" s="179">
        <v>0</v>
      </c>
      <c r="D7169" s="179">
        <v>0</v>
      </c>
      <c r="E7169" s="179">
        <v>60648.305724829748</v>
      </c>
      <c r="F7169" s="179">
        <v>0</v>
      </c>
      <c r="G7169" s="179">
        <v>0</v>
      </c>
      <c r="H7169" s="179">
        <v>505431.64836780925</v>
      </c>
      <c r="I7169" s="179">
        <v>0</v>
      </c>
      <c r="J7169" s="179">
        <v>0</v>
      </c>
      <c r="K7169" s="179">
        <v>0</v>
      </c>
      <c r="L7169" s="179">
        <v>0</v>
      </c>
      <c r="M7169" s="179">
        <v>5198.200579367116</v>
      </c>
      <c r="N7169" s="179">
        <v>0</v>
      </c>
      <c r="O7169" s="179">
        <v>0</v>
      </c>
      <c r="P7169" s="179">
        <v>0</v>
      </c>
      <c r="Q7169" s="179">
        <v>0</v>
      </c>
      <c r="R7169" s="180">
        <v>0</v>
      </c>
      <c r="S7169" s="180">
        <v>0</v>
      </c>
      <c r="T7169" s="180">
        <v>0</v>
      </c>
    </row>
    <row r="7170" spans="2:20" x14ac:dyDescent="0.3">
      <c r="B7170" s="19">
        <v>7167</v>
      </c>
      <c r="C7170" s="179">
        <v>0</v>
      </c>
      <c r="D7170" s="179">
        <v>0</v>
      </c>
      <c r="E7170" s="179">
        <v>729507.89576467616</v>
      </c>
      <c r="F7170" s="179">
        <v>0</v>
      </c>
      <c r="G7170" s="179">
        <v>0</v>
      </c>
      <c r="H7170" s="179">
        <v>75914.962977345203</v>
      </c>
      <c r="I7170" s="179">
        <v>0</v>
      </c>
      <c r="J7170" s="179">
        <v>0</v>
      </c>
      <c r="K7170" s="179">
        <v>0</v>
      </c>
      <c r="L7170" s="179">
        <v>0</v>
      </c>
      <c r="M7170" s="179">
        <v>66434.96433307667</v>
      </c>
      <c r="N7170" s="179">
        <v>0</v>
      </c>
      <c r="O7170" s="179">
        <v>0</v>
      </c>
      <c r="P7170" s="179">
        <v>0</v>
      </c>
      <c r="Q7170" s="179">
        <v>0</v>
      </c>
      <c r="R7170" s="180">
        <v>0</v>
      </c>
      <c r="S7170" s="180">
        <v>0</v>
      </c>
      <c r="T7170" s="180">
        <v>0</v>
      </c>
    </row>
    <row r="7171" spans="2:20" x14ac:dyDescent="0.3">
      <c r="B7171" s="19">
        <v>7168</v>
      </c>
      <c r="C7171" s="179">
        <v>0</v>
      </c>
      <c r="D7171" s="179">
        <v>0</v>
      </c>
      <c r="E7171" s="179">
        <v>44853.434129917543</v>
      </c>
      <c r="F7171" s="179">
        <v>0</v>
      </c>
      <c r="G7171" s="179">
        <v>0</v>
      </c>
      <c r="H7171" s="179">
        <v>16302.985997825748</v>
      </c>
      <c r="I7171" s="179">
        <v>0</v>
      </c>
      <c r="J7171" s="179">
        <v>0</v>
      </c>
      <c r="K7171" s="179">
        <v>0</v>
      </c>
      <c r="L7171" s="179">
        <v>0</v>
      </c>
      <c r="M7171" s="179">
        <v>91924.865924615326</v>
      </c>
      <c r="N7171" s="179">
        <v>0</v>
      </c>
      <c r="O7171" s="179">
        <v>0</v>
      </c>
      <c r="P7171" s="179">
        <v>0</v>
      </c>
      <c r="Q7171" s="179">
        <v>0</v>
      </c>
      <c r="R7171" s="180">
        <v>0</v>
      </c>
      <c r="S7171" s="180">
        <v>0</v>
      </c>
      <c r="T7171" s="180">
        <v>0</v>
      </c>
    </row>
    <row r="7172" spans="2:20" x14ac:dyDescent="0.3">
      <c r="B7172" s="19">
        <v>7169</v>
      </c>
      <c r="C7172" s="179">
        <v>0</v>
      </c>
      <c r="D7172" s="179">
        <v>0</v>
      </c>
      <c r="E7172" s="179">
        <v>87344.17355665192</v>
      </c>
      <c r="F7172" s="179">
        <v>0</v>
      </c>
      <c r="G7172" s="179">
        <v>0</v>
      </c>
      <c r="H7172" s="179">
        <v>22840.843899693613</v>
      </c>
      <c r="I7172" s="179">
        <v>0</v>
      </c>
      <c r="J7172" s="179">
        <v>0</v>
      </c>
      <c r="K7172" s="179">
        <v>0</v>
      </c>
      <c r="L7172" s="179">
        <v>0</v>
      </c>
      <c r="M7172" s="179">
        <v>30204.737054582652</v>
      </c>
      <c r="N7172" s="179">
        <v>0</v>
      </c>
      <c r="O7172" s="179">
        <v>0</v>
      </c>
      <c r="P7172" s="179">
        <v>0</v>
      </c>
      <c r="Q7172" s="179">
        <v>0</v>
      </c>
      <c r="R7172" s="180">
        <v>0</v>
      </c>
      <c r="S7172" s="180">
        <v>0</v>
      </c>
      <c r="T7172" s="180">
        <v>0</v>
      </c>
    </row>
    <row r="7173" spans="2:20" x14ac:dyDescent="0.3">
      <c r="B7173" s="19">
        <v>7170</v>
      </c>
      <c r="C7173" s="179">
        <v>0</v>
      </c>
      <c r="D7173" s="179">
        <v>0</v>
      </c>
      <c r="E7173" s="179">
        <v>261929.81304252215</v>
      </c>
      <c r="F7173" s="179">
        <v>0</v>
      </c>
      <c r="G7173" s="179">
        <v>0</v>
      </c>
      <c r="H7173" s="179">
        <v>13985.041375537443</v>
      </c>
      <c r="I7173" s="179">
        <v>0</v>
      </c>
      <c r="J7173" s="179">
        <v>0</v>
      </c>
      <c r="K7173" s="179">
        <v>0</v>
      </c>
      <c r="L7173" s="179">
        <v>0</v>
      </c>
      <c r="M7173" s="179">
        <v>6312.3367623070599</v>
      </c>
      <c r="N7173" s="179">
        <v>0</v>
      </c>
      <c r="O7173" s="179">
        <v>0</v>
      </c>
      <c r="P7173" s="179">
        <v>0</v>
      </c>
      <c r="Q7173" s="179">
        <v>0</v>
      </c>
      <c r="R7173" s="180">
        <v>0</v>
      </c>
      <c r="S7173" s="180">
        <v>0</v>
      </c>
      <c r="T7173" s="180">
        <v>0</v>
      </c>
    </row>
    <row r="7174" spans="2:20" x14ac:dyDescent="0.3">
      <c r="B7174" s="19">
        <v>7171</v>
      </c>
      <c r="C7174" s="179">
        <v>0</v>
      </c>
      <c r="D7174" s="179">
        <v>0</v>
      </c>
      <c r="E7174" s="179">
        <v>131762.2769223864</v>
      </c>
      <c r="F7174" s="179">
        <v>0</v>
      </c>
      <c r="G7174" s="179">
        <v>0</v>
      </c>
      <c r="H7174" s="179">
        <v>89796.249306888669</v>
      </c>
      <c r="I7174" s="179">
        <v>0</v>
      </c>
      <c r="J7174" s="179">
        <v>0</v>
      </c>
      <c r="K7174" s="179">
        <v>0</v>
      </c>
      <c r="L7174" s="179">
        <v>0</v>
      </c>
      <c r="M7174" s="179">
        <v>119720.86143236977</v>
      </c>
      <c r="N7174" s="179">
        <v>0</v>
      </c>
      <c r="O7174" s="179">
        <v>0</v>
      </c>
      <c r="P7174" s="179">
        <v>0</v>
      </c>
      <c r="Q7174" s="179">
        <v>0</v>
      </c>
      <c r="R7174" s="180">
        <v>0</v>
      </c>
      <c r="S7174" s="180">
        <v>0</v>
      </c>
      <c r="T7174" s="180">
        <v>0</v>
      </c>
    </row>
    <row r="7175" spans="2:20" x14ac:dyDescent="0.3">
      <c r="B7175" s="19">
        <v>7172</v>
      </c>
      <c r="C7175" s="179">
        <v>0</v>
      </c>
      <c r="D7175" s="179">
        <v>0</v>
      </c>
      <c r="E7175" s="179">
        <v>87889.95132904817</v>
      </c>
      <c r="F7175" s="179">
        <v>0</v>
      </c>
      <c r="G7175" s="179">
        <v>0</v>
      </c>
      <c r="H7175" s="179">
        <v>107953.08138625596</v>
      </c>
      <c r="I7175" s="179">
        <v>0</v>
      </c>
      <c r="J7175" s="179">
        <v>0</v>
      </c>
      <c r="K7175" s="179">
        <v>0</v>
      </c>
      <c r="L7175" s="179">
        <v>0</v>
      </c>
      <c r="M7175" s="179">
        <v>62430.839380506972</v>
      </c>
      <c r="N7175" s="179">
        <v>0</v>
      </c>
      <c r="O7175" s="179">
        <v>0</v>
      </c>
      <c r="P7175" s="179">
        <v>0</v>
      </c>
      <c r="Q7175" s="179">
        <v>0</v>
      </c>
      <c r="R7175" s="180">
        <v>0</v>
      </c>
      <c r="S7175" s="180">
        <v>0</v>
      </c>
      <c r="T7175" s="180">
        <v>0</v>
      </c>
    </row>
    <row r="7176" spans="2:20" x14ac:dyDescent="0.3">
      <c r="B7176" s="19">
        <v>7173</v>
      </c>
      <c r="C7176" s="179">
        <v>0</v>
      </c>
      <c r="D7176" s="179">
        <v>0</v>
      </c>
      <c r="E7176" s="179">
        <v>88828.446845699291</v>
      </c>
      <c r="F7176" s="179">
        <v>0</v>
      </c>
      <c r="G7176" s="179">
        <v>0</v>
      </c>
      <c r="H7176" s="179">
        <v>147759.74094053099</v>
      </c>
      <c r="I7176" s="179">
        <v>0</v>
      </c>
      <c r="J7176" s="179">
        <v>0</v>
      </c>
      <c r="K7176" s="179">
        <v>0</v>
      </c>
      <c r="L7176" s="179">
        <v>0</v>
      </c>
      <c r="M7176" s="179">
        <v>55055.080227771017</v>
      </c>
      <c r="N7176" s="179">
        <v>0</v>
      </c>
      <c r="O7176" s="179">
        <v>0</v>
      </c>
      <c r="P7176" s="179">
        <v>0</v>
      </c>
      <c r="Q7176" s="179">
        <v>0</v>
      </c>
      <c r="R7176" s="180">
        <v>0</v>
      </c>
      <c r="S7176" s="180">
        <v>0</v>
      </c>
      <c r="T7176" s="180">
        <v>0</v>
      </c>
    </row>
    <row r="7177" spans="2:20" x14ac:dyDescent="0.3">
      <c r="B7177" s="19">
        <v>7174</v>
      </c>
      <c r="C7177" s="179">
        <v>0</v>
      </c>
      <c r="D7177" s="179">
        <v>0</v>
      </c>
      <c r="E7177" s="179">
        <v>77208.523362415712</v>
      </c>
      <c r="F7177" s="179">
        <v>0</v>
      </c>
      <c r="G7177" s="179">
        <v>0</v>
      </c>
      <c r="H7177" s="179">
        <v>171517.70128211949</v>
      </c>
      <c r="I7177" s="179">
        <v>0</v>
      </c>
      <c r="J7177" s="179">
        <v>0</v>
      </c>
      <c r="K7177" s="179">
        <v>0</v>
      </c>
      <c r="L7177" s="179">
        <v>0</v>
      </c>
      <c r="M7177" s="179">
        <v>21796.155803992828</v>
      </c>
      <c r="N7177" s="179">
        <v>0</v>
      </c>
      <c r="O7177" s="179">
        <v>0</v>
      </c>
      <c r="P7177" s="179">
        <v>0</v>
      </c>
      <c r="Q7177" s="179">
        <v>0</v>
      </c>
      <c r="R7177" s="180">
        <v>0</v>
      </c>
      <c r="S7177" s="180">
        <v>0</v>
      </c>
      <c r="T7177" s="180">
        <v>0</v>
      </c>
    </row>
    <row r="7178" spans="2:20" x14ac:dyDescent="0.3">
      <c r="B7178" s="19">
        <v>7175</v>
      </c>
      <c r="C7178" s="179">
        <v>0</v>
      </c>
      <c r="D7178" s="179">
        <v>0</v>
      </c>
      <c r="E7178" s="179">
        <v>16248.109597930365</v>
      </c>
      <c r="F7178" s="179">
        <v>0</v>
      </c>
      <c r="G7178" s="179">
        <v>0</v>
      </c>
      <c r="H7178" s="179">
        <v>80590.307887765928</v>
      </c>
      <c r="I7178" s="179">
        <v>0</v>
      </c>
      <c r="J7178" s="179">
        <v>0</v>
      </c>
      <c r="K7178" s="179">
        <v>0</v>
      </c>
      <c r="L7178" s="179">
        <v>0</v>
      </c>
      <c r="M7178" s="179">
        <v>77035.091494090593</v>
      </c>
      <c r="N7178" s="179">
        <v>0</v>
      </c>
      <c r="O7178" s="179">
        <v>0</v>
      </c>
      <c r="P7178" s="179">
        <v>0</v>
      </c>
      <c r="Q7178" s="179">
        <v>0</v>
      </c>
      <c r="R7178" s="180">
        <v>0</v>
      </c>
      <c r="S7178" s="180">
        <v>0</v>
      </c>
      <c r="T7178" s="180">
        <v>0</v>
      </c>
    </row>
    <row r="7179" spans="2:20" x14ac:dyDescent="0.3">
      <c r="B7179" s="19">
        <v>7176</v>
      </c>
      <c r="C7179" s="179">
        <v>0</v>
      </c>
      <c r="D7179" s="179">
        <v>0</v>
      </c>
      <c r="E7179" s="179">
        <v>577081.45554540819</v>
      </c>
      <c r="F7179" s="179">
        <v>0</v>
      </c>
      <c r="G7179" s="179">
        <v>0</v>
      </c>
      <c r="H7179" s="179">
        <v>44848.231981532641</v>
      </c>
      <c r="I7179" s="179">
        <v>0</v>
      </c>
      <c r="J7179" s="179">
        <v>0</v>
      </c>
      <c r="K7179" s="179">
        <v>0</v>
      </c>
      <c r="L7179" s="179">
        <v>0</v>
      </c>
      <c r="M7179" s="179">
        <v>273715.47838523053</v>
      </c>
      <c r="N7179" s="179">
        <v>0</v>
      </c>
      <c r="O7179" s="179">
        <v>0</v>
      </c>
      <c r="P7179" s="179">
        <v>0</v>
      </c>
      <c r="Q7179" s="179">
        <v>0</v>
      </c>
      <c r="R7179" s="180">
        <v>0</v>
      </c>
      <c r="S7179" s="180">
        <v>0</v>
      </c>
      <c r="T7179" s="180">
        <v>0</v>
      </c>
    </row>
    <row r="7180" spans="2:20" x14ac:dyDescent="0.3">
      <c r="B7180" s="19">
        <v>7177</v>
      </c>
      <c r="C7180" s="179">
        <v>0</v>
      </c>
      <c r="D7180" s="179">
        <v>0</v>
      </c>
      <c r="E7180" s="179">
        <v>26569.934137733995</v>
      </c>
      <c r="F7180" s="179">
        <v>0</v>
      </c>
      <c r="G7180" s="179">
        <v>0</v>
      </c>
      <c r="H7180" s="179">
        <v>37792.915046227245</v>
      </c>
      <c r="I7180" s="179">
        <v>0</v>
      </c>
      <c r="J7180" s="179">
        <v>0</v>
      </c>
      <c r="K7180" s="179">
        <v>0</v>
      </c>
      <c r="L7180" s="179">
        <v>0</v>
      </c>
      <c r="M7180" s="179">
        <v>1280925.6668501222</v>
      </c>
      <c r="N7180" s="179">
        <v>0</v>
      </c>
      <c r="O7180" s="179">
        <v>0</v>
      </c>
      <c r="P7180" s="179">
        <v>0</v>
      </c>
      <c r="Q7180" s="179">
        <v>0</v>
      </c>
      <c r="R7180" s="180">
        <v>0</v>
      </c>
      <c r="S7180" s="180">
        <v>0</v>
      </c>
      <c r="T7180" s="180">
        <v>0</v>
      </c>
    </row>
    <row r="7181" spans="2:20" x14ac:dyDescent="0.3">
      <c r="B7181" s="19">
        <v>7178</v>
      </c>
      <c r="C7181" s="179">
        <v>0</v>
      </c>
      <c r="D7181" s="179">
        <v>0</v>
      </c>
      <c r="E7181" s="179">
        <v>937827.68493323366</v>
      </c>
      <c r="F7181" s="179">
        <v>0</v>
      </c>
      <c r="G7181" s="179">
        <v>0</v>
      </c>
      <c r="H7181" s="179">
        <v>27508.915040291376</v>
      </c>
      <c r="I7181" s="179">
        <v>0</v>
      </c>
      <c r="J7181" s="179">
        <v>0</v>
      </c>
      <c r="K7181" s="179">
        <v>0</v>
      </c>
      <c r="L7181" s="179">
        <v>0</v>
      </c>
      <c r="M7181" s="179">
        <v>491696.89608989755</v>
      </c>
      <c r="N7181" s="179">
        <v>0</v>
      </c>
      <c r="O7181" s="179">
        <v>0</v>
      </c>
      <c r="P7181" s="179">
        <v>0</v>
      </c>
      <c r="Q7181" s="179">
        <v>0</v>
      </c>
      <c r="R7181" s="180">
        <v>0</v>
      </c>
      <c r="S7181" s="180">
        <v>0</v>
      </c>
      <c r="T7181" s="180">
        <v>0</v>
      </c>
    </row>
    <row r="7182" spans="2:20" x14ac:dyDescent="0.3">
      <c r="B7182" s="19">
        <v>7179</v>
      </c>
      <c r="C7182" s="179">
        <v>0</v>
      </c>
      <c r="D7182" s="179">
        <v>0</v>
      </c>
      <c r="E7182" s="179">
        <v>263494.84410628438</v>
      </c>
      <c r="F7182" s="179">
        <v>0</v>
      </c>
      <c r="G7182" s="179">
        <v>0</v>
      </c>
      <c r="H7182" s="179">
        <v>6762.1255701055134</v>
      </c>
      <c r="I7182" s="179">
        <v>0</v>
      </c>
      <c r="J7182" s="179">
        <v>0</v>
      </c>
      <c r="K7182" s="179">
        <v>0</v>
      </c>
      <c r="L7182" s="179">
        <v>0</v>
      </c>
      <c r="M7182" s="179">
        <v>380331.13580869907</v>
      </c>
      <c r="N7182" s="179">
        <v>0</v>
      </c>
      <c r="O7182" s="179">
        <v>0</v>
      </c>
      <c r="P7182" s="179">
        <v>0</v>
      </c>
      <c r="Q7182" s="179">
        <v>0</v>
      </c>
      <c r="R7182" s="180">
        <v>0</v>
      </c>
      <c r="S7182" s="180">
        <v>0</v>
      </c>
      <c r="T7182" s="180">
        <v>0</v>
      </c>
    </row>
    <row r="7183" spans="2:20" x14ac:dyDescent="0.3">
      <c r="B7183" s="19">
        <v>7180</v>
      </c>
      <c r="C7183" s="179">
        <v>0</v>
      </c>
      <c r="D7183" s="179">
        <v>0</v>
      </c>
      <c r="E7183" s="179">
        <v>319560.34707180725</v>
      </c>
      <c r="F7183" s="179">
        <v>0</v>
      </c>
      <c r="G7183" s="179">
        <v>0</v>
      </c>
      <c r="H7183" s="179">
        <v>59942.130678620837</v>
      </c>
      <c r="I7183" s="179">
        <v>0</v>
      </c>
      <c r="J7183" s="179">
        <v>0</v>
      </c>
      <c r="K7183" s="179">
        <v>0</v>
      </c>
      <c r="L7183" s="179">
        <v>0</v>
      </c>
      <c r="M7183" s="179">
        <v>64946.611438734762</v>
      </c>
      <c r="N7183" s="179">
        <v>0</v>
      </c>
      <c r="O7183" s="179">
        <v>0</v>
      </c>
      <c r="P7183" s="179">
        <v>0</v>
      </c>
      <c r="Q7183" s="179">
        <v>0</v>
      </c>
      <c r="R7183" s="180">
        <v>0</v>
      </c>
      <c r="S7183" s="180">
        <v>0</v>
      </c>
      <c r="T7183" s="180">
        <v>0</v>
      </c>
    </row>
    <row r="7184" spans="2:20" x14ac:dyDescent="0.3">
      <c r="B7184" s="19">
        <v>7181</v>
      </c>
      <c r="C7184" s="179">
        <v>0</v>
      </c>
      <c r="D7184" s="179">
        <v>0</v>
      </c>
      <c r="E7184" s="179">
        <v>43968.332619307082</v>
      </c>
      <c r="F7184" s="179">
        <v>0</v>
      </c>
      <c r="G7184" s="179">
        <v>0</v>
      </c>
      <c r="H7184" s="179">
        <v>131708.42787655981</v>
      </c>
      <c r="I7184" s="179">
        <v>0</v>
      </c>
      <c r="J7184" s="179">
        <v>0</v>
      </c>
      <c r="K7184" s="179">
        <v>0</v>
      </c>
      <c r="L7184" s="179">
        <v>0</v>
      </c>
      <c r="M7184" s="179">
        <v>11159.853947775719</v>
      </c>
      <c r="N7184" s="179">
        <v>0</v>
      </c>
      <c r="O7184" s="179">
        <v>0</v>
      </c>
      <c r="P7184" s="179">
        <v>0</v>
      </c>
      <c r="Q7184" s="179">
        <v>0</v>
      </c>
      <c r="R7184" s="180">
        <v>0</v>
      </c>
      <c r="S7184" s="180">
        <v>0</v>
      </c>
      <c r="T7184" s="180">
        <v>0</v>
      </c>
    </row>
    <row r="7185" spans="2:20" x14ac:dyDescent="0.3">
      <c r="B7185" s="19">
        <v>7182</v>
      </c>
      <c r="C7185" s="179">
        <v>1</v>
      </c>
      <c r="D7185" s="179">
        <v>338515.43472781131</v>
      </c>
      <c r="E7185" s="179">
        <v>76951.543407795703</v>
      </c>
      <c r="F7185" s="179">
        <v>0</v>
      </c>
      <c r="G7185" s="179">
        <v>0</v>
      </c>
      <c r="H7185" s="179">
        <v>34856.289214365665</v>
      </c>
      <c r="I7185" s="179">
        <v>0</v>
      </c>
      <c r="J7185" s="179">
        <v>0</v>
      </c>
      <c r="K7185" s="179">
        <v>0</v>
      </c>
      <c r="L7185" s="179">
        <v>0</v>
      </c>
      <c r="M7185" s="179">
        <v>57377.13844581697</v>
      </c>
      <c r="N7185" s="179">
        <v>0</v>
      </c>
      <c r="O7185" s="179">
        <v>0</v>
      </c>
      <c r="P7185" s="179">
        <v>0</v>
      </c>
      <c r="Q7185" s="179">
        <v>0</v>
      </c>
      <c r="R7185" s="180">
        <v>0</v>
      </c>
      <c r="S7185" s="180">
        <v>0</v>
      </c>
      <c r="T7185" s="180">
        <v>338515.43472781131</v>
      </c>
    </row>
    <row r="7186" spans="2:20" x14ac:dyDescent="0.3">
      <c r="B7186" s="19">
        <v>7183</v>
      </c>
      <c r="C7186" s="179">
        <v>0</v>
      </c>
      <c r="D7186" s="179">
        <v>0</v>
      </c>
      <c r="E7186" s="179">
        <v>29373.494710367879</v>
      </c>
      <c r="F7186" s="179">
        <v>0</v>
      </c>
      <c r="G7186" s="179">
        <v>0</v>
      </c>
      <c r="H7186" s="179">
        <v>26586.353067954296</v>
      </c>
      <c r="I7186" s="179">
        <v>0</v>
      </c>
      <c r="J7186" s="179">
        <v>0</v>
      </c>
      <c r="K7186" s="179">
        <v>0</v>
      </c>
      <c r="L7186" s="179">
        <v>0</v>
      </c>
      <c r="M7186" s="179">
        <v>215228.9017135101</v>
      </c>
      <c r="N7186" s="179">
        <v>0</v>
      </c>
      <c r="O7186" s="179">
        <v>0</v>
      </c>
      <c r="P7186" s="179">
        <v>0</v>
      </c>
      <c r="Q7186" s="179">
        <v>0</v>
      </c>
      <c r="R7186" s="180">
        <v>0</v>
      </c>
      <c r="S7186" s="180">
        <v>0</v>
      </c>
      <c r="T7186" s="180">
        <v>0</v>
      </c>
    </row>
    <row r="7187" spans="2:20" x14ac:dyDescent="0.3">
      <c r="B7187" s="19">
        <v>7184</v>
      </c>
      <c r="C7187" s="179">
        <v>0</v>
      </c>
      <c r="D7187" s="179">
        <v>0</v>
      </c>
      <c r="E7187" s="179">
        <v>67335.738443779148</v>
      </c>
      <c r="F7187" s="179">
        <v>0</v>
      </c>
      <c r="G7187" s="179">
        <v>0</v>
      </c>
      <c r="H7187" s="179">
        <v>18894.93439482231</v>
      </c>
      <c r="I7187" s="179">
        <v>0</v>
      </c>
      <c r="J7187" s="179">
        <v>0</v>
      </c>
      <c r="K7187" s="179">
        <v>0</v>
      </c>
      <c r="L7187" s="179">
        <v>0</v>
      </c>
      <c r="M7187" s="179">
        <v>19357.831440668786</v>
      </c>
      <c r="N7187" s="179">
        <v>0</v>
      </c>
      <c r="O7187" s="179">
        <v>0</v>
      </c>
      <c r="P7187" s="179">
        <v>0</v>
      </c>
      <c r="Q7187" s="179">
        <v>0</v>
      </c>
      <c r="R7187" s="180">
        <v>0</v>
      </c>
      <c r="S7187" s="180">
        <v>0</v>
      </c>
      <c r="T7187" s="180">
        <v>0</v>
      </c>
    </row>
    <row r="7188" spans="2:20" x14ac:dyDescent="0.3">
      <c r="B7188" s="19">
        <v>7185</v>
      </c>
      <c r="C7188" s="179">
        <v>0</v>
      </c>
      <c r="D7188" s="179">
        <v>0</v>
      </c>
      <c r="E7188" s="179">
        <v>224650.48256960473</v>
      </c>
      <c r="F7188" s="179">
        <v>0</v>
      </c>
      <c r="G7188" s="179">
        <v>0</v>
      </c>
      <c r="H7188" s="179">
        <v>133638.3327832869</v>
      </c>
      <c r="I7188" s="179">
        <v>0</v>
      </c>
      <c r="J7188" s="179">
        <v>0</v>
      </c>
      <c r="K7188" s="179">
        <v>0</v>
      </c>
      <c r="L7188" s="179">
        <v>0</v>
      </c>
      <c r="M7188" s="179">
        <v>5344.243483414305</v>
      </c>
      <c r="N7188" s="179">
        <v>0</v>
      </c>
      <c r="O7188" s="179">
        <v>0</v>
      </c>
      <c r="P7188" s="179">
        <v>0</v>
      </c>
      <c r="Q7188" s="179">
        <v>0</v>
      </c>
      <c r="R7188" s="180">
        <v>0</v>
      </c>
      <c r="S7188" s="180">
        <v>0</v>
      </c>
      <c r="T7188" s="180">
        <v>0</v>
      </c>
    </row>
    <row r="7189" spans="2:20" x14ac:dyDescent="0.3">
      <c r="B7189" s="19">
        <v>7186</v>
      </c>
      <c r="C7189" s="179">
        <v>0</v>
      </c>
      <c r="D7189" s="179">
        <v>0</v>
      </c>
      <c r="E7189" s="179">
        <v>380530.30970324634</v>
      </c>
      <c r="F7189" s="179">
        <v>0</v>
      </c>
      <c r="G7189" s="179">
        <v>0</v>
      </c>
      <c r="H7189" s="179">
        <v>12606.728719395196</v>
      </c>
      <c r="I7189" s="179">
        <v>0</v>
      </c>
      <c r="J7189" s="179">
        <v>0</v>
      </c>
      <c r="K7189" s="179">
        <v>0</v>
      </c>
      <c r="L7189" s="179">
        <v>0</v>
      </c>
      <c r="M7189" s="179">
        <v>136714.88712083112</v>
      </c>
      <c r="N7189" s="179">
        <v>0</v>
      </c>
      <c r="O7189" s="179">
        <v>0</v>
      </c>
      <c r="P7189" s="179">
        <v>0</v>
      </c>
      <c r="Q7189" s="179">
        <v>0</v>
      </c>
      <c r="R7189" s="180">
        <v>0</v>
      </c>
      <c r="S7189" s="180">
        <v>0</v>
      </c>
      <c r="T7189" s="180">
        <v>0</v>
      </c>
    </row>
    <row r="7190" spans="2:20" x14ac:dyDescent="0.3">
      <c r="B7190" s="19">
        <v>7187</v>
      </c>
      <c r="C7190" s="179">
        <v>0</v>
      </c>
      <c r="D7190" s="179">
        <v>0</v>
      </c>
      <c r="E7190" s="179">
        <v>3611.5699557004505</v>
      </c>
      <c r="F7190" s="179">
        <v>0</v>
      </c>
      <c r="G7190" s="179">
        <v>0</v>
      </c>
      <c r="H7190" s="179">
        <v>144768.77834222603</v>
      </c>
      <c r="I7190" s="179">
        <v>0</v>
      </c>
      <c r="J7190" s="179">
        <v>0</v>
      </c>
      <c r="K7190" s="179">
        <v>0</v>
      </c>
      <c r="L7190" s="179">
        <v>0</v>
      </c>
      <c r="M7190" s="179">
        <v>65065.423593963234</v>
      </c>
      <c r="N7190" s="179">
        <v>0</v>
      </c>
      <c r="O7190" s="179">
        <v>0</v>
      </c>
      <c r="P7190" s="179">
        <v>0</v>
      </c>
      <c r="Q7190" s="179">
        <v>0</v>
      </c>
      <c r="R7190" s="180">
        <v>0</v>
      </c>
      <c r="S7190" s="180">
        <v>0</v>
      </c>
      <c r="T7190" s="180">
        <v>0</v>
      </c>
    </row>
    <row r="7191" spans="2:20" x14ac:dyDescent="0.3">
      <c r="B7191" s="19">
        <v>7188</v>
      </c>
      <c r="C7191" s="179">
        <v>0</v>
      </c>
      <c r="D7191" s="179">
        <v>0</v>
      </c>
      <c r="E7191" s="179">
        <v>437689.68360136898</v>
      </c>
      <c r="F7191" s="179">
        <v>0</v>
      </c>
      <c r="G7191" s="179">
        <v>0</v>
      </c>
      <c r="H7191" s="179">
        <v>172743.01418117175</v>
      </c>
      <c r="I7191" s="179">
        <v>0</v>
      </c>
      <c r="J7191" s="179">
        <v>0</v>
      </c>
      <c r="K7191" s="179">
        <v>0</v>
      </c>
      <c r="L7191" s="179">
        <v>0</v>
      </c>
      <c r="M7191" s="179">
        <v>42306.523574917301</v>
      </c>
      <c r="N7191" s="179">
        <v>0</v>
      </c>
      <c r="O7191" s="179">
        <v>0</v>
      </c>
      <c r="P7191" s="179">
        <v>0</v>
      </c>
      <c r="Q7191" s="179">
        <v>0</v>
      </c>
      <c r="R7191" s="180">
        <v>0</v>
      </c>
      <c r="S7191" s="180">
        <v>0</v>
      </c>
      <c r="T7191" s="180">
        <v>0</v>
      </c>
    </row>
    <row r="7192" spans="2:20" x14ac:dyDescent="0.3">
      <c r="B7192" s="19">
        <v>7189</v>
      </c>
      <c r="C7192" s="179">
        <v>0</v>
      </c>
      <c r="D7192" s="179">
        <v>0</v>
      </c>
      <c r="E7192" s="179">
        <v>791877.41217878379</v>
      </c>
      <c r="F7192" s="179">
        <v>0</v>
      </c>
      <c r="G7192" s="179">
        <v>0</v>
      </c>
      <c r="H7192" s="179">
        <v>80118.108392938346</v>
      </c>
      <c r="I7192" s="179">
        <v>0</v>
      </c>
      <c r="J7192" s="179">
        <v>0</v>
      </c>
      <c r="K7192" s="179">
        <v>0</v>
      </c>
      <c r="L7192" s="179">
        <v>0</v>
      </c>
      <c r="M7192" s="179">
        <v>66702.495016995483</v>
      </c>
      <c r="N7192" s="179">
        <v>0</v>
      </c>
      <c r="O7192" s="179">
        <v>0</v>
      </c>
      <c r="P7192" s="179">
        <v>0</v>
      </c>
      <c r="Q7192" s="179">
        <v>0</v>
      </c>
      <c r="R7192" s="180">
        <v>0</v>
      </c>
      <c r="S7192" s="180">
        <v>0</v>
      </c>
      <c r="T7192" s="180">
        <v>0</v>
      </c>
    </row>
    <row r="7193" spans="2:20" x14ac:dyDescent="0.3">
      <c r="B7193" s="19">
        <v>7190</v>
      </c>
      <c r="C7193" s="179">
        <v>0</v>
      </c>
      <c r="D7193" s="179">
        <v>0</v>
      </c>
      <c r="E7193" s="179">
        <v>85506.019136243864</v>
      </c>
      <c r="F7193" s="179">
        <v>0</v>
      </c>
      <c r="G7193" s="179">
        <v>0</v>
      </c>
      <c r="H7193" s="179">
        <v>66653.774361628457</v>
      </c>
      <c r="I7193" s="179">
        <v>0</v>
      </c>
      <c r="J7193" s="179">
        <v>0</v>
      </c>
      <c r="K7193" s="179">
        <v>0</v>
      </c>
      <c r="L7193" s="179">
        <v>0</v>
      </c>
      <c r="M7193" s="179">
        <v>44049.840391954298</v>
      </c>
      <c r="N7193" s="179">
        <v>0</v>
      </c>
      <c r="O7193" s="179">
        <v>0</v>
      </c>
      <c r="P7193" s="179">
        <v>0</v>
      </c>
      <c r="Q7193" s="179">
        <v>0</v>
      </c>
      <c r="R7193" s="180">
        <v>0</v>
      </c>
      <c r="S7193" s="180">
        <v>0</v>
      </c>
      <c r="T7193" s="180">
        <v>0</v>
      </c>
    </row>
    <row r="7194" spans="2:20" x14ac:dyDescent="0.3">
      <c r="B7194" s="19">
        <v>7191</v>
      </c>
      <c r="C7194" s="179">
        <v>0</v>
      </c>
      <c r="D7194" s="179">
        <v>0</v>
      </c>
      <c r="E7194" s="179">
        <v>47931.613471379256</v>
      </c>
      <c r="F7194" s="179">
        <v>0</v>
      </c>
      <c r="G7194" s="179">
        <v>0</v>
      </c>
      <c r="H7194" s="179">
        <v>10424.682649452245</v>
      </c>
      <c r="I7194" s="179">
        <v>0</v>
      </c>
      <c r="J7194" s="179">
        <v>0</v>
      </c>
      <c r="K7194" s="179">
        <v>0</v>
      </c>
      <c r="L7194" s="179">
        <v>0</v>
      </c>
      <c r="M7194" s="179">
        <v>820811.6714551067</v>
      </c>
      <c r="N7194" s="179">
        <v>0</v>
      </c>
      <c r="O7194" s="179">
        <v>0</v>
      </c>
      <c r="P7194" s="179">
        <v>0</v>
      </c>
      <c r="Q7194" s="179">
        <v>0</v>
      </c>
      <c r="R7194" s="180">
        <v>0</v>
      </c>
      <c r="S7194" s="180">
        <v>0</v>
      </c>
      <c r="T7194" s="180">
        <v>0</v>
      </c>
    </row>
    <row r="7195" spans="2:20" x14ac:dyDescent="0.3">
      <c r="B7195" s="19">
        <v>7192</v>
      </c>
      <c r="C7195" s="179">
        <v>0</v>
      </c>
      <c r="D7195" s="179">
        <v>0</v>
      </c>
      <c r="E7195" s="179">
        <v>445085.04552516952</v>
      </c>
      <c r="F7195" s="179">
        <v>0</v>
      </c>
      <c r="G7195" s="179">
        <v>0</v>
      </c>
      <c r="H7195" s="179">
        <v>22974.4507435573</v>
      </c>
      <c r="I7195" s="179">
        <v>0</v>
      </c>
      <c r="J7195" s="179">
        <v>0</v>
      </c>
      <c r="K7195" s="179">
        <v>0</v>
      </c>
      <c r="L7195" s="179">
        <v>0</v>
      </c>
      <c r="M7195" s="179">
        <v>55750.857479862418</v>
      </c>
      <c r="N7195" s="179">
        <v>0</v>
      </c>
      <c r="O7195" s="179">
        <v>0</v>
      </c>
      <c r="P7195" s="179">
        <v>0</v>
      </c>
      <c r="Q7195" s="179">
        <v>0</v>
      </c>
      <c r="R7195" s="180">
        <v>0</v>
      </c>
      <c r="S7195" s="180">
        <v>0</v>
      </c>
      <c r="T7195" s="180">
        <v>0</v>
      </c>
    </row>
    <row r="7196" spans="2:20" x14ac:dyDescent="0.3">
      <c r="B7196" s="19">
        <v>7193</v>
      </c>
      <c r="C7196" s="179">
        <v>0</v>
      </c>
      <c r="D7196" s="179">
        <v>0</v>
      </c>
      <c r="E7196" s="179">
        <v>85380.595011001686</v>
      </c>
      <c r="F7196" s="179">
        <v>0</v>
      </c>
      <c r="G7196" s="179">
        <v>0</v>
      </c>
      <c r="H7196" s="179">
        <v>16663.683361180523</v>
      </c>
      <c r="I7196" s="179">
        <v>0</v>
      </c>
      <c r="J7196" s="179">
        <v>0</v>
      </c>
      <c r="K7196" s="179">
        <v>0</v>
      </c>
      <c r="L7196" s="179">
        <v>0</v>
      </c>
      <c r="M7196" s="179">
        <v>6955.222873759375</v>
      </c>
      <c r="N7196" s="179">
        <v>0</v>
      </c>
      <c r="O7196" s="179">
        <v>0</v>
      </c>
      <c r="P7196" s="179">
        <v>0</v>
      </c>
      <c r="Q7196" s="179">
        <v>0</v>
      </c>
      <c r="R7196" s="180">
        <v>0</v>
      </c>
      <c r="S7196" s="180">
        <v>0</v>
      </c>
      <c r="T7196" s="180">
        <v>0</v>
      </c>
    </row>
    <row r="7197" spans="2:20" x14ac:dyDescent="0.3">
      <c r="B7197" s="19">
        <v>7194</v>
      </c>
      <c r="C7197" s="179">
        <v>0</v>
      </c>
      <c r="D7197" s="179">
        <v>0</v>
      </c>
      <c r="E7197" s="179">
        <v>206984.63891550066</v>
      </c>
      <c r="F7197" s="179">
        <v>0</v>
      </c>
      <c r="G7197" s="179">
        <v>0</v>
      </c>
      <c r="H7197" s="179">
        <v>36238.187860769642</v>
      </c>
      <c r="I7197" s="179">
        <v>0</v>
      </c>
      <c r="J7197" s="179">
        <v>0</v>
      </c>
      <c r="K7197" s="179">
        <v>0</v>
      </c>
      <c r="L7197" s="179">
        <v>0</v>
      </c>
      <c r="M7197" s="179">
        <v>44865.343115241347</v>
      </c>
      <c r="N7197" s="179">
        <v>0</v>
      </c>
      <c r="O7197" s="179">
        <v>0</v>
      </c>
      <c r="P7197" s="179">
        <v>0</v>
      </c>
      <c r="Q7197" s="179">
        <v>0</v>
      </c>
      <c r="R7197" s="180">
        <v>0</v>
      </c>
      <c r="S7197" s="180">
        <v>0</v>
      </c>
      <c r="T7197" s="180">
        <v>0</v>
      </c>
    </row>
    <row r="7198" spans="2:20" x14ac:dyDescent="0.3">
      <c r="B7198" s="19">
        <v>7195</v>
      </c>
      <c r="C7198" s="179">
        <v>0</v>
      </c>
      <c r="D7198" s="179">
        <v>0</v>
      </c>
      <c r="E7198" s="179">
        <v>865789.1944800393</v>
      </c>
      <c r="F7198" s="179">
        <v>0</v>
      </c>
      <c r="G7198" s="179">
        <v>0</v>
      </c>
      <c r="H7198" s="179">
        <v>176098.93784464392</v>
      </c>
      <c r="I7198" s="179">
        <v>0</v>
      </c>
      <c r="J7198" s="179">
        <v>0</v>
      </c>
      <c r="K7198" s="179">
        <v>0</v>
      </c>
      <c r="L7198" s="179">
        <v>0</v>
      </c>
      <c r="M7198" s="179">
        <v>28299.666062293309</v>
      </c>
      <c r="N7198" s="179">
        <v>0</v>
      </c>
      <c r="O7198" s="179">
        <v>0</v>
      </c>
      <c r="P7198" s="179">
        <v>0</v>
      </c>
      <c r="Q7198" s="179">
        <v>0</v>
      </c>
      <c r="R7198" s="180">
        <v>0</v>
      </c>
      <c r="S7198" s="180">
        <v>0</v>
      </c>
      <c r="T7198" s="180">
        <v>0</v>
      </c>
    </row>
    <row r="7199" spans="2:20" x14ac:dyDescent="0.3">
      <c r="B7199" s="19">
        <v>7196</v>
      </c>
      <c r="C7199" s="179">
        <v>0</v>
      </c>
      <c r="D7199" s="179">
        <v>0</v>
      </c>
      <c r="E7199" s="179">
        <v>86769.777560396964</v>
      </c>
      <c r="F7199" s="179">
        <v>0</v>
      </c>
      <c r="G7199" s="179">
        <v>0</v>
      </c>
      <c r="H7199" s="179">
        <v>104070.46306178285</v>
      </c>
      <c r="I7199" s="179">
        <v>0</v>
      </c>
      <c r="J7199" s="179">
        <v>0</v>
      </c>
      <c r="K7199" s="179">
        <v>0</v>
      </c>
      <c r="L7199" s="179">
        <v>0</v>
      </c>
      <c r="M7199" s="179">
        <v>1500518.5234443101</v>
      </c>
      <c r="N7199" s="179">
        <v>0</v>
      </c>
      <c r="O7199" s="179">
        <v>0</v>
      </c>
      <c r="P7199" s="179">
        <v>0</v>
      </c>
      <c r="Q7199" s="179">
        <v>0</v>
      </c>
      <c r="R7199" s="180">
        <v>0</v>
      </c>
      <c r="S7199" s="180">
        <v>0</v>
      </c>
      <c r="T7199" s="180">
        <v>0</v>
      </c>
    </row>
    <row r="7200" spans="2:20" x14ac:dyDescent="0.3">
      <c r="B7200" s="19">
        <v>7197</v>
      </c>
      <c r="C7200" s="179">
        <v>0</v>
      </c>
      <c r="D7200" s="179">
        <v>0</v>
      </c>
      <c r="E7200" s="179">
        <v>47674.941912355163</v>
      </c>
      <c r="F7200" s="179">
        <v>0</v>
      </c>
      <c r="G7200" s="179">
        <v>0</v>
      </c>
      <c r="H7200" s="179">
        <v>3928.4177251023789</v>
      </c>
      <c r="I7200" s="179">
        <v>0</v>
      </c>
      <c r="J7200" s="179">
        <v>0</v>
      </c>
      <c r="K7200" s="179">
        <v>0</v>
      </c>
      <c r="L7200" s="179">
        <v>0</v>
      </c>
      <c r="M7200" s="179">
        <v>231963.59943724907</v>
      </c>
      <c r="N7200" s="179">
        <v>0</v>
      </c>
      <c r="O7200" s="179">
        <v>0</v>
      </c>
      <c r="P7200" s="179">
        <v>0</v>
      </c>
      <c r="Q7200" s="179">
        <v>0</v>
      </c>
      <c r="R7200" s="180">
        <v>0</v>
      </c>
      <c r="S7200" s="180">
        <v>0</v>
      </c>
      <c r="T7200" s="180">
        <v>0</v>
      </c>
    </row>
    <row r="7201" spans="2:20" x14ac:dyDescent="0.3">
      <c r="B7201" s="19">
        <v>7198</v>
      </c>
      <c r="C7201" s="179">
        <v>0</v>
      </c>
      <c r="D7201" s="179">
        <v>0</v>
      </c>
      <c r="E7201" s="179">
        <v>21075.467328637587</v>
      </c>
      <c r="F7201" s="179">
        <v>0</v>
      </c>
      <c r="G7201" s="179">
        <v>0</v>
      </c>
      <c r="H7201" s="179">
        <v>325493.92143984494</v>
      </c>
      <c r="I7201" s="179">
        <v>0</v>
      </c>
      <c r="J7201" s="179">
        <v>0</v>
      </c>
      <c r="K7201" s="179">
        <v>0</v>
      </c>
      <c r="L7201" s="179">
        <v>0</v>
      </c>
      <c r="M7201" s="179">
        <v>22696.525102955053</v>
      </c>
      <c r="N7201" s="179">
        <v>0</v>
      </c>
      <c r="O7201" s="179">
        <v>0</v>
      </c>
      <c r="P7201" s="179">
        <v>0</v>
      </c>
      <c r="Q7201" s="179">
        <v>0</v>
      </c>
      <c r="R7201" s="180">
        <v>0</v>
      </c>
      <c r="S7201" s="180">
        <v>0</v>
      </c>
      <c r="T7201" s="180">
        <v>0</v>
      </c>
    </row>
    <row r="7202" spans="2:20" x14ac:dyDescent="0.3">
      <c r="B7202" s="19">
        <v>7199</v>
      </c>
      <c r="C7202" s="179">
        <v>0</v>
      </c>
      <c r="D7202" s="179">
        <v>0</v>
      </c>
      <c r="E7202" s="179">
        <v>76923.036827567717</v>
      </c>
      <c r="F7202" s="179">
        <v>0</v>
      </c>
      <c r="G7202" s="179">
        <v>0</v>
      </c>
      <c r="H7202" s="179">
        <v>52895.930122948048</v>
      </c>
      <c r="I7202" s="179">
        <v>0</v>
      </c>
      <c r="J7202" s="179">
        <v>0</v>
      </c>
      <c r="K7202" s="179">
        <v>0</v>
      </c>
      <c r="L7202" s="179">
        <v>0</v>
      </c>
      <c r="M7202" s="179">
        <v>47960.220641798325</v>
      </c>
      <c r="N7202" s="179">
        <v>0</v>
      </c>
      <c r="O7202" s="179">
        <v>0</v>
      </c>
      <c r="P7202" s="179">
        <v>0</v>
      </c>
      <c r="Q7202" s="179">
        <v>0</v>
      </c>
      <c r="R7202" s="180">
        <v>0</v>
      </c>
      <c r="S7202" s="180">
        <v>0</v>
      </c>
      <c r="T7202" s="180">
        <v>0</v>
      </c>
    </row>
    <row r="7203" spans="2:20" x14ac:dyDescent="0.3">
      <c r="B7203" s="19">
        <v>7200</v>
      </c>
      <c r="C7203" s="179">
        <v>0</v>
      </c>
      <c r="D7203" s="179">
        <v>0</v>
      </c>
      <c r="E7203" s="179">
        <v>138898.20474266066</v>
      </c>
      <c r="F7203" s="179">
        <v>0</v>
      </c>
      <c r="G7203" s="179">
        <v>0</v>
      </c>
      <c r="H7203" s="179">
        <v>202692.6084069846</v>
      </c>
      <c r="I7203" s="179">
        <v>0</v>
      </c>
      <c r="J7203" s="179">
        <v>0</v>
      </c>
      <c r="K7203" s="179">
        <v>0</v>
      </c>
      <c r="L7203" s="179">
        <v>0</v>
      </c>
      <c r="M7203" s="179">
        <v>34601.260354276397</v>
      </c>
      <c r="N7203" s="179">
        <v>0</v>
      </c>
      <c r="O7203" s="179">
        <v>0</v>
      </c>
      <c r="P7203" s="179">
        <v>0</v>
      </c>
      <c r="Q7203" s="179">
        <v>0</v>
      </c>
      <c r="R7203" s="180">
        <v>0</v>
      </c>
      <c r="S7203" s="180">
        <v>0</v>
      </c>
      <c r="T7203" s="180">
        <v>0</v>
      </c>
    </row>
    <row r="7204" spans="2:20" x14ac:dyDescent="0.3">
      <c r="B7204" s="19">
        <v>7201</v>
      </c>
      <c r="C7204" s="179">
        <v>0</v>
      </c>
      <c r="D7204" s="179">
        <v>0</v>
      </c>
      <c r="E7204" s="179">
        <v>540581.30989234208</v>
      </c>
      <c r="F7204" s="179">
        <v>0</v>
      </c>
      <c r="G7204" s="179">
        <v>0</v>
      </c>
      <c r="H7204" s="179">
        <v>131761.54257658476</v>
      </c>
      <c r="I7204" s="179">
        <v>0</v>
      </c>
      <c r="J7204" s="179">
        <v>0</v>
      </c>
      <c r="K7204" s="179">
        <v>0</v>
      </c>
      <c r="L7204" s="179">
        <v>0</v>
      </c>
      <c r="M7204" s="179">
        <v>184023.90643008929</v>
      </c>
      <c r="N7204" s="179">
        <v>0</v>
      </c>
      <c r="O7204" s="179">
        <v>0</v>
      </c>
      <c r="P7204" s="179">
        <v>0</v>
      </c>
      <c r="Q7204" s="179">
        <v>0</v>
      </c>
      <c r="R7204" s="180">
        <v>0</v>
      </c>
      <c r="S7204" s="180">
        <v>0</v>
      </c>
      <c r="T7204" s="180">
        <v>0</v>
      </c>
    </row>
    <row r="7205" spans="2:20" x14ac:dyDescent="0.3">
      <c r="B7205" s="19">
        <v>7202</v>
      </c>
      <c r="C7205" s="179">
        <v>0</v>
      </c>
      <c r="D7205" s="179">
        <v>0</v>
      </c>
      <c r="E7205" s="179">
        <v>214211.05549449855</v>
      </c>
      <c r="F7205" s="179">
        <v>0</v>
      </c>
      <c r="G7205" s="179">
        <v>0</v>
      </c>
      <c r="H7205" s="179">
        <v>14536.384453176806</v>
      </c>
      <c r="I7205" s="179">
        <v>0</v>
      </c>
      <c r="J7205" s="179">
        <v>0</v>
      </c>
      <c r="K7205" s="179">
        <v>0</v>
      </c>
      <c r="L7205" s="179">
        <v>0</v>
      </c>
      <c r="M7205" s="179">
        <v>218466.53146674548</v>
      </c>
      <c r="N7205" s="179">
        <v>0</v>
      </c>
      <c r="O7205" s="179">
        <v>0</v>
      </c>
      <c r="P7205" s="179">
        <v>0</v>
      </c>
      <c r="Q7205" s="179">
        <v>0</v>
      </c>
      <c r="R7205" s="180">
        <v>0</v>
      </c>
      <c r="S7205" s="180">
        <v>0</v>
      </c>
      <c r="T7205" s="180">
        <v>0</v>
      </c>
    </row>
    <row r="7206" spans="2:20" x14ac:dyDescent="0.3">
      <c r="B7206" s="19">
        <v>7203</v>
      </c>
      <c r="C7206" s="179">
        <v>0</v>
      </c>
      <c r="D7206" s="179">
        <v>0</v>
      </c>
      <c r="E7206" s="179">
        <v>17311.461641560873</v>
      </c>
      <c r="F7206" s="179">
        <v>0</v>
      </c>
      <c r="G7206" s="179">
        <v>0</v>
      </c>
      <c r="H7206" s="179">
        <v>36209.018733984631</v>
      </c>
      <c r="I7206" s="179">
        <v>0</v>
      </c>
      <c r="J7206" s="179">
        <v>0</v>
      </c>
      <c r="K7206" s="179">
        <v>0</v>
      </c>
      <c r="L7206" s="179">
        <v>0</v>
      </c>
      <c r="M7206" s="179">
        <v>61163.332513006775</v>
      </c>
      <c r="N7206" s="179">
        <v>0</v>
      </c>
      <c r="O7206" s="179">
        <v>0</v>
      </c>
      <c r="P7206" s="179">
        <v>0</v>
      </c>
      <c r="Q7206" s="179">
        <v>0</v>
      </c>
      <c r="R7206" s="180">
        <v>0</v>
      </c>
      <c r="S7206" s="180">
        <v>0</v>
      </c>
      <c r="T7206" s="180">
        <v>0</v>
      </c>
    </row>
    <row r="7207" spans="2:20" x14ac:dyDescent="0.3">
      <c r="B7207" s="19">
        <v>7204</v>
      </c>
      <c r="C7207" s="179">
        <v>0</v>
      </c>
      <c r="D7207" s="179">
        <v>0</v>
      </c>
      <c r="E7207" s="179">
        <v>9244.9713977494685</v>
      </c>
      <c r="F7207" s="179">
        <v>0</v>
      </c>
      <c r="G7207" s="179">
        <v>0</v>
      </c>
      <c r="H7207" s="179">
        <v>64191.184418649878</v>
      </c>
      <c r="I7207" s="179">
        <v>0</v>
      </c>
      <c r="J7207" s="179">
        <v>0</v>
      </c>
      <c r="K7207" s="179">
        <v>0</v>
      </c>
      <c r="L7207" s="179">
        <v>0</v>
      </c>
      <c r="M7207" s="179">
        <v>190425.08137664624</v>
      </c>
      <c r="N7207" s="179">
        <v>0</v>
      </c>
      <c r="O7207" s="179">
        <v>0</v>
      </c>
      <c r="P7207" s="179">
        <v>0</v>
      </c>
      <c r="Q7207" s="179">
        <v>0</v>
      </c>
      <c r="R7207" s="180">
        <v>0</v>
      </c>
      <c r="S7207" s="180">
        <v>0</v>
      </c>
      <c r="T7207" s="180">
        <v>0</v>
      </c>
    </row>
    <row r="7208" spans="2:20" x14ac:dyDescent="0.3">
      <c r="B7208" s="19">
        <v>7205</v>
      </c>
      <c r="C7208" s="179">
        <v>0</v>
      </c>
      <c r="D7208" s="179">
        <v>0</v>
      </c>
      <c r="E7208" s="179">
        <v>180835.53415046292</v>
      </c>
      <c r="F7208" s="179">
        <v>0</v>
      </c>
      <c r="G7208" s="179">
        <v>0</v>
      </c>
      <c r="H7208" s="179">
        <v>2411183.9943237929</v>
      </c>
      <c r="I7208" s="179">
        <v>0</v>
      </c>
      <c r="J7208" s="179">
        <v>0</v>
      </c>
      <c r="K7208" s="179">
        <v>0</v>
      </c>
      <c r="L7208" s="179">
        <v>0</v>
      </c>
      <c r="M7208" s="179">
        <v>239839.02297907005</v>
      </c>
      <c r="N7208" s="179">
        <v>0</v>
      </c>
      <c r="O7208" s="179">
        <v>0</v>
      </c>
      <c r="P7208" s="179">
        <v>0</v>
      </c>
      <c r="Q7208" s="179">
        <v>0</v>
      </c>
      <c r="R7208" s="180">
        <v>0</v>
      </c>
      <c r="S7208" s="180">
        <v>0</v>
      </c>
      <c r="T7208" s="180">
        <v>0</v>
      </c>
    </row>
    <row r="7209" spans="2:20" x14ac:dyDescent="0.3">
      <c r="B7209" s="19">
        <v>7206</v>
      </c>
      <c r="C7209" s="179">
        <v>0</v>
      </c>
      <c r="D7209" s="179">
        <v>0</v>
      </c>
      <c r="E7209" s="179">
        <v>2296.1482254542552</v>
      </c>
      <c r="F7209" s="179">
        <v>0</v>
      </c>
      <c r="G7209" s="179">
        <v>0</v>
      </c>
      <c r="H7209" s="179">
        <v>1974667.2669144</v>
      </c>
      <c r="I7209" s="179">
        <v>0</v>
      </c>
      <c r="J7209" s="179">
        <v>0</v>
      </c>
      <c r="K7209" s="179">
        <v>0</v>
      </c>
      <c r="L7209" s="179">
        <v>0</v>
      </c>
      <c r="M7209" s="179">
        <v>510176.30217560846</v>
      </c>
      <c r="N7209" s="179">
        <v>0</v>
      </c>
      <c r="O7209" s="179">
        <v>0</v>
      </c>
      <c r="P7209" s="179">
        <v>0</v>
      </c>
      <c r="Q7209" s="179">
        <v>0</v>
      </c>
      <c r="R7209" s="180">
        <v>0</v>
      </c>
      <c r="S7209" s="180">
        <v>0</v>
      </c>
      <c r="T7209" s="180">
        <v>0</v>
      </c>
    </row>
    <row r="7210" spans="2:20" x14ac:dyDescent="0.3">
      <c r="B7210" s="19">
        <v>7207</v>
      </c>
      <c r="C7210" s="179">
        <v>0</v>
      </c>
      <c r="D7210" s="179">
        <v>0</v>
      </c>
      <c r="E7210" s="179">
        <v>19054.036316318477</v>
      </c>
      <c r="F7210" s="179">
        <v>0</v>
      </c>
      <c r="G7210" s="179">
        <v>0</v>
      </c>
      <c r="H7210" s="179">
        <v>4613.4595485799464</v>
      </c>
      <c r="I7210" s="179">
        <v>0</v>
      </c>
      <c r="J7210" s="179">
        <v>0</v>
      </c>
      <c r="K7210" s="179">
        <v>0</v>
      </c>
      <c r="L7210" s="179">
        <v>0</v>
      </c>
      <c r="M7210" s="179">
        <v>209072.53612393807</v>
      </c>
      <c r="N7210" s="179">
        <v>0</v>
      </c>
      <c r="O7210" s="179">
        <v>0</v>
      </c>
      <c r="P7210" s="179">
        <v>0</v>
      </c>
      <c r="Q7210" s="179">
        <v>0</v>
      </c>
      <c r="R7210" s="180">
        <v>0</v>
      </c>
      <c r="S7210" s="180">
        <v>0</v>
      </c>
      <c r="T7210" s="180">
        <v>0</v>
      </c>
    </row>
    <row r="7211" spans="2:20" x14ac:dyDescent="0.3">
      <c r="B7211" s="19">
        <v>7208</v>
      </c>
      <c r="C7211" s="179">
        <v>0</v>
      </c>
      <c r="D7211" s="179">
        <v>0</v>
      </c>
      <c r="E7211" s="179">
        <v>362647.92019690585</v>
      </c>
      <c r="F7211" s="179">
        <v>0</v>
      </c>
      <c r="G7211" s="179">
        <v>0</v>
      </c>
      <c r="H7211" s="179">
        <v>34136.981749628751</v>
      </c>
      <c r="I7211" s="179">
        <v>0</v>
      </c>
      <c r="J7211" s="179">
        <v>0</v>
      </c>
      <c r="K7211" s="179">
        <v>0</v>
      </c>
      <c r="L7211" s="179">
        <v>0</v>
      </c>
      <c r="M7211" s="179">
        <v>89132.159084644853</v>
      </c>
      <c r="N7211" s="179">
        <v>0</v>
      </c>
      <c r="O7211" s="179">
        <v>0</v>
      </c>
      <c r="P7211" s="179">
        <v>0</v>
      </c>
      <c r="Q7211" s="179">
        <v>0</v>
      </c>
      <c r="R7211" s="180">
        <v>0</v>
      </c>
      <c r="S7211" s="180">
        <v>0</v>
      </c>
      <c r="T7211" s="180">
        <v>0</v>
      </c>
    </row>
    <row r="7212" spans="2:20" x14ac:dyDescent="0.3">
      <c r="B7212" s="19">
        <v>7209</v>
      </c>
      <c r="C7212" s="179">
        <v>0</v>
      </c>
      <c r="D7212" s="179">
        <v>0</v>
      </c>
      <c r="E7212" s="179">
        <v>1254745.3057233582</v>
      </c>
      <c r="F7212" s="179">
        <v>0</v>
      </c>
      <c r="G7212" s="179">
        <v>0</v>
      </c>
      <c r="H7212" s="179">
        <v>97082.802955316118</v>
      </c>
      <c r="I7212" s="179">
        <v>0</v>
      </c>
      <c r="J7212" s="179">
        <v>0</v>
      </c>
      <c r="K7212" s="179">
        <v>0</v>
      </c>
      <c r="L7212" s="179">
        <v>0</v>
      </c>
      <c r="M7212" s="179">
        <v>197348.03562369591</v>
      </c>
      <c r="N7212" s="179">
        <v>0</v>
      </c>
      <c r="O7212" s="179">
        <v>0</v>
      </c>
      <c r="P7212" s="179">
        <v>0</v>
      </c>
      <c r="Q7212" s="179">
        <v>0</v>
      </c>
      <c r="R7212" s="180">
        <v>0</v>
      </c>
      <c r="S7212" s="180">
        <v>0</v>
      </c>
      <c r="T7212" s="180">
        <v>0</v>
      </c>
    </row>
    <row r="7213" spans="2:20" x14ac:dyDescent="0.3">
      <c r="B7213" s="19">
        <v>7210</v>
      </c>
      <c r="C7213" s="179">
        <v>0</v>
      </c>
      <c r="D7213" s="179">
        <v>0</v>
      </c>
      <c r="E7213" s="179">
        <v>76638.483604765846</v>
      </c>
      <c r="F7213" s="179">
        <v>0</v>
      </c>
      <c r="G7213" s="179">
        <v>0</v>
      </c>
      <c r="H7213" s="179">
        <v>100619.10225018297</v>
      </c>
      <c r="I7213" s="179">
        <v>0</v>
      </c>
      <c r="J7213" s="179">
        <v>0</v>
      </c>
      <c r="K7213" s="179">
        <v>0</v>
      </c>
      <c r="L7213" s="179">
        <v>0</v>
      </c>
      <c r="M7213" s="179">
        <v>17691.686618633586</v>
      </c>
      <c r="N7213" s="179">
        <v>0</v>
      </c>
      <c r="O7213" s="179">
        <v>0</v>
      </c>
      <c r="P7213" s="179">
        <v>0</v>
      </c>
      <c r="Q7213" s="179">
        <v>0</v>
      </c>
      <c r="R7213" s="180">
        <v>0</v>
      </c>
      <c r="S7213" s="180">
        <v>0</v>
      </c>
      <c r="T7213" s="180">
        <v>0</v>
      </c>
    </row>
    <row r="7214" spans="2:20" x14ac:dyDescent="0.3">
      <c r="B7214" s="19">
        <v>7211</v>
      </c>
      <c r="C7214" s="179">
        <v>0</v>
      </c>
      <c r="D7214" s="179">
        <v>0</v>
      </c>
      <c r="E7214" s="179">
        <v>259903.63966068951</v>
      </c>
      <c r="F7214" s="179">
        <v>0</v>
      </c>
      <c r="G7214" s="179">
        <v>0</v>
      </c>
      <c r="H7214" s="179">
        <v>1367872.6125540372</v>
      </c>
      <c r="I7214" s="179">
        <v>0</v>
      </c>
      <c r="J7214" s="179">
        <v>0</v>
      </c>
      <c r="K7214" s="179">
        <v>0</v>
      </c>
      <c r="L7214" s="179">
        <v>0</v>
      </c>
      <c r="M7214" s="179">
        <v>799785.21866734675</v>
      </c>
      <c r="N7214" s="179">
        <v>0</v>
      </c>
      <c r="O7214" s="179">
        <v>0</v>
      </c>
      <c r="P7214" s="179">
        <v>0</v>
      </c>
      <c r="Q7214" s="179">
        <v>0</v>
      </c>
      <c r="R7214" s="180">
        <v>0</v>
      </c>
      <c r="S7214" s="180">
        <v>0</v>
      </c>
      <c r="T7214" s="180">
        <v>0</v>
      </c>
    </row>
    <row r="7215" spans="2:20" x14ac:dyDescent="0.3">
      <c r="B7215" s="19">
        <v>7212</v>
      </c>
      <c r="C7215" s="179">
        <v>0</v>
      </c>
      <c r="D7215" s="179">
        <v>0</v>
      </c>
      <c r="E7215" s="179">
        <v>10098.740988801708</v>
      </c>
      <c r="F7215" s="179">
        <v>0</v>
      </c>
      <c r="G7215" s="179">
        <v>0</v>
      </c>
      <c r="H7215" s="179">
        <v>165139.17257039913</v>
      </c>
      <c r="I7215" s="179">
        <v>0</v>
      </c>
      <c r="J7215" s="179">
        <v>0</v>
      </c>
      <c r="K7215" s="179">
        <v>0</v>
      </c>
      <c r="L7215" s="179">
        <v>0</v>
      </c>
      <c r="M7215" s="179">
        <v>149758.47168368314</v>
      </c>
      <c r="N7215" s="179">
        <v>0</v>
      </c>
      <c r="O7215" s="179">
        <v>0</v>
      </c>
      <c r="P7215" s="179">
        <v>0</v>
      </c>
      <c r="Q7215" s="179">
        <v>0</v>
      </c>
      <c r="R7215" s="180">
        <v>0</v>
      </c>
      <c r="S7215" s="180">
        <v>0</v>
      </c>
      <c r="T7215" s="180">
        <v>0</v>
      </c>
    </row>
    <row r="7216" spans="2:20" x14ac:dyDescent="0.3">
      <c r="B7216" s="19">
        <v>7213</v>
      </c>
      <c r="C7216" s="179">
        <v>0</v>
      </c>
      <c r="D7216" s="179">
        <v>0</v>
      </c>
      <c r="E7216" s="179">
        <v>275877.19642163708</v>
      </c>
      <c r="F7216" s="179">
        <v>0</v>
      </c>
      <c r="G7216" s="179">
        <v>0</v>
      </c>
      <c r="H7216" s="179">
        <v>86466.184203399724</v>
      </c>
      <c r="I7216" s="179">
        <v>0</v>
      </c>
      <c r="J7216" s="179">
        <v>0</v>
      </c>
      <c r="K7216" s="179">
        <v>0</v>
      </c>
      <c r="L7216" s="179">
        <v>0</v>
      </c>
      <c r="M7216" s="179">
        <v>199612.34372575415</v>
      </c>
      <c r="N7216" s="179">
        <v>0</v>
      </c>
      <c r="O7216" s="179">
        <v>0</v>
      </c>
      <c r="P7216" s="179">
        <v>0</v>
      </c>
      <c r="Q7216" s="179">
        <v>0</v>
      </c>
      <c r="R7216" s="180">
        <v>0</v>
      </c>
      <c r="S7216" s="180">
        <v>0</v>
      </c>
      <c r="T7216" s="180">
        <v>0</v>
      </c>
    </row>
    <row r="7217" spans="2:20" x14ac:dyDescent="0.3">
      <c r="B7217" s="19">
        <v>7214</v>
      </c>
      <c r="C7217" s="179">
        <v>0</v>
      </c>
      <c r="D7217" s="179">
        <v>0</v>
      </c>
      <c r="E7217" s="179">
        <v>39561.565392244345</v>
      </c>
      <c r="F7217" s="179">
        <v>0</v>
      </c>
      <c r="G7217" s="179">
        <v>0</v>
      </c>
      <c r="H7217" s="179">
        <v>16322.417560693688</v>
      </c>
      <c r="I7217" s="179">
        <v>0</v>
      </c>
      <c r="J7217" s="179">
        <v>0</v>
      </c>
      <c r="K7217" s="179">
        <v>0</v>
      </c>
      <c r="L7217" s="179">
        <v>0</v>
      </c>
      <c r="M7217" s="179">
        <v>25223.118165894841</v>
      </c>
      <c r="N7217" s="179">
        <v>0</v>
      </c>
      <c r="O7217" s="179">
        <v>0</v>
      </c>
      <c r="P7217" s="179">
        <v>0</v>
      </c>
      <c r="Q7217" s="179">
        <v>0</v>
      </c>
      <c r="R7217" s="180">
        <v>0</v>
      </c>
      <c r="S7217" s="180">
        <v>0</v>
      </c>
      <c r="T7217" s="180">
        <v>0</v>
      </c>
    </row>
    <row r="7218" spans="2:20" x14ac:dyDescent="0.3">
      <c r="B7218" s="19">
        <v>7215</v>
      </c>
      <c r="C7218" s="179">
        <v>0</v>
      </c>
      <c r="D7218" s="179">
        <v>0</v>
      </c>
      <c r="E7218" s="179">
        <v>1881515.7660894636</v>
      </c>
      <c r="F7218" s="179">
        <v>0</v>
      </c>
      <c r="G7218" s="179">
        <v>0</v>
      </c>
      <c r="H7218" s="179">
        <v>132829.73813040211</v>
      </c>
      <c r="I7218" s="179">
        <v>0</v>
      </c>
      <c r="J7218" s="179">
        <v>0</v>
      </c>
      <c r="K7218" s="179">
        <v>0</v>
      </c>
      <c r="L7218" s="179">
        <v>0</v>
      </c>
      <c r="M7218" s="179">
        <v>191404.55326198117</v>
      </c>
      <c r="N7218" s="179">
        <v>0</v>
      </c>
      <c r="O7218" s="179">
        <v>0</v>
      </c>
      <c r="P7218" s="179">
        <v>0</v>
      </c>
      <c r="Q7218" s="179">
        <v>0</v>
      </c>
      <c r="R7218" s="180">
        <v>0</v>
      </c>
      <c r="S7218" s="180">
        <v>0</v>
      </c>
      <c r="T7218" s="180">
        <v>0</v>
      </c>
    </row>
    <row r="7219" spans="2:20" x14ac:dyDescent="0.3">
      <c r="B7219" s="19">
        <v>7216</v>
      </c>
      <c r="C7219" s="179">
        <v>0</v>
      </c>
      <c r="D7219" s="179">
        <v>0</v>
      </c>
      <c r="E7219" s="179">
        <v>83550.345043311929</v>
      </c>
      <c r="F7219" s="179">
        <v>0</v>
      </c>
      <c r="G7219" s="179">
        <v>0</v>
      </c>
      <c r="H7219" s="179">
        <v>91822.217620978932</v>
      </c>
      <c r="I7219" s="179">
        <v>0</v>
      </c>
      <c r="J7219" s="179">
        <v>0</v>
      </c>
      <c r="K7219" s="179">
        <v>0</v>
      </c>
      <c r="L7219" s="179">
        <v>0</v>
      </c>
      <c r="M7219" s="179">
        <v>6241.4475571680769</v>
      </c>
      <c r="N7219" s="179">
        <v>0</v>
      </c>
      <c r="O7219" s="179">
        <v>0</v>
      </c>
      <c r="P7219" s="179">
        <v>0</v>
      </c>
      <c r="Q7219" s="179">
        <v>0</v>
      </c>
      <c r="R7219" s="180">
        <v>0</v>
      </c>
      <c r="S7219" s="180">
        <v>0</v>
      </c>
      <c r="T7219" s="180">
        <v>0</v>
      </c>
    </row>
    <row r="7220" spans="2:20" x14ac:dyDescent="0.3">
      <c r="B7220" s="19">
        <v>7217</v>
      </c>
      <c r="C7220" s="179">
        <v>0</v>
      </c>
      <c r="D7220" s="179">
        <v>0</v>
      </c>
      <c r="E7220" s="179">
        <v>3082913.4762566751</v>
      </c>
      <c r="F7220" s="179">
        <v>0</v>
      </c>
      <c r="G7220" s="179">
        <v>0</v>
      </c>
      <c r="H7220" s="179">
        <v>43663.255791960481</v>
      </c>
      <c r="I7220" s="179">
        <v>0</v>
      </c>
      <c r="J7220" s="179">
        <v>0</v>
      </c>
      <c r="K7220" s="179">
        <v>0</v>
      </c>
      <c r="L7220" s="179">
        <v>0</v>
      </c>
      <c r="M7220" s="179">
        <v>14828.315463221003</v>
      </c>
      <c r="N7220" s="179">
        <v>0</v>
      </c>
      <c r="O7220" s="179">
        <v>0</v>
      </c>
      <c r="P7220" s="179">
        <v>0</v>
      </c>
      <c r="Q7220" s="179">
        <v>0</v>
      </c>
      <c r="R7220" s="180">
        <v>0</v>
      </c>
      <c r="S7220" s="180">
        <v>0</v>
      </c>
      <c r="T7220" s="180">
        <v>0</v>
      </c>
    </row>
    <row r="7221" spans="2:20" x14ac:dyDescent="0.3">
      <c r="B7221" s="19">
        <v>7218</v>
      </c>
      <c r="C7221" s="179">
        <v>0</v>
      </c>
      <c r="D7221" s="179">
        <v>0</v>
      </c>
      <c r="E7221" s="179">
        <v>41957.29905376934</v>
      </c>
      <c r="F7221" s="179">
        <v>0</v>
      </c>
      <c r="G7221" s="179">
        <v>0</v>
      </c>
      <c r="H7221" s="179">
        <v>220334.65354030381</v>
      </c>
      <c r="I7221" s="179">
        <v>0</v>
      </c>
      <c r="J7221" s="179">
        <v>0</v>
      </c>
      <c r="K7221" s="179">
        <v>0</v>
      </c>
      <c r="L7221" s="179">
        <v>0</v>
      </c>
      <c r="M7221" s="179">
        <v>20434.428954141786</v>
      </c>
      <c r="N7221" s="179">
        <v>0</v>
      </c>
      <c r="O7221" s="179">
        <v>0</v>
      </c>
      <c r="P7221" s="179">
        <v>0</v>
      </c>
      <c r="Q7221" s="179">
        <v>0</v>
      </c>
      <c r="R7221" s="180">
        <v>0</v>
      </c>
      <c r="S7221" s="180">
        <v>0</v>
      </c>
      <c r="T7221" s="180">
        <v>0</v>
      </c>
    </row>
    <row r="7222" spans="2:20" x14ac:dyDescent="0.3">
      <c r="B7222" s="19">
        <v>7219</v>
      </c>
      <c r="C7222" s="179">
        <v>0</v>
      </c>
      <c r="D7222" s="179">
        <v>0</v>
      </c>
      <c r="E7222" s="179">
        <v>1113.9357017103493</v>
      </c>
      <c r="F7222" s="179">
        <v>0</v>
      </c>
      <c r="G7222" s="179">
        <v>0</v>
      </c>
      <c r="H7222" s="179">
        <v>345134.97573312873</v>
      </c>
      <c r="I7222" s="179">
        <v>0</v>
      </c>
      <c r="J7222" s="179">
        <v>0</v>
      </c>
      <c r="K7222" s="179">
        <v>0</v>
      </c>
      <c r="L7222" s="179">
        <v>0</v>
      </c>
      <c r="M7222" s="179">
        <v>102308.13887020366</v>
      </c>
      <c r="N7222" s="179">
        <v>0</v>
      </c>
      <c r="O7222" s="179">
        <v>0</v>
      </c>
      <c r="P7222" s="179">
        <v>0</v>
      </c>
      <c r="Q7222" s="179">
        <v>0</v>
      </c>
      <c r="R7222" s="180">
        <v>0</v>
      </c>
      <c r="S7222" s="180">
        <v>0</v>
      </c>
      <c r="T7222" s="180">
        <v>0</v>
      </c>
    </row>
    <row r="7223" spans="2:20" x14ac:dyDescent="0.3">
      <c r="B7223" s="19">
        <v>7220</v>
      </c>
      <c r="C7223" s="179">
        <v>0</v>
      </c>
      <c r="D7223" s="179">
        <v>0</v>
      </c>
      <c r="E7223" s="179">
        <v>11333.131771263237</v>
      </c>
      <c r="F7223" s="179">
        <v>0</v>
      </c>
      <c r="G7223" s="179">
        <v>0</v>
      </c>
      <c r="H7223" s="179">
        <v>492143.09882822429</v>
      </c>
      <c r="I7223" s="179">
        <v>0</v>
      </c>
      <c r="J7223" s="179">
        <v>0</v>
      </c>
      <c r="K7223" s="179">
        <v>0</v>
      </c>
      <c r="L7223" s="179">
        <v>0</v>
      </c>
      <c r="M7223" s="179">
        <v>175310.17724321465</v>
      </c>
      <c r="N7223" s="179">
        <v>0</v>
      </c>
      <c r="O7223" s="179">
        <v>0</v>
      </c>
      <c r="P7223" s="179">
        <v>0</v>
      </c>
      <c r="Q7223" s="179">
        <v>0</v>
      </c>
      <c r="R7223" s="180">
        <v>0</v>
      </c>
      <c r="S7223" s="180">
        <v>0</v>
      </c>
      <c r="T7223" s="180">
        <v>0</v>
      </c>
    </row>
    <row r="7224" spans="2:20" x14ac:dyDescent="0.3">
      <c r="B7224" s="19">
        <v>7221</v>
      </c>
      <c r="C7224" s="179">
        <v>0</v>
      </c>
      <c r="D7224" s="179">
        <v>0</v>
      </c>
      <c r="E7224" s="179">
        <v>27051.288030854263</v>
      </c>
      <c r="F7224" s="179">
        <v>0</v>
      </c>
      <c r="G7224" s="179">
        <v>0</v>
      </c>
      <c r="H7224" s="179">
        <v>187617.43839863411</v>
      </c>
      <c r="I7224" s="179">
        <v>0</v>
      </c>
      <c r="J7224" s="179">
        <v>0</v>
      </c>
      <c r="K7224" s="179">
        <v>0</v>
      </c>
      <c r="L7224" s="179">
        <v>0</v>
      </c>
      <c r="M7224" s="179">
        <v>3898.6461003764284</v>
      </c>
      <c r="N7224" s="179">
        <v>0</v>
      </c>
      <c r="O7224" s="179">
        <v>0</v>
      </c>
      <c r="P7224" s="179">
        <v>0</v>
      </c>
      <c r="Q7224" s="179">
        <v>0</v>
      </c>
      <c r="R7224" s="180">
        <v>0</v>
      </c>
      <c r="S7224" s="180">
        <v>0</v>
      </c>
      <c r="T7224" s="180">
        <v>0</v>
      </c>
    </row>
    <row r="7225" spans="2:20" x14ac:dyDescent="0.3">
      <c r="B7225" s="19">
        <v>7222</v>
      </c>
      <c r="C7225" s="179">
        <v>0</v>
      </c>
      <c r="D7225" s="179">
        <v>0</v>
      </c>
      <c r="E7225" s="179">
        <v>134293.61956809077</v>
      </c>
      <c r="F7225" s="179">
        <v>0</v>
      </c>
      <c r="G7225" s="179">
        <v>0</v>
      </c>
      <c r="H7225" s="179">
        <v>63120.106788959019</v>
      </c>
      <c r="I7225" s="179">
        <v>0</v>
      </c>
      <c r="J7225" s="179">
        <v>0</v>
      </c>
      <c r="K7225" s="179">
        <v>0</v>
      </c>
      <c r="L7225" s="179">
        <v>0</v>
      </c>
      <c r="M7225" s="179">
        <v>4163.9049367513944</v>
      </c>
      <c r="N7225" s="179">
        <v>0</v>
      </c>
      <c r="O7225" s="179">
        <v>0</v>
      </c>
      <c r="P7225" s="179">
        <v>0</v>
      </c>
      <c r="Q7225" s="179">
        <v>0</v>
      </c>
      <c r="R7225" s="180">
        <v>0</v>
      </c>
      <c r="S7225" s="180">
        <v>0</v>
      </c>
      <c r="T7225" s="180">
        <v>0</v>
      </c>
    </row>
    <row r="7226" spans="2:20" x14ac:dyDescent="0.3">
      <c r="B7226" s="19">
        <v>7223</v>
      </c>
      <c r="C7226" s="179">
        <v>0</v>
      </c>
      <c r="D7226" s="179">
        <v>0</v>
      </c>
      <c r="E7226" s="179">
        <v>101653.65712819376</v>
      </c>
      <c r="F7226" s="179">
        <v>0</v>
      </c>
      <c r="G7226" s="179">
        <v>0</v>
      </c>
      <c r="H7226" s="179">
        <v>63910.09721705316</v>
      </c>
      <c r="I7226" s="179">
        <v>0</v>
      </c>
      <c r="J7226" s="179">
        <v>0</v>
      </c>
      <c r="K7226" s="179">
        <v>0</v>
      </c>
      <c r="L7226" s="179">
        <v>0</v>
      </c>
      <c r="M7226" s="179">
        <v>323823.74720605352</v>
      </c>
      <c r="N7226" s="179">
        <v>0</v>
      </c>
      <c r="O7226" s="179">
        <v>0</v>
      </c>
      <c r="P7226" s="179">
        <v>0</v>
      </c>
      <c r="Q7226" s="179">
        <v>0</v>
      </c>
      <c r="R7226" s="180">
        <v>0</v>
      </c>
      <c r="S7226" s="180">
        <v>0</v>
      </c>
      <c r="T7226" s="180">
        <v>0</v>
      </c>
    </row>
    <row r="7227" spans="2:20" x14ac:dyDescent="0.3">
      <c r="B7227" s="19">
        <v>7224</v>
      </c>
      <c r="C7227" s="179">
        <v>0</v>
      </c>
      <c r="D7227" s="179">
        <v>0</v>
      </c>
      <c r="E7227" s="179">
        <v>87408.216127124237</v>
      </c>
      <c r="F7227" s="179">
        <v>0</v>
      </c>
      <c r="G7227" s="179">
        <v>0</v>
      </c>
      <c r="H7227" s="179">
        <v>30725.458368561696</v>
      </c>
      <c r="I7227" s="179">
        <v>0</v>
      </c>
      <c r="J7227" s="179">
        <v>0</v>
      </c>
      <c r="K7227" s="179">
        <v>0</v>
      </c>
      <c r="L7227" s="179">
        <v>0</v>
      </c>
      <c r="M7227" s="179">
        <v>18002.292529202667</v>
      </c>
      <c r="N7227" s="179">
        <v>0</v>
      </c>
      <c r="O7227" s="179">
        <v>0</v>
      </c>
      <c r="P7227" s="179">
        <v>0</v>
      </c>
      <c r="Q7227" s="179">
        <v>0</v>
      </c>
      <c r="R7227" s="180">
        <v>0</v>
      </c>
      <c r="S7227" s="180">
        <v>0</v>
      </c>
      <c r="T7227" s="180">
        <v>0</v>
      </c>
    </row>
    <row r="7228" spans="2:20" x14ac:dyDescent="0.3">
      <c r="B7228" s="19">
        <v>7225</v>
      </c>
      <c r="C7228" s="179">
        <v>0</v>
      </c>
      <c r="D7228" s="179">
        <v>0</v>
      </c>
      <c r="E7228" s="179">
        <v>100692.70902240148</v>
      </c>
      <c r="F7228" s="179">
        <v>0</v>
      </c>
      <c r="G7228" s="179">
        <v>0</v>
      </c>
      <c r="H7228" s="179">
        <v>142446.36520091112</v>
      </c>
      <c r="I7228" s="179">
        <v>0</v>
      </c>
      <c r="J7228" s="179">
        <v>0</v>
      </c>
      <c r="K7228" s="179">
        <v>0</v>
      </c>
      <c r="L7228" s="179">
        <v>0</v>
      </c>
      <c r="M7228" s="179">
        <v>45919.060797799975</v>
      </c>
      <c r="N7228" s="179">
        <v>0</v>
      </c>
      <c r="O7228" s="179">
        <v>0</v>
      </c>
      <c r="P7228" s="179">
        <v>0</v>
      </c>
      <c r="Q7228" s="179">
        <v>0</v>
      </c>
      <c r="R7228" s="180">
        <v>0</v>
      </c>
      <c r="S7228" s="180">
        <v>0</v>
      </c>
      <c r="T7228" s="180">
        <v>0</v>
      </c>
    </row>
    <row r="7229" spans="2:20" x14ac:dyDescent="0.3">
      <c r="B7229" s="19">
        <v>7226</v>
      </c>
      <c r="C7229" s="179">
        <v>0</v>
      </c>
      <c r="D7229" s="179">
        <v>0</v>
      </c>
      <c r="E7229" s="179">
        <v>117307.90219215467</v>
      </c>
      <c r="F7229" s="179">
        <v>0</v>
      </c>
      <c r="G7229" s="179">
        <v>0</v>
      </c>
      <c r="H7229" s="179">
        <v>10795.904158940319</v>
      </c>
      <c r="I7229" s="179">
        <v>0</v>
      </c>
      <c r="J7229" s="179">
        <v>0</v>
      </c>
      <c r="K7229" s="179">
        <v>0</v>
      </c>
      <c r="L7229" s="179">
        <v>0</v>
      </c>
      <c r="M7229" s="179">
        <v>18082.769436644892</v>
      </c>
      <c r="N7229" s="179">
        <v>0</v>
      </c>
      <c r="O7229" s="179">
        <v>0</v>
      </c>
      <c r="P7229" s="179">
        <v>0</v>
      </c>
      <c r="Q7229" s="179">
        <v>0</v>
      </c>
      <c r="R7229" s="180">
        <v>0</v>
      </c>
      <c r="S7229" s="180">
        <v>0</v>
      </c>
      <c r="T7229" s="180">
        <v>0</v>
      </c>
    </row>
    <row r="7230" spans="2:20" x14ac:dyDescent="0.3">
      <c r="B7230" s="19">
        <v>7227</v>
      </c>
      <c r="C7230" s="179">
        <v>0</v>
      </c>
      <c r="D7230" s="179">
        <v>0</v>
      </c>
      <c r="E7230" s="179">
        <v>56455.642164375495</v>
      </c>
      <c r="F7230" s="179">
        <v>0</v>
      </c>
      <c r="G7230" s="179">
        <v>0</v>
      </c>
      <c r="H7230" s="179">
        <v>59656.839335665092</v>
      </c>
      <c r="I7230" s="179">
        <v>0</v>
      </c>
      <c r="J7230" s="179">
        <v>0</v>
      </c>
      <c r="K7230" s="179">
        <v>0</v>
      </c>
      <c r="L7230" s="179">
        <v>0</v>
      </c>
      <c r="M7230" s="179">
        <v>70794.552540535966</v>
      </c>
      <c r="N7230" s="179">
        <v>0</v>
      </c>
      <c r="O7230" s="179">
        <v>0</v>
      </c>
      <c r="P7230" s="179">
        <v>0</v>
      </c>
      <c r="Q7230" s="179">
        <v>0</v>
      </c>
      <c r="R7230" s="180">
        <v>0</v>
      </c>
      <c r="S7230" s="180">
        <v>0</v>
      </c>
      <c r="T7230" s="180">
        <v>0</v>
      </c>
    </row>
    <row r="7231" spans="2:20" x14ac:dyDescent="0.3">
      <c r="B7231" s="19">
        <v>7228</v>
      </c>
      <c r="C7231" s="179">
        <v>0</v>
      </c>
      <c r="D7231" s="179">
        <v>0</v>
      </c>
      <c r="E7231" s="179">
        <v>115595.25348745914</v>
      </c>
      <c r="F7231" s="179">
        <v>0</v>
      </c>
      <c r="G7231" s="179">
        <v>0</v>
      </c>
      <c r="H7231" s="179">
        <v>224715.0273560166</v>
      </c>
      <c r="I7231" s="179">
        <v>0</v>
      </c>
      <c r="J7231" s="179">
        <v>0</v>
      </c>
      <c r="K7231" s="179">
        <v>0</v>
      </c>
      <c r="L7231" s="179">
        <v>0</v>
      </c>
      <c r="M7231" s="179">
        <v>72788.077955680172</v>
      </c>
      <c r="N7231" s="179">
        <v>0</v>
      </c>
      <c r="O7231" s="179">
        <v>0</v>
      </c>
      <c r="P7231" s="179">
        <v>0</v>
      </c>
      <c r="Q7231" s="179">
        <v>0</v>
      </c>
      <c r="R7231" s="180">
        <v>0</v>
      </c>
      <c r="S7231" s="180">
        <v>0</v>
      </c>
      <c r="T7231" s="180">
        <v>0</v>
      </c>
    </row>
    <row r="7232" spans="2:20" x14ac:dyDescent="0.3">
      <c r="B7232" s="19">
        <v>7229</v>
      </c>
      <c r="C7232" s="179">
        <v>0</v>
      </c>
      <c r="D7232" s="179">
        <v>0</v>
      </c>
      <c r="E7232" s="179">
        <v>2670.5709526186592</v>
      </c>
      <c r="F7232" s="179">
        <v>0</v>
      </c>
      <c r="G7232" s="179">
        <v>0</v>
      </c>
      <c r="H7232" s="179">
        <v>57631.131144640007</v>
      </c>
      <c r="I7232" s="179">
        <v>0</v>
      </c>
      <c r="J7232" s="179">
        <v>0</v>
      </c>
      <c r="K7232" s="179">
        <v>0</v>
      </c>
      <c r="L7232" s="179">
        <v>0</v>
      </c>
      <c r="M7232" s="179">
        <v>12298.597039703885</v>
      </c>
      <c r="N7232" s="179">
        <v>0</v>
      </c>
      <c r="O7232" s="179">
        <v>0</v>
      </c>
      <c r="P7232" s="179">
        <v>0</v>
      </c>
      <c r="Q7232" s="179">
        <v>0</v>
      </c>
      <c r="R7232" s="180">
        <v>0</v>
      </c>
      <c r="S7232" s="180">
        <v>0</v>
      </c>
      <c r="T7232" s="180">
        <v>0</v>
      </c>
    </row>
    <row r="7233" spans="2:20" x14ac:dyDescent="0.3">
      <c r="B7233" s="19">
        <v>7230</v>
      </c>
      <c r="C7233" s="179">
        <v>0</v>
      </c>
      <c r="D7233" s="179">
        <v>0</v>
      </c>
      <c r="E7233" s="179">
        <v>12988.467781313531</v>
      </c>
      <c r="F7233" s="179">
        <v>0</v>
      </c>
      <c r="G7233" s="179">
        <v>0</v>
      </c>
      <c r="H7233" s="179">
        <v>412117.06204675254</v>
      </c>
      <c r="I7233" s="179">
        <v>0</v>
      </c>
      <c r="J7233" s="179">
        <v>0</v>
      </c>
      <c r="K7233" s="179">
        <v>0</v>
      </c>
      <c r="L7233" s="179">
        <v>0</v>
      </c>
      <c r="M7233" s="179">
        <v>381161.21318012016</v>
      </c>
      <c r="N7233" s="179">
        <v>0</v>
      </c>
      <c r="O7233" s="179">
        <v>0</v>
      </c>
      <c r="P7233" s="179">
        <v>0</v>
      </c>
      <c r="Q7233" s="179">
        <v>0</v>
      </c>
      <c r="R7233" s="180">
        <v>0</v>
      </c>
      <c r="S7233" s="180">
        <v>0</v>
      </c>
      <c r="T7233" s="180">
        <v>0</v>
      </c>
    </row>
    <row r="7234" spans="2:20" x14ac:dyDescent="0.3">
      <c r="B7234" s="19">
        <v>7231</v>
      </c>
      <c r="C7234" s="179">
        <v>0</v>
      </c>
      <c r="D7234" s="179">
        <v>0</v>
      </c>
      <c r="E7234" s="179">
        <v>15777.540308687294</v>
      </c>
      <c r="F7234" s="179">
        <v>0</v>
      </c>
      <c r="G7234" s="179">
        <v>0</v>
      </c>
      <c r="H7234" s="179">
        <v>38962.957096660422</v>
      </c>
      <c r="I7234" s="179">
        <v>0</v>
      </c>
      <c r="J7234" s="179">
        <v>0</v>
      </c>
      <c r="K7234" s="179">
        <v>0</v>
      </c>
      <c r="L7234" s="179">
        <v>0</v>
      </c>
      <c r="M7234" s="179">
        <v>5115.6628562060168</v>
      </c>
      <c r="N7234" s="179">
        <v>0</v>
      </c>
      <c r="O7234" s="179">
        <v>0</v>
      </c>
      <c r="P7234" s="179">
        <v>0</v>
      </c>
      <c r="Q7234" s="179">
        <v>0</v>
      </c>
      <c r="R7234" s="180">
        <v>0</v>
      </c>
      <c r="S7234" s="180">
        <v>0</v>
      </c>
      <c r="T7234" s="180">
        <v>0</v>
      </c>
    </row>
    <row r="7235" spans="2:20" x14ac:dyDescent="0.3">
      <c r="B7235" s="19">
        <v>7232</v>
      </c>
      <c r="C7235" s="179">
        <v>0</v>
      </c>
      <c r="D7235" s="179">
        <v>0</v>
      </c>
      <c r="E7235" s="179">
        <v>85130.261359171549</v>
      </c>
      <c r="F7235" s="179">
        <v>0</v>
      </c>
      <c r="G7235" s="179">
        <v>0</v>
      </c>
      <c r="H7235" s="179">
        <v>59832.252895834994</v>
      </c>
      <c r="I7235" s="179">
        <v>0</v>
      </c>
      <c r="J7235" s="179">
        <v>0</v>
      </c>
      <c r="K7235" s="179">
        <v>0</v>
      </c>
      <c r="L7235" s="179">
        <v>0</v>
      </c>
      <c r="M7235" s="179">
        <v>80118.108392938346</v>
      </c>
      <c r="N7235" s="179">
        <v>0</v>
      </c>
      <c r="O7235" s="179">
        <v>0</v>
      </c>
      <c r="P7235" s="179">
        <v>0</v>
      </c>
      <c r="Q7235" s="179">
        <v>0</v>
      </c>
      <c r="R7235" s="180">
        <v>0</v>
      </c>
      <c r="S7235" s="180">
        <v>0</v>
      </c>
      <c r="T7235" s="180">
        <v>0</v>
      </c>
    </row>
    <row r="7236" spans="2:20" x14ac:dyDescent="0.3">
      <c r="B7236" s="19">
        <v>7233</v>
      </c>
      <c r="C7236" s="179">
        <v>0</v>
      </c>
      <c r="D7236" s="179">
        <v>0</v>
      </c>
      <c r="E7236" s="179">
        <v>23442.788335718957</v>
      </c>
      <c r="F7236" s="179">
        <v>0</v>
      </c>
      <c r="G7236" s="179">
        <v>0</v>
      </c>
      <c r="H7236" s="179">
        <v>44592.188357259598</v>
      </c>
      <c r="I7236" s="179">
        <v>0</v>
      </c>
      <c r="J7236" s="179">
        <v>0</v>
      </c>
      <c r="K7236" s="179">
        <v>0</v>
      </c>
      <c r="L7236" s="179">
        <v>0</v>
      </c>
      <c r="M7236" s="179">
        <v>14960.676392053745</v>
      </c>
      <c r="N7236" s="179">
        <v>0</v>
      </c>
      <c r="O7236" s="179">
        <v>0</v>
      </c>
      <c r="P7236" s="179">
        <v>0</v>
      </c>
      <c r="Q7236" s="179">
        <v>0</v>
      </c>
      <c r="R7236" s="180">
        <v>0</v>
      </c>
      <c r="S7236" s="180">
        <v>0</v>
      </c>
      <c r="T7236" s="180">
        <v>0</v>
      </c>
    </row>
    <row r="7237" spans="2:20" x14ac:dyDescent="0.3">
      <c r="B7237" s="19">
        <v>7234</v>
      </c>
      <c r="C7237" s="179">
        <v>0</v>
      </c>
      <c r="D7237" s="179">
        <v>0</v>
      </c>
      <c r="E7237" s="179">
        <v>3815.8748326648997</v>
      </c>
      <c r="F7237" s="179">
        <v>1</v>
      </c>
      <c r="G7237" s="179">
        <v>79269.776807684146</v>
      </c>
      <c r="H7237" s="179">
        <v>7261.5709100185804</v>
      </c>
      <c r="I7237" s="179">
        <v>0</v>
      </c>
      <c r="J7237" s="179">
        <v>0</v>
      </c>
      <c r="K7237" s="179">
        <v>0</v>
      </c>
      <c r="L7237" s="179">
        <v>0</v>
      </c>
      <c r="M7237" s="179">
        <v>18193.641947250548</v>
      </c>
      <c r="N7237" s="179">
        <v>0</v>
      </c>
      <c r="O7237" s="179">
        <v>0</v>
      </c>
      <c r="P7237" s="179">
        <v>0</v>
      </c>
      <c r="Q7237" s="179">
        <v>0</v>
      </c>
      <c r="R7237" s="180">
        <v>0</v>
      </c>
      <c r="S7237" s="180">
        <v>0</v>
      </c>
      <c r="T7237" s="180">
        <v>0</v>
      </c>
    </row>
    <row r="7238" spans="2:20" x14ac:dyDescent="0.3">
      <c r="B7238" s="19">
        <v>7235</v>
      </c>
      <c r="C7238" s="179">
        <v>0</v>
      </c>
      <c r="D7238" s="179">
        <v>0</v>
      </c>
      <c r="E7238" s="179">
        <v>261092.7247002291</v>
      </c>
      <c r="F7238" s="179">
        <v>0</v>
      </c>
      <c r="G7238" s="179">
        <v>0</v>
      </c>
      <c r="H7238" s="179">
        <v>24102.661404789291</v>
      </c>
      <c r="I7238" s="179">
        <v>0</v>
      </c>
      <c r="J7238" s="179">
        <v>0</v>
      </c>
      <c r="K7238" s="179">
        <v>0</v>
      </c>
      <c r="L7238" s="179">
        <v>0</v>
      </c>
      <c r="M7238" s="179">
        <v>199993.51314835285</v>
      </c>
      <c r="N7238" s="179">
        <v>0</v>
      </c>
      <c r="O7238" s="179">
        <v>0</v>
      </c>
      <c r="P7238" s="179">
        <v>0</v>
      </c>
      <c r="Q7238" s="179">
        <v>0</v>
      </c>
      <c r="R7238" s="180">
        <v>0</v>
      </c>
      <c r="S7238" s="180">
        <v>0</v>
      </c>
      <c r="T7238" s="180">
        <v>0</v>
      </c>
    </row>
    <row r="7239" spans="2:20" x14ac:dyDescent="0.3">
      <c r="B7239" s="19">
        <v>7236</v>
      </c>
      <c r="C7239" s="179">
        <v>0</v>
      </c>
      <c r="D7239" s="179">
        <v>0</v>
      </c>
      <c r="E7239" s="179">
        <v>40695.531382066445</v>
      </c>
      <c r="F7239" s="179">
        <v>0</v>
      </c>
      <c r="G7239" s="179">
        <v>0</v>
      </c>
      <c r="H7239" s="179">
        <v>103439.74911759465</v>
      </c>
      <c r="I7239" s="179">
        <v>0</v>
      </c>
      <c r="J7239" s="179">
        <v>0</v>
      </c>
      <c r="K7239" s="179">
        <v>0</v>
      </c>
      <c r="L7239" s="179">
        <v>0</v>
      </c>
      <c r="M7239" s="179">
        <v>43212.841918195831</v>
      </c>
      <c r="N7239" s="179">
        <v>0</v>
      </c>
      <c r="O7239" s="179">
        <v>0</v>
      </c>
      <c r="P7239" s="179">
        <v>0</v>
      </c>
      <c r="Q7239" s="179">
        <v>0</v>
      </c>
      <c r="R7239" s="180">
        <v>0</v>
      </c>
      <c r="S7239" s="180">
        <v>0</v>
      </c>
      <c r="T7239" s="180">
        <v>0</v>
      </c>
    </row>
    <row r="7240" spans="2:20" x14ac:dyDescent="0.3">
      <c r="B7240" s="19">
        <v>7237</v>
      </c>
      <c r="C7240" s="179">
        <v>0</v>
      </c>
      <c r="D7240" s="179">
        <v>0</v>
      </c>
      <c r="E7240" s="179">
        <v>1256855.9127562311</v>
      </c>
      <c r="F7240" s="179">
        <v>0</v>
      </c>
      <c r="G7240" s="179">
        <v>0</v>
      </c>
      <c r="H7240" s="179">
        <v>126938.58714313165</v>
      </c>
      <c r="I7240" s="179">
        <v>0</v>
      </c>
      <c r="J7240" s="179">
        <v>0</v>
      </c>
      <c r="K7240" s="179">
        <v>0</v>
      </c>
      <c r="L7240" s="179">
        <v>0</v>
      </c>
      <c r="M7240" s="179">
        <v>424942.28934787319</v>
      </c>
      <c r="N7240" s="179">
        <v>0</v>
      </c>
      <c r="O7240" s="179">
        <v>0</v>
      </c>
      <c r="P7240" s="179">
        <v>0</v>
      </c>
      <c r="Q7240" s="179">
        <v>0</v>
      </c>
      <c r="R7240" s="180">
        <v>0</v>
      </c>
      <c r="S7240" s="180">
        <v>0</v>
      </c>
      <c r="T7240" s="180">
        <v>0</v>
      </c>
    </row>
    <row r="7241" spans="2:20" x14ac:dyDescent="0.3">
      <c r="B7241" s="19">
        <v>7238</v>
      </c>
      <c r="C7241" s="179">
        <v>0</v>
      </c>
      <c r="D7241" s="179">
        <v>0</v>
      </c>
      <c r="E7241" s="179">
        <v>58114.637530626489</v>
      </c>
      <c r="F7241" s="179">
        <v>0</v>
      </c>
      <c r="G7241" s="179">
        <v>0</v>
      </c>
      <c r="H7241" s="179">
        <v>189189.16236273688</v>
      </c>
      <c r="I7241" s="179">
        <v>0</v>
      </c>
      <c r="J7241" s="179">
        <v>0</v>
      </c>
      <c r="K7241" s="179">
        <v>0</v>
      </c>
      <c r="L7241" s="179">
        <v>0</v>
      </c>
      <c r="M7241" s="179">
        <v>31823.690710152638</v>
      </c>
      <c r="N7241" s="179">
        <v>0</v>
      </c>
      <c r="O7241" s="179">
        <v>0</v>
      </c>
      <c r="P7241" s="179">
        <v>0</v>
      </c>
      <c r="Q7241" s="179">
        <v>0</v>
      </c>
      <c r="R7241" s="180">
        <v>0</v>
      </c>
      <c r="S7241" s="180">
        <v>0</v>
      </c>
      <c r="T7241" s="180">
        <v>0</v>
      </c>
    </row>
    <row r="7242" spans="2:20" x14ac:dyDescent="0.3">
      <c r="B7242" s="19">
        <v>7239</v>
      </c>
      <c r="C7242" s="179">
        <v>1</v>
      </c>
      <c r="D7242" s="179">
        <v>35999.641356905908</v>
      </c>
      <c r="E7242" s="179">
        <v>32916.278639241202</v>
      </c>
      <c r="F7242" s="179">
        <v>0</v>
      </c>
      <c r="G7242" s="179">
        <v>0</v>
      </c>
      <c r="H7242" s="179">
        <v>79590.422764702394</v>
      </c>
      <c r="I7242" s="179">
        <v>0</v>
      </c>
      <c r="J7242" s="179">
        <v>0</v>
      </c>
      <c r="K7242" s="179">
        <v>0</v>
      </c>
      <c r="L7242" s="179">
        <v>0</v>
      </c>
      <c r="M7242" s="179">
        <v>52309.549250271404</v>
      </c>
      <c r="N7242" s="179">
        <v>0</v>
      </c>
      <c r="O7242" s="179">
        <v>0</v>
      </c>
      <c r="P7242" s="179">
        <v>0</v>
      </c>
      <c r="Q7242" s="179">
        <v>0</v>
      </c>
      <c r="R7242" s="180">
        <v>0</v>
      </c>
      <c r="S7242" s="180">
        <v>0</v>
      </c>
      <c r="T7242" s="180">
        <v>35999.641356905908</v>
      </c>
    </row>
    <row r="7243" spans="2:20" x14ac:dyDescent="0.3">
      <c r="B7243" s="19">
        <v>7240</v>
      </c>
      <c r="C7243" s="179">
        <v>0</v>
      </c>
      <c r="D7243" s="179">
        <v>0</v>
      </c>
      <c r="E7243" s="179">
        <v>231636.53394291483</v>
      </c>
      <c r="F7243" s="179">
        <v>0</v>
      </c>
      <c r="G7243" s="179">
        <v>0</v>
      </c>
      <c r="H7243" s="179">
        <v>247216.54252984011</v>
      </c>
      <c r="I7243" s="179">
        <v>0</v>
      </c>
      <c r="J7243" s="179">
        <v>0</v>
      </c>
      <c r="K7243" s="179">
        <v>0</v>
      </c>
      <c r="L7243" s="179">
        <v>0</v>
      </c>
      <c r="M7243" s="179">
        <v>784472.00557836902</v>
      </c>
      <c r="N7243" s="179">
        <v>0</v>
      </c>
      <c r="O7243" s="179">
        <v>0</v>
      </c>
      <c r="P7243" s="179">
        <v>0</v>
      </c>
      <c r="Q7243" s="179">
        <v>0</v>
      </c>
      <c r="R7243" s="180">
        <v>0</v>
      </c>
      <c r="S7243" s="180">
        <v>0</v>
      </c>
      <c r="T7243" s="180">
        <v>0</v>
      </c>
    </row>
    <row r="7244" spans="2:20" x14ac:dyDescent="0.3">
      <c r="B7244" s="19">
        <v>7241</v>
      </c>
      <c r="C7244" s="179">
        <v>0</v>
      </c>
      <c r="D7244" s="179">
        <v>0</v>
      </c>
      <c r="E7244" s="179">
        <v>69162.420562738233</v>
      </c>
      <c r="F7244" s="179">
        <v>0</v>
      </c>
      <c r="G7244" s="179">
        <v>0</v>
      </c>
      <c r="H7244" s="179">
        <v>129450.63532361622</v>
      </c>
      <c r="I7244" s="179">
        <v>0</v>
      </c>
      <c r="J7244" s="179">
        <v>0</v>
      </c>
      <c r="K7244" s="179">
        <v>0</v>
      </c>
      <c r="L7244" s="179">
        <v>0</v>
      </c>
      <c r="M7244" s="179">
        <v>12925.504050106423</v>
      </c>
      <c r="N7244" s="179">
        <v>0</v>
      </c>
      <c r="O7244" s="179">
        <v>0</v>
      </c>
      <c r="P7244" s="179">
        <v>0</v>
      </c>
      <c r="Q7244" s="179">
        <v>0</v>
      </c>
      <c r="R7244" s="180">
        <v>0</v>
      </c>
      <c r="S7244" s="180">
        <v>0</v>
      </c>
      <c r="T7244" s="180">
        <v>0</v>
      </c>
    </row>
    <row r="7245" spans="2:20" x14ac:dyDescent="0.3">
      <c r="B7245" s="19">
        <v>7242</v>
      </c>
      <c r="C7245" s="179">
        <v>0</v>
      </c>
      <c r="D7245" s="179">
        <v>0</v>
      </c>
      <c r="E7245" s="179">
        <v>472586.67676723626</v>
      </c>
      <c r="F7245" s="179">
        <v>0</v>
      </c>
      <c r="G7245" s="179">
        <v>0</v>
      </c>
      <c r="H7245" s="179">
        <v>407060.08933860168</v>
      </c>
      <c r="I7245" s="179">
        <v>0</v>
      </c>
      <c r="J7245" s="179">
        <v>0</v>
      </c>
      <c r="K7245" s="179">
        <v>0</v>
      </c>
      <c r="L7245" s="179">
        <v>0</v>
      </c>
      <c r="M7245" s="179">
        <v>215763.35789180052</v>
      </c>
      <c r="N7245" s="179">
        <v>0</v>
      </c>
      <c r="O7245" s="179">
        <v>0</v>
      </c>
      <c r="P7245" s="179">
        <v>0</v>
      </c>
      <c r="Q7245" s="179">
        <v>0</v>
      </c>
      <c r="R7245" s="180">
        <v>0</v>
      </c>
      <c r="S7245" s="180">
        <v>0</v>
      </c>
      <c r="T7245" s="180">
        <v>0</v>
      </c>
    </row>
    <row r="7246" spans="2:20" x14ac:dyDescent="0.3">
      <c r="B7246" s="19">
        <v>7243</v>
      </c>
      <c r="C7246" s="179">
        <v>0</v>
      </c>
      <c r="D7246" s="179">
        <v>0</v>
      </c>
      <c r="E7246" s="179">
        <v>37706.222058079278</v>
      </c>
      <c r="F7246" s="179">
        <v>0</v>
      </c>
      <c r="G7246" s="179">
        <v>0</v>
      </c>
      <c r="H7246" s="179">
        <v>31410.670398513605</v>
      </c>
      <c r="I7246" s="179">
        <v>0</v>
      </c>
      <c r="J7246" s="179">
        <v>0</v>
      </c>
      <c r="K7246" s="179">
        <v>0</v>
      </c>
      <c r="L7246" s="179">
        <v>0</v>
      </c>
      <c r="M7246" s="179">
        <v>90230.890371208152</v>
      </c>
      <c r="N7246" s="179">
        <v>0</v>
      </c>
      <c r="O7246" s="179">
        <v>0</v>
      </c>
      <c r="P7246" s="179">
        <v>0</v>
      </c>
      <c r="Q7246" s="179">
        <v>0</v>
      </c>
      <c r="R7246" s="180">
        <v>0</v>
      </c>
      <c r="S7246" s="180">
        <v>0</v>
      </c>
      <c r="T7246" s="180">
        <v>0</v>
      </c>
    </row>
    <row r="7247" spans="2:20" x14ac:dyDescent="0.3">
      <c r="B7247" s="19">
        <v>7244</v>
      </c>
      <c r="C7247" s="179">
        <v>0</v>
      </c>
      <c r="D7247" s="179">
        <v>0</v>
      </c>
      <c r="E7247" s="179">
        <v>147939.5143692327</v>
      </c>
      <c r="F7247" s="179">
        <v>0</v>
      </c>
      <c r="G7247" s="179">
        <v>0</v>
      </c>
      <c r="H7247" s="179">
        <v>276237.94712184725</v>
      </c>
      <c r="I7247" s="179">
        <v>0</v>
      </c>
      <c r="J7247" s="179">
        <v>0</v>
      </c>
      <c r="K7247" s="179">
        <v>0</v>
      </c>
      <c r="L7247" s="179">
        <v>0</v>
      </c>
      <c r="M7247" s="179">
        <v>4763.6382147824397</v>
      </c>
      <c r="N7247" s="179">
        <v>0</v>
      </c>
      <c r="O7247" s="179">
        <v>0</v>
      </c>
      <c r="P7247" s="179">
        <v>0</v>
      </c>
      <c r="Q7247" s="179">
        <v>0</v>
      </c>
      <c r="R7247" s="180">
        <v>0</v>
      </c>
      <c r="S7247" s="180">
        <v>0</v>
      </c>
      <c r="T7247" s="180">
        <v>0</v>
      </c>
    </row>
    <row r="7248" spans="2:20" x14ac:dyDescent="0.3">
      <c r="B7248" s="19">
        <v>7245</v>
      </c>
      <c r="C7248" s="179">
        <v>0</v>
      </c>
      <c r="D7248" s="179">
        <v>0</v>
      </c>
      <c r="E7248" s="179">
        <v>7123224.8844070919</v>
      </c>
      <c r="F7248" s="179">
        <v>0</v>
      </c>
      <c r="G7248" s="179">
        <v>0</v>
      </c>
      <c r="H7248" s="179">
        <v>190958.41672080854</v>
      </c>
      <c r="I7248" s="179">
        <v>0</v>
      </c>
      <c r="J7248" s="179">
        <v>0</v>
      </c>
      <c r="K7248" s="179">
        <v>0</v>
      </c>
      <c r="L7248" s="179">
        <v>0</v>
      </c>
      <c r="M7248" s="179">
        <v>114600.48922021383</v>
      </c>
      <c r="N7248" s="179">
        <v>0</v>
      </c>
      <c r="O7248" s="179">
        <v>0</v>
      </c>
      <c r="P7248" s="179">
        <v>0</v>
      </c>
      <c r="Q7248" s="179">
        <v>0</v>
      </c>
      <c r="R7248" s="180">
        <v>0</v>
      </c>
      <c r="S7248" s="180">
        <v>0</v>
      </c>
      <c r="T7248" s="180">
        <v>0</v>
      </c>
    </row>
    <row r="7249" spans="2:20" x14ac:dyDescent="0.3">
      <c r="B7249" s="19">
        <v>7246</v>
      </c>
      <c r="C7249" s="179">
        <v>0</v>
      </c>
      <c r="D7249" s="179">
        <v>0</v>
      </c>
      <c r="E7249" s="179">
        <v>80768.359574951013</v>
      </c>
      <c r="F7249" s="179">
        <v>0</v>
      </c>
      <c r="G7249" s="179">
        <v>0</v>
      </c>
      <c r="H7249" s="179">
        <v>175153.03589899556</v>
      </c>
      <c r="I7249" s="179">
        <v>0</v>
      </c>
      <c r="J7249" s="179">
        <v>0</v>
      </c>
      <c r="K7249" s="179">
        <v>0</v>
      </c>
      <c r="L7249" s="179">
        <v>0</v>
      </c>
      <c r="M7249" s="179">
        <v>132401.10632046507</v>
      </c>
      <c r="N7249" s="179">
        <v>0</v>
      </c>
      <c r="O7249" s="179">
        <v>0</v>
      </c>
      <c r="P7249" s="179">
        <v>0</v>
      </c>
      <c r="Q7249" s="179">
        <v>0</v>
      </c>
      <c r="R7249" s="180">
        <v>0</v>
      </c>
      <c r="S7249" s="180">
        <v>0</v>
      </c>
      <c r="T7249" s="180">
        <v>0</v>
      </c>
    </row>
    <row r="7250" spans="2:20" x14ac:dyDescent="0.3">
      <c r="B7250" s="19">
        <v>7247</v>
      </c>
      <c r="C7250" s="179">
        <v>0</v>
      </c>
      <c r="D7250" s="179">
        <v>0</v>
      </c>
      <c r="E7250" s="179">
        <v>468914.25013393862</v>
      </c>
      <c r="F7250" s="179">
        <v>0</v>
      </c>
      <c r="G7250" s="179">
        <v>0</v>
      </c>
      <c r="H7250" s="179">
        <v>4726.2124297165992</v>
      </c>
      <c r="I7250" s="179">
        <v>0</v>
      </c>
      <c r="J7250" s="179">
        <v>0</v>
      </c>
      <c r="K7250" s="179">
        <v>0</v>
      </c>
      <c r="L7250" s="179">
        <v>0</v>
      </c>
      <c r="M7250" s="179">
        <v>251382.5149846292</v>
      </c>
      <c r="N7250" s="179">
        <v>0</v>
      </c>
      <c r="O7250" s="179">
        <v>0</v>
      </c>
      <c r="P7250" s="179">
        <v>0</v>
      </c>
      <c r="Q7250" s="179">
        <v>0</v>
      </c>
      <c r="R7250" s="180">
        <v>0</v>
      </c>
      <c r="S7250" s="180">
        <v>0</v>
      </c>
      <c r="T7250" s="180">
        <v>0</v>
      </c>
    </row>
    <row r="7251" spans="2:20" x14ac:dyDescent="0.3">
      <c r="B7251" s="19">
        <v>7248</v>
      </c>
      <c r="C7251" s="179">
        <v>0</v>
      </c>
      <c r="D7251" s="179">
        <v>0</v>
      </c>
      <c r="E7251" s="179">
        <v>225907.44080361491</v>
      </c>
      <c r="F7251" s="179">
        <v>0</v>
      </c>
      <c r="G7251" s="179">
        <v>0</v>
      </c>
      <c r="H7251" s="179">
        <v>19440.591492745316</v>
      </c>
      <c r="I7251" s="179">
        <v>0</v>
      </c>
      <c r="J7251" s="179">
        <v>0</v>
      </c>
      <c r="K7251" s="179">
        <v>0</v>
      </c>
      <c r="L7251" s="179">
        <v>0</v>
      </c>
      <c r="M7251" s="179">
        <v>178900.31322169193</v>
      </c>
      <c r="N7251" s="179">
        <v>0</v>
      </c>
      <c r="O7251" s="179">
        <v>0</v>
      </c>
      <c r="P7251" s="179">
        <v>0</v>
      </c>
      <c r="Q7251" s="179">
        <v>0</v>
      </c>
      <c r="R7251" s="180">
        <v>0</v>
      </c>
      <c r="S7251" s="180">
        <v>0</v>
      </c>
      <c r="T7251" s="180">
        <v>0</v>
      </c>
    </row>
    <row r="7252" spans="2:20" x14ac:dyDescent="0.3">
      <c r="B7252" s="19">
        <v>7249</v>
      </c>
      <c r="C7252" s="179">
        <v>0</v>
      </c>
      <c r="D7252" s="179">
        <v>0</v>
      </c>
      <c r="E7252" s="179">
        <v>11308.244954434704</v>
      </c>
      <c r="F7252" s="179">
        <v>0</v>
      </c>
      <c r="G7252" s="179">
        <v>0</v>
      </c>
      <c r="H7252" s="179">
        <v>63073.93002860593</v>
      </c>
      <c r="I7252" s="179">
        <v>0</v>
      </c>
      <c r="J7252" s="179">
        <v>0</v>
      </c>
      <c r="K7252" s="179">
        <v>0</v>
      </c>
      <c r="L7252" s="179">
        <v>0</v>
      </c>
      <c r="M7252" s="179">
        <v>61096.122685094873</v>
      </c>
      <c r="N7252" s="179">
        <v>0</v>
      </c>
      <c r="O7252" s="179">
        <v>0</v>
      </c>
      <c r="P7252" s="179">
        <v>0</v>
      </c>
      <c r="Q7252" s="179">
        <v>0</v>
      </c>
      <c r="R7252" s="180">
        <v>0</v>
      </c>
      <c r="S7252" s="180">
        <v>0</v>
      </c>
      <c r="T7252" s="180">
        <v>0</v>
      </c>
    </row>
    <row r="7253" spans="2:20" x14ac:dyDescent="0.3">
      <c r="B7253" s="19">
        <v>7250</v>
      </c>
      <c r="C7253" s="179">
        <v>0</v>
      </c>
      <c r="D7253" s="179">
        <v>0</v>
      </c>
      <c r="E7253" s="179">
        <v>29343.218975464468</v>
      </c>
      <c r="F7253" s="179">
        <v>0</v>
      </c>
      <c r="G7253" s="179">
        <v>0</v>
      </c>
      <c r="H7253" s="179">
        <v>88868.067144993707</v>
      </c>
      <c r="I7253" s="179">
        <v>0</v>
      </c>
      <c r="J7253" s="179">
        <v>0</v>
      </c>
      <c r="K7253" s="179">
        <v>0</v>
      </c>
      <c r="L7253" s="179">
        <v>0</v>
      </c>
      <c r="M7253" s="179">
        <v>47099.405540979402</v>
      </c>
      <c r="N7253" s="179">
        <v>0</v>
      </c>
      <c r="O7253" s="179">
        <v>0</v>
      </c>
      <c r="P7253" s="179">
        <v>0</v>
      </c>
      <c r="Q7253" s="179">
        <v>0</v>
      </c>
      <c r="R7253" s="180">
        <v>0</v>
      </c>
      <c r="S7253" s="180">
        <v>0</v>
      </c>
      <c r="T7253" s="180">
        <v>0</v>
      </c>
    </row>
    <row r="7254" spans="2:20" x14ac:dyDescent="0.3">
      <c r="B7254" s="19">
        <v>7251</v>
      </c>
      <c r="C7254" s="179">
        <v>0</v>
      </c>
      <c r="D7254" s="179">
        <v>0</v>
      </c>
      <c r="E7254" s="179">
        <v>267777.12936153513</v>
      </c>
      <c r="F7254" s="179">
        <v>0</v>
      </c>
      <c r="G7254" s="179">
        <v>0</v>
      </c>
      <c r="H7254" s="179">
        <v>1076021.2938837677</v>
      </c>
      <c r="I7254" s="179">
        <v>0</v>
      </c>
      <c r="J7254" s="179">
        <v>0</v>
      </c>
      <c r="K7254" s="179">
        <v>0</v>
      </c>
      <c r="L7254" s="179">
        <v>0</v>
      </c>
      <c r="M7254" s="179">
        <v>63397.849044157912</v>
      </c>
      <c r="N7254" s="179">
        <v>0</v>
      </c>
      <c r="O7254" s="179">
        <v>0</v>
      </c>
      <c r="P7254" s="179">
        <v>0</v>
      </c>
      <c r="Q7254" s="179">
        <v>0</v>
      </c>
      <c r="R7254" s="180">
        <v>0</v>
      </c>
      <c r="S7254" s="180">
        <v>0</v>
      </c>
      <c r="T7254" s="180">
        <v>0</v>
      </c>
    </row>
    <row r="7255" spans="2:20" x14ac:dyDescent="0.3">
      <c r="B7255" s="19">
        <v>7252</v>
      </c>
      <c r="C7255" s="179">
        <v>0</v>
      </c>
      <c r="D7255" s="179">
        <v>0</v>
      </c>
      <c r="E7255" s="179">
        <v>82088.126706850991</v>
      </c>
      <c r="F7255" s="179">
        <v>0</v>
      </c>
      <c r="G7255" s="179">
        <v>0</v>
      </c>
      <c r="H7255" s="179">
        <v>11222.157503457373</v>
      </c>
      <c r="I7255" s="179">
        <v>0</v>
      </c>
      <c r="J7255" s="179">
        <v>0</v>
      </c>
      <c r="K7255" s="179">
        <v>0</v>
      </c>
      <c r="L7255" s="179">
        <v>0</v>
      </c>
      <c r="M7255" s="179">
        <v>22189.344099401827</v>
      </c>
      <c r="N7255" s="179">
        <v>0</v>
      </c>
      <c r="O7255" s="179">
        <v>0</v>
      </c>
      <c r="P7255" s="179">
        <v>0</v>
      </c>
      <c r="Q7255" s="179">
        <v>0</v>
      </c>
      <c r="R7255" s="180">
        <v>0</v>
      </c>
      <c r="S7255" s="180">
        <v>0</v>
      </c>
      <c r="T7255" s="180">
        <v>0</v>
      </c>
    </row>
    <row r="7256" spans="2:20" x14ac:dyDescent="0.3">
      <c r="B7256" s="19">
        <v>7253</v>
      </c>
      <c r="C7256" s="179">
        <v>0</v>
      </c>
      <c r="D7256" s="179">
        <v>0</v>
      </c>
      <c r="E7256" s="179">
        <v>49148.255037575618</v>
      </c>
      <c r="F7256" s="179">
        <v>0</v>
      </c>
      <c r="G7256" s="179">
        <v>0</v>
      </c>
      <c r="H7256" s="179">
        <v>44168.030436937035</v>
      </c>
      <c r="I7256" s="179">
        <v>0</v>
      </c>
      <c r="J7256" s="179">
        <v>0</v>
      </c>
      <c r="K7256" s="179">
        <v>0</v>
      </c>
      <c r="L7256" s="179">
        <v>0</v>
      </c>
      <c r="M7256" s="179">
        <v>25164.716491748713</v>
      </c>
      <c r="N7256" s="179">
        <v>0</v>
      </c>
      <c r="O7256" s="179">
        <v>0</v>
      </c>
      <c r="P7256" s="179">
        <v>0</v>
      </c>
      <c r="Q7256" s="179">
        <v>0</v>
      </c>
      <c r="R7256" s="180">
        <v>0</v>
      </c>
      <c r="S7256" s="180">
        <v>0</v>
      </c>
      <c r="T7256" s="180">
        <v>0</v>
      </c>
    </row>
    <row r="7257" spans="2:20" x14ac:dyDescent="0.3">
      <c r="B7257" s="19">
        <v>7254</v>
      </c>
      <c r="C7257" s="179">
        <v>0</v>
      </c>
      <c r="D7257" s="179">
        <v>0</v>
      </c>
      <c r="E7257" s="179">
        <v>109007.2178483334</v>
      </c>
      <c r="F7257" s="179">
        <v>0</v>
      </c>
      <c r="G7257" s="179">
        <v>0</v>
      </c>
      <c r="H7257" s="179">
        <v>742071.30985030765</v>
      </c>
      <c r="I7257" s="179">
        <v>0</v>
      </c>
      <c r="J7257" s="179">
        <v>0</v>
      </c>
      <c r="K7257" s="179">
        <v>0</v>
      </c>
      <c r="L7257" s="179">
        <v>0</v>
      </c>
      <c r="M7257" s="179">
        <v>65566.750160299867</v>
      </c>
      <c r="N7257" s="179">
        <v>0</v>
      </c>
      <c r="O7257" s="179">
        <v>0</v>
      </c>
      <c r="P7257" s="179">
        <v>0</v>
      </c>
      <c r="Q7257" s="179">
        <v>0</v>
      </c>
      <c r="R7257" s="180">
        <v>0</v>
      </c>
      <c r="S7257" s="180">
        <v>0</v>
      </c>
      <c r="T7257" s="180">
        <v>0</v>
      </c>
    </row>
    <row r="7258" spans="2:20" x14ac:dyDescent="0.3">
      <c r="B7258" s="19">
        <v>7255</v>
      </c>
      <c r="C7258" s="179">
        <v>0</v>
      </c>
      <c r="D7258" s="179">
        <v>0</v>
      </c>
      <c r="E7258" s="179">
        <v>88115.619686160615</v>
      </c>
      <c r="F7258" s="179">
        <v>0</v>
      </c>
      <c r="G7258" s="179">
        <v>0</v>
      </c>
      <c r="H7258" s="179">
        <v>207954.49369117749</v>
      </c>
      <c r="I7258" s="179">
        <v>0</v>
      </c>
      <c r="J7258" s="179">
        <v>0</v>
      </c>
      <c r="K7258" s="179">
        <v>0</v>
      </c>
      <c r="L7258" s="179">
        <v>0</v>
      </c>
      <c r="M7258" s="179">
        <v>75333.732108490265</v>
      </c>
      <c r="N7258" s="179">
        <v>0</v>
      </c>
      <c r="O7258" s="179">
        <v>0</v>
      </c>
      <c r="P7258" s="179">
        <v>0</v>
      </c>
      <c r="Q7258" s="179">
        <v>0</v>
      </c>
      <c r="R7258" s="180">
        <v>0</v>
      </c>
      <c r="S7258" s="180">
        <v>0</v>
      </c>
      <c r="T7258" s="180">
        <v>0</v>
      </c>
    </row>
    <row r="7259" spans="2:20" x14ac:dyDescent="0.3">
      <c r="B7259" s="19">
        <v>7256</v>
      </c>
      <c r="C7259" s="179">
        <v>0</v>
      </c>
      <c r="D7259" s="179">
        <v>0</v>
      </c>
      <c r="E7259" s="179">
        <v>93632.560397962967</v>
      </c>
      <c r="F7259" s="179">
        <v>0</v>
      </c>
      <c r="G7259" s="179">
        <v>0</v>
      </c>
      <c r="H7259" s="179">
        <v>63004.725575920573</v>
      </c>
      <c r="I7259" s="179">
        <v>0</v>
      </c>
      <c r="J7259" s="179">
        <v>0</v>
      </c>
      <c r="K7259" s="179">
        <v>0</v>
      </c>
      <c r="L7259" s="179">
        <v>0</v>
      </c>
      <c r="M7259" s="179">
        <v>89397.131214951063</v>
      </c>
      <c r="N7259" s="179">
        <v>0</v>
      </c>
      <c r="O7259" s="179">
        <v>0</v>
      </c>
      <c r="P7259" s="179">
        <v>0</v>
      </c>
      <c r="Q7259" s="179">
        <v>0</v>
      </c>
      <c r="R7259" s="180">
        <v>0</v>
      </c>
      <c r="S7259" s="180">
        <v>0</v>
      </c>
      <c r="T7259" s="180">
        <v>0</v>
      </c>
    </row>
    <row r="7260" spans="2:20" x14ac:dyDescent="0.3">
      <c r="B7260" s="19">
        <v>7257</v>
      </c>
      <c r="C7260" s="179">
        <v>0</v>
      </c>
      <c r="D7260" s="179">
        <v>0</v>
      </c>
      <c r="E7260" s="179">
        <v>1762997.76321755</v>
      </c>
      <c r="F7260" s="179">
        <v>0</v>
      </c>
      <c r="G7260" s="179">
        <v>0</v>
      </c>
      <c r="H7260" s="179">
        <v>114957.06154791862</v>
      </c>
      <c r="I7260" s="179">
        <v>0</v>
      </c>
      <c r="J7260" s="179">
        <v>0</v>
      </c>
      <c r="K7260" s="179">
        <v>0</v>
      </c>
      <c r="L7260" s="179">
        <v>0</v>
      </c>
      <c r="M7260" s="179">
        <v>35585.817780274228</v>
      </c>
      <c r="N7260" s="179">
        <v>0</v>
      </c>
      <c r="O7260" s="179">
        <v>0</v>
      </c>
      <c r="P7260" s="179">
        <v>0</v>
      </c>
      <c r="Q7260" s="179">
        <v>0</v>
      </c>
      <c r="R7260" s="180">
        <v>0</v>
      </c>
      <c r="S7260" s="180">
        <v>0</v>
      </c>
      <c r="T7260" s="180">
        <v>0</v>
      </c>
    </row>
    <row r="7261" spans="2:20" x14ac:dyDescent="0.3">
      <c r="B7261" s="19">
        <v>7258</v>
      </c>
      <c r="C7261" s="179">
        <v>0</v>
      </c>
      <c r="D7261" s="179">
        <v>0</v>
      </c>
      <c r="E7261" s="179">
        <v>1438569.7090808977</v>
      </c>
      <c r="F7261" s="179">
        <v>0</v>
      </c>
      <c r="G7261" s="179">
        <v>0</v>
      </c>
      <c r="H7261" s="179">
        <v>534737.81236869516</v>
      </c>
      <c r="I7261" s="179">
        <v>0</v>
      </c>
      <c r="J7261" s="179">
        <v>0</v>
      </c>
      <c r="K7261" s="179">
        <v>0</v>
      </c>
      <c r="L7261" s="179">
        <v>0</v>
      </c>
      <c r="M7261" s="179">
        <v>237.8394452923967</v>
      </c>
      <c r="N7261" s="179">
        <v>0</v>
      </c>
      <c r="O7261" s="179">
        <v>0</v>
      </c>
      <c r="P7261" s="179">
        <v>0</v>
      </c>
      <c r="Q7261" s="179">
        <v>0</v>
      </c>
      <c r="R7261" s="180">
        <v>0</v>
      </c>
      <c r="S7261" s="180">
        <v>0</v>
      </c>
      <c r="T7261" s="180">
        <v>0</v>
      </c>
    </row>
    <row r="7262" spans="2:20" x14ac:dyDescent="0.3">
      <c r="B7262" s="19">
        <v>7259</v>
      </c>
      <c r="C7262" s="179">
        <v>0</v>
      </c>
      <c r="D7262" s="179">
        <v>0</v>
      </c>
      <c r="E7262" s="179">
        <v>257081.81321026722</v>
      </c>
      <c r="F7262" s="179">
        <v>0</v>
      </c>
      <c r="G7262" s="179">
        <v>0</v>
      </c>
      <c r="H7262" s="179">
        <v>38443.127764515557</v>
      </c>
      <c r="I7262" s="179">
        <v>0</v>
      </c>
      <c r="J7262" s="179">
        <v>0</v>
      </c>
      <c r="K7262" s="179">
        <v>0</v>
      </c>
      <c r="L7262" s="179">
        <v>0</v>
      </c>
      <c r="M7262" s="179">
        <v>96791.684600788547</v>
      </c>
      <c r="N7262" s="179">
        <v>0</v>
      </c>
      <c r="O7262" s="179">
        <v>0</v>
      </c>
      <c r="P7262" s="179">
        <v>0</v>
      </c>
      <c r="Q7262" s="179">
        <v>0</v>
      </c>
      <c r="R7262" s="180">
        <v>0</v>
      </c>
      <c r="S7262" s="180">
        <v>0</v>
      </c>
      <c r="T7262" s="180">
        <v>0</v>
      </c>
    </row>
    <row r="7263" spans="2:20" x14ac:dyDescent="0.3">
      <c r="B7263" s="19">
        <v>7260</v>
      </c>
      <c r="C7263" s="179">
        <v>0</v>
      </c>
      <c r="D7263" s="179">
        <v>0</v>
      </c>
      <c r="E7263" s="179">
        <v>231435.61437257403</v>
      </c>
      <c r="F7263" s="179">
        <v>0</v>
      </c>
      <c r="G7263" s="179">
        <v>0</v>
      </c>
      <c r="H7263" s="179">
        <v>56329.780264951703</v>
      </c>
      <c r="I7263" s="179">
        <v>0</v>
      </c>
      <c r="J7263" s="179">
        <v>0</v>
      </c>
      <c r="K7263" s="179">
        <v>0</v>
      </c>
      <c r="L7263" s="179">
        <v>0</v>
      </c>
      <c r="M7263" s="179">
        <v>624098.25647486048</v>
      </c>
      <c r="N7263" s="179">
        <v>0</v>
      </c>
      <c r="O7263" s="179">
        <v>0</v>
      </c>
      <c r="P7263" s="179">
        <v>0</v>
      </c>
      <c r="Q7263" s="179">
        <v>0</v>
      </c>
      <c r="R7263" s="180">
        <v>0</v>
      </c>
      <c r="S7263" s="180">
        <v>0</v>
      </c>
      <c r="T7263" s="180">
        <v>0</v>
      </c>
    </row>
    <row r="7264" spans="2:20" x14ac:dyDescent="0.3">
      <c r="B7264" s="19">
        <v>7261</v>
      </c>
      <c r="C7264" s="179">
        <v>0</v>
      </c>
      <c r="D7264" s="179">
        <v>0</v>
      </c>
      <c r="E7264" s="179">
        <v>19198.645548627206</v>
      </c>
      <c r="F7264" s="179">
        <v>0</v>
      </c>
      <c r="G7264" s="179">
        <v>0</v>
      </c>
      <c r="H7264" s="179">
        <v>31743.484398697427</v>
      </c>
      <c r="I7264" s="179">
        <v>0</v>
      </c>
      <c r="J7264" s="179">
        <v>0</v>
      </c>
      <c r="K7264" s="179">
        <v>0</v>
      </c>
      <c r="L7264" s="179">
        <v>0</v>
      </c>
      <c r="M7264" s="179">
        <v>2955170.1758529064</v>
      </c>
      <c r="N7264" s="179">
        <v>0</v>
      </c>
      <c r="O7264" s="179">
        <v>0</v>
      </c>
      <c r="P7264" s="179">
        <v>0</v>
      </c>
      <c r="Q7264" s="179">
        <v>0</v>
      </c>
      <c r="R7264" s="180">
        <v>0</v>
      </c>
      <c r="S7264" s="180">
        <v>0</v>
      </c>
      <c r="T7264" s="180">
        <v>0</v>
      </c>
    </row>
    <row r="7265" spans="2:20" x14ac:dyDescent="0.3">
      <c r="B7265" s="19">
        <v>7262</v>
      </c>
      <c r="C7265" s="179">
        <v>0</v>
      </c>
      <c r="D7265" s="179">
        <v>0</v>
      </c>
      <c r="E7265" s="179">
        <v>15258.337631393953</v>
      </c>
      <c r="F7265" s="179">
        <v>0</v>
      </c>
      <c r="G7265" s="179">
        <v>0</v>
      </c>
      <c r="H7265" s="179">
        <v>10292.464998214498</v>
      </c>
      <c r="I7265" s="179">
        <v>0</v>
      </c>
      <c r="J7265" s="179">
        <v>0</v>
      </c>
      <c r="K7265" s="179">
        <v>0</v>
      </c>
      <c r="L7265" s="179">
        <v>0</v>
      </c>
      <c r="M7265" s="179">
        <v>769774.35214151768</v>
      </c>
      <c r="N7265" s="179">
        <v>0</v>
      </c>
      <c r="O7265" s="179">
        <v>0</v>
      </c>
      <c r="P7265" s="179">
        <v>0</v>
      </c>
      <c r="Q7265" s="179">
        <v>0</v>
      </c>
      <c r="R7265" s="180">
        <v>0</v>
      </c>
      <c r="S7265" s="180">
        <v>0</v>
      </c>
      <c r="T7265" s="180">
        <v>0</v>
      </c>
    </row>
    <row r="7266" spans="2:20" x14ac:dyDescent="0.3">
      <c r="B7266" s="19">
        <v>7263</v>
      </c>
      <c r="C7266" s="179">
        <v>0</v>
      </c>
      <c r="D7266" s="179">
        <v>0</v>
      </c>
      <c r="E7266" s="179">
        <v>42121.188895186417</v>
      </c>
      <c r="F7266" s="179">
        <v>0</v>
      </c>
      <c r="G7266" s="179">
        <v>0</v>
      </c>
      <c r="H7266" s="179">
        <v>293093.53745140834</v>
      </c>
      <c r="I7266" s="179">
        <v>0</v>
      </c>
      <c r="J7266" s="179">
        <v>0</v>
      </c>
      <c r="K7266" s="179">
        <v>0</v>
      </c>
      <c r="L7266" s="179">
        <v>0</v>
      </c>
      <c r="M7266" s="179">
        <v>11919.953266409046</v>
      </c>
      <c r="N7266" s="179">
        <v>0</v>
      </c>
      <c r="O7266" s="179">
        <v>0</v>
      </c>
      <c r="P7266" s="179">
        <v>0</v>
      </c>
      <c r="Q7266" s="179">
        <v>0</v>
      </c>
      <c r="R7266" s="180">
        <v>0</v>
      </c>
      <c r="S7266" s="180">
        <v>0</v>
      </c>
      <c r="T7266" s="180">
        <v>0</v>
      </c>
    </row>
    <row r="7267" spans="2:20" x14ac:dyDescent="0.3">
      <c r="B7267" s="19">
        <v>7264</v>
      </c>
      <c r="C7267" s="179">
        <v>0</v>
      </c>
      <c r="D7267" s="179">
        <v>0</v>
      </c>
      <c r="E7267" s="179">
        <v>69396.880644393721</v>
      </c>
      <c r="F7267" s="179">
        <v>0</v>
      </c>
      <c r="G7267" s="179">
        <v>0</v>
      </c>
      <c r="H7267" s="179">
        <v>103479.0349825532</v>
      </c>
      <c r="I7267" s="179">
        <v>0</v>
      </c>
      <c r="J7267" s="179">
        <v>0</v>
      </c>
      <c r="K7267" s="179">
        <v>0</v>
      </c>
      <c r="L7267" s="179">
        <v>0</v>
      </c>
      <c r="M7267" s="179">
        <v>9467.5775163671296</v>
      </c>
      <c r="N7267" s="179">
        <v>0</v>
      </c>
      <c r="O7267" s="179">
        <v>0</v>
      </c>
      <c r="P7267" s="179">
        <v>0</v>
      </c>
      <c r="Q7267" s="179">
        <v>0</v>
      </c>
      <c r="R7267" s="180">
        <v>0</v>
      </c>
      <c r="S7267" s="180">
        <v>0</v>
      </c>
      <c r="T7267" s="180">
        <v>0</v>
      </c>
    </row>
    <row r="7268" spans="2:20" x14ac:dyDescent="0.3">
      <c r="B7268" s="19">
        <v>7265</v>
      </c>
      <c r="C7268" s="179">
        <v>0</v>
      </c>
      <c r="D7268" s="179">
        <v>0</v>
      </c>
      <c r="E7268" s="179">
        <v>31699.062999145444</v>
      </c>
      <c r="F7268" s="179">
        <v>0</v>
      </c>
      <c r="G7268" s="179">
        <v>0</v>
      </c>
      <c r="H7268" s="179">
        <v>14545.777062353949</v>
      </c>
      <c r="I7268" s="179">
        <v>0</v>
      </c>
      <c r="J7268" s="179">
        <v>0</v>
      </c>
      <c r="K7268" s="179">
        <v>0</v>
      </c>
      <c r="L7268" s="179">
        <v>0</v>
      </c>
      <c r="M7268" s="179">
        <v>31384.14091231137</v>
      </c>
      <c r="N7268" s="179">
        <v>0</v>
      </c>
      <c r="O7268" s="179">
        <v>0</v>
      </c>
      <c r="P7268" s="179">
        <v>0</v>
      </c>
      <c r="Q7268" s="179">
        <v>0</v>
      </c>
      <c r="R7268" s="180">
        <v>0</v>
      </c>
      <c r="S7268" s="180">
        <v>0</v>
      </c>
      <c r="T7268" s="180">
        <v>0</v>
      </c>
    </row>
    <row r="7269" spans="2:20" x14ac:dyDescent="0.3">
      <c r="B7269" s="19">
        <v>7266</v>
      </c>
      <c r="C7269" s="179">
        <v>0</v>
      </c>
      <c r="D7269" s="179">
        <v>0</v>
      </c>
      <c r="E7269" s="179">
        <v>795922.46261602198</v>
      </c>
      <c r="F7269" s="179">
        <v>0</v>
      </c>
      <c r="G7269" s="179">
        <v>0</v>
      </c>
      <c r="H7269" s="179">
        <v>3544.826071826586</v>
      </c>
      <c r="I7269" s="179">
        <v>0</v>
      </c>
      <c r="J7269" s="179">
        <v>0</v>
      </c>
      <c r="K7269" s="179">
        <v>0</v>
      </c>
      <c r="L7269" s="179">
        <v>0</v>
      </c>
      <c r="M7269" s="179">
        <v>202498.00200836093</v>
      </c>
      <c r="N7269" s="179">
        <v>0</v>
      </c>
      <c r="O7269" s="179">
        <v>0</v>
      </c>
      <c r="P7269" s="179">
        <v>0</v>
      </c>
      <c r="Q7269" s="179">
        <v>0</v>
      </c>
      <c r="R7269" s="180">
        <v>0</v>
      </c>
      <c r="S7269" s="180">
        <v>0</v>
      </c>
      <c r="T7269" s="180">
        <v>0</v>
      </c>
    </row>
    <row r="7270" spans="2:20" x14ac:dyDescent="0.3">
      <c r="B7270" s="19">
        <v>7267</v>
      </c>
      <c r="C7270" s="179">
        <v>0</v>
      </c>
      <c r="D7270" s="179">
        <v>0</v>
      </c>
      <c r="E7270" s="179">
        <v>151357.08942670951</v>
      </c>
      <c r="F7270" s="179">
        <v>0</v>
      </c>
      <c r="G7270" s="179">
        <v>0</v>
      </c>
      <c r="H7270" s="179">
        <v>53866.080385457033</v>
      </c>
      <c r="I7270" s="179">
        <v>0</v>
      </c>
      <c r="J7270" s="179">
        <v>0</v>
      </c>
      <c r="K7270" s="179">
        <v>0</v>
      </c>
      <c r="L7270" s="179">
        <v>0</v>
      </c>
      <c r="M7270" s="179">
        <v>202790.01738483325</v>
      </c>
      <c r="N7270" s="179">
        <v>0</v>
      </c>
      <c r="O7270" s="179">
        <v>0</v>
      </c>
      <c r="P7270" s="179">
        <v>0</v>
      </c>
      <c r="Q7270" s="179">
        <v>0</v>
      </c>
      <c r="R7270" s="180">
        <v>0</v>
      </c>
      <c r="S7270" s="180">
        <v>0</v>
      </c>
      <c r="T7270" s="180">
        <v>0</v>
      </c>
    </row>
    <row r="7271" spans="2:20" x14ac:dyDescent="0.3">
      <c r="B7271" s="19">
        <v>7268</v>
      </c>
      <c r="C7271" s="179">
        <v>0</v>
      </c>
      <c r="D7271" s="179">
        <v>0</v>
      </c>
      <c r="E7271" s="179">
        <v>5353884.6100414591</v>
      </c>
      <c r="F7271" s="179">
        <v>0</v>
      </c>
      <c r="G7271" s="179">
        <v>0</v>
      </c>
      <c r="H7271" s="179">
        <v>97009.928193492873</v>
      </c>
      <c r="I7271" s="179">
        <v>0</v>
      </c>
      <c r="J7271" s="179">
        <v>0</v>
      </c>
      <c r="K7271" s="179">
        <v>0</v>
      </c>
      <c r="L7271" s="179">
        <v>0</v>
      </c>
      <c r="M7271" s="179">
        <v>178981.29745893436</v>
      </c>
      <c r="N7271" s="179">
        <v>0</v>
      </c>
      <c r="O7271" s="179">
        <v>0</v>
      </c>
      <c r="P7271" s="179">
        <v>0</v>
      </c>
      <c r="Q7271" s="179">
        <v>0</v>
      </c>
      <c r="R7271" s="180">
        <v>0</v>
      </c>
      <c r="S7271" s="180">
        <v>0</v>
      </c>
      <c r="T7271" s="180">
        <v>0</v>
      </c>
    </row>
    <row r="7272" spans="2:20" x14ac:dyDescent="0.3">
      <c r="B7272" s="19">
        <v>7269</v>
      </c>
      <c r="C7272" s="179">
        <v>0</v>
      </c>
      <c r="D7272" s="179">
        <v>0</v>
      </c>
      <c r="E7272" s="179">
        <v>103187.96664124455</v>
      </c>
      <c r="F7272" s="179">
        <v>0</v>
      </c>
      <c r="G7272" s="179">
        <v>0</v>
      </c>
      <c r="H7272" s="179">
        <v>5642.9822681437399</v>
      </c>
      <c r="I7272" s="179">
        <v>0</v>
      </c>
      <c r="J7272" s="179">
        <v>0</v>
      </c>
      <c r="K7272" s="179">
        <v>0</v>
      </c>
      <c r="L7272" s="179">
        <v>0</v>
      </c>
      <c r="M7272" s="179">
        <v>86019.930745491482</v>
      </c>
      <c r="N7272" s="179">
        <v>0</v>
      </c>
      <c r="O7272" s="179">
        <v>0</v>
      </c>
      <c r="P7272" s="179">
        <v>0</v>
      </c>
      <c r="Q7272" s="179">
        <v>0</v>
      </c>
      <c r="R7272" s="180">
        <v>0</v>
      </c>
      <c r="S7272" s="180">
        <v>0</v>
      </c>
      <c r="T7272" s="180">
        <v>0</v>
      </c>
    </row>
    <row r="7273" spans="2:20" x14ac:dyDescent="0.3">
      <c r="B7273" s="19">
        <v>7270</v>
      </c>
      <c r="C7273" s="179">
        <v>0</v>
      </c>
      <c r="D7273" s="179">
        <v>0</v>
      </c>
      <c r="E7273" s="179">
        <v>3218.7821720485963</v>
      </c>
      <c r="F7273" s="179">
        <v>0</v>
      </c>
      <c r="G7273" s="179">
        <v>0</v>
      </c>
      <c r="H7273" s="179">
        <v>26358.440905308013</v>
      </c>
      <c r="I7273" s="179">
        <v>0</v>
      </c>
      <c r="J7273" s="179">
        <v>0</v>
      </c>
      <c r="K7273" s="179">
        <v>0</v>
      </c>
      <c r="L7273" s="179">
        <v>0</v>
      </c>
      <c r="M7273" s="179">
        <v>401505.62832895317</v>
      </c>
      <c r="N7273" s="179">
        <v>0</v>
      </c>
      <c r="O7273" s="179">
        <v>0</v>
      </c>
      <c r="P7273" s="179">
        <v>0</v>
      </c>
      <c r="Q7273" s="179">
        <v>0</v>
      </c>
      <c r="R7273" s="180">
        <v>0</v>
      </c>
      <c r="S7273" s="180">
        <v>0</v>
      </c>
      <c r="T7273" s="180">
        <v>0</v>
      </c>
    </row>
    <row r="7274" spans="2:20" x14ac:dyDescent="0.3">
      <c r="B7274" s="19">
        <v>7271</v>
      </c>
      <c r="C7274" s="179">
        <v>0</v>
      </c>
      <c r="D7274" s="179">
        <v>0</v>
      </c>
      <c r="E7274" s="179">
        <v>215115.70763992355</v>
      </c>
      <c r="F7274" s="179">
        <v>0</v>
      </c>
      <c r="G7274" s="179">
        <v>0</v>
      </c>
      <c r="H7274" s="179">
        <v>42143.329426351971</v>
      </c>
      <c r="I7274" s="179">
        <v>0</v>
      </c>
      <c r="J7274" s="179">
        <v>0</v>
      </c>
      <c r="K7274" s="179">
        <v>0</v>
      </c>
      <c r="L7274" s="179">
        <v>0</v>
      </c>
      <c r="M7274" s="179">
        <v>175625.06949716184</v>
      </c>
      <c r="N7274" s="179">
        <v>0</v>
      </c>
      <c r="O7274" s="179">
        <v>0</v>
      </c>
      <c r="P7274" s="179">
        <v>0</v>
      </c>
      <c r="Q7274" s="179">
        <v>0</v>
      </c>
      <c r="R7274" s="180">
        <v>0</v>
      </c>
      <c r="S7274" s="180">
        <v>0</v>
      </c>
      <c r="T7274" s="180">
        <v>0</v>
      </c>
    </row>
    <row r="7275" spans="2:20" x14ac:dyDescent="0.3">
      <c r="B7275" s="19">
        <v>7272</v>
      </c>
      <c r="C7275" s="179">
        <v>0</v>
      </c>
      <c r="D7275" s="179">
        <v>0</v>
      </c>
      <c r="E7275" s="179">
        <v>92848.729945647356</v>
      </c>
      <c r="F7275" s="179">
        <v>0</v>
      </c>
      <c r="G7275" s="179">
        <v>0</v>
      </c>
      <c r="H7275" s="179">
        <v>12861.617348875603</v>
      </c>
      <c r="I7275" s="179">
        <v>0</v>
      </c>
      <c r="J7275" s="179">
        <v>0</v>
      </c>
      <c r="K7275" s="179">
        <v>0</v>
      </c>
      <c r="L7275" s="179">
        <v>0</v>
      </c>
      <c r="M7275" s="179">
        <v>25328.420943084555</v>
      </c>
      <c r="N7275" s="179">
        <v>0</v>
      </c>
      <c r="O7275" s="179">
        <v>0</v>
      </c>
      <c r="P7275" s="179">
        <v>0</v>
      </c>
      <c r="Q7275" s="179">
        <v>0</v>
      </c>
      <c r="R7275" s="180">
        <v>0</v>
      </c>
      <c r="S7275" s="180">
        <v>0</v>
      </c>
      <c r="T7275" s="180">
        <v>0</v>
      </c>
    </row>
    <row r="7276" spans="2:20" x14ac:dyDescent="0.3">
      <c r="B7276" s="19">
        <v>7273</v>
      </c>
      <c r="C7276" s="179">
        <v>1</v>
      </c>
      <c r="D7276" s="179">
        <v>69762.916184729329</v>
      </c>
      <c r="E7276" s="179">
        <v>40659.813739266428</v>
      </c>
      <c r="F7276" s="179">
        <v>0</v>
      </c>
      <c r="G7276" s="179">
        <v>0</v>
      </c>
      <c r="H7276" s="179">
        <v>210818.51544290184</v>
      </c>
      <c r="I7276" s="179">
        <v>0</v>
      </c>
      <c r="J7276" s="179">
        <v>0</v>
      </c>
      <c r="K7276" s="179">
        <v>0</v>
      </c>
      <c r="L7276" s="179">
        <v>0</v>
      </c>
      <c r="M7276" s="179">
        <v>180858.71302784601</v>
      </c>
      <c r="N7276" s="179">
        <v>0</v>
      </c>
      <c r="O7276" s="179">
        <v>0</v>
      </c>
      <c r="P7276" s="179">
        <v>0</v>
      </c>
      <c r="Q7276" s="179">
        <v>0</v>
      </c>
      <c r="R7276" s="180">
        <v>0</v>
      </c>
      <c r="S7276" s="180">
        <v>0</v>
      </c>
      <c r="T7276" s="180">
        <v>69762.916184729329</v>
      </c>
    </row>
    <row r="7277" spans="2:20" x14ac:dyDescent="0.3">
      <c r="B7277" s="19">
        <v>7274</v>
      </c>
      <c r="C7277" s="179">
        <v>0</v>
      </c>
      <c r="D7277" s="179">
        <v>0</v>
      </c>
      <c r="E7277" s="179">
        <v>14238.667502756454</v>
      </c>
      <c r="F7277" s="179">
        <v>0</v>
      </c>
      <c r="G7277" s="179">
        <v>0</v>
      </c>
      <c r="H7277" s="179">
        <v>13855.011033899296</v>
      </c>
      <c r="I7277" s="179">
        <v>0</v>
      </c>
      <c r="J7277" s="179">
        <v>0</v>
      </c>
      <c r="K7277" s="179">
        <v>0</v>
      </c>
      <c r="L7277" s="179">
        <v>0</v>
      </c>
      <c r="M7277" s="179">
        <v>75306.170496840801</v>
      </c>
      <c r="N7277" s="179">
        <v>0</v>
      </c>
      <c r="O7277" s="179">
        <v>0</v>
      </c>
      <c r="P7277" s="179">
        <v>0</v>
      </c>
      <c r="Q7277" s="179">
        <v>0</v>
      </c>
      <c r="R7277" s="180">
        <v>0</v>
      </c>
      <c r="S7277" s="180">
        <v>0</v>
      </c>
      <c r="T7277" s="180">
        <v>0</v>
      </c>
    </row>
    <row r="7278" spans="2:20" x14ac:dyDescent="0.3">
      <c r="B7278" s="19">
        <v>7275</v>
      </c>
      <c r="C7278" s="179">
        <v>0</v>
      </c>
      <c r="D7278" s="179">
        <v>0</v>
      </c>
      <c r="E7278" s="179">
        <v>681393.20860224299</v>
      </c>
      <c r="F7278" s="179">
        <v>0</v>
      </c>
      <c r="G7278" s="179">
        <v>0</v>
      </c>
      <c r="H7278" s="179">
        <v>61185.75128898702</v>
      </c>
      <c r="I7278" s="179">
        <v>0</v>
      </c>
      <c r="J7278" s="179">
        <v>0</v>
      </c>
      <c r="K7278" s="179">
        <v>0</v>
      </c>
      <c r="L7278" s="179">
        <v>0</v>
      </c>
      <c r="M7278" s="179">
        <v>62843.531146917769</v>
      </c>
      <c r="N7278" s="179">
        <v>0</v>
      </c>
      <c r="O7278" s="179">
        <v>0</v>
      </c>
      <c r="P7278" s="179">
        <v>0</v>
      </c>
      <c r="Q7278" s="179">
        <v>0</v>
      </c>
      <c r="R7278" s="180">
        <v>0</v>
      </c>
      <c r="S7278" s="180">
        <v>0</v>
      </c>
      <c r="T7278" s="180">
        <v>0</v>
      </c>
    </row>
    <row r="7279" spans="2:20" x14ac:dyDescent="0.3">
      <c r="B7279" s="19">
        <v>7276</v>
      </c>
      <c r="C7279" s="179">
        <v>0</v>
      </c>
      <c r="D7279" s="179">
        <v>0</v>
      </c>
      <c r="E7279" s="179">
        <v>46327.66552521642</v>
      </c>
      <c r="F7279" s="179">
        <v>0</v>
      </c>
      <c r="G7279" s="179">
        <v>0</v>
      </c>
      <c r="H7279" s="179">
        <v>39379.408071951519</v>
      </c>
      <c r="I7279" s="179">
        <v>0</v>
      </c>
      <c r="J7279" s="179">
        <v>0</v>
      </c>
      <c r="K7279" s="179">
        <v>0</v>
      </c>
      <c r="L7279" s="179">
        <v>0</v>
      </c>
      <c r="M7279" s="179">
        <v>18997.41760936792</v>
      </c>
      <c r="N7279" s="179">
        <v>0</v>
      </c>
      <c r="O7279" s="179">
        <v>0</v>
      </c>
      <c r="P7279" s="179">
        <v>0</v>
      </c>
      <c r="Q7279" s="179">
        <v>0</v>
      </c>
      <c r="R7279" s="180">
        <v>0</v>
      </c>
      <c r="S7279" s="180">
        <v>0</v>
      </c>
      <c r="T7279" s="180">
        <v>0</v>
      </c>
    </row>
    <row r="7280" spans="2:20" x14ac:dyDescent="0.3">
      <c r="B7280" s="19">
        <v>7277</v>
      </c>
      <c r="C7280" s="179">
        <v>1</v>
      </c>
      <c r="D7280" s="179">
        <v>54571.790199872106</v>
      </c>
      <c r="E7280" s="179">
        <v>16324.609597431569</v>
      </c>
      <c r="F7280" s="179">
        <v>0</v>
      </c>
      <c r="G7280" s="179">
        <v>0</v>
      </c>
      <c r="H7280" s="179">
        <v>118785.8132526274</v>
      </c>
      <c r="I7280" s="179">
        <v>0</v>
      </c>
      <c r="J7280" s="179">
        <v>0</v>
      </c>
      <c r="K7280" s="179">
        <v>0</v>
      </c>
      <c r="L7280" s="179">
        <v>0</v>
      </c>
      <c r="M7280" s="179">
        <v>85766.071531763941</v>
      </c>
      <c r="N7280" s="179">
        <v>0</v>
      </c>
      <c r="O7280" s="179">
        <v>0</v>
      </c>
      <c r="P7280" s="179">
        <v>0</v>
      </c>
      <c r="Q7280" s="179">
        <v>0</v>
      </c>
      <c r="R7280" s="180">
        <v>0</v>
      </c>
      <c r="S7280" s="180">
        <v>0</v>
      </c>
      <c r="T7280" s="180">
        <v>54571.790199872106</v>
      </c>
    </row>
    <row r="7281" spans="2:20" x14ac:dyDescent="0.3">
      <c r="B7281" s="19">
        <v>7278</v>
      </c>
      <c r="C7281" s="179">
        <v>0</v>
      </c>
      <c r="D7281" s="179">
        <v>0</v>
      </c>
      <c r="E7281" s="179">
        <v>153570.63964035548</v>
      </c>
      <c r="F7281" s="179">
        <v>0</v>
      </c>
      <c r="G7281" s="179">
        <v>0</v>
      </c>
      <c r="H7281" s="179">
        <v>113407.12530901864</v>
      </c>
      <c r="I7281" s="179">
        <v>0</v>
      </c>
      <c r="J7281" s="179">
        <v>0</v>
      </c>
      <c r="K7281" s="179">
        <v>0</v>
      </c>
      <c r="L7281" s="179">
        <v>0</v>
      </c>
      <c r="M7281" s="179">
        <v>30140.030718309485</v>
      </c>
      <c r="N7281" s="179">
        <v>0</v>
      </c>
      <c r="O7281" s="179">
        <v>0</v>
      </c>
      <c r="P7281" s="179">
        <v>0</v>
      </c>
      <c r="Q7281" s="179">
        <v>0</v>
      </c>
      <c r="R7281" s="180">
        <v>0</v>
      </c>
      <c r="S7281" s="180">
        <v>0</v>
      </c>
      <c r="T7281" s="180">
        <v>0</v>
      </c>
    </row>
    <row r="7282" spans="2:20" x14ac:dyDescent="0.3">
      <c r="B7282" s="19">
        <v>7279</v>
      </c>
      <c r="C7282" s="179">
        <v>0</v>
      </c>
      <c r="D7282" s="179">
        <v>0</v>
      </c>
      <c r="E7282" s="179">
        <v>4782813.2337976852</v>
      </c>
      <c r="F7282" s="179">
        <v>0</v>
      </c>
      <c r="G7282" s="179">
        <v>0</v>
      </c>
      <c r="H7282" s="179">
        <v>66434.96433307667</v>
      </c>
      <c r="I7282" s="179">
        <v>0</v>
      </c>
      <c r="J7282" s="179">
        <v>0</v>
      </c>
      <c r="K7282" s="179">
        <v>0</v>
      </c>
      <c r="L7282" s="179">
        <v>0</v>
      </c>
      <c r="M7282" s="179">
        <v>67857.605115619415</v>
      </c>
      <c r="N7282" s="179">
        <v>0</v>
      </c>
      <c r="O7282" s="179">
        <v>0</v>
      </c>
      <c r="P7282" s="179">
        <v>0</v>
      </c>
      <c r="Q7282" s="179">
        <v>0</v>
      </c>
      <c r="R7282" s="180">
        <v>0</v>
      </c>
      <c r="S7282" s="180">
        <v>0</v>
      </c>
      <c r="T7282" s="180">
        <v>0</v>
      </c>
    </row>
    <row r="7283" spans="2:20" x14ac:dyDescent="0.3">
      <c r="B7283" s="19">
        <v>7280</v>
      </c>
      <c r="C7283" s="179">
        <v>0</v>
      </c>
      <c r="D7283" s="179">
        <v>0</v>
      </c>
      <c r="E7283" s="179">
        <v>106600.75553734865</v>
      </c>
      <c r="F7283" s="179">
        <v>0</v>
      </c>
      <c r="G7283" s="179">
        <v>0</v>
      </c>
      <c r="H7283" s="179">
        <v>13117.567838584082</v>
      </c>
      <c r="I7283" s="179">
        <v>0</v>
      </c>
      <c r="J7283" s="179">
        <v>0</v>
      </c>
      <c r="K7283" s="179">
        <v>0</v>
      </c>
      <c r="L7283" s="179">
        <v>0</v>
      </c>
      <c r="M7283" s="179">
        <v>44083.583458850568</v>
      </c>
      <c r="N7283" s="179">
        <v>0</v>
      </c>
      <c r="O7283" s="179">
        <v>0</v>
      </c>
      <c r="P7283" s="179">
        <v>0</v>
      </c>
      <c r="Q7283" s="179">
        <v>0</v>
      </c>
      <c r="R7283" s="180">
        <v>0</v>
      </c>
      <c r="S7283" s="180">
        <v>0</v>
      </c>
      <c r="T7283" s="180">
        <v>0</v>
      </c>
    </row>
    <row r="7284" spans="2:20" x14ac:dyDescent="0.3">
      <c r="B7284" s="19">
        <v>7281</v>
      </c>
      <c r="C7284" s="179">
        <v>0</v>
      </c>
      <c r="D7284" s="179">
        <v>0</v>
      </c>
      <c r="E7284" s="179">
        <v>18269.550307679609</v>
      </c>
      <c r="F7284" s="179">
        <v>0</v>
      </c>
      <c r="G7284" s="179">
        <v>0</v>
      </c>
      <c r="H7284" s="179">
        <v>116760.75156838121</v>
      </c>
      <c r="I7284" s="179">
        <v>0</v>
      </c>
      <c r="J7284" s="179">
        <v>0</v>
      </c>
      <c r="K7284" s="179">
        <v>0</v>
      </c>
      <c r="L7284" s="179">
        <v>0</v>
      </c>
      <c r="M7284" s="179">
        <v>46921.679550679262</v>
      </c>
      <c r="N7284" s="179">
        <v>0</v>
      </c>
      <c r="O7284" s="179">
        <v>0</v>
      </c>
      <c r="P7284" s="179">
        <v>0</v>
      </c>
      <c r="Q7284" s="179">
        <v>0</v>
      </c>
      <c r="R7284" s="180">
        <v>0</v>
      </c>
      <c r="S7284" s="180">
        <v>0</v>
      </c>
      <c r="T7284" s="180">
        <v>0</v>
      </c>
    </row>
    <row r="7285" spans="2:20" x14ac:dyDescent="0.3">
      <c r="B7285" s="19">
        <v>7282</v>
      </c>
      <c r="C7285" s="179">
        <v>0</v>
      </c>
      <c r="D7285" s="179">
        <v>0</v>
      </c>
      <c r="E7285" s="179">
        <v>152284.38999755186</v>
      </c>
      <c r="F7285" s="179">
        <v>0</v>
      </c>
      <c r="G7285" s="179">
        <v>0</v>
      </c>
      <c r="H7285" s="179">
        <v>38564.983717021511</v>
      </c>
      <c r="I7285" s="179">
        <v>0</v>
      </c>
      <c r="J7285" s="179">
        <v>0</v>
      </c>
      <c r="K7285" s="179">
        <v>0</v>
      </c>
      <c r="L7285" s="179">
        <v>0</v>
      </c>
      <c r="M7285" s="179">
        <v>64332.175570434338</v>
      </c>
      <c r="N7285" s="179">
        <v>0</v>
      </c>
      <c r="O7285" s="179">
        <v>0</v>
      </c>
      <c r="P7285" s="179">
        <v>0</v>
      </c>
      <c r="Q7285" s="179">
        <v>0</v>
      </c>
      <c r="R7285" s="180">
        <v>0</v>
      </c>
      <c r="S7285" s="180">
        <v>0</v>
      </c>
      <c r="T7285" s="180">
        <v>0</v>
      </c>
    </row>
    <row r="7286" spans="2:20" x14ac:dyDescent="0.3">
      <c r="B7286" s="19">
        <v>7283</v>
      </c>
      <c r="C7286" s="179">
        <v>0</v>
      </c>
      <c r="D7286" s="179">
        <v>0</v>
      </c>
      <c r="E7286" s="179">
        <v>73322.368916231542</v>
      </c>
      <c r="F7286" s="179">
        <v>0</v>
      </c>
      <c r="G7286" s="179">
        <v>0</v>
      </c>
      <c r="H7286" s="179">
        <v>180038.94861095946</v>
      </c>
      <c r="I7286" s="179">
        <v>0</v>
      </c>
      <c r="J7286" s="179">
        <v>0</v>
      </c>
      <c r="K7286" s="179">
        <v>0</v>
      </c>
      <c r="L7286" s="179">
        <v>0</v>
      </c>
      <c r="M7286" s="179">
        <v>57082.106361128099</v>
      </c>
      <c r="N7286" s="179">
        <v>0</v>
      </c>
      <c r="O7286" s="179">
        <v>0</v>
      </c>
      <c r="P7286" s="179">
        <v>0</v>
      </c>
      <c r="Q7286" s="179">
        <v>0</v>
      </c>
      <c r="R7286" s="180">
        <v>0</v>
      </c>
      <c r="S7286" s="180">
        <v>0</v>
      </c>
      <c r="T7286" s="180">
        <v>0</v>
      </c>
    </row>
    <row r="7287" spans="2:20" x14ac:dyDescent="0.3">
      <c r="B7287" s="19">
        <v>7284</v>
      </c>
      <c r="C7287" s="179">
        <v>0</v>
      </c>
      <c r="D7287" s="179">
        <v>0</v>
      </c>
      <c r="E7287" s="179">
        <v>26352.237230520943</v>
      </c>
      <c r="F7287" s="179">
        <v>0</v>
      </c>
      <c r="G7287" s="179">
        <v>0</v>
      </c>
      <c r="H7287" s="179">
        <v>244456.91076912323</v>
      </c>
      <c r="I7287" s="179">
        <v>0</v>
      </c>
      <c r="J7287" s="179">
        <v>0</v>
      </c>
      <c r="K7287" s="179">
        <v>0</v>
      </c>
      <c r="L7287" s="179">
        <v>0</v>
      </c>
      <c r="M7287" s="179">
        <v>161864.45740264154</v>
      </c>
      <c r="N7287" s="179">
        <v>0</v>
      </c>
      <c r="O7287" s="179">
        <v>0</v>
      </c>
      <c r="P7287" s="179">
        <v>0</v>
      </c>
      <c r="Q7287" s="179">
        <v>0</v>
      </c>
      <c r="R7287" s="180">
        <v>0</v>
      </c>
      <c r="S7287" s="180">
        <v>0</v>
      </c>
      <c r="T7287" s="180">
        <v>0</v>
      </c>
    </row>
    <row r="7288" spans="2:20" x14ac:dyDescent="0.3">
      <c r="B7288" s="19">
        <v>7285</v>
      </c>
      <c r="C7288" s="179">
        <v>0</v>
      </c>
      <c r="D7288" s="179">
        <v>0</v>
      </c>
      <c r="E7288" s="179">
        <v>356602.67270026007</v>
      </c>
      <c r="F7288" s="179">
        <v>0</v>
      </c>
      <c r="G7288" s="179">
        <v>0</v>
      </c>
      <c r="H7288" s="179">
        <v>24908.592127899086</v>
      </c>
      <c r="I7288" s="179">
        <v>0</v>
      </c>
      <c r="J7288" s="179">
        <v>0</v>
      </c>
      <c r="K7288" s="179">
        <v>0</v>
      </c>
      <c r="L7288" s="179">
        <v>0</v>
      </c>
      <c r="M7288" s="179">
        <v>40174.987191761888</v>
      </c>
      <c r="N7288" s="179">
        <v>0</v>
      </c>
      <c r="O7288" s="179">
        <v>0</v>
      </c>
      <c r="P7288" s="179">
        <v>0</v>
      </c>
      <c r="Q7288" s="179">
        <v>0</v>
      </c>
      <c r="R7288" s="180">
        <v>0</v>
      </c>
      <c r="S7288" s="180">
        <v>0</v>
      </c>
      <c r="T7288" s="180">
        <v>0</v>
      </c>
    </row>
    <row r="7289" spans="2:20" x14ac:dyDescent="0.3">
      <c r="B7289" s="19">
        <v>7286</v>
      </c>
      <c r="C7289" s="179">
        <v>0</v>
      </c>
      <c r="D7289" s="179">
        <v>0</v>
      </c>
      <c r="E7289" s="179">
        <v>135099.1995567751</v>
      </c>
      <c r="F7289" s="179">
        <v>0</v>
      </c>
      <c r="G7289" s="179">
        <v>0</v>
      </c>
      <c r="H7289" s="179">
        <v>461883.95673834498</v>
      </c>
      <c r="I7289" s="179">
        <v>0</v>
      </c>
      <c r="J7289" s="179">
        <v>0</v>
      </c>
      <c r="K7289" s="179">
        <v>0</v>
      </c>
      <c r="L7289" s="179">
        <v>0</v>
      </c>
      <c r="M7289" s="179">
        <v>256504.66377330219</v>
      </c>
      <c r="N7289" s="179">
        <v>0</v>
      </c>
      <c r="O7289" s="179">
        <v>0</v>
      </c>
      <c r="P7289" s="179">
        <v>0</v>
      </c>
      <c r="Q7289" s="179">
        <v>0</v>
      </c>
      <c r="R7289" s="180">
        <v>0</v>
      </c>
      <c r="S7289" s="180">
        <v>0</v>
      </c>
      <c r="T7289" s="180">
        <v>0</v>
      </c>
    </row>
    <row r="7290" spans="2:20" x14ac:dyDescent="0.3">
      <c r="B7290" s="19">
        <v>7287</v>
      </c>
      <c r="C7290" s="179">
        <v>1</v>
      </c>
      <c r="D7290" s="179">
        <v>62065.619381777418</v>
      </c>
      <c r="E7290" s="179">
        <v>574015.08711597731</v>
      </c>
      <c r="F7290" s="179">
        <v>1</v>
      </c>
      <c r="G7290" s="179">
        <v>1887873.8330152114</v>
      </c>
      <c r="H7290" s="179">
        <v>71862.994461027745</v>
      </c>
      <c r="I7290" s="179">
        <v>1000000</v>
      </c>
      <c r="J7290" s="179">
        <v>0</v>
      </c>
      <c r="K7290" s="179">
        <v>0</v>
      </c>
      <c r="L7290" s="179">
        <v>0</v>
      </c>
      <c r="M7290" s="179">
        <v>39971.070557227918</v>
      </c>
      <c r="N7290" s="179">
        <v>0</v>
      </c>
      <c r="O7290" s="179">
        <v>0</v>
      </c>
      <c r="P7290" s="179">
        <v>0</v>
      </c>
      <c r="Q7290" s="179">
        <v>0</v>
      </c>
      <c r="R7290" s="180">
        <v>0</v>
      </c>
      <c r="S7290" s="180">
        <v>0</v>
      </c>
      <c r="T7290" s="180">
        <v>62065.619381777418</v>
      </c>
    </row>
    <row r="7291" spans="2:20" x14ac:dyDescent="0.3">
      <c r="B7291" s="19">
        <v>7288</v>
      </c>
      <c r="C7291" s="179">
        <v>0</v>
      </c>
      <c r="D7291" s="179">
        <v>0</v>
      </c>
      <c r="E7291" s="179">
        <v>22352.386425438952</v>
      </c>
      <c r="F7291" s="179">
        <v>0</v>
      </c>
      <c r="G7291" s="179">
        <v>0</v>
      </c>
      <c r="H7291" s="179">
        <v>5840.5470444454713</v>
      </c>
      <c r="I7291" s="179">
        <v>0</v>
      </c>
      <c r="J7291" s="179">
        <v>0</v>
      </c>
      <c r="K7291" s="179">
        <v>0</v>
      </c>
      <c r="L7291" s="179">
        <v>0</v>
      </c>
      <c r="M7291" s="179">
        <v>72416.591483049619</v>
      </c>
      <c r="N7291" s="179">
        <v>0</v>
      </c>
      <c r="O7291" s="179">
        <v>0</v>
      </c>
      <c r="P7291" s="179">
        <v>0</v>
      </c>
      <c r="Q7291" s="179">
        <v>0</v>
      </c>
      <c r="R7291" s="180">
        <v>0</v>
      </c>
      <c r="S7291" s="180">
        <v>0</v>
      </c>
      <c r="T7291" s="180">
        <v>0</v>
      </c>
    </row>
    <row r="7292" spans="2:20" x14ac:dyDescent="0.3">
      <c r="B7292" s="19">
        <v>7289</v>
      </c>
      <c r="C7292" s="179">
        <v>0</v>
      </c>
      <c r="D7292" s="179">
        <v>0</v>
      </c>
      <c r="E7292" s="179">
        <v>26759.159050169594</v>
      </c>
      <c r="F7292" s="179">
        <v>0</v>
      </c>
      <c r="G7292" s="179">
        <v>0</v>
      </c>
      <c r="H7292" s="179">
        <v>3100.3415105475524</v>
      </c>
      <c r="I7292" s="179">
        <v>0</v>
      </c>
      <c r="J7292" s="179">
        <v>0</v>
      </c>
      <c r="K7292" s="179">
        <v>0</v>
      </c>
      <c r="L7292" s="179">
        <v>0</v>
      </c>
      <c r="M7292" s="179">
        <v>36442.831173952669</v>
      </c>
      <c r="N7292" s="179">
        <v>0</v>
      </c>
      <c r="O7292" s="179">
        <v>0</v>
      </c>
      <c r="P7292" s="179">
        <v>0</v>
      </c>
      <c r="Q7292" s="179">
        <v>0</v>
      </c>
      <c r="R7292" s="180">
        <v>0</v>
      </c>
      <c r="S7292" s="180">
        <v>0</v>
      </c>
      <c r="T7292" s="180">
        <v>0</v>
      </c>
    </row>
    <row r="7293" spans="2:20" x14ac:dyDescent="0.3">
      <c r="B7293" s="19">
        <v>7290</v>
      </c>
      <c r="C7293" s="179">
        <v>1</v>
      </c>
      <c r="D7293" s="179">
        <v>171433.11698385264</v>
      </c>
      <c r="E7293" s="179">
        <v>647619.21105629252</v>
      </c>
      <c r="F7293" s="179">
        <v>0</v>
      </c>
      <c r="G7293" s="179">
        <v>0</v>
      </c>
      <c r="H7293" s="179">
        <v>86754.41390182545</v>
      </c>
      <c r="I7293" s="179">
        <v>0</v>
      </c>
      <c r="J7293" s="179">
        <v>0</v>
      </c>
      <c r="K7293" s="179">
        <v>0</v>
      </c>
      <c r="L7293" s="179">
        <v>0</v>
      </c>
      <c r="M7293" s="179">
        <v>6347.7434926158758</v>
      </c>
      <c r="N7293" s="179">
        <v>0</v>
      </c>
      <c r="O7293" s="179">
        <v>0</v>
      </c>
      <c r="P7293" s="179">
        <v>0</v>
      </c>
      <c r="Q7293" s="179">
        <v>0</v>
      </c>
      <c r="R7293" s="180">
        <v>0</v>
      </c>
      <c r="S7293" s="180">
        <v>0</v>
      </c>
      <c r="T7293" s="180">
        <v>171433.11698385264</v>
      </c>
    </row>
    <row r="7294" spans="2:20" x14ac:dyDescent="0.3">
      <c r="B7294" s="19">
        <v>7291</v>
      </c>
      <c r="C7294" s="179">
        <v>0</v>
      </c>
      <c r="D7294" s="179">
        <v>0</v>
      </c>
      <c r="E7294" s="179">
        <v>411788.54189446539</v>
      </c>
      <c r="F7294" s="179">
        <v>0</v>
      </c>
      <c r="G7294" s="179">
        <v>0</v>
      </c>
      <c r="H7294" s="179">
        <v>131443.2730164383</v>
      </c>
      <c r="I7294" s="179">
        <v>0</v>
      </c>
      <c r="J7294" s="179">
        <v>0</v>
      </c>
      <c r="K7294" s="179">
        <v>0</v>
      </c>
      <c r="L7294" s="179">
        <v>0</v>
      </c>
      <c r="M7294" s="179">
        <v>13135.891570808773</v>
      </c>
      <c r="N7294" s="179">
        <v>0</v>
      </c>
      <c r="O7294" s="179">
        <v>0</v>
      </c>
      <c r="P7294" s="179">
        <v>0</v>
      </c>
      <c r="Q7294" s="179">
        <v>0</v>
      </c>
      <c r="R7294" s="180">
        <v>0</v>
      </c>
      <c r="S7294" s="180">
        <v>0</v>
      </c>
      <c r="T7294" s="180">
        <v>0</v>
      </c>
    </row>
    <row r="7295" spans="2:20" x14ac:dyDescent="0.3">
      <c r="B7295" s="19">
        <v>7292</v>
      </c>
      <c r="C7295" s="179">
        <v>0</v>
      </c>
      <c r="D7295" s="179">
        <v>0</v>
      </c>
      <c r="E7295" s="179">
        <v>185003.66913635944</v>
      </c>
      <c r="F7295" s="179">
        <v>0</v>
      </c>
      <c r="G7295" s="179">
        <v>0</v>
      </c>
      <c r="H7295" s="179">
        <v>112663.61835486002</v>
      </c>
      <c r="I7295" s="179">
        <v>0</v>
      </c>
      <c r="J7295" s="179">
        <v>0</v>
      </c>
      <c r="K7295" s="179">
        <v>0</v>
      </c>
      <c r="L7295" s="179">
        <v>0</v>
      </c>
      <c r="M7295" s="179">
        <v>26924.199051610398</v>
      </c>
      <c r="N7295" s="179">
        <v>0</v>
      </c>
      <c r="O7295" s="179">
        <v>0</v>
      </c>
      <c r="P7295" s="179">
        <v>0</v>
      </c>
      <c r="Q7295" s="179">
        <v>0</v>
      </c>
      <c r="R7295" s="180">
        <v>0</v>
      </c>
      <c r="S7295" s="180">
        <v>0</v>
      </c>
      <c r="T7295" s="180">
        <v>0</v>
      </c>
    </row>
    <row r="7296" spans="2:20" x14ac:dyDescent="0.3">
      <c r="B7296" s="19">
        <v>7293</v>
      </c>
      <c r="C7296" s="179">
        <v>0</v>
      </c>
      <c r="D7296" s="179">
        <v>0</v>
      </c>
      <c r="E7296" s="179">
        <v>57482.694938281296</v>
      </c>
      <c r="F7296" s="179">
        <v>0</v>
      </c>
      <c r="G7296" s="179">
        <v>0</v>
      </c>
      <c r="H7296" s="179">
        <v>7819.9429150561764</v>
      </c>
      <c r="I7296" s="179">
        <v>0</v>
      </c>
      <c r="J7296" s="179">
        <v>0</v>
      </c>
      <c r="K7296" s="179">
        <v>0</v>
      </c>
      <c r="L7296" s="179">
        <v>0</v>
      </c>
      <c r="M7296" s="179">
        <v>130757.11941866025</v>
      </c>
      <c r="N7296" s="179">
        <v>0</v>
      </c>
      <c r="O7296" s="179">
        <v>0</v>
      </c>
      <c r="P7296" s="179">
        <v>0</v>
      </c>
      <c r="Q7296" s="179">
        <v>0</v>
      </c>
      <c r="R7296" s="180">
        <v>0</v>
      </c>
      <c r="S7296" s="180">
        <v>0</v>
      </c>
      <c r="T7296" s="180">
        <v>0</v>
      </c>
    </row>
    <row r="7297" spans="2:20" x14ac:dyDescent="0.3">
      <c r="B7297" s="19">
        <v>7294</v>
      </c>
      <c r="C7297" s="179">
        <v>0</v>
      </c>
      <c r="D7297" s="179">
        <v>0</v>
      </c>
      <c r="E7297" s="179">
        <v>90502.1104953756</v>
      </c>
      <c r="F7297" s="179">
        <v>0</v>
      </c>
      <c r="G7297" s="179">
        <v>0</v>
      </c>
      <c r="H7297" s="179">
        <v>12352.866184816405</v>
      </c>
      <c r="I7297" s="179">
        <v>0</v>
      </c>
      <c r="J7297" s="179">
        <v>0</v>
      </c>
      <c r="K7297" s="179">
        <v>0</v>
      </c>
      <c r="L7297" s="179">
        <v>0</v>
      </c>
      <c r="M7297" s="179">
        <v>21839.68335684048</v>
      </c>
      <c r="N7297" s="179">
        <v>0</v>
      </c>
      <c r="O7297" s="179">
        <v>0</v>
      </c>
      <c r="P7297" s="179">
        <v>0</v>
      </c>
      <c r="Q7297" s="179">
        <v>0</v>
      </c>
      <c r="R7297" s="180">
        <v>0</v>
      </c>
      <c r="S7297" s="180">
        <v>0</v>
      </c>
      <c r="T7297" s="180">
        <v>0</v>
      </c>
    </row>
    <row r="7298" spans="2:20" x14ac:dyDescent="0.3">
      <c r="B7298" s="19">
        <v>7295</v>
      </c>
      <c r="C7298" s="179">
        <v>0</v>
      </c>
      <c r="D7298" s="179">
        <v>0</v>
      </c>
      <c r="E7298" s="179">
        <v>75313.451827219411</v>
      </c>
      <c r="F7298" s="179">
        <v>0</v>
      </c>
      <c r="G7298" s="179">
        <v>0</v>
      </c>
      <c r="H7298" s="179">
        <v>51421.405419982446</v>
      </c>
      <c r="I7298" s="179">
        <v>0</v>
      </c>
      <c r="J7298" s="179">
        <v>0</v>
      </c>
      <c r="K7298" s="179">
        <v>0</v>
      </c>
      <c r="L7298" s="179">
        <v>0</v>
      </c>
      <c r="M7298" s="179">
        <v>135220.03041973972</v>
      </c>
      <c r="N7298" s="179">
        <v>0</v>
      </c>
      <c r="O7298" s="179">
        <v>0</v>
      </c>
      <c r="P7298" s="179">
        <v>0</v>
      </c>
      <c r="Q7298" s="179">
        <v>0</v>
      </c>
      <c r="R7298" s="180">
        <v>0</v>
      </c>
      <c r="S7298" s="180">
        <v>0</v>
      </c>
      <c r="T7298" s="180">
        <v>0</v>
      </c>
    </row>
    <row r="7299" spans="2:20" x14ac:dyDescent="0.3">
      <c r="B7299" s="19">
        <v>7296</v>
      </c>
      <c r="C7299" s="179">
        <v>0</v>
      </c>
      <c r="D7299" s="179">
        <v>0</v>
      </c>
      <c r="E7299" s="179">
        <v>14452.069699813514</v>
      </c>
      <c r="F7299" s="179">
        <v>0</v>
      </c>
      <c r="G7299" s="179">
        <v>0</v>
      </c>
      <c r="H7299" s="179">
        <v>53547.588908319594</v>
      </c>
      <c r="I7299" s="179">
        <v>0</v>
      </c>
      <c r="J7299" s="179">
        <v>0</v>
      </c>
      <c r="K7299" s="179">
        <v>0</v>
      </c>
      <c r="L7299" s="179">
        <v>0</v>
      </c>
      <c r="M7299" s="179">
        <v>70510.648601005305</v>
      </c>
      <c r="N7299" s="179">
        <v>0</v>
      </c>
      <c r="O7299" s="179">
        <v>0</v>
      </c>
      <c r="P7299" s="179">
        <v>0</v>
      </c>
      <c r="Q7299" s="179">
        <v>0</v>
      </c>
      <c r="R7299" s="180">
        <v>0</v>
      </c>
      <c r="S7299" s="180">
        <v>0</v>
      </c>
      <c r="T7299" s="180">
        <v>0</v>
      </c>
    </row>
    <row r="7300" spans="2:20" x14ac:dyDescent="0.3">
      <c r="B7300" s="19">
        <v>7297</v>
      </c>
      <c r="C7300" s="179">
        <v>0</v>
      </c>
      <c r="D7300" s="179">
        <v>0</v>
      </c>
      <c r="E7300" s="179">
        <v>633722.79047233134</v>
      </c>
      <c r="F7300" s="179">
        <v>0</v>
      </c>
      <c r="G7300" s="179">
        <v>0</v>
      </c>
      <c r="H7300" s="179">
        <v>5992.4626095128524</v>
      </c>
      <c r="I7300" s="179">
        <v>0</v>
      </c>
      <c r="J7300" s="179">
        <v>0</v>
      </c>
      <c r="K7300" s="179">
        <v>0</v>
      </c>
      <c r="L7300" s="179">
        <v>0</v>
      </c>
      <c r="M7300" s="179">
        <v>16722.41872685562</v>
      </c>
      <c r="N7300" s="179">
        <v>0</v>
      </c>
      <c r="O7300" s="179">
        <v>0</v>
      </c>
      <c r="P7300" s="179">
        <v>0</v>
      </c>
      <c r="Q7300" s="179">
        <v>0</v>
      </c>
      <c r="R7300" s="180">
        <v>0</v>
      </c>
      <c r="S7300" s="180">
        <v>0</v>
      </c>
      <c r="T7300" s="180">
        <v>0</v>
      </c>
    </row>
    <row r="7301" spans="2:20" x14ac:dyDescent="0.3">
      <c r="B7301" s="19">
        <v>7298</v>
      </c>
      <c r="C7301" s="179">
        <v>0</v>
      </c>
      <c r="D7301" s="179">
        <v>0</v>
      </c>
      <c r="E7301" s="179">
        <v>80738.59037964161</v>
      </c>
      <c r="F7301" s="179">
        <v>0</v>
      </c>
      <c r="G7301" s="179">
        <v>0</v>
      </c>
      <c r="H7301" s="179">
        <v>28662.247978699732</v>
      </c>
      <c r="I7301" s="179">
        <v>0</v>
      </c>
      <c r="J7301" s="179">
        <v>0</v>
      </c>
      <c r="K7301" s="179">
        <v>0</v>
      </c>
      <c r="L7301" s="179">
        <v>0</v>
      </c>
      <c r="M7301" s="179">
        <v>869570.34733832476</v>
      </c>
      <c r="N7301" s="179">
        <v>0</v>
      </c>
      <c r="O7301" s="179">
        <v>0</v>
      </c>
      <c r="P7301" s="179">
        <v>0</v>
      </c>
      <c r="Q7301" s="179">
        <v>0</v>
      </c>
      <c r="R7301" s="180">
        <v>0</v>
      </c>
      <c r="S7301" s="180">
        <v>0</v>
      </c>
      <c r="T7301" s="180">
        <v>0</v>
      </c>
    </row>
    <row r="7302" spans="2:20" x14ac:dyDescent="0.3">
      <c r="B7302" s="19">
        <v>7299</v>
      </c>
      <c r="C7302" s="179">
        <v>0</v>
      </c>
      <c r="D7302" s="179">
        <v>0</v>
      </c>
      <c r="E7302" s="179">
        <v>109687.94132198102</v>
      </c>
      <c r="F7302" s="179">
        <v>0</v>
      </c>
      <c r="G7302" s="179">
        <v>0</v>
      </c>
      <c r="H7302" s="179">
        <v>50868.203136413184</v>
      </c>
      <c r="I7302" s="179">
        <v>0</v>
      </c>
      <c r="J7302" s="179">
        <v>0</v>
      </c>
      <c r="K7302" s="179">
        <v>0</v>
      </c>
      <c r="L7302" s="179">
        <v>0</v>
      </c>
      <c r="M7302" s="179">
        <v>411160.09868436435</v>
      </c>
      <c r="N7302" s="179">
        <v>0</v>
      </c>
      <c r="O7302" s="179">
        <v>0</v>
      </c>
      <c r="P7302" s="179">
        <v>0</v>
      </c>
      <c r="Q7302" s="179">
        <v>0</v>
      </c>
      <c r="R7302" s="180">
        <v>0</v>
      </c>
      <c r="S7302" s="180">
        <v>0</v>
      </c>
      <c r="T7302" s="180">
        <v>0</v>
      </c>
    </row>
    <row r="7303" spans="2:20" x14ac:dyDescent="0.3">
      <c r="B7303" s="19">
        <v>7300</v>
      </c>
      <c r="C7303" s="179">
        <v>0</v>
      </c>
      <c r="D7303" s="179">
        <v>0</v>
      </c>
      <c r="E7303" s="179">
        <v>25918.877364859276</v>
      </c>
      <c r="F7303" s="179">
        <v>0</v>
      </c>
      <c r="G7303" s="179">
        <v>0</v>
      </c>
      <c r="H7303" s="179">
        <v>15397.914888250341</v>
      </c>
      <c r="I7303" s="179">
        <v>0</v>
      </c>
      <c r="J7303" s="179">
        <v>0</v>
      </c>
      <c r="K7303" s="179">
        <v>0</v>
      </c>
      <c r="L7303" s="179">
        <v>0</v>
      </c>
      <c r="M7303" s="179">
        <v>73429.468568140539</v>
      </c>
      <c r="N7303" s="179">
        <v>0</v>
      </c>
      <c r="O7303" s="179">
        <v>0</v>
      </c>
      <c r="P7303" s="179">
        <v>0</v>
      </c>
      <c r="Q7303" s="179">
        <v>0</v>
      </c>
      <c r="R7303" s="180">
        <v>0</v>
      </c>
      <c r="S7303" s="180">
        <v>0</v>
      </c>
      <c r="T7303" s="180">
        <v>0</v>
      </c>
    </row>
    <row r="7304" spans="2:20" x14ac:dyDescent="0.3">
      <c r="B7304" s="19">
        <v>7301</v>
      </c>
      <c r="C7304" s="179">
        <v>0</v>
      </c>
      <c r="D7304" s="179">
        <v>0</v>
      </c>
      <c r="E7304" s="179">
        <v>25990.917067500759</v>
      </c>
      <c r="F7304" s="179">
        <v>0</v>
      </c>
      <c r="G7304" s="179">
        <v>0</v>
      </c>
      <c r="H7304" s="179">
        <v>2867.071445162509</v>
      </c>
      <c r="I7304" s="179">
        <v>0</v>
      </c>
      <c r="J7304" s="179">
        <v>0</v>
      </c>
      <c r="K7304" s="179">
        <v>0</v>
      </c>
      <c r="L7304" s="179">
        <v>0</v>
      </c>
      <c r="M7304" s="179">
        <v>812010.56331029069</v>
      </c>
      <c r="N7304" s="179">
        <v>0</v>
      </c>
      <c r="O7304" s="179">
        <v>0</v>
      </c>
      <c r="P7304" s="179">
        <v>0</v>
      </c>
      <c r="Q7304" s="179">
        <v>0</v>
      </c>
      <c r="R7304" s="180">
        <v>0</v>
      </c>
      <c r="S7304" s="180">
        <v>0</v>
      </c>
      <c r="T7304" s="180">
        <v>0</v>
      </c>
    </row>
    <row r="7305" spans="2:20" x14ac:dyDescent="0.3">
      <c r="B7305" s="19">
        <v>7302</v>
      </c>
      <c r="C7305" s="179">
        <v>0</v>
      </c>
      <c r="D7305" s="179">
        <v>0</v>
      </c>
      <c r="E7305" s="179">
        <v>219345.25410341026</v>
      </c>
      <c r="F7305" s="179">
        <v>0</v>
      </c>
      <c r="G7305" s="179">
        <v>0</v>
      </c>
      <c r="H7305" s="179">
        <v>3768.6814613081438</v>
      </c>
      <c r="I7305" s="179">
        <v>0</v>
      </c>
      <c r="J7305" s="179">
        <v>0</v>
      </c>
      <c r="K7305" s="179">
        <v>0</v>
      </c>
      <c r="L7305" s="179">
        <v>0</v>
      </c>
      <c r="M7305" s="179">
        <v>59634.946388533397</v>
      </c>
      <c r="N7305" s="179">
        <v>0</v>
      </c>
      <c r="O7305" s="179">
        <v>0</v>
      </c>
      <c r="P7305" s="179">
        <v>0</v>
      </c>
      <c r="Q7305" s="179">
        <v>0</v>
      </c>
      <c r="R7305" s="180">
        <v>0</v>
      </c>
      <c r="S7305" s="180">
        <v>0</v>
      </c>
      <c r="T7305" s="180">
        <v>0</v>
      </c>
    </row>
    <row r="7306" spans="2:20" x14ac:dyDescent="0.3">
      <c r="B7306" s="19">
        <v>7303</v>
      </c>
      <c r="C7306" s="179">
        <v>0</v>
      </c>
      <c r="D7306" s="179">
        <v>0</v>
      </c>
      <c r="E7306" s="179">
        <v>7548840.5046169078</v>
      </c>
      <c r="F7306" s="179">
        <v>0</v>
      </c>
      <c r="G7306" s="179">
        <v>0</v>
      </c>
      <c r="H7306" s="179">
        <v>3937110.0010909596</v>
      </c>
      <c r="I7306" s="179">
        <v>0</v>
      </c>
      <c r="J7306" s="179">
        <v>0</v>
      </c>
      <c r="K7306" s="179">
        <v>0</v>
      </c>
      <c r="L7306" s="179">
        <v>0</v>
      </c>
      <c r="M7306" s="179">
        <v>105065.17668425573</v>
      </c>
      <c r="N7306" s="179">
        <v>0</v>
      </c>
      <c r="O7306" s="179">
        <v>0</v>
      </c>
      <c r="P7306" s="179">
        <v>0</v>
      </c>
      <c r="Q7306" s="179">
        <v>0</v>
      </c>
      <c r="R7306" s="180">
        <v>0</v>
      </c>
      <c r="S7306" s="180">
        <v>0</v>
      </c>
      <c r="T7306" s="180">
        <v>0</v>
      </c>
    </row>
    <row r="7307" spans="2:20" x14ac:dyDescent="0.3">
      <c r="B7307" s="19">
        <v>7304</v>
      </c>
      <c r="C7307" s="179">
        <v>0</v>
      </c>
      <c r="D7307" s="179">
        <v>0</v>
      </c>
      <c r="E7307" s="179">
        <v>1535.8904301586813</v>
      </c>
      <c r="F7307" s="179">
        <v>0</v>
      </c>
      <c r="G7307" s="179">
        <v>0</v>
      </c>
      <c r="H7307" s="179">
        <v>7427.5312979935843</v>
      </c>
      <c r="I7307" s="179">
        <v>0</v>
      </c>
      <c r="J7307" s="179">
        <v>0</v>
      </c>
      <c r="K7307" s="179">
        <v>0</v>
      </c>
      <c r="L7307" s="179">
        <v>0</v>
      </c>
      <c r="M7307" s="179">
        <v>8577.598127726691</v>
      </c>
      <c r="N7307" s="179">
        <v>0</v>
      </c>
      <c r="O7307" s="179">
        <v>0</v>
      </c>
      <c r="P7307" s="179">
        <v>0</v>
      </c>
      <c r="Q7307" s="179">
        <v>0</v>
      </c>
      <c r="R7307" s="180">
        <v>0</v>
      </c>
      <c r="S7307" s="180">
        <v>0</v>
      </c>
      <c r="T7307" s="180">
        <v>0</v>
      </c>
    </row>
    <row r="7308" spans="2:20" x14ac:dyDescent="0.3">
      <c r="B7308" s="19">
        <v>7305</v>
      </c>
      <c r="C7308" s="179">
        <v>0</v>
      </c>
      <c r="D7308" s="179">
        <v>0</v>
      </c>
      <c r="E7308" s="179">
        <v>43334.863604612394</v>
      </c>
      <c r="F7308" s="179">
        <v>0</v>
      </c>
      <c r="G7308" s="179">
        <v>0</v>
      </c>
      <c r="H7308" s="179">
        <v>306005.15345191443</v>
      </c>
      <c r="I7308" s="179">
        <v>0</v>
      </c>
      <c r="J7308" s="179">
        <v>0</v>
      </c>
      <c r="K7308" s="179">
        <v>0</v>
      </c>
      <c r="L7308" s="179">
        <v>0</v>
      </c>
      <c r="M7308" s="179">
        <v>273872.01681520377</v>
      </c>
      <c r="N7308" s="179">
        <v>0</v>
      </c>
      <c r="O7308" s="179">
        <v>0</v>
      </c>
      <c r="P7308" s="179">
        <v>0</v>
      </c>
      <c r="Q7308" s="179">
        <v>0</v>
      </c>
      <c r="R7308" s="180">
        <v>0</v>
      </c>
      <c r="S7308" s="180">
        <v>0</v>
      </c>
      <c r="T7308" s="180">
        <v>0</v>
      </c>
    </row>
    <row r="7309" spans="2:20" x14ac:dyDescent="0.3">
      <c r="B7309" s="19">
        <v>7306</v>
      </c>
      <c r="C7309" s="179">
        <v>0</v>
      </c>
      <c r="D7309" s="179">
        <v>0</v>
      </c>
      <c r="E7309" s="179">
        <v>23973.175530780325</v>
      </c>
      <c r="F7309" s="179">
        <v>0</v>
      </c>
      <c r="G7309" s="179">
        <v>0</v>
      </c>
      <c r="H7309" s="179">
        <v>12633.988494456513</v>
      </c>
      <c r="I7309" s="179">
        <v>0</v>
      </c>
      <c r="J7309" s="179">
        <v>0</v>
      </c>
      <c r="K7309" s="179">
        <v>0</v>
      </c>
      <c r="L7309" s="179">
        <v>0</v>
      </c>
      <c r="M7309" s="179">
        <v>165139.17257039913</v>
      </c>
      <c r="N7309" s="179">
        <v>0</v>
      </c>
      <c r="O7309" s="179">
        <v>0</v>
      </c>
      <c r="P7309" s="179">
        <v>0</v>
      </c>
      <c r="Q7309" s="179">
        <v>0</v>
      </c>
      <c r="R7309" s="180">
        <v>0</v>
      </c>
      <c r="S7309" s="180">
        <v>0</v>
      </c>
      <c r="T7309" s="180">
        <v>0</v>
      </c>
    </row>
    <row r="7310" spans="2:20" x14ac:dyDescent="0.3">
      <c r="B7310" s="19">
        <v>7307</v>
      </c>
      <c r="C7310" s="179">
        <v>0</v>
      </c>
      <c r="D7310" s="179">
        <v>0</v>
      </c>
      <c r="E7310" s="179">
        <v>2691.4089510739482</v>
      </c>
      <c r="F7310" s="179">
        <v>0</v>
      </c>
      <c r="G7310" s="179">
        <v>0</v>
      </c>
      <c r="H7310" s="179">
        <v>101229.4567058234</v>
      </c>
      <c r="I7310" s="179">
        <v>0</v>
      </c>
      <c r="J7310" s="179">
        <v>0</v>
      </c>
      <c r="K7310" s="179">
        <v>0</v>
      </c>
      <c r="L7310" s="179">
        <v>0</v>
      </c>
      <c r="M7310" s="179">
        <v>54851.925292704858</v>
      </c>
      <c r="N7310" s="179">
        <v>0</v>
      </c>
      <c r="O7310" s="179">
        <v>0</v>
      </c>
      <c r="P7310" s="179">
        <v>0</v>
      </c>
      <c r="Q7310" s="179">
        <v>0</v>
      </c>
      <c r="R7310" s="180">
        <v>0</v>
      </c>
      <c r="S7310" s="180">
        <v>0</v>
      </c>
      <c r="T7310" s="180">
        <v>0</v>
      </c>
    </row>
    <row r="7311" spans="2:20" x14ac:dyDescent="0.3">
      <c r="B7311" s="19">
        <v>7308</v>
      </c>
      <c r="C7311" s="179">
        <v>0</v>
      </c>
      <c r="D7311" s="179">
        <v>0</v>
      </c>
      <c r="E7311" s="179">
        <v>93735.273689992449</v>
      </c>
      <c r="F7311" s="179">
        <v>0</v>
      </c>
      <c r="G7311" s="179">
        <v>0</v>
      </c>
      <c r="H7311" s="179">
        <v>46181.202595913317</v>
      </c>
      <c r="I7311" s="179">
        <v>0</v>
      </c>
      <c r="J7311" s="179">
        <v>0</v>
      </c>
      <c r="K7311" s="179">
        <v>0</v>
      </c>
      <c r="L7311" s="179">
        <v>0</v>
      </c>
      <c r="M7311" s="179">
        <v>168063.26020149174</v>
      </c>
      <c r="N7311" s="179">
        <v>0</v>
      </c>
      <c r="O7311" s="179">
        <v>0</v>
      </c>
      <c r="P7311" s="179">
        <v>0</v>
      </c>
      <c r="Q7311" s="179">
        <v>0</v>
      </c>
      <c r="R7311" s="180">
        <v>0</v>
      </c>
      <c r="S7311" s="180">
        <v>0</v>
      </c>
      <c r="T7311" s="180">
        <v>0</v>
      </c>
    </row>
    <row r="7312" spans="2:20" x14ac:dyDescent="0.3">
      <c r="B7312" s="19">
        <v>7309</v>
      </c>
      <c r="C7312" s="179">
        <v>0</v>
      </c>
      <c r="D7312" s="179">
        <v>0</v>
      </c>
      <c r="E7312" s="179">
        <v>97828.689832145174</v>
      </c>
      <c r="F7312" s="179">
        <v>0</v>
      </c>
      <c r="G7312" s="179">
        <v>0</v>
      </c>
      <c r="H7312" s="179">
        <v>194846.29741782302</v>
      </c>
      <c r="I7312" s="179">
        <v>0</v>
      </c>
      <c r="J7312" s="179">
        <v>0</v>
      </c>
      <c r="K7312" s="179">
        <v>0</v>
      </c>
      <c r="L7312" s="179">
        <v>0</v>
      </c>
      <c r="M7312" s="179">
        <v>188488.23208896548</v>
      </c>
      <c r="N7312" s="179">
        <v>0</v>
      </c>
      <c r="O7312" s="179">
        <v>0</v>
      </c>
      <c r="P7312" s="179">
        <v>0</v>
      </c>
      <c r="Q7312" s="179">
        <v>0</v>
      </c>
      <c r="R7312" s="180">
        <v>0</v>
      </c>
      <c r="S7312" s="180">
        <v>0</v>
      </c>
      <c r="T7312" s="180">
        <v>0</v>
      </c>
    </row>
    <row r="7313" spans="2:20" x14ac:dyDescent="0.3">
      <c r="B7313" s="19">
        <v>7310</v>
      </c>
      <c r="C7313" s="179">
        <v>0</v>
      </c>
      <c r="D7313" s="179">
        <v>0</v>
      </c>
      <c r="E7313" s="179">
        <v>8241.1979387332631</v>
      </c>
      <c r="F7313" s="179">
        <v>0</v>
      </c>
      <c r="G7313" s="179">
        <v>0</v>
      </c>
      <c r="H7313" s="179">
        <v>379779.56119533197</v>
      </c>
      <c r="I7313" s="179">
        <v>0</v>
      </c>
      <c r="J7313" s="179">
        <v>0</v>
      </c>
      <c r="K7313" s="179">
        <v>0</v>
      </c>
      <c r="L7313" s="179">
        <v>0</v>
      </c>
      <c r="M7313" s="179">
        <v>335615.62584006164</v>
      </c>
      <c r="N7313" s="179">
        <v>0</v>
      </c>
      <c r="O7313" s="179">
        <v>0</v>
      </c>
      <c r="P7313" s="179">
        <v>0</v>
      </c>
      <c r="Q7313" s="179">
        <v>0</v>
      </c>
      <c r="R7313" s="180">
        <v>0</v>
      </c>
      <c r="S7313" s="180">
        <v>0</v>
      </c>
      <c r="T7313" s="180">
        <v>0</v>
      </c>
    </row>
    <row r="7314" spans="2:20" x14ac:dyDescent="0.3">
      <c r="B7314" s="19">
        <v>7311</v>
      </c>
      <c r="C7314" s="179">
        <v>0</v>
      </c>
      <c r="D7314" s="179">
        <v>0</v>
      </c>
      <c r="E7314" s="179">
        <v>126719.2210431299</v>
      </c>
      <c r="F7314" s="179">
        <v>0</v>
      </c>
      <c r="G7314" s="179">
        <v>0</v>
      </c>
      <c r="H7314" s="179">
        <v>1423675.1372993321</v>
      </c>
      <c r="I7314" s="179">
        <v>0</v>
      </c>
      <c r="J7314" s="179">
        <v>0</v>
      </c>
      <c r="K7314" s="179">
        <v>0</v>
      </c>
      <c r="L7314" s="179">
        <v>0</v>
      </c>
      <c r="M7314" s="179">
        <v>220666.88564243659</v>
      </c>
      <c r="N7314" s="179">
        <v>0</v>
      </c>
      <c r="O7314" s="179">
        <v>0</v>
      </c>
      <c r="P7314" s="179">
        <v>0</v>
      </c>
      <c r="Q7314" s="179">
        <v>0</v>
      </c>
      <c r="R7314" s="180">
        <v>0</v>
      </c>
      <c r="S7314" s="180">
        <v>0</v>
      </c>
      <c r="T7314" s="180">
        <v>0</v>
      </c>
    </row>
    <row r="7315" spans="2:20" x14ac:dyDescent="0.3">
      <c r="B7315" s="19">
        <v>7312</v>
      </c>
      <c r="C7315" s="179">
        <v>0</v>
      </c>
      <c r="D7315" s="179">
        <v>0</v>
      </c>
      <c r="E7315" s="179">
        <v>24465.187712095485</v>
      </c>
      <c r="F7315" s="179">
        <v>0</v>
      </c>
      <c r="G7315" s="179">
        <v>0</v>
      </c>
      <c r="H7315" s="179">
        <v>54086.013144327793</v>
      </c>
      <c r="I7315" s="179">
        <v>0</v>
      </c>
      <c r="J7315" s="179">
        <v>0</v>
      </c>
      <c r="K7315" s="179">
        <v>0</v>
      </c>
      <c r="L7315" s="179">
        <v>0</v>
      </c>
      <c r="M7315" s="179">
        <v>40506.02976202267</v>
      </c>
      <c r="N7315" s="179">
        <v>0</v>
      </c>
      <c r="O7315" s="179">
        <v>0</v>
      </c>
      <c r="P7315" s="179">
        <v>0</v>
      </c>
      <c r="Q7315" s="179">
        <v>0</v>
      </c>
      <c r="R7315" s="180">
        <v>0</v>
      </c>
      <c r="S7315" s="180">
        <v>0</v>
      </c>
      <c r="T7315" s="180">
        <v>0</v>
      </c>
    </row>
    <row r="7316" spans="2:20" x14ac:dyDescent="0.3">
      <c r="B7316" s="19">
        <v>7313</v>
      </c>
      <c r="C7316" s="179">
        <v>0</v>
      </c>
      <c r="D7316" s="179">
        <v>0</v>
      </c>
      <c r="E7316" s="179">
        <v>1427239.4500963988</v>
      </c>
      <c r="F7316" s="179">
        <v>0</v>
      </c>
      <c r="G7316" s="179">
        <v>0</v>
      </c>
      <c r="H7316" s="179">
        <v>262380.8157695072</v>
      </c>
      <c r="I7316" s="179">
        <v>0</v>
      </c>
      <c r="J7316" s="179">
        <v>0</v>
      </c>
      <c r="K7316" s="179">
        <v>0</v>
      </c>
      <c r="L7316" s="179">
        <v>0</v>
      </c>
      <c r="M7316" s="179">
        <v>184531.05806878011</v>
      </c>
      <c r="N7316" s="179">
        <v>0</v>
      </c>
      <c r="O7316" s="179">
        <v>0</v>
      </c>
      <c r="P7316" s="179">
        <v>0</v>
      </c>
      <c r="Q7316" s="179">
        <v>0</v>
      </c>
      <c r="R7316" s="180">
        <v>0</v>
      </c>
      <c r="S7316" s="180">
        <v>0</v>
      </c>
      <c r="T7316" s="180">
        <v>0</v>
      </c>
    </row>
    <row r="7317" spans="2:20" x14ac:dyDescent="0.3">
      <c r="B7317" s="19">
        <v>7314</v>
      </c>
      <c r="C7317" s="179">
        <v>0</v>
      </c>
      <c r="D7317" s="179">
        <v>0</v>
      </c>
      <c r="E7317" s="179">
        <v>100252.2982821138</v>
      </c>
      <c r="F7317" s="179">
        <v>0</v>
      </c>
      <c r="G7317" s="179">
        <v>0</v>
      </c>
      <c r="H7317" s="179">
        <v>321756.76164805895</v>
      </c>
      <c r="I7317" s="179">
        <v>0</v>
      </c>
      <c r="J7317" s="179">
        <v>0</v>
      </c>
      <c r="K7317" s="179">
        <v>0</v>
      </c>
      <c r="L7317" s="179">
        <v>0</v>
      </c>
      <c r="M7317" s="179">
        <v>21395.400993432031</v>
      </c>
      <c r="N7317" s="179">
        <v>0</v>
      </c>
      <c r="O7317" s="179">
        <v>0</v>
      </c>
      <c r="P7317" s="179">
        <v>0</v>
      </c>
      <c r="Q7317" s="179">
        <v>0</v>
      </c>
      <c r="R7317" s="180">
        <v>0</v>
      </c>
      <c r="S7317" s="180">
        <v>0</v>
      </c>
      <c r="T7317" s="180">
        <v>0</v>
      </c>
    </row>
    <row r="7318" spans="2:20" x14ac:dyDescent="0.3">
      <c r="B7318" s="19">
        <v>7315</v>
      </c>
      <c r="C7318" s="179">
        <v>0</v>
      </c>
      <c r="D7318" s="179">
        <v>0</v>
      </c>
      <c r="E7318" s="179">
        <v>93359.195063402163</v>
      </c>
      <c r="F7318" s="179">
        <v>0</v>
      </c>
      <c r="G7318" s="179">
        <v>0</v>
      </c>
      <c r="H7318" s="179">
        <v>384233.02185202023</v>
      </c>
      <c r="I7318" s="179">
        <v>0</v>
      </c>
      <c r="J7318" s="179">
        <v>0</v>
      </c>
      <c r="K7318" s="179">
        <v>0</v>
      </c>
      <c r="L7318" s="179">
        <v>0</v>
      </c>
      <c r="M7318" s="179">
        <v>29920.661588152951</v>
      </c>
      <c r="N7318" s="179">
        <v>0</v>
      </c>
      <c r="O7318" s="179">
        <v>0</v>
      </c>
      <c r="P7318" s="179">
        <v>0</v>
      </c>
      <c r="Q7318" s="179">
        <v>0</v>
      </c>
      <c r="R7318" s="180">
        <v>0</v>
      </c>
      <c r="S7318" s="180">
        <v>0</v>
      </c>
      <c r="T7318" s="180">
        <v>0</v>
      </c>
    </row>
    <row r="7319" spans="2:20" x14ac:dyDescent="0.3">
      <c r="B7319" s="19">
        <v>7316</v>
      </c>
      <c r="C7319" s="179">
        <v>0</v>
      </c>
      <c r="D7319" s="179">
        <v>0</v>
      </c>
      <c r="E7319" s="179">
        <v>222545.33790333135</v>
      </c>
      <c r="F7319" s="179">
        <v>0</v>
      </c>
      <c r="G7319" s="179">
        <v>0</v>
      </c>
      <c r="H7319" s="179">
        <v>237830.96660341424</v>
      </c>
      <c r="I7319" s="179">
        <v>0</v>
      </c>
      <c r="J7319" s="179">
        <v>0</v>
      </c>
      <c r="K7319" s="179">
        <v>0</v>
      </c>
      <c r="L7319" s="179">
        <v>0</v>
      </c>
      <c r="M7319" s="179">
        <v>13586.604575617845</v>
      </c>
      <c r="N7319" s="179">
        <v>0</v>
      </c>
      <c r="O7319" s="179">
        <v>0</v>
      </c>
      <c r="P7319" s="179">
        <v>0</v>
      </c>
      <c r="Q7319" s="179">
        <v>0</v>
      </c>
      <c r="R7319" s="180">
        <v>0</v>
      </c>
      <c r="S7319" s="180">
        <v>0</v>
      </c>
      <c r="T7319" s="180">
        <v>0</v>
      </c>
    </row>
    <row r="7320" spans="2:20" x14ac:dyDescent="0.3">
      <c r="B7320" s="19">
        <v>7317</v>
      </c>
      <c r="C7320" s="179">
        <v>0</v>
      </c>
      <c r="D7320" s="179">
        <v>0</v>
      </c>
      <c r="E7320" s="179">
        <v>270270.23194676678</v>
      </c>
      <c r="F7320" s="179">
        <v>0</v>
      </c>
      <c r="G7320" s="179">
        <v>0</v>
      </c>
      <c r="H7320" s="179">
        <v>227478.35350984117</v>
      </c>
      <c r="I7320" s="179">
        <v>0</v>
      </c>
      <c r="J7320" s="179">
        <v>0</v>
      </c>
      <c r="K7320" s="179">
        <v>0</v>
      </c>
      <c r="L7320" s="179">
        <v>0</v>
      </c>
      <c r="M7320" s="179">
        <v>265922.95685271855</v>
      </c>
      <c r="N7320" s="179">
        <v>0</v>
      </c>
      <c r="O7320" s="179">
        <v>0</v>
      </c>
      <c r="P7320" s="179">
        <v>0</v>
      </c>
      <c r="Q7320" s="179">
        <v>0</v>
      </c>
      <c r="R7320" s="180">
        <v>0</v>
      </c>
      <c r="S7320" s="180">
        <v>0</v>
      </c>
      <c r="T7320" s="180">
        <v>0</v>
      </c>
    </row>
    <row r="7321" spans="2:20" x14ac:dyDescent="0.3">
      <c r="B7321" s="19">
        <v>7318</v>
      </c>
      <c r="C7321" s="179">
        <v>0</v>
      </c>
      <c r="D7321" s="179">
        <v>0</v>
      </c>
      <c r="E7321" s="179">
        <v>149409.00173368322</v>
      </c>
      <c r="F7321" s="179">
        <v>0</v>
      </c>
      <c r="G7321" s="179">
        <v>0</v>
      </c>
      <c r="H7321" s="179">
        <v>8804.1340720859152</v>
      </c>
      <c r="I7321" s="179">
        <v>0</v>
      </c>
      <c r="J7321" s="179">
        <v>0</v>
      </c>
      <c r="K7321" s="179">
        <v>40807.302433732431</v>
      </c>
      <c r="L7321" s="179">
        <v>1</v>
      </c>
      <c r="M7321" s="179">
        <v>145675.60506475522</v>
      </c>
      <c r="N7321" s="179">
        <v>0</v>
      </c>
      <c r="O7321" s="179">
        <v>0</v>
      </c>
      <c r="P7321" s="179">
        <v>0</v>
      </c>
      <c r="Q7321" s="179">
        <v>0</v>
      </c>
      <c r="R7321" s="180">
        <v>0</v>
      </c>
      <c r="S7321" s="180">
        <v>40807.302433732431</v>
      </c>
      <c r="T7321" s="180">
        <v>0</v>
      </c>
    </row>
    <row r="7322" spans="2:20" x14ac:dyDescent="0.3">
      <c r="B7322" s="19">
        <v>7319</v>
      </c>
      <c r="C7322" s="179">
        <v>0</v>
      </c>
      <c r="D7322" s="179">
        <v>0</v>
      </c>
      <c r="E7322" s="179">
        <v>1110877.7970626554</v>
      </c>
      <c r="F7322" s="179">
        <v>0</v>
      </c>
      <c r="G7322" s="179">
        <v>0</v>
      </c>
      <c r="H7322" s="179">
        <v>155648.72278397169</v>
      </c>
      <c r="I7322" s="179">
        <v>0</v>
      </c>
      <c r="J7322" s="179">
        <v>0</v>
      </c>
      <c r="K7322" s="179">
        <v>0</v>
      </c>
      <c r="L7322" s="179">
        <v>0</v>
      </c>
      <c r="M7322" s="179">
        <v>60162.452211872798</v>
      </c>
      <c r="N7322" s="179">
        <v>0</v>
      </c>
      <c r="O7322" s="179">
        <v>0</v>
      </c>
      <c r="P7322" s="179">
        <v>0</v>
      </c>
      <c r="Q7322" s="179">
        <v>0</v>
      </c>
      <c r="R7322" s="180">
        <v>0</v>
      </c>
      <c r="S7322" s="180">
        <v>0</v>
      </c>
      <c r="T7322" s="180">
        <v>0</v>
      </c>
    </row>
    <row r="7323" spans="2:20" x14ac:dyDescent="0.3">
      <c r="B7323" s="19">
        <v>7320</v>
      </c>
      <c r="C7323" s="179">
        <v>1</v>
      </c>
      <c r="D7323" s="179">
        <v>7582.5886226169241</v>
      </c>
      <c r="E7323" s="179">
        <v>10311.230290633343</v>
      </c>
      <c r="F7323" s="179">
        <v>0</v>
      </c>
      <c r="G7323" s="179">
        <v>0</v>
      </c>
      <c r="H7323" s="179">
        <v>65184.447201034629</v>
      </c>
      <c r="I7323" s="179">
        <v>0</v>
      </c>
      <c r="J7323" s="179">
        <v>0</v>
      </c>
      <c r="K7323" s="179">
        <v>0</v>
      </c>
      <c r="L7323" s="179">
        <v>0</v>
      </c>
      <c r="M7323" s="179">
        <v>8560.1777812402997</v>
      </c>
      <c r="N7323" s="179">
        <v>0</v>
      </c>
      <c r="O7323" s="179">
        <v>0</v>
      </c>
      <c r="P7323" s="179">
        <v>0</v>
      </c>
      <c r="Q7323" s="179">
        <v>0</v>
      </c>
      <c r="R7323" s="180">
        <v>0</v>
      </c>
      <c r="S7323" s="180">
        <v>0</v>
      </c>
      <c r="T7323" s="180">
        <v>7582.5886226169241</v>
      </c>
    </row>
    <row r="7324" spans="2:20" x14ac:dyDescent="0.3">
      <c r="B7324" s="19">
        <v>7321</v>
      </c>
      <c r="C7324" s="179">
        <v>0</v>
      </c>
      <c r="D7324" s="179">
        <v>0</v>
      </c>
      <c r="E7324" s="179">
        <v>1151211.2302855379</v>
      </c>
      <c r="F7324" s="179">
        <v>0</v>
      </c>
      <c r="G7324" s="179">
        <v>0</v>
      </c>
      <c r="H7324" s="179">
        <v>19079.560924283727</v>
      </c>
      <c r="I7324" s="179">
        <v>0</v>
      </c>
      <c r="J7324" s="179">
        <v>0</v>
      </c>
      <c r="K7324" s="179">
        <v>0</v>
      </c>
      <c r="L7324" s="179">
        <v>0</v>
      </c>
      <c r="M7324" s="179">
        <v>58142.210432367516</v>
      </c>
      <c r="N7324" s="179">
        <v>0</v>
      </c>
      <c r="O7324" s="179">
        <v>0</v>
      </c>
      <c r="P7324" s="179">
        <v>0</v>
      </c>
      <c r="Q7324" s="179">
        <v>0</v>
      </c>
      <c r="R7324" s="180">
        <v>0</v>
      </c>
      <c r="S7324" s="180">
        <v>0</v>
      </c>
      <c r="T7324" s="180">
        <v>0</v>
      </c>
    </row>
    <row r="7325" spans="2:20" x14ac:dyDescent="0.3">
      <c r="B7325" s="19">
        <v>7322</v>
      </c>
      <c r="C7325" s="179">
        <v>0</v>
      </c>
      <c r="D7325" s="179">
        <v>0</v>
      </c>
      <c r="E7325" s="179">
        <v>161634.31730843626</v>
      </c>
      <c r="F7325" s="179">
        <v>0</v>
      </c>
      <c r="G7325" s="179">
        <v>0</v>
      </c>
      <c r="H7325" s="179">
        <v>30075.409073263876</v>
      </c>
      <c r="I7325" s="179">
        <v>0</v>
      </c>
      <c r="J7325" s="179">
        <v>0</v>
      </c>
      <c r="K7325" s="179">
        <v>0</v>
      </c>
      <c r="L7325" s="179">
        <v>0</v>
      </c>
      <c r="M7325" s="179">
        <v>42143.329426351971</v>
      </c>
      <c r="N7325" s="179">
        <v>0</v>
      </c>
      <c r="O7325" s="179">
        <v>0</v>
      </c>
      <c r="P7325" s="179">
        <v>0</v>
      </c>
      <c r="Q7325" s="179">
        <v>0</v>
      </c>
      <c r="R7325" s="180">
        <v>0</v>
      </c>
      <c r="S7325" s="180">
        <v>0</v>
      </c>
      <c r="T7325" s="180">
        <v>0</v>
      </c>
    </row>
    <row r="7326" spans="2:20" x14ac:dyDescent="0.3">
      <c r="B7326" s="19">
        <v>7323</v>
      </c>
      <c r="C7326" s="179">
        <v>0</v>
      </c>
      <c r="D7326" s="179">
        <v>0</v>
      </c>
      <c r="E7326" s="179">
        <v>111839.07716359007</v>
      </c>
      <c r="F7326" s="179">
        <v>0</v>
      </c>
      <c r="G7326" s="179">
        <v>0</v>
      </c>
      <c r="H7326" s="179">
        <v>371675.60113852489</v>
      </c>
      <c r="I7326" s="179">
        <v>0</v>
      </c>
      <c r="J7326" s="179">
        <v>0</v>
      </c>
      <c r="K7326" s="179">
        <v>0</v>
      </c>
      <c r="L7326" s="179">
        <v>0</v>
      </c>
      <c r="M7326" s="179">
        <v>5179.8839682602229</v>
      </c>
      <c r="N7326" s="179">
        <v>0</v>
      </c>
      <c r="O7326" s="179">
        <v>0</v>
      </c>
      <c r="P7326" s="179">
        <v>0</v>
      </c>
      <c r="Q7326" s="179">
        <v>0</v>
      </c>
      <c r="R7326" s="180">
        <v>0</v>
      </c>
      <c r="S7326" s="180">
        <v>0</v>
      </c>
      <c r="T7326" s="180">
        <v>0</v>
      </c>
    </row>
    <row r="7327" spans="2:20" x14ac:dyDescent="0.3">
      <c r="B7327" s="19">
        <v>7324</v>
      </c>
      <c r="C7327" s="179">
        <v>0</v>
      </c>
      <c r="D7327" s="179">
        <v>0</v>
      </c>
      <c r="E7327" s="179">
        <v>108967.31353499874</v>
      </c>
      <c r="F7327" s="179">
        <v>0</v>
      </c>
      <c r="G7327" s="179">
        <v>0</v>
      </c>
      <c r="H7327" s="179">
        <v>19908.790048277242</v>
      </c>
      <c r="I7327" s="179">
        <v>0</v>
      </c>
      <c r="J7327" s="179">
        <v>0</v>
      </c>
      <c r="K7327" s="179">
        <v>0</v>
      </c>
      <c r="L7327" s="179">
        <v>0</v>
      </c>
      <c r="M7327" s="179">
        <v>36457.47939379375</v>
      </c>
      <c r="N7327" s="179">
        <v>0</v>
      </c>
      <c r="O7327" s="179">
        <v>0</v>
      </c>
      <c r="P7327" s="179">
        <v>0</v>
      </c>
      <c r="Q7327" s="179">
        <v>0</v>
      </c>
      <c r="R7327" s="180">
        <v>0</v>
      </c>
      <c r="S7327" s="180">
        <v>0</v>
      </c>
      <c r="T7327" s="180">
        <v>0</v>
      </c>
    </row>
    <row r="7328" spans="2:20" x14ac:dyDescent="0.3">
      <c r="B7328" s="19">
        <v>7325</v>
      </c>
      <c r="C7328" s="179">
        <v>0</v>
      </c>
      <c r="D7328" s="179">
        <v>0</v>
      </c>
      <c r="E7328" s="179">
        <v>123067.38769507175</v>
      </c>
      <c r="F7328" s="179">
        <v>0</v>
      </c>
      <c r="G7328" s="179">
        <v>0</v>
      </c>
      <c r="H7328" s="179">
        <v>81035.709372081707</v>
      </c>
      <c r="I7328" s="179">
        <v>0</v>
      </c>
      <c r="J7328" s="179">
        <v>0</v>
      </c>
      <c r="K7328" s="179">
        <v>0</v>
      </c>
      <c r="L7328" s="179">
        <v>0</v>
      </c>
      <c r="M7328" s="179">
        <v>645564.55380570318</v>
      </c>
      <c r="N7328" s="179">
        <v>0</v>
      </c>
      <c r="O7328" s="179">
        <v>0</v>
      </c>
      <c r="P7328" s="179">
        <v>0</v>
      </c>
      <c r="Q7328" s="179">
        <v>0</v>
      </c>
      <c r="R7328" s="180">
        <v>0</v>
      </c>
      <c r="S7328" s="180">
        <v>0</v>
      </c>
      <c r="T7328" s="180">
        <v>0</v>
      </c>
    </row>
    <row r="7329" spans="2:20" x14ac:dyDescent="0.3">
      <c r="B7329" s="19">
        <v>7326</v>
      </c>
      <c r="C7329" s="179">
        <v>0</v>
      </c>
      <c r="D7329" s="179">
        <v>0</v>
      </c>
      <c r="E7329" s="179">
        <v>269894.09103606059</v>
      </c>
      <c r="F7329" s="179">
        <v>0</v>
      </c>
      <c r="G7329" s="179">
        <v>0</v>
      </c>
      <c r="H7329" s="179">
        <v>121331.84731627014</v>
      </c>
      <c r="I7329" s="179">
        <v>0</v>
      </c>
      <c r="J7329" s="179">
        <v>0</v>
      </c>
      <c r="K7329" s="179">
        <v>0</v>
      </c>
      <c r="L7329" s="179">
        <v>0</v>
      </c>
      <c r="M7329" s="179">
        <v>3828.8629031378728</v>
      </c>
      <c r="N7329" s="179">
        <v>0</v>
      </c>
      <c r="O7329" s="179">
        <v>0</v>
      </c>
      <c r="P7329" s="179">
        <v>0</v>
      </c>
      <c r="Q7329" s="179">
        <v>0</v>
      </c>
      <c r="R7329" s="180">
        <v>0</v>
      </c>
      <c r="S7329" s="180">
        <v>0</v>
      </c>
      <c r="T7329" s="180">
        <v>0</v>
      </c>
    </row>
    <row r="7330" spans="2:20" x14ac:dyDescent="0.3">
      <c r="B7330" s="19">
        <v>7327</v>
      </c>
      <c r="C7330" s="179">
        <v>0</v>
      </c>
      <c r="D7330" s="179">
        <v>0</v>
      </c>
      <c r="E7330" s="179">
        <v>1214106.1915916919</v>
      </c>
      <c r="F7330" s="179">
        <v>0</v>
      </c>
      <c r="G7330" s="179">
        <v>0</v>
      </c>
      <c r="H7330" s="179">
        <v>267271.45629825024</v>
      </c>
      <c r="I7330" s="179">
        <v>0</v>
      </c>
      <c r="J7330" s="179">
        <v>0</v>
      </c>
      <c r="K7330" s="179">
        <v>0</v>
      </c>
      <c r="L7330" s="179">
        <v>0</v>
      </c>
      <c r="M7330" s="179">
        <v>3937110.0010909596</v>
      </c>
      <c r="N7330" s="179">
        <v>0</v>
      </c>
      <c r="O7330" s="179">
        <v>0</v>
      </c>
      <c r="P7330" s="179">
        <v>0</v>
      </c>
      <c r="Q7330" s="179">
        <v>0</v>
      </c>
      <c r="R7330" s="180">
        <v>0</v>
      </c>
      <c r="S7330" s="180">
        <v>0</v>
      </c>
      <c r="T7330" s="180">
        <v>0</v>
      </c>
    </row>
    <row r="7331" spans="2:20" x14ac:dyDescent="0.3">
      <c r="B7331" s="19">
        <v>7328</v>
      </c>
      <c r="C7331" s="179">
        <v>0</v>
      </c>
      <c r="D7331" s="179">
        <v>0</v>
      </c>
      <c r="E7331" s="179">
        <v>32852.507219381354</v>
      </c>
      <c r="F7331" s="179">
        <v>0</v>
      </c>
      <c r="G7331" s="179">
        <v>0</v>
      </c>
      <c r="H7331" s="179">
        <v>11204.351391380722</v>
      </c>
      <c r="I7331" s="179">
        <v>0</v>
      </c>
      <c r="J7331" s="179">
        <v>0</v>
      </c>
      <c r="K7331" s="179">
        <v>0</v>
      </c>
      <c r="L7331" s="179">
        <v>0</v>
      </c>
      <c r="M7331" s="179">
        <v>55977.647995375708</v>
      </c>
      <c r="N7331" s="179">
        <v>0</v>
      </c>
      <c r="O7331" s="179">
        <v>0</v>
      </c>
      <c r="P7331" s="179">
        <v>0</v>
      </c>
      <c r="Q7331" s="179">
        <v>0</v>
      </c>
      <c r="R7331" s="180">
        <v>0</v>
      </c>
      <c r="S7331" s="180">
        <v>0</v>
      </c>
      <c r="T7331" s="180">
        <v>0</v>
      </c>
    </row>
    <row r="7332" spans="2:20" x14ac:dyDescent="0.3">
      <c r="B7332" s="19">
        <v>7329</v>
      </c>
      <c r="C7332" s="179">
        <v>0</v>
      </c>
      <c r="D7332" s="179">
        <v>0</v>
      </c>
      <c r="E7332" s="179">
        <v>63000.660918456764</v>
      </c>
      <c r="F7332" s="179">
        <v>0</v>
      </c>
      <c r="G7332" s="179">
        <v>0</v>
      </c>
      <c r="H7332" s="179">
        <v>121188.60350595982</v>
      </c>
      <c r="I7332" s="179">
        <v>0</v>
      </c>
      <c r="J7332" s="179">
        <v>0</v>
      </c>
      <c r="K7332" s="179">
        <v>0</v>
      </c>
      <c r="L7332" s="179">
        <v>0</v>
      </c>
      <c r="M7332" s="179">
        <v>55320.187621257668</v>
      </c>
      <c r="N7332" s="179">
        <v>0</v>
      </c>
      <c r="O7332" s="179">
        <v>0</v>
      </c>
      <c r="P7332" s="179">
        <v>0</v>
      </c>
      <c r="Q7332" s="179">
        <v>0</v>
      </c>
      <c r="R7332" s="180">
        <v>0</v>
      </c>
      <c r="S7332" s="180">
        <v>0</v>
      </c>
      <c r="T7332" s="180">
        <v>0</v>
      </c>
    </row>
    <row r="7333" spans="2:20" x14ac:dyDescent="0.3">
      <c r="B7333" s="19">
        <v>7330</v>
      </c>
      <c r="C7333" s="179">
        <v>0</v>
      </c>
      <c r="D7333" s="179">
        <v>0</v>
      </c>
      <c r="E7333" s="179">
        <v>138689.71850759434</v>
      </c>
      <c r="F7333" s="179">
        <v>0</v>
      </c>
      <c r="G7333" s="179">
        <v>0</v>
      </c>
      <c r="H7333" s="179">
        <v>46286.398494479945</v>
      </c>
      <c r="I7333" s="179">
        <v>0</v>
      </c>
      <c r="J7333" s="179">
        <v>0</v>
      </c>
      <c r="K7333" s="179">
        <v>0</v>
      </c>
      <c r="L7333" s="179">
        <v>0</v>
      </c>
      <c r="M7333" s="179">
        <v>94110.971569379399</v>
      </c>
      <c r="N7333" s="179">
        <v>0</v>
      </c>
      <c r="O7333" s="179">
        <v>0</v>
      </c>
      <c r="P7333" s="179">
        <v>0</v>
      </c>
      <c r="Q7333" s="179">
        <v>0</v>
      </c>
      <c r="R7333" s="180">
        <v>0</v>
      </c>
      <c r="S7333" s="180">
        <v>0</v>
      </c>
      <c r="T7333" s="180">
        <v>0</v>
      </c>
    </row>
    <row r="7334" spans="2:20" x14ac:dyDescent="0.3">
      <c r="B7334" s="19">
        <v>7331</v>
      </c>
      <c r="C7334" s="179">
        <v>0</v>
      </c>
      <c r="D7334" s="179">
        <v>0</v>
      </c>
      <c r="E7334" s="179">
        <v>1502.4839093911839</v>
      </c>
      <c r="F7334" s="179">
        <v>0</v>
      </c>
      <c r="G7334" s="179">
        <v>0</v>
      </c>
      <c r="H7334" s="179">
        <v>210199.75715759106</v>
      </c>
      <c r="I7334" s="179">
        <v>0</v>
      </c>
      <c r="J7334" s="179">
        <v>0</v>
      </c>
      <c r="K7334" s="179">
        <v>0</v>
      </c>
      <c r="L7334" s="179">
        <v>0</v>
      </c>
      <c r="M7334" s="179">
        <v>86562.142758870614</v>
      </c>
      <c r="N7334" s="179">
        <v>0</v>
      </c>
      <c r="O7334" s="179">
        <v>0</v>
      </c>
      <c r="P7334" s="179">
        <v>0</v>
      </c>
      <c r="Q7334" s="179">
        <v>0</v>
      </c>
      <c r="R7334" s="180">
        <v>0</v>
      </c>
      <c r="S7334" s="180">
        <v>0</v>
      </c>
      <c r="T7334" s="180">
        <v>0</v>
      </c>
    </row>
    <row r="7335" spans="2:20" x14ac:dyDescent="0.3">
      <c r="B7335" s="19">
        <v>7332</v>
      </c>
      <c r="C7335" s="179">
        <v>0</v>
      </c>
      <c r="D7335" s="179">
        <v>0</v>
      </c>
      <c r="E7335" s="179">
        <v>487465.10299201461</v>
      </c>
      <c r="F7335" s="179">
        <v>0</v>
      </c>
      <c r="G7335" s="179">
        <v>0</v>
      </c>
      <c r="H7335" s="179">
        <v>53230.757901021083</v>
      </c>
      <c r="I7335" s="179">
        <v>0</v>
      </c>
      <c r="J7335" s="179">
        <v>0</v>
      </c>
      <c r="K7335" s="179">
        <v>0</v>
      </c>
      <c r="L7335" s="179">
        <v>0</v>
      </c>
      <c r="M7335" s="179">
        <v>208157.09664042052</v>
      </c>
      <c r="N7335" s="179">
        <v>0</v>
      </c>
      <c r="O7335" s="179">
        <v>0</v>
      </c>
      <c r="P7335" s="179">
        <v>0</v>
      </c>
      <c r="Q7335" s="179">
        <v>0</v>
      </c>
      <c r="R7335" s="180">
        <v>0</v>
      </c>
      <c r="S7335" s="180">
        <v>0</v>
      </c>
      <c r="T7335" s="180">
        <v>0</v>
      </c>
    </row>
    <row r="7336" spans="2:20" x14ac:dyDescent="0.3">
      <c r="B7336" s="19">
        <v>7333</v>
      </c>
      <c r="C7336" s="179">
        <v>0</v>
      </c>
      <c r="D7336" s="179">
        <v>0</v>
      </c>
      <c r="E7336" s="179">
        <v>491725.80069439596</v>
      </c>
      <c r="F7336" s="179">
        <v>0</v>
      </c>
      <c r="G7336" s="179">
        <v>0</v>
      </c>
      <c r="H7336" s="179">
        <v>5768.8385571132894</v>
      </c>
      <c r="I7336" s="179">
        <v>0</v>
      </c>
      <c r="J7336" s="179">
        <v>0</v>
      </c>
      <c r="K7336" s="179">
        <v>0</v>
      </c>
      <c r="L7336" s="179">
        <v>0</v>
      </c>
      <c r="M7336" s="179">
        <v>289449.73004176124</v>
      </c>
      <c r="N7336" s="179">
        <v>0</v>
      </c>
      <c r="O7336" s="179">
        <v>0</v>
      </c>
      <c r="P7336" s="179">
        <v>0</v>
      </c>
      <c r="Q7336" s="179">
        <v>0</v>
      </c>
      <c r="R7336" s="180">
        <v>0</v>
      </c>
      <c r="S7336" s="180">
        <v>0</v>
      </c>
      <c r="T7336" s="180">
        <v>0</v>
      </c>
    </row>
    <row r="7337" spans="2:20" x14ac:dyDescent="0.3">
      <c r="B7337" s="19">
        <v>7334</v>
      </c>
      <c r="C7337" s="179">
        <v>0</v>
      </c>
      <c r="D7337" s="179">
        <v>0</v>
      </c>
      <c r="E7337" s="179">
        <v>115935.61397364485</v>
      </c>
      <c r="F7337" s="179">
        <v>0</v>
      </c>
      <c r="G7337" s="179">
        <v>0</v>
      </c>
      <c r="H7337" s="179">
        <v>23265.224979655824</v>
      </c>
      <c r="I7337" s="179">
        <v>0</v>
      </c>
      <c r="J7337" s="179">
        <v>0</v>
      </c>
      <c r="K7337" s="179">
        <v>0</v>
      </c>
      <c r="L7337" s="179">
        <v>0</v>
      </c>
      <c r="M7337" s="179">
        <v>54286.641871011641</v>
      </c>
      <c r="N7337" s="179">
        <v>0</v>
      </c>
      <c r="O7337" s="179">
        <v>0</v>
      </c>
      <c r="P7337" s="179">
        <v>0</v>
      </c>
      <c r="Q7337" s="179">
        <v>0</v>
      </c>
      <c r="R7337" s="180">
        <v>0</v>
      </c>
      <c r="S7337" s="180">
        <v>0</v>
      </c>
      <c r="T7337" s="180">
        <v>0</v>
      </c>
    </row>
    <row r="7338" spans="2:20" x14ac:dyDescent="0.3">
      <c r="B7338" s="19">
        <v>7335</v>
      </c>
      <c r="C7338" s="179">
        <v>0</v>
      </c>
      <c r="D7338" s="179">
        <v>0</v>
      </c>
      <c r="E7338" s="179">
        <v>17067.041180483022</v>
      </c>
      <c r="F7338" s="179">
        <v>0</v>
      </c>
      <c r="G7338" s="179">
        <v>0</v>
      </c>
      <c r="H7338" s="179">
        <v>146101.419846045</v>
      </c>
      <c r="I7338" s="179">
        <v>0</v>
      </c>
      <c r="J7338" s="179">
        <v>0</v>
      </c>
      <c r="K7338" s="179">
        <v>0</v>
      </c>
      <c r="L7338" s="179">
        <v>0</v>
      </c>
      <c r="M7338" s="179">
        <v>131390.32561742698</v>
      </c>
      <c r="N7338" s="179">
        <v>0</v>
      </c>
      <c r="O7338" s="179">
        <v>0</v>
      </c>
      <c r="P7338" s="179">
        <v>0</v>
      </c>
      <c r="Q7338" s="179">
        <v>0</v>
      </c>
      <c r="R7338" s="180">
        <v>0</v>
      </c>
      <c r="S7338" s="180">
        <v>0</v>
      </c>
      <c r="T7338" s="180">
        <v>0</v>
      </c>
    </row>
    <row r="7339" spans="2:20" x14ac:dyDescent="0.3">
      <c r="B7339" s="19">
        <v>7336</v>
      </c>
      <c r="C7339" s="179">
        <v>0</v>
      </c>
      <c r="D7339" s="179">
        <v>0</v>
      </c>
      <c r="E7339" s="179">
        <v>36940.616782526529</v>
      </c>
      <c r="F7339" s="179">
        <v>0</v>
      </c>
      <c r="G7339" s="179">
        <v>0</v>
      </c>
      <c r="H7339" s="179">
        <v>61163.332513006775</v>
      </c>
      <c r="I7339" s="179">
        <v>0</v>
      </c>
      <c r="J7339" s="179">
        <v>0</v>
      </c>
      <c r="K7339" s="179">
        <v>0</v>
      </c>
      <c r="L7339" s="179">
        <v>0</v>
      </c>
      <c r="M7339" s="179">
        <v>41142.248516856889</v>
      </c>
      <c r="N7339" s="179">
        <v>0</v>
      </c>
      <c r="O7339" s="179">
        <v>0</v>
      </c>
      <c r="P7339" s="179">
        <v>0</v>
      </c>
      <c r="Q7339" s="179">
        <v>0</v>
      </c>
      <c r="R7339" s="180">
        <v>0</v>
      </c>
      <c r="S7339" s="180">
        <v>0</v>
      </c>
      <c r="T7339" s="180">
        <v>0</v>
      </c>
    </row>
    <row r="7340" spans="2:20" x14ac:dyDescent="0.3">
      <c r="B7340" s="19">
        <v>7337</v>
      </c>
      <c r="C7340" s="179">
        <v>0</v>
      </c>
      <c r="D7340" s="179">
        <v>0</v>
      </c>
      <c r="E7340" s="179">
        <v>167061.50576470437</v>
      </c>
      <c r="F7340" s="179">
        <v>0</v>
      </c>
      <c r="G7340" s="179">
        <v>0</v>
      </c>
      <c r="H7340" s="179">
        <v>456794.91786316776</v>
      </c>
      <c r="I7340" s="179">
        <v>0</v>
      </c>
      <c r="J7340" s="179">
        <v>0</v>
      </c>
      <c r="K7340" s="179">
        <v>0</v>
      </c>
      <c r="L7340" s="179">
        <v>0</v>
      </c>
      <c r="M7340" s="179">
        <v>619837.56834564719</v>
      </c>
      <c r="N7340" s="179">
        <v>0</v>
      </c>
      <c r="O7340" s="179">
        <v>0</v>
      </c>
      <c r="P7340" s="179">
        <v>0</v>
      </c>
      <c r="Q7340" s="179">
        <v>0</v>
      </c>
      <c r="R7340" s="180">
        <v>0</v>
      </c>
      <c r="S7340" s="180">
        <v>0</v>
      </c>
      <c r="T7340" s="180">
        <v>0</v>
      </c>
    </row>
    <row r="7341" spans="2:20" x14ac:dyDescent="0.3">
      <c r="B7341" s="19">
        <v>7338</v>
      </c>
      <c r="C7341" s="179">
        <v>0</v>
      </c>
      <c r="D7341" s="179">
        <v>0</v>
      </c>
      <c r="E7341" s="179">
        <v>115002.20516240543</v>
      </c>
      <c r="F7341" s="179">
        <v>0</v>
      </c>
      <c r="G7341" s="179">
        <v>0</v>
      </c>
      <c r="H7341" s="179">
        <v>201722.3856498886</v>
      </c>
      <c r="I7341" s="179">
        <v>0</v>
      </c>
      <c r="J7341" s="179">
        <v>0</v>
      </c>
      <c r="K7341" s="179">
        <v>0</v>
      </c>
      <c r="L7341" s="179">
        <v>0</v>
      </c>
      <c r="M7341" s="179">
        <v>75748.420842765001</v>
      </c>
      <c r="N7341" s="179">
        <v>0</v>
      </c>
      <c r="O7341" s="179">
        <v>0</v>
      </c>
      <c r="P7341" s="179">
        <v>0</v>
      </c>
      <c r="Q7341" s="179">
        <v>0</v>
      </c>
      <c r="R7341" s="180">
        <v>0</v>
      </c>
      <c r="S7341" s="180">
        <v>0</v>
      </c>
      <c r="T7341" s="180">
        <v>0</v>
      </c>
    </row>
    <row r="7342" spans="2:20" x14ac:dyDescent="0.3">
      <c r="B7342" s="19">
        <v>7339</v>
      </c>
      <c r="C7342" s="179">
        <v>0</v>
      </c>
      <c r="D7342" s="179">
        <v>0</v>
      </c>
      <c r="E7342" s="179">
        <v>2475472.2149790628</v>
      </c>
      <c r="F7342" s="179">
        <v>0</v>
      </c>
      <c r="G7342" s="179">
        <v>0</v>
      </c>
      <c r="H7342" s="179">
        <v>85544.622511351423</v>
      </c>
      <c r="I7342" s="179">
        <v>0</v>
      </c>
      <c r="J7342" s="179">
        <v>0</v>
      </c>
      <c r="K7342" s="179">
        <v>0</v>
      </c>
      <c r="L7342" s="179">
        <v>0</v>
      </c>
      <c r="M7342" s="179">
        <v>11142.062061324546</v>
      </c>
      <c r="N7342" s="179">
        <v>0</v>
      </c>
      <c r="O7342" s="179">
        <v>0</v>
      </c>
      <c r="P7342" s="179">
        <v>0</v>
      </c>
      <c r="Q7342" s="179">
        <v>0</v>
      </c>
      <c r="R7342" s="180">
        <v>0</v>
      </c>
      <c r="S7342" s="180">
        <v>0</v>
      </c>
      <c r="T7342" s="180">
        <v>0</v>
      </c>
    </row>
    <row r="7343" spans="2:20" x14ac:dyDescent="0.3">
      <c r="B7343" s="19">
        <v>7340</v>
      </c>
      <c r="C7343" s="179">
        <v>0</v>
      </c>
      <c r="D7343" s="179">
        <v>0</v>
      </c>
      <c r="E7343" s="179">
        <v>1672732.0818559469</v>
      </c>
      <c r="F7343" s="179">
        <v>0</v>
      </c>
      <c r="G7343" s="179">
        <v>0</v>
      </c>
      <c r="H7343" s="179">
        <v>69946.286025271387</v>
      </c>
      <c r="I7343" s="179">
        <v>0</v>
      </c>
      <c r="J7343" s="179">
        <v>0</v>
      </c>
      <c r="K7343" s="179">
        <v>0</v>
      </c>
      <c r="L7343" s="179">
        <v>0</v>
      </c>
      <c r="M7343" s="179">
        <v>102191.91692499025</v>
      </c>
      <c r="N7343" s="179">
        <v>0</v>
      </c>
      <c r="O7343" s="179">
        <v>0</v>
      </c>
      <c r="P7343" s="179">
        <v>0</v>
      </c>
      <c r="Q7343" s="179">
        <v>0</v>
      </c>
      <c r="R7343" s="180">
        <v>0</v>
      </c>
      <c r="S7343" s="180">
        <v>0</v>
      </c>
      <c r="T7343" s="180">
        <v>0</v>
      </c>
    </row>
    <row r="7344" spans="2:20" x14ac:dyDescent="0.3">
      <c r="B7344" s="19">
        <v>7341</v>
      </c>
      <c r="C7344" s="179">
        <v>0</v>
      </c>
      <c r="D7344" s="179">
        <v>0</v>
      </c>
      <c r="E7344" s="179">
        <v>210467.66186611977</v>
      </c>
      <c r="F7344" s="179">
        <v>0</v>
      </c>
      <c r="G7344" s="179">
        <v>0</v>
      </c>
      <c r="H7344" s="179">
        <v>715449.45855888014</v>
      </c>
      <c r="I7344" s="179">
        <v>0</v>
      </c>
      <c r="J7344" s="179">
        <v>0</v>
      </c>
      <c r="K7344" s="179">
        <v>0</v>
      </c>
      <c r="L7344" s="179">
        <v>0</v>
      </c>
      <c r="M7344" s="179">
        <v>12843.376220440021</v>
      </c>
      <c r="N7344" s="179">
        <v>0</v>
      </c>
      <c r="O7344" s="179">
        <v>0</v>
      </c>
      <c r="P7344" s="179">
        <v>0</v>
      </c>
      <c r="Q7344" s="179">
        <v>0</v>
      </c>
      <c r="R7344" s="180">
        <v>0</v>
      </c>
      <c r="S7344" s="180">
        <v>0</v>
      </c>
      <c r="T7344" s="180">
        <v>0</v>
      </c>
    </row>
    <row r="7345" spans="2:20" x14ac:dyDescent="0.3">
      <c r="B7345" s="19">
        <v>7342</v>
      </c>
      <c r="C7345" s="179">
        <v>0</v>
      </c>
      <c r="D7345" s="179">
        <v>0</v>
      </c>
      <c r="E7345" s="179">
        <v>12452.838948722483</v>
      </c>
      <c r="F7345" s="179">
        <v>0</v>
      </c>
      <c r="G7345" s="179">
        <v>0</v>
      </c>
      <c r="H7345" s="179">
        <v>21341.502622861564</v>
      </c>
      <c r="I7345" s="179">
        <v>0</v>
      </c>
      <c r="J7345" s="179">
        <v>0</v>
      </c>
      <c r="K7345" s="179">
        <v>0</v>
      </c>
      <c r="L7345" s="179">
        <v>0</v>
      </c>
      <c r="M7345" s="179">
        <v>13855.011033899296</v>
      </c>
      <c r="N7345" s="179">
        <v>0</v>
      </c>
      <c r="O7345" s="179">
        <v>0</v>
      </c>
      <c r="P7345" s="179">
        <v>0</v>
      </c>
      <c r="Q7345" s="179">
        <v>0</v>
      </c>
      <c r="R7345" s="180">
        <v>0</v>
      </c>
      <c r="S7345" s="180">
        <v>0</v>
      </c>
      <c r="T7345" s="180">
        <v>0</v>
      </c>
    </row>
    <row r="7346" spans="2:20" x14ac:dyDescent="0.3">
      <c r="B7346" s="19">
        <v>7343</v>
      </c>
      <c r="C7346" s="179">
        <v>0</v>
      </c>
      <c r="D7346" s="179">
        <v>0</v>
      </c>
      <c r="E7346" s="179">
        <v>79820.655060795892</v>
      </c>
      <c r="F7346" s="179">
        <v>0</v>
      </c>
      <c r="G7346" s="179">
        <v>0</v>
      </c>
      <c r="H7346" s="179">
        <v>935216.50759000762</v>
      </c>
      <c r="I7346" s="179">
        <v>0</v>
      </c>
      <c r="J7346" s="179">
        <v>0</v>
      </c>
      <c r="K7346" s="179">
        <v>0</v>
      </c>
      <c r="L7346" s="179">
        <v>0</v>
      </c>
      <c r="M7346" s="179">
        <v>566402.85297214636</v>
      </c>
      <c r="N7346" s="179">
        <v>0</v>
      </c>
      <c r="O7346" s="179">
        <v>0</v>
      </c>
      <c r="P7346" s="179">
        <v>0</v>
      </c>
      <c r="Q7346" s="179">
        <v>0</v>
      </c>
      <c r="R7346" s="180">
        <v>0</v>
      </c>
      <c r="S7346" s="180">
        <v>0</v>
      </c>
      <c r="T7346" s="180">
        <v>0</v>
      </c>
    </row>
    <row r="7347" spans="2:20" x14ac:dyDescent="0.3">
      <c r="B7347" s="19">
        <v>7344</v>
      </c>
      <c r="C7347" s="179">
        <v>0</v>
      </c>
      <c r="D7347" s="179">
        <v>0</v>
      </c>
      <c r="E7347" s="179">
        <v>2040282.9821464675</v>
      </c>
      <c r="F7347" s="179">
        <v>0</v>
      </c>
      <c r="G7347" s="179">
        <v>0</v>
      </c>
      <c r="H7347" s="179">
        <v>58099.462044964275</v>
      </c>
      <c r="I7347" s="179">
        <v>0</v>
      </c>
      <c r="J7347" s="179">
        <v>0</v>
      </c>
      <c r="K7347" s="179">
        <v>0</v>
      </c>
      <c r="L7347" s="179">
        <v>0</v>
      </c>
      <c r="M7347" s="179">
        <v>206845.51481111097</v>
      </c>
      <c r="N7347" s="179">
        <v>0</v>
      </c>
      <c r="O7347" s="179">
        <v>0</v>
      </c>
      <c r="P7347" s="179">
        <v>0</v>
      </c>
      <c r="Q7347" s="179">
        <v>0</v>
      </c>
      <c r="R7347" s="180">
        <v>0</v>
      </c>
      <c r="S7347" s="180">
        <v>0</v>
      </c>
      <c r="T7347" s="180">
        <v>0</v>
      </c>
    </row>
    <row r="7348" spans="2:20" x14ac:dyDescent="0.3">
      <c r="B7348" s="19">
        <v>7345</v>
      </c>
      <c r="C7348" s="179">
        <v>0</v>
      </c>
      <c r="D7348" s="179">
        <v>0</v>
      </c>
      <c r="E7348" s="179">
        <v>208890.55800593476</v>
      </c>
      <c r="F7348" s="179">
        <v>1</v>
      </c>
      <c r="G7348" s="179">
        <v>129036.14119025026</v>
      </c>
      <c r="H7348" s="179">
        <v>86370.343372707008</v>
      </c>
      <c r="I7348" s="179">
        <v>0</v>
      </c>
      <c r="J7348" s="179">
        <v>0</v>
      </c>
      <c r="K7348" s="179">
        <v>0</v>
      </c>
      <c r="L7348" s="179">
        <v>0</v>
      </c>
      <c r="M7348" s="179">
        <v>306382.77852095856</v>
      </c>
      <c r="N7348" s="179">
        <v>0</v>
      </c>
      <c r="O7348" s="179">
        <v>0</v>
      </c>
      <c r="P7348" s="179">
        <v>0</v>
      </c>
      <c r="Q7348" s="179">
        <v>0</v>
      </c>
      <c r="R7348" s="180">
        <v>0</v>
      </c>
      <c r="S7348" s="180">
        <v>0</v>
      </c>
      <c r="T7348" s="180">
        <v>0</v>
      </c>
    </row>
    <row r="7349" spans="2:20" x14ac:dyDescent="0.3">
      <c r="B7349" s="19">
        <v>7346</v>
      </c>
      <c r="C7349" s="179">
        <v>0</v>
      </c>
      <c r="D7349" s="179">
        <v>0</v>
      </c>
      <c r="E7349" s="179">
        <v>60088.448611936816</v>
      </c>
      <c r="F7349" s="179">
        <v>0</v>
      </c>
      <c r="G7349" s="179">
        <v>0</v>
      </c>
      <c r="H7349" s="179">
        <v>23254.008459895824</v>
      </c>
      <c r="I7349" s="179">
        <v>0</v>
      </c>
      <c r="J7349" s="179">
        <v>0</v>
      </c>
      <c r="K7349" s="179">
        <v>0</v>
      </c>
      <c r="L7349" s="179">
        <v>0</v>
      </c>
      <c r="M7349" s="179">
        <v>194938.10876306184</v>
      </c>
      <c r="N7349" s="179">
        <v>0</v>
      </c>
      <c r="O7349" s="179">
        <v>0</v>
      </c>
      <c r="P7349" s="179">
        <v>0</v>
      </c>
      <c r="Q7349" s="179">
        <v>0</v>
      </c>
      <c r="R7349" s="180">
        <v>0</v>
      </c>
      <c r="S7349" s="180">
        <v>0</v>
      </c>
      <c r="T7349" s="180">
        <v>0</v>
      </c>
    </row>
    <row r="7350" spans="2:20" x14ac:dyDescent="0.3">
      <c r="B7350" s="19">
        <v>7347</v>
      </c>
      <c r="C7350" s="179">
        <v>0</v>
      </c>
      <c r="D7350" s="179">
        <v>0</v>
      </c>
      <c r="E7350" s="179">
        <v>165699.87116688042</v>
      </c>
      <c r="F7350" s="179">
        <v>0</v>
      </c>
      <c r="G7350" s="179">
        <v>0</v>
      </c>
      <c r="H7350" s="179">
        <v>106925.42479898546</v>
      </c>
      <c r="I7350" s="179">
        <v>0</v>
      </c>
      <c r="J7350" s="179">
        <v>0</v>
      </c>
      <c r="K7350" s="179">
        <v>0</v>
      </c>
      <c r="L7350" s="179">
        <v>0</v>
      </c>
      <c r="M7350" s="179">
        <v>19089.8386680925</v>
      </c>
      <c r="N7350" s="179">
        <v>0</v>
      </c>
      <c r="O7350" s="179">
        <v>0</v>
      </c>
      <c r="P7350" s="179">
        <v>0</v>
      </c>
      <c r="Q7350" s="179">
        <v>0</v>
      </c>
      <c r="R7350" s="180">
        <v>0</v>
      </c>
      <c r="S7350" s="180">
        <v>0</v>
      </c>
      <c r="T7350" s="180">
        <v>0</v>
      </c>
    </row>
    <row r="7351" spans="2:20" x14ac:dyDescent="0.3">
      <c r="B7351" s="19">
        <v>7348</v>
      </c>
      <c r="C7351" s="179">
        <v>0</v>
      </c>
      <c r="D7351" s="179">
        <v>0</v>
      </c>
      <c r="E7351" s="179">
        <v>81395.819185282133</v>
      </c>
      <c r="F7351" s="179">
        <v>0</v>
      </c>
      <c r="G7351" s="179">
        <v>0</v>
      </c>
      <c r="H7351" s="179">
        <v>495741.00352471601</v>
      </c>
      <c r="I7351" s="179">
        <v>0</v>
      </c>
      <c r="J7351" s="179">
        <v>0</v>
      </c>
      <c r="K7351" s="179">
        <v>0</v>
      </c>
      <c r="L7351" s="179">
        <v>0</v>
      </c>
      <c r="M7351" s="179">
        <v>53290.037820460268</v>
      </c>
      <c r="N7351" s="179">
        <v>0</v>
      </c>
      <c r="O7351" s="179">
        <v>0</v>
      </c>
      <c r="P7351" s="179">
        <v>0</v>
      </c>
      <c r="Q7351" s="179">
        <v>0</v>
      </c>
      <c r="R7351" s="180">
        <v>0</v>
      </c>
      <c r="S7351" s="180">
        <v>0</v>
      </c>
      <c r="T7351" s="180">
        <v>0</v>
      </c>
    </row>
    <row r="7352" spans="2:20" x14ac:dyDescent="0.3">
      <c r="B7352" s="19">
        <v>7349</v>
      </c>
      <c r="C7352" s="179">
        <v>0</v>
      </c>
      <c r="D7352" s="179">
        <v>0</v>
      </c>
      <c r="E7352" s="179">
        <v>163397.61094584779</v>
      </c>
      <c r="F7352" s="179">
        <v>0</v>
      </c>
      <c r="G7352" s="179">
        <v>0</v>
      </c>
      <c r="H7352" s="179">
        <v>357103.60647627374</v>
      </c>
      <c r="I7352" s="179">
        <v>0</v>
      </c>
      <c r="J7352" s="179">
        <v>0</v>
      </c>
      <c r="K7352" s="179">
        <v>0</v>
      </c>
      <c r="L7352" s="179">
        <v>0</v>
      </c>
      <c r="M7352" s="179">
        <v>18335.117664048052</v>
      </c>
      <c r="N7352" s="179">
        <v>0</v>
      </c>
      <c r="O7352" s="179">
        <v>0</v>
      </c>
      <c r="P7352" s="179">
        <v>0</v>
      </c>
      <c r="Q7352" s="179">
        <v>0</v>
      </c>
      <c r="R7352" s="180">
        <v>0</v>
      </c>
      <c r="S7352" s="180">
        <v>0</v>
      </c>
      <c r="T7352" s="180">
        <v>0</v>
      </c>
    </row>
    <row r="7353" spans="2:20" x14ac:dyDescent="0.3">
      <c r="B7353" s="19">
        <v>7350</v>
      </c>
      <c r="C7353" s="179">
        <v>0</v>
      </c>
      <c r="D7353" s="179">
        <v>0</v>
      </c>
      <c r="E7353" s="179">
        <v>47105.626691330908</v>
      </c>
      <c r="F7353" s="179">
        <v>0</v>
      </c>
      <c r="G7353" s="179">
        <v>0</v>
      </c>
      <c r="H7353" s="179">
        <v>65903.060466959229</v>
      </c>
      <c r="I7353" s="179">
        <v>0</v>
      </c>
      <c r="J7353" s="179">
        <v>0</v>
      </c>
      <c r="K7353" s="179">
        <v>0</v>
      </c>
      <c r="L7353" s="179">
        <v>0</v>
      </c>
      <c r="M7353" s="179">
        <v>50546.291460445638</v>
      </c>
      <c r="N7353" s="179">
        <v>0</v>
      </c>
      <c r="O7353" s="179">
        <v>0</v>
      </c>
      <c r="P7353" s="179">
        <v>0</v>
      </c>
      <c r="Q7353" s="179">
        <v>0</v>
      </c>
      <c r="R7353" s="180">
        <v>0</v>
      </c>
      <c r="S7353" s="180">
        <v>0</v>
      </c>
      <c r="T7353" s="180">
        <v>0</v>
      </c>
    </row>
    <row r="7354" spans="2:20" x14ac:dyDescent="0.3">
      <c r="B7354" s="19">
        <v>7351</v>
      </c>
      <c r="C7354" s="179">
        <v>0</v>
      </c>
      <c r="D7354" s="179">
        <v>0</v>
      </c>
      <c r="E7354" s="179">
        <v>10984.598398236363</v>
      </c>
      <c r="F7354" s="179">
        <v>0</v>
      </c>
      <c r="G7354" s="179">
        <v>0</v>
      </c>
      <c r="H7354" s="179">
        <v>434263.00963863439</v>
      </c>
      <c r="I7354" s="179">
        <v>0</v>
      </c>
      <c r="J7354" s="179">
        <v>0</v>
      </c>
      <c r="K7354" s="179">
        <v>0</v>
      </c>
      <c r="L7354" s="179">
        <v>0</v>
      </c>
      <c r="M7354" s="179">
        <v>8725.700855555242</v>
      </c>
      <c r="N7354" s="179">
        <v>0</v>
      </c>
      <c r="O7354" s="179">
        <v>0</v>
      </c>
      <c r="P7354" s="179">
        <v>0</v>
      </c>
      <c r="Q7354" s="179">
        <v>0</v>
      </c>
      <c r="R7354" s="180">
        <v>0</v>
      </c>
      <c r="S7354" s="180">
        <v>0</v>
      </c>
      <c r="T7354" s="180">
        <v>0</v>
      </c>
    </row>
    <row r="7355" spans="2:20" x14ac:dyDescent="0.3">
      <c r="B7355" s="19">
        <v>7352</v>
      </c>
      <c r="C7355" s="179">
        <v>0</v>
      </c>
      <c r="D7355" s="179">
        <v>0</v>
      </c>
      <c r="E7355" s="179">
        <v>72506.267918073892</v>
      </c>
      <c r="F7355" s="179">
        <v>0</v>
      </c>
      <c r="G7355" s="179">
        <v>0</v>
      </c>
      <c r="H7355" s="179">
        <v>61726.137987274858</v>
      </c>
      <c r="I7355" s="179">
        <v>0</v>
      </c>
      <c r="J7355" s="179">
        <v>0</v>
      </c>
      <c r="K7355" s="179">
        <v>0</v>
      </c>
      <c r="L7355" s="179">
        <v>0</v>
      </c>
      <c r="M7355" s="179">
        <v>1825.1519784829536</v>
      </c>
      <c r="N7355" s="179">
        <v>0</v>
      </c>
      <c r="O7355" s="179">
        <v>0</v>
      </c>
      <c r="P7355" s="179">
        <v>0</v>
      </c>
      <c r="Q7355" s="179">
        <v>0</v>
      </c>
      <c r="R7355" s="180">
        <v>0</v>
      </c>
      <c r="S7355" s="180">
        <v>0</v>
      </c>
      <c r="T7355" s="180">
        <v>0</v>
      </c>
    </row>
    <row r="7356" spans="2:20" x14ac:dyDescent="0.3">
      <c r="B7356" s="19">
        <v>7353</v>
      </c>
      <c r="C7356" s="179">
        <v>0</v>
      </c>
      <c r="D7356" s="179">
        <v>0</v>
      </c>
      <c r="E7356" s="179">
        <v>175741.42991502816</v>
      </c>
      <c r="F7356" s="179">
        <v>0</v>
      </c>
      <c r="G7356" s="179">
        <v>0</v>
      </c>
      <c r="H7356" s="179">
        <v>15159.836480348429</v>
      </c>
      <c r="I7356" s="179">
        <v>0</v>
      </c>
      <c r="J7356" s="179">
        <v>0</v>
      </c>
      <c r="K7356" s="179">
        <v>0</v>
      </c>
      <c r="L7356" s="179">
        <v>0</v>
      </c>
      <c r="M7356" s="179">
        <v>23977.242936943207</v>
      </c>
      <c r="N7356" s="179">
        <v>0</v>
      </c>
      <c r="O7356" s="179">
        <v>0</v>
      </c>
      <c r="P7356" s="179">
        <v>0</v>
      </c>
      <c r="Q7356" s="179">
        <v>0</v>
      </c>
      <c r="R7356" s="180">
        <v>0</v>
      </c>
      <c r="S7356" s="180">
        <v>0</v>
      </c>
      <c r="T7356" s="180">
        <v>0</v>
      </c>
    </row>
    <row r="7357" spans="2:20" x14ac:dyDescent="0.3">
      <c r="B7357" s="19">
        <v>7354</v>
      </c>
      <c r="C7357" s="179">
        <v>0</v>
      </c>
      <c r="D7357" s="179">
        <v>0</v>
      </c>
      <c r="E7357" s="179">
        <v>13737.634783246847</v>
      </c>
      <c r="F7357" s="179">
        <v>0</v>
      </c>
      <c r="G7357" s="179">
        <v>0</v>
      </c>
      <c r="H7357" s="179">
        <v>342596.44534249348</v>
      </c>
      <c r="I7357" s="179">
        <v>0</v>
      </c>
      <c r="J7357" s="179">
        <v>0</v>
      </c>
      <c r="K7357" s="179">
        <v>0</v>
      </c>
      <c r="L7357" s="179">
        <v>0</v>
      </c>
      <c r="M7357" s="179">
        <v>365670.0879352006</v>
      </c>
      <c r="N7357" s="179">
        <v>0</v>
      </c>
      <c r="O7357" s="179">
        <v>0</v>
      </c>
      <c r="P7357" s="179">
        <v>0</v>
      </c>
      <c r="Q7357" s="179">
        <v>0</v>
      </c>
      <c r="R7357" s="180">
        <v>0</v>
      </c>
      <c r="S7357" s="180">
        <v>0</v>
      </c>
      <c r="T7357" s="180">
        <v>0</v>
      </c>
    </row>
    <row r="7358" spans="2:20" x14ac:dyDescent="0.3">
      <c r="B7358" s="19">
        <v>7355</v>
      </c>
      <c r="C7358" s="179">
        <v>0</v>
      </c>
      <c r="D7358" s="179">
        <v>0</v>
      </c>
      <c r="E7358" s="179">
        <v>240513.85102280852</v>
      </c>
      <c r="F7358" s="179">
        <v>0</v>
      </c>
      <c r="G7358" s="179">
        <v>0</v>
      </c>
      <c r="H7358" s="179">
        <v>1755160.4759962151</v>
      </c>
      <c r="I7358" s="179">
        <v>0</v>
      </c>
      <c r="J7358" s="179">
        <v>0</v>
      </c>
      <c r="K7358" s="179">
        <v>0</v>
      </c>
      <c r="L7358" s="179">
        <v>0</v>
      </c>
      <c r="M7358" s="179">
        <v>154261.5095703931</v>
      </c>
      <c r="N7358" s="179">
        <v>0</v>
      </c>
      <c r="O7358" s="179">
        <v>0</v>
      </c>
      <c r="P7358" s="179">
        <v>0</v>
      </c>
      <c r="Q7358" s="179">
        <v>0</v>
      </c>
      <c r="R7358" s="180">
        <v>0</v>
      </c>
      <c r="S7358" s="180">
        <v>0</v>
      </c>
      <c r="T7358" s="180">
        <v>0</v>
      </c>
    </row>
    <row r="7359" spans="2:20" x14ac:dyDescent="0.3">
      <c r="B7359" s="19">
        <v>7356</v>
      </c>
      <c r="C7359" s="179">
        <v>0</v>
      </c>
      <c r="D7359" s="179">
        <v>0</v>
      </c>
      <c r="E7359" s="179">
        <v>70315.002824560695</v>
      </c>
      <c r="F7359" s="179">
        <v>0</v>
      </c>
      <c r="G7359" s="179">
        <v>0</v>
      </c>
      <c r="H7359" s="179">
        <v>100088.5966890937</v>
      </c>
      <c r="I7359" s="179">
        <v>0</v>
      </c>
      <c r="J7359" s="179">
        <v>0</v>
      </c>
      <c r="K7359" s="179">
        <v>0</v>
      </c>
      <c r="L7359" s="179">
        <v>0</v>
      </c>
      <c r="M7359" s="179">
        <v>24815.794858018526</v>
      </c>
      <c r="N7359" s="179">
        <v>0</v>
      </c>
      <c r="O7359" s="179">
        <v>0</v>
      </c>
      <c r="P7359" s="179">
        <v>0</v>
      </c>
      <c r="Q7359" s="179">
        <v>0</v>
      </c>
      <c r="R7359" s="180">
        <v>0</v>
      </c>
      <c r="S7359" s="180">
        <v>0</v>
      </c>
      <c r="T7359" s="180">
        <v>0</v>
      </c>
    </row>
    <row r="7360" spans="2:20" x14ac:dyDescent="0.3">
      <c r="B7360" s="19">
        <v>7357</v>
      </c>
      <c r="C7360" s="179">
        <v>0</v>
      </c>
      <c r="D7360" s="179">
        <v>0</v>
      </c>
      <c r="E7360" s="179">
        <v>200001.23857715024</v>
      </c>
      <c r="F7360" s="179">
        <v>0</v>
      </c>
      <c r="G7360" s="179">
        <v>0</v>
      </c>
      <c r="H7360" s="179">
        <v>278960.47270358505</v>
      </c>
      <c r="I7360" s="179">
        <v>0</v>
      </c>
      <c r="J7360" s="179">
        <v>0</v>
      </c>
      <c r="K7360" s="179">
        <v>0</v>
      </c>
      <c r="L7360" s="179">
        <v>0</v>
      </c>
      <c r="M7360" s="179">
        <v>19616.930680148678</v>
      </c>
      <c r="N7360" s="179">
        <v>0</v>
      </c>
      <c r="O7360" s="179">
        <v>0</v>
      </c>
      <c r="P7360" s="179">
        <v>0</v>
      </c>
      <c r="Q7360" s="179">
        <v>0</v>
      </c>
      <c r="R7360" s="180">
        <v>0</v>
      </c>
      <c r="S7360" s="180">
        <v>0</v>
      </c>
      <c r="T7360" s="180">
        <v>0</v>
      </c>
    </row>
    <row r="7361" spans="2:20" x14ac:dyDescent="0.3">
      <c r="B7361" s="19">
        <v>7358</v>
      </c>
      <c r="C7361" s="179">
        <v>0</v>
      </c>
      <c r="D7361" s="179">
        <v>0</v>
      </c>
      <c r="E7361" s="179">
        <v>25131.297797615673</v>
      </c>
      <c r="F7361" s="179">
        <v>0</v>
      </c>
      <c r="G7361" s="179">
        <v>0</v>
      </c>
      <c r="H7361" s="179">
        <v>78603.773225536963</v>
      </c>
      <c r="I7361" s="179">
        <v>0</v>
      </c>
      <c r="J7361" s="179">
        <v>0</v>
      </c>
      <c r="K7361" s="179">
        <v>0</v>
      </c>
      <c r="L7361" s="179">
        <v>0</v>
      </c>
      <c r="M7361" s="179">
        <v>232564.08285696604</v>
      </c>
      <c r="N7361" s="179">
        <v>0</v>
      </c>
      <c r="O7361" s="179">
        <v>0</v>
      </c>
      <c r="P7361" s="179">
        <v>0</v>
      </c>
      <c r="Q7361" s="179">
        <v>0</v>
      </c>
      <c r="R7361" s="180">
        <v>0</v>
      </c>
      <c r="S7361" s="180">
        <v>0</v>
      </c>
      <c r="T7361" s="180">
        <v>0</v>
      </c>
    </row>
    <row r="7362" spans="2:20" x14ac:dyDescent="0.3">
      <c r="B7362" s="19">
        <v>7359</v>
      </c>
      <c r="C7362" s="179">
        <v>0</v>
      </c>
      <c r="D7362" s="179">
        <v>0</v>
      </c>
      <c r="E7362" s="179">
        <v>30672.80185153634</v>
      </c>
      <c r="F7362" s="179">
        <v>0</v>
      </c>
      <c r="G7362" s="179">
        <v>0</v>
      </c>
      <c r="H7362" s="179">
        <v>37958.488436488995</v>
      </c>
      <c r="I7362" s="179">
        <v>0</v>
      </c>
      <c r="J7362" s="179">
        <v>0</v>
      </c>
      <c r="K7362" s="179">
        <v>0</v>
      </c>
      <c r="L7362" s="179">
        <v>0</v>
      </c>
      <c r="M7362" s="179">
        <v>31225.25988016972</v>
      </c>
      <c r="N7362" s="179">
        <v>0</v>
      </c>
      <c r="O7362" s="179">
        <v>0</v>
      </c>
      <c r="P7362" s="179">
        <v>0</v>
      </c>
      <c r="Q7362" s="179">
        <v>0</v>
      </c>
      <c r="R7362" s="180">
        <v>0</v>
      </c>
      <c r="S7362" s="180">
        <v>0</v>
      </c>
      <c r="T7362" s="180">
        <v>0</v>
      </c>
    </row>
    <row r="7363" spans="2:20" x14ac:dyDescent="0.3">
      <c r="B7363" s="19">
        <v>7360</v>
      </c>
      <c r="C7363" s="179">
        <v>0</v>
      </c>
      <c r="D7363" s="179">
        <v>0</v>
      </c>
      <c r="E7363" s="179">
        <v>50754.607519499223</v>
      </c>
      <c r="F7363" s="179">
        <v>0</v>
      </c>
      <c r="G7363" s="179">
        <v>0</v>
      </c>
      <c r="H7363" s="179">
        <v>133800.82558854361</v>
      </c>
      <c r="I7363" s="179">
        <v>0</v>
      </c>
      <c r="J7363" s="179">
        <v>0</v>
      </c>
      <c r="K7363" s="179">
        <v>0</v>
      </c>
      <c r="L7363" s="179">
        <v>0</v>
      </c>
      <c r="M7363" s="179">
        <v>423929.59330907563</v>
      </c>
      <c r="N7363" s="179">
        <v>0</v>
      </c>
      <c r="O7363" s="179">
        <v>0</v>
      </c>
      <c r="P7363" s="179">
        <v>0</v>
      </c>
      <c r="Q7363" s="179">
        <v>0</v>
      </c>
      <c r="R7363" s="180">
        <v>0</v>
      </c>
      <c r="S7363" s="180">
        <v>0</v>
      </c>
      <c r="T7363" s="180">
        <v>0</v>
      </c>
    </row>
    <row r="7364" spans="2:20" x14ac:dyDescent="0.3">
      <c r="B7364" s="19">
        <v>7361</v>
      </c>
      <c r="C7364" s="179">
        <v>0</v>
      </c>
      <c r="D7364" s="179">
        <v>0</v>
      </c>
      <c r="E7364" s="179">
        <v>199017.80663707375</v>
      </c>
      <c r="F7364" s="179">
        <v>0</v>
      </c>
      <c r="G7364" s="179">
        <v>0</v>
      </c>
      <c r="H7364" s="179">
        <v>95529.873235368534</v>
      </c>
      <c r="I7364" s="179">
        <v>0</v>
      </c>
      <c r="J7364" s="179">
        <v>0</v>
      </c>
      <c r="K7364" s="179">
        <v>0</v>
      </c>
      <c r="L7364" s="179">
        <v>0</v>
      </c>
      <c r="M7364" s="179">
        <v>55034.734522669831</v>
      </c>
      <c r="N7364" s="179">
        <v>0</v>
      </c>
      <c r="O7364" s="179">
        <v>0</v>
      </c>
      <c r="P7364" s="179">
        <v>0</v>
      </c>
      <c r="Q7364" s="179">
        <v>0</v>
      </c>
      <c r="R7364" s="180">
        <v>0</v>
      </c>
      <c r="S7364" s="180">
        <v>0</v>
      </c>
      <c r="T7364" s="180">
        <v>0</v>
      </c>
    </row>
    <row r="7365" spans="2:20" x14ac:dyDescent="0.3">
      <c r="B7365" s="19">
        <v>7362</v>
      </c>
      <c r="C7365" s="179">
        <v>0</v>
      </c>
      <c r="D7365" s="179">
        <v>0</v>
      </c>
      <c r="E7365" s="179">
        <v>22999.14492586676</v>
      </c>
      <c r="F7365" s="179">
        <v>0</v>
      </c>
      <c r="G7365" s="179">
        <v>0</v>
      </c>
      <c r="H7365" s="179">
        <v>656479.37945326406</v>
      </c>
      <c r="I7365" s="179">
        <v>0</v>
      </c>
      <c r="J7365" s="179">
        <v>0</v>
      </c>
      <c r="K7365" s="179">
        <v>0</v>
      </c>
      <c r="L7365" s="179">
        <v>0</v>
      </c>
      <c r="M7365" s="179">
        <v>42421.048680448679</v>
      </c>
      <c r="N7365" s="179">
        <v>0</v>
      </c>
      <c r="O7365" s="179">
        <v>0</v>
      </c>
      <c r="P7365" s="179">
        <v>0</v>
      </c>
      <c r="Q7365" s="179">
        <v>0</v>
      </c>
      <c r="R7365" s="180">
        <v>0</v>
      </c>
      <c r="S7365" s="180">
        <v>0</v>
      </c>
      <c r="T7365" s="180">
        <v>0</v>
      </c>
    </row>
    <row r="7366" spans="2:20" x14ac:dyDescent="0.3">
      <c r="B7366" s="19">
        <v>7363</v>
      </c>
      <c r="C7366" s="179">
        <v>0</v>
      </c>
      <c r="D7366" s="179">
        <v>0</v>
      </c>
      <c r="E7366" s="179">
        <v>23637.739886747091</v>
      </c>
      <c r="F7366" s="179">
        <v>0</v>
      </c>
      <c r="G7366" s="179">
        <v>0</v>
      </c>
      <c r="H7366" s="179">
        <v>121618.97886852293</v>
      </c>
      <c r="I7366" s="179">
        <v>0</v>
      </c>
      <c r="J7366" s="179">
        <v>0</v>
      </c>
      <c r="K7366" s="179">
        <v>0</v>
      </c>
      <c r="L7366" s="179">
        <v>0</v>
      </c>
      <c r="M7366" s="179">
        <v>218139.4028935461</v>
      </c>
      <c r="N7366" s="179">
        <v>0</v>
      </c>
      <c r="O7366" s="179">
        <v>0</v>
      </c>
      <c r="P7366" s="179">
        <v>0</v>
      </c>
      <c r="Q7366" s="179">
        <v>0</v>
      </c>
      <c r="R7366" s="180">
        <v>0</v>
      </c>
      <c r="S7366" s="180">
        <v>0</v>
      </c>
      <c r="T7366" s="180">
        <v>0</v>
      </c>
    </row>
    <row r="7367" spans="2:20" x14ac:dyDescent="0.3">
      <c r="B7367" s="19">
        <v>7364</v>
      </c>
      <c r="C7367" s="179">
        <v>0</v>
      </c>
      <c r="D7367" s="179">
        <v>0</v>
      </c>
      <c r="E7367" s="179">
        <v>13700.113820711265</v>
      </c>
      <c r="F7367" s="179">
        <v>0</v>
      </c>
      <c r="G7367" s="179">
        <v>0</v>
      </c>
      <c r="H7367" s="179">
        <v>3034.569714392569</v>
      </c>
      <c r="I7367" s="179">
        <v>0</v>
      </c>
      <c r="J7367" s="179">
        <v>0</v>
      </c>
      <c r="K7367" s="179">
        <v>0</v>
      </c>
      <c r="L7367" s="179">
        <v>0</v>
      </c>
      <c r="M7367" s="179">
        <v>221779.94748287686</v>
      </c>
      <c r="N7367" s="179">
        <v>0</v>
      </c>
      <c r="O7367" s="179">
        <v>0</v>
      </c>
      <c r="P7367" s="179">
        <v>0</v>
      </c>
      <c r="Q7367" s="179">
        <v>0</v>
      </c>
      <c r="R7367" s="180">
        <v>0</v>
      </c>
      <c r="S7367" s="180">
        <v>0</v>
      </c>
      <c r="T7367" s="180">
        <v>0</v>
      </c>
    </row>
    <row r="7368" spans="2:20" x14ac:dyDescent="0.3">
      <c r="B7368" s="19">
        <v>7365</v>
      </c>
      <c r="C7368" s="179">
        <v>0</v>
      </c>
      <c r="D7368" s="179">
        <v>0</v>
      </c>
      <c r="E7368" s="179">
        <v>654784.90062315774</v>
      </c>
      <c r="F7368" s="179">
        <v>0</v>
      </c>
      <c r="G7368" s="179">
        <v>0</v>
      </c>
      <c r="H7368" s="179">
        <v>46779.894575493432</v>
      </c>
      <c r="I7368" s="179">
        <v>0</v>
      </c>
      <c r="J7368" s="179">
        <v>0</v>
      </c>
      <c r="K7368" s="179">
        <v>0</v>
      </c>
      <c r="L7368" s="179">
        <v>0</v>
      </c>
      <c r="M7368" s="179">
        <v>62407.988066866084</v>
      </c>
      <c r="N7368" s="179">
        <v>0</v>
      </c>
      <c r="O7368" s="179">
        <v>0</v>
      </c>
      <c r="P7368" s="179">
        <v>0</v>
      </c>
      <c r="Q7368" s="179">
        <v>0</v>
      </c>
      <c r="R7368" s="180">
        <v>0</v>
      </c>
      <c r="S7368" s="180">
        <v>0</v>
      </c>
      <c r="T7368" s="180">
        <v>0</v>
      </c>
    </row>
    <row r="7369" spans="2:20" x14ac:dyDescent="0.3">
      <c r="B7369" s="19">
        <v>7366</v>
      </c>
      <c r="C7369" s="179">
        <v>0</v>
      </c>
      <c r="D7369" s="179">
        <v>0</v>
      </c>
      <c r="E7369" s="179">
        <v>29161.845960434519</v>
      </c>
      <c r="F7369" s="179">
        <v>0</v>
      </c>
      <c r="G7369" s="179">
        <v>0</v>
      </c>
      <c r="H7369" s="179">
        <v>202985.04729246403</v>
      </c>
      <c r="I7369" s="179">
        <v>0</v>
      </c>
      <c r="J7369" s="179">
        <v>0</v>
      </c>
      <c r="K7369" s="179">
        <v>0</v>
      </c>
      <c r="L7369" s="179">
        <v>0</v>
      </c>
      <c r="M7369" s="179">
        <v>79824.48944575213</v>
      </c>
      <c r="N7369" s="179">
        <v>0</v>
      </c>
      <c r="O7369" s="179">
        <v>0</v>
      </c>
      <c r="P7369" s="179">
        <v>0</v>
      </c>
      <c r="Q7369" s="179">
        <v>0</v>
      </c>
      <c r="R7369" s="180">
        <v>0</v>
      </c>
      <c r="S7369" s="180">
        <v>0</v>
      </c>
      <c r="T7369" s="180">
        <v>0</v>
      </c>
    </row>
    <row r="7370" spans="2:20" x14ac:dyDescent="0.3">
      <c r="B7370" s="19">
        <v>7367</v>
      </c>
      <c r="C7370" s="179">
        <v>0</v>
      </c>
      <c r="D7370" s="179">
        <v>0</v>
      </c>
      <c r="E7370" s="179">
        <v>106834.98430788488</v>
      </c>
      <c r="F7370" s="179">
        <v>0</v>
      </c>
      <c r="G7370" s="179">
        <v>0</v>
      </c>
      <c r="H7370" s="179">
        <v>1725545.0866133829</v>
      </c>
      <c r="I7370" s="179">
        <v>0</v>
      </c>
      <c r="J7370" s="179">
        <v>0</v>
      </c>
      <c r="K7370" s="179">
        <v>0</v>
      </c>
      <c r="L7370" s="179">
        <v>0</v>
      </c>
      <c r="M7370" s="179">
        <v>21319.960333870607</v>
      </c>
      <c r="N7370" s="179">
        <v>0</v>
      </c>
      <c r="O7370" s="179">
        <v>0</v>
      </c>
      <c r="P7370" s="179">
        <v>0</v>
      </c>
      <c r="Q7370" s="179">
        <v>0</v>
      </c>
      <c r="R7370" s="180">
        <v>0</v>
      </c>
      <c r="S7370" s="180">
        <v>0</v>
      </c>
      <c r="T7370" s="180">
        <v>0</v>
      </c>
    </row>
    <row r="7371" spans="2:20" x14ac:dyDescent="0.3">
      <c r="B7371" s="19">
        <v>7368</v>
      </c>
      <c r="C7371" s="179">
        <v>0</v>
      </c>
      <c r="D7371" s="179">
        <v>0</v>
      </c>
      <c r="E7371" s="179">
        <v>11955.12552703071</v>
      </c>
      <c r="F7371" s="179">
        <v>0</v>
      </c>
      <c r="G7371" s="179">
        <v>0</v>
      </c>
      <c r="H7371" s="179">
        <v>174839.36076939368</v>
      </c>
      <c r="I7371" s="179">
        <v>0</v>
      </c>
      <c r="J7371" s="179">
        <v>0</v>
      </c>
      <c r="K7371" s="179">
        <v>0</v>
      </c>
      <c r="L7371" s="179">
        <v>0</v>
      </c>
      <c r="M7371" s="179">
        <v>887269.09367310139</v>
      </c>
      <c r="N7371" s="179">
        <v>0</v>
      </c>
      <c r="O7371" s="179">
        <v>0</v>
      </c>
      <c r="P7371" s="179">
        <v>0</v>
      </c>
      <c r="Q7371" s="179">
        <v>0</v>
      </c>
      <c r="R7371" s="180">
        <v>0</v>
      </c>
      <c r="S7371" s="180">
        <v>0</v>
      </c>
      <c r="T7371" s="180">
        <v>0</v>
      </c>
    </row>
    <row r="7372" spans="2:20" x14ac:dyDescent="0.3">
      <c r="B7372" s="19">
        <v>7369</v>
      </c>
      <c r="C7372" s="179">
        <v>0</v>
      </c>
      <c r="D7372" s="179">
        <v>0</v>
      </c>
      <c r="E7372" s="179">
        <v>973146.06912926736</v>
      </c>
      <c r="F7372" s="179">
        <v>0</v>
      </c>
      <c r="G7372" s="179">
        <v>0</v>
      </c>
      <c r="H7372" s="179">
        <v>101038.25287682873</v>
      </c>
      <c r="I7372" s="179">
        <v>0</v>
      </c>
      <c r="J7372" s="179">
        <v>0</v>
      </c>
      <c r="K7372" s="179">
        <v>0</v>
      </c>
      <c r="L7372" s="179">
        <v>0</v>
      </c>
      <c r="M7372" s="179">
        <v>508268.10691613983</v>
      </c>
      <c r="N7372" s="179">
        <v>0</v>
      </c>
      <c r="O7372" s="179">
        <v>0</v>
      </c>
      <c r="P7372" s="179">
        <v>0</v>
      </c>
      <c r="Q7372" s="179">
        <v>0</v>
      </c>
      <c r="R7372" s="180">
        <v>0</v>
      </c>
      <c r="S7372" s="180">
        <v>0</v>
      </c>
      <c r="T7372" s="180">
        <v>0</v>
      </c>
    </row>
    <row r="7373" spans="2:20" x14ac:dyDescent="0.3">
      <c r="B7373" s="19">
        <v>7370</v>
      </c>
      <c r="C7373" s="179">
        <v>0</v>
      </c>
      <c r="D7373" s="179">
        <v>0</v>
      </c>
      <c r="E7373" s="179">
        <v>21956.126352298532</v>
      </c>
      <c r="F7373" s="179">
        <v>0</v>
      </c>
      <c r="G7373" s="179">
        <v>0</v>
      </c>
      <c r="H7373" s="179">
        <v>644799.17932968889</v>
      </c>
      <c r="I7373" s="179">
        <v>0</v>
      </c>
      <c r="J7373" s="179">
        <v>0</v>
      </c>
      <c r="K7373" s="179">
        <v>0</v>
      </c>
      <c r="L7373" s="179">
        <v>0</v>
      </c>
      <c r="M7373" s="179">
        <v>12552.244465409563</v>
      </c>
      <c r="N7373" s="179">
        <v>0</v>
      </c>
      <c r="O7373" s="179">
        <v>0</v>
      </c>
      <c r="P7373" s="179">
        <v>0</v>
      </c>
      <c r="Q7373" s="179">
        <v>0</v>
      </c>
      <c r="R7373" s="180">
        <v>0</v>
      </c>
      <c r="S7373" s="180">
        <v>0</v>
      </c>
      <c r="T7373" s="180">
        <v>0</v>
      </c>
    </row>
    <row r="7374" spans="2:20" x14ac:dyDescent="0.3">
      <c r="B7374" s="19">
        <v>7371</v>
      </c>
      <c r="C7374" s="179">
        <v>0</v>
      </c>
      <c r="D7374" s="179">
        <v>0</v>
      </c>
      <c r="E7374" s="179">
        <v>3049.6049353379394</v>
      </c>
      <c r="F7374" s="179">
        <v>0</v>
      </c>
      <c r="G7374" s="179">
        <v>0</v>
      </c>
      <c r="H7374" s="179">
        <v>103754.53449441883</v>
      </c>
      <c r="I7374" s="179">
        <v>0</v>
      </c>
      <c r="J7374" s="179">
        <v>0</v>
      </c>
      <c r="K7374" s="179">
        <v>0</v>
      </c>
      <c r="L7374" s="179">
        <v>0</v>
      </c>
      <c r="M7374" s="179">
        <v>13882.84949307766</v>
      </c>
      <c r="N7374" s="179">
        <v>0</v>
      </c>
      <c r="O7374" s="179">
        <v>0</v>
      </c>
      <c r="P7374" s="179">
        <v>0</v>
      </c>
      <c r="Q7374" s="179">
        <v>0</v>
      </c>
      <c r="R7374" s="180">
        <v>0</v>
      </c>
      <c r="S7374" s="180">
        <v>0</v>
      </c>
      <c r="T7374" s="180">
        <v>0</v>
      </c>
    </row>
    <row r="7375" spans="2:20" x14ac:dyDescent="0.3">
      <c r="B7375" s="19">
        <v>7372</v>
      </c>
      <c r="C7375" s="179">
        <v>0</v>
      </c>
      <c r="D7375" s="179">
        <v>0</v>
      </c>
      <c r="E7375" s="179">
        <v>37025.263869286959</v>
      </c>
      <c r="F7375" s="179">
        <v>0</v>
      </c>
      <c r="G7375" s="179">
        <v>0</v>
      </c>
      <c r="H7375" s="179">
        <v>52543.417343864538</v>
      </c>
      <c r="I7375" s="179">
        <v>0</v>
      </c>
      <c r="J7375" s="179">
        <v>0</v>
      </c>
      <c r="K7375" s="179">
        <v>0</v>
      </c>
      <c r="L7375" s="179">
        <v>0</v>
      </c>
      <c r="M7375" s="179">
        <v>44184.935161375062</v>
      </c>
      <c r="N7375" s="179">
        <v>0</v>
      </c>
      <c r="O7375" s="179">
        <v>0</v>
      </c>
      <c r="P7375" s="179">
        <v>0</v>
      </c>
      <c r="Q7375" s="179">
        <v>0</v>
      </c>
      <c r="R7375" s="180">
        <v>0</v>
      </c>
      <c r="S7375" s="180">
        <v>0</v>
      </c>
      <c r="T7375" s="180">
        <v>0</v>
      </c>
    </row>
    <row r="7376" spans="2:20" x14ac:dyDescent="0.3">
      <c r="B7376" s="19">
        <v>7373</v>
      </c>
      <c r="C7376" s="179">
        <v>0</v>
      </c>
      <c r="D7376" s="179">
        <v>0</v>
      </c>
      <c r="E7376" s="179">
        <v>69762.916184729329</v>
      </c>
      <c r="F7376" s="179">
        <v>0</v>
      </c>
      <c r="G7376" s="179">
        <v>0</v>
      </c>
      <c r="H7376" s="179">
        <v>45346.578017884123</v>
      </c>
      <c r="I7376" s="179">
        <v>0</v>
      </c>
      <c r="J7376" s="179">
        <v>0</v>
      </c>
      <c r="K7376" s="179">
        <v>0</v>
      </c>
      <c r="L7376" s="179">
        <v>0</v>
      </c>
      <c r="M7376" s="179">
        <v>52895.930122948048</v>
      </c>
      <c r="N7376" s="179">
        <v>0</v>
      </c>
      <c r="O7376" s="179">
        <v>0</v>
      </c>
      <c r="P7376" s="179">
        <v>0</v>
      </c>
      <c r="Q7376" s="179">
        <v>0</v>
      </c>
      <c r="R7376" s="180">
        <v>0</v>
      </c>
      <c r="S7376" s="180">
        <v>0</v>
      </c>
      <c r="T7376" s="180">
        <v>0</v>
      </c>
    </row>
    <row r="7377" spans="2:20" x14ac:dyDescent="0.3">
      <c r="B7377" s="19">
        <v>7374</v>
      </c>
      <c r="C7377" s="179">
        <v>0</v>
      </c>
      <c r="D7377" s="179">
        <v>0</v>
      </c>
      <c r="E7377" s="179">
        <v>148389.81915295366</v>
      </c>
      <c r="F7377" s="179">
        <v>0</v>
      </c>
      <c r="G7377" s="179">
        <v>0</v>
      </c>
      <c r="H7377" s="179">
        <v>143809.87291407265</v>
      </c>
      <c r="I7377" s="179">
        <v>0</v>
      </c>
      <c r="J7377" s="179">
        <v>0</v>
      </c>
      <c r="K7377" s="179">
        <v>0</v>
      </c>
      <c r="L7377" s="179">
        <v>0</v>
      </c>
      <c r="M7377" s="179">
        <v>76416.891830400564</v>
      </c>
      <c r="N7377" s="179">
        <v>0</v>
      </c>
      <c r="O7377" s="179">
        <v>0</v>
      </c>
      <c r="P7377" s="179">
        <v>0</v>
      </c>
      <c r="Q7377" s="179">
        <v>0</v>
      </c>
      <c r="R7377" s="180">
        <v>0</v>
      </c>
      <c r="S7377" s="180">
        <v>0</v>
      </c>
      <c r="T7377" s="180">
        <v>0</v>
      </c>
    </row>
    <row r="7378" spans="2:20" x14ac:dyDescent="0.3">
      <c r="B7378" s="19">
        <v>7375</v>
      </c>
      <c r="C7378" s="179">
        <v>0</v>
      </c>
      <c r="D7378" s="179">
        <v>0</v>
      </c>
      <c r="E7378" s="179">
        <v>282863.52628691809</v>
      </c>
      <c r="F7378" s="179">
        <v>0</v>
      </c>
      <c r="G7378" s="179">
        <v>0</v>
      </c>
      <c r="H7378" s="179">
        <v>198947.91547312643</v>
      </c>
      <c r="I7378" s="179">
        <v>0</v>
      </c>
      <c r="J7378" s="179">
        <v>0</v>
      </c>
      <c r="K7378" s="179">
        <v>0</v>
      </c>
      <c r="L7378" s="179">
        <v>0</v>
      </c>
      <c r="M7378" s="179">
        <v>401810.56098118442</v>
      </c>
      <c r="N7378" s="179">
        <v>0</v>
      </c>
      <c r="O7378" s="179">
        <v>0</v>
      </c>
      <c r="P7378" s="179">
        <v>0</v>
      </c>
      <c r="Q7378" s="179">
        <v>0</v>
      </c>
      <c r="R7378" s="180">
        <v>0</v>
      </c>
      <c r="S7378" s="180">
        <v>0</v>
      </c>
      <c r="T7378" s="180">
        <v>0</v>
      </c>
    </row>
    <row r="7379" spans="2:20" x14ac:dyDescent="0.3">
      <c r="B7379" s="19">
        <v>7376</v>
      </c>
      <c r="C7379" s="179">
        <v>0</v>
      </c>
      <c r="D7379" s="179">
        <v>0</v>
      </c>
      <c r="E7379" s="179">
        <v>39245.946696515224</v>
      </c>
      <c r="F7379" s="179">
        <v>0</v>
      </c>
      <c r="G7379" s="179">
        <v>0</v>
      </c>
      <c r="H7379" s="179">
        <v>59898.156972393095</v>
      </c>
      <c r="I7379" s="179">
        <v>0</v>
      </c>
      <c r="J7379" s="179">
        <v>0</v>
      </c>
      <c r="K7379" s="179">
        <v>0</v>
      </c>
      <c r="L7379" s="179">
        <v>0</v>
      </c>
      <c r="M7379" s="179">
        <v>8655.9982874931666</v>
      </c>
      <c r="N7379" s="179">
        <v>0</v>
      </c>
      <c r="O7379" s="179">
        <v>0</v>
      </c>
      <c r="P7379" s="179">
        <v>0</v>
      </c>
      <c r="Q7379" s="179">
        <v>0</v>
      </c>
      <c r="R7379" s="180">
        <v>0</v>
      </c>
      <c r="S7379" s="180">
        <v>0</v>
      </c>
      <c r="T7379" s="180">
        <v>0</v>
      </c>
    </row>
    <row r="7380" spans="2:20" x14ac:dyDescent="0.3">
      <c r="B7380" s="19">
        <v>7377</v>
      </c>
      <c r="C7380" s="179">
        <v>0</v>
      </c>
      <c r="D7380" s="179">
        <v>0</v>
      </c>
      <c r="E7380" s="179">
        <v>30104.173300828083</v>
      </c>
      <c r="F7380" s="179">
        <v>0</v>
      </c>
      <c r="G7380" s="179">
        <v>0</v>
      </c>
      <c r="H7380" s="179">
        <v>370092.00263745763</v>
      </c>
      <c r="I7380" s="179">
        <v>0</v>
      </c>
      <c r="J7380" s="179">
        <v>0</v>
      </c>
      <c r="K7380" s="179">
        <v>0</v>
      </c>
      <c r="L7380" s="179">
        <v>0</v>
      </c>
      <c r="M7380" s="179">
        <v>273246.74744530808</v>
      </c>
      <c r="N7380" s="179">
        <v>0</v>
      </c>
      <c r="O7380" s="179">
        <v>0</v>
      </c>
      <c r="P7380" s="179">
        <v>0</v>
      </c>
      <c r="Q7380" s="179">
        <v>0</v>
      </c>
      <c r="R7380" s="180">
        <v>0</v>
      </c>
      <c r="S7380" s="180">
        <v>0</v>
      </c>
      <c r="T7380" s="180">
        <v>0</v>
      </c>
    </row>
    <row r="7381" spans="2:20" x14ac:dyDescent="0.3">
      <c r="B7381" s="19">
        <v>7378</v>
      </c>
      <c r="C7381" s="179">
        <v>0</v>
      </c>
      <c r="D7381" s="179">
        <v>0</v>
      </c>
      <c r="E7381" s="179">
        <v>7660.6287569942106</v>
      </c>
      <c r="F7381" s="179">
        <v>0</v>
      </c>
      <c r="G7381" s="179">
        <v>0</v>
      </c>
      <c r="H7381" s="179">
        <v>77261.193419327799</v>
      </c>
      <c r="I7381" s="179">
        <v>0</v>
      </c>
      <c r="J7381" s="179">
        <v>0</v>
      </c>
      <c r="K7381" s="179">
        <v>569358.80761773302</v>
      </c>
      <c r="L7381" s="179">
        <v>1</v>
      </c>
      <c r="M7381" s="179">
        <v>222564.27827869242</v>
      </c>
      <c r="N7381" s="179">
        <v>0</v>
      </c>
      <c r="O7381" s="179">
        <v>0</v>
      </c>
      <c r="P7381" s="179">
        <v>0</v>
      </c>
      <c r="Q7381" s="179">
        <v>0</v>
      </c>
      <c r="R7381" s="180">
        <v>0</v>
      </c>
      <c r="S7381" s="180">
        <v>569358.80761773302</v>
      </c>
      <c r="T7381" s="180">
        <v>0</v>
      </c>
    </row>
    <row r="7382" spans="2:20" x14ac:dyDescent="0.3">
      <c r="B7382" s="19">
        <v>7379</v>
      </c>
      <c r="C7382" s="179">
        <v>0</v>
      </c>
      <c r="D7382" s="179">
        <v>0</v>
      </c>
      <c r="E7382" s="179">
        <v>142230.53808961721</v>
      </c>
      <c r="F7382" s="179">
        <v>0</v>
      </c>
      <c r="G7382" s="179">
        <v>0</v>
      </c>
      <c r="H7382" s="179">
        <v>23874.872563224217</v>
      </c>
      <c r="I7382" s="179">
        <v>0</v>
      </c>
      <c r="J7382" s="179">
        <v>0</v>
      </c>
      <c r="K7382" s="179">
        <v>0</v>
      </c>
      <c r="L7382" s="179">
        <v>0</v>
      </c>
      <c r="M7382" s="179">
        <v>201722.3856498886</v>
      </c>
      <c r="N7382" s="179">
        <v>0</v>
      </c>
      <c r="O7382" s="179">
        <v>0</v>
      </c>
      <c r="P7382" s="179">
        <v>0</v>
      </c>
      <c r="Q7382" s="179">
        <v>0</v>
      </c>
      <c r="R7382" s="180">
        <v>0</v>
      </c>
      <c r="S7382" s="180">
        <v>0</v>
      </c>
      <c r="T7382" s="180">
        <v>0</v>
      </c>
    </row>
    <row r="7383" spans="2:20" x14ac:dyDescent="0.3">
      <c r="B7383" s="19">
        <v>7380</v>
      </c>
      <c r="C7383" s="179">
        <v>0</v>
      </c>
      <c r="D7383" s="179">
        <v>0</v>
      </c>
      <c r="E7383" s="179">
        <v>8941.6850689651765</v>
      </c>
      <c r="F7383" s="179">
        <v>0</v>
      </c>
      <c r="G7383" s="179">
        <v>0</v>
      </c>
      <c r="H7383" s="179">
        <v>125931.33371196581</v>
      </c>
      <c r="I7383" s="179">
        <v>0</v>
      </c>
      <c r="J7383" s="179">
        <v>0</v>
      </c>
      <c r="K7383" s="179">
        <v>0</v>
      </c>
      <c r="L7383" s="179">
        <v>0</v>
      </c>
      <c r="M7383" s="179">
        <v>185466.16593302987</v>
      </c>
      <c r="N7383" s="179">
        <v>0</v>
      </c>
      <c r="O7383" s="179">
        <v>0</v>
      </c>
      <c r="P7383" s="179">
        <v>0</v>
      </c>
      <c r="Q7383" s="179">
        <v>0</v>
      </c>
      <c r="R7383" s="180">
        <v>0</v>
      </c>
      <c r="S7383" s="180">
        <v>0</v>
      </c>
      <c r="T7383" s="180">
        <v>0</v>
      </c>
    </row>
    <row r="7384" spans="2:20" x14ac:dyDescent="0.3">
      <c r="B7384" s="19">
        <v>7381</v>
      </c>
      <c r="C7384" s="179">
        <v>0</v>
      </c>
      <c r="D7384" s="179">
        <v>0</v>
      </c>
      <c r="E7384" s="179">
        <v>9433.937703406933</v>
      </c>
      <c r="F7384" s="179">
        <v>0</v>
      </c>
      <c r="G7384" s="179">
        <v>0</v>
      </c>
      <c r="H7384" s="179">
        <v>46251.311597472581</v>
      </c>
      <c r="I7384" s="179">
        <v>0</v>
      </c>
      <c r="J7384" s="179">
        <v>0</v>
      </c>
      <c r="K7384" s="179">
        <v>0</v>
      </c>
      <c r="L7384" s="179">
        <v>0</v>
      </c>
      <c r="M7384" s="179">
        <v>997106.81510202494</v>
      </c>
      <c r="N7384" s="179">
        <v>0</v>
      </c>
      <c r="O7384" s="179">
        <v>0</v>
      </c>
      <c r="P7384" s="179">
        <v>0</v>
      </c>
      <c r="Q7384" s="179">
        <v>0</v>
      </c>
      <c r="R7384" s="180">
        <v>0</v>
      </c>
      <c r="S7384" s="180">
        <v>0</v>
      </c>
      <c r="T7384" s="180">
        <v>0</v>
      </c>
    </row>
    <row r="7385" spans="2:20" x14ac:dyDescent="0.3">
      <c r="B7385" s="19">
        <v>7382</v>
      </c>
      <c r="C7385" s="179">
        <v>0</v>
      </c>
      <c r="D7385" s="179">
        <v>0</v>
      </c>
      <c r="E7385" s="179">
        <v>1876197.2906009788</v>
      </c>
      <c r="F7385" s="179">
        <v>0</v>
      </c>
      <c r="G7385" s="179">
        <v>0</v>
      </c>
      <c r="H7385" s="179">
        <v>225400.93319929671</v>
      </c>
      <c r="I7385" s="179">
        <v>0</v>
      </c>
      <c r="J7385" s="179">
        <v>0</v>
      </c>
      <c r="K7385" s="179">
        <v>0</v>
      </c>
      <c r="L7385" s="179">
        <v>0</v>
      </c>
      <c r="M7385" s="179">
        <v>98405.502498208589</v>
      </c>
      <c r="N7385" s="179">
        <v>0</v>
      </c>
      <c r="O7385" s="179">
        <v>0</v>
      </c>
      <c r="P7385" s="179">
        <v>0</v>
      </c>
      <c r="Q7385" s="179">
        <v>0</v>
      </c>
      <c r="R7385" s="180">
        <v>0</v>
      </c>
      <c r="S7385" s="180">
        <v>0</v>
      </c>
      <c r="T7385" s="180">
        <v>0</v>
      </c>
    </row>
    <row r="7386" spans="2:20" x14ac:dyDescent="0.3">
      <c r="B7386" s="19">
        <v>7383</v>
      </c>
      <c r="C7386" s="179">
        <v>0</v>
      </c>
      <c r="D7386" s="179">
        <v>0</v>
      </c>
      <c r="E7386" s="179">
        <v>27521.280068540858</v>
      </c>
      <c r="F7386" s="179">
        <v>0</v>
      </c>
      <c r="G7386" s="179">
        <v>0</v>
      </c>
      <c r="H7386" s="179">
        <v>15302.554131077732</v>
      </c>
      <c r="I7386" s="179">
        <v>0</v>
      </c>
      <c r="J7386" s="179">
        <v>0</v>
      </c>
      <c r="K7386" s="179">
        <v>0</v>
      </c>
      <c r="L7386" s="179">
        <v>0</v>
      </c>
      <c r="M7386" s="179">
        <v>32118.884845691897</v>
      </c>
      <c r="N7386" s="179">
        <v>0</v>
      </c>
      <c r="O7386" s="179">
        <v>0</v>
      </c>
      <c r="P7386" s="179">
        <v>0</v>
      </c>
      <c r="Q7386" s="179">
        <v>0</v>
      </c>
      <c r="R7386" s="180">
        <v>0</v>
      </c>
      <c r="S7386" s="180">
        <v>0</v>
      </c>
      <c r="T7386" s="180">
        <v>0</v>
      </c>
    </row>
    <row r="7387" spans="2:20" x14ac:dyDescent="0.3">
      <c r="B7387" s="19">
        <v>7384</v>
      </c>
      <c r="C7387" s="179">
        <v>0</v>
      </c>
      <c r="D7387" s="179">
        <v>0</v>
      </c>
      <c r="E7387" s="179">
        <v>48070.1985416272</v>
      </c>
      <c r="F7387" s="179">
        <v>0</v>
      </c>
      <c r="G7387" s="179">
        <v>0</v>
      </c>
      <c r="H7387" s="179">
        <v>17771.655059714289</v>
      </c>
      <c r="I7387" s="179">
        <v>0</v>
      </c>
      <c r="J7387" s="179">
        <v>0</v>
      </c>
      <c r="K7387" s="179">
        <v>0</v>
      </c>
      <c r="L7387" s="179">
        <v>0</v>
      </c>
      <c r="M7387" s="179">
        <v>108284.45352877903</v>
      </c>
      <c r="N7387" s="179">
        <v>0</v>
      </c>
      <c r="O7387" s="179">
        <v>0</v>
      </c>
      <c r="P7387" s="179">
        <v>0</v>
      </c>
      <c r="Q7387" s="179">
        <v>0</v>
      </c>
      <c r="R7387" s="180">
        <v>0</v>
      </c>
      <c r="S7387" s="180">
        <v>0</v>
      </c>
      <c r="T7387" s="180">
        <v>0</v>
      </c>
    </row>
    <row r="7388" spans="2:20" x14ac:dyDescent="0.3">
      <c r="B7388" s="19">
        <v>7385</v>
      </c>
      <c r="C7388" s="179">
        <v>0</v>
      </c>
      <c r="D7388" s="179">
        <v>0</v>
      </c>
      <c r="E7388" s="179">
        <v>20605.42733468541</v>
      </c>
      <c r="F7388" s="179">
        <v>0</v>
      </c>
      <c r="G7388" s="179">
        <v>0</v>
      </c>
      <c r="H7388" s="179">
        <v>1969.926865731411</v>
      </c>
      <c r="I7388" s="179">
        <v>0</v>
      </c>
      <c r="J7388" s="179">
        <v>0</v>
      </c>
      <c r="K7388" s="179">
        <v>0</v>
      </c>
      <c r="L7388" s="179">
        <v>0</v>
      </c>
      <c r="M7388" s="179">
        <v>25269.890828691383</v>
      </c>
      <c r="N7388" s="179">
        <v>0</v>
      </c>
      <c r="O7388" s="179">
        <v>0</v>
      </c>
      <c r="P7388" s="179">
        <v>0</v>
      </c>
      <c r="Q7388" s="179">
        <v>0</v>
      </c>
      <c r="R7388" s="180">
        <v>0</v>
      </c>
      <c r="S7388" s="180">
        <v>0</v>
      </c>
      <c r="T7388" s="180">
        <v>0</v>
      </c>
    </row>
    <row r="7389" spans="2:20" x14ac:dyDescent="0.3">
      <c r="B7389" s="19">
        <v>7386</v>
      </c>
      <c r="C7389" s="179">
        <v>0</v>
      </c>
      <c r="D7389" s="179">
        <v>0</v>
      </c>
      <c r="E7389" s="179">
        <v>219811.85555239863</v>
      </c>
      <c r="F7389" s="179">
        <v>0</v>
      </c>
      <c r="G7389" s="179">
        <v>0</v>
      </c>
      <c r="H7389" s="179">
        <v>22497.418782765693</v>
      </c>
      <c r="I7389" s="179">
        <v>0</v>
      </c>
      <c r="J7389" s="179">
        <v>0</v>
      </c>
      <c r="K7389" s="179">
        <v>0</v>
      </c>
      <c r="L7389" s="179">
        <v>0</v>
      </c>
      <c r="M7389" s="179">
        <v>30804.040814436517</v>
      </c>
      <c r="N7389" s="179">
        <v>0</v>
      </c>
      <c r="O7389" s="179">
        <v>0</v>
      </c>
      <c r="P7389" s="179">
        <v>0</v>
      </c>
      <c r="Q7389" s="179">
        <v>0</v>
      </c>
      <c r="R7389" s="180">
        <v>0</v>
      </c>
      <c r="S7389" s="180">
        <v>0</v>
      </c>
      <c r="T7389" s="180">
        <v>0</v>
      </c>
    </row>
    <row r="7390" spans="2:20" x14ac:dyDescent="0.3">
      <c r="B7390" s="19">
        <v>7387</v>
      </c>
      <c r="C7390" s="179">
        <v>0</v>
      </c>
      <c r="D7390" s="179">
        <v>0</v>
      </c>
      <c r="E7390" s="179">
        <v>209414.47352823138</v>
      </c>
      <c r="F7390" s="179">
        <v>0</v>
      </c>
      <c r="G7390" s="179">
        <v>0</v>
      </c>
      <c r="H7390" s="179">
        <v>29065.486497338177</v>
      </c>
      <c r="I7390" s="179">
        <v>0</v>
      </c>
      <c r="J7390" s="179">
        <v>0</v>
      </c>
      <c r="K7390" s="179">
        <v>0</v>
      </c>
      <c r="L7390" s="179">
        <v>0</v>
      </c>
      <c r="M7390" s="179">
        <v>9844.1976172372906</v>
      </c>
      <c r="N7390" s="179">
        <v>0</v>
      </c>
      <c r="O7390" s="179">
        <v>0</v>
      </c>
      <c r="P7390" s="179">
        <v>0</v>
      </c>
      <c r="Q7390" s="179">
        <v>0</v>
      </c>
      <c r="R7390" s="180">
        <v>0</v>
      </c>
      <c r="S7390" s="180">
        <v>0</v>
      </c>
      <c r="T7390" s="180">
        <v>0</v>
      </c>
    </row>
    <row r="7391" spans="2:20" x14ac:dyDescent="0.3">
      <c r="B7391" s="19">
        <v>7388</v>
      </c>
      <c r="C7391" s="179">
        <v>0</v>
      </c>
      <c r="D7391" s="179">
        <v>0</v>
      </c>
      <c r="E7391" s="179">
        <v>252590.29215469811</v>
      </c>
      <c r="F7391" s="179">
        <v>0</v>
      </c>
      <c r="G7391" s="179">
        <v>0</v>
      </c>
      <c r="H7391" s="179">
        <v>9940.7269024997513</v>
      </c>
      <c r="I7391" s="179">
        <v>0</v>
      </c>
      <c r="J7391" s="179">
        <v>0</v>
      </c>
      <c r="K7391" s="179">
        <v>0</v>
      </c>
      <c r="L7391" s="179">
        <v>0</v>
      </c>
      <c r="M7391" s="179">
        <v>91993.370521698598</v>
      </c>
      <c r="N7391" s="179">
        <v>0</v>
      </c>
      <c r="O7391" s="179">
        <v>0</v>
      </c>
      <c r="P7391" s="179">
        <v>0</v>
      </c>
      <c r="Q7391" s="179">
        <v>0</v>
      </c>
      <c r="R7391" s="180">
        <v>0</v>
      </c>
      <c r="S7391" s="180">
        <v>0</v>
      </c>
      <c r="T7391" s="180">
        <v>0</v>
      </c>
    </row>
    <row r="7392" spans="2:20" x14ac:dyDescent="0.3">
      <c r="B7392" s="19">
        <v>7389</v>
      </c>
      <c r="C7392" s="179">
        <v>0</v>
      </c>
      <c r="D7392" s="179">
        <v>0</v>
      </c>
      <c r="E7392" s="179">
        <v>442321.31836734823</v>
      </c>
      <c r="F7392" s="179">
        <v>0</v>
      </c>
      <c r="G7392" s="179">
        <v>0</v>
      </c>
      <c r="H7392" s="179">
        <v>10072.491544143095</v>
      </c>
      <c r="I7392" s="179">
        <v>0</v>
      </c>
      <c r="J7392" s="179">
        <v>0</v>
      </c>
      <c r="K7392" s="179">
        <v>0</v>
      </c>
      <c r="L7392" s="179">
        <v>0</v>
      </c>
      <c r="M7392" s="179">
        <v>37553.005933992165</v>
      </c>
      <c r="N7392" s="179">
        <v>0</v>
      </c>
      <c r="O7392" s="179">
        <v>0</v>
      </c>
      <c r="P7392" s="179">
        <v>0</v>
      </c>
      <c r="Q7392" s="179">
        <v>0</v>
      </c>
      <c r="R7392" s="180">
        <v>0</v>
      </c>
      <c r="S7392" s="180">
        <v>0</v>
      </c>
      <c r="T7392" s="180">
        <v>0</v>
      </c>
    </row>
    <row r="7393" spans="2:20" x14ac:dyDescent="0.3">
      <c r="B7393" s="19">
        <v>7390</v>
      </c>
      <c r="C7393" s="179">
        <v>0</v>
      </c>
      <c r="D7393" s="179">
        <v>0</v>
      </c>
      <c r="E7393" s="179">
        <v>37637.821918002584</v>
      </c>
      <c r="F7393" s="179">
        <v>0</v>
      </c>
      <c r="G7393" s="179">
        <v>0</v>
      </c>
      <c r="H7393" s="179">
        <v>48834.041329310567</v>
      </c>
      <c r="I7393" s="179">
        <v>0</v>
      </c>
      <c r="J7393" s="179">
        <v>0</v>
      </c>
      <c r="K7393" s="179">
        <v>0</v>
      </c>
      <c r="L7393" s="179">
        <v>0</v>
      </c>
      <c r="M7393" s="179">
        <v>96537.786471945103</v>
      </c>
      <c r="N7393" s="179">
        <v>0</v>
      </c>
      <c r="O7393" s="179">
        <v>0</v>
      </c>
      <c r="P7393" s="179">
        <v>0</v>
      </c>
      <c r="Q7393" s="179">
        <v>0</v>
      </c>
      <c r="R7393" s="180">
        <v>0</v>
      </c>
      <c r="S7393" s="180">
        <v>0</v>
      </c>
      <c r="T7393" s="180">
        <v>0</v>
      </c>
    </row>
    <row r="7394" spans="2:20" x14ac:dyDescent="0.3">
      <c r="B7394" s="19">
        <v>7391</v>
      </c>
      <c r="C7394" s="179">
        <v>0</v>
      </c>
      <c r="D7394" s="179">
        <v>0</v>
      </c>
      <c r="E7394" s="179">
        <v>21561.952415199718</v>
      </c>
      <c r="F7394" s="179">
        <v>0</v>
      </c>
      <c r="G7394" s="179">
        <v>0</v>
      </c>
      <c r="H7394" s="179">
        <v>26936.308813066677</v>
      </c>
      <c r="I7394" s="179">
        <v>0</v>
      </c>
      <c r="J7394" s="179">
        <v>0</v>
      </c>
      <c r="K7394" s="179">
        <v>0</v>
      </c>
      <c r="L7394" s="179">
        <v>0</v>
      </c>
      <c r="M7394" s="179">
        <v>13688.265864311863</v>
      </c>
      <c r="N7394" s="179">
        <v>0</v>
      </c>
      <c r="O7394" s="179">
        <v>0</v>
      </c>
      <c r="P7394" s="179">
        <v>0</v>
      </c>
      <c r="Q7394" s="179">
        <v>0</v>
      </c>
      <c r="R7394" s="180">
        <v>0</v>
      </c>
      <c r="S7394" s="180">
        <v>0</v>
      </c>
      <c r="T7394" s="180">
        <v>0</v>
      </c>
    </row>
    <row r="7395" spans="2:20" x14ac:dyDescent="0.3">
      <c r="B7395" s="19">
        <v>7392</v>
      </c>
      <c r="C7395" s="179">
        <v>0</v>
      </c>
      <c r="D7395" s="179">
        <v>0</v>
      </c>
      <c r="E7395" s="179">
        <v>230334.9122649825</v>
      </c>
      <c r="F7395" s="179">
        <v>0</v>
      </c>
      <c r="G7395" s="179">
        <v>0</v>
      </c>
      <c r="H7395" s="179">
        <v>240598.98669193452</v>
      </c>
      <c r="I7395" s="179">
        <v>0</v>
      </c>
      <c r="J7395" s="179">
        <v>0</v>
      </c>
      <c r="K7395" s="179">
        <v>0</v>
      </c>
      <c r="L7395" s="179">
        <v>0</v>
      </c>
      <c r="M7395" s="179">
        <v>11213.253935731002</v>
      </c>
      <c r="N7395" s="179">
        <v>0</v>
      </c>
      <c r="O7395" s="179">
        <v>0</v>
      </c>
      <c r="P7395" s="179">
        <v>0</v>
      </c>
      <c r="Q7395" s="179">
        <v>0</v>
      </c>
      <c r="R7395" s="180">
        <v>0</v>
      </c>
      <c r="S7395" s="180">
        <v>0</v>
      </c>
      <c r="T7395" s="180">
        <v>0</v>
      </c>
    </row>
    <row r="7396" spans="2:20" x14ac:dyDescent="0.3">
      <c r="B7396" s="19">
        <v>7393</v>
      </c>
      <c r="C7396" s="179">
        <v>0</v>
      </c>
      <c r="D7396" s="179">
        <v>0</v>
      </c>
      <c r="E7396" s="179">
        <v>68928.621230957448</v>
      </c>
      <c r="F7396" s="179">
        <v>0</v>
      </c>
      <c r="G7396" s="179">
        <v>0</v>
      </c>
      <c r="H7396" s="179">
        <v>399684.88737015083</v>
      </c>
      <c r="I7396" s="179">
        <v>0</v>
      </c>
      <c r="J7396" s="179">
        <v>0</v>
      </c>
      <c r="K7396" s="179">
        <v>0</v>
      </c>
      <c r="L7396" s="179">
        <v>0</v>
      </c>
      <c r="M7396" s="179">
        <v>154327.17938047062</v>
      </c>
      <c r="N7396" s="179">
        <v>0</v>
      </c>
      <c r="O7396" s="179">
        <v>0</v>
      </c>
      <c r="P7396" s="179">
        <v>0</v>
      </c>
      <c r="Q7396" s="179">
        <v>0</v>
      </c>
      <c r="R7396" s="180">
        <v>0</v>
      </c>
      <c r="S7396" s="180">
        <v>0</v>
      </c>
      <c r="T7396" s="180">
        <v>0</v>
      </c>
    </row>
    <row r="7397" spans="2:20" x14ac:dyDescent="0.3">
      <c r="B7397" s="19">
        <v>7394</v>
      </c>
      <c r="C7397" s="179">
        <v>0</v>
      </c>
      <c r="D7397" s="179">
        <v>0</v>
      </c>
      <c r="E7397" s="179">
        <v>1291723.2388896546</v>
      </c>
      <c r="F7397" s="179">
        <v>0</v>
      </c>
      <c r="G7397" s="179">
        <v>0</v>
      </c>
      <c r="H7397" s="179">
        <v>179794.07185256336</v>
      </c>
      <c r="I7397" s="179">
        <v>0</v>
      </c>
      <c r="J7397" s="179">
        <v>0</v>
      </c>
      <c r="K7397" s="179">
        <v>0</v>
      </c>
      <c r="L7397" s="179">
        <v>0</v>
      </c>
      <c r="M7397" s="179">
        <v>12316.68173063523</v>
      </c>
      <c r="N7397" s="179">
        <v>0</v>
      </c>
      <c r="O7397" s="179">
        <v>0</v>
      </c>
      <c r="P7397" s="179">
        <v>0</v>
      </c>
      <c r="Q7397" s="179">
        <v>0</v>
      </c>
      <c r="R7397" s="180">
        <v>0</v>
      </c>
      <c r="S7397" s="180">
        <v>0</v>
      </c>
      <c r="T7397" s="180">
        <v>0</v>
      </c>
    </row>
    <row r="7398" spans="2:20" x14ac:dyDescent="0.3">
      <c r="B7398" s="19">
        <v>7395</v>
      </c>
      <c r="C7398" s="179">
        <v>0</v>
      </c>
      <c r="D7398" s="179">
        <v>0</v>
      </c>
      <c r="E7398" s="179">
        <v>392142.3575335393</v>
      </c>
      <c r="F7398" s="179">
        <v>0</v>
      </c>
      <c r="G7398" s="179">
        <v>0</v>
      </c>
      <c r="H7398" s="179">
        <v>303198.01594992832</v>
      </c>
      <c r="I7398" s="179">
        <v>0</v>
      </c>
      <c r="J7398" s="179">
        <v>0</v>
      </c>
      <c r="K7398" s="179">
        <v>0</v>
      </c>
      <c r="L7398" s="179">
        <v>0</v>
      </c>
      <c r="M7398" s="179">
        <v>122727.66768226358</v>
      </c>
      <c r="N7398" s="179">
        <v>0</v>
      </c>
      <c r="O7398" s="179">
        <v>0</v>
      </c>
      <c r="P7398" s="179">
        <v>0</v>
      </c>
      <c r="Q7398" s="179">
        <v>0</v>
      </c>
      <c r="R7398" s="180">
        <v>0</v>
      </c>
      <c r="S7398" s="180">
        <v>0</v>
      </c>
      <c r="T7398" s="180">
        <v>0</v>
      </c>
    </row>
    <row r="7399" spans="2:20" x14ac:dyDescent="0.3">
      <c r="B7399" s="19">
        <v>7396</v>
      </c>
      <c r="C7399" s="179">
        <v>0</v>
      </c>
      <c r="D7399" s="179">
        <v>0</v>
      </c>
      <c r="E7399" s="179">
        <v>21643.336689424385</v>
      </c>
      <c r="F7399" s="179">
        <v>0</v>
      </c>
      <c r="G7399" s="179">
        <v>0</v>
      </c>
      <c r="H7399" s="179">
        <v>14894.454982753943</v>
      </c>
      <c r="I7399" s="179">
        <v>0</v>
      </c>
      <c r="J7399" s="179">
        <v>0</v>
      </c>
      <c r="K7399" s="179">
        <v>0</v>
      </c>
      <c r="L7399" s="179">
        <v>0</v>
      </c>
      <c r="M7399" s="179">
        <v>2576.249746302115</v>
      </c>
      <c r="N7399" s="179">
        <v>0</v>
      </c>
      <c r="O7399" s="179">
        <v>0</v>
      </c>
      <c r="P7399" s="179">
        <v>0</v>
      </c>
      <c r="Q7399" s="179">
        <v>0</v>
      </c>
      <c r="R7399" s="180">
        <v>0</v>
      </c>
      <c r="S7399" s="180">
        <v>0</v>
      </c>
      <c r="T7399" s="180">
        <v>0</v>
      </c>
    </row>
    <row r="7400" spans="2:20" x14ac:dyDescent="0.3">
      <c r="B7400" s="19">
        <v>7397</v>
      </c>
      <c r="C7400" s="179">
        <v>0</v>
      </c>
      <c r="D7400" s="179">
        <v>0</v>
      </c>
      <c r="E7400" s="179">
        <v>2303443.2832204616</v>
      </c>
      <c r="F7400" s="179">
        <v>1</v>
      </c>
      <c r="G7400" s="179">
        <v>34108.978812341062</v>
      </c>
      <c r="H7400" s="179">
        <v>594165.77751789289</v>
      </c>
      <c r="I7400" s="179">
        <v>0</v>
      </c>
      <c r="J7400" s="179">
        <v>0</v>
      </c>
      <c r="K7400" s="179">
        <v>0</v>
      </c>
      <c r="L7400" s="179">
        <v>0</v>
      </c>
      <c r="M7400" s="179">
        <v>6990.282897071339</v>
      </c>
      <c r="N7400" s="179">
        <v>0</v>
      </c>
      <c r="O7400" s="179">
        <v>0</v>
      </c>
      <c r="P7400" s="179">
        <v>0</v>
      </c>
      <c r="Q7400" s="179">
        <v>0</v>
      </c>
      <c r="R7400" s="180">
        <v>0</v>
      </c>
      <c r="S7400" s="180">
        <v>0</v>
      </c>
      <c r="T7400" s="180">
        <v>0</v>
      </c>
    </row>
    <row r="7401" spans="2:20" x14ac:dyDescent="0.3">
      <c r="B7401" s="19">
        <v>7398</v>
      </c>
      <c r="C7401" s="179">
        <v>0</v>
      </c>
      <c r="D7401" s="179">
        <v>0</v>
      </c>
      <c r="E7401" s="179">
        <v>107619.61729784314</v>
      </c>
      <c r="F7401" s="179">
        <v>0</v>
      </c>
      <c r="G7401" s="179">
        <v>0</v>
      </c>
      <c r="H7401" s="179">
        <v>23704.74219506907</v>
      </c>
      <c r="I7401" s="179">
        <v>0</v>
      </c>
      <c r="J7401" s="179">
        <v>0</v>
      </c>
      <c r="K7401" s="179">
        <v>0</v>
      </c>
      <c r="L7401" s="179">
        <v>0</v>
      </c>
      <c r="M7401" s="179">
        <v>40521.844447985233</v>
      </c>
      <c r="N7401" s="179">
        <v>0</v>
      </c>
      <c r="O7401" s="179">
        <v>0</v>
      </c>
      <c r="P7401" s="179">
        <v>0</v>
      </c>
      <c r="Q7401" s="179">
        <v>0</v>
      </c>
      <c r="R7401" s="180">
        <v>0</v>
      </c>
      <c r="S7401" s="180">
        <v>0</v>
      </c>
      <c r="T7401" s="180">
        <v>0</v>
      </c>
    </row>
    <row r="7402" spans="2:20" x14ac:dyDescent="0.3">
      <c r="B7402" s="19">
        <v>7399</v>
      </c>
      <c r="C7402" s="179">
        <v>0</v>
      </c>
      <c r="D7402" s="179">
        <v>0</v>
      </c>
      <c r="E7402" s="179">
        <v>18909.675228965065</v>
      </c>
      <c r="F7402" s="179">
        <v>0</v>
      </c>
      <c r="G7402" s="179">
        <v>0</v>
      </c>
      <c r="H7402" s="179">
        <v>51077.43339324605</v>
      </c>
      <c r="I7402" s="179">
        <v>0</v>
      </c>
      <c r="J7402" s="179">
        <v>0</v>
      </c>
      <c r="K7402" s="179">
        <v>0</v>
      </c>
      <c r="L7402" s="179">
        <v>0</v>
      </c>
      <c r="M7402" s="179">
        <v>88769.258707484012</v>
      </c>
      <c r="N7402" s="179">
        <v>0</v>
      </c>
      <c r="O7402" s="179">
        <v>0</v>
      </c>
      <c r="P7402" s="179">
        <v>0</v>
      </c>
      <c r="Q7402" s="179">
        <v>0</v>
      </c>
      <c r="R7402" s="180">
        <v>0</v>
      </c>
      <c r="S7402" s="180">
        <v>0</v>
      </c>
      <c r="T7402" s="180">
        <v>0</v>
      </c>
    </row>
    <row r="7403" spans="2:20" x14ac:dyDescent="0.3">
      <c r="B7403" s="19">
        <v>7400</v>
      </c>
      <c r="C7403" s="179">
        <v>0</v>
      </c>
      <c r="D7403" s="179">
        <v>0</v>
      </c>
      <c r="E7403" s="179">
        <v>23095.96088475853</v>
      </c>
      <c r="F7403" s="179">
        <v>0</v>
      </c>
      <c r="G7403" s="179">
        <v>0</v>
      </c>
      <c r="H7403" s="179">
        <v>51825.228819215146</v>
      </c>
      <c r="I7403" s="179">
        <v>0</v>
      </c>
      <c r="J7403" s="179">
        <v>0</v>
      </c>
      <c r="K7403" s="179">
        <v>0</v>
      </c>
      <c r="L7403" s="179">
        <v>0</v>
      </c>
      <c r="M7403" s="179">
        <v>119298.94788394969</v>
      </c>
      <c r="N7403" s="179">
        <v>0</v>
      </c>
      <c r="O7403" s="179">
        <v>0</v>
      </c>
      <c r="P7403" s="179">
        <v>0</v>
      </c>
      <c r="Q7403" s="179">
        <v>0</v>
      </c>
      <c r="R7403" s="180">
        <v>0</v>
      </c>
      <c r="S7403" s="180">
        <v>0</v>
      </c>
      <c r="T7403" s="180">
        <v>0</v>
      </c>
    </row>
    <row r="7404" spans="2:20" x14ac:dyDescent="0.3">
      <c r="B7404" s="19">
        <v>7401</v>
      </c>
      <c r="C7404" s="179">
        <v>0</v>
      </c>
      <c r="D7404" s="179">
        <v>0</v>
      </c>
      <c r="E7404" s="179">
        <v>251231.10520668386</v>
      </c>
      <c r="F7404" s="179">
        <v>0</v>
      </c>
      <c r="G7404" s="179">
        <v>0</v>
      </c>
      <c r="H7404" s="179">
        <v>3111.2405004254101</v>
      </c>
      <c r="I7404" s="179">
        <v>0</v>
      </c>
      <c r="J7404" s="179">
        <v>0</v>
      </c>
      <c r="K7404" s="179">
        <v>0</v>
      </c>
      <c r="L7404" s="179">
        <v>0</v>
      </c>
      <c r="M7404" s="179">
        <v>591587.87026540982</v>
      </c>
      <c r="N7404" s="179">
        <v>0</v>
      </c>
      <c r="O7404" s="179">
        <v>0</v>
      </c>
      <c r="P7404" s="179">
        <v>0</v>
      </c>
      <c r="Q7404" s="179">
        <v>0</v>
      </c>
      <c r="R7404" s="180">
        <v>0</v>
      </c>
      <c r="S7404" s="180">
        <v>0</v>
      </c>
      <c r="T7404" s="180">
        <v>0</v>
      </c>
    </row>
    <row r="7405" spans="2:20" x14ac:dyDescent="0.3">
      <c r="B7405" s="19">
        <v>7402</v>
      </c>
      <c r="C7405" s="179">
        <v>0</v>
      </c>
      <c r="D7405" s="179">
        <v>0</v>
      </c>
      <c r="E7405" s="179">
        <v>8254.0145426105082</v>
      </c>
      <c r="F7405" s="179">
        <v>0</v>
      </c>
      <c r="G7405" s="179">
        <v>0</v>
      </c>
      <c r="H7405" s="179">
        <v>54146.132621368422</v>
      </c>
      <c r="I7405" s="179">
        <v>0</v>
      </c>
      <c r="J7405" s="179">
        <v>0</v>
      </c>
      <c r="K7405" s="179">
        <v>0</v>
      </c>
      <c r="L7405" s="179">
        <v>0</v>
      </c>
      <c r="M7405" s="179">
        <v>215122.25460734856</v>
      </c>
      <c r="N7405" s="179">
        <v>0</v>
      </c>
      <c r="O7405" s="179">
        <v>0</v>
      </c>
      <c r="P7405" s="179">
        <v>0</v>
      </c>
      <c r="Q7405" s="179">
        <v>0</v>
      </c>
      <c r="R7405" s="180">
        <v>0</v>
      </c>
      <c r="S7405" s="180">
        <v>0</v>
      </c>
      <c r="T7405" s="180">
        <v>0</v>
      </c>
    </row>
    <row r="7406" spans="2:20" x14ac:dyDescent="0.3">
      <c r="B7406" s="19">
        <v>7403</v>
      </c>
      <c r="C7406" s="179">
        <v>0</v>
      </c>
      <c r="D7406" s="179">
        <v>0</v>
      </c>
      <c r="E7406" s="179">
        <v>1959968.5138384881</v>
      </c>
      <c r="F7406" s="179">
        <v>0</v>
      </c>
      <c r="G7406" s="179">
        <v>0</v>
      </c>
      <c r="H7406" s="179">
        <v>2108098.1540547591</v>
      </c>
      <c r="I7406" s="179">
        <v>0</v>
      </c>
      <c r="J7406" s="179">
        <v>0</v>
      </c>
      <c r="K7406" s="179">
        <v>0</v>
      </c>
      <c r="L7406" s="179">
        <v>0</v>
      </c>
      <c r="M7406" s="179">
        <v>84166.972536957372</v>
      </c>
      <c r="N7406" s="179">
        <v>0</v>
      </c>
      <c r="O7406" s="179">
        <v>0</v>
      </c>
      <c r="P7406" s="179">
        <v>0</v>
      </c>
      <c r="Q7406" s="179">
        <v>0</v>
      </c>
      <c r="R7406" s="180">
        <v>0</v>
      </c>
      <c r="S7406" s="180">
        <v>0</v>
      </c>
      <c r="T7406" s="180">
        <v>0</v>
      </c>
    </row>
    <row r="7407" spans="2:20" x14ac:dyDescent="0.3">
      <c r="B7407" s="19">
        <v>7404</v>
      </c>
      <c r="C7407" s="179">
        <v>0</v>
      </c>
      <c r="D7407" s="179">
        <v>0</v>
      </c>
      <c r="E7407" s="179">
        <v>15980.784806476846</v>
      </c>
      <c r="F7407" s="179">
        <v>0</v>
      </c>
      <c r="G7407" s="179">
        <v>0</v>
      </c>
      <c r="H7407" s="179">
        <v>27215.673938591899</v>
      </c>
      <c r="I7407" s="179">
        <v>0</v>
      </c>
      <c r="J7407" s="179">
        <v>0</v>
      </c>
      <c r="K7407" s="179">
        <v>0</v>
      </c>
      <c r="L7407" s="179">
        <v>0</v>
      </c>
      <c r="M7407" s="179">
        <v>121810.87844418433</v>
      </c>
      <c r="N7407" s="179">
        <v>0</v>
      </c>
      <c r="O7407" s="179">
        <v>0</v>
      </c>
      <c r="P7407" s="179">
        <v>0</v>
      </c>
      <c r="Q7407" s="179">
        <v>0</v>
      </c>
      <c r="R7407" s="180">
        <v>0</v>
      </c>
      <c r="S7407" s="180">
        <v>0</v>
      </c>
      <c r="T7407" s="180">
        <v>0</v>
      </c>
    </row>
    <row r="7408" spans="2:20" x14ac:dyDescent="0.3">
      <c r="B7408" s="19">
        <v>7405</v>
      </c>
      <c r="C7408" s="179">
        <v>0</v>
      </c>
      <c r="D7408" s="179">
        <v>0</v>
      </c>
      <c r="E7408" s="179">
        <v>40392.513585562563</v>
      </c>
      <c r="F7408" s="179">
        <v>0</v>
      </c>
      <c r="G7408" s="179">
        <v>0</v>
      </c>
      <c r="H7408" s="179">
        <v>55034.734522669831</v>
      </c>
      <c r="I7408" s="179">
        <v>0</v>
      </c>
      <c r="J7408" s="179">
        <v>0</v>
      </c>
      <c r="K7408" s="179">
        <v>0</v>
      </c>
      <c r="L7408" s="179">
        <v>0</v>
      </c>
      <c r="M7408" s="179">
        <v>164061.16649937435</v>
      </c>
      <c r="N7408" s="179">
        <v>0</v>
      </c>
      <c r="O7408" s="179">
        <v>0</v>
      </c>
      <c r="P7408" s="179">
        <v>0</v>
      </c>
      <c r="Q7408" s="179">
        <v>0</v>
      </c>
      <c r="R7408" s="180">
        <v>0</v>
      </c>
      <c r="S7408" s="180">
        <v>0</v>
      </c>
      <c r="T7408" s="180">
        <v>0</v>
      </c>
    </row>
    <row r="7409" spans="2:20" x14ac:dyDescent="0.3">
      <c r="B7409" s="19">
        <v>7406</v>
      </c>
      <c r="C7409" s="179">
        <v>0</v>
      </c>
      <c r="D7409" s="179">
        <v>0</v>
      </c>
      <c r="E7409" s="179">
        <v>115425.47649867721</v>
      </c>
      <c r="F7409" s="179">
        <v>0</v>
      </c>
      <c r="G7409" s="179">
        <v>0</v>
      </c>
      <c r="H7409" s="179">
        <v>20869.806522552844</v>
      </c>
      <c r="I7409" s="179">
        <v>0</v>
      </c>
      <c r="J7409" s="179">
        <v>0</v>
      </c>
      <c r="K7409" s="179">
        <v>0</v>
      </c>
      <c r="L7409" s="179">
        <v>0</v>
      </c>
      <c r="M7409" s="179">
        <v>555443.37125943764</v>
      </c>
      <c r="N7409" s="179">
        <v>0</v>
      </c>
      <c r="O7409" s="179">
        <v>0</v>
      </c>
      <c r="P7409" s="179">
        <v>0</v>
      </c>
      <c r="Q7409" s="179">
        <v>0</v>
      </c>
      <c r="R7409" s="180">
        <v>0</v>
      </c>
      <c r="S7409" s="180">
        <v>0</v>
      </c>
      <c r="T7409" s="180">
        <v>0</v>
      </c>
    </row>
    <row r="7410" spans="2:20" x14ac:dyDescent="0.3">
      <c r="B7410" s="19">
        <v>7407</v>
      </c>
      <c r="C7410" s="179">
        <v>1</v>
      </c>
      <c r="D7410" s="179">
        <v>14917.607857274477</v>
      </c>
      <c r="E7410" s="179">
        <v>181124.05741823529</v>
      </c>
      <c r="F7410" s="179">
        <v>0</v>
      </c>
      <c r="G7410" s="179">
        <v>0</v>
      </c>
      <c r="H7410" s="179">
        <v>129243.1728850987</v>
      </c>
      <c r="I7410" s="179">
        <v>0</v>
      </c>
      <c r="J7410" s="179">
        <v>0</v>
      </c>
      <c r="K7410" s="179">
        <v>0</v>
      </c>
      <c r="L7410" s="179">
        <v>0</v>
      </c>
      <c r="M7410" s="179">
        <v>33234.683632246044</v>
      </c>
      <c r="N7410" s="179">
        <v>0</v>
      </c>
      <c r="O7410" s="179">
        <v>0</v>
      </c>
      <c r="P7410" s="179">
        <v>0</v>
      </c>
      <c r="Q7410" s="179">
        <v>0</v>
      </c>
      <c r="R7410" s="180">
        <v>0</v>
      </c>
      <c r="S7410" s="180">
        <v>0</v>
      </c>
      <c r="T7410" s="180">
        <v>14917.607857274477</v>
      </c>
    </row>
    <row r="7411" spans="2:20" x14ac:dyDescent="0.3">
      <c r="B7411" s="19">
        <v>7408</v>
      </c>
      <c r="C7411" s="179">
        <v>0</v>
      </c>
      <c r="D7411" s="179">
        <v>0</v>
      </c>
      <c r="E7411" s="179">
        <v>23359.398375112167</v>
      </c>
      <c r="F7411" s="179">
        <v>0</v>
      </c>
      <c r="G7411" s="179">
        <v>0</v>
      </c>
      <c r="H7411" s="179">
        <v>109580.24287192688</v>
      </c>
      <c r="I7411" s="179">
        <v>0</v>
      </c>
      <c r="J7411" s="179">
        <v>0</v>
      </c>
      <c r="K7411" s="179">
        <v>0</v>
      </c>
      <c r="L7411" s="179">
        <v>0</v>
      </c>
      <c r="M7411" s="179">
        <v>297713.01487519621</v>
      </c>
      <c r="N7411" s="179">
        <v>0</v>
      </c>
      <c r="O7411" s="179">
        <v>0</v>
      </c>
      <c r="P7411" s="179">
        <v>0</v>
      </c>
      <c r="Q7411" s="179">
        <v>0</v>
      </c>
      <c r="R7411" s="180">
        <v>0</v>
      </c>
      <c r="S7411" s="180">
        <v>0</v>
      </c>
      <c r="T7411" s="180">
        <v>0</v>
      </c>
    </row>
    <row r="7412" spans="2:20" x14ac:dyDescent="0.3">
      <c r="B7412" s="19">
        <v>7409</v>
      </c>
      <c r="C7412" s="179">
        <v>0</v>
      </c>
      <c r="D7412" s="179">
        <v>0</v>
      </c>
      <c r="E7412" s="179">
        <v>72668.861623447345</v>
      </c>
      <c r="F7412" s="179">
        <v>0</v>
      </c>
      <c r="G7412" s="179">
        <v>0</v>
      </c>
      <c r="H7412" s="179">
        <v>606052.43613602803</v>
      </c>
      <c r="I7412" s="179">
        <v>0</v>
      </c>
      <c r="J7412" s="179">
        <v>0</v>
      </c>
      <c r="K7412" s="179">
        <v>0</v>
      </c>
      <c r="L7412" s="179">
        <v>0</v>
      </c>
      <c r="M7412" s="179">
        <v>65255.963092364364</v>
      </c>
      <c r="N7412" s="179">
        <v>0</v>
      </c>
      <c r="O7412" s="179">
        <v>0</v>
      </c>
      <c r="P7412" s="179">
        <v>0</v>
      </c>
      <c r="Q7412" s="179">
        <v>0</v>
      </c>
      <c r="R7412" s="180">
        <v>0</v>
      </c>
      <c r="S7412" s="180">
        <v>0</v>
      </c>
      <c r="T7412" s="180">
        <v>0</v>
      </c>
    </row>
    <row r="7413" spans="2:20" x14ac:dyDescent="0.3">
      <c r="B7413" s="19">
        <v>7410</v>
      </c>
      <c r="C7413" s="179">
        <v>0</v>
      </c>
      <c r="D7413" s="179">
        <v>0</v>
      </c>
      <c r="E7413" s="179">
        <v>9647.6240388452989</v>
      </c>
      <c r="F7413" s="179">
        <v>0</v>
      </c>
      <c r="G7413" s="179">
        <v>0</v>
      </c>
      <c r="H7413" s="179">
        <v>20933.854653042472</v>
      </c>
      <c r="I7413" s="179">
        <v>0</v>
      </c>
      <c r="J7413" s="179">
        <v>0</v>
      </c>
      <c r="K7413" s="179">
        <v>0</v>
      </c>
      <c r="L7413" s="179">
        <v>0</v>
      </c>
      <c r="M7413" s="179">
        <v>1397248.8413367011</v>
      </c>
      <c r="N7413" s="179">
        <v>0</v>
      </c>
      <c r="O7413" s="179">
        <v>0</v>
      </c>
      <c r="P7413" s="179">
        <v>0</v>
      </c>
      <c r="Q7413" s="179">
        <v>0</v>
      </c>
      <c r="R7413" s="180">
        <v>0</v>
      </c>
      <c r="S7413" s="180">
        <v>0</v>
      </c>
      <c r="T7413" s="180">
        <v>0</v>
      </c>
    </row>
    <row r="7414" spans="2:20" x14ac:dyDescent="0.3">
      <c r="B7414" s="19">
        <v>7411</v>
      </c>
      <c r="C7414" s="179">
        <v>0</v>
      </c>
      <c r="D7414" s="179">
        <v>0</v>
      </c>
      <c r="E7414" s="179">
        <v>1353211.6875927062</v>
      </c>
      <c r="F7414" s="179">
        <v>0</v>
      </c>
      <c r="G7414" s="179">
        <v>0</v>
      </c>
      <c r="H7414" s="179">
        <v>273872.01681520377</v>
      </c>
      <c r="I7414" s="179">
        <v>0</v>
      </c>
      <c r="J7414" s="179">
        <v>0</v>
      </c>
      <c r="K7414" s="179">
        <v>0</v>
      </c>
      <c r="L7414" s="179">
        <v>0</v>
      </c>
      <c r="M7414" s="179">
        <v>51748.09946137837</v>
      </c>
      <c r="N7414" s="179">
        <v>0</v>
      </c>
      <c r="O7414" s="179">
        <v>0</v>
      </c>
      <c r="P7414" s="179">
        <v>0</v>
      </c>
      <c r="Q7414" s="179">
        <v>0</v>
      </c>
      <c r="R7414" s="180">
        <v>0</v>
      </c>
      <c r="S7414" s="180">
        <v>0</v>
      </c>
      <c r="T7414" s="180">
        <v>0</v>
      </c>
    </row>
    <row r="7415" spans="2:20" x14ac:dyDescent="0.3">
      <c r="B7415" s="19">
        <v>7412</v>
      </c>
      <c r="C7415" s="179">
        <v>0</v>
      </c>
      <c r="D7415" s="179">
        <v>0</v>
      </c>
      <c r="E7415" s="179">
        <v>9156.638807305595</v>
      </c>
      <c r="F7415" s="179">
        <v>0</v>
      </c>
      <c r="G7415" s="179">
        <v>0</v>
      </c>
      <c r="H7415" s="179">
        <v>38336.733048631402</v>
      </c>
      <c r="I7415" s="179">
        <v>0</v>
      </c>
      <c r="J7415" s="179">
        <v>0</v>
      </c>
      <c r="K7415" s="179">
        <v>0</v>
      </c>
      <c r="L7415" s="179">
        <v>0</v>
      </c>
      <c r="M7415" s="179">
        <v>24205.52231098316</v>
      </c>
      <c r="N7415" s="179">
        <v>0</v>
      </c>
      <c r="O7415" s="179">
        <v>0</v>
      </c>
      <c r="P7415" s="179">
        <v>0</v>
      </c>
      <c r="Q7415" s="179">
        <v>0</v>
      </c>
      <c r="R7415" s="180">
        <v>0</v>
      </c>
      <c r="S7415" s="180">
        <v>0</v>
      </c>
      <c r="T7415" s="180">
        <v>0</v>
      </c>
    </row>
    <row r="7416" spans="2:20" x14ac:dyDescent="0.3">
      <c r="B7416" s="19">
        <v>7413</v>
      </c>
      <c r="C7416" s="179">
        <v>0</v>
      </c>
      <c r="D7416" s="179">
        <v>0</v>
      </c>
      <c r="E7416" s="179">
        <v>55201.837159766641</v>
      </c>
      <c r="F7416" s="179">
        <v>0</v>
      </c>
      <c r="G7416" s="179">
        <v>0</v>
      </c>
      <c r="H7416" s="179">
        <v>25740.144658302379</v>
      </c>
      <c r="I7416" s="179">
        <v>0</v>
      </c>
      <c r="J7416" s="179">
        <v>0</v>
      </c>
      <c r="K7416" s="179">
        <v>0</v>
      </c>
      <c r="L7416" s="179">
        <v>0</v>
      </c>
      <c r="M7416" s="179">
        <v>34122.978359475797</v>
      </c>
      <c r="N7416" s="179">
        <v>0</v>
      </c>
      <c r="O7416" s="179">
        <v>0</v>
      </c>
      <c r="P7416" s="179">
        <v>0</v>
      </c>
      <c r="Q7416" s="179">
        <v>0</v>
      </c>
      <c r="R7416" s="180">
        <v>0</v>
      </c>
      <c r="S7416" s="180">
        <v>0</v>
      </c>
      <c r="T7416" s="180">
        <v>0</v>
      </c>
    </row>
    <row r="7417" spans="2:20" x14ac:dyDescent="0.3">
      <c r="B7417" s="19">
        <v>7414</v>
      </c>
      <c r="C7417" s="179">
        <v>0</v>
      </c>
      <c r="D7417" s="179">
        <v>0</v>
      </c>
      <c r="E7417" s="179">
        <v>82451.462567787676</v>
      </c>
      <c r="F7417" s="179">
        <v>0</v>
      </c>
      <c r="G7417" s="179">
        <v>0</v>
      </c>
      <c r="H7417" s="179">
        <v>16653.900802069726</v>
      </c>
      <c r="I7417" s="179">
        <v>0</v>
      </c>
      <c r="J7417" s="179">
        <v>0</v>
      </c>
      <c r="K7417" s="179">
        <v>0</v>
      </c>
      <c r="L7417" s="179">
        <v>0</v>
      </c>
      <c r="M7417" s="179">
        <v>6223.7089557549571</v>
      </c>
      <c r="N7417" s="179">
        <v>0</v>
      </c>
      <c r="O7417" s="179">
        <v>0</v>
      </c>
      <c r="P7417" s="179">
        <v>0</v>
      </c>
      <c r="Q7417" s="179">
        <v>0</v>
      </c>
      <c r="R7417" s="180">
        <v>0</v>
      </c>
      <c r="S7417" s="180">
        <v>0</v>
      </c>
      <c r="T7417" s="180">
        <v>0</v>
      </c>
    </row>
    <row r="7418" spans="2:20" x14ac:dyDescent="0.3">
      <c r="B7418" s="19">
        <v>7415</v>
      </c>
      <c r="C7418" s="179">
        <v>0</v>
      </c>
      <c r="D7418" s="179">
        <v>0</v>
      </c>
      <c r="E7418" s="179">
        <v>68256.887456580997</v>
      </c>
      <c r="F7418" s="179">
        <v>0</v>
      </c>
      <c r="G7418" s="179">
        <v>0</v>
      </c>
      <c r="H7418" s="179">
        <v>67093.52567657383</v>
      </c>
      <c r="I7418" s="179">
        <v>0</v>
      </c>
      <c r="J7418" s="179">
        <v>0</v>
      </c>
      <c r="K7418" s="179">
        <v>0</v>
      </c>
      <c r="L7418" s="179">
        <v>0</v>
      </c>
      <c r="M7418" s="179">
        <v>77402.862105788692</v>
      </c>
      <c r="N7418" s="179">
        <v>0</v>
      </c>
      <c r="O7418" s="179">
        <v>0</v>
      </c>
      <c r="P7418" s="179">
        <v>0</v>
      </c>
      <c r="Q7418" s="179">
        <v>0</v>
      </c>
      <c r="R7418" s="180">
        <v>0</v>
      </c>
      <c r="S7418" s="180">
        <v>0</v>
      </c>
      <c r="T7418" s="180">
        <v>0</v>
      </c>
    </row>
    <row r="7419" spans="2:20" x14ac:dyDescent="0.3">
      <c r="B7419" s="19">
        <v>7416</v>
      </c>
      <c r="C7419" s="179">
        <v>0</v>
      </c>
      <c r="D7419" s="179">
        <v>0</v>
      </c>
      <c r="E7419" s="179">
        <v>128805.52655632874</v>
      </c>
      <c r="F7419" s="179">
        <v>0</v>
      </c>
      <c r="G7419" s="179">
        <v>0</v>
      </c>
      <c r="H7419" s="179">
        <v>20055.388308237714</v>
      </c>
      <c r="I7419" s="179">
        <v>0</v>
      </c>
      <c r="J7419" s="179">
        <v>0</v>
      </c>
      <c r="K7419" s="179">
        <v>0</v>
      </c>
      <c r="L7419" s="179">
        <v>0</v>
      </c>
      <c r="M7419" s="179">
        <v>68982.160257418946</v>
      </c>
      <c r="N7419" s="179">
        <v>0</v>
      </c>
      <c r="O7419" s="179">
        <v>0</v>
      </c>
      <c r="P7419" s="179">
        <v>0</v>
      </c>
      <c r="Q7419" s="179">
        <v>0</v>
      </c>
      <c r="R7419" s="180">
        <v>0</v>
      </c>
      <c r="S7419" s="180">
        <v>0</v>
      </c>
      <c r="T7419" s="180">
        <v>0</v>
      </c>
    </row>
    <row r="7420" spans="2:20" x14ac:dyDescent="0.3">
      <c r="B7420" s="19">
        <v>7417</v>
      </c>
      <c r="C7420" s="179">
        <v>0</v>
      </c>
      <c r="D7420" s="179">
        <v>0</v>
      </c>
      <c r="E7420" s="179">
        <v>3396130.6791889821</v>
      </c>
      <c r="F7420" s="179">
        <v>0</v>
      </c>
      <c r="G7420" s="179">
        <v>0</v>
      </c>
      <c r="H7420" s="179">
        <v>262673.04603322432</v>
      </c>
      <c r="I7420" s="179">
        <v>0</v>
      </c>
      <c r="J7420" s="179">
        <v>0</v>
      </c>
      <c r="K7420" s="179">
        <v>0</v>
      </c>
      <c r="L7420" s="179">
        <v>0</v>
      </c>
      <c r="M7420" s="179">
        <v>324239.89891710115</v>
      </c>
      <c r="N7420" s="179">
        <v>0</v>
      </c>
      <c r="O7420" s="179">
        <v>0</v>
      </c>
      <c r="P7420" s="179">
        <v>0</v>
      </c>
      <c r="Q7420" s="179">
        <v>0</v>
      </c>
      <c r="R7420" s="180">
        <v>0</v>
      </c>
      <c r="S7420" s="180">
        <v>0</v>
      </c>
      <c r="T7420" s="180">
        <v>0</v>
      </c>
    </row>
    <row r="7421" spans="2:20" x14ac:dyDescent="0.3">
      <c r="B7421" s="19">
        <v>7418</v>
      </c>
      <c r="C7421" s="179">
        <v>0</v>
      </c>
      <c r="D7421" s="179">
        <v>0</v>
      </c>
      <c r="E7421" s="179">
        <v>519095.8859100524</v>
      </c>
      <c r="F7421" s="179">
        <v>0</v>
      </c>
      <c r="G7421" s="179">
        <v>0</v>
      </c>
      <c r="H7421" s="179">
        <v>11919.953266409046</v>
      </c>
      <c r="I7421" s="179">
        <v>0</v>
      </c>
      <c r="J7421" s="179">
        <v>0</v>
      </c>
      <c r="K7421" s="179">
        <v>0</v>
      </c>
      <c r="L7421" s="179">
        <v>0</v>
      </c>
      <c r="M7421" s="179">
        <v>422921.36645452864</v>
      </c>
      <c r="N7421" s="179">
        <v>0</v>
      </c>
      <c r="O7421" s="179">
        <v>0</v>
      </c>
      <c r="P7421" s="179">
        <v>0</v>
      </c>
      <c r="Q7421" s="179">
        <v>0</v>
      </c>
      <c r="R7421" s="180">
        <v>0</v>
      </c>
      <c r="S7421" s="180">
        <v>0</v>
      </c>
      <c r="T7421" s="180">
        <v>0</v>
      </c>
    </row>
    <row r="7422" spans="2:20" x14ac:dyDescent="0.3">
      <c r="B7422" s="19">
        <v>7419</v>
      </c>
      <c r="C7422" s="179">
        <v>0</v>
      </c>
      <c r="D7422" s="179">
        <v>0</v>
      </c>
      <c r="E7422" s="179">
        <v>887501.71828792349</v>
      </c>
      <c r="F7422" s="179">
        <v>0</v>
      </c>
      <c r="G7422" s="179">
        <v>0</v>
      </c>
      <c r="H7422" s="179">
        <v>16702.832642415833</v>
      </c>
      <c r="I7422" s="179">
        <v>0</v>
      </c>
      <c r="J7422" s="179">
        <v>0</v>
      </c>
      <c r="K7422" s="179">
        <v>0</v>
      </c>
      <c r="L7422" s="179">
        <v>0</v>
      </c>
      <c r="M7422" s="179">
        <v>42898.064426341502</v>
      </c>
      <c r="N7422" s="179">
        <v>0</v>
      </c>
      <c r="O7422" s="179">
        <v>0</v>
      </c>
      <c r="P7422" s="179">
        <v>0</v>
      </c>
      <c r="Q7422" s="179">
        <v>0</v>
      </c>
      <c r="R7422" s="180">
        <v>0</v>
      </c>
      <c r="S7422" s="180">
        <v>0</v>
      </c>
      <c r="T7422" s="180">
        <v>0</v>
      </c>
    </row>
    <row r="7423" spans="2:20" x14ac:dyDescent="0.3">
      <c r="B7423" s="19">
        <v>7420</v>
      </c>
      <c r="C7423" s="179">
        <v>0</v>
      </c>
      <c r="D7423" s="179">
        <v>0</v>
      </c>
      <c r="E7423" s="179">
        <v>1482941.3080200483</v>
      </c>
      <c r="F7423" s="179">
        <v>0</v>
      </c>
      <c r="G7423" s="179">
        <v>0</v>
      </c>
      <c r="H7423" s="179">
        <v>149758.47168368314</v>
      </c>
      <c r="I7423" s="179">
        <v>0</v>
      </c>
      <c r="J7423" s="179">
        <v>0</v>
      </c>
      <c r="K7423" s="179">
        <v>0</v>
      </c>
      <c r="L7423" s="179">
        <v>0</v>
      </c>
      <c r="M7423" s="179">
        <v>16497.637710789288</v>
      </c>
      <c r="N7423" s="179">
        <v>0</v>
      </c>
      <c r="O7423" s="179">
        <v>0</v>
      </c>
      <c r="P7423" s="179">
        <v>0</v>
      </c>
      <c r="Q7423" s="179">
        <v>0</v>
      </c>
      <c r="R7423" s="180">
        <v>0</v>
      </c>
      <c r="S7423" s="180">
        <v>0</v>
      </c>
      <c r="T7423" s="180">
        <v>0</v>
      </c>
    </row>
    <row r="7424" spans="2:20" x14ac:dyDescent="0.3">
      <c r="B7424" s="19">
        <v>7421</v>
      </c>
      <c r="C7424" s="179">
        <v>1</v>
      </c>
      <c r="D7424" s="179">
        <v>48268.63733273535</v>
      </c>
      <c r="E7424" s="179">
        <v>44418.921674341014</v>
      </c>
      <c r="F7424" s="179">
        <v>0</v>
      </c>
      <c r="G7424" s="179">
        <v>0</v>
      </c>
      <c r="H7424" s="179">
        <v>154787.9501258551</v>
      </c>
      <c r="I7424" s="179">
        <v>0</v>
      </c>
      <c r="J7424" s="179">
        <v>0</v>
      </c>
      <c r="K7424" s="179">
        <v>0</v>
      </c>
      <c r="L7424" s="179">
        <v>0</v>
      </c>
      <c r="M7424" s="179">
        <v>62134.393058599526</v>
      </c>
      <c r="N7424" s="179">
        <v>0</v>
      </c>
      <c r="O7424" s="179">
        <v>0</v>
      </c>
      <c r="P7424" s="179">
        <v>0</v>
      </c>
      <c r="Q7424" s="179">
        <v>0</v>
      </c>
      <c r="R7424" s="180">
        <v>0</v>
      </c>
      <c r="S7424" s="180">
        <v>0</v>
      </c>
      <c r="T7424" s="180">
        <v>48268.63733273535</v>
      </c>
    </row>
    <row r="7425" spans="2:20" x14ac:dyDescent="0.3">
      <c r="B7425" s="19">
        <v>7422</v>
      </c>
      <c r="C7425" s="179">
        <v>0</v>
      </c>
      <c r="D7425" s="179">
        <v>0</v>
      </c>
      <c r="E7425" s="179">
        <v>22188.160859375199</v>
      </c>
      <c r="F7425" s="179">
        <v>0</v>
      </c>
      <c r="G7425" s="179">
        <v>0</v>
      </c>
      <c r="H7425" s="179">
        <v>22387.163035746697</v>
      </c>
      <c r="I7425" s="179">
        <v>0</v>
      </c>
      <c r="J7425" s="179">
        <v>0</v>
      </c>
      <c r="K7425" s="179">
        <v>0</v>
      </c>
      <c r="L7425" s="179">
        <v>0</v>
      </c>
      <c r="M7425" s="179">
        <v>79415.353797137446</v>
      </c>
      <c r="N7425" s="179">
        <v>0</v>
      </c>
      <c r="O7425" s="179">
        <v>0</v>
      </c>
      <c r="P7425" s="179">
        <v>0</v>
      </c>
      <c r="Q7425" s="179">
        <v>0</v>
      </c>
      <c r="R7425" s="180">
        <v>0</v>
      </c>
      <c r="S7425" s="180">
        <v>0</v>
      </c>
      <c r="T7425" s="180">
        <v>0</v>
      </c>
    </row>
    <row r="7426" spans="2:20" x14ac:dyDescent="0.3">
      <c r="B7426" s="19">
        <v>7423</v>
      </c>
      <c r="C7426" s="179">
        <v>1</v>
      </c>
      <c r="D7426" s="179">
        <v>8433.1066037080673</v>
      </c>
      <c r="E7426" s="179">
        <v>27949.99864821259</v>
      </c>
      <c r="F7426" s="179">
        <v>0</v>
      </c>
      <c r="G7426" s="179">
        <v>0</v>
      </c>
      <c r="H7426" s="179">
        <v>50716.497493915522</v>
      </c>
      <c r="I7426" s="179">
        <v>0</v>
      </c>
      <c r="J7426" s="179">
        <v>0</v>
      </c>
      <c r="K7426" s="179">
        <v>0</v>
      </c>
      <c r="L7426" s="179">
        <v>0</v>
      </c>
      <c r="M7426" s="179">
        <v>42322.869698893432</v>
      </c>
      <c r="N7426" s="179">
        <v>0</v>
      </c>
      <c r="O7426" s="179">
        <v>0</v>
      </c>
      <c r="P7426" s="179">
        <v>0</v>
      </c>
      <c r="Q7426" s="179">
        <v>0</v>
      </c>
      <c r="R7426" s="180">
        <v>0</v>
      </c>
      <c r="S7426" s="180">
        <v>0</v>
      </c>
      <c r="T7426" s="180">
        <v>8433.1066037080673</v>
      </c>
    </row>
    <row r="7427" spans="2:20" x14ac:dyDescent="0.3">
      <c r="B7427" s="19">
        <v>7424</v>
      </c>
      <c r="C7427" s="179">
        <v>0</v>
      </c>
      <c r="D7427" s="179">
        <v>0</v>
      </c>
      <c r="E7427" s="179">
        <v>148841.76038438611</v>
      </c>
      <c r="F7427" s="179">
        <v>0</v>
      </c>
      <c r="G7427" s="179">
        <v>0</v>
      </c>
      <c r="H7427" s="179">
        <v>23366.29270948769</v>
      </c>
      <c r="I7427" s="179">
        <v>0</v>
      </c>
      <c r="J7427" s="179">
        <v>0</v>
      </c>
      <c r="K7427" s="179">
        <v>0</v>
      </c>
      <c r="L7427" s="179">
        <v>0</v>
      </c>
      <c r="M7427" s="179">
        <v>72284.38865156463</v>
      </c>
      <c r="N7427" s="179">
        <v>0</v>
      </c>
      <c r="O7427" s="179">
        <v>0</v>
      </c>
      <c r="P7427" s="179">
        <v>0</v>
      </c>
      <c r="Q7427" s="179">
        <v>0</v>
      </c>
      <c r="R7427" s="180">
        <v>0</v>
      </c>
      <c r="S7427" s="180">
        <v>0</v>
      </c>
      <c r="T7427" s="180">
        <v>0</v>
      </c>
    </row>
    <row r="7428" spans="2:20" x14ac:dyDescent="0.3">
      <c r="B7428" s="19">
        <v>7425</v>
      </c>
      <c r="C7428" s="179">
        <v>0</v>
      </c>
      <c r="D7428" s="179">
        <v>0</v>
      </c>
      <c r="E7428" s="179">
        <v>376294.21129369602</v>
      </c>
      <c r="F7428" s="179">
        <v>0</v>
      </c>
      <c r="G7428" s="179">
        <v>0</v>
      </c>
      <c r="H7428" s="179">
        <v>129191.37463191886</v>
      </c>
      <c r="I7428" s="179">
        <v>0</v>
      </c>
      <c r="J7428" s="179">
        <v>0</v>
      </c>
      <c r="K7428" s="179">
        <v>0</v>
      </c>
      <c r="L7428" s="179">
        <v>0</v>
      </c>
      <c r="M7428" s="179">
        <v>30817.149997161745</v>
      </c>
      <c r="N7428" s="179">
        <v>0</v>
      </c>
      <c r="O7428" s="179">
        <v>0</v>
      </c>
      <c r="P7428" s="179">
        <v>0</v>
      </c>
      <c r="Q7428" s="179">
        <v>0</v>
      </c>
      <c r="R7428" s="180">
        <v>0</v>
      </c>
      <c r="S7428" s="180">
        <v>0</v>
      </c>
      <c r="T7428" s="180">
        <v>0</v>
      </c>
    </row>
    <row r="7429" spans="2:20" x14ac:dyDescent="0.3">
      <c r="B7429" s="19">
        <v>7426</v>
      </c>
      <c r="C7429" s="179">
        <v>0</v>
      </c>
      <c r="D7429" s="179">
        <v>0</v>
      </c>
      <c r="E7429" s="179">
        <v>177489.16689131074</v>
      </c>
      <c r="F7429" s="179">
        <v>0</v>
      </c>
      <c r="G7429" s="179">
        <v>0</v>
      </c>
      <c r="H7429" s="179">
        <v>102696.67960939648</v>
      </c>
      <c r="I7429" s="179">
        <v>0</v>
      </c>
      <c r="J7429" s="179">
        <v>0</v>
      </c>
      <c r="K7429" s="179">
        <v>0</v>
      </c>
      <c r="L7429" s="179">
        <v>0</v>
      </c>
      <c r="M7429" s="179">
        <v>362351.8662826299</v>
      </c>
      <c r="N7429" s="179">
        <v>0</v>
      </c>
      <c r="O7429" s="179">
        <v>0</v>
      </c>
      <c r="P7429" s="179">
        <v>0</v>
      </c>
      <c r="Q7429" s="179">
        <v>0</v>
      </c>
      <c r="R7429" s="180">
        <v>0</v>
      </c>
      <c r="S7429" s="180">
        <v>0</v>
      </c>
      <c r="T7429" s="180">
        <v>0</v>
      </c>
    </row>
    <row r="7430" spans="2:20" x14ac:dyDescent="0.3">
      <c r="B7430" s="19">
        <v>7427</v>
      </c>
      <c r="C7430" s="179">
        <v>0</v>
      </c>
      <c r="D7430" s="179">
        <v>0</v>
      </c>
      <c r="E7430" s="179">
        <v>2434489.9585152343</v>
      </c>
      <c r="F7430" s="179">
        <v>1</v>
      </c>
      <c r="G7430" s="179">
        <v>84633.870851740081</v>
      </c>
      <c r="H7430" s="179">
        <v>14246.010442834706</v>
      </c>
      <c r="I7430" s="179">
        <v>0</v>
      </c>
      <c r="J7430" s="179">
        <v>0</v>
      </c>
      <c r="K7430" s="179">
        <v>0</v>
      </c>
      <c r="L7430" s="179">
        <v>0</v>
      </c>
      <c r="M7430" s="179">
        <v>29446.561481007189</v>
      </c>
      <c r="N7430" s="179">
        <v>0</v>
      </c>
      <c r="O7430" s="179">
        <v>0</v>
      </c>
      <c r="P7430" s="179">
        <v>0</v>
      </c>
      <c r="Q7430" s="179">
        <v>0</v>
      </c>
      <c r="R7430" s="180">
        <v>0</v>
      </c>
      <c r="S7430" s="180">
        <v>0</v>
      </c>
      <c r="T7430" s="180">
        <v>0</v>
      </c>
    </row>
    <row r="7431" spans="2:20" x14ac:dyDescent="0.3">
      <c r="B7431" s="19">
        <v>7428</v>
      </c>
      <c r="C7431" s="179">
        <v>0</v>
      </c>
      <c r="D7431" s="179">
        <v>0</v>
      </c>
      <c r="E7431" s="179">
        <v>20005.202371404517</v>
      </c>
      <c r="F7431" s="179">
        <v>0</v>
      </c>
      <c r="G7431" s="179">
        <v>0</v>
      </c>
      <c r="H7431" s="179">
        <v>320119.50985167024</v>
      </c>
      <c r="I7431" s="179">
        <v>0</v>
      </c>
      <c r="J7431" s="179">
        <v>0</v>
      </c>
      <c r="K7431" s="179">
        <v>0</v>
      </c>
      <c r="L7431" s="179">
        <v>0</v>
      </c>
      <c r="M7431" s="179">
        <v>58506.742793419435</v>
      </c>
      <c r="N7431" s="179">
        <v>0</v>
      </c>
      <c r="O7431" s="179">
        <v>0</v>
      </c>
      <c r="P7431" s="179">
        <v>0</v>
      </c>
      <c r="Q7431" s="179">
        <v>0</v>
      </c>
      <c r="R7431" s="180">
        <v>0</v>
      </c>
      <c r="S7431" s="180">
        <v>0</v>
      </c>
      <c r="T7431" s="180">
        <v>0</v>
      </c>
    </row>
    <row r="7432" spans="2:20" x14ac:dyDescent="0.3">
      <c r="B7432" s="19">
        <v>7429</v>
      </c>
      <c r="C7432" s="179">
        <v>0</v>
      </c>
      <c r="D7432" s="179">
        <v>0</v>
      </c>
      <c r="E7432" s="179">
        <v>27654.044915241098</v>
      </c>
      <c r="F7432" s="179">
        <v>0</v>
      </c>
      <c r="G7432" s="179">
        <v>0</v>
      </c>
      <c r="H7432" s="179">
        <v>98925.554438953652</v>
      </c>
      <c r="I7432" s="179">
        <v>0</v>
      </c>
      <c r="J7432" s="179">
        <v>0</v>
      </c>
      <c r="K7432" s="179">
        <v>0</v>
      </c>
      <c r="L7432" s="179">
        <v>0</v>
      </c>
      <c r="M7432" s="179">
        <v>245371.2929156441</v>
      </c>
      <c r="N7432" s="179">
        <v>0</v>
      </c>
      <c r="O7432" s="179">
        <v>0</v>
      </c>
      <c r="P7432" s="179">
        <v>0</v>
      </c>
      <c r="Q7432" s="179">
        <v>0</v>
      </c>
      <c r="R7432" s="180">
        <v>0</v>
      </c>
      <c r="S7432" s="180">
        <v>0</v>
      </c>
      <c r="T7432" s="180">
        <v>0</v>
      </c>
    </row>
    <row r="7433" spans="2:20" x14ac:dyDescent="0.3">
      <c r="B7433" s="19">
        <v>7430</v>
      </c>
      <c r="C7433" s="179">
        <v>0</v>
      </c>
      <c r="D7433" s="179">
        <v>0</v>
      </c>
      <c r="E7433" s="179">
        <v>475685.41080717603</v>
      </c>
      <c r="F7433" s="179">
        <v>0</v>
      </c>
      <c r="G7433" s="179">
        <v>0</v>
      </c>
      <c r="H7433" s="179">
        <v>26382.380953044896</v>
      </c>
      <c r="I7433" s="179">
        <v>0</v>
      </c>
      <c r="J7433" s="179">
        <v>0</v>
      </c>
      <c r="K7433" s="179">
        <v>0</v>
      </c>
      <c r="L7433" s="179">
        <v>0</v>
      </c>
      <c r="M7433" s="179">
        <v>630602.42597846594</v>
      </c>
      <c r="N7433" s="179">
        <v>0</v>
      </c>
      <c r="O7433" s="179">
        <v>0</v>
      </c>
      <c r="P7433" s="179">
        <v>0</v>
      </c>
      <c r="Q7433" s="179">
        <v>0</v>
      </c>
      <c r="R7433" s="180">
        <v>0</v>
      </c>
      <c r="S7433" s="180">
        <v>0</v>
      </c>
      <c r="T7433" s="180">
        <v>0</v>
      </c>
    </row>
    <row r="7434" spans="2:20" x14ac:dyDescent="0.3">
      <c r="B7434" s="19">
        <v>7431</v>
      </c>
      <c r="C7434" s="179">
        <v>0</v>
      </c>
      <c r="D7434" s="179">
        <v>0</v>
      </c>
      <c r="E7434" s="179">
        <v>792683.1578276942</v>
      </c>
      <c r="F7434" s="179">
        <v>0</v>
      </c>
      <c r="G7434" s="179">
        <v>0</v>
      </c>
      <c r="H7434" s="179">
        <v>53250.511433529326</v>
      </c>
      <c r="I7434" s="179">
        <v>0</v>
      </c>
      <c r="J7434" s="179">
        <v>0</v>
      </c>
      <c r="K7434" s="179">
        <v>0</v>
      </c>
      <c r="L7434" s="179">
        <v>0</v>
      </c>
      <c r="M7434" s="179">
        <v>92336.764977692321</v>
      </c>
      <c r="N7434" s="179">
        <v>0</v>
      </c>
      <c r="O7434" s="179">
        <v>0</v>
      </c>
      <c r="P7434" s="179">
        <v>0</v>
      </c>
      <c r="Q7434" s="179">
        <v>0</v>
      </c>
      <c r="R7434" s="180">
        <v>0</v>
      </c>
      <c r="S7434" s="180">
        <v>0</v>
      </c>
      <c r="T7434" s="180">
        <v>0</v>
      </c>
    </row>
    <row r="7435" spans="2:20" x14ac:dyDescent="0.3">
      <c r="B7435" s="19">
        <v>7432</v>
      </c>
      <c r="C7435" s="179">
        <v>0</v>
      </c>
      <c r="D7435" s="179">
        <v>0</v>
      </c>
      <c r="E7435" s="179">
        <v>262049.71695394709</v>
      </c>
      <c r="F7435" s="179">
        <v>0</v>
      </c>
      <c r="G7435" s="179">
        <v>0</v>
      </c>
      <c r="H7435" s="179">
        <v>824647.18701968656</v>
      </c>
      <c r="I7435" s="179">
        <v>0</v>
      </c>
      <c r="J7435" s="179">
        <v>0</v>
      </c>
      <c r="K7435" s="179">
        <v>0</v>
      </c>
      <c r="L7435" s="179">
        <v>0</v>
      </c>
      <c r="M7435" s="179">
        <v>459130.44575444184</v>
      </c>
      <c r="N7435" s="179">
        <v>0</v>
      </c>
      <c r="O7435" s="179">
        <v>0</v>
      </c>
      <c r="P7435" s="179">
        <v>0</v>
      </c>
      <c r="Q7435" s="179">
        <v>0</v>
      </c>
      <c r="R7435" s="180">
        <v>0</v>
      </c>
      <c r="S7435" s="180">
        <v>0</v>
      </c>
      <c r="T7435" s="180">
        <v>0</v>
      </c>
    </row>
    <row r="7436" spans="2:20" x14ac:dyDescent="0.3">
      <c r="B7436" s="19">
        <v>7433</v>
      </c>
      <c r="C7436" s="179">
        <v>1</v>
      </c>
      <c r="D7436" s="179">
        <v>507.45425524964844</v>
      </c>
      <c r="E7436" s="179">
        <v>130638.50237503627</v>
      </c>
      <c r="F7436" s="179">
        <v>0</v>
      </c>
      <c r="G7436" s="179">
        <v>0</v>
      </c>
      <c r="H7436" s="179">
        <v>4239084.9426883403</v>
      </c>
      <c r="I7436" s="179">
        <v>0</v>
      </c>
      <c r="J7436" s="179">
        <v>0</v>
      </c>
      <c r="K7436" s="179">
        <v>0</v>
      </c>
      <c r="L7436" s="179">
        <v>0</v>
      </c>
      <c r="M7436" s="179">
        <v>7095.3828630681373</v>
      </c>
      <c r="N7436" s="179">
        <v>0</v>
      </c>
      <c r="O7436" s="179">
        <v>0</v>
      </c>
      <c r="P7436" s="179">
        <v>0</v>
      </c>
      <c r="Q7436" s="179">
        <v>0</v>
      </c>
      <c r="R7436" s="180">
        <v>0</v>
      </c>
      <c r="S7436" s="180">
        <v>0</v>
      </c>
      <c r="T7436" s="180">
        <v>507.45425524964844</v>
      </c>
    </row>
    <row r="7437" spans="2:20" x14ac:dyDescent="0.3">
      <c r="B7437" s="19">
        <v>7434</v>
      </c>
      <c r="C7437" s="179">
        <v>0</v>
      </c>
      <c r="D7437" s="179">
        <v>0</v>
      </c>
      <c r="E7437" s="179">
        <v>178974.45609090786</v>
      </c>
      <c r="F7437" s="179">
        <v>0</v>
      </c>
      <c r="G7437" s="179">
        <v>0</v>
      </c>
      <c r="H7437" s="179">
        <v>205050.07756611641</v>
      </c>
      <c r="I7437" s="179">
        <v>0</v>
      </c>
      <c r="J7437" s="179">
        <v>0</v>
      </c>
      <c r="K7437" s="179">
        <v>0</v>
      </c>
      <c r="L7437" s="179">
        <v>0</v>
      </c>
      <c r="M7437" s="179">
        <v>120665.20344829626</v>
      </c>
      <c r="N7437" s="179">
        <v>0</v>
      </c>
      <c r="O7437" s="179">
        <v>0</v>
      </c>
      <c r="P7437" s="179">
        <v>0</v>
      </c>
      <c r="Q7437" s="179">
        <v>0</v>
      </c>
      <c r="R7437" s="180">
        <v>0</v>
      </c>
      <c r="S7437" s="180">
        <v>0</v>
      </c>
      <c r="T7437" s="180">
        <v>0</v>
      </c>
    </row>
    <row r="7438" spans="2:20" x14ac:dyDescent="0.3">
      <c r="B7438" s="19">
        <v>7435</v>
      </c>
      <c r="C7438" s="179">
        <v>0</v>
      </c>
      <c r="D7438" s="179">
        <v>0</v>
      </c>
      <c r="E7438" s="179">
        <v>1225992.5668844602</v>
      </c>
      <c r="F7438" s="179">
        <v>0</v>
      </c>
      <c r="G7438" s="179">
        <v>0</v>
      </c>
      <c r="H7438" s="179">
        <v>38824.859824064748</v>
      </c>
      <c r="I7438" s="179">
        <v>0</v>
      </c>
      <c r="J7438" s="179">
        <v>0</v>
      </c>
      <c r="K7438" s="179">
        <v>0</v>
      </c>
      <c r="L7438" s="179">
        <v>0</v>
      </c>
      <c r="M7438" s="179">
        <v>121666.91780894059</v>
      </c>
      <c r="N7438" s="179">
        <v>0</v>
      </c>
      <c r="O7438" s="179">
        <v>0</v>
      </c>
      <c r="P7438" s="179">
        <v>0</v>
      </c>
      <c r="Q7438" s="179">
        <v>0</v>
      </c>
      <c r="R7438" s="180">
        <v>0</v>
      </c>
      <c r="S7438" s="180">
        <v>0</v>
      </c>
      <c r="T7438" s="180">
        <v>0</v>
      </c>
    </row>
    <row r="7439" spans="2:20" x14ac:dyDescent="0.3">
      <c r="B7439" s="19">
        <v>7436</v>
      </c>
      <c r="C7439" s="179">
        <v>0</v>
      </c>
      <c r="D7439" s="179">
        <v>0</v>
      </c>
      <c r="E7439" s="179">
        <v>14226.123497597948</v>
      </c>
      <c r="F7439" s="179">
        <v>0</v>
      </c>
      <c r="G7439" s="179">
        <v>0</v>
      </c>
      <c r="H7439" s="179">
        <v>9214.1409806600986</v>
      </c>
      <c r="I7439" s="179">
        <v>0</v>
      </c>
      <c r="J7439" s="179">
        <v>0</v>
      </c>
      <c r="K7439" s="179">
        <v>0</v>
      </c>
      <c r="L7439" s="179">
        <v>0</v>
      </c>
      <c r="M7439" s="179">
        <v>180202.46894358186</v>
      </c>
      <c r="N7439" s="179">
        <v>0</v>
      </c>
      <c r="O7439" s="179">
        <v>0</v>
      </c>
      <c r="P7439" s="179">
        <v>0</v>
      </c>
      <c r="Q7439" s="179">
        <v>0</v>
      </c>
      <c r="R7439" s="180">
        <v>0</v>
      </c>
      <c r="S7439" s="180">
        <v>0</v>
      </c>
      <c r="T7439" s="180">
        <v>0</v>
      </c>
    </row>
    <row r="7440" spans="2:20" x14ac:dyDescent="0.3">
      <c r="B7440" s="19">
        <v>7437</v>
      </c>
      <c r="C7440" s="179">
        <v>0</v>
      </c>
      <c r="D7440" s="179">
        <v>0</v>
      </c>
      <c r="E7440" s="179">
        <v>433140.02278561157</v>
      </c>
      <c r="F7440" s="179">
        <v>0</v>
      </c>
      <c r="G7440" s="179">
        <v>0</v>
      </c>
      <c r="H7440" s="179">
        <v>358589.25615246181</v>
      </c>
      <c r="I7440" s="179">
        <v>0</v>
      </c>
      <c r="J7440" s="179">
        <v>0</v>
      </c>
      <c r="K7440" s="179">
        <v>0</v>
      </c>
      <c r="L7440" s="179">
        <v>0</v>
      </c>
      <c r="M7440" s="179">
        <v>300434.31937471119</v>
      </c>
      <c r="N7440" s="179">
        <v>0</v>
      </c>
      <c r="O7440" s="179">
        <v>0</v>
      </c>
      <c r="P7440" s="179">
        <v>0</v>
      </c>
      <c r="Q7440" s="179">
        <v>0</v>
      </c>
      <c r="R7440" s="180">
        <v>0</v>
      </c>
      <c r="S7440" s="180">
        <v>0</v>
      </c>
      <c r="T7440" s="180">
        <v>0</v>
      </c>
    </row>
    <row r="7441" spans="2:20" x14ac:dyDescent="0.3">
      <c r="B7441" s="19">
        <v>7438</v>
      </c>
      <c r="C7441" s="179">
        <v>0</v>
      </c>
      <c r="D7441" s="179">
        <v>0</v>
      </c>
      <c r="E7441" s="179">
        <v>2342.4836106743123</v>
      </c>
      <c r="F7441" s="179">
        <v>0</v>
      </c>
      <c r="G7441" s="179">
        <v>0</v>
      </c>
      <c r="H7441" s="179">
        <v>39487.908846668834</v>
      </c>
      <c r="I7441" s="179">
        <v>0</v>
      </c>
      <c r="J7441" s="179">
        <v>0</v>
      </c>
      <c r="K7441" s="179">
        <v>0</v>
      </c>
      <c r="L7441" s="179">
        <v>0</v>
      </c>
      <c r="M7441" s="179">
        <v>65447.046177885502</v>
      </c>
      <c r="N7441" s="179">
        <v>0</v>
      </c>
      <c r="O7441" s="179">
        <v>0</v>
      </c>
      <c r="P7441" s="179">
        <v>0</v>
      </c>
      <c r="Q7441" s="179">
        <v>0</v>
      </c>
      <c r="R7441" s="180">
        <v>0</v>
      </c>
      <c r="S7441" s="180">
        <v>0</v>
      </c>
      <c r="T7441" s="180">
        <v>0</v>
      </c>
    </row>
    <row r="7442" spans="2:20" x14ac:dyDescent="0.3">
      <c r="B7442" s="19">
        <v>7439</v>
      </c>
      <c r="C7442" s="179">
        <v>0</v>
      </c>
      <c r="D7442" s="179">
        <v>0</v>
      </c>
      <c r="E7442" s="179">
        <v>101616.52627749712</v>
      </c>
      <c r="F7442" s="179">
        <v>0</v>
      </c>
      <c r="G7442" s="179">
        <v>0</v>
      </c>
      <c r="H7442" s="179">
        <v>3798.8156855634602</v>
      </c>
      <c r="I7442" s="179">
        <v>0</v>
      </c>
      <c r="J7442" s="179">
        <v>0</v>
      </c>
      <c r="K7442" s="179">
        <v>0</v>
      </c>
      <c r="L7442" s="179">
        <v>0</v>
      </c>
      <c r="M7442" s="179">
        <v>62820.535610697341</v>
      </c>
      <c r="N7442" s="179">
        <v>0</v>
      </c>
      <c r="O7442" s="179">
        <v>0</v>
      </c>
      <c r="P7442" s="179">
        <v>0</v>
      </c>
      <c r="Q7442" s="179">
        <v>0</v>
      </c>
      <c r="R7442" s="180">
        <v>0</v>
      </c>
      <c r="S7442" s="180">
        <v>0</v>
      </c>
      <c r="T7442" s="180">
        <v>0</v>
      </c>
    </row>
    <row r="7443" spans="2:20" x14ac:dyDescent="0.3">
      <c r="B7443" s="19">
        <v>7440</v>
      </c>
      <c r="C7443" s="179">
        <v>0</v>
      </c>
      <c r="D7443" s="179">
        <v>0</v>
      </c>
      <c r="E7443" s="179">
        <v>61047.299318609381</v>
      </c>
      <c r="F7443" s="179">
        <v>0</v>
      </c>
      <c r="G7443" s="179">
        <v>0</v>
      </c>
      <c r="H7443" s="179">
        <v>13145.055538882954</v>
      </c>
      <c r="I7443" s="179">
        <v>0</v>
      </c>
      <c r="J7443" s="179">
        <v>0</v>
      </c>
      <c r="K7443" s="179">
        <v>0</v>
      </c>
      <c r="L7443" s="179">
        <v>0</v>
      </c>
      <c r="M7443" s="179">
        <v>207247.73836107802</v>
      </c>
      <c r="N7443" s="179">
        <v>0</v>
      </c>
      <c r="O7443" s="179">
        <v>0</v>
      </c>
      <c r="P7443" s="179">
        <v>0</v>
      </c>
      <c r="Q7443" s="179">
        <v>0</v>
      </c>
      <c r="R7443" s="180">
        <v>0</v>
      </c>
      <c r="S7443" s="180">
        <v>0</v>
      </c>
      <c r="T7443" s="180">
        <v>0</v>
      </c>
    </row>
    <row r="7444" spans="2:20" x14ac:dyDescent="0.3">
      <c r="B7444" s="19">
        <v>7441</v>
      </c>
      <c r="C7444" s="179">
        <v>0</v>
      </c>
      <c r="D7444" s="179">
        <v>0</v>
      </c>
      <c r="E7444" s="179">
        <v>242325.53489067632</v>
      </c>
      <c r="F7444" s="179">
        <v>0</v>
      </c>
      <c r="G7444" s="179">
        <v>0</v>
      </c>
      <c r="H7444" s="179">
        <v>22321.131987154291</v>
      </c>
      <c r="I7444" s="179">
        <v>0</v>
      </c>
      <c r="J7444" s="179">
        <v>0</v>
      </c>
      <c r="K7444" s="179">
        <v>0</v>
      </c>
      <c r="L7444" s="179">
        <v>0</v>
      </c>
      <c r="M7444" s="179">
        <v>4347.3057588603588</v>
      </c>
      <c r="N7444" s="179">
        <v>0</v>
      </c>
      <c r="O7444" s="179">
        <v>0</v>
      </c>
      <c r="P7444" s="179">
        <v>0</v>
      </c>
      <c r="Q7444" s="179">
        <v>0</v>
      </c>
      <c r="R7444" s="180">
        <v>0</v>
      </c>
      <c r="S7444" s="180">
        <v>0</v>
      </c>
      <c r="T7444" s="180">
        <v>0</v>
      </c>
    </row>
    <row r="7445" spans="2:20" x14ac:dyDescent="0.3">
      <c r="B7445" s="19">
        <v>7442</v>
      </c>
      <c r="C7445" s="179">
        <v>0</v>
      </c>
      <c r="D7445" s="179">
        <v>0</v>
      </c>
      <c r="E7445" s="179">
        <v>236016.27791757559</v>
      </c>
      <c r="F7445" s="179">
        <v>0</v>
      </c>
      <c r="G7445" s="179">
        <v>0</v>
      </c>
      <c r="H7445" s="179">
        <v>316487.69553493324</v>
      </c>
      <c r="I7445" s="179">
        <v>0</v>
      </c>
      <c r="J7445" s="179">
        <v>0</v>
      </c>
      <c r="K7445" s="179">
        <v>0</v>
      </c>
      <c r="L7445" s="179">
        <v>0</v>
      </c>
      <c r="M7445" s="179">
        <v>57461.688694795739</v>
      </c>
      <c r="N7445" s="179">
        <v>0</v>
      </c>
      <c r="O7445" s="179">
        <v>0</v>
      </c>
      <c r="P7445" s="179">
        <v>0</v>
      </c>
      <c r="Q7445" s="179">
        <v>0</v>
      </c>
      <c r="R7445" s="180">
        <v>0</v>
      </c>
      <c r="S7445" s="180">
        <v>0</v>
      </c>
      <c r="T7445" s="180">
        <v>0</v>
      </c>
    </row>
    <row r="7446" spans="2:20" x14ac:dyDescent="0.3">
      <c r="B7446" s="19">
        <v>7443</v>
      </c>
      <c r="C7446" s="179">
        <v>0</v>
      </c>
      <c r="D7446" s="179">
        <v>0</v>
      </c>
      <c r="E7446" s="179">
        <v>34612.014900487746</v>
      </c>
      <c r="F7446" s="179">
        <v>0</v>
      </c>
      <c r="G7446" s="179">
        <v>0</v>
      </c>
      <c r="H7446" s="179">
        <v>25610.364589922749</v>
      </c>
      <c r="I7446" s="179">
        <v>0</v>
      </c>
      <c r="J7446" s="179">
        <v>0</v>
      </c>
      <c r="K7446" s="179">
        <v>0</v>
      </c>
      <c r="L7446" s="179">
        <v>0</v>
      </c>
      <c r="M7446" s="179">
        <v>16800.839582441546</v>
      </c>
      <c r="N7446" s="179">
        <v>0</v>
      </c>
      <c r="O7446" s="179">
        <v>0</v>
      </c>
      <c r="P7446" s="179">
        <v>0</v>
      </c>
      <c r="Q7446" s="179">
        <v>0</v>
      </c>
      <c r="R7446" s="180">
        <v>0</v>
      </c>
      <c r="S7446" s="180">
        <v>0</v>
      </c>
      <c r="T7446" s="180">
        <v>0</v>
      </c>
    </row>
    <row r="7447" spans="2:20" x14ac:dyDescent="0.3">
      <c r="B7447" s="19">
        <v>7444</v>
      </c>
      <c r="C7447" s="179">
        <v>0</v>
      </c>
      <c r="D7447" s="179">
        <v>0</v>
      </c>
      <c r="E7447" s="179">
        <v>88926.074138385142</v>
      </c>
      <c r="F7447" s="179">
        <v>0</v>
      </c>
      <c r="G7447" s="179">
        <v>0</v>
      </c>
      <c r="H7447" s="179">
        <v>18588.779822986111</v>
      </c>
      <c r="I7447" s="179">
        <v>0</v>
      </c>
      <c r="J7447" s="179">
        <v>0</v>
      </c>
      <c r="K7447" s="179">
        <v>0</v>
      </c>
      <c r="L7447" s="179">
        <v>0</v>
      </c>
      <c r="M7447" s="179">
        <v>7427.5312979935843</v>
      </c>
      <c r="N7447" s="179">
        <v>0</v>
      </c>
      <c r="O7447" s="179">
        <v>0</v>
      </c>
      <c r="P7447" s="179">
        <v>0</v>
      </c>
      <c r="Q7447" s="179">
        <v>0</v>
      </c>
      <c r="R7447" s="180">
        <v>0</v>
      </c>
      <c r="S7447" s="180">
        <v>0</v>
      </c>
      <c r="T7447" s="180">
        <v>0</v>
      </c>
    </row>
    <row r="7448" spans="2:20" x14ac:dyDescent="0.3">
      <c r="B7448" s="19">
        <v>7445</v>
      </c>
      <c r="C7448" s="179">
        <v>0</v>
      </c>
      <c r="D7448" s="179">
        <v>0</v>
      </c>
      <c r="E7448" s="179">
        <v>917877.41555102065</v>
      </c>
      <c r="F7448" s="179">
        <v>0</v>
      </c>
      <c r="G7448" s="179">
        <v>0</v>
      </c>
      <c r="H7448" s="179">
        <v>1227735.5867469718</v>
      </c>
      <c r="I7448" s="179">
        <v>0</v>
      </c>
      <c r="J7448" s="179">
        <v>0</v>
      </c>
      <c r="K7448" s="179">
        <v>0</v>
      </c>
      <c r="L7448" s="179">
        <v>0</v>
      </c>
      <c r="M7448" s="179">
        <v>59722.563136533769</v>
      </c>
      <c r="N7448" s="179">
        <v>0</v>
      </c>
      <c r="O7448" s="179">
        <v>0</v>
      </c>
      <c r="P7448" s="179">
        <v>0</v>
      </c>
      <c r="Q7448" s="179">
        <v>0</v>
      </c>
      <c r="R7448" s="180">
        <v>0</v>
      </c>
      <c r="S7448" s="180">
        <v>0</v>
      </c>
      <c r="T7448" s="180">
        <v>0</v>
      </c>
    </row>
    <row r="7449" spans="2:20" x14ac:dyDescent="0.3">
      <c r="B7449" s="19">
        <v>7446</v>
      </c>
      <c r="C7449" s="179">
        <v>0</v>
      </c>
      <c r="D7449" s="179">
        <v>0</v>
      </c>
      <c r="E7449" s="179">
        <v>56722.245985606452</v>
      </c>
      <c r="F7449" s="179">
        <v>0</v>
      </c>
      <c r="G7449" s="179">
        <v>0</v>
      </c>
      <c r="H7449" s="179">
        <v>219672.50664884358</v>
      </c>
      <c r="I7449" s="179">
        <v>0</v>
      </c>
      <c r="J7449" s="179">
        <v>0</v>
      </c>
      <c r="K7449" s="179">
        <v>0</v>
      </c>
      <c r="L7449" s="179">
        <v>0</v>
      </c>
      <c r="M7449" s="179">
        <v>28436.880076085992</v>
      </c>
      <c r="N7449" s="179">
        <v>0</v>
      </c>
      <c r="O7449" s="179">
        <v>0</v>
      </c>
      <c r="P7449" s="179">
        <v>0</v>
      </c>
      <c r="Q7449" s="179">
        <v>0</v>
      </c>
      <c r="R7449" s="180">
        <v>0</v>
      </c>
      <c r="S7449" s="180">
        <v>0</v>
      </c>
      <c r="T7449" s="180">
        <v>0</v>
      </c>
    </row>
    <row r="7450" spans="2:20" x14ac:dyDescent="0.3">
      <c r="B7450" s="19">
        <v>7447</v>
      </c>
      <c r="C7450" s="179">
        <v>0</v>
      </c>
      <c r="D7450" s="179">
        <v>0</v>
      </c>
      <c r="E7450" s="179">
        <v>101356.99530782788</v>
      </c>
      <c r="F7450" s="179">
        <v>0</v>
      </c>
      <c r="G7450" s="179">
        <v>0</v>
      </c>
      <c r="H7450" s="179">
        <v>197535.2552071191</v>
      </c>
      <c r="I7450" s="179">
        <v>0</v>
      </c>
      <c r="J7450" s="179">
        <v>0</v>
      </c>
      <c r="K7450" s="179">
        <v>0</v>
      </c>
      <c r="L7450" s="179">
        <v>0</v>
      </c>
      <c r="M7450" s="179">
        <v>1683395.1210917602</v>
      </c>
      <c r="N7450" s="179">
        <v>0</v>
      </c>
      <c r="O7450" s="179">
        <v>0</v>
      </c>
      <c r="P7450" s="179">
        <v>0</v>
      </c>
      <c r="Q7450" s="179">
        <v>0</v>
      </c>
      <c r="R7450" s="180">
        <v>0</v>
      </c>
      <c r="S7450" s="180">
        <v>0</v>
      </c>
      <c r="T7450" s="180">
        <v>0</v>
      </c>
    </row>
    <row r="7451" spans="2:20" x14ac:dyDescent="0.3">
      <c r="B7451" s="19">
        <v>7448</v>
      </c>
      <c r="C7451" s="179">
        <v>0</v>
      </c>
      <c r="D7451" s="179">
        <v>0</v>
      </c>
      <c r="E7451" s="179">
        <v>459065.85254061141</v>
      </c>
      <c r="F7451" s="179">
        <v>0</v>
      </c>
      <c r="G7451" s="179">
        <v>0</v>
      </c>
      <c r="H7451" s="179">
        <v>172358.7616852792</v>
      </c>
      <c r="I7451" s="179">
        <v>0</v>
      </c>
      <c r="J7451" s="179">
        <v>0</v>
      </c>
      <c r="K7451" s="179">
        <v>0</v>
      </c>
      <c r="L7451" s="179">
        <v>0</v>
      </c>
      <c r="M7451" s="179">
        <v>24285.67879316843</v>
      </c>
      <c r="N7451" s="179">
        <v>0</v>
      </c>
      <c r="O7451" s="179">
        <v>0</v>
      </c>
      <c r="P7451" s="179">
        <v>0</v>
      </c>
      <c r="Q7451" s="179">
        <v>0</v>
      </c>
      <c r="R7451" s="180">
        <v>0</v>
      </c>
      <c r="S7451" s="180">
        <v>0</v>
      </c>
      <c r="T7451" s="180">
        <v>0</v>
      </c>
    </row>
    <row r="7452" spans="2:20" x14ac:dyDescent="0.3">
      <c r="B7452" s="19">
        <v>7449</v>
      </c>
      <c r="C7452" s="179">
        <v>0</v>
      </c>
      <c r="D7452" s="179">
        <v>0</v>
      </c>
      <c r="E7452" s="179">
        <v>5412.5438780423383</v>
      </c>
      <c r="F7452" s="179">
        <v>0</v>
      </c>
      <c r="G7452" s="179">
        <v>0</v>
      </c>
      <c r="H7452" s="179">
        <v>34150.988984443269</v>
      </c>
      <c r="I7452" s="179">
        <v>0</v>
      </c>
      <c r="J7452" s="179">
        <v>0</v>
      </c>
      <c r="K7452" s="179">
        <v>1051110.0265573557</v>
      </c>
      <c r="L7452" s="179">
        <v>2</v>
      </c>
      <c r="M7452" s="179">
        <v>25965.139741878207</v>
      </c>
      <c r="N7452" s="179">
        <v>451110.02655735565</v>
      </c>
      <c r="O7452" s="179">
        <v>0</v>
      </c>
      <c r="P7452" s="179">
        <v>351110.02655735565</v>
      </c>
      <c r="Q7452" s="179">
        <v>0</v>
      </c>
      <c r="R7452" s="180">
        <v>0</v>
      </c>
      <c r="S7452" s="180">
        <v>600000</v>
      </c>
      <c r="T7452" s="180">
        <v>0</v>
      </c>
    </row>
    <row r="7453" spans="2:20" x14ac:dyDescent="0.3">
      <c r="B7453" s="19">
        <v>7450</v>
      </c>
      <c r="C7453" s="179">
        <v>1</v>
      </c>
      <c r="D7453" s="179">
        <v>35170.280849782117</v>
      </c>
      <c r="E7453" s="179">
        <v>94181.638707239501</v>
      </c>
      <c r="F7453" s="179">
        <v>0</v>
      </c>
      <c r="G7453" s="179">
        <v>0</v>
      </c>
      <c r="H7453" s="179">
        <v>25258.193381026431</v>
      </c>
      <c r="I7453" s="179">
        <v>0</v>
      </c>
      <c r="J7453" s="179">
        <v>0</v>
      </c>
      <c r="K7453" s="179">
        <v>0</v>
      </c>
      <c r="L7453" s="179">
        <v>0</v>
      </c>
      <c r="M7453" s="179">
        <v>40918.721528369009</v>
      </c>
      <c r="N7453" s="179">
        <v>0</v>
      </c>
      <c r="O7453" s="179">
        <v>0</v>
      </c>
      <c r="P7453" s="179">
        <v>0</v>
      </c>
      <c r="Q7453" s="179">
        <v>0</v>
      </c>
      <c r="R7453" s="180">
        <v>0</v>
      </c>
      <c r="S7453" s="180">
        <v>0</v>
      </c>
      <c r="T7453" s="180">
        <v>35170.280849782117</v>
      </c>
    </row>
    <row r="7454" spans="2:20" x14ac:dyDescent="0.3">
      <c r="B7454" s="19">
        <v>7451</v>
      </c>
      <c r="C7454" s="179">
        <v>0</v>
      </c>
      <c r="D7454" s="179">
        <v>0</v>
      </c>
      <c r="E7454" s="179">
        <v>1246380.181222978</v>
      </c>
      <c r="F7454" s="179">
        <v>0</v>
      </c>
      <c r="G7454" s="179">
        <v>0</v>
      </c>
      <c r="H7454" s="179">
        <v>44677.406576024594</v>
      </c>
      <c r="I7454" s="179">
        <v>0</v>
      </c>
      <c r="J7454" s="179">
        <v>0</v>
      </c>
      <c r="K7454" s="179">
        <v>0</v>
      </c>
      <c r="L7454" s="179">
        <v>0</v>
      </c>
      <c r="M7454" s="179">
        <v>3325.7684422095876</v>
      </c>
      <c r="N7454" s="179">
        <v>0</v>
      </c>
      <c r="O7454" s="179">
        <v>0</v>
      </c>
      <c r="P7454" s="179">
        <v>0</v>
      </c>
      <c r="Q7454" s="179">
        <v>0</v>
      </c>
      <c r="R7454" s="180">
        <v>0</v>
      </c>
      <c r="S7454" s="180">
        <v>0</v>
      </c>
      <c r="T7454" s="180">
        <v>0</v>
      </c>
    </row>
    <row r="7455" spans="2:20" x14ac:dyDescent="0.3">
      <c r="B7455" s="19">
        <v>7452</v>
      </c>
      <c r="C7455" s="179">
        <v>0</v>
      </c>
      <c r="D7455" s="179">
        <v>0</v>
      </c>
      <c r="E7455" s="179">
        <v>4930.9236997968601</v>
      </c>
      <c r="F7455" s="179">
        <v>0</v>
      </c>
      <c r="G7455" s="179">
        <v>0</v>
      </c>
      <c r="H7455" s="179">
        <v>146958.12021718363</v>
      </c>
      <c r="I7455" s="179">
        <v>0</v>
      </c>
      <c r="J7455" s="179">
        <v>0</v>
      </c>
      <c r="K7455" s="179">
        <v>0</v>
      </c>
      <c r="L7455" s="179">
        <v>0</v>
      </c>
      <c r="M7455" s="179">
        <v>283045.88795454975</v>
      </c>
      <c r="N7455" s="179">
        <v>0</v>
      </c>
      <c r="O7455" s="179">
        <v>0</v>
      </c>
      <c r="P7455" s="179">
        <v>0</v>
      </c>
      <c r="Q7455" s="179">
        <v>0</v>
      </c>
      <c r="R7455" s="180">
        <v>0</v>
      </c>
      <c r="S7455" s="180">
        <v>0</v>
      </c>
      <c r="T7455" s="180">
        <v>0</v>
      </c>
    </row>
    <row r="7456" spans="2:20" x14ac:dyDescent="0.3">
      <c r="B7456" s="19">
        <v>7453</v>
      </c>
      <c r="C7456" s="179">
        <v>0</v>
      </c>
      <c r="D7456" s="179">
        <v>0</v>
      </c>
      <c r="E7456" s="179">
        <v>179473.08767431122</v>
      </c>
      <c r="F7456" s="179">
        <v>0</v>
      </c>
      <c r="G7456" s="179">
        <v>0</v>
      </c>
      <c r="H7456" s="179">
        <v>120665.20344829626</v>
      </c>
      <c r="I7456" s="179">
        <v>0</v>
      </c>
      <c r="J7456" s="179">
        <v>0</v>
      </c>
      <c r="K7456" s="179">
        <v>0</v>
      </c>
      <c r="L7456" s="179">
        <v>0</v>
      </c>
      <c r="M7456" s="179">
        <v>859598.89923720236</v>
      </c>
      <c r="N7456" s="179">
        <v>0</v>
      </c>
      <c r="O7456" s="179">
        <v>0</v>
      </c>
      <c r="P7456" s="179">
        <v>0</v>
      </c>
      <c r="Q7456" s="179">
        <v>0</v>
      </c>
      <c r="R7456" s="180">
        <v>0</v>
      </c>
      <c r="S7456" s="180">
        <v>0</v>
      </c>
      <c r="T7456" s="180">
        <v>0</v>
      </c>
    </row>
    <row r="7457" spans="2:20" x14ac:dyDescent="0.3">
      <c r="B7457" s="19">
        <v>7454</v>
      </c>
      <c r="C7457" s="179">
        <v>0</v>
      </c>
      <c r="D7457" s="179">
        <v>0</v>
      </c>
      <c r="E7457" s="179">
        <v>567970.97009908617</v>
      </c>
      <c r="F7457" s="179">
        <v>0</v>
      </c>
      <c r="G7457" s="179">
        <v>0</v>
      </c>
      <c r="H7457" s="179">
        <v>194571.24945473575</v>
      </c>
      <c r="I7457" s="179">
        <v>0</v>
      </c>
      <c r="J7457" s="179">
        <v>0</v>
      </c>
      <c r="K7457" s="179">
        <v>0</v>
      </c>
      <c r="L7457" s="179">
        <v>0</v>
      </c>
      <c r="M7457" s="179">
        <v>65423.130986884542</v>
      </c>
      <c r="N7457" s="179">
        <v>0</v>
      </c>
      <c r="O7457" s="179">
        <v>0</v>
      </c>
      <c r="P7457" s="179">
        <v>0</v>
      </c>
      <c r="Q7457" s="179">
        <v>0</v>
      </c>
      <c r="R7457" s="180">
        <v>0</v>
      </c>
      <c r="S7457" s="180">
        <v>0</v>
      </c>
      <c r="T7457" s="180">
        <v>0</v>
      </c>
    </row>
    <row r="7458" spans="2:20" x14ac:dyDescent="0.3">
      <c r="B7458" s="19">
        <v>7455</v>
      </c>
      <c r="C7458" s="179">
        <v>0</v>
      </c>
      <c r="D7458" s="179">
        <v>0</v>
      </c>
      <c r="E7458" s="179">
        <v>1421649.5498375872</v>
      </c>
      <c r="F7458" s="179">
        <v>0</v>
      </c>
      <c r="G7458" s="179">
        <v>0</v>
      </c>
      <c r="H7458" s="179">
        <v>41094.27235729713</v>
      </c>
      <c r="I7458" s="179">
        <v>0</v>
      </c>
      <c r="J7458" s="179">
        <v>0</v>
      </c>
      <c r="K7458" s="179">
        <v>0</v>
      </c>
      <c r="L7458" s="179">
        <v>0</v>
      </c>
      <c r="M7458" s="179">
        <v>32267.136289931386</v>
      </c>
      <c r="N7458" s="179">
        <v>0</v>
      </c>
      <c r="O7458" s="179">
        <v>0</v>
      </c>
      <c r="P7458" s="179">
        <v>0</v>
      </c>
      <c r="Q7458" s="179">
        <v>0</v>
      </c>
      <c r="R7458" s="180">
        <v>0</v>
      </c>
      <c r="S7458" s="180">
        <v>0</v>
      </c>
      <c r="T7458" s="180">
        <v>0</v>
      </c>
    </row>
    <row r="7459" spans="2:20" x14ac:dyDescent="0.3">
      <c r="B7459" s="19">
        <v>7456</v>
      </c>
      <c r="C7459" s="179">
        <v>0</v>
      </c>
      <c r="D7459" s="179">
        <v>0</v>
      </c>
      <c r="E7459" s="179">
        <v>23276.104291752225</v>
      </c>
      <c r="F7459" s="179">
        <v>0</v>
      </c>
      <c r="G7459" s="179">
        <v>0</v>
      </c>
      <c r="H7459" s="179">
        <v>22014.192655557064</v>
      </c>
      <c r="I7459" s="179">
        <v>0</v>
      </c>
      <c r="J7459" s="179">
        <v>0</v>
      </c>
      <c r="K7459" s="179">
        <v>0</v>
      </c>
      <c r="L7459" s="179">
        <v>0</v>
      </c>
      <c r="M7459" s="179">
        <v>23852.153405426801</v>
      </c>
      <c r="N7459" s="179">
        <v>0</v>
      </c>
      <c r="O7459" s="179">
        <v>0</v>
      </c>
      <c r="P7459" s="179">
        <v>0</v>
      </c>
      <c r="Q7459" s="179">
        <v>0</v>
      </c>
      <c r="R7459" s="180">
        <v>0</v>
      </c>
      <c r="S7459" s="180">
        <v>0</v>
      </c>
      <c r="T7459" s="180">
        <v>0</v>
      </c>
    </row>
    <row r="7460" spans="2:20" x14ac:dyDescent="0.3">
      <c r="B7460" s="19">
        <v>7457</v>
      </c>
      <c r="C7460" s="179">
        <v>0</v>
      </c>
      <c r="D7460" s="179">
        <v>0</v>
      </c>
      <c r="E7460" s="179">
        <v>238616.49861182479</v>
      </c>
      <c r="F7460" s="179">
        <v>0</v>
      </c>
      <c r="G7460" s="179">
        <v>0</v>
      </c>
      <c r="H7460" s="179">
        <v>3001.4322025797455</v>
      </c>
      <c r="I7460" s="179">
        <v>0</v>
      </c>
      <c r="J7460" s="179">
        <v>0</v>
      </c>
      <c r="K7460" s="179">
        <v>0</v>
      </c>
      <c r="L7460" s="179">
        <v>0</v>
      </c>
      <c r="M7460" s="179">
        <v>151987.10424625152</v>
      </c>
      <c r="N7460" s="179">
        <v>0</v>
      </c>
      <c r="O7460" s="179">
        <v>0</v>
      </c>
      <c r="P7460" s="179">
        <v>0</v>
      </c>
      <c r="Q7460" s="179">
        <v>0</v>
      </c>
      <c r="R7460" s="180">
        <v>0</v>
      </c>
      <c r="S7460" s="180">
        <v>0</v>
      </c>
      <c r="T7460" s="180">
        <v>0</v>
      </c>
    </row>
    <row r="7461" spans="2:20" x14ac:dyDescent="0.3">
      <c r="B7461" s="19">
        <v>7458</v>
      </c>
      <c r="C7461" s="179">
        <v>0</v>
      </c>
      <c r="D7461" s="179">
        <v>0</v>
      </c>
      <c r="E7461" s="179">
        <v>33300.167849566067</v>
      </c>
      <c r="F7461" s="179">
        <v>0</v>
      </c>
      <c r="G7461" s="179">
        <v>0</v>
      </c>
      <c r="H7461" s="179">
        <v>109411.98854642184</v>
      </c>
      <c r="I7461" s="179">
        <v>0</v>
      </c>
      <c r="J7461" s="179">
        <v>0</v>
      </c>
      <c r="K7461" s="179">
        <v>0</v>
      </c>
      <c r="L7461" s="179">
        <v>0</v>
      </c>
      <c r="M7461" s="179">
        <v>810769.88839007146</v>
      </c>
      <c r="N7461" s="179">
        <v>0</v>
      </c>
      <c r="O7461" s="179">
        <v>0</v>
      </c>
      <c r="P7461" s="179">
        <v>0</v>
      </c>
      <c r="Q7461" s="179">
        <v>0</v>
      </c>
      <c r="R7461" s="180">
        <v>0</v>
      </c>
      <c r="S7461" s="180">
        <v>0</v>
      </c>
      <c r="T7461" s="180">
        <v>0</v>
      </c>
    </row>
    <row r="7462" spans="2:20" x14ac:dyDescent="0.3">
      <c r="B7462" s="19">
        <v>7459</v>
      </c>
      <c r="C7462" s="179">
        <v>0</v>
      </c>
      <c r="D7462" s="179">
        <v>0</v>
      </c>
      <c r="E7462" s="179">
        <v>46173.078052250297</v>
      </c>
      <c r="F7462" s="179">
        <v>0</v>
      </c>
      <c r="G7462" s="179">
        <v>0</v>
      </c>
      <c r="H7462" s="179">
        <v>51709.572038014623</v>
      </c>
      <c r="I7462" s="179">
        <v>0</v>
      </c>
      <c r="J7462" s="179">
        <v>0</v>
      </c>
      <c r="K7462" s="179">
        <v>0</v>
      </c>
      <c r="L7462" s="179">
        <v>0</v>
      </c>
      <c r="M7462" s="179">
        <v>30895.877878099833</v>
      </c>
      <c r="N7462" s="179">
        <v>0</v>
      </c>
      <c r="O7462" s="179">
        <v>0</v>
      </c>
      <c r="P7462" s="179">
        <v>0</v>
      </c>
      <c r="Q7462" s="179">
        <v>0</v>
      </c>
      <c r="R7462" s="180">
        <v>0</v>
      </c>
      <c r="S7462" s="180">
        <v>0</v>
      </c>
      <c r="T7462" s="180">
        <v>0</v>
      </c>
    </row>
    <row r="7463" spans="2:20" x14ac:dyDescent="0.3">
      <c r="B7463" s="19">
        <v>7460</v>
      </c>
      <c r="C7463" s="179">
        <v>0</v>
      </c>
      <c r="D7463" s="179">
        <v>0</v>
      </c>
      <c r="E7463" s="179">
        <v>604652.78206169291</v>
      </c>
      <c r="F7463" s="179">
        <v>0</v>
      </c>
      <c r="G7463" s="179">
        <v>0</v>
      </c>
      <c r="H7463" s="179">
        <v>59591.182951420131</v>
      </c>
      <c r="I7463" s="179">
        <v>0</v>
      </c>
      <c r="J7463" s="179">
        <v>0</v>
      </c>
      <c r="K7463" s="179">
        <v>0</v>
      </c>
      <c r="L7463" s="179">
        <v>0</v>
      </c>
      <c r="M7463" s="179">
        <v>465470.52014426142</v>
      </c>
      <c r="N7463" s="179">
        <v>0</v>
      </c>
      <c r="O7463" s="179">
        <v>0</v>
      </c>
      <c r="P7463" s="179">
        <v>0</v>
      </c>
      <c r="Q7463" s="179">
        <v>0</v>
      </c>
      <c r="R7463" s="180">
        <v>0</v>
      </c>
      <c r="S7463" s="180">
        <v>0</v>
      </c>
      <c r="T7463" s="180">
        <v>0</v>
      </c>
    </row>
    <row r="7464" spans="2:20" x14ac:dyDescent="0.3">
      <c r="B7464" s="19">
        <v>7461</v>
      </c>
      <c r="C7464" s="179">
        <v>0</v>
      </c>
      <c r="D7464" s="179">
        <v>0</v>
      </c>
      <c r="E7464" s="179">
        <v>12104.406797167647</v>
      </c>
      <c r="F7464" s="179">
        <v>0</v>
      </c>
      <c r="G7464" s="179">
        <v>0</v>
      </c>
      <c r="H7464" s="179">
        <v>458349.43043621077</v>
      </c>
      <c r="I7464" s="179">
        <v>0</v>
      </c>
      <c r="J7464" s="179">
        <v>0</v>
      </c>
      <c r="K7464" s="179">
        <v>0</v>
      </c>
      <c r="L7464" s="179">
        <v>0</v>
      </c>
      <c r="M7464" s="179">
        <v>346299.8097351091</v>
      </c>
      <c r="N7464" s="179">
        <v>0</v>
      </c>
      <c r="O7464" s="179">
        <v>0</v>
      </c>
      <c r="P7464" s="179">
        <v>0</v>
      </c>
      <c r="Q7464" s="179">
        <v>0</v>
      </c>
      <c r="R7464" s="180">
        <v>0</v>
      </c>
      <c r="S7464" s="180">
        <v>0</v>
      </c>
      <c r="T7464" s="180">
        <v>0</v>
      </c>
    </row>
    <row r="7465" spans="2:20" x14ac:dyDescent="0.3">
      <c r="B7465" s="19">
        <v>7462</v>
      </c>
      <c r="C7465" s="179">
        <v>0</v>
      </c>
      <c r="D7465" s="179">
        <v>0</v>
      </c>
      <c r="E7465" s="179">
        <v>4909135.1642709197</v>
      </c>
      <c r="F7465" s="179">
        <v>0</v>
      </c>
      <c r="G7465" s="179">
        <v>0</v>
      </c>
      <c r="H7465" s="179">
        <v>5831.5914419394721</v>
      </c>
      <c r="I7465" s="179">
        <v>0</v>
      </c>
      <c r="J7465" s="179">
        <v>0</v>
      </c>
      <c r="K7465" s="179">
        <v>0</v>
      </c>
      <c r="L7465" s="179">
        <v>0</v>
      </c>
      <c r="M7465" s="179">
        <v>166665.2562427728</v>
      </c>
      <c r="N7465" s="179">
        <v>0</v>
      </c>
      <c r="O7465" s="179">
        <v>0</v>
      </c>
      <c r="P7465" s="179">
        <v>0</v>
      </c>
      <c r="Q7465" s="179">
        <v>0</v>
      </c>
      <c r="R7465" s="180">
        <v>0</v>
      </c>
      <c r="S7465" s="180">
        <v>0</v>
      </c>
      <c r="T7465" s="180">
        <v>0</v>
      </c>
    </row>
    <row r="7466" spans="2:20" x14ac:dyDescent="0.3">
      <c r="B7466" s="19">
        <v>7463</v>
      </c>
      <c r="C7466" s="179">
        <v>1</v>
      </c>
      <c r="D7466" s="179">
        <v>101839.51811203134</v>
      </c>
      <c r="E7466" s="179">
        <v>1170773.915735441</v>
      </c>
      <c r="F7466" s="179">
        <v>0</v>
      </c>
      <c r="G7466" s="179">
        <v>0</v>
      </c>
      <c r="H7466" s="179">
        <v>11946.928826338124</v>
      </c>
      <c r="I7466" s="179">
        <v>0</v>
      </c>
      <c r="J7466" s="179">
        <v>0</v>
      </c>
      <c r="K7466" s="179">
        <v>0</v>
      </c>
      <c r="L7466" s="179">
        <v>0</v>
      </c>
      <c r="M7466" s="179">
        <v>42997.274412591934</v>
      </c>
      <c r="N7466" s="179">
        <v>0</v>
      </c>
      <c r="O7466" s="179">
        <v>0</v>
      </c>
      <c r="P7466" s="179">
        <v>0</v>
      </c>
      <c r="Q7466" s="179">
        <v>0</v>
      </c>
      <c r="R7466" s="180">
        <v>0</v>
      </c>
      <c r="S7466" s="180">
        <v>0</v>
      </c>
      <c r="T7466" s="180">
        <v>101839.51811203134</v>
      </c>
    </row>
    <row r="7467" spans="2:20" x14ac:dyDescent="0.3">
      <c r="B7467" s="19">
        <v>7464</v>
      </c>
      <c r="C7467" s="179">
        <v>0</v>
      </c>
      <c r="D7467" s="179">
        <v>0</v>
      </c>
      <c r="E7467" s="179">
        <v>26236.410555274124</v>
      </c>
      <c r="F7467" s="179">
        <v>0</v>
      </c>
      <c r="G7467" s="179">
        <v>0</v>
      </c>
      <c r="H7467" s="179">
        <v>46744.503138411004</v>
      </c>
      <c r="I7467" s="179">
        <v>0</v>
      </c>
      <c r="J7467" s="179">
        <v>0</v>
      </c>
      <c r="K7467" s="179">
        <v>0</v>
      </c>
      <c r="L7467" s="179">
        <v>0</v>
      </c>
      <c r="M7467" s="179">
        <v>21062.209467200282</v>
      </c>
      <c r="N7467" s="179">
        <v>0</v>
      </c>
      <c r="O7467" s="179">
        <v>0</v>
      </c>
      <c r="P7467" s="179">
        <v>0</v>
      </c>
      <c r="Q7467" s="179">
        <v>0</v>
      </c>
      <c r="R7467" s="180">
        <v>0</v>
      </c>
      <c r="S7467" s="180">
        <v>0</v>
      </c>
      <c r="T7467" s="180">
        <v>0</v>
      </c>
    </row>
    <row r="7468" spans="2:20" x14ac:dyDescent="0.3">
      <c r="B7468" s="19">
        <v>7465</v>
      </c>
      <c r="C7468" s="179">
        <v>0</v>
      </c>
      <c r="D7468" s="179">
        <v>0</v>
      </c>
      <c r="E7468" s="179">
        <v>16669.550596879231</v>
      </c>
      <c r="F7468" s="179">
        <v>0</v>
      </c>
      <c r="G7468" s="179">
        <v>0</v>
      </c>
      <c r="H7468" s="179">
        <v>17293.778585379889</v>
      </c>
      <c r="I7468" s="179">
        <v>0</v>
      </c>
      <c r="J7468" s="179">
        <v>0</v>
      </c>
      <c r="K7468" s="179">
        <v>0</v>
      </c>
      <c r="L7468" s="179">
        <v>0</v>
      </c>
      <c r="M7468" s="179">
        <v>1191118.6835671351</v>
      </c>
      <c r="N7468" s="179">
        <v>0</v>
      </c>
      <c r="O7468" s="179">
        <v>0</v>
      </c>
      <c r="P7468" s="179">
        <v>0</v>
      </c>
      <c r="Q7468" s="179">
        <v>0</v>
      </c>
      <c r="R7468" s="180">
        <v>0</v>
      </c>
      <c r="S7468" s="180">
        <v>0</v>
      </c>
      <c r="T7468" s="180">
        <v>0</v>
      </c>
    </row>
    <row r="7469" spans="2:20" x14ac:dyDescent="0.3">
      <c r="B7469" s="19">
        <v>7466</v>
      </c>
      <c r="C7469" s="179">
        <v>0</v>
      </c>
      <c r="D7469" s="179">
        <v>0</v>
      </c>
      <c r="E7469" s="179">
        <v>77667.254378014521</v>
      </c>
      <c r="F7469" s="179">
        <v>0</v>
      </c>
      <c r="G7469" s="179">
        <v>0</v>
      </c>
      <c r="H7469" s="179">
        <v>223465.94057670573</v>
      </c>
      <c r="I7469" s="179">
        <v>0</v>
      </c>
      <c r="J7469" s="179">
        <v>0</v>
      </c>
      <c r="K7469" s="179">
        <v>0</v>
      </c>
      <c r="L7469" s="179">
        <v>0</v>
      </c>
      <c r="M7469" s="179">
        <v>120144.65694500085</v>
      </c>
      <c r="N7469" s="179">
        <v>0</v>
      </c>
      <c r="O7469" s="179">
        <v>0</v>
      </c>
      <c r="P7469" s="179">
        <v>0</v>
      </c>
      <c r="Q7469" s="179">
        <v>0</v>
      </c>
      <c r="R7469" s="180">
        <v>0</v>
      </c>
      <c r="S7469" s="180">
        <v>0</v>
      </c>
      <c r="T7469" s="180">
        <v>0</v>
      </c>
    </row>
    <row r="7470" spans="2:20" x14ac:dyDescent="0.3">
      <c r="B7470" s="19">
        <v>7467</v>
      </c>
      <c r="C7470" s="179">
        <v>0</v>
      </c>
      <c r="D7470" s="179">
        <v>0</v>
      </c>
      <c r="E7470" s="179">
        <v>15574.65545564179</v>
      </c>
      <c r="F7470" s="179">
        <v>0</v>
      </c>
      <c r="G7470" s="179">
        <v>0</v>
      </c>
      <c r="H7470" s="179">
        <v>8821.566506764435</v>
      </c>
      <c r="I7470" s="179">
        <v>0</v>
      </c>
      <c r="J7470" s="179">
        <v>0</v>
      </c>
      <c r="K7470" s="179">
        <v>0</v>
      </c>
      <c r="L7470" s="179">
        <v>0</v>
      </c>
      <c r="M7470" s="179">
        <v>88440.783882032425</v>
      </c>
      <c r="N7470" s="179">
        <v>0</v>
      </c>
      <c r="O7470" s="179">
        <v>0</v>
      </c>
      <c r="P7470" s="179">
        <v>0</v>
      </c>
      <c r="Q7470" s="179">
        <v>0</v>
      </c>
      <c r="R7470" s="180">
        <v>0</v>
      </c>
      <c r="S7470" s="180">
        <v>0</v>
      </c>
      <c r="T7470" s="180">
        <v>0</v>
      </c>
    </row>
    <row r="7471" spans="2:20" x14ac:dyDescent="0.3">
      <c r="B7471" s="19">
        <v>7468</v>
      </c>
      <c r="C7471" s="179">
        <v>0</v>
      </c>
      <c r="D7471" s="179">
        <v>0</v>
      </c>
      <c r="E7471" s="179">
        <v>51311.750369235662</v>
      </c>
      <c r="F7471" s="179">
        <v>0</v>
      </c>
      <c r="G7471" s="179">
        <v>0</v>
      </c>
      <c r="H7471" s="179">
        <v>52876.291977084031</v>
      </c>
      <c r="I7471" s="179">
        <v>0</v>
      </c>
      <c r="J7471" s="179">
        <v>0</v>
      </c>
      <c r="K7471" s="179">
        <v>0</v>
      </c>
      <c r="L7471" s="179">
        <v>0</v>
      </c>
      <c r="M7471" s="179">
        <v>8882.5888477941353</v>
      </c>
      <c r="N7471" s="179">
        <v>0</v>
      </c>
      <c r="O7471" s="179">
        <v>0</v>
      </c>
      <c r="P7471" s="179">
        <v>0</v>
      </c>
      <c r="Q7471" s="179">
        <v>0</v>
      </c>
      <c r="R7471" s="180">
        <v>0</v>
      </c>
      <c r="S7471" s="180">
        <v>0</v>
      </c>
      <c r="T7471" s="180">
        <v>0</v>
      </c>
    </row>
    <row r="7472" spans="2:20" x14ac:dyDescent="0.3">
      <c r="B7472" s="19">
        <v>7469</v>
      </c>
      <c r="C7472" s="179">
        <v>0</v>
      </c>
      <c r="D7472" s="179">
        <v>0</v>
      </c>
      <c r="E7472" s="179">
        <v>91033.379733447189</v>
      </c>
      <c r="F7472" s="179">
        <v>0</v>
      </c>
      <c r="G7472" s="179">
        <v>0</v>
      </c>
      <c r="H7472" s="179">
        <v>34842.087633997508</v>
      </c>
      <c r="I7472" s="179">
        <v>0</v>
      </c>
      <c r="J7472" s="179">
        <v>0</v>
      </c>
      <c r="K7472" s="179">
        <v>0</v>
      </c>
      <c r="L7472" s="179">
        <v>0</v>
      </c>
      <c r="M7472" s="179">
        <v>100467.19219655238</v>
      </c>
      <c r="N7472" s="179">
        <v>0</v>
      </c>
      <c r="O7472" s="179">
        <v>0</v>
      </c>
      <c r="P7472" s="179">
        <v>0</v>
      </c>
      <c r="Q7472" s="179">
        <v>0</v>
      </c>
      <c r="R7472" s="180">
        <v>0</v>
      </c>
      <c r="S7472" s="180">
        <v>0</v>
      </c>
      <c r="T7472" s="180">
        <v>0</v>
      </c>
    </row>
    <row r="7473" spans="2:20" x14ac:dyDescent="0.3">
      <c r="B7473" s="19">
        <v>7470</v>
      </c>
      <c r="C7473" s="179">
        <v>0</v>
      </c>
      <c r="D7473" s="179">
        <v>0</v>
      </c>
      <c r="E7473" s="179">
        <v>234577.60922254209</v>
      </c>
      <c r="F7473" s="179">
        <v>0</v>
      </c>
      <c r="G7473" s="179">
        <v>0</v>
      </c>
      <c r="H7473" s="179">
        <v>37702.820984993043</v>
      </c>
      <c r="I7473" s="179">
        <v>0</v>
      </c>
      <c r="J7473" s="179">
        <v>0</v>
      </c>
      <c r="K7473" s="179">
        <v>0</v>
      </c>
      <c r="L7473" s="179">
        <v>0</v>
      </c>
      <c r="M7473" s="179">
        <v>31027.368957326104</v>
      </c>
      <c r="N7473" s="179">
        <v>0</v>
      </c>
      <c r="O7473" s="179">
        <v>0</v>
      </c>
      <c r="P7473" s="179">
        <v>0</v>
      </c>
      <c r="Q7473" s="179">
        <v>0</v>
      </c>
      <c r="R7473" s="180">
        <v>0</v>
      </c>
      <c r="S7473" s="180">
        <v>0</v>
      </c>
      <c r="T7473" s="180">
        <v>0</v>
      </c>
    </row>
    <row r="7474" spans="2:20" x14ac:dyDescent="0.3">
      <c r="B7474" s="19">
        <v>7471</v>
      </c>
      <c r="C7474" s="179">
        <v>0</v>
      </c>
      <c r="D7474" s="179">
        <v>0</v>
      </c>
      <c r="E7474" s="179">
        <v>129959.78725924037</v>
      </c>
      <c r="F7474" s="179">
        <v>0</v>
      </c>
      <c r="G7474" s="179">
        <v>0</v>
      </c>
      <c r="H7474" s="179">
        <v>68255.33904756658</v>
      </c>
      <c r="I7474" s="179">
        <v>0</v>
      </c>
      <c r="J7474" s="179">
        <v>0</v>
      </c>
      <c r="K7474" s="179">
        <v>0</v>
      </c>
      <c r="L7474" s="179">
        <v>0</v>
      </c>
      <c r="M7474" s="179">
        <v>4791.6576774462137</v>
      </c>
      <c r="N7474" s="179">
        <v>0</v>
      </c>
      <c r="O7474" s="179">
        <v>0</v>
      </c>
      <c r="P7474" s="179">
        <v>0</v>
      </c>
      <c r="Q7474" s="179">
        <v>0</v>
      </c>
      <c r="R7474" s="180">
        <v>0</v>
      </c>
      <c r="S7474" s="180">
        <v>0</v>
      </c>
      <c r="T7474" s="180">
        <v>0</v>
      </c>
    </row>
    <row r="7475" spans="2:20" x14ac:dyDescent="0.3">
      <c r="B7475" s="19">
        <v>7472</v>
      </c>
      <c r="C7475" s="179">
        <v>0</v>
      </c>
      <c r="D7475" s="179">
        <v>0</v>
      </c>
      <c r="E7475" s="179">
        <v>412276.20806039002</v>
      </c>
      <c r="F7475" s="179">
        <v>0</v>
      </c>
      <c r="G7475" s="179">
        <v>0</v>
      </c>
      <c r="H7475" s="179">
        <v>115404.71546122532</v>
      </c>
      <c r="I7475" s="179">
        <v>0</v>
      </c>
      <c r="J7475" s="179">
        <v>0</v>
      </c>
      <c r="K7475" s="179">
        <v>0</v>
      </c>
      <c r="L7475" s="179">
        <v>0</v>
      </c>
      <c r="M7475" s="179">
        <v>74157.996051094728</v>
      </c>
      <c r="N7475" s="179">
        <v>0</v>
      </c>
      <c r="O7475" s="179">
        <v>0</v>
      </c>
      <c r="P7475" s="179">
        <v>0</v>
      </c>
      <c r="Q7475" s="179">
        <v>0</v>
      </c>
      <c r="R7475" s="180">
        <v>0</v>
      </c>
      <c r="S7475" s="180">
        <v>0</v>
      </c>
      <c r="T7475" s="180">
        <v>0</v>
      </c>
    </row>
    <row r="7476" spans="2:20" x14ac:dyDescent="0.3">
      <c r="B7476" s="19">
        <v>7473</v>
      </c>
      <c r="C7476" s="179">
        <v>0</v>
      </c>
      <c r="D7476" s="179">
        <v>0</v>
      </c>
      <c r="E7476" s="179">
        <v>105360.48898201712</v>
      </c>
      <c r="F7476" s="179">
        <v>0</v>
      </c>
      <c r="G7476" s="179">
        <v>0</v>
      </c>
      <c r="H7476" s="179">
        <v>85418.363158279724</v>
      </c>
      <c r="I7476" s="179">
        <v>0</v>
      </c>
      <c r="J7476" s="179">
        <v>0</v>
      </c>
      <c r="K7476" s="179">
        <v>0</v>
      </c>
      <c r="L7476" s="179">
        <v>0</v>
      </c>
      <c r="M7476" s="179">
        <v>88113.666699882073</v>
      </c>
      <c r="N7476" s="179">
        <v>0</v>
      </c>
      <c r="O7476" s="179">
        <v>0</v>
      </c>
      <c r="P7476" s="179">
        <v>0</v>
      </c>
      <c r="Q7476" s="179">
        <v>0</v>
      </c>
      <c r="R7476" s="180">
        <v>0</v>
      </c>
      <c r="S7476" s="180">
        <v>0</v>
      </c>
      <c r="T7476" s="180">
        <v>0</v>
      </c>
    </row>
    <row r="7477" spans="2:20" x14ac:dyDescent="0.3">
      <c r="B7477" s="19">
        <v>7474</v>
      </c>
      <c r="C7477" s="179">
        <v>0</v>
      </c>
      <c r="D7477" s="179">
        <v>0</v>
      </c>
      <c r="E7477" s="179">
        <v>46443.824860499379</v>
      </c>
      <c r="F7477" s="179">
        <v>0</v>
      </c>
      <c r="G7477" s="179">
        <v>0</v>
      </c>
      <c r="H7477" s="179">
        <v>20339.386925334027</v>
      </c>
      <c r="I7477" s="179">
        <v>0</v>
      </c>
      <c r="J7477" s="179">
        <v>0</v>
      </c>
      <c r="K7477" s="179">
        <v>0</v>
      </c>
      <c r="L7477" s="179">
        <v>0</v>
      </c>
      <c r="M7477" s="179">
        <v>36560.132434374325</v>
      </c>
      <c r="N7477" s="179">
        <v>0</v>
      </c>
      <c r="O7477" s="179">
        <v>0</v>
      </c>
      <c r="P7477" s="179">
        <v>0</v>
      </c>
      <c r="Q7477" s="179">
        <v>0</v>
      </c>
      <c r="R7477" s="180">
        <v>0</v>
      </c>
      <c r="S7477" s="180">
        <v>0</v>
      </c>
      <c r="T7477" s="180">
        <v>0</v>
      </c>
    </row>
    <row r="7478" spans="2:20" x14ac:dyDescent="0.3">
      <c r="B7478" s="19">
        <v>7475</v>
      </c>
      <c r="C7478" s="179">
        <v>0</v>
      </c>
      <c r="D7478" s="179">
        <v>0</v>
      </c>
      <c r="E7478" s="179">
        <v>12054.644273636102</v>
      </c>
      <c r="F7478" s="179">
        <v>0</v>
      </c>
      <c r="G7478" s="179">
        <v>0</v>
      </c>
      <c r="H7478" s="179">
        <v>94711.022482159606</v>
      </c>
      <c r="I7478" s="179">
        <v>0</v>
      </c>
      <c r="J7478" s="179">
        <v>0</v>
      </c>
      <c r="K7478" s="179">
        <v>0</v>
      </c>
      <c r="L7478" s="179">
        <v>0</v>
      </c>
      <c r="M7478" s="179">
        <v>135605.50639515626</v>
      </c>
      <c r="N7478" s="179">
        <v>0</v>
      </c>
      <c r="O7478" s="179">
        <v>0</v>
      </c>
      <c r="P7478" s="179">
        <v>0</v>
      </c>
      <c r="Q7478" s="179">
        <v>0</v>
      </c>
      <c r="R7478" s="180">
        <v>0</v>
      </c>
      <c r="S7478" s="180">
        <v>0</v>
      </c>
      <c r="T7478" s="180">
        <v>0</v>
      </c>
    </row>
    <row r="7479" spans="2:20" x14ac:dyDescent="0.3">
      <c r="B7479" s="19">
        <v>7476</v>
      </c>
      <c r="C7479" s="179">
        <v>0</v>
      </c>
      <c r="D7479" s="179">
        <v>0</v>
      </c>
      <c r="E7479" s="179">
        <v>249882.43390282051</v>
      </c>
      <c r="F7479" s="179">
        <v>0</v>
      </c>
      <c r="G7479" s="179">
        <v>0</v>
      </c>
      <c r="H7479" s="179">
        <v>220113.59529277182</v>
      </c>
      <c r="I7479" s="179">
        <v>0</v>
      </c>
      <c r="J7479" s="179">
        <v>0</v>
      </c>
      <c r="K7479" s="179">
        <v>0</v>
      </c>
      <c r="L7479" s="179">
        <v>0</v>
      </c>
      <c r="M7479" s="179">
        <v>368781.54669966659</v>
      </c>
      <c r="N7479" s="179">
        <v>0</v>
      </c>
      <c r="O7479" s="179">
        <v>0</v>
      </c>
      <c r="P7479" s="179">
        <v>0</v>
      </c>
      <c r="Q7479" s="179">
        <v>0</v>
      </c>
      <c r="R7479" s="180">
        <v>0</v>
      </c>
      <c r="S7479" s="180">
        <v>0</v>
      </c>
      <c r="T7479" s="180">
        <v>0</v>
      </c>
    </row>
    <row r="7480" spans="2:20" x14ac:dyDescent="0.3">
      <c r="B7480" s="19">
        <v>7477</v>
      </c>
      <c r="C7480" s="179">
        <v>0</v>
      </c>
      <c r="D7480" s="179">
        <v>0</v>
      </c>
      <c r="E7480" s="179">
        <v>216574.05905717443</v>
      </c>
      <c r="F7480" s="179">
        <v>0</v>
      </c>
      <c r="G7480" s="179">
        <v>0</v>
      </c>
      <c r="H7480" s="179">
        <v>33138.463227915803</v>
      </c>
      <c r="I7480" s="179">
        <v>0</v>
      </c>
      <c r="J7480" s="179">
        <v>0</v>
      </c>
      <c r="K7480" s="179">
        <v>0</v>
      </c>
      <c r="L7480" s="179">
        <v>0</v>
      </c>
      <c r="M7480" s="179">
        <v>103204.40659455919</v>
      </c>
      <c r="N7480" s="179">
        <v>0</v>
      </c>
      <c r="O7480" s="179">
        <v>0</v>
      </c>
      <c r="P7480" s="179">
        <v>0</v>
      </c>
      <c r="Q7480" s="179">
        <v>0</v>
      </c>
      <c r="R7480" s="180">
        <v>0</v>
      </c>
      <c r="S7480" s="180">
        <v>0</v>
      </c>
      <c r="T7480" s="180">
        <v>0</v>
      </c>
    </row>
    <row r="7481" spans="2:20" x14ac:dyDescent="0.3">
      <c r="B7481" s="19">
        <v>7478</v>
      </c>
      <c r="C7481" s="179">
        <v>0</v>
      </c>
      <c r="D7481" s="179">
        <v>0</v>
      </c>
      <c r="E7481" s="179">
        <v>53796.902396524289</v>
      </c>
      <c r="F7481" s="179">
        <v>0</v>
      </c>
      <c r="G7481" s="179">
        <v>0</v>
      </c>
      <c r="H7481" s="179">
        <v>39705.572189924547</v>
      </c>
      <c r="I7481" s="179">
        <v>0</v>
      </c>
      <c r="J7481" s="179">
        <v>0</v>
      </c>
      <c r="K7481" s="179">
        <v>0</v>
      </c>
      <c r="L7481" s="179">
        <v>0</v>
      </c>
      <c r="M7481" s="179">
        <v>24873.772050511656</v>
      </c>
      <c r="N7481" s="179">
        <v>0</v>
      </c>
      <c r="O7481" s="179">
        <v>0</v>
      </c>
      <c r="P7481" s="179">
        <v>0</v>
      </c>
      <c r="Q7481" s="179">
        <v>0</v>
      </c>
      <c r="R7481" s="180">
        <v>0</v>
      </c>
      <c r="S7481" s="180">
        <v>0</v>
      </c>
      <c r="T7481" s="180">
        <v>0</v>
      </c>
    </row>
    <row r="7482" spans="2:20" x14ac:dyDescent="0.3">
      <c r="B7482" s="19">
        <v>7479</v>
      </c>
      <c r="C7482" s="179">
        <v>0</v>
      </c>
      <c r="D7482" s="179">
        <v>0</v>
      </c>
      <c r="E7482" s="179">
        <v>426852.16470365581</v>
      </c>
      <c r="F7482" s="179">
        <v>0</v>
      </c>
      <c r="G7482" s="179">
        <v>0</v>
      </c>
      <c r="H7482" s="179">
        <v>52270.659483820673</v>
      </c>
      <c r="I7482" s="179">
        <v>0</v>
      </c>
      <c r="J7482" s="179">
        <v>0</v>
      </c>
      <c r="K7482" s="179">
        <v>0</v>
      </c>
      <c r="L7482" s="179">
        <v>0</v>
      </c>
      <c r="M7482" s="179">
        <v>108909.10891922422</v>
      </c>
      <c r="N7482" s="179">
        <v>0</v>
      </c>
      <c r="O7482" s="179">
        <v>0</v>
      </c>
      <c r="P7482" s="179">
        <v>0</v>
      </c>
      <c r="Q7482" s="179">
        <v>0</v>
      </c>
      <c r="R7482" s="180">
        <v>0</v>
      </c>
      <c r="S7482" s="180">
        <v>0</v>
      </c>
      <c r="T7482" s="180">
        <v>0</v>
      </c>
    </row>
    <row r="7483" spans="2:20" x14ac:dyDescent="0.3">
      <c r="B7483" s="19">
        <v>7480</v>
      </c>
      <c r="C7483" s="179">
        <v>0</v>
      </c>
      <c r="D7483" s="179">
        <v>0</v>
      </c>
      <c r="E7483" s="179">
        <v>48887.261265730805</v>
      </c>
      <c r="F7483" s="179">
        <v>0</v>
      </c>
      <c r="G7483" s="179">
        <v>0</v>
      </c>
      <c r="H7483" s="179">
        <v>213848.79201806773</v>
      </c>
      <c r="I7483" s="179">
        <v>0</v>
      </c>
      <c r="J7483" s="179">
        <v>0</v>
      </c>
      <c r="K7483" s="179">
        <v>0</v>
      </c>
      <c r="L7483" s="179">
        <v>0</v>
      </c>
      <c r="M7483" s="179">
        <v>469926.57698226959</v>
      </c>
      <c r="N7483" s="179">
        <v>0</v>
      </c>
      <c r="O7483" s="179">
        <v>0</v>
      </c>
      <c r="P7483" s="179">
        <v>0</v>
      </c>
      <c r="Q7483" s="179">
        <v>0</v>
      </c>
      <c r="R7483" s="180">
        <v>0</v>
      </c>
      <c r="S7483" s="180">
        <v>0</v>
      </c>
      <c r="T7483" s="180">
        <v>0</v>
      </c>
    </row>
    <row r="7484" spans="2:20" x14ac:dyDescent="0.3">
      <c r="B7484" s="19">
        <v>7481</v>
      </c>
      <c r="C7484" s="179">
        <v>0</v>
      </c>
      <c r="D7484" s="179">
        <v>0</v>
      </c>
      <c r="E7484" s="179">
        <v>311161.47051710088</v>
      </c>
      <c r="F7484" s="179">
        <v>0</v>
      </c>
      <c r="G7484" s="179">
        <v>0</v>
      </c>
      <c r="H7484" s="179">
        <v>12118.02314909262</v>
      </c>
      <c r="I7484" s="179">
        <v>0</v>
      </c>
      <c r="J7484" s="179">
        <v>0</v>
      </c>
      <c r="K7484" s="179">
        <v>0</v>
      </c>
      <c r="L7484" s="179">
        <v>0</v>
      </c>
      <c r="M7484" s="179">
        <v>253577.05533563832</v>
      </c>
      <c r="N7484" s="179">
        <v>0</v>
      </c>
      <c r="O7484" s="179">
        <v>0</v>
      </c>
      <c r="P7484" s="179">
        <v>0</v>
      </c>
      <c r="Q7484" s="179">
        <v>0</v>
      </c>
      <c r="R7484" s="180">
        <v>0</v>
      </c>
      <c r="S7484" s="180">
        <v>0</v>
      </c>
      <c r="T7484" s="180">
        <v>0</v>
      </c>
    </row>
    <row r="7485" spans="2:20" x14ac:dyDescent="0.3">
      <c r="B7485" s="19">
        <v>7482</v>
      </c>
      <c r="C7485" s="179">
        <v>0</v>
      </c>
      <c r="D7485" s="179">
        <v>0</v>
      </c>
      <c r="E7485" s="179">
        <v>2294746.3481175234</v>
      </c>
      <c r="F7485" s="179">
        <v>0</v>
      </c>
      <c r="G7485" s="179">
        <v>0</v>
      </c>
      <c r="H7485" s="179">
        <v>236218.95194616271</v>
      </c>
      <c r="I7485" s="179">
        <v>0</v>
      </c>
      <c r="J7485" s="179">
        <v>0</v>
      </c>
      <c r="K7485" s="179">
        <v>0</v>
      </c>
      <c r="L7485" s="179">
        <v>0</v>
      </c>
      <c r="M7485" s="179">
        <v>13365.415327044437</v>
      </c>
      <c r="N7485" s="179">
        <v>0</v>
      </c>
      <c r="O7485" s="179">
        <v>0</v>
      </c>
      <c r="P7485" s="179">
        <v>0</v>
      </c>
      <c r="Q7485" s="179">
        <v>0</v>
      </c>
      <c r="R7485" s="180">
        <v>0</v>
      </c>
      <c r="S7485" s="180">
        <v>0</v>
      </c>
      <c r="T7485" s="180">
        <v>0</v>
      </c>
    </row>
    <row r="7486" spans="2:20" x14ac:dyDescent="0.3">
      <c r="B7486" s="19">
        <v>7483</v>
      </c>
      <c r="C7486" s="179">
        <v>0</v>
      </c>
      <c r="D7486" s="179">
        <v>0</v>
      </c>
      <c r="E7486" s="179">
        <v>50405.959203340026</v>
      </c>
      <c r="F7486" s="179">
        <v>0</v>
      </c>
      <c r="G7486" s="179">
        <v>0</v>
      </c>
      <c r="H7486" s="179">
        <v>31796.940979898351</v>
      </c>
      <c r="I7486" s="179">
        <v>0</v>
      </c>
      <c r="J7486" s="179">
        <v>0</v>
      </c>
      <c r="K7486" s="179">
        <v>0</v>
      </c>
      <c r="L7486" s="179">
        <v>0</v>
      </c>
      <c r="M7486" s="179">
        <v>67020.035615250614</v>
      </c>
      <c r="N7486" s="179">
        <v>0</v>
      </c>
      <c r="O7486" s="179">
        <v>0</v>
      </c>
      <c r="P7486" s="179">
        <v>0</v>
      </c>
      <c r="Q7486" s="179">
        <v>0</v>
      </c>
      <c r="R7486" s="180">
        <v>0</v>
      </c>
      <c r="S7486" s="180">
        <v>0</v>
      </c>
      <c r="T7486" s="180">
        <v>0</v>
      </c>
    </row>
    <row r="7487" spans="2:20" x14ac:dyDescent="0.3">
      <c r="B7487" s="19">
        <v>7484</v>
      </c>
      <c r="C7487" s="179">
        <v>0</v>
      </c>
      <c r="D7487" s="179">
        <v>0</v>
      </c>
      <c r="E7487" s="179">
        <v>19435.821578627427</v>
      </c>
      <c r="F7487" s="179">
        <v>0</v>
      </c>
      <c r="G7487" s="179">
        <v>0</v>
      </c>
      <c r="H7487" s="179">
        <v>414366.01424376538</v>
      </c>
      <c r="I7487" s="179">
        <v>0</v>
      </c>
      <c r="J7487" s="179">
        <v>0</v>
      </c>
      <c r="K7487" s="179">
        <v>0</v>
      </c>
      <c r="L7487" s="179">
        <v>0</v>
      </c>
      <c r="M7487" s="179">
        <v>83579.608374533345</v>
      </c>
      <c r="N7487" s="179">
        <v>0</v>
      </c>
      <c r="O7487" s="179">
        <v>0</v>
      </c>
      <c r="P7487" s="179">
        <v>0</v>
      </c>
      <c r="Q7487" s="179">
        <v>0</v>
      </c>
      <c r="R7487" s="180">
        <v>0</v>
      </c>
      <c r="S7487" s="180">
        <v>0</v>
      </c>
      <c r="T7487" s="180">
        <v>0</v>
      </c>
    </row>
    <row r="7488" spans="2:20" x14ac:dyDescent="0.3">
      <c r="B7488" s="19">
        <v>7485</v>
      </c>
      <c r="C7488" s="179">
        <v>0</v>
      </c>
      <c r="D7488" s="179">
        <v>0</v>
      </c>
      <c r="E7488" s="179">
        <v>361858.64588747994</v>
      </c>
      <c r="F7488" s="179">
        <v>0</v>
      </c>
      <c r="G7488" s="179">
        <v>0</v>
      </c>
      <c r="H7488" s="179">
        <v>28150.417429229288</v>
      </c>
      <c r="I7488" s="179">
        <v>0</v>
      </c>
      <c r="J7488" s="179">
        <v>0</v>
      </c>
      <c r="K7488" s="179">
        <v>0</v>
      </c>
      <c r="L7488" s="179">
        <v>0</v>
      </c>
      <c r="M7488" s="179">
        <v>20044.902119916624</v>
      </c>
      <c r="N7488" s="179">
        <v>0</v>
      </c>
      <c r="O7488" s="179">
        <v>0</v>
      </c>
      <c r="P7488" s="179">
        <v>0</v>
      </c>
      <c r="Q7488" s="179">
        <v>0</v>
      </c>
      <c r="R7488" s="180">
        <v>0</v>
      </c>
      <c r="S7488" s="180">
        <v>0</v>
      </c>
      <c r="T7488" s="180">
        <v>0</v>
      </c>
    </row>
    <row r="7489" spans="2:20" x14ac:dyDescent="0.3">
      <c r="B7489" s="19">
        <v>7486</v>
      </c>
      <c r="C7489" s="179">
        <v>0</v>
      </c>
      <c r="D7489" s="179">
        <v>0</v>
      </c>
      <c r="E7489" s="179">
        <v>77122.779136322191</v>
      </c>
      <c r="F7489" s="179">
        <v>0</v>
      </c>
      <c r="G7489" s="179">
        <v>0</v>
      </c>
      <c r="H7489" s="179">
        <v>338288.10203921248</v>
      </c>
      <c r="I7489" s="179">
        <v>0</v>
      </c>
      <c r="J7489" s="179">
        <v>0</v>
      </c>
      <c r="K7489" s="179">
        <v>0</v>
      </c>
      <c r="L7489" s="179">
        <v>0</v>
      </c>
      <c r="M7489" s="179">
        <v>106152.29718447191</v>
      </c>
      <c r="N7489" s="179">
        <v>0</v>
      </c>
      <c r="O7489" s="179">
        <v>0</v>
      </c>
      <c r="P7489" s="179">
        <v>0</v>
      </c>
      <c r="Q7489" s="179">
        <v>0</v>
      </c>
      <c r="R7489" s="180">
        <v>0</v>
      </c>
      <c r="S7489" s="180">
        <v>0</v>
      </c>
      <c r="T7489" s="180">
        <v>0</v>
      </c>
    </row>
    <row r="7490" spans="2:20" x14ac:dyDescent="0.3">
      <c r="B7490" s="19">
        <v>7487</v>
      </c>
      <c r="C7490" s="179">
        <v>0</v>
      </c>
      <c r="D7490" s="179">
        <v>0</v>
      </c>
      <c r="E7490" s="179">
        <v>2204167.6553257988</v>
      </c>
      <c r="F7490" s="179">
        <v>0</v>
      </c>
      <c r="G7490" s="179">
        <v>0</v>
      </c>
      <c r="H7490" s="179">
        <v>4163.9049367513944</v>
      </c>
      <c r="I7490" s="179">
        <v>0</v>
      </c>
      <c r="J7490" s="179">
        <v>0</v>
      </c>
      <c r="K7490" s="179">
        <v>0</v>
      </c>
      <c r="L7490" s="179">
        <v>0</v>
      </c>
      <c r="M7490" s="179">
        <v>4105.4577444745746</v>
      </c>
      <c r="N7490" s="179">
        <v>0</v>
      </c>
      <c r="O7490" s="179">
        <v>0</v>
      </c>
      <c r="P7490" s="179">
        <v>0</v>
      </c>
      <c r="Q7490" s="179">
        <v>0</v>
      </c>
      <c r="R7490" s="180">
        <v>0</v>
      </c>
      <c r="S7490" s="180">
        <v>0</v>
      </c>
      <c r="T7490" s="180">
        <v>0</v>
      </c>
    </row>
    <row r="7491" spans="2:20" x14ac:dyDescent="0.3">
      <c r="B7491" s="19">
        <v>7488</v>
      </c>
      <c r="C7491" s="179">
        <v>0</v>
      </c>
      <c r="D7491" s="179">
        <v>0</v>
      </c>
      <c r="E7491" s="179">
        <v>90237.594221571475</v>
      </c>
      <c r="F7491" s="179">
        <v>0</v>
      </c>
      <c r="G7491" s="179">
        <v>0</v>
      </c>
      <c r="H7491" s="179">
        <v>7051.6053248091002</v>
      </c>
      <c r="I7491" s="179">
        <v>0</v>
      </c>
      <c r="J7491" s="179">
        <v>0</v>
      </c>
      <c r="K7491" s="179">
        <v>0</v>
      </c>
      <c r="L7491" s="179">
        <v>0</v>
      </c>
      <c r="M7491" s="179">
        <v>319103.50402125093</v>
      </c>
      <c r="N7491" s="179">
        <v>0</v>
      </c>
      <c r="O7491" s="179">
        <v>0</v>
      </c>
      <c r="P7491" s="179">
        <v>0</v>
      </c>
      <c r="Q7491" s="179">
        <v>0</v>
      </c>
      <c r="R7491" s="180">
        <v>0</v>
      </c>
      <c r="S7491" s="180">
        <v>0</v>
      </c>
      <c r="T7491" s="180">
        <v>0</v>
      </c>
    </row>
    <row r="7492" spans="2:20" x14ac:dyDescent="0.3">
      <c r="B7492" s="19">
        <v>7489</v>
      </c>
      <c r="C7492" s="179">
        <v>0</v>
      </c>
      <c r="D7492" s="179">
        <v>0</v>
      </c>
      <c r="E7492" s="179">
        <v>46715.595316694038</v>
      </c>
      <c r="F7492" s="179">
        <v>0</v>
      </c>
      <c r="G7492" s="179">
        <v>0</v>
      </c>
      <c r="H7492" s="179">
        <v>132561.63090684876</v>
      </c>
      <c r="I7492" s="179">
        <v>0</v>
      </c>
      <c r="J7492" s="179">
        <v>0</v>
      </c>
      <c r="K7492" s="179">
        <v>0</v>
      </c>
      <c r="L7492" s="179">
        <v>0</v>
      </c>
      <c r="M7492" s="179">
        <v>30127.099619772016</v>
      </c>
      <c r="N7492" s="179">
        <v>0</v>
      </c>
      <c r="O7492" s="179">
        <v>0</v>
      </c>
      <c r="P7492" s="179">
        <v>0</v>
      </c>
      <c r="Q7492" s="179">
        <v>0</v>
      </c>
      <c r="R7492" s="180">
        <v>0</v>
      </c>
      <c r="S7492" s="180">
        <v>0</v>
      </c>
      <c r="T7492" s="180">
        <v>0</v>
      </c>
    </row>
    <row r="7493" spans="2:20" x14ac:dyDescent="0.3">
      <c r="B7493" s="19">
        <v>7490</v>
      </c>
      <c r="C7493" s="179">
        <v>1</v>
      </c>
      <c r="D7493" s="179">
        <v>107619.61729784314</v>
      </c>
      <c r="E7493" s="179">
        <v>81305.911664821921</v>
      </c>
      <c r="F7493" s="179">
        <v>0</v>
      </c>
      <c r="G7493" s="179">
        <v>0</v>
      </c>
      <c r="H7493" s="179">
        <v>34165.000065563458</v>
      </c>
      <c r="I7493" s="179">
        <v>0</v>
      </c>
      <c r="J7493" s="179">
        <v>0</v>
      </c>
      <c r="K7493" s="179">
        <v>0</v>
      </c>
      <c r="L7493" s="179">
        <v>0</v>
      </c>
      <c r="M7493" s="179">
        <v>22409.193760013521</v>
      </c>
      <c r="N7493" s="179">
        <v>0</v>
      </c>
      <c r="O7493" s="179">
        <v>0</v>
      </c>
      <c r="P7493" s="179">
        <v>0</v>
      </c>
      <c r="Q7493" s="179">
        <v>0</v>
      </c>
      <c r="R7493" s="180">
        <v>0</v>
      </c>
      <c r="S7493" s="180">
        <v>0</v>
      </c>
      <c r="T7493" s="180">
        <v>107619.61729784314</v>
      </c>
    </row>
    <row r="7494" spans="2:20" x14ac:dyDescent="0.3">
      <c r="B7494" s="19">
        <v>7491</v>
      </c>
      <c r="C7494" s="179">
        <v>0</v>
      </c>
      <c r="D7494" s="179">
        <v>0</v>
      </c>
      <c r="E7494" s="179">
        <v>198447.11060702155</v>
      </c>
      <c r="F7494" s="179">
        <v>0</v>
      </c>
      <c r="G7494" s="179">
        <v>0</v>
      </c>
      <c r="H7494" s="179">
        <v>40950.597652343065</v>
      </c>
      <c r="I7494" s="179">
        <v>0</v>
      </c>
      <c r="J7494" s="179">
        <v>0</v>
      </c>
      <c r="K7494" s="179">
        <v>0</v>
      </c>
      <c r="L7494" s="179">
        <v>0</v>
      </c>
      <c r="M7494" s="179">
        <v>106030.84071219913</v>
      </c>
      <c r="N7494" s="179">
        <v>0</v>
      </c>
      <c r="O7494" s="179">
        <v>0</v>
      </c>
      <c r="P7494" s="179">
        <v>0</v>
      </c>
      <c r="Q7494" s="179">
        <v>0</v>
      </c>
      <c r="R7494" s="180">
        <v>0</v>
      </c>
      <c r="S7494" s="180">
        <v>0</v>
      </c>
      <c r="T7494" s="180">
        <v>0</v>
      </c>
    </row>
    <row r="7495" spans="2:20" x14ac:dyDescent="0.3">
      <c r="B7495" s="19">
        <v>7492</v>
      </c>
      <c r="C7495" s="179">
        <v>0</v>
      </c>
      <c r="D7495" s="179">
        <v>0</v>
      </c>
      <c r="E7495" s="179">
        <v>72020.352154784239</v>
      </c>
      <c r="F7495" s="179">
        <v>0</v>
      </c>
      <c r="G7495" s="179">
        <v>0</v>
      </c>
      <c r="H7495" s="179">
        <v>839050.20914975868</v>
      </c>
      <c r="I7495" s="179">
        <v>0</v>
      </c>
      <c r="J7495" s="179">
        <v>0</v>
      </c>
      <c r="K7495" s="179">
        <v>0</v>
      </c>
      <c r="L7495" s="179">
        <v>0</v>
      </c>
      <c r="M7495" s="179">
        <v>62522.324450537795</v>
      </c>
      <c r="N7495" s="179">
        <v>0</v>
      </c>
      <c r="O7495" s="179">
        <v>0</v>
      </c>
      <c r="P7495" s="179">
        <v>0</v>
      </c>
      <c r="Q7495" s="179">
        <v>0</v>
      </c>
      <c r="R7495" s="180">
        <v>0</v>
      </c>
      <c r="S7495" s="180">
        <v>0</v>
      </c>
      <c r="T7495" s="180">
        <v>0</v>
      </c>
    </row>
    <row r="7496" spans="2:20" x14ac:dyDescent="0.3">
      <c r="B7496" s="19">
        <v>7493</v>
      </c>
      <c r="C7496" s="179">
        <v>0</v>
      </c>
      <c r="D7496" s="179">
        <v>0</v>
      </c>
      <c r="E7496" s="179">
        <v>49369.826623748828</v>
      </c>
      <c r="F7496" s="179">
        <v>0</v>
      </c>
      <c r="G7496" s="179">
        <v>0</v>
      </c>
      <c r="H7496" s="179">
        <v>56600.408825453793</v>
      </c>
      <c r="I7496" s="179">
        <v>0</v>
      </c>
      <c r="J7496" s="179">
        <v>0</v>
      </c>
      <c r="K7496" s="179">
        <v>0</v>
      </c>
      <c r="L7496" s="179">
        <v>0</v>
      </c>
      <c r="M7496" s="179">
        <v>154195.87830223734</v>
      </c>
      <c r="N7496" s="179">
        <v>0</v>
      </c>
      <c r="O7496" s="179">
        <v>0</v>
      </c>
      <c r="P7496" s="179">
        <v>0</v>
      </c>
      <c r="Q7496" s="179">
        <v>0</v>
      </c>
      <c r="R7496" s="180">
        <v>0</v>
      </c>
      <c r="S7496" s="180">
        <v>0</v>
      </c>
      <c r="T7496" s="180">
        <v>0</v>
      </c>
    </row>
    <row r="7497" spans="2:20" x14ac:dyDescent="0.3">
      <c r="B7497" s="19">
        <v>7494</v>
      </c>
      <c r="C7497" s="179">
        <v>0</v>
      </c>
      <c r="D7497" s="179">
        <v>0</v>
      </c>
      <c r="E7497" s="179">
        <v>441224.02420087927</v>
      </c>
      <c r="F7497" s="179">
        <v>0</v>
      </c>
      <c r="G7497" s="179">
        <v>0</v>
      </c>
      <c r="H7497" s="179">
        <v>39830.349099858133</v>
      </c>
      <c r="I7497" s="179">
        <v>0</v>
      </c>
      <c r="J7497" s="179">
        <v>0</v>
      </c>
      <c r="K7497" s="179">
        <v>0</v>
      </c>
      <c r="L7497" s="179">
        <v>0</v>
      </c>
      <c r="M7497" s="179">
        <v>127192.0188771237</v>
      </c>
      <c r="N7497" s="179">
        <v>0</v>
      </c>
      <c r="O7497" s="179">
        <v>0</v>
      </c>
      <c r="P7497" s="179">
        <v>0</v>
      </c>
      <c r="Q7497" s="179">
        <v>0</v>
      </c>
      <c r="R7497" s="180">
        <v>0</v>
      </c>
      <c r="S7497" s="180">
        <v>0</v>
      </c>
      <c r="T7497" s="180">
        <v>0</v>
      </c>
    </row>
    <row r="7498" spans="2:20" x14ac:dyDescent="0.3">
      <c r="B7498" s="19">
        <v>7495</v>
      </c>
      <c r="C7498" s="179">
        <v>1</v>
      </c>
      <c r="D7498" s="179">
        <v>149238.55835050961</v>
      </c>
      <c r="E7498" s="179">
        <v>54140.313976427751</v>
      </c>
      <c r="F7498" s="179">
        <v>0</v>
      </c>
      <c r="G7498" s="179">
        <v>0</v>
      </c>
      <c r="H7498" s="179">
        <v>235849.40126571225</v>
      </c>
      <c r="I7498" s="179">
        <v>0</v>
      </c>
      <c r="J7498" s="179">
        <v>0</v>
      </c>
      <c r="K7498" s="179">
        <v>0</v>
      </c>
      <c r="L7498" s="179">
        <v>0</v>
      </c>
      <c r="M7498" s="179">
        <v>29985.080708539354</v>
      </c>
      <c r="N7498" s="179">
        <v>0</v>
      </c>
      <c r="O7498" s="179">
        <v>0</v>
      </c>
      <c r="P7498" s="179">
        <v>0</v>
      </c>
      <c r="Q7498" s="179">
        <v>0</v>
      </c>
      <c r="R7498" s="180">
        <v>0</v>
      </c>
      <c r="S7498" s="180">
        <v>0</v>
      </c>
      <c r="T7498" s="180">
        <v>149238.55835050961</v>
      </c>
    </row>
    <row r="7499" spans="2:20" x14ac:dyDescent="0.3">
      <c r="B7499" s="19">
        <v>7496</v>
      </c>
      <c r="C7499" s="179">
        <v>0</v>
      </c>
      <c r="D7499" s="179">
        <v>0</v>
      </c>
      <c r="E7499" s="179">
        <v>8022.7843841604599</v>
      </c>
      <c r="F7499" s="179">
        <v>0</v>
      </c>
      <c r="G7499" s="179">
        <v>0</v>
      </c>
      <c r="H7499" s="179">
        <v>72602.091293860809</v>
      </c>
      <c r="I7499" s="179">
        <v>0</v>
      </c>
      <c r="J7499" s="179">
        <v>0</v>
      </c>
      <c r="K7499" s="179">
        <v>0</v>
      </c>
      <c r="L7499" s="179">
        <v>0</v>
      </c>
      <c r="M7499" s="179">
        <v>238080.51368359025</v>
      </c>
      <c r="N7499" s="179">
        <v>0</v>
      </c>
      <c r="O7499" s="179">
        <v>0</v>
      </c>
      <c r="P7499" s="179">
        <v>0</v>
      </c>
      <c r="Q7499" s="179">
        <v>0</v>
      </c>
      <c r="R7499" s="180">
        <v>0</v>
      </c>
      <c r="S7499" s="180">
        <v>0</v>
      </c>
      <c r="T7499" s="180">
        <v>0</v>
      </c>
    </row>
    <row r="7500" spans="2:20" x14ac:dyDescent="0.3">
      <c r="B7500" s="19">
        <v>7497</v>
      </c>
      <c r="C7500" s="179">
        <v>0</v>
      </c>
      <c r="D7500" s="179">
        <v>0</v>
      </c>
      <c r="E7500" s="179">
        <v>106952.29901938976</v>
      </c>
      <c r="F7500" s="179">
        <v>0</v>
      </c>
      <c r="G7500" s="179">
        <v>0</v>
      </c>
      <c r="H7500" s="179">
        <v>338063.97666785552</v>
      </c>
      <c r="I7500" s="179">
        <v>0</v>
      </c>
      <c r="J7500" s="179">
        <v>0</v>
      </c>
      <c r="K7500" s="179">
        <v>0</v>
      </c>
      <c r="L7500" s="179">
        <v>0</v>
      </c>
      <c r="M7500" s="179">
        <v>10751.62913274986</v>
      </c>
      <c r="N7500" s="179">
        <v>0</v>
      </c>
      <c r="O7500" s="179">
        <v>0</v>
      </c>
      <c r="P7500" s="179">
        <v>0</v>
      </c>
      <c r="Q7500" s="179">
        <v>0</v>
      </c>
      <c r="R7500" s="180">
        <v>0</v>
      </c>
      <c r="S7500" s="180">
        <v>0</v>
      </c>
      <c r="T7500" s="180">
        <v>0</v>
      </c>
    </row>
    <row r="7501" spans="2:20" x14ac:dyDescent="0.3">
      <c r="B7501" s="19">
        <v>7498</v>
      </c>
      <c r="C7501" s="179">
        <v>0</v>
      </c>
      <c r="D7501" s="179">
        <v>0</v>
      </c>
      <c r="E7501" s="179">
        <v>101135.07505790844</v>
      </c>
      <c r="F7501" s="179">
        <v>0</v>
      </c>
      <c r="G7501" s="179">
        <v>0</v>
      </c>
      <c r="H7501" s="179">
        <v>158271.18046575479</v>
      </c>
      <c r="I7501" s="179">
        <v>0</v>
      </c>
      <c r="J7501" s="179">
        <v>0</v>
      </c>
      <c r="K7501" s="179">
        <v>0</v>
      </c>
      <c r="L7501" s="179">
        <v>0</v>
      </c>
      <c r="M7501" s="179">
        <v>138175.10464302811</v>
      </c>
      <c r="N7501" s="179">
        <v>0</v>
      </c>
      <c r="O7501" s="179">
        <v>0</v>
      </c>
      <c r="P7501" s="179">
        <v>0</v>
      </c>
      <c r="Q7501" s="179">
        <v>0</v>
      </c>
      <c r="R7501" s="180">
        <v>0</v>
      </c>
      <c r="S7501" s="180">
        <v>0</v>
      </c>
      <c r="T7501" s="180">
        <v>0</v>
      </c>
    </row>
    <row r="7502" spans="2:20" x14ac:dyDescent="0.3">
      <c r="B7502" s="19">
        <v>7499</v>
      </c>
      <c r="C7502" s="179">
        <v>0</v>
      </c>
      <c r="D7502" s="179">
        <v>0</v>
      </c>
      <c r="E7502" s="179">
        <v>17634.025975614553</v>
      </c>
      <c r="F7502" s="179">
        <v>0</v>
      </c>
      <c r="G7502" s="179">
        <v>0</v>
      </c>
      <c r="H7502" s="179">
        <v>6586.1362160198141</v>
      </c>
      <c r="I7502" s="179">
        <v>0</v>
      </c>
      <c r="J7502" s="179">
        <v>0</v>
      </c>
      <c r="K7502" s="179">
        <v>0</v>
      </c>
      <c r="L7502" s="179">
        <v>0</v>
      </c>
      <c r="M7502" s="179">
        <v>36238.187860769642</v>
      </c>
      <c r="N7502" s="179">
        <v>0</v>
      </c>
      <c r="O7502" s="179">
        <v>0</v>
      </c>
      <c r="P7502" s="179">
        <v>0</v>
      </c>
      <c r="Q7502" s="179">
        <v>0</v>
      </c>
      <c r="R7502" s="180">
        <v>0</v>
      </c>
      <c r="S7502" s="180">
        <v>0</v>
      </c>
      <c r="T7502" s="180">
        <v>0</v>
      </c>
    </row>
    <row r="7503" spans="2:20" x14ac:dyDescent="0.3">
      <c r="B7503" s="19">
        <v>7500</v>
      </c>
      <c r="C7503" s="179">
        <v>0</v>
      </c>
      <c r="D7503" s="179">
        <v>0</v>
      </c>
      <c r="E7503" s="179">
        <v>272289.44961142773</v>
      </c>
      <c r="F7503" s="179">
        <v>0</v>
      </c>
      <c r="G7503" s="179">
        <v>0</v>
      </c>
      <c r="H7503" s="179">
        <v>432.15270499852227</v>
      </c>
      <c r="I7503" s="179">
        <v>0</v>
      </c>
      <c r="J7503" s="179">
        <v>0</v>
      </c>
      <c r="K7503" s="179">
        <v>128674.86815019065</v>
      </c>
      <c r="L7503" s="179">
        <v>1</v>
      </c>
      <c r="M7503" s="179">
        <v>33482.950215951802</v>
      </c>
      <c r="N7503" s="179">
        <v>0</v>
      </c>
      <c r="O7503" s="179">
        <v>0</v>
      </c>
      <c r="P7503" s="179">
        <v>0</v>
      </c>
      <c r="Q7503" s="179">
        <v>0</v>
      </c>
      <c r="R7503" s="180">
        <v>0</v>
      </c>
      <c r="S7503" s="180">
        <v>128674.86815019065</v>
      </c>
      <c r="T7503" s="180">
        <v>0</v>
      </c>
    </row>
    <row r="7504" spans="2:20" x14ac:dyDescent="0.3">
      <c r="B7504" s="19">
        <v>7501</v>
      </c>
      <c r="C7504" s="179">
        <v>0</v>
      </c>
      <c r="D7504" s="179">
        <v>0</v>
      </c>
      <c r="E7504" s="179">
        <v>275102.5168395334</v>
      </c>
      <c r="F7504" s="179">
        <v>0</v>
      </c>
      <c r="G7504" s="179">
        <v>0</v>
      </c>
      <c r="H7504" s="179">
        <v>197254.52533278952</v>
      </c>
      <c r="I7504" s="179">
        <v>0</v>
      </c>
      <c r="J7504" s="179">
        <v>0</v>
      </c>
      <c r="K7504" s="179">
        <v>0</v>
      </c>
      <c r="L7504" s="179">
        <v>0</v>
      </c>
      <c r="M7504" s="179">
        <v>29843.469613846668</v>
      </c>
      <c r="N7504" s="179">
        <v>0</v>
      </c>
      <c r="O7504" s="179">
        <v>0</v>
      </c>
      <c r="P7504" s="179">
        <v>0</v>
      </c>
      <c r="Q7504" s="179">
        <v>0</v>
      </c>
      <c r="R7504" s="180">
        <v>0</v>
      </c>
      <c r="S7504" s="180">
        <v>0</v>
      </c>
      <c r="T7504" s="180">
        <v>0</v>
      </c>
    </row>
    <row r="7505" spans="2:20" x14ac:dyDescent="0.3">
      <c r="B7505" s="19">
        <v>7502</v>
      </c>
      <c r="C7505" s="179">
        <v>0</v>
      </c>
      <c r="D7505" s="179">
        <v>0</v>
      </c>
      <c r="E7505" s="179">
        <v>123889.05125361244</v>
      </c>
      <c r="F7505" s="179">
        <v>0</v>
      </c>
      <c r="G7505" s="179">
        <v>0</v>
      </c>
      <c r="H7505" s="179">
        <v>50584.07277406683</v>
      </c>
      <c r="I7505" s="179">
        <v>0</v>
      </c>
      <c r="J7505" s="179">
        <v>0</v>
      </c>
      <c r="K7505" s="179">
        <v>0</v>
      </c>
      <c r="L7505" s="179">
        <v>0</v>
      </c>
      <c r="M7505" s="179">
        <v>415661.3188634906</v>
      </c>
      <c r="N7505" s="179">
        <v>0</v>
      </c>
      <c r="O7505" s="179">
        <v>0</v>
      </c>
      <c r="P7505" s="179">
        <v>0</v>
      </c>
      <c r="Q7505" s="179">
        <v>0</v>
      </c>
      <c r="R7505" s="180">
        <v>0</v>
      </c>
      <c r="S7505" s="180">
        <v>0</v>
      </c>
      <c r="T7505" s="180">
        <v>0</v>
      </c>
    </row>
    <row r="7506" spans="2:20" x14ac:dyDescent="0.3">
      <c r="B7506" s="19">
        <v>7503</v>
      </c>
      <c r="C7506" s="179">
        <v>0</v>
      </c>
      <c r="D7506" s="179">
        <v>0</v>
      </c>
      <c r="E7506" s="179">
        <v>71805.283228988672</v>
      </c>
      <c r="F7506" s="179">
        <v>0</v>
      </c>
      <c r="G7506" s="179">
        <v>0</v>
      </c>
      <c r="H7506" s="179">
        <v>48962.5775123356</v>
      </c>
      <c r="I7506" s="179">
        <v>0</v>
      </c>
      <c r="J7506" s="179">
        <v>0</v>
      </c>
      <c r="K7506" s="179">
        <v>0</v>
      </c>
      <c r="L7506" s="179">
        <v>0</v>
      </c>
      <c r="M7506" s="179">
        <v>29408.3205307069</v>
      </c>
      <c r="N7506" s="179">
        <v>0</v>
      </c>
      <c r="O7506" s="179">
        <v>0</v>
      </c>
      <c r="P7506" s="179">
        <v>0</v>
      </c>
      <c r="Q7506" s="179">
        <v>0</v>
      </c>
      <c r="R7506" s="180">
        <v>0</v>
      </c>
      <c r="S7506" s="180">
        <v>0</v>
      </c>
      <c r="T7506" s="180">
        <v>0</v>
      </c>
    </row>
    <row r="7507" spans="2:20" x14ac:dyDescent="0.3">
      <c r="B7507" s="19">
        <v>7504</v>
      </c>
      <c r="C7507" s="179">
        <v>0</v>
      </c>
      <c r="D7507" s="179">
        <v>0</v>
      </c>
      <c r="E7507" s="179">
        <v>13163.058543800129</v>
      </c>
      <c r="F7507" s="179">
        <v>0</v>
      </c>
      <c r="G7507" s="179">
        <v>0</v>
      </c>
      <c r="H7507" s="179">
        <v>110341.30271618329</v>
      </c>
      <c r="I7507" s="179">
        <v>0</v>
      </c>
      <c r="J7507" s="179">
        <v>0</v>
      </c>
      <c r="K7507" s="179">
        <v>0</v>
      </c>
      <c r="L7507" s="179">
        <v>0</v>
      </c>
      <c r="M7507" s="179">
        <v>65279.818703948549</v>
      </c>
      <c r="N7507" s="179">
        <v>0</v>
      </c>
      <c r="O7507" s="179">
        <v>0</v>
      </c>
      <c r="P7507" s="179">
        <v>0</v>
      </c>
      <c r="Q7507" s="179">
        <v>0</v>
      </c>
      <c r="R7507" s="180">
        <v>0</v>
      </c>
      <c r="S7507" s="180">
        <v>0</v>
      </c>
      <c r="T7507" s="180">
        <v>0</v>
      </c>
    </row>
    <row r="7508" spans="2:20" x14ac:dyDescent="0.3">
      <c r="B7508" s="19">
        <v>7505</v>
      </c>
      <c r="C7508" s="179">
        <v>0</v>
      </c>
      <c r="D7508" s="179">
        <v>0</v>
      </c>
      <c r="E7508" s="179">
        <v>1034424.1816077554</v>
      </c>
      <c r="F7508" s="179">
        <v>0</v>
      </c>
      <c r="G7508" s="179">
        <v>0</v>
      </c>
      <c r="H7508" s="179">
        <v>12597.644747762832</v>
      </c>
      <c r="I7508" s="179">
        <v>0</v>
      </c>
      <c r="J7508" s="179">
        <v>0</v>
      </c>
      <c r="K7508" s="179">
        <v>0</v>
      </c>
      <c r="L7508" s="179">
        <v>0</v>
      </c>
      <c r="M7508" s="179">
        <v>23920.3433790421</v>
      </c>
      <c r="N7508" s="179">
        <v>0</v>
      </c>
      <c r="O7508" s="179">
        <v>0</v>
      </c>
      <c r="P7508" s="179">
        <v>0</v>
      </c>
      <c r="Q7508" s="179">
        <v>0</v>
      </c>
      <c r="R7508" s="180">
        <v>0</v>
      </c>
      <c r="S7508" s="180">
        <v>0</v>
      </c>
      <c r="T7508" s="180">
        <v>0</v>
      </c>
    </row>
    <row r="7509" spans="2:20" x14ac:dyDescent="0.3">
      <c r="B7509" s="19">
        <v>7506</v>
      </c>
      <c r="C7509" s="179">
        <v>0</v>
      </c>
      <c r="D7509" s="179">
        <v>0</v>
      </c>
      <c r="E7509" s="179">
        <v>3576.9026222234966</v>
      </c>
      <c r="F7509" s="179">
        <v>0</v>
      </c>
      <c r="G7509" s="179">
        <v>0</v>
      </c>
      <c r="H7509" s="179">
        <v>45936.499345531513</v>
      </c>
      <c r="I7509" s="179">
        <v>0</v>
      </c>
      <c r="J7509" s="179">
        <v>0</v>
      </c>
      <c r="K7509" s="179">
        <v>0</v>
      </c>
      <c r="L7509" s="179">
        <v>0</v>
      </c>
      <c r="M7509" s="179">
        <v>88703.454730191006</v>
      </c>
      <c r="N7509" s="179">
        <v>0</v>
      </c>
      <c r="O7509" s="179">
        <v>0</v>
      </c>
      <c r="P7509" s="179">
        <v>0</v>
      </c>
      <c r="Q7509" s="179">
        <v>0</v>
      </c>
      <c r="R7509" s="180">
        <v>0</v>
      </c>
      <c r="S7509" s="180">
        <v>0</v>
      </c>
      <c r="T7509" s="180">
        <v>0</v>
      </c>
    </row>
    <row r="7510" spans="2:20" x14ac:dyDescent="0.3">
      <c r="B7510" s="19">
        <v>7507</v>
      </c>
      <c r="C7510" s="179">
        <v>0</v>
      </c>
      <c r="D7510" s="179">
        <v>0</v>
      </c>
      <c r="E7510" s="179">
        <v>17079.890059640067</v>
      </c>
      <c r="F7510" s="179">
        <v>0</v>
      </c>
      <c r="G7510" s="179">
        <v>0</v>
      </c>
      <c r="H7510" s="179">
        <v>49220.501977192529</v>
      </c>
      <c r="I7510" s="179">
        <v>0</v>
      </c>
      <c r="J7510" s="179">
        <v>0</v>
      </c>
      <c r="K7510" s="179">
        <v>0</v>
      </c>
      <c r="L7510" s="179">
        <v>0</v>
      </c>
      <c r="M7510" s="179">
        <v>94604.812569503454</v>
      </c>
      <c r="N7510" s="179">
        <v>0</v>
      </c>
      <c r="O7510" s="179">
        <v>0</v>
      </c>
      <c r="P7510" s="179">
        <v>0</v>
      </c>
      <c r="Q7510" s="179">
        <v>0</v>
      </c>
      <c r="R7510" s="180">
        <v>0</v>
      </c>
      <c r="S7510" s="180">
        <v>0</v>
      </c>
      <c r="T7510" s="180">
        <v>0</v>
      </c>
    </row>
    <row r="7511" spans="2:20" x14ac:dyDescent="0.3">
      <c r="B7511" s="19">
        <v>7508</v>
      </c>
      <c r="C7511" s="179">
        <v>0</v>
      </c>
      <c r="D7511" s="179">
        <v>0</v>
      </c>
      <c r="E7511" s="179">
        <v>270772.95765237894</v>
      </c>
      <c r="F7511" s="179">
        <v>0</v>
      </c>
      <c r="G7511" s="179">
        <v>0</v>
      </c>
      <c r="H7511" s="179">
        <v>78172.627611198754</v>
      </c>
      <c r="I7511" s="179">
        <v>0</v>
      </c>
      <c r="J7511" s="179">
        <v>0</v>
      </c>
      <c r="K7511" s="179">
        <v>0</v>
      </c>
      <c r="L7511" s="179">
        <v>0</v>
      </c>
      <c r="M7511" s="179">
        <v>219782.65058578839</v>
      </c>
      <c r="N7511" s="179">
        <v>0</v>
      </c>
      <c r="O7511" s="179">
        <v>0</v>
      </c>
      <c r="P7511" s="179">
        <v>0</v>
      </c>
      <c r="Q7511" s="179">
        <v>0</v>
      </c>
      <c r="R7511" s="180">
        <v>0</v>
      </c>
      <c r="S7511" s="180">
        <v>0</v>
      </c>
      <c r="T7511" s="180">
        <v>0</v>
      </c>
    </row>
    <row r="7512" spans="2:20" x14ac:dyDescent="0.3">
      <c r="B7512" s="19">
        <v>7509</v>
      </c>
      <c r="C7512" s="179">
        <v>0</v>
      </c>
      <c r="D7512" s="179">
        <v>0</v>
      </c>
      <c r="E7512" s="179">
        <v>564146.50348472618</v>
      </c>
      <c r="F7512" s="179">
        <v>0</v>
      </c>
      <c r="G7512" s="179">
        <v>0</v>
      </c>
      <c r="H7512" s="179">
        <v>9633.8570123643076</v>
      </c>
      <c r="I7512" s="179">
        <v>0</v>
      </c>
      <c r="J7512" s="179">
        <v>0</v>
      </c>
      <c r="K7512" s="179">
        <v>0</v>
      </c>
      <c r="L7512" s="179">
        <v>0</v>
      </c>
      <c r="M7512" s="179">
        <v>214377.99179849139</v>
      </c>
      <c r="N7512" s="179">
        <v>0</v>
      </c>
      <c r="O7512" s="179">
        <v>0</v>
      </c>
      <c r="P7512" s="179">
        <v>0</v>
      </c>
      <c r="Q7512" s="179">
        <v>0</v>
      </c>
      <c r="R7512" s="180">
        <v>0</v>
      </c>
      <c r="S7512" s="180">
        <v>0</v>
      </c>
      <c r="T7512" s="180">
        <v>0</v>
      </c>
    </row>
    <row r="7513" spans="2:20" x14ac:dyDescent="0.3">
      <c r="B7513" s="19">
        <v>7510</v>
      </c>
      <c r="C7513" s="179">
        <v>0</v>
      </c>
      <c r="D7513" s="179">
        <v>0</v>
      </c>
      <c r="E7513" s="179">
        <v>128423.34505595006</v>
      </c>
      <c r="F7513" s="179">
        <v>0</v>
      </c>
      <c r="G7513" s="179">
        <v>0</v>
      </c>
      <c r="H7513" s="179">
        <v>431810.1852995996</v>
      </c>
      <c r="I7513" s="179">
        <v>0</v>
      </c>
      <c r="J7513" s="179">
        <v>0</v>
      </c>
      <c r="K7513" s="179">
        <v>0</v>
      </c>
      <c r="L7513" s="179">
        <v>0</v>
      </c>
      <c r="M7513" s="179">
        <v>23874.872563224217</v>
      </c>
      <c r="N7513" s="179">
        <v>0</v>
      </c>
      <c r="O7513" s="179">
        <v>0</v>
      </c>
      <c r="P7513" s="179">
        <v>0</v>
      </c>
      <c r="Q7513" s="179">
        <v>0</v>
      </c>
      <c r="R7513" s="180">
        <v>0</v>
      </c>
      <c r="S7513" s="180">
        <v>0</v>
      </c>
      <c r="T7513" s="180">
        <v>0</v>
      </c>
    </row>
    <row r="7514" spans="2:20" x14ac:dyDescent="0.3">
      <c r="B7514" s="19">
        <v>7511</v>
      </c>
      <c r="C7514" s="179">
        <v>0</v>
      </c>
      <c r="D7514" s="179">
        <v>0</v>
      </c>
      <c r="E7514" s="179">
        <v>98186.662433846766</v>
      </c>
      <c r="F7514" s="179">
        <v>0</v>
      </c>
      <c r="G7514" s="179">
        <v>0</v>
      </c>
      <c r="H7514" s="179">
        <v>71758.038130199202</v>
      </c>
      <c r="I7514" s="179">
        <v>0</v>
      </c>
      <c r="J7514" s="179">
        <v>0</v>
      </c>
      <c r="K7514" s="179">
        <v>0</v>
      </c>
      <c r="L7514" s="179">
        <v>0</v>
      </c>
      <c r="M7514" s="179">
        <v>41206.28267794344</v>
      </c>
      <c r="N7514" s="179">
        <v>0</v>
      </c>
      <c r="O7514" s="179">
        <v>0</v>
      </c>
      <c r="P7514" s="179">
        <v>0</v>
      </c>
      <c r="Q7514" s="179">
        <v>0</v>
      </c>
      <c r="R7514" s="180">
        <v>0</v>
      </c>
      <c r="S7514" s="180">
        <v>0</v>
      </c>
      <c r="T7514" s="180">
        <v>0</v>
      </c>
    </row>
    <row r="7515" spans="2:20" x14ac:dyDescent="0.3">
      <c r="B7515" s="19">
        <v>7512</v>
      </c>
      <c r="C7515" s="179">
        <v>0</v>
      </c>
      <c r="D7515" s="179">
        <v>0</v>
      </c>
      <c r="E7515" s="179">
        <v>59072.33680104823</v>
      </c>
      <c r="F7515" s="179">
        <v>0</v>
      </c>
      <c r="G7515" s="179">
        <v>0</v>
      </c>
      <c r="H7515" s="179">
        <v>259918.08462718557</v>
      </c>
      <c r="I7515" s="179">
        <v>0</v>
      </c>
      <c r="J7515" s="179">
        <v>0</v>
      </c>
      <c r="K7515" s="179">
        <v>0</v>
      </c>
      <c r="L7515" s="179">
        <v>0</v>
      </c>
      <c r="M7515" s="179">
        <v>54730.353807393934</v>
      </c>
      <c r="N7515" s="179">
        <v>0</v>
      </c>
      <c r="O7515" s="179">
        <v>0</v>
      </c>
      <c r="P7515" s="179">
        <v>0</v>
      </c>
      <c r="Q7515" s="179">
        <v>0</v>
      </c>
      <c r="R7515" s="180">
        <v>0</v>
      </c>
      <c r="S7515" s="180">
        <v>0</v>
      </c>
      <c r="T7515" s="180">
        <v>0</v>
      </c>
    </row>
    <row r="7516" spans="2:20" x14ac:dyDescent="0.3">
      <c r="B7516" s="19">
        <v>7513</v>
      </c>
      <c r="C7516" s="179">
        <v>0</v>
      </c>
      <c r="D7516" s="179">
        <v>0</v>
      </c>
      <c r="E7516" s="179">
        <v>15308.893603536024</v>
      </c>
      <c r="F7516" s="179">
        <v>0</v>
      </c>
      <c r="G7516" s="179">
        <v>0</v>
      </c>
      <c r="H7516" s="179">
        <v>28838.255919560732</v>
      </c>
      <c r="I7516" s="179">
        <v>0</v>
      </c>
      <c r="J7516" s="179">
        <v>0</v>
      </c>
      <c r="K7516" s="179">
        <v>0</v>
      </c>
      <c r="L7516" s="179">
        <v>0</v>
      </c>
      <c r="M7516" s="179">
        <v>145979.58679191928</v>
      </c>
      <c r="N7516" s="179">
        <v>0</v>
      </c>
      <c r="O7516" s="179">
        <v>0</v>
      </c>
      <c r="P7516" s="179">
        <v>0</v>
      </c>
      <c r="Q7516" s="179">
        <v>0</v>
      </c>
      <c r="R7516" s="180">
        <v>0</v>
      </c>
      <c r="S7516" s="180">
        <v>0</v>
      </c>
      <c r="T7516" s="180">
        <v>0</v>
      </c>
    </row>
    <row r="7517" spans="2:20" x14ac:dyDescent="0.3">
      <c r="B7517" s="19">
        <v>7514</v>
      </c>
      <c r="C7517" s="179">
        <v>0</v>
      </c>
      <c r="D7517" s="179">
        <v>0</v>
      </c>
      <c r="E7517" s="179">
        <v>662102.1254693286</v>
      </c>
      <c r="F7517" s="179">
        <v>0</v>
      </c>
      <c r="G7517" s="179">
        <v>0</v>
      </c>
      <c r="H7517" s="179">
        <v>151154.05842351753</v>
      </c>
      <c r="I7517" s="179">
        <v>0</v>
      </c>
      <c r="J7517" s="179">
        <v>0</v>
      </c>
      <c r="K7517" s="179">
        <v>0</v>
      </c>
      <c r="L7517" s="179">
        <v>0</v>
      </c>
      <c r="M7517" s="179">
        <v>102735.62995977268</v>
      </c>
      <c r="N7517" s="179">
        <v>0</v>
      </c>
      <c r="O7517" s="179">
        <v>0</v>
      </c>
      <c r="P7517" s="179">
        <v>0</v>
      </c>
      <c r="Q7517" s="179">
        <v>0</v>
      </c>
      <c r="R7517" s="180">
        <v>0</v>
      </c>
      <c r="S7517" s="180">
        <v>0</v>
      </c>
      <c r="T7517" s="180">
        <v>0</v>
      </c>
    </row>
    <row r="7518" spans="2:20" x14ac:dyDescent="0.3">
      <c r="B7518" s="19">
        <v>7515</v>
      </c>
      <c r="C7518" s="179">
        <v>0</v>
      </c>
      <c r="D7518" s="179">
        <v>0</v>
      </c>
      <c r="E7518" s="179">
        <v>30410.950212881326</v>
      </c>
      <c r="F7518" s="179">
        <v>1</v>
      </c>
      <c r="G7518" s="179">
        <v>137386.27995002121</v>
      </c>
      <c r="H7518" s="179">
        <v>11213.253935731002</v>
      </c>
      <c r="I7518" s="179">
        <v>0</v>
      </c>
      <c r="J7518" s="179">
        <v>0</v>
      </c>
      <c r="K7518" s="179">
        <v>0</v>
      </c>
      <c r="L7518" s="179">
        <v>0</v>
      </c>
      <c r="M7518" s="179">
        <v>22431.234687394593</v>
      </c>
      <c r="N7518" s="179">
        <v>0</v>
      </c>
      <c r="O7518" s="179">
        <v>0</v>
      </c>
      <c r="P7518" s="179">
        <v>0</v>
      </c>
      <c r="Q7518" s="179">
        <v>0</v>
      </c>
      <c r="R7518" s="180">
        <v>0</v>
      </c>
      <c r="S7518" s="180">
        <v>0</v>
      </c>
      <c r="T7518" s="180">
        <v>0</v>
      </c>
    </row>
    <row r="7519" spans="2:20" x14ac:dyDescent="0.3">
      <c r="B7519" s="19">
        <v>7516</v>
      </c>
      <c r="C7519" s="179">
        <v>0</v>
      </c>
      <c r="D7519" s="179">
        <v>0</v>
      </c>
      <c r="E7519" s="179">
        <v>247105.93571759155</v>
      </c>
      <c r="F7519" s="179">
        <v>0</v>
      </c>
      <c r="G7519" s="179">
        <v>0</v>
      </c>
      <c r="H7519" s="179">
        <v>54953.418893491944</v>
      </c>
      <c r="I7519" s="179">
        <v>0</v>
      </c>
      <c r="J7519" s="179">
        <v>0</v>
      </c>
      <c r="K7519" s="179">
        <v>0</v>
      </c>
      <c r="L7519" s="179">
        <v>0</v>
      </c>
      <c r="M7519" s="179">
        <v>8089.9527097275386</v>
      </c>
      <c r="N7519" s="179">
        <v>0</v>
      </c>
      <c r="O7519" s="179">
        <v>0</v>
      </c>
      <c r="P7519" s="179">
        <v>0</v>
      </c>
      <c r="Q7519" s="179">
        <v>0</v>
      </c>
      <c r="R7519" s="180">
        <v>0</v>
      </c>
      <c r="S7519" s="180">
        <v>0</v>
      </c>
      <c r="T7519" s="180">
        <v>0</v>
      </c>
    </row>
    <row r="7520" spans="2:20" x14ac:dyDescent="0.3">
      <c r="B7520" s="19">
        <v>7517</v>
      </c>
      <c r="C7520" s="179">
        <v>0</v>
      </c>
      <c r="D7520" s="179">
        <v>0</v>
      </c>
      <c r="E7520" s="179">
        <v>127757.59262332739</v>
      </c>
      <c r="F7520" s="179">
        <v>0</v>
      </c>
      <c r="G7520" s="179">
        <v>0</v>
      </c>
      <c r="H7520" s="179">
        <v>137667.31584242434</v>
      </c>
      <c r="I7520" s="179">
        <v>0</v>
      </c>
      <c r="J7520" s="179">
        <v>0</v>
      </c>
      <c r="K7520" s="179">
        <v>0</v>
      </c>
      <c r="L7520" s="179">
        <v>0</v>
      </c>
      <c r="M7520" s="179">
        <v>28014.00699915786</v>
      </c>
      <c r="N7520" s="179">
        <v>0</v>
      </c>
      <c r="O7520" s="179">
        <v>0</v>
      </c>
      <c r="P7520" s="179">
        <v>0</v>
      </c>
      <c r="Q7520" s="179">
        <v>0</v>
      </c>
      <c r="R7520" s="180">
        <v>0</v>
      </c>
      <c r="S7520" s="180">
        <v>0</v>
      </c>
      <c r="T7520" s="180">
        <v>0</v>
      </c>
    </row>
    <row r="7521" spans="2:20" x14ac:dyDescent="0.3">
      <c r="B7521" s="19">
        <v>7518</v>
      </c>
      <c r="C7521" s="179">
        <v>0</v>
      </c>
      <c r="D7521" s="179">
        <v>0</v>
      </c>
      <c r="E7521" s="179">
        <v>128566.51331510773</v>
      </c>
      <c r="F7521" s="179">
        <v>0</v>
      </c>
      <c r="G7521" s="179">
        <v>0</v>
      </c>
      <c r="H7521" s="179">
        <v>21687.510702406471</v>
      </c>
      <c r="I7521" s="179">
        <v>0</v>
      </c>
      <c r="J7521" s="179">
        <v>0</v>
      </c>
      <c r="K7521" s="179">
        <v>0</v>
      </c>
      <c r="L7521" s="179">
        <v>0</v>
      </c>
      <c r="M7521" s="179">
        <v>1221449.507396701</v>
      </c>
      <c r="N7521" s="179">
        <v>0</v>
      </c>
      <c r="O7521" s="179">
        <v>0</v>
      </c>
      <c r="P7521" s="179">
        <v>0</v>
      </c>
      <c r="Q7521" s="179">
        <v>0</v>
      </c>
      <c r="R7521" s="180">
        <v>0</v>
      </c>
      <c r="S7521" s="180">
        <v>0</v>
      </c>
      <c r="T7521" s="180">
        <v>0</v>
      </c>
    </row>
    <row r="7522" spans="2:20" x14ac:dyDescent="0.3">
      <c r="B7522" s="19">
        <v>7519</v>
      </c>
      <c r="C7522" s="179">
        <v>0</v>
      </c>
      <c r="D7522" s="179">
        <v>0</v>
      </c>
      <c r="E7522" s="179">
        <v>8394.7818542126261</v>
      </c>
      <c r="F7522" s="179">
        <v>0</v>
      </c>
      <c r="G7522" s="179">
        <v>0</v>
      </c>
      <c r="H7522" s="179">
        <v>1548426.31762152</v>
      </c>
      <c r="I7522" s="179">
        <v>0</v>
      </c>
      <c r="J7522" s="179">
        <v>0</v>
      </c>
      <c r="K7522" s="179">
        <v>0</v>
      </c>
      <c r="L7522" s="179">
        <v>0</v>
      </c>
      <c r="M7522" s="179">
        <v>350790.01849467668</v>
      </c>
      <c r="N7522" s="179">
        <v>0</v>
      </c>
      <c r="O7522" s="179">
        <v>0</v>
      </c>
      <c r="P7522" s="179">
        <v>0</v>
      </c>
      <c r="Q7522" s="179">
        <v>0</v>
      </c>
      <c r="R7522" s="180">
        <v>0</v>
      </c>
      <c r="S7522" s="180">
        <v>0</v>
      </c>
      <c r="T7522" s="180">
        <v>0</v>
      </c>
    </row>
    <row r="7523" spans="2:20" x14ac:dyDescent="0.3">
      <c r="B7523" s="19">
        <v>7520</v>
      </c>
      <c r="C7523" s="179">
        <v>0</v>
      </c>
      <c r="D7523" s="179">
        <v>0</v>
      </c>
      <c r="E7523" s="179">
        <v>26178.56946950073</v>
      </c>
      <c r="F7523" s="179">
        <v>0</v>
      </c>
      <c r="G7523" s="179">
        <v>0</v>
      </c>
      <c r="H7523" s="179">
        <v>41430.997616947519</v>
      </c>
      <c r="I7523" s="179">
        <v>0</v>
      </c>
      <c r="J7523" s="179">
        <v>0</v>
      </c>
      <c r="K7523" s="179">
        <v>0</v>
      </c>
      <c r="L7523" s="179">
        <v>0</v>
      </c>
      <c r="M7523" s="179">
        <v>47277.683637733833</v>
      </c>
      <c r="N7523" s="179">
        <v>0</v>
      </c>
      <c r="O7523" s="179">
        <v>0</v>
      </c>
      <c r="P7523" s="179">
        <v>0</v>
      </c>
      <c r="Q7523" s="179">
        <v>0</v>
      </c>
      <c r="R7523" s="180">
        <v>0</v>
      </c>
      <c r="S7523" s="180">
        <v>0</v>
      </c>
      <c r="T7523" s="180">
        <v>0</v>
      </c>
    </row>
    <row r="7524" spans="2:20" x14ac:dyDescent="0.3">
      <c r="B7524" s="19">
        <v>7521</v>
      </c>
      <c r="C7524" s="179">
        <v>0</v>
      </c>
      <c r="D7524" s="179">
        <v>0</v>
      </c>
      <c r="E7524" s="179">
        <v>1122325.0904877654</v>
      </c>
      <c r="F7524" s="179">
        <v>0</v>
      </c>
      <c r="G7524" s="179">
        <v>0</v>
      </c>
      <c r="H7524" s="179">
        <v>25539.723124650307</v>
      </c>
      <c r="I7524" s="179">
        <v>0</v>
      </c>
      <c r="J7524" s="179">
        <v>0</v>
      </c>
      <c r="K7524" s="179">
        <v>4433.3564209588903</v>
      </c>
      <c r="L7524" s="179">
        <v>1</v>
      </c>
      <c r="M7524" s="179">
        <v>26562.311497813938</v>
      </c>
      <c r="N7524" s="179">
        <v>0</v>
      </c>
      <c r="O7524" s="179">
        <v>0</v>
      </c>
      <c r="P7524" s="179">
        <v>0</v>
      </c>
      <c r="Q7524" s="179">
        <v>0</v>
      </c>
      <c r="R7524" s="180">
        <v>0</v>
      </c>
      <c r="S7524" s="180">
        <v>4433.3564209588903</v>
      </c>
      <c r="T7524" s="180">
        <v>0</v>
      </c>
    </row>
    <row r="7525" spans="2:20" x14ac:dyDescent="0.3">
      <c r="B7525" s="19">
        <v>7522</v>
      </c>
      <c r="C7525" s="179">
        <v>0</v>
      </c>
      <c r="D7525" s="179">
        <v>0</v>
      </c>
      <c r="E7525" s="179">
        <v>40410.301706552629</v>
      </c>
      <c r="F7525" s="179">
        <v>0</v>
      </c>
      <c r="G7525" s="179">
        <v>0</v>
      </c>
      <c r="H7525" s="179">
        <v>62362.309355586658</v>
      </c>
      <c r="I7525" s="179">
        <v>0</v>
      </c>
      <c r="J7525" s="179">
        <v>0</v>
      </c>
      <c r="K7525" s="179">
        <v>0</v>
      </c>
      <c r="L7525" s="179">
        <v>0</v>
      </c>
      <c r="M7525" s="179">
        <v>30282.49670471737</v>
      </c>
      <c r="N7525" s="179">
        <v>0</v>
      </c>
      <c r="O7525" s="179">
        <v>0</v>
      </c>
      <c r="P7525" s="179">
        <v>0</v>
      </c>
      <c r="Q7525" s="179">
        <v>0</v>
      </c>
      <c r="R7525" s="180">
        <v>0</v>
      </c>
      <c r="S7525" s="180">
        <v>0</v>
      </c>
      <c r="T7525" s="180">
        <v>0</v>
      </c>
    </row>
    <row r="7526" spans="2:20" x14ac:dyDescent="0.3">
      <c r="B7526" s="19">
        <v>7523</v>
      </c>
      <c r="C7526" s="179">
        <v>1</v>
      </c>
      <c r="D7526" s="179">
        <v>55005.743932565449</v>
      </c>
      <c r="E7526" s="179">
        <v>1030271.548088429</v>
      </c>
      <c r="F7526" s="179">
        <v>0</v>
      </c>
      <c r="G7526" s="179">
        <v>0</v>
      </c>
      <c r="H7526" s="179">
        <v>171365.41201113045</v>
      </c>
      <c r="I7526" s="179">
        <v>0</v>
      </c>
      <c r="J7526" s="179">
        <v>0</v>
      </c>
      <c r="K7526" s="179">
        <v>0</v>
      </c>
      <c r="L7526" s="179">
        <v>0</v>
      </c>
      <c r="M7526" s="179">
        <v>6876.2852215878884</v>
      </c>
      <c r="N7526" s="179">
        <v>0</v>
      </c>
      <c r="O7526" s="179">
        <v>0</v>
      </c>
      <c r="P7526" s="179">
        <v>0</v>
      </c>
      <c r="Q7526" s="179">
        <v>0</v>
      </c>
      <c r="R7526" s="180">
        <v>0</v>
      </c>
      <c r="S7526" s="180">
        <v>0</v>
      </c>
      <c r="T7526" s="180">
        <v>55005.743932565449</v>
      </c>
    </row>
    <row r="7527" spans="2:20" x14ac:dyDescent="0.3">
      <c r="B7527" s="19">
        <v>7524</v>
      </c>
      <c r="C7527" s="179">
        <v>0</v>
      </c>
      <c r="D7527" s="179">
        <v>0</v>
      </c>
      <c r="E7527" s="179">
        <v>132550.51515567407</v>
      </c>
      <c r="F7527" s="179">
        <v>0</v>
      </c>
      <c r="G7527" s="179">
        <v>0</v>
      </c>
      <c r="H7527" s="179">
        <v>42273.845912860204</v>
      </c>
      <c r="I7527" s="179">
        <v>0</v>
      </c>
      <c r="J7527" s="179">
        <v>0</v>
      </c>
      <c r="K7527" s="179">
        <v>0</v>
      </c>
      <c r="L7527" s="179">
        <v>0</v>
      </c>
      <c r="M7527" s="179">
        <v>213006.22834331475</v>
      </c>
      <c r="N7527" s="179">
        <v>0</v>
      </c>
      <c r="O7527" s="179">
        <v>0</v>
      </c>
      <c r="P7527" s="179">
        <v>0</v>
      </c>
      <c r="Q7527" s="179">
        <v>0</v>
      </c>
      <c r="R7527" s="180">
        <v>0</v>
      </c>
      <c r="S7527" s="180">
        <v>0</v>
      </c>
      <c r="T7527" s="180">
        <v>0</v>
      </c>
    </row>
    <row r="7528" spans="2:20" x14ac:dyDescent="0.3">
      <c r="B7528" s="19">
        <v>7525</v>
      </c>
      <c r="C7528" s="179">
        <v>0</v>
      </c>
      <c r="D7528" s="179">
        <v>0</v>
      </c>
      <c r="E7528" s="179">
        <v>16516.102126624395</v>
      </c>
      <c r="F7528" s="179">
        <v>0</v>
      </c>
      <c r="G7528" s="179">
        <v>0</v>
      </c>
      <c r="H7528" s="179">
        <v>141741.8556582809</v>
      </c>
      <c r="I7528" s="179">
        <v>0</v>
      </c>
      <c r="J7528" s="179">
        <v>0</v>
      </c>
      <c r="K7528" s="179">
        <v>0</v>
      </c>
      <c r="L7528" s="179">
        <v>0</v>
      </c>
      <c r="M7528" s="179">
        <v>62935.593848692806</v>
      </c>
      <c r="N7528" s="179">
        <v>0</v>
      </c>
      <c r="O7528" s="179">
        <v>0</v>
      </c>
      <c r="P7528" s="179">
        <v>0</v>
      </c>
      <c r="Q7528" s="179">
        <v>0</v>
      </c>
      <c r="R7528" s="180">
        <v>0</v>
      </c>
      <c r="S7528" s="180">
        <v>0</v>
      </c>
      <c r="T7528" s="180">
        <v>0</v>
      </c>
    </row>
    <row r="7529" spans="2:20" x14ac:dyDescent="0.3">
      <c r="B7529" s="19">
        <v>7526</v>
      </c>
      <c r="C7529" s="179">
        <v>0</v>
      </c>
      <c r="D7529" s="179">
        <v>0</v>
      </c>
      <c r="E7529" s="179">
        <v>242432.70860743962</v>
      </c>
      <c r="F7529" s="179">
        <v>0</v>
      </c>
      <c r="G7529" s="179">
        <v>0</v>
      </c>
      <c r="H7529" s="179">
        <v>248548.22239916501</v>
      </c>
      <c r="I7529" s="179">
        <v>0</v>
      </c>
      <c r="J7529" s="179">
        <v>0</v>
      </c>
      <c r="K7529" s="179">
        <v>0</v>
      </c>
      <c r="L7529" s="179">
        <v>0</v>
      </c>
      <c r="M7529" s="179">
        <v>33983.155553167569</v>
      </c>
      <c r="N7529" s="179">
        <v>0</v>
      </c>
      <c r="O7529" s="179">
        <v>0</v>
      </c>
      <c r="P7529" s="179">
        <v>0</v>
      </c>
      <c r="Q7529" s="179">
        <v>0</v>
      </c>
      <c r="R7529" s="180">
        <v>0</v>
      </c>
      <c r="S7529" s="180">
        <v>0</v>
      </c>
      <c r="T7529" s="180">
        <v>0</v>
      </c>
    </row>
    <row r="7530" spans="2:20" x14ac:dyDescent="0.3">
      <c r="B7530" s="19">
        <v>7527</v>
      </c>
      <c r="C7530" s="179">
        <v>0</v>
      </c>
      <c r="D7530" s="179">
        <v>0</v>
      </c>
      <c r="E7530" s="179">
        <v>286114.4399540727</v>
      </c>
      <c r="F7530" s="179">
        <v>0</v>
      </c>
      <c r="G7530" s="179">
        <v>0</v>
      </c>
      <c r="H7530" s="179">
        <v>109286.00422580419</v>
      </c>
      <c r="I7530" s="179">
        <v>0</v>
      </c>
      <c r="J7530" s="179">
        <v>0</v>
      </c>
      <c r="K7530" s="179">
        <v>0</v>
      </c>
      <c r="L7530" s="179">
        <v>0</v>
      </c>
      <c r="M7530" s="179">
        <v>11839.089935023958</v>
      </c>
      <c r="N7530" s="179">
        <v>0</v>
      </c>
      <c r="O7530" s="179">
        <v>0</v>
      </c>
      <c r="P7530" s="179">
        <v>0</v>
      </c>
      <c r="Q7530" s="179">
        <v>0</v>
      </c>
      <c r="R7530" s="180">
        <v>0</v>
      </c>
      <c r="S7530" s="180">
        <v>0</v>
      </c>
      <c r="T7530" s="180">
        <v>0</v>
      </c>
    </row>
    <row r="7531" spans="2:20" x14ac:dyDescent="0.3">
      <c r="B7531" s="19">
        <v>7528</v>
      </c>
      <c r="C7531" s="179">
        <v>1</v>
      </c>
      <c r="D7531" s="179">
        <v>348295.86634867726</v>
      </c>
      <c r="E7531" s="179">
        <v>18373.739069822277</v>
      </c>
      <c r="F7531" s="179">
        <v>0</v>
      </c>
      <c r="G7531" s="179">
        <v>0</v>
      </c>
      <c r="H7531" s="179">
        <v>68205.495808055217</v>
      </c>
      <c r="I7531" s="179">
        <v>0</v>
      </c>
      <c r="J7531" s="179">
        <v>0</v>
      </c>
      <c r="K7531" s="179">
        <v>0</v>
      </c>
      <c r="L7531" s="179">
        <v>0</v>
      </c>
      <c r="M7531" s="179">
        <v>2896715.5732828043</v>
      </c>
      <c r="N7531" s="179">
        <v>0</v>
      </c>
      <c r="O7531" s="179">
        <v>0</v>
      </c>
      <c r="P7531" s="179">
        <v>0</v>
      </c>
      <c r="Q7531" s="179">
        <v>0</v>
      </c>
      <c r="R7531" s="180">
        <v>0</v>
      </c>
      <c r="S7531" s="180">
        <v>0</v>
      </c>
      <c r="T7531" s="180">
        <v>348295.86634867726</v>
      </c>
    </row>
    <row r="7532" spans="2:20" x14ac:dyDescent="0.3">
      <c r="B7532" s="19">
        <v>7529</v>
      </c>
      <c r="C7532" s="179">
        <v>0</v>
      </c>
      <c r="D7532" s="179">
        <v>0</v>
      </c>
      <c r="E7532" s="179">
        <v>46754.503587307467</v>
      </c>
      <c r="F7532" s="179">
        <v>0</v>
      </c>
      <c r="G7532" s="179">
        <v>0</v>
      </c>
      <c r="H7532" s="179">
        <v>11973.915026642235</v>
      </c>
      <c r="I7532" s="179">
        <v>0</v>
      </c>
      <c r="J7532" s="179">
        <v>0</v>
      </c>
      <c r="K7532" s="179">
        <v>0</v>
      </c>
      <c r="L7532" s="179">
        <v>0</v>
      </c>
      <c r="M7532" s="179">
        <v>1162495.1137096952</v>
      </c>
      <c r="N7532" s="179">
        <v>0</v>
      </c>
      <c r="O7532" s="179">
        <v>0</v>
      </c>
      <c r="P7532" s="179">
        <v>0</v>
      </c>
      <c r="Q7532" s="179">
        <v>0</v>
      </c>
      <c r="R7532" s="180">
        <v>0</v>
      </c>
      <c r="S7532" s="180">
        <v>0</v>
      </c>
      <c r="T7532" s="180">
        <v>0</v>
      </c>
    </row>
    <row r="7533" spans="2:20" x14ac:dyDescent="0.3">
      <c r="B7533" s="19">
        <v>7530</v>
      </c>
      <c r="C7533" s="179">
        <v>0</v>
      </c>
      <c r="D7533" s="179">
        <v>0</v>
      </c>
      <c r="E7533" s="179">
        <v>819356.03234119085</v>
      </c>
      <c r="F7533" s="179">
        <v>0</v>
      </c>
      <c r="G7533" s="179">
        <v>0</v>
      </c>
      <c r="H7533" s="179">
        <v>79678.111720302026</v>
      </c>
      <c r="I7533" s="179">
        <v>0</v>
      </c>
      <c r="J7533" s="179">
        <v>0</v>
      </c>
      <c r="K7533" s="179">
        <v>0</v>
      </c>
      <c r="L7533" s="179">
        <v>0</v>
      </c>
      <c r="M7533" s="179">
        <v>488155.11045953003</v>
      </c>
      <c r="N7533" s="179">
        <v>0</v>
      </c>
      <c r="O7533" s="179">
        <v>0</v>
      </c>
      <c r="P7533" s="179">
        <v>0</v>
      </c>
      <c r="Q7533" s="179">
        <v>0</v>
      </c>
      <c r="R7533" s="180">
        <v>0</v>
      </c>
      <c r="S7533" s="180">
        <v>0</v>
      </c>
      <c r="T7533" s="180">
        <v>0</v>
      </c>
    </row>
    <row r="7534" spans="2:20" x14ac:dyDescent="0.3">
      <c r="B7534" s="19">
        <v>7531</v>
      </c>
      <c r="C7534" s="179">
        <v>0</v>
      </c>
      <c r="D7534" s="179">
        <v>0</v>
      </c>
      <c r="E7534" s="179">
        <v>9860.8658614490741</v>
      </c>
      <c r="F7534" s="179">
        <v>0</v>
      </c>
      <c r="G7534" s="179">
        <v>0</v>
      </c>
      <c r="H7534" s="179">
        <v>85892.89762747669</v>
      </c>
      <c r="I7534" s="179">
        <v>0</v>
      </c>
      <c r="J7534" s="179">
        <v>0</v>
      </c>
      <c r="K7534" s="179">
        <v>0</v>
      </c>
      <c r="L7534" s="179">
        <v>0</v>
      </c>
      <c r="M7534" s="179">
        <v>51077.43339324605</v>
      </c>
      <c r="N7534" s="179">
        <v>0</v>
      </c>
      <c r="O7534" s="179">
        <v>0</v>
      </c>
      <c r="P7534" s="179">
        <v>0</v>
      </c>
      <c r="Q7534" s="179">
        <v>0</v>
      </c>
      <c r="R7534" s="180">
        <v>0</v>
      </c>
      <c r="S7534" s="180">
        <v>0</v>
      </c>
      <c r="T7534" s="180">
        <v>0</v>
      </c>
    </row>
    <row r="7535" spans="2:20" x14ac:dyDescent="0.3">
      <c r="B7535" s="19">
        <v>7532</v>
      </c>
      <c r="C7535" s="179">
        <v>0</v>
      </c>
      <c r="D7535" s="179">
        <v>0</v>
      </c>
      <c r="E7535" s="179">
        <v>458773.00471740915</v>
      </c>
      <c r="F7535" s="179">
        <v>0</v>
      </c>
      <c r="G7535" s="179">
        <v>0</v>
      </c>
      <c r="H7535" s="179">
        <v>74239.403218904918</v>
      </c>
      <c r="I7535" s="179">
        <v>0</v>
      </c>
      <c r="J7535" s="179">
        <v>0</v>
      </c>
      <c r="K7535" s="179">
        <v>0</v>
      </c>
      <c r="L7535" s="179">
        <v>0</v>
      </c>
      <c r="M7535" s="179">
        <v>689878.70396088774</v>
      </c>
      <c r="N7535" s="179">
        <v>0</v>
      </c>
      <c r="O7535" s="179">
        <v>0</v>
      </c>
      <c r="P7535" s="179">
        <v>0</v>
      </c>
      <c r="Q7535" s="179">
        <v>0</v>
      </c>
      <c r="R7535" s="180">
        <v>0</v>
      </c>
      <c r="S7535" s="180">
        <v>0</v>
      </c>
      <c r="T7535" s="180">
        <v>0</v>
      </c>
    </row>
    <row r="7536" spans="2:20" x14ac:dyDescent="0.3">
      <c r="B7536" s="19">
        <v>7533</v>
      </c>
      <c r="C7536" s="179">
        <v>0</v>
      </c>
      <c r="D7536" s="179">
        <v>0</v>
      </c>
      <c r="E7536" s="179">
        <v>212328.12343174152</v>
      </c>
      <c r="F7536" s="179">
        <v>0</v>
      </c>
      <c r="G7536" s="179">
        <v>0</v>
      </c>
      <c r="H7536" s="179">
        <v>684645.43483636866</v>
      </c>
      <c r="I7536" s="179">
        <v>0</v>
      </c>
      <c r="J7536" s="179">
        <v>0</v>
      </c>
      <c r="K7536" s="179">
        <v>0</v>
      </c>
      <c r="L7536" s="179">
        <v>0</v>
      </c>
      <c r="M7536" s="179">
        <v>33179.678142650911</v>
      </c>
      <c r="N7536" s="179">
        <v>0</v>
      </c>
      <c r="O7536" s="179">
        <v>0</v>
      </c>
      <c r="P7536" s="179">
        <v>0</v>
      </c>
      <c r="Q7536" s="179">
        <v>0</v>
      </c>
      <c r="R7536" s="180">
        <v>0</v>
      </c>
      <c r="S7536" s="180">
        <v>0</v>
      </c>
      <c r="T7536" s="180">
        <v>0</v>
      </c>
    </row>
    <row r="7537" spans="2:20" x14ac:dyDescent="0.3">
      <c r="B7537" s="19">
        <v>7534</v>
      </c>
      <c r="C7537" s="179">
        <v>0</v>
      </c>
      <c r="D7537" s="179">
        <v>0</v>
      </c>
      <c r="E7537" s="179">
        <v>97223.11893150986</v>
      </c>
      <c r="F7537" s="179">
        <v>1</v>
      </c>
      <c r="G7537" s="179">
        <v>63583.662241327955</v>
      </c>
      <c r="H7537" s="179">
        <v>145554.25212042668</v>
      </c>
      <c r="I7537" s="179">
        <v>0</v>
      </c>
      <c r="J7537" s="179">
        <v>0</v>
      </c>
      <c r="K7537" s="179">
        <v>0</v>
      </c>
      <c r="L7537" s="179">
        <v>0</v>
      </c>
      <c r="M7537" s="179">
        <v>35571.413630770709</v>
      </c>
      <c r="N7537" s="179">
        <v>0</v>
      </c>
      <c r="O7537" s="179">
        <v>0</v>
      </c>
      <c r="P7537" s="179">
        <v>0</v>
      </c>
      <c r="Q7537" s="179">
        <v>0</v>
      </c>
      <c r="R7537" s="180">
        <v>0</v>
      </c>
      <c r="S7537" s="180">
        <v>0</v>
      </c>
      <c r="T7537" s="180">
        <v>0</v>
      </c>
    </row>
    <row r="7538" spans="2:20" x14ac:dyDescent="0.3">
      <c r="B7538" s="19">
        <v>7535</v>
      </c>
      <c r="C7538" s="179">
        <v>0</v>
      </c>
      <c r="D7538" s="179">
        <v>0</v>
      </c>
      <c r="E7538" s="179">
        <v>65474.211895063389</v>
      </c>
      <c r="F7538" s="179">
        <v>0</v>
      </c>
      <c r="G7538" s="179">
        <v>0</v>
      </c>
      <c r="H7538" s="179">
        <v>122003.16219754313</v>
      </c>
      <c r="I7538" s="179">
        <v>0</v>
      </c>
      <c r="J7538" s="179">
        <v>0</v>
      </c>
      <c r="K7538" s="179">
        <v>0</v>
      </c>
      <c r="L7538" s="179">
        <v>0</v>
      </c>
      <c r="M7538" s="179">
        <v>16987.582774717463</v>
      </c>
      <c r="N7538" s="179">
        <v>0</v>
      </c>
      <c r="O7538" s="179">
        <v>0</v>
      </c>
      <c r="P7538" s="179">
        <v>0</v>
      </c>
      <c r="Q7538" s="179">
        <v>0</v>
      </c>
      <c r="R7538" s="180">
        <v>0</v>
      </c>
      <c r="S7538" s="180">
        <v>0</v>
      </c>
      <c r="T7538" s="180">
        <v>0</v>
      </c>
    </row>
    <row r="7539" spans="2:20" x14ac:dyDescent="0.3">
      <c r="B7539" s="19">
        <v>7536</v>
      </c>
      <c r="C7539" s="179">
        <v>0</v>
      </c>
      <c r="D7539" s="179">
        <v>0</v>
      </c>
      <c r="E7539" s="179">
        <v>178265.20008795176</v>
      </c>
      <c r="F7539" s="179">
        <v>0</v>
      </c>
      <c r="G7539" s="179">
        <v>0</v>
      </c>
      <c r="H7539" s="179">
        <v>24354.491639417582</v>
      </c>
      <c r="I7539" s="179">
        <v>0</v>
      </c>
      <c r="J7539" s="179">
        <v>0</v>
      </c>
      <c r="K7539" s="179">
        <v>0</v>
      </c>
      <c r="L7539" s="179">
        <v>0</v>
      </c>
      <c r="M7539" s="179">
        <v>292918.27880562522</v>
      </c>
      <c r="N7539" s="179">
        <v>0</v>
      </c>
      <c r="O7539" s="179">
        <v>0</v>
      </c>
      <c r="P7539" s="179">
        <v>0</v>
      </c>
      <c r="Q7539" s="179">
        <v>0</v>
      </c>
      <c r="R7539" s="180">
        <v>0</v>
      </c>
      <c r="S7539" s="180">
        <v>0</v>
      </c>
      <c r="T7539" s="180">
        <v>0</v>
      </c>
    </row>
    <row r="7540" spans="2:20" x14ac:dyDescent="0.3">
      <c r="B7540" s="19">
        <v>7537</v>
      </c>
      <c r="C7540" s="179">
        <v>0</v>
      </c>
      <c r="D7540" s="179">
        <v>0</v>
      </c>
      <c r="E7540" s="179">
        <v>77839.901271080147</v>
      </c>
      <c r="F7540" s="179">
        <v>0</v>
      </c>
      <c r="G7540" s="179">
        <v>0</v>
      </c>
      <c r="H7540" s="179">
        <v>17851.753853917555</v>
      </c>
      <c r="I7540" s="179">
        <v>0</v>
      </c>
      <c r="J7540" s="179">
        <v>0</v>
      </c>
      <c r="K7540" s="179">
        <v>0</v>
      </c>
      <c r="L7540" s="179">
        <v>0</v>
      </c>
      <c r="M7540" s="179">
        <v>219452.47460741553</v>
      </c>
      <c r="N7540" s="179">
        <v>0</v>
      </c>
      <c r="O7540" s="179">
        <v>0</v>
      </c>
      <c r="P7540" s="179">
        <v>0</v>
      </c>
      <c r="Q7540" s="179">
        <v>0</v>
      </c>
      <c r="R7540" s="180">
        <v>0</v>
      </c>
      <c r="S7540" s="180">
        <v>0</v>
      </c>
      <c r="T7540" s="180">
        <v>0</v>
      </c>
    </row>
    <row r="7541" spans="2:20" x14ac:dyDescent="0.3">
      <c r="B7541" s="19">
        <v>7538</v>
      </c>
      <c r="C7541" s="179">
        <v>0</v>
      </c>
      <c r="D7541" s="179">
        <v>0</v>
      </c>
      <c r="E7541" s="179">
        <v>260973.45953124971</v>
      </c>
      <c r="F7541" s="179">
        <v>0</v>
      </c>
      <c r="G7541" s="179">
        <v>0</v>
      </c>
      <c r="H7541" s="179">
        <v>548735.79810002423</v>
      </c>
      <c r="I7541" s="179">
        <v>0</v>
      </c>
      <c r="J7541" s="179">
        <v>0</v>
      </c>
      <c r="K7541" s="179">
        <v>0</v>
      </c>
      <c r="L7541" s="179">
        <v>0</v>
      </c>
      <c r="M7541" s="179">
        <v>119158.72607941653</v>
      </c>
      <c r="N7541" s="179">
        <v>0</v>
      </c>
      <c r="O7541" s="179">
        <v>0</v>
      </c>
      <c r="P7541" s="179">
        <v>0</v>
      </c>
      <c r="Q7541" s="179">
        <v>0</v>
      </c>
      <c r="R7541" s="180">
        <v>0</v>
      </c>
      <c r="S7541" s="180">
        <v>0</v>
      </c>
      <c r="T7541" s="180">
        <v>0</v>
      </c>
    </row>
    <row r="7542" spans="2:20" x14ac:dyDescent="0.3">
      <c r="B7542" s="19">
        <v>7539</v>
      </c>
      <c r="C7542" s="179">
        <v>0</v>
      </c>
      <c r="D7542" s="179">
        <v>0</v>
      </c>
      <c r="E7542" s="179">
        <v>271024.83835209726</v>
      </c>
      <c r="F7542" s="179">
        <v>0</v>
      </c>
      <c r="G7542" s="179">
        <v>0</v>
      </c>
      <c r="H7542" s="179">
        <v>4537.8730276127071</v>
      </c>
      <c r="I7542" s="179">
        <v>0</v>
      </c>
      <c r="J7542" s="179">
        <v>0</v>
      </c>
      <c r="K7542" s="179">
        <v>0</v>
      </c>
      <c r="L7542" s="179">
        <v>0</v>
      </c>
      <c r="M7542" s="179">
        <v>5262.1995046973534</v>
      </c>
      <c r="N7542" s="179">
        <v>0</v>
      </c>
      <c r="O7542" s="179">
        <v>0</v>
      </c>
      <c r="P7542" s="179">
        <v>0</v>
      </c>
      <c r="Q7542" s="179">
        <v>0</v>
      </c>
      <c r="R7542" s="180">
        <v>0</v>
      </c>
      <c r="S7542" s="180">
        <v>0</v>
      </c>
      <c r="T7542" s="180">
        <v>0</v>
      </c>
    </row>
    <row r="7543" spans="2:20" x14ac:dyDescent="0.3">
      <c r="B7543" s="19">
        <v>7540</v>
      </c>
      <c r="C7543" s="179">
        <v>0</v>
      </c>
      <c r="D7543" s="179">
        <v>0</v>
      </c>
      <c r="E7543" s="179">
        <v>230834.31991593697</v>
      </c>
      <c r="F7543" s="179">
        <v>0</v>
      </c>
      <c r="G7543" s="179">
        <v>0</v>
      </c>
      <c r="H7543" s="179">
        <v>79473.664411985621</v>
      </c>
      <c r="I7543" s="179">
        <v>0</v>
      </c>
      <c r="J7543" s="179">
        <v>0</v>
      </c>
      <c r="K7543" s="179">
        <v>0</v>
      </c>
      <c r="L7543" s="179">
        <v>0</v>
      </c>
      <c r="M7543" s="179">
        <v>24781.042249825128</v>
      </c>
      <c r="N7543" s="179">
        <v>0</v>
      </c>
      <c r="O7543" s="179">
        <v>0</v>
      </c>
      <c r="P7543" s="179">
        <v>0</v>
      </c>
      <c r="Q7543" s="179">
        <v>0</v>
      </c>
      <c r="R7543" s="180">
        <v>0</v>
      </c>
      <c r="S7543" s="180">
        <v>0</v>
      </c>
      <c r="T7543" s="180">
        <v>0</v>
      </c>
    </row>
    <row r="7544" spans="2:20" x14ac:dyDescent="0.3">
      <c r="B7544" s="19">
        <v>7541</v>
      </c>
      <c r="C7544" s="179">
        <v>0</v>
      </c>
      <c r="D7544" s="179">
        <v>0</v>
      </c>
      <c r="E7544" s="179">
        <v>28262.128731862078</v>
      </c>
      <c r="F7544" s="179">
        <v>0</v>
      </c>
      <c r="G7544" s="179">
        <v>0</v>
      </c>
      <c r="H7544" s="179">
        <v>82357.597974567354</v>
      </c>
      <c r="I7544" s="179">
        <v>0</v>
      </c>
      <c r="J7544" s="179">
        <v>0</v>
      </c>
      <c r="K7544" s="179">
        <v>0</v>
      </c>
      <c r="L7544" s="179">
        <v>0</v>
      </c>
      <c r="M7544" s="179">
        <v>18813.103843835601</v>
      </c>
      <c r="N7544" s="179">
        <v>0</v>
      </c>
      <c r="O7544" s="179">
        <v>0</v>
      </c>
      <c r="P7544" s="179">
        <v>0</v>
      </c>
      <c r="Q7544" s="179">
        <v>0</v>
      </c>
      <c r="R7544" s="180">
        <v>0</v>
      </c>
      <c r="S7544" s="180">
        <v>0</v>
      </c>
      <c r="T7544" s="180">
        <v>0</v>
      </c>
    </row>
    <row r="7545" spans="2:20" x14ac:dyDescent="0.3">
      <c r="B7545" s="19">
        <v>7542</v>
      </c>
      <c r="C7545" s="179">
        <v>0</v>
      </c>
      <c r="D7545" s="179">
        <v>0</v>
      </c>
      <c r="E7545" s="179">
        <v>1127308.955329516</v>
      </c>
      <c r="F7545" s="179">
        <v>0</v>
      </c>
      <c r="G7545" s="179">
        <v>0</v>
      </c>
      <c r="H7545" s="179">
        <v>57758.513079981851</v>
      </c>
      <c r="I7545" s="179">
        <v>0</v>
      </c>
      <c r="J7545" s="179">
        <v>0</v>
      </c>
      <c r="K7545" s="179">
        <v>0</v>
      </c>
      <c r="L7545" s="179">
        <v>0</v>
      </c>
      <c r="M7545" s="179">
        <v>83641.224879217974</v>
      </c>
      <c r="N7545" s="179">
        <v>0</v>
      </c>
      <c r="O7545" s="179">
        <v>0</v>
      </c>
      <c r="P7545" s="179">
        <v>0</v>
      </c>
      <c r="Q7545" s="179">
        <v>0</v>
      </c>
      <c r="R7545" s="180">
        <v>0</v>
      </c>
      <c r="S7545" s="180">
        <v>0</v>
      </c>
      <c r="T7545" s="180">
        <v>0</v>
      </c>
    </row>
    <row r="7546" spans="2:20" x14ac:dyDescent="0.3">
      <c r="B7546" s="19">
        <v>7543</v>
      </c>
      <c r="C7546" s="179">
        <v>0</v>
      </c>
      <c r="D7546" s="179">
        <v>0</v>
      </c>
      <c r="E7546" s="179">
        <v>710147.61149427854</v>
      </c>
      <c r="F7546" s="179">
        <v>0</v>
      </c>
      <c r="G7546" s="179">
        <v>0</v>
      </c>
      <c r="H7546" s="179">
        <v>2955170.1758529064</v>
      </c>
      <c r="I7546" s="179">
        <v>0</v>
      </c>
      <c r="J7546" s="179">
        <v>0</v>
      </c>
      <c r="K7546" s="179">
        <v>0</v>
      </c>
      <c r="L7546" s="179">
        <v>0</v>
      </c>
      <c r="M7546" s="179">
        <v>59307.448516219039</v>
      </c>
      <c r="N7546" s="179">
        <v>0</v>
      </c>
      <c r="O7546" s="179">
        <v>0</v>
      </c>
      <c r="P7546" s="179">
        <v>0</v>
      </c>
      <c r="Q7546" s="179">
        <v>0</v>
      </c>
      <c r="R7546" s="180">
        <v>0</v>
      </c>
      <c r="S7546" s="180">
        <v>0</v>
      </c>
      <c r="T7546" s="180">
        <v>0</v>
      </c>
    </row>
    <row r="7547" spans="2:20" x14ac:dyDescent="0.3">
      <c r="B7547" s="19">
        <v>7544</v>
      </c>
      <c r="C7547" s="179">
        <v>0</v>
      </c>
      <c r="D7547" s="179">
        <v>0</v>
      </c>
      <c r="E7547" s="179">
        <v>91634.648266656222</v>
      </c>
      <c r="F7547" s="179">
        <v>0</v>
      </c>
      <c r="G7547" s="179">
        <v>0</v>
      </c>
      <c r="H7547" s="179">
        <v>28001.624996974599</v>
      </c>
      <c r="I7547" s="179">
        <v>0</v>
      </c>
      <c r="J7547" s="179">
        <v>0</v>
      </c>
      <c r="K7547" s="179">
        <v>0</v>
      </c>
      <c r="L7547" s="179">
        <v>0</v>
      </c>
      <c r="M7547" s="179">
        <v>542186.50882503553</v>
      </c>
      <c r="N7547" s="179">
        <v>0</v>
      </c>
      <c r="O7547" s="179">
        <v>0</v>
      </c>
      <c r="P7547" s="179">
        <v>0</v>
      </c>
      <c r="Q7547" s="179">
        <v>0</v>
      </c>
      <c r="R7547" s="180">
        <v>0</v>
      </c>
      <c r="S7547" s="180">
        <v>0</v>
      </c>
      <c r="T7547" s="180">
        <v>0</v>
      </c>
    </row>
    <row r="7548" spans="2:20" x14ac:dyDescent="0.3">
      <c r="B7548" s="19">
        <v>7545</v>
      </c>
      <c r="C7548" s="179">
        <v>0</v>
      </c>
      <c r="D7548" s="179">
        <v>0</v>
      </c>
      <c r="E7548" s="179">
        <v>96585.987186803293</v>
      </c>
      <c r="F7548" s="179">
        <v>0</v>
      </c>
      <c r="G7548" s="179">
        <v>0</v>
      </c>
      <c r="H7548" s="179">
        <v>129139.60327909546</v>
      </c>
      <c r="I7548" s="179">
        <v>0</v>
      </c>
      <c r="J7548" s="179">
        <v>0</v>
      </c>
      <c r="K7548" s="179">
        <v>0</v>
      </c>
      <c r="L7548" s="179">
        <v>0</v>
      </c>
      <c r="M7548" s="179">
        <v>2668265.545246609</v>
      </c>
      <c r="N7548" s="179">
        <v>0</v>
      </c>
      <c r="O7548" s="179">
        <v>0</v>
      </c>
      <c r="P7548" s="179">
        <v>0</v>
      </c>
      <c r="Q7548" s="179">
        <v>0</v>
      </c>
      <c r="R7548" s="180">
        <v>0</v>
      </c>
      <c r="S7548" s="180">
        <v>0</v>
      </c>
      <c r="T7548" s="180">
        <v>0</v>
      </c>
    </row>
    <row r="7549" spans="2:20" x14ac:dyDescent="0.3">
      <c r="B7549" s="19">
        <v>7546</v>
      </c>
      <c r="C7549" s="179">
        <v>0</v>
      </c>
      <c r="D7549" s="179">
        <v>0</v>
      </c>
      <c r="E7549" s="179">
        <v>13900.312850996052</v>
      </c>
      <c r="F7549" s="179">
        <v>0</v>
      </c>
      <c r="G7549" s="179">
        <v>0</v>
      </c>
      <c r="H7549" s="179">
        <v>104189.23226907037</v>
      </c>
      <c r="I7549" s="179">
        <v>0</v>
      </c>
      <c r="J7549" s="179">
        <v>0</v>
      </c>
      <c r="K7549" s="179">
        <v>62066.172882149265</v>
      </c>
      <c r="L7549" s="179">
        <v>1</v>
      </c>
      <c r="M7549" s="179">
        <v>304689.6818169516</v>
      </c>
      <c r="N7549" s="179">
        <v>0</v>
      </c>
      <c r="O7549" s="179">
        <v>0</v>
      </c>
      <c r="P7549" s="179">
        <v>0</v>
      </c>
      <c r="Q7549" s="179">
        <v>0</v>
      </c>
      <c r="R7549" s="180">
        <v>0</v>
      </c>
      <c r="S7549" s="180">
        <v>62066.172882149265</v>
      </c>
      <c r="T7549" s="180">
        <v>0</v>
      </c>
    </row>
    <row r="7550" spans="2:20" x14ac:dyDescent="0.3">
      <c r="B7550" s="19">
        <v>7547</v>
      </c>
      <c r="C7550" s="179">
        <v>0</v>
      </c>
      <c r="D7550" s="179">
        <v>0</v>
      </c>
      <c r="E7550" s="179">
        <v>19501.824765139481</v>
      </c>
      <c r="F7550" s="179">
        <v>0</v>
      </c>
      <c r="G7550" s="179">
        <v>0</v>
      </c>
      <c r="H7550" s="179">
        <v>779885.99255427695</v>
      </c>
      <c r="I7550" s="179">
        <v>0</v>
      </c>
      <c r="J7550" s="179">
        <v>0</v>
      </c>
      <c r="K7550" s="179">
        <v>0</v>
      </c>
      <c r="L7550" s="179">
        <v>0</v>
      </c>
      <c r="M7550" s="179">
        <v>94216.545076269089</v>
      </c>
      <c r="N7550" s="179">
        <v>0</v>
      </c>
      <c r="O7550" s="179">
        <v>0</v>
      </c>
      <c r="P7550" s="179">
        <v>0</v>
      </c>
      <c r="Q7550" s="179">
        <v>0</v>
      </c>
      <c r="R7550" s="180">
        <v>0</v>
      </c>
      <c r="S7550" s="180">
        <v>0</v>
      </c>
      <c r="T7550" s="180">
        <v>0</v>
      </c>
    </row>
    <row r="7551" spans="2:20" x14ac:dyDescent="0.3">
      <c r="B7551" s="19">
        <v>7548</v>
      </c>
      <c r="C7551" s="179">
        <v>0</v>
      </c>
      <c r="D7551" s="179">
        <v>0</v>
      </c>
      <c r="E7551" s="179">
        <v>160513.16384099697</v>
      </c>
      <c r="F7551" s="179">
        <v>0</v>
      </c>
      <c r="G7551" s="179">
        <v>0</v>
      </c>
      <c r="H7551" s="179">
        <v>112707.18743142179</v>
      </c>
      <c r="I7551" s="179">
        <v>0</v>
      </c>
      <c r="J7551" s="179">
        <v>0</v>
      </c>
      <c r="K7551" s="179">
        <v>0</v>
      </c>
      <c r="L7551" s="179">
        <v>0</v>
      </c>
      <c r="M7551" s="179">
        <v>23738.719729346874</v>
      </c>
      <c r="N7551" s="179">
        <v>0</v>
      </c>
      <c r="O7551" s="179">
        <v>0</v>
      </c>
      <c r="P7551" s="179">
        <v>0</v>
      </c>
      <c r="Q7551" s="179">
        <v>0</v>
      </c>
      <c r="R7551" s="180">
        <v>0</v>
      </c>
      <c r="S7551" s="180">
        <v>0</v>
      </c>
      <c r="T7551" s="180">
        <v>0</v>
      </c>
    </row>
    <row r="7552" spans="2:20" x14ac:dyDescent="0.3">
      <c r="B7552" s="19">
        <v>7549</v>
      </c>
      <c r="C7552" s="179">
        <v>0</v>
      </c>
      <c r="D7552" s="179">
        <v>0</v>
      </c>
      <c r="E7552" s="179">
        <v>870628.71642509731</v>
      </c>
      <c r="F7552" s="179">
        <v>0</v>
      </c>
      <c r="G7552" s="179">
        <v>0</v>
      </c>
      <c r="H7552" s="179">
        <v>211647.86186761313</v>
      </c>
      <c r="I7552" s="179">
        <v>0</v>
      </c>
      <c r="J7552" s="179">
        <v>0</v>
      </c>
      <c r="K7552" s="179">
        <v>0</v>
      </c>
      <c r="L7552" s="179">
        <v>0</v>
      </c>
      <c r="M7552" s="179">
        <v>34431.94359730104</v>
      </c>
      <c r="N7552" s="179">
        <v>0</v>
      </c>
      <c r="O7552" s="179">
        <v>0</v>
      </c>
      <c r="P7552" s="179">
        <v>0</v>
      </c>
      <c r="Q7552" s="179">
        <v>0</v>
      </c>
      <c r="R7552" s="180">
        <v>0</v>
      </c>
      <c r="S7552" s="180">
        <v>0</v>
      </c>
      <c r="T7552" s="180">
        <v>0</v>
      </c>
    </row>
    <row r="7553" spans="2:20" x14ac:dyDescent="0.3">
      <c r="B7553" s="19">
        <v>7550</v>
      </c>
      <c r="C7553" s="179">
        <v>0</v>
      </c>
      <c r="D7553" s="179">
        <v>0</v>
      </c>
      <c r="E7553" s="179">
        <v>232847.20812726949</v>
      </c>
      <c r="F7553" s="179">
        <v>0</v>
      </c>
      <c r="G7553" s="179">
        <v>0</v>
      </c>
      <c r="H7553" s="179">
        <v>1553984.0316289</v>
      </c>
      <c r="I7553" s="179">
        <v>0</v>
      </c>
      <c r="J7553" s="179">
        <v>0</v>
      </c>
      <c r="K7553" s="179">
        <v>0</v>
      </c>
      <c r="L7553" s="179">
        <v>0</v>
      </c>
      <c r="M7553" s="179">
        <v>21730.938998916878</v>
      </c>
      <c r="N7553" s="179">
        <v>0</v>
      </c>
      <c r="O7553" s="179">
        <v>0</v>
      </c>
      <c r="P7553" s="179">
        <v>0</v>
      </c>
      <c r="Q7553" s="179">
        <v>0</v>
      </c>
      <c r="R7553" s="180">
        <v>0</v>
      </c>
      <c r="S7553" s="180">
        <v>0</v>
      </c>
      <c r="T7553" s="180">
        <v>0</v>
      </c>
    </row>
    <row r="7554" spans="2:20" x14ac:dyDescent="0.3">
      <c r="B7554" s="19">
        <v>7551</v>
      </c>
      <c r="C7554" s="179">
        <v>0</v>
      </c>
      <c r="D7554" s="179">
        <v>0</v>
      </c>
      <c r="E7554" s="179">
        <v>242218.4286383588</v>
      </c>
      <c r="F7554" s="179">
        <v>0</v>
      </c>
      <c r="G7554" s="179">
        <v>0</v>
      </c>
      <c r="H7554" s="179">
        <v>118229.18837455139</v>
      </c>
      <c r="I7554" s="179">
        <v>0</v>
      </c>
      <c r="J7554" s="179">
        <v>0</v>
      </c>
      <c r="K7554" s="179">
        <v>0</v>
      </c>
      <c r="L7554" s="179">
        <v>0</v>
      </c>
      <c r="M7554" s="179">
        <v>829822.12405223935</v>
      </c>
      <c r="N7554" s="179">
        <v>0</v>
      </c>
      <c r="O7554" s="179">
        <v>0</v>
      </c>
      <c r="P7554" s="179">
        <v>0</v>
      </c>
      <c r="Q7554" s="179">
        <v>0</v>
      </c>
      <c r="R7554" s="180">
        <v>0</v>
      </c>
      <c r="S7554" s="180">
        <v>0</v>
      </c>
      <c r="T7554" s="180">
        <v>0</v>
      </c>
    </row>
    <row r="7555" spans="2:20" x14ac:dyDescent="0.3">
      <c r="B7555" s="19">
        <v>7552</v>
      </c>
      <c r="C7555" s="179">
        <v>0</v>
      </c>
      <c r="D7555" s="179">
        <v>0</v>
      </c>
      <c r="E7555" s="179">
        <v>172718.22486766026</v>
      </c>
      <c r="F7555" s="179">
        <v>0</v>
      </c>
      <c r="G7555" s="179">
        <v>0</v>
      </c>
      <c r="H7555" s="179">
        <v>17542.095035533712</v>
      </c>
      <c r="I7555" s="179">
        <v>0</v>
      </c>
      <c r="J7555" s="179">
        <v>0</v>
      </c>
      <c r="K7555" s="179">
        <v>0</v>
      </c>
      <c r="L7555" s="179">
        <v>0</v>
      </c>
      <c r="M7555" s="179">
        <v>107705.35826572748</v>
      </c>
      <c r="N7555" s="179">
        <v>0</v>
      </c>
      <c r="O7555" s="179">
        <v>0</v>
      </c>
      <c r="P7555" s="179">
        <v>0</v>
      </c>
      <c r="Q7555" s="179">
        <v>0</v>
      </c>
      <c r="R7555" s="180">
        <v>0</v>
      </c>
      <c r="S7555" s="180">
        <v>0</v>
      </c>
      <c r="T7555" s="180">
        <v>0</v>
      </c>
    </row>
    <row r="7556" spans="2:20" x14ac:dyDescent="0.3">
      <c r="B7556" s="19">
        <v>7553</v>
      </c>
      <c r="C7556" s="179">
        <v>0</v>
      </c>
      <c r="D7556" s="179">
        <v>0</v>
      </c>
      <c r="E7556" s="179">
        <v>714071.11122485343</v>
      </c>
      <c r="F7556" s="179">
        <v>0</v>
      </c>
      <c r="G7556" s="179">
        <v>0</v>
      </c>
      <c r="H7556" s="179">
        <v>284207.6696738546</v>
      </c>
      <c r="I7556" s="179">
        <v>0</v>
      </c>
      <c r="J7556" s="179">
        <v>0</v>
      </c>
      <c r="K7556" s="179">
        <v>0</v>
      </c>
      <c r="L7556" s="179">
        <v>0</v>
      </c>
      <c r="M7556" s="179">
        <v>190602.61472799958</v>
      </c>
      <c r="N7556" s="179">
        <v>0</v>
      </c>
      <c r="O7556" s="179">
        <v>0</v>
      </c>
      <c r="P7556" s="179">
        <v>0</v>
      </c>
      <c r="Q7556" s="179">
        <v>0</v>
      </c>
      <c r="R7556" s="180">
        <v>0</v>
      </c>
      <c r="S7556" s="180">
        <v>0</v>
      </c>
      <c r="T7556" s="180">
        <v>0</v>
      </c>
    </row>
    <row r="7557" spans="2:20" x14ac:dyDescent="0.3">
      <c r="B7557" s="19">
        <v>7554</v>
      </c>
      <c r="C7557" s="179">
        <v>0</v>
      </c>
      <c r="D7557" s="179">
        <v>0</v>
      </c>
      <c r="E7557" s="179">
        <v>72777.430905756963</v>
      </c>
      <c r="F7557" s="179">
        <v>0</v>
      </c>
      <c r="G7557" s="179">
        <v>0</v>
      </c>
      <c r="H7557" s="179">
        <v>87301.759129847633</v>
      </c>
      <c r="I7557" s="179">
        <v>0</v>
      </c>
      <c r="J7557" s="179">
        <v>0</v>
      </c>
      <c r="K7557" s="179">
        <v>0</v>
      </c>
      <c r="L7557" s="179">
        <v>0</v>
      </c>
      <c r="M7557" s="179">
        <v>736984.405425473</v>
      </c>
      <c r="N7557" s="179">
        <v>0</v>
      </c>
      <c r="O7557" s="179">
        <v>0</v>
      </c>
      <c r="P7557" s="179">
        <v>0</v>
      </c>
      <c r="Q7557" s="179">
        <v>0</v>
      </c>
      <c r="R7557" s="180">
        <v>0</v>
      </c>
      <c r="S7557" s="180">
        <v>0</v>
      </c>
      <c r="T7557" s="180">
        <v>0</v>
      </c>
    </row>
    <row r="7558" spans="2:20" x14ac:dyDescent="0.3">
      <c r="B7558" s="19">
        <v>7555</v>
      </c>
      <c r="C7558" s="179">
        <v>0</v>
      </c>
      <c r="D7558" s="179">
        <v>0</v>
      </c>
      <c r="E7558" s="179">
        <v>185524.08264601728</v>
      </c>
      <c r="F7558" s="179">
        <v>0</v>
      </c>
      <c r="G7558" s="179">
        <v>0</v>
      </c>
      <c r="H7558" s="179">
        <v>885763.94581251184</v>
      </c>
      <c r="I7558" s="179">
        <v>0</v>
      </c>
      <c r="J7558" s="179">
        <v>0</v>
      </c>
      <c r="K7558" s="179">
        <v>0</v>
      </c>
      <c r="L7558" s="179">
        <v>0</v>
      </c>
      <c r="M7558" s="179">
        <v>11525.502256689288</v>
      </c>
      <c r="N7558" s="179">
        <v>0</v>
      </c>
      <c r="O7558" s="179">
        <v>0</v>
      </c>
      <c r="P7558" s="179">
        <v>0</v>
      </c>
      <c r="Q7558" s="179">
        <v>0</v>
      </c>
      <c r="R7558" s="180">
        <v>0</v>
      </c>
      <c r="S7558" s="180">
        <v>0</v>
      </c>
      <c r="T7558" s="180">
        <v>0</v>
      </c>
    </row>
    <row r="7559" spans="2:20" x14ac:dyDescent="0.3">
      <c r="B7559" s="19">
        <v>7556</v>
      </c>
      <c r="C7559" s="179">
        <v>0</v>
      </c>
      <c r="D7559" s="179">
        <v>0</v>
      </c>
      <c r="E7559" s="179">
        <v>4303.5674462812995</v>
      </c>
      <c r="F7559" s="179">
        <v>0</v>
      </c>
      <c r="G7559" s="179">
        <v>0</v>
      </c>
      <c r="H7559" s="179">
        <v>4716.8438987466679</v>
      </c>
      <c r="I7559" s="179">
        <v>0</v>
      </c>
      <c r="J7559" s="179">
        <v>0</v>
      </c>
      <c r="K7559" s="179">
        <v>0</v>
      </c>
      <c r="L7559" s="179">
        <v>0</v>
      </c>
      <c r="M7559" s="179">
        <v>266221.65951072727</v>
      </c>
      <c r="N7559" s="179">
        <v>0</v>
      </c>
      <c r="O7559" s="179">
        <v>0</v>
      </c>
      <c r="P7559" s="179">
        <v>0</v>
      </c>
      <c r="Q7559" s="179">
        <v>0</v>
      </c>
      <c r="R7559" s="180">
        <v>0</v>
      </c>
      <c r="S7559" s="180">
        <v>0</v>
      </c>
      <c r="T7559" s="180">
        <v>0</v>
      </c>
    </row>
    <row r="7560" spans="2:20" x14ac:dyDescent="0.3">
      <c r="B7560" s="19">
        <v>7557</v>
      </c>
      <c r="C7560" s="179">
        <v>0</v>
      </c>
      <c r="D7560" s="179">
        <v>0</v>
      </c>
      <c r="E7560" s="179">
        <v>1338449.1783518624</v>
      </c>
      <c r="F7560" s="179">
        <v>1</v>
      </c>
      <c r="G7560" s="179">
        <v>467081.57435995335</v>
      </c>
      <c r="H7560" s="179">
        <v>53726.535228792192</v>
      </c>
      <c r="I7560" s="179">
        <v>0</v>
      </c>
      <c r="J7560" s="179">
        <v>0</v>
      </c>
      <c r="K7560" s="179">
        <v>0</v>
      </c>
      <c r="L7560" s="179">
        <v>0</v>
      </c>
      <c r="M7560" s="179">
        <v>7567.1440526339384</v>
      </c>
      <c r="N7560" s="179">
        <v>0</v>
      </c>
      <c r="O7560" s="179">
        <v>0</v>
      </c>
      <c r="P7560" s="179">
        <v>0</v>
      </c>
      <c r="Q7560" s="179">
        <v>0</v>
      </c>
      <c r="R7560" s="180">
        <v>0</v>
      </c>
      <c r="S7560" s="180">
        <v>0</v>
      </c>
      <c r="T7560" s="180">
        <v>0</v>
      </c>
    </row>
    <row r="7561" spans="2:20" x14ac:dyDescent="0.3">
      <c r="B7561" s="19">
        <v>7558</v>
      </c>
      <c r="C7561" s="179">
        <v>0</v>
      </c>
      <c r="D7561" s="179">
        <v>0</v>
      </c>
      <c r="E7561" s="179">
        <v>61259.35248038295</v>
      </c>
      <c r="F7561" s="179">
        <v>0</v>
      </c>
      <c r="G7561" s="179">
        <v>0</v>
      </c>
      <c r="H7561" s="179">
        <v>25586.805875346185</v>
      </c>
      <c r="I7561" s="179">
        <v>0</v>
      </c>
      <c r="J7561" s="179">
        <v>0</v>
      </c>
      <c r="K7561" s="179">
        <v>0</v>
      </c>
      <c r="L7561" s="179">
        <v>0</v>
      </c>
      <c r="M7561" s="179">
        <v>11044.278216081115</v>
      </c>
      <c r="N7561" s="179">
        <v>0</v>
      </c>
      <c r="O7561" s="179">
        <v>0</v>
      </c>
      <c r="P7561" s="179">
        <v>0</v>
      </c>
      <c r="Q7561" s="179">
        <v>0</v>
      </c>
      <c r="R7561" s="180">
        <v>0</v>
      </c>
      <c r="S7561" s="180">
        <v>0</v>
      </c>
      <c r="T7561" s="180">
        <v>0</v>
      </c>
    </row>
    <row r="7562" spans="2:20" x14ac:dyDescent="0.3">
      <c r="B7562" s="19">
        <v>7559</v>
      </c>
      <c r="C7562" s="179">
        <v>0</v>
      </c>
      <c r="D7562" s="179">
        <v>0</v>
      </c>
      <c r="E7562" s="179">
        <v>139788.34688095073</v>
      </c>
      <c r="F7562" s="179">
        <v>0</v>
      </c>
      <c r="G7562" s="179">
        <v>0</v>
      </c>
      <c r="H7562" s="179">
        <v>48760.719113213221</v>
      </c>
      <c r="I7562" s="179">
        <v>0</v>
      </c>
      <c r="J7562" s="179">
        <v>0</v>
      </c>
      <c r="K7562" s="179">
        <v>0</v>
      </c>
      <c r="L7562" s="179">
        <v>0</v>
      </c>
      <c r="M7562" s="179">
        <v>61051.354843828725</v>
      </c>
      <c r="N7562" s="179">
        <v>0</v>
      </c>
      <c r="O7562" s="179">
        <v>0</v>
      </c>
      <c r="P7562" s="179">
        <v>0</v>
      </c>
      <c r="Q7562" s="179">
        <v>0</v>
      </c>
      <c r="R7562" s="180">
        <v>0</v>
      </c>
      <c r="S7562" s="180">
        <v>0</v>
      </c>
      <c r="T7562" s="180">
        <v>0</v>
      </c>
    </row>
    <row r="7563" spans="2:20" x14ac:dyDescent="0.3">
      <c r="B7563" s="19">
        <v>7560</v>
      </c>
      <c r="C7563" s="179">
        <v>0</v>
      </c>
      <c r="D7563" s="179">
        <v>0</v>
      </c>
      <c r="E7563" s="179">
        <v>299991.59988989279</v>
      </c>
      <c r="F7563" s="179">
        <v>0</v>
      </c>
      <c r="G7563" s="179">
        <v>0</v>
      </c>
      <c r="H7563" s="179">
        <v>150771.68541059343</v>
      </c>
      <c r="I7563" s="179">
        <v>0</v>
      </c>
      <c r="J7563" s="179">
        <v>0</v>
      </c>
      <c r="K7563" s="179">
        <v>0</v>
      </c>
      <c r="L7563" s="179">
        <v>0</v>
      </c>
      <c r="M7563" s="179">
        <v>60052.196958804307</v>
      </c>
      <c r="N7563" s="179">
        <v>0</v>
      </c>
      <c r="O7563" s="179">
        <v>0</v>
      </c>
      <c r="P7563" s="179">
        <v>0</v>
      </c>
      <c r="Q7563" s="179">
        <v>0</v>
      </c>
      <c r="R7563" s="180">
        <v>0</v>
      </c>
      <c r="S7563" s="180">
        <v>0</v>
      </c>
      <c r="T7563" s="180">
        <v>0</v>
      </c>
    </row>
    <row r="7564" spans="2:20" x14ac:dyDescent="0.3">
      <c r="B7564" s="19">
        <v>7561</v>
      </c>
      <c r="C7564" s="179">
        <v>0</v>
      </c>
      <c r="D7564" s="179">
        <v>0</v>
      </c>
      <c r="E7564" s="179">
        <v>374413.02135991951</v>
      </c>
      <c r="F7564" s="179">
        <v>0</v>
      </c>
      <c r="G7564" s="179">
        <v>0</v>
      </c>
      <c r="H7564" s="179">
        <v>199993.51314835285</v>
      </c>
      <c r="I7564" s="179">
        <v>0</v>
      </c>
      <c r="J7564" s="179">
        <v>0</v>
      </c>
      <c r="K7564" s="179">
        <v>0</v>
      </c>
      <c r="L7564" s="179">
        <v>0</v>
      </c>
      <c r="M7564" s="179">
        <v>52660.692864571138</v>
      </c>
      <c r="N7564" s="179">
        <v>0</v>
      </c>
      <c r="O7564" s="179">
        <v>0</v>
      </c>
      <c r="P7564" s="179">
        <v>0</v>
      </c>
      <c r="Q7564" s="179">
        <v>0</v>
      </c>
      <c r="R7564" s="180">
        <v>0</v>
      </c>
      <c r="S7564" s="180">
        <v>0</v>
      </c>
      <c r="T7564" s="180">
        <v>0</v>
      </c>
    </row>
    <row r="7565" spans="2:20" x14ac:dyDescent="0.3">
      <c r="B7565" s="19">
        <v>7562</v>
      </c>
      <c r="C7565" s="179">
        <v>0</v>
      </c>
      <c r="D7565" s="179">
        <v>0</v>
      </c>
      <c r="E7565" s="179">
        <v>199919.0388363775</v>
      </c>
      <c r="F7565" s="179">
        <v>0</v>
      </c>
      <c r="G7565" s="179">
        <v>0</v>
      </c>
      <c r="H7565" s="179">
        <v>26924.199051610398</v>
      </c>
      <c r="I7565" s="179">
        <v>0</v>
      </c>
      <c r="J7565" s="179">
        <v>0</v>
      </c>
      <c r="K7565" s="179">
        <v>0</v>
      </c>
      <c r="L7565" s="179">
        <v>0</v>
      </c>
      <c r="M7565" s="179">
        <v>479086.94703652576</v>
      </c>
      <c r="N7565" s="179">
        <v>0</v>
      </c>
      <c r="O7565" s="179">
        <v>0</v>
      </c>
      <c r="P7565" s="179">
        <v>0</v>
      </c>
      <c r="Q7565" s="179">
        <v>0</v>
      </c>
      <c r="R7565" s="180">
        <v>0</v>
      </c>
      <c r="S7565" s="180">
        <v>0</v>
      </c>
      <c r="T7565" s="180">
        <v>0</v>
      </c>
    </row>
    <row r="7566" spans="2:20" x14ac:dyDescent="0.3">
      <c r="B7566" s="19">
        <v>7563</v>
      </c>
      <c r="C7566" s="179">
        <v>0</v>
      </c>
      <c r="D7566" s="179">
        <v>0</v>
      </c>
      <c r="E7566" s="179">
        <v>303994.83140483336</v>
      </c>
      <c r="F7566" s="179">
        <v>0</v>
      </c>
      <c r="G7566" s="179">
        <v>0</v>
      </c>
      <c r="H7566" s="179">
        <v>10398.224548686458</v>
      </c>
      <c r="I7566" s="179">
        <v>0</v>
      </c>
      <c r="J7566" s="179">
        <v>0</v>
      </c>
      <c r="K7566" s="179">
        <v>0</v>
      </c>
      <c r="L7566" s="179">
        <v>0</v>
      </c>
      <c r="M7566" s="179">
        <v>301350.79026857764</v>
      </c>
      <c r="N7566" s="179">
        <v>0</v>
      </c>
      <c r="O7566" s="179">
        <v>0</v>
      </c>
      <c r="P7566" s="179">
        <v>0</v>
      </c>
      <c r="Q7566" s="179">
        <v>0</v>
      </c>
      <c r="R7566" s="180">
        <v>0</v>
      </c>
      <c r="S7566" s="180">
        <v>0</v>
      </c>
      <c r="T7566" s="180">
        <v>0</v>
      </c>
    </row>
    <row r="7567" spans="2:20" x14ac:dyDescent="0.3">
      <c r="B7567" s="19">
        <v>7564</v>
      </c>
      <c r="C7567" s="179">
        <v>0</v>
      </c>
      <c r="D7567" s="179">
        <v>0</v>
      </c>
      <c r="E7567" s="179">
        <v>613897.48268573452</v>
      </c>
      <c r="F7567" s="179">
        <v>0</v>
      </c>
      <c r="G7567" s="179">
        <v>0</v>
      </c>
      <c r="H7567" s="179">
        <v>67932.004378862272</v>
      </c>
      <c r="I7567" s="179">
        <v>0</v>
      </c>
      <c r="J7567" s="179">
        <v>0</v>
      </c>
      <c r="K7567" s="179">
        <v>0</v>
      </c>
      <c r="L7567" s="179">
        <v>0</v>
      </c>
      <c r="M7567" s="179">
        <v>62271.047482698508</v>
      </c>
      <c r="N7567" s="179">
        <v>0</v>
      </c>
      <c r="O7567" s="179">
        <v>0</v>
      </c>
      <c r="P7567" s="179">
        <v>0</v>
      </c>
      <c r="Q7567" s="179">
        <v>0</v>
      </c>
      <c r="R7567" s="180">
        <v>0</v>
      </c>
      <c r="S7567" s="180">
        <v>0</v>
      </c>
      <c r="T7567" s="180">
        <v>0</v>
      </c>
    </row>
    <row r="7568" spans="2:20" x14ac:dyDescent="0.3">
      <c r="B7568" s="19">
        <v>7565</v>
      </c>
      <c r="C7568" s="179">
        <v>0</v>
      </c>
      <c r="D7568" s="179">
        <v>0</v>
      </c>
      <c r="E7568" s="179">
        <v>457896.39143658738</v>
      </c>
      <c r="F7568" s="179">
        <v>0</v>
      </c>
      <c r="G7568" s="179">
        <v>0</v>
      </c>
      <c r="H7568" s="179">
        <v>15944.832362592048</v>
      </c>
      <c r="I7568" s="179">
        <v>0</v>
      </c>
      <c r="J7568" s="179">
        <v>0</v>
      </c>
      <c r="K7568" s="179">
        <v>0</v>
      </c>
      <c r="L7568" s="179">
        <v>0</v>
      </c>
      <c r="M7568" s="179">
        <v>350074.22875278909</v>
      </c>
      <c r="N7568" s="179">
        <v>0</v>
      </c>
      <c r="O7568" s="179">
        <v>0</v>
      </c>
      <c r="P7568" s="179">
        <v>0</v>
      </c>
      <c r="Q7568" s="179">
        <v>0</v>
      </c>
      <c r="R7568" s="180">
        <v>0</v>
      </c>
      <c r="S7568" s="180">
        <v>0</v>
      </c>
      <c r="T7568" s="180">
        <v>0</v>
      </c>
    </row>
    <row r="7569" spans="2:20" x14ac:dyDescent="0.3">
      <c r="B7569" s="19">
        <v>7566</v>
      </c>
      <c r="C7569" s="179">
        <v>0</v>
      </c>
      <c r="D7569" s="179">
        <v>0</v>
      </c>
      <c r="E7569" s="179">
        <v>52945.179321985626</v>
      </c>
      <c r="F7569" s="179">
        <v>0</v>
      </c>
      <c r="G7569" s="179">
        <v>0</v>
      </c>
      <c r="H7569" s="179">
        <v>247084.00354050784</v>
      </c>
      <c r="I7569" s="179">
        <v>0</v>
      </c>
      <c r="J7569" s="179">
        <v>0</v>
      </c>
      <c r="K7569" s="179">
        <v>0</v>
      </c>
      <c r="L7569" s="179">
        <v>0</v>
      </c>
      <c r="M7569" s="179">
        <v>15915.902465174784</v>
      </c>
      <c r="N7569" s="179">
        <v>0</v>
      </c>
      <c r="O7569" s="179">
        <v>0</v>
      </c>
      <c r="P7569" s="179">
        <v>0</v>
      </c>
      <c r="Q7569" s="179">
        <v>0</v>
      </c>
      <c r="R7569" s="180">
        <v>0</v>
      </c>
      <c r="S7569" s="180">
        <v>0</v>
      </c>
      <c r="T7569" s="180">
        <v>0</v>
      </c>
    </row>
    <row r="7570" spans="2:20" x14ac:dyDescent="0.3">
      <c r="B7570" s="19">
        <v>7567</v>
      </c>
      <c r="C7570" s="179">
        <v>0</v>
      </c>
      <c r="D7570" s="179">
        <v>0</v>
      </c>
      <c r="E7570" s="179">
        <v>29328.086142005046</v>
      </c>
      <c r="F7570" s="179">
        <v>0</v>
      </c>
      <c r="G7570" s="179">
        <v>0</v>
      </c>
      <c r="H7570" s="179">
        <v>213321.5926402233</v>
      </c>
      <c r="I7570" s="179">
        <v>0</v>
      </c>
      <c r="J7570" s="179">
        <v>0</v>
      </c>
      <c r="K7570" s="179">
        <v>0</v>
      </c>
      <c r="L7570" s="179">
        <v>0</v>
      </c>
      <c r="M7570" s="179">
        <v>101191.18178586665</v>
      </c>
      <c r="N7570" s="179">
        <v>0</v>
      </c>
      <c r="O7570" s="179">
        <v>0</v>
      </c>
      <c r="P7570" s="179">
        <v>0</v>
      </c>
      <c r="Q7570" s="179">
        <v>0</v>
      </c>
      <c r="R7570" s="180">
        <v>0</v>
      </c>
      <c r="S7570" s="180">
        <v>0</v>
      </c>
      <c r="T7570" s="180">
        <v>0</v>
      </c>
    </row>
    <row r="7571" spans="2:20" x14ac:dyDescent="0.3">
      <c r="B7571" s="19">
        <v>7568</v>
      </c>
      <c r="C7571" s="179">
        <v>0</v>
      </c>
      <c r="D7571" s="179">
        <v>0</v>
      </c>
      <c r="E7571" s="179">
        <v>608999.36814688274</v>
      </c>
      <c r="F7571" s="179">
        <v>0</v>
      </c>
      <c r="G7571" s="179">
        <v>0</v>
      </c>
      <c r="H7571" s="179">
        <v>210921.91205252704</v>
      </c>
      <c r="I7571" s="179">
        <v>0</v>
      </c>
      <c r="J7571" s="179">
        <v>0</v>
      </c>
      <c r="K7571" s="179">
        <v>0</v>
      </c>
      <c r="L7571" s="179">
        <v>0</v>
      </c>
      <c r="M7571" s="179">
        <v>59832.252895834994</v>
      </c>
      <c r="N7571" s="179">
        <v>0</v>
      </c>
      <c r="O7571" s="179">
        <v>0</v>
      </c>
      <c r="P7571" s="179">
        <v>0</v>
      </c>
      <c r="Q7571" s="179">
        <v>0</v>
      </c>
      <c r="R7571" s="180">
        <v>0</v>
      </c>
      <c r="S7571" s="180">
        <v>0</v>
      </c>
      <c r="T7571" s="180">
        <v>0</v>
      </c>
    </row>
    <row r="7572" spans="2:20" x14ac:dyDescent="0.3">
      <c r="B7572" s="19">
        <v>7569</v>
      </c>
      <c r="C7572" s="179">
        <v>0</v>
      </c>
      <c r="D7572" s="179">
        <v>0</v>
      </c>
      <c r="E7572" s="179">
        <v>5624442.858701366</v>
      </c>
      <c r="F7572" s="179">
        <v>0</v>
      </c>
      <c r="G7572" s="179">
        <v>0</v>
      </c>
      <c r="H7572" s="179">
        <v>19575.380891717294</v>
      </c>
      <c r="I7572" s="179">
        <v>0</v>
      </c>
      <c r="J7572" s="179">
        <v>0</v>
      </c>
      <c r="K7572" s="179">
        <v>0</v>
      </c>
      <c r="L7572" s="179">
        <v>0</v>
      </c>
      <c r="M7572" s="179">
        <v>4280.0218744535086</v>
      </c>
      <c r="N7572" s="179">
        <v>0</v>
      </c>
      <c r="O7572" s="179">
        <v>0</v>
      </c>
      <c r="P7572" s="179">
        <v>0</v>
      </c>
      <c r="Q7572" s="179">
        <v>0</v>
      </c>
      <c r="R7572" s="180">
        <v>0</v>
      </c>
      <c r="S7572" s="180">
        <v>0</v>
      </c>
      <c r="T7572" s="180">
        <v>0</v>
      </c>
    </row>
    <row r="7573" spans="2:20" x14ac:dyDescent="0.3">
      <c r="B7573" s="19">
        <v>7570</v>
      </c>
      <c r="C7573" s="179">
        <v>0</v>
      </c>
      <c r="D7573" s="179">
        <v>0</v>
      </c>
      <c r="E7573" s="179">
        <v>292222.18979202292</v>
      </c>
      <c r="F7573" s="179">
        <v>0</v>
      </c>
      <c r="G7573" s="179">
        <v>0</v>
      </c>
      <c r="H7573" s="179">
        <v>1003015.4797062342</v>
      </c>
      <c r="I7573" s="179">
        <v>0</v>
      </c>
      <c r="J7573" s="179">
        <v>0</v>
      </c>
      <c r="K7573" s="179">
        <v>0</v>
      </c>
      <c r="L7573" s="179">
        <v>0</v>
      </c>
      <c r="M7573" s="179">
        <v>60361.389402884495</v>
      </c>
      <c r="N7573" s="179">
        <v>0</v>
      </c>
      <c r="O7573" s="179">
        <v>0</v>
      </c>
      <c r="P7573" s="179">
        <v>0</v>
      </c>
      <c r="Q7573" s="179">
        <v>0</v>
      </c>
      <c r="R7573" s="180">
        <v>0</v>
      </c>
      <c r="S7573" s="180">
        <v>0</v>
      </c>
      <c r="T7573" s="180">
        <v>0</v>
      </c>
    </row>
    <row r="7574" spans="2:20" x14ac:dyDescent="0.3">
      <c r="B7574" s="19">
        <v>7571</v>
      </c>
      <c r="C7574" s="179">
        <v>0</v>
      </c>
      <c r="D7574" s="179">
        <v>0</v>
      </c>
      <c r="E7574" s="179">
        <v>35916.251070146005</v>
      </c>
      <c r="F7574" s="179">
        <v>0</v>
      </c>
      <c r="G7574" s="179">
        <v>0</v>
      </c>
      <c r="H7574" s="179">
        <v>12998.599396633208</v>
      </c>
      <c r="I7574" s="179">
        <v>0</v>
      </c>
      <c r="J7574" s="179">
        <v>0</v>
      </c>
      <c r="K7574" s="179">
        <v>0</v>
      </c>
      <c r="L7574" s="179">
        <v>0</v>
      </c>
      <c r="M7574" s="179">
        <v>21330.73026101412</v>
      </c>
      <c r="N7574" s="179">
        <v>0</v>
      </c>
      <c r="O7574" s="179">
        <v>0</v>
      </c>
      <c r="P7574" s="179">
        <v>0</v>
      </c>
      <c r="Q7574" s="179">
        <v>0</v>
      </c>
      <c r="R7574" s="180">
        <v>0</v>
      </c>
      <c r="S7574" s="180">
        <v>0</v>
      </c>
      <c r="T7574" s="180">
        <v>0</v>
      </c>
    </row>
    <row r="7575" spans="2:20" x14ac:dyDescent="0.3">
      <c r="B7575" s="19">
        <v>7572</v>
      </c>
      <c r="C7575" s="179">
        <v>0</v>
      </c>
      <c r="D7575" s="179">
        <v>0</v>
      </c>
      <c r="E7575" s="179">
        <v>182502.66945703479</v>
      </c>
      <c r="F7575" s="179">
        <v>0</v>
      </c>
      <c r="G7575" s="179">
        <v>0</v>
      </c>
      <c r="H7575" s="179">
        <v>6937.687578060355</v>
      </c>
      <c r="I7575" s="179">
        <v>0</v>
      </c>
      <c r="J7575" s="179">
        <v>0</v>
      </c>
      <c r="K7575" s="179">
        <v>0</v>
      </c>
      <c r="L7575" s="179">
        <v>0</v>
      </c>
      <c r="M7575" s="179">
        <v>324031.70754889102</v>
      </c>
      <c r="N7575" s="179">
        <v>0</v>
      </c>
      <c r="O7575" s="179">
        <v>0</v>
      </c>
      <c r="P7575" s="179">
        <v>0</v>
      </c>
      <c r="Q7575" s="179">
        <v>0</v>
      </c>
      <c r="R7575" s="180">
        <v>0</v>
      </c>
      <c r="S7575" s="180">
        <v>0</v>
      </c>
      <c r="T7575" s="180">
        <v>0</v>
      </c>
    </row>
    <row r="7576" spans="2:20" x14ac:dyDescent="0.3">
      <c r="B7576" s="19">
        <v>7573</v>
      </c>
      <c r="C7576" s="179">
        <v>0</v>
      </c>
      <c r="D7576" s="179">
        <v>0</v>
      </c>
      <c r="E7576" s="179">
        <v>209501.9658504485</v>
      </c>
      <c r="F7576" s="179">
        <v>0</v>
      </c>
      <c r="G7576" s="179">
        <v>0</v>
      </c>
      <c r="H7576" s="179">
        <v>3462.0498785008299</v>
      </c>
      <c r="I7576" s="179">
        <v>0</v>
      </c>
      <c r="J7576" s="179">
        <v>0</v>
      </c>
      <c r="K7576" s="179">
        <v>0</v>
      </c>
      <c r="L7576" s="179">
        <v>0</v>
      </c>
      <c r="M7576" s="179">
        <v>33538.28604102067</v>
      </c>
      <c r="N7576" s="179">
        <v>0</v>
      </c>
      <c r="O7576" s="179">
        <v>0</v>
      </c>
      <c r="P7576" s="179">
        <v>0</v>
      </c>
      <c r="Q7576" s="179">
        <v>0</v>
      </c>
      <c r="R7576" s="180">
        <v>0</v>
      </c>
      <c r="S7576" s="180">
        <v>0</v>
      </c>
      <c r="T7576" s="180">
        <v>0</v>
      </c>
    </row>
    <row r="7577" spans="2:20" x14ac:dyDescent="0.3">
      <c r="B7577" s="19">
        <v>7574</v>
      </c>
      <c r="C7577" s="179">
        <v>0</v>
      </c>
      <c r="D7577" s="179">
        <v>0</v>
      </c>
      <c r="E7577" s="179">
        <v>140420.68396963933</v>
      </c>
      <c r="F7577" s="179">
        <v>0</v>
      </c>
      <c r="G7577" s="179">
        <v>0</v>
      </c>
      <c r="H7577" s="179">
        <v>58873.383320486239</v>
      </c>
      <c r="I7577" s="179">
        <v>0</v>
      </c>
      <c r="J7577" s="179">
        <v>0</v>
      </c>
      <c r="K7577" s="179">
        <v>0</v>
      </c>
      <c r="L7577" s="179">
        <v>0</v>
      </c>
      <c r="M7577" s="179">
        <v>13218.417934879148</v>
      </c>
      <c r="N7577" s="179">
        <v>0</v>
      </c>
      <c r="O7577" s="179">
        <v>0</v>
      </c>
      <c r="P7577" s="179">
        <v>0</v>
      </c>
      <c r="Q7577" s="179">
        <v>0</v>
      </c>
      <c r="R7577" s="180">
        <v>0</v>
      </c>
      <c r="S7577" s="180">
        <v>0</v>
      </c>
      <c r="T7577" s="180">
        <v>0</v>
      </c>
    </row>
    <row r="7578" spans="2:20" x14ac:dyDescent="0.3">
      <c r="B7578" s="19">
        <v>7575</v>
      </c>
      <c r="C7578" s="179">
        <v>0</v>
      </c>
      <c r="D7578" s="179">
        <v>0</v>
      </c>
      <c r="E7578" s="179">
        <v>233557.54389414575</v>
      </c>
      <c r="F7578" s="179">
        <v>0</v>
      </c>
      <c r="G7578" s="179">
        <v>0</v>
      </c>
      <c r="H7578" s="179">
        <v>335615.62584006164</v>
      </c>
      <c r="I7578" s="179">
        <v>0</v>
      </c>
      <c r="J7578" s="179">
        <v>0</v>
      </c>
      <c r="K7578" s="179">
        <v>0</v>
      </c>
      <c r="L7578" s="179">
        <v>0</v>
      </c>
      <c r="M7578" s="179">
        <v>62362.309355586658</v>
      </c>
      <c r="N7578" s="179">
        <v>0</v>
      </c>
      <c r="O7578" s="179">
        <v>0</v>
      </c>
      <c r="P7578" s="179">
        <v>0</v>
      </c>
      <c r="Q7578" s="179">
        <v>0</v>
      </c>
      <c r="R7578" s="180">
        <v>0</v>
      </c>
      <c r="S7578" s="180">
        <v>0</v>
      </c>
      <c r="T7578" s="180">
        <v>0</v>
      </c>
    </row>
    <row r="7579" spans="2:20" x14ac:dyDescent="0.3">
      <c r="B7579" s="19">
        <v>7576</v>
      </c>
      <c r="C7579" s="179">
        <v>0</v>
      </c>
      <c r="D7579" s="179">
        <v>0</v>
      </c>
      <c r="E7579" s="179">
        <v>38342.165173348279</v>
      </c>
      <c r="F7579" s="179">
        <v>0</v>
      </c>
      <c r="G7579" s="179">
        <v>0</v>
      </c>
      <c r="H7579" s="179">
        <v>552628.91867753456</v>
      </c>
      <c r="I7579" s="179">
        <v>0</v>
      </c>
      <c r="J7579" s="179">
        <v>0</v>
      </c>
      <c r="K7579" s="179">
        <v>0</v>
      </c>
      <c r="L7579" s="179">
        <v>0</v>
      </c>
      <c r="M7579" s="179">
        <v>6091472.5551766185</v>
      </c>
      <c r="N7579" s="179">
        <v>0</v>
      </c>
      <c r="O7579" s="179">
        <v>0</v>
      </c>
      <c r="P7579" s="179">
        <v>0</v>
      </c>
      <c r="Q7579" s="179">
        <v>0</v>
      </c>
      <c r="R7579" s="180">
        <v>0</v>
      </c>
      <c r="S7579" s="180">
        <v>0</v>
      </c>
      <c r="T7579" s="180">
        <v>0</v>
      </c>
    </row>
    <row r="7580" spans="2:20" x14ac:dyDescent="0.3">
      <c r="B7580" s="19">
        <v>7577</v>
      </c>
      <c r="C7580" s="179">
        <v>0</v>
      </c>
      <c r="D7580" s="179">
        <v>0</v>
      </c>
      <c r="E7580" s="179">
        <v>123523.12029057094</v>
      </c>
      <c r="F7580" s="179">
        <v>0</v>
      </c>
      <c r="G7580" s="179">
        <v>0</v>
      </c>
      <c r="H7580" s="179">
        <v>75970.562041366153</v>
      </c>
      <c r="I7580" s="179">
        <v>0</v>
      </c>
      <c r="J7580" s="179">
        <v>0</v>
      </c>
      <c r="K7580" s="179">
        <v>0</v>
      </c>
      <c r="L7580" s="179">
        <v>0</v>
      </c>
      <c r="M7580" s="179">
        <v>1027466.0482276588</v>
      </c>
      <c r="N7580" s="179">
        <v>0</v>
      </c>
      <c r="O7580" s="179">
        <v>0</v>
      </c>
      <c r="P7580" s="179">
        <v>0</v>
      </c>
      <c r="Q7580" s="179">
        <v>0</v>
      </c>
      <c r="R7580" s="180">
        <v>0</v>
      </c>
      <c r="S7580" s="180">
        <v>0</v>
      </c>
      <c r="T7580" s="180">
        <v>0</v>
      </c>
    </row>
    <row r="7581" spans="2:20" x14ac:dyDescent="0.3">
      <c r="B7581" s="19">
        <v>7578</v>
      </c>
      <c r="C7581" s="179">
        <v>0</v>
      </c>
      <c r="D7581" s="179">
        <v>0</v>
      </c>
      <c r="E7581" s="179">
        <v>754284.34492230741</v>
      </c>
      <c r="F7581" s="179">
        <v>0</v>
      </c>
      <c r="G7581" s="179">
        <v>0</v>
      </c>
      <c r="H7581" s="179">
        <v>137554.81013268829</v>
      </c>
      <c r="I7581" s="179">
        <v>0</v>
      </c>
      <c r="J7581" s="179">
        <v>0</v>
      </c>
      <c r="K7581" s="179">
        <v>0</v>
      </c>
      <c r="L7581" s="179">
        <v>0</v>
      </c>
      <c r="M7581" s="179">
        <v>43814.208716419991</v>
      </c>
      <c r="N7581" s="179">
        <v>0</v>
      </c>
      <c r="O7581" s="179">
        <v>0</v>
      </c>
      <c r="P7581" s="179">
        <v>0</v>
      </c>
      <c r="Q7581" s="179">
        <v>0</v>
      </c>
      <c r="R7581" s="180">
        <v>0</v>
      </c>
      <c r="S7581" s="180">
        <v>0</v>
      </c>
      <c r="T7581" s="180">
        <v>0</v>
      </c>
    </row>
    <row r="7582" spans="2:20" x14ac:dyDescent="0.3">
      <c r="B7582" s="19">
        <v>7579</v>
      </c>
      <c r="C7582" s="179">
        <v>0</v>
      </c>
      <c r="D7582" s="179">
        <v>0</v>
      </c>
      <c r="E7582" s="179">
        <v>2008464.1979912878</v>
      </c>
      <c r="F7582" s="179">
        <v>0</v>
      </c>
      <c r="G7582" s="179">
        <v>0</v>
      </c>
      <c r="H7582" s="179">
        <v>6911.3778521428039</v>
      </c>
      <c r="I7582" s="179">
        <v>0</v>
      </c>
      <c r="J7582" s="179">
        <v>0</v>
      </c>
      <c r="K7582" s="179">
        <v>0</v>
      </c>
      <c r="L7582" s="179">
        <v>0</v>
      </c>
      <c r="M7582" s="179">
        <v>546.17693067153584</v>
      </c>
      <c r="N7582" s="179">
        <v>0</v>
      </c>
      <c r="O7582" s="179">
        <v>0</v>
      </c>
      <c r="P7582" s="179">
        <v>0</v>
      </c>
      <c r="Q7582" s="179">
        <v>0</v>
      </c>
      <c r="R7582" s="180">
        <v>0</v>
      </c>
      <c r="S7582" s="180">
        <v>0</v>
      </c>
      <c r="T7582" s="180">
        <v>0</v>
      </c>
    </row>
    <row r="7583" spans="2:20" x14ac:dyDescent="0.3">
      <c r="B7583" s="19">
        <v>7580</v>
      </c>
      <c r="C7583" s="179">
        <v>0</v>
      </c>
      <c r="D7583" s="179">
        <v>0</v>
      </c>
      <c r="E7583" s="179">
        <v>9383.5872120372169</v>
      </c>
      <c r="F7583" s="179">
        <v>0</v>
      </c>
      <c r="G7583" s="179">
        <v>0</v>
      </c>
      <c r="H7583" s="179">
        <v>191672.97649369543</v>
      </c>
      <c r="I7583" s="179">
        <v>0</v>
      </c>
      <c r="J7583" s="179">
        <v>0</v>
      </c>
      <c r="K7583" s="179">
        <v>0</v>
      </c>
      <c r="L7583" s="179">
        <v>0</v>
      </c>
      <c r="M7583" s="179">
        <v>164132.72449020541</v>
      </c>
      <c r="N7583" s="179">
        <v>0</v>
      </c>
      <c r="O7583" s="179">
        <v>0</v>
      </c>
      <c r="P7583" s="179">
        <v>0</v>
      </c>
      <c r="Q7583" s="179">
        <v>0</v>
      </c>
      <c r="R7583" s="180">
        <v>0</v>
      </c>
      <c r="S7583" s="180">
        <v>0</v>
      </c>
      <c r="T7583" s="180">
        <v>0</v>
      </c>
    </row>
    <row r="7584" spans="2:20" x14ac:dyDescent="0.3">
      <c r="B7584" s="19">
        <v>7581</v>
      </c>
      <c r="C7584" s="179">
        <v>0</v>
      </c>
      <c r="D7584" s="179">
        <v>0</v>
      </c>
      <c r="E7584" s="179">
        <v>68695.479899998943</v>
      </c>
      <c r="F7584" s="179">
        <v>0</v>
      </c>
      <c r="G7584" s="179">
        <v>0</v>
      </c>
      <c r="H7584" s="179">
        <v>41705.11729401123</v>
      </c>
      <c r="I7584" s="179">
        <v>0</v>
      </c>
      <c r="J7584" s="179">
        <v>0</v>
      </c>
      <c r="K7584" s="179">
        <v>0</v>
      </c>
      <c r="L7584" s="179">
        <v>0</v>
      </c>
      <c r="M7584" s="179">
        <v>661274.46394859964</v>
      </c>
      <c r="N7584" s="179">
        <v>0</v>
      </c>
      <c r="O7584" s="179">
        <v>0</v>
      </c>
      <c r="P7584" s="179">
        <v>0</v>
      </c>
      <c r="Q7584" s="179">
        <v>0</v>
      </c>
      <c r="R7584" s="180">
        <v>0</v>
      </c>
      <c r="S7584" s="180">
        <v>0</v>
      </c>
      <c r="T7584" s="180">
        <v>0</v>
      </c>
    </row>
    <row r="7585" spans="2:20" x14ac:dyDescent="0.3">
      <c r="B7585" s="19">
        <v>7582</v>
      </c>
      <c r="C7585" s="179">
        <v>0</v>
      </c>
      <c r="D7585" s="179">
        <v>0</v>
      </c>
      <c r="E7585" s="179">
        <v>265073.59984265408</v>
      </c>
      <c r="F7585" s="179">
        <v>0</v>
      </c>
      <c r="G7585" s="179">
        <v>0</v>
      </c>
      <c r="H7585" s="179">
        <v>3388.952331807749</v>
      </c>
      <c r="I7585" s="179">
        <v>0</v>
      </c>
      <c r="J7585" s="179">
        <v>0</v>
      </c>
      <c r="K7585" s="179">
        <v>0</v>
      </c>
      <c r="L7585" s="179">
        <v>0</v>
      </c>
      <c r="M7585" s="179">
        <v>4733853.4659700869</v>
      </c>
      <c r="N7585" s="179">
        <v>0</v>
      </c>
      <c r="O7585" s="179">
        <v>0</v>
      </c>
      <c r="P7585" s="179">
        <v>0</v>
      </c>
      <c r="Q7585" s="179">
        <v>0</v>
      </c>
      <c r="R7585" s="180">
        <v>0</v>
      </c>
      <c r="S7585" s="180">
        <v>0</v>
      </c>
      <c r="T7585" s="180">
        <v>0</v>
      </c>
    </row>
    <row r="7586" spans="2:20" x14ac:dyDescent="0.3">
      <c r="B7586" s="19">
        <v>7583</v>
      </c>
      <c r="C7586" s="179">
        <v>0</v>
      </c>
      <c r="D7586" s="179">
        <v>0</v>
      </c>
      <c r="E7586" s="179">
        <v>256965.20525596238</v>
      </c>
      <c r="F7586" s="179">
        <v>0</v>
      </c>
      <c r="G7586" s="179">
        <v>0</v>
      </c>
      <c r="H7586" s="179">
        <v>16031.720057025082</v>
      </c>
      <c r="I7586" s="179">
        <v>0</v>
      </c>
      <c r="J7586" s="179">
        <v>0</v>
      </c>
      <c r="K7586" s="179">
        <v>0</v>
      </c>
      <c r="L7586" s="179">
        <v>0</v>
      </c>
      <c r="M7586" s="179">
        <v>87560.659820884219</v>
      </c>
      <c r="N7586" s="179">
        <v>0</v>
      </c>
      <c r="O7586" s="179">
        <v>0</v>
      </c>
      <c r="P7586" s="179">
        <v>0</v>
      </c>
      <c r="Q7586" s="179">
        <v>0</v>
      </c>
      <c r="R7586" s="180">
        <v>0</v>
      </c>
      <c r="S7586" s="180">
        <v>0</v>
      </c>
      <c r="T7586" s="180">
        <v>0</v>
      </c>
    </row>
    <row r="7587" spans="2:20" x14ac:dyDescent="0.3">
      <c r="B7587" s="19">
        <v>7584</v>
      </c>
      <c r="C7587" s="179">
        <v>0</v>
      </c>
      <c r="D7587" s="179">
        <v>0</v>
      </c>
      <c r="E7587" s="179">
        <v>77179.932581538975</v>
      </c>
      <c r="F7587" s="179">
        <v>0</v>
      </c>
      <c r="G7587" s="179">
        <v>0</v>
      </c>
      <c r="H7587" s="179">
        <v>15045.939260899277</v>
      </c>
      <c r="I7587" s="179">
        <v>0</v>
      </c>
      <c r="J7587" s="179">
        <v>0</v>
      </c>
      <c r="K7587" s="179">
        <v>0</v>
      </c>
      <c r="L7587" s="179">
        <v>0</v>
      </c>
      <c r="M7587" s="179">
        <v>68006.484658769376</v>
      </c>
      <c r="N7587" s="179">
        <v>0</v>
      </c>
      <c r="O7587" s="179">
        <v>0</v>
      </c>
      <c r="P7587" s="179">
        <v>0</v>
      </c>
      <c r="Q7587" s="179">
        <v>0</v>
      </c>
      <c r="R7587" s="180">
        <v>0</v>
      </c>
      <c r="S7587" s="180">
        <v>0</v>
      </c>
      <c r="T7587" s="180">
        <v>0</v>
      </c>
    </row>
    <row r="7588" spans="2:20" x14ac:dyDescent="0.3">
      <c r="B7588" s="19">
        <v>7585</v>
      </c>
      <c r="C7588" s="179">
        <v>0</v>
      </c>
      <c r="D7588" s="179">
        <v>0</v>
      </c>
      <c r="E7588" s="179">
        <v>52082.113419705318</v>
      </c>
      <c r="F7588" s="179">
        <v>0</v>
      </c>
      <c r="G7588" s="179">
        <v>0</v>
      </c>
      <c r="H7588" s="179">
        <v>13540.454055741857</v>
      </c>
      <c r="I7588" s="179">
        <v>0</v>
      </c>
      <c r="J7588" s="179">
        <v>0</v>
      </c>
      <c r="K7588" s="179">
        <v>0</v>
      </c>
      <c r="L7588" s="179">
        <v>0</v>
      </c>
      <c r="M7588" s="179">
        <v>464668.94616665714</v>
      </c>
      <c r="N7588" s="179">
        <v>0</v>
      </c>
      <c r="O7588" s="179">
        <v>0</v>
      </c>
      <c r="P7588" s="179">
        <v>0</v>
      </c>
      <c r="Q7588" s="179">
        <v>0</v>
      </c>
      <c r="R7588" s="180">
        <v>0</v>
      </c>
      <c r="S7588" s="180">
        <v>0</v>
      </c>
      <c r="T7588" s="180">
        <v>0</v>
      </c>
    </row>
    <row r="7589" spans="2:20" x14ac:dyDescent="0.3">
      <c r="B7589" s="19">
        <v>7586</v>
      </c>
      <c r="C7589" s="179">
        <v>0</v>
      </c>
      <c r="D7589" s="179">
        <v>0</v>
      </c>
      <c r="E7589" s="179">
        <v>26468.257286829477</v>
      </c>
      <c r="F7589" s="179">
        <v>0</v>
      </c>
      <c r="G7589" s="179">
        <v>0</v>
      </c>
      <c r="H7589" s="179">
        <v>317690.39162454807</v>
      </c>
      <c r="I7589" s="179">
        <v>0</v>
      </c>
      <c r="J7589" s="179">
        <v>0</v>
      </c>
      <c r="K7589" s="179">
        <v>0</v>
      </c>
      <c r="L7589" s="179">
        <v>0</v>
      </c>
      <c r="M7589" s="179">
        <v>11462.948131276362</v>
      </c>
      <c r="N7589" s="179">
        <v>0</v>
      </c>
      <c r="O7589" s="179">
        <v>0</v>
      </c>
      <c r="P7589" s="179">
        <v>0</v>
      </c>
      <c r="Q7589" s="179">
        <v>0</v>
      </c>
      <c r="R7589" s="180">
        <v>0</v>
      </c>
      <c r="S7589" s="180">
        <v>0</v>
      </c>
      <c r="T7589" s="180">
        <v>0</v>
      </c>
    </row>
    <row r="7590" spans="2:20" x14ac:dyDescent="0.3">
      <c r="B7590" s="19">
        <v>7587</v>
      </c>
      <c r="C7590" s="179">
        <v>0</v>
      </c>
      <c r="D7590" s="179">
        <v>0</v>
      </c>
      <c r="E7590" s="179">
        <v>1897689.8481681508</v>
      </c>
      <c r="F7590" s="179">
        <v>0</v>
      </c>
      <c r="G7590" s="179">
        <v>0</v>
      </c>
      <c r="H7590" s="179">
        <v>357350.45512883004</v>
      </c>
      <c r="I7590" s="179">
        <v>0</v>
      </c>
      <c r="J7590" s="179">
        <v>0</v>
      </c>
      <c r="K7590" s="179">
        <v>0</v>
      </c>
      <c r="L7590" s="179">
        <v>0</v>
      </c>
      <c r="M7590" s="179">
        <v>40807.302433732431</v>
      </c>
      <c r="N7590" s="179">
        <v>0</v>
      </c>
      <c r="O7590" s="179">
        <v>0</v>
      </c>
      <c r="P7590" s="179">
        <v>0</v>
      </c>
      <c r="Q7590" s="179">
        <v>0</v>
      </c>
      <c r="R7590" s="180">
        <v>0</v>
      </c>
      <c r="S7590" s="180">
        <v>0</v>
      </c>
      <c r="T7590" s="180">
        <v>0</v>
      </c>
    </row>
    <row r="7591" spans="2:20" x14ac:dyDescent="0.3">
      <c r="B7591" s="19">
        <v>7588</v>
      </c>
      <c r="C7591" s="179">
        <v>0</v>
      </c>
      <c r="D7591" s="179">
        <v>0</v>
      </c>
      <c r="E7591" s="179">
        <v>51643.899376256704</v>
      </c>
      <c r="F7591" s="179">
        <v>0</v>
      </c>
      <c r="G7591" s="179">
        <v>0</v>
      </c>
      <c r="H7591" s="179">
        <v>12715.838946966202</v>
      </c>
      <c r="I7591" s="179">
        <v>0</v>
      </c>
      <c r="J7591" s="179">
        <v>0</v>
      </c>
      <c r="K7591" s="179">
        <v>0</v>
      </c>
      <c r="L7591" s="179">
        <v>0</v>
      </c>
      <c r="M7591" s="179">
        <v>6161.5704635766824</v>
      </c>
      <c r="N7591" s="179">
        <v>0</v>
      </c>
      <c r="O7591" s="179">
        <v>0</v>
      </c>
      <c r="P7591" s="179">
        <v>0</v>
      </c>
      <c r="Q7591" s="179">
        <v>0</v>
      </c>
      <c r="R7591" s="180">
        <v>0</v>
      </c>
      <c r="S7591" s="180">
        <v>0</v>
      </c>
      <c r="T7591" s="180">
        <v>0</v>
      </c>
    </row>
    <row r="7592" spans="2:20" x14ac:dyDescent="0.3">
      <c r="B7592" s="19">
        <v>7589</v>
      </c>
      <c r="C7592" s="179">
        <v>0</v>
      </c>
      <c r="D7592" s="179">
        <v>0</v>
      </c>
      <c r="E7592" s="179">
        <v>1870914.5778613687</v>
      </c>
      <c r="F7592" s="179">
        <v>0</v>
      </c>
      <c r="G7592" s="179">
        <v>0</v>
      </c>
      <c r="H7592" s="179">
        <v>83672.051716692775</v>
      </c>
      <c r="I7592" s="179">
        <v>0</v>
      </c>
      <c r="J7592" s="179">
        <v>0</v>
      </c>
      <c r="K7592" s="179">
        <v>0</v>
      </c>
      <c r="L7592" s="179">
        <v>0</v>
      </c>
      <c r="M7592" s="179">
        <v>1087801.8934618921</v>
      </c>
      <c r="N7592" s="179">
        <v>0</v>
      </c>
      <c r="O7592" s="179">
        <v>0</v>
      </c>
      <c r="P7592" s="179">
        <v>0</v>
      </c>
      <c r="Q7592" s="179">
        <v>0</v>
      </c>
      <c r="R7592" s="180">
        <v>0</v>
      </c>
      <c r="S7592" s="180">
        <v>0</v>
      </c>
      <c r="T7592" s="180">
        <v>0</v>
      </c>
    </row>
    <row r="7593" spans="2:20" x14ac:dyDescent="0.3">
      <c r="B7593" s="19">
        <v>7590</v>
      </c>
      <c r="C7593" s="179">
        <v>1</v>
      </c>
      <c r="D7593" s="179">
        <v>59325.12648065939</v>
      </c>
      <c r="E7593" s="179">
        <v>131860.51431563587</v>
      </c>
      <c r="F7593" s="179">
        <v>0</v>
      </c>
      <c r="G7593" s="179">
        <v>0</v>
      </c>
      <c r="H7593" s="179">
        <v>128571.88781090919</v>
      </c>
      <c r="I7593" s="179">
        <v>0</v>
      </c>
      <c r="J7593" s="179">
        <v>0</v>
      </c>
      <c r="K7593" s="179">
        <v>0</v>
      </c>
      <c r="L7593" s="179">
        <v>0</v>
      </c>
      <c r="M7593" s="179">
        <v>112969.03824358304</v>
      </c>
      <c r="N7593" s="179">
        <v>0</v>
      </c>
      <c r="O7593" s="179">
        <v>0</v>
      </c>
      <c r="P7593" s="179">
        <v>0</v>
      </c>
      <c r="Q7593" s="179">
        <v>0</v>
      </c>
      <c r="R7593" s="180">
        <v>0</v>
      </c>
      <c r="S7593" s="180">
        <v>0</v>
      </c>
      <c r="T7593" s="180">
        <v>59325.12648065939</v>
      </c>
    </row>
    <row r="7594" spans="2:20" x14ac:dyDescent="0.3">
      <c r="B7594" s="19">
        <v>7591</v>
      </c>
      <c r="C7594" s="179">
        <v>0</v>
      </c>
      <c r="D7594" s="179">
        <v>0</v>
      </c>
      <c r="E7594" s="179">
        <v>258487.12536304406</v>
      </c>
      <c r="F7594" s="179">
        <v>0</v>
      </c>
      <c r="G7594" s="179">
        <v>0</v>
      </c>
      <c r="H7594" s="179">
        <v>155250.623005147</v>
      </c>
      <c r="I7594" s="179">
        <v>0</v>
      </c>
      <c r="J7594" s="179">
        <v>0</v>
      </c>
      <c r="K7594" s="179">
        <v>0</v>
      </c>
      <c r="L7594" s="179">
        <v>0</v>
      </c>
      <c r="M7594" s="179">
        <v>99298.989264453776</v>
      </c>
      <c r="N7594" s="179">
        <v>0</v>
      </c>
      <c r="O7594" s="179">
        <v>0</v>
      </c>
      <c r="P7594" s="179">
        <v>0</v>
      </c>
      <c r="Q7594" s="179">
        <v>0</v>
      </c>
      <c r="R7594" s="180">
        <v>0</v>
      </c>
      <c r="S7594" s="180">
        <v>0</v>
      </c>
      <c r="T7594" s="180">
        <v>0</v>
      </c>
    </row>
    <row r="7595" spans="2:20" x14ac:dyDescent="0.3">
      <c r="B7595" s="19">
        <v>7592</v>
      </c>
      <c r="C7595" s="179">
        <v>1</v>
      </c>
      <c r="D7595" s="179">
        <v>315080.07929444645</v>
      </c>
      <c r="E7595" s="179">
        <v>610461.15116721322</v>
      </c>
      <c r="F7595" s="179">
        <v>0</v>
      </c>
      <c r="G7595" s="179">
        <v>0</v>
      </c>
      <c r="H7595" s="179">
        <v>26960.537445494741</v>
      </c>
      <c r="I7595" s="179">
        <v>0</v>
      </c>
      <c r="J7595" s="179">
        <v>0</v>
      </c>
      <c r="K7595" s="179">
        <v>0</v>
      </c>
      <c r="L7595" s="179">
        <v>0</v>
      </c>
      <c r="M7595" s="179">
        <v>418932.5268324723</v>
      </c>
      <c r="N7595" s="179">
        <v>0</v>
      </c>
      <c r="O7595" s="179">
        <v>0</v>
      </c>
      <c r="P7595" s="179">
        <v>0</v>
      </c>
      <c r="Q7595" s="179">
        <v>0</v>
      </c>
      <c r="R7595" s="180">
        <v>0</v>
      </c>
      <c r="S7595" s="180">
        <v>0</v>
      </c>
      <c r="T7595" s="180">
        <v>315080.07929444645</v>
      </c>
    </row>
    <row r="7596" spans="2:20" x14ac:dyDescent="0.3">
      <c r="B7596" s="19">
        <v>7593</v>
      </c>
      <c r="C7596" s="179">
        <v>0</v>
      </c>
      <c r="D7596" s="179">
        <v>0</v>
      </c>
      <c r="E7596" s="179">
        <v>293637.76307261281</v>
      </c>
      <c r="F7596" s="179">
        <v>0</v>
      </c>
      <c r="G7596" s="179">
        <v>0</v>
      </c>
      <c r="H7596" s="179">
        <v>95565.660106215611</v>
      </c>
      <c r="I7596" s="179">
        <v>0</v>
      </c>
      <c r="J7596" s="179">
        <v>0</v>
      </c>
      <c r="K7596" s="179">
        <v>0</v>
      </c>
      <c r="L7596" s="179">
        <v>0</v>
      </c>
      <c r="M7596" s="179">
        <v>60339.25487174205</v>
      </c>
      <c r="N7596" s="179">
        <v>0</v>
      </c>
      <c r="O7596" s="179">
        <v>0</v>
      </c>
      <c r="P7596" s="179">
        <v>0</v>
      </c>
      <c r="Q7596" s="179">
        <v>0</v>
      </c>
      <c r="R7596" s="180">
        <v>0</v>
      </c>
      <c r="S7596" s="180">
        <v>0</v>
      </c>
      <c r="T7596" s="180">
        <v>0</v>
      </c>
    </row>
    <row r="7597" spans="2:20" x14ac:dyDescent="0.3">
      <c r="B7597" s="19">
        <v>7594</v>
      </c>
      <c r="C7597" s="179">
        <v>0</v>
      </c>
      <c r="D7597" s="179">
        <v>0</v>
      </c>
      <c r="E7597" s="179">
        <v>1489094.4010437154</v>
      </c>
      <c r="F7597" s="179">
        <v>0</v>
      </c>
      <c r="G7597" s="179">
        <v>0</v>
      </c>
      <c r="H7597" s="179">
        <v>1098.0296474373017</v>
      </c>
      <c r="I7597" s="179">
        <v>0</v>
      </c>
      <c r="J7597" s="179">
        <v>0</v>
      </c>
      <c r="K7597" s="179">
        <v>0</v>
      </c>
      <c r="L7597" s="179">
        <v>0</v>
      </c>
      <c r="M7597" s="179">
        <v>163775.37345949528</v>
      </c>
      <c r="N7597" s="179">
        <v>0</v>
      </c>
      <c r="O7597" s="179">
        <v>0</v>
      </c>
      <c r="P7597" s="179">
        <v>0</v>
      </c>
      <c r="Q7597" s="179">
        <v>0</v>
      </c>
      <c r="R7597" s="180">
        <v>0</v>
      </c>
      <c r="S7597" s="180">
        <v>0</v>
      </c>
      <c r="T7597" s="180">
        <v>0</v>
      </c>
    </row>
    <row r="7598" spans="2:20" x14ac:dyDescent="0.3">
      <c r="B7598" s="19">
        <v>7595</v>
      </c>
      <c r="C7598" s="179">
        <v>0</v>
      </c>
      <c r="D7598" s="179">
        <v>0</v>
      </c>
      <c r="E7598" s="179">
        <v>624426.10341035877</v>
      </c>
      <c r="F7598" s="179">
        <v>0</v>
      </c>
      <c r="G7598" s="179">
        <v>0</v>
      </c>
      <c r="H7598" s="179">
        <v>849874.33411418507</v>
      </c>
      <c r="I7598" s="179">
        <v>0</v>
      </c>
      <c r="J7598" s="179">
        <v>0</v>
      </c>
      <c r="K7598" s="179">
        <v>0</v>
      </c>
      <c r="L7598" s="179">
        <v>0</v>
      </c>
      <c r="M7598" s="179">
        <v>59766.416507701229</v>
      </c>
      <c r="N7598" s="179">
        <v>0</v>
      </c>
      <c r="O7598" s="179">
        <v>0</v>
      </c>
      <c r="P7598" s="179">
        <v>0</v>
      </c>
      <c r="Q7598" s="179">
        <v>0</v>
      </c>
      <c r="R7598" s="180">
        <v>0</v>
      </c>
      <c r="S7598" s="180">
        <v>0</v>
      </c>
      <c r="T7598" s="180">
        <v>0</v>
      </c>
    </row>
    <row r="7599" spans="2:20" x14ac:dyDescent="0.3">
      <c r="B7599" s="19">
        <v>7596</v>
      </c>
      <c r="C7599" s="179">
        <v>0</v>
      </c>
      <c r="D7599" s="179">
        <v>0</v>
      </c>
      <c r="E7599" s="179">
        <v>55793.173222869475</v>
      </c>
      <c r="F7599" s="179">
        <v>0</v>
      </c>
      <c r="G7599" s="179">
        <v>0</v>
      </c>
      <c r="H7599" s="179">
        <v>256504.66377330219</v>
      </c>
      <c r="I7599" s="179">
        <v>0</v>
      </c>
      <c r="J7599" s="179">
        <v>0</v>
      </c>
      <c r="K7599" s="179">
        <v>0</v>
      </c>
      <c r="L7599" s="179">
        <v>0</v>
      </c>
      <c r="M7599" s="179">
        <v>53567.445846500843</v>
      </c>
      <c r="N7599" s="179">
        <v>0</v>
      </c>
      <c r="O7599" s="179">
        <v>0</v>
      </c>
      <c r="P7599" s="179">
        <v>0</v>
      </c>
      <c r="Q7599" s="179">
        <v>0</v>
      </c>
      <c r="R7599" s="180">
        <v>0</v>
      </c>
      <c r="S7599" s="180">
        <v>0</v>
      </c>
      <c r="T7599" s="180">
        <v>0</v>
      </c>
    </row>
    <row r="7600" spans="2:20" x14ac:dyDescent="0.3">
      <c r="B7600" s="19">
        <v>7597</v>
      </c>
      <c r="C7600" s="179">
        <v>0</v>
      </c>
      <c r="D7600" s="179">
        <v>0</v>
      </c>
      <c r="E7600" s="179">
        <v>21765.577798171544</v>
      </c>
      <c r="F7600" s="179">
        <v>0</v>
      </c>
      <c r="G7600" s="179">
        <v>0</v>
      </c>
      <c r="H7600" s="179">
        <v>43129.831936003022</v>
      </c>
      <c r="I7600" s="179">
        <v>0</v>
      </c>
      <c r="J7600" s="179">
        <v>0</v>
      </c>
      <c r="K7600" s="179">
        <v>0</v>
      </c>
      <c r="L7600" s="179">
        <v>0</v>
      </c>
      <c r="M7600" s="179">
        <v>53726.535228792192</v>
      </c>
      <c r="N7600" s="179">
        <v>0</v>
      </c>
      <c r="O7600" s="179">
        <v>0</v>
      </c>
      <c r="P7600" s="179">
        <v>0</v>
      </c>
      <c r="Q7600" s="179">
        <v>0</v>
      </c>
      <c r="R7600" s="180">
        <v>0</v>
      </c>
      <c r="S7600" s="180">
        <v>0</v>
      </c>
      <c r="T7600" s="180">
        <v>0</v>
      </c>
    </row>
    <row r="7601" spans="2:20" x14ac:dyDescent="0.3">
      <c r="B7601" s="19">
        <v>7598</v>
      </c>
      <c r="C7601" s="179">
        <v>0</v>
      </c>
      <c r="D7601" s="179">
        <v>0</v>
      </c>
      <c r="E7601" s="179">
        <v>4192.32300917052</v>
      </c>
      <c r="F7601" s="179">
        <v>0</v>
      </c>
      <c r="G7601" s="179">
        <v>0</v>
      </c>
      <c r="H7601" s="179">
        <v>17165.144271081987</v>
      </c>
      <c r="I7601" s="179">
        <v>0</v>
      </c>
      <c r="J7601" s="179">
        <v>0</v>
      </c>
      <c r="K7601" s="179">
        <v>0</v>
      </c>
      <c r="L7601" s="179">
        <v>0</v>
      </c>
      <c r="M7601" s="179">
        <v>60605.372518241929</v>
      </c>
      <c r="N7601" s="179">
        <v>0</v>
      </c>
      <c r="O7601" s="179">
        <v>0</v>
      </c>
      <c r="P7601" s="179">
        <v>0</v>
      </c>
      <c r="Q7601" s="179">
        <v>0</v>
      </c>
      <c r="R7601" s="180">
        <v>0</v>
      </c>
      <c r="S7601" s="180">
        <v>0</v>
      </c>
      <c r="T7601" s="180">
        <v>0</v>
      </c>
    </row>
    <row r="7602" spans="2:20" x14ac:dyDescent="0.3">
      <c r="B7602" s="19">
        <v>7599</v>
      </c>
      <c r="C7602" s="179">
        <v>0</v>
      </c>
      <c r="D7602" s="179">
        <v>0</v>
      </c>
      <c r="E7602" s="179">
        <v>182648.57261439378</v>
      </c>
      <c r="F7602" s="179">
        <v>0</v>
      </c>
      <c r="G7602" s="179">
        <v>0</v>
      </c>
      <c r="H7602" s="179">
        <v>64473.466331885022</v>
      </c>
      <c r="I7602" s="179">
        <v>0</v>
      </c>
      <c r="J7602" s="179">
        <v>0</v>
      </c>
      <c r="K7602" s="179">
        <v>0</v>
      </c>
      <c r="L7602" s="179">
        <v>0</v>
      </c>
      <c r="M7602" s="179">
        <v>26550.295206884446</v>
      </c>
      <c r="N7602" s="179">
        <v>0</v>
      </c>
      <c r="O7602" s="179">
        <v>0</v>
      </c>
      <c r="P7602" s="179">
        <v>0</v>
      </c>
      <c r="Q7602" s="179">
        <v>0</v>
      </c>
      <c r="R7602" s="180">
        <v>0</v>
      </c>
      <c r="S7602" s="180">
        <v>0</v>
      </c>
      <c r="T7602" s="180">
        <v>0</v>
      </c>
    </row>
    <row r="7603" spans="2:20" x14ac:dyDescent="0.3">
      <c r="B7603" s="19">
        <v>7600</v>
      </c>
      <c r="C7603" s="179">
        <v>0</v>
      </c>
      <c r="D7603" s="179">
        <v>0</v>
      </c>
      <c r="E7603" s="179">
        <v>57146.274412745523</v>
      </c>
      <c r="F7603" s="179">
        <v>0</v>
      </c>
      <c r="G7603" s="179">
        <v>0</v>
      </c>
      <c r="H7603" s="179">
        <v>921875.70271824521</v>
      </c>
      <c r="I7603" s="179">
        <v>0</v>
      </c>
      <c r="J7603" s="179">
        <v>0</v>
      </c>
      <c r="K7603" s="179">
        <v>0</v>
      </c>
      <c r="L7603" s="179">
        <v>0</v>
      </c>
      <c r="M7603" s="179">
        <v>32213.175990529915</v>
      </c>
      <c r="N7603" s="179">
        <v>0</v>
      </c>
      <c r="O7603" s="179">
        <v>0</v>
      </c>
      <c r="P7603" s="179">
        <v>0</v>
      </c>
      <c r="Q7603" s="179">
        <v>0</v>
      </c>
      <c r="R7603" s="180">
        <v>0</v>
      </c>
      <c r="S7603" s="180">
        <v>0</v>
      </c>
      <c r="T7603" s="180">
        <v>0</v>
      </c>
    </row>
    <row r="7604" spans="2:20" x14ac:dyDescent="0.3">
      <c r="B7604" s="19">
        <v>7601</v>
      </c>
      <c r="C7604" s="179">
        <v>1</v>
      </c>
      <c r="D7604" s="179">
        <v>3068.6896766470945</v>
      </c>
      <c r="E7604" s="179">
        <v>1829893.8097858874</v>
      </c>
      <c r="F7604" s="179">
        <v>0</v>
      </c>
      <c r="G7604" s="179">
        <v>0</v>
      </c>
      <c r="H7604" s="179">
        <v>64426.336063704461</v>
      </c>
      <c r="I7604" s="179">
        <v>0</v>
      </c>
      <c r="J7604" s="179">
        <v>0</v>
      </c>
      <c r="K7604" s="179">
        <v>0</v>
      </c>
      <c r="L7604" s="179">
        <v>0</v>
      </c>
      <c r="M7604" s="179">
        <v>165863.40434079117</v>
      </c>
      <c r="N7604" s="179">
        <v>0</v>
      </c>
      <c r="O7604" s="179">
        <v>0</v>
      </c>
      <c r="P7604" s="179">
        <v>0</v>
      </c>
      <c r="Q7604" s="179">
        <v>0</v>
      </c>
      <c r="R7604" s="180">
        <v>0</v>
      </c>
      <c r="S7604" s="180">
        <v>0</v>
      </c>
      <c r="T7604" s="180">
        <v>3068.6896766470945</v>
      </c>
    </row>
    <row r="7605" spans="2:20" x14ac:dyDescent="0.3">
      <c r="B7605" s="19">
        <v>7602</v>
      </c>
      <c r="C7605" s="179">
        <v>1</v>
      </c>
      <c r="D7605" s="179">
        <v>139421.01619241945</v>
      </c>
      <c r="E7605" s="179">
        <v>6333.3663156555522</v>
      </c>
      <c r="F7605" s="179">
        <v>0</v>
      </c>
      <c r="G7605" s="179">
        <v>0</v>
      </c>
      <c r="H7605" s="179">
        <v>68982.160257418946</v>
      </c>
      <c r="I7605" s="179">
        <v>0</v>
      </c>
      <c r="J7605" s="179">
        <v>0</v>
      </c>
      <c r="K7605" s="179">
        <v>0</v>
      </c>
      <c r="L7605" s="179">
        <v>0</v>
      </c>
      <c r="M7605" s="179">
        <v>39550.008188786793</v>
      </c>
      <c r="N7605" s="179">
        <v>0</v>
      </c>
      <c r="O7605" s="179">
        <v>0</v>
      </c>
      <c r="P7605" s="179">
        <v>0</v>
      </c>
      <c r="Q7605" s="179">
        <v>0</v>
      </c>
      <c r="R7605" s="180">
        <v>0</v>
      </c>
      <c r="S7605" s="180">
        <v>0</v>
      </c>
      <c r="T7605" s="180">
        <v>139421.01619241945</v>
      </c>
    </row>
    <row r="7606" spans="2:20" x14ac:dyDescent="0.3">
      <c r="B7606" s="19">
        <v>7603</v>
      </c>
      <c r="C7606" s="179">
        <v>0</v>
      </c>
      <c r="D7606" s="179">
        <v>0</v>
      </c>
      <c r="E7606" s="179">
        <v>75509.514589244573</v>
      </c>
      <c r="F7606" s="179">
        <v>0</v>
      </c>
      <c r="G7606" s="179">
        <v>0</v>
      </c>
      <c r="H7606" s="179">
        <v>190602.61472799958</v>
      </c>
      <c r="I7606" s="179">
        <v>0</v>
      </c>
      <c r="J7606" s="179">
        <v>0</v>
      </c>
      <c r="K7606" s="179">
        <v>0</v>
      </c>
      <c r="L7606" s="179">
        <v>0</v>
      </c>
      <c r="M7606" s="179">
        <v>116080.26720353254</v>
      </c>
      <c r="N7606" s="179">
        <v>0</v>
      </c>
      <c r="O7606" s="179">
        <v>0</v>
      </c>
      <c r="P7606" s="179">
        <v>0</v>
      </c>
      <c r="Q7606" s="179">
        <v>0</v>
      </c>
      <c r="R7606" s="180">
        <v>0</v>
      </c>
      <c r="S7606" s="180">
        <v>0</v>
      </c>
      <c r="T7606" s="180">
        <v>0</v>
      </c>
    </row>
    <row r="7607" spans="2:20" x14ac:dyDescent="0.3">
      <c r="B7607" s="19">
        <v>7604</v>
      </c>
      <c r="C7607" s="179">
        <v>0</v>
      </c>
      <c r="D7607" s="179">
        <v>0</v>
      </c>
      <c r="E7607" s="179">
        <v>156964.92472328513</v>
      </c>
      <c r="F7607" s="179">
        <v>0</v>
      </c>
      <c r="G7607" s="179">
        <v>0</v>
      </c>
      <c r="H7607" s="179">
        <v>71653.237998595039</v>
      </c>
      <c r="I7607" s="179">
        <v>0</v>
      </c>
      <c r="J7607" s="179">
        <v>0</v>
      </c>
      <c r="K7607" s="179">
        <v>0</v>
      </c>
      <c r="L7607" s="179">
        <v>0</v>
      </c>
      <c r="M7607" s="179">
        <v>89729.590786398709</v>
      </c>
      <c r="N7607" s="179">
        <v>0</v>
      </c>
      <c r="O7607" s="179">
        <v>0</v>
      </c>
      <c r="P7607" s="179">
        <v>0</v>
      </c>
      <c r="Q7607" s="179">
        <v>0</v>
      </c>
      <c r="R7607" s="180">
        <v>0</v>
      </c>
      <c r="S7607" s="180">
        <v>0</v>
      </c>
      <c r="T7607" s="180">
        <v>0</v>
      </c>
    </row>
    <row r="7608" spans="2:20" x14ac:dyDescent="0.3">
      <c r="B7608" s="19">
        <v>7605</v>
      </c>
      <c r="C7608" s="179">
        <v>0</v>
      </c>
      <c r="D7608" s="179">
        <v>0</v>
      </c>
      <c r="E7608" s="179">
        <v>1031651.8520428737</v>
      </c>
      <c r="F7608" s="179">
        <v>0</v>
      </c>
      <c r="G7608" s="179">
        <v>0</v>
      </c>
      <c r="H7608" s="179">
        <v>36107.055577573876</v>
      </c>
      <c r="I7608" s="179">
        <v>0</v>
      </c>
      <c r="J7608" s="179">
        <v>0</v>
      </c>
      <c r="K7608" s="179">
        <v>0</v>
      </c>
      <c r="L7608" s="179">
        <v>0</v>
      </c>
      <c r="M7608" s="179">
        <v>85418.363158279724</v>
      </c>
      <c r="N7608" s="179">
        <v>0</v>
      </c>
      <c r="O7608" s="179">
        <v>0</v>
      </c>
      <c r="P7608" s="179">
        <v>0</v>
      </c>
      <c r="Q7608" s="179">
        <v>0</v>
      </c>
      <c r="R7608" s="180">
        <v>0</v>
      </c>
      <c r="S7608" s="180">
        <v>0</v>
      </c>
      <c r="T7608" s="180">
        <v>0</v>
      </c>
    </row>
    <row r="7609" spans="2:20" x14ac:dyDescent="0.3">
      <c r="B7609" s="19">
        <v>7606</v>
      </c>
      <c r="C7609" s="179">
        <v>0</v>
      </c>
      <c r="D7609" s="179">
        <v>0</v>
      </c>
      <c r="E7609" s="179">
        <v>394625.63874549576</v>
      </c>
      <c r="F7609" s="179">
        <v>0</v>
      </c>
      <c r="G7609" s="179">
        <v>0</v>
      </c>
      <c r="H7609" s="179">
        <v>134835.99673282489</v>
      </c>
      <c r="I7609" s="179">
        <v>0</v>
      </c>
      <c r="J7609" s="179">
        <v>0</v>
      </c>
      <c r="K7609" s="179">
        <v>0</v>
      </c>
      <c r="L7609" s="179">
        <v>0</v>
      </c>
      <c r="M7609" s="179">
        <v>2253.1475204340195</v>
      </c>
      <c r="N7609" s="179">
        <v>0</v>
      </c>
      <c r="O7609" s="179">
        <v>0</v>
      </c>
      <c r="P7609" s="179">
        <v>0</v>
      </c>
      <c r="Q7609" s="179">
        <v>0</v>
      </c>
      <c r="R7609" s="180">
        <v>0</v>
      </c>
      <c r="S7609" s="180">
        <v>0</v>
      </c>
      <c r="T7609" s="180">
        <v>0</v>
      </c>
    </row>
    <row r="7610" spans="2:20" x14ac:dyDescent="0.3">
      <c r="B7610" s="19">
        <v>7607</v>
      </c>
      <c r="C7610" s="179">
        <v>0</v>
      </c>
      <c r="D7610" s="179">
        <v>0</v>
      </c>
      <c r="E7610" s="179">
        <v>8035.6610444412318</v>
      </c>
      <c r="F7610" s="179">
        <v>0</v>
      </c>
      <c r="G7610" s="179">
        <v>0</v>
      </c>
      <c r="H7610" s="179">
        <v>42766.061078571518</v>
      </c>
      <c r="I7610" s="179">
        <v>0</v>
      </c>
      <c r="J7610" s="179">
        <v>0</v>
      </c>
      <c r="K7610" s="179">
        <v>0</v>
      </c>
      <c r="L7610" s="179">
        <v>0</v>
      </c>
      <c r="M7610" s="179">
        <v>71131.568394248039</v>
      </c>
      <c r="N7610" s="179">
        <v>0</v>
      </c>
      <c r="O7610" s="179">
        <v>0</v>
      </c>
      <c r="P7610" s="179">
        <v>0</v>
      </c>
      <c r="Q7610" s="179">
        <v>0</v>
      </c>
      <c r="R7610" s="180">
        <v>0</v>
      </c>
      <c r="S7610" s="180">
        <v>0</v>
      </c>
      <c r="T7610" s="180">
        <v>0</v>
      </c>
    </row>
    <row r="7611" spans="2:20" x14ac:dyDescent="0.3">
      <c r="B7611" s="19">
        <v>7608</v>
      </c>
      <c r="C7611" s="179">
        <v>0</v>
      </c>
      <c r="D7611" s="179">
        <v>0</v>
      </c>
      <c r="E7611" s="179">
        <v>213940.67383383287</v>
      </c>
      <c r="F7611" s="179">
        <v>0</v>
      </c>
      <c r="G7611" s="179">
        <v>0</v>
      </c>
      <c r="H7611" s="179">
        <v>137836.30328907617</v>
      </c>
      <c r="I7611" s="179">
        <v>0</v>
      </c>
      <c r="J7611" s="179">
        <v>0</v>
      </c>
      <c r="K7611" s="179">
        <v>0</v>
      </c>
      <c r="L7611" s="179">
        <v>0</v>
      </c>
      <c r="M7611" s="179">
        <v>212377.63754679295</v>
      </c>
      <c r="N7611" s="179">
        <v>0</v>
      </c>
      <c r="O7611" s="179">
        <v>0</v>
      </c>
      <c r="P7611" s="179">
        <v>0</v>
      </c>
      <c r="Q7611" s="179">
        <v>0</v>
      </c>
      <c r="R7611" s="180">
        <v>0</v>
      </c>
      <c r="S7611" s="180">
        <v>0</v>
      </c>
      <c r="T7611" s="180">
        <v>0</v>
      </c>
    </row>
    <row r="7612" spans="2:20" x14ac:dyDescent="0.3">
      <c r="B7612" s="19">
        <v>7609</v>
      </c>
      <c r="C7612" s="179">
        <v>0</v>
      </c>
      <c r="D7612" s="179">
        <v>0</v>
      </c>
      <c r="E7612" s="179">
        <v>85286.639579853916</v>
      </c>
      <c r="F7612" s="179">
        <v>0</v>
      </c>
      <c r="G7612" s="179">
        <v>0</v>
      </c>
      <c r="H7612" s="179">
        <v>138799.11820620918</v>
      </c>
      <c r="I7612" s="179">
        <v>0</v>
      </c>
      <c r="J7612" s="179">
        <v>0</v>
      </c>
      <c r="K7612" s="179">
        <v>0</v>
      </c>
      <c r="L7612" s="179">
        <v>0</v>
      </c>
      <c r="M7612" s="179">
        <v>1523.8992555484929</v>
      </c>
      <c r="N7612" s="179">
        <v>0</v>
      </c>
      <c r="O7612" s="179">
        <v>0</v>
      </c>
      <c r="P7612" s="179">
        <v>0</v>
      </c>
      <c r="Q7612" s="179">
        <v>0</v>
      </c>
      <c r="R7612" s="180">
        <v>0</v>
      </c>
      <c r="S7612" s="180">
        <v>0</v>
      </c>
      <c r="T7612" s="180">
        <v>0</v>
      </c>
    </row>
    <row r="7613" spans="2:20" x14ac:dyDescent="0.3">
      <c r="B7613" s="19">
        <v>7610</v>
      </c>
      <c r="C7613" s="179">
        <v>0</v>
      </c>
      <c r="D7613" s="179">
        <v>0</v>
      </c>
      <c r="E7613" s="179">
        <v>108053.72117443533</v>
      </c>
      <c r="F7613" s="179">
        <v>0</v>
      </c>
      <c r="G7613" s="179">
        <v>0</v>
      </c>
      <c r="H7613" s="179">
        <v>2039.6526259486868</v>
      </c>
      <c r="I7613" s="179">
        <v>0</v>
      </c>
      <c r="J7613" s="179">
        <v>0</v>
      </c>
      <c r="K7613" s="179">
        <v>0</v>
      </c>
      <c r="L7613" s="179">
        <v>0</v>
      </c>
      <c r="M7613" s="179">
        <v>30399.36601773751</v>
      </c>
      <c r="N7613" s="179">
        <v>0</v>
      </c>
      <c r="O7613" s="179">
        <v>0</v>
      </c>
      <c r="P7613" s="179">
        <v>0</v>
      </c>
      <c r="Q7613" s="179">
        <v>0</v>
      </c>
      <c r="R7613" s="180">
        <v>0</v>
      </c>
      <c r="S7613" s="180">
        <v>0</v>
      </c>
      <c r="T7613" s="180">
        <v>0</v>
      </c>
    </row>
    <row r="7614" spans="2:20" x14ac:dyDescent="0.3">
      <c r="B7614" s="19">
        <v>7611</v>
      </c>
      <c r="C7614" s="179">
        <v>0</v>
      </c>
      <c r="D7614" s="179">
        <v>0</v>
      </c>
      <c r="E7614" s="179">
        <v>53029.917383116401</v>
      </c>
      <c r="F7614" s="179">
        <v>0</v>
      </c>
      <c r="G7614" s="179">
        <v>0</v>
      </c>
      <c r="H7614" s="179">
        <v>202595.26997444421</v>
      </c>
      <c r="I7614" s="179">
        <v>0</v>
      </c>
      <c r="J7614" s="179">
        <v>0</v>
      </c>
      <c r="K7614" s="179">
        <v>0</v>
      </c>
      <c r="L7614" s="179">
        <v>0</v>
      </c>
      <c r="M7614" s="179">
        <v>12416.237622947972</v>
      </c>
      <c r="N7614" s="179">
        <v>0</v>
      </c>
      <c r="O7614" s="179">
        <v>0</v>
      </c>
      <c r="P7614" s="179">
        <v>0</v>
      </c>
      <c r="Q7614" s="179">
        <v>0</v>
      </c>
      <c r="R7614" s="180">
        <v>0</v>
      </c>
      <c r="S7614" s="180">
        <v>0</v>
      </c>
      <c r="T7614" s="180">
        <v>0</v>
      </c>
    </row>
    <row r="7615" spans="2:20" x14ac:dyDescent="0.3">
      <c r="B7615" s="19">
        <v>7612</v>
      </c>
      <c r="C7615" s="179">
        <v>0</v>
      </c>
      <c r="D7615" s="179">
        <v>0</v>
      </c>
      <c r="E7615" s="179">
        <v>245025.28754588478</v>
      </c>
      <c r="F7615" s="179">
        <v>0</v>
      </c>
      <c r="G7615" s="179">
        <v>0</v>
      </c>
      <c r="H7615" s="179">
        <v>9975.8487462944631</v>
      </c>
      <c r="I7615" s="179">
        <v>0</v>
      </c>
      <c r="J7615" s="179">
        <v>0</v>
      </c>
      <c r="K7615" s="179">
        <v>0</v>
      </c>
      <c r="L7615" s="179">
        <v>0</v>
      </c>
      <c r="M7615" s="179">
        <v>25799.251784016375</v>
      </c>
      <c r="N7615" s="179">
        <v>0</v>
      </c>
      <c r="O7615" s="179">
        <v>0</v>
      </c>
      <c r="P7615" s="179">
        <v>0</v>
      </c>
      <c r="Q7615" s="179">
        <v>0</v>
      </c>
      <c r="R7615" s="180">
        <v>0</v>
      </c>
      <c r="S7615" s="180">
        <v>0</v>
      </c>
      <c r="T7615" s="180">
        <v>0</v>
      </c>
    </row>
    <row r="7616" spans="2:20" x14ac:dyDescent="0.3">
      <c r="B7616" s="19">
        <v>7613</v>
      </c>
      <c r="C7616" s="179">
        <v>0</v>
      </c>
      <c r="D7616" s="179">
        <v>0</v>
      </c>
      <c r="E7616" s="179">
        <v>155584.44131317732</v>
      </c>
      <c r="F7616" s="179">
        <v>0</v>
      </c>
      <c r="G7616" s="179">
        <v>0</v>
      </c>
      <c r="H7616" s="179">
        <v>605379.4727506187</v>
      </c>
      <c r="I7616" s="179">
        <v>0</v>
      </c>
      <c r="J7616" s="179">
        <v>0</v>
      </c>
      <c r="K7616" s="179">
        <v>0</v>
      </c>
      <c r="L7616" s="179">
        <v>0</v>
      </c>
      <c r="M7616" s="179">
        <v>52994.216678001736</v>
      </c>
      <c r="N7616" s="179">
        <v>0</v>
      </c>
      <c r="O7616" s="179">
        <v>0</v>
      </c>
      <c r="P7616" s="179">
        <v>0</v>
      </c>
      <c r="Q7616" s="179">
        <v>0</v>
      </c>
      <c r="R7616" s="180">
        <v>0</v>
      </c>
      <c r="S7616" s="180">
        <v>0</v>
      </c>
      <c r="T7616" s="180">
        <v>0</v>
      </c>
    </row>
    <row r="7617" spans="2:20" x14ac:dyDescent="0.3">
      <c r="B7617" s="19">
        <v>7614</v>
      </c>
      <c r="C7617" s="179">
        <v>0</v>
      </c>
      <c r="D7617" s="179">
        <v>0</v>
      </c>
      <c r="E7617" s="179">
        <v>2933.4408563646734</v>
      </c>
      <c r="F7617" s="179">
        <v>0</v>
      </c>
      <c r="G7617" s="179">
        <v>0</v>
      </c>
      <c r="H7617" s="179">
        <v>5956.7721099721421</v>
      </c>
      <c r="I7617" s="179">
        <v>0</v>
      </c>
      <c r="J7617" s="179">
        <v>0</v>
      </c>
      <c r="K7617" s="179">
        <v>216730.53613788923</v>
      </c>
      <c r="L7617" s="179">
        <v>1</v>
      </c>
      <c r="M7617" s="179">
        <v>22365.142505144755</v>
      </c>
      <c r="N7617" s="179">
        <v>0</v>
      </c>
      <c r="O7617" s="179">
        <v>0</v>
      </c>
      <c r="P7617" s="179">
        <v>0</v>
      </c>
      <c r="Q7617" s="179">
        <v>0</v>
      </c>
      <c r="R7617" s="180">
        <v>0</v>
      </c>
      <c r="S7617" s="180">
        <v>216730.53613788923</v>
      </c>
      <c r="T7617" s="180">
        <v>0</v>
      </c>
    </row>
    <row r="7618" spans="2:20" x14ac:dyDescent="0.3">
      <c r="B7618" s="19">
        <v>7615</v>
      </c>
      <c r="C7618" s="179">
        <v>0</v>
      </c>
      <c r="D7618" s="179">
        <v>0</v>
      </c>
      <c r="E7618" s="179">
        <v>14339.055392325081</v>
      </c>
      <c r="F7618" s="179">
        <v>0</v>
      </c>
      <c r="G7618" s="179">
        <v>0</v>
      </c>
      <c r="H7618" s="179">
        <v>23636.859706771833</v>
      </c>
      <c r="I7618" s="179">
        <v>0</v>
      </c>
      <c r="J7618" s="179">
        <v>0</v>
      </c>
      <c r="K7618" s="179">
        <v>0</v>
      </c>
      <c r="L7618" s="179">
        <v>0</v>
      </c>
      <c r="M7618" s="179">
        <v>650196.29178398277</v>
      </c>
      <c r="N7618" s="179">
        <v>0</v>
      </c>
      <c r="O7618" s="179">
        <v>0</v>
      </c>
      <c r="P7618" s="179">
        <v>0</v>
      </c>
      <c r="Q7618" s="179">
        <v>0</v>
      </c>
      <c r="R7618" s="180">
        <v>0</v>
      </c>
      <c r="S7618" s="180">
        <v>0</v>
      </c>
      <c r="T7618" s="180">
        <v>0</v>
      </c>
    </row>
    <row r="7619" spans="2:20" x14ac:dyDescent="0.3">
      <c r="B7619" s="19">
        <v>7616</v>
      </c>
      <c r="C7619" s="179">
        <v>0</v>
      </c>
      <c r="D7619" s="179">
        <v>0</v>
      </c>
      <c r="E7619" s="179">
        <v>111348.15522404868</v>
      </c>
      <c r="F7619" s="179">
        <v>0</v>
      </c>
      <c r="G7619" s="179">
        <v>0</v>
      </c>
      <c r="H7619" s="179">
        <v>2225045.177679087</v>
      </c>
      <c r="I7619" s="179">
        <v>0</v>
      </c>
      <c r="J7619" s="179">
        <v>0</v>
      </c>
      <c r="K7619" s="179">
        <v>0</v>
      </c>
      <c r="L7619" s="179">
        <v>0</v>
      </c>
      <c r="M7619" s="179">
        <v>31159.208750954695</v>
      </c>
      <c r="N7619" s="179">
        <v>0</v>
      </c>
      <c r="O7619" s="179">
        <v>0</v>
      </c>
      <c r="P7619" s="179">
        <v>0</v>
      </c>
      <c r="Q7619" s="179">
        <v>0</v>
      </c>
      <c r="R7619" s="180">
        <v>0</v>
      </c>
      <c r="S7619" s="180">
        <v>0</v>
      </c>
      <c r="T7619" s="180">
        <v>0</v>
      </c>
    </row>
    <row r="7620" spans="2:20" x14ac:dyDescent="0.3">
      <c r="B7620" s="19">
        <v>7617</v>
      </c>
      <c r="C7620" s="179">
        <v>0</v>
      </c>
      <c r="D7620" s="179">
        <v>0</v>
      </c>
      <c r="E7620" s="179">
        <v>148559.10486725593</v>
      </c>
      <c r="F7620" s="179">
        <v>0</v>
      </c>
      <c r="G7620" s="179">
        <v>0</v>
      </c>
      <c r="H7620" s="179">
        <v>131284.51421571919</v>
      </c>
      <c r="I7620" s="179">
        <v>0</v>
      </c>
      <c r="J7620" s="179">
        <v>0</v>
      </c>
      <c r="K7620" s="179">
        <v>0</v>
      </c>
      <c r="L7620" s="179">
        <v>0</v>
      </c>
      <c r="M7620" s="179">
        <v>8891.3074946526212</v>
      </c>
      <c r="N7620" s="179">
        <v>0</v>
      </c>
      <c r="O7620" s="179">
        <v>0</v>
      </c>
      <c r="P7620" s="179">
        <v>0</v>
      </c>
      <c r="Q7620" s="179">
        <v>0</v>
      </c>
      <c r="R7620" s="180">
        <v>0</v>
      </c>
      <c r="S7620" s="180">
        <v>0</v>
      </c>
      <c r="T7620" s="180">
        <v>0</v>
      </c>
    </row>
    <row r="7621" spans="2:20" x14ac:dyDescent="0.3">
      <c r="B7621" s="19">
        <v>7618</v>
      </c>
      <c r="C7621" s="179">
        <v>1</v>
      </c>
      <c r="D7621" s="179">
        <v>117307.90219215467</v>
      </c>
      <c r="E7621" s="179">
        <v>592413.0591919577</v>
      </c>
      <c r="F7621" s="179">
        <v>0</v>
      </c>
      <c r="G7621" s="179">
        <v>0</v>
      </c>
      <c r="H7621" s="179">
        <v>135495.22275246834</v>
      </c>
      <c r="I7621" s="179">
        <v>0</v>
      </c>
      <c r="J7621" s="179">
        <v>0</v>
      </c>
      <c r="K7621" s="179">
        <v>0</v>
      </c>
      <c r="L7621" s="179">
        <v>0</v>
      </c>
      <c r="M7621" s="179">
        <v>68155.688788087413</v>
      </c>
      <c r="N7621" s="179">
        <v>0</v>
      </c>
      <c r="O7621" s="179">
        <v>0</v>
      </c>
      <c r="P7621" s="179">
        <v>0</v>
      </c>
      <c r="Q7621" s="179">
        <v>0</v>
      </c>
      <c r="R7621" s="180">
        <v>0</v>
      </c>
      <c r="S7621" s="180">
        <v>0</v>
      </c>
      <c r="T7621" s="180">
        <v>117307.90219215467</v>
      </c>
    </row>
    <row r="7622" spans="2:20" x14ac:dyDescent="0.3">
      <c r="B7622" s="19">
        <v>7619</v>
      </c>
      <c r="C7622" s="179">
        <v>0</v>
      </c>
      <c r="D7622" s="179">
        <v>0</v>
      </c>
      <c r="E7622" s="179">
        <v>1537173.2769768096</v>
      </c>
      <c r="F7622" s="179">
        <v>0</v>
      </c>
      <c r="G7622" s="179">
        <v>0</v>
      </c>
      <c r="H7622" s="179">
        <v>3391365.160925644</v>
      </c>
      <c r="I7622" s="179">
        <v>0</v>
      </c>
      <c r="J7622" s="179">
        <v>0</v>
      </c>
      <c r="K7622" s="179">
        <v>0</v>
      </c>
      <c r="L7622" s="179">
        <v>0</v>
      </c>
      <c r="M7622" s="179">
        <v>9318.9625855341928</v>
      </c>
      <c r="N7622" s="179">
        <v>0</v>
      </c>
      <c r="O7622" s="179">
        <v>0</v>
      </c>
      <c r="P7622" s="179">
        <v>0</v>
      </c>
      <c r="Q7622" s="179">
        <v>0</v>
      </c>
      <c r="R7622" s="180">
        <v>0</v>
      </c>
      <c r="S7622" s="180">
        <v>0</v>
      </c>
      <c r="T7622" s="180">
        <v>0</v>
      </c>
    </row>
    <row r="7623" spans="2:20" x14ac:dyDescent="0.3">
      <c r="B7623" s="19">
        <v>7620</v>
      </c>
      <c r="C7623" s="179">
        <v>0</v>
      </c>
      <c r="D7623" s="179">
        <v>0</v>
      </c>
      <c r="E7623" s="179">
        <v>335875.76188659982</v>
      </c>
      <c r="F7623" s="179">
        <v>0</v>
      </c>
      <c r="G7623" s="179">
        <v>0</v>
      </c>
      <c r="H7623" s="179">
        <v>92750.76524161594</v>
      </c>
      <c r="I7623" s="179">
        <v>0</v>
      </c>
      <c r="J7623" s="179">
        <v>0</v>
      </c>
      <c r="K7623" s="179">
        <v>0</v>
      </c>
      <c r="L7623" s="179">
        <v>0</v>
      </c>
      <c r="M7623" s="179">
        <v>100315.55212896402</v>
      </c>
      <c r="N7623" s="179">
        <v>0</v>
      </c>
      <c r="O7623" s="179">
        <v>0</v>
      </c>
      <c r="P7623" s="179">
        <v>0</v>
      </c>
      <c r="Q7623" s="179">
        <v>0</v>
      </c>
      <c r="R7623" s="180">
        <v>0</v>
      </c>
      <c r="S7623" s="180">
        <v>0</v>
      </c>
      <c r="T7623" s="180">
        <v>0</v>
      </c>
    </row>
    <row r="7624" spans="2:20" x14ac:dyDescent="0.3">
      <c r="B7624" s="19">
        <v>7621</v>
      </c>
      <c r="C7624" s="179">
        <v>0</v>
      </c>
      <c r="D7624" s="179">
        <v>0</v>
      </c>
      <c r="E7624" s="179">
        <v>739225.42055963946</v>
      </c>
      <c r="F7624" s="179">
        <v>0</v>
      </c>
      <c r="G7624" s="179">
        <v>0</v>
      </c>
      <c r="H7624" s="179">
        <v>203768.00458945506</v>
      </c>
      <c r="I7624" s="179">
        <v>0</v>
      </c>
      <c r="J7624" s="179">
        <v>0</v>
      </c>
      <c r="K7624" s="179">
        <v>0</v>
      </c>
      <c r="L7624" s="179">
        <v>0</v>
      </c>
      <c r="M7624" s="179">
        <v>2072567.195270895</v>
      </c>
      <c r="N7624" s="179">
        <v>0</v>
      </c>
      <c r="O7624" s="179">
        <v>0</v>
      </c>
      <c r="P7624" s="179">
        <v>0</v>
      </c>
      <c r="Q7624" s="179">
        <v>0</v>
      </c>
      <c r="R7624" s="180">
        <v>0</v>
      </c>
      <c r="S7624" s="180">
        <v>0</v>
      </c>
      <c r="T7624" s="180">
        <v>0</v>
      </c>
    </row>
    <row r="7625" spans="2:20" x14ac:dyDescent="0.3">
      <c r="B7625" s="19">
        <v>7622</v>
      </c>
      <c r="C7625" s="179">
        <v>0</v>
      </c>
      <c r="D7625" s="179">
        <v>0</v>
      </c>
      <c r="E7625" s="179">
        <v>5193096.4257503133</v>
      </c>
      <c r="F7625" s="179">
        <v>0</v>
      </c>
      <c r="G7625" s="179">
        <v>0</v>
      </c>
      <c r="H7625" s="179">
        <v>4679.3204715946831</v>
      </c>
      <c r="I7625" s="179">
        <v>0</v>
      </c>
      <c r="J7625" s="179">
        <v>0</v>
      </c>
      <c r="K7625" s="179">
        <v>0</v>
      </c>
      <c r="L7625" s="179">
        <v>0</v>
      </c>
      <c r="M7625" s="179">
        <v>6054.8446533003689</v>
      </c>
      <c r="N7625" s="179">
        <v>0</v>
      </c>
      <c r="O7625" s="179">
        <v>0</v>
      </c>
      <c r="P7625" s="179">
        <v>0</v>
      </c>
      <c r="Q7625" s="179">
        <v>0</v>
      </c>
      <c r="R7625" s="180">
        <v>0</v>
      </c>
      <c r="S7625" s="180">
        <v>0</v>
      </c>
      <c r="T7625" s="180">
        <v>0</v>
      </c>
    </row>
    <row r="7626" spans="2:20" x14ac:dyDescent="0.3">
      <c r="B7626" s="19">
        <v>7623</v>
      </c>
      <c r="C7626" s="179">
        <v>0</v>
      </c>
      <c r="D7626" s="179">
        <v>0</v>
      </c>
      <c r="E7626" s="179">
        <v>77094.216462942408</v>
      </c>
      <c r="F7626" s="179">
        <v>0</v>
      </c>
      <c r="G7626" s="179">
        <v>0</v>
      </c>
      <c r="H7626" s="179">
        <v>463869.98920574918</v>
      </c>
      <c r="I7626" s="179">
        <v>0</v>
      </c>
      <c r="J7626" s="179">
        <v>0</v>
      </c>
      <c r="K7626" s="179">
        <v>64970.356980139622</v>
      </c>
      <c r="L7626" s="179">
        <v>1</v>
      </c>
      <c r="M7626" s="179">
        <v>75692.991657391409</v>
      </c>
      <c r="N7626" s="179">
        <v>0</v>
      </c>
      <c r="O7626" s="179">
        <v>0</v>
      </c>
      <c r="P7626" s="179">
        <v>0</v>
      </c>
      <c r="Q7626" s="179">
        <v>0</v>
      </c>
      <c r="R7626" s="180">
        <v>0</v>
      </c>
      <c r="S7626" s="180">
        <v>64970.356980139622</v>
      </c>
      <c r="T7626" s="180">
        <v>0</v>
      </c>
    </row>
    <row r="7627" spans="2:20" x14ac:dyDescent="0.3">
      <c r="B7627" s="19">
        <v>7624</v>
      </c>
      <c r="C7627" s="179">
        <v>0</v>
      </c>
      <c r="D7627" s="179">
        <v>0</v>
      </c>
      <c r="E7627" s="179">
        <v>28980.953273253061</v>
      </c>
      <c r="F7627" s="179">
        <v>0</v>
      </c>
      <c r="G7627" s="179">
        <v>0</v>
      </c>
      <c r="H7627" s="179">
        <v>11480.8153094136</v>
      </c>
      <c r="I7627" s="179">
        <v>0</v>
      </c>
      <c r="J7627" s="179">
        <v>0</v>
      </c>
      <c r="K7627" s="179">
        <v>0</v>
      </c>
      <c r="L7627" s="179">
        <v>0</v>
      </c>
      <c r="M7627" s="179">
        <v>207550.18595722842</v>
      </c>
      <c r="N7627" s="179">
        <v>0</v>
      </c>
      <c r="O7627" s="179">
        <v>0</v>
      </c>
      <c r="P7627" s="179">
        <v>0</v>
      </c>
      <c r="Q7627" s="179">
        <v>0</v>
      </c>
      <c r="R7627" s="180">
        <v>0</v>
      </c>
      <c r="S7627" s="180">
        <v>0</v>
      </c>
      <c r="T7627" s="180">
        <v>0</v>
      </c>
    </row>
    <row r="7628" spans="2:20" x14ac:dyDescent="0.3">
      <c r="B7628" s="19">
        <v>7625</v>
      </c>
      <c r="C7628" s="179">
        <v>0</v>
      </c>
      <c r="D7628" s="179">
        <v>0</v>
      </c>
      <c r="E7628" s="179">
        <v>13050.808543703539</v>
      </c>
      <c r="F7628" s="179">
        <v>0</v>
      </c>
      <c r="G7628" s="179">
        <v>0</v>
      </c>
      <c r="H7628" s="179">
        <v>21503.381007459331</v>
      </c>
      <c r="I7628" s="179">
        <v>0</v>
      </c>
      <c r="J7628" s="179">
        <v>0</v>
      </c>
      <c r="K7628" s="179">
        <v>0</v>
      </c>
      <c r="L7628" s="179">
        <v>0</v>
      </c>
      <c r="M7628" s="179">
        <v>282715.40272332885</v>
      </c>
      <c r="N7628" s="179">
        <v>0</v>
      </c>
      <c r="O7628" s="179">
        <v>0</v>
      </c>
      <c r="P7628" s="179">
        <v>0</v>
      </c>
      <c r="Q7628" s="179">
        <v>0</v>
      </c>
      <c r="R7628" s="180">
        <v>0</v>
      </c>
      <c r="S7628" s="180">
        <v>0</v>
      </c>
      <c r="T7628" s="180">
        <v>0</v>
      </c>
    </row>
    <row r="7629" spans="2:20" x14ac:dyDescent="0.3">
      <c r="B7629" s="19">
        <v>7626</v>
      </c>
      <c r="C7629" s="179">
        <v>0</v>
      </c>
      <c r="D7629" s="179">
        <v>0</v>
      </c>
      <c r="E7629" s="179">
        <v>106405.97190319544</v>
      </c>
      <c r="F7629" s="179">
        <v>0</v>
      </c>
      <c r="G7629" s="179">
        <v>0</v>
      </c>
      <c r="H7629" s="179">
        <v>5885.2918936162741</v>
      </c>
      <c r="I7629" s="179">
        <v>0</v>
      </c>
      <c r="J7629" s="179">
        <v>0</v>
      </c>
      <c r="K7629" s="179">
        <v>0</v>
      </c>
      <c r="L7629" s="179">
        <v>0</v>
      </c>
      <c r="M7629" s="179">
        <v>5134.0299448656097</v>
      </c>
      <c r="N7629" s="179">
        <v>0</v>
      </c>
      <c r="O7629" s="179">
        <v>0</v>
      </c>
      <c r="P7629" s="179">
        <v>0</v>
      </c>
      <c r="Q7629" s="179">
        <v>0</v>
      </c>
      <c r="R7629" s="180">
        <v>0</v>
      </c>
      <c r="S7629" s="180">
        <v>0</v>
      </c>
      <c r="T7629" s="180">
        <v>0</v>
      </c>
    </row>
    <row r="7630" spans="2:20" x14ac:dyDescent="0.3">
      <c r="B7630" s="19">
        <v>7627</v>
      </c>
      <c r="C7630" s="179">
        <v>0</v>
      </c>
      <c r="D7630" s="179">
        <v>0</v>
      </c>
      <c r="E7630" s="179">
        <v>124762.96445734739</v>
      </c>
      <c r="F7630" s="179">
        <v>0</v>
      </c>
      <c r="G7630" s="179">
        <v>0</v>
      </c>
      <c r="H7630" s="179">
        <v>22707.611026214003</v>
      </c>
      <c r="I7630" s="179">
        <v>0</v>
      </c>
      <c r="J7630" s="179">
        <v>0</v>
      </c>
      <c r="K7630" s="179">
        <v>0</v>
      </c>
      <c r="L7630" s="179">
        <v>0</v>
      </c>
      <c r="M7630" s="179">
        <v>63840.011219975131</v>
      </c>
      <c r="N7630" s="179">
        <v>0</v>
      </c>
      <c r="O7630" s="179">
        <v>0</v>
      </c>
      <c r="P7630" s="179">
        <v>0</v>
      </c>
      <c r="Q7630" s="179">
        <v>0</v>
      </c>
      <c r="R7630" s="180">
        <v>0</v>
      </c>
      <c r="S7630" s="180">
        <v>0</v>
      </c>
      <c r="T7630" s="180">
        <v>0</v>
      </c>
    </row>
    <row r="7631" spans="2:20" x14ac:dyDescent="0.3">
      <c r="B7631" s="19">
        <v>7628</v>
      </c>
      <c r="C7631" s="179">
        <v>0</v>
      </c>
      <c r="D7631" s="179">
        <v>0</v>
      </c>
      <c r="E7631" s="179">
        <v>270144.7657592317</v>
      </c>
      <c r="F7631" s="179">
        <v>0</v>
      </c>
      <c r="G7631" s="179">
        <v>0</v>
      </c>
      <c r="H7631" s="179">
        <v>83272.267345117813</v>
      </c>
      <c r="I7631" s="179">
        <v>0</v>
      </c>
      <c r="J7631" s="179">
        <v>0</v>
      </c>
      <c r="K7631" s="179">
        <v>0</v>
      </c>
      <c r="L7631" s="179">
        <v>0</v>
      </c>
      <c r="M7631" s="179">
        <v>16371.029049863859</v>
      </c>
      <c r="N7631" s="179">
        <v>0</v>
      </c>
      <c r="O7631" s="179">
        <v>0</v>
      </c>
      <c r="P7631" s="179">
        <v>0</v>
      </c>
      <c r="Q7631" s="179">
        <v>0</v>
      </c>
      <c r="R7631" s="180">
        <v>0</v>
      </c>
      <c r="S7631" s="180">
        <v>0</v>
      </c>
      <c r="T7631" s="180">
        <v>0</v>
      </c>
    </row>
    <row r="7632" spans="2:20" x14ac:dyDescent="0.3">
      <c r="B7632" s="19">
        <v>7629</v>
      </c>
      <c r="C7632" s="179">
        <v>0</v>
      </c>
      <c r="D7632" s="179">
        <v>0</v>
      </c>
      <c r="E7632" s="179">
        <v>26453.744175181968</v>
      </c>
      <c r="F7632" s="179">
        <v>0</v>
      </c>
      <c r="G7632" s="179">
        <v>0</v>
      </c>
      <c r="H7632" s="179">
        <v>66532.125883738569</v>
      </c>
      <c r="I7632" s="179">
        <v>0</v>
      </c>
      <c r="J7632" s="179">
        <v>0</v>
      </c>
      <c r="K7632" s="179">
        <v>0</v>
      </c>
      <c r="L7632" s="179">
        <v>0</v>
      </c>
      <c r="M7632" s="179">
        <v>10345.330335989927</v>
      </c>
      <c r="N7632" s="179">
        <v>0</v>
      </c>
      <c r="O7632" s="179">
        <v>0</v>
      </c>
      <c r="P7632" s="179">
        <v>0</v>
      </c>
      <c r="Q7632" s="179">
        <v>0</v>
      </c>
      <c r="R7632" s="180">
        <v>0</v>
      </c>
      <c r="S7632" s="180">
        <v>0</v>
      </c>
      <c r="T7632" s="180">
        <v>0</v>
      </c>
    </row>
    <row r="7633" spans="2:20" x14ac:dyDescent="0.3">
      <c r="B7633" s="19">
        <v>7630</v>
      </c>
      <c r="C7633" s="179">
        <v>0</v>
      </c>
      <c r="D7633" s="179">
        <v>0</v>
      </c>
      <c r="E7633" s="179">
        <v>32044.620981992251</v>
      </c>
      <c r="F7633" s="179">
        <v>0</v>
      </c>
      <c r="G7633" s="179">
        <v>0</v>
      </c>
      <c r="H7633" s="179">
        <v>296815.15757658164</v>
      </c>
      <c r="I7633" s="179">
        <v>0</v>
      </c>
      <c r="J7633" s="179">
        <v>0</v>
      </c>
      <c r="K7633" s="179">
        <v>0</v>
      </c>
      <c r="L7633" s="179">
        <v>0</v>
      </c>
      <c r="M7633" s="179">
        <v>6134.9135549102202</v>
      </c>
      <c r="N7633" s="179">
        <v>0</v>
      </c>
      <c r="O7633" s="179">
        <v>0</v>
      </c>
      <c r="P7633" s="179">
        <v>0</v>
      </c>
      <c r="Q7633" s="179">
        <v>0</v>
      </c>
      <c r="R7633" s="180">
        <v>0</v>
      </c>
      <c r="S7633" s="180">
        <v>0</v>
      </c>
      <c r="T7633" s="180">
        <v>0</v>
      </c>
    </row>
    <row r="7634" spans="2:20" x14ac:dyDescent="0.3">
      <c r="B7634" s="19">
        <v>7631</v>
      </c>
      <c r="C7634" s="179">
        <v>0</v>
      </c>
      <c r="D7634" s="179">
        <v>0</v>
      </c>
      <c r="E7634" s="179">
        <v>309461.06109876349</v>
      </c>
      <c r="F7634" s="179">
        <v>0</v>
      </c>
      <c r="G7634" s="179">
        <v>0</v>
      </c>
      <c r="H7634" s="179">
        <v>6294.6240614848675</v>
      </c>
      <c r="I7634" s="179">
        <v>0</v>
      </c>
      <c r="J7634" s="179">
        <v>0</v>
      </c>
      <c r="K7634" s="179">
        <v>0</v>
      </c>
      <c r="L7634" s="179">
        <v>0</v>
      </c>
      <c r="M7634" s="179">
        <v>314500.4977790658</v>
      </c>
      <c r="N7634" s="179">
        <v>0</v>
      </c>
      <c r="O7634" s="179">
        <v>0</v>
      </c>
      <c r="P7634" s="179">
        <v>0</v>
      </c>
      <c r="Q7634" s="179">
        <v>0</v>
      </c>
      <c r="R7634" s="180">
        <v>0</v>
      </c>
      <c r="S7634" s="180">
        <v>0</v>
      </c>
      <c r="T7634" s="180">
        <v>0</v>
      </c>
    </row>
    <row r="7635" spans="2:20" x14ac:dyDescent="0.3">
      <c r="B7635" s="19">
        <v>7632</v>
      </c>
      <c r="C7635" s="179">
        <v>0</v>
      </c>
      <c r="D7635" s="179">
        <v>0</v>
      </c>
      <c r="E7635" s="179">
        <v>22420.92123660681</v>
      </c>
      <c r="F7635" s="179">
        <v>0</v>
      </c>
      <c r="G7635" s="179">
        <v>0</v>
      </c>
      <c r="H7635" s="179">
        <v>269696.63535720075</v>
      </c>
      <c r="I7635" s="179">
        <v>0</v>
      </c>
      <c r="J7635" s="179">
        <v>0</v>
      </c>
      <c r="K7635" s="179">
        <v>0</v>
      </c>
      <c r="L7635" s="179">
        <v>0</v>
      </c>
      <c r="M7635" s="179">
        <v>80679.177257122108</v>
      </c>
      <c r="N7635" s="179">
        <v>0</v>
      </c>
      <c r="O7635" s="179">
        <v>0</v>
      </c>
      <c r="P7635" s="179">
        <v>0</v>
      </c>
      <c r="Q7635" s="179">
        <v>0</v>
      </c>
      <c r="R7635" s="180">
        <v>0</v>
      </c>
      <c r="S7635" s="180">
        <v>0</v>
      </c>
      <c r="T7635" s="180">
        <v>0</v>
      </c>
    </row>
    <row r="7636" spans="2:20" x14ac:dyDescent="0.3">
      <c r="B7636" s="19">
        <v>7633</v>
      </c>
      <c r="C7636" s="179">
        <v>0</v>
      </c>
      <c r="D7636" s="179">
        <v>0</v>
      </c>
      <c r="E7636" s="179">
        <v>609973.16607803677</v>
      </c>
      <c r="F7636" s="179">
        <v>0</v>
      </c>
      <c r="G7636" s="179">
        <v>0</v>
      </c>
      <c r="H7636" s="179">
        <v>604708.01966250257</v>
      </c>
      <c r="I7636" s="179">
        <v>0</v>
      </c>
      <c r="J7636" s="179">
        <v>0</v>
      </c>
      <c r="K7636" s="179">
        <v>0</v>
      </c>
      <c r="L7636" s="179">
        <v>0</v>
      </c>
      <c r="M7636" s="179">
        <v>342138.4155326616</v>
      </c>
      <c r="N7636" s="179">
        <v>0</v>
      </c>
      <c r="O7636" s="179">
        <v>0</v>
      </c>
      <c r="P7636" s="179">
        <v>0</v>
      </c>
      <c r="Q7636" s="179">
        <v>0</v>
      </c>
      <c r="R7636" s="180">
        <v>0</v>
      </c>
      <c r="S7636" s="180">
        <v>0</v>
      </c>
      <c r="T7636" s="180">
        <v>0</v>
      </c>
    </row>
    <row r="7637" spans="2:20" x14ac:dyDescent="0.3">
      <c r="B7637" s="19">
        <v>7634</v>
      </c>
      <c r="C7637" s="179">
        <v>0</v>
      </c>
      <c r="D7637" s="179">
        <v>0</v>
      </c>
      <c r="E7637" s="179">
        <v>344439.65259640169</v>
      </c>
      <c r="F7637" s="179">
        <v>0</v>
      </c>
      <c r="G7637" s="179">
        <v>0</v>
      </c>
      <c r="H7637" s="179">
        <v>18324.998628650526</v>
      </c>
      <c r="I7637" s="179">
        <v>0</v>
      </c>
      <c r="J7637" s="179">
        <v>0</v>
      </c>
      <c r="K7637" s="179">
        <v>0</v>
      </c>
      <c r="L7637" s="179">
        <v>0</v>
      </c>
      <c r="M7637" s="179">
        <v>461094.05227596045</v>
      </c>
      <c r="N7637" s="179">
        <v>0</v>
      </c>
      <c r="O7637" s="179">
        <v>0</v>
      </c>
      <c r="P7637" s="179">
        <v>0</v>
      </c>
      <c r="Q7637" s="179">
        <v>0</v>
      </c>
      <c r="R7637" s="180">
        <v>0</v>
      </c>
      <c r="S7637" s="180">
        <v>0</v>
      </c>
      <c r="T7637" s="180">
        <v>0</v>
      </c>
    </row>
    <row r="7638" spans="2:20" x14ac:dyDescent="0.3">
      <c r="B7638" s="19">
        <v>7635</v>
      </c>
      <c r="C7638" s="179">
        <v>0</v>
      </c>
      <c r="D7638" s="179">
        <v>0</v>
      </c>
      <c r="E7638" s="179">
        <v>405061.1766690354</v>
      </c>
      <c r="F7638" s="179">
        <v>0</v>
      </c>
      <c r="G7638" s="179">
        <v>0</v>
      </c>
      <c r="H7638" s="179">
        <v>130232.4789549897</v>
      </c>
      <c r="I7638" s="179">
        <v>0</v>
      </c>
      <c r="J7638" s="179">
        <v>0</v>
      </c>
      <c r="K7638" s="179">
        <v>0</v>
      </c>
      <c r="L7638" s="179">
        <v>0</v>
      </c>
      <c r="M7638" s="179">
        <v>2080.7415145561158</v>
      </c>
      <c r="N7638" s="179">
        <v>0</v>
      </c>
      <c r="O7638" s="179">
        <v>0</v>
      </c>
      <c r="P7638" s="179">
        <v>0</v>
      </c>
      <c r="Q7638" s="179">
        <v>0</v>
      </c>
      <c r="R7638" s="180">
        <v>0</v>
      </c>
      <c r="S7638" s="180">
        <v>0</v>
      </c>
      <c r="T7638" s="180">
        <v>0</v>
      </c>
    </row>
    <row r="7639" spans="2:20" x14ac:dyDescent="0.3">
      <c r="B7639" s="19">
        <v>7636</v>
      </c>
      <c r="C7639" s="179">
        <v>0</v>
      </c>
      <c r="D7639" s="179">
        <v>0</v>
      </c>
      <c r="E7639" s="179">
        <v>45138.246979504336</v>
      </c>
      <c r="F7639" s="179">
        <v>0</v>
      </c>
      <c r="G7639" s="179">
        <v>0</v>
      </c>
      <c r="H7639" s="179">
        <v>933525.43151085486</v>
      </c>
      <c r="I7639" s="179">
        <v>0</v>
      </c>
      <c r="J7639" s="179">
        <v>0</v>
      </c>
      <c r="K7639" s="179">
        <v>0</v>
      </c>
      <c r="L7639" s="179">
        <v>0</v>
      </c>
      <c r="M7639" s="179">
        <v>403034.54259471182</v>
      </c>
      <c r="N7639" s="179">
        <v>0</v>
      </c>
      <c r="O7639" s="179">
        <v>0</v>
      </c>
      <c r="P7639" s="179">
        <v>0</v>
      </c>
      <c r="Q7639" s="179">
        <v>0</v>
      </c>
      <c r="R7639" s="180">
        <v>0</v>
      </c>
      <c r="S7639" s="180">
        <v>0</v>
      </c>
      <c r="T7639" s="180">
        <v>0</v>
      </c>
    </row>
    <row r="7640" spans="2:20" x14ac:dyDescent="0.3">
      <c r="B7640" s="19">
        <v>7637</v>
      </c>
      <c r="C7640" s="179">
        <v>1</v>
      </c>
      <c r="D7640" s="179">
        <v>82360.490825253612</v>
      </c>
      <c r="E7640" s="179">
        <v>42872.674199003566</v>
      </c>
      <c r="F7640" s="179">
        <v>0</v>
      </c>
      <c r="G7640" s="179">
        <v>0</v>
      </c>
      <c r="H7640" s="179">
        <v>14564.567146934151</v>
      </c>
      <c r="I7640" s="179">
        <v>0</v>
      </c>
      <c r="J7640" s="179">
        <v>0</v>
      </c>
      <c r="K7640" s="179">
        <v>0</v>
      </c>
      <c r="L7640" s="179">
        <v>0</v>
      </c>
      <c r="M7640" s="179">
        <v>44320.357289784457</v>
      </c>
      <c r="N7640" s="179">
        <v>0</v>
      </c>
      <c r="O7640" s="179">
        <v>0</v>
      </c>
      <c r="P7640" s="179">
        <v>0</v>
      </c>
      <c r="Q7640" s="179">
        <v>0</v>
      </c>
      <c r="R7640" s="180">
        <v>0</v>
      </c>
      <c r="S7640" s="180">
        <v>0</v>
      </c>
      <c r="T7640" s="180">
        <v>82360.490825253612</v>
      </c>
    </row>
    <row r="7641" spans="2:20" x14ac:dyDescent="0.3">
      <c r="B7641" s="19">
        <v>7638</v>
      </c>
      <c r="C7641" s="179">
        <v>0</v>
      </c>
      <c r="D7641" s="179">
        <v>0</v>
      </c>
      <c r="E7641" s="179">
        <v>30395.578498633029</v>
      </c>
      <c r="F7641" s="179">
        <v>0</v>
      </c>
      <c r="G7641" s="179">
        <v>0</v>
      </c>
      <c r="H7641" s="179">
        <v>3230.0125317688135</v>
      </c>
      <c r="I7641" s="179">
        <v>0</v>
      </c>
      <c r="J7641" s="179">
        <v>0</v>
      </c>
      <c r="K7641" s="179">
        <v>0</v>
      </c>
      <c r="L7641" s="179">
        <v>0</v>
      </c>
      <c r="M7641" s="179">
        <v>13540.454055741857</v>
      </c>
      <c r="N7641" s="179">
        <v>0</v>
      </c>
      <c r="O7641" s="179">
        <v>0</v>
      </c>
      <c r="P7641" s="179">
        <v>0</v>
      </c>
      <c r="Q7641" s="179">
        <v>0</v>
      </c>
      <c r="R7641" s="180">
        <v>0</v>
      </c>
      <c r="S7641" s="180">
        <v>0</v>
      </c>
      <c r="T7641" s="180">
        <v>0</v>
      </c>
    </row>
    <row r="7642" spans="2:20" x14ac:dyDescent="0.3">
      <c r="B7642" s="19">
        <v>7639</v>
      </c>
      <c r="C7642" s="179">
        <v>0</v>
      </c>
      <c r="D7642" s="179">
        <v>0</v>
      </c>
      <c r="E7642" s="179">
        <v>150953.5323832967</v>
      </c>
      <c r="F7642" s="179">
        <v>0</v>
      </c>
      <c r="G7642" s="179">
        <v>0</v>
      </c>
      <c r="H7642" s="179">
        <v>113319.34043360071</v>
      </c>
      <c r="I7642" s="179">
        <v>0</v>
      </c>
      <c r="J7642" s="179">
        <v>0</v>
      </c>
      <c r="K7642" s="179">
        <v>0</v>
      </c>
      <c r="L7642" s="179">
        <v>0</v>
      </c>
      <c r="M7642" s="179">
        <v>63910.09721705316</v>
      </c>
      <c r="N7642" s="179">
        <v>0</v>
      </c>
      <c r="O7642" s="179">
        <v>0</v>
      </c>
      <c r="P7642" s="179">
        <v>0</v>
      </c>
      <c r="Q7642" s="179">
        <v>0</v>
      </c>
      <c r="R7642" s="180">
        <v>0</v>
      </c>
      <c r="S7642" s="180">
        <v>0</v>
      </c>
      <c r="T7642" s="180">
        <v>0</v>
      </c>
    </row>
    <row r="7643" spans="2:20" x14ac:dyDescent="0.3">
      <c r="B7643" s="19">
        <v>7640</v>
      </c>
      <c r="C7643" s="179">
        <v>0</v>
      </c>
      <c r="D7643" s="179">
        <v>0</v>
      </c>
      <c r="E7643" s="179">
        <v>115978.23483626239</v>
      </c>
      <c r="F7643" s="179">
        <v>0</v>
      </c>
      <c r="G7643" s="179">
        <v>0</v>
      </c>
      <c r="H7643" s="179">
        <v>272313.24563174864</v>
      </c>
      <c r="I7643" s="179">
        <v>0</v>
      </c>
      <c r="J7643" s="179">
        <v>0</v>
      </c>
      <c r="K7643" s="179">
        <v>0</v>
      </c>
      <c r="L7643" s="179">
        <v>0</v>
      </c>
      <c r="M7643" s="179">
        <v>229114.88000340111</v>
      </c>
      <c r="N7643" s="179">
        <v>0</v>
      </c>
      <c r="O7643" s="179">
        <v>0</v>
      </c>
      <c r="P7643" s="179">
        <v>0</v>
      </c>
      <c r="Q7643" s="179">
        <v>0</v>
      </c>
      <c r="R7643" s="180">
        <v>0</v>
      </c>
      <c r="S7643" s="180">
        <v>0</v>
      </c>
      <c r="T7643" s="180">
        <v>0</v>
      </c>
    </row>
    <row r="7644" spans="2:20" x14ac:dyDescent="0.3">
      <c r="B7644" s="19">
        <v>7641</v>
      </c>
      <c r="C7644" s="179">
        <v>0</v>
      </c>
      <c r="D7644" s="179">
        <v>0</v>
      </c>
      <c r="E7644" s="179">
        <v>49977.543525421606</v>
      </c>
      <c r="F7644" s="179">
        <v>0</v>
      </c>
      <c r="G7644" s="179">
        <v>0</v>
      </c>
      <c r="H7644" s="179">
        <v>6568.5110484260567</v>
      </c>
      <c r="I7644" s="179">
        <v>0</v>
      </c>
      <c r="J7644" s="179">
        <v>0</v>
      </c>
      <c r="K7644" s="179">
        <v>0</v>
      </c>
      <c r="L7644" s="179">
        <v>0</v>
      </c>
      <c r="M7644" s="179">
        <v>27240.042985628555</v>
      </c>
      <c r="N7644" s="179">
        <v>0</v>
      </c>
      <c r="O7644" s="179">
        <v>0</v>
      </c>
      <c r="P7644" s="179">
        <v>0</v>
      </c>
      <c r="Q7644" s="179">
        <v>0</v>
      </c>
      <c r="R7644" s="180">
        <v>0</v>
      </c>
      <c r="S7644" s="180">
        <v>0</v>
      </c>
      <c r="T7644" s="180">
        <v>0</v>
      </c>
    </row>
    <row r="7645" spans="2:20" x14ac:dyDescent="0.3">
      <c r="B7645" s="19">
        <v>7642</v>
      </c>
      <c r="C7645" s="179">
        <v>0</v>
      </c>
      <c r="D7645" s="179">
        <v>0</v>
      </c>
      <c r="E7645" s="179">
        <v>35153.795906026695</v>
      </c>
      <c r="F7645" s="179">
        <v>0</v>
      </c>
      <c r="G7645" s="179">
        <v>0</v>
      </c>
      <c r="H7645" s="179">
        <v>58635.903686742255</v>
      </c>
      <c r="I7645" s="179">
        <v>0</v>
      </c>
      <c r="J7645" s="179">
        <v>0</v>
      </c>
      <c r="K7645" s="179">
        <v>0</v>
      </c>
      <c r="L7645" s="179">
        <v>0</v>
      </c>
      <c r="M7645" s="179">
        <v>134453.39718954219</v>
      </c>
      <c r="N7645" s="179">
        <v>0</v>
      </c>
      <c r="O7645" s="179">
        <v>0</v>
      </c>
      <c r="P7645" s="179">
        <v>0</v>
      </c>
      <c r="Q7645" s="179">
        <v>0</v>
      </c>
      <c r="R7645" s="180">
        <v>0</v>
      </c>
      <c r="S7645" s="180">
        <v>0</v>
      </c>
      <c r="T7645" s="180">
        <v>0</v>
      </c>
    </row>
    <row r="7646" spans="2:20" x14ac:dyDescent="0.3">
      <c r="B7646" s="19">
        <v>7643</v>
      </c>
      <c r="C7646" s="179">
        <v>0</v>
      </c>
      <c r="D7646" s="179">
        <v>0</v>
      </c>
      <c r="E7646" s="179">
        <v>84352.363742261849</v>
      </c>
      <c r="F7646" s="179">
        <v>0</v>
      </c>
      <c r="G7646" s="179">
        <v>0</v>
      </c>
      <c r="H7646" s="179">
        <v>193840.6072259075</v>
      </c>
      <c r="I7646" s="179">
        <v>0</v>
      </c>
      <c r="J7646" s="179">
        <v>0</v>
      </c>
      <c r="K7646" s="179">
        <v>0</v>
      </c>
      <c r="L7646" s="179">
        <v>0</v>
      </c>
      <c r="M7646" s="179">
        <v>173980.90784306094</v>
      </c>
      <c r="N7646" s="179">
        <v>0</v>
      </c>
      <c r="O7646" s="179">
        <v>0</v>
      </c>
      <c r="P7646" s="179">
        <v>0</v>
      </c>
      <c r="Q7646" s="179">
        <v>0</v>
      </c>
      <c r="R7646" s="180">
        <v>0</v>
      </c>
      <c r="S7646" s="180">
        <v>0</v>
      </c>
      <c r="T7646" s="180">
        <v>0</v>
      </c>
    </row>
    <row r="7647" spans="2:20" x14ac:dyDescent="0.3">
      <c r="B7647" s="19">
        <v>7644</v>
      </c>
      <c r="C7647" s="179">
        <v>0</v>
      </c>
      <c r="D7647" s="179">
        <v>0</v>
      </c>
      <c r="E7647" s="179">
        <v>21792.769444309859</v>
      </c>
      <c r="F7647" s="179">
        <v>0</v>
      </c>
      <c r="G7647" s="179">
        <v>0</v>
      </c>
      <c r="H7647" s="179">
        <v>10090.072255438316</v>
      </c>
      <c r="I7647" s="179">
        <v>0</v>
      </c>
      <c r="J7647" s="179">
        <v>0</v>
      </c>
      <c r="K7647" s="179">
        <v>0</v>
      </c>
      <c r="L7647" s="179">
        <v>0</v>
      </c>
      <c r="M7647" s="179">
        <v>247880.9490856069</v>
      </c>
      <c r="N7647" s="179">
        <v>0</v>
      </c>
      <c r="O7647" s="179">
        <v>0</v>
      </c>
      <c r="P7647" s="179">
        <v>0</v>
      </c>
      <c r="Q7647" s="179">
        <v>0</v>
      </c>
      <c r="R7647" s="180">
        <v>0</v>
      </c>
      <c r="S7647" s="180">
        <v>0</v>
      </c>
      <c r="T7647" s="180">
        <v>0</v>
      </c>
    </row>
    <row r="7648" spans="2:20" x14ac:dyDescent="0.3">
      <c r="B7648" s="19">
        <v>7645</v>
      </c>
      <c r="C7648" s="179">
        <v>0</v>
      </c>
      <c r="D7648" s="179">
        <v>0</v>
      </c>
      <c r="E7648" s="179">
        <v>467398.66379770171</v>
      </c>
      <c r="F7648" s="179">
        <v>0</v>
      </c>
      <c r="G7648" s="179">
        <v>0</v>
      </c>
      <c r="H7648" s="179">
        <v>83210.94702760606</v>
      </c>
      <c r="I7648" s="179">
        <v>0</v>
      </c>
      <c r="J7648" s="179">
        <v>0</v>
      </c>
      <c r="K7648" s="179">
        <v>0</v>
      </c>
      <c r="L7648" s="179">
        <v>0</v>
      </c>
      <c r="M7648" s="179">
        <v>33317.304080922841</v>
      </c>
      <c r="N7648" s="179">
        <v>0</v>
      </c>
      <c r="O7648" s="179">
        <v>0</v>
      </c>
      <c r="P7648" s="179">
        <v>0</v>
      </c>
      <c r="Q7648" s="179">
        <v>0</v>
      </c>
      <c r="R7648" s="180">
        <v>0</v>
      </c>
      <c r="S7648" s="180">
        <v>0</v>
      </c>
      <c r="T7648" s="180">
        <v>0</v>
      </c>
    </row>
    <row r="7649" spans="2:20" x14ac:dyDescent="0.3">
      <c r="B7649" s="19">
        <v>7646</v>
      </c>
      <c r="C7649" s="179">
        <v>0</v>
      </c>
      <c r="D7649" s="179">
        <v>0</v>
      </c>
      <c r="E7649" s="179">
        <v>22930.069229828943</v>
      </c>
      <c r="F7649" s="179">
        <v>0</v>
      </c>
      <c r="G7649" s="179">
        <v>0</v>
      </c>
      <c r="H7649" s="179">
        <v>20997.988884344602</v>
      </c>
      <c r="I7649" s="179">
        <v>0</v>
      </c>
      <c r="J7649" s="179">
        <v>0</v>
      </c>
      <c r="K7649" s="179">
        <v>0</v>
      </c>
      <c r="L7649" s="179">
        <v>0</v>
      </c>
      <c r="M7649" s="179">
        <v>53686.723859969199</v>
      </c>
      <c r="N7649" s="179">
        <v>0</v>
      </c>
      <c r="O7649" s="179">
        <v>0</v>
      </c>
      <c r="P7649" s="179">
        <v>0</v>
      </c>
      <c r="Q7649" s="179">
        <v>0</v>
      </c>
      <c r="R7649" s="180">
        <v>0</v>
      </c>
      <c r="S7649" s="180">
        <v>0</v>
      </c>
      <c r="T7649" s="180">
        <v>0</v>
      </c>
    </row>
    <row r="7650" spans="2:20" x14ac:dyDescent="0.3">
      <c r="B7650" s="19">
        <v>7647</v>
      </c>
      <c r="C7650" s="179">
        <v>0</v>
      </c>
      <c r="D7650" s="179">
        <v>0</v>
      </c>
      <c r="E7650" s="179">
        <v>45424.201399854748</v>
      </c>
      <c r="F7650" s="179">
        <v>0</v>
      </c>
      <c r="G7650" s="179">
        <v>0</v>
      </c>
      <c r="H7650" s="179">
        <v>67610.191030762362</v>
      </c>
      <c r="I7650" s="179">
        <v>0</v>
      </c>
      <c r="J7650" s="179">
        <v>0</v>
      </c>
      <c r="K7650" s="179">
        <v>0</v>
      </c>
      <c r="L7650" s="179">
        <v>0</v>
      </c>
      <c r="M7650" s="179">
        <v>146528.92150749179</v>
      </c>
      <c r="N7650" s="179">
        <v>0</v>
      </c>
      <c r="O7650" s="179">
        <v>0</v>
      </c>
      <c r="P7650" s="179">
        <v>0</v>
      </c>
      <c r="Q7650" s="179">
        <v>0</v>
      </c>
      <c r="R7650" s="180">
        <v>0</v>
      </c>
      <c r="S7650" s="180">
        <v>0</v>
      </c>
      <c r="T7650" s="180">
        <v>0</v>
      </c>
    </row>
    <row r="7651" spans="2:20" x14ac:dyDescent="0.3">
      <c r="B7651" s="19">
        <v>7648</v>
      </c>
      <c r="C7651" s="179">
        <v>0</v>
      </c>
      <c r="D7651" s="179">
        <v>0</v>
      </c>
      <c r="E7651" s="179">
        <v>72750.275555857341</v>
      </c>
      <c r="F7651" s="179">
        <v>0</v>
      </c>
      <c r="G7651" s="179">
        <v>0</v>
      </c>
      <c r="H7651" s="179">
        <v>123555.40261279937</v>
      </c>
      <c r="I7651" s="179">
        <v>0</v>
      </c>
      <c r="J7651" s="179">
        <v>0</v>
      </c>
      <c r="K7651" s="179">
        <v>0</v>
      </c>
      <c r="L7651" s="179">
        <v>0</v>
      </c>
      <c r="M7651" s="179">
        <v>116760.75156838121</v>
      </c>
      <c r="N7651" s="179">
        <v>0</v>
      </c>
      <c r="O7651" s="179">
        <v>0</v>
      </c>
      <c r="P7651" s="179">
        <v>0</v>
      </c>
      <c r="Q7651" s="179">
        <v>0</v>
      </c>
      <c r="R7651" s="180">
        <v>0</v>
      </c>
      <c r="S7651" s="180">
        <v>0</v>
      </c>
      <c r="T7651" s="180">
        <v>0</v>
      </c>
    </row>
    <row r="7652" spans="2:20" x14ac:dyDescent="0.3">
      <c r="B7652" s="19">
        <v>7649</v>
      </c>
      <c r="C7652" s="179">
        <v>0</v>
      </c>
      <c r="D7652" s="179">
        <v>0</v>
      </c>
      <c r="E7652" s="179">
        <v>45386.007924003032</v>
      </c>
      <c r="F7652" s="179">
        <v>0</v>
      </c>
      <c r="G7652" s="179">
        <v>0</v>
      </c>
      <c r="H7652" s="179">
        <v>359585.80198456725</v>
      </c>
      <c r="I7652" s="179">
        <v>0</v>
      </c>
      <c r="J7652" s="179">
        <v>0</v>
      </c>
      <c r="K7652" s="179">
        <v>170380.22310304886</v>
      </c>
      <c r="L7652" s="179">
        <v>1</v>
      </c>
      <c r="M7652" s="179">
        <v>67339.067893441868</v>
      </c>
      <c r="N7652" s="179">
        <v>0</v>
      </c>
      <c r="O7652" s="179">
        <v>0</v>
      </c>
      <c r="P7652" s="179">
        <v>0</v>
      </c>
      <c r="Q7652" s="179">
        <v>0</v>
      </c>
      <c r="R7652" s="180">
        <v>0</v>
      </c>
      <c r="S7652" s="180">
        <v>170380.22310304886</v>
      </c>
      <c r="T7652" s="180">
        <v>0</v>
      </c>
    </row>
    <row r="7653" spans="2:20" x14ac:dyDescent="0.3">
      <c r="B7653" s="19">
        <v>7650</v>
      </c>
      <c r="C7653" s="179">
        <v>0</v>
      </c>
      <c r="D7653" s="179">
        <v>0</v>
      </c>
      <c r="E7653" s="179">
        <v>124440.20281503492</v>
      </c>
      <c r="F7653" s="179">
        <v>0</v>
      </c>
      <c r="G7653" s="179">
        <v>0</v>
      </c>
      <c r="H7653" s="179">
        <v>25799.251784016375</v>
      </c>
      <c r="I7653" s="179">
        <v>0</v>
      </c>
      <c r="J7653" s="179">
        <v>0</v>
      </c>
      <c r="K7653" s="179">
        <v>0</v>
      </c>
      <c r="L7653" s="179">
        <v>0</v>
      </c>
      <c r="M7653" s="179">
        <v>554878.21047938638</v>
      </c>
      <c r="N7653" s="179">
        <v>0</v>
      </c>
      <c r="O7653" s="179">
        <v>0</v>
      </c>
      <c r="P7653" s="179">
        <v>0</v>
      </c>
      <c r="Q7653" s="179">
        <v>0</v>
      </c>
      <c r="R7653" s="180">
        <v>0</v>
      </c>
      <c r="S7653" s="180">
        <v>0</v>
      </c>
      <c r="T7653" s="180">
        <v>0</v>
      </c>
    </row>
    <row r="7654" spans="2:20" x14ac:dyDescent="0.3">
      <c r="B7654" s="19">
        <v>7651</v>
      </c>
      <c r="C7654" s="179">
        <v>0</v>
      </c>
      <c r="D7654" s="179">
        <v>0</v>
      </c>
      <c r="E7654" s="179">
        <v>77037.119192062877</v>
      </c>
      <c r="F7654" s="179">
        <v>0</v>
      </c>
      <c r="G7654" s="179">
        <v>0</v>
      </c>
      <c r="H7654" s="179">
        <v>47259.830910903453</v>
      </c>
      <c r="I7654" s="179">
        <v>0</v>
      </c>
      <c r="J7654" s="179">
        <v>0</v>
      </c>
      <c r="K7654" s="179">
        <v>0</v>
      </c>
      <c r="L7654" s="179">
        <v>0</v>
      </c>
      <c r="M7654" s="179">
        <v>341225.57209441054</v>
      </c>
      <c r="N7654" s="179">
        <v>0</v>
      </c>
      <c r="O7654" s="179">
        <v>0</v>
      </c>
      <c r="P7654" s="179">
        <v>0</v>
      </c>
      <c r="Q7654" s="179">
        <v>0</v>
      </c>
      <c r="R7654" s="180">
        <v>0</v>
      </c>
      <c r="S7654" s="180">
        <v>0</v>
      </c>
      <c r="T7654" s="180">
        <v>0</v>
      </c>
    </row>
    <row r="7655" spans="2:20" x14ac:dyDescent="0.3">
      <c r="B7655" s="19">
        <v>7652</v>
      </c>
      <c r="C7655" s="179">
        <v>0</v>
      </c>
      <c r="D7655" s="179">
        <v>0</v>
      </c>
      <c r="E7655" s="179">
        <v>2002243.7882979782</v>
      </c>
      <c r="F7655" s="179">
        <v>0</v>
      </c>
      <c r="G7655" s="179">
        <v>0</v>
      </c>
      <c r="H7655" s="179">
        <v>51306.52724601666</v>
      </c>
      <c r="I7655" s="179">
        <v>0</v>
      </c>
      <c r="J7655" s="179">
        <v>0</v>
      </c>
      <c r="K7655" s="179">
        <v>0</v>
      </c>
      <c r="L7655" s="179">
        <v>0</v>
      </c>
      <c r="M7655" s="179">
        <v>7610.7505178254505</v>
      </c>
      <c r="N7655" s="179">
        <v>0</v>
      </c>
      <c r="O7655" s="179">
        <v>0</v>
      </c>
      <c r="P7655" s="179">
        <v>0</v>
      </c>
      <c r="Q7655" s="179">
        <v>0</v>
      </c>
      <c r="R7655" s="180">
        <v>0</v>
      </c>
      <c r="S7655" s="180">
        <v>0</v>
      </c>
      <c r="T7655" s="180">
        <v>0</v>
      </c>
    </row>
    <row r="7656" spans="2:20" x14ac:dyDescent="0.3">
      <c r="B7656" s="19">
        <v>7653</v>
      </c>
      <c r="C7656" s="179">
        <v>0</v>
      </c>
      <c r="D7656" s="179">
        <v>0</v>
      </c>
      <c r="E7656" s="179">
        <v>79614.687507605224</v>
      </c>
      <c r="F7656" s="179">
        <v>0</v>
      </c>
      <c r="G7656" s="179">
        <v>0</v>
      </c>
      <c r="H7656" s="179">
        <v>14339.511841289093</v>
      </c>
      <c r="I7656" s="179">
        <v>0</v>
      </c>
      <c r="J7656" s="179">
        <v>0</v>
      </c>
      <c r="K7656" s="179">
        <v>0</v>
      </c>
      <c r="L7656" s="179">
        <v>0</v>
      </c>
      <c r="M7656" s="179">
        <v>49442.489004099494</v>
      </c>
      <c r="N7656" s="179">
        <v>0</v>
      </c>
      <c r="O7656" s="179">
        <v>0</v>
      </c>
      <c r="P7656" s="179">
        <v>0</v>
      </c>
      <c r="Q7656" s="179">
        <v>0</v>
      </c>
      <c r="R7656" s="180">
        <v>0</v>
      </c>
      <c r="S7656" s="180">
        <v>0</v>
      </c>
      <c r="T7656" s="180">
        <v>0</v>
      </c>
    </row>
    <row r="7657" spans="2:20" x14ac:dyDescent="0.3">
      <c r="B7657" s="19">
        <v>7654</v>
      </c>
      <c r="C7657" s="179">
        <v>0</v>
      </c>
      <c r="D7657" s="179">
        <v>0</v>
      </c>
      <c r="E7657" s="179">
        <v>213670.75798605959</v>
      </c>
      <c r="F7657" s="179">
        <v>0</v>
      </c>
      <c r="G7657" s="179">
        <v>0</v>
      </c>
      <c r="H7657" s="179">
        <v>97521.389730462834</v>
      </c>
      <c r="I7657" s="179">
        <v>0</v>
      </c>
      <c r="J7657" s="179">
        <v>0</v>
      </c>
      <c r="K7657" s="179">
        <v>0</v>
      </c>
      <c r="L7657" s="179">
        <v>0</v>
      </c>
      <c r="M7657" s="179">
        <v>47689.832364214504</v>
      </c>
      <c r="N7657" s="179">
        <v>0</v>
      </c>
      <c r="O7657" s="179">
        <v>0</v>
      </c>
      <c r="P7657" s="179">
        <v>0</v>
      </c>
      <c r="Q7657" s="179">
        <v>0</v>
      </c>
      <c r="R7657" s="180">
        <v>0</v>
      </c>
      <c r="S7657" s="180">
        <v>0</v>
      </c>
      <c r="T7657" s="180">
        <v>0</v>
      </c>
    </row>
    <row r="7658" spans="2:20" x14ac:dyDescent="0.3">
      <c r="B7658" s="19">
        <v>7655</v>
      </c>
      <c r="C7658" s="179">
        <v>0</v>
      </c>
      <c r="D7658" s="179">
        <v>0</v>
      </c>
      <c r="E7658" s="179">
        <v>50549.320570581651</v>
      </c>
      <c r="F7658" s="179">
        <v>0</v>
      </c>
      <c r="G7658" s="179">
        <v>0</v>
      </c>
      <c r="H7658" s="179">
        <v>587130.27122255997</v>
      </c>
      <c r="I7658" s="179">
        <v>0</v>
      </c>
      <c r="J7658" s="179">
        <v>0</v>
      </c>
      <c r="K7658" s="179">
        <v>0</v>
      </c>
      <c r="L7658" s="179">
        <v>0</v>
      </c>
      <c r="M7658" s="179">
        <v>93585.133396564663</v>
      </c>
      <c r="N7658" s="179">
        <v>0</v>
      </c>
      <c r="O7658" s="179">
        <v>0</v>
      </c>
      <c r="P7658" s="179">
        <v>0</v>
      </c>
      <c r="Q7658" s="179">
        <v>0</v>
      </c>
      <c r="R7658" s="180">
        <v>0</v>
      </c>
      <c r="S7658" s="180">
        <v>0</v>
      </c>
      <c r="T7658" s="180">
        <v>0</v>
      </c>
    </row>
    <row r="7659" spans="2:20" x14ac:dyDescent="0.3">
      <c r="B7659" s="19">
        <v>7656</v>
      </c>
      <c r="C7659" s="179">
        <v>0</v>
      </c>
      <c r="D7659" s="179">
        <v>0</v>
      </c>
      <c r="E7659" s="179">
        <v>39333.474424739652</v>
      </c>
      <c r="F7659" s="179">
        <v>0</v>
      </c>
      <c r="G7659" s="179">
        <v>0</v>
      </c>
      <c r="H7659" s="179">
        <v>10937.740547122668</v>
      </c>
      <c r="I7659" s="179">
        <v>0</v>
      </c>
      <c r="J7659" s="179">
        <v>0</v>
      </c>
      <c r="K7659" s="179">
        <v>12190.193528447615</v>
      </c>
      <c r="L7659" s="179">
        <v>1</v>
      </c>
      <c r="M7659" s="179">
        <v>36589.499053492611</v>
      </c>
      <c r="N7659" s="179">
        <v>0</v>
      </c>
      <c r="O7659" s="179">
        <v>0</v>
      </c>
      <c r="P7659" s="179">
        <v>0</v>
      </c>
      <c r="Q7659" s="179">
        <v>0</v>
      </c>
      <c r="R7659" s="180">
        <v>0</v>
      </c>
      <c r="S7659" s="180">
        <v>12190.193528447615</v>
      </c>
      <c r="T7659" s="180">
        <v>0</v>
      </c>
    </row>
    <row r="7660" spans="2:20" x14ac:dyDescent="0.3">
      <c r="B7660" s="19">
        <v>7657</v>
      </c>
      <c r="C7660" s="179">
        <v>0</v>
      </c>
      <c r="D7660" s="179">
        <v>0</v>
      </c>
      <c r="E7660" s="179">
        <v>68102.644885878413</v>
      </c>
      <c r="F7660" s="179">
        <v>0</v>
      </c>
      <c r="G7660" s="179">
        <v>0</v>
      </c>
      <c r="H7660" s="179">
        <v>5398.7960643154966</v>
      </c>
      <c r="I7660" s="179">
        <v>0</v>
      </c>
      <c r="J7660" s="179">
        <v>0</v>
      </c>
      <c r="K7660" s="179">
        <v>0</v>
      </c>
      <c r="L7660" s="179">
        <v>0</v>
      </c>
      <c r="M7660" s="179">
        <v>139083.99931854673</v>
      </c>
      <c r="N7660" s="179">
        <v>0</v>
      </c>
      <c r="O7660" s="179">
        <v>0</v>
      </c>
      <c r="P7660" s="179">
        <v>0</v>
      </c>
      <c r="Q7660" s="179">
        <v>0</v>
      </c>
      <c r="R7660" s="180">
        <v>0</v>
      </c>
      <c r="S7660" s="180">
        <v>0</v>
      </c>
      <c r="T7660" s="180">
        <v>0</v>
      </c>
    </row>
    <row r="7661" spans="2:20" x14ac:dyDescent="0.3">
      <c r="B7661" s="19">
        <v>7658</v>
      </c>
      <c r="C7661" s="179">
        <v>0</v>
      </c>
      <c r="D7661" s="179">
        <v>0</v>
      </c>
      <c r="E7661" s="179">
        <v>28755.508526791542</v>
      </c>
      <c r="F7661" s="179">
        <v>0</v>
      </c>
      <c r="G7661" s="179">
        <v>0</v>
      </c>
      <c r="H7661" s="179">
        <v>102037.19770585113</v>
      </c>
      <c r="I7661" s="179">
        <v>0</v>
      </c>
      <c r="J7661" s="179">
        <v>0</v>
      </c>
      <c r="K7661" s="179">
        <v>0</v>
      </c>
      <c r="L7661" s="179">
        <v>0</v>
      </c>
      <c r="M7661" s="179">
        <v>127141.28042127169</v>
      </c>
      <c r="N7661" s="179">
        <v>0</v>
      </c>
      <c r="O7661" s="179">
        <v>0</v>
      </c>
      <c r="P7661" s="179">
        <v>0</v>
      </c>
      <c r="Q7661" s="179">
        <v>0</v>
      </c>
      <c r="R7661" s="180">
        <v>0</v>
      </c>
      <c r="S7661" s="180">
        <v>0</v>
      </c>
      <c r="T7661" s="180">
        <v>0</v>
      </c>
    </row>
    <row r="7662" spans="2:20" x14ac:dyDescent="0.3">
      <c r="B7662" s="19">
        <v>7659</v>
      </c>
      <c r="C7662" s="179">
        <v>0</v>
      </c>
      <c r="D7662" s="179">
        <v>0</v>
      </c>
      <c r="E7662" s="179">
        <v>7491.3302541203866</v>
      </c>
      <c r="F7662" s="179">
        <v>0</v>
      </c>
      <c r="G7662" s="179">
        <v>0</v>
      </c>
      <c r="H7662" s="179">
        <v>17432.682147260515</v>
      </c>
      <c r="I7662" s="179">
        <v>0</v>
      </c>
      <c r="J7662" s="179">
        <v>0</v>
      </c>
      <c r="K7662" s="179">
        <v>0</v>
      </c>
      <c r="L7662" s="179">
        <v>0</v>
      </c>
      <c r="M7662" s="179">
        <v>50527.409842874658</v>
      </c>
      <c r="N7662" s="179">
        <v>0</v>
      </c>
      <c r="O7662" s="179">
        <v>0</v>
      </c>
      <c r="P7662" s="179">
        <v>0</v>
      </c>
      <c r="Q7662" s="179">
        <v>0</v>
      </c>
      <c r="R7662" s="180">
        <v>0</v>
      </c>
      <c r="S7662" s="180">
        <v>0</v>
      </c>
      <c r="T7662" s="180">
        <v>0</v>
      </c>
    </row>
    <row r="7663" spans="2:20" x14ac:dyDescent="0.3">
      <c r="B7663" s="19">
        <v>7660</v>
      </c>
      <c r="C7663" s="179">
        <v>0</v>
      </c>
      <c r="D7663" s="179">
        <v>0</v>
      </c>
      <c r="E7663" s="179">
        <v>468306.99414973933</v>
      </c>
      <c r="F7663" s="179">
        <v>0</v>
      </c>
      <c r="G7663" s="179">
        <v>0</v>
      </c>
      <c r="H7663" s="179">
        <v>123849.24210175952</v>
      </c>
      <c r="I7663" s="179">
        <v>0</v>
      </c>
      <c r="J7663" s="179">
        <v>0</v>
      </c>
      <c r="K7663" s="179">
        <v>0</v>
      </c>
      <c r="L7663" s="179">
        <v>0</v>
      </c>
      <c r="M7663" s="179">
        <v>38139.708210331584</v>
      </c>
      <c r="N7663" s="179">
        <v>0</v>
      </c>
      <c r="O7663" s="179">
        <v>0</v>
      </c>
      <c r="P7663" s="179">
        <v>0</v>
      </c>
      <c r="Q7663" s="179">
        <v>0</v>
      </c>
      <c r="R7663" s="180">
        <v>0</v>
      </c>
      <c r="S7663" s="180">
        <v>0</v>
      </c>
      <c r="T7663" s="180">
        <v>0</v>
      </c>
    </row>
    <row r="7664" spans="2:20" x14ac:dyDescent="0.3">
      <c r="B7664" s="19">
        <v>7661</v>
      </c>
      <c r="C7664" s="179">
        <v>0</v>
      </c>
      <c r="D7664" s="179">
        <v>0</v>
      </c>
      <c r="E7664" s="179">
        <v>1200552.5390356346</v>
      </c>
      <c r="F7664" s="179">
        <v>0</v>
      </c>
      <c r="G7664" s="179">
        <v>0</v>
      </c>
      <c r="H7664" s="179">
        <v>36707.131174182905</v>
      </c>
      <c r="I7664" s="179">
        <v>0</v>
      </c>
      <c r="J7664" s="179">
        <v>0</v>
      </c>
      <c r="K7664" s="179">
        <v>0</v>
      </c>
      <c r="L7664" s="179">
        <v>0</v>
      </c>
      <c r="M7664" s="179">
        <v>91753.857707248797</v>
      </c>
      <c r="N7664" s="179">
        <v>0</v>
      </c>
      <c r="O7664" s="179">
        <v>0</v>
      </c>
      <c r="P7664" s="179">
        <v>0</v>
      </c>
      <c r="Q7664" s="179">
        <v>0</v>
      </c>
      <c r="R7664" s="180">
        <v>0</v>
      </c>
      <c r="S7664" s="180">
        <v>0</v>
      </c>
      <c r="T7664" s="180">
        <v>0</v>
      </c>
    </row>
    <row r="7665" spans="2:20" x14ac:dyDescent="0.3">
      <c r="B7665" s="19">
        <v>7662</v>
      </c>
      <c r="C7665" s="179">
        <v>0</v>
      </c>
      <c r="D7665" s="179">
        <v>0</v>
      </c>
      <c r="E7665" s="179">
        <v>360679.91818497179</v>
      </c>
      <c r="F7665" s="179">
        <v>0</v>
      </c>
      <c r="G7665" s="179">
        <v>0</v>
      </c>
      <c r="H7665" s="179">
        <v>22354.136059516026</v>
      </c>
      <c r="I7665" s="179">
        <v>0</v>
      </c>
      <c r="J7665" s="179">
        <v>0</v>
      </c>
      <c r="K7665" s="179">
        <v>0</v>
      </c>
      <c r="L7665" s="179">
        <v>0</v>
      </c>
      <c r="M7665" s="179">
        <v>34530.643632586842</v>
      </c>
      <c r="N7665" s="179">
        <v>0</v>
      </c>
      <c r="O7665" s="179">
        <v>0</v>
      </c>
      <c r="P7665" s="179">
        <v>0</v>
      </c>
      <c r="Q7665" s="179">
        <v>0</v>
      </c>
      <c r="R7665" s="180">
        <v>0</v>
      </c>
      <c r="S7665" s="180">
        <v>0</v>
      </c>
      <c r="T7665" s="180">
        <v>0</v>
      </c>
    </row>
    <row r="7666" spans="2:20" x14ac:dyDescent="0.3">
      <c r="B7666" s="19">
        <v>7663</v>
      </c>
      <c r="C7666" s="179">
        <v>0</v>
      </c>
      <c r="D7666" s="179">
        <v>0</v>
      </c>
      <c r="E7666" s="179">
        <v>151819.88732186001</v>
      </c>
      <c r="F7666" s="179">
        <v>0</v>
      </c>
      <c r="G7666" s="179">
        <v>0</v>
      </c>
      <c r="H7666" s="179">
        <v>282715.40272332885</v>
      </c>
      <c r="I7666" s="179">
        <v>0</v>
      </c>
      <c r="J7666" s="179">
        <v>0</v>
      </c>
      <c r="K7666" s="179">
        <v>0</v>
      </c>
      <c r="L7666" s="179">
        <v>0</v>
      </c>
      <c r="M7666" s="179">
        <v>1057767.943612312</v>
      </c>
      <c r="N7666" s="179">
        <v>0</v>
      </c>
      <c r="O7666" s="179">
        <v>0</v>
      </c>
      <c r="P7666" s="179">
        <v>0</v>
      </c>
      <c r="Q7666" s="179">
        <v>0</v>
      </c>
      <c r="R7666" s="180">
        <v>0</v>
      </c>
      <c r="S7666" s="180">
        <v>0</v>
      </c>
      <c r="T7666" s="180">
        <v>0</v>
      </c>
    </row>
    <row r="7667" spans="2:20" x14ac:dyDescent="0.3">
      <c r="B7667" s="19">
        <v>7664</v>
      </c>
      <c r="C7667" s="179">
        <v>0</v>
      </c>
      <c r="D7667" s="179">
        <v>0</v>
      </c>
      <c r="E7667" s="179">
        <v>2196366.3487012978</v>
      </c>
      <c r="F7667" s="179">
        <v>0</v>
      </c>
      <c r="G7667" s="179">
        <v>0</v>
      </c>
      <c r="H7667" s="179">
        <v>374879.53413427988</v>
      </c>
      <c r="I7667" s="179">
        <v>0</v>
      </c>
      <c r="J7667" s="179">
        <v>0</v>
      </c>
      <c r="K7667" s="179">
        <v>0</v>
      </c>
      <c r="L7667" s="179">
        <v>0</v>
      </c>
      <c r="M7667" s="179">
        <v>921875.70271824521</v>
      </c>
      <c r="N7667" s="179">
        <v>0</v>
      </c>
      <c r="O7667" s="179">
        <v>0</v>
      </c>
      <c r="P7667" s="179">
        <v>0</v>
      </c>
      <c r="Q7667" s="179">
        <v>0</v>
      </c>
      <c r="R7667" s="180">
        <v>0</v>
      </c>
      <c r="S7667" s="180">
        <v>0</v>
      </c>
      <c r="T7667" s="180">
        <v>0</v>
      </c>
    </row>
    <row r="7668" spans="2:20" x14ac:dyDescent="0.3">
      <c r="B7668" s="19">
        <v>7665</v>
      </c>
      <c r="C7668" s="179">
        <v>0</v>
      </c>
      <c r="D7668" s="179">
        <v>0</v>
      </c>
      <c r="E7668" s="179">
        <v>713414.2889212711</v>
      </c>
      <c r="F7668" s="179">
        <v>0</v>
      </c>
      <c r="G7668" s="179">
        <v>0</v>
      </c>
      <c r="H7668" s="179">
        <v>11650.771940371822</v>
      </c>
      <c r="I7668" s="179">
        <v>0</v>
      </c>
      <c r="J7668" s="179">
        <v>0</v>
      </c>
      <c r="K7668" s="179">
        <v>0</v>
      </c>
      <c r="L7668" s="179">
        <v>0</v>
      </c>
      <c r="M7668" s="179">
        <v>18843.774091750307</v>
      </c>
      <c r="N7668" s="179">
        <v>0</v>
      </c>
      <c r="O7668" s="179">
        <v>0</v>
      </c>
      <c r="P7668" s="179">
        <v>0</v>
      </c>
      <c r="Q7668" s="179">
        <v>0</v>
      </c>
      <c r="R7668" s="180">
        <v>0</v>
      </c>
      <c r="S7668" s="180">
        <v>0</v>
      </c>
      <c r="T7668" s="180">
        <v>0</v>
      </c>
    </row>
    <row r="7669" spans="2:20" x14ac:dyDescent="0.3">
      <c r="B7669" s="19">
        <v>7666</v>
      </c>
      <c r="C7669" s="179">
        <v>1</v>
      </c>
      <c r="D7669" s="179">
        <v>237467.43478627715</v>
      </c>
      <c r="E7669" s="179">
        <v>623917.10655660741</v>
      </c>
      <c r="F7669" s="179">
        <v>0</v>
      </c>
      <c r="G7669" s="179">
        <v>0</v>
      </c>
      <c r="H7669" s="179">
        <v>1164.1932302566236</v>
      </c>
      <c r="I7669" s="179">
        <v>0</v>
      </c>
      <c r="J7669" s="179">
        <v>0</v>
      </c>
      <c r="K7669" s="179">
        <v>0</v>
      </c>
      <c r="L7669" s="179">
        <v>0</v>
      </c>
      <c r="M7669" s="179">
        <v>60383.531546529252</v>
      </c>
      <c r="N7669" s="179">
        <v>0</v>
      </c>
      <c r="O7669" s="179">
        <v>0</v>
      </c>
      <c r="P7669" s="179">
        <v>0</v>
      </c>
      <c r="Q7669" s="179">
        <v>0</v>
      </c>
      <c r="R7669" s="180">
        <v>0</v>
      </c>
      <c r="S7669" s="180">
        <v>0</v>
      </c>
      <c r="T7669" s="180">
        <v>237467.43478627715</v>
      </c>
    </row>
    <row r="7670" spans="2:20" x14ac:dyDescent="0.3">
      <c r="B7670" s="19">
        <v>7667</v>
      </c>
      <c r="C7670" s="179">
        <v>0</v>
      </c>
      <c r="D7670" s="179">
        <v>0</v>
      </c>
      <c r="E7670" s="179">
        <v>33573.405911250768</v>
      </c>
      <c r="F7670" s="179">
        <v>0</v>
      </c>
      <c r="G7670" s="179">
        <v>0</v>
      </c>
      <c r="H7670" s="179">
        <v>296636.13454999967</v>
      </c>
      <c r="I7670" s="179">
        <v>0</v>
      </c>
      <c r="J7670" s="179">
        <v>0</v>
      </c>
      <c r="K7670" s="179">
        <v>0</v>
      </c>
      <c r="L7670" s="179">
        <v>0</v>
      </c>
      <c r="M7670" s="179">
        <v>31132.812823782617</v>
      </c>
      <c r="N7670" s="179">
        <v>0</v>
      </c>
      <c r="O7670" s="179">
        <v>0</v>
      </c>
      <c r="P7670" s="179">
        <v>0</v>
      </c>
      <c r="Q7670" s="179">
        <v>0</v>
      </c>
      <c r="R7670" s="180">
        <v>0</v>
      </c>
      <c r="S7670" s="180">
        <v>0</v>
      </c>
      <c r="T7670" s="180">
        <v>0</v>
      </c>
    </row>
    <row r="7671" spans="2:20" x14ac:dyDescent="0.3">
      <c r="B7671" s="19">
        <v>7668</v>
      </c>
      <c r="C7671" s="179">
        <v>0</v>
      </c>
      <c r="D7671" s="179">
        <v>0</v>
      </c>
      <c r="E7671" s="179">
        <v>202990.75001757825</v>
      </c>
      <c r="F7671" s="179">
        <v>0</v>
      </c>
      <c r="G7671" s="179">
        <v>0</v>
      </c>
      <c r="H7671" s="179">
        <v>311559.53186761891</v>
      </c>
      <c r="I7671" s="179">
        <v>0</v>
      </c>
      <c r="J7671" s="179">
        <v>0</v>
      </c>
      <c r="K7671" s="179">
        <v>0</v>
      </c>
      <c r="L7671" s="179">
        <v>0</v>
      </c>
      <c r="M7671" s="179">
        <v>187617.43839863411</v>
      </c>
      <c r="N7671" s="179">
        <v>0</v>
      </c>
      <c r="O7671" s="179">
        <v>0</v>
      </c>
      <c r="P7671" s="179">
        <v>0</v>
      </c>
      <c r="Q7671" s="179">
        <v>0</v>
      </c>
      <c r="R7671" s="180">
        <v>0</v>
      </c>
      <c r="S7671" s="180">
        <v>0</v>
      </c>
      <c r="T7671" s="180">
        <v>0</v>
      </c>
    </row>
    <row r="7672" spans="2:20" x14ac:dyDescent="0.3">
      <c r="B7672" s="19">
        <v>7669</v>
      </c>
      <c r="C7672" s="179">
        <v>0</v>
      </c>
      <c r="D7672" s="179">
        <v>0</v>
      </c>
      <c r="E7672" s="179">
        <v>488116.37015546806</v>
      </c>
      <c r="F7672" s="179">
        <v>0</v>
      </c>
      <c r="G7672" s="179">
        <v>0</v>
      </c>
      <c r="H7672" s="179">
        <v>104228.8579802997</v>
      </c>
      <c r="I7672" s="179">
        <v>0</v>
      </c>
      <c r="J7672" s="179">
        <v>0</v>
      </c>
      <c r="K7672" s="179">
        <v>0</v>
      </c>
      <c r="L7672" s="179">
        <v>0</v>
      </c>
      <c r="M7672" s="179">
        <v>222003.6039566689</v>
      </c>
      <c r="N7672" s="179">
        <v>0</v>
      </c>
      <c r="O7672" s="179">
        <v>0</v>
      </c>
      <c r="P7672" s="179">
        <v>0</v>
      </c>
      <c r="Q7672" s="179">
        <v>0</v>
      </c>
      <c r="R7672" s="180">
        <v>0</v>
      </c>
      <c r="S7672" s="180">
        <v>0</v>
      </c>
      <c r="T7672" s="180">
        <v>0</v>
      </c>
    </row>
    <row r="7673" spans="2:20" x14ac:dyDescent="0.3">
      <c r="B7673" s="19">
        <v>7670</v>
      </c>
      <c r="C7673" s="179">
        <v>0</v>
      </c>
      <c r="D7673" s="179">
        <v>0</v>
      </c>
      <c r="E7673" s="179">
        <v>8903.6844120772912</v>
      </c>
      <c r="F7673" s="179">
        <v>0</v>
      </c>
      <c r="G7673" s="179">
        <v>0</v>
      </c>
      <c r="H7673" s="179">
        <v>10610.100683049715</v>
      </c>
      <c r="I7673" s="179">
        <v>0</v>
      </c>
      <c r="J7673" s="179">
        <v>0</v>
      </c>
      <c r="K7673" s="179">
        <v>0</v>
      </c>
      <c r="L7673" s="179">
        <v>0</v>
      </c>
      <c r="M7673" s="179">
        <v>13099.249701236509</v>
      </c>
      <c r="N7673" s="179">
        <v>0</v>
      </c>
      <c r="O7673" s="179">
        <v>0</v>
      </c>
      <c r="P7673" s="179">
        <v>0</v>
      </c>
      <c r="Q7673" s="179">
        <v>0</v>
      </c>
      <c r="R7673" s="180">
        <v>0</v>
      </c>
      <c r="S7673" s="180">
        <v>0</v>
      </c>
      <c r="T7673" s="180">
        <v>0</v>
      </c>
    </row>
    <row r="7674" spans="2:20" x14ac:dyDescent="0.3">
      <c r="B7674" s="19">
        <v>7671</v>
      </c>
      <c r="C7674" s="179">
        <v>0</v>
      </c>
      <c r="D7674" s="179">
        <v>0</v>
      </c>
      <c r="E7674" s="179">
        <v>683804.5398464133</v>
      </c>
      <c r="F7674" s="179">
        <v>0</v>
      </c>
      <c r="G7674" s="179">
        <v>0</v>
      </c>
      <c r="H7674" s="179">
        <v>3082594.5587723409</v>
      </c>
      <c r="I7674" s="179">
        <v>0</v>
      </c>
      <c r="J7674" s="179">
        <v>0</v>
      </c>
      <c r="K7674" s="179">
        <v>0</v>
      </c>
      <c r="L7674" s="179">
        <v>0</v>
      </c>
      <c r="M7674" s="179">
        <v>656479.37945326406</v>
      </c>
      <c r="N7674" s="179">
        <v>0</v>
      </c>
      <c r="O7674" s="179">
        <v>0</v>
      </c>
      <c r="P7674" s="179">
        <v>0</v>
      </c>
      <c r="Q7674" s="179">
        <v>0</v>
      </c>
      <c r="R7674" s="180">
        <v>0</v>
      </c>
      <c r="S7674" s="180">
        <v>0</v>
      </c>
      <c r="T7674" s="180">
        <v>0</v>
      </c>
    </row>
    <row r="7675" spans="2:20" x14ac:dyDescent="0.3">
      <c r="B7675" s="19">
        <v>7672</v>
      </c>
      <c r="C7675" s="179">
        <v>0</v>
      </c>
      <c r="D7675" s="179">
        <v>0</v>
      </c>
      <c r="E7675" s="179">
        <v>601786.90665065299</v>
      </c>
      <c r="F7675" s="179">
        <v>0</v>
      </c>
      <c r="G7675" s="179">
        <v>0</v>
      </c>
      <c r="H7675" s="179">
        <v>7418.8014730125024</v>
      </c>
      <c r="I7675" s="179">
        <v>0</v>
      </c>
      <c r="J7675" s="179">
        <v>0</v>
      </c>
      <c r="K7675" s="179">
        <v>0</v>
      </c>
      <c r="L7675" s="179">
        <v>0</v>
      </c>
      <c r="M7675" s="179">
        <v>68180.587773048144</v>
      </c>
      <c r="N7675" s="179">
        <v>0</v>
      </c>
      <c r="O7675" s="179">
        <v>0</v>
      </c>
      <c r="P7675" s="179">
        <v>0</v>
      </c>
      <c r="Q7675" s="179">
        <v>0</v>
      </c>
      <c r="R7675" s="180">
        <v>0</v>
      </c>
      <c r="S7675" s="180">
        <v>0</v>
      </c>
      <c r="T7675" s="180">
        <v>0</v>
      </c>
    </row>
    <row r="7676" spans="2:20" x14ac:dyDescent="0.3">
      <c r="B7676" s="19">
        <v>7673</v>
      </c>
      <c r="C7676" s="179">
        <v>0</v>
      </c>
      <c r="D7676" s="179">
        <v>0</v>
      </c>
      <c r="E7676" s="179">
        <v>453556.28164005175</v>
      </c>
      <c r="F7676" s="179">
        <v>0</v>
      </c>
      <c r="G7676" s="179">
        <v>0</v>
      </c>
      <c r="H7676" s="179">
        <v>5389.7117014801088</v>
      </c>
      <c r="I7676" s="179">
        <v>0</v>
      </c>
      <c r="J7676" s="179">
        <v>0</v>
      </c>
      <c r="K7676" s="179">
        <v>0</v>
      </c>
      <c r="L7676" s="179">
        <v>0</v>
      </c>
      <c r="M7676" s="179">
        <v>295565.81091704033</v>
      </c>
      <c r="N7676" s="179">
        <v>0</v>
      </c>
      <c r="O7676" s="179">
        <v>0</v>
      </c>
      <c r="P7676" s="179">
        <v>0</v>
      </c>
      <c r="Q7676" s="179">
        <v>0</v>
      </c>
      <c r="R7676" s="180">
        <v>0</v>
      </c>
      <c r="S7676" s="180">
        <v>0</v>
      </c>
      <c r="T7676" s="180">
        <v>0</v>
      </c>
    </row>
    <row r="7677" spans="2:20" x14ac:dyDescent="0.3">
      <c r="B7677" s="19">
        <v>7674</v>
      </c>
      <c r="C7677" s="179">
        <v>0</v>
      </c>
      <c r="D7677" s="179">
        <v>0</v>
      </c>
      <c r="E7677" s="179">
        <v>60414.546162324674</v>
      </c>
      <c r="F7677" s="179">
        <v>0</v>
      </c>
      <c r="G7677" s="179">
        <v>0</v>
      </c>
      <c r="H7677" s="179">
        <v>432858.22317340993</v>
      </c>
      <c r="I7677" s="179">
        <v>0</v>
      </c>
      <c r="J7677" s="179">
        <v>0</v>
      </c>
      <c r="K7677" s="179">
        <v>0</v>
      </c>
      <c r="L7677" s="179">
        <v>0</v>
      </c>
      <c r="M7677" s="179">
        <v>230413.69140379847</v>
      </c>
      <c r="N7677" s="179">
        <v>0</v>
      </c>
      <c r="O7677" s="179">
        <v>0</v>
      </c>
      <c r="P7677" s="179">
        <v>0</v>
      </c>
      <c r="Q7677" s="179">
        <v>0</v>
      </c>
      <c r="R7677" s="180">
        <v>0</v>
      </c>
      <c r="S7677" s="180">
        <v>0</v>
      </c>
      <c r="T7677" s="180">
        <v>0</v>
      </c>
    </row>
    <row r="7678" spans="2:20" x14ac:dyDescent="0.3">
      <c r="B7678" s="19">
        <v>7675</v>
      </c>
      <c r="C7678" s="179">
        <v>0</v>
      </c>
      <c r="D7678" s="179">
        <v>0</v>
      </c>
      <c r="E7678" s="179">
        <v>103225.68245400061</v>
      </c>
      <c r="F7678" s="179">
        <v>0</v>
      </c>
      <c r="G7678" s="179">
        <v>0</v>
      </c>
      <c r="H7678" s="179">
        <v>855401.58662231872</v>
      </c>
      <c r="I7678" s="179">
        <v>0</v>
      </c>
      <c r="J7678" s="179">
        <v>0</v>
      </c>
      <c r="K7678" s="179">
        <v>0</v>
      </c>
      <c r="L7678" s="179">
        <v>0</v>
      </c>
      <c r="M7678" s="179">
        <v>407999.55677913444</v>
      </c>
      <c r="N7678" s="179">
        <v>0</v>
      </c>
      <c r="O7678" s="179">
        <v>0</v>
      </c>
      <c r="P7678" s="179">
        <v>0</v>
      </c>
      <c r="Q7678" s="179">
        <v>0</v>
      </c>
      <c r="R7678" s="180">
        <v>0</v>
      </c>
      <c r="S7678" s="180">
        <v>0</v>
      </c>
      <c r="T7678" s="180">
        <v>0</v>
      </c>
    </row>
    <row r="7679" spans="2:20" x14ac:dyDescent="0.3">
      <c r="B7679" s="19">
        <v>7676</v>
      </c>
      <c r="C7679" s="179">
        <v>0</v>
      </c>
      <c r="D7679" s="179">
        <v>0</v>
      </c>
      <c r="E7679" s="179">
        <v>620879.33813784516</v>
      </c>
      <c r="F7679" s="179">
        <v>0</v>
      </c>
      <c r="G7679" s="179">
        <v>0</v>
      </c>
      <c r="H7679" s="179">
        <v>7112.8884765524053</v>
      </c>
      <c r="I7679" s="179">
        <v>0</v>
      </c>
      <c r="J7679" s="179">
        <v>0</v>
      </c>
      <c r="K7679" s="179">
        <v>0</v>
      </c>
      <c r="L7679" s="179">
        <v>0</v>
      </c>
      <c r="M7679" s="179">
        <v>332109.17968496063</v>
      </c>
      <c r="N7679" s="179">
        <v>0</v>
      </c>
      <c r="O7679" s="179">
        <v>0</v>
      </c>
      <c r="P7679" s="179">
        <v>0</v>
      </c>
      <c r="Q7679" s="179">
        <v>0</v>
      </c>
      <c r="R7679" s="180">
        <v>0</v>
      </c>
      <c r="S7679" s="180">
        <v>0</v>
      </c>
      <c r="T7679" s="180">
        <v>0</v>
      </c>
    </row>
    <row r="7680" spans="2:20" x14ac:dyDescent="0.3">
      <c r="B7680" s="19">
        <v>7677</v>
      </c>
      <c r="C7680" s="179">
        <v>0</v>
      </c>
      <c r="D7680" s="179">
        <v>0</v>
      </c>
      <c r="E7680" s="179">
        <v>18282.567170483781</v>
      </c>
      <c r="F7680" s="179">
        <v>0</v>
      </c>
      <c r="G7680" s="179">
        <v>0</v>
      </c>
      <c r="H7680" s="179">
        <v>139426.88468940364</v>
      </c>
      <c r="I7680" s="179">
        <v>0</v>
      </c>
      <c r="J7680" s="179">
        <v>0</v>
      </c>
      <c r="K7680" s="179">
        <v>0</v>
      </c>
      <c r="L7680" s="179">
        <v>0</v>
      </c>
      <c r="M7680" s="179">
        <v>137106.00366975417</v>
      </c>
      <c r="N7680" s="179">
        <v>0</v>
      </c>
      <c r="O7680" s="179">
        <v>0</v>
      </c>
      <c r="P7680" s="179">
        <v>0</v>
      </c>
      <c r="Q7680" s="179">
        <v>0</v>
      </c>
      <c r="R7680" s="180">
        <v>0</v>
      </c>
      <c r="S7680" s="180">
        <v>0</v>
      </c>
      <c r="T7680" s="180">
        <v>0</v>
      </c>
    </row>
    <row r="7681" spans="2:20" x14ac:dyDescent="0.3">
      <c r="B7681" s="19">
        <v>7678</v>
      </c>
      <c r="C7681" s="179">
        <v>0</v>
      </c>
      <c r="D7681" s="179">
        <v>0</v>
      </c>
      <c r="E7681" s="179">
        <v>320695.87722396426</v>
      </c>
      <c r="F7681" s="179">
        <v>0</v>
      </c>
      <c r="G7681" s="179">
        <v>0</v>
      </c>
      <c r="H7681" s="179">
        <v>16070.384168936176</v>
      </c>
      <c r="I7681" s="179">
        <v>0</v>
      </c>
      <c r="J7681" s="179">
        <v>0</v>
      </c>
      <c r="K7681" s="179">
        <v>0</v>
      </c>
      <c r="L7681" s="179">
        <v>0</v>
      </c>
      <c r="M7681" s="179">
        <v>27009.031185122047</v>
      </c>
      <c r="N7681" s="179">
        <v>0</v>
      </c>
      <c r="O7681" s="179">
        <v>0</v>
      </c>
      <c r="P7681" s="179">
        <v>0</v>
      </c>
      <c r="Q7681" s="179">
        <v>0</v>
      </c>
      <c r="R7681" s="180">
        <v>0</v>
      </c>
      <c r="S7681" s="180">
        <v>0</v>
      </c>
      <c r="T7681" s="180">
        <v>0</v>
      </c>
    </row>
    <row r="7682" spans="2:20" x14ac:dyDescent="0.3">
      <c r="B7682" s="19">
        <v>7679</v>
      </c>
      <c r="C7682" s="179">
        <v>0</v>
      </c>
      <c r="D7682" s="179">
        <v>0</v>
      </c>
      <c r="E7682" s="179">
        <v>506993.58530442725</v>
      </c>
      <c r="F7682" s="179">
        <v>0</v>
      </c>
      <c r="G7682" s="179">
        <v>0</v>
      </c>
      <c r="H7682" s="179">
        <v>62705.678557966668</v>
      </c>
      <c r="I7682" s="179">
        <v>0</v>
      </c>
      <c r="J7682" s="179">
        <v>0</v>
      </c>
      <c r="K7682" s="179">
        <v>0</v>
      </c>
      <c r="L7682" s="179">
        <v>0</v>
      </c>
      <c r="M7682" s="179">
        <v>188925.86372524258</v>
      </c>
      <c r="N7682" s="179">
        <v>0</v>
      </c>
      <c r="O7682" s="179">
        <v>0</v>
      </c>
      <c r="P7682" s="179">
        <v>0</v>
      </c>
      <c r="Q7682" s="179">
        <v>0</v>
      </c>
      <c r="R7682" s="180">
        <v>0</v>
      </c>
      <c r="S7682" s="180">
        <v>0</v>
      </c>
      <c r="T7682" s="180">
        <v>0</v>
      </c>
    </row>
    <row r="7683" spans="2:20" x14ac:dyDescent="0.3">
      <c r="B7683" s="19">
        <v>7680</v>
      </c>
      <c r="C7683" s="179">
        <v>0</v>
      </c>
      <c r="D7683" s="179">
        <v>0</v>
      </c>
      <c r="E7683" s="179">
        <v>270019.38548582321</v>
      </c>
      <c r="F7683" s="179">
        <v>0</v>
      </c>
      <c r="G7683" s="179">
        <v>0</v>
      </c>
      <c r="H7683" s="179">
        <v>162004.93006080197</v>
      </c>
      <c r="I7683" s="179">
        <v>0</v>
      </c>
      <c r="J7683" s="179">
        <v>0</v>
      </c>
      <c r="K7683" s="179">
        <v>0</v>
      </c>
      <c r="L7683" s="179">
        <v>0</v>
      </c>
      <c r="M7683" s="179">
        <v>1898.4947558050808</v>
      </c>
      <c r="N7683" s="179">
        <v>0</v>
      </c>
      <c r="O7683" s="179">
        <v>0</v>
      </c>
      <c r="P7683" s="179">
        <v>0</v>
      </c>
      <c r="Q7683" s="179">
        <v>0</v>
      </c>
      <c r="R7683" s="180">
        <v>0</v>
      </c>
      <c r="S7683" s="180">
        <v>0</v>
      </c>
      <c r="T7683" s="180">
        <v>0</v>
      </c>
    </row>
    <row r="7684" spans="2:20" x14ac:dyDescent="0.3">
      <c r="B7684" s="19">
        <v>7681</v>
      </c>
      <c r="C7684" s="179">
        <v>1</v>
      </c>
      <c r="D7684" s="179">
        <v>87184.260749439185</v>
      </c>
      <c r="E7684" s="179">
        <v>57910.948233616247</v>
      </c>
      <c r="F7684" s="179">
        <v>0</v>
      </c>
      <c r="G7684" s="179">
        <v>0</v>
      </c>
      <c r="H7684" s="179">
        <v>81274.33911091261</v>
      </c>
      <c r="I7684" s="179">
        <v>0</v>
      </c>
      <c r="J7684" s="179">
        <v>0</v>
      </c>
      <c r="K7684" s="179">
        <v>0</v>
      </c>
      <c r="L7684" s="179">
        <v>0</v>
      </c>
      <c r="M7684" s="179">
        <v>7147.890765740136</v>
      </c>
      <c r="N7684" s="179">
        <v>0</v>
      </c>
      <c r="O7684" s="179">
        <v>0</v>
      </c>
      <c r="P7684" s="179">
        <v>0</v>
      </c>
      <c r="Q7684" s="179">
        <v>0</v>
      </c>
      <c r="R7684" s="180">
        <v>0</v>
      </c>
      <c r="S7684" s="180">
        <v>0</v>
      </c>
      <c r="T7684" s="180">
        <v>87184.260749439185</v>
      </c>
    </row>
    <row r="7685" spans="2:20" x14ac:dyDescent="0.3">
      <c r="B7685" s="19">
        <v>7682</v>
      </c>
      <c r="C7685" s="179">
        <v>0</v>
      </c>
      <c r="D7685" s="179">
        <v>0</v>
      </c>
      <c r="E7685" s="179">
        <v>756484.73388733878</v>
      </c>
      <c r="F7685" s="179">
        <v>0</v>
      </c>
      <c r="G7685" s="179">
        <v>0</v>
      </c>
      <c r="H7685" s="179">
        <v>35701.195713210727</v>
      </c>
      <c r="I7685" s="179">
        <v>0</v>
      </c>
      <c r="J7685" s="179">
        <v>0</v>
      </c>
      <c r="K7685" s="179">
        <v>0</v>
      </c>
      <c r="L7685" s="179">
        <v>0</v>
      </c>
      <c r="M7685" s="179">
        <v>205845.12207236726</v>
      </c>
      <c r="N7685" s="179">
        <v>0</v>
      </c>
      <c r="O7685" s="179">
        <v>0</v>
      </c>
      <c r="P7685" s="179">
        <v>0</v>
      </c>
      <c r="Q7685" s="179">
        <v>0</v>
      </c>
      <c r="R7685" s="180">
        <v>0</v>
      </c>
      <c r="S7685" s="180">
        <v>0</v>
      </c>
      <c r="T7685" s="180">
        <v>0</v>
      </c>
    </row>
    <row r="7686" spans="2:20" x14ac:dyDescent="0.3">
      <c r="B7686" s="19">
        <v>7683</v>
      </c>
      <c r="C7686" s="179">
        <v>0</v>
      </c>
      <c r="D7686" s="179">
        <v>0</v>
      </c>
      <c r="E7686" s="179">
        <v>1269685.5553566411</v>
      </c>
      <c r="F7686" s="179">
        <v>0</v>
      </c>
      <c r="G7686" s="179">
        <v>0</v>
      </c>
      <c r="H7686" s="179">
        <v>26574.33078440493</v>
      </c>
      <c r="I7686" s="179">
        <v>0</v>
      </c>
      <c r="J7686" s="179">
        <v>0</v>
      </c>
      <c r="K7686" s="179">
        <v>0</v>
      </c>
      <c r="L7686" s="179">
        <v>0</v>
      </c>
      <c r="M7686" s="179">
        <v>30673.139154360259</v>
      </c>
      <c r="N7686" s="179">
        <v>0</v>
      </c>
      <c r="O7686" s="179">
        <v>0</v>
      </c>
      <c r="P7686" s="179">
        <v>0</v>
      </c>
      <c r="Q7686" s="179">
        <v>0</v>
      </c>
      <c r="R7686" s="180">
        <v>0</v>
      </c>
      <c r="S7686" s="180">
        <v>0</v>
      </c>
      <c r="T7686" s="180">
        <v>0</v>
      </c>
    </row>
    <row r="7687" spans="2:20" x14ac:dyDescent="0.3">
      <c r="B7687" s="19">
        <v>7684</v>
      </c>
      <c r="C7687" s="179">
        <v>0</v>
      </c>
      <c r="D7687" s="179">
        <v>0</v>
      </c>
      <c r="E7687" s="179">
        <v>39667.091801576498</v>
      </c>
      <c r="F7687" s="179">
        <v>0</v>
      </c>
      <c r="G7687" s="179">
        <v>0</v>
      </c>
      <c r="H7687" s="179">
        <v>51999.133979715065</v>
      </c>
      <c r="I7687" s="179">
        <v>0</v>
      </c>
      <c r="J7687" s="179">
        <v>0</v>
      </c>
      <c r="K7687" s="179">
        <v>0</v>
      </c>
      <c r="L7687" s="179">
        <v>0</v>
      </c>
      <c r="M7687" s="179">
        <v>91344.90836891497</v>
      </c>
      <c r="N7687" s="179">
        <v>0</v>
      </c>
      <c r="O7687" s="179">
        <v>0</v>
      </c>
      <c r="P7687" s="179">
        <v>0</v>
      </c>
      <c r="Q7687" s="179">
        <v>0</v>
      </c>
      <c r="R7687" s="180">
        <v>0</v>
      </c>
      <c r="S7687" s="180">
        <v>0</v>
      </c>
      <c r="T7687" s="180">
        <v>0</v>
      </c>
    </row>
    <row r="7688" spans="2:20" x14ac:dyDescent="0.3">
      <c r="B7688" s="19">
        <v>7685</v>
      </c>
      <c r="C7688" s="179">
        <v>0</v>
      </c>
      <c r="D7688" s="179">
        <v>0</v>
      </c>
      <c r="E7688" s="179">
        <v>319237.05796672223</v>
      </c>
      <c r="F7688" s="179">
        <v>0</v>
      </c>
      <c r="G7688" s="179">
        <v>0</v>
      </c>
      <c r="H7688" s="179">
        <v>78344.784126386308</v>
      </c>
      <c r="I7688" s="179">
        <v>0</v>
      </c>
      <c r="J7688" s="179">
        <v>0</v>
      </c>
      <c r="K7688" s="179">
        <v>0</v>
      </c>
      <c r="L7688" s="179">
        <v>0</v>
      </c>
      <c r="M7688" s="179">
        <v>79240.695565299699</v>
      </c>
      <c r="N7688" s="179">
        <v>0</v>
      </c>
      <c r="O7688" s="179">
        <v>0</v>
      </c>
      <c r="P7688" s="179">
        <v>0</v>
      </c>
      <c r="Q7688" s="179">
        <v>0</v>
      </c>
      <c r="R7688" s="180">
        <v>0</v>
      </c>
      <c r="S7688" s="180">
        <v>0</v>
      </c>
      <c r="T7688" s="180">
        <v>0</v>
      </c>
    </row>
    <row r="7689" spans="2:20" x14ac:dyDescent="0.3">
      <c r="B7689" s="19">
        <v>7686</v>
      </c>
      <c r="C7689" s="179">
        <v>0</v>
      </c>
      <c r="D7689" s="179">
        <v>0</v>
      </c>
      <c r="E7689" s="179">
        <v>302949.1515274914</v>
      </c>
      <c r="F7689" s="179">
        <v>0</v>
      </c>
      <c r="G7689" s="179">
        <v>0</v>
      </c>
      <c r="H7689" s="179">
        <v>57971.390191479222</v>
      </c>
      <c r="I7689" s="179">
        <v>0</v>
      </c>
      <c r="J7689" s="179">
        <v>0</v>
      </c>
      <c r="K7689" s="179">
        <v>0</v>
      </c>
      <c r="L7689" s="179">
        <v>0</v>
      </c>
      <c r="M7689" s="179">
        <v>672749.62046854361</v>
      </c>
      <c r="N7689" s="179">
        <v>0</v>
      </c>
      <c r="O7689" s="179">
        <v>0</v>
      </c>
      <c r="P7689" s="179">
        <v>0</v>
      </c>
      <c r="Q7689" s="179">
        <v>0</v>
      </c>
      <c r="R7689" s="180">
        <v>0</v>
      </c>
      <c r="S7689" s="180">
        <v>0</v>
      </c>
      <c r="T7689" s="180">
        <v>0</v>
      </c>
    </row>
    <row r="7690" spans="2:20" x14ac:dyDescent="0.3">
      <c r="B7690" s="19">
        <v>7687</v>
      </c>
      <c r="C7690" s="179">
        <v>0</v>
      </c>
      <c r="D7690" s="179">
        <v>0</v>
      </c>
      <c r="E7690" s="179">
        <v>353166.48932834272</v>
      </c>
      <c r="F7690" s="179">
        <v>0</v>
      </c>
      <c r="G7690" s="179">
        <v>0</v>
      </c>
      <c r="H7690" s="179">
        <v>100201.99882668686</v>
      </c>
      <c r="I7690" s="179">
        <v>0</v>
      </c>
      <c r="J7690" s="179">
        <v>0</v>
      </c>
      <c r="K7690" s="179">
        <v>0</v>
      </c>
      <c r="L7690" s="179">
        <v>0</v>
      </c>
      <c r="M7690" s="179">
        <v>13190.896460835422</v>
      </c>
      <c r="N7690" s="179">
        <v>0</v>
      </c>
      <c r="O7690" s="179">
        <v>0</v>
      </c>
      <c r="P7690" s="179">
        <v>0</v>
      </c>
      <c r="Q7690" s="179">
        <v>0</v>
      </c>
      <c r="R7690" s="180">
        <v>0</v>
      </c>
      <c r="S7690" s="180">
        <v>0</v>
      </c>
      <c r="T7690" s="180">
        <v>0</v>
      </c>
    </row>
    <row r="7691" spans="2:20" x14ac:dyDescent="0.3">
      <c r="B7691" s="19">
        <v>7688</v>
      </c>
      <c r="C7691" s="179">
        <v>0</v>
      </c>
      <c r="D7691" s="179">
        <v>0</v>
      </c>
      <c r="E7691" s="179">
        <v>183747.66377950489</v>
      </c>
      <c r="F7691" s="179">
        <v>0</v>
      </c>
      <c r="G7691" s="179">
        <v>0</v>
      </c>
      <c r="H7691" s="179">
        <v>16215.635801246517</v>
      </c>
      <c r="I7691" s="179">
        <v>0</v>
      </c>
      <c r="J7691" s="179">
        <v>0</v>
      </c>
      <c r="K7691" s="179">
        <v>0</v>
      </c>
      <c r="L7691" s="179">
        <v>0</v>
      </c>
      <c r="M7691" s="179">
        <v>27631.624464765417</v>
      </c>
      <c r="N7691" s="179">
        <v>0</v>
      </c>
      <c r="O7691" s="179">
        <v>0</v>
      </c>
      <c r="P7691" s="179">
        <v>0</v>
      </c>
      <c r="Q7691" s="179">
        <v>0</v>
      </c>
      <c r="R7691" s="180">
        <v>0</v>
      </c>
      <c r="S7691" s="180">
        <v>0</v>
      </c>
      <c r="T7691" s="180">
        <v>0</v>
      </c>
    </row>
    <row r="7692" spans="2:20" x14ac:dyDescent="0.3">
      <c r="B7692" s="19">
        <v>7689</v>
      </c>
      <c r="C7692" s="179">
        <v>0</v>
      </c>
      <c r="D7692" s="179">
        <v>0</v>
      </c>
      <c r="E7692" s="179">
        <v>72101.144447304614</v>
      </c>
      <c r="F7692" s="179">
        <v>0</v>
      </c>
      <c r="G7692" s="179">
        <v>0</v>
      </c>
      <c r="H7692" s="179">
        <v>6594.9469233859763</v>
      </c>
      <c r="I7692" s="179">
        <v>0</v>
      </c>
      <c r="J7692" s="179">
        <v>0</v>
      </c>
      <c r="K7692" s="179">
        <v>0</v>
      </c>
      <c r="L7692" s="179">
        <v>0</v>
      </c>
      <c r="M7692" s="179">
        <v>52562.947422298836</v>
      </c>
      <c r="N7692" s="179">
        <v>0</v>
      </c>
      <c r="O7692" s="179">
        <v>0</v>
      </c>
      <c r="P7692" s="179">
        <v>0</v>
      </c>
      <c r="Q7692" s="179">
        <v>0</v>
      </c>
      <c r="R7692" s="180">
        <v>0</v>
      </c>
      <c r="S7692" s="180">
        <v>0</v>
      </c>
      <c r="T7692" s="180">
        <v>0</v>
      </c>
    </row>
    <row r="7693" spans="2:20" x14ac:dyDescent="0.3">
      <c r="B7693" s="19">
        <v>7690</v>
      </c>
      <c r="C7693" s="179">
        <v>0</v>
      </c>
      <c r="D7693" s="179">
        <v>0</v>
      </c>
      <c r="E7693" s="179">
        <v>502841.08963153325</v>
      </c>
      <c r="F7693" s="179">
        <v>0</v>
      </c>
      <c r="G7693" s="179">
        <v>0</v>
      </c>
      <c r="H7693" s="179">
        <v>122533.9329082647</v>
      </c>
      <c r="I7693" s="179">
        <v>0</v>
      </c>
      <c r="J7693" s="179">
        <v>0</v>
      </c>
      <c r="K7693" s="179">
        <v>0</v>
      </c>
      <c r="L7693" s="179">
        <v>0</v>
      </c>
      <c r="M7693" s="179">
        <v>7191.6274638042551</v>
      </c>
      <c r="N7693" s="179">
        <v>0</v>
      </c>
      <c r="O7693" s="179">
        <v>0</v>
      </c>
      <c r="P7693" s="179">
        <v>0</v>
      </c>
      <c r="Q7693" s="179">
        <v>0</v>
      </c>
      <c r="R7693" s="180">
        <v>0</v>
      </c>
      <c r="S7693" s="180">
        <v>0</v>
      </c>
      <c r="T7693" s="180">
        <v>0</v>
      </c>
    </row>
    <row r="7694" spans="2:20" x14ac:dyDescent="0.3">
      <c r="B7694" s="19">
        <v>7691</v>
      </c>
      <c r="C7694" s="179">
        <v>0</v>
      </c>
      <c r="D7694" s="179">
        <v>0</v>
      </c>
      <c r="E7694" s="179">
        <v>53348.541953369524</v>
      </c>
      <c r="F7694" s="179">
        <v>0</v>
      </c>
      <c r="G7694" s="179">
        <v>0</v>
      </c>
      <c r="H7694" s="179">
        <v>159433.54275940359</v>
      </c>
      <c r="I7694" s="179">
        <v>0</v>
      </c>
      <c r="J7694" s="179">
        <v>0</v>
      </c>
      <c r="K7694" s="179">
        <v>0</v>
      </c>
      <c r="L7694" s="179">
        <v>0</v>
      </c>
      <c r="M7694" s="179">
        <v>16273.852586556635</v>
      </c>
      <c r="N7694" s="179">
        <v>0</v>
      </c>
      <c r="O7694" s="179">
        <v>0</v>
      </c>
      <c r="P7694" s="179">
        <v>0</v>
      </c>
      <c r="Q7694" s="179">
        <v>0</v>
      </c>
      <c r="R7694" s="180">
        <v>0</v>
      </c>
      <c r="S7694" s="180">
        <v>0</v>
      </c>
      <c r="T7694" s="180">
        <v>0</v>
      </c>
    </row>
    <row r="7695" spans="2:20" x14ac:dyDescent="0.3">
      <c r="B7695" s="19">
        <v>7692</v>
      </c>
      <c r="C7695" s="179">
        <v>0</v>
      </c>
      <c r="D7695" s="179">
        <v>0</v>
      </c>
      <c r="E7695" s="179">
        <v>200412.91430946035</v>
      </c>
      <c r="F7695" s="179">
        <v>0</v>
      </c>
      <c r="G7695" s="179">
        <v>0</v>
      </c>
      <c r="H7695" s="179">
        <v>16791.03026750264</v>
      </c>
      <c r="I7695" s="179">
        <v>0</v>
      </c>
      <c r="J7695" s="179">
        <v>0</v>
      </c>
      <c r="K7695" s="179">
        <v>0</v>
      </c>
      <c r="L7695" s="179">
        <v>0</v>
      </c>
      <c r="M7695" s="179">
        <v>43931.900080133943</v>
      </c>
      <c r="N7695" s="179">
        <v>0</v>
      </c>
      <c r="O7695" s="179">
        <v>0</v>
      </c>
      <c r="P7695" s="179">
        <v>0</v>
      </c>
      <c r="Q7695" s="179">
        <v>0</v>
      </c>
      <c r="R7695" s="180">
        <v>0</v>
      </c>
      <c r="S7695" s="180">
        <v>0</v>
      </c>
      <c r="T7695" s="180">
        <v>0</v>
      </c>
    </row>
    <row r="7696" spans="2:20" x14ac:dyDescent="0.3">
      <c r="B7696" s="19">
        <v>7693</v>
      </c>
      <c r="C7696" s="179">
        <v>0</v>
      </c>
      <c r="D7696" s="179">
        <v>0</v>
      </c>
      <c r="E7696" s="179">
        <v>763162.08378586825</v>
      </c>
      <c r="F7696" s="179">
        <v>0</v>
      </c>
      <c r="G7696" s="179">
        <v>0</v>
      </c>
      <c r="H7696" s="179">
        <v>300617.2355350735</v>
      </c>
      <c r="I7696" s="179">
        <v>0</v>
      </c>
      <c r="J7696" s="179">
        <v>0</v>
      </c>
      <c r="K7696" s="179">
        <v>0</v>
      </c>
      <c r="L7696" s="179">
        <v>0</v>
      </c>
      <c r="M7696" s="179">
        <v>31530.228017045847</v>
      </c>
      <c r="N7696" s="179">
        <v>0</v>
      </c>
      <c r="O7696" s="179">
        <v>0</v>
      </c>
      <c r="P7696" s="179">
        <v>0</v>
      </c>
      <c r="Q7696" s="179">
        <v>0</v>
      </c>
      <c r="R7696" s="180">
        <v>0</v>
      </c>
      <c r="S7696" s="180">
        <v>0</v>
      </c>
      <c r="T7696" s="180">
        <v>0</v>
      </c>
    </row>
    <row r="7697" spans="2:20" x14ac:dyDescent="0.3">
      <c r="B7697" s="19">
        <v>7694</v>
      </c>
      <c r="C7697" s="179">
        <v>0</v>
      </c>
      <c r="D7697" s="179">
        <v>0</v>
      </c>
      <c r="E7697" s="179">
        <v>623408.88487067213</v>
      </c>
      <c r="F7697" s="179">
        <v>0</v>
      </c>
      <c r="G7697" s="179">
        <v>0</v>
      </c>
      <c r="H7697" s="179">
        <v>218357.40454846376</v>
      </c>
      <c r="I7697" s="179">
        <v>0</v>
      </c>
      <c r="J7697" s="179">
        <v>0</v>
      </c>
      <c r="K7697" s="179">
        <v>0</v>
      </c>
      <c r="L7697" s="179">
        <v>0</v>
      </c>
      <c r="M7697" s="179">
        <v>23943.095056493788</v>
      </c>
      <c r="N7697" s="179">
        <v>0</v>
      </c>
      <c r="O7697" s="179">
        <v>0</v>
      </c>
      <c r="P7697" s="179">
        <v>0</v>
      </c>
      <c r="Q7697" s="179">
        <v>0</v>
      </c>
      <c r="R7697" s="180">
        <v>0</v>
      </c>
      <c r="S7697" s="180">
        <v>0</v>
      </c>
      <c r="T7697" s="180">
        <v>0</v>
      </c>
    </row>
    <row r="7698" spans="2:20" x14ac:dyDescent="0.3">
      <c r="B7698" s="19">
        <v>7695</v>
      </c>
      <c r="C7698" s="179">
        <v>0</v>
      </c>
      <c r="D7698" s="179">
        <v>0</v>
      </c>
      <c r="E7698" s="179">
        <v>51893.990823352804</v>
      </c>
      <c r="F7698" s="179">
        <v>0</v>
      </c>
      <c r="G7698" s="179">
        <v>0</v>
      </c>
      <c r="H7698" s="179">
        <v>343285.51140524045</v>
      </c>
      <c r="I7698" s="179">
        <v>0</v>
      </c>
      <c r="J7698" s="179">
        <v>0</v>
      </c>
      <c r="K7698" s="179">
        <v>0</v>
      </c>
      <c r="L7698" s="179">
        <v>0</v>
      </c>
      <c r="M7698" s="179">
        <v>38732.993678898871</v>
      </c>
      <c r="N7698" s="179">
        <v>0</v>
      </c>
      <c r="O7698" s="179">
        <v>0</v>
      </c>
      <c r="P7698" s="179">
        <v>0</v>
      </c>
      <c r="Q7698" s="179">
        <v>0</v>
      </c>
      <c r="R7698" s="180">
        <v>0</v>
      </c>
      <c r="S7698" s="180">
        <v>0</v>
      </c>
      <c r="T7698" s="180">
        <v>0</v>
      </c>
    </row>
    <row r="7699" spans="2:20" x14ac:dyDescent="0.3">
      <c r="B7699" s="19">
        <v>7696</v>
      </c>
      <c r="C7699" s="179">
        <v>0</v>
      </c>
      <c r="D7699" s="179">
        <v>0</v>
      </c>
      <c r="E7699" s="179">
        <v>150379.26178759587</v>
      </c>
      <c r="F7699" s="179">
        <v>0</v>
      </c>
      <c r="G7699" s="179">
        <v>0</v>
      </c>
      <c r="H7699" s="179">
        <v>43030.384021380574</v>
      </c>
      <c r="I7699" s="179">
        <v>0</v>
      </c>
      <c r="J7699" s="179">
        <v>0</v>
      </c>
      <c r="K7699" s="179">
        <v>0</v>
      </c>
      <c r="L7699" s="179">
        <v>0</v>
      </c>
      <c r="M7699" s="179">
        <v>56101.702247562665</v>
      </c>
      <c r="N7699" s="179">
        <v>0</v>
      </c>
      <c r="O7699" s="179">
        <v>0</v>
      </c>
      <c r="P7699" s="179">
        <v>0</v>
      </c>
      <c r="Q7699" s="179">
        <v>0</v>
      </c>
      <c r="R7699" s="180">
        <v>0</v>
      </c>
      <c r="S7699" s="180">
        <v>0</v>
      </c>
      <c r="T7699" s="180">
        <v>0</v>
      </c>
    </row>
    <row r="7700" spans="2:20" x14ac:dyDescent="0.3">
      <c r="B7700" s="19">
        <v>7697</v>
      </c>
      <c r="C7700" s="179">
        <v>0</v>
      </c>
      <c r="D7700" s="179">
        <v>0</v>
      </c>
      <c r="E7700" s="179">
        <v>101913.95912033871</v>
      </c>
      <c r="F7700" s="179">
        <v>0</v>
      </c>
      <c r="G7700" s="179">
        <v>0</v>
      </c>
      <c r="H7700" s="179">
        <v>14012.944113195379</v>
      </c>
      <c r="I7700" s="179">
        <v>0</v>
      </c>
      <c r="J7700" s="179">
        <v>0</v>
      </c>
      <c r="K7700" s="179">
        <v>0</v>
      </c>
      <c r="L7700" s="179">
        <v>0</v>
      </c>
      <c r="M7700" s="179">
        <v>23908.971609524171</v>
      </c>
      <c r="N7700" s="179">
        <v>0</v>
      </c>
      <c r="O7700" s="179">
        <v>0</v>
      </c>
      <c r="P7700" s="179">
        <v>0</v>
      </c>
      <c r="Q7700" s="179">
        <v>0</v>
      </c>
      <c r="R7700" s="180">
        <v>0</v>
      </c>
      <c r="S7700" s="180">
        <v>0</v>
      </c>
      <c r="T7700" s="180">
        <v>0</v>
      </c>
    </row>
    <row r="7701" spans="2:20" x14ac:dyDescent="0.3">
      <c r="B7701" s="19">
        <v>7698</v>
      </c>
      <c r="C7701" s="179">
        <v>0</v>
      </c>
      <c r="D7701" s="179">
        <v>0</v>
      </c>
      <c r="E7701" s="179">
        <v>26135.220177994204</v>
      </c>
      <c r="F7701" s="179">
        <v>0</v>
      </c>
      <c r="G7701" s="179">
        <v>0</v>
      </c>
      <c r="H7701" s="179">
        <v>163632.73971831353</v>
      </c>
      <c r="I7701" s="179">
        <v>0</v>
      </c>
      <c r="J7701" s="179">
        <v>0</v>
      </c>
      <c r="K7701" s="179">
        <v>0</v>
      </c>
      <c r="L7701" s="179">
        <v>0</v>
      </c>
      <c r="M7701" s="179">
        <v>42964.18462228922</v>
      </c>
      <c r="N7701" s="179">
        <v>0</v>
      </c>
      <c r="O7701" s="179">
        <v>0</v>
      </c>
      <c r="P7701" s="179">
        <v>0</v>
      </c>
      <c r="Q7701" s="179">
        <v>0</v>
      </c>
      <c r="R7701" s="180">
        <v>0</v>
      </c>
      <c r="S7701" s="180">
        <v>0</v>
      </c>
      <c r="T7701" s="180">
        <v>0</v>
      </c>
    </row>
    <row r="7702" spans="2:20" x14ac:dyDescent="0.3">
      <c r="B7702" s="19">
        <v>7699</v>
      </c>
      <c r="C7702" s="179">
        <v>0</v>
      </c>
      <c r="D7702" s="179">
        <v>0</v>
      </c>
      <c r="E7702" s="179">
        <v>132897.05804353347</v>
      </c>
      <c r="F7702" s="179">
        <v>0</v>
      </c>
      <c r="G7702" s="179">
        <v>0</v>
      </c>
      <c r="H7702" s="179">
        <v>68881.451433229129</v>
      </c>
      <c r="I7702" s="179">
        <v>0</v>
      </c>
      <c r="J7702" s="179">
        <v>0</v>
      </c>
      <c r="K7702" s="179">
        <v>0</v>
      </c>
      <c r="L7702" s="179">
        <v>0</v>
      </c>
      <c r="M7702" s="179">
        <v>6762.1255701055134</v>
      </c>
      <c r="N7702" s="179">
        <v>0</v>
      </c>
      <c r="O7702" s="179">
        <v>0</v>
      </c>
      <c r="P7702" s="179">
        <v>0</v>
      </c>
      <c r="Q7702" s="179">
        <v>0</v>
      </c>
      <c r="R7702" s="180">
        <v>0</v>
      </c>
      <c r="S7702" s="180">
        <v>0</v>
      </c>
      <c r="T7702" s="180">
        <v>0</v>
      </c>
    </row>
    <row r="7703" spans="2:20" x14ac:dyDescent="0.3">
      <c r="B7703" s="19">
        <v>7700</v>
      </c>
      <c r="C7703" s="179">
        <v>0</v>
      </c>
      <c r="D7703" s="179">
        <v>0</v>
      </c>
      <c r="E7703" s="179">
        <v>396219.47928924038</v>
      </c>
      <c r="F7703" s="179">
        <v>0</v>
      </c>
      <c r="G7703" s="179">
        <v>0</v>
      </c>
      <c r="H7703" s="179">
        <v>233408.87666503282</v>
      </c>
      <c r="I7703" s="179">
        <v>0</v>
      </c>
      <c r="J7703" s="179">
        <v>0</v>
      </c>
      <c r="K7703" s="179">
        <v>0</v>
      </c>
      <c r="L7703" s="179">
        <v>0</v>
      </c>
      <c r="M7703" s="179">
        <v>128469.01406751489</v>
      </c>
      <c r="N7703" s="179">
        <v>0</v>
      </c>
      <c r="O7703" s="179">
        <v>0</v>
      </c>
      <c r="P7703" s="179">
        <v>0</v>
      </c>
      <c r="Q7703" s="179">
        <v>0</v>
      </c>
      <c r="R7703" s="180">
        <v>0</v>
      </c>
      <c r="S7703" s="180">
        <v>0</v>
      </c>
      <c r="T7703" s="180">
        <v>0</v>
      </c>
    </row>
    <row r="7704" spans="2:20" x14ac:dyDescent="0.3">
      <c r="B7704" s="19">
        <v>7701</v>
      </c>
      <c r="C7704" s="179">
        <v>0</v>
      </c>
      <c r="D7704" s="179">
        <v>0</v>
      </c>
      <c r="E7704" s="179">
        <v>403879.14674761234</v>
      </c>
      <c r="F7704" s="179">
        <v>0</v>
      </c>
      <c r="G7704" s="179">
        <v>0</v>
      </c>
      <c r="H7704" s="179">
        <v>23512.659067871737</v>
      </c>
      <c r="I7704" s="179">
        <v>0</v>
      </c>
      <c r="J7704" s="179">
        <v>0</v>
      </c>
      <c r="K7704" s="179">
        <v>0</v>
      </c>
      <c r="L7704" s="179">
        <v>0</v>
      </c>
      <c r="M7704" s="179">
        <v>93271.244725253549</v>
      </c>
      <c r="N7704" s="179">
        <v>0</v>
      </c>
      <c r="O7704" s="179">
        <v>0</v>
      </c>
      <c r="P7704" s="179">
        <v>0</v>
      </c>
      <c r="Q7704" s="179">
        <v>0</v>
      </c>
      <c r="R7704" s="180">
        <v>0</v>
      </c>
      <c r="S7704" s="180">
        <v>0</v>
      </c>
      <c r="T7704" s="180">
        <v>0</v>
      </c>
    </row>
    <row r="7705" spans="2:20" x14ac:dyDescent="0.3">
      <c r="B7705" s="19">
        <v>7702</v>
      </c>
      <c r="C7705" s="179">
        <v>0</v>
      </c>
      <c r="D7705" s="179">
        <v>0</v>
      </c>
      <c r="E7705" s="179">
        <v>946984.19325692987</v>
      </c>
      <c r="F7705" s="179">
        <v>0</v>
      </c>
      <c r="G7705" s="179">
        <v>0</v>
      </c>
      <c r="H7705" s="179">
        <v>124983.92888511256</v>
      </c>
      <c r="I7705" s="179">
        <v>0</v>
      </c>
      <c r="J7705" s="179">
        <v>0</v>
      </c>
      <c r="K7705" s="179">
        <v>0</v>
      </c>
      <c r="L7705" s="179">
        <v>0</v>
      </c>
      <c r="M7705" s="179">
        <v>54467.772183644462</v>
      </c>
      <c r="N7705" s="179">
        <v>0</v>
      </c>
      <c r="O7705" s="179">
        <v>0</v>
      </c>
      <c r="P7705" s="179">
        <v>0</v>
      </c>
      <c r="Q7705" s="179">
        <v>0</v>
      </c>
      <c r="R7705" s="180">
        <v>0</v>
      </c>
      <c r="S7705" s="180">
        <v>0</v>
      </c>
      <c r="T7705" s="180">
        <v>0</v>
      </c>
    </row>
    <row r="7706" spans="2:20" x14ac:dyDescent="0.3">
      <c r="B7706" s="19">
        <v>7703</v>
      </c>
      <c r="C7706" s="179">
        <v>0</v>
      </c>
      <c r="D7706" s="179">
        <v>0</v>
      </c>
      <c r="E7706" s="179">
        <v>614885.91282840411</v>
      </c>
      <c r="F7706" s="179">
        <v>0</v>
      </c>
      <c r="G7706" s="179">
        <v>0</v>
      </c>
      <c r="H7706" s="179">
        <v>37777.888667507526</v>
      </c>
      <c r="I7706" s="179">
        <v>0</v>
      </c>
      <c r="J7706" s="179">
        <v>0</v>
      </c>
      <c r="K7706" s="179">
        <v>0</v>
      </c>
      <c r="L7706" s="179">
        <v>0</v>
      </c>
      <c r="M7706" s="179">
        <v>217813.02936197078</v>
      </c>
      <c r="N7706" s="179">
        <v>0</v>
      </c>
      <c r="O7706" s="179">
        <v>0</v>
      </c>
      <c r="P7706" s="179">
        <v>0</v>
      </c>
      <c r="Q7706" s="179">
        <v>0</v>
      </c>
      <c r="R7706" s="180">
        <v>0</v>
      </c>
      <c r="S7706" s="180">
        <v>0</v>
      </c>
      <c r="T7706" s="180">
        <v>0</v>
      </c>
    </row>
    <row r="7707" spans="2:20" x14ac:dyDescent="0.3">
      <c r="B7707" s="19">
        <v>7704</v>
      </c>
      <c r="C7707" s="179">
        <v>0</v>
      </c>
      <c r="D7707" s="179">
        <v>0</v>
      </c>
      <c r="E7707" s="179">
        <v>32013.133942876433</v>
      </c>
      <c r="F7707" s="179">
        <v>0</v>
      </c>
      <c r="G7707" s="179">
        <v>0</v>
      </c>
      <c r="H7707" s="179">
        <v>5813.6734888675137</v>
      </c>
      <c r="I7707" s="179">
        <v>0</v>
      </c>
      <c r="J7707" s="179">
        <v>0</v>
      </c>
      <c r="K7707" s="179">
        <v>0</v>
      </c>
      <c r="L7707" s="179">
        <v>0</v>
      </c>
      <c r="M7707" s="179">
        <v>68555.1612689248</v>
      </c>
      <c r="N7707" s="179">
        <v>0</v>
      </c>
      <c r="O7707" s="179">
        <v>0</v>
      </c>
      <c r="P7707" s="179">
        <v>0</v>
      </c>
      <c r="Q7707" s="179">
        <v>0</v>
      </c>
      <c r="R7707" s="180">
        <v>0</v>
      </c>
      <c r="S7707" s="180">
        <v>0</v>
      </c>
      <c r="T7707" s="180">
        <v>0</v>
      </c>
    </row>
    <row r="7708" spans="2:20" x14ac:dyDescent="0.3">
      <c r="B7708" s="19">
        <v>7705</v>
      </c>
      <c r="C7708" s="179">
        <v>0</v>
      </c>
      <c r="D7708" s="179">
        <v>0</v>
      </c>
      <c r="E7708" s="179">
        <v>667837.13599854417</v>
      </c>
      <c r="F7708" s="179">
        <v>0</v>
      </c>
      <c r="G7708" s="179">
        <v>0</v>
      </c>
      <c r="H7708" s="179">
        <v>124835.17449718721</v>
      </c>
      <c r="I7708" s="179">
        <v>0</v>
      </c>
      <c r="J7708" s="179">
        <v>0</v>
      </c>
      <c r="K7708" s="179">
        <v>0</v>
      </c>
      <c r="L7708" s="179">
        <v>0</v>
      </c>
      <c r="M7708" s="179">
        <v>75609.927270839442</v>
      </c>
      <c r="N7708" s="179">
        <v>0</v>
      </c>
      <c r="O7708" s="179">
        <v>0</v>
      </c>
      <c r="P7708" s="179">
        <v>0</v>
      </c>
      <c r="Q7708" s="179">
        <v>0</v>
      </c>
      <c r="R7708" s="180">
        <v>0</v>
      </c>
      <c r="S7708" s="180">
        <v>0</v>
      </c>
      <c r="T7708" s="180">
        <v>0</v>
      </c>
    </row>
    <row r="7709" spans="2:20" x14ac:dyDescent="0.3">
      <c r="B7709" s="19">
        <v>7706</v>
      </c>
      <c r="C7709" s="179">
        <v>0</v>
      </c>
      <c r="D7709" s="179">
        <v>0</v>
      </c>
      <c r="E7709" s="179">
        <v>494047.21027366002</v>
      </c>
      <c r="F7709" s="179">
        <v>0</v>
      </c>
      <c r="G7709" s="179">
        <v>0</v>
      </c>
      <c r="H7709" s="179">
        <v>1419186.7824962486</v>
      </c>
      <c r="I7709" s="179">
        <v>0</v>
      </c>
      <c r="J7709" s="179">
        <v>0</v>
      </c>
      <c r="K7709" s="179">
        <v>0</v>
      </c>
      <c r="L7709" s="179">
        <v>0</v>
      </c>
      <c r="M7709" s="179">
        <v>24148.349991417232</v>
      </c>
      <c r="N7709" s="179">
        <v>0</v>
      </c>
      <c r="O7709" s="179">
        <v>0</v>
      </c>
      <c r="P7709" s="179">
        <v>0</v>
      </c>
      <c r="Q7709" s="179">
        <v>0</v>
      </c>
      <c r="R7709" s="180">
        <v>0</v>
      </c>
      <c r="S7709" s="180">
        <v>0</v>
      </c>
      <c r="T7709" s="180">
        <v>0</v>
      </c>
    </row>
    <row r="7710" spans="2:20" x14ac:dyDescent="0.3">
      <c r="B7710" s="19">
        <v>7707</v>
      </c>
      <c r="C7710" s="179">
        <v>1</v>
      </c>
      <c r="D7710" s="179">
        <v>145326.55843853636</v>
      </c>
      <c r="E7710" s="179">
        <v>393945.80816643877</v>
      </c>
      <c r="F7710" s="179">
        <v>1</v>
      </c>
      <c r="G7710" s="179">
        <v>95101.633923095971</v>
      </c>
      <c r="H7710" s="179">
        <v>1637347.5710177978</v>
      </c>
      <c r="I7710" s="179">
        <v>0</v>
      </c>
      <c r="J7710" s="179">
        <v>0</v>
      </c>
      <c r="K7710" s="179">
        <v>0</v>
      </c>
      <c r="L7710" s="179">
        <v>0</v>
      </c>
      <c r="M7710" s="179">
        <v>41254.357832926915</v>
      </c>
      <c r="N7710" s="179">
        <v>0</v>
      </c>
      <c r="O7710" s="179">
        <v>0</v>
      </c>
      <c r="P7710" s="179">
        <v>0</v>
      </c>
      <c r="Q7710" s="179">
        <v>0</v>
      </c>
      <c r="R7710" s="180">
        <v>0</v>
      </c>
      <c r="S7710" s="180">
        <v>0</v>
      </c>
      <c r="T7710" s="180">
        <v>145326.55843853636</v>
      </c>
    </row>
    <row r="7711" spans="2:20" x14ac:dyDescent="0.3">
      <c r="B7711" s="19">
        <v>7708</v>
      </c>
      <c r="C7711" s="179">
        <v>0</v>
      </c>
      <c r="D7711" s="179">
        <v>0</v>
      </c>
      <c r="E7711" s="179">
        <v>41089.637604350522</v>
      </c>
      <c r="F7711" s="179">
        <v>0</v>
      </c>
      <c r="G7711" s="179">
        <v>0</v>
      </c>
      <c r="H7711" s="179">
        <v>85481.467159066422</v>
      </c>
      <c r="I7711" s="179">
        <v>0</v>
      </c>
      <c r="J7711" s="179">
        <v>0</v>
      </c>
      <c r="K7711" s="179">
        <v>0</v>
      </c>
      <c r="L7711" s="179">
        <v>0</v>
      </c>
      <c r="M7711" s="179">
        <v>16332.136132417476</v>
      </c>
      <c r="N7711" s="179">
        <v>0</v>
      </c>
      <c r="O7711" s="179">
        <v>0</v>
      </c>
      <c r="P7711" s="179">
        <v>0</v>
      </c>
      <c r="Q7711" s="179">
        <v>0</v>
      </c>
      <c r="R7711" s="180">
        <v>0</v>
      </c>
      <c r="S7711" s="180">
        <v>0</v>
      </c>
      <c r="T7711" s="180">
        <v>0</v>
      </c>
    </row>
    <row r="7712" spans="2:20" x14ac:dyDescent="0.3">
      <c r="B7712" s="19">
        <v>7709</v>
      </c>
      <c r="C7712" s="179">
        <v>0</v>
      </c>
      <c r="D7712" s="179">
        <v>0</v>
      </c>
      <c r="E7712" s="179">
        <v>44929.273014135288</v>
      </c>
      <c r="F7712" s="179">
        <v>0</v>
      </c>
      <c r="G7712" s="179">
        <v>0</v>
      </c>
      <c r="H7712" s="179">
        <v>37642.843780988871</v>
      </c>
      <c r="I7712" s="179">
        <v>0</v>
      </c>
      <c r="J7712" s="179">
        <v>0</v>
      </c>
      <c r="K7712" s="179">
        <v>0</v>
      </c>
      <c r="L7712" s="179">
        <v>0</v>
      </c>
      <c r="M7712" s="179">
        <v>18406.009841422867</v>
      </c>
      <c r="N7712" s="179">
        <v>0</v>
      </c>
      <c r="O7712" s="179">
        <v>0</v>
      </c>
      <c r="P7712" s="179">
        <v>0</v>
      </c>
      <c r="Q7712" s="179">
        <v>0</v>
      </c>
      <c r="R7712" s="180">
        <v>0</v>
      </c>
      <c r="S7712" s="180">
        <v>0</v>
      </c>
      <c r="T7712" s="180">
        <v>0</v>
      </c>
    </row>
    <row r="7713" spans="2:20" x14ac:dyDescent="0.3">
      <c r="B7713" s="19">
        <v>7710</v>
      </c>
      <c r="C7713" s="179">
        <v>0</v>
      </c>
      <c r="D7713" s="179">
        <v>0</v>
      </c>
      <c r="E7713" s="179">
        <v>436880.91128581075</v>
      </c>
      <c r="F7713" s="179">
        <v>0</v>
      </c>
      <c r="G7713" s="179">
        <v>0</v>
      </c>
      <c r="H7713" s="179">
        <v>71522.456968346072</v>
      </c>
      <c r="I7713" s="179">
        <v>0</v>
      </c>
      <c r="J7713" s="179">
        <v>0</v>
      </c>
      <c r="K7713" s="179">
        <v>0</v>
      </c>
      <c r="L7713" s="179">
        <v>0</v>
      </c>
      <c r="M7713" s="179">
        <v>107540.59172780714</v>
      </c>
      <c r="N7713" s="179">
        <v>0</v>
      </c>
      <c r="O7713" s="179">
        <v>0</v>
      </c>
      <c r="P7713" s="179">
        <v>0</v>
      </c>
      <c r="Q7713" s="179">
        <v>0</v>
      </c>
      <c r="R7713" s="180">
        <v>0</v>
      </c>
      <c r="S7713" s="180">
        <v>0</v>
      </c>
      <c r="T7713" s="180">
        <v>0</v>
      </c>
    </row>
    <row r="7714" spans="2:20" x14ac:dyDescent="0.3">
      <c r="B7714" s="19">
        <v>7711</v>
      </c>
      <c r="C7714" s="179">
        <v>0</v>
      </c>
      <c r="D7714" s="179">
        <v>0</v>
      </c>
      <c r="E7714" s="179">
        <v>94078.447214710235</v>
      </c>
      <c r="F7714" s="179">
        <v>0</v>
      </c>
      <c r="G7714" s="179">
        <v>0</v>
      </c>
      <c r="H7714" s="179">
        <v>20413.29217230418</v>
      </c>
      <c r="I7714" s="179">
        <v>0</v>
      </c>
      <c r="J7714" s="179">
        <v>0</v>
      </c>
      <c r="K7714" s="179">
        <v>0</v>
      </c>
      <c r="L7714" s="179">
        <v>0</v>
      </c>
      <c r="M7714" s="179">
        <v>258202.22487552906</v>
      </c>
      <c r="N7714" s="179">
        <v>0</v>
      </c>
      <c r="O7714" s="179">
        <v>0</v>
      </c>
      <c r="P7714" s="179">
        <v>0</v>
      </c>
      <c r="Q7714" s="179">
        <v>0</v>
      </c>
      <c r="R7714" s="180">
        <v>0</v>
      </c>
      <c r="S7714" s="180">
        <v>0</v>
      </c>
      <c r="T7714" s="180">
        <v>0</v>
      </c>
    </row>
    <row r="7715" spans="2:20" x14ac:dyDescent="0.3">
      <c r="B7715" s="19">
        <v>7712</v>
      </c>
      <c r="C7715" s="179">
        <v>0</v>
      </c>
      <c r="D7715" s="179">
        <v>0</v>
      </c>
      <c r="E7715" s="179">
        <v>14263.758477315247</v>
      </c>
      <c r="F7715" s="179">
        <v>0</v>
      </c>
      <c r="G7715" s="179">
        <v>0</v>
      </c>
      <c r="H7715" s="179">
        <v>89463.512287269434</v>
      </c>
      <c r="I7715" s="179">
        <v>0</v>
      </c>
      <c r="J7715" s="179">
        <v>0</v>
      </c>
      <c r="K7715" s="179">
        <v>0</v>
      </c>
      <c r="L7715" s="179">
        <v>0</v>
      </c>
      <c r="M7715" s="179">
        <v>58571.290365083099</v>
      </c>
      <c r="N7715" s="179">
        <v>0</v>
      </c>
      <c r="O7715" s="179">
        <v>0</v>
      </c>
      <c r="P7715" s="179">
        <v>0</v>
      </c>
      <c r="Q7715" s="179">
        <v>0</v>
      </c>
      <c r="R7715" s="180">
        <v>0</v>
      </c>
      <c r="S7715" s="180">
        <v>0</v>
      </c>
      <c r="T7715" s="180">
        <v>0</v>
      </c>
    </row>
    <row r="7716" spans="2:20" x14ac:dyDescent="0.3">
      <c r="B7716" s="19">
        <v>7713</v>
      </c>
      <c r="C7716" s="179">
        <v>0</v>
      </c>
      <c r="D7716" s="179">
        <v>0</v>
      </c>
      <c r="E7716" s="179">
        <v>98509.956076892457</v>
      </c>
      <c r="F7716" s="179">
        <v>0</v>
      </c>
      <c r="G7716" s="179">
        <v>0</v>
      </c>
      <c r="H7716" s="179">
        <v>185040.2583071487</v>
      </c>
      <c r="I7716" s="179">
        <v>0</v>
      </c>
      <c r="J7716" s="179">
        <v>0</v>
      </c>
      <c r="K7716" s="179">
        <v>0</v>
      </c>
      <c r="L7716" s="179">
        <v>0</v>
      </c>
      <c r="M7716" s="179">
        <v>41850.798477713281</v>
      </c>
      <c r="N7716" s="179">
        <v>0</v>
      </c>
      <c r="O7716" s="179">
        <v>0</v>
      </c>
      <c r="P7716" s="179">
        <v>0</v>
      </c>
      <c r="Q7716" s="179">
        <v>0</v>
      </c>
      <c r="R7716" s="180">
        <v>0</v>
      </c>
      <c r="S7716" s="180">
        <v>0</v>
      </c>
      <c r="T7716" s="180">
        <v>0</v>
      </c>
    </row>
    <row r="7717" spans="2:20" x14ac:dyDescent="0.3">
      <c r="B7717" s="19">
        <v>7714</v>
      </c>
      <c r="C7717" s="179">
        <v>0</v>
      </c>
      <c r="D7717" s="179">
        <v>0</v>
      </c>
      <c r="E7717" s="179">
        <v>66525.533986278548</v>
      </c>
      <c r="F7717" s="179">
        <v>0</v>
      </c>
      <c r="G7717" s="179">
        <v>0</v>
      </c>
      <c r="H7717" s="179">
        <v>158680.07385978941</v>
      </c>
      <c r="I7717" s="179">
        <v>0</v>
      </c>
      <c r="J7717" s="179">
        <v>0</v>
      </c>
      <c r="K7717" s="179">
        <v>0</v>
      </c>
      <c r="L7717" s="179">
        <v>0</v>
      </c>
      <c r="M7717" s="179">
        <v>48104.946458525788</v>
      </c>
      <c r="N7717" s="179">
        <v>0</v>
      </c>
      <c r="O7717" s="179">
        <v>0</v>
      </c>
      <c r="P7717" s="179">
        <v>0</v>
      </c>
      <c r="Q7717" s="179">
        <v>0</v>
      </c>
      <c r="R7717" s="180">
        <v>0</v>
      </c>
      <c r="S7717" s="180">
        <v>0</v>
      </c>
      <c r="T7717" s="180">
        <v>0</v>
      </c>
    </row>
    <row r="7718" spans="2:20" x14ac:dyDescent="0.3">
      <c r="B7718" s="19">
        <v>7715</v>
      </c>
      <c r="C7718" s="179">
        <v>0</v>
      </c>
      <c r="D7718" s="179">
        <v>0</v>
      </c>
      <c r="E7718" s="179">
        <v>1407888.4222285207</v>
      </c>
      <c r="F7718" s="179">
        <v>0</v>
      </c>
      <c r="G7718" s="179">
        <v>0</v>
      </c>
      <c r="H7718" s="179">
        <v>41046.33853071076</v>
      </c>
      <c r="I7718" s="179">
        <v>0</v>
      </c>
      <c r="J7718" s="179">
        <v>0</v>
      </c>
      <c r="K7718" s="179">
        <v>0</v>
      </c>
      <c r="L7718" s="179">
        <v>0</v>
      </c>
      <c r="M7718" s="179">
        <v>14771.689279048893</v>
      </c>
      <c r="N7718" s="179">
        <v>0</v>
      </c>
      <c r="O7718" s="179">
        <v>0</v>
      </c>
      <c r="P7718" s="179">
        <v>0</v>
      </c>
      <c r="Q7718" s="179">
        <v>0</v>
      </c>
      <c r="R7718" s="180">
        <v>0</v>
      </c>
      <c r="S7718" s="180">
        <v>0</v>
      </c>
      <c r="T7718" s="180">
        <v>0</v>
      </c>
    </row>
    <row r="7719" spans="2:20" x14ac:dyDescent="0.3">
      <c r="B7719" s="19">
        <v>7716</v>
      </c>
      <c r="C7719" s="179">
        <v>0</v>
      </c>
      <c r="D7719" s="179">
        <v>0</v>
      </c>
      <c r="E7719" s="179">
        <v>27609.761505544808</v>
      </c>
      <c r="F7719" s="179">
        <v>0</v>
      </c>
      <c r="G7719" s="179">
        <v>0</v>
      </c>
      <c r="H7719" s="179">
        <v>420586.04130555608</v>
      </c>
      <c r="I7719" s="179">
        <v>0</v>
      </c>
      <c r="J7719" s="179">
        <v>0</v>
      </c>
      <c r="K7719" s="179">
        <v>0</v>
      </c>
      <c r="L7719" s="179">
        <v>0</v>
      </c>
      <c r="M7719" s="179">
        <v>16663.683361180523</v>
      </c>
      <c r="N7719" s="179">
        <v>0</v>
      </c>
      <c r="O7719" s="179">
        <v>0</v>
      </c>
      <c r="P7719" s="179">
        <v>0</v>
      </c>
      <c r="Q7719" s="179">
        <v>0</v>
      </c>
      <c r="R7719" s="180">
        <v>0</v>
      </c>
      <c r="S7719" s="180">
        <v>0</v>
      </c>
      <c r="T7719" s="180">
        <v>0</v>
      </c>
    </row>
    <row r="7720" spans="2:20" x14ac:dyDescent="0.3">
      <c r="B7720" s="19">
        <v>7717</v>
      </c>
      <c r="C7720" s="179">
        <v>0</v>
      </c>
      <c r="D7720" s="179">
        <v>0</v>
      </c>
      <c r="E7720" s="179">
        <v>80204.441128499704</v>
      </c>
      <c r="F7720" s="179">
        <v>0</v>
      </c>
      <c r="G7720" s="179">
        <v>0</v>
      </c>
      <c r="H7720" s="179">
        <v>369304.73048595636</v>
      </c>
      <c r="I7720" s="179">
        <v>0</v>
      </c>
      <c r="J7720" s="179">
        <v>0</v>
      </c>
      <c r="K7720" s="179">
        <v>0</v>
      </c>
      <c r="L7720" s="179">
        <v>0</v>
      </c>
      <c r="M7720" s="179">
        <v>412757.31999582506</v>
      </c>
      <c r="N7720" s="179">
        <v>0</v>
      </c>
      <c r="O7720" s="179">
        <v>0</v>
      </c>
      <c r="P7720" s="179">
        <v>0</v>
      </c>
      <c r="Q7720" s="179">
        <v>0</v>
      </c>
      <c r="R7720" s="180">
        <v>0</v>
      </c>
      <c r="S7720" s="180">
        <v>0</v>
      </c>
      <c r="T7720" s="180">
        <v>0</v>
      </c>
    </row>
    <row r="7721" spans="2:20" x14ac:dyDescent="0.3">
      <c r="B7721" s="19">
        <v>7718</v>
      </c>
      <c r="C7721" s="179">
        <v>0</v>
      </c>
      <c r="D7721" s="179">
        <v>0</v>
      </c>
      <c r="E7721" s="179">
        <v>370286.99934476858</v>
      </c>
      <c r="F7721" s="179">
        <v>0</v>
      </c>
      <c r="G7721" s="179">
        <v>0</v>
      </c>
      <c r="H7721" s="179">
        <v>441780.13117768132</v>
      </c>
      <c r="I7721" s="179">
        <v>0</v>
      </c>
      <c r="J7721" s="179">
        <v>0</v>
      </c>
      <c r="K7721" s="179">
        <v>10991152.14066856</v>
      </c>
      <c r="L7721" s="179">
        <v>1</v>
      </c>
      <c r="M7721" s="179">
        <v>20497.895430429126</v>
      </c>
      <c r="N7721" s="179">
        <v>1000000</v>
      </c>
      <c r="O7721" s="179">
        <v>0</v>
      </c>
      <c r="P7721" s="179">
        <v>10291152.14066856</v>
      </c>
      <c r="Q7721" s="179">
        <v>9291152.1406685598</v>
      </c>
      <c r="R7721" s="180">
        <v>0</v>
      </c>
      <c r="S7721" s="180">
        <v>9991152.1406685598</v>
      </c>
      <c r="T7721" s="180">
        <v>0</v>
      </c>
    </row>
    <row r="7722" spans="2:20" x14ac:dyDescent="0.3">
      <c r="B7722" s="19">
        <v>7719</v>
      </c>
      <c r="C7722" s="179">
        <v>0</v>
      </c>
      <c r="D7722" s="179">
        <v>0</v>
      </c>
      <c r="E7722" s="179">
        <v>14389.273634490122</v>
      </c>
      <c r="F7722" s="179">
        <v>0</v>
      </c>
      <c r="G7722" s="179">
        <v>0</v>
      </c>
      <c r="H7722" s="179">
        <v>99000.109667316618</v>
      </c>
      <c r="I7722" s="179">
        <v>0</v>
      </c>
      <c r="J7722" s="179">
        <v>0</v>
      </c>
      <c r="K7722" s="179">
        <v>0</v>
      </c>
      <c r="L7722" s="179">
        <v>0</v>
      </c>
      <c r="M7722" s="179">
        <v>37076.448388893674</v>
      </c>
      <c r="N7722" s="179">
        <v>0</v>
      </c>
      <c r="O7722" s="179">
        <v>0</v>
      </c>
      <c r="P7722" s="179">
        <v>0</v>
      </c>
      <c r="Q7722" s="179">
        <v>0</v>
      </c>
      <c r="R7722" s="180">
        <v>0</v>
      </c>
      <c r="S7722" s="180">
        <v>0</v>
      </c>
      <c r="T7722" s="180">
        <v>0</v>
      </c>
    </row>
    <row r="7723" spans="2:20" x14ac:dyDescent="0.3">
      <c r="B7723" s="19">
        <v>7720</v>
      </c>
      <c r="C7723" s="179">
        <v>0</v>
      </c>
      <c r="D7723" s="179">
        <v>0</v>
      </c>
      <c r="E7723" s="179">
        <v>17375.886365139508</v>
      </c>
      <c r="F7723" s="179">
        <v>0</v>
      </c>
      <c r="G7723" s="179">
        <v>0</v>
      </c>
      <c r="H7723" s="179">
        <v>75526.958011121475</v>
      </c>
      <c r="I7723" s="179">
        <v>0</v>
      </c>
      <c r="J7723" s="179">
        <v>0</v>
      </c>
      <c r="K7723" s="179">
        <v>0</v>
      </c>
      <c r="L7723" s="179">
        <v>0</v>
      </c>
      <c r="M7723" s="179">
        <v>207046.47830947334</v>
      </c>
      <c r="N7723" s="179">
        <v>0</v>
      </c>
      <c r="O7723" s="179">
        <v>0</v>
      </c>
      <c r="P7723" s="179">
        <v>0</v>
      </c>
      <c r="Q7723" s="179">
        <v>0</v>
      </c>
      <c r="R7723" s="180">
        <v>0</v>
      </c>
      <c r="S7723" s="180">
        <v>0</v>
      </c>
      <c r="T7723" s="180">
        <v>0</v>
      </c>
    </row>
    <row r="7724" spans="2:20" x14ac:dyDescent="0.3">
      <c r="B7724" s="19">
        <v>7721</v>
      </c>
      <c r="C7724" s="179">
        <v>0</v>
      </c>
      <c r="D7724" s="179">
        <v>0</v>
      </c>
      <c r="E7724" s="179">
        <v>391022.11197890039</v>
      </c>
      <c r="F7724" s="179">
        <v>0</v>
      </c>
      <c r="G7724" s="179">
        <v>0</v>
      </c>
      <c r="H7724" s="179">
        <v>21796.155803992828</v>
      </c>
      <c r="I7724" s="179">
        <v>0</v>
      </c>
      <c r="J7724" s="179">
        <v>0</v>
      </c>
      <c r="K7724" s="179">
        <v>0</v>
      </c>
      <c r="L7724" s="179">
        <v>0</v>
      </c>
      <c r="M7724" s="179">
        <v>19887.883984940989</v>
      </c>
      <c r="N7724" s="179">
        <v>0</v>
      </c>
      <c r="O7724" s="179">
        <v>0</v>
      </c>
      <c r="P7724" s="179">
        <v>0</v>
      </c>
      <c r="Q7724" s="179">
        <v>0</v>
      </c>
      <c r="R7724" s="180">
        <v>0</v>
      </c>
      <c r="S7724" s="180">
        <v>0</v>
      </c>
      <c r="T7724" s="180">
        <v>0</v>
      </c>
    </row>
    <row r="7725" spans="2:20" x14ac:dyDescent="0.3">
      <c r="B7725" s="19">
        <v>7722</v>
      </c>
      <c r="C7725" s="179">
        <v>0</v>
      </c>
      <c r="D7725" s="179">
        <v>0</v>
      </c>
      <c r="E7725" s="179">
        <v>116020.8725765873</v>
      </c>
      <c r="F7725" s="179">
        <v>0</v>
      </c>
      <c r="G7725" s="179">
        <v>0</v>
      </c>
      <c r="H7725" s="179">
        <v>214484.07283750991</v>
      </c>
      <c r="I7725" s="179">
        <v>0</v>
      </c>
      <c r="J7725" s="179">
        <v>0</v>
      </c>
      <c r="K7725" s="179">
        <v>0</v>
      </c>
      <c r="L7725" s="179">
        <v>0</v>
      </c>
      <c r="M7725" s="179">
        <v>583362.83549567405</v>
      </c>
      <c r="N7725" s="179">
        <v>0</v>
      </c>
      <c r="O7725" s="179">
        <v>0</v>
      </c>
      <c r="P7725" s="179">
        <v>0</v>
      </c>
      <c r="Q7725" s="179">
        <v>0</v>
      </c>
      <c r="R7725" s="180">
        <v>0</v>
      </c>
      <c r="S7725" s="180">
        <v>0</v>
      </c>
      <c r="T7725" s="180">
        <v>0</v>
      </c>
    </row>
    <row r="7726" spans="2:20" x14ac:dyDescent="0.3">
      <c r="B7726" s="19">
        <v>7723</v>
      </c>
      <c r="C7726" s="179">
        <v>1</v>
      </c>
      <c r="D7726" s="179">
        <v>122840.21861470066</v>
      </c>
      <c r="E7726" s="179">
        <v>168437.14470307503</v>
      </c>
      <c r="F7726" s="179">
        <v>0</v>
      </c>
      <c r="G7726" s="179">
        <v>0</v>
      </c>
      <c r="H7726" s="179">
        <v>57928.757247651105</v>
      </c>
      <c r="I7726" s="179">
        <v>0</v>
      </c>
      <c r="J7726" s="179">
        <v>0</v>
      </c>
      <c r="K7726" s="179">
        <v>0</v>
      </c>
      <c r="L7726" s="179">
        <v>0</v>
      </c>
      <c r="M7726" s="179">
        <v>48213.728694974307</v>
      </c>
      <c r="N7726" s="179">
        <v>0</v>
      </c>
      <c r="O7726" s="179">
        <v>0</v>
      </c>
      <c r="P7726" s="179">
        <v>0</v>
      </c>
      <c r="Q7726" s="179">
        <v>0</v>
      </c>
      <c r="R7726" s="180">
        <v>0</v>
      </c>
      <c r="S7726" s="180">
        <v>0</v>
      </c>
      <c r="T7726" s="180">
        <v>122840.21861470066</v>
      </c>
    </row>
    <row r="7727" spans="2:20" x14ac:dyDescent="0.3">
      <c r="B7727" s="19">
        <v>7724</v>
      </c>
      <c r="C7727" s="179">
        <v>0</v>
      </c>
      <c r="D7727" s="179">
        <v>0</v>
      </c>
      <c r="E7727" s="179">
        <v>97116.641269916538</v>
      </c>
      <c r="F7727" s="179">
        <v>0</v>
      </c>
      <c r="G7727" s="179">
        <v>0</v>
      </c>
      <c r="H7727" s="179">
        <v>2304.5624885483971</v>
      </c>
      <c r="I7727" s="179">
        <v>0</v>
      </c>
      <c r="J7727" s="179">
        <v>0</v>
      </c>
      <c r="K7727" s="179">
        <v>0</v>
      </c>
      <c r="L7727" s="179">
        <v>0</v>
      </c>
      <c r="M7727" s="179">
        <v>96393.048392989847</v>
      </c>
      <c r="N7727" s="179">
        <v>0</v>
      </c>
      <c r="O7727" s="179">
        <v>0</v>
      </c>
      <c r="P7727" s="179">
        <v>0</v>
      </c>
      <c r="Q7727" s="179">
        <v>0</v>
      </c>
      <c r="R7727" s="180">
        <v>0</v>
      </c>
      <c r="S7727" s="180">
        <v>0</v>
      </c>
      <c r="T7727" s="180">
        <v>0</v>
      </c>
    </row>
    <row r="7728" spans="2:20" x14ac:dyDescent="0.3">
      <c r="B7728" s="19">
        <v>7725</v>
      </c>
      <c r="C7728" s="179">
        <v>0</v>
      </c>
      <c r="D7728" s="179">
        <v>0</v>
      </c>
      <c r="E7728" s="179">
        <v>158726.89987623857</v>
      </c>
      <c r="F7728" s="179">
        <v>0</v>
      </c>
      <c r="G7728" s="179">
        <v>0</v>
      </c>
      <c r="H7728" s="179">
        <v>20859.140187451445</v>
      </c>
      <c r="I7728" s="179">
        <v>0</v>
      </c>
      <c r="J7728" s="179">
        <v>0</v>
      </c>
      <c r="K7728" s="179">
        <v>0</v>
      </c>
      <c r="L7728" s="179">
        <v>0</v>
      </c>
      <c r="M7728" s="179">
        <v>185210.44916396271</v>
      </c>
      <c r="N7728" s="179">
        <v>0</v>
      </c>
      <c r="O7728" s="179">
        <v>0</v>
      </c>
      <c r="P7728" s="179">
        <v>0</v>
      </c>
      <c r="Q7728" s="179">
        <v>0</v>
      </c>
      <c r="R7728" s="180">
        <v>0</v>
      </c>
      <c r="S7728" s="180">
        <v>0</v>
      </c>
      <c r="T7728" s="180">
        <v>0</v>
      </c>
    </row>
    <row r="7729" spans="2:20" x14ac:dyDescent="0.3">
      <c r="B7729" s="19">
        <v>7726</v>
      </c>
      <c r="C7729" s="179">
        <v>0</v>
      </c>
      <c r="D7729" s="179">
        <v>0</v>
      </c>
      <c r="E7729" s="179">
        <v>243940.26098922559</v>
      </c>
      <c r="F7729" s="179">
        <v>0</v>
      </c>
      <c r="G7729" s="179">
        <v>0</v>
      </c>
      <c r="H7729" s="179">
        <v>34558.878636624206</v>
      </c>
      <c r="I7729" s="179">
        <v>0</v>
      </c>
      <c r="J7729" s="179">
        <v>0</v>
      </c>
      <c r="K7729" s="179">
        <v>0</v>
      </c>
      <c r="L7729" s="179">
        <v>0</v>
      </c>
      <c r="M7729" s="179">
        <v>1073700.1916695377</v>
      </c>
      <c r="N7729" s="179">
        <v>0</v>
      </c>
      <c r="O7729" s="179">
        <v>0</v>
      </c>
      <c r="P7729" s="179">
        <v>0</v>
      </c>
      <c r="Q7729" s="179">
        <v>0</v>
      </c>
      <c r="R7729" s="180">
        <v>0</v>
      </c>
      <c r="S7729" s="180">
        <v>0</v>
      </c>
      <c r="T7729" s="180">
        <v>0</v>
      </c>
    </row>
    <row r="7730" spans="2:20" x14ac:dyDescent="0.3">
      <c r="B7730" s="19">
        <v>7727</v>
      </c>
      <c r="C7730" s="179">
        <v>0</v>
      </c>
      <c r="D7730" s="179">
        <v>0</v>
      </c>
      <c r="E7730" s="179">
        <v>131958.83503726916</v>
      </c>
      <c r="F7730" s="179">
        <v>0</v>
      </c>
      <c r="G7730" s="179">
        <v>0</v>
      </c>
      <c r="H7730" s="179">
        <v>23920.3433790421</v>
      </c>
      <c r="I7730" s="179">
        <v>0</v>
      </c>
      <c r="J7730" s="179">
        <v>0</v>
      </c>
      <c r="K7730" s="179">
        <v>329093.00881522818</v>
      </c>
      <c r="L7730" s="179">
        <v>1</v>
      </c>
      <c r="M7730" s="179">
        <v>9660.1303901084284</v>
      </c>
      <c r="N7730" s="179">
        <v>0</v>
      </c>
      <c r="O7730" s="179">
        <v>0</v>
      </c>
      <c r="P7730" s="179">
        <v>0</v>
      </c>
      <c r="Q7730" s="179">
        <v>0</v>
      </c>
      <c r="R7730" s="180">
        <v>0</v>
      </c>
      <c r="S7730" s="180">
        <v>329093.00881522818</v>
      </c>
      <c r="T7730" s="180">
        <v>0</v>
      </c>
    </row>
    <row r="7731" spans="2:20" x14ac:dyDescent="0.3">
      <c r="B7731" s="19">
        <v>7728</v>
      </c>
      <c r="C7731" s="179">
        <v>0</v>
      </c>
      <c r="D7731" s="179">
        <v>0</v>
      </c>
      <c r="E7731" s="179">
        <v>93120.63885862082</v>
      </c>
      <c r="F7731" s="179">
        <v>0</v>
      </c>
      <c r="G7731" s="179">
        <v>0</v>
      </c>
      <c r="H7731" s="179">
        <v>274028.70300014492</v>
      </c>
      <c r="I7731" s="179">
        <v>0</v>
      </c>
      <c r="J7731" s="179">
        <v>0</v>
      </c>
      <c r="K7731" s="179">
        <v>0</v>
      </c>
      <c r="L7731" s="179">
        <v>0</v>
      </c>
      <c r="M7731" s="179">
        <v>21589.941604490639</v>
      </c>
      <c r="N7731" s="179">
        <v>0</v>
      </c>
      <c r="O7731" s="179">
        <v>0</v>
      </c>
      <c r="P7731" s="179">
        <v>0</v>
      </c>
      <c r="Q7731" s="179">
        <v>0</v>
      </c>
      <c r="R7731" s="180">
        <v>0</v>
      </c>
      <c r="S7731" s="180">
        <v>0</v>
      </c>
      <c r="T7731" s="180">
        <v>0</v>
      </c>
    </row>
    <row r="7732" spans="2:20" x14ac:dyDescent="0.3">
      <c r="B7732" s="19">
        <v>7729</v>
      </c>
      <c r="C7732" s="179">
        <v>0</v>
      </c>
      <c r="D7732" s="179">
        <v>0</v>
      </c>
      <c r="E7732" s="179">
        <v>1533857.4166707667</v>
      </c>
      <c r="F7732" s="179">
        <v>0</v>
      </c>
      <c r="G7732" s="179">
        <v>0</v>
      </c>
      <c r="H7732" s="179">
        <v>957840.10986035003</v>
      </c>
      <c r="I7732" s="179">
        <v>0</v>
      </c>
      <c r="J7732" s="179">
        <v>0</v>
      </c>
      <c r="K7732" s="179">
        <v>0</v>
      </c>
      <c r="L7732" s="179">
        <v>0</v>
      </c>
      <c r="M7732" s="179">
        <v>8525.338929243846</v>
      </c>
      <c r="N7732" s="179">
        <v>0</v>
      </c>
      <c r="O7732" s="179">
        <v>0</v>
      </c>
      <c r="P7732" s="179">
        <v>0</v>
      </c>
      <c r="Q7732" s="179">
        <v>0</v>
      </c>
      <c r="R7732" s="180">
        <v>0</v>
      </c>
      <c r="S7732" s="180">
        <v>0</v>
      </c>
      <c r="T7732" s="180">
        <v>0</v>
      </c>
    </row>
    <row r="7733" spans="2:20" x14ac:dyDescent="0.3">
      <c r="B7733" s="19">
        <v>7730</v>
      </c>
      <c r="C7733" s="179">
        <v>0</v>
      </c>
      <c r="D7733" s="179">
        <v>0</v>
      </c>
      <c r="E7733" s="179">
        <v>92814.795685913676</v>
      </c>
      <c r="F7733" s="179">
        <v>0</v>
      </c>
      <c r="G7733" s="179">
        <v>0</v>
      </c>
      <c r="H7733" s="179">
        <v>39116.819523385704</v>
      </c>
      <c r="I7733" s="179">
        <v>0</v>
      </c>
      <c r="J7733" s="179">
        <v>0</v>
      </c>
      <c r="K7733" s="179">
        <v>0</v>
      </c>
      <c r="L7733" s="179">
        <v>0</v>
      </c>
      <c r="M7733" s="179">
        <v>446556.90978153411</v>
      </c>
      <c r="N7733" s="179">
        <v>0</v>
      </c>
      <c r="O7733" s="179">
        <v>0</v>
      </c>
      <c r="P7733" s="179">
        <v>0</v>
      </c>
      <c r="Q7733" s="179">
        <v>0</v>
      </c>
      <c r="R7733" s="180">
        <v>0</v>
      </c>
      <c r="S7733" s="180">
        <v>0</v>
      </c>
      <c r="T7733" s="180">
        <v>0</v>
      </c>
    </row>
    <row r="7734" spans="2:20" x14ac:dyDescent="0.3">
      <c r="B7734" s="19">
        <v>7731</v>
      </c>
      <c r="C7734" s="179">
        <v>0</v>
      </c>
      <c r="D7734" s="179">
        <v>0</v>
      </c>
      <c r="E7734" s="179">
        <v>8738.7619069730572</v>
      </c>
      <c r="F7734" s="179">
        <v>0</v>
      </c>
      <c r="G7734" s="179">
        <v>0</v>
      </c>
      <c r="H7734" s="179">
        <v>62111.645080685368</v>
      </c>
      <c r="I7734" s="179">
        <v>0</v>
      </c>
      <c r="J7734" s="179">
        <v>0</v>
      </c>
      <c r="K7734" s="179">
        <v>0</v>
      </c>
      <c r="L7734" s="179">
        <v>0</v>
      </c>
      <c r="M7734" s="179">
        <v>4884.7583137142865</v>
      </c>
      <c r="N7734" s="179">
        <v>0</v>
      </c>
      <c r="O7734" s="179">
        <v>0</v>
      </c>
      <c r="P7734" s="179">
        <v>0</v>
      </c>
      <c r="Q7734" s="179">
        <v>0</v>
      </c>
      <c r="R7734" s="180">
        <v>0</v>
      </c>
      <c r="S7734" s="180">
        <v>0</v>
      </c>
      <c r="T7734" s="180">
        <v>0</v>
      </c>
    </row>
    <row r="7735" spans="2:20" x14ac:dyDescent="0.3">
      <c r="B7735" s="19">
        <v>7732</v>
      </c>
      <c r="C7735" s="179">
        <v>0</v>
      </c>
      <c r="D7735" s="179">
        <v>0</v>
      </c>
      <c r="E7735" s="179">
        <v>440950.42640397017</v>
      </c>
      <c r="F7735" s="179">
        <v>0</v>
      </c>
      <c r="G7735" s="179">
        <v>0</v>
      </c>
      <c r="H7735" s="179">
        <v>9502.5672493048351</v>
      </c>
      <c r="I7735" s="179">
        <v>0</v>
      </c>
      <c r="J7735" s="179">
        <v>0</v>
      </c>
      <c r="K7735" s="179">
        <v>0</v>
      </c>
      <c r="L7735" s="179">
        <v>0</v>
      </c>
      <c r="M7735" s="179">
        <v>137779.94358917972</v>
      </c>
      <c r="N7735" s="179">
        <v>0</v>
      </c>
      <c r="O7735" s="179">
        <v>0</v>
      </c>
      <c r="P7735" s="179">
        <v>0</v>
      </c>
      <c r="Q7735" s="179">
        <v>0</v>
      </c>
      <c r="R7735" s="180">
        <v>0</v>
      </c>
      <c r="S7735" s="180">
        <v>0</v>
      </c>
      <c r="T7735" s="180">
        <v>0</v>
      </c>
    </row>
    <row r="7736" spans="2:20" x14ac:dyDescent="0.3">
      <c r="B7736" s="19">
        <v>7733</v>
      </c>
      <c r="C7736" s="179">
        <v>0</v>
      </c>
      <c r="D7736" s="179">
        <v>0</v>
      </c>
      <c r="E7736" s="179">
        <v>17028.504666298624</v>
      </c>
      <c r="F7736" s="179">
        <v>0</v>
      </c>
      <c r="G7736" s="179">
        <v>0</v>
      </c>
      <c r="H7736" s="179">
        <v>90600.515671129178</v>
      </c>
      <c r="I7736" s="179">
        <v>0</v>
      </c>
      <c r="J7736" s="179">
        <v>0</v>
      </c>
      <c r="K7736" s="179">
        <v>0</v>
      </c>
      <c r="L7736" s="179">
        <v>0</v>
      </c>
      <c r="M7736" s="179">
        <v>5543.7441102185112</v>
      </c>
      <c r="N7736" s="179">
        <v>0</v>
      </c>
      <c r="O7736" s="179">
        <v>0</v>
      </c>
      <c r="P7736" s="179">
        <v>0</v>
      </c>
      <c r="Q7736" s="179">
        <v>0</v>
      </c>
      <c r="R7736" s="180">
        <v>0</v>
      </c>
      <c r="S7736" s="180">
        <v>0</v>
      </c>
      <c r="T7736" s="180">
        <v>0</v>
      </c>
    </row>
    <row r="7737" spans="2:20" x14ac:dyDescent="0.3">
      <c r="B7737" s="19">
        <v>7734</v>
      </c>
      <c r="C7737" s="179">
        <v>0</v>
      </c>
      <c r="D7737" s="179">
        <v>0</v>
      </c>
      <c r="E7737" s="179">
        <v>156603.36527656362</v>
      </c>
      <c r="F7737" s="179">
        <v>0</v>
      </c>
      <c r="G7737" s="179">
        <v>0</v>
      </c>
      <c r="H7737" s="179">
        <v>72231.576648871254</v>
      </c>
      <c r="I7737" s="179">
        <v>0</v>
      </c>
      <c r="J7737" s="179">
        <v>0</v>
      </c>
      <c r="K7737" s="179">
        <v>0</v>
      </c>
      <c r="L7737" s="179">
        <v>0</v>
      </c>
      <c r="M7737" s="179">
        <v>2411183.9943237929</v>
      </c>
      <c r="N7737" s="179">
        <v>0</v>
      </c>
      <c r="O7737" s="179">
        <v>0</v>
      </c>
      <c r="P7737" s="179">
        <v>0</v>
      </c>
      <c r="Q7737" s="179">
        <v>0</v>
      </c>
      <c r="R7737" s="180">
        <v>0</v>
      </c>
      <c r="S7737" s="180">
        <v>0</v>
      </c>
      <c r="T7737" s="180">
        <v>0</v>
      </c>
    </row>
    <row r="7738" spans="2:20" x14ac:dyDescent="0.3">
      <c r="B7738" s="19">
        <v>7735</v>
      </c>
      <c r="C7738" s="179">
        <v>0</v>
      </c>
      <c r="D7738" s="179">
        <v>0</v>
      </c>
      <c r="E7738" s="179">
        <v>521285.06322741747</v>
      </c>
      <c r="F7738" s="179">
        <v>0</v>
      </c>
      <c r="G7738" s="179">
        <v>0</v>
      </c>
      <c r="H7738" s="179">
        <v>3441.230424457362</v>
      </c>
      <c r="I7738" s="179">
        <v>0</v>
      </c>
      <c r="J7738" s="179">
        <v>0</v>
      </c>
      <c r="K7738" s="179">
        <v>0</v>
      </c>
      <c r="L7738" s="179">
        <v>0</v>
      </c>
      <c r="M7738" s="179">
        <v>636501.27271134197</v>
      </c>
      <c r="N7738" s="179">
        <v>0</v>
      </c>
      <c r="O7738" s="179">
        <v>0</v>
      </c>
      <c r="P7738" s="179">
        <v>0</v>
      </c>
      <c r="Q7738" s="179">
        <v>0</v>
      </c>
      <c r="R7738" s="180">
        <v>0</v>
      </c>
      <c r="S7738" s="180">
        <v>0</v>
      </c>
      <c r="T7738" s="180">
        <v>0</v>
      </c>
    </row>
    <row r="7739" spans="2:20" x14ac:dyDescent="0.3">
      <c r="B7739" s="19">
        <v>7736</v>
      </c>
      <c r="C7739" s="179">
        <v>0</v>
      </c>
      <c r="D7739" s="179">
        <v>0</v>
      </c>
      <c r="E7739" s="179">
        <v>878487.06424560177</v>
      </c>
      <c r="F7739" s="179">
        <v>0</v>
      </c>
      <c r="G7739" s="179">
        <v>0</v>
      </c>
      <c r="H7739" s="179">
        <v>35961.740500870619</v>
      </c>
      <c r="I7739" s="179">
        <v>0</v>
      </c>
      <c r="J7739" s="179">
        <v>0</v>
      </c>
      <c r="K7739" s="179">
        <v>0</v>
      </c>
      <c r="L7739" s="179">
        <v>0</v>
      </c>
      <c r="M7739" s="179">
        <v>139598.74956169588</v>
      </c>
      <c r="N7739" s="179">
        <v>0</v>
      </c>
      <c r="O7739" s="179">
        <v>0</v>
      </c>
      <c r="P7739" s="179">
        <v>0</v>
      </c>
      <c r="Q7739" s="179">
        <v>0</v>
      </c>
      <c r="R7739" s="180">
        <v>0</v>
      </c>
      <c r="S7739" s="180">
        <v>0</v>
      </c>
      <c r="T7739" s="180">
        <v>0</v>
      </c>
    </row>
    <row r="7740" spans="2:20" x14ac:dyDescent="0.3">
      <c r="B7740" s="19">
        <v>7737</v>
      </c>
      <c r="C7740" s="179">
        <v>0</v>
      </c>
      <c r="D7740" s="179">
        <v>0</v>
      </c>
      <c r="E7740" s="179">
        <v>16235.364914784228</v>
      </c>
      <c r="F7740" s="179">
        <v>0</v>
      </c>
      <c r="G7740" s="179">
        <v>0</v>
      </c>
      <c r="H7740" s="179">
        <v>1704142.9709606655</v>
      </c>
      <c r="I7740" s="179">
        <v>0</v>
      </c>
      <c r="J7740" s="179">
        <v>0</v>
      </c>
      <c r="K7740" s="179">
        <v>0</v>
      </c>
      <c r="L7740" s="179">
        <v>0</v>
      </c>
      <c r="M7740" s="179">
        <v>131549.25132112255</v>
      </c>
      <c r="N7740" s="179">
        <v>0</v>
      </c>
      <c r="O7740" s="179">
        <v>0</v>
      </c>
      <c r="P7740" s="179">
        <v>0</v>
      </c>
      <c r="Q7740" s="179">
        <v>0</v>
      </c>
      <c r="R7740" s="180">
        <v>0</v>
      </c>
      <c r="S7740" s="180">
        <v>0</v>
      </c>
      <c r="T7740" s="180">
        <v>0</v>
      </c>
    </row>
    <row r="7741" spans="2:20" x14ac:dyDescent="0.3">
      <c r="B7741" s="19">
        <v>7738</v>
      </c>
      <c r="C7741" s="179">
        <v>0</v>
      </c>
      <c r="D7741" s="179">
        <v>0</v>
      </c>
      <c r="E7741" s="179">
        <v>488769.16504665907</v>
      </c>
      <c r="F7741" s="179">
        <v>0</v>
      </c>
      <c r="G7741" s="179">
        <v>0</v>
      </c>
      <c r="H7741" s="179">
        <v>22596.86782168326</v>
      </c>
      <c r="I7741" s="179">
        <v>0</v>
      </c>
      <c r="J7741" s="179">
        <v>0</v>
      </c>
      <c r="K7741" s="179">
        <v>0</v>
      </c>
      <c r="L7741" s="179">
        <v>0</v>
      </c>
      <c r="M7741" s="179">
        <v>45988.847139597186</v>
      </c>
      <c r="N7741" s="179">
        <v>0</v>
      </c>
      <c r="O7741" s="179">
        <v>0</v>
      </c>
      <c r="P7741" s="179">
        <v>0</v>
      </c>
      <c r="Q7741" s="179">
        <v>0</v>
      </c>
      <c r="R7741" s="180">
        <v>0</v>
      </c>
      <c r="S7741" s="180">
        <v>0</v>
      </c>
      <c r="T7741" s="180">
        <v>0</v>
      </c>
    </row>
    <row r="7742" spans="2:20" x14ac:dyDescent="0.3">
      <c r="B7742" s="19">
        <v>7739</v>
      </c>
      <c r="C7742" s="179">
        <v>0</v>
      </c>
      <c r="D7742" s="179">
        <v>0</v>
      </c>
      <c r="E7742" s="179">
        <v>98007.513047633605</v>
      </c>
      <c r="F7742" s="179">
        <v>0</v>
      </c>
      <c r="G7742" s="179">
        <v>0</v>
      </c>
      <c r="H7742" s="179">
        <v>25328.420943084555</v>
      </c>
      <c r="I7742" s="179">
        <v>0</v>
      </c>
      <c r="J7742" s="179">
        <v>0</v>
      </c>
      <c r="K7742" s="179">
        <v>0</v>
      </c>
      <c r="L7742" s="179">
        <v>0</v>
      </c>
      <c r="M7742" s="179">
        <v>17254.163277115444</v>
      </c>
      <c r="N7742" s="179">
        <v>0</v>
      </c>
      <c r="O7742" s="179">
        <v>0</v>
      </c>
      <c r="P7742" s="179">
        <v>0</v>
      </c>
      <c r="Q7742" s="179">
        <v>0</v>
      </c>
      <c r="R7742" s="180">
        <v>0</v>
      </c>
      <c r="S7742" s="180">
        <v>0</v>
      </c>
      <c r="T7742" s="180">
        <v>0</v>
      </c>
    </row>
    <row r="7743" spans="2:20" x14ac:dyDescent="0.3">
      <c r="B7743" s="19">
        <v>7740</v>
      </c>
      <c r="C7743" s="179">
        <v>0</v>
      </c>
      <c r="D7743" s="179">
        <v>0</v>
      </c>
      <c r="E7743" s="179">
        <v>144613.50957974757</v>
      </c>
      <c r="F7743" s="179">
        <v>0</v>
      </c>
      <c r="G7743" s="179">
        <v>0</v>
      </c>
      <c r="H7743" s="179">
        <v>60516.54448656465</v>
      </c>
      <c r="I7743" s="179">
        <v>0</v>
      </c>
      <c r="J7743" s="179">
        <v>0</v>
      </c>
      <c r="K7743" s="179">
        <v>0</v>
      </c>
      <c r="L7743" s="179">
        <v>0</v>
      </c>
      <c r="M7743" s="179">
        <v>27496.661159671483</v>
      </c>
      <c r="N7743" s="179">
        <v>0</v>
      </c>
      <c r="O7743" s="179">
        <v>0</v>
      </c>
      <c r="P7743" s="179">
        <v>0</v>
      </c>
      <c r="Q7743" s="179">
        <v>0</v>
      </c>
      <c r="R7743" s="180">
        <v>0</v>
      </c>
      <c r="S7743" s="180">
        <v>0</v>
      </c>
      <c r="T7743" s="180">
        <v>0</v>
      </c>
    </row>
    <row r="7744" spans="2:20" x14ac:dyDescent="0.3">
      <c r="B7744" s="19">
        <v>7741</v>
      </c>
      <c r="C7744" s="179">
        <v>0</v>
      </c>
      <c r="D7744" s="179">
        <v>0</v>
      </c>
      <c r="E7744" s="179">
        <v>701787.81662692502</v>
      </c>
      <c r="F7744" s="179">
        <v>0</v>
      </c>
      <c r="G7744" s="179">
        <v>0</v>
      </c>
      <c r="H7744" s="179">
        <v>17801.676799451317</v>
      </c>
      <c r="I7744" s="179">
        <v>0</v>
      </c>
      <c r="J7744" s="179">
        <v>0</v>
      </c>
      <c r="K7744" s="179">
        <v>0</v>
      </c>
      <c r="L7744" s="179">
        <v>0</v>
      </c>
      <c r="M7744" s="179">
        <v>216192.39339119376</v>
      </c>
      <c r="N7744" s="179">
        <v>0</v>
      </c>
      <c r="O7744" s="179">
        <v>0</v>
      </c>
      <c r="P7744" s="179">
        <v>0</v>
      </c>
      <c r="Q7744" s="179">
        <v>0</v>
      </c>
      <c r="R7744" s="180">
        <v>0</v>
      </c>
      <c r="S7744" s="180">
        <v>0</v>
      </c>
      <c r="T7744" s="180">
        <v>0</v>
      </c>
    </row>
    <row r="7745" spans="2:20" x14ac:dyDescent="0.3">
      <c r="B7745" s="19">
        <v>7742</v>
      </c>
      <c r="C7745" s="179">
        <v>0</v>
      </c>
      <c r="D7745" s="179">
        <v>0</v>
      </c>
      <c r="E7745" s="179">
        <v>69292.594413021419</v>
      </c>
      <c r="F7745" s="179">
        <v>0</v>
      </c>
      <c r="G7745" s="179">
        <v>0</v>
      </c>
      <c r="H7745" s="179">
        <v>217704.40550525812</v>
      </c>
      <c r="I7745" s="179">
        <v>0</v>
      </c>
      <c r="J7745" s="179">
        <v>0</v>
      </c>
      <c r="K7745" s="179">
        <v>0</v>
      </c>
      <c r="L7745" s="179">
        <v>0</v>
      </c>
      <c r="M7745" s="179">
        <v>30477.432575621424</v>
      </c>
      <c r="N7745" s="179">
        <v>0</v>
      </c>
      <c r="O7745" s="179">
        <v>0</v>
      </c>
      <c r="P7745" s="179">
        <v>0</v>
      </c>
      <c r="Q7745" s="179">
        <v>0</v>
      </c>
      <c r="R7745" s="180">
        <v>0</v>
      </c>
      <c r="S7745" s="180">
        <v>0</v>
      </c>
      <c r="T7745" s="180">
        <v>0</v>
      </c>
    </row>
    <row r="7746" spans="2:20" x14ac:dyDescent="0.3">
      <c r="B7746" s="19">
        <v>7743</v>
      </c>
      <c r="C7746" s="179">
        <v>0</v>
      </c>
      <c r="D7746" s="179">
        <v>0</v>
      </c>
      <c r="E7746" s="179">
        <v>19449.017982005142</v>
      </c>
      <c r="F7746" s="179">
        <v>0</v>
      </c>
      <c r="G7746" s="179">
        <v>0</v>
      </c>
      <c r="H7746" s="179">
        <v>5669.9923516140288</v>
      </c>
      <c r="I7746" s="179">
        <v>0</v>
      </c>
      <c r="J7746" s="179">
        <v>0</v>
      </c>
      <c r="K7746" s="179">
        <v>0</v>
      </c>
      <c r="L7746" s="179">
        <v>0</v>
      </c>
      <c r="M7746" s="179">
        <v>29472.07199847811</v>
      </c>
      <c r="N7746" s="179">
        <v>0</v>
      </c>
      <c r="O7746" s="179">
        <v>0</v>
      </c>
      <c r="P7746" s="179">
        <v>0</v>
      </c>
      <c r="Q7746" s="179">
        <v>0</v>
      </c>
      <c r="R7746" s="180">
        <v>0</v>
      </c>
      <c r="S7746" s="180">
        <v>0</v>
      </c>
      <c r="T7746" s="180">
        <v>0</v>
      </c>
    </row>
    <row r="7747" spans="2:20" x14ac:dyDescent="0.3">
      <c r="B7747" s="19">
        <v>7744</v>
      </c>
      <c r="C7747" s="179">
        <v>0</v>
      </c>
      <c r="D7747" s="179">
        <v>0</v>
      </c>
      <c r="E7747" s="179">
        <v>14188.497364067796</v>
      </c>
      <c r="F7747" s="179">
        <v>1</v>
      </c>
      <c r="G7747" s="179">
        <v>4566.2586536788012</v>
      </c>
      <c r="H7747" s="179">
        <v>115899.63999247859</v>
      </c>
      <c r="I7747" s="179">
        <v>0</v>
      </c>
      <c r="J7747" s="179">
        <v>0</v>
      </c>
      <c r="K7747" s="179">
        <v>0</v>
      </c>
      <c r="L7747" s="179">
        <v>0</v>
      </c>
      <c r="M7747" s="179">
        <v>46744.503138411004</v>
      </c>
      <c r="N7747" s="179">
        <v>0</v>
      </c>
      <c r="O7747" s="179">
        <v>0</v>
      </c>
      <c r="P7747" s="179">
        <v>0</v>
      </c>
      <c r="Q7747" s="179">
        <v>0</v>
      </c>
      <c r="R7747" s="180">
        <v>0</v>
      </c>
      <c r="S7747" s="180">
        <v>0</v>
      </c>
      <c r="T7747" s="180">
        <v>0</v>
      </c>
    </row>
    <row r="7748" spans="2:20" x14ac:dyDescent="0.3">
      <c r="B7748" s="19">
        <v>7745</v>
      </c>
      <c r="C7748" s="179">
        <v>0</v>
      </c>
      <c r="D7748" s="179">
        <v>0</v>
      </c>
      <c r="E7748" s="179">
        <v>20284.741417983856</v>
      </c>
      <c r="F7748" s="179">
        <v>0</v>
      </c>
      <c r="G7748" s="179">
        <v>0</v>
      </c>
      <c r="H7748" s="179">
        <v>98479.599662711815</v>
      </c>
      <c r="I7748" s="179">
        <v>0</v>
      </c>
      <c r="J7748" s="179">
        <v>0</v>
      </c>
      <c r="K7748" s="179">
        <v>0</v>
      </c>
      <c r="L7748" s="179">
        <v>0</v>
      </c>
      <c r="M7748" s="179">
        <v>75720.70095333425</v>
      </c>
      <c r="N7748" s="179">
        <v>0</v>
      </c>
      <c r="O7748" s="179">
        <v>0</v>
      </c>
      <c r="P7748" s="179">
        <v>0</v>
      </c>
      <c r="Q7748" s="179">
        <v>0</v>
      </c>
      <c r="R7748" s="180">
        <v>0</v>
      </c>
      <c r="S7748" s="180">
        <v>0</v>
      </c>
      <c r="T7748" s="180">
        <v>0</v>
      </c>
    </row>
    <row r="7749" spans="2:20" x14ac:dyDescent="0.3">
      <c r="B7749" s="19">
        <v>7746</v>
      </c>
      <c r="C7749" s="179">
        <v>0</v>
      </c>
      <c r="D7749" s="179">
        <v>0</v>
      </c>
      <c r="E7749" s="179">
        <v>162072.92746918951</v>
      </c>
      <c r="F7749" s="179">
        <v>0</v>
      </c>
      <c r="G7749" s="179">
        <v>0</v>
      </c>
      <c r="H7749" s="179">
        <v>122921.79217806103</v>
      </c>
      <c r="I7749" s="179">
        <v>0</v>
      </c>
      <c r="J7749" s="179">
        <v>0</v>
      </c>
      <c r="K7749" s="179">
        <v>0</v>
      </c>
      <c r="L7749" s="179">
        <v>0</v>
      </c>
      <c r="M7749" s="179">
        <v>179794.07185256336</v>
      </c>
      <c r="N7749" s="179">
        <v>0</v>
      </c>
      <c r="O7749" s="179">
        <v>0</v>
      </c>
      <c r="P7749" s="179">
        <v>0</v>
      </c>
      <c r="Q7749" s="179">
        <v>0</v>
      </c>
      <c r="R7749" s="180">
        <v>0</v>
      </c>
      <c r="S7749" s="180">
        <v>0</v>
      </c>
      <c r="T7749" s="180">
        <v>0</v>
      </c>
    </row>
    <row r="7750" spans="2:20" x14ac:dyDescent="0.3">
      <c r="B7750" s="19">
        <v>7747</v>
      </c>
      <c r="C7750" s="179">
        <v>0</v>
      </c>
      <c r="D7750" s="179">
        <v>0</v>
      </c>
      <c r="E7750" s="179">
        <v>10897.41488927044</v>
      </c>
      <c r="F7750" s="179">
        <v>0</v>
      </c>
      <c r="G7750" s="179">
        <v>0</v>
      </c>
      <c r="H7750" s="179">
        <v>120950.33914217661</v>
      </c>
      <c r="I7750" s="179">
        <v>0</v>
      </c>
      <c r="J7750" s="179">
        <v>0</v>
      </c>
      <c r="K7750" s="179">
        <v>0</v>
      </c>
      <c r="L7750" s="179">
        <v>0</v>
      </c>
      <c r="M7750" s="179">
        <v>29689.447656308239</v>
      </c>
      <c r="N7750" s="179">
        <v>0</v>
      </c>
      <c r="O7750" s="179">
        <v>0</v>
      </c>
      <c r="P7750" s="179">
        <v>0</v>
      </c>
      <c r="Q7750" s="179">
        <v>0</v>
      </c>
      <c r="R7750" s="180">
        <v>0</v>
      </c>
      <c r="S7750" s="180">
        <v>0</v>
      </c>
      <c r="T7750" s="180">
        <v>0</v>
      </c>
    </row>
    <row r="7751" spans="2:20" x14ac:dyDescent="0.3">
      <c r="B7751" s="19">
        <v>7748</v>
      </c>
      <c r="C7751" s="179">
        <v>1</v>
      </c>
      <c r="D7751" s="179">
        <v>8189.8977607796032</v>
      </c>
      <c r="E7751" s="179">
        <v>186871.04942000454</v>
      </c>
      <c r="F7751" s="179">
        <v>0</v>
      </c>
      <c r="G7751" s="179">
        <v>0</v>
      </c>
      <c r="H7751" s="179">
        <v>569358.80761773302</v>
      </c>
      <c r="I7751" s="179">
        <v>0</v>
      </c>
      <c r="J7751" s="179">
        <v>0</v>
      </c>
      <c r="K7751" s="179">
        <v>0</v>
      </c>
      <c r="L7751" s="179">
        <v>0</v>
      </c>
      <c r="M7751" s="179">
        <v>227130.04663909256</v>
      </c>
      <c r="N7751" s="179">
        <v>0</v>
      </c>
      <c r="O7751" s="179">
        <v>0</v>
      </c>
      <c r="P7751" s="179">
        <v>0</v>
      </c>
      <c r="Q7751" s="179">
        <v>0</v>
      </c>
      <c r="R7751" s="180">
        <v>0</v>
      </c>
      <c r="S7751" s="180">
        <v>0</v>
      </c>
      <c r="T7751" s="180">
        <v>8189.8977607796032</v>
      </c>
    </row>
    <row r="7752" spans="2:20" x14ac:dyDescent="0.3">
      <c r="B7752" s="19">
        <v>7749</v>
      </c>
      <c r="C7752" s="179">
        <v>0</v>
      </c>
      <c r="D7752" s="179">
        <v>0</v>
      </c>
      <c r="E7752" s="179">
        <v>449004.22233193397</v>
      </c>
      <c r="F7752" s="179">
        <v>0</v>
      </c>
      <c r="G7752" s="179">
        <v>0</v>
      </c>
      <c r="H7752" s="179">
        <v>529024.91218149627</v>
      </c>
      <c r="I7752" s="179">
        <v>0</v>
      </c>
      <c r="J7752" s="179">
        <v>0</v>
      </c>
      <c r="K7752" s="179">
        <v>0</v>
      </c>
      <c r="L7752" s="179">
        <v>0</v>
      </c>
      <c r="M7752" s="179">
        <v>437812.50114076782</v>
      </c>
      <c r="N7752" s="179">
        <v>0</v>
      </c>
      <c r="O7752" s="179">
        <v>0</v>
      </c>
      <c r="P7752" s="179">
        <v>0</v>
      </c>
      <c r="Q7752" s="179">
        <v>0</v>
      </c>
      <c r="R7752" s="180">
        <v>0</v>
      </c>
      <c r="S7752" s="180">
        <v>0</v>
      </c>
      <c r="T7752" s="180">
        <v>0</v>
      </c>
    </row>
    <row r="7753" spans="2:20" x14ac:dyDescent="0.3">
      <c r="B7753" s="19">
        <v>7750</v>
      </c>
      <c r="C7753" s="179">
        <v>0</v>
      </c>
      <c r="D7753" s="179">
        <v>0</v>
      </c>
      <c r="E7753" s="179">
        <v>251569.91120663399</v>
      </c>
      <c r="F7753" s="179">
        <v>0</v>
      </c>
      <c r="G7753" s="179">
        <v>0</v>
      </c>
      <c r="H7753" s="179">
        <v>137611.04774544231</v>
      </c>
      <c r="I7753" s="179">
        <v>0</v>
      </c>
      <c r="J7753" s="179">
        <v>0</v>
      </c>
      <c r="K7753" s="179">
        <v>0</v>
      </c>
      <c r="L7753" s="179">
        <v>0</v>
      </c>
      <c r="M7753" s="179">
        <v>24862.170988341171</v>
      </c>
      <c r="N7753" s="179">
        <v>0</v>
      </c>
      <c r="O7753" s="179">
        <v>0</v>
      </c>
      <c r="P7753" s="179">
        <v>0</v>
      </c>
      <c r="Q7753" s="179">
        <v>0</v>
      </c>
      <c r="R7753" s="180">
        <v>0</v>
      </c>
      <c r="S7753" s="180">
        <v>0</v>
      </c>
      <c r="T7753" s="180">
        <v>0</v>
      </c>
    </row>
    <row r="7754" spans="2:20" x14ac:dyDescent="0.3">
      <c r="B7754" s="19">
        <v>7751</v>
      </c>
      <c r="C7754" s="179">
        <v>0</v>
      </c>
      <c r="D7754" s="179">
        <v>0</v>
      </c>
      <c r="E7754" s="179">
        <v>779982.91425528924</v>
      </c>
      <c r="F7754" s="179">
        <v>0</v>
      </c>
      <c r="G7754" s="179">
        <v>0</v>
      </c>
      <c r="H7754" s="179">
        <v>18782.453008119217</v>
      </c>
      <c r="I7754" s="179">
        <v>0</v>
      </c>
      <c r="J7754" s="179">
        <v>0</v>
      </c>
      <c r="K7754" s="179">
        <v>0</v>
      </c>
      <c r="L7754" s="179">
        <v>0</v>
      </c>
      <c r="M7754" s="179">
        <v>278637.87285552017</v>
      </c>
      <c r="N7754" s="179">
        <v>0</v>
      </c>
      <c r="O7754" s="179">
        <v>0</v>
      </c>
      <c r="P7754" s="179">
        <v>0</v>
      </c>
      <c r="Q7754" s="179">
        <v>0</v>
      </c>
      <c r="R7754" s="180">
        <v>0</v>
      </c>
      <c r="S7754" s="180">
        <v>0</v>
      </c>
      <c r="T7754" s="180">
        <v>0</v>
      </c>
    </row>
    <row r="7755" spans="2:20" x14ac:dyDescent="0.3">
      <c r="B7755" s="19">
        <v>7752</v>
      </c>
      <c r="C7755" s="179">
        <v>0</v>
      </c>
      <c r="D7755" s="179">
        <v>0</v>
      </c>
      <c r="E7755" s="179">
        <v>16120.730435785235</v>
      </c>
      <c r="F7755" s="179">
        <v>0</v>
      </c>
      <c r="G7755" s="179">
        <v>0</v>
      </c>
      <c r="H7755" s="179">
        <v>212064.40606924417</v>
      </c>
      <c r="I7755" s="179">
        <v>0</v>
      </c>
      <c r="J7755" s="179">
        <v>0</v>
      </c>
      <c r="K7755" s="179">
        <v>0</v>
      </c>
      <c r="L7755" s="179">
        <v>0</v>
      </c>
      <c r="M7755" s="179">
        <v>79853.799470621481</v>
      </c>
      <c r="N7755" s="179">
        <v>0</v>
      </c>
      <c r="O7755" s="179">
        <v>0</v>
      </c>
      <c r="P7755" s="179">
        <v>0</v>
      </c>
      <c r="Q7755" s="179">
        <v>0</v>
      </c>
      <c r="R7755" s="180">
        <v>0</v>
      </c>
      <c r="S7755" s="180">
        <v>0</v>
      </c>
      <c r="T7755" s="180">
        <v>0</v>
      </c>
    </row>
    <row r="7756" spans="2:20" x14ac:dyDescent="0.3">
      <c r="B7756" s="19">
        <v>7753</v>
      </c>
      <c r="C7756" s="179">
        <v>0</v>
      </c>
      <c r="D7756" s="179">
        <v>0</v>
      </c>
      <c r="E7756" s="179">
        <v>2994398.3299646433</v>
      </c>
      <c r="F7756" s="179">
        <v>0</v>
      </c>
      <c r="G7756" s="179">
        <v>0</v>
      </c>
      <c r="H7756" s="179">
        <v>65758.721448512515</v>
      </c>
      <c r="I7756" s="179">
        <v>0</v>
      </c>
      <c r="J7756" s="179">
        <v>0</v>
      </c>
      <c r="K7756" s="179">
        <v>0</v>
      </c>
      <c r="L7756" s="179">
        <v>0</v>
      </c>
      <c r="M7756" s="179">
        <v>21019.386138293336</v>
      </c>
      <c r="N7756" s="179">
        <v>0</v>
      </c>
      <c r="O7756" s="179">
        <v>0</v>
      </c>
      <c r="P7756" s="179">
        <v>0</v>
      </c>
      <c r="Q7756" s="179">
        <v>0</v>
      </c>
      <c r="R7756" s="180">
        <v>0</v>
      </c>
      <c r="S7756" s="180">
        <v>0</v>
      </c>
      <c r="T7756" s="180">
        <v>0</v>
      </c>
    </row>
    <row r="7757" spans="2:20" x14ac:dyDescent="0.3">
      <c r="B7757" s="19">
        <v>7754</v>
      </c>
      <c r="C7757" s="179">
        <v>0</v>
      </c>
      <c r="D7757" s="179">
        <v>0</v>
      </c>
      <c r="E7757" s="179">
        <v>169163.37932211722</v>
      </c>
      <c r="F7757" s="179">
        <v>0</v>
      </c>
      <c r="G7757" s="179">
        <v>0</v>
      </c>
      <c r="H7757" s="179">
        <v>79561.216019617321</v>
      </c>
      <c r="I7757" s="179">
        <v>0</v>
      </c>
      <c r="J7757" s="179">
        <v>0</v>
      </c>
      <c r="K7757" s="179">
        <v>0</v>
      </c>
      <c r="L7757" s="179">
        <v>0</v>
      </c>
      <c r="M7757" s="179">
        <v>57040.072044087145</v>
      </c>
      <c r="N7757" s="179">
        <v>0</v>
      </c>
      <c r="O7757" s="179">
        <v>0</v>
      </c>
      <c r="P7757" s="179">
        <v>0</v>
      </c>
      <c r="Q7757" s="179">
        <v>0</v>
      </c>
      <c r="R7757" s="180">
        <v>0</v>
      </c>
      <c r="S7757" s="180">
        <v>0</v>
      </c>
      <c r="T7757" s="180">
        <v>0</v>
      </c>
    </row>
    <row r="7758" spans="2:20" x14ac:dyDescent="0.3">
      <c r="B7758" s="19">
        <v>7755</v>
      </c>
      <c r="C7758" s="179">
        <v>1</v>
      </c>
      <c r="D7758" s="179">
        <v>23206.765522050293</v>
      </c>
      <c r="E7758" s="179">
        <v>323479.89468900143</v>
      </c>
      <c r="F7758" s="179">
        <v>0</v>
      </c>
      <c r="G7758" s="179">
        <v>0</v>
      </c>
      <c r="H7758" s="179">
        <v>279122.00497995346</v>
      </c>
      <c r="I7758" s="179">
        <v>0</v>
      </c>
      <c r="J7758" s="179">
        <v>0</v>
      </c>
      <c r="K7758" s="179">
        <v>0</v>
      </c>
      <c r="L7758" s="179">
        <v>0</v>
      </c>
      <c r="M7758" s="179">
        <v>139828.34212256555</v>
      </c>
      <c r="N7758" s="179">
        <v>0</v>
      </c>
      <c r="O7758" s="179">
        <v>0</v>
      </c>
      <c r="P7758" s="179">
        <v>0</v>
      </c>
      <c r="Q7758" s="179">
        <v>0</v>
      </c>
      <c r="R7758" s="180">
        <v>0</v>
      </c>
      <c r="S7758" s="180">
        <v>0</v>
      </c>
      <c r="T7758" s="180">
        <v>23206.765522050293</v>
      </c>
    </row>
    <row r="7759" spans="2:20" x14ac:dyDescent="0.3">
      <c r="B7759" s="19">
        <v>7756</v>
      </c>
      <c r="C7759" s="179">
        <v>0</v>
      </c>
      <c r="D7759" s="179">
        <v>0</v>
      </c>
      <c r="E7759" s="179">
        <v>154218.68769465125</v>
      </c>
      <c r="F7759" s="179">
        <v>0</v>
      </c>
      <c r="G7759" s="179">
        <v>0</v>
      </c>
      <c r="H7759" s="179">
        <v>188750.63147234108</v>
      </c>
      <c r="I7759" s="179">
        <v>0</v>
      </c>
      <c r="J7759" s="179">
        <v>0</v>
      </c>
      <c r="K7759" s="179">
        <v>0</v>
      </c>
      <c r="L7759" s="179">
        <v>0</v>
      </c>
      <c r="M7759" s="179">
        <v>249756.60043261686</v>
      </c>
      <c r="N7759" s="179">
        <v>0</v>
      </c>
      <c r="O7759" s="179">
        <v>0</v>
      </c>
      <c r="P7759" s="179">
        <v>0</v>
      </c>
      <c r="Q7759" s="179">
        <v>0</v>
      </c>
      <c r="R7759" s="180">
        <v>0</v>
      </c>
      <c r="S7759" s="180">
        <v>0</v>
      </c>
      <c r="T7759" s="180">
        <v>0</v>
      </c>
    </row>
    <row r="7760" spans="2:20" x14ac:dyDescent="0.3">
      <c r="B7760" s="19">
        <v>7757</v>
      </c>
      <c r="C7760" s="179">
        <v>0</v>
      </c>
      <c r="D7760" s="179">
        <v>0</v>
      </c>
      <c r="E7760" s="179">
        <v>191298.99743382895</v>
      </c>
      <c r="F7760" s="179">
        <v>0</v>
      </c>
      <c r="G7760" s="179">
        <v>0</v>
      </c>
      <c r="H7760" s="179">
        <v>34389.701805682322</v>
      </c>
      <c r="I7760" s="179">
        <v>0</v>
      </c>
      <c r="J7760" s="179">
        <v>0</v>
      </c>
      <c r="K7760" s="179">
        <v>0</v>
      </c>
      <c r="L7760" s="179">
        <v>0</v>
      </c>
      <c r="M7760" s="179">
        <v>182348.03495629429</v>
      </c>
      <c r="N7760" s="179">
        <v>0</v>
      </c>
      <c r="O7760" s="179">
        <v>0</v>
      </c>
      <c r="P7760" s="179">
        <v>0</v>
      </c>
      <c r="Q7760" s="179">
        <v>0</v>
      </c>
      <c r="R7760" s="180">
        <v>0</v>
      </c>
      <c r="S7760" s="180">
        <v>0</v>
      </c>
      <c r="T7760" s="180">
        <v>0</v>
      </c>
    </row>
    <row r="7761" spans="2:20" x14ac:dyDescent="0.3">
      <c r="B7761" s="19">
        <v>7758</v>
      </c>
      <c r="C7761" s="179">
        <v>0</v>
      </c>
      <c r="D7761" s="179">
        <v>0</v>
      </c>
      <c r="E7761" s="179">
        <v>1450105.5861402764</v>
      </c>
      <c r="F7761" s="179">
        <v>0</v>
      </c>
      <c r="G7761" s="179">
        <v>0</v>
      </c>
      <c r="H7761" s="179">
        <v>126989.22142122558</v>
      </c>
      <c r="I7761" s="179">
        <v>0</v>
      </c>
      <c r="J7761" s="179">
        <v>0</v>
      </c>
      <c r="K7761" s="179">
        <v>0</v>
      </c>
      <c r="L7761" s="179">
        <v>0</v>
      </c>
      <c r="M7761" s="179">
        <v>1146075.7102933968</v>
      </c>
      <c r="N7761" s="179">
        <v>0</v>
      </c>
      <c r="O7761" s="179">
        <v>0</v>
      </c>
      <c r="P7761" s="179">
        <v>0</v>
      </c>
      <c r="Q7761" s="179">
        <v>0</v>
      </c>
      <c r="R7761" s="180">
        <v>0</v>
      </c>
      <c r="S7761" s="180">
        <v>0</v>
      </c>
      <c r="T7761" s="180">
        <v>0</v>
      </c>
    </row>
    <row r="7762" spans="2:20" x14ac:dyDescent="0.3">
      <c r="B7762" s="19">
        <v>7759</v>
      </c>
      <c r="C7762" s="179">
        <v>0</v>
      </c>
      <c r="D7762" s="179">
        <v>0</v>
      </c>
      <c r="E7762" s="179">
        <v>108449.94711049306</v>
      </c>
      <c r="F7762" s="179">
        <v>0</v>
      </c>
      <c r="G7762" s="179">
        <v>0</v>
      </c>
      <c r="H7762" s="179">
        <v>16761.613831755298</v>
      </c>
      <c r="I7762" s="179">
        <v>0</v>
      </c>
      <c r="J7762" s="179">
        <v>0</v>
      </c>
      <c r="K7762" s="179">
        <v>0</v>
      </c>
      <c r="L7762" s="179">
        <v>0</v>
      </c>
      <c r="M7762" s="179">
        <v>17096.017325884412</v>
      </c>
      <c r="N7762" s="179">
        <v>0</v>
      </c>
      <c r="O7762" s="179">
        <v>0</v>
      </c>
      <c r="P7762" s="179">
        <v>0</v>
      </c>
      <c r="Q7762" s="179">
        <v>0</v>
      </c>
      <c r="R7762" s="180">
        <v>0</v>
      </c>
      <c r="S7762" s="180">
        <v>0</v>
      </c>
      <c r="T7762" s="180">
        <v>0</v>
      </c>
    </row>
    <row r="7763" spans="2:20" x14ac:dyDescent="0.3">
      <c r="B7763" s="19">
        <v>7760</v>
      </c>
      <c r="C7763" s="179">
        <v>0</v>
      </c>
      <c r="D7763" s="179">
        <v>0</v>
      </c>
      <c r="E7763" s="179">
        <v>20954.327203440978</v>
      </c>
      <c r="F7763" s="179">
        <v>0</v>
      </c>
      <c r="G7763" s="179">
        <v>0</v>
      </c>
      <c r="H7763" s="179">
        <v>94817.369509225493</v>
      </c>
      <c r="I7763" s="179">
        <v>0</v>
      </c>
      <c r="J7763" s="179">
        <v>0</v>
      </c>
      <c r="K7763" s="179">
        <v>0</v>
      </c>
      <c r="L7763" s="179">
        <v>0</v>
      </c>
      <c r="M7763" s="179">
        <v>23130.800798256376</v>
      </c>
      <c r="N7763" s="179">
        <v>0</v>
      </c>
      <c r="O7763" s="179">
        <v>0</v>
      </c>
      <c r="P7763" s="179">
        <v>0</v>
      </c>
      <c r="Q7763" s="179">
        <v>0</v>
      </c>
      <c r="R7763" s="180">
        <v>0</v>
      </c>
      <c r="S7763" s="180">
        <v>0</v>
      </c>
      <c r="T7763" s="180">
        <v>0</v>
      </c>
    </row>
    <row r="7764" spans="2:20" x14ac:dyDescent="0.3">
      <c r="B7764" s="19">
        <v>7761</v>
      </c>
      <c r="C7764" s="179">
        <v>0</v>
      </c>
      <c r="D7764" s="179">
        <v>0</v>
      </c>
      <c r="E7764" s="179">
        <v>83857.975509795884</v>
      </c>
      <c r="F7764" s="179">
        <v>0</v>
      </c>
      <c r="G7764" s="179">
        <v>0</v>
      </c>
      <c r="H7764" s="179">
        <v>332326.45980579557</v>
      </c>
      <c r="I7764" s="179">
        <v>0</v>
      </c>
      <c r="J7764" s="179">
        <v>0</v>
      </c>
      <c r="K7764" s="179">
        <v>0</v>
      </c>
      <c r="L7764" s="179">
        <v>0</v>
      </c>
      <c r="M7764" s="179">
        <v>70176.608797479726</v>
      </c>
      <c r="N7764" s="179">
        <v>0</v>
      </c>
      <c r="O7764" s="179">
        <v>0</v>
      </c>
      <c r="P7764" s="179">
        <v>0</v>
      </c>
      <c r="Q7764" s="179">
        <v>0</v>
      </c>
      <c r="R7764" s="180">
        <v>0</v>
      </c>
      <c r="S7764" s="180">
        <v>0</v>
      </c>
      <c r="T7764" s="180">
        <v>0</v>
      </c>
    </row>
    <row r="7765" spans="2:20" x14ac:dyDescent="0.3">
      <c r="B7765" s="19">
        <v>7762</v>
      </c>
      <c r="C7765" s="179">
        <v>0</v>
      </c>
      <c r="D7765" s="179">
        <v>0</v>
      </c>
      <c r="E7765" s="179">
        <v>32900.330177534939</v>
      </c>
      <c r="F7765" s="179">
        <v>0</v>
      </c>
      <c r="G7765" s="179">
        <v>0</v>
      </c>
      <c r="H7765" s="179">
        <v>24469.400550639977</v>
      </c>
      <c r="I7765" s="179">
        <v>0</v>
      </c>
      <c r="J7765" s="179">
        <v>0</v>
      </c>
      <c r="K7765" s="179">
        <v>0</v>
      </c>
      <c r="L7765" s="179">
        <v>0</v>
      </c>
      <c r="M7765" s="179">
        <v>272468.46403302479</v>
      </c>
      <c r="N7765" s="179">
        <v>0</v>
      </c>
      <c r="O7765" s="179">
        <v>0</v>
      </c>
      <c r="P7765" s="179">
        <v>0</v>
      </c>
      <c r="Q7765" s="179">
        <v>0</v>
      </c>
      <c r="R7765" s="180">
        <v>0</v>
      </c>
      <c r="S7765" s="180">
        <v>0</v>
      </c>
      <c r="T7765" s="180">
        <v>0</v>
      </c>
    </row>
    <row r="7766" spans="2:20" x14ac:dyDescent="0.3">
      <c r="B7766" s="19">
        <v>7763</v>
      </c>
      <c r="C7766" s="179">
        <v>0</v>
      </c>
      <c r="D7766" s="179">
        <v>0</v>
      </c>
      <c r="E7766" s="179">
        <v>14113.271214404642</v>
      </c>
      <c r="F7766" s="179">
        <v>0</v>
      </c>
      <c r="G7766" s="179">
        <v>0</v>
      </c>
      <c r="H7766" s="179">
        <v>11346.916055967464</v>
      </c>
      <c r="I7766" s="179">
        <v>0</v>
      </c>
      <c r="J7766" s="179">
        <v>0</v>
      </c>
      <c r="K7766" s="179">
        <v>0</v>
      </c>
      <c r="L7766" s="179">
        <v>0</v>
      </c>
      <c r="M7766" s="179">
        <v>99486.32595580921</v>
      </c>
      <c r="N7766" s="179">
        <v>0</v>
      </c>
      <c r="O7766" s="179">
        <v>0</v>
      </c>
      <c r="P7766" s="179">
        <v>0</v>
      </c>
      <c r="Q7766" s="179">
        <v>0</v>
      </c>
      <c r="R7766" s="180">
        <v>0</v>
      </c>
      <c r="S7766" s="180">
        <v>0</v>
      </c>
      <c r="T7766" s="180">
        <v>0</v>
      </c>
    </row>
    <row r="7767" spans="2:20" x14ac:dyDescent="0.3">
      <c r="B7767" s="19">
        <v>7764</v>
      </c>
      <c r="C7767" s="179">
        <v>0</v>
      </c>
      <c r="D7767" s="179">
        <v>0</v>
      </c>
      <c r="E7767" s="179">
        <v>79116.469181953275</v>
      </c>
      <c r="F7767" s="179">
        <v>0</v>
      </c>
      <c r="G7767" s="179">
        <v>0</v>
      </c>
      <c r="H7767" s="179">
        <v>281236.1346139721</v>
      </c>
      <c r="I7767" s="179">
        <v>0</v>
      </c>
      <c r="J7767" s="179">
        <v>0</v>
      </c>
      <c r="K7767" s="179">
        <v>0</v>
      </c>
      <c r="L7767" s="179">
        <v>0</v>
      </c>
      <c r="M7767" s="179">
        <v>264881.80191548163</v>
      </c>
      <c r="N7767" s="179">
        <v>0</v>
      </c>
      <c r="O7767" s="179">
        <v>0</v>
      </c>
      <c r="P7767" s="179">
        <v>0</v>
      </c>
      <c r="Q7767" s="179">
        <v>0</v>
      </c>
      <c r="R7767" s="180">
        <v>0</v>
      </c>
      <c r="S7767" s="180">
        <v>0</v>
      </c>
      <c r="T7767" s="180">
        <v>0</v>
      </c>
    </row>
    <row r="7768" spans="2:20" x14ac:dyDescent="0.3">
      <c r="B7768" s="19">
        <v>7765</v>
      </c>
      <c r="C7768" s="179">
        <v>0</v>
      </c>
      <c r="D7768" s="179">
        <v>0</v>
      </c>
      <c r="E7768" s="179">
        <v>35799.67519668163</v>
      </c>
      <c r="F7768" s="179">
        <v>0</v>
      </c>
      <c r="G7768" s="179">
        <v>0</v>
      </c>
      <c r="H7768" s="179">
        <v>835068.11621259525</v>
      </c>
      <c r="I7768" s="179">
        <v>0</v>
      </c>
      <c r="J7768" s="179">
        <v>0</v>
      </c>
      <c r="K7768" s="179">
        <v>0</v>
      </c>
      <c r="L7768" s="179">
        <v>0</v>
      </c>
      <c r="M7768" s="179">
        <v>139885.81890037537</v>
      </c>
      <c r="N7768" s="179">
        <v>0</v>
      </c>
      <c r="O7768" s="179">
        <v>0</v>
      </c>
      <c r="P7768" s="179">
        <v>0</v>
      </c>
      <c r="Q7768" s="179">
        <v>0</v>
      </c>
      <c r="R7768" s="180">
        <v>0</v>
      </c>
      <c r="S7768" s="180">
        <v>0</v>
      </c>
      <c r="T7768" s="180">
        <v>0</v>
      </c>
    </row>
    <row r="7769" spans="2:20" x14ac:dyDescent="0.3">
      <c r="B7769" s="19">
        <v>7766</v>
      </c>
      <c r="C7769" s="179">
        <v>0</v>
      </c>
      <c r="D7769" s="179">
        <v>0</v>
      </c>
      <c r="E7769" s="179">
        <v>206640.63511813982</v>
      </c>
      <c r="F7769" s="179">
        <v>0</v>
      </c>
      <c r="G7769" s="179">
        <v>0</v>
      </c>
      <c r="H7769" s="179">
        <v>87950.614628458847</v>
      </c>
      <c r="I7769" s="179">
        <v>0</v>
      </c>
      <c r="J7769" s="179">
        <v>0</v>
      </c>
      <c r="K7769" s="179">
        <v>0</v>
      </c>
      <c r="L7769" s="179">
        <v>0</v>
      </c>
      <c r="M7769" s="179">
        <v>585240.46763255598</v>
      </c>
      <c r="N7769" s="179">
        <v>0</v>
      </c>
      <c r="O7769" s="179">
        <v>0</v>
      </c>
      <c r="P7769" s="179">
        <v>0</v>
      </c>
      <c r="Q7769" s="179">
        <v>0</v>
      </c>
      <c r="R7769" s="180">
        <v>0</v>
      </c>
      <c r="S7769" s="180">
        <v>0</v>
      </c>
      <c r="T7769" s="180">
        <v>0</v>
      </c>
    </row>
    <row r="7770" spans="2:20" x14ac:dyDescent="0.3">
      <c r="B7770" s="19">
        <v>7767</v>
      </c>
      <c r="C7770" s="179">
        <v>0</v>
      </c>
      <c r="D7770" s="179">
        <v>0</v>
      </c>
      <c r="E7770" s="179">
        <v>119399.44053504754</v>
      </c>
      <c r="F7770" s="179">
        <v>0</v>
      </c>
      <c r="G7770" s="179">
        <v>0</v>
      </c>
      <c r="H7770" s="179">
        <v>96900.735094362943</v>
      </c>
      <c r="I7770" s="179">
        <v>0</v>
      </c>
      <c r="J7770" s="179">
        <v>0</v>
      </c>
      <c r="K7770" s="179">
        <v>0</v>
      </c>
      <c r="L7770" s="179">
        <v>0</v>
      </c>
      <c r="M7770" s="179">
        <v>122485.55997085499</v>
      </c>
      <c r="N7770" s="179">
        <v>0</v>
      </c>
      <c r="O7770" s="179">
        <v>0</v>
      </c>
      <c r="P7770" s="179">
        <v>0</v>
      </c>
      <c r="Q7770" s="179">
        <v>0</v>
      </c>
      <c r="R7770" s="180">
        <v>0</v>
      </c>
      <c r="S7770" s="180">
        <v>0</v>
      </c>
      <c r="T7770" s="180">
        <v>0</v>
      </c>
    </row>
    <row r="7771" spans="2:20" x14ac:dyDescent="0.3">
      <c r="B7771" s="19">
        <v>7768</v>
      </c>
      <c r="C7771" s="179">
        <v>0</v>
      </c>
      <c r="D7771" s="179">
        <v>0</v>
      </c>
      <c r="E7771" s="179">
        <v>191454.12328263253</v>
      </c>
      <c r="F7771" s="179">
        <v>0</v>
      </c>
      <c r="G7771" s="179">
        <v>0</v>
      </c>
      <c r="H7771" s="179">
        <v>25188.068616256111</v>
      </c>
      <c r="I7771" s="179">
        <v>0</v>
      </c>
      <c r="J7771" s="179">
        <v>0</v>
      </c>
      <c r="K7771" s="179">
        <v>0</v>
      </c>
      <c r="L7771" s="179">
        <v>0</v>
      </c>
      <c r="M7771" s="179">
        <v>14998.554138681733</v>
      </c>
      <c r="N7771" s="179">
        <v>0</v>
      </c>
      <c r="O7771" s="179">
        <v>0</v>
      </c>
      <c r="P7771" s="179">
        <v>0</v>
      </c>
      <c r="Q7771" s="179">
        <v>0</v>
      </c>
      <c r="R7771" s="180">
        <v>0</v>
      </c>
      <c r="S7771" s="180">
        <v>0</v>
      </c>
      <c r="T7771" s="180">
        <v>0</v>
      </c>
    </row>
    <row r="7772" spans="2:20" x14ac:dyDescent="0.3">
      <c r="B7772" s="19">
        <v>7769</v>
      </c>
      <c r="C7772" s="179">
        <v>0</v>
      </c>
      <c r="D7772" s="179">
        <v>0</v>
      </c>
      <c r="E7772" s="179">
        <v>26700.880944408596</v>
      </c>
      <c r="F7772" s="179">
        <v>0</v>
      </c>
      <c r="G7772" s="179">
        <v>0</v>
      </c>
      <c r="H7772" s="179">
        <v>73860.291982000621</v>
      </c>
      <c r="I7772" s="179">
        <v>0</v>
      </c>
      <c r="J7772" s="179">
        <v>0</v>
      </c>
      <c r="K7772" s="179">
        <v>0</v>
      </c>
      <c r="L7772" s="179">
        <v>0</v>
      </c>
      <c r="M7772" s="179">
        <v>120428.23906299371</v>
      </c>
      <c r="N7772" s="179">
        <v>0</v>
      </c>
      <c r="O7772" s="179">
        <v>0</v>
      </c>
      <c r="P7772" s="179">
        <v>0</v>
      </c>
      <c r="Q7772" s="179">
        <v>0</v>
      </c>
      <c r="R7772" s="180">
        <v>0</v>
      </c>
      <c r="S7772" s="180">
        <v>0</v>
      </c>
      <c r="T7772" s="180">
        <v>0</v>
      </c>
    </row>
    <row r="7773" spans="2:20" x14ac:dyDescent="0.3">
      <c r="B7773" s="19">
        <v>7770</v>
      </c>
      <c r="C7773" s="179">
        <v>0</v>
      </c>
      <c r="D7773" s="179">
        <v>0</v>
      </c>
      <c r="E7773" s="179">
        <v>47438.819164290981</v>
      </c>
      <c r="F7773" s="179">
        <v>0</v>
      </c>
      <c r="G7773" s="179">
        <v>0</v>
      </c>
      <c r="H7773" s="179">
        <v>133098.55561707096</v>
      </c>
      <c r="I7773" s="179">
        <v>0</v>
      </c>
      <c r="J7773" s="179">
        <v>0</v>
      </c>
      <c r="K7773" s="179">
        <v>0</v>
      </c>
      <c r="L7773" s="179">
        <v>0</v>
      </c>
      <c r="M7773" s="179">
        <v>30869.621377553387</v>
      </c>
      <c r="N7773" s="179">
        <v>0</v>
      </c>
      <c r="O7773" s="179">
        <v>0</v>
      </c>
      <c r="P7773" s="179">
        <v>0</v>
      </c>
      <c r="Q7773" s="179">
        <v>0</v>
      </c>
      <c r="R7773" s="180">
        <v>0</v>
      </c>
      <c r="S7773" s="180">
        <v>0</v>
      </c>
      <c r="T7773" s="180">
        <v>0</v>
      </c>
    </row>
    <row r="7774" spans="2:20" x14ac:dyDescent="0.3">
      <c r="B7774" s="19">
        <v>7771</v>
      </c>
      <c r="C7774" s="179">
        <v>0</v>
      </c>
      <c r="D7774" s="179">
        <v>0</v>
      </c>
      <c r="E7774" s="179">
        <v>53818.319775037657</v>
      </c>
      <c r="F7774" s="179">
        <v>0</v>
      </c>
      <c r="G7774" s="179">
        <v>0</v>
      </c>
      <c r="H7774" s="179">
        <v>256786.33283126116</v>
      </c>
      <c r="I7774" s="179">
        <v>0</v>
      </c>
      <c r="J7774" s="179">
        <v>0</v>
      </c>
      <c r="K7774" s="179">
        <v>0</v>
      </c>
      <c r="L7774" s="179">
        <v>0</v>
      </c>
      <c r="M7774" s="179">
        <v>88802.18118203686</v>
      </c>
      <c r="N7774" s="179">
        <v>0</v>
      </c>
      <c r="O7774" s="179">
        <v>0</v>
      </c>
      <c r="P7774" s="179">
        <v>0</v>
      </c>
      <c r="Q7774" s="179">
        <v>0</v>
      </c>
      <c r="R7774" s="180">
        <v>0</v>
      </c>
      <c r="S7774" s="180">
        <v>0</v>
      </c>
      <c r="T7774" s="180">
        <v>0</v>
      </c>
    </row>
    <row r="7775" spans="2:20" x14ac:dyDescent="0.3">
      <c r="B7775" s="19">
        <v>7772</v>
      </c>
      <c r="C7775" s="179">
        <v>0</v>
      </c>
      <c r="D7775" s="179">
        <v>0</v>
      </c>
      <c r="E7775" s="179">
        <v>18100.504661770807</v>
      </c>
      <c r="F7775" s="179">
        <v>0</v>
      </c>
      <c r="G7775" s="179">
        <v>0</v>
      </c>
      <c r="H7775" s="179">
        <v>25001.569752726078</v>
      </c>
      <c r="I7775" s="179">
        <v>0</v>
      </c>
      <c r="J7775" s="179">
        <v>0</v>
      </c>
      <c r="K7775" s="179">
        <v>0</v>
      </c>
      <c r="L7775" s="179">
        <v>0</v>
      </c>
      <c r="M7775" s="179">
        <v>56081.00932074125</v>
      </c>
      <c r="N7775" s="179">
        <v>0</v>
      </c>
      <c r="O7775" s="179">
        <v>0</v>
      </c>
      <c r="P7775" s="179">
        <v>0</v>
      </c>
      <c r="Q7775" s="179">
        <v>0</v>
      </c>
      <c r="R7775" s="180">
        <v>0</v>
      </c>
      <c r="S7775" s="180">
        <v>0</v>
      </c>
      <c r="T7775" s="180">
        <v>0</v>
      </c>
    </row>
    <row r="7776" spans="2:20" x14ac:dyDescent="0.3">
      <c r="B7776" s="19">
        <v>7773</v>
      </c>
      <c r="C7776" s="179">
        <v>0</v>
      </c>
      <c r="D7776" s="179">
        <v>0</v>
      </c>
      <c r="E7776" s="179">
        <v>406487.23983381613</v>
      </c>
      <c r="F7776" s="179">
        <v>0</v>
      </c>
      <c r="G7776" s="179">
        <v>0</v>
      </c>
      <c r="H7776" s="179">
        <v>35370.176299293766</v>
      </c>
      <c r="I7776" s="179">
        <v>0</v>
      </c>
      <c r="J7776" s="179">
        <v>0</v>
      </c>
      <c r="K7776" s="179">
        <v>0</v>
      </c>
      <c r="L7776" s="179">
        <v>0</v>
      </c>
      <c r="M7776" s="179">
        <v>282550.40094437421</v>
      </c>
      <c r="N7776" s="179">
        <v>0</v>
      </c>
      <c r="O7776" s="179">
        <v>0</v>
      </c>
      <c r="P7776" s="179">
        <v>0</v>
      </c>
      <c r="Q7776" s="179">
        <v>0</v>
      </c>
      <c r="R7776" s="180">
        <v>0</v>
      </c>
      <c r="S7776" s="180">
        <v>0</v>
      </c>
      <c r="T7776" s="180">
        <v>0</v>
      </c>
    </row>
    <row r="7777" spans="2:20" x14ac:dyDescent="0.3">
      <c r="B7777" s="19">
        <v>7774</v>
      </c>
      <c r="C7777" s="179">
        <v>0</v>
      </c>
      <c r="D7777" s="179">
        <v>0</v>
      </c>
      <c r="E7777" s="179">
        <v>1154715.4058727103</v>
      </c>
      <c r="F7777" s="179">
        <v>0</v>
      </c>
      <c r="G7777" s="179">
        <v>0</v>
      </c>
      <c r="H7777" s="179">
        <v>46709.13358385209</v>
      </c>
      <c r="I7777" s="179">
        <v>0</v>
      </c>
      <c r="J7777" s="179">
        <v>0</v>
      </c>
      <c r="K7777" s="179">
        <v>0</v>
      </c>
      <c r="L7777" s="179">
        <v>0</v>
      </c>
      <c r="M7777" s="179">
        <v>99074.730677483996</v>
      </c>
      <c r="N7777" s="179">
        <v>0</v>
      </c>
      <c r="O7777" s="179">
        <v>0</v>
      </c>
      <c r="P7777" s="179">
        <v>0</v>
      </c>
      <c r="Q7777" s="179">
        <v>0</v>
      </c>
      <c r="R7777" s="180">
        <v>0</v>
      </c>
      <c r="S7777" s="180">
        <v>0</v>
      </c>
      <c r="T7777" s="180">
        <v>0</v>
      </c>
    </row>
    <row r="7778" spans="2:20" x14ac:dyDescent="0.3">
      <c r="B7778" s="19">
        <v>7775</v>
      </c>
      <c r="C7778" s="179">
        <v>0</v>
      </c>
      <c r="D7778" s="179">
        <v>0</v>
      </c>
      <c r="E7778" s="179">
        <v>10648.168239873645</v>
      </c>
      <c r="F7778" s="179">
        <v>0</v>
      </c>
      <c r="G7778" s="179">
        <v>0</v>
      </c>
      <c r="H7778" s="179">
        <v>92164.885926889678</v>
      </c>
      <c r="I7778" s="179">
        <v>0</v>
      </c>
      <c r="J7778" s="179">
        <v>0</v>
      </c>
      <c r="K7778" s="179">
        <v>0</v>
      </c>
      <c r="L7778" s="179">
        <v>0</v>
      </c>
      <c r="M7778" s="179">
        <v>38033.921142285799</v>
      </c>
      <c r="N7778" s="179">
        <v>0</v>
      </c>
      <c r="O7778" s="179">
        <v>0</v>
      </c>
      <c r="P7778" s="179">
        <v>0</v>
      </c>
      <c r="Q7778" s="179">
        <v>0</v>
      </c>
      <c r="R7778" s="180">
        <v>0</v>
      </c>
      <c r="S7778" s="180">
        <v>0</v>
      </c>
      <c r="T7778" s="180">
        <v>0</v>
      </c>
    </row>
    <row r="7779" spans="2:20" x14ac:dyDescent="0.3">
      <c r="B7779" s="19">
        <v>7776</v>
      </c>
      <c r="C7779" s="179">
        <v>0</v>
      </c>
      <c r="D7779" s="179">
        <v>0</v>
      </c>
      <c r="E7779" s="179">
        <v>166931.22629966805</v>
      </c>
      <c r="F7779" s="179">
        <v>0</v>
      </c>
      <c r="G7779" s="179">
        <v>0</v>
      </c>
      <c r="H7779" s="179">
        <v>246819.26666257958</v>
      </c>
      <c r="I7779" s="179">
        <v>0</v>
      </c>
      <c r="J7779" s="179">
        <v>0</v>
      </c>
      <c r="K7779" s="179">
        <v>0</v>
      </c>
      <c r="L7779" s="179">
        <v>0</v>
      </c>
      <c r="M7779" s="179">
        <v>12118.02314909262</v>
      </c>
      <c r="N7779" s="179">
        <v>0</v>
      </c>
      <c r="O7779" s="179">
        <v>0</v>
      </c>
      <c r="P7779" s="179">
        <v>0</v>
      </c>
      <c r="Q7779" s="179">
        <v>0</v>
      </c>
      <c r="R7779" s="180">
        <v>0</v>
      </c>
      <c r="S7779" s="180">
        <v>0</v>
      </c>
      <c r="T7779" s="180">
        <v>0</v>
      </c>
    </row>
    <row r="7780" spans="2:20" x14ac:dyDescent="0.3">
      <c r="B7780" s="19">
        <v>7777</v>
      </c>
      <c r="C7780" s="179">
        <v>0</v>
      </c>
      <c r="D7780" s="179">
        <v>0</v>
      </c>
      <c r="E7780" s="179">
        <v>35849.611956285014</v>
      </c>
      <c r="F7780" s="179">
        <v>0</v>
      </c>
      <c r="G7780" s="179">
        <v>0</v>
      </c>
      <c r="H7780" s="179">
        <v>278155.13135645119</v>
      </c>
      <c r="I7780" s="179">
        <v>0</v>
      </c>
      <c r="J7780" s="179">
        <v>0</v>
      </c>
      <c r="K7780" s="179">
        <v>0</v>
      </c>
      <c r="L7780" s="179">
        <v>0</v>
      </c>
      <c r="M7780" s="179">
        <v>178657.67886627582</v>
      </c>
      <c r="N7780" s="179">
        <v>0</v>
      </c>
      <c r="O7780" s="179">
        <v>0</v>
      </c>
      <c r="P7780" s="179">
        <v>0</v>
      </c>
      <c r="Q7780" s="179">
        <v>0</v>
      </c>
      <c r="R7780" s="180">
        <v>0</v>
      </c>
      <c r="S7780" s="180">
        <v>0</v>
      </c>
      <c r="T7780" s="180">
        <v>0</v>
      </c>
    </row>
    <row r="7781" spans="2:20" x14ac:dyDescent="0.3">
      <c r="B7781" s="19">
        <v>7778</v>
      </c>
      <c r="C7781" s="179">
        <v>0</v>
      </c>
      <c r="D7781" s="179">
        <v>0</v>
      </c>
      <c r="E7781" s="179">
        <v>65748.246408285879</v>
      </c>
      <c r="F7781" s="179">
        <v>0</v>
      </c>
      <c r="G7781" s="179">
        <v>0</v>
      </c>
      <c r="H7781" s="179">
        <v>51883.141127742529</v>
      </c>
      <c r="I7781" s="179">
        <v>0</v>
      </c>
      <c r="J7781" s="179">
        <v>0</v>
      </c>
      <c r="K7781" s="179">
        <v>0</v>
      </c>
      <c r="L7781" s="179">
        <v>0</v>
      </c>
      <c r="M7781" s="179">
        <v>47978.291585752551</v>
      </c>
      <c r="N7781" s="179">
        <v>0</v>
      </c>
      <c r="O7781" s="179">
        <v>0</v>
      </c>
      <c r="P7781" s="179">
        <v>0</v>
      </c>
      <c r="Q7781" s="179">
        <v>0</v>
      </c>
      <c r="R7781" s="180">
        <v>0</v>
      </c>
      <c r="S7781" s="180">
        <v>0</v>
      </c>
      <c r="T7781" s="180">
        <v>0</v>
      </c>
    </row>
    <row r="7782" spans="2:20" x14ac:dyDescent="0.3">
      <c r="B7782" s="19">
        <v>7779</v>
      </c>
      <c r="C7782" s="179">
        <v>0</v>
      </c>
      <c r="D7782" s="179">
        <v>0</v>
      </c>
      <c r="E7782" s="179">
        <v>10909.871176657489</v>
      </c>
      <c r="F7782" s="179">
        <v>0</v>
      </c>
      <c r="G7782" s="179">
        <v>0</v>
      </c>
      <c r="H7782" s="179">
        <v>93445.478454781318</v>
      </c>
      <c r="I7782" s="179">
        <v>0</v>
      </c>
      <c r="J7782" s="179">
        <v>0</v>
      </c>
      <c r="K7782" s="179">
        <v>0</v>
      </c>
      <c r="L7782" s="179">
        <v>0</v>
      </c>
      <c r="M7782" s="179">
        <v>4679.3204715946831</v>
      </c>
      <c r="N7782" s="179">
        <v>0</v>
      </c>
      <c r="O7782" s="179">
        <v>0</v>
      </c>
      <c r="P7782" s="179">
        <v>0</v>
      </c>
      <c r="Q7782" s="179">
        <v>0</v>
      </c>
      <c r="R7782" s="180">
        <v>0</v>
      </c>
      <c r="S7782" s="180">
        <v>0</v>
      </c>
      <c r="T7782" s="180">
        <v>0</v>
      </c>
    </row>
    <row r="7783" spans="2:20" x14ac:dyDescent="0.3">
      <c r="B7783" s="19">
        <v>7780</v>
      </c>
      <c r="C7783" s="179">
        <v>0</v>
      </c>
      <c r="D7783" s="179">
        <v>0</v>
      </c>
      <c r="E7783" s="179">
        <v>215388.12201513327</v>
      </c>
      <c r="F7783" s="179">
        <v>0</v>
      </c>
      <c r="G7783" s="179">
        <v>0</v>
      </c>
      <c r="H7783" s="179">
        <v>499849.7778573978</v>
      </c>
      <c r="I7783" s="179">
        <v>0</v>
      </c>
      <c r="J7783" s="179">
        <v>0</v>
      </c>
      <c r="K7783" s="179">
        <v>0</v>
      </c>
      <c r="L7783" s="179">
        <v>0</v>
      </c>
      <c r="M7783" s="179">
        <v>261362.16941624007</v>
      </c>
      <c r="N7783" s="179">
        <v>0</v>
      </c>
      <c r="O7783" s="179">
        <v>0</v>
      </c>
      <c r="P7783" s="179">
        <v>0</v>
      </c>
      <c r="Q7783" s="179">
        <v>0</v>
      </c>
      <c r="R7783" s="180">
        <v>0</v>
      </c>
      <c r="S7783" s="180">
        <v>0</v>
      </c>
      <c r="T7783" s="180">
        <v>0</v>
      </c>
    </row>
    <row r="7784" spans="2:20" x14ac:dyDescent="0.3">
      <c r="B7784" s="19">
        <v>7781</v>
      </c>
      <c r="C7784" s="179">
        <v>0</v>
      </c>
      <c r="D7784" s="179">
        <v>0</v>
      </c>
      <c r="E7784" s="179">
        <v>136471.2474790978</v>
      </c>
      <c r="F7784" s="179">
        <v>0</v>
      </c>
      <c r="G7784" s="179">
        <v>0</v>
      </c>
      <c r="H7784" s="179">
        <v>14395.68898437075</v>
      </c>
      <c r="I7784" s="179">
        <v>0</v>
      </c>
      <c r="J7784" s="179">
        <v>0</v>
      </c>
      <c r="K7784" s="179">
        <v>15973.778571277275</v>
      </c>
      <c r="L7784" s="179">
        <v>1</v>
      </c>
      <c r="M7784" s="179">
        <v>1964515.8691954981</v>
      </c>
      <c r="N7784" s="179">
        <v>0</v>
      </c>
      <c r="O7784" s="179">
        <v>0</v>
      </c>
      <c r="P7784" s="179">
        <v>0</v>
      </c>
      <c r="Q7784" s="179">
        <v>0</v>
      </c>
      <c r="R7784" s="180">
        <v>0</v>
      </c>
      <c r="S7784" s="180">
        <v>15973.778571277275</v>
      </c>
      <c r="T7784" s="180">
        <v>0</v>
      </c>
    </row>
    <row r="7785" spans="2:20" x14ac:dyDescent="0.3">
      <c r="B7785" s="19">
        <v>7782</v>
      </c>
      <c r="C7785" s="179">
        <v>0</v>
      </c>
      <c r="D7785" s="179">
        <v>0</v>
      </c>
      <c r="E7785" s="179">
        <v>172854.20652280957</v>
      </c>
      <c r="F7785" s="179">
        <v>0</v>
      </c>
      <c r="G7785" s="179">
        <v>0</v>
      </c>
      <c r="H7785" s="179">
        <v>97888.640262270434</v>
      </c>
      <c r="I7785" s="179">
        <v>0</v>
      </c>
      <c r="J7785" s="179">
        <v>0</v>
      </c>
      <c r="K7785" s="179">
        <v>0</v>
      </c>
      <c r="L7785" s="179">
        <v>0</v>
      </c>
      <c r="M7785" s="179">
        <v>381994.56727973931</v>
      </c>
      <c r="N7785" s="179">
        <v>0</v>
      </c>
      <c r="O7785" s="179">
        <v>0</v>
      </c>
      <c r="P7785" s="179">
        <v>0</v>
      </c>
      <c r="Q7785" s="179">
        <v>0</v>
      </c>
      <c r="R7785" s="180">
        <v>0</v>
      </c>
      <c r="S7785" s="180">
        <v>0</v>
      </c>
      <c r="T7785" s="180">
        <v>0</v>
      </c>
    </row>
    <row r="7786" spans="2:20" x14ac:dyDescent="0.3">
      <c r="B7786" s="19">
        <v>7783</v>
      </c>
      <c r="C7786" s="179">
        <v>1</v>
      </c>
      <c r="D7786" s="179">
        <v>16350.121818303112</v>
      </c>
      <c r="E7786" s="179">
        <v>12042.204006617911</v>
      </c>
      <c r="F7786" s="179">
        <v>0</v>
      </c>
      <c r="G7786" s="179">
        <v>0</v>
      </c>
      <c r="H7786" s="179">
        <v>84415.632838395133</v>
      </c>
      <c r="I7786" s="179">
        <v>0</v>
      </c>
      <c r="J7786" s="179">
        <v>0</v>
      </c>
      <c r="K7786" s="179">
        <v>25669.312030227011</v>
      </c>
      <c r="L7786" s="179">
        <v>1</v>
      </c>
      <c r="M7786" s="179">
        <v>85988.15303029053</v>
      </c>
      <c r="N7786" s="179">
        <v>0</v>
      </c>
      <c r="O7786" s="179">
        <v>0</v>
      </c>
      <c r="P7786" s="179">
        <v>0</v>
      </c>
      <c r="Q7786" s="179">
        <v>0</v>
      </c>
      <c r="R7786" s="180">
        <v>0</v>
      </c>
      <c r="S7786" s="180">
        <v>25669.312030227011</v>
      </c>
      <c r="T7786" s="180">
        <v>16350.121818303112</v>
      </c>
    </row>
    <row r="7787" spans="2:20" x14ac:dyDescent="0.3">
      <c r="B7787" s="19">
        <v>7784</v>
      </c>
      <c r="C7787" s="179">
        <v>0</v>
      </c>
      <c r="D7787" s="179">
        <v>0</v>
      </c>
      <c r="E7787" s="179">
        <v>25760.651227329658</v>
      </c>
      <c r="F7787" s="179">
        <v>0</v>
      </c>
      <c r="G7787" s="179">
        <v>0</v>
      </c>
      <c r="H7787" s="179">
        <v>9423.8521570034954</v>
      </c>
      <c r="I7787" s="179">
        <v>0</v>
      </c>
      <c r="J7787" s="179">
        <v>0</v>
      </c>
      <c r="K7787" s="179">
        <v>0</v>
      </c>
      <c r="L7787" s="179">
        <v>0</v>
      </c>
      <c r="M7787" s="179">
        <v>21741.802264860962</v>
      </c>
      <c r="N7787" s="179">
        <v>0</v>
      </c>
      <c r="O7787" s="179">
        <v>0</v>
      </c>
      <c r="P7787" s="179">
        <v>0</v>
      </c>
      <c r="Q7787" s="179">
        <v>0</v>
      </c>
      <c r="R7787" s="180">
        <v>0</v>
      </c>
      <c r="S7787" s="180">
        <v>0</v>
      </c>
      <c r="T7787" s="180">
        <v>0</v>
      </c>
    </row>
    <row r="7788" spans="2:20" x14ac:dyDescent="0.3">
      <c r="B7788" s="19">
        <v>7785</v>
      </c>
      <c r="C7788" s="179">
        <v>0</v>
      </c>
      <c r="D7788" s="179">
        <v>0</v>
      </c>
      <c r="E7788" s="179">
        <v>102212.27674889516</v>
      </c>
      <c r="F7788" s="179">
        <v>0</v>
      </c>
      <c r="G7788" s="179">
        <v>0</v>
      </c>
      <c r="H7788" s="179">
        <v>965050.13104682264</v>
      </c>
      <c r="I7788" s="179">
        <v>0</v>
      </c>
      <c r="J7788" s="179">
        <v>0</v>
      </c>
      <c r="K7788" s="179">
        <v>0</v>
      </c>
      <c r="L7788" s="179">
        <v>0</v>
      </c>
      <c r="M7788" s="179">
        <v>437455.11412768584</v>
      </c>
      <c r="N7788" s="179">
        <v>0</v>
      </c>
      <c r="O7788" s="179">
        <v>0</v>
      </c>
      <c r="P7788" s="179">
        <v>0</v>
      </c>
      <c r="Q7788" s="179">
        <v>0</v>
      </c>
      <c r="R7788" s="180">
        <v>0</v>
      </c>
      <c r="S7788" s="180">
        <v>0</v>
      </c>
      <c r="T7788" s="180">
        <v>0</v>
      </c>
    </row>
    <row r="7789" spans="2:20" x14ac:dyDescent="0.3">
      <c r="B7789" s="19">
        <v>7786</v>
      </c>
      <c r="C7789" s="179">
        <v>0</v>
      </c>
      <c r="D7789" s="179">
        <v>0</v>
      </c>
      <c r="E7789" s="179">
        <v>40749.142189168342</v>
      </c>
      <c r="F7789" s="179">
        <v>0</v>
      </c>
      <c r="G7789" s="179">
        <v>0</v>
      </c>
      <c r="H7789" s="179">
        <v>457959.86495766876</v>
      </c>
      <c r="I7789" s="179">
        <v>0</v>
      </c>
      <c r="J7789" s="179">
        <v>0</v>
      </c>
      <c r="K7789" s="179">
        <v>0</v>
      </c>
      <c r="L7789" s="179">
        <v>0</v>
      </c>
      <c r="M7789" s="179">
        <v>770884.00704303663</v>
      </c>
      <c r="N7789" s="179">
        <v>0</v>
      </c>
      <c r="O7789" s="179">
        <v>0</v>
      </c>
      <c r="P7789" s="179">
        <v>0</v>
      </c>
      <c r="Q7789" s="179">
        <v>0</v>
      </c>
      <c r="R7789" s="180">
        <v>0</v>
      </c>
      <c r="S7789" s="180">
        <v>0</v>
      </c>
      <c r="T7789" s="180">
        <v>0</v>
      </c>
    </row>
    <row r="7790" spans="2:20" x14ac:dyDescent="0.3">
      <c r="B7790" s="19">
        <v>7787</v>
      </c>
      <c r="C7790" s="179">
        <v>0</v>
      </c>
      <c r="D7790" s="179">
        <v>0</v>
      </c>
      <c r="E7790" s="179">
        <v>352221.40510392096</v>
      </c>
      <c r="F7790" s="179">
        <v>0</v>
      </c>
      <c r="G7790" s="179">
        <v>0</v>
      </c>
      <c r="H7790" s="179">
        <v>31997.913292034344</v>
      </c>
      <c r="I7790" s="179">
        <v>0</v>
      </c>
      <c r="J7790" s="179">
        <v>0</v>
      </c>
      <c r="K7790" s="179">
        <v>0</v>
      </c>
      <c r="L7790" s="179">
        <v>0</v>
      </c>
      <c r="M7790" s="179">
        <v>81783.946713323734</v>
      </c>
      <c r="N7790" s="179">
        <v>0</v>
      </c>
      <c r="O7790" s="179">
        <v>0</v>
      </c>
      <c r="P7790" s="179">
        <v>0</v>
      </c>
      <c r="Q7790" s="179">
        <v>0</v>
      </c>
      <c r="R7790" s="180">
        <v>0</v>
      </c>
      <c r="S7790" s="180">
        <v>0</v>
      </c>
      <c r="T7790" s="180">
        <v>0</v>
      </c>
    </row>
    <row r="7791" spans="2:20" x14ac:dyDescent="0.3">
      <c r="B7791" s="19">
        <v>7788</v>
      </c>
      <c r="C7791" s="179">
        <v>0</v>
      </c>
      <c r="D7791" s="179">
        <v>0</v>
      </c>
      <c r="E7791" s="179">
        <v>253845.55899303671</v>
      </c>
      <c r="F7791" s="179">
        <v>0</v>
      </c>
      <c r="G7791" s="179">
        <v>0</v>
      </c>
      <c r="H7791" s="179">
        <v>159502.28712524893</v>
      </c>
      <c r="I7791" s="179">
        <v>0</v>
      </c>
      <c r="J7791" s="179">
        <v>0</v>
      </c>
      <c r="K7791" s="179">
        <v>0</v>
      </c>
      <c r="L7791" s="179">
        <v>0</v>
      </c>
      <c r="M7791" s="179">
        <v>513064.83613419463</v>
      </c>
      <c r="N7791" s="179">
        <v>0</v>
      </c>
      <c r="O7791" s="179">
        <v>0</v>
      </c>
      <c r="P7791" s="179">
        <v>0</v>
      </c>
      <c r="Q7791" s="179">
        <v>0</v>
      </c>
      <c r="R7791" s="180">
        <v>0</v>
      </c>
      <c r="S7791" s="180">
        <v>0</v>
      </c>
      <c r="T7791" s="180">
        <v>0</v>
      </c>
    </row>
    <row r="7792" spans="2:20" x14ac:dyDescent="0.3">
      <c r="B7792" s="19">
        <v>7789</v>
      </c>
      <c r="C7792" s="179">
        <v>0</v>
      </c>
      <c r="D7792" s="179">
        <v>0</v>
      </c>
      <c r="E7792" s="179">
        <v>92543.755157913067</v>
      </c>
      <c r="F7792" s="179">
        <v>0</v>
      </c>
      <c r="G7792" s="179">
        <v>0</v>
      </c>
      <c r="H7792" s="179">
        <v>64756.950434006845</v>
      </c>
      <c r="I7792" s="179">
        <v>0</v>
      </c>
      <c r="J7792" s="179">
        <v>0</v>
      </c>
      <c r="K7792" s="179">
        <v>0</v>
      </c>
      <c r="L7792" s="179">
        <v>0</v>
      </c>
      <c r="M7792" s="179">
        <v>3818.8567035626088</v>
      </c>
      <c r="N7792" s="179">
        <v>0</v>
      </c>
      <c r="O7792" s="179">
        <v>0</v>
      </c>
      <c r="P7792" s="179">
        <v>0</v>
      </c>
      <c r="Q7792" s="179">
        <v>0</v>
      </c>
      <c r="R7792" s="180">
        <v>0</v>
      </c>
      <c r="S7792" s="180">
        <v>0</v>
      </c>
      <c r="T7792" s="180">
        <v>0</v>
      </c>
    </row>
    <row r="7793" spans="2:20" x14ac:dyDescent="0.3">
      <c r="B7793" s="19">
        <v>7790</v>
      </c>
      <c r="C7793" s="179">
        <v>0</v>
      </c>
      <c r="D7793" s="179">
        <v>0</v>
      </c>
      <c r="E7793" s="179">
        <v>32948.186786370083</v>
      </c>
      <c r="F7793" s="179">
        <v>0</v>
      </c>
      <c r="G7793" s="179">
        <v>0</v>
      </c>
      <c r="H7793" s="179">
        <v>106517.67279474028</v>
      </c>
      <c r="I7793" s="179">
        <v>0</v>
      </c>
      <c r="J7793" s="179">
        <v>0</v>
      </c>
      <c r="K7793" s="179">
        <v>0</v>
      </c>
      <c r="L7793" s="179">
        <v>0</v>
      </c>
      <c r="M7793" s="179">
        <v>399081.32476648322</v>
      </c>
      <c r="N7793" s="179">
        <v>0</v>
      </c>
      <c r="O7793" s="179">
        <v>0</v>
      </c>
      <c r="P7793" s="179">
        <v>0</v>
      </c>
      <c r="Q7793" s="179">
        <v>0</v>
      </c>
      <c r="R7793" s="180">
        <v>0</v>
      </c>
      <c r="S7793" s="180">
        <v>0</v>
      </c>
      <c r="T7793" s="180">
        <v>0</v>
      </c>
    </row>
    <row r="7794" spans="2:20" x14ac:dyDescent="0.3">
      <c r="B7794" s="19">
        <v>7791</v>
      </c>
      <c r="C7794" s="179">
        <v>0</v>
      </c>
      <c r="D7794" s="179">
        <v>0</v>
      </c>
      <c r="E7794" s="179">
        <v>86737.971176626161</v>
      </c>
      <c r="F7794" s="179">
        <v>0</v>
      </c>
      <c r="G7794" s="179">
        <v>0</v>
      </c>
      <c r="H7794" s="179">
        <v>248014.17379148191</v>
      </c>
      <c r="I7794" s="179">
        <v>0</v>
      </c>
      <c r="J7794" s="179">
        <v>0</v>
      </c>
      <c r="K7794" s="179">
        <v>0</v>
      </c>
      <c r="L7794" s="179">
        <v>0</v>
      </c>
      <c r="M7794" s="179">
        <v>31503.634888107936</v>
      </c>
      <c r="N7794" s="179">
        <v>0</v>
      </c>
      <c r="O7794" s="179">
        <v>0</v>
      </c>
      <c r="P7794" s="179">
        <v>0</v>
      </c>
      <c r="Q7794" s="179">
        <v>0</v>
      </c>
      <c r="R7794" s="180">
        <v>0</v>
      </c>
      <c r="S7794" s="180">
        <v>0</v>
      </c>
      <c r="T7794" s="180">
        <v>0</v>
      </c>
    </row>
    <row r="7795" spans="2:20" x14ac:dyDescent="0.3">
      <c r="B7795" s="19">
        <v>7792</v>
      </c>
      <c r="C7795" s="179">
        <v>0</v>
      </c>
      <c r="D7795" s="179">
        <v>0</v>
      </c>
      <c r="E7795" s="179">
        <v>117957.20087552858</v>
      </c>
      <c r="F7795" s="179">
        <v>0</v>
      </c>
      <c r="G7795" s="179">
        <v>0</v>
      </c>
      <c r="H7795" s="179">
        <v>22036.05137005966</v>
      </c>
      <c r="I7795" s="179">
        <v>0</v>
      </c>
      <c r="J7795" s="179">
        <v>0</v>
      </c>
      <c r="K7795" s="179">
        <v>0</v>
      </c>
      <c r="L7795" s="179">
        <v>0</v>
      </c>
      <c r="M7795" s="179">
        <v>278960.47270358505</v>
      </c>
      <c r="N7795" s="179">
        <v>0</v>
      </c>
      <c r="O7795" s="179">
        <v>0</v>
      </c>
      <c r="P7795" s="179">
        <v>0</v>
      </c>
      <c r="Q7795" s="179">
        <v>0</v>
      </c>
      <c r="R7795" s="180">
        <v>0</v>
      </c>
      <c r="S7795" s="180">
        <v>0</v>
      </c>
      <c r="T7795" s="180">
        <v>0</v>
      </c>
    </row>
    <row r="7796" spans="2:20" x14ac:dyDescent="0.3">
      <c r="B7796" s="19">
        <v>7793</v>
      </c>
      <c r="C7796" s="179">
        <v>0</v>
      </c>
      <c r="D7796" s="179">
        <v>0</v>
      </c>
      <c r="E7796" s="179">
        <v>12789.066749243168</v>
      </c>
      <c r="F7796" s="179">
        <v>0</v>
      </c>
      <c r="G7796" s="179">
        <v>0</v>
      </c>
      <c r="H7796" s="179">
        <v>40616.829856406082</v>
      </c>
      <c r="I7796" s="179">
        <v>0</v>
      </c>
      <c r="J7796" s="179">
        <v>0</v>
      </c>
      <c r="K7796" s="179">
        <v>0</v>
      </c>
      <c r="L7796" s="179">
        <v>0</v>
      </c>
      <c r="M7796" s="179">
        <v>55014.395539956524</v>
      </c>
      <c r="N7796" s="179">
        <v>0</v>
      </c>
      <c r="O7796" s="179">
        <v>0</v>
      </c>
      <c r="P7796" s="179">
        <v>0</v>
      </c>
      <c r="Q7796" s="179">
        <v>0</v>
      </c>
      <c r="R7796" s="180">
        <v>0</v>
      </c>
      <c r="S7796" s="180">
        <v>0</v>
      </c>
      <c r="T7796" s="180">
        <v>0</v>
      </c>
    </row>
    <row r="7797" spans="2:20" x14ac:dyDescent="0.3">
      <c r="B7797" s="19">
        <v>7794</v>
      </c>
      <c r="C7797" s="179">
        <v>0</v>
      </c>
      <c r="D7797" s="179">
        <v>0</v>
      </c>
      <c r="E7797" s="179">
        <v>1919781.2756640716</v>
      </c>
      <c r="F7797" s="179">
        <v>0</v>
      </c>
      <c r="G7797" s="179">
        <v>0</v>
      </c>
      <c r="H7797" s="179">
        <v>142918.65032322571</v>
      </c>
      <c r="I7797" s="179">
        <v>0</v>
      </c>
      <c r="J7797" s="179">
        <v>0</v>
      </c>
      <c r="K7797" s="179">
        <v>0</v>
      </c>
      <c r="L7797" s="179">
        <v>0</v>
      </c>
      <c r="M7797" s="179">
        <v>20912.495721834111</v>
      </c>
      <c r="N7797" s="179">
        <v>0</v>
      </c>
      <c r="O7797" s="179">
        <v>0</v>
      </c>
      <c r="P7797" s="179">
        <v>0</v>
      </c>
      <c r="Q7797" s="179">
        <v>0</v>
      </c>
      <c r="R7797" s="180">
        <v>0</v>
      </c>
      <c r="S7797" s="180">
        <v>0</v>
      </c>
      <c r="T7797" s="180">
        <v>0</v>
      </c>
    </row>
    <row r="7798" spans="2:20" x14ac:dyDescent="0.3">
      <c r="B7798" s="19">
        <v>7795</v>
      </c>
      <c r="C7798" s="179">
        <v>0</v>
      </c>
      <c r="D7798" s="179">
        <v>0</v>
      </c>
      <c r="E7798" s="179">
        <v>34497.642844881731</v>
      </c>
      <c r="F7798" s="179">
        <v>0</v>
      </c>
      <c r="G7798" s="179">
        <v>0</v>
      </c>
      <c r="H7798" s="179">
        <v>49590.948935044973</v>
      </c>
      <c r="I7798" s="179">
        <v>0</v>
      </c>
      <c r="J7798" s="179">
        <v>0</v>
      </c>
      <c r="K7798" s="179">
        <v>0</v>
      </c>
      <c r="L7798" s="179">
        <v>0</v>
      </c>
      <c r="M7798" s="179">
        <v>20487.311830676957</v>
      </c>
      <c r="N7798" s="179">
        <v>0</v>
      </c>
      <c r="O7798" s="179">
        <v>0</v>
      </c>
      <c r="P7798" s="179">
        <v>0</v>
      </c>
      <c r="Q7798" s="179">
        <v>0</v>
      </c>
      <c r="R7798" s="180">
        <v>0</v>
      </c>
      <c r="S7798" s="180">
        <v>0</v>
      </c>
      <c r="T7798" s="180">
        <v>0</v>
      </c>
    </row>
    <row r="7799" spans="2:20" x14ac:dyDescent="0.3">
      <c r="B7799" s="19">
        <v>7796</v>
      </c>
      <c r="C7799" s="179">
        <v>0</v>
      </c>
      <c r="D7799" s="179">
        <v>0</v>
      </c>
      <c r="E7799" s="179">
        <v>171365.81462236721</v>
      </c>
      <c r="F7799" s="179">
        <v>0</v>
      </c>
      <c r="G7799" s="179">
        <v>0</v>
      </c>
      <c r="H7799" s="179">
        <v>15140.836591520556</v>
      </c>
      <c r="I7799" s="179">
        <v>0</v>
      </c>
      <c r="J7799" s="179">
        <v>0</v>
      </c>
      <c r="K7799" s="179">
        <v>0</v>
      </c>
      <c r="L7799" s="179">
        <v>0</v>
      </c>
      <c r="M7799" s="179">
        <v>29651.017357104811</v>
      </c>
      <c r="N7799" s="179">
        <v>0</v>
      </c>
      <c r="O7799" s="179">
        <v>0</v>
      </c>
      <c r="P7799" s="179">
        <v>0</v>
      </c>
      <c r="Q7799" s="179">
        <v>0</v>
      </c>
      <c r="R7799" s="180">
        <v>0</v>
      </c>
      <c r="S7799" s="180">
        <v>0</v>
      </c>
      <c r="T7799" s="180">
        <v>0</v>
      </c>
    </row>
    <row r="7800" spans="2:20" x14ac:dyDescent="0.3">
      <c r="B7800" s="19">
        <v>7797</v>
      </c>
      <c r="C7800" s="179">
        <v>0</v>
      </c>
      <c r="D7800" s="179">
        <v>0</v>
      </c>
      <c r="E7800" s="179">
        <v>364234.831431781</v>
      </c>
      <c r="F7800" s="179">
        <v>0</v>
      </c>
      <c r="G7800" s="179">
        <v>0</v>
      </c>
      <c r="H7800" s="179">
        <v>30490.455648850628</v>
      </c>
      <c r="I7800" s="179">
        <v>0</v>
      </c>
      <c r="J7800" s="179">
        <v>0</v>
      </c>
      <c r="K7800" s="179">
        <v>0</v>
      </c>
      <c r="L7800" s="179">
        <v>0</v>
      </c>
      <c r="M7800" s="179">
        <v>21223.140359118155</v>
      </c>
      <c r="N7800" s="179">
        <v>0</v>
      </c>
      <c r="O7800" s="179">
        <v>0</v>
      </c>
      <c r="P7800" s="179">
        <v>0</v>
      </c>
      <c r="Q7800" s="179">
        <v>0</v>
      </c>
      <c r="R7800" s="180">
        <v>0</v>
      </c>
      <c r="S7800" s="180">
        <v>0</v>
      </c>
      <c r="T7800" s="180">
        <v>0</v>
      </c>
    </row>
    <row r="7801" spans="2:20" x14ac:dyDescent="0.3">
      <c r="B7801" s="19">
        <v>7798</v>
      </c>
      <c r="C7801" s="179">
        <v>0</v>
      </c>
      <c r="D7801" s="179">
        <v>0</v>
      </c>
      <c r="E7801" s="179">
        <v>27816.661762836226</v>
      </c>
      <c r="F7801" s="179">
        <v>0</v>
      </c>
      <c r="G7801" s="179">
        <v>0</v>
      </c>
      <c r="H7801" s="179">
        <v>184615.78216846511</v>
      </c>
      <c r="I7801" s="179">
        <v>0</v>
      </c>
      <c r="J7801" s="179">
        <v>0</v>
      </c>
      <c r="K7801" s="179">
        <v>0</v>
      </c>
      <c r="L7801" s="179">
        <v>0</v>
      </c>
      <c r="M7801" s="179">
        <v>1038058.9156140346</v>
      </c>
      <c r="N7801" s="179">
        <v>0</v>
      </c>
      <c r="O7801" s="179">
        <v>0</v>
      </c>
      <c r="P7801" s="179">
        <v>0</v>
      </c>
      <c r="Q7801" s="179">
        <v>0</v>
      </c>
      <c r="R7801" s="180">
        <v>0</v>
      </c>
      <c r="S7801" s="180">
        <v>0</v>
      </c>
      <c r="T7801" s="180">
        <v>0</v>
      </c>
    </row>
    <row r="7802" spans="2:20" x14ac:dyDescent="0.3">
      <c r="B7802" s="19">
        <v>7799</v>
      </c>
      <c r="C7802" s="179">
        <v>0</v>
      </c>
      <c r="D7802" s="179">
        <v>0</v>
      </c>
      <c r="E7802" s="179">
        <v>15068.932736863344</v>
      </c>
      <c r="F7802" s="179">
        <v>0</v>
      </c>
      <c r="G7802" s="179">
        <v>0</v>
      </c>
      <c r="H7802" s="179">
        <v>79736.628357333815</v>
      </c>
      <c r="I7802" s="179">
        <v>0</v>
      </c>
      <c r="J7802" s="179">
        <v>0</v>
      </c>
      <c r="K7802" s="179">
        <v>0</v>
      </c>
      <c r="L7802" s="179">
        <v>0</v>
      </c>
      <c r="M7802" s="179">
        <v>249487.25804357158</v>
      </c>
      <c r="N7802" s="179">
        <v>0</v>
      </c>
      <c r="O7802" s="179">
        <v>0</v>
      </c>
      <c r="P7802" s="179">
        <v>0</v>
      </c>
      <c r="Q7802" s="179">
        <v>0</v>
      </c>
      <c r="R7802" s="180">
        <v>0</v>
      </c>
      <c r="S7802" s="180">
        <v>0</v>
      </c>
      <c r="T7802" s="180">
        <v>0</v>
      </c>
    </row>
    <row r="7803" spans="2:20" x14ac:dyDescent="0.3">
      <c r="B7803" s="19">
        <v>7800</v>
      </c>
      <c r="C7803" s="179">
        <v>0</v>
      </c>
      <c r="D7803" s="179">
        <v>0</v>
      </c>
      <c r="E7803" s="179">
        <v>377135.24941073643</v>
      </c>
      <c r="F7803" s="179">
        <v>0</v>
      </c>
      <c r="G7803" s="179">
        <v>0</v>
      </c>
      <c r="H7803" s="179">
        <v>143155.58180578882</v>
      </c>
      <c r="I7803" s="179">
        <v>0</v>
      </c>
      <c r="J7803" s="179">
        <v>0</v>
      </c>
      <c r="K7803" s="179">
        <v>0</v>
      </c>
      <c r="L7803" s="179">
        <v>0</v>
      </c>
      <c r="M7803" s="179">
        <v>479936.64236285933</v>
      </c>
      <c r="N7803" s="179">
        <v>0</v>
      </c>
      <c r="O7803" s="179">
        <v>0</v>
      </c>
      <c r="P7803" s="179">
        <v>0</v>
      </c>
      <c r="Q7803" s="179">
        <v>0</v>
      </c>
      <c r="R7803" s="180">
        <v>0</v>
      </c>
      <c r="S7803" s="180">
        <v>0</v>
      </c>
      <c r="T7803" s="180">
        <v>0</v>
      </c>
    </row>
    <row r="7804" spans="2:20" x14ac:dyDescent="0.3">
      <c r="B7804" s="19">
        <v>7801</v>
      </c>
      <c r="C7804" s="179">
        <v>0</v>
      </c>
      <c r="D7804" s="179">
        <v>0</v>
      </c>
      <c r="E7804" s="179">
        <v>151183.97782285966</v>
      </c>
      <c r="F7804" s="179">
        <v>0</v>
      </c>
      <c r="G7804" s="179">
        <v>0</v>
      </c>
      <c r="H7804" s="179">
        <v>46093.687626673905</v>
      </c>
      <c r="I7804" s="179">
        <v>0</v>
      </c>
      <c r="J7804" s="179">
        <v>0</v>
      </c>
      <c r="K7804" s="179">
        <v>0</v>
      </c>
      <c r="L7804" s="179">
        <v>0</v>
      </c>
      <c r="M7804" s="179">
        <v>34686.129116566655</v>
      </c>
      <c r="N7804" s="179">
        <v>0</v>
      </c>
      <c r="O7804" s="179">
        <v>0</v>
      </c>
      <c r="P7804" s="179">
        <v>0</v>
      </c>
      <c r="Q7804" s="179">
        <v>0</v>
      </c>
      <c r="R7804" s="180">
        <v>0</v>
      </c>
      <c r="S7804" s="180">
        <v>0</v>
      </c>
      <c r="T7804" s="180">
        <v>0</v>
      </c>
    </row>
    <row r="7805" spans="2:20" x14ac:dyDescent="0.3">
      <c r="B7805" s="19">
        <v>7802</v>
      </c>
      <c r="C7805" s="179">
        <v>0</v>
      </c>
      <c r="D7805" s="179">
        <v>0</v>
      </c>
      <c r="E7805" s="179">
        <v>278089.81119024375</v>
      </c>
      <c r="F7805" s="179">
        <v>0</v>
      </c>
      <c r="G7805" s="179">
        <v>0</v>
      </c>
      <c r="H7805" s="179">
        <v>177932.62856562439</v>
      </c>
      <c r="I7805" s="179">
        <v>0</v>
      </c>
      <c r="J7805" s="179">
        <v>0</v>
      </c>
      <c r="K7805" s="179">
        <v>0</v>
      </c>
      <c r="L7805" s="179">
        <v>0</v>
      </c>
      <c r="M7805" s="179">
        <v>157728.266386979</v>
      </c>
      <c r="N7805" s="179">
        <v>0</v>
      </c>
      <c r="O7805" s="179">
        <v>0</v>
      </c>
      <c r="P7805" s="179">
        <v>0</v>
      </c>
      <c r="Q7805" s="179">
        <v>0</v>
      </c>
      <c r="R7805" s="180">
        <v>0</v>
      </c>
      <c r="S7805" s="180">
        <v>0</v>
      </c>
      <c r="T7805" s="180">
        <v>0</v>
      </c>
    </row>
    <row r="7806" spans="2:20" x14ac:dyDescent="0.3">
      <c r="B7806" s="19">
        <v>7803</v>
      </c>
      <c r="C7806" s="179">
        <v>0</v>
      </c>
      <c r="D7806" s="179">
        <v>0</v>
      </c>
      <c r="E7806" s="179">
        <v>164671.70329907225</v>
      </c>
      <c r="F7806" s="179">
        <v>0</v>
      </c>
      <c r="G7806" s="179">
        <v>0</v>
      </c>
      <c r="H7806" s="179">
        <v>77743.986359363334</v>
      </c>
      <c r="I7806" s="179">
        <v>0</v>
      </c>
      <c r="J7806" s="179">
        <v>0</v>
      </c>
      <c r="K7806" s="179">
        <v>0</v>
      </c>
      <c r="L7806" s="179">
        <v>0</v>
      </c>
      <c r="M7806" s="179">
        <v>18072.702579584893</v>
      </c>
      <c r="N7806" s="179">
        <v>0</v>
      </c>
      <c r="O7806" s="179">
        <v>0</v>
      </c>
      <c r="P7806" s="179">
        <v>0</v>
      </c>
      <c r="Q7806" s="179">
        <v>0</v>
      </c>
      <c r="R7806" s="180">
        <v>0</v>
      </c>
      <c r="S7806" s="180">
        <v>0</v>
      </c>
      <c r="T7806" s="180">
        <v>0</v>
      </c>
    </row>
    <row r="7807" spans="2:20" x14ac:dyDescent="0.3">
      <c r="B7807" s="19">
        <v>7804</v>
      </c>
      <c r="C7807" s="179">
        <v>0</v>
      </c>
      <c r="D7807" s="179">
        <v>0</v>
      </c>
      <c r="E7807" s="179">
        <v>92882.676269408112</v>
      </c>
      <c r="F7807" s="179">
        <v>0</v>
      </c>
      <c r="G7807" s="179">
        <v>0</v>
      </c>
      <c r="H7807" s="179">
        <v>157863.75181848116</v>
      </c>
      <c r="I7807" s="179">
        <v>0</v>
      </c>
      <c r="J7807" s="179">
        <v>0</v>
      </c>
      <c r="K7807" s="179">
        <v>0</v>
      </c>
      <c r="L7807" s="179">
        <v>0</v>
      </c>
      <c r="M7807" s="179">
        <v>22112.636020353912</v>
      </c>
      <c r="N7807" s="179">
        <v>0</v>
      </c>
      <c r="O7807" s="179">
        <v>0</v>
      </c>
      <c r="P7807" s="179">
        <v>0</v>
      </c>
      <c r="Q7807" s="179">
        <v>0</v>
      </c>
      <c r="R7807" s="180">
        <v>0</v>
      </c>
      <c r="S7807" s="180">
        <v>0</v>
      </c>
      <c r="T7807" s="180">
        <v>0</v>
      </c>
    </row>
    <row r="7808" spans="2:20" x14ac:dyDescent="0.3">
      <c r="B7808" s="19">
        <v>7805</v>
      </c>
      <c r="C7808" s="179">
        <v>0</v>
      </c>
      <c r="D7808" s="179">
        <v>0</v>
      </c>
      <c r="E7808" s="179">
        <v>238721.34916855456</v>
      </c>
      <c r="F7808" s="179">
        <v>0</v>
      </c>
      <c r="G7808" s="179">
        <v>0</v>
      </c>
      <c r="H7808" s="179">
        <v>31053.708971400443</v>
      </c>
      <c r="I7808" s="179">
        <v>0</v>
      </c>
      <c r="J7808" s="179">
        <v>0</v>
      </c>
      <c r="K7808" s="179">
        <v>0</v>
      </c>
      <c r="L7808" s="179">
        <v>0</v>
      </c>
      <c r="M7808" s="179">
        <v>362098.84233788779</v>
      </c>
      <c r="N7808" s="179">
        <v>0</v>
      </c>
      <c r="O7808" s="179">
        <v>0</v>
      </c>
      <c r="P7808" s="179">
        <v>0</v>
      </c>
      <c r="Q7808" s="179">
        <v>0</v>
      </c>
      <c r="R7808" s="180">
        <v>0</v>
      </c>
      <c r="S7808" s="180">
        <v>0</v>
      </c>
      <c r="T7808" s="180">
        <v>0</v>
      </c>
    </row>
    <row r="7809" spans="2:20" x14ac:dyDescent="0.3">
      <c r="B7809" s="19">
        <v>7806</v>
      </c>
      <c r="C7809" s="179">
        <v>0</v>
      </c>
      <c r="D7809" s="179">
        <v>0</v>
      </c>
      <c r="E7809" s="179">
        <v>1123981.114901718</v>
      </c>
      <c r="F7809" s="179">
        <v>0</v>
      </c>
      <c r="G7809" s="179">
        <v>0</v>
      </c>
      <c r="H7809" s="179">
        <v>138515.01248479867</v>
      </c>
      <c r="I7809" s="179">
        <v>0</v>
      </c>
      <c r="J7809" s="179">
        <v>0</v>
      </c>
      <c r="K7809" s="179">
        <v>36928.408316214212</v>
      </c>
      <c r="L7809" s="179">
        <v>1</v>
      </c>
      <c r="M7809" s="179">
        <v>43462.62050926451</v>
      </c>
      <c r="N7809" s="179">
        <v>0</v>
      </c>
      <c r="O7809" s="179">
        <v>0</v>
      </c>
      <c r="P7809" s="179">
        <v>0</v>
      </c>
      <c r="Q7809" s="179">
        <v>0</v>
      </c>
      <c r="R7809" s="180">
        <v>0</v>
      </c>
      <c r="S7809" s="180">
        <v>36928.408316214212</v>
      </c>
      <c r="T7809" s="180">
        <v>0</v>
      </c>
    </row>
    <row r="7810" spans="2:20" x14ac:dyDescent="0.3">
      <c r="B7810" s="19">
        <v>7807</v>
      </c>
      <c r="C7810" s="179">
        <v>0</v>
      </c>
      <c r="D7810" s="179">
        <v>0</v>
      </c>
      <c r="E7810" s="179">
        <v>696736.90647151694</v>
      </c>
      <c r="F7810" s="179">
        <v>0</v>
      </c>
      <c r="G7810" s="179">
        <v>0</v>
      </c>
      <c r="H7810" s="179">
        <v>103833.40922040492</v>
      </c>
      <c r="I7810" s="179">
        <v>0</v>
      </c>
      <c r="J7810" s="179">
        <v>0</v>
      </c>
      <c r="K7810" s="179">
        <v>0</v>
      </c>
      <c r="L7810" s="179">
        <v>0</v>
      </c>
      <c r="M7810" s="179">
        <v>64191.184418649878</v>
      </c>
      <c r="N7810" s="179">
        <v>0</v>
      </c>
      <c r="O7810" s="179">
        <v>0</v>
      </c>
      <c r="P7810" s="179">
        <v>0</v>
      </c>
      <c r="Q7810" s="179">
        <v>0</v>
      </c>
      <c r="R7810" s="180">
        <v>0</v>
      </c>
      <c r="S7810" s="180">
        <v>0</v>
      </c>
      <c r="T7810" s="180">
        <v>0</v>
      </c>
    </row>
    <row r="7811" spans="2:20" x14ac:dyDescent="0.3">
      <c r="B7811" s="19">
        <v>7808</v>
      </c>
      <c r="C7811" s="179">
        <v>0</v>
      </c>
      <c r="D7811" s="179">
        <v>0</v>
      </c>
      <c r="E7811" s="179">
        <v>28172.80373051015</v>
      </c>
      <c r="F7811" s="179">
        <v>0</v>
      </c>
      <c r="G7811" s="179">
        <v>0</v>
      </c>
      <c r="H7811" s="179">
        <v>12797.797019338657</v>
      </c>
      <c r="I7811" s="179">
        <v>0</v>
      </c>
      <c r="J7811" s="179">
        <v>0</v>
      </c>
      <c r="K7811" s="179">
        <v>0</v>
      </c>
      <c r="L7811" s="179">
        <v>0</v>
      </c>
      <c r="M7811" s="179">
        <v>457182.61027902394</v>
      </c>
      <c r="N7811" s="179">
        <v>0</v>
      </c>
      <c r="O7811" s="179">
        <v>0</v>
      </c>
      <c r="P7811" s="179">
        <v>0</v>
      </c>
      <c r="Q7811" s="179">
        <v>0</v>
      </c>
      <c r="R7811" s="180">
        <v>0</v>
      </c>
      <c r="S7811" s="180">
        <v>0</v>
      </c>
      <c r="T7811" s="180">
        <v>0</v>
      </c>
    </row>
    <row r="7812" spans="2:20" x14ac:dyDescent="0.3">
      <c r="B7812" s="19">
        <v>7809</v>
      </c>
      <c r="C7812" s="179">
        <v>0</v>
      </c>
      <c r="D7812" s="179">
        <v>0</v>
      </c>
      <c r="E7812" s="179">
        <v>27300.572459144645</v>
      </c>
      <c r="F7812" s="179">
        <v>0</v>
      </c>
      <c r="G7812" s="179">
        <v>0</v>
      </c>
      <c r="H7812" s="179">
        <v>139885.81890037537</v>
      </c>
      <c r="I7812" s="179">
        <v>0</v>
      </c>
      <c r="J7812" s="179">
        <v>0</v>
      </c>
      <c r="K7812" s="179">
        <v>0</v>
      </c>
      <c r="L7812" s="179">
        <v>0</v>
      </c>
      <c r="M7812" s="179">
        <v>83149.675869844577</v>
      </c>
      <c r="N7812" s="179">
        <v>0</v>
      </c>
      <c r="O7812" s="179">
        <v>0</v>
      </c>
      <c r="P7812" s="179">
        <v>0</v>
      </c>
      <c r="Q7812" s="179">
        <v>0</v>
      </c>
      <c r="R7812" s="180">
        <v>0</v>
      </c>
      <c r="S7812" s="180">
        <v>0</v>
      </c>
      <c r="T7812" s="180">
        <v>0</v>
      </c>
    </row>
    <row r="7813" spans="2:20" x14ac:dyDescent="0.3">
      <c r="B7813" s="19">
        <v>7810</v>
      </c>
      <c r="C7813" s="179">
        <v>0</v>
      </c>
      <c r="D7813" s="179">
        <v>0</v>
      </c>
      <c r="E7813" s="179">
        <v>1524007.4504514807</v>
      </c>
      <c r="F7813" s="179">
        <v>0</v>
      </c>
      <c r="G7813" s="179">
        <v>0</v>
      </c>
      <c r="H7813" s="179">
        <v>184870.29648769743</v>
      </c>
      <c r="I7813" s="179">
        <v>0</v>
      </c>
      <c r="J7813" s="179">
        <v>0</v>
      </c>
      <c r="K7813" s="179">
        <v>0</v>
      </c>
      <c r="L7813" s="179">
        <v>0</v>
      </c>
      <c r="M7813" s="179">
        <v>336280.27877770382</v>
      </c>
      <c r="N7813" s="179">
        <v>0</v>
      </c>
      <c r="O7813" s="179">
        <v>0</v>
      </c>
      <c r="P7813" s="179">
        <v>0</v>
      </c>
      <c r="Q7813" s="179">
        <v>0</v>
      </c>
      <c r="R7813" s="180">
        <v>0</v>
      </c>
      <c r="S7813" s="180">
        <v>0</v>
      </c>
      <c r="T7813" s="180">
        <v>0</v>
      </c>
    </row>
    <row r="7814" spans="2:20" x14ac:dyDescent="0.3">
      <c r="B7814" s="19">
        <v>7811</v>
      </c>
      <c r="C7814" s="179">
        <v>0</v>
      </c>
      <c r="D7814" s="179">
        <v>0</v>
      </c>
      <c r="E7814" s="179">
        <v>61851.394983178972</v>
      </c>
      <c r="F7814" s="179">
        <v>0</v>
      </c>
      <c r="G7814" s="179">
        <v>0</v>
      </c>
      <c r="H7814" s="179">
        <v>63863.364981044171</v>
      </c>
      <c r="I7814" s="179">
        <v>0</v>
      </c>
      <c r="J7814" s="179">
        <v>0</v>
      </c>
      <c r="K7814" s="179">
        <v>0</v>
      </c>
      <c r="L7814" s="179">
        <v>0</v>
      </c>
      <c r="M7814" s="179">
        <v>17881.824631224765</v>
      </c>
      <c r="N7814" s="179">
        <v>0</v>
      </c>
      <c r="O7814" s="179">
        <v>0</v>
      </c>
      <c r="P7814" s="179">
        <v>0</v>
      </c>
      <c r="Q7814" s="179">
        <v>0</v>
      </c>
      <c r="R7814" s="180">
        <v>0</v>
      </c>
      <c r="S7814" s="180">
        <v>0</v>
      </c>
      <c r="T7814" s="180">
        <v>0</v>
      </c>
    </row>
    <row r="7815" spans="2:20" x14ac:dyDescent="0.3">
      <c r="B7815" s="19">
        <v>7812</v>
      </c>
      <c r="C7815" s="179">
        <v>0</v>
      </c>
      <c r="D7815" s="179">
        <v>0</v>
      </c>
      <c r="E7815" s="179">
        <v>48747.11194210824</v>
      </c>
      <c r="F7815" s="179">
        <v>0</v>
      </c>
      <c r="G7815" s="179">
        <v>0</v>
      </c>
      <c r="H7815" s="179">
        <v>16879.383329969052</v>
      </c>
      <c r="I7815" s="179">
        <v>0</v>
      </c>
      <c r="J7815" s="179">
        <v>0</v>
      </c>
      <c r="K7815" s="179">
        <v>0</v>
      </c>
      <c r="L7815" s="179">
        <v>0</v>
      </c>
      <c r="M7815" s="179">
        <v>38610.751935276887</v>
      </c>
      <c r="N7815" s="179">
        <v>0</v>
      </c>
      <c r="O7815" s="179">
        <v>0</v>
      </c>
      <c r="P7815" s="179">
        <v>0</v>
      </c>
      <c r="Q7815" s="179">
        <v>0</v>
      </c>
      <c r="R7815" s="180">
        <v>0</v>
      </c>
      <c r="S7815" s="180">
        <v>0</v>
      </c>
      <c r="T7815" s="180">
        <v>0</v>
      </c>
    </row>
    <row r="7816" spans="2:20" x14ac:dyDescent="0.3">
      <c r="B7816" s="19">
        <v>7813</v>
      </c>
      <c r="C7816" s="179">
        <v>0</v>
      </c>
      <c r="D7816" s="179">
        <v>0</v>
      </c>
      <c r="E7816" s="179">
        <v>67565.059872926082</v>
      </c>
      <c r="F7816" s="179">
        <v>0</v>
      </c>
      <c r="G7816" s="179">
        <v>0</v>
      </c>
      <c r="H7816" s="179">
        <v>70150.979673818307</v>
      </c>
      <c r="I7816" s="179">
        <v>0</v>
      </c>
      <c r="J7816" s="179">
        <v>0</v>
      </c>
      <c r="K7816" s="179">
        <v>0</v>
      </c>
      <c r="L7816" s="179">
        <v>0</v>
      </c>
      <c r="M7816" s="179">
        <v>1125001.3495067183</v>
      </c>
      <c r="N7816" s="179">
        <v>0</v>
      </c>
      <c r="O7816" s="179">
        <v>0</v>
      </c>
      <c r="P7816" s="179">
        <v>0</v>
      </c>
      <c r="Q7816" s="179">
        <v>0</v>
      </c>
      <c r="R7816" s="180">
        <v>0</v>
      </c>
      <c r="S7816" s="180">
        <v>0</v>
      </c>
      <c r="T7816" s="180">
        <v>0</v>
      </c>
    </row>
    <row r="7817" spans="2:20" x14ac:dyDescent="0.3">
      <c r="B7817" s="19">
        <v>7814</v>
      </c>
      <c r="C7817" s="179">
        <v>0</v>
      </c>
      <c r="D7817" s="179">
        <v>0</v>
      </c>
      <c r="E7817" s="179">
        <v>125411.28408646524</v>
      </c>
      <c r="F7817" s="179">
        <v>0</v>
      </c>
      <c r="G7817" s="179">
        <v>0</v>
      </c>
      <c r="H7817" s="179">
        <v>69793.160616253677</v>
      </c>
      <c r="I7817" s="179">
        <v>0</v>
      </c>
      <c r="J7817" s="179">
        <v>0</v>
      </c>
      <c r="K7817" s="179">
        <v>0</v>
      </c>
      <c r="L7817" s="179">
        <v>0</v>
      </c>
      <c r="M7817" s="179">
        <v>15550.854609804992</v>
      </c>
      <c r="N7817" s="179">
        <v>0</v>
      </c>
      <c r="O7817" s="179">
        <v>0</v>
      </c>
      <c r="P7817" s="179">
        <v>0</v>
      </c>
      <c r="Q7817" s="179">
        <v>0</v>
      </c>
      <c r="R7817" s="180">
        <v>0</v>
      </c>
      <c r="S7817" s="180">
        <v>0</v>
      </c>
      <c r="T7817" s="180">
        <v>0</v>
      </c>
    </row>
    <row r="7818" spans="2:20" x14ac:dyDescent="0.3">
      <c r="B7818" s="19">
        <v>7815</v>
      </c>
      <c r="C7818" s="179">
        <v>1</v>
      </c>
      <c r="D7818" s="179">
        <v>132698.90716960409</v>
      </c>
      <c r="E7818" s="179">
        <v>299112.92125627893</v>
      </c>
      <c r="F7818" s="179">
        <v>0</v>
      </c>
      <c r="G7818" s="179">
        <v>0</v>
      </c>
      <c r="H7818" s="179">
        <v>19961.095117325276</v>
      </c>
      <c r="I7818" s="179">
        <v>0</v>
      </c>
      <c r="J7818" s="179">
        <v>0</v>
      </c>
      <c r="K7818" s="179">
        <v>0</v>
      </c>
      <c r="L7818" s="179">
        <v>0</v>
      </c>
      <c r="M7818" s="179">
        <v>403649.09725504101</v>
      </c>
      <c r="N7818" s="179">
        <v>0</v>
      </c>
      <c r="O7818" s="179">
        <v>0</v>
      </c>
      <c r="P7818" s="179">
        <v>0</v>
      </c>
      <c r="Q7818" s="179">
        <v>0</v>
      </c>
      <c r="R7818" s="180">
        <v>0</v>
      </c>
      <c r="S7818" s="180">
        <v>0</v>
      </c>
      <c r="T7818" s="180">
        <v>132698.90716960409</v>
      </c>
    </row>
    <row r="7819" spans="2:20" x14ac:dyDescent="0.3">
      <c r="B7819" s="19">
        <v>7816</v>
      </c>
      <c r="C7819" s="179">
        <v>0</v>
      </c>
      <c r="D7819" s="179">
        <v>0</v>
      </c>
      <c r="E7819" s="179">
        <v>122749.48068443887</v>
      </c>
      <c r="F7819" s="179">
        <v>0</v>
      </c>
      <c r="G7819" s="179">
        <v>0</v>
      </c>
      <c r="H7819" s="179">
        <v>164778.73023731448</v>
      </c>
      <c r="I7819" s="179">
        <v>0</v>
      </c>
      <c r="J7819" s="179">
        <v>0</v>
      </c>
      <c r="K7819" s="179">
        <v>0</v>
      </c>
      <c r="L7819" s="179">
        <v>0</v>
      </c>
      <c r="M7819" s="179">
        <v>25728.331959754505</v>
      </c>
      <c r="N7819" s="179">
        <v>0</v>
      </c>
      <c r="O7819" s="179">
        <v>0</v>
      </c>
      <c r="P7819" s="179">
        <v>0</v>
      </c>
      <c r="Q7819" s="179">
        <v>0</v>
      </c>
      <c r="R7819" s="180">
        <v>0</v>
      </c>
      <c r="S7819" s="180">
        <v>0</v>
      </c>
      <c r="T7819" s="180">
        <v>0</v>
      </c>
    </row>
    <row r="7820" spans="2:20" x14ac:dyDescent="0.3">
      <c r="B7820" s="19">
        <v>7817</v>
      </c>
      <c r="C7820" s="179">
        <v>0</v>
      </c>
      <c r="D7820" s="179">
        <v>0</v>
      </c>
      <c r="E7820" s="179">
        <v>7137.0091849408045</v>
      </c>
      <c r="F7820" s="179">
        <v>0</v>
      </c>
      <c r="G7820" s="179">
        <v>0</v>
      </c>
      <c r="H7820" s="179">
        <v>93970.417836824781</v>
      </c>
      <c r="I7820" s="179">
        <v>0</v>
      </c>
      <c r="J7820" s="179">
        <v>0</v>
      </c>
      <c r="K7820" s="179">
        <v>0</v>
      </c>
      <c r="L7820" s="179">
        <v>0</v>
      </c>
      <c r="M7820" s="179">
        <v>35098.318672065041</v>
      </c>
      <c r="N7820" s="179">
        <v>0</v>
      </c>
      <c r="O7820" s="179">
        <v>0</v>
      </c>
      <c r="P7820" s="179">
        <v>0</v>
      </c>
      <c r="Q7820" s="179">
        <v>0</v>
      </c>
      <c r="R7820" s="180">
        <v>0</v>
      </c>
      <c r="S7820" s="180">
        <v>0</v>
      </c>
      <c r="T7820" s="180">
        <v>0</v>
      </c>
    </row>
    <row r="7821" spans="2:20" x14ac:dyDescent="0.3">
      <c r="B7821" s="19">
        <v>7818</v>
      </c>
      <c r="C7821" s="179">
        <v>0</v>
      </c>
      <c r="D7821" s="179">
        <v>0</v>
      </c>
      <c r="E7821" s="179">
        <v>27329.959338111312</v>
      </c>
      <c r="F7821" s="179">
        <v>1</v>
      </c>
      <c r="G7821" s="179">
        <v>38473.565519276781</v>
      </c>
      <c r="H7821" s="179">
        <v>113275.47944753911</v>
      </c>
      <c r="I7821" s="179">
        <v>0</v>
      </c>
      <c r="J7821" s="179">
        <v>0</v>
      </c>
      <c r="K7821" s="179">
        <v>0</v>
      </c>
      <c r="L7821" s="179">
        <v>0</v>
      </c>
      <c r="M7821" s="179">
        <v>78546.141671184218</v>
      </c>
      <c r="N7821" s="179">
        <v>0</v>
      </c>
      <c r="O7821" s="179">
        <v>0</v>
      </c>
      <c r="P7821" s="179">
        <v>0</v>
      </c>
      <c r="Q7821" s="179">
        <v>0</v>
      </c>
      <c r="R7821" s="180">
        <v>0</v>
      </c>
      <c r="S7821" s="180">
        <v>0</v>
      </c>
      <c r="T7821" s="180">
        <v>0</v>
      </c>
    </row>
    <row r="7822" spans="2:20" x14ac:dyDescent="0.3">
      <c r="B7822" s="19">
        <v>7819</v>
      </c>
      <c r="C7822" s="179">
        <v>0</v>
      </c>
      <c r="D7822" s="179">
        <v>0</v>
      </c>
      <c r="E7822" s="179">
        <v>42175.904008161757</v>
      </c>
      <c r="F7822" s="179">
        <v>0</v>
      </c>
      <c r="G7822" s="179">
        <v>0</v>
      </c>
      <c r="H7822" s="179">
        <v>28038.780464349209</v>
      </c>
      <c r="I7822" s="179">
        <v>0</v>
      </c>
      <c r="J7822" s="179">
        <v>0</v>
      </c>
      <c r="K7822" s="179">
        <v>0</v>
      </c>
      <c r="L7822" s="179">
        <v>0</v>
      </c>
      <c r="M7822" s="179">
        <v>348178.00303977536</v>
      </c>
      <c r="N7822" s="179">
        <v>0</v>
      </c>
      <c r="O7822" s="179">
        <v>0</v>
      </c>
      <c r="P7822" s="179">
        <v>0</v>
      </c>
      <c r="Q7822" s="179">
        <v>0</v>
      </c>
      <c r="R7822" s="180">
        <v>0</v>
      </c>
      <c r="S7822" s="180">
        <v>0</v>
      </c>
      <c r="T7822" s="180">
        <v>0</v>
      </c>
    </row>
    <row r="7823" spans="2:20" x14ac:dyDescent="0.3">
      <c r="B7823" s="19">
        <v>7820</v>
      </c>
      <c r="C7823" s="179">
        <v>0</v>
      </c>
      <c r="D7823" s="179">
        <v>0</v>
      </c>
      <c r="E7823" s="179">
        <v>12776.608395236879</v>
      </c>
      <c r="F7823" s="179">
        <v>0</v>
      </c>
      <c r="G7823" s="179">
        <v>0</v>
      </c>
      <c r="H7823" s="179">
        <v>30581.713194032538</v>
      </c>
      <c r="I7823" s="179">
        <v>0</v>
      </c>
      <c r="J7823" s="179">
        <v>0</v>
      </c>
      <c r="K7823" s="179">
        <v>0</v>
      </c>
      <c r="L7823" s="179">
        <v>0</v>
      </c>
      <c r="M7823" s="179">
        <v>235726.42061312858</v>
      </c>
      <c r="N7823" s="179">
        <v>0</v>
      </c>
      <c r="O7823" s="179">
        <v>0</v>
      </c>
      <c r="P7823" s="179">
        <v>0</v>
      </c>
      <c r="Q7823" s="179">
        <v>0</v>
      </c>
      <c r="R7823" s="180">
        <v>0</v>
      </c>
      <c r="S7823" s="180">
        <v>0</v>
      </c>
      <c r="T7823" s="180">
        <v>0</v>
      </c>
    </row>
    <row r="7824" spans="2:20" x14ac:dyDescent="0.3">
      <c r="B7824" s="19">
        <v>7821</v>
      </c>
      <c r="C7824" s="179">
        <v>1</v>
      </c>
      <c r="D7824" s="179">
        <v>36906.787159337568</v>
      </c>
      <c r="E7824" s="179">
        <v>1652801.9961555898</v>
      </c>
      <c r="F7824" s="179">
        <v>0</v>
      </c>
      <c r="G7824" s="179">
        <v>0</v>
      </c>
      <c r="H7824" s="179">
        <v>25751.960264023124</v>
      </c>
      <c r="I7824" s="179">
        <v>0</v>
      </c>
      <c r="J7824" s="179">
        <v>0</v>
      </c>
      <c r="K7824" s="179">
        <v>0</v>
      </c>
      <c r="L7824" s="179">
        <v>0</v>
      </c>
      <c r="M7824" s="179">
        <v>41996.868669378215</v>
      </c>
      <c r="N7824" s="179">
        <v>0</v>
      </c>
      <c r="O7824" s="179">
        <v>0</v>
      </c>
      <c r="P7824" s="179">
        <v>0</v>
      </c>
      <c r="Q7824" s="179">
        <v>0</v>
      </c>
      <c r="R7824" s="180">
        <v>0</v>
      </c>
      <c r="S7824" s="180">
        <v>0</v>
      </c>
      <c r="T7824" s="180">
        <v>36906.787159337568</v>
      </c>
    </row>
    <row r="7825" spans="2:20" x14ac:dyDescent="0.3">
      <c r="B7825" s="19">
        <v>7822</v>
      </c>
      <c r="C7825" s="179">
        <v>0</v>
      </c>
      <c r="D7825" s="179">
        <v>0</v>
      </c>
      <c r="E7825" s="179">
        <v>35699.910949580393</v>
      </c>
      <c r="F7825" s="179">
        <v>0</v>
      </c>
      <c r="G7825" s="179">
        <v>0</v>
      </c>
      <c r="H7825" s="179">
        <v>140867.7661851554</v>
      </c>
      <c r="I7825" s="179">
        <v>0</v>
      </c>
      <c r="J7825" s="179">
        <v>0</v>
      </c>
      <c r="K7825" s="179">
        <v>0</v>
      </c>
      <c r="L7825" s="179">
        <v>0</v>
      </c>
      <c r="M7825" s="179">
        <v>1003015.4797062342</v>
      </c>
      <c r="N7825" s="179">
        <v>0</v>
      </c>
      <c r="O7825" s="179">
        <v>0</v>
      </c>
      <c r="P7825" s="179">
        <v>0</v>
      </c>
      <c r="Q7825" s="179">
        <v>0</v>
      </c>
      <c r="R7825" s="180">
        <v>0</v>
      </c>
      <c r="S7825" s="180">
        <v>0</v>
      </c>
      <c r="T7825" s="180">
        <v>0</v>
      </c>
    </row>
    <row r="7826" spans="2:20" x14ac:dyDescent="0.3">
      <c r="B7826" s="19">
        <v>7823</v>
      </c>
      <c r="C7826" s="179">
        <v>0</v>
      </c>
      <c r="D7826" s="179">
        <v>0</v>
      </c>
      <c r="E7826" s="179">
        <v>31887.331410220391</v>
      </c>
      <c r="F7826" s="179">
        <v>0</v>
      </c>
      <c r="G7826" s="179">
        <v>0</v>
      </c>
      <c r="H7826" s="179">
        <v>52329.003572239752</v>
      </c>
      <c r="I7826" s="179">
        <v>0</v>
      </c>
      <c r="J7826" s="179">
        <v>0</v>
      </c>
      <c r="K7826" s="179">
        <v>0</v>
      </c>
      <c r="L7826" s="179">
        <v>0</v>
      </c>
      <c r="M7826" s="179">
        <v>86594.155142111704</v>
      </c>
      <c r="N7826" s="179">
        <v>0</v>
      </c>
      <c r="O7826" s="179">
        <v>0</v>
      </c>
      <c r="P7826" s="179">
        <v>0</v>
      </c>
      <c r="Q7826" s="179">
        <v>0</v>
      </c>
      <c r="R7826" s="180">
        <v>0</v>
      </c>
      <c r="S7826" s="180">
        <v>0</v>
      </c>
      <c r="T7826" s="180">
        <v>0</v>
      </c>
    </row>
    <row r="7827" spans="2:20" x14ac:dyDescent="0.3">
      <c r="B7827" s="19">
        <v>7824</v>
      </c>
      <c r="C7827" s="179">
        <v>0</v>
      </c>
      <c r="D7827" s="179">
        <v>0</v>
      </c>
      <c r="E7827" s="179">
        <v>1098097.2919841718</v>
      </c>
      <c r="F7827" s="179">
        <v>0</v>
      </c>
      <c r="G7827" s="179">
        <v>0</v>
      </c>
      <c r="H7827" s="179">
        <v>37868.111253122137</v>
      </c>
      <c r="I7827" s="179">
        <v>0</v>
      </c>
      <c r="J7827" s="179">
        <v>0</v>
      </c>
      <c r="K7827" s="179">
        <v>0</v>
      </c>
      <c r="L7827" s="179">
        <v>0</v>
      </c>
      <c r="M7827" s="179">
        <v>36311.182370197646</v>
      </c>
      <c r="N7827" s="179">
        <v>0</v>
      </c>
      <c r="O7827" s="179">
        <v>0</v>
      </c>
      <c r="P7827" s="179">
        <v>0</v>
      </c>
      <c r="Q7827" s="179">
        <v>0</v>
      </c>
      <c r="R7827" s="180">
        <v>0</v>
      </c>
      <c r="S7827" s="180">
        <v>0</v>
      </c>
      <c r="T7827" s="180">
        <v>0</v>
      </c>
    </row>
    <row r="7828" spans="2:20" x14ac:dyDescent="0.3">
      <c r="B7828" s="19">
        <v>7825</v>
      </c>
      <c r="C7828" s="179">
        <v>0</v>
      </c>
      <c r="D7828" s="179">
        <v>0</v>
      </c>
      <c r="E7828" s="179">
        <v>306102.84463759273</v>
      </c>
      <c r="F7828" s="179">
        <v>0</v>
      </c>
      <c r="G7828" s="179">
        <v>0</v>
      </c>
      <c r="H7828" s="179">
        <v>65566.750160299867</v>
      </c>
      <c r="I7828" s="179">
        <v>0</v>
      </c>
      <c r="J7828" s="179">
        <v>0</v>
      </c>
      <c r="K7828" s="179">
        <v>0</v>
      </c>
      <c r="L7828" s="179">
        <v>0</v>
      </c>
      <c r="M7828" s="179">
        <v>2540845.7126167649</v>
      </c>
      <c r="N7828" s="179">
        <v>0</v>
      </c>
      <c r="O7828" s="179">
        <v>0</v>
      </c>
      <c r="P7828" s="179">
        <v>0</v>
      </c>
      <c r="Q7828" s="179">
        <v>0</v>
      </c>
      <c r="R7828" s="180">
        <v>0</v>
      </c>
      <c r="S7828" s="180">
        <v>0</v>
      </c>
      <c r="T7828" s="180">
        <v>0</v>
      </c>
    </row>
    <row r="7829" spans="2:20" x14ac:dyDescent="0.3">
      <c r="B7829" s="19">
        <v>7826</v>
      </c>
      <c r="C7829" s="179">
        <v>0</v>
      </c>
      <c r="D7829" s="179">
        <v>0</v>
      </c>
      <c r="E7829" s="179">
        <v>66048.251788176567</v>
      </c>
      <c r="F7829" s="179">
        <v>0</v>
      </c>
      <c r="G7829" s="179">
        <v>0</v>
      </c>
      <c r="H7829" s="179">
        <v>10063.702274097006</v>
      </c>
      <c r="I7829" s="179">
        <v>0</v>
      </c>
      <c r="J7829" s="179">
        <v>0</v>
      </c>
      <c r="K7829" s="179">
        <v>0</v>
      </c>
      <c r="L7829" s="179">
        <v>0</v>
      </c>
      <c r="M7829" s="179">
        <v>524438.97142545937</v>
      </c>
      <c r="N7829" s="179">
        <v>0</v>
      </c>
      <c r="O7829" s="179">
        <v>0</v>
      </c>
      <c r="P7829" s="179">
        <v>0</v>
      </c>
      <c r="Q7829" s="179">
        <v>0</v>
      </c>
      <c r="R7829" s="180">
        <v>0</v>
      </c>
      <c r="S7829" s="180">
        <v>0</v>
      </c>
      <c r="T7829" s="180">
        <v>0</v>
      </c>
    </row>
    <row r="7830" spans="2:20" x14ac:dyDescent="0.3">
      <c r="B7830" s="19">
        <v>7827</v>
      </c>
      <c r="C7830" s="179">
        <v>0</v>
      </c>
      <c r="D7830" s="179">
        <v>0</v>
      </c>
      <c r="E7830" s="179">
        <v>602262.80252236023</v>
      </c>
      <c r="F7830" s="179">
        <v>0</v>
      </c>
      <c r="G7830" s="179">
        <v>0</v>
      </c>
      <c r="H7830" s="179">
        <v>180530.15755798644</v>
      </c>
      <c r="I7830" s="179">
        <v>0</v>
      </c>
      <c r="J7830" s="179">
        <v>0</v>
      </c>
      <c r="K7830" s="179">
        <v>0</v>
      </c>
      <c r="L7830" s="179">
        <v>0</v>
      </c>
      <c r="M7830" s="179">
        <v>34179.014994634359</v>
      </c>
      <c r="N7830" s="179">
        <v>0</v>
      </c>
      <c r="O7830" s="179">
        <v>0</v>
      </c>
      <c r="P7830" s="179">
        <v>0</v>
      </c>
      <c r="Q7830" s="179">
        <v>0</v>
      </c>
      <c r="R7830" s="180">
        <v>0</v>
      </c>
      <c r="S7830" s="180">
        <v>0</v>
      </c>
      <c r="T7830" s="180">
        <v>0</v>
      </c>
    </row>
    <row r="7831" spans="2:20" x14ac:dyDescent="0.3">
      <c r="B7831" s="19">
        <v>7828</v>
      </c>
      <c r="C7831" s="179">
        <v>0</v>
      </c>
      <c r="D7831" s="179">
        <v>0</v>
      </c>
      <c r="E7831" s="179">
        <v>190757.35436418705</v>
      </c>
      <c r="F7831" s="179">
        <v>0</v>
      </c>
      <c r="G7831" s="179">
        <v>0</v>
      </c>
      <c r="H7831" s="179">
        <v>33482.950215951802</v>
      </c>
      <c r="I7831" s="179">
        <v>0</v>
      </c>
      <c r="J7831" s="179">
        <v>0</v>
      </c>
      <c r="K7831" s="179">
        <v>0</v>
      </c>
      <c r="L7831" s="179">
        <v>0</v>
      </c>
      <c r="M7831" s="179">
        <v>105025.17022200898</v>
      </c>
      <c r="N7831" s="179">
        <v>0</v>
      </c>
      <c r="O7831" s="179">
        <v>0</v>
      </c>
      <c r="P7831" s="179">
        <v>0</v>
      </c>
      <c r="Q7831" s="179">
        <v>0</v>
      </c>
      <c r="R7831" s="180">
        <v>0</v>
      </c>
      <c r="S7831" s="180">
        <v>0</v>
      </c>
      <c r="T7831" s="180">
        <v>0</v>
      </c>
    </row>
    <row r="7832" spans="2:20" x14ac:dyDescent="0.3">
      <c r="B7832" s="19">
        <v>7829</v>
      </c>
      <c r="C7832" s="179">
        <v>0</v>
      </c>
      <c r="D7832" s="179">
        <v>0</v>
      </c>
      <c r="E7832" s="179">
        <v>270898.8547723529</v>
      </c>
      <c r="F7832" s="179">
        <v>0</v>
      </c>
      <c r="G7832" s="179">
        <v>0</v>
      </c>
      <c r="H7832" s="179">
        <v>4800.9881628108396</v>
      </c>
      <c r="I7832" s="179">
        <v>0</v>
      </c>
      <c r="J7832" s="179">
        <v>0</v>
      </c>
      <c r="K7832" s="179">
        <v>0</v>
      </c>
      <c r="L7832" s="179">
        <v>0</v>
      </c>
      <c r="M7832" s="179">
        <v>8009990.3702458665</v>
      </c>
      <c r="N7832" s="179">
        <v>0</v>
      </c>
      <c r="O7832" s="179">
        <v>0</v>
      </c>
      <c r="P7832" s="179">
        <v>0</v>
      </c>
      <c r="Q7832" s="179">
        <v>0</v>
      </c>
      <c r="R7832" s="180">
        <v>0</v>
      </c>
      <c r="S7832" s="180">
        <v>0</v>
      </c>
      <c r="T7832" s="180">
        <v>0</v>
      </c>
    </row>
    <row r="7833" spans="2:20" x14ac:dyDescent="0.3">
      <c r="B7833" s="19">
        <v>7830</v>
      </c>
      <c r="C7833" s="179">
        <v>0</v>
      </c>
      <c r="D7833" s="179">
        <v>0</v>
      </c>
      <c r="E7833" s="179">
        <v>41920.931031331318</v>
      </c>
      <c r="F7833" s="179">
        <v>0</v>
      </c>
      <c r="G7833" s="179">
        <v>0</v>
      </c>
      <c r="H7833" s="179">
        <v>24676.935728986406</v>
      </c>
      <c r="I7833" s="179">
        <v>0</v>
      </c>
      <c r="J7833" s="179">
        <v>0</v>
      </c>
      <c r="K7833" s="179">
        <v>0</v>
      </c>
      <c r="L7833" s="179">
        <v>0</v>
      </c>
      <c r="M7833" s="179">
        <v>94428.10003411294</v>
      </c>
      <c r="N7833" s="179">
        <v>0</v>
      </c>
      <c r="O7833" s="179">
        <v>0</v>
      </c>
      <c r="P7833" s="179">
        <v>0</v>
      </c>
      <c r="Q7833" s="179">
        <v>0</v>
      </c>
      <c r="R7833" s="180">
        <v>0</v>
      </c>
      <c r="S7833" s="180">
        <v>0</v>
      </c>
      <c r="T7833" s="180">
        <v>0</v>
      </c>
    </row>
    <row r="7834" spans="2:20" x14ac:dyDescent="0.3">
      <c r="B7834" s="19">
        <v>7831</v>
      </c>
      <c r="C7834" s="179">
        <v>0</v>
      </c>
      <c r="D7834" s="179">
        <v>0</v>
      </c>
      <c r="E7834" s="179">
        <v>164352.02800513193</v>
      </c>
      <c r="F7834" s="179">
        <v>0</v>
      </c>
      <c r="G7834" s="179">
        <v>0</v>
      </c>
      <c r="H7834" s="179">
        <v>24492.415546415265</v>
      </c>
      <c r="I7834" s="179">
        <v>0</v>
      </c>
      <c r="J7834" s="179">
        <v>0</v>
      </c>
      <c r="K7834" s="179">
        <v>0</v>
      </c>
      <c r="L7834" s="179">
        <v>0</v>
      </c>
      <c r="M7834" s="179">
        <v>20901.819840862296</v>
      </c>
      <c r="N7834" s="179">
        <v>0</v>
      </c>
      <c r="O7834" s="179">
        <v>0</v>
      </c>
      <c r="P7834" s="179">
        <v>0</v>
      </c>
      <c r="Q7834" s="179">
        <v>0</v>
      </c>
      <c r="R7834" s="180">
        <v>0</v>
      </c>
      <c r="S7834" s="180">
        <v>0</v>
      </c>
      <c r="T7834" s="180">
        <v>0</v>
      </c>
    </row>
    <row r="7835" spans="2:20" x14ac:dyDescent="0.3">
      <c r="B7835" s="19">
        <v>7832</v>
      </c>
      <c r="C7835" s="179">
        <v>0</v>
      </c>
      <c r="D7835" s="179">
        <v>0</v>
      </c>
      <c r="E7835" s="179">
        <v>343169.32510099019</v>
      </c>
      <c r="F7835" s="179">
        <v>0</v>
      </c>
      <c r="G7835" s="179">
        <v>0</v>
      </c>
      <c r="H7835" s="179">
        <v>275603.73969730618</v>
      </c>
      <c r="I7835" s="179">
        <v>0</v>
      </c>
      <c r="J7835" s="179">
        <v>0</v>
      </c>
      <c r="K7835" s="179">
        <v>0</v>
      </c>
      <c r="L7835" s="179">
        <v>0</v>
      </c>
      <c r="M7835" s="179">
        <v>38382.304630446612</v>
      </c>
      <c r="N7835" s="179">
        <v>0</v>
      </c>
      <c r="O7835" s="179">
        <v>0</v>
      </c>
      <c r="P7835" s="179">
        <v>0</v>
      </c>
      <c r="Q7835" s="179">
        <v>0</v>
      </c>
      <c r="R7835" s="180">
        <v>0</v>
      </c>
      <c r="S7835" s="180">
        <v>0</v>
      </c>
      <c r="T7835" s="180">
        <v>0</v>
      </c>
    </row>
    <row r="7836" spans="2:20" x14ac:dyDescent="0.3">
      <c r="B7836" s="19">
        <v>7833</v>
      </c>
      <c r="C7836" s="179">
        <v>0</v>
      </c>
      <c r="D7836" s="179">
        <v>0</v>
      </c>
      <c r="E7836" s="179">
        <v>850661.76460310374</v>
      </c>
      <c r="F7836" s="179">
        <v>0</v>
      </c>
      <c r="G7836" s="179">
        <v>0</v>
      </c>
      <c r="H7836" s="179">
        <v>4856.8751571703542</v>
      </c>
      <c r="I7836" s="179">
        <v>0</v>
      </c>
      <c r="J7836" s="179">
        <v>0</v>
      </c>
      <c r="K7836" s="179">
        <v>0</v>
      </c>
      <c r="L7836" s="179">
        <v>0</v>
      </c>
      <c r="M7836" s="179">
        <v>134617.19333277515</v>
      </c>
      <c r="N7836" s="179">
        <v>0</v>
      </c>
      <c r="O7836" s="179">
        <v>0</v>
      </c>
      <c r="P7836" s="179">
        <v>0</v>
      </c>
      <c r="Q7836" s="179">
        <v>0</v>
      </c>
      <c r="R7836" s="180">
        <v>0</v>
      </c>
      <c r="S7836" s="180">
        <v>0</v>
      </c>
      <c r="T7836" s="180">
        <v>0</v>
      </c>
    </row>
    <row r="7837" spans="2:20" x14ac:dyDescent="0.3">
      <c r="B7837" s="19">
        <v>7834</v>
      </c>
      <c r="C7837" s="179">
        <v>0</v>
      </c>
      <c r="D7837" s="179">
        <v>0</v>
      </c>
      <c r="E7837" s="179">
        <v>83827.16544414949</v>
      </c>
      <c r="F7837" s="179">
        <v>0</v>
      </c>
      <c r="G7837" s="179">
        <v>0</v>
      </c>
      <c r="H7837" s="179">
        <v>183686.93720375665</v>
      </c>
      <c r="I7837" s="179">
        <v>0</v>
      </c>
      <c r="J7837" s="179">
        <v>0</v>
      </c>
      <c r="K7837" s="179">
        <v>0</v>
      </c>
      <c r="L7837" s="179">
        <v>0</v>
      </c>
      <c r="M7837" s="179">
        <v>205347.67343628046</v>
      </c>
      <c r="N7837" s="179">
        <v>0</v>
      </c>
      <c r="O7837" s="179">
        <v>0</v>
      </c>
      <c r="P7837" s="179">
        <v>0</v>
      </c>
      <c r="Q7837" s="179">
        <v>0</v>
      </c>
      <c r="R7837" s="180">
        <v>0</v>
      </c>
      <c r="S7837" s="180">
        <v>0</v>
      </c>
      <c r="T7837" s="180">
        <v>0</v>
      </c>
    </row>
    <row r="7838" spans="2:20" x14ac:dyDescent="0.3">
      <c r="B7838" s="19">
        <v>7835</v>
      </c>
      <c r="C7838" s="179">
        <v>0</v>
      </c>
      <c r="D7838" s="179">
        <v>0</v>
      </c>
      <c r="E7838" s="179">
        <v>4021047.3613876891</v>
      </c>
      <c r="F7838" s="179">
        <v>0</v>
      </c>
      <c r="G7838" s="179">
        <v>0</v>
      </c>
      <c r="H7838" s="179">
        <v>102385.70726135392</v>
      </c>
      <c r="I7838" s="179">
        <v>0</v>
      </c>
      <c r="J7838" s="179">
        <v>0</v>
      </c>
      <c r="K7838" s="179">
        <v>0</v>
      </c>
      <c r="L7838" s="179">
        <v>0</v>
      </c>
      <c r="M7838" s="179">
        <v>7156.639518233912</v>
      </c>
      <c r="N7838" s="179">
        <v>0</v>
      </c>
      <c r="O7838" s="179">
        <v>0</v>
      </c>
      <c r="P7838" s="179">
        <v>0</v>
      </c>
      <c r="Q7838" s="179">
        <v>0</v>
      </c>
      <c r="R7838" s="180">
        <v>0</v>
      </c>
      <c r="S7838" s="180">
        <v>0</v>
      </c>
      <c r="T7838" s="180">
        <v>0</v>
      </c>
    </row>
    <row r="7839" spans="2:20" x14ac:dyDescent="0.3">
      <c r="B7839" s="19">
        <v>7836</v>
      </c>
      <c r="C7839" s="179">
        <v>1</v>
      </c>
      <c r="D7839" s="179">
        <v>344986.36824008817</v>
      </c>
      <c r="E7839" s="179">
        <v>336752.02944732626</v>
      </c>
      <c r="F7839" s="179">
        <v>0</v>
      </c>
      <c r="G7839" s="179">
        <v>0</v>
      </c>
      <c r="H7839" s="179">
        <v>1941.5694022867578</v>
      </c>
      <c r="I7839" s="179">
        <v>0</v>
      </c>
      <c r="J7839" s="179">
        <v>0</v>
      </c>
      <c r="K7839" s="179">
        <v>0</v>
      </c>
      <c r="L7839" s="179">
        <v>0</v>
      </c>
      <c r="M7839" s="179">
        <v>96755.366078498802</v>
      </c>
      <c r="N7839" s="179">
        <v>0</v>
      </c>
      <c r="O7839" s="179">
        <v>0</v>
      </c>
      <c r="P7839" s="179">
        <v>0</v>
      </c>
      <c r="Q7839" s="179">
        <v>0</v>
      </c>
      <c r="R7839" s="180">
        <v>0</v>
      </c>
      <c r="S7839" s="180">
        <v>0</v>
      </c>
      <c r="T7839" s="180">
        <v>344986.36824008817</v>
      </c>
    </row>
    <row r="7840" spans="2:20" x14ac:dyDescent="0.3">
      <c r="B7840" s="19">
        <v>7837</v>
      </c>
      <c r="C7840" s="179">
        <v>0</v>
      </c>
      <c r="D7840" s="179">
        <v>0</v>
      </c>
      <c r="E7840" s="179">
        <v>34399.762153756019</v>
      </c>
      <c r="F7840" s="179">
        <v>0</v>
      </c>
      <c r="G7840" s="179">
        <v>0</v>
      </c>
      <c r="H7840" s="179">
        <v>454865.74121809291</v>
      </c>
      <c r="I7840" s="179">
        <v>0</v>
      </c>
      <c r="J7840" s="179">
        <v>0</v>
      </c>
      <c r="K7840" s="179">
        <v>0</v>
      </c>
      <c r="L7840" s="179">
        <v>0</v>
      </c>
      <c r="M7840" s="179">
        <v>14818.873618792659</v>
      </c>
      <c r="N7840" s="179">
        <v>0</v>
      </c>
      <c r="O7840" s="179">
        <v>0</v>
      </c>
      <c r="P7840" s="179">
        <v>0</v>
      </c>
      <c r="Q7840" s="179">
        <v>0</v>
      </c>
      <c r="R7840" s="180">
        <v>0</v>
      </c>
      <c r="S7840" s="180">
        <v>0</v>
      </c>
      <c r="T7840" s="180">
        <v>0</v>
      </c>
    </row>
    <row r="7841" spans="2:20" x14ac:dyDescent="0.3">
      <c r="B7841" s="19">
        <v>7838</v>
      </c>
      <c r="C7841" s="179">
        <v>0</v>
      </c>
      <c r="D7841" s="179">
        <v>0</v>
      </c>
      <c r="E7841" s="179">
        <v>58637.626472443895</v>
      </c>
      <c r="F7841" s="179">
        <v>0</v>
      </c>
      <c r="G7841" s="179">
        <v>0</v>
      </c>
      <c r="H7841" s="179">
        <v>17791.667514144021</v>
      </c>
      <c r="I7841" s="179">
        <v>0</v>
      </c>
      <c r="J7841" s="179">
        <v>0</v>
      </c>
      <c r="K7841" s="179">
        <v>0</v>
      </c>
      <c r="L7841" s="179">
        <v>0</v>
      </c>
      <c r="M7841" s="179">
        <v>110511.3025213107</v>
      </c>
      <c r="N7841" s="179">
        <v>0</v>
      </c>
      <c r="O7841" s="179">
        <v>0</v>
      </c>
      <c r="P7841" s="179">
        <v>0</v>
      </c>
      <c r="Q7841" s="179">
        <v>0</v>
      </c>
      <c r="R7841" s="180">
        <v>0</v>
      </c>
      <c r="S7841" s="180">
        <v>0</v>
      </c>
      <c r="T7841" s="180">
        <v>0</v>
      </c>
    </row>
    <row r="7842" spans="2:20" x14ac:dyDescent="0.3">
      <c r="B7842" s="19">
        <v>7839</v>
      </c>
      <c r="C7842" s="179">
        <v>0</v>
      </c>
      <c r="D7842" s="179">
        <v>0</v>
      </c>
      <c r="E7842" s="179">
        <v>68051.29476887238</v>
      </c>
      <c r="F7842" s="179">
        <v>0</v>
      </c>
      <c r="G7842" s="179">
        <v>0</v>
      </c>
      <c r="H7842" s="179">
        <v>10742.776869417201</v>
      </c>
      <c r="I7842" s="179">
        <v>0</v>
      </c>
      <c r="J7842" s="179">
        <v>0</v>
      </c>
      <c r="K7842" s="179">
        <v>0</v>
      </c>
      <c r="L7842" s="179">
        <v>0</v>
      </c>
      <c r="M7842" s="179">
        <v>72602.091293860809</v>
      </c>
      <c r="N7842" s="179">
        <v>0</v>
      </c>
      <c r="O7842" s="179">
        <v>0</v>
      </c>
      <c r="P7842" s="179">
        <v>0</v>
      </c>
      <c r="Q7842" s="179">
        <v>0</v>
      </c>
      <c r="R7842" s="180">
        <v>0</v>
      </c>
      <c r="S7842" s="180">
        <v>0</v>
      </c>
      <c r="T7842" s="180">
        <v>0</v>
      </c>
    </row>
    <row r="7843" spans="2:20" x14ac:dyDescent="0.3">
      <c r="B7843" s="19">
        <v>7840</v>
      </c>
      <c r="C7843" s="179">
        <v>0</v>
      </c>
      <c r="D7843" s="179">
        <v>0</v>
      </c>
      <c r="E7843" s="179">
        <v>42011.886472438397</v>
      </c>
      <c r="F7843" s="179">
        <v>0</v>
      </c>
      <c r="G7843" s="179">
        <v>0</v>
      </c>
      <c r="H7843" s="179">
        <v>413721.15138420602</v>
      </c>
      <c r="I7843" s="179">
        <v>0</v>
      </c>
      <c r="J7843" s="179">
        <v>0</v>
      </c>
      <c r="K7843" s="179">
        <v>0</v>
      </c>
      <c r="L7843" s="179">
        <v>0</v>
      </c>
      <c r="M7843" s="179">
        <v>166519.05759635058</v>
      </c>
      <c r="N7843" s="179">
        <v>0</v>
      </c>
      <c r="O7843" s="179">
        <v>0</v>
      </c>
      <c r="P7843" s="179">
        <v>0</v>
      </c>
      <c r="Q7843" s="179">
        <v>0</v>
      </c>
      <c r="R7843" s="180">
        <v>0</v>
      </c>
      <c r="S7843" s="180">
        <v>0</v>
      </c>
      <c r="T7843" s="180">
        <v>0</v>
      </c>
    </row>
    <row r="7844" spans="2:20" x14ac:dyDescent="0.3">
      <c r="B7844" s="19">
        <v>7841</v>
      </c>
      <c r="C7844" s="179">
        <v>0</v>
      </c>
      <c r="D7844" s="179">
        <v>0</v>
      </c>
      <c r="E7844" s="179">
        <v>253388.05750004944</v>
      </c>
      <c r="F7844" s="179">
        <v>0</v>
      </c>
      <c r="G7844" s="179">
        <v>0</v>
      </c>
      <c r="H7844" s="179">
        <v>156181.72320787035</v>
      </c>
      <c r="I7844" s="179">
        <v>0</v>
      </c>
      <c r="J7844" s="179">
        <v>0</v>
      </c>
      <c r="K7844" s="179">
        <v>0</v>
      </c>
      <c r="L7844" s="179">
        <v>0</v>
      </c>
      <c r="M7844" s="179">
        <v>29141.46495366688</v>
      </c>
      <c r="N7844" s="179">
        <v>0</v>
      </c>
      <c r="O7844" s="179">
        <v>0</v>
      </c>
      <c r="P7844" s="179">
        <v>0</v>
      </c>
      <c r="Q7844" s="179">
        <v>0</v>
      </c>
      <c r="R7844" s="180">
        <v>0</v>
      </c>
      <c r="S7844" s="180">
        <v>0</v>
      </c>
      <c r="T7844" s="180">
        <v>0</v>
      </c>
    </row>
    <row r="7845" spans="2:20" x14ac:dyDescent="0.3">
      <c r="B7845" s="19">
        <v>7842</v>
      </c>
      <c r="C7845" s="179">
        <v>0</v>
      </c>
      <c r="D7845" s="179">
        <v>0</v>
      </c>
      <c r="E7845" s="179">
        <v>19356.687452349925</v>
      </c>
      <c r="F7845" s="179">
        <v>0</v>
      </c>
      <c r="G7845" s="179">
        <v>0</v>
      </c>
      <c r="H7845" s="179">
        <v>168805.74368818817</v>
      </c>
      <c r="I7845" s="179">
        <v>0</v>
      </c>
      <c r="J7845" s="179">
        <v>0</v>
      </c>
      <c r="K7845" s="179">
        <v>0</v>
      </c>
      <c r="L7845" s="179">
        <v>0</v>
      </c>
      <c r="M7845" s="179">
        <v>165428.32822488376</v>
      </c>
      <c r="N7845" s="179">
        <v>0</v>
      </c>
      <c r="O7845" s="179">
        <v>0</v>
      </c>
      <c r="P7845" s="179">
        <v>0</v>
      </c>
      <c r="Q7845" s="179">
        <v>0</v>
      </c>
      <c r="R7845" s="180">
        <v>0</v>
      </c>
      <c r="S7845" s="180">
        <v>0</v>
      </c>
      <c r="T7845" s="180">
        <v>0</v>
      </c>
    </row>
    <row r="7846" spans="2:20" x14ac:dyDescent="0.3">
      <c r="B7846" s="19">
        <v>7843</v>
      </c>
      <c r="C7846" s="179">
        <v>0</v>
      </c>
      <c r="D7846" s="179">
        <v>0</v>
      </c>
      <c r="E7846" s="179">
        <v>36485.318749500409</v>
      </c>
      <c r="F7846" s="179">
        <v>0</v>
      </c>
      <c r="G7846" s="179">
        <v>0</v>
      </c>
      <c r="H7846" s="179">
        <v>296100.1570766691</v>
      </c>
      <c r="I7846" s="179">
        <v>0</v>
      </c>
      <c r="J7846" s="179">
        <v>0</v>
      </c>
      <c r="K7846" s="179">
        <v>0</v>
      </c>
      <c r="L7846" s="179">
        <v>0</v>
      </c>
      <c r="M7846" s="179">
        <v>42667.265426564874</v>
      </c>
      <c r="N7846" s="179">
        <v>0</v>
      </c>
      <c r="O7846" s="179">
        <v>0</v>
      </c>
      <c r="P7846" s="179">
        <v>0</v>
      </c>
      <c r="Q7846" s="179">
        <v>0</v>
      </c>
      <c r="R7846" s="180">
        <v>0</v>
      </c>
      <c r="S7846" s="180">
        <v>0</v>
      </c>
      <c r="T7846" s="180">
        <v>0</v>
      </c>
    </row>
    <row r="7847" spans="2:20" x14ac:dyDescent="0.3">
      <c r="B7847" s="19">
        <v>7844</v>
      </c>
      <c r="C7847" s="179">
        <v>0</v>
      </c>
      <c r="D7847" s="179">
        <v>0</v>
      </c>
      <c r="E7847" s="179">
        <v>360875.94259399787</v>
      </c>
      <c r="F7847" s="179">
        <v>0</v>
      </c>
      <c r="G7847" s="179">
        <v>0</v>
      </c>
      <c r="H7847" s="179">
        <v>138401.58659023786</v>
      </c>
      <c r="I7847" s="179">
        <v>0</v>
      </c>
      <c r="J7847" s="179">
        <v>0</v>
      </c>
      <c r="K7847" s="179">
        <v>0</v>
      </c>
      <c r="L7847" s="179">
        <v>0</v>
      </c>
      <c r="M7847" s="179">
        <v>143274.24555514261</v>
      </c>
      <c r="N7847" s="179">
        <v>0</v>
      </c>
      <c r="O7847" s="179">
        <v>0</v>
      </c>
      <c r="P7847" s="179">
        <v>0</v>
      </c>
      <c r="Q7847" s="179">
        <v>0</v>
      </c>
      <c r="R7847" s="180">
        <v>0</v>
      </c>
      <c r="S7847" s="180">
        <v>0</v>
      </c>
      <c r="T7847" s="180">
        <v>0</v>
      </c>
    </row>
    <row r="7848" spans="2:20" x14ac:dyDescent="0.3">
      <c r="B7848" s="19">
        <v>7845</v>
      </c>
      <c r="C7848" s="179">
        <v>0</v>
      </c>
      <c r="D7848" s="179">
        <v>0</v>
      </c>
      <c r="E7848" s="179">
        <v>329331.91035237559</v>
      </c>
      <c r="F7848" s="179">
        <v>0</v>
      </c>
      <c r="G7848" s="179">
        <v>0</v>
      </c>
      <c r="H7848" s="179">
        <v>110511.3025213107</v>
      </c>
      <c r="I7848" s="179">
        <v>0</v>
      </c>
      <c r="J7848" s="179">
        <v>0</v>
      </c>
      <c r="K7848" s="179">
        <v>0</v>
      </c>
      <c r="L7848" s="179">
        <v>0</v>
      </c>
      <c r="M7848" s="179">
        <v>244978.74704735135</v>
      </c>
      <c r="N7848" s="179">
        <v>0</v>
      </c>
      <c r="O7848" s="179">
        <v>0</v>
      </c>
      <c r="P7848" s="179">
        <v>0</v>
      </c>
      <c r="Q7848" s="179">
        <v>0</v>
      </c>
      <c r="R7848" s="180">
        <v>0</v>
      </c>
      <c r="S7848" s="180">
        <v>0</v>
      </c>
      <c r="T7848" s="180">
        <v>0</v>
      </c>
    </row>
    <row r="7849" spans="2:20" x14ac:dyDescent="0.3">
      <c r="B7849" s="19">
        <v>7846</v>
      </c>
      <c r="C7849" s="179">
        <v>0</v>
      </c>
      <c r="D7849" s="179">
        <v>0</v>
      </c>
      <c r="E7849" s="179">
        <v>125690.2830078986</v>
      </c>
      <c r="F7849" s="179">
        <v>0</v>
      </c>
      <c r="G7849" s="179">
        <v>0</v>
      </c>
      <c r="H7849" s="179">
        <v>36810.277220215692</v>
      </c>
      <c r="I7849" s="179">
        <v>0</v>
      </c>
      <c r="J7849" s="179">
        <v>0</v>
      </c>
      <c r="K7849" s="179">
        <v>0</v>
      </c>
      <c r="L7849" s="179">
        <v>0</v>
      </c>
      <c r="M7849" s="179">
        <v>22057.920127462439</v>
      </c>
      <c r="N7849" s="179">
        <v>0</v>
      </c>
      <c r="O7849" s="179">
        <v>0</v>
      </c>
      <c r="P7849" s="179">
        <v>0</v>
      </c>
      <c r="Q7849" s="179">
        <v>0</v>
      </c>
      <c r="R7849" s="180">
        <v>0</v>
      </c>
      <c r="S7849" s="180">
        <v>0</v>
      </c>
      <c r="T7849" s="180">
        <v>0</v>
      </c>
    </row>
    <row r="7850" spans="2:20" x14ac:dyDescent="0.3">
      <c r="B7850" s="19">
        <v>7847</v>
      </c>
      <c r="C7850" s="179">
        <v>0</v>
      </c>
      <c r="D7850" s="179">
        <v>0</v>
      </c>
      <c r="E7850" s="179">
        <v>34383.462362598024</v>
      </c>
      <c r="F7850" s="179">
        <v>0</v>
      </c>
      <c r="G7850" s="179">
        <v>0</v>
      </c>
      <c r="H7850" s="179">
        <v>63258.831638498748</v>
      </c>
      <c r="I7850" s="179">
        <v>0</v>
      </c>
      <c r="J7850" s="179">
        <v>0</v>
      </c>
      <c r="K7850" s="179">
        <v>0</v>
      </c>
      <c r="L7850" s="179">
        <v>0</v>
      </c>
      <c r="M7850" s="179">
        <v>12063.946503323539</v>
      </c>
      <c r="N7850" s="179">
        <v>0</v>
      </c>
      <c r="O7850" s="179">
        <v>0</v>
      </c>
      <c r="P7850" s="179">
        <v>0</v>
      </c>
      <c r="Q7850" s="179">
        <v>0</v>
      </c>
      <c r="R7850" s="180">
        <v>0</v>
      </c>
      <c r="S7850" s="180">
        <v>0</v>
      </c>
      <c r="T7850" s="180">
        <v>0</v>
      </c>
    </row>
    <row r="7851" spans="2:20" x14ac:dyDescent="0.3">
      <c r="B7851" s="19">
        <v>7848</v>
      </c>
      <c r="C7851" s="179">
        <v>0</v>
      </c>
      <c r="D7851" s="179">
        <v>0</v>
      </c>
      <c r="E7851" s="179">
        <v>51063.612699926118</v>
      </c>
      <c r="F7851" s="179">
        <v>0</v>
      </c>
      <c r="G7851" s="179">
        <v>0</v>
      </c>
      <c r="H7851" s="179">
        <v>97374.938690339171</v>
      </c>
      <c r="I7851" s="179">
        <v>0</v>
      </c>
      <c r="J7851" s="179">
        <v>0</v>
      </c>
      <c r="K7851" s="179">
        <v>0</v>
      </c>
      <c r="L7851" s="179">
        <v>0</v>
      </c>
      <c r="M7851" s="179">
        <v>235972.4832853477</v>
      </c>
      <c r="N7851" s="179">
        <v>0</v>
      </c>
      <c r="O7851" s="179">
        <v>0</v>
      </c>
      <c r="P7851" s="179">
        <v>0</v>
      </c>
      <c r="Q7851" s="179">
        <v>0</v>
      </c>
      <c r="R7851" s="180">
        <v>0</v>
      </c>
      <c r="S7851" s="180">
        <v>0</v>
      </c>
      <c r="T7851" s="180">
        <v>0</v>
      </c>
    </row>
    <row r="7852" spans="2:20" x14ac:dyDescent="0.3">
      <c r="B7852" s="19">
        <v>7849</v>
      </c>
      <c r="C7852" s="179">
        <v>0</v>
      </c>
      <c r="D7852" s="179">
        <v>0</v>
      </c>
      <c r="E7852" s="179">
        <v>1045672.4705886561</v>
      </c>
      <c r="F7852" s="179">
        <v>0</v>
      </c>
      <c r="G7852" s="179">
        <v>0</v>
      </c>
      <c r="H7852" s="179">
        <v>623384.00437467406</v>
      </c>
      <c r="I7852" s="179">
        <v>0</v>
      </c>
      <c r="J7852" s="179">
        <v>0</v>
      </c>
      <c r="K7852" s="179">
        <v>0</v>
      </c>
      <c r="L7852" s="179">
        <v>0</v>
      </c>
      <c r="M7852" s="179">
        <v>106517.67279474028</v>
      </c>
      <c r="N7852" s="179">
        <v>0</v>
      </c>
      <c r="O7852" s="179">
        <v>0</v>
      </c>
      <c r="P7852" s="179">
        <v>0</v>
      </c>
      <c r="Q7852" s="179">
        <v>0</v>
      </c>
      <c r="R7852" s="180">
        <v>0</v>
      </c>
      <c r="S7852" s="180">
        <v>0</v>
      </c>
      <c r="T7852" s="180">
        <v>0</v>
      </c>
    </row>
    <row r="7853" spans="2:20" x14ac:dyDescent="0.3">
      <c r="B7853" s="19">
        <v>7850</v>
      </c>
      <c r="C7853" s="179">
        <v>0</v>
      </c>
      <c r="D7853" s="179">
        <v>0</v>
      </c>
      <c r="E7853" s="179">
        <v>116362.58328354001</v>
      </c>
      <c r="F7853" s="179">
        <v>0</v>
      </c>
      <c r="G7853" s="179">
        <v>0</v>
      </c>
      <c r="H7853" s="179">
        <v>117308.7269817151</v>
      </c>
      <c r="I7853" s="179">
        <v>0</v>
      </c>
      <c r="J7853" s="179">
        <v>0</v>
      </c>
      <c r="K7853" s="179">
        <v>0</v>
      </c>
      <c r="L7853" s="179">
        <v>0</v>
      </c>
      <c r="M7853" s="179">
        <v>357597.6068430536</v>
      </c>
      <c r="N7853" s="179">
        <v>0</v>
      </c>
      <c r="O7853" s="179">
        <v>0</v>
      </c>
      <c r="P7853" s="179">
        <v>0</v>
      </c>
      <c r="Q7853" s="179">
        <v>0</v>
      </c>
      <c r="R7853" s="180">
        <v>0</v>
      </c>
      <c r="S7853" s="180">
        <v>0</v>
      </c>
      <c r="T7853" s="180">
        <v>0</v>
      </c>
    </row>
    <row r="7854" spans="2:20" x14ac:dyDescent="0.3">
      <c r="B7854" s="19">
        <v>7851</v>
      </c>
      <c r="C7854" s="179">
        <v>1</v>
      </c>
      <c r="D7854" s="179">
        <v>91233.378544348743</v>
      </c>
      <c r="E7854" s="179">
        <v>85255.342533615883</v>
      </c>
      <c r="F7854" s="179">
        <v>0</v>
      </c>
      <c r="G7854" s="179">
        <v>0</v>
      </c>
      <c r="H7854" s="179">
        <v>215763.35789180052</v>
      </c>
      <c r="I7854" s="179">
        <v>0</v>
      </c>
      <c r="J7854" s="179">
        <v>0</v>
      </c>
      <c r="K7854" s="179">
        <v>0</v>
      </c>
      <c r="L7854" s="179">
        <v>0</v>
      </c>
      <c r="M7854" s="179">
        <v>113319.34043360071</v>
      </c>
      <c r="N7854" s="179">
        <v>0</v>
      </c>
      <c r="O7854" s="179">
        <v>0</v>
      </c>
      <c r="P7854" s="179">
        <v>0</v>
      </c>
      <c r="Q7854" s="179">
        <v>0</v>
      </c>
      <c r="R7854" s="180">
        <v>0</v>
      </c>
      <c r="S7854" s="180">
        <v>0</v>
      </c>
      <c r="T7854" s="180">
        <v>91233.378544348743</v>
      </c>
    </row>
    <row r="7855" spans="2:20" x14ac:dyDescent="0.3">
      <c r="B7855" s="19">
        <v>7852</v>
      </c>
      <c r="C7855" s="179">
        <v>0</v>
      </c>
      <c r="D7855" s="179">
        <v>0</v>
      </c>
      <c r="E7855" s="179">
        <v>10498.491321705373</v>
      </c>
      <c r="F7855" s="179">
        <v>0</v>
      </c>
      <c r="G7855" s="179">
        <v>0</v>
      </c>
      <c r="H7855" s="179">
        <v>202400.80443000465</v>
      </c>
      <c r="I7855" s="179">
        <v>0</v>
      </c>
      <c r="J7855" s="179">
        <v>0</v>
      </c>
      <c r="K7855" s="179">
        <v>0</v>
      </c>
      <c r="L7855" s="179">
        <v>0</v>
      </c>
      <c r="M7855" s="179">
        <v>144528.24573234085</v>
      </c>
      <c r="N7855" s="179">
        <v>0</v>
      </c>
      <c r="O7855" s="179">
        <v>0</v>
      </c>
      <c r="P7855" s="179">
        <v>0</v>
      </c>
      <c r="Q7855" s="179">
        <v>0</v>
      </c>
      <c r="R7855" s="180">
        <v>0</v>
      </c>
      <c r="S7855" s="180">
        <v>0</v>
      </c>
      <c r="T7855" s="180">
        <v>0</v>
      </c>
    </row>
    <row r="7856" spans="2:20" x14ac:dyDescent="0.3">
      <c r="B7856" s="19">
        <v>7853</v>
      </c>
      <c r="C7856" s="179">
        <v>0</v>
      </c>
      <c r="D7856" s="179">
        <v>0</v>
      </c>
      <c r="E7856" s="179">
        <v>38515.053493563886</v>
      </c>
      <c r="F7856" s="179">
        <v>0</v>
      </c>
      <c r="G7856" s="179">
        <v>0</v>
      </c>
      <c r="H7856" s="179">
        <v>21158.7027994788</v>
      </c>
      <c r="I7856" s="179">
        <v>0</v>
      </c>
      <c r="J7856" s="179">
        <v>0</v>
      </c>
      <c r="K7856" s="179">
        <v>0</v>
      </c>
      <c r="L7856" s="179">
        <v>0</v>
      </c>
      <c r="M7856" s="179">
        <v>47474.430262849339</v>
      </c>
      <c r="N7856" s="179">
        <v>0</v>
      </c>
      <c r="O7856" s="179">
        <v>0</v>
      </c>
      <c r="P7856" s="179">
        <v>0</v>
      </c>
      <c r="Q7856" s="179">
        <v>0</v>
      </c>
      <c r="R7856" s="180">
        <v>0</v>
      </c>
      <c r="S7856" s="180">
        <v>0</v>
      </c>
      <c r="T7856" s="180">
        <v>0</v>
      </c>
    </row>
    <row r="7857" spans="2:20" x14ac:dyDescent="0.3">
      <c r="B7857" s="19">
        <v>7854</v>
      </c>
      <c r="C7857" s="179">
        <v>0</v>
      </c>
      <c r="D7857" s="179">
        <v>0</v>
      </c>
      <c r="E7857" s="179">
        <v>34416.065844113786</v>
      </c>
      <c r="F7857" s="179">
        <v>0</v>
      </c>
      <c r="G7857" s="179">
        <v>0</v>
      </c>
      <c r="H7857" s="179">
        <v>49091.397419615787</v>
      </c>
      <c r="I7857" s="179">
        <v>0</v>
      </c>
      <c r="J7857" s="179">
        <v>0</v>
      </c>
      <c r="K7857" s="179">
        <v>0</v>
      </c>
      <c r="L7857" s="179">
        <v>0</v>
      </c>
      <c r="M7857" s="179">
        <v>18629.488916605405</v>
      </c>
      <c r="N7857" s="179">
        <v>0</v>
      </c>
      <c r="O7857" s="179">
        <v>0</v>
      </c>
      <c r="P7857" s="179">
        <v>0</v>
      </c>
      <c r="Q7857" s="179">
        <v>0</v>
      </c>
      <c r="R7857" s="180">
        <v>0</v>
      </c>
      <c r="S7857" s="180">
        <v>0</v>
      </c>
      <c r="T7857" s="180">
        <v>0</v>
      </c>
    </row>
    <row r="7858" spans="2:20" x14ac:dyDescent="0.3">
      <c r="B7858" s="19">
        <v>7855</v>
      </c>
      <c r="C7858" s="179">
        <v>0</v>
      </c>
      <c r="D7858" s="179">
        <v>0</v>
      </c>
      <c r="E7858" s="179">
        <v>173126.57643708531</v>
      </c>
      <c r="F7858" s="179">
        <v>0</v>
      </c>
      <c r="G7858" s="179">
        <v>0</v>
      </c>
      <c r="H7858" s="179">
        <v>76137.61496357694</v>
      </c>
      <c r="I7858" s="179">
        <v>0</v>
      </c>
      <c r="J7858" s="179">
        <v>0</v>
      </c>
      <c r="K7858" s="179">
        <v>0</v>
      </c>
      <c r="L7858" s="179">
        <v>0</v>
      </c>
      <c r="M7858" s="179">
        <v>18884.698006478779</v>
      </c>
      <c r="N7858" s="179">
        <v>0</v>
      </c>
      <c r="O7858" s="179">
        <v>0</v>
      </c>
      <c r="P7858" s="179">
        <v>0</v>
      </c>
      <c r="Q7858" s="179">
        <v>0</v>
      </c>
      <c r="R7858" s="180">
        <v>0</v>
      </c>
      <c r="S7858" s="180">
        <v>0</v>
      </c>
      <c r="T7858" s="180">
        <v>0</v>
      </c>
    </row>
    <row r="7859" spans="2:20" x14ac:dyDescent="0.3">
      <c r="B7859" s="19">
        <v>7856</v>
      </c>
      <c r="C7859" s="179">
        <v>0</v>
      </c>
      <c r="D7859" s="179">
        <v>0</v>
      </c>
      <c r="E7859" s="179">
        <v>10997.051261125462</v>
      </c>
      <c r="F7859" s="179">
        <v>0</v>
      </c>
      <c r="G7859" s="179">
        <v>0</v>
      </c>
      <c r="H7859" s="179">
        <v>123604.31406792018</v>
      </c>
      <c r="I7859" s="179">
        <v>0</v>
      </c>
      <c r="J7859" s="179">
        <v>0</v>
      </c>
      <c r="K7859" s="179">
        <v>0</v>
      </c>
      <c r="L7859" s="179">
        <v>0</v>
      </c>
      <c r="M7859" s="179">
        <v>32402.291211668526</v>
      </c>
      <c r="N7859" s="179">
        <v>0</v>
      </c>
      <c r="O7859" s="179">
        <v>0</v>
      </c>
      <c r="P7859" s="179">
        <v>0</v>
      </c>
      <c r="Q7859" s="179">
        <v>0</v>
      </c>
      <c r="R7859" s="180">
        <v>0</v>
      </c>
      <c r="S7859" s="180">
        <v>0</v>
      </c>
      <c r="T7859" s="180">
        <v>0</v>
      </c>
    </row>
    <row r="7860" spans="2:20" x14ac:dyDescent="0.3">
      <c r="B7860" s="19">
        <v>7857</v>
      </c>
      <c r="C7860" s="179">
        <v>0</v>
      </c>
      <c r="D7860" s="179">
        <v>0</v>
      </c>
      <c r="E7860" s="179">
        <v>456151.80070549069</v>
      </c>
      <c r="F7860" s="179">
        <v>0</v>
      </c>
      <c r="G7860" s="179">
        <v>0</v>
      </c>
      <c r="H7860" s="179">
        <v>76584.973281781597</v>
      </c>
      <c r="I7860" s="179">
        <v>0</v>
      </c>
      <c r="J7860" s="179">
        <v>0</v>
      </c>
      <c r="K7860" s="179">
        <v>0</v>
      </c>
      <c r="L7860" s="179">
        <v>0</v>
      </c>
      <c r="M7860" s="179">
        <v>21147.971669281589</v>
      </c>
      <c r="N7860" s="179">
        <v>0</v>
      </c>
      <c r="O7860" s="179">
        <v>0</v>
      </c>
      <c r="P7860" s="179">
        <v>0</v>
      </c>
      <c r="Q7860" s="179">
        <v>0</v>
      </c>
      <c r="R7860" s="180">
        <v>0</v>
      </c>
      <c r="S7860" s="180">
        <v>0</v>
      </c>
      <c r="T7860" s="180">
        <v>0</v>
      </c>
    </row>
    <row r="7861" spans="2:20" x14ac:dyDescent="0.3">
      <c r="B7861" s="19">
        <v>7858</v>
      </c>
      <c r="C7861" s="179">
        <v>0</v>
      </c>
      <c r="D7861" s="179">
        <v>0</v>
      </c>
      <c r="E7861" s="179">
        <v>2033821.6247133301</v>
      </c>
      <c r="F7861" s="179">
        <v>0</v>
      </c>
      <c r="G7861" s="179">
        <v>0</v>
      </c>
      <c r="H7861" s="179">
        <v>64875.425412917844</v>
      </c>
      <c r="I7861" s="179">
        <v>0</v>
      </c>
      <c r="J7861" s="179">
        <v>0</v>
      </c>
      <c r="K7861" s="179">
        <v>0</v>
      </c>
      <c r="L7861" s="179">
        <v>0</v>
      </c>
      <c r="M7861" s="179">
        <v>42832.023292133177</v>
      </c>
      <c r="N7861" s="179">
        <v>0</v>
      </c>
      <c r="O7861" s="179">
        <v>0</v>
      </c>
      <c r="P7861" s="179">
        <v>0</v>
      </c>
      <c r="Q7861" s="179">
        <v>0</v>
      </c>
      <c r="R7861" s="180">
        <v>0</v>
      </c>
      <c r="S7861" s="180">
        <v>0</v>
      </c>
      <c r="T7861" s="180">
        <v>0</v>
      </c>
    </row>
    <row r="7862" spans="2:20" x14ac:dyDescent="0.3">
      <c r="B7862" s="19">
        <v>7859</v>
      </c>
      <c r="C7862" s="179">
        <v>0</v>
      </c>
      <c r="D7862" s="179">
        <v>0</v>
      </c>
      <c r="E7862" s="179">
        <v>35966.273043777946</v>
      </c>
      <c r="F7862" s="179">
        <v>0</v>
      </c>
      <c r="G7862" s="179">
        <v>0</v>
      </c>
      <c r="H7862" s="179">
        <v>146528.92150749179</v>
      </c>
      <c r="I7862" s="179">
        <v>0</v>
      </c>
      <c r="J7862" s="179">
        <v>0</v>
      </c>
      <c r="K7862" s="179">
        <v>0</v>
      </c>
      <c r="L7862" s="179">
        <v>0</v>
      </c>
      <c r="M7862" s="179">
        <v>79298.869426470032</v>
      </c>
      <c r="N7862" s="179">
        <v>0</v>
      </c>
      <c r="O7862" s="179">
        <v>0</v>
      </c>
      <c r="P7862" s="179">
        <v>0</v>
      </c>
      <c r="Q7862" s="179">
        <v>0</v>
      </c>
      <c r="R7862" s="180">
        <v>0</v>
      </c>
      <c r="S7862" s="180">
        <v>0</v>
      </c>
      <c r="T7862" s="180">
        <v>0</v>
      </c>
    </row>
    <row r="7863" spans="2:20" x14ac:dyDescent="0.3">
      <c r="B7863" s="19">
        <v>7860</v>
      </c>
      <c r="C7863" s="179">
        <v>0</v>
      </c>
      <c r="D7863" s="179">
        <v>0</v>
      </c>
      <c r="E7863" s="179">
        <v>2521.3401149130932</v>
      </c>
      <c r="F7863" s="179">
        <v>0</v>
      </c>
      <c r="G7863" s="179">
        <v>0</v>
      </c>
      <c r="H7863" s="179">
        <v>46128.67746055594</v>
      </c>
      <c r="I7863" s="179">
        <v>0</v>
      </c>
      <c r="J7863" s="179">
        <v>0</v>
      </c>
      <c r="K7863" s="179">
        <v>0</v>
      </c>
      <c r="L7863" s="179">
        <v>0</v>
      </c>
      <c r="M7863" s="179">
        <v>506373.71670262876</v>
      </c>
      <c r="N7863" s="179">
        <v>0</v>
      </c>
      <c r="O7863" s="179">
        <v>0</v>
      </c>
      <c r="P7863" s="179">
        <v>0</v>
      </c>
      <c r="Q7863" s="179">
        <v>0</v>
      </c>
      <c r="R7863" s="180">
        <v>0</v>
      </c>
      <c r="S7863" s="180">
        <v>0</v>
      </c>
      <c r="T7863" s="180">
        <v>0</v>
      </c>
    </row>
    <row r="7864" spans="2:20" x14ac:dyDescent="0.3">
      <c r="B7864" s="19">
        <v>7861</v>
      </c>
      <c r="C7864" s="179">
        <v>0</v>
      </c>
      <c r="D7864" s="179">
        <v>0</v>
      </c>
      <c r="E7864" s="179">
        <v>29011.068819508553</v>
      </c>
      <c r="F7864" s="179">
        <v>0</v>
      </c>
      <c r="G7864" s="179">
        <v>0</v>
      </c>
      <c r="H7864" s="179">
        <v>130862.37733427157</v>
      </c>
      <c r="I7864" s="179">
        <v>0</v>
      </c>
      <c r="J7864" s="179">
        <v>0</v>
      </c>
      <c r="K7864" s="179">
        <v>0</v>
      </c>
      <c r="L7864" s="179">
        <v>0</v>
      </c>
      <c r="M7864" s="179">
        <v>340543.73806675826</v>
      </c>
      <c r="N7864" s="179">
        <v>0</v>
      </c>
      <c r="O7864" s="179">
        <v>0</v>
      </c>
      <c r="P7864" s="179">
        <v>0</v>
      </c>
      <c r="Q7864" s="179">
        <v>0</v>
      </c>
      <c r="R7864" s="180">
        <v>0</v>
      </c>
      <c r="S7864" s="180">
        <v>0</v>
      </c>
      <c r="T7864" s="180">
        <v>0</v>
      </c>
    </row>
    <row r="7865" spans="2:20" x14ac:dyDescent="0.3">
      <c r="B7865" s="19">
        <v>7862</v>
      </c>
      <c r="C7865" s="179">
        <v>0</v>
      </c>
      <c r="D7865" s="179">
        <v>0</v>
      </c>
      <c r="E7865" s="179">
        <v>66550.731683781793</v>
      </c>
      <c r="F7865" s="179">
        <v>0</v>
      </c>
      <c r="G7865" s="179">
        <v>0</v>
      </c>
      <c r="H7865" s="179">
        <v>1234098.4342522861</v>
      </c>
      <c r="I7865" s="179">
        <v>0</v>
      </c>
      <c r="J7865" s="179">
        <v>0</v>
      </c>
      <c r="K7865" s="179">
        <v>0</v>
      </c>
      <c r="L7865" s="179">
        <v>0</v>
      </c>
      <c r="M7865" s="179">
        <v>15819.586844345866</v>
      </c>
      <c r="N7865" s="179">
        <v>0</v>
      </c>
      <c r="O7865" s="179">
        <v>0</v>
      </c>
      <c r="P7865" s="179">
        <v>0</v>
      </c>
      <c r="Q7865" s="179">
        <v>0</v>
      </c>
      <c r="R7865" s="180">
        <v>0</v>
      </c>
      <c r="S7865" s="180">
        <v>0</v>
      </c>
      <c r="T7865" s="180">
        <v>0</v>
      </c>
    </row>
    <row r="7866" spans="2:20" x14ac:dyDescent="0.3">
      <c r="B7866" s="19">
        <v>7863</v>
      </c>
      <c r="C7866" s="179">
        <v>1</v>
      </c>
      <c r="D7866" s="179">
        <v>155584.44131317732</v>
      </c>
      <c r="E7866" s="179">
        <v>85192.780555047648</v>
      </c>
      <c r="F7866" s="179">
        <v>0</v>
      </c>
      <c r="G7866" s="179">
        <v>0</v>
      </c>
      <c r="H7866" s="179">
        <v>40727.857400747976</v>
      </c>
      <c r="I7866" s="179">
        <v>0</v>
      </c>
      <c r="J7866" s="179">
        <v>0</v>
      </c>
      <c r="K7866" s="179">
        <v>0</v>
      </c>
      <c r="L7866" s="179">
        <v>0</v>
      </c>
      <c r="M7866" s="179">
        <v>3858.825162032364</v>
      </c>
      <c r="N7866" s="179">
        <v>0</v>
      </c>
      <c r="O7866" s="179">
        <v>0</v>
      </c>
      <c r="P7866" s="179">
        <v>0</v>
      </c>
      <c r="Q7866" s="179">
        <v>0</v>
      </c>
      <c r="R7866" s="180">
        <v>0</v>
      </c>
      <c r="S7866" s="180">
        <v>0</v>
      </c>
      <c r="T7866" s="180">
        <v>155584.44131317732</v>
      </c>
    </row>
    <row r="7867" spans="2:20" x14ac:dyDescent="0.3">
      <c r="B7867" s="19">
        <v>7864</v>
      </c>
      <c r="C7867" s="179">
        <v>0</v>
      </c>
      <c r="D7867" s="179">
        <v>0</v>
      </c>
      <c r="E7867" s="179">
        <v>46851.866325160532</v>
      </c>
      <c r="F7867" s="179">
        <v>0</v>
      </c>
      <c r="G7867" s="179">
        <v>0</v>
      </c>
      <c r="H7867" s="179">
        <v>1594316.1209192469</v>
      </c>
      <c r="I7867" s="179">
        <v>0</v>
      </c>
      <c r="J7867" s="179">
        <v>0</v>
      </c>
      <c r="K7867" s="179">
        <v>0</v>
      </c>
      <c r="L7867" s="179">
        <v>0</v>
      </c>
      <c r="M7867" s="179">
        <v>252201.86861593032</v>
      </c>
      <c r="N7867" s="179">
        <v>0</v>
      </c>
      <c r="O7867" s="179">
        <v>0</v>
      </c>
      <c r="P7867" s="179">
        <v>0</v>
      </c>
      <c r="Q7867" s="179">
        <v>0</v>
      </c>
      <c r="R7867" s="180">
        <v>0</v>
      </c>
      <c r="S7867" s="180">
        <v>0</v>
      </c>
      <c r="T7867" s="180">
        <v>0</v>
      </c>
    </row>
    <row r="7868" spans="2:20" x14ac:dyDescent="0.3">
      <c r="B7868" s="19">
        <v>7865</v>
      </c>
      <c r="C7868" s="179">
        <v>0</v>
      </c>
      <c r="D7868" s="179">
        <v>0</v>
      </c>
      <c r="E7868" s="179">
        <v>258369.59003977978</v>
      </c>
      <c r="F7868" s="179">
        <v>0</v>
      </c>
      <c r="G7868" s="179">
        <v>0</v>
      </c>
      <c r="H7868" s="179">
        <v>69411.81997975269</v>
      </c>
      <c r="I7868" s="179">
        <v>0</v>
      </c>
      <c r="J7868" s="179">
        <v>0</v>
      </c>
      <c r="K7868" s="179">
        <v>0</v>
      </c>
      <c r="L7868" s="179">
        <v>0</v>
      </c>
      <c r="M7868" s="179">
        <v>299522.5584261599</v>
      </c>
      <c r="N7868" s="179">
        <v>0</v>
      </c>
      <c r="O7868" s="179">
        <v>0</v>
      </c>
      <c r="P7868" s="179">
        <v>0</v>
      </c>
      <c r="Q7868" s="179">
        <v>0</v>
      </c>
      <c r="R7868" s="180">
        <v>0</v>
      </c>
      <c r="S7868" s="180">
        <v>0</v>
      </c>
      <c r="T7868" s="180">
        <v>0</v>
      </c>
    </row>
    <row r="7869" spans="2:20" x14ac:dyDescent="0.3">
      <c r="B7869" s="19">
        <v>7866</v>
      </c>
      <c r="C7869" s="179">
        <v>0</v>
      </c>
      <c r="D7869" s="179">
        <v>0</v>
      </c>
      <c r="E7869" s="179">
        <v>539021.74928689783</v>
      </c>
      <c r="F7869" s="179">
        <v>0</v>
      </c>
      <c r="G7869" s="179">
        <v>0</v>
      </c>
      <c r="H7869" s="179">
        <v>55792.030446342389</v>
      </c>
      <c r="I7869" s="179">
        <v>0</v>
      </c>
      <c r="J7869" s="179">
        <v>0</v>
      </c>
      <c r="K7869" s="179">
        <v>0</v>
      </c>
      <c r="L7869" s="179">
        <v>0</v>
      </c>
      <c r="M7869" s="179">
        <v>12109.007344126021</v>
      </c>
      <c r="N7869" s="179">
        <v>0</v>
      </c>
      <c r="O7869" s="179">
        <v>0</v>
      </c>
      <c r="P7869" s="179">
        <v>0</v>
      </c>
      <c r="Q7869" s="179">
        <v>0</v>
      </c>
      <c r="R7869" s="180">
        <v>0</v>
      </c>
      <c r="S7869" s="180">
        <v>0</v>
      </c>
      <c r="T7869" s="180">
        <v>0</v>
      </c>
    </row>
    <row r="7870" spans="2:20" x14ac:dyDescent="0.3">
      <c r="B7870" s="19">
        <v>7867</v>
      </c>
      <c r="C7870" s="179">
        <v>0</v>
      </c>
      <c r="D7870" s="179">
        <v>0</v>
      </c>
      <c r="E7870" s="179">
        <v>935567.01534824225</v>
      </c>
      <c r="F7870" s="179">
        <v>0</v>
      </c>
      <c r="G7870" s="179">
        <v>0</v>
      </c>
      <c r="H7870" s="179">
        <v>62774.56867633402</v>
      </c>
      <c r="I7870" s="179">
        <v>0</v>
      </c>
      <c r="J7870" s="179">
        <v>0</v>
      </c>
      <c r="K7870" s="179">
        <v>0</v>
      </c>
      <c r="L7870" s="179">
        <v>0</v>
      </c>
      <c r="M7870" s="179">
        <v>7051.6053248091002</v>
      </c>
      <c r="N7870" s="179">
        <v>0</v>
      </c>
      <c r="O7870" s="179">
        <v>0</v>
      </c>
      <c r="P7870" s="179">
        <v>0</v>
      </c>
      <c r="Q7870" s="179">
        <v>0</v>
      </c>
      <c r="R7870" s="180">
        <v>0</v>
      </c>
      <c r="S7870" s="180">
        <v>0</v>
      </c>
      <c r="T7870" s="180">
        <v>0</v>
      </c>
    </row>
    <row r="7871" spans="2:20" x14ac:dyDescent="0.3">
      <c r="B7871" s="19">
        <v>7868</v>
      </c>
      <c r="C7871" s="179">
        <v>0</v>
      </c>
      <c r="D7871" s="179">
        <v>0</v>
      </c>
      <c r="E7871" s="179">
        <v>107108.92688513943</v>
      </c>
      <c r="F7871" s="179">
        <v>0</v>
      </c>
      <c r="G7871" s="179">
        <v>0</v>
      </c>
      <c r="H7871" s="179">
        <v>673585.07883715013</v>
      </c>
      <c r="I7871" s="179">
        <v>0</v>
      </c>
      <c r="J7871" s="179">
        <v>0</v>
      </c>
      <c r="K7871" s="179">
        <v>0</v>
      </c>
      <c r="L7871" s="179">
        <v>0</v>
      </c>
      <c r="M7871" s="179">
        <v>2900.9455369866428</v>
      </c>
      <c r="N7871" s="179">
        <v>0</v>
      </c>
      <c r="O7871" s="179">
        <v>0</v>
      </c>
      <c r="P7871" s="179">
        <v>0</v>
      </c>
      <c r="Q7871" s="179">
        <v>0</v>
      </c>
      <c r="R7871" s="180">
        <v>0</v>
      </c>
      <c r="S7871" s="180">
        <v>0</v>
      </c>
      <c r="T7871" s="180">
        <v>0</v>
      </c>
    </row>
    <row r="7872" spans="2:20" x14ac:dyDescent="0.3">
      <c r="B7872" s="19">
        <v>7869</v>
      </c>
      <c r="C7872" s="179">
        <v>1</v>
      </c>
      <c r="D7872" s="179">
        <v>86230.556289834931</v>
      </c>
      <c r="E7872" s="179">
        <v>37364.899583875267</v>
      </c>
      <c r="F7872" s="179">
        <v>0</v>
      </c>
      <c r="G7872" s="179">
        <v>0</v>
      </c>
      <c r="H7872" s="179">
        <v>218794.41779199202</v>
      </c>
      <c r="I7872" s="179">
        <v>0</v>
      </c>
      <c r="J7872" s="179">
        <v>0</v>
      </c>
      <c r="K7872" s="179">
        <v>0</v>
      </c>
      <c r="L7872" s="179">
        <v>0</v>
      </c>
      <c r="M7872" s="179">
        <v>31477.055923074575</v>
      </c>
      <c r="N7872" s="179">
        <v>0</v>
      </c>
      <c r="O7872" s="179">
        <v>0</v>
      </c>
      <c r="P7872" s="179">
        <v>0</v>
      </c>
      <c r="Q7872" s="179">
        <v>0</v>
      </c>
      <c r="R7872" s="180">
        <v>0</v>
      </c>
      <c r="S7872" s="180">
        <v>0</v>
      </c>
      <c r="T7872" s="180">
        <v>86230.556289834931</v>
      </c>
    </row>
    <row r="7873" spans="2:20" x14ac:dyDescent="0.3">
      <c r="B7873" s="19">
        <v>7870</v>
      </c>
      <c r="C7873" s="179">
        <v>0</v>
      </c>
      <c r="D7873" s="179">
        <v>0</v>
      </c>
      <c r="E7873" s="179">
        <v>539410.87901248957</v>
      </c>
      <c r="F7873" s="179">
        <v>0</v>
      </c>
      <c r="G7873" s="179">
        <v>0</v>
      </c>
      <c r="H7873" s="179">
        <v>6902.6061030143583</v>
      </c>
      <c r="I7873" s="179">
        <v>0</v>
      </c>
      <c r="J7873" s="179">
        <v>0</v>
      </c>
      <c r="K7873" s="179">
        <v>0</v>
      </c>
      <c r="L7873" s="179">
        <v>0</v>
      </c>
      <c r="M7873" s="179">
        <v>58765.327974081614</v>
      </c>
      <c r="N7873" s="179">
        <v>0</v>
      </c>
      <c r="O7873" s="179">
        <v>0</v>
      </c>
      <c r="P7873" s="179">
        <v>0</v>
      </c>
      <c r="Q7873" s="179">
        <v>0</v>
      </c>
      <c r="R7873" s="180">
        <v>0</v>
      </c>
      <c r="S7873" s="180">
        <v>0</v>
      </c>
      <c r="T7873" s="180">
        <v>0</v>
      </c>
    </row>
    <row r="7874" spans="2:20" x14ac:dyDescent="0.3">
      <c r="B7874" s="19">
        <v>7871</v>
      </c>
      <c r="C7874" s="179">
        <v>0</v>
      </c>
      <c r="D7874" s="179">
        <v>0</v>
      </c>
      <c r="E7874" s="179">
        <v>71056.836238798001</v>
      </c>
      <c r="F7874" s="179">
        <v>0</v>
      </c>
      <c r="G7874" s="179">
        <v>0</v>
      </c>
      <c r="H7874" s="179">
        <v>9730.2189956972434</v>
      </c>
      <c r="I7874" s="179">
        <v>0</v>
      </c>
      <c r="J7874" s="179">
        <v>0</v>
      </c>
      <c r="K7874" s="179">
        <v>0</v>
      </c>
      <c r="L7874" s="179">
        <v>0</v>
      </c>
      <c r="M7874" s="179">
        <v>148567.31661384806</v>
      </c>
      <c r="N7874" s="179">
        <v>0</v>
      </c>
      <c r="O7874" s="179">
        <v>0</v>
      </c>
      <c r="P7874" s="179">
        <v>0</v>
      </c>
      <c r="Q7874" s="179">
        <v>0</v>
      </c>
      <c r="R7874" s="180">
        <v>0</v>
      </c>
      <c r="S7874" s="180">
        <v>0</v>
      </c>
      <c r="T7874" s="180">
        <v>0</v>
      </c>
    </row>
    <row r="7875" spans="2:20" x14ac:dyDescent="0.3">
      <c r="B7875" s="19">
        <v>7872</v>
      </c>
      <c r="C7875" s="179">
        <v>0</v>
      </c>
      <c r="D7875" s="179">
        <v>0</v>
      </c>
      <c r="E7875" s="179">
        <v>422745.51545574749</v>
      </c>
      <c r="F7875" s="179">
        <v>0</v>
      </c>
      <c r="G7875" s="179">
        <v>0</v>
      </c>
      <c r="H7875" s="179">
        <v>399382.89770353853</v>
      </c>
      <c r="I7875" s="179">
        <v>0</v>
      </c>
      <c r="J7875" s="179">
        <v>0</v>
      </c>
      <c r="K7875" s="179">
        <v>0</v>
      </c>
      <c r="L7875" s="179">
        <v>0</v>
      </c>
      <c r="M7875" s="179">
        <v>7226.6044455658675</v>
      </c>
      <c r="N7875" s="179">
        <v>0</v>
      </c>
      <c r="O7875" s="179">
        <v>0</v>
      </c>
      <c r="P7875" s="179">
        <v>0</v>
      </c>
      <c r="Q7875" s="179">
        <v>0</v>
      </c>
      <c r="R7875" s="180">
        <v>0</v>
      </c>
      <c r="S7875" s="180">
        <v>0</v>
      </c>
      <c r="T7875" s="180">
        <v>0</v>
      </c>
    </row>
    <row r="7876" spans="2:20" x14ac:dyDescent="0.3">
      <c r="B7876" s="19">
        <v>7873</v>
      </c>
      <c r="C7876" s="179">
        <v>0</v>
      </c>
      <c r="D7876" s="179">
        <v>0</v>
      </c>
      <c r="E7876" s="179">
        <v>57325.515560891865</v>
      </c>
      <c r="F7876" s="179">
        <v>0</v>
      </c>
      <c r="G7876" s="179">
        <v>0</v>
      </c>
      <c r="H7876" s="179">
        <v>65279.818703948549</v>
      </c>
      <c r="I7876" s="179">
        <v>0</v>
      </c>
      <c r="J7876" s="179">
        <v>0</v>
      </c>
      <c r="K7876" s="179">
        <v>0</v>
      </c>
      <c r="L7876" s="179">
        <v>0</v>
      </c>
      <c r="M7876" s="179">
        <v>4604.0300488424718</v>
      </c>
      <c r="N7876" s="179">
        <v>0</v>
      </c>
      <c r="O7876" s="179">
        <v>0</v>
      </c>
      <c r="P7876" s="179">
        <v>0</v>
      </c>
      <c r="Q7876" s="179">
        <v>0</v>
      </c>
      <c r="R7876" s="180">
        <v>0</v>
      </c>
      <c r="S7876" s="180">
        <v>0</v>
      </c>
      <c r="T7876" s="180">
        <v>0</v>
      </c>
    </row>
    <row r="7877" spans="2:20" x14ac:dyDescent="0.3">
      <c r="B7877" s="19">
        <v>7874</v>
      </c>
      <c r="C7877" s="179">
        <v>0</v>
      </c>
      <c r="D7877" s="179">
        <v>0</v>
      </c>
      <c r="E7877" s="179">
        <v>34562.974808885221</v>
      </c>
      <c r="F7877" s="179">
        <v>0</v>
      </c>
      <c r="G7877" s="179">
        <v>0</v>
      </c>
      <c r="H7877" s="179">
        <v>113100.24483095181</v>
      </c>
      <c r="I7877" s="179">
        <v>0</v>
      </c>
      <c r="J7877" s="179">
        <v>0</v>
      </c>
      <c r="K7877" s="179">
        <v>0</v>
      </c>
      <c r="L7877" s="179">
        <v>0</v>
      </c>
      <c r="M7877" s="179">
        <v>15665.854915832972</v>
      </c>
      <c r="N7877" s="179">
        <v>0</v>
      </c>
      <c r="O7877" s="179">
        <v>0</v>
      </c>
      <c r="P7877" s="179">
        <v>0</v>
      </c>
      <c r="Q7877" s="179">
        <v>0</v>
      </c>
      <c r="R7877" s="180">
        <v>0</v>
      </c>
      <c r="S7877" s="180">
        <v>0</v>
      </c>
      <c r="T7877" s="180">
        <v>0</v>
      </c>
    </row>
    <row r="7878" spans="2:20" x14ac:dyDescent="0.3">
      <c r="B7878" s="19">
        <v>7875</v>
      </c>
      <c r="C7878" s="179">
        <v>0</v>
      </c>
      <c r="D7878" s="179">
        <v>0</v>
      </c>
      <c r="E7878" s="179">
        <v>61117.920344079423</v>
      </c>
      <c r="F7878" s="179">
        <v>0</v>
      </c>
      <c r="G7878" s="179">
        <v>0</v>
      </c>
      <c r="H7878" s="179">
        <v>1643733.1111417625</v>
      </c>
      <c r="I7878" s="179">
        <v>0</v>
      </c>
      <c r="J7878" s="179">
        <v>0</v>
      </c>
      <c r="K7878" s="179">
        <v>0</v>
      </c>
      <c r="L7878" s="179">
        <v>0</v>
      </c>
      <c r="M7878" s="179">
        <v>58549.76720716343</v>
      </c>
      <c r="N7878" s="179">
        <v>0</v>
      </c>
      <c r="O7878" s="179">
        <v>0</v>
      </c>
      <c r="P7878" s="179">
        <v>0</v>
      </c>
      <c r="Q7878" s="179">
        <v>0</v>
      </c>
      <c r="R7878" s="180">
        <v>0</v>
      </c>
      <c r="S7878" s="180">
        <v>0</v>
      </c>
      <c r="T7878" s="180">
        <v>0</v>
      </c>
    </row>
    <row r="7879" spans="2:20" x14ac:dyDescent="0.3">
      <c r="B7879" s="19">
        <v>7876</v>
      </c>
      <c r="C7879" s="179">
        <v>0</v>
      </c>
      <c r="D7879" s="179">
        <v>0</v>
      </c>
      <c r="E7879" s="179">
        <v>189220.83750903519</v>
      </c>
      <c r="F7879" s="179">
        <v>0</v>
      </c>
      <c r="G7879" s="179">
        <v>0</v>
      </c>
      <c r="H7879" s="179">
        <v>12325.725957558405</v>
      </c>
      <c r="I7879" s="179">
        <v>0</v>
      </c>
      <c r="J7879" s="179">
        <v>0</v>
      </c>
      <c r="K7879" s="179">
        <v>0</v>
      </c>
      <c r="L7879" s="179">
        <v>0</v>
      </c>
      <c r="M7879" s="179">
        <v>223127.15346611658</v>
      </c>
      <c r="N7879" s="179">
        <v>0</v>
      </c>
      <c r="O7879" s="179">
        <v>0</v>
      </c>
      <c r="P7879" s="179">
        <v>0</v>
      </c>
      <c r="Q7879" s="179">
        <v>0</v>
      </c>
      <c r="R7879" s="180">
        <v>0</v>
      </c>
      <c r="S7879" s="180">
        <v>0</v>
      </c>
      <c r="T7879" s="180">
        <v>0</v>
      </c>
    </row>
    <row r="7880" spans="2:20" x14ac:dyDescent="0.3">
      <c r="B7880" s="19">
        <v>7877</v>
      </c>
      <c r="C7880" s="179">
        <v>0</v>
      </c>
      <c r="D7880" s="179">
        <v>0</v>
      </c>
      <c r="E7880" s="179">
        <v>56278.42102285783</v>
      </c>
      <c r="F7880" s="179">
        <v>0</v>
      </c>
      <c r="G7880" s="179">
        <v>0</v>
      </c>
      <c r="H7880" s="179">
        <v>73887.304885847669</v>
      </c>
      <c r="I7880" s="179">
        <v>0</v>
      </c>
      <c r="J7880" s="179">
        <v>0</v>
      </c>
      <c r="K7880" s="179">
        <v>0</v>
      </c>
      <c r="L7880" s="179">
        <v>0</v>
      </c>
      <c r="M7880" s="179">
        <v>52680.260984241148</v>
      </c>
      <c r="N7880" s="179">
        <v>0</v>
      </c>
      <c r="O7880" s="179">
        <v>0</v>
      </c>
      <c r="P7880" s="179">
        <v>0</v>
      </c>
      <c r="Q7880" s="179">
        <v>0</v>
      </c>
      <c r="R7880" s="180">
        <v>0</v>
      </c>
      <c r="S7880" s="180">
        <v>0</v>
      </c>
      <c r="T7880" s="180">
        <v>0</v>
      </c>
    </row>
    <row r="7881" spans="2:20" x14ac:dyDescent="0.3">
      <c r="B7881" s="19">
        <v>7878</v>
      </c>
      <c r="C7881" s="179">
        <v>1</v>
      </c>
      <c r="D7881" s="179">
        <v>47203.465012290115</v>
      </c>
      <c r="E7881" s="179">
        <v>49957.204944513527</v>
      </c>
      <c r="F7881" s="179">
        <v>0</v>
      </c>
      <c r="G7881" s="179">
        <v>0</v>
      </c>
      <c r="H7881" s="179">
        <v>21449.360406384531</v>
      </c>
      <c r="I7881" s="179">
        <v>0</v>
      </c>
      <c r="J7881" s="179">
        <v>0</v>
      </c>
      <c r="K7881" s="179">
        <v>0</v>
      </c>
      <c r="L7881" s="179">
        <v>0</v>
      </c>
      <c r="M7881" s="179">
        <v>56537.851702465749</v>
      </c>
      <c r="N7881" s="179">
        <v>0</v>
      </c>
      <c r="O7881" s="179">
        <v>0</v>
      </c>
      <c r="P7881" s="179">
        <v>0</v>
      </c>
      <c r="Q7881" s="179">
        <v>0</v>
      </c>
      <c r="R7881" s="180">
        <v>0</v>
      </c>
      <c r="S7881" s="180">
        <v>0</v>
      </c>
      <c r="T7881" s="180">
        <v>47203.465012290115</v>
      </c>
    </row>
    <row r="7882" spans="2:20" x14ac:dyDescent="0.3">
      <c r="B7882" s="19">
        <v>7879</v>
      </c>
      <c r="C7882" s="179">
        <v>0</v>
      </c>
      <c r="D7882" s="179">
        <v>0</v>
      </c>
      <c r="E7882" s="179">
        <v>113951.29127967119</v>
      </c>
      <c r="F7882" s="179">
        <v>0</v>
      </c>
      <c r="G7882" s="179">
        <v>0</v>
      </c>
      <c r="H7882" s="179">
        <v>4651.1252114120971</v>
      </c>
      <c r="I7882" s="179">
        <v>0</v>
      </c>
      <c r="J7882" s="179">
        <v>0</v>
      </c>
      <c r="K7882" s="179">
        <v>0</v>
      </c>
      <c r="L7882" s="179">
        <v>0</v>
      </c>
      <c r="M7882" s="179">
        <v>235849.40126571225</v>
      </c>
      <c r="N7882" s="179">
        <v>0</v>
      </c>
      <c r="O7882" s="179">
        <v>0</v>
      </c>
      <c r="P7882" s="179">
        <v>0</v>
      </c>
      <c r="Q7882" s="179">
        <v>0</v>
      </c>
      <c r="R7882" s="180">
        <v>0</v>
      </c>
      <c r="S7882" s="180">
        <v>0</v>
      </c>
      <c r="T7882" s="180">
        <v>0</v>
      </c>
    </row>
    <row r="7883" spans="2:20" x14ac:dyDescent="0.3">
      <c r="B7883" s="19">
        <v>7880</v>
      </c>
      <c r="C7883" s="179">
        <v>0</v>
      </c>
      <c r="D7883" s="179">
        <v>0</v>
      </c>
      <c r="E7883" s="179">
        <v>47301.436088654547</v>
      </c>
      <c r="F7883" s="179">
        <v>0</v>
      </c>
      <c r="G7883" s="179">
        <v>0</v>
      </c>
      <c r="H7883" s="179">
        <v>25387.022632619155</v>
      </c>
      <c r="I7883" s="179">
        <v>0</v>
      </c>
      <c r="J7883" s="179">
        <v>0</v>
      </c>
      <c r="K7883" s="179">
        <v>0</v>
      </c>
      <c r="L7883" s="179">
        <v>0</v>
      </c>
      <c r="M7883" s="179">
        <v>3718.2586255125452</v>
      </c>
      <c r="N7883" s="179">
        <v>0</v>
      </c>
      <c r="O7883" s="179">
        <v>0</v>
      </c>
      <c r="P7883" s="179">
        <v>0</v>
      </c>
      <c r="Q7883" s="179">
        <v>0</v>
      </c>
      <c r="R7883" s="180">
        <v>0</v>
      </c>
      <c r="S7883" s="180">
        <v>0</v>
      </c>
      <c r="T7883" s="180">
        <v>0</v>
      </c>
    </row>
    <row r="7884" spans="2:20" x14ac:dyDescent="0.3">
      <c r="B7884" s="19">
        <v>7881</v>
      </c>
      <c r="C7884" s="179">
        <v>0</v>
      </c>
      <c r="D7884" s="179">
        <v>0</v>
      </c>
      <c r="E7884" s="179">
        <v>50590.332254910631</v>
      </c>
      <c r="F7884" s="179">
        <v>0</v>
      </c>
      <c r="G7884" s="179">
        <v>0</v>
      </c>
      <c r="H7884" s="179">
        <v>305440.1991286811</v>
      </c>
      <c r="I7884" s="179">
        <v>0</v>
      </c>
      <c r="J7884" s="179">
        <v>0</v>
      </c>
      <c r="K7884" s="179">
        <v>0</v>
      </c>
      <c r="L7884" s="179">
        <v>0</v>
      </c>
      <c r="M7884" s="179">
        <v>179957.26924718721</v>
      </c>
      <c r="N7884" s="179">
        <v>0</v>
      </c>
      <c r="O7884" s="179">
        <v>0</v>
      </c>
      <c r="P7884" s="179">
        <v>0</v>
      </c>
      <c r="Q7884" s="179">
        <v>0</v>
      </c>
      <c r="R7884" s="180">
        <v>0</v>
      </c>
      <c r="S7884" s="180">
        <v>0</v>
      </c>
      <c r="T7884" s="180">
        <v>0</v>
      </c>
    </row>
    <row r="7885" spans="2:20" x14ac:dyDescent="0.3">
      <c r="B7885" s="19">
        <v>7882</v>
      </c>
      <c r="C7885" s="179">
        <v>0</v>
      </c>
      <c r="D7885" s="179">
        <v>0</v>
      </c>
      <c r="E7885" s="179">
        <v>15448.029441780187</v>
      </c>
      <c r="F7885" s="179">
        <v>0</v>
      </c>
      <c r="G7885" s="179">
        <v>0</v>
      </c>
      <c r="H7885" s="179">
        <v>15017.503121158194</v>
      </c>
      <c r="I7885" s="179">
        <v>0</v>
      </c>
      <c r="J7885" s="179">
        <v>0</v>
      </c>
      <c r="K7885" s="179">
        <v>0</v>
      </c>
      <c r="L7885" s="179">
        <v>0</v>
      </c>
      <c r="M7885" s="179">
        <v>36854.545098670002</v>
      </c>
      <c r="N7885" s="179">
        <v>0</v>
      </c>
      <c r="O7885" s="179">
        <v>0</v>
      </c>
      <c r="P7885" s="179">
        <v>0</v>
      </c>
      <c r="Q7885" s="179">
        <v>0</v>
      </c>
      <c r="R7885" s="180">
        <v>0</v>
      </c>
      <c r="S7885" s="180">
        <v>0</v>
      </c>
      <c r="T7885" s="180">
        <v>0</v>
      </c>
    </row>
    <row r="7886" spans="2:20" x14ac:dyDescent="0.3">
      <c r="B7886" s="19">
        <v>7883</v>
      </c>
      <c r="C7886" s="179">
        <v>0</v>
      </c>
      <c r="D7886" s="179">
        <v>0</v>
      </c>
      <c r="E7886" s="179">
        <v>10286.246742198302</v>
      </c>
      <c r="F7886" s="179">
        <v>0</v>
      </c>
      <c r="G7886" s="179">
        <v>0</v>
      </c>
      <c r="H7886" s="179">
        <v>62659.791953004118</v>
      </c>
      <c r="I7886" s="179">
        <v>0</v>
      </c>
      <c r="J7886" s="179">
        <v>0</v>
      </c>
      <c r="K7886" s="179">
        <v>0</v>
      </c>
      <c r="L7886" s="179">
        <v>0</v>
      </c>
      <c r="M7886" s="179">
        <v>93900.231202322786</v>
      </c>
      <c r="N7886" s="179">
        <v>0</v>
      </c>
      <c r="O7886" s="179">
        <v>0</v>
      </c>
      <c r="P7886" s="179">
        <v>0</v>
      </c>
      <c r="Q7886" s="179">
        <v>0</v>
      </c>
      <c r="R7886" s="180">
        <v>0</v>
      </c>
      <c r="S7886" s="180">
        <v>0</v>
      </c>
      <c r="T7886" s="180">
        <v>0</v>
      </c>
    </row>
    <row r="7887" spans="2:20" x14ac:dyDescent="0.3">
      <c r="B7887" s="19">
        <v>7884</v>
      </c>
      <c r="C7887" s="179">
        <v>0</v>
      </c>
      <c r="D7887" s="179">
        <v>0</v>
      </c>
      <c r="E7887" s="179">
        <v>139946.1193443716</v>
      </c>
      <c r="F7887" s="179">
        <v>0</v>
      </c>
      <c r="G7887" s="179">
        <v>0</v>
      </c>
      <c r="H7887" s="179">
        <v>13163.38768670645</v>
      </c>
      <c r="I7887" s="179">
        <v>0</v>
      </c>
      <c r="J7887" s="179">
        <v>0</v>
      </c>
      <c r="K7887" s="179">
        <v>0</v>
      </c>
      <c r="L7887" s="179">
        <v>0</v>
      </c>
      <c r="M7887" s="179">
        <v>51728.832647522351</v>
      </c>
      <c r="N7887" s="179">
        <v>0</v>
      </c>
      <c r="O7887" s="179">
        <v>0</v>
      </c>
      <c r="P7887" s="179">
        <v>0</v>
      </c>
      <c r="Q7887" s="179">
        <v>0</v>
      </c>
      <c r="R7887" s="180">
        <v>0</v>
      </c>
      <c r="S7887" s="180">
        <v>0</v>
      </c>
      <c r="T7887" s="180">
        <v>0</v>
      </c>
    </row>
    <row r="7888" spans="2:20" x14ac:dyDescent="0.3">
      <c r="B7888" s="19">
        <v>7885</v>
      </c>
      <c r="C7888" s="179">
        <v>0</v>
      </c>
      <c r="D7888" s="179">
        <v>0</v>
      </c>
      <c r="E7888" s="179">
        <v>74478.204572042625</v>
      </c>
      <c r="F7888" s="179">
        <v>0</v>
      </c>
      <c r="G7888" s="179">
        <v>0</v>
      </c>
      <c r="H7888" s="179">
        <v>9485.0713189157887</v>
      </c>
      <c r="I7888" s="179">
        <v>0</v>
      </c>
      <c r="J7888" s="179">
        <v>0</v>
      </c>
      <c r="K7888" s="179">
        <v>0</v>
      </c>
      <c r="L7888" s="179">
        <v>0</v>
      </c>
      <c r="M7888" s="179">
        <v>8629.8632404172295</v>
      </c>
      <c r="N7888" s="179">
        <v>0</v>
      </c>
      <c r="O7888" s="179">
        <v>0</v>
      </c>
      <c r="P7888" s="179">
        <v>0</v>
      </c>
      <c r="Q7888" s="179">
        <v>0</v>
      </c>
      <c r="R7888" s="180">
        <v>0</v>
      </c>
      <c r="S7888" s="180">
        <v>0</v>
      </c>
      <c r="T7888" s="180">
        <v>0</v>
      </c>
    </row>
    <row r="7889" spans="2:20" x14ac:dyDescent="0.3">
      <c r="B7889" s="19">
        <v>7886</v>
      </c>
      <c r="C7889" s="179">
        <v>0</v>
      </c>
      <c r="D7889" s="179">
        <v>0</v>
      </c>
      <c r="E7889" s="179">
        <v>1410616.5858320829</v>
      </c>
      <c r="F7889" s="179">
        <v>0</v>
      </c>
      <c r="G7889" s="179">
        <v>0</v>
      </c>
      <c r="H7889" s="179">
        <v>19762.638561912459</v>
      </c>
      <c r="I7889" s="179">
        <v>0</v>
      </c>
      <c r="J7889" s="179">
        <v>0</v>
      </c>
      <c r="K7889" s="179">
        <v>0</v>
      </c>
      <c r="L7889" s="179">
        <v>0</v>
      </c>
      <c r="M7889" s="179">
        <v>53507.894487346246</v>
      </c>
      <c r="N7889" s="179">
        <v>0</v>
      </c>
      <c r="O7889" s="179">
        <v>0</v>
      </c>
      <c r="P7889" s="179">
        <v>0</v>
      </c>
      <c r="Q7889" s="179">
        <v>0</v>
      </c>
      <c r="R7889" s="180">
        <v>0</v>
      </c>
      <c r="S7889" s="180">
        <v>0</v>
      </c>
      <c r="T7889" s="180">
        <v>0</v>
      </c>
    </row>
    <row r="7890" spans="2:20" x14ac:dyDescent="0.3">
      <c r="B7890" s="19">
        <v>7887</v>
      </c>
      <c r="C7890" s="179">
        <v>0</v>
      </c>
      <c r="D7890" s="179">
        <v>0</v>
      </c>
      <c r="E7890" s="179">
        <v>89677.95525190566</v>
      </c>
      <c r="F7890" s="179">
        <v>0</v>
      </c>
      <c r="G7890" s="179">
        <v>0</v>
      </c>
      <c r="H7890" s="179">
        <v>240091.9201655951</v>
      </c>
      <c r="I7890" s="179">
        <v>0</v>
      </c>
      <c r="J7890" s="179">
        <v>0</v>
      </c>
      <c r="K7890" s="179">
        <v>0</v>
      </c>
      <c r="L7890" s="179">
        <v>0</v>
      </c>
      <c r="M7890" s="179">
        <v>286555.23659463669</v>
      </c>
      <c r="N7890" s="179">
        <v>0</v>
      </c>
      <c r="O7890" s="179">
        <v>0</v>
      </c>
      <c r="P7890" s="179">
        <v>0</v>
      </c>
      <c r="Q7890" s="179">
        <v>0</v>
      </c>
      <c r="R7890" s="180">
        <v>0</v>
      </c>
      <c r="S7890" s="180">
        <v>0</v>
      </c>
      <c r="T7890" s="180">
        <v>0</v>
      </c>
    </row>
    <row r="7891" spans="2:20" x14ac:dyDescent="0.3">
      <c r="B7891" s="19">
        <v>7888</v>
      </c>
      <c r="C7891" s="179">
        <v>0</v>
      </c>
      <c r="D7891" s="179">
        <v>0</v>
      </c>
      <c r="E7891" s="179">
        <v>126343.97697433192</v>
      </c>
      <c r="F7891" s="179">
        <v>0</v>
      </c>
      <c r="G7891" s="179">
        <v>0</v>
      </c>
      <c r="H7891" s="179">
        <v>21233.888426323607</v>
      </c>
      <c r="I7891" s="179">
        <v>0</v>
      </c>
      <c r="J7891" s="179">
        <v>0</v>
      </c>
      <c r="K7891" s="179">
        <v>0</v>
      </c>
      <c r="L7891" s="179">
        <v>0</v>
      </c>
      <c r="M7891" s="179">
        <v>133638.3327832869</v>
      </c>
      <c r="N7891" s="179">
        <v>0</v>
      </c>
      <c r="O7891" s="179">
        <v>0</v>
      </c>
      <c r="P7891" s="179">
        <v>0</v>
      </c>
      <c r="Q7891" s="179">
        <v>0</v>
      </c>
      <c r="R7891" s="180">
        <v>0</v>
      </c>
      <c r="S7891" s="180">
        <v>0</v>
      </c>
      <c r="T7891" s="180">
        <v>0</v>
      </c>
    </row>
    <row r="7892" spans="2:20" x14ac:dyDescent="0.3">
      <c r="B7892" s="19">
        <v>7889</v>
      </c>
      <c r="C7892" s="179">
        <v>0</v>
      </c>
      <c r="D7892" s="179">
        <v>0</v>
      </c>
      <c r="E7892" s="179">
        <v>29722.634631805922</v>
      </c>
      <c r="F7892" s="179">
        <v>0</v>
      </c>
      <c r="G7892" s="179">
        <v>0</v>
      </c>
      <c r="H7892" s="179">
        <v>92405.618675324789</v>
      </c>
      <c r="I7892" s="179">
        <v>0</v>
      </c>
      <c r="J7892" s="179">
        <v>0</v>
      </c>
      <c r="K7892" s="179">
        <v>0</v>
      </c>
      <c r="L7892" s="179">
        <v>0</v>
      </c>
      <c r="M7892" s="179">
        <v>119486.23348019575</v>
      </c>
      <c r="N7892" s="179">
        <v>0</v>
      </c>
      <c r="O7892" s="179">
        <v>0</v>
      </c>
      <c r="P7892" s="179">
        <v>0</v>
      </c>
      <c r="Q7892" s="179">
        <v>0</v>
      </c>
      <c r="R7892" s="180">
        <v>0</v>
      </c>
      <c r="S7892" s="180">
        <v>0</v>
      </c>
      <c r="T7892" s="180">
        <v>0</v>
      </c>
    </row>
    <row r="7893" spans="2:20" x14ac:dyDescent="0.3">
      <c r="B7893" s="19">
        <v>7890</v>
      </c>
      <c r="C7893" s="179">
        <v>0</v>
      </c>
      <c r="D7893" s="179">
        <v>0</v>
      </c>
      <c r="E7893" s="179">
        <v>12851.365670327483</v>
      </c>
      <c r="F7893" s="179">
        <v>0</v>
      </c>
      <c r="G7893" s="179">
        <v>0</v>
      </c>
      <c r="H7893" s="179">
        <v>177211.82749442125</v>
      </c>
      <c r="I7893" s="179">
        <v>0</v>
      </c>
      <c r="J7893" s="179">
        <v>0</v>
      </c>
      <c r="K7893" s="179">
        <v>0</v>
      </c>
      <c r="L7893" s="179">
        <v>0</v>
      </c>
      <c r="M7893" s="179">
        <v>59876.181419627275</v>
      </c>
      <c r="N7893" s="179">
        <v>0</v>
      </c>
      <c r="O7893" s="179">
        <v>0</v>
      </c>
      <c r="P7893" s="179">
        <v>0</v>
      </c>
      <c r="Q7893" s="179">
        <v>0</v>
      </c>
      <c r="R7893" s="180">
        <v>0</v>
      </c>
      <c r="S7893" s="180">
        <v>0</v>
      </c>
      <c r="T7893" s="180">
        <v>0</v>
      </c>
    </row>
    <row r="7894" spans="2:20" x14ac:dyDescent="0.3">
      <c r="B7894" s="19">
        <v>7891</v>
      </c>
      <c r="C7894" s="179">
        <v>0</v>
      </c>
      <c r="D7894" s="179">
        <v>0</v>
      </c>
      <c r="E7894" s="179">
        <v>106367.05947802121</v>
      </c>
      <c r="F7894" s="179">
        <v>0</v>
      </c>
      <c r="G7894" s="179">
        <v>0</v>
      </c>
      <c r="H7894" s="179">
        <v>420254.37279382389</v>
      </c>
      <c r="I7894" s="179">
        <v>0</v>
      </c>
      <c r="J7894" s="179">
        <v>0</v>
      </c>
      <c r="K7894" s="179">
        <v>26000.761791593162</v>
      </c>
      <c r="L7894" s="179">
        <v>1</v>
      </c>
      <c r="M7894" s="179">
        <v>1697155.9960795529</v>
      </c>
      <c r="N7894" s="179">
        <v>0</v>
      </c>
      <c r="O7894" s="179">
        <v>0</v>
      </c>
      <c r="P7894" s="179">
        <v>0</v>
      </c>
      <c r="Q7894" s="179">
        <v>0</v>
      </c>
      <c r="R7894" s="180">
        <v>0</v>
      </c>
      <c r="S7894" s="180">
        <v>26000.761791593162</v>
      </c>
      <c r="T7894" s="180">
        <v>0</v>
      </c>
    </row>
    <row r="7895" spans="2:20" x14ac:dyDescent="0.3">
      <c r="B7895" s="19">
        <v>7892</v>
      </c>
      <c r="C7895" s="179">
        <v>0</v>
      </c>
      <c r="D7895" s="179">
        <v>0</v>
      </c>
      <c r="E7895" s="179">
        <v>13975.444588120927</v>
      </c>
      <c r="F7895" s="179">
        <v>0</v>
      </c>
      <c r="G7895" s="179">
        <v>0</v>
      </c>
      <c r="H7895" s="179">
        <v>237084.80451205091</v>
      </c>
      <c r="I7895" s="179">
        <v>0</v>
      </c>
      <c r="J7895" s="179">
        <v>0</v>
      </c>
      <c r="K7895" s="179">
        <v>0</v>
      </c>
      <c r="L7895" s="179">
        <v>0</v>
      </c>
      <c r="M7895" s="179">
        <v>84821.424535020764</v>
      </c>
      <c r="N7895" s="179">
        <v>0</v>
      </c>
      <c r="O7895" s="179">
        <v>0</v>
      </c>
      <c r="P7895" s="179">
        <v>0</v>
      </c>
      <c r="Q7895" s="179">
        <v>0</v>
      </c>
      <c r="R7895" s="180">
        <v>0</v>
      </c>
      <c r="S7895" s="180">
        <v>0</v>
      </c>
      <c r="T7895" s="180">
        <v>0</v>
      </c>
    </row>
    <row r="7896" spans="2:20" x14ac:dyDescent="0.3">
      <c r="B7896" s="19">
        <v>7893</v>
      </c>
      <c r="C7896" s="179">
        <v>0</v>
      </c>
      <c r="D7896" s="179">
        <v>0</v>
      </c>
      <c r="E7896" s="179">
        <v>248100.34882055287</v>
      </c>
      <c r="F7896" s="179">
        <v>0</v>
      </c>
      <c r="G7896" s="179">
        <v>0</v>
      </c>
      <c r="H7896" s="179">
        <v>239712.73292207596</v>
      </c>
      <c r="I7896" s="179">
        <v>0</v>
      </c>
      <c r="J7896" s="179">
        <v>0</v>
      </c>
      <c r="K7896" s="179">
        <v>0</v>
      </c>
      <c r="L7896" s="179">
        <v>0</v>
      </c>
      <c r="M7896" s="179">
        <v>65542.792278574125</v>
      </c>
      <c r="N7896" s="179">
        <v>0</v>
      </c>
      <c r="O7896" s="179">
        <v>0</v>
      </c>
      <c r="P7896" s="179">
        <v>0</v>
      </c>
      <c r="Q7896" s="179">
        <v>0</v>
      </c>
      <c r="R7896" s="180">
        <v>0</v>
      </c>
      <c r="S7896" s="180">
        <v>0</v>
      </c>
      <c r="T7896" s="180">
        <v>0</v>
      </c>
    </row>
    <row r="7897" spans="2:20" x14ac:dyDescent="0.3">
      <c r="B7897" s="19">
        <v>7894</v>
      </c>
      <c r="C7897" s="179">
        <v>0</v>
      </c>
      <c r="D7897" s="179">
        <v>0</v>
      </c>
      <c r="E7897" s="179">
        <v>3981.7719937986417</v>
      </c>
      <c r="F7897" s="179">
        <v>0</v>
      </c>
      <c r="G7897" s="179">
        <v>0</v>
      </c>
      <c r="H7897" s="179">
        <v>181188.13887816758</v>
      </c>
      <c r="I7897" s="179">
        <v>0</v>
      </c>
      <c r="J7897" s="179">
        <v>0</v>
      </c>
      <c r="K7897" s="179">
        <v>0</v>
      </c>
      <c r="L7897" s="179">
        <v>0</v>
      </c>
      <c r="M7897" s="179">
        <v>66120.150793373687</v>
      </c>
      <c r="N7897" s="179">
        <v>0</v>
      </c>
      <c r="O7897" s="179">
        <v>0</v>
      </c>
      <c r="P7897" s="179">
        <v>0</v>
      </c>
      <c r="Q7897" s="179">
        <v>0</v>
      </c>
      <c r="R7897" s="180">
        <v>0</v>
      </c>
      <c r="S7897" s="180">
        <v>0</v>
      </c>
      <c r="T7897" s="180">
        <v>0</v>
      </c>
    </row>
    <row r="7898" spans="2:20" x14ac:dyDescent="0.3">
      <c r="B7898" s="19">
        <v>7895</v>
      </c>
      <c r="C7898" s="179">
        <v>0</v>
      </c>
      <c r="D7898" s="179">
        <v>0</v>
      </c>
      <c r="E7898" s="179">
        <v>149579.67806870519</v>
      </c>
      <c r="F7898" s="179">
        <v>0</v>
      </c>
      <c r="G7898" s="179">
        <v>0</v>
      </c>
      <c r="H7898" s="179">
        <v>48944.197851152567</v>
      </c>
      <c r="I7898" s="179">
        <v>0</v>
      </c>
      <c r="J7898" s="179">
        <v>0</v>
      </c>
      <c r="K7898" s="179">
        <v>0</v>
      </c>
      <c r="L7898" s="179">
        <v>0</v>
      </c>
      <c r="M7898" s="179">
        <v>10725.075066552479</v>
      </c>
      <c r="N7898" s="179">
        <v>0</v>
      </c>
      <c r="O7898" s="179">
        <v>0</v>
      </c>
      <c r="P7898" s="179">
        <v>0</v>
      </c>
      <c r="Q7898" s="179">
        <v>0</v>
      </c>
      <c r="R7898" s="180">
        <v>0</v>
      </c>
      <c r="S7898" s="180">
        <v>0</v>
      </c>
      <c r="T7898" s="180">
        <v>0</v>
      </c>
    </row>
    <row r="7899" spans="2:20" x14ac:dyDescent="0.3">
      <c r="B7899" s="19">
        <v>7896</v>
      </c>
      <c r="C7899" s="179">
        <v>0</v>
      </c>
      <c r="D7899" s="179">
        <v>0</v>
      </c>
      <c r="E7899" s="179">
        <v>223212.17986061861</v>
      </c>
      <c r="F7899" s="179">
        <v>0</v>
      </c>
      <c r="G7899" s="179">
        <v>0</v>
      </c>
      <c r="H7899" s="179">
        <v>66071.848026284235</v>
      </c>
      <c r="I7899" s="179">
        <v>0</v>
      </c>
      <c r="J7899" s="179">
        <v>0</v>
      </c>
      <c r="K7899" s="179">
        <v>0</v>
      </c>
      <c r="L7899" s="179">
        <v>0</v>
      </c>
      <c r="M7899" s="179">
        <v>38321.551229104851</v>
      </c>
      <c r="N7899" s="179">
        <v>0</v>
      </c>
      <c r="O7899" s="179">
        <v>0</v>
      </c>
      <c r="P7899" s="179">
        <v>0</v>
      </c>
      <c r="Q7899" s="179">
        <v>0</v>
      </c>
      <c r="R7899" s="180">
        <v>0</v>
      </c>
      <c r="S7899" s="180">
        <v>0</v>
      </c>
      <c r="T7899" s="180">
        <v>0</v>
      </c>
    </row>
    <row r="7900" spans="2:20" x14ac:dyDescent="0.3">
      <c r="B7900" s="19">
        <v>7897</v>
      </c>
      <c r="C7900" s="179">
        <v>0</v>
      </c>
      <c r="D7900" s="179">
        <v>0</v>
      </c>
      <c r="E7900" s="179">
        <v>334133.98162985034</v>
      </c>
      <c r="F7900" s="179">
        <v>0</v>
      </c>
      <c r="G7900" s="179">
        <v>0</v>
      </c>
      <c r="H7900" s="179">
        <v>40775.510435596771</v>
      </c>
      <c r="I7900" s="179">
        <v>0</v>
      </c>
      <c r="J7900" s="179">
        <v>0</v>
      </c>
      <c r="K7900" s="179">
        <v>0</v>
      </c>
      <c r="L7900" s="179">
        <v>0</v>
      </c>
      <c r="M7900" s="179">
        <v>87075.918832321084</v>
      </c>
      <c r="N7900" s="179">
        <v>0</v>
      </c>
      <c r="O7900" s="179">
        <v>0</v>
      </c>
      <c r="P7900" s="179">
        <v>0</v>
      </c>
      <c r="Q7900" s="179">
        <v>0</v>
      </c>
      <c r="R7900" s="180">
        <v>0</v>
      </c>
      <c r="S7900" s="180">
        <v>0</v>
      </c>
      <c r="T7900" s="180">
        <v>0</v>
      </c>
    </row>
    <row r="7901" spans="2:20" x14ac:dyDescent="0.3">
      <c r="B7901" s="19">
        <v>7898</v>
      </c>
      <c r="C7901" s="179">
        <v>0</v>
      </c>
      <c r="D7901" s="179">
        <v>0</v>
      </c>
      <c r="E7901" s="179">
        <v>111921.12018055178</v>
      </c>
      <c r="F7901" s="179">
        <v>0</v>
      </c>
      <c r="G7901" s="179">
        <v>0</v>
      </c>
      <c r="H7901" s="179">
        <v>125481.4194198364</v>
      </c>
      <c r="I7901" s="179">
        <v>0</v>
      </c>
      <c r="J7901" s="179">
        <v>0</v>
      </c>
      <c r="K7901" s="179">
        <v>0</v>
      </c>
      <c r="L7901" s="179">
        <v>0</v>
      </c>
      <c r="M7901" s="179">
        <v>366443.54244548408</v>
      </c>
      <c r="N7901" s="179">
        <v>0</v>
      </c>
      <c r="O7901" s="179">
        <v>0</v>
      </c>
      <c r="P7901" s="179">
        <v>0</v>
      </c>
      <c r="Q7901" s="179">
        <v>0</v>
      </c>
      <c r="R7901" s="180">
        <v>0</v>
      </c>
      <c r="S7901" s="180">
        <v>0</v>
      </c>
      <c r="T7901" s="180">
        <v>0</v>
      </c>
    </row>
    <row r="7902" spans="2:20" x14ac:dyDescent="0.3">
      <c r="B7902" s="19">
        <v>7899</v>
      </c>
      <c r="C7902" s="179">
        <v>0</v>
      </c>
      <c r="D7902" s="179">
        <v>0</v>
      </c>
      <c r="E7902" s="179">
        <v>547701.18356208818</v>
      </c>
      <c r="F7902" s="179">
        <v>0</v>
      </c>
      <c r="G7902" s="179">
        <v>0</v>
      </c>
      <c r="H7902" s="179">
        <v>175703.91984719594</v>
      </c>
      <c r="I7902" s="179">
        <v>0</v>
      </c>
      <c r="J7902" s="179">
        <v>0</v>
      </c>
      <c r="K7902" s="179">
        <v>0</v>
      </c>
      <c r="L7902" s="179">
        <v>0</v>
      </c>
      <c r="M7902" s="179">
        <v>78979.475240096392</v>
      </c>
      <c r="N7902" s="179">
        <v>0</v>
      </c>
      <c r="O7902" s="179">
        <v>0</v>
      </c>
      <c r="P7902" s="179">
        <v>0</v>
      </c>
      <c r="Q7902" s="179">
        <v>0</v>
      </c>
      <c r="R7902" s="180">
        <v>0</v>
      </c>
      <c r="S7902" s="180">
        <v>0</v>
      </c>
      <c r="T7902" s="180">
        <v>0</v>
      </c>
    </row>
    <row r="7903" spans="2:20" x14ac:dyDescent="0.3">
      <c r="B7903" s="19">
        <v>7900</v>
      </c>
      <c r="C7903" s="179">
        <v>1</v>
      </c>
      <c r="D7903" s="179">
        <v>205527.93333229568</v>
      </c>
      <c r="E7903" s="179">
        <v>74284.477113878602</v>
      </c>
      <c r="F7903" s="179">
        <v>0</v>
      </c>
      <c r="G7903" s="179">
        <v>0</v>
      </c>
      <c r="H7903" s="179">
        <v>12298.597039703885</v>
      </c>
      <c r="I7903" s="179">
        <v>0</v>
      </c>
      <c r="J7903" s="179">
        <v>0</v>
      </c>
      <c r="K7903" s="179">
        <v>0</v>
      </c>
      <c r="L7903" s="179">
        <v>0</v>
      </c>
      <c r="M7903" s="179">
        <v>58528.251351155333</v>
      </c>
      <c r="N7903" s="179">
        <v>0</v>
      </c>
      <c r="O7903" s="179">
        <v>0</v>
      </c>
      <c r="P7903" s="179">
        <v>0</v>
      </c>
      <c r="Q7903" s="179">
        <v>0</v>
      </c>
      <c r="R7903" s="180">
        <v>0</v>
      </c>
      <c r="S7903" s="180">
        <v>0</v>
      </c>
      <c r="T7903" s="180">
        <v>205527.93333229568</v>
      </c>
    </row>
    <row r="7904" spans="2:20" x14ac:dyDescent="0.3">
      <c r="B7904" s="19">
        <v>7901</v>
      </c>
      <c r="C7904" s="179">
        <v>0</v>
      </c>
      <c r="D7904" s="179">
        <v>0</v>
      </c>
      <c r="E7904" s="179">
        <v>88180.197124678292</v>
      </c>
      <c r="F7904" s="179">
        <v>0</v>
      </c>
      <c r="G7904" s="179">
        <v>0</v>
      </c>
      <c r="H7904" s="179">
        <v>26754.980445588564</v>
      </c>
      <c r="I7904" s="179">
        <v>0</v>
      </c>
      <c r="J7904" s="179">
        <v>0</v>
      </c>
      <c r="K7904" s="179">
        <v>0</v>
      </c>
      <c r="L7904" s="179">
        <v>0</v>
      </c>
      <c r="M7904" s="179">
        <v>34913.13484776039</v>
      </c>
      <c r="N7904" s="179">
        <v>0</v>
      </c>
      <c r="O7904" s="179">
        <v>0</v>
      </c>
      <c r="P7904" s="179">
        <v>0</v>
      </c>
      <c r="Q7904" s="179">
        <v>0</v>
      </c>
      <c r="R7904" s="180">
        <v>0</v>
      </c>
      <c r="S7904" s="180">
        <v>0</v>
      </c>
      <c r="T7904" s="180">
        <v>0</v>
      </c>
    </row>
    <row r="7905" spans="2:20" x14ac:dyDescent="0.3">
      <c r="B7905" s="19">
        <v>7902</v>
      </c>
      <c r="C7905" s="179">
        <v>0</v>
      </c>
      <c r="D7905" s="179">
        <v>0</v>
      </c>
      <c r="E7905" s="179">
        <v>101172.02755456931</v>
      </c>
      <c r="F7905" s="179">
        <v>0</v>
      </c>
      <c r="G7905" s="179">
        <v>0</v>
      </c>
      <c r="H7905" s="179">
        <v>36604.188568457357</v>
      </c>
      <c r="I7905" s="179">
        <v>0</v>
      </c>
      <c r="J7905" s="179">
        <v>0</v>
      </c>
      <c r="K7905" s="179">
        <v>0</v>
      </c>
      <c r="L7905" s="179">
        <v>0</v>
      </c>
      <c r="M7905" s="179">
        <v>21981.423393684734</v>
      </c>
      <c r="N7905" s="179">
        <v>0</v>
      </c>
      <c r="O7905" s="179">
        <v>0</v>
      </c>
      <c r="P7905" s="179">
        <v>0</v>
      </c>
      <c r="Q7905" s="179">
        <v>0</v>
      </c>
      <c r="R7905" s="180">
        <v>0</v>
      </c>
      <c r="S7905" s="180">
        <v>0</v>
      </c>
      <c r="T7905" s="180">
        <v>0</v>
      </c>
    </row>
    <row r="7906" spans="2:20" x14ac:dyDescent="0.3">
      <c r="B7906" s="19">
        <v>7903</v>
      </c>
      <c r="C7906" s="179">
        <v>0</v>
      </c>
      <c r="D7906" s="179">
        <v>0</v>
      </c>
      <c r="E7906" s="179">
        <v>311627.71841935132</v>
      </c>
      <c r="F7906" s="179">
        <v>0</v>
      </c>
      <c r="G7906" s="179">
        <v>0</v>
      </c>
      <c r="H7906" s="179">
        <v>15254.938611016914</v>
      </c>
      <c r="I7906" s="179">
        <v>0</v>
      </c>
      <c r="J7906" s="179">
        <v>0</v>
      </c>
      <c r="K7906" s="179">
        <v>0</v>
      </c>
      <c r="L7906" s="179">
        <v>0</v>
      </c>
      <c r="M7906" s="179">
        <v>338288.10203921248</v>
      </c>
      <c r="N7906" s="179">
        <v>0</v>
      </c>
      <c r="O7906" s="179">
        <v>0</v>
      </c>
      <c r="P7906" s="179">
        <v>0</v>
      </c>
      <c r="Q7906" s="179">
        <v>0</v>
      </c>
      <c r="R7906" s="180">
        <v>0</v>
      </c>
      <c r="S7906" s="180">
        <v>0</v>
      </c>
      <c r="T7906" s="180">
        <v>0</v>
      </c>
    </row>
    <row r="7907" spans="2:20" x14ac:dyDescent="0.3">
      <c r="B7907" s="19">
        <v>7904</v>
      </c>
      <c r="C7907" s="179">
        <v>0</v>
      </c>
      <c r="D7907" s="179">
        <v>0</v>
      </c>
      <c r="E7907" s="179">
        <v>189373.7584383552</v>
      </c>
      <c r="F7907" s="179">
        <v>0</v>
      </c>
      <c r="G7907" s="179">
        <v>0</v>
      </c>
      <c r="H7907" s="179">
        <v>216085.0115832189</v>
      </c>
      <c r="I7907" s="179">
        <v>0</v>
      </c>
      <c r="J7907" s="179">
        <v>0</v>
      </c>
      <c r="K7907" s="179">
        <v>0</v>
      </c>
      <c r="L7907" s="179">
        <v>0</v>
      </c>
      <c r="M7907" s="179">
        <v>16176.861568962282</v>
      </c>
      <c r="N7907" s="179">
        <v>0</v>
      </c>
      <c r="O7907" s="179">
        <v>0</v>
      </c>
      <c r="P7907" s="179">
        <v>0</v>
      </c>
      <c r="Q7907" s="179">
        <v>0</v>
      </c>
      <c r="R7907" s="180">
        <v>0</v>
      </c>
      <c r="S7907" s="180">
        <v>0</v>
      </c>
      <c r="T7907" s="180">
        <v>0</v>
      </c>
    </row>
    <row r="7908" spans="2:20" x14ac:dyDescent="0.3">
      <c r="B7908" s="19">
        <v>7905</v>
      </c>
      <c r="C7908" s="179">
        <v>0</v>
      </c>
      <c r="D7908" s="179">
        <v>0</v>
      </c>
      <c r="E7908" s="179">
        <v>65102.015763067568</v>
      </c>
      <c r="F7908" s="179">
        <v>0</v>
      </c>
      <c r="G7908" s="179">
        <v>0</v>
      </c>
      <c r="H7908" s="179">
        <v>20349.937828013997</v>
      </c>
      <c r="I7908" s="179">
        <v>0</v>
      </c>
      <c r="J7908" s="179">
        <v>0</v>
      </c>
      <c r="K7908" s="179">
        <v>0</v>
      </c>
      <c r="L7908" s="179">
        <v>0</v>
      </c>
      <c r="M7908" s="179">
        <v>421583.96176565246</v>
      </c>
      <c r="N7908" s="179">
        <v>0</v>
      </c>
      <c r="O7908" s="179">
        <v>0</v>
      </c>
      <c r="P7908" s="179">
        <v>0</v>
      </c>
      <c r="Q7908" s="179">
        <v>0</v>
      </c>
      <c r="R7908" s="180">
        <v>0</v>
      </c>
      <c r="S7908" s="180">
        <v>0</v>
      </c>
      <c r="T7908" s="180">
        <v>0</v>
      </c>
    </row>
    <row r="7909" spans="2:20" x14ac:dyDescent="0.3">
      <c r="B7909" s="19">
        <v>7906</v>
      </c>
      <c r="C7909" s="179">
        <v>0</v>
      </c>
      <c r="D7909" s="179">
        <v>0</v>
      </c>
      <c r="E7909" s="179">
        <v>152517.28356345047</v>
      </c>
      <c r="F7909" s="179">
        <v>0</v>
      </c>
      <c r="G7909" s="179">
        <v>0</v>
      </c>
      <c r="H7909" s="179">
        <v>6143.8009685709039</v>
      </c>
      <c r="I7909" s="179">
        <v>0</v>
      </c>
      <c r="J7909" s="179">
        <v>0</v>
      </c>
      <c r="K7909" s="179">
        <v>0</v>
      </c>
      <c r="L7909" s="179">
        <v>0</v>
      </c>
      <c r="M7909" s="179">
        <v>182431.29838522983</v>
      </c>
      <c r="N7909" s="179">
        <v>0</v>
      </c>
      <c r="O7909" s="179">
        <v>0</v>
      </c>
      <c r="P7909" s="179">
        <v>0</v>
      </c>
      <c r="Q7909" s="179">
        <v>0</v>
      </c>
      <c r="R7909" s="180">
        <v>0</v>
      </c>
      <c r="S7909" s="180">
        <v>0</v>
      </c>
      <c r="T7909" s="180">
        <v>0</v>
      </c>
    </row>
    <row r="7910" spans="2:20" x14ac:dyDescent="0.3">
      <c r="B7910" s="19">
        <v>7907</v>
      </c>
      <c r="C7910" s="179">
        <v>0</v>
      </c>
      <c r="D7910" s="179">
        <v>0</v>
      </c>
      <c r="E7910" s="179">
        <v>22503.246931653928</v>
      </c>
      <c r="F7910" s="179">
        <v>0</v>
      </c>
      <c r="G7910" s="179">
        <v>0</v>
      </c>
      <c r="H7910" s="179">
        <v>462676.43077884114</v>
      </c>
      <c r="I7910" s="179">
        <v>0</v>
      </c>
      <c r="J7910" s="179">
        <v>0</v>
      </c>
      <c r="K7910" s="179">
        <v>0</v>
      </c>
      <c r="L7910" s="179">
        <v>0</v>
      </c>
      <c r="M7910" s="179">
        <v>40285.109125790848</v>
      </c>
      <c r="N7910" s="179">
        <v>0</v>
      </c>
      <c r="O7910" s="179">
        <v>0</v>
      </c>
      <c r="P7910" s="179">
        <v>0</v>
      </c>
      <c r="Q7910" s="179">
        <v>0</v>
      </c>
      <c r="R7910" s="180">
        <v>0</v>
      </c>
      <c r="S7910" s="180">
        <v>0</v>
      </c>
      <c r="T7910" s="180">
        <v>0</v>
      </c>
    </row>
    <row r="7911" spans="2:20" x14ac:dyDescent="0.3">
      <c r="B7911" s="19">
        <v>7908</v>
      </c>
      <c r="C7911" s="179">
        <v>0</v>
      </c>
      <c r="D7911" s="179">
        <v>0</v>
      </c>
      <c r="E7911" s="179">
        <v>21548.396874612896</v>
      </c>
      <c r="F7911" s="179">
        <v>0</v>
      </c>
      <c r="G7911" s="179">
        <v>0</v>
      </c>
      <c r="H7911" s="179">
        <v>21905.049397734747</v>
      </c>
      <c r="I7911" s="179">
        <v>0</v>
      </c>
      <c r="J7911" s="179">
        <v>0</v>
      </c>
      <c r="K7911" s="179">
        <v>0</v>
      </c>
      <c r="L7911" s="179">
        <v>0</v>
      </c>
      <c r="M7911" s="179">
        <v>15531.712601562653</v>
      </c>
      <c r="N7911" s="179">
        <v>0</v>
      </c>
      <c r="O7911" s="179">
        <v>0</v>
      </c>
      <c r="P7911" s="179">
        <v>0</v>
      </c>
      <c r="Q7911" s="179">
        <v>0</v>
      </c>
      <c r="R7911" s="180">
        <v>0</v>
      </c>
      <c r="S7911" s="180">
        <v>0</v>
      </c>
      <c r="T7911" s="180">
        <v>0</v>
      </c>
    </row>
    <row r="7912" spans="2:20" x14ac:dyDescent="0.3">
      <c r="B7912" s="19">
        <v>7909</v>
      </c>
      <c r="C7912" s="179">
        <v>0</v>
      </c>
      <c r="D7912" s="179">
        <v>0</v>
      </c>
      <c r="E7912" s="179">
        <v>26715.445874577108</v>
      </c>
      <c r="F7912" s="179">
        <v>0</v>
      </c>
      <c r="G7912" s="179">
        <v>0</v>
      </c>
      <c r="H7912" s="179">
        <v>15685.046437641658</v>
      </c>
      <c r="I7912" s="179">
        <v>0</v>
      </c>
      <c r="J7912" s="179">
        <v>0</v>
      </c>
      <c r="K7912" s="179">
        <v>0</v>
      </c>
      <c r="L7912" s="179">
        <v>0</v>
      </c>
      <c r="M7912" s="179">
        <v>9826.6554252584829</v>
      </c>
      <c r="N7912" s="179">
        <v>0</v>
      </c>
      <c r="O7912" s="179">
        <v>0</v>
      </c>
      <c r="P7912" s="179">
        <v>0</v>
      </c>
      <c r="Q7912" s="179">
        <v>0</v>
      </c>
      <c r="R7912" s="180">
        <v>0</v>
      </c>
      <c r="S7912" s="180">
        <v>0</v>
      </c>
      <c r="T7912" s="180">
        <v>0</v>
      </c>
    </row>
    <row r="7913" spans="2:20" x14ac:dyDescent="0.3">
      <c r="B7913" s="19">
        <v>7910</v>
      </c>
      <c r="C7913" s="179">
        <v>0</v>
      </c>
      <c r="D7913" s="179">
        <v>0</v>
      </c>
      <c r="E7913" s="179">
        <v>162324.22162211707</v>
      </c>
      <c r="F7913" s="179">
        <v>0</v>
      </c>
      <c r="G7913" s="179">
        <v>0</v>
      </c>
      <c r="H7913" s="179">
        <v>18426.283725836318</v>
      </c>
      <c r="I7913" s="179">
        <v>0</v>
      </c>
      <c r="J7913" s="179">
        <v>0</v>
      </c>
      <c r="K7913" s="179">
        <v>0</v>
      </c>
      <c r="L7913" s="179">
        <v>0</v>
      </c>
      <c r="M7913" s="179">
        <v>148817.00988802552</v>
      </c>
      <c r="N7913" s="179">
        <v>0</v>
      </c>
      <c r="O7913" s="179">
        <v>0</v>
      </c>
      <c r="P7913" s="179">
        <v>0</v>
      </c>
      <c r="Q7913" s="179">
        <v>0</v>
      </c>
      <c r="R7913" s="180">
        <v>0</v>
      </c>
      <c r="S7913" s="180">
        <v>0</v>
      </c>
      <c r="T7913" s="180">
        <v>0</v>
      </c>
    </row>
    <row r="7914" spans="2:20" x14ac:dyDescent="0.3">
      <c r="B7914" s="19">
        <v>7911</v>
      </c>
      <c r="C7914" s="179">
        <v>0</v>
      </c>
      <c r="D7914" s="179">
        <v>0</v>
      </c>
      <c r="E7914" s="179">
        <v>611439.30221343541</v>
      </c>
      <c r="F7914" s="179">
        <v>0</v>
      </c>
      <c r="G7914" s="179">
        <v>0</v>
      </c>
      <c r="H7914" s="179">
        <v>194022.88461561594</v>
      </c>
      <c r="I7914" s="179">
        <v>0</v>
      </c>
      <c r="J7914" s="179">
        <v>0</v>
      </c>
      <c r="K7914" s="179">
        <v>0</v>
      </c>
      <c r="L7914" s="179">
        <v>0</v>
      </c>
      <c r="M7914" s="179">
        <v>581497.24842863192</v>
      </c>
      <c r="N7914" s="179">
        <v>0</v>
      </c>
      <c r="O7914" s="179">
        <v>0</v>
      </c>
      <c r="P7914" s="179">
        <v>0</v>
      </c>
      <c r="Q7914" s="179">
        <v>0</v>
      </c>
      <c r="R7914" s="180">
        <v>0</v>
      </c>
      <c r="S7914" s="180">
        <v>0</v>
      </c>
      <c r="T7914" s="180">
        <v>0</v>
      </c>
    </row>
    <row r="7915" spans="2:20" x14ac:dyDescent="0.3">
      <c r="B7915" s="19">
        <v>7912</v>
      </c>
      <c r="C7915" s="179">
        <v>0</v>
      </c>
      <c r="D7915" s="179">
        <v>0</v>
      </c>
      <c r="E7915" s="179">
        <v>389240.66290432081</v>
      </c>
      <c r="F7915" s="179">
        <v>0</v>
      </c>
      <c r="G7915" s="179">
        <v>0</v>
      </c>
      <c r="H7915" s="179">
        <v>202887.49698696169</v>
      </c>
      <c r="I7915" s="179">
        <v>0</v>
      </c>
      <c r="J7915" s="179">
        <v>0</v>
      </c>
      <c r="K7915" s="179">
        <v>0</v>
      </c>
      <c r="L7915" s="179">
        <v>0</v>
      </c>
      <c r="M7915" s="179">
        <v>43063.513466379336</v>
      </c>
      <c r="N7915" s="179">
        <v>0</v>
      </c>
      <c r="O7915" s="179">
        <v>0</v>
      </c>
      <c r="P7915" s="179">
        <v>0</v>
      </c>
      <c r="Q7915" s="179">
        <v>0</v>
      </c>
      <c r="R7915" s="180">
        <v>0</v>
      </c>
      <c r="S7915" s="180">
        <v>0</v>
      </c>
      <c r="T7915" s="180">
        <v>0</v>
      </c>
    </row>
    <row r="7916" spans="2:20" x14ac:dyDescent="0.3">
      <c r="B7916" s="19">
        <v>7913</v>
      </c>
      <c r="C7916" s="179">
        <v>0</v>
      </c>
      <c r="D7916" s="179">
        <v>0</v>
      </c>
      <c r="E7916" s="179">
        <v>111675.18230171241</v>
      </c>
      <c r="F7916" s="179">
        <v>0</v>
      </c>
      <c r="G7916" s="179">
        <v>0</v>
      </c>
      <c r="H7916" s="179">
        <v>471567.14977854013</v>
      </c>
      <c r="I7916" s="179">
        <v>0</v>
      </c>
      <c r="J7916" s="179">
        <v>0</v>
      </c>
      <c r="K7916" s="179">
        <v>145979.58679191928</v>
      </c>
      <c r="L7916" s="179">
        <v>1</v>
      </c>
      <c r="M7916" s="179">
        <v>41350.635760733792</v>
      </c>
      <c r="N7916" s="179">
        <v>0</v>
      </c>
      <c r="O7916" s="179">
        <v>0</v>
      </c>
      <c r="P7916" s="179">
        <v>0</v>
      </c>
      <c r="Q7916" s="179">
        <v>0</v>
      </c>
      <c r="R7916" s="180">
        <v>0</v>
      </c>
      <c r="S7916" s="180">
        <v>145979.58679191928</v>
      </c>
      <c r="T7916" s="180">
        <v>0</v>
      </c>
    </row>
    <row r="7917" spans="2:20" x14ac:dyDescent="0.3">
      <c r="B7917" s="19">
        <v>7914</v>
      </c>
      <c r="C7917" s="179">
        <v>0</v>
      </c>
      <c r="D7917" s="179">
        <v>0</v>
      </c>
      <c r="E7917" s="179">
        <v>14892.403784931766</v>
      </c>
      <c r="F7917" s="179">
        <v>0</v>
      </c>
      <c r="G7917" s="179">
        <v>0</v>
      </c>
      <c r="H7917" s="179">
        <v>809533.30266730452</v>
      </c>
      <c r="I7917" s="179">
        <v>0</v>
      </c>
      <c r="J7917" s="179">
        <v>0</v>
      </c>
      <c r="K7917" s="179">
        <v>0</v>
      </c>
      <c r="L7917" s="179">
        <v>0</v>
      </c>
      <c r="M7917" s="179">
        <v>34544.759188277203</v>
      </c>
      <c r="N7917" s="179">
        <v>0</v>
      </c>
      <c r="O7917" s="179">
        <v>0</v>
      </c>
      <c r="P7917" s="179">
        <v>0</v>
      </c>
      <c r="Q7917" s="179">
        <v>0</v>
      </c>
      <c r="R7917" s="180">
        <v>0</v>
      </c>
      <c r="S7917" s="180">
        <v>0</v>
      </c>
      <c r="T7917" s="180">
        <v>0</v>
      </c>
    </row>
    <row r="7918" spans="2:20" x14ac:dyDescent="0.3">
      <c r="B7918" s="19">
        <v>7915</v>
      </c>
      <c r="C7918" s="179">
        <v>0</v>
      </c>
      <c r="D7918" s="179">
        <v>0</v>
      </c>
      <c r="E7918" s="179">
        <v>18217.501999785614</v>
      </c>
      <c r="F7918" s="179">
        <v>0</v>
      </c>
      <c r="G7918" s="179">
        <v>0</v>
      </c>
      <c r="H7918" s="179">
        <v>506373.71670262876</v>
      </c>
      <c r="I7918" s="179">
        <v>0</v>
      </c>
      <c r="J7918" s="179">
        <v>0</v>
      </c>
      <c r="K7918" s="179">
        <v>0</v>
      </c>
      <c r="L7918" s="179">
        <v>0</v>
      </c>
      <c r="M7918" s="179">
        <v>228060.72261999096</v>
      </c>
      <c r="N7918" s="179">
        <v>0</v>
      </c>
      <c r="O7918" s="179">
        <v>0</v>
      </c>
      <c r="P7918" s="179">
        <v>0</v>
      </c>
      <c r="Q7918" s="179">
        <v>0</v>
      </c>
      <c r="R7918" s="180">
        <v>0</v>
      </c>
      <c r="S7918" s="180">
        <v>0</v>
      </c>
      <c r="T7918" s="180">
        <v>0</v>
      </c>
    </row>
    <row r="7919" spans="2:20" x14ac:dyDescent="0.3">
      <c r="B7919" s="19">
        <v>7916</v>
      </c>
      <c r="C7919" s="179">
        <v>0</v>
      </c>
      <c r="D7919" s="179">
        <v>0</v>
      </c>
      <c r="E7919" s="179">
        <v>1343329.9514674053</v>
      </c>
      <c r="F7919" s="179">
        <v>0</v>
      </c>
      <c r="G7919" s="179">
        <v>0</v>
      </c>
      <c r="H7919" s="179">
        <v>4566.2586536788012</v>
      </c>
      <c r="I7919" s="179">
        <v>0</v>
      </c>
      <c r="J7919" s="179">
        <v>0</v>
      </c>
      <c r="K7919" s="179">
        <v>0</v>
      </c>
      <c r="L7919" s="179">
        <v>0</v>
      </c>
      <c r="M7919" s="179">
        <v>6063.7486510501139</v>
      </c>
      <c r="N7919" s="179">
        <v>0</v>
      </c>
      <c r="O7919" s="179">
        <v>0</v>
      </c>
      <c r="P7919" s="179">
        <v>0</v>
      </c>
      <c r="Q7919" s="179">
        <v>0</v>
      </c>
      <c r="R7919" s="180">
        <v>0</v>
      </c>
      <c r="S7919" s="180">
        <v>0</v>
      </c>
      <c r="T7919" s="180">
        <v>0</v>
      </c>
    </row>
    <row r="7920" spans="2:20" x14ac:dyDescent="0.3">
      <c r="B7920" s="19">
        <v>7917</v>
      </c>
      <c r="C7920" s="179">
        <v>0</v>
      </c>
      <c r="D7920" s="179">
        <v>0</v>
      </c>
      <c r="E7920" s="179">
        <v>308386.41990062915</v>
      </c>
      <c r="F7920" s="179">
        <v>0</v>
      </c>
      <c r="G7920" s="179">
        <v>0</v>
      </c>
      <c r="H7920" s="179">
        <v>160192.0120120894</v>
      </c>
      <c r="I7920" s="179">
        <v>0</v>
      </c>
      <c r="J7920" s="179">
        <v>0</v>
      </c>
      <c r="K7920" s="179">
        <v>0</v>
      </c>
      <c r="L7920" s="179">
        <v>0</v>
      </c>
      <c r="M7920" s="179">
        <v>35990.770967508499</v>
      </c>
      <c r="N7920" s="179">
        <v>0</v>
      </c>
      <c r="O7920" s="179">
        <v>0</v>
      </c>
      <c r="P7920" s="179">
        <v>0</v>
      </c>
      <c r="Q7920" s="179">
        <v>0</v>
      </c>
      <c r="R7920" s="180">
        <v>0</v>
      </c>
      <c r="S7920" s="180">
        <v>0</v>
      </c>
      <c r="T7920" s="180">
        <v>0</v>
      </c>
    </row>
    <row r="7921" spans="2:20" x14ac:dyDescent="0.3">
      <c r="B7921" s="19">
        <v>7918</v>
      </c>
      <c r="C7921" s="179">
        <v>1</v>
      </c>
      <c r="D7921" s="179">
        <v>20244.747117059786</v>
      </c>
      <c r="E7921" s="179">
        <v>209239.63739817022</v>
      </c>
      <c r="F7921" s="179">
        <v>0</v>
      </c>
      <c r="G7921" s="179">
        <v>0</v>
      </c>
      <c r="H7921" s="179">
        <v>434968.59851321491</v>
      </c>
      <c r="I7921" s="179">
        <v>0</v>
      </c>
      <c r="J7921" s="179">
        <v>0</v>
      </c>
      <c r="K7921" s="179">
        <v>0</v>
      </c>
      <c r="L7921" s="179">
        <v>0</v>
      </c>
      <c r="M7921" s="179">
        <v>12779.574753064611</v>
      </c>
      <c r="N7921" s="179">
        <v>0</v>
      </c>
      <c r="O7921" s="179">
        <v>0</v>
      </c>
      <c r="P7921" s="179">
        <v>0</v>
      </c>
      <c r="Q7921" s="179">
        <v>0</v>
      </c>
      <c r="R7921" s="180">
        <v>0</v>
      </c>
      <c r="S7921" s="180">
        <v>0</v>
      </c>
      <c r="T7921" s="180">
        <v>20244.747117059786</v>
      </c>
    </row>
    <row r="7922" spans="2:20" x14ac:dyDescent="0.3">
      <c r="B7922" s="19">
        <v>7919</v>
      </c>
      <c r="C7922" s="179">
        <v>0</v>
      </c>
      <c r="D7922" s="179">
        <v>0</v>
      </c>
      <c r="E7922" s="179">
        <v>675435.36962934781</v>
      </c>
      <c r="F7922" s="179">
        <v>0</v>
      </c>
      <c r="G7922" s="179">
        <v>0</v>
      </c>
      <c r="H7922" s="179">
        <v>10760.482307039063</v>
      </c>
      <c r="I7922" s="179">
        <v>0</v>
      </c>
      <c r="J7922" s="179">
        <v>0</v>
      </c>
      <c r="K7922" s="179">
        <v>0</v>
      </c>
      <c r="L7922" s="179">
        <v>0</v>
      </c>
      <c r="M7922" s="179">
        <v>11623.910124728314</v>
      </c>
      <c r="N7922" s="179">
        <v>0</v>
      </c>
      <c r="O7922" s="179">
        <v>0</v>
      </c>
      <c r="P7922" s="179">
        <v>0</v>
      </c>
      <c r="Q7922" s="179">
        <v>0</v>
      </c>
      <c r="R7922" s="180">
        <v>0</v>
      </c>
      <c r="S7922" s="180">
        <v>0</v>
      </c>
      <c r="T7922" s="180">
        <v>0</v>
      </c>
    </row>
    <row r="7923" spans="2:20" x14ac:dyDescent="0.3">
      <c r="B7923" s="19">
        <v>7920</v>
      </c>
      <c r="C7923" s="179">
        <v>0</v>
      </c>
      <c r="D7923" s="179">
        <v>0</v>
      </c>
      <c r="E7923" s="179">
        <v>87857.757700746806</v>
      </c>
      <c r="F7923" s="179">
        <v>0</v>
      </c>
      <c r="G7923" s="179">
        <v>0</v>
      </c>
      <c r="H7923" s="179">
        <v>2253.1475204340195</v>
      </c>
      <c r="I7923" s="179">
        <v>0</v>
      </c>
      <c r="J7923" s="179">
        <v>0</v>
      </c>
      <c r="K7923" s="179">
        <v>0</v>
      </c>
      <c r="L7923" s="179">
        <v>0</v>
      </c>
      <c r="M7923" s="179">
        <v>124045.63056817804</v>
      </c>
      <c r="N7923" s="179">
        <v>0</v>
      </c>
      <c r="O7923" s="179">
        <v>0</v>
      </c>
      <c r="P7923" s="179">
        <v>0</v>
      </c>
      <c r="Q7923" s="179">
        <v>0</v>
      </c>
      <c r="R7923" s="180">
        <v>0</v>
      </c>
      <c r="S7923" s="180">
        <v>0</v>
      </c>
      <c r="T7923" s="180">
        <v>0</v>
      </c>
    </row>
    <row r="7924" spans="2:20" x14ac:dyDescent="0.3">
      <c r="B7924" s="19">
        <v>7921</v>
      </c>
      <c r="C7924" s="179">
        <v>1</v>
      </c>
      <c r="D7924" s="179">
        <v>765413.65686022071</v>
      </c>
      <c r="E7924" s="179">
        <v>122840.21861470066</v>
      </c>
      <c r="F7924" s="179">
        <v>0</v>
      </c>
      <c r="G7924" s="179">
        <v>0</v>
      </c>
      <c r="H7924" s="179">
        <v>659668.09131294978</v>
      </c>
      <c r="I7924" s="179">
        <v>0</v>
      </c>
      <c r="J7924" s="179">
        <v>65413.656860220712</v>
      </c>
      <c r="K7924" s="179">
        <v>0</v>
      </c>
      <c r="L7924" s="179">
        <v>0</v>
      </c>
      <c r="M7924" s="179">
        <v>48250.034861670254</v>
      </c>
      <c r="N7924" s="179">
        <v>0</v>
      </c>
      <c r="O7924" s="179">
        <v>165413.65686022071</v>
      </c>
      <c r="P7924" s="179">
        <v>0</v>
      </c>
      <c r="Q7924" s="179">
        <v>0</v>
      </c>
      <c r="R7924" s="180">
        <v>0</v>
      </c>
      <c r="S7924" s="180">
        <v>0</v>
      </c>
      <c r="T7924" s="180">
        <v>600000</v>
      </c>
    </row>
    <row r="7925" spans="2:20" x14ac:dyDescent="0.3">
      <c r="B7925" s="19">
        <v>7922</v>
      </c>
      <c r="C7925" s="179">
        <v>0</v>
      </c>
      <c r="D7925" s="179">
        <v>0</v>
      </c>
      <c r="E7925" s="179">
        <v>1274026.5149379307</v>
      </c>
      <c r="F7925" s="179">
        <v>0</v>
      </c>
      <c r="G7925" s="179">
        <v>0</v>
      </c>
      <c r="H7925" s="179">
        <v>73617.634066455881</v>
      </c>
      <c r="I7925" s="179">
        <v>0</v>
      </c>
      <c r="J7925" s="179">
        <v>0</v>
      </c>
      <c r="K7925" s="179">
        <v>46093.687626673905</v>
      </c>
      <c r="L7925" s="179">
        <v>1</v>
      </c>
      <c r="M7925" s="179">
        <v>36810.277220215692</v>
      </c>
      <c r="N7925" s="179">
        <v>0</v>
      </c>
      <c r="O7925" s="179">
        <v>0</v>
      </c>
      <c r="P7925" s="179">
        <v>0</v>
      </c>
      <c r="Q7925" s="179">
        <v>0</v>
      </c>
      <c r="R7925" s="180">
        <v>0</v>
      </c>
      <c r="S7925" s="180">
        <v>46093.687626673905</v>
      </c>
      <c r="T7925" s="180">
        <v>0</v>
      </c>
    </row>
    <row r="7926" spans="2:20" x14ac:dyDescent="0.3">
      <c r="B7926" s="19">
        <v>7923</v>
      </c>
      <c r="C7926" s="179">
        <v>0</v>
      </c>
      <c r="D7926" s="179">
        <v>0</v>
      </c>
      <c r="E7926" s="179">
        <v>33396.479581786472</v>
      </c>
      <c r="F7926" s="179">
        <v>0</v>
      </c>
      <c r="G7926" s="179">
        <v>0</v>
      </c>
      <c r="H7926" s="179">
        <v>1298693.9446819702</v>
      </c>
      <c r="I7926" s="179">
        <v>0</v>
      </c>
      <c r="J7926" s="179">
        <v>0</v>
      </c>
      <c r="K7926" s="179">
        <v>0</v>
      </c>
      <c r="L7926" s="179">
        <v>0</v>
      </c>
      <c r="M7926" s="179">
        <v>326756.3639321581</v>
      </c>
      <c r="N7926" s="179">
        <v>0</v>
      </c>
      <c r="O7926" s="179">
        <v>0</v>
      </c>
      <c r="P7926" s="179">
        <v>0</v>
      </c>
      <c r="Q7926" s="179">
        <v>0</v>
      </c>
      <c r="R7926" s="180">
        <v>0</v>
      </c>
      <c r="S7926" s="180">
        <v>0</v>
      </c>
      <c r="T7926" s="180">
        <v>0</v>
      </c>
    </row>
    <row r="7927" spans="2:20" x14ac:dyDescent="0.3">
      <c r="B7927" s="19">
        <v>7924</v>
      </c>
      <c r="C7927" s="179">
        <v>0</v>
      </c>
      <c r="D7927" s="179">
        <v>0</v>
      </c>
      <c r="E7927" s="179">
        <v>368049.0758581197</v>
      </c>
      <c r="F7927" s="179">
        <v>0</v>
      </c>
      <c r="G7927" s="179">
        <v>0</v>
      </c>
      <c r="H7927" s="179">
        <v>51115.554514448631</v>
      </c>
      <c r="I7927" s="179">
        <v>0</v>
      </c>
      <c r="J7927" s="179">
        <v>0</v>
      </c>
      <c r="K7927" s="179">
        <v>0</v>
      </c>
      <c r="L7927" s="179">
        <v>0</v>
      </c>
      <c r="M7927" s="179">
        <v>24331.543001922972</v>
      </c>
      <c r="N7927" s="179">
        <v>0</v>
      </c>
      <c r="O7927" s="179">
        <v>0</v>
      </c>
      <c r="P7927" s="179">
        <v>0</v>
      </c>
      <c r="Q7927" s="179">
        <v>0</v>
      </c>
      <c r="R7927" s="180">
        <v>0</v>
      </c>
      <c r="S7927" s="180">
        <v>0</v>
      </c>
      <c r="T7927" s="180">
        <v>0</v>
      </c>
    </row>
    <row r="7928" spans="2:20" x14ac:dyDescent="0.3">
      <c r="B7928" s="19">
        <v>7925</v>
      </c>
      <c r="C7928" s="179">
        <v>0</v>
      </c>
      <c r="D7928" s="179">
        <v>0</v>
      </c>
      <c r="E7928" s="179">
        <v>1119028.6975409007</v>
      </c>
      <c r="F7928" s="179">
        <v>0</v>
      </c>
      <c r="G7928" s="179">
        <v>0</v>
      </c>
      <c r="H7928" s="179">
        <v>54286.641871011641</v>
      </c>
      <c r="I7928" s="179">
        <v>0</v>
      </c>
      <c r="J7928" s="179">
        <v>0</v>
      </c>
      <c r="K7928" s="179">
        <v>0</v>
      </c>
      <c r="L7928" s="179">
        <v>0</v>
      </c>
      <c r="M7928" s="179">
        <v>21083.635560743707</v>
      </c>
      <c r="N7928" s="179">
        <v>0</v>
      </c>
      <c r="O7928" s="179">
        <v>0</v>
      </c>
      <c r="P7928" s="179">
        <v>0</v>
      </c>
      <c r="Q7928" s="179">
        <v>0</v>
      </c>
      <c r="R7928" s="180">
        <v>0</v>
      </c>
      <c r="S7928" s="180">
        <v>0</v>
      </c>
      <c r="T7928" s="180">
        <v>0</v>
      </c>
    </row>
    <row r="7929" spans="2:20" x14ac:dyDescent="0.3">
      <c r="B7929" s="19">
        <v>7926</v>
      </c>
      <c r="C7929" s="179">
        <v>0</v>
      </c>
      <c r="D7929" s="179">
        <v>0</v>
      </c>
      <c r="E7929" s="179">
        <v>51789.683665287186</v>
      </c>
      <c r="F7929" s="179">
        <v>0</v>
      </c>
      <c r="G7929" s="179">
        <v>0</v>
      </c>
      <c r="H7929" s="179">
        <v>5678.9906518971093</v>
      </c>
      <c r="I7929" s="179">
        <v>0</v>
      </c>
      <c r="J7929" s="179">
        <v>0</v>
      </c>
      <c r="K7929" s="179">
        <v>0</v>
      </c>
      <c r="L7929" s="179">
        <v>0</v>
      </c>
      <c r="M7929" s="179">
        <v>102852.58636942302</v>
      </c>
      <c r="N7929" s="179">
        <v>0</v>
      </c>
      <c r="O7929" s="179">
        <v>0</v>
      </c>
      <c r="P7929" s="179">
        <v>0</v>
      </c>
      <c r="Q7929" s="179">
        <v>0</v>
      </c>
      <c r="R7929" s="180">
        <v>0</v>
      </c>
      <c r="S7929" s="180">
        <v>0</v>
      </c>
      <c r="T7929" s="180">
        <v>0</v>
      </c>
    </row>
    <row r="7930" spans="2:20" x14ac:dyDescent="0.3">
      <c r="B7930" s="19">
        <v>7927</v>
      </c>
      <c r="C7930" s="179">
        <v>0</v>
      </c>
      <c r="D7930" s="179">
        <v>0</v>
      </c>
      <c r="E7930" s="179">
        <v>240407.88179728159</v>
      </c>
      <c r="F7930" s="179">
        <v>0</v>
      </c>
      <c r="G7930" s="179">
        <v>0</v>
      </c>
      <c r="H7930" s="179">
        <v>11964.918441243623</v>
      </c>
      <c r="I7930" s="179">
        <v>0</v>
      </c>
      <c r="J7930" s="179">
        <v>0</v>
      </c>
      <c r="K7930" s="179">
        <v>0</v>
      </c>
      <c r="L7930" s="179">
        <v>0</v>
      </c>
      <c r="M7930" s="179">
        <v>14508.2163417961</v>
      </c>
      <c r="N7930" s="179">
        <v>0</v>
      </c>
      <c r="O7930" s="179">
        <v>0</v>
      </c>
      <c r="P7930" s="179">
        <v>0</v>
      </c>
      <c r="Q7930" s="179">
        <v>0</v>
      </c>
      <c r="R7930" s="180">
        <v>0</v>
      </c>
      <c r="S7930" s="180">
        <v>0</v>
      </c>
      <c r="T7930" s="180">
        <v>0</v>
      </c>
    </row>
    <row r="7931" spans="2:20" x14ac:dyDescent="0.3">
      <c r="B7931" s="19">
        <v>7928</v>
      </c>
      <c r="C7931" s="179">
        <v>0</v>
      </c>
      <c r="D7931" s="179">
        <v>0</v>
      </c>
      <c r="E7931" s="179">
        <v>205187.18788197107</v>
      </c>
      <c r="F7931" s="179">
        <v>0</v>
      </c>
      <c r="G7931" s="179">
        <v>0</v>
      </c>
      <c r="H7931" s="179">
        <v>335836.92178476998</v>
      </c>
      <c r="I7931" s="179">
        <v>0</v>
      </c>
      <c r="J7931" s="179">
        <v>0</v>
      </c>
      <c r="K7931" s="179">
        <v>0</v>
      </c>
      <c r="L7931" s="179">
        <v>0</v>
      </c>
      <c r="M7931" s="179">
        <v>125431.55630051105</v>
      </c>
      <c r="N7931" s="179">
        <v>0</v>
      </c>
      <c r="O7931" s="179">
        <v>0</v>
      </c>
      <c r="P7931" s="179">
        <v>0</v>
      </c>
      <c r="Q7931" s="179">
        <v>0</v>
      </c>
      <c r="R7931" s="180">
        <v>0</v>
      </c>
      <c r="S7931" s="180">
        <v>0</v>
      </c>
      <c r="T7931" s="180">
        <v>0</v>
      </c>
    </row>
    <row r="7932" spans="2:20" x14ac:dyDescent="0.3">
      <c r="B7932" s="19">
        <v>7929</v>
      </c>
      <c r="C7932" s="179">
        <v>0</v>
      </c>
      <c r="D7932" s="179">
        <v>0</v>
      </c>
      <c r="E7932" s="179">
        <v>94976.468085354587</v>
      </c>
      <c r="F7932" s="179">
        <v>0</v>
      </c>
      <c r="G7932" s="179">
        <v>0</v>
      </c>
      <c r="H7932" s="179">
        <v>195582.59701500053</v>
      </c>
      <c r="I7932" s="179">
        <v>0</v>
      </c>
      <c r="J7932" s="179">
        <v>0</v>
      </c>
      <c r="K7932" s="179">
        <v>0</v>
      </c>
      <c r="L7932" s="179">
        <v>0</v>
      </c>
      <c r="M7932" s="179">
        <v>110852.26384784897</v>
      </c>
      <c r="N7932" s="179">
        <v>0</v>
      </c>
      <c r="O7932" s="179">
        <v>0</v>
      </c>
      <c r="P7932" s="179">
        <v>0</v>
      </c>
      <c r="Q7932" s="179">
        <v>0</v>
      </c>
      <c r="R7932" s="180">
        <v>0</v>
      </c>
      <c r="S7932" s="180">
        <v>0</v>
      </c>
      <c r="T7932" s="180">
        <v>0</v>
      </c>
    </row>
    <row r="7933" spans="2:20" x14ac:dyDescent="0.3">
      <c r="B7933" s="19">
        <v>7930</v>
      </c>
      <c r="C7933" s="179">
        <v>0</v>
      </c>
      <c r="D7933" s="179">
        <v>0</v>
      </c>
      <c r="E7933" s="179">
        <v>51415.387096440674</v>
      </c>
      <c r="F7933" s="179">
        <v>0</v>
      </c>
      <c r="G7933" s="179">
        <v>0</v>
      </c>
      <c r="H7933" s="179">
        <v>329949.89915361983</v>
      </c>
      <c r="I7933" s="179">
        <v>0</v>
      </c>
      <c r="J7933" s="179">
        <v>0</v>
      </c>
      <c r="K7933" s="179">
        <v>0</v>
      </c>
      <c r="L7933" s="179">
        <v>0</v>
      </c>
      <c r="M7933" s="179">
        <v>8203.1499297016853</v>
      </c>
      <c r="N7933" s="179">
        <v>0</v>
      </c>
      <c r="O7933" s="179">
        <v>0</v>
      </c>
      <c r="P7933" s="179">
        <v>0</v>
      </c>
      <c r="Q7933" s="179">
        <v>0</v>
      </c>
      <c r="R7933" s="180">
        <v>0</v>
      </c>
      <c r="S7933" s="180">
        <v>0</v>
      </c>
      <c r="T7933" s="180">
        <v>0</v>
      </c>
    </row>
    <row r="7934" spans="2:20" x14ac:dyDescent="0.3">
      <c r="B7934" s="19">
        <v>7931</v>
      </c>
      <c r="C7934" s="179">
        <v>0</v>
      </c>
      <c r="D7934" s="179">
        <v>0</v>
      </c>
      <c r="E7934" s="179">
        <v>19343.50579391692</v>
      </c>
      <c r="F7934" s="179">
        <v>0</v>
      </c>
      <c r="G7934" s="179">
        <v>0</v>
      </c>
      <c r="H7934" s="179">
        <v>30127.099619772016</v>
      </c>
      <c r="I7934" s="179">
        <v>0</v>
      </c>
      <c r="J7934" s="179">
        <v>0</v>
      </c>
      <c r="K7934" s="179">
        <v>0</v>
      </c>
      <c r="L7934" s="179">
        <v>0</v>
      </c>
      <c r="M7934" s="179">
        <v>143452.48931728597</v>
      </c>
      <c r="N7934" s="179">
        <v>0</v>
      </c>
      <c r="O7934" s="179">
        <v>0</v>
      </c>
      <c r="P7934" s="179">
        <v>0</v>
      </c>
      <c r="Q7934" s="179">
        <v>0</v>
      </c>
      <c r="R7934" s="180">
        <v>0</v>
      </c>
      <c r="S7934" s="180">
        <v>0</v>
      </c>
      <c r="T7934" s="180">
        <v>0</v>
      </c>
    </row>
    <row r="7935" spans="2:20" x14ac:dyDescent="0.3">
      <c r="B7935" s="19">
        <v>7932</v>
      </c>
      <c r="C7935" s="179">
        <v>1</v>
      </c>
      <c r="D7935" s="179">
        <v>8394.7818542126261</v>
      </c>
      <c r="E7935" s="179">
        <v>20739.434420367848</v>
      </c>
      <c r="F7935" s="179">
        <v>0</v>
      </c>
      <c r="G7935" s="179">
        <v>0</v>
      </c>
      <c r="H7935" s="179">
        <v>37076.448388893674</v>
      </c>
      <c r="I7935" s="179">
        <v>0</v>
      </c>
      <c r="J7935" s="179">
        <v>0</v>
      </c>
      <c r="K7935" s="179">
        <v>0</v>
      </c>
      <c r="L7935" s="179">
        <v>0</v>
      </c>
      <c r="M7935" s="179">
        <v>96140.360897736275</v>
      </c>
      <c r="N7935" s="179">
        <v>0</v>
      </c>
      <c r="O7935" s="179">
        <v>0</v>
      </c>
      <c r="P7935" s="179">
        <v>0</v>
      </c>
      <c r="Q7935" s="179">
        <v>0</v>
      </c>
      <c r="R7935" s="180">
        <v>0</v>
      </c>
      <c r="S7935" s="180">
        <v>0</v>
      </c>
      <c r="T7935" s="180">
        <v>8394.7818542126261</v>
      </c>
    </row>
    <row r="7936" spans="2:20" x14ac:dyDescent="0.3">
      <c r="B7936" s="19">
        <v>7933</v>
      </c>
      <c r="C7936" s="179">
        <v>0</v>
      </c>
      <c r="D7936" s="179">
        <v>0</v>
      </c>
      <c r="E7936" s="179">
        <v>703700.11720352934</v>
      </c>
      <c r="F7936" s="179">
        <v>0</v>
      </c>
      <c r="G7936" s="179">
        <v>0</v>
      </c>
      <c r="H7936" s="179">
        <v>401201.11889583286</v>
      </c>
      <c r="I7936" s="179">
        <v>0</v>
      </c>
      <c r="J7936" s="179">
        <v>0</v>
      </c>
      <c r="K7936" s="179">
        <v>0</v>
      </c>
      <c r="L7936" s="179">
        <v>0</v>
      </c>
      <c r="M7936" s="179">
        <v>38473.565519276781</v>
      </c>
      <c r="N7936" s="179">
        <v>0</v>
      </c>
      <c r="O7936" s="179">
        <v>0</v>
      </c>
      <c r="P7936" s="179">
        <v>0</v>
      </c>
      <c r="Q7936" s="179">
        <v>0</v>
      </c>
      <c r="R7936" s="180">
        <v>0</v>
      </c>
      <c r="S7936" s="180">
        <v>0</v>
      </c>
      <c r="T7936" s="180">
        <v>0</v>
      </c>
    </row>
    <row r="7937" spans="2:20" x14ac:dyDescent="0.3">
      <c r="B7937" s="19">
        <v>7934</v>
      </c>
      <c r="C7937" s="179">
        <v>1</v>
      </c>
      <c r="D7937" s="179">
        <v>137549.51391696674</v>
      </c>
      <c r="E7937" s="179">
        <v>323975.1027489042</v>
      </c>
      <c r="F7937" s="179">
        <v>0</v>
      </c>
      <c r="G7937" s="179">
        <v>0</v>
      </c>
      <c r="H7937" s="179">
        <v>52719.416279053636</v>
      </c>
      <c r="I7937" s="179">
        <v>0</v>
      </c>
      <c r="J7937" s="179">
        <v>0</v>
      </c>
      <c r="K7937" s="179">
        <v>0</v>
      </c>
      <c r="L7937" s="179">
        <v>0</v>
      </c>
      <c r="M7937" s="179">
        <v>485530.79742219049</v>
      </c>
      <c r="N7937" s="179">
        <v>0</v>
      </c>
      <c r="O7937" s="179">
        <v>0</v>
      </c>
      <c r="P7937" s="179">
        <v>0</v>
      </c>
      <c r="Q7937" s="179">
        <v>0</v>
      </c>
      <c r="R7937" s="180">
        <v>0</v>
      </c>
      <c r="S7937" s="180">
        <v>0</v>
      </c>
      <c r="T7937" s="180">
        <v>137549.51391696674</v>
      </c>
    </row>
    <row r="7938" spans="2:20" x14ac:dyDescent="0.3">
      <c r="B7938" s="19">
        <v>7935</v>
      </c>
      <c r="C7938" s="179">
        <v>0</v>
      </c>
      <c r="D7938" s="179">
        <v>0</v>
      </c>
      <c r="E7938" s="179">
        <v>10211.2725224859</v>
      </c>
      <c r="F7938" s="179">
        <v>0</v>
      </c>
      <c r="G7938" s="179">
        <v>0</v>
      </c>
      <c r="H7938" s="179">
        <v>172897.05883951855</v>
      </c>
      <c r="I7938" s="179">
        <v>0</v>
      </c>
      <c r="J7938" s="179">
        <v>0</v>
      </c>
      <c r="K7938" s="179">
        <v>0</v>
      </c>
      <c r="L7938" s="179">
        <v>0</v>
      </c>
      <c r="M7938" s="179">
        <v>53230.757901021083</v>
      </c>
      <c r="N7938" s="179">
        <v>0</v>
      </c>
      <c r="O7938" s="179">
        <v>0</v>
      </c>
      <c r="P7938" s="179">
        <v>0</v>
      </c>
      <c r="Q7938" s="179">
        <v>0</v>
      </c>
      <c r="R7938" s="180">
        <v>0</v>
      </c>
      <c r="S7938" s="180">
        <v>0</v>
      </c>
      <c r="T7938" s="180">
        <v>0</v>
      </c>
    </row>
    <row r="7939" spans="2:20" x14ac:dyDescent="0.3">
      <c r="B7939" s="19">
        <v>7936</v>
      </c>
      <c r="C7939" s="179">
        <v>1</v>
      </c>
      <c r="D7939" s="179">
        <v>20726.023345422982</v>
      </c>
      <c r="E7939" s="179">
        <v>11445.110977108541</v>
      </c>
      <c r="F7939" s="179">
        <v>0</v>
      </c>
      <c r="G7939" s="179">
        <v>0</v>
      </c>
      <c r="H7939" s="179">
        <v>95960.338972418365</v>
      </c>
      <c r="I7939" s="179">
        <v>0</v>
      </c>
      <c r="J7939" s="179">
        <v>0</v>
      </c>
      <c r="K7939" s="179">
        <v>0</v>
      </c>
      <c r="L7939" s="179">
        <v>0</v>
      </c>
      <c r="M7939" s="179">
        <v>34742.786456327871</v>
      </c>
      <c r="N7939" s="179">
        <v>0</v>
      </c>
      <c r="O7939" s="179">
        <v>0</v>
      </c>
      <c r="P7939" s="179">
        <v>0</v>
      </c>
      <c r="Q7939" s="179">
        <v>0</v>
      </c>
      <c r="R7939" s="180">
        <v>0</v>
      </c>
      <c r="S7939" s="180">
        <v>0</v>
      </c>
      <c r="T7939" s="180">
        <v>20726.023345422982</v>
      </c>
    </row>
    <row r="7940" spans="2:20" x14ac:dyDescent="0.3">
      <c r="B7940" s="19">
        <v>7937</v>
      </c>
      <c r="C7940" s="179">
        <v>0</v>
      </c>
      <c r="D7940" s="179">
        <v>0</v>
      </c>
      <c r="E7940" s="179">
        <v>156904.59419226996</v>
      </c>
      <c r="F7940" s="179">
        <v>0</v>
      </c>
      <c r="G7940" s="179">
        <v>0</v>
      </c>
      <c r="H7940" s="179">
        <v>4884.7583137142865</v>
      </c>
      <c r="I7940" s="179">
        <v>0</v>
      </c>
      <c r="J7940" s="179">
        <v>0</v>
      </c>
      <c r="K7940" s="179">
        <v>0</v>
      </c>
      <c r="L7940" s="179">
        <v>0</v>
      </c>
      <c r="M7940" s="179">
        <v>4461.9306032343366</v>
      </c>
      <c r="N7940" s="179">
        <v>0</v>
      </c>
      <c r="O7940" s="179">
        <v>0</v>
      </c>
      <c r="P7940" s="179">
        <v>0</v>
      </c>
      <c r="Q7940" s="179">
        <v>0</v>
      </c>
      <c r="R7940" s="180">
        <v>0</v>
      </c>
      <c r="S7940" s="180">
        <v>0</v>
      </c>
      <c r="T7940" s="180">
        <v>0</v>
      </c>
    </row>
    <row r="7941" spans="2:20" x14ac:dyDescent="0.3">
      <c r="B7941" s="19">
        <v>7938</v>
      </c>
      <c r="C7941" s="179">
        <v>0</v>
      </c>
      <c r="D7941" s="179">
        <v>0</v>
      </c>
      <c r="E7941" s="179">
        <v>108847.69239286704</v>
      </c>
      <c r="F7941" s="179">
        <v>0</v>
      </c>
      <c r="G7941" s="179">
        <v>0</v>
      </c>
      <c r="H7941" s="179">
        <v>148380.42093588368</v>
      </c>
      <c r="I7941" s="179">
        <v>0</v>
      </c>
      <c r="J7941" s="179">
        <v>0</v>
      </c>
      <c r="K7941" s="179">
        <v>0</v>
      </c>
      <c r="L7941" s="179">
        <v>0</v>
      </c>
      <c r="M7941" s="179">
        <v>10928.868684133133</v>
      </c>
      <c r="N7941" s="179">
        <v>0</v>
      </c>
      <c r="O7941" s="179">
        <v>0</v>
      </c>
      <c r="P7941" s="179">
        <v>0</v>
      </c>
      <c r="Q7941" s="179">
        <v>0</v>
      </c>
      <c r="R7941" s="180">
        <v>0</v>
      </c>
      <c r="S7941" s="180">
        <v>0</v>
      </c>
      <c r="T7941" s="180">
        <v>0</v>
      </c>
    </row>
    <row r="7942" spans="2:20" x14ac:dyDescent="0.3">
      <c r="B7942" s="19">
        <v>7939</v>
      </c>
      <c r="C7942" s="179">
        <v>0</v>
      </c>
      <c r="D7942" s="179">
        <v>0</v>
      </c>
      <c r="E7942" s="179">
        <v>74256.837486661694</v>
      </c>
      <c r="F7942" s="179">
        <v>0</v>
      </c>
      <c r="G7942" s="179">
        <v>0</v>
      </c>
      <c r="H7942" s="179">
        <v>51001.264391110228</v>
      </c>
      <c r="I7942" s="179">
        <v>0</v>
      </c>
      <c r="J7942" s="179">
        <v>0</v>
      </c>
      <c r="K7942" s="179">
        <v>0</v>
      </c>
      <c r="L7942" s="179">
        <v>0</v>
      </c>
      <c r="M7942" s="179">
        <v>49535.232415285391</v>
      </c>
      <c r="N7942" s="179">
        <v>0</v>
      </c>
      <c r="O7942" s="179">
        <v>0</v>
      </c>
      <c r="P7942" s="179">
        <v>0</v>
      </c>
      <c r="Q7942" s="179">
        <v>0</v>
      </c>
      <c r="R7942" s="180">
        <v>0</v>
      </c>
      <c r="S7942" s="180">
        <v>0</v>
      </c>
      <c r="T7942" s="180">
        <v>0</v>
      </c>
    </row>
    <row r="7943" spans="2:20" x14ac:dyDescent="0.3">
      <c r="B7943" s="19">
        <v>7940</v>
      </c>
      <c r="C7943" s="179">
        <v>0</v>
      </c>
      <c r="D7943" s="179">
        <v>0</v>
      </c>
      <c r="E7943" s="179">
        <v>172378.86206899452</v>
      </c>
      <c r="F7943" s="179">
        <v>0</v>
      </c>
      <c r="G7943" s="179">
        <v>0</v>
      </c>
      <c r="H7943" s="179">
        <v>433208.62409619684</v>
      </c>
      <c r="I7943" s="179">
        <v>0</v>
      </c>
      <c r="J7943" s="179">
        <v>0</v>
      </c>
      <c r="K7943" s="179">
        <v>0</v>
      </c>
      <c r="L7943" s="179">
        <v>0</v>
      </c>
      <c r="M7943" s="179">
        <v>31650.07269923178</v>
      </c>
      <c r="N7943" s="179">
        <v>0</v>
      </c>
      <c r="O7943" s="179">
        <v>0</v>
      </c>
      <c r="P7943" s="179">
        <v>0</v>
      </c>
      <c r="Q7943" s="179">
        <v>0</v>
      </c>
      <c r="R7943" s="180">
        <v>0</v>
      </c>
      <c r="S7943" s="180">
        <v>0</v>
      </c>
      <c r="T7943" s="180">
        <v>0</v>
      </c>
    </row>
    <row r="7944" spans="2:20" x14ac:dyDescent="0.3">
      <c r="B7944" s="19">
        <v>7941</v>
      </c>
      <c r="C7944" s="179">
        <v>0</v>
      </c>
      <c r="D7944" s="179">
        <v>0</v>
      </c>
      <c r="E7944" s="179">
        <v>20672.402114525546</v>
      </c>
      <c r="F7944" s="179">
        <v>0</v>
      </c>
      <c r="G7944" s="179">
        <v>0</v>
      </c>
      <c r="H7944" s="179">
        <v>9345.1783891364848</v>
      </c>
      <c r="I7944" s="179">
        <v>0</v>
      </c>
      <c r="J7944" s="179">
        <v>0</v>
      </c>
      <c r="K7944" s="179">
        <v>0</v>
      </c>
      <c r="L7944" s="179">
        <v>0</v>
      </c>
      <c r="M7944" s="179">
        <v>178496.18739330154</v>
      </c>
      <c r="N7944" s="179">
        <v>0</v>
      </c>
      <c r="O7944" s="179">
        <v>0</v>
      </c>
      <c r="P7944" s="179">
        <v>0</v>
      </c>
      <c r="Q7944" s="179">
        <v>0</v>
      </c>
      <c r="R7944" s="180">
        <v>0</v>
      </c>
      <c r="S7944" s="180">
        <v>0</v>
      </c>
      <c r="T7944" s="180">
        <v>0</v>
      </c>
    </row>
    <row r="7945" spans="2:20" x14ac:dyDescent="0.3">
      <c r="B7945" s="19">
        <v>7942</v>
      </c>
      <c r="C7945" s="179">
        <v>0</v>
      </c>
      <c r="D7945" s="179">
        <v>0</v>
      </c>
      <c r="E7945" s="179">
        <v>1012674.6137379156</v>
      </c>
      <c r="F7945" s="179">
        <v>0</v>
      </c>
      <c r="G7945" s="179">
        <v>0</v>
      </c>
      <c r="H7945" s="179">
        <v>2072567.195270895</v>
      </c>
      <c r="I7945" s="179">
        <v>0</v>
      </c>
      <c r="J7945" s="179">
        <v>0</v>
      </c>
      <c r="K7945" s="179">
        <v>0</v>
      </c>
      <c r="L7945" s="179">
        <v>0</v>
      </c>
      <c r="M7945" s="179">
        <v>30568.666102435054</v>
      </c>
      <c r="N7945" s="179">
        <v>0</v>
      </c>
      <c r="O7945" s="179">
        <v>0</v>
      </c>
      <c r="P7945" s="179">
        <v>0</v>
      </c>
      <c r="Q7945" s="179">
        <v>0</v>
      </c>
      <c r="R7945" s="180">
        <v>0</v>
      </c>
      <c r="S7945" s="180">
        <v>0</v>
      </c>
      <c r="T7945" s="180">
        <v>0</v>
      </c>
    </row>
    <row r="7946" spans="2:20" x14ac:dyDescent="0.3">
      <c r="B7946" s="19">
        <v>7943</v>
      </c>
      <c r="C7946" s="179">
        <v>0</v>
      </c>
      <c r="D7946" s="179">
        <v>0</v>
      </c>
      <c r="E7946" s="179">
        <v>27536.019079939269</v>
      </c>
      <c r="F7946" s="179">
        <v>0</v>
      </c>
      <c r="G7946" s="179">
        <v>0</v>
      </c>
      <c r="H7946" s="179">
        <v>3788.78071462964</v>
      </c>
      <c r="I7946" s="179">
        <v>0</v>
      </c>
      <c r="J7946" s="179">
        <v>0</v>
      </c>
      <c r="K7946" s="179">
        <v>0</v>
      </c>
      <c r="L7946" s="179">
        <v>0</v>
      </c>
      <c r="M7946" s="179">
        <v>8568.8878743620626</v>
      </c>
      <c r="N7946" s="179">
        <v>0</v>
      </c>
      <c r="O7946" s="179">
        <v>0</v>
      </c>
      <c r="P7946" s="179">
        <v>0</v>
      </c>
      <c r="Q7946" s="179">
        <v>0</v>
      </c>
      <c r="R7946" s="180">
        <v>0</v>
      </c>
      <c r="S7946" s="180">
        <v>0</v>
      </c>
      <c r="T7946" s="180">
        <v>0</v>
      </c>
    </row>
    <row r="7947" spans="2:20" x14ac:dyDescent="0.3">
      <c r="B7947" s="19">
        <v>7944</v>
      </c>
      <c r="C7947" s="179">
        <v>0</v>
      </c>
      <c r="D7947" s="179">
        <v>0</v>
      </c>
      <c r="E7947" s="179">
        <v>497734.34214966546</v>
      </c>
      <c r="F7947" s="179">
        <v>0</v>
      </c>
      <c r="G7947" s="179">
        <v>0</v>
      </c>
      <c r="H7947" s="179">
        <v>219892.87993691038</v>
      </c>
      <c r="I7947" s="179">
        <v>0</v>
      </c>
      <c r="J7947" s="179">
        <v>0</v>
      </c>
      <c r="K7947" s="179">
        <v>0</v>
      </c>
      <c r="L7947" s="179">
        <v>0</v>
      </c>
      <c r="M7947" s="179">
        <v>3690210.3273452497</v>
      </c>
      <c r="N7947" s="179">
        <v>0</v>
      </c>
      <c r="O7947" s="179">
        <v>0</v>
      </c>
      <c r="P7947" s="179">
        <v>0</v>
      </c>
      <c r="Q7947" s="179">
        <v>0</v>
      </c>
      <c r="R7947" s="180">
        <v>0</v>
      </c>
      <c r="S7947" s="180">
        <v>0</v>
      </c>
      <c r="T7947" s="180">
        <v>0</v>
      </c>
    </row>
    <row r="7948" spans="2:20" x14ac:dyDescent="0.3">
      <c r="B7948" s="19">
        <v>7945</v>
      </c>
      <c r="C7948" s="179">
        <v>0</v>
      </c>
      <c r="D7948" s="179">
        <v>0</v>
      </c>
      <c r="E7948" s="179">
        <v>92273.483110244575</v>
      </c>
      <c r="F7948" s="179">
        <v>0</v>
      </c>
      <c r="G7948" s="179">
        <v>0</v>
      </c>
      <c r="H7948" s="179">
        <v>70433.420254459154</v>
      </c>
      <c r="I7948" s="179">
        <v>0</v>
      </c>
      <c r="J7948" s="179">
        <v>0</v>
      </c>
      <c r="K7948" s="179">
        <v>0</v>
      </c>
      <c r="L7948" s="179">
        <v>0</v>
      </c>
      <c r="M7948" s="179">
        <v>155515.86613484466</v>
      </c>
      <c r="N7948" s="179">
        <v>0</v>
      </c>
      <c r="O7948" s="179">
        <v>0</v>
      </c>
      <c r="P7948" s="179">
        <v>0</v>
      </c>
      <c r="Q7948" s="179">
        <v>0</v>
      </c>
      <c r="R7948" s="180">
        <v>0</v>
      </c>
      <c r="S7948" s="180">
        <v>0</v>
      </c>
      <c r="T7948" s="180">
        <v>0</v>
      </c>
    </row>
    <row r="7949" spans="2:20" x14ac:dyDescent="0.3">
      <c r="B7949" s="19">
        <v>7946</v>
      </c>
      <c r="C7949" s="179">
        <v>0</v>
      </c>
      <c r="D7949" s="179">
        <v>0</v>
      </c>
      <c r="E7949" s="179">
        <v>1405172.1170540687</v>
      </c>
      <c r="F7949" s="179">
        <v>0</v>
      </c>
      <c r="G7949" s="179">
        <v>0</v>
      </c>
      <c r="H7949" s="179">
        <v>571147.19295394409</v>
      </c>
      <c r="I7949" s="179">
        <v>0</v>
      </c>
      <c r="J7949" s="179">
        <v>0</v>
      </c>
      <c r="K7949" s="179">
        <v>0</v>
      </c>
      <c r="L7949" s="179">
        <v>0</v>
      </c>
      <c r="M7949" s="179">
        <v>33760.234323643184</v>
      </c>
      <c r="N7949" s="179">
        <v>0</v>
      </c>
      <c r="O7949" s="179">
        <v>0</v>
      </c>
      <c r="P7949" s="179">
        <v>0</v>
      </c>
      <c r="Q7949" s="179">
        <v>0</v>
      </c>
      <c r="R7949" s="180">
        <v>0</v>
      </c>
      <c r="S7949" s="180">
        <v>0</v>
      </c>
      <c r="T7949" s="180">
        <v>0</v>
      </c>
    </row>
    <row r="7950" spans="2:20" x14ac:dyDescent="0.3">
      <c r="B7950" s="19">
        <v>7947</v>
      </c>
      <c r="C7950" s="179">
        <v>0</v>
      </c>
      <c r="D7950" s="179">
        <v>0</v>
      </c>
      <c r="E7950" s="179">
        <v>53711.29383292354</v>
      </c>
      <c r="F7950" s="179">
        <v>0</v>
      </c>
      <c r="G7950" s="179">
        <v>0</v>
      </c>
      <c r="H7950" s="179">
        <v>787949.67584805458</v>
      </c>
      <c r="I7950" s="179">
        <v>0</v>
      </c>
      <c r="J7950" s="179">
        <v>0</v>
      </c>
      <c r="K7950" s="179">
        <v>0</v>
      </c>
      <c r="L7950" s="179">
        <v>0</v>
      </c>
      <c r="M7950" s="179">
        <v>23761.384881832266</v>
      </c>
      <c r="N7950" s="179">
        <v>0</v>
      </c>
      <c r="O7950" s="179">
        <v>0</v>
      </c>
      <c r="P7950" s="179">
        <v>0</v>
      </c>
      <c r="Q7950" s="179">
        <v>0</v>
      </c>
      <c r="R7950" s="180">
        <v>0</v>
      </c>
      <c r="S7950" s="180">
        <v>0</v>
      </c>
      <c r="T7950" s="180">
        <v>0</v>
      </c>
    </row>
    <row r="7951" spans="2:20" x14ac:dyDescent="0.3">
      <c r="B7951" s="19">
        <v>7948</v>
      </c>
      <c r="C7951" s="179">
        <v>0</v>
      </c>
      <c r="D7951" s="179">
        <v>0</v>
      </c>
      <c r="E7951" s="179">
        <v>58843.238665045428</v>
      </c>
      <c r="F7951" s="179">
        <v>0</v>
      </c>
      <c r="G7951" s="179">
        <v>0</v>
      </c>
      <c r="H7951" s="179">
        <v>102618.83151713492</v>
      </c>
      <c r="I7951" s="179">
        <v>0</v>
      </c>
      <c r="J7951" s="179">
        <v>0</v>
      </c>
      <c r="K7951" s="179">
        <v>0</v>
      </c>
      <c r="L7951" s="179">
        <v>0</v>
      </c>
      <c r="M7951" s="179">
        <v>23659.476461524871</v>
      </c>
      <c r="N7951" s="179">
        <v>0</v>
      </c>
      <c r="O7951" s="179">
        <v>0</v>
      </c>
      <c r="P7951" s="179">
        <v>0</v>
      </c>
      <c r="Q7951" s="179">
        <v>0</v>
      </c>
      <c r="R7951" s="180">
        <v>0</v>
      </c>
      <c r="S7951" s="180">
        <v>0</v>
      </c>
      <c r="T7951" s="180">
        <v>0</v>
      </c>
    </row>
    <row r="7952" spans="2:20" x14ac:dyDescent="0.3">
      <c r="B7952" s="19">
        <v>7949</v>
      </c>
      <c r="C7952" s="179">
        <v>0</v>
      </c>
      <c r="D7952" s="179">
        <v>0</v>
      </c>
      <c r="E7952" s="179">
        <v>67310.297805739974</v>
      </c>
      <c r="F7952" s="179">
        <v>0</v>
      </c>
      <c r="G7952" s="179">
        <v>0</v>
      </c>
      <c r="H7952" s="179">
        <v>9135.5659805924843</v>
      </c>
      <c r="I7952" s="179">
        <v>0</v>
      </c>
      <c r="J7952" s="179">
        <v>0</v>
      </c>
      <c r="K7952" s="179">
        <v>0</v>
      </c>
      <c r="L7952" s="179">
        <v>0</v>
      </c>
      <c r="M7952" s="179">
        <v>23704.74219506907</v>
      </c>
      <c r="N7952" s="179">
        <v>0</v>
      </c>
      <c r="O7952" s="179">
        <v>0</v>
      </c>
      <c r="P7952" s="179">
        <v>0</v>
      </c>
      <c r="Q7952" s="179">
        <v>0</v>
      </c>
      <c r="R7952" s="180">
        <v>0</v>
      </c>
      <c r="S7952" s="180">
        <v>0</v>
      </c>
      <c r="T7952" s="180">
        <v>0</v>
      </c>
    </row>
    <row r="7953" spans="2:20" x14ac:dyDescent="0.3">
      <c r="B7953" s="19">
        <v>7950</v>
      </c>
      <c r="C7953" s="179">
        <v>0</v>
      </c>
      <c r="D7953" s="179">
        <v>0</v>
      </c>
      <c r="E7953" s="179">
        <v>10523.445086040563</v>
      </c>
      <c r="F7953" s="179">
        <v>0</v>
      </c>
      <c r="G7953" s="179">
        <v>0</v>
      </c>
      <c r="H7953" s="179">
        <v>19130.971536677935</v>
      </c>
      <c r="I7953" s="179">
        <v>0</v>
      </c>
      <c r="J7953" s="179">
        <v>0</v>
      </c>
      <c r="K7953" s="179">
        <v>28687.353192470262</v>
      </c>
      <c r="L7953" s="179">
        <v>1</v>
      </c>
      <c r="M7953" s="179">
        <v>18022.399350113756</v>
      </c>
      <c r="N7953" s="179">
        <v>0</v>
      </c>
      <c r="O7953" s="179">
        <v>0</v>
      </c>
      <c r="P7953" s="179">
        <v>0</v>
      </c>
      <c r="Q7953" s="179">
        <v>0</v>
      </c>
      <c r="R7953" s="180">
        <v>0</v>
      </c>
      <c r="S7953" s="180">
        <v>28687.353192470262</v>
      </c>
      <c r="T7953" s="180">
        <v>0</v>
      </c>
    </row>
    <row r="7954" spans="2:20" x14ac:dyDescent="0.3">
      <c r="B7954" s="19">
        <v>7951</v>
      </c>
      <c r="C7954" s="179">
        <v>0</v>
      </c>
      <c r="D7954" s="179">
        <v>0</v>
      </c>
      <c r="E7954" s="179">
        <v>632155.37930275162</v>
      </c>
      <c r="F7954" s="179">
        <v>0</v>
      </c>
      <c r="G7954" s="179">
        <v>0</v>
      </c>
      <c r="H7954" s="179">
        <v>13071.782958371929</v>
      </c>
      <c r="I7954" s="179">
        <v>0</v>
      </c>
      <c r="J7954" s="179">
        <v>0</v>
      </c>
      <c r="K7954" s="179">
        <v>0</v>
      </c>
      <c r="L7954" s="179">
        <v>0</v>
      </c>
      <c r="M7954" s="179">
        <v>21470.961296075457</v>
      </c>
      <c r="N7954" s="179">
        <v>0</v>
      </c>
      <c r="O7954" s="179">
        <v>0</v>
      </c>
      <c r="P7954" s="179">
        <v>0</v>
      </c>
      <c r="Q7954" s="179">
        <v>0</v>
      </c>
      <c r="R7954" s="180">
        <v>0</v>
      </c>
      <c r="S7954" s="180">
        <v>0</v>
      </c>
      <c r="T7954" s="180">
        <v>0</v>
      </c>
    </row>
    <row r="7955" spans="2:20" x14ac:dyDescent="0.3">
      <c r="B7955" s="19">
        <v>7952</v>
      </c>
      <c r="C7955" s="179">
        <v>0</v>
      </c>
      <c r="D7955" s="179">
        <v>0</v>
      </c>
      <c r="E7955" s="179">
        <v>447878.44291756483</v>
      </c>
      <c r="F7955" s="179">
        <v>0</v>
      </c>
      <c r="G7955" s="179">
        <v>0</v>
      </c>
      <c r="H7955" s="179">
        <v>383390.82849346206</v>
      </c>
      <c r="I7955" s="179">
        <v>0</v>
      </c>
      <c r="J7955" s="179">
        <v>0</v>
      </c>
      <c r="K7955" s="179">
        <v>0</v>
      </c>
      <c r="L7955" s="179">
        <v>0</v>
      </c>
      <c r="M7955" s="179">
        <v>476555.03956998867</v>
      </c>
      <c r="N7955" s="179">
        <v>0</v>
      </c>
      <c r="O7955" s="179">
        <v>0</v>
      </c>
      <c r="P7955" s="179">
        <v>0</v>
      </c>
      <c r="Q7955" s="179">
        <v>0</v>
      </c>
      <c r="R7955" s="180">
        <v>0</v>
      </c>
      <c r="S7955" s="180">
        <v>0</v>
      </c>
      <c r="T7955" s="180">
        <v>0</v>
      </c>
    </row>
    <row r="7956" spans="2:20" x14ac:dyDescent="0.3">
      <c r="B7956" s="19">
        <v>7953</v>
      </c>
      <c r="C7956" s="179">
        <v>0</v>
      </c>
      <c r="D7956" s="179">
        <v>0</v>
      </c>
      <c r="E7956" s="179">
        <v>76439.84926763743</v>
      </c>
      <c r="F7956" s="179">
        <v>0</v>
      </c>
      <c r="G7956" s="179">
        <v>0</v>
      </c>
      <c r="H7956" s="179">
        <v>959631.28040392837</v>
      </c>
      <c r="I7956" s="179">
        <v>0</v>
      </c>
      <c r="J7956" s="179">
        <v>0</v>
      </c>
      <c r="K7956" s="179">
        <v>56122.402069506054</v>
      </c>
      <c r="L7956" s="179">
        <v>1</v>
      </c>
      <c r="M7956" s="179">
        <v>58442.260873484578</v>
      </c>
      <c r="N7956" s="179">
        <v>0</v>
      </c>
      <c r="O7956" s="179">
        <v>0</v>
      </c>
      <c r="P7956" s="179">
        <v>0</v>
      </c>
      <c r="Q7956" s="179">
        <v>0</v>
      </c>
      <c r="R7956" s="180">
        <v>0</v>
      </c>
      <c r="S7956" s="180">
        <v>56122.402069506054</v>
      </c>
      <c r="T7956" s="180">
        <v>0</v>
      </c>
    </row>
    <row r="7957" spans="2:20" x14ac:dyDescent="0.3">
      <c r="B7957" s="19">
        <v>7954</v>
      </c>
      <c r="C7957" s="179">
        <v>0</v>
      </c>
      <c r="D7957" s="179">
        <v>0</v>
      </c>
      <c r="E7957" s="179">
        <v>13025.870548014844</v>
      </c>
      <c r="F7957" s="179">
        <v>0</v>
      </c>
      <c r="G7957" s="179">
        <v>0</v>
      </c>
      <c r="H7957" s="179">
        <v>48925.823977560693</v>
      </c>
      <c r="I7957" s="179">
        <v>0</v>
      </c>
      <c r="J7957" s="179">
        <v>0</v>
      </c>
      <c r="K7957" s="179">
        <v>0</v>
      </c>
      <c r="L7957" s="179">
        <v>0</v>
      </c>
      <c r="M7957" s="179">
        <v>399684.88737015083</v>
      </c>
      <c r="N7957" s="179">
        <v>0</v>
      </c>
      <c r="O7957" s="179">
        <v>0</v>
      </c>
      <c r="P7957" s="179">
        <v>0</v>
      </c>
      <c r="Q7957" s="179">
        <v>0</v>
      </c>
      <c r="R7957" s="180">
        <v>0</v>
      </c>
      <c r="S7957" s="180">
        <v>0</v>
      </c>
      <c r="T7957" s="180">
        <v>0</v>
      </c>
    </row>
    <row r="7958" spans="2:20" x14ac:dyDescent="0.3">
      <c r="B7958" s="19">
        <v>7955</v>
      </c>
      <c r="C7958" s="179">
        <v>0</v>
      </c>
      <c r="D7958" s="179">
        <v>0</v>
      </c>
      <c r="E7958" s="179">
        <v>3594.2596568344557</v>
      </c>
      <c r="F7958" s="179">
        <v>0</v>
      </c>
      <c r="G7958" s="179">
        <v>0</v>
      </c>
      <c r="H7958" s="179">
        <v>35802.362963639964</v>
      </c>
      <c r="I7958" s="179">
        <v>0</v>
      </c>
      <c r="J7958" s="179">
        <v>0</v>
      </c>
      <c r="K7958" s="179">
        <v>0</v>
      </c>
      <c r="L7958" s="179">
        <v>0</v>
      </c>
      <c r="M7958" s="179">
        <v>35715.636072875219</v>
      </c>
      <c r="N7958" s="179">
        <v>0</v>
      </c>
      <c r="O7958" s="179">
        <v>0</v>
      </c>
      <c r="P7958" s="179">
        <v>0</v>
      </c>
      <c r="Q7958" s="179">
        <v>0</v>
      </c>
      <c r="R7958" s="180">
        <v>0</v>
      </c>
      <c r="S7958" s="180">
        <v>0</v>
      </c>
      <c r="T7958" s="180">
        <v>0</v>
      </c>
    </row>
    <row r="7959" spans="2:20" x14ac:dyDescent="0.3">
      <c r="B7959" s="19">
        <v>7956</v>
      </c>
      <c r="C7959" s="179">
        <v>0</v>
      </c>
      <c r="D7959" s="179">
        <v>0</v>
      </c>
      <c r="E7959" s="179">
        <v>119928.64590997416</v>
      </c>
      <c r="F7959" s="179">
        <v>0</v>
      </c>
      <c r="G7959" s="179">
        <v>0</v>
      </c>
      <c r="H7959" s="179">
        <v>29727.907993134872</v>
      </c>
      <c r="I7959" s="179">
        <v>0</v>
      </c>
      <c r="J7959" s="179">
        <v>0</v>
      </c>
      <c r="K7959" s="179">
        <v>0</v>
      </c>
      <c r="L7959" s="179">
        <v>0</v>
      </c>
      <c r="M7959" s="179">
        <v>548184.06251166505</v>
      </c>
      <c r="N7959" s="179">
        <v>0</v>
      </c>
      <c r="O7959" s="179">
        <v>0</v>
      </c>
      <c r="P7959" s="179">
        <v>0</v>
      </c>
      <c r="Q7959" s="179">
        <v>0</v>
      </c>
      <c r="R7959" s="180">
        <v>0</v>
      </c>
      <c r="S7959" s="180">
        <v>0</v>
      </c>
      <c r="T7959" s="180">
        <v>0</v>
      </c>
    </row>
    <row r="7960" spans="2:20" x14ac:dyDescent="0.3">
      <c r="B7960" s="19">
        <v>7957</v>
      </c>
      <c r="C7960" s="179">
        <v>0</v>
      </c>
      <c r="D7960" s="179">
        <v>0</v>
      </c>
      <c r="E7960" s="179">
        <v>23192.905707014324</v>
      </c>
      <c r="F7960" s="179">
        <v>0</v>
      </c>
      <c r="G7960" s="179">
        <v>0</v>
      </c>
      <c r="H7960" s="179">
        <v>211232.56692135046</v>
      </c>
      <c r="I7960" s="179">
        <v>0</v>
      </c>
      <c r="J7960" s="179">
        <v>0</v>
      </c>
      <c r="K7960" s="179">
        <v>23546.499875744597</v>
      </c>
      <c r="L7960" s="179">
        <v>1</v>
      </c>
      <c r="M7960" s="179">
        <v>156181.72320787035</v>
      </c>
      <c r="N7960" s="179">
        <v>0</v>
      </c>
      <c r="O7960" s="179">
        <v>0</v>
      </c>
      <c r="P7960" s="179">
        <v>0</v>
      </c>
      <c r="Q7960" s="179">
        <v>0</v>
      </c>
      <c r="R7960" s="180">
        <v>0</v>
      </c>
      <c r="S7960" s="180">
        <v>23546.499875744597</v>
      </c>
      <c r="T7960" s="180">
        <v>0</v>
      </c>
    </row>
    <row r="7961" spans="2:20" x14ac:dyDescent="0.3">
      <c r="B7961" s="19">
        <v>7958</v>
      </c>
      <c r="C7961" s="179">
        <v>0</v>
      </c>
      <c r="D7961" s="179">
        <v>0</v>
      </c>
      <c r="E7961" s="179">
        <v>105244.98124966274</v>
      </c>
      <c r="F7961" s="179">
        <v>0</v>
      </c>
      <c r="G7961" s="179">
        <v>0</v>
      </c>
      <c r="H7961" s="179">
        <v>728996.96172335057</v>
      </c>
      <c r="I7961" s="179">
        <v>0</v>
      </c>
      <c r="J7961" s="179">
        <v>0</v>
      </c>
      <c r="K7961" s="179">
        <v>0</v>
      </c>
      <c r="L7961" s="179">
        <v>0</v>
      </c>
      <c r="M7961" s="179">
        <v>54166.185604035185</v>
      </c>
      <c r="N7961" s="179">
        <v>0</v>
      </c>
      <c r="O7961" s="179">
        <v>0</v>
      </c>
      <c r="P7961" s="179">
        <v>0</v>
      </c>
      <c r="Q7961" s="179">
        <v>0</v>
      </c>
      <c r="R7961" s="180">
        <v>0</v>
      </c>
      <c r="S7961" s="180">
        <v>0</v>
      </c>
      <c r="T7961" s="180">
        <v>0</v>
      </c>
    </row>
    <row r="7962" spans="2:20" x14ac:dyDescent="0.3">
      <c r="B7962" s="19">
        <v>7959</v>
      </c>
      <c r="C7962" s="179">
        <v>0</v>
      </c>
      <c r="D7962" s="179">
        <v>0</v>
      </c>
      <c r="E7962" s="179">
        <v>733641.93301747425</v>
      </c>
      <c r="F7962" s="179">
        <v>0</v>
      </c>
      <c r="G7962" s="179">
        <v>0</v>
      </c>
      <c r="H7962" s="179">
        <v>234502.16082970053</v>
      </c>
      <c r="I7962" s="179">
        <v>0</v>
      </c>
      <c r="J7962" s="179">
        <v>0</v>
      </c>
      <c r="K7962" s="179">
        <v>0</v>
      </c>
      <c r="L7962" s="179">
        <v>0</v>
      </c>
      <c r="M7962" s="179">
        <v>202109.63323581399</v>
      </c>
      <c r="N7962" s="179">
        <v>0</v>
      </c>
      <c r="O7962" s="179">
        <v>0</v>
      </c>
      <c r="P7962" s="179">
        <v>0</v>
      </c>
      <c r="Q7962" s="179">
        <v>0</v>
      </c>
      <c r="R7962" s="180">
        <v>0</v>
      </c>
      <c r="S7962" s="180">
        <v>0</v>
      </c>
      <c r="T7962" s="180">
        <v>0</v>
      </c>
    </row>
    <row r="7963" spans="2:20" x14ac:dyDescent="0.3">
      <c r="B7963" s="19">
        <v>7960</v>
      </c>
      <c r="C7963" s="179">
        <v>1</v>
      </c>
      <c r="D7963" s="179">
        <v>415717.14055032568</v>
      </c>
      <c r="E7963" s="179">
        <v>2607.3599692613602</v>
      </c>
      <c r="F7963" s="179">
        <v>0</v>
      </c>
      <c r="G7963" s="179">
        <v>0</v>
      </c>
      <c r="H7963" s="179">
        <v>27106.164857508964</v>
      </c>
      <c r="I7963" s="179">
        <v>0</v>
      </c>
      <c r="J7963" s="179">
        <v>0</v>
      </c>
      <c r="K7963" s="179">
        <v>0</v>
      </c>
      <c r="L7963" s="179">
        <v>0</v>
      </c>
      <c r="M7963" s="179">
        <v>8290.2215614011056</v>
      </c>
      <c r="N7963" s="179">
        <v>0</v>
      </c>
      <c r="O7963" s="179">
        <v>0</v>
      </c>
      <c r="P7963" s="179">
        <v>0</v>
      </c>
      <c r="Q7963" s="179">
        <v>0</v>
      </c>
      <c r="R7963" s="180">
        <v>0</v>
      </c>
      <c r="S7963" s="180">
        <v>0</v>
      </c>
      <c r="T7963" s="180">
        <v>415717.14055032568</v>
      </c>
    </row>
    <row r="7964" spans="2:20" x14ac:dyDescent="0.3">
      <c r="B7964" s="19">
        <v>7961</v>
      </c>
      <c r="C7964" s="179">
        <v>0</v>
      </c>
      <c r="D7964" s="179">
        <v>0</v>
      </c>
      <c r="E7964" s="179">
        <v>15549.319509636049</v>
      </c>
      <c r="F7964" s="179">
        <v>0</v>
      </c>
      <c r="G7964" s="179">
        <v>0</v>
      </c>
      <c r="H7964" s="179">
        <v>198192.6209047481</v>
      </c>
      <c r="I7964" s="179">
        <v>0</v>
      </c>
      <c r="J7964" s="179">
        <v>0</v>
      </c>
      <c r="K7964" s="179">
        <v>0</v>
      </c>
      <c r="L7964" s="179">
        <v>0</v>
      </c>
      <c r="M7964" s="179">
        <v>51287.402390679781</v>
      </c>
      <c r="N7964" s="179">
        <v>0</v>
      </c>
      <c r="O7964" s="179">
        <v>0</v>
      </c>
      <c r="P7964" s="179">
        <v>0</v>
      </c>
      <c r="Q7964" s="179">
        <v>0</v>
      </c>
      <c r="R7964" s="180">
        <v>0</v>
      </c>
      <c r="S7964" s="180">
        <v>0</v>
      </c>
      <c r="T7964" s="180">
        <v>0</v>
      </c>
    </row>
    <row r="7965" spans="2:20" x14ac:dyDescent="0.3">
      <c r="B7965" s="19">
        <v>7962</v>
      </c>
      <c r="C7965" s="179">
        <v>0</v>
      </c>
      <c r="D7965" s="179">
        <v>0</v>
      </c>
      <c r="E7965" s="179">
        <v>90369.759483569564</v>
      </c>
      <c r="F7965" s="179">
        <v>0</v>
      </c>
      <c r="G7965" s="179">
        <v>0</v>
      </c>
      <c r="H7965" s="179">
        <v>130967.74559684243</v>
      </c>
      <c r="I7965" s="179">
        <v>0</v>
      </c>
      <c r="J7965" s="179">
        <v>0</v>
      </c>
      <c r="K7965" s="179">
        <v>0</v>
      </c>
      <c r="L7965" s="179">
        <v>0</v>
      </c>
      <c r="M7965" s="179">
        <v>640245.7520825481</v>
      </c>
      <c r="N7965" s="179">
        <v>0</v>
      </c>
      <c r="O7965" s="179">
        <v>0</v>
      </c>
      <c r="P7965" s="179">
        <v>0</v>
      </c>
      <c r="Q7965" s="179">
        <v>0</v>
      </c>
      <c r="R7965" s="180">
        <v>0</v>
      </c>
      <c r="S7965" s="180">
        <v>0</v>
      </c>
      <c r="T7965" s="180">
        <v>0</v>
      </c>
    </row>
    <row r="7966" spans="2:20" x14ac:dyDescent="0.3">
      <c r="B7966" s="19">
        <v>7963</v>
      </c>
      <c r="C7966" s="179">
        <v>0</v>
      </c>
      <c r="D7966" s="179">
        <v>0</v>
      </c>
      <c r="E7966" s="179">
        <v>6442.0533791177886</v>
      </c>
      <c r="F7966" s="179">
        <v>0</v>
      </c>
      <c r="G7966" s="179">
        <v>0</v>
      </c>
      <c r="H7966" s="179">
        <v>383671.18833811244</v>
      </c>
      <c r="I7966" s="179">
        <v>0</v>
      </c>
      <c r="J7966" s="179">
        <v>0</v>
      </c>
      <c r="K7966" s="179">
        <v>0</v>
      </c>
      <c r="L7966" s="179">
        <v>0</v>
      </c>
      <c r="M7966" s="179">
        <v>98183.601236861097</v>
      </c>
      <c r="N7966" s="179">
        <v>0</v>
      </c>
      <c r="O7966" s="179">
        <v>0</v>
      </c>
      <c r="P7966" s="179">
        <v>0</v>
      </c>
      <c r="Q7966" s="179">
        <v>0</v>
      </c>
      <c r="R7966" s="180">
        <v>0</v>
      </c>
      <c r="S7966" s="180">
        <v>0</v>
      </c>
      <c r="T7966" s="180">
        <v>0</v>
      </c>
    </row>
    <row r="7967" spans="2:20" x14ac:dyDescent="0.3">
      <c r="B7967" s="19">
        <v>7964</v>
      </c>
      <c r="C7967" s="179">
        <v>0</v>
      </c>
      <c r="D7967" s="179">
        <v>0</v>
      </c>
      <c r="E7967" s="179">
        <v>43260.709578167633</v>
      </c>
      <c r="F7967" s="179">
        <v>0</v>
      </c>
      <c r="G7967" s="179">
        <v>0</v>
      </c>
      <c r="H7967" s="179">
        <v>17891.852321475704</v>
      </c>
      <c r="I7967" s="179">
        <v>0</v>
      </c>
      <c r="J7967" s="179">
        <v>0</v>
      </c>
      <c r="K7967" s="179">
        <v>0</v>
      </c>
      <c r="L7967" s="179">
        <v>0</v>
      </c>
      <c r="M7967" s="179">
        <v>84602.656158760408</v>
      </c>
      <c r="N7967" s="179">
        <v>0</v>
      </c>
      <c r="O7967" s="179">
        <v>0</v>
      </c>
      <c r="P7967" s="179">
        <v>0</v>
      </c>
      <c r="Q7967" s="179">
        <v>0</v>
      </c>
      <c r="R7967" s="180">
        <v>0</v>
      </c>
      <c r="S7967" s="180">
        <v>0</v>
      </c>
      <c r="T7967" s="180">
        <v>0</v>
      </c>
    </row>
    <row r="7968" spans="2:20" x14ac:dyDescent="0.3">
      <c r="B7968" s="19">
        <v>7965</v>
      </c>
      <c r="C7968" s="179">
        <v>0</v>
      </c>
      <c r="D7968" s="179">
        <v>0</v>
      </c>
      <c r="E7968" s="179">
        <v>71724.773517360663</v>
      </c>
      <c r="F7968" s="179">
        <v>0</v>
      </c>
      <c r="G7968" s="179">
        <v>0</v>
      </c>
      <c r="H7968" s="179">
        <v>36472.13173513826</v>
      </c>
      <c r="I7968" s="179">
        <v>0</v>
      </c>
      <c r="J7968" s="179">
        <v>0</v>
      </c>
      <c r="K7968" s="179">
        <v>0</v>
      </c>
      <c r="L7968" s="179">
        <v>0</v>
      </c>
      <c r="M7968" s="179">
        <v>29027.541412657829</v>
      </c>
      <c r="N7968" s="179">
        <v>0</v>
      </c>
      <c r="O7968" s="179">
        <v>0</v>
      </c>
      <c r="P7968" s="179">
        <v>0</v>
      </c>
      <c r="Q7968" s="179">
        <v>0</v>
      </c>
      <c r="R7968" s="180">
        <v>0</v>
      </c>
      <c r="S7968" s="180">
        <v>0</v>
      </c>
      <c r="T7968" s="180">
        <v>0</v>
      </c>
    </row>
    <row r="7969" spans="2:20" x14ac:dyDescent="0.3">
      <c r="B7969" s="19">
        <v>7966</v>
      </c>
      <c r="C7969" s="179">
        <v>0</v>
      </c>
      <c r="D7969" s="179">
        <v>0</v>
      </c>
      <c r="E7969" s="179">
        <v>9622.5087220092828</v>
      </c>
      <c r="F7969" s="179">
        <v>0</v>
      </c>
      <c r="G7969" s="179">
        <v>0</v>
      </c>
      <c r="H7969" s="179">
        <v>393135.98904024897</v>
      </c>
      <c r="I7969" s="179">
        <v>0</v>
      </c>
      <c r="J7969" s="179">
        <v>0</v>
      </c>
      <c r="K7969" s="179">
        <v>0</v>
      </c>
      <c r="L7969" s="179">
        <v>0</v>
      </c>
      <c r="M7969" s="179">
        <v>347236.66935279639</v>
      </c>
      <c r="N7969" s="179">
        <v>0</v>
      </c>
      <c r="O7969" s="179">
        <v>0</v>
      </c>
      <c r="P7969" s="179">
        <v>0</v>
      </c>
      <c r="Q7969" s="179">
        <v>0</v>
      </c>
      <c r="R7969" s="180">
        <v>0</v>
      </c>
      <c r="S7969" s="180">
        <v>0</v>
      </c>
      <c r="T7969" s="180">
        <v>0</v>
      </c>
    </row>
    <row r="7970" spans="2:20" x14ac:dyDescent="0.3">
      <c r="B7970" s="19">
        <v>7967</v>
      </c>
      <c r="C7970" s="179">
        <v>0</v>
      </c>
      <c r="D7970" s="179">
        <v>0</v>
      </c>
      <c r="E7970" s="179">
        <v>2059970.0317010332</v>
      </c>
      <c r="F7970" s="179">
        <v>0</v>
      </c>
      <c r="G7970" s="179">
        <v>0</v>
      </c>
      <c r="H7970" s="179">
        <v>215549.33090660814</v>
      </c>
      <c r="I7970" s="179">
        <v>0</v>
      </c>
      <c r="J7970" s="179">
        <v>0</v>
      </c>
      <c r="K7970" s="179">
        <v>0</v>
      </c>
      <c r="L7970" s="179">
        <v>0</v>
      </c>
      <c r="M7970" s="179">
        <v>18123.057607756542</v>
      </c>
      <c r="N7970" s="179">
        <v>0</v>
      </c>
      <c r="O7970" s="179">
        <v>0</v>
      </c>
      <c r="P7970" s="179">
        <v>0</v>
      </c>
      <c r="Q7970" s="179">
        <v>0</v>
      </c>
      <c r="R7970" s="180">
        <v>0</v>
      </c>
      <c r="S7970" s="180">
        <v>0</v>
      </c>
      <c r="T7970" s="180">
        <v>0</v>
      </c>
    </row>
    <row r="7971" spans="2:20" x14ac:dyDescent="0.3">
      <c r="B7971" s="19">
        <v>7968</v>
      </c>
      <c r="C7971" s="179">
        <v>0</v>
      </c>
      <c r="D7971" s="179">
        <v>0</v>
      </c>
      <c r="E7971" s="179">
        <v>14489.759925932576</v>
      </c>
      <c r="F7971" s="179">
        <v>0</v>
      </c>
      <c r="G7971" s="179">
        <v>0</v>
      </c>
      <c r="H7971" s="179">
        <v>61635.760949120049</v>
      </c>
      <c r="I7971" s="179">
        <v>0</v>
      </c>
      <c r="J7971" s="179">
        <v>0</v>
      </c>
      <c r="K7971" s="179">
        <v>0</v>
      </c>
      <c r="L7971" s="179">
        <v>0</v>
      </c>
      <c r="M7971" s="179">
        <v>25036.48298974253</v>
      </c>
      <c r="N7971" s="179">
        <v>0</v>
      </c>
      <c r="O7971" s="179">
        <v>0</v>
      </c>
      <c r="P7971" s="179">
        <v>0</v>
      </c>
      <c r="Q7971" s="179">
        <v>0</v>
      </c>
      <c r="R7971" s="180">
        <v>0</v>
      </c>
      <c r="S7971" s="180">
        <v>0</v>
      </c>
      <c r="T7971" s="180">
        <v>0</v>
      </c>
    </row>
    <row r="7972" spans="2:20" x14ac:dyDescent="0.3">
      <c r="B7972" s="19">
        <v>7969</v>
      </c>
      <c r="C7972" s="179">
        <v>0</v>
      </c>
      <c r="D7972" s="179">
        <v>0</v>
      </c>
      <c r="E7972" s="179">
        <v>1223993.8605197535</v>
      </c>
      <c r="F7972" s="179">
        <v>0</v>
      </c>
      <c r="G7972" s="179">
        <v>0</v>
      </c>
      <c r="H7972" s="179">
        <v>443239.65734745818</v>
      </c>
      <c r="I7972" s="179">
        <v>0</v>
      </c>
      <c r="J7972" s="179">
        <v>0</v>
      </c>
      <c r="K7972" s="179">
        <v>0</v>
      </c>
      <c r="L7972" s="179">
        <v>0</v>
      </c>
      <c r="M7972" s="179">
        <v>5992.4626095128524</v>
      </c>
      <c r="N7972" s="179">
        <v>0</v>
      </c>
      <c r="O7972" s="179">
        <v>0</v>
      </c>
      <c r="P7972" s="179">
        <v>0</v>
      </c>
      <c r="Q7972" s="179">
        <v>0</v>
      </c>
      <c r="R7972" s="180">
        <v>0</v>
      </c>
      <c r="S7972" s="180">
        <v>0</v>
      </c>
      <c r="T7972" s="180">
        <v>0</v>
      </c>
    </row>
    <row r="7973" spans="2:20" x14ac:dyDescent="0.3">
      <c r="B7973" s="19">
        <v>7970</v>
      </c>
      <c r="C7973" s="179">
        <v>0</v>
      </c>
      <c r="D7973" s="179">
        <v>0</v>
      </c>
      <c r="E7973" s="179">
        <v>87600.6099585224</v>
      </c>
      <c r="F7973" s="179">
        <v>0</v>
      </c>
      <c r="G7973" s="179">
        <v>0</v>
      </c>
      <c r="H7973" s="179">
        <v>1559591.2265157402</v>
      </c>
      <c r="I7973" s="179">
        <v>0</v>
      </c>
      <c r="J7973" s="179">
        <v>0</v>
      </c>
      <c r="K7973" s="179">
        <v>0</v>
      </c>
      <c r="L7973" s="179">
        <v>0</v>
      </c>
      <c r="M7973" s="179">
        <v>91175.122662899812</v>
      </c>
      <c r="N7973" s="179">
        <v>0</v>
      </c>
      <c r="O7973" s="179">
        <v>0</v>
      </c>
      <c r="P7973" s="179">
        <v>0</v>
      </c>
      <c r="Q7973" s="179">
        <v>0</v>
      </c>
      <c r="R7973" s="180">
        <v>0</v>
      </c>
      <c r="S7973" s="180">
        <v>0</v>
      </c>
      <c r="T7973" s="180">
        <v>0</v>
      </c>
    </row>
    <row r="7974" spans="2:20" x14ac:dyDescent="0.3">
      <c r="B7974" s="19">
        <v>7971</v>
      </c>
      <c r="C7974" s="179">
        <v>0</v>
      </c>
      <c r="D7974" s="179">
        <v>0</v>
      </c>
      <c r="E7974" s="179">
        <v>43149.624363689465</v>
      </c>
      <c r="F7974" s="179">
        <v>1</v>
      </c>
      <c r="G7974" s="179">
        <v>10592.425556619924</v>
      </c>
      <c r="H7974" s="179">
        <v>54266.549337856537</v>
      </c>
      <c r="I7974" s="179">
        <v>0</v>
      </c>
      <c r="J7974" s="179">
        <v>0</v>
      </c>
      <c r="K7974" s="179">
        <v>0</v>
      </c>
      <c r="L7974" s="179">
        <v>0</v>
      </c>
      <c r="M7974" s="179">
        <v>79678.111720302026</v>
      </c>
      <c r="N7974" s="179">
        <v>0</v>
      </c>
      <c r="O7974" s="179">
        <v>0</v>
      </c>
      <c r="P7974" s="179">
        <v>0</v>
      </c>
      <c r="Q7974" s="179">
        <v>0</v>
      </c>
      <c r="R7974" s="180">
        <v>0</v>
      </c>
      <c r="S7974" s="180">
        <v>0</v>
      </c>
      <c r="T7974" s="180">
        <v>0</v>
      </c>
    </row>
    <row r="7975" spans="2:20" x14ac:dyDescent="0.3">
      <c r="B7975" s="19">
        <v>7972</v>
      </c>
      <c r="C7975" s="179">
        <v>0</v>
      </c>
      <c r="D7975" s="179">
        <v>0</v>
      </c>
      <c r="E7975" s="179">
        <v>101727.96015308102</v>
      </c>
      <c r="F7975" s="179">
        <v>0</v>
      </c>
      <c r="G7975" s="179">
        <v>0</v>
      </c>
      <c r="H7975" s="179">
        <v>42486.598863148087</v>
      </c>
      <c r="I7975" s="179">
        <v>0</v>
      </c>
      <c r="J7975" s="179">
        <v>0</v>
      </c>
      <c r="K7975" s="179">
        <v>0</v>
      </c>
      <c r="L7975" s="179">
        <v>0</v>
      </c>
      <c r="M7975" s="179">
        <v>19316.504689373152</v>
      </c>
      <c r="N7975" s="179">
        <v>0</v>
      </c>
      <c r="O7975" s="179">
        <v>0</v>
      </c>
      <c r="P7975" s="179">
        <v>0</v>
      </c>
      <c r="Q7975" s="179">
        <v>0</v>
      </c>
      <c r="R7975" s="180">
        <v>0</v>
      </c>
      <c r="S7975" s="180">
        <v>0</v>
      </c>
      <c r="T7975" s="180">
        <v>0</v>
      </c>
    </row>
    <row r="7976" spans="2:20" x14ac:dyDescent="0.3">
      <c r="B7976" s="19">
        <v>7973</v>
      </c>
      <c r="C7976" s="179">
        <v>0</v>
      </c>
      <c r="D7976" s="179">
        <v>0</v>
      </c>
      <c r="E7976" s="179">
        <v>276006.62456032779</v>
      </c>
      <c r="F7976" s="179">
        <v>0</v>
      </c>
      <c r="G7976" s="179">
        <v>0</v>
      </c>
      <c r="H7976" s="179">
        <v>81994.78729249975</v>
      </c>
      <c r="I7976" s="179">
        <v>0</v>
      </c>
      <c r="J7976" s="179">
        <v>0</v>
      </c>
      <c r="K7976" s="179">
        <v>0</v>
      </c>
      <c r="L7976" s="179">
        <v>0</v>
      </c>
      <c r="M7976" s="179">
        <v>13245.952150391544</v>
      </c>
      <c r="N7976" s="179">
        <v>0</v>
      </c>
      <c r="O7976" s="179">
        <v>0</v>
      </c>
      <c r="P7976" s="179">
        <v>0</v>
      </c>
      <c r="Q7976" s="179">
        <v>0</v>
      </c>
      <c r="R7976" s="180">
        <v>0</v>
      </c>
      <c r="S7976" s="180">
        <v>0</v>
      </c>
      <c r="T7976" s="180">
        <v>0</v>
      </c>
    </row>
    <row r="7977" spans="2:20" x14ac:dyDescent="0.3">
      <c r="B7977" s="19">
        <v>7974</v>
      </c>
      <c r="C7977" s="179">
        <v>1</v>
      </c>
      <c r="D7977" s="179">
        <v>124440.20281503492</v>
      </c>
      <c r="E7977" s="179">
        <v>901905.23380152893</v>
      </c>
      <c r="F7977" s="179">
        <v>0</v>
      </c>
      <c r="G7977" s="179">
        <v>0</v>
      </c>
      <c r="H7977" s="179">
        <v>13753.053293306863</v>
      </c>
      <c r="I7977" s="179">
        <v>0</v>
      </c>
      <c r="J7977" s="179">
        <v>0</v>
      </c>
      <c r="K7977" s="179">
        <v>0</v>
      </c>
      <c r="L7977" s="179">
        <v>0</v>
      </c>
      <c r="M7977" s="179">
        <v>41688.954441267393</v>
      </c>
      <c r="N7977" s="179">
        <v>0</v>
      </c>
      <c r="O7977" s="179">
        <v>0</v>
      </c>
      <c r="P7977" s="179">
        <v>0</v>
      </c>
      <c r="Q7977" s="179">
        <v>0</v>
      </c>
      <c r="R7977" s="180">
        <v>0</v>
      </c>
      <c r="S7977" s="180">
        <v>0</v>
      </c>
      <c r="T7977" s="180">
        <v>124440.20281503492</v>
      </c>
    </row>
    <row r="7978" spans="2:20" x14ac:dyDescent="0.3">
      <c r="B7978" s="19">
        <v>7975</v>
      </c>
      <c r="C7978" s="179">
        <v>0</v>
      </c>
      <c r="D7978" s="179">
        <v>0</v>
      </c>
      <c r="E7978" s="179">
        <v>29192.04136305967</v>
      </c>
      <c r="F7978" s="179">
        <v>0</v>
      </c>
      <c r="G7978" s="179">
        <v>0</v>
      </c>
      <c r="H7978" s="179">
        <v>28964.364872463942</v>
      </c>
      <c r="I7978" s="179">
        <v>0</v>
      </c>
      <c r="J7978" s="179">
        <v>0</v>
      </c>
      <c r="K7978" s="179">
        <v>0</v>
      </c>
      <c r="L7978" s="179">
        <v>0</v>
      </c>
      <c r="M7978" s="179">
        <v>90634.202593956812</v>
      </c>
      <c r="N7978" s="179">
        <v>0</v>
      </c>
      <c r="O7978" s="179">
        <v>0</v>
      </c>
      <c r="P7978" s="179">
        <v>0</v>
      </c>
      <c r="Q7978" s="179">
        <v>0</v>
      </c>
      <c r="R7978" s="180">
        <v>0</v>
      </c>
      <c r="S7978" s="180">
        <v>0</v>
      </c>
      <c r="T7978" s="180">
        <v>0</v>
      </c>
    </row>
    <row r="7979" spans="2:20" x14ac:dyDescent="0.3">
      <c r="B7979" s="19">
        <v>7976</v>
      </c>
      <c r="C7979" s="179">
        <v>0</v>
      </c>
      <c r="D7979" s="179">
        <v>0</v>
      </c>
      <c r="E7979" s="179">
        <v>53157.204628256339</v>
      </c>
      <c r="F7979" s="179">
        <v>0</v>
      </c>
      <c r="G7979" s="179">
        <v>0</v>
      </c>
      <c r="H7979" s="179">
        <v>206344.39906223014</v>
      </c>
      <c r="I7979" s="179">
        <v>0</v>
      </c>
      <c r="J7979" s="179">
        <v>0</v>
      </c>
      <c r="K7979" s="179">
        <v>0</v>
      </c>
      <c r="L7979" s="179">
        <v>0</v>
      </c>
      <c r="M7979" s="179">
        <v>33815.873157410657</v>
      </c>
      <c r="N7979" s="179">
        <v>0</v>
      </c>
      <c r="O7979" s="179">
        <v>0</v>
      </c>
      <c r="P7979" s="179">
        <v>0</v>
      </c>
      <c r="Q7979" s="179">
        <v>0</v>
      </c>
      <c r="R7979" s="180">
        <v>0</v>
      </c>
      <c r="S7979" s="180">
        <v>0</v>
      </c>
      <c r="T7979" s="180">
        <v>0</v>
      </c>
    </row>
    <row r="7980" spans="2:20" x14ac:dyDescent="0.3">
      <c r="B7980" s="19">
        <v>7977</v>
      </c>
      <c r="C7980" s="179">
        <v>0</v>
      </c>
      <c r="D7980" s="179">
        <v>0</v>
      </c>
      <c r="E7980" s="179">
        <v>280328.95419575821</v>
      </c>
      <c r="F7980" s="179">
        <v>0</v>
      </c>
      <c r="G7980" s="179">
        <v>0</v>
      </c>
      <c r="H7980" s="179">
        <v>8081.2447756465281</v>
      </c>
      <c r="I7980" s="179">
        <v>0</v>
      </c>
      <c r="J7980" s="179">
        <v>0</v>
      </c>
      <c r="K7980" s="179">
        <v>0</v>
      </c>
      <c r="L7980" s="179">
        <v>0</v>
      </c>
      <c r="M7980" s="179">
        <v>150454.0519163369</v>
      </c>
      <c r="N7980" s="179">
        <v>0</v>
      </c>
      <c r="O7980" s="179">
        <v>0</v>
      </c>
      <c r="P7980" s="179">
        <v>0</v>
      </c>
      <c r="Q7980" s="179">
        <v>0</v>
      </c>
      <c r="R7980" s="180">
        <v>0</v>
      </c>
      <c r="S7980" s="180">
        <v>0</v>
      </c>
      <c r="T7980" s="180">
        <v>0</v>
      </c>
    </row>
    <row r="7981" spans="2:20" x14ac:dyDescent="0.3">
      <c r="B7981" s="19">
        <v>7978</v>
      </c>
      <c r="C7981" s="179">
        <v>0</v>
      </c>
      <c r="D7981" s="179">
        <v>0</v>
      </c>
      <c r="E7981" s="179">
        <v>59949.107041683943</v>
      </c>
      <c r="F7981" s="179">
        <v>0</v>
      </c>
      <c r="G7981" s="179">
        <v>0</v>
      </c>
      <c r="H7981" s="179">
        <v>40269.363639686628</v>
      </c>
      <c r="I7981" s="179">
        <v>0</v>
      </c>
      <c r="J7981" s="179">
        <v>0</v>
      </c>
      <c r="K7981" s="179">
        <v>0</v>
      </c>
      <c r="L7981" s="179">
        <v>0</v>
      </c>
      <c r="M7981" s="179">
        <v>1594316.1209192469</v>
      </c>
      <c r="N7981" s="179">
        <v>0</v>
      </c>
      <c r="O7981" s="179">
        <v>0</v>
      </c>
      <c r="P7981" s="179">
        <v>0</v>
      </c>
      <c r="Q7981" s="179">
        <v>0</v>
      </c>
      <c r="R7981" s="180">
        <v>0</v>
      </c>
      <c r="S7981" s="180">
        <v>0</v>
      </c>
      <c r="T7981" s="180">
        <v>0</v>
      </c>
    </row>
    <row r="7982" spans="2:20" x14ac:dyDescent="0.3">
      <c r="B7982" s="19">
        <v>7979</v>
      </c>
      <c r="C7982" s="179">
        <v>0</v>
      </c>
      <c r="D7982" s="179">
        <v>0</v>
      </c>
      <c r="E7982" s="179">
        <v>616871.69328514184</v>
      </c>
      <c r="F7982" s="179">
        <v>0</v>
      </c>
      <c r="G7982" s="179">
        <v>0</v>
      </c>
      <c r="H7982" s="179">
        <v>184700.56323224786</v>
      </c>
      <c r="I7982" s="179">
        <v>0</v>
      </c>
      <c r="J7982" s="179">
        <v>0</v>
      </c>
      <c r="K7982" s="179">
        <v>0</v>
      </c>
      <c r="L7982" s="179">
        <v>0</v>
      </c>
      <c r="M7982" s="179">
        <v>173283.03300330116</v>
      </c>
      <c r="N7982" s="179">
        <v>0</v>
      </c>
      <c r="O7982" s="179">
        <v>0</v>
      </c>
      <c r="P7982" s="179">
        <v>0</v>
      </c>
      <c r="Q7982" s="179">
        <v>0</v>
      </c>
      <c r="R7982" s="180">
        <v>0</v>
      </c>
      <c r="S7982" s="180">
        <v>0</v>
      </c>
      <c r="T7982" s="180">
        <v>0</v>
      </c>
    </row>
    <row r="7983" spans="2:20" x14ac:dyDescent="0.3">
      <c r="B7983" s="19">
        <v>7980</v>
      </c>
      <c r="C7983" s="179">
        <v>0</v>
      </c>
      <c r="D7983" s="179">
        <v>0</v>
      </c>
      <c r="E7983" s="179">
        <v>21372.394845791048</v>
      </c>
      <c r="F7983" s="179">
        <v>0</v>
      </c>
      <c r="G7983" s="179">
        <v>0</v>
      </c>
      <c r="H7983" s="179">
        <v>52231.794867373013</v>
      </c>
      <c r="I7983" s="179">
        <v>0</v>
      </c>
      <c r="J7983" s="179">
        <v>0</v>
      </c>
      <c r="K7983" s="179">
        <v>0</v>
      </c>
      <c r="L7983" s="179">
        <v>0</v>
      </c>
      <c r="M7983" s="179">
        <v>7741.5162206745181</v>
      </c>
      <c r="N7983" s="179">
        <v>0</v>
      </c>
      <c r="O7983" s="179">
        <v>0</v>
      </c>
      <c r="P7983" s="179">
        <v>0</v>
      </c>
      <c r="Q7983" s="179">
        <v>0</v>
      </c>
      <c r="R7983" s="180">
        <v>0</v>
      </c>
      <c r="S7983" s="180">
        <v>0</v>
      </c>
      <c r="T7983" s="180">
        <v>0</v>
      </c>
    </row>
    <row r="7984" spans="2:20" x14ac:dyDescent="0.3">
      <c r="B7984" s="19">
        <v>7981</v>
      </c>
      <c r="C7984" s="179">
        <v>0</v>
      </c>
      <c r="D7984" s="179">
        <v>0</v>
      </c>
      <c r="E7984" s="179">
        <v>904001.92777499219</v>
      </c>
      <c r="F7984" s="179">
        <v>0</v>
      </c>
      <c r="G7984" s="179">
        <v>0</v>
      </c>
      <c r="H7984" s="179">
        <v>181683.91737645792</v>
      </c>
      <c r="I7984" s="179">
        <v>0</v>
      </c>
      <c r="J7984" s="179">
        <v>0</v>
      </c>
      <c r="K7984" s="179">
        <v>0</v>
      </c>
      <c r="L7984" s="179">
        <v>0</v>
      </c>
      <c r="M7984" s="179">
        <v>30049.584088424897</v>
      </c>
      <c r="N7984" s="179">
        <v>0</v>
      </c>
      <c r="O7984" s="179">
        <v>0</v>
      </c>
      <c r="P7984" s="179">
        <v>0</v>
      </c>
      <c r="Q7984" s="179">
        <v>0</v>
      </c>
      <c r="R7984" s="180">
        <v>0</v>
      </c>
      <c r="S7984" s="180">
        <v>0</v>
      </c>
      <c r="T7984" s="180">
        <v>0</v>
      </c>
    </row>
    <row r="7985" spans="2:20" x14ac:dyDescent="0.3">
      <c r="B7985" s="19">
        <v>7982</v>
      </c>
      <c r="C7985" s="179">
        <v>0</v>
      </c>
      <c r="D7985" s="179">
        <v>0</v>
      </c>
      <c r="E7985" s="179">
        <v>1444311.5619885428</v>
      </c>
      <c r="F7985" s="179">
        <v>0</v>
      </c>
      <c r="G7985" s="179">
        <v>0</v>
      </c>
      <c r="H7985" s="179">
        <v>6214.8371475901822</v>
      </c>
      <c r="I7985" s="179">
        <v>0</v>
      </c>
      <c r="J7985" s="179">
        <v>0</v>
      </c>
      <c r="K7985" s="179">
        <v>0</v>
      </c>
      <c r="L7985" s="179">
        <v>0</v>
      </c>
      <c r="M7985" s="179">
        <v>133800.82558854361</v>
      </c>
      <c r="N7985" s="179">
        <v>0</v>
      </c>
      <c r="O7985" s="179">
        <v>0</v>
      </c>
      <c r="P7985" s="179">
        <v>0</v>
      </c>
      <c r="Q7985" s="179">
        <v>0</v>
      </c>
      <c r="R7985" s="180">
        <v>0</v>
      </c>
      <c r="S7985" s="180">
        <v>0</v>
      </c>
      <c r="T7985" s="180">
        <v>0</v>
      </c>
    </row>
    <row r="7986" spans="2:20" x14ac:dyDescent="0.3">
      <c r="B7986" s="19">
        <v>7983</v>
      </c>
      <c r="C7986" s="179">
        <v>0</v>
      </c>
      <c r="D7986" s="179">
        <v>0</v>
      </c>
      <c r="E7986" s="179">
        <v>22778.331946560047</v>
      </c>
      <c r="F7986" s="179">
        <v>0</v>
      </c>
      <c r="G7986" s="179">
        <v>0</v>
      </c>
      <c r="H7986" s="179">
        <v>66605.088732883072</v>
      </c>
      <c r="I7986" s="179">
        <v>0</v>
      </c>
      <c r="J7986" s="179">
        <v>0</v>
      </c>
      <c r="K7986" s="179">
        <v>0</v>
      </c>
      <c r="L7986" s="179">
        <v>0</v>
      </c>
      <c r="M7986" s="179">
        <v>285545.18736981845</v>
      </c>
      <c r="N7986" s="179">
        <v>0</v>
      </c>
      <c r="O7986" s="179">
        <v>0</v>
      </c>
      <c r="P7986" s="179">
        <v>0</v>
      </c>
      <c r="Q7986" s="179">
        <v>0</v>
      </c>
      <c r="R7986" s="180">
        <v>0</v>
      </c>
      <c r="S7986" s="180">
        <v>0</v>
      </c>
      <c r="T7986" s="180">
        <v>0</v>
      </c>
    </row>
    <row r="7987" spans="2:20" x14ac:dyDescent="0.3">
      <c r="B7987" s="19">
        <v>7984</v>
      </c>
      <c r="C7987" s="179">
        <v>0</v>
      </c>
      <c r="D7987" s="179">
        <v>0</v>
      </c>
      <c r="E7987" s="179">
        <v>59417.253797323916</v>
      </c>
      <c r="F7987" s="179">
        <v>0</v>
      </c>
      <c r="G7987" s="179">
        <v>0</v>
      </c>
      <c r="H7987" s="179">
        <v>60008.147796647339</v>
      </c>
      <c r="I7987" s="179">
        <v>0</v>
      </c>
      <c r="J7987" s="179">
        <v>0</v>
      </c>
      <c r="K7987" s="179">
        <v>0</v>
      </c>
      <c r="L7987" s="179">
        <v>0</v>
      </c>
      <c r="M7987" s="179">
        <v>45519.447096003336</v>
      </c>
      <c r="N7987" s="179">
        <v>0</v>
      </c>
      <c r="O7987" s="179">
        <v>0</v>
      </c>
      <c r="P7987" s="179">
        <v>0</v>
      </c>
      <c r="Q7987" s="179">
        <v>0</v>
      </c>
      <c r="R7987" s="180">
        <v>0</v>
      </c>
      <c r="S7987" s="180">
        <v>0</v>
      </c>
      <c r="T7987" s="180">
        <v>0</v>
      </c>
    </row>
    <row r="7988" spans="2:20" x14ac:dyDescent="0.3">
      <c r="B7988" s="19">
        <v>7985</v>
      </c>
      <c r="C7988" s="179">
        <v>1</v>
      </c>
      <c r="D7988" s="179">
        <v>234577.60922254209</v>
      </c>
      <c r="E7988" s="179">
        <v>52019.352988107792</v>
      </c>
      <c r="F7988" s="179">
        <v>0</v>
      </c>
      <c r="G7988" s="179">
        <v>0</v>
      </c>
      <c r="H7988" s="179">
        <v>275129.66185664409</v>
      </c>
      <c r="I7988" s="179">
        <v>0</v>
      </c>
      <c r="J7988" s="179">
        <v>0</v>
      </c>
      <c r="K7988" s="179">
        <v>0</v>
      </c>
      <c r="L7988" s="179">
        <v>0</v>
      </c>
      <c r="M7988" s="179">
        <v>24068.423653818638</v>
      </c>
      <c r="N7988" s="179">
        <v>0</v>
      </c>
      <c r="O7988" s="179">
        <v>0</v>
      </c>
      <c r="P7988" s="179">
        <v>0</v>
      </c>
      <c r="Q7988" s="179">
        <v>0</v>
      </c>
      <c r="R7988" s="180">
        <v>0</v>
      </c>
      <c r="S7988" s="180">
        <v>0</v>
      </c>
      <c r="T7988" s="180">
        <v>234577.60922254209</v>
      </c>
    </row>
    <row r="7989" spans="2:20" x14ac:dyDescent="0.3">
      <c r="B7989" s="19">
        <v>7986</v>
      </c>
      <c r="C7989" s="179">
        <v>0</v>
      </c>
      <c r="D7989" s="179">
        <v>0</v>
      </c>
      <c r="E7989" s="179">
        <v>77782.314441777387</v>
      </c>
      <c r="F7989" s="179">
        <v>0</v>
      </c>
      <c r="G7989" s="179">
        <v>0</v>
      </c>
      <c r="H7989" s="179">
        <v>396981.90605855145</v>
      </c>
      <c r="I7989" s="179">
        <v>0</v>
      </c>
      <c r="J7989" s="179">
        <v>0</v>
      </c>
      <c r="K7989" s="179">
        <v>0</v>
      </c>
      <c r="L7989" s="179">
        <v>0</v>
      </c>
      <c r="M7989" s="179">
        <v>22222.256874745413</v>
      </c>
      <c r="N7989" s="179">
        <v>0</v>
      </c>
      <c r="O7989" s="179">
        <v>0</v>
      </c>
      <c r="P7989" s="179">
        <v>0</v>
      </c>
      <c r="Q7989" s="179">
        <v>0</v>
      </c>
      <c r="R7989" s="180">
        <v>0</v>
      </c>
      <c r="S7989" s="180">
        <v>0</v>
      </c>
      <c r="T7989" s="180">
        <v>0</v>
      </c>
    </row>
    <row r="7990" spans="2:20" x14ac:dyDescent="0.3">
      <c r="B7990" s="19">
        <v>7987</v>
      </c>
      <c r="C7990" s="179">
        <v>0</v>
      </c>
      <c r="D7990" s="179">
        <v>0</v>
      </c>
      <c r="E7990" s="179">
        <v>123158.38526449971</v>
      </c>
      <c r="F7990" s="179">
        <v>0</v>
      </c>
      <c r="G7990" s="179">
        <v>0</v>
      </c>
      <c r="H7990" s="179">
        <v>52484.865074184061</v>
      </c>
      <c r="I7990" s="179">
        <v>0</v>
      </c>
      <c r="J7990" s="179">
        <v>0</v>
      </c>
      <c r="K7990" s="179">
        <v>0</v>
      </c>
      <c r="L7990" s="179">
        <v>0</v>
      </c>
      <c r="M7990" s="179">
        <v>1639.73852747202</v>
      </c>
      <c r="N7990" s="179">
        <v>0</v>
      </c>
      <c r="O7990" s="179">
        <v>0</v>
      </c>
      <c r="P7990" s="179">
        <v>0</v>
      </c>
      <c r="Q7990" s="179">
        <v>0</v>
      </c>
      <c r="R7990" s="180">
        <v>0</v>
      </c>
      <c r="S7990" s="180">
        <v>0</v>
      </c>
      <c r="T7990" s="180">
        <v>0</v>
      </c>
    </row>
    <row r="7991" spans="2:20" x14ac:dyDescent="0.3">
      <c r="B7991" s="19">
        <v>7988</v>
      </c>
      <c r="C7991" s="179">
        <v>0</v>
      </c>
      <c r="D7991" s="179">
        <v>0</v>
      </c>
      <c r="E7991" s="179">
        <v>1282807.4665433108</v>
      </c>
      <c r="F7991" s="179">
        <v>0</v>
      </c>
      <c r="G7991" s="179">
        <v>0</v>
      </c>
      <c r="H7991" s="179">
        <v>3304.5935561091046</v>
      </c>
      <c r="I7991" s="179">
        <v>0</v>
      </c>
      <c r="J7991" s="179">
        <v>0</v>
      </c>
      <c r="K7991" s="179">
        <v>0</v>
      </c>
      <c r="L7991" s="179">
        <v>0</v>
      </c>
      <c r="M7991" s="179">
        <v>1109773.7974169785</v>
      </c>
      <c r="N7991" s="179">
        <v>0</v>
      </c>
      <c r="O7991" s="179">
        <v>0</v>
      </c>
      <c r="P7991" s="179">
        <v>0</v>
      </c>
      <c r="Q7991" s="179">
        <v>0</v>
      </c>
      <c r="R7991" s="180">
        <v>0</v>
      </c>
      <c r="S7991" s="180">
        <v>0</v>
      </c>
      <c r="T7991" s="180">
        <v>0</v>
      </c>
    </row>
    <row r="7992" spans="2:20" x14ac:dyDescent="0.3">
      <c r="B7992" s="19">
        <v>7989</v>
      </c>
      <c r="C7992" s="179">
        <v>0</v>
      </c>
      <c r="D7992" s="179">
        <v>0</v>
      </c>
      <c r="E7992" s="179">
        <v>359312.53721251438</v>
      </c>
      <c r="F7992" s="179">
        <v>0</v>
      </c>
      <c r="G7992" s="179">
        <v>0</v>
      </c>
      <c r="H7992" s="179">
        <v>8063.8286352762298</v>
      </c>
      <c r="I7992" s="179">
        <v>0</v>
      </c>
      <c r="J7992" s="179">
        <v>0</v>
      </c>
      <c r="K7992" s="179">
        <v>0</v>
      </c>
      <c r="L7992" s="179">
        <v>0</v>
      </c>
      <c r="M7992" s="179">
        <v>5633.9737920135922</v>
      </c>
      <c r="N7992" s="179">
        <v>0</v>
      </c>
      <c r="O7992" s="179">
        <v>0</v>
      </c>
      <c r="P7992" s="179">
        <v>0</v>
      </c>
      <c r="Q7992" s="179">
        <v>0</v>
      </c>
      <c r="R7992" s="180">
        <v>0</v>
      </c>
      <c r="S7992" s="180">
        <v>0</v>
      </c>
      <c r="T7992" s="180">
        <v>0</v>
      </c>
    </row>
    <row r="7993" spans="2:20" x14ac:dyDescent="0.3">
      <c r="B7993" s="19">
        <v>7990</v>
      </c>
      <c r="C7993" s="179">
        <v>0</v>
      </c>
      <c r="D7993" s="179">
        <v>0</v>
      </c>
      <c r="E7993" s="179">
        <v>431289.92791072547</v>
      </c>
      <c r="F7993" s="179">
        <v>0</v>
      </c>
      <c r="G7993" s="179">
        <v>0</v>
      </c>
      <c r="H7993" s="179">
        <v>190691.47321738346</v>
      </c>
      <c r="I7993" s="179">
        <v>0</v>
      </c>
      <c r="J7993" s="179">
        <v>0</v>
      </c>
      <c r="K7993" s="179">
        <v>0</v>
      </c>
      <c r="L7993" s="179">
        <v>0</v>
      </c>
      <c r="M7993" s="179">
        <v>137330.16402454456</v>
      </c>
      <c r="N7993" s="179">
        <v>0</v>
      </c>
      <c r="O7993" s="179">
        <v>0</v>
      </c>
      <c r="P7993" s="179">
        <v>0</v>
      </c>
      <c r="Q7993" s="179">
        <v>0</v>
      </c>
      <c r="R7993" s="180">
        <v>0</v>
      </c>
      <c r="S7993" s="180">
        <v>0</v>
      </c>
      <c r="T7993" s="180">
        <v>0</v>
      </c>
    </row>
    <row r="7994" spans="2:20" x14ac:dyDescent="0.3">
      <c r="B7994" s="19">
        <v>7991</v>
      </c>
      <c r="C7994" s="179">
        <v>0</v>
      </c>
      <c r="D7994" s="179">
        <v>0</v>
      </c>
      <c r="E7994" s="179">
        <v>514051.01146162994</v>
      </c>
      <c r="F7994" s="179">
        <v>0</v>
      </c>
      <c r="G7994" s="179">
        <v>0</v>
      </c>
      <c r="H7994" s="179">
        <v>612177.98914347775</v>
      </c>
      <c r="I7994" s="179">
        <v>0</v>
      </c>
      <c r="J7994" s="179">
        <v>0</v>
      </c>
      <c r="K7994" s="179">
        <v>0</v>
      </c>
      <c r="L7994" s="179">
        <v>0</v>
      </c>
      <c r="M7994" s="179">
        <v>41479.271684376952</v>
      </c>
      <c r="N7994" s="179">
        <v>0</v>
      </c>
      <c r="O7994" s="179">
        <v>0</v>
      </c>
      <c r="P7994" s="179">
        <v>0</v>
      </c>
      <c r="Q7994" s="179">
        <v>0</v>
      </c>
      <c r="R7994" s="180">
        <v>0</v>
      </c>
      <c r="S7994" s="180">
        <v>0</v>
      </c>
      <c r="T7994" s="180">
        <v>0</v>
      </c>
    </row>
    <row r="7995" spans="2:20" x14ac:dyDescent="0.3">
      <c r="B7995" s="19">
        <v>7992</v>
      </c>
      <c r="C7995" s="179">
        <v>0</v>
      </c>
      <c r="D7995" s="179">
        <v>0</v>
      </c>
      <c r="E7995" s="179">
        <v>229737.61786405463</v>
      </c>
      <c r="F7995" s="179">
        <v>0</v>
      </c>
      <c r="G7995" s="179">
        <v>0</v>
      </c>
      <c r="H7995" s="179">
        <v>118599.90679262947</v>
      </c>
      <c r="I7995" s="179">
        <v>0</v>
      </c>
      <c r="J7995" s="179">
        <v>0</v>
      </c>
      <c r="K7995" s="179">
        <v>0</v>
      </c>
      <c r="L7995" s="179">
        <v>0</v>
      </c>
      <c r="M7995" s="179">
        <v>30295.468550392154</v>
      </c>
      <c r="N7995" s="179">
        <v>0</v>
      </c>
      <c r="O7995" s="179">
        <v>0</v>
      </c>
      <c r="P7995" s="179">
        <v>0</v>
      </c>
      <c r="Q7995" s="179">
        <v>0</v>
      </c>
      <c r="R7995" s="180">
        <v>0</v>
      </c>
      <c r="S7995" s="180">
        <v>0</v>
      </c>
      <c r="T7995" s="180">
        <v>0</v>
      </c>
    </row>
    <row r="7996" spans="2:20" x14ac:dyDescent="0.3">
      <c r="B7996" s="19">
        <v>7993</v>
      </c>
      <c r="C7996" s="179">
        <v>0</v>
      </c>
      <c r="D7996" s="179">
        <v>0</v>
      </c>
      <c r="E7996" s="179">
        <v>104516.45625486872</v>
      </c>
      <c r="F7996" s="179">
        <v>0</v>
      </c>
      <c r="G7996" s="179">
        <v>0</v>
      </c>
      <c r="H7996" s="179">
        <v>107458.32280428705</v>
      </c>
      <c r="I7996" s="179">
        <v>0</v>
      </c>
      <c r="J7996" s="179">
        <v>0</v>
      </c>
      <c r="K7996" s="179">
        <v>0</v>
      </c>
      <c r="L7996" s="179">
        <v>0</v>
      </c>
      <c r="M7996" s="179">
        <v>46709.13358385209</v>
      </c>
      <c r="N7996" s="179">
        <v>0</v>
      </c>
      <c r="O7996" s="179">
        <v>0</v>
      </c>
      <c r="P7996" s="179">
        <v>0</v>
      </c>
      <c r="Q7996" s="179">
        <v>0</v>
      </c>
      <c r="R7996" s="180">
        <v>0</v>
      </c>
      <c r="S7996" s="180">
        <v>0</v>
      </c>
      <c r="T7996" s="180">
        <v>0</v>
      </c>
    </row>
    <row r="7997" spans="2:20" x14ac:dyDescent="0.3">
      <c r="B7997" s="19">
        <v>7994</v>
      </c>
      <c r="C7997" s="179">
        <v>0</v>
      </c>
      <c r="D7997" s="179">
        <v>0</v>
      </c>
      <c r="E7997" s="179">
        <v>228253.82656482232</v>
      </c>
      <c r="F7997" s="179">
        <v>0</v>
      </c>
      <c r="G7997" s="179">
        <v>0</v>
      </c>
      <c r="H7997" s="179">
        <v>263112.38743248885</v>
      </c>
      <c r="I7997" s="179">
        <v>0</v>
      </c>
      <c r="J7997" s="179">
        <v>0</v>
      </c>
      <c r="K7997" s="179">
        <v>0</v>
      </c>
      <c r="L7997" s="179">
        <v>0</v>
      </c>
      <c r="M7997" s="179">
        <v>139312.46464595172</v>
      </c>
      <c r="N7997" s="179">
        <v>0</v>
      </c>
      <c r="O7997" s="179">
        <v>0</v>
      </c>
      <c r="P7997" s="179">
        <v>0</v>
      </c>
      <c r="Q7997" s="179">
        <v>0</v>
      </c>
      <c r="R7997" s="180">
        <v>0</v>
      </c>
      <c r="S7997" s="180">
        <v>0</v>
      </c>
      <c r="T7997" s="180">
        <v>0</v>
      </c>
    </row>
    <row r="7998" spans="2:20" x14ac:dyDescent="0.3">
      <c r="B7998" s="19">
        <v>7995</v>
      </c>
      <c r="C7998" s="179">
        <v>0</v>
      </c>
      <c r="D7998" s="179">
        <v>0</v>
      </c>
      <c r="E7998" s="179">
        <v>1585391.1391671109</v>
      </c>
      <c r="F7998" s="179">
        <v>0</v>
      </c>
      <c r="G7998" s="179">
        <v>0</v>
      </c>
      <c r="H7998" s="179">
        <v>61929.94605354056</v>
      </c>
      <c r="I7998" s="179">
        <v>0</v>
      </c>
      <c r="J7998" s="179">
        <v>0</v>
      </c>
      <c r="K7998" s="179">
        <v>0</v>
      </c>
      <c r="L7998" s="179">
        <v>0</v>
      </c>
      <c r="M7998" s="179">
        <v>37239.777283844771</v>
      </c>
      <c r="N7998" s="179">
        <v>0</v>
      </c>
      <c r="O7998" s="179">
        <v>0</v>
      </c>
      <c r="P7998" s="179">
        <v>0</v>
      </c>
      <c r="Q7998" s="179">
        <v>0</v>
      </c>
      <c r="R7998" s="180">
        <v>0</v>
      </c>
      <c r="S7998" s="180">
        <v>0</v>
      </c>
      <c r="T7998" s="180">
        <v>0</v>
      </c>
    </row>
    <row r="7999" spans="2:20" x14ac:dyDescent="0.3">
      <c r="B7999" s="19">
        <v>7996</v>
      </c>
      <c r="C7999" s="179">
        <v>0</v>
      </c>
      <c r="D7999" s="179">
        <v>0</v>
      </c>
      <c r="E7999" s="179">
        <v>6523.2266481125671</v>
      </c>
      <c r="F7999" s="179">
        <v>0</v>
      </c>
      <c r="G7999" s="179">
        <v>0</v>
      </c>
      <c r="H7999" s="179">
        <v>63700.061382053507</v>
      </c>
      <c r="I7999" s="179">
        <v>0</v>
      </c>
      <c r="J7999" s="179">
        <v>0</v>
      </c>
      <c r="K7999" s="179">
        <v>0</v>
      </c>
      <c r="L7999" s="179">
        <v>0</v>
      </c>
      <c r="M7999" s="179">
        <v>299159.16431013338</v>
      </c>
      <c r="N7999" s="179">
        <v>0</v>
      </c>
      <c r="O7999" s="179">
        <v>0</v>
      </c>
      <c r="P7999" s="179">
        <v>0</v>
      </c>
      <c r="Q7999" s="179">
        <v>0</v>
      </c>
      <c r="R7999" s="180">
        <v>0</v>
      </c>
      <c r="S7999" s="180">
        <v>0</v>
      </c>
      <c r="T7999" s="180">
        <v>0</v>
      </c>
    </row>
    <row r="8000" spans="2:20" x14ac:dyDescent="0.3">
      <c r="B8000" s="19">
        <v>7997</v>
      </c>
      <c r="C8000" s="179">
        <v>0</v>
      </c>
      <c r="D8000" s="179">
        <v>0</v>
      </c>
      <c r="E8000" s="179">
        <v>9735.4798840464919</v>
      </c>
      <c r="F8000" s="179">
        <v>0</v>
      </c>
      <c r="G8000" s="179">
        <v>0</v>
      </c>
      <c r="H8000" s="179">
        <v>65951.242342402067</v>
      </c>
      <c r="I8000" s="179">
        <v>0</v>
      </c>
      <c r="J8000" s="179">
        <v>0</v>
      </c>
      <c r="K8000" s="179">
        <v>0</v>
      </c>
      <c r="L8000" s="179">
        <v>0</v>
      </c>
      <c r="M8000" s="179">
        <v>72814.687331473513</v>
      </c>
      <c r="N8000" s="179">
        <v>0</v>
      </c>
      <c r="O8000" s="179">
        <v>0</v>
      </c>
      <c r="P8000" s="179">
        <v>0</v>
      </c>
      <c r="Q8000" s="179">
        <v>0</v>
      </c>
      <c r="R8000" s="180">
        <v>0</v>
      </c>
      <c r="S8000" s="180">
        <v>0</v>
      </c>
      <c r="T8000" s="180">
        <v>0</v>
      </c>
    </row>
    <row r="8001" spans="2:20" x14ac:dyDescent="0.3">
      <c r="B8001" s="19">
        <v>7998</v>
      </c>
      <c r="C8001" s="179">
        <v>0</v>
      </c>
      <c r="D8001" s="179">
        <v>0</v>
      </c>
      <c r="E8001" s="179">
        <v>64756.171657538776</v>
      </c>
      <c r="F8001" s="179">
        <v>0</v>
      </c>
      <c r="G8001" s="179">
        <v>0</v>
      </c>
      <c r="H8001" s="179">
        <v>40839.113097649766</v>
      </c>
      <c r="I8001" s="179">
        <v>0</v>
      </c>
      <c r="J8001" s="179">
        <v>0</v>
      </c>
      <c r="K8001" s="179">
        <v>0</v>
      </c>
      <c r="L8001" s="179">
        <v>0</v>
      </c>
      <c r="M8001" s="179">
        <v>53886.041527933688</v>
      </c>
      <c r="N8001" s="179">
        <v>0</v>
      </c>
      <c r="O8001" s="179">
        <v>0</v>
      </c>
      <c r="P8001" s="179">
        <v>0</v>
      </c>
      <c r="Q8001" s="179">
        <v>0</v>
      </c>
      <c r="R8001" s="180">
        <v>0</v>
      </c>
      <c r="S8001" s="180">
        <v>0</v>
      </c>
      <c r="T8001" s="180">
        <v>0</v>
      </c>
    </row>
    <row r="8002" spans="2:20" x14ac:dyDescent="0.3">
      <c r="B8002" s="19">
        <v>7999</v>
      </c>
      <c r="C8002" s="179">
        <v>0</v>
      </c>
      <c r="D8002" s="179">
        <v>0</v>
      </c>
      <c r="E8002" s="179">
        <v>50038.593089479262</v>
      </c>
      <c r="F8002" s="179">
        <v>0</v>
      </c>
      <c r="G8002" s="179">
        <v>0</v>
      </c>
      <c r="H8002" s="179">
        <v>65734.695028281916</v>
      </c>
      <c r="I8002" s="179">
        <v>0</v>
      </c>
      <c r="J8002" s="179">
        <v>0</v>
      </c>
      <c r="K8002" s="179">
        <v>0</v>
      </c>
      <c r="L8002" s="179">
        <v>0</v>
      </c>
      <c r="M8002" s="179">
        <v>13753.053293306863</v>
      </c>
      <c r="N8002" s="179">
        <v>0</v>
      </c>
      <c r="O8002" s="179">
        <v>0</v>
      </c>
      <c r="P8002" s="179">
        <v>0</v>
      </c>
      <c r="Q8002" s="179">
        <v>0</v>
      </c>
      <c r="R8002" s="180">
        <v>0</v>
      </c>
      <c r="S8002" s="180">
        <v>0</v>
      </c>
      <c r="T8002" s="180">
        <v>0</v>
      </c>
    </row>
    <row r="8003" spans="2:20" x14ac:dyDescent="0.3">
      <c r="B8003" s="19">
        <v>8000</v>
      </c>
      <c r="C8003" s="179">
        <v>0</v>
      </c>
      <c r="D8003" s="179">
        <v>0</v>
      </c>
      <c r="E8003" s="179">
        <v>54831.863757780826</v>
      </c>
      <c r="F8003" s="179">
        <v>0</v>
      </c>
      <c r="G8003" s="179">
        <v>0</v>
      </c>
      <c r="H8003" s="179">
        <v>245371.2929156441</v>
      </c>
      <c r="I8003" s="179">
        <v>0</v>
      </c>
      <c r="J8003" s="179">
        <v>0</v>
      </c>
      <c r="K8003" s="179">
        <v>0</v>
      </c>
      <c r="L8003" s="179">
        <v>0</v>
      </c>
      <c r="M8003" s="179">
        <v>26334.512752284532</v>
      </c>
      <c r="N8003" s="179">
        <v>0</v>
      </c>
      <c r="O8003" s="179">
        <v>0</v>
      </c>
      <c r="P8003" s="179">
        <v>0</v>
      </c>
      <c r="Q8003" s="179">
        <v>0</v>
      </c>
      <c r="R8003" s="180">
        <v>0</v>
      </c>
      <c r="S8003" s="180">
        <v>0</v>
      </c>
      <c r="T8003" s="180">
        <v>0</v>
      </c>
    </row>
    <row r="8004" spans="2:20" x14ac:dyDescent="0.3">
      <c r="B8004" s="19">
        <v>8001</v>
      </c>
      <c r="C8004" s="179">
        <v>0</v>
      </c>
      <c r="D8004" s="179">
        <v>0</v>
      </c>
      <c r="E8004" s="179">
        <v>432610.05201207782</v>
      </c>
      <c r="F8004" s="179">
        <v>0</v>
      </c>
      <c r="G8004" s="179">
        <v>0</v>
      </c>
      <c r="H8004" s="179">
        <v>57504.006520969764</v>
      </c>
      <c r="I8004" s="179">
        <v>0</v>
      </c>
      <c r="J8004" s="179">
        <v>0</v>
      </c>
      <c r="K8004" s="179">
        <v>0</v>
      </c>
      <c r="L8004" s="179">
        <v>0</v>
      </c>
      <c r="M8004" s="179">
        <v>108492.18754666953</v>
      </c>
      <c r="N8004" s="179">
        <v>0</v>
      </c>
      <c r="O8004" s="179">
        <v>0</v>
      </c>
      <c r="P8004" s="179">
        <v>0</v>
      </c>
      <c r="Q8004" s="179">
        <v>0</v>
      </c>
      <c r="R8004" s="180">
        <v>0</v>
      </c>
      <c r="S8004" s="180">
        <v>0</v>
      </c>
      <c r="T8004" s="180">
        <v>0</v>
      </c>
    </row>
    <row r="8005" spans="2:20" x14ac:dyDescent="0.3">
      <c r="B8005" s="19">
        <v>8002</v>
      </c>
      <c r="C8005" s="179">
        <v>0</v>
      </c>
      <c r="D8005" s="179">
        <v>0</v>
      </c>
      <c r="E8005" s="179">
        <v>4413.4640570011488</v>
      </c>
      <c r="F8005" s="179">
        <v>0</v>
      </c>
      <c r="G8005" s="179">
        <v>0</v>
      </c>
      <c r="H8005" s="179">
        <v>68680.474438024306</v>
      </c>
      <c r="I8005" s="179">
        <v>0</v>
      </c>
      <c r="J8005" s="179">
        <v>0</v>
      </c>
      <c r="K8005" s="179">
        <v>0</v>
      </c>
      <c r="L8005" s="179">
        <v>0</v>
      </c>
      <c r="M8005" s="179">
        <v>156851.53621762234</v>
      </c>
      <c r="N8005" s="179">
        <v>0</v>
      </c>
      <c r="O8005" s="179">
        <v>0</v>
      </c>
      <c r="P8005" s="179">
        <v>0</v>
      </c>
      <c r="Q8005" s="179">
        <v>0</v>
      </c>
      <c r="R8005" s="180">
        <v>0</v>
      </c>
      <c r="S8005" s="180">
        <v>0</v>
      </c>
      <c r="T8005" s="180">
        <v>0</v>
      </c>
    </row>
    <row r="8006" spans="2:20" x14ac:dyDescent="0.3">
      <c r="B8006" s="19">
        <v>8003</v>
      </c>
      <c r="C8006" s="179">
        <v>0</v>
      </c>
      <c r="D8006" s="179">
        <v>0</v>
      </c>
      <c r="E8006" s="179">
        <v>38135.269567477822</v>
      </c>
      <c r="F8006" s="179">
        <v>0</v>
      </c>
      <c r="G8006" s="179">
        <v>0</v>
      </c>
      <c r="H8006" s="179">
        <v>78950.507401402792</v>
      </c>
      <c r="I8006" s="179">
        <v>0</v>
      </c>
      <c r="J8006" s="179">
        <v>0</v>
      </c>
      <c r="K8006" s="179">
        <v>0</v>
      </c>
      <c r="L8006" s="179">
        <v>0</v>
      </c>
      <c r="M8006" s="179">
        <v>20688.802202576029</v>
      </c>
      <c r="N8006" s="179">
        <v>0</v>
      </c>
      <c r="O8006" s="179">
        <v>0</v>
      </c>
      <c r="P8006" s="179">
        <v>0</v>
      </c>
      <c r="Q8006" s="179">
        <v>0</v>
      </c>
      <c r="R8006" s="180">
        <v>0</v>
      </c>
      <c r="S8006" s="180">
        <v>0</v>
      </c>
      <c r="T8006" s="180">
        <v>0</v>
      </c>
    </row>
    <row r="8007" spans="2:20" x14ac:dyDescent="0.3">
      <c r="B8007" s="19">
        <v>8004</v>
      </c>
      <c r="C8007" s="179">
        <v>0</v>
      </c>
      <c r="D8007" s="179">
        <v>0</v>
      </c>
      <c r="E8007" s="179">
        <v>327979.77808280831</v>
      </c>
      <c r="F8007" s="179">
        <v>0</v>
      </c>
      <c r="G8007" s="179">
        <v>0</v>
      </c>
      <c r="H8007" s="179">
        <v>143333.62702947349</v>
      </c>
      <c r="I8007" s="179">
        <v>0</v>
      </c>
      <c r="J8007" s="179">
        <v>0</v>
      </c>
      <c r="K8007" s="179">
        <v>47224.142086497122</v>
      </c>
      <c r="L8007" s="179">
        <v>1</v>
      </c>
      <c r="M8007" s="179">
        <v>807072.31085549621</v>
      </c>
      <c r="N8007" s="179">
        <v>0</v>
      </c>
      <c r="O8007" s="179">
        <v>0</v>
      </c>
      <c r="P8007" s="179">
        <v>0</v>
      </c>
      <c r="Q8007" s="179">
        <v>0</v>
      </c>
      <c r="R8007" s="180">
        <v>0</v>
      </c>
      <c r="S8007" s="180">
        <v>47224.142086497122</v>
      </c>
      <c r="T8007" s="180">
        <v>0</v>
      </c>
    </row>
    <row r="8008" spans="2:20" x14ac:dyDescent="0.3">
      <c r="B8008" s="19">
        <v>8005</v>
      </c>
      <c r="C8008" s="179">
        <v>0</v>
      </c>
      <c r="D8008" s="179">
        <v>0</v>
      </c>
      <c r="E8008" s="179">
        <v>1048525.0325771405</v>
      </c>
      <c r="F8008" s="179">
        <v>0</v>
      </c>
      <c r="G8008" s="179">
        <v>0</v>
      </c>
      <c r="H8008" s="179">
        <v>151730.11330219539</v>
      </c>
      <c r="I8008" s="179">
        <v>0</v>
      </c>
      <c r="J8008" s="179">
        <v>0</v>
      </c>
      <c r="K8008" s="179">
        <v>0</v>
      </c>
      <c r="L8008" s="179">
        <v>0</v>
      </c>
      <c r="M8008" s="179">
        <v>248949.97046785141</v>
      </c>
      <c r="N8008" s="179">
        <v>0</v>
      </c>
      <c r="O8008" s="179">
        <v>0</v>
      </c>
      <c r="P8008" s="179">
        <v>0</v>
      </c>
      <c r="Q8008" s="179">
        <v>0</v>
      </c>
      <c r="R8008" s="180">
        <v>0</v>
      </c>
      <c r="S8008" s="180">
        <v>0</v>
      </c>
      <c r="T8008" s="180">
        <v>0</v>
      </c>
    </row>
    <row r="8009" spans="2:20" x14ac:dyDescent="0.3">
      <c r="B8009" s="19">
        <v>8006</v>
      </c>
      <c r="C8009" s="179">
        <v>0</v>
      </c>
      <c r="D8009" s="179">
        <v>0</v>
      </c>
      <c r="E8009" s="179">
        <v>448722.32306528476</v>
      </c>
      <c r="F8009" s="179">
        <v>0</v>
      </c>
      <c r="G8009" s="179">
        <v>0</v>
      </c>
      <c r="H8009" s="179">
        <v>31198.828910521224</v>
      </c>
      <c r="I8009" s="179">
        <v>0</v>
      </c>
      <c r="J8009" s="179">
        <v>0</v>
      </c>
      <c r="K8009" s="179">
        <v>0</v>
      </c>
      <c r="L8009" s="179">
        <v>0</v>
      </c>
      <c r="M8009" s="179">
        <v>537374.82849096472</v>
      </c>
      <c r="N8009" s="179">
        <v>0</v>
      </c>
      <c r="O8009" s="179">
        <v>0</v>
      </c>
      <c r="P8009" s="179">
        <v>0</v>
      </c>
      <c r="Q8009" s="179">
        <v>0</v>
      </c>
      <c r="R8009" s="180">
        <v>0</v>
      </c>
      <c r="S8009" s="180">
        <v>0</v>
      </c>
      <c r="T8009" s="180">
        <v>0</v>
      </c>
    </row>
    <row r="8010" spans="2:20" x14ac:dyDescent="0.3">
      <c r="B8010" s="19">
        <v>8007</v>
      </c>
      <c r="C8010" s="179">
        <v>0</v>
      </c>
      <c r="D8010" s="179">
        <v>0</v>
      </c>
      <c r="E8010" s="179">
        <v>357760.0058838058</v>
      </c>
      <c r="F8010" s="179">
        <v>0</v>
      </c>
      <c r="G8010" s="179">
        <v>0</v>
      </c>
      <c r="H8010" s="179">
        <v>252338.8457174967</v>
      </c>
      <c r="I8010" s="179">
        <v>0</v>
      </c>
      <c r="J8010" s="179">
        <v>0</v>
      </c>
      <c r="K8010" s="179">
        <v>0</v>
      </c>
      <c r="L8010" s="179">
        <v>0</v>
      </c>
      <c r="M8010" s="179">
        <v>73348.977936824493</v>
      </c>
      <c r="N8010" s="179">
        <v>0</v>
      </c>
      <c r="O8010" s="179">
        <v>0</v>
      </c>
      <c r="P8010" s="179">
        <v>0</v>
      </c>
      <c r="Q8010" s="179">
        <v>0</v>
      </c>
      <c r="R8010" s="180">
        <v>0</v>
      </c>
      <c r="S8010" s="180">
        <v>0</v>
      </c>
      <c r="T8010" s="180">
        <v>0</v>
      </c>
    </row>
    <row r="8011" spans="2:20" x14ac:dyDescent="0.3">
      <c r="B8011" s="19">
        <v>8008</v>
      </c>
      <c r="C8011" s="179">
        <v>0</v>
      </c>
      <c r="D8011" s="179">
        <v>0</v>
      </c>
      <c r="E8011" s="179">
        <v>35285.787038323317</v>
      </c>
      <c r="F8011" s="179">
        <v>0</v>
      </c>
      <c r="G8011" s="179">
        <v>0</v>
      </c>
      <c r="H8011" s="179">
        <v>972383.0379293228</v>
      </c>
      <c r="I8011" s="179">
        <v>0</v>
      </c>
      <c r="J8011" s="179">
        <v>0</v>
      </c>
      <c r="K8011" s="179">
        <v>0</v>
      </c>
      <c r="L8011" s="179">
        <v>0</v>
      </c>
      <c r="M8011" s="179">
        <v>39224.787908527258</v>
      </c>
      <c r="N8011" s="179">
        <v>0</v>
      </c>
      <c r="O8011" s="179">
        <v>0</v>
      </c>
      <c r="P8011" s="179">
        <v>0</v>
      </c>
      <c r="Q8011" s="179">
        <v>0</v>
      </c>
      <c r="R8011" s="180">
        <v>0</v>
      </c>
      <c r="S8011" s="180">
        <v>0</v>
      </c>
      <c r="T8011" s="180">
        <v>0</v>
      </c>
    </row>
    <row r="8012" spans="2:20" x14ac:dyDescent="0.3">
      <c r="B8012" s="19">
        <v>8009</v>
      </c>
      <c r="C8012" s="179">
        <v>0</v>
      </c>
      <c r="D8012" s="179">
        <v>0</v>
      </c>
      <c r="E8012" s="179">
        <v>30257.3890132661</v>
      </c>
      <c r="F8012" s="179">
        <v>0</v>
      </c>
      <c r="G8012" s="179">
        <v>0</v>
      </c>
      <c r="H8012" s="179">
        <v>212796.38198338353</v>
      </c>
      <c r="I8012" s="179">
        <v>0</v>
      </c>
      <c r="J8012" s="179">
        <v>0</v>
      </c>
      <c r="K8012" s="179">
        <v>0</v>
      </c>
      <c r="L8012" s="179">
        <v>0</v>
      </c>
      <c r="M8012" s="179">
        <v>32361.706549591869</v>
      </c>
      <c r="N8012" s="179">
        <v>0</v>
      </c>
      <c r="O8012" s="179">
        <v>0</v>
      </c>
      <c r="P8012" s="179">
        <v>0</v>
      </c>
      <c r="Q8012" s="179">
        <v>0</v>
      </c>
      <c r="R8012" s="180">
        <v>0</v>
      </c>
      <c r="S8012" s="180">
        <v>0</v>
      </c>
      <c r="T8012" s="180">
        <v>0</v>
      </c>
    </row>
    <row r="8013" spans="2:20" x14ac:dyDescent="0.3">
      <c r="B8013" s="19">
        <v>8010</v>
      </c>
      <c r="C8013" s="179">
        <v>0</v>
      </c>
      <c r="D8013" s="179">
        <v>0</v>
      </c>
      <c r="E8013" s="179">
        <v>57730.34107639845</v>
      </c>
      <c r="F8013" s="179">
        <v>0</v>
      </c>
      <c r="G8013" s="179">
        <v>0</v>
      </c>
      <c r="H8013" s="179">
        <v>2923.4203468120045</v>
      </c>
      <c r="I8013" s="179">
        <v>0</v>
      </c>
      <c r="J8013" s="179">
        <v>0</v>
      </c>
      <c r="K8013" s="179">
        <v>0</v>
      </c>
      <c r="L8013" s="179">
        <v>0</v>
      </c>
      <c r="M8013" s="179">
        <v>119112.03155673528</v>
      </c>
      <c r="N8013" s="179">
        <v>0</v>
      </c>
      <c r="O8013" s="179">
        <v>0</v>
      </c>
      <c r="P8013" s="179">
        <v>0</v>
      </c>
      <c r="Q8013" s="179">
        <v>0</v>
      </c>
      <c r="R8013" s="180">
        <v>0</v>
      </c>
      <c r="S8013" s="180">
        <v>0</v>
      </c>
      <c r="T8013" s="180">
        <v>0</v>
      </c>
    </row>
    <row r="8014" spans="2:20" x14ac:dyDescent="0.3">
      <c r="B8014" s="19">
        <v>8011</v>
      </c>
      <c r="C8014" s="179">
        <v>0</v>
      </c>
      <c r="D8014" s="179">
        <v>0</v>
      </c>
      <c r="E8014" s="179">
        <v>265195.61637578555</v>
      </c>
      <c r="F8014" s="179">
        <v>0</v>
      </c>
      <c r="G8014" s="179">
        <v>0</v>
      </c>
      <c r="H8014" s="179">
        <v>24850.572739247396</v>
      </c>
      <c r="I8014" s="179">
        <v>0</v>
      </c>
      <c r="J8014" s="179">
        <v>0</v>
      </c>
      <c r="K8014" s="179">
        <v>0</v>
      </c>
      <c r="L8014" s="179">
        <v>0</v>
      </c>
      <c r="M8014" s="179">
        <v>146223.39060415444</v>
      </c>
      <c r="N8014" s="179">
        <v>0</v>
      </c>
      <c r="O8014" s="179">
        <v>0</v>
      </c>
      <c r="P8014" s="179">
        <v>0</v>
      </c>
      <c r="Q8014" s="179">
        <v>0</v>
      </c>
      <c r="R8014" s="180">
        <v>0</v>
      </c>
      <c r="S8014" s="180">
        <v>0</v>
      </c>
      <c r="T8014" s="180">
        <v>0</v>
      </c>
    </row>
    <row r="8015" spans="2:20" x14ac:dyDescent="0.3">
      <c r="B8015" s="19">
        <v>8012</v>
      </c>
      <c r="C8015" s="179">
        <v>0</v>
      </c>
      <c r="D8015" s="179">
        <v>0</v>
      </c>
      <c r="E8015" s="179">
        <v>87024.623979567623</v>
      </c>
      <c r="F8015" s="179">
        <v>1</v>
      </c>
      <c r="G8015" s="179">
        <v>30204.737054582652</v>
      </c>
      <c r="H8015" s="179">
        <v>131073.22438112463</v>
      </c>
      <c r="I8015" s="179">
        <v>0</v>
      </c>
      <c r="J8015" s="179">
        <v>0</v>
      </c>
      <c r="K8015" s="179">
        <v>54065.986465051596</v>
      </c>
      <c r="L8015" s="179">
        <v>1</v>
      </c>
      <c r="M8015" s="179">
        <v>267421.98071029567</v>
      </c>
      <c r="N8015" s="179">
        <v>0</v>
      </c>
      <c r="O8015" s="179">
        <v>0</v>
      </c>
      <c r="P8015" s="179">
        <v>0</v>
      </c>
      <c r="Q8015" s="179">
        <v>0</v>
      </c>
      <c r="R8015" s="180">
        <v>0</v>
      </c>
      <c r="S8015" s="180">
        <v>54065.986465051596</v>
      </c>
      <c r="T8015" s="180">
        <v>0</v>
      </c>
    </row>
    <row r="8016" spans="2:20" x14ac:dyDescent="0.3">
      <c r="B8016" s="19">
        <v>8013</v>
      </c>
      <c r="C8016" s="179">
        <v>0</v>
      </c>
      <c r="D8016" s="179">
        <v>0</v>
      </c>
      <c r="E8016" s="179">
        <v>52144.926842068773</v>
      </c>
      <c r="F8016" s="179">
        <v>0</v>
      </c>
      <c r="G8016" s="179">
        <v>0</v>
      </c>
      <c r="H8016" s="179">
        <v>208157.09664042052</v>
      </c>
      <c r="I8016" s="179">
        <v>0</v>
      </c>
      <c r="J8016" s="179">
        <v>0</v>
      </c>
      <c r="K8016" s="179">
        <v>0</v>
      </c>
      <c r="L8016" s="179">
        <v>0</v>
      </c>
      <c r="M8016" s="179">
        <v>3807889.2779294555</v>
      </c>
      <c r="N8016" s="179">
        <v>0</v>
      </c>
      <c r="O8016" s="179">
        <v>0</v>
      </c>
      <c r="P8016" s="179">
        <v>0</v>
      </c>
      <c r="Q8016" s="179">
        <v>0</v>
      </c>
      <c r="R8016" s="180">
        <v>0</v>
      </c>
      <c r="S8016" s="180">
        <v>0</v>
      </c>
      <c r="T8016" s="180">
        <v>0</v>
      </c>
    </row>
    <row r="8017" spans="2:20" x14ac:dyDescent="0.3">
      <c r="B8017" s="19">
        <v>8014</v>
      </c>
      <c r="C8017" s="179">
        <v>0</v>
      </c>
      <c r="D8017" s="179">
        <v>0</v>
      </c>
      <c r="E8017" s="179">
        <v>114791.1945768298</v>
      </c>
      <c r="F8017" s="179">
        <v>0</v>
      </c>
      <c r="G8017" s="179">
        <v>0</v>
      </c>
      <c r="H8017" s="179">
        <v>257492.7015054753</v>
      </c>
      <c r="I8017" s="179">
        <v>0</v>
      </c>
      <c r="J8017" s="179">
        <v>0</v>
      </c>
      <c r="K8017" s="179">
        <v>0</v>
      </c>
      <c r="L8017" s="179">
        <v>0</v>
      </c>
      <c r="M8017" s="179">
        <v>12199.220344788151</v>
      </c>
      <c r="N8017" s="179">
        <v>0</v>
      </c>
      <c r="O8017" s="179">
        <v>0</v>
      </c>
      <c r="P8017" s="179">
        <v>0</v>
      </c>
      <c r="Q8017" s="179">
        <v>0</v>
      </c>
      <c r="R8017" s="180">
        <v>0</v>
      </c>
      <c r="S8017" s="180">
        <v>0</v>
      </c>
      <c r="T8017" s="180">
        <v>0</v>
      </c>
    </row>
    <row r="8018" spans="2:20" x14ac:dyDescent="0.3">
      <c r="B8018" s="19">
        <v>8015</v>
      </c>
      <c r="C8018" s="179">
        <v>0</v>
      </c>
      <c r="D8018" s="179">
        <v>0</v>
      </c>
      <c r="E8018" s="179">
        <v>23248.360837938031</v>
      </c>
      <c r="F8018" s="179">
        <v>0</v>
      </c>
      <c r="G8018" s="179">
        <v>0</v>
      </c>
      <c r="H8018" s="179">
        <v>3690210.3273452497</v>
      </c>
      <c r="I8018" s="179">
        <v>0</v>
      </c>
      <c r="J8018" s="179">
        <v>0</v>
      </c>
      <c r="K8018" s="179">
        <v>0</v>
      </c>
      <c r="L8018" s="179">
        <v>0</v>
      </c>
      <c r="M8018" s="179">
        <v>290655.84497485601</v>
      </c>
      <c r="N8018" s="179">
        <v>0</v>
      </c>
      <c r="O8018" s="179">
        <v>0</v>
      </c>
      <c r="P8018" s="179">
        <v>0</v>
      </c>
      <c r="Q8018" s="179">
        <v>0</v>
      </c>
      <c r="R8018" s="180">
        <v>0</v>
      </c>
      <c r="S8018" s="180">
        <v>0</v>
      </c>
      <c r="T8018" s="180">
        <v>0</v>
      </c>
    </row>
    <row r="8019" spans="2:20" x14ac:dyDescent="0.3">
      <c r="B8019" s="19">
        <v>8016</v>
      </c>
      <c r="C8019" s="179">
        <v>0</v>
      </c>
      <c r="D8019" s="179">
        <v>0</v>
      </c>
      <c r="E8019" s="179">
        <v>3046694.8313479852</v>
      </c>
      <c r="F8019" s="179">
        <v>0</v>
      </c>
      <c r="G8019" s="179">
        <v>0</v>
      </c>
      <c r="H8019" s="179">
        <v>894880.24379439012</v>
      </c>
      <c r="I8019" s="179">
        <v>0</v>
      </c>
      <c r="J8019" s="179">
        <v>0</v>
      </c>
      <c r="K8019" s="179">
        <v>0</v>
      </c>
      <c r="L8019" s="179">
        <v>0</v>
      </c>
      <c r="M8019" s="179">
        <v>3082594.5587723409</v>
      </c>
      <c r="N8019" s="179">
        <v>0</v>
      </c>
      <c r="O8019" s="179">
        <v>0</v>
      </c>
      <c r="P8019" s="179">
        <v>0</v>
      </c>
      <c r="Q8019" s="179">
        <v>0</v>
      </c>
      <c r="R8019" s="180">
        <v>0</v>
      </c>
      <c r="S8019" s="180">
        <v>0</v>
      </c>
      <c r="T8019" s="180">
        <v>0</v>
      </c>
    </row>
    <row r="8020" spans="2:20" x14ac:dyDescent="0.3">
      <c r="B8020" s="19">
        <v>8017</v>
      </c>
      <c r="C8020" s="179">
        <v>0</v>
      </c>
      <c r="D8020" s="179">
        <v>0</v>
      </c>
      <c r="E8020" s="179">
        <v>13362.739927885976</v>
      </c>
      <c r="F8020" s="179">
        <v>0</v>
      </c>
      <c r="G8020" s="179">
        <v>0</v>
      </c>
      <c r="H8020" s="179">
        <v>19337.163633162927</v>
      </c>
      <c r="I8020" s="179">
        <v>0</v>
      </c>
      <c r="J8020" s="179">
        <v>0</v>
      </c>
      <c r="K8020" s="179">
        <v>0</v>
      </c>
      <c r="L8020" s="179">
        <v>0</v>
      </c>
      <c r="M8020" s="179">
        <v>1206060.2612420751</v>
      </c>
      <c r="N8020" s="179">
        <v>0</v>
      </c>
      <c r="O8020" s="179">
        <v>0</v>
      </c>
      <c r="P8020" s="179">
        <v>0</v>
      </c>
      <c r="Q8020" s="179">
        <v>0</v>
      </c>
      <c r="R8020" s="180">
        <v>0</v>
      </c>
      <c r="S8020" s="180">
        <v>0</v>
      </c>
      <c r="T8020" s="180">
        <v>0</v>
      </c>
    </row>
    <row r="8021" spans="2:20" x14ac:dyDescent="0.3">
      <c r="B8021" s="19">
        <v>8018</v>
      </c>
      <c r="C8021" s="179">
        <v>0</v>
      </c>
      <c r="D8021" s="179">
        <v>0</v>
      </c>
      <c r="E8021" s="179">
        <v>253502.32105917655</v>
      </c>
      <c r="F8021" s="179">
        <v>0</v>
      </c>
      <c r="G8021" s="179">
        <v>0</v>
      </c>
      <c r="H8021" s="179">
        <v>85292.308964166208</v>
      </c>
      <c r="I8021" s="179">
        <v>0</v>
      </c>
      <c r="J8021" s="179">
        <v>0</v>
      </c>
      <c r="K8021" s="179">
        <v>0</v>
      </c>
      <c r="L8021" s="179">
        <v>0</v>
      </c>
      <c r="M8021" s="179">
        <v>72921.224686582413</v>
      </c>
      <c r="N8021" s="179">
        <v>0</v>
      </c>
      <c r="O8021" s="179">
        <v>0</v>
      </c>
      <c r="P8021" s="179">
        <v>0</v>
      </c>
      <c r="Q8021" s="179">
        <v>0</v>
      </c>
      <c r="R8021" s="180">
        <v>0</v>
      </c>
      <c r="S8021" s="180">
        <v>0</v>
      </c>
      <c r="T8021" s="180">
        <v>0</v>
      </c>
    </row>
    <row r="8022" spans="2:20" x14ac:dyDescent="0.3">
      <c r="B8022" s="19">
        <v>8019</v>
      </c>
      <c r="C8022" s="179">
        <v>1</v>
      </c>
      <c r="D8022" s="179">
        <v>341367.43349471124</v>
      </c>
      <c r="E8022" s="179">
        <v>498409.94259806897</v>
      </c>
      <c r="F8022" s="179">
        <v>0</v>
      </c>
      <c r="G8022" s="179">
        <v>0</v>
      </c>
      <c r="H8022" s="179">
        <v>22343.132158761564</v>
      </c>
      <c r="I8022" s="179">
        <v>0</v>
      </c>
      <c r="J8022" s="179">
        <v>0</v>
      </c>
      <c r="K8022" s="179">
        <v>0</v>
      </c>
      <c r="L8022" s="179">
        <v>0</v>
      </c>
      <c r="M8022" s="179">
        <v>35427.592660783885</v>
      </c>
      <c r="N8022" s="179">
        <v>0</v>
      </c>
      <c r="O8022" s="179">
        <v>0</v>
      </c>
      <c r="P8022" s="179">
        <v>0</v>
      </c>
      <c r="Q8022" s="179">
        <v>0</v>
      </c>
      <c r="R8022" s="180">
        <v>0</v>
      </c>
      <c r="S8022" s="180">
        <v>0</v>
      </c>
      <c r="T8022" s="180">
        <v>341367.43349471124</v>
      </c>
    </row>
    <row r="8023" spans="2:20" x14ac:dyDescent="0.3">
      <c r="B8023" s="19">
        <v>8020</v>
      </c>
      <c r="C8023" s="179">
        <v>0</v>
      </c>
      <c r="D8023" s="179">
        <v>0</v>
      </c>
      <c r="E8023" s="179">
        <v>177629.94214587286</v>
      </c>
      <c r="F8023" s="179">
        <v>0</v>
      </c>
      <c r="G8023" s="179">
        <v>0</v>
      </c>
      <c r="H8023" s="179">
        <v>31066.884212857345</v>
      </c>
      <c r="I8023" s="179">
        <v>0</v>
      </c>
      <c r="J8023" s="179">
        <v>0</v>
      </c>
      <c r="K8023" s="179">
        <v>0</v>
      </c>
      <c r="L8023" s="179">
        <v>0</v>
      </c>
      <c r="M8023" s="179">
        <v>825934.34622737463</v>
      </c>
      <c r="N8023" s="179">
        <v>0</v>
      </c>
      <c r="O8023" s="179">
        <v>0</v>
      </c>
      <c r="P8023" s="179">
        <v>0</v>
      </c>
      <c r="Q8023" s="179">
        <v>0</v>
      </c>
      <c r="R8023" s="180">
        <v>0</v>
      </c>
      <c r="S8023" s="180">
        <v>0</v>
      </c>
      <c r="T8023" s="180">
        <v>0</v>
      </c>
    </row>
    <row r="8024" spans="2:20" x14ac:dyDescent="0.3">
      <c r="B8024" s="19">
        <v>8021</v>
      </c>
      <c r="C8024" s="179">
        <v>0</v>
      </c>
      <c r="D8024" s="179">
        <v>0</v>
      </c>
      <c r="E8024" s="179">
        <v>17491.961351137092</v>
      </c>
      <c r="F8024" s="179">
        <v>0</v>
      </c>
      <c r="G8024" s="179">
        <v>0</v>
      </c>
      <c r="H8024" s="179">
        <v>105265.4832513172</v>
      </c>
      <c r="I8024" s="179">
        <v>0</v>
      </c>
      <c r="J8024" s="179">
        <v>0</v>
      </c>
      <c r="K8024" s="179">
        <v>0</v>
      </c>
      <c r="L8024" s="179">
        <v>0</v>
      </c>
      <c r="M8024" s="179">
        <v>93062.653952501438</v>
      </c>
      <c r="N8024" s="179">
        <v>0</v>
      </c>
      <c r="O8024" s="179">
        <v>0</v>
      </c>
      <c r="P8024" s="179">
        <v>0</v>
      </c>
      <c r="Q8024" s="179">
        <v>0</v>
      </c>
      <c r="R8024" s="180">
        <v>0</v>
      </c>
      <c r="S8024" s="180">
        <v>0</v>
      </c>
      <c r="T8024" s="180">
        <v>0</v>
      </c>
    </row>
    <row r="8025" spans="2:20" x14ac:dyDescent="0.3">
      <c r="B8025" s="19">
        <v>8022</v>
      </c>
      <c r="C8025" s="179">
        <v>0</v>
      </c>
      <c r="D8025" s="179">
        <v>0</v>
      </c>
      <c r="E8025" s="179">
        <v>46910.347185383042</v>
      </c>
      <c r="F8025" s="179">
        <v>0</v>
      </c>
      <c r="G8025" s="179">
        <v>0</v>
      </c>
      <c r="H8025" s="179">
        <v>325074.98276971845</v>
      </c>
      <c r="I8025" s="179">
        <v>0</v>
      </c>
      <c r="J8025" s="179">
        <v>0</v>
      </c>
      <c r="K8025" s="179">
        <v>0</v>
      </c>
      <c r="L8025" s="179">
        <v>0</v>
      </c>
      <c r="M8025" s="179">
        <v>100885.59665629067</v>
      </c>
      <c r="N8025" s="179">
        <v>0</v>
      </c>
      <c r="O8025" s="179">
        <v>0</v>
      </c>
      <c r="P8025" s="179">
        <v>0</v>
      </c>
      <c r="Q8025" s="179">
        <v>0</v>
      </c>
      <c r="R8025" s="180">
        <v>0</v>
      </c>
      <c r="S8025" s="180">
        <v>0</v>
      </c>
      <c r="T8025" s="180">
        <v>0</v>
      </c>
    </row>
    <row r="8026" spans="2:20" x14ac:dyDescent="0.3">
      <c r="B8026" s="19">
        <v>8023</v>
      </c>
      <c r="C8026" s="179">
        <v>0</v>
      </c>
      <c r="D8026" s="179">
        <v>0</v>
      </c>
      <c r="E8026" s="179">
        <v>66475.161926162109</v>
      </c>
      <c r="F8026" s="179">
        <v>0</v>
      </c>
      <c r="G8026" s="179">
        <v>0</v>
      </c>
      <c r="H8026" s="179">
        <v>41511.478161740772</v>
      </c>
      <c r="I8026" s="179">
        <v>0</v>
      </c>
      <c r="J8026" s="179">
        <v>0</v>
      </c>
      <c r="K8026" s="179">
        <v>0</v>
      </c>
      <c r="L8026" s="179">
        <v>0</v>
      </c>
      <c r="M8026" s="179">
        <v>29727.907993134872</v>
      </c>
      <c r="N8026" s="179">
        <v>0</v>
      </c>
      <c r="O8026" s="179">
        <v>0</v>
      </c>
      <c r="P8026" s="179">
        <v>0</v>
      </c>
      <c r="Q8026" s="179">
        <v>0</v>
      </c>
      <c r="R8026" s="180">
        <v>0</v>
      </c>
      <c r="S8026" s="180">
        <v>0</v>
      </c>
      <c r="T8026" s="180">
        <v>0</v>
      </c>
    </row>
    <row r="8027" spans="2:20" x14ac:dyDescent="0.3">
      <c r="B8027" s="19">
        <v>8024</v>
      </c>
      <c r="C8027" s="179">
        <v>0</v>
      </c>
      <c r="D8027" s="179">
        <v>0</v>
      </c>
      <c r="E8027" s="179">
        <v>138846.04906827852</v>
      </c>
      <c r="F8027" s="179">
        <v>0</v>
      </c>
      <c r="G8027" s="179">
        <v>0</v>
      </c>
      <c r="H8027" s="179">
        <v>25398.751573358441</v>
      </c>
      <c r="I8027" s="179">
        <v>0</v>
      </c>
      <c r="J8027" s="179">
        <v>0</v>
      </c>
      <c r="K8027" s="179">
        <v>0</v>
      </c>
      <c r="L8027" s="179">
        <v>0</v>
      </c>
      <c r="M8027" s="179">
        <v>3544.826071826586</v>
      </c>
      <c r="N8027" s="179">
        <v>0</v>
      </c>
      <c r="O8027" s="179">
        <v>0</v>
      </c>
      <c r="P8027" s="179">
        <v>0</v>
      </c>
      <c r="Q8027" s="179">
        <v>0</v>
      </c>
      <c r="R8027" s="180">
        <v>0</v>
      </c>
      <c r="S8027" s="180">
        <v>0</v>
      </c>
      <c r="T8027" s="180">
        <v>0</v>
      </c>
    </row>
    <row r="8028" spans="2:20" x14ac:dyDescent="0.3">
      <c r="B8028" s="19">
        <v>8025</v>
      </c>
      <c r="C8028" s="179">
        <v>1</v>
      </c>
      <c r="D8028" s="179">
        <v>87793.403918550553</v>
      </c>
      <c r="E8028" s="179">
        <v>18975.263327693636</v>
      </c>
      <c r="F8028" s="179">
        <v>0</v>
      </c>
      <c r="G8028" s="179">
        <v>0</v>
      </c>
      <c r="H8028" s="179">
        <v>120380.91674122716</v>
      </c>
      <c r="I8028" s="179">
        <v>0</v>
      </c>
      <c r="J8028" s="179">
        <v>0</v>
      </c>
      <c r="K8028" s="179">
        <v>0</v>
      </c>
      <c r="L8028" s="179">
        <v>0</v>
      </c>
      <c r="M8028" s="179">
        <v>41447.084222413607</v>
      </c>
      <c r="N8028" s="179">
        <v>0</v>
      </c>
      <c r="O8028" s="179">
        <v>0</v>
      </c>
      <c r="P8028" s="179">
        <v>0</v>
      </c>
      <c r="Q8028" s="179">
        <v>0</v>
      </c>
      <c r="R8028" s="180">
        <v>0</v>
      </c>
      <c r="S8028" s="180">
        <v>0</v>
      </c>
      <c r="T8028" s="180">
        <v>87793.403918550553</v>
      </c>
    </row>
    <row r="8029" spans="2:20" x14ac:dyDescent="0.3">
      <c r="B8029" s="19">
        <v>8026</v>
      </c>
      <c r="C8029" s="179">
        <v>0</v>
      </c>
      <c r="D8029" s="179">
        <v>0</v>
      </c>
      <c r="E8029" s="179">
        <v>118044.06806514194</v>
      </c>
      <c r="F8029" s="179">
        <v>0</v>
      </c>
      <c r="G8029" s="179">
        <v>0</v>
      </c>
      <c r="H8029" s="179">
        <v>6612.5646324023537</v>
      </c>
      <c r="I8029" s="179">
        <v>0</v>
      </c>
      <c r="J8029" s="179">
        <v>0</v>
      </c>
      <c r="K8029" s="179">
        <v>0</v>
      </c>
      <c r="L8029" s="179">
        <v>0</v>
      </c>
      <c r="M8029" s="179">
        <v>27459.918093407981</v>
      </c>
      <c r="N8029" s="179">
        <v>0</v>
      </c>
      <c r="O8029" s="179">
        <v>0</v>
      </c>
      <c r="P8029" s="179">
        <v>0</v>
      </c>
      <c r="Q8029" s="179">
        <v>0</v>
      </c>
      <c r="R8029" s="180">
        <v>0</v>
      </c>
      <c r="S8029" s="180">
        <v>0</v>
      </c>
      <c r="T8029" s="180">
        <v>0</v>
      </c>
    </row>
    <row r="8030" spans="2:20" x14ac:dyDescent="0.3">
      <c r="B8030" s="19">
        <v>8027</v>
      </c>
      <c r="C8030" s="179">
        <v>0</v>
      </c>
      <c r="D8030" s="179">
        <v>0</v>
      </c>
      <c r="E8030" s="179">
        <v>155763.66397357613</v>
      </c>
      <c r="F8030" s="179">
        <v>0</v>
      </c>
      <c r="G8030" s="179">
        <v>0</v>
      </c>
      <c r="H8030" s="179">
        <v>1247.3724370533014</v>
      </c>
      <c r="I8030" s="179">
        <v>0</v>
      </c>
      <c r="J8030" s="179">
        <v>0</v>
      </c>
      <c r="K8030" s="179">
        <v>0</v>
      </c>
      <c r="L8030" s="179">
        <v>0</v>
      </c>
      <c r="M8030" s="179">
        <v>16761.613831755298</v>
      </c>
      <c r="N8030" s="179">
        <v>0</v>
      </c>
      <c r="O8030" s="179">
        <v>0</v>
      </c>
      <c r="P8030" s="179">
        <v>0</v>
      </c>
      <c r="Q8030" s="179">
        <v>0</v>
      </c>
      <c r="R8030" s="180">
        <v>0</v>
      </c>
      <c r="S8030" s="180">
        <v>0</v>
      </c>
      <c r="T8030" s="180">
        <v>0</v>
      </c>
    </row>
    <row r="8031" spans="2:20" x14ac:dyDescent="0.3">
      <c r="B8031" s="19">
        <v>8028</v>
      </c>
      <c r="C8031" s="179">
        <v>0</v>
      </c>
      <c r="D8031" s="179">
        <v>0</v>
      </c>
      <c r="E8031" s="179">
        <v>119004.20851001663</v>
      </c>
      <c r="F8031" s="179">
        <v>0</v>
      </c>
      <c r="G8031" s="179">
        <v>0</v>
      </c>
      <c r="H8031" s="179">
        <v>151026.45335626064</v>
      </c>
      <c r="I8031" s="179">
        <v>0</v>
      </c>
      <c r="J8031" s="179">
        <v>0</v>
      </c>
      <c r="K8031" s="179">
        <v>0</v>
      </c>
      <c r="L8031" s="179">
        <v>0</v>
      </c>
      <c r="M8031" s="179">
        <v>10495.274025810406</v>
      </c>
      <c r="N8031" s="179">
        <v>0</v>
      </c>
      <c r="O8031" s="179">
        <v>0</v>
      </c>
      <c r="P8031" s="179">
        <v>0</v>
      </c>
      <c r="Q8031" s="179">
        <v>0</v>
      </c>
      <c r="R8031" s="180">
        <v>0</v>
      </c>
      <c r="S8031" s="180">
        <v>0</v>
      </c>
      <c r="T8031" s="180">
        <v>0</v>
      </c>
    </row>
    <row r="8032" spans="2:20" x14ac:dyDescent="0.3">
      <c r="B8032" s="19">
        <v>8029</v>
      </c>
      <c r="C8032" s="179">
        <v>0</v>
      </c>
      <c r="D8032" s="179">
        <v>0</v>
      </c>
      <c r="E8032" s="179">
        <v>69422.972671516327</v>
      </c>
      <c r="F8032" s="179">
        <v>0</v>
      </c>
      <c r="G8032" s="179">
        <v>0</v>
      </c>
      <c r="H8032" s="179">
        <v>30817.149997161745</v>
      </c>
      <c r="I8032" s="179">
        <v>0</v>
      </c>
      <c r="J8032" s="179">
        <v>0</v>
      </c>
      <c r="K8032" s="179">
        <v>0</v>
      </c>
      <c r="L8032" s="179">
        <v>0</v>
      </c>
      <c r="M8032" s="179">
        <v>35629.054334326123</v>
      </c>
      <c r="N8032" s="179">
        <v>0</v>
      </c>
      <c r="O8032" s="179">
        <v>0</v>
      </c>
      <c r="P8032" s="179">
        <v>0</v>
      </c>
      <c r="Q8032" s="179">
        <v>0</v>
      </c>
      <c r="R8032" s="180">
        <v>0</v>
      </c>
      <c r="S8032" s="180">
        <v>0</v>
      </c>
      <c r="T8032" s="180">
        <v>0</v>
      </c>
    </row>
    <row r="8033" spans="2:20" x14ac:dyDescent="0.3">
      <c r="B8033" s="19">
        <v>8030</v>
      </c>
      <c r="C8033" s="179">
        <v>0</v>
      </c>
      <c r="D8033" s="179">
        <v>0</v>
      </c>
      <c r="E8033" s="179">
        <v>34808.528708193589</v>
      </c>
      <c r="F8033" s="179">
        <v>0</v>
      </c>
      <c r="G8033" s="179">
        <v>0</v>
      </c>
      <c r="H8033" s="179">
        <v>311948.93476910767</v>
      </c>
      <c r="I8033" s="179">
        <v>0</v>
      </c>
      <c r="J8033" s="179">
        <v>0</v>
      </c>
      <c r="K8033" s="179">
        <v>0</v>
      </c>
      <c r="L8033" s="179">
        <v>0</v>
      </c>
      <c r="M8033" s="179">
        <v>7314.0018462308499</v>
      </c>
      <c r="N8033" s="179">
        <v>0</v>
      </c>
      <c r="O8033" s="179">
        <v>0</v>
      </c>
      <c r="P8033" s="179">
        <v>0</v>
      </c>
      <c r="Q8033" s="179">
        <v>0</v>
      </c>
      <c r="R8033" s="180">
        <v>0</v>
      </c>
      <c r="S8033" s="180">
        <v>0</v>
      </c>
      <c r="T8033" s="180">
        <v>0</v>
      </c>
    </row>
    <row r="8034" spans="2:20" x14ac:dyDescent="0.3">
      <c r="B8034" s="19">
        <v>8031</v>
      </c>
      <c r="C8034" s="179">
        <v>0</v>
      </c>
      <c r="D8034" s="179">
        <v>0</v>
      </c>
      <c r="E8034" s="179">
        <v>25545.463758892503</v>
      </c>
      <c r="F8034" s="179">
        <v>0</v>
      </c>
      <c r="G8034" s="179">
        <v>0</v>
      </c>
      <c r="H8034" s="179">
        <v>42980.727041236853</v>
      </c>
      <c r="I8034" s="179">
        <v>0</v>
      </c>
      <c r="J8034" s="179">
        <v>0</v>
      </c>
      <c r="K8034" s="179">
        <v>0</v>
      </c>
      <c r="L8034" s="179">
        <v>0</v>
      </c>
      <c r="M8034" s="179">
        <v>105990.39237713668</v>
      </c>
      <c r="N8034" s="179">
        <v>0</v>
      </c>
      <c r="O8034" s="179">
        <v>0</v>
      </c>
      <c r="P8034" s="179">
        <v>0</v>
      </c>
      <c r="Q8034" s="179">
        <v>0</v>
      </c>
      <c r="R8034" s="180">
        <v>0</v>
      </c>
      <c r="S8034" s="180">
        <v>0</v>
      </c>
      <c r="T8034" s="180">
        <v>0</v>
      </c>
    </row>
    <row r="8035" spans="2:20" x14ac:dyDescent="0.3">
      <c r="B8035" s="19">
        <v>8032</v>
      </c>
      <c r="C8035" s="179">
        <v>0</v>
      </c>
      <c r="D8035" s="179">
        <v>0</v>
      </c>
      <c r="E8035" s="179">
        <v>156483.07108595801</v>
      </c>
      <c r="F8035" s="179">
        <v>0</v>
      </c>
      <c r="G8035" s="179">
        <v>0</v>
      </c>
      <c r="H8035" s="179">
        <v>42881.546736268101</v>
      </c>
      <c r="I8035" s="179">
        <v>0</v>
      </c>
      <c r="J8035" s="179">
        <v>0</v>
      </c>
      <c r="K8035" s="179">
        <v>0</v>
      </c>
      <c r="L8035" s="179">
        <v>0</v>
      </c>
      <c r="M8035" s="179">
        <v>10451.148167736304</v>
      </c>
      <c r="N8035" s="179">
        <v>0</v>
      </c>
      <c r="O8035" s="179">
        <v>0</v>
      </c>
      <c r="P8035" s="179">
        <v>0</v>
      </c>
      <c r="Q8035" s="179">
        <v>0</v>
      </c>
      <c r="R8035" s="180">
        <v>0</v>
      </c>
      <c r="S8035" s="180">
        <v>0</v>
      </c>
      <c r="T8035" s="180">
        <v>0</v>
      </c>
    </row>
    <row r="8036" spans="2:20" x14ac:dyDescent="0.3">
      <c r="B8036" s="19">
        <v>8033</v>
      </c>
      <c r="C8036" s="179">
        <v>0</v>
      </c>
      <c r="D8036" s="179">
        <v>0</v>
      </c>
      <c r="E8036" s="179">
        <v>22229.183220538725</v>
      </c>
      <c r="F8036" s="179">
        <v>0</v>
      </c>
      <c r="G8036" s="179">
        <v>0</v>
      </c>
      <c r="H8036" s="179">
        <v>2900.9455369866428</v>
      </c>
      <c r="I8036" s="179">
        <v>0</v>
      </c>
      <c r="J8036" s="179">
        <v>0</v>
      </c>
      <c r="K8036" s="179">
        <v>0</v>
      </c>
      <c r="L8036" s="179">
        <v>0</v>
      </c>
      <c r="M8036" s="179">
        <v>155052.10094761132</v>
      </c>
      <c r="N8036" s="179">
        <v>0</v>
      </c>
      <c r="O8036" s="179">
        <v>0</v>
      </c>
      <c r="P8036" s="179">
        <v>0</v>
      </c>
      <c r="Q8036" s="179">
        <v>0</v>
      </c>
      <c r="R8036" s="180">
        <v>0</v>
      </c>
      <c r="S8036" s="180">
        <v>0</v>
      </c>
      <c r="T8036" s="180">
        <v>0</v>
      </c>
    </row>
    <row r="8037" spans="2:20" x14ac:dyDescent="0.3">
      <c r="B8037" s="19">
        <v>8034</v>
      </c>
      <c r="C8037" s="179">
        <v>0</v>
      </c>
      <c r="D8037" s="179">
        <v>0</v>
      </c>
      <c r="E8037" s="179">
        <v>28695.515216553908</v>
      </c>
      <c r="F8037" s="179">
        <v>0</v>
      </c>
      <c r="G8037" s="179">
        <v>0</v>
      </c>
      <c r="H8037" s="179">
        <v>344902.83580461011</v>
      </c>
      <c r="I8037" s="179">
        <v>0</v>
      </c>
      <c r="J8037" s="179">
        <v>0</v>
      </c>
      <c r="K8037" s="179">
        <v>0</v>
      </c>
      <c r="L8037" s="179">
        <v>0</v>
      </c>
      <c r="M8037" s="179">
        <v>125381.718581024</v>
      </c>
      <c r="N8037" s="179">
        <v>0</v>
      </c>
      <c r="O8037" s="179">
        <v>0</v>
      </c>
      <c r="P8037" s="179">
        <v>0</v>
      </c>
      <c r="Q8037" s="179">
        <v>0</v>
      </c>
      <c r="R8037" s="180">
        <v>0</v>
      </c>
      <c r="S8037" s="180">
        <v>0</v>
      </c>
      <c r="T8037" s="180">
        <v>0</v>
      </c>
    </row>
    <row r="8038" spans="2:20" x14ac:dyDescent="0.3">
      <c r="B8038" s="19">
        <v>8035</v>
      </c>
      <c r="C8038" s="179">
        <v>1</v>
      </c>
      <c r="D8038" s="179">
        <v>963460.98795569607</v>
      </c>
      <c r="E8038" s="179">
        <v>286935.93161320599</v>
      </c>
      <c r="F8038" s="179">
        <v>0</v>
      </c>
      <c r="G8038" s="179">
        <v>0</v>
      </c>
      <c r="H8038" s="179">
        <v>76613.024553982948</v>
      </c>
      <c r="I8038" s="179">
        <v>0</v>
      </c>
      <c r="J8038" s="179">
        <v>263460.98795569607</v>
      </c>
      <c r="K8038" s="179">
        <v>0</v>
      </c>
      <c r="L8038" s="179">
        <v>0</v>
      </c>
      <c r="M8038" s="179">
        <v>81874.235098606747</v>
      </c>
      <c r="N8038" s="179">
        <v>0</v>
      </c>
      <c r="O8038" s="179">
        <v>363460.98795569607</v>
      </c>
      <c r="P8038" s="179">
        <v>0</v>
      </c>
      <c r="Q8038" s="179">
        <v>0</v>
      </c>
      <c r="R8038" s="180">
        <v>0</v>
      </c>
      <c r="S8038" s="180">
        <v>0</v>
      </c>
      <c r="T8038" s="180">
        <v>600000</v>
      </c>
    </row>
    <row r="8039" spans="2:20" x14ac:dyDescent="0.3">
      <c r="B8039" s="19">
        <v>8036</v>
      </c>
      <c r="C8039" s="179">
        <v>0</v>
      </c>
      <c r="D8039" s="179">
        <v>0</v>
      </c>
      <c r="E8039" s="179">
        <v>8624.3298997489055</v>
      </c>
      <c r="F8039" s="179">
        <v>0</v>
      </c>
      <c r="G8039" s="179">
        <v>0</v>
      </c>
      <c r="H8039" s="179">
        <v>1380278.4303201633</v>
      </c>
      <c r="I8039" s="179">
        <v>0</v>
      </c>
      <c r="J8039" s="179">
        <v>0</v>
      </c>
      <c r="K8039" s="179">
        <v>0</v>
      </c>
      <c r="L8039" s="179">
        <v>0</v>
      </c>
      <c r="M8039" s="179">
        <v>8873.8705007283224</v>
      </c>
      <c r="N8039" s="179">
        <v>0</v>
      </c>
      <c r="O8039" s="179">
        <v>0</v>
      </c>
      <c r="P8039" s="179">
        <v>0</v>
      </c>
      <c r="Q8039" s="179">
        <v>0</v>
      </c>
      <c r="R8039" s="180">
        <v>0</v>
      </c>
      <c r="S8039" s="180">
        <v>0</v>
      </c>
      <c r="T8039" s="180">
        <v>0</v>
      </c>
    </row>
    <row r="8040" spans="2:20" x14ac:dyDescent="0.3">
      <c r="B8040" s="19">
        <v>8037</v>
      </c>
      <c r="C8040" s="179">
        <v>0</v>
      </c>
      <c r="D8040" s="179">
        <v>0</v>
      </c>
      <c r="E8040" s="179">
        <v>153101.40012711531</v>
      </c>
      <c r="F8040" s="179">
        <v>0</v>
      </c>
      <c r="G8040" s="179">
        <v>0</v>
      </c>
      <c r="H8040" s="179">
        <v>94675.603955989485</v>
      </c>
      <c r="I8040" s="179">
        <v>0</v>
      </c>
      <c r="J8040" s="179">
        <v>0</v>
      </c>
      <c r="K8040" s="179">
        <v>0</v>
      </c>
      <c r="L8040" s="179">
        <v>0</v>
      </c>
      <c r="M8040" s="179">
        <v>94711.022482159606</v>
      </c>
      <c r="N8040" s="179">
        <v>0</v>
      </c>
      <c r="O8040" s="179">
        <v>0</v>
      </c>
      <c r="P8040" s="179">
        <v>0</v>
      </c>
      <c r="Q8040" s="179">
        <v>0</v>
      </c>
      <c r="R8040" s="180">
        <v>0</v>
      </c>
      <c r="S8040" s="180">
        <v>0</v>
      </c>
      <c r="T8040" s="180">
        <v>0</v>
      </c>
    </row>
    <row r="8041" spans="2:20" x14ac:dyDescent="0.3">
      <c r="B8041" s="19">
        <v>8038</v>
      </c>
      <c r="C8041" s="179">
        <v>0</v>
      </c>
      <c r="D8041" s="179">
        <v>0</v>
      </c>
      <c r="E8041" s="179">
        <v>617.36100714074553</v>
      </c>
      <c r="F8041" s="179">
        <v>0</v>
      </c>
      <c r="G8041" s="179">
        <v>0</v>
      </c>
      <c r="H8041" s="179">
        <v>53072.961096608597</v>
      </c>
      <c r="I8041" s="179">
        <v>0</v>
      </c>
      <c r="J8041" s="179">
        <v>0</v>
      </c>
      <c r="K8041" s="179">
        <v>0</v>
      </c>
      <c r="L8041" s="179">
        <v>0</v>
      </c>
      <c r="M8041" s="179">
        <v>28939.117067562307</v>
      </c>
      <c r="N8041" s="179">
        <v>0</v>
      </c>
      <c r="O8041" s="179">
        <v>0</v>
      </c>
      <c r="P8041" s="179">
        <v>0</v>
      </c>
      <c r="Q8041" s="179">
        <v>0</v>
      </c>
      <c r="R8041" s="180">
        <v>0</v>
      </c>
      <c r="S8041" s="180">
        <v>0</v>
      </c>
      <c r="T8041" s="180">
        <v>0</v>
      </c>
    </row>
    <row r="8042" spans="2:20" x14ac:dyDescent="0.3">
      <c r="B8042" s="19">
        <v>8039</v>
      </c>
      <c r="C8042" s="179">
        <v>0</v>
      </c>
      <c r="D8042" s="179">
        <v>0</v>
      </c>
      <c r="E8042" s="179">
        <v>59279.103635830397</v>
      </c>
      <c r="F8042" s="179">
        <v>0</v>
      </c>
      <c r="G8042" s="179">
        <v>0</v>
      </c>
      <c r="H8042" s="179">
        <v>40206.427646202283</v>
      </c>
      <c r="I8042" s="179">
        <v>0</v>
      </c>
      <c r="J8042" s="179">
        <v>0</v>
      </c>
      <c r="K8042" s="179">
        <v>0</v>
      </c>
      <c r="L8042" s="179">
        <v>0</v>
      </c>
      <c r="M8042" s="179">
        <v>375148.76822732511</v>
      </c>
      <c r="N8042" s="179">
        <v>0</v>
      </c>
      <c r="O8042" s="179">
        <v>0</v>
      </c>
      <c r="P8042" s="179">
        <v>0</v>
      </c>
      <c r="Q8042" s="179">
        <v>0</v>
      </c>
      <c r="R8042" s="180">
        <v>0</v>
      </c>
      <c r="S8042" s="180">
        <v>0</v>
      </c>
      <c r="T8042" s="180">
        <v>0</v>
      </c>
    </row>
    <row r="8043" spans="2:20" x14ac:dyDescent="0.3">
      <c r="B8043" s="19">
        <v>8040</v>
      </c>
      <c r="C8043" s="179">
        <v>1</v>
      </c>
      <c r="D8043" s="179">
        <v>148389.81915295366</v>
      </c>
      <c r="E8043" s="179">
        <v>40002.321424249392</v>
      </c>
      <c r="F8043" s="179">
        <v>0</v>
      </c>
      <c r="G8043" s="179">
        <v>0</v>
      </c>
      <c r="H8043" s="179">
        <v>17194.799549190342</v>
      </c>
      <c r="I8043" s="179">
        <v>0</v>
      </c>
      <c r="J8043" s="179">
        <v>0</v>
      </c>
      <c r="K8043" s="179">
        <v>0</v>
      </c>
      <c r="L8043" s="179">
        <v>0</v>
      </c>
      <c r="M8043" s="179">
        <v>5822.6335949348231</v>
      </c>
      <c r="N8043" s="179">
        <v>0</v>
      </c>
      <c r="O8043" s="179">
        <v>0</v>
      </c>
      <c r="P8043" s="179">
        <v>0</v>
      </c>
      <c r="Q8043" s="179">
        <v>0</v>
      </c>
      <c r="R8043" s="180">
        <v>0</v>
      </c>
      <c r="S8043" s="180">
        <v>0</v>
      </c>
      <c r="T8043" s="180">
        <v>148389.81915295366</v>
      </c>
    </row>
    <row r="8044" spans="2:20" x14ac:dyDescent="0.3">
      <c r="B8044" s="19">
        <v>8041</v>
      </c>
      <c r="C8044" s="179">
        <v>0</v>
      </c>
      <c r="D8044" s="179">
        <v>0</v>
      </c>
      <c r="E8044" s="179">
        <v>60461.242426990568</v>
      </c>
      <c r="F8044" s="179">
        <v>0</v>
      </c>
      <c r="G8044" s="179">
        <v>0</v>
      </c>
      <c r="H8044" s="179">
        <v>15665.854915832972</v>
      </c>
      <c r="I8044" s="179">
        <v>0</v>
      </c>
      <c r="J8044" s="179">
        <v>0</v>
      </c>
      <c r="K8044" s="179">
        <v>0</v>
      </c>
      <c r="L8044" s="179">
        <v>0</v>
      </c>
      <c r="M8044" s="179">
        <v>49423.957915453357</v>
      </c>
      <c r="N8044" s="179">
        <v>0</v>
      </c>
      <c r="O8044" s="179">
        <v>0</v>
      </c>
      <c r="P8044" s="179">
        <v>0</v>
      </c>
      <c r="Q8044" s="179">
        <v>0</v>
      </c>
      <c r="R8044" s="180">
        <v>0</v>
      </c>
      <c r="S8044" s="180">
        <v>0</v>
      </c>
      <c r="T8044" s="180">
        <v>0</v>
      </c>
    </row>
    <row r="8045" spans="2:20" x14ac:dyDescent="0.3">
      <c r="B8045" s="19">
        <v>8042</v>
      </c>
      <c r="C8045" s="179">
        <v>0</v>
      </c>
      <c r="D8045" s="179">
        <v>0</v>
      </c>
      <c r="E8045" s="179">
        <v>89056.40278539549</v>
      </c>
      <c r="F8045" s="179">
        <v>0</v>
      </c>
      <c r="G8045" s="179">
        <v>0</v>
      </c>
      <c r="H8045" s="179">
        <v>99486.32595580921</v>
      </c>
      <c r="I8045" s="179">
        <v>0</v>
      </c>
      <c r="J8045" s="179">
        <v>0</v>
      </c>
      <c r="K8045" s="179">
        <v>0</v>
      </c>
      <c r="L8045" s="179">
        <v>0</v>
      </c>
      <c r="M8045" s="179">
        <v>757789.32242559013</v>
      </c>
      <c r="N8045" s="179">
        <v>0</v>
      </c>
      <c r="O8045" s="179">
        <v>0</v>
      </c>
      <c r="P8045" s="179">
        <v>0</v>
      </c>
      <c r="Q8045" s="179">
        <v>0</v>
      </c>
      <c r="R8045" s="180">
        <v>0</v>
      </c>
      <c r="S8045" s="180">
        <v>0</v>
      </c>
      <c r="T8045" s="180">
        <v>0</v>
      </c>
    </row>
    <row r="8046" spans="2:20" x14ac:dyDescent="0.3">
      <c r="B8046" s="19">
        <v>8043</v>
      </c>
      <c r="C8046" s="179">
        <v>0</v>
      </c>
      <c r="D8046" s="179">
        <v>0</v>
      </c>
      <c r="E8046" s="179">
        <v>21915.253761179705</v>
      </c>
      <c r="F8046" s="179">
        <v>0</v>
      </c>
      <c r="G8046" s="179">
        <v>0</v>
      </c>
      <c r="H8046" s="179">
        <v>72257.977717800488</v>
      </c>
      <c r="I8046" s="179">
        <v>0</v>
      </c>
      <c r="J8046" s="179">
        <v>0</v>
      </c>
      <c r="K8046" s="179">
        <v>0</v>
      </c>
      <c r="L8046" s="179">
        <v>0</v>
      </c>
      <c r="M8046" s="179">
        <v>103518.33862550609</v>
      </c>
      <c r="N8046" s="179">
        <v>0</v>
      </c>
      <c r="O8046" s="179">
        <v>0</v>
      </c>
      <c r="P8046" s="179">
        <v>0</v>
      </c>
      <c r="Q8046" s="179">
        <v>0</v>
      </c>
      <c r="R8046" s="180">
        <v>0</v>
      </c>
      <c r="S8046" s="180">
        <v>0</v>
      </c>
      <c r="T8046" s="180">
        <v>0</v>
      </c>
    </row>
    <row r="8047" spans="2:20" x14ac:dyDescent="0.3">
      <c r="B8047" s="19">
        <v>8044</v>
      </c>
      <c r="C8047" s="179">
        <v>0</v>
      </c>
      <c r="D8047" s="179">
        <v>0</v>
      </c>
      <c r="E8047" s="179">
        <v>14678.356489743008</v>
      </c>
      <c r="F8047" s="179">
        <v>0</v>
      </c>
      <c r="G8047" s="179">
        <v>0</v>
      </c>
      <c r="H8047" s="179">
        <v>41334.57760902532</v>
      </c>
      <c r="I8047" s="179">
        <v>0</v>
      </c>
      <c r="J8047" s="179">
        <v>0</v>
      </c>
      <c r="K8047" s="179">
        <v>0</v>
      </c>
      <c r="L8047" s="179">
        <v>0</v>
      </c>
      <c r="M8047" s="179">
        <v>467485.99519898131</v>
      </c>
      <c r="N8047" s="179">
        <v>0</v>
      </c>
      <c r="O8047" s="179">
        <v>0</v>
      </c>
      <c r="P8047" s="179">
        <v>0</v>
      </c>
      <c r="Q8047" s="179">
        <v>0</v>
      </c>
      <c r="R8047" s="180">
        <v>0</v>
      </c>
      <c r="S8047" s="180">
        <v>0</v>
      </c>
      <c r="T8047" s="180">
        <v>0</v>
      </c>
    </row>
    <row r="8048" spans="2:20" x14ac:dyDescent="0.3">
      <c r="B8048" s="19">
        <v>8045</v>
      </c>
      <c r="C8048" s="179">
        <v>0</v>
      </c>
      <c r="D8048" s="179">
        <v>0</v>
      </c>
      <c r="E8048" s="179">
        <v>201322.5916040045</v>
      </c>
      <c r="F8048" s="179">
        <v>0</v>
      </c>
      <c r="G8048" s="179">
        <v>0</v>
      </c>
      <c r="H8048" s="179">
        <v>9179.2145757960097</v>
      </c>
      <c r="I8048" s="179">
        <v>0</v>
      </c>
      <c r="J8048" s="179">
        <v>0</v>
      </c>
      <c r="K8048" s="179">
        <v>0</v>
      </c>
      <c r="L8048" s="179">
        <v>0</v>
      </c>
      <c r="M8048" s="179">
        <v>3272.7210068565764</v>
      </c>
      <c r="N8048" s="179">
        <v>0</v>
      </c>
      <c r="O8048" s="179">
        <v>0</v>
      </c>
      <c r="P8048" s="179">
        <v>0</v>
      </c>
      <c r="Q8048" s="179">
        <v>0</v>
      </c>
      <c r="R8048" s="180">
        <v>0</v>
      </c>
      <c r="S8048" s="180">
        <v>0</v>
      </c>
      <c r="T8048" s="180">
        <v>0</v>
      </c>
    </row>
    <row r="8049" spans="2:20" x14ac:dyDescent="0.3">
      <c r="B8049" s="19">
        <v>8046</v>
      </c>
      <c r="C8049" s="179">
        <v>0</v>
      </c>
      <c r="D8049" s="179">
        <v>0</v>
      </c>
      <c r="E8049" s="179">
        <v>75706.023825716708</v>
      </c>
      <c r="F8049" s="179">
        <v>0</v>
      </c>
      <c r="G8049" s="179">
        <v>0</v>
      </c>
      <c r="H8049" s="179">
        <v>223579.04726120559</v>
      </c>
      <c r="I8049" s="179">
        <v>0</v>
      </c>
      <c r="J8049" s="179">
        <v>0</v>
      </c>
      <c r="K8049" s="179">
        <v>0</v>
      </c>
      <c r="L8049" s="179">
        <v>0</v>
      </c>
      <c r="M8049" s="179">
        <v>296100.1570766691</v>
      </c>
      <c r="N8049" s="179">
        <v>0</v>
      </c>
      <c r="O8049" s="179">
        <v>0</v>
      </c>
      <c r="P8049" s="179">
        <v>0</v>
      </c>
      <c r="Q8049" s="179">
        <v>0</v>
      </c>
      <c r="R8049" s="180">
        <v>0</v>
      </c>
      <c r="S8049" s="180">
        <v>0</v>
      </c>
      <c r="T8049" s="180">
        <v>0</v>
      </c>
    </row>
    <row r="8050" spans="2:20" x14ac:dyDescent="0.3">
      <c r="B8050" s="19">
        <v>8047</v>
      </c>
      <c r="C8050" s="179">
        <v>0</v>
      </c>
      <c r="D8050" s="179">
        <v>0</v>
      </c>
      <c r="E8050" s="179">
        <v>51228.945308611328</v>
      </c>
      <c r="F8050" s="179">
        <v>0</v>
      </c>
      <c r="G8050" s="179">
        <v>0</v>
      </c>
      <c r="H8050" s="179">
        <v>169328.25981326486</v>
      </c>
      <c r="I8050" s="179">
        <v>0</v>
      </c>
      <c r="J8050" s="179">
        <v>0</v>
      </c>
      <c r="K8050" s="179">
        <v>0</v>
      </c>
      <c r="L8050" s="179">
        <v>0</v>
      </c>
      <c r="M8050" s="179">
        <v>15159.836480348429</v>
      </c>
      <c r="N8050" s="179">
        <v>0</v>
      </c>
      <c r="O8050" s="179">
        <v>0</v>
      </c>
      <c r="P8050" s="179">
        <v>0</v>
      </c>
      <c r="Q8050" s="179">
        <v>0</v>
      </c>
      <c r="R8050" s="180">
        <v>0</v>
      </c>
      <c r="S8050" s="180">
        <v>0</v>
      </c>
      <c r="T8050" s="180">
        <v>0</v>
      </c>
    </row>
    <row r="8051" spans="2:20" x14ac:dyDescent="0.3">
      <c r="B8051" s="19">
        <v>8048</v>
      </c>
      <c r="C8051" s="179">
        <v>0</v>
      </c>
      <c r="D8051" s="179">
        <v>0</v>
      </c>
      <c r="E8051" s="179">
        <v>382462.0665944519</v>
      </c>
      <c r="F8051" s="179">
        <v>0</v>
      </c>
      <c r="G8051" s="179">
        <v>0</v>
      </c>
      <c r="H8051" s="179">
        <v>400593.36594729469</v>
      </c>
      <c r="I8051" s="179">
        <v>0</v>
      </c>
      <c r="J8051" s="179">
        <v>0</v>
      </c>
      <c r="K8051" s="179">
        <v>0</v>
      </c>
      <c r="L8051" s="179">
        <v>0</v>
      </c>
      <c r="M8051" s="179">
        <v>249218.38180773589</v>
      </c>
      <c r="N8051" s="179">
        <v>0</v>
      </c>
      <c r="O8051" s="179">
        <v>0</v>
      </c>
      <c r="P8051" s="179">
        <v>0</v>
      </c>
      <c r="Q8051" s="179">
        <v>0</v>
      </c>
      <c r="R8051" s="180">
        <v>0</v>
      </c>
      <c r="S8051" s="180">
        <v>0</v>
      </c>
      <c r="T8051" s="180">
        <v>0</v>
      </c>
    </row>
    <row r="8052" spans="2:20" x14ac:dyDescent="0.3">
      <c r="B8052" s="19">
        <v>8049</v>
      </c>
      <c r="C8052" s="179">
        <v>0</v>
      </c>
      <c r="D8052" s="179">
        <v>0</v>
      </c>
      <c r="E8052" s="179">
        <v>21684.061715832187</v>
      </c>
      <c r="F8052" s="179">
        <v>0</v>
      </c>
      <c r="G8052" s="179">
        <v>0</v>
      </c>
      <c r="H8052" s="179">
        <v>428007.51154940517</v>
      </c>
      <c r="I8052" s="179">
        <v>0</v>
      </c>
      <c r="J8052" s="179">
        <v>0</v>
      </c>
      <c r="K8052" s="179">
        <v>0</v>
      </c>
      <c r="L8052" s="179">
        <v>0</v>
      </c>
      <c r="M8052" s="179">
        <v>57822.300778829609</v>
      </c>
      <c r="N8052" s="179">
        <v>0</v>
      </c>
      <c r="O8052" s="179">
        <v>0</v>
      </c>
      <c r="P8052" s="179">
        <v>0</v>
      </c>
      <c r="Q8052" s="179">
        <v>0</v>
      </c>
      <c r="R8052" s="180">
        <v>0</v>
      </c>
      <c r="S8052" s="180">
        <v>0</v>
      </c>
      <c r="T8052" s="180">
        <v>0</v>
      </c>
    </row>
    <row r="8053" spans="2:20" x14ac:dyDescent="0.3">
      <c r="B8053" s="19">
        <v>8050</v>
      </c>
      <c r="C8053" s="179">
        <v>0</v>
      </c>
      <c r="D8053" s="179">
        <v>0</v>
      </c>
      <c r="E8053" s="179">
        <v>808307.61149722384</v>
      </c>
      <c r="F8053" s="179">
        <v>0</v>
      </c>
      <c r="G8053" s="179">
        <v>0</v>
      </c>
      <c r="H8053" s="179">
        <v>54407.335842744491</v>
      </c>
      <c r="I8053" s="179">
        <v>0</v>
      </c>
      <c r="J8053" s="179">
        <v>0</v>
      </c>
      <c r="K8053" s="179">
        <v>0</v>
      </c>
      <c r="L8053" s="179">
        <v>0</v>
      </c>
      <c r="M8053" s="179">
        <v>125282.1192636356</v>
      </c>
      <c r="N8053" s="179">
        <v>0</v>
      </c>
      <c r="O8053" s="179">
        <v>0</v>
      </c>
      <c r="P8053" s="179">
        <v>0</v>
      </c>
      <c r="Q8053" s="179">
        <v>0</v>
      </c>
      <c r="R8053" s="180">
        <v>0</v>
      </c>
      <c r="S8053" s="180">
        <v>0</v>
      </c>
      <c r="T8053" s="180">
        <v>0</v>
      </c>
    </row>
    <row r="8054" spans="2:20" x14ac:dyDescent="0.3">
      <c r="B8054" s="19">
        <v>8051</v>
      </c>
      <c r="C8054" s="179">
        <v>0</v>
      </c>
      <c r="D8054" s="179">
        <v>0</v>
      </c>
      <c r="E8054" s="179">
        <v>20913.98938144121</v>
      </c>
      <c r="F8054" s="179">
        <v>0</v>
      </c>
      <c r="G8054" s="179">
        <v>0</v>
      </c>
      <c r="H8054" s="179">
        <v>43362.574035070167</v>
      </c>
      <c r="I8054" s="179">
        <v>0</v>
      </c>
      <c r="J8054" s="179">
        <v>0</v>
      </c>
      <c r="K8054" s="179">
        <v>0</v>
      </c>
      <c r="L8054" s="179">
        <v>0</v>
      </c>
      <c r="M8054" s="179">
        <v>5170.7203512916003</v>
      </c>
      <c r="N8054" s="179">
        <v>0</v>
      </c>
      <c r="O8054" s="179">
        <v>0</v>
      </c>
      <c r="P8054" s="179">
        <v>0</v>
      </c>
      <c r="Q8054" s="179">
        <v>0</v>
      </c>
      <c r="R8054" s="180">
        <v>0</v>
      </c>
      <c r="S8054" s="180">
        <v>0</v>
      </c>
      <c r="T8054" s="180">
        <v>0</v>
      </c>
    </row>
    <row r="8055" spans="2:20" x14ac:dyDescent="0.3">
      <c r="B8055" s="19">
        <v>8052</v>
      </c>
      <c r="C8055" s="179">
        <v>0</v>
      </c>
      <c r="D8055" s="179">
        <v>0</v>
      </c>
      <c r="E8055" s="179">
        <v>141322.22062707655</v>
      </c>
      <c r="F8055" s="179">
        <v>0</v>
      </c>
      <c r="G8055" s="179">
        <v>0</v>
      </c>
      <c r="H8055" s="179">
        <v>162568.53428936808</v>
      </c>
      <c r="I8055" s="179">
        <v>0</v>
      </c>
      <c r="J8055" s="179">
        <v>0</v>
      </c>
      <c r="K8055" s="179">
        <v>0</v>
      </c>
      <c r="L8055" s="179">
        <v>0</v>
      </c>
      <c r="M8055" s="179">
        <v>104308.16343920089</v>
      </c>
      <c r="N8055" s="179">
        <v>0</v>
      </c>
      <c r="O8055" s="179">
        <v>0</v>
      </c>
      <c r="P8055" s="179">
        <v>0</v>
      </c>
      <c r="Q8055" s="179">
        <v>0</v>
      </c>
      <c r="R8055" s="180">
        <v>0</v>
      </c>
      <c r="S8055" s="180">
        <v>0</v>
      </c>
      <c r="T8055" s="180">
        <v>0</v>
      </c>
    </row>
    <row r="8056" spans="2:20" x14ac:dyDescent="0.3">
      <c r="B8056" s="19">
        <v>8053</v>
      </c>
      <c r="C8056" s="179">
        <v>0</v>
      </c>
      <c r="D8056" s="179">
        <v>0</v>
      </c>
      <c r="E8056" s="179">
        <v>2972.4878779373057</v>
      </c>
      <c r="F8056" s="179">
        <v>0</v>
      </c>
      <c r="G8056" s="179">
        <v>0</v>
      </c>
      <c r="H8056" s="179">
        <v>18792.667798379192</v>
      </c>
      <c r="I8056" s="179">
        <v>0</v>
      </c>
      <c r="J8056" s="179">
        <v>0</v>
      </c>
      <c r="K8056" s="179">
        <v>0</v>
      </c>
      <c r="L8056" s="179">
        <v>0</v>
      </c>
      <c r="M8056" s="179">
        <v>29676.634220956377</v>
      </c>
      <c r="N8056" s="179">
        <v>0</v>
      </c>
      <c r="O8056" s="179">
        <v>0</v>
      </c>
      <c r="P8056" s="179">
        <v>0</v>
      </c>
      <c r="Q8056" s="179">
        <v>0</v>
      </c>
      <c r="R8056" s="180">
        <v>0</v>
      </c>
      <c r="S8056" s="180">
        <v>0</v>
      </c>
      <c r="T8056" s="180">
        <v>0</v>
      </c>
    </row>
    <row r="8057" spans="2:20" x14ac:dyDescent="0.3">
      <c r="B8057" s="19">
        <v>8054</v>
      </c>
      <c r="C8057" s="179">
        <v>0</v>
      </c>
      <c r="D8057" s="179">
        <v>0</v>
      </c>
      <c r="E8057" s="179">
        <v>218508.80232854813</v>
      </c>
      <c r="F8057" s="179">
        <v>0</v>
      </c>
      <c r="G8057" s="179">
        <v>0</v>
      </c>
      <c r="H8057" s="179">
        <v>666142.44124165794</v>
      </c>
      <c r="I8057" s="179">
        <v>0</v>
      </c>
      <c r="J8057" s="179">
        <v>0</v>
      </c>
      <c r="K8057" s="179">
        <v>0</v>
      </c>
      <c r="L8057" s="179">
        <v>0</v>
      </c>
      <c r="M8057" s="179">
        <v>306950.70595945697</v>
      </c>
      <c r="N8057" s="179">
        <v>0</v>
      </c>
      <c r="O8057" s="179">
        <v>0</v>
      </c>
      <c r="P8057" s="179">
        <v>0</v>
      </c>
      <c r="Q8057" s="179">
        <v>0</v>
      </c>
      <c r="R8057" s="180">
        <v>0</v>
      </c>
      <c r="S8057" s="180">
        <v>0</v>
      </c>
      <c r="T8057" s="180">
        <v>0</v>
      </c>
    </row>
    <row r="8058" spans="2:20" x14ac:dyDescent="0.3">
      <c r="B8058" s="19">
        <v>8055</v>
      </c>
      <c r="C8058" s="179">
        <v>0</v>
      </c>
      <c r="D8058" s="179">
        <v>0</v>
      </c>
      <c r="E8058" s="179">
        <v>231134.69302111078</v>
      </c>
      <c r="F8058" s="179">
        <v>0</v>
      </c>
      <c r="G8058" s="179">
        <v>0</v>
      </c>
      <c r="H8058" s="179">
        <v>50489.664672040155</v>
      </c>
      <c r="I8058" s="179">
        <v>0</v>
      </c>
      <c r="J8058" s="179">
        <v>0</v>
      </c>
      <c r="K8058" s="179">
        <v>0</v>
      </c>
      <c r="L8058" s="179">
        <v>0</v>
      </c>
      <c r="M8058" s="179">
        <v>178576.90668886082</v>
      </c>
      <c r="N8058" s="179">
        <v>0</v>
      </c>
      <c r="O8058" s="179">
        <v>0</v>
      </c>
      <c r="P8058" s="179">
        <v>0</v>
      </c>
      <c r="Q8058" s="179">
        <v>0</v>
      </c>
      <c r="R8058" s="180">
        <v>0</v>
      </c>
      <c r="S8058" s="180">
        <v>0</v>
      </c>
      <c r="T8058" s="180">
        <v>0</v>
      </c>
    </row>
    <row r="8059" spans="2:20" x14ac:dyDescent="0.3">
      <c r="B8059" s="19">
        <v>8056</v>
      </c>
      <c r="C8059" s="179">
        <v>0</v>
      </c>
      <c r="D8059" s="179">
        <v>0</v>
      </c>
      <c r="E8059" s="179">
        <v>246226.80240754149</v>
      </c>
      <c r="F8059" s="179">
        <v>0</v>
      </c>
      <c r="G8059" s="179">
        <v>0</v>
      </c>
      <c r="H8059" s="179">
        <v>309240.46280302183</v>
      </c>
      <c r="I8059" s="179">
        <v>0</v>
      </c>
      <c r="J8059" s="179">
        <v>0</v>
      </c>
      <c r="K8059" s="179">
        <v>0</v>
      </c>
      <c r="L8059" s="179">
        <v>0</v>
      </c>
      <c r="M8059" s="179">
        <v>25622.148286441196</v>
      </c>
      <c r="N8059" s="179">
        <v>0</v>
      </c>
      <c r="O8059" s="179">
        <v>0</v>
      </c>
      <c r="P8059" s="179">
        <v>0</v>
      </c>
      <c r="Q8059" s="179">
        <v>0</v>
      </c>
      <c r="R8059" s="180">
        <v>0</v>
      </c>
      <c r="S8059" s="180">
        <v>0</v>
      </c>
      <c r="T8059" s="180">
        <v>0</v>
      </c>
    </row>
    <row r="8060" spans="2:20" x14ac:dyDescent="0.3">
      <c r="B8060" s="19">
        <v>8057</v>
      </c>
      <c r="C8060" s="179">
        <v>0</v>
      </c>
      <c r="D8060" s="179">
        <v>0</v>
      </c>
      <c r="E8060" s="179">
        <v>50324.163573658785</v>
      </c>
      <c r="F8060" s="179">
        <v>0</v>
      </c>
      <c r="G8060" s="179">
        <v>0</v>
      </c>
      <c r="H8060" s="179">
        <v>21535.822799063266</v>
      </c>
      <c r="I8060" s="179">
        <v>0</v>
      </c>
      <c r="J8060" s="179">
        <v>0</v>
      </c>
      <c r="K8060" s="179">
        <v>0</v>
      </c>
      <c r="L8060" s="179">
        <v>0</v>
      </c>
      <c r="M8060" s="179">
        <v>48268.196473327022</v>
      </c>
      <c r="N8060" s="179">
        <v>0</v>
      </c>
      <c r="O8060" s="179">
        <v>0</v>
      </c>
      <c r="P8060" s="179">
        <v>0</v>
      </c>
      <c r="Q8060" s="179">
        <v>0</v>
      </c>
      <c r="R8060" s="180">
        <v>0</v>
      </c>
      <c r="S8060" s="180">
        <v>0</v>
      </c>
      <c r="T8060" s="180">
        <v>0</v>
      </c>
    </row>
    <row r="8061" spans="2:20" x14ac:dyDescent="0.3">
      <c r="B8061" s="19">
        <v>8058</v>
      </c>
      <c r="C8061" s="179">
        <v>0</v>
      </c>
      <c r="D8061" s="179">
        <v>0</v>
      </c>
      <c r="E8061" s="179">
        <v>415717.14055032568</v>
      </c>
      <c r="F8061" s="179">
        <v>1</v>
      </c>
      <c r="G8061" s="179">
        <v>283045.88795454975</v>
      </c>
      <c r="H8061" s="179">
        <v>243547.95594487665</v>
      </c>
      <c r="I8061" s="179">
        <v>0</v>
      </c>
      <c r="J8061" s="179">
        <v>0</v>
      </c>
      <c r="K8061" s="179">
        <v>0</v>
      </c>
      <c r="L8061" s="179">
        <v>0</v>
      </c>
      <c r="M8061" s="179">
        <v>79444.503396607499</v>
      </c>
      <c r="N8061" s="179">
        <v>0</v>
      </c>
      <c r="O8061" s="179">
        <v>0</v>
      </c>
      <c r="P8061" s="179">
        <v>0</v>
      </c>
      <c r="Q8061" s="179">
        <v>0</v>
      </c>
      <c r="R8061" s="180">
        <v>0</v>
      </c>
      <c r="S8061" s="180">
        <v>0</v>
      </c>
      <c r="T8061" s="180">
        <v>0</v>
      </c>
    </row>
    <row r="8062" spans="2:20" x14ac:dyDescent="0.3">
      <c r="B8062" s="19">
        <v>8059</v>
      </c>
      <c r="C8062" s="179">
        <v>0</v>
      </c>
      <c r="D8062" s="179">
        <v>0</v>
      </c>
      <c r="E8062" s="179">
        <v>7530.4694714227089</v>
      </c>
      <c r="F8062" s="179">
        <v>0</v>
      </c>
      <c r="G8062" s="179">
        <v>0</v>
      </c>
      <c r="H8062" s="179">
        <v>67191.636214106664</v>
      </c>
      <c r="I8062" s="179">
        <v>0</v>
      </c>
      <c r="J8062" s="179">
        <v>0</v>
      </c>
      <c r="K8062" s="179">
        <v>0</v>
      </c>
      <c r="L8062" s="179">
        <v>0</v>
      </c>
      <c r="M8062" s="179">
        <v>1795.2263322039757</v>
      </c>
      <c r="N8062" s="179">
        <v>0</v>
      </c>
      <c r="O8062" s="179">
        <v>0</v>
      </c>
      <c r="P8062" s="179">
        <v>0</v>
      </c>
      <c r="Q8062" s="179">
        <v>0</v>
      </c>
      <c r="R8062" s="180">
        <v>0</v>
      </c>
      <c r="S8062" s="180">
        <v>0</v>
      </c>
      <c r="T8062" s="180">
        <v>0</v>
      </c>
    </row>
    <row r="8063" spans="2:20" x14ac:dyDescent="0.3">
      <c r="B8063" s="19">
        <v>8060</v>
      </c>
      <c r="C8063" s="179">
        <v>1</v>
      </c>
      <c r="D8063" s="179">
        <v>12228.825401771846</v>
      </c>
      <c r="E8063" s="179">
        <v>122522.95933109123</v>
      </c>
      <c r="F8063" s="179">
        <v>0</v>
      </c>
      <c r="G8063" s="179">
        <v>0</v>
      </c>
      <c r="H8063" s="179">
        <v>92302.360020945183</v>
      </c>
      <c r="I8063" s="179">
        <v>0</v>
      </c>
      <c r="J8063" s="179">
        <v>0</v>
      </c>
      <c r="K8063" s="179">
        <v>0</v>
      </c>
      <c r="L8063" s="179">
        <v>0</v>
      </c>
      <c r="M8063" s="179">
        <v>59547.449432111272</v>
      </c>
      <c r="N8063" s="179">
        <v>0</v>
      </c>
      <c r="O8063" s="179">
        <v>0</v>
      </c>
      <c r="P8063" s="179">
        <v>0</v>
      </c>
      <c r="Q8063" s="179">
        <v>0</v>
      </c>
      <c r="R8063" s="180">
        <v>0</v>
      </c>
      <c r="S8063" s="180">
        <v>0</v>
      </c>
      <c r="T8063" s="180">
        <v>12228.825401771846</v>
      </c>
    </row>
    <row r="8064" spans="2:20" x14ac:dyDescent="0.3">
      <c r="B8064" s="19">
        <v>8061</v>
      </c>
      <c r="C8064" s="179">
        <v>0</v>
      </c>
      <c r="D8064" s="179">
        <v>0</v>
      </c>
      <c r="E8064" s="179">
        <v>745606.68715761194</v>
      </c>
      <c r="F8064" s="179">
        <v>0</v>
      </c>
      <c r="G8064" s="179">
        <v>0</v>
      </c>
      <c r="H8064" s="179">
        <v>183434.8018677631</v>
      </c>
      <c r="I8064" s="179">
        <v>0</v>
      </c>
      <c r="J8064" s="179">
        <v>0</v>
      </c>
      <c r="K8064" s="179">
        <v>0</v>
      </c>
      <c r="L8064" s="179">
        <v>0</v>
      </c>
      <c r="M8064" s="179">
        <v>63305.138222746435</v>
      </c>
      <c r="N8064" s="179">
        <v>0</v>
      </c>
      <c r="O8064" s="179">
        <v>0</v>
      </c>
      <c r="P8064" s="179">
        <v>0</v>
      </c>
      <c r="Q8064" s="179">
        <v>0</v>
      </c>
      <c r="R8064" s="180">
        <v>0</v>
      </c>
      <c r="S8064" s="180">
        <v>0</v>
      </c>
      <c r="T8064" s="180">
        <v>0</v>
      </c>
    </row>
    <row r="8065" spans="2:20" x14ac:dyDescent="0.3">
      <c r="B8065" s="19">
        <v>8062</v>
      </c>
      <c r="C8065" s="179">
        <v>0</v>
      </c>
      <c r="D8065" s="179">
        <v>0</v>
      </c>
      <c r="E8065" s="179">
        <v>45100.206134516244</v>
      </c>
      <c r="F8065" s="179">
        <v>0</v>
      </c>
      <c r="G8065" s="179">
        <v>0</v>
      </c>
      <c r="H8065" s="179">
        <v>11097.599926331495</v>
      </c>
      <c r="I8065" s="179">
        <v>0</v>
      </c>
      <c r="J8065" s="179">
        <v>0</v>
      </c>
      <c r="K8065" s="179">
        <v>0</v>
      </c>
      <c r="L8065" s="179">
        <v>0</v>
      </c>
      <c r="M8065" s="179">
        <v>59678.739773531161</v>
      </c>
      <c r="N8065" s="179">
        <v>0</v>
      </c>
      <c r="O8065" s="179">
        <v>0</v>
      </c>
      <c r="P8065" s="179">
        <v>0</v>
      </c>
      <c r="Q8065" s="179">
        <v>0</v>
      </c>
      <c r="R8065" s="180">
        <v>0</v>
      </c>
      <c r="S8065" s="180">
        <v>0</v>
      </c>
      <c r="T8065" s="180">
        <v>0</v>
      </c>
    </row>
    <row r="8066" spans="2:20" x14ac:dyDescent="0.3">
      <c r="B8066" s="19">
        <v>8063</v>
      </c>
      <c r="C8066" s="179">
        <v>0</v>
      </c>
      <c r="D8066" s="179">
        <v>0</v>
      </c>
      <c r="E8066" s="179">
        <v>229638.27958355765</v>
      </c>
      <c r="F8066" s="179">
        <v>0</v>
      </c>
      <c r="G8066" s="179">
        <v>0</v>
      </c>
      <c r="H8066" s="179">
        <v>100429.25689641866</v>
      </c>
      <c r="I8066" s="179">
        <v>0</v>
      </c>
      <c r="J8066" s="179">
        <v>0</v>
      </c>
      <c r="K8066" s="179">
        <v>0</v>
      </c>
      <c r="L8066" s="179">
        <v>0</v>
      </c>
      <c r="M8066" s="179">
        <v>187184.26077073137</v>
      </c>
      <c r="N8066" s="179">
        <v>0</v>
      </c>
      <c r="O8066" s="179">
        <v>0</v>
      </c>
      <c r="P8066" s="179">
        <v>0</v>
      </c>
      <c r="Q8066" s="179">
        <v>0</v>
      </c>
      <c r="R8066" s="180">
        <v>0</v>
      </c>
      <c r="S8066" s="180">
        <v>0</v>
      </c>
      <c r="T8066" s="180">
        <v>0</v>
      </c>
    </row>
    <row r="8067" spans="2:20" x14ac:dyDescent="0.3">
      <c r="B8067" s="19">
        <v>8064</v>
      </c>
      <c r="C8067" s="179">
        <v>0</v>
      </c>
      <c r="D8067" s="179">
        <v>0</v>
      </c>
      <c r="E8067" s="179">
        <v>81756.355608977712</v>
      </c>
      <c r="F8067" s="179">
        <v>0</v>
      </c>
      <c r="G8067" s="179">
        <v>0</v>
      </c>
      <c r="H8067" s="179">
        <v>121955.05517928579</v>
      </c>
      <c r="I8067" s="179">
        <v>0</v>
      </c>
      <c r="J8067" s="179">
        <v>0</v>
      </c>
      <c r="K8067" s="179">
        <v>0</v>
      </c>
      <c r="L8067" s="179">
        <v>0</v>
      </c>
      <c r="M8067" s="179">
        <v>756719.45228930959</v>
      </c>
      <c r="N8067" s="179">
        <v>0</v>
      </c>
      <c r="O8067" s="179">
        <v>0</v>
      </c>
      <c r="P8067" s="179">
        <v>0</v>
      </c>
      <c r="Q8067" s="179">
        <v>0</v>
      </c>
      <c r="R8067" s="180">
        <v>0</v>
      </c>
      <c r="S8067" s="180">
        <v>0</v>
      </c>
      <c r="T8067" s="180">
        <v>0</v>
      </c>
    </row>
    <row r="8068" spans="2:20" x14ac:dyDescent="0.3">
      <c r="B8068" s="19">
        <v>8065</v>
      </c>
      <c r="C8068" s="179">
        <v>0</v>
      </c>
      <c r="D8068" s="179">
        <v>0</v>
      </c>
      <c r="E8068" s="179">
        <v>7595.6067393229232</v>
      </c>
      <c r="F8068" s="179">
        <v>0</v>
      </c>
      <c r="G8068" s="179">
        <v>0</v>
      </c>
      <c r="H8068" s="179">
        <v>88277.056105936252</v>
      </c>
      <c r="I8068" s="179">
        <v>0</v>
      </c>
      <c r="J8068" s="179">
        <v>0</v>
      </c>
      <c r="K8068" s="179">
        <v>0</v>
      </c>
      <c r="L8068" s="179">
        <v>0</v>
      </c>
      <c r="M8068" s="179">
        <v>176733.63530902602</v>
      </c>
      <c r="N8068" s="179">
        <v>0</v>
      </c>
      <c r="O8068" s="179">
        <v>0</v>
      </c>
      <c r="P8068" s="179">
        <v>0</v>
      </c>
      <c r="Q8068" s="179">
        <v>0</v>
      </c>
      <c r="R8068" s="180">
        <v>0</v>
      </c>
      <c r="S8068" s="180">
        <v>0</v>
      </c>
      <c r="T8068" s="180">
        <v>0</v>
      </c>
    </row>
    <row r="8069" spans="2:20" x14ac:dyDescent="0.3">
      <c r="B8069" s="19">
        <v>8066</v>
      </c>
      <c r="C8069" s="179">
        <v>0</v>
      </c>
      <c r="D8069" s="179">
        <v>0</v>
      </c>
      <c r="E8069" s="179">
        <v>1085626.7940960885</v>
      </c>
      <c r="F8069" s="179">
        <v>0</v>
      </c>
      <c r="G8069" s="179">
        <v>0</v>
      </c>
      <c r="H8069" s="179">
        <v>14096.735776890564</v>
      </c>
      <c r="I8069" s="179">
        <v>0</v>
      </c>
      <c r="J8069" s="179">
        <v>0</v>
      </c>
      <c r="K8069" s="179">
        <v>0</v>
      </c>
      <c r="L8069" s="179">
        <v>0</v>
      </c>
      <c r="M8069" s="179">
        <v>288764.28272395011</v>
      </c>
      <c r="N8069" s="179">
        <v>0</v>
      </c>
      <c r="O8069" s="179">
        <v>0</v>
      </c>
      <c r="P8069" s="179">
        <v>0</v>
      </c>
      <c r="Q8069" s="179">
        <v>0</v>
      </c>
      <c r="R8069" s="180">
        <v>0</v>
      </c>
      <c r="S8069" s="180">
        <v>0</v>
      </c>
      <c r="T8069" s="180">
        <v>0</v>
      </c>
    </row>
    <row r="8070" spans="2:20" x14ac:dyDescent="0.3">
      <c r="B8070" s="19">
        <v>8067</v>
      </c>
      <c r="C8070" s="179">
        <v>0</v>
      </c>
      <c r="D8070" s="179">
        <v>0</v>
      </c>
      <c r="E8070" s="179">
        <v>9973.5988467399093</v>
      </c>
      <c r="F8070" s="179">
        <v>0</v>
      </c>
      <c r="G8070" s="179">
        <v>0</v>
      </c>
      <c r="H8070" s="179">
        <v>6515.6048351852305</v>
      </c>
      <c r="I8070" s="179">
        <v>0</v>
      </c>
      <c r="J8070" s="179">
        <v>0</v>
      </c>
      <c r="K8070" s="179">
        <v>0</v>
      </c>
      <c r="L8070" s="179">
        <v>0</v>
      </c>
      <c r="M8070" s="179">
        <v>101000.06328548212</v>
      </c>
      <c r="N8070" s="179">
        <v>0</v>
      </c>
      <c r="O8070" s="179">
        <v>0</v>
      </c>
      <c r="P8070" s="179">
        <v>0</v>
      </c>
      <c r="Q8070" s="179">
        <v>0</v>
      </c>
      <c r="R8070" s="180">
        <v>0</v>
      </c>
      <c r="S8070" s="180">
        <v>0</v>
      </c>
      <c r="T8070" s="180">
        <v>0</v>
      </c>
    </row>
    <row r="8071" spans="2:20" x14ac:dyDescent="0.3">
      <c r="B8071" s="19">
        <v>8068</v>
      </c>
      <c r="C8071" s="179">
        <v>0</v>
      </c>
      <c r="D8071" s="179">
        <v>0</v>
      </c>
      <c r="E8071" s="179">
        <v>91433.80094885781</v>
      </c>
      <c r="F8071" s="179">
        <v>0</v>
      </c>
      <c r="G8071" s="179">
        <v>0</v>
      </c>
      <c r="H8071" s="179">
        <v>56392.128750963209</v>
      </c>
      <c r="I8071" s="179">
        <v>0</v>
      </c>
      <c r="J8071" s="179">
        <v>0</v>
      </c>
      <c r="K8071" s="179">
        <v>0</v>
      </c>
      <c r="L8071" s="179">
        <v>0</v>
      </c>
      <c r="M8071" s="179">
        <v>204852.04282947609</v>
      </c>
      <c r="N8071" s="179">
        <v>0</v>
      </c>
      <c r="O8071" s="179">
        <v>0</v>
      </c>
      <c r="P8071" s="179">
        <v>0</v>
      </c>
      <c r="Q8071" s="179">
        <v>0</v>
      </c>
      <c r="R8071" s="180">
        <v>0</v>
      </c>
      <c r="S8071" s="180">
        <v>0</v>
      </c>
      <c r="T8071" s="180">
        <v>0</v>
      </c>
    </row>
    <row r="8072" spans="2:20" x14ac:dyDescent="0.3">
      <c r="B8072" s="19">
        <v>8069</v>
      </c>
      <c r="C8072" s="179">
        <v>0</v>
      </c>
      <c r="D8072" s="179">
        <v>0</v>
      </c>
      <c r="E8072" s="179">
        <v>444529.94243809127</v>
      </c>
      <c r="F8072" s="179">
        <v>0</v>
      </c>
      <c r="G8072" s="179">
        <v>0</v>
      </c>
      <c r="H8072" s="179">
        <v>236095.66680207491</v>
      </c>
      <c r="I8072" s="179">
        <v>0</v>
      </c>
      <c r="J8072" s="179">
        <v>0</v>
      </c>
      <c r="K8072" s="179">
        <v>0</v>
      </c>
      <c r="L8072" s="179">
        <v>0</v>
      </c>
      <c r="M8072" s="179">
        <v>194479.69525971869</v>
      </c>
      <c r="N8072" s="179">
        <v>0</v>
      </c>
      <c r="O8072" s="179">
        <v>0</v>
      </c>
      <c r="P8072" s="179">
        <v>0</v>
      </c>
      <c r="Q8072" s="179">
        <v>0</v>
      </c>
      <c r="R8072" s="180">
        <v>0</v>
      </c>
      <c r="S8072" s="180">
        <v>0</v>
      </c>
      <c r="T8072" s="180">
        <v>0</v>
      </c>
    </row>
    <row r="8073" spans="2:20" x14ac:dyDescent="0.3">
      <c r="B8073" s="19">
        <v>8070</v>
      </c>
      <c r="C8073" s="179">
        <v>0</v>
      </c>
      <c r="D8073" s="179">
        <v>0</v>
      </c>
      <c r="E8073" s="179">
        <v>538245.00441265421</v>
      </c>
      <c r="F8073" s="179">
        <v>0</v>
      </c>
      <c r="G8073" s="179">
        <v>0</v>
      </c>
      <c r="H8073" s="179">
        <v>27976.870446676166</v>
      </c>
      <c r="I8073" s="179">
        <v>0</v>
      </c>
      <c r="J8073" s="179">
        <v>0</v>
      </c>
      <c r="K8073" s="179">
        <v>0</v>
      </c>
      <c r="L8073" s="179">
        <v>0</v>
      </c>
      <c r="M8073" s="179">
        <v>23467.57534890444</v>
      </c>
      <c r="N8073" s="179">
        <v>0</v>
      </c>
      <c r="O8073" s="179">
        <v>0</v>
      </c>
      <c r="P8073" s="179">
        <v>0</v>
      </c>
      <c r="Q8073" s="179">
        <v>0</v>
      </c>
      <c r="R8073" s="180">
        <v>0</v>
      </c>
      <c r="S8073" s="180">
        <v>0</v>
      </c>
      <c r="T8073" s="180">
        <v>0</v>
      </c>
    </row>
    <row r="8074" spans="2:20" x14ac:dyDescent="0.3">
      <c r="B8074" s="19">
        <v>8071</v>
      </c>
      <c r="C8074" s="179">
        <v>0</v>
      </c>
      <c r="D8074" s="179">
        <v>0</v>
      </c>
      <c r="E8074" s="179">
        <v>317788.52538983012</v>
      </c>
      <c r="F8074" s="179">
        <v>1</v>
      </c>
      <c r="G8074" s="179">
        <v>325913.79565143434</v>
      </c>
      <c r="H8074" s="179">
        <v>51402.24368097182</v>
      </c>
      <c r="I8074" s="179">
        <v>0</v>
      </c>
      <c r="J8074" s="179">
        <v>0</v>
      </c>
      <c r="K8074" s="179">
        <v>0</v>
      </c>
      <c r="L8074" s="179">
        <v>0</v>
      </c>
      <c r="M8074" s="179">
        <v>195674.92601129081</v>
      </c>
      <c r="N8074" s="179">
        <v>0</v>
      </c>
      <c r="O8074" s="179">
        <v>0</v>
      </c>
      <c r="P8074" s="179">
        <v>0</v>
      </c>
      <c r="Q8074" s="179">
        <v>0</v>
      </c>
      <c r="R8074" s="180">
        <v>0</v>
      </c>
      <c r="S8074" s="180">
        <v>0</v>
      </c>
      <c r="T8074" s="180">
        <v>0</v>
      </c>
    </row>
    <row r="8075" spans="2:20" x14ac:dyDescent="0.3">
      <c r="B8075" s="19">
        <v>8072</v>
      </c>
      <c r="C8075" s="179">
        <v>0</v>
      </c>
      <c r="D8075" s="179">
        <v>0</v>
      </c>
      <c r="E8075" s="179">
        <v>60204.756323359914</v>
      </c>
      <c r="F8075" s="179">
        <v>0</v>
      </c>
      <c r="G8075" s="179">
        <v>0</v>
      </c>
      <c r="H8075" s="179">
        <v>39163.064946837745</v>
      </c>
      <c r="I8075" s="179">
        <v>0</v>
      </c>
      <c r="J8075" s="179">
        <v>0</v>
      </c>
      <c r="K8075" s="179">
        <v>0</v>
      </c>
      <c r="L8075" s="179">
        <v>0</v>
      </c>
      <c r="M8075" s="179">
        <v>24228.410430341442</v>
      </c>
      <c r="N8075" s="179">
        <v>0</v>
      </c>
      <c r="O8075" s="179">
        <v>0</v>
      </c>
      <c r="P8075" s="179">
        <v>0</v>
      </c>
      <c r="Q8075" s="179">
        <v>0</v>
      </c>
      <c r="R8075" s="180">
        <v>0</v>
      </c>
      <c r="S8075" s="180">
        <v>0</v>
      </c>
      <c r="T8075" s="180">
        <v>0</v>
      </c>
    </row>
    <row r="8076" spans="2:20" x14ac:dyDescent="0.3">
      <c r="B8076" s="19">
        <v>8073</v>
      </c>
      <c r="C8076" s="179">
        <v>0</v>
      </c>
      <c r="D8076" s="179">
        <v>0</v>
      </c>
      <c r="E8076" s="179">
        <v>82239.338166589572</v>
      </c>
      <c r="F8076" s="179">
        <v>0</v>
      </c>
      <c r="G8076" s="179">
        <v>0</v>
      </c>
      <c r="H8076" s="179">
        <v>77431.228697952101</v>
      </c>
      <c r="I8076" s="179">
        <v>0</v>
      </c>
      <c r="J8076" s="179">
        <v>0</v>
      </c>
      <c r="K8076" s="179">
        <v>0</v>
      </c>
      <c r="L8076" s="179">
        <v>0</v>
      </c>
      <c r="M8076" s="179">
        <v>46356.637179657591</v>
      </c>
      <c r="N8076" s="179">
        <v>0</v>
      </c>
      <c r="O8076" s="179">
        <v>0</v>
      </c>
      <c r="P8076" s="179">
        <v>0</v>
      </c>
      <c r="Q8076" s="179">
        <v>0</v>
      </c>
      <c r="R8076" s="180">
        <v>0</v>
      </c>
      <c r="S8076" s="180">
        <v>0</v>
      </c>
      <c r="T8076" s="180">
        <v>0</v>
      </c>
    </row>
    <row r="8077" spans="2:20" x14ac:dyDescent="0.3">
      <c r="B8077" s="19">
        <v>8074</v>
      </c>
      <c r="C8077" s="179">
        <v>0</v>
      </c>
      <c r="D8077" s="179">
        <v>0</v>
      </c>
      <c r="E8077" s="179">
        <v>1230011.4844403428</v>
      </c>
      <c r="F8077" s="179">
        <v>0</v>
      </c>
      <c r="G8077" s="179">
        <v>0</v>
      </c>
      <c r="H8077" s="179">
        <v>308473.98255620111</v>
      </c>
      <c r="I8077" s="179">
        <v>0</v>
      </c>
      <c r="J8077" s="179">
        <v>0</v>
      </c>
      <c r="K8077" s="179">
        <v>0</v>
      </c>
      <c r="L8077" s="179">
        <v>0</v>
      </c>
      <c r="M8077" s="179">
        <v>87918.044603514703</v>
      </c>
      <c r="N8077" s="179">
        <v>0</v>
      </c>
      <c r="O8077" s="179">
        <v>0</v>
      </c>
      <c r="P8077" s="179">
        <v>0</v>
      </c>
      <c r="Q8077" s="179">
        <v>0</v>
      </c>
      <c r="R8077" s="180">
        <v>0</v>
      </c>
      <c r="S8077" s="180">
        <v>0</v>
      </c>
      <c r="T8077" s="180">
        <v>0</v>
      </c>
    </row>
    <row r="8078" spans="2:20" x14ac:dyDescent="0.3">
      <c r="B8078" s="19">
        <v>8075</v>
      </c>
      <c r="C8078" s="179">
        <v>1</v>
      </c>
      <c r="D8078" s="179">
        <v>20098.273250944883</v>
      </c>
      <c r="E8078" s="179">
        <v>184559.10661702679</v>
      </c>
      <c r="F8078" s="179">
        <v>0</v>
      </c>
      <c r="G8078" s="179">
        <v>0</v>
      </c>
      <c r="H8078" s="179">
        <v>170078.71400618224</v>
      </c>
      <c r="I8078" s="179">
        <v>0</v>
      </c>
      <c r="J8078" s="179">
        <v>0</v>
      </c>
      <c r="K8078" s="179">
        <v>0</v>
      </c>
      <c r="L8078" s="179">
        <v>0</v>
      </c>
      <c r="M8078" s="179">
        <v>4079955.1184410737</v>
      </c>
      <c r="N8078" s="179">
        <v>0</v>
      </c>
      <c r="O8078" s="179">
        <v>0</v>
      </c>
      <c r="P8078" s="179">
        <v>0</v>
      </c>
      <c r="Q8078" s="179">
        <v>0</v>
      </c>
      <c r="R8078" s="180">
        <v>0</v>
      </c>
      <c r="S8078" s="180">
        <v>0</v>
      </c>
      <c r="T8078" s="180">
        <v>20098.273250944883</v>
      </c>
    </row>
    <row r="8079" spans="2:20" x14ac:dyDescent="0.3">
      <c r="B8079" s="19">
        <v>8076</v>
      </c>
      <c r="C8079" s="179">
        <v>0</v>
      </c>
      <c r="D8079" s="179">
        <v>0</v>
      </c>
      <c r="E8079" s="179">
        <v>302502.68653348676</v>
      </c>
      <c r="F8079" s="179">
        <v>0</v>
      </c>
      <c r="G8079" s="179">
        <v>0</v>
      </c>
      <c r="H8079" s="179">
        <v>23388.781359418022</v>
      </c>
      <c r="I8079" s="179">
        <v>0</v>
      </c>
      <c r="J8079" s="179">
        <v>0</v>
      </c>
      <c r="K8079" s="179">
        <v>0</v>
      </c>
      <c r="L8079" s="179">
        <v>0</v>
      </c>
      <c r="M8079" s="179">
        <v>59700.647705897791</v>
      </c>
      <c r="N8079" s="179">
        <v>0</v>
      </c>
      <c r="O8079" s="179">
        <v>0</v>
      </c>
      <c r="P8079" s="179">
        <v>0</v>
      </c>
      <c r="Q8079" s="179">
        <v>0</v>
      </c>
      <c r="R8079" s="180">
        <v>0</v>
      </c>
      <c r="S8079" s="180">
        <v>0</v>
      </c>
      <c r="T8079" s="180">
        <v>0</v>
      </c>
    </row>
    <row r="8080" spans="2:20" x14ac:dyDescent="0.3">
      <c r="B8080" s="19">
        <v>8077</v>
      </c>
      <c r="C8080" s="179">
        <v>0</v>
      </c>
      <c r="D8080" s="179">
        <v>0</v>
      </c>
      <c r="E8080" s="179">
        <v>158177.50394895134</v>
      </c>
      <c r="F8080" s="179">
        <v>0</v>
      </c>
      <c r="G8080" s="179">
        <v>0</v>
      </c>
      <c r="H8080" s="179">
        <v>9065.7489782217726</v>
      </c>
      <c r="I8080" s="179">
        <v>0</v>
      </c>
      <c r="J8080" s="179">
        <v>0</v>
      </c>
      <c r="K8080" s="179">
        <v>0</v>
      </c>
      <c r="L8080" s="179">
        <v>0</v>
      </c>
      <c r="M8080" s="179">
        <v>835068.11621259525</v>
      </c>
      <c r="N8080" s="179">
        <v>0</v>
      </c>
      <c r="O8080" s="179">
        <v>0</v>
      </c>
      <c r="P8080" s="179">
        <v>0</v>
      </c>
      <c r="Q8080" s="179">
        <v>0</v>
      </c>
      <c r="R8080" s="180">
        <v>0</v>
      </c>
      <c r="S8080" s="180">
        <v>0</v>
      </c>
      <c r="T8080" s="180">
        <v>0</v>
      </c>
    </row>
    <row r="8081" spans="2:20" x14ac:dyDescent="0.3">
      <c r="B8081" s="19">
        <v>8078</v>
      </c>
      <c r="C8081" s="179">
        <v>0</v>
      </c>
      <c r="D8081" s="179">
        <v>0</v>
      </c>
      <c r="E8081" s="179">
        <v>186270.83311738927</v>
      </c>
      <c r="F8081" s="179">
        <v>0</v>
      </c>
      <c r="G8081" s="179">
        <v>0</v>
      </c>
      <c r="H8081" s="179">
        <v>6691.7850160721091</v>
      </c>
      <c r="I8081" s="179">
        <v>0</v>
      </c>
      <c r="J8081" s="179">
        <v>0</v>
      </c>
      <c r="K8081" s="179">
        <v>0</v>
      </c>
      <c r="L8081" s="179">
        <v>0</v>
      </c>
      <c r="M8081" s="179">
        <v>28737.602353601746</v>
      </c>
      <c r="N8081" s="179">
        <v>0</v>
      </c>
      <c r="O8081" s="179">
        <v>0</v>
      </c>
      <c r="P8081" s="179">
        <v>0</v>
      </c>
      <c r="Q8081" s="179">
        <v>0</v>
      </c>
      <c r="R8081" s="180">
        <v>0</v>
      </c>
      <c r="S8081" s="180">
        <v>0</v>
      </c>
      <c r="T8081" s="180">
        <v>0</v>
      </c>
    </row>
    <row r="8082" spans="2:20" x14ac:dyDescent="0.3">
      <c r="B8082" s="19">
        <v>8079</v>
      </c>
      <c r="C8082" s="179">
        <v>1</v>
      </c>
      <c r="D8082" s="179">
        <v>578847.1758716359</v>
      </c>
      <c r="E8082" s="179">
        <v>167649.33792043044</v>
      </c>
      <c r="F8082" s="179">
        <v>0</v>
      </c>
      <c r="G8082" s="179">
        <v>0</v>
      </c>
      <c r="H8082" s="179">
        <v>50735.439491457611</v>
      </c>
      <c r="I8082" s="179">
        <v>0</v>
      </c>
      <c r="J8082" s="179">
        <v>0</v>
      </c>
      <c r="K8082" s="179">
        <v>0</v>
      </c>
      <c r="L8082" s="179">
        <v>0</v>
      </c>
      <c r="M8082" s="179">
        <v>27779.286609486531</v>
      </c>
      <c r="N8082" s="179">
        <v>0</v>
      </c>
      <c r="O8082" s="179">
        <v>0</v>
      </c>
      <c r="P8082" s="179">
        <v>0</v>
      </c>
      <c r="Q8082" s="179">
        <v>0</v>
      </c>
      <c r="R8082" s="180">
        <v>0</v>
      </c>
      <c r="S8082" s="180">
        <v>0</v>
      </c>
      <c r="T8082" s="180">
        <v>578847.1758716359</v>
      </c>
    </row>
    <row r="8083" spans="2:20" x14ac:dyDescent="0.3">
      <c r="B8083" s="19">
        <v>8080</v>
      </c>
      <c r="C8083" s="179">
        <v>0</v>
      </c>
      <c r="D8083" s="179">
        <v>0</v>
      </c>
      <c r="E8083" s="179">
        <v>38428.555188090344</v>
      </c>
      <c r="F8083" s="179">
        <v>0</v>
      </c>
      <c r="G8083" s="179">
        <v>0</v>
      </c>
      <c r="H8083" s="179">
        <v>223692.24295026524</v>
      </c>
      <c r="I8083" s="179">
        <v>0</v>
      </c>
      <c r="J8083" s="179">
        <v>0</v>
      </c>
      <c r="K8083" s="179">
        <v>0</v>
      </c>
      <c r="L8083" s="179">
        <v>0</v>
      </c>
      <c r="M8083" s="179">
        <v>38412.70747330325</v>
      </c>
      <c r="N8083" s="179">
        <v>0</v>
      </c>
      <c r="O8083" s="179">
        <v>0</v>
      </c>
      <c r="P8083" s="179">
        <v>0</v>
      </c>
      <c r="Q8083" s="179">
        <v>0</v>
      </c>
      <c r="R8083" s="180">
        <v>0</v>
      </c>
      <c r="S8083" s="180">
        <v>0</v>
      </c>
      <c r="T8083" s="180">
        <v>0</v>
      </c>
    </row>
    <row r="8084" spans="2:20" x14ac:dyDescent="0.3">
      <c r="B8084" s="19">
        <v>8081</v>
      </c>
      <c r="C8084" s="179">
        <v>0</v>
      </c>
      <c r="D8084" s="179">
        <v>0</v>
      </c>
      <c r="E8084" s="179">
        <v>27462.355546977211</v>
      </c>
      <c r="F8084" s="179">
        <v>0</v>
      </c>
      <c r="G8084" s="179">
        <v>0</v>
      </c>
      <c r="H8084" s="179">
        <v>242387.1941391904</v>
      </c>
      <c r="I8084" s="179">
        <v>0</v>
      </c>
      <c r="J8084" s="179">
        <v>0</v>
      </c>
      <c r="K8084" s="179">
        <v>0</v>
      </c>
      <c r="L8084" s="179">
        <v>0</v>
      </c>
      <c r="M8084" s="179">
        <v>22941.013860377636</v>
      </c>
      <c r="N8084" s="179">
        <v>0</v>
      </c>
      <c r="O8084" s="179">
        <v>0</v>
      </c>
      <c r="P8084" s="179">
        <v>0</v>
      </c>
      <c r="Q8084" s="179">
        <v>0</v>
      </c>
      <c r="R8084" s="180">
        <v>0</v>
      </c>
      <c r="S8084" s="180">
        <v>0</v>
      </c>
      <c r="T8084" s="180">
        <v>0</v>
      </c>
    </row>
    <row r="8085" spans="2:20" x14ac:dyDescent="0.3">
      <c r="B8085" s="19">
        <v>8082</v>
      </c>
      <c r="C8085" s="179">
        <v>0</v>
      </c>
      <c r="D8085" s="179">
        <v>0</v>
      </c>
      <c r="E8085" s="179">
        <v>565840.45060040872</v>
      </c>
      <c r="F8085" s="179">
        <v>0</v>
      </c>
      <c r="G8085" s="179">
        <v>0</v>
      </c>
      <c r="H8085" s="179">
        <v>572345.69139564049</v>
      </c>
      <c r="I8085" s="179">
        <v>0</v>
      </c>
      <c r="J8085" s="179">
        <v>0</v>
      </c>
      <c r="K8085" s="179">
        <v>0</v>
      </c>
      <c r="L8085" s="179">
        <v>0</v>
      </c>
      <c r="M8085" s="179">
        <v>242515.73198112065</v>
      </c>
      <c r="N8085" s="179">
        <v>0</v>
      </c>
      <c r="O8085" s="179">
        <v>0</v>
      </c>
      <c r="P8085" s="179">
        <v>0</v>
      </c>
      <c r="Q8085" s="179">
        <v>0</v>
      </c>
      <c r="R8085" s="180">
        <v>0</v>
      </c>
      <c r="S8085" s="180">
        <v>0</v>
      </c>
      <c r="T8085" s="180">
        <v>0</v>
      </c>
    </row>
    <row r="8086" spans="2:20" x14ac:dyDescent="0.3">
      <c r="B8086" s="19">
        <v>8083</v>
      </c>
      <c r="C8086" s="179">
        <v>0</v>
      </c>
      <c r="D8086" s="179">
        <v>0</v>
      </c>
      <c r="E8086" s="179">
        <v>12465.286936507478</v>
      </c>
      <c r="F8086" s="179">
        <v>0</v>
      </c>
      <c r="G8086" s="179">
        <v>0</v>
      </c>
      <c r="H8086" s="179">
        <v>131549.25132112255</v>
      </c>
      <c r="I8086" s="179">
        <v>0</v>
      </c>
      <c r="J8086" s="179">
        <v>0</v>
      </c>
      <c r="K8086" s="179">
        <v>0</v>
      </c>
      <c r="L8086" s="179">
        <v>0</v>
      </c>
      <c r="M8086" s="179">
        <v>234502.16082970053</v>
      </c>
      <c r="N8086" s="179">
        <v>0</v>
      </c>
      <c r="O8086" s="179">
        <v>0</v>
      </c>
      <c r="P8086" s="179">
        <v>0</v>
      </c>
      <c r="Q8086" s="179">
        <v>0</v>
      </c>
      <c r="R8086" s="180">
        <v>0</v>
      </c>
      <c r="S8086" s="180">
        <v>0</v>
      </c>
      <c r="T8086" s="180">
        <v>0</v>
      </c>
    </row>
    <row r="8087" spans="2:20" x14ac:dyDescent="0.3">
      <c r="B8087" s="19">
        <v>8084</v>
      </c>
      <c r="C8087" s="179">
        <v>1</v>
      </c>
      <c r="D8087" s="179">
        <v>574015.08711597731</v>
      </c>
      <c r="E8087" s="179">
        <v>127001.47235747722</v>
      </c>
      <c r="F8087" s="179">
        <v>0</v>
      </c>
      <c r="G8087" s="179">
        <v>0</v>
      </c>
      <c r="H8087" s="179">
        <v>81125.106985205421</v>
      </c>
      <c r="I8087" s="179">
        <v>0</v>
      </c>
      <c r="J8087" s="179">
        <v>0</v>
      </c>
      <c r="K8087" s="179">
        <v>0</v>
      </c>
      <c r="L8087" s="179">
        <v>0</v>
      </c>
      <c r="M8087" s="179">
        <v>304315.59810420719</v>
      </c>
      <c r="N8087" s="179">
        <v>0</v>
      </c>
      <c r="O8087" s="179">
        <v>0</v>
      </c>
      <c r="P8087" s="179">
        <v>0</v>
      </c>
      <c r="Q8087" s="179">
        <v>0</v>
      </c>
      <c r="R8087" s="180">
        <v>0</v>
      </c>
      <c r="S8087" s="180">
        <v>0</v>
      </c>
      <c r="T8087" s="180">
        <v>574015.08711597731</v>
      </c>
    </row>
    <row r="8088" spans="2:20" x14ac:dyDescent="0.3">
      <c r="B8088" s="19">
        <v>8085</v>
      </c>
      <c r="C8088" s="179">
        <v>0</v>
      </c>
      <c r="D8088" s="179">
        <v>0</v>
      </c>
      <c r="E8088" s="179">
        <v>97614.531290369006</v>
      </c>
      <c r="F8088" s="179">
        <v>0</v>
      </c>
      <c r="G8088" s="179">
        <v>0</v>
      </c>
      <c r="H8088" s="179">
        <v>35212.610204530327</v>
      </c>
      <c r="I8088" s="179">
        <v>0</v>
      </c>
      <c r="J8088" s="179">
        <v>0</v>
      </c>
      <c r="K8088" s="179">
        <v>0</v>
      </c>
      <c r="L8088" s="179">
        <v>0</v>
      </c>
      <c r="M8088" s="179">
        <v>197910.49241510383</v>
      </c>
      <c r="N8088" s="179">
        <v>0</v>
      </c>
      <c r="O8088" s="179">
        <v>0</v>
      </c>
      <c r="P8088" s="179">
        <v>0</v>
      </c>
      <c r="Q8088" s="179">
        <v>0</v>
      </c>
      <c r="R8088" s="180">
        <v>0</v>
      </c>
      <c r="S8088" s="180">
        <v>0</v>
      </c>
      <c r="T8088" s="180">
        <v>0</v>
      </c>
    </row>
    <row r="8089" spans="2:20" x14ac:dyDescent="0.3">
      <c r="B8089" s="19">
        <v>8086</v>
      </c>
      <c r="C8089" s="179">
        <v>0</v>
      </c>
      <c r="D8089" s="179">
        <v>0</v>
      </c>
      <c r="E8089" s="179">
        <v>123249.45721861358</v>
      </c>
      <c r="F8089" s="179">
        <v>0</v>
      </c>
      <c r="G8089" s="179">
        <v>0</v>
      </c>
      <c r="H8089" s="179">
        <v>42997.274412591934</v>
      </c>
      <c r="I8089" s="179">
        <v>0</v>
      </c>
      <c r="J8089" s="179">
        <v>0</v>
      </c>
      <c r="K8089" s="179">
        <v>0</v>
      </c>
      <c r="L8089" s="179">
        <v>0</v>
      </c>
      <c r="M8089" s="179">
        <v>42110.748758885544</v>
      </c>
      <c r="N8089" s="179">
        <v>0</v>
      </c>
      <c r="O8089" s="179">
        <v>0</v>
      </c>
      <c r="P8089" s="179">
        <v>0</v>
      </c>
      <c r="Q8089" s="179">
        <v>0</v>
      </c>
      <c r="R8089" s="180">
        <v>0</v>
      </c>
      <c r="S8089" s="180">
        <v>0</v>
      </c>
      <c r="T8089" s="180">
        <v>0</v>
      </c>
    </row>
    <row r="8090" spans="2:20" x14ac:dyDescent="0.3">
      <c r="B8090" s="19">
        <v>8087</v>
      </c>
      <c r="C8090" s="179">
        <v>0</v>
      </c>
      <c r="D8090" s="179">
        <v>0</v>
      </c>
      <c r="E8090" s="179">
        <v>2646187.0982623985</v>
      </c>
      <c r="F8090" s="179">
        <v>0</v>
      </c>
      <c r="G8090" s="179">
        <v>0</v>
      </c>
      <c r="H8090" s="179">
        <v>34263.185468235708</v>
      </c>
      <c r="I8090" s="179">
        <v>0</v>
      </c>
      <c r="J8090" s="179">
        <v>0</v>
      </c>
      <c r="K8090" s="179">
        <v>0</v>
      </c>
      <c r="L8090" s="179">
        <v>0</v>
      </c>
      <c r="M8090" s="179">
        <v>130809.73459400328</v>
      </c>
      <c r="N8090" s="179">
        <v>0</v>
      </c>
      <c r="O8090" s="179">
        <v>0</v>
      </c>
      <c r="P8090" s="179">
        <v>0</v>
      </c>
      <c r="Q8090" s="179">
        <v>0</v>
      </c>
      <c r="R8090" s="180">
        <v>0</v>
      </c>
      <c r="S8090" s="180">
        <v>0</v>
      </c>
      <c r="T8090" s="180">
        <v>0</v>
      </c>
    </row>
    <row r="8091" spans="2:20" x14ac:dyDescent="0.3">
      <c r="B8091" s="19">
        <v>8088</v>
      </c>
      <c r="C8091" s="179">
        <v>0</v>
      </c>
      <c r="D8091" s="179">
        <v>0</v>
      </c>
      <c r="E8091" s="179">
        <v>186121.17096485599</v>
      </c>
      <c r="F8091" s="179">
        <v>0</v>
      </c>
      <c r="G8091" s="179">
        <v>0</v>
      </c>
      <c r="H8091" s="179">
        <v>33469.125684313054</v>
      </c>
      <c r="I8091" s="179">
        <v>0</v>
      </c>
      <c r="J8091" s="179">
        <v>0</v>
      </c>
      <c r="K8091" s="179">
        <v>0</v>
      </c>
      <c r="L8091" s="179">
        <v>0</v>
      </c>
      <c r="M8091" s="179">
        <v>275287.53799031395</v>
      </c>
      <c r="N8091" s="179">
        <v>0</v>
      </c>
      <c r="O8091" s="179">
        <v>0</v>
      </c>
      <c r="P8091" s="179">
        <v>0</v>
      </c>
      <c r="Q8091" s="179">
        <v>0</v>
      </c>
      <c r="R8091" s="180">
        <v>0</v>
      </c>
      <c r="S8091" s="180">
        <v>0</v>
      </c>
      <c r="T8091" s="180">
        <v>0</v>
      </c>
    </row>
    <row r="8092" spans="2:20" x14ac:dyDescent="0.3">
      <c r="B8092" s="19">
        <v>8089</v>
      </c>
      <c r="C8092" s="179">
        <v>0</v>
      </c>
      <c r="D8092" s="179">
        <v>0</v>
      </c>
      <c r="E8092" s="179">
        <v>28277.027550456027</v>
      </c>
      <c r="F8092" s="179">
        <v>0</v>
      </c>
      <c r="G8092" s="179">
        <v>0</v>
      </c>
      <c r="H8092" s="179">
        <v>144889.24724085059</v>
      </c>
      <c r="I8092" s="179">
        <v>0</v>
      </c>
      <c r="J8092" s="179">
        <v>0</v>
      </c>
      <c r="K8092" s="179">
        <v>0</v>
      </c>
      <c r="L8092" s="179">
        <v>0</v>
      </c>
      <c r="M8092" s="179">
        <v>62316.662505077606</v>
      </c>
      <c r="N8092" s="179">
        <v>0</v>
      </c>
      <c r="O8092" s="179">
        <v>0</v>
      </c>
      <c r="P8092" s="179">
        <v>0</v>
      </c>
      <c r="Q8092" s="179">
        <v>0</v>
      </c>
      <c r="R8092" s="180">
        <v>0</v>
      </c>
      <c r="S8092" s="180">
        <v>0</v>
      </c>
      <c r="T8092" s="180">
        <v>0</v>
      </c>
    </row>
    <row r="8093" spans="2:20" x14ac:dyDescent="0.3">
      <c r="B8093" s="19">
        <v>8090</v>
      </c>
      <c r="C8093" s="179">
        <v>0</v>
      </c>
      <c r="D8093" s="179">
        <v>0</v>
      </c>
      <c r="E8093" s="179">
        <v>68566.240252581687</v>
      </c>
      <c r="F8093" s="179">
        <v>0</v>
      </c>
      <c r="G8093" s="179">
        <v>0</v>
      </c>
      <c r="H8093" s="179">
        <v>18052.575080140381</v>
      </c>
      <c r="I8093" s="179">
        <v>0</v>
      </c>
      <c r="J8093" s="179">
        <v>0</v>
      </c>
      <c r="K8093" s="179">
        <v>0</v>
      </c>
      <c r="L8093" s="179">
        <v>0</v>
      </c>
      <c r="M8093" s="179">
        <v>88901.030650234126</v>
      </c>
      <c r="N8093" s="179">
        <v>0</v>
      </c>
      <c r="O8093" s="179">
        <v>0</v>
      </c>
      <c r="P8093" s="179">
        <v>0</v>
      </c>
      <c r="Q8093" s="179">
        <v>0</v>
      </c>
      <c r="R8093" s="180">
        <v>0</v>
      </c>
      <c r="S8093" s="180">
        <v>0</v>
      </c>
      <c r="T8093" s="180">
        <v>0</v>
      </c>
    </row>
    <row r="8094" spans="2:20" x14ac:dyDescent="0.3">
      <c r="B8094" s="19">
        <v>8091</v>
      </c>
      <c r="C8094" s="179">
        <v>1</v>
      </c>
      <c r="D8094" s="179">
        <v>8202.7279131614705</v>
      </c>
      <c r="E8094" s="179">
        <v>49309.331382695898</v>
      </c>
      <c r="F8094" s="179">
        <v>0</v>
      </c>
      <c r="G8094" s="179">
        <v>0</v>
      </c>
      <c r="H8094" s="179">
        <v>144408.18156176375</v>
      </c>
      <c r="I8094" s="179">
        <v>0</v>
      </c>
      <c r="J8094" s="179">
        <v>0</v>
      </c>
      <c r="K8094" s="179">
        <v>0</v>
      </c>
      <c r="L8094" s="179">
        <v>0</v>
      </c>
      <c r="M8094" s="179">
        <v>115764.39915708972</v>
      </c>
      <c r="N8094" s="179">
        <v>0</v>
      </c>
      <c r="O8094" s="179">
        <v>0</v>
      </c>
      <c r="P8094" s="179">
        <v>0</v>
      </c>
      <c r="Q8094" s="179">
        <v>0</v>
      </c>
      <c r="R8094" s="180">
        <v>0</v>
      </c>
      <c r="S8094" s="180">
        <v>0</v>
      </c>
      <c r="T8094" s="180">
        <v>8202.7279131614705</v>
      </c>
    </row>
    <row r="8095" spans="2:20" x14ac:dyDescent="0.3">
      <c r="B8095" s="19">
        <v>8092</v>
      </c>
      <c r="C8095" s="179">
        <v>0</v>
      </c>
      <c r="D8095" s="179">
        <v>0</v>
      </c>
      <c r="E8095" s="179">
        <v>123112.87718732403</v>
      </c>
      <c r="F8095" s="179">
        <v>0</v>
      </c>
      <c r="G8095" s="179">
        <v>0</v>
      </c>
      <c r="H8095" s="179">
        <v>59351.018023516954</v>
      </c>
      <c r="I8095" s="179">
        <v>0</v>
      </c>
      <c r="J8095" s="179">
        <v>0</v>
      </c>
      <c r="K8095" s="179">
        <v>0</v>
      </c>
      <c r="L8095" s="179">
        <v>0</v>
      </c>
      <c r="M8095" s="179">
        <v>44371.225226274189</v>
      </c>
      <c r="N8095" s="179">
        <v>0</v>
      </c>
      <c r="O8095" s="179">
        <v>0</v>
      </c>
      <c r="P8095" s="179">
        <v>0</v>
      </c>
      <c r="Q8095" s="179">
        <v>0</v>
      </c>
      <c r="R8095" s="180">
        <v>0</v>
      </c>
      <c r="S8095" s="180">
        <v>0</v>
      </c>
      <c r="T8095" s="180">
        <v>0</v>
      </c>
    </row>
    <row r="8096" spans="2:20" x14ac:dyDescent="0.3">
      <c r="B8096" s="19">
        <v>8093</v>
      </c>
      <c r="C8096" s="179">
        <v>0</v>
      </c>
      <c r="D8096" s="179">
        <v>0</v>
      </c>
      <c r="E8096" s="179">
        <v>50857.465637453068</v>
      </c>
      <c r="F8096" s="179">
        <v>0</v>
      </c>
      <c r="G8096" s="179">
        <v>0</v>
      </c>
      <c r="H8096" s="179">
        <v>2005952.8158731312</v>
      </c>
      <c r="I8096" s="179">
        <v>0</v>
      </c>
      <c r="J8096" s="179">
        <v>0</v>
      </c>
      <c r="K8096" s="179">
        <v>0</v>
      </c>
      <c r="L8096" s="179">
        <v>0</v>
      </c>
      <c r="M8096" s="179">
        <v>11302.336004413872</v>
      </c>
      <c r="N8096" s="179">
        <v>0</v>
      </c>
      <c r="O8096" s="179">
        <v>0</v>
      </c>
      <c r="P8096" s="179">
        <v>0</v>
      </c>
      <c r="Q8096" s="179">
        <v>0</v>
      </c>
      <c r="R8096" s="180">
        <v>0</v>
      </c>
      <c r="S8096" s="180">
        <v>0</v>
      </c>
      <c r="T8096" s="180">
        <v>0</v>
      </c>
    </row>
    <row r="8097" spans="2:20" x14ac:dyDescent="0.3">
      <c r="B8097" s="19">
        <v>8094</v>
      </c>
      <c r="C8097" s="179">
        <v>0</v>
      </c>
      <c r="D8097" s="179">
        <v>0</v>
      </c>
      <c r="E8097" s="179">
        <v>13612.593126132926</v>
      </c>
      <c r="F8097" s="179">
        <v>0</v>
      </c>
      <c r="G8097" s="179">
        <v>0</v>
      </c>
      <c r="H8097" s="179">
        <v>3451.6465898578053</v>
      </c>
      <c r="I8097" s="179">
        <v>0</v>
      </c>
      <c r="J8097" s="179">
        <v>0</v>
      </c>
      <c r="K8097" s="179">
        <v>0</v>
      </c>
      <c r="L8097" s="179">
        <v>0</v>
      </c>
      <c r="M8097" s="179">
        <v>43445.933567244225</v>
      </c>
      <c r="N8097" s="179">
        <v>0</v>
      </c>
      <c r="O8097" s="179">
        <v>0</v>
      </c>
      <c r="P8097" s="179">
        <v>0</v>
      </c>
      <c r="Q8097" s="179">
        <v>0</v>
      </c>
      <c r="R8097" s="180">
        <v>0</v>
      </c>
      <c r="S8097" s="180">
        <v>0</v>
      </c>
      <c r="T8097" s="180">
        <v>0</v>
      </c>
    </row>
    <row r="8098" spans="2:20" x14ac:dyDescent="0.3">
      <c r="B8098" s="19">
        <v>8095</v>
      </c>
      <c r="C8098" s="179">
        <v>0</v>
      </c>
      <c r="D8098" s="179">
        <v>0</v>
      </c>
      <c r="E8098" s="179">
        <v>190063.90737465187</v>
      </c>
      <c r="F8098" s="179">
        <v>0</v>
      </c>
      <c r="G8098" s="179">
        <v>0</v>
      </c>
      <c r="H8098" s="179">
        <v>111366.1237436604</v>
      </c>
      <c r="I8098" s="179">
        <v>0</v>
      </c>
      <c r="J8098" s="179">
        <v>0</v>
      </c>
      <c r="K8098" s="179">
        <v>0</v>
      </c>
      <c r="L8098" s="179">
        <v>0</v>
      </c>
      <c r="M8098" s="179">
        <v>50338.924431255</v>
      </c>
      <c r="N8098" s="179">
        <v>0</v>
      </c>
      <c r="O8098" s="179">
        <v>0</v>
      </c>
      <c r="P8098" s="179">
        <v>0</v>
      </c>
      <c r="Q8098" s="179">
        <v>0</v>
      </c>
      <c r="R8098" s="180">
        <v>0</v>
      </c>
      <c r="S8098" s="180">
        <v>0</v>
      </c>
      <c r="T8098" s="180">
        <v>0</v>
      </c>
    </row>
    <row r="8099" spans="2:20" x14ac:dyDescent="0.3">
      <c r="B8099" s="19">
        <v>8096</v>
      </c>
      <c r="C8099" s="179">
        <v>0</v>
      </c>
      <c r="D8099" s="179">
        <v>0</v>
      </c>
      <c r="E8099" s="179">
        <v>710798.633468883</v>
      </c>
      <c r="F8099" s="179">
        <v>0</v>
      </c>
      <c r="G8099" s="179">
        <v>0</v>
      </c>
      <c r="H8099" s="179">
        <v>35513.837162660566</v>
      </c>
      <c r="I8099" s="179">
        <v>0</v>
      </c>
      <c r="J8099" s="179">
        <v>0</v>
      </c>
      <c r="K8099" s="179">
        <v>0</v>
      </c>
      <c r="L8099" s="179">
        <v>0</v>
      </c>
      <c r="M8099" s="179">
        <v>37180.32604886069</v>
      </c>
      <c r="N8099" s="179">
        <v>0</v>
      </c>
      <c r="O8099" s="179">
        <v>0</v>
      </c>
      <c r="P8099" s="179">
        <v>0</v>
      </c>
      <c r="Q8099" s="179">
        <v>0</v>
      </c>
      <c r="R8099" s="180">
        <v>0</v>
      </c>
      <c r="S8099" s="180">
        <v>0</v>
      </c>
      <c r="T8099" s="180">
        <v>0</v>
      </c>
    </row>
    <row r="8100" spans="2:20" x14ac:dyDescent="0.3">
      <c r="B8100" s="19">
        <v>8097</v>
      </c>
      <c r="C8100" s="179">
        <v>0</v>
      </c>
      <c r="D8100" s="179">
        <v>0</v>
      </c>
      <c r="E8100" s="179">
        <v>851591.58256014378</v>
      </c>
      <c r="F8100" s="179">
        <v>0</v>
      </c>
      <c r="G8100" s="179">
        <v>0</v>
      </c>
      <c r="H8100" s="179">
        <v>158543.6128168272</v>
      </c>
      <c r="I8100" s="179">
        <v>0</v>
      </c>
      <c r="J8100" s="179">
        <v>0</v>
      </c>
      <c r="K8100" s="179">
        <v>0</v>
      </c>
      <c r="L8100" s="179">
        <v>0</v>
      </c>
      <c r="M8100" s="179">
        <v>153346.16352233716</v>
      </c>
      <c r="N8100" s="179">
        <v>0</v>
      </c>
      <c r="O8100" s="179">
        <v>0</v>
      </c>
      <c r="P8100" s="179">
        <v>0</v>
      </c>
      <c r="Q8100" s="179">
        <v>0</v>
      </c>
      <c r="R8100" s="180">
        <v>0</v>
      </c>
      <c r="S8100" s="180">
        <v>0</v>
      </c>
      <c r="T8100" s="180">
        <v>0</v>
      </c>
    </row>
    <row r="8101" spans="2:20" x14ac:dyDescent="0.3">
      <c r="B8101" s="19">
        <v>8098</v>
      </c>
      <c r="C8101" s="179">
        <v>0</v>
      </c>
      <c r="D8101" s="179">
        <v>0</v>
      </c>
      <c r="E8101" s="179">
        <v>93564.145931349136</v>
      </c>
      <c r="F8101" s="179">
        <v>0</v>
      </c>
      <c r="G8101" s="179">
        <v>0</v>
      </c>
      <c r="H8101" s="179">
        <v>8438.2509915452792</v>
      </c>
      <c r="I8101" s="179">
        <v>0</v>
      </c>
      <c r="J8101" s="179">
        <v>0</v>
      </c>
      <c r="K8101" s="179">
        <v>0</v>
      </c>
      <c r="L8101" s="179">
        <v>0</v>
      </c>
      <c r="M8101" s="179">
        <v>793820.0026055841</v>
      </c>
      <c r="N8101" s="179">
        <v>0</v>
      </c>
      <c r="O8101" s="179">
        <v>0</v>
      </c>
      <c r="P8101" s="179">
        <v>0</v>
      </c>
      <c r="Q8101" s="179">
        <v>0</v>
      </c>
      <c r="R8101" s="180">
        <v>0</v>
      </c>
      <c r="S8101" s="180">
        <v>0</v>
      </c>
      <c r="T8101" s="180">
        <v>0</v>
      </c>
    </row>
    <row r="8102" spans="2:20" x14ac:dyDescent="0.3">
      <c r="B8102" s="19">
        <v>8099</v>
      </c>
      <c r="C8102" s="179">
        <v>0</v>
      </c>
      <c r="D8102" s="179">
        <v>0</v>
      </c>
      <c r="E8102" s="179">
        <v>621383.71216173505</v>
      </c>
      <c r="F8102" s="179">
        <v>0</v>
      </c>
      <c r="G8102" s="179">
        <v>0</v>
      </c>
      <c r="H8102" s="179">
        <v>22475.347189313125</v>
      </c>
      <c r="I8102" s="179">
        <v>0</v>
      </c>
      <c r="J8102" s="179">
        <v>0</v>
      </c>
      <c r="K8102" s="179">
        <v>0</v>
      </c>
      <c r="L8102" s="179">
        <v>0</v>
      </c>
      <c r="M8102" s="179">
        <v>12461.541112776946</v>
      </c>
      <c r="N8102" s="179">
        <v>0</v>
      </c>
      <c r="O8102" s="179">
        <v>0</v>
      </c>
      <c r="P8102" s="179">
        <v>0</v>
      </c>
      <c r="Q8102" s="179">
        <v>0</v>
      </c>
      <c r="R8102" s="180">
        <v>0</v>
      </c>
      <c r="S8102" s="180">
        <v>0</v>
      </c>
      <c r="T8102" s="180">
        <v>0</v>
      </c>
    </row>
    <row r="8103" spans="2:20" x14ac:dyDescent="0.3">
      <c r="B8103" s="19">
        <v>8100</v>
      </c>
      <c r="C8103" s="179">
        <v>0</v>
      </c>
      <c r="D8103" s="179">
        <v>0</v>
      </c>
      <c r="E8103" s="179">
        <v>1397.594256960776</v>
      </c>
      <c r="F8103" s="179">
        <v>0</v>
      </c>
      <c r="G8103" s="179">
        <v>0</v>
      </c>
      <c r="H8103" s="179">
        <v>16614.789574068986</v>
      </c>
      <c r="I8103" s="179">
        <v>0</v>
      </c>
      <c r="J8103" s="179">
        <v>0</v>
      </c>
      <c r="K8103" s="179">
        <v>0</v>
      </c>
      <c r="L8103" s="179">
        <v>0</v>
      </c>
      <c r="M8103" s="179">
        <v>46673.785891776606</v>
      </c>
      <c r="N8103" s="179">
        <v>0</v>
      </c>
      <c r="O8103" s="179">
        <v>0</v>
      </c>
      <c r="P8103" s="179">
        <v>0</v>
      </c>
      <c r="Q8103" s="179">
        <v>0</v>
      </c>
      <c r="R8103" s="180">
        <v>0</v>
      </c>
      <c r="S8103" s="180">
        <v>0</v>
      </c>
      <c r="T8103" s="180">
        <v>0</v>
      </c>
    </row>
    <row r="8104" spans="2:20" x14ac:dyDescent="0.3">
      <c r="B8104" s="19">
        <v>8101</v>
      </c>
      <c r="C8104" s="179">
        <v>0</v>
      </c>
      <c r="D8104" s="179">
        <v>0</v>
      </c>
      <c r="E8104" s="179">
        <v>184042.1984159401</v>
      </c>
      <c r="F8104" s="179">
        <v>0</v>
      </c>
      <c r="G8104" s="179">
        <v>0</v>
      </c>
      <c r="H8104" s="179">
        <v>61320.426970965731</v>
      </c>
      <c r="I8104" s="179">
        <v>0</v>
      </c>
      <c r="J8104" s="179">
        <v>0</v>
      </c>
      <c r="K8104" s="179">
        <v>0</v>
      </c>
      <c r="L8104" s="179">
        <v>0</v>
      </c>
      <c r="M8104" s="179">
        <v>205248.40220154863</v>
      </c>
      <c r="N8104" s="179">
        <v>0</v>
      </c>
      <c r="O8104" s="179">
        <v>0</v>
      </c>
      <c r="P8104" s="179">
        <v>0</v>
      </c>
      <c r="Q8104" s="179">
        <v>0</v>
      </c>
      <c r="R8104" s="180">
        <v>0</v>
      </c>
      <c r="S8104" s="180">
        <v>0</v>
      </c>
      <c r="T8104" s="180">
        <v>0</v>
      </c>
    </row>
    <row r="8105" spans="2:20" x14ac:dyDescent="0.3">
      <c r="B8105" s="19">
        <v>8102</v>
      </c>
      <c r="C8105" s="179">
        <v>0</v>
      </c>
      <c r="D8105" s="179">
        <v>0</v>
      </c>
      <c r="E8105" s="179">
        <v>94595.514615935477</v>
      </c>
      <c r="F8105" s="179">
        <v>0</v>
      </c>
      <c r="G8105" s="179">
        <v>0</v>
      </c>
      <c r="H8105" s="179">
        <v>151665.95872267734</v>
      </c>
      <c r="I8105" s="179">
        <v>0</v>
      </c>
      <c r="J8105" s="179">
        <v>0</v>
      </c>
      <c r="K8105" s="179">
        <v>0</v>
      </c>
      <c r="L8105" s="179">
        <v>0</v>
      </c>
      <c r="M8105" s="179">
        <v>163704.03472485341</v>
      </c>
      <c r="N8105" s="179">
        <v>0</v>
      </c>
      <c r="O8105" s="179">
        <v>0</v>
      </c>
      <c r="P8105" s="179">
        <v>0</v>
      </c>
      <c r="Q8105" s="179">
        <v>0</v>
      </c>
      <c r="R8105" s="180">
        <v>0</v>
      </c>
      <c r="S8105" s="180">
        <v>0</v>
      </c>
      <c r="T8105" s="180">
        <v>0</v>
      </c>
    </row>
    <row r="8106" spans="2:20" x14ac:dyDescent="0.3">
      <c r="B8106" s="19">
        <v>8103</v>
      </c>
      <c r="C8106" s="179">
        <v>0</v>
      </c>
      <c r="D8106" s="179">
        <v>0</v>
      </c>
      <c r="E8106" s="179">
        <v>234270.93206006737</v>
      </c>
      <c r="F8106" s="179">
        <v>0</v>
      </c>
      <c r="G8106" s="179">
        <v>0</v>
      </c>
      <c r="H8106" s="179">
        <v>45277.578211512926</v>
      </c>
      <c r="I8106" s="179">
        <v>0</v>
      </c>
      <c r="J8106" s="179">
        <v>0</v>
      </c>
      <c r="K8106" s="179">
        <v>0</v>
      </c>
      <c r="L8106" s="179">
        <v>0</v>
      </c>
      <c r="M8106" s="179">
        <v>132615.19566664458</v>
      </c>
      <c r="N8106" s="179">
        <v>0</v>
      </c>
      <c r="O8106" s="179">
        <v>0</v>
      </c>
      <c r="P8106" s="179">
        <v>0</v>
      </c>
      <c r="Q8106" s="179">
        <v>0</v>
      </c>
      <c r="R8106" s="180">
        <v>0</v>
      </c>
      <c r="S8106" s="180">
        <v>0</v>
      </c>
      <c r="T8106" s="180">
        <v>0</v>
      </c>
    </row>
    <row r="8107" spans="2:20" x14ac:dyDescent="0.3">
      <c r="B8107" s="19">
        <v>8104</v>
      </c>
      <c r="C8107" s="179">
        <v>0</v>
      </c>
      <c r="D8107" s="179">
        <v>0</v>
      </c>
      <c r="E8107" s="179">
        <v>232948.49853993097</v>
      </c>
      <c r="F8107" s="179">
        <v>0</v>
      </c>
      <c r="G8107" s="179">
        <v>0</v>
      </c>
      <c r="H8107" s="179">
        <v>57145.210767434211</v>
      </c>
      <c r="I8107" s="179">
        <v>0</v>
      </c>
      <c r="J8107" s="179">
        <v>0</v>
      </c>
      <c r="K8107" s="179">
        <v>0</v>
      </c>
      <c r="L8107" s="179">
        <v>0</v>
      </c>
      <c r="M8107" s="179">
        <v>48123.062652457025</v>
      </c>
      <c r="N8107" s="179">
        <v>0</v>
      </c>
      <c r="O8107" s="179">
        <v>0</v>
      </c>
      <c r="P8107" s="179">
        <v>0</v>
      </c>
      <c r="Q8107" s="179">
        <v>0</v>
      </c>
      <c r="R8107" s="180">
        <v>0</v>
      </c>
      <c r="S8107" s="180">
        <v>0</v>
      </c>
      <c r="T8107" s="180">
        <v>0</v>
      </c>
    </row>
    <row r="8108" spans="2:20" x14ac:dyDescent="0.3">
      <c r="B8108" s="19">
        <v>8105</v>
      </c>
      <c r="C8108" s="179">
        <v>0</v>
      </c>
      <c r="D8108" s="179">
        <v>0</v>
      </c>
      <c r="E8108" s="179">
        <v>54723.391086136187</v>
      </c>
      <c r="F8108" s="179">
        <v>0</v>
      </c>
      <c r="G8108" s="179">
        <v>0</v>
      </c>
      <c r="H8108" s="179">
        <v>166227.20435039414</v>
      </c>
      <c r="I8108" s="179">
        <v>0</v>
      </c>
      <c r="J8108" s="179">
        <v>0</v>
      </c>
      <c r="K8108" s="179">
        <v>0</v>
      </c>
      <c r="L8108" s="179">
        <v>0</v>
      </c>
      <c r="M8108" s="179">
        <v>43747.06798013646</v>
      </c>
      <c r="N8108" s="179">
        <v>0</v>
      </c>
      <c r="O8108" s="179">
        <v>0</v>
      </c>
      <c r="P8108" s="179">
        <v>0</v>
      </c>
      <c r="Q8108" s="179">
        <v>0</v>
      </c>
      <c r="R8108" s="180">
        <v>0</v>
      </c>
      <c r="S8108" s="180">
        <v>0</v>
      </c>
      <c r="T8108" s="180">
        <v>0</v>
      </c>
    </row>
    <row r="8109" spans="2:20" x14ac:dyDescent="0.3">
      <c r="B8109" s="19">
        <v>8106</v>
      </c>
      <c r="C8109" s="179">
        <v>0</v>
      </c>
      <c r="D8109" s="179">
        <v>0</v>
      </c>
      <c r="E8109" s="179">
        <v>341546.94644374872</v>
      </c>
      <c r="F8109" s="179">
        <v>0</v>
      </c>
      <c r="G8109" s="179">
        <v>0</v>
      </c>
      <c r="H8109" s="179">
        <v>24804.207848825292</v>
      </c>
      <c r="I8109" s="179">
        <v>0</v>
      </c>
      <c r="J8109" s="179">
        <v>0</v>
      </c>
      <c r="K8109" s="179">
        <v>0</v>
      </c>
      <c r="L8109" s="179">
        <v>0</v>
      </c>
      <c r="M8109" s="179">
        <v>258629.462323151</v>
      </c>
      <c r="N8109" s="179">
        <v>0</v>
      </c>
      <c r="O8109" s="179">
        <v>0</v>
      </c>
      <c r="P8109" s="179">
        <v>0</v>
      </c>
      <c r="Q8109" s="179">
        <v>0</v>
      </c>
      <c r="R8109" s="180">
        <v>0</v>
      </c>
      <c r="S8109" s="180">
        <v>0</v>
      </c>
      <c r="T8109" s="180">
        <v>0</v>
      </c>
    </row>
    <row r="8110" spans="2:20" x14ac:dyDescent="0.3">
      <c r="B8110" s="19">
        <v>8107</v>
      </c>
      <c r="C8110" s="179">
        <v>0</v>
      </c>
      <c r="D8110" s="179">
        <v>0</v>
      </c>
      <c r="E8110" s="179">
        <v>5297.3477937139005</v>
      </c>
      <c r="F8110" s="179">
        <v>0</v>
      </c>
      <c r="G8110" s="179">
        <v>0</v>
      </c>
      <c r="H8110" s="179">
        <v>11195.449868338783</v>
      </c>
      <c r="I8110" s="179">
        <v>0</v>
      </c>
      <c r="J8110" s="179">
        <v>0</v>
      </c>
      <c r="K8110" s="179">
        <v>0</v>
      </c>
      <c r="L8110" s="179">
        <v>0</v>
      </c>
      <c r="M8110" s="179">
        <v>199327.18177312572</v>
      </c>
      <c r="N8110" s="179">
        <v>0</v>
      </c>
      <c r="O8110" s="179">
        <v>0</v>
      </c>
      <c r="P8110" s="179">
        <v>0</v>
      </c>
      <c r="Q8110" s="179">
        <v>0</v>
      </c>
      <c r="R8110" s="180">
        <v>0</v>
      </c>
      <c r="S8110" s="180">
        <v>0</v>
      </c>
      <c r="T8110" s="180">
        <v>0</v>
      </c>
    </row>
    <row r="8111" spans="2:20" x14ac:dyDescent="0.3">
      <c r="B8111" s="19">
        <v>8108</v>
      </c>
      <c r="C8111" s="179">
        <v>1</v>
      </c>
      <c r="D8111" s="179">
        <v>13362.739927885976</v>
      </c>
      <c r="E8111" s="179">
        <v>8840.3022208963866</v>
      </c>
      <c r="F8111" s="179">
        <v>0</v>
      </c>
      <c r="G8111" s="179">
        <v>0</v>
      </c>
      <c r="H8111" s="179">
        <v>23321.34723845452</v>
      </c>
      <c r="I8111" s="179">
        <v>0</v>
      </c>
      <c r="J8111" s="179">
        <v>0</v>
      </c>
      <c r="K8111" s="179">
        <v>0</v>
      </c>
      <c r="L8111" s="179">
        <v>0</v>
      </c>
      <c r="M8111" s="179">
        <v>193386.02612012191</v>
      </c>
      <c r="N8111" s="179">
        <v>0</v>
      </c>
      <c r="O8111" s="179">
        <v>0</v>
      </c>
      <c r="P8111" s="179">
        <v>0</v>
      </c>
      <c r="Q8111" s="179">
        <v>0</v>
      </c>
      <c r="R8111" s="180">
        <v>0</v>
      </c>
      <c r="S8111" s="180">
        <v>0</v>
      </c>
      <c r="T8111" s="180">
        <v>13362.739927885976</v>
      </c>
    </row>
    <row r="8112" spans="2:20" x14ac:dyDescent="0.3">
      <c r="B8112" s="19">
        <v>8109</v>
      </c>
      <c r="C8112" s="179">
        <v>0</v>
      </c>
      <c r="D8112" s="179">
        <v>0</v>
      </c>
      <c r="E8112" s="179">
        <v>333960.58694470773</v>
      </c>
      <c r="F8112" s="179">
        <v>0</v>
      </c>
      <c r="G8112" s="179">
        <v>0</v>
      </c>
      <c r="H8112" s="179">
        <v>46974.939527316979</v>
      </c>
      <c r="I8112" s="179">
        <v>0</v>
      </c>
      <c r="J8112" s="179">
        <v>0</v>
      </c>
      <c r="K8112" s="179">
        <v>0</v>
      </c>
      <c r="L8112" s="179">
        <v>0</v>
      </c>
      <c r="M8112" s="179">
        <v>243289.24440424627</v>
      </c>
      <c r="N8112" s="179">
        <v>0</v>
      </c>
      <c r="O8112" s="179">
        <v>0</v>
      </c>
      <c r="P8112" s="179">
        <v>0</v>
      </c>
      <c r="Q8112" s="179">
        <v>0</v>
      </c>
      <c r="R8112" s="180">
        <v>0</v>
      </c>
      <c r="S8112" s="180">
        <v>0</v>
      </c>
      <c r="T8112" s="180">
        <v>0</v>
      </c>
    </row>
    <row r="8113" spans="2:20" x14ac:dyDescent="0.3">
      <c r="B8113" s="19">
        <v>8110</v>
      </c>
      <c r="C8113" s="179">
        <v>0</v>
      </c>
      <c r="D8113" s="179">
        <v>0</v>
      </c>
      <c r="E8113" s="179">
        <v>46231.009356559771</v>
      </c>
      <c r="F8113" s="179">
        <v>0</v>
      </c>
      <c r="G8113" s="179">
        <v>0</v>
      </c>
      <c r="H8113" s="179">
        <v>6621.3716527814868</v>
      </c>
      <c r="I8113" s="179">
        <v>0</v>
      </c>
      <c r="J8113" s="179">
        <v>0</v>
      </c>
      <c r="K8113" s="179">
        <v>0</v>
      </c>
      <c r="L8113" s="179">
        <v>0</v>
      </c>
      <c r="M8113" s="179">
        <v>167178.38551990411</v>
      </c>
      <c r="N8113" s="179">
        <v>0</v>
      </c>
      <c r="O8113" s="179">
        <v>0</v>
      </c>
      <c r="P8113" s="179">
        <v>0</v>
      </c>
      <c r="Q8113" s="179">
        <v>0</v>
      </c>
      <c r="R8113" s="180">
        <v>0</v>
      </c>
      <c r="S8113" s="180">
        <v>0</v>
      </c>
      <c r="T8113" s="180">
        <v>0</v>
      </c>
    </row>
    <row r="8114" spans="2:20" x14ac:dyDescent="0.3">
      <c r="B8114" s="19">
        <v>8111</v>
      </c>
      <c r="C8114" s="179">
        <v>0</v>
      </c>
      <c r="D8114" s="179">
        <v>0</v>
      </c>
      <c r="E8114" s="179">
        <v>218230.96037920209</v>
      </c>
      <c r="F8114" s="179">
        <v>0</v>
      </c>
      <c r="G8114" s="179">
        <v>0</v>
      </c>
      <c r="H8114" s="179">
        <v>113670.98424503037</v>
      </c>
      <c r="I8114" s="179">
        <v>0</v>
      </c>
      <c r="J8114" s="179">
        <v>0</v>
      </c>
      <c r="K8114" s="179">
        <v>0</v>
      </c>
      <c r="L8114" s="179">
        <v>0</v>
      </c>
      <c r="M8114" s="179">
        <v>13402.222036409736</v>
      </c>
      <c r="N8114" s="179">
        <v>0</v>
      </c>
      <c r="O8114" s="179">
        <v>0</v>
      </c>
      <c r="P8114" s="179">
        <v>0</v>
      </c>
      <c r="Q8114" s="179">
        <v>0</v>
      </c>
      <c r="R8114" s="180">
        <v>0</v>
      </c>
      <c r="S8114" s="180">
        <v>0</v>
      </c>
      <c r="T8114" s="180">
        <v>0</v>
      </c>
    </row>
    <row r="8115" spans="2:20" x14ac:dyDescent="0.3">
      <c r="B8115" s="19">
        <v>8112</v>
      </c>
      <c r="C8115" s="179">
        <v>0</v>
      </c>
      <c r="D8115" s="179">
        <v>0</v>
      </c>
      <c r="E8115" s="179">
        <v>22324.990247775178</v>
      </c>
      <c r="F8115" s="179">
        <v>0</v>
      </c>
      <c r="G8115" s="179">
        <v>0</v>
      </c>
      <c r="H8115" s="179">
        <v>39908.482184764856</v>
      </c>
      <c r="I8115" s="179">
        <v>0</v>
      </c>
      <c r="J8115" s="179">
        <v>0</v>
      </c>
      <c r="K8115" s="179">
        <v>0</v>
      </c>
      <c r="L8115" s="179">
        <v>0</v>
      </c>
      <c r="M8115" s="179">
        <v>20118.353686778762</v>
      </c>
      <c r="N8115" s="179">
        <v>0</v>
      </c>
      <c r="O8115" s="179">
        <v>0</v>
      </c>
      <c r="P8115" s="179">
        <v>0</v>
      </c>
      <c r="Q8115" s="179">
        <v>0</v>
      </c>
      <c r="R8115" s="180">
        <v>0</v>
      </c>
      <c r="S8115" s="180">
        <v>0</v>
      </c>
      <c r="T8115" s="180">
        <v>0</v>
      </c>
    </row>
    <row r="8116" spans="2:20" x14ac:dyDescent="0.3">
      <c r="B8116" s="19">
        <v>8113</v>
      </c>
      <c r="C8116" s="179">
        <v>0</v>
      </c>
      <c r="D8116" s="179">
        <v>0</v>
      </c>
      <c r="E8116" s="179">
        <v>36704.158992093995</v>
      </c>
      <c r="F8116" s="179">
        <v>0</v>
      </c>
      <c r="G8116" s="179">
        <v>0</v>
      </c>
      <c r="H8116" s="179">
        <v>24114.079450577708</v>
      </c>
      <c r="I8116" s="179">
        <v>0</v>
      </c>
      <c r="J8116" s="179">
        <v>0</v>
      </c>
      <c r="K8116" s="179">
        <v>0</v>
      </c>
      <c r="L8116" s="179">
        <v>0</v>
      </c>
      <c r="M8116" s="179">
        <v>2956.9755109389057</v>
      </c>
      <c r="N8116" s="179">
        <v>0</v>
      </c>
      <c r="O8116" s="179">
        <v>0</v>
      </c>
      <c r="P8116" s="179">
        <v>0</v>
      </c>
      <c r="Q8116" s="179">
        <v>0</v>
      </c>
      <c r="R8116" s="180">
        <v>0</v>
      </c>
      <c r="S8116" s="180">
        <v>0</v>
      </c>
      <c r="T8116" s="180">
        <v>0</v>
      </c>
    </row>
    <row r="8117" spans="2:20" x14ac:dyDescent="0.3">
      <c r="B8117" s="19">
        <v>8114</v>
      </c>
      <c r="C8117" s="179">
        <v>0</v>
      </c>
      <c r="D8117" s="179">
        <v>0</v>
      </c>
      <c r="E8117" s="179">
        <v>103074.90368123986</v>
      </c>
      <c r="F8117" s="179">
        <v>0</v>
      </c>
      <c r="G8117" s="179">
        <v>0</v>
      </c>
      <c r="H8117" s="179">
        <v>50094.789100617854</v>
      </c>
      <c r="I8117" s="179">
        <v>0</v>
      </c>
      <c r="J8117" s="179">
        <v>0</v>
      </c>
      <c r="K8117" s="179">
        <v>0</v>
      </c>
      <c r="L8117" s="179">
        <v>0</v>
      </c>
      <c r="M8117" s="179">
        <v>316687.60099948494</v>
      </c>
      <c r="N8117" s="179">
        <v>0</v>
      </c>
      <c r="O8117" s="179">
        <v>0</v>
      </c>
      <c r="P8117" s="179">
        <v>0</v>
      </c>
      <c r="Q8117" s="179">
        <v>0</v>
      </c>
      <c r="R8117" s="180">
        <v>0</v>
      </c>
      <c r="S8117" s="180">
        <v>0</v>
      </c>
      <c r="T8117" s="180">
        <v>0</v>
      </c>
    </row>
    <row r="8118" spans="2:20" x14ac:dyDescent="0.3">
      <c r="B8118" s="19">
        <v>8115</v>
      </c>
      <c r="C8118" s="179">
        <v>0</v>
      </c>
      <c r="D8118" s="179">
        <v>0</v>
      </c>
      <c r="E8118" s="179">
        <v>69266.543305474464</v>
      </c>
      <c r="F8118" s="179">
        <v>0</v>
      </c>
      <c r="G8118" s="179">
        <v>0</v>
      </c>
      <c r="H8118" s="179">
        <v>29856.326547999397</v>
      </c>
      <c r="I8118" s="179">
        <v>0</v>
      </c>
      <c r="J8118" s="179">
        <v>0</v>
      </c>
      <c r="K8118" s="179">
        <v>0</v>
      </c>
      <c r="L8118" s="179">
        <v>0</v>
      </c>
      <c r="M8118" s="179">
        <v>98627.98961917471</v>
      </c>
      <c r="N8118" s="179">
        <v>0</v>
      </c>
      <c r="O8118" s="179">
        <v>0</v>
      </c>
      <c r="P8118" s="179">
        <v>0</v>
      </c>
      <c r="Q8118" s="179">
        <v>0</v>
      </c>
      <c r="R8118" s="180">
        <v>0</v>
      </c>
      <c r="S8118" s="180">
        <v>0</v>
      </c>
      <c r="T8118" s="180">
        <v>0</v>
      </c>
    </row>
    <row r="8119" spans="2:20" x14ac:dyDescent="0.3">
      <c r="B8119" s="19">
        <v>8116</v>
      </c>
      <c r="C8119" s="179">
        <v>0</v>
      </c>
      <c r="D8119" s="179">
        <v>0</v>
      </c>
      <c r="E8119" s="179">
        <v>90171.581127084239</v>
      </c>
      <c r="F8119" s="179">
        <v>0</v>
      </c>
      <c r="G8119" s="179">
        <v>0</v>
      </c>
      <c r="H8119" s="179">
        <v>22729.790622175362</v>
      </c>
      <c r="I8119" s="179">
        <v>0</v>
      </c>
      <c r="J8119" s="179">
        <v>0</v>
      </c>
      <c r="K8119" s="179">
        <v>0</v>
      </c>
      <c r="L8119" s="179">
        <v>0</v>
      </c>
      <c r="M8119" s="179">
        <v>35027.015162635507</v>
      </c>
      <c r="N8119" s="179">
        <v>0</v>
      </c>
      <c r="O8119" s="179">
        <v>0</v>
      </c>
      <c r="P8119" s="179">
        <v>0</v>
      </c>
      <c r="Q8119" s="179">
        <v>0</v>
      </c>
      <c r="R8119" s="180">
        <v>0</v>
      </c>
      <c r="S8119" s="180">
        <v>0</v>
      </c>
      <c r="T8119" s="180">
        <v>0</v>
      </c>
    </row>
    <row r="8120" spans="2:20" x14ac:dyDescent="0.3">
      <c r="B8120" s="19">
        <v>8117</v>
      </c>
      <c r="C8120" s="179">
        <v>0</v>
      </c>
      <c r="D8120" s="179">
        <v>0</v>
      </c>
      <c r="E8120" s="179">
        <v>716710.13450584537</v>
      </c>
      <c r="F8120" s="179">
        <v>0</v>
      </c>
      <c r="G8120" s="179">
        <v>0</v>
      </c>
      <c r="H8120" s="179">
        <v>75665.292948969305</v>
      </c>
      <c r="I8120" s="179">
        <v>0</v>
      </c>
      <c r="J8120" s="179">
        <v>0</v>
      </c>
      <c r="K8120" s="179">
        <v>0</v>
      </c>
      <c r="L8120" s="179">
        <v>0</v>
      </c>
      <c r="M8120" s="179">
        <v>2454.8953793132109</v>
      </c>
      <c r="N8120" s="179">
        <v>0</v>
      </c>
      <c r="O8120" s="179">
        <v>0</v>
      </c>
      <c r="P8120" s="179">
        <v>0</v>
      </c>
      <c r="Q8120" s="179">
        <v>0</v>
      </c>
      <c r="R8120" s="180">
        <v>0</v>
      </c>
      <c r="S8120" s="180">
        <v>0</v>
      </c>
      <c r="T8120" s="180">
        <v>0</v>
      </c>
    </row>
    <row r="8121" spans="2:20" x14ac:dyDescent="0.3">
      <c r="B8121" s="19">
        <v>8118</v>
      </c>
      <c r="C8121" s="179">
        <v>0</v>
      </c>
      <c r="D8121" s="179">
        <v>0</v>
      </c>
      <c r="E8121" s="179">
        <v>10585.815909488005</v>
      </c>
      <c r="F8121" s="179">
        <v>0</v>
      </c>
      <c r="G8121" s="179">
        <v>0</v>
      </c>
      <c r="H8121" s="179">
        <v>20688.802202576029</v>
      </c>
      <c r="I8121" s="179">
        <v>0</v>
      </c>
      <c r="J8121" s="179">
        <v>0</v>
      </c>
      <c r="K8121" s="179">
        <v>0</v>
      </c>
      <c r="L8121" s="179">
        <v>0</v>
      </c>
      <c r="M8121" s="179">
        <v>57208.378774269106</v>
      </c>
      <c r="N8121" s="179">
        <v>0</v>
      </c>
      <c r="O8121" s="179">
        <v>0</v>
      </c>
      <c r="P8121" s="179">
        <v>0</v>
      </c>
      <c r="Q8121" s="179">
        <v>0</v>
      </c>
      <c r="R8121" s="180">
        <v>0</v>
      </c>
      <c r="S8121" s="180">
        <v>0</v>
      </c>
      <c r="T8121" s="180">
        <v>0</v>
      </c>
    </row>
    <row r="8122" spans="2:20" x14ac:dyDescent="0.3">
      <c r="B8122" s="19">
        <v>8119</v>
      </c>
      <c r="C8122" s="179">
        <v>0</v>
      </c>
      <c r="D8122" s="179">
        <v>0</v>
      </c>
      <c r="E8122" s="179">
        <v>1066.7234902140644</v>
      </c>
      <c r="F8122" s="179">
        <v>0</v>
      </c>
      <c r="G8122" s="179">
        <v>0</v>
      </c>
      <c r="H8122" s="179">
        <v>99598.926923555351</v>
      </c>
      <c r="I8122" s="179">
        <v>0</v>
      </c>
      <c r="J8122" s="179">
        <v>0</v>
      </c>
      <c r="K8122" s="179">
        <v>0</v>
      </c>
      <c r="L8122" s="179">
        <v>0</v>
      </c>
      <c r="M8122" s="179">
        <v>743097.63222237455</v>
      </c>
      <c r="N8122" s="179">
        <v>0</v>
      </c>
      <c r="O8122" s="179">
        <v>0</v>
      </c>
      <c r="P8122" s="179">
        <v>0</v>
      </c>
      <c r="Q8122" s="179">
        <v>0</v>
      </c>
      <c r="R8122" s="180">
        <v>0</v>
      </c>
      <c r="S8122" s="180">
        <v>0</v>
      </c>
      <c r="T8122" s="180">
        <v>0</v>
      </c>
    </row>
    <row r="8123" spans="2:20" x14ac:dyDescent="0.3">
      <c r="B8123" s="19">
        <v>8120</v>
      </c>
      <c r="C8123" s="179">
        <v>0</v>
      </c>
      <c r="D8123" s="179">
        <v>0</v>
      </c>
      <c r="E8123" s="179">
        <v>65126.77565063841</v>
      </c>
      <c r="F8123" s="179">
        <v>0</v>
      </c>
      <c r="G8123" s="179">
        <v>0</v>
      </c>
      <c r="H8123" s="179">
        <v>5894.2343304946517</v>
      </c>
      <c r="I8123" s="179">
        <v>0</v>
      </c>
      <c r="J8123" s="179">
        <v>0</v>
      </c>
      <c r="K8123" s="179">
        <v>0</v>
      </c>
      <c r="L8123" s="179">
        <v>0</v>
      </c>
      <c r="M8123" s="179">
        <v>7139.141292528695</v>
      </c>
      <c r="N8123" s="179">
        <v>0</v>
      </c>
      <c r="O8123" s="179">
        <v>0</v>
      </c>
      <c r="P8123" s="179">
        <v>0</v>
      </c>
      <c r="Q8123" s="179">
        <v>0</v>
      </c>
      <c r="R8123" s="180">
        <v>0</v>
      </c>
      <c r="S8123" s="180">
        <v>0</v>
      </c>
      <c r="T8123" s="180">
        <v>0</v>
      </c>
    </row>
    <row r="8124" spans="2:20" x14ac:dyDescent="0.3">
      <c r="B8124" s="19">
        <v>8121</v>
      </c>
      <c r="C8124" s="179">
        <v>0</v>
      </c>
      <c r="D8124" s="179">
        <v>0</v>
      </c>
      <c r="E8124" s="179">
        <v>58182.653429639919</v>
      </c>
      <c r="F8124" s="179">
        <v>0</v>
      </c>
      <c r="G8124" s="179">
        <v>0</v>
      </c>
      <c r="H8124" s="179">
        <v>8734.4146788185772</v>
      </c>
      <c r="I8124" s="179">
        <v>0</v>
      </c>
      <c r="J8124" s="179">
        <v>0</v>
      </c>
      <c r="K8124" s="179">
        <v>0</v>
      </c>
      <c r="L8124" s="179">
        <v>0</v>
      </c>
      <c r="M8124" s="179">
        <v>60827.978988295261</v>
      </c>
      <c r="N8124" s="179">
        <v>0</v>
      </c>
      <c r="O8124" s="179">
        <v>0</v>
      </c>
      <c r="P8124" s="179">
        <v>0</v>
      </c>
      <c r="Q8124" s="179">
        <v>0</v>
      </c>
      <c r="R8124" s="180">
        <v>0</v>
      </c>
      <c r="S8124" s="180">
        <v>0</v>
      </c>
      <c r="T8124" s="180">
        <v>0</v>
      </c>
    </row>
    <row r="8125" spans="2:20" x14ac:dyDescent="0.3">
      <c r="B8125" s="19">
        <v>8122</v>
      </c>
      <c r="C8125" s="179">
        <v>0</v>
      </c>
      <c r="D8125" s="179">
        <v>0</v>
      </c>
      <c r="E8125" s="179">
        <v>35650.083365959224</v>
      </c>
      <c r="F8125" s="179">
        <v>0</v>
      </c>
      <c r="G8125" s="179">
        <v>0</v>
      </c>
      <c r="H8125" s="179">
        <v>456021.39488200826</v>
      </c>
      <c r="I8125" s="179">
        <v>0</v>
      </c>
      <c r="J8125" s="179">
        <v>0</v>
      </c>
      <c r="K8125" s="179">
        <v>0</v>
      </c>
      <c r="L8125" s="179">
        <v>0</v>
      </c>
      <c r="M8125" s="179">
        <v>199707.53377180212</v>
      </c>
      <c r="N8125" s="179">
        <v>0</v>
      </c>
      <c r="O8125" s="179">
        <v>0</v>
      </c>
      <c r="P8125" s="179">
        <v>0</v>
      </c>
      <c r="Q8125" s="179">
        <v>0</v>
      </c>
      <c r="R8125" s="180">
        <v>0</v>
      </c>
      <c r="S8125" s="180">
        <v>0</v>
      </c>
      <c r="T8125" s="180">
        <v>0</v>
      </c>
    </row>
    <row r="8126" spans="2:20" x14ac:dyDescent="0.3">
      <c r="B8126" s="19">
        <v>8123</v>
      </c>
      <c r="C8126" s="179">
        <v>0</v>
      </c>
      <c r="D8126" s="179">
        <v>0</v>
      </c>
      <c r="E8126" s="179">
        <v>440677.11793742981</v>
      </c>
      <c r="F8126" s="179">
        <v>0</v>
      </c>
      <c r="G8126" s="179">
        <v>0</v>
      </c>
      <c r="H8126" s="179">
        <v>4017.2681554662827</v>
      </c>
      <c r="I8126" s="179">
        <v>0</v>
      </c>
      <c r="J8126" s="179">
        <v>0</v>
      </c>
      <c r="K8126" s="179">
        <v>0</v>
      </c>
      <c r="L8126" s="179">
        <v>0</v>
      </c>
      <c r="M8126" s="179">
        <v>610122.24344955629</v>
      </c>
      <c r="N8126" s="179">
        <v>0</v>
      </c>
      <c r="O8126" s="179">
        <v>0</v>
      </c>
      <c r="P8126" s="179">
        <v>0</v>
      </c>
      <c r="Q8126" s="179">
        <v>0</v>
      </c>
      <c r="R8126" s="180">
        <v>0</v>
      </c>
      <c r="S8126" s="180">
        <v>0</v>
      </c>
      <c r="T8126" s="180">
        <v>0</v>
      </c>
    </row>
    <row r="8127" spans="2:20" x14ac:dyDescent="0.3">
      <c r="B8127" s="19">
        <v>8124</v>
      </c>
      <c r="C8127" s="179">
        <v>0</v>
      </c>
      <c r="D8127" s="179">
        <v>0</v>
      </c>
      <c r="E8127" s="179">
        <v>283266.85367088899</v>
      </c>
      <c r="F8127" s="179">
        <v>0</v>
      </c>
      <c r="G8127" s="179">
        <v>0</v>
      </c>
      <c r="H8127" s="179">
        <v>26334.512752284532</v>
      </c>
      <c r="I8127" s="179">
        <v>0</v>
      </c>
      <c r="J8127" s="179">
        <v>0</v>
      </c>
      <c r="K8127" s="179">
        <v>0</v>
      </c>
      <c r="L8127" s="179">
        <v>0</v>
      </c>
      <c r="M8127" s="179">
        <v>135937.06853816385</v>
      </c>
      <c r="N8127" s="179">
        <v>0</v>
      </c>
      <c r="O8127" s="179">
        <v>0</v>
      </c>
      <c r="P8127" s="179">
        <v>0</v>
      </c>
      <c r="Q8127" s="179">
        <v>0</v>
      </c>
      <c r="R8127" s="180">
        <v>0</v>
      </c>
      <c r="S8127" s="180">
        <v>0</v>
      </c>
      <c r="T8127" s="180">
        <v>0</v>
      </c>
    </row>
    <row r="8128" spans="2:20" x14ac:dyDescent="0.3">
      <c r="B8128" s="19">
        <v>8125</v>
      </c>
      <c r="C8128" s="179">
        <v>0</v>
      </c>
      <c r="D8128" s="179">
        <v>0</v>
      </c>
      <c r="E8128" s="179">
        <v>338515.43472781131</v>
      </c>
      <c r="F8128" s="179">
        <v>0</v>
      </c>
      <c r="G8128" s="179">
        <v>0</v>
      </c>
      <c r="H8128" s="179">
        <v>403034.54259471182</v>
      </c>
      <c r="I8128" s="179">
        <v>0</v>
      </c>
      <c r="J8128" s="179">
        <v>0</v>
      </c>
      <c r="K8128" s="179">
        <v>0</v>
      </c>
      <c r="L8128" s="179">
        <v>0</v>
      </c>
      <c r="M8128" s="179">
        <v>7479.8998622500312</v>
      </c>
      <c r="N8128" s="179">
        <v>0</v>
      </c>
      <c r="O8128" s="179">
        <v>0</v>
      </c>
      <c r="P8128" s="179">
        <v>0</v>
      </c>
      <c r="Q8128" s="179">
        <v>0</v>
      </c>
      <c r="R8128" s="180">
        <v>0</v>
      </c>
      <c r="S8128" s="180">
        <v>0</v>
      </c>
      <c r="T8128" s="180">
        <v>0</v>
      </c>
    </row>
    <row r="8129" spans="2:20" x14ac:dyDescent="0.3">
      <c r="B8129" s="19">
        <v>8126</v>
      </c>
      <c r="C8129" s="179">
        <v>0</v>
      </c>
      <c r="D8129" s="179">
        <v>0</v>
      </c>
      <c r="E8129" s="179">
        <v>74505.915698176526</v>
      </c>
      <c r="F8129" s="179">
        <v>0</v>
      </c>
      <c r="G8129" s="179">
        <v>0</v>
      </c>
      <c r="H8129" s="179">
        <v>291175.33463286486</v>
      </c>
      <c r="I8129" s="179">
        <v>0</v>
      </c>
      <c r="J8129" s="179">
        <v>0</v>
      </c>
      <c r="K8129" s="179">
        <v>0</v>
      </c>
      <c r="L8129" s="179">
        <v>0</v>
      </c>
      <c r="M8129" s="179">
        <v>49054.562726442644</v>
      </c>
      <c r="N8129" s="179">
        <v>0</v>
      </c>
      <c r="O8129" s="179">
        <v>0</v>
      </c>
      <c r="P8129" s="179">
        <v>0</v>
      </c>
      <c r="Q8129" s="179">
        <v>0</v>
      </c>
      <c r="R8129" s="180">
        <v>0</v>
      </c>
      <c r="S8129" s="180">
        <v>0</v>
      </c>
      <c r="T8129" s="180">
        <v>0</v>
      </c>
    </row>
    <row r="8130" spans="2:20" x14ac:dyDescent="0.3">
      <c r="B8130" s="19">
        <v>8127</v>
      </c>
      <c r="C8130" s="179">
        <v>0</v>
      </c>
      <c r="D8130" s="179">
        <v>0</v>
      </c>
      <c r="E8130" s="179">
        <v>109728.12262028895</v>
      </c>
      <c r="F8130" s="179">
        <v>0</v>
      </c>
      <c r="G8130" s="179">
        <v>0</v>
      </c>
      <c r="H8130" s="179">
        <v>53607.179193850425</v>
      </c>
      <c r="I8130" s="179">
        <v>0</v>
      </c>
      <c r="J8130" s="179">
        <v>0</v>
      </c>
      <c r="K8130" s="179">
        <v>0</v>
      </c>
      <c r="L8130" s="179">
        <v>0</v>
      </c>
      <c r="M8130" s="179">
        <v>1380278.4303201633</v>
      </c>
      <c r="N8130" s="179">
        <v>0</v>
      </c>
      <c r="O8130" s="179">
        <v>0</v>
      </c>
      <c r="P8130" s="179">
        <v>0</v>
      </c>
      <c r="Q8130" s="179">
        <v>0</v>
      </c>
      <c r="R8130" s="180">
        <v>0</v>
      </c>
      <c r="S8130" s="180">
        <v>0</v>
      </c>
      <c r="T8130" s="180">
        <v>0</v>
      </c>
    </row>
    <row r="8131" spans="2:20" x14ac:dyDescent="0.3">
      <c r="B8131" s="19">
        <v>8128</v>
      </c>
      <c r="C8131" s="179">
        <v>0</v>
      </c>
      <c r="D8131" s="179">
        <v>0</v>
      </c>
      <c r="E8131" s="179">
        <v>24606.389343542749</v>
      </c>
      <c r="F8131" s="179">
        <v>0</v>
      </c>
      <c r="G8131" s="179">
        <v>0</v>
      </c>
      <c r="H8131" s="179">
        <v>106030.84071219913</v>
      </c>
      <c r="I8131" s="179">
        <v>0</v>
      </c>
      <c r="J8131" s="179">
        <v>0</v>
      </c>
      <c r="K8131" s="179">
        <v>0</v>
      </c>
      <c r="L8131" s="179">
        <v>0</v>
      </c>
      <c r="M8131" s="179">
        <v>198947.91547312643</v>
      </c>
      <c r="N8131" s="179">
        <v>0</v>
      </c>
      <c r="O8131" s="179">
        <v>0</v>
      </c>
      <c r="P8131" s="179">
        <v>0</v>
      </c>
      <c r="Q8131" s="179">
        <v>0</v>
      </c>
      <c r="R8131" s="180">
        <v>0</v>
      </c>
      <c r="S8131" s="180">
        <v>0</v>
      </c>
      <c r="T8131" s="180">
        <v>0</v>
      </c>
    </row>
    <row r="8132" spans="2:20" x14ac:dyDescent="0.3">
      <c r="B8132" s="19">
        <v>8129</v>
      </c>
      <c r="C8132" s="179">
        <v>0</v>
      </c>
      <c r="D8132" s="179">
        <v>0</v>
      </c>
      <c r="E8132" s="179">
        <v>5282.8826988751653</v>
      </c>
      <c r="F8132" s="179">
        <v>0</v>
      </c>
      <c r="G8132" s="179">
        <v>0</v>
      </c>
      <c r="H8132" s="179">
        <v>17552.053696049643</v>
      </c>
      <c r="I8132" s="179">
        <v>0</v>
      </c>
      <c r="J8132" s="179">
        <v>0</v>
      </c>
      <c r="K8132" s="179">
        <v>0</v>
      </c>
      <c r="L8132" s="179">
        <v>0</v>
      </c>
      <c r="M8132" s="179">
        <v>28212.548783963863</v>
      </c>
      <c r="N8132" s="179">
        <v>0</v>
      </c>
      <c r="O8132" s="179">
        <v>0</v>
      </c>
      <c r="P8132" s="179">
        <v>0</v>
      </c>
      <c r="Q8132" s="179">
        <v>0</v>
      </c>
      <c r="R8132" s="180">
        <v>0</v>
      </c>
      <c r="S8132" s="180">
        <v>0</v>
      </c>
      <c r="T8132" s="180">
        <v>0</v>
      </c>
    </row>
    <row r="8133" spans="2:20" x14ac:dyDescent="0.3">
      <c r="B8133" s="19">
        <v>8130</v>
      </c>
      <c r="C8133" s="179">
        <v>0</v>
      </c>
      <c r="D8133" s="179">
        <v>0</v>
      </c>
      <c r="E8133" s="179">
        <v>504563.95513935533</v>
      </c>
      <c r="F8133" s="179">
        <v>0</v>
      </c>
      <c r="G8133" s="179">
        <v>0</v>
      </c>
      <c r="H8133" s="179">
        <v>32186.217577664436</v>
      </c>
      <c r="I8133" s="179">
        <v>0</v>
      </c>
      <c r="J8133" s="179">
        <v>0</v>
      </c>
      <c r="K8133" s="179">
        <v>354164.84863361705</v>
      </c>
      <c r="L8133" s="179">
        <v>1</v>
      </c>
      <c r="M8133" s="179">
        <v>62499.441202519374</v>
      </c>
      <c r="N8133" s="179">
        <v>0</v>
      </c>
      <c r="O8133" s="179">
        <v>0</v>
      </c>
      <c r="P8133" s="179">
        <v>0</v>
      </c>
      <c r="Q8133" s="179">
        <v>0</v>
      </c>
      <c r="R8133" s="180">
        <v>0</v>
      </c>
      <c r="S8133" s="180">
        <v>354164.84863361705</v>
      </c>
      <c r="T8133" s="180">
        <v>0</v>
      </c>
    </row>
    <row r="8134" spans="2:20" x14ac:dyDescent="0.3">
      <c r="B8134" s="19">
        <v>8131</v>
      </c>
      <c r="C8134" s="179">
        <v>0</v>
      </c>
      <c r="D8134" s="179">
        <v>0</v>
      </c>
      <c r="E8134" s="179">
        <v>113034.97746931551</v>
      </c>
      <c r="F8134" s="179">
        <v>0</v>
      </c>
      <c r="G8134" s="179">
        <v>0</v>
      </c>
      <c r="H8134" s="179">
        <v>362605.20541047788</v>
      </c>
      <c r="I8134" s="179">
        <v>0</v>
      </c>
      <c r="J8134" s="179">
        <v>0</v>
      </c>
      <c r="K8134" s="179">
        <v>0</v>
      </c>
      <c r="L8134" s="179">
        <v>0</v>
      </c>
      <c r="M8134" s="179">
        <v>45450.236015318202</v>
      </c>
      <c r="N8134" s="179">
        <v>0</v>
      </c>
      <c r="O8134" s="179">
        <v>0</v>
      </c>
      <c r="P8134" s="179">
        <v>0</v>
      </c>
      <c r="Q8134" s="179">
        <v>0</v>
      </c>
      <c r="R8134" s="180">
        <v>0</v>
      </c>
      <c r="S8134" s="180">
        <v>0</v>
      </c>
      <c r="T8134" s="180">
        <v>0</v>
      </c>
    </row>
    <row r="8135" spans="2:20" x14ac:dyDescent="0.3">
      <c r="B8135" s="19">
        <v>8132</v>
      </c>
      <c r="C8135" s="179">
        <v>0</v>
      </c>
      <c r="D8135" s="179">
        <v>0</v>
      </c>
      <c r="E8135" s="179">
        <v>20887.109182972257</v>
      </c>
      <c r="F8135" s="179">
        <v>0</v>
      </c>
      <c r="G8135" s="179">
        <v>0</v>
      </c>
      <c r="H8135" s="179">
        <v>56830.322862427813</v>
      </c>
      <c r="I8135" s="179">
        <v>0</v>
      </c>
      <c r="J8135" s="179">
        <v>0</v>
      </c>
      <c r="K8135" s="179">
        <v>0</v>
      </c>
      <c r="L8135" s="179">
        <v>0</v>
      </c>
      <c r="M8135" s="179">
        <v>1194072.2239757215</v>
      </c>
      <c r="N8135" s="179">
        <v>0</v>
      </c>
      <c r="O8135" s="179">
        <v>0</v>
      </c>
      <c r="P8135" s="179">
        <v>0</v>
      </c>
      <c r="Q8135" s="179">
        <v>0</v>
      </c>
      <c r="R8135" s="180">
        <v>0</v>
      </c>
      <c r="S8135" s="180">
        <v>0</v>
      </c>
      <c r="T8135" s="180">
        <v>0</v>
      </c>
    </row>
    <row r="8136" spans="2:20" x14ac:dyDescent="0.3">
      <c r="B8136" s="19">
        <v>8133</v>
      </c>
      <c r="C8136" s="179">
        <v>0</v>
      </c>
      <c r="D8136" s="179">
        <v>0</v>
      </c>
      <c r="E8136" s="179">
        <v>59555.64920181052</v>
      </c>
      <c r="F8136" s="179">
        <v>0</v>
      </c>
      <c r="G8136" s="179">
        <v>0</v>
      </c>
      <c r="H8136" s="179">
        <v>121427.46231708174</v>
      </c>
      <c r="I8136" s="179">
        <v>0</v>
      </c>
      <c r="J8136" s="179">
        <v>0</v>
      </c>
      <c r="K8136" s="179">
        <v>94852.849033605948</v>
      </c>
      <c r="L8136" s="179">
        <v>1</v>
      </c>
      <c r="M8136" s="179">
        <v>88244.351188316854</v>
      </c>
      <c r="N8136" s="179">
        <v>0</v>
      </c>
      <c r="O8136" s="179">
        <v>0</v>
      </c>
      <c r="P8136" s="179">
        <v>0</v>
      </c>
      <c r="Q8136" s="179">
        <v>0</v>
      </c>
      <c r="R8136" s="180">
        <v>0</v>
      </c>
      <c r="S8136" s="180">
        <v>94852.849033605948</v>
      </c>
      <c r="T8136" s="180">
        <v>0</v>
      </c>
    </row>
    <row r="8137" spans="2:20" x14ac:dyDescent="0.3">
      <c r="B8137" s="19">
        <v>8134</v>
      </c>
      <c r="C8137" s="179">
        <v>0</v>
      </c>
      <c r="D8137" s="179">
        <v>0</v>
      </c>
      <c r="E8137" s="179">
        <v>2696962.6185931568</v>
      </c>
      <c r="F8137" s="179">
        <v>0</v>
      </c>
      <c r="G8137" s="179">
        <v>0</v>
      </c>
      <c r="H8137" s="179">
        <v>33124.732381650458</v>
      </c>
      <c r="I8137" s="179">
        <v>0</v>
      </c>
      <c r="J8137" s="179">
        <v>0</v>
      </c>
      <c r="K8137" s="179">
        <v>0</v>
      </c>
      <c r="L8137" s="179">
        <v>0</v>
      </c>
      <c r="M8137" s="179">
        <v>71209.572107156782</v>
      </c>
      <c r="N8137" s="179">
        <v>0</v>
      </c>
      <c r="O8137" s="179">
        <v>0</v>
      </c>
      <c r="P8137" s="179">
        <v>0</v>
      </c>
      <c r="Q8137" s="179">
        <v>0</v>
      </c>
      <c r="R8137" s="180">
        <v>0</v>
      </c>
      <c r="S8137" s="180">
        <v>0</v>
      </c>
      <c r="T8137" s="180">
        <v>0</v>
      </c>
    </row>
    <row r="8138" spans="2:20" x14ac:dyDescent="0.3">
      <c r="B8138" s="19">
        <v>8135</v>
      </c>
      <c r="C8138" s="179">
        <v>0</v>
      </c>
      <c r="D8138" s="179">
        <v>0</v>
      </c>
      <c r="E8138" s="179">
        <v>63339.011617257485</v>
      </c>
      <c r="F8138" s="179">
        <v>0</v>
      </c>
      <c r="G8138" s="179">
        <v>0</v>
      </c>
      <c r="H8138" s="179">
        <v>105345.73409726925</v>
      </c>
      <c r="I8138" s="179">
        <v>0</v>
      </c>
      <c r="J8138" s="179">
        <v>0</v>
      </c>
      <c r="K8138" s="179">
        <v>0</v>
      </c>
      <c r="L8138" s="179">
        <v>0</v>
      </c>
      <c r="M8138" s="179">
        <v>55156.909703554898</v>
      </c>
      <c r="N8138" s="179">
        <v>0</v>
      </c>
      <c r="O8138" s="179">
        <v>0</v>
      </c>
      <c r="P8138" s="179">
        <v>0</v>
      </c>
      <c r="Q8138" s="179">
        <v>0</v>
      </c>
      <c r="R8138" s="180">
        <v>0</v>
      </c>
      <c r="S8138" s="180">
        <v>0</v>
      </c>
      <c r="T8138" s="180">
        <v>0</v>
      </c>
    </row>
    <row r="8139" spans="2:20" x14ac:dyDescent="0.3">
      <c r="B8139" s="19">
        <v>8136</v>
      </c>
      <c r="C8139" s="179">
        <v>0</v>
      </c>
      <c r="D8139" s="179">
        <v>0</v>
      </c>
      <c r="E8139" s="179">
        <v>109127.02270747087</v>
      </c>
      <c r="F8139" s="179">
        <v>0</v>
      </c>
      <c r="G8139" s="179">
        <v>0</v>
      </c>
      <c r="H8139" s="179">
        <v>344208.06048607745</v>
      </c>
      <c r="I8139" s="179">
        <v>0</v>
      </c>
      <c r="J8139" s="179">
        <v>0</v>
      </c>
      <c r="K8139" s="179">
        <v>0</v>
      </c>
      <c r="L8139" s="179">
        <v>0</v>
      </c>
      <c r="M8139" s="179">
        <v>52445.861835568023</v>
      </c>
      <c r="N8139" s="179">
        <v>0</v>
      </c>
      <c r="O8139" s="179">
        <v>0</v>
      </c>
      <c r="P8139" s="179">
        <v>0</v>
      </c>
      <c r="Q8139" s="179">
        <v>0</v>
      </c>
      <c r="R8139" s="180">
        <v>0</v>
      </c>
      <c r="S8139" s="180">
        <v>0</v>
      </c>
      <c r="T8139" s="180">
        <v>0</v>
      </c>
    </row>
    <row r="8140" spans="2:20" x14ac:dyDescent="0.3">
      <c r="B8140" s="19">
        <v>8137</v>
      </c>
      <c r="C8140" s="179">
        <v>0</v>
      </c>
      <c r="D8140" s="179">
        <v>0</v>
      </c>
      <c r="E8140" s="179">
        <v>30242.051922513456</v>
      </c>
      <c r="F8140" s="179">
        <v>0</v>
      </c>
      <c r="G8140" s="179">
        <v>0</v>
      </c>
      <c r="H8140" s="179">
        <v>65041.64426445034</v>
      </c>
      <c r="I8140" s="179">
        <v>0</v>
      </c>
      <c r="J8140" s="179">
        <v>0</v>
      </c>
      <c r="K8140" s="179">
        <v>0</v>
      </c>
      <c r="L8140" s="179">
        <v>0</v>
      </c>
      <c r="M8140" s="179">
        <v>18700.812112203988</v>
      </c>
      <c r="N8140" s="179">
        <v>0</v>
      </c>
      <c r="O8140" s="179">
        <v>0</v>
      </c>
      <c r="P8140" s="179">
        <v>0</v>
      </c>
      <c r="Q8140" s="179">
        <v>0</v>
      </c>
      <c r="R8140" s="180">
        <v>0</v>
      </c>
      <c r="S8140" s="180">
        <v>0</v>
      </c>
      <c r="T8140" s="180">
        <v>0</v>
      </c>
    </row>
    <row r="8141" spans="2:20" x14ac:dyDescent="0.3">
      <c r="B8141" s="19">
        <v>8138</v>
      </c>
      <c r="C8141" s="179">
        <v>0</v>
      </c>
      <c r="D8141" s="179">
        <v>0</v>
      </c>
      <c r="E8141" s="179">
        <v>12701.867849503733</v>
      </c>
      <c r="F8141" s="179">
        <v>1</v>
      </c>
      <c r="G8141" s="179">
        <v>16215.635801246517</v>
      </c>
      <c r="H8141" s="179">
        <v>19502.755053772944</v>
      </c>
      <c r="I8141" s="179">
        <v>0</v>
      </c>
      <c r="J8141" s="179">
        <v>0</v>
      </c>
      <c r="K8141" s="179">
        <v>0</v>
      </c>
      <c r="L8141" s="179">
        <v>0</v>
      </c>
      <c r="M8141" s="179">
        <v>17422.747524603641</v>
      </c>
      <c r="N8141" s="179">
        <v>0</v>
      </c>
      <c r="O8141" s="179">
        <v>0</v>
      </c>
      <c r="P8141" s="179">
        <v>0</v>
      </c>
      <c r="Q8141" s="179">
        <v>0</v>
      </c>
      <c r="R8141" s="180">
        <v>0</v>
      </c>
      <c r="S8141" s="180">
        <v>0</v>
      </c>
      <c r="T8141" s="180">
        <v>0</v>
      </c>
    </row>
    <row r="8142" spans="2:20" x14ac:dyDescent="0.3">
      <c r="B8142" s="19">
        <v>8139</v>
      </c>
      <c r="C8142" s="179">
        <v>0</v>
      </c>
      <c r="D8142" s="179">
        <v>0</v>
      </c>
      <c r="E8142" s="179">
        <v>88633.498076325326</v>
      </c>
      <c r="F8142" s="179">
        <v>0</v>
      </c>
      <c r="G8142" s="179">
        <v>0</v>
      </c>
      <c r="H8142" s="179">
        <v>113144.02211590549</v>
      </c>
      <c r="I8142" s="179">
        <v>0</v>
      </c>
      <c r="J8142" s="179">
        <v>0</v>
      </c>
      <c r="K8142" s="179">
        <v>0</v>
      </c>
      <c r="L8142" s="179">
        <v>0</v>
      </c>
      <c r="M8142" s="179">
        <v>2428621.2792731063</v>
      </c>
      <c r="N8142" s="179">
        <v>0</v>
      </c>
      <c r="O8142" s="179">
        <v>0</v>
      </c>
      <c r="P8142" s="179">
        <v>0</v>
      </c>
      <c r="Q8142" s="179">
        <v>0</v>
      </c>
      <c r="R8142" s="180">
        <v>0</v>
      </c>
      <c r="S8142" s="180">
        <v>0</v>
      </c>
      <c r="T8142" s="180">
        <v>0</v>
      </c>
    </row>
    <row r="8143" spans="2:20" x14ac:dyDescent="0.3">
      <c r="B8143" s="19">
        <v>8140</v>
      </c>
      <c r="C8143" s="179">
        <v>0</v>
      </c>
      <c r="D8143" s="179">
        <v>0</v>
      </c>
      <c r="E8143" s="179">
        <v>809146.93281735131</v>
      </c>
      <c r="F8143" s="179">
        <v>0</v>
      </c>
      <c r="G8143" s="179">
        <v>0</v>
      </c>
      <c r="H8143" s="179">
        <v>88015.795042960919</v>
      </c>
      <c r="I8143" s="179">
        <v>0</v>
      </c>
      <c r="J8143" s="179">
        <v>0</v>
      </c>
      <c r="K8143" s="179">
        <v>0</v>
      </c>
      <c r="L8143" s="179">
        <v>0</v>
      </c>
      <c r="M8143" s="179">
        <v>15589.159765159196</v>
      </c>
      <c r="N8143" s="179">
        <v>0</v>
      </c>
      <c r="O8143" s="179">
        <v>0</v>
      </c>
      <c r="P8143" s="179">
        <v>0</v>
      </c>
      <c r="Q8143" s="179">
        <v>0</v>
      </c>
      <c r="R8143" s="180">
        <v>0</v>
      </c>
      <c r="S8143" s="180">
        <v>0</v>
      </c>
      <c r="T8143" s="180">
        <v>0</v>
      </c>
    </row>
    <row r="8144" spans="2:20" x14ac:dyDescent="0.3">
      <c r="B8144" s="19">
        <v>8141</v>
      </c>
      <c r="C8144" s="179">
        <v>0</v>
      </c>
      <c r="D8144" s="179">
        <v>0</v>
      </c>
      <c r="E8144" s="179">
        <v>31308.503527545821</v>
      </c>
      <c r="F8144" s="179">
        <v>0</v>
      </c>
      <c r="G8144" s="179">
        <v>0</v>
      </c>
      <c r="H8144" s="179">
        <v>21169.436345759437</v>
      </c>
      <c r="I8144" s="179">
        <v>0</v>
      </c>
      <c r="J8144" s="179">
        <v>0</v>
      </c>
      <c r="K8144" s="179">
        <v>0</v>
      </c>
      <c r="L8144" s="179">
        <v>0</v>
      </c>
      <c r="M8144" s="179">
        <v>195490.33297074062</v>
      </c>
      <c r="N8144" s="179">
        <v>0</v>
      </c>
      <c r="O8144" s="179">
        <v>0</v>
      </c>
      <c r="P8144" s="179">
        <v>0</v>
      </c>
      <c r="Q8144" s="179">
        <v>0</v>
      </c>
      <c r="R8144" s="180">
        <v>0</v>
      </c>
      <c r="S8144" s="180">
        <v>0</v>
      </c>
      <c r="T8144" s="180">
        <v>0</v>
      </c>
    </row>
    <row r="8145" spans="2:20" x14ac:dyDescent="0.3">
      <c r="B8145" s="19">
        <v>8142</v>
      </c>
      <c r="C8145" s="179">
        <v>0</v>
      </c>
      <c r="D8145" s="179">
        <v>0</v>
      </c>
      <c r="E8145" s="179">
        <v>3219171.018861277</v>
      </c>
      <c r="F8145" s="179">
        <v>0</v>
      </c>
      <c r="G8145" s="179">
        <v>0</v>
      </c>
      <c r="H8145" s="179">
        <v>398780.16764319595</v>
      </c>
      <c r="I8145" s="179">
        <v>0</v>
      </c>
      <c r="J8145" s="179">
        <v>0</v>
      </c>
      <c r="K8145" s="179">
        <v>0</v>
      </c>
      <c r="L8145" s="179">
        <v>0</v>
      </c>
      <c r="M8145" s="179">
        <v>734970.24436644127</v>
      </c>
      <c r="N8145" s="179">
        <v>0</v>
      </c>
      <c r="O8145" s="179">
        <v>0</v>
      </c>
      <c r="P8145" s="179">
        <v>0</v>
      </c>
      <c r="Q8145" s="179">
        <v>0</v>
      </c>
      <c r="R8145" s="180">
        <v>0</v>
      </c>
      <c r="S8145" s="180">
        <v>0</v>
      </c>
      <c r="T8145" s="180">
        <v>0</v>
      </c>
    </row>
    <row r="8146" spans="2:20" x14ac:dyDescent="0.3">
      <c r="B8146" s="19">
        <v>8143</v>
      </c>
      <c r="C8146" s="179">
        <v>0</v>
      </c>
      <c r="D8146" s="179">
        <v>0</v>
      </c>
      <c r="E8146" s="179">
        <v>57685.255278656034</v>
      </c>
      <c r="F8146" s="179">
        <v>0</v>
      </c>
      <c r="G8146" s="179">
        <v>0</v>
      </c>
      <c r="H8146" s="179">
        <v>17343.342280365112</v>
      </c>
      <c r="I8146" s="179">
        <v>0</v>
      </c>
      <c r="J8146" s="179">
        <v>0</v>
      </c>
      <c r="K8146" s="179">
        <v>0</v>
      </c>
      <c r="L8146" s="179">
        <v>0</v>
      </c>
      <c r="M8146" s="179">
        <v>37883.16337018909</v>
      </c>
      <c r="N8146" s="179">
        <v>0</v>
      </c>
      <c r="O8146" s="179">
        <v>0</v>
      </c>
      <c r="P8146" s="179">
        <v>0</v>
      </c>
      <c r="Q8146" s="179">
        <v>0</v>
      </c>
      <c r="R8146" s="180">
        <v>0</v>
      </c>
      <c r="S8146" s="180">
        <v>0</v>
      </c>
      <c r="T8146" s="180">
        <v>0</v>
      </c>
    </row>
    <row r="8147" spans="2:20" x14ac:dyDescent="0.3">
      <c r="B8147" s="19">
        <v>8144</v>
      </c>
      <c r="C8147" s="179">
        <v>0</v>
      </c>
      <c r="D8147" s="179">
        <v>0</v>
      </c>
      <c r="E8147" s="179">
        <v>211085.34420075841</v>
      </c>
      <c r="F8147" s="179">
        <v>0</v>
      </c>
      <c r="G8147" s="179">
        <v>0</v>
      </c>
      <c r="H8147" s="179">
        <v>23659.476461524871</v>
      </c>
      <c r="I8147" s="179">
        <v>0</v>
      </c>
      <c r="J8147" s="179">
        <v>0</v>
      </c>
      <c r="K8147" s="179">
        <v>0</v>
      </c>
      <c r="L8147" s="179">
        <v>0</v>
      </c>
      <c r="M8147" s="179">
        <v>13632.791994810043</v>
      </c>
      <c r="N8147" s="179">
        <v>0</v>
      </c>
      <c r="O8147" s="179">
        <v>0</v>
      </c>
      <c r="P8147" s="179">
        <v>0</v>
      </c>
      <c r="Q8147" s="179">
        <v>0</v>
      </c>
      <c r="R8147" s="180">
        <v>0</v>
      </c>
      <c r="S8147" s="180">
        <v>0</v>
      </c>
      <c r="T8147" s="180">
        <v>0</v>
      </c>
    </row>
    <row r="8148" spans="2:20" x14ac:dyDescent="0.3">
      <c r="B8148" s="19">
        <v>8145</v>
      </c>
      <c r="C8148" s="179">
        <v>0</v>
      </c>
      <c r="D8148" s="179">
        <v>0</v>
      </c>
      <c r="E8148" s="179">
        <v>25031.691060425514</v>
      </c>
      <c r="F8148" s="179">
        <v>0</v>
      </c>
      <c r="G8148" s="179">
        <v>0</v>
      </c>
      <c r="H8148" s="179">
        <v>258629.462323151</v>
      </c>
      <c r="I8148" s="179">
        <v>0</v>
      </c>
      <c r="J8148" s="179">
        <v>0</v>
      </c>
      <c r="K8148" s="179">
        <v>0</v>
      </c>
      <c r="L8148" s="179">
        <v>0</v>
      </c>
      <c r="M8148" s="179">
        <v>328666.01159350295</v>
      </c>
      <c r="N8148" s="179">
        <v>0</v>
      </c>
      <c r="O8148" s="179">
        <v>0</v>
      </c>
      <c r="P8148" s="179">
        <v>0</v>
      </c>
      <c r="Q8148" s="179">
        <v>0</v>
      </c>
      <c r="R8148" s="180">
        <v>0</v>
      </c>
      <c r="S8148" s="180">
        <v>0</v>
      </c>
      <c r="T8148" s="180">
        <v>0</v>
      </c>
    </row>
    <row r="8149" spans="2:20" x14ac:dyDescent="0.3">
      <c r="B8149" s="19">
        <v>8146</v>
      </c>
      <c r="C8149" s="179">
        <v>0</v>
      </c>
      <c r="D8149" s="179">
        <v>0</v>
      </c>
      <c r="E8149" s="179">
        <v>79379.881753472102</v>
      </c>
      <c r="F8149" s="179">
        <v>0</v>
      </c>
      <c r="G8149" s="179">
        <v>0</v>
      </c>
      <c r="H8149" s="179">
        <v>646331.79637641052</v>
      </c>
      <c r="I8149" s="179">
        <v>0</v>
      </c>
      <c r="J8149" s="179">
        <v>0</v>
      </c>
      <c r="K8149" s="179">
        <v>0</v>
      </c>
      <c r="L8149" s="179">
        <v>0</v>
      </c>
      <c r="M8149" s="179">
        <v>36913.627322282729</v>
      </c>
      <c r="N8149" s="179">
        <v>0</v>
      </c>
      <c r="O8149" s="179">
        <v>0</v>
      </c>
      <c r="P8149" s="179">
        <v>0</v>
      </c>
      <c r="Q8149" s="179">
        <v>0</v>
      </c>
      <c r="R8149" s="180">
        <v>0</v>
      </c>
      <c r="S8149" s="180">
        <v>0</v>
      </c>
      <c r="T8149" s="180">
        <v>0</v>
      </c>
    </row>
    <row r="8150" spans="2:20" x14ac:dyDescent="0.3">
      <c r="B8150" s="19">
        <v>8147</v>
      </c>
      <c r="C8150" s="179">
        <v>0</v>
      </c>
      <c r="D8150" s="179">
        <v>0</v>
      </c>
      <c r="E8150" s="179">
        <v>93666.785943285446</v>
      </c>
      <c r="F8150" s="179">
        <v>0</v>
      </c>
      <c r="G8150" s="179">
        <v>0</v>
      </c>
      <c r="H8150" s="179">
        <v>26634.472197689523</v>
      </c>
      <c r="I8150" s="179">
        <v>0</v>
      </c>
      <c r="J8150" s="179">
        <v>0</v>
      </c>
      <c r="K8150" s="179">
        <v>0</v>
      </c>
      <c r="L8150" s="179">
        <v>0</v>
      </c>
      <c r="M8150" s="179">
        <v>463869.98920574918</v>
      </c>
      <c r="N8150" s="179">
        <v>0</v>
      </c>
      <c r="O8150" s="179">
        <v>0</v>
      </c>
      <c r="P8150" s="179">
        <v>0</v>
      </c>
      <c r="Q8150" s="179">
        <v>0</v>
      </c>
      <c r="R8150" s="180">
        <v>0</v>
      </c>
      <c r="S8150" s="180">
        <v>0</v>
      </c>
      <c r="T8150" s="180">
        <v>0</v>
      </c>
    </row>
    <row r="8151" spans="2:20" x14ac:dyDescent="0.3">
      <c r="B8151" s="19">
        <v>8148</v>
      </c>
      <c r="C8151" s="179">
        <v>0</v>
      </c>
      <c r="D8151" s="179">
        <v>0</v>
      </c>
      <c r="E8151" s="179">
        <v>119048.05268676061</v>
      </c>
      <c r="F8151" s="179">
        <v>0</v>
      </c>
      <c r="G8151" s="179">
        <v>0</v>
      </c>
      <c r="H8151" s="179">
        <v>71968.107334073284</v>
      </c>
      <c r="I8151" s="179">
        <v>0</v>
      </c>
      <c r="J8151" s="179">
        <v>0</v>
      </c>
      <c r="K8151" s="179">
        <v>0</v>
      </c>
      <c r="L8151" s="179">
        <v>0</v>
      </c>
      <c r="M8151" s="179">
        <v>83180.305307399889</v>
      </c>
      <c r="N8151" s="179">
        <v>0</v>
      </c>
      <c r="O8151" s="179">
        <v>0</v>
      </c>
      <c r="P8151" s="179">
        <v>0</v>
      </c>
      <c r="Q8151" s="179">
        <v>0</v>
      </c>
      <c r="R8151" s="180">
        <v>0</v>
      </c>
      <c r="S8151" s="180">
        <v>0</v>
      </c>
      <c r="T8151" s="180">
        <v>0</v>
      </c>
    </row>
    <row r="8152" spans="2:20" x14ac:dyDescent="0.3">
      <c r="B8152" s="19">
        <v>8149</v>
      </c>
      <c r="C8152" s="179">
        <v>0</v>
      </c>
      <c r="D8152" s="179">
        <v>0</v>
      </c>
      <c r="E8152" s="179">
        <v>130298.64457268993</v>
      </c>
      <c r="F8152" s="179">
        <v>1</v>
      </c>
      <c r="G8152" s="179">
        <v>218139.4028935461</v>
      </c>
      <c r="H8152" s="179">
        <v>16683.254190418007</v>
      </c>
      <c r="I8152" s="179">
        <v>0</v>
      </c>
      <c r="J8152" s="179">
        <v>0</v>
      </c>
      <c r="K8152" s="179">
        <v>0</v>
      </c>
      <c r="L8152" s="179">
        <v>0</v>
      </c>
      <c r="M8152" s="179">
        <v>10654.30383803173</v>
      </c>
      <c r="N8152" s="179">
        <v>0</v>
      </c>
      <c r="O8152" s="179">
        <v>0</v>
      </c>
      <c r="P8152" s="179">
        <v>0</v>
      </c>
      <c r="Q8152" s="179">
        <v>0</v>
      </c>
      <c r="R8152" s="180">
        <v>0</v>
      </c>
      <c r="S8152" s="180">
        <v>0</v>
      </c>
      <c r="T8152" s="180">
        <v>0</v>
      </c>
    </row>
    <row r="8153" spans="2:20" x14ac:dyDescent="0.3">
      <c r="B8153" s="19">
        <v>8150</v>
      </c>
      <c r="C8153" s="179">
        <v>0</v>
      </c>
      <c r="D8153" s="179">
        <v>0</v>
      </c>
      <c r="E8153" s="179">
        <v>62567.737058742932</v>
      </c>
      <c r="F8153" s="179">
        <v>0</v>
      </c>
      <c r="G8153" s="179">
        <v>0</v>
      </c>
      <c r="H8153" s="179">
        <v>32483.558950554481</v>
      </c>
      <c r="I8153" s="179">
        <v>0</v>
      </c>
      <c r="J8153" s="179">
        <v>0</v>
      </c>
      <c r="K8153" s="179">
        <v>0</v>
      </c>
      <c r="L8153" s="179">
        <v>0</v>
      </c>
      <c r="M8153" s="179">
        <v>48541.304812616436</v>
      </c>
      <c r="N8153" s="179">
        <v>0</v>
      </c>
      <c r="O8153" s="179">
        <v>0</v>
      </c>
      <c r="P8153" s="179">
        <v>0</v>
      </c>
      <c r="Q8153" s="179">
        <v>0</v>
      </c>
      <c r="R8153" s="180">
        <v>0</v>
      </c>
      <c r="S8153" s="180">
        <v>0</v>
      </c>
      <c r="T8153" s="180">
        <v>0</v>
      </c>
    </row>
    <row r="8154" spans="2:20" x14ac:dyDescent="0.3">
      <c r="B8154" s="19">
        <v>8151</v>
      </c>
      <c r="C8154" s="179">
        <v>0</v>
      </c>
      <c r="D8154" s="179">
        <v>0</v>
      </c>
      <c r="E8154" s="179">
        <v>38393.986200392821</v>
      </c>
      <c r="F8154" s="179">
        <v>0</v>
      </c>
      <c r="G8154" s="179">
        <v>0</v>
      </c>
      <c r="H8154" s="179">
        <v>507793.22143654694</v>
      </c>
      <c r="I8154" s="179">
        <v>0</v>
      </c>
      <c r="J8154" s="179">
        <v>0</v>
      </c>
      <c r="K8154" s="179">
        <v>0</v>
      </c>
      <c r="L8154" s="179">
        <v>0</v>
      </c>
      <c r="M8154" s="179">
        <v>130546.93393119166</v>
      </c>
      <c r="N8154" s="179">
        <v>0</v>
      </c>
      <c r="O8154" s="179">
        <v>0</v>
      </c>
      <c r="P8154" s="179">
        <v>0</v>
      </c>
      <c r="Q8154" s="179">
        <v>0</v>
      </c>
      <c r="R8154" s="180">
        <v>0</v>
      </c>
      <c r="S8154" s="180">
        <v>0</v>
      </c>
      <c r="T8154" s="180">
        <v>0</v>
      </c>
    </row>
    <row r="8155" spans="2:20" x14ac:dyDescent="0.3">
      <c r="B8155" s="19">
        <v>8152</v>
      </c>
      <c r="C8155" s="179">
        <v>0</v>
      </c>
      <c r="D8155" s="179">
        <v>0</v>
      </c>
      <c r="E8155" s="179">
        <v>14753.864821194376</v>
      </c>
      <c r="F8155" s="179">
        <v>0</v>
      </c>
      <c r="G8155" s="179">
        <v>0</v>
      </c>
      <c r="H8155" s="179">
        <v>55340.627783898017</v>
      </c>
      <c r="I8155" s="179">
        <v>0</v>
      </c>
      <c r="J8155" s="179">
        <v>0</v>
      </c>
      <c r="K8155" s="179">
        <v>0</v>
      </c>
      <c r="L8155" s="179">
        <v>0</v>
      </c>
      <c r="M8155" s="179">
        <v>59394.617283886219</v>
      </c>
      <c r="N8155" s="179">
        <v>0</v>
      </c>
      <c r="O8155" s="179">
        <v>0</v>
      </c>
      <c r="P8155" s="179">
        <v>0</v>
      </c>
      <c r="Q8155" s="179">
        <v>0</v>
      </c>
      <c r="R8155" s="180">
        <v>0</v>
      </c>
      <c r="S8155" s="180">
        <v>0</v>
      </c>
      <c r="T8155" s="180">
        <v>0</v>
      </c>
    </row>
    <row r="8156" spans="2:20" x14ac:dyDescent="0.3">
      <c r="B8156" s="19">
        <v>8153</v>
      </c>
      <c r="C8156" s="179">
        <v>0</v>
      </c>
      <c r="D8156" s="179">
        <v>0</v>
      </c>
      <c r="E8156" s="179">
        <v>174772.26668553616</v>
      </c>
      <c r="F8156" s="179">
        <v>0</v>
      </c>
      <c r="G8156" s="179">
        <v>0</v>
      </c>
      <c r="H8156" s="179">
        <v>63956.862433367307</v>
      </c>
      <c r="I8156" s="179">
        <v>0</v>
      </c>
      <c r="J8156" s="179">
        <v>0</v>
      </c>
      <c r="K8156" s="179">
        <v>0</v>
      </c>
      <c r="L8156" s="179">
        <v>0</v>
      </c>
      <c r="M8156" s="179">
        <v>186580.27861330163</v>
      </c>
      <c r="N8156" s="179">
        <v>0</v>
      </c>
      <c r="O8156" s="179">
        <v>0</v>
      </c>
      <c r="P8156" s="179">
        <v>0</v>
      </c>
      <c r="Q8156" s="179">
        <v>0</v>
      </c>
      <c r="R8156" s="180">
        <v>0</v>
      </c>
      <c r="S8156" s="180">
        <v>0</v>
      </c>
      <c r="T8156" s="180">
        <v>0</v>
      </c>
    </row>
    <row r="8157" spans="2:20" x14ac:dyDescent="0.3">
      <c r="B8157" s="19">
        <v>8154</v>
      </c>
      <c r="C8157" s="179">
        <v>0</v>
      </c>
      <c r="D8157" s="179">
        <v>0</v>
      </c>
      <c r="E8157" s="179">
        <v>278483.01251865953</v>
      </c>
      <c r="F8157" s="179">
        <v>0</v>
      </c>
      <c r="G8157" s="179">
        <v>0</v>
      </c>
      <c r="H8157" s="179">
        <v>40711.982370876438</v>
      </c>
      <c r="I8157" s="179">
        <v>0</v>
      </c>
      <c r="J8157" s="179">
        <v>0</v>
      </c>
      <c r="K8157" s="179">
        <v>0</v>
      </c>
      <c r="L8157" s="179">
        <v>0</v>
      </c>
      <c r="M8157" s="179">
        <v>37792.915046227245</v>
      </c>
      <c r="N8157" s="179">
        <v>0</v>
      </c>
      <c r="O8157" s="179">
        <v>0</v>
      </c>
      <c r="P8157" s="179">
        <v>0</v>
      </c>
      <c r="Q8157" s="179">
        <v>0</v>
      </c>
      <c r="R8157" s="180">
        <v>0</v>
      </c>
      <c r="S8157" s="180">
        <v>0</v>
      </c>
      <c r="T8157" s="180">
        <v>0</v>
      </c>
    </row>
    <row r="8158" spans="2:20" x14ac:dyDescent="0.3">
      <c r="B8158" s="19">
        <v>8155</v>
      </c>
      <c r="C8158" s="179">
        <v>0</v>
      </c>
      <c r="D8158" s="179">
        <v>0</v>
      </c>
      <c r="E8158" s="179">
        <v>1261100.6480436635</v>
      </c>
      <c r="F8158" s="179">
        <v>0</v>
      </c>
      <c r="G8158" s="179">
        <v>0</v>
      </c>
      <c r="H8158" s="179">
        <v>38488.790950240393</v>
      </c>
      <c r="I8158" s="179">
        <v>0</v>
      </c>
      <c r="J8158" s="179">
        <v>0</v>
      </c>
      <c r="K8158" s="179">
        <v>0</v>
      </c>
      <c r="L8158" s="179">
        <v>0</v>
      </c>
      <c r="M8158" s="179">
        <v>41222.303008588962</v>
      </c>
      <c r="N8158" s="179">
        <v>0</v>
      </c>
      <c r="O8158" s="179">
        <v>0</v>
      </c>
      <c r="P8158" s="179">
        <v>0</v>
      </c>
      <c r="Q8158" s="179">
        <v>0</v>
      </c>
      <c r="R8158" s="180">
        <v>0</v>
      </c>
      <c r="S8158" s="180">
        <v>0</v>
      </c>
      <c r="T8158" s="180">
        <v>0</v>
      </c>
    </row>
    <row r="8159" spans="2:20" x14ac:dyDescent="0.3">
      <c r="B8159" s="19">
        <v>8156</v>
      </c>
      <c r="C8159" s="179">
        <v>0</v>
      </c>
      <c r="D8159" s="179">
        <v>0</v>
      </c>
      <c r="E8159" s="179">
        <v>216940.76311887428</v>
      </c>
      <c r="F8159" s="179">
        <v>0</v>
      </c>
      <c r="G8159" s="179">
        <v>0</v>
      </c>
      <c r="H8159" s="179">
        <v>341909.80339650996</v>
      </c>
      <c r="I8159" s="179">
        <v>0</v>
      </c>
      <c r="J8159" s="179">
        <v>0</v>
      </c>
      <c r="K8159" s="179">
        <v>0</v>
      </c>
      <c r="L8159" s="179">
        <v>0</v>
      </c>
      <c r="M8159" s="179">
        <v>19471.663233985375</v>
      </c>
      <c r="N8159" s="179">
        <v>0</v>
      </c>
      <c r="O8159" s="179">
        <v>0</v>
      </c>
      <c r="P8159" s="179">
        <v>0</v>
      </c>
      <c r="Q8159" s="179">
        <v>0</v>
      </c>
      <c r="R8159" s="180">
        <v>0</v>
      </c>
      <c r="S8159" s="180">
        <v>0</v>
      </c>
      <c r="T8159" s="180">
        <v>0</v>
      </c>
    </row>
    <row r="8160" spans="2:20" x14ac:dyDescent="0.3">
      <c r="B8160" s="19">
        <v>8157</v>
      </c>
      <c r="C8160" s="179">
        <v>0</v>
      </c>
      <c r="D8160" s="179">
        <v>0</v>
      </c>
      <c r="E8160" s="179">
        <v>105785.13825678393</v>
      </c>
      <c r="F8160" s="179">
        <v>0</v>
      </c>
      <c r="G8160" s="179">
        <v>0</v>
      </c>
      <c r="H8160" s="179">
        <v>200375.77669281905</v>
      </c>
      <c r="I8160" s="179">
        <v>0</v>
      </c>
      <c r="J8160" s="179">
        <v>0</v>
      </c>
      <c r="K8160" s="179">
        <v>0</v>
      </c>
      <c r="L8160" s="179">
        <v>0</v>
      </c>
      <c r="M8160" s="179">
        <v>48632.626920853982</v>
      </c>
      <c r="N8160" s="179">
        <v>0</v>
      </c>
      <c r="O8160" s="179">
        <v>0</v>
      </c>
      <c r="P8160" s="179">
        <v>0</v>
      </c>
      <c r="Q8160" s="179">
        <v>0</v>
      </c>
      <c r="R8160" s="180">
        <v>0</v>
      </c>
      <c r="S8160" s="180">
        <v>0</v>
      </c>
      <c r="T8160" s="180">
        <v>0</v>
      </c>
    </row>
    <row r="8161" spans="2:20" x14ac:dyDescent="0.3">
      <c r="B8161" s="19">
        <v>8158</v>
      </c>
      <c r="C8161" s="179">
        <v>0</v>
      </c>
      <c r="D8161" s="179">
        <v>0</v>
      </c>
      <c r="E8161" s="179">
        <v>148220.76356345534</v>
      </c>
      <c r="F8161" s="179">
        <v>0</v>
      </c>
      <c r="G8161" s="179">
        <v>0</v>
      </c>
      <c r="H8161" s="179">
        <v>23052.56158913235</v>
      </c>
      <c r="I8161" s="179">
        <v>0</v>
      </c>
      <c r="J8161" s="179">
        <v>0</v>
      </c>
      <c r="K8161" s="179">
        <v>0</v>
      </c>
      <c r="L8161" s="179">
        <v>0</v>
      </c>
      <c r="M8161" s="179">
        <v>55258.907730151157</v>
      </c>
      <c r="N8161" s="179">
        <v>0</v>
      </c>
      <c r="O8161" s="179">
        <v>0</v>
      </c>
      <c r="P8161" s="179">
        <v>0</v>
      </c>
      <c r="Q8161" s="179">
        <v>0</v>
      </c>
      <c r="R8161" s="180">
        <v>0</v>
      </c>
      <c r="S8161" s="180">
        <v>0</v>
      </c>
      <c r="T8161" s="180">
        <v>0</v>
      </c>
    </row>
    <row r="8162" spans="2:20" x14ac:dyDescent="0.3">
      <c r="B8162" s="19">
        <v>8159</v>
      </c>
      <c r="C8162" s="179">
        <v>0</v>
      </c>
      <c r="D8162" s="179">
        <v>0</v>
      </c>
      <c r="E8162" s="179">
        <v>92104.951902692817</v>
      </c>
      <c r="F8162" s="179">
        <v>0</v>
      </c>
      <c r="G8162" s="179">
        <v>0</v>
      </c>
      <c r="H8162" s="179">
        <v>490806.82329496124</v>
      </c>
      <c r="I8162" s="179">
        <v>0</v>
      </c>
      <c r="J8162" s="179">
        <v>0</v>
      </c>
      <c r="K8162" s="179">
        <v>0</v>
      </c>
      <c r="L8162" s="179">
        <v>0</v>
      </c>
      <c r="M8162" s="179">
        <v>36369.651835150573</v>
      </c>
      <c r="N8162" s="179">
        <v>0</v>
      </c>
      <c r="O8162" s="179">
        <v>0</v>
      </c>
      <c r="P8162" s="179">
        <v>0</v>
      </c>
      <c r="Q8162" s="179">
        <v>0</v>
      </c>
      <c r="R8162" s="180">
        <v>0</v>
      </c>
      <c r="S8162" s="180">
        <v>0</v>
      </c>
      <c r="T8162" s="180">
        <v>0</v>
      </c>
    </row>
    <row r="8163" spans="2:20" x14ac:dyDescent="0.3">
      <c r="B8163" s="19">
        <v>8160</v>
      </c>
      <c r="C8163" s="179">
        <v>0</v>
      </c>
      <c r="D8163" s="179">
        <v>0</v>
      </c>
      <c r="E8163" s="179">
        <v>3011568.7915067961</v>
      </c>
      <c r="F8163" s="179">
        <v>0</v>
      </c>
      <c r="G8163" s="179">
        <v>0</v>
      </c>
      <c r="H8163" s="179">
        <v>14208.654135667484</v>
      </c>
      <c r="I8163" s="179">
        <v>0</v>
      </c>
      <c r="J8163" s="179">
        <v>0</v>
      </c>
      <c r="K8163" s="179">
        <v>0</v>
      </c>
      <c r="L8163" s="179">
        <v>0</v>
      </c>
      <c r="M8163" s="179">
        <v>14395.68898437075</v>
      </c>
      <c r="N8163" s="179">
        <v>0</v>
      </c>
      <c r="O8163" s="179">
        <v>0</v>
      </c>
      <c r="P8163" s="179">
        <v>0</v>
      </c>
      <c r="Q8163" s="179">
        <v>0</v>
      </c>
      <c r="R8163" s="180">
        <v>0</v>
      </c>
      <c r="S8163" s="180">
        <v>0</v>
      </c>
      <c r="T8163" s="180">
        <v>0</v>
      </c>
    </row>
    <row r="8164" spans="2:20" x14ac:dyDescent="0.3">
      <c r="B8164" s="19">
        <v>8161</v>
      </c>
      <c r="C8164" s="179">
        <v>0</v>
      </c>
      <c r="D8164" s="179">
        <v>0</v>
      </c>
      <c r="E8164" s="179">
        <v>34106.960804605995</v>
      </c>
      <c r="F8164" s="179">
        <v>0</v>
      </c>
      <c r="G8164" s="179">
        <v>0</v>
      </c>
      <c r="H8164" s="179">
        <v>98627.98961917471</v>
      </c>
      <c r="I8164" s="179">
        <v>0</v>
      </c>
      <c r="J8164" s="179">
        <v>0</v>
      </c>
      <c r="K8164" s="179">
        <v>0</v>
      </c>
      <c r="L8164" s="179">
        <v>0</v>
      </c>
      <c r="M8164" s="179">
        <v>467891.08245676395</v>
      </c>
      <c r="N8164" s="179">
        <v>0</v>
      </c>
      <c r="O8164" s="179">
        <v>0</v>
      </c>
      <c r="P8164" s="179">
        <v>0</v>
      </c>
      <c r="Q8164" s="179">
        <v>0</v>
      </c>
      <c r="R8164" s="180">
        <v>0</v>
      </c>
      <c r="S8164" s="180">
        <v>0</v>
      </c>
      <c r="T8164" s="180">
        <v>0</v>
      </c>
    </row>
    <row r="8165" spans="2:20" x14ac:dyDescent="0.3">
      <c r="B8165" s="19">
        <v>8162</v>
      </c>
      <c r="C8165" s="179">
        <v>0</v>
      </c>
      <c r="D8165" s="179">
        <v>0</v>
      </c>
      <c r="E8165" s="179">
        <v>969490.55639415816</v>
      </c>
      <c r="F8165" s="179">
        <v>0</v>
      </c>
      <c r="G8165" s="179">
        <v>0</v>
      </c>
      <c r="H8165" s="179">
        <v>47599.983647487985</v>
      </c>
      <c r="I8165" s="179">
        <v>0</v>
      </c>
      <c r="J8165" s="179">
        <v>0</v>
      </c>
      <c r="K8165" s="179">
        <v>590946.90761156578</v>
      </c>
      <c r="L8165" s="179">
        <v>1</v>
      </c>
      <c r="M8165" s="179">
        <v>152632.20154772382</v>
      </c>
      <c r="N8165" s="179">
        <v>0</v>
      </c>
      <c r="O8165" s="179">
        <v>0</v>
      </c>
      <c r="P8165" s="179">
        <v>0</v>
      </c>
      <c r="Q8165" s="179">
        <v>0</v>
      </c>
      <c r="R8165" s="180">
        <v>0</v>
      </c>
      <c r="S8165" s="180">
        <v>590946.90761156578</v>
      </c>
      <c r="T8165" s="180">
        <v>0</v>
      </c>
    </row>
    <row r="8166" spans="2:20" x14ac:dyDescent="0.3">
      <c r="B8166" s="19">
        <v>8163</v>
      </c>
      <c r="C8166" s="179">
        <v>0</v>
      </c>
      <c r="D8166" s="179">
        <v>0</v>
      </c>
      <c r="E8166" s="179">
        <v>40055.400663355977</v>
      </c>
      <c r="F8166" s="179">
        <v>0</v>
      </c>
      <c r="G8166" s="179">
        <v>0</v>
      </c>
      <c r="H8166" s="179">
        <v>196508.8214865076</v>
      </c>
      <c r="I8166" s="179">
        <v>0</v>
      </c>
      <c r="J8166" s="179">
        <v>0</v>
      </c>
      <c r="K8166" s="179">
        <v>0</v>
      </c>
      <c r="L8166" s="179">
        <v>0</v>
      </c>
      <c r="M8166" s="179">
        <v>56893.173805546219</v>
      </c>
      <c r="N8166" s="179">
        <v>0</v>
      </c>
      <c r="O8166" s="179">
        <v>0</v>
      </c>
      <c r="P8166" s="179">
        <v>0</v>
      </c>
      <c r="Q8166" s="179">
        <v>0</v>
      </c>
      <c r="R8166" s="180">
        <v>0</v>
      </c>
      <c r="S8166" s="180">
        <v>0</v>
      </c>
      <c r="T8166" s="180">
        <v>0</v>
      </c>
    </row>
    <row r="8167" spans="2:20" x14ac:dyDescent="0.3">
      <c r="B8167" s="19">
        <v>8164</v>
      </c>
      <c r="C8167" s="179">
        <v>0</v>
      </c>
      <c r="D8167" s="179">
        <v>0</v>
      </c>
      <c r="E8167" s="179">
        <v>541756.32543012244</v>
      </c>
      <c r="F8167" s="179">
        <v>0</v>
      </c>
      <c r="G8167" s="179">
        <v>0</v>
      </c>
      <c r="H8167" s="179">
        <v>134126.59005696402</v>
      </c>
      <c r="I8167" s="179">
        <v>0</v>
      </c>
      <c r="J8167" s="179">
        <v>0</v>
      </c>
      <c r="K8167" s="179">
        <v>0</v>
      </c>
      <c r="L8167" s="179">
        <v>0</v>
      </c>
      <c r="M8167" s="179">
        <v>108950.90803118702</v>
      </c>
      <c r="N8167" s="179">
        <v>0</v>
      </c>
      <c r="O8167" s="179">
        <v>0</v>
      </c>
      <c r="P8167" s="179">
        <v>0</v>
      </c>
      <c r="Q8167" s="179">
        <v>0</v>
      </c>
      <c r="R8167" s="180">
        <v>0</v>
      </c>
      <c r="S8167" s="180">
        <v>0</v>
      </c>
      <c r="T8167" s="180">
        <v>0</v>
      </c>
    </row>
    <row r="8168" spans="2:20" x14ac:dyDescent="0.3">
      <c r="B8168" s="19">
        <v>8165</v>
      </c>
      <c r="C8168" s="179">
        <v>0</v>
      </c>
      <c r="D8168" s="179">
        <v>0</v>
      </c>
      <c r="E8168" s="179">
        <v>322165.09696036048</v>
      </c>
      <c r="F8168" s="179">
        <v>0</v>
      </c>
      <c r="G8168" s="179">
        <v>0</v>
      </c>
      <c r="H8168" s="179">
        <v>15675.44978813225</v>
      </c>
      <c r="I8168" s="179">
        <v>0</v>
      </c>
      <c r="J8168" s="179">
        <v>0</v>
      </c>
      <c r="K8168" s="179">
        <v>0</v>
      </c>
      <c r="L8168" s="179">
        <v>0</v>
      </c>
      <c r="M8168" s="179">
        <v>149821.52446572462</v>
      </c>
      <c r="N8168" s="179">
        <v>0</v>
      </c>
      <c r="O8168" s="179">
        <v>0</v>
      </c>
      <c r="P8168" s="179">
        <v>0</v>
      </c>
      <c r="Q8168" s="179">
        <v>0</v>
      </c>
      <c r="R8168" s="180">
        <v>0</v>
      </c>
      <c r="S8168" s="180">
        <v>0</v>
      </c>
      <c r="T8168" s="180">
        <v>0</v>
      </c>
    </row>
    <row r="8169" spans="2:20" x14ac:dyDescent="0.3">
      <c r="B8169" s="19">
        <v>8166</v>
      </c>
      <c r="C8169" s="179">
        <v>0</v>
      </c>
      <c r="D8169" s="179">
        <v>0</v>
      </c>
      <c r="E8169" s="179">
        <v>52543.980180388317</v>
      </c>
      <c r="F8169" s="179">
        <v>0</v>
      </c>
      <c r="G8169" s="179">
        <v>0</v>
      </c>
      <c r="H8169" s="179">
        <v>28349.51739051726</v>
      </c>
      <c r="I8169" s="179">
        <v>0</v>
      </c>
      <c r="J8169" s="179">
        <v>0</v>
      </c>
      <c r="K8169" s="179">
        <v>0</v>
      </c>
      <c r="L8169" s="179">
        <v>0</v>
      </c>
      <c r="M8169" s="179">
        <v>96248.561548498445</v>
      </c>
      <c r="N8169" s="179">
        <v>0</v>
      </c>
      <c r="O8169" s="179">
        <v>0</v>
      </c>
      <c r="P8169" s="179">
        <v>0</v>
      </c>
      <c r="Q8169" s="179">
        <v>0</v>
      </c>
      <c r="R8169" s="180">
        <v>0</v>
      </c>
      <c r="S8169" s="180">
        <v>0</v>
      </c>
      <c r="T8169" s="180">
        <v>0</v>
      </c>
    </row>
    <row r="8170" spans="2:20" x14ac:dyDescent="0.3">
      <c r="B8170" s="19">
        <v>8167</v>
      </c>
      <c r="C8170" s="179">
        <v>0</v>
      </c>
      <c r="D8170" s="179">
        <v>0</v>
      </c>
      <c r="E8170" s="179">
        <v>264343.22615306935</v>
      </c>
      <c r="F8170" s="179">
        <v>0</v>
      </c>
      <c r="G8170" s="179">
        <v>0</v>
      </c>
      <c r="H8170" s="179">
        <v>58120.83262387992</v>
      </c>
      <c r="I8170" s="179">
        <v>0</v>
      </c>
      <c r="J8170" s="179">
        <v>0</v>
      </c>
      <c r="K8170" s="179">
        <v>0</v>
      </c>
      <c r="L8170" s="179">
        <v>0</v>
      </c>
      <c r="M8170" s="179">
        <v>152438.27808992335</v>
      </c>
      <c r="N8170" s="179">
        <v>0</v>
      </c>
      <c r="O8170" s="179">
        <v>0</v>
      </c>
      <c r="P8170" s="179">
        <v>0</v>
      </c>
      <c r="Q8170" s="179">
        <v>0</v>
      </c>
      <c r="R8170" s="180">
        <v>0</v>
      </c>
      <c r="S8170" s="180">
        <v>0</v>
      </c>
      <c r="T8170" s="180">
        <v>0</v>
      </c>
    </row>
    <row r="8171" spans="2:20" x14ac:dyDescent="0.3">
      <c r="B8171" s="19">
        <v>8168</v>
      </c>
      <c r="C8171" s="179">
        <v>0</v>
      </c>
      <c r="D8171" s="179">
        <v>0</v>
      </c>
      <c r="E8171" s="179">
        <v>420717.11630323663</v>
      </c>
      <c r="F8171" s="179">
        <v>0</v>
      </c>
      <c r="G8171" s="179">
        <v>0</v>
      </c>
      <c r="H8171" s="179">
        <v>520925.54813805677</v>
      </c>
      <c r="I8171" s="179">
        <v>0</v>
      </c>
      <c r="J8171" s="179">
        <v>0</v>
      </c>
      <c r="K8171" s="179">
        <v>0</v>
      </c>
      <c r="L8171" s="179">
        <v>0</v>
      </c>
      <c r="M8171" s="179">
        <v>60738.844292277929</v>
      </c>
      <c r="N8171" s="179">
        <v>0</v>
      </c>
      <c r="O8171" s="179">
        <v>0</v>
      </c>
      <c r="P8171" s="179">
        <v>0</v>
      </c>
      <c r="Q8171" s="179">
        <v>0</v>
      </c>
      <c r="R8171" s="180">
        <v>0</v>
      </c>
      <c r="S8171" s="180">
        <v>0</v>
      </c>
      <c r="T8171" s="180">
        <v>0</v>
      </c>
    </row>
    <row r="8172" spans="2:20" x14ac:dyDescent="0.3">
      <c r="B8172" s="19">
        <v>8169</v>
      </c>
      <c r="C8172" s="179">
        <v>0</v>
      </c>
      <c r="D8172" s="179">
        <v>0</v>
      </c>
      <c r="E8172" s="179">
        <v>1326418.2855537925</v>
      </c>
      <c r="F8172" s="179">
        <v>0</v>
      </c>
      <c r="G8172" s="179">
        <v>0</v>
      </c>
      <c r="H8172" s="179">
        <v>14630.383680643008</v>
      </c>
      <c r="I8172" s="179">
        <v>0</v>
      </c>
      <c r="J8172" s="179">
        <v>0</v>
      </c>
      <c r="K8172" s="179">
        <v>0</v>
      </c>
      <c r="L8172" s="179">
        <v>0</v>
      </c>
      <c r="M8172" s="179">
        <v>189453.00283063436</v>
      </c>
      <c r="N8172" s="179">
        <v>0</v>
      </c>
      <c r="O8172" s="179">
        <v>0</v>
      </c>
      <c r="P8172" s="179">
        <v>0</v>
      </c>
      <c r="Q8172" s="179">
        <v>0</v>
      </c>
      <c r="R8172" s="180">
        <v>0</v>
      </c>
      <c r="S8172" s="180">
        <v>0</v>
      </c>
      <c r="T8172" s="180">
        <v>0</v>
      </c>
    </row>
    <row r="8173" spans="2:20" x14ac:dyDescent="0.3">
      <c r="B8173" s="19">
        <v>8170</v>
      </c>
      <c r="C8173" s="179">
        <v>0</v>
      </c>
      <c r="D8173" s="179">
        <v>0</v>
      </c>
      <c r="E8173" s="179">
        <v>39438.653900936697</v>
      </c>
      <c r="F8173" s="179">
        <v>0</v>
      </c>
      <c r="G8173" s="179">
        <v>0</v>
      </c>
      <c r="H8173" s="179">
        <v>35456.324819719259</v>
      </c>
      <c r="I8173" s="179">
        <v>0</v>
      </c>
      <c r="J8173" s="179">
        <v>0</v>
      </c>
      <c r="K8173" s="179">
        <v>0</v>
      </c>
      <c r="L8173" s="179">
        <v>0</v>
      </c>
      <c r="M8173" s="179">
        <v>6294.6240614848675</v>
      </c>
      <c r="N8173" s="179">
        <v>0</v>
      </c>
      <c r="O8173" s="179">
        <v>0</v>
      </c>
      <c r="P8173" s="179">
        <v>0</v>
      </c>
      <c r="Q8173" s="179">
        <v>0</v>
      </c>
      <c r="R8173" s="180">
        <v>0</v>
      </c>
      <c r="S8173" s="180">
        <v>0</v>
      </c>
      <c r="T8173" s="180">
        <v>0</v>
      </c>
    </row>
    <row r="8174" spans="2:20" x14ac:dyDescent="0.3">
      <c r="B8174" s="19">
        <v>8171</v>
      </c>
      <c r="C8174" s="179">
        <v>0</v>
      </c>
      <c r="D8174" s="179">
        <v>0</v>
      </c>
      <c r="E8174" s="179">
        <v>45233.437918321339</v>
      </c>
      <c r="F8174" s="179">
        <v>1</v>
      </c>
      <c r="G8174" s="179">
        <v>33788.046132914773</v>
      </c>
      <c r="H8174" s="179">
        <v>15829.210303298007</v>
      </c>
      <c r="I8174" s="179">
        <v>0</v>
      </c>
      <c r="J8174" s="179">
        <v>0</v>
      </c>
      <c r="K8174" s="179">
        <v>0</v>
      </c>
      <c r="L8174" s="179">
        <v>0</v>
      </c>
      <c r="M8174" s="179">
        <v>6361075.5902996864</v>
      </c>
      <c r="N8174" s="179">
        <v>0</v>
      </c>
      <c r="O8174" s="179">
        <v>0</v>
      </c>
      <c r="P8174" s="179">
        <v>0</v>
      </c>
      <c r="Q8174" s="179">
        <v>0</v>
      </c>
      <c r="R8174" s="180">
        <v>0</v>
      </c>
      <c r="S8174" s="180">
        <v>0</v>
      </c>
      <c r="T8174" s="180">
        <v>0</v>
      </c>
    </row>
    <row r="8175" spans="2:20" x14ac:dyDescent="0.3">
      <c r="B8175" s="19">
        <v>8172</v>
      </c>
      <c r="C8175" s="179">
        <v>0</v>
      </c>
      <c r="D8175" s="179">
        <v>0</v>
      </c>
      <c r="E8175" s="179">
        <v>149465.86793835176</v>
      </c>
      <c r="F8175" s="179">
        <v>0</v>
      </c>
      <c r="G8175" s="179">
        <v>0</v>
      </c>
      <c r="H8175" s="179">
        <v>22740.884297252487</v>
      </c>
      <c r="I8175" s="179">
        <v>0</v>
      </c>
      <c r="J8175" s="179">
        <v>0</v>
      </c>
      <c r="K8175" s="179">
        <v>0</v>
      </c>
      <c r="L8175" s="179">
        <v>0</v>
      </c>
      <c r="M8175" s="179">
        <v>14348.870711646459</v>
      </c>
      <c r="N8175" s="179">
        <v>0</v>
      </c>
      <c r="O8175" s="179">
        <v>0</v>
      </c>
      <c r="P8175" s="179">
        <v>0</v>
      </c>
      <c r="Q8175" s="179">
        <v>0</v>
      </c>
      <c r="R8175" s="180">
        <v>0</v>
      </c>
      <c r="S8175" s="180">
        <v>0</v>
      </c>
      <c r="T8175" s="180">
        <v>0</v>
      </c>
    </row>
    <row r="8176" spans="2:20" x14ac:dyDescent="0.3">
      <c r="B8176" s="19">
        <v>8173</v>
      </c>
      <c r="C8176" s="179">
        <v>0</v>
      </c>
      <c r="D8176" s="179">
        <v>0</v>
      </c>
      <c r="E8176" s="179">
        <v>223690.19144595269</v>
      </c>
      <c r="F8176" s="179">
        <v>0</v>
      </c>
      <c r="G8176" s="179">
        <v>0</v>
      </c>
      <c r="H8176" s="179">
        <v>1027.8385899956791</v>
      </c>
      <c r="I8176" s="179">
        <v>0</v>
      </c>
      <c r="J8176" s="179">
        <v>0</v>
      </c>
      <c r="K8176" s="179">
        <v>0</v>
      </c>
      <c r="L8176" s="179">
        <v>0</v>
      </c>
      <c r="M8176" s="179">
        <v>80886.948856708448</v>
      </c>
      <c r="N8176" s="179">
        <v>0</v>
      </c>
      <c r="O8176" s="179">
        <v>0</v>
      </c>
      <c r="P8176" s="179">
        <v>0</v>
      </c>
      <c r="Q8176" s="179">
        <v>0</v>
      </c>
      <c r="R8176" s="180">
        <v>0</v>
      </c>
      <c r="S8176" s="180">
        <v>0</v>
      </c>
      <c r="T8176" s="180">
        <v>0</v>
      </c>
    </row>
    <row r="8177" spans="2:20" x14ac:dyDescent="0.3">
      <c r="B8177" s="19">
        <v>8174</v>
      </c>
      <c r="C8177" s="179">
        <v>0</v>
      </c>
      <c r="D8177" s="179">
        <v>0</v>
      </c>
      <c r="E8177" s="179">
        <v>577521.959024615</v>
      </c>
      <c r="F8177" s="179">
        <v>0</v>
      </c>
      <c r="G8177" s="179">
        <v>0</v>
      </c>
      <c r="H8177" s="179">
        <v>96682.776435822423</v>
      </c>
      <c r="I8177" s="179">
        <v>0</v>
      </c>
      <c r="J8177" s="179">
        <v>0</v>
      </c>
      <c r="K8177" s="179">
        <v>0</v>
      </c>
      <c r="L8177" s="179">
        <v>0</v>
      </c>
      <c r="M8177" s="179">
        <v>97228.743319862537</v>
      </c>
      <c r="N8177" s="179">
        <v>0</v>
      </c>
      <c r="O8177" s="179">
        <v>0</v>
      </c>
      <c r="P8177" s="179">
        <v>0</v>
      </c>
      <c r="Q8177" s="179">
        <v>0</v>
      </c>
      <c r="R8177" s="180">
        <v>0</v>
      </c>
      <c r="S8177" s="180">
        <v>0</v>
      </c>
      <c r="T8177" s="180">
        <v>0</v>
      </c>
    </row>
    <row r="8178" spans="2:20" x14ac:dyDescent="0.3">
      <c r="B8178" s="19">
        <v>8175</v>
      </c>
      <c r="C8178" s="179">
        <v>0</v>
      </c>
      <c r="D8178" s="179">
        <v>0</v>
      </c>
      <c r="E8178" s="179">
        <v>109407.10468825934</v>
      </c>
      <c r="F8178" s="179">
        <v>0</v>
      </c>
      <c r="G8178" s="179">
        <v>0</v>
      </c>
      <c r="H8178" s="179">
        <v>77601.658760189835</v>
      </c>
      <c r="I8178" s="179">
        <v>0</v>
      </c>
      <c r="J8178" s="179">
        <v>0</v>
      </c>
      <c r="K8178" s="179">
        <v>0</v>
      </c>
      <c r="L8178" s="179">
        <v>0</v>
      </c>
      <c r="M8178" s="179">
        <v>9563.8201159997188</v>
      </c>
      <c r="N8178" s="179">
        <v>0</v>
      </c>
      <c r="O8178" s="179">
        <v>0</v>
      </c>
      <c r="P8178" s="179">
        <v>0</v>
      </c>
      <c r="Q8178" s="179">
        <v>0</v>
      </c>
      <c r="R8178" s="180">
        <v>0</v>
      </c>
      <c r="S8178" s="180">
        <v>0</v>
      </c>
      <c r="T8178" s="180">
        <v>0</v>
      </c>
    </row>
    <row r="8179" spans="2:20" x14ac:dyDescent="0.3">
      <c r="B8179" s="19">
        <v>8176</v>
      </c>
      <c r="C8179" s="179">
        <v>0</v>
      </c>
      <c r="D8179" s="179">
        <v>0</v>
      </c>
      <c r="E8179" s="179">
        <v>5108.097060938203</v>
      </c>
      <c r="F8179" s="179">
        <v>0</v>
      </c>
      <c r="G8179" s="179">
        <v>0</v>
      </c>
      <c r="H8179" s="179">
        <v>165211.39454230305</v>
      </c>
      <c r="I8179" s="179">
        <v>0</v>
      </c>
      <c r="J8179" s="179">
        <v>0</v>
      </c>
      <c r="K8179" s="179">
        <v>0</v>
      </c>
      <c r="L8179" s="179">
        <v>0</v>
      </c>
      <c r="M8179" s="179">
        <v>147821.64987423358</v>
      </c>
      <c r="N8179" s="179">
        <v>0</v>
      </c>
      <c r="O8179" s="179">
        <v>0</v>
      </c>
      <c r="P8179" s="179">
        <v>0</v>
      </c>
      <c r="Q8179" s="179">
        <v>0</v>
      </c>
      <c r="R8179" s="180">
        <v>0</v>
      </c>
      <c r="S8179" s="180">
        <v>0</v>
      </c>
      <c r="T8179" s="180">
        <v>0</v>
      </c>
    </row>
    <row r="8180" spans="2:20" x14ac:dyDescent="0.3">
      <c r="B8180" s="19">
        <v>8177</v>
      </c>
      <c r="C8180" s="179">
        <v>0</v>
      </c>
      <c r="D8180" s="179">
        <v>0</v>
      </c>
      <c r="E8180" s="179">
        <v>12079.52523215767</v>
      </c>
      <c r="F8180" s="179">
        <v>0</v>
      </c>
      <c r="G8180" s="179">
        <v>0</v>
      </c>
      <c r="H8180" s="179">
        <v>335394.58431148942</v>
      </c>
      <c r="I8180" s="179">
        <v>0</v>
      </c>
      <c r="J8180" s="179">
        <v>0</v>
      </c>
      <c r="K8180" s="179">
        <v>0</v>
      </c>
      <c r="L8180" s="179">
        <v>0</v>
      </c>
      <c r="M8180" s="179">
        <v>2832.9970268681786</v>
      </c>
      <c r="N8180" s="179">
        <v>0</v>
      </c>
      <c r="O8180" s="179">
        <v>0</v>
      </c>
      <c r="P8180" s="179">
        <v>0</v>
      </c>
      <c r="Q8180" s="179">
        <v>0</v>
      </c>
      <c r="R8180" s="180">
        <v>0</v>
      </c>
      <c r="S8180" s="180">
        <v>0</v>
      </c>
      <c r="T8180" s="180">
        <v>0</v>
      </c>
    </row>
    <row r="8181" spans="2:20" x14ac:dyDescent="0.3">
      <c r="B8181" s="19">
        <v>8178</v>
      </c>
      <c r="C8181" s="179">
        <v>0</v>
      </c>
      <c r="D8181" s="179">
        <v>0</v>
      </c>
      <c r="E8181" s="179">
        <v>45903.348805625574</v>
      </c>
      <c r="F8181" s="179">
        <v>0</v>
      </c>
      <c r="G8181" s="179">
        <v>0</v>
      </c>
      <c r="H8181" s="179">
        <v>4442.8870858142591</v>
      </c>
      <c r="I8181" s="179">
        <v>0</v>
      </c>
      <c r="J8181" s="179">
        <v>0</v>
      </c>
      <c r="K8181" s="179">
        <v>0</v>
      </c>
      <c r="L8181" s="179">
        <v>0</v>
      </c>
      <c r="M8181" s="179">
        <v>87172.627976097167</v>
      </c>
      <c r="N8181" s="179">
        <v>0</v>
      </c>
      <c r="O8181" s="179">
        <v>0</v>
      </c>
      <c r="P8181" s="179">
        <v>0</v>
      </c>
      <c r="Q8181" s="179">
        <v>0</v>
      </c>
      <c r="R8181" s="180">
        <v>0</v>
      </c>
      <c r="S8181" s="180">
        <v>0</v>
      </c>
      <c r="T8181" s="180">
        <v>0</v>
      </c>
    </row>
    <row r="8182" spans="2:20" x14ac:dyDescent="0.3">
      <c r="B8182" s="19">
        <v>8179</v>
      </c>
      <c r="C8182" s="179">
        <v>1</v>
      </c>
      <c r="D8182" s="179">
        <v>10772.821914534068</v>
      </c>
      <c r="E8182" s="179">
        <v>91835.921822879958</v>
      </c>
      <c r="F8182" s="179">
        <v>0</v>
      </c>
      <c r="G8182" s="179">
        <v>0</v>
      </c>
      <c r="H8182" s="179">
        <v>387064.67083045276</v>
      </c>
      <c r="I8182" s="179">
        <v>0</v>
      </c>
      <c r="J8182" s="179">
        <v>0</v>
      </c>
      <c r="K8182" s="179">
        <v>0</v>
      </c>
      <c r="L8182" s="179">
        <v>0</v>
      </c>
      <c r="M8182" s="179">
        <v>51671.069420272113</v>
      </c>
      <c r="N8182" s="179">
        <v>0</v>
      </c>
      <c r="O8182" s="179">
        <v>0</v>
      </c>
      <c r="P8182" s="179">
        <v>0</v>
      </c>
      <c r="Q8182" s="179">
        <v>0</v>
      </c>
      <c r="R8182" s="180">
        <v>0</v>
      </c>
      <c r="S8182" s="180">
        <v>0</v>
      </c>
      <c r="T8182" s="180">
        <v>10772.821914534068</v>
      </c>
    </row>
    <row r="8183" spans="2:20" x14ac:dyDescent="0.3">
      <c r="B8183" s="19">
        <v>8180</v>
      </c>
      <c r="C8183" s="179">
        <v>0</v>
      </c>
      <c r="D8183" s="179">
        <v>0</v>
      </c>
      <c r="E8183" s="179">
        <v>47203.465012290115</v>
      </c>
      <c r="F8183" s="179">
        <v>0</v>
      </c>
      <c r="G8183" s="179">
        <v>0</v>
      </c>
      <c r="H8183" s="179">
        <v>48377.285705596682</v>
      </c>
      <c r="I8183" s="179">
        <v>0</v>
      </c>
      <c r="J8183" s="179">
        <v>0</v>
      </c>
      <c r="K8183" s="179">
        <v>0</v>
      </c>
      <c r="L8183" s="179">
        <v>0</v>
      </c>
      <c r="M8183" s="179">
        <v>21568.28670240107</v>
      </c>
      <c r="N8183" s="179">
        <v>0</v>
      </c>
      <c r="O8183" s="179">
        <v>0</v>
      </c>
      <c r="P8183" s="179">
        <v>0</v>
      </c>
      <c r="Q8183" s="179">
        <v>0</v>
      </c>
      <c r="R8183" s="180">
        <v>0</v>
      </c>
      <c r="S8183" s="180">
        <v>0</v>
      </c>
      <c r="T8183" s="180">
        <v>0</v>
      </c>
    </row>
    <row r="8184" spans="2:20" x14ac:dyDescent="0.3">
      <c r="B8184" s="19">
        <v>8181</v>
      </c>
      <c r="C8184" s="179">
        <v>0</v>
      </c>
      <c r="D8184" s="179">
        <v>0</v>
      </c>
      <c r="E8184" s="179">
        <v>150493.90585324165</v>
      </c>
      <c r="F8184" s="179">
        <v>0</v>
      </c>
      <c r="G8184" s="179">
        <v>0</v>
      </c>
      <c r="H8184" s="179">
        <v>669429.15136592137</v>
      </c>
      <c r="I8184" s="179">
        <v>0</v>
      </c>
      <c r="J8184" s="179">
        <v>0</v>
      </c>
      <c r="K8184" s="179">
        <v>0</v>
      </c>
      <c r="L8184" s="179">
        <v>0</v>
      </c>
      <c r="M8184" s="179">
        <v>6072.6507563705882</v>
      </c>
      <c r="N8184" s="179">
        <v>0</v>
      </c>
      <c r="O8184" s="179">
        <v>0</v>
      </c>
      <c r="P8184" s="179">
        <v>0</v>
      </c>
      <c r="Q8184" s="179">
        <v>0</v>
      </c>
      <c r="R8184" s="180">
        <v>0</v>
      </c>
      <c r="S8184" s="180">
        <v>0</v>
      </c>
      <c r="T8184" s="180">
        <v>0</v>
      </c>
    </row>
    <row r="8185" spans="2:20" x14ac:dyDescent="0.3">
      <c r="B8185" s="19">
        <v>8182</v>
      </c>
      <c r="C8185" s="179">
        <v>0</v>
      </c>
      <c r="D8185" s="179">
        <v>0</v>
      </c>
      <c r="E8185" s="179">
        <v>70025.358926247602</v>
      </c>
      <c r="F8185" s="179">
        <v>0</v>
      </c>
      <c r="G8185" s="179">
        <v>0</v>
      </c>
      <c r="H8185" s="179">
        <v>4414.2770739192147</v>
      </c>
      <c r="I8185" s="179">
        <v>0</v>
      </c>
      <c r="J8185" s="179">
        <v>0</v>
      </c>
      <c r="K8185" s="179">
        <v>0</v>
      </c>
      <c r="L8185" s="179">
        <v>0</v>
      </c>
      <c r="M8185" s="179">
        <v>43797.415941120089</v>
      </c>
      <c r="N8185" s="179">
        <v>0</v>
      </c>
      <c r="O8185" s="179">
        <v>0</v>
      </c>
      <c r="P8185" s="179">
        <v>0</v>
      </c>
      <c r="Q8185" s="179">
        <v>0</v>
      </c>
      <c r="R8185" s="180">
        <v>0</v>
      </c>
      <c r="S8185" s="180">
        <v>0</v>
      </c>
      <c r="T8185" s="180">
        <v>0</v>
      </c>
    </row>
    <row r="8186" spans="2:20" x14ac:dyDescent="0.3">
      <c r="B8186" s="19">
        <v>8183</v>
      </c>
      <c r="C8186" s="179">
        <v>0</v>
      </c>
      <c r="D8186" s="179">
        <v>0</v>
      </c>
      <c r="E8186" s="179">
        <v>60065.207783473699</v>
      </c>
      <c r="F8186" s="179">
        <v>0</v>
      </c>
      <c r="G8186" s="179">
        <v>0</v>
      </c>
      <c r="H8186" s="179">
        <v>61658.343444745173</v>
      </c>
      <c r="I8186" s="179">
        <v>0</v>
      </c>
      <c r="J8186" s="179">
        <v>0</v>
      </c>
      <c r="K8186" s="179">
        <v>0</v>
      </c>
      <c r="L8186" s="179">
        <v>0</v>
      </c>
      <c r="M8186" s="179">
        <v>279769.68855604273</v>
      </c>
      <c r="N8186" s="179">
        <v>0</v>
      </c>
      <c r="O8186" s="179">
        <v>0</v>
      </c>
      <c r="P8186" s="179">
        <v>0</v>
      </c>
      <c r="Q8186" s="179">
        <v>0</v>
      </c>
      <c r="R8186" s="180">
        <v>0</v>
      </c>
      <c r="S8186" s="180">
        <v>0</v>
      </c>
      <c r="T8186" s="180">
        <v>0</v>
      </c>
    </row>
    <row r="8187" spans="2:20" x14ac:dyDescent="0.3">
      <c r="B8187" s="19">
        <v>8184</v>
      </c>
      <c r="C8187" s="179">
        <v>1</v>
      </c>
      <c r="D8187" s="179">
        <v>113159.46527535717</v>
      </c>
      <c r="E8187" s="179">
        <v>106017.51032336458</v>
      </c>
      <c r="F8187" s="179">
        <v>0</v>
      </c>
      <c r="G8187" s="179">
        <v>0</v>
      </c>
      <c r="H8187" s="179">
        <v>643274.00518760795</v>
      </c>
      <c r="I8187" s="179">
        <v>0</v>
      </c>
      <c r="J8187" s="179">
        <v>0</v>
      </c>
      <c r="K8187" s="179">
        <v>0</v>
      </c>
      <c r="L8187" s="179">
        <v>0</v>
      </c>
      <c r="M8187" s="179">
        <v>1156961.3973089138</v>
      </c>
      <c r="N8187" s="179">
        <v>0</v>
      </c>
      <c r="O8187" s="179">
        <v>0</v>
      </c>
      <c r="P8187" s="179">
        <v>0</v>
      </c>
      <c r="Q8187" s="179">
        <v>0</v>
      </c>
      <c r="R8187" s="180">
        <v>0</v>
      </c>
      <c r="S8187" s="180">
        <v>0</v>
      </c>
      <c r="T8187" s="180">
        <v>113159.46527535717</v>
      </c>
    </row>
    <row r="8188" spans="2:20" x14ac:dyDescent="0.3">
      <c r="B8188" s="19">
        <v>8185</v>
      </c>
      <c r="C8188" s="179">
        <v>0</v>
      </c>
      <c r="D8188" s="179">
        <v>0</v>
      </c>
      <c r="E8188" s="179">
        <v>108330.92018818269</v>
      </c>
      <c r="F8188" s="179">
        <v>0</v>
      </c>
      <c r="G8188" s="179">
        <v>0</v>
      </c>
      <c r="H8188" s="179">
        <v>92336.764977692321</v>
      </c>
      <c r="I8188" s="179">
        <v>0</v>
      </c>
      <c r="J8188" s="179">
        <v>0</v>
      </c>
      <c r="K8188" s="179">
        <v>0</v>
      </c>
      <c r="L8188" s="179">
        <v>0</v>
      </c>
      <c r="M8188" s="179">
        <v>125132.91029982215</v>
      </c>
      <c r="N8188" s="179">
        <v>0</v>
      </c>
      <c r="O8188" s="179">
        <v>0</v>
      </c>
      <c r="P8188" s="179">
        <v>0</v>
      </c>
      <c r="Q8188" s="179">
        <v>0</v>
      </c>
      <c r="R8188" s="180">
        <v>0</v>
      </c>
      <c r="S8188" s="180">
        <v>0</v>
      </c>
      <c r="T8188" s="180">
        <v>0</v>
      </c>
    </row>
    <row r="8189" spans="2:20" x14ac:dyDescent="0.3">
      <c r="B8189" s="19">
        <v>8186</v>
      </c>
      <c r="C8189" s="179">
        <v>0</v>
      </c>
      <c r="D8189" s="179">
        <v>0</v>
      </c>
      <c r="E8189" s="179">
        <v>84662.726760241872</v>
      </c>
      <c r="F8189" s="179">
        <v>0</v>
      </c>
      <c r="G8189" s="179">
        <v>0</v>
      </c>
      <c r="H8189" s="179">
        <v>15407.460514316048</v>
      </c>
      <c r="I8189" s="179">
        <v>0</v>
      </c>
      <c r="J8189" s="179">
        <v>0</v>
      </c>
      <c r="K8189" s="179">
        <v>0</v>
      </c>
      <c r="L8189" s="179">
        <v>0</v>
      </c>
      <c r="M8189" s="179">
        <v>3482.8182822663962</v>
      </c>
      <c r="N8189" s="179">
        <v>0</v>
      </c>
      <c r="O8189" s="179">
        <v>0</v>
      </c>
      <c r="P8189" s="179">
        <v>0</v>
      </c>
      <c r="Q8189" s="179">
        <v>0</v>
      </c>
      <c r="R8189" s="180">
        <v>0</v>
      </c>
      <c r="S8189" s="180">
        <v>0</v>
      </c>
      <c r="T8189" s="180">
        <v>0</v>
      </c>
    </row>
    <row r="8190" spans="2:20" x14ac:dyDescent="0.3">
      <c r="B8190" s="19">
        <v>8187</v>
      </c>
      <c r="C8190" s="179">
        <v>0</v>
      </c>
      <c r="D8190" s="179">
        <v>0</v>
      </c>
      <c r="E8190" s="179">
        <v>233455.88094048959</v>
      </c>
      <c r="F8190" s="179">
        <v>0</v>
      </c>
      <c r="G8190" s="179">
        <v>0</v>
      </c>
      <c r="H8190" s="179">
        <v>7872.2162200657158</v>
      </c>
      <c r="I8190" s="179">
        <v>0</v>
      </c>
      <c r="J8190" s="179">
        <v>0</v>
      </c>
      <c r="K8190" s="179">
        <v>215228.9017135101</v>
      </c>
      <c r="L8190" s="179">
        <v>1</v>
      </c>
      <c r="M8190" s="179">
        <v>840386.77732494485</v>
      </c>
      <c r="N8190" s="179">
        <v>0</v>
      </c>
      <c r="O8190" s="179">
        <v>0</v>
      </c>
      <c r="P8190" s="179">
        <v>0</v>
      </c>
      <c r="Q8190" s="179">
        <v>0</v>
      </c>
      <c r="R8190" s="180">
        <v>0</v>
      </c>
      <c r="S8190" s="180">
        <v>215228.9017135101</v>
      </c>
      <c r="T8190" s="180">
        <v>0</v>
      </c>
    </row>
    <row r="8191" spans="2:20" x14ac:dyDescent="0.3">
      <c r="B8191" s="19">
        <v>8188</v>
      </c>
      <c r="C8191" s="179">
        <v>0</v>
      </c>
      <c r="D8191" s="179">
        <v>0</v>
      </c>
      <c r="E8191" s="179">
        <v>151241.65522975518</v>
      </c>
      <c r="F8191" s="179">
        <v>0</v>
      </c>
      <c r="G8191" s="179">
        <v>0</v>
      </c>
      <c r="H8191" s="179">
        <v>165355.97232742069</v>
      </c>
      <c r="I8191" s="179">
        <v>0</v>
      </c>
      <c r="J8191" s="179">
        <v>0</v>
      </c>
      <c r="K8191" s="179">
        <v>0</v>
      </c>
      <c r="L8191" s="179">
        <v>0</v>
      </c>
      <c r="M8191" s="179">
        <v>63444.253348587044</v>
      </c>
      <c r="N8191" s="179">
        <v>0</v>
      </c>
      <c r="O8191" s="179">
        <v>0</v>
      </c>
      <c r="P8191" s="179">
        <v>0</v>
      </c>
      <c r="Q8191" s="179">
        <v>0</v>
      </c>
      <c r="R8191" s="180">
        <v>0</v>
      </c>
      <c r="S8191" s="180">
        <v>0</v>
      </c>
      <c r="T8191" s="180">
        <v>0</v>
      </c>
    </row>
    <row r="8192" spans="2:20" x14ac:dyDescent="0.3">
      <c r="B8192" s="19">
        <v>8189</v>
      </c>
      <c r="C8192" s="179">
        <v>0</v>
      </c>
      <c r="D8192" s="179">
        <v>0</v>
      </c>
      <c r="E8192" s="179">
        <v>674845.05002031173</v>
      </c>
      <c r="F8192" s="179">
        <v>0</v>
      </c>
      <c r="G8192" s="179">
        <v>0</v>
      </c>
      <c r="H8192" s="179">
        <v>309048.53826775524</v>
      </c>
      <c r="I8192" s="179">
        <v>0</v>
      </c>
      <c r="J8192" s="179">
        <v>0</v>
      </c>
      <c r="K8192" s="179">
        <v>0</v>
      </c>
      <c r="L8192" s="179">
        <v>0</v>
      </c>
      <c r="M8192" s="179">
        <v>63793.32839037542</v>
      </c>
      <c r="N8192" s="179">
        <v>0</v>
      </c>
      <c r="O8192" s="179">
        <v>0</v>
      </c>
      <c r="P8192" s="179">
        <v>0</v>
      </c>
      <c r="Q8192" s="179">
        <v>0</v>
      </c>
      <c r="R8192" s="180">
        <v>0</v>
      </c>
      <c r="S8192" s="180">
        <v>0</v>
      </c>
      <c r="T8192" s="180">
        <v>0</v>
      </c>
    </row>
    <row r="8193" spans="2:20" x14ac:dyDescent="0.3">
      <c r="B8193" s="19">
        <v>8190</v>
      </c>
      <c r="C8193" s="179">
        <v>0</v>
      </c>
      <c r="D8193" s="179">
        <v>0</v>
      </c>
      <c r="E8193" s="179">
        <v>137240.43614870167</v>
      </c>
      <c r="F8193" s="179">
        <v>0</v>
      </c>
      <c r="G8193" s="179">
        <v>0</v>
      </c>
      <c r="H8193" s="179">
        <v>28486.871967446532</v>
      </c>
      <c r="I8193" s="179">
        <v>0</v>
      </c>
      <c r="J8193" s="179">
        <v>0</v>
      </c>
      <c r="K8193" s="179">
        <v>0</v>
      </c>
      <c r="L8193" s="179">
        <v>0</v>
      </c>
      <c r="M8193" s="179">
        <v>10592.425556619924</v>
      </c>
      <c r="N8193" s="179">
        <v>0</v>
      </c>
      <c r="O8193" s="179">
        <v>0</v>
      </c>
      <c r="P8193" s="179">
        <v>0</v>
      </c>
      <c r="Q8193" s="179">
        <v>0</v>
      </c>
      <c r="R8193" s="180">
        <v>0</v>
      </c>
      <c r="S8193" s="180">
        <v>0</v>
      </c>
      <c r="T8193" s="180">
        <v>0</v>
      </c>
    </row>
    <row r="8194" spans="2:20" x14ac:dyDescent="0.3">
      <c r="B8194" s="19">
        <v>8191</v>
      </c>
      <c r="C8194" s="179">
        <v>0</v>
      </c>
      <c r="D8194" s="179">
        <v>0</v>
      </c>
      <c r="E8194" s="179">
        <v>12951.069968888236</v>
      </c>
      <c r="F8194" s="179">
        <v>0</v>
      </c>
      <c r="G8194" s="179">
        <v>0</v>
      </c>
      <c r="H8194" s="179">
        <v>48340.899836811594</v>
      </c>
      <c r="I8194" s="179">
        <v>0</v>
      </c>
      <c r="J8194" s="179">
        <v>0</v>
      </c>
      <c r="K8194" s="179">
        <v>0</v>
      </c>
      <c r="L8194" s="179">
        <v>0</v>
      </c>
      <c r="M8194" s="179">
        <v>13319.439331354737</v>
      </c>
      <c r="N8194" s="179">
        <v>0</v>
      </c>
      <c r="O8194" s="179">
        <v>0</v>
      </c>
      <c r="P8194" s="179">
        <v>0</v>
      </c>
      <c r="Q8194" s="179">
        <v>0</v>
      </c>
      <c r="R8194" s="180">
        <v>0</v>
      </c>
      <c r="S8194" s="180">
        <v>0</v>
      </c>
      <c r="T8194" s="180">
        <v>0</v>
      </c>
    </row>
    <row r="8195" spans="2:20" x14ac:dyDescent="0.3">
      <c r="B8195" s="19">
        <v>8192</v>
      </c>
      <c r="C8195" s="179">
        <v>0</v>
      </c>
      <c r="D8195" s="179">
        <v>0</v>
      </c>
      <c r="E8195" s="179">
        <v>174152.81746624919</v>
      </c>
      <c r="F8195" s="179">
        <v>0</v>
      </c>
      <c r="G8195" s="179">
        <v>0</v>
      </c>
      <c r="H8195" s="179">
        <v>52154.140988723615</v>
      </c>
      <c r="I8195" s="179">
        <v>0</v>
      </c>
      <c r="J8195" s="179">
        <v>0</v>
      </c>
      <c r="K8195" s="179">
        <v>0</v>
      </c>
      <c r="L8195" s="179">
        <v>0</v>
      </c>
      <c r="M8195" s="179">
        <v>40902.790488729072</v>
      </c>
      <c r="N8195" s="179">
        <v>0</v>
      </c>
      <c r="O8195" s="179">
        <v>0</v>
      </c>
      <c r="P8195" s="179">
        <v>0</v>
      </c>
      <c r="Q8195" s="179">
        <v>0</v>
      </c>
      <c r="R8195" s="180">
        <v>0</v>
      </c>
      <c r="S8195" s="180">
        <v>0</v>
      </c>
      <c r="T8195" s="180">
        <v>0</v>
      </c>
    </row>
    <row r="8196" spans="2:20" x14ac:dyDescent="0.3">
      <c r="B8196" s="19">
        <v>8193</v>
      </c>
      <c r="C8196" s="179">
        <v>0</v>
      </c>
      <c r="D8196" s="179">
        <v>0</v>
      </c>
      <c r="E8196" s="179">
        <v>52522.924030591821</v>
      </c>
      <c r="F8196" s="179">
        <v>1</v>
      </c>
      <c r="G8196" s="179">
        <v>54367.078064610207</v>
      </c>
      <c r="H8196" s="179">
        <v>105869.15866082872</v>
      </c>
      <c r="I8196" s="179">
        <v>0</v>
      </c>
      <c r="J8196" s="179">
        <v>0</v>
      </c>
      <c r="K8196" s="179">
        <v>0</v>
      </c>
      <c r="L8196" s="179">
        <v>0</v>
      </c>
      <c r="M8196" s="179">
        <v>29830.616034316499</v>
      </c>
      <c r="N8196" s="179">
        <v>0</v>
      </c>
      <c r="O8196" s="179">
        <v>0</v>
      </c>
      <c r="P8196" s="179">
        <v>0</v>
      </c>
      <c r="Q8196" s="179">
        <v>0</v>
      </c>
      <c r="R8196" s="180">
        <v>0</v>
      </c>
      <c r="S8196" s="180">
        <v>0</v>
      </c>
      <c r="T8196" s="180">
        <v>0</v>
      </c>
    </row>
    <row r="8197" spans="2:20" x14ac:dyDescent="0.3">
      <c r="B8197" s="19">
        <v>8194</v>
      </c>
      <c r="C8197" s="179">
        <v>0</v>
      </c>
      <c r="D8197" s="179">
        <v>0</v>
      </c>
      <c r="E8197" s="179">
        <v>40981.933132100341</v>
      </c>
      <c r="F8197" s="179">
        <v>0</v>
      </c>
      <c r="G8197" s="179">
        <v>0</v>
      </c>
      <c r="H8197" s="179">
        <v>205845.12207236726</v>
      </c>
      <c r="I8197" s="179">
        <v>0</v>
      </c>
      <c r="J8197" s="179">
        <v>0</v>
      </c>
      <c r="K8197" s="179">
        <v>0</v>
      </c>
      <c r="L8197" s="179">
        <v>0</v>
      </c>
      <c r="M8197" s="179">
        <v>65041.64426445034</v>
      </c>
      <c r="N8197" s="179">
        <v>0</v>
      </c>
      <c r="O8197" s="179">
        <v>0</v>
      </c>
      <c r="P8197" s="179">
        <v>0</v>
      </c>
      <c r="Q8197" s="179">
        <v>0</v>
      </c>
      <c r="R8197" s="180">
        <v>0</v>
      </c>
      <c r="S8197" s="180">
        <v>0</v>
      </c>
      <c r="T8197" s="180">
        <v>0</v>
      </c>
    </row>
    <row r="8198" spans="2:20" x14ac:dyDescent="0.3">
      <c r="B8198" s="19">
        <v>8195</v>
      </c>
      <c r="C8198" s="179">
        <v>0</v>
      </c>
      <c r="D8198" s="179">
        <v>0</v>
      </c>
      <c r="E8198" s="179">
        <v>8363586.0681882501</v>
      </c>
      <c r="F8198" s="179">
        <v>0</v>
      </c>
      <c r="G8198" s="179">
        <v>0</v>
      </c>
      <c r="H8198" s="179">
        <v>1170912.4572991638</v>
      </c>
      <c r="I8198" s="179">
        <v>0</v>
      </c>
      <c r="J8198" s="179">
        <v>0</v>
      </c>
      <c r="K8198" s="179">
        <v>0</v>
      </c>
      <c r="L8198" s="179">
        <v>0</v>
      </c>
      <c r="M8198" s="179">
        <v>197722.74061010979</v>
      </c>
      <c r="N8198" s="179">
        <v>0</v>
      </c>
      <c r="O8198" s="179">
        <v>0</v>
      </c>
      <c r="P8198" s="179">
        <v>0</v>
      </c>
      <c r="Q8198" s="179">
        <v>0</v>
      </c>
      <c r="R8198" s="180">
        <v>0</v>
      </c>
      <c r="S8198" s="180">
        <v>0</v>
      </c>
      <c r="T8198" s="180">
        <v>0</v>
      </c>
    </row>
    <row r="8199" spans="2:20" x14ac:dyDescent="0.3">
      <c r="B8199" s="19">
        <v>8196</v>
      </c>
      <c r="C8199" s="179">
        <v>0</v>
      </c>
      <c r="D8199" s="179">
        <v>0</v>
      </c>
      <c r="E8199" s="179">
        <v>87761.243753293558</v>
      </c>
      <c r="F8199" s="179">
        <v>0</v>
      </c>
      <c r="G8199" s="179">
        <v>0</v>
      </c>
      <c r="H8199" s="179">
        <v>30895.877878099833</v>
      </c>
      <c r="I8199" s="179">
        <v>0</v>
      </c>
      <c r="J8199" s="179">
        <v>0</v>
      </c>
      <c r="K8199" s="179">
        <v>0</v>
      </c>
      <c r="L8199" s="179">
        <v>0</v>
      </c>
      <c r="M8199" s="179">
        <v>12235.339950526497</v>
      </c>
      <c r="N8199" s="179">
        <v>0</v>
      </c>
      <c r="O8199" s="179">
        <v>0</v>
      </c>
      <c r="P8199" s="179">
        <v>0</v>
      </c>
      <c r="Q8199" s="179">
        <v>0</v>
      </c>
      <c r="R8199" s="180">
        <v>0</v>
      </c>
      <c r="S8199" s="180">
        <v>0</v>
      </c>
      <c r="T8199" s="180">
        <v>0</v>
      </c>
    </row>
    <row r="8200" spans="2:20" x14ac:dyDescent="0.3">
      <c r="B8200" s="19">
        <v>8197</v>
      </c>
      <c r="C8200" s="179">
        <v>0</v>
      </c>
      <c r="D8200" s="179">
        <v>0</v>
      </c>
      <c r="E8200" s="179">
        <v>1061568.0460319628</v>
      </c>
      <c r="F8200" s="179">
        <v>0</v>
      </c>
      <c r="G8200" s="179">
        <v>0</v>
      </c>
      <c r="H8200" s="179">
        <v>126786.84019276479</v>
      </c>
      <c r="I8200" s="179">
        <v>0</v>
      </c>
      <c r="J8200" s="179">
        <v>0</v>
      </c>
      <c r="K8200" s="179">
        <v>0</v>
      </c>
      <c r="L8200" s="179">
        <v>0</v>
      </c>
      <c r="M8200" s="179">
        <v>7837.3682629235464</v>
      </c>
      <c r="N8200" s="179">
        <v>0</v>
      </c>
      <c r="O8200" s="179">
        <v>0</v>
      </c>
      <c r="P8200" s="179">
        <v>0</v>
      </c>
      <c r="Q8200" s="179">
        <v>0</v>
      </c>
      <c r="R8200" s="180">
        <v>0</v>
      </c>
      <c r="S8200" s="180">
        <v>0</v>
      </c>
      <c r="T8200" s="180">
        <v>0</v>
      </c>
    </row>
    <row r="8201" spans="2:20" x14ac:dyDescent="0.3">
      <c r="B8201" s="19">
        <v>8198</v>
      </c>
      <c r="C8201" s="179">
        <v>0</v>
      </c>
      <c r="D8201" s="179">
        <v>0</v>
      </c>
      <c r="E8201" s="179">
        <v>18126.490805505051</v>
      </c>
      <c r="F8201" s="179">
        <v>0</v>
      </c>
      <c r="G8201" s="179">
        <v>0</v>
      </c>
      <c r="H8201" s="179">
        <v>478663.17789248971</v>
      </c>
      <c r="I8201" s="179">
        <v>0</v>
      </c>
      <c r="J8201" s="179">
        <v>0</v>
      </c>
      <c r="K8201" s="179">
        <v>0</v>
      </c>
      <c r="L8201" s="179">
        <v>0</v>
      </c>
      <c r="M8201" s="179">
        <v>172743.01418117175</v>
      </c>
      <c r="N8201" s="179">
        <v>0</v>
      </c>
      <c r="O8201" s="179">
        <v>0</v>
      </c>
      <c r="P8201" s="179">
        <v>0</v>
      </c>
      <c r="Q8201" s="179">
        <v>0</v>
      </c>
      <c r="R8201" s="180">
        <v>0</v>
      </c>
      <c r="S8201" s="180">
        <v>0</v>
      </c>
      <c r="T8201" s="180">
        <v>0</v>
      </c>
    </row>
    <row r="8202" spans="2:20" x14ac:dyDescent="0.3">
      <c r="B8202" s="19">
        <v>8199</v>
      </c>
      <c r="C8202" s="179">
        <v>0</v>
      </c>
      <c r="D8202" s="179">
        <v>0</v>
      </c>
      <c r="E8202" s="179">
        <v>185449.62163269351</v>
      </c>
      <c r="F8202" s="179">
        <v>0</v>
      </c>
      <c r="G8202" s="179">
        <v>0</v>
      </c>
      <c r="H8202" s="179">
        <v>43999.264010306732</v>
      </c>
      <c r="I8202" s="179">
        <v>0</v>
      </c>
      <c r="J8202" s="179">
        <v>0</v>
      </c>
      <c r="K8202" s="179">
        <v>0</v>
      </c>
      <c r="L8202" s="179">
        <v>0</v>
      </c>
      <c r="M8202" s="179">
        <v>25129.709642851773</v>
      </c>
      <c r="N8202" s="179">
        <v>0</v>
      </c>
      <c r="O8202" s="179">
        <v>0</v>
      </c>
      <c r="P8202" s="179">
        <v>0</v>
      </c>
      <c r="Q8202" s="179">
        <v>0</v>
      </c>
      <c r="R8202" s="180">
        <v>0</v>
      </c>
      <c r="S8202" s="180">
        <v>0</v>
      </c>
      <c r="T8202" s="180">
        <v>0</v>
      </c>
    </row>
    <row r="8203" spans="2:20" x14ac:dyDescent="0.3">
      <c r="B8203" s="19">
        <v>8200</v>
      </c>
      <c r="C8203" s="179">
        <v>0</v>
      </c>
      <c r="D8203" s="179">
        <v>0</v>
      </c>
      <c r="E8203" s="179">
        <v>37808.94991434853</v>
      </c>
      <c r="F8203" s="179">
        <v>0</v>
      </c>
      <c r="G8203" s="179">
        <v>0</v>
      </c>
      <c r="H8203" s="179">
        <v>39240.229804275812</v>
      </c>
      <c r="I8203" s="179">
        <v>0</v>
      </c>
      <c r="J8203" s="179">
        <v>0</v>
      </c>
      <c r="K8203" s="179">
        <v>0</v>
      </c>
      <c r="L8203" s="179">
        <v>0</v>
      </c>
      <c r="M8203" s="179">
        <v>145433.03582283828</v>
      </c>
      <c r="N8203" s="179">
        <v>0</v>
      </c>
      <c r="O8203" s="179">
        <v>0</v>
      </c>
      <c r="P8203" s="179">
        <v>0</v>
      </c>
      <c r="Q8203" s="179">
        <v>0</v>
      </c>
      <c r="R8203" s="180">
        <v>0</v>
      </c>
      <c r="S8203" s="180">
        <v>0</v>
      </c>
      <c r="T8203" s="180">
        <v>0</v>
      </c>
    </row>
    <row r="8204" spans="2:20" x14ac:dyDescent="0.3">
      <c r="B8204" s="19">
        <v>8201</v>
      </c>
      <c r="C8204" s="179">
        <v>0</v>
      </c>
      <c r="D8204" s="179">
        <v>0</v>
      </c>
      <c r="E8204" s="179">
        <v>513337.43482986948</v>
      </c>
      <c r="F8204" s="179">
        <v>0</v>
      </c>
      <c r="G8204" s="179">
        <v>0</v>
      </c>
      <c r="H8204" s="179">
        <v>3948.2217035608087</v>
      </c>
      <c r="I8204" s="179">
        <v>0</v>
      </c>
      <c r="J8204" s="179">
        <v>0</v>
      </c>
      <c r="K8204" s="179">
        <v>0</v>
      </c>
      <c r="L8204" s="179">
        <v>0</v>
      </c>
      <c r="M8204" s="179">
        <v>123360.00333926451</v>
      </c>
      <c r="N8204" s="179">
        <v>0</v>
      </c>
      <c r="O8204" s="179">
        <v>0</v>
      </c>
      <c r="P8204" s="179">
        <v>0</v>
      </c>
      <c r="Q8204" s="179">
        <v>0</v>
      </c>
      <c r="R8204" s="180">
        <v>0</v>
      </c>
      <c r="S8204" s="180">
        <v>0</v>
      </c>
      <c r="T8204" s="180">
        <v>0</v>
      </c>
    </row>
    <row r="8205" spans="2:20" x14ac:dyDescent="0.3">
      <c r="B8205" s="19">
        <v>8202</v>
      </c>
      <c r="C8205" s="179">
        <v>1</v>
      </c>
      <c r="D8205" s="179">
        <v>50549.320570581651</v>
      </c>
      <c r="E8205" s="179">
        <v>157206.53000171986</v>
      </c>
      <c r="F8205" s="179">
        <v>0</v>
      </c>
      <c r="G8205" s="179">
        <v>0</v>
      </c>
      <c r="H8205" s="179">
        <v>15293.027577401266</v>
      </c>
      <c r="I8205" s="179">
        <v>0</v>
      </c>
      <c r="J8205" s="179">
        <v>0</v>
      </c>
      <c r="K8205" s="179">
        <v>126332.99760581586</v>
      </c>
      <c r="L8205" s="179">
        <v>1</v>
      </c>
      <c r="M8205" s="179">
        <v>20550.848615057304</v>
      </c>
      <c r="N8205" s="179">
        <v>0</v>
      </c>
      <c r="O8205" s="179">
        <v>0</v>
      </c>
      <c r="P8205" s="179">
        <v>0</v>
      </c>
      <c r="Q8205" s="179">
        <v>0</v>
      </c>
      <c r="R8205" s="180">
        <v>0</v>
      </c>
      <c r="S8205" s="180">
        <v>126332.99760581586</v>
      </c>
      <c r="T8205" s="180">
        <v>50549.320570581651</v>
      </c>
    </row>
    <row r="8206" spans="2:20" x14ac:dyDescent="0.3">
      <c r="B8206" s="19">
        <v>8203</v>
      </c>
      <c r="C8206" s="179">
        <v>0</v>
      </c>
      <c r="D8206" s="179">
        <v>0</v>
      </c>
      <c r="E8206" s="179">
        <v>107344.31601996801</v>
      </c>
      <c r="F8206" s="179">
        <v>0</v>
      </c>
      <c r="G8206" s="179">
        <v>0</v>
      </c>
      <c r="H8206" s="179">
        <v>31278.163945066575</v>
      </c>
      <c r="I8206" s="179">
        <v>0</v>
      </c>
      <c r="J8206" s="179">
        <v>0</v>
      </c>
      <c r="K8206" s="179">
        <v>0</v>
      </c>
      <c r="L8206" s="179">
        <v>0</v>
      </c>
      <c r="M8206" s="179">
        <v>162075.23051042372</v>
      </c>
      <c r="N8206" s="179">
        <v>0</v>
      </c>
      <c r="O8206" s="179">
        <v>0</v>
      </c>
      <c r="P8206" s="179">
        <v>0</v>
      </c>
      <c r="Q8206" s="179">
        <v>0</v>
      </c>
      <c r="R8206" s="180">
        <v>0</v>
      </c>
      <c r="S8206" s="180">
        <v>0</v>
      </c>
      <c r="T8206" s="180">
        <v>0</v>
      </c>
    </row>
    <row r="8207" spans="2:20" x14ac:dyDescent="0.3">
      <c r="B8207" s="19">
        <v>8204</v>
      </c>
      <c r="C8207" s="179">
        <v>1</v>
      </c>
      <c r="D8207" s="179">
        <v>108330.92018818269</v>
      </c>
      <c r="E8207" s="179">
        <v>212060.97701656085</v>
      </c>
      <c r="F8207" s="179">
        <v>0</v>
      </c>
      <c r="G8207" s="179">
        <v>0</v>
      </c>
      <c r="H8207" s="179">
        <v>88637.705326010648</v>
      </c>
      <c r="I8207" s="179">
        <v>0</v>
      </c>
      <c r="J8207" s="179">
        <v>0</v>
      </c>
      <c r="K8207" s="179">
        <v>0</v>
      </c>
      <c r="L8207" s="179">
        <v>0</v>
      </c>
      <c r="M8207" s="179">
        <v>124884.7341001387</v>
      </c>
      <c r="N8207" s="179">
        <v>0</v>
      </c>
      <c r="O8207" s="179">
        <v>0</v>
      </c>
      <c r="P8207" s="179">
        <v>0</v>
      </c>
      <c r="Q8207" s="179">
        <v>0</v>
      </c>
      <c r="R8207" s="180">
        <v>0</v>
      </c>
      <c r="S8207" s="180">
        <v>0</v>
      </c>
      <c r="T8207" s="180">
        <v>108330.92018818269</v>
      </c>
    </row>
    <row r="8208" spans="2:20" x14ac:dyDescent="0.3">
      <c r="B8208" s="19">
        <v>8205</v>
      </c>
      <c r="C8208" s="179">
        <v>0</v>
      </c>
      <c r="D8208" s="179">
        <v>0</v>
      </c>
      <c r="E8208" s="179">
        <v>146932.26624203275</v>
      </c>
      <c r="F8208" s="179">
        <v>0</v>
      </c>
      <c r="G8208" s="179">
        <v>0</v>
      </c>
      <c r="H8208" s="179">
        <v>197348.03562369591</v>
      </c>
      <c r="I8208" s="179">
        <v>0</v>
      </c>
      <c r="J8208" s="179">
        <v>0</v>
      </c>
      <c r="K8208" s="179">
        <v>0</v>
      </c>
      <c r="L8208" s="179">
        <v>0</v>
      </c>
      <c r="M8208" s="179">
        <v>44933.839755308465</v>
      </c>
      <c r="N8208" s="179">
        <v>0</v>
      </c>
      <c r="O8208" s="179">
        <v>0</v>
      </c>
      <c r="P8208" s="179">
        <v>0</v>
      </c>
      <c r="Q8208" s="179">
        <v>0</v>
      </c>
      <c r="R8208" s="180">
        <v>0</v>
      </c>
      <c r="S8208" s="180">
        <v>0</v>
      </c>
      <c r="T8208" s="180">
        <v>0</v>
      </c>
    </row>
    <row r="8209" spans="2:20" x14ac:dyDescent="0.3">
      <c r="B8209" s="19">
        <v>8206</v>
      </c>
      <c r="C8209" s="179">
        <v>0</v>
      </c>
      <c r="D8209" s="179">
        <v>0</v>
      </c>
      <c r="E8209" s="179">
        <v>722717.51053366333</v>
      </c>
      <c r="F8209" s="179">
        <v>0</v>
      </c>
      <c r="G8209" s="179">
        <v>0</v>
      </c>
      <c r="H8209" s="179">
        <v>38916.884862442857</v>
      </c>
      <c r="I8209" s="179">
        <v>0</v>
      </c>
      <c r="J8209" s="179">
        <v>0</v>
      </c>
      <c r="K8209" s="179">
        <v>0</v>
      </c>
      <c r="L8209" s="179">
        <v>0</v>
      </c>
      <c r="M8209" s="179">
        <v>106436.34748331469</v>
      </c>
      <c r="N8209" s="179">
        <v>0</v>
      </c>
      <c r="O8209" s="179">
        <v>0</v>
      </c>
      <c r="P8209" s="179">
        <v>0</v>
      </c>
      <c r="Q8209" s="179">
        <v>0</v>
      </c>
      <c r="R8209" s="180">
        <v>0</v>
      </c>
      <c r="S8209" s="180">
        <v>0</v>
      </c>
      <c r="T8209" s="180">
        <v>0</v>
      </c>
    </row>
    <row r="8210" spans="2:20" x14ac:dyDescent="0.3">
      <c r="B8210" s="19">
        <v>8207</v>
      </c>
      <c r="C8210" s="179">
        <v>0</v>
      </c>
      <c r="D8210" s="179">
        <v>0</v>
      </c>
      <c r="E8210" s="179">
        <v>58500.853789061475</v>
      </c>
      <c r="F8210" s="179">
        <v>0</v>
      </c>
      <c r="G8210" s="179">
        <v>0</v>
      </c>
      <c r="H8210" s="179">
        <v>13264.315393122566</v>
      </c>
      <c r="I8210" s="179">
        <v>0</v>
      </c>
      <c r="J8210" s="179">
        <v>0</v>
      </c>
      <c r="K8210" s="179">
        <v>0</v>
      </c>
      <c r="L8210" s="179">
        <v>0</v>
      </c>
      <c r="M8210" s="179">
        <v>32470.005204576177</v>
      </c>
      <c r="N8210" s="179">
        <v>0</v>
      </c>
      <c r="O8210" s="179">
        <v>0</v>
      </c>
      <c r="P8210" s="179">
        <v>0</v>
      </c>
      <c r="Q8210" s="179">
        <v>0</v>
      </c>
      <c r="R8210" s="180">
        <v>0</v>
      </c>
      <c r="S8210" s="180">
        <v>0</v>
      </c>
      <c r="T8210" s="180">
        <v>0</v>
      </c>
    </row>
    <row r="8211" spans="2:20" x14ac:dyDescent="0.3">
      <c r="B8211" s="19">
        <v>8208</v>
      </c>
      <c r="C8211" s="179">
        <v>0</v>
      </c>
      <c r="D8211" s="179">
        <v>0</v>
      </c>
      <c r="E8211" s="179">
        <v>245243.12011380168</v>
      </c>
      <c r="F8211" s="179">
        <v>0</v>
      </c>
      <c r="G8211" s="179">
        <v>0</v>
      </c>
      <c r="H8211" s="179">
        <v>387349.91550188907</v>
      </c>
      <c r="I8211" s="179">
        <v>0</v>
      </c>
      <c r="J8211" s="179">
        <v>0</v>
      </c>
      <c r="K8211" s="179">
        <v>0</v>
      </c>
      <c r="L8211" s="179">
        <v>0</v>
      </c>
      <c r="M8211" s="179">
        <v>9852.9696901507596</v>
      </c>
      <c r="N8211" s="179">
        <v>0</v>
      </c>
      <c r="O8211" s="179">
        <v>0</v>
      </c>
      <c r="P8211" s="179">
        <v>0</v>
      </c>
      <c r="Q8211" s="179">
        <v>0</v>
      </c>
      <c r="R8211" s="180">
        <v>0</v>
      </c>
      <c r="S8211" s="180">
        <v>0</v>
      </c>
      <c r="T8211" s="180">
        <v>0</v>
      </c>
    </row>
    <row r="8212" spans="2:20" x14ac:dyDescent="0.3">
      <c r="B8212" s="19">
        <v>8209</v>
      </c>
      <c r="C8212" s="179">
        <v>0</v>
      </c>
      <c r="D8212" s="179">
        <v>0</v>
      </c>
      <c r="E8212" s="179">
        <v>388134.03688400151</v>
      </c>
      <c r="F8212" s="179">
        <v>0</v>
      </c>
      <c r="G8212" s="179">
        <v>0</v>
      </c>
      <c r="H8212" s="179">
        <v>1414732.5840198372</v>
      </c>
      <c r="I8212" s="179">
        <v>0</v>
      </c>
      <c r="J8212" s="179">
        <v>0</v>
      </c>
      <c r="K8212" s="179">
        <v>0</v>
      </c>
      <c r="L8212" s="179">
        <v>0</v>
      </c>
      <c r="M8212" s="179">
        <v>144288.25184210774</v>
      </c>
      <c r="N8212" s="179">
        <v>0</v>
      </c>
      <c r="O8212" s="179">
        <v>0</v>
      </c>
      <c r="P8212" s="179">
        <v>0</v>
      </c>
      <c r="Q8212" s="179">
        <v>0</v>
      </c>
      <c r="R8212" s="180">
        <v>0</v>
      </c>
      <c r="S8212" s="180">
        <v>0</v>
      </c>
      <c r="T8212" s="180">
        <v>0</v>
      </c>
    </row>
    <row r="8213" spans="2:20" x14ac:dyDescent="0.3">
      <c r="B8213" s="19">
        <v>8210</v>
      </c>
      <c r="C8213" s="179">
        <v>0</v>
      </c>
      <c r="D8213" s="179">
        <v>0</v>
      </c>
      <c r="E8213" s="179">
        <v>2136311.4811350619</v>
      </c>
      <c r="F8213" s="179">
        <v>0</v>
      </c>
      <c r="G8213" s="179">
        <v>0</v>
      </c>
      <c r="H8213" s="179">
        <v>52758.59700140822</v>
      </c>
      <c r="I8213" s="179">
        <v>0</v>
      </c>
      <c r="J8213" s="179">
        <v>0</v>
      </c>
      <c r="K8213" s="179">
        <v>0</v>
      </c>
      <c r="L8213" s="179">
        <v>0</v>
      </c>
      <c r="M8213" s="179">
        <v>57567.536716612747</v>
      </c>
      <c r="N8213" s="179">
        <v>0</v>
      </c>
      <c r="O8213" s="179">
        <v>0</v>
      </c>
      <c r="P8213" s="179">
        <v>0</v>
      </c>
      <c r="Q8213" s="179">
        <v>0</v>
      </c>
      <c r="R8213" s="180">
        <v>0</v>
      </c>
      <c r="S8213" s="180">
        <v>0</v>
      </c>
      <c r="T8213" s="180">
        <v>0</v>
      </c>
    </row>
    <row r="8214" spans="2:20" x14ac:dyDescent="0.3">
      <c r="B8214" s="19">
        <v>8211</v>
      </c>
      <c r="C8214" s="179">
        <v>0</v>
      </c>
      <c r="D8214" s="179">
        <v>0</v>
      </c>
      <c r="E8214" s="179">
        <v>530209.12466000742</v>
      </c>
      <c r="F8214" s="179">
        <v>0</v>
      </c>
      <c r="G8214" s="179">
        <v>0</v>
      </c>
      <c r="H8214" s="179">
        <v>102346.91434855793</v>
      </c>
      <c r="I8214" s="179">
        <v>0</v>
      </c>
      <c r="J8214" s="179">
        <v>0</v>
      </c>
      <c r="K8214" s="179">
        <v>0</v>
      </c>
      <c r="L8214" s="179">
        <v>0</v>
      </c>
      <c r="M8214" s="179">
        <v>354895.50971309934</v>
      </c>
      <c r="N8214" s="179">
        <v>0</v>
      </c>
      <c r="O8214" s="179">
        <v>0</v>
      </c>
      <c r="P8214" s="179">
        <v>0</v>
      </c>
      <c r="Q8214" s="179">
        <v>0</v>
      </c>
      <c r="R8214" s="180">
        <v>0</v>
      </c>
      <c r="S8214" s="180">
        <v>0</v>
      </c>
      <c r="T8214" s="180">
        <v>0</v>
      </c>
    </row>
    <row r="8215" spans="2:20" x14ac:dyDescent="0.3">
      <c r="B8215" s="19">
        <v>8212</v>
      </c>
      <c r="C8215" s="179">
        <v>0</v>
      </c>
      <c r="D8215" s="179">
        <v>0</v>
      </c>
      <c r="E8215" s="179">
        <v>1479886.4169242368</v>
      </c>
      <c r="F8215" s="179">
        <v>0</v>
      </c>
      <c r="G8215" s="179">
        <v>0</v>
      </c>
      <c r="H8215" s="179">
        <v>472391.53501421859</v>
      </c>
      <c r="I8215" s="179">
        <v>0</v>
      </c>
      <c r="J8215" s="179">
        <v>0</v>
      </c>
      <c r="K8215" s="179">
        <v>0</v>
      </c>
      <c r="L8215" s="179">
        <v>0</v>
      </c>
      <c r="M8215" s="179">
        <v>21105.071286073384</v>
      </c>
      <c r="N8215" s="179">
        <v>0</v>
      </c>
      <c r="O8215" s="179">
        <v>0</v>
      </c>
      <c r="P8215" s="179">
        <v>0</v>
      </c>
      <c r="Q8215" s="179">
        <v>0</v>
      </c>
      <c r="R8215" s="180">
        <v>0</v>
      </c>
      <c r="S8215" s="180">
        <v>0</v>
      </c>
      <c r="T8215" s="180">
        <v>0</v>
      </c>
    </row>
    <row r="8216" spans="2:20" x14ac:dyDescent="0.3">
      <c r="B8216" s="19">
        <v>8213</v>
      </c>
      <c r="C8216" s="179">
        <v>0</v>
      </c>
      <c r="D8216" s="179">
        <v>0</v>
      </c>
      <c r="E8216" s="179">
        <v>239457.13504296716</v>
      </c>
      <c r="F8216" s="179">
        <v>0</v>
      </c>
      <c r="G8216" s="179">
        <v>0</v>
      </c>
      <c r="H8216" s="179">
        <v>82752.607598594928</v>
      </c>
      <c r="I8216" s="179">
        <v>0</v>
      </c>
      <c r="J8216" s="179">
        <v>0</v>
      </c>
      <c r="K8216" s="179">
        <v>0</v>
      </c>
      <c r="L8216" s="179">
        <v>0</v>
      </c>
      <c r="M8216" s="179">
        <v>47188.47541744831</v>
      </c>
      <c r="N8216" s="179">
        <v>0</v>
      </c>
      <c r="O8216" s="179">
        <v>0</v>
      </c>
      <c r="P8216" s="179">
        <v>0</v>
      </c>
      <c r="Q8216" s="179">
        <v>0</v>
      </c>
      <c r="R8216" s="180">
        <v>0</v>
      </c>
      <c r="S8216" s="180">
        <v>0</v>
      </c>
      <c r="T8216" s="180">
        <v>0</v>
      </c>
    </row>
    <row r="8217" spans="2:20" x14ac:dyDescent="0.3">
      <c r="B8217" s="19">
        <v>8214</v>
      </c>
      <c r="C8217" s="179">
        <v>0</v>
      </c>
      <c r="D8217" s="179">
        <v>0</v>
      </c>
      <c r="E8217" s="179">
        <v>435538.59560795914</v>
      </c>
      <c r="F8217" s="179">
        <v>0</v>
      </c>
      <c r="G8217" s="179">
        <v>0</v>
      </c>
      <c r="H8217" s="179">
        <v>113891.44634589182</v>
      </c>
      <c r="I8217" s="179">
        <v>0</v>
      </c>
      <c r="J8217" s="179">
        <v>0</v>
      </c>
      <c r="K8217" s="179">
        <v>0</v>
      </c>
      <c r="L8217" s="179">
        <v>0</v>
      </c>
      <c r="M8217" s="179">
        <v>17214.579573266124</v>
      </c>
      <c r="N8217" s="179">
        <v>0</v>
      </c>
      <c r="O8217" s="179">
        <v>0</v>
      </c>
      <c r="P8217" s="179">
        <v>0</v>
      </c>
      <c r="Q8217" s="179">
        <v>0</v>
      </c>
      <c r="R8217" s="180">
        <v>0</v>
      </c>
      <c r="S8217" s="180">
        <v>0</v>
      </c>
      <c r="T8217" s="180">
        <v>0</v>
      </c>
    </row>
    <row r="8218" spans="2:20" x14ac:dyDescent="0.3">
      <c r="B8218" s="19">
        <v>8215</v>
      </c>
      <c r="C8218" s="179">
        <v>0</v>
      </c>
      <c r="D8218" s="179">
        <v>0</v>
      </c>
      <c r="E8218" s="179">
        <v>44155.730480184407</v>
      </c>
      <c r="F8218" s="179">
        <v>0</v>
      </c>
      <c r="G8218" s="179">
        <v>0</v>
      </c>
      <c r="H8218" s="179">
        <v>465069.40516964538</v>
      </c>
      <c r="I8218" s="179">
        <v>0</v>
      </c>
      <c r="J8218" s="179">
        <v>0</v>
      </c>
      <c r="K8218" s="179">
        <v>0</v>
      </c>
      <c r="L8218" s="179">
        <v>0</v>
      </c>
      <c r="M8218" s="179">
        <v>70587.962537827814</v>
      </c>
      <c r="N8218" s="179">
        <v>0</v>
      </c>
      <c r="O8218" s="179">
        <v>0</v>
      </c>
      <c r="P8218" s="179">
        <v>0</v>
      </c>
      <c r="Q8218" s="179">
        <v>0</v>
      </c>
      <c r="R8218" s="180">
        <v>0</v>
      </c>
      <c r="S8218" s="180">
        <v>0</v>
      </c>
      <c r="T8218" s="180">
        <v>0</v>
      </c>
    </row>
    <row r="8219" spans="2:20" x14ac:dyDescent="0.3">
      <c r="B8219" s="19">
        <v>8216</v>
      </c>
      <c r="C8219" s="179">
        <v>0</v>
      </c>
      <c r="D8219" s="179">
        <v>0</v>
      </c>
      <c r="E8219" s="179">
        <v>161571.77832993102</v>
      </c>
      <c r="F8219" s="179">
        <v>0</v>
      </c>
      <c r="G8219" s="179">
        <v>0</v>
      </c>
      <c r="H8219" s="179">
        <v>32321.154636575233</v>
      </c>
      <c r="I8219" s="179">
        <v>0</v>
      </c>
      <c r="J8219" s="179">
        <v>0</v>
      </c>
      <c r="K8219" s="179">
        <v>0</v>
      </c>
      <c r="L8219" s="179">
        <v>0</v>
      </c>
      <c r="M8219" s="179">
        <v>726048.58253907226</v>
      </c>
      <c r="N8219" s="179">
        <v>0</v>
      </c>
      <c r="O8219" s="179">
        <v>0</v>
      </c>
      <c r="P8219" s="179">
        <v>0</v>
      </c>
      <c r="Q8219" s="179">
        <v>0</v>
      </c>
      <c r="R8219" s="180">
        <v>0</v>
      </c>
      <c r="S8219" s="180">
        <v>0</v>
      </c>
      <c r="T8219" s="180">
        <v>0</v>
      </c>
    </row>
    <row r="8220" spans="2:20" x14ac:dyDescent="0.3">
      <c r="B8220" s="19">
        <v>8217</v>
      </c>
      <c r="C8220" s="179">
        <v>0</v>
      </c>
      <c r="D8220" s="179">
        <v>0</v>
      </c>
      <c r="E8220" s="179">
        <v>485520.41149506473</v>
      </c>
      <c r="F8220" s="179">
        <v>0</v>
      </c>
      <c r="G8220" s="179">
        <v>0</v>
      </c>
      <c r="H8220" s="179">
        <v>35441.95674063886</v>
      </c>
      <c r="I8220" s="179">
        <v>0</v>
      </c>
      <c r="J8220" s="179">
        <v>0</v>
      </c>
      <c r="K8220" s="179">
        <v>0</v>
      </c>
      <c r="L8220" s="179">
        <v>0</v>
      </c>
      <c r="M8220" s="179">
        <v>370618.52291472227</v>
      </c>
      <c r="N8220" s="179">
        <v>0</v>
      </c>
      <c r="O8220" s="179">
        <v>0</v>
      </c>
      <c r="P8220" s="179">
        <v>0</v>
      </c>
      <c r="Q8220" s="179">
        <v>0</v>
      </c>
      <c r="R8220" s="180">
        <v>0</v>
      </c>
      <c r="S8220" s="180">
        <v>0</v>
      </c>
      <c r="T8220" s="180">
        <v>0</v>
      </c>
    </row>
    <row r="8221" spans="2:20" x14ac:dyDescent="0.3">
      <c r="B8221" s="19">
        <v>8218</v>
      </c>
      <c r="C8221" s="179">
        <v>0</v>
      </c>
      <c r="D8221" s="179">
        <v>0</v>
      </c>
      <c r="E8221" s="179">
        <v>11121.556094784493</v>
      </c>
      <c r="F8221" s="179">
        <v>0</v>
      </c>
      <c r="G8221" s="179">
        <v>0</v>
      </c>
      <c r="H8221" s="179">
        <v>1267120.7550486494</v>
      </c>
      <c r="I8221" s="179">
        <v>0</v>
      </c>
      <c r="J8221" s="179">
        <v>0</v>
      </c>
      <c r="K8221" s="179">
        <v>0</v>
      </c>
      <c r="L8221" s="179">
        <v>0</v>
      </c>
      <c r="M8221" s="179">
        <v>69793.160616253677</v>
      </c>
      <c r="N8221" s="179">
        <v>0</v>
      </c>
      <c r="O8221" s="179">
        <v>0</v>
      </c>
      <c r="P8221" s="179">
        <v>0</v>
      </c>
      <c r="Q8221" s="179">
        <v>0</v>
      </c>
      <c r="R8221" s="180">
        <v>0</v>
      </c>
      <c r="S8221" s="180">
        <v>0</v>
      </c>
      <c r="T8221" s="180">
        <v>0</v>
      </c>
    </row>
    <row r="8222" spans="2:20" x14ac:dyDescent="0.3">
      <c r="B8222" s="19">
        <v>8219</v>
      </c>
      <c r="C8222" s="179">
        <v>0</v>
      </c>
      <c r="D8222" s="179">
        <v>0</v>
      </c>
      <c r="E8222" s="179">
        <v>18962.141641140486</v>
      </c>
      <c r="F8222" s="179">
        <v>0</v>
      </c>
      <c r="G8222" s="179">
        <v>0</v>
      </c>
      <c r="H8222" s="179">
        <v>24838.977301989431</v>
      </c>
      <c r="I8222" s="179">
        <v>0</v>
      </c>
      <c r="J8222" s="179">
        <v>0</v>
      </c>
      <c r="K8222" s="179">
        <v>0</v>
      </c>
      <c r="L8222" s="179">
        <v>0</v>
      </c>
      <c r="M8222" s="179">
        <v>16312.700849572204</v>
      </c>
      <c r="N8222" s="179">
        <v>0</v>
      </c>
      <c r="O8222" s="179">
        <v>0</v>
      </c>
      <c r="P8222" s="179">
        <v>0</v>
      </c>
      <c r="Q8222" s="179">
        <v>0</v>
      </c>
      <c r="R8222" s="180">
        <v>0</v>
      </c>
      <c r="S8222" s="180">
        <v>0</v>
      </c>
      <c r="T8222" s="180">
        <v>0</v>
      </c>
    </row>
    <row r="8223" spans="2:20" x14ac:dyDescent="0.3">
      <c r="B8223" s="19">
        <v>8220</v>
      </c>
      <c r="C8223" s="179">
        <v>0</v>
      </c>
      <c r="D8223" s="179">
        <v>0</v>
      </c>
      <c r="E8223" s="179">
        <v>29026.131570444613</v>
      </c>
      <c r="F8223" s="179">
        <v>0</v>
      </c>
      <c r="G8223" s="179">
        <v>0</v>
      </c>
      <c r="H8223" s="179">
        <v>68081.046085149137</v>
      </c>
      <c r="I8223" s="179">
        <v>0</v>
      </c>
      <c r="J8223" s="179">
        <v>0</v>
      </c>
      <c r="K8223" s="179">
        <v>0</v>
      </c>
      <c r="L8223" s="179">
        <v>0</v>
      </c>
      <c r="M8223" s="179">
        <v>8333.7579595277566</v>
      </c>
      <c r="N8223" s="179">
        <v>0</v>
      </c>
      <c r="O8223" s="179">
        <v>0</v>
      </c>
      <c r="P8223" s="179">
        <v>0</v>
      </c>
      <c r="Q8223" s="179">
        <v>0</v>
      </c>
      <c r="R8223" s="180">
        <v>0</v>
      </c>
      <c r="S8223" s="180">
        <v>0</v>
      </c>
      <c r="T8223" s="180">
        <v>0</v>
      </c>
    </row>
    <row r="8224" spans="2:20" x14ac:dyDescent="0.3">
      <c r="B8224" s="19">
        <v>8221</v>
      </c>
      <c r="C8224" s="179">
        <v>0</v>
      </c>
      <c r="D8224" s="179">
        <v>0</v>
      </c>
      <c r="E8224" s="179">
        <v>1476845.8140505648</v>
      </c>
      <c r="F8224" s="179">
        <v>0</v>
      </c>
      <c r="G8224" s="179">
        <v>0</v>
      </c>
      <c r="H8224" s="179">
        <v>3436394.6149896467</v>
      </c>
      <c r="I8224" s="179">
        <v>0</v>
      </c>
      <c r="J8224" s="179">
        <v>0</v>
      </c>
      <c r="K8224" s="179">
        <v>0</v>
      </c>
      <c r="L8224" s="179">
        <v>0</v>
      </c>
      <c r="M8224" s="179">
        <v>2659.3543911243164</v>
      </c>
      <c r="N8224" s="179">
        <v>0</v>
      </c>
      <c r="O8224" s="179">
        <v>0</v>
      </c>
      <c r="P8224" s="179">
        <v>0</v>
      </c>
      <c r="Q8224" s="179">
        <v>0</v>
      </c>
      <c r="R8224" s="180">
        <v>0</v>
      </c>
      <c r="S8224" s="180">
        <v>0</v>
      </c>
      <c r="T8224" s="180">
        <v>0</v>
      </c>
    </row>
    <row r="8225" spans="2:20" x14ac:dyDescent="0.3">
      <c r="B8225" s="19">
        <v>8222</v>
      </c>
      <c r="C8225" s="179">
        <v>0</v>
      </c>
      <c r="D8225" s="179">
        <v>0</v>
      </c>
      <c r="E8225" s="179">
        <v>25188.279242327495</v>
      </c>
      <c r="F8225" s="179">
        <v>0</v>
      </c>
      <c r="G8225" s="179">
        <v>0</v>
      </c>
      <c r="H8225" s="179">
        <v>157999.39911200816</v>
      </c>
      <c r="I8225" s="179">
        <v>0</v>
      </c>
      <c r="J8225" s="179">
        <v>0</v>
      </c>
      <c r="K8225" s="179">
        <v>0</v>
      </c>
      <c r="L8225" s="179">
        <v>0</v>
      </c>
      <c r="M8225" s="179">
        <v>17601.877184859648</v>
      </c>
      <c r="N8225" s="179">
        <v>0</v>
      </c>
      <c r="O8225" s="179">
        <v>0</v>
      </c>
      <c r="P8225" s="179">
        <v>0</v>
      </c>
      <c r="Q8225" s="179">
        <v>0</v>
      </c>
      <c r="R8225" s="180">
        <v>0</v>
      </c>
      <c r="S8225" s="180">
        <v>0</v>
      </c>
      <c r="T8225" s="180">
        <v>0</v>
      </c>
    </row>
    <row r="8226" spans="2:20" x14ac:dyDescent="0.3">
      <c r="B8226" s="19">
        <v>8223</v>
      </c>
      <c r="C8226" s="179">
        <v>0</v>
      </c>
      <c r="D8226" s="179">
        <v>0</v>
      </c>
      <c r="E8226" s="179">
        <v>26497.29261639878</v>
      </c>
      <c r="F8226" s="179">
        <v>1</v>
      </c>
      <c r="G8226" s="179">
        <v>186666.38627206642</v>
      </c>
      <c r="H8226" s="179">
        <v>614247.83553345827</v>
      </c>
      <c r="I8226" s="179">
        <v>0</v>
      </c>
      <c r="J8226" s="179">
        <v>0</v>
      </c>
      <c r="K8226" s="179">
        <v>0</v>
      </c>
      <c r="L8226" s="179">
        <v>0</v>
      </c>
      <c r="M8226" s="179">
        <v>39924.12244651324</v>
      </c>
      <c r="N8226" s="179">
        <v>0</v>
      </c>
      <c r="O8226" s="179">
        <v>0</v>
      </c>
      <c r="P8226" s="179">
        <v>0</v>
      </c>
      <c r="Q8226" s="179">
        <v>0</v>
      </c>
      <c r="R8226" s="180">
        <v>0</v>
      </c>
      <c r="S8226" s="180">
        <v>0</v>
      </c>
      <c r="T8226" s="180">
        <v>0</v>
      </c>
    </row>
    <row r="8227" spans="2:20" x14ac:dyDescent="0.3">
      <c r="B8227" s="19">
        <v>8224</v>
      </c>
      <c r="C8227" s="179">
        <v>0</v>
      </c>
      <c r="D8227" s="179">
        <v>0</v>
      </c>
      <c r="E8227" s="179">
        <v>25875.68921601359</v>
      </c>
      <c r="F8227" s="179">
        <v>0</v>
      </c>
      <c r="G8227" s="179">
        <v>0</v>
      </c>
      <c r="H8227" s="179">
        <v>38397.503871779467</v>
      </c>
      <c r="I8227" s="179">
        <v>0</v>
      </c>
      <c r="J8227" s="179">
        <v>0</v>
      </c>
      <c r="K8227" s="179">
        <v>0</v>
      </c>
      <c r="L8227" s="179">
        <v>0</v>
      </c>
      <c r="M8227" s="179">
        <v>28038.780464349209</v>
      </c>
      <c r="N8227" s="179">
        <v>0</v>
      </c>
      <c r="O8227" s="179">
        <v>0</v>
      </c>
      <c r="P8227" s="179">
        <v>0</v>
      </c>
      <c r="Q8227" s="179">
        <v>0</v>
      </c>
      <c r="R8227" s="180">
        <v>0</v>
      </c>
      <c r="S8227" s="180">
        <v>0</v>
      </c>
      <c r="T8227" s="180">
        <v>0</v>
      </c>
    </row>
    <row r="8228" spans="2:20" x14ac:dyDescent="0.3">
      <c r="B8228" s="19">
        <v>8225</v>
      </c>
      <c r="C8228" s="179">
        <v>0</v>
      </c>
      <c r="D8228" s="179">
        <v>0</v>
      </c>
      <c r="E8228" s="179">
        <v>129670.13113163265</v>
      </c>
      <c r="F8228" s="179">
        <v>0</v>
      </c>
      <c r="G8228" s="179">
        <v>0</v>
      </c>
      <c r="H8228" s="179">
        <v>4076.1319246747012</v>
      </c>
      <c r="I8228" s="179">
        <v>0</v>
      </c>
      <c r="J8228" s="179">
        <v>0</v>
      </c>
      <c r="K8228" s="179">
        <v>0</v>
      </c>
      <c r="L8228" s="179">
        <v>0</v>
      </c>
      <c r="M8228" s="179">
        <v>28674.79897283476</v>
      </c>
      <c r="N8228" s="179">
        <v>0</v>
      </c>
      <c r="O8228" s="179">
        <v>0</v>
      </c>
      <c r="P8228" s="179">
        <v>0</v>
      </c>
      <c r="Q8228" s="179">
        <v>0</v>
      </c>
      <c r="R8228" s="180">
        <v>0</v>
      </c>
      <c r="S8228" s="180">
        <v>0</v>
      </c>
      <c r="T8228" s="180">
        <v>0</v>
      </c>
    </row>
    <row r="8229" spans="2:20" x14ac:dyDescent="0.3">
      <c r="B8229" s="19">
        <v>8226</v>
      </c>
      <c r="C8229" s="179">
        <v>0</v>
      </c>
      <c r="D8229" s="179">
        <v>0</v>
      </c>
      <c r="E8229" s="179">
        <v>40820.687454363127</v>
      </c>
      <c r="F8229" s="179">
        <v>0</v>
      </c>
      <c r="G8229" s="179">
        <v>0</v>
      </c>
      <c r="H8229" s="179">
        <v>71131.568394248039</v>
      </c>
      <c r="I8229" s="179">
        <v>0</v>
      </c>
      <c r="J8229" s="179">
        <v>0</v>
      </c>
      <c r="K8229" s="179">
        <v>0</v>
      </c>
      <c r="L8229" s="179">
        <v>0</v>
      </c>
      <c r="M8229" s="179">
        <v>16302.985997825748</v>
      </c>
      <c r="N8229" s="179">
        <v>0</v>
      </c>
      <c r="O8229" s="179">
        <v>0</v>
      </c>
      <c r="P8229" s="179">
        <v>0</v>
      </c>
      <c r="Q8229" s="179">
        <v>0</v>
      </c>
      <c r="R8229" s="180">
        <v>0</v>
      </c>
      <c r="S8229" s="180">
        <v>0</v>
      </c>
      <c r="T8229" s="180">
        <v>0</v>
      </c>
    </row>
    <row r="8230" spans="2:20" x14ac:dyDescent="0.3">
      <c r="B8230" s="19">
        <v>8227</v>
      </c>
      <c r="C8230" s="179">
        <v>0</v>
      </c>
      <c r="D8230" s="179">
        <v>0</v>
      </c>
      <c r="E8230" s="179">
        <v>94388.35432326312</v>
      </c>
      <c r="F8230" s="179">
        <v>0</v>
      </c>
      <c r="G8230" s="179">
        <v>0</v>
      </c>
      <c r="H8230" s="179">
        <v>25941.406367597938</v>
      </c>
      <c r="I8230" s="179">
        <v>0</v>
      </c>
      <c r="J8230" s="179">
        <v>0</v>
      </c>
      <c r="K8230" s="179">
        <v>0</v>
      </c>
      <c r="L8230" s="179">
        <v>0</v>
      </c>
      <c r="M8230" s="179">
        <v>4669.9271251014907</v>
      </c>
      <c r="N8230" s="179">
        <v>0</v>
      </c>
      <c r="O8230" s="179">
        <v>0</v>
      </c>
      <c r="P8230" s="179">
        <v>0</v>
      </c>
      <c r="Q8230" s="179">
        <v>0</v>
      </c>
      <c r="R8230" s="180">
        <v>0</v>
      </c>
      <c r="S8230" s="180">
        <v>0</v>
      </c>
      <c r="T8230" s="180">
        <v>0</v>
      </c>
    </row>
    <row r="8231" spans="2:20" x14ac:dyDescent="0.3">
      <c r="B8231" s="19">
        <v>8228</v>
      </c>
      <c r="C8231" s="179">
        <v>0</v>
      </c>
      <c r="D8231" s="179">
        <v>0</v>
      </c>
      <c r="E8231" s="179">
        <v>196185.94860649208</v>
      </c>
      <c r="F8231" s="179">
        <v>0</v>
      </c>
      <c r="G8231" s="179">
        <v>0</v>
      </c>
      <c r="H8231" s="179">
        <v>211025.38610893063</v>
      </c>
      <c r="I8231" s="179">
        <v>0</v>
      </c>
      <c r="J8231" s="179">
        <v>0</v>
      </c>
      <c r="K8231" s="179">
        <v>0</v>
      </c>
      <c r="L8231" s="179">
        <v>0</v>
      </c>
      <c r="M8231" s="179">
        <v>3462.0498785008299</v>
      </c>
      <c r="N8231" s="179">
        <v>0</v>
      </c>
      <c r="O8231" s="179">
        <v>0</v>
      </c>
      <c r="P8231" s="179">
        <v>0</v>
      </c>
      <c r="Q8231" s="179">
        <v>0</v>
      </c>
      <c r="R8231" s="180">
        <v>0</v>
      </c>
      <c r="S8231" s="180">
        <v>0</v>
      </c>
      <c r="T8231" s="180">
        <v>0</v>
      </c>
    </row>
    <row r="8232" spans="2:20" x14ac:dyDescent="0.3">
      <c r="B8232" s="19">
        <v>8229</v>
      </c>
      <c r="C8232" s="179">
        <v>0</v>
      </c>
      <c r="D8232" s="179">
        <v>0</v>
      </c>
      <c r="E8232" s="179">
        <v>7738.508092413017</v>
      </c>
      <c r="F8232" s="179">
        <v>0</v>
      </c>
      <c r="G8232" s="179">
        <v>0</v>
      </c>
      <c r="H8232" s="179">
        <v>385078.56844591862</v>
      </c>
      <c r="I8232" s="179">
        <v>0</v>
      </c>
      <c r="J8232" s="179">
        <v>0</v>
      </c>
      <c r="K8232" s="179">
        <v>0</v>
      </c>
      <c r="L8232" s="179">
        <v>0</v>
      </c>
      <c r="M8232" s="179">
        <v>216407.40345609112</v>
      </c>
      <c r="N8232" s="179">
        <v>0</v>
      </c>
      <c r="O8232" s="179">
        <v>0</v>
      </c>
      <c r="P8232" s="179">
        <v>0</v>
      </c>
      <c r="Q8232" s="179">
        <v>0</v>
      </c>
      <c r="R8232" s="180">
        <v>0</v>
      </c>
      <c r="S8232" s="180">
        <v>0</v>
      </c>
      <c r="T8232" s="180">
        <v>0</v>
      </c>
    </row>
    <row r="8233" spans="2:20" x14ac:dyDescent="0.3">
      <c r="B8233" s="19">
        <v>8230</v>
      </c>
      <c r="C8233" s="179">
        <v>0</v>
      </c>
      <c r="D8233" s="179">
        <v>0</v>
      </c>
      <c r="E8233" s="179">
        <v>8279.6377726871451</v>
      </c>
      <c r="F8233" s="179">
        <v>0</v>
      </c>
      <c r="G8233" s="179">
        <v>0</v>
      </c>
      <c r="H8233" s="179">
        <v>47081.608138993259</v>
      </c>
      <c r="I8233" s="179">
        <v>0</v>
      </c>
      <c r="J8233" s="179">
        <v>0</v>
      </c>
      <c r="K8233" s="179">
        <v>0</v>
      </c>
      <c r="L8233" s="179">
        <v>0</v>
      </c>
      <c r="M8233" s="179">
        <v>45953.943250113552</v>
      </c>
      <c r="N8233" s="179">
        <v>0</v>
      </c>
      <c r="O8233" s="179">
        <v>0</v>
      </c>
      <c r="P8233" s="179">
        <v>0</v>
      </c>
      <c r="Q8233" s="179">
        <v>0</v>
      </c>
      <c r="R8233" s="180">
        <v>0</v>
      </c>
      <c r="S8233" s="180">
        <v>0</v>
      </c>
      <c r="T8233" s="180">
        <v>0</v>
      </c>
    </row>
    <row r="8234" spans="2:20" x14ac:dyDescent="0.3">
      <c r="B8234" s="19">
        <v>8231</v>
      </c>
      <c r="C8234" s="179">
        <v>0</v>
      </c>
      <c r="D8234" s="179">
        <v>0</v>
      </c>
      <c r="E8234" s="179">
        <v>356795.14347516664</v>
      </c>
      <c r="F8234" s="179">
        <v>0</v>
      </c>
      <c r="G8234" s="179">
        <v>0</v>
      </c>
      <c r="H8234" s="179">
        <v>26827.430101310536</v>
      </c>
      <c r="I8234" s="179">
        <v>0</v>
      </c>
      <c r="J8234" s="179">
        <v>0</v>
      </c>
      <c r="K8234" s="179">
        <v>0</v>
      </c>
      <c r="L8234" s="179">
        <v>0</v>
      </c>
      <c r="M8234" s="179">
        <v>87852.944877096161</v>
      </c>
      <c r="N8234" s="179">
        <v>0</v>
      </c>
      <c r="O8234" s="179">
        <v>0</v>
      </c>
      <c r="P8234" s="179">
        <v>0</v>
      </c>
      <c r="Q8234" s="179">
        <v>0</v>
      </c>
      <c r="R8234" s="180">
        <v>0</v>
      </c>
      <c r="S8234" s="180">
        <v>0</v>
      </c>
      <c r="T8234" s="180">
        <v>0</v>
      </c>
    </row>
    <row r="8235" spans="2:20" x14ac:dyDescent="0.3">
      <c r="B8235" s="19">
        <v>8232</v>
      </c>
      <c r="C8235" s="179">
        <v>0</v>
      </c>
      <c r="D8235" s="179">
        <v>0</v>
      </c>
      <c r="E8235" s="179">
        <v>276655.120521862</v>
      </c>
      <c r="F8235" s="179">
        <v>0</v>
      </c>
      <c r="G8235" s="179">
        <v>0</v>
      </c>
      <c r="H8235" s="179">
        <v>107664.13801189073</v>
      </c>
      <c r="I8235" s="179">
        <v>0</v>
      </c>
      <c r="J8235" s="179">
        <v>0</v>
      </c>
      <c r="K8235" s="179">
        <v>0</v>
      </c>
      <c r="L8235" s="179">
        <v>0</v>
      </c>
      <c r="M8235" s="179">
        <v>1388701.0491438452</v>
      </c>
      <c r="N8235" s="179">
        <v>0</v>
      </c>
      <c r="O8235" s="179">
        <v>0</v>
      </c>
      <c r="P8235" s="179">
        <v>0</v>
      </c>
      <c r="Q8235" s="179">
        <v>0</v>
      </c>
      <c r="R8235" s="180">
        <v>0</v>
      </c>
      <c r="S8235" s="180">
        <v>0</v>
      </c>
      <c r="T8235" s="180">
        <v>0</v>
      </c>
    </row>
    <row r="8236" spans="2:20" x14ac:dyDescent="0.3">
      <c r="B8236" s="19">
        <v>8233</v>
      </c>
      <c r="C8236" s="179">
        <v>0</v>
      </c>
      <c r="D8236" s="179">
        <v>0</v>
      </c>
      <c r="E8236" s="179">
        <v>86642.617783386479</v>
      </c>
      <c r="F8236" s="179">
        <v>0</v>
      </c>
      <c r="G8236" s="179">
        <v>0</v>
      </c>
      <c r="H8236" s="179">
        <v>98813.844748479896</v>
      </c>
      <c r="I8236" s="179">
        <v>0</v>
      </c>
      <c r="J8236" s="179">
        <v>0</v>
      </c>
      <c r="K8236" s="179">
        <v>0</v>
      </c>
      <c r="L8236" s="179">
        <v>0</v>
      </c>
      <c r="M8236" s="179">
        <v>170606.85543775602</v>
      </c>
      <c r="N8236" s="179">
        <v>0</v>
      </c>
      <c r="O8236" s="179">
        <v>0</v>
      </c>
      <c r="P8236" s="179">
        <v>0</v>
      </c>
      <c r="Q8236" s="179">
        <v>0</v>
      </c>
      <c r="R8236" s="180">
        <v>0</v>
      </c>
      <c r="S8236" s="180">
        <v>0</v>
      </c>
      <c r="T8236" s="180">
        <v>0</v>
      </c>
    </row>
    <row r="8237" spans="2:20" x14ac:dyDescent="0.3">
      <c r="B8237" s="19">
        <v>8234</v>
      </c>
      <c r="C8237" s="179">
        <v>0</v>
      </c>
      <c r="D8237" s="179">
        <v>0</v>
      </c>
      <c r="E8237" s="179">
        <v>71939.637074695231</v>
      </c>
      <c r="F8237" s="179">
        <v>0</v>
      </c>
      <c r="G8237" s="179">
        <v>0</v>
      </c>
      <c r="H8237" s="179">
        <v>6876.2852215878884</v>
      </c>
      <c r="I8237" s="179">
        <v>0</v>
      </c>
      <c r="J8237" s="179">
        <v>0</v>
      </c>
      <c r="K8237" s="179">
        <v>0</v>
      </c>
      <c r="L8237" s="179">
        <v>0</v>
      </c>
      <c r="M8237" s="179">
        <v>758862.41830985248</v>
      </c>
      <c r="N8237" s="179">
        <v>0</v>
      </c>
      <c r="O8237" s="179">
        <v>0</v>
      </c>
      <c r="P8237" s="179">
        <v>0</v>
      </c>
      <c r="Q8237" s="179">
        <v>0</v>
      </c>
      <c r="R8237" s="180">
        <v>0</v>
      </c>
      <c r="S8237" s="180">
        <v>0</v>
      </c>
      <c r="T8237" s="180">
        <v>0</v>
      </c>
    </row>
    <row r="8238" spans="2:20" x14ac:dyDescent="0.3">
      <c r="B8238" s="19">
        <v>8235</v>
      </c>
      <c r="C8238" s="179">
        <v>0</v>
      </c>
      <c r="D8238" s="179">
        <v>0</v>
      </c>
      <c r="E8238" s="179">
        <v>47596.14868703259</v>
      </c>
      <c r="F8238" s="179">
        <v>0</v>
      </c>
      <c r="G8238" s="179">
        <v>0</v>
      </c>
      <c r="H8238" s="179">
        <v>131496.24824363916</v>
      </c>
      <c r="I8238" s="179">
        <v>0</v>
      </c>
      <c r="J8238" s="179">
        <v>0</v>
      </c>
      <c r="K8238" s="179">
        <v>0</v>
      </c>
      <c r="L8238" s="179">
        <v>0</v>
      </c>
      <c r="M8238" s="179">
        <v>10134.036821725327</v>
      </c>
      <c r="N8238" s="179">
        <v>0</v>
      </c>
      <c r="O8238" s="179">
        <v>0</v>
      </c>
      <c r="P8238" s="179">
        <v>0</v>
      </c>
      <c r="Q8238" s="179">
        <v>0</v>
      </c>
      <c r="R8238" s="180">
        <v>0</v>
      </c>
      <c r="S8238" s="180">
        <v>0</v>
      </c>
      <c r="T8238" s="180">
        <v>0</v>
      </c>
    </row>
    <row r="8239" spans="2:20" x14ac:dyDescent="0.3">
      <c r="B8239" s="19">
        <v>8236</v>
      </c>
      <c r="C8239" s="179">
        <v>0</v>
      </c>
      <c r="D8239" s="179">
        <v>0</v>
      </c>
      <c r="E8239" s="179">
        <v>31090.766050171256</v>
      </c>
      <c r="F8239" s="179">
        <v>0</v>
      </c>
      <c r="G8239" s="179">
        <v>0</v>
      </c>
      <c r="H8239" s="179">
        <v>138628.56193109785</v>
      </c>
      <c r="I8239" s="179">
        <v>0</v>
      </c>
      <c r="J8239" s="179">
        <v>0</v>
      </c>
      <c r="K8239" s="179">
        <v>0</v>
      </c>
      <c r="L8239" s="179">
        <v>0</v>
      </c>
      <c r="M8239" s="179">
        <v>364131.89406346058</v>
      </c>
      <c r="N8239" s="179">
        <v>0</v>
      </c>
      <c r="O8239" s="179">
        <v>0</v>
      </c>
      <c r="P8239" s="179">
        <v>0</v>
      </c>
      <c r="Q8239" s="179">
        <v>0</v>
      </c>
      <c r="R8239" s="180">
        <v>0</v>
      </c>
      <c r="S8239" s="180">
        <v>0</v>
      </c>
      <c r="T8239" s="180">
        <v>0</v>
      </c>
    </row>
    <row r="8240" spans="2:20" x14ac:dyDescent="0.3">
      <c r="B8240" s="19">
        <v>8237</v>
      </c>
      <c r="C8240" s="179">
        <v>0</v>
      </c>
      <c r="D8240" s="179">
        <v>0</v>
      </c>
      <c r="E8240" s="179">
        <v>7673.6196482810474</v>
      </c>
      <c r="F8240" s="179">
        <v>0</v>
      </c>
      <c r="G8240" s="179">
        <v>0</v>
      </c>
      <c r="H8240" s="179">
        <v>30673.139154360259</v>
      </c>
      <c r="I8240" s="179">
        <v>0</v>
      </c>
      <c r="J8240" s="179">
        <v>0</v>
      </c>
      <c r="K8240" s="179">
        <v>0</v>
      </c>
      <c r="L8240" s="179">
        <v>0</v>
      </c>
      <c r="M8240" s="179">
        <v>1098.0296474373017</v>
      </c>
      <c r="N8240" s="179">
        <v>0</v>
      </c>
      <c r="O8240" s="179">
        <v>0</v>
      </c>
      <c r="P8240" s="179">
        <v>0</v>
      </c>
      <c r="Q8240" s="179">
        <v>0</v>
      </c>
      <c r="R8240" s="180">
        <v>0</v>
      </c>
      <c r="S8240" s="180">
        <v>0</v>
      </c>
      <c r="T8240" s="180">
        <v>0</v>
      </c>
    </row>
    <row r="8241" spans="2:20" x14ac:dyDescent="0.3">
      <c r="B8241" s="19">
        <v>8238</v>
      </c>
      <c r="C8241" s="179">
        <v>0</v>
      </c>
      <c r="D8241" s="179">
        <v>0</v>
      </c>
      <c r="E8241" s="179">
        <v>194274.90409598505</v>
      </c>
      <c r="F8241" s="179">
        <v>0</v>
      </c>
      <c r="G8241" s="179">
        <v>0</v>
      </c>
      <c r="H8241" s="179">
        <v>896419.80457112438</v>
      </c>
      <c r="I8241" s="179">
        <v>0</v>
      </c>
      <c r="J8241" s="179">
        <v>0</v>
      </c>
      <c r="K8241" s="179">
        <v>0</v>
      </c>
      <c r="L8241" s="179">
        <v>0</v>
      </c>
      <c r="M8241" s="179">
        <v>2174.6450830929234</v>
      </c>
      <c r="N8241" s="179">
        <v>0</v>
      </c>
      <c r="O8241" s="179">
        <v>0</v>
      </c>
      <c r="P8241" s="179">
        <v>0</v>
      </c>
      <c r="Q8241" s="179">
        <v>0</v>
      </c>
      <c r="R8241" s="180">
        <v>0</v>
      </c>
      <c r="S8241" s="180">
        <v>0</v>
      </c>
      <c r="T8241" s="180">
        <v>0</v>
      </c>
    </row>
    <row r="8242" spans="2:20" x14ac:dyDescent="0.3">
      <c r="B8242" s="19">
        <v>8239</v>
      </c>
      <c r="C8242" s="179">
        <v>0</v>
      </c>
      <c r="D8242" s="179">
        <v>0</v>
      </c>
      <c r="E8242" s="179">
        <v>988059.58230744454</v>
      </c>
      <c r="F8242" s="179">
        <v>0</v>
      </c>
      <c r="G8242" s="179">
        <v>0</v>
      </c>
      <c r="H8242" s="179">
        <v>15235.904458720093</v>
      </c>
      <c r="I8242" s="179">
        <v>0</v>
      </c>
      <c r="J8242" s="179">
        <v>0</v>
      </c>
      <c r="K8242" s="179">
        <v>0</v>
      </c>
      <c r="L8242" s="179">
        <v>0</v>
      </c>
      <c r="M8242" s="179">
        <v>43529.418470896511</v>
      </c>
      <c r="N8242" s="179">
        <v>0</v>
      </c>
      <c r="O8242" s="179">
        <v>0</v>
      </c>
      <c r="P8242" s="179">
        <v>0</v>
      </c>
      <c r="Q8242" s="179">
        <v>0</v>
      </c>
      <c r="R8242" s="180">
        <v>0</v>
      </c>
      <c r="S8242" s="180">
        <v>0</v>
      </c>
      <c r="T8242" s="180">
        <v>0</v>
      </c>
    </row>
    <row r="8243" spans="2:20" x14ac:dyDescent="0.3">
      <c r="B8243" s="19">
        <v>8240</v>
      </c>
      <c r="C8243" s="179">
        <v>0</v>
      </c>
      <c r="D8243" s="179">
        <v>0</v>
      </c>
      <c r="E8243" s="179">
        <v>352977.14791501086</v>
      </c>
      <c r="F8243" s="179">
        <v>0</v>
      </c>
      <c r="G8243" s="179">
        <v>0</v>
      </c>
      <c r="H8243" s="179">
        <v>18772.24037129201</v>
      </c>
      <c r="I8243" s="179">
        <v>0</v>
      </c>
      <c r="J8243" s="179">
        <v>0</v>
      </c>
      <c r="K8243" s="179">
        <v>0</v>
      </c>
      <c r="L8243" s="179">
        <v>0</v>
      </c>
      <c r="M8243" s="179">
        <v>181270.63175265488</v>
      </c>
      <c r="N8243" s="179">
        <v>0</v>
      </c>
      <c r="O8243" s="179">
        <v>0</v>
      </c>
      <c r="P8243" s="179">
        <v>0</v>
      </c>
      <c r="Q8243" s="179">
        <v>0</v>
      </c>
      <c r="R8243" s="180">
        <v>0</v>
      </c>
      <c r="S8243" s="180">
        <v>0</v>
      </c>
      <c r="T8243" s="180">
        <v>0</v>
      </c>
    </row>
    <row r="8244" spans="2:20" x14ac:dyDescent="0.3">
      <c r="B8244" s="19">
        <v>8241</v>
      </c>
      <c r="C8244" s="179">
        <v>0</v>
      </c>
      <c r="D8244" s="179">
        <v>0</v>
      </c>
      <c r="E8244" s="179">
        <v>53925.498225506468</v>
      </c>
      <c r="F8244" s="179">
        <v>1</v>
      </c>
      <c r="G8244" s="179">
        <v>5615.9490689123268</v>
      </c>
      <c r="H8244" s="179">
        <v>15369.288446608985</v>
      </c>
      <c r="I8244" s="179">
        <v>0</v>
      </c>
      <c r="J8244" s="179">
        <v>0</v>
      </c>
      <c r="K8244" s="179">
        <v>0</v>
      </c>
      <c r="L8244" s="179">
        <v>0</v>
      </c>
      <c r="M8244" s="179">
        <v>131761.54257658476</v>
      </c>
      <c r="N8244" s="179">
        <v>0</v>
      </c>
      <c r="O8244" s="179">
        <v>0</v>
      </c>
      <c r="P8244" s="179">
        <v>0</v>
      </c>
      <c r="Q8244" s="179">
        <v>0</v>
      </c>
      <c r="R8244" s="180">
        <v>0</v>
      </c>
      <c r="S8244" s="180">
        <v>0</v>
      </c>
      <c r="T8244" s="180">
        <v>0</v>
      </c>
    </row>
    <row r="8245" spans="2:20" x14ac:dyDescent="0.3">
      <c r="B8245" s="19">
        <v>8242</v>
      </c>
      <c r="C8245" s="179">
        <v>1</v>
      </c>
      <c r="D8245" s="179">
        <v>221314.21108514318</v>
      </c>
      <c r="E8245" s="179">
        <v>319075.60398318531</v>
      </c>
      <c r="F8245" s="179">
        <v>0</v>
      </c>
      <c r="G8245" s="179">
        <v>0</v>
      </c>
      <c r="H8245" s="179">
        <v>19689.729368511653</v>
      </c>
      <c r="I8245" s="179">
        <v>0</v>
      </c>
      <c r="J8245" s="179">
        <v>0</v>
      </c>
      <c r="K8245" s="179">
        <v>0</v>
      </c>
      <c r="L8245" s="179">
        <v>0</v>
      </c>
      <c r="M8245" s="179">
        <v>17801.676799451317</v>
      </c>
      <c r="N8245" s="179">
        <v>0</v>
      </c>
      <c r="O8245" s="179">
        <v>0</v>
      </c>
      <c r="P8245" s="179">
        <v>0</v>
      </c>
      <c r="Q8245" s="179">
        <v>0</v>
      </c>
      <c r="R8245" s="180">
        <v>0</v>
      </c>
      <c r="S8245" s="180">
        <v>0</v>
      </c>
      <c r="T8245" s="180">
        <v>221314.21108514318</v>
      </c>
    </row>
    <row r="8246" spans="2:20" x14ac:dyDescent="0.3">
      <c r="B8246" s="19">
        <v>8243</v>
      </c>
      <c r="C8246" s="179">
        <v>0</v>
      </c>
      <c r="D8246" s="179">
        <v>0</v>
      </c>
      <c r="E8246" s="179">
        <v>183380.35250523081</v>
      </c>
      <c r="F8246" s="179">
        <v>0</v>
      </c>
      <c r="G8246" s="179">
        <v>0</v>
      </c>
      <c r="H8246" s="179">
        <v>286893.24690405244</v>
      </c>
      <c r="I8246" s="179">
        <v>0</v>
      </c>
      <c r="J8246" s="179">
        <v>0</v>
      </c>
      <c r="K8246" s="179">
        <v>0</v>
      </c>
      <c r="L8246" s="179">
        <v>0</v>
      </c>
      <c r="M8246" s="179">
        <v>103912.35549231888</v>
      </c>
      <c r="N8246" s="179">
        <v>0</v>
      </c>
      <c r="O8246" s="179">
        <v>0</v>
      </c>
      <c r="P8246" s="179">
        <v>0</v>
      </c>
      <c r="Q8246" s="179">
        <v>0</v>
      </c>
      <c r="R8246" s="180">
        <v>0</v>
      </c>
      <c r="S8246" s="180">
        <v>0</v>
      </c>
      <c r="T8246" s="180">
        <v>0</v>
      </c>
    </row>
    <row r="8247" spans="2:20" x14ac:dyDescent="0.3">
      <c r="B8247" s="19">
        <v>8244</v>
      </c>
      <c r="C8247" s="179">
        <v>0</v>
      </c>
      <c r="D8247" s="179">
        <v>0</v>
      </c>
      <c r="E8247" s="179">
        <v>120327.23192922738</v>
      </c>
      <c r="F8247" s="179">
        <v>1</v>
      </c>
      <c r="G8247" s="179">
        <v>23943.095056493788</v>
      </c>
      <c r="H8247" s="179">
        <v>2278.9428321993087</v>
      </c>
      <c r="I8247" s="179">
        <v>0</v>
      </c>
      <c r="J8247" s="179">
        <v>0</v>
      </c>
      <c r="K8247" s="179">
        <v>0</v>
      </c>
      <c r="L8247" s="179">
        <v>0</v>
      </c>
      <c r="M8247" s="179">
        <v>172358.7616852792</v>
      </c>
      <c r="N8247" s="179">
        <v>0</v>
      </c>
      <c r="O8247" s="179">
        <v>0</v>
      </c>
      <c r="P8247" s="179">
        <v>0</v>
      </c>
      <c r="Q8247" s="179">
        <v>0</v>
      </c>
      <c r="R8247" s="180">
        <v>0</v>
      </c>
      <c r="S8247" s="180">
        <v>0</v>
      </c>
      <c r="T8247" s="180">
        <v>0</v>
      </c>
    </row>
    <row r="8248" spans="2:20" x14ac:dyDescent="0.3">
      <c r="B8248" s="19">
        <v>8245</v>
      </c>
      <c r="C8248" s="179">
        <v>0</v>
      </c>
      <c r="D8248" s="179">
        <v>0</v>
      </c>
      <c r="E8248" s="179">
        <v>35999.641356905908</v>
      </c>
      <c r="F8248" s="179">
        <v>1</v>
      </c>
      <c r="G8248" s="179">
        <v>54892.502631059782</v>
      </c>
      <c r="H8248" s="179">
        <v>257068.50314101909</v>
      </c>
      <c r="I8248" s="179">
        <v>0</v>
      </c>
      <c r="J8248" s="179">
        <v>0</v>
      </c>
      <c r="K8248" s="179">
        <v>0</v>
      </c>
      <c r="L8248" s="179">
        <v>0</v>
      </c>
      <c r="M8248" s="179">
        <v>33372.459338648645</v>
      </c>
      <c r="N8248" s="179">
        <v>0</v>
      </c>
      <c r="O8248" s="179">
        <v>0</v>
      </c>
      <c r="P8248" s="179">
        <v>0</v>
      </c>
      <c r="Q8248" s="179">
        <v>0</v>
      </c>
      <c r="R8248" s="180">
        <v>0</v>
      </c>
      <c r="S8248" s="180">
        <v>0</v>
      </c>
      <c r="T8248" s="180">
        <v>0</v>
      </c>
    </row>
    <row r="8249" spans="2:20" x14ac:dyDescent="0.3">
      <c r="B8249" s="19">
        <v>8246</v>
      </c>
      <c r="C8249" s="179">
        <v>0</v>
      </c>
      <c r="D8249" s="179">
        <v>0</v>
      </c>
      <c r="E8249" s="179">
        <v>239879.02902561493</v>
      </c>
      <c r="F8249" s="179">
        <v>0</v>
      </c>
      <c r="G8249" s="179">
        <v>0</v>
      </c>
      <c r="H8249" s="179">
        <v>70923.982054093605</v>
      </c>
      <c r="I8249" s="179">
        <v>0</v>
      </c>
      <c r="J8249" s="179">
        <v>0</v>
      </c>
      <c r="K8249" s="179">
        <v>0</v>
      </c>
      <c r="L8249" s="179">
        <v>0</v>
      </c>
      <c r="M8249" s="179">
        <v>111151.66159580689</v>
      </c>
      <c r="N8249" s="179">
        <v>0</v>
      </c>
      <c r="O8249" s="179">
        <v>0</v>
      </c>
      <c r="P8249" s="179">
        <v>0</v>
      </c>
      <c r="Q8249" s="179">
        <v>0</v>
      </c>
      <c r="R8249" s="180">
        <v>0</v>
      </c>
      <c r="S8249" s="180">
        <v>0</v>
      </c>
      <c r="T8249" s="180">
        <v>0</v>
      </c>
    </row>
    <row r="8250" spans="2:20" x14ac:dyDescent="0.3">
      <c r="B8250" s="19">
        <v>8247</v>
      </c>
      <c r="C8250" s="179">
        <v>0</v>
      </c>
      <c r="D8250" s="179">
        <v>0</v>
      </c>
      <c r="E8250" s="179">
        <v>172311.09067972677</v>
      </c>
      <c r="F8250" s="179">
        <v>0</v>
      </c>
      <c r="G8250" s="179">
        <v>0</v>
      </c>
      <c r="H8250" s="179">
        <v>324448.32171624654</v>
      </c>
      <c r="I8250" s="179">
        <v>0</v>
      </c>
      <c r="J8250" s="179">
        <v>0</v>
      </c>
      <c r="K8250" s="179">
        <v>0</v>
      </c>
      <c r="L8250" s="179">
        <v>0</v>
      </c>
      <c r="M8250" s="179">
        <v>183771.09488243831</v>
      </c>
      <c r="N8250" s="179">
        <v>0</v>
      </c>
      <c r="O8250" s="179">
        <v>0</v>
      </c>
      <c r="P8250" s="179">
        <v>0</v>
      </c>
      <c r="Q8250" s="179">
        <v>0</v>
      </c>
      <c r="R8250" s="180">
        <v>0</v>
      </c>
      <c r="S8250" s="180">
        <v>0</v>
      </c>
      <c r="T8250" s="180">
        <v>0</v>
      </c>
    </row>
    <row r="8251" spans="2:20" x14ac:dyDescent="0.3">
      <c r="B8251" s="19">
        <v>8248</v>
      </c>
      <c r="C8251" s="179">
        <v>0</v>
      </c>
      <c r="D8251" s="179">
        <v>0</v>
      </c>
      <c r="E8251" s="179">
        <v>82057.914946299599</v>
      </c>
      <c r="F8251" s="179">
        <v>0</v>
      </c>
      <c r="G8251" s="179">
        <v>0</v>
      </c>
      <c r="H8251" s="179">
        <v>870.7340829516877</v>
      </c>
      <c r="I8251" s="179">
        <v>0</v>
      </c>
      <c r="J8251" s="179">
        <v>0</v>
      </c>
      <c r="K8251" s="179">
        <v>0</v>
      </c>
      <c r="L8251" s="179">
        <v>0</v>
      </c>
      <c r="M8251" s="179">
        <v>56329.780264951703</v>
      </c>
      <c r="N8251" s="179">
        <v>0</v>
      </c>
      <c r="O8251" s="179">
        <v>0</v>
      </c>
      <c r="P8251" s="179">
        <v>0</v>
      </c>
      <c r="Q8251" s="179">
        <v>0</v>
      </c>
      <c r="R8251" s="180">
        <v>0</v>
      </c>
      <c r="S8251" s="180">
        <v>0</v>
      </c>
      <c r="T8251" s="180">
        <v>0</v>
      </c>
    </row>
    <row r="8252" spans="2:20" x14ac:dyDescent="0.3">
      <c r="B8252" s="19">
        <v>8249</v>
      </c>
      <c r="C8252" s="179">
        <v>0</v>
      </c>
      <c r="D8252" s="179">
        <v>0</v>
      </c>
      <c r="E8252" s="179">
        <v>298383.68053347105</v>
      </c>
      <c r="F8252" s="179">
        <v>0</v>
      </c>
      <c r="G8252" s="179">
        <v>0</v>
      </c>
      <c r="H8252" s="179">
        <v>11857.051395266826</v>
      </c>
      <c r="I8252" s="179">
        <v>0</v>
      </c>
      <c r="J8252" s="179">
        <v>0</v>
      </c>
      <c r="K8252" s="179">
        <v>0</v>
      </c>
      <c r="L8252" s="179">
        <v>0</v>
      </c>
      <c r="M8252" s="179">
        <v>3441.230424457362</v>
      </c>
      <c r="N8252" s="179">
        <v>0</v>
      </c>
      <c r="O8252" s="179">
        <v>0</v>
      </c>
      <c r="P8252" s="179">
        <v>0</v>
      </c>
      <c r="Q8252" s="179">
        <v>0</v>
      </c>
      <c r="R8252" s="180">
        <v>0</v>
      </c>
      <c r="S8252" s="180">
        <v>0</v>
      </c>
      <c r="T8252" s="180">
        <v>0</v>
      </c>
    </row>
    <row r="8253" spans="2:20" x14ac:dyDescent="0.3">
      <c r="B8253" s="19">
        <v>8250</v>
      </c>
      <c r="C8253" s="179">
        <v>0</v>
      </c>
      <c r="D8253" s="179">
        <v>0</v>
      </c>
      <c r="E8253" s="179">
        <v>1386483.0030766458</v>
      </c>
      <c r="F8253" s="179">
        <v>0</v>
      </c>
      <c r="G8253" s="179">
        <v>0</v>
      </c>
      <c r="H8253" s="179">
        <v>445815.71924810909</v>
      </c>
      <c r="I8253" s="179">
        <v>0</v>
      </c>
      <c r="J8253" s="179">
        <v>0</v>
      </c>
      <c r="K8253" s="179">
        <v>0</v>
      </c>
      <c r="L8253" s="179">
        <v>0</v>
      </c>
      <c r="M8253" s="179">
        <v>192301.47106625032</v>
      </c>
      <c r="N8253" s="179">
        <v>0</v>
      </c>
      <c r="O8253" s="179">
        <v>0</v>
      </c>
      <c r="P8253" s="179">
        <v>0</v>
      </c>
      <c r="Q8253" s="179">
        <v>0</v>
      </c>
      <c r="R8253" s="180">
        <v>0</v>
      </c>
      <c r="S8253" s="180">
        <v>0</v>
      </c>
      <c r="T8253" s="180">
        <v>0</v>
      </c>
    </row>
    <row r="8254" spans="2:20" x14ac:dyDescent="0.3">
      <c r="B8254" s="19">
        <v>8251</v>
      </c>
      <c r="C8254" s="179">
        <v>0</v>
      </c>
      <c r="D8254" s="179">
        <v>0</v>
      </c>
      <c r="E8254" s="179">
        <v>135149.73224214767</v>
      </c>
      <c r="F8254" s="179">
        <v>0</v>
      </c>
      <c r="G8254" s="179">
        <v>0</v>
      </c>
      <c r="H8254" s="179">
        <v>116306.54459323586</v>
      </c>
      <c r="I8254" s="179">
        <v>0</v>
      </c>
      <c r="J8254" s="179">
        <v>0</v>
      </c>
      <c r="K8254" s="179">
        <v>0</v>
      </c>
      <c r="L8254" s="179">
        <v>0</v>
      </c>
      <c r="M8254" s="179">
        <v>61568.060461943649</v>
      </c>
      <c r="N8254" s="179">
        <v>0</v>
      </c>
      <c r="O8254" s="179">
        <v>0</v>
      </c>
      <c r="P8254" s="179">
        <v>0</v>
      </c>
      <c r="Q8254" s="179">
        <v>0</v>
      </c>
      <c r="R8254" s="180">
        <v>0</v>
      </c>
      <c r="S8254" s="180">
        <v>0</v>
      </c>
      <c r="T8254" s="180">
        <v>0</v>
      </c>
    </row>
    <row r="8255" spans="2:20" x14ac:dyDescent="0.3">
      <c r="B8255" s="19">
        <v>8252</v>
      </c>
      <c r="C8255" s="179">
        <v>0</v>
      </c>
      <c r="D8255" s="179">
        <v>0</v>
      </c>
      <c r="E8255" s="179">
        <v>426077.04796688503</v>
      </c>
      <c r="F8255" s="179">
        <v>0</v>
      </c>
      <c r="G8255" s="179">
        <v>0</v>
      </c>
      <c r="H8255" s="179">
        <v>331892.14672052779</v>
      </c>
      <c r="I8255" s="179">
        <v>0</v>
      </c>
      <c r="J8255" s="179">
        <v>0</v>
      </c>
      <c r="K8255" s="179">
        <v>0</v>
      </c>
      <c r="L8255" s="179">
        <v>0</v>
      </c>
      <c r="M8255" s="179">
        <v>102696.67960939648</v>
      </c>
      <c r="N8255" s="179">
        <v>0</v>
      </c>
      <c r="O8255" s="179">
        <v>0</v>
      </c>
      <c r="P8255" s="179">
        <v>0</v>
      </c>
      <c r="Q8255" s="179">
        <v>0</v>
      </c>
      <c r="R8255" s="180">
        <v>0</v>
      </c>
      <c r="S8255" s="180">
        <v>0</v>
      </c>
      <c r="T8255" s="180">
        <v>0</v>
      </c>
    </row>
    <row r="8256" spans="2:20" x14ac:dyDescent="0.3">
      <c r="B8256" s="19">
        <v>8253</v>
      </c>
      <c r="C8256" s="179">
        <v>0</v>
      </c>
      <c r="D8256" s="179">
        <v>0</v>
      </c>
      <c r="E8256" s="179">
        <v>24071.307120103593</v>
      </c>
      <c r="F8256" s="179">
        <v>0</v>
      </c>
      <c r="G8256" s="179">
        <v>0</v>
      </c>
      <c r="H8256" s="179">
        <v>158816.69854568547</v>
      </c>
      <c r="I8256" s="179">
        <v>0</v>
      </c>
      <c r="J8256" s="179">
        <v>0</v>
      </c>
      <c r="K8256" s="179">
        <v>0</v>
      </c>
      <c r="L8256" s="179">
        <v>0</v>
      </c>
      <c r="M8256" s="179">
        <v>13817.91433723955</v>
      </c>
      <c r="N8256" s="179">
        <v>0</v>
      </c>
      <c r="O8256" s="179">
        <v>0</v>
      </c>
      <c r="P8256" s="179">
        <v>0</v>
      </c>
      <c r="Q8256" s="179">
        <v>0</v>
      </c>
      <c r="R8256" s="180">
        <v>0</v>
      </c>
      <c r="S8256" s="180">
        <v>0</v>
      </c>
      <c r="T8256" s="180">
        <v>0</v>
      </c>
    </row>
    <row r="8257" spans="2:20" x14ac:dyDescent="0.3">
      <c r="B8257" s="19">
        <v>8254</v>
      </c>
      <c r="C8257" s="179">
        <v>0</v>
      </c>
      <c r="D8257" s="179">
        <v>0</v>
      </c>
      <c r="E8257" s="179">
        <v>85694.477920592108</v>
      </c>
      <c r="F8257" s="179">
        <v>0</v>
      </c>
      <c r="G8257" s="179">
        <v>0</v>
      </c>
      <c r="H8257" s="179">
        <v>438528.91632684885</v>
      </c>
      <c r="I8257" s="179">
        <v>0</v>
      </c>
      <c r="J8257" s="179">
        <v>0</v>
      </c>
      <c r="K8257" s="179">
        <v>0</v>
      </c>
      <c r="L8257" s="179">
        <v>0</v>
      </c>
      <c r="M8257" s="179">
        <v>8708.2739005910316</v>
      </c>
      <c r="N8257" s="179">
        <v>0</v>
      </c>
      <c r="O8257" s="179">
        <v>0</v>
      </c>
      <c r="P8257" s="179">
        <v>0</v>
      </c>
      <c r="Q8257" s="179">
        <v>0</v>
      </c>
      <c r="R8257" s="180">
        <v>0</v>
      </c>
      <c r="S8257" s="180">
        <v>0</v>
      </c>
      <c r="T8257" s="180">
        <v>0</v>
      </c>
    </row>
    <row r="8258" spans="2:20" x14ac:dyDescent="0.3">
      <c r="B8258" s="19">
        <v>8255</v>
      </c>
      <c r="C8258" s="179">
        <v>0</v>
      </c>
      <c r="D8258" s="179">
        <v>0</v>
      </c>
      <c r="E8258" s="179">
        <v>62352.154994192402</v>
      </c>
      <c r="F8258" s="179">
        <v>0</v>
      </c>
      <c r="G8258" s="179">
        <v>0</v>
      </c>
      <c r="H8258" s="179">
        <v>16556.17962394399</v>
      </c>
      <c r="I8258" s="179">
        <v>0</v>
      </c>
      <c r="J8258" s="179">
        <v>0</v>
      </c>
      <c r="K8258" s="179">
        <v>0</v>
      </c>
      <c r="L8258" s="179">
        <v>0</v>
      </c>
      <c r="M8258" s="179">
        <v>2148.0827736529677</v>
      </c>
      <c r="N8258" s="179">
        <v>0</v>
      </c>
      <c r="O8258" s="179">
        <v>0</v>
      </c>
      <c r="P8258" s="179">
        <v>0</v>
      </c>
      <c r="Q8258" s="179">
        <v>0</v>
      </c>
      <c r="R8258" s="180">
        <v>0</v>
      </c>
      <c r="S8258" s="180">
        <v>0</v>
      </c>
      <c r="T8258" s="180">
        <v>0</v>
      </c>
    </row>
    <row r="8259" spans="2:20" x14ac:dyDescent="0.3">
      <c r="B8259" s="19">
        <v>8256</v>
      </c>
      <c r="C8259" s="179">
        <v>0</v>
      </c>
      <c r="D8259" s="179">
        <v>0</v>
      </c>
      <c r="E8259" s="179">
        <v>20244.747117059786</v>
      </c>
      <c r="F8259" s="179">
        <v>0</v>
      </c>
      <c r="G8259" s="179">
        <v>0</v>
      </c>
      <c r="H8259" s="179">
        <v>62545.215692395701</v>
      </c>
      <c r="I8259" s="179">
        <v>0</v>
      </c>
      <c r="J8259" s="179">
        <v>0</v>
      </c>
      <c r="K8259" s="179">
        <v>0</v>
      </c>
      <c r="L8259" s="179">
        <v>0</v>
      </c>
      <c r="M8259" s="179">
        <v>46023.772485800153</v>
      </c>
      <c r="N8259" s="179">
        <v>0</v>
      </c>
      <c r="O8259" s="179">
        <v>0</v>
      </c>
      <c r="P8259" s="179">
        <v>0</v>
      </c>
      <c r="Q8259" s="179">
        <v>0</v>
      </c>
      <c r="R8259" s="180">
        <v>0</v>
      </c>
      <c r="S8259" s="180">
        <v>0</v>
      </c>
      <c r="T8259" s="180">
        <v>0</v>
      </c>
    </row>
    <row r="8260" spans="2:20" x14ac:dyDescent="0.3">
      <c r="B8260" s="19">
        <v>8257</v>
      </c>
      <c r="C8260" s="179">
        <v>0</v>
      </c>
      <c r="D8260" s="179">
        <v>0</v>
      </c>
      <c r="E8260" s="179">
        <v>27315.264333164578</v>
      </c>
      <c r="F8260" s="179">
        <v>0</v>
      </c>
      <c r="G8260" s="179">
        <v>0</v>
      </c>
      <c r="H8260" s="179">
        <v>13080.937146317794</v>
      </c>
      <c r="I8260" s="179">
        <v>0</v>
      </c>
      <c r="J8260" s="179">
        <v>0</v>
      </c>
      <c r="K8260" s="179">
        <v>0</v>
      </c>
      <c r="L8260" s="179">
        <v>0</v>
      </c>
      <c r="M8260" s="179">
        <v>393135.98904024897</v>
      </c>
      <c r="N8260" s="179">
        <v>0</v>
      </c>
      <c r="O8260" s="179">
        <v>0</v>
      </c>
      <c r="P8260" s="179">
        <v>0</v>
      </c>
      <c r="Q8260" s="179">
        <v>0</v>
      </c>
      <c r="R8260" s="180">
        <v>0</v>
      </c>
      <c r="S8260" s="180">
        <v>0</v>
      </c>
      <c r="T8260" s="180">
        <v>0</v>
      </c>
    </row>
    <row r="8261" spans="2:20" x14ac:dyDescent="0.3">
      <c r="B8261" s="19">
        <v>8258</v>
      </c>
      <c r="C8261" s="179">
        <v>0</v>
      </c>
      <c r="D8261" s="179">
        <v>0</v>
      </c>
      <c r="E8261" s="179">
        <v>267900.97852715355</v>
      </c>
      <c r="F8261" s="179">
        <v>0</v>
      </c>
      <c r="G8261" s="179">
        <v>0</v>
      </c>
      <c r="H8261" s="179">
        <v>181270.63175265488</v>
      </c>
      <c r="I8261" s="179">
        <v>0</v>
      </c>
      <c r="J8261" s="179">
        <v>0</v>
      </c>
      <c r="K8261" s="179">
        <v>0</v>
      </c>
      <c r="L8261" s="179">
        <v>0</v>
      </c>
      <c r="M8261" s="179">
        <v>535263.17836733826</v>
      </c>
      <c r="N8261" s="179">
        <v>0</v>
      </c>
      <c r="O8261" s="179">
        <v>0</v>
      </c>
      <c r="P8261" s="179">
        <v>0</v>
      </c>
      <c r="Q8261" s="179">
        <v>0</v>
      </c>
      <c r="R8261" s="180">
        <v>0</v>
      </c>
      <c r="S8261" s="180">
        <v>0</v>
      </c>
      <c r="T8261" s="180">
        <v>0</v>
      </c>
    </row>
    <row r="8262" spans="2:20" x14ac:dyDescent="0.3">
      <c r="B8262" s="19">
        <v>8259</v>
      </c>
      <c r="C8262" s="179">
        <v>0</v>
      </c>
      <c r="D8262" s="179">
        <v>0</v>
      </c>
      <c r="E8262" s="179">
        <v>108807.84924928585</v>
      </c>
      <c r="F8262" s="179">
        <v>0</v>
      </c>
      <c r="G8262" s="179">
        <v>0</v>
      </c>
      <c r="H8262" s="179">
        <v>84571.454089669263</v>
      </c>
      <c r="I8262" s="179">
        <v>0</v>
      </c>
      <c r="J8262" s="179">
        <v>0</v>
      </c>
      <c r="K8262" s="179">
        <v>0</v>
      </c>
      <c r="L8262" s="179">
        <v>0</v>
      </c>
      <c r="M8262" s="179">
        <v>29972.190149443901</v>
      </c>
      <c r="N8262" s="179">
        <v>0</v>
      </c>
      <c r="O8262" s="179">
        <v>0</v>
      </c>
      <c r="P8262" s="179">
        <v>0</v>
      </c>
      <c r="Q8262" s="179">
        <v>0</v>
      </c>
      <c r="R8262" s="180">
        <v>0</v>
      </c>
      <c r="S8262" s="180">
        <v>0</v>
      </c>
      <c r="T8262" s="180">
        <v>0</v>
      </c>
    </row>
    <row r="8263" spans="2:20" x14ac:dyDescent="0.3">
      <c r="B8263" s="19">
        <v>8260</v>
      </c>
      <c r="C8263" s="179">
        <v>0</v>
      </c>
      <c r="D8263" s="179">
        <v>0</v>
      </c>
      <c r="E8263" s="179">
        <v>27197.816868126189</v>
      </c>
      <c r="F8263" s="179">
        <v>0</v>
      </c>
      <c r="G8263" s="179">
        <v>0</v>
      </c>
      <c r="H8263" s="179">
        <v>133044.73516225643</v>
      </c>
      <c r="I8263" s="179">
        <v>0</v>
      </c>
      <c r="J8263" s="179">
        <v>0</v>
      </c>
      <c r="K8263" s="179">
        <v>0</v>
      </c>
      <c r="L8263" s="179">
        <v>0</v>
      </c>
      <c r="M8263" s="179">
        <v>8020.2864681708334</v>
      </c>
      <c r="N8263" s="179">
        <v>0</v>
      </c>
      <c r="O8263" s="179">
        <v>0</v>
      </c>
      <c r="P8263" s="179">
        <v>0</v>
      </c>
      <c r="Q8263" s="179">
        <v>0</v>
      </c>
      <c r="R8263" s="180">
        <v>0</v>
      </c>
      <c r="S8263" s="180">
        <v>0</v>
      </c>
      <c r="T8263" s="180">
        <v>0</v>
      </c>
    </row>
    <row r="8264" spans="2:20" x14ac:dyDescent="0.3">
      <c r="B8264" s="19">
        <v>8261</v>
      </c>
      <c r="C8264" s="179">
        <v>0</v>
      </c>
      <c r="D8264" s="179">
        <v>0</v>
      </c>
      <c r="E8264" s="179">
        <v>26164.11670626605</v>
      </c>
      <c r="F8264" s="179">
        <v>0</v>
      </c>
      <c r="G8264" s="179">
        <v>0</v>
      </c>
      <c r="H8264" s="179">
        <v>22057.920127462439</v>
      </c>
      <c r="I8264" s="179">
        <v>0</v>
      </c>
      <c r="J8264" s="179">
        <v>0</v>
      </c>
      <c r="K8264" s="179">
        <v>0</v>
      </c>
      <c r="L8264" s="179">
        <v>0</v>
      </c>
      <c r="M8264" s="179">
        <v>26060.19059503563</v>
      </c>
      <c r="N8264" s="179">
        <v>0</v>
      </c>
      <c r="O8264" s="179">
        <v>0</v>
      </c>
      <c r="P8264" s="179">
        <v>0</v>
      </c>
      <c r="Q8264" s="179">
        <v>0</v>
      </c>
      <c r="R8264" s="180">
        <v>0</v>
      </c>
      <c r="S8264" s="180">
        <v>0</v>
      </c>
      <c r="T8264" s="180">
        <v>0</v>
      </c>
    </row>
    <row r="8265" spans="2:20" x14ac:dyDescent="0.3">
      <c r="B8265" s="19">
        <v>8262</v>
      </c>
      <c r="C8265" s="179">
        <v>0</v>
      </c>
      <c r="D8265" s="179">
        <v>0</v>
      </c>
      <c r="E8265" s="179">
        <v>99631.705431008391</v>
      </c>
      <c r="F8265" s="179">
        <v>0</v>
      </c>
      <c r="G8265" s="179">
        <v>0</v>
      </c>
      <c r="H8265" s="179">
        <v>225286.38929255228</v>
      </c>
      <c r="I8265" s="179">
        <v>0</v>
      </c>
      <c r="J8265" s="179">
        <v>0</v>
      </c>
      <c r="K8265" s="179">
        <v>0</v>
      </c>
      <c r="L8265" s="179">
        <v>0</v>
      </c>
      <c r="M8265" s="179">
        <v>150580.99534794662</v>
      </c>
      <c r="N8265" s="179">
        <v>0</v>
      </c>
      <c r="O8265" s="179">
        <v>0</v>
      </c>
      <c r="P8265" s="179">
        <v>0</v>
      </c>
      <c r="Q8265" s="179">
        <v>0</v>
      </c>
      <c r="R8265" s="180">
        <v>0</v>
      </c>
      <c r="S8265" s="180">
        <v>0</v>
      </c>
      <c r="T8265" s="180">
        <v>0</v>
      </c>
    </row>
    <row r="8266" spans="2:20" x14ac:dyDescent="0.3">
      <c r="B8266" s="19">
        <v>8263</v>
      </c>
      <c r="C8266" s="179">
        <v>0</v>
      </c>
      <c r="D8266" s="179">
        <v>0</v>
      </c>
      <c r="E8266" s="179">
        <v>68799.017210027363</v>
      </c>
      <c r="F8266" s="179">
        <v>0</v>
      </c>
      <c r="G8266" s="179">
        <v>0</v>
      </c>
      <c r="H8266" s="179">
        <v>340316.99048920127</v>
      </c>
      <c r="I8266" s="179">
        <v>0</v>
      </c>
      <c r="J8266" s="179">
        <v>0</v>
      </c>
      <c r="K8266" s="179">
        <v>0</v>
      </c>
      <c r="L8266" s="179">
        <v>0</v>
      </c>
      <c r="M8266" s="179">
        <v>68780.889598550202</v>
      </c>
      <c r="N8266" s="179">
        <v>0</v>
      </c>
      <c r="O8266" s="179">
        <v>0</v>
      </c>
      <c r="P8266" s="179">
        <v>0</v>
      </c>
      <c r="Q8266" s="179">
        <v>0</v>
      </c>
      <c r="R8266" s="180">
        <v>0</v>
      </c>
      <c r="S8266" s="180">
        <v>0</v>
      </c>
      <c r="T8266" s="180">
        <v>0</v>
      </c>
    </row>
    <row r="8267" spans="2:20" x14ac:dyDescent="0.3">
      <c r="B8267" s="19">
        <v>8264</v>
      </c>
      <c r="C8267" s="179">
        <v>0</v>
      </c>
      <c r="D8267" s="179">
        <v>0</v>
      </c>
      <c r="E8267" s="179">
        <v>42596.808297114025</v>
      </c>
      <c r="F8267" s="179">
        <v>0</v>
      </c>
      <c r="G8267" s="179">
        <v>0</v>
      </c>
      <c r="H8267" s="179">
        <v>18935.901621598001</v>
      </c>
      <c r="I8267" s="179">
        <v>0</v>
      </c>
      <c r="J8267" s="179">
        <v>0</v>
      </c>
      <c r="K8267" s="179">
        <v>0</v>
      </c>
      <c r="L8267" s="179">
        <v>0</v>
      </c>
      <c r="M8267" s="179">
        <v>186925.0598951951</v>
      </c>
      <c r="N8267" s="179">
        <v>0</v>
      </c>
      <c r="O8267" s="179">
        <v>0</v>
      </c>
      <c r="P8267" s="179">
        <v>0</v>
      </c>
      <c r="Q8267" s="179">
        <v>0</v>
      </c>
      <c r="R8267" s="180">
        <v>0</v>
      </c>
      <c r="S8267" s="180">
        <v>0</v>
      </c>
      <c r="T8267" s="180">
        <v>0</v>
      </c>
    </row>
    <row r="8268" spans="2:20" x14ac:dyDescent="0.3">
      <c r="B8268" s="19">
        <v>8265</v>
      </c>
      <c r="C8268" s="179">
        <v>0</v>
      </c>
      <c r="D8268" s="179">
        <v>0</v>
      </c>
      <c r="E8268" s="179">
        <v>41721.243478765478</v>
      </c>
      <c r="F8268" s="179">
        <v>0</v>
      </c>
      <c r="G8268" s="179">
        <v>0</v>
      </c>
      <c r="H8268" s="179">
        <v>153933.73796084683</v>
      </c>
      <c r="I8268" s="179">
        <v>0</v>
      </c>
      <c r="J8268" s="179">
        <v>0</v>
      </c>
      <c r="K8268" s="179">
        <v>0</v>
      </c>
      <c r="L8268" s="179">
        <v>0</v>
      </c>
      <c r="M8268" s="179">
        <v>331675.36046832841</v>
      </c>
      <c r="N8268" s="179">
        <v>0</v>
      </c>
      <c r="O8268" s="179">
        <v>0</v>
      </c>
      <c r="P8268" s="179">
        <v>0</v>
      </c>
      <c r="Q8268" s="179">
        <v>0</v>
      </c>
      <c r="R8268" s="180">
        <v>0</v>
      </c>
      <c r="S8268" s="180">
        <v>0</v>
      </c>
      <c r="T8268" s="180">
        <v>0</v>
      </c>
    </row>
    <row r="8269" spans="2:20" x14ac:dyDescent="0.3">
      <c r="B8269" s="19">
        <v>8266</v>
      </c>
      <c r="C8269" s="179">
        <v>1</v>
      </c>
      <c r="D8269" s="179">
        <v>1298500.6073146125</v>
      </c>
      <c r="E8269" s="179">
        <v>121262.91966279021</v>
      </c>
      <c r="F8269" s="179">
        <v>0</v>
      </c>
      <c r="G8269" s="179">
        <v>0</v>
      </c>
      <c r="H8269" s="179">
        <v>11866.033870347957</v>
      </c>
      <c r="I8269" s="179">
        <v>0</v>
      </c>
      <c r="J8269" s="179">
        <v>598500.60731461248</v>
      </c>
      <c r="K8269" s="179">
        <v>0</v>
      </c>
      <c r="L8269" s="179">
        <v>0</v>
      </c>
      <c r="M8269" s="179">
        <v>21008.686311411362</v>
      </c>
      <c r="N8269" s="179">
        <v>0</v>
      </c>
      <c r="O8269" s="179">
        <v>698500.60731461248</v>
      </c>
      <c r="P8269" s="179">
        <v>0</v>
      </c>
      <c r="Q8269" s="179">
        <v>0</v>
      </c>
      <c r="R8269" s="180">
        <v>0</v>
      </c>
      <c r="S8269" s="180">
        <v>0</v>
      </c>
      <c r="T8269" s="180">
        <v>600000</v>
      </c>
    </row>
    <row r="8270" spans="2:20" x14ac:dyDescent="0.3">
      <c r="B8270" s="19">
        <v>8267</v>
      </c>
      <c r="C8270" s="179">
        <v>1</v>
      </c>
      <c r="D8270" s="179">
        <v>327139.10746506817</v>
      </c>
      <c r="E8270" s="179">
        <v>19102379.841571145</v>
      </c>
      <c r="F8270" s="179">
        <v>0</v>
      </c>
      <c r="G8270" s="179">
        <v>0</v>
      </c>
      <c r="H8270" s="179">
        <v>134072.22370764686</v>
      </c>
      <c r="I8270" s="179">
        <v>0</v>
      </c>
      <c r="J8270" s="179">
        <v>0</v>
      </c>
      <c r="K8270" s="179">
        <v>0</v>
      </c>
      <c r="L8270" s="179">
        <v>0</v>
      </c>
      <c r="M8270" s="179">
        <v>107953.08138625596</v>
      </c>
      <c r="N8270" s="179">
        <v>0</v>
      </c>
      <c r="O8270" s="179">
        <v>0</v>
      </c>
      <c r="P8270" s="179">
        <v>0</v>
      </c>
      <c r="Q8270" s="179">
        <v>0</v>
      </c>
      <c r="R8270" s="180">
        <v>0</v>
      </c>
      <c r="S8270" s="180">
        <v>0</v>
      </c>
      <c r="T8270" s="180">
        <v>327139.10746506817</v>
      </c>
    </row>
    <row r="8271" spans="2:20" x14ac:dyDescent="0.3">
      <c r="B8271" s="19">
        <v>8268</v>
      </c>
      <c r="C8271" s="179">
        <v>0</v>
      </c>
      <c r="D8271" s="179">
        <v>0</v>
      </c>
      <c r="E8271" s="179">
        <v>744892.35310795088</v>
      </c>
      <c r="F8271" s="179">
        <v>0</v>
      </c>
      <c r="G8271" s="179">
        <v>0</v>
      </c>
      <c r="H8271" s="179">
        <v>7863.5045598095603</v>
      </c>
      <c r="I8271" s="179">
        <v>0</v>
      </c>
      <c r="J8271" s="179">
        <v>0</v>
      </c>
      <c r="K8271" s="179">
        <v>0</v>
      </c>
      <c r="L8271" s="179">
        <v>0</v>
      </c>
      <c r="M8271" s="179">
        <v>100013.07909638531</v>
      </c>
      <c r="N8271" s="179">
        <v>0</v>
      </c>
      <c r="O8271" s="179">
        <v>0</v>
      </c>
      <c r="P8271" s="179">
        <v>0</v>
      </c>
      <c r="Q8271" s="179">
        <v>0</v>
      </c>
      <c r="R8271" s="180">
        <v>0</v>
      </c>
      <c r="S8271" s="180">
        <v>0</v>
      </c>
      <c r="T8271" s="180">
        <v>0</v>
      </c>
    </row>
    <row r="8272" spans="2:20" x14ac:dyDescent="0.3">
      <c r="B8272" s="19">
        <v>8269</v>
      </c>
      <c r="C8272" s="179">
        <v>1</v>
      </c>
      <c r="D8272" s="179">
        <v>66324.232168944494</v>
      </c>
      <c r="E8272" s="179">
        <v>41287.528237131723</v>
      </c>
      <c r="F8272" s="179">
        <v>0</v>
      </c>
      <c r="G8272" s="179">
        <v>0</v>
      </c>
      <c r="H8272" s="179">
        <v>60649.83244837058</v>
      </c>
      <c r="I8272" s="179">
        <v>0</v>
      </c>
      <c r="J8272" s="179">
        <v>0</v>
      </c>
      <c r="K8272" s="179">
        <v>0</v>
      </c>
      <c r="L8272" s="179">
        <v>0</v>
      </c>
      <c r="M8272" s="179">
        <v>26574.33078440493</v>
      </c>
      <c r="N8272" s="179">
        <v>0</v>
      </c>
      <c r="O8272" s="179">
        <v>0</v>
      </c>
      <c r="P8272" s="179">
        <v>0</v>
      </c>
      <c r="Q8272" s="179">
        <v>0</v>
      </c>
      <c r="R8272" s="180">
        <v>0</v>
      </c>
      <c r="S8272" s="180">
        <v>0</v>
      </c>
      <c r="T8272" s="180">
        <v>66324.232168944494</v>
      </c>
    </row>
    <row r="8273" spans="2:20" x14ac:dyDescent="0.3">
      <c r="B8273" s="19">
        <v>8270</v>
      </c>
      <c r="C8273" s="179">
        <v>0</v>
      </c>
      <c r="D8273" s="179">
        <v>0</v>
      </c>
      <c r="E8273" s="179">
        <v>243616.09080875988</v>
      </c>
      <c r="F8273" s="179">
        <v>0</v>
      </c>
      <c r="G8273" s="179">
        <v>0</v>
      </c>
      <c r="H8273" s="179">
        <v>65375.326174596616</v>
      </c>
      <c r="I8273" s="179">
        <v>0</v>
      </c>
      <c r="J8273" s="179">
        <v>0</v>
      </c>
      <c r="K8273" s="179">
        <v>0</v>
      </c>
      <c r="L8273" s="179">
        <v>0</v>
      </c>
      <c r="M8273" s="179">
        <v>5032.8245465773989</v>
      </c>
      <c r="N8273" s="179">
        <v>0</v>
      </c>
      <c r="O8273" s="179">
        <v>0</v>
      </c>
      <c r="P8273" s="179">
        <v>0</v>
      </c>
      <c r="Q8273" s="179">
        <v>0</v>
      </c>
      <c r="R8273" s="180">
        <v>0</v>
      </c>
      <c r="S8273" s="180">
        <v>0</v>
      </c>
      <c r="T8273" s="180">
        <v>0</v>
      </c>
    </row>
    <row r="8274" spans="2:20" x14ac:dyDescent="0.3">
      <c r="B8274" s="19">
        <v>8271</v>
      </c>
      <c r="C8274" s="179">
        <v>0</v>
      </c>
      <c r="D8274" s="179">
        <v>0</v>
      </c>
      <c r="E8274" s="179">
        <v>248433.09595636983</v>
      </c>
      <c r="F8274" s="179">
        <v>0</v>
      </c>
      <c r="G8274" s="179">
        <v>0</v>
      </c>
      <c r="H8274" s="179">
        <v>8028.9951288369721</v>
      </c>
      <c r="I8274" s="179">
        <v>0</v>
      </c>
      <c r="J8274" s="179">
        <v>0</v>
      </c>
      <c r="K8274" s="179">
        <v>0</v>
      </c>
      <c r="L8274" s="179">
        <v>0</v>
      </c>
      <c r="M8274" s="179">
        <v>143037.05013609855</v>
      </c>
      <c r="N8274" s="179">
        <v>0</v>
      </c>
      <c r="O8274" s="179">
        <v>0</v>
      </c>
      <c r="P8274" s="179">
        <v>0</v>
      </c>
      <c r="Q8274" s="179">
        <v>0</v>
      </c>
      <c r="R8274" s="180">
        <v>0</v>
      </c>
      <c r="S8274" s="180">
        <v>0</v>
      </c>
      <c r="T8274" s="180">
        <v>0</v>
      </c>
    </row>
    <row r="8275" spans="2:20" x14ac:dyDescent="0.3">
      <c r="B8275" s="19">
        <v>8272</v>
      </c>
      <c r="C8275" s="179">
        <v>0</v>
      </c>
      <c r="D8275" s="179">
        <v>0</v>
      </c>
      <c r="E8275" s="179">
        <v>71030.228821530211</v>
      </c>
      <c r="F8275" s="179">
        <v>0</v>
      </c>
      <c r="G8275" s="179">
        <v>0</v>
      </c>
      <c r="H8275" s="179">
        <v>3347969.2636583825</v>
      </c>
      <c r="I8275" s="179">
        <v>0</v>
      </c>
      <c r="J8275" s="179">
        <v>0</v>
      </c>
      <c r="K8275" s="179">
        <v>0</v>
      </c>
      <c r="L8275" s="179">
        <v>0</v>
      </c>
      <c r="M8275" s="179">
        <v>22718.699532224997</v>
      </c>
      <c r="N8275" s="179">
        <v>0</v>
      </c>
      <c r="O8275" s="179">
        <v>0</v>
      </c>
      <c r="P8275" s="179">
        <v>0</v>
      </c>
      <c r="Q8275" s="179">
        <v>0</v>
      </c>
      <c r="R8275" s="180">
        <v>0</v>
      </c>
      <c r="S8275" s="180">
        <v>0</v>
      </c>
      <c r="T8275" s="180">
        <v>0</v>
      </c>
    </row>
    <row r="8276" spans="2:20" x14ac:dyDescent="0.3">
      <c r="B8276" s="19">
        <v>8273</v>
      </c>
      <c r="C8276" s="179">
        <v>0</v>
      </c>
      <c r="D8276" s="179">
        <v>0</v>
      </c>
      <c r="E8276" s="179">
        <v>281925.76517670823</v>
      </c>
      <c r="F8276" s="179">
        <v>0</v>
      </c>
      <c r="G8276" s="179">
        <v>0</v>
      </c>
      <c r="H8276" s="179">
        <v>116351.86601446965</v>
      </c>
      <c r="I8276" s="179">
        <v>0</v>
      </c>
      <c r="J8276" s="179">
        <v>0</v>
      </c>
      <c r="K8276" s="179">
        <v>0</v>
      </c>
      <c r="L8276" s="179">
        <v>0</v>
      </c>
      <c r="M8276" s="179">
        <v>200759.13921274798</v>
      </c>
      <c r="N8276" s="179">
        <v>0</v>
      </c>
      <c r="O8276" s="179">
        <v>0</v>
      </c>
      <c r="P8276" s="179">
        <v>0</v>
      </c>
      <c r="Q8276" s="179">
        <v>0</v>
      </c>
      <c r="R8276" s="180">
        <v>0</v>
      </c>
      <c r="S8276" s="180">
        <v>0</v>
      </c>
      <c r="T8276" s="180">
        <v>0</v>
      </c>
    </row>
    <row r="8277" spans="2:20" x14ac:dyDescent="0.3">
      <c r="B8277" s="19">
        <v>8274</v>
      </c>
      <c r="C8277" s="179">
        <v>0</v>
      </c>
      <c r="D8277" s="179">
        <v>0</v>
      </c>
      <c r="E8277" s="179">
        <v>37143.945416561633</v>
      </c>
      <c r="F8277" s="179">
        <v>0</v>
      </c>
      <c r="G8277" s="179">
        <v>0</v>
      </c>
      <c r="H8277" s="179">
        <v>21752.66800987181</v>
      </c>
      <c r="I8277" s="179">
        <v>0</v>
      </c>
      <c r="J8277" s="179">
        <v>0</v>
      </c>
      <c r="K8277" s="179">
        <v>0</v>
      </c>
      <c r="L8277" s="179">
        <v>0</v>
      </c>
      <c r="M8277" s="179">
        <v>184192.73013638955</v>
      </c>
      <c r="N8277" s="179">
        <v>0</v>
      </c>
      <c r="O8277" s="179">
        <v>0</v>
      </c>
      <c r="P8277" s="179">
        <v>0</v>
      </c>
      <c r="Q8277" s="179">
        <v>0</v>
      </c>
      <c r="R8277" s="180">
        <v>0</v>
      </c>
      <c r="S8277" s="180">
        <v>0</v>
      </c>
      <c r="T8277" s="180">
        <v>0</v>
      </c>
    </row>
    <row r="8278" spans="2:20" x14ac:dyDescent="0.3">
      <c r="B8278" s="19">
        <v>8275</v>
      </c>
      <c r="C8278" s="179">
        <v>1</v>
      </c>
      <c r="D8278" s="179">
        <v>17414.562183496579</v>
      </c>
      <c r="E8278" s="179">
        <v>33686.23533679665</v>
      </c>
      <c r="F8278" s="179">
        <v>0</v>
      </c>
      <c r="G8278" s="179">
        <v>0</v>
      </c>
      <c r="H8278" s="179">
        <v>50963.216464092911</v>
      </c>
      <c r="I8278" s="179">
        <v>0</v>
      </c>
      <c r="J8278" s="179">
        <v>0</v>
      </c>
      <c r="K8278" s="179">
        <v>0</v>
      </c>
      <c r="L8278" s="179">
        <v>0</v>
      </c>
      <c r="M8278" s="179">
        <v>29510.362628834228</v>
      </c>
      <c r="N8278" s="179">
        <v>0</v>
      </c>
      <c r="O8278" s="179">
        <v>0</v>
      </c>
      <c r="P8278" s="179">
        <v>0</v>
      </c>
      <c r="Q8278" s="179">
        <v>0</v>
      </c>
      <c r="R8278" s="180">
        <v>0</v>
      </c>
      <c r="S8278" s="180">
        <v>0</v>
      </c>
      <c r="T8278" s="180">
        <v>17414.562183496579</v>
      </c>
    </row>
    <row r="8279" spans="2:20" x14ac:dyDescent="0.3">
      <c r="B8279" s="19">
        <v>8276</v>
      </c>
      <c r="C8279" s="179">
        <v>0</v>
      </c>
      <c r="D8279" s="179">
        <v>0</v>
      </c>
      <c r="E8279" s="179">
        <v>36552.579821923093</v>
      </c>
      <c r="F8279" s="179">
        <v>0</v>
      </c>
      <c r="G8279" s="179">
        <v>0</v>
      </c>
      <c r="H8279" s="179">
        <v>192752.26890657021</v>
      </c>
      <c r="I8279" s="179">
        <v>0</v>
      </c>
      <c r="J8279" s="179">
        <v>0</v>
      </c>
      <c r="K8279" s="179">
        <v>0</v>
      </c>
      <c r="L8279" s="179">
        <v>0</v>
      </c>
      <c r="M8279" s="179">
        <v>32809.948270832174</v>
      </c>
      <c r="N8279" s="179">
        <v>0</v>
      </c>
      <c r="O8279" s="179">
        <v>0</v>
      </c>
      <c r="P8279" s="179">
        <v>0</v>
      </c>
      <c r="Q8279" s="179">
        <v>0</v>
      </c>
      <c r="R8279" s="180">
        <v>0</v>
      </c>
      <c r="S8279" s="180">
        <v>0</v>
      </c>
      <c r="T8279" s="180">
        <v>0</v>
      </c>
    </row>
    <row r="8280" spans="2:20" x14ac:dyDescent="0.3">
      <c r="B8280" s="19">
        <v>8277</v>
      </c>
      <c r="C8280" s="179">
        <v>0</v>
      </c>
      <c r="D8280" s="179">
        <v>0</v>
      </c>
      <c r="E8280" s="179">
        <v>293353.81919468613</v>
      </c>
      <c r="F8280" s="179">
        <v>0</v>
      </c>
      <c r="G8280" s="179">
        <v>0</v>
      </c>
      <c r="H8280" s="179">
        <v>41030.369986152269</v>
      </c>
      <c r="I8280" s="179">
        <v>0</v>
      </c>
      <c r="J8280" s="179">
        <v>0</v>
      </c>
      <c r="K8280" s="179">
        <v>0</v>
      </c>
      <c r="L8280" s="179">
        <v>0</v>
      </c>
      <c r="M8280" s="179">
        <v>126232.42750414816</v>
      </c>
      <c r="N8280" s="179">
        <v>0</v>
      </c>
      <c r="O8280" s="179">
        <v>0</v>
      </c>
      <c r="P8280" s="179">
        <v>0</v>
      </c>
      <c r="Q8280" s="179">
        <v>0</v>
      </c>
      <c r="R8280" s="180">
        <v>0</v>
      </c>
      <c r="S8280" s="180">
        <v>0</v>
      </c>
      <c r="T8280" s="180">
        <v>0</v>
      </c>
    </row>
    <row r="8281" spans="2:20" x14ac:dyDescent="0.3">
      <c r="B8281" s="19">
        <v>8278</v>
      </c>
      <c r="C8281" s="179">
        <v>0</v>
      </c>
      <c r="D8281" s="179">
        <v>0</v>
      </c>
      <c r="E8281" s="179">
        <v>18087.514420647829</v>
      </c>
      <c r="F8281" s="179">
        <v>0</v>
      </c>
      <c r="G8281" s="179">
        <v>0</v>
      </c>
      <c r="H8281" s="179">
        <v>50849.218703327788</v>
      </c>
      <c r="I8281" s="179">
        <v>0</v>
      </c>
      <c r="J8281" s="179">
        <v>0</v>
      </c>
      <c r="K8281" s="179">
        <v>0</v>
      </c>
      <c r="L8281" s="179">
        <v>0</v>
      </c>
      <c r="M8281" s="179">
        <v>23818.094954062752</v>
      </c>
      <c r="N8281" s="179">
        <v>0</v>
      </c>
      <c r="O8281" s="179">
        <v>0</v>
      </c>
      <c r="P8281" s="179">
        <v>0</v>
      </c>
      <c r="Q8281" s="179">
        <v>0</v>
      </c>
      <c r="R8281" s="180">
        <v>0</v>
      </c>
      <c r="S8281" s="180">
        <v>0</v>
      </c>
      <c r="T8281" s="180">
        <v>0</v>
      </c>
    </row>
    <row r="8282" spans="2:20" x14ac:dyDescent="0.3">
      <c r="B8282" s="19">
        <v>8279</v>
      </c>
      <c r="C8282" s="179">
        <v>0</v>
      </c>
      <c r="D8282" s="179">
        <v>0</v>
      </c>
      <c r="E8282" s="179">
        <v>26366.729144580284</v>
      </c>
      <c r="F8282" s="179">
        <v>0</v>
      </c>
      <c r="G8282" s="179">
        <v>0</v>
      </c>
      <c r="H8282" s="179">
        <v>544352.39154640469</v>
      </c>
      <c r="I8282" s="179">
        <v>0</v>
      </c>
      <c r="J8282" s="179">
        <v>0</v>
      </c>
      <c r="K8282" s="179">
        <v>0</v>
      </c>
      <c r="L8282" s="179">
        <v>0</v>
      </c>
      <c r="M8282" s="179">
        <v>23287.665947577159</v>
      </c>
      <c r="N8282" s="179">
        <v>0</v>
      </c>
      <c r="O8282" s="179">
        <v>0</v>
      </c>
      <c r="P8282" s="179">
        <v>0</v>
      </c>
      <c r="Q8282" s="179">
        <v>0</v>
      </c>
      <c r="R8282" s="180">
        <v>0</v>
      </c>
      <c r="S8282" s="180">
        <v>0</v>
      </c>
      <c r="T8282" s="180">
        <v>0</v>
      </c>
    </row>
    <row r="8283" spans="2:20" x14ac:dyDescent="0.3">
      <c r="B8283" s="19">
        <v>8280</v>
      </c>
      <c r="C8283" s="179">
        <v>0</v>
      </c>
      <c r="D8283" s="179">
        <v>0</v>
      </c>
      <c r="E8283" s="179">
        <v>218046.00221103386</v>
      </c>
      <c r="F8283" s="179">
        <v>0</v>
      </c>
      <c r="G8283" s="179">
        <v>0</v>
      </c>
      <c r="H8283" s="179">
        <v>35845.780958217256</v>
      </c>
      <c r="I8283" s="179">
        <v>0</v>
      </c>
      <c r="J8283" s="179">
        <v>0</v>
      </c>
      <c r="K8283" s="179">
        <v>0</v>
      </c>
      <c r="L8283" s="179">
        <v>0</v>
      </c>
      <c r="M8283" s="179">
        <v>13808.643947914805</v>
      </c>
      <c r="N8283" s="179">
        <v>0</v>
      </c>
      <c r="O8283" s="179">
        <v>0</v>
      </c>
      <c r="P8283" s="179">
        <v>0</v>
      </c>
      <c r="Q8283" s="179">
        <v>0</v>
      </c>
      <c r="R8283" s="180">
        <v>0</v>
      </c>
      <c r="S8283" s="180">
        <v>0</v>
      </c>
      <c r="T8283" s="180">
        <v>0</v>
      </c>
    </row>
    <row r="8284" spans="2:20" x14ac:dyDescent="0.3">
      <c r="B8284" s="19">
        <v>8281</v>
      </c>
      <c r="C8284" s="179">
        <v>0</v>
      </c>
      <c r="D8284" s="179">
        <v>0</v>
      </c>
      <c r="E8284" s="179">
        <v>175048.47558323515</v>
      </c>
      <c r="F8284" s="179">
        <v>0</v>
      </c>
      <c r="G8284" s="179">
        <v>0</v>
      </c>
      <c r="H8284" s="179">
        <v>21763.536235119896</v>
      </c>
      <c r="I8284" s="179">
        <v>0</v>
      </c>
      <c r="J8284" s="179">
        <v>0</v>
      </c>
      <c r="K8284" s="179">
        <v>0</v>
      </c>
      <c r="L8284" s="179">
        <v>0</v>
      </c>
      <c r="M8284" s="179">
        <v>40222.154755971955</v>
      </c>
      <c r="N8284" s="179">
        <v>0</v>
      </c>
      <c r="O8284" s="179">
        <v>0</v>
      </c>
      <c r="P8284" s="179">
        <v>0</v>
      </c>
      <c r="Q8284" s="179">
        <v>0</v>
      </c>
      <c r="R8284" s="180">
        <v>0</v>
      </c>
      <c r="S8284" s="180">
        <v>0</v>
      </c>
      <c r="T8284" s="180">
        <v>0</v>
      </c>
    </row>
    <row r="8285" spans="2:20" x14ac:dyDescent="0.3">
      <c r="B8285" s="19">
        <v>8282</v>
      </c>
      <c r="C8285" s="179">
        <v>0</v>
      </c>
      <c r="D8285" s="179">
        <v>0</v>
      </c>
      <c r="E8285" s="179">
        <v>48427.779503349382</v>
      </c>
      <c r="F8285" s="179">
        <v>0</v>
      </c>
      <c r="G8285" s="179">
        <v>0</v>
      </c>
      <c r="H8285" s="179">
        <v>19223.648882884063</v>
      </c>
      <c r="I8285" s="179">
        <v>0</v>
      </c>
      <c r="J8285" s="179">
        <v>0</v>
      </c>
      <c r="K8285" s="179">
        <v>0</v>
      </c>
      <c r="L8285" s="179">
        <v>0</v>
      </c>
      <c r="M8285" s="179">
        <v>7907.0608081562268</v>
      </c>
      <c r="N8285" s="179">
        <v>0</v>
      </c>
      <c r="O8285" s="179">
        <v>0</v>
      </c>
      <c r="P8285" s="179">
        <v>0</v>
      </c>
      <c r="Q8285" s="179">
        <v>0</v>
      </c>
      <c r="R8285" s="180">
        <v>0</v>
      </c>
      <c r="S8285" s="180">
        <v>0</v>
      </c>
      <c r="T8285" s="180">
        <v>0</v>
      </c>
    </row>
    <row r="8286" spans="2:20" x14ac:dyDescent="0.3">
      <c r="B8286" s="19">
        <v>8283</v>
      </c>
      <c r="C8286" s="179">
        <v>0</v>
      </c>
      <c r="D8286" s="179">
        <v>0</v>
      </c>
      <c r="E8286" s="179">
        <v>119223.60548592253</v>
      </c>
      <c r="F8286" s="179">
        <v>0</v>
      </c>
      <c r="G8286" s="179">
        <v>0</v>
      </c>
      <c r="H8286" s="179">
        <v>129814.73514288556</v>
      </c>
      <c r="I8286" s="179">
        <v>0</v>
      </c>
      <c r="J8286" s="179">
        <v>0</v>
      </c>
      <c r="K8286" s="179">
        <v>0</v>
      </c>
      <c r="L8286" s="179">
        <v>0</v>
      </c>
      <c r="M8286" s="179">
        <v>21094.352218854252</v>
      </c>
      <c r="N8286" s="179">
        <v>0</v>
      </c>
      <c r="O8286" s="179">
        <v>0</v>
      </c>
      <c r="P8286" s="179">
        <v>0</v>
      </c>
      <c r="Q8286" s="179">
        <v>0</v>
      </c>
      <c r="R8286" s="180">
        <v>0</v>
      </c>
      <c r="S8286" s="180">
        <v>0</v>
      </c>
      <c r="T8286" s="180">
        <v>0</v>
      </c>
    </row>
    <row r="8287" spans="2:20" x14ac:dyDescent="0.3">
      <c r="B8287" s="19">
        <v>8284</v>
      </c>
      <c r="C8287" s="179">
        <v>0</v>
      </c>
      <c r="D8287" s="179">
        <v>0</v>
      </c>
      <c r="E8287" s="179">
        <v>37980.50438279182</v>
      </c>
      <c r="F8287" s="179">
        <v>0</v>
      </c>
      <c r="G8287" s="179">
        <v>0</v>
      </c>
      <c r="H8287" s="179">
        <v>5867.4005294036224</v>
      </c>
      <c r="I8287" s="179">
        <v>0</v>
      </c>
      <c r="J8287" s="179">
        <v>0</v>
      </c>
      <c r="K8287" s="179">
        <v>0</v>
      </c>
      <c r="L8287" s="179">
        <v>0</v>
      </c>
      <c r="M8287" s="179">
        <v>33097.281867549966</v>
      </c>
      <c r="N8287" s="179">
        <v>0</v>
      </c>
      <c r="O8287" s="179">
        <v>0</v>
      </c>
      <c r="P8287" s="179">
        <v>0</v>
      </c>
      <c r="Q8287" s="179">
        <v>0</v>
      </c>
      <c r="R8287" s="180">
        <v>0</v>
      </c>
      <c r="S8287" s="180">
        <v>0</v>
      </c>
      <c r="T8287" s="180">
        <v>0</v>
      </c>
    </row>
    <row r="8288" spans="2:20" x14ac:dyDescent="0.3">
      <c r="B8288" s="19">
        <v>8285</v>
      </c>
      <c r="C8288" s="179">
        <v>0</v>
      </c>
      <c r="D8288" s="179">
        <v>0</v>
      </c>
      <c r="E8288" s="179">
        <v>84724.926451741427</v>
      </c>
      <c r="F8288" s="179">
        <v>0</v>
      </c>
      <c r="G8288" s="179">
        <v>0</v>
      </c>
      <c r="H8288" s="179">
        <v>45019.577969173624</v>
      </c>
      <c r="I8288" s="179">
        <v>0</v>
      </c>
      <c r="J8288" s="179">
        <v>0</v>
      </c>
      <c r="K8288" s="179">
        <v>0</v>
      </c>
      <c r="L8288" s="179">
        <v>0</v>
      </c>
      <c r="M8288" s="179">
        <v>174136.53899739211</v>
      </c>
      <c r="N8288" s="179">
        <v>0</v>
      </c>
      <c r="O8288" s="179">
        <v>0</v>
      </c>
      <c r="P8288" s="179">
        <v>0</v>
      </c>
      <c r="Q8288" s="179">
        <v>0</v>
      </c>
      <c r="R8288" s="180">
        <v>0</v>
      </c>
      <c r="S8288" s="180">
        <v>0</v>
      </c>
      <c r="T8288" s="180">
        <v>0</v>
      </c>
    </row>
    <row r="8289" spans="2:20" x14ac:dyDescent="0.3">
      <c r="B8289" s="19">
        <v>8286</v>
      </c>
      <c r="C8289" s="179">
        <v>0</v>
      </c>
      <c r="D8289" s="179">
        <v>0</v>
      </c>
      <c r="E8289" s="179">
        <v>90435.911746780548</v>
      </c>
      <c r="F8289" s="179">
        <v>0</v>
      </c>
      <c r="G8289" s="179">
        <v>0</v>
      </c>
      <c r="H8289" s="179">
        <v>2612.0409903553</v>
      </c>
      <c r="I8289" s="179">
        <v>0</v>
      </c>
      <c r="J8289" s="179">
        <v>0</v>
      </c>
      <c r="K8289" s="179">
        <v>0</v>
      </c>
      <c r="L8289" s="179">
        <v>0</v>
      </c>
      <c r="M8289" s="179">
        <v>606052.43613602803</v>
      </c>
      <c r="N8289" s="179">
        <v>0</v>
      </c>
      <c r="O8289" s="179">
        <v>0</v>
      </c>
      <c r="P8289" s="179">
        <v>0</v>
      </c>
      <c r="Q8289" s="179">
        <v>0</v>
      </c>
      <c r="R8289" s="180">
        <v>0</v>
      </c>
      <c r="S8289" s="180">
        <v>0</v>
      </c>
      <c r="T8289" s="180">
        <v>0</v>
      </c>
    </row>
    <row r="8290" spans="2:20" x14ac:dyDescent="0.3">
      <c r="B8290" s="19">
        <v>8287</v>
      </c>
      <c r="C8290" s="179">
        <v>0</v>
      </c>
      <c r="D8290" s="179">
        <v>0</v>
      </c>
      <c r="E8290" s="179">
        <v>333614.22249891958</v>
      </c>
      <c r="F8290" s="179">
        <v>0</v>
      </c>
      <c r="G8290" s="179">
        <v>0</v>
      </c>
      <c r="H8290" s="179">
        <v>94923.853914005289</v>
      </c>
      <c r="I8290" s="179">
        <v>0</v>
      </c>
      <c r="J8290" s="179">
        <v>0</v>
      </c>
      <c r="K8290" s="179">
        <v>0</v>
      </c>
      <c r="L8290" s="179">
        <v>0</v>
      </c>
      <c r="M8290" s="179">
        <v>141449.68800735424</v>
      </c>
      <c r="N8290" s="179">
        <v>0</v>
      </c>
      <c r="O8290" s="179">
        <v>0</v>
      </c>
      <c r="P8290" s="179">
        <v>0</v>
      </c>
      <c r="Q8290" s="179">
        <v>0</v>
      </c>
      <c r="R8290" s="180">
        <v>0</v>
      </c>
      <c r="S8290" s="180">
        <v>0</v>
      </c>
      <c r="T8290" s="180">
        <v>0</v>
      </c>
    </row>
    <row r="8291" spans="2:20" x14ac:dyDescent="0.3">
      <c r="B8291" s="19">
        <v>8288</v>
      </c>
      <c r="C8291" s="179">
        <v>0</v>
      </c>
      <c r="D8291" s="179">
        <v>0</v>
      </c>
      <c r="E8291" s="179">
        <v>84135.737779209812</v>
      </c>
      <c r="F8291" s="179">
        <v>0</v>
      </c>
      <c r="G8291" s="179">
        <v>0</v>
      </c>
      <c r="H8291" s="179">
        <v>77886.589840574248</v>
      </c>
      <c r="I8291" s="179">
        <v>0</v>
      </c>
      <c r="J8291" s="179">
        <v>0</v>
      </c>
      <c r="K8291" s="179">
        <v>0</v>
      </c>
      <c r="L8291" s="179">
        <v>0</v>
      </c>
      <c r="M8291" s="179">
        <v>5849.5004169360291</v>
      </c>
      <c r="N8291" s="179">
        <v>0</v>
      </c>
      <c r="O8291" s="179">
        <v>0</v>
      </c>
      <c r="P8291" s="179">
        <v>0</v>
      </c>
      <c r="Q8291" s="179">
        <v>0</v>
      </c>
      <c r="R8291" s="180">
        <v>0</v>
      </c>
      <c r="S8291" s="180">
        <v>0</v>
      </c>
      <c r="T8291" s="180">
        <v>0</v>
      </c>
    </row>
    <row r="8292" spans="2:20" x14ac:dyDescent="0.3">
      <c r="B8292" s="19">
        <v>8289</v>
      </c>
      <c r="C8292" s="179">
        <v>0</v>
      </c>
      <c r="D8292" s="179">
        <v>0</v>
      </c>
      <c r="E8292" s="179">
        <v>43837.44826185007</v>
      </c>
      <c r="F8292" s="179">
        <v>0</v>
      </c>
      <c r="G8292" s="179">
        <v>0</v>
      </c>
      <c r="H8292" s="179">
        <v>17962.103643086957</v>
      </c>
      <c r="I8292" s="179">
        <v>0</v>
      </c>
      <c r="J8292" s="179">
        <v>0</v>
      </c>
      <c r="K8292" s="179">
        <v>0</v>
      </c>
      <c r="L8292" s="179">
        <v>0</v>
      </c>
      <c r="M8292" s="179">
        <v>355628.84598236665</v>
      </c>
      <c r="N8292" s="179">
        <v>0</v>
      </c>
      <c r="O8292" s="179">
        <v>0</v>
      </c>
      <c r="P8292" s="179">
        <v>0</v>
      </c>
      <c r="Q8292" s="179">
        <v>0</v>
      </c>
      <c r="R8292" s="180">
        <v>0</v>
      </c>
      <c r="S8292" s="180">
        <v>0</v>
      </c>
      <c r="T8292" s="180">
        <v>0</v>
      </c>
    </row>
    <row r="8293" spans="2:20" x14ac:dyDescent="0.3">
      <c r="B8293" s="19">
        <v>8290</v>
      </c>
      <c r="C8293" s="179">
        <v>0</v>
      </c>
      <c r="D8293" s="179">
        <v>0</v>
      </c>
      <c r="E8293" s="179">
        <v>4705.6917269788992</v>
      </c>
      <c r="F8293" s="179">
        <v>0</v>
      </c>
      <c r="G8293" s="179">
        <v>0</v>
      </c>
      <c r="H8293" s="179">
        <v>10902.258818949262</v>
      </c>
      <c r="I8293" s="179">
        <v>0</v>
      </c>
      <c r="J8293" s="179">
        <v>0</v>
      </c>
      <c r="K8293" s="179">
        <v>0</v>
      </c>
      <c r="L8293" s="179">
        <v>0</v>
      </c>
      <c r="M8293" s="179">
        <v>30725.458368561696</v>
      </c>
      <c r="N8293" s="179">
        <v>0</v>
      </c>
      <c r="O8293" s="179">
        <v>0</v>
      </c>
      <c r="P8293" s="179">
        <v>0</v>
      </c>
      <c r="Q8293" s="179">
        <v>0</v>
      </c>
      <c r="R8293" s="180">
        <v>0</v>
      </c>
      <c r="S8293" s="180">
        <v>0</v>
      </c>
      <c r="T8293" s="180">
        <v>0</v>
      </c>
    </row>
    <row r="8294" spans="2:20" x14ac:dyDescent="0.3">
      <c r="B8294" s="19">
        <v>8291</v>
      </c>
      <c r="C8294" s="179">
        <v>0</v>
      </c>
      <c r="D8294" s="179">
        <v>0</v>
      </c>
      <c r="E8294" s="179">
        <v>46676.708061779485</v>
      </c>
      <c r="F8294" s="179">
        <v>0</v>
      </c>
      <c r="G8294" s="179">
        <v>0</v>
      </c>
      <c r="H8294" s="179">
        <v>16585.476077972493</v>
      </c>
      <c r="I8294" s="179">
        <v>0</v>
      </c>
      <c r="J8294" s="179">
        <v>0</v>
      </c>
      <c r="K8294" s="179">
        <v>0</v>
      </c>
      <c r="L8294" s="179">
        <v>0</v>
      </c>
      <c r="M8294" s="179">
        <v>169328.25981326486</v>
      </c>
      <c r="N8294" s="179">
        <v>0</v>
      </c>
      <c r="O8294" s="179">
        <v>0</v>
      </c>
      <c r="P8294" s="179">
        <v>0</v>
      </c>
      <c r="Q8294" s="179">
        <v>0</v>
      </c>
      <c r="R8294" s="180">
        <v>0</v>
      </c>
      <c r="S8294" s="180">
        <v>0</v>
      </c>
      <c r="T8294" s="180">
        <v>0</v>
      </c>
    </row>
    <row r="8295" spans="2:20" x14ac:dyDescent="0.3">
      <c r="B8295" s="19">
        <v>8292</v>
      </c>
      <c r="C8295" s="179">
        <v>0</v>
      </c>
      <c r="D8295" s="179">
        <v>0</v>
      </c>
      <c r="E8295" s="179">
        <v>150150.28773371316</v>
      </c>
      <c r="F8295" s="179">
        <v>0</v>
      </c>
      <c r="G8295" s="179">
        <v>0</v>
      </c>
      <c r="H8295" s="179">
        <v>416964.11928804225</v>
      </c>
      <c r="I8295" s="179">
        <v>0</v>
      </c>
      <c r="J8295" s="179">
        <v>0</v>
      </c>
      <c r="K8295" s="179">
        <v>0</v>
      </c>
      <c r="L8295" s="179">
        <v>0</v>
      </c>
      <c r="M8295" s="179">
        <v>47046.029888039266</v>
      </c>
      <c r="N8295" s="179">
        <v>0</v>
      </c>
      <c r="O8295" s="179">
        <v>0</v>
      </c>
      <c r="P8295" s="179">
        <v>0</v>
      </c>
      <c r="Q8295" s="179">
        <v>0</v>
      </c>
      <c r="R8295" s="180">
        <v>0</v>
      </c>
      <c r="S8295" s="180">
        <v>0</v>
      </c>
      <c r="T8295" s="180">
        <v>0</v>
      </c>
    </row>
    <row r="8296" spans="2:20" x14ac:dyDescent="0.3">
      <c r="B8296" s="19">
        <v>8293</v>
      </c>
      <c r="C8296" s="179">
        <v>0</v>
      </c>
      <c r="D8296" s="179">
        <v>0</v>
      </c>
      <c r="E8296" s="179">
        <v>358729.07001376728</v>
      </c>
      <c r="F8296" s="179">
        <v>0</v>
      </c>
      <c r="G8296" s="179">
        <v>0</v>
      </c>
      <c r="H8296" s="179">
        <v>129346.850176929</v>
      </c>
      <c r="I8296" s="179">
        <v>0</v>
      </c>
      <c r="J8296" s="179">
        <v>0</v>
      </c>
      <c r="K8296" s="179">
        <v>0</v>
      </c>
      <c r="L8296" s="179">
        <v>0</v>
      </c>
      <c r="M8296" s="179">
        <v>22763.079407537967</v>
      </c>
      <c r="N8296" s="179">
        <v>0</v>
      </c>
      <c r="O8296" s="179">
        <v>0</v>
      </c>
      <c r="P8296" s="179">
        <v>0</v>
      </c>
      <c r="Q8296" s="179">
        <v>0</v>
      </c>
      <c r="R8296" s="180">
        <v>0</v>
      </c>
      <c r="S8296" s="180">
        <v>0</v>
      </c>
      <c r="T8296" s="180">
        <v>0</v>
      </c>
    </row>
    <row r="8297" spans="2:20" x14ac:dyDescent="0.3">
      <c r="B8297" s="19">
        <v>8294</v>
      </c>
      <c r="C8297" s="179">
        <v>0</v>
      </c>
      <c r="D8297" s="179">
        <v>0</v>
      </c>
      <c r="E8297" s="179">
        <v>25789.392971629091</v>
      </c>
      <c r="F8297" s="179">
        <v>0</v>
      </c>
      <c r="G8297" s="179">
        <v>0</v>
      </c>
      <c r="H8297" s="179">
        <v>101921.34041540216</v>
      </c>
      <c r="I8297" s="179">
        <v>0</v>
      </c>
      <c r="J8297" s="179">
        <v>0</v>
      </c>
      <c r="K8297" s="179">
        <v>0</v>
      </c>
      <c r="L8297" s="179">
        <v>0</v>
      </c>
      <c r="M8297" s="179">
        <v>99899.928234360035</v>
      </c>
      <c r="N8297" s="179">
        <v>0</v>
      </c>
      <c r="O8297" s="179">
        <v>0</v>
      </c>
      <c r="P8297" s="179">
        <v>0</v>
      </c>
      <c r="Q8297" s="179">
        <v>0</v>
      </c>
      <c r="R8297" s="180">
        <v>0</v>
      </c>
      <c r="S8297" s="180">
        <v>0</v>
      </c>
      <c r="T8297" s="180">
        <v>0</v>
      </c>
    </row>
    <row r="8298" spans="2:20" x14ac:dyDescent="0.3">
      <c r="B8298" s="19">
        <v>8295</v>
      </c>
      <c r="C8298" s="179">
        <v>0</v>
      </c>
      <c r="D8298" s="179">
        <v>0</v>
      </c>
      <c r="E8298" s="179">
        <v>40463.693360282996</v>
      </c>
      <c r="F8298" s="179">
        <v>0</v>
      </c>
      <c r="G8298" s="179">
        <v>0</v>
      </c>
      <c r="H8298" s="179">
        <v>414689.14143437077</v>
      </c>
      <c r="I8298" s="179">
        <v>0</v>
      </c>
      <c r="J8298" s="179">
        <v>0</v>
      </c>
      <c r="K8298" s="179">
        <v>0</v>
      </c>
      <c r="L8298" s="179">
        <v>0</v>
      </c>
      <c r="M8298" s="179">
        <v>203473.86214739209</v>
      </c>
      <c r="N8298" s="179">
        <v>0</v>
      </c>
      <c r="O8298" s="179">
        <v>0</v>
      </c>
      <c r="P8298" s="179">
        <v>0</v>
      </c>
      <c r="Q8298" s="179">
        <v>0</v>
      </c>
      <c r="R8298" s="180">
        <v>0</v>
      </c>
      <c r="S8298" s="180">
        <v>0</v>
      </c>
      <c r="T8298" s="180">
        <v>0</v>
      </c>
    </row>
    <row r="8299" spans="2:20" x14ac:dyDescent="0.3">
      <c r="B8299" s="19">
        <v>8296</v>
      </c>
      <c r="C8299" s="179">
        <v>0</v>
      </c>
      <c r="D8299" s="179">
        <v>0</v>
      </c>
      <c r="E8299" s="179">
        <v>28875.653221932356</v>
      </c>
      <c r="F8299" s="179">
        <v>0</v>
      </c>
      <c r="G8299" s="179">
        <v>0</v>
      </c>
      <c r="H8299" s="179">
        <v>263994.67458751571</v>
      </c>
      <c r="I8299" s="179">
        <v>0</v>
      </c>
      <c r="J8299" s="179">
        <v>0</v>
      </c>
      <c r="K8299" s="179">
        <v>0</v>
      </c>
      <c r="L8299" s="179">
        <v>0</v>
      </c>
      <c r="M8299" s="179">
        <v>259057.84820533983</v>
      </c>
      <c r="N8299" s="179">
        <v>0</v>
      </c>
      <c r="O8299" s="179">
        <v>0</v>
      </c>
      <c r="P8299" s="179">
        <v>0</v>
      </c>
      <c r="Q8299" s="179">
        <v>0</v>
      </c>
      <c r="R8299" s="180">
        <v>0</v>
      </c>
      <c r="S8299" s="180">
        <v>0</v>
      </c>
      <c r="T8299" s="180">
        <v>0</v>
      </c>
    </row>
    <row r="8300" spans="2:20" x14ac:dyDescent="0.3">
      <c r="B8300" s="19">
        <v>8297</v>
      </c>
      <c r="C8300" s="179">
        <v>0</v>
      </c>
      <c r="D8300" s="179">
        <v>0</v>
      </c>
      <c r="E8300" s="179">
        <v>10947.236988733364</v>
      </c>
      <c r="F8300" s="179">
        <v>0</v>
      </c>
      <c r="G8300" s="179">
        <v>0</v>
      </c>
      <c r="H8300" s="179">
        <v>5489.4751757048107</v>
      </c>
      <c r="I8300" s="179">
        <v>0</v>
      </c>
      <c r="J8300" s="179">
        <v>0</v>
      </c>
      <c r="K8300" s="179">
        <v>0</v>
      </c>
      <c r="L8300" s="179">
        <v>0</v>
      </c>
      <c r="M8300" s="179">
        <v>137161.99830603329</v>
      </c>
      <c r="N8300" s="179">
        <v>0</v>
      </c>
      <c r="O8300" s="179">
        <v>0</v>
      </c>
      <c r="P8300" s="179">
        <v>0</v>
      </c>
      <c r="Q8300" s="179">
        <v>0</v>
      </c>
      <c r="R8300" s="180">
        <v>0</v>
      </c>
      <c r="S8300" s="180">
        <v>0</v>
      </c>
      <c r="T8300" s="180">
        <v>0</v>
      </c>
    </row>
    <row r="8301" spans="2:20" x14ac:dyDescent="0.3">
      <c r="B8301" s="19">
        <v>8298</v>
      </c>
      <c r="C8301" s="179">
        <v>0</v>
      </c>
      <c r="D8301" s="179">
        <v>0</v>
      </c>
      <c r="E8301" s="179">
        <v>365432.3928562511</v>
      </c>
      <c r="F8301" s="179">
        <v>0</v>
      </c>
      <c r="G8301" s="179">
        <v>0</v>
      </c>
      <c r="H8301" s="179">
        <v>11115.381776917284</v>
      </c>
      <c r="I8301" s="179">
        <v>0</v>
      </c>
      <c r="J8301" s="179">
        <v>0</v>
      </c>
      <c r="K8301" s="179">
        <v>0</v>
      </c>
      <c r="L8301" s="179">
        <v>0</v>
      </c>
      <c r="M8301" s="179">
        <v>10583.589298835115</v>
      </c>
      <c r="N8301" s="179">
        <v>0</v>
      </c>
      <c r="O8301" s="179">
        <v>0</v>
      </c>
      <c r="P8301" s="179">
        <v>0</v>
      </c>
      <c r="Q8301" s="179">
        <v>0</v>
      </c>
      <c r="R8301" s="180">
        <v>0</v>
      </c>
      <c r="S8301" s="180">
        <v>0</v>
      </c>
      <c r="T8301" s="180">
        <v>0</v>
      </c>
    </row>
    <row r="8302" spans="2:20" x14ac:dyDescent="0.3">
      <c r="B8302" s="19">
        <v>8299</v>
      </c>
      <c r="C8302" s="179">
        <v>0</v>
      </c>
      <c r="D8302" s="179">
        <v>0</v>
      </c>
      <c r="E8302" s="179">
        <v>110981.46036853486</v>
      </c>
      <c r="F8302" s="179">
        <v>0</v>
      </c>
      <c r="G8302" s="179">
        <v>0</v>
      </c>
      <c r="H8302" s="179">
        <v>224601.02571157648</v>
      </c>
      <c r="I8302" s="179">
        <v>0</v>
      </c>
      <c r="J8302" s="179">
        <v>0</v>
      </c>
      <c r="K8302" s="179">
        <v>0</v>
      </c>
      <c r="L8302" s="179">
        <v>0</v>
      </c>
      <c r="M8302" s="179">
        <v>36545.4553266527</v>
      </c>
      <c r="N8302" s="179">
        <v>0</v>
      </c>
      <c r="O8302" s="179">
        <v>0</v>
      </c>
      <c r="P8302" s="179">
        <v>0</v>
      </c>
      <c r="Q8302" s="179">
        <v>0</v>
      </c>
      <c r="R8302" s="180">
        <v>0</v>
      </c>
      <c r="S8302" s="180">
        <v>0</v>
      </c>
      <c r="T8302" s="180">
        <v>0</v>
      </c>
    </row>
    <row r="8303" spans="2:20" x14ac:dyDescent="0.3">
      <c r="B8303" s="19">
        <v>8300</v>
      </c>
      <c r="C8303" s="179">
        <v>0</v>
      </c>
      <c r="D8303" s="179">
        <v>0</v>
      </c>
      <c r="E8303" s="179">
        <v>479135.12044498452</v>
      </c>
      <c r="F8303" s="179">
        <v>0</v>
      </c>
      <c r="G8303" s="179">
        <v>0</v>
      </c>
      <c r="H8303" s="179">
        <v>31344.373135048489</v>
      </c>
      <c r="I8303" s="179">
        <v>0</v>
      </c>
      <c r="J8303" s="179">
        <v>0</v>
      </c>
      <c r="K8303" s="179">
        <v>0</v>
      </c>
      <c r="L8303" s="179">
        <v>0</v>
      </c>
      <c r="M8303" s="179">
        <v>147389.02622714706</v>
      </c>
      <c r="N8303" s="179">
        <v>0</v>
      </c>
      <c r="O8303" s="179">
        <v>0</v>
      </c>
      <c r="P8303" s="179">
        <v>0</v>
      </c>
      <c r="Q8303" s="179">
        <v>0</v>
      </c>
      <c r="R8303" s="180">
        <v>0</v>
      </c>
      <c r="S8303" s="180">
        <v>0</v>
      </c>
      <c r="T8303" s="180">
        <v>0</v>
      </c>
    </row>
    <row r="8304" spans="2:20" x14ac:dyDescent="0.3">
      <c r="B8304" s="19">
        <v>8301</v>
      </c>
      <c r="C8304" s="179">
        <v>0</v>
      </c>
      <c r="D8304" s="179">
        <v>0</v>
      </c>
      <c r="E8304" s="179">
        <v>559535.43979509431</v>
      </c>
      <c r="F8304" s="179">
        <v>0</v>
      </c>
      <c r="G8304" s="179">
        <v>0</v>
      </c>
      <c r="H8304" s="179">
        <v>197722.74061010979</v>
      </c>
      <c r="I8304" s="179">
        <v>0</v>
      </c>
      <c r="J8304" s="179">
        <v>0</v>
      </c>
      <c r="K8304" s="179">
        <v>0</v>
      </c>
      <c r="L8304" s="179">
        <v>0</v>
      </c>
      <c r="M8304" s="179">
        <v>38124.582802837009</v>
      </c>
      <c r="N8304" s="179">
        <v>0</v>
      </c>
      <c r="O8304" s="179">
        <v>0</v>
      </c>
      <c r="P8304" s="179">
        <v>0</v>
      </c>
      <c r="Q8304" s="179">
        <v>0</v>
      </c>
      <c r="R8304" s="180">
        <v>0</v>
      </c>
      <c r="S8304" s="180">
        <v>0</v>
      </c>
      <c r="T8304" s="180">
        <v>0</v>
      </c>
    </row>
    <row r="8305" spans="2:20" x14ac:dyDescent="0.3">
      <c r="B8305" s="19">
        <v>8302</v>
      </c>
      <c r="C8305" s="179">
        <v>0</v>
      </c>
      <c r="D8305" s="179">
        <v>0</v>
      </c>
      <c r="E8305" s="179">
        <v>127142.86194595709</v>
      </c>
      <c r="F8305" s="179">
        <v>0</v>
      </c>
      <c r="G8305" s="179">
        <v>0</v>
      </c>
      <c r="H8305" s="179">
        <v>266371.21679227269</v>
      </c>
      <c r="I8305" s="179">
        <v>0</v>
      </c>
      <c r="J8305" s="179">
        <v>0</v>
      </c>
      <c r="K8305" s="179">
        <v>0</v>
      </c>
      <c r="L8305" s="179">
        <v>0</v>
      </c>
      <c r="M8305" s="179">
        <v>12154.098550842722</v>
      </c>
      <c r="N8305" s="179">
        <v>0</v>
      </c>
      <c r="O8305" s="179">
        <v>0</v>
      </c>
      <c r="P8305" s="179">
        <v>0</v>
      </c>
      <c r="Q8305" s="179">
        <v>0</v>
      </c>
      <c r="R8305" s="180">
        <v>0</v>
      </c>
      <c r="S8305" s="180">
        <v>0</v>
      </c>
      <c r="T8305" s="180">
        <v>0</v>
      </c>
    </row>
    <row r="8306" spans="2:20" x14ac:dyDescent="0.3">
      <c r="B8306" s="19">
        <v>8303</v>
      </c>
      <c r="C8306" s="179">
        <v>0</v>
      </c>
      <c r="D8306" s="179">
        <v>0</v>
      </c>
      <c r="E8306" s="179">
        <v>37791.817953952799</v>
      </c>
      <c r="F8306" s="179">
        <v>0</v>
      </c>
      <c r="G8306" s="179">
        <v>0</v>
      </c>
      <c r="H8306" s="179">
        <v>82691.703288349207</v>
      </c>
      <c r="I8306" s="179">
        <v>0</v>
      </c>
      <c r="J8306" s="179">
        <v>0</v>
      </c>
      <c r="K8306" s="179">
        <v>0</v>
      </c>
      <c r="L8306" s="179">
        <v>0</v>
      </c>
      <c r="M8306" s="179">
        <v>24550.001594203859</v>
      </c>
      <c r="N8306" s="179">
        <v>0</v>
      </c>
      <c r="O8306" s="179">
        <v>0</v>
      </c>
      <c r="P8306" s="179">
        <v>0</v>
      </c>
      <c r="Q8306" s="179">
        <v>0</v>
      </c>
      <c r="R8306" s="180">
        <v>0</v>
      </c>
      <c r="S8306" s="180">
        <v>0</v>
      </c>
      <c r="T8306" s="180">
        <v>0</v>
      </c>
    </row>
    <row r="8307" spans="2:20" x14ac:dyDescent="0.3">
      <c r="B8307" s="19">
        <v>8304</v>
      </c>
      <c r="C8307" s="179">
        <v>0</v>
      </c>
      <c r="D8307" s="179">
        <v>0</v>
      </c>
      <c r="E8307" s="179">
        <v>140897.12802739235</v>
      </c>
      <c r="F8307" s="179">
        <v>0</v>
      </c>
      <c r="G8307" s="179">
        <v>0</v>
      </c>
      <c r="H8307" s="179">
        <v>43412.574725526661</v>
      </c>
      <c r="I8307" s="179">
        <v>0</v>
      </c>
      <c r="J8307" s="179">
        <v>0</v>
      </c>
      <c r="K8307" s="179">
        <v>0</v>
      </c>
      <c r="L8307" s="179">
        <v>0</v>
      </c>
      <c r="M8307" s="179">
        <v>137949.11446742507</v>
      </c>
      <c r="N8307" s="179">
        <v>0</v>
      </c>
      <c r="O8307" s="179">
        <v>0</v>
      </c>
      <c r="P8307" s="179">
        <v>0</v>
      </c>
      <c r="Q8307" s="179">
        <v>0</v>
      </c>
      <c r="R8307" s="180">
        <v>0</v>
      </c>
      <c r="S8307" s="180">
        <v>0</v>
      </c>
      <c r="T8307" s="180">
        <v>0</v>
      </c>
    </row>
    <row r="8308" spans="2:20" x14ac:dyDescent="0.3">
      <c r="B8308" s="19">
        <v>8305</v>
      </c>
      <c r="C8308" s="179">
        <v>0</v>
      </c>
      <c r="D8308" s="179">
        <v>0</v>
      </c>
      <c r="E8308" s="179">
        <v>106991.43365661427</v>
      </c>
      <c r="F8308" s="179">
        <v>0</v>
      </c>
      <c r="G8308" s="179">
        <v>0</v>
      </c>
      <c r="H8308" s="179">
        <v>120239.09057090915</v>
      </c>
      <c r="I8308" s="179">
        <v>0</v>
      </c>
      <c r="J8308" s="179">
        <v>0</v>
      </c>
      <c r="K8308" s="179">
        <v>0</v>
      </c>
      <c r="L8308" s="179">
        <v>0</v>
      </c>
      <c r="M8308" s="179">
        <v>70356.277358821229</v>
      </c>
      <c r="N8308" s="179">
        <v>0</v>
      </c>
      <c r="O8308" s="179">
        <v>0</v>
      </c>
      <c r="P8308" s="179">
        <v>0</v>
      </c>
      <c r="Q8308" s="179">
        <v>0</v>
      </c>
      <c r="R8308" s="180">
        <v>0</v>
      </c>
      <c r="S8308" s="180">
        <v>0</v>
      </c>
      <c r="T8308" s="180">
        <v>0</v>
      </c>
    </row>
    <row r="8309" spans="2:20" x14ac:dyDescent="0.3">
      <c r="B8309" s="19">
        <v>8306</v>
      </c>
      <c r="C8309" s="179">
        <v>0</v>
      </c>
      <c r="D8309" s="179">
        <v>0</v>
      </c>
      <c r="E8309" s="179">
        <v>22516.976806838415</v>
      </c>
      <c r="F8309" s="179">
        <v>0</v>
      </c>
      <c r="G8309" s="179">
        <v>0</v>
      </c>
      <c r="H8309" s="179">
        <v>37597.905683046512</v>
      </c>
      <c r="I8309" s="179">
        <v>0</v>
      </c>
      <c r="J8309" s="179">
        <v>0</v>
      </c>
      <c r="K8309" s="179">
        <v>0</v>
      </c>
      <c r="L8309" s="179">
        <v>0</v>
      </c>
      <c r="M8309" s="179">
        <v>6489.1339745992673</v>
      </c>
      <c r="N8309" s="179">
        <v>0</v>
      </c>
      <c r="O8309" s="179">
        <v>0</v>
      </c>
      <c r="P8309" s="179">
        <v>0</v>
      </c>
      <c r="Q8309" s="179">
        <v>0</v>
      </c>
      <c r="R8309" s="180">
        <v>0</v>
      </c>
      <c r="S8309" s="180">
        <v>0</v>
      </c>
      <c r="T8309" s="180">
        <v>0</v>
      </c>
    </row>
    <row r="8310" spans="2:20" x14ac:dyDescent="0.3">
      <c r="B8310" s="19">
        <v>8307</v>
      </c>
      <c r="C8310" s="179">
        <v>0</v>
      </c>
      <c r="D8310" s="179">
        <v>0</v>
      </c>
      <c r="E8310" s="179">
        <v>69815.338650602193</v>
      </c>
      <c r="F8310" s="179">
        <v>0</v>
      </c>
      <c r="G8310" s="179">
        <v>0</v>
      </c>
      <c r="H8310" s="179">
        <v>989349.68543207552</v>
      </c>
      <c r="I8310" s="179">
        <v>0</v>
      </c>
      <c r="J8310" s="179">
        <v>0</v>
      </c>
      <c r="K8310" s="179">
        <v>0</v>
      </c>
      <c r="L8310" s="179">
        <v>0</v>
      </c>
      <c r="M8310" s="179">
        <v>9476.3241532014199</v>
      </c>
      <c r="N8310" s="179">
        <v>0</v>
      </c>
      <c r="O8310" s="179">
        <v>0</v>
      </c>
      <c r="P8310" s="179">
        <v>0</v>
      </c>
      <c r="Q8310" s="179">
        <v>0</v>
      </c>
      <c r="R8310" s="180">
        <v>0</v>
      </c>
      <c r="S8310" s="180">
        <v>0</v>
      </c>
      <c r="T8310" s="180">
        <v>0</v>
      </c>
    </row>
    <row r="8311" spans="2:20" x14ac:dyDescent="0.3">
      <c r="B8311" s="19">
        <v>8308</v>
      </c>
      <c r="C8311" s="179">
        <v>0</v>
      </c>
      <c r="D8311" s="179">
        <v>0</v>
      </c>
      <c r="E8311" s="179">
        <v>41975.490139978603</v>
      </c>
      <c r="F8311" s="179">
        <v>0</v>
      </c>
      <c r="G8311" s="179">
        <v>0</v>
      </c>
      <c r="H8311" s="179">
        <v>18578.607880940628</v>
      </c>
      <c r="I8311" s="179">
        <v>0</v>
      </c>
      <c r="J8311" s="179">
        <v>0</v>
      </c>
      <c r="K8311" s="179">
        <v>0</v>
      </c>
      <c r="L8311" s="179">
        <v>0</v>
      </c>
      <c r="M8311" s="179">
        <v>57758.513079981851</v>
      </c>
      <c r="N8311" s="179">
        <v>0</v>
      </c>
      <c r="O8311" s="179">
        <v>0</v>
      </c>
      <c r="P8311" s="179">
        <v>0</v>
      </c>
      <c r="Q8311" s="179">
        <v>0</v>
      </c>
      <c r="R8311" s="180">
        <v>0</v>
      </c>
      <c r="S8311" s="180">
        <v>0</v>
      </c>
      <c r="T8311" s="180">
        <v>0</v>
      </c>
    </row>
    <row r="8312" spans="2:20" x14ac:dyDescent="0.3">
      <c r="B8312" s="19">
        <v>8309</v>
      </c>
      <c r="C8312" s="179">
        <v>0</v>
      </c>
      <c r="D8312" s="179">
        <v>0</v>
      </c>
      <c r="E8312" s="179">
        <v>27491.811506256116</v>
      </c>
      <c r="F8312" s="179">
        <v>0</v>
      </c>
      <c r="G8312" s="179">
        <v>0</v>
      </c>
      <c r="H8312" s="179">
        <v>29319.207303489664</v>
      </c>
      <c r="I8312" s="179">
        <v>0</v>
      </c>
      <c r="J8312" s="179">
        <v>0</v>
      </c>
      <c r="K8312" s="179">
        <v>0</v>
      </c>
      <c r="L8312" s="179">
        <v>0</v>
      </c>
      <c r="M8312" s="179">
        <v>12009.913263527253</v>
      </c>
      <c r="N8312" s="179">
        <v>0</v>
      </c>
      <c r="O8312" s="179">
        <v>0</v>
      </c>
      <c r="P8312" s="179">
        <v>0</v>
      </c>
      <c r="Q8312" s="179">
        <v>0</v>
      </c>
      <c r="R8312" s="180">
        <v>0</v>
      </c>
      <c r="S8312" s="180">
        <v>0</v>
      </c>
      <c r="T8312" s="180">
        <v>0</v>
      </c>
    </row>
    <row r="8313" spans="2:20" x14ac:dyDescent="0.3">
      <c r="B8313" s="19">
        <v>8310</v>
      </c>
      <c r="C8313" s="179">
        <v>0</v>
      </c>
      <c r="D8313" s="179">
        <v>0</v>
      </c>
      <c r="E8313" s="179">
        <v>10148.765783268676</v>
      </c>
      <c r="F8313" s="179">
        <v>0</v>
      </c>
      <c r="G8313" s="179">
        <v>0</v>
      </c>
      <c r="H8313" s="179">
        <v>3758.6170213074588</v>
      </c>
      <c r="I8313" s="179">
        <v>0</v>
      </c>
      <c r="J8313" s="179">
        <v>0</v>
      </c>
      <c r="K8313" s="179">
        <v>0</v>
      </c>
      <c r="L8313" s="179">
        <v>0</v>
      </c>
      <c r="M8313" s="179">
        <v>3283.3600730651592</v>
      </c>
      <c r="N8313" s="179">
        <v>0</v>
      </c>
      <c r="O8313" s="179">
        <v>0</v>
      </c>
      <c r="P8313" s="179">
        <v>0</v>
      </c>
      <c r="Q8313" s="179">
        <v>0</v>
      </c>
      <c r="R8313" s="180">
        <v>0</v>
      </c>
      <c r="S8313" s="180">
        <v>0</v>
      </c>
      <c r="T8313" s="180">
        <v>0</v>
      </c>
    </row>
    <row r="8314" spans="2:20" x14ac:dyDescent="0.3">
      <c r="B8314" s="19">
        <v>8311</v>
      </c>
      <c r="C8314" s="179">
        <v>0</v>
      </c>
      <c r="D8314" s="179">
        <v>0</v>
      </c>
      <c r="E8314" s="179">
        <v>10872.500739750634</v>
      </c>
      <c r="F8314" s="179">
        <v>0</v>
      </c>
      <c r="G8314" s="179">
        <v>0</v>
      </c>
      <c r="H8314" s="179">
        <v>102075.85146971236</v>
      </c>
      <c r="I8314" s="179">
        <v>0</v>
      </c>
      <c r="J8314" s="179">
        <v>0</v>
      </c>
      <c r="K8314" s="179">
        <v>0</v>
      </c>
      <c r="L8314" s="179">
        <v>0</v>
      </c>
      <c r="M8314" s="179">
        <v>80649.542445406842</v>
      </c>
      <c r="N8314" s="179">
        <v>0</v>
      </c>
      <c r="O8314" s="179">
        <v>0</v>
      </c>
      <c r="P8314" s="179">
        <v>0</v>
      </c>
      <c r="Q8314" s="179">
        <v>0</v>
      </c>
      <c r="R8314" s="180">
        <v>0</v>
      </c>
      <c r="S8314" s="180">
        <v>0</v>
      </c>
      <c r="T8314" s="180">
        <v>0</v>
      </c>
    </row>
    <row r="8315" spans="2:20" x14ac:dyDescent="0.3">
      <c r="B8315" s="19">
        <v>8312</v>
      </c>
      <c r="C8315" s="179">
        <v>0</v>
      </c>
      <c r="D8315" s="179">
        <v>0</v>
      </c>
      <c r="E8315" s="179">
        <v>501812.35605819558</v>
      </c>
      <c r="F8315" s="179">
        <v>0</v>
      </c>
      <c r="G8315" s="179">
        <v>0</v>
      </c>
      <c r="H8315" s="179">
        <v>19368.168671204305</v>
      </c>
      <c r="I8315" s="179">
        <v>0</v>
      </c>
      <c r="J8315" s="179">
        <v>0</v>
      </c>
      <c r="K8315" s="179">
        <v>0</v>
      </c>
      <c r="L8315" s="179">
        <v>0</v>
      </c>
      <c r="M8315" s="179">
        <v>19970851.020110507</v>
      </c>
      <c r="N8315" s="179">
        <v>0</v>
      </c>
      <c r="O8315" s="179">
        <v>0</v>
      </c>
      <c r="P8315" s="179">
        <v>0</v>
      </c>
      <c r="Q8315" s="179">
        <v>0</v>
      </c>
      <c r="R8315" s="180">
        <v>0</v>
      </c>
      <c r="S8315" s="180">
        <v>0</v>
      </c>
      <c r="T8315" s="180">
        <v>0</v>
      </c>
    </row>
    <row r="8316" spans="2:20" x14ac:dyDescent="0.3">
      <c r="B8316" s="19">
        <v>8313</v>
      </c>
      <c r="C8316" s="179">
        <v>0</v>
      </c>
      <c r="D8316" s="179">
        <v>0</v>
      </c>
      <c r="E8316" s="179">
        <v>145767.42529407292</v>
      </c>
      <c r="F8316" s="179">
        <v>0</v>
      </c>
      <c r="G8316" s="179">
        <v>0</v>
      </c>
      <c r="H8316" s="179">
        <v>566402.85297214636</v>
      </c>
      <c r="I8316" s="179">
        <v>0</v>
      </c>
      <c r="J8316" s="179">
        <v>0</v>
      </c>
      <c r="K8316" s="179">
        <v>0</v>
      </c>
      <c r="L8316" s="179">
        <v>0</v>
      </c>
      <c r="M8316" s="179">
        <v>158885.0723482738</v>
      </c>
      <c r="N8316" s="179">
        <v>0</v>
      </c>
      <c r="O8316" s="179">
        <v>0</v>
      </c>
      <c r="P8316" s="179">
        <v>0</v>
      </c>
      <c r="Q8316" s="179">
        <v>0</v>
      </c>
      <c r="R8316" s="180">
        <v>0</v>
      </c>
      <c r="S8316" s="180">
        <v>0</v>
      </c>
      <c r="T8316" s="180">
        <v>0</v>
      </c>
    </row>
    <row r="8317" spans="2:20" x14ac:dyDescent="0.3">
      <c r="B8317" s="19">
        <v>8314</v>
      </c>
      <c r="C8317" s="179">
        <v>0</v>
      </c>
      <c r="D8317" s="179">
        <v>0</v>
      </c>
      <c r="E8317" s="179">
        <v>58137.302850176362</v>
      </c>
      <c r="F8317" s="179">
        <v>0</v>
      </c>
      <c r="G8317" s="179">
        <v>0</v>
      </c>
      <c r="H8317" s="179">
        <v>114511.56049176786</v>
      </c>
      <c r="I8317" s="179">
        <v>0</v>
      </c>
      <c r="J8317" s="179">
        <v>0</v>
      </c>
      <c r="K8317" s="179">
        <v>0</v>
      </c>
      <c r="L8317" s="179">
        <v>0</v>
      </c>
      <c r="M8317" s="179">
        <v>85639.451959238533</v>
      </c>
      <c r="N8317" s="179">
        <v>0</v>
      </c>
      <c r="O8317" s="179">
        <v>0</v>
      </c>
      <c r="P8317" s="179">
        <v>0</v>
      </c>
      <c r="Q8317" s="179">
        <v>0</v>
      </c>
      <c r="R8317" s="180">
        <v>0</v>
      </c>
      <c r="S8317" s="180">
        <v>0</v>
      </c>
      <c r="T8317" s="180">
        <v>0</v>
      </c>
    </row>
    <row r="8318" spans="2:20" x14ac:dyDescent="0.3">
      <c r="B8318" s="19">
        <v>8315</v>
      </c>
      <c r="C8318" s="179">
        <v>0</v>
      </c>
      <c r="D8318" s="179">
        <v>0</v>
      </c>
      <c r="E8318" s="179">
        <v>1099677.6459164529</v>
      </c>
      <c r="F8318" s="179">
        <v>0</v>
      </c>
      <c r="G8318" s="179">
        <v>0</v>
      </c>
      <c r="H8318" s="179">
        <v>128623.36464565354</v>
      </c>
      <c r="I8318" s="179">
        <v>0</v>
      </c>
      <c r="J8318" s="179">
        <v>0</v>
      </c>
      <c r="K8318" s="179">
        <v>0</v>
      </c>
      <c r="L8318" s="179">
        <v>0</v>
      </c>
      <c r="M8318" s="179">
        <v>208766.71006276077</v>
      </c>
      <c r="N8318" s="179">
        <v>0</v>
      </c>
      <c r="O8318" s="179">
        <v>0</v>
      </c>
      <c r="P8318" s="179">
        <v>0</v>
      </c>
      <c r="Q8318" s="179">
        <v>0</v>
      </c>
      <c r="R8318" s="180">
        <v>0</v>
      </c>
      <c r="S8318" s="180">
        <v>0</v>
      </c>
      <c r="T8318" s="180">
        <v>0</v>
      </c>
    </row>
    <row r="8319" spans="2:20" x14ac:dyDescent="0.3">
      <c r="B8319" s="19">
        <v>8316</v>
      </c>
      <c r="C8319" s="179">
        <v>0</v>
      </c>
      <c r="D8319" s="179">
        <v>0</v>
      </c>
      <c r="E8319" s="179">
        <v>20338.098575755343</v>
      </c>
      <c r="F8319" s="179">
        <v>0</v>
      </c>
      <c r="G8319" s="179">
        <v>0</v>
      </c>
      <c r="H8319" s="179">
        <v>160538.43748546133</v>
      </c>
      <c r="I8319" s="179">
        <v>0</v>
      </c>
      <c r="J8319" s="179">
        <v>0</v>
      </c>
      <c r="K8319" s="179">
        <v>0</v>
      </c>
      <c r="L8319" s="179">
        <v>0</v>
      </c>
      <c r="M8319" s="179">
        <v>145797.09488980586</v>
      </c>
      <c r="N8319" s="179">
        <v>0</v>
      </c>
      <c r="O8319" s="179">
        <v>0</v>
      </c>
      <c r="P8319" s="179">
        <v>0</v>
      </c>
      <c r="Q8319" s="179">
        <v>0</v>
      </c>
      <c r="R8319" s="180">
        <v>0</v>
      </c>
      <c r="S8319" s="180">
        <v>0</v>
      </c>
      <c r="T8319" s="180">
        <v>0</v>
      </c>
    </row>
    <row r="8320" spans="2:20" x14ac:dyDescent="0.3">
      <c r="B8320" s="19">
        <v>8317</v>
      </c>
      <c r="C8320" s="179">
        <v>0</v>
      </c>
      <c r="D8320" s="179">
        <v>0</v>
      </c>
      <c r="E8320" s="179">
        <v>131664.12275269942</v>
      </c>
      <c r="F8320" s="179">
        <v>0</v>
      </c>
      <c r="G8320" s="179">
        <v>0</v>
      </c>
      <c r="H8320" s="179">
        <v>6188.2115546274754</v>
      </c>
      <c r="I8320" s="179">
        <v>0</v>
      </c>
      <c r="J8320" s="179">
        <v>0</v>
      </c>
      <c r="K8320" s="179">
        <v>0</v>
      </c>
      <c r="L8320" s="179">
        <v>0</v>
      </c>
      <c r="M8320" s="179">
        <v>134126.59005696402</v>
      </c>
      <c r="N8320" s="179">
        <v>0</v>
      </c>
      <c r="O8320" s="179">
        <v>0</v>
      </c>
      <c r="P8320" s="179">
        <v>0</v>
      </c>
      <c r="Q8320" s="179">
        <v>0</v>
      </c>
      <c r="R8320" s="180">
        <v>0</v>
      </c>
      <c r="S8320" s="180">
        <v>0</v>
      </c>
      <c r="T8320" s="180">
        <v>0</v>
      </c>
    </row>
    <row r="8321" spans="2:20" x14ac:dyDescent="0.3">
      <c r="B8321" s="19">
        <v>8318</v>
      </c>
      <c r="C8321" s="179">
        <v>0</v>
      </c>
      <c r="D8321" s="179">
        <v>0</v>
      </c>
      <c r="E8321" s="179">
        <v>354115.64155086671</v>
      </c>
      <c r="F8321" s="179">
        <v>0</v>
      </c>
      <c r="G8321" s="179">
        <v>0</v>
      </c>
      <c r="H8321" s="179">
        <v>76193.384675006993</v>
      </c>
      <c r="I8321" s="179">
        <v>0</v>
      </c>
      <c r="J8321" s="179">
        <v>0</v>
      </c>
      <c r="K8321" s="179">
        <v>8603.7298899749949</v>
      </c>
      <c r="L8321" s="179">
        <v>1</v>
      </c>
      <c r="M8321" s="179">
        <v>92785.36060897194</v>
      </c>
      <c r="N8321" s="179">
        <v>0</v>
      </c>
      <c r="O8321" s="179">
        <v>0</v>
      </c>
      <c r="P8321" s="179">
        <v>0</v>
      </c>
      <c r="Q8321" s="179">
        <v>0</v>
      </c>
      <c r="R8321" s="180">
        <v>0</v>
      </c>
      <c r="S8321" s="180">
        <v>8603.7298899749949</v>
      </c>
      <c r="T8321" s="180">
        <v>0</v>
      </c>
    </row>
    <row r="8322" spans="2:20" x14ac:dyDescent="0.3">
      <c r="B8322" s="19">
        <v>8319</v>
      </c>
      <c r="C8322" s="179">
        <v>0</v>
      </c>
      <c r="D8322" s="179">
        <v>0</v>
      </c>
      <c r="E8322" s="179">
        <v>871603.20492793689</v>
      </c>
      <c r="F8322" s="179">
        <v>0</v>
      </c>
      <c r="G8322" s="179">
        <v>0</v>
      </c>
      <c r="H8322" s="179">
        <v>137386.27995002121</v>
      </c>
      <c r="I8322" s="179">
        <v>0</v>
      </c>
      <c r="J8322" s="179">
        <v>0</v>
      </c>
      <c r="K8322" s="179">
        <v>0</v>
      </c>
      <c r="L8322" s="179">
        <v>0</v>
      </c>
      <c r="M8322" s="179">
        <v>343977.01516210538</v>
      </c>
      <c r="N8322" s="179">
        <v>0</v>
      </c>
      <c r="O8322" s="179">
        <v>0</v>
      </c>
      <c r="P8322" s="179">
        <v>0</v>
      </c>
      <c r="Q8322" s="179">
        <v>0</v>
      </c>
      <c r="R8322" s="180">
        <v>0</v>
      </c>
      <c r="S8322" s="180">
        <v>0</v>
      </c>
      <c r="T8322" s="180">
        <v>0</v>
      </c>
    </row>
    <row r="8323" spans="2:20" x14ac:dyDescent="0.3">
      <c r="B8323" s="19">
        <v>8320</v>
      </c>
      <c r="C8323" s="179">
        <v>0</v>
      </c>
      <c r="D8323" s="179">
        <v>0</v>
      </c>
      <c r="E8323" s="179">
        <v>126110.0801513374</v>
      </c>
      <c r="F8323" s="179">
        <v>0</v>
      </c>
      <c r="G8323" s="179">
        <v>0</v>
      </c>
      <c r="H8323" s="179">
        <v>52367.931108662458</v>
      </c>
      <c r="I8323" s="179">
        <v>0</v>
      </c>
      <c r="J8323" s="179">
        <v>0</v>
      </c>
      <c r="K8323" s="179">
        <v>0</v>
      </c>
      <c r="L8323" s="179">
        <v>0</v>
      </c>
      <c r="M8323" s="179">
        <v>119345.73462124683</v>
      </c>
      <c r="N8323" s="179">
        <v>0</v>
      </c>
      <c r="O8323" s="179">
        <v>0</v>
      </c>
      <c r="P8323" s="179">
        <v>0</v>
      </c>
      <c r="Q8323" s="179">
        <v>0</v>
      </c>
      <c r="R8323" s="180">
        <v>0</v>
      </c>
      <c r="S8323" s="180">
        <v>0</v>
      </c>
      <c r="T8323" s="180">
        <v>0</v>
      </c>
    </row>
    <row r="8324" spans="2:20" x14ac:dyDescent="0.3">
      <c r="B8324" s="19">
        <v>8321</v>
      </c>
      <c r="C8324" s="179">
        <v>0</v>
      </c>
      <c r="D8324" s="179">
        <v>0</v>
      </c>
      <c r="E8324" s="179">
        <v>59302.111659629627</v>
      </c>
      <c r="F8324" s="179">
        <v>0</v>
      </c>
      <c r="G8324" s="179">
        <v>0</v>
      </c>
      <c r="H8324" s="179">
        <v>7697.9358827878295</v>
      </c>
      <c r="I8324" s="179">
        <v>0</v>
      </c>
      <c r="J8324" s="179">
        <v>0</v>
      </c>
      <c r="K8324" s="179">
        <v>0</v>
      </c>
      <c r="L8324" s="179">
        <v>0</v>
      </c>
      <c r="M8324" s="179">
        <v>38397.503871779467</v>
      </c>
      <c r="N8324" s="179">
        <v>0</v>
      </c>
      <c r="O8324" s="179">
        <v>0</v>
      </c>
      <c r="P8324" s="179">
        <v>0</v>
      </c>
      <c r="Q8324" s="179">
        <v>0</v>
      </c>
      <c r="R8324" s="180">
        <v>0</v>
      </c>
      <c r="S8324" s="180">
        <v>0</v>
      </c>
      <c r="T8324" s="180">
        <v>0</v>
      </c>
    </row>
    <row r="8325" spans="2:20" x14ac:dyDescent="0.3">
      <c r="B8325" s="19">
        <v>8322</v>
      </c>
      <c r="C8325" s="179">
        <v>0</v>
      </c>
      <c r="D8325" s="179">
        <v>0</v>
      </c>
      <c r="E8325" s="179">
        <v>1557419.5908797698</v>
      </c>
      <c r="F8325" s="179">
        <v>0</v>
      </c>
      <c r="G8325" s="179">
        <v>0</v>
      </c>
      <c r="H8325" s="179">
        <v>18905.172949347638</v>
      </c>
      <c r="I8325" s="179">
        <v>0</v>
      </c>
      <c r="J8325" s="179">
        <v>0</v>
      </c>
      <c r="K8325" s="179">
        <v>0</v>
      </c>
      <c r="L8325" s="179">
        <v>0</v>
      </c>
      <c r="M8325" s="179">
        <v>12962.040746963477</v>
      </c>
      <c r="N8325" s="179">
        <v>0</v>
      </c>
      <c r="O8325" s="179">
        <v>0</v>
      </c>
      <c r="P8325" s="179">
        <v>0</v>
      </c>
      <c r="Q8325" s="179">
        <v>0</v>
      </c>
      <c r="R8325" s="180">
        <v>0</v>
      </c>
      <c r="S8325" s="180">
        <v>0</v>
      </c>
      <c r="T8325" s="180">
        <v>0</v>
      </c>
    </row>
    <row r="8326" spans="2:20" x14ac:dyDescent="0.3">
      <c r="B8326" s="19">
        <v>8323</v>
      </c>
      <c r="C8326" s="179">
        <v>0</v>
      </c>
      <c r="D8326" s="179">
        <v>0</v>
      </c>
      <c r="E8326" s="179">
        <v>1252642.4758156925</v>
      </c>
      <c r="F8326" s="179">
        <v>1</v>
      </c>
      <c r="G8326" s="179">
        <v>13994.34074790402</v>
      </c>
      <c r="H8326" s="179">
        <v>197816.58317588569</v>
      </c>
      <c r="I8326" s="179">
        <v>0</v>
      </c>
      <c r="J8326" s="179">
        <v>0</v>
      </c>
      <c r="K8326" s="179">
        <v>0</v>
      </c>
      <c r="L8326" s="179">
        <v>0</v>
      </c>
      <c r="M8326" s="179">
        <v>152891.29402536701</v>
      </c>
      <c r="N8326" s="179">
        <v>0</v>
      </c>
      <c r="O8326" s="179">
        <v>0</v>
      </c>
      <c r="P8326" s="179">
        <v>0</v>
      </c>
      <c r="Q8326" s="179">
        <v>0</v>
      </c>
      <c r="R8326" s="180">
        <v>0</v>
      </c>
      <c r="S8326" s="180">
        <v>0</v>
      </c>
      <c r="T8326" s="180">
        <v>0</v>
      </c>
    </row>
    <row r="8327" spans="2:20" x14ac:dyDescent="0.3">
      <c r="B8327" s="19">
        <v>8324</v>
      </c>
      <c r="C8327" s="179">
        <v>0</v>
      </c>
      <c r="D8327" s="179">
        <v>0</v>
      </c>
      <c r="E8327" s="179">
        <v>277828.13608531217</v>
      </c>
      <c r="F8327" s="179">
        <v>0</v>
      </c>
      <c r="G8327" s="179">
        <v>0</v>
      </c>
      <c r="H8327" s="179">
        <v>10274.849542820113</v>
      </c>
      <c r="I8327" s="179">
        <v>0</v>
      </c>
      <c r="J8327" s="179">
        <v>0</v>
      </c>
      <c r="K8327" s="179">
        <v>0</v>
      </c>
      <c r="L8327" s="179">
        <v>0</v>
      </c>
      <c r="M8327" s="179">
        <v>104427.25690214359</v>
      </c>
      <c r="N8327" s="179">
        <v>0</v>
      </c>
      <c r="O8327" s="179">
        <v>0</v>
      </c>
      <c r="P8327" s="179">
        <v>0</v>
      </c>
      <c r="Q8327" s="179">
        <v>0</v>
      </c>
      <c r="R8327" s="180">
        <v>0</v>
      </c>
      <c r="S8327" s="180">
        <v>0</v>
      </c>
      <c r="T8327" s="180">
        <v>0</v>
      </c>
    </row>
    <row r="8328" spans="2:20" x14ac:dyDescent="0.3">
      <c r="B8328" s="19">
        <v>8325</v>
      </c>
      <c r="C8328" s="179">
        <v>0</v>
      </c>
      <c r="D8328" s="179">
        <v>0</v>
      </c>
      <c r="E8328" s="179">
        <v>187322.8646766007</v>
      </c>
      <c r="F8328" s="179">
        <v>0</v>
      </c>
      <c r="G8328" s="179">
        <v>0</v>
      </c>
      <c r="H8328" s="179">
        <v>10946.613367715307</v>
      </c>
      <c r="I8328" s="179">
        <v>0</v>
      </c>
      <c r="J8328" s="179">
        <v>0</v>
      </c>
      <c r="K8328" s="179">
        <v>0</v>
      </c>
      <c r="L8328" s="179">
        <v>0</v>
      </c>
      <c r="M8328" s="179">
        <v>113275.47944753911</v>
      </c>
      <c r="N8328" s="179">
        <v>0</v>
      </c>
      <c r="O8328" s="179">
        <v>0</v>
      </c>
      <c r="P8328" s="179">
        <v>0</v>
      </c>
      <c r="Q8328" s="179">
        <v>0</v>
      </c>
      <c r="R8328" s="180">
        <v>0</v>
      </c>
      <c r="S8328" s="180">
        <v>0</v>
      </c>
      <c r="T8328" s="180">
        <v>0</v>
      </c>
    </row>
    <row r="8329" spans="2:20" x14ac:dyDescent="0.3">
      <c r="B8329" s="19">
        <v>8326</v>
      </c>
      <c r="C8329" s="179">
        <v>0</v>
      </c>
      <c r="D8329" s="179">
        <v>0</v>
      </c>
      <c r="E8329" s="179">
        <v>503873.55772088905</v>
      </c>
      <c r="F8329" s="179">
        <v>0</v>
      </c>
      <c r="G8329" s="179">
        <v>0</v>
      </c>
      <c r="H8329" s="179">
        <v>12163.120455597666</v>
      </c>
      <c r="I8329" s="179">
        <v>0</v>
      </c>
      <c r="J8329" s="179">
        <v>0</v>
      </c>
      <c r="K8329" s="179">
        <v>0</v>
      </c>
      <c r="L8329" s="179">
        <v>0</v>
      </c>
      <c r="M8329" s="179">
        <v>67634.892131931367</v>
      </c>
      <c r="N8329" s="179">
        <v>0</v>
      </c>
      <c r="O8329" s="179">
        <v>0</v>
      </c>
      <c r="P8329" s="179">
        <v>0</v>
      </c>
      <c r="Q8329" s="179">
        <v>0</v>
      </c>
      <c r="R8329" s="180">
        <v>0</v>
      </c>
      <c r="S8329" s="180">
        <v>0</v>
      </c>
      <c r="T8329" s="180">
        <v>0</v>
      </c>
    </row>
    <row r="8330" spans="2:20" x14ac:dyDescent="0.3">
      <c r="B8330" s="19">
        <v>8327</v>
      </c>
      <c r="C8330" s="179">
        <v>0</v>
      </c>
      <c r="D8330" s="179">
        <v>0</v>
      </c>
      <c r="E8330" s="179">
        <v>36350.994363335005</v>
      </c>
      <c r="F8330" s="179">
        <v>0</v>
      </c>
      <c r="G8330" s="179">
        <v>0</v>
      </c>
      <c r="H8330" s="179">
        <v>53846.125779297443</v>
      </c>
      <c r="I8330" s="179">
        <v>0</v>
      </c>
      <c r="J8330" s="179">
        <v>0</v>
      </c>
      <c r="K8330" s="179">
        <v>0</v>
      </c>
      <c r="L8330" s="179">
        <v>0</v>
      </c>
      <c r="M8330" s="179">
        <v>141391.3512587107</v>
      </c>
      <c r="N8330" s="179">
        <v>0</v>
      </c>
      <c r="O8330" s="179">
        <v>0</v>
      </c>
      <c r="P8330" s="179">
        <v>0</v>
      </c>
      <c r="Q8330" s="179">
        <v>0</v>
      </c>
      <c r="R8330" s="180">
        <v>0</v>
      </c>
      <c r="S8330" s="180">
        <v>0</v>
      </c>
      <c r="T8330" s="180">
        <v>0</v>
      </c>
    </row>
    <row r="8331" spans="2:20" x14ac:dyDescent="0.3">
      <c r="B8331" s="19">
        <v>8328</v>
      </c>
      <c r="C8331" s="179">
        <v>0</v>
      </c>
      <c r="D8331" s="179">
        <v>0</v>
      </c>
      <c r="E8331" s="179">
        <v>747757.74229251512</v>
      </c>
      <c r="F8331" s="179">
        <v>0</v>
      </c>
      <c r="G8331" s="179">
        <v>0</v>
      </c>
      <c r="H8331" s="179">
        <v>55874.458542557171</v>
      </c>
      <c r="I8331" s="179">
        <v>0</v>
      </c>
      <c r="J8331" s="179">
        <v>0</v>
      </c>
      <c r="K8331" s="179">
        <v>0</v>
      </c>
      <c r="L8331" s="179">
        <v>0</v>
      </c>
      <c r="M8331" s="179">
        <v>58420.781472489442</v>
      </c>
      <c r="N8331" s="179">
        <v>0</v>
      </c>
      <c r="O8331" s="179">
        <v>0</v>
      </c>
      <c r="P8331" s="179">
        <v>0</v>
      </c>
      <c r="Q8331" s="179">
        <v>0</v>
      </c>
      <c r="R8331" s="180">
        <v>0</v>
      </c>
      <c r="S8331" s="180">
        <v>0</v>
      </c>
      <c r="T8331" s="180">
        <v>0</v>
      </c>
    </row>
    <row r="8332" spans="2:20" x14ac:dyDescent="0.3">
      <c r="B8332" s="19">
        <v>8329</v>
      </c>
      <c r="C8332" s="179">
        <v>0</v>
      </c>
      <c r="D8332" s="179">
        <v>0</v>
      </c>
      <c r="E8332" s="179">
        <v>107540.88484234051</v>
      </c>
      <c r="F8332" s="179">
        <v>0</v>
      </c>
      <c r="G8332" s="179">
        <v>0</v>
      </c>
      <c r="H8332" s="179">
        <v>20955.223151006703</v>
      </c>
      <c r="I8332" s="179">
        <v>0</v>
      </c>
      <c r="J8332" s="179">
        <v>0</v>
      </c>
      <c r="K8332" s="179">
        <v>0</v>
      </c>
      <c r="L8332" s="179">
        <v>0</v>
      </c>
      <c r="M8332" s="179">
        <v>48779.041019424549</v>
      </c>
      <c r="N8332" s="179">
        <v>0</v>
      </c>
      <c r="O8332" s="179">
        <v>0</v>
      </c>
      <c r="P8332" s="179">
        <v>0</v>
      </c>
      <c r="Q8332" s="179">
        <v>0</v>
      </c>
      <c r="R8332" s="180">
        <v>0</v>
      </c>
      <c r="S8332" s="180">
        <v>0</v>
      </c>
      <c r="T8332" s="180">
        <v>0</v>
      </c>
    </row>
    <row r="8333" spans="2:20" x14ac:dyDescent="0.3">
      <c r="B8333" s="19">
        <v>8330</v>
      </c>
      <c r="C8333" s="179">
        <v>1</v>
      </c>
      <c r="D8333" s="179">
        <v>593801.88409070042</v>
      </c>
      <c r="E8333" s="179">
        <v>260378.32418971704</v>
      </c>
      <c r="F8333" s="179">
        <v>0</v>
      </c>
      <c r="G8333" s="179">
        <v>0</v>
      </c>
      <c r="H8333" s="179">
        <v>21309.192840266292</v>
      </c>
      <c r="I8333" s="179">
        <v>0</v>
      </c>
      <c r="J8333" s="179">
        <v>0</v>
      </c>
      <c r="K8333" s="179">
        <v>0</v>
      </c>
      <c r="L8333" s="179">
        <v>0</v>
      </c>
      <c r="M8333" s="179">
        <v>230295.14130593423</v>
      </c>
      <c r="N8333" s="179">
        <v>0</v>
      </c>
      <c r="O8333" s="179">
        <v>0</v>
      </c>
      <c r="P8333" s="179">
        <v>0</v>
      </c>
      <c r="Q8333" s="179">
        <v>0</v>
      </c>
      <c r="R8333" s="180">
        <v>0</v>
      </c>
      <c r="S8333" s="180">
        <v>0</v>
      </c>
      <c r="T8333" s="180">
        <v>593801.88409070042</v>
      </c>
    </row>
    <row r="8334" spans="2:20" x14ac:dyDescent="0.3">
      <c r="B8334" s="19">
        <v>8331</v>
      </c>
      <c r="C8334" s="179">
        <v>0</v>
      </c>
      <c r="D8334" s="179">
        <v>0</v>
      </c>
      <c r="E8334" s="179">
        <v>378826.56258003623</v>
      </c>
      <c r="F8334" s="179">
        <v>0</v>
      </c>
      <c r="G8334" s="179">
        <v>0</v>
      </c>
      <c r="H8334" s="179">
        <v>268479.55376042373</v>
      </c>
      <c r="I8334" s="179">
        <v>0</v>
      </c>
      <c r="J8334" s="179">
        <v>0</v>
      </c>
      <c r="K8334" s="179">
        <v>0</v>
      </c>
      <c r="L8334" s="179">
        <v>0</v>
      </c>
      <c r="M8334" s="179">
        <v>226435.9262823012</v>
      </c>
      <c r="N8334" s="179">
        <v>0</v>
      </c>
      <c r="O8334" s="179">
        <v>0</v>
      </c>
      <c r="P8334" s="179">
        <v>0</v>
      </c>
      <c r="Q8334" s="179">
        <v>0</v>
      </c>
      <c r="R8334" s="180">
        <v>0</v>
      </c>
      <c r="S8334" s="180">
        <v>0</v>
      </c>
      <c r="T8334" s="180">
        <v>0</v>
      </c>
    </row>
    <row r="8335" spans="2:20" x14ac:dyDescent="0.3">
      <c r="B8335" s="19">
        <v>8332</v>
      </c>
      <c r="C8335" s="179">
        <v>0</v>
      </c>
      <c r="D8335" s="179">
        <v>0</v>
      </c>
      <c r="E8335" s="179">
        <v>209677.09922224662</v>
      </c>
      <c r="F8335" s="179">
        <v>0</v>
      </c>
      <c r="G8335" s="179">
        <v>0</v>
      </c>
      <c r="H8335" s="179">
        <v>240726.01916317182</v>
      </c>
      <c r="I8335" s="179">
        <v>0</v>
      </c>
      <c r="J8335" s="179">
        <v>0</v>
      </c>
      <c r="K8335" s="179">
        <v>0</v>
      </c>
      <c r="L8335" s="179">
        <v>0</v>
      </c>
      <c r="M8335" s="179">
        <v>21872.35515823865</v>
      </c>
      <c r="N8335" s="179">
        <v>0</v>
      </c>
      <c r="O8335" s="179">
        <v>0</v>
      </c>
      <c r="P8335" s="179">
        <v>0</v>
      </c>
      <c r="Q8335" s="179">
        <v>0</v>
      </c>
      <c r="R8335" s="180">
        <v>0</v>
      </c>
      <c r="S8335" s="180">
        <v>0</v>
      </c>
      <c r="T8335" s="180">
        <v>0</v>
      </c>
    </row>
    <row r="8336" spans="2:20" x14ac:dyDescent="0.3">
      <c r="B8336" s="19">
        <v>8333</v>
      </c>
      <c r="C8336" s="179">
        <v>0</v>
      </c>
      <c r="D8336" s="179">
        <v>0</v>
      </c>
      <c r="E8336" s="179">
        <v>92611.443119574935</v>
      </c>
      <c r="F8336" s="179">
        <v>0</v>
      </c>
      <c r="G8336" s="179">
        <v>0</v>
      </c>
      <c r="H8336" s="179">
        <v>183518.79075426506</v>
      </c>
      <c r="I8336" s="179">
        <v>0</v>
      </c>
      <c r="J8336" s="179">
        <v>0</v>
      </c>
      <c r="K8336" s="179">
        <v>0</v>
      </c>
      <c r="L8336" s="179">
        <v>0</v>
      </c>
      <c r="M8336" s="179">
        <v>89033.021693029339</v>
      </c>
      <c r="N8336" s="179">
        <v>0</v>
      </c>
      <c r="O8336" s="179">
        <v>0</v>
      </c>
      <c r="P8336" s="179">
        <v>0</v>
      </c>
      <c r="Q8336" s="179">
        <v>0</v>
      </c>
      <c r="R8336" s="180">
        <v>0</v>
      </c>
      <c r="S8336" s="180">
        <v>0</v>
      </c>
      <c r="T8336" s="180">
        <v>0</v>
      </c>
    </row>
    <row r="8337" spans="2:20" x14ac:dyDescent="0.3">
      <c r="B8337" s="19">
        <v>8334</v>
      </c>
      <c r="C8337" s="179">
        <v>0</v>
      </c>
      <c r="D8337" s="179">
        <v>0</v>
      </c>
      <c r="E8337" s="179">
        <v>186420.65179166797</v>
      </c>
      <c r="F8337" s="179">
        <v>0</v>
      </c>
      <c r="G8337" s="179">
        <v>0</v>
      </c>
      <c r="H8337" s="179">
        <v>24446.396639151237</v>
      </c>
      <c r="I8337" s="179">
        <v>0</v>
      </c>
      <c r="J8337" s="179">
        <v>0</v>
      </c>
      <c r="K8337" s="179">
        <v>0</v>
      </c>
      <c r="L8337" s="179">
        <v>0</v>
      </c>
      <c r="M8337" s="179">
        <v>38656.559635167709</v>
      </c>
      <c r="N8337" s="179">
        <v>0</v>
      </c>
      <c r="O8337" s="179">
        <v>0</v>
      </c>
      <c r="P8337" s="179">
        <v>0</v>
      </c>
      <c r="Q8337" s="179">
        <v>0</v>
      </c>
      <c r="R8337" s="180">
        <v>0</v>
      </c>
      <c r="S8337" s="180">
        <v>0</v>
      </c>
      <c r="T8337" s="180">
        <v>0</v>
      </c>
    </row>
    <row r="8338" spans="2:20" x14ac:dyDescent="0.3">
      <c r="B8338" s="19">
        <v>8335</v>
      </c>
      <c r="C8338" s="179">
        <v>0</v>
      </c>
      <c r="D8338" s="179">
        <v>0</v>
      </c>
      <c r="E8338" s="179">
        <v>234782.37496625245</v>
      </c>
      <c r="F8338" s="179">
        <v>0</v>
      </c>
      <c r="G8338" s="179">
        <v>0</v>
      </c>
      <c r="H8338" s="179">
        <v>54186.245170491391</v>
      </c>
      <c r="I8338" s="179">
        <v>0</v>
      </c>
      <c r="J8338" s="179">
        <v>0</v>
      </c>
      <c r="K8338" s="179">
        <v>0</v>
      </c>
      <c r="L8338" s="179">
        <v>0</v>
      </c>
      <c r="M8338" s="179">
        <v>310396.29645835346</v>
      </c>
      <c r="N8338" s="179">
        <v>0</v>
      </c>
      <c r="O8338" s="179">
        <v>0</v>
      </c>
      <c r="P8338" s="179">
        <v>0</v>
      </c>
      <c r="Q8338" s="179">
        <v>0</v>
      </c>
      <c r="R8338" s="180">
        <v>0</v>
      </c>
      <c r="S8338" s="180">
        <v>0</v>
      </c>
      <c r="T8338" s="180">
        <v>0</v>
      </c>
    </row>
    <row r="8339" spans="2:20" x14ac:dyDescent="0.3">
      <c r="B8339" s="19">
        <v>8336</v>
      </c>
      <c r="C8339" s="179">
        <v>0</v>
      </c>
      <c r="D8339" s="179">
        <v>0</v>
      </c>
      <c r="E8339" s="179">
        <v>46347.012378113352</v>
      </c>
      <c r="F8339" s="179">
        <v>0</v>
      </c>
      <c r="G8339" s="179">
        <v>0</v>
      </c>
      <c r="H8339" s="179">
        <v>24815.794858018526</v>
      </c>
      <c r="I8339" s="179">
        <v>0</v>
      </c>
      <c r="J8339" s="179">
        <v>0</v>
      </c>
      <c r="K8339" s="179">
        <v>0</v>
      </c>
      <c r="L8339" s="179">
        <v>0</v>
      </c>
      <c r="M8339" s="179">
        <v>59003.292550934544</v>
      </c>
      <c r="N8339" s="179">
        <v>0</v>
      </c>
      <c r="O8339" s="179">
        <v>0</v>
      </c>
      <c r="P8339" s="179">
        <v>0</v>
      </c>
      <c r="Q8339" s="179">
        <v>0</v>
      </c>
      <c r="R8339" s="180">
        <v>0</v>
      </c>
      <c r="S8339" s="180">
        <v>0</v>
      </c>
      <c r="T8339" s="180">
        <v>0</v>
      </c>
    </row>
    <row r="8340" spans="2:20" x14ac:dyDescent="0.3">
      <c r="B8340" s="19">
        <v>8337</v>
      </c>
      <c r="C8340" s="179">
        <v>0</v>
      </c>
      <c r="D8340" s="179">
        <v>0</v>
      </c>
      <c r="E8340" s="179">
        <v>26686.319075658503</v>
      </c>
      <c r="F8340" s="179">
        <v>0</v>
      </c>
      <c r="G8340" s="179">
        <v>0</v>
      </c>
      <c r="H8340" s="179">
        <v>65399.22432061017</v>
      </c>
      <c r="I8340" s="179">
        <v>0</v>
      </c>
      <c r="J8340" s="179">
        <v>0</v>
      </c>
      <c r="K8340" s="179">
        <v>0</v>
      </c>
      <c r="L8340" s="179">
        <v>0</v>
      </c>
      <c r="M8340" s="179">
        <v>22178.378230239185</v>
      </c>
      <c r="N8340" s="179">
        <v>0</v>
      </c>
      <c r="O8340" s="179">
        <v>0</v>
      </c>
      <c r="P8340" s="179">
        <v>0</v>
      </c>
      <c r="Q8340" s="179">
        <v>0</v>
      </c>
      <c r="R8340" s="180">
        <v>0</v>
      </c>
      <c r="S8340" s="180">
        <v>0</v>
      </c>
      <c r="T8340" s="180">
        <v>0</v>
      </c>
    </row>
    <row r="8341" spans="2:20" x14ac:dyDescent="0.3">
      <c r="B8341" s="19">
        <v>8338</v>
      </c>
      <c r="C8341" s="179">
        <v>0</v>
      </c>
      <c r="D8341" s="179">
        <v>0</v>
      </c>
      <c r="E8341" s="179">
        <v>168964.92655014963</v>
      </c>
      <c r="F8341" s="179">
        <v>0</v>
      </c>
      <c r="G8341" s="179">
        <v>0</v>
      </c>
      <c r="H8341" s="179">
        <v>168731.28579997958</v>
      </c>
      <c r="I8341" s="179">
        <v>0</v>
      </c>
      <c r="J8341" s="179">
        <v>0</v>
      </c>
      <c r="K8341" s="179">
        <v>0</v>
      </c>
      <c r="L8341" s="179">
        <v>0</v>
      </c>
      <c r="M8341" s="179">
        <v>89529.948712039273</v>
      </c>
      <c r="N8341" s="179">
        <v>0</v>
      </c>
      <c r="O8341" s="179">
        <v>0</v>
      </c>
      <c r="P8341" s="179">
        <v>0</v>
      </c>
      <c r="Q8341" s="179">
        <v>0</v>
      </c>
      <c r="R8341" s="180">
        <v>0</v>
      </c>
      <c r="S8341" s="180">
        <v>0</v>
      </c>
      <c r="T8341" s="180">
        <v>0</v>
      </c>
    </row>
    <row r="8342" spans="2:20" x14ac:dyDescent="0.3">
      <c r="B8342" s="19">
        <v>8339</v>
      </c>
      <c r="C8342" s="179">
        <v>0</v>
      </c>
      <c r="D8342" s="179">
        <v>0</v>
      </c>
      <c r="E8342" s="179">
        <v>188534.68744322751</v>
      </c>
      <c r="F8342" s="179">
        <v>0</v>
      </c>
      <c r="G8342" s="179">
        <v>0</v>
      </c>
      <c r="H8342" s="179">
        <v>43046.946263245125</v>
      </c>
      <c r="I8342" s="179">
        <v>0</v>
      </c>
      <c r="J8342" s="179">
        <v>0</v>
      </c>
      <c r="K8342" s="179">
        <v>0</v>
      </c>
      <c r="L8342" s="179">
        <v>0</v>
      </c>
      <c r="M8342" s="179">
        <v>9415.1086283069308</v>
      </c>
      <c r="N8342" s="179">
        <v>0</v>
      </c>
      <c r="O8342" s="179">
        <v>0</v>
      </c>
      <c r="P8342" s="179">
        <v>0</v>
      </c>
      <c r="Q8342" s="179">
        <v>0</v>
      </c>
      <c r="R8342" s="180">
        <v>0</v>
      </c>
      <c r="S8342" s="180">
        <v>0</v>
      </c>
      <c r="T8342" s="180">
        <v>0</v>
      </c>
    </row>
    <row r="8343" spans="2:20" x14ac:dyDescent="0.3">
      <c r="B8343" s="19">
        <v>8340</v>
      </c>
      <c r="C8343" s="179">
        <v>0</v>
      </c>
      <c r="D8343" s="179">
        <v>0</v>
      </c>
      <c r="E8343" s="179">
        <v>38066.442122142813</v>
      </c>
      <c r="F8343" s="179">
        <v>0</v>
      </c>
      <c r="G8343" s="179">
        <v>0</v>
      </c>
      <c r="H8343" s="179">
        <v>21416.977425367688</v>
      </c>
      <c r="I8343" s="179">
        <v>0</v>
      </c>
      <c r="J8343" s="179">
        <v>0</v>
      </c>
      <c r="K8343" s="179">
        <v>0</v>
      </c>
      <c r="L8343" s="179">
        <v>0</v>
      </c>
      <c r="M8343" s="179">
        <v>69640.372412321609</v>
      </c>
      <c r="N8343" s="179">
        <v>0</v>
      </c>
      <c r="O8343" s="179">
        <v>0</v>
      </c>
      <c r="P8343" s="179">
        <v>0</v>
      </c>
      <c r="Q8343" s="179">
        <v>0</v>
      </c>
      <c r="R8343" s="180">
        <v>0</v>
      </c>
      <c r="S8343" s="180">
        <v>0</v>
      </c>
      <c r="T8343" s="180">
        <v>0</v>
      </c>
    </row>
    <row r="8344" spans="2:20" x14ac:dyDescent="0.3">
      <c r="B8344" s="19">
        <v>8341</v>
      </c>
      <c r="C8344" s="179">
        <v>0</v>
      </c>
      <c r="D8344" s="179">
        <v>0</v>
      </c>
      <c r="E8344" s="179">
        <v>83396.920724578216</v>
      </c>
      <c r="F8344" s="179">
        <v>0</v>
      </c>
      <c r="G8344" s="179">
        <v>0</v>
      </c>
      <c r="H8344" s="179">
        <v>18854.001826952997</v>
      </c>
      <c r="I8344" s="179">
        <v>0</v>
      </c>
      <c r="J8344" s="179">
        <v>0</v>
      </c>
      <c r="K8344" s="179">
        <v>0</v>
      </c>
      <c r="L8344" s="179">
        <v>0</v>
      </c>
      <c r="M8344" s="179">
        <v>26526.271606824001</v>
      </c>
      <c r="N8344" s="179">
        <v>0</v>
      </c>
      <c r="O8344" s="179">
        <v>0</v>
      </c>
      <c r="P8344" s="179">
        <v>0</v>
      </c>
      <c r="Q8344" s="179">
        <v>0</v>
      </c>
      <c r="R8344" s="180">
        <v>0</v>
      </c>
      <c r="S8344" s="180">
        <v>0</v>
      </c>
      <c r="T8344" s="180">
        <v>0</v>
      </c>
    </row>
    <row r="8345" spans="2:20" x14ac:dyDescent="0.3">
      <c r="B8345" s="19">
        <v>8342</v>
      </c>
      <c r="C8345" s="179">
        <v>0</v>
      </c>
      <c r="D8345" s="179">
        <v>0</v>
      </c>
      <c r="E8345" s="179">
        <v>228450.89038178866</v>
      </c>
      <c r="F8345" s="179">
        <v>0</v>
      </c>
      <c r="G8345" s="179">
        <v>0</v>
      </c>
      <c r="H8345" s="179">
        <v>26730.854705975522</v>
      </c>
      <c r="I8345" s="179">
        <v>0</v>
      </c>
      <c r="J8345" s="179">
        <v>0</v>
      </c>
      <c r="K8345" s="179">
        <v>0</v>
      </c>
      <c r="L8345" s="179">
        <v>0</v>
      </c>
      <c r="M8345" s="179">
        <v>14040.860733817439</v>
      </c>
      <c r="N8345" s="179">
        <v>0</v>
      </c>
      <c r="O8345" s="179">
        <v>0</v>
      </c>
      <c r="P8345" s="179">
        <v>0</v>
      </c>
      <c r="Q8345" s="179">
        <v>0</v>
      </c>
      <c r="R8345" s="180">
        <v>0</v>
      </c>
      <c r="S8345" s="180">
        <v>0</v>
      </c>
      <c r="T8345" s="180">
        <v>0</v>
      </c>
    </row>
    <row r="8346" spans="2:20" x14ac:dyDescent="0.3">
      <c r="B8346" s="19">
        <v>8343</v>
      </c>
      <c r="C8346" s="179">
        <v>0</v>
      </c>
      <c r="D8346" s="179">
        <v>0</v>
      </c>
      <c r="E8346" s="179">
        <v>224746.82617987573</v>
      </c>
      <c r="F8346" s="179">
        <v>0</v>
      </c>
      <c r="G8346" s="179">
        <v>0</v>
      </c>
      <c r="H8346" s="179">
        <v>92958.558307997082</v>
      </c>
      <c r="I8346" s="179">
        <v>0</v>
      </c>
      <c r="J8346" s="179">
        <v>0</v>
      </c>
      <c r="K8346" s="179">
        <v>0</v>
      </c>
      <c r="L8346" s="179">
        <v>0</v>
      </c>
      <c r="M8346" s="179">
        <v>389934.37665472843</v>
      </c>
      <c r="N8346" s="179">
        <v>0</v>
      </c>
      <c r="O8346" s="179">
        <v>0</v>
      </c>
      <c r="P8346" s="179">
        <v>0</v>
      </c>
      <c r="Q8346" s="179">
        <v>0</v>
      </c>
      <c r="R8346" s="180">
        <v>0</v>
      </c>
      <c r="S8346" s="180">
        <v>0</v>
      </c>
      <c r="T8346" s="180">
        <v>0</v>
      </c>
    </row>
    <row r="8347" spans="2:20" x14ac:dyDescent="0.3">
      <c r="B8347" s="19">
        <v>8344</v>
      </c>
      <c r="C8347" s="179">
        <v>0</v>
      </c>
      <c r="D8347" s="179">
        <v>0</v>
      </c>
      <c r="E8347" s="179">
        <v>341726.60914158524</v>
      </c>
      <c r="F8347" s="179">
        <v>0</v>
      </c>
      <c r="G8347" s="179">
        <v>0</v>
      </c>
      <c r="H8347" s="179">
        <v>121810.87844418433</v>
      </c>
      <c r="I8347" s="179">
        <v>0</v>
      </c>
      <c r="J8347" s="179">
        <v>0</v>
      </c>
      <c r="K8347" s="179">
        <v>0</v>
      </c>
      <c r="L8347" s="179">
        <v>0</v>
      </c>
      <c r="M8347" s="179">
        <v>123849.24210175952</v>
      </c>
      <c r="N8347" s="179">
        <v>0</v>
      </c>
      <c r="O8347" s="179">
        <v>0</v>
      </c>
      <c r="P8347" s="179">
        <v>0</v>
      </c>
      <c r="Q8347" s="179">
        <v>0</v>
      </c>
      <c r="R8347" s="180">
        <v>0</v>
      </c>
      <c r="S8347" s="180">
        <v>0</v>
      </c>
      <c r="T8347" s="180">
        <v>0</v>
      </c>
    </row>
    <row r="8348" spans="2:20" x14ac:dyDescent="0.3">
      <c r="B8348" s="19">
        <v>8345</v>
      </c>
      <c r="C8348" s="179">
        <v>1</v>
      </c>
      <c r="D8348" s="179">
        <v>78533.911040900872</v>
      </c>
      <c r="E8348" s="179">
        <v>244807.73144447186</v>
      </c>
      <c r="F8348" s="179">
        <v>0</v>
      </c>
      <c r="G8348" s="179">
        <v>0</v>
      </c>
      <c r="H8348" s="179">
        <v>78921.550867157581</v>
      </c>
      <c r="I8348" s="179">
        <v>0</v>
      </c>
      <c r="J8348" s="179">
        <v>0</v>
      </c>
      <c r="K8348" s="179">
        <v>0</v>
      </c>
      <c r="L8348" s="179">
        <v>0</v>
      </c>
      <c r="M8348" s="179">
        <v>83487.276432747836</v>
      </c>
      <c r="N8348" s="179">
        <v>0</v>
      </c>
      <c r="O8348" s="179">
        <v>0</v>
      </c>
      <c r="P8348" s="179">
        <v>0</v>
      </c>
      <c r="Q8348" s="179">
        <v>0</v>
      </c>
      <c r="R8348" s="180">
        <v>0</v>
      </c>
      <c r="S8348" s="180">
        <v>0</v>
      </c>
      <c r="T8348" s="180">
        <v>78533.911040900872</v>
      </c>
    </row>
    <row r="8349" spans="2:20" x14ac:dyDescent="0.3">
      <c r="B8349" s="19">
        <v>8346</v>
      </c>
      <c r="C8349" s="179">
        <v>0</v>
      </c>
      <c r="D8349" s="179">
        <v>0</v>
      </c>
      <c r="E8349" s="179">
        <v>6278.8191803824157</v>
      </c>
      <c r="F8349" s="179">
        <v>0</v>
      </c>
      <c r="G8349" s="179">
        <v>0</v>
      </c>
      <c r="H8349" s="179">
        <v>1964515.8691954981</v>
      </c>
      <c r="I8349" s="179">
        <v>0</v>
      </c>
      <c r="J8349" s="179">
        <v>0</v>
      </c>
      <c r="K8349" s="179">
        <v>0</v>
      </c>
      <c r="L8349" s="179">
        <v>0</v>
      </c>
      <c r="M8349" s="179">
        <v>337170.06622909522</v>
      </c>
      <c r="N8349" s="179">
        <v>0</v>
      </c>
      <c r="O8349" s="179">
        <v>0</v>
      </c>
      <c r="P8349" s="179">
        <v>0</v>
      </c>
      <c r="Q8349" s="179">
        <v>0</v>
      </c>
      <c r="R8349" s="180">
        <v>0</v>
      </c>
      <c r="S8349" s="180">
        <v>0</v>
      </c>
      <c r="T8349" s="180">
        <v>0</v>
      </c>
    </row>
    <row r="8350" spans="2:20" x14ac:dyDescent="0.3">
      <c r="B8350" s="19">
        <v>8347</v>
      </c>
      <c r="C8350" s="179">
        <v>0</v>
      </c>
      <c r="D8350" s="179">
        <v>0</v>
      </c>
      <c r="E8350" s="179">
        <v>119487.46411316843</v>
      </c>
      <c r="F8350" s="179">
        <v>0</v>
      </c>
      <c r="G8350" s="179">
        <v>0</v>
      </c>
      <c r="H8350" s="179">
        <v>9572.5727387917086</v>
      </c>
      <c r="I8350" s="179">
        <v>0</v>
      </c>
      <c r="J8350" s="179">
        <v>0</v>
      </c>
      <c r="K8350" s="179">
        <v>0</v>
      </c>
      <c r="L8350" s="179">
        <v>0</v>
      </c>
      <c r="M8350" s="179">
        <v>39209.350476859101</v>
      </c>
      <c r="N8350" s="179">
        <v>0</v>
      </c>
      <c r="O8350" s="179">
        <v>0</v>
      </c>
      <c r="P8350" s="179">
        <v>0</v>
      </c>
      <c r="Q8350" s="179">
        <v>0</v>
      </c>
      <c r="R8350" s="180">
        <v>0</v>
      </c>
      <c r="S8350" s="180">
        <v>0</v>
      </c>
      <c r="T8350" s="180">
        <v>0</v>
      </c>
    </row>
    <row r="8351" spans="2:20" x14ac:dyDescent="0.3">
      <c r="B8351" s="19">
        <v>8348</v>
      </c>
      <c r="C8351" s="179">
        <v>0</v>
      </c>
      <c r="D8351" s="179">
        <v>0</v>
      </c>
      <c r="E8351" s="179">
        <v>2912220.194551121</v>
      </c>
      <c r="F8351" s="179">
        <v>0</v>
      </c>
      <c r="G8351" s="179">
        <v>0</v>
      </c>
      <c r="H8351" s="179">
        <v>122340.5866798754</v>
      </c>
      <c r="I8351" s="179">
        <v>0</v>
      </c>
      <c r="J8351" s="179">
        <v>0</v>
      </c>
      <c r="K8351" s="179">
        <v>0</v>
      </c>
      <c r="L8351" s="179">
        <v>0</v>
      </c>
      <c r="M8351" s="179">
        <v>188052.09291841215</v>
      </c>
      <c r="N8351" s="179">
        <v>0</v>
      </c>
      <c r="O8351" s="179">
        <v>0</v>
      </c>
      <c r="P8351" s="179">
        <v>0</v>
      </c>
      <c r="Q8351" s="179">
        <v>0</v>
      </c>
      <c r="R8351" s="180">
        <v>0</v>
      </c>
      <c r="S8351" s="180">
        <v>0</v>
      </c>
      <c r="T8351" s="180">
        <v>0</v>
      </c>
    </row>
    <row r="8352" spans="2:20" x14ac:dyDescent="0.3">
      <c r="B8352" s="19">
        <v>8349</v>
      </c>
      <c r="C8352" s="179">
        <v>0</v>
      </c>
      <c r="D8352" s="179">
        <v>0</v>
      </c>
      <c r="E8352" s="179">
        <v>18438.919860381517</v>
      </c>
      <c r="F8352" s="179">
        <v>0</v>
      </c>
      <c r="G8352" s="179">
        <v>0</v>
      </c>
      <c r="H8352" s="179">
        <v>76332.996233020691</v>
      </c>
      <c r="I8352" s="179">
        <v>0</v>
      </c>
      <c r="J8352" s="179">
        <v>0</v>
      </c>
      <c r="K8352" s="179">
        <v>0</v>
      </c>
      <c r="L8352" s="179">
        <v>0</v>
      </c>
      <c r="M8352" s="179">
        <v>33001.322275022147</v>
      </c>
      <c r="N8352" s="179">
        <v>0</v>
      </c>
      <c r="O8352" s="179">
        <v>0</v>
      </c>
      <c r="P8352" s="179">
        <v>0</v>
      </c>
      <c r="Q8352" s="179">
        <v>0</v>
      </c>
      <c r="R8352" s="180">
        <v>0</v>
      </c>
      <c r="S8352" s="180">
        <v>0</v>
      </c>
      <c r="T8352" s="180">
        <v>0</v>
      </c>
    </row>
    <row r="8353" spans="2:20" x14ac:dyDescent="0.3">
      <c r="B8353" s="19">
        <v>8350</v>
      </c>
      <c r="C8353" s="179">
        <v>0</v>
      </c>
      <c r="D8353" s="179">
        <v>0</v>
      </c>
      <c r="E8353" s="179">
        <v>133593.25158353065</v>
      </c>
      <c r="F8353" s="179">
        <v>0</v>
      </c>
      <c r="G8353" s="179">
        <v>0</v>
      </c>
      <c r="H8353" s="179">
        <v>121140.90314868427</v>
      </c>
      <c r="I8353" s="179">
        <v>0</v>
      </c>
      <c r="J8353" s="179">
        <v>0</v>
      </c>
      <c r="K8353" s="179">
        <v>0</v>
      </c>
      <c r="L8353" s="179">
        <v>0</v>
      </c>
      <c r="M8353" s="179">
        <v>79590.422764702394</v>
      </c>
      <c r="N8353" s="179">
        <v>0</v>
      </c>
      <c r="O8353" s="179">
        <v>0</v>
      </c>
      <c r="P8353" s="179">
        <v>0</v>
      </c>
      <c r="Q8353" s="179">
        <v>0</v>
      </c>
      <c r="R8353" s="180">
        <v>0</v>
      </c>
      <c r="S8353" s="180">
        <v>0</v>
      </c>
      <c r="T8353" s="180">
        <v>0</v>
      </c>
    </row>
    <row r="8354" spans="2:20" x14ac:dyDescent="0.3">
      <c r="B8354" s="19">
        <v>8351</v>
      </c>
      <c r="C8354" s="179">
        <v>0</v>
      </c>
      <c r="D8354" s="179">
        <v>0</v>
      </c>
      <c r="E8354" s="179">
        <v>131272.33621937406</v>
      </c>
      <c r="F8354" s="179">
        <v>1</v>
      </c>
      <c r="G8354" s="179">
        <v>74266.559489039762</v>
      </c>
      <c r="H8354" s="179">
        <v>4940.4077926791524</v>
      </c>
      <c r="I8354" s="179">
        <v>0</v>
      </c>
      <c r="J8354" s="179">
        <v>0</v>
      </c>
      <c r="K8354" s="179">
        <v>0</v>
      </c>
      <c r="L8354" s="179">
        <v>0</v>
      </c>
      <c r="M8354" s="179">
        <v>140520.148709473</v>
      </c>
      <c r="N8354" s="179">
        <v>0</v>
      </c>
      <c r="O8354" s="179">
        <v>0</v>
      </c>
      <c r="P8354" s="179">
        <v>0</v>
      </c>
      <c r="Q8354" s="179">
        <v>0</v>
      </c>
      <c r="R8354" s="180">
        <v>0</v>
      </c>
      <c r="S8354" s="180">
        <v>0</v>
      </c>
      <c r="T8354" s="180">
        <v>0</v>
      </c>
    </row>
    <row r="8355" spans="2:20" x14ac:dyDescent="0.3">
      <c r="B8355" s="19">
        <v>8352</v>
      </c>
      <c r="C8355" s="179">
        <v>0</v>
      </c>
      <c r="D8355" s="179">
        <v>0</v>
      </c>
      <c r="E8355" s="179">
        <v>85568.795674847206</v>
      </c>
      <c r="F8355" s="179">
        <v>0</v>
      </c>
      <c r="G8355" s="179">
        <v>0</v>
      </c>
      <c r="H8355" s="179">
        <v>42535.81280144459</v>
      </c>
      <c r="I8355" s="179">
        <v>0</v>
      </c>
      <c r="J8355" s="179">
        <v>0</v>
      </c>
      <c r="K8355" s="179">
        <v>0</v>
      </c>
      <c r="L8355" s="179">
        <v>0</v>
      </c>
      <c r="M8355" s="179">
        <v>161025.19560368179</v>
      </c>
      <c r="N8355" s="179">
        <v>0</v>
      </c>
      <c r="O8355" s="179">
        <v>0</v>
      </c>
      <c r="P8355" s="179">
        <v>0</v>
      </c>
      <c r="Q8355" s="179">
        <v>0</v>
      </c>
      <c r="R8355" s="180">
        <v>0</v>
      </c>
      <c r="S8355" s="180">
        <v>0</v>
      </c>
      <c r="T8355" s="180">
        <v>0</v>
      </c>
    </row>
    <row r="8356" spans="2:20" x14ac:dyDescent="0.3">
      <c r="B8356" s="19">
        <v>8353</v>
      </c>
      <c r="C8356" s="179">
        <v>0</v>
      </c>
      <c r="D8356" s="179">
        <v>0</v>
      </c>
      <c r="E8356" s="179">
        <v>85788.852798291788</v>
      </c>
      <c r="F8356" s="179">
        <v>1</v>
      </c>
      <c r="G8356" s="179">
        <v>3948.2217035608087</v>
      </c>
      <c r="H8356" s="179">
        <v>70330.582025321215</v>
      </c>
      <c r="I8356" s="179">
        <v>0</v>
      </c>
      <c r="J8356" s="179">
        <v>0</v>
      </c>
      <c r="K8356" s="179">
        <v>0</v>
      </c>
      <c r="L8356" s="179">
        <v>0</v>
      </c>
      <c r="M8356" s="179">
        <v>926828.64014082297</v>
      </c>
      <c r="N8356" s="179">
        <v>0</v>
      </c>
      <c r="O8356" s="179">
        <v>0</v>
      </c>
      <c r="P8356" s="179">
        <v>0</v>
      </c>
      <c r="Q8356" s="179">
        <v>0</v>
      </c>
      <c r="R8356" s="180">
        <v>0</v>
      </c>
      <c r="S8356" s="180">
        <v>0</v>
      </c>
      <c r="T8356" s="180">
        <v>0</v>
      </c>
    </row>
    <row r="8357" spans="2:20" x14ac:dyDescent="0.3">
      <c r="B8357" s="19">
        <v>8354</v>
      </c>
      <c r="C8357" s="179">
        <v>0</v>
      </c>
      <c r="D8357" s="179">
        <v>0</v>
      </c>
      <c r="E8357" s="179">
        <v>301317.01721789554</v>
      </c>
      <c r="F8357" s="179">
        <v>0</v>
      </c>
      <c r="G8357" s="179">
        <v>0</v>
      </c>
      <c r="H8357" s="179">
        <v>70639.552781491235</v>
      </c>
      <c r="I8357" s="179">
        <v>0</v>
      </c>
      <c r="J8357" s="179">
        <v>0</v>
      </c>
      <c r="K8357" s="179">
        <v>0</v>
      </c>
      <c r="L8357" s="179">
        <v>0</v>
      </c>
      <c r="M8357" s="179">
        <v>504492.97147346317</v>
      </c>
      <c r="N8357" s="179">
        <v>0</v>
      </c>
      <c r="O8357" s="179">
        <v>0</v>
      </c>
      <c r="P8357" s="179">
        <v>0</v>
      </c>
      <c r="Q8357" s="179">
        <v>0</v>
      </c>
      <c r="R8357" s="180">
        <v>0</v>
      </c>
      <c r="S8357" s="180">
        <v>0</v>
      </c>
      <c r="T8357" s="180">
        <v>0</v>
      </c>
    </row>
    <row r="8358" spans="2:20" x14ac:dyDescent="0.3">
      <c r="B8358" s="19">
        <v>8355</v>
      </c>
      <c r="C8358" s="179">
        <v>0</v>
      </c>
      <c r="D8358" s="179">
        <v>0</v>
      </c>
      <c r="E8358" s="179">
        <v>172582.37847684656</v>
      </c>
      <c r="F8358" s="179">
        <v>0</v>
      </c>
      <c r="G8358" s="179">
        <v>0</v>
      </c>
      <c r="H8358" s="179">
        <v>404265.37131723086</v>
      </c>
      <c r="I8358" s="179">
        <v>0</v>
      </c>
      <c r="J8358" s="179">
        <v>0</v>
      </c>
      <c r="K8358" s="179">
        <v>0</v>
      </c>
      <c r="L8358" s="179">
        <v>0</v>
      </c>
      <c r="M8358" s="179">
        <v>136158.70457527036</v>
      </c>
      <c r="N8358" s="179">
        <v>0</v>
      </c>
      <c r="O8358" s="179">
        <v>0</v>
      </c>
      <c r="P8358" s="179">
        <v>0</v>
      </c>
      <c r="Q8358" s="179">
        <v>0</v>
      </c>
      <c r="R8358" s="180">
        <v>0</v>
      </c>
      <c r="S8358" s="180">
        <v>0</v>
      </c>
      <c r="T8358" s="180">
        <v>0</v>
      </c>
    </row>
    <row r="8359" spans="2:20" x14ac:dyDescent="0.3">
      <c r="B8359" s="19">
        <v>8356</v>
      </c>
      <c r="C8359" s="179">
        <v>0</v>
      </c>
      <c r="D8359" s="179">
        <v>0</v>
      </c>
      <c r="E8359" s="179">
        <v>107226.55426429767</v>
      </c>
      <c r="F8359" s="179">
        <v>0</v>
      </c>
      <c r="G8359" s="179">
        <v>0</v>
      </c>
      <c r="H8359" s="179">
        <v>51517.306535441567</v>
      </c>
      <c r="I8359" s="179">
        <v>0</v>
      </c>
      <c r="J8359" s="179">
        <v>0</v>
      </c>
      <c r="K8359" s="179">
        <v>0</v>
      </c>
      <c r="L8359" s="179">
        <v>0</v>
      </c>
      <c r="M8359" s="179">
        <v>8307.6360199433166</v>
      </c>
      <c r="N8359" s="179">
        <v>0</v>
      </c>
      <c r="O8359" s="179">
        <v>0</v>
      </c>
      <c r="P8359" s="179">
        <v>0</v>
      </c>
      <c r="Q8359" s="179">
        <v>0</v>
      </c>
      <c r="R8359" s="180">
        <v>0</v>
      </c>
      <c r="S8359" s="180">
        <v>0</v>
      </c>
      <c r="T8359" s="180">
        <v>0</v>
      </c>
    </row>
    <row r="8360" spans="2:20" x14ac:dyDescent="0.3">
      <c r="B8360" s="19">
        <v>8357</v>
      </c>
      <c r="C8360" s="179">
        <v>0</v>
      </c>
      <c r="D8360" s="179">
        <v>0</v>
      </c>
      <c r="E8360" s="179">
        <v>474131.63817218214</v>
      </c>
      <c r="F8360" s="179">
        <v>0</v>
      </c>
      <c r="G8360" s="179">
        <v>0</v>
      </c>
      <c r="H8360" s="179">
        <v>335173.79673673515</v>
      </c>
      <c r="I8360" s="179">
        <v>0</v>
      </c>
      <c r="J8360" s="179">
        <v>0</v>
      </c>
      <c r="K8360" s="179">
        <v>0</v>
      </c>
      <c r="L8360" s="179">
        <v>0</v>
      </c>
      <c r="M8360" s="179">
        <v>69007.360467619626</v>
      </c>
      <c r="N8360" s="179">
        <v>0</v>
      </c>
      <c r="O8360" s="179">
        <v>0</v>
      </c>
      <c r="P8360" s="179">
        <v>0</v>
      </c>
      <c r="Q8360" s="179">
        <v>0</v>
      </c>
      <c r="R8360" s="180">
        <v>0</v>
      </c>
      <c r="S8360" s="180">
        <v>0</v>
      </c>
      <c r="T8360" s="180">
        <v>0</v>
      </c>
    </row>
    <row r="8361" spans="2:20" x14ac:dyDescent="0.3">
      <c r="B8361" s="19">
        <v>8358</v>
      </c>
      <c r="C8361" s="179">
        <v>0</v>
      </c>
      <c r="D8361" s="179">
        <v>0</v>
      </c>
      <c r="E8361" s="179">
        <v>96480.201923496192</v>
      </c>
      <c r="F8361" s="179">
        <v>0</v>
      </c>
      <c r="G8361" s="179">
        <v>0</v>
      </c>
      <c r="H8361" s="179">
        <v>96140.360897736275</v>
      </c>
      <c r="I8361" s="179">
        <v>0</v>
      </c>
      <c r="J8361" s="179">
        <v>0</v>
      </c>
      <c r="K8361" s="179">
        <v>0</v>
      </c>
      <c r="L8361" s="179">
        <v>0</v>
      </c>
      <c r="M8361" s="179">
        <v>36751.311675571284</v>
      </c>
      <c r="N8361" s="179">
        <v>0</v>
      </c>
      <c r="O8361" s="179">
        <v>0</v>
      </c>
      <c r="P8361" s="179">
        <v>0</v>
      </c>
      <c r="Q8361" s="179">
        <v>0</v>
      </c>
      <c r="R8361" s="180">
        <v>0</v>
      </c>
      <c r="S8361" s="180">
        <v>0</v>
      </c>
      <c r="T8361" s="180">
        <v>0</v>
      </c>
    </row>
    <row r="8362" spans="2:20" x14ac:dyDescent="0.3">
      <c r="B8362" s="19">
        <v>8359</v>
      </c>
      <c r="C8362" s="179">
        <v>0</v>
      </c>
      <c r="D8362" s="179">
        <v>0</v>
      </c>
      <c r="E8362" s="179">
        <v>98690.023410545808</v>
      </c>
      <c r="F8362" s="179">
        <v>0</v>
      </c>
      <c r="G8362" s="179">
        <v>0</v>
      </c>
      <c r="H8362" s="179">
        <v>77204.602489719997</v>
      </c>
      <c r="I8362" s="179">
        <v>0</v>
      </c>
      <c r="J8362" s="179">
        <v>0</v>
      </c>
      <c r="K8362" s="179">
        <v>0</v>
      </c>
      <c r="L8362" s="179">
        <v>0</v>
      </c>
      <c r="M8362" s="179">
        <v>179875.64367917381</v>
      </c>
      <c r="N8362" s="179">
        <v>0</v>
      </c>
      <c r="O8362" s="179">
        <v>0</v>
      </c>
      <c r="P8362" s="179">
        <v>0</v>
      </c>
      <c r="Q8362" s="179">
        <v>0</v>
      </c>
      <c r="R8362" s="180">
        <v>0</v>
      </c>
      <c r="S8362" s="180">
        <v>0</v>
      </c>
      <c r="T8362" s="180">
        <v>0</v>
      </c>
    </row>
    <row r="8363" spans="2:20" x14ac:dyDescent="0.3">
      <c r="B8363" s="19">
        <v>8360</v>
      </c>
      <c r="C8363" s="179">
        <v>0</v>
      </c>
      <c r="D8363" s="179">
        <v>0</v>
      </c>
      <c r="E8363" s="179">
        <v>105862.5370249525</v>
      </c>
      <c r="F8363" s="179">
        <v>0</v>
      </c>
      <c r="G8363" s="179">
        <v>0</v>
      </c>
      <c r="H8363" s="179">
        <v>117125.712158828</v>
      </c>
      <c r="I8363" s="179">
        <v>0</v>
      </c>
      <c r="J8363" s="179">
        <v>0</v>
      </c>
      <c r="K8363" s="179">
        <v>0</v>
      </c>
      <c r="L8363" s="179">
        <v>0</v>
      </c>
      <c r="M8363" s="179">
        <v>177932.62856562439</v>
      </c>
      <c r="N8363" s="179">
        <v>0</v>
      </c>
      <c r="O8363" s="179">
        <v>0</v>
      </c>
      <c r="P8363" s="179">
        <v>0</v>
      </c>
      <c r="Q8363" s="179">
        <v>0</v>
      </c>
      <c r="R8363" s="180">
        <v>0</v>
      </c>
      <c r="S8363" s="180">
        <v>0</v>
      </c>
      <c r="T8363" s="180">
        <v>0</v>
      </c>
    </row>
    <row r="8364" spans="2:20" x14ac:dyDescent="0.3">
      <c r="B8364" s="19">
        <v>8361</v>
      </c>
      <c r="C8364" s="179">
        <v>0</v>
      </c>
      <c r="D8364" s="179">
        <v>0</v>
      </c>
      <c r="E8364" s="179">
        <v>24225.786551500623</v>
      </c>
      <c r="F8364" s="179">
        <v>0</v>
      </c>
      <c r="G8364" s="179">
        <v>0</v>
      </c>
      <c r="H8364" s="179">
        <v>206544.62412527492</v>
      </c>
      <c r="I8364" s="179">
        <v>0</v>
      </c>
      <c r="J8364" s="179">
        <v>0</v>
      </c>
      <c r="K8364" s="179">
        <v>0</v>
      </c>
      <c r="L8364" s="179">
        <v>0</v>
      </c>
      <c r="M8364" s="179">
        <v>132294.23111490521</v>
      </c>
      <c r="N8364" s="179">
        <v>0</v>
      </c>
      <c r="O8364" s="179">
        <v>0</v>
      </c>
      <c r="P8364" s="179">
        <v>0</v>
      </c>
      <c r="Q8364" s="179">
        <v>0</v>
      </c>
      <c r="R8364" s="180">
        <v>0</v>
      </c>
      <c r="S8364" s="180">
        <v>0</v>
      </c>
      <c r="T8364" s="180">
        <v>0</v>
      </c>
    </row>
    <row r="8365" spans="2:20" x14ac:dyDescent="0.3">
      <c r="B8365" s="19">
        <v>8362</v>
      </c>
      <c r="C8365" s="179">
        <v>0</v>
      </c>
      <c r="D8365" s="179">
        <v>0</v>
      </c>
      <c r="E8365" s="179">
        <v>9910.9822543719274</v>
      </c>
      <c r="F8365" s="179">
        <v>0</v>
      </c>
      <c r="G8365" s="179">
        <v>0</v>
      </c>
      <c r="H8365" s="179">
        <v>201047.38524178395</v>
      </c>
      <c r="I8365" s="179">
        <v>0</v>
      </c>
      <c r="J8365" s="179">
        <v>0</v>
      </c>
      <c r="K8365" s="179">
        <v>0</v>
      </c>
      <c r="L8365" s="179">
        <v>0</v>
      </c>
      <c r="M8365" s="179">
        <v>3667.5779489845022</v>
      </c>
      <c r="N8365" s="179">
        <v>0</v>
      </c>
      <c r="O8365" s="179">
        <v>0</v>
      </c>
      <c r="P8365" s="179">
        <v>0</v>
      </c>
      <c r="Q8365" s="179">
        <v>0</v>
      </c>
      <c r="R8365" s="180">
        <v>0</v>
      </c>
      <c r="S8365" s="180">
        <v>0</v>
      </c>
      <c r="T8365" s="180">
        <v>0</v>
      </c>
    </row>
    <row r="8366" spans="2:20" x14ac:dyDescent="0.3">
      <c r="B8366" s="19">
        <v>8363</v>
      </c>
      <c r="C8366" s="179">
        <v>0</v>
      </c>
      <c r="D8366" s="179">
        <v>0</v>
      </c>
      <c r="E8366" s="179">
        <v>23401.081347130224</v>
      </c>
      <c r="F8366" s="179">
        <v>0</v>
      </c>
      <c r="G8366" s="179">
        <v>0</v>
      </c>
      <c r="H8366" s="179">
        <v>184531.05806878011</v>
      </c>
      <c r="I8366" s="179">
        <v>0</v>
      </c>
      <c r="J8366" s="179">
        <v>0</v>
      </c>
      <c r="K8366" s="179">
        <v>0</v>
      </c>
      <c r="L8366" s="179">
        <v>0</v>
      </c>
      <c r="M8366" s="179">
        <v>17751.650752359234</v>
      </c>
      <c r="N8366" s="179">
        <v>0</v>
      </c>
      <c r="O8366" s="179">
        <v>0</v>
      </c>
      <c r="P8366" s="179">
        <v>0</v>
      </c>
      <c r="Q8366" s="179">
        <v>0</v>
      </c>
      <c r="R8366" s="180">
        <v>0</v>
      </c>
      <c r="S8366" s="180">
        <v>0</v>
      </c>
      <c r="T8366" s="180">
        <v>0</v>
      </c>
    </row>
    <row r="8367" spans="2:20" x14ac:dyDescent="0.3">
      <c r="B8367" s="19">
        <v>8364</v>
      </c>
      <c r="C8367" s="179">
        <v>0</v>
      </c>
      <c r="D8367" s="179">
        <v>0</v>
      </c>
      <c r="E8367" s="179">
        <v>54463.689718338537</v>
      </c>
      <c r="F8367" s="179">
        <v>0</v>
      </c>
      <c r="G8367" s="179">
        <v>0</v>
      </c>
      <c r="H8367" s="179">
        <v>63281.980865250247</v>
      </c>
      <c r="I8367" s="179">
        <v>0</v>
      </c>
      <c r="J8367" s="179">
        <v>0</v>
      </c>
      <c r="K8367" s="179">
        <v>0</v>
      </c>
      <c r="L8367" s="179">
        <v>0</v>
      </c>
      <c r="M8367" s="179">
        <v>5642.9822681437399</v>
      </c>
      <c r="N8367" s="179">
        <v>0</v>
      </c>
      <c r="O8367" s="179">
        <v>0</v>
      </c>
      <c r="P8367" s="179">
        <v>0</v>
      </c>
      <c r="Q8367" s="179">
        <v>0</v>
      </c>
      <c r="R8367" s="180">
        <v>0</v>
      </c>
      <c r="S8367" s="180">
        <v>0</v>
      </c>
      <c r="T8367" s="180">
        <v>0</v>
      </c>
    </row>
    <row r="8368" spans="2:20" x14ac:dyDescent="0.3">
      <c r="B8368" s="19">
        <v>8365</v>
      </c>
      <c r="C8368" s="179">
        <v>0</v>
      </c>
      <c r="D8368" s="179">
        <v>0</v>
      </c>
      <c r="E8368" s="179">
        <v>177770.86011922793</v>
      </c>
      <c r="F8368" s="179">
        <v>0</v>
      </c>
      <c r="G8368" s="179">
        <v>0</v>
      </c>
      <c r="H8368" s="179">
        <v>26012.641676816333</v>
      </c>
      <c r="I8368" s="179">
        <v>0</v>
      </c>
      <c r="J8368" s="179">
        <v>0</v>
      </c>
      <c r="K8368" s="179">
        <v>0</v>
      </c>
      <c r="L8368" s="179">
        <v>0</v>
      </c>
      <c r="M8368" s="179">
        <v>39814.736113687417</v>
      </c>
      <c r="N8368" s="179">
        <v>0</v>
      </c>
      <c r="O8368" s="179">
        <v>0</v>
      </c>
      <c r="P8368" s="179">
        <v>0</v>
      </c>
      <c r="Q8368" s="179">
        <v>0</v>
      </c>
      <c r="R8368" s="180">
        <v>0</v>
      </c>
      <c r="S8368" s="180">
        <v>0</v>
      </c>
      <c r="T8368" s="180">
        <v>0</v>
      </c>
    </row>
    <row r="8369" spans="2:20" x14ac:dyDescent="0.3">
      <c r="B8369" s="19">
        <v>8366</v>
      </c>
      <c r="C8369" s="179">
        <v>0</v>
      </c>
      <c r="D8369" s="179">
        <v>0</v>
      </c>
      <c r="E8369" s="179">
        <v>883472.08987915539</v>
      </c>
      <c r="F8369" s="179">
        <v>0</v>
      </c>
      <c r="G8369" s="179">
        <v>0</v>
      </c>
      <c r="H8369" s="179">
        <v>241746.1287710164</v>
      </c>
      <c r="I8369" s="179">
        <v>0</v>
      </c>
      <c r="J8369" s="179">
        <v>0</v>
      </c>
      <c r="K8369" s="179">
        <v>0</v>
      </c>
      <c r="L8369" s="179">
        <v>0</v>
      </c>
      <c r="M8369" s="179">
        <v>1305967.0606826877</v>
      </c>
      <c r="N8369" s="179">
        <v>0</v>
      </c>
      <c r="O8369" s="179">
        <v>0</v>
      </c>
      <c r="P8369" s="179">
        <v>0</v>
      </c>
      <c r="Q8369" s="179">
        <v>0</v>
      </c>
      <c r="R8369" s="180">
        <v>0</v>
      </c>
      <c r="S8369" s="180">
        <v>0</v>
      </c>
      <c r="T8369" s="180">
        <v>0</v>
      </c>
    </row>
    <row r="8370" spans="2:20" x14ac:dyDescent="0.3">
      <c r="B8370" s="19">
        <v>8367</v>
      </c>
      <c r="C8370" s="179">
        <v>0</v>
      </c>
      <c r="D8370" s="179">
        <v>0</v>
      </c>
      <c r="E8370" s="179">
        <v>50631.366772341185</v>
      </c>
      <c r="F8370" s="179">
        <v>0</v>
      </c>
      <c r="G8370" s="179">
        <v>0</v>
      </c>
      <c r="H8370" s="179">
        <v>15935.187252753087</v>
      </c>
      <c r="I8370" s="179">
        <v>0</v>
      </c>
      <c r="J8370" s="179">
        <v>0</v>
      </c>
      <c r="K8370" s="179">
        <v>0</v>
      </c>
      <c r="L8370" s="179">
        <v>0</v>
      </c>
      <c r="M8370" s="179">
        <v>37508.144484003053</v>
      </c>
      <c r="N8370" s="179">
        <v>0</v>
      </c>
      <c r="O8370" s="179">
        <v>0</v>
      </c>
      <c r="P8370" s="179">
        <v>0</v>
      </c>
      <c r="Q8370" s="179">
        <v>0</v>
      </c>
      <c r="R8370" s="180">
        <v>0</v>
      </c>
      <c r="S8370" s="180">
        <v>0</v>
      </c>
      <c r="T8370" s="180">
        <v>0</v>
      </c>
    </row>
    <row r="8371" spans="2:20" x14ac:dyDescent="0.3">
      <c r="B8371" s="19">
        <v>8368</v>
      </c>
      <c r="C8371" s="179">
        <v>0</v>
      </c>
      <c r="D8371" s="179">
        <v>0</v>
      </c>
      <c r="E8371" s="179">
        <v>63971.199258952191</v>
      </c>
      <c r="F8371" s="179">
        <v>0</v>
      </c>
      <c r="G8371" s="179">
        <v>0</v>
      </c>
      <c r="H8371" s="179">
        <v>99674.077314682261</v>
      </c>
      <c r="I8371" s="179">
        <v>0</v>
      </c>
      <c r="J8371" s="179">
        <v>0</v>
      </c>
      <c r="K8371" s="179">
        <v>0</v>
      </c>
      <c r="L8371" s="179">
        <v>0</v>
      </c>
      <c r="M8371" s="179">
        <v>25669.312030227011</v>
      </c>
      <c r="N8371" s="179">
        <v>0</v>
      </c>
      <c r="O8371" s="179">
        <v>0</v>
      </c>
      <c r="P8371" s="179">
        <v>0</v>
      </c>
      <c r="Q8371" s="179">
        <v>0</v>
      </c>
      <c r="R8371" s="180">
        <v>0</v>
      </c>
      <c r="S8371" s="180">
        <v>0</v>
      </c>
      <c r="T8371" s="180">
        <v>0</v>
      </c>
    </row>
    <row r="8372" spans="2:20" x14ac:dyDescent="0.3">
      <c r="B8372" s="19">
        <v>8369</v>
      </c>
      <c r="C8372" s="179">
        <v>0</v>
      </c>
      <c r="D8372" s="179">
        <v>0</v>
      </c>
      <c r="E8372" s="179">
        <v>282729.27487871953</v>
      </c>
      <c r="F8372" s="179">
        <v>0</v>
      </c>
      <c r="G8372" s="179">
        <v>0</v>
      </c>
      <c r="H8372" s="179">
        <v>38886.192169171787</v>
      </c>
      <c r="I8372" s="179">
        <v>0</v>
      </c>
      <c r="J8372" s="179">
        <v>0</v>
      </c>
      <c r="K8372" s="179">
        <v>0</v>
      </c>
      <c r="L8372" s="179">
        <v>0</v>
      </c>
      <c r="M8372" s="179">
        <v>86242.738356491303</v>
      </c>
      <c r="N8372" s="179">
        <v>0</v>
      </c>
      <c r="O8372" s="179">
        <v>0</v>
      </c>
      <c r="P8372" s="179">
        <v>0</v>
      </c>
      <c r="Q8372" s="179">
        <v>0</v>
      </c>
      <c r="R8372" s="180">
        <v>0</v>
      </c>
      <c r="S8372" s="180">
        <v>0</v>
      </c>
      <c r="T8372" s="180">
        <v>0</v>
      </c>
    </row>
    <row r="8373" spans="2:20" x14ac:dyDescent="0.3">
      <c r="B8373" s="19">
        <v>8370</v>
      </c>
      <c r="C8373" s="179">
        <v>0</v>
      </c>
      <c r="D8373" s="179">
        <v>0</v>
      </c>
      <c r="E8373" s="179">
        <v>14426.948145653112</v>
      </c>
      <c r="F8373" s="179">
        <v>0</v>
      </c>
      <c r="G8373" s="179">
        <v>0</v>
      </c>
      <c r="H8373" s="179">
        <v>361846.13295437588</v>
      </c>
      <c r="I8373" s="179">
        <v>0</v>
      </c>
      <c r="J8373" s="179">
        <v>0</v>
      </c>
      <c r="K8373" s="179">
        <v>0</v>
      </c>
      <c r="L8373" s="179">
        <v>0</v>
      </c>
      <c r="M8373" s="179">
        <v>25893.974754387906</v>
      </c>
      <c r="N8373" s="179">
        <v>0</v>
      </c>
      <c r="O8373" s="179">
        <v>0</v>
      </c>
      <c r="P8373" s="179">
        <v>0</v>
      </c>
      <c r="Q8373" s="179">
        <v>0</v>
      </c>
      <c r="R8373" s="180">
        <v>0</v>
      </c>
      <c r="S8373" s="180">
        <v>0</v>
      </c>
      <c r="T8373" s="180">
        <v>0</v>
      </c>
    </row>
    <row r="8374" spans="2:20" x14ac:dyDescent="0.3">
      <c r="B8374" s="19">
        <v>8371</v>
      </c>
      <c r="C8374" s="179">
        <v>0</v>
      </c>
      <c r="D8374" s="179">
        <v>0</v>
      </c>
      <c r="E8374" s="179">
        <v>28113.318285018104</v>
      </c>
      <c r="F8374" s="179">
        <v>0</v>
      </c>
      <c r="G8374" s="179">
        <v>0</v>
      </c>
      <c r="H8374" s="179">
        <v>403957.01888178603</v>
      </c>
      <c r="I8374" s="179">
        <v>0</v>
      </c>
      <c r="J8374" s="179">
        <v>0</v>
      </c>
      <c r="K8374" s="179">
        <v>0</v>
      </c>
      <c r="L8374" s="179">
        <v>0</v>
      </c>
      <c r="M8374" s="179">
        <v>29268.358013395758</v>
      </c>
      <c r="N8374" s="179">
        <v>0</v>
      </c>
      <c r="O8374" s="179">
        <v>0</v>
      </c>
      <c r="P8374" s="179">
        <v>0</v>
      </c>
      <c r="Q8374" s="179">
        <v>0</v>
      </c>
      <c r="R8374" s="180">
        <v>0</v>
      </c>
      <c r="S8374" s="180">
        <v>0</v>
      </c>
      <c r="T8374" s="180">
        <v>0</v>
      </c>
    </row>
    <row r="8375" spans="2:20" x14ac:dyDescent="0.3">
      <c r="B8375" s="19">
        <v>8372</v>
      </c>
      <c r="C8375" s="179">
        <v>0</v>
      </c>
      <c r="D8375" s="179">
        <v>0</v>
      </c>
      <c r="E8375" s="179">
        <v>47635.534579134357</v>
      </c>
      <c r="F8375" s="179">
        <v>0</v>
      </c>
      <c r="G8375" s="179">
        <v>0</v>
      </c>
      <c r="H8375" s="179">
        <v>62751.597269919541</v>
      </c>
      <c r="I8375" s="179">
        <v>0</v>
      </c>
      <c r="J8375" s="179">
        <v>0</v>
      </c>
      <c r="K8375" s="179">
        <v>0</v>
      </c>
      <c r="L8375" s="179">
        <v>0</v>
      </c>
      <c r="M8375" s="179">
        <v>26406.33290581491</v>
      </c>
      <c r="N8375" s="179">
        <v>0</v>
      </c>
      <c r="O8375" s="179">
        <v>0</v>
      </c>
      <c r="P8375" s="179">
        <v>0</v>
      </c>
      <c r="Q8375" s="179">
        <v>0</v>
      </c>
      <c r="R8375" s="180">
        <v>0</v>
      </c>
      <c r="S8375" s="180">
        <v>0</v>
      </c>
      <c r="T8375" s="180">
        <v>0</v>
      </c>
    </row>
    <row r="8376" spans="2:20" x14ac:dyDescent="0.3">
      <c r="B8376" s="19">
        <v>8373</v>
      </c>
      <c r="C8376" s="179">
        <v>0</v>
      </c>
      <c r="D8376" s="179">
        <v>0</v>
      </c>
      <c r="E8376" s="179">
        <v>240196.14220748041</v>
      </c>
      <c r="F8376" s="179">
        <v>0</v>
      </c>
      <c r="G8376" s="179">
        <v>0</v>
      </c>
      <c r="H8376" s="179">
        <v>75333.732108490265</v>
      </c>
      <c r="I8376" s="179">
        <v>0</v>
      </c>
      <c r="J8376" s="179">
        <v>0</v>
      </c>
      <c r="K8376" s="179">
        <v>0</v>
      </c>
      <c r="L8376" s="179">
        <v>0</v>
      </c>
      <c r="M8376" s="179">
        <v>23863.511631161164</v>
      </c>
      <c r="N8376" s="179">
        <v>0</v>
      </c>
      <c r="O8376" s="179">
        <v>0</v>
      </c>
      <c r="P8376" s="179">
        <v>0</v>
      </c>
      <c r="Q8376" s="179">
        <v>0</v>
      </c>
      <c r="R8376" s="180">
        <v>0</v>
      </c>
      <c r="S8376" s="180">
        <v>0</v>
      </c>
      <c r="T8376" s="180">
        <v>0</v>
      </c>
    </row>
    <row r="8377" spans="2:20" x14ac:dyDescent="0.3">
      <c r="B8377" s="19">
        <v>8374</v>
      </c>
      <c r="C8377" s="179">
        <v>0</v>
      </c>
      <c r="D8377" s="179">
        <v>0</v>
      </c>
      <c r="E8377" s="179">
        <v>17285.703934001132</v>
      </c>
      <c r="F8377" s="179">
        <v>0</v>
      </c>
      <c r="G8377" s="179">
        <v>0</v>
      </c>
      <c r="H8377" s="179">
        <v>3958.1107617227885</v>
      </c>
      <c r="I8377" s="179">
        <v>0</v>
      </c>
      <c r="J8377" s="179">
        <v>0</v>
      </c>
      <c r="K8377" s="179">
        <v>0</v>
      </c>
      <c r="L8377" s="179">
        <v>0</v>
      </c>
      <c r="M8377" s="179">
        <v>166227.20435039414</v>
      </c>
      <c r="N8377" s="179">
        <v>0</v>
      </c>
      <c r="O8377" s="179">
        <v>0</v>
      </c>
      <c r="P8377" s="179">
        <v>0</v>
      </c>
      <c r="Q8377" s="179">
        <v>0</v>
      </c>
      <c r="R8377" s="180">
        <v>0</v>
      </c>
      <c r="S8377" s="180">
        <v>0</v>
      </c>
      <c r="T8377" s="180">
        <v>0</v>
      </c>
    </row>
    <row r="8378" spans="2:20" x14ac:dyDescent="0.3">
      <c r="B8378" s="19">
        <v>8375</v>
      </c>
      <c r="C8378" s="179">
        <v>0</v>
      </c>
      <c r="D8378" s="179">
        <v>0</v>
      </c>
      <c r="E8378" s="179">
        <v>92645.30512729731</v>
      </c>
      <c r="F8378" s="179">
        <v>0</v>
      </c>
      <c r="G8378" s="179">
        <v>0</v>
      </c>
      <c r="H8378" s="179">
        <v>150074.09852664557</v>
      </c>
      <c r="I8378" s="179">
        <v>0</v>
      </c>
      <c r="J8378" s="179">
        <v>0</v>
      </c>
      <c r="K8378" s="179">
        <v>0</v>
      </c>
      <c r="L8378" s="179">
        <v>0</v>
      </c>
      <c r="M8378" s="179">
        <v>175940.77719341929</v>
      </c>
      <c r="N8378" s="179">
        <v>0</v>
      </c>
      <c r="O8378" s="179">
        <v>0</v>
      </c>
      <c r="P8378" s="179">
        <v>0</v>
      </c>
      <c r="Q8378" s="179">
        <v>0</v>
      </c>
      <c r="R8378" s="180">
        <v>0</v>
      </c>
      <c r="S8378" s="180">
        <v>0</v>
      </c>
      <c r="T8378" s="180">
        <v>0</v>
      </c>
    </row>
    <row r="8379" spans="2:20" x14ac:dyDescent="0.3">
      <c r="B8379" s="19">
        <v>8376</v>
      </c>
      <c r="C8379" s="179">
        <v>0</v>
      </c>
      <c r="D8379" s="179">
        <v>0</v>
      </c>
      <c r="E8379" s="179">
        <v>15410.067597494131</v>
      </c>
      <c r="F8379" s="179">
        <v>0</v>
      </c>
      <c r="G8379" s="179">
        <v>0</v>
      </c>
      <c r="H8379" s="179">
        <v>7575.8661353673197</v>
      </c>
      <c r="I8379" s="179">
        <v>0</v>
      </c>
      <c r="J8379" s="179">
        <v>0</v>
      </c>
      <c r="K8379" s="179">
        <v>0</v>
      </c>
      <c r="L8379" s="179">
        <v>0</v>
      </c>
      <c r="M8379" s="179">
        <v>28386.939375156097</v>
      </c>
      <c r="N8379" s="179">
        <v>0</v>
      </c>
      <c r="O8379" s="179">
        <v>0</v>
      </c>
      <c r="P8379" s="179">
        <v>0</v>
      </c>
      <c r="Q8379" s="179">
        <v>0</v>
      </c>
      <c r="R8379" s="180">
        <v>0</v>
      </c>
      <c r="S8379" s="180">
        <v>0</v>
      </c>
      <c r="T8379" s="180">
        <v>0</v>
      </c>
    </row>
    <row r="8380" spans="2:20" x14ac:dyDescent="0.3">
      <c r="B8380" s="19">
        <v>8377</v>
      </c>
      <c r="C8380" s="179">
        <v>0</v>
      </c>
      <c r="D8380" s="179">
        <v>0</v>
      </c>
      <c r="E8380" s="179">
        <v>57280.666082950287</v>
      </c>
      <c r="F8380" s="179">
        <v>0</v>
      </c>
      <c r="G8380" s="179">
        <v>0</v>
      </c>
      <c r="H8380" s="179">
        <v>16771.417393366119</v>
      </c>
      <c r="I8380" s="179">
        <v>0</v>
      </c>
      <c r="J8380" s="179">
        <v>0</v>
      </c>
      <c r="K8380" s="179">
        <v>0</v>
      </c>
      <c r="L8380" s="179">
        <v>0</v>
      </c>
      <c r="M8380" s="179">
        <v>585869.04348459037</v>
      </c>
      <c r="N8380" s="179">
        <v>0</v>
      </c>
      <c r="O8380" s="179">
        <v>0</v>
      </c>
      <c r="P8380" s="179">
        <v>0</v>
      </c>
      <c r="Q8380" s="179">
        <v>0</v>
      </c>
      <c r="R8380" s="180">
        <v>0</v>
      </c>
      <c r="S8380" s="180">
        <v>0</v>
      </c>
      <c r="T8380" s="180">
        <v>0</v>
      </c>
    </row>
    <row r="8381" spans="2:20" x14ac:dyDescent="0.3">
      <c r="B8381" s="19">
        <v>8378</v>
      </c>
      <c r="C8381" s="179">
        <v>0</v>
      </c>
      <c r="D8381" s="179">
        <v>0</v>
      </c>
      <c r="E8381" s="179">
        <v>201904.3524394352</v>
      </c>
      <c r="F8381" s="179">
        <v>0</v>
      </c>
      <c r="G8381" s="179">
        <v>0</v>
      </c>
      <c r="H8381" s="179">
        <v>461094.05227596045</v>
      </c>
      <c r="I8381" s="179">
        <v>0</v>
      </c>
      <c r="J8381" s="179">
        <v>0</v>
      </c>
      <c r="K8381" s="179">
        <v>0</v>
      </c>
      <c r="L8381" s="179">
        <v>0</v>
      </c>
      <c r="M8381" s="179">
        <v>132668.7887462581</v>
      </c>
      <c r="N8381" s="179">
        <v>0</v>
      </c>
      <c r="O8381" s="179">
        <v>0</v>
      </c>
      <c r="P8381" s="179">
        <v>0</v>
      </c>
      <c r="Q8381" s="179">
        <v>0</v>
      </c>
      <c r="R8381" s="180">
        <v>0</v>
      </c>
      <c r="S8381" s="180">
        <v>0</v>
      </c>
      <c r="T8381" s="180">
        <v>0</v>
      </c>
    </row>
    <row r="8382" spans="2:20" x14ac:dyDescent="0.3">
      <c r="B8382" s="19">
        <v>8379</v>
      </c>
      <c r="C8382" s="179">
        <v>0</v>
      </c>
      <c r="D8382" s="179">
        <v>0</v>
      </c>
      <c r="E8382" s="179">
        <v>166152.20656176537</v>
      </c>
      <c r="F8382" s="179">
        <v>0</v>
      </c>
      <c r="G8382" s="179">
        <v>0</v>
      </c>
      <c r="H8382" s="179">
        <v>125083.22457084552</v>
      </c>
      <c r="I8382" s="179">
        <v>0</v>
      </c>
      <c r="J8382" s="179">
        <v>0</v>
      </c>
      <c r="K8382" s="179">
        <v>0</v>
      </c>
      <c r="L8382" s="179">
        <v>0</v>
      </c>
      <c r="M8382" s="179">
        <v>46868.469035964576</v>
      </c>
      <c r="N8382" s="179">
        <v>0</v>
      </c>
      <c r="O8382" s="179">
        <v>0</v>
      </c>
      <c r="P8382" s="179">
        <v>0</v>
      </c>
      <c r="Q8382" s="179">
        <v>0</v>
      </c>
      <c r="R8382" s="180">
        <v>0</v>
      </c>
      <c r="S8382" s="180">
        <v>0</v>
      </c>
      <c r="T8382" s="180">
        <v>0</v>
      </c>
    </row>
    <row r="8383" spans="2:20" x14ac:dyDescent="0.3">
      <c r="B8383" s="19">
        <v>8380</v>
      </c>
      <c r="C8383" s="179">
        <v>0</v>
      </c>
      <c r="D8383" s="179">
        <v>0</v>
      </c>
      <c r="E8383" s="179">
        <v>225519.6454549729</v>
      </c>
      <c r="F8383" s="179">
        <v>0</v>
      </c>
      <c r="G8383" s="179">
        <v>0</v>
      </c>
      <c r="H8383" s="179">
        <v>61748.751866676961</v>
      </c>
      <c r="I8383" s="179">
        <v>0</v>
      </c>
      <c r="J8383" s="179">
        <v>0</v>
      </c>
      <c r="K8383" s="179">
        <v>0</v>
      </c>
      <c r="L8383" s="179">
        <v>0</v>
      </c>
      <c r="M8383" s="179">
        <v>9528.8151882930561</v>
      </c>
      <c r="N8383" s="179">
        <v>0</v>
      </c>
      <c r="O8383" s="179">
        <v>0</v>
      </c>
      <c r="P8383" s="179">
        <v>0</v>
      </c>
      <c r="Q8383" s="179">
        <v>0</v>
      </c>
      <c r="R8383" s="180">
        <v>0</v>
      </c>
      <c r="S8383" s="180">
        <v>0</v>
      </c>
      <c r="T8383" s="180">
        <v>0</v>
      </c>
    </row>
    <row r="8384" spans="2:20" x14ac:dyDescent="0.3">
      <c r="B8384" s="19">
        <v>8381</v>
      </c>
      <c r="C8384" s="179">
        <v>0</v>
      </c>
      <c r="D8384" s="179">
        <v>0</v>
      </c>
      <c r="E8384" s="179">
        <v>108608.86242140875</v>
      </c>
      <c r="F8384" s="179">
        <v>0</v>
      </c>
      <c r="G8384" s="179">
        <v>0</v>
      </c>
      <c r="H8384" s="179">
        <v>71079.614103416665</v>
      </c>
      <c r="I8384" s="179">
        <v>0</v>
      </c>
      <c r="J8384" s="179">
        <v>0</v>
      </c>
      <c r="K8384" s="179">
        <v>0</v>
      </c>
      <c r="L8384" s="179">
        <v>0</v>
      </c>
      <c r="M8384" s="179">
        <v>34221.082886011587</v>
      </c>
      <c r="N8384" s="179">
        <v>0</v>
      </c>
      <c r="O8384" s="179">
        <v>0</v>
      </c>
      <c r="P8384" s="179">
        <v>0</v>
      </c>
      <c r="Q8384" s="179">
        <v>0</v>
      </c>
      <c r="R8384" s="180">
        <v>0</v>
      </c>
      <c r="S8384" s="180">
        <v>0</v>
      </c>
      <c r="T8384" s="180">
        <v>0</v>
      </c>
    </row>
    <row r="8385" spans="2:20" x14ac:dyDescent="0.3">
      <c r="B8385" s="19">
        <v>8382</v>
      </c>
      <c r="C8385" s="179">
        <v>0</v>
      </c>
      <c r="D8385" s="179">
        <v>0</v>
      </c>
      <c r="E8385" s="179">
        <v>18778.650769832777</v>
      </c>
      <c r="F8385" s="179">
        <v>0</v>
      </c>
      <c r="G8385" s="179">
        <v>0</v>
      </c>
      <c r="H8385" s="179">
        <v>11597.058343719824</v>
      </c>
      <c r="I8385" s="179">
        <v>0</v>
      </c>
      <c r="J8385" s="179">
        <v>0</v>
      </c>
      <c r="K8385" s="179">
        <v>0</v>
      </c>
      <c r="L8385" s="179">
        <v>0</v>
      </c>
      <c r="M8385" s="179">
        <v>142564.2398047366</v>
      </c>
      <c r="N8385" s="179">
        <v>0</v>
      </c>
      <c r="O8385" s="179">
        <v>0</v>
      </c>
      <c r="P8385" s="179">
        <v>0</v>
      </c>
      <c r="Q8385" s="179">
        <v>0</v>
      </c>
      <c r="R8385" s="180">
        <v>0</v>
      </c>
      <c r="S8385" s="180">
        <v>0</v>
      </c>
      <c r="T8385" s="180">
        <v>0</v>
      </c>
    </row>
    <row r="8386" spans="2:20" x14ac:dyDescent="0.3">
      <c r="B8386" s="19">
        <v>8383</v>
      </c>
      <c r="C8386" s="179">
        <v>0</v>
      </c>
      <c r="D8386" s="179">
        <v>0</v>
      </c>
      <c r="E8386" s="179">
        <v>26817.48624470285</v>
      </c>
      <c r="F8386" s="179">
        <v>0</v>
      </c>
      <c r="G8386" s="179">
        <v>0</v>
      </c>
      <c r="H8386" s="179">
        <v>40159.273843060146</v>
      </c>
      <c r="I8386" s="179">
        <v>0</v>
      </c>
      <c r="J8386" s="179">
        <v>0</v>
      </c>
      <c r="K8386" s="179">
        <v>0</v>
      </c>
      <c r="L8386" s="179">
        <v>0</v>
      </c>
      <c r="M8386" s="179">
        <v>235113.03332062007</v>
      </c>
      <c r="N8386" s="179">
        <v>0</v>
      </c>
      <c r="O8386" s="179">
        <v>0</v>
      </c>
      <c r="P8386" s="179">
        <v>0</v>
      </c>
      <c r="Q8386" s="179">
        <v>0</v>
      </c>
      <c r="R8386" s="180">
        <v>0</v>
      </c>
      <c r="S8386" s="180">
        <v>0</v>
      </c>
      <c r="T8386" s="180">
        <v>0</v>
      </c>
    </row>
    <row r="8387" spans="2:20" x14ac:dyDescent="0.3">
      <c r="B8387" s="19">
        <v>8384</v>
      </c>
      <c r="C8387" s="179">
        <v>0</v>
      </c>
      <c r="D8387" s="179">
        <v>0</v>
      </c>
      <c r="E8387" s="179">
        <v>112827.82177156617</v>
      </c>
      <c r="F8387" s="179">
        <v>0</v>
      </c>
      <c r="G8387" s="179">
        <v>0</v>
      </c>
      <c r="H8387" s="179">
        <v>40664.385197772237</v>
      </c>
      <c r="I8387" s="179">
        <v>0</v>
      </c>
      <c r="J8387" s="179">
        <v>0</v>
      </c>
      <c r="K8387" s="179">
        <v>0</v>
      </c>
      <c r="L8387" s="179">
        <v>0</v>
      </c>
      <c r="M8387" s="179">
        <v>312339.17121437821</v>
      </c>
      <c r="N8387" s="179">
        <v>0</v>
      </c>
      <c r="O8387" s="179">
        <v>0</v>
      </c>
      <c r="P8387" s="179">
        <v>0</v>
      </c>
      <c r="Q8387" s="179">
        <v>0</v>
      </c>
      <c r="R8387" s="180">
        <v>0</v>
      </c>
      <c r="S8387" s="180">
        <v>0</v>
      </c>
      <c r="T8387" s="180">
        <v>0</v>
      </c>
    </row>
    <row r="8388" spans="2:20" x14ac:dyDescent="0.3">
      <c r="B8388" s="19">
        <v>8385</v>
      </c>
      <c r="C8388" s="179">
        <v>0</v>
      </c>
      <c r="D8388" s="179">
        <v>0</v>
      </c>
      <c r="E8388" s="179">
        <v>17879.925186621706</v>
      </c>
      <c r="F8388" s="179">
        <v>0</v>
      </c>
      <c r="G8388" s="179">
        <v>0</v>
      </c>
      <c r="H8388" s="179">
        <v>36780.786126271851</v>
      </c>
      <c r="I8388" s="179">
        <v>0</v>
      </c>
      <c r="J8388" s="179">
        <v>0</v>
      </c>
      <c r="K8388" s="179">
        <v>0</v>
      </c>
      <c r="L8388" s="179">
        <v>0</v>
      </c>
      <c r="M8388" s="179">
        <v>53826.177706305854</v>
      </c>
      <c r="N8388" s="179">
        <v>0</v>
      </c>
      <c r="O8388" s="179">
        <v>0</v>
      </c>
      <c r="P8388" s="179">
        <v>0</v>
      </c>
      <c r="Q8388" s="179">
        <v>0</v>
      </c>
      <c r="R8388" s="180">
        <v>0</v>
      </c>
      <c r="S8388" s="180">
        <v>0</v>
      </c>
      <c r="T8388" s="180">
        <v>0</v>
      </c>
    </row>
    <row r="8389" spans="2:20" x14ac:dyDescent="0.3">
      <c r="B8389" s="19">
        <v>8386</v>
      </c>
      <c r="C8389" s="179">
        <v>0</v>
      </c>
      <c r="D8389" s="179">
        <v>0</v>
      </c>
      <c r="E8389" s="179">
        <v>367846.71643639298</v>
      </c>
      <c r="F8389" s="179">
        <v>0</v>
      </c>
      <c r="G8389" s="179">
        <v>0</v>
      </c>
      <c r="H8389" s="179">
        <v>823364.37076804251</v>
      </c>
      <c r="I8389" s="179">
        <v>0</v>
      </c>
      <c r="J8389" s="179">
        <v>0</v>
      </c>
      <c r="K8389" s="179">
        <v>0</v>
      </c>
      <c r="L8389" s="179">
        <v>0</v>
      </c>
      <c r="M8389" s="179">
        <v>2483030.5837020939</v>
      </c>
      <c r="N8389" s="179">
        <v>0</v>
      </c>
      <c r="O8389" s="179">
        <v>0</v>
      </c>
      <c r="P8389" s="179">
        <v>0</v>
      </c>
      <c r="Q8389" s="179">
        <v>0</v>
      </c>
      <c r="R8389" s="180">
        <v>0</v>
      </c>
      <c r="S8389" s="180">
        <v>0</v>
      </c>
      <c r="T8389" s="180">
        <v>0</v>
      </c>
    </row>
    <row r="8390" spans="2:20" x14ac:dyDescent="0.3">
      <c r="B8390" s="19">
        <v>8387</v>
      </c>
      <c r="C8390" s="179">
        <v>0</v>
      </c>
      <c r="D8390" s="179">
        <v>0</v>
      </c>
      <c r="E8390" s="179">
        <v>62856.091443295278</v>
      </c>
      <c r="F8390" s="179">
        <v>0</v>
      </c>
      <c r="G8390" s="179">
        <v>0</v>
      </c>
      <c r="H8390" s="179">
        <v>122437.21129919175</v>
      </c>
      <c r="I8390" s="179">
        <v>0</v>
      </c>
      <c r="J8390" s="179">
        <v>0</v>
      </c>
      <c r="K8390" s="179">
        <v>0</v>
      </c>
      <c r="L8390" s="179">
        <v>0</v>
      </c>
      <c r="M8390" s="179">
        <v>885763.94581251184</v>
      </c>
      <c r="N8390" s="179">
        <v>0</v>
      </c>
      <c r="O8390" s="179">
        <v>0</v>
      </c>
      <c r="P8390" s="179">
        <v>0</v>
      </c>
      <c r="Q8390" s="179">
        <v>0</v>
      </c>
      <c r="R8390" s="180">
        <v>0</v>
      </c>
      <c r="S8390" s="180">
        <v>0</v>
      </c>
      <c r="T8390" s="180">
        <v>0</v>
      </c>
    </row>
    <row r="8391" spans="2:20" x14ac:dyDescent="0.3">
      <c r="B8391" s="19">
        <v>8388</v>
      </c>
      <c r="C8391" s="179">
        <v>0</v>
      </c>
      <c r="D8391" s="179">
        <v>0</v>
      </c>
      <c r="E8391" s="179">
        <v>27787.066444001433</v>
      </c>
      <c r="F8391" s="179">
        <v>0</v>
      </c>
      <c r="G8391" s="179">
        <v>0</v>
      </c>
      <c r="H8391" s="179">
        <v>193476.81548670106</v>
      </c>
      <c r="I8391" s="179">
        <v>0</v>
      </c>
      <c r="J8391" s="179">
        <v>0</v>
      </c>
      <c r="K8391" s="179">
        <v>0</v>
      </c>
      <c r="L8391" s="179">
        <v>0</v>
      </c>
      <c r="M8391" s="179">
        <v>166154.35413137361</v>
      </c>
      <c r="N8391" s="179">
        <v>0</v>
      </c>
      <c r="O8391" s="179">
        <v>0</v>
      </c>
      <c r="P8391" s="179">
        <v>0</v>
      </c>
      <c r="Q8391" s="179">
        <v>0</v>
      </c>
      <c r="R8391" s="180">
        <v>0</v>
      </c>
      <c r="S8391" s="180">
        <v>0</v>
      </c>
      <c r="T8391" s="180">
        <v>0</v>
      </c>
    </row>
    <row r="8392" spans="2:20" x14ac:dyDescent="0.3">
      <c r="B8392" s="19">
        <v>8389</v>
      </c>
      <c r="C8392" s="179">
        <v>0</v>
      </c>
      <c r="D8392" s="179">
        <v>0</v>
      </c>
      <c r="E8392" s="179">
        <v>163778.55097615035</v>
      </c>
      <c r="F8392" s="179">
        <v>0</v>
      </c>
      <c r="G8392" s="179">
        <v>0</v>
      </c>
      <c r="H8392" s="179">
        <v>47224.142086497122</v>
      </c>
      <c r="I8392" s="179">
        <v>0</v>
      </c>
      <c r="J8392" s="179">
        <v>0</v>
      </c>
      <c r="K8392" s="179">
        <v>0</v>
      </c>
      <c r="L8392" s="179">
        <v>0</v>
      </c>
      <c r="M8392" s="179">
        <v>81334.11475883305</v>
      </c>
      <c r="N8392" s="179">
        <v>0</v>
      </c>
      <c r="O8392" s="179">
        <v>0</v>
      </c>
      <c r="P8392" s="179">
        <v>0</v>
      </c>
      <c r="Q8392" s="179">
        <v>0</v>
      </c>
      <c r="R8392" s="180">
        <v>0</v>
      </c>
      <c r="S8392" s="180">
        <v>0</v>
      </c>
      <c r="T8392" s="180">
        <v>0</v>
      </c>
    </row>
    <row r="8393" spans="2:20" x14ac:dyDescent="0.3">
      <c r="B8393" s="19">
        <v>8390</v>
      </c>
      <c r="C8393" s="179">
        <v>0</v>
      </c>
      <c r="D8393" s="179">
        <v>0</v>
      </c>
      <c r="E8393" s="179">
        <v>8382.0007562908831</v>
      </c>
      <c r="F8393" s="179">
        <v>0</v>
      </c>
      <c r="G8393" s="179">
        <v>0</v>
      </c>
      <c r="H8393" s="179">
        <v>12145.077869581641</v>
      </c>
      <c r="I8393" s="179">
        <v>0</v>
      </c>
      <c r="J8393" s="179">
        <v>0</v>
      </c>
      <c r="K8393" s="179">
        <v>0</v>
      </c>
      <c r="L8393" s="179">
        <v>0</v>
      </c>
      <c r="M8393" s="179">
        <v>14171.322981941861</v>
      </c>
      <c r="N8393" s="179">
        <v>0</v>
      </c>
      <c r="O8393" s="179">
        <v>0</v>
      </c>
      <c r="P8393" s="179">
        <v>0</v>
      </c>
      <c r="Q8393" s="179">
        <v>0</v>
      </c>
      <c r="R8393" s="180">
        <v>0</v>
      </c>
      <c r="S8393" s="180">
        <v>0</v>
      </c>
      <c r="T8393" s="180">
        <v>0</v>
      </c>
    </row>
    <row r="8394" spans="2:20" x14ac:dyDescent="0.3">
      <c r="B8394" s="19">
        <v>8391</v>
      </c>
      <c r="C8394" s="179">
        <v>0</v>
      </c>
      <c r="D8394" s="179">
        <v>0</v>
      </c>
      <c r="E8394" s="179">
        <v>192232.23639430589</v>
      </c>
      <c r="F8394" s="179">
        <v>0</v>
      </c>
      <c r="G8394" s="179">
        <v>0</v>
      </c>
      <c r="H8394" s="179">
        <v>37928.345506311176</v>
      </c>
      <c r="I8394" s="179">
        <v>0</v>
      </c>
      <c r="J8394" s="179">
        <v>0</v>
      </c>
      <c r="K8394" s="179">
        <v>0</v>
      </c>
      <c r="L8394" s="179">
        <v>0</v>
      </c>
      <c r="M8394" s="179">
        <v>59285.674910650538</v>
      </c>
      <c r="N8394" s="179">
        <v>0</v>
      </c>
      <c r="O8394" s="179">
        <v>0</v>
      </c>
      <c r="P8394" s="179">
        <v>0</v>
      </c>
      <c r="Q8394" s="179">
        <v>0</v>
      </c>
      <c r="R8394" s="180">
        <v>0</v>
      </c>
      <c r="S8394" s="180">
        <v>0</v>
      </c>
      <c r="T8394" s="180">
        <v>0</v>
      </c>
    </row>
    <row r="8395" spans="2:20" x14ac:dyDescent="0.3">
      <c r="B8395" s="19">
        <v>8392</v>
      </c>
      <c r="C8395" s="179">
        <v>0</v>
      </c>
      <c r="D8395" s="179">
        <v>0</v>
      </c>
      <c r="E8395" s="179">
        <v>63460.199180470168</v>
      </c>
      <c r="F8395" s="179">
        <v>0</v>
      </c>
      <c r="G8395" s="179">
        <v>0</v>
      </c>
      <c r="H8395" s="179">
        <v>23852.153405426801</v>
      </c>
      <c r="I8395" s="179">
        <v>0</v>
      </c>
      <c r="J8395" s="179">
        <v>0</v>
      </c>
      <c r="K8395" s="179">
        <v>0</v>
      </c>
      <c r="L8395" s="179">
        <v>0</v>
      </c>
      <c r="M8395" s="179">
        <v>475716.74506347813</v>
      </c>
      <c r="N8395" s="179">
        <v>0</v>
      </c>
      <c r="O8395" s="179">
        <v>0</v>
      </c>
      <c r="P8395" s="179">
        <v>0</v>
      </c>
      <c r="Q8395" s="179">
        <v>0</v>
      </c>
      <c r="R8395" s="180">
        <v>0</v>
      </c>
      <c r="S8395" s="180">
        <v>0</v>
      </c>
      <c r="T8395" s="180">
        <v>0</v>
      </c>
    </row>
    <row r="8396" spans="2:20" x14ac:dyDescent="0.3">
      <c r="B8396" s="19">
        <v>8393</v>
      </c>
      <c r="C8396" s="179">
        <v>0</v>
      </c>
      <c r="D8396" s="179">
        <v>0</v>
      </c>
      <c r="E8396" s="179">
        <v>117913.79329618133</v>
      </c>
      <c r="F8396" s="179">
        <v>0</v>
      </c>
      <c r="G8396" s="179">
        <v>0</v>
      </c>
      <c r="H8396" s="179">
        <v>13485.121878277874</v>
      </c>
      <c r="I8396" s="179">
        <v>0</v>
      </c>
      <c r="J8396" s="179">
        <v>0</v>
      </c>
      <c r="K8396" s="179">
        <v>0</v>
      </c>
      <c r="L8396" s="179">
        <v>0</v>
      </c>
      <c r="M8396" s="179">
        <v>653322.28173753084</v>
      </c>
      <c r="N8396" s="179">
        <v>0</v>
      </c>
      <c r="O8396" s="179">
        <v>0</v>
      </c>
      <c r="P8396" s="179">
        <v>0</v>
      </c>
      <c r="Q8396" s="179">
        <v>0</v>
      </c>
      <c r="R8396" s="180">
        <v>0</v>
      </c>
      <c r="S8396" s="180">
        <v>0</v>
      </c>
      <c r="T8396" s="180">
        <v>0</v>
      </c>
    </row>
    <row r="8397" spans="2:20" x14ac:dyDescent="0.3">
      <c r="B8397" s="19">
        <v>8394</v>
      </c>
      <c r="C8397" s="179">
        <v>0</v>
      </c>
      <c r="D8397" s="179">
        <v>0</v>
      </c>
      <c r="E8397" s="179">
        <v>673667.35682648537</v>
      </c>
      <c r="F8397" s="179">
        <v>0</v>
      </c>
      <c r="G8397" s="179">
        <v>0</v>
      </c>
      <c r="H8397" s="179">
        <v>3747719.2270290242</v>
      </c>
      <c r="I8397" s="179">
        <v>0</v>
      </c>
      <c r="J8397" s="179">
        <v>0</v>
      </c>
      <c r="K8397" s="179">
        <v>0</v>
      </c>
      <c r="L8397" s="179">
        <v>0</v>
      </c>
      <c r="M8397" s="179">
        <v>44490.097100221981</v>
      </c>
      <c r="N8397" s="179">
        <v>0</v>
      </c>
      <c r="O8397" s="179">
        <v>0</v>
      </c>
      <c r="P8397" s="179">
        <v>0</v>
      </c>
      <c r="Q8397" s="179">
        <v>0</v>
      </c>
      <c r="R8397" s="180">
        <v>0</v>
      </c>
      <c r="S8397" s="180">
        <v>0</v>
      </c>
      <c r="T8397" s="180">
        <v>0</v>
      </c>
    </row>
    <row r="8398" spans="2:20" x14ac:dyDescent="0.3">
      <c r="B8398" s="19">
        <v>8395</v>
      </c>
      <c r="C8398" s="179">
        <v>0</v>
      </c>
      <c r="D8398" s="179">
        <v>0</v>
      </c>
      <c r="E8398" s="179">
        <v>30058.275708782767</v>
      </c>
      <c r="F8398" s="179">
        <v>0</v>
      </c>
      <c r="G8398" s="179">
        <v>0</v>
      </c>
      <c r="H8398" s="179">
        <v>237955.68833883054</v>
      </c>
      <c r="I8398" s="179">
        <v>0</v>
      </c>
      <c r="J8398" s="179">
        <v>0</v>
      </c>
      <c r="K8398" s="179">
        <v>0</v>
      </c>
      <c r="L8398" s="179">
        <v>0</v>
      </c>
      <c r="M8398" s="179">
        <v>162004.93006080197</v>
      </c>
      <c r="N8398" s="179">
        <v>0</v>
      </c>
      <c r="O8398" s="179">
        <v>0</v>
      </c>
      <c r="P8398" s="179">
        <v>0</v>
      </c>
      <c r="Q8398" s="179">
        <v>0</v>
      </c>
      <c r="R8398" s="180">
        <v>0</v>
      </c>
      <c r="S8398" s="180">
        <v>0</v>
      </c>
      <c r="T8398" s="180">
        <v>0</v>
      </c>
    </row>
    <row r="8399" spans="2:20" x14ac:dyDescent="0.3">
      <c r="B8399" s="19">
        <v>8396</v>
      </c>
      <c r="C8399" s="179">
        <v>0</v>
      </c>
      <c r="D8399" s="179">
        <v>0</v>
      </c>
      <c r="E8399" s="179">
        <v>244699.05690089852</v>
      </c>
      <c r="F8399" s="179">
        <v>0</v>
      </c>
      <c r="G8399" s="179">
        <v>0</v>
      </c>
      <c r="H8399" s="179">
        <v>74702.462255354418</v>
      </c>
      <c r="I8399" s="179">
        <v>0</v>
      </c>
      <c r="J8399" s="179">
        <v>0</v>
      </c>
      <c r="K8399" s="179">
        <v>0</v>
      </c>
      <c r="L8399" s="179">
        <v>0</v>
      </c>
      <c r="M8399" s="179">
        <v>87269.45642838614</v>
      </c>
      <c r="N8399" s="179">
        <v>0</v>
      </c>
      <c r="O8399" s="179">
        <v>0</v>
      </c>
      <c r="P8399" s="179">
        <v>0</v>
      </c>
      <c r="Q8399" s="179">
        <v>0</v>
      </c>
      <c r="R8399" s="180">
        <v>0</v>
      </c>
      <c r="S8399" s="180">
        <v>0</v>
      </c>
      <c r="T8399" s="180">
        <v>0</v>
      </c>
    </row>
    <row r="8400" spans="2:20" x14ac:dyDescent="0.3">
      <c r="B8400" s="19">
        <v>8397</v>
      </c>
      <c r="C8400" s="179">
        <v>0</v>
      </c>
      <c r="D8400" s="179">
        <v>0</v>
      </c>
      <c r="E8400" s="179">
        <v>1054279.8178195497</v>
      </c>
      <c r="F8400" s="179">
        <v>0</v>
      </c>
      <c r="G8400" s="179">
        <v>0</v>
      </c>
      <c r="H8400" s="179">
        <v>21460.159626884502</v>
      </c>
      <c r="I8400" s="179">
        <v>0</v>
      </c>
      <c r="J8400" s="179">
        <v>0</v>
      </c>
      <c r="K8400" s="179">
        <v>0</v>
      </c>
      <c r="L8400" s="179">
        <v>0</v>
      </c>
      <c r="M8400" s="179">
        <v>25586.805875346185</v>
      </c>
      <c r="N8400" s="179">
        <v>0</v>
      </c>
      <c r="O8400" s="179">
        <v>0</v>
      </c>
      <c r="P8400" s="179">
        <v>0</v>
      </c>
      <c r="Q8400" s="179">
        <v>0</v>
      </c>
      <c r="R8400" s="180">
        <v>0</v>
      </c>
      <c r="S8400" s="180">
        <v>0</v>
      </c>
      <c r="T8400" s="180">
        <v>0</v>
      </c>
    </row>
    <row r="8401" spans="2:20" x14ac:dyDescent="0.3">
      <c r="B8401" s="19">
        <v>8398</v>
      </c>
      <c r="C8401" s="179">
        <v>0</v>
      </c>
      <c r="D8401" s="179">
        <v>0</v>
      </c>
      <c r="E8401" s="179">
        <v>361661.76027660683</v>
      </c>
      <c r="F8401" s="179">
        <v>0</v>
      </c>
      <c r="G8401" s="179">
        <v>0</v>
      </c>
      <c r="H8401" s="179">
        <v>38382.304630446612</v>
      </c>
      <c r="I8401" s="179">
        <v>0</v>
      </c>
      <c r="J8401" s="179">
        <v>0</v>
      </c>
      <c r="K8401" s="179">
        <v>0</v>
      </c>
      <c r="L8401" s="179">
        <v>0</v>
      </c>
      <c r="M8401" s="179">
        <v>27045.433446600084</v>
      </c>
      <c r="N8401" s="179">
        <v>0</v>
      </c>
      <c r="O8401" s="179">
        <v>0</v>
      </c>
      <c r="P8401" s="179">
        <v>0</v>
      </c>
      <c r="Q8401" s="179">
        <v>0</v>
      </c>
      <c r="R8401" s="180">
        <v>0</v>
      </c>
      <c r="S8401" s="180">
        <v>0</v>
      </c>
      <c r="T8401" s="180">
        <v>0</v>
      </c>
    </row>
    <row r="8402" spans="2:20" x14ac:dyDescent="0.3">
      <c r="B8402" s="19">
        <v>8399</v>
      </c>
      <c r="C8402" s="179">
        <v>0</v>
      </c>
      <c r="D8402" s="179">
        <v>0</v>
      </c>
      <c r="E8402" s="179">
        <v>225132.77503323634</v>
      </c>
      <c r="F8402" s="179">
        <v>0</v>
      </c>
      <c r="G8402" s="179">
        <v>0</v>
      </c>
      <c r="H8402" s="179">
        <v>149255.35104967162</v>
      </c>
      <c r="I8402" s="179">
        <v>0</v>
      </c>
      <c r="J8402" s="179">
        <v>0</v>
      </c>
      <c r="K8402" s="179">
        <v>0</v>
      </c>
      <c r="L8402" s="179">
        <v>0</v>
      </c>
      <c r="M8402" s="179">
        <v>43546.130520949431</v>
      </c>
      <c r="N8402" s="179">
        <v>0</v>
      </c>
      <c r="O8402" s="179">
        <v>0</v>
      </c>
      <c r="P8402" s="179">
        <v>0</v>
      </c>
      <c r="Q8402" s="179">
        <v>0</v>
      </c>
      <c r="R8402" s="180">
        <v>0</v>
      </c>
      <c r="S8402" s="180">
        <v>0</v>
      </c>
      <c r="T8402" s="180">
        <v>0</v>
      </c>
    </row>
    <row r="8403" spans="2:20" x14ac:dyDescent="0.3">
      <c r="B8403" s="19">
        <v>8400</v>
      </c>
      <c r="C8403" s="179">
        <v>0</v>
      </c>
      <c r="D8403" s="179">
        <v>0</v>
      </c>
      <c r="E8403" s="179">
        <v>85161.515611960102</v>
      </c>
      <c r="F8403" s="179">
        <v>0</v>
      </c>
      <c r="G8403" s="179">
        <v>0</v>
      </c>
      <c r="H8403" s="179">
        <v>206044.61288498307</v>
      </c>
      <c r="I8403" s="179">
        <v>0</v>
      </c>
      <c r="J8403" s="179">
        <v>0</v>
      </c>
      <c r="K8403" s="179">
        <v>0</v>
      </c>
      <c r="L8403" s="179">
        <v>0</v>
      </c>
      <c r="M8403" s="179">
        <v>26107.786578358995</v>
      </c>
      <c r="N8403" s="179">
        <v>0</v>
      </c>
      <c r="O8403" s="179">
        <v>0</v>
      </c>
      <c r="P8403" s="179">
        <v>0</v>
      </c>
      <c r="Q8403" s="179">
        <v>0</v>
      </c>
      <c r="R8403" s="180">
        <v>0</v>
      </c>
      <c r="S8403" s="180">
        <v>0</v>
      </c>
      <c r="T8403" s="180">
        <v>0</v>
      </c>
    </row>
    <row r="8404" spans="2:20" x14ac:dyDescent="0.3">
      <c r="B8404" s="19">
        <v>8401</v>
      </c>
      <c r="C8404" s="179">
        <v>0</v>
      </c>
      <c r="D8404" s="179">
        <v>0</v>
      </c>
      <c r="E8404" s="179">
        <v>98726.076390783157</v>
      </c>
      <c r="F8404" s="179">
        <v>0</v>
      </c>
      <c r="G8404" s="179">
        <v>0</v>
      </c>
      <c r="H8404" s="179">
        <v>15340.677632825807</v>
      </c>
      <c r="I8404" s="179">
        <v>0</v>
      </c>
      <c r="J8404" s="179">
        <v>0</v>
      </c>
      <c r="K8404" s="179">
        <v>0</v>
      </c>
      <c r="L8404" s="179">
        <v>0</v>
      </c>
      <c r="M8404" s="179">
        <v>17353.26097253069</v>
      </c>
      <c r="N8404" s="179">
        <v>0</v>
      </c>
      <c r="O8404" s="179">
        <v>0</v>
      </c>
      <c r="P8404" s="179">
        <v>0</v>
      </c>
      <c r="Q8404" s="179">
        <v>0</v>
      </c>
      <c r="R8404" s="180">
        <v>0</v>
      </c>
      <c r="S8404" s="180">
        <v>0</v>
      </c>
      <c r="T8404" s="180">
        <v>0</v>
      </c>
    </row>
    <row r="8405" spans="2:20" x14ac:dyDescent="0.3">
      <c r="B8405" s="19">
        <v>8402</v>
      </c>
      <c r="C8405" s="179">
        <v>0</v>
      </c>
      <c r="D8405" s="179">
        <v>0</v>
      </c>
      <c r="E8405" s="179">
        <v>419960.68947396212</v>
      </c>
      <c r="F8405" s="179">
        <v>0</v>
      </c>
      <c r="G8405" s="179">
        <v>0</v>
      </c>
      <c r="H8405" s="179">
        <v>245502.3649299778</v>
      </c>
      <c r="I8405" s="179">
        <v>0</v>
      </c>
      <c r="J8405" s="179">
        <v>0</v>
      </c>
      <c r="K8405" s="179">
        <v>0</v>
      </c>
      <c r="L8405" s="179">
        <v>0</v>
      </c>
      <c r="M8405" s="179">
        <v>845779.77299212536</v>
      </c>
      <c r="N8405" s="179">
        <v>0</v>
      </c>
      <c r="O8405" s="179">
        <v>0</v>
      </c>
      <c r="P8405" s="179">
        <v>0</v>
      </c>
      <c r="Q8405" s="179">
        <v>0</v>
      </c>
      <c r="R8405" s="180">
        <v>0</v>
      </c>
      <c r="S8405" s="180">
        <v>0</v>
      </c>
      <c r="T8405" s="180">
        <v>0</v>
      </c>
    </row>
    <row r="8406" spans="2:20" x14ac:dyDescent="0.3">
      <c r="B8406" s="19">
        <v>8403</v>
      </c>
      <c r="C8406" s="179">
        <v>0</v>
      </c>
      <c r="D8406" s="179">
        <v>0</v>
      </c>
      <c r="E8406" s="179">
        <v>33621.738479430183</v>
      </c>
      <c r="F8406" s="179">
        <v>0</v>
      </c>
      <c r="G8406" s="179">
        <v>0</v>
      </c>
      <c r="H8406" s="179">
        <v>55730.281255323702</v>
      </c>
      <c r="I8406" s="179">
        <v>0</v>
      </c>
      <c r="J8406" s="179">
        <v>0</v>
      </c>
      <c r="K8406" s="179">
        <v>0</v>
      </c>
      <c r="L8406" s="179">
        <v>0</v>
      </c>
      <c r="M8406" s="179">
        <v>182764.90729016051</v>
      </c>
      <c r="N8406" s="179">
        <v>0</v>
      </c>
      <c r="O8406" s="179">
        <v>0</v>
      </c>
      <c r="P8406" s="179">
        <v>0</v>
      </c>
      <c r="Q8406" s="179">
        <v>0</v>
      </c>
      <c r="R8406" s="180">
        <v>0</v>
      </c>
      <c r="S8406" s="180">
        <v>0</v>
      </c>
      <c r="T8406" s="180">
        <v>0</v>
      </c>
    </row>
    <row r="8407" spans="2:20" x14ac:dyDescent="0.3">
      <c r="B8407" s="19">
        <v>8404</v>
      </c>
      <c r="C8407" s="179">
        <v>0</v>
      </c>
      <c r="D8407" s="179">
        <v>0</v>
      </c>
      <c r="E8407" s="179">
        <v>227174.20437174485</v>
      </c>
      <c r="F8407" s="179">
        <v>0</v>
      </c>
      <c r="G8407" s="179">
        <v>0</v>
      </c>
      <c r="H8407" s="179">
        <v>160746.79570849048</v>
      </c>
      <c r="I8407" s="179">
        <v>0</v>
      </c>
      <c r="J8407" s="179">
        <v>0</v>
      </c>
      <c r="K8407" s="179">
        <v>0</v>
      </c>
      <c r="L8407" s="179">
        <v>0</v>
      </c>
      <c r="M8407" s="179">
        <v>27915.039156655352</v>
      </c>
      <c r="N8407" s="179">
        <v>0</v>
      </c>
      <c r="O8407" s="179">
        <v>0</v>
      </c>
      <c r="P8407" s="179">
        <v>0</v>
      </c>
      <c r="Q8407" s="179">
        <v>0</v>
      </c>
      <c r="R8407" s="180">
        <v>0</v>
      </c>
      <c r="S8407" s="180">
        <v>0</v>
      </c>
      <c r="T8407" s="180">
        <v>0</v>
      </c>
    </row>
    <row r="8408" spans="2:20" x14ac:dyDescent="0.3">
      <c r="B8408" s="19">
        <v>8405</v>
      </c>
      <c r="C8408" s="179">
        <v>0</v>
      </c>
      <c r="D8408" s="179">
        <v>0</v>
      </c>
      <c r="E8408" s="179">
        <v>118218.01085513551</v>
      </c>
      <c r="F8408" s="179">
        <v>0</v>
      </c>
      <c r="G8408" s="179">
        <v>0</v>
      </c>
      <c r="H8408" s="179">
        <v>18680.423352960966</v>
      </c>
      <c r="I8408" s="179">
        <v>0</v>
      </c>
      <c r="J8408" s="179">
        <v>0</v>
      </c>
      <c r="K8408" s="179">
        <v>0</v>
      </c>
      <c r="L8408" s="179">
        <v>0</v>
      </c>
      <c r="M8408" s="179">
        <v>629145.12776008365</v>
      </c>
      <c r="N8408" s="179">
        <v>0</v>
      </c>
      <c r="O8408" s="179">
        <v>0</v>
      </c>
      <c r="P8408" s="179">
        <v>0</v>
      </c>
      <c r="Q8408" s="179">
        <v>0</v>
      </c>
      <c r="R8408" s="180">
        <v>0</v>
      </c>
      <c r="S8408" s="180">
        <v>0</v>
      </c>
      <c r="T8408" s="180">
        <v>0</v>
      </c>
    </row>
    <row r="8409" spans="2:20" x14ac:dyDescent="0.3">
      <c r="B8409" s="19">
        <v>8406</v>
      </c>
      <c r="C8409" s="179">
        <v>0</v>
      </c>
      <c r="D8409" s="179">
        <v>0</v>
      </c>
      <c r="E8409" s="179">
        <v>386593.43645508471</v>
      </c>
      <c r="F8409" s="179">
        <v>0</v>
      </c>
      <c r="G8409" s="179">
        <v>0</v>
      </c>
      <c r="H8409" s="179">
        <v>140058.43838220107</v>
      </c>
      <c r="I8409" s="179">
        <v>0</v>
      </c>
      <c r="J8409" s="179">
        <v>0</v>
      </c>
      <c r="K8409" s="179">
        <v>0</v>
      </c>
      <c r="L8409" s="179">
        <v>0</v>
      </c>
      <c r="M8409" s="179">
        <v>40206.427646202283</v>
      </c>
      <c r="N8409" s="179">
        <v>0</v>
      </c>
      <c r="O8409" s="179">
        <v>0</v>
      </c>
      <c r="P8409" s="179">
        <v>0</v>
      </c>
      <c r="Q8409" s="179">
        <v>0</v>
      </c>
      <c r="R8409" s="180">
        <v>0</v>
      </c>
      <c r="S8409" s="180">
        <v>0</v>
      </c>
      <c r="T8409" s="180">
        <v>0</v>
      </c>
    </row>
    <row r="8410" spans="2:20" x14ac:dyDescent="0.3">
      <c r="B8410" s="19">
        <v>8407</v>
      </c>
      <c r="C8410" s="179">
        <v>0</v>
      </c>
      <c r="D8410" s="179">
        <v>0</v>
      </c>
      <c r="E8410" s="179">
        <v>2014731.5865720203</v>
      </c>
      <c r="F8410" s="179">
        <v>0</v>
      </c>
      <c r="G8410" s="179">
        <v>0</v>
      </c>
      <c r="H8410" s="179">
        <v>33871.572904103436</v>
      </c>
      <c r="I8410" s="179">
        <v>0</v>
      </c>
      <c r="J8410" s="179">
        <v>0</v>
      </c>
      <c r="K8410" s="179">
        <v>0</v>
      </c>
      <c r="L8410" s="179">
        <v>0</v>
      </c>
      <c r="M8410" s="179">
        <v>100201.99882668686</v>
      </c>
      <c r="N8410" s="179">
        <v>0</v>
      </c>
      <c r="O8410" s="179">
        <v>0</v>
      </c>
      <c r="P8410" s="179">
        <v>0</v>
      </c>
      <c r="Q8410" s="179">
        <v>0</v>
      </c>
      <c r="R8410" s="180">
        <v>0</v>
      </c>
      <c r="S8410" s="180">
        <v>0</v>
      </c>
      <c r="T8410" s="180">
        <v>0</v>
      </c>
    </row>
    <row r="8411" spans="2:20" x14ac:dyDescent="0.3">
      <c r="B8411" s="19">
        <v>8408</v>
      </c>
      <c r="C8411" s="179">
        <v>0</v>
      </c>
      <c r="D8411" s="179">
        <v>0</v>
      </c>
      <c r="E8411" s="179">
        <v>32661.550973295551</v>
      </c>
      <c r="F8411" s="179">
        <v>0</v>
      </c>
      <c r="G8411" s="179">
        <v>0</v>
      </c>
      <c r="H8411" s="179">
        <v>8203.1499297016853</v>
      </c>
      <c r="I8411" s="179">
        <v>0</v>
      </c>
      <c r="J8411" s="179">
        <v>0</v>
      </c>
      <c r="K8411" s="179">
        <v>0</v>
      </c>
      <c r="L8411" s="179">
        <v>0</v>
      </c>
      <c r="M8411" s="179">
        <v>46181.202595913317</v>
      </c>
      <c r="N8411" s="179">
        <v>0</v>
      </c>
      <c r="O8411" s="179">
        <v>0</v>
      </c>
      <c r="P8411" s="179">
        <v>0</v>
      </c>
      <c r="Q8411" s="179">
        <v>0</v>
      </c>
      <c r="R8411" s="180">
        <v>0</v>
      </c>
      <c r="S8411" s="180">
        <v>0</v>
      </c>
      <c r="T8411" s="180">
        <v>0</v>
      </c>
    </row>
    <row r="8412" spans="2:20" x14ac:dyDescent="0.3">
      <c r="B8412" s="19">
        <v>8409</v>
      </c>
      <c r="C8412" s="179">
        <v>0</v>
      </c>
      <c r="D8412" s="179">
        <v>0</v>
      </c>
      <c r="E8412" s="179">
        <v>44948.245354651081</v>
      </c>
      <c r="F8412" s="179">
        <v>0</v>
      </c>
      <c r="G8412" s="179">
        <v>0</v>
      </c>
      <c r="H8412" s="179">
        <v>65999.458712889988</v>
      </c>
      <c r="I8412" s="179">
        <v>0</v>
      </c>
      <c r="J8412" s="179">
        <v>0</v>
      </c>
      <c r="K8412" s="179">
        <v>0</v>
      </c>
      <c r="L8412" s="179">
        <v>0</v>
      </c>
      <c r="M8412" s="179">
        <v>1029564.9238112537</v>
      </c>
      <c r="N8412" s="179">
        <v>0</v>
      </c>
      <c r="O8412" s="179">
        <v>0</v>
      </c>
      <c r="P8412" s="179">
        <v>0</v>
      </c>
      <c r="Q8412" s="179">
        <v>0</v>
      </c>
      <c r="R8412" s="180">
        <v>0</v>
      </c>
      <c r="S8412" s="180">
        <v>0</v>
      </c>
      <c r="T8412" s="180">
        <v>0</v>
      </c>
    </row>
    <row r="8413" spans="2:20" x14ac:dyDescent="0.3">
      <c r="B8413" s="19">
        <v>8410</v>
      </c>
      <c r="C8413" s="179">
        <v>0</v>
      </c>
      <c r="D8413" s="179">
        <v>0</v>
      </c>
      <c r="E8413" s="179">
        <v>1220017.7436917629</v>
      </c>
      <c r="F8413" s="179">
        <v>0</v>
      </c>
      <c r="G8413" s="179">
        <v>0</v>
      </c>
      <c r="H8413" s="179">
        <v>558858.46074813977</v>
      </c>
      <c r="I8413" s="179">
        <v>0</v>
      </c>
      <c r="J8413" s="179">
        <v>0</v>
      </c>
      <c r="K8413" s="179">
        <v>0</v>
      </c>
      <c r="L8413" s="179">
        <v>0</v>
      </c>
      <c r="M8413" s="179">
        <v>77715.49879418475</v>
      </c>
      <c r="N8413" s="179">
        <v>0</v>
      </c>
      <c r="O8413" s="179">
        <v>0</v>
      </c>
      <c r="P8413" s="179">
        <v>0</v>
      </c>
      <c r="Q8413" s="179">
        <v>0</v>
      </c>
      <c r="R8413" s="180">
        <v>0</v>
      </c>
      <c r="S8413" s="180">
        <v>0</v>
      </c>
      <c r="T8413" s="180">
        <v>0</v>
      </c>
    </row>
    <row r="8414" spans="2:20" x14ac:dyDescent="0.3">
      <c r="B8414" s="19">
        <v>8411</v>
      </c>
      <c r="C8414" s="179">
        <v>1</v>
      </c>
      <c r="D8414" s="179">
        <v>612912.00698590628</v>
      </c>
      <c r="E8414" s="179">
        <v>15676.053709811627</v>
      </c>
      <c r="F8414" s="179">
        <v>0</v>
      </c>
      <c r="G8414" s="179">
        <v>0</v>
      </c>
      <c r="H8414" s="179">
        <v>54831.646664752137</v>
      </c>
      <c r="I8414" s="179">
        <v>0</v>
      </c>
      <c r="J8414" s="179">
        <v>0</v>
      </c>
      <c r="K8414" s="179">
        <v>0</v>
      </c>
      <c r="L8414" s="179">
        <v>0</v>
      </c>
      <c r="M8414" s="179">
        <v>112185.7240517805</v>
      </c>
      <c r="N8414" s="179">
        <v>0</v>
      </c>
      <c r="O8414" s="179">
        <v>12912.006985906279</v>
      </c>
      <c r="P8414" s="179">
        <v>0</v>
      </c>
      <c r="Q8414" s="179">
        <v>0</v>
      </c>
      <c r="R8414" s="180">
        <v>0</v>
      </c>
      <c r="S8414" s="180">
        <v>0</v>
      </c>
      <c r="T8414" s="180">
        <v>600000</v>
      </c>
    </row>
    <row r="8415" spans="2:20" x14ac:dyDescent="0.3">
      <c r="B8415" s="19">
        <v>8412</v>
      </c>
      <c r="C8415" s="179">
        <v>0</v>
      </c>
      <c r="D8415" s="179">
        <v>0</v>
      </c>
      <c r="E8415" s="179">
        <v>10934.782218142454</v>
      </c>
      <c r="F8415" s="179">
        <v>0</v>
      </c>
      <c r="G8415" s="179">
        <v>0</v>
      </c>
      <c r="H8415" s="179">
        <v>286724.15849778848</v>
      </c>
      <c r="I8415" s="179">
        <v>0</v>
      </c>
      <c r="J8415" s="179">
        <v>0</v>
      </c>
      <c r="K8415" s="179">
        <v>0</v>
      </c>
      <c r="L8415" s="179">
        <v>0</v>
      </c>
      <c r="M8415" s="179">
        <v>386779.80670781538</v>
      </c>
      <c r="N8415" s="179">
        <v>0</v>
      </c>
      <c r="O8415" s="179">
        <v>0</v>
      </c>
      <c r="P8415" s="179">
        <v>0</v>
      </c>
      <c r="Q8415" s="179">
        <v>0</v>
      </c>
      <c r="R8415" s="180">
        <v>0</v>
      </c>
      <c r="S8415" s="180">
        <v>0</v>
      </c>
      <c r="T8415" s="180">
        <v>0</v>
      </c>
    </row>
    <row r="8416" spans="2:20" x14ac:dyDescent="0.3">
      <c r="B8416" s="19">
        <v>8413</v>
      </c>
      <c r="C8416" s="179">
        <v>0</v>
      </c>
      <c r="D8416" s="179">
        <v>0</v>
      </c>
      <c r="E8416" s="179">
        <v>47892.06632393926</v>
      </c>
      <c r="F8416" s="179">
        <v>0</v>
      </c>
      <c r="G8416" s="179">
        <v>0</v>
      </c>
      <c r="H8416" s="179">
        <v>61500.430390522815</v>
      </c>
      <c r="I8416" s="179">
        <v>0</v>
      </c>
      <c r="J8416" s="179">
        <v>0</v>
      </c>
      <c r="K8416" s="179">
        <v>0</v>
      </c>
      <c r="L8416" s="179">
        <v>0</v>
      </c>
      <c r="M8416" s="179">
        <v>96828.018937362096</v>
      </c>
      <c r="N8416" s="179">
        <v>0</v>
      </c>
      <c r="O8416" s="179">
        <v>0</v>
      </c>
      <c r="P8416" s="179">
        <v>0</v>
      </c>
      <c r="Q8416" s="179">
        <v>0</v>
      </c>
      <c r="R8416" s="180">
        <v>0</v>
      </c>
      <c r="S8416" s="180">
        <v>0</v>
      </c>
      <c r="T8416" s="180">
        <v>0</v>
      </c>
    </row>
    <row r="8417" spans="2:20" x14ac:dyDescent="0.3">
      <c r="B8417" s="19">
        <v>8414</v>
      </c>
      <c r="C8417" s="179">
        <v>0</v>
      </c>
      <c r="D8417" s="179">
        <v>0</v>
      </c>
      <c r="E8417" s="179">
        <v>6496.2005893856549</v>
      </c>
      <c r="F8417" s="179">
        <v>0</v>
      </c>
      <c r="G8417" s="179">
        <v>0</v>
      </c>
      <c r="H8417" s="179">
        <v>273559.08749202045</v>
      </c>
      <c r="I8417" s="179">
        <v>0</v>
      </c>
      <c r="J8417" s="179">
        <v>0</v>
      </c>
      <c r="K8417" s="179">
        <v>0</v>
      </c>
      <c r="L8417" s="179">
        <v>0</v>
      </c>
      <c r="M8417" s="179">
        <v>106884.56497669309</v>
      </c>
      <c r="N8417" s="179">
        <v>0</v>
      </c>
      <c r="O8417" s="179">
        <v>0</v>
      </c>
      <c r="P8417" s="179">
        <v>0</v>
      </c>
      <c r="Q8417" s="179">
        <v>0</v>
      </c>
      <c r="R8417" s="180">
        <v>0</v>
      </c>
      <c r="S8417" s="180">
        <v>0</v>
      </c>
      <c r="T8417" s="180">
        <v>0</v>
      </c>
    </row>
    <row r="8418" spans="2:20" x14ac:dyDescent="0.3">
      <c r="B8418" s="19">
        <v>8415</v>
      </c>
      <c r="C8418" s="179">
        <v>0</v>
      </c>
      <c r="D8418" s="179">
        <v>0</v>
      </c>
      <c r="E8418" s="179">
        <v>73295.038922880878</v>
      </c>
      <c r="F8418" s="179">
        <v>0</v>
      </c>
      <c r="G8418" s="179">
        <v>0</v>
      </c>
      <c r="H8418" s="179">
        <v>91788.030441292023</v>
      </c>
      <c r="I8418" s="179">
        <v>0</v>
      </c>
      <c r="J8418" s="179">
        <v>0</v>
      </c>
      <c r="K8418" s="179">
        <v>0</v>
      </c>
      <c r="L8418" s="179">
        <v>0</v>
      </c>
      <c r="M8418" s="179">
        <v>33165.936106825211</v>
      </c>
      <c r="N8418" s="179">
        <v>0</v>
      </c>
      <c r="O8418" s="179">
        <v>0</v>
      </c>
      <c r="P8418" s="179">
        <v>0</v>
      </c>
      <c r="Q8418" s="179">
        <v>0</v>
      </c>
      <c r="R8418" s="180">
        <v>0</v>
      </c>
      <c r="S8418" s="180">
        <v>0</v>
      </c>
      <c r="T8418" s="180">
        <v>0</v>
      </c>
    </row>
    <row r="8419" spans="2:20" x14ac:dyDescent="0.3">
      <c r="B8419" s="19">
        <v>8416</v>
      </c>
      <c r="C8419" s="179">
        <v>0</v>
      </c>
      <c r="D8419" s="179">
        <v>0</v>
      </c>
      <c r="E8419" s="179">
        <v>111144.27800263475</v>
      </c>
      <c r="F8419" s="179">
        <v>0</v>
      </c>
      <c r="G8419" s="179">
        <v>0</v>
      </c>
      <c r="H8419" s="179">
        <v>74565.958424306984</v>
      </c>
      <c r="I8419" s="179">
        <v>0</v>
      </c>
      <c r="J8419" s="179">
        <v>0</v>
      </c>
      <c r="K8419" s="179">
        <v>0</v>
      </c>
      <c r="L8419" s="179">
        <v>0</v>
      </c>
      <c r="M8419" s="179">
        <v>145554.25212042668</v>
      </c>
      <c r="N8419" s="179">
        <v>0</v>
      </c>
      <c r="O8419" s="179">
        <v>0</v>
      </c>
      <c r="P8419" s="179">
        <v>0</v>
      </c>
      <c r="Q8419" s="179">
        <v>0</v>
      </c>
      <c r="R8419" s="180">
        <v>0</v>
      </c>
      <c r="S8419" s="180">
        <v>0</v>
      </c>
      <c r="T8419" s="180">
        <v>0</v>
      </c>
    </row>
    <row r="8420" spans="2:20" x14ac:dyDescent="0.3">
      <c r="B8420" s="19">
        <v>8417</v>
      </c>
      <c r="C8420" s="179">
        <v>0</v>
      </c>
      <c r="D8420" s="179">
        <v>0</v>
      </c>
      <c r="E8420" s="179">
        <v>2330033.5612797039</v>
      </c>
      <c r="F8420" s="179">
        <v>0</v>
      </c>
      <c r="G8420" s="179">
        <v>0</v>
      </c>
      <c r="H8420" s="179">
        <v>32118.884845691897</v>
      </c>
      <c r="I8420" s="179">
        <v>0</v>
      </c>
      <c r="J8420" s="179">
        <v>0</v>
      </c>
      <c r="K8420" s="179">
        <v>0</v>
      </c>
      <c r="L8420" s="179">
        <v>0</v>
      </c>
      <c r="M8420" s="179">
        <v>28549.433951754374</v>
      </c>
      <c r="N8420" s="179">
        <v>0</v>
      </c>
      <c r="O8420" s="179">
        <v>0</v>
      </c>
      <c r="P8420" s="179">
        <v>0</v>
      </c>
      <c r="Q8420" s="179">
        <v>0</v>
      </c>
      <c r="R8420" s="180">
        <v>0</v>
      </c>
      <c r="S8420" s="180">
        <v>0</v>
      </c>
      <c r="T8420" s="180">
        <v>0</v>
      </c>
    </row>
    <row r="8421" spans="2:20" x14ac:dyDescent="0.3">
      <c r="B8421" s="19">
        <v>8418</v>
      </c>
      <c r="C8421" s="179">
        <v>0</v>
      </c>
      <c r="D8421" s="179">
        <v>0</v>
      </c>
      <c r="E8421" s="179">
        <v>99268.457602927418</v>
      </c>
      <c r="F8421" s="179">
        <v>0</v>
      </c>
      <c r="G8421" s="179">
        <v>0</v>
      </c>
      <c r="H8421" s="179">
        <v>79415.353797137446</v>
      </c>
      <c r="I8421" s="179">
        <v>0</v>
      </c>
      <c r="J8421" s="179">
        <v>0</v>
      </c>
      <c r="K8421" s="179">
        <v>0</v>
      </c>
      <c r="L8421" s="179">
        <v>0</v>
      </c>
      <c r="M8421" s="179">
        <v>167325.40503457803</v>
      </c>
      <c r="N8421" s="179">
        <v>0</v>
      </c>
      <c r="O8421" s="179">
        <v>0</v>
      </c>
      <c r="P8421" s="179">
        <v>0</v>
      </c>
      <c r="Q8421" s="179">
        <v>0</v>
      </c>
      <c r="R8421" s="180">
        <v>0</v>
      </c>
      <c r="S8421" s="180">
        <v>0</v>
      </c>
      <c r="T8421" s="180">
        <v>0</v>
      </c>
    </row>
    <row r="8422" spans="2:20" x14ac:dyDescent="0.3">
      <c r="B8422" s="19">
        <v>8419</v>
      </c>
      <c r="C8422" s="179">
        <v>0</v>
      </c>
      <c r="D8422" s="179">
        <v>0</v>
      </c>
      <c r="E8422" s="179">
        <v>272543.41857508407</v>
      </c>
      <c r="F8422" s="179">
        <v>0</v>
      </c>
      <c r="G8422" s="179">
        <v>0</v>
      </c>
      <c r="H8422" s="179">
        <v>38978.323367610632</v>
      </c>
      <c r="I8422" s="179">
        <v>0</v>
      </c>
      <c r="J8422" s="179">
        <v>0</v>
      </c>
      <c r="K8422" s="179">
        <v>0</v>
      </c>
      <c r="L8422" s="179">
        <v>0</v>
      </c>
      <c r="M8422" s="179">
        <v>89896.341539165122</v>
      </c>
      <c r="N8422" s="179">
        <v>0</v>
      </c>
      <c r="O8422" s="179">
        <v>0</v>
      </c>
      <c r="P8422" s="179">
        <v>0</v>
      </c>
      <c r="Q8422" s="179">
        <v>0</v>
      </c>
      <c r="R8422" s="180">
        <v>0</v>
      </c>
      <c r="S8422" s="180">
        <v>0</v>
      </c>
      <c r="T8422" s="180">
        <v>0</v>
      </c>
    </row>
    <row r="8423" spans="2:20" x14ac:dyDescent="0.3">
      <c r="B8423" s="19">
        <v>8420</v>
      </c>
      <c r="C8423" s="179">
        <v>0</v>
      </c>
      <c r="D8423" s="179">
        <v>0</v>
      </c>
      <c r="E8423" s="179">
        <v>37398.955685223111</v>
      </c>
      <c r="F8423" s="179">
        <v>0</v>
      </c>
      <c r="G8423" s="179">
        <v>0</v>
      </c>
      <c r="H8423" s="179">
        <v>309624.92285714403</v>
      </c>
      <c r="I8423" s="179">
        <v>0</v>
      </c>
      <c r="J8423" s="179">
        <v>0</v>
      </c>
      <c r="K8423" s="179">
        <v>0</v>
      </c>
      <c r="L8423" s="179">
        <v>0</v>
      </c>
      <c r="M8423" s="179">
        <v>43948.733436110429</v>
      </c>
      <c r="N8423" s="179">
        <v>0</v>
      </c>
      <c r="O8423" s="179">
        <v>0</v>
      </c>
      <c r="P8423" s="179">
        <v>0</v>
      </c>
      <c r="Q8423" s="179">
        <v>0</v>
      </c>
      <c r="R8423" s="180">
        <v>0</v>
      </c>
      <c r="S8423" s="180">
        <v>0</v>
      </c>
      <c r="T8423" s="180">
        <v>0</v>
      </c>
    </row>
    <row r="8424" spans="2:20" x14ac:dyDescent="0.3">
      <c r="B8424" s="19">
        <v>8421</v>
      </c>
      <c r="C8424" s="179">
        <v>0</v>
      </c>
      <c r="D8424" s="179">
        <v>0</v>
      </c>
      <c r="E8424" s="179">
        <v>30073.57147063368</v>
      </c>
      <c r="F8424" s="179">
        <v>0</v>
      </c>
      <c r="G8424" s="179">
        <v>0</v>
      </c>
      <c r="H8424" s="179">
        <v>158203.17418904442</v>
      </c>
      <c r="I8424" s="179">
        <v>0</v>
      </c>
      <c r="J8424" s="179">
        <v>0</v>
      </c>
      <c r="K8424" s="179">
        <v>0</v>
      </c>
      <c r="L8424" s="179">
        <v>0</v>
      </c>
      <c r="M8424" s="179">
        <v>1612410.2982543244</v>
      </c>
      <c r="N8424" s="179">
        <v>0</v>
      </c>
      <c r="O8424" s="179">
        <v>0</v>
      </c>
      <c r="P8424" s="179">
        <v>0</v>
      </c>
      <c r="Q8424" s="179">
        <v>0</v>
      </c>
      <c r="R8424" s="180">
        <v>0</v>
      </c>
      <c r="S8424" s="180">
        <v>0</v>
      </c>
      <c r="T8424" s="180">
        <v>0</v>
      </c>
    </row>
    <row r="8425" spans="2:20" x14ac:dyDescent="0.3">
      <c r="B8425" s="19">
        <v>8422</v>
      </c>
      <c r="C8425" s="179">
        <v>0</v>
      </c>
      <c r="D8425" s="179">
        <v>0</v>
      </c>
      <c r="E8425" s="179">
        <v>124486.25478442284</v>
      </c>
      <c r="F8425" s="179">
        <v>0</v>
      </c>
      <c r="G8425" s="179">
        <v>0</v>
      </c>
      <c r="H8425" s="179">
        <v>28499.377949061749</v>
      </c>
      <c r="I8425" s="179">
        <v>0</v>
      </c>
      <c r="J8425" s="179">
        <v>0</v>
      </c>
      <c r="K8425" s="179">
        <v>0</v>
      </c>
      <c r="L8425" s="179">
        <v>0</v>
      </c>
      <c r="M8425" s="179">
        <v>228645.42633301902</v>
      </c>
      <c r="N8425" s="179">
        <v>0</v>
      </c>
      <c r="O8425" s="179">
        <v>0</v>
      </c>
      <c r="P8425" s="179">
        <v>0</v>
      </c>
      <c r="Q8425" s="179">
        <v>0</v>
      </c>
      <c r="R8425" s="180">
        <v>0</v>
      </c>
      <c r="S8425" s="180">
        <v>0</v>
      </c>
      <c r="T8425" s="180">
        <v>0</v>
      </c>
    </row>
    <row r="8426" spans="2:20" x14ac:dyDescent="0.3">
      <c r="B8426" s="19">
        <v>8423</v>
      </c>
      <c r="C8426" s="179">
        <v>0</v>
      </c>
      <c r="D8426" s="179">
        <v>0</v>
      </c>
      <c r="E8426" s="179">
        <v>12129.289017019015</v>
      </c>
      <c r="F8426" s="179">
        <v>0</v>
      </c>
      <c r="G8426" s="179">
        <v>0</v>
      </c>
      <c r="H8426" s="179">
        <v>177691.89129512585</v>
      </c>
      <c r="I8426" s="179">
        <v>0</v>
      </c>
      <c r="J8426" s="179">
        <v>0</v>
      </c>
      <c r="K8426" s="179">
        <v>0</v>
      </c>
      <c r="L8426" s="179">
        <v>0</v>
      </c>
      <c r="M8426" s="179">
        <v>19502.755053772944</v>
      </c>
      <c r="N8426" s="179">
        <v>0</v>
      </c>
      <c r="O8426" s="179">
        <v>0</v>
      </c>
      <c r="P8426" s="179">
        <v>0</v>
      </c>
      <c r="Q8426" s="179">
        <v>0</v>
      </c>
      <c r="R8426" s="180">
        <v>0</v>
      </c>
      <c r="S8426" s="180">
        <v>0</v>
      </c>
      <c r="T8426" s="180">
        <v>0</v>
      </c>
    </row>
    <row r="8427" spans="2:20" x14ac:dyDescent="0.3">
      <c r="B8427" s="19">
        <v>8424</v>
      </c>
      <c r="C8427" s="179">
        <v>0</v>
      </c>
      <c r="D8427" s="179">
        <v>0</v>
      </c>
      <c r="E8427" s="179">
        <v>63169.657082124984</v>
      </c>
      <c r="F8427" s="179">
        <v>0</v>
      </c>
      <c r="G8427" s="179">
        <v>0</v>
      </c>
      <c r="H8427" s="179">
        <v>47924.095684757332</v>
      </c>
      <c r="I8427" s="179">
        <v>0</v>
      </c>
      <c r="J8427" s="179">
        <v>0</v>
      </c>
      <c r="K8427" s="179">
        <v>0</v>
      </c>
      <c r="L8427" s="179">
        <v>0</v>
      </c>
      <c r="M8427" s="179">
        <v>200951.23411335377</v>
      </c>
      <c r="N8427" s="179">
        <v>0</v>
      </c>
      <c r="O8427" s="179">
        <v>0</v>
      </c>
      <c r="P8427" s="179">
        <v>0</v>
      </c>
      <c r="Q8427" s="179">
        <v>0</v>
      </c>
      <c r="R8427" s="180">
        <v>0</v>
      </c>
      <c r="S8427" s="180">
        <v>0</v>
      </c>
      <c r="T8427" s="180">
        <v>0</v>
      </c>
    </row>
    <row r="8428" spans="2:20" x14ac:dyDescent="0.3">
      <c r="B8428" s="19">
        <v>8425</v>
      </c>
      <c r="C8428" s="179">
        <v>0</v>
      </c>
      <c r="D8428" s="179">
        <v>0</v>
      </c>
      <c r="E8428" s="179">
        <v>192622.85247546397</v>
      </c>
      <c r="F8428" s="179">
        <v>0</v>
      </c>
      <c r="G8428" s="179">
        <v>0</v>
      </c>
      <c r="H8428" s="179">
        <v>68006.484658769376</v>
      </c>
      <c r="I8428" s="179">
        <v>0</v>
      </c>
      <c r="J8428" s="179">
        <v>0</v>
      </c>
      <c r="K8428" s="179">
        <v>0</v>
      </c>
      <c r="L8428" s="179">
        <v>0</v>
      </c>
      <c r="M8428" s="179">
        <v>703334.69959844567</v>
      </c>
      <c r="N8428" s="179">
        <v>0</v>
      </c>
      <c r="O8428" s="179">
        <v>0</v>
      </c>
      <c r="P8428" s="179">
        <v>0</v>
      </c>
      <c r="Q8428" s="179">
        <v>0</v>
      </c>
      <c r="R8428" s="180">
        <v>0</v>
      </c>
      <c r="S8428" s="180">
        <v>0</v>
      </c>
      <c r="T8428" s="180">
        <v>0</v>
      </c>
    </row>
    <row r="8429" spans="2:20" x14ac:dyDescent="0.3">
      <c r="B8429" s="19">
        <v>8426</v>
      </c>
      <c r="C8429" s="179">
        <v>0</v>
      </c>
      <c r="D8429" s="179">
        <v>0</v>
      </c>
      <c r="E8429" s="179">
        <v>143524.56028078901</v>
      </c>
      <c r="F8429" s="179">
        <v>0</v>
      </c>
      <c r="G8429" s="179">
        <v>0</v>
      </c>
      <c r="H8429" s="179">
        <v>43445.933567244225</v>
      </c>
      <c r="I8429" s="179">
        <v>0</v>
      </c>
      <c r="J8429" s="179">
        <v>0</v>
      </c>
      <c r="K8429" s="179">
        <v>0</v>
      </c>
      <c r="L8429" s="179">
        <v>0</v>
      </c>
      <c r="M8429" s="179">
        <v>152180.23963437451</v>
      </c>
      <c r="N8429" s="179">
        <v>0</v>
      </c>
      <c r="O8429" s="179">
        <v>0</v>
      </c>
      <c r="P8429" s="179">
        <v>0</v>
      </c>
      <c r="Q8429" s="179">
        <v>0</v>
      </c>
      <c r="R8429" s="180">
        <v>0</v>
      </c>
      <c r="S8429" s="180">
        <v>0</v>
      </c>
      <c r="T8429" s="180">
        <v>0</v>
      </c>
    </row>
    <row r="8430" spans="2:20" x14ac:dyDescent="0.3">
      <c r="B8430" s="19">
        <v>8427</v>
      </c>
      <c r="C8430" s="179">
        <v>0</v>
      </c>
      <c r="D8430" s="179">
        <v>0</v>
      </c>
      <c r="E8430" s="179">
        <v>13575.096070435467</v>
      </c>
      <c r="F8430" s="179">
        <v>0</v>
      </c>
      <c r="G8430" s="179">
        <v>0</v>
      </c>
      <c r="H8430" s="179">
        <v>10964.361890416263</v>
      </c>
      <c r="I8430" s="179">
        <v>0</v>
      </c>
      <c r="J8430" s="179">
        <v>0</v>
      </c>
      <c r="K8430" s="179">
        <v>0</v>
      </c>
      <c r="L8430" s="179">
        <v>0</v>
      </c>
      <c r="M8430" s="179">
        <v>159571.07285377383</v>
      </c>
      <c r="N8430" s="179">
        <v>0</v>
      </c>
      <c r="O8430" s="179">
        <v>0</v>
      </c>
      <c r="P8430" s="179">
        <v>0</v>
      </c>
      <c r="Q8430" s="179">
        <v>0</v>
      </c>
      <c r="R8430" s="180">
        <v>0</v>
      </c>
      <c r="S8430" s="180">
        <v>0</v>
      </c>
      <c r="T8430" s="180">
        <v>0</v>
      </c>
    </row>
    <row r="8431" spans="2:20" x14ac:dyDescent="0.3">
      <c r="B8431" s="19">
        <v>8428</v>
      </c>
      <c r="C8431" s="179">
        <v>0</v>
      </c>
      <c r="D8431" s="179">
        <v>0</v>
      </c>
      <c r="E8431" s="179">
        <v>3542.0456314200546</v>
      </c>
      <c r="F8431" s="179">
        <v>0</v>
      </c>
      <c r="G8431" s="179">
        <v>0</v>
      </c>
      <c r="H8431" s="179">
        <v>5660.9915316667566</v>
      </c>
      <c r="I8431" s="179">
        <v>0</v>
      </c>
      <c r="J8431" s="179">
        <v>0</v>
      </c>
      <c r="K8431" s="179">
        <v>0</v>
      </c>
      <c r="L8431" s="179">
        <v>0</v>
      </c>
      <c r="M8431" s="179">
        <v>240472.06069533562</v>
      </c>
      <c r="N8431" s="179">
        <v>0</v>
      </c>
      <c r="O8431" s="179">
        <v>0</v>
      </c>
      <c r="P8431" s="179">
        <v>0</v>
      </c>
      <c r="Q8431" s="179">
        <v>0</v>
      </c>
      <c r="R8431" s="180">
        <v>0</v>
      </c>
      <c r="S8431" s="180">
        <v>0</v>
      </c>
      <c r="T8431" s="180">
        <v>0</v>
      </c>
    </row>
    <row r="8432" spans="2:20" x14ac:dyDescent="0.3">
      <c r="B8432" s="19">
        <v>8429</v>
      </c>
      <c r="C8432" s="179">
        <v>0</v>
      </c>
      <c r="D8432" s="179">
        <v>0</v>
      </c>
      <c r="E8432" s="179">
        <v>183087.18678708316</v>
      </c>
      <c r="F8432" s="179">
        <v>0</v>
      </c>
      <c r="G8432" s="179">
        <v>0</v>
      </c>
      <c r="H8432" s="179">
        <v>28926.498047657391</v>
      </c>
      <c r="I8432" s="179">
        <v>0</v>
      </c>
      <c r="J8432" s="179">
        <v>0</v>
      </c>
      <c r="K8432" s="179">
        <v>0</v>
      </c>
      <c r="L8432" s="179">
        <v>0</v>
      </c>
      <c r="M8432" s="179">
        <v>33676.890057313743</v>
      </c>
      <c r="N8432" s="179">
        <v>0</v>
      </c>
      <c r="O8432" s="179">
        <v>0</v>
      </c>
      <c r="P8432" s="179">
        <v>0</v>
      </c>
      <c r="Q8432" s="179">
        <v>0</v>
      </c>
      <c r="R8432" s="180">
        <v>0</v>
      </c>
      <c r="S8432" s="180">
        <v>0</v>
      </c>
      <c r="T8432" s="180">
        <v>0</v>
      </c>
    </row>
    <row r="8433" spans="2:20" x14ac:dyDescent="0.3">
      <c r="B8433" s="19">
        <v>8430</v>
      </c>
      <c r="C8433" s="179">
        <v>0</v>
      </c>
      <c r="D8433" s="179">
        <v>0</v>
      </c>
      <c r="E8433" s="179">
        <v>304594.84540475934</v>
      </c>
      <c r="F8433" s="179">
        <v>0</v>
      </c>
      <c r="G8433" s="179">
        <v>0</v>
      </c>
      <c r="H8433" s="179">
        <v>366702.01048788789</v>
      </c>
      <c r="I8433" s="179">
        <v>0</v>
      </c>
      <c r="J8433" s="179">
        <v>0</v>
      </c>
      <c r="K8433" s="179">
        <v>0</v>
      </c>
      <c r="L8433" s="179">
        <v>0</v>
      </c>
      <c r="M8433" s="179">
        <v>103243.5860431425</v>
      </c>
      <c r="N8433" s="179">
        <v>0</v>
      </c>
      <c r="O8433" s="179">
        <v>0</v>
      </c>
      <c r="P8433" s="179">
        <v>0</v>
      </c>
      <c r="Q8433" s="179">
        <v>0</v>
      </c>
      <c r="R8433" s="180">
        <v>0</v>
      </c>
      <c r="S8433" s="180">
        <v>0</v>
      </c>
      <c r="T8433" s="180">
        <v>0</v>
      </c>
    </row>
    <row r="8434" spans="2:20" x14ac:dyDescent="0.3">
      <c r="B8434" s="19">
        <v>8431</v>
      </c>
      <c r="C8434" s="179">
        <v>0</v>
      </c>
      <c r="D8434" s="179">
        <v>0</v>
      </c>
      <c r="E8434" s="179">
        <v>27036.652230824526</v>
      </c>
      <c r="F8434" s="179">
        <v>0</v>
      </c>
      <c r="G8434" s="179">
        <v>0</v>
      </c>
      <c r="H8434" s="179">
        <v>61275.503998062246</v>
      </c>
      <c r="I8434" s="179">
        <v>0</v>
      </c>
      <c r="J8434" s="179">
        <v>0</v>
      </c>
      <c r="K8434" s="179">
        <v>0</v>
      </c>
      <c r="L8434" s="179">
        <v>0</v>
      </c>
      <c r="M8434" s="179">
        <v>159158.97816506508</v>
      </c>
      <c r="N8434" s="179">
        <v>0</v>
      </c>
      <c r="O8434" s="179">
        <v>0</v>
      </c>
      <c r="P8434" s="179">
        <v>0</v>
      </c>
      <c r="Q8434" s="179">
        <v>0</v>
      </c>
      <c r="R8434" s="180">
        <v>0</v>
      </c>
      <c r="S8434" s="180">
        <v>0</v>
      </c>
      <c r="T8434" s="180">
        <v>0</v>
      </c>
    </row>
    <row r="8435" spans="2:20" x14ac:dyDescent="0.3">
      <c r="B8435" s="19">
        <v>8432</v>
      </c>
      <c r="C8435" s="179">
        <v>0</v>
      </c>
      <c r="D8435" s="179">
        <v>0</v>
      </c>
      <c r="E8435" s="179">
        <v>20431.560373118104</v>
      </c>
      <c r="F8435" s="179">
        <v>0</v>
      </c>
      <c r="G8435" s="179">
        <v>0</v>
      </c>
      <c r="H8435" s="179">
        <v>45053.909844131114</v>
      </c>
      <c r="I8435" s="179">
        <v>0</v>
      </c>
      <c r="J8435" s="179">
        <v>0</v>
      </c>
      <c r="K8435" s="179">
        <v>0</v>
      </c>
      <c r="L8435" s="179">
        <v>0</v>
      </c>
      <c r="M8435" s="179">
        <v>605379.4727506187</v>
      </c>
      <c r="N8435" s="179">
        <v>0</v>
      </c>
      <c r="O8435" s="179">
        <v>0</v>
      </c>
      <c r="P8435" s="179">
        <v>0</v>
      </c>
      <c r="Q8435" s="179">
        <v>0</v>
      </c>
      <c r="R8435" s="180">
        <v>0</v>
      </c>
      <c r="S8435" s="180">
        <v>0</v>
      </c>
      <c r="T8435" s="180">
        <v>0</v>
      </c>
    </row>
    <row r="8436" spans="2:20" x14ac:dyDescent="0.3">
      <c r="B8436" s="19">
        <v>8433</v>
      </c>
      <c r="C8436" s="179">
        <v>0</v>
      </c>
      <c r="D8436" s="179">
        <v>0</v>
      </c>
      <c r="E8436" s="179">
        <v>5583.6840282238682</v>
      </c>
      <c r="F8436" s="179">
        <v>0</v>
      </c>
      <c r="G8436" s="179">
        <v>0</v>
      </c>
      <c r="H8436" s="179">
        <v>129036.14119025026</v>
      </c>
      <c r="I8436" s="179">
        <v>0</v>
      </c>
      <c r="J8436" s="179">
        <v>0</v>
      </c>
      <c r="K8436" s="179">
        <v>0</v>
      </c>
      <c r="L8436" s="179">
        <v>0</v>
      </c>
      <c r="M8436" s="179">
        <v>4754.2889560274516</v>
      </c>
      <c r="N8436" s="179">
        <v>0</v>
      </c>
      <c r="O8436" s="179">
        <v>0</v>
      </c>
      <c r="P8436" s="179">
        <v>0</v>
      </c>
      <c r="Q8436" s="179">
        <v>0</v>
      </c>
      <c r="R8436" s="180">
        <v>0</v>
      </c>
      <c r="S8436" s="180">
        <v>0</v>
      </c>
      <c r="T8436" s="180">
        <v>0</v>
      </c>
    </row>
    <row r="8437" spans="2:20" x14ac:dyDescent="0.3">
      <c r="B8437" s="19">
        <v>8434</v>
      </c>
      <c r="C8437" s="179">
        <v>0</v>
      </c>
      <c r="D8437" s="179">
        <v>0</v>
      </c>
      <c r="E8437" s="179">
        <v>6818.5467628836032</v>
      </c>
      <c r="F8437" s="179">
        <v>0</v>
      </c>
      <c r="G8437" s="179">
        <v>0</v>
      </c>
      <c r="H8437" s="179">
        <v>1332208.840664756</v>
      </c>
      <c r="I8437" s="179">
        <v>0</v>
      </c>
      <c r="J8437" s="179">
        <v>0</v>
      </c>
      <c r="K8437" s="179">
        <v>0</v>
      </c>
      <c r="L8437" s="179">
        <v>0</v>
      </c>
      <c r="M8437" s="179">
        <v>167031.54902827748</v>
      </c>
      <c r="N8437" s="179">
        <v>0</v>
      </c>
      <c r="O8437" s="179">
        <v>0</v>
      </c>
      <c r="P8437" s="179">
        <v>0</v>
      </c>
      <c r="Q8437" s="179">
        <v>0</v>
      </c>
      <c r="R8437" s="180">
        <v>0</v>
      </c>
      <c r="S8437" s="180">
        <v>0</v>
      </c>
      <c r="T8437" s="180">
        <v>0</v>
      </c>
    </row>
    <row r="8438" spans="2:20" x14ac:dyDescent="0.3">
      <c r="B8438" s="19">
        <v>8435</v>
      </c>
      <c r="C8438" s="179">
        <v>0</v>
      </c>
      <c r="D8438" s="179">
        <v>0</v>
      </c>
      <c r="E8438" s="179">
        <v>48487.547721423616</v>
      </c>
      <c r="F8438" s="179">
        <v>0</v>
      </c>
      <c r="G8438" s="179">
        <v>0</v>
      </c>
      <c r="H8438" s="179">
        <v>19877.434369570958</v>
      </c>
      <c r="I8438" s="179">
        <v>0</v>
      </c>
      <c r="J8438" s="179">
        <v>0</v>
      </c>
      <c r="K8438" s="179">
        <v>0</v>
      </c>
      <c r="L8438" s="179">
        <v>0</v>
      </c>
      <c r="M8438" s="179">
        <v>42437.428903897482</v>
      </c>
      <c r="N8438" s="179">
        <v>0</v>
      </c>
      <c r="O8438" s="179">
        <v>0</v>
      </c>
      <c r="P8438" s="179">
        <v>0</v>
      </c>
      <c r="Q8438" s="179">
        <v>0</v>
      </c>
      <c r="R8438" s="180">
        <v>0</v>
      </c>
      <c r="S8438" s="180">
        <v>0</v>
      </c>
      <c r="T8438" s="180">
        <v>0</v>
      </c>
    </row>
    <row r="8439" spans="2:20" x14ac:dyDescent="0.3">
      <c r="B8439" s="19">
        <v>8436</v>
      </c>
      <c r="C8439" s="179">
        <v>0</v>
      </c>
      <c r="D8439" s="179">
        <v>0</v>
      </c>
      <c r="E8439" s="179">
        <v>17724.543932678378</v>
      </c>
      <c r="F8439" s="179">
        <v>0</v>
      </c>
      <c r="G8439" s="179">
        <v>0</v>
      </c>
      <c r="H8439" s="179">
        <v>95708.962400332326</v>
      </c>
      <c r="I8439" s="179">
        <v>0</v>
      </c>
      <c r="J8439" s="179">
        <v>0</v>
      </c>
      <c r="K8439" s="179">
        <v>0</v>
      </c>
      <c r="L8439" s="179">
        <v>0</v>
      </c>
      <c r="M8439" s="179">
        <v>306005.15345191443</v>
      </c>
      <c r="N8439" s="179">
        <v>0</v>
      </c>
      <c r="O8439" s="179">
        <v>0</v>
      </c>
      <c r="P8439" s="179">
        <v>0</v>
      </c>
      <c r="Q8439" s="179">
        <v>0</v>
      </c>
      <c r="R8439" s="180">
        <v>0</v>
      </c>
      <c r="S8439" s="180">
        <v>0</v>
      </c>
      <c r="T8439" s="180">
        <v>0</v>
      </c>
    </row>
    <row r="8440" spans="2:20" x14ac:dyDescent="0.3">
      <c r="B8440" s="19">
        <v>8437</v>
      </c>
      <c r="C8440" s="179">
        <v>0</v>
      </c>
      <c r="D8440" s="179">
        <v>0</v>
      </c>
      <c r="E8440" s="179">
        <v>45884.121208131241</v>
      </c>
      <c r="F8440" s="179">
        <v>0</v>
      </c>
      <c r="G8440" s="179">
        <v>0</v>
      </c>
      <c r="H8440" s="179">
        <v>231843.79521805994</v>
      </c>
      <c r="I8440" s="179">
        <v>0</v>
      </c>
      <c r="J8440" s="179">
        <v>0</v>
      </c>
      <c r="K8440" s="179">
        <v>0</v>
      </c>
      <c r="L8440" s="179">
        <v>0</v>
      </c>
      <c r="M8440" s="179">
        <v>13007.742501035016</v>
      </c>
      <c r="N8440" s="179">
        <v>0</v>
      </c>
      <c r="O8440" s="179">
        <v>0</v>
      </c>
      <c r="P8440" s="179">
        <v>0</v>
      </c>
      <c r="Q8440" s="179">
        <v>0</v>
      </c>
      <c r="R8440" s="180">
        <v>0</v>
      </c>
      <c r="S8440" s="180">
        <v>0</v>
      </c>
      <c r="T8440" s="180">
        <v>0</v>
      </c>
    </row>
    <row r="8441" spans="2:20" x14ac:dyDescent="0.3">
      <c r="B8441" s="19">
        <v>8438</v>
      </c>
      <c r="C8441" s="179">
        <v>0</v>
      </c>
      <c r="D8441" s="179">
        <v>0</v>
      </c>
      <c r="E8441" s="179">
        <v>104059.00955277887</v>
      </c>
      <c r="F8441" s="179">
        <v>0</v>
      </c>
      <c r="G8441" s="179">
        <v>0</v>
      </c>
      <c r="H8441" s="179">
        <v>25059.772637677161</v>
      </c>
      <c r="I8441" s="179">
        <v>0</v>
      </c>
      <c r="J8441" s="179">
        <v>0</v>
      </c>
      <c r="K8441" s="179">
        <v>0</v>
      </c>
      <c r="L8441" s="179">
        <v>0</v>
      </c>
      <c r="M8441" s="179">
        <v>822085.87350682565</v>
      </c>
      <c r="N8441" s="179">
        <v>0</v>
      </c>
      <c r="O8441" s="179">
        <v>0</v>
      </c>
      <c r="P8441" s="179">
        <v>0</v>
      </c>
      <c r="Q8441" s="179">
        <v>0</v>
      </c>
      <c r="R8441" s="180">
        <v>0</v>
      </c>
      <c r="S8441" s="180">
        <v>0</v>
      </c>
      <c r="T8441" s="180">
        <v>0</v>
      </c>
    </row>
    <row r="8442" spans="2:20" x14ac:dyDescent="0.3">
      <c r="B8442" s="19">
        <v>8439</v>
      </c>
      <c r="C8442" s="179">
        <v>0</v>
      </c>
      <c r="D8442" s="179">
        <v>0</v>
      </c>
      <c r="E8442" s="179">
        <v>64142.258585018397</v>
      </c>
      <c r="F8442" s="179">
        <v>0</v>
      </c>
      <c r="G8442" s="179">
        <v>0</v>
      </c>
      <c r="H8442" s="179">
        <v>98405.502498208589</v>
      </c>
      <c r="I8442" s="179">
        <v>0</v>
      </c>
      <c r="J8442" s="179">
        <v>0</v>
      </c>
      <c r="K8442" s="179">
        <v>0</v>
      </c>
      <c r="L8442" s="179">
        <v>0</v>
      </c>
      <c r="M8442" s="179">
        <v>64473.466331885022</v>
      </c>
      <c r="N8442" s="179">
        <v>0</v>
      </c>
      <c r="O8442" s="179">
        <v>0</v>
      </c>
      <c r="P8442" s="179">
        <v>0</v>
      </c>
      <c r="Q8442" s="179">
        <v>0</v>
      </c>
      <c r="R8442" s="180">
        <v>0</v>
      </c>
      <c r="S8442" s="180">
        <v>0</v>
      </c>
      <c r="T8442" s="180">
        <v>0</v>
      </c>
    </row>
    <row r="8443" spans="2:20" x14ac:dyDescent="0.3">
      <c r="B8443" s="19">
        <v>8440</v>
      </c>
      <c r="C8443" s="179">
        <v>0</v>
      </c>
      <c r="D8443" s="179">
        <v>0</v>
      </c>
      <c r="E8443" s="179">
        <v>119796.10485468687</v>
      </c>
      <c r="F8443" s="179">
        <v>0</v>
      </c>
      <c r="G8443" s="179">
        <v>0</v>
      </c>
      <c r="H8443" s="179">
        <v>57907.451573512844</v>
      </c>
      <c r="I8443" s="179">
        <v>0</v>
      </c>
      <c r="J8443" s="179">
        <v>0</v>
      </c>
      <c r="K8443" s="179">
        <v>0</v>
      </c>
      <c r="L8443" s="179">
        <v>0</v>
      </c>
      <c r="M8443" s="179">
        <v>117446.22281244403</v>
      </c>
      <c r="N8443" s="179">
        <v>0</v>
      </c>
      <c r="O8443" s="179">
        <v>0</v>
      </c>
      <c r="P8443" s="179">
        <v>0</v>
      </c>
      <c r="Q8443" s="179">
        <v>0</v>
      </c>
      <c r="R8443" s="180">
        <v>0</v>
      </c>
      <c r="S8443" s="180">
        <v>0</v>
      </c>
      <c r="T8443" s="180">
        <v>0</v>
      </c>
    </row>
    <row r="8444" spans="2:20" x14ac:dyDescent="0.3">
      <c r="B8444" s="19">
        <v>8441</v>
      </c>
      <c r="C8444" s="179">
        <v>0</v>
      </c>
      <c r="D8444" s="179">
        <v>0</v>
      </c>
      <c r="E8444" s="179">
        <v>143741.57464311842</v>
      </c>
      <c r="F8444" s="179">
        <v>0</v>
      </c>
      <c r="G8444" s="179">
        <v>0</v>
      </c>
      <c r="H8444" s="179">
        <v>58592.820828556185</v>
      </c>
      <c r="I8444" s="179">
        <v>0</v>
      </c>
      <c r="J8444" s="179">
        <v>0</v>
      </c>
      <c r="K8444" s="179">
        <v>0</v>
      </c>
      <c r="L8444" s="179">
        <v>0</v>
      </c>
      <c r="M8444" s="179">
        <v>10407.043095495203</v>
      </c>
      <c r="N8444" s="179">
        <v>0</v>
      </c>
      <c r="O8444" s="179">
        <v>0</v>
      </c>
      <c r="P8444" s="179">
        <v>0</v>
      </c>
      <c r="Q8444" s="179">
        <v>0</v>
      </c>
      <c r="R8444" s="180">
        <v>0</v>
      </c>
      <c r="S8444" s="180">
        <v>0</v>
      </c>
      <c r="T8444" s="180">
        <v>0</v>
      </c>
    </row>
    <row r="8445" spans="2:20" x14ac:dyDescent="0.3">
      <c r="B8445" s="19">
        <v>8442</v>
      </c>
      <c r="C8445" s="179">
        <v>0</v>
      </c>
      <c r="D8445" s="179">
        <v>0</v>
      </c>
      <c r="E8445" s="179">
        <v>76326.547685329133</v>
      </c>
      <c r="F8445" s="179">
        <v>1</v>
      </c>
      <c r="G8445" s="179">
        <v>650974.90018638177</v>
      </c>
      <c r="H8445" s="179">
        <v>422921.36645452864</v>
      </c>
      <c r="I8445" s="179">
        <v>0</v>
      </c>
      <c r="J8445" s="179">
        <v>0</v>
      </c>
      <c r="K8445" s="179">
        <v>8673.4226479067875</v>
      </c>
      <c r="L8445" s="179">
        <v>1</v>
      </c>
      <c r="M8445" s="179">
        <v>25375.296561166349</v>
      </c>
      <c r="N8445" s="179">
        <v>0</v>
      </c>
      <c r="O8445" s="179">
        <v>0</v>
      </c>
      <c r="P8445" s="179">
        <v>0</v>
      </c>
      <c r="Q8445" s="179">
        <v>0</v>
      </c>
      <c r="R8445" s="180">
        <v>0</v>
      </c>
      <c r="S8445" s="180">
        <v>8673.4226479067875</v>
      </c>
      <c r="T8445" s="180">
        <v>0</v>
      </c>
    </row>
    <row r="8446" spans="2:20" x14ac:dyDescent="0.3">
      <c r="B8446" s="19">
        <v>8443</v>
      </c>
      <c r="C8446" s="179">
        <v>0</v>
      </c>
      <c r="D8446" s="179">
        <v>0</v>
      </c>
      <c r="E8446" s="179">
        <v>47497.777641694847</v>
      </c>
      <c r="F8446" s="179">
        <v>0</v>
      </c>
      <c r="G8446" s="179">
        <v>0</v>
      </c>
      <c r="H8446" s="179">
        <v>36355.028307053435</v>
      </c>
      <c r="I8446" s="179">
        <v>0</v>
      </c>
      <c r="J8446" s="179">
        <v>0</v>
      </c>
      <c r="K8446" s="179">
        <v>385078.56844591862</v>
      </c>
      <c r="L8446" s="179">
        <v>1</v>
      </c>
      <c r="M8446" s="179">
        <v>13181.725460413214</v>
      </c>
      <c r="N8446" s="179">
        <v>0</v>
      </c>
      <c r="O8446" s="179">
        <v>0</v>
      </c>
      <c r="P8446" s="179">
        <v>0</v>
      </c>
      <c r="Q8446" s="179">
        <v>0</v>
      </c>
      <c r="R8446" s="180">
        <v>0</v>
      </c>
      <c r="S8446" s="180">
        <v>385078.56844591862</v>
      </c>
      <c r="T8446" s="180">
        <v>0</v>
      </c>
    </row>
    <row r="8447" spans="2:20" x14ac:dyDescent="0.3">
      <c r="B8447" s="19">
        <v>8444</v>
      </c>
      <c r="C8447" s="179">
        <v>0</v>
      </c>
      <c r="D8447" s="179">
        <v>0</v>
      </c>
      <c r="E8447" s="179">
        <v>28247.233149837331</v>
      </c>
      <c r="F8447" s="179">
        <v>0</v>
      </c>
      <c r="G8447" s="179">
        <v>0</v>
      </c>
      <c r="H8447" s="179">
        <v>115539.43377721196</v>
      </c>
      <c r="I8447" s="179">
        <v>0</v>
      </c>
      <c r="J8447" s="179">
        <v>0</v>
      </c>
      <c r="K8447" s="179">
        <v>0</v>
      </c>
      <c r="L8447" s="179">
        <v>0</v>
      </c>
      <c r="M8447" s="179">
        <v>57779.768472702453</v>
      </c>
      <c r="N8447" s="179">
        <v>0</v>
      </c>
      <c r="O8447" s="179">
        <v>0</v>
      </c>
      <c r="P8447" s="179">
        <v>0</v>
      </c>
      <c r="Q8447" s="179">
        <v>0</v>
      </c>
      <c r="R8447" s="180">
        <v>0</v>
      </c>
      <c r="S8447" s="180">
        <v>0</v>
      </c>
      <c r="T8447" s="180">
        <v>0</v>
      </c>
    </row>
    <row r="8448" spans="2:20" x14ac:dyDescent="0.3">
      <c r="B8448" s="19">
        <v>8445</v>
      </c>
      <c r="C8448" s="179">
        <v>0</v>
      </c>
      <c r="D8448" s="179">
        <v>0</v>
      </c>
      <c r="E8448" s="179">
        <v>2073353.8670066567</v>
      </c>
      <c r="F8448" s="179">
        <v>0</v>
      </c>
      <c r="G8448" s="179">
        <v>0</v>
      </c>
      <c r="H8448" s="179">
        <v>16605.016513116127</v>
      </c>
      <c r="I8448" s="179">
        <v>0</v>
      </c>
      <c r="J8448" s="179">
        <v>0</v>
      </c>
      <c r="K8448" s="179">
        <v>0</v>
      </c>
      <c r="L8448" s="179">
        <v>0</v>
      </c>
      <c r="M8448" s="179">
        <v>119908.98190319135</v>
      </c>
      <c r="N8448" s="179">
        <v>0</v>
      </c>
      <c r="O8448" s="179">
        <v>0</v>
      </c>
      <c r="P8448" s="179">
        <v>0</v>
      </c>
      <c r="Q8448" s="179">
        <v>0</v>
      </c>
      <c r="R8448" s="180">
        <v>0</v>
      </c>
      <c r="S8448" s="180">
        <v>0</v>
      </c>
      <c r="T8448" s="180">
        <v>0</v>
      </c>
    </row>
    <row r="8449" spans="2:20" x14ac:dyDescent="0.3">
      <c r="B8449" s="19">
        <v>8446</v>
      </c>
      <c r="C8449" s="179">
        <v>0</v>
      </c>
      <c r="D8449" s="179">
        <v>0</v>
      </c>
      <c r="E8449" s="179">
        <v>181702.88411017656</v>
      </c>
      <c r="F8449" s="179">
        <v>0</v>
      </c>
      <c r="G8449" s="179">
        <v>0</v>
      </c>
      <c r="H8449" s="179">
        <v>198381.0412744346</v>
      </c>
      <c r="I8449" s="179">
        <v>0</v>
      </c>
      <c r="J8449" s="179">
        <v>0</v>
      </c>
      <c r="K8449" s="179">
        <v>0</v>
      </c>
      <c r="L8449" s="179">
        <v>0</v>
      </c>
      <c r="M8449" s="179">
        <v>86786.505078253525</v>
      </c>
      <c r="N8449" s="179">
        <v>0</v>
      </c>
      <c r="O8449" s="179">
        <v>0</v>
      </c>
      <c r="P8449" s="179">
        <v>0</v>
      </c>
      <c r="Q8449" s="179">
        <v>0</v>
      </c>
      <c r="R8449" s="180">
        <v>0</v>
      </c>
      <c r="S8449" s="180">
        <v>0</v>
      </c>
      <c r="T8449" s="180">
        <v>0</v>
      </c>
    </row>
    <row r="8450" spans="2:20" x14ac:dyDescent="0.3">
      <c r="B8450" s="19">
        <v>8447</v>
      </c>
      <c r="C8450" s="179">
        <v>0</v>
      </c>
      <c r="D8450" s="179">
        <v>0</v>
      </c>
      <c r="E8450" s="179">
        <v>248877.75653777178</v>
      </c>
      <c r="F8450" s="179">
        <v>0</v>
      </c>
      <c r="G8450" s="179">
        <v>0</v>
      </c>
      <c r="H8450" s="179">
        <v>58679.01581090469</v>
      </c>
      <c r="I8450" s="179">
        <v>0</v>
      </c>
      <c r="J8450" s="179">
        <v>0</v>
      </c>
      <c r="K8450" s="179">
        <v>0</v>
      </c>
      <c r="L8450" s="179">
        <v>0</v>
      </c>
      <c r="M8450" s="179">
        <v>170985.5330488561</v>
      </c>
      <c r="N8450" s="179">
        <v>0</v>
      </c>
      <c r="O8450" s="179">
        <v>0</v>
      </c>
      <c r="P8450" s="179">
        <v>0</v>
      </c>
      <c r="Q8450" s="179">
        <v>0</v>
      </c>
      <c r="R8450" s="180">
        <v>0</v>
      </c>
      <c r="S8450" s="180">
        <v>0</v>
      </c>
      <c r="T8450" s="180">
        <v>0</v>
      </c>
    </row>
    <row r="8451" spans="2:20" x14ac:dyDescent="0.3">
      <c r="B8451" s="19">
        <v>8448</v>
      </c>
      <c r="C8451" s="179">
        <v>0</v>
      </c>
      <c r="D8451" s="179">
        <v>0</v>
      </c>
      <c r="E8451" s="179">
        <v>155405.46924696778</v>
      </c>
      <c r="F8451" s="179">
        <v>0</v>
      </c>
      <c r="G8451" s="179">
        <v>0</v>
      </c>
      <c r="H8451" s="179">
        <v>113451.04922843276</v>
      </c>
      <c r="I8451" s="179">
        <v>0</v>
      </c>
      <c r="J8451" s="179">
        <v>0</v>
      </c>
      <c r="K8451" s="179">
        <v>0</v>
      </c>
      <c r="L8451" s="179">
        <v>0</v>
      </c>
      <c r="M8451" s="179">
        <v>866695.57151125185</v>
      </c>
      <c r="N8451" s="179">
        <v>0</v>
      </c>
      <c r="O8451" s="179">
        <v>0</v>
      </c>
      <c r="P8451" s="179">
        <v>0</v>
      </c>
      <c r="Q8451" s="179">
        <v>0</v>
      </c>
      <c r="R8451" s="180">
        <v>0</v>
      </c>
      <c r="S8451" s="180">
        <v>0</v>
      </c>
      <c r="T8451" s="180">
        <v>0</v>
      </c>
    </row>
    <row r="8452" spans="2:20" x14ac:dyDescent="0.3">
      <c r="B8452" s="19">
        <v>8449</v>
      </c>
      <c r="C8452" s="179">
        <v>0</v>
      </c>
      <c r="D8452" s="179">
        <v>0</v>
      </c>
      <c r="E8452" s="179">
        <v>32471.129460250493</v>
      </c>
      <c r="F8452" s="179">
        <v>0</v>
      </c>
      <c r="G8452" s="179">
        <v>0</v>
      </c>
      <c r="H8452" s="179">
        <v>73590.722885415031</v>
      </c>
      <c r="I8452" s="179">
        <v>0</v>
      </c>
      <c r="J8452" s="179">
        <v>0</v>
      </c>
      <c r="K8452" s="179">
        <v>0</v>
      </c>
      <c r="L8452" s="179">
        <v>0</v>
      </c>
      <c r="M8452" s="179">
        <v>7366.4115602284</v>
      </c>
      <c r="N8452" s="179">
        <v>0</v>
      </c>
      <c r="O8452" s="179">
        <v>0</v>
      </c>
      <c r="P8452" s="179">
        <v>0</v>
      </c>
      <c r="Q8452" s="179">
        <v>0</v>
      </c>
      <c r="R8452" s="180">
        <v>0</v>
      </c>
      <c r="S8452" s="180">
        <v>0</v>
      </c>
      <c r="T8452" s="180">
        <v>0</v>
      </c>
    </row>
    <row r="8453" spans="2:20" x14ac:dyDescent="0.3">
      <c r="B8453" s="19">
        <v>8450</v>
      </c>
      <c r="C8453" s="179">
        <v>0</v>
      </c>
      <c r="D8453" s="179">
        <v>0</v>
      </c>
      <c r="E8453" s="179">
        <v>168766.7657248562</v>
      </c>
      <c r="F8453" s="179">
        <v>0</v>
      </c>
      <c r="G8453" s="179">
        <v>0</v>
      </c>
      <c r="H8453" s="179">
        <v>165500.7288485404</v>
      </c>
      <c r="I8453" s="179">
        <v>0</v>
      </c>
      <c r="J8453" s="179">
        <v>0</v>
      </c>
      <c r="K8453" s="179">
        <v>0</v>
      </c>
      <c r="L8453" s="179">
        <v>0</v>
      </c>
      <c r="M8453" s="179">
        <v>90938.022342537559</v>
      </c>
      <c r="N8453" s="179">
        <v>0</v>
      </c>
      <c r="O8453" s="179">
        <v>0</v>
      </c>
      <c r="P8453" s="179">
        <v>0</v>
      </c>
      <c r="Q8453" s="179">
        <v>0</v>
      </c>
      <c r="R8453" s="180">
        <v>0</v>
      </c>
      <c r="S8453" s="180">
        <v>0</v>
      </c>
      <c r="T8453" s="180">
        <v>0</v>
      </c>
    </row>
    <row r="8454" spans="2:20" x14ac:dyDescent="0.3">
      <c r="B8454" s="19">
        <v>8451</v>
      </c>
      <c r="C8454" s="179">
        <v>0</v>
      </c>
      <c r="D8454" s="179">
        <v>0</v>
      </c>
      <c r="E8454" s="179">
        <v>430763.79001843632</v>
      </c>
      <c r="F8454" s="179">
        <v>0</v>
      </c>
      <c r="G8454" s="179">
        <v>0</v>
      </c>
      <c r="H8454" s="179">
        <v>843073.87715809699</v>
      </c>
      <c r="I8454" s="179">
        <v>0</v>
      </c>
      <c r="J8454" s="179">
        <v>0</v>
      </c>
      <c r="K8454" s="179">
        <v>0</v>
      </c>
      <c r="L8454" s="179">
        <v>0</v>
      </c>
      <c r="M8454" s="179">
        <v>47546.141549742555</v>
      </c>
      <c r="N8454" s="179">
        <v>0</v>
      </c>
      <c r="O8454" s="179">
        <v>0</v>
      </c>
      <c r="P8454" s="179">
        <v>0</v>
      </c>
      <c r="Q8454" s="179">
        <v>0</v>
      </c>
      <c r="R8454" s="180">
        <v>0</v>
      </c>
      <c r="S8454" s="180">
        <v>0</v>
      </c>
      <c r="T8454" s="180">
        <v>0</v>
      </c>
    </row>
    <row r="8455" spans="2:20" x14ac:dyDescent="0.3">
      <c r="B8455" s="19">
        <v>8452</v>
      </c>
      <c r="C8455" s="179">
        <v>0</v>
      </c>
      <c r="D8455" s="179">
        <v>0</v>
      </c>
      <c r="E8455" s="179">
        <v>54593.4288665985</v>
      </c>
      <c r="F8455" s="179">
        <v>0</v>
      </c>
      <c r="G8455" s="179">
        <v>0</v>
      </c>
      <c r="H8455" s="179">
        <v>302087.38393851166</v>
      </c>
      <c r="I8455" s="179">
        <v>0</v>
      </c>
      <c r="J8455" s="179">
        <v>0</v>
      </c>
      <c r="K8455" s="179">
        <v>0</v>
      </c>
      <c r="L8455" s="179">
        <v>0</v>
      </c>
      <c r="M8455" s="179">
        <v>44151.130825173517</v>
      </c>
      <c r="N8455" s="179">
        <v>0</v>
      </c>
      <c r="O8455" s="179">
        <v>0</v>
      </c>
      <c r="P8455" s="179">
        <v>0</v>
      </c>
      <c r="Q8455" s="179">
        <v>0</v>
      </c>
      <c r="R8455" s="180">
        <v>0</v>
      </c>
      <c r="S8455" s="180">
        <v>0</v>
      </c>
      <c r="T8455" s="180">
        <v>0</v>
      </c>
    </row>
    <row r="8456" spans="2:20" x14ac:dyDescent="0.3">
      <c r="B8456" s="19">
        <v>8453</v>
      </c>
      <c r="C8456" s="179">
        <v>1</v>
      </c>
      <c r="D8456" s="179">
        <v>199754.77446080776</v>
      </c>
      <c r="E8456" s="179">
        <v>518732.61673075787</v>
      </c>
      <c r="F8456" s="179">
        <v>0</v>
      </c>
      <c r="G8456" s="179">
        <v>0</v>
      </c>
      <c r="H8456" s="179">
        <v>540037.55027901928</v>
      </c>
      <c r="I8456" s="179">
        <v>0</v>
      </c>
      <c r="J8456" s="179">
        <v>0</v>
      </c>
      <c r="K8456" s="179">
        <v>0</v>
      </c>
      <c r="L8456" s="179">
        <v>0</v>
      </c>
      <c r="M8456" s="179">
        <v>54770.850906828178</v>
      </c>
      <c r="N8456" s="179">
        <v>0</v>
      </c>
      <c r="O8456" s="179">
        <v>0</v>
      </c>
      <c r="P8456" s="179">
        <v>0</v>
      </c>
      <c r="Q8456" s="179">
        <v>0</v>
      </c>
      <c r="R8456" s="180">
        <v>0</v>
      </c>
      <c r="S8456" s="180">
        <v>0</v>
      </c>
      <c r="T8456" s="180">
        <v>199754.77446080776</v>
      </c>
    </row>
    <row r="8457" spans="2:20" x14ac:dyDescent="0.3">
      <c r="B8457" s="19">
        <v>8454</v>
      </c>
      <c r="C8457" s="179">
        <v>0</v>
      </c>
      <c r="D8457" s="179">
        <v>0</v>
      </c>
      <c r="E8457" s="179">
        <v>36788.514662890142</v>
      </c>
      <c r="F8457" s="179">
        <v>0</v>
      </c>
      <c r="G8457" s="179">
        <v>0</v>
      </c>
      <c r="H8457" s="179">
        <v>13994.34074790402</v>
      </c>
      <c r="I8457" s="179">
        <v>0</v>
      </c>
      <c r="J8457" s="179">
        <v>0</v>
      </c>
      <c r="K8457" s="179">
        <v>0</v>
      </c>
      <c r="L8457" s="179">
        <v>0</v>
      </c>
      <c r="M8457" s="179">
        <v>206044.61288498307</v>
      </c>
      <c r="N8457" s="179">
        <v>0</v>
      </c>
      <c r="O8457" s="179">
        <v>0</v>
      </c>
      <c r="P8457" s="179">
        <v>0</v>
      </c>
      <c r="Q8457" s="179">
        <v>0</v>
      </c>
      <c r="R8457" s="180">
        <v>0</v>
      </c>
      <c r="S8457" s="180">
        <v>0</v>
      </c>
      <c r="T8457" s="180">
        <v>0</v>
      </c>
    </row>
    <row r="8458" spans="2:20" x14ac:dyDescent="0.3">
      <c r="B8458" s="19">
        <v>8455</v>
      </c>
      <c r="C8458" s="179">
        <v>0</v>
      </c>
      <c r="D8458" s="179">
        <v>0</v>
      </c>
      <c r="E8458" s="179">
        <v>77351.618030526253</v>
      </c>
      <c r="F8458" s="179">
        <v>0</v>
      </c>
      <c r="G8458" s="179">
        <v>0</v>
      </c>
      <c r="H8458" s="179">
        <v>301167.11745690991</v>
      </c>
      <c r="I8458" s="179">
        <v>0</v>
      </c>
      <c r="J8458" s="179">
        <v>0</v>
      </c>
      <c r="K8458" s="179">
        <v>0</v>
      </c>
      <c r="L8458" s="179">
        <v>0</v>
      </c>
      <c r="M8458" s="179">
        <v>64615.057639585721</v>
      </c>
      <c r="N8458" s="179">
        <v>0</v>
      </c>
      <c r="O8458" s="179">
        <v>0</v>
      </c>
      <c r="P8458" s="179">
        <v>0</v>
      </c>
      <c r="Q8458" s="179">
        <v>0</v>
      </c>
      <c r="R8458" s="180">
        <v>0</v>
      </c>
      <c r="S8458" s="180">
        <v>0</v>
      </c>
      <c r="T8458" s="180">
        <v>0</v>
      </c>
    </row>
    <row r="8459" spans="2:20" x14ac:dyDescent="0.3">
      <c r="B8459" s="19">
        <v>8456</v>
      </c>
      <c r="C8459" s="179">
        <v>0</v>
      </c>
      <c r="D8459" s="179">
        <v>0</v>
      </c>
      <c r="E8459" s="179">
        <v>137859.39766206013</v>
      </c>
      <c r="F8459" s="179">
        <v>0</v>
      </c>
      <c r="G8459" s="179">
        <v>0</v>
      </c>
      <c r="H8459" s="179">
        <v>8264.100035645617</v>
      </c>
      <c r="I8459" s="179">
        <v>0</v>
      </c>
      <c r="J8459" s="179">
        <v>0</v>
      </c>
      <c r="K8459" s="179">
        <v>0</v>
      </c>
      <c r="L8459" s="179">
        <v>0</v>
      </c>
      <c r="M8459" s="179">
        <v>78344.784126386308</v>
      </c>
      <c r="N8459" s="179">
        <v>0</v>
      </c>
      <c r="O8459" s="179">
        <v>0</v>
      </c>
      <c r="P8459" s="179">
        <v>0</v>
      </c>
      <c r="Q8459" s="179">
        <v>0</v>
      </c>
      <c r="R8459" s="180">
        <v>0</v>
      </c>
      <c r="S8459" s="180">
        <v>0</v>
      </c>
      <c r="T8459" s="180">
        <v>0</v>
      </c>
    </row>
    <row r="8460" spans="2:20" x14ac:dyDescent="0.3">
      <c r="B8460" s="19">
        <v>8457</v>
      </c>
      <c r="C8460" s="179">
        <v>0</v>
      </c>
      <c r="D8460" s="179">
        <v>0</v>
      </c>
      <c r="E8460" s="179">
        <v>673079.97800341342</v>
      </c>
      <c r="F8460" s="179">
        <v>0</v>
      </c>
      <c r="G8460" s="179">
        <v>0</v>
      </c>
      <c r="H8460" s="179">
        <v>126484.04596396208</v>
      </c>
      <c r="I8460" s="179">
        <v>0</v>
      </c>
      <c r="J8460" s="179">
        <v>0</v>
      </c>
      <c r="K8460" s="179">
        <v>0</v>
      </c>
      <c r="L8460" s="179">
        <v>0</v>
      </c>
      <c r="M8460" s="179">
        <v>494385.86373238947</v>
      </c>
      <c r="N8460" s="179">
        <v>0</v>
      </c>
      <c r="O8460" s="179">
        <v>0</v>
      </c>
      <c r="P8460" s="179">
        <v>0</v>
      </c>
      <c r="Q8460" s="179">
        <v>0</v>
      </c>
      <c r="R8460" s="180">
        <v>0</v>
      </c>
      <c r="S8460" s="180">
        <v>0</v>
      </c>
      <c r="T8460" s="180">
        <v>0</v>
      </c>
    </row>
    <row r="8461" spans="2:20" x14ac:dyDescent="0.3">
      <c r="B8461" s="19">
        <v>8458</v>
      </c>
      <c r="C8461" s="179">
        <v>0</v>
      </c>
      <c r="D8461" s="179">
        <v>0</v>
      </c>
      <c r="E8461" s="179">
        <v>5369.4528875820797</v>
      </c>
      <c r="F8461" s="179">
        <v>0</v>
      </c>
      <c r="G8461" s="179">
        <v>0</v>
      </c>
      <c r="H8461" s="179">
        <v>77063.31609276282</v>
      </c>
      <c r="I8461" s="179">
        <v>0</v>
      </c>
      <c r="J8461" s="179">
        <v>0</v>
      </c>
      <c r="K8461" s="179">
        <v>0</v>
      </c>
      <c r="L8461" s="179">
        <v>0</v>
      </c>
      <c r="M8461" s="179">
        <v>358837.93206592137</v>
      </c>
      <c r="N8461" s="179">
        <v>0</v>
      </c>
      <c r="O8461" s="179">
        <v>0</v>
      </c>
      <c r="P8461" s="179">
        <v>0</v>
      </c>
      <c r="Q8461" s="179">
        <v>0</v>
      </c>
      <c r="R8461" s="180">
        <v>0</v>
      </c>
      <c r="S8461" s="180">
        <v>0</v>
      </c>
      <c r="T8461" s="180">
        <v>0</v>
      </c>
    </row>
    <row r="8462" spans="2:20" x14ac:dyDescent="0.3">
      <c r="B8462" s="19">
        <v>8459</v>
      </c>
      <c r="C8462" s="179">
        <v>0</v>
      </c>
      <c r="D8462" s="179">
        <v>0</v>
      </c>
      <c r="E8462" s="179">
        <v>122658.81673533155</v>
      </c>
      <c r="F8462" s="179">
        <v>0</v>
      </c>
      <c r="G8462" s="179">
        <v>0</v>
      </c>
      <c r="H8462" s="179">
        <v>29663.824121695696</v>
      </c>
      <c r="I8462" s="179">
        <v>0</v>
      </c>
      <c r="J8462" s="179">
        <v>0</v>
      </c>
      <c r="K8462" s="179">
        <v>0</v>
      </c>
      <c r="L8462" s="179">
        <v>0</v>
      </c>
      <c r="M8462" s="179">
        <v>114867.78960604101</v>
      </c>
      <c r="N8462" s="179">
        <v>0</v>
      </c>
      <c r="O8462" s="179">
        <v>0</v>
      </c>
      <c r="P8462" s="179">
        <v>0</v>
      </c>
      <c r="Q8462" s="179">
        <v>0</v>
      </c>
      <c r="R8462" s="180">
        <v>0</v>
      </c>
      <c r="S8462" s="180">
        <v>0</v>
      </c>
      <c r="T8462" s="180">
        <v>0</v>
      </c>
    </row>
    <row r="8463" spans="2:20" x14ac:dyDescent="0.3">
      <c r="B8463" s="19">
        <v>8460</v>
      </c>
      <c r="C8463" s="179">
        <v>0</v>
      </c>
      <c r="D8463" s="179">
        <v>0</v>
      </c>
      <c r="E8463" s="179">
        <v>58546.417880507252</v>
      </c>
      <c r="F8463" s="179">
        <v>0</v>
      </c>
      <c r="G8463" s="179">
        <v>0</v>
      </c>
      <c r="H8463" s="179">
        <v>420918.19488137739</v>
      </c>
      <c r="I8463" s="179">
        <v>0</v>
      </c>
      <c r="J8463" s="179">
        <v>0</v>
      </c>
      <c r="K8463" s="179">
        <v>0</v>
      </c>
      <c r="L8463" s="179">
        <v>0</v>
      </c>
      <c r="M8463" s="179">
        <v>28249.865684098739</v>
      </c>
      <c r="N8463" s="179">
        <v>0</v>
      </c>
      <c r="O8463" s="179">
        <v>0</v>
      </c>
      <c r="P8463" s="179">
        <v>0</v>
      </c>
      <c r="Q8463" s="179">
        <v>0</v>
      </c>
      <c r="R8463" s="180">
        <v>0</v>
      </c>
      <c r="S8463" s="180">
        <v>0</v>
      </c>
      <c r="T8463" s="180">
        <v>0</v>
      </c>
    </row>
    <row r="8464" spans="2:20" x14ac:dyDescent="0.3">
      <c r="B8464" s="19">
        <v>8461</v>
      </c>
      <c r="C8464" s="179">
        <v>0</v>
      </c>
      <c r="D8464" s="179">
        <v>0</v>
      </c>
      <c r="E8464" s="179">
        <v>324140.43508292985</v>
      </c>
      <c r="F8464" s="179">
        <v>0</v>
      </c>
      <c r="G8464" s="179">
        <v>0</v>
      </c>
      <c r="H8464" s="179">
        <v>80324.32961784178</v>
      </c>
      <c r="I8464" s="179">
        <v>0</v>
      </c>
      <c r="J8464" s="179">
        <v>0</v>
      </c>
      <c r="K8464" s="179">
        <v>0</v>
      </c>
      <c r="L8464" s="179">
        <v>0</v>
      </c>
      <c r="M8464" s="179">
        <v>165573.17424065206</v>
      </c>
      <c r="N8464" s="179">
        <v>0</v>
      </c>
      <c r="O8464" s="179">
        <v>0</v>
      </c>
      <c r="P8464" s="179">
        <v>0</v>
      </c>
      <c r="Q8464" s="179">
        <v>0</v>
      </c>
      <c r="R8464" s="180">
        <v>0</v>
      </c>
      <c r="S8464" s="180">
        <v>0</v>
      </c>
      <c r="T8464" s="180">
        <v>0</v>
      </c>
    </row>
    <row r="8465" spans="2:20" x14ac:dyDescent="0.3">
      <c r="B8465" s="19">
        <v>8462</v>
      </c>
      <c r="C8465" s="179">
        <v>0</v>
      </c>
      <c r="D8465" s="179">
        <v>0</v>
      </c>
      <c r="E8465" s="179">
        <v>205783.99263253948</v>
      </c>
      <c r="F8465" s="179">
        <v>0</v>
      </c>
      <c r="G8465" s="179">
        <v>0</v>
      </c>
      <c r="H8465" s="179">
        <v>11525.502256689288</v>
      </c>
      <c r="I8465" s="179">
        <v>0</v>
      </c>
      <c r="J8465" s="179">
        <v>0</v>
      </c>
      <c r="K8465" s="179">
        <v>0</v>
      </c>
      <c r="L8465" s="179">
        <v>0</v>
      </c>
      <c r="M8465" s="179">
        <v>86498.157297454483</v>
      </c>
      <c r="N8465" s="179">
        <v>0</v>
      </c>
      <c r="O8465" s="179">
        <v>0</v>
      </c>
      <c r="P8465" s="179">
        <v>0</v>
      </c>
      <c r="Q8465" s="179">
        <v>0</v>
      </c>
      <c r="R8465" s="180">
        <v>0</v>
      </c>
      <c r="S8465" s="180">
        <v>0</v>
      </c>
      <c r="T8465" s="180">
        <v>0</v>
      </c>
    </row>
    <row r="8466" spans="2:20" x14ac:dyDescent="0.3">
      <c r="B8466" s="19">
        <v>8463</v>
      </c>
      <c r="C8466" s="179">
        <v>0</v>
      </c>
      <c r="D8466" s="179">
        <v>0</v>
      </c>
      <c r="E8466" s="179">
        <v>25473.881288351149</v>
      </c>
      <c r="F8466" s="179">
        <v>0</v>
      </c>
      <c r="G8466" s="179">
        <v>0</v>
      </c>
      <c r="H8466" s="179">
        <v>507319.19624337053</v>
      </c>
      <c r="I8466" s="179">
        <v>0</v>
      </c>
      <c r="J8466" s="179">
        <v>0</v>
      </c>
      <c r="K8466" s="179">
        <v>0</v>
      </c>
      <c r="L8466" s="179">
        <v>0</v>
      </c>
      <c r="M8466" s="179">
        <v>157999.39911200816</v>
      </c>
      <c r="N8466" s="179">
        <v>0</v>
      </c>
      <c r="O8466" s="179">
        <v>0</v>
      </c>
      <c r="P8466" s="179">
        <v>0</v>
      </c>
      <c r="Q8466" s="179">
        <v>0</v>
      </c>
      <c r="R8466" s="180">
        <v>0</v>
      </c>
      <c r="S8466" s="180">
        <v>0</v>
      </c>
      <c r="T8466" s="180">
        <v>0</v>
      </c>
    </row>
    <row r="8467" spans="2:20" x14ac:dyDescent="0.3">
      <c r="B8467" s="19">
        <v>8464</v>
      </c>
      <c r="C8467" s="179">
        <v>0</v>
      </c>
      <c r="D8467" s="179">
        <v>0</v>
      </c>
      <c r="E8467" s="179">
        <v>55507.881659314036</v>
      </c>
      <c r="F8467" s="179">
        <v>0</v>
      </c>
      <c r="G8467" s="179">
        <v>0</v>
      </c>
      <c r="H8467" s="179">
        <v>110894.97445039904</v>
      </c>
      <c r="I8467" s="179">
        <v>0</v>
      </c>
      <c r="J8467" s="179">
        <v>0</v>
      </c>
      <c r="K8467" s="179">
        <v>0</v>
      </c>
      <c r="L8467" s="179">
        <v>0</v>
      </c>
      <c r="M8467" s="179">
        <v>40049.40861332271</v>
      </c>
      <c r="N8467" s="179">
        <v>0</v>
      </c>
      <c r="O8467" s="179">
        <v>0</v>
      </c>
      <c r="P8467" s="179">
        <v>0</v>
      </c>
      <c r="Q8467" s="179">
        <v>0</v>
      </c>
      <c r="R8467" s="180">
        <v>0</v>
      </c>
      <c r="S8467" s="180">
        <v>0</v>
      </c>
      <c r="T8467" s="180">
        <v>0</v>
      </c>
    </row>
    <row r="8468" spans="2:20" x14ac:dyDescent="0.3">
      <c r="B8468" s="19">
        <v>8465</v>
      </c>
      <c r="C8468" s="179">
        <v>0</v>
      </c>
      <c r="D8468" s="179">
        <v>0</v>
      </c>
      <c r="E8468" s="179">
        <v>161509.26919123877</v>
      </c>
      <c r="F8468" s="179">
        <v>0</v>
      </c>
      <c r="G8468" s="179">
        <v>0</v>
      </c>
      <c r="H8468" s="179">
        <v>31703.429434311041</v>
      </c>
      <c r="I8468" s="179">
        <v>0</v>
      </c>
      <c r="J8468" s="179">
        <v>0</v>
      </c>
      <c r="K8468" s="179">
        <v>0</v>
      </c>
      <c r="L8468" s="179">
        <v>0</v>
      </c>
      <c r="M8468" s="179">
        <v>28337.049777123739</v>
      </c>
      <c r="N8468" s="179">
        <v>0</v>
      </c>
      <c r="O8468" s="179">
        <v>0</v>
      </c>
      <c r="P8468" s="179">
        <v>0</v>
      </c>
      <c r="Q8468" s="179">
        <v>0</v>
      </c>
      <c r="R8468" s="180">
        <v>0</v>
      </c>
      <c r="S8468" s="180">
        <v>0</v>
      </c>
      <c r="T8468" s="180">
        <v>0</v>
      </c>
    </row>
    <row r="8469" spans="2:20" x14ac:dyDescent="0.3">
      <c r="B8469" s="19">
        <v>8466</v>
      </c>
      <c r="C8469" s="179">
        <v>0</v>
      </c>
      <c r="D8469" s="179">
        <v>0</v>
      </c>
      <c r="E8469" s="179">
        <v>221975.95186070216</v>
      </c>
      <c r="F8469" s="179">
        <v>0</v>
      </c>
      <c r="G8469" s="179">
        <v>0</v>
      </c>
      <c r="H8469" s="179">
        <v>164132.72449020541</v>
      </c>
      <c r="I8469" s="179">
        <v>0</v>
      </c>
      <c r="J8469" s="179">
        <v>0</v>
      </c>
      <c r="K8469" s="179">
        <v>0</v>
      </c>
      <c r="L8469" s="179">
        <v>0</v>
      </c>
      <c r="M8469" s="179">
        <v>171670.18407966133</v>
      </c>
      <c r="N8469" s="179">
        <v>0</v>
      </c>
      <c r="O8469" s="179">
        <v>0</v>
      </c>
      <c r="P8469" s="179">
        <v>0</v>
      </c>
      <c r="Q8469" s="179">
        <v>0</v>
      </c>
      <c r="R8469" s="180">
        <v>0</v>
      </c>
      <c r="S8469" s="180">
        <v>0</v>
      </c>
      <c r="T8469" s="180">
        <v>0</v>
      </c>
    </row>
    <row r="8470" spans="2:20" x14ac:dyDescent="0.3">
      <c r="B8470" s="19">
        <v>8467</v>
      </c>
      <c r="C8470" s="179">
        <v>0</v>
      </c>
      <c r="D8470" s="179">
        <v>0</v>
      </c>
      <c r="E8470" s="179">
        <v>121531.72329434693</v>
      </c>
      <c r="F8470" s="179">
        <v>0</v>
      </c>
      <c r="G8470" s="179">
        <v>0</v>
      </c>
      <c r="H8470" s="179">
        <v>16409.951835003285</v>
      </c>
      <c r="I8470" s="179">
        <v>0</v>
      </c>
      <c r="J8470" s="179">
        <v>0</v>
      </c>
      <c r="K8470" s="179">
        <v>0</v>
      </c>
      <c r="L8470" s="179">
        <v>0</v>
      </c>
      <c r="M8470" s="179">
        <v>157187.93740744857</v>
      </c>
      <c r="N8470" s="179">
        <v>0</v>
      </c>
      <c r="O8470" s="179">
        <v>0</v>
      </c>
      <c r="P8470" s="179">
        <v>0</v>
      </c>
      <c r="Q8470" s="179">
        <v>0</v>
      </c>
      <c r="R8470" s="180">
        <v>0</v>
      </c>
      <c r="S8470" s="180">
        <v>0</v>
      </c>
      <c r="T8470" s="180">
        <v>0</v>
      </c>
    </row>
    <row r="8471" spans="2:20" x14ac:dyDescent="0.3">
      <c r="B8471" s="19">
        <v>8468</v>
      </c>
      <c r="C8471" s="179">
        <v>0</v>
      </c>
      <c r="D8471" s="179">
        <v>0</v>
      </c>
      <c r="E8471" s="179">
        <v>703061.56975460553</v>
      </c>
      <c r="F8471" s="179">
        <v>0</v>
      </c>
      <c r="G8471" s="179">
        <v>0</v>
      </c>
      <c r="H8471" s="179">
        <v>118553.48728114275</v>
      </c>
      <c r="I8471" s="179">
        <v>0</v>
      </c>
      <c r="J8471" s="179">
        <v>0</v>
      </c>
      <c r="K8471" s="179">
        <v>0</v>
      </c>
      <c r="L8471" s="179">
        <v>0</v>
      </c>
      <c r="M8471" s="179">
        <v>34657.823909543935</v>
      </c>
      <c r="N8471" s="179">
        <v>0</v>
      </c>
      <c r="O8471" s="179">
        <v>0</v>
      </c>
      <c r="P8471" s="179">
        <v>0</v>
      </c>
      <c r="Q8471" s="179">
        <v>0</v>
      </c>
      <c r="R8471" s="180">
        <v>0</v>
      </c>
      <c r="S8471" s="180">
        <v>0</v>
      </c>
      <c r="T8471" s="180">
        <v>0</v>
      </c>
    </row>
    <row r="8472" spans="2:20" x14ac:dyDescent="0.3">
      <c r="B8472" s="19">
        <v>8469</v>
      </c>
      <c r="C8472" s="179">
        <v>0</v>
      </c>
      <c r="D8472" s="179">
        <v>0</v>
      </c>
      <c r="E8472" s="179">
        <v>7070.9541193194982</v>
      </c>
      <c r="F8472" s="179">
        <v>0</v>
      </c>
      <c r="G8472" s="179">
        <v>0</v>
      </c>
      <c r="H8472" s="179">
        <v>4318.5089788525738</v>
      </c>
      <c r="I8472" s="179">
        <v>0</v>
      </c>
      <c r="J8472" s="179">
        <v>0</v>
      </c>
      <c r="K8472" s="179">
        <v>0</v>
      </c>
      <c r="L8472" s="179">
        <v>0</v>
      </c>
      <c r="M8472" s="179">
        <v>52231.794867373013</v>
      </c>
      <c r="N8472" s="179">
        <v>0</v>
      </c>
      <c r="O8472" s="179">
        <v>0</v>
      </c>
      <c r="P8472" s="179">
        <v>0</v>
      </c>
      <c r="Q8472" s="179">
        <v>0</v>
      </c>
      <c r="R8472" s="180">
        <v>0</v>
      </c>
      <c r="S8472" s="180">
        <v>0</v>
      </c>
      <c r="T8472" s="180">
        <v>0</v>
      </c>
    </row>
    <row r="8473" spans="2:20" x14ac:dyDescent="0.3">
      <c r="B8473" s="19">
        <v>8470</v>
      </c>
      <c r="C8473" s="179">
        <v>0</v>
      </c>
      <c r="D8473" s="179">
        <v>0</v>
      </c>
      <c r="E8473" s="179">
        <v>298820.89962553565</v>
      </c>
      <c r="F8473" s="179">
        <v>0</v>
      </c>
      <c r="G8473" s="179">
        <v>0</v>
      </c>
      <c r="H8473" s="179">
        <v>9327.7007103538162</v>
      </c>
      <c r="I8473" s="179">
        <v>0</v>
      </c>
      <c r="J8473" s="179">
        <v>0</v>
      </c>
      <c r="K8473" s="179">
        <v>0</v>
      </c>
      <c r="L8473" s="179">
        <v>0</v>
      </c>
      <c r="M8473" s="179">
        <v>92130.553790788807</v>
      </c>
      <c r="N8473" s="179">
        <v>0</v>
      </c>
      <c r="O8473" s="179">
        <v>0</v>
      </c>
      <c r="P8473" s="179">
        <v>0</v>
      </c>
      <c r="Q8473" s="179">
        <v>0</v>
      </c>
      <c r="R8473" s="180">
        <v>0</v>
      </c>
      <c r="S8473" s="180">
        <v>0</v>
      </c>
      <c r="T8473" s="180">
        <v>0</v>
      </c>
    </row>
    <row r="8474" spans="2:20" x14ac:dyDescent="0.3">
      <c r="B8474" s="19">
        <v>8471</v>
      </c>
      <c r="C8474" s="179">
        <v>0</v>
      </c>
      <c r="D8474" s="179">
        <v>0</v>
      </c>
      <c r="E8474" s="179">
        <v>329501.54136391426</v>
      </c>
      <c r="F8474" s="179">
        <v>0</v>
      </c>
      <c r="G8474" s="179">
        <v>0</v>
      </c>
      <c r="H8474" s="179">
        <v>523430.419604761</v>
      </c>
      <c r="I8474" s="179">
        <v>0</v>
      </c>
      <c r="J8474" s="179">
        <v>0</v>
      </c>
      <c r="K8474" s="179">
        <v>0</v>
      </c>
      <c r="L8474" s="179">
        <v>0</v>
      </c>
      <c r="M8474" s="179">
        <v>7663.0658921133618</v>
      </c>
      <c r="N8474" s="179">
        <v>0</v>
      </c>
      <c r="O8474" s="179">
        <v>0</v>
      </c>
      <c r="P8474" s="179">
        <v>0</v>
      </c>
      <c r="Q8474" s="179">
        <v>0</v>
      </c>
      <c r="R8474" s="180">
        <v>0</v>
      </c>
      <c r="S8474" s="180">
        <v>0</v>
      </c>
      <c r="T8474" s="180">
        <v>0</v>
      </c>
    </row>
    <row r="8475" spans="2:20" x14ac:dyDescent="0.3">
      <c r="B8475" s="19">
        <v>8472</v>
      </c>
      <c r="C8475" s="179">
        <v>0</v>
      </c>
      <c r="D8475" s="179">
        <v>0</v>
      </c>
      <c r="E8475" s="179">
        <v>76185.128557938166</v>
      </c>
      <c r="F8475" s="179">
        <v>0</v>
      </c>
      <c r="G8475" s="179">
        <v>0</v>
      </c>
      <c r="H8475" s="179">
        <v>109875.44730629967</v>
      </c>
      <c r="I8475" s="179">
        <v>0</v>
      </c>
      <c r="J8475" s="179">
        <v>0</v>
      </c>
      <c r="K8475" s="179">
        <v>0</v>
      </c>
      <c r="L8475" s="179">
        <v>0</v>
      </c>
      <c r="M8475" s="179">
        <v>147759.74094053099</v>
      </c>
      <c r="N8475" s="179">
        <v>0</v>
      </c>
      <c r="O8475" s="179">
        <v>0</v>
      </c>
      <c r="P8475" s="179">
        <v>0</v>
      </c>
      <c r="Q8475" s="179">
        <v>0</v>
      </c>
      <c r="R8475" s="180">
        <v>0</v>
      </c>
      <c r="S8475" s="180">
        <v>0</v>
      </c>
      <c r="T8475" s="180">
        <v>0</v>
      </c>
    </row>
    <row r="8476" spans="2:20" x14ac:dyDescent="0.3">
      <c r="B8476" s="19">
        <v>8473</v>
      </c>
      <c r="C8476" s="179">
        <v>0</v>
      </c>
      <c r="D8476" s="179">
        <v>0</v>
      </c>
      <c r="E8476" s="179">
        <v>483589.26780934882</v>
      </c>
      <c r="F8476" s="179">
        <v>0</v>
      </c>
      <c r="G8476" s="179">
        <v>0</v>
      </c>
      <c r="H8476" s="179">
        <v>167251.8723775676</v>
      </c>
      <c r="I8476" s="179">
        <v>0</v>
      </c>
      <c r="J8476" s="179">
        <v>0</v>
      </c>
      <c r="K8476" s="179">
        <v>0</v>
      </c>
      <c r="L8476" s="179">
        <v>0</v>
      </c>
      <c r="M8476" s="179">
        <v>282220.87783704692</v>
      </c>
      <c r="N8476" s="179">
        <v>0</v>
      </c>
      <c r="O8476" s="179">
        <v>0</v>
      </c>
      <c r="P8476" s="179">
        <v>0</v>
      </c>
      <c r="Q8476" s="179">
        <v>0</v>
      </c>
      <c r="R8476" s="180">
        <v>0</v>
      </c>
      <c r="S8476" s="180">
        <v>0</v>
      </c>
      <c r="T8476" s="180">
        <v>0</v>
      </c>
    </row>
    <row r="8477" spans="2:20" x14ac:dyDescent="0.3">
      <c r="B8477" s="19">
        <v>8474</v>
      </c>
      <c r="C8477" s="179">
        <v>0</v>
      </c>
      <c r="D8477" s="179">
        <v>0</v>
      </c>
      <c r="E8477" s="179">
        <v>73568.734256997763</v>
      </c>
      <c r="F8477" s="179">
        <v>0</v>
      </c>
      <c r="G8477" s="179">
        <v>0</v>
      </c>
      <c r="H8477" s="179">
        <v>22090.742114568209</v>
      </c>
      <c r="I8477" s="179">
        <v>0</v>
      </c>
      <c r="J8477" s="179">
        <v>0</v>
      </c>
      <c r="K8477" s="179">
        <v>0</v>
      </c>
      <c r="L8477" s="179">
        <v>0</v>
      </c>
      <c r="M8477" s="179">
        <v>59525.593882244219</v>
      </c>
      <c r="N8477" s="179">
        <v>0</v>
      </c>
      <c r="O8477" s="179">
        <v>0</v>
      </c>
      <c r="P8477" s="179">
        <v>0</v>
      </c>
      <c r="Q8477" s="179">
        <v>0</v>
      </c>
      <c r="R8477" s="180">
        <v>0</v>
      </c>
      <c r="S8477" s="180">
        <v>0</v>
      </c>
      <c r="T8477" s="180">
        <v>0</v>
      </c>
    </row>
    <row r="8478" spans="2:20" x14ac:dyDescent="0.3">
      <c r="B8478" s="19">
        <v>8475</v>
      </c>
      <c r="C8478" s="179">
        <v>0</v>
      </c>
      <c r="D8478" s="179">
        <v>0</v>
      </c>
      <c r="E8478" s="179">
        <v>105978.74500808649</v>
      </c>
      <c r="F8478" s="179">
        <v>0</v>
      </c>
      <c r="G8478" s="179">
        <v>0</v>
      </c>
      <c r="H8478" s="179">
        <v>284374.28730370157</v>
      </c>
      <c r="I8478" s="179">
        <v>0</v>
      </c>
      <c r="J8478" s="179">
        <v>0</v>
      </c>
      <c r="K8478" s="179">
        <v>0</v>
      </c>
      <c r="L8478" s="179">
        <v>0</v>
      </c>
      <c r="M8478" s="179">
        <v>14979.611899155645</v>
      </c>
      <c r="N8478" s="179">
        <v>0</v>
      </c>
      <c r="O8478" s="179">
        <v>0</v>
      </c>
      <c r="P8478" s="179">
        <v>0</v>
      </c>
      <c r="Q8478" s="179">
        <v>0</v>
      </c>
      <c r="R8478" s="180">
        <v>0</v>
      </c>
      <c r="S8478" s="180">
        <v>0</v>
      </c>
      <c r="T8478" s="180">
        <v>0</v>
      </c>
    </row>
    <row r="8479" spans="2:20" x14ac:dyDescent="0.3">
      <c r="B8479" s="19">
        <v>8476</v>
      </c>
      <c r="C8479" s="179">
        <v>0</v>
      </c>
      <c r="D8479" s="179">
        <v>0</v>
      </c>
      <c r="E8479" s="179">
        <v>28471.007470630138</v>
      </c>
      <c r="F8479" s="179">
        <v>1</v>
      </c>
      <c r="G8479" s="179">
        <v>138005.56599616961</v>
      </c>
      <c r="H8479" s="179">
        <v>112315.81111225058</v>
      </c>
      <c r="I8479" s="179">
        <v>0</v>
      </c>
      <c r="J8479" s="179">
        <v>0</v>
      </c>
      <c r="K8479" s="179">
        <v>0</v>
      </c>
      <c r="L8479" s="179">
        <v>0</v>
      </c>
      <c r="M8479" s="179">
        <v>2121.3107100445154</v>
      </c>
      <c r="N8479" s="179">
        <v>0</v>
      </c>
      <c r="O8479" s="179">
        <v>0</v>
      </c>
      <c r="P8479" s="179">
        <v>0</v>
      </c>
      <c r="Q8479" s="179">
        <v>0</v>
      </c>
      <c r="R8479" s="180">
        <v>0</v>
      </c>
      <c r="S8479" s="180">
        <v>0</v>
      </c>
      <c r="T8479" s="180">
        <v>0</v>
      </c>
    </row>
    <row r="8480" spans="2:20" x14ac:dyDescent="0.3">
      <c r="B8480" s="19">
        <v>8477</v>
      </c>
      <c r="C8480" s="179">
        <v>0</v>
      </c>
      <c r="D8480" s="179">
        <v>0</v>
      </c>
      <c r="E8480" s="179">
        <v>120905.5297882</v>
      </c>
      <c r="F8480" s="179">
        <v>0</v>
      </c>
      <c r="G8480" s="179">
        <v>0</v>
      </c>
      <c r="H8480" s="179">
        <v>1267.3991408917304</v>
      </c>
      <c r="I8480" s="179">
        <v>0</v>
      </c>
      <c r="J8480" s="179">
        <v>0</v>
      </c>
      <c r="K8480" s="179">
        <v>0</v>
      </c>
      <c r="L8480" s="179">
        <v>0</v>
      </c>
      <c r="M8480" s="179">
        <v>193023.50088562438</v>
      </c>
      <c r="N8480" s="179">
        <v>0</v>
      </c>
      <c r="O8480" s="179">
        <v>0</v>
      </c>
      <c r="P8480" s="179">
        <v>0</v>
      </c>
      <c r="Q8480" s="179">
        <v>0</v>
      </c>
      <c r="R8480" s="180">
        <v>0</v>
      </c>
      <c r="S8480" s="180">
        <v>0</v>
      </c>
      <c r="T8480" s="180">
        <v>0</v>
      </c>
    </row>
    <row r="8481" spans="2:20" x14ac:dyDescent="0.3">
      <c r="B8481" s="19">
        <v>8478</v>
      </c>
      <c r="C8481" s="179">
        <v>0</v>
      </c>
      <c r="D8481" s="179">
        <v>0</v>
      </c>
      <c r="E8481" s="179">
        <v>27935.170653037363</v>
      </c>
      <c r="F8481" s="179">
        <v>0</v>
      </c>
      <c r="G8481" s="179">
        <v>0</v>
      </c>
      <c r="H8481" s="179">
        <v>596766.41631660215</v>
      </c>
      <c r="I8481" s="179">
        <v>0</v>
      </c>
      <c r="J8481" s="179">
        <v>0</v>
      </c>
      <c r="K8481" s="179">
        <v>0</v>
      </c>
      <c r="L8481" s="179">
        <v>0</v>
      </c>
      <c r="M8481" s="179">
        <v>1762766.4513672653</v>
      </c>
      <c r="N8481" s="179">
        <v>0</v>
      </c>
      <c r="O8481" s="179">
        <v>0</v>
      </c>
      <c r="P8481" s="179">
        <v>0</v>
      </c>
      <c r="Q8481" s="179">
        <v>0</v>
      </c>
      <c r="R8481" s="180">
        <v>0</v>
      </c>
      <c r="S8481" s="180">
        <v>0</v>
      </c>
      <c r="T8481" s="180">
        <v>0</v>
      </c>
    </row>
    <row r="8482" spans="2:20" x14ac:dyDescent="0.3">
      <c r="B8482" s="19">
        <v>8479</v>
      </c>
      <c r="C8482" s="179">
        <v>0</v>
      </c>
      <c r="D8482" s="179">
        <v>0</v>
      </c>
      <c r="E8482" s="179">
        <v>26149.66694298563</v>
      </c>
      <c r="F8482" s="179">
        <v>1</v>
      </c>
      <c r="G8482" s="179">
        <v>7034.0887517173142</v>
      </c>
      <c r="H8482" s="179">
        <v>68580.20563719458</v>
      </c>
      <c r="I8482" s="179">
        <v>0</v>
      </c>
      <c r="J8482" s="179">
        <v>0</v>
      </c>
      <c r="K8482" s="179">
        <v>0</v>
      </c>
      <c r="L8482" s="179">
        <v>0</v>
      </c>
      <c r="M8482" s="179">
        <v>41980.619389455867</v>
      </c>
      <c r="N8482" s="179">
        <v>0</v>
      </c>
      <c r="O8482" s="179">
        <v>0</v>
      </c>
      <c r="P8482" s="179">
        <v>0</v>
      </c>
      <c r="Q8482" s="179">
        <v>0</v>
      </c>
      <c r="R8482" s="180">
        <v>0</v>
      </c>
      <c r="S8482" s="180">
        <v>0</v>
      </c>
      <c r="T8482" s="180">
        <v>0</v>
      </c>
    </row>
    <row r="8483" spans="2:20" x14ac:dyDescent="0.3">
      <c r="B8483" s="19">
        <v>8480</v>
      </c>
      <c r="C8483" s="179">
        <v>0</v>
      </c>
      <c r="D8483" s="179">
        <v>0</v>
      </c>
      <c r="E8483" s="179">
        <v>17388.776550871222</v>
      </c>
      <c r="F8483" s="179">
        <v>0</v>
      </c>
      <c r="G8483" s="179">
        <v>0</v>
      </c>
      <c r="H8483" s="179">
        <v>106721.31395196046</v>
      </c>
      <c r="I8483" s="179">
        <v>0</v>
      </c>
      <c r="J8483" s="179">
        <v>0</v>
      </c>
      <c r="K8483" s="179">
        <v>0</v>
      </c>
      <c r="L8483" s="179">
        <v>0</v>
      </c>
      <c r="M8483" s="179">
        <v>41899.445241745358</v>
      </c>
      <c r="N8483" s="179">
        <v>0</v>
      </c>
      <c r="O8483" s="179">
        <v>0</v>
      </c>
      <c r="P8483" s="179">
        <v>0</v>
      </c>
      <c r="Q8483" s="179">
        <v>0</v>
      </c>
      <c r="R8483" s="180">
        <v>0</v>
      </c>
      <c r="S8483" s="180">
        <v>0</v>
      </c>
      <c r="T8483" s="180">
        <v>0</v>
      </c>
    </row>
    <row r="8484" spans="2:20" x14ac:dyDescent="0.3">
      <c r="B8484" s="19">
        <v>8481</v>
      </c>
      <c r="C8484" s="179">
        <v>0</v>
      </c>
      <c r="D8484" s="179">
        <v>0</v>
      </c>
      <c r="E8484" s="179">
        <v>51519.169005339114</v>
      </c>
      <c r="F8484" s="179">
        <v>0</v>
      </c>
      <c r="G8484" s="179">
        <v>0</v>
      </c>
      <c r="H8484" s="179">
        <v>247880.9490856069</v>
      </c>
      <c r="I8484" s="179">
        <v>0</v>
      </c>
      <c r="J8484" s="179">
        <v>0</v>
      </c>
      <c r="K8484" s="179">
        <v>0</v>
      </c>
      <c r="L8484" s="179">
        <v>0</v>
      </c>
      <c r="M8484" s="179">
        <v>23433.790536173936</v>
      </c>
      <c r="N8484" s="179">
        <v>0</v>
      </c>
      <c r="O8484" s="179">
        <v>0</v>
      </c>
      <c r="P8484" s="179">
        <v>0</v>
      </c>
      <c r="Q8484" s="179">
        <v>0</v>
      </c>
      <c r="R8484" s="180">
        <v>0</v>
      </c>
      <c r="S8484" s="180">
        <v>0</v>
      </c>
      <c r="T8484" s="180">
        <v>0</v>
      </c>
    </row>
    <row r="8485" spans="2:20" x14ac:dyDescent="0.3">
      <c r="B8485" s="19">
        <v>8482</v>
      </c>
      <c r="C8485" s="179">
        <v>0</v>
      </c>
      <c r="D8485" s="179">
        <v>0</v>
      </c>
      <c r="E8485" s="179">
        <v>860053.14425491786</v>
      </c>
      <c r="F8485" s="179">
        <v>0</v>
      </c>
      <c r="G8485" s="179">
        <v>0</v>
      </c>
      <c r="H8485" s="179">
        <v>11373.676718551264</v>
      </c>
      <c r="I8485" s="179">
        <v>0</v>
      </c>
      <c r="J8485" s="179">
        <v>0</v>
      </c>
      <c r="K8485" s="179">
        <v>0</v>
      </c>
      <c r="L8485" s="179">
        <v>0</v>
      </c>
      <c r="M8485" s="179">
        <v>236218.95194616271</v>
      </c>
      <c r="N8485" s="179">
        <v>0</v>
      </c>
      <c r="O8485" s="179">
        <v>0</v>
      </c>
      <c r="P8485" s="179">
        <v>0</v>
      </c>
      <c r="Q8485" s="179">
        <v>0</v>
      </c>
      <c r="R8485" s="180">
        <v>0</v>
      </c>
      <c r="S8485" s="180">
        <v>0</v>
      </c>
      <c r="T8485" s="180">
        <v>0</v>
      </c>
    </row>
    <row r="8486" spans="2:20" x14ac:dyDescent="0.3">
      <c r="B8486" s="19">
        <v>8483</v>
      </c>
      <c r="C8486" s="179">
        <v>0</v>
      </c>
      <c r="D8486" s="179">
        <v>0</v>
      </c>
      <c r="E8486" s="179">
        <v>340650.87530759885</v>
      </c>
      <c r="F8486" s="179">
        <v>0</v>
      </c>
      <c r="G8486" s="179">
        <v>0</v>
      </c>
      <c r="H8486" s="179">
        <v>21894.148822826821</v>
      </c>
      <c r="I8486" s="179">
        <v>0</v>
      </c>
      <c r="J8486" s="179">
        <v>0</v>
      </c>
      <c r="K8486" s="179">
        <v>0</v>
      </c>
      <c r="L8486" s="179">
        <v>0</v>
      </c>
      <c r="M8486" s="179">
        <v>25575.030854760073</v>
      </c>
      <c r="N8486" s="179">
        <v>0</v>
      </c>
      <c r="O8486" s="179">
        <v>0</v>
      </c>
      <c r="P8486" s="179">
        <v>0</v>
      </c>
      <c r="Q8486" s="179">
        <v>0</v>
      </c>
      <c r="R8486" s="180">
        <v>0</v>
      </c>
      <c r="S8486" s="180">
        <v>0</v>
      </c>
      <c r="T8486" s="180">
        <v>0</v>
      </c>
    </row>
    <row r="8487" spans="2:20" x14ac:dyDescent="0.3">
      <c r="B8487" s="19">
        <v>8484</v>
      </c>
      <c r="C8487" s="179">
        <v>0</v>
      </c>
      <c r="D8487" s="179">
        <v>0</v>
      </c>
      <c r="E8487" s="179">
        <v>6319.742520161929</v>
      </c>
      <c r="F8487" s="179">
        <v>0</v>
      </c>
      <c r="G8487" s="179">
        <v>0</v>
      </c>
      <c r="H8487" s="179">
        <v>696090.63197560725</v>
      </c>
      <c r="I8487" s="179">
        <v>0</v>
      </c>
      <c r="J8487" s="179">
        <v>0</v>
      </c>
      <c r="K8487" s="179">
        <v>0</v>
      </c>
      <c r="L8487" s="179">
        <v>0</v>
      </c>
      <c r="M8487" s="179">
        <v>38079.232530025365</v>
      </c>
      <c r="N8487" s="179">
        <v>0</v>
      </c>
      <c r="O8487" s="179">
        <v>0</v>
      </c>
      <c r="P8487" s="179">
        <v>0</v>
      </c>
      <c r="Q8487" s="179">
        <v>0</v>
      </c>
      <c r="R8487" s="180">
        <v>0</v>
      </c>
      <c r="S8487" s="180">
        <v>0</v>
      </c>
      <c r="T8487" s="180">
        <v>0</v>
      </c>
    </row>
    <row r="8488" spans="2:20" x14ac:dyDescent="0.3">
      <c r="B8488" s="19">
        <v>8485</v>
      </c>
      <c r="C8488" s="179">
        <v>0</v>
      </c>
      <c r="D8488" s="179">
        <v>0</v>
      </c>
      <c r="E8488" s="179">
        <v>60228.038600957043</v>
      </c>
      <c r="F8488" s="179">
        <v>0</v>
      </c>
      <c r="G8488" s="179">
        <v>0</v>
      </c>
      <c r="H8488" s="179">
        <v>235113.03332062007</v>
      </c>
      <c r="I8488" s="179">
        <v>0</v>
      </c>
      <c r="J8488" s="179">
        <v>0</v>
      </c>
      <c r="K8488" s="179">
        <v>0</v>
      </c>
      <c r="L8488" s="179">
        <v>0</v>
      </c>
      <c r="M8488" s="179">
        <v>30269.5282625951</v>
      </c>
      <c r="N8488" s="179">
        <v>0</v>
      </c>
      <c r="O8488" s="179">
        <v>0</v>
      </c>
      <c r="P8488" s="179">
        <v>0</v>
      </c>
      <c r="Q8488" s="179">
        <v>0</v>
      </c>
      <c r="R8488" s="180">
        <v>0</v>
      </c>
      <c r="S8488" s="180">
        <v>0</v>
      </c>
      <c r="T8488" s="180">
        <v>0</v>
      </c>
    </row>
    <row r="8489" spans="2:20" x14ac:dyDescent="0.3">
      <c r="B8489" s="19">
        <v>8486</v>
      </c>
      <c r="C8489" s="179">
        <v>0</v>
      </c>
      <c r="D8489" s="179">
        <v>0</v>
      </c>
      <c r="E8489" s="179">
        <v>72289.960679701166</v>
      </c>
      <c r="F8489" s="179">
        <v>0</v>
      </c>
      <c r="G8489" s="179">
        <v>0</v>
      </c>
      <c r="H8489" s="179">
        <v>122099.44850261512</v>
      </c>
      <c r="I8489" s="179">
        <v>0</v>
      </c>
      <c r="J8489" s="179">
        <v>0</v>
      </c>
      <c r="K8489" s="179">
        <v>0</v>
      </c>
      <c r="L8489" s="179">
        <v>0</v>
      </c>
      <c r="M8489" s="179">
        <v>81663.729518948079</v>
      </c>
      <c r="N8489" s="179">
        <v>0</v>
      </c>
      <c r="O8489" s="179">
        <v>0</v>
      </c>
      <c r="P8489" s="179">
        <v>0</v>
      </c>
      <c r="Q8489" s="179">
        <v>0</v>
      </c>
      <c r="R8489" s="180">
        <v>0</v>
      </c>
      <c r="S8489" s="180">
        <v>0</v>
      </c>
      <c r="T8489" s="180">
        <v>0</v>
      </c>
    </row>
    <row r="8490" spans="2:20" x14ac:dyDescent="0.3">
      <c r="B8490" s="19">
        <v>8487</v>
      </c>
      <c r="C8490" s="179">
        <v>0</v>
      </c>
      <c r="D8490" s="179">
        <v>0</v>
      </c>
      <c r="E8490" s="179">
        <v>213491.07227038743</v>
      </c>
      <c r="F8490" s="179">
        <v>0</v>
      </c>
      <c r="G8490" s="179">
        <v>0</v>
      </c>
      <c r="H8490" s="179">
        <v>336058.47260909964</v>
      </c>
      <c r="I8490" s="179">
        <v>0</v>
      </c>
      <c r="J8490" s="179">
        <v>0</v>
      </c>
      <c r="K8490" s="179">
        <v>0</v>
      </c>
      <c r="L8490" s="179">
        <v>0</v>
      </c>
      <c r="M8490" s="179">
        <v>18588.779822986111</v>
      </c>
      <c r="N8490" s="179">
        <v>0</v>
      </c>
      <c r="O8490" s="179">
        <v>0</v>
      </c>
      <c r="P8490" s="179">
        <v>0</v>
      </c>
      <c r="Q8490" s="179">
        <v>0</v>
      </c>
      <c r="R8490" s="180">
        <v>0</v>
      </c>
      <c r="S8490" s="180">
        <v>0</v>
      </c>
      <c r="T8490" s="180">
        <v>0</v>
      </c>
    </row>
    <row r="8491" spans="2:20" x14ac:dyDescent="0.3">
      <c r="B8491" s="19">
        <v>8488</v>
      </c>
      <c r="C8491" s="179">
        <v>0</v>
      </c>
      <c r="D8491" s="179">
        <v>0</v>
      </c>
      <c r="E8491" s="179">
        <v>31589.480029076993</v>
      </c>
      <c r="F8491" s="179">
        <v>0</v>
      </c>
      <c r="G8491" s="179">
        <v>0</v>
      </c>
      <c r="H8491" s="179">
        <v>10530.589880156123</v>
      </c>
      <c r="I8491" s="179">
        <v>0</v>
      </c>
      <c r="J8491" s="179">
        <v>0</v>
      </c>
      <c r="K8491" s="179">
        <v>0</v>
      </c>
      <c r="L8491" s="179">
        <v>0</v>
      </c>
      <c r="M8491" s="179">
        <v>5678.9906518971093</v>
      </c>
      <c r="N8491" s="179">
        <v>0</v>
      </c>
      <c r="O8491" s="179">
        <v>0</v>
      </c>
      <c r="P8491" s="179">
        <v>0</v>
      </c>
      <c r="Q8491" s="179">
        <v>0</v>
      </c>
      <c r="R8491" s="180">
        <v>0</v>
      </c>
      <c r="S8491" s="180">
        <v>0</v>
      </c>
      <c r="T8491" s="180">
        <v>0</v>
      </c>
    </row>
    <row r="8492" spans="2:20" x14ac:dyDescent="0.3">
      <c r="B8492" s="19">
        <v>8489</v>
      </c>
      <c r="C8492" s="179">
        <v>0</v>
      </c>
      <c r="D8492" s="179">
        <v>0</v>
      </c>
      <c r="E8492" s="179">
        <v>62184.883529852108</v>
      </c>
      <c r="F8492" s="179">
        <v>0</v>
      </c>
      <c r="G8492" s="179">
        <v>0</v>
      </c>
      <c r="H8492" s="179">
        <v>409574.22027735191</v>
      </c>
      <c r="I8492" s="179">
        <v>0</v>
      </c>
      <c r="J8492" s="179">
        <v>0</v>
      </c>
      <c r="K8492" s="179">
        <v>0</v>
      </c>
      <c r="L8492" s="179">
        <v>0</v>
      </c>
      <c r="M8492" s="179">
        <v>20859.140187451445</v>
      </c>
      <c r="N8492" s="179">
        <v>0</v>
      </c>
      <c r="O8492" s="179">
        <v>0</v>
      </c>
      <c r="P8492" s="179">
        <v>0</v>
      </c>
      <c r="Q8492" s="179">
        <v>0</v>
      </c>
      <c r="R8492" s="180">
        <v>0</v>
      </c>
      <c r="S8492" s="180">
        <v>0</v>
      </c>
      <c r="T8492" s="180">
        <v>0</v>
      </c>
    </row>
    <row r="8493" spans="2:20" x14ac:dyDescent="0.3">
      <c r="B8493" s="19">
        <v>8490</v>
      </c>
      <c r="C8493" s="179">
        <v>0</v>
      </c>
      <c r="D8493" s="179">
        <v>0</v>
      </c>
      <c r="E8493" s="179">
        <v>647074.13681290799</v>
      </c>
      <c r="F8493" s="179">
        <v>0</v>
      </c>
      <c r="G8493" s="179">
        <v>0</v>
      </c>
      <c r="H8493" s="179">
        <v>122630.75165366453</v>
      </c>
      <c r="I8493" s="179">
        <v>0</v>
      </c>
      <c r="J8493" s="179">
        <v>0</v>
      </c>
      <c r="K8493" s="179">
        <v>0</v>
      </c>
      <c r="L8493" s="179">
        <v>0</v>
      </c>
      <c r="M8493" s="179">
        <v>197441.61222429544</v>
      </c>
      <c r="N8493" s="179">
        <v>0</v>
      </c>
      <c r="O8493" s="179">
        <v>0</v>
      </c>
      <c r="P8493" s="179">
        <v>0</v>
      </c>
      <c r="Q8493" s="179">
        <v>0</v>
      </c>
      <c r="R8493" s="180">
        <v>0</v>
      </c>
      <c r="S8493" s="180">
        <v>0</v>
      </c>
      <c r="T8493" s="180">
        <v>0</v>
      </c>
    </row>
    <row r="8494" spans="2:20" x14ac:dyDescent="0.3">
      <c r="B8494" s="19">
        <v>8491</v>
      </c>
      <c r="C8494" s="179">
        <v>0</v>
      </c>
      <c r="D8494" s="179">
        <v>0</v>
      </c>
      <c r="E8494" s="179">
        <v>265439.89671118307</v>
      </c>
      <c r="F8494" s="179">
        <v>0</v>
      </c>
      <c r="G8494" s="179">
        <v>0</v>
      </c>
      <c r="H8494" s="179">
        <v>292918.27880562522</v>
      </c>
      <c r="I8494" s="179">
        <v>0</v>
      </c>
      <c r="J8494" s="179">
        <v>0</v>
      </c>
      <c r="K8494" s="179">
        <v>0</v>
      </c>
      <c r="L8494" s="179">
        <v>0</v>
      </c>
      <c r="M8494" s="179">
        <v>14096.735776890564</v>
      </c>
      <c r="N8494" s="179">
        <v>0</v>
      </c>
      <c r="O8494" s="179">
        <v>0</v>
      </c>
      <c r="P8494" s="179">
        <v>0</v>
      </c>
      <c r="Q8494" s="179">
        <v>0</v>
      </c>
      <c r="R8494" s="180">
        <v>0</v>
      </c>
      <c r="S8494" s="180">
        <v>0</v>
      </c>
      <c r="T8494" s="180">
        <v>0</v>
      </c>
    </row>
    <row r="8495" spans="2:20" x14ac:dyDescent="0.3">
      <c r="B8495" s="19">
        <v>8492</v>
      </c>
      <c r="C8495" s="179">
        <v>0</v>
      </c>
      <c r="D8495" s="179">
        <v>0</v>
      </c>
      <c r="E8495" s="179">
        <v>123295.0211180709</v>
      </c>
      <c r="F8495" s="179">
        <v>0</v>
      </c>
      <c r="G8495" s="179">
        <v>0</v>
      </c>
      <c r="H8495" s="179">
        <v>80294.834648134085</v>
      </c>
      <c r="I8495" s="179">
        <v>0</v>
      </c>
      <c r="J8495" s="179">
        <v>0</v>
      </c>
      <c r="K8495" s="179">
        <v>0</v>
      </c>
      <c r="L8495" s="179">
        <v>0</v>
      </c>
      <c r="M8495" s="179">
        <v>22541.59270196989</v>
      </c>
      <c r="N8495" s="179">
        <v>0</v>
      </c>
      <c r="O8495" s="179">
        <v>0</v>
      </c>
      <c r="P8495" s="179">
        <v>0</v>
      </c>
      <c r="Q8495" s="179">
        <v>0</v>
      </c>
      <c r="R8495" s="180">
        <v>0</v>
      </c>
      <c r="S8495" s="180">
        <v>0</v>
      </c>
      <c r="T8495" s="180">
        <v>0</v>
      </c>
    </row>
    <row r="8496" spans="2:20" x14ac:dyDescent="0.3">
      <c r="B8496" s="19">
        <v>8493</v>
      </c>
      <c r="C8496" s="179">
        <v>0</v>
      </c>
      <c r="D8496" s="179">
        <v>0</v>
      </c>
      <c r="E8496" s="179">
        <v>133344.13374772723</v>
      </c>
      <c r="F8496" s="179">
        <v>0</v>
      </c>
      <c r="G8496" s="179">
        <v>0</v>
      </c>
      <c r="H8496" s="179">
        <v>85135.028975296882</v>
      </c>
      <c r="I8496" s="179">
        <v>0</v>
      </c>
      <c r="J8496" s="179">
        <v>0</v>
      </c>
      <c r="K8496" s="179">
        <v>689000.71108117141</v>
      </c>
      <c r="L8496" s="179">
        <v>1</v>
      </c>
      <c r="M8496" s="179">
        <v>214271.9912463151</v>
      </c>
      <c r="N8496" s="179">
        <v>89000.711081171408</v>
      </c>
      <c r="O8496" s="179">
        <v>0</v>
      </c>
      <c r="P8496" s="179">
        <v>0</v>
      </c>
      <c r="Q8496" s="179">
        <v>0</v>
      </c>
      <c r="R8496" s="180">
        <v>0</v>
      </c>
      <c r="S8496" s="180">
        <v>600000</v>
      </c>
      <c r="T8496" s="180">
        <v>0</v>
      </c>
    </row>
    <row r="8497" spans="2:20" x14ac:dyDescent="0.3">
      <c r="B8497" s="19">
        <v>8494</v>
      </c>
      <c r="C8497" s="179">
        <v>0</v>
      </c>
      <c r="D8497" s="179">
        <v>0</v>
      </c>
      <c r="E8497" s="179">
        <v>238197.74817516518</v>
      </c>
      <c r="F8497" s="179">
        <v>0</v>
      </c>
      <c r="G8497" s="179">
        <v>0</v>
      </c>
      <c r="H8497" s="179">
        <v>15426.556992423821</v>
      </c>
      <c r="I8497" s="179">
        <v>0</v>
      </c>
      <c r="J8497" s="179">
        <v>0</v>
      </c>
      <c r="K8497" s="179">
        <v>0</v>
      </c>
      <c r="L8497" s="179">
        <v>0</v>
      </c>
      <c r="M8497" s="179">
        <v>622671.41557407274</v>
      </c>
      <c r="N8497" s="179">
        <v>0</v>
      </c>
      <c r="O8497" s="179">
        <v>0</v>
      </c>
      <c r="P8497" s="179">
        <v>0</v>
      </c>
      <c r="Q8497" s="179">
        <v>0</v>
      </c>
      <c r="R8497" s="180">
        <v>0</v>
      </c>
      <c r="S8497" s="180">
        <v>0</v>
      </c>
      <c r="T8497" s="180">
        <v>0</v>
      </c>
    </row>
    <row r="8498" spans="2:20" x14ac:dyDescent="0.3">
      <c r="B8498" s="19">
        <v>8495</v>
      </c>
      <c r="C8498" s="179">
        <v>0</v>
      </c>
      <c r="D8498" s="179">
        <v>0</v>
      </c>
      <c r="E8498" s="179">
        <v>112208.77381597736</v>
      </c>
      <c r="F8498" s="179">
        <v>0</v>
      </c>
      <c r="G8498" s="179">
        <v>0</v>
      </c>
      <c r="H8498" s="179">
        <v>108533.79236229858</v>
      </c>
      <c r="I8498" s="179">
        <v>0</v>
      </c>
      <c r="J8498" s="179">
        <v>0</v>
      </c>
      <c r="K8498" s="179">
        <v>0</v>
      </c>
      <c r="L8498" s="179">
        <v>0</v>
      </c>
      <c r="M8498" s="179">
        <v>131867.85588219643</v>
      </c>
      <c r="N8498" s="179">
        <v>0</v>
      </c>
      <c r="O8498" s="179">
        <v>0</v>
      </c>
      <c r="P8498" s="179">
        <v>0</v>
      </c>
      <c r="Q8498" s="179">
        <v>0</v>
      </c>
      <c r="R8498" s="180">
        <v>0</v>
      </c>
      <c r="S8498" s="180">
        <v>0</v>
      </c>
      <c r="T8498" s="180">
        <v>0</v>
      </c>
    </row>
    <row r="8499" spans="2:20" x14ac:dyDescent="0.3">
      <c r="B8499" s="19">
        <v>8496</v>
      </c>
      <c r="C8499" s="179">
        <v>0</v>
      </c>
      <c r="D8499" s="179">
        <v>0</v>
      </c>
      <c r="E8499" s="179">
        <v>619370.79232335673</v>
      </c>
      <c r="F8499" s="179">
        <v>0</v>
      </c>
      <c r="G8499" s="179">
        <v>0</v>
      </c>
      <c r="H8499" s="179">
        <v>65854.913050297226</v>
      </c>
      <c r="I8499" s="179">
        <v>0</v>
      </c>
      <c r="J8499" s="179">
        <v>0</v>
      </c>
      <c r="K8499" s="179">
        <v>0</v>
      </c>
      <c r="L8499" s="179">
        <v>0</v>
      </c>
      <c r="M8499" s="179">
        <v>160122.85230500772</v>
      </c>
      <c r="N8499" s="179">
        <v>0</v>
      </c>
      <c r="O8499" s="179">
        <v>0</v>
      </c>
      <c r="P8499" s="179">
        <v>0</v>
      </c>
      <c r="Q8499" s="179">
        <v>0</v>
      </c>
      <c r="R8499" s="180">
        <v>0</v>
      </c>
      <c r="S8499" s="180">
        <v>0</v>
      </c>
      <c r="T8499" s="180">
        <v>0</v>
      </c>
    </row>
    <row r="8500" spans="2:20" x14ac:dyDescent="0.3">
      <c r="B8500" s="19">
        <v>8497</v>
      </c>
      <c r="C8500" s="179">
        <v>0</v>
      </c>
      <c r="D8500" s="179">
        <v>0</v>
      </c>
      <c r="E8500" s="179">
        <v>147099.57295008525</v>
      </c>
      <c r="F8500" s="179">
        <v>0</v>
      </c>
      <c r="G8500" s="179">
        <v>0</v>
      </c>
      <c r="H8500" s="179">
        <v>64167.714956521893</v>
      </c>
      <c r="I8500" s="179">
        <v>0</v>
      </c>
      <c r="J8500" s="179">
        <v>0</v>
      </c>
      <c r="K8500" s="179">
        <v>0</v>
      </c>
      <c r="L8500" s="179">
        <v>0</v>
      </c>
      <c r="M8500" s="179">
        <v>30935.288675090167</v>
      </c>
      <c r="N8500" s="179">
        <v>0</v>
      </c>
      <c r="O8500" s="179">
        <v>0</v>
      </c>
      <c r="P8500" s="179">
        <v>0</v>
      </c>
      <c r="Q8500" s="179">
        <v>0</v>
      </c>
      <c r="R8500" s="180">
        <v>0</v>
      </c>
      <c r="S8500" s="180">
        <v>0</v>
      </c>
      <c r="T8500" s="180">
        <v>0</v>
      </c>
    </row>
    <row r="8501" spans="2:20" x14ac:dyDescent="0.3">
      <c r="B8501" s="19">
        <v>8498</v>
      </c>
      <c r="C8501" s="179">
        <v>0</v>
      </c>
      <c r="D8501" s="179">
        <v>0</v>
      </c>
      <c r="E8501" s="179">
        <v>692374.33829302422</v>
      </c>
      <c r="F8501" s="179">
        <v>0</v>
      </c>
      <c r="G8501" s="179">
        <v>0</v>
      </c>
      <c r="H8501" s="179">
        <v>412757.31999582506</v>
      </c>
      <c r="I8501" s="179">
        <v>0</v>
      </c>
      <c r="J8501" s="179">
        <v>0</v>
      </c>
      <c r="K8501" s="179">
        <v>25504.441365501443</v>
      </c>
      <c r="L8501" s="179">
        <v>1</v>
      </c>
      <c r="M8501" s="179">
        <v>97815.061486233506</v>
      </c>
      <c r="N8501" s="179">
        <v>0</v>
      </c>
      <c r="O8501" s="179">
        <v>0</v>
      </c>
      <c r="P8501" s="179">
        <v>0</v>
      </c>
      <c r="Q8501" s="179">
        <v>0</v>
      </c>
      <c r="R8501" s="180">
        <v>0</v>
      </c>
      <c r="S8501" s="180">
        <v>25504.441365501443</v>
      </c>
      <c r="T8501" s="180">
        <v>0</v>
      </c>
    </row>
    <row r="8502" spans="2:20" x14ac:dyDescent="0.3">
      <c r="B8502" s="19">
        <v>8499</v>
      </c>
      <c r="C8502" s="179">
        <v>0</v>
      </c>
      <c r="D8502" s="179">
        <v>0</v>
      </c>
      <c r="E8502" s="179">
        <v>25674.496818686606</v>
      </c>
      <c r="F8502" s="179">
        <v>0</v>
      </c>
      <c r="G8502" s="179">
        <v>0</v>
      </c>
      <c r="H8502" s="179">
        <v>14367.59323241703</v>
      </c>
      <c r="I8502" s="179">
        <v>0</v>
      </c>
      <c r="J8502" s="179">
        <v>0</v>
      </c>
      <c r="K8502" s="179">
        <v>0</v>
      </c>
      <c r="L8502" s="179">
        <v>0</v>
      </c>
      <c r="M8502" s="179">
        <v>185893.51247927864</v>
      </c>
      <c r="N8502" s="179">
        <v>0</v>
      </c>
      <c r="O8502" s="179">
        <v>0</v>
      </c>
      <c r="P8502" s="179">
        <v>0</v>
      </c>
      <c r="Q8502" s="179">
        <v>0</v>
      </c>
      <c r="R8502" s="180">
        <v>0</v>
      </c>
      <c r="S8502" s="180">
        <v>0</v>
      </c>
      <c r="T8502" s="180">
        <v>0</v>
      </c>
    </row>
    <row r="8503" spans="2:20" x14ac:dyDescent="0.3">
      <c r="B8503" s="19">
        <v>8500</v>
      </c>
      <c r="C8503" s="179">
        <v>0</v>
      </c>
      <c r="D8503" s="179">
        <v>0</v>
      </c>
      <c r="E8503" s="179">
        <v>14703.521426020699</v>
      </c>
      <c r="F8503" s="179">
        <v>0</v>
      </c>
      <c r="G8503" s="179">
        <v>0</v>
      </c>
      <c r="H8503" s="179">
        <v>64804.315192309121</v>
      </c>
      <c r="I8503" s="179">
        <v>0</v>
      </c>
      <c r="J8503" s="179">
        <v>0</v>
      </c>
      <c r="K8503" s="179">
        <v>0</v>
      </c>
      <c r="L8503" s="179">
        <v>0</v>
      </c>
      <c r="M8503" s="179">
        <v>21427.769306792252</v>
      </c>
      <c r="N8503" s="179">
        <v>0</v>
      </c>
      <c r="O8503" s="179">
        <v>0</v>
      </c>
      <c r="P8503" s="179">
        <v>0</v>
      </c>
      <c r="Q8503" s="179">
        <v>0</v>
      </c>
      <c r="R8503" s="180">
        <v>0</v>
      </c>
      <c r="S8503" s="180">
        <v>0</v>
      </c>
      <c r="T8503" s="180">
        <v>0</v>
      </c>
    </row>
    <row r="8504" spans="2:20" x14ac:dyDescent="0.3">
      <c r="B8504" s="19">
        <v>8501</v>
      </c>
      <c r="C8504" s="179">
        <v>0</v>
      </c>
      <c r="D8504" s="179">
        <v>0</v>
      </c>
      <c r="E8504" s="179">
        <v>409364.6237066235</v>
      </c>
      <c r="F8504" s="179">
        <v>0</v>
      </c>
      <c r="G8504" s="179">
        <v>0</v>
      </c>
      <c r="H8504" s="179">
        <v>92267.969646663143</v>
      </c>
      <c r="I8504" s="179">
        <v>0</v>
      </c>
      <c r="J8504" s="179">
        <v>0</v>
      </c>
      <c r="K8504" s="179">
        <v>0</v>
      </c>
      <c r="L8504" s="179">
        <v>0</v>
      </c>
      <c r="M8504" s="179">
        <v>160885.91139355046</v>
      </c>
      <c r="N8504" s="179">
        <v>0</v>
      </c>
      <c r="O8504" s="179">
        <v>0</v>
      </c>
      <c r="P8504" s="179">
        <v>0</v>
      </c>
      <c r="Q8504" s="179">
        <v>0</v>
      </c>
      <c r="R8504" s="180">
        <v>0</v>
      </c>
      <c r="S8504" s="180">
        <v>0</v>
      </c>
      <c r="T8504" s="180">
        <v>0</v>
      </c>
    </row>
    <row r="8505" spans="2:20" x14ac:dyDescent="0.3">
      <c r="B8505" s="19">
        <v>8502</v>
      </c>
      <c r="C8505" s="179">
        <v>0</v>
      </c>
      <c r="D8505" s="179">
        <v>0</v>
      </c>
      <c r="E8505" s="179">
        <v>470132.86973603989</v>
      </c>
      <c r="F8505" s="179">
        <v>0</v>
      </c>
      <c r="G8505" s="179">
        <v>0</v>
      </c>
      <c r="H8505" s="179">
        <v>97594.711334693697</v>
      </c>
      <c r="I8505" s="179">
        <v>0</v>
      </c>
      <c r="J8505" s="179">
        <v>0</v>
      </c>
      <c r="K8505" s="179">
        <v>0</v>
      </c>
      <c r="L8505" s="179">
        <v>0</v>
      </c>
      <c r="M8505" s="179">
        <v>27927.399124545071</v>
      </c>
      <c r="N8505" s="179">
        <v>0</v>
      </c>
      <c r="O8505" s="179">
        <v>0</v>
      </c>
      <c r="P8505" s="179">
        <v>0</v>
      </c>
      <c r="Q8505" s="179">
        <v>0</v>
      </c>
      <c r="R8505" s="180">
        <v>0</v>
      </c>
      <c r="S8505" s="180">
        <v>0</v>
      </c>
      <c r="T8505" s="180">
        <v>0</v>
      </c>
    </row>
    <row r="8506" spans="2:20" x14ac:dyDescent="0.3">
      <c r="B8506" s="19">
        <v>8503</v>
      </c>
      <c r="C8506" s="179">
        <v>0</v>
      </c>
      <c r="D8506" s="179">
        <v>0</v>
      </c>
      <c r="E8506" s="179">
        <v>57595.162710606593</v>
      </c>
      <c r="F8506" s="179">
        <v>0</v>
      </c>
      <c r="G8506" s="179">
        <v>0</v>
      </c>
      <c r="H8506" s="179">
        <v>290655.84497485601</v>
      </c>
      <c r="I8506" s="179">
        <v>0</v>
      </c>
      <c r="J8506" s="179">
        <v>0</v>
      </c>
      <c r="K8506" s="179">
        <v>0</v>
      </c>
      <c r="L8506" s="179">
        <v>0</v>
      </c>
      <c r="M8506" s="179">
        <v>571147.19295394409</v>
      </c>
      <c r="N8506" s="179">
        <v>0</v>
      </c>
      <c r="O8506" s="179">
        <v>0</v>
      </c>
      <c r="P8506" s="179">
        <v>0</v>
      </c>
      <c r="Q8506" s="179">
        <v>0</v>
      </c>
      <c r="R8506" s="180">
        <v>0</v>
      </c>
      <c r="S8506" s="180">
        <v>0</v>
      </c>
      <c r="T8506" s="180">
        <v>0</v>
      </c>
    </row>
    <row r="8507" spans="2:20" x14ac:dyDescent="0.3">
      <c r="B8507" s="19">
        <v>8504</v>
      </c>
      <c r="C8507" s="179">
        <v>0</v>
      </c>
      <c r="D8507" s="179">
        <v>0</v>
      </c>
      <c r="E8507" s="179">
        <v>5210.3301069250774</v>
      </c>
      <c r="F8507" s="179">
        <v>0</v>
      </c>
      <c r="G8507" s="179">
        <v>0</v>
      </c>
      <c r="H8507" s="179">
        <v>13790.107700962686</v>
      </c>
      <c r="I8507" s="179">
        <v>0</v>
      </c>
      <c r="J8507" s="179">
        <v>0</v>
      </c>
      <c r="K8507" s="179">
        <v>0</v>
      </c>
      <c r="L8507" s="179">
        <v>0</v>
      </c>
      <c r="M8507" s="179">
        <v>75471.69794026915</v>
      </c>
      <c r="N8507" s="179">
        <v>0</v>
      </c>
      <c r="O8507" s="179">
        <v>0</v>
      </c>
      <c r="P8507" s="179">
        <v>0</v>
      </c>
      <c r="Q8507" s="179">
        <v>0</v>
      </c>
      <c r="R8507" s="180">
        <v>0</v>
      </c>
      <c r="S8507" s="180">
        <v>0</v>
      </c>
      <c r="T8507" s="180">
        <v>0</v>
      </c>
    </row>
    <row r="8508" spans="2:20" x14ac:dyDescent="0.3">
      <c r="B8508" s="19">
        <v>8505</v>
      </c>
      <c r="C8508" s="179">
        <v>0</v>
      </c>
      <c r="D8508" s="179">
        <v>0</v>
      </c>
      <c r="E8508" s="179">
        <v>15056.315671849292</v>
      </c>
      <c r="F8508" s="179">
        <v>0</v>
      </c>
      <c r="G8508" s="179">
        <v>0</v>
      </c>
      <c r="H8508" s="179">
        <v>9677.6489306984913</v>
      </c>
      <c r="I8508" s="179">
        <v>0</v>
      </c>
      <c r="J8508" s="179">
        <v>0</v>
      </c>
      <c r="K8508" s="179">
        <v>0</v>
      </c>
      <c r="L8508" s="179">
        <v>0</v>
      </c>
      <c r="M8508" s="179">
        <v>1371977.9596869429</v>
      </c>
      <c r="N8508" s="179">
        <v>0</v>
      </c>
      <c r="O8508" s="179">
        <v>0</v>
      </c>
      <c r="P8508" s="179">
        <v>0</v>
      </c>
      <c r="Q8508" s="179">
        <v>0</v>
      </c>
      <c r="R8508" s="180">
        <v>0</v>
      </c>
      <c r="S8508" s="180">
        <v>0</v>
      </c>
      <c r="T8508" s="180">
        <v>0</v>
      </c>
    </row>
    <row r="8509" spans="2:20" x14ac:dyDescent="0.3">
      <c r="B8509" s="19">
        <v>8506</v>
      </c>
      <c r="C8509" s="179">
        <v>0</v>
      </c>
      <c r="D8509" s="179">
        <v>0</v>
      </c>
      <c r="E8509" s="179">
        <v>61756.369794646169</v>
      </c>
      <c r="F8509" s="179">
        <v>0</v>
      </c>
      <c r="G8509" s="179">
        <v>0</v>
      </c>
      <c r="H8509" s="179">
        <v>4518.921541885109</v>
      </c>
      <c r="I8509" s="179">
        <v>0</v>
      </c>
      <c r="J8509" s="179">
        <v>0</v>
      </c>
      <c r="K8509" s="179">
        <v>0</v>
      </c>
      <c r="L8509" s="179">
        <v>0</v>
      </c>
      <c r="M8509" s="179">
        <v>6250.3143733199149</v>
      </c>
      <c r="N8509" s="179">
        <v>0</v>
      </c>
      <c r="O8509" s="179">
        <v>0</v>
      </c>
      <c r="P8509" s="179">
        <v>0</v>
      </c>
      <c r="Q8509" s="179">
        <v>0</v>
      </c>
      <c r="R8509" s="180">
        <v>0</v>
      </c>
      <c r="S8509" s="180">
        <v>0</v>
      </c>
      <c r="T8509" s="180">
        <v>0</v>
      </c>
    </row>
    <row r="8510" spans="2:20" x14ac:dyDescent="0.3">
      <c r="B8510" s="19">
        <v>8507</v>
      </c>
      <c r="C8510" s="179">
        <v>0</v>
      </c>
      <c r="D8510" s="179">
        <v>0</v>
      </c>
      <c r="E8510" s="179">
        <v>1194844.1494499119</v>
      </c>
      <c r="F8510" s="179">
        <v>0</v>
      </c>
      <c r="G8510" s="179">
        <v>0</v>
      </c>
      <c r="H8510" s="179">
        <v>45658.123747909405</v>
      </c>
      <c r="I8510" s="179">
        <v>0</v>
      </c>
      <c r="J8510" s="179">
        <v>0</v>
      </c>
      <c r="K8510" s="179">
        <v>0</v>
      </c>
      <c r="L8510" s="179">
        <v>0</v>
      </c>
      <c r="M8510" s="179">
        <v>47582.030692371191</v>
      </c>
      <c r="N8510" s="179">
        <v>0</v>
      </c>
      <c r="O8510" s="179">
        <v>0</v>
      </c>
      <c r="P8510" s="179">
        <v>0</v>
      </c>
      <c r="Q8510" s="179">
        <v>0</v>
      </c>
      <c r="R8510" s="180">
        <v>0</v>
      </c>
      <c r="S8510" s="180">
        <v>0</v>
      </c>
      <c r="T8510" s="180">
        <v>0</v>
      </c>
    </row>
    <row r="8511" spans="2:20" x14ac:dyDescent="0.3">
      <c r="B8511" s="19">
        <v>8508</v>
      </c>
      <c r="C8511" s="179">
        <v>0</v>
      </c>
      <c r="D8511" s="179">
        <v>0</v>
      </c>
      <c r="E8511" s="179">
        <v>64559.209857734422</v>
      </c>
      <c r="F8511" s="179">
        <v>0</v>
      </c>
      <c r="G8511" s="179">
        <v>0</v>
      </c>
      <c r="H8511" s="179">
        <v>73027.922069862601</v>
      </c>
      <c r="I8511" s="179">
        <v>0</v>
      </c>
      <c r="J8511" s="179">
        <v>0</v>
      </c>
      <c r="K8511" s="179">
        <v>0</v>
      </c>
      <c r="L8511" s="179">
        <v>0</v>
      </c>
      <c r="M8511" s="179">
        <v>121331.84731627014</v>
      </c>
      <c r="N8511" s="179">
        <v>0</v>
      </c>
      <c r="O8511" s="179">
        <v>0</v>
      </c>
      <c r="P8511" s="179">
        <v>0</v>
      </c>
      <c r="Q8511" s="179">
        <v>0</v>
      </c>
      <c r="R8511" s="180">
        <v>0</v>
      </c>
      <c r="S8511" s="180">
        <v>0</v>
      </c>
      <c r="T8511" s="180">
        <v>0</v>
      </c>
    </row>
    <row r="8512" spans="2:20" x14ac:dyDescent="0.3">
      <c r="B8512" s="19">
        <v>8509</v>
      </c>
      <c r="C8512" s="179">
        <v>1</v>
      </c>
      <c r="D8512" s="179">
        <v>706909.68922480824</v>
      </c>
      <c r="E8512" s="179">
        <v>6128.0765451085163</v>
      </c>
      <c r="F8512" s="179">
        <v>0</v>
      </c>
      <c r="G8512" s="179">
        <v>0</v>
      </c>
      <c r="H8512" s="179">
        <v>1984955.1292684732</v>
      </c>
      <c r="I8512" s="179">
        <v>0</v>
      </c>
      <c r="J8512" s="179">
        <v>6909.689224808244</v>
      </c>
      <c r="K8512" s="179">
        <v>0</v>
      </c>
      <c r="L8512" s="179">
        <v>0</v>
      </c>
      <c r="M8512" s="179">
        <v>57292.701880478853</v>
      </c>
      <c r="N8512" s="179">
        <v>0</v>
      </c>
      <c r="O8512" s="179">
        <v>106909.68922480824</v>
      </c>
      <c r="P8512" s="179">
        <v>0</v>
      </c>
      <c r="Q8512" s="179">
        <v>0</v>
      </c>
      <c r="R8512" s="180">
        <v>0</v>
      </c>
      <c r="S8512" s="180">
        <v>0</v>
      </c>
      <c r="T8512" s="180">
        <v>600000</v>
      </c>
    </row>
    <row r="8513" spans="2:20" x14ac:dyDescent="0.3">
      <c r="B8513" s="19">
        <v>8510</v>
      </c>
      <c r="C8513" s="179">
        <v>0</v>
      </c>
      <c r="D8513" s="179">
        <v>0</v>
      </c>
      <c r="E8513" s="179">
        <v>644361.69601350033</v>
      </c>
      <c r="F8513" s="179">
        <v>0</v>
      </c>
      <c r="G8513" s="179">
        <v>0</v>
      </c>
      <c r="H8513" s="179">
        <v>33913.387750892041</v>
      </c>
      <c r="I8513" s="179">
        <v>0</v>
      </c>
      <c r="J8513" s="179">
        <v>0</v>
      </c>
      <c r="K8513" s="179">
        <v>0</v>
      </c>
      <c r="L8513" s="179">
        <v>0</v>
      </c>
      <c r="M8513" s="179">
        <v>1574.3568206231441</v>
      </c>
      <c r="N8513" s="179">
        <v>0</v>
      </c>
      <c r="O8513" s="179">
        <v>0</v>
      </c>
      <c r="P8513" s="179">
        <v>0</v>
      </c>
      <c r="Q8513" s="179">
        <v>0</v>
      </c>
      <c r="R8513" s="180">
        <v>0</v>
      </c>
      <c r="S8513" s="180">
        <v>0</v>
      </c>
      <c r="T8513" s="180">
        <v>0</v>
      </c>
    </row>
    <row r="8514" spans="2:20" x14ac:dyDescent="0.3">
      <c r="B8514" s="19">
        <v>8511</v>
      </c>
      <c r="C8514" s="179">
        <v>0</v>
      </c>
      <c r="D8514" s="179">
        <v>0</v>
      </c>
      <c r="E8514" s="179">
        <v>46812.90543686656</v>
      </c>
      <c r="F8514" s="179">
        <v>0</v>
      </c>
      <c r="G8514" s="179">
        <v>0</v>
      </c>
      <c r="H8514" s="179">
        <v>10601.262683911418</v>
      </c>
      <c r="I8514" s="179">
        <v>0</v>
      </c>
      <c r="J8514" s="179">
        <v>0</v>
      </c>
      <c r="K8514" s="179">
        <v>0</v>
      </c>
      <c r="L8514" s="179">
        <v>0</v>
      </c>
      <c r="M8514" s="179">
        <v>93375.74035989285</v>
      </c>
      <c r="N8514" s="179">
        <v>0</v>
      </c>
      <c r="O8514" s="179">
        <v>0</v>
      </c>
      <c r="P8514" s="179">
        <v>0</v>
      </c>
      <c r="Q8514" s="179">
        <v>0</v>
      </c>
      <c r="R8514" s="180">
        <v>0</v>
      </c>
      <c r="S8514" s="180">
        <v>0</v>
      </c>
      <c r="T8514" s="180">
        <v>0</v>
      </c>
    </row>
    <row r="8515" spans="2:20" x14ac:dyDescent="0.3">
      <c r="B8515" s="19">
        <v>8512</v>
      </c>
      <c r="C8515" s="179">
        <v>0</v>
      </c>
      <c r="D8515" s="179">
        <v>0</v>
      </c>
      <c r="E8515" s="179">
        <v>1430053.0692610492</v>
      </c>
      <c r="F8515" s="179">
        <v>0</v>
      </c>
      <c r="G8515" s="179">
        <v>0</v>
      </c>
      <c r="H8515" s="179">
        <v>439247.52867496212</v>
      </c>
      <c r="I8515" s="179">
        <v>0</v>
      </c>
      <c r="J8515" s="179">
        <v>0</v>
      </c>
      <c r="K8515" s="179">
        <v>405503.10842973285</v>
      </c>
      <c r="L8515" s="179">
        <v>1</v>
      </c>
      <c r="M8515" s="179">
        <v>130704.53178645761</v>
      </c>
      <c r="N8515" s="179">
        <v>0</v>
      </c>
      <c r="O8515" s="179">
        <v>0</v>
      </c>
      <c r="P8515" s="179">
        <v>0</v>
      </c>
      <c r="Q8515" s="179">
        <v>0</v>
      </c>
      <c r="R8515" s="180">
        <v>0</v>
      </c>
      <c r="S8515" s="180">
        <v>405503.10842973285</v>
      </c>
      <c r="T8515" s="180">
        <v>0</v>
      </c>
    </row>
    <row r="8516" spans="2:20" x14ac:dyDescent="0.3">
      <c r="B8516" s="19">
        <v>8513</v>
      </c>
      <c r="C8516" s="179">
        <v>0</v>
      </c>
      <c r="D8516" s="179">
        <v>0</v>
      </c>
      <c r="E8516" s="179">
        <v>52040.267248340628</v>
      </c>
      <c r="F8516" s="179">
        <v>0</v>
      </c>
      <c r="G8516" s="179">
        <v>0</v>
      </c>
      <c r="H8516" s="179">
        <v>2214.1117966558286</v>
      </c>
      <c r="I8516" s="179">
        <v>0</v>
      </c>
      <c r="J8516" s="179">
        <v>0</v>
      </c>
      <c r="K8516" s="179">
        <v>0</v>
      </c>
      <c r="L8516" s="179">
        <v>0</v>
      </c>
      <c r="M8516" s="179">
        <v>10645.461444715034</v>
      </c>
      <c r="N8516" s="179">
        <v>0</v>
      </c>
      <c r="O8516" s="179">
        <v>0</v>
      </c>
      <c r="P8516" s="179">
        <v>0</v>
      </c>
      <c r="Q8516" s="179">
        <v>0</v>
      </c>
      <c r="R8516" s="180">
        <v>0</v>
      </c>
      <c r="S8516" s="180">
        <v>0</v>
      </c>
      <c r="T8516" s="180">
        <v>0</v>
      </c>
    </row>
    <row r="8517" spans="2:20" x14ac:dyDescent="0.3">
      <c r="B8517" s="19">
        <v>8514</v>
      </c>
      <c r="C8517" s="179">
        <v>0</v>
      </c>
      <c r="D8517" s="179">
        <v>0</v>
      </c>
      <c r="E8517" s="179">
        <v>77984.034297770952</v>
      </c>
      <c r="F8517" s="179">
        <v>0</v>
      </c>
      <c r="G8517" s="179">
        <v>0</v>
      </c>
      <c r="H8517" s="179">
        <v>46550.240847780886</v>
      </c>
      <c r="I8517" s="179">
        <v>0</v>
      </c>
      <c r="J8517" s="179">
        <v>0</v>
      </c>
      <c r="K8517" s="179">
        <v>269849.40746692749</v>
      </c>
      <c r="L8517" s="179">
        <v>1</v>
      </c>
      <c r="M8517" s="179">
        <v>19192.736646853402</v>
      </c>
      <c r="N8517" s="179">
        <v>0</v>
      </c>
      <c r="O8517" s="179">
        <v>0</v>
      </c>
      <c r="P8517" s="179">
        <v>0</v>
      </c>
      <c r="Q8517" s="179">
        <v>0</v>
      </c>
      <c r="R8517" s="180">
        <v>0</v>
      </c>
      <c r="S8517" s="180">
        <v>269849.40746692749</v>
      </c>
      <c r="T8517" s="180">
        <v>0</v>
      </c>
    </row>
    <row r="8518" spans="2:20" x14ac:dyDescent="0.3">
      <c r="B8518" s="19">
        <v>8515</v>
      </c>
      <c r="C8518" s="179">
        <v>0</v>
      </c>
      <c r="D8518" s="179">
        <v>0</v>
      </c>
      <c r="E8518" s="179">
        <v>548502.74171003944</v>
      </c>
      <c r="F8518" s="179">
        <v>0</v>
      </c>
      <c r="G8518" s="179">
        <v>0</v>
      </c>
      <c r="H8518" s="179">
        <v>163134.89562849377</v>
      </c>
      <c r="I8518" s="179">
        <v>0</v>
      </c>
      <c r="J8518" s="179">
        <v>0</v>
      </c>
      <c r="K8518" s="179">
        <v>0</v>
      </c>
      <c r="L8518" s="179">
        <v>0</v>
      </c>
      <c r="M8518" s="179">
        <v>206444.47477688672</v>
      </c>
      <c r="N8518" s="179">
        <v>0</v>
      </c>
      <c r="O8518" s="179">
        <v>0</v>
      </c>
      <c r="P8518" s="179">
        <v>0</v>
      </c>
      <c r="Q8518" s="179">
        <v>0</v>
      </c>
      <c r="R8518" s="180">
        <v>0</v>
      </c>
      <c r="S8518" s="180">
        <v>0</v>
      </c>
      <c r="T8518" s="180">
        <v>0</v>
      </c>
    </row>
    <row r="8519" spans="2:20" x14ac:dyDescent="0.3">
      <c r="B8519" s="19">
        <v>8516</v>
      </c>
      <c r="C8519" s="179">
        <v>0</v>
      </c>
      <c r="D8519" s="179">
        <v>0</v>
      </c>
      <c r="E8519" s="179">
        <v>29874.993888334422</v>
      </c>
      <c r="F8519" s="179">
        <v>0</v>
      </c>
      <c r="G8519" s="179">
        <v>0</v>
      </c>
      <c r="H8519" s="179">
        <v>72363.680696172669</v>
      </c>
      <c r="I8519" s="179">
        <v>0</v>
      </c>
      <c r="J8519" s="179">
        <v>0</v>
      </c>
      <c r="K8519" s="179">
        <v>0</v>
      </c>
      <c r="L8519" s="179">
        <v>0</v>
      </c>
      <c r="M8519" s="179">
        <v>54912.801347963359</v>
      </c>
      <c r="N8519" s="179">
        <v>0</v>
      </c>
      <c r="O8519" s="179">
        <v>0</v>
      </c>
      <c r="P8519" s="179">
        <v>0</v>
      </c>
      <c r="Q8519" s="179">
        <v>0</v>
      </c>
      <c r="R8519" s="180">
        <v>0</v>
      </c>
      <c r="S8519" s="180">
        <v>0</v>
      </c>
      <c r="T8519" s="180">
        <v>0</v>
      </c>
    </row>
    <row r="8520" spans="2:20" x14ac:dyDescent="0.3">
      <c r="B8520" s="19">
        <v>8517</v>
      </c>
      <c r="C8520" s="179">
        <v>0</v>
      </c>
      <c r="D8520" s="179">
        <v>0</v>
      </c>
      <c r="E8520" s="179">
        <v>330692.80754115077</v>
      </c>
      <c r="F8520" s="179">
        <v>0</v>
      </c>
      <c r="G8520" s="179">
        <v>0</v>
      </c>
      <c r="H8520" s="179">
        <v>162709.86534212544</v>
      </c>
      <c r="I8520" s="179">
        <v>0</v>
      </c>
      <c r="J8520" s="179">
        <v>0</v>
      </c>
      <c r="K8520" s="179">
        <v>0</v>
      </c>
      <c r="L8520" s="179">
        <v>0</v>
      </c>
      <c r="M8520" s="179">
        <v>13393.018193622225</v>
      </c>
      <c r="N8520" s="179">
        <v>0</v>
      </c>
      <c r="O8520" s="179">
        <v>0</v>
      </c>
      <c r="P8520" s="179">
        <v>0</v>
      </c>
      <c r="Q8520" s="179">
        <v>0</v>
      </c>
      <c r="R8520" s="180">
        <v>0</v>
      </c>
      <c r="S8520" s="180">
        <v>0</v>
      </c>
      <c r="T8520" s="180">
        <v>0</v>
      </c>
    </row>
    <row r="8521" spans="2:20" x14ac:dyDescent="0.3">
      <c r="B8521" s="19">
        <v>8518</v>
      </c>
      <c r="C8521" s="179">
        <v>0</v>
      </c>
      <c r="D8521" s="179">
        <v>0</v>
      </c>
      <c r="E8521" s="179">
        <v>5864.9396349636736</v>
      </c>
      <c r="F8521" s="179">
        <v>0</v>
      </c>
      <c r="G8521" s="179">
        <v>0</v>
      </c>
      <c r="H8521" s="179">
        <v>55136.530337449658</v>
      </c>
      <c r="I8521" s="179">
        <v>0</v>
      </c>
      <c r="J8521" s="179">
        <v>0</v>
      </c>
      <c r="K8521" s="179">
        <v>0</v>
      </c>
      <c r="L8521" s="179">
        <v>0</v>
      </c>
      <c r="M8521" s="179">
        <v>282056.3560211265</v>
      </c>
      <c r="N8521" s="179">
        <v>0</v>
      </c>
      <c r="O8521" s="179">
        <v>0</v>
      </c>
      <c r="P8521" s="179">
        <v>0</v>
      </c>
      <c r="Q8521" s="179">
        <v>0</v>
      </c>
      <c r="R8521" s="180">
        <v>0</v>
      </c>
      <c r="S8521" s="180">
        <v>0</v>
      </c>
      <c r="T8521" s="180">
        <v>0</v>
      </c>
    </row>
    <row r="8522" spans="2:20" x14ac:dyDescent="0.3">
      <c r="B8522" s="19">
        <v>8519</v>
      </c>
      <c r="C8522" s="179">
        <v>0</v>
      </c>
      <c r="D8522" s="179">
        <v>0</v>
      </c>
      <c r="E8522" s="179">
        <v>66223.767399510791</v>
      </c>
      <c r="F8522" s="179">
        <v>0</v>
      </c>
      <c r="G8522" s="179">
        <v>0</v>
      </c>
      <c r="H8522" s="179">
        <v>20582.648716192289</v>
      </c>
      <c r="I8522" s="179">
        <v>0</v>
      </c>
      <c r="J8522" s="179">
        <v>0</v>
      </c>
      <c r="K8522" s="179">
        <v>0</v>
      </c>
      <c r="L8522" s="179">
        <v>0</v>
      </c>
      <c r="M8522" s="179">
        <v>13255.133060830154</v>
      </c>
      <c r="N8522" s="179">
        <v>0</v>
      </c>
      <c r="O8522" s="179">
        <v>0</v>
      </c>
      <c r="P8522" s="179">
        <v>0</v>
      </c>
      <c r="Q8522" s="179">
        <v>0</v>
      </c>
      <c r="R8522" s="180">
        <v>0</v>
      </c>
      <c r="S8522" s="180">
        <v>0</v>
      </c>
      <c r="T8522" s="180">
        <v>0</v>
      </c>
    </row>
    <row r="8523" spans="2:20" x14ac:dyDescent="0.3">
      <c r="B8523" s="19">
        <v>8520</v>
      </c>
      <c r="C8523" s="179">
        <v>0</v>
      </c>
      <c r="D8523" s="179">
        <v>0</v>
      </c>
      <c r="E8523" s="179">
        <v>124348.15560918767</v>
      </c>
      <c r="F8523" s="179">
        <v>0</v>
      </c>
      <c r="G8523" s="179">
        <v>0</v>
      </c>
      <c r="H8523" s="179">
        <v>81874.235098606747</v>
      </c>
      <c r="I8523" s="179">
        <v>0</v>
      </c>
      <c r="J8523" s="179">
        <v>0</v>
      </c>
      <c r="K8523" s="179">
        <v>0</v>
      </c>
      <c r="L8523" s="179">
        <v>0</v>
      </c>
      <c r="M8523" s="179">
        <v>564060.01205512765</v>
      </c>
      <c r="N8523" s="179">
        <v>0</v>
      </c>
      <c r="O8523" s="179">
        <v>0</v>
      </c>
      <c r="P8523" s="179">
        <v>0</v>
      </c>
      <c r="Q8523" s="179">
        <v>0</v>
      </c>
      <c r="R8523" s="180">
        <v>0</v>
      </c>
      <c r="S8523" s="180">
        <v>0</v>
      </c>
      <c r="T8523" s="180">
        <v>0</v>
      </c>
    </row>
    <row r="8524" spans="2:20" x14ac:dyDescent="0.3">
      <c r="B8524" s="19">
        <v>8521</v>
      </c>
      <c r="C8524" s="179">
        <v>0</v>
      </c>
      <c r="D8524" s="179">
        <v>0</v>
      </c>
      <c r="E8524" s="179">
        <v>6536.7279767413174</v>
      </c>
      <c r="F8524" s="179">
        <v>0</v>
      </c>
      <c r="G8524" s="179">
        <v>0</v>
      </c>
      <c r="H8524" s="179">
        <v>20086.860651587751</v>
      </c>
      <c r="I8524" s="179">
        <v>0</v>
      </c>
      <c r="J8524" s="179">
        <v>0</v>
      </c>
      <c r="K8524" s="179">
        <v>0</v>
      </c>
      <c r="L8524" s="179">
        <v>0</v>
      </c>
      <c r="M8524" s="179">
        <v>1725545.0866133829</v>
      </c>
      <c r="N8524" s="179">
        <v>0</v>
      </c>
      <c r="O8524" s="179">
        <v>0</v>
      </c>
      <c r="P8524" s="179">
        <v>0</v>
      </c>
      <c r="Q8524" s="179">
        <v>0</v>
      </c>
      <c r="R8524" s="180">
        <v>0</v>
      </c>
      <c r="S8524" s="180">
        <v>0</v>
      </c>
      <c r="T8524" s="180">
        <v>0</v>
      </c>
    </row>
    <row r="8525" spans="2:20" x14ac:dyDescent="0.3">
      <c r="B8525" s="19">
        <v>8522</v>
      </c>
      <c r="C8525" s="179">
        <v>0</v>
      </c>
      <c r="D8525" s="179">
        <v>0</v>
      </c>
      <c r="E8525" s="179">
        <v>38618.994733305553</v>
      </c>
      <c r="F8525" s="179">
        <v>0</v>
      </c>
      <c r="G8525" s="179">
        <v>0</v>
      </c>
      <c r="H8525" s="179">
        <v>103518.33862550609</v>
      </c>
      <c r="I8525" s="179">
        <v>0</v>
      </c>
      <c r="J8525" s="179">
        <v>0</v>
      </c>
      <c r="K8525" s="179">
        <v>0</v>
      </c>
      <c r="L8525" s="179">
        <v>0</v>
      </c>
      <c r="M8525" s="179">
        <v>454098.3742532928</v>
      </c>
      <c r="N8525" s="179">
        <v>0</v>
      </c>
      <c r="O8525" s="179">
        <v>0</v>
      </c>
      <c r="P8525" s="179">
        <v>0</v>
      </c>
      <c r="Q8525" s="179">
        <v>0</v>
      </c>
      <c r="R8525" s="180">
        <v>0</v>
      </c>
      <c r="S8525" s="180">
        <v>0</v>
      </c>
      <c r="T8525" s="180">
        <v>0</v>
      </c>
    </row>
    <row r="8526" spans="2:20" x14ac:dyDescent="0.3">
      <c r="B8526" s="19">
        <v>8523</v>
      </c>
      <c r="C8526" s="179">
        <v>0</v>
      </c>
      <c r="D8526" s="179">
        <v>0</v>
      </c>
      <c r="E8526" s="179">
        <v>1838.7864520669564</v>
      </c>
      <c r="F8526" s="179">
        <v>0</v>
      </c>
      <c r="G8526" s="179">
        <v>0</v>
      </c>
      <c r="H8526" s="179">
        <v>19846.09917479425</v>
      </c>
      <c r="I8526" s="179">
        <v>0</v>
      </c>
      <c r="J8526" s="179">
        <v>0</v>
      </c>
      <c r="K8526" s="179">
        <v>0</v>
      </c>
      <c r="L8526" s="179">
        <v>0</v>
      </c>
      <c r="M8526" s="179">
        <v>5143.2079830665543</v>
      </c>
      <c r="N8526" s="179">
        <v>0</v>
      </c>
      <c r="O8526" s="179">
        <v>0</v>
      </c>
      <c r="P8526" s="179">
        <v>0</v>
      </c>
      <c r="Q8526" s="179">
        <v>0</v>
      </c>
      <c r="R8526" s="180">
        <v>0</v>
      </c>
      <c r="S8526" s="180">
        <v>0</v>
      </c>
      <c r="T8526" s="180">
        <v>0</v>
      </c>
    </row>
    <row r="8527" spans="2:20" x14ac:dyDescent="0.3">
      <c r="B8527" s="19">
        <v>8524</v>
      </c>
      <c r="C8527" s="179">
        <v>0</v>
      </c>
      <c r="D8527" s="179">
        <v>0</v>
      </c>
      <c r="E8527" s="179">
        <v>366033.56368232315</v>
      </c>
      <c r="F8527" s="179">
        <v>0</v>
      </c>
      <c r="G8527" s="179">
        <v>0</v>
      </c>
      <c r="H8527" s="179">
        <v>49202.041006195679</v>
      </c>
      <c r="I8527" s="179">
        <v>0</v>
      </c>
      <c r="J8527" s="179">
        <v>0</v>
      </c>
      <c r="K8527" s="179">
        <v>0</v>
      </c>
      <c r="L8527" s="179">
        <v>0</v>
      </c>
      <c r="M8527" s="179">
        <v>243160.05288155423</v>
      </c>
      <c r="N8527" s="179">
        <v>0</v>
      </c>
      <c r="O8527" s="179">
        <v>0</v>
      </c>
      <c r="P8527" s="179">
        <v>0</v>
      </c>
      <c r="Q8527" s="179">
        <v>0</v>
      </c>
      <c r="R8527" s="180">
        <v>0</v>
      </c>
      <c r="S8527" s="180">
        <v>0</v>
      </c>
      <c r="T8527" s="180">
        <v>0</v>
      </c>
    </row>
    <row r="8528" spans="2:20" x14ac:dyDescent="0.3">
      <c r="B8528" s="19">
        <v>8525</v>
      </c>
      <c r="C8528" s="179">
        <v>0</v>
      </c>
      <c r="D8528" s="179">
        <v>0</v>
      </c>
      <c r="E8528" s="179">
        <v>2628.5493184013858</v>
      </c>
      <c r="F8528" s="179">
        <v>0</v>
      </c>
      <c r="G8528" s="179">
        <v>0</v>
      </c>
      <c r="H8528" s="179">
        <v>33676.890057313743</v>
      </c>
      <c r="I8528" s="179">
        <v>0</v>
      </c>
      <c r="J8528" s="179">
        <v>0</v>
      </c>
      <c r="K8528" s="179">
        <v>0</v>
      </c>
      <c r="L8528" s="179">
        <v>0</v>
      </c>
      <c r="M8528" s="179">
        <v>116125.47877262426</v>
      </c>
      <c r="N8528" s="179">
        <v>0</v>
      </c>
      <c r="O8528" s="179">
        <v>0</v>
      </c>
      <c r="P8528" s="179">
        <v>0</v>
      </c>
      <c r="Q8528" s="179">
        <v>0</v>
      </c>
      <c r="R8528" s="180">
        <v>0</v>
      </c>
      <c r="S8528" s="180">
        <v>0</v>
      </c>
      <c r="T8528" s="180">
        <v>0</v>
      </c>
    </row>
    <row r="8529" spans="2:20" x14ac:dyDescent="0.3">
      <c r="B8529" s="19">
        <v>8526</v>
      </c>
      <c r="C8529" s="179">
        <v>0</v>
      </c>
      <c r="D8529" s="179">
        <v>0</v>
      </c>
      <c r="E8529" s="179">
        <v>92138.634266500987</v>
      </c>
      <c r="F8529" s="179">
        <v>0</v>
      </c>
      <c r="G8529" s="179">
        <v>0</v>
      </c>
      <c r="H8529" s="179">
        <v>59003.292550934544</v>
      </c>
      <c r="I8529" s="179">
        <v>0</v>
      </c>
      <c r="J8529" s="179">
        <v>0</v>
      </c>
      <c r="K8529" s="179">
        <v>0</v>
      </c>
      <c r="L8529" s="179">
        <v>0</v>
      </c>
      <c r="M8529" s="179">
        <v>45484.830967943431</v>
      </c>
      <c r="N8529" s="179">
        <v>0</v>
      </c>
      <c r="O8529" s="179">
        <v>0</v>
      </c>
      <c r="P8529" s="179">
        <v>0</v>
      </c>
      <c r="Q8529" s="179">
        <v>0</v>
      </c>
      <c r="R8529" s="180">
        <v>0</v>
      </c>
      <c r="S8529" s="180">
        <v>0</v>
      </c>
      <c r="T8529" s="180">
        <v>0</v>
      </c>
    </row>
    <row r="8530" spans="2:20" x14ac:dyDescent="0.3">
      <c r="B8530" s="19">
        <v>8527</v>
      </c>
      <c r="C8530" s="179">
        <v>0</v>
      </c>
      <c r="D8530" s="179">
        <v>0</v>
      </c>
      <c r="E8530" s="179">
        <v>56611.048214219372</v>
      </c>
      <c r="F8530" s="179">
        <v>0</v>
      </c>
      <c r="G8530" s="179">
        <v>0</v>
      </c>
      <c r="H8530" s="179">
        <v>52602.026580109443</v>
      </c>
      <c r="I8530" s="179">
        <v>0</v>
      </c>
      <c r="J8530" s="179">
        <v>0</v>
      </c>
      <c r="K8530" s="179">
        <v>0</v>
      </c>
      <c r="L8530" s="179">
        <v>0</v>
      </c>
      <c r="M8530" s="179">
        <v>92543.501464774381</v>
      </c>
      <c r="N8530" s="179">
        <v>0</v>
      </c>
      <c r="O8530" s="179">
        <v>0</v>
      </c>
      <c r="P8530" s="179">
        <v>0</v>
      </c>
      <c r="Q8530" s="179">
        <v>0</v>
      </c>
      <c r="R8530" s="180">
        <v>0</v>
      </c>
      <c r="S8530" s="180">
        <v>0</v>
      </c>
      <c r="T8530" s="180">
        <v>0</v>
      </c>
    </row>
    <row r="8531" spans="2:20" x14ac:dyDescent="0.3">
      <c r="B8531" s="19">
        <v>8528</v>
      </c>
      <c r="C8531" s="179">
        <v>0</v>
      </c>
      <c r="D8531" s="179">
        <v>0</v>
      </c>
      <c r="E8531" s="179">
        <v>397364.47336635849</v>
      </c>
      <c r="F8531" s="179">
        <v>0</v>
      </c>
      <c r="G8531" s="179">
        <v>0</v>
      </c>
      <c r="H8531" s="179">
        <v>25633.934877465697</v>
      </c>
      <c r="I8531" s="179">
        <v>0</v>
      </c>
      <c r="J8531" s="179">
        <v>0</v>
      </c>
      <c r="K8531" s="179">
        <v>0</v>
      </c>
      <c r="L8531" s="179">
        <v>0</v>
      </c>
      <c r="M8531" s="179">
        <v>65160.625536929518</v>
      </c>
      <c r="N8531" s="179">
        <v>0</v>
      </c>
      <c r="O8531" s="179">
        <v>0</v>
      </c>
      <c r="P8531" s="179">
        <v>0</v>
      </c>
      <c r="Q8531" s="179">
        <v>0</v>
      </c>
      <c r="R8531" s="180">
        <v>0</v>
      </c>
      <c r="S8531" s="180">
        <v>0</v>
      </c>
      <c r="T8531" s="180">
        <v>0</v>
      </c>
    </row>
    <row r="8532" spans="2:20" x14ac:dyDescent="0.3">
      <c r="B8532" s="19">
        <v>8529</v>
      </c>
      <c r="C8532" s="179">
        <v>0</v>
      </c>
      <c r="D8532" s="179">
        <v>0</v>
      </c>
      <c r="E8532" s="179">
        <v>60859.285570534696</v>
      </c>
      <c r="F8532" s="179">
        <v>0</v>
      </c>
      <c r="G8532" s="179">
        <v>0</v>
      </c>
      <c r="H8532" s="179">
        <v>111796.57246605172</v>
      </c>
      <c r="I8532" s="179">
        <v>0</v>
      </c>
      <c r="J8532" s="179">
        <v>0</v>
      </c>
      <c r="K8532" s="179">
        <v>0</v>
      </c>
      <c r="L8532" s="179">
        <v>0</v>
      </c>
      <c r="M8532" s="179">
        <v>105466.24805678357</v>
      </c>
      <c r="N8532" s="179">
        <v>0</v>
      </c>
      <c r="O8532" s="179">
        <v>0</v>
      </c>
      <c r="P8532" s="179">
        <v>0</v>
      </c>
      <c r="Q8532" s="179">
        <v>0</v>
      </c>
      <c r="R8532" s="180">
        <v>0</v>
      </c>
      <c r="S8532" s="180">
        <v>0</v>
      </c>
      <c r="T8532" s="180">
        <v>0</v>
      </c>
    </row>
    <row r="8533" spans="2:20" x14ac:dyDescent="0.3">
      <c r="B8533" s="19">
        <v>8530</v>
      </c>
      <c r="C8533" s="179">
        <v>0</v>
      </c>
      <c r="D8533" s="179">
        <v>0</v>
      </c>
      <c r="E8533" s="179">
        <v>130784.46307815604</v>
      </c>
      <c r="F8533" s="179">
        <v>0</v>
      </c>
      <c r="G8533" s="179">
        <v>0</v>
      </c>
      <c r="H8533" s="179">
        <v>191941.95788106168</v>
      </c>
      <c r="I8533" s="179">
        <v>0</v>
      </c>
      <c r="J8533" s="179">
        <v>0</v>
      </c>
      <c r="K8533" s="179">
        <v>0</v>
      </c>
      <c r="L8533" s="179">
        <v>0</v>
      </c>
      <c r="M8533" s="179">
        <v>86947.158522199883</v>
      </c>
      <c r="N8533" s="179">
        <v>0</v>
      </c>
      <c r="O8533" s="179">
        <v>0</v>
      </c>
      <c r="P8533" s="179">
        <v>0</v>
      </c>
      <c r="Q8533" s="179">
        <v>0</v>
      </c>
      <c r="R8533" s="180">
        <v>0</v>
      </c>
      <c r="S8533" s="180">
        <v>0</v>
      </c>
      <c r="T8533" s="180">
        <v>0</v>
      </c>
    </row>
    <row r="8534" spans="2:20" x14ac:dyDescent="0.3">
      <c r="B8534" s="19">
        <v>8531</v>
      </c>
      <c r="C8534" s="179">
        <v>0</v>
      </c>
      <c r="D8534" s="179">
        <v>0</v>
      </c>
      <c r="E8534" s="179">
        <v>90568.355777368371</v>
      </c>
      <c r="F8534" s="179">
        <v>0</v>
      </c>
      <c r="G8534" s="179">
        <v>0</v>
      </c>
      <c r="H8534" s="179">
        <v>23019.069818355118</v>
      </c>
      <c r="I8534" s="179">
        <v>0</v>
      </c>
      <c r="J8534" s="179">
        <v>0</v>
      </c>
      <c r="K8534" s="179">
        <v>0</v>
      </c>
      <c r="L8534" s="179">
        <v>0</v>
      </c>
      <c r="M8534" s="179">
        <v>19378.508121135714</v>
      </c>
      <c r="N8534" s="179">
        <v>0</v>
      </c>
      <c r="O8534" s="179">
        <v>0</v>
      </c>
      <c r="P8534" s="179">
        <v>0</v>
      </c>
      <c r="Q8534" s="179">
        <v>0</v>
      </c>
      <c r="R8534" s="180">
        <v>0</v>
      </c>
      <c r="S8534" s="180">
        <v>0</v>
      </c>
      <c r="T8534" s="180">
        <v>0</v>
      </c>
    </row>
    <row r="8535" spans="2:20" x14ac:dyDescent="0.3">
      <c r="B8535" s="19">
        <v>8532</v>
      </c>
      <c r="C8535" s="179">
        <v>0</v>
      </c>
      <c r="D8535" s="179">
        <v>0</v>
      </c>
      <c r="E8535" s="179">
        <v>379889.93836102623</v>
      </c>
      <c r="F8535" s="179">
        <v>0</v>
      </c>
      <c r="G8535" s="179">
        <v>0</v>
      </c>
      <c r="H8535" s="179">
        <v>34305.322785844633</v>
      </c>
      <c r="I8535" s="179">
        <v>0</v>
      </c>
      <c r="J8535" s="179">
        <v>0</v>
      </c>
      <c r="K8535" s="179">
        <v>0</v>
      </c>
      <c r="L8535" s="179">
        <v>0</v>
      </c>
      <c r="M8535" s="179">
        <v>51402.24368097182</v>
      </c>
      <c r="N8535" s="179">
        <v>0</v>
      </c>
      <c r="O8535" s="179">
        <v>0</v>
      </c>
      <c r="P8535" s="179">
        <v>0</v>
      </c>
      <c r="Q8535" s="179">
        <v>0</v>
      </c>
      <c r="R8535" s="180">
        <v>0</v>
      </c>
      <c r="S8535" s="180">
        <v>0</v>
      </c>
      <c r="T8535" s="180">
        <v>0</v>
      </c>
    </row>
    <row r="8536" spans="2:20" x14ac:dyDescent="0.3">
      <c r="B8536" s="19">
        <v>8533</v>
      </c>
      <c r="C8536" s="179">
        <v>0</v>
      </c>
      <c r="D8536" s="179">
        <v>0</v>
      </c>
      <c r="E8536" s="179">
        <v>123568.79613922059</v>
      </c>
      <c r="F8536" s="179">
        <v>0</v>
      </c>
      <c r="G8536" s="179">
        <v>0</v>
      </c>
      <c r="H8536" s="179">
        <v>15704.245073344673</v>
      </c>
      <c r="I8536" s="179">
        <v>0</v>
      </c>
      <c r="J8536" s="179">
        <v>0</v>
      </c>
      <c r="K8536" s="179">
        <v>0</v>
      </c>
      <c r="L8536" s="179">
        <v>0</v>
      </c>
      <c r="M8536" s="179">
        <v>1083054.2493101743</v>
      </c>
      <c r="N8536" s="179">
        <v>0</v>
      </c>
      <c r="O8536" s="179">
        <v>0</v>
      </c>
      <c r="P8536" s="179">
        <v>0</v>
      </c>
      <c r="Q8536" s="179">
        <v>0</v>
      </c>
      <c r="R8536" s="180">
        <v>0</v>
      </c>
      <c r="S8536" s="180">
        <v>0</v>
      </c>
      <c r="T8536" s="180">
        <v>0</v>
      </c>
    </row>
    <row r="8537" spans="2:20" x14ac:dyDescent="0.3">
      <c r="B8537" s="19">
        <v>8534</v>
      </c>
      <c r="C8537" s="179">
        <v>0</v>
      </c>
      <c r="D8537" s="179">
        <v>0</v>
      </c>
      <c r="E8537" s="179">
        <v>416212.63467348577</v>
      </c>
      <c r="F8537" s="179">
        <v>0</v>
      </c>
      <c r="G8537" s="179">
        <v>0</v>
      </c>
      <c r="H8537" s="179">
        <v>121762.86757874821</v>
      </c>
      <c r="I8537" s="179">
        <v>0</v>
      </c>
      <c r="J8537" s="179">
        <v>0</v>
      </c>
      <c r="K8537" s="179">
        <v>0</v>
      </c>
      <c r="L8537" s="179">
        <v>0</v>
      </c>
      <c r="M8537" s="179">
        <v>143690.61203467089</v>
      </c>
      <c r="N8537" s="179">
        <v>0</v>
      </c>
      <c r="O8537" s="179">
        <v>0</v>
      </c>
      <c r="P8537" s="179">
        <v>0</v>
      </c>
      <c r="Q8537" s="179">
        <v>0</v>
      </c>
      <c r="R8537" s="180">
        <v>0</v>
      </c>
      <c r="S8537" s="180">
        <v>0</v>
      </c>
      <c r="T8537" s="180">
        <v>0</v>
      </c>
    </row>
    <row r="8538" spans="2:20" x14ac:dyDescent="0.3">
      <c r="B8538" s="19">
        <v>8535</v>
      </c>
      <c r="C8538" s="179">
        <v>0</v>
      </c>
      <c r="D8538" s="179">
        <v>0</v>
      </c>
      <c r="E8538" s="179">
        <v>1191071.2419528461</v>
      </c>
      <c r="F8538" s="179">
        <v>0</v>
      </c>
      <c r="G8538" s="179">
        <v>0</v>
      </c>
      <c r="H8538" s="179">
        <v>33690.771281839661</v>
      </c>
      <c r="I8538" s="179">
        <v>0</v>
      </c>
      <c r="J8538" s="179">
        <v>0</v>
      </c>
      <c r="K8538" s="179">
        <v>0</v>
      </c>
      <c r="L8538" s="179">
        <v>0</v>
      </c>
      <c r="M8538" s="179">
        <v>47564.083327314489</v>
      </c>
      <c r="N8538" s="179">
        <v>0</v>
      </c>
      <c r="O8538" s="179">
        <v>0</v>
      </c>
      <c r="P8538" s="179">
        <v>0</v>
      </c>
      <c r="Q8538" s="179">
        <v>0</v>
      </c>
      <c r="R8538" s="180">
        <v>0</v>
      </c>
      <c r="S8538" s="180">
        <v>0</v>
      </c>
      <c r="T8538" s="180">
        <v>0</v>
      </c>
    </row>
    <row r="8539" spans="2:20" x14ac:dyDescent="0.3">
      <c r="B8539" s="19">
        <v>8536</v>
      </c>
      <c r="C8539" s="179">
        <v>0</v>
      </c>
      <c r="D8539" s="179">
        <v>0</v>
      </c>
      <c r="E8539" s="179">
        <v>63024.781329235106</v>
      </c>
      <c r="F8539" s="179">
        <v>0</v>
      </c>
      <c r="G8539" s="179">
        <v>0</v>
      </c>
      <c r="H8539" s="179">
        <v>313122.15601482225</v>
      </c>
      <c r="I8539" s="179">
        <v>0</v>
      </c>
      <c r="J8539" s="179">
        <v>0</v>
      </c>
      <c r="K8539" s="179">
        <v>0</v>
      </c>
      <c r="L8539" s="179">
        <v>0</v>
      </c>
      <c r="M8539" s="179">
        <v>125331.90624188764</v>
      </c>
      <c r="N8539" s="179">
        <v>0</v>
      </c>
      <c r="O8539" s="179">
        <v>0</v>
      </c>
      <c r="P8539" s="179">
        <v>0</v>
      </c>
      <c r="Q8539" s="179">
        <v>0</v>
      </c>
      <c r="R8539" s="180">
        <v>0</v>
      </c>
      <c r="S8539" s="180">
        <v>0</v>
      </c>
      <c r="T8539" s="180">
        <v>0</v>
      </c>
    </row>
    <row r="8540" spans="2:20" x14ac:dyDescent="0.3">
      <c r="B8540" s="19">
        <v>8537</v>
      </c>
      <c r="C8540" s="179">
        <v>0</v>
      </c>
      <c r="D8540" s="179">
        <v>0</v>
      </c>
      <c r="E8540" s="179">
        <v>3494857.6894589094</v>
      </c>
      <c r="F8540" s="179">
        <v>0</v>
      </c>
      <c r="G8540" s="179">
        <v>0</v>
      </c>
      <c r="H8540" s="179">
        <v>210611.95420556705</v>
      </c>
      <c r="I8540" s="179">
        <v>0</v>
      </c>
      <c r="J8540" s="179">
        <v>0</v>
      </c>
      <c r="K8540" s="179">
        <v>0</v>
      </c>
      <c r="L8540" s="179">
        <v>0</v>
      </c>
      <c r="M8540" s="179">
        <v>13734.535109390474</v>
      </c>
      <c r="N8540" s="179">
        <v>0</v>
      </c>
      <c r="O8540" s="179">
        <v>0</v>
      </c>
      <c r="P8540" s="179">
        <v>0</v>
      </c>
      <c r="Q8540" s="179">
        <v>0</v>
      </c>
      <c r="R8540" s="180">
        <v>0</v>
      </c>
      <c r="S8540" s="180">
        <v>0</v>
      </c>
      <c r="T8540" s="180">
        <v>0</v>
      </c>
    </row>
    <row r="8541" spans="2:20" x14ac:dyDescent="0.3">
      <c r="B8541" s="19">
        <v>8538</v>
      </c>
      <c r="C8541" s="179">
        <v>0</v>
      </c>
      <c r="D8541" s="179">
        <v>0</v>
      </c>
      <c r="E8541" s="179">
        <v>369674.47110765654</v>
      </c>
      <c r="F8541" s="179">
        <v>0</v>
      </c>
      <c r="G8541" s="179">
        <v>0</v>
      </c>
      <c r="H8541" s="179">
        <v>5938.9146207959666</v>
      </c>
      <c r="I8541" s="179">
        <v>0</v>
      </c>
      <c r="J8541" s="179">
        <v>0</v>
      </c>
      <c r="K8541" s="179">
        <v>0</v>
      </c>
      <c r="L8541" s="179">
        <v>0</v>
      </c>
      <c r="M8541" s="179">
        <v>75278.619389638421</v>
      </c>
      <c r="N8541" s="179">
        <v>0</v>
      </c>
      <c r="O8541" s="179">
        <v>0</v>
      </c>
      <c r="P8541" s="179">
        <v>0</v>
      </c>
      <c r="Q8541" s="179">
        <v>0</v>
      </c>
      <c r="R8541" s="180">
        <v>0</v>
      </c>
      <c r="S8541" s="180">
        <v>0</v>
      </c>
      <c r="T8541" s="180">
        <v>0</v>
      </c>
    </row>
    <row r="8542" spans="2:20" x14ac:dyDescent="0.3">
      <c r="B8542" s="19">
        <v>8539</v>
      </c>
      <c r="C8542" s="179">
        <v>0</v>
      </c>
      <c r="D8542" s="179">
        <v>0</v>
      </c>
      <c r="E8542" s="179">
        <v>151877.85673399709</v>
      </c>
      <c r="F8542" s="179">
        <v>0</v>
      </c>
      <c r="G8542" s="179">
        <v>0</v>
      </c>
      <c r="H8542" s="179">
        <v>27915.039156655352</v>
      </c>
      <c r="I8542" s="179">
        <v>0</v>
      </c>
      <c r="J8542" s="179">
        <v>0</v>
      </c>
      <c r="K8542" s="179">
        <v>0</v>
      </c>
      <c r="L8542" s="179">
        <v>0</v>
      </c>
      <c r="M8542" s="179">
        <v>5023.6009742384713</v>
      </c>
      <c r="N8542" s="179">
        <v>0</v>
      </c>
      <c r="O8542" s="179">
        <v>0</v>
      </c>
      <c r="P8542" s="179">
        <v>0</v>
      </c>
      <c r="Q8542" s="179">
        <v>0</v>
      </c>
      <c r="R8542" s="180">
        <v>0</v>
      </c>
      <c r="S8542" s="180">
        <v>0</v>
      </c>
      <c r="T8542" s="180">
        <v>0</v>
      </c>
    </row>
    <row r="8543" spans="2:20" x14ac:dyDescent="0.3">
      <c r="B8543" s="19">
        <v>8540</v>
      </c>
      <c r="C8543" s="179">
        <v>0</v>
      </c>
      <c r="D8543" s="179">
        <v>0</v>
      </c>
      <c r="E8543" s="179">
        <v>17208.47231371115</v>
      </c>
      <c r="F8543" s="179">
        <v>0</v>
      </c>
      <c r="G8543" s="179">
        <v>0</v>
      </c>
      <c r="H8543" s="179">
        <v>125981.45190596225</v>
      </c>
      <c r="I8543" s="179">
        <v>0</v>
      </c>
      <c r="J8543" s="179">
        <v>0</v>
      </c>
      <c r="K8543" s="179">
        <v>0</v>
      </c>
      <c r="L8543" s="179">
        <v>0</v>
      </c>
      <c r="M8543" s="179">
        <v>19940.16624209574</v>
      </c>
      <c r="N8543" s="179">
        <v>0</v>
      </c>
      <c r="O8543" s="179">
        <v>0</v>
      </c>
      <c r="P8543" s="179">
        <v>0</v>
      </c>
      <c r="Q8543" s="179">
        <v>0</v>
      </c>
      <c r="R8543" s="180">
        <v>0</v>
      </c>
      <c r="S8543" s="180">
        <v>0</v>
      </c>
      <c r="T8543" s="180">
        <v>0</v>
      </c>
    </row>
    <row r="8544" spans="2:20" x14ac:dyDescent="0.3">
      <c r="B8544" s="19">
        <v>8541</v>
      </c>
      <c r="C8544" s="179">
        <v>0</v>
      </c>
      <c r="D8544" s="179">
        <v>0</v>
      </c>
      <c r="E8544" s="179">
        <v>16746.36128508922</v>
      </c>
      <c r="F8544" s="179">
        <v>0</v>
      </c>
      <c r="G8544" s="179">
        <v>0</v>
      </c>
      <c r="H8544" s="179">
        <v>259344.0791974047</v>
      </c>
      <c r="I8544" s="179">
        <v>0</v>
      </c>
      <c r="J8544" s="179">
        <v>0</v>
      </c>
      <c r="K8544" s="179">
        <v>0</v>
      </c>
      <c r="L8544" s="179">
        <v>0</v>
      </c>
      <c r="M8544" s="179">
        <v>388494.7159079811</v>
      </c>
      <c r="N8544" s="179">
        <v>0</v>
      </c>
      <c r="O8544" s="179">
        <v>0</v>
      </c>
      <c r="P8544" s="179">
        <v>0</v>
      </c>
      <c r="Q8544" s="179">
        <v>0</v>
      </c>
      <c r="R8544" s="180">
        <v>0</v>
      </c>
      <c r="S8544" s="180">
        <v>0</v>
      </c>
      <c r="T8544" s="180">
        <v>0</v>
      </c>
    </row>
    <row r="8545" spans="2:20" x14ac:dyDescent="0.3">
      <c r="B8545" s="19">
        <v>8542</v>
      </c>
      <c r="C8545" s="179">
        <v>0</v>
      </c>
      <c r="D8545" s="179">
        <v>0</v>
      </c>
      <c r="E8545" s="179">
        <v>26265.34914116099</v>
      </c>
      <c r="F8545" s="179">
        <v>0</v>
      </c>
      <c r="G8545" s="179">
        <v>0</v>
      </c>
      <c r="H8545" s="179">
        <v>506846.02883066359</v>
      </c>
      <c r="I8545" s="179">
        <v>0</v>
      </c>
      <c r="J8545" s="179">
        <v>0</v>
      </c>
      <c r="K8545" s="179">
        <v>0</v>
      </c>
      <c r="L8545" s="179">
        <v>0</v>
      </c>
      <c r="M8545" s="179">
        <v>19306.178538482425</v>
      </c>
      <c r="N8545" s="179">
        <v>0</v>
      </c>
      <c r="O8545" s="179">
        <v>0</v>
      </c>
      <c r="P8545" s="179">
        <v>0</v>
      </c>
      <c r="Q8545" s="179">
        <v>0</v>
      </c>
      <c r="R8545" s="180">
        <v>0</v>
      </c>
      <c r="S8545" s="180">
        <v>0</v>
      </c>
      <c r="T8545" s="180">
        <v>0</v>
      </c>
    </row>
    <row r="8546" spans="2:20" x14ac:dyDescent="0.3">
      <c r="B8546" s="19">
        <v>8543</v>
      </c>
      <c r="C8546" s="179">
        <v>0</v>
      </c>
      <c r="D8546" s="179">
        <v>0</v>
      </c>
      <c r="E8546" s="179">
        <v>4366.5241193549273</v>
      </c>
      <c r="F8546" s="179">
        <v>0</v>
      </c>
      <c r="G8546" s="179">
        <v>0</v>
      </c>
      <c r="H8546" s="179">
        <v>156717.25542281073</v>
      </c>
      <c r="I8546" s="179">
        <v>0</v>
      </c>
      <c r="J8546" s="179">
        <v>0</v>
      </c>
      <c r="K8546" s="179">
        <v>0</v>
      </c>
      <c r="L8546" s="179">
        <v>0</v>
      </c>
      <c r="M8546" s="179">
        <v>42634.372850568565</v>
      </c>
      <c r="N8546" s="179">
        <v>0</v>
      </c>
      <c r="O8546" s="179">
        <v>0</v>
      </c>
      <c r="P8546" s="179">
        <v>0</v>
      </c>
      <c r="Q8546" s="179">
        <v>0</v>
      </c>
      <c r="R8546" s="180">
        <v>0</v>
      </c>
      <c r="S8546" s="180">
        <v>0</v>
      </c>
      <c r="T8546" s="180">
        <v>0</v>
      </c>
    </row>
    <row r="8547" spans="2:20" x14ac:dyDescent="0.3">
      <c r="B8547" s="19">
        <v>8544</v>
      </c>
      <c r="C8547" s="179">
        <v>0</v>
      </c>
      <c r="D8547" s="179">
        <v>0</v>
      </c>
      <c r="E8547" s="179">
        <v>655900.63679205929</v>
      </c>
      <c r="F8547" s="179">
        <v>0</v>
      </c>
      <c r="G8547" s="179">
        <v>0</v>
      </c>
      <c r="H8547" s="179">
        <v>4986.6668866957643</v>
      </c>
      <c r="I8547" s="179">
        <v>0</v>
      </c>
      <c r="J8547" s="179">
        <v>0</v>
      </c>
      <c r="K8547" s="179">
        <v>0</v>
      </c>
      <c r="L8547" s="179">
        <v>0</v>
      </c>
      <c r="M8547" s="179">
        <v>70381.982171412485</v>
      </c>
      <c r="N8547" s="179">
        <v>0</v>
      </c>
      <c r="O8547" s="179">
        <v>0</v>
      </c>
      <c r="P8547" s="179">
        <v>0</v>
      </c>
      <c r="Q8547" s="179">
        <v>0</v>
      </c>
      <c r="R8547" s="180">
        <v>0</v>
      </c>
      <c r="S8547" s="180">
        <v>0</v>
      </c>
      <c r="T8547" s="180">
        <v>0</v>
      </c>
    </row>
    <row r="8548" spans="2:20" x14ac:dyDescent="0.3">
      <c r="B8548" s="19">
        <v>8545</v>
      </c>
      <c r="C8548" s="179">
        <v>0</v>
      </c>
      <c r="D8548" s="179">
        <v>0</v>
      </c>
      <c r="E8548" s="179">
        <v>267529.68359359854</v>
      </c>
      <c r="F8548" s="179">
        <v>0</v>
      </c>
      <c r="G8548" s="179">
        <v>0</v>
      </c>
      <c r="H8548" s="179">
        <v>48304.536766425466</v>
      </c>
      <c r="I8548" s="179">
        <v>0</v>
      </c>
      <c r="J8548" s="179">
        <v>0</v>
      </c>
      <c r="K8548" s="179">
        <v>0</v>
      </c>
      <c r="L8548" s="179">
        <v>0</v>
      </c>
      <c r="M8548" s="179">
        <v>25527.959654287701</v>
      </c>
      <c r="N8548" s="179">
        <v>0</v>
      </c>
      <c r="O8548" s="179">
        <v>0</v>
      </c>
      <c r="P8548" s="179">
        <v>0</v>
      </c>
      <c r="Q8548" s="179">
        <v>0</v>
      </c>
      <c r="R8548" s="180">
        <v>0</v>
      </c>
      <c r="S8548" s="180">
        <v>0</v>
      </c>
      <c r="T8548" s="180">
        <v>0</v>
      </c>
    </row>
    <row r="8549" spans="2:20" x14ac:dyDescent="0.3">
      <c r="B8549" s="19">
        <v>8546</v>
      </c>
      <c r="C8549" s="179">
        <v>0</v>
      </c>
      <c r="D8549" s="179">
        <v>0</v>
      </c>
      <c r="E8549" s="179">
        <v>968278.38290150661</v>
      </c>
      <c r="F8549" s="179">
        <v>0</v>
      </c>
      <c r="G8549" s="179">
        <v>0</v>
      </c>
      <c r="H8549" s="179">
        <v>1109773.7974169785</v>
      </c>
      <c r="I8549" s="179">
        <v>0</v>
      </c>
      <c r="J8549" s="179">
        <v>0</v>
      </c>
      <c r="K8549" s="179">
        <v>0</v>
      </c>
      <c r="L8549" s="179">
        <v>0</v>
      </c>
      <c r="M8549" s="179">
        <v>98331.470429117922</v>
      </c>
      <c r="N8549" s="179">
        <v>0</v>
      </c>
      <c r="O8549" s="179">
        <v>0</v>
      </c>
      <c r="P8549" s="179">
        <v>0</v>
      </c>
      <c r="Q8549" s="179">
        <v>0</v>
      </c>
      <c r="R8549" s="180">
        <v>0</v>
      </c>
      <c r="S8549" s="180">
        <v>0</v>
      </c>
      <c r="T8549" s="180">
        <v>0</v>
      </c>
    </row>
    <row r="8550" spans="2:20" x14ac:dyDescent="0.3">
      <c r="B8550" s="19">
        <v>8547</v>
      </c>
      <c r="C8550" s="179">
        <v>0</v>
      </c>
      <c r="D8550" s="179">
        <v>0</v>
      </c>
      <c r="E8550" s="179">
        <v>260022.19247056457</v>
      </c>
      <c r="F8550" s="179">
        <v>0</v>
      </c>
      <c r="G8550" s="179">
        <v>0</v>
      </c>
      <c r="H8550" s="179">
        <v>2253419.7132028956</v>
      </c>
      <c r="I8550" s="179">
        <v>0</v>
      </c>
      <c r="J8550" s="179">
        <v>0</v>
      </c>
      <c r="K8550" s="179">
        <v>0</v>
      </c>
      <c r="L8550" s="179">
        <v>0</v>
      </c>
      <c r="M8550" s="179">
        <v>448794.44907814014</v>
      </c>
      <c r="N8550" s="179">
        <v>0</v>
      </c>
      <c r="O8550" s="179">
        <v>0</v>
      </c>
      <c r="P8550" s="179">
        <v>0</v>
      </c>
      <c r="Q8550" s="179">
        <v>0</v>
      </c>
      <c r="R8550" s="180">
        <v>0</v>
      </c>
      <c r="S8550" s="180">
        <v>0</v>
      </c>
      <c r="T8550" s="180">
        <v>0</v>
      </c>
    </row>
    <row r="8551" spans="2:20" x14ac:dyDescent="0.3">
      <c r="B8551" s="19">
        <v>8548</v>
      </c>
      <c r="C8551" s="179">
        <v>0</v>
      </c>
      <c r="D8551" s="179">
        <v>0</v>
      </c>
      <c r="E8551" s="179">
        <v>27095.214044546719</v>
      </c>
      <c r="F8551" s="179">
        <v>0</v>
      </c>
      <c r="G8551" s="179">
        <v>0</v>
      </c>
      <c r="H8551" s="179">
        <v>93340.893623409138</v>
      </c>
      <c r="I8551" s="179">
        <v>0</v>
      </c>
      <c r="J8551" s="179">
        <v>0</v>
      </c>
      <c r="K8551" s="179">
        <v>66265.266974883896</v>
      </c>
      <c r="L8551" s="179">
        <v>1</v>
      </c>
      <c r="M8551" s="179">
        <v>144408.18156176375</v>
      </c>
      <c r="N8551" s="179">
        <v>0</v>
      </c>
      <c r="O8551" s="179">
        <v>0</v>
      </c>
      <c r="P8551" s="179">
        <v>0</v>
      </c>
      <c r="Q8551" s="179">
        <v>0</v>
      </c>
      <c r="R8551" s="180">
        <v>0</v>
      </c>
      <c r="S8551" s="180">
        <v>66265.266974883896</v>
      </c>
      <c r="T8551" s="180">
        <v>0</v>
      </c>
    </row>
    <row r="8552" spans="2:20" x14ac:dyDescent="0.3">
      <c r="B8552" s="19">
        <v>8549</v>
      </c>
      <c r="C8552" s="179">
        <v>0</v>
      </c>
      <c r="D8552" s="179">
        <v>0</v>
      </c>
      <c r="E8552" s="179">
        <v>221881.25014932355</v>
      </c>
      <c r="F8552" s="179">
        <v>0</v>
      </c>
      <c r="G8552" s="179">
        <v>0</v>
      </c>
      <c r="H8552" s="179">
        <v>182348.03495629429</v>
      </c>
      <c r="I8552" s="179">
        <v>0</v>
      </c>
      <c r="J8552" s="179">
        <v>0</v>
      </c>
      <c r="K8552" s="179">
        <v>0</v>
      </c>
      <c r="L8552" s="179">
        <v>0</v>
      </c>
      <c r="M8552" s="179">
        <v>77772.484959813795</v>
      </c>
      <c r="N8552" s="179">
        <v>0</v>
      </c>
      <c r="O8552" s="179">
        <v>0</v>
      </c>
      <c r="P8552" s="179">
        <v>0</v>
      </c>
      <c r="Q8552" s="179">
        <v>0</v>
      </c>
      <c r="R8552" s="180">
        <v>0</v>
      </c>
      <c r="S8552" s="180">
        <v>0</v>
      </c>
      <c r="T8552" s="180">
        <v>0</v>
      </c>
    </row>
    <row r="8553" spans="2:20" x14ac:dyDescent="0.3">
      <c r="B8553" s="19">
        <v>8550</v>
      </c>
      <c r="C8553" s="179">
        <v>0</v>
      </c>
      <c r="D8553" s="179">
        <v>0</v>
      </c>
      <c r="E8553" s="179">
        <v>42743.802268789899</v>
      </c>
      <c r="F8553" s="179">
        <v>0</v>
      </c>
      <c r="G8553" s="179">
        <v>0</v>
      </c>
      <c r="H8553" s="179">
        <v>117813.86553753755</v>
      </c>
      <c r="I8553" s="179">
        <v>0</v>
      </c>
      <c r="J8553" s="179">
        <v>0</v>
      </c>
      <c r="K8553" s="179">
        <v>0</v>
      </c>
      <c r="L8553" s="179">
        <v>0</v>
      </c>
      <c r="M8553" s="179">
        <v>94498.739508635612</v>
      </c>
      <c r="N8553" s="179">
        <v>0</v>
      </c>
      <c r="O8553" s="179">
        <v>0</v>
      </c>
      <c r="P8553" s="179">
        <v>0</v>
      </c>
      <c r="Q8553" s="179">
        <v>0</v>
      </c>
      <c r="R8553" s="180">
        <v>0</v>
      </c>
      <c r="S8553" s="180">
        <v>0</v>
      </c>
      <c r="T8553" s="180">
        <v>0</v>
      </c>
    </row>
    <row r="8554" spans="2:20" x14ac:dyDescent="0.3">
      <c r="B8554" s="19">
        <v>8551</v>
      </c>
      <c r="C8554" s="179">
        <v>0</v>
      </c>
      <c r="D8554" s="179">
        <v>0</v>
      </c>
      <c r="E8554" s="179">
        <v>79644.082114089106</v>
      </c>
      <c r="F8554" s="179">
        <v>0</v>
      </c>
      <c r="G8554" s="179">
        <v>0</v>
      </c>
      <c r="H8554" s="179">
        <v>315094.40380025713</v>
      </c>
      <c r="I8554" s="179">
        <v>0</v>
      </c>
      <c r="J8554" s="179">
        <v>0</v>
      </c>
      <c r="K8554" s="179">
        <v>0</v>
      </c>
      <c r="L8554" s="179">
        <v>0</v>
      </c>
      <c r="M8554" s="179">
        <v>1570957.0389814964</v>
      </c>
      <c r="N8554" s="179">
        <v>0</v>
      </c>
      <c r="O8554" s="179">
        <v>0</v>
      </c>
      <c r="P8554" s="179">
        <v>0</v>
      </c>
      <c r="Q8554" s="179">
        <v>0</v>
      </c>
      <c r="R8554" s="180">
        <v>0</v>
      </c>
      <c r="S8554" s="180">
        <v>0</v>
      </c>
      <c r="T8554" s="180">
        <v>0</v>
      </c>
    </row>
    <row r="8555" spans="2:20" x14ac:dyDescent="0.3">
      <c r="B8555" s="19">
        <v>8552</v>
      </c>
      <c r="C8555" s="179">
        <v>0</v>
      </c>
      <c r="D8555" s="179">
        <v>0</v>
      </c>
      <c r="E8555" s="179">
        <v>424277.66146216012</v>
      </c>
      <c r="F8555" s="179">
        <v>0</v>
      </c>
      <c r="G8555" s="179">
        <v>0</v>
      </c>
      <c r="H8555" s="179">
        <v>6735.7561054065036</v>
      </c>
      <c r="I8555" s="179">
        <v>0</v>
      </c>
      <c r="J8555" s="179">
        <v>0</v>
      </c>
      <c r="K8555" s="179">
        <v>0</v>
      </c>
      <c r="L8555" s="179">
        <v>0</v>
      </c>
      <c r="M8555" s="179">
        <v>65327.55542550543</v>
      </c>
      <c r="N8555" s="179">
        <v>0</v>
      </c>
      <c r="O8555" s="179">
        <v>0</v>
      </c>
      <c r="P8555" s="179">
        <v>0</v>
      </c>
      <c r="Q8555" s="179">
        <v>0</v>
      </c>
      <c r="R8555" s="180">
        <v>0</v>
      </c>
      <c r="S8555" s="180">
        <v>0</v>
      </c>
      <c r="T8555" s="180">
        <v>0</v>
      </c>
    </row>
    <row r="8556" spans="2:20" x14ac:dyDescent="0.3">
      <c r="B8556" s="19">
        <v>8553</v>
      </c>
      <c r="C8556" s="179">
        <v>0</v>
      </c>
      <c r="D8556" s="179">
        <v>0</v>
      </c>
      <c r="E8556" s="179">
        <v>17092.740630348017</v>
      </c>
      <c r="F8556" s="179">
        <v>0</v>
      </c>
      <c r="G8556" s="179">
        <v>0</v>
      </c>
      <c r="H8556" s="179">
        <v>9738.9828099731913</v>
      </c>
      <c r="I8556" s="179">
        <v>0</v>
      </c>
      <c r="J8556" s="179">
        <v>0</v>
      </c>
      <c r="K8556" s="179">
        <v>0</v>
      </c>
      <c r="L8556" s="179">
        <v>0</v>
      </c>
      <c r="M8556" s="179">
        <v>22585.807660695624</v>
      </c>
      <c r="N8556" s="179">
        <v>0</v>
      </c>
      <c r="O8556" s="179">
        <v>0</v>
      </c>
      <c r="P8556" s="179">
        <v>0</v>
      </c>
      <c r="Q8556" s="179">
        <v>0</v>
      </c>
      <c r="R8556" s="180">
        <v>0</v>
      </c>
      <c r="S8556" s="180">
        <v>0</v>
      </c>
      <c r="T8556" s="180">
        <v>0</v>
      </c>
    </row>
    <row r="8557" spans="2:20" x14ac:dyDescent="0.3">
      <c r="B8557" s="19">
        <v>8554</v>
      </c>
      <c r="C8557" s="179">
        <v>0</v>
      </c>
      <c r="D8557" s="179">
        <v>0</v>
      </c>
      <c r="E8557" s="179">
        <v>220655.19252046247</v>
      </c>
      <c r="F8557" s="179">
        <v>0</v>
      </c>
      <c r="G8557" s="179">
        <v>0</v>
      </c>
      <c r="H8557" s="179">
        <v>10982.114269610311</v>
      </c>
      <c r="I8557" s="179">
        <v>0</v>
      </c>
      <c r="J8557" s="179">
        <v>0</v>
      </c>
      <c r="K8557" s="179">
        <v>0</v>
      </c>
      <c r="L8557" s="179">
        <v>0</v>
      </c>
      <c r="M8557" s="179">
        <v>183015.69851118934</v>
      </c>
      <c r="N8557" s="179">
        <v>0</v>
      </c>
      <c r="O8557" s="179">
        <v>0</v>
      </c>
      <c r="P8557" s="179">
        <v>0</v>
      </c>
      <c r="Q8557" s="179">
        <v>0</v>
      </c>
      <c r="R8557" s="180">
        <v>0</v>
      </c>
      <c r="S8557" s="180">
        <v>0</v>
      </c>
      <c r="T8557" s="180">
        <v>0</v>
      </c>
    </row>
    <row r="8558" spans="2:20" x14ac:dyDescent="0.3">
      <c r="B8558" s="19">
        <v>8555</v>
      </c>
      <c r="C8558" s="179">
        <v>0</v>
      </c>
      <c r="D8558" s="179">
        <v>0</v>
      </c>
      <c r="E8558" s="179">
        <v>1232031.7802373571</v>
      </c>
      <c r="F8558" s="179">
        <v>0</v>
      </c>
      <c r="G8558" s="179">
        <v>0</v>
      </c>
      <c r="H8558" s="179">
        <v>563477.31291306473</v>
      </c>
      <c r="I8558" s="179">
        <v>0</v>
      </c>
      <c r="J8558" s="179">
        <v>0</v>
      </c>
      <c r="K8558" s="179">
        <v>0</v>
      </c>
      <c r="L8558" s="179">
        <v>0</v>
      </c>
      <c r="M8558" s="179">
        <v>77232.892493252468</v>
      </c>
      <c r="N8558" s="179">
        <v>0</v>
      </c>
      <c r="O8558" s="179">
        <v>0</v>
      </c>
      <c r="P8558" s="179">
        <v>0</v>
      </c>
      <c r="Q8558" s="179">
        <v>0</v>
      </c>
      <c r="R8558" s="180">
        <v>0</v>
      </c>
      <c r="S8558" s="180">
        <v>0</v>
      </c>
      <c r="T8558" s="180">
        <v>0</v>
      </c>
    </row>
    <row r="8559" spans="2:20" x14ac:dyDescent="0.3">
      <c r="B8559" s="19">
        <v>8556</v>
      </c>
      <c r="C8559" s="179">
        <v>0</v>
      </c>
      <c r="D8559" s="179">
        <v>0</v>
      </c>
      <c r="E8559" s="179">
        <v>163587.94355966823</v>
      </c>
      <c r="F8559" s="179">
        <v>0</v>
      </c>
      <c r="G8559" s="179">
        <v>0</v>
      </c>
      <c r="H8559" s="179">
        <v>21363.05465532784</v>
      </c>
      <c r="I8559" s="179">
        <v>0</v>
      </c>
      <c r="J8559" s="179">
        <v>0</v>
      </c>
      <c r="K8559" s="179">
        <v>0</v>
      </c>
      <c r="L8559" s="179">
        <v>0</v>
      </c>
      <c r="M8559" s="179">
        <v>56872.216470751227</v>
      </c>
      <c r="N8559" s="179">
        <v>0</v>
      </c>
      <c r="O8559" s="179">
        <v>0</v>
      </c>
      <c r="P8559" s="179">
        <v>0</v>
      </c>
      <c r="Q8559" s="179">
        <v>0</v>
      </c>
      <c r="R8559" s="180">
        <v>0</v>
      </c>
      <c r="S8559" s="180">
        <v>0</v>
      </c>
      <c r="T8559" s="180">
        <v>0</v>
      </c>
    </row>
    <row r="8560" spans="2:20" x14ac:dyDescent="0.3">
      <c r="B8560" s="19">
        <v>8557</v>
      </c>
      <c r="C8560" s="179">
        <v>0</v>
      </c>
      <c r="D8560" s="179">
        <v>0</v>
      </c>
      <c r="E8560" s="179">
        <v>64289.17125288098</v>
      </c>
      <c r="F8560" s="179">
        <v>0</v>
      </c>
      <c r="G8560" s="179">
        <v>0</v>
      </c>
      <c r="H8560" s="179">
        <v>3265692.1365328697</v>
      </c>
      <c r="I8560" s="179">
        <v>0</v>
      </c>
      <c r="J8560" s="179">
        <v>0</v>
      </c>
      <c r="K8560" s="179">
        <v>0</v>
      </c>
      <c r="L8560" s="179">
        <v>0</v>
      </c>
      <c r="M8560" s="179">
        <v>103086.97436653016</v>
      </c>
      <c r="N8560" s="179">
        <v>0</v>
      </c>
      <c r="O8560" s="179">
        <v>0</v>
      </c>
      <c r="P8560" s="179">
        <v>0</v>
      </c>
      <c r="Q8560" s="179">
        <v>0</v>
      </c>
      <c r="R8560" s="180">
        <v>0</v>
      </c>
      <c r="S8560" s="180">
        <v>0</v>
      </c>
      <c r="T8560" s="180">
        <v>0</v>
      </c>
    </row>
    <row r="8561" spans="2:20" x14ac:dyDescent="0.3">
      <c r="B8561" s="19">
        <v>8558</v>
      </c>
      <c r="C8561" s="179">
        <v>0</v>
      </c>
      <c r="D8561" s="179">
        <v>0</v>
      </c>
      <c r="E8561" s="179">
        <v>310696.29739273217</v>
      </c>
      <c r="F8561" s="179">
        <v>0</v>
      </c>
      <c r="G8561" s="179">
        <v>0</v>
      </c>
      <c r="H8561" s="179">
        <v>16022.058591068613</v>
      </c>
      <c r="I8561" s="179">
        <v>0</v>
      </c>
      <c r="J8561" s="179">
        <v>0</v>
      </c>
      <c r="K8561" s="179">
        <v>0</v>
      </c>
      <c r="L8561" s="179">
        <v>0</v>
      </c>
      <c r="M8561" s="179">
        <v>45692.846042325531</v>
      </c>
      <c r="N8561" s="179">
        <v>0</v>
      </c>
      <c r="O8561" s="179">
        <v>0</v>
      </c>
      <c r="P8561" s="179">
        <v>0</v>
      </c>
      <c r="Q8561" s="179">
        <v>0</v>
      </c>
      <c r="R8561" s="180">
        <v>0</v>
      </c>
      <c r="S8561" s="180">
        <v>0</v>
      </c>
      <c r="T8561" s="180">
        <v>0</v>
      </c>
    </row>
    <row r="8562" spans="2:20" x14ac:dyDescent="0.3">
      <c r="B8562" s="19">
        <v>8559</v>
      </c>
      <c r="C8562" s="179">
        <v>0</v>
      </c>
      <c r="D8562" s="179">
        <v>0</v>
      </c>
      <c r="E8562" s="179">
        <v>233151.26525888639</v>
      </c>
      <c r="F8562" s="179">
        <v>0</v>
      </c>
      <c r="G8562" s="179">
        <v>0</v>
      </c>
      <c r="H8562" s="179">
        <v>117034.33857490961</v>
      </c>
      <c r="I8562" s="179">
        <v>0</v>
      </c>
      <c r="J8562" s="179">
        <v>0</v>
      </c>
      <c r="K8562" s="179">
        <v>0</v>
      </c>
      <c r="L8562" s="179">
        <v>0</v>
      </c>
      <c r="M8562" s="179">
        <v>35012.766316841313</v>
      </c>
      <c r="N8562" s="179">
        <v>0</v>
      </c>
      <c r="O8562" s="179">
        <v>0</v>
      </c>
      <c r="P8562" s="179">
        <v>0</v>
      </c>
      <c r="Q8562" s="179">
        <v>0</v>
      </c>
      <c r="R8562" s="180">
        <v>0</v>
      </c>
      <c r="S8562" s="180">
        <v>0</v>
      </c>
      <c r="T8562" s="180">
        <v>0</v>
      </c>
    </row>
    <row r="8563" spans="2:20" x14ac:dyDescent="0.3">
      <c r="B8563" s="19">
        <v>8560</v>
      </c>
      <c r="C8563" s="179">
        <v>0</v>
      </c>
      <c r="D8563" s="179">
        <v>0</v>
      </c>
      <c r="E8563" s="179">
        <v>427111.06687763764</v>
      </c>
      <c r="F8563" s="179">
        <v>0</v>
      </c>
      <c r="G8563" s="179">
        <v>0</v>
      </c>
      <c r="H8563" s="179">
        <v>332109.17968496063</v>
      </c>
      <c r="I8563" s="179">
        <v>0</v>
      </c>
      <c r="J8563" s="179">
        <v>0</v>
      </c>
      <c r="K8563" s="179">
        <v>0</v>
      </c>
      <c r="L8563" s="179">
        <v>0</v>
      </c>
      <c r="M8563" s="179">
        <v>609440.10149756866</v>
      </c>
      <c r="N8563" s="179">
        <v>0</v>
      </c>
      <c r="O8563" s="179">
        <v>0</v>
      </c>
      <c r="P8563" s="179">
        <v>0</v>
      </c>
      <c r="Q8563" s="179">
        <v>0</v>
      </c>
      <c r="R8563" s="180">
        <v>0</v>
      </c>
      <c r="S8563" s="180">
        <v>0</v>
      </c>
      <c r="T8563" s="180">
        <v>0</v>
      </c>
    </row>
    <row r="8564" spans="2:20" x14ac:dyDescent="0.3">
      <c r="B8564" s="19">
        <v>8561</v>
      </c>
      <c r="C8564" s="179">
        <v>0</v>
      </c>
      <c r="D8564" s="179">
        <v>0</v>
      </c>
      <c r="E8564" s="179">
        <v>102324.37475960562</v>
      </c>
      <c r="F8564" s="179">
        <v>0</v>
      </c>
      <c r="G8564" s="179">
        <v>0</v>
      </c>
      <c r="H8564" s="179">
        <v>49257.441406386693</v>
      </c>
      <c r="I8564" s="179">
        <v>0</v>
      </c>
      <c r="J8564" s="179">
        <v>0</v>
      </c>
      <c r="K8564" s="179">
        <v>0</v>
      </c>
      <c r="L8564" s="179">
        <v>0</v>
      </c>
      <c r="M8564" s="179">
        <v>194114.11893029706</v>
      </c>
      <c r="N8564" s="179">
        <v>0</v>
      </c>
      <c r="O8564" s="179">
        <v>0</v>
      </c>
      <c r="P8564" s="179">
        <v>0</v>
      </c>
      <c r="Q8564" s="179">
        <v>0</v>
      </c>
      <c r="R8564" s="180">
        <v>0</v>
      </c>
      <c r="S8564" s="180">
        <v>0</v>
      </c>
      <c r="T8564" s="180">
        <v>0</v>
      </c>
    </row>
    <row r="8565" spans="2:20" x14ac:dyDescent="0.3">
      <c r="B8565" s="19">
        <v>8562</v>
      </c>
      <c r="C8565" s="179">
        <v>0</v>
      </c>
      <c r="D8565" s="179">
        <v>0</v>
      </c>
      <c r="E8565" s="179">
        <v>726097.29559448489</v>
      </c>
      <c r="F8565" s="179">
        <v>0</v>
      </c>
      <c r="G8565" s="179">
        <v>0</v>
      </c>
      <c r="H8565" s="179">
        <v>156583.13401216702</v>
      </c>
      <c r="I8565" s="179">
        <v>0</v>
      </c>
      <c r="J8565" s="179">
        <v>0</v>
      </c>
      <c r="K8565" s="179">
        <v>0</v>
      </c>
      <c r="L8565" s="179">
        <v>0</v>
      </c>
      <c r="M8565" s="179">
        <v>223805.52775260294</v>
      </c>
      <c r="N8565" s="179">
        <v>0</v>
      </c>
      <c r="O8565" s="179">
        <v>0</v>
      </c>
      <c r="P8565" s="179">
        <v>0</v>
      </c>
      <c r="Q8565" s="179">
        <v>0</v>
      </c>
      <c r="R8565" s="180">
        <v>0</v>
      </c>
      <c r="S8565" s="180">
        <v>0</v>
      </c>
      <c r="T8565" s="180">
        <v>0</v>
      </c>
    </row>
    <row r="8566" spans="2:20" x14ac:dyDescent="0.3">
      <c r="B8566" s="19">
        <v>8563</v>
      </c>
      <c r="C8566" s="179">
        <v>0</v>
      </c>
      <c r="D8566" s="179">
        <v>0</v>
      </c>
      <c r="E8566" s="179">
        <v>27168.486211961794</v>
      </c>
      <c r="F8566" s="179">
        <v>0</v>
      </c>
      <c r="G8566" s="179">
        <v>0</v>
      </c>
      <c r="H8566" s="179">
        <v>10486.447176858685</v>
      </c>
      <c r="I8566" s="179">
        <v>0</v>
      </c>
      <c r="J8566" s="179">
        <v>0</v>
      </c>
      <c r="K8566" s="179">
        <v>0</v>
      </c>
      <c r="L8566" s="179">
        <v>0</v>
      </c>
      <c r="M8566" s="179">
        <v>58592.820828556185</v>
      </c>
      <c r="N8566" s="179">
        <v>0</v>
      </c>
      <c r="O8566" s="179">
        <v>0</v>
      </c>
      <c r="P8566" s="179">
        <v>0</v>
      </c>
      <c r="Q8566" s="179">
        <v>0</v>
      </c>
      <c r="R8566" s="180">
        <v>0</v>
      </c>
      <c r="S8566" s="180">
        <v>0</v>
      </c>
      <c r="T8566" s="180">
        <v>0</v>
      </c>
    </row>
    <row r="8567" spans="2:20" x14ac:dyDescent="0.3">
      <c r="B8567" s="19">
        <v>8564</v>
      </c>
      <c r="C8567" s="179">
        <v>0</v>
      </c>
      <c r="D8567" s="179">
        <v>0</v>
      </c>
      <c r="E8567" s="179">
        <v>23833.220272025708</v>
      </c>
      <c r="F8567" s="179">
        <v>0</v>
      </c>
      <c r="G8567" s="179">
        <v>0</v>
      </c>
      <c r="H8567" s="179">
        <v>251246.3726920789</v>
      </c>
      <c r="I8567" s="179">
        <v>0</v>
      </c>
      <c r="J8567" s="179">
        <v>0</v>
      </c>
      <c r="K8567" s="179">
        <v>0</v>
      </c>
      <c r="L8567" s="179">
        <v>0</v>
      </c>
      <c r="M8567" s="179">
        <v>113891.44634589182</v>
      </c>
      <c r="N8567" s="179">
        <v>0</v>
      </c>
      <c r="O8567" s="179">
        <v>0</v>
      </c>
      <c r="P8567" s="179">
        <v>0</v>
      </c>
      <c r="Q8567" s="179">
        <v>0</v>
      </c>
      <c r="R8567" s="180">
        <v>0</v>
      </c>
      <c r="S8567" s="180">
        <v>0</v>
      </c>
      <c r="T8567" s="180">
        <v>0</v>
      </c>
    </row>
    <row r="8568" spans="2:20" x14ac:dyDescent="0.3">
      <c r="B8568" s="19">
        <v>8565</v>
      </c>
      <c r="C8568" s="179">
        <v>0</v>
      </c>
      <c r="D8568" s="179">
        <v>0</v>
      </c>
      <c r="E8568" s="179">
        <v>105321.9718794892</v>
      </c>
      <c r="F8568" s="179">
        <v>0</v>
      </c>
      <c r="G8568" s="179">
        <v>0</v>
      </c>
      <c r="H8568" s="179">
        <v>141042.00597372145</v>
      </c>
      <c r="I8568" s="179">
        <v>0</v>
      </c>
      <c r="J8568" s="179">
        <v>0</v>
      </c>
      <c r="K8568" s="179">
        <v>0</v>
      </c>
      <c r="L8568" s="179">
        <v>0</v>
      </c>
      <c r="M8568" s="179">
        <v>18314.881694386251</v>
      </c>
      <c r="N8568" s="179">
        <v>0</v>
      </c>
      <c r="O8568" s="179">
        <v>0</v>
      </c>
      <c r="P8568" s="179">
        <v>0</v>
      </c>
      <c r="Q8568" s="179">
        <v>0</v>
      </c>
      <c r="R8568" s="180">
        <v>0</v>
      </c>
      <c r="S8568" s="180">
        <v>0</v>
      </c>
      <c r="T8568" s="180">
        <v>0</v>
      </c>
    </row>
    <row r="8569" spans="2:20" x14ac:dyDescent="0.3">
      <c r="B8569" s="19">
        <v>8566</v>
      </c>
      <c r="C8569" s="179">
        <v>0</v>
      </c>
      <c r="D8569" s="179">
        <v>0</v>
      </c>
      <c r="E8569" s="179">
        <v>287073.19159050519</v>
      </c>
      <c r="F8569" s="179">
        <v>0</v>
      </c>
      <c r="G8569" s="179">
        <v>0</v>
      </c>
      <c r="H8569" s="179">
        <v>11284.511305049675</v>
      </c>
      <c r="I8569" s="179">
        <v>0</v>
      </c>
      <c r="J8569" s="179">
        <v>0</v>
      </c>
      <c r="K8569" s="179">
        <v>0</v>
      </c>
      <c r="L8569" s="179">
        <v>0</v>
      </c>
      <c r="M8569" s="179">
        <v>33427.674682774472</v>
      </c>
      <c r="N8569" s="179">
        <v>0</v>
      </c>
      <c r="O8569" s="179">
        <v>0</v>
      </c>
      <c r="P8569" s="179">
        <v>0</v>
      </c>
      <c r="Q8569" s="179">
        <v>0</v>
      </c>
      <c r="R8569" s="180">
        <v>0</v>
      </c>
      <c r="S8569" s="180">
        <v>0</v>
      </c>
      <c r="T8569" s="180">
        <v>0</v>
      </c>
    </row>
    <row r="8570" spans="2:20" x14ac:dyDescent="0.3">
      <c r="B8570" s="19">
        <v>8567</v>
      </c>
      <c r="C8570" s="179">
        <v>0</v>
      </c>
      <c r="D8570" s="179">
        <v>0</v>
      </c>
      <c r="E8570" s="179">
        <v>260259.53465450645</v>
      </c>
      <c r="F8570" s="179">
        <v>0</v>
      </c>
      <c r="G8570" s="179">
        <v>0</v>
      </c>
      <c r="H8570" s="179">
        <v>112229.06580846039</v>
      </c>
      <c r="I8570" s="179">
        <v>0</v>
      </c>
      <c r="J8570" s="179">
        <v>0</v>
      </c>
      <c r="K8570" s="179">
        <v>0</v>
      </c>
      <c r="L8570" s="179">
        <v>0</v>
      </c>
      <c r="M8570" s="179">
        <v>62728.633898506618</v>
      </c>
      <c r="N8570" s="179">
        <v>0</v>
      </c>
      <c r="O8570" s="179">
        <v>0</v>
      </c>
      <c r="P8570" s="179">
        <v>0</v>
      </c>
      <c r="Q8570" s="179">
        <v>0</v>
      </c>
      <c r="R8570" s="180">
        <v>0</v>
      </c>
      <c r="S8570" s="180">
        <v>0</v>
      </c>
      <c r="T8570" s="180">
        <v>0</v>
      </c>
    </row>
    <row r="8571" spans="2:20" x14ac:dyDescent="0.3">
      <c r="B8571" s="19">
        <v>8568</v>
      </c>
      <c r="C8571" s="179">
        <v>0</v>
      </c>
      <c r="D8571" s="179">
        <v>0</v>
      </c>
      <c r="E8571" s="179">
        <v>195466.40556937369</v>
      </c>
      <c r="F8571" s="179">
        <v>0</v>
      </c>
      <c r="G8571" s="179">
        <v>0</v>
      </c>
      <c r="H8571" s="179">
        <v>61975.323400909474</v>
      </c>
      <c r="I8571" s="179">
        <v>0</v>
      </c>
      <c r="J8571" s="179">
        <v>0</v>
      </c>
      <c r="K8571" s="179">
        <v>0</v>
      </c>
      <c r="L8571" s="179">
        <v>0</v>
      </c>
      <c r="M8571" s="179">
        <v>340090.50731166749</v>
      </c>
      <c r="N8571" s="179">
        <v>0</v>
      </c>
      <c r="O8571" s="179">
        <v>0</v>
      </c>
      <c r="P8571" s="179">
        <v>0</v>
      </c>
      <c r="Q8571" s="179">
        <v>0</v>
      </c>
      <c r="R8571" s="180">
        <v>0</v>
      </c>
      <c r="S8571" s="180">
        <v>0</v>
      </c>
      <c r="T8571" s="180">
        <v>0</v>
      </c>
    </row>
    <row r="8572" spans="2:20" x14ac:dyDescent="0.3">
      <c r="B8572" s="19">
        <v>8569</v>
      </c>
      <c r="C8572" s="179">
        <v>0</v>
      </c>
      <c r="D8572" s="179">
        <v>0</v>
      </c>
      <c r="E8572" s="179">
        <v>178194.47253433082</v>
      </c>
      <c r="F8572" s="179">
        <v>0</v>
      </c>
      <c r="G8572" s="179">
        <v>0</v>
      </c>
      <c r="H8572" s="179">
        <v>87755.395972916827</v>
      </c>
      <c r="I8572" s="179">
        <v>0</v>
      </c>
      <c r="J8572" s="179">
        <v>0</v>
      </c>
      <c r="K8572" s="179">
        <v>0</v>
      </c>
      <c r="L8572" s="179">
        <v>0</v>
      </c>
      <c r="M8572" s="179">
        <v>380607.46545062261</v>
      </c>
      <c r="N8572" s="179">
        <v>0</v>
      </c>
      <c r="O8572" s="179">
        <v>0</v>
      </c>
      <c r="P8572" s="179">
        <v>0</v>
      </c>
      <c r="Q8572" s="179">
        <v>0</v>
      </c>
      <c r="R8572" s="180">
        <v>0</v>
      </c>
      <c r="S8572" s="180">
        <v>0</v>
      </c>
      <c r="T8572" s="180">
        <v>0</v>
      </c>
    </row>
    <row r="8573" spans="2:20" x14ac:dyDescent="0.3">
      <c r="B8573" s="19">
        <v>8570</v>
      </c>
      <c r="C8573" s="179">
        <v>0</v>
      </c>
      <c r="D8573" s="179">
        <v>0</v>
      </c>
      <c r="E8573" s="179">
        <v>146099.11544943671</v>
      </c>
      <c r="F8573" s="179">
        <v>0</v>
      </c>
      <c r="G8573" s="179">
        <v>0</v>
      </c>
      <c r="H8573" s="179">
        <v>56412.925460323968</v>
      </c>
      <c r="I8573" s="179">
        <v>0</v>
      </c>
      <c r="J8573" s="179">
        <v>0</v>
      </c>
      <c r="K8573" s="179">
        <v>0</v>
      </c>
      <c r="L8573" s="179">
        <v>0</v>
      </c>
      <c r="M8573" s="179">
        <v>37373.789431329984</v>
      </c>
      <c r="N8573" s="179">
        <v>0</v>
      </c>
      <c r="O8573" s="179">
        <v>0</v>
      </c>
      <c r="P8573" s="179">
        <v>0</v>
      </c>
      <c r="Q8573" s="179">
        <v>0</v>
      </c>
      <c r="R8573" s="180">
        <v>0</v>
      </c>
      <c r="S8573" s="180">
        <v>0</v>
      </c>
      <c r="T8573" s="180">
        <v>0</v>
      </c>
    </row>
    <row r="8574" spans="2:20" x14ac:dyDescent="0.3">
      <c r="B8574" s="19">
        <v>8571</v>
      </c>
      <c r="C8574" s="179">
        <v>0</v>
      </c>
      <c r="D8574" s="179">
        <v>0</v>
      </c>
      <c r="E8574" s="179">
        <v>23554.124745019326</v>
      </c>
      <c r="F8574" s="179">
        <v>0</v>
      </c>
      <c r="G8574" s="179">
        <v>0</v>
      </c>
      <c r="H8574" s="179">
        <v>29408.3205307069</v>
      </c>
      <c r="I8574" s="179">
        <v>0</v>
      </c>
      <c r="J8574" s="179">
        <v>0</v>
      </c>
      <c r="K8574" s="179">
        <v>0</v>
      </c>
      <c r="L8574" s="179">
        <v>0</v>
      </c>
      <c r="M8574" s="179">
        <v>23569.073774616874</v>
      </c>
      <c r="N8574" s="179">
        <v>0</v>
      </c>
      <c r="O8574" s="179">
        <v>0</v>
      </c>
      <c r="P8574" s="179">
        <v>0</v>
      </c>
      <c r="Q8574" s="179">
        <v>0</v>
      </c>
      <c r="R8574" s="180">
        <v>0</v>
      </c>
      <c r="S8574" s="180">
        <v>0</v>
      </c>
      <c r="T8574" s="180">
        <v>0</v>
      </c>
    </row>
    <row r="8575" spans="2:20" x14ac:dyDescent="0.3">
      <c r="B8575" s="19">
        <v>8572</v>
      </c>
      <c r="C8575" s="179">
        <v>0</v>
      </c>
      <c r="D8575" s="179">
        <v>0</v>
      </c>
      <c r="E8575" s="179">
        <v>1134028.5751508335</v>
      </c>
      <c r="F8575" s="179">
        <v>0</v>
      </c>
      <c r="G8575" s="179">
        <v>0</v>
      </c>
      <c r="H8575" s="179">
        <v>27362.072570366283</v>
      </c>
      <c r="I8575" s="179">
        <v>0</v>
      </c>
      <c r="J8575" s="179">
        <v>0</v>
      </c>
      <c r="K8575" s="179">
        <v>271848.46312996652</v>
      </c>
      <c r="L8575" s="179">
        <v>1</v>
      </c>
      <c r="M8575" s="179">
        <v>36077.959985501293</v>
      </c>
      <c r="N8575" s="179">
        <v>0</v>
      </c>
      <c r="O8575" s="179">
        <v>0</v>
      </c>
      <c r="P8575" s="179">
        <v>0</v>
      </c>
      <c r="Q8575" s="179">
        <v>0</v>
      </c>
      <c r="R8575" s="180">
        <v>0</v>
      </c>
      <c r="S8575" s="180">
        <v>271848.46312996652</v>
      </c>
      <c r="T8575" s="180">
        <v>0</v>
      </c>
    </row>
    <row r="8576" spans="2:20" x14ac:dyDescent="0.3">
      <c r="B8576" s="19">
        <v>8573</v>
      </c>
      <c r="C8576" s="179">
        <v>0</v>
      </c>
      <c r="D8576" s="179">
        <v>0</v>
      </c>
      <c r="E8576" s="179">
        <v>909287.53244477359</v>
      </c>
      <c r="F8576" s="179">
        <v>0</v>
      </c>
      <c r="G8576" s="179">
        <v>0</v>
      </c>
      <c r="H8576" s="179">
        <v>49870.327203013076</v>
      </c>
      <c r="I8576" s="179">
        <v>0</v>
      </c>
      <c r="J8576" s="179">
        <v>0</v>
      </c>
      <c r="K8576" s="179">
        <v>0</v>
      </c>
      <c r="L8576" s="179">
        <v>0</v>
      </c>
      <c r="M8576" s="179">
        <v>13975.74354146175</v>
      </c>
      <c r="N8576" s="179">
        <v>0</v>
      </c>
      <c r="O8576" s="179">
        <v>0</v>
      </c>
      <c r="P8576" s="179">
        <v>0</v>
      </c>
      <c r="Q8576" s="179">
        <v>0</v>
      </c>
      <c r="R8576" s="180">
        <v>0</v>
      </c>
      <c r="S8576" s="180">
        <v>0</v>
      </c>
      <c r="T8576" s="180">
        <v>0</v>
      </c>
    </row>
    <row r="8577" spans="2:20" x14ac:dyDescent="0.3">
      <c r="B8577" s="19">
        <v>8574</v>
      </c>
      <c r="C8577" s="179">
        <v>0</v>
      </c>
      <c r="D8577" s="179">
        <v>0</v>
      </c>
      <c r="E8577" s="179">
        <v>140950.18275190887</v>
      </c>
      <c r="F8577" s="179">
        <v>0</v>
      </c>
      <c r="G8577" s="179">
        <v>0</v>
      </c>
      <c r="H8577" s="179">
        <v>981727.30988999794</v>
      </c>
      <c r="I8577" s="179">
        <v>0</v>
      </c>
      <c r="J8577" s="179">
        <v>0</v>
      </c>
      <c r="K8577" s="179">
        <v>0</v>
      </c>
      <c r="L8577" s="179">
        <v>0</v>
      </c>
      <c r="M8577" s="179">
        <v>525958.94586912089</v>
      </c>
      <c r="N8577" s="179">
        <v>0</v>
      </c>
      <c r="O8577" s="179">
        <v>0</v>
      </c>
      <c r="P8577" s="179">
        <v>0</v>
      </c>
      <c r="Q8577" s="179">
        <v>0</v>
      </c>
      <c r="R8577" s="180">
        <v>0</v>
      </c>
      <c r="S8577" s="180">
        <v>0</v>
      </c>
      <c r="T8577" s="180">
        <v>0</v>
      </c>
    </row>
    <row r="8578" spans="2:20" x14ac:dyDescent="0.3">
      <c r="B8578" s="19">
        <v>8575</v>
      </c>
      <c r="C8578" s="179">
        <v>0</v>
      </c>
      <c r="D8578" s="179">
        <v>0</v>
      </c>
      <c r="E8578" s="179">
        <v>342266.49767518049</v>
      </c>
      <c r="F8578" s="179">
        <v>0</v>
      </c>
      <c r="G8578" s="179">
        <v>0</v>
      </c>
      <c r="H8578" s="179">
        <v>28850.852196369309</v>
      </c>
      <c r="I8578" s="179">
        <v>0</v>
      </c>
      <c r="J8578" s="179">
        <v>0</v>
      </c>
      <c r="K8578" s="179">
        <v>0</v>
      </c>
      <c r="L8578" s="179">
        <v>0</v>
      </c>
      <c r="M8578" s="179">
        <v>223579.04726120559</v>
      </c>
      <c r="N8578" s="179">
        <v>0</v>
      </c>
      <c r="O8578" s="179">
        <v>0</v>
      </c>
      <c r="P8578" s="179">
        <v>0</v>
      </c>
      <c r="Q8578" s="179">
        <v>0</v>
      </c>
      <c r="R8578" s="180">
        <v>0</v>
      </c>
      <c r="S8578" s="180">
        <v>0</v>
      </c>
      <c r="T8578" s="180">
        <v>0</v>
      </c>
    </row>
    <row r="8579" spans="2:20" x14ac:dyDescent="0.3">
      <c r="B8579" s="19">
        <v>8576</v>
      </c>
      <c r="C8579" s="179">
        <v>0</v>
      </c>
      <c r="D8579" s="179">
        <v>0</v>
      </c>
      <c r="E8579" s="179">
        <v>556636.67187604657</v>
      </c>
      <c r="F8579" s="179">
        <v>0</v>
      </c>
      <c r="G8579" s="179">
        <v>0</v>
      </c>
      <c r="H8579" s="179">
        <v>57588.727717645372</v>
      </c>
      <c r="I8579" s="179">
        <v>0</v>
      </c>
      <c r="J8579" s="179">
        <v>0</v>
      </c>
      <c r="K8579" s="179">
        <v>0</v>
      </c>
      <c r="L8579" s="179">
        <v>0</v>
      </c>
      <c r="M8579" s="179">
        <v>541647.69090793445</v>
      </c>
      <c r="N8579" s="179">
        <v>0</v>
      </c>
      <c r="O8579" s="179">
        <v>0</v>
      </c>
      <c r="P8579" s="179">
        <v>0</v>
      </c>
      <c r="Q8579" s="179">
        <v>0</v>
      </c>
      <c r="R8579" s="180">
        <v>0</v>
      </c>
      <c r="S8579" s="180">
        <v>0</v>
      </c>
      <c r="T8579" s="180">
        <v>0</v>
      </c>
    </row>
    <row r="8580" spans="2:20" x14ac:dyDescent="0.3">
      <c r="B8580" s="19">
        <v>8577</v>
      </c>
      <c r="C8580" s="179">
        <v>0</v>
      </c>
      <c r="D8580" s="179">
        <v>0</v>
      </c>
      <c r="E8580" s="179">
        <v>85663.041199532556</v>
      </c>
      <c r="F8580" s="179">
        <v>0</v>
      </c>
      <c r="G8580" s="179">
        <v>0</v>
      </c>
      <c r="H8580" s="179">
        <v>23818.094954062752</v>
      </c>
      <c r="I8580" s="179">
        <v>0</v>
      </c>
      <c r="J8580" s="179">
        <v>0</v>
      </c>
      <c r="K8580" s="179">
        <v>0</v>
      </c>
      <c r="L8580" s="179">
        <v>0</v>
      </c>
      <c r="M8580" s="179">
        <v>28888.660501454659</v>
      </c>
      <c r="N8580" s="179">
        <v>0</v>
      </c>
      <c r="O8580" s="179">
        <v>0</v>
      </c>
      <c r="P8580" s="179">
        <v>0</v>
      </c>
      <c r="Q8580" s="179">
        <v>0</v>
      </c>
      <c r="R8580" s="180">
        <v>0</v>
      </c>
      <c r="S8580" s="180">
        <v>0</v>
      </c>
      <c r="T8580" s="180">
        <v>0</v>
      </c>
    </row>
    <row r="8581" spans="2:20" x14ac:dyDescent="0.3">
      <c r="B8581" s="19">
        <v>8578</v>
      </c>
      <c r="C8581" s="179">
        <v>0</v>
      </c>
      <c r="D8581" s="179">
        <v>0</v>
      </c>
      <c r="E8581" s="179">
        <v>84787.168605024155</v>
      </c>
      <c r="F8581" s="179">
        <v>0</v>
      </c>
      <c r="G8581" s="179">
        <v>0</v>
      </c>
      <c r="H8581" s="179">
        <v>36311.182370197646</v>
      </c>
      <c r="I8581" s="179">
        <v>0</v>
      </c>
      <c r="J8581" s="179">
        <v>0</v>
      </c>
      <c r="K8581" s="179">
        <v>0</v>
      </c>
      <c r="L8581" s="179">
        <v>0</v>
      </c>
      <c r="M8581" s="179">
        <v>83672.051716692775</v>
      </c>
      <c r="N8581" s="179">
        <v>0</v>
      </c>
      <c r="O8581" s="179">
        <v>0</v>
      </c>
      <c r="P8581" s="179">
        <v>0</v>
      </c>
      <c r="Q8581" s="179">
        <v>0</v>
      </c>
      <c r="R8581" s="180">
        <v>0</v>
      </c>
      <c r="S8581" s="180">
        <v>0</v>
      </c>
      <c r="T8581" s="180">
        <v>0</v>
      </c>
    </row>
    <row r="8582" spans="2:20" x14ac:dyDescent="0.3">
      <c r="B8582" s="19">
        <v>8579</v>
      </c>
      <c r="C8582" s="179">
        <v>0</v>
      </c>
      <c r="D8582" s="179">
        <v>0</v>
      </c>
      <c r="E8582" s="179">
        <v>129429.30810161302</v>
      </c>
      <c r="F8582" s="179">
        <v>0</v>
      </c>
      <c r="G8582" s="179">
        <v>0</v>
      </c>
      <c r="H8582" s="179">
        <v>30101.247579872179</v>
      </c>
      <c r="I8582" s="179">
        <v>0</v>
      </c>
      <c r="J8582" s="179">
        <v>0</v>
      </c>
      <c r="K8582" s="179">
        <v>0</v>
      </c>
      <c r="L8582" s="179">
        <v>0</v>
      </c>
      <c r="M8582" s="179">
        <v>352470.28979333746</v>
      </c>
      <c r="N8582" s="179">
        <v>0</v>
      </c>
      <c r="O8582" s="179">
        <v>0</v>
      </c>
      <c r="P8582" s="179">
        <v>0</v>
      </c>
      <c r="Q8582" s="179">
        <v>0</v>
      </c>
      <c r="R8582" s="180">
        <v>0</v>
      </c>
      <c r="S8582" s="180">
        <v>0</v>
      </c>
      <c r="T8582" s="180">
        <v>0</v>
      </c>
    </row>
    <row r="8583" spans="2:20" x14ac:dyDescent="0.3">
      <c r="B8583" s="19">
        <v>8580</v>
      </c>
      <c r="C8583" s="179">
        <v>0</v>
      </c>
      <c r="D8583" s="179">
        <v>0</v>
      </c>
      <c r="E8583" s="179">
        <v>3489.3922514362716</v>
      </c>
      <c r="F8583" s="179">
        <v>1</v>
      </c>
      <c r="G8583" s="179">
        <v>13190.896460835422</v>
      </c>
      <c r="H8583" s="179">
        <v>38932.237846009346</v>
      </c>
      <c r="I8583" s="179">
        <v>0</v>
      </c>
      <c r="J8583" s="179">
        <v>0</v>
      </c>
      <c r="K8583" s="179">
        <v>0</v>
      </c>
      <c r="L8583" s="179">
        <v>0</v>
      </c>
      <c r="M8583" s="179">
        <v>18112.982451209526</v>
      </c>
      <c r="N8583" s="179">
        <v>0</v>
      </c>
      <c r="O8583" s="179">
        <v>0</v>
      </c>
      <c r="P8583" s="179">
        <v>0</v>
      </c>
      <c r="Q8583" s="179">
        <v>0</v>
      </c>
      <c r="R8583" s="180">
        <v>0</v>
      </c>
      <c r="S8583" s="180">
        <v>0</v>
      </c>
      <c r="T8583" s="180">
        <v>0</v>
      </c>
    </row>
    <row r="8584" spans="2:20" x14ac:dyDescent="0.3">
      <c r="B8584" s="19">
        <v>8581</v>
      </c>
      <c r="C8584" s="179">
        <v>0</v>
      </c>
      <c r="D8584" s="179">
        <v>0</v>
      </c>
      <c r="E8584" s="179">
        <v>392817.05034242716</v>
      </c>
      <c r="F8584" s="179">
        <v>0</v>
      </c>
      <c r="G8584" s="179">
        <v>0</v>
      </c>
      <c r="H8584" s="179">
        <v>124390.26829536093</v>
      </c>
      <c r="I8584" s="179">
        <v>0</v>
      </c>
      <c r="J8584" s="179">
        <v>0</v>
      </c>
      <c r="K8584" s="179">
        <v>0</v>
      </c>
      <c r="L8584" s="179">
        <v>0</v>
      </c>
      <c r="M8584" s="179">
        <v>1540.8630742966193</v>
      </c>
      <c r="N8584" s="179">
        <v>0</v>
      </c>
      <c r="O8584" s="179">
        <v>0</v>
      </c>
      <c r="P8584" s="179">
        <v>0</v>
      </c>
      <c r="Q8584" s="179">
        <v>0</v>
      </c>
      <c r="R8584" s="180">
        <v>0</v>
      </c>
      <c r="S8584" s="180">
        <v>0</v>
      </c>
      <c r="T8584" s="180">
        <v>0</v>
      </c>
    </row>
    <row r="8585" spans="2:20" x14ac:dyDescent="0.3">
      <c r="B8585" s="19">
        <v>8582</v>
      </c>
      <c r="C8585" s="179">
        <v>0</v>
      </c>
      <c r="D8585" s="179">
        <v>0</v>
      </c>
      <c r="E8585" s="179">
        <v>271909.15197847737</v>
      </c>
      <c r="F8585" s="179">
        <v>0</v>
      </c>
      <c r="G8585" s="179">
        <v>0</v>
      </c>
      <c r="H8585" s="179">
        <v>746194.740372726</v>
      </c>
      <c r="I8585" s="179">
        <v>0</v>
      </c>
      <c r="J8585" s="179">
        <v>0</v>
      </c>
      <c r="K8585" s="179">
        <v>0</v>
      </c>
      <c r="L8585" s="179">
        <v>0</v>
      </c>
      <c r="M8585" s="179">
        <v>19752.216182227512</v>
      </c>
      <c r="N8585" s="179">
        <v>0</v>
      </c>
      <c r="O8585" s="179">
        <v>0</v>
      </c>
      <c r="P8585" s="179">
        <v>0</v>
      </c>
      <c r="Q8585" s="179">
        <v>0</v>
      </c>
      <c r="R8585" s="180">
        <v>0</v>
      </c>
      <c r="S8585" s="180">
        <v>0</v>
      </c>
      <c r="T8585" s="180">
        <v>0</v>
      </c>
    </row>
    <row r="8586" spans="2:20" x14ac:dyDescent="0.3">
      <c r="B8586" s="19">
        <v>8583</v>
      </c>
      <c r="C8586" s="179">
        <v>0</v>
      </c>
      <c r="D8586" s="179">
        <v>0</v>
      </c>
      <c r="E8586" s="179">
        <v>75117.834047674798</v>
      </c>
      <c r="F8586" s="179">
        <v>0</v>
      </c>
      <c r="G8586" s="179">
        <v>0</v>
      </c>
      <c r="H8586" s="179">
        <v>46921.679550679262</v>
      </c>
      <c r="I8586" s="179">
        <v>0</v>
      </c>
      <c r="J8586" s="179">
        <v>0</v>
      </c>
      <c r="K8586" s="179">
        <v>0</v>
      </c>
      <c r="L8586" s="179">
        <v>0</v>
      </c>
      <c r="M8586" s="179">
        <v>58614.358601226959</v>
      </c>
      <c r="N8586" s="179">
        <v>0</v>
      </c>
      <c r="O8586" s="179">
        <v>0</v>
      </c>
      <c r="P8586" s="179">
        <v>0</v>
      </c>
      <c r="Q8586" s="179">
        <v>0</v>
      </c>
      <c r="R8586" s="180">
        <v>0</v>
      </c>
      <c r="S8586" s="180">
        <v>0</v>
      </c>
      <c r="T8586" s="180">
        <v>0</v>
      </c>
    </row>
    <row r="8587" spans="2:20" x14ac:dyDescent="0.3">
      <c r="B8587" s="19">
        <v>8584</v>
      </c>
      <c r="C8587" s="179">
        <v>1</v>
      </c>
      <c r="D8587" s="179">
        <v>43075.664577849711</v>
      </c>
      <c r="E8587" s="179">
        <v>33670.105392309793</v>
      </c>
      <c r="F8587" s="179">
        <v>0</v>
      </c>
      <c r="G8587" s="179">
        <v>0</v>
      </c>
      <c r="H8587" s="179">
        <v>57779.768472702453</v>
      </c>
      <c r="I8587" s="179">
        <v>0</v>
      </c>
      <c r="J8587" s="179">
        <v>0</v>
      </c>
      <c r="K8587" s="179">
        <v>0</v>
      </c>
      <c r="L8587" s="179">
        <v>0</v>
      </c>
      <c r="M8587" s="179">
        <v>183518.79075426506</v>
      </c>
      <c r="N8587" s="179">
        <v>0</v>
      </c>
      <c r="O8587" s="179">
        <v>0</v>
      </c>
      <c r="P8587" s="179">
        <v>0</v>
      </c>
      <c r="Q8587" s="179">
        <v>0</v>
      </c>
      <c r="R8587" s="180">
        <v>0</v>
      </c>
      <c r="S8587" s="180">
        <v>0</v>
      </c>
      <c r="T8587" s="180">
        <v>43075.664577849711</v>
      </c>
    </row>
    <row r="8588" spans="2:20" x14ac:dyDescent="0.3">
      <c r="B8588" s="19">
        <v>8585</v>
      </c>
      <c r="C8588" s="179">
        <v>0</v>
      </c>
      <c r="D8588" s="179">
        <v>0</v>
      </c>
      <c r="E8588" s="179">
        <v>16656.754453978127</v>
      </c>
      <c r="F8588" s="179">
        <v>0</v>
      </c>
      <c r="G8588" s="179">
        <v>0</v>
      </c>
      <c r="H8588" s="179">
        <v>18527.780100780648</v>
      </c>
      <c r="I8588" s="179">
        <v>0</v>
      </c>
      <c r="J8588" s="179">
        <v>0</v>
      </c>
      <c r="K8588" s="179">
        <v>0</v>
      </c>
      <c r="L8588" s="179">
        <v>0</v>
      </c>
      <c r="M8588" s="179">
        <v>41640.494562402819</v>
      </c>
      <c r="N8588" s="179">
        <v>0</v>
      </c>
      <c r="O8588" s="179">
        <v>0</v>
      </c>
      <c r="P8588" s="179">
        <v>0</v>
      </c>
      <c r="Q8588" s="179">
        <v>0</v>
      </c>
      <c r="R8588" s="180">
        <v>0</v>
      </c>
      <c r="S8588" s="180">
        <v>0</v>
      </c>
      <c r="T8588" s="180">
        <v>0</v>
      </c>
    </row>
    <row r="8589" spans="2:20" x14ac:dyDescent="0.3">
      <c r="B8589" s="19">
        <v>8586</v>
      </c>
      <c r="C8589" s="179">
        <v>0</v>
      </c>
      <c r="D8589" s="179">
        <v>0</v>
      </c>
      <c r="E8589" s="179">
        <v>78475.866810983964</v>
      </c>
      <c r="F8589" s="179">
        <v>0</v>
      </c>
      <c r="G8589" s="179">
        <v>0</v>
      </c>
      <c r="H8589" s="179">
        <v>38993.694071555889</v>
      </c>
      <c r="I8589" s="179">
        <v>0</v>
      </c>
      <c r="J8589" s="179">
        <v>0</v>
      </c>
      <c r="K8589" s="179">
        <v>0</v>
      </c>
      <c r="L8589" s="179">
        <v>0</v>
      </c>
      <c r="M8589" s="179">
        <v>232323.59653145101</v>
      </c>
      <c r="N8589" s="179">
        <v>0</v>
      </c>
      <c r="O8589" s="179">
        <v>0</v>
      </c>
      <c r="P8589" s="179">
        <v>0</v>
      </c>
      <c r="Q8589" s="179">
        <v>0</v>
      </c>
      <c r="R8589" s="180">
        <v>0</v>
      </c>
      <c r="S8589" s="180">
        <v>0</v>
      </c>
      <c r="T8589" s="180">
        <v>0</v>
      </c>
    </row>
    <row r="8590" spans="2:20" x14ac:dyDescent="0.3">
      <c r="B8590" s="19">
        <v>8587</v>
      </c>
      <c r="C8590" s="179">
        <v>0</v>
      </c>
      <c r="D8590" s="179">
        <v>0</v>
      </c>
      <c r="E8590" s="179">
        <v>999561.51110271516</v>
      </c>
      <c r="F8590" s="179">
        <v>0</v>
      </c>
      <c r="G8590" s="179">
        <v>0</v>
      </c>
      <c r="H8590" s="179">
        <v>132454.58625632475</v>
      </c>
      <c r="I8590" s="179">
        <v>0</v>
      </c>
      <c r="J8590" s="179">
        <v>0</v>
      </c>
      <c r="K8590" s="179">
        <v>0</v>
      </c>
      <c r="L8590" s="179">
        <v>0</v>
      </c>
      <c r="M8590" s="179">
        <v>19720.962611357121</v>
      </c>
      <c r="N8590" s="179">
        <v>0</v>
      </c>
      <c r="O8590" s="179">
        <v>0</v>
      </c>
      <c r="P8590" s="179">
        <v>0</v>
      </c>
      <c r="Q8590" s="179">
        <v>0</v>
      </c>
      <c r="R8590" s="180">
        <v>0</v>
      </c>
      <c r="S8590" s="180">
        <v>0</v>
      </c>
      <c r="T8590" s="180">
        <v>0</v>
      </c>
    </row>
    <row r="8591" spans="2:20" x14ac:dyDescent="0.3">
      <c r="B8591" s="19">
        <v>8588</v>
      </c>
      <c r="C8591" s="179">
        <v>0</v>
      </c>
      <c r="D8591" s="179">
        <v>0</v>
      </c>
      <c r="E8591" s="179">
        <v>46288.987445240709</v>
      </c>
      <c r="F8591" s="179">
        <v>0</v>
      </c>
      <c r="G8591" s="179">
        <v>0</v>
      </c>
      <c r="H8591" s="179">
        <v>299886.700052245</v>
      </c>
      <c r="I8591" s="179">
        <v>0</v>
      </c>
      <c r="J8591" s="179">
        <v>0</v>
      </c>
      <c r="K8591" s="179">
        <v>0</v>
      </c>
      <c r="L8591" s="179">
        <v>0</v>
      </c>
      <c r="M8591" s="179">
        <v>1606322.4436822676</v>
      </c>
      <c r="N8591" s="179">
        <v>0</v>
      </c>
      <c r="O8591" s="179">
        <v>0</v>
      </c>
      <c r="P8591" s="179">
        <v>0</v>
      </c>
      <c r="Q8591" s="179">
        <v>0</v>
      </c>
      <c r="R8591" s="180">
        <v>0</v>
      </c>
      <c r="S8591" s="180">
        <v>0</v>
      </c>
      <c r="T8591" s="180">
        <v>0</v>
      </c>
    </row>
    <row r="8592" spans="2:20" x14ac:dyDescent="0.3">
      <c r="B8592" s="19">
        <v>8589</v>
      </c>
      <c r="C8592" s="179">
        <v>0</v>
      </c>
      <c r="D8592" s="179">
        <v>0</v>
      </c>
      <c r="E8592" s="179">
        <v>1081027.7889847271</v>
      </c>
      <c r="F8592" s="179">
        <v>0</v>
      </c>
      <c r="G8592" s="179">
        <v>0</v>
      </c>
      <c r="H8592" s="179">
        <v>41737.457351901197</v>
      </c>
      <c r="I8592" s="179">
        <v>0</v>
      </c>
      <c r="J8592" s="179">
        <v>0</v>
      </c>
      <c r="K8592" s="179">
        <v>0</v>
      </c>
      <c r="L8592" s="179">
        <v>0</v>
      </c>
      <c r="M8592" s="179">
        <v>218794.41779199202</v>
      </c>
      <c r="N8592" s="179">
        <v>0</v>
      </c>
      <c r="O8592" s="179">
        <v>0</v>
      </c>
      <c r="P8592" s="179">
        <v>0</v>
      </c>
      <c r="Q8592" s="179">
        <v>0</v>
      </c>
      <c r="R8592" s="180">
        <v>0</v>
      </c>
      <c r="S8592" s="180">
        <v>0</v>
      </c>
      <c r="T8592" s="180">
        <v>0</v>
      </c>
    </row>
    <row r="8593" spans="2:20" x14ac:dyDescent="0.3">
      <c r="B8593" s="19">
        <v>8590</v>
      </c>
      <c r="C8593" s="179">
        <v>0</v>
      </c>
      <c r="D8593" s="179">
        <v>0</v>
      </c>
      <c r="E8593" s="179">
        <v>232543.70798327739</v>
      </c>
      <c r="F8593" s="179">
        <v>1</v>
      </c>
      <c r="G8593" s="179">
        <v>20646.312492626093</v>
      </c>
      <c r="H8593" s="179">
        <v>354895.50971309934</v>
      </c>
      <c r="I8593" s="179">
        <v>0</v>
      </c>
      <c r="J8593" s="179">
        <v>0</v>
      </c>
      <c r="K8593" s="179">
        <v>0</v>
      </c>
      <c r="L8593" s="179">
        <v>0</v>
      </c>
      <c r="M8593" s="179">
        <v>189629.19834064718</v>
      </c>
      <c r="N8593" s="179">
        <v>0</v>
      </c>
      <c r="O8593" s="179">
        <v>0</v>
      </c>
      <c r="P8593" s="179">
        <v>0</v>
      </c>
      <c r="Q8593" s="179">
        <v>0</v>
      </c>
      <c r="R8593" s="180">
        <v>0</v>
      </c>
      <c r="S8593" s="180">
        <v>0</v>
      </c>
      <c r="T8593" s="180">
        <v>0</v>
      </c>
    </row>
    <row r="8594" spans="2:20" x14ac:dyDescent="0.3">
      <c r="B8594" s="19">
        <v>8591</v>
      </c>
      <c r="C8594" s="179">
        <v>0</v>
      </c>
      <c r="D8594" s="179">
        <v>0</v>
      </c>
      <c r="E8594" s="179">
        <v>820218.40894009522</v>
      </c>
      <c r="F8594" s="179">
        <v>0</v>
      </c>
      <c r="G8594" s="179">
        <v>0</v>
      </c>
      <c r="H8594" s="179">
        <v>8952.3467244702242</v>
      </c>
      <c r="I8594" s="179">
        <v>0</v>
      </c>
      <c r="J8594" s="179">
        <v>0</v>
      </c>
      <c r="K8594" s="179">
        <v>0</v>
      </c>
      <c r="L8594" s="179">
        <v>0</v>
      </c>
      <c r="M8594" s="179">
        <v>36604.188568457357</v>
      </c>
      <c r="N8594" s="179">
        <v>0</v>
      </c>
      <c r="O8594" s="179">
        <v>0</v>
      </c>
      <c r="P8594" s="179">
        <v>0</v>
      </c>
      <c r="Q8594" s="179">
        <v>0</v>
      </c>
      <c r="R8594" s="180">
        <v>0</v>
      </c>
      <c r="S8594" s="180">
        <v>0</v>
      </c>
      <c r="T8594" s="180">
        <v>0</v>
      </c>
    </row>
    <row r="8595" spans="2:20" x14ac:dyDescent="0.3">
      <c r="B8595" s="19">
        <v>8592</v>
      </c>
      <c r="C8595" s="179">
        <v>0</v>
      </c>
      <c r="D8595" s="179">
        <v>0</v>
      </c>
      <c r="E8595" s="179">
        <v>688063.88035087148</v>
      </c>
      <c r="F8595" s="179">
        <v>0</v>
      </c>
      <c r="G8595" s="179">
        <v>0</v>
      </c>
      <c r="H8595" s="179">
        <v>9923.1700870603599</v>
      </c>
      <c r="I8595" s="179">
        <v>0</v>
      </c>
      <c r="J8595" s="179">
        <v>0</v>
      </c>
      <c r="K8595" s="179">
        <v>0</v>
      </c>
      <c r="L8595" s="179">
        <v>0</v>
      </c>
      <c r="M8595" s="179">
        <v>19523.494103782516</v>
      </c>
      <c r="N8595" s="179">
        <v>0</v>
      </c>
      <c r="O8595" s="179">
        <v>0</v>
      </c>
      <c r="P8595" s="179">
        <v>0</v>
      </c>
      <c r="Q8595" s="179">
        <v>0</v>
      </c>
      <c r="R8595" s="180">
        <v>0</v>
      </c>
      <c r="S8595" s="180">
        <v>0</v>
      </c>
      <c r="T8595" s="180">
        <v>0</v>
      </c>
    </row>
    <row r="8596" spans="2:20" x14ac:dyDescent="0.3">
      <c r="B8596" s="19">
        <v>8593</v>
      </c>
      <c r="C8596" s="179">
        <v>0</v>
      </c>
      <c r="D8596" s="179">
        <v>0</v>
      </c>
      <c r="E8596" s="179">
        <v>61212.180244812131</v>
      </c>
      <c r="F8596" s="179">
        <v>0</v>
      </c>
      <c r="G8596" s="179">
        <v>0</v>
      </c>
      <c r="H8596" s="179">
        <v>45174.236407249278</v>
      </c>
      <c r="I8596" s="179">
        <v>0</v>
      </c>
      <c r="J8596" s="179">
        <v>0</v>
      </c>
      <c r="K8596" s="179">
        <v>0</v>
      </c>
      <c r="L8596" s="179">
        <v>0</v>
      </c>
      <c r="M8596" s="179">
        <v>155449.49663419815</v>
      </c>
      <c r="N8596" s="179">
        <v>0</v>
      </c>
      <c r="O8596" s="179">
        <v>0</v>
      </c>
      <c r="P8596" s="179">
        <v>0</v>
      </c>
      <c r="Q8596" s="179">
        <v>0</v>
      </c>
      <c r="R8596" s="180">
        <v>0</v>
      </c>
      <c r="S8596" s="180">
        <v>0</v>
      </c>
      <c r="T8596" s="180">
        <v>0</v>
      </c>
    </row>
    <row r="8597" spans="2:20" x14ac:dyDescent="0.3">
      <c r="B8597" s="19">
        <v>8594</v>
      </c>
      <c r="C8597" s="179">
        <v>0</v>
      </c>
      <c r="D8597" s="179">
        <v>0</v>
      </c>
      <c r="E8597" s="179">
        <v>8009.9039840132336</v>
      </c>
      <c r="F8597" s="179">
        <v>0</v>
      </c>
      <c r="G8597" s="179">
        <v>0</v>
      </c>
      <c r="H8597" s="179">
        <v>22178.378230239185</v>
      </c>
      <c r="I8597" s="179">
        <v>0</v>
      </c>
      <c r="J8597" s="179">
        <v>0</v>
      </c>
      <c r="K8597" s="179">
        <v>0</v>
      </c>
      <c r="L8597" s="179">
        <v>0</v>
      </c>
      <c r="M8597" s="179">
        <v>61455.382742985435</v>
      </c>
      <c r="N8597" s="179">
        <v>0</v>
      </c>
      <c r="O8597" s="179">
        <v>0</v>
      </c>
      <c r="P8597" s="179">
        <v>0</v>
      </c>
      <c r="Q8597" s="179">
        <v>0</v>
      </c>
      <c r="R8597" s="180">
        <v>0</v>
      </c>
      <c r="S8597" s="180">
        <v>0</v>
      </c>
      <c r="T8597" s="180">
        <v>0</v>
      </c>
    </row>
    <row r="8598" spans="2:20" x14ac:dyDescent="0.3">
      <c r="B8598" s="19">
        <v>8595</v>
      </c>
      <c r="C8598" s="179">
        <v>0</v>
      </c>
      <c r="D8598" s="179">
        <v>0</v>
      </c>
      <c r="E8598" s="179">
        <v>2865646.8798187561</v>
      </c>
      <c r="F8598" s="179">
        <v>0</v>
      </c>
      <c r="G8598" s="179">
        <v>0</v>
      </c>
      <c r="H8598" s="179">
        <v>11177.649877891068</v>
      </c>
      <c r="I8598" s="179">
        <v>0</v>
      </c>
      <c r="J8598" s="179">
        <v>0</v>
      </c>
      <c r="K8598" s="179">
        <v>0</v>
      </c>
      <c r="L8598" s="179">
        <v>0</v>
      </c>
      <c r="M8598" s="179">
        <v>261652.55316103899</v>
      </c>
      <c r="N8598" s="179">
        <v>0</v>
      </c>
      <c r="O8598" s="179">
        <v>0</v>
      </c>
      <c r="P8598" s="179">
        <v>0</v>
      </c>
      <c r="Q8598" s="179">
        <v>0</v>
      </c>
      <c r="R8598" s="180">
        <v>0</v>
      </c>
      <c r="S8598" s="180">
        <v>0</v>
      </c>
      <c r="T8598" s="180">
        <v>0</v>
      </c>
    </row>
    <row r="8599" spans="2:20" x14ac:dyDescent="0.3">
      <c r="B8599" s="19">
        <v>8596</v>
      </c>
      <c r="C8599" s="179">
        <v>0</v>
      </c>
      <c r="D8599" s="179">
        <v>0</v>
      </c>
      <c r="E8599" s="179">
        <v>1052834.8648935319</v>
      </c>
      <c r="F8599" s="179">
        <v>0</v>
      </c>
      <c r="G8599" s="179">
        <v>0</v>
      </c>
      <c r="H8599" s="179">
        <v>36721.853853749388</v>
      </c>
      <c r="I8599" s="179">
        <v>0</v>
      </c>
      <c r="J8599" s="179">
        <v>0</v>
      </c>
      <c r="K8599" s="179">
        <v>0</v>
      </c>
      <c r="L8599" s="179">
        <v>0</v>
      </c>
      <c r="M8599" s="179">
        <v>18905.172949347638</v>
      </c>
      <c r="N8599" s="179">
        <v>0</v>
      </c>
      <c r="O8599" s="179">
        <v>0</v>
      </c>
      <c r="P8599" s="179">
        <v>0</v>
      </c>
      <c r="Q8599" s="179">
        <v>0</v>
      </c>
      <c r="R8599" s="180">
        <v>0</v>
      </c>
      <c r="S8599" s="180">
        <v>0</v>
      </c>
      <c r="T8599" s="180">
        <v>0</v>
      </c>
    </row>
    <row r="8600" spans="2:20" x14ac:dyDescent="0.3">
      <c r="B8600" s="19">
        <v>8597</v>
      </c>
      <c r="C8600" s="179">
        <v>0</v>
      </c>
      <c r="D8600" s="179">
        <v>0</v>
      </c>
      <c r="E8600" s="179">
        <v>762414.44867015956</v>
      </c>
      <c r="F8600" s="179">
        <v>0</v>
      </c>
      <c r="G8600" s="179">
        <v>0</v>
      </c>
      <c r="H8600" s="179">
        <v>156449.17169759804</v>
      </c>
      <c r="I8600" s="179">
        <v>0</v>
      </c>
      <c r="J8600" s="179">
        <v>0</v>
      </c>
      <c r="K8600" s="179">
        <v>0</v>
      </c>
      <c r="L8600" s="179">
        <v>0</v>
      </c>
      <c r="M8600" s="179">
        <v>10424.682649452245</v>
      </c>
      <c r="N8600" s="179">
        <v>0</v>
      </c>
      <c r="O8600" s="179">
        <v>0</v>
      </c>
      <c r="P8600" s="179">
        <v>0</v>
      </c>
      <c r="Q8600" s="179">
        <v>0</v>
      </c>
      <c r="R8600" s="180">
        <v>0</v>
      </c>
      <c r="S8600" s="180">
        <v>0</v>
      </c>
      <c r="T8600" s="180">
        <v>0</v>
      </c>
    </row>
    <row r="8601" spans="2:20" x14ac:dyDescent="0.3">
      <c r="B8601" s="19">
        <v>8598</v>
      </c>
      <c r="C8601" s="179">
        <v>0</v>
      </c>
      <c r="D8601" s="179">
        <v>0</v>
      </c>
      <c r="E8601" s="179">
        <v>39984.637352282276</v>
      </c>
      <c r="F8601" s="179">
        <v>0</v>
      </c>
      <c r="G8601" s="179">
        <v>0</v>
      </c>
      <c r="H8601" s="179">
        <v>285377.42381428886</v>
      </c>
      <c r="I8601" s="179">
        <v>0</v>
      </c>
      <c r="J8601" s="179">
        <v>0</v>
      </c>
      <c r="K8601" s="179">
        <v>0</v>
      </c>
      <c r="L8601" s="179">
        <v>0</v>
      </c>
      <c r="M8601" s="179">
        <v>24182.645163103312</v>
      </c>
      <c r="N8601" s="179">
        <v>0</v>
      </c>
      <c r="O8601" s="179">
        <v>0</v>
      </c>
      <c r="P8601" s="179">
        <v>0</v>
      </c>
      <c r="Q8601" s="179">
        <v>0</v>
      </c>
      <c r="R8601" s="180">
        <v>0</v>
      </c>
      <c r="S8601" s="180">
        <v>0</v>
      </c>
      <c r="T8601" s="180">
        <v>0</v>
      </c>
    </row>
    <row r="8602" spans="2:20" x14ac:dyDescent="0.3">
      <c r="B8602" s="19">
        <v>8599</v>
      </c>
      <c r="C8602" s="179">
        <v>1</v>
      </c>
      <c r="D8602" s="179">
        <v>19290.800118539497</v>
      </c>
      <c r="E8602" s="179">
        <v>1183602.5575827523</v>
      </c>
      <c r="F8602" s="179">
        <v>0</v>
      </c>
      <c r="G8602" s="179">
        <v>0</v>
      </c>
      <c r="H8602" s="179">
        <v>2442.5745760053919</v>
      </c>
      <c r="I8602" s="179">
        <v>0</v>
      </c>
      <c r="J8602" s="179">
        <v>0</v>
      </c>
      <c r="K8602" s="179">
        <v>0</v>
      </c>
      <c r="L8602" s="179">
        <v>0</v>
      </c>
      <c r="M8602" s="179">
        <v>101574.70184702417</v>
      </c>
      <c r="N8602" s="179">
        <v>0</v>
      </c>
      <c r="O8602" s="179">
        <v>0</v>
      </c>
      <c r="P8602" s="179">
        <v>0</v>
      </c>
      <c r="Q8602" s="179">
        <v>0</v>
      </c>
      <c r="R8602" s="180">
        <v>0</v>
      </c>
      <c r="S8602" s="180">
        <v>0</v>
      </c>
      <c r="T8602" s="180">
        <v>19290.800118539497</v>
      </c>
    </row>
    <row r="8603" spans="2:20" x14ac:dyDescent="0.3">
      <c r="B8603" s="19">
        <v>8600</v>
      </c>
      <c r="C8603" s="179">
        <v>0</v>
      </c>
      <c r="D8603" s="179">
        <v>0</v>
      </c>
      <c r="E8603" s="179">
        <v>55771.189715314504</v>
      </c>
      <c r="F8603" s="179">
        <v>0</v>
      </c>
      <c r="G8603" s="179">
        <v>0</v>
      </c>
      <c r="H8603" s="179">
        <v>27902.682331126365</v>
      </c>
      <c r="I8603" s="179">
        <v>0</v>
      </c>
      <c r="J8603" s="179">
        <v>0</v>
      </c>
      <c r="K8603" s="179">
        <v>0</v>
      </c>
      <c r="L8603" s="179">
        <v>0</v>
      </c>
      <c r="M8603" s="179">
        <v>35241.22277215169</v>
      </c>
      <c r="N8603" s="179">
        <v>0</v>
      </c>
      <c r="O8603" s="179">
        <v>0</v>
      </c>
      <c r="P8603" s="179">
        <v>0</v>
      </c>
      <c r="Q8603" s="179">
        <v>0</v>
      </c>
      <c r="R8603" s="180">
        <v>0</v>
      </c>
      <c r="S8603" s="180">
        <v>0</v>
      </c>
      <c r="T8603" s="180">
        <v>0</v>
      </c>
    </row>
    <row r="8604" spans="2:20" x14ac:dyDescent="0.3">
      <c r="B8604" s="19">
        <v>8601</v>
      </c>
      <c r="C8604" s="179">
        <v>0</v>
      </c>
      <c r="D8604" s="179">
        <v>0</v>
      </c>
      <c r="E8604" s="179">
        <v>237155.4130063045</v>
      </c>
      <c r="F8604" s="179">
        <v>0</v>
      </c>
      <c r="G8604" s="179">
        <v>0</v>
      </c>
      <c r="H8604" s="179">
        <v>212377.63754679295</v>
      </c>
      <c r="I8604" s="179">
        <v>0</v>
      </c>
      <c r="J8604" s="179">
        <v>0</v>
      </c>
      <c r="K8604" s="179">
        <v>0</v>
      </c>
      <c r="L8604" s="179">
        <v>0</v>
      </c>
      <c r="M8604" s="179">
        <v>1140721.5584383057</v>
      </c>
      <c r="N8604" s="179">
        <v>0</v>
      </c>
      <c r="O8604" s="179">
        <v>0</v>
      </c>
      <c r="P8604" s="179">
        <v>0</v>
      </c>
      <c r="Q8604" s="179">
        <v>0</v>
      </c>
      <c r="R8604" s="180">
        <v>0</v>
      </c>
      <c r="S8604" s="180">
        <v>0</v>
      </c>
      <c r="T8604" s="180">
        <v>0</v>
      </c>
    </row>
    <row r="8605" spans="2:20" x14ac:dyDescent="0.3">
      <c r="B8605" s="19">
        <v>8602</v>
      </c>
      <c r="C8605" s="179">
        <v>0</v>
      </c>
      <c r="D8605" s="179">
        <v>0</v>
      </c>
      <c r="E8605" s="179">
        <v>92476.115226185138</v>
      </c>
      <c r="F8605" s="179">
        <v>0</v>
      </c>
      <c r="G8605" s="179">
        <v>0</v>
      </c>
      <c r="H8605" s="179">
        <v>318496.56255545985</v>
      </c>
      <c r="I8605" s="179">
        <v>0</v>
      </c>
      <c r="J8605" s="179">
        <v>0</v>
      </c>
      <c r="K8605" s="179">
        <v>0</v>
      </c>
      <c r="L8605" s="179">
        <v>0</v>
      </c>
      <c r="M8605" s="179">
        <v>541109.92739274667</v>
      </c>
      <c r="N8605" s="179">
        <v>0</v>
      </c>
      <c r="O8605" s="179">
        <v>0</v>
      </c>
      <c r="P8605" s="179">
        <v>0</v>
      </c>
      <c r="Q8605" s="179">
        <v>0</v>
      </c>
      <c r="R8605" s="180">
        <v>0</v>
      </c>
      <c r="S8605" s="180">
        <v>0</v>
      </c>
      <c r="T8605" s="180">
        <v>0</v>
      </c>
    </row>
    <row r="8606" spans="2:20" x14ac:dyDescent="0.3">
      <c r="B8606" s="19">
        <v>8603</v>
      </c>
      <c r="C8606" s="179">
        <v>0</v>
      </c>
      <c r="D8606" s="179">
        <v>0</v>
      </c>
      <c r="E8606" s="179">
        <v>16082.545784800326</v>
      </c>
      <c r="F8606" s="179">
        <v>0</v>
      </c>
      <c r="G8606" s="179">
        <v>0</v>
      </c>
      <c r="H8606" s="179">
        <v>24034.210456836558</v>
      </c>
      <c r="I8606" s="179">
        <v>0</v>
      </c>
      <c r="J8606" s="179">
        <v>0</v>
      </c>
      <c r="K8606" s="179">
        <v>0</v>
      </c>
      <c r="L8606" s="179">
        <v>0</v>
      </c>
      <c r="M8606" s="179">
        <v>539502.93007233227</v>
      </c>
      <c r="N8606" s="179">
        <v>0</v>
      </c>
      <c r="O8606" s="179">
        <v>0</v>
      </c>
      <c r="P8606" s="179">
        <v>0</v>
      </c>
      <c r="Q8606" s="179">
        <v>0</v>
      </c>
      <c r="R8606" s="180">
        <v>0</v>
      </c>
      <c r="S8606" s="180">
        <v>0</v>
      </c>
      <c r="T8606" s="180">
        <v>0</v>
      </c>
    </row>
    <row r="8607" spans="2:20" x14ac:dyDescent="0.3">
      <c r="B8607" s="19">
        <v>8604</v>
      </c>
      <c r="C8607" s="179">
        <v>0</v>
      </c>
      <c r="D8607" s="179">
        <v>0</v>
      </c>
      <c r="E8607" s="179">
        <v>169561.16329437608</v>
      </c>
      <c r="F8607" s="179">
        <v>0</v>
      </c>
      <c r="G8607" s="179">
        <v>0</v>
      </c>
      <c r="H8607" s="179">
        <v>30804.040814436517</v>
      </c>
      <c r="I8607" s="179">
        <v>0</v>
      </c>
      <c r="J8607" s="179">
        <v>0</v>
      </c>
      <c r="K8607" s="179">
        <v>0</v>
      </c>
      <c r="L8607" s="179">
        <v>0</v>
      </c>
      <c r="M8607" s="179">
        <v>57061.085676211944</v>
      </c>
      <c r="N8607" s="179">
        <v>0</v>
      </c>
      <c r="O8607" s="179">
        <v>0</v>
      </c>
      <c r="P8607" s="179">
        <v>0</v>
      </c>
      <c r="Q8607" s="179">
        <v>0</v>
      </c>
      <c r="R8607" s="180">
        <v>0</v>
      </c>
      <c r="S8607" s="180">
        <v>0</v>
      </c>
      <c r="T8607" s="180">
        <v>0</v>
      </c>
    </row>
    <row r="8608" spans="2:20" x14ac:dyDescent="0.3">
      <c r="B8608" s="19">
        <v>8605</v>
      </c>
      <c r="C8608" s="179">
        <v>0</v>
      </c>
      <c r="D8608" s="179">
        <v>0</v>
      </c>
      <c r="E8608" s="179">
        <v>43297.776858669691</v>
      </c>
      <c r="F8608" s="179">
        <v>0</v>
      </c>
      <c r="G8608" s="179">
        <v>0</v>
      </c>
      <c r="H8608" s="179">
        <v>918606.26874813321</v>
      </c>
      <c r="I8608" s="179">
        <v>0</v>
      </c>
      <c r="J8608" s="179">
        <v>0</v>
      </c>
      <c r="K8608" s="179">
        <v>0</v>
      </c>
      <c r="L8608" s="179">
        <v>0</v>
      </c>
      <c r="M8608" s="179">
        <v>11337.997945763313</v>
      </c>
      <c r="N8608" s="179">
        <v>0</v>
      </c>
      <c r="O8608" s="179">
        <v>0</v>
      </c>
      <c r="P8608" s="179">
        <v>0</v>
      </c>
      <c r="Q8608" s="179">
        <v>0</v>
      </c>
      <c r="R8608" s="180">
        <v>0</v>
      </c>
      <c r="S8608" s="180">
        <v>0</v>
      </c>
      <c r="T8608" s="180">
        <v>0</v>
      </c>
    </row>
    <row r="8609" spans="2:20" x14ac:dyDescent="0.3">
      <c r="B8609" s="19">
        <v>8606</v>
      </c>
      <c r="C8609" s="179">
        <v>0</v>
      </c>
      <c r="D8609" s="179">
        <v>0</v>
      </c>
      <c r="E8609" s="179">
        <v>48707.118723688312</v>
      </c>
      <c r="F8609" s="179">
        <v>0</v>
      </c>
      <c r="G8609" s="179">
        <v>0</v>
      </c>
      <c r="H8609" s="179">
        <v>63467.467738969375</v>
      </c>
      <c r="I8609" s="179">
        <v>0</v>
      </c>
      <c r="J8609" s="179">
        <v>0</v>
      </c>
      <c r="K8609" s="179">
        <v>0</v>
      </c>
      <c r="L8609" s="179">
        <v>0</v>
      </c>
      <c r="M8609" s="179">
        <v>4968.1756040596911</v>
      </c>
      <c r="N8609" s="179">
        <v>0</v>
      </c>
      <c r="O8609" s="179">
        <v>0</v>
      </c>
      <c r="P8609" s="179">
        <v>0</v>
      </c>
      <c r="Q8609" s="179">
        <v>0</v>
      </c>
      <c r="R8609" s="180">
        <v>0</v>
      </c>
      <c r="S8609" s="180">
        <v>0</v>
      </c>
      <c r="T8609" s="180">
        <v>0</v>
      </c>
    </row>
    <row r="8610" spans="2:20" x14ac:dyDescent="0.3">
      <c r="B8610" s="19">
        <v>8607</v>
      </c>
      <c r="C8610" s="179">
        <v>0</v>
      </c>
      <c r="D8610" s="179">
        <v>0</v>
      </c>
      <c r="E8610" s="179">
        <v>142552.75391377334</v>
      </c>
      <c r="F8610" s="179">
        <v>0</v>
      </c>
      <c r="G8610" s="179">
        <v>0</v>
      </c>
      <c r="H8610" s="179">
        <v>268328.05239365716</v>
      </c>
      <c r="I8610" s="179">
        <v>0</v>
      </c>
      <c r="J8610" s="179">
        <v>0</v>
      </c>
      <c r="K8610" s="179">
        <v>0</v>
      </c>
      <c r="L8610" s="179">
        <v>0</v>
      </c>
      <c r="M8610" s="179">
        <v>64851.713589108171</v>
      </c>
      <c r="N8610" s="179">
        <v>0</v>
      </c>
      <c r="O8610" s="179">
        <v>0</v>
      </c>
      <c r="P8610" s="179">
        <v>0</v>
      </c>
      <c r="Q8610" s="179">
        <v>0</v>
      </c>
      <c r="R8610" s="180">
        <v>0</v>
      </c>
      <c r="S8610" s="180">
        <v>0</v>
      </c>
      <c r="T8610" s="180">
        <v>0</v>
      </c>
    </row>
    <row r="8611" spans="2:20" x14ac:dyDescent="0.3">
      <c r="B8611" s="19">
        <v>8608</v>
      </c>
      <c r="C8611" s="179">
        <v>0</v>
      </c>
      <c r="D8611" s="179">
        <v>0</v>
      </c>
      <c r="E8611" s="179">
        <v>44739.827001043581</v>
      </c>
      <c r="F8611" s="179">
        <v>0</v>
      </c>
      <c r="G8611" s="179">
        <v>0</v>
      </c>
      <c r="H8611" s="179">
        <v>53309.810681065857</v>
      </c>
      <c r="I8611" s="179">
        <v>0</v>
      </c>
      <c r="J8611" s="179">
        <v>0</v>
      </c>
      <c r="K8611" s="179">
        <v>0</v>
      </c>
      <c r="L8611" s="179">
        <v>0</v>
      </c>
      <c r="M8611" s="179">
        <v>6718.1710108555026</v>
      </c>
      <c r="N8611" s="179">
        <v>0</v>
      </c>
      <c r="O8611" s="179">
        <v>0</v>
      </c>
      <c r="P8611" s="179">
        <v>0</v>
      </c>
      <c r="Q8611" s="179">
        <v>0</v>
      </c>
      <c r="R8611" s="180">
        <v>0</v>
      </c>
      <c r="S8611" s="180">
        <v>0</v>
      </c>
      <c r="T8611" s="180">
        <v>0</v>
      </c>
    </row>
    <row r="8612" spans="2:20" x14ac:dyDescent="0.3">
      <c r="B8612" s="19">
        <v>8609</v>
      </c>
      <c r="C8612" s="179">
        <v>0</v>
      </c>
      <c r="D8612" s="179">
        <v>0</v>
      </c>
      <c r="E8612" s="179">
        <v>106444.89908458563</v>
      </c>
      <c r="F8612" s="179">
        <v>0</v>
      </c>
      <c r="G8612" s="179">
        <v>0</v>
      </c>
      <c r="H8612" s="179">
        <v>6338.8941167445391</v>
      </c>
      <c r="I8612" s="179">
        <v>0</v>
      </c>
      <c r="J8612" s="179">
        <v>0</v>
      </c>
      <c r="K8612" s="179">
        <v>0</v>
      </c>
      <c r="L8612" s="179">
        <v>0</v>
      </c>
      <c r="M8612" s="179">
        <v>255243.31887126598</v>
      </c>
      <c r="N8612" s="179">
        <v>0</v>
      </c>
      <c r="O8612" s="179">
        <v>0</v>
      </c>
      <c r="P8612" s="179">
        <v>0</v>
      </c>
      <c r="Q8612" s="179">
        <v>0</v>
      </c>
      <c r="R8612" s="180">
        <v>0</v>
      </c>
      <c r="S8612" s="180">
        <v>0</v>
      </c>
      <c r="T8612" s="180">
        <v>0</v>
      </c>
    </row>
    <row r="8613" spans="2:20" x14ac:dyDescent="0.3">
      <c r="B8613" s="19">
        <v>8610</v>
      </c>
      <c r="C8613" s="179">
        <v>0</v>
      </c>
      <c r="D8613" s="179">
        <v>0</v>
      </c>
      <c r="E8613" s="179">
        <v>53732.686836538785</v>
      </c>
      <c r="F8613" s="179">
        <v>0</v>
      </c>
      <c r="G8613" s="179">
        <v>0</v>
      </c>
      <c r="H8613" s="179">
        <v>26430.296773944538</v>
      </c>
      <c r="I8613" s="179">
        <v>0</v>
      </c>
      <c r="J8613" s="179">
        <v>0</v>
      </c>
      <c r="K8613" s="179">
        <v>0</v>
      </c>
      <c r="L8613" s="179">
        <v>0</v>
      </c>
      <c r="M8613" s="179">
        <v>139426.88468940364</v>
      </c>
      <c r="N8613" s="179">
        <v>0</v>
      </c>
      <c r="O8613" s="179">
        <v>0</v>
      </c>
      <c r="P8613" s="179">
        <v>0</v>
      </c>
      <c r="Q8613" s="179">
        <v>0</v>
      </c>
      <c r="R8613" s="180">
        <v>0</v>
      </c>
      <c r="S8613" s="180">
        <v>0</v>
      </c>
      <c r="T8613" s="180">
        <v>0</v>
      </c>
    </row>
    <row r="8614" spans="2:20" x14ac:dyDescent="0.3">
      <c r="B8614" s="19">
        <v>8611</v>
      </c>
      <c r="C8614" s="179">
        <v>0</v>
      </c>
      <c r="D8614" s="179">
        <v>0</v>
      </c>
      <c r="E8614" s="179">
        <v>67846.213880292838</v>
      </c>
      <c r="F8614" s="179">
        <v>0</v>
      </c>
      <c r="G8614" s="179">
        <v>0</v>
      </c>
      <c r="H8614" s="179">
        <v>60272.896914895427</v>
      </c>
      <c r="I8614" s="179">
        <v>0</v>
      </c>
      <c r="J8614" s="179">
        <v>0</v>
      </c>
      <c r="K8614" s="179">
        <v>0</v>
      </c>
      <c r="L8614" s="179">
        <v>0</v>
      </c>
      <c r="M8614" s="179">
        <v>6542.0637721366029</v>
      </c>
      <c r="N8614" s="179">
        <v>0</v>
      </c>
      <c r="O8614" s="179">
        <v>0</v>
      </c>
      <c r="P8614" s="179">
        <v>0</v>
      </c>
      <c r="Q8614" s="179">
        <v>0</v>
      </c>
      <c r="R8614" s="180">
        <v>0</v>
      </c>
      <c r="S8614" s="180">
        <v>0</v>
      </c>
      <c r="T8614" s="180">
        <v>0</v>
      </c>
    </row>
    <row r="8615" spans="2:20" x14ac:dyDescent="0.3">
      <c r="B8615" s="19">
        <v>8612</v>
      </c>
      <c r="C8615" s="179">
        <v>0</v>
      </c>
      <c r="D8615" s="179">
        <v>0</v>
      </c>
      <c r="E8615" s="179">
        <v>251909.37638450283</v>
      </c>
      <c r="F8615" s="179">
        <v>0</v>
      </c>
      <c r="G8615" s="179">
        <v>0</v>
      </c>
      <c r="H8615" s="179">
        <v>34728.616251485058</v>
      </c>
      <c r="I8615" s="179">
        <v>0</v>
      </c>
      <c r="J8615" s="179">
        <v>0</v>
      </c>
      <c r="K8615" s="179">
        <v>0</v>
      </c>
      <c r="L8615" s="179">
        <v>0</v>
      </c>
      <c r="M8615" s="179">
        <v>11848.07008410842</v>
      </c>
      <c r="N8615" s="179">
        <v>0</v>
      </c>
      <c r="O8615" s="179">
        <v>0</v>
      </c>
      <c r="P8615" s="179">
        <v>0</v>
      </c>
      <c r="Q8615" s="179">
        <v>0</v>
      </c>
      <c r="R8615" s="180">
        <v>0</v>
      </c>
      <c r="S8615" s="180">
        <v>0</v>
      </c>
      <c r="T8615" s="180">
        <v>0</v>
      </c>
    </row>
    <row r="8616" spans="2:20" x14ac:dyDescent="0.3">
      <c r="B8616" s="19">
        <v>8613</v>
      </c>
      <c r="C8616" s="179">
        <v>0</v>
      </c>
      <c r="D8616" s="179">
        <v>0</v>
      </c>
      <c r="E8616" s="179">
        <v>146043.7716715562</v>
      </c>
      <c r="F8616" s="179">
        <v>0</v>
      </c>
      <c r="G8616" s="179">
        <v>0</v>
      </c>
      <c r="H8616" s="179">
        <v>115449.59986068541</v>
      </c>
      <c r="I8616" s="179">
        <v>0</v>
      </c>
      <c r="J8616" s="179">
        <v>0</v>
      </c>
      <c r="K8616" s="179">
        <v>0</v>
      </c>
      <c r="L8616" s="179">
        <v>0</v>
      </c>
      <c r="M8616" s="179">
        <v>234990.65815231853</v>
      </c>
      <c r="N8616" s="179">
        <v>0</v>
      </c>
      <c r="O8616" s="179">
        <v>0</v>
      </c>
      <c r="P8616" s="179">
        <v>0</v>
      </c>
      <c r="Q8616" s="179">
        <v>0</v>
      </c>
      <c r="R8616" s="180">
        <v>0</v>
      </c>
      <c r="S8616" s="180">
        <v>0</v>
      </c>
      <c r="T8616" s="180">
        <v>0</v>
      </c>
    </row>
    <row r="8617" spans="2:20" x14ac:dyDescent="0.3">
      <c r="B8617" s="19">
        <v>8614</v>
      </c>
      <c r="C8617" s="179">
        <v>0</v>
      </c>
      <c r="D8617" s="179">
        <v>0</v>
      </c>
      <c r="E8617" s="179">
        <v>140685.14237530247</v>
      </c>
      <c r="F8617" s="179">
        <v>0</v>
      </c>
      <c r="G8617" s="179">
        <v>0</v>
      </c>
      <c r="H8617" s="179">
        <v>3023.5429809840598</v>
      </c>
      <c r="I8617" s="179">
        <v>0</v>
      </c>
      <c r="J8617" s="179">
        <v>0</v>
      </c>
      <c r="K8617" s="179">
        <v>0</v>
      </c>
      <c r="L8617" s="179">
        <v>0</v>
      </c>
      <c r="M8617" s="179">
        <v>21850.571466138132</v>
      </c>
      <c r="N8617" s="179">
        <v>0</v>
      </c>
      <c r="O8617" s="179">
        <v>0</v>
      </c>
      <c r="P8617" s="179">
        <v>0</v>
      </c>
      <c r="Q8617" s="179">
        <v>0</v>
      </c>
      <c r="R8617" s="180">
        <v>0</v>
      </c>
      <c r="S8617" s="180">
        <v>0</v>
      </c>
      <c r="T8617" s="180">
        <v>0</v>
      </c>
    </row>
    <row r="8618" spans="2:20" x14ac:dyDescent="0.3">
      <c r="B8618" s="19">
        <v>8615</v>
      </c>
      <c r="C8618" s="179">
        <v>0</v>
      </c>
      <c r="D8618" s="179">
        <v>0</v>
      </c>
      <c r="E8618" s="179">
        <v>18857.241246229019</v>
      </c>
      <c r="F8618" s="179">
        <v>0</v>
      </c>
      <c r="G8618" s="179">
        <v>0</v>
      </c>
      <c r="H8618" s="179">
        <v>814504.26970588614</v>
      </c>
      <c r="I8618" s="179">
        <v>0</v>
      </c>
      <c r="J8618" s="179">
        <v>0</v>
      </c>
      <c r="K8618" s="179">
        <v>0</v>
      </c>
      <c r="L8618" s="179">
        <v>0</v>
      </c>
      <c r="M8618" s="179">
        <v>15216.877179880654</v>
      </c>
      <c r="N8618" s="179">
        <v>0</v>
      </c>
      <c r="O8618" s="179">
        <v>0</v>
      </c>
      <c r="P8618" s="179">
        <v>0</v>
      </c>
      <c r="Q8618" s="179">
        <v>0</v>
      </c>
      <c r="R8618" s="180">
        <v>0</v>
      </c>
      <c r="S8618" s="180">
        <v>0</v>
      </c>
      <c r="T8618" s="180">
        <v>0</v>
      </c>
    </row>
    <row r="8619" spans="2:20" x14ac:dyDescent="0.3">
      <c r="B8619" s="19">
        <v>8616</v>
      </c>
      <c r="C8619" s="179">
        <v>0</v>
      </c>
      <c r="D8619" s="179">
        <v>0</v>
      </c>
      <c r="E8619" s="179">
        <v>344257.7201234519</v>
      </c>
      <c r="F8619" s="179">
        <v>0</v>
      </c>
      <c r="G8619" s="179">
        <v>0</v>
      </c>
      <c r="H8619" s="179">
        <v>24827.384675326572</v>
      </c>
      <c r="I8619" s="179">
        <v>0</v>
      </c>
      <c r="J8619" s="179">
        <v>0</v>
      </c>
      <c r="K8619" s="179">
        <v>0</v>
      </c>
      <c r="L8619" s="179">
        <v>0</v>
      </c>
      <c r="M8619" s="179">
        <v>70872.181505662476</v>
      </c>
      <c r="N8619" s="179">
        <v>0</v>
      </c>
      <c r="O8619" s="179">
        <v>0</v>
      </c>
      <c r="P8619" s="179">
        <v>0</v>
      </c>
      <c r="Q8619" s="179">
        <v>0</v>
      </c>
      <c r="R8619" s="180">
        <v>0</v>
      </c>
      <c r="S8619" s="180">
        <v>0</v>
      </c>
      <c r="T8619" s="180">
        <v>0</v>
      </c>
    </row>
    <row r="8620" spans="2:20" x14ac:dyDescent="0.3">
      <c r="B8620" s="19">
        <v>8617</v>
      </c>
      <c r="C8620" s="179">
        <v>0</v>
      </c>
      <c r="D8620" s="179">
        <v>0</v>
      </c>
      <c r="E8620" s="179">
        <v>55354.705266392477</v>
      </c>
      <c r="F8620" s="179">
        <v>0</v>
      </c>
      <c r="G8620" s="179">
        <v>0</v>
      </c>
      <c r="H8620" s="179">
        <v>542726.38448464533</v>
      </c>
      <c r="I8620" s="179">
        <v>0</v>
      </c>
      <c r="J8620" s="179">
        <v>0</v>
      </c>
      <c r="K8620" s="179">
        <v>0</v>
      </c>
      <c r="L8620" s="179">
        <v>0</v>
      </c>
      <c r="M8620" s="179">
        <v>69437.17746258642</v>
      </c>
      <c r="N8620" s="179">
        <v>0</v>
      </c>
      <c r="O8620" s="179">
        <v>0</v>
      </c>
      <c r="P8620" s="179">
        <v>0</v>
      </c>
      <c r="Q8620" s="179">
        <v>0</v>
      </c>
      <c r="R8620" s="180">
        <v>0</v>
      </c>
      <c r="S8620" s="180">
        <v>0</v>
      </c>
      <c r="T8620" s="180">
        <v>0</v>
      </c>
    </row>
    <row r="8621" spans="2:20" x14ac:dyDescent="0.3">
      <c r="B8621" s="19">
        <v>8618</v>
      </c>
      <c r="C8621" s="179">
        <v>0</v>
      </c>
      <c r="D8621" s="179">
        <v>0</v>
      </c>
      <c r="E8621" s="179">
        <v>169428.4382751848</v>
      </c>
      <c r="F8621" s="179">
        <v>0</v>
      </c>
      <c r="G8621" s="179">
        <v>0</v>
      </c>
      <c r="H8621" s="179">
        <v>55463.411079519465</v>
      </c>
      <c r="I8621" s="179">
        <v>0</v>
      </c>
      <c r="J8621" s="179">
        <v>0</v>
      </c>
      <c r="K8621" s="179">
        <v>0</v>
      </c>
      <c r="L8621" s="179">
        <v>0</v>
      </c>
      <c r="M8621" s="179">
        <v>255942.82386002305</v>
      </c>
      <c r="N8621" s="179">
        <v>0</v>
      </c>
      <c r="O8621" s="179">
        <v>0</v>
      </c>
      <c r="P8621" s="179">
        <v>0</v>
      </c>
      <c r="Q8621" s="179">
        <v>0</v>
      </c>
      <c r="R8621" s="180">
        <v>0</v>
      </c>
      <c r="S8621" s="180">
        <v>0</v>
      </c>
      <c r="T8621" s="180">
        <v>0</v>
      </c>
    </row>
    <row r="8622" spans="2:20" x14ac:dyDescent="0.3">
      <c r="B8622" s="19">
        <v>8619</v>
      </c>
      <c r="C8622" s="179">
        <v>0</v>
      </c>
      <c r="D8622" s="179">
        <v>0</v>
      </c>
      <c r="E8622" s="179">
        <v>196748.02064093479</v>
      </c>
      <c r="F8622" s="179">
        <v>0</v>
      </c>
      <c r="G8622" s="179">
        <v>0</v>
      </c>
      <c r="H8622" s="179">
        <v>215228.9017135101</v>
      </c>
      <c r="I8622" s="179">
        <v>0</v>
      </c>
      <c r="J8622" s="179">
        <v>0</v>
      </c>
      <c r="K8622" s="179">
        <v>0</v>
      </c>
      <c r="L8622" s="179">
        <v>0</v>
      </c>
      <c r="M8622" s="179">
        <v>33899.445652344592</v>
      </c>
      <c r="N8622" s="179">
        <v>0</v>
      </c>
      <c r="O8622" s="179">
        <v>0</v>
      </c>
      <c r="P8622" s="179">
        <v>0</v>
      </c>
      <c r="Q8622" s="179">
        <v>0</v>
      </c>
      <c r="R8622" s="180">
        <v>0</v>
      </c>
      <c r="S8622" s="180">
        <v>0</v>
      </c>
      <c r="T8622" s="180">
        <v>0</v>
      </c>
    </row>
    <row r="8623" spans="2:20" x14ac:dyDescent="0.3">
      <c r="B8623" s="19">
        <v>8620</v>
      </c>
      <c r="C8623" s="179">
        <v>0</v>
      </c>
      <c r="D8623" s="179">
        <v>0</v>
      </c>
      <c r="E8623" s="179">
        <v>30657.370895549262</v>
      </c>
      <c r="F8623" s="179">
        <v>0</v>
      </c>
      <c r="G8623" s="179">
        <v>0</v>
      </c>
      <c r="H8623" s="179">
        <v>23490.111875518531</v>
      </c>
      <c r="I8623" s="179">
        <v>0</v>
      </c>
      <c r="J8623" s="179">
        <v>0</v>
      </c>
      <c r="K8623" s="179">
        <v>0</v>
      </c>
      <c r="L8623" s="179">
        <v>0</v>
      </c>
      <c r="M8623" s="179">
        <v>13356.217253747522</v>
      </c>
      <c r="N8623" s="179">
        <v>0</v>
      </c>
      <c r="O8623" s="179">
        <v>0</v>
      </c>
      <c r="P8623" s="179">
        <v>0</v>
      </c>
      <c r="Q8623" s="179">
        <v>0</v>
      </c>
      <c r="R8623" s="180">
        <v>0</v>
      </c>
      <c r="S8623" s="180">
        <v>0</v>
      </c>
      <c r="T8623" s="180">
        <v>0</v>
      </c>
    </row>
    <row r="8624" spans="2:20" x14ac:dyDescent="0.3">
      <c r="B8624" s="19">
        <v>8621</v>
      </c>
      <c r="C8624" s="179">
        <v>0</v>
      </c>
      <c r="D8624" s="179">
        <v>0</v>
      </c>
      <c r="E8624" s="179">
        <v>345351.61253002315</v>
      </c>
      <c r="F8624" s="179">
        <v>0</v>
      </c>
      <c r="G8624" s="179">
        <v>0</v>
      </c>
      <c r="H8624" s="179">
        <v>356364.87300649175</v>
      </c>
      <c r="I8624" s="179">
        <v>0</v>
      </c>
      <c r="J8624" s="179">
        <v>0</v>
      </c>
      <c r="K8624" s="179">
        <v>0</v>
      </c>
      <c r="L8624" s="179">
        <v>0</v>
      </c>
      <c r="M8624" s="179">
        <v>11749.351949595377</v>
      </c>
      <c r="N8624" s="179">
        <v>0</v>
      </c>
      <c r="O8624" s="179">
        <v>0</v>
      </c>
      <c r="P8624" s="179">
        <v>0</v>
      </c>
      <c r="Q8624" s="179">
        <v>0</v>
      </c>
      <c r="R8624" s="180">
        <v>0</v>
      </c>
      <c r="S8624" s="180">
        <v>0</v>
      </c>
      <c r="T8624" s="180">
        <v>0</v>
      </c>
    </row>
    <row r="8625" spans="2:20" x14ac:dyDescent="0.3">
      <c r="B8625" s="19">
        <v>8622</v>
      </c>
      <c r="C8625" s="179">
        <v>0</v>
      </c>
      <c r="D8625" s="179">
        <v>0</v>
      </c>
      <c r="E8625" s="179">
        <v>211705.49305750389</v>
      </c>
      <c r="F8625" s="179">
        <v>0</v>
      </c>
      <c r="G8625" s="179">
        <v>0</v>
      </c>
      <c r="H8625" s="179">
        <v>149443.75058927134</v>
      </c>
      <c r="I8625" s="179">
        <v>0</v>
      </c>
      <c r="J8625" s="179">
        <v>0</v>
      </c>
      <c r="K8625" s="179">
        <v>0</v>
      </c>
      <c r="L8625" s="179">
        <v>0</v>
      </c>
      <c r="M8625" s="179">
        <v>461488.68414553697</v>
      </c>
      <c r="N8625" s="179">
        <v>0</v>
      </c>
      <c r="O8625" s="179">
        <v>0</v>
      </c>
      <c r="P8625" s="179">
        <v>0</v>
      </c>
      <c r="Q8625" s="179">
        <v>0</v>
      </c>
      <c r="R8625" s="180">
        <v>0</v>
      </c>
      <c r="S8625" s="180">
        <v>0</v>
      </c>
      <c r="T8625" s="180">
        <v>0</v>
      </c>
    </row>
    <row r="8626" spans="2:20" x14ac:dyDescent="0.3">
      <c r="B8626" s="19">
        <v>8623</v>
      </c>
      <c r="C8626" s="179">
        <v>0</v>
      </c>
      <c r="D8626" s="179">
        <v>0</v>
      </c>
      <c r="E8626" s="179">
        <v>15790.232423810605</v>
      </c>
      <c r="F8626" s="179">
        <v>0</v>
      </c>
      <c r="G8626" s="179">
        <v>0</v>
      </c>
      <c r="H8626" s="179">
        <v>139943.32718546435</v>
      </c>
      <c r="I8626" s="179">
        <v>0</v>
      </c>
      <c r="J8626" s="179">
        <v>0</v>
      </c>
      <c r="K8626" s="179">
        <v>0</v>
      </c>
      <c r="L8626" s="179">
        <v>0</v>
      </c>
      <c r="M8626" s="179">
        <v>142682.24537911115</v>
      </c>
      <c r="N8626" s="179">
        <v>0</v>
      </c>
      <c r="O8626" s="179">
        <v>0</v>
      </c>
      <c r="P8626" s="179">
        <v>0</v>
      </c>
      <c r="Q8626" s="179">
        <v>0</v>
      </c>
      <c r="R8626" s="180">
        <v>0</v>
      </c>
      <c r="S8626" s="180">
        <v>0</v>
      </c>
      <c r="T8626" s="180">
        <v>0</v>
      </c>
    </row>
    <row r="8627" spans="2:20" x14ac:dyDescent="0.3">
      <c r="B8627" s="19">
        <v>8624</v>
      </c>
      <c r="C8627" s="179">
        <v>0</v>
      </c>
      <c r="D8627" s="179">
        <v>0</v>
      </c>
      <c r="E8627" s="179">
        <v>263857.94747463957</v>
      </c>
      <c r="F8627" s="179">
        <v>0</v>
      </c>
      <c r="G8627" s="179">
        <v>0</v>
      </c>
      <c r="H8627" s="179">
        <v>723125.24004632118</v>
      </c>
      <c r="I8627" s="179">
        <v>0</v>
      </c>
      <c r="J8627" s="179">
        <v>0</v>
      </c>
      <c r="K8627" s="179">
        <v>0</v>
      </c>
      <c r="L8627" s="179">
        <v>0</v>
      </c>
      <c r="M8627" s="179">
        <v>199422.1678014514</v>
      </c>
      <c r="N8627" s="179">
        <v>0</v>
      </c>
      <c r="O8627" s="179">
        <v>0</v>
      </c>
      <c r="P8627" s="179">
        <v>0</v>
      </c>
      <c r="Q8627" s="179">
        <v>0</v>
      </c>
      <c r="R8627" s="180">
        <v>0</v>
      </c>
      <c r="S8627" s="180">
        <v>0</v>
      </c>
      <c r="T8627" s="180">
        <v>0</v>
      </c>
    </row>
    <row r="8628" spans="2:20" x14ac:dyDescent="0.3">
      <c r="B8628" s="19">
        <v>8625</v>
      </c>
      <c r="C8628" s="179">
        <v>0</v>
      </c>
      <c r="D8628" s="179">
        <v>0</v>
      </c>
      <c r="E8628" s="179">
        <v>35269.274186653682</v>
      </c>
      <c r="F8628" s="179">
        <v>0</v>
      </c>
      <c r="G8628" s="179">
        <v>0</v>
      </c>
      <c r="H8628" s="179">
        <v>15627.493173442639</v>
      </c>
      <c r="I8628" s="179">
        <v>0</v>
      </c>
      <c r="J8628" s="179">
        <v>0</v>
      </c>
      <c r="K8628" s="179">
        <v>0</v>
      </c>
      <c r="L8628" s="179">
        <v>0</v>
      </c>
      <c r="M8628" s="179">
        <v>76221.285571142129</v>
      </c>
      <c r="N8628" s="179">
        <v>0</v>
      </c>
      <c r="O8628" s="179">
        <v>0</v>
      </c>
      <c r="P8628" s="179">
        <v>0</v>
      </c>
      <c r="Q8628" s="179">
        <v>0</v>
      </c>
      <c r="R8628" s="180">
        <v>0</v>
      </c>
      <c r="S8628" s="180">
        <v>0</v>
      </c>
      <c r="T8628" s="180">
        <v>0</v>
      </c>
    </row>
    <row r="8629" spans="2:20" x14ac:dyDescent="0.3">
      <c r="B8629" s="19">
        <v>8626</v>
      </c>
      <c r="C8629" s="179">
        <v>0</v>
      </c>
      <c r="D8629" s="179">
        <v>0</v>
      </c>
      <c r="E8629" s="179">
        <v>10198.773275040985</v>
      </c>
      <c r="F8629" s="179">
        <v>0</v>
      </c>
      <c r="G8629" s="179">
        <v>0</v>
      </c>
      <c r="H8629" s="179">
        <v>238706.19924658581</v>
      </c>
      <c r="I8629" s="179">
        <v>0</v>
      </c>
      <c r="J8629" s="179">
        <v>0</v>
      </c>
      <c r="K8629" s="179">
        <v>0</v>
      </c>
      <c r="L8629" s="179">
        <v>0</v>
      </c>
      <c r="M8629" s="179">
        <v>115359.85274665638</v>
      </c>
      <c r="N8629" s="179">
        <v>0</v>
      </c>
      <c r="O8629" s="179">
        <v>0</v>
      </c>
      <c r="P8629" s="179">
        <v>0</v>
      </c>
      <c r="Q8629" s="179">
        <v>0</v>
      </c>
      <c r="R8629" s="180">
        <v>0</v>
      </c>
      <c r="S8629" s="180">
        <v>0</v>
      </c>
      <c r="T8629" s="180">
        <v>0</v>
      </c>
    </row>
    <row r="8630" spans="2:20" x14ac:dyDescent="0.3">
      <c r="B8630" s="19">
        <v>8627</v>
      </c>
      <c r="C8630" s="179">
        <v>0</v>
      </c>
      <c r="D8630" s="179">
        <v>0</v>
      </c>
      <c r="E8630" s="179">
        <v>70367.773437695228</v>
      </c>
      <c r="F8630" s="179">
        <v>0</v>
      </c>
      <c r="G8630" s="179">
        <v>0</v>
      </c>
      <c r="H8630" s="179">
        <v>1795.2263322039757</v>
      </c>
      <c r="I8630" s="179">
        <v>0</v>
      </c>
      <c r="J8630" s="179">
        <v>0</v>
      </c>
      <c r="K8630" s="179">
        <v>0</v>
      </c>
      <c r="L8630" s="179">
        <v>0</v>
      </c>
      <c r="M8630" s="179">
        <v>265475.92967435368</v>
      </c>
      <c r="N8630" s="179">
        <v>0</v>
      </c>
      <c r="O8630" s="179">
        <v>0</v>
      </c>
      <c r="P8630" s="179">
        <v>0</v>
      </c>
      <c r="Q8630" s="179">
        <v>0</v>
      </c>
      <c r="R8630" s="180">
        <v>0</v>
      </c>
      <c r="S8630" s="180">
        <v>0</v>
      </c>
      <c r="T8630" s="180">
        <v>0</v>
      </c>
    </row>
    <row r="8631" spans="2:20" x14ac:dyDescent="0.3">
      <c r="B8631" s="19">
        <v>8628</v>
      </c>
      <c r="C8631" s="179">
        <v>0</v>
      </c>
      <c r="D8631" s="179">
        <v>0</v>
      </c>
      <c r="E8631" s="179">
        <v>419457.6757842208</v>
      </c>
      <c r="F8631" s="179">
        <v>0</v>
      </c>
      <c r="G8631" s="179">
        <v>0</v>
      </c>
      <c r="H8631" s="179">
        <v>9170.4840314524281</v>
      </c>
      <c r="I8631" s="179">
        <v>0</v>
      </c>
      <c r="J8631" s="179">
        <v>0</v>
      </c>
      <c r="K8631" s="179">
        <v>0</v>
      </c>
      <c r="L8631" s="179">
        <v>0</v>
      </c>
      <c r="M8631" s="179">
        <v>554314.18852514913</v>
      </c>
      <c r="N8631" s="179">
        <v>0</v>
      </c>
      <c r="O8631" s="179">
        <v>0</v>
      </c>
      <c r="P8631" s="179">
        <v>0</v>
      </c>
      <c r="Q8631" s="179">
        <v>0</v>
      </c>
      <c r="R8631" s="180">
        <v>0</v>
      </c>
      <c r="S8631" s="180">
        <v>0</v>
      </c>
      <c r="T8631" s="180">
        <v>0</v>
      </c>
    </row>
    <row r="8632" spans="2:20" x14ac:dyDescent="0.3">
      <c r="B8632" s="19">
        <v>8629</v>
      </c>
      <c r="C8632" s="179">
        <v>0</v>
      </c>
      <c r="D8632" s="179">
        <v>0</v>
      </c>
      <c r="E8632" s="179">
        <v>20833.376755512654</v>
      </c>
      <c r="F8632" s="179">
        <v>0</v>
      </c>
      <c r="G8632" s="179">
        <v>0</v>
      </c>
      <c r="H8632" s="179">
        <v>38732.993678898871</v>
      </c>
      <c r="I8632" s="179">
        <v>0</v>
      </c>
      <c r="J8632" s="179">
        <v>0</v>
      </c>
      <c r="K8632" s="179">
        <v>0</v>
      </c>
      <c r="L8632" s="179">
        <v>0</v>
      </c>
      <c r="M8632" s="179">
        <v>1869.3996668330631</v>
      </c>
      <c r="N8632" s="179">
        <v>0</v>
      </c>
      <c r="O8632" s="179">
        <v>0</v>
      </c>
      <c r="P8632" s="179">
        <v>0</v>
      </c>
      <c r="Q8632" s="179">
        <v>0</v>
      </c>
      <c r="R8632" s="180">
        <v>0</v>
      </c>
      <c r="S8632" s="180">
        <v>0</v>
      </c>
      <c r="T8632" s="180">
        <v>0</v>
      </c>
    </row>
    <row r="8633" spans="2:20" x14ac:dyDescent="0.3">
      <c r="B8633" s="19">
        <v>8630</v>
      </c>
      <c r="C8633" s="179">
        <v>0</v>
      </c>
      <c r="D8633" s="179">
        <v>0</v>
      </c>
      <c r="E8633" s="179">
        <v>144231.27246546076</v>
      </c>
      <c r="F8633" s="179">
        <v>0</v>
      </c>
      <c r="G8633" s="179">
        <v>0</v>
      </c>
      <c r="H8633" s="179">
        <v>25692.911294465815</v>
      </c>
      <c r="I8633" s="179">
        <v>0</v>
      </c>
      <c r="J8633" s="179">
        <v>0</v>
      </c>
      <c r="K8633" s="179">
        <v>0</v>
      </c>
      <c r="L8633" s="179">
        <v>0</v>
      </c>
      <c r="M8633" s="179">
        <v>94640.200655013075</v>
      </c>
      <c r="N8633" s="179">
        <v>0</v>
      </c>
      <c r="O8633" s="179">
        <v>0</v>
      </c>
      <c r="P8633" s="179">
        <v>0</v>
      </c>
      <c r="Q8633" s="179">
        <v>0</v>
      </c>
      <c r="R8633" s="180">
        <v>0</v>
      </c>
      <c r="S8633" s="180">
        <v>0</v>
      </c>
      <c r="T8633" s="180">
        <v>0</v>
      </c>
    </row>
    <row r="8634" spans="2:20" x14ac:dyDescent="0.3">
      <c r="B8634" s="19">
        <v>8631</v>
      </c>
      <c r="C8634" s="179">
        <v>0</v>
      </c>
      <c r="D8634" s="179">
        <v>0</v>
      </c>
      <c r="E8634" s="179">
        <v>187247.46340160645</v>
      </c>
      <c r="F8634" s="179">
        <v>0</v>
      </c>
      <c r="G8634" s="179">
        <v>0</v>
      </c>
      <c r="H8634" s="179">
        <v>90465.909222596718</v>
      </c>
      <c r="I8634" s="179">
        <v>0</v>
      </c>
      <c r="J8634" s="179">
        <v>0</v>
      </c>
      <c r="K8634" s="179">
        <v>0</v>
      </c>
      <c r="L8634" s="179">
        <v>0</v>
      </c>
      <c r="M8634" s="179">
        <v>1200031.1296424146</v>
      </c>
      <c r="N8634" s="179">
        <v>0</v>
      </c>
      <c r="O8634" s="179">
        <v>0</v>
      </c>
      <c r="P8634" s="179">
        <v>0</v>
      </c>
      <c r="Q8634" s="179">
        <v>0</v>
      </c>
      <c r="R8634" s="180">
        <v>0</v>
      </c>
      <c r="S8634" s="180">
        <v>0</v>
      </c>
      <c r="T8634" s="180">
        <v>0</v>
      </c>
    </row>
    <row r="8635" spans="2:20" x14ac:dyDescent="0.3">
      <c r="B8635" s="19">
        <v>8632</v>
      </c>
      <c r="C8635" s="179">
        <v>0</v>
      </c>
      <c r="D8635" s="179">
        <v>0</v>
      </c>
      <c r="E8635" s="179">
        <v>839661.33232948009</v>
      </c>
      <c r="F8635" s="179">
        <v>0</v>
      </c>
      <c r="G8635" s="179">
        <v>0</v>
      </c>
      <c r="H8635" s="179">
        <v>395494.62385084666</v>
      </c>
      <c r="I8635" s="179">
        <v>0</v>
      </c>
      <c r="J8635" s="179">
        <v>0</v>
      </c>
      <c r="K8635" s="179">
        <v>0</v>
      </c>
      <c r="L8635" s="179">
        <v>0</v>
      </c>
      <c r="M8635" s="179">
        <v>33997.120586964505</v>
      </c>
      <c r="N8635" s="179">
        <v>0</v>
      </c>
      <c r="O8635" s="179">
        <v>0</v>
      </c>
      <c r="P8635" s="179">
        <v>0</v>
      </c>
      <c r="Q8635" s="179">
        <v>0</v>
      </c>
      <c r="R8635" s="180">
        <v>0</v>
      </c>
      <c r="S8635" s="180">
        <v>0</v>
      </c>
      <c r="T8635" s="180">
        <v>0</v>
      </c>
    </row>
    <row r="8636" spans="2:20" x14ac:dyDescent="0.3">
      <c r="B8636" s="19">
        <v>8633</v>
      </c>
      <c r="C8636" s="179">
        <v>0</v>
      </c>
      <c r="D8636" s="179">
        <v>0</v>
      </c>
      <c r="E8636" s="179">
        <v>99486.246303316497</v>
      </c>
      <c r="F8636" s="179">
        <v>0</v>
      </c>
      <c r="G8636" s="179">
        <v>0</v>
      </c>
      <c r="H8636" s="179">
        <v>92647.067317228677</v>
      </c>
      <c r="I8636" s="179">
        <v>0</v>
      </c>
      <c r="J8636" s="179">
        <v>0</v>
      </c>
      <c r="K8636" s="179">
        <v>0</v>
      </c>
      <c r="L8636" s="179">
        <v>0</v>
      </c>
      <c r="M8636" s="179">
        <v>18802.884743231592</v>
      </c>
      <c r="N8636" s="179">
        <v>0</v>
      </c>
      <c r="O8636" s="179">
        <v>0</v>
      </c>
      <c r="P8636" s="179">
        <v>0</v>
      </c>
      <c r="Q8636" s="179">
        <v>0</v>
      </c>
      <c r="R8636" s="180">
        <v>0</v>
      </c>
      <c r="S8636" s="180">
        <v>0</v>
      </c>
      <c r="T8636" s="180">
        <v>0</v>
      </c>
    </row>
    <row r="8637" spans="2:20" x14ac:dyDescent="0.3">
      <c r="B8637" s="19">
        <v>8634</v>
      </c>
      <c r="C8637" s="179">
        <v>0</v>
      </c>
      <c r="D8637" s="179">
        <v>0</v>
      </c>
      <c r="E8637" s="179">
        <v>49936.871996467991</v>
      </c>
      <c r="F8637" s="179">
        <v>0</v>
      </c>
      <c r="G8637" s="179">
        <v>0</v>
      </c>
      <c r="H8637" s="179">
        <v>26514.264295101377</v>
      </c>
      <c r="I8637" s="179">
        <v>0</v>
      </c>
      <c r="J8637" s="179">
        <v>0</v>
      </c>
      <c r="K8637" s="179">
        <v>0</v>
      </c>
      <c r="L8637" s="179">
        <v>0</v>
      </c>
      <c r="M8637" s="179">
        <v>151858.53418321212</v>
      </c>
      <c r="N8637" s="179">
        <v>0</v>
      </c>
      <c r="O8637" s="179">
        <v>0</v>
      </c>
      <c r="P8637" s="179">
        <v>0</v>
      </c>
      <c r="Q8637" s="179">
        <v>0</v>
      </c>
      <c r="R8637" s="180">
        <v>0</v>
      </c>
      <c r="S8637" s="180">
        <v>0</v>
      </c>
      <c r="T8637" s="180">
        <v>0</v>
      </c>
    </row>
    <row r="8638" spans="2:20" x14ac:dyDescent="0.3">
      <c r="B8638" s="19">
        <v>8635</v>
      </c>
      <c r="C8638" s="179">
        <v>0</v>
      </c>
      <c r="D8638" s="179">
        <v>0</v>
      </c>
      <c r="E8638" s="179">
        <v>241363.99956311344</v>
      </c>
      <c r="F8638" s="179">
        <v>0</v>
      </c>
      <c r="G8638" s="179">
        <v>0</v>
      </c>
      <c r="H8638" s="179">
        <v>69133.499791108596</v>
      </c>
      <c r="I8638" s="179">
        <v>0</v>
      </c>
      <c r="J8638" s="179">
        <v>0</v>
      </c>
      <c r="K8638" s="179">
        <v>0</v>
      </c>
      <c r="L8638" s="179">
        <v>0</v>
      </c>
      <c r="M8638" s="179">
        <v>63630.197311373297</v>
      </c>
      <c r="N8638" s="179">
        <v>0</v>
      </c>
      <c r="O8638" s="179">
        <v>0</v>
      </c>
      <c r="P8638" s="179">
        <v>0</v>
      </c>
      <c r="Q8638" s="179">
        <v>0</v>
      </c>
      <c r="R8638" s="180">
        <v>0</v>
      </c>
      <c r="S8638" s="180">
        <v>0</v>
      </c>
      <c r="T8638" s="180">
        <v>0</v>
      </c>
    </row>
    <row r="8639" spans="2:20" x14ac:dyDescent="0.3">
      <c r="B8639" s="19">
        <v>8636</v>
      </c>
      <c r="C8639" s="179">
        <v>1</v>
      </c>
      <c r="D8639" s="179">
        <v>18975.263327693636</v>
      </c>
      <c r="E8639" s="179">
        <v>44872.386283590822</v>
      </c>
      <c r="F8639" s="179">
        <v>0</v>
      </c>
      <c r="G8639" s="179">
        <v>0</v>
      </c>
      <c r="H8639" s="179">
        <v>183015.69851118934</v>
      </c>
      <c r="I8639" s="179">
        <v>0</v>
      </c>
      <c r="J8639" s="179">
        <v>0</v>
      </c>
      <c r="K8639" s="179">
        <v>0</v>
      </c>
      <c r="L8639" s="179">
        <v>0</v>
      </c>
      <c r="M8639" s="179">
        <v>104387.541028222</v>
      </c>
      <c r="N8639" s="179">
        <v>0</v>
      </c>
      <c r="O8639" s="179">
        <v>0</v>
      </c>
      <c r="P8639" s="179">
        <v>0</v>
      </c>
      <c r="Q8639" s="179">
        <v>0</v>
      </c>
      <c r="R8639" s="180">
        <v>0</v>
      </c>
      <c r="S8639" s="180">
        <v>0</v>
      </c>
      <c r="T8639" s="180">
        <v>18975.263327693636</v>
      </c>
    </row>
    <row r="8640" spans="2:20" x14ac:dyDescent="0.3">
      <c r="B8640" s="19">
        <v>8637</v>
      </c>
      <c r="C8640" s="179">
        <v>0</v>
      </c>
      <c r="D8640" s="179">
        <v>0</v>
      </c>
      <c r="E8640" s="179">
        <v>298238.15723251511</v>
      </c>
      <c r="F8640" s="179">
        <v>0</v>
      </c>
      <c r="G8640" s="179">
        <v>0</v>
      </c>
      <c r="H8640" s="179">
        <v>39070.614153978611</v>
      </c>
      <c r="I8640" s="179">
        <v>0</v>
      </c>
      <c r="J8640" s="179">
        <v>0</v>
      </c>
      <c r="K8640" s="179">
        <v>0</v>
      </c>
      <c r="L8640" s="179">
        <v>0</v>
      </c>
      <c r="M8640" s="179">
        <v>274342.51950996235</v>
      </c>
      <c r="N8640" s="179">
        <v>0</v>
      </c>
      <c r="O8640" s="179">
        <v>0</v>
      </c>
      <c r="P8640" s="179">
        <v>0</v>
      </c>
      <c r="Q8640" s="179">
        <v>0</v>
      </c>
      <c r="R8640" s="180">
        <v>0</v>
      </c>
      <c r="S8640" s="180">
        <v>0</v>
      </c>
      <c r="T8640" s="180">
        <v>0</v>
      </c>
    </row>
    <row r="8641" spans="2:20" x14ac:dyDescent="0.3">
      <c r="B8641" s="19">
        <v>8638</v>
      </c>
      <c r="C8641" s="179">
        <v>0</v>
      </c>
      <c r="D8641" s="179">
        <v>0</v>
      </c>
      <c r="E8641" s="179">
        <v>14125.80651389424</v>
      </c>
      <c r="F8641" s="179">
        <v>0</v>
      </c>
      <c r="G8641" s="179">
        <v>0</v>
      </c>
      <c r="H8641" s="179">
        <v>13614.31258740361</v>
      </c>
      <c r="I8641" s="179">
        <v>0</v>
      </c>
      <c r="J8641" s="179">
        <v>0</v>
      </c>
      <c r="K8641" s="179">
        <v>0</v>
      </c>
      <c r="L8641" s="179">
        <v>0</v>
      </c>
      <c r="M8641" s="179">
        <v>5353.3433797143007</v>
      </c>
      <c r="N8641" s="179">
        <v>0</v>
      </c>
      <c r="O8641" s="179">
        <v>0</v>
      </c>
      <c r="P8641" s="179">
        <v>0</v>
      </c>
      <c r="Q8641" s="179">
        <v>0</v>
      </c>
      <c r="R8641" s="180">
        <v>0</v>
      </c>
      <c r="S8641" s="180">
        <v>0</v>
      </c>
      <c r="T8641" s="180">
        <v>0</v>
      </c>
    </row>
    <row r="8642" spans="2:20" x14ac:dyDescent="0.3">
      <c r="B8642" s="19">
        <v>8639</v>
      </c>
      <c r="C8642" s="179">
        <v>0</v>
      </c>
      <c r="D8642" s="179">
        <v>0</v>
      </c>
      <c r="E8642" s="179">
        <v>16580.011179474594</v>
      </c>
      <c r="F8642" s="179">
        <v>0</v>
      </c>
      <c r="G8642" s="179">
        <v>0</v>
      </c>
      <c r="H8642" s="179">
        <v>12615.813999952015</v>
      </c>
      <c r="I8642" s="179">
        <v>0</v>
      </c>
      <c r="J8642" s="179">
        <v>0</v>
      </c>
      <c r="K8642" s="179">
        <v>0</v>
      </c>
      <c r="L8642" s="179">
        <v>0</v>
      </c>
      <c r="M8642" s="179">
        <v>77630.102247268544</v>
      </c>
      <c r="N8642" s="179">
        <v>0</v>
      </c>
      <c r="O8642" s="179">
        <v>0</v>
      </c>
      <c r="P8642" s="179">
        <v>0</v>
      </c>
      <c r="Q8642" s="179">
        <v>0</v>
      </c>
      <c r="R8642" s="180">
        <v>0</v>
      </c>
      <c r="S8642" s="180">
        <v>0</v>
      </c>
      <c r="T8642" s="180">
        <v>0</v>
      </c>
    </row>
    <row r="8643" spans="2:20" x14ac:dyDescent="0.3">
      <c r="B8643" s="19">
        <v>8640</v>
      </c>
      <c r="C8643" s="179">
        <v>0</v>
      </c>
      <c r="D8643" s="179">
        <v>0</v>
      </c>
      <c r="E8643" s="179">
        <v>225616.50744867549</v>
      </c>
      <c r="F8643" s="179">
        <v>0</v>
      </c>
      <c r="G8643" s="179">
        <v>0</v>
      </c>
      <c r="H8643" s="179">
        <v>168954.79969417953</v>
      </c>
      <c r="I8643" s="179">
        <v>0</v>
      </c>
      <c r="J8643" s="179">
        <v>0</v>
      </c>
      <c r="K8643" s="179">
        <v>0</v>
      </c>
      <c r="L8643" s="179">
        <v>0</v>
      </c>
      <c r="M8643" s="179">
        <v>42470.203993072697</v>
      </c>
      <c r="N8643" s="179">
        <v>0</v>
      </c>
      <c r="O8643" s="179">
        <v>0</v>
      </c>
      <c r="P8643" s="179">
        <v>0</v>
      </c>
      <c r="Q8643" s="179">
        <v>0</v>
      </c>
      <c r="R8643" s="180">
        <v>0</v>
      </c>
      <c r="S8643" s="180">
        <v>0</v>
      </c>
      <c r="T8643" s="180">
        <v>0</v>
      </c>
    </row>
    <row r="8644" spans="2:20" x14ac:dyDescent="0.3">
      <c r="B8644" s="19">
        <v>8641</v>
      </c>
      <c r="C8644" s="179">
        <v>0</v>
      </c>
      <c r="D8644" s="179">
        <v>0</v>
      </c>
      <c r="E8644" s="179">
        <v>31636.422534462999</v>
      </c>
      <c r="F8644" s="179">
        <v>0</v>
      </c>
      <c r="G8644" s="179">
        <v>0</v>
      </c>
      <c r="H8644" s="179">
        <v>45971.392513987848</v>
      </c>
      <c r="I8644" s="179">
        <v>0</v>
      </c>
      <c r="J8644" s="179">
        <v>0</v>
      </c>
      <c r="K8644" s="179">
        <v>0</v>
      </c>
      <c r="L8644" s="179">
        <v>0</v>
      </c>
      <c r="M8644" s="179">
        <v>16614.789574068986</v>
      </c>
      <c r="N8644" s="179">
        <v>0</v>
      </c>
      <c r="O8644" s="179">
        <v>0</v>
      </c>
      <c r="P8644" s="179">
        <v>0</v>
      </c>
      <c r="Q8644" s="179">
        <v>0</v>
      </c>
      <c r="R8644" s="180">
        <v>0</v>
      </c>
      <c r="S8644" s="180">
        <v>0</v>
      </c>
      <c r="T8644" s="180">
        <v>0</v>
      </c>
    </row>
    <row r="8645" spans="2:20" x14ac:dyDescent="0.3">
      <c r="B8645" s="19">
        <v>8642</v>
      </c>
      <c r="C8645" s="179">
        <v>0</v>
      </c>
      <c r="D8645" s="179">
        <v>0</v>
      </c>
      <c r="E8645" s="179">
        <v>71778.438116824924</v>
      </c>
      <c r="F8645" s="179">
        <v>0</v>
      </c>
      <c r="G8645" s="179">
        <v>0</v>
      </c>
      <c r="H8645" s="179">
        <v>128058.58173117915</v>
      </c>
      <c r="I8645" s="179">
        <v>0</v>
      </c>
      <c r="J8645" s="179">
        <v>0</v>
      </c>
      <c r="K8645" s="179">
        <v>0</v>
      </c>
      <c r="L8645" s="179">
        <v>0</v>
      </c>
      <c r="M8645" s="179">
        <v>94251.766431208991</v>
      </c>
      <c r="N8645" s="179">
        <v>0</v>
      </c>
      <c r="O8645" s="179">
        <v>0</v>
      </c>
      <c r="P8645" s="179">
        <v>0</v>
      </c>
      <c r="Q8645" s="179">
        <v>0</v>
      </c>
      <c r="R8645" s="180">
        <v>0</v>
      </c>
      <c r="S8645" s="180">
        <v>0</v>
      </c>
      <c r="T8645" s="180">
        <v>0</v>
      </c>
    </row>
    <row r="8646" spans="2:20" x14ac:dyDescent="0.3">
      <c r="B8646" s="19">
        <v>8643</v>
      </c>
      <c r="C8646" s="179">
        <v>0</v>
      </c>
      <c r="D8646" s="179">
        <v>0</v>
      </c>
      <c r="E8646" s="179">
        <v>155883.28522552512</v>
      </c>
      <c r="F8646" s="179">
        <v>0</v>
      </c>
      <c r="G8646" s="179">
        <v>0</v>
      </c>
      <c r="H8646" s="179">
        <v>168880.24830463013</v>
      </c>
      <c r="I8646" s="179">
        <v>0</v>
      </c>
      <c r="J8646" s="179">
        <v>0</v>
      </c>
      <c r="K8646" s="179">
        <v>0</v>
      </c>
      <c r="L8646" s="179">
        <v>0</v>
      </c>
      <c r="M8646" s="179">
        <v>285377.42381428886</v>
      </c>
      <c r="N8646" s="179">
        <v>0</v>
      </c>
      <c r="O8646" s="179">
        <v>0</v>
      </c>
      <c r="P8646" s="179">
        <v>0</v>
      </c>
      <c r="Q8646" s="179">
        <v>0</v>
      </c>
      <c r="R8646" s="180">
        <v>0</v>
      </c>
      <c r="S8646" s="180">
        <v>0</v>
      </c>
      <c r="T8646" s="180">
        <v>0</v>
      </c>
    </row>
    <row r="8647" spans="2:20" x14ac:dyDescent="0.3">
      <c r="B8647" s="19">
        <v>8644</v>
      </c>
      <c r="C8647" s="179">
        <v>0</v>
      </c>
      <c r="D8647" s="179">
        <v>0</v>
      </c>
      <c r="E8647" s="179">
        <v>58797.499981531138</v>
      </c>
      <c r="F8647" s="179">
        <v>0</v>
      </c>
      <c r="G8647" s="179">
        <v>0</v>
      </c>
      <c r="H8647" s="179">
        <v>66580.759041926329</v>
      </c>
      <c r="I8647" s="179">
        <v>0</v>
      </c>
      <c r="J8647" s="179">
        <v>0</v>
      </c>
      <c r="K8647" s="179">
        <v>0</v>
      </c>
      <c r="L8647" s="179">
        <v>0</v>
      </c>
      <c r="M8647" s="179">
        <v>9380.1395529961701</v>
      </c>
      <c r="N8647" s="179">
        <v>0</v>
      </c>
      <c r="O8647" s="179">
        <v>0</v>
      </c>
      <c r="P8647" s="179">
        <v>0</v>
      </c>
      <c r="Q8647" s="179">
        <v>0</v>
      </c>
      <c r="R8647" s="180">
        <v>0</v>
      </c>
      <c r="S8647" s="180">
        <v>0</v>
      </c>
      <c r="T8647" s="180">
        <v>0</v>
      </c>
    </row>
    <row r="8648" spans="2:20" x14ac:dyDescent="0.3">
      <c r="B8648" s="19">
        <v>8645</v>
      </c>
      <c r="C8648" s="179">
        <v>0</v>
      </c>
      <c r="D8648" s="179">
        <v>0</v>
      </c>
      <c r="E8648" s="179">
        <v>511561.17402924766</v>
      </c>
      <c r="F8648" s="179">
        <v>0</v>
      </c>
      <c r="G8648" s="179">
        <v>0</v>
      </c>
      <c r="H8648" s="179">
        <v>16634.341388805544</v>
      </c>
      <c r="I8648" s="179">
        <v>0</v>
      </c>
      <c r="J8648" s="179">
        <v>0</v>
      </c>
      <c r="K8648" s="179">
        <v>0</v>
      </c>
      <c r="L8648" s="179">
        <v>0</v>
      </c>
      <c r="M8648" s="179">
        <v>52817.41581479169</v>
      </c>
      <c r="N8648" s="179">
        <v>0</v>
      </c>
      <c r="O8648" s="179">
        <v>0</v>
      </c>
      <c r="P8648" s="179">
        <v>0</v>
      </c>
      <c r="Q8648" s="179">
        <v>0</v>
      </c>
      <c r="R8648" s="180">
        <v>0</v>
      </c>
      <c r="S8648" s="180">
        <v>0</v>
      </c>
      <c r="T8648" s="180">
        <v>0</v>
      </c>
    </row>
    <row r="8649" spans="2:20" x14ac:dyDescent="0.3">
      <c r="B8649" s="19">
        <v>8646</v>
      </c>
      <c r="C8649" s="179">
        <v>0</v>
      </c>
      <c r="D8649" s="179">
        <v>0</v>
      </c>
      <c r="E8649" s="179">
        <v>307927.6155808685</v>
      </c>
      <c r="F8649" s="179">
        <v>0</v>
      </c>
      <c r="G8649" s="179">
        <v>0</v>
      </c>
      <c r="H8649" s="179">
        <v>43179.622990386066</v>
      </c>
      <c r="I8649" s="179">
        <v>0</v>
      </c>
      <c r="J8649" s="179">
        <v>0</v>
      </c>
      <c r="K8649" s="179">
        <v>0</v>
      </c>
      <c r="L8649" s="179">
        <v>0</v>
      </c>
      <c r="M8649" s="179">
        <v>19700.138192715483</v>
      </c>
      <c r="N8649" s="179">
        <v>0</v>
      </c>
      <c r="O8649" s="179">
        <v>0</v>
      </c>
      <c r="P8649" s="179">
        <v>0</v>
      </c>
      <c r="Q8649" s="179">
        <v>0</v>
      </c>
      <c r="R8649" s="180">
        <v>0</v>
      </c>
      <c r="S8649" s="180">
        <v>0</v>
      </c>
      <c r="T8649" s="180">
        <v>0</v>
      </c>
    </row>
    <row r="8650" spans="2:20" x14ac:dyDescent="0.3">
      <c r="B8650" s="19">
        <v>8647</v>
      </c>
      <c r="C8650" s="179">
        <v>0</v>
      </c>
      <c r="D8650" s="179">
        <v>0</v>
      </c>
      <c r="E8650" s="179">
        <v>352032.87402796902</v>
      </c>
      <c r="F8650" s="179">
        <v>0</v>
      </c>
      <c r="G8650" s="179">
        <v>0</v>
      </c>
      <c r="H8650" s="179">
        <v>103715.1239309104</v>
      </c>
      <c r="I8650" s="179">
        <v>0</v>
      </c>
      <c r="J8650" s="179">
        <v>0</v>
      </c>
      <c r="K8650" s="179">
        <v>0</v>
      </c>
      <c r="L8650" s="179">
        <v>0</v>
      </c>
      <c r="M8650" s="179">
        <v>187530.68496900765</v>
      </c>
      <c r="N8650" s="179">
        <v>0</v>
      </c>
      <c r="O8650" s="179">
        <v>0</v>
      </c>
      <c r="P8650" s="179">
        <v>0</v>
      </c>
      <c r="Q8650" s="179">
        <v>0</v>
      </c>
      <c r="R8650" s="180">
        <v>0</v>
      </c>
      <c r="S8650" s="180">
        <v>0</v>
      </c>
      <c r="T8650" s="180">
        <v>0</v>
      </c>
    </row>
    <row r="8651" spans="2:20" x14ac:dyDescent="0.3">
      <c r="B8651" s="19">
        <v>8648</v>
      </c>
      <c r="C8651" s="179">
        <v>0</v>
      </c>
      <c r="D8651" s="179">
        <v>0</v>
      </c>
      <c r="E8651" s="179">
        <v>18399.805564908263</v>
      </c>
      <c r="F8651" s="179">
        <v>0</v>
      </c>
      <c r="G8651" s="179">
        <v>0</v>
      </c>
      <c r="H8651" s="179">
        <v>17056.559276960674</v>
      </c>
      <c r="I8651" s="179">
        <v>0</v>
      </c>
      <c r="J8651" s="179">
        <v>0</v>
      </c>
      <c r="K8651" s="179">
        <v>0</v>
      </c>
      <c r="L8651" s="179">
        <v>0</v>
      </c>
      <c r="M8651" s="179">
        <v>12389.070827032067</v>
      </c>
      <c r="N8651" s="179">
        <v>0</v>
      </c>
      <c r="O8651" s="179">
        <v>0</v>
      </c>
      <c r="P8651" s="179">
        <v>0</v>
      </c>
      <c r="Q8651" s="179">
        <v>0</v>
      </c>
      <c r="R8651" s="180">
        <v>0</v>
      </c>
      <c r="S8651" s="180">
        <v>0</v>
      </c>
      <c r="T8651" s="180">
        <v>0</v>
      </c>
    </row>
    <row r="8652" spans="2:20" x14ac:dyDescent="0.3">
      <c r="B8652" s="19">
        <v>8649</v>
      </c>
      <c r="C8652" s="179">
        <v>0</v>
      </c>
      <c r="D8652" s="179">
        <v>0</v>
      </c>
      <c r="E8652" s="179">
        <v>283132.31557821133</v>
      </c>
      <c r="F8652" s="179">
        <v>0</v>
      </c>
      <c r="G8652" s="179">
        <v>0</v>
      </c>
      <c r="H8652" s="179">
        <v>21579.112922680895</v>
      </c>
      <c r="I8652" s="179">
        <v>0</v>
      </c>
      <c r="J8652" s="179">
        <v>0</v>
      </c>
      <c r="K8652" s="179">
        <v>0</v>
      </c>
      <c r="L8652" s="179">
        <v>0</v>
      </c>
      <c r="M8652" s="179">
        <v>47743.808840119906</v>
      </c>
      <c r="N8652" s="179">
        <v>0</v>
      </c>
      <c r="O8652" s="179">
        <v>0</v>
      </c>
      <c r="P8652" s="179">
        <v>0</v>
      </c>
      <c r="Q8652" s="179">
        <v>0</v>
      </c>
      <c r="R8652" s="180">
        <v>0</v>
      </c>
      <c r="S8652" s="180">
        <v>0</v>
      </c>
      <c r="T8652" s="180">
        <v>0</v>
      </c>
    </row>
    <row r="8653" spans="2:20" x14ac:dyDescent="0.3">
      <c r="B8653" s="19">
        <v>8650</v>
      </c>
      <c r="C8653" s="179">
        <v>0</v>
      </c>
      <c r="D8653" s="179">
        <v>0</v>
      </c>
      <c r="E8653" s="179">
        <v>186946.25333467353</v>
      </c>
      <c r="F8653" s="179">
        <v>0</v>
      </c>
      <c r="G8653" s="179">
        <v>0</v>
      </c>
      <c r="H8653" s="179">
        <v>39627.733749953593</v>
      </c>
      <c r="I8653" s="179">
        <v>0</v>
      </c>
      <c r="J8653" s="179">
        <v>0</v>
      </c>
      <c r="K8653" s="179">
        <v>0</v>
      </c>
      <c r="L8653" s="179">
        <v>0</v>
      </c>
      <c r="M8653" s="179">
        <v>9616.3443482728017</v>
      </c>
      <c r="N8653" s="179">
        <v>0</v>
      </c>
      <c r="O8653" s="179">
        <v>0</v>
      </c>
      <c r="P8653" s="179">
        <v>0</v>
      </c>
      <c r="Q8653" s="179">
        <v>0</v>
      </c>
      <c r="R8653" s="180">
        <v>0</v>
      </c>
      <c r="S8653" s="180">
        <v>0</v>
      </c>
      <c r="T8653" s="180">
        <v>0</v>
      </c>
    </row>
    <row r="8654" spans="2:20" x14ac:dyDescent="0.3">
      <c r="B8654" s="19">
        <v>8651</v>
      </c>
      <c r="C8654" s="179">
        <v>0</v>
      </c>
      <c r="D8654" s="179">
        <v>0</v>
      </c>
      <c r="E8654" s="179">
        <v>67897.436224402161</v>
      </c>
      <c r="F8654" s="179">
        <v>0</v>
      </c>
      <c r="G8654" s="179">
        <v>0</v>
      </c>
      <c r="H8654" s="179">
        <v>7837.3682629235464</v>
      </c>
      <c r="I8654" s="179">
        <v>0</v>
      </c>
      <c r="J8654" s="179">
        <v>0</v>
      </c>
      <c r="K8654" s="179">
        <v>0</v>
      </c>
      <c r="L8654" s="179">
        <v>0</v>
      </c>
      <c r="M8654" s="179">
        <v>638742.5579448496</v>
      </c>
      <c r="N8654" s="179">
        <v>0</v>
      </c>
      <c r="O8654" s="179">
        <v>0</v>
      </c>
      <c r="P8654" s="179">
        <v>0</v>
      </c>
      <c r="Q8654" s="179">
        <v>0</v>
      </c>
      <c r="R8654" s="180">
        <v>0</v>
      </c>
      <c r="S8654" s="180">
        <v>0</v>
      </c>
      <c r="T8654" s="180">
        <v>0</v>
      </c>
    </row>
    <row r="8655" spans="2:20" x14ac:dyDescent="0.3">
      <c r="B8655" s="19">
        <v>8652</v>
      </c>
      <c r="C8655" s="179">
        <v>0</v>
      </c>
      <c r="D8655" s="179">
        <v>0</v>
      </c>
      <c r="E8655" s="179">
        <v>13200.48616669357</v>
      </c>
      <c r="F8655" s="179">
        <v>0</v>
      </c>
      <c r="G8655" s="179">
        <v>0</v>
      </c>
      <c r="H8655" s="179">
        <v>287401.51372291252</v>
      </c>
      <c r="I8655" s="179">
        <v>0</v>
      </c>
      <c r="J8655" s="179">
        <v>0</v>
      </c>
      <c r="K8655" s="179">
        <v>0</v>
      </c>
      <c r="L8655" s="179">
        <v>0</v>
      </c>
      <c r="M8655" s="179">
        <v>84758.856013819895</v>
      </c>
      <c r="N8655" s="179">
        <v>0</v>
      </c>
      <c r="O8655" s="179">
        <v>0</v>
      </c>
      <c r="P8655" s="179">
        <v>0</v>
      </c>
      <c r="Q8655" s="179">
        <v>0</v>
      </c>
      <c r="R8655" s="180">
        <v>0</v>
      </c>
      <c r="S8655" s="180">
        <v>0</v>
      </c>
      <c r="T8655" s="180">
        <v>0</v>
      </c>
    </row>
    <row r="8656" spans="2:20" x14ac:dyDescent="0.3">
      <c r="B8656" s="19">
        <v>8653</v>
      </c>
      <c r="C8656" s="179">
        <v>0</v>
      </c>
      <c r="D8656" s="179">
        <v>0</v>
      </c>
      <c r="E8656" s="179">
        <v>75062.024776949271</v>
      </c>
      <c r="F8656" s="179">
        <v>0</v>
      </c>
      <c r="G8656" s="179">
        <v>0</v>
      </c>
      <c r="H8656" s="179">
        <v>426981.21625462605</v>
      </c>
      <c r="I8656" s="179">
        <v>0</v>
      </c>
      <c r="J8656" s="179">
        <v>0</v>
      </c>
      <c r="K8656" s="179">
        <v>0</v>
      </c>
      <c r="L8656" s="179">
        <v>0</v>
      </c>
      <c r="M8656" s="179">
        <v>48359.089920083876</v>
      </c>
      <c r="N8656" s="179">
        <v>0</v>
      </c>
      <c r="O8656" s="179">
        <v>0</v>
      </c>
      <c r="P8656" s="179">
        <v>0</v>
      </c>
      <c r="Q8656" s="179">
        <v>0</v>
      </c>
      <c r="R8656" s="180">
        <v>0</v>
      </c>
      <c r="S8656" s="180">
        <v>0</v>
      </c>
      <c r="T8656" s="180">
        <v>0</v>
      </c>
    </row>
    <row r="8657" spans="2:20" x14ac:dyDescent="0.3">
      <c r="B8657" s="19">
        <v>8654</v>
      </c>
      <c r="C8657" s="179">
        <v>0</v>
      </c>
      <c r="D8657" s="179">
        <v>0</v>
      </c>
      <c r="E8657" s="179">
        <v>13475.137422756792</v>
      </c>
      <c r="F8657" s="179">
        <v>0</v>
      </c>
      <c r="G8657" s="179">
        <v>0</v>
      </c>
      <c r="H8657" s="179">
        <v>96068.305304091264</v>
      </c>
      <c r="I8657" s="179">
        <v>0</v>
      </c>
      <c r="J8657" s="179">
        <v>0</v>
      </c>
      <c r="K8657" s="179">
        <v>0</v>
      </c>
      <c r="L8657" s="179">
        <v>0</v>
      </c>
      <c r="M8657" s="179">
        <v>422251.6825643261</v>
      </c>
      <c r="N8657" s="179">
        <v>0</v>
      </c>
      <c r="O8657" s="179">
        <v>0</v>
      </c>
      <c r="P8657" s="179">
        <v>0</v>
      </c>
      <c r="Q8657" s="179">
        <v>0</v>
      </c>
      <c r="R8657" s="180">
        <v>0</v>
      </c>
      <c r="S8657" s="180">
        <v>0</v>
      </c>
      <c r="T8657" s="180">
        <v>0</v>
      </c>
    </row>
    <row r="8658" spans="2:20" x14ac:dyDescent="0.3">
      <c r="B8658" s="19">
        <v>8655</v>
      </c>
      <c r="C8658" s="179">
        <v>0</v>
      </c>
      <c r="D8658" s="179">
        <v>0</v>
      </c>
      <c r="E8658" s="179">
        <v>132698.90716960409</v>
      </c>
      <c r="F8658" s="179">
        <v>0</v>
      </c>
      <c r="G8658" s="179">
        <v>0</v>
      </c>
      <c r="H8658" s="179">
        <v>3778.7359993350051</v>
      </c>
      <c r="I8658" s="179">
        <v>0</v>
      </c>
      <c r="J8658" s="179">
        <v>0</v>
      </c>
      <c r="K8658" s="179">
        <v>0</v>
      </c>
      <c r="L8658" s="179">
        <v>0</v>
      </c>
      <c r="M8658" s="179">
        <v>1516079.5110593056</v>
      </c>
      <c r="N8658" s="179">
        <v>0</v>
      </c>
      <c r="O8658" s="179">
        <v>0</v>
      </c>
      <c r="P8658" s="179">
        <v>0</v>
      </c>
      <c r="Q8658" s="179">
        <v>0</v>
      </c>
      <c r="R8658" s="180">
        <v>0</v>
      </c>
      <c r="S8658" s="180">
        <v>0</v>
      </c>
      <c r="T8658" s="180">
        <v>0</v>
      </c>
    </row>
    <row r="8659" spans="2:20" x14ac:dyDescent="0.3">
      <c r="B8659" s="19">
        <v>8656</v>
      </c>
      <c r="C8659" s="179">
        <v>0</v>
      </c>
      <c r="D8659" s="179">
        <v>0</v>
      </c>
      <c r="E8659" s="179">
        <v>325801.03231427254</v>
      </c>
      <c r="F8659" s="179">
        <v>0</v>
      </c>
      <c r="G8659" s="179">
        <v>0</v>
      </c>
      <c r="H8659" s="179">
        <v>243160.05288155423</v>
      </c>
      <c r="I8659" s="179">
        <v>0</v>
      </c>
      <c r="J8659" s="179">
        <v>0</v>
      </c>
      <c r="K8659" s="179">
        <v>27410.970631784396</v>
      </c>
      <c r="L8659" s="179">
        <v>1</v>
      </c>
      <c r="M8659" s="179">
        <v>102385.70726135392</v>
      </c>
      <c r="N8659" s="179">
        <v>0</v>
      </c>
      <c r="O8659" s="179">
        <v>0</v>
      </c>
      <c r="P8659" s="179">
        <v>0</v>
      </c>
      <c r="Q8659" s="179">
        <v>0</v>
      </c>
      <c r="R8659" s="180">
        <v>0</v>
      </c>
      <c r="S8659" s="180">
        <v>27410.970631784396</v>
      </c>
      <c r="T8659" s="180">
        <v>0</v>
      </c>
    </row>
    <row r="8660" spans="2:20" x14ac:dyDescent="0.3">
      <c r="B8660" s="19">
        <v>8657</v>
      </c>
      <c r="C8660" s="179">
        <v>0</v>
      </c>
      <c r="D8660" s="179">
        <v>0</v>
      </c>
      <c r="E8660" s="179">
        <v>148277.0898860305</v>
      </c>
      <c r="F8660" s="179">
        <v>0</v>
      </c>
      <c r="G8660" s="179">
        <v>0</v>
      </c>
      <c r="H8660" s="179">
        <v>161234.43858548789</v>
      </c>
      <c r="I8660" s="179">
        <v>0</v>
      </c>
      <c r="J8660" s="179">
        <v>0</v>
      </c>
      <c r="K8660" s="179">
        <v>0</v>
      </c>
      <c r="L8660" s="179">
        <v>0</v>
      </c>
      <c r="M8660" s="179">
        <v>134344.34531585712</v>
      </c>
      <c r="N8660" s="179">
        <v>0</v>
      </c>
      <c r="O8660" s="179">
        <v>0</v>
      </c>
      <c r="P8660" s="179">
        <v>0</v>
      </c>
      <c r="Q8660" s="179">
        <v>0</v>
      </c>
      <c r="R8660" s="180">
        <v>0</v>
      </c>
      <c r="S8660" s="180">
        <v>0</v>
      </c>
      <c r="T8660" s="180">
        <v>0</v>
      </c>
    </row>
    <row r="8661" spans="2:20" x14ac:dyDescent="0.3">
      <c r="B8661" s="19">
        <v>8658</v>
      </c>
      <c r="C8661" s="179">
        <v>0</v>
      </c>
      <c r="D8661" s="179">
        <v>0</v>
      </c>
      <c r="E8661" s="179">
        <v>197878.58926399797</v>
      </c>
      <c r="F8661" s="179">
        <v>0</v>
      </c>
      <c r="G8661" s="179">
        <v>0</v>
      </c>
      <c r="H8661" s="179">
        <v>484662.03680511733</v>
      </c>
      <c r="I8661" s="179">
        <v>0</v>
      </c>
      <c r="J8661" s="179">
        <v>0</v>
      </c>
      <c r="K8661" s="179">
        <v>0</v>
      </c>
      <c r="L8661" s="179">
        <v>0</v>
      </c>
      <c r="M8661" s="179">
        <v>342596.44534249348</v>
      </c>
      <c r="N8661" s="179">
        <v>0</v>
      </c>
      <c r="O8661" s="179">
        <v>0</v>
      </c>
      <c r="P8661" s="179">
        <v>0</v>
      </c>
      <c r="Q8661" s="179">
        <v>0</v>
      </c>
      <c r="R8661" s="180">
        <v>0</v>
      </c>
      <c r="S8661" s="180">
        <v>0</v>
      </c>
      <c r="T8661" s="180">
        <v>0</v>
      </c>
    </row>
    <row r="8662" spans="2:20" x14ac:dyDescent="0.3">
      <c r="B8662" s="19">
        <v>8659</v>
      </c>
      <c r="C8662" s="179">
        <v>0</v>
      </c>
      <c r="D8662" s="179">
        <v>0</v>
      </c>
      <c r="E8662" s="179">
        <v>98114.963482891777</v>
      </c>
      <c r="F8662" s="179">
        <v>1</v>
      </c>
      <c r="G8662" s="179">
        <v>185636.93146305002</v>
      </c>
      <c r="H8662" s="179">
        <v>22696.525102955053</v>
      </c>
      <c r="I8662" s="179">
        <v>0</v>
      </c>
      <c r="J8662" s="179">
        <v>0</v>
      </c>
      <c r="K8662" s="179">
        <v>0</v>
      </c>
      <c r="L8662" s="179">
        <v>0</v>
      </c>
      <c r="M8662" s="179">
        <v>54710.115269713067</v>
      </c>
      <c r="N8662" s="179">
        <v>0</v>
      </c>
      <c r="O8662" s="179">
        <v>0</v>
      </c>
      <c r="P8662" s="179">
        <v>0</v>
      </c>
      <c r="Q8662" s="179">
        <v>0</v>
      </c>
      <c r="R8662" s="180">
        <v>0</v>
      </c>
      <c r="S8662" s="180">
        <v>0</v>
      </c>
      <c r="T8662" s="180">
        <v>0</v>
      </c>
    </row>
    <row r="8663" spans="2:20" x14ac:dyDescent="0.3">
      <c r="B8663" s="19">
        <v>8660</v>
      </c>
      <c r="C8663" s="179">
        <v>0</v>
      </c>
      <c r="D8663" s="179">
        <v>0</v>
      </c>
      <c r="E8663" s="179">
        <v>75145.752257299144</v>
      </c>
      <c r="F8663" s="179">
        <v>0</v>
      </c>
      <c r="G8663" s="179">
        <v>0</v>
      </c>
      <c r="H8663" s="179">
        <v>312534.60289552598</v>
      </c>
      <c r="I8663" s="179">
        <v>0</v>
      </c>
      <c r="J8663" s="179">
        <v>0</v>
      </c>
      <c r="K8663" s="179">
        <v>0</v>
      </c>
      <c r="L8663" s="179">
        <v>0</v>
      </c>
      <c r="M8663" s="179">
        <v>81184.764385383751</v>
      </c>
      <c r="N8663" s="179">
        <v>0</v>
      </c>
      <c r="O8663" s="179">
        <v>0</v>
      </c>
      <c r="P8663" s="179">
        <v>0</v>
      </c>
      <c r="Q8663" s="179">
        <v>0</v>
      </c>
      <c r="R8663" s="180">
        <v>0</v>
      </c>
      <c r="S8663" s="180">
        <v>0</v>
      </c>
      <c r="T8663" s="180">
        <v>0</v>
      </c>
    </row>
    <row r="8664" spans="2:20" x14ac:dyDescent="0.3">
      <c r="B8664" s="19">
        <v>8661</v>
      </c>
      <c r="C8664" s="179">
        <v>0</v>
      </c>
      <c r="D8664" s="179">
        <v>0</v>
      </c>
      <c r="E8664" s="179">
        <v>112126.50710263969</v>
      </c>
      <c r="F8664" s="179">
        <v>0</v>
      </c>
      <c r="G8664" s="179">
        <v>0</v>
      </c>
      <c r="H8664" s="179">
        <v>42650.816684372519</v>
      </c>
      <c r="I8664" s="179">
        <v>0</v>
      </c>
      <c r="J8664" s="179">
        <v>0</v>
      </c>
      <c r="K8664" s="179">
        <v>0</v>
      </c>
      <c r="L8664" s="179">
        <v>0</v>
      </c>
      <c r="M8664" s="179">
        <v>130337.18774393525</v>
      </c>
      <c r="N8664" s="179">
        <v>0</v>
      </c>
      <c r="O8664" s="179">
        <v>0</v>
      </c>
      <c r="P8664" s="179">
        <v>0</v>
      </c>
      <c r="Q8664" s="179">
        <v>0</v>
      </c>
      <c r="R8664" s="180">
        <v>0</v>
      </c>
      <c r="S8664" s="180">
        <v>0</v>
      </c>
      <c r="T8664" s="180">
        <v>0</v>
      </c>
    </row>
    <row r="8665" spans="2:20" x14ac:dyDescent="0.3">
      <c r="B8665" s="19">
        <v>8662</v>
      </c>
      <c r="C8665" s="179">
        <v>0</v>
      </c>
      <c r="D8665" s="179">
        <v>0</v>
      </c>
      <c r="E8665" s="179">
        <v>243400.31871864104</v>
      </c>
      <c r="F8665" s="179">
        <v>0</v>
      </c>
      <c r="G8665" s="179">
        <v>0</v>
      </c>
      <c r="H8665" s="179">
        <v>41062.311772704321</v>
      </c>
      <c r="I8665" s="179">
        <v>0</v>
      </c>
      <c r="J8665" s="179">
        <v>0</v>
      </c>
      <c r="K8665" s="179">
        <v>0</v>
      </c>
      <c r="L8665" s="179">
        <v>0</v>
      </c>
      <c r="M8665" s="179">
        <v>836390.90461493901</v>
      </c>
      <c r="N8665" s="179">
        <v>0</v>
      </c>
      <c r="O8665" s="179">
        <v>0</v>
      </c>
      <c r="P8665" s="179">
        <v>0</v>
      </c>
      <c r="Q8665" s="179">
        <v>0</v>
      </c>
      <c r="R8665" s="180">
        <v>0</v>
      </c>
      <c r="S8665" s="180">
        <v>0</v>
      </c>
      <c r="T8665" s="180">
        <v>0</v>
      </c>
    </row>
    <row r="8666" spans="2:20" x14ac:dyDescent="0.3">
      <c r="B8666" s="19">
        <v>8663</v>
      </c>
      <c r="C8666" s="179">
        <v>0</v>
      </c>
      <c r="D8666" s="179">
        <v>0</v>
      </c>
      <c r="E8666" s="179">
        <v>107895.65430160202</v>
      </c>
      <c r="F8666" s="179">
        <v>0</v>
      </c>
      <c r="G8666" s="179">
        <v>0</v>
      </c>
      <c r="H8666" s="179">
        <v>47978.291585752551</v>
      </c>
      <c r="I8666" s="179">
        <v>0</v>
      </c>
      <c r="J8666" s="179">
        <v>0</v>
      </c>
      <c r="K8666" s="179">
        <v>0</v>
      </c>
      <c r="L8666" s="179">
        <v>0</v>
      </c>
      <c r="M8666" s="179">
        <v>10081.28153704431</v>
      </c>
      <c r="N8666" s="179">
        <v>0</v>
      </c>
      <c r="O8666" s="179">
        <v>0</v>
      </c>
      <c r="P8666" s="179">
        <v>0</v>
      </c>
      <c r="Q8666" s="179">
        <v>0</v>
      </c>
      <c r="R8666" s="180">
        <v>0</v>
      </c>
      <c r="S8666" s="180">
        <v>0</v>
      </c>
      <c r="T8666" s="180">
        <v>0</v>
      </c>
    </row>
    <row r="8667" spans="2:20" x14ac:dyDescent="0.3">
      <c r="B8667" s="19">
        <v>8664</v>
      </c>
      <c r="C8667" s="179">
        <v>1</v>
      </c>
      <c r="D8667" s="179">
        <v>136215.95800048928</v>
      </c>
      <c r="E8667" s="179">
        <v>153747.05263776044</v>
      </c>
      <c r="F8667" s="179">
        <v>0</v>
      </c>
      <c r="G8667" s="179">
        <v>0</v>
      </c>
      <c r="H8667" s="179">
        <v>21698.364063783964</v>
      </c>
      <c r="I8667" s="179">
        <v>0</v>
      </c>
      <c r="J8667" s="179">
        <v>0</v>
      </c>
      <c r="K8667" s="179">
        <v>0</v>
      </c>
      <c r="L8667" s="179">
        <v>0</v>
      </c>
      <c r="M8667" s="179">
        <v>8429.5428046325451</v>
      </c>
      <c r="N8667" s="179">
        <v>0</v>
      </c>
      <c r="O8667" s="179">
        <v>0</v>
      </c>
      <c r="P8667" s="179">
        <v>0</v>
      </c>
      <c r="Q8667" s="179">
        <v>0</v>
      </c>
      <c r="R8667" s="180">
        <v>0</v>
      </c>
      <c r="S8667" s="180">
        <v>0</v>
      </c>
      <c r="T8667" s="180">
        <v>136215.95800048928</v>
      </c>
    </row>
    <row r="8668" spans="2:20" x14ac:dyDescent="0.3">
      <c r="B8668" s="19">
        <v>8665</v>
      </c>
      <c r="C8668" s="179">
        <v>0</v>
      </c>
      <c r="D8668" s="179">
        <v>0</v>
      </c>
      <c r="E8668" s="179">
        <v>96268.975481069108</v>
      </c>
      <c r="F8668" s="179">
        <v>0</v>
      </c>
      <c r="G8668" s="179">
        <v>0</v>
      </c>
      <c r="H8668" s="179">
        <v>9380.1395529961701</v>
      </c>
      <c r="I8668" s="179">
        <v>0</v>
      </c>
      <c r="J8668" s="179">
        <v>0</v>
      </c>
      <c r="K8668" s="179">
        <v>0</v>
      </c>
      <c r="L8668" s="179">
        <v>0</v>
      </c>
      <c r="M8668" s="179">
        <v>227944.06249373345</v>
      </c>
      <c r="N8668" s="179">
        <v>0</v>
      </c>
      <c r="O8668" s="179">
        <v>0</v>
      </c>
      <c r="P8668" s="179">
        <v>0</v>
      </c>
      <c r="Q8668" s="179">
        <v>0</v>
      </c>
      <c r="R8668" s="180">
        <v>0</v>
      </c>
      <c r="S8668" s="180">
        <v>0</v>
      </c>
      <c r="T8668" s="180">
        <v>0</v>
      </c>
    </row>
    <row r="8669" spans="2:20" x14ac:dyDescent="0.3">
      <c r="B8669" s="19">
        <v>8666</v>
      </c>
      <c r="C8669" s="179">
        <v>0</v>
      </c>
      <c r="D8669" s="179">
        <v>0</v>
      </c>
      <c r="E8669" s="179">
        <v>7347.4399758093577</v>
      </c>
      <c r="F8669" s="179">
        <v>0</v>
      </c>
      <c r="G8669" s="179">
        <v>0</v>
      </c>
      <c r="H8669" s="179">
        <v>77487.994787127027</v>
      </c>
      <c r="I8669" s="179">
        <v>0</v>
      </c>
      <c r="J8669" s="179">
        <v>0</v>
      </c>
      <c r="K8669" s="179">
        <v>0</v>
      </c>
      <c r="L8669" s="179">
        <v>0</v>
      </c>
      <c r="M8669" s="179">
        <v>57992.717468318493</v>
      </c>
      <c r="N8669" s="179">
        <v>0</v>
      </c>
      <c r="O8669" s="179">
        <v>0</v>
      </c>
      <c r="P8669" s="179">
        <v>0</v>
      </c>
      <c r="Q8669" s="179">
        <v>0</v>
      </c>
      <c r="R8669" s="180">
        <v>0</v>
      </c>
      <c r="S8669" s="180">
        <v>0</v>
      </c>
      <c r="T8669" s="180">
        <v>0</v>
      </c>
    </row>
    <row r="8670" spans="2:20" x14ac:dyDescent="0.3">
      <c r="B8670" s="19">
        <v>8667</v>
      </c>
      <c r="C8670" s="179">
        <v>0</v>
      </c>
      <c r="D8670" s="179">
        <v>0</v>
      </c>
      <c r="E8670" s="179">
        <v>127473.45750397141</v>
      </c>
      <c r="F8670" s="179">
        <v>0</v>
      </c>
      <c r="G8670" s="179">
        <v>0</v>
      </c>
      <c r="H8670" s="179">
        <v>16820.463974090835</v>
      </c>
      <c r="I8670" s="179">
        <v>0</v>
      </c>
      <c r="J8670" s="179">
        <v>0</v>
      </c>
      <c r="K8670" s="179">
        <v>0</v>
      </c>
      <c r="L8670" s="179">
        <v>0</v>
      </c>
      <c r="M8670" s="179">
        <v>120475.58487978387</v>
      </c>
      <c r="N8670" s="179">
        <v>0</v>
      </c>
      <c r="O8670" s="179">
        <v>0</v>
      </c>
      <c r="P8670" s="179">
        <v>0</v>
      </c>
      <c r="Q8670" s="179">
        <v>0</v>
      </c>
      <c r="R8670" s="180">
        <v>0</v>
      </c>
      <c r="S8670" s="180">
        <v>0</v>
      </c>
      <c r="T8670" s="180">
        <v>0</v>
      </c>
    </row>
    <row r="8671" spans="2:20" x14ac:dyDescent="0.3">
      <c r="B8671" s="19">
        <v>8668</v>
      </c>
      <c r="C8671" s="179">
        <v>0</v>
      </c>
      <c r="D8671" s="179">
        <v>0</v>
      </c>
      <c r="E8671" s="179">
        <v>78853.840950187194</v>
      </c>
      <c r="F8671" s="179">
        <v>0</v>
      </c>
      <c r="G8671" s="179">
        <v>0</v>
      </c>
      <c r="H8671" s="179">
        <v>120144.65694500085</v>
      </c>
      <c r="I8671" s="179">
        <v>0</v>
      </c>
      <c r="J8671" s="179">
        <v>0</v>
      </c>
      <c r="K8671" s="179">
        <v>0</v>
      </c>
      <c r="L8671" s="179">
        <v>0</v>
      </c>
      <c r="M8671" s="179">
        <v>22918.735645570971</v>
      </c>
      <c r="N8671" s="179">
        <v>0</v>
      </c>
      <c r="O8671" s="179">
        <v>0</v>
      </c>
      <c r="P8671" s="179">
        <v>0</v>
      </c>
      <c r="Q8671" s="179">
        <v>0</v>
      </c>
      <c r="R8671" s="180">
        <v>0</v>
      </c>
      <c r="S8671" s="180">
        <v>0</v>
      </c>
      <c r="T8671" s="180">
        <v>0</v>
      </c>
    </row>
    <row r="8672" spans="2:20" x14ac:dyDescent="0.3">
      <c r="B8672" s="19">
        <v>8669</v>
      </c>
      <c r="C8672" s="179">
        <v>0</v>
      </c>
      <c r="D8672" s="179">
        <v>0</v>
      </c>
      <c r="E8672" s="179">
        <v>78941.296757358738</v>
      </c>
      <c r="F8672" s="179">
        <v>0</v>
      </c>
      <c r="G8672" s="179">
        <v>0</v>
      </c>
      <c r="H8672" s="179">
        <v>12724.940063131322</v>
      </c>
      <c r="I8672" s="179">
        <v>0</v>
      </c>
      <c r="J8672" s="179">
        <v>0</v>
      </c>
      <c r="K8672" s="179">
        <v>0</v>
      </c>
      <c r="L8672" s="179">
        <v>0</v>
      </c>
      <c r="M8672" s="179">
        <v>49721.160175071192</v>
      </c>
      <c r="N8672" s="179">
        <v>0</v>
      </c>
      <c r="O8672" s="179">
        <v>0</v>
      </c>
      <c r="P8672" s="179">
        <v>0</v>
      </c>
      <c r="Q8672" s="179">
        <v>0</v>
      </c>
      <c r="R8672" s="180">
        <v>0</v>
      </c>
      <c r="S8672" s="180">
        <v>0</v>
      </c>
      <c r="T8672" s="180">
        <v>0</v>
      </c>
    </row>
    <row r="8673" spans="2:20" x14ac:dyDescent="0.3">
      <c r="B8673" s="19">
        <v>8670</v>
      </c>
      <c r="C8673" s="179">
        <v>0</v>
      </c>
      <c r="D8673" s="179">
        <v>0</v>
      </c>
      <c r="E8673" s="179">
        <v>6100.5478119531663</v>
      </c>
      <c r="F8673" s="179">
        <v>0</v>
      </c>
      <c r="G8673" s="179">
        <v>0</v>
      </c>
      <c r="H8673" s="179">
        <v>145979.58679191928</v>
      </c>
      <c r="I8673" s="179">
        <v>0</v>
      </c>
      <c r="J8673" s="179">
        <v>0</v>
      </c>
      <c r="K8673" s="179">
        <v>0</v>
      </c>
      <c r="L8673" s="179">
        <v>0</v>
      </c>
      <c r="M8673" s="179">
        <v>4239084.9426883403</v>
      </c>
      <c r="N8673" s="179">
        <v>0</v>
      </c>
      <c r="O8673" s="179">
        <v>0</v>
      </c>
      <c r="P8673" s="179">
        <v>0</v>
      </c>
      <c r="Q8673" s="179">
        <v>0</v>
      </c>
      <c r="R8673" s="180">
        <v>0</v>
      </c>
      <c r="S8673" s="180">
        <v>0</v>
      </c>
      <c r="T8673" s="180">
        <v>0</v>
      </c>
    </row>
    <row r="8674" spans="2:20" x14ac:dyDescent="0.3">
      <c r="B8674" s="19">
        <v>8671</v>
      </c>
      <c r="C8674" s="179">
        <v>0</v>
      </c>
      <c r="D8674" s="179">
        <v>0</v>
      </c>
      <c r="E8674" s="179">
        <v>96868.643645815464</v>
      </c>
      <c r="F8674" s="179">
        <v>0</v>
      </c>
      <c r="G8674" s="179">
        <v>0</v>
      </c>
      <c r="H8674" s="179">
        <v>19616.930680148678</v>
      </c>
      <c r="I8674" s="179">
        <v>0</v>
      </c>
      <c r="J8674" s="179">
        <v>0</v>
      </c>
      <c r="K8674" s="179">
        <v>0</v>
      </c>
      <c r="L8674" s="179">
        <v>0</v>
      </c>
      <c r="M8674" s="179">
        <v>13605.075105039208</v>
      </c>
      <c r="N8674" s="179">
        <v>0</v>
      </c>
      <c r="O8674" s="179">
        <v>0</v>
      </c>
      <c r="P8674" s="179">
        <v>0</v>
      </c>
      <c r="Q8674" s="179">
        <v>0</v>
      </c>
      <c r="R8674" s="180">
        <v>0</v>
      </c>
      <c r="S8674" s="180">
        <v>0</v>
      </c>
      <c r="T8674" s="180">
        <v>0</v>
      </c>
    </row>
    <row r="8675" spans="2:20" x14ac:dyDescent="0.3">
      <c r="B8675" s="19">
        <v>8672</v>
      </c>
      <c r="C8675" s="179">
        <v>0</v>
      </c>
      <c r="D8675" s="179">
        <v>0</v>
      </c>
      <c r="E8675" s="179">
        <v>313032.94941873051</v>
      </c>
      <c r="F8675" s="179">
        <v>0</v>
      </c>
      <c r="G8675" s="179">
        <v>0</v>
      </c>
      <c r="H8675" s="179">
        <v>202303.67716076734</v>
      </c>
      <c r="I8675" s="179">
        <v>0</v>
      </c>
      <c r="J8675" s="179">
        <v>0</v>
      </c>
      <c r="K8675" s="179">
        <v>0</v>
      </c>
      <c r="L8675" s="179">
        <v>0</v>
      </c>
      <c r="M8675" s="179">
        <v>65758.721448512515</v>
      </c>
      <c r="N8675" s="179">
        <v>0</v>
      </c>
      <c r="O8675" s="179">
        <v>0</v>
      </c>
      <c r="P8675" s="179">
        <v>0</v>
      </c>
      <c r="Q8675" s="179">
        <v>0</v>
      </c>
      <c r="R8675" s="180">
        <v>0</v>
      </c>
      <c r="S8675" s="180">
        <v>0</v>
      </c>
      <c r="T8675" s="180">
        <v>0</v>
      </c>
    </row>
    <row r="8676" spans="2:20" x14ac:dyDescent="0.3">
      <c r="B8676" s="19">
        <v>8673</v>
      </c>
      <c r="C8676" s="179">
        <v>0</v>
      </c>
      <c r="D8676" s="179">
        <v>0</v>
      </c>
      <c r="E8676" s="179">
        <v>56967.45044574223</v>
      </c>
      <c r="F8676" s="179">
        <v>0</v>
      </c>
      <c r="G8676" s="179">
        <v>0</v>
      </c>
      <c r="H8676" s="179">
        <v>21427.769306792252</v>
      </c>
      <c r="I8676" s="179">
        <v>0</v>
      </c>
      <c r="J8676" s="179">
        <v>0</v>
      </c>
      <c r="K8676" s="179">
        <v>0</v>
      </c>
      <c r="L8676" s="179">
        <v>0</v>
      </c>
      <c r="M8676" s="179">
        <v>50151.038434145499</v>
      </c>
      <c r="N8676" s="179">
        <v>0</v>
      </c>
      <c r="O8676" s="179">
        <v>0</v>
      </c>
      <c r="P8676" s="179">
        <v>0</v>
      </c>
      <c r="Q8676" s="179">
        <v>0</v>
      </c>
      <c r="R8676" s="180">
        <v>0</v>
      </c>
      <c r="S8676" s="180">
        <v>0</v>
      </c>
      <c r="T8676" s="180">
        <v>0</v>
      </c>
    </row>
    <row r="8677" spans="2:20" x14ac:dyDescent="0.3">
      <c r="B8677" s="19">
        <v>8674</v>
      </c>
      <c r="C8677" s="179">
        <v>0</v>
      </c>
      <c r="D8677" s="179">
        <v>0</v>
      </c>
      <c r="E8677" s="179">
        <v>1065992.4862467505</v>
      </c>
      <c r="F8677" s="179">
        <v>0</v>
      </c>
      <c r="G8677" s="179">
        <v>0</v>
      </c>
      <c r="H8677" s="179">
        <v>576580.29496205202</v>
      </c>
      <c r="I8677" s="179">
        <v>0</v>
      </c>
      <c r="J8677" s="179">
        <v>0</v>
      </c>
      <c r="K8677" s="179">
        <v>0</v>
      </c>
      <c r="L8677" s="179">
        <v>0</v>
      </c>
      <c r="M8677" s="179">
        <v>254685.93744731619</v>
      </c>
      <c r="N8677" s="179">
        <v>0</v>
      </c>
      <c r="O8677" s="179">
        <v>0</v>
      </c>
      <c r="P8677" s="179">
        <v>0</v>
      </c>
      <c r="Q8677" s="179">
        <v>0</v>
      </c>
      <c r="R8677" s="180">
        <v>0</v>
      </c>
      <c r="S8677" s="180">
        <v>0</v>
      </c>
      <c r="T8677" s="180">
        <v>0</v>
      </c>
    </row>
    <row r="8678" spans="2:20" x14ac:dyDescent="0.3">
      <c r="B8678" s="19">
        <v>8675</v>
      </c>
      <c r="C8678" s="179">
        <v>0</v>
      </c>
      <c r="D8678" s="179">
        <v>0</v>
      </c>
      <c r="E8678" s="179">
        <v>243292.53488465483</v>
      </c>
      <c r="F8678" s="179">
        <v>0</v>
      </c>
      <c r="G8678" s="179">
        <v>0</v>
      </c>
      <c r="H8678" s="179">
        <v>42552.227230829056</v>
      </c>
      <c r="I8678" s="179">
        <v>0</v>
      </c>
      <c r="J8678" s="179">
        <v>0</v>
      </c>
      <c r="K8678" s="179">
        <v>0</v>
      </c>
      <c r="L8678" s="179">
        <v>0</v>
      </c>
      <c r="M8678" s="179">
        <v>339638.33220747043</v>
      </c>
      <c r="N8678" s="179">
        <v>0</v>
      </c>
      <c r="O8678" s="179">
        <v>0</v>
      </c>
      <c r="P8678" s="179">
        <v>0</v>
      </c>
      <c r="Q8678" s="179">
        <v>0</v>
      </c>
      <c r="R8678" s="180">
        <v>0</v>
      </c>
      <c r="S8678" s="180">
        <v>0</v>
      </c>
      <c r="T8678" s="180">
        <v>0</v>
      </c>
    </row>
    <row r="8679" spans="2:20" x14ac:dyDescent="0.3">
      <c r="B8679" s="19">
        <v>8676</v>
      </c>
      <c r="C8679" s="179">
        <v>0</v>
      </c>
      <c r="D8679" s="179">
        <v>0</v>
      </c>
      <c r="E8679" s="179">
        <v>45980.310825234868</v>
      </c>
      <c r="F8679" s="179">
        <v>0</v>
      </c>
      <c r="G8679" s="179">
        <v>0</v>
      </c>
      <c r="H8679" s="179">
        <v>334073.65207019547</v>
      </c>
      <c r="I8679" s="179">
        <v>0</v>
      </c>
      <c r="J8679" s="179">
        <v>0</v>
      </c>
      <c r="K8679" s="179">
        <v>0</v>
      </c>
      <c r="L8679" s="179">
        <v>0</v>
      </c>
      <c r="M8679" s="179">
        <v>41721.284930182097</v>
      </c>
      <c r="N8679" s="179">
        <v>0</v>
      </c>
      <c r="O8679" s="179">
        <v>0</v>
      </c>
      <c r="P8679" s="179">
        <v>0</v>
      </c>
      <c r="Q8679" s="179">
        <v>0</v>
      </c>
      <c r="R8679" s="180">
        <v>0</v>
      </c>
      <c r="S8679" s="180">
        <v>0</v>
      </c>
      <c r="T8679" s="180">
        <v>0</v>
      </c>
    </row>
    <row r="8680" spans="2:20" x14ac:dyDescent="0.3">
      <c r="B8680" s="19">
        <v>8677</v>
      </c>
      <c r="C8680" s="179">
        <v>0</v>
      </c>
      <c r="D8680" s="179">
        <v>0</v>
      </c>
      <c r="E8680" s="179">
        <v>14351.608417130199</v>
      </c>
      <c r="F8680" s="179">
        <v>0</v>
      </c>
      <c r="G8680" s="179">
        <v>0</v>
      </c>
      <c r="H8680" s="179">
        <v>109454.0226112003</v>
      </c>
      <c r="I8680" s="179">
        <v>0</v>
      </c>
      <c r="J8680" s="179">
        <v>0</v>
      </c>
      <c r="K8680" s="179">
        <v>0</v>
      </c>
      <c r="L8680" s="179">
        <v>0</v>
      </c>
      <c r="M8680" s="179">
        <v>226090.10664603094</v>
      </c>
      <c r="N8680" s="179">
        <v>0</v>
      </c>
      <c r="O8680" s="179">
        <v>0</v>
      </c>
      <c r="P8680" s="179">
        <v>0</v>
      </c>
      <c r="Q8680" s="179">
        <v>0</v>
      </c>
      <c r="R8680" s="180">
        <v>0</v>
      </c>
      <c r="S8680" s="180">
        <v>0</v>
      </c>
      <c r="T8680" s="180">
        <v>0</v>
      </c>
    </row>
    <row r="8681" spans="2:20" x14ac:dyDescent="0.3">
      <c r="B8681" s="19">
        <v>8678</v>
      </c>
      <c r="C8681" s="179">
        <v>0</v>
      </c>
      <c r="D8681" s="179">
        <v>0</v>
      </c>
      <c r="E8681" s="179">
        <v>42376.891602422387</v>
      </c>
      <c r="F8681" s="179">
        <v>0</v>
      </c>
      <c r="G8681" s="179">
        <v>0</v>
      </c>
      <c r="H8681" s="179">
        <v>164491.17489213886</v>
      </c>
      <c r="I8681" s="179">
        <v>0</v>
      </c>
      <c r="J8681" s="179">
        <v>0</v>
      </c>
      <c r="K8681" s="179">
        <v>0</v>
      </c>
      <c r="L8681" s="179">
        <v>0</v>
      </c>
      <c r="M8681" s="179">
        <v>253163.23219362498</v>
      </c>
      <c r="N8681" s="179">
        <v>0</v>
      </c>
      <c r="O8681" s="179">
        <v>0</v>
      </c>
      <c r="P8681" s="179">
        <v>0</v>
      </c>
      <c r="Q8681" s="179">
        <v>0</v>
      </c>
      <c r="R8681" s="180">
        <v>0</v>
      </c>
      <c r="S8681" s="180">
        <v>0</v>
      </c>
      <c r="T8681" s="180">
        <v>0</v>
      </c>
    </row>
    <row r="8682" spans="2:20" x14ac:dyDescent="0.3">
      <c r="B8682" s="19">
        <v>8679</v>
      </c>
      <c r="C8682" s="179">
        <v>0</v>
      </c>
      <c r="D8682" s="179">
        <v>0</v>
      </c>
      <c r="E8682" s="179">
        <v>387913.33321114449</v>
      </c>
      <c r="F8682" s="179">
        <v>0</v>
      </c>
      <c r="G8682" s="179">
        <v>0</v>
      </c>
      <c r="H8682" s="179">
        <v>189364.99569875648</v>
      </c>
      <c r="I8682" s="179">
        <v>0</v>
      </c>
      <c r="J8682" s="179">
        <v>0</v>
      </c>
      <c r="K8682" s="179">
        <v>0</v>
      </c>
      <c r="L8682" s="179">
        <v>0</v>
      </c>
      <c r="M8682" s="179">
        <v>40363.905583791326</v>
      </c>
      <c r="N8682" s="179">
        <v>0</v>
      </c>
      <c r="O8682" s="179">
        <v>0</v>
      </c>
      <c r="P8682" s="179">
        <v>0</v>
      </c>
      <c r="Q8682" s="179">
        <v>0</v>
      </c>
      <c r="R8682" s="180">
        <v>0</v>
      </c>
      <c r="S8682" s="180">
        <v>0</v>
      </c>
      <c r="T8682" s="180">
        <v>0</v>
      </c>
    </row>
    <row r="8683" spans="2:20" x14ac:dyDescent="0.3">
      <c r="B8683" s="19">
        <v>8680</v>
      </c>
      <c r="C8683" s="179">
        <v>0</v>
      </c>
      <c r="D8683" s="179">
        <v>0</v>
      </c>
      <c r="E8683" s="179">
        <v>236119.51587706342</v>
      </c>
      <c r="F8683" s="179">
        <v>0</v>
      </c>
      <c r="G8683" s="179">
        <v>0</v>
      </c>
      <c r="H8683" s="179">
        <v>10751.62913274986</v>
      </c>
      <c r="I8683" s="179">
        <v>0</v>
      </c>
      <c r="J8683" s="179">
        <v>0</v>
      </c>
      <c r="K8683" s="179">
        <v>0</v>
      </c>
      <c r="L8683" s="179">
        <v>0</v>
      </c>
      <c r="M8683" s="179">
        <v>105949.96259869676</v>
      </c>
      <c r="N8683" s="179">
        <v>0</v>
      </c>
      <c r="O8683" s="179">
        <v>0</v>
      </c>
      <c r="P8683" s="179">
        <v>0</v>
      </c>
      <c r="Q8683" s="179">
        <v>0</v>
      </c>
      <c r="R8683" s="180">
        <v>0</v>
      </c>
      <c r="S8683" s="180">
        <v>0</v>
      </c>
      <c r="T8683" s="180">
        <v>0</v>
      </c>
    </row>
    <row r="8684" spans="2:20" x14ac:dyDescent="0.3">
      <c r="B8684" s="19">
        <v>8681</v>
      </c>
      <c r="C8684" s="179">
        <v>0</v>
      </c>
      <c r="D8684" s="179">
        <v>0</v>
      </c>
      <c r="E8684" s="179">
        <v>454130.86432375381</v>
      </c>
      <c r="F8684" s="179">
        <v>0</v>
      </c>
      <c r="G8684" s="179">
        <v>0</v>
      </c>
      <c r="H8684" s="179">
        <v>712615.01503718062</v>
      </c>
      <c r="I8684" s="179">
        <v>0</v>
      </c>
      <c r="J8684" s="179">
        <v>0</v>
      </c>
      <c r="K8684" s="179">
        <v>0</v>
      </c>
      <c r="L8684" s="179">
        <v>0</v>
      </c>
      <c r="M8684" s="179">
        <v>112620.07001747662</v>
      </c>
      <c r="N8684" s="179">
        <v>0</v>
      </c>
      <c r="O8684" s="179">
        <v>0</v>
      </c>
      <c r="P8684" s="179">
        <v>0</v>
      </c>
      <c r="Q8684" s="179">
        <v>0</v>
      </c>
      <c r="R8684" s="180">
        <v>0</v>
      </c>
      <c r="S8684" s="180">
        <v>0</v>
      </c>
      <c r="T8684" s="180">
        <v>0</v>
      </c>
    </row>
    <row r="8685" spans="2:20" x14ac:dyDescent="0.3">
      <c r="B8685" s="19">
        <v>8682</v>
      </c>
      <c r="C8685" s="179">
        <v>0</v>
      </c>
      <c r="D8685" s="179">
        <v>0</v>
      </c>
      <c r="E8685" s="179">
        <v>42633.528019780919</v>
      </c>
      <c r="F8685" s="179">
        <v>0</v>
      </c>
      <c r="G8685" s="179">
        <v>0</v>
      </c>
      <c r="H8685" s="179">
        <v>24079.833507629235</v>
      </c>
      <c r="I8685" s="179">
        <v>0</v>
      </c>
      <c r="J8685" s="179">
        <v>0</v>
      </c>
      <c r="K8685" s="179">
        <v>0</v>
      </c>
      <c r="L8685" s="179">
        <v>0</v>
      </c>
      <c r="M8685" s="179">
        <v>165645.66444353489</v>
      </c>
      <c r="N8685" s="179">
        <v>0</v>
      </c>
      <c r="O8685" s="179">
        <v>0</v>
      </c>
      <c r="P8685" s="179">
        <v>0</v>
      </c>
      <c r="Q8685" s="179">
        <v>0</v>
      </c>
      <c r="R8685" s="180">
        <v>0</v>
      </c>
      <c r="S8685" s="180">
        <v>0</v>
      </c>
      <c r="T8685" s="180">
        <v>0</v>
      </c>
    </row>
    <row r="8686" spans="2:20" x14ac:dyDescent="0.3">
      <c r="B8686" s="19">
        <v>8683</v>
      </c>
      <c r="C8686" s="179">
        <v>0</v>
      </c>
      <c r="D8686" s="179">
        <v>0</v>
      </c>
      <c r="E8686" s="179">
        <v>331034.41171462479</v>
      </c>
      <c r="F8686" s="179">
        <v>0</v>
      </c>
      <c r="G8686" s="179">
        <v>0</v>
      </c>
      <c r="H8686" s="179">
        <v>793820.0026055841</v>
      </c>
      <c r="I8686" s="179">
        <v>0</v>
      </c>
      <c r="J8686" s="179">
        <v>0</v>
      </c>
      <c r="K8686" s="179">
        <v>0</v>
      </c>
      <c r="L8686" s="179">
        <v>0</v>
      </c>
      <c r="M8686" s="179">
        <v>242773.13357344069</v>
      </c>
      <c r="N8686" s="179">
        <v>0</v>
      </c>
      <c r="O8686" s="179">
        <v>0</v>
      </c>
      <c r="P8686" s="179">
        <v>0</v>
      </c>
      <c r="Q8686" s="179">
        <v>0</v>
      </c>
      <c r="R8686" s="180">
        <v>0</v>
      </c>
      <c r="S8686" s="180">
        <v>0</v>
      </c>
      <c r="T8686" s="180">
        <v>0</v>
      </c>
    </row>
    <row r="8687" spans="2:20" x14ac:dyDescent="0.3">
      <c r="B8687" s="19">
        <v>8684</v>
      </c>
      <c r="C8687" s="179">
        <v>0</v>
      </c>
      <c r="D8687" s="179">
        <v>0</v>
      </c>
      <c r="E8687" s="179">
        <v>9421.3527476942436</v>
      </c>
      <c r="F8687" s="179">
        <v>0</v>
      </c>
      <c r="G8687" s="179">
        <v>0</v>
      </c>
      <c r="H8687" s="179">
        <v>82905.081672512417</v>
      </c>
      <c r="I8687" s="179">
        <v>0</v>
      </c>
      <c r="J8687" s="179">
        <v>0</v>
      </c>
      <c r="K8687" s="179">
        <v>0</v>
      </c>
      <c r="L8687" s="179">
        <v>0</v>
      </c>
      <c r="M8687" s="179">
        <v>242258.76474304203</v>
      </c>
      <c r="N8687" s="179">
        <v>0</v>
      </c>
      <c r="O8687" s="179">
        <v>0</v>
      </c>
      <c r="P8687" s="179">
        <v>0</v>
      </c>
      <c r="Q8687" s="179">
        <v>0</v>
      </c>
      <c r="R8687" s="180">
        <v>0</v>
      </c>
      <c r="S8687" s="180">
        <v>0</v>
      </c>
      <c r="T8687" s="180">
        <v>0</v>
      </c>
    </row>
    <row r="8688" spans="2:20" x14ac:dyDescent="0.3">
      <c r="B8688" s="19">
        <v>8685</v>
      </c>
      <c r="C8688" s="179">
        <v>0</v>
      </c>
      <c r="D8688" s="179">
        <v>0</v>
      </c>
      <c r="E8688" s="179">
        <v>250780.38587455172</v>
      </c>
      <c r="F8688" s="179">
        <v>0</v>
      </c>
      <c r="G8688" s="179">
        <v>0</v>
      </c>
      <c r="H8688" s="179">
        <v>24297.140715141777</v>
      </c>
      <c r="I8688" s="179">
        <v>0</v>
      </c>
      <c r="J8688" s="179">
        <v>0</v>
      </c>
      <c r="K8688" s="179">
        <v>0</v>
      </c>
      <c r="L8688" s="179">
        <v>0</v>
      </c>
      <c r="M8688" s="179">
        <v>1127586.4684354689</v>
      </c>
      <c r="N8688" s="179">
        <v>0</v>
      </c>
      <c r="O8688" s="179">
        <v>0</v>
      </c>
      <c r="P8688" s="179">
        <v>0</v>
      </c>
      <c r="Q8688" s="179">
        <v>0</v>
      </c>
      <c r="R8688" s="180">
        <v>0</v>
      </c>
      <c r="S8688" s="180">
        <v>0</v>
      </c>
      <c r="T8688" s="180">
        <v>0</v>
      </c>
    </row>
    <row r="8689" spans="2:20" x14ac:dyDescent="0.3">
      <c r="B8689" s="19">
        <v>8686</v>
      </c>
      <c r="C8689" s="179">
        <v>0</v>
      </c>
      <c r="D8689" s="179">
        <v>0</v>
      </c>
      <c r="E8689" s="179">
        <v>10361.186079643681</v>
      </c>
      <c r="F8689" s="179">
        <v>0</v>
      </c>
      <c r="G8689" s="179">
        <v>0</v>
      </c>
      <c r="H8689" s="179">
        <v>495288.49497162207</v>
      </c>
      <c r="I8689" s="179">
        <v>0</v>
      </c>
      <c r="J8689" s="179">
        <v>0</v>
      </c>
      <c r="K8689" s="179">
        <v>0</v>
      </c>
      <c r="L8689" s="179">
        <v>0</v>
      </c>
      <c r="M8689" s="179">
        <v>126989.22142122558</v>
      </c>
      <c r="N8689" s="179">
        <v>0</v>
      </c>
      <c r="O8689" s="179">
        <v>0</v>
      </c>
      <c r="P8689" s="179">
        <v>0</v>
      </c>
      <c r="Q8689" s="179">
        <v>0</v>
      </c>
      <c r="R8689" s="180">
        <v>0</v>
      </c>
      <c r="S8689" s="180">
        <v>0</v>
      </c>
      <c r="T8689" s="180">
        <v>0</v>
      </c>
    </row>
    <row r="8690" spans="2:20" x14ac:dyDescent="0.3">
      <c r="B8690" s="19">
        <v>8687</v>
      </c>
      <c r="C8690" s="179">
        <v>0</v>
      </c>
      <c r="D8690" s="179">
        <v>0</v>
      </c>
      <c r="E8690" s="179">
        <v>378402.57416497346</v>
      </c>
      <c r="F8690" s="179">
        <v>0</v>
      </c>
      <c r="G8690" s="179">
        <v>0</v>
      </c>
      <c r="H8690" s="179">
        <v>428694.26085103041</v>
      </c>
      <c r="I8690" s="179">
        <v>0</v>
      </c>
      <c r="J8690" s="179">
        <v>0</v>
      </c>
      <c r="K8690" s="179">
        <v>0</v>
      </c>
      <c r="L8690" s="179">
        <v>0</v>
      </c>
      <c r="M8690" s="179">
        <v>85449.908743599546</v>
      </c>
      <c r="N8690" s="179">
        <v>0</v>
      </c>
      <c r="O8690" s="179">
        <v>0</v>
      </c>
      <c r="P8690" s="179">
        <v>0</v>
      </c>
      <c r="Q8690" s="179">
        <v>0</v>
      </c>
      <c r="R8690" s="180">
        <v>0</v>
      </c>
      <c r="S8690" s="180">
        <v>0</v>
      </c>
      <c r="T8690" s="180">
        <v>0</v>
      </c>
    </row>
    <row r="8691" spans="2:20" x14ac:dyDescent="0.3">
      <c r="B8691" s="19">
        <v>8688</v>
      </c>
      <c r="C8691" s="179">
        <v>0</v>
      </c>
      <c r="D8691" s="179">
        <v>0</v>
      </c>
      <c r="E8691" s="179">
        <v>210996.9532038777</v>
      </c>
      <c r="F8691" s="179">
        <v>0</v>
      </c>
      <c r="G8691" s="179">
        <v>0</v>
      </c>
      <c r="H8691" s="179">
        <v>14283.391992572655</v>
      </c>
      <c r="I8691" s="179">
        <v>0</v>
      </c>
      <c r="J8691" s="179">
        <v>0</v>
      </c>
      <c r="K8691" s="179">
        <v>106680.54819707341</v>
      </c>
      <c r="L8691" s="179">
        <v>1</v>
      </c>
      <c r="M8691" s="179">
        <v>112315.81111225058</v>
      </c>
      <c r="N8691" s="179">
        <v>0</v>
      </c>
      <c r="O8691" s="179">
        <v>0</v>
      </c>
      <c r="P8691" s="179">
        <v>0</v>
      </c>
      <c r="Q8691" s="179">
        <v>0</v>
      </c>
      <c r="R8691" s="180">
        <v>0</v>
      </c>
      <c r="S8691" s="180">
        <v>106680.54819707341</v>
      </c>
      <c r="T8691" s="180">
        <v>0</v>
      </c>
    </row>
    <row r="8692" spans="2:20" x14ac:dyDescent="0.3">
      <c r="B8692" s="19">
        <v>8689</v>
      </c>
      <c r="C8692" s="179">
        <v>0</v>
      </c>
      <c r="D8692" s="179">
        <v>0</v>
      </c>
      <c r="E8692" s="179">
        <v>79526.562252061514</v>
      </c>
      <c r="F8692" s="179">
        <v>0</v>
      </c>
      <c r="G8692" s="179">
        <v>0</v>
      </c>
      <c r="H8692" s="179">
        <v>1912.926952981047</v>
      </c>
      <c r="I8692" s="179">
        <v>0</v>
      </c>
      <c r="J8692" s="179">
        <v>0</v>
      </c>
      <c r="K8692" s="179">
        <v>0</v>
      </c>
      <c r="L8692" s="179">
        <v>0</v>
      </c>
      <c r="M8692" s="179">
        <v>30490.455648850628</v>
      </c>
      <c r="N8692" s="179">
        <v>0</v>
      </c>
      <c r="O8692" s="179">
        <v>0</v>
      </c>
      <c r="P8692" s="179">
        <v>0</v>
      </c>
      <c r="Q8692" s="179">
        <v>0</v>
      </c>
      <c r="R8692" s="180">
        <v>0</v>
      </c>
      <c r="S8692" s="180">
        <v>0</v>
      </c>
      <c r="T8692" s="180">
        <v>0</v>
      </c>
    </row>
    <row r="8693" spans="2:20" x14ac:dyDescent="0.3">
      <c r="B8693" s="19">
        <v>8690</v>
      </c>
      <c r="C8693" s="179">
        <v>0</v>
      </c>
      <c r="D8693" s="179">
        <v>0</v>
      </c>
      <c r="E8693" s="179">
        <v>300138.42881920416</v>
      </c>
      <c r="F8693" s="179">
        <v>0</v>
      </c>
      <c r="G8693" s="179">
        <v>0</v>
      </c>
      <c r="H8693" s="179">
        <v>92819.970688077825</v>
      </c>
      <c r="I8693" s="179">
        <v>0</v>
      </c>
      <c r="J8693" s="179">
        <v>0</v>
      </c>
      <c r="K8693" s="179">
        <v>0</v>
      </c>
      <c r="L8693" s="179">
        <v>0</v>
      </c>
      <c r="M8693" s="179">
        <v>13411.427325340612</v>
      </c>
      <c r="N8693" s="179">
        <v>0</v>
      </c>
      <c r="O8693" s="179">
        <v>0</v>
      </c>
      <c r="P8693" s="179">
        <v>0</v>
      </c>
      <c r="Q8693" s="179">
        <v>0</v>
      </c>
      <c r="R8693" s="180">
        <v>0</v>
      </c>
      <c r="S8693" s="180">
        <v>0</v>
      </c>
      <c r="T8693" s="180">
        <v>0</v>
      </c>
    </row>
    <row r="8694" spans="2:20" x14ac:dyDescent="0.3">
      <c r="B8694" s="19">
        <v>8691</v>
      </c>
      <c r="C8694" s="179">
        <v>0</v>
      </c>
      <c r="D8694" s="179">
        <v>0</v>
      </c>
      <c r="E8694" s="179">
        <v>95393.773937208942</v>
      </c>
      <c r="F8694" s="179">
        <v>0</v>
      </c>
      <c r="G8694" s="179">
        <v>0</v>
      </c>
      <c r="H8694" s="179">
        <v>303383.7951489932</v>
      </c>
      <c r="I8694" s="179">
        <v>0</v>
      </c>
      <c r="J8694" s="179">
        <v>0</v>
      </c>
      <c r="K8694" s="179">
        <v>0</v>
      </c>
      <c r="L8694" s="179">
        <v>0</v>
      </c>
      <c r="M8694" s="179">
        <v>16546.417920722979</v>
      </c>
      <c r="N8694" s="179">
        <v>0</v>
      </c>
      <c r="O8694" s="179">
        <v>0</v>
      </c>
      <c r="P8694" s="179">
        <v>0</v>
      </c>
      <c r="Q8694" s="179">
        <v>0</v>
      </c>
      <c r="R8694" s="180">
        <v>0</v>
      </c>
      <c r="S8694" s="180">
        <v>0</v>
      </c>
      <c r="T8694" s="180">
        <v>0</v>
      </c>
    </row>
    <row r="8695" spans="2:20" x14ac:dyDescent="0.3">
      <c r="B8695" s="19">
        <v>8692</v>
      </c>
      <c r="C8695" s="179">
        <v>0</v>
      </c>
      <c r="D8695" s="179">
        <v>0</v>
      </c>
      <c r="E8695" s="179">
        <v>36957.537850094508</v>
      </c>
      <c r="F8695" s="179">
        <v>0</v>
      </c>
      <c r="G8695" s="179">
        <v>0</v>
      </c>
      <c r="H8695" s="179">
        <v>101613.14827918113</v>
      </c>
      <c r="I8695" s="179">
        <v>0</v>
      </c>
      <c r="J8695" s="179">
        <v>0</v>
      </c>
      <c r="K8695" s="179">
        <v>0</v>
      </c>
      <c r="L8695" s="179">
        <v>0</v>
      </c>
      <c r="M8695" s="179">
        <v>9310.2249328018588</v>
      </c>
      <c r="N8695" s="179">
        <v>0</v>
      </c>
      <c r="O8695" s="179">
        <v>0</v>
      </c>
      <c r="P8695" s="179">
        <v>0</v>
      </c>
      <c r="Q8695" s="179">
        <v>0</v>
      </c>
      <c r="R8695" s="180">
        <v>0</v>
      </c>
      <c r="S8695" s="180">
        <v>0</v>
      </c>
      <c r="T8695" s="180">
        <v>0</v>
      </c>
    </row>
    <row r="8696" spans="2:20" x14ac:dyDescent="0.3">
      <c r="B8696" s="19">
        <v>8693</v>
      </c>
      <c r="C8696" s="179">
        <v>0</v>
      </c>
      <c r="D8696" s="179">
        <v>0</v>
      </c>
      <c r="E8696" s="179">
        <v>26193.02523435434</v>
      </c>
      <c r="F8696" s="179">
        <v>0</v>
      </c>
      <c r="G8696" s="179">
        <v>0</v>
      </c>
      <c r="H8696" s="179">
        <v>37493.199169642947</v>
      </c>
      <c r="I8696" s="179">
        <v>0</v>
      </c>
      <c r="J8696" s="179">
        <v>0</v>
      </c>
      <c r="K8696" s="179">
        <v>0</v>
      </c>
      <c r="L8696" s="179">
        <v>0</v>
      </c>
      <c r="M8696" s="179">
        <v>117125.712158828</v>
      </c>
      <c r="N8696" s="179">
        <v>0</v>
      </c>
      <c r="O8696" s="179">
        <v>0</v>
      </c>
      <c r="P8696" s="179">
        <v>0</v>
      </c>
      <c r="Q8696" s="179">
        <v>0</v>
      </c>
      <c r="R8696" s="180">
        <v>0</v>
      </c>
      <c r="S8696" s="180">
        <v>0</v>
      </c>
      <c r="T8696" s="180">
        <v>0</v>
      </c>
    </row>
    <row r="8697" spans="2:20" x14ac:dyDescent="0.3">
      <c r="B8697" s="19">
        <v>8694</v>
      </c>
      <c r="C8697" s="179">
        <v>0</v>
      </c>
      <c r="D8697" s="179">
        <v>0</v>
      </c>
      <c r="E8697" s="179">
        <v>23331.623046310662</v>
      </c>
      <c r="F8697" s="179">
        <v>0</v>
      </c>
      <c r="G8697" s="179">
        <v>0</v>
      </c>
      <c r="H8697" s="179">
        <v>74784.489015519473</v>
      </c>
      <c r="I8697" s="179">
        <v>0</v>
      </c>
      <c r="J8697" s="179">
        <v>0</v>
      </c>
      <c r="K8697" s="179">
        <v>0</v>
      </c>
      <c r="L8697" s="179">
        <v>0</v>
      </c>
      <c r="M8697" s="179">
        <v>33774.13832718823</v>
      </c>
      <c r="N8697" s="179">
        <v>0</v>
      </c>
      <c r="O8697" s="179">
        <v>0</v>
      </c>
      <c r="P8697" s="179">
        <v>0</v>
      </c>
      <c r="Q8697" s="179">
        <v>0</v>
      </c>
      <c r="R8697" s="180">
        <v>0</v>
      </c>
      <c r="S8697" s="180">
        <v>0</v>
      </c>
      <c r="T8697" s="180">
        <v>0</v>
      </c>
    </row>
    <row r="8698" spans="2:20" x14ac:dyDescent="0.3">
      <c r="B8698" s="19">
        <v>8695</v>
      </c>
      <c r="C8698" s="179">
        <v>0</v>
      </c>
      <c r="D8698" s="179">
        <v>0</v>
      </c>
      <c r="E8698" s="179">
        <v>208021.30213876755</v>
      </c>
      <c r="F8698" s="179">
        <v>0</v>
      </c>
      <c r="G8698" s="179">
        <v>0</v>
      </c>
      <c r="H8698" s="179">
        <v>2344640.7687985189</v>
      </c>
      <c r="I8698" s="179">
        <v>0</v>
      </c>
      <c r="J8698" s="179">
        <v>0</v>
      </c>
      <c r="K8698" s="179">
        <v>0</v>
      </c>
      <c r="L8698" s="179">
        <v>0</v>
      </c>
      <c r="M8698" s="179">
        <v>162568.53428936808</v>
      </c>
      <c r="N8698" s="179">
        <v>0</v>
      </c>
      <c r="O8698" s="179">
        <v>0</v>
      </c>
      <c r="P8698" s="179">
        <v>0</v>
      </c>
      <c r="Q8698" s="179">
        <v>0</v>
      </c>
      <c r="R8698" s="180">
        <v>0</v>
      </c>
      <c r="S8698" s="180">
        <v>0</v>
      </c>
      <c r="T8698" s="180">
        <v>0</v>
      </c>
    </row>
    <row r="8699" spans="2:20" x14ac:dyDescent="0.3">
      <c r="B8699" s="19">
        <v>8696</v>
      </c>
      <c r="C8699" s="179">
        <v>0</v>
      </c>
      <c r="D8699" s="179">
        <v>0</v>
      </c>
      <c r="E8699" s="179">
        <v>53946.952245717817</v>
      </c>
      <c r="F8699" s="179">
        <v>0</v>
      </c>
      <c r="G8699" s="179">
        <v>0</v>
      </c>
      <c r="H8699" s="179">
        <v>41948.135286407203</v>
      </c>
      <c r="I8699" s="179">
        <v>0</v>
      </c>
      <c r="J8699" s="179">
        <v>0</v>
      </c>
      <c r="K8699" s="179">
        <v>0</v>
      </c>
      <c r="L8699" s="179">
        <v>0</v>
      </c>
      <c r="M8699" s="179">
        <v>343285.51140524045</v>
      </c>
      <c r="N8699" s="179">
        <v>0</v>
      </c>
      <c r="O8699" s="179">
        <v>0</v>
      </c>
      <c r="P8699" s="179">
        <v>0</v>
      </c>
      <c r="Q8699" s="179">
        <v>0</v>
      </c>
      <c r="R8699" s="180">
        <v>0</v>
      </c>
      <c r="S8699" s="180">
        <v>0</v>
      </c>
      <c r="T8699" s="180">
        <v>0</v>
      </c>
    </row>
    <row r="8700" spans="2:20" x14ac:dyDescent="0.3">
      <c r="B8700" s="19">
        <v>8697</v>
      </c>
      <c r="C8700" s="179">
        <v>0</v>
      </c>
      <c r="D8700" s="179">
        <v>0</v>
      </c>
      <c r="E8700" s="179">
        <v>122477.71042363529</v>
      </c>
      <c r="F8700" s="179">
        <v>0</v>
      </c>
      <c r="G8700" s="179">
        <v>0</v>
      </c>
      <c r="H8700" s="179">
        <v>22519.500617162674</v>
      </c>
      <c r="I8700" s="179">
        <v>0</v>
      </c>
      <c r="J8700" s="179">
        <v>0</v>
      </c>
      <c r="K8700" s="179">
        <v>0</v>
      </c>
      <c r="L8700" s="179">
        <v>0</v>
      </c>
      <c r="M8700" s="179">
        <v>21905.049397734747</v>
      </c>
      <c r="N8700" s="179">
        <v>0</v>
      </c>
      <c r="O8700" s="179">
        <v>0</v>
      </c>
      <c r="P8700" s="179">
        <v>0</v>
      </c>
      <c r="Q8700" s="179">
        <v>0</v>
      </c>
      <c r="R8700" s="180">
        <v>0</v>
      </c>
      <c r="S8700" s="180">
        <v>0</v>
      </c>
      <c r="T8700" s="180">
        <v>0</v>
      </c>
    </row>
    <row r="8701" spans="2:20" x14ac:dyDescent="0.3">
      <c r="B8701" s="19">
        <v>8698</v>
      </c>
      <c r="C8701" s="179">
        <v>0</v>
      </c>
      <c r="D8701" s="179">
        <v>0</v>
      </c>
      <c r="E8701" s="179">
        <v>379676.87297427224</v>
      </c>
      <c r="F8701" s="179">
        <v>0</v>
      </c>
      <c r="G8701" s="179">
        <v>0</v>
      </c>
      <c r="H8701" s="179">
        <v>45502.136383841476</v>
      </c>
      <c r="I8701" s="179">
        <v>0</v>
      </c>
      <c r="J8701" s="179">
        <v>0</v>
      </c>
      <c r="K8701" s="179">
        <v>0</v>
      </c>
      <c r="L8701" s="179">
        <v>0</v>
      </c>
      <c r="M8701" s="179">
        <v>24434.898836940414</v>
      </c>
      <c r="N8701" s="179">
        <v>0</v>
      </c>
      <c r="O8701" s="179">
        <v>0</v>
      </c>
      <c r="P8701" s="179">
        <v>0</v>
      </c>
      <c r="Q8701" s="179">
        <v>0</v>
      </c>
      <c r="R8701" s="180">
        <v>0</v>
      </c>
      <c r="S8701" s="180">
        <v>0</v>
      </c>
      <c r="T8701" s="180">
        <v>0</v>
      </c>
    </row>
    <row r="8702" spans="2:20" x14ac:dyDescent="0.3">
      <c r="B8702" s="19">
        <v>8699</v>
      </c>
      <c r="C8702" s="179">
        <v>0</v>
      </c>
      <c r="D8702" s="179">
        <v>0</v>
      </c>
      <c r="E8702" s="179">
        <v>385280.90765314363</v>
      </c>
      <c r="F8702" s="179">
        <v>0</v>
      </c>
      <c r="G8702" s="179">
        <v>0</v>
      </c>
      <c r="H8702" s="179">
        <v>35889.235381522296</v>
      </c>
      <c r="I8702" s="179">
        <v>0</v>
      </c>
      <c r="J8702" s="179">
        <v>0</v>
      </c>
      <c r="K8702" s="179">
        <v>0</v>
      </c>
      <c r="L8702" s="179">
        <v>0</v>
      </c>
      <c r="M8702" s="179">
        <v>379229.42780108604</v>
      </c>
      <c r="N8702" s="179">
        <v>0</v>
      </c>
      <c r="O8702" s="179">
        <v>0</v>
      </c>
      <c r="P8702" s="179">
        <v>0</v>
      </c>
      <c r="Q8702" s="179">
        <v>0</v>
      </c>
      <c r="R8702" s="180">
        <v>0</v>
      </c>
      <c r="S8702" s="180">
        <v>0</v>
      </c>
      <c r="T8702" s="180">
        <v>0</v>
      </c>
    </row>
    <row r="8703" spans="2:20" x14ac:dyDescent="0.3">
      <c r="B8703" s="19">
        <v>8700</v>
      </c>
      <c r="C8703" s="179">
        <v>0</v>
      </c>
      <c r="D8703" s="179">
        <v>0</v>
      </c>
      <c r="E8703" s="179">
        <v>277045.30581480911</v>
      </c>
      <c r="F8703" s="179">
        <v>0</v>
      </c>
      <c r="G8703" s="179">
        <v>0</v>
      </c>
      <c r="H8703" s="179">
        <v>73429.468568140539</v>
      </c>
      <c r="I8703" s="179">
        <v>0</v>
      </c>
      <c r="J8703" s="179">
        <v>0</v>
      </c>
      <c r="K8703" s="179">
        <v>0</v>
      </c>
      <c r="L8703" s="179">
        <v>0</v>
      </c>
      <c r="M8703" s="179">
        <v>5444.1725385443078</v>
      </c>
      <c r="N8703" s="179">
        <v>0</v>
      </c>
      <c r="O8703" s="179">
        <v>0</v>
      </c>
      <c r="P8703" s="179">
        <v>0</v>
      </c>
      <c r="Q8703" s="179">
        <v>0</v>
      </c>
      <c r="R8703" s="180">
        <v>0</v>
      </c>
      <c r="S8703" s="180">
        <v>0</v>
      </c>
      <c r="T8703" s="180">
        <v>0</v>
      </c>
    </row>
    <row r="8704" spans="2:20" x14ac:dyDescent="0.3">
      <c r="B8704" s="19">
        <v>8701</v>
      </c>
      <c r="C8704" s="179">
        <v>0</v>
      </c>
      <c r="D8704" s="179">
        <v>0</v>
      </c>
      <c r="E8704" s="179">
        <v>44607.51411452813</v>
      </c>
      <c r="F8704" s="179">
        <v>0</v>
      </c>
      <c r="G8704" s="179">
        <v>0</v>
      </c>
      <c r="H8704" s="179">
        <v>94005.533697663617</v>
      </c>
      <c r="I8704" s="179">
        <v>0</v>
      </c>
      <c r="J8704" s="179">
        <v>0</v>
      </c>
      <c r="K8704" s="179">
        <v>0</v>
      </c>
      <c r="L8704" s="179">
        <v>0</v>
      </c>
      <c r="M8704" s="179">
        <v>272003.24539381167</v>
      </c>
      <c r="N8704" s="179">
        <v>0</v>
      </c>
      <c r="O8704" s="179">
        <v>0</v>
      </c>
      <c r="P8704" s="179">
        <v>0</v>
      </c>
      <c r="Q8704" s="179">
        <v>0</v>
      </c>
      <c r="R8704" s="180">
        <v>0</v>
      </c>
      <c r="S8704" s="180">
        <v>0</v>
      </c>
      <c r="T8704" s="180">
        <v>0</v>
      </c>
    </row>
    <row r="8705" spans="2:20" x14ac:dyDescent="0.3">
      <c r="B8705" s="19">
        <v>8702</v>
      </c>
      <c r="C8705" s="179">
        <v>0</v>
      </c>
      <c r="D8705" s="179">
        <v>0</v>
      </c>
      <c r="E8705" s="179">
        <v>37042.205820413008</v>
      </c>
      <c r="F8705" s="179">
        <v>0</v>
      </c>
      <c r="G8705" s="179">
        <v>0</v>
      </c>
      <c r="H8705" s="179">
        <v>131974.28121025936</v>
      </c>
      <c r="I8705" s="179">
        <v>0</v>
      </c>
      <c r="J8705" s="179">
        <v>0</v>
      </c>
      <c r="K8705" s="179">
        <v>0</v>
      </c>
      <c r="L8705" s="179">
        <v>0</v>
      </c>
      <c r="M8705" s="179">
        <v>13873.568486027381</v>
      </c>
      <c r="N8705" s="179">
        <v>0</v>
      </c>
      <c r="O8705" s="179">
        <v>0</v>
      </c>
      <c r="P8705" s="179">
        <v>0</v>
      </c>
      <c r="Q8705" s="179">
        <v>0</v>
      </c>
      <c r="R8705" s="180">
        <v>0</v>
      </c>
      <c r="S8705" s="180">
        <v>0</v>
      </c>
      <c r="T8705" s="180">
        <v>0</v>
      </c>
    </row>
    <row r="8706" spans="2:20" x14ac:dyDescent="0.3">
      <c r="B8706" s="19">
        <v>8703</v>
      </c>
      <c r="C8706" s="179">
        <v>0</v>
      </c>
      <c r="D8706" s="179">
        <v>0</v>
      </c>
      <c r="E8706" s="179">
        <v>98366.138866609763</v>
      </c>
      <c r="F8706" s="179">
        <v>0</v>
      </c>
      <c r="G8706" s="179">
        <v>0</v>
      </c>
      <c r="H8706" s="179">
        <v>142269.79838319501</v>
      </c>
      <c r="I8706" s="179">
        <v>0</v>
      </c>
      <c r="J8706" s="179">
        <v>0</v>
      </c>
      <c r="K8706" s="179">
        <v>0</v>
      </c>
      <c r="L8706" s="179">
        <v>0</v>
      </c>
      <c r="M8706" s="179">
        <v>242002.23071852527</v>
      </c>
      <c r="N8706" s="179">
        <v>0</v>
      </c>
      <c r="O8706" s="179">
        <v>0</v>
      </c>
      <c r="P8706" s="179">
        <v>0</v>
      </c>
      <c r="Q8706" s="179">
        <v>0</v>
      </c>
      <c r="R8706" s="180">
        <v>0</v>
      </c>
      <c r="S8706" s="180">
        <v>0</v>
      </c>
      <c r="T8706" s="180">
        <v>0</v>
      </c>
    </row>
    <row r="8707" spans="2:20" x14ac:dyDescent="0.3">
      <c r="B8707" s="19">
        <v>8704</v>
      </c>
      <c r="C8707" s="179">
        <v>0</v>
      </c>
      <c r="D8707" s="179">
        <v>0</v>
      </c>
      <c r="E8707" s="179">
        <v>305951.5301235271</v>
      </c>
      <c r="F8707" s="179">
        <v>0</v>
      </c>
      <c r="G8707" s="179">
        <v>0</v>
      </c>
      <c r="H8707" s="179">
        <v>50338.924431255</v>
      </c>
      <c r="I8707" s="179">
        <v>0</v>
      </c>
      <c r="J8707" s="179">
        <v>0</v>
      </c>
      <c r="K8707" s="179">
        <v>0</v>
      </c>
      <c r="L8707" s="179">
        <v>0</v>
      </c>
      <c r="M8707" s="179">
        <v>70536.410396357634</v>
      </c>
      <c r="N8707" s="179">
        <v>0</v>
      </c>
      <c r="O8707" s="179">
        <v>0</v>
      </c>
      <c r="P8707" s="179">
        <v>0</v>
      </c>
      <c r="Q8707" s="179">
        <v>0</v>
      </c>
      <c r="R8707" s="180">
        <v>0</v>
      </c>
      <c r="S8707" s="180">
        <v>0</v>
      </c>
      <c r="T8707" s="180">
        <v>0</v>
      </c>
    </row>
    <row r="8708" spans="2:20" x14ac:dyDescent="0.3">
      <c r="B8708" s="19">
        <v>8705</v>
      </c>
      <c r="C8708" s="179">
        <v>0</v>
      </c>
      <c r="D8708" s="179">
        <v>0</v>
      </c>
      <c r="E8708" s="179">
        <v>207243.14925553321</v>
      </c>
      <c r="F8708" s="179">
        <v>0</v>
      </c>
      <c r="G8708" s="179">
        <v>0</v>
      </c>
      <c r="H8708" s="179">
        <v>56663.028739674985</v>
      </c>
      <c r="I8708" s="179">
        <v>0</v>
      </c>
      <c r="J8708" s="179">
        <v>0</v>
      </c>
      <c r="K8708" s="179">
        <v>0</v>
      </c>
      <c r="L8708" s="179">
        <v>0</v>
      </c>
      <c r="M8708" s="179">
        <v>294855.87350539927</v>
      </c>
      <c r="N8708" s="179">
        <v>0</v>
      </c>
      <c r="O8708" s="179">
        <v>0</v>
      </c>
      <c r="P8708" s="179">
        <v>0</v>
      </c>
      <c r="Q8708" s="179">
        <v>0</v>
      </c>
      <c r="R8708" s="180">
        <v>0</v>
      </c>
      <c r="S8708" s="180">
        <v>0</v>
      </c>
      <c r="T8708" s="180">
        <v>0</v>
      </c>
    </row>
    <row r="8709" spans="2:20" x14ac:dyDescent="0.3">
      <c r="B8709" s="19">
        <v>8706</v>
      </c>
      <c r="C8709" s="179">
        <v>0</v>
      </c>
      <c r="D8709" s="179">
        <v>0</v>
      </c>
      <c r="E8709" s="179">
        <v>401298.79398994357</v>
      </c>
      <c r="F8709" s="179">
        <v>0</v>
      </c>
      <c r="G8709" s="179">
        <v>0</v>
      </c>
      <c r="H8709" s="179">
        <v>336280.27877770382</v>
      </c>
      <c r="I8709" s="179">
        <v>0</v>
      </c>
      <c r="J8709" s="179">
        <v>0</v>
      </c>
      <c r="K8709" s="179">
        <v>0</v>
      </c>
      <c r="L8709" s="179">
        <v>0</v>
      </c>
      <c r="M8709" s="179">
        <v>49498.117446263343</v>
      </c>
      <c r="N8709" s="179">
        <v>0</v>
      </c>
      <c r="O8709" s="179">
        <v>0</v>
      </c>
      <c r="P8709" s="179">
        <v>0</v>
      </c>
      <c r="Q8709" s="179">
        <v>0</v>
      </c>
      <c r="R8709" s="180">
        <v>0</v>
      </c>
      <c r="S8709" s="180">
        <v>0</v>
      </c>
      <c r="T8709" s="180">
        <v>0</v>
      </c>
    </row>
    <row r="8710" spans="2:20" x14ac:dyDescent="0.3">
      <c r="B8710" s="19">
        <v>8707</v>
      </c>
      <c r="C8710" s="179">
        <v>0</v>
      </c>
      <c r="D8710" s="179">
        <v>0</v>
      </c>
      <c r="E8710" s="179">
        <v>418955.67502985918</v>
      </c>
      <c r="F8710" s="179">
        <v>0</v>
      </c>
      <c r="G8710" s="179">
        <v>0</v>
      </c>
      <c r="H8710" s="179">
        <v>48104.946458525788</v>
      </c>
      <c r="I8710" s="179">
        <v>0</v>
      </c>
      <c r="J8710" s="179">
        <v>0</v>
      </c>
      <c r="K8710" s="179">
        <v>0</v>
      </c>
      <c r="L8710" s="179">
        <v>0</v>
      </c>
      <c r="M8710" s="179">
        <v>16958.050586050453</v>
      </c>
      <c r="N8710" s="179">
        <v>0</v>
      </c>
      <c r="O8710" s="179">
        <v>0</v>
      </c>
      <c r="P8710" s="179">
        <v>0</v>
      </c>
      <c r="Q8710" s="179">
        <v>0</v>
      </c>
      <c r="R8710" s="180">
        <v>0</v>
      </c>
      <c r="S8710" s="180">
        <v>0</v>
      </c>
      <c r="T8710" s="180">
        <v>0</v>
      </c>
    </row>
    <row r="8711" spans="2:20" x14ac:dyDescent="0.3">
      <c r="B8711" s="19">
        <v>8708</v>
      </c>
      <c r="C8711" s="179">
        <v>0</v>
      </c>
      <c r="D8711" s="179">
        <v>0</v>
      </c>
      <c r="E8711" s="179">
        <v>31044.198569881228</v>
      </c>
      <c r="F8711" s="179">
        <v>0</v>
      </c>
      <c r="G8711" s="179">
        <v>0</v>
      </c>
      <c r="H8711" s="179">
        <v>163347.99615551002</v>
      </c>
      <c r="I8711" s="179">
        <v>0</v>
      </c>
      <c r="J8711" s="179">
        <v>0</v>
      </c>
      <c r="K8711" s="179">
        <v>0</v>
      </c>
      <c r="L8711" s="179">
        <v>0</v>
      </c>
      <c r="M8711" s="179">
        <v>21665.811398134098</v>
      </c>
      <c r="N8711" s="179">
        <v>0</v>
      </c>
      <c r="O8711" s="179">
        <v>0</v>
      </c>
      <c r="P8711" s="179">
        <v>0</v>
      </c>
      <c r="Q8711" s="179">
        <v>0</v>
      </c>
      <c r="R8711" s="180">
        <v>0</v>
      </c>
      <c r="S8711" s="180">
        <v>0</v>
      </c>
      <c r="T8711" s="180">
        <v>0</v>
      </c>
    </row>
    <row r="8712" spans="2:20" x14ac:dyDescent="0.3">
      <c r="B8712" s="19">
        <v>8709</v>
      </c>
      <c r="C8712" s="179">
        <v>0</v>
      </c>
      <c r="D8712" s="179">
        <v>0</v>
      </c>
      <c r="E8712" s="179">
        <v>86104.138449850536</v>
      </c>
      <c r="F8712" s="179">
        <v>0</v>
      </c>
      <c r="G8712" s="179">
        <v>0</v>
      </c>
      <c r="H8712" s="179">
        <v>54568.63209556639</v>
      </c>
      <c r="I8712" s="179">
        <v>0</v>
      </c>
      <c r="J8712" s="179">
        <v>0</v>
      </c>
      <c r="K8712" s="179">
        <v>0</v>
      </c>
      <c r="L8712" s="179">
        <v>0</v>
      </c>
      <c r="M8712" s="179">
        <v>23030.231124274476</v>
      </c>
      <c r="N8712" s="179">
        <v>0</v>
      </c>
      <c r="O8712" s="179">
        <v>0</v>
      </c>
      <c r="P8712" s="179">
        <v>0</v>
      </c>
      <c r="Q8712" s="179">
        <v>0</v>
      </c>
      <c r="R8712" s="180">
        <v>0</v>
      </c>
      <c r="S8712" s="180">
        <v>0</v>
      </c>
      <c r="T8712" s="180">
        <v>0</v>
      </c>
    </row>
    <row r="8713" spans="2:20" x14ac:dyDescent="0.3">
      <c r="B8713" s="19">
        <v>8710</v>
      </c>
      <c r="C8713" s="179">
        <v>0</v>
      </c>
      <c r="D8713" s="179">
        <v>0</v>
      </c>
      <c r="E8713" s="179">
        <v>296068.19765868265</v>
      </c>
      <c r="F8713" s="179">
        <v>0</v>
      </c>
      <c r="G8713" s="179">
        <v>0</v>
      </c>
      <c r="H8713" s="179">
        <v>28901.269765992227</v>
      </c>
      <c r="I8713" s="179">
        <v>0</v>
      </c>
      <c r="J8713" s="179">
        <v>0</v>
      </c>
      <c r="K8713" s="179">
        <v>0</v>
      </c>
      <c r="L8713" s="179">
        <v>0</v>
      </c>
      <c r="M8713" s="179">
        <v>223014.40171631632</v>
      </c>
      <c r="N8713" s="179">
        <v>0</v>
      </c>
      <c r="O8713" s="179">
        <v>0</v>
      </c>
      <c r="P8713" s="179">
        <v>0</v>
      </c>
      <c r="Q8713" s="179">
        <v>0</v>
      </c>
      <c r="R8713" s="180">
        <v>0</v>
      </c>
      <c r="S8713" s="180">
        <v>0</v>
      </c>
      <c r="T8713" s="180">
        <v>0</v>
      </c>
    </row>
    <row r="8714" spans="2:20" x14ac:dyDescent="0.3">
      <c r="B8714" s="19">
        <v>8711</v>
      </c>
      <c r="C8714" s="179">
        <v>0</v>
      </c>
      <c r="D8714" s="179">
        <v>0</v>
      </c>
      <c r="E8714" s="179">
        <v>111103.54994259104</v>
      </c>
      <c r="F8714" s="179">
        <v>1</v>
      </c>
      <c r="G8714" s="179">
        <v>98220.544193230497</v>
      </c>
      <c r="H8714" s="179">
        <v>418274.48501616472</v>
      </c>
      <c r="I8714" s="179">
        <v>0</v>
      </c>
      <c r="J8714" s="179">
        <v>0</v>
      </c>
      <c r="K8714" s="179">
        <v>0</v>
      </c>
      <c r="L8714" s="179">
        <v>0</v>
      </c>
      <c r="M8714" s="179">
        <v>282880.56497836683</v>
      </c>
      <c r="N8714" s="179">
        <v>0</v>
      </c>
      <c r="O8714" s="179">
        <v>0</v>
      </c>
      <c r="P8714" s="179">
        <v>0</v>
      </c>
      <c r="Q8714" s="179">
        <v>0</v>
      </c>
      <c r="R8714" s="180">
        <v>0</v>
      </c>
      <c r="S8714" s="180">
        <v>0</v>
      </c>
      <c r="T8714" s="180">
        <v>0</v>
      </c>
    </row>
    <row r="8715" spans="2:20" x14ac:dyDescent="0.3">
      <c r="B8715" s="19">
        <v>8712</v>
      </c>
      <c r="C8715" s="179">
        <v>0</v>
      </c>
      <c r="D8715" s="179">
        <v>0</v>
      </c>
      <c r="E8715" s="179">
        <v>174910.30185598807</v>
      </c>
      <c r="F8715" s="179">
        <v>0</v>
      </c>
      <c r="G8715" s="179">
        <v>0</v>
      </c>
      <c r="H8715" s="179">
        <v>22685.441761261129</v>
      </c>
      <c r="I8715" s="179">
        <v>0</v>
      </c>
      <c r="J8715" s="179">
        <v>0</v>
      </c>
      <c r="K8715" s="179">
        <v>0</v>
      </c>
      <c r="L8715" s="179">
        <v>0</v>
      </c>
      <c r="M8715" s="179">
        <v>1053314.5809060724</v>
      </c>
      <c r="N8715" s="179">
        <v>0</v>
      </c>
      <c r="O8715" s="179">
        <v>0</v>
      </c>
      <c r="P8715" s="179">
        <v>0</v>
      </c>
      <c r="Q8715" s="179">
        <v>0</v>
      </c>
      <c r="R8715" s="180">
        <v>0</v>
      </c>
      <c r="S8715" s="180">
        <v>0</v>
      </c>
      <c r="T8715" s="180">
        <v>0</v>
      </c>
    </row>
    <row r="8716" spans="2:20" x14ac:dyDescent="0.3">
      <c r="B8716" s="19">
        <v>8713</v>
      </c>
      <c r="C8716" s="179">
        <v>0</v>
      </c>
      <c r="D8716" s="179">
        <v>0</v>
      </c>
      <c r="E8716" s="179">
        <v>187927.50188731778</v>
      </c>
      <c r="F8716" s="179">
        <v>0</v>
      </c>
      <c r="G8716" s="179">
        <v>0</v>
      </c>
      <c r="H8716" s="179">
        <v>1237309.1347747578</v>
      </c>
      <c r="I8716" s="179">
        <v>0</v>
      </c>
      <c r="J8716" s="179">
        <v>0</v>
      </c>
      <c r="K8716" s="179">
        <v>0</v>
      </c>
      <c r="L8716" s="179">
        <v>0</v>
      </c>
      <c r="M8716" s="179">
        <v>14292.741334577207</v>
      </c>
      <c r="N8716" s="179">
        <v>0</v>
      </c>
      <c r="O8716" s="179">
        <v>0</v>
      </c>
      <c r="P8716" s="179">
        <v>0</v>
      </c>
      <c r="Q8716" s="179">
        <v>0</v>
      </c>
      <c r="R8716" s="180">
        <v>0</v>
      </c>
      <c r="S8716" s="180">
        <v>0</v>
      </c>
      <c r="T8716" s="180">
        <v>0</v>
      </c>
    </row>
    <row r="8717" spans="2:20" x14ac:dyDescent="0.3">
      <c r="B8717" s="19">
        <v>8714</v>
      </c>
      <c r="C8717" s="179">
        <v>0</v>
      </c>
      <c r="D8717" s="179">
        <v>0</v>
      </c>
      <c r="E8717" s="179">
        <v>560368.70425151801</v>
      </c>
      <c r="F8717" s="179">
        <v>0</v>
      </c>
      <c r="G8717" s="179">
        <v>0</v>
      </c>
      <c r="H8717" s="179">
        <v>37180.32604886069</v>
      </c>
      <c r="I8717" s="179">
        <v>0</v>
      </c>
      <c r="J8717" s="179">
        <v>0</v>
      </c>
      <c r="K8717" s="179">
        <v>0</v>
      </c>
      <c r="L8717" s="179">
        <v>0</v>
      </c>
      <c r="M8717" s="179">
        <v>114912.41482053719</v>
      </c>
      <c r="N8717" s="179">
        <v>0</v>
      </c>
      <c r="O8717" s="179">
        <v>0</v>
      </c>
      <c r="P8717" s="179">
        <v>0</v>
      </c>
      <c r="Q8717" s="179">
        <v>0</v>
      </c>
      <c r="R8717" s="180">
        <v>0</v>
      </c>
      <c r="S8717" s="180">
        <v>0</v>
      </c>
      <c r="T8717" s="180">
        <v>0</v>
      </c>
    </row>
    <row r="8718" spans="2:20" x14ac:dyDescent="0.3">
      <c r="B8718" s="19">
        <v>8715</v>
      </c>
      <c r="C8718" s="179">
        <v>0</v>
      </c>
      <c r="D8718" s="179">
        <v>0</v>
      </c>
      <c r="E8718" s="179">
        <v>97045.720541231742</v>
      </c>
      <c r="F8718" s="179">
        <v>0</v>
      </c>
      <c r="G8718" s="179">
        <v>0</v>
      </c>
      <c r="H8718" s="179">
        <v>4251.086368437881</v>
      </c>
      <c r="I8718" s="179">
        <v>0</v>
      </c>
      <c r="J8718" s="179">
        <v>0</v>
      </c>
      <c r="K8718" s="179">
        <v>0</v>
      </c>
      <c r="L8718" s="179">
        <v>0</v>
      </c>
      <c r="M8718" s="179">
        <v>19244.268054379296</v>
      </c>
      <c r="N8718" s="179">
        <v>0</v>
      </c>
      <c r="O8718" s="179">
        <v>0</v>
      </c>
      <c r="P8718" s="179">
        <v>0</v>
      </c>
      <c r="Q8718" s="179">
        <v>0</v>
      </c>
      <c r="R8718" s="180">
        <v>0</v>
      </c>
      <c r="S8718" s="180">
        <v>0</v>
      </c>
      <c r="T8718" s="180">
        <v>0</v>
      </c>
    </row>
    <row r="8719" spans="2:20" x14ac:dyDescent="0.3">
      <c r="B8719" s="19">
        <v>8716</v>
      </c>
      <c r="C8719" s="179">
        <v>0</v>
      </c>
      <c r="D8719" s="179">
        <v>0</v>
      </c>
      <c r="E8719" s="179">
        <v>221597.47994533883</v>
      </c>
      <c r="F8719" s="179">
        <v>0</v>
      </c>
      <c r="G8719" s="179">
        <v>0</v>
      </c>
      <c r="H8719" s="179">
        <v>10512.930256501602</v>
      </c>
      <c r="I8719" s="179">
        <v>0</v>
      </c>
      <c r="J8719" s="179">
        <v>0</v>
      </c>
      <c r="K8719" s="179">
        <v>0</v>
      </c>
      <c r="L8719" s="179">
        <v>0</v>
      </c>
      <c r="M8719" s="179">
        <v>219123.06459311154</v>
      </c>
      <c r="N8719" s="179">
        <v>0</v>
      </c>
      <c r="O8719" s="179">
        <v>0</v>
      </c>
      <c r="P8719" s="179">
        <v>0</v>
      </c>
      <c r="Q8719" s="179">
        <v>0</v>
      </c>
      <c r="R8719" s="180">
        <v>0</v>
      </c>
      <c r="S8719" s="180">
        <v>0</v>
      </c>
      <c r="T8719" s="180">
        <v>0</v>
      </c>
    </row>
    <row r="8720" spans="2:20" x14ac:dyDescent="0.3">
      <c r="B8720" s="19">
        <v>8717</v>
      </c>
      <c r="C8720" s="179">
        <v>0</v>
      </c>
      <c r="D8720" s="179">
        <v>0</v>
      </c>
      <c r="E8720" s="179">
        <v>371311.54946740763</v>
      </c>
      <c r="F8720" s="179">
        <v>0</v>
      </c>
      <c r="G8720" s="179">
        <v>0</v>
      </c>
      <c r="H8720" s="179">
        <v>238831.64907018631</v>
      </c>
      <c r="I8720" s="179">
        <v>0</v>
      </c>
      <c r="J8720" s="179">
        <v>0</v>
      </c>
      <c r="K8720" s="179">
        <v>0</v>
      </c>
      <c r="L8720" s="179">
        <v>0</v>
      </c>
      <c r="M8720" s="179">
        <v>42127.036673140974</v>
      </c>
      <c r="N8720" s="179">
        <v>0</v>
      </c>
      <c r="O8720" s="179">
        <v>0</v>
      </c>
      <c r="P8720" s="179">
        <v>0</v>
      </c>
      <c r="Q8720" s="179">
        <v>0</v>
      </c>
      <c r="R8720" s="180">
        <v>0</v>
      </c>
      <c r="S8720" s="180">
        <v>0</v>
      </c>
      <c r="T8720" s="180">
        <v>0</v>
      </c>
    </row>
    <row r="8721" spans="2:20" x14ac:dyDescent="0.3">
      <c r="B8721" s="19">
        <v>8718</v>
      </c>
      <c r="C8721" s="179">
        <v>0</v>
      </c>
      <c r="D8721" s="179">
        <v>0</v>
      </c>
      <c r="E8721" s="179">
        <v>196105.82636945372</v>
      </c>
      <c r="F8721" s="179">
        <v>0</v>
      </c>
      <c r="G8721" s="179">
        <v>0</v>
      </c>
      <c r="H8721" s="179">
        <v>9266.5436370906555</v>
      </c>
      <c r="I8721" s="179">
        <v>0</v>
      </c>
      <c r="J8721" s="179">
        <v>0</v>
      </c>
      <c r="K8721" s="179">
        <v>0</v>
      </c>
      <c r="L8721" s="179">
        <v>0</v>
      </c>
      <c r="M8721" s="179">
        <v>3687.8818406238697</v>
      </c>
      <c r="N8721" s="179">
        <v>0</v>
      </c>
      <c r="O8721" s="179">
        <v>0</v>
      </c>
      <c r="P8721" s="179">
        <v>0</v>
      </c>
      <c r="Q8721" s="179">
        <v>0</v>
      </c>
      <c r="R8721" s="180">
        <v>0</v>
      </c>
      <c r="S8721" s="180">
        <v>0</v>
      </c>
      <c r="T8721" s="180">
        <v>0</v>
      </c>
    </row>
    <row r="8722" spans="2:20" x14ac:dyDescent="0.3">
      <c r="B8722" s="19">
        <v>8719</v>
      </c>
      <c r="C8722" s="179">
        <v>0</v>
      </c>
      <c r="D8722" s="179">
        <v>0</v>
      </c>
      <c r="E8722" s="179">
        <v>695485.082100678</v>
      </c>
      <c r="F8722" s="179">
        <v>0</v>
      </c>
      <c r="G8722" s="179">
        <v>0</v>
      </c>
      <c r="H8722" s="179">
        <v>177371.64025003475</v>
      </c>
      <c r="I8722" s="179">
        <v>0</v>
      </c>
      <c r="J8722" s="179">
        <v>0</v>
      </c>
      <c r="K8722" s="179">
        <v>0</v>
      </c>
      <c r="L8722" s="179">
        <v>0</v>
      </c>
      <c r="M8722" s="179">
        <v>20656.931376635574</v>
      </c>
      <c r="N8722" s="179">
        <v>0</v>
      </c>
      <c r="O8722" s="179">
        <v>0</v>
      </c>
      <c r="P8722" s="179">
        <v>0</v>
      </c>
      <c r="Q8722" s="179">
        <v>0</v>
      </c>
      <c r="R8722" s="180">
        <v>0</v>
      </c>
      <c r="S8722" s="180">
        <v>0</v>
      </c>
      <c r="T8722" s="180">
        <v>0</v>
      </c>
    </row>
    <row r="8723" spans="2:20" x14ac:dyDescent="0.3">
      <c r="B8723" s="19">
        <v>8720</v>
      </c>
      <c r="C8723" s="179">
        <v>0</v>
      </c>
      <c r="D8723" s="179">
        <v>0</v>
      </c>
      <c r="E8723" s="179">
        <v>53008.723869248628</v>
      </c>
      <c r="F8723" s="179">
        <v>0</v>
      </c>
      <c r="G8723" s="179">
        <v>0</v>
      </c>
      <c r="H8723" s="179">
        <v>37210.043239779465</v>
      </c>
      <c r="I8723" s="179">
        <v>0</v>
      </c>
      <c r="J8723" s="179">
        <v>0</v>
      </c>
      <c r="K8723" s="179">
        <v>0</v>
      </c>
      <c r="L8723" s="179">
        <v>0</v>
      </c>
      <c r="M8723" s="179">
        <v>23806.747541511548</v>
      </c>
      <c r="N8723" s="179">
        <v>0</v>
      </c>
      <c r="O8723" s="179">
        <v>0</v>
      </c>
      <c r="P8723" s="179">
        <v>0</v>
      </c>
      <c r="Q8723" s="179">
        <v>0</v>
      </c>
      <c r="R8723" s="180">
        <v>0</v>
      </c>
      <c r="S8723" s="180">
        <v>0</v>
      </c>
      <c r="T8723" s="180">
        <v>0</v>
      </c>
    </row>
    <row r="8724" spans="2:20" x14ac:dyDescent="0.3">
      <c r="B8724" s="19">
        <v>8721</v>
      </c>
      <c r="C8724" s="179">
        <v>0</v>
      </c>
      <c r="D8724" s="179">
        <v>0</v>
      </c>
      <c r="E8724" s="179">
        <v>127048.58264174103</v>
      </c>
      <c r="F8724" s="179">
        <v>0</v>
      </c>
      <c r="G8724" s="179">
        <v>0</v>
      </c>
      <c r="H8724" s="179">
        <v>117675.83091729792</v>
      </c>
      <c r="I8724" s="179">
        <v>0</v>
      </c>
      <c r="J8724" s="179">
        <v>0</v>
      </c>
      <c r="K8724" s="179">
        <v>0</v>
      </c>
      <c r="L8724" s="179">
        <v>0</v>
      </c>
      <c r="M8724" s="179">
        <v>664511.57191798312</v>
      </c>
      <c r="N8724" s="179">
        <v>0</v>
      </c>
      <c r="O8724" s="179">
        <v>0</v>
      </c>
      <c r="P8724" s="179">
        <v>0</v>
      </c>
      <c r="Q8724" s="179">
        <v>0</v>
      </c>
      <c r="R8724" s="180">
        <v>0</v>
      </c>
      <c r="S8724" s="180">
        <v>0</v>
      </c>
      <c r="T8724" s="180">
        <v>0</v>
      </c>
    </row>
    <row r="8725" spans="2:20" x14ac:dyDescent="0.3">
      <c r="B8725" s="19">
        <v>8722</v>
      </c>
      <c r="C8725" s="179">
        <v>0</v>
      </c>
      <c r="D8725" s="179">
        <v>0</v>
      </c>
      <c r="E8725" s="179">
        <v>424021.65368083055</v>
      </c>
      <c r="F8725" s="179">
        <v>0</v>
      </c>
      <c r="G8725" s="179">
        <v>0</v>
      </c>
      <c r="H8725" s="179">
        <v>2581465.2621115004</v>
      </c>
      <c r="I8725" s="179">
        <v>0</v>
      </c>
      <c r="J8725" s="179">
        <v>0</v>
      </c>
      <c r="K8725" s="179">
        <v>0</v>
      </c>
      <c r="L8725" s="179">
        <v>0</v>
      </c>
      <c r="M8725" s="179">
        <v>128314.90295592631</v>
      </c>
      <c r="N8725" s="179">
        <v>0</v>
      </c>
      <c r="O8725" s="179">
        <v>0</v>
      </c>
      <c r="P8725" s="179">
        <v>0</v>
      </c>
      <c r="Q8725" s="179">
        <v>0</v>
      </c>
      <c r="R8725" s="180">
        <v>0</v>
      </c>
      <c r="S8725" s="180">
        <v>0</v>
      </c>
      <c r="T8725" s="180">
        <v>0</v>
      </c>
    </row>
    <row r="8726" spans="2:20" x14ac:dyDescent="0.3">
      <c r="B8726" s="19">
        <v>8723</v>
      </c>
      <c r="C8726" s="179">
        <v>0</v>
      </c>
      <c r="D8726" s="179">
        <v>0</v>
      </c>
      <c r="E8726" s="179">
        <v>77811.103119492022</v>
      </c>
      <c r="F8726" s="179">
        <v>0</v>
      </c>
      <c r="G8726" s="179">
        <v>0</v>
      </c>
      <c r="H8726" s="179">
        <v>98590.867649927764</v>
      </c>
      <c r="I8726" s="179">
        <v>0</v>
      </c>
      <c r="J8726" s="179">
        <v>0</v>
      </c>
      <c r="K8726" s="179">
        <v>0</v>
      </c>
      <c r="L8726" s="179">
        <v>0</v>
      </c>
      <c r="M8726" s="179">
        <v>4688.7087891724341</v>
      </c>
      <c r="N8726" s="179">
        <v>0</v>
      </c>
      <c r="O8726" s="179">
        <v>0</v>
      </c>
      <c r="P8726" s="179">
        <v>0</v>
      </c>
      <c r="Q8726" s="179">
        <v>0</v>
      </c>
      <c r="R8726" s="180">
        <v>0</v>
      </c>
      <c r="S8726" s="180">
        <v>0</v>
      </c>
      <c r="T8726" s="180">
        <v>0</v>
      </c>
    </row>
    <row r="8727" spans="2:20" x14ac:dyDescent="0.3">
      <c r="B8727" s="19">
        <v>8724</v>
      </c>
      <c r="C8727" s="179">
        <v>0</v>
      </c>
      <c r="D8727" s="179">
        <v>0</v>
      </c>
      <c r="E8727" s="179">
        <v>59325.12648065939</v>
      </c>
      <c r="F8727" s="179">
        <v>0</v>
      </c>
      <c r="G8727" s="179">
        <v>0</v>
      </c>
      <c r="H8727" s="179">
        <v>11035.394718977148</v>
      </c>
      <c r="I8727" s="179">
        <v>0</v>
      </c>
      <c r="J8727" s="179">
        <v>0</v>
      </c>
      <c r="K8727" s="179">
        <v>0</v>
      </c>
      <c r="L8727" s="179">
        <v>0</v>
      </c>
      <c r="M8727" s="179">
        <v>16702.832642415833</v>
      </c>
      <c r="N8727" s="179">
        <v>0</v>
      </c>
      <c r="O8727" s="179">
        <v>0</v>
      </c>
      <c r="P8727" s="179">
        <v>0</v>
      </c>
      <c r="Q8727" s="179">
        <v>0</v>
      </c>
      <c r="R8727" s="180">
        <v>0</v>
      </c>
      <c r="S8727" s="180">
        <v>0</v>
      </c>
      <c r="T8727" s="180">
        <v>0</v>
      </c>
    </row>
    <row r="8728" spans="2:20" x14ac:dyDescent="0.3">
      <c r="B8728" s="19">
        <v>8725</v>
      </c>
      <c r="C8728" s="179">
        <v>0</v>
      </c>
      <c r="D8728" s="179">
        <v>0</v>
      </c>
      <c r="E8728" s="179">
        <v>218138.45434721655</v>
      </c>
      <c r="F8728" s="179">
        <v>0</v>
      </c>
      <c r="G8728" s="179">
        <v>0</v>
      </c>
      <c r="H8728" s="179">
        <v>60672.073905569276</v>
      </c>
      <c r="I8728" s="179">
        <v>0</v>
      </c>
      <c r="J8728" s="179">
        <v>0</v>
      </c>
      <c r="K8728" s="179">
        <v>0</v>
      </c>
      <c r="L8728" s="179">
        <v>0</v>
      </c>
      <c r="M8728" s="179">
        <v>26203.120068126751</v>
      </c>
      <c r="N8728" s="179">
        <v>0</v>
      </c>
      <c r="O8728" s="179">
        <v>0</v>
      </c>
      <c r="P8728" s="179">
        <v>0</v>
      </c>
      <c r="Q8728" s="179">
        <v>0</v>
      </c>
      <c r="R8728" s="180">
        <v>0</v>
      </c>
      <c r="S8728" s="180">
        <v>0</v>
      </c>
      <c r="T8728" s="180">
        <v>0</v>
      </c>
    </row>
    <row r="8729" spans="2:20" x14ac:dyDescent="0.3">
      <c r="B8729" s="19">
        <v>8726</v>
      </c>
      <c r="C8729" s="179">
        <v>0</v>
      </c>
      <c r="D8729" s="179">
        <v>0</v>
      </c>
      <c r="E8729" s="179">
        <v>280726.88783786778</v>
      </c>
      <c r="F8729" s="179">
        <v>0</v>
      </c>
      <c r="G8729" s="179">
        <v>0</v>
      </c>
      <c r="H8729" s="179">
        <v>148879.52252699551</v>
      </c>
      <c r="I8729" s="179">
        <v>0</v>
      </c>
      <c r="J8729" s="179">
        <v>0</v>
      </c>
      <c r="K8729" s="179">
        <v>0</v>
      </c>
      <c r="L8729" s="179">
        <v>0</v>
      </c>
      <c r="M8729" s="179">
        <v>165936.07421101478</v>
      </c>
      <c r="N8729" s="179">
        <v>0</v>
      </c>
      <c r="O8729" s="179">
        <v>0</v>
      </c>
      <c r="P8729" s="179">
        <v>0</v>
      </c>
      <c r="Q8729" s="179">
        <v>0</v>
      </c>
      <c r="R8729" s="180">
        <v>0</v>
      </c>
      <c r="S8729" s="180">
        <v>0</v>
      </c>
      <c r="T8729" s="180">
        <v>0</v>
      </c>
    </row>
    <row r="8730" spans="2:20" x14ac:dyDescent="0.3">
      <c r="B8730" s="19">
        <v>8727</v>
      </c>
      <c r="C8730" s="179">
        <v>0</v>
      </c>
      <c r="D8730" s="179">
        <v>0</v>
      </c>
      <c r="E8730" s="179">
        <v>66702.08143750795</v>
      </c>
      <c r="F8730" s="179">
        <v>0</v>
      </c>
      <c r="G8730" s="179">
        <v>0</v>
      </c>
      <c r="H8730" s="179">
        <v>14856.650973423581</v>
      </c>
      <c r="I8730" s="179">
        <v>0</v>
      </c>
      <c r="J8730" s="179">
        <v>0</v>
      </c>
      <c r="K8730" s="179">
        <v>0</v>
      </c>
      <c r="L8730" s="179">
        <v>0</v>
      </c>
      <c r="M8730" s="179">
        <v>85481.467159066422</v>
      </c>
      <c r="N8730" s="179">
        <v>0</v>
      </c>
      <c r="O8730" s="179">
        <v>0</v>
      </c>
      <c r="P8730" s="179">
        <v>0</v>
      </c>
      <c r="Q8730" s="179">
        <v>0</v>
      </c>
      <c r="R8730" s="180">
        <v>0</v>
      </c>
      <c r="S8730" s="180">
        <v>0</v>
      </c>
      <c r="T8730" s="180">
        <v>0</v>
      </c>
    </row>
    <row r="8731" spans="2:20" x14ac:dyDescent="0.3">
      <c r="B8731" s="19">
        <v>8728</v>
      </c>
      <c r="C8731" s="179">
        <v>1</v>
      </c>
      <c r="D8731" s="179">
        <v>120593.76119770724</v>
      </c>
      <c r="E8731" s="179">
        <v>134394.01507765683</v>
      </c>
      <c r="F8731" s="179">
        <v>0</v>
      </c>
      <c r="G8731" s="179">
        <v>0</v>
      </c>
      <c r="H8731" s="179">
        <v>159021.94306022153</v>
      </c>
      <c r="I8731" s="179">
        <v>0</v>
      </c>
      <c r="J8731" s="179">
        <v>0</v>
      </c>
      <c r="K8731" s="179">
        <v>0</v>
      </c>
      <c r="L8731" s="179">
        <v>0</v>
      </c>
      <c r="M8731" s="179">
        <v>80768.151905667139</v>
      </c>
      <c r="N8731" s="179">
        <v>0</v>
      </c>
      <c r="O8731" s="179">
        <v>0</v>
      </c>
      <c r="P8731" s="179">
        <v>0</v>
      </c>
      <c r="Q8731" s="179">
        <v>0</v>
      </c>
      <c r="R8731" s="180">
        <v>0</v>
      </c>
      <c r="S8731" s="180">
        <v>0</v>
      </c>
      <c r="T8731" s="180">
        <v>120593.76119770724</v>
      </c>
    </row>
    <row r="8732" spans="2:20" x14ac:dyDescent="0.3">
      <c r="B8732" s="19">
        <v>8729</v>
      </c>
      <c r="C8732" s="179">
        <v>0</v>
      </c>
      <c r="D8732" s="179">
        <v>0</v>
      </c>
      <c r="E8732" s="179">
        <v>19686.916914916332</v>
      </c>
      <c r="F8732" s="179">
        <v>0</v>
      </c>
      <c r="G8732" s="179">
        <v>0</v>
      </c>
      <c r="H8732" s="179">
        <v>13975.74354146175</v>
      </c>
      <c r="I8732" s="179">
        <v>0</v>
      </c>
      <c r="J8732" s="179">
        <v>0</v>
      </c>
      <c r="K8732" s="179">
        <v>0</v>
      </c>
      <c r="L8732" s="179">
        <v>0</v>
      </c>
      <c r="M8732" s="179">
        <v>69513.305708711472</v>
      </c>
      <c r="N8732" s="179">
        <v>0</v>
      </c>
      <c r="O8732" s="179">
        <v>0</v>
      </c>
      <c r="P8732" s="179">
        <v>0</v>
      </c>
      <c r="Q8732" s="179">
        <v>0</v>
      </c>
      <c r="R8732" s="180">
        <v>0</v>
      </c>
      <c r="S8732" s="180">
        <v>0</v>
      </c>
      <c r="T8732" s="180">
        <v>0</v>
      </c>
    </row>
    <row r="8733" spans="2:20" x14ac:dyDescent="0.3">
      <c r="B8733" s="19">
        <v>8730</v>
      </c>
      <c r="C8733" s="179">
        <v>0</v>
      </c>
      <c r="D8733" s="179">
        <v>0</v>
      </c>
      <c r="E8733" s="179">
        <v>194433.21551643667</v>
      </c>
      <c r="F8733" s="179">
        <v>0</v>
      </c>
      <c r="G8733" s="179">
        <v>0</v>
      </c>
      <c r="H8733" s="179">
        <v>20381.604508603992</v>
      </c>
      <c r="I8733" s="179">
        <v>0</v>
      </c>
      <c r="J8733" s="179">
        <v>0</v>
      </c>
      <c r="K8733" s="179">
        <v>0</v>
      </c>
      <c r="L8733" s="179">
        <v>0</v>
      </c>
      <c r="M8733" s="179">
        <v>54086.013144327793</v>
      </c>
      <c r="N8733" s="179">
        <v>0</v>
      </c>
      <c r="O8733" s="179">
        <v>0</v>
      </c>
      <c r="P8733" s="179">
        <v>0</v>
      </c>
      <c r="Q8733" s="179">
        <v>0</v>
      </c>
      <c r="R8733" s="180">
        <v>0</v>
      </c>
      <c r="S8733" s="180">
        <v>0</v>
      </c>
      <c r="T8733" s="180">
        <v>0</v>
      </c>
    </row>
    <row r="8734" spans="2:20" x14ac:dyDescent="0.3">
      <c r="B8734" s="19">
        <v>8731</v>
      </c>
      <c r="C8734" s="179">
        <v>0</v>
      </c>
      <c r="D8734" s="179">
        <v>0</v>
      </c>
      <c r="E8734" s="179">
        <v>139840.91466038622</v>
      </c>
      <c r="F8734" s="179">
        <v>0</v>
      </c>
      <c r="G8734" s="179">
        <v>0</v>
      </c>
      <c r="H8734" s="179">
        <v>69487.920322049249</v>
      </c>
      <c r="I8734" s="179">
        <v>0</v>
      </c>
      <c r="J8734" s="179">
        <v>0</v>
      </c>
      <c r="K8734" s="179">
        <v>0</v>
      </c>
      <c r="L8734" s="179">
        <v>0</v>
      </c>
      <c r="M8734" s="179">
        <v>14790.558043797015</v>
      </c>
      <c r="N8734" s="179">
        <v>0</v>
      </c>
      <c r="O8734" s="179">
        <v>0</v>
      </c>
      <c r="P8734" s="179">
        <v>0</v>
      </c>
      <c r="Q8734" s="179">
        <v>0</v>
      </c>
      <c r="R8734" s="180">
        <v>0</v>
      </c>
      <c r="S8734" s="180">
        <v>0</v>
      </c>
      <c r="T8734" s="180">
        <v>0</v>
      </c>
    </row>
    <row r="8735" spans="2:20" x14ac:dyDescent="0.3">
      <c r="B8735" s="19">
        <v>8732</v>
      </c>
      <c r="C8735" s="179">
        <v>0</v>
      </c>
      <c r="D8735" s="179">
        <v>0</v>
      </c>
      <c r="E8735" s="179">
        <v>12477.7352554551</v>
      </c>
      <c r="F8735" s="179">
        <v>0</v>
      </c>
      <c r="G8735" s="179">
        <v>0</v>
      </c>
      <c r="H8735" s="179">
        <v>411797.61882468022</v>
      </c>
      <c r="I8735" s="179">
        <v>0</v>
      </c>
      <c r="J8735" s="179">
        <v>0</v>
      </c>
      <c r="K8735" s="179">
        <v>0</v>
      </c>
      <c r="L8735" s="179">
        <v>0</v>
      </c>
      <c r="M8735" s="179">
        <v>9958.2864483185731</v>
      </c>
      <c r="N8735" s="179">
        <v>0</v>
      </c>
      <c r="O8735" s="179">
        <v>0</v>
      </c>
      <c r="P8735" s="179">
        <v>0</v>
      </c>
      <c r="Q8735" s="179">
        <v>0</v>
      </c>
      <c r="R8735" s="180">
        <v>0</v>
      </c>
      <c r="S8735" s="180">
        <v>0</v>
      </c>
      <c r="T8735" s="180">
        <v>0</v>
      </c>
    </row>
    <row r="8736" spans="2:20" x14ac:dyDescent="0.3">
      <c r="B8736" s="19">
        <v>8733</v>
      </c>
      <c r="C8736" s="179">
        <v>0</v>
      </c>
      <c r="D8736" s="179">
        <v>0</v>
      </c>
      <c r="E8736" s="179">
        <v>462902.43935555825</v>
      </c>
      <c r="F8736" s="179">
        <v>0</v>
      </c>
      <c r="G8736" s="179">
        <v>0</v>
      </c>
      <c r="H8736" s="179">
        <v>39721.153445146054</v>
      </c>
      <c r="I8736" s="179">
        <v>0</v>
      </c>
      <c r="J8736" s="179">
        <v>0</v>
      </c>
      <c r="K8736" s="179">
        <v>0</v>
      </c>
      <c r="L8736" s="179">
        <v>0</v>
      </c>
      <c r="M8736" s="179">
        <v>11248.87436751992</v>
      </c>
      <c r="N8736" s="179">
        <v>0</v>
      </c>
      <c r="O8736" s="179">
        <v>0</v>
      </c>
      <c r="P8736" s="179">
        <v>0</v>
      </c>
      <c r="Q8736" s="179">
        <v>0</v>
      </c>
      <c r="R8736" s="180">
        <v>0</v>
      </c>
      <c r="S8736" s="180">
        <v>0</v>
      </c>
      <c r="T8736" s="180">
        <v>0</v>
      </c>
    </row>
    <row r="8737" spans="2:20" x14ac:dyDescent="0.3">
      <c r="B8737" s="19">
        <v>8734</v>
      </c>
      <c r="C8737" s="179">
        <v>0</v>
      </c>
      <c r="D8737" s="179">
        <v>0</v>
      </c>
      <c r="E8737" s="179">
        <v>180547.60182557054</v>
      </c>
      <c r="F8737" s="179">
        <v>0</v>
      </c>
      <c r="G8737" s="179">
        <v>0</v>
      </c>
      <c r="H8737" s="179">
        <v>55238.494621076483</v>
      </c>
      <c r="I8737" s="179">
        <v>0</v>
      </c>
      <c r="J8737" s="179">
        <v>0</v>
      </c>
      <c r="K8737" s="179">
        <v>0</v>
      </c>
      <c r="L8737" s="179">
        <v>0</v>
      </c>
      <c r="M8737" s="179">
        <v>1906310.501536404</v>
      </c>
      <c r="N8737" s="179">
        <v>0</v>
      </c>
      <c r="O8737" s="179">
        <v>0</v>
      </c>
      <c r="P8737" s="179">
        <v>0</v>
      </c>
      <c r="Q8737" s="179">
        <v>0</v>
      </c>
      <c r="R8737" s="180">
        <v>0</v>
      </c>
      <c r="S8737" s="180">
        <v>0</v>
      </c>
      <c r="T8737" s="180">
        <v>0</v>
      </c>
    </row>
    <row r="8738" spans="2:20" x14ac:dyDescent="0.3">
      <c r="B8738" s="19">
        <v>8735</v>
      </c>
      <c r="C8738" s="179">
        <v>0</v>
      </c>
      <c r="D8738" s="179">
        <v>0</v>
      </c>
      <c r="E8738" s="179">
        <v>241897.51401894959</v>
      </c>
      <c r="F8738" s="179">
        <v>0</v>
      </c>
      <c r="G8738" s="179">
        <v>0</v>
      </c>
      <c r="H8738" s="179">
        <v>42815.525345436719</v>
      </c>
      <c r="I8738" s="179">
        <v>0</v>
      </c>
      <c r="J8738" s="179">
        <v>0</v>
      </c>
      <c r="K8738" s="179">
        <v>0</v>
      </c>
      <c r="L8738" s="179">
        <v>0</v>
      </c>
      <c r="M8738" s="179">
        <v>5298.6961069121926</v>
      </c>
      <c r="N8738" s="179">
        <v>0</v>
      </c>
      <c r="O8738" s="179">
        <v>0</v>
      </c>
      <c r="P8738" s="179">
        <v>0</v>
      </c>
      <c r="Q8738" s="179">
        <v>0</v>
      </c>
      <c r="R8738" s="180">
        <v>0</v>
      </c>
      <c r="S8738" s="180">
        <v>0</v>
      </c>
      <c r="T8738" s="180">
        <v>0</v>
      </c>
    </row>
    <row r="8739" spans="2:20" x14ac:dyDescent="0.3">
      <c r="B8739" s="19">
        <v>8736</v>
      </c>
      <c r="C8739" s="179">
        <v>0</v>
      </c>
      <c r="D8739" s="179">
        <v>0</v>
      </c>
      <c r="E8739" s="179">
        <v>178335.96356741016</v>
      </c>
      <c r="F8739" s="179">
        <v>0</v>
      </c>
      <c r="G8739" s="179">
        <v>0</v>
      </c>
      <c r="H8739" s="179">
        <v>82266.732594272326</v>
      </c>
      <c r="I8739" s="179">
        <v>0</v>
      </c>
      <c r="J8739" s="179">
        <v>0</v>
      </c>
      <c r="K8739" s="179">
        <v>0</v>
      </c>
      <c r="L8739" s="179">
        <v>0</v>
      </c>
      <c r="M8739" s="179">
        <v>5956.7721099721421</v>
      </c>
      <c r="N8739" s="179">
        <v>0</v>
      </c>
      <c r="O8739" s="179">
        <v>0</v>
      </c>
      <c r="P8739" s="179">
        <v>0</v>
      </c>
      <c r="Q8739" s="179">
        <v>0</v>
      </c>
      <c r="R8739" s="180">
        <v>0</v>
      </c>
      <c r="S8739" s="180">
        <v>0</v>
      </c>
      <c r="T8739" s="180">
        <v>0</v>
      </c>
    </row>
    <row r="8740" spans="2:20" x14ac:dyDescent="0.3">
      <c r="B8740" s="19">
        <v>8737</v>
      </c>
      <c r="C8740" s="179">
        <v>1</v>
      </c>
      <c r="D8740" s="179">
        <v>224554.1962963549</v>
      </c>
      <c r="E8740" s="179">
        <v>19872.430936292421</v>
      </c>
      <c r="F8740" s="179">
        <v>0</v>
      </c>
      <c r="G8740" s="179">
        <v>0</v>
      </c>
      <c r="H8740" s="179">
        <v>117080.01422818258</v>
      </c>
      <c r="I8740" s="179">
        <v>0</v>
      </c>
      <c r="J8740" s="179">
        <v>0</v>
      </c>
      <c r="K8740" s="179">
        <v>0</v>
      </c>
      <c r="L8740" s="179">
        <v>0</v>
      </c>
      <c r="M8740" s="179">
        <v>746194.740372726</v>
      </c>
      <c r="N8740" s="179">
        <v>0</v>
      </c>
      <c r="O8740" s="179">
        <v>0</v>
      </c>
      <c r="P8740" s="179">
        <v>0</v>
      </c>
      <c r="Q8740" s="179">
        <v>0</v>
      </c>
      <c r="R8740" s="180">
        <v>0</v>
      </c>
      <c r="S8740" s="180">
        <v>0</v>
      </c>
      <c r="T8740" s="180">
        <v>224554.1962963549</v>
      </c>
    </row>
    <row r="8741" spans="2:20" x14ac:dyDescent="0.3">
      <c r="B8741" s="19">
        <v>8738</v>
      </c>
      <c r="C8741" s="179">
        <v>0</v>
      </c>
      <c r="D8741" s="179">
        <v>0</v>
      </c>
      <c r="E8741" s="179">
        <v>16733.555462684748</v>
      </c>
      <c r="F8741" s="179">
        <v>0</v>
      </c>
      <c r="G8741" s="179">
        <v>0</v>
      </c>
      <c r="H8741" s="179">
        <v>4698.0921109969131</v>
      </c>
      <c r="I8741" s="179">
        <v>0</v>
      </c>
      <c r="J8741" s="179">
        <v>0</v>
      </c>
      <c r="K8741" s="179">
        <v>0</v>
      </c>
      <c r="L8741" s="179">
        <v>0</v>
      </c>
      <c r="M8741" s="179">
        <v>25293.294295472631</v>
      </c>
      <c r="N8741" s="179">
        <v>0</v>
      </c>
      <c r="O8741" s="179">
        <v>0</v>
      </c>
      <c r="P8741" s="179">
        <v>0</v>
      </c>
      <c r="Q8741" s="179">
        <v>0</v>
      </c>
      <c r="R8741" s="180">
        <v>0</v>
      </c>
      <c r="S8741" s="180">
        <v>0</v>
      </c>
      <c r="T8741" s="180">
        <v>0</v>
      </c>
    </row>
    <row r="8742" spans="2:20" x14ac:dyDescent="0.3">
      <c r="B8742" s="19">
        <v>8739</v>
      </c>
      <c r="C8742" s="179">
        <v>0</v>
      </c>
      <c r="D8742" s="179">
        <v>0</v>
      </c>
      <c r="E8742" s="179">
        <v>6311377.2608105466</v>
      </c>
      <c r="F8742" s="179">
        <v>0</v>
      </c>
      <c r="G8742" s="179">
        <v>0</v>
      </c>
      <c r="H8742" s="179">
        <v>43013.826738568212</v>
      </c>
      <c r="I8742" s="179">
        <v>0</v>
      </c>
      <c r="J8742" s="179">
        <v>0</v>
      </c>
      <c r="K8742" s="179">
        <v>0</v>
      </c>
      <c r="L8742" s="179">
        <v>0</v>
      </c>
      <c r="M8742" s="179">
        <v>11053.162696667432</v>
      </c>
      <c r="N8742" s="179">
        <v>0</v>
      </c>
      <c r="O8742" s="179">
        <v>0</v>
      </c>
      <c r="P8742" s="179">
        <v>0</v>
      </c>
      <c r="Q8742" s="179">
        <v>0</v>
      </c>
      <c r="R8742" s="180">
        <v>0</v>
      </c>
      <c r="S8742" s="180">
        <v>0</v>
      </c>
      <c r="T8742" s="180">
        <v>0</v>
      </c>
    </row>
    <row r="8743" spans="2:20" x14ac:dyDescent="0.3">
      <c r="B8743" s="19">
        <v>8740</v>
      </c>
      <c r="C8743" s="179">
        <v>0</v>
      </c>
      <c r="D8743" s="179">
        <v>0</v>
      </c>
      <c r="E8743" s="179">
        <v>39843.326638015133</v>
      </c>
      <c r="F8743" s="179">
        <v>0</v>
      </c>
      <c r="G8743" s="179">
        <v>0</v>
      </c>
      <c r="H8743" s="179">
        <v>258060.06676962745</v>
      </c>
      <c r="I8743" s="179">
        <v>0</v>
      </c>
      <c r="J8743" s="179">
        <v>0</v>
      </c>
      <c r="K8743" s="179">
        <v>0</v>
      </c>
      <c r="L8743" s="179">
        <v>0</v>
      </c>
      <c r="M8743" s="179">
        <v>3262.0668664759251</v>
      </c>
      <c r="N8743" s="179">
        <v>0</v>
      </c>
      <c r="O8743" s="179">
        <v>0</v>
      </c>
      <c r="P8743" s="179">
        <v>0</v>
      </c>
      <c r="Q8743" s="179">
        <v>0</v>
      </c>
      <c r="R8743" s="180">
        <v>0</v>
      </c>
      <c r="S8743" s="180">
        <v>0</v>
      </c>
      <c r="T8743" s="180">
        <v>0</v>
      </c>
    </row>
    <row r="8744" spans="2:20" x14ac:dyDescent="0.3">
      <c r="B8744" s="19">
        <v>8741</v>
      </c>
      <c r="C8744" s="179">
        <v>0</v>
      </c>
      <c r="D8744" s="179">
        <v>0</v>
      </c>
      <c r="E8744" s="179">
        <v>246336.44883947814</v>
      </c>
      <c r="F8744" s="179">
        <v>0</v>
      </c>
      <c r="G8744" s="179">
        <v>0</v>
      </c>
      <c r="H8744" s="179">
        <v>17611.847928132436</v>
      </c>
      <c r="I8744" s="179">
        <v>0</v>
      </c>
      <c r="J8744" s="179">
        <v>0</v>
      </c>
      <c r="K8744" s="179">
        <v>0</v>
      </c>
      <c r="L8744" s="179">
        <v>0</v>
      </c>
      <c r="M8744" s="179">
        <v>196974.39159454257</v>
      </c>
      <c r="N8744" s="179">
        <v>0</v>
      </c>
      <c r="O8744" s="179">
        <v>0</v>
      </c>
      <c r="P8744" s="179">
        <v>0</v>
      </c>
      <c r="Q8744" s="179">
        <v>0</v>
      </c>
      <c r="R8744" s="180">
        <v>0</v>
      </c>
      <c r="S8744" s="180">
        <v>0</v>
      </c>
      <c r="T8744" s="180">
        <v>0</v>
      </c>
    </row>
    <row r="8745" spans="2:20" x14ac:dyDescent="0.3">
      <c r="B8745" s="19">
        <v>8742</v>
      </c>
      <c r="C8745" s="179">
        <v>0</v>
      </c>
      <c r="D8745" s="179">
        <v>0</v>
      </c>
      <c r="E8745" s="179">
        <v>41630.664219524078</v>
      </c>
      <c r="F8745" s="179">
        <v>0</v>
      </c>
      <c r="G8745" s="179">
        <v>0</v>
      </c>
      <c r="H8745" s="179">
        <v>32660.090616729769</v>
      </c>
      <c r="I8745" s="179">
        <v>0</v>
      </c>
      <c r="J8745" s="179">
        <v>0</v>
      </c>
      <c r="K8745" s="179">
        <v>0</v>
      </c>
      <c r="L8745" s="179">
        <v>0</v>
      </c>
      <c r="M8745" s="179">
        <v>91788.030441292023</v>
      </c>
      <c r="N8745" s="179">
        <v>0</v>
      </c>
      <c r="O8745" s="179">
        <v>0</v>
      </c>
      <c r="P8745" s="179">
        <v>0</v>
      </c>
      <c r="Q8745" s="179">
        <v>0</v>
      </c>
      <c r="R8745" s="180">
        <v>0</v>
      </c>
      <c r="S8745" s="180">
        <v>0</v>
      </c>
      <c r="T8745" s="180">
        <v>0</v>
      </c>
    </row>
    <row r="8746" spans="2:20" x14ac:dyDescent="0.3">
      <c r="B8746" s="19">
        <v>8743</v>
      </c>
      <c r="C8746" s="179">
        <v>0</v>
      </c>
      <c r="D8746" s="179">
        <v>0</v>
      </c>
      <c r="E8746" s="179">
        <v>8471.4039560112506</v>
      </c>
      <c r="F8746" s="179">
        <v>0</v>
      </c>
      <c r="G8746" s="179">
        <v>0</v>
      </c>
      <c r="H8746" s="179">
        <v>330379.79917726584</v>
      </c>
      <c r="I8746" s="179">
        <v>0</v>
      </c>
      <c r="J8746" s="179">
        <v>0</v>
      </c>
      <c r="K8746" s="179">
        <v>0</v>
      </c>
      <c r="L8746" s="179">
        <v>0</v>
      </c>
      <c r="M8746" s="179">
        <v>21438.563633409194</v>
      </c>
      <c r="N8746" s="179">
        <v>0</v>
      </c>
      <c r="O8746" s="179">
        <v>0</v>
      </c>
      <c r="P8746" s="179">
        <v>0</v>
      </c>
      <c r="Q8746" s="179">
        <v>0</v>
      </c>
      <c r="R8746" s="180">
        <v>0</v>
      </c>
      <c r="S8746" s="180">
        <v>0</v>
      </c>
      <c r="T8746" s="180">
        <v>0</v>
      </c>
    </row>
    <row r="8747" spans="2:20" x14ac:dyDescent="0.3">
      <c r="B8747" s="19">
        <v>8744</v>
      </c>
      <c r="C8747" s="179">
        <v>0</v>
      </c>
      <c r="D8747" s="179">
        <v>0</v>
      </c>
      <c r="E8747" s="179">
        <v>50446.891126017981</v>
      </c>
      <c r="F8747" s="179">
        <v>0</v>
      </c>
      <c r="G8747" s="179">
        <v>0</v>
      </c>
      <c r="H8747" s="179">
        <v>108035.80906785249</v>
      </c>
      <c r="I8747" s="179">
        <v>0</v>
      </c>
      <c r="J8747" s="179">
        <v>0</v>
      </c>
      <c r="K8747" s="179">
        <v>0</v>
      </c>
      <c r="L8747" s="179">
        <v>0</v>
      </c>
      <c r="M8747" s="179">
        <v>230888.85044841908</v>
      </c>
      <c r="N8747" s="179">
        <v>0</v>
      </c>
      <c r="O8747" s="179">
        <v>0</v>
      </c>
      <c r="P8747" s="179">
        <v>0</v>
      </c>
      <c r="Q8747" s="179">
        <v>0</v>
      </c>
      <c r="R8747" s="180">
        <v>0</v>
      </c>
      <c r="S8747" s="180">
        <v>0</v>
      </c>
      <c r="T8747" s="180">
        <v>0</v>
      </c>
    </row>
    <row r="8748" spans="2:20" x14ac:dyDescent="0.3">
      <c r="B8748" s="19">
        <v>8745</v>
      </c>
      <c r="C8748" s="179">
        <v>0</v>
      </c>
      <c r="D8748" s="179">
        <v>0</v>
      </c>
      <c r="E8748" s="179">
        <v>9194.5077313992224</v>
      </c>
      <c r="F8748" s="179">
        <v>0</v>
      </c>
      <c r="G8748" s="179">
        <v>0</v>
      </c>
      <c r="H8748" s="179">
        <v>86882.857600246498</v>
      </c>
      <c r="I8748" s="179">
        <v>0</v>
      </c>
      <c r="J8748" s="179">
        <v>0</v>
      </c>
      <c r="K8748" s="179">
        <v>61410.366311720383</v>
      </c>
      <c r="L8748" s="179">
        <v>1</v>
      </c>
      <c r="M8748" s="179">
        <v>119861.91687395114</v>
      </c>
      <c r="N8748" s="179">
        <v>0</v>
      </c>
      <c r="O8748" s="179">
        <v>0</v>
      </c>
      <c r="P8748" s="179">
        <v>0</v>
      </c>
      <c r="Q8748" s="179">
        <v>0</v>
      </c>
      <c r="R8748" s="180">
        <v>0</v>
      </c>
      <c r="S8748" s="180">
        <v>61410.366311720383</v>
      </c>
      <c r="T8748" s="180">
        <v>0</v>
      </c>
    </row>
    <row r="8749" spans="2:20" x14ac:dyDescent="0.3">
      <c r="B8749" s="19">
        <v>8746</v>
      </c>
      <c r="C8749" s="179">
        <v>0</v>
      </c>
      <c r="D8749" s="179">
        <v>0</v>
      </c>
      <c r="E8749" s="179">
        <v>1974.601149006983</v>
      </c>
      <c r="F8749" s="179">
        <v>0</v>
      </c>
      <c r="G8749" s="179">
        <v>0</v>
      </c>
      <c r="H8749" s="179">
        <v>40018.059698137615</v>
      </c>
      <c r="I8749" s="179">
        <v>0</v>
      </c>
      <c r="J8749" s="179">
        <v>0</v>
      </c>
      <c r="K8749" s="179">
        <v>0</v>
      </c>
      <c r="L8749" s="179">
        <v>0</v>
      </c>
      <c r="M8749" s="179">
        <v>115315.01170126432</v>
      </c>
      <c r="N8749" s="179">
        <v>0</v>
      </c>
      <c r="O8749" s="179">
        <v>0</v>
      </c>
      <c r="P8749" s="179">
        <v>0</v>
      </c>
      <c r="Q8749" s="179">
        <v>0</v>
      </c>
      <c r="R8749" s="180">
        <v>0</v>
      </c>
      <c r="S8749" s="180">
        <v>0</v>
      </c>
      <c r="T8749" s="180">
        <v>0</v>
      </c>
    </row>
    <row r="8750" spans="2:20" x14ac:dyDescent="0.3">
      <c r="B8750" s="19">
        <v>8747</v>
      </c>
      <c r="C8750" s="179">
        <v>0</v>
      </c>
      <c r="D8750" s="179">
        <v>0</v>
      </c>
      <c r="E8750" s="179">
        <v>2152.5484480209079</v>
      </c>
      <c r="F8750" s="179">
        <v>0</v>
      </c>
      <c r="G8750" s="179">
        <v>0</v>
      </c>
      <c r="H8750" s="179">
        <v>158475.44356808151</v>
      </c>
      <c r="I8750" s="179">
        <v>0</v>
      </c>
      <c r="J8750" s="179">
        <v>0</v>
      </c>
      <c r="K8750" s="179">
        <v>0</v>
      </c>
      <c r="L8750" s="179">
        <v>0</v>
      </c>
      <c r="M8750" s="179">
        <v>143631.03151737986</v>
      </c>
      <c r="N8750" s="179">
        <v>0</v>
      </c>
      <c r="O8750" s="179">
        <v>0</v>
      </c>
      <c r="P8750" s="179">
        <v>0</v>
      </c>
      <c r="Q8750" s="179">
        <v>0</v>
      </c>
      <c r="R8750" s="180">
        <v>0</v>
      </c>
      <c r="S8750" s="180">
        <v>0</v>
      </c>
      <c r="T8750" s="180">
        <v>0</v>
      </c>
    </row>
    <row r="8751" spans="2:20" x14ac:dyDescent="0.3">
      <c r="B8751" s="19">
        <v>8748</v>
      </c>
      <c r="C8751" s="179">
        <v>0</v>
      </c>
      <c r="D8751" s="179">
        <v>0</v>
      </c>
      <c r="E8751" s="179">
        <v>222070.70947742573</v>
      </c>
      <c r="F8751" s="179">
        <v>0</v>
      </c>
      <c r="G8751" s="179">
        <v>0</v>
      </c>
      <c r="H8751" s="179">
        <v>127956.23847908094</v>
      </c>
      <c r="I8751" s="179">
        <v>0</v>
      </c>
      <c r="J8751" s="179">
        <v>0</v>
      </c>
      <c r="K8751" s="179">
        <v>9336.4393104831106</v>
      </c>
      <c r="L8751" s="179">
        <v>1</v>
      </c>
      <c r="M8751" s="179">
        <v>159502.28712524893</v>
      </c>
      <c r="N8751" s="179">
        <v>0</v>
      </c>
      <c r="O8751" s="179">
        <v>0</v>
      </c>
      <c r="P8751" s="179">
        <v>0</v>
      </c>
      <c r="Q8751" s="179">
        <v>0</v>
      </c>
      <c r="R8751" s="180">
        <v>0</v>
      </c>
      <c r="S8751" s="180">
        <v>9336.4393104831106</v>
      </c>
      <c r="T8751" s="180">
        <v>0</v>
      </c>
    </row>
    <row r="8752" spans="2:20" x14ac:dyDescent="0.3">
      <c r="B8752" s="19">
        <v>8749</v>
      </c>
      <c r="C8752" s="179">
        <v>1</v>
      </c>
      <c r="D8752" s="179">
        <v>929964.14312340179</v>
      </c>
      <c r="E8752" s="179">
        <v>200743.06958496125</v>
      </c>
      <c r="F8752" s="179">
        <v>0</v>
      </c>
      <c r="G8752" s="179">
        <v>0</v>
      </c>
      <c r="H8752" s="179">
        <v>84384.50635423226</v>
      </c>
      <c r="I8752" s="179">
        <v>0</v>
      </c>
      <c r="J8752" s="179">
        <v>229964.14312340179</v>
      </c>
      <c r="K8752" s="179">
        <v>0</v>
      </c>
      <c r="L8752" s="179">
        <v>0</v>
      </c>
      <c r="M8752" s="179">
        <v>120286.34251268281</v>
      </c>
      <c r="N8752" s="179">
        <v>0</v>
      </c>
      <c r="O8752" s="179">
        <v>329964.14312340179</v>
      </c>
      <c r="P8752" s="179">
        <v>0</v>
      </c>
      <c r="Q8752" s="179">
        <v>0</v>
      </c>
      <c r="R8752" s="180">
        <v>0</v>
      </c>
      <c r="S8752" s="180">
        <v>0</v>
      </c>
      <c r="T8752" s="180">
        <v>600000</v>
      </c>
    </row>
    <row r="8753" spans="2:20" x14ac:dyDescent="0.3">
      <c r="B8753" s="19">
        <v>8750</v>
      </c>
      <c r="C8753" s="179">
        <v>0</v>
      </c>
      <c r="D8753" s="179">
        <v>0</v>
      </c>
      <c r="E8753" s="179">
        <v>45807.262381875276</v>
      </c>
      <c r="F8753" s="179">
        <v>0</v>
      </c>
      <c r="G8753" s="179">
        <v>0</v>
      </c>
      <c r="H8753" s="179">
        <v>15522.144235346666</v>
      </c>
      <c r="I8753" s="179">
        <v>0</v>
      </c>
      <c r="J8753" s="179">
        <v>0</v>
      </c>
      <c r="K8753" s="179">
        <v>0</v>
      </c>
      <c r="L8753" s="179">
        <v>0</v>
      </c>
      <c r="M8753" s="179">
        <v>79619.640958758668</v>
      </c>
      <c r="N8753" s="179">
        <v>0</v>
      </c>
      <c r="O8753" s="179">
        <v>0</v>
      </c>
      <c r="P8753" s="179">
        <v>0</v>
      </c>
      <c r="Q8753" s="179">
        <v>0</v>
      </c>
      <c r="R8753" s="180">
        <v>0</v>
      </c>
      <c r="S8753" s="180">
        <v>0</v>
      </c>
      <c r="T8753" s="180">
        <v>0</v>
      </c>
    </row>
    <row r="8754" spans="2:20" x14ac:dyDescent="0.3">
      <c r="B8754" s="19">
        <v>8751</v>
      </c>
      <c r="C8754" s="179">
        <v>1</v>
      </c>
      <c r="D8754" s="179">
        <v>7242.3997061558093</v>
      </c>
      <c r="E8754" s="179">
        <v>275231.40567419038</v>
      </c>
      <c r="F8754" s="179">
        <v>0</v>
      </c>
      <c r="G8754" s="179">
        <v>0</v>
      </c>
      <c r="H8754" s="179">
        <v>44933.839755308465</v>
      </c>
      <c r="I8754" s="179">
        <v>0</v>
      </c>
      <c r="J8754" s="179">
        <v>0</v>
      </c>
      <c r="K8754" s="179">
        <v>0</v>
      </c>
      <c r="L8754" s="179">
        <v>0</v>
      </c>
      <c r="M8754" s="179">
        <v>466274.72491590312</v>
      </c>
      <c r="N8754" s="179">
        <v>0</v>
      </c>
      <c r="O8754" s="179">
        <v>0</v>
      </c>
      <c r="P8754" s="179">
        <v>0</v>
      </c>
      <c r="Q8754" s="179">
        <v>0</v>
      </c>
      <c r="R8754" s="180">
        <v>0</v>
      </c>
      <c r="S8754" s="180">
        <v>0</v>
      </c>
      <c r="T8754" s="180">
        <v>7242.3997061558093</v>
      </c>
    </row>
    <row r="8755" spans="2:20" x14ac:dyDescent="0.3">
      <c r="B8755" s="19">
        <v>8752</v>
      </c>
      <c r="C8755" s="179">
        <v>1</v>
      </c>
      <c r="D8755" s="179">
        <v>207848.03843627495</v>
      </c>
      <c r="E8755" s="179">
        <v>31370.84249332119</v>
      </c>
      <c r="F8755" s="179">
        <v>0</v>
      </c>
      <c r="G8755" s="179">
        <v>0</v>
      </c>
      <c r="H8755" s="179">
        <v>12000.911916392759</v>
      </c>
      <c r="I8755" s="179">
        <v>0</v>
      </c>
      <c r="J8755" s="179">
        <v>0</v>
      </c>
      <c r="K8755" s="179">
        <v>0</v>
      </c>
      <c r="L8755" s="179">
        <v>0</v>
      </c>
      <c r="M8755" s="179">
        <v>115449.59986068541</v>
      </c>
      <c r="N8755" s="179">
        <v>0</v>
      </c>
      <c r="O8755" s="179">
        <v>0</v>
      </c>
      <c r="P8755" s="179">
        <v>0</v>
      </c>
      <c r="Q8755" s="179">
        <v>0</v>
      </c>
      <c r="R8755" s="180">
        <v>0</v>
      </c>
      <c r="S8755" s="180">
        <v>0</v>
      </c>
      <c r="T8755" s="180">
        <v>207848.03843627495</v>
      </c>
    </row>
    <row r="8756" spans="2:20" x14ac:dyDescent="0.3">
      <c r="B8756" s="19">
        <v>8753</v>
      </c>
      <c r="C8756" s="179">
        <v>0</v>
      </c>
      <c r="D8756" s="179">
        <v>0</v>
      </c>
      <c r="E8756" s="179">
        <v>94872.422492463971</v>
      </c>
      <c r="F8756" s="179">
        <v>0</v>
      </c>
      <c r="G8756" s="179">
        <v>0</v>
      </c>
      <c r="H8756" s="179">
        <v>63166.315955100086</v>
      </c>
      <c r="I8756" s="179">
        <v>0</v>
      </c>
      <c r="J8756" s="179">
        <v>0</v>
      </c>
      <c r="K8756" s="179">
        <v>0</v>
      </c>
      <c r="L8756" s="179">
        <v>0</v>
      </c>
      <c r="M8756" s="179">
        <v>12652.168244491251</v>
      </c>
      <c r="N8756" s="179">
        <v>0</v>
      </c>
      <c r="O8756" s="179">
        <v>0</v>
      </c>
      <c r="P8756" s="179">
        <v>0</v>
      </c>
      <c r="Q8756" s="179">
        <v>0</v>
      </c>
      <c r="R8756" s="180">
        <v>0</v>
      </c>
      <c r="S8756" s="180">
        <v>0</v>
      </c>
      <c r="T8756" s="180">
        <v>0</v>
      </c>
    </row>
    <row r="8757" spans="2:20" x14ac:dyDescent="0.3">
      <c r="B8757" s="19">
        <v>8754</v>
      </c>
      <c r="C8757" s="179">
        <v>0</v>
      </c>
      <c r="D8757" s="179">
        <v>0</v>
      </c>
      <c r="E8757" s="179">
        <v>3444548.5633197017</v>
      </c>
      <c r="F8757" s="179">
        <v>0</v>
      </c>
      <c r="G8757" s="179">
        <v>0</v>
      </c>
      <c r="H8757" s="179">
        <v>140751.76615206435</v>
      </c>
      <c r="I8757" s="179">
        <v>0</v>
      </c>
      <c r="J8757" s="179">
        <v>0</v>
      </c>
      <c r="K8757" s="179">
        <v>0</v>
      </c>
      <c r="L8757" s="179">
        <v>0</v>
      </c>
      <c r="M8757" s="179">
        <v>155715.21000306684</v>
      </c>
      <c r="N8757" s="179">
        <v>0</v>
      </c>
      <c r="O8757" s="179">
        <v>0</v>
      </c>
      <c r="P8757" s="179">
        <v>0</v>
      </c>
      <c r="Q8757" s="179">
        <v>0</v>
      </c>
      <c r="R8757" s="180">
        <v>0</v>
      </c>
      <c r="S8757" s="180">
        <v>0</v>
      </c>
      <c r="T8757" s="180">
        <v>0</v>
      </c>
    </row>
    <row r="8758" spans="2:20" x14ac:dyDescent="0.3">
      <c r="B8758" s="19">
        <v>8755</v>
      </c>
      <c r="C8758" s="179">
        <v>0</v>
      </c>
      <c r="D8758" s="179">
        <v>0</v>
      </c>
      <c r="E8758" s="179">
        <v>179544.46612282138</v>
      </c>
      <c r="F8758" s="179">
        <v>0</v>
      </c>
      <c r="G8758" s="179">
        <v>0</v>
      </c>
      <c r="H8758" s="179">
        <v>26478.260297622135</v>
      </c>
      <c r="I8758" s="179">
        <v>0</v>
      </c>
      <c r="J8758" s="179">
        <v>0</v>
      </c>
      <c r="K8758" s="179">
        <v>0</v>
      </c>
      <c r="L8758" s="179">
        <v>0</v>
      </c>
      <c r="M8758" s="179">
        <v>6594.9469233859763</v>
      </c>
      <c r="N8758" s="179">
        <v>0</v>
      </c>
      <c r="O8758" s="179">
        <v>0</v>
      </c>
      <c r="P8758" s="179">
        <v>0</v>
      </c>
      <c r="Q8758" s="179">
        <v>0</v>
      </c>
      <c r="R8758" s="180">
        <v>0</v>
      </c>
      <c r="S8758" s="180">
        <v>0</v>
      </c>
      <c r="T8758" s="180">
        <v>0</v>
      </c>
    </row>
    <row r="8759" spans="2:20" x14ac:dyDescent="0.3">
      <c r="B8759" s="19">
        <v>8756</v>
      </c>
      <c r="C8759" s="179">
        <v>0</v>
      </c>
      <c r="D8759" s="179">
        <v>0</v>
      </c>
      <c r="E8759" s="179">
        <v>141162.63535497116</v>
      </c>
      <c r="F8759" s="179">
        <v>0</v>
      </c>
      <c r="G8759" s="179">
        <v>0</v>
      </c>
      <c r="H8759" s="179">
        <v>105466.24805678357</v>
      </c>
      <c r="I8759" s="179">
        <v>0</v>
      </c>
      <c r="J8759" s="179">
        <v>0</v>
      </c>
      <c r="K8759" s="179">
        <v>0</v>
      </c>
      <c r="L8759" s="179">
        <v>0</v>
      </c>
      <c r="M8759" s="179">
        <v>158203.17418904442</v>
      </c>
      <c r="N8759" s="179">
        <v>0</v>
      </c>
      <c r="O8759" s="179">
        <v>0</v>
      </c>
      <c r="P8759" s="179">
        <v>0</v>
      </c>
      <c r="Q8759" s="179">
        <v>0</v>
      </c>
      <c r="R8759" s="180">
        <v>0</v>
      </c>
      <c r="S8759" s="180">
        <v>0</v>
      </c>
      <c r="T8759" s="180">
        <v>0</v>
      </c>
    </row>
    <row r="8760" spans="2:20" x14ac:dyDescent="0.3">
      <c r="B8760" s="19">
        <v>8757</v>
      </c>
      <c r="C8760" s="179">
        <v>0</v>
      </c>
      <c r="D8760" s="179">
        <v>0</v>
      </c>
      <c r="E8760" s="179">
        <v>2376098.129387863</v>
      </c>
      <c r="F8760" s="179">
        <v>0</v>
      </c>
      <c r="G8760" s="179">
        <v>0</v>
      </c>
      <c r="H8760" s="179">
        <v>446556.90978153411</v>
      </c>
      <c r="I8760" s="179">
        <v>0</v>
      </c>
      <c r="J8760" s="179">
        <v>0</v>
      </c>
      <c r="K8760" s="179">
        <v>0</v>
      </c>
      <c r="L8760" s="179">
        <v>0</v>
      </c>
      <c r="M8760" s="179">
        <v>481644.71624561044</v>
      </c>
      <c r="N8760" s="179">
        <v>0</v>
      </c>
      <c r="O8760" s="179">
        <v>0</v>
      </c>
      <c r="P8760" s="179">
        <v>0</v>
      </c>
      <c r="Q8760" s="179">
        <v>0</v>
      </c>
      <c r="R8760" s="180">
        <v>0</v>
      </c>
      <c r="S8760" s="180">
        <v>0</v>
      </c>
      <c r="T8760" s="180">
        <v>0</v>
      </c>
    </row>
    <row r="8761" spans="2:20" x14ac:dyDescent="0.3">
      <c r="B8761" s="19">
        <v>8758</v>
      </c>
      <c r="C8761" s="179">
        <v>0</v>
      </c>
      <c r="D8761" s="179">
        <v>0</v>
      </c>
      <c r="E8761" s="179">
        <v>1179906.2088962484</v>
      </c>
      <c r="F8761" s="179">
        <v>0</v>
      </c>
      <c r="G8761" s="179">
        <v>0</v>
      </c>
      <c r="H8761" s="179">
        <v>83610.410434287274</v>
      </c>
      <c r="I8761" s="179">
        <v>0</v>
      </c>
      <c r="J8761" s="179">
        <v>0</v>
      </c>
      <c r="K8761" s="179">
        <v>0</v>
      </c>
      <c r="L8761" s="179">
        <v>0</v>
      </c>
      <c r="M8761" s="179">
        <v>31146.009037108317</v>
      </c>
      <c r="N8761" s="179">
        <v>0</v>
      </c>
      <c r="O8761" s="179">
        <v>0</v>
      </c>
      <c r="P8761" s="179">
        <v>0</v>
      </c>
      <c r="Q8761" s="179">
        <v>0</v>
      </c>
      <c r="R8761" s="180">
        <v>0</v>
      </c>
      <c r="S8761" s="180">
        <v>0</v>
      </c>
      <c r="T8761" s="180">
        <v>0</v>
      </c>
    </row>
    <row r="8762" spans="2:20" x14ac:dyDescent="0.3">
      <c r="B8762" s="19">
        <v>8759</v>
      </c>
      <c r="C8762" s="179">
        <v>0</v>
      </c>
      <c r="D8762" s="179">
        <v>0</v>
      </c>
      <c r="E8762" s="179">
        <v>8814.9322412765105</v>
      </c>
      <c r="F8762" s="179">
        <v>0</v>
      </c>
      <c r="G8762" s="179">
        <v>0</v>
      </c>
      <c r="H8762" s="179">
        <v>36884.077863660466</v>
      </c>
      <c r="I8762" s="179">
        <v>0</v>
      </c>
      <c r="J8762" s="179">
        <v>0</v>
      </c>
      <c r="K8762" s="179">
        <v>0</v>
      </c>
      <c r="L8762" s="179">
        <v>0</v>
      </c>
      <c r="M8762" s="179">
        <v>65518.842943949392</v>
      </c>
      <c r="N8762" s="179">
        <v>0</v>
      </c>
      <c r="O8762" s="179">
        <v>0</v>
      </c>
      <c r="P8762" s="179">
        <v>0</v>
      </c>
      <c r="Q8762" s="179">
        <v>0</v>
      </c>
      <c r="R8762" s="180">
        <v>0</v>
      </c>
      <c r="S8762" s="180">
        <v>0</v>
      </c>
      <c r="T8762" s="180">
        <v>0</v>
      </c>
    </row>
    <row r="8763" spans="2:20" x14ac:dyDescent="0.3">
      <c r="B8763" s="19">
        <v>8760</v>
      </c>
      <c r="C8763" s="179">
        <v>0</v>
      </c>
      <c r="D8763" s="179">
        <v>0</v>
      </c>
      <c r="E8763" s="179">
        <v>12652.04955887798</v>
      </c>
      <c r="F8763" s="179">
        <v>0</v>
      </c>
      <c r="G8763" s="179">
        <v>0</v>
      </c>
      <c r="H8763" s="179">
        <v>36751.311675571284</v>
      </c>
      <c r="I8763" s="179">
        <v>0</v>
      </c>
      <c r="J8763" s="179">
        <v>0</v>
      </c>
      <c r="K8763" s="179">
        <v>0</v>
      </c>
      <c r="L8763" s="179">
        <v>0</v>
      </c>
      <c r="M8763" s="179">
        <v>15388.371002466185</v>
      </c>
      <c r="N8763" s="179">
        <v>0</v>
      </c>
      <c r="O8763" s="179">
        <v>0</v>
      </c>
      <c r="P8763" s="179">
        <v>0</v>
      </c>
      <c r="Q8763" s="179">
        <v>0</v>
      </c>
      <c r="R8763" s="180">
        <v>0</v>
      </c>
      <c r="S8763" s="180">
        <v>0</v>
      </c>
      <c r="T8763" s="180">
        <v>0</v>
      </c>
    </row>
    <row r="8764" spans="2:20" x14ac:dyDescent="0.3">
      <c r="B8764" s="19">
        <v>8761</v>
      </c>
      <c r="C8764" s="179">
        <v>0</v>
      </c>
      <c r="D8764" s="179">
        <v>0</v>
      </c>
      <c r="E8764" s="179">
        <v>90833.803201896997</v>
      </c>
      <c r="F8764" s="179">
        <v>0</v>
      </c>
      <c r="G8764" s="179">
        <v>0</v>
      </c>
      <c r="H8764" s="179">
        <v>725071.37036352989</v>
      </c>
      <c r="I8764" s="179">
        <v>0</v>
      </c>
      <c r="J8764" s="179">
        <v>0</v>
      </c>
      <c r="K8764" s="179">
        <v>0</v>
      </c>
      <c r="L8764" s="179">
        <v>0</v>
      </c>
      <c r="M8764" s="179">
        <v>8351.1728056902157</v>
      </c>
      <c r="N8764" s="179">
        <v>0</v>
      </c>
      <c r="O8764" s="179">
        <v>0</v>
      </c>
      <c r="P8764" s="179">
        <v>0</v>
      </c>
      <c r="Q8764" s="179">
        <v>0</v>
      </c>
      <c r="R8764" s="180">
        <v>0</v>
      </c>
      <c r="S8764" s="180">
        <v>0</v>
      </c>
      <c r="T8764" s="180">
        <v>0</v>
      </c>
    </row>
    <row r="8765" spans="2:20" x14ac:dyDescent="0.3">
      <c r="B8765" s="19">
        <v>8762</v>
      </c>
      <c r="C8765" s="179">
        <v>0</v>
      </c>
      <c r="D8765" s="179">
        <v>0</v>
      </c>
      <c r="E8765" s="179">
        <v>40999.872341407186</v>
      </c>
      <c r="F8765" s="179">
        <v>0</v>
      </c>
      <c r="G8765" s="179">
        <v>0</v>
      </c>
      <c r="H8765" s="179">
        <v>460700.05946585769</v>
      </c>
      <c r="I8765" s="179">
        <v>0</v>
      </c>
      <c r="J8765" s="179">
        <v>0</v>
      </c>
      <c r="K8765" s="179">
        <v>0</v>
      </c>
      <c r="L8765" s="179">
        <v>0</v>
      </c>
      <c r="M8765" s="179">
        <v>8760.5575781170737</v>
      </c>
      <c r="N8765" s="179">
        <v>0</v>
      </c>
      <c r="O8765" s="179">
        <v>0</v>
      </c>
      <c r="P8765" s="179">
        <v>0</v>
      </c>
      <c r="Q8765" s="179">
        <v>0</v>
      </c>
      <c r="R8765" s="180">
        <v>0</v>
      </c>
      <c r="S8765" s="180">
        <v>0</v>
      </c>
      <c r="T8765" s="180">
        <v>0</v>
      </c>
    </row>
    <row r="8766" spans="2:20" x14ac:dyDescent="0.3">
      <c r="B8766" s="19">
        <v>8763</v>
      </c>
      <c r="C8766" s="179">
        <v>0</v>
      </c>
      <c r="D8766" s="179">
        <v>0</v>
      </c>
      <c r="E8766" s="179">
        <v>332234.40408137982</v>
      </c>
      <c r="F8766" s="179">
        <v>0</v>
      </c>
      <c r="G8766" s="179">
        <v>0</v>
      </c>
      <c r="H8766" s="179">
        <v>216407.40345609112</v>
      </c>
      <c r="I8766" s="179">
        <v>0</v>
      </c>
      <c r="J8766" s="179">
        <v>0</v>
      </c>
      <c r="K8766" s="179">
        <v>0</v>
      </c>
      <c r="L8766" s="179">
        <v>0</v>
      </c>
      <c r="M8766" s="179">
        <v>64497.043986550743</v>
      </c>
      <c r="N8766" s="179">
        <v>0</v>
      </c>
      <c r="O8766" s="179">
        <v>0</v>
      </c>
      <c r="P8766" s="179">
        <v>0</v>
      </c>
      <c r="Q8766" s="179">
        <v>0</v>
      </c>
      <c r="R8766" s="180">
        <v>0</v>
      </c>
      <c r="S8766" s="180">
        <v>0</v>
      </c>
      <c r="T8766" s="180">
        <v>0</v>
      </c>
    </row>
    <row r="8767" spans="2:20" x14ac:dyDescent="0.3">
      <c r="B8767" s="19">
        <v>8764</v>
      </c>
      <c r="C8767" s="179">
        <v>0</v>
      </c>
      <c r="D8767" s="179">
        <v>0</v>
      </c>
      <c r="E8767" s="179">
        <v>138429.62156337552</v>
      </c>
      <c r="F8767" s="179">
        <v>0</v>
      </c>
      <c r="G8767" s="179">
        <v>0</v>
      </c>
      <c r="H8767" s="179">
        <v>263700.04311558587</v>
      </c>
      <c r="I8767" s="179">
        <v>0</v>
      </c>
      <c r="J8767" s="179">
        <v>0</v>
      </c>
      <c r="K8767" s="179">
        <v>0</v>
      </c>
      <c r="L8767" s="179">
        <v>0</v>
      </c>
      <c r="M8767" s="179">
        <v>10098.863701957187</v>
      </c>
      <c r="N8767" s="179">
        <v>0</v>
      </c>
      <c r="O8767" s="179">
        <v>0</v>
      </c>
      <c r="P8767" s="179">
        <v>0</v>
      </c>
      <c r="Q8767" s="179">
        <v>0</v>
      </c>
      <c r="R8767" s="180">
        <v>0</v>
      </c>
      <c r="S8767" s="180">
        <v>0</v>
      </c>
      <c r="T8767" s="180">
        <v>0</v>
      </c>
    </row>
    <row r="8768" spans="2:20" x14ac:dyDescent="0.3">
      <c r="B8768" s="19">
        <v>8765</v>
      </c>
      <c r="C8768" s="179">
        <v>0</v>
      </c>
      <c r="D8768" s="179">
        <v>0</v>
      </c>
      <c r="E8768" s="179">
        <v>268894.81427452009</v>
      </c>
      <c r="F8768" s="179">
        <v>0</v>
      </c>
      <c r="G8768" s="179">
        <v>0</v>
      </c>
      <c r="H8768" s="179">
        <v>24216.964998616189</v>
      </c>
      <c r="I8768" s="179">
        <v>0</v>
      </c>
      <c r="J8768" s="179">
        <v>0</v>
      </c>
      <c r="K8768" s="179">
        <v>0</v>
      </c>
      <c r="L8768" s="179">
        <v>0</v>
      </c>
      <c r="M8768" s="179">
        <v>343515.74112911156</v>
      </c>
      <c r="N8768" s="179">
        <v>0</v>
      </c>
      <c r="O8768" s="179">
        <v>0</v>
      </c>
      <c r="P8768" s="179">
        <v>0</v>
      </c>
      <c r="Q8768" s="179">
        <v>0</v>
      </c>
      <c r="R8768" s="180">
        <v>0</v>
      </c>
      <c r="S8768" s="180">
        <v>0</v>
      </c>
      <c r="T8768" s="180">
        <v>0</v>
      </c>
    </row>
    <row r="8769" spans="2:20" x14ac:dyDescent="0.3">
      <c r="B8769" s="19">
        <v>8766</v>
      </c>
      <c r="C8769" s="179">
        <v>0</v>
      </c>
      <c r="D8769" s="179">
        <v>0</v>
      </c>
      <c r="E8769" s="179">
        <v>114118.74429185803</v>
      </c>
      <c r="F8769" s="179">
        <v>0</v>
      </c>
      <c r="G8769" s="179">
        <v>0</v>
      </c>
      <c r="H8769" s="179">
        <v>50773.341650351227</v>
      </c>
      <c r="I8769" s="179">
        <v>0</v>
      </c>
      <c r="J8769" s="179">
        <v>0</v>
      </c>
      <c r="K8769" s="179">
        <v>0</v>
      </c>
      <c r="L8769" s="179">
        <v>0</v>
      </c>
      <c r="M8769" s="179">
        <v>98479.599662711815</v>
      </c>
      <c r="N8769" s="179">
        <v>0</v>
      </c>
      <c r="O8769" s="179">
        <v>0</v>
      </c>
      <c r="P8769" s="179">
        <v>0</v>
      </c>
      <c r="Q8769" s="179">
        <v>0</v>
      </c>
      <c r="R8769" s="180">
        <v>0</v>
      </c>
      <c r="S8769" s="180">
        <v>0</v>
      </c>
      <c r="T8769" s="180">
        <v>0</v>
      </c>
    </row>
    <row r="8770" spans="2:20" x14ac:dyDescent="0.3">
      <c r="B8770" s="19">
        <v>8767</v>
      </c>
      <c r="C8770" s="179">
        <v>0</v>
      </c>
      <c r="D8770" s="179">
        <v>0</v>
      </c>
      <c r="E8770" s="179">
        <v>1287248.2881427333</v>
      </c>
      <c r="F8770" s="179">
        <v>0</v>
      </c>
      <c r="G8770" s="179">
        <v>0</v>
      </c>
      <c r="H8770" s="179">
        <v>133855.04747283852</v>
      </c>
      <c r="I8770" s="179">
        <v>0</v>
      </c>
      <c r="J8770" s="179">
        <v>0</v>
      </c>
      <c r="K8770" s="179">
        <v>0</v>
      </c>
      <c r="L8770" s="179">
        <v>0</v>
      </c>
      <c r="M8770" s="179">
        <v>45139.83117091834</v>
      </c>
      <c r="N8770" s="179">
        <v>0</v>
      </c>
      <c r="O8770" s="179">
        <v>0</v>
      </c>
      <c r="P8770" s="179">
        <v>0</v>
      </c>
      <c r="Q8770" s="179">
        <v>0</v>
      </c>
      <c r="R8770" s="180">
        <v>0</v>
      </c>
      <c r="S8770" s="180">
        <v>0</v>
      </c>
      <c r="T8770" s="180">
        <v>0</v>
      </c>
    </row>
    <row r="8771" spans="2:20" x14ac:dyDescent="0.3">
      <c r="B8771" s="19">
        <v>8768</v>
      </c>
      <c r="C8771" s="179">
        <v>0</v>
      </c>
      <c r="D8771" s="179">
        <v>0</v>
      </c>
      <c r="E8771" s="179">
        <v>5828507.3120586723</v>
      </c>
      <c r="F8771" s="179">
        <v>0</v>
      </c>
      <c r="G8771" s="179">
        <v>0</v>
      </c>
      <c r="H8771" s="179">
        <v>38139.708210331584</v>
      </c>
      <c r="I8771" s="179">
        <v>0</v>
      </c>
      <c r="J8771" s="179">
        <v>0</v>
      </c>
      <c r="K8771" s="179">
        <v>0</v>
      </c>
      <c r="L8771" s="179">
        <v>0</v>
      </c>
      <c r="M8771" s="179">
        <v>216622.74276913464</v>
      </c>
      <c r="N8771" s="179">
        <v>0</v>
      </c>
      <c r="O8771" s="179">
        <v>0</v>
      </c>
      <c r="P8771" s="179">
        <v>0</v>
      </c>
      <c r="Q8771" s="179">
        <v>0</v>
      </c>
      <c r="R8771" s="180">
        <v>0</v>
      </c>
      <c r="S8771" s="180">
        <v>0</v>
      </c>
      <c r="T8771" s="180">
        <v>0</v>
      </c>
    </row>
    <row r="8772" spans="2:20" x14ac:dyDescent="0.3">
      <c r="B8772" s="19">
        <v>8769</v>
      </c>
      <c r="C8772" s="179">
        <v>0</v>
      </c>
      <c r="D8772" s="179">
        <v>0</v>
      </c>
      <c r="E8772" s="179">
        <v>294634.85271096107</v>
      </c>
      <c r="F8772" s="179">
        <v>0</v>
      </c>
      <c r="G8772" s="179">
        <v>0</v>
      </c>
      <c r="H8772" s="179">
        <v>634276.02722361032</v>
      </c>
      <c r="I8772" s="179">
        <v>0</v>
      </c>
      <c r="J8772" s="179">
        <v>0</v>
      </c>
      <c r="K8772" s="179">
        <v>0</v>
      </c>
      <c r="L8772" s="179">
        <v>0</v>
      </c>
      <c r="M8772" s="179">
        <v>71053.651397564114</v>
      </c>
      <c r="N8772" s="179">
        <v>0</v>
      </c>
      <c r="O8772" s="179">
        <v>0</v>
      </c>
      <c r="P8772" s="179">
        <v>0</v>
      </c>
      <c r="Q8772" s="179">
        <v>0</v>
      </c>
      <c r="R8772" s="180">
        <v>0</v>
      </c>
      <c r="S8772" s="180">
        <v>0</v>
      </c>
      <c r="T8772" s="180">
        <v>0</v>
      </c>
    </row>
    <row r="8773" spans="2:20" x14ac:dyDescent="0.3">
      <c r="B8773" s="19">
        <v>8770</v>
      </c>
      <c r="C8773" s="179">
        <v>1</v>
      </c>
      <c r="D8773" s="179">
        <v>697993.06781514327</v>
      </c>
      <c r="E8773" s="179">
        <v>135402.7217843282</v>
      </c>
      <c r="F8773" s="179">
        <v>0</v>
      </c>
      <c r="G8773" s="179">
        <v>0</v>
      </c>
      <c r="H8773" s="179">
        <v>29843.469613846668</v>
      </c>
      <c r="I8773" s="179">
        <v>0</v>
      </c>
      <c r="J8773" s="179">
        <v>0</v>
      </c>
      <c r="K8773" s="179">
        <v>0</v>
      </c>
      <c r="L8773" s="179">
        <v>0</v>
      </c>
      <c r="M8773" s="179">
        <v>252887.95486866133</v>
      </c>
      <c r="N8773" s="179">
        <v>0</v>
      </c>
      <c r="O8773" s="179">
        <v>97993.067815143266</v>
      </c>
      <c r="P8773" s="179">
        <v>0</v>
      </c>
      <c r="Q8773" s="179">
        <v>0</v>
      </c>
      <c r="R8773" s="180">
        <v>0</v>
      </c>
      <c r="S8773" s="180">
        <v>0</v>
      </c>
      <c r="T8773" s="180">
        <v>600000</v>
      </c>
    </row>
    <row r="8774" spans="2:20" x14ac:dyDescent="0.3">
      <c r="B8774" s="19">
        <v>8771</v>
      </c>
      <c r="C8774" s="179">
        <v>0</v>
      </c>
      <c r="D8774" s="179">
        <v>0</v>
      </c>
      <c r="E8774" s="179">
        <v>14690.938397420805</v>
      </c>
      <c r="F8774" s="179">
        <v>0</v>
      </c>
      <c r="G8774" s="179">
        <v>0</v>
      </c>
      <c r="H8774" s="179">
        <v>11875.01751119793</v>
      </c>
      <c r="I8774" s="179">
        <v>0</v>
      </c>
      <c r="J8774" s="179">
        <v>0</v>
      </c>
      <c r="K8774" s="179">
        <v>0</v>
      </c>
      <c r="L8774" s="179">
        <v>0</v>
      </c>
      <c r="M8774" s="179">
        <v>176574.65189591475</v>
      </c>
      <c r="N8774" s="179">
        <v>0</v>
      </c>
      <c r="O8774" s="179">
        <v>0</v>
      </c>
      <c r="P8774" s="179">
        <v>0</v>
      </c>
      <c r="Q8774" s="179">
        <v>0</v>
      </c>
      <c r="R8774" s="180">
        <v>0</v>
      </c>
      <c r="S8774" s="180">
        <v>0</v>
      </c>
      <c r="T8774" s="180">
        <v>0</v>
      </c>
    </row>
    <row r="8775" spans="2:20" x14ac:dyDescent="0.3">
      <c r="B8775" s="19">
        <v>8772</v>
      </c>
      <c r="C8775" s="179">
        <v>0</v>
      </c>
      <c r="D8775" s="179">
        <v>0</v>
      </c>
      <c r="E8775" s="179">
        <v>36367.770514821445</v>
      </c>
      <c r="F8775" s="179">
        <v>0</v>
      </c>
      <c r="G8775" s="179">
        <v>0</v>
      </c>
      <c r="H8775" s="179">
        <v>23795.402829224808</v>
      </c>
      <c r="I8775" s="179">
        <v>0</v>
      </c>
      <c r="J8775" s="179">
        <v>0</v>
      </c>
      <c r="K8775" s="179">
        <v>0</v>
      </c>
      <c r="L8775" s="179">
        <v>0</v>
      </c>
      <c r="M8775" s="179">
        <v>83119.058707660632</v>
      </c>
      <c r="N8775" s="179">
        <v>0</v>
      </c>
      <c r="O8775" s="179">
        <v>0</v>
      </c>
      <c r="P8775" s="179">
        <v>0</v>
      </c>
      <c r="Q8775" s="179">
        <v>0</v>
      </c>
      <c r="R8775" s="180">
        <v>0</v>
      </c>
      <c r="S8775" s="180">
        <v>0</v>
      </c>
      <c r="T8775" s="180">
        <v>0</v>
      </c>
    </row>
    <row r="8776" spans="2:20" x14ac:dyDescent="0.3">
      <c r="B8776" s="19">
        <v>8773</v>
      </c>
      <c r="C8776" s="179">
        <v>0</v>
      </c>
      <c r="D8776" s="179">
        <v>0</v>
      </c>
      <c r="E8776" s="179">
        <v>20618.817700286567</v>
      </c>
      <c r="F8776" s="179">
        <v>0</v>
      </c>
      <c r="G8776" s="179">
        <v>0</v>
      </c>
      <c r="H8776" s="179">
        <v>87269.45642838614</v>
      </c>
      <c r="I8776" s="179">
        <v>0</v>
      </c>
      <c r="J8776" s="179">
        <v>0</v>
      </c>
      <c r="K8776" s="179">
        <v>43046.946263245125</v>
      </c>
      <c r="L8776" s="179">
        <v>1</v>
      </c>
      <c r="M8776" s="179">
        <v>259487.38735351819</v>
      </c>
      <c r="N8776" s="179">
        <v>0</v>
      </c>
      <c r="O8776" s="179">
        <v>0</v>
      </c>
      <c r="P8776" s="179">
        <v>0</v>
      </c>
      <c r="Q8776" s="179">
        <v>0</v>
      </c>
      <c r="R8776" s="180">
        <v>0</v>
      </c>
      <c r="S8776" s="180">
        <v>43046.946263245125</v>
      </c>
      <c r="T8776" s="180">
        <v>0</v>
      </c>
    </row>
    <row r="8777" spans="2:20" x14ac:dyDescent="0.3">
      <c r="B8777" s="19">
        <v>8774</v>
      </c>
      <c r="C8777" s="179">
        <v>0</v>
      </c>
      <c r="D8777" s="179">
        <v>0</v>
      </c>
      <c r="E8777" s="179">
        <v>21358.873085526717</v>
      </c>
      <c r="F8777" s="179">
        <v>0</v>
      </c>
      <c r="G8777" s="179">
        <v>0</v>
      </c>
      <c r="H8777" s="179">
        <v>4337.7132693495141</v>
      </c>
      <c r="I8777" s="179">
        <v>0</v>
      </c>
      <c r="J8777" s="179">
        <v>0</v>
      </c>
      <c r="K8777" s="179">
        <v>0</v>
      </c>
      <c r="L8777" s="179">
        <v>0</v>
      </c>
      <c r="M8777" s="179">
        <v>446186.0252190461</v>
      </c>
      <c r="N8777" s="179">
        <v>0</v>
      </c>
      <c r="O8777" s="179">
        <v>0</v>
      </c>
      <c r="P8777" s="179">
        <v>0</v>
      </c>
      <c r="Q8777" s="179">
        <v>0</v>
      </c>
      <c r="R8777" s="180">
        <v>0</v>
      </c>
      <c r="S8777" s="180">
        <v>0</v>
      </c>
      <c r="T8777" s="180">
        <v>0</v>
      </c>
    </row>
    <row r="8778" spans="2:20" x14ac:dyDescent="0.3">
      <c r="B8778" s="19">
        <v>8775</v>
      </c>
      <c r="C8778" s="179">
        <v>0</v>
      </c>
      <c r="D8778" s="179">
        <v>0</v>
      </c>
      <c r="E8778" s="179">
        <v>116619.57864579228</v>
      </c>
      <c r="F8778" s="179">
        <v>0</v>
      </c>
      <c r="G8778" s="179">
        <v>0</v>
      </c>
      <c r="H8778" s="179">
        <v>9301.4877489261107</v>
      </c>
      <c r="I8778" s="179">
        <v>0</v>
      </c>
      <c r="J8778" s="179">
        <v>0</v>
      </c>
      <c r="K8778" s="179">
        <v>0</v>
      </c>
      <c r="L8778" s="179">
        <v>0</v>
      </c>
      <c r="M8778" s="179">
        <v>76753.442840204152</v>
      </c>
      <c r="N8778" s="179">
        <v>0</v>
      </c>
      <c r="O8778" s="179">
        <v>0</v>
      </c>
      <c r="P8778" s="179">
        <v>0</v>
      </c>
      <c r="Q8778" s="179">
        <v>0</v>
      </c>
      <c r="R8778" s="180">
        <v>0</v>
      </c>
      <c r="S8778" s="180">
        <v>0</v>
      </c>
      <c r="T8778" s="180">
        <v>0</v>
      </c>
    </row>
    <row r="8779" spans="2:20" x14ac:dyDescent="0.3">
      <c r="B8779" s="19">
        <v>8776</v>
      </c>
      <c r="C8779" s="179">
        <v>0</v>
      </c>
      <c r="D8779" s="179">
        <v>0</v>
      </c>
      <c r="E8779" s="179">
        <v>80679.081826000096</v>
      </c>
      <c r="F8779" s="179">
        <v>0</v>
      </c>
      <c r="G8779" s="179">
        <v>0</v>
      </c>
      <c r="H8779" s="179">
        <v>674422.69156898779</v>
      </c>
      <c r="I8779" s="179">
        <v>0</v>
      </c>
      <c r="J8779" s="179">
        <v>0</v>
      </c>
      <c r="K8779" s="179">
        <v>0</v>
      </c>
      <c r="L8779" s="179">
        <v>0</v>
      </c>
      <c r="M8779" s="179">
        <v>36092.505742861853</v>
      </c>
      <c r="N8779" s="179">
        <v>0</v>
      </c>
      <c r="O8779" s="179">
        <v>0</v>
      </c>
      <c r="P8779" s="179">
        <v>0</v>
      </c>
      <c r="Q8779" s="179">
        <v>0</v>
      </c>
      <c r="R8779" s="180">
        <v>0</v>
      </c>
      <c r="S8779" s="180">
        <v>0</v>
      </c>
      <c r="T8779" s="180">
        <v>0</v>
      </c>
    </row>
    <row r="8780" spans="2:20" x14ac:dyDescent="0.3">
      <c r="B8780" s="19">
        <v>8777</v>
      </c>
      <c r="C8780" s="179">
        <v>0</v>
      </c>
      <c r="D8780" s="179">
        <v>0</v>
      </c>
      <c r="E8780" s="179">
        <v>21629.766559315063</v>
      </c>
      <c r="F8780" s="179">
        <v>0</v>
      </c>
      <c r="G8780" s="179">
        <v>0</v>
      </c>
      <c r="H8780" s="179">
        <v>766465.76216098235</v>
      </c>
      <c r="I8780" s="179">
        <v>0</v>
      </c>
      <c r="J8780" s="179">
        <v>0</v>
      </c>
      <c r="K8780" s="179">
        <v>0</v>
      </c>
      <c r="L8780" s="179">
        <v>0</v>
      </c>
      <c r="M8780" s="179">
        <v>5128679.5423443131</v>
      </c>
      <c r="N8780" s="179">
        <v>0</v>
      </c>
      <c r="O8780" s="179">
        <v>0</v>
      </c>
      <c r="P8780" s="179">
        <v>0</v>
      </c>
      <c r="Q8780" s="179">
        <v>0</v>
      </c>
      <c r="R8780" s="180">
        <v>0</v>
      </c>
      <c r="S8780" s="180">
        <v>0</v>
      </c>
      <c r="T8780" s="180">
        <v>0</v>
      </c>
    </row>
    <row r="8781" spans="2:20" x14ac:dyDescent="0.3">
      <c r="B8781" s="19">
        <v>8778</v>
      </c>
      <c r="C8781" s="179">
        <v>0</v>
      </c>
      <c r="D8781" s="179">
        <v>0</v>
      </c>
      <c r="E8781" s="179">
        <v>266052.04395413265</v>
      </c>
      <c r="F8781" s="179">
        <v>0</v>
      </c>
      <c r="G8781" s="179">
        <v>0</v>
      </c>
      <c r="H8781" s="179">
        <v>100923.73518652907</v>
      </c>
      <c r="I8781" s="179">
        <v>0</v>
      </c>
      <c r="J8781" s="179">
        <v>0</v>
      </c>
      <c r="K8781" s="179">
        <v>0</v>
      </c>
      <c r="L8781" s="179">
        <v>0</v>
      </c>
      <c r="M8781" s="179">
        <v>654108.62022799568</v>
      </c>
      <c r="N8781" s="179">
        <v>0</v>
      </c>
      <c r="O8781" s="179">
        <v>0</v>
      </c>
      <c r="P8781" s="179">
        <v>0</v>
      </c>
      <c r="Q8781" s="179">
        <v>0</v>
      </c>
      <c r="R8781" s="180">
        <v>0</v>
      </c>
      <c r="S8781" s="180">
        <v>0</v>
      </c>
      <c r="T8781" s="180">
        <v>0</v>
      </c>
    </row>
    <row r="8782" spans="2:20" x14ac:dyDescent="0.3">
      <c r="B8782" s="19">
        <v>8779</v>
      </c>
      <c r="C8782" s="179">
        <v>0</v>
      </c>
      <c r="D8782" s="179">
        <v>0</v>
      </c>
      <c r="E8782" s="179">
        <v>1664693.1160702098</v>
      </c>
      <c r="F8782" s="179">
        <v>0</v>
      </c>
      <c r="G8782" s="179">
        <v>0</v>
      </c>
      <c r="H8782" s="179">
        <v>218139.4028935461</v>
      </c>
      <c r="I8782" s="179">
        <v>0</v>
      </c>
      <c r="J8782" s="179">
        <v>0</v>
      </c>
      <c r="K8782" s="179">
        <v>0</v>
      </c>
      <c r="L8782" s="179">
        <v>0</v>
      </c>
      <c r="M8782" s="179">
        <v>124785.64006156633</v>
      </c>
      <c r="N8782" s="179">
        <v>0</v>
      </c>
      <c r="O8782" s="179">
        <v>0</v>
      </c>
      <c r="P8782" s="179">
        <v>0</v>
      </c>
      <c r="Q8782" s="179">
        <v>0</v>
      </c>
      <c r="R8782" s="180">
        <v>0</v>
      </c>
      <c r="S8782" s="180">
        <v>0</v>
      </c>
      <c r="T8782" s="180">
        <v>0</v>
      </c>
    </row>
    <row r="8783" spans="2:20" x14ac:dyDescent="0.3">
      <c r="B8783" s="19">
        <v>8780</v>
      </c>
      <c r="C8783" s="179">
        <v>0</v>
      </c>
      <c r="D8783" s="179">
        <v>0</v>
      </c>
      <c r="E8783" s="179">
        <v>266420.32756315492</v>
      </c>
      <c r="F8783" s="179">
        <v>0</v>
      </c>
      <c r="G8783" s="179">
        <v>0</v>
      </c>
      <c r="H8783" s="179">
        <v>7095.3828630681373</v>
      </c>
      <c r="I8783" s="179">
        <v>0</v>
      </c>
      <c r="J8783" s="179">
        <v>0</v>
      </c>
      <c r="K8783" s="179">
        <v>0</v>
      </c>
      <c r="L8783" s="179">
        <v>0</v>
      </c>
      <c r="M8783" s="179">
        <v>210199.75715759106</v>
      </c>
      <c r="N8783" s="179">
        <v>0</v>
      </c>
      <c r="O8783" s="179">
        <v>0</v>
      </c>
      <c r="P8783" s="179">
        <v>0</v>
      </c>
      <c r="Q8783" s="179">
        <v>0</v>
      </c>
      <c r="R8783" s="180">
        <v>0</v>
      </c>
      <c r="S8783" s="180">
        <v>0</v>
      </c>
      <c r="T8783" s="180">
        <v>0</v>
      </c>
    </row>
    <row r="8784" spans="2:20" x14ac:dyDescent="0.3">
      <c r="B8784" s="19">
        <v>8781</v>
      </c>
      <c r="C8784" s="179">
        <v>0</v>
      </c>
      <c r="D8784" s="179">
        <v>0</v>
      </c>
      <c r="E8784" s="179">
        <v>41703.118252432279</v>
      </c>
      <c r="F8784" s="179">
        <v>0</v>
      </c>
      <c r="G8784" s="179">
        <v>0</v>
      </c>
      <c r="H8784" s="179">
        <v>28787.903233143403</v>
      </c>
      <c r="I8784" s="179">
        <v>0</v>
      </c>
      <c r="J8784" s="179">
        <v>0</v>
      </c>
      <c r="K8784" s="179">
        <v>0</v>
      </c>
      <c r="L8784" s="179">
        <v>0</v>
      </c>
      <c r="M8784" s="179">
        <v>55095.791818211816</v>
      </c>
      <c r="N8784" s="179">
        <v>0</v>
      </c>
      <c r="O8784" s="179">
        <v>0</v>
      </c>
      <c r="P8784" s="179">
        <v>0</v>
      </c>
      <c r="Q8784" s="179">
        <v>0</v>
      </c>
      <c r="R8784" s="180">
        <v>0</v>
      </c>
      <c r="S8784" s="180">
        <v>0</v>
      </c>
      <c r="T8784" s="180">
        <v>0</v>
      </c>
    </row>
    <row r="8785" spans="2:20" x14ac:dyDescent="0.3">
      <c r="B8785" s="19">
        <v>8782</v>
      </c>
      <c r="C8785" s="179">
        <v>1</v>
      </c>
      <c r="D8785" s="179">
        <v>170427.06840564229</v>
      </c>
      <c r="E8785" s="179">
        <v>156182.82766780915</v>
      </c>
      <c r="F8785" s="179">
        <v>0</v>
      </c>
      <c r="G8785" s="179">
        <v>0</v>
      </c>
      <c r="H8785" s="179">
        <v>3012.4972123969119</v>
      </c>
      <c r="I8785" s="179">
        <v>0</v>
      </c>
      <c r="J8785" s="179">
        <v>0</v>
      </c>
      <c r="K8785" s="179">
        <v>0</v>
      </c>
      <c r="L8785" s="179">
        <v>0</v>
      </c>
      <c r="M8785" s="179">
        <v>721190.08366190095</v>
      </c>
      <c r="N8785" s="179">
        <v>0</v>
      </c>
      <c r="O8785" s="179">
        <v>0</v>
      </c>
      <c r="P8785" s="179">
        <v>0</v>
      </c>
      <c r="Q8785" s="179">
        <v>0</v>
      </c>
      <c r="R8785" s="180">
        <v>0</v>
      </c>
      <c r="S8785" s="180">
        <v>0</v>
      </c>
      <c r="T8785" s="180">
        <v>170427.06840564229</v>
      </c>
    </row>
    <row r="8786" spans="2:20" x14ac:dyDescent="0.3">
      <c r="B8786" s="19">
        <v>8783</v>
      </c>
      <c r="C8786" s="179">
        <v>0</v>
      </c>
      <c r="D8786" s="179">
        <v>0</v>
      </c>
      <c r="E8786" s="179">
        <v>625446.43020109646</v>
      </c>
      <c r="F8786" s="179">
        <v>0</v>
      </c>
      <c r="G8786" s="179">
        <v>0</v>
      </c>
      <c r="H8786" s="179">
        <v>26502.259973856671</v>
      </c>
      <c r="I8786" s="179">
        <v>0</v>
      </c>
      <c r="J8786" s="179">
        <v>0</v>
      </c>
      <c r="K8786" s="179">
        <v>0</v>
      </c>
      <c r="L8786" s="179">
        <v>0</v>
      </c>
      <c r="M8786" s="179">
        <v>89165.232376432352</v>
      </c>
      <c r="N8786" s="179">
        <v>0</v>
      </c>
      <c r="O8786" s="179">
        <v>0</v>
      </c>
      <c r="P8786" s="179">
        <v>0</v>
      </c>
      <c r="Q8786" s="179">
        <v>0</v>
      </c>
      <c r="R8786" s="180">
        <v>0</v>
      </c>
      <c r="S8786" s="180">
        <v>0</v>
      </c>
      <c r="T8786" s="180">
        <v>0</v>
      </c>
    </row>
    <row r="8787" spans="2:20" x14ac:dyDescent="0.3">
      <c r="B8787" s="19">
        <v>8784</v>
      </c>
      <c r="C8787" s="179">
        <v>0</v>
      </c>
      <c r="D8787" s="179">
        <v>0</v>
      </c>
      <c r="E8787" s="179">
        <v>49228.748836720792</v>
      </c>
      <c r="F8787" s="179">
        <v>0</v>
      </c>
      <c r="G8787" s="179">
        <v>0</v>
      </c>
      <c r="H8787" s="179">
        <v>67882.395876183626</v>
      </c>
      <c r="I8787" s="179">
        <v>0</v>
      </c>
      <c r="J8787" s="179">
        <v>0</v>
      </c>
      <c r="K8787" s="179">
        <v>0</v>
      </c>
      <c r="L8787" s="179">
        <v>0</v>
      </c>
      <c r="M8787" s="179">
        <v>61208.177821537916</v>
      </c>
      <c r="N8787" s="179">
        <v>0</v>
      </c>
      <c r="O8787" s="179">
        <v>0</v>
      </c>
      <c r="P8787" s="179">
        <v>0</v>
      </c>
      <c r="Q8787" s="179">
        <v>0</v>
      </c>
      <c r="R8787" s="180">
        <v>0</v>
      </c>
      <c r="S8787" s="180">
        <v>0</v>
      </c>
      <c r="T8787" s="180">
        <v>0</v>
      </c>
    </row>
    <row r="8788" spans="2:20" x14ac:dyDescent="0.3">
      <c r="B8788" s="19">
        <v>8785</v>
      </c>
      <c r="C8788" s="179">
        <v>0</v>
      </c>
      <c r="D8788" s="179">
        <v>0</v>
      </c>
      <c r="E8788" s="179">
        <v>145161.64039883006</v>
      </c>
      <c r="F8788" s="179">
        <v>0</v>
      </c>
      <c r="G8788" s="179">
        <v>0</v>
      </c>
      <c r="H8788" s="179">
        <v>1631023.4928957941</v>
      </c>
      <c r="I8788" s="179">
        <v>0</v>
      </c>
      <c r="J8788" s="179">
        <v>0</v>
      </c>
      <c r="K8788" s="179">
        <v>0</v>
      </c>
      <c r="L8788" s="179">
        <v>0</v>
      </c>
      <c r="M8788" s="179">
        <v>103557.66005846296</v>
      </c>
      <c r="N8788" s="179">
        <v>0</v>
      </c>
      <c r="O8788" s="179">
        <v>0</v>
      </c>
      <c r="P8788" s="179">
        <v>0</v>
      </c>
      <c r="Q8788" s="179">
        <v>0</v>
      </c>
      <c r="R8788" s="180">
        <v>0</v>
      </c>
      <c r="S8788" s="180">
        <v>0</v>
      </c>
      <c r="T8788" s="180">
        <v>0</v>
      </c>
    </row>
    <row r="8789" spans="2:20" x14ac:dyDescent="0.3">
      <c r="B8789" s="19">
        <v>8786</v>
      </c>
      <c r="C8789" s="179">
        <v>0</v>
      </c>
      <c r="D8789" s="179">
        <v>0</v>
      </c>
      <c r="E8789" s="179">
        <v>59902.714941432248</v>
      </c>
      <c r="F8789" s="179">
        <v>0</v>
      </c>
      <c r="G8789" s="179">
        <v>0</v>
      </c>
      <c r="H8789" s="179">
        <v>10539.420970294514</v>
      </c>
      <c r="I8789" s="179">
        <v>0</v>
      </c>
      <c r="J8789" s="179">
        <v>0</v>
      </c>
      <c r="K8789" s="179">
        <v>0</v>
      </c>
      <c r="L8789" s="179">
        <v>0</v>
      </c>
      <c r="M8789" s="179">
        <v>49963.749043641597</v>
      </c>
      <c r="N8789" s="179">
        <v>0</v>
      </c>
      <c r="O8789" s="179">
        <v>0</v>
      </c>
      <c r="P8789" s="179">
        <v>0</v>
      </c>
      <c r="Q8789" s="179">
        <v>0</v>
      </c>
      <c r="R8789" s="180">
        <v>0</v>
      </c>
      <c r="S8789" s="180">
        <v>0</v>
      </c>
      <c r="T8789" s="180">
        <v>0</v>
      </c>
    </row>
    <row r="8790" spans="2:20" x14ac:dyDescent="0.3">
      <c r="B8790" s="19">
        <v>8787</v>
      </c>
      <c r="C8790" s="179">
        <v>0</v>
      </c>
      <c r="D8790" s="179">
        <v>0</v>
      </c>
      <c r="E8790" s="179">
        <v>458480.47896462755</v>
      </c>
      <c r="F8790" s="179">
        <v>0</v>
      </c>
      <c r="G8790" s="179">
        <v>0</v>
      </c>
      <c r="H8790" s="179">
        <v>2313156.8309882623</v>
      </c>
      <c r="I8790" s="179">
        <v>0</v>
      </c>
      <c r="J8790" s="179">
        <v>0</v>
      </c>
      <c r="K8790" s="179">
        <v>0</v>
      </c>
      <c r="L8790" s="179">
        <v>0</v>
      </c>
      <c r="M8790" s="179">
        <v>15675.44978813225</v>
      </c>
      <c r="N8790" s="179">
        <v>0</v>
      </c>
      <c r="O8790" s="179">
        <v>0</v>
      </c>
      <c r="P8790" s="179">
        <v>0</v>
      </c>
      <c r="Q8790" s="179">
        <v>0</v>
      </c>
      <c r="R8790" s="180">
        <v>0</v>
      </c>
      <c r="S8790" s="180">
        <v>0</v>
      </c>
      <c r="T8790" s="180">
        <v>0</v>
      </c>
    </row>
    <row r="8791" spans="2:20" x14ac:dyDescent="0.3">
      <c r="B8791" s="19">
        <v>8788</v>
      </c>
      <c r="C8791" s="179">
        <v>0</v>
      </c>
      <c r="D8791" s="179">
        <v>0</v>
      </c>
      <c r="E8791" s="179">
        <v>348110.68036022072</v>
      </c>
      <c r="F8791" s="179">
        <v>0</v>
      </c>
      <c r="G8791" s="179">
        <v>0</v>
      </c>
      <c r="H8791" s="179">
        <v>619133.2025628587</v>
      </c>
      <c r="I8791" s="179">
        <v>0</v>
      </c>
      <c r="J8791" s="179">
        <v>0</v>
      </c>
      <c r="K8791" s="179">
        <v>0</v>
      </c>
      <c r="L8791" s="179">
        <v>0</v>
      </c>
      <c r="M8791" s="179">
        <v>24700.050926826341</v>
      </c>
      <c r="N8791" s="179">
        <v>0</v>
      </c>
      <c r="O8791" s="179">
        <v>0</v>
      </c>
      <c r="P8791" s="179">
        <v>0</v>
      </c>
      <c r="Q8791" s="179">
        <v>0</v>
      </c>
      <c r="R8791" s="180">
        <v>0</v>
      </c>
      <c r="S8791" s="180">
        <v>0</v>
      </c>
      <c r="T8791" s="180">
        <v>0</v>
      </c>
    </row>
    <row r="8792" spans="2:20" x14ac:dyDescent="0.3">
      <c r="B8792" s="19">
        <v>8789</v>
      </c>
      <c r="C8792" s="179">
        <v>0</v>
      </c>
      <c r="D8792" s="179">
        <v>0</v>
      </c>
      <c r="E8792" s="179">
        <v>18204.494697063663</v>
      </c>
      <c r="F8792" s="179">
        <v>0</v>
      </c>
      <c r="G8792" s="179">
        <v>0</v>
      </c>
      <c r="H8792" s="179">
        <v>37523.094048286745</v>
      </c>
      <c r="I8792" s="179">
        <v>0</v>
      </c>
      <c r="J8792" s="179">
        <v>0</v>
      </c>
      <c r="K8792" s="179">
        <v>0</v>
      </c>
      <c r="L8792" s="179">
        <v>0</v>
      </c>
      <c r="M8792" s="179">
        <v>27215.673938591899</v>
      </c>
      <c r="N8792" s="179">
        <v>0</v>
      </c>
      <c r="O8792" s="179">
        <v>0</v>
      </c>
      <c r="P8792" s="179">
        <v>0</v>
      </c>
      <c r="Q8792" s="179">
        <v>0</v>
      </c>
      <c r="R8792" s="180">
        <v>0</v>
      </c>
      <c r="S8792" s="180">
        <v>0</v>
      </c>
      <c r="T8792" s="180">
        <v>0</v>
      </c>
    </row>
    <row r="8793" spans="2:20" x14ac:dyDescent="0.3">
      <c r="B8793" s="19">
        <v>8790</v>
      </c>
      <c r="C8793" s="179">
        <v>0</v>
      </c>
      <c r="D8793" s="179">
        <v>0</v>
      </c>
      <c r="E8793" s="179">
        <v>99377.292030011216</v>
      </c>
      <c r="F8793" s="179">
        <v>0</v>
      </c>
      <c r="G8793" s="179">
        <v>0</v>
      </c>
      <c r="H8793" s="179">
        <v>52523.893595047295</v>
      </c>
      <c r="I8793" s="179">
        <v>0</v>
      </c>
      <c r="J8793" s="179">
        <v>0</v>
      </c>
      <c r="K8793" s="179">
        <v>0</v>
      </c>
      <c r="L8793" s="179">
        <v>0</v>
      </c>
      <c r="M8793" s="179">
        <v>548735.79810002423</v>
      </c>
      <c r="N8793" s="179">
        <v>0</v>
      </c>
      <c r="O8793" s="179">
        <v>0</v>
      </c>
      <c r="P8793" s="179">
        <v>0</v>
      </c>
      <c r="Q8793" s="179">
        <v>0</v>
      </c>
      <c r="R8793" s="180">
        <v>0</v>
      </c>
      <c r="S8793" s="180">
        <v>0</v>
      </c>
      <c r="T8793" s="180">
        <v>0</v>
      </c>
    </row>
    <row r="8794" spans="2:20" x14ac:dyDescent="0.3">
      <c r="B8794" s="19">
        <v>8791</v>
      </c>
      <c r="C8794" s="179">
        <v>0</v>
      </c>
      <c r="D8794" s="179">
        <v>0</v>
      </c>
      <c r="E8794" s="179">
        <v>322821.45208979683</v>
      </c>
      <c r="F8794" s="179">
        <v>0</v>
      </c>
      <c r="G8794" s="179">
        <v>0</v>
      </c>
      <c r="H8794" s="179">
        <v>11848.07008410842</v>
      </c>
      <c r="I8794" s="179">
        <v>0</v>
      </c>
      <c r="J8794" s="179">
        <v>0</v>
      </c>
      <c r="K8794" s="179">
        <v>0</v>
      </c>
      <c r="L8794" s="179">
        <v>0</v>
      </c>
      <c r="M8794" s="179">
        <v>22442.258980206781</v>
      </c>
      <c r="N8794" s="179">
        <v>0</v>
      </c>
      <c r="O8794" s="179">
        <v>0</v>
      </c>
      <c r="P8794" s="179">
        <v>0</v>
      </c>
      <c r="Q8794" s="179">
        <v>0</v>
      </c>
      <c r="R8794" s="180">
        <v>0</v>
      </c>
      <c r="S8794" s="180">
        <v>0</v>
      </c>
      <c r="T8794" s="180">
        <v>0</v>
      </c>
    </row>
    <row r="8795" spans="2:20" x14ac:dyDescent="0.3">
      <c r="B8795" s="19">
        <v>8792</v>
      </c>
      <c r="C8795" s="179">
        <v>0</v>
      </c>
      <c r="D8795" s="179">
        <v>0</v>
      </c>
      <c r="E8795" s="179">
        <v>33766.942438245445</v>
      </c>
      <c r="F8795" s="179">
        <v>1</v>
      </c>
      <c r="G8795" s="179">
        <v>29293.77607105899</v>
      </c>
      <c r="H8795" s="179">
        <v>60805.683783284774</v>
      </c>
      <c r="I8795" s="179">
        <v>0</v>
      </c>
      <c r="J8795" s="179">
        <v>0</v>
      </c>
      <c r="K8795" s="179">
        <v>0</v>
      </c>
      <c r="L8795" s="179">
        <v>0</v>
      </c>
      <c r="M8795" s="179">
        <v>163561.48839895331</v>
      </c>
      <c r="N8795" s="179">
        <v>0</v>
      </c>
      <c r="O8795" s="179">
        <v>0</v>
      </c>
      <c r="P8795" s="179">
        <v>0</v>
      </c>
      <c r="Q8795" s="179">
        <v>0</v>
      </c>
      <c r="R8795" s="180">
        <v>0</v>
      </c>
      <c r="S8795" s="180">
        <v>0</v>
      </c>
      <c r="T8795" s="180">
        <v>0</v>
      </c>
    </row>
    <row r="8796" spans="2:20" x14ac:dyDescent="0.3">
      <c r="B8796" s="19">
        <v>8793</v>
      </c>
      <c r="C8796" s="179">
        <v>0</v>
      </c>
      <c r="D8796" s="179">
        <v>0</v>
      </c>
      <c r="E8796" s="179">
        <v>1504735.1155801024</v>
      </c>
      <c r="F8796" s="179">
        <v>0</v>
      </c>
      <c r="G8796" s="179">
        <v>0</v>
      </c>
      <c r="H8796" s="179">
        <v>32932.89111259795</v>
      </c>
      <c r="I8796" s="179">
        <v>0</v>
      </c>
      <c r="J8796" s="179">
        <v>0</v>
      </c>
      <c r="K8796" s="179">
        <v>0</v>
      </c>
      <c r="L8796" s="179">
        <v>0</v>
      </c>
      <c r="M8796" s="179">
        <v>14124.694275574426</v>
      </c>
      <c r="N8796" s="179">
        <v>0</v>
      </c>
      <c r="O8796" s="179">
        <v>0</v>
      </c>
      <c r="P8796" s="179">
        <v>0</v>
      </c>
      <c r="Q8796" s="179">
        <v>0</v>
      </c>
      <c r="R8796" s="180">
        <v>0</v>
      </c>
      <c r="S8796" s="180">
        <v>0</v>
      </c>
      <c r="T8796" s="180">
        <v>0</v>
      </c>
    </row>
    <row r="8797" spans="2:20" x14ac:dyDescent="0.3">
      <c r="B8797" s="19">
        <v>8794</v>
      </c>
      <c r="C8797" s="179">
        <v>0</v>
      </c>
      <c r="D8797" s="179">
        <v>0</v>
      </c>
      <c r="E8797" s="179">
        <v>80917.354932018439</v>
      </c>
      <c r="F8797" s="179">
        <v>0</v>
      </c>
      <c r="G8797" s="179">
        <v>0</v>
      </c>
      <c r="H8797" s="179">
        <v>37913.280494918152</v>
      </c>
      <c r="I8797" s="179">
        <v>0</v>
      </c>
      <c r="J8797" s="179">
        <v>0</v>
      </c>
      <c r="K8797" s="179">
        <v>0</v>
      </c>
      <c r="L8797" s="179">
        <v>0</v>
      </c>
      <c r="M8797" s="179">
        <v>260782.97313060003</v>
      </c>
      <c r="N8797" s="179">
        <v>0</v>
      </c>
      <c r="O8797" s="179">
        <v>0</v>
      </c>
      <c r="P8797" s="179">
        <v>0</v>
      </c>
      <c r="Q8797" s="179">
        <v>0</v>
      </c>
      <c r="R8797" s="180">
        <v>0</v>
      </c>
      <c r="S8797" s="180">
        <v>0</v>
      </c>
      <c r="T8797" s="180">
        <v>0</v>
      </c>
    </row>
    <row r="8798" spans="2:20" x14ac:dyDescent="0.3">
      <c r="B8798" s="19">
        <v>8795</v>
      </c>
      <c r="C8798" s="179">
        <v>0</v>
      </c>
      <c r="D8798" s="179">
        <v>0</v>
      </c>
      <c r="E8798" s="179">
        <v>202154.3671149915</v>
      </c>
      <c r="F8798" s="179">
        <v>0</v>
      </c>
      <c r="G8798" s="179">
        <v>0</v>
      </c>
      <c r="H8798" s="179">
        <v>40127.86089262434</v>
      </c>
      <c r="I8798" s="179">
        <v>0</v>
      </c>
      <c r="J8798" s="179">
        <v>0</v>
      </c>
      <c r="K8798" s="179">
        <v>0</v>
      </c>
      <c r="L8798" s="179">
        <v>0</v>
      </c>
      <c r="M8798" s="179">
        <v>4173.6202717306796</v>
      </c>
      <c r="N8798" s="179">
        <v>0</v>
      </c>
      <c r="O8798" s="179">
        <v>0</v>
      </c>
      <c r="P8798" s="179">
        <v>0</v>
      </c>
      <c r="Q8798" s="179">
        <v>0</v>
      </c>
      <c r="R8798" s="180">
        <v>0</v>
      </c>
      <c r="S8798" s="180">
        <v>0</v>
      </c>
      <c r="T8798" s="180">
        <v>0</v>
      </c>
    </row>
    <row r="8799" spans="2:20" x14ac:dyDescent="0.3">
      <c r="B8799" s="19">
        <v>8796</v>
      </c>
      <c r="C8799" s="179">
        <v>0</v>
      </c>
      <c r="D8799" s="179">
        <v>0</v>
      </c>
      <c r="E8799" s="179">
        <v>82724.930819303991</v>
      </c>
      <c r="F8799" s="179">
        <v>0</v>
      </c>
      <c r="G8799" s="179">
        <v>0</v>
      </c>
      <c r="H8799" s="179">
        <v>63583.662241327955</v>
      </c>
      <c r="I8799" s="179">
        <v>0</v>
      </c>
      <c r="J8799" s="179">
        <v>0</v>
      </c>
      <c r="K8799" s="179">
        <v>0</v>
      </c>
      <c r="L8799" s="179">
        <v>0</v>
      </c>
      <c r="M8799" s="179">
        <v>207348.47980581105</v>
      </c>
      <c r="N8799" s="179">
        <v>0</v>
      </c>
      <c r="O8799" s="179">
        <v>0</v>
      </c>
      <c r="P8799" s="179">
        <v>0</v>
      </c>
      <c r="Q8799" s="179">
        <v>0</v>
      </c>
      <c r="R8799" s="180">
        <v>0</v>
      </c>
      <c r="S8799" s="180">
        <v>0</v>
      </c>
      <c r="T8799" s="180">
        <v>0</v>
      </c>
    </row>
    <row r="8800" spans="2:20" x14ac:dyDescent="0.3">
      <c r="B8800" s="19">
        <v>8797</v>
      </c>
      <c r="C8800" s="179">
        <v>0</v>
      </c>
      <c r="D8800" s="179">
        <v>0</v>
      </c>
      <c r="E8800" s="179">
        <v>259075.97043278051</v>
      </c>
      <c r="F8800" s="179">
        <v>0</v>
      </c>
      <c r="G8800" s="179">
        <v>0</v>
      </c>
      <c r="H8800" s="179">
        <v>46391.789007379019</v>
      </c>
      <c r="I8800" s="179">
        <v>0</v>
      </c>
      <c r="J8800" s="179">
        <v>0</v>
      </c>
      <c r="K8800" s="179">
        <v>0</v>
      </c>
      <c r="L8800" s="179">
        <v>0</v>
      </c>
      <c r="M8800" s="179">
        <v>143393.0416075211</v>
      </c>
      <c r="N8800" s="179">
        <v>0</v>
      </c>
      <c r="O8800" s="179">
        <v>0</v>
      </c>
      <c r="P8800" s="179">
        <v>0</v>
      </c>
      <c r="Q8800" s="179">
        <v>0</v>
      </c>
      <c r="R8800" s="180">
        <v>0</v>
      </c>
      <c r="S8800" s="180">
        <v>0</v>
      </c>
      <c r="T8800" s="180">
        <v>0</v>
      </c>
    </row>
    <row r="8801" spans="2:20" x14ac:dyDescent="0.3">
      <c r="B8801" s="19">
        <v>8798</v>
      </c>
      <c r="C8801" s="179">
        <v>0</v>
      </c>
      <c r="D8801" s="179">
        <v>0</v>
      </c>
      <c r="E8801" s="179">
        <v>55683.319096586565</v>
      </c>
      <c r="F8801" s="179">
        <v>0</v>
      </c>
      <c r="G8801" s="179">
        <v>0</v>
      </c>
      <c r="H8801" s="179">
        <v>21611.606357372511</v>
      </c>
      <c r="I8801" s="179">
        <v>0</v>
      </c>
      <c r="J8801" s="179">
        <v>0</v>
      </c>
      <c r="K8801" s="179">
        <v>0</v>
      </c>
      <c r="L8801" s="179">
        <v>0</v>
      </c>
      <c r="M8801" s="179">
        <v>31014.204181739322</v>
      </c>
      <c r="N8801" s="179">
        <v>0</v>
      </c>
      <c r="O8801" s="179">
        <v>0</v>
      </c>
      <c r="P8801" s="179">
        <v>0</v>
      </c>
      <c r="Q8801" s="179">
        <v>0</v>
      </c>
      <c r="R8801" s="180">
        <v>0</v>
      </c>
      <c r="S8801" s="180">
        <v>0</v>
      </c>
      <c r="T8801" s="180">
        <v>0</v>
      </c>
    </row>
    <row r="8802" spans="2:20" x14ac:dyDescent="0.3">
      <c r="B8802" s="19">
        <v>8799</v>
      </c>
      <c r="C8802" s="179">
        <v>0</v>
      </c>
      <c r="D8802" s="179">
        <v>0</v>
      </c>
      <c r="E8802" s="179">
        <v>21021.603766430533</v>
      </c>
      <c r="F8802" s="179">
        <v>0</v>
      </c>
      <c r="G8802" s="179">
        <v>0</v>
      </c>
      <c r="H8802" s="179">
        <v>8682.1351386970127</v>
      </c>
      <c r="I8802" s="179">
        <v>0</v>
      </c>
      <c r="J8802" s="179">
        <v>0</v>
      </c>
      <c r="K8802" s="179">
        <v>0</v>
      </c>
      <c r="L8802" s="179">
        <v>0</v>
      </c>
      <c r="M8802" s="179">
        <v>60984.261069363376</v>
      </c>
      <c r="N8802" s="179">
        <v>0</v>
      </c>
      <c r="O8802" s="179">
        <v>0</v>
      </c>
      <c r="P8802" s="179">
        <v>0</v>
      </c>
      <c r="Q8802" s="179">
        <v>0</v>
      </c>
      <c r="R8802" s="180">
        <v>0</v>
      </c>
      <c r="S8802" s="180">
        <v>0</v>
      </c>
      <c r="T8802" s="180">
        <v>0</v>
      </c>
    </row>
    <row r="8803" spans="2:20" x14ac:dyDescent="0.3">
      <c r="B8803" s="19">
        <v>8800</v>
      </c>
      <c r="C8803" s="179">
        <v>1</v>
      </c>
      <c r="D8803" s="179">
        <v>1137420.803326335</v>
      </c>
      <c r="E8803" s="179">
        <v>62065.619381777418</v>
      </c>
      <c r="F8803" s="179">
        <v>0</v>
      </c>
      <c r="G8803" s="179">
        <v>0</v>
      </c>
      <c r="H8803" s="179">
        <v>70536.410396357634</v>
      </c>
      <c r="I8803" s="179">
        <v>0</v>
      </c>
      <c r="J8803" s="179">
        <v>437420.80332633504</v>
      </c>
      <c r="K8803" s="179">
        <v>0</v>
      </c>
      <c r="L8803" s="179">
        <v>0</v>
      </c>
      <c r="M8803" s="179">
        <v>34502.424192513114</v>
      </c>
      <c r="N8803" s="179">
        <v>0</v>
      </c>
      <c r="O8803" s="179">
        <v>537420.80332633504</v>
      </c>
      <c r="P8803" s="179">
        <v>0</v>
      </c>
      <c r="Q8803" s="179">
        <v>0</v>
      </c>
      <c r="R8803" s="180">
        <v>0</v>
      </c>
      <c r="S8803" s="180">
        <v>0</v>
      </c>
      <c r="T8803" s="180">
        <v>600000</v>
      </c>
    </row>
    <row r="8804" spans="2:20" x14ac:dyDescent="0.3">
      <c r="B8804" s="19">
        <v>8801</v>
      </c>
      <c r="C8804" s="179">
        <v>0</v>
      </c>
      <c r="D8804" s="179">
        <v>0</v>
      </c>
      <c r="E8804" s="179">
        <v>22805.897172296194</v>
      </c>
      <c r="F8804" s="179">
        <v>0</v>
      </c>
      <c r="G8804" s="179">
        <v>0</v>
      </c>
      <c r="H8804" s="179">
        <v>44473.099952584547</v>
      </c>
      <c r="I8804" s="179">
        <v>0</v>
      </c>
      <c r="J8804" s="179">
        <v>0</v>
      </c>
      <c r="K8804" s="179">
        <v>0</v>
      </c>
      <c r="L8804" s="179">
        <v>0</v>
      </c>
      <c r="M8804" s="179">
        <v>9214.1409806600986</v>
      </c>
      <c r="N8804" s="179">
        <v>0</v>
      </c>
      <c r="O8804" s="179">
        <v>0</v>
      </c>
      <c r="P8804" s="179">
        <v>0</v>
      </c>
      <c r="Q8804" s="179">
        <v>0</v>
      </c>
      <c r="R8804" s="180">
        <v>0</v>
      </c>
      <c r="S8804" s="180">
        <v>0</v>
      </c>
      <c r="T8804" s="180">
        <v>0</v>
      </c>
    </row>
    <row r="8805" spans="2:20" x14ac:dyDescent="0.3">
      <c r="B8805" s="19">
        <v>8802</v>
      </c>
      <c r="C8805" s="179">
        <v>0</v>
      </c>
      <c r="D8805" s="179">
        <v>0</v>
      </c>
      <c r="E8805" s="179">
        <v>347925.65134982351</v>
      </c>
      <c r="F8805" s="179">
        <v>0</v>
      </c>
      <c r="G8805" s="179">
        <v>0</v>
      </c>
      <c r="H8805" s="179">
        <v>10125.242436498933</v>
      </c>
      <c r="I8805" s="179">
        <v>0</v>
      </c>
      <c r="J8805" s="179">
        <v>0</v>
      </c>
      <c r="K8805" s="179">
        <v>0</v>
      </c>
      <c r="L8805" s="179">
        <v>0</v>
      </c>
      <c r="M8805" s="179">
        <v>19017.940348373271</v>
      </c>
      <c r="N8805" s="179">
        <v>0</v>
      </c>
      <c r="O8805" s="179">
        <v>0</v>
      </c>
      <c r="P8805" s="179">
        <v>0</v>
      </c>
      <c r="Q8805" s="179">
        <v>0</v>
      </c>
      <c r="R8805" s="180">
        <v>0</v>
      </c>
      <c r="S8805" s="180">
        <v>0</v>
      </c>
      <c r="T8805" s="180">
        <v>0</v>
      </c>
    </row>
    <row r="8806" spans="2:20" x14ac:dyDescent="0.3">
      <c r="B8806" s="19">
        <v>8803</v>
      </c>
      <c r="C8806" s="179">
        <v>0</v>
      </c>
      <c r="D8806" s="179">
        <v>0</v>
      </c>
      <c r="E8806" s="179">
        <v>17685.73966836476</v>
      </c>
      <c r="F8806" s="179">
        <v>0</v>
      </c>
      <c r="G8806" s="179">
        <v>0</v>
      </c>
      <c r="H8806" s="179">
        <v>44151.130825173517</v>
      </c>
      <c r="I8806" s="179">
        <v>0</v>
      </c>
      <c r="J8806" s="179">
        <v>0</v>
      </c>
      <c r="K8806" s="179">
        <v>0</v>
      </c>
      <c r="L8806" s="179">
        <v>0</v>
      </c>
      <c r="M8806" s="179">
        <v>641000.07153139729</v>
      </c>
      <c r="N8806" s="179">
        <v>0</v>
      </c>
      <c r="O8806" s="179">
        <v>0</v>
      </c>
      <c r="P8806" s="179">
        <v>0</v>
      </c>
      <c r="Q8806" s="179">
        <v>0</v>
      </c>
      <c r="R8806" s="180">
        <v>0</v>
      </c>
      <c r="S8806" s="180">
        <v>0</v>
      </c>
      <c r="T8806" s="180">
        <v>0</v>
      </c>
    </row>
    <row r="8807" spans="2:20" x14ac:dyDescent="0.3">
      <c r="B8807" s="19">
        <v>8804</v>
      </c>
      <c r="C8807" s="179">
        <v>0</v>
      </c>
      <c r="D8807" s="179">
        <v>0</v>
      </c>
      <c r="E8807" s="179">
        <v>544912.33254903683</v>
      </c>
      <c r="F8807" s="179">
        <v>0</v>
      </c>
      <c r="G8807" s="179">
        <v>0</v>
      </c>
      <c r="H8807" s="179">
        <v>84166.972536957372</v>
      </c>
      <c r="I8807" s="179">
        <v>0</v>
      </c>
      <c r="J8807" s="179">
        <v>0</v>
      </c>
      <c r="K8807" s="179">
        <v>0</v>
      </c>
      <c r="L8807" s="179">
        <v>0</v>
      </c>
      <c r="M8807" s="179">
        <v>298796.51529255928</v>
      </c>
      <c r="N8807" s="179">
        <v>0</v>
      </c>
      <c r="O8807" s="179">
        <v>0</v>
      </c>
      <c r="P8807" s="179">
        <v>0</v>
      </c>
      <c r="Q8807" s="179">
        <v>0</v>
      </c>
      <c r="R8807" s="180">
        <v>0</v>
      </c>
      <c r="S8807" s="180">
        <v>0</v>
      </c>
      <c r="T8807" s="180">
        <v>0</v>
      </c>
    </row>
    <row r="8808" spans="2:20" x14ac:dyDescent="0.3">
      <c r="B8808" s="19">
        <v>8805</v>
      </c>
      <c r="C8808" s="179">
        <v>0</v>
      </c>
      <c r="D8808" s="179">
        <v>0</v>
      </c>
      <c r="E8808" s="179">
        <v>60367.877672077229</v>
      </c>
      <c r="F8808" s="179">
        <v>0</v>
      </c>
      <c r="G8808" s="179">
        <v>0</v>
      </c>
      <c r="H8808" s="179">
        <v>6361075.5902996864</v>
      </c>
      <c r="I8808" s="179">
        <v>0</v>
      </c>
      <c r="J8808" s="179">
        <v>0</v>
      </c>
      <c r="K8808" s="179">
        <v>0</v>
      </c>
      <c r="L8808" s="179">
        <v>0</v>
      </c>
      <c r="M8808" s="179">
        <v>521924.68101032876</v>
      </c>
      <c r="N8808" s="179">
        <v>0</v>
      </c>
      <c r="O8808" s="179">
        <v>0</v>
      </c>
      <c r="P8808" s="179">
        <v>0</v>
      </c>
      <c r="Q8808" s="179">
        <v>0</v>
      </c>
      <c r="R8808" s="180">
        <v>0</v>
      </c>
      <c r="S8808" s="180">
        <v>0</v>
      </c>
      <c r="T8808" s="180">
        <v>0</v>
      </c>
    </row>
    <row r="8809" spans="2:20" x14ac:dyDescent="0.3">
      <c r="B8809" s="19">
        <v>8806</v>
      </c>
      <c r="C8809" s="179">
        <v>0</v>
      </c>
      <c r="D8809" s="179">
        <v>0</v>
      </c>
      <c r="E8809" s="179">
        <v>101245.97357951775</v>
      </c>
      <c r="F8809" s="179">
        <v>0</v>
      </c>
      <c r="G8809" s="179">
        <v>0</v>
      </c>
      <c r="H8809" s="179">
        <v>112576.54240448221</v>
      </c>
      <c r="I8809" s="179">
        <v>0</v>
      </c>
      <c r="J8809" s="179">
        <v>0</v>
      </c>
      <c r="K8809" s="179">
        <v>340543.73806675826</v>
      </c>
      <c r="L8809" s="179">
        <v>1</v>
      </c>
      <c r="M8809" s="179">
        <v>49628.122691083656</v>
      </c>
      <c r="N8809" s="179">
        <v>0</v>
      </c>
      <c r="O8809" s="179">
        <v>0</v>
      </c>
      <c r="P8809" s="179">
        <v>0</v>
      </c>
      <c r="Q8809" s="179">
        <v>0</v>
      </c>
      <c r="R8809" s="180">
        <v>0</v>
      </c>
      <c r="S8809" s="180">
        <v>340543.73806675826</v>
      </c>
      <c r="T8809" s="180">
        <v>0</v>
      </c>
    </row>
    <row r="8810" spans="2:20" x14ac:dyDescent="0.3">
      <c r="B8810" s="19">
        <v>8807</v>
      </c>
      <c r="C8810" s="179">
        <v>0</v>
      </c>
      <c r="D8810" s="179">
        <v>0</v>
      </c>
      <c r="E8810" s="179">
        <v>436611.88557277492</v>
      </c>
      <c r="F8810" s="179">
        <v>0</v>
      </c>
      <c r="G8810" s="179">
        <v>0</v>
      </c>
      <c r="H8810" s="179">
        <v>349836.20501811942</v>
      </c>
      <c r="I8810" s="179">
        <v>0</v>
      </c>
      <c r="J8810" s="179">
        <v>0</v>
      </c>
      <c r="K8810" s="179">
        <v>0</v>
      </c>
      <c r="L8810" s="179">
        <v>0</v>
      </c>
      <c r="M8810" s="179">
        <v>30764.734032373017</v>
      </c>
      <c r="N8810" s="179">
        <v>0</v>
      </c>
      <c r="O8810" s="179">
        <v>0</v>
      </c>
      <c r="P8810" s="179">
        <v>0</v>
      </c>
      <c r="Q8810" s="179">
        <v>0</v>
      </c>
      <c r="R8810" s="180">
        <v>0</v>
      </c>
      <c r="S8810" s="180">
        <v>0</v>
      </c>
      <c r="T8810" s="180">
        <v>0</v>
      </c>
    </row>
    <row r="8811" spans="2:20" x14ac:dyDescent="0.3">
      <c r="B8811" s="19">
        <v>8808</v>
      </c>
      <c r="C8811" s="179">
        <v>0</v>
      </c>
      <c r="D8811" s="179">
        <v>0</v>
      </c>
      <c r="E8811" s="179">
        <v>1017.0187631156148</v>
      </c>
      <c r="F8811" s="179">
        <v>0</v>
      </c>
      <c r="G8811" s="179">
        <v>0</v>
      </c>
      <c r="H8811" s="179">
        <v>143452.48931728597</v>
      </c>
      <c r="I8811" s="179">
        <v>0</v>
      </c>
      <c r="J8811" s="179">
        <v>0</v>
      </c>
      <c r="K8811" s="179">
        <v>0</v>
      </c>
      <c r="L8811" s="179">
        <v>0</v>
      </c>
      <c r="M8811" s="179">
        <v>131496.24824363916</v>
      </c>
      <c r="N8811" s="179">
        <v>0</v>
      </c>
      <c r="O8811" s="179">
        <v>0</v>
      </c>
      <c r="P8811" s="179">
        <v>0</v>
      </c>
      <c r="Q8811" s="179">
        <v>0</v>
      </c>
      <c r="R8811" s="180">
        <v>0</v>
      </c>
      <c r="S8811" s="180">
        <v>0</v>
      </c>
      <c r="T8811" s="180">
        <v>0</v>
      </c>
    </row>
    <row r="8812" spans="2:20" x14ac:dyDescent="0.3">
      <c r="B8812" s="19">
        <v>8809</v>
      </c>
      <c r="C8812" s="179">
        <v>1</v>
      </c>
      <c r="D8812" s="179">
        <v>23331.623046310662</v>
      </c>
      <c r="E8812" s="179">
        <v>2366703.7550281216</v>
      </c>
      <c r="F8812" s="179">
        <v>0</v>
      </c>
      <c r="G8812" s="179">
        <v>0</v>
      </c>
      <c r="H8812" s="179">
        <v>231127.00685069792</v>
      </c>
      <c r="I8812" s="179">
        <v>0</v>
      </c>
      <c r="J8812" s="179">
        <v>0</v>
      </c>
      <c r="K8812" s="179">
        <v>0</v>
      </c>
      <c r="L8812" s="179">
        <v>0</v>
      </c>
      <c r="M8812" s="179">
        <v>40632.676992302753</v>
      </c>
      <c r="N8812" s="179">
        <v>0</v>
      </c>
      <c r="O8812" s="179">
        <v>0</v>
      </c>
      <c r="P8812" s="179">
        <v>0</v>
      </c>
      <c r="Q8812" s="179">
        <v>0</v>
      </c>
      <c r="R8812" s="180">
        <v>0</v>
      </c>
      <c r="S8812" s="180">
        <v>0</v>
      </c>
      <c r="T8812" s="180">
        <v>23331.623046310662</v>
      </c>
    </row>
    <row r="8813" spans="2:20" x14ac:dyDescent="0.3">
      <c r="B8813" s="19">
        <v>8810</v>
      </c>
      <c r="C8813" s="179">
        <v>0</v>
      </c>
      <c r="D8813" s="179">
        <v>0</v>
      </c>
      <c r="E8813" s="179">
        <v>34775.737059841209</v>
      </c>
      <c r="F8813" s="179">
        <v>0</v>
      </c>
      <c r="G8813" s="179">
        <v>0</v>
      </c>
      <c r="H8813" s="179">
        <v>10831.340766363042</v>
      </c>
      <c r="I8813" s="179">
        <v>0</v>
      </c>
      <c r="J8813" s="179">
        <v>0</v>
      </c>
      <c r="K8813" s="179">
        <v>0</v>
      </c>
      <c r="L8813" s="179">
        <v>0</v>
      </c>
      <c r="M8813" s="179">
        <v>186666.38627206642</v>
      </c>
      <c r="N8813" s="179">
        <v>0</v>
      </c>
      <c r="O8813" s="179">
        <v>0</v>
      </c>
      <c r="P8813" s="179">
        <v>0</v>
      </c>
      <c r="Q8813" s="179">
        <v>0</v>
      </c>
      <c r="R8813" s="180">
        <v>0</v>
      </c>
      <c r="S8813" s="180">
        <v>0</v>
      </c>
      <c r="T8813" s="180">
        <v>0</v>
      </c>
    </row>
    <row r="8814" spans="2:20" x14ac:dyDescent="0.3">
      <c r="B8814" s="19">
        <v>8811</v>
      </c>
      <c r="C8814" s="179">
        <v>0</v>
      </c>
      <c r="D8814" s="179">
        <v>0</v>
      </c>
      <c r="E8814" s="179">
        <v>17401.668489486125</v>
      </c>
      <c r="F8814" s="179">
        <v>0</v>
      </c>
      <c r="G8814" s="179">
        <v>0</v>
      </c>
      <c r="H8814" s="179">
        <v>619837.56834564719</v>
      </c>
      <c r="I8814" s="179">
        <v>0</v>
      </c>
      <c r="J8814" s="179">
        <v>0</v>
      </c>
      <c r="K8814" s="179">
        <v>0</v>
      </c>
      <c r="L8814" s="179">
        <v>0</v>
      </c>
      <c r="M8814" s="179">
        <v>62705.678557966668</v>
      </c>
      <c r="N8814" s="179">
        <v>0</v>
      </c>
      <c r="O8814" s="179">
        <v>0</v>
      </c>
      <c r="P8814" s="179">
        <v>0</v>
      </c>
      <c r="Q8814" s="179">
        <v>0</v>
      </c>
      <c r="R8814" s="180">
        <v>0</v>
      </c>
      <c r="S8814" s="180">
        <v>0</v>
      </c>
      <c r="T8814" s="180">
        <v>0</v>
      </c>
    </row>
    <row r="8815" spans="2:20" x14ac:dyDescent="0.3">
      <c r="B8815" s="19">
        <v>8812</v>
      </c>
      <c r="C8815" s="179">
        <v>0</v>
      </c>
      <c r="D8815" s="179">
        <v>0</v>
      </c>
      <c r="E8815" s="179">
        <v>310386.7771811508</v>
      </c>
      <c r="F8815" s="179">
        <v>0</v>
      </c>
      <c r="G8815" s="179">
        <v>0</v>
      </c>
      <c r="H8815" s="179">
        <v>172128.79740426328</v>
      </c>
      <c r="I8815" s="179">
        <v>0</v>
      </c>
      <c r="J8815" s="179">
        <v>0</v>
      </c>
      <c r="K8815" s="179">
        <v>0</v>
      </c>
      <c r="L8815" s="179">
        <v>0</v>
      </c>
      <c r="M8815" s="179">
        <v>1441979.0221907243</v>
      </c>
      <c r="N8815" s="179">
        <v>0</v>
      </c>
      <c r="O8815" s="179">
        <v>0</v>
      </c>
      <c r="P8815" s="179">
        <v>0</v>
      </c>
      <c r="Q8815" s="179">
        <v>0</v>
      </c>
      <c r="R8815" s="180">
        <v>0</v>
      </c>
      <c r="S8815" s="180">
        <v>0</v>
      </c>
      <c r="T8815" s="180">
        <v>0</v>
      </c>
    </row>
    <row r="8816" spans="2:20" x14ac:dyDescent="0.3">
      <c r="B8816" s="19">
        <v>8813</v>
      </c>
      <c r="C8816" s="179">
        <v>0</v>
      </c>
      <c r="D8816" s="179">
        <v>0</v>
      </c>
      <c r="E8816" s="179">
        <v>95011.174867535548</v>
      </c>
      <c r="F8816" s="179">
        <v>0</v>
      </c>
      <c r="G8816" s="179">
        <v>0</v>
      </c>
      <c r="H8816" s="179">
        <v>173825.47636613139</v>
      </c>
      <c r="I8816" s="179">
        <v>0</v>
      </c>
      <c r="J8816" s="179">
        <v>0</v>
      </c>
      <c r="K8816" s="179">
        <v>0</v>
      </c>
      <c r="L8816" s="179">
        <v>0</v>
      </c>
      <c r="M8816" s="179">
        <v>128109.7930098082</v>
      </c>
      <c r="N8816" s="179">
        <v>0</v>
      </c>
      <c r="O8816" s="179">
        <v>0</v>
      </c>
      <c r="P8816" s="179">
        <v>0</v>
      </c>
      <c r="Q8816" s="179">
        <v>0</v>
      </c>
      <c r="R8816" s="180">
        <v>0</v>
      </c>
      <c r="S8816" s="180">
        <v>0</v>
      </c>
      <c r="T8816" s="180">
        <v>0</v>
      </c>
    </row>
    <row r="8817" spans="2:20" x14ac:dyDescent="0.3">
      <c r="B8817" s="19">
        <v>8814</v>
      </c>
      <c r="C8817" s="179">
        <v>1</v>
      </c>
      <c r="D8817" s="179">
        <v>258604.73847766939</v>
      </c>
      <c r="E8817" s="179">
        <v>20098.273250944883</v>
      </c>
      <c r="F8817" s="179">
        <v>0</v>
      </c>
      <c r="G8817" s="179">
        <v>0</v>
      </c>
      <c r="H8817" s="179">
        <v>23772.721500596708</v>
      </c>
      <c r="I8817" s="179">
        <v>0</v>
      </c>
      <c r="J8817" s="179">
        <v>0</v>
      </c>
      <c r="K8817" s="179">
        <v>0</v>
      </c>
      <c r="L8817" s="179">
        <v>0</v>
      </c>
      <c r="M8817" s="179">
        <v>39348.44823281451</v>
      </c>
      <c r="N8817" s="179">
        <v>0</v>
      </c>
      <c r="O8817" s="179">
        <v>0</v>
      </c>
      <c r="P8817" s="179">
        <v>0</v>
      </c>
      <c r="Q8817" s="179">
        <v>0</v>
      </c>
      <c r="R8817" s="180">
        <v>0</v>
      </c>
      <c r="S8817" s="180">
        <v>0</v>
      </c>
      <c r="T8817" s="180">
        <v>258604.73847766939</v>
      </c>
    </row>
    <row r="8818" spans="2:20" x14ac:dyDescent="0.3">
      <c r="B8818" s="19">
        <v>8815</v>
      </c>
      <c r="C8818" s="179">
        <v>0</v>
      </c>
      <c r="D8818" s="179">
        <v>0</v>
      </c>
      <c r="E8818" s="179">
        <v>260735.16753755236</v>
      </c>
      <c r="F8818" s="179">
        <v>0</v>
      </c>
      <c r="G8818" s="179">
        <v>0</v>
      </c>
      <c r="H8818" s="179">
        <v>38109.461721540523</v>
      </c>
      <c r="I8818" s="179">
        <v>0</v>
      </c>
      <c r="J8818" s="179">
        <v>0</v>
      </c>
      <c r="K8818" s="179">
        <v>0</v>
      </c>
      <c r="L8818" s="179">
        <v>0</v>
      </c>
      <c r="M8818" s="179">
        <v>4157290.0804748242</v>
      </c>
      <c r="N8818" s="179">
        <v>0</v>
      </c>
      <c r="O8818" s="179">
        <v>0</v>
      </c>
      <c r="P8818" s="179">
        <v>0</v>
      </c>
      <c r="Q8818" s="179">
        <v>0</v>
      </c>
      <c r="R8818" s="180">
        <v>0</v>
      </c>
      <c r="S8818" s="180">
        <v>0</v>
      </c>
      <c r="T8818" s="180">
        <v>0</v>
      </c>
    </row>
    <row r="8819" spans="2:20" x14ac:dyDescent="0.3">
      <c r="B8819" s="19">
        <v>8816</v>
      </c>
      <c r="C8819" s="179">
        <v>0</v>
      </c>
      <c r="D8819" s="179">
        <v>0</v>
      </c>
      <c r="E8819" s="179">
        <v>34350.874470915485</v>
      </c>
      <c r="F8819" s="179">
        <v>0</v>
      </c>
      <c r="G8819" s="179">
        <v>0</v>
      </c>
      <c r="H8819" s="179">
        <v>21644.121977376431</v>
      </c>
      <c r="I8819" s="179">
        <v>0</v>
      </c>
      <c r="J8819" s="179">
        <v>0</v>
      </c>
      <c r="K8819" s="179">
        <v>141449.68800735424</v>
      </c>
      <c r="L8819" s="179">
        <v>1</v>
      </c>
      <c r="M8819" s="179">
        <v>201529.18074173309</v>
      </c>
      <c r="N8819" s="179">
        <v>0</v>
      </c>
      <c r="O8819" s="179">
        <v>0</v>
      </c>
      <c r="P8819" s="179">
        <v>0</v>
      </c>
      <c r="Q8819" s="179">
        <v>0</v>
      </c>
      <c r="R8819" s="180">
        <v>0</v>
      </c>
      <c r="S8819" s="180">
        <v>141449.68800735424</v>
      </c>
      <c r="T8819" s="180">
        <v>0</v>
      </c>
    </row>
    <row r="8820" spans="2:20" x14ac:dyDescent="0.3">
      <c r="B8820" s="19">
        <v>8817</v>
      </c>
      <c r="C8820" s="179">
        <v>2</v>
      </c>
      <c r="D8820" s="179">
        <v>226828.01502988517</v>
      </c>
      <c r="E8820" s="179">
        <v>27388.77070021586</v>
      </c>
      <c r="F8820" s="179">
        <v>0</v>
      </c>
      <c r="G8820" s="179">
        <v>0</v>
      </c>
      <c r="H8820" s="179">
        <v>354651.65954167774</v>
      </c>
      <c r="I8820" s="179">
        <v>0</v>
      </c>
      <c r="J8820" s="179">
        <v>0</v>
      </c>
      <c r="K8820" s="179">
        <v>0</v>
      </c>
      <c r="L8820" s="179">
        <v>0</v>
      </c>
      <c r="M8820" s="179">
        <v>66168.488182832836</v>
      </c>
      <c r="N8820" s="179">
        <v>0</v>
      </c>
      <c r="O8820" s="179">
        <v>0</v>
      </c>
      <c r="P8820" s="179">
        <v>0</v>
      </c>
      <c r="Q8820" s="179">
        <v>0</v>
      </c>
      <c r="R8820" s="180">
        <v>0</v>
      </c>
      <c r="S8820" s="180">
        <v>0</v>
      </c>
      <c r="T8820" s="180">
        <v>226828.01502988517</v>
      </c>
    </row>
    <row r="8821" spans="2:20" x14ac:dyDescent="0.3">
      <c r="B8821" s="19">
        <v>8818</v>
      </c>
      <c r="C8821" s="179">
        <v>0</v>
      </c>
      <c r="D8821" s="179">
        <v>0</v>
      </c>
      <c r="E8821" s="179">
        <v>80500.794509546453</v>
      </c>
      <c r="F8821" s="179">
        <v>0</v>
      </c>
      <c r="G8821" s="179">
        <v>0</v>
      </c>
      <c r="H8821" s="179">
        <v>60383.531546529252</v>
      </c>
      <c r="I8821" s="179">
        <v>0</v>
      </c>
      <c r="J8821" s="179">
        <v>0</v>
      </c>
      <c r="K8821" s="179">
        <v>0</v>
      </c>
      <c r="L8821" s="179">
        <v>0</v>
      </c>
      <c r="M8821" s="179">
        <v>128263.58570335631</v>
      </c>
      <c r="N8821" s="179">
        <v>0</v>
      </c>
      <c r="O8821" s="179">
        <v>0</v>
      </c>
      <c r="P8821" s="179">
        <v>0</v>
      </c>
      <c r="Q8821" s="179">
        <v>0</v>
      </c>
      <c r="R8821" s="180">
        <v>0</v>
      </c>
      <c r="S8821" s="180">
        <v>0</v>
      </c>
      <c r="T8821" s="180">
        <v>0</v>
      </c>
    </row>
    <row r="8822" spans="2:20" x14ac:dyDescent="0.3">
      <c r="B8822" s="19">
        <v>8819</v>
      </c>
      <c r="C8822" s="179">
        <v>0</v>
      </c>
      <c r="D8822" s="179">
        <v>0</v>
      </c>
      <c r="E8822" s="179">
        <v>230634.37500806001</v>
      </c>
      <c r="F8822" s="179">
        <v>0</v>
      </c>
      <c r="G8822" s="179">
        <v>0</v>
      </c>
      <c r="H8822" s="179">
        <v>47671.851420114923</v>
      </c>
      <c r="I8822" s="179">
        <v>0</v>
      </c>
      <c r="J8822" s="179">
        <v>0</v>
      </c>
      <c r="K8822" s="179">
        <v>0</v>
      </c>
      <c r="L8822" s="179">
        <v>0</v>
      </c>
      <c r="M8822" s="179">
        <v>32551.382502995235</v>
      </c>
      <c r="N8822" s="179">
        <v>0</v>
      </c>
      <c r="O8822" s="179">
        <v>0</v>
      </c>
      <c r="P8822" s="179">
        <v>0</v>
      </c>
      <c r="Q8822" s="179">
        <v>0</v>
      </c>
      <c r="R8822" s="180">
        <v>0</v>
      </c>
      <c r="S8822" s="180">
        <v>0</v>
      </c>
      <c r="T8822" s="180">
        <v>0</v>
      </c>
    </row>
    <row r="8823" spans="2:20" x14ac:dyDescent="0.3">
      <c r="B8823" s="19">
        <v>8820</v>
      </c>
      <c r="C8823" s="179">
        <v>0</v>
      </c>
      <c r="D8823" s="179">
        <v>0</v>
      </c>
      <c r="E8823" s="179">
        <v>6935907.1044551302</v>
      </c>
      <c r="F8823" s="179">
        <v>0</v>
      </c>
      <c r="G8823" s="179">
        <v>0</v>
      </c>
      <c r="H8823" s="179">
        <v>33801.957742447223</v>
      </c>
      <c r="I8823" s="179">
        <v>0</v>
      </c>
      <c r="J8823" s="179">
        <v>0</v>
      </c>
      <c r="K8823" s="179">
        <v>0</v>
      </c>
      <c r="L8823" s="179">
        <v>0</v>
      </c>
      <c r="M8823" s="179">
        <v>507319.19624337053</v>
      </c>
      <c r="N8823" s="179">
        <v>0</v>
      </c>
      <c r="O8823" s="179">
        <v>0</v>
      </c>
      <c r="P8823" s="179">
        <v>0</v>
      </c>
      <c r="Q8823" s="179">
        <v>0</v>
      </c>
      <c r="R8823" s="180">
        <v>0</v>
      </c>
      <c r="S8823" s="180">
        <v>0</v>
      </c>
      <c r="T8823" s="180">
        <v>0</v>
      </c>
    </row>
    <row r="8824" spans="2:20" x14ac:dyDescent="0.3">
      <c r="B8824" s="19">
        <v>8821</v>
      </c>
      <c r="C8824" s="179">
        <v>0</v>
      </c>
      <c r="D8824" s="179">
        <v>0</v>
      </c>
      <c r="E8824" s="179">
        <v>266174.72204589139</v>
      </c>
      <c r="F8824" s="179">
        <v>0</v>
      </c>
      <c r="G8824" s="179">
        <v>0</v>
      </c>
      <c r="H8824" s="179">
        <v>74675.140761029063</v>
      </c>
      <c r="I8824" s="179">
        <v>0</v>
      </c>
      <c r="J8824" s="179">
        <v>0</v>
      </c>
      <c r="K8824" s="179">
        <v>0</v>
      </c>
      <c r="L8824" s="179">
        <v>0</v>
      </c>
      <c r="M8824" s="179">
        <v>3304.5935561091046</v>
      </c>
      <c r="N8824" s="179">
        <v>0</v>
      </c>
      <c r="O8824" s="179">
        <v>0</v>
      </c>
      <c r="P8824" s="179">
        <v>0</v>
      </c>
      <c r="Q8824" s="179">
        <v>0</v>
      </c>
      <c r="R8824" s="180">
        <v>0</v>
      </c>
      <c r="S8824" s="180">
        <v>0</v>
      </c>
      <c r="T8824" s="180">
        <v>0</v>
      </c>
    </row>
    <row r="8825" spans="2:20" x14ac:dyDescent="0.3">
      <c r="B8825" s="19">
        <v>8822</v>
      </c>
      <c r="C8825" s="179">
        <v>0</v>
      </c>
      <c r="D8825" s="179">
        <v>0</v>
      </c>
      <c r="E8825" s="179">
        <v>53178.440220367564</v>
      </c>
      <c r="F8825" s="179">
        <v>0</v>
      </c>
      <c r="G8825" s="179">
        <v>0</v>
      </c>
      <c r="H8825" s="179">
        <v>79707.364301060617</v>
      </c>
      <c r="I8825" s="179">
        <v>0</v>
      </c>
      <c r="J8825" s="179">
        <v>0</v>
      </c>
      <c r="K8825" s="179">
        <v>0</v>
      </c>
      <c r="L8825" s="179">
        <v>0</v>
      </c>
      <c r="M8825" s="179">
        <v>29230.255605015223</v>
      </c>
      <c r="N8825" s="179">
        <v>0</v>
      </c>
      <c r="O8825" s="179">
        <v>0</v>
      </c>
      <c r="P8825" s="179">
        <v>0</v>
      </c>
      <c r="Q8825" s="179">
        <v>0</v>
      </c>
      <c r="R8825" s="180">
        <v>0</v>
      </c>
      <c r="S8825" s="180">
        <v>0</v>
      </c>
      <c r="T8825" s="180">
        <v>0</v>
      </c>
    </row>
    <row r="8826" spans="2:20" x14ac:dyDescent="0.3">
      <c r="B8826" s="19">
        <v>8823</v>
      </c>
      <c r="C8826" s="179">
        <v>1</v>
      </c>
      <c r="D8826" s="179">
        <v>64756.171657538776</v>
      </c>
      <c r="E8826" s="179">
        <v>164415.90137578698</v>
      </c>
      <c r="F8826" s="179">
        <v>0</v>
      </c>
      <c r="G8826" s="179">
        <v>0</v>
      </c>
      <c r="H8826" s="179">
        <v>142564.2398047366</v>
      </c>
      <c r="I8826" s="179">
        <v>0</v>
      </c>
      <c r="J8826" s="179">
        <v>0</v>
      </c>
      <c r="K8826" s="179">
        <v>546.17693067153584</v>
      </c>
      <c r="L8826" s="179">
        <v>1</v>
      </c>
      <c r="M8826" s="179">
        <v>567581.55653471651</v>
      </c>
      <c r="N8826" s="179">
        <v>0</v>
      </c>
      <c r="O8826" s="179">
        <v>0</v>
      </c>
      <c r="P8826" s="179">
        <v>0</v>
      </c>
      <c r="Q8826" s="179">
        <v>0</v>
      </c>
      <c r="R8826" s="180">
        <v>0</v>
      </c>
      <c r="S8826" s="180">
        <v>546.17693067153584</v>
      </c>
      <c r="T8826" s="180">
        <v>64756.171657538776</v>
      </c>
    </row>
    <row r="8827" spans="2:20" x14ac:dyDescent="0.3">
      <c r="B8827" s="19">
        <v>8824</v>
      </c>
      <c r="C8827" s="179">
        <v>0</v>
      </c>
      <c r="D8827" s="179">
        <v>0</v>
      </c>
      <c r="E8827" s="179">
        <v>49612.308930692896</v>
      </c>
      <c r="F8827" s="179">
        <v>0</v>
      </c>
      <c r="G8827" s="179">
        <v>0</v>
      </c>
      <c r="H8827" s="179">
        <v>326124.08461722481</v>
      </c>
      <c r="I8827" s="179">
        <v>0</v>
      </c>
      <c r="J8827" s="179">
        <v>0</v>
      </c>
      <c r="K8827" s="179">
        <v>0</v>
      </c>
      <c r="L8827" s="179">
        <v>0</v>
      </c>
      <c r="M8827" s="179">
        <v>170758.18269245807</v>
      </c>
      <c r="N8827" s="179">
        <v>0</v>
      </c>
      <c r="O8827" s="179">
        <v>0</v>
      </c>
      <c r="P8827" s="179">
        <v>0</v>
      </c>
      <c r="Q8827" s="179">
        <v>0</v>
      </c>
      <c r="R8827" s="180">
        <v>0</v>
      </c>
      <c r="S8827" s="180">
        <v>0</v>
      </c>
      <c r="T8827" s="180">
        <v>0</v>
      </c>
    </row>
    <row r="8828" spans="2:20" x14ac:dyDescent="0.3">
      <c r="B8828" s="19">
        <v>8825</v>
      </c>
      <c r="C8828" s="179">
        <v>0</v>
      </c>
      <c r="D8828" s="179">
        <v>0</v>
      </c>
      <c r="E8828" s="179">
        <v>494714.01390729833</v>
      </c>
      <c r="F8828" s="179">
        <v>0</v>
      </c>
      <c r="G8828" s="179">
        <v>0</v>
      </c>
      <c r="H8828" s="179">
        <v>439607.66215775692</v>
      </c>
      <c r="I8828" s="179">
        <v>0</v>
      </c>
      <c r="J8828" s="179">
        <v>0</v>
      </c>
      <c r="K8828" s="179">
        <v>0</v>
      </c>
      <c r="L8828" s="179">
        <v>0</v>
      </c>
      <c r="M8828" s="179">
        <v>408628.08449760132</v>
      </c>
      <c r="N8828" s="179">
        <v>0</v>
      </c>
      <c r="O8828" s="179">
        <v>0</v>
      </c>
      <c r="P8828" s="179">
        <v>0</v>
      </c>
      <c r="Q8828" s="179">
        <v>0</v>
      </c>
      <c r="R8828" s="180">
        <v>0</v>
      </c>
      <c r="S8828" s="180">
        <v>0</v>
      </c>
      <c r="T8828" s="180">
        <v>0</v>
      </c>
    </row>
    <row r="8829" spans="2:20" x14ac:dyDescent="0.3">
      <c r="B8829" s="19">
        <v>8826</v>
      </c>
      <c r="C8829" s="179">
        <v>0</v>
      </c>
      <c r="D8829" s="179">
        <v>0</v>
      </c>
      <c r="E8829" s="179">
        <v>321674.19434359664</v>
      </c>
      <c r="F8829" s="179">
        <v>0</v>
      </c>
      <c r="G8829" s="179">
        <v>0</v>
      </c>
      <c r="H8829" s="179">
        <v>652537.88742727588</v>
      </c>
      <c r="I8829" s="179">
        <v>0</v>
      </c>
      <c r="J8829" s="179">
        <v>0</v>
      </c>
      <c r="K8829" s="179">
        <v>0</v>
      </c>
      <c r="L8829" s="179">
        <v>0</v>
      </c>
      <c r="M8829" s="179">
        <v>191136.68640475188</v>
      </c>
      <c r="N8829" s="179">
        <v>0</v>
      </c>
      <c r="O8829" s="179">
        <v>0</v>
      </c>
      <c r="P8829" s="179">
        <v>0</v>
      </c>
      <c r="Q8829" s="179">
        <v>0</v>
      </c>
      <c r="R8829" s="180">
        <v>0</v>
      </c>
      <c r="S8829" s="180">
        <v>0</v>
      </c>
      <c r="T8829" s="180">
        <v>0</v>
      </c>
    </row>
    <row r="8830" spans="2:20" x14ac:dyDescent="0.3">
      <c r="B8830" s="19">
        <v>8827</v>
      </c>
      <c r="C8830" s="179">
        <v>0</v>
      </c>
      <c r="D8830" s="179">
        <v>0</v>
      </c>
      <c r="E8830" s="179">
        <v>88341.837119954813</v>
      </c>
      <c r="F8830" s="179">
        <v>0</v>
      </c>
      <c r="G8830" s="179">
        <v>0</v>
      </c>
      <c r="H8830" s="179">
        <v>3336.3342550536745</v>
      </c>
      <c r="I8830" s="179">
        <v>0</v>
      </c>
      <c r="J8830" s="179">
        <v>0</v>
      </c>
      <c r="K8830" s="179">
        <v>0</v>
      </c>
      <c r="L8830" s="179">
        <v>0</v>
      </c>
      <c r="M8830" s="179">
        <v>319509.23892900755</v>
      </c>
      <c r="N8830" s="179">
        <v>0</v>
      </c>
      <c r="O8830" s="179">
        <v>0</v>
      </c>
      <c r="P8830" s="179">
        <v>0</v>
      </c>
      <c r="Q8830" s="179">
        <v>0</v>
      </c>
      <c r="R8830" s="180">
        <v>0</v>
      </c>
      <c r="S8830" s="180">
        <v>0</v>
      </c>
      <c r="T8830" s="180">
        <v>0</v>
      </c>
    </row>
    <row r="8831" spans="2:20" x14ac:dyDescent="0.3">
      <c r="B8831" s="19">
        <v>8828</v>
      </c>
      <c r="C8831" s="179">
        <v>0</v>
      </c>
      <c r="D8831" s="179">
        <v>0</v>
      </c>
      <c r="E8831" s="179">
        <v>26381.224081881865</v>
      </c>
      <c r="F8831" s="179">
        <v>0</v>
      </c>
      <c r="G8831" s="179">
        <v>0</v>
      </c>
      <c r="H8831" s="179">
        <v>42453.814007380861</v>
      </c>
      <c r="I8831" s="179">
        <v>0</v>
      </c>
      <c r="J8831" s="179">
        <v>0</v>
      </c>
      <c r="K8831" s="179">
        <v>0</v>
      </c>
      <c r="L8831" s="179">
        <v>0</v>
      </c>
      <c r="M8831" s="179">
        <v>1656692.6285196866</v>
      </c>
      <c r="N8831" s="179">
        <v>0</v>
      </c>
      <c r="O8831" s="179">
        <v>0</v>
      </c>
      <c r="P8831" s="179">
        <v>0</v>
      </c>
      <c r="Q8831" s="179">
        <v>0</v>
      </c>
      <c r="R8831" s="180">
        <v>0</v>
      </c>
      <c r="S8831" s="180">
        <v>0</v>
      </c>
      <c r="T8831" s="180">
        <v>0</v>
      </c>
    </row>
    <row r="8832" spans="2:20" x14ac:dyDescent="0.3">
      <c r="B8832" s="19">
        <v>8829</v>
      </c>
      <c r="C8832" s="179">
        <v>0</v>
      </c>
      <c r="D8832" s="179">
        <v>0</v>
      </c>
      <c r="E8832" s="179">
        <v>5137.3872258601841</v>
      </c>
      <c r="F8832" s="179">
        <v>0</v>
      </c>
      <c r="G8832" s="179">
        <v>0</v>
      </c>
      <c r="H8832" s="179">
        <v>493935.73655597505</v>
      </c>
      <c r="I8832" s="179">
        <v>0</v>
      </c>
      <c r="J8832" s="179">
        <v>0</v>
      </c>
      <c r="K8832" s="179">
        <v>0</v>
      </c>
      <c r="L8832" s="179">
        <v>0</v>
      </c>
      <c r="M8832" s="179">
        <v>154130.28554157235</v>
      </c>
      <c r="N8832" s="179">
        <v>0</v>
      </c>
      <c r="O8832" s="179">
        <v>0</v>
      </c>
      <c r="P8832" s="179">
        <v>0</v>
      </c>
      <c r="Q8832" s="179">
        <v>0</v>
      </c>
      <c r="R8832" s="180">
        <v>0</v>
      </c>
      <c r="S8832" s="180">
        <v>0</v>
      </c>
      <c r="T8832" s="180">
        <v>0</v>
      </c>
    </row>
    <row r="8833" spans="2:20" x14ac:dyDescent="0.3">
      <c r="B8833" s="19">
        <v>8830</v>
      </c>
      <c r="C8833" s="179">
        <v>0</v>
      </c>
      <c r="D8833" s="179">
        <v>0</v>
      </c>
      <c r="E8833" s="179">
        <v>122116.38165580908</v>
      </c>
      <c r="F8833" s="179">
        <v>0</v>
      </c>
      <c r="G8833" s="179">
        <v>0</v>
      </c>
      <c r="H8833" s="179">
        <v>11776.261273643471</v>
      </c>
      <c r="I8833" s="179">
        <v>0</v>
      </c>
      <c r="J8833" s="179">
        <v>0</v>
      </c>
      <c r="K8833" s="179">
        <v>0</v>
      </c>
      <c r="L8833" s="179">
        <v>0</v>
      </c>
      <c r="M8833" s="179">
        <v>103321.99807075135</v>
      </c>
      <c r="N8833" s="179">
        <v>0</v>
      </c>
      <c r="O8833" s="179">
        <v>0</v>
      </c>
      <c r="P8833" s="179">
        <v>0</v>
      </c>
      <c r="Q8833" s="179">
        <v>0</v>
      </c>
      <c r="R8833" s="180">
        <v>0</v>
      </c>
      <c r="S8833" s="180">
        <v>0</v>
      </c>
      <c r="T8833" s="180">
        <v>0</v>
      </c>
    </row>
    <row r="8834" spans="2:20" x14ac:dyDescent="0.3">
      <c r="B8834" s="19">
        <v>8831</v>
      </c>
      <c r="C8834" s="179">
        <v>0</v>
      </c>
      <c r="D8834" s="179">
        <v>0</v>
      </c>
      <c r="E8834" s="179">
        <v>60929.738120532114</v>
      </c>
      <c r="F8834" s="179">
        <v>0</v>
      </c>
      <c r="G8834" s="179">
        <v>0</v>
      </c>
      <c r="H8834" s="179">
        <v>164850.72984009961</v>
      </c>
      <c r="I8834" s="179">
        <v>0</v>
      </c>
      <c r="J8834" s="179">
        <v>0</v>
      </c>
      <c r="K8834" s="179">
        <v>0</v>
      </c>
      <c r="L8834" s="179">
        <v>0</v>
      </c>
      <c r="M8834" s="179">
        <v>1328382.8937177067</v>
      </c>
      <c r="N8834" s="179">
        <v>0</v>
      </c>
      <c r="O8834" s="179">
        <v>0</v>
      </c>
      <c r="P8834" s="179">
        <v>0</v>
      </c>
      <c r="Q8834" s="179">
        <v>0</v>
      </c>
      <c r="R8834" s="180">
        <v>0</v>
      </c>
      <c r="S8834" s="180">
        <v>0</v>
      </c>
      <c r="T8834" s="180">
        <v>0</v>
      </c>
    </row>
    <row r="8835" spans="2:20" x14ac:dyDescent="0.3">
      <c r="B8835" s="19">
        <v>8832</v>
      </c>
      <c r="C8835" s="179">
        <v>0</v>
      </c>
      <c r="D8835" s="179">
        <v>0</v>
      </c>
      <c r="E8835" s="179">
        <v>88083.347778207317</v>
      </c>
      <c r="F8835" s="179">
        <v>0</v>
      </c>
      <c r="G8835" s="179">
        <v>0</v>
      </c>
      <c r="H8835" s="179">
        <v>8812.8501544231112</v>
      </c>
      <c r="I8835" s="179">
        <v>0</v>
      </c>
      <c r="J8835" s="179">
        <v>0</v>
      </c>
      <c r="K8835" s="179">
        <v>0</v>
      </c>
      <c r="L8835" s="179">
        <v>0</v>
      </c>
      <c r="M8835" s="179">
        <v>270922.80613021809</v>
      </c>
      <c r="N8835" s="179">
        <v>0</v>
      </c>
      <c r="O8835" s="179">
        <v>0</v>
      </c>
      <c r="P8835" s="179">
        <v>0</v>
      </c>
      <c r="Q8835" s="179">
        <v>0</v>
      </c>
      <c r="R8835" s="180">
        <v>0</v>
      </c>
      <c r="S8835" s="180">
        <v>0</v>
      </c>
      <c r="T8835" s="180">
        <v>0</v>
      </c>
    </row>
    <row r="8836" spans="2:20" x14ac:dyDescent="0.3">
      <c r="B8836" s="19">
        <v>8833</v>
      </c>
      <c r="C8836" s="179">
        <v>0</v>
      </c>
      <c r="D8836" s="179">
        <v>0</v>
      </c>
      <c r="E8836" s="179">
        <v>86928.974124484273</v>
      </c>
      <c r="F8836" s="179">
        <v>0</v>
      </c>
      <c r="G8836" s="179">
        <v>0</v>
      </c>
      <c r="H8836" s="179">
        <v>448046.2630030305</v>
      </c>
      <c r="I8836" s="179">
        <v>0</v>
      </c>
      <c r="J8836" s="179">
        <v>0</v>
      </c>
      <c r="K8836" s="179">
        <v>0</v>
      </c>
      <c r="L8836" s="179">
        <v>0</v>
      </c>
      <c r="M8836" s="179">
        <v>12515.947630635204</v>
      </c>
      <c r="N8836" s="179">
        <v>0</v>
      </c>
      <c r="O8836" s="179">
        <v>0</v>
      </c>
      <c r="P8836" s="179">
        <v>0</v>
      </c>
      <c r="Q8836" s="179">
        <v>0</v>
      </c>
      <c r="R8836" s="180">
        <v>0</v>
      </c>
      <c r="S8836" s="180">
        <v>0</v>
      </c>
      <c r="T8836" s="180">
        <v>0</v>
      </c>
    </row>
    <row r="8837" spans="2:20" x14ac:dyDescent="0.3">
      <c r="B8837" s="19">
        <v>8834</v>
      </c>
      <c r="C8837" s="179">
        <v>0</v>
      </c>
      <c r="D8837" s="179">
        <v>0</v>
      </c>
      <c r="E8837" s="179">
        <v>28545.76161925964</v>
      </c>
      <c r="F8837" s="179">
        <v>0</v>
      </c>
      <c r="G8837" s="179">
        <v>0</v>
      </c>
      <c r="H8837" s="179">
        <v>84135.94641198816</v>
      </c>
      <c r="I8837" s="179">
        <v>0</v>
      </c>
      <c r="J8837" s="179">
        <v>0</v>
      </c>
      <c r="K8837" s="179">
        <v>0</v>
      </c>
      <c r="L8837" s="179">
        <v>0</v>
      </c>
      <c r="M8837" s="179">
        <v>714502.01523259806</v>
      </c>
      <c r="N8837" s="179">
        <v>0</v>
      </c>
      <c r="O8837" s="179">
        <v>0</v>
      </c>
      <c r="P8837" s="179">
        <v>0</v>
      </c>
      <c r="Q8837" s="179">
        <v>0</v>
      </c>
      <c r="R8837" s="180">
        <v>0</v>
      </c>
      <c r="S8837" s="180">
        <v>0</v>
      </c>
      <c r="T8837" s="180">
        <v>0</v>
      </c>
    </row>
    <row r="8838" spans="2:20" x14ac:dyDescent="0.3">
      <c r="B8838" s="19">
        <v>8835</v>
      </c>
      <c r="C8838" s="179">
        <v>0</v>
      </c>
      <c r="D8838" s="179">
        <v>0</v>
      </c>
      <c r="E8838" s="179">
        <v>172514.50594235334</v>
      </c>
      <c r="F8838" s="179">
        <v>0</v>
      </c>
      <c r="G8838" s="179">
        <v>0</v>
      </c>
      <c r="H8838" s="179">
        <v>70099.749735532692</v>
      </c>
      <c r="I8838" s="179">
        <v>0</v>
      </c>
      <c r="J8838" s="179">
        <v>0</v>
      </c>
      <c r="K8838" s="179">
        <v>0</v>
      </c>
      <c r="L8838" s="179">
        <v>0</v>
      </c>
      <c r="M8838" s="179">
        <v>29306.490039725861</v>
      </c>
      <c r="N8838" s="179">
        <v>0</v>
      </c>
      <c r="O8838" s="179">
        <v>0</v>
      </c>
      <c r="P8838" s="179">
        <v>0</v>
      </c>
      <c r="Q8838" s="179">
        <v>0</v>
      </c>
      <c r="R8838" s="180">
        <v>0</v>
      </c>
      <c r="S8838" s="180">
        <v>0</v>
      </c>
      <c r="T8838" s="180">
        <v>0</v>
      </c>
    </row>
    <row r="8839" spans="2:20" x14ac:dyDescent="0.3">
      <c r="B8839" s="19">
        <v>8836</v>
      </c>
      <c r="C8839" s="179">
        <v>0</v>
      </c>
      <c r="D8839" s="179">
        <v>0</v>
      </c>
      <c r="E8839" s="179">
        <v>44118.211274857676</v>
      </c>
      <c r="F8839" s="179">
        <v>0</v>
      </c>
      <c r="G8839" s="179">
        <v>0</v>
      </c>
      <c r="H8839" s="179">
        <v>381161.21318012016</v>
      </c>
      <c r="I8839" s="179">
        <v>0</v>
      </c>
      <c r="J8839" s="179">
        <v>0</v>
      </c>
      <c r="K8839" s="179">
        <v>0</v>
      </c>
      <c r="L8839" s="179">
        <v>0</v>
      </c>
      <c r="M8839" s="179">
        <v>11329.080887528149</v>
      </c>
      <c r="N8839" s="179">
        <v>0</v>
      </c>
      <c r="O8839" s="179">
        <v>0</v>
      </c>
      <c r="P8839" s="179">
        <v>0</v>
      </c>
      <c r="Q8839" s="179">
        <v>0</v>
      </c>
      <c r="R8839" s="180">
        <v>0</v>
      </c>
      <c r="S8839" s="180">
        <v>0</v>
      </c>
      <c r="T8839" s="180">
        <v>0</v>
      </c>
    </row>
    <row r="8840" spans="2:20" x14ac:dyDescent="0.3">
      <c r="B8840" s="19">
        <v>8837</v>
      </c>
      <c r="C8840" s="179">
        <v>0</v>
      </c>
      <c r="D8840" s="179">
        <v>0</v>
      </c>
      <c r="E8840" s="179">
        <v>280594.1496240038</v>
      </c>
      <c r="F8840" s="179">
        <v>0</v>
      </c>
      <c r="G8840" s="179">
        <v>0</v>
      </c>
      <c r="H8840" s="179">
        <v>2671.1123828654322</v>
      </c>
      <c r="I8840" s="179">
        <v>0</v>
      </c>
      <c r="J8840" s="179">
        <v>0</v>
      </c>
      <c r="K8840" s="179">
        <v>0</v>
      </c>
      <c r="L8840" s="179">
        <v>0</v>
      </c>
      <c r="M8840" s="179">
        <v>301718.70599921013</v>
      </c>
      <c r="N8840" s="179">
        <v>0</v>
      </c>
      <c r="O8840" s="179">
        <v>0</v>
      </c>
      <c r="P8840" s="179">
        <v>0</v>
      </c>
      <c r="Q8840" s="179">
        <v>0</v>
      </c>
      <c r="R8840" s="180">
        <v>0</v>
      </c>
      <c r="S8840" s="180">
        <v>0</v>
      </c>
      <c r="T8840" s="180">
        <v>0</v>
      </c>
    </row>
    <row r="8841" spans="2:20" x14ac:dyDescent="0.3">
      <c r="B8841" s="19">
        <v>8838</v>
      </c>
      <c r="C8841" s="179">
        <v>0</v>
      </c>
      <c r="D8841" s="179">
        <v>0</v>
      </c>
      <c r="E8841" s="179">
        <v>178406.76300019797</v>
      </c>
      <c r="F8841" s="179">
        <v>0</v>
      </c>
      <c r="G8841" s="179">
        <v>0</v>
      </c>
      <c r="H8841" s="179">
        <v>47815.856073047762</v>
      </c>
      <c r="I8841" s="179">
        <v>0</v>
      </c>
      <c r="J8841" s="179">
        <v>0</v>
      </c>
      <c r="K8841" s="179">
        <v>0</v>
      </c>
      <c r="L8841" s="179">
        <v>0</v>
      </c>
      <c r="M8841" s="179">
        <v>153086.01045653538</v>
      </c>
      <c r="N8841" s="179">
        <v>0</v>
      </c>
      <c r="O8841" s="179">
        <v>0</v>
      </c>
      <c r="P8841" s="179">
        <v>0</v>
      </c>
      <c r="Q8841" s="179">
        <v>0</v>
      </c>
      <c r="R8841" s="180">
        <v>0</v>
      </c>
      <c r="S8841" s="180">
        <v>0</v>
      </c>
      <c r="T8841" s="180">
        <v>0</v>
      </c>
    </row>
    <row r="8842" spans="2:20" x14ac:dyDescent="0.3">
      <c r="B8842" s="19">
        <v>8839</v>
      </c>
      <c r="C8842" s="179">
        <v>0</v>
      </c>
      <c r="D8842" s="179">
        <v>0</v>
      </c>
      <c r="E8842" s="179">
        <v>74422.809172277673</v>
      </c>
      <c r="F8842" s="179">
        <v>0</v>
      </c>
      <c r="G8842" s="179">
        <v>0</v>
      </c>
      <c r="H8842" s="179">
        <v>219013.43099339455</v>
      </c>
      <c r="I8842" s="179">
        <v>0</v>
      </c>
      <c r="J8842" s="179">
        <v>0</v>
      </c>
      <c r="K8842" s="179">
        <v>0</v>
      </c>
      <c r="L8842" s="179">
        <v>0</v>
      </c>
      <c r="M8842" s="179">
        <v>11489.750523289375</v>
      </c>
      <c r="N8842" s="179">
        <v>0</v>
      </c>
      <c r="O8842" s="179">
        <v>0</v>
      </c>
      <c r="P8842" s="179">
        <v>0</v>
      </c>
      <c r="Q8842" s="179">
        <v>0</v>
      </c>
      <c r="R8842" s="180">
        <v>0</v>
      </c>
      <c r="S8842" s="180">
        <v>0</v>
      </c>
      <c r="T8842" s="180">
        <v>0</v>
      </c>
    </row>
    <row r="8843" spans="2:20" x14ac:dyDescent="0.3">
      <c r="B8843" s="19">
        <v>8840</v>
      </c>
      <c r="C8843" s="179">
        <v>0</v>
      </c>
      <c r="D8843" s="179">
        <v>0</v>
      </c>
      <c r="E8843" s="179">
        <v>97900.180033776327</v>
      </c>
      <c r="F8843" s="179">
        <v>0</v>
      </c>
      <c r="G8843" s="179">
        <v>0</v>
      </c>
      <c r="H8843" s="179">
        <v>123311.2150641027</v>
      </c>
      <c r="I8843" s="179">
        <v>0</v>
      </c>
      <c r="J8843" s="179">
        <v>0</v>
      </c>
      <c r="K8843" s="179">
        <v>0</v>
      </c>
      <c r="L8843" s="179">
        <v>0</v>
      </c>
      <c r="M8843" s="179">
        <v>43113.244865591943</v>
      </c>
      <c r="N8843" s="179">
        <v>0</v>
      </c>
      <c r="O8843" s="179">
        <v>0</v>
      </c>
      <c r="P8843" s="179">
        <v>0</v>
      </c>
      <c r="Q8843" s="179">
        <v>0</v>
      </c>
      <c r="R8843" s="180">
        <v>0</v>
      </c>
      <c r="S8843" s="180">
        <v>0</v>
      </c>
      <c r="T8843" s="180">
        <v>0</v>
      </c>
    </row>
    <row r="8844" spans="2:20" x14ac:dyDescent="0.3">
      <c r="B8844" s="19">
        <v>8841</v>
      </c>
      <c r="C8844" s="179">
        <v>0</v>
      </c>
      <c r="D8844" s="179">
        <v>0</v>
      </c>
      <c r="E8844" s="179">
        <v>104860.89751093148</v>
      </c>
      <c r="F8844" s="179">
        <v>0</v>
      </c>
      <c r="G8844" s="179">
        <v>0</v>
      </c>
      <c r="H8844" s="179">
        <v>5051.2599289457939</v>
      </c>
      <c r="I8844" s="179">
        <v>0</v>
      </c>
      <c r="J8844" s="179">
        <v>0</v>
      </c>
      <c r="K8844" s="179">
        <v>0</v>
      </c>
      <c r="L8844" s="179">
        <v>0</v>
      </c>
      <c r="M8844" s="179">
        <v>41786.003351577972</v>
      </c>
      <c r="N8844" s="179">
        <v>0</v>
      </c>
      <c r="O8844" s="179">
        <v>0</v>
      </c>
      <c r="P8844" s="179">
        <v>0</v>
      </c>
      <c r="Q8844" s="179">
        <v>0</v>
      </c>
      <c r="R8844" s="180">
        <v>0</v>
      </c>
      <c r="S8844" s="180">
        <v>0</v>
      </c>
      <c r="T8844" s="180">
        <v>0</v>
      </c>
    </row>
    <row r="8845" spans="2:20" x14ac:dyDescent="0.3">
      <c r="B8845" s="19">
        <v>8842</v>
      </c>
      <c r="C8845" s="179">
        <v>0</v>
      </c>
      <c r="D8845" s="179">
        <v>0</v>
      </c>
      <c r="E8845" s="179">
        <v>146598.33073876405</v>
      </c>
      <c r="F8845" s="179">
        <v>0</v>
      </c>
      <c r="G8845" s="179">
        <v>0</v>
      </c>
      <c r="H8845" s="179">
        <v>35041.267958200944</v>
      </c>
      <c r="I8845" s="179">
        <v>0</v>
      </c>
      <c r="J8845" s="179">
        <v>0</v>
      </c>
      <c r="K8845" s="179">
        <v>0</v>
      </c>
      <c r="L8845" s="179">
        <v>0</v>
      </c>
      <c r="M8845" s="179">
        <v>45002.41987701672</v>
      </c>
      <c r="N8845" s="179">
        <v>0</v>
      </c>
      <c r="O8845" s="179">
        <v>0</v>
      </c>
      <c r="P8845" s="179">
        <v>0</v>
      </c>
      <c r="Q8845" s="179">
        <v>0</v>
      </c>
      <c r="R8845" s="180">
        <v>0</v>
      </c>
      <c r="S8845" s="180">
        <v>0</v>
      </c>
      <c r="T8845" s="180">
        <v>0</v>
      </c>
    </row>
    <row r="8846" spans="2:20" x14ac:dyDescent="0.3">
      <c r="B8846" s="19">
        <v>8843</v>
      </c>
      <c r="C8846" s="179">
        <v>0</v>
      </c>
      <c r="D8846" s="179">
        <v>0</v>
      </c>
      <c r="E8846" s="179">
        <v>588282.31260668556</v>
      </c>
      <c r="F8846" s="179">
        <v>0</v>
      </c>
      <c r="G8846" s="179">
        <v>0</v>
      </c>
      <c r="H8846" s="179">
        <v>64994.110961953207</v>
      </c>
      <c r="I8846" s="179">
        <v>0</v>
      </c>
      <c r="J8846" s="179">
        <v>0</v>
      </c>
      <c r="K8846" s="179">
        <v>0</v>
      </c>
      <c r="L8846" s="179">
        <v>0</v>
      </c>
      <c r="M8846" s="179">
        <v>22552.642591236418</v>
      </c>
      <c r="N8846" s="179">
        <v>0</v>
      </c>
      <c r="O8846" s="179">
        <v>0</v>
      </c>
      <c r="P8846" s="179">
        <v>0</v>
      </c>
      <c r="Q8846" s="179">
        <v>0</v>
      </c>
      <c r="R8846" s="180">
        <v>0</v>
      </c>
      <c r="S8846" s="180">
        <v>0</v>
      </c>
      <c r="T8846" s="180">
        <v>0</v>
      </c>
    </row>
    <row r="8847" spans="2:20" x14ac:dyDescent="0.3">
      <c r="B8847" s="19">
        <v>8844</v>
      </c>
      <c r="C8847" s="179">
        <v>0</v>
      </c>
      <c r="D8847" s="179">
        <v>0</v>
      </c>
      <c r="E8847" s="179">
        <v>42285.46231004181</v>
      </c>
      <c r="F8847" s="179">
        <v>0</v>
      </c>
      <c r="G8847" s="179">
        <v>0</v>
      </c>
      <c r="H8847" s="179">
        <v>15112.349545309396</v>
      </c>
      <c r="I8847" s="179">
        <v>0</v>
      </c>
      <c r="J8847" s="179">
        <v>0</v>
      </c>
      <c r="K8847" s="179">
        <v>0</v>
      </c>
      <c r="L8847" s="179">
        <v>0</v>
      </c>
      <c r="M8847" s="179">
        <v>19783.490112303472</v>
      </c>
      <c r="N8847" s="179">
        <v>0</v>
      </c>
      <c r="O8847" s="179">
        <v>0</v>
      </c>
      <c r="P8847" s="179">
        <v>0</v>
      </c>
      <c r="Q8847" s="179">
        <v>0</v>
      </c>
      <c r="R8847" s="180">
        <v>0</v>
      </c>
      <c r="S8847" s="180">
        <v>0</v>
      </c>
      <c r="T8847" s="180">
        <v>0</v>
      </c>
    </row>
    <row r="8848" spans="2:20" x14ac:dyDescent="0.3">
      <c r="B8848" s="19">
        <v>8845</v>
      </c>
      <c r="C8848" s="179">
        <v>0</v>
      </c>
      <c r="D8848" s="179">
        <v>0</v>
      </c>
      <c r="E8848" s="179">
        <v>661533.76512040617</v>
      </c>
      <c r="F8848" s="179">
        <v>0</v>
      </c>
      <c r="G8848" s="179">
        <v>0</v>
      </c>
      <c r="H8848" s="179">
        <v>163989.65244204729</v>
      </c>
      <c r="I8848" s="179">
        <v>0</v>
      </c>
      <c r="J8848" s="179">
        <v>0</v>
      </c>
      <c r="K8848" s="179">
        <v>0</v>
      </c>
      <c r="L8848" s="179">
        <v>0</v>
      </c>
      <c r="M8848" s="179">
        <v>18102.909371288013</v>
      </c>
      <c r="N8848" s="179">
        <v>0</v>
      </c>
      <c r="O8848" s="179">
        <v>0</v>
      </c>
      <c r="P8848" s="179">
        <v>0</v>
      </c>
      <c r="Q8848" s="179">
        <v>0</v>
      </c>
      <c r="R8848" s="180">
        <v>0</v>
      </c>
      <c r="S8848" s="180">
        <v>0</v>
      </c>
      <c r="T8848" s="180">
        <v>0</v>
      </c>
    </row>
    <row r="8849" spans="2:20" x14ac:dyDescent="0.3">
      <c r="B8849" s="19">
        <v>8846</v>
      </c>
      <c r="C8849" s="179">
        <v>0</v>
      </c>
      <c r="D8849" s="179">
        <v>0</v>
      </c>
      <c r="E8849" s="179">
        <v>20819.94946435812</v>
      </c>
      <c r="F8849" s="179">
        <v>0</v>
      </c>
      <c r="G8849" s="179">
        <v>0</v>
      </c>
      <c r="H8849" s="179">
        <v>50169.80014036144</v>
      </c>
      <c r="I8849" s="179">
        <v>0</v>
      </c>
      <c r="J8849" s="179">
        <v>0</v>
      </c>
      <c r="K8849" s="179">
        <v>0</v>
      </c>
      <c r="L8849" s="179">
        <v>0</v>
      </c>
      <c r="M8849" s="179">
        <v>51960.4447443881</v>
      </c>
      <c r="N8849" s="179">
        <v>0</v>
      </c>
      <c r="O8849" s="179">
        <v>0</v>
      </c>
      <c r="P8849" s="179">
        <v>0</v>
      </c>
      <c r="Q8849" s="179">
        <v>0</v>
      </c>
      <c r="R8849" s="180">
        <v>0</v>
      </c>
      <c r="S8849" s="180">
        <v>0</v>
      </c>
      <c r="T8849" s="180">
        <v>0</v>
      </c>
    </row>
    <row r="8850" spans="2:20" x14ac:dyDescent="0.3">
      <c r="B8850" s="19">
        <v>8847</v>
      </c>
      <c r="C8850" s="179">
        <v>0</v>
      </c>
      <c r="D8850" s="179">
        <v>0</v>
      </c>
      <c r="E8850" s="179">
        <v>124026.58487828803</v>
      </c>
      <c r="F8850" s="179">
        <v>0</v>
      </c>
      <c r="G8850" s="179">
        <v>0</v>
      </c>
      <c r="H8850" s="179">
        <v>262526.86462671933</v>
      </c>
      <c r="I8850" s="179">
        <v>0</v>
      </c>
      <c r="J8850" s="179">
        <v>0</v>
      </c>
      <c r="K8850" s="179">
        <v>0</v>
      </c>
      <c r="L8850" s="179">
        <v>0</v>
      </c>
      <c r="M8850" s="179">
        <v>48340.899836811594</v>
      </c>
      <c r="N8850" s="179">
        <v>0</v>
      </c>
      <c r="O8850" s="179">
        <v>0</v>
      </c>
      <c r="P8850" s="179">
        <v>0</v>
      </c>
      <c r="Q8850" s="179">
        <v>0</v>
      </c>
      <c r="R8850" s="180">
        <v>0</v>
      </c>
      <c r="S8850" s="180">
        <v>0</v>
      </c>
      <c r="T8850" s="180">
        <v>0</v>
      </c>
    </row>
    <row r="8851" spans="2:20" x14ac:dyDescent="0.3">
      <c r="B8851" s="19">
        <v>8848</v>
      </c>
      <c r="C8851" s="179">
        <v>0</v>
      </c>
      <c r="D8851" s="179">
        <v>0</v>
      </c>
      <c r="E8851" s="179">
        <v>149181.79557449074</v>
      </c>
      <c r="F8851" s="179">
        <v>0</v>
      </c>
      <c r="G8851" s="179">
        <v>0</v>
      </c>
      <c r="H8851" s="179">
        <v>4641.7165765748441</v>
      </c>
      <c r="I8851" s="179">
        <v>0</v>
      </c>
      <c r="J8851" s="179">
        <v>0</v>
      </c>
      <c r="K8851" s="179">
        <v>0</v>
      </c>
      <c r="L8851" s="179">
        <v>0</v>
      </c>
      <c r="M8851" s="179">
        <v>193931.71407036652</v>
      </c>
      <c r="N8851" s="179">
        <v>0</v>
      </c>
      <c r="O8851" s="179">
        <v>0</v>
      </c>
      <c r="P8851" s="179">
        <v>0</v>
      </c>
      <c r="Q8851" s="179">
        <v>0</v>
      </c>
      <c r="R8851" s="180">
        <v>0</v>
      </c>
      <c r="S8851" s="180">
        <v>0</v>
      </c>
      <c r="T8851" s="180">
        <v>0</v>
      </c>
    </row>
    <row r="8852" spans="2:20" x14ac:dyDescent="0.3">
      <c r="B8852" s="19">
        <v>8849</v>
      </c>
      <c r="C8852" s="179">
        <v>0</v>
      </c>
      <c r="D8852" s="179">
        <v>0</v>
      </c>
      <c r="E8852" s="179">
        <v>39001.456190358855</v>
      </c>
      <c r="F8852" s="179">
        <v>0</v>
      </c>
      <c r="G8852" s="179">
        <v>0</v>
      </c>
      <c r="H8852" s="179">
        <v>22431.234687394593</v>
      </c>
      <c r="I8852" s="179">
        <v>0</v>
      </c>
      <c r="J8852" s="179">
        <v>0</v>
      </c>
      <c r="K8852" s="179">
        <v>0</v>
      </c>
      <c r="L8852" s="179">
        <v>0</v>
      </c>
      <c r="M8852" s="179">
        <v>45174.236407249278</v>
      </c>
      <c r="N8852" s="179">
        <v>0</v>
      </c>
      <c r="O8852" s="179">
        <v>0</v>
      </c>
      <c r="P8852" s="179">
        <v>0</v>
      </c>
      <c r="Q8852" s="179">
        <v>0</v>
      </c>
      <c r="R8852" s="180">
        <v>0</v>
      </c>
      <c r="S8852" s="180">
        <v>0</v>
      </c>
      <c r="T8852" s="180">
        <v>0</v>
      </c>
    </row>
    <row r="8853" spans="2:20" x14ac:dyDescent="0.3">
      <c r="B8853" s="19">
        <v>8850</v>
      </c>
      <c r="C8853" s="179">
        <v>0</v>
      </c>
      <c r="D8853" s="179">
        <v>0</v>
      </c>
      <c r="E8853" s="179">
        <v>127662.80202084749</v>
      </c>
      <c r="F8853" s="179">
        <v>0</v>
      </c>
      <c r="G8853" s="179">
        <v>0</v>
      </c>
      <c r="H8853" s="179">
        <v>26442.283179498059</v>
      </c>
      <c r="I8853" s="179">
        <v>0</v>
      </c>
      <c r="J8853" s="179">
        <v>0</v>
      </c>
      <c r="K8853" s="179">
        <v>0</v>
      </c>
      <c r="L8853" s="179">
        <v>0</v>
      </c>
      <c r="M8853" s="179">
        <v>62453.698671600709</v>
      </c>
      <c r="N8853" s="179">
        <v>0</v>
      </c>
      <c r="O8853" s="179">
        <v>0</v>
      </c>
      <c r="P8853" s="179">
        <v>0</v>
      </c>
      <c r="Q8853" s="179">
        <v>0</v>
      </c>
      <c r="R8853" s="180">
        <v>0</v>
      </c>
      <c r="S8853" s="180">
        <v>0</v>
      </c>
      <c r="T8853" s="180">
        <v>0</v>
      </c>
    </row>
    <row r="8854" spans="2:20" x14ac:dyDescent="0.3">
      <c r="B8854" s="19">
        <v>8851</v>
      </c>
      <c r="C8854" s="179">
        <v>0</v>
      </c>
      <c r="D8854" s="179">
        <v>0</v>
      </c>
      <c r="E8854" s="179">
        <v>223594.47569407287</v>
      </c>
      <c r="F8854" s="179">
        <v>0</v>
      </c>
      <c r="G8854" s="179">
        <v>0</v>
      </c>
      <c r="H8854" s="179">
        <v>158339.22742973993</v>
      </c>
      <c r="I8854" s="179">
        <v>0</v>
      </c>
      <c r="J8854" s="179">
        <v>0</v>
      </c>
      <c r="K8854" s="179">
        <v>0</v>
      </c>
      <c r="L8854" s="179">
        <v>0</v>
      </c>
      <c r="M8854" s="179">
        <v>68906.61484667148</v>
      </c>
      <c r="N8854" s="179">
        <v>0</v>
      </c>
      <c r="O8854" s="179">
        <v>0</v>
      </c>
      <c r="P8854" s="179">
        <v>0</v>
      </c>
      <c r="Q8854" s="179">
        <v>0</v>
      </c>
      <c r="R8854" s="180">
        <v>0</v>
      </c>
      <c r="S8854" s="180">
        <v>0</v>
      </c>
      <c r="T8854" s="180">
        <v>0</v>
      </c>
    </row>
    <row r="8855" spans="2:20" x14ac:dyDescent="0.3">
      <c r="B8855" s="19">
        <v>8852</v>
      </c>
      <c r="C8855" s="179">
        <v>0</v>
      </c>
      <c r="D8855" s="179">
        <v>0</v>
      </c>
      <c r="E8855" s="179">
        <v>29116.577869434252</v>
      </c>
      <c r="F8855" s="179">
        <v>0</v>
      </c>
      <c r="G8855" s="179">
        <v>0</v>
      </c>
      <c r="H8855" s="179">
        <v>289278.1128333261</v>
      </c>
      <c r="I8855" s="179">
        <v>0</v>
      </c>
      <c r="J8855" s="179">
        <v>0</v>
      </c>
      <c r="K8855" s="179">
        <v>0</v>
      </c>
      <c r="L8855" s="179">
        <v>0</v>
      </c>
      <c r="M8855" s="179">
        <v>2225045.177679087</v>
      </c>
      <c r="N8855" s="179">
        <v>0</v>
      </c>
      <c r="O8855" s="179">
        <v>0</v>
      </c>
      <c r="P8855" s="179">
        <v>0</v>
      </c>
      <c r="Q8855" s="179">
        <v>0</v>
      </c>
      <c r="R8855" s="180">
        <v>0</v>
      </c>
      <c r="S8855" s="180">
        <v>0</v>
      </c>
      <c r="T8855" s="180">
        <v>0</v>
      </c>
    </row>
    <row r="8856" spans="2:20" x14ac:dyDescent="0.3">
      <c r="B8856" s="19">
        <v>8853</v>
      </c>
      <c r="C8856" s="179">
        <v>0</v>
      </c>
      <c r="D8856" s="179">
        <v>0</v>
      </c>
      <c r="E8856" s="179">
        <v>9559.6928801030044</v>
      </c>
      <c r="F8856" s="179">
        <v>0</v>
      </c>
      <c r="G8856" s="179">
        <v>0</v>
      </c>
      <c r="H8856" s="179">
        <v>92130.553790788807</v>
      </c>
      <c r="I8856" s="179">
        <v>0</v>
      </c>
      <c r="J8856" s="179">
        <v>0</v>
      </c>
      <c r="K8856" s="179">
        <v>0</v>
      </c>
      <c r="L8856" s="179">
        <v>0</v>
      </c>
      <c r="M8856" s="179">
        <v>264585.55244735669</v>
      </c>
      <c r="N8856" s="179">
        <v>0</v>
      </c>
      <c r="O8856" s="179">
        <v>0</v>
      </c>
      <c r="P8856" s="179">
        <v>0</v>
      </c>
      <c r="Q8856" s="179">
        <v>0</v>
      </c>
      <c r="R8856" s="180">
        <v>0</v>
      </c>
      <c r="S8856" s="180">
        <v>0</v>
      </c>
      <c r="T8856" s="180">
        <v>0</v>
      </c>
    </row>
    <row r="8857" spans="2:20" x14ac:dyDescent="0.3">
      <c r="B8857" s="19">
        <v>8854</v>
      </c>
      <c r="C8857" s="179">
        <v>0</v>
      </c>
      <c r="D8857" s="179">
        <v>0</v>
      </c>
      <c r="E8857" s="179">
        <v>129621.92606989836</v>
      </c>
      <c r="F8857" s="179">
        <v>0</v>
      </c>
      <c r="G8857" s="179">
        <v>0</v>
      </c>
      <c r="H8857" s="179">
        <v>137050.0392937829</v>
      </c>
      <c r="I8857" s="179">
        <v>0</v>
      </c>
      <c r="J8857" s="179">
        <v>0</v>
      </c>
      <c r="K8857" s="179">
        <v>0</v>
      </c>
      <c r="L8857" s="179">
        <v>0</v>
      </c>
      <c r="M8857" s="179">
        <v>173051.300451783</v>
      </c>
      <c r="N8857" s="179">
        <v>0</v>
      </c>
      <c r="O8857" s="179">
        <v>0</v>
      </c>
      <c r="P8857" s="179">
        <v>0</v>
      </c>
      <c r="Q8857" s="179">
        <v>0</v>
      </c>
      <c r="R8857" s="180">
        <v>0</v>
      </c>
      <c r="S8857" s="180">
        <v>0</v>
      </c>
      <c r="T8857" s="180">
        <v>0</v>
      </c>
    </row>
    <row r="8858" spans="2:20" x14ac:dyDescent="0.3">
      <c r="B8858" s="19">
        <v>8855</v>
      </c>
      <c r="C8858" s="179">
        <v>0</v>
      </c>
      <c r="D8858" s="179">
        <v>0</v>
      </c>
      <c r="E8858" s="179">
        <v>50242.458768221164</v>
      </c>
      <c r="F8858" s="179">
        <v>0</v>
      </c>
      <c r="G8858" s="179">
        <v>0</v>
      </c>
      <c r="H8858" s="179">
        <v>14790.558043797015</v>
      </c>
      <c r="I8858" s="179">
        <v>0</v>
      </c>
      <c r="J8858" s="179">
        <v>0</v>
      </c>
      <c r="K8858" s="179">
        <v>0</v>
      </c>
      <c r="L8858" s="179">
        <v>0</v>
      </c>
      <c r="M8858" s="179">
        <v>328452.87346697459</v>
      </c>
      <c r="N8858" s="179">
        <v>0</v>
      </c>
      <c r="O8858" s="179">
        <v>0</v>
      </c>
      <c r="P8858" s="179">
        <v>0</v>
      </c>
      <c r="Q8858" s="179">
        <v>0</v>
      </c>
      <c r="R8858" s="180">
        <v>0</v>
      </c>
      <c r="S8858" s="180">
        <v>0</v>
      </c>
      <c r="T8858" s="180">
        <v>0</v>
      </c>
    </row>
    <row r="8859" spans="2:20" x14ac:dyDescent="0.3">
      <c r="B8859" s="19">
        <v>8856</v>
      </c>
      <c r="C8859" s="179">
        <v>0</v>
      </c>
      <c r="D8859" s="179">
        <v>0</v>
      </c>
      <c r="E8859" s="179">
        <v>121711.28951067655</v>
      </c>
      <c r="F8859" s="179">
        <v>0</v>
      </c>
      <c r="G8859" s="179">
        <v>0</v>
      </c>
      <c r="H8859" s="179">
        <v>223014.40171631632</v>
      </c>
      <c r="I8859" s="179">
        <v>0</v>
      </c>
      <c r="J8859" s="179">
        <v>0</v>
      </c>
      <c r="K8859" s="179">
        <v>0</v>
      </c>
      <c r="L8859" s="179">
        <v>0</v>
      </c>
      <c r="M8859" s="179">
        <v>856795.7023638282</v>
      </c>
      <c r="N8859" s="179">
        <v>0</v>
      </c>
      <c r="O8859" s="179">
        <v>0</v>
      </c>
      <c r="P8859" s="179">
        <v>0</v>
      </c>
      <c r="Q8859" s="179">
        <v>0</v>
      </c>
      <c r="R8859" s="180">
        <v>0</v>
      </c>
      <c r="S8859" s="180">
        <v>0</v>
      </c>
      <c r="T8859" s="180">
        <v>0</v>
      </c>
    </row>
    <row r="8860" spans="2:20" x14ac:dyDescent="0.3">
      <c r="B8860" s="19">
        <v>8857</v>
      </c>
      <c r="C8860" s="179">
        <v>0</v>
      </c>
      <c r="D8860" s="179">
        <v>0</v>
      </c>
      <c r="E8860" s="179">
        <v>55859.161836750493</v>
      </c>
      <c r="F8860" s="179">
        <v>0</v>
      </c>
      <c r="G8860" s="179">
        <v>0</v>
      </c>
      <c r="H8860" s="179">
        <v>208461.56434738429</v>
      </c>
      <c r="I8860" s="179">
        <v>0</v>
      </c>
      <c r="J8860" s="179">
        <v>0</v>
      </c>
      <c r="K8860" s="179">
        <v>0</v>
      </c>
      <c r="L8860" s="179">
        <v>0</v>
      </c>
      <c r="M8860" s="179">
        <v>85197.902657473649</v>
      </c>
      <c r="N8860" s="179">
        <v>0</v>
      </c>
      <c r="O8860" s="179">
        <v>0</v>
      </c>
      <c r="P8860" s="179">
        <v>0</v>
      </c>
      <c r="Q8860" s="179">
        <v>0</v>
      </c>
      <c r="R8860" s="180">
        <v>0</v>
      </c>
      <c r="S8860" s="180">
        <v>0</v>
      </c>
      <c r="T8860" s="180">
        <v>0</v>
      </c>
    </row>
    <row r="8861" spans="2:20" x14ac:dyDescent="0.3">
      <c r="B8861" s="19">
        <v>8858</v>
      </c>
      <c r="C8861" s="179">
        <v>0</v>
      </c>
      <c r="D8861" s="179">
        <v>0</v>
      </c>
      <c r="E8861" s="179">
        <v>21237.284962228241</v>
      </c>
      <c r="F8861" s="179">
        <v>0</v>
      </c>
      <c r="G8861" s="179">
        <v>0</v>
      </c>
      <c r="H8861" s="179">
        <v>131814.68523771787</v>
      </c>
      <c r="I8861" s="179">
        <v>0</v>
      </c>
      <c r="J8861" s="179">
        <v>0</v>
      </c>
      <c r="K8861" s="179">
        <v>0</v>
      </c>
      <c r="L8861" s="179">
        <v>0</v>
      </c>
      <c r="M8861" s="179">
        <v>4404.7283086621501</v>
      </c>
      <c r="N8861" s="179">
        <v>0</v>
      </c>
      <c r="O8861" s="179">
        <v>0</v>
      </c>
      <c r="P8861" s="179">
        <v>0</v>
      </c>
      <c r="Q8861" s="179">
        <v>0</v>
      </c>
      <c r="R8861" s="180">
        <v>0</v>
      </c>
      <c r="S8861" s="180">
        <v>0</v>
      </c>
      <c r="T8861" s="180">
        <v>0</v>
      </c>
    </row>
    <row r="8862" spans="2:20" x14ac:dyDescent="0.3">
      <c r="B8862" s="19">
        <v>8859</v>
      </c>
      <c r="C8862" s="179">
        <v>0</v>
      </c>
      <c r="D8862" s="179">
        <v>0</v>
      </c>
      <c r="E8862" s="179">
        <v>158299.39053634708</v>
      </c>
      <c r="F8862" s="179">
        <v>0</v>
      </c>
      <c r="G8862" s="179">
        <v>0</v>
      </c>
      <c r="H8862" s="179">
        <v>77232.892493252468</v>
      </c>
      <c r="I8862" s="179">
        <v>0</v>
      </c>
      <c r="J8862" s="179">
        <v>0</v>
      </c>
      <c r="K8862" s="179">
        <v>0</v>
      </c>
      <c r="L8862" s="179">
        <v>0</v>
      </c>
      <c r="M8862" s="179">
        <v>277034.10745725723</v>
      </c>
      <c r="N8862" s="179">
        <v>0</v>
      </c>
      <c r="O8862" s="179">
        <v>0</v>
      </c>
      <c r="P8862" s="179">
        <v>0</v>
      </c>
      <c r="Q8862" s="179">
        <v>0</v>
      </c>
      <c r="R8862" s="180">
        <v>0</v>
      </c>
      <c r="S8862" s="180">
        <v>0</v>
      </c>
      <c r="T8862" s="180">
        <v>0</v>
      </c>
    </row>
    <row r="8863" spans="2:20" x14ac:dyDescent="0.3">
      <c r="B8863" s="19">
        <v>8860</v>
      </c>
      <c r="C8863" s="179">
        <v>0</v>
      </c>
      <c r="D8863" s="179">
        <v>0</v>
      </c>
      <c r="E8863" s="179">
        <v>874539.98449068179</v>
      </c>
      <c r="F8863" s="179">
        <v>0</v>
      </c>
      <c r="G8863" s="179">
        <v>0</v>
      </c>
      <c r="H8863" s="179">
        <v>54872.21061372415</v>
      </c>
      <c r="I8863" s="179">
        <v>0</v>
      </c>
      <c r="J8863" s="179">
        <v>0</v>
      </c>
      <c r="K8863" s="179">
        <v>0</v>
      </c>
      <c r="L8863" s="179">
        <v>0</v>
      </c>
      <c r="M8863" s="179">
        <v>174448.40191242384</v>
      </c>
      <c r="N8863" s="179">
        <v>0</v>
      </c>
      <c r="O8863" s="179">
        <v>0</v>
      </c>
      <c r="P8863" s="179">
        <v>0</v>
      </c>
      <c r="Q8863" s="179">
        <v>0</v>
      </c>
      <c r="R8863" s="180">
        <v>0</v>
      </c>
      <c r="S8863" s="180">
        <v>0</v>
      </c>
      <c r="T8863" s="180">
        <v>0</v>
      </c>
    </row>
    <row r="8864" spans="2:20" x14ac:dyDescent="0.3">
      <c r="B8864" s="19">
        <v>8861</v>
      </c>
      <c r="C8864" s="179">
        <v>0</v>
      </c>
      <c r="D8864" s="179">
        <v>0</v>
      </c>
      <c r="E8864" s="179">
        <v>32076.122610489263</v>
      </c>
      <c r="F8864" s="179">
        <v>0</v>
      </c>
      <c r="G8864" s="179">
        <v>0</v>
      </c>
      <c r="H8864" s="179">
        <v>8917.4652707054029</v>
      </c>
      <c r="I8864" s="179">
        <v>0</v>
      </c>
      <c r="J8864" s="179">
        <v>0</v>
      </c>
      <c r="K8864" s="179">
        <v>0</v>
      </c>
      <c r="L8864" s="179">
        <v>0</v>
      </c>
      <c r="M8864" s="179">
        <v>38824.859824064748</v>
      </c>
      <c r="N8864" s="179">
        <v>0</v>
      </c>
      <c r="O8864" s="179">
        <v>0</v>
      </c>
      <c r="P8864" s="179">
        <v>0</v>
      </c>
      <c r="Q8864" s="179">
        <v>0</v>
      </c>
      <c r="R8864" s="180">
        <v>0</v>
      </c>
      <c r="S8864" s="180">
        <v>0</v>
      </c>
      <c r="T8864" s="180">
        <v>0</v>
      </c>
    </row>
    <row r="8865" spans="2:20" x14ac:dyDescent="0.3">
      <c r="B8865" s="19">
        <v>8862</v>
      </c>
      <c r="C8865" s="179">
        <v>0</v>
      </c>
      <c r="D8865" s="179">
        <v>0</v>
      </c>
      <c r="E8865" s="179">
        <v>165442.0822903509</v>
      </c>
      <c r="F8865" s="179">
        <v>0</v>
      </c>
      <c r="G8865" s="179">
        <v>0</v>
      </c>
      <c r="H8865" s="179">
        <v>2814733.152971385</v>
      </c>
      <c r="I8865" s="179">
        <v>0</v>
      </c>
      <c r="J8865" s="179">
        <v>0</v>
      </c>
      <c r="K8865" s="179">
        <v>0</v>
      </c>
      <c r="L8865" s="179">
        <v>0</v>
      </c>
      <c r="M8865" s="179">
        <v>3513.8771293412842</v>
      </c>
      <c r="N8865" s="179">
        <v>0</v>
      </c>
      <c r="O8865" s="179">
        <v>0</v>
      </c>
      <c r="P8865" s="179">
        <v>0</v>
      </c>
      <c r="Q8865" s="179">
        <v>0</v>
      </c>
      <c r="R8865" s="180">
        <v>0</v>
      </c>
      <c r="S8865" s="180">
        <v>0</v>
      </c>
      <c r="T8865" s="180">
        <v>0</v>
      </c>
    </row>
    <row r="8866" spans="2:20" x14ac:dyDescent="0.3">
      <c r="B8866" s="19">
        <v>8863</v>
      </c>
      <c r="C8866" s="179">
        <v>0</v>
      </c>
      <c r="D8866" s="179">
        <v>0</v>
      </c>
      <c r="E8866" s="179">
        <v>28485.951774422465</v>
      </c>
      <c r="F8866" s="179">
        <v>0</v>
      </c>
      <c r="G8866" s="179">
        <v>0</v>
      </c>
      <c r="H8866" s="179">
        <v>279283.69246910873</v>
      </c>
      <c r="I8866" s="179">
        <v>0</v>
      </c>
      <c r="J8866" s="179">
        <v>0</v>
      </c>
      <c r="K8866" s="179">
        <v>0</v>
      </c>
      <c r="L8866" s="179">
        <v>0</v>
      </c>
      <c r="M8866" s="179">
        <v>9004.6788443738496</v>
      </c>
      <c r="N8866" s="179">
        <v>0</v>
      </c>
      <c r="O8866" s="179">
        <v>0</v>
      </c>
      <c r="P8866" s="179">
        <v>0</v>
      </c>
      <c r="Q8866" s="179">
        <v>0</v>
      </c>
      <c r="R8866" s="180">
        <v>0</v>
      </c>
      <c r="S8866" s="180">
        <v>0</v>
      </c>
      <c r="T8866" s="180">
        <v>0</v>
      </c>
    </row>
    <row r="8867" spans="2:20" x14ac:dyDescent="0.3">
      <c r="B8867" s="19">
        <v>8864</v>
      </c>
      <c r="C8867" s="179">
        <v>0</v>
      </c>
      <c r="D8867" s="179">
        <v>0</v>
      </c>
      <c r="E8867" s="179">
        <v>101951.20035783762</v>
      </c>
      <c r="F8867" s="179">
        <v>0</v>
      </c>
      <c r="G8867" s="179">
        <v>0</v>
      </c>
      <c r="H8867" s="179">
        <v>45225.883648647774</v>
      </c>
      <c r="I8867" s="179">
        <v>0</v>
      </c>
      <c r="J8867" s="179">
        <v>0</v>
      </c>
      <c r="K8867" s="179">
        <v>0</v>
      </c>
      <c r="L8867" s="179">
        <v>0</v>
      </c>
      <c r="M8867" s="179">
        <v>792638.42566155712</v>
      </c>
      <c r="N8867" s="179">
        <v>0</v>
      </c>
      <c r="O8867" s="179">
        <v>0</v>
      </c>
      <c r="P8867" s="179">
        <v>0</v>
      </c>
      <c r="Q8867" s="179">
        <v>0</v>
      </c>
      <c r="R8867" s="180">
        <v>0</v>
      </c>
      <c r="S8867" s="180">
        <v>0</v>
      </c>
      <c r="T8867" s="180">
        <v>0</v>
      </c>
    </row>
    <row r="8868" spans="2:20" x14ac:dyDescent="0.3">
      <c r="B8868" s="19">
        <v>8865</v>
      </c>
      <c r="C8868" s="179">
        <v>0</v>
      </c>
      <c r="D8868" s="179">
        <v>0</v>
      </c>
      <c r="E8868" s="179">
        <v>1165367.6372668881</v>
      </c>
      <c r="F8868" s="179">
        <v>0</v>
      </c>
      <c r="G8868" s="179">
        <v>0</v>
      </c>
      <c r="H8868" s="179">
        <v>45519.447096003336</v>
      </c>
      <c r="I8868" s="179">
        <v>0</v>
      </c>
      <c r="J8868" s="179">
        <v>0</v>
      </c>
      <c r="K8868" s="179">
        <v>0</v>
      </c>
      <c r="L8868" s="179">
        <v>0</v>
      </c>
      <c r="M8868" s="179">
        <v>46006.307129386012</v>
      </c>
      <c r="N8868" s="179">
        <v>0</v>
      </c>
      <c r="O8868" s="179">
        <v>0</v>
      </c>
      <c r="P8868" s="179">
        <v>0</v>
      </c>
      <c r="Q8868" s="179">
        <v>0</v>
      </c>
      <c r="R8868" s="180">
        <v>0</v>
      </c>
      <c r="S8868" s="180">
        <v>0</v>
      </c>
      <c r="T8868" s="180">
        <v>0</v>
      </c>
    </row>
    <row r="8869" spans="2:20" x14ac:dyDescent="0.3">
      <c r="B8869" s="19">
        <v>8866</v>
      </c>
      <c r="C8869" s="179">
        <v>0</v>
      </c>
      <c r="D8869" s="179">
        <v>0</v>
      </c>
      <c r="E8869" s="179">
        <v>18347.680314914302</v>
      </c>
      <c r="F8869" s="179">
        <v>0</v>
      </c>
      <c r="G8869" s="179">
        <v>0</v>
      </c>
      <c r="H8869" s="179">
        <v>22233.232859737549</v>
      </c>
      <c r="I8869" s="179">
        <v>0</v>
      </c>
      <c r="J8869" s="179">
        <v>0</v>
      </c>
      <c r="K8869" s="179">
        <v>0</v>
      </c>
      <c r="L8869" s="179">
        <v>0</v>
      </c>
      <c r="M8869" s="179">
        <v>3143.8331889269575</v>
      </c>
      <c r="N8869" s="179">
        <v>0</v>
      </c>
      <c r="O8869" s="179">
        <v>0</v>
      </c>
      <c r="P8869" s="179">
        <v>0</v>
      </c>
      <c r="Q8869" s="179">
        <v>0</v>
      </c>
      <c r="R8869" s="180">
        <v>0</v>
      </c>
      <c r="S8869" s="180">
        <v>0</v>
      </c>
      <c r="T8869" s="180">
        <v>0</v>
      </c>
    </row>
    <row r="8870" spans="2:20" x14ac:dyDescent="0.3">
      <c r="B8870" s="19">
        <v>8867</v>
      </c>
      <c r="C8870" s="179">
        <v>0</v>
      </c>
      <c r="D8870" s="179">
        <v>0</v>
      </c>
      <c r="E8870" s="179">
        <v>3547186.5481458455</v>
      </c>
      <c r="F8870" s="179">
        <v>0</v>
      </c>
      <c r="G8870" s="179">
        <v>0</v>
      </c>
      <c r="H8870" s="179">
        <v>273402.84391781839</v>
      </c>
      <c r="I8870" s="179">
        <v>0</v>
      </c>
      <c r="J8870" s="179">
        <v>0</v>
      </c>
      <c r="K8870" s="179">
        <v>0</v>
      </c>
      <c r="L8870" s="179">
        <v>0</v>
      </c>
      <c r="M8870" s="179">
        <v>14050.169365743133</v>
      </c>
      <c r="N8870" s="179">
        <v>0</v>
      </c>
      <c r="O8870" s="179">
        <v>0</v>
      </c>
      <c r="P8870" s="179">
        <v>0</v>
      </c>
      <c r="Q8870" s="179">
        <v>0</v>
      </c>
      <c r="R8870" s="180">
        <v>0</v>
      </c>
      <c r="S8870" s="180">
        <v>0</v>
      </c>
      <c r="T8870" s="180">
        <v>0</v>
      </c>
    </row>
    <row r="8871" spans="2:20" x14ac:dyDescent="0.3">
      <c r="B8871" s="19">
        <v>8868</v>
      </c>
      <c r="C8871" s="179">
        <v>0</v>
      </c>
      <c r="D8871" s="179">
        <v>0</v>
      </c>
      <c r="E8871" s="179">
        <v>47027.451428445282</v>
      </c>
      <c r="F8871" s="179">
        <v>0</v>
      </c>
      <c r="G8871" s="179">
        <v>0</v>
      </c>
      <c r="H8871" s="179">
        <v>348178.00303977536</v>
      </c>
      <c r="I8871" s="179">
        <v>0</v>
      </c>
      <c r="J8871" s="179">
        <v>0</v>
      </c>
      <c r="K8871" s="179">
        <v>0</v>
      </c>
      <c r="L8871" s="179">
        <v>0</v>
      </c>
      <c r="M8871" s="179">
        <v>253715.23895493854</v>
      </c>
      <c r="N8871" s="179">
        <v>0</v>
      </c>
      <c r="O8871" s="179">
        <v>0</v>
      </c>
      <c r="P8871" s="179">
        <v>0</v>
      </c>
      <c r="Q8871" s="179">
        <v>0</v>
      </c>
      <c r="R8871" s="180">
        <v>0</v>
      </c>
      <c r="S8871" s="180">
        <v>0</v>
      </c>
      <c r="T8871" s="180">
        <v>0</v>
      </c>
    </row>
    <row r="8872" spans="2:20" x14ac:dyDescent="0.3">
      <c r="B8872" s="19">
        <v>8869</v>
      </c>
      <c r="C8872" s="179">
        <v>0</v>
      </c>
      <c r="D8872" s="179">
        <v>0</v>
      </c>
      <c r="E8872" s="179">
        <v>120638.24557316973</v>
      </c>
      <c r="F8872" s="179">
        <v>0</v>
      </c>
      <c r="G8872" s="179">
        <v>0</v>
      </c>
      <c r="H8872" s="179">
        <v>64544.224358766027</v>
      </c>
      <c r="I8872" s="179">
        <v>0</v>
      </c>
      <c r="J8872" s="179">
        <v>0</v>
      </c>
      <c r="K8872" s="179">
        <v>0</v>
      </c>
      <c r="L8872" s="179">
        <v>0</v>
      </c>
      <c r="M8872" s="179">
        <v>23377.53570725055</v>
      </c>
      <c r="N8872" s="179">
        <v>0</v>
      </c>
      <c r="O8872" s="179">
        <v>0</v>
      </c>
      <c r="P8872" s="179">
        <v>0</v>
      </c>
      <c r="Q8872" s="179">
        <v>0</v>
      </c>
      <c r="R8872" s="180">
        <v>0</v>
      </c>
      <c r="S8872" s="180">
        <v>0</v>
      </c>
      <c r="T8872" s="180">
        <v>0</v>
      </c>
    </row>
    <row r="8873" spans="2:20" x14ac:dyDescent="0.3">
      <c r="B8873" s="19">
        <v>8870</v>
      </c>
      <c r="C8873" s="179">
        <v>0</v>
      </c>
      <c r="D8873" s="179">
        <v>0</v>
      </c>
      <c r="E8873" s="179">
        <v>62783.904908729135</v>
      </c>
      <c r="F8873" s="179">
        <v>0</v>
      </c>
      <c r="G8873" s="179">
        <v>0</v>
      </c>
      <c r="H8873" s="179">
        <v>1064529.3598239629</v>
      </c>
      <c r="I8873" s="179">
        <v>0</v>
      </c>
      <c r="J8873" s="179">
        <v>0</v>
      </c>
      <c r="K8873" s="179">
        <v>0</v>
      </c>
      <c r="L8873" s="179">
        <v>0</v>
      </c>
      <c r="M8873" s="179">
        <v>2602444.1715741623</v>
      </c>
      <c r="N8873" s="179">
        <v>0</v>
      </c>
      <c r="O8873" s="179">
        <v>0</v>
      </c>
      <c r="P8873" s="179">
        <v>0</v>
      </c>
      <c r="Q8873" s="179">
        <v>0</v>
      </c>
      <c r="R8873" s="180">
        <v>0</v>
      </c>
      <c r="S8873" s="180">
        <v>0</v>
      </c>
      <c r="T8873" s="180">
        <v>0</v>
      </c>
    </row>
    <row r="8874" spans="2:20" x14ac:dyDescent="0.3">
      <c r="B8874" s="19">
        <v>8871</v>
      </c>
      <c r="C8874" s="179">
        <v>0</v>
      </c>
      <c r="D8874" s="179">
        <v>0</v>
      </c>
      <c r="E8874" s="179">
        <v>462308.59640572709</v>
      </c>
      <c r="F8874" s="179">
        <v>0</v>
      </c>
      <c r="G8874" s="179">
        <v>0</v>
      </c>
      <c r="H8874" s="179">
        <v>47349.150035416933</v>
      </c>
      <c r="I8874" s="179">
        <v>0</v>
      </c>
      <c r="J8874" s="179">
        <v>0</v>
      </c>
      <c r="K8874" s="179">
        <v>0</v>
      </c>
      <c r="L8874" s="179">
        <v>0</v>
      </c>
      <c r="M8874" s="179">
        <v>322168.33303211612</v>
      </c>
      <c r="N8874" s="179">
        <v>0</v>
      </c>
      <c r="O8874" s="179">
        <v>0</v>
      </c>
      <c r="P8874" s="179">
        <v>0</v>
      </c>
      <c r="Q8874" s="179">
        <v>0</v>
      </c>
      <c r="R8874" s="180">
        <v>0</v>
      </c>
      <c r="S8874" s="180">
        <v>0</v>
      </c>
      <c r="T8874" s="180">
        <v>0</v>
      </c>
    </row>
    <row r="8875" spans="2:20" x14ac:dyDescent="0.3">
      <c r="B8875" s="19">
        <v>8872</v>
      </c>
      <c r="C8875" s="179">
        <v>0</v>
      </c>
      <c r="D8875" s="179">
        <v>0</v>
      </c>
      <c r="E8875" s="179">
        <v>14565.169167256698</v>
      </c>
      <c r="F8875" s="179">
        <v>0</v>
      </c>
      <c r="G8875" s="179">
        <v>0</v>
      </c>
      <c r="H8875" s="179">
        <v>2094.3208127399403</v>
      </c>
      <c r="I8875" s="179">
        <v>0</v>
      </c>
      <c r="J8875" s="179">
        <v>0</v>
      </c>
      <c r="K8875" s="179">
        <v>0</v>
      </c>
      <c r="L8875" s="179">
        <v>0</v>
      </c>
      <c r="M8875" s="179">
        <v>112838.01924429215</v>
      </c>
      <c r="N8875" s="179">
        <v>0</v>
      </c>
      <c r="O8875" s="179">
        <v>0</v>
      </c>
      <c r="P8875" s="179">
        <v>0</v>
      </c>
      <c r="Q8875" s="179">
        <v>0</v>
      </c>
      <c r="R8875" s="180">
        <v>0</v>
      </c>
      <c r="S8875" s="180">
        <v>0</v>
      </c>
      <c r="T8875" s="180">
        <v>0</v>
      </c>
    </row>
    <row r="8876" spans="2:20" x14ac:dyDescent="0.3">
      <c r="B8876" s="19">
        <v>8873</v>
      </c>
      <c r="C8876" s="179">
        <v>0</v>
      </c>
      <c r="D8876" s="179">
        <v>0</v>
      </c>
      <c r="E8876" s="179">
        <v>8048.5339885908397</v>
      </c>
      <c r="F8876" s="179">
        <v>0</v>
      </c>
      <c r="G8876" s="179">
        <v>0</v>
      </c>
      <c r="H8876" s="179">
        <v>642514.19088571495</v>
      </c>
      <c r="I8876" s="179">
        <v>0</v>
      </c>
      <c r="J8876" s="179">
        <v>0</v>
      </c>
      <c r="K8876" s="179">
        <v>0</v>
      </c>
      <c r="L8876" s="179">
        <v>0</v>
      </c>
      <c r="M8876" s="179">
        <v>592874.00260004157</v>
      </c>
      <c r="N8876" s="179">
        <v>0</v>
      </c>
      <c r="O8876" s="179">
        <v>0</v>
      </c>
      <c r="P8876" s="179">
        <v>0</v>
      </c>
      <c r="Q8876" s="179">
        <v>0</v>
      </c>
      <c r="R8876" s="180">
        <v>0</v>
      </c>
      <c r="S8876" s="180">
        <v>0</v>
      </c>
      <c r="T8876" s="180">
        <v>0</v>
      </c>
    </row>
    <row r="8877" spans="2:20" x14ac:dyDescent="0.3">
      <c r="B8877" s="19">
        <v>8874</v>
      </c>
      <c r="C8877" s="179">
        <v>0</v>
      </c>
      <c r="D8877" s="179">
        <v>0</v>
      </c>
      <c r="E8877" s="179">
        <v>28083.59488930005</v>
      </c>
      <c r="F8877" s="179">
        <v>0</v>
      </c>
      <c r="G8877" s="179">
        <v>0</v>
      </c>
      <c r="H8877" s="179">
        <v>112969.03824358304</v>
      </c>
      <c r="I8877" s="179">
        <v>0</v>
      </c>
      <c r="J8877" s="179">
        <v>0</v>
      </c>
      <c r="K8877" s="179">
        <v>0</v>
      </c>
      <c r="L8877" s="179">
        <v>0</v>
      </c>
      <c r="M8877" s="179">
        <v>77119.797952231369</v>
      </c>
      <c r="N8877" s="179">
        <v>0</v>
      </c>
      <c r="O8877" s="179">
        <v>0</v>
      </c>
      <c r="P8877" s="179">
        <v>0</v>
      </c>
      <c r="Q8877" s="179">
        <v>0</v>
      </c>
      <c r="R8877" s="180">
        <v>0</v>
      </c>
      <c r="S8877" s="180">
        <v>0</v>
      </c>
      <c r="T8877" s="180">
        <v>0</v>
      </c>
    </row>
    <row r="8878" spans="2:20" x14ac:dyDescent="0.3">
      <c r="B8878" s="19">
        <v>8875</v>
      </c>
      <c r="C8878" s="179">
        <v>0</v>
      </c>
      <c r="D8878" s="179">
        <v>0</v>
      </c>
      <c r="E8878" s="179">
        <v>81096.478644687959</v>
      </c>
      <c r="F8878" s="179">
        <v>0</v>
      </c>
      <c r="G8878" s="179">
        <v>0</v>
      </c>
      <c r="H8878" s="179">
        <v>44456.107959273082</v>
      </c>
      <c r="I8878" s="179">
        <v>0</v>
      </c>
      <c r="J8878" s="179">
        <v>0</v>
      </c>
      <c r="K8878" s="179">
        <v>0</v>
      </c>
      <c r="L8878" s="179">
        <v>0</v>
      </c>
      <c r="M8878" s="179">
        <v>121284.075571913</v>
      </c>
      <c r="N8878" s="179">
        <v>0</v>
      </c>
      <c r="O8878" s="179">
        <v>0</v>
      </c>
      <c r="P8878" s="179">
        <v>0</v>
      </c>
      <c r="Q8878" s="179">
        <v>0</v>
      </c>
      <c r="R8878" s="180">
        <v>0</v>
      </c>
      <c r="S8878" s="180">
        <v>0</v>
      </c>
      <c r="T8878" s="180">
        <v>0</v>
      </c>
    </row>
    <row r="8879" spans="2:20" x14ac:dyDescent="0.3">
      <c r="B8879" s="19">
        <v>8876</v>
      </c>
      <c r="C8879" s="179">
        <v>0</v>
      </c>
      <c r="D8879" s="179">
        <v>0</v>
      </c>
      <c r="E8879" s="179">
        <v>18360.708725991146</v>
      </c>
      <c r="F8879" s="179">
        <v>0</v>
      </c>
      <c r="G8879" s="179">
        <v>0</v>
      </c>
      <c r="H8879" s="179">
        <v>300983.63426927442</v>
      </c>
      <c r="I8879" s="179">
        <v>0</v>
      </c>
      <c r="J8879" s="179">
        <v>0</v>
      </c>
      <c r="K8879" s="179">
        <v>0</v>
      </c>
      <c r="L8879" s="179">
        <v>0</v>
      </c>
      <c r="M8879" s="179">
        <v>8394.7109475206362</v>
      </c>
      <c r="N8879" s="179">
        <v>0</v>
      </c>
      <c r="O8879" s="179">
        <v>0</v>
      </c>
      <c r="P8879" s="179">
        <v>0</v>
      </c>
      <c r="Q8879" s="179">
        <v>0</v>
      </c>
      <c r="R8879" s="180">
        <v>0</v>
      </c>
      <c r="S8879" s="180">
        <v>0</v>
      </c>
      <c r="T8879" s="180">
        <v>0</v>
      </c>
    </row>
    <row r="8880" spans="2:20" x14ac:dyDescent="0.3">
      <c r="B8880" s="19">
        <v>8877</v>
      </c>
      <c r="C8880" s="179">
        <v>0</v>
      </c>
      <c r="D8880" s="179">
        <v>0</v>
      </c>
      <c r="E8880" s="179">
        <v>337103.54755049641</v>
      </c>
      <c r="F8880" s="179">
        <v>0</v>
      </c>
      <c r="G8880" s="179">
        <v>0</v>
      </c>
      <c r="H8880" s="179">
        <v>51440.573316463116</v>
      </c>
      <c r="I8880" s="179">
        <v>0</v>
      </c>
      <c r="J8880" s="179">
        <v>0</v>
      </c>
      <c r="K8880" s="179">
        <v>0</v>
      </c>
      <c r="L8880" s="179">
        <v>0</v>
      </c>
      <c r="M8880" s="179">
        <v>180120.68182492192</v>
      </c>
      <c r="N8880" s="179">
        <v>0</v>
      </c>
      <c r="O8880" s="179">
        <v>0</v>
      </c>
      <c r="P8880" s="179">
        <v>0</v>
      </c>
      <c r="Q8880" s="179">
        <v>0</v>
      </c>
      <c r="R8880" s="180">
        <v>0</v>
      </c>
      <c r="S8880" s="180">
        <v>0</v>
      </c>
      <c r="T8880" s="180">
        <v>0</v>
      </c>
    </row>
    <row r="8881" spans="2:20" x14ac:dyDescent="0.3">
      <c r="B8881" s="19">
        <v>8878</v>
      </c>
      <c r="C8881" s="179">
        <v>0</v>
      </c>
      <c r="D8881" s="179">
        <v>0</v>
      </c>
      <c r="E8881" s="179">
        <v>639532.92790522403</v>
      </c>
      <c r="F8881" s="179">
        <v>0</v>
      </c>
      <c r="G8881" s="179">
        <v>0</v>
      </c>
      <c r="H8881" s="179">
        <v>112925.34442055861</v>
      </c>
      <c r="I8881" s="179">
        <v>0</v>
      </c>
      <c r="J8881" s="179">
        <v>0</v>
      </c>
      <c r="K8881" s="179">
        <v>0</v>
      </c>
      <c r="L8881" s="179">
        <v>0</v>
      </c>
      <c r="M8881" s="179">
        <v>837718.2602879341</v>
      </c>
      <c r="N8881" s="179">
        <v>0</v>
      </c>
      <c r="O8881" s="179">
        <v>0</v>
      </c>
      <c r="P8881" s="179">
        <v>0</v>
      </c>
      <c r="Q8881" s="179">
        <v>0</v>
      </c>
      <c r="R8881" s="180">
        <v>0</v>
      </c>
      <c r="S8881" s="180">
        <v>0</v>
      </c>
      <c r="T8881" s="180">
        <v>0</v>
      </c>
    </row>
    <row r="8882" spans="2:20" x14ac:dyDescent="0.3">
      <c r="B8882" s="19">
        <v>8879</v>
      </c>
      <c r="C8882" s="179">
        <v>0</v>
      </c>
      <c r="D8882" s="179">
        <v>0</v>
      </c>
      <c r="E8882" s="179">
        <v>285705.01878336095</v>
      </c>
      <c r="F8882" s="179">
        <v>0</v>
      </c>
      <c r="G8882" s="179">
        <v>0</v>
      </c>
      <c r="H8882" s="179">
        <v>3346.8858273083251</v>
      </c>
      <c r="I8882" s="179">
        <v>0</v>
      </c>
      <c r="J8882" s="179">
        <v>0</v>
      </c>
      <c r="K8882" s="179">
        <v>0</v>
      </c>
      <c r="L8882" s="179">
        <v>0</v>
      </c>
      <c r="M8882" s="179">
        <v>1600291.3445660747</v>
      </c>
      <c r="N8882" s="179">
        <v>0</v>
      </c>
      <c r="O8882" s="179">
        <v>0</v>
      </c>
      <c r="P8882" s="179">
        <v>0</v>
      </c>
      <c r="Q8882" s="179">
        <v>0</v>
      </c>
      <c r="R8882" s="180">
        <v>0</v>
      </c>
      <c r="S8882" s="180">
        <v>0</v>
      </c>
      <c r="T8882" s="180">
        <v>0</v>
      </c>
    </row>
    <row r="8883" spans="2:20" x14ac:dyDescent="0.3">
      <c r="B8883" s="19">
        <v>8880</v>
      </c>
      <c r="C8883" s="179">
        <v>0</v>
      </c>
      <c r="D8883" s="179">
        <v>0</v>
      </c>
      <c r="E8883" s="179">
        <v>535158.06742183072</v>
      </c>
      <c r="F8883" s="179">
        <v>0</v>
      </c>
      <c r="G8883" s="179">
        <v>0</v>
      </c>
      <c r="H8883" s="179">
        <v>61545.509286146204</v>
      </c>
      <c r="I8883" s="179">
        <v>0</v>
      </c>
      <c r="J8883" s="179">
        <v>0</v>
      </c>
      <c r="K8883" s="179">
        <v>0</v>
      </c>
      <c r="L8883" s="179">
        <v>0</v>
      </c>
      <c r="M8883" s="179">
        <v>40823.20543143939</v>
      </c>
      <c r="N8883" s="179">
        <v>0</v>
      </c>
      <c r="O8883" s="179">
        <v>0</v>
      </c>
      <c r="P8883" s="179">
        <v>0</v>
      </c>
      <c r="Q8883" s="179">
        <v>0</v>
      </c>
      <c r="R8883" s="180">
        <v>0</v>
      </c>
      <c r="S8883" s="180">
        <v>0</v>
      </c>
      <c r="T8883" s="180">
        <v>0</v>
      </c>
    </row>
    <row r="8884" spans="2:20" x14ac:dyDescent="0.3">
      <c r="B8884" s="19">
        <v>8881</v>
      </c>
      <c r="C8884" s="179">
        <v>0</v>
      </c>
      <c r="D8884" s="179">
        <v>0</v>
      </c>
      <c r="E8884" s="179">
        <v>1051394.0961859445</v>
      </c>
      <c r="F8884" s="179">
        <v>0</v>
      </c>
      <c r="G8884" s="179">
        <v>0</v>
      </c>
      <c r="H8884" s="179">
        <v>181023.31693436872</v>
      </c>
      <c r="I8884" s="179">
        <v>0</v>
      </c>
      <c r="J8884" s="179">
        <v>0</v>
      </c>
      <c r="K8884" s="179">
        <v>0</v>
      </c>
      <c r="L8884" s="179">
        <v>0</v>
      </c>
      <c r="M8884" s="179">
        <v>120617.76347580882</v>
      </c>
      <c r="N8884" s="179">
        <v>0</v>
      </c>
      <c r="O8884" s="179">
        <v>0</v>
      </c>
      <c r="P8884" s="179">
        <v>0</v>
      </c>
      <c r="Q8884" s="179">
        <v>0</v>
      </c>
      <c r="R8884" s="180">
        <v>0</v>
      </c>
      <c r="S8884" s="180">
        <v>0</v>
      </c>
      <c r="T8884" s="180">
        <v>0</v>
      </c>
    </row>
    <row r="8885" spans="2:20" x14ac:dyDescent="0.3">
      <c r="B8885" s="19">
        <v>8882</v>
      </c>
      <c r="C8885" s="179">
        <v>0</v>
      </c>
      <c r="D8885" s="179">
        <v>0</v>
      </c>
      <c r="E8885" s="179">
        <v>126860.25883148113</v>
      </c>
      <c r="F8885" s="179">
        <v>0</v>
      </c>
      <c r="G8885" s="179">
        <v>0</v>
      </c>
      <c r="H8885" s="179">
        <v>18956.398255242737</v>
      </c>
      <c r="I8885" s="179">
        <v>0</v>
      </c>
      <c r="J8885" s="179">
        <v>0</v>
      </c>
      <c r="K8885" s="179">
        <v>0</v>
      </c>
      <c r="L8885" s="179">
        <v>0</v>
      </c>
      <c r="M8885" s="179">
        <v>20955.223151006703</v>
      </c>
      <c r="N8885" s="179">
        <v>0</v>
      </c>
      <c r="O8885" s="179">
        <v>0</v>
      </c>
      <c r="P8885" s="179">
        <v>0</v>
      </c>
      <c r="Q8885" s="179">
        <v>0</v>
      </c>
      <c r="R8885" s="180">
        <v>0</v>
      </c>
      <c r="S8885" s="180">
        <v>0</v>
      </c>
      <c r="T8885" s="180">
        <v>0</v>
      </c>
    </row>
    <row r="8886" spans="2:20" x14ac:dyDescent="0.3">
      <c r="B8886" s="19">
        <v>8883</v>
      </c>
      <c r="C8886" s="179">
        <v>0</v>
      </c>
      <c r="D8886" s="179">
        <v>0</v>
      </c>
      <c r="E8886" s="179">
        <v>373581.85095374094</v>
      </c>
      <c r="F8886" s="179">
        <v>0</v>
      </c>
      <c r="G8886" s="179">
        <v>0</v>
      </c>
      <c r="H8886" s="179">
        <v>277834.07317027188</v>
      </c>
      <c r="I8886" s="179">
        <v>0</v>
      </c>
      <c r="J8886" s="179">
        <v>0</v>
      </c>
      <c r="K8886" s="179">
        <v>0</v>
      </c>
      <c r="L8886" s="179">
        <v>0</v>
      </c>
      <c r="M8886" s="179">
        <v>3987.7269949416327</v>
      </c>
      <c r="N8886" s="179">
        <v>0</v>
      </c>
      <c r="O8886" s="179">
        <v>0</v>
      </c>
      <c r="P8886" s="179">
        <v>0</v>
      </c>
      <c r="Q8886" s="179">
        <v>0</v>
      </c>
      <c r="R8886" s="180">
        <v>0</v>
      </c>
      <c r="S8886" s="180">
        <v>0</v>
      </c>
      <c r="T8886" s="180">
        <v>0</v>
      </c>
    </row>
    <row r="8887" spans="2:20" x14ac:dyDescent="0.3">
      <c r="B8887" s="19">
        <v>8884</v>
      </c>
      <c r="C8887" s="179">
        <v>0</v>
      </c>
      <c r="D8887" s="179">
        <v>0</v>
      </c>
      <c r="E8887" s="179">
        <v>86960.846405310673</v>
      </c>
      <c r="F8887" s="179">
        <v>0</v>
      </c>
      <c r="G8887" s="179">
        <v>0</v>
      </c>
      <c r="H8887" s="179">
        <v>98294.478778747609</v>
      </c>
      <c r="I8887" s="179">
        <v>0</v>
      </c>
      <c r="J8887" s="179">
        <v>0</v>
      </c>
      <c r="K8887" s="179">
        <v>0</v>
      </c>
      <c r="L8887" s="179">
        <v>0</v>
      </c>
      <c r="M8887" s="179">
        <v>42045.64544843162</v>
      </c>
      <c r="N8887" s="179">
        <v>0</v>
      </c>
      <c r="O8887" s="179">
        <v>0</v>
      </c>
      <c r="P8887" s="179">
        <v>0</v>
      </c>
      <c r="Q8887" s="179">
        <v>0</v>
      </c>
      <c r="R8887" s="180">
        <v>0</v>
      </c>
      <c r="S8887" s="180">
        <v>0</v>
      </c>
      <c r="T8887" s="180">
        <v>0</v>
      </c>
    </row>
    <row r="8888" spans="2:20" x14ac:dyDescent="0.3">
      <c r="B8888" s="19">
        <v>8885</v>
      </c>
      <c r="C8888" s="179">
        <v>0</v>
      </c>
      <c r="D8888" s="179">
        <v>0</v>
      </c>
      <c r="E8888" s="179">
        <v>48767.116785183891</v>
      </c>
      <c r="F8888" s="179">
        <v>0</v>
      </c>
      <c r="G8888" s="179">
        <v>0</v>
      </c>
      <c r="H8888" s="179">
        <v>170304.77441925852</v>
      </c>
      <c r="I8888" s="179">
        <v>0</v>
      </c>
      <c r="J8888" s="179">
        <v>0</v>
      </c>
      <c r="K8888" s="179">
        <v>0</v>
      </c>
      <c r="L8888" s="179">
        <v>0</v>
      </c>
      <c r="M8888" s="179">
        <v>28649.700208686882</v>
      </c>
      <c r="N8888" s="179">
        <v>0</v>
      </c>
      <c r="O8888" s="179">
        <v>0</v>
      </c>
      <c r="P8888" s="179">
        <v>0</v>
      </c>
      <c r="Q8888" s="179">
        <v>0</v>
      </c>
      <c r="R8888" s="180">
        <v>0</v>
      </c>
      <c r="S8888" s="180">
        <v>0</v>
      </c>
      <c r="T8888" s="180">
        <v>0</v>
      </c>
    </row>
    <row r="8889" spans="2:20" x14ac:dyDescent="0.3">
      <c r="B8889" s="19">
        <v>8886</v>
      </c>
      <c r="C8889" s="179">
        <v>0</v>
      </c>
      <c r="D8889" s="179">
        <v>0</v>
      </c>
      <c r="E8889" s="179">
        <v>1196740.3718399049</v>
      </c>
      <c r="F8889" s="179">
        <v>0</v>
      </c>
      <c r="G8889" s="179">
        <v>0</v>
      </c>
      <c r="H8889" s="179">
        <v>197161.08127915306</v>
      </c>
      <c r="I8889" s="179">
        <v>0</v>
      </c>
      <c r="J8889" s="179">
        <v>0</v>
      </c>
      <c r="K8889" s="179">
        <v>0</v>
      </c>
      <c r="L8889" s="179">
        <v>0</v>
      </c>
      <c r="M8889" s="179">
        <v>84415.632838395133</v>
      </c>
      <c r="N8889" s="179">
        <v>0</v>
      </c>
      <c r="O8889" s="179">
        <v>0</v>
      </c>
      <c r="P8889" s="179">
        <v>0</v>
      </c>
      <c r="Q8889" s="179">
        <v>0</v>
      </c>
      <c r="R8889" s="180">
        <v>0</v>
      </c>
      <c r="S8889" s="180">
        <v>0</v>
      </c>
      <c r="T8889" s="180">
        <v>0</v>
      </c>
    </row>
    <row r="8890" spans="2:20" x14ac:dyDescent="0.3">
      <c r="B8890" s="19">
        <v>8887</v>
      </c>
      <c r="C8890" s="179">
        <v>0</v>
      </c>
      <c r="D8890" s="179">
        <v>0</v>
      </c>
      <c r="E8890" s="179">
        <v>45768.863876259238</v>
      </c>
      <c r="F8890" s="179">
        <v>0</v>
      </c>
      <c r="G8890" s="179">
        <v>0</v>
      </c>
      <c r="H8890" s="179">
        <v>34080.991240556337</v>
      </c>
      <c r="I8890" s="179">
        <v>0</v>
      </c>
      <c r="J8890" s="179">
        <v>0</v>
      </c>
      <c r="K8890" s="179">
        <v>0</v>
      </c>
      <c r="L8890" s="179">
        <v>0</v>
      </c>
      <c r="M8890" s="179">
        <v>31917.427532067351</v>
      </c>
      <c r="N8890" s="179">
        <v>0</v>
      </c>
      <c r="O8890" s="179">
        <v>0</v>
      </c>
      <c r="P8890" s="179">
        <v>0</v>
      </c>
      <c r="Q8890" s="179">
        <v>0</v>
      </c>
      <c r="R8890" s="180">
        <v>0</v>
      </c>
      <c r="S8890" s="180">
        <v>0</v>
      </c>
      <c r="T8890" s="180">
        <v>0</v>
      </c>
    </row>
    <row r="8891" spans="2:20" x14ac:dyDescent="0.3">
      <c r="B8891" s="19">
        <v>8888</v>
      </c>
      <c r="C8891" s="179">
        <v>0</v>
      </c>
      <c r="D8891" s="179">
        <v>0</v>
      </c>
      <c r="E8891" s="179">
        <v>34025.849934375336</v>
      </c>
      <c r="F8891" s="179">
        <v>0</v>
      </c>
      <c r="G8891" s="179">
        <v>0</v>
      </c>
      <c r="H8891" s="179">
        <v>144108.60885877893</v>
      </c>
      <c r="I8891" s="179">
        <v>0</v>
      </c>
      <c r="J8891" s="179">
        <v>0</v>
      </c>
      <c r="K8891" s="179">
        <v>0</v>
      </c>
      <c r="L8891" s="179">
        <v>0</v>
      </c>
      <c r="M8891" s="179">
        <v>46797.598506249931</v>
      </c>
      <c r="N8891" s="179">
        <v>0</v>
      </c>
      <c r="O8891" s="179">
        <v>0</v>
      </c>
      <c r="P8891" s="179">
        <v>0</v>
      </c>
      <c r="Q8891" s="179">
        <v>0</v>
      </c>
      <c r="R8891" s="180">
        <v>0</v>
      </c>
      <c r="S8891" s="180">
        <v>0</v>
      </c>
      <c r="T8891" s="180">
        <v>0</v>
      </c>
    </row>
    <row r="8892" spans="2:20" x14ac:dyDescent="0.3">
      <c r="B8892" s="19">
        <v>8889</v>
      </c>
      <c r="C8892" s="179">
        <v>0</v>
      </c>
      <c r="D8892" s="179">
        <v>0</v>
      </c>
      <c r="E8892" s="179">
        <v>30226.718284969687</v>
      </c>
      <c r="F8892" s="179">
        <v>0</v>
      </c>
      <c r="G8892" s="179">
        <v>0</v>
      </c>
      <c r="H8892" s="179">
        <v>60917.236785697387</v>
      </c>
      <c r="I8892" s="179">
        <v>0</v>
      </c>
      <c r="J8892" s="179">
        <v>0</v>
      </c>
      <c r="K8892" s="179">
        <v>0</v>
      </c>
      <c r="L8892" s="179">
        <v>0</v>
      </c>
      <c r="M8892" s="179">
        <v>30555.622446416204</v>
      </c>
      <c r="N8892" s="179">
        <v>0</v>
      </c>
      <c r="O8892" s="179">
        <v>0</v>
      </c>
      <c r="P8892" s="179">
        <v>0</v>
      </c>
      <c r="Q8892" s="179">
        <v>0</v>
      </c>
      <c r="R8892" s="180">
        <v>0</v>
      </c>
      <c r="S8892" s="180">
        <v>0</v>
      </c>
      <c r="T8892" s="180">
        <v>0</v>
      </c>
    </row>
    <row r="8893" spans="2:20" x14ac:dyDescent="0.3">
      <c r="B8893" s="19">
        <v>8890</v>
      </c>
      <c r="C8893" s="179">
        <v>0</v>
      </c>
      <c r="D8893" s="179">
        <v>0</v>
      </c>
      <c r="E8893" s="179">
        <v>128185.12969485519</v>
      </c>
      <c r="F8893" s="179">
        <v>0</v>
      </c>
      <c r="G8893" s="179">
        <v>0</v>
      </c>
      <c r="H8893" s="179">
        <v>276555.95642849762</v>
      </c>
      <c r="I8893" s="179">
        <v>0</v>
      </c>
      <c r="J8893" s="179">
        <v>0</v>
      </c>
      <c r="K8893" s="179">
        <v>0</v>
      </c>
      <c r="L8893" s="179">
        <v>0</v>
      </c>
      <c r="M8893" s="179">
        <v>46726.815627069183</v>
      </c>
      <c r="N8893" s="179">
        <v>0</v>
      </c>
      <c r="O8893" s="179">
        <v>0</v>
      </c>
      <c r="P8893" s="179">
        <v>0</v>
      </c>
      <c r="Q8893" s="179">
        <v>0</v>
      </c>
      <c r="R8893" s="180">
        <v>0</v>
      </c>
      <c r="S8893" s="180">
        <v>0</v>
      </c>
      <c r="T8893" s="180">
        <v>0</v>
      </c>
    </row>
    <row r="8894" spans="2:20" x14ac:dyDescent="0.3">
      <c r="B8894" s="19">
        <v>8891</v>
      </c>
      <c r="C8894" s="179">
        <v>0</v>
      </c>
      <c r="D8894" s="179">
        <v>0</v>
      </c>
      <c r="E8894" s="179">
        <v>1701598.1193816203</v>
      </c>
      <c r="F8894" s="179">
        <v>0</v>
      </c>
      <c r="G8894" s="179">
        <v>0</v>
      </c>
      <c r="H8894" s="179">
        <v>125232.35762682139</v>
      </c>
      <c r="I8894" s="179">
        <v>0</v>
      </c>
      <c r="J8894" s="179">
        <v>0</v>
      </c>
      <c r="K8894" s="179">
        <v>0</v>
      </c>
      <c r="L8894" s="179">
        <v>0</v>
      </c>
      <c r="M8894" s="179">
        <v>168731.28579997958</v>
      </c>
      <c r="N8894" s="179">
        <v>0</v>
      </c>
      <c r="O8894" s="179">
        <v>0</v>
      </c>
      <c r="P8894" s="179">
        <v>0</v>
      </c>
      <c r="Q8894" s="179">
        <v>0</v>
      </c>
      <c r="R8894" s="180">
        <v>0</v>
      </c>
      <c r="S8894" s="180">
        <v>0</v>
      </c>
      <c r="T8894" s="180">
        <v>0</v>
      </c>
    </row>
    <row r="8895" spans="2:20" x14ac:dyDescent="0.3">
      <c r="B8895" s="19">
        <v>8892</v>
      </c>
      <c r="C8895" s="179">
        <v>0</v>
      </c>
      <c r="D8895" s="179">
        <v>0</v>
      </c>
      <c r="E8895" s="179">
        <v>69710.526698654707</v>
      </c>
      <c r="F8895" s="179">
        <v>0</v>
      </c>
      <c r="G8895" s="179">
        <v>0</v>
      </c>
      <c r="H8895" s="179">
        <v>8551.4678442735858</v>
      </c>
      <c r="I8895" s="179">
        <v>0</v>
      </c>
      <c r="J8895" s="179">
        <v>0</v>
      </c>
      <c r="K8895" s="179">
        <v>0</v>
      </c>
      <c r="L8895" s="179">
        <v>0</v>
      </c>
      <c r="M8895" s="179">
        <v>106925.42479898546</v>
      </c>
      <c r="N8895" s="179">
        <v>0</v>
      </c>
      <c r="O8895" s="179">
        <v>0</v>
      </c>
      <c r="P8895" s="179">
        <v>0</v>
      </c>
      <c r="Q8895" s="179">
        <v>0</v>
      </c>
      <c r="R8895" s="180">
        <v>0</v>
      </c>
      <c r="S8895" s="180">
        <v>0</v>
      </c>
      <c r="T8895" s="180">
        <v>0</v>
      </c>
    </row>
    <row r="8896" spans="2:20" x14ac:dyDescent="0.3">
      <c r="B8896" s="19">
        <v>8893</v>
      </c>
      <c r="C8896" s="179">
        <v>0</v>
      </c>
      <c r="D8896" s="179">
        <v>0</v>
      </c>
      <c r="E8896" s="179">
        <v>8979.6647696849759</v>
      </c>
      <c r="F8896" s="179">
        <v>0</v>
      </c>
      <c r="G8896" s="179">
        <v>0</v>
      </c>
      <c r="H8896" s="179">
        <v>27631.624464765417</v>
      </c>
      <c r="I8896" s="179">
        <v>0</v>
      </c>
      <c r="J8896" s="179">
        <v>0</v>
      </c>
      <c r="K8896" s="179">
        <v>0</v>
      </c>
      <c r="L8896" s="179">
        <v>0</v>
      </c>
      <c r="M8896" s="179">
        <v>139198.16959122478</v>
      </c>
      <c r="N8896" s="179">
        <v>0</v>
      </c>
      <c r="O8896" s="179">
        <v>0</v>
      </c>
      <c r="P8896" s="179">
        <v>0</v>
      </c>
      <c r="Q8896" s="179">
        <v>0</v>
      </c>
      <c r="R8896" s="180">
        <v>0</v>
      </c>
      <c r="S8896" s="180">
        <v>0</v>
      </c>
      <c r="T8896" s="180">
        <v>0</v>
      </c>
    </row>
    <row r="8897" spans="2:20" x14ac:dyDescent="0.3">
      <c r="B8897" s="19">
        <v>8894</v>
      </c>
      <c r="C8897" s="179">
        <v>0</v>
      </c>
      <c r="D8897" s="179">
        <v>0</v>
      </c>
      <c r="E8897" s="179">
        <v>798369.22964019899</v>
      </c>
      <c r="F8897" s="179">
        <v>0</v>
      </c>
      <c r="G8897" s="179">
        <v>0</v>
      </c>
      <c r="H8897" s="179">
        <v>34067.003212623538</v>
      </c>
      <c r="I8897" s="179">
        <v>0</v>
      </c>
      <c r="J8897" s="179">
        <v>0</v>
      </c>
      <c r="K8897" s="179">
        <v>0</v>
      </c>
      <c r="L8897" s="179">
        <v>0</v>
      </c>
      <c r="M8897" s="179">
        <v>28374.462188167723</v>
      </c>
      <c r="N8897" s="179">
        <v>0</v>
      </c>
      <c r="O8897" s="179">
        <v>0</v>
      </c>
      <c r="P8897" s="179">
        <v>0</v>
      </c>
      <c r="Q8897" s="179">
        <v>0</v>
      </c>
      <c r="R8897" s="180">
        <v>0</v>
      </c>
      <c r="S8897" s="180">
        <v>0</v>
      </c>
      <c r="T8897" s="180">
        <v>0</v>
      </c>
    </row>
    <row r="8898" spans="2:20" x14ac:dyDescent="0.3">
      <c r="B8898" s="19">
        <v>8895</v>
      </c>
      <c r="C8898" s="179">
        <v>0</v>
      </c>
      <c r="D8898" s="179">
        <v>0</v>
      </c>
      <c r="E8898" s="179">
        <v>139107.05527191298</v>
      </c>
      <c r="F8898" s="179">
        <v>0</v>
      </c>
      <c r="G8898" s="179">
        <v>0</v>
      </c>
      <c r="H8898" s="179">
        <v>281563.7466097892</v>
      </c>
      <c r="I8898" s="179">
        <v>0</v>
      </c>
      <c r="J8898" s="179">
        <v>0</v>
      </c>
      <c r="K8898" s="179">
        <v>0</v>
      </c>
      <c r="L8898" s="179">
        <v>0</v>
      </c>
      <c r="M8898" s="179">
        <v>55915.71372588032</v>
      </c>
      <c r="N8898" s="179">
        <v>0</v>
      </c>
      <c r="O8898" s="179">
        <v>0</v>
      </c>
      <c r="P8898" s="179">
        <v>0</v>
      </c>
      <c r="Q8898" s="179">
        <v>0</v>
      </c>
      <c r="R8898" s="180">
        <v>0</v>
      </c>
      <c r="S8898" s="180">
        <v>0</v>
      </c>
      <c r="T8898" s="180">
        <v>0</v>
      </c>
    </row>
    <row r="8899" spans="2:20" x14ac:dyDescent="0.3">
      <c r="B8899" s="19">
        <v>8896</v>
      </c>
      <c r="C8899" s="179">
        <v>0</v>
      </c>
      <c r="D8899" s="179">
        <v>0</v>
      </c>
      <c r="E8899" s="179">
        <v>408882.70181279705</v>
      </c>
      <c r="F8899" s="179">
        <v>0</v>
      </c>
      <c r="G8899" s="179">
        <v>0</v>
      </c>
      <c r="H8899" s="179">
        <v>152438.27808992335</v>
      </c>
      <c r="I8899" s="179">
        <v>0</v>
      </c>
      <c r="J8899" s="179">
        <v>0</v>
      </c>
      <c r="K8899" s="179">
        <v>0</v>
      </c>
      <c r="L8899" s="179">
        <v>0</v>
      </c>
      <c r="M8899" s="179">
        <v>257351.17609742595</v>
      </c>
      <c r="N8899" s="179">
        <v>0</v>
      </c>
      <c r="O8899" s="179">
        <v>0</v>
      </c>
      <c r="P8899" s="179">
        <v>0</v>
      </c>
      <c r="Q8899" s="179">
        <v>0</v>
      </c>
      <c r="R8899" s="180">
        <v>0</v>
      </c>
      <c r="S8899" s="180">
        <v>0</v>
      </c>
      <c r="T8899" s="180">
        <v>0</v>
      </c>
    </row>
    <row r="8900" spans="2:20" x14ac:dyDescent="0.3">
      <c r="B8900" s="19">
        <v>8897</v>
      </c>
      <c r="C8900" s="179">
        <v>0</v>
      </c>
      <c r="D8900" s="179">
        <v>0</v>
      </c>
      <c r="E8900" s="179">
        <v>25861.299101839995</v>
      </c>
      <c r="F8900" s="179">
        <v>0</v>
      </c>
      <c r="G8900" s="179">
        <v>0</v>
      </c>
      <c r="H8900" s="179">
        <v>13808.643947914805</v>
      </c>
      <c r="I8900" s="179">
        <v>0</v>
      </c>
      <c r="J8900" s="179">
        <v>0</v>
      </c>
      <c r="K8900" s="179">
        <v>0</v>
      </c>
      <c r="L8900" s="179">
        <v>0</v>
      </c>
      <c r="M8900" s="179">
        <v>497559.04342821852</v>
      </c>
      <c r="N8900" s="179">
        <v>0</v>
      </c>
      <c r="O8900" s="179">
        <v>0</v>
      </c>
      <c r="P8900" s="179">
        <v>0</v>
      </c>
      <c r="Q8900" s="179">
        <v>0</v>
      </c>
      <c r="R8900" s="180">
        <v>0</v>
      </c>
      <c r="S8900" s="180">
        <v>0</v>
      </c>
      <c r="T8900" s="180">
        <v>0</v>
      </c>
    </row>
    <row r="8901" spans="2:20" x14ac:dyDescent="0.3">
      <c r="B8901" s="19">
        <v>8898</v>
      </c>
      <c r="C8901" s="179">
        <v>0</v>
      </c>
      <c r="D8901" s="179">
        <v>0</v>
      </c>
      <c r="E8901" s="179">
        <v>28920.76195696682</v>
      </c>
      <c r="F8901" s="179">
        <v>0</v>
      </c>
      <c r="G8901" s="179">
        <v>0</v>
      </c>
      <c r="H8901" s="179">
        <v>42519.403265155976</v>
      </c>
      <c r="I8901" s="179">
        <v>0</v>
      </c>
      <c r="J8901" s="179">
        <v>0</v>
      </c>
      <c r="K8901" s="179">
        <v>0</v>
      </c>
      <c r="L8901" s="179">
        <v>0</v>
      </c>
      <c r="M8901" s="179">
        <v>117721.81994456534</v>
      </c>
      <c r="N8901" s="179">
        <v>0</v>
      </c>
      <c r="O8901" s="179">
        <v>0</v>
      </c>
      <c r="P8901" s="179">
        <v>0</v>
      </c>
      <c r="Q8901" s="179">
        <v>0</v>
      </c>
      <c r="R8901" s="180">
        <v>0</v>
      </c>
      <c r="S8901" s="180">
        <v>0</v>
      </c>
      <c r="T8901" s="180">
        <v>0</v>
      </c>
    </row>
    <row r="8902" spans="2:20" x14ac:dyDescent="0.3">
      <c r="B8902" s="19">
        <v>8899</v>
      </c>
      <c r="C8902" s="179">
        <v>0</v>
      </c>
      <c r="D8902" s="179">
        <v>0</v>
      </c>
      <c r="E8902" s="179">
        <v>86897.112840421731</v>
      </c>
      <c r="F8902" s="179">
        <v>0</v>
      </c>
      <c r="G8902" s="179">
        <v>0</v>
      </c>
      <c r="H8902" s="179">
        <v>34573.001979294604</v>
      </c>
      <c r="I8902" s="179">
        <v>0</v>
      </c>
      <c r="J8902" s="179">
        <v>0</v>
      </c>
      <c r="K8902" s="179">
        <v>0</v>
      </c>
      <c r="L8902" s="179">
        <v>0</v>
      </c>
      <c r="M8902" s="179">
        <v>116351.86601446965</v>
      </c>
      <c r="N8902" s="179">
        <v>0</v>
      </c>
      <c r="O8902" s="179">
        <v>0</v>
      </c>
      <c r="P8902" s="179">
        <v>0</v>
      </c>
      <c r="Q8902" s="179">
        <v>0</v>
      </c>
      <c r="R8902" s="180">
        <v>0</v>
      </c>
      <c r="S8902" s="180">
        <v>0</v>
      </c>
      <c r="T8902" s="180">
        <v>0</v>
      </c>
    </row>
    <row r="8903" spans="2:20" x14ac:dyDescent="0.3">
      <c r="B8903" s="19">
        <v>8900</v>
      </c>
      <c r="C8903" s="179">
        <v>0</v>
      </c>
      <c r="D8903" s="179">
        <v>0</v>
      </c>
      <c r="E8903" s="179">
        <v>352598.95237511338</v>
      </c>
      <c r="F8903" s="179">
        <v>0</v>
      </c>
      <c r="G8903" s="179">
        <v>0</v>
      </c>
      <c r="H8903" s="179">
        <v>2360815.7407942708</v>
      </c>
      <c r="I8903" s="179">
        <v>0</v>
      </c>
      <c r="J8903" s="179">
        <v>0</v>
      </c>
      <c r="K8903" s="179">
        <v>0</v>
      </c>
      <c r="L8903" s="179">
        <v>0</v>
      </c>
      <c r="M8903" s="179">
        <v>58485.241530318395</v>
      </c>
      <c r="N8903" s="179">
        <v>0</v>
      </c>
      <c r="O8903" s="179">
        <v>0</v>
      </c>
      <c r="P8903" s="179">
        <v>0</v>
      </c>
      <c r="Q8903" s="179">
        <v>0</v>
      </c>
      <c r="R8903" s="180">
        <v>0</v>
      </c>
      <c r="S8903" s="180">
        <v>0</v>
      </c>
      <c r="T8903" s="180">
        <v>0</v>
      </c>
    </row>
    <row r="8904" spans="2:20" x14ac:dyDescent="0.3">
      <c r="B8904" s="19">
        <v>8901</v>
      </c>
      <c r="C8904" s="179">
        <v>0</v>
      </c>
      <c r="D8904" s="179">
        <v>0</v>
      </c>
      <c r="E8904" s="179">
        <v>313975.21512255457</v>
      </c>
      <c r="F8904" s="179">
        <v>0</v>
      </c>
      <c r="G8904" s="179">
        <v>0</v>
      </c>
      <c r="H8904" s="179">
        <v>8900.0264449809638</v>
      </c>
      <c r="I8904" s="179">
        <v>0</v>
      </c>
      <c r="J8904" s="179">
        <v>0</v>
      </c>
      <c r="K8904" s="179">
        <v>0</v>
      </c>
      <c r="L8904" s="179">
        <v>0</v>
      </c>
      <c r="M8904" s="179">
        <v>297173.75118332973</v>
      </c>
      <c r="N8904" s="179">
        <v>0</v>
      </c>
      <c r="O8904" s="179">
        <v>0</v>
      </c>
      <c r="P8904" s="179">
        <v>0</v>
      </c>
      <c r="Q8904" s="179">
        <v>0</v>
      </c>
      <c r="R8904" s="180">
        <v>0</v>
      </c>
      <c r="S8904" s="180">
        <v>0</v>
      </c>
      <c r="T8904" s="180">
        <v>0</v>
      </c>
    </row>
    <row r="8905" spans="2:20" x14ac:dyDescent="0.3">
      <c r="B8905" s="19">
        <v>8902</v>
      </c>
      <c r="C8905" s="179">
        <v>0</v>
      </c>
      <c r="D8905" s="179">
        <v>0</v>
      </c>
      <c r="E8905" s="179">
        <v>42651.895068570535</v>
      </c>
      <c r="F8905" s="179">
        <v>0</v>
      </c>
      <c r="G8905" s="179">
        <v>0</v>
      </c>
      <c r="H8905" s="179">
        <v>26000.761791593162</v>
      </c>
      <c r="I8905" s="179">
        <v>0</v>
      </c>
      <c r="J8905" s="179">
        <v>0</v>
      </c>
      <c r="K8905" s="179">
        <v>0</v>
      </c>
      <c r="L8905" s="179">
        <v>0</v>
      </c>
      <c r="M8905" s="179">
        <v>11991.911762405734</v>
      </c>
      <c r="N8905" s="179">
        <v>0</v>
      </c>
      <c r="O8905" s="179">
        <v>0</v>
      </c>
      <c r="P8905" s="179">
        <v>0</v>
      </c>
      <c r="Q8905" s="179">
        <v>0</v>
      </c>
      <c r="R8905" s="180">
        <v>0</v>
      </c>
      <c r="S8905" s="180">
        <v>0</v>
      </c>
      <c r="T8905" s="180">
        <v>0</v>
      </c>
    </row>
    <row r="8906" spans="2:20" x14ac:dyDescent="0.3">
      <c r="B8906" s="19">
        <v>8903</v>
      </c>
      <c r="C8906" s="179">
        <v>0</v>
      </c>
      <c r="D8906" s="179">
        <v>0</v>
      </c>
      <c r="E8906" s="179">
        <v>877496.90790493973</v>
      </c>
      <c r="F8906" s="179">
        <v>0</v>
      </c>
      <c r="G8906" s="179">
        <v>0</v>
      </c>
      <c r="H8906" s="179">
        <v>113056.48843386723</v>
      </c>
      <c r="I8906" s="179">
        <v>0</v>
      </c>
      <c r="J8906" s="179">
        <v>0</v>
      </c>
      <c r="K8906" s="179">
        <v>0</v>
      </c>
      <c r="L8906" s="179">
        <v>0</v>
      </c>
      <c r="M8906" s="179">
        <v>31944.241750379802</v>
      </c>
      <c r="N8906" s="179">
        <v>0</v>
      </c>
      <c r="O8906" s="179">
        <v>0</v>
      </c>
      <c r="P8906" s="179">
        <v>0</v>
      </c>
      <c r="Q8906" s="179">
        <v>0</v>
      </c>
      <c r="R8906" s="180">
        <v>0</v>
      </c>
      <c r="S8906" s="180">
        <v>0</v>
      </c>
      <c r="T8906" s="180">
        <v>0</v>
      </c>
    </row>
    <row r="8907" spans="2:20" x14ac:dyDescent="0.3">
      <c r="B8907" s="19">
        <v>8904</v>
      </c>
      <c r="C8907" s="179">
        <v>0</v>
      </c>
      <c r="D8907" s="179">
        <v>0</v>
      </c>
      <c r="E8907" s="179">
        <v>114244.50674995617</v>
      </c>
      <c r="F8907" s="179">
        <v>0</v>
      </c>
      <c r="G8907" s="179">
        <v>0</v>
      </c>
      <c r="H8907" s="179">
        <v>28125.587073226608</v>
      </c>
      <c r="I8907" s="179">
        <v>0</v>
      </c>
      <c r="J8907" s="179">
        <v>0</v>
      </c>
      <c r="K8907" s="179">
        <v>0</v>
      </c>
      <c r="L8907" s="179">
        <v>0</v>
      </c>
      <c r="M8907" s="179">
        <v>39830.349099858133</v>
      </c>
      <c r="N8907" s="179">
        <v>0</v>
      </c>
      <c r="O8907" s="179">
        <v>0</v>
      </c>
      <c r="P8907" s="179">
        <v>0</v>
      </c>
      <c r="Q8907" s="179">
        <v>0</v>
      </c>
      <c r="R8907" s="180">
        <v>0</v>
      </c>
      <c r="S8907" s="180">
        <v>0</v>
      </c>
      <c r="T8907" s="180">
        <v>0</v>
      </c>
    </row>
    <row r="8908" spans="2:20" x14ac:dyDescent="0.3">
      <c r="B8908" s="19">
        <v>8905</v>
      </c>
      <c r="C8908" s="179">
        <v>0</v>
      </c>
      <c r="D8908" s="179">
        <v>0</v>
      </c>
      <c r="E8908" s="179">
        <v>157327.50281217156</v>
      </c>
      <c r="F8908" s="179">
        <v>0</v>
      </c>
      <c r="G8908" s="179">
        <v>0</v>
      </c>
      <c r="H8908" s="179">
        <v>5687.9864485578883</v>
      </c>
      <c r="I8908" s="179">
        <v>0</v>
      </c>
      <c r="J8908" s="179">
        <v>0</v>
      </c>
      <c r="K8908" s="179">
        <v>0</v>
      </c>
      <c r="L8908" s="179">
        <v>0</v>
      </c>
      <c r="M8908" s="179">
        <v>34474.220303085</v>
      </c>
      <c r="N8908" s="179">
        <v>0</v>
      </c>
      <c r="O8908" s="179">
        <v>0</v>
      </c>
      <c r="P8908" s="179">
        <v>0</v>
      </c>
      <c r="Q8908" s="179">
        <v>0</v>
      </c>
      <c r="R8908" s="180">
        <v>0</v>
      </c>
      <c r="S8908" s="180">
        <v>0</v>
      </c>
      <c r="T8908" s="180">
        <v>0</v>
      </c>
    </row>
    <row r="8909" spans="2:20" x14ac:dyDescent="0.3">
      <c r="B8909" s="19">
        <v>8906</v>
      </c>
      <c r="C8909" s="179">
        <v>0</v>
      </c>
      <c r="D8909" s="179">
        <v>0</v>
      </c>
      <c r="E8909" s="179">
        <v>45999.564248542301</v>
      </c>
      <c r="F8909" s="179">
        <v>0</v>
      </c>
      <c r="G8909" s="179">
        <v>0</v>
      </c>
      <c r="H8909" s="179">
        <v>83395.055692895417</v>
      </c>
      <c r="I8909" s="179">
        <v>0</v>
      </c>
      <c r="J8909" s="179">
        <v>0</v>
      </c>
      <c r="K8909" s="179">
        <v>0</v>
      </c>
      <c r="L8909" s="179">
        <v>0</v>
      </c>
      <c r="M8909" s="179">
        <v>57737.264856082365</v>
      </c>
      <c r="N8909" s="179">
        <v>0</v>
      </c>
      <c r="O8909" s="179">
        <v>0</v>
      </c>
      <c r="P8909" s="179">
        <v>0</v>
      </c>
      <c r="Q8909" s="179">
        <v>0</v>
      </c>
      <c r="R8909" s="180">
        <v>0</v>
      </c>
      <c r="S8909" s="180">
        <v>0</v>
      </c>
      <c r="T8909" s="180">
        <v>0</v>
      </c>
    </row>
    <row r="8910" spans="2:20" x14ac:dyDescent="0.3">
      <c r="B8910" s="19">
        <v>8907</v>
      </c>
      <c r="C8910" s="179">
        <v>0</v>
      </c>
      <c r="D8910" s="179">
        <v>0</v>
      </c>
      <c r="E8910" s="179">
        <v>31152.905659851782</v>
      </c>
      <c r="F8910" s="179">
        <v>0</v>
      </c>
      <c r="G8910" s="179">
        <v>0</v>
      </c>
      <c r="H8910" s="179">
        <v>13919.988761351718</v>
      </c>
      <c r="I8910" s="179">
        <v>0</v>
      </c>
      <c r="J8910" s="179">
        <v>0</v>
      </c>
      <c r="K8910" s="179">
        <v>0</v>
      </c>
      <c r="L8910" s="179">
        <v>0</v>
      </c>
      <c r="M8910" s="179">
        <v>216730.53613788923</v>
      </c>
      <c r="N8910" s="179">
        <v>0</v>
      </c>
      <c r="O8910" s="179">
        <v>0</v>
      </c>
      <c r="P8910" s="179">
        <v>0</v>
      </c>
      <c r="Q8910" s="179">
        <v>0</v>
      </c>
      <c r="R8910" s="180">
        <v>0</v>
      </c>
      <c r="S8910" s="180">
        <v>0</v>
      </c>
      <c r="T8910" s="180">
        <v>0</v>
      </c>
    </row>
    <row r="8911" spans="2:20" x14ac:dyDescent="0.3">
      <c r="B8911" s="19">
        <v>8908</v>
      </c>
      <c r="C8911" s="179">
        <v>0</v>
      </c>
      <c r="D8911" s="179">
        <v>0</v>
      </c>
      <c r="E8911" s="179">
        <v>25245.306864928181</v>
      </c>
      <c r="F8911" s="179">
        <v>0</v>
      </c>
      <c r="G8911" s="179">
        <v>0</v>
      </c>
      <c r="H8911" s="179">
        <v>45450.236015318202</v>
      </c>
      <c r="I8911" s="179">
        <v>0</v>
      </c>
      <c r="J8911" s="179">
        <v>0</v>
      </c>
      <c r="K8911" s="179">
        <v>0</v>
      </c>
      <c r="L8911" s="179">
        <v>0</v>
      </c>
      <c r="M8911" s="179">
        <v>5289.576910153497</v>
      </c>
      <c r="N8911" s="179">
        <v>0</v>
      </c>
      <c r="O8911" s="179">
        <v>0</v>
      </c>
      <c r="P8911" s="179">
        <v>0</v>
      </c>
      <c r="Q8911" s="179">
        <v>0</v>
      </c>
      <c r="R8911" s="180">
        <v>0</v>
      </c>
      <c r="S8911" s="180">
        <v>0</v>
      </c>
      <c r="T8911" s="180">
        <v>0</v>
      </c>
    </row>
    <row r="8912" spans="2:20" x14ac:dyDescent="0.3">
      <c r="B8912" s="19">
        <v>8909</v>
      </c>
      <c r="C8912" s="179">
        <v>0</v>
      </c>
      <c r="D8912" s="179">
        <v>0</v>
      </c>
      <c r="E8912" s="179">
        <v>103527.91694256502</v>
      </c>
      <c r="F8912" s="179">
        <v>0</v>
      </c>
      <c r="G8912" s="179">
        <v>0</v>
      </c>
      <c r="H8912" s="179">
        <v>412436.96208929626</v>
      </c>
      <c r="I8912" s="179">
        <v>0</v>
      </c>
      <c r="J8912" s="179">
        <v>0</v>
      </c>
      <c r="K8912" s="179">
        <v>0</v>
      </c>
      <c r="L8912" s="179">
        <v>0</v>
      </c>
      <c r="M8912" s="179">
        <v>123604.31406792018</v>
      </c>
      <c r="N8912" s="179">
        <v>0</v>
      </c>
      <c r="O8912" s="179">
        <v>0</v>
      </c>
      <c r="P8912" s="179">
        <v>0</v>
      </c>
      <c r="Q8912" s="179">
        <v>0</v>
      </c>
      <c r="R8912" s="180">
        <v>0</v>
      </c>
      <c r="S8912" s="180">
        <v>0</v>
      </c>
      <c r="T8912" s="180">
        <v>0</v>
      </c>
    </row>
    <row r="8913" spans="2:20" x14ac:dyDescent="0.3">
      <c r="B8913" s="19">
        <v>8910</v>
      </c>
      <c r="C8913" s="179">
        <v>0</v>
      </c>
      <c r="D8913" s="179">
        <v>0</v>
      </c>
      <c r="E8913" s="179">
        <v>12888.750927578907</v>
      </c>
      <c r="F8913" s="179">
        <v>0</v>
      </c>
      <c r="G8913" s="179">
        <v>0</v>
      </c>
      <c r="H8913" s="179">
        <v>304502.54231697734</v>
      </c>
      <c r="I8913" s="179">
        <v>0</v>
      </c>
      <c r="J8913" s="179">
        <v>0</v>
      </c>
      <c r="K8913" s="179">
        <v>0</v>
      </c>
      <c r="L8913" s="179">
        <v>0</v>
      </c>
      <c r="M8913" s="179">
        <v>62866.53473468325</v>
      </c>
      <c r="N8913" s="179">
        <v>0</v>
      </c>
      <c r="O8913" s="179">
        <v>0</v>
      </c>
      <c r="P8913" s="179">
        <v>0</v>
      </c>
      <c r="Q8913" s="179">
        <v>0</v>
      </c>
      <c r="R8913" s="180">
        <v>0</v>
      </c>
      <c r="S8913" s="180">
        <v>0</v>
      </c>
      <c r="T8913" s="180">
        <v>0</v>
      </c>
    </row>
    <row r="8914" spans="2:20" x14ac:dyDescent="0.3">
      <c r="B8914" s="19">
        <v>8911</v>
      </c>
      <c r="C8914" s="179">
        <v>0</v>
      </c>
      <c r="D8914" s="179">
        <v>0</v>
      </c>
      <c r="E8914" s="179">
        <v>101839.51811203134</v>
      </c>
      <c r="F8914" s="179">
        <v>0</v>
      </c>
      <c r="G8914" s="179">
        <v>0</v>
      </c>
      <c r="H8914" s="179">
        <v>310589.65300363064</v>
      </c>
      <c r="I8914" s="179">
        <v>0</v>
      </c>
      <c r="J8914" s="179">
        <v>0</v>
      </c>
      <c r="K8914" s="179">
        <v>0</v>
      </c>
      <c r="L8914" s="179">
        <v>0</v>
      </c>
      <c r="M8914" s="179">
        <v>2814733.152971385</v>
      </c>
      <c r="N8914" s="179">
        <v>0</v>
      </c>
      <c r="O8914" s="179">
        <v>0</v>
      </c>
      <c r="P8914" s="179">
        <v>0</v>
      </c>
      <c r="Q8914" s="179">
        <v>0</v>
      </c>
      <c r="R8914" s="180">
        <v>0</v>
      </c>
      <c r="S8914" s="180">
        <v>0</v>
      </c>
      <c r="T8914" s="180">
        <v>0</v>
      </c>
    </row>
    <row r="8915" spans="2:20" x14ac:dyDescent="0.3">
      <c r="B8915" s="19">
        <v>8912</v>
      </c>
      <c r="C8915" s="179">
        <v>0</v>
      </c>
      <c r="D8915" s="179">
        <v>0</v>
      </c>
      <c r="E8915" s="179">
        <v>25890.082296795041</v>
      </c>
      <c r="F8915" s="179">
        <v>0</v>
      </c>
      <c r="G8915" s="179">
        <v>0</v>
      </c>
      <c r="H8915" s="179">
        <v>27693.095774571066</v>
      </c>
      <c r="I8915" s="179">
        <v>0</v>
      </c>
      <c r="J8915" s="179">
        <v>0</v>
      </c>
      <c r="K8915" s="179">
        <v>0</v>
      </c>
      <c r="L8915" s="179">
        <v>0</v>
      </c>
      <c r="M8915" s="179">
        <v>19213.342602535093</v>
      </c>
      <c r="N8915" s="179">
        <v>0</v>
      </c>
      <c r="O8915" s="179">
        <v>0</v>
      </c>
      <c r="P8915" s="179">
        <v>0</v>
      </c>
      <c r="Q8915" s="179">
        <v>0</v>
      </c>
      <c r="R8915" s="180">
        <v>0</v>
      </c>
      <c r="S8915" s="180">
        <v>0</v>
      </c>
      <c r="T8915" s="180">
        <v>0</v>
      </c>
    </row>
    <row r="8916" spans="2:20" x14ac:dyDescent="0.3">
      <c r="B8916" s="19">
        <v>8913</v>
      </c>
      <c r="C8916" s="179">
        <v>0</v>
      </c>
      <c r="D8916" s="179">
        <v>0</v>
      </c>
      <c r="E8916" s="179">
        <v>331719.28567269538</v>
      </c>
      <c r="F8916" s="179">
        <v>0</v>
      </c>
      <c r="G8916" s="179">
        <v>0</v>
      </c>
      <c r="H8916" s="179">
        <v>180694.32671613115</v>
      </c>
      <c r="I8916" s="179">
        <v>0</v>
      </c>
      <c r="J8916" s="179">
        <v>0</v>
      </c>
      <c r="K8916" s="179">
        <v>132240.83580022061</v>
      </c>
      <c r="L8916" s="179">
        <v>1</v>
      </c>
      <c r="M8916" s="179">
        <v>251655.15604624854</v>
      </c>
      <c r="N8916" s="179">
        <v>0</v>
      </c>
      <c r="O8916" s="179">
        <v>0</v>
      </c>
      <c r="P8916" s="179">
        <v>0</v>
      </c>
      <c r="Q8916" s="179">
        <v>0</v>
      </c>
      <c r="R8916" s="180">
        <v>0</v>
      </c>
      <c r="S8916" s="180">
        <v>132240.83580022061</v>
      </c>
      <c r="T8916" s="180">
        <v>0</v>
      </c>
    </row>
    <row r="8917" spans="2:20" x14ac:dyDescent="0.3">
      <c r="B8917" s="19">
        <v>8914</v>
      </c>
      <c r="C8917" s="179">
        <v>0</v>
      </c>
      <c r="D8917" s="179">
        <v>0</v>
      </c>
      <c r="E8917" s="179">
        <v>180045.13673643835</v>
      </c>
      <c r="F8917" s="179">
        <v>0</v>
      </c>
      <c r="G8917" s="179">
        <v>0</v>
      </c>
      <c r="H8917" s="179">
        <v>4772.9827340185257</v>
      </c>
      <c r="I8917" s="179">
        <v>0</v>
      </c>
      <c r="J8917" s="179">
        <v>0</v>
      </c>
      <c r="K8917" s="179">
        <v>0</v>
      </c>
      <c r="L8917" s="179">
        <v>0</v>
      </c>
      <c r="M8917" s="179">
        <v>10116.448789869468</v>
      </c>
      <c r="N8917" s="179">
        <v>0</v>
      </c>
      <c r="O8917" s="179">
        <v>0</v>
      </c>
      <c r="P8917" s="179">
        <v>0</v>
      </c>
      <c r="Q8917" s="179">
        <v>0</v>
      </c>
      <c r="R8917" s="180">
        <v>0</v>
      </c>
      <c r="S8917" s="180">
        <v>0</v>
      </c>
      <c r="T8917" s="180">
        <v>0</v>
      </c>
    </row>
    <row r="8918" spans="2:20" x14ac:dyDescent="0.3">
      <c r="B8918" s="19">
        <v>8915</v>
      </c>
      <c r="C8918" s="179">
        <v>0</v>
      </c>
      <c r="D8918" s="179">
        <v>0</v>
      </c>
      <c r="E8918" s="179">
        <v>39491.303569131131</v>
      </c>
      <c r="F8918" s="179">
        <v>0</v>
      </c>
      <c r="G8918" s="179">
        <v>0</v>
      </c>
      <c r="H8918" s="179">
        <v>86562.142758870614</v>
      </c>
      <c r="I8918" s="179">
        <v>0</v>
      </c>
      <c r="J8918" s="179">
        <v>0</v>
      </c>
      <c r="K8918" s="179">
        <v>0</v>
      </c>
      <c r="L8918" s="179">
        <v>0</v>
      </c>
      <c r="M8918" s="179">
        <v>113538.96010592593</v>
      </c>
      <c r="N8918" s="179">
        <v>0</v>
      </c>
      <c r="O8918" s="179">
        <v>0</v>
      </c>
      <c r="P8918" s="179">
        <v>0</v>
      </c>
      <c r="Q8918" s="179">
        <v>0</v>
      </c>
      <c r="R8918" s="180">
        <v>0</v>
      </c>
      <c r="S8918" s="180">
        <v>0</v>
      </c>
      <c r="T8918" s="180">
        <v>0</v>
      </c>
    </row>
    <row r="8919" spans="2:20" x14ac:dyDescent="0.3">
      <c r="B8919" s="19">
        <v>8916</v>
      </c>
      <c r="C8919" s="179">
        <v>0</v>
      </c>
      <c r="D8919" s="179">
        <v>0</v>
      </c>
      <c r="E8919" s="179">
        <v>45252.491350750875</v>
      </c>
      <c r="F8919" s="179">
        <v>0</v>
      </c>
      <c r="G8919" s="179">
        <v>0</v>
      </c>
      <c r="H8919" s="179">
        <v>8055.1204192349987</v>
      </c>
      <c r="I8919" s="179">
        <v>0</v>
      </c>
      <c r="J8919" s="179">
        <v>0</v>
      </c>
      <c r="K8919" s="179">
        <v>0</v>
      </c>
      <c r="L8919" s="179">
        <v>0</v>
      </c>
      <c r="M8919" s="179">
        <v>3888.7044449045343</v>
      </c>
      <c r="N8919" s="179">
        <v>0</v>
      </c>
      <c r="O8919" s="179">
        <v>0</v>
      </c>
      <c r="P8919" s="179">
        <v>0</v>
      </c>
      <c r="Q8919" s="179">
        <v>0</v>
      </c>
      <c r="R8919" s="180">
        <v>0</v>
      </c>
      <c r="S8919" s="180">
        <v>0</v>
      </c>
      <c r="T8919" s="180">
        <v>0</v>
      </c>
    </row>
    <row r="8920" spans="2:20" x14ac:dyDescent="0.3">
      <c r="B8920" s="19">
        <v>8917</v>
      </c>
      <c r="C8920" s="179">
        <v>0</v>
      </c>
      <c r="D8920" s="179">
        <v>0</v>
      </c>
      <c r="E8920" s="179">
        <v>37723.332722592699</v>
      </c>
      <c r="F8920" s="179">
        <v>0</v>
      </c>
      <c r="G8920" s="179">
        <v>0</v>
      </c>
      <c r="H8920" s="179">
        <v>37195.182538587993</v>
      </c>
      <c r="I8920" s="179">
        <v>0</v>
      </c>
      <c r="J8920" s="179">
        <v>0</v>
      </c>
      <c r="K8920" s="179">
        <v>0</v>
      </c>
      <c r="L8920" s="179">
        <v>0</v>
      </c>
      <c r="M8920" s="179">
        <v>4036.9213866122241</v>
      </c>
      <c r="N8920" s="179">
        <v>0</v>
      </c>
      <c r="O8920" s="179">
        <v>0</v>
      </c>
      <c r="P8920" s="179">
        <v>0</v>
      </c>
      <c r="Q8920" s="179">
        <v>0</v>
      </c>
      <c r="R8920" s="180">
        <v>0</v>
      </c>
      <c r="S8920" s="180">
        <v>0</v>
      </c>
      <c r="T8920" s="180">
        <v>0</v>
      </c>
    </row>
    <row r="8921" spans="2:20" x14ac:dyDescent="0.3">
      <c r="B8921" s="19">
        <v>8918</v>
      </c>
      <c r="C8921" s="179">
        <v>0</v>
      </c>
      <c r="D8921" s="179">
        <v>0</v>
      </c>
      <c r="E8921" s="179">
        <v>139263.9328071679</v>
      </c>
      <c r="F8921" s="179">
        <v>0</v>
      </c>
      <c r="G8921" s="179">
        <v>0</v>
      </c>
      <c r="H8921" s="179">
        <v>44609.221650390289</v>
      </c>
      <c r="I8921" s="179">
        <v>0</v>
      </c>
      <c r="J8921" s="179">
        <v>0</v>
      </c>
      <c r="K8921" s="179">
        <v>0</v>
      </c>
      <c r="L8921" s="179">
        <v>0</v>
      </c>
      <c r="M8921" s="179">
        <v>4325799.5262019979</v>
      </c>
      <c r="N8921" s="179">
        <v>0</v>
      </c>
      <c r="O8921" s="179">
        <v>0</v>
      </c>
      <c r="P8921" s="179">
        <v>0</v>
      </c>
      <c r="Q8921" s="179">
        <v>0</v>
      </c>
      <c r="R8921" s="180">
        <v>0</v>
      </c>
      <c r="S8921" s="180">
        <v>0</v>
      </c>
      <c r="T8921" s="180">
        <v>0</v>
      </c>
    </row>
    <row r="8922" spans="2:20" x14ac:dyDescent="0.3">
      <c r="B8922" s="19">
        <v>8919</v>
      </c>
      <c r="C8922" s="179">
        <v>0</v>
      </c>
      <c r="D8922" s="179">
        <v>0</v>
      </c>
      <c r="E8922" s="179">
        <v>7919.6344431692951</v>
      </c>
      <c r="F8922" s="179">
        <v>0</v>
      </c>
      <c r="G8922" s="179">
        <v>0</v>
      </c>
      <c r="H8922" s="179">
        <v>73914.327993118306</v>
      </c>
      <c r="I8922" s="179">
        <v>0</v>
      </c>
      <c r="J8922" s="179">
        <v>0</v>
      </c>
      <c r="K8922" s="179">
        <v>0</v>
      </c>
      <c r="L8922" s="179">
        <v>0</v>
      </c>
      <c r="M8922" s="179">
        <v>19982.033133481764</v>
      </c>
      <c r="N8922" s="179">
        <v>0</v>
      </c>
      <c r="O8922" s="179">
        <v>0</v>
      </c>
      <c r="P8922" s="179">
        <v>0</v>
      </c>
      <c r="Q8922" s="179">
        <v>0</v>
      </c>
      <c r="R8922" s="180">
        <v>0</v>
      </c>
      <c r="S8922" s="180">
        <v>0</v>
      </c>
      <c r="T8922" s="180">
        <v>0</v>
      </c>
    </row>
    <row r="8923" spans="2:20" x14ac:dyDescent="0.3">
      <c r="B8923" s="19">
        <v>8920</v>
      </c>
      <c r="C8923" s="179">
        <v>1</v>
      </c>
      <c r="D8923" s="179">
        <v>243077.17130972529</v>
      </c>
      <c r="E8923" s="179">
        <v>16503.325047621023</v>
      </c>
      <c r="F8923" s="179">
        <v>0</v>
      </c>
      <c r="G8923" s="179">
        <v>0</v>
      </c>
      <c r="H8923" s="179">
        <v>200471.51410360885</v>
      </c>
      <c r="I8923" s="179">
        <v>0</v>
      </c>
      <c r="J8923" s="179">
        <v>0</v>
      </c>
      <c r="K8923" s="179">
        <v>0</v>
      </c>
      <c r="L8923" s="179">
        <v>0</v>
      </c>
      <c r="M8923" s="179">
        <v>85829.458733065359</v>
      </c>
      <c r="N8923" s="179">
        <v>0</v>
      </c>
      <c r="O8923" s="179">
        <v>0</v>
      </c>
      <c r="P8923" s="179">
        <v>0</v>
      </c>
      <c r="Q8923" s="179">
        <v>0</v>
      </c>
      <c r="R8923" s="180">
        <v>0</v>
      </c>
      <c r="S8923" s="180">
        <v>0</v>
      </c>
      <c r="T8923" s="180">
        <v>243077.17130972529</v>
      </c>
    </row>
    <row r="8924" spans="2:20" x14ac:dyDescent="0.3">
      <c r="B8924" s="19">
        <v>8921</v>
      </c>
      <c r="C8924" s="179">
        <v>0</v>
      </c>
      <c r="D8924" s="179">
        <v>0</v>
      </c>
      <c r="E8924" s="179">
        <v>7803.289033451776</v>
      </c>
      <c r="F8924" s="179">
        <v>0</v>
      </c>
      <c r="G8924" s="179">
        <v>0</v>
      </c>
      <c r="H8924" s="179">
        <v>214590.23445803771</v>
      </c>
      <c r="I8924" s="179">
        <v>0</v>
      </c>
      <c r="J8924" s="179">
        <v>0</v>
      </c>
      <c r="K8924" s="179">
        <v>0</v>
      </c>
      <c r="L8924" s="179">
        <v>0</v>
      </c>
      <c r="M8924" s="179">
        <v>4046.7359222598657</v>
      </c>
      <c r="N8924" s="179">
        <v>0</v>
      </c>
      <c r="O8924" s="179">
        <v>0</v>
      </c>
      <c r="P8924" s="179">
        <v>0</v>
      </c>
      <c r="Q8924" s="179">
        <v>0</v>
      </c>
      <c r="R8924" s="180">
        <v>0</v>
      </c>
      <c r="S8924" s="180">
        <v>0</v>
      </c>
      <c r="T8924" s="180">
        <v>0</v>
      </c>
    </row>
    <row r="8925" spans="2:20" x14ac:dyDescent="0.3">
      <c r="B8925" s="19">
        <v>8922</v>
      </c>
      <c r="C8925" s="179">
        <v>0</v>
      </c>
      <c r="D8925" s="179">
        <v>0</v>
      </c>
      <c r="E8925" s="179">
        <v>1714330.1852034482</v>
      </c>
      <c r="F8925" s="179">
        <v>0</v>
      </c>
      <c r="G8925" s="179">
        <v>0</v>
      </c>
      <c r="H8925" s="179">
        <v>76697.243116175043</v>
      </c>
      <c r="I8925" s="179">
        <v>0</v>
      </c>
      <c r="J8925" s="179">
        <v>0</v>
      </c>
      <c r="K8925" s="179">
        <v>205645.92379545126</v>
      </c>
      <c r="L8925" s="179">
        <v>1</v>
      </c>
      <c r="M8925" s="179">
        <v>27374.292459098448</v>
      </c>
      <c r="N8925" s="179">
        <v>0</v>
      </c>
      <c r="O8925" s="179">
        <v>0</v>
      </c>
      <c r="P8925" s="179">
        <v>0</v>
      </c>
      <c r="Q8925" s="179">
        <v>0</v>
      </c>
      <c r="R8925" s="180">
        <v>0</v>
      </c>
      <c r="S8925" s="180">
        <v>205645.92379545126</v>
      </c>
      <c r="T8925" s="180">
        <v>0</v>
      </c>
    </row>
    <row r="8926" spans="2:20" x14ac:dyDescent="0.3">
      <c r="B8926" s="19">
        <v>8923</v>
      </c>
      <c r="C8926" s="179">
        <v>0</v>
      </c>
      <c r="D8926" s="179">
        <v>0</v>
      </c>
      <c r="E8926" s="179">
        <v>1010023.2257017115</v>
      </c>
      <c r="F8926" s="179">
        <v>0</v>
      </c>
      <c r="G8926" s="179">
        <v>0</v>
      </c>
      <c r="H8926" s="179">
        <v>291870.41626293986</v>
      </c>
      <c r="I8926" s="179">
        <v>0</v>
      </c>
      <c r="J8926" s="179">
        <v>0</v>
      </c>
      <c r="K8926" s="179">
        <v>0</v>
      </c>
      <c r="L8926" s="179">
        <v>0</v>
      </c>
      <c r="M8926" s="179">
        <v>31596.772885653059</v>
      </c>
      <c r="N8926" s="179">
        <v>0</v>
      </c>
      <c r="O8926" s="179">
        <v>0</v>
      </c>
      <c r="P8926" s="179">
        <v>0</v>
      </c>
      <c r="Q8926" s="179">
        <v>0</v>
      </c>
      <c r="R8926" s="180">
        <v>0</v>
      </c>
      <c r="S8926" s="180">
        <v>0</v>
      </c>
      <c r="T8926" s="180">
        <v>0</v>
      </c>
    </row>
    <row r="8927" spans="2:20" x14ac:dyDescent="0.3">
      <c r="B8927" s="19">
        <v>8924</v>
      </c>
      <c r="C8927" s="179">
        <v>0</v>
      </c>
      <c r="D8927" s="179">
        <v>0</v>
      </c>
      <c r="E8927" s="179">
        <v>143037.6866058064</v>
      </c>
      <c r="F8927" s="179">
        <v>0</v>
      </c>
      <c r="G8927" s="179">
        <v>0</v>
      </c>
      <c r="H8927" s="179">
        <v>7985.450540316634</v>
      </c>
      <c r="I8927" s="179">
        <v>0</v>
      </c>
      <c r="J8927" s="179">
        <v>0</v>
      </c>
      <c r="K8927" s="179">
        <v>0</v>
      </c>
      <c r="L8927" s="179">
        <v>0</v>
      </c>
      <c r="M8927" s="179">
        <v>51115.554514448631</v>
      </c>
      <c r="N8927" s="179">
        <v>0</v>
      </c>
      <c r="O8927" s="179">
        <v>0</v>
      </c>
      <c r="P8927" s="179">
        <v>0</v>
      </c>
      <c r="Q8927" s="179">
        <v>0</v>
      </c>
      <c r="R8927" s="180">
        <v>0</v>
      </c>
      <c r="S8927" s="180">
        <v>0</v>
      </c>
      <c r="T8927" s="180">
        <v>0</v>
      </c>
    </row>
    <row r="8928" spans="2:20" x14ac:dyDescent="0.3">
      <c r="B8928" s="19">
        <v>8925</v>
      </c>
      <c r="C8928" s="179">
        <v>0</v>
      </c>
      <c r="D8928" s="179">
        <v>0</v>
      </c>
      <c r="E8928" s="179">
        <v>2764072.4783547954</v>
      </c>
      <c r="F8928" s="179">
        <v>0</v>
      </c>
      <c r="G8928" s="179">
        <v>0</v>
      </c>
      <c r="H8928" s="179">
        <v>214166.07108646916</v>
      </c>
      <c r="I8928" s="179">
        <v>0</v>
      </c>
      <c r="J8928" s="179">
        <v>0</v>
      </c>
      <c r="K8928" s="179">
        <v>0</v>
      </c>
      <c r="L8928" s="179">
        <v>0</v>
      </c>
      <c r="M8928" s="179">
        <v>204951.02400137731</v>
      </c>
      <c r="N8928" s="179">
        <v>0</v>
      </c>
      <c r="O8928" s="179">
        <v>0</v>
      </c>
      <c r="P8928" s="179">
        <v>0</v>
      </c>
      <c r="Q8928" s="179">
        <v>0</v>
      </c>
      <c r="R8928" s="180">
        <v>0</v>
      </c>
      <c r="S8928" s="180">
        <v>0</v>
      </c>
      <c r="T8928" s="180">
        <v>0</v>
      </c>
    </row>
    <row r="8929" spans="2:20" x14ac:dyDescent="0.3">
      <c r="B8929" s="19">
        <v>8926</v>
      </c>
      <c r="C8929" s="179">
        <v>0</v>
      </c>
      <c r="D8929" s="179">
        <v>0</v>
      </c>
      <c r="E8929" s="179">
        <v>336050.72725790419</v>
      </c>
      <c r="F8929" s="179">
        <v>0</v>
      </c>
      <c r="G8929" s="179">
        <v>0</v>
      </c>
      <c r="H8929" s="179">
        <v>47402.808170079865</v>
      </c>
      <c r="I8929" s="179">
        <v>0</v>
      </c>
      <c r="J8929" s="179">
        <v>0</v>
      </c>
      <c r="K8929" s="179">
        <v>0</v>
      </c>
      <c r="L8929" s="179">
        <v>0</v>
      </c>
      <c r="M8929" s="179">
        <v>553751.3016943885</v>
      </c>
      <c r="N8929" s="179">
        <v>0</v>
      </c>
      <c r="O8929" s="179">
        <v>0</v>
      </c>
      <c r="P8929" s="179">
        <v>0</v>
      </c>
      <c r="Q8929" s="179">
        <v>0</v>
      </c>
      <c r="R8929" s="180">
        <v>0</v>
      </c>
      <c r="S8929" s="180">
        <v>0</v>
      </c>
      <c r="T8929" s="180">
        <v>0</v>
      </c>
    </row>
    <row r="8930" spans="2:20" x14ac:dyDescent="0.3">
      <c r="B8930" s="19">
        <v>8927</v>
      </c>
      <c r="C8930" s="179">
        <v>0</v>
      </c>
      <c r="D8930" s="179">
        <v>0</v>
      </c>
      <c r="E8930" s="179">
        <v>26861.263918902252</v>
      </c>
      <c r="F8930" s="179">
        <v>0</v>
      </c>
      <c r="G8930" s="179">
        <v>0</v>
      </c>
      <c r="H8930" s="179">
        <v>6665.3887841419983</v>
      </c>
      <c r="I8930" s="179">
        <v>0</v>
      </c>
      <c r="J8930" s="179">
        <v>0</v>
      </c>
      <c r="K8930" s="179">
        <v>0</v>
      </c>
      <c r="L8930" s="179">
        <v>0</v>
      </c>
      <c r="M8930" s="179">
        <v>406124.5869910132</v>
      </c>
      <c r="N8930" s="179">
        <v>0</v>
      </c>
      <c r="O8930" s="179">
        <v>0</v>
      </c>
      <c r="P8930" s="179">
        <v>0</v>
      </c>
      <c r="Q8930" s="179">
        <v>0</v>
      </c>
      <c r="R8930" s="180">
        <v>0</v>
      </c>
      <c r="S8930" s="180">
        <v>0</v>
      </c>
      <c r="T8930" s="180">
        <v>0</v>
      </c>
    </row>
    <row r="8931" spans="2:20" x14ac:dyDescent="0.3">
      <c r="B8931" s="19">
        <v>8928</v>
      </c>
      <c r="C8931" s="179">
        <v>0</v>
      </c>
      <c r="D8931" s="179">
        <v>0</v>
      </c>
      <c r="E8931" s="179">
        <v>37330.860350046554</v>
      </c>
      <c r="F8931" s="179">
        <v>0</v>
      </c>
      <c r="G8931" s="179">
        <v>0</v>
      </c>
      <c r="H8931" s="179">
        <v>60427.838686716656</v>
      </c>
      <c r="I8931" s="179">
        <v>0</v>
      </c>
      <c r="J8931" s="179">
        <v>0</v>
      </c>
      <c r="K8931" s="179">
        <v>0</v>
      </c>
      <c r="L8931" s="179">
        <v>0</v>
      </c>
      <c r="M8931" s="179">
        <v>32782.66827312782</v>
      </c>
      <c r="N8931" s="179">
        <v>0</v>
      </c>
      <c r="O8931" s="179">
        <v>0</v>
      </c>
      <c r="P8931" s="179">
        <v>0</v>
      </c>
      <c r="Q8931" s="179">
        <v>0</v>
      </c>
      <c r="R8931" s="180">
        <v>0</v>
      </c>
      <c r="S8931" s="180">
        <v>0</v>
      </c>
      <c r="T8931" s="180">
        <v>0</v>
      </c>
    </row>
    <row r="8932" spans="2:20" x14ac:dyDescent="0.3">
      <c r="B8932" s="19">
        <v>8929</v>
      </c>
      <c r="C8932" s="179">
        <v>0</v>
      </c>
      <c r="D8932" s="179">
        <v>0</v>
      </c>
      <c r="E8932" s="179">
        <v>9986.1184243876196</v>
      </c>
      <c r="F8932" s="179">
        <v>1</v>
      </c>
      <c r="G8932" s="179">
        <v>57801.031037799352</v>
      </c>
      <c r="H8932" s="179">
        <v>39101.413285725379</v>
      </c>
      <c r="I8932" s="179">
        <v>0</v>
      </c>
      <c r="J8932" s="179">
        <v>0</v>
      </c>
      <c r="K8932" s="179">
        <v>0</v>
      </c>
      <c r="L8932" s="179">
        <v>0</v>
      </c>
      <c r="M8932" s="179">
        <v>37868.111253122137</v>
      </c>
      <c r="N8932" s="179">
        <v>0</v>
      </c>
      <c r="O8932" s="179">
        <v>0</v>
      </c>
      <c r="P8932" s="179">
        <v>0</v>
      </c>
      <c r="Q8932" s="179">
        <v>0</v>
      </c>
      <c r="R8932" s="180">
        <v>0</v>
      </c>
      <c r="S8932" s="180">
        <v>0</v>
      </c>
      <c r="T8932" s="180">
        <v>0</v>
      </c>
    </row>
    <row r="8933" spans="2:20" x14ac:dyDescent="0.3">
      <c r="B8933" s="19">
        <v>8930</v>
      </c>
      <c r="C8933" s="179">
        <v>0</v>
      </c>
      <c r="D8933" s="179">
        <v>0</v>
      </c>
      <c r="E8933" s="179">
        <v>112952.06664007225</v>
      </c>
      <c r="F8933" s="179">
        <v>0</v>
      </c>
      <c r="G8933" s="179">
        <v>0</v>
      </c>
      <c r="H8933" s="179">
        <v>219232.78299418188</v>
      </c>
      <c r="I8933" s="179">
        <v>0</v>
      </c>
      <c r="J8933" s="179">
        <v>0</v>
      </c>
      <c r="K8933" s="179">
        <v>0</v>
      </c>
      <c r="L8933" s="179">
        <v>0</v>
      </c>
      <c r="M8933" s="179">
        <v>139026.96091101738</v>
      </c>
      <c r="N8933" s="179">
        <v>0</v>
      </c>
      <c r="O8933" s="179">
        <v>0</v>
      </c>
      <c r="P8933" s="179">
        <v>0</v>
      </c>
      <c r="Q8933" s="179">
        <v>0</v>
      </c>
      <c r="R8933" s="180">
        <v>0</v>
      </c>
      <c r="S8933" s="180">
        <v>0</v>
      </c>
      <c r="T8933" s="180">
        <v>0</v>
      </c>
    </row>
    <row r="8934" spans="2:20" x14ac:dyDescent="0.3">
      <c r="B8934" s="19">
        <v>8931</v>
      </c>
      <c r="C8934" s="179">
        <v>0</v>
      </c>
      <c r="D8934" s="179">
        <v>0</v>
      </c>
      <c r="E8934" s="179">
        <v>22174.491764780934</v>
      </c>
      <c r="F8934" s="179">
        <v>0</v>
      </c>
      <c r="G8934" s="179">
        <v>0</v>
      </c>
      <c r="H8934" s="179">
        <v>7139.141292528695</v>
      </c>
      <c r="I8934" s="179">
        <v>0</v>
      </c>
      <c r="J8934" s="179">
        <v>0</v>
      </c>
      <c r="K8934" s="179">
        <v>0</v>
      </c>
      <c r="L8934" s="179">
        <v>0</v>
      </c>
      <c r="M8934" s="179">
        <v>522425.65246704989</v>
      </c>
      <c r="N8934" s="179">
        <v>0</v>
      </c>
      <c r="O8934" s="179">
        <v>0</v>
      </c>
      <c r="P8934" s="179">
        <v>0</v>
      </c>
      <c r="Q8934" s="179">
        <v>0</v>
      </c>
      <c r="R8934" s="180">
        <v>0</v>
      </c>
      <c r="S8934" s="180">
        <v>0</v>
      </c>
      <c r="T8934" s="180">
        <v>0</v>
      </c>
    </row>
    <row r="8935" spans="2:20" x14ac:dyDescent="0.3">
      <c r="B8935" s="19">
        <v>8932</v>
      </c>
      <c r="C8935" s="179">
        <v>0</v>
      </c>
      <c r="D8935" s="179">
        <v>0</v>
      </c>
      <c r="E8935" s="179">
        <v>726776.93599755084</v>
      </c>
      <c r="F8935" s="179">
        <v>0</v>
      </c>
      <c r="G8935" s="179">
        <v>0</v>
      </c>
      <c r="H8935" s="179">
        <v>216946.37078961523</v>
      </c>
      <c r="I8935" s="179">
        <v>0</v>
      </c>
      <c r="J8935" s="179">
        <v>0</v>
      </c>
      <c r="K8935" s="179">
        <v>0</v>
      </c>
      <c r="L8935" s="179">
        <v>0</v>
      </c>
      <c r="M8935" s="179">
        <v>137274.07845861773</v>
      </c>
      <c r="N8935" s="179">
        <v>0</v>
      </c>
      <c r="O8935" s="179">
        <v>0</v>
      </c>
      <c r="P8935" s="179">
        <v>0</v>
      </c>
      <c r="Q8935" s="179">
        <v>0</v>
      </c>
      <c r="R8935" s="180">
        <v>0</v>
      </c>
      <c r="S8935" s="180">
        <v>0</v>
      </c>
      <c r="T8935" s="180">
        <v>0</v>
      </c>
    </row>
    <row r="8936" spans="2:20" x14ac:dyDescent="0.3">
      <c r="B8936" s="19">
        <v>8933</v>
      </c>
      <c r="C8936" s="179">
        <v>0</v>
      </c>
      <c r="D8936" s="179">
        <v>0</v>
      </c>
      <c r="E8936" s="179">
        <v>24747.872646807507</v>
      </c>
      <c r="F8936" s="179">
        <v>0</v>
      </c>
      <c r="G8936" s="179">
        <v>0</v>
      </c>
      <c r="H8936" s="179">
        <v>15723.450833043775</v>
      </c>
      <c r="I8936" s="179">
        <v>0</v>
      </c>
      <c r="J8936" s="179">
        <v>0</v>
      </c>
      <c r="K8936" s="179">
        <v>0</v>
      </c>
      <c r="L8936" s="179">
        <v>0</v>
      </c>
      <c r="M8936" s="179">
        <v>69184.020140288267</v>
      </c>
      <c r="N8936" s="179">
        <v>0</v>
      </c>
      <c r="O8936" s="179">
        <v>0</v>
      </c>
      <c r="P8936" s="179">
        <v>0</v>
      </c>
      <c r="Q8936" s="179">
        <v>0</v>
      </c>
      <c r="R8936" s="180">
        <v>0</v>
      </c>
      <c r="S8936" s="180">
        <v>0</v>
      </c>
      <c r="T8936" s="180">
        <v>0</v>
      </c>
    </row>
    <row r="8937" spans="2:20" x14ac:dyDescent="0.3">
      <c r="B8937" s="19">
        <v>8934</v>
      </c>
      <c r="C8937" s="179">
        <v>0</v>
      </c>
      <c r="D8937" s="179">
        <v>0</v>
      </c>
      <c r="E8937" s="179">
        <v>17015.662527308177</v>
      </c>
      <c r="F8937" s="179">
        <v>0</v>
      </c>
      <c r="G8937" s="179">
        <v>0</v>
      </c>
      <c r="H8937" s="179">
        <v>96212.479016751226</v>
      </c>
      <c r="I8937" s="179">
        <v>0</v>
      </c>
      <c r="J8937" s="179">
        <v>0</v>
      </c>
      <c r="K8937" s="179">
        <v>0</v>
      </c>
      <c r="L8937" s="179">
        <v>0</v>
      </c>
      <c r="M8937" s="179">
        <v>144168.45634504524</v>
      </c>
      <c r="N8937" s="179">
        <v>0</v>
      </c>
      <c r="O8937" s="179">
        <v>0</v>
      </c>
      <c r="P8937" s="179">
        <v>0</v>
      </c>
      <c r="Q8937" s="179">
        <v>0</v>
      </c>
      <c r="R8937" s="180">
        <v>0</v>
      </c>
      <c r="S8937" s="180">
        <v>0</v>
      </c>
      <c r="T8937" s="180">
        <v>0</v>
      </c>
    </row>
    <row r="8938" spans="2:20" x14ac:dyDescent="0.3">
      <c r="B8938" s="19">
        <v>8935</v>
      </c>
      <c r="C8938" s="179">
        <v>0</v>
      </c>
      <c r="D8938" s="179">
        <v>0</v>
      </c>
      <c r="E8938" s="179">
        <v>77868.708901128819</v>
      </c>
      <c r="F8938" s="179">
        <v>0</v>
      </c>
      <c r="G8938" s="179">
        <v>0</v>
      </c>
      <c r="H8938" s="179">
        <v>9765.2779734853793</v>
      </c>
      <c r="I8938" s="179">
        <v>0</v>
      </c>
      <c r="J8938" s="179">
        <v>0</v>
      </c>
      <c r="K8938" s="179">
        <v>0</v>
      </c>
      <c r="L8938" s="179">
        <v>0</v>
      </c>
      <c r="M8938" s="179">
        <v>79707.364301060617</v>
      </c>
      <c r="N8938" s="179">
        <v>0</v>
      </c>
      <c r="O8938" s="179">
        <v>0</v>
      </c>
      <c r="P8938" s="179">
        <v>0</v>
      </c>
      <c r="Q8938" s="179">
        <v>0</v>
      </c>
      <c r="R8938" s="180">
        <v>0</v>
      </c>
      <c r="S8938" s="180">
        <v>0</v>
      </c>
      <c r="T8938" s="180">
        <v>0</v>
      </c>
    </row>
    <row r="8939" spans="2:20" x14ac:dyDescent="0.3">
      <c r="B8939" s="19">
        <v>8936</v>
      </c>
      <c r="C8939" s="179">
        <v>0</v>
      </c>
      <c r="D8939" s="179">
        <v>0</v>
      </c>
      <c r="E8939" s="179">
        <v>99051.147512453637</v>
      </c>
      <c r="F8939" s="179">
        <v>0</v>
      </c>
      <c r="G8939" s="179">
        <v>0</v>
      </c>
      <c r="H8939" s="179">
        <v>241490.45776806193</v>
      </c>
      <c r="I8939" s="179">
        <v>0</v>
      </c>
      <c r="J8939" s="179">
        <v>0</v>
      </c>
      <c r="K8939" s="179">
        <v>0</v>
      </c>
      <c r="L8939" s="179">
        <v>0</v>
      </c>
      <c r="M8939" s="179">
        <v>1085422.1052901221</v>
      </c>
      <c r="N8939" s="179">
        <v>0</v>
      </c>
      <c r="O8939" s="179">
        <v>0</v>
      </c>
      <c r="P8939" s="179">
        <v>0</v>
      </c>
      <c r="Q8939" s="179">
        <v>0</v>
      </c>
      <c r="R8939" s="180">
        <v>0</v>
      </c>
      <c r="S8939" s="180">
        <v>0</v>
      </c>
      <c r="T8939" s="180">
        <v>0</v>
      </c>
    </row>
    <row r="8940" spans="2:20" x14ac:dyDescent="0.3">
      <c r="B8940" s="19">
        <v>8937</v>
      </c>
      <c r="C8940" s="179">
        <v>0</v>
      </c>
      <c r="D8940" s="179">
        <v>0</v>
      </c>
      <c r="E8940" s="179">
        <v>243724.0791967941</v>
      </c>
      <c r="F8940" s="179">
        <v>0</v>
      </c>
      <c r="G8940" s="179">
        <v>0</v>
      </c>
      <c r="H8940" s="179">
        <v>13568.139950096691</v>
      </c>
      <c r="I8940" s="179">
        <v>0</v>
      </c>
      <c r="J8940" s="179">
        <v>0</v>
      </c>
      <c r="K8940" s="179">
        <v>0</v>
      </c>
      <c r="L8940" s="179">
        <v>0</v>
      </c>
      <c r="M8940" s="179">
        <v>602037.20097844303</v>
      </c>
      <c r="N8940" s="179">
        <v>0</v>
      </c>
      <c r="O8940" s="179">
        <v>0</v>
      </c>
      <c r="P8940" s="179">
        <v>0</v>
      </c>
      <c r="Q8940" s="179">
        <v>0</v>
      </c>
      <c r="R8940" s="180">
        <v>0</v>
      </c>
      <c r="S8940" s="180">
        <v>0</v>
      </c>
      <c r="T8940" s="180">
        <v>0</v>
      </c>
    </row>
    <row r="8941" spans="2:20" x14ac:dyDescent="0.3">
      <c r="B8941" s="19">
        <v>8938</v>
      </c>
      <c r="C8941" s="179">
        <v>0</v>
      </c>
      <c r="D8941" s="179">
        <v>0</v>
      </c>
      <c r="E8941" s="179">
        <v>145601.91487914583</v>
      </c>
      <c r="F8941" s="179">
        <v>0</v>
      </c>
      <c r="G8941" s="179">
        <v>0</v>
      </c>
      <c r="H8941" s="179">
        <v>6981.5191927179412</v>
      </c>
      <c r="I8941" s="179">
        <v>0</v>
      </c>
      <c r="J8941" s="179">
        <v>0</v>
      </c>
      <c r="K8941" s="179">
        <v>0</v>
      </c>
      <c r="L8941" s="179">
        <v>0</v>
      </c>
      <c r="M8941" s="179">
        <v>34053.01902114298</v>
      </c>
      <c r="N8941" s="179">
        <v>0</v>
      </c>
      <c r="O8941" s="179">
        <v>0</v>
      </c>
      <c r="P8941" s="179">
        <v>0</v>
      </c>
      <c r="Q8941" s="179">
        <v>0</v>
      </c>
      <c r="R8941" s="180">
        <v>0</v>
      </c>
      <c r="S8941" s="180">
        <v>0</v>
      </c>
      <c r="T8941" s="180">
        <v>0</v>
      </c>
    </row>
    <row r="8942" spans="2:20" x14ac:dyDescent="0.3">
      <c r="B8942" s="19">
        <v>8939</v>
      </c>
      <c r="C8942" s="179">
        <v>0</v>
      </c>
      <c r="D8942" s="179">
        <v>0</v>
      </c>
      <c r="E8942" s="179">
        <v>9320.608275174216</v>
      </c>
      <c r="F8942" s="179">
        <v>0</v>
      </c>
      <c r="G8942" s="179">
        <v>0</v>
      </c>
      <c r="H8942" s="179">
        <v>45398.383248265971</v>
      </c>
      <c r="I8942" s="179">
        <v>0</v>
      </c>
      <c r="J8942" s="179">
        <v>0</v>
      </c>
      <c r="K8942" s="179">
        <v>0</v>
      </c>
      <c r="L8942" s="179">
        <v>0</v>
      </c>
      <c r="M8942" s="179">
        <v>229232.47921751274</v>
      </c>
      <c r="N8942" s="179">
        <v>0</v>
      </c>
      <c r="O8942" s="179">
        <v>0</v>
      </c>
      <c r="P8942" s="179">
        <v>0</v>
      </c>
      <c r="Q8942" s="179">
        <v>0</v>
      </c>
      <c r="R8942" s="180">
        <v>0</v>
      </c>
      <c r="S8942" s="180">
        <v>0</v>
      </c>
      <c r="T8942" s="180">
        <v>0</v>
      </c>
    </row>
    <row r="8943" spans="2:20" x14ac:dyDescent="0.3">
      <c r="B8943" s="19">
        <v>8940</v>
      </c>
      <c r="C8943" s="179">
        <v>0</v>
      </c>
      <c r="D8943" s="179">
        <v>0</v>
      </c>
      <c r="E8943" s="179">
        <v>118916.57291106881</v>
      </c>
      <c r="F8943" s="179">
        <v>0</v>
      </c>
      <c r="G8943" s="179">
        <v>0</v>
      </c>
      <c r="H8943" s="179">
        <v>13016.886985383915</v>
      </c>
      <c r="I8943" s="179">
        <v>0</v>
      </c>
      <c r="J8943" s="179">
        <v>0</v>
      </c>
      <c r="K8943" s="179">
        <v>0</v>
      </c>
      <c r="L8943" s="179">
        <v>0</v>
      </c>
      <c r="M8943" s="179">
        <v>431810.1852995996</v>
      </c>
      <c r="N8943" s="179">
        <v>0</v>
      </c>
      <c r="O8943" s="179">
        <v>0</v>
      </c>
      <c r="P8943" s="179">
        <v>0</v>
      </c>
      <c r="Q8943" s="179">
        <v>0</v>
      </c>
      <c r="R8943" s="180">
        <v>0</v>
      </c>
      <c r="S8943" s="180">
        <v>0</v>
      </c>
      <c r="T8943" s="180">
        <v>0</v>
      </c>
    </row>
    <row r="8944" spans="2:20" x14ac:dyDescent="0.3">
      <c r="B8944" s="19">
        <v>8941</v>
      </c>
      <c r="C8944" s="179">
        <v>0</v>
      </c>
      <c r="D8944" s="179">
        <v>0</v>
      </c>
      <c r="E8944" s="179">
        <v>328485.80611904786</v>
      </c>
      <c r="F8944" s="179">
        <v>0</v>
      </c>
      <c r="G8944" s="179">
        <v>0</v>
      </c>
      <c r="H8944" s="179">
        <v>1048903.8161998084</v>
      </c>
      <c r="I8944" s="179">
        <v>0</v>
      </c>
      <c r="J8944" s="179">
        <v>0</v>
      </c>
      <c r="K8944" s="179">
        <v>0</v>
      </c>
      <c r="L8944" s="179">
        <v>0</v>
      </c>
      <c r="M8944" s="179">
        <v>143869.55333260709</v>
      </c>
      <c r="N8944" s="179">
        <v>0</v>
      </c>
      <c r="O8944" s="179">
        <v>0</v>
      </c>
      <c r="P8944" s="179">
        <v>0</v>
      </c>
      <c r="Q8944" s="179">
        <v>0</v>
      </c>
      <c r="R8944" s="180">
        <v>0</v>
      </c>
      <c r="S8944" s="180">
        <v>0</v>
      </c>
      <c r="T8944" s="180">
        <v>0</v>
      </c>
    </row>
    <row r="8945" spans="2:20" x14ac:dyDescent="0.3">
      <c r="B8945" s="19">
        <v>8942</v>
      </c>
      <c r="C8945" s="179">
        <v>0</v>
      </c>
      <c r="D8945" s="179">
        <v>0</v>
      </c>
      <c r="E8945" s="179">
        <v>2633870.7126278239</v>
      </c>
      <c r="F8945" s="179">
        <v>0</v>
      </c>
      <c r="G8945" s="179">
        <v>0</v>
      </c>
      <c r="H8945" s="179">
        <v>22134.54000195345</v>
      </c>
      <c r="I8945" s="179">
        <v>0</v>
      </c>
      <c r="J8945" s="179">
        <v>0</v>
      </c>
      <c r="K8945" s="179">
        <v>0</v>
      </c>
      <c r="L8945" s="179">
        <v>0</v>
      </c>
      <c r="M8945" s="179">
        <v>73536.930941394661</v>
      </c>
      <c r="N8945" s="179">
        <v>0</v>
      </c>
      <c r="O8945" s="179">
        <v>0</v>
      </c>
      <c r="P8945" s="179">
        <v>0</v>
      </c>
      <c r="Q8945" s="179">
        <v>0</v>
      </c>
      <c r="R8945" s="180">
        <v>0</v>
      </c>
      <c r="S8945" s="180">
        <v>0</v>
      </c>
      <c r="T8945" s="180">
        <v>0</v>
      </c>
    </row>
    <row r="8946" spans="2:20" x14ac:dyDescent="0.3">
      <c r="B8946" s="19">
        <v>8943</v>
      </c>
      <c r="C8946" s="179">
        <v>0</v>
      </c>
      <c r="D8946" s="179">
        <v>0</v>
      </c>
      <c r="E8946" s="179">
        <v>48587.270641462281</v>
      </c>
      <c r="F8946" s="179">
        <v>0</v>
      </c>
      <c r="G8946" s="179">
        <v>0</v>
      </c>
      <c r="H8946" s="179">
        <v>540573.21495355293</v>
      </c>
      <c r="I8946" s="179">
        <v>0</v>
      </c>
      <c r="J8946" s="179">
        <v>0</v>
      </c>
      <c r="K8946" s="179">
        <v>0</v>
      </c>
      <c r="L8946" s="179">
        <v>0</v>
      </c>
      <c r="M8946" s="179">
        <v>195121.92490769268</v>
      </c>
      <c r="N8946" s="179">
        <v>0</v>
      </c>
      <c r="O8946" s="179">
        <v>0</v>
      </c>
      <c r="P8946" s="179">
        <v>0</v>
      </c>
      <c r="Q8946" s="179">
        <v>0</v>
      </c>
      <c r="R8946" s="180">
        <v>0</v>
      </c>
      <c r="S8946" s="180">
        <v>0</v>
      </c>
      <c r="T8946" s="180">
        <v>0</v>
      </c>
    </row>
    <row r="8947" spans="2:20" x14ac:dyDescent="0.3">
      <c r="B8947" s="19">
        <v>8944</v>
      </c>
      <c r="C8947" s="179">
        <v>0</v>
      </c>
      <c r="D8947" s="179">
        <v>0</v>
      </c>
      <c r="E8947" s="179">
        <v>49511.177013634151</v>
      </c>
      <c r="F8947" s="179">
        <v>0</v>
      </c>
      <c r="G8947" s="179">
        <v>0</v>
      </c>
      <c r="H8947" s="179">
        <v>45901.627604478934</v>
      </c>
      <c r="I8947" s="179">
        <v>0</v>
      </c>
      <c r="J8947" s="179">
        <v>0</v>
      </c>
      <c r="K8947" s="179">
        <v>0</v>
      </c>
      <c r="L8947" s="179">
        <v>0</v>
      </c>
      <c r="M8947" s="179">
        <v>84852.72780722029</v>
      </c>
      <c r="N8947" s="179">
        <v>0</v>
      </c>
      <c r="O8947" s="179">
        <v>0</v>
      </c>
      <c r="P8947" s="179">
        <v>0</v>
      </c>
      <c r="Q8947" s="179">
        <v>0</v>
      </c>
      <c r="R8947" s="180">
        <v>0</v>
      </c>
      <c r="S8947" s="180">
        <v>0</v>
      </c>
      <c r="T8947" s="180">
        <v>0</v>
      </c>
    </row>
    <row r="8948" spans="2:20" x14ac:dyDescent="0.3">
      <c r="B8948" s="19">
        <v>8945</v>
      </c>
      <c r="C8948" s="179">
        <v>0</v>
      </c>
      <c r="D8948" s="179">
        <v>0</v>
      </c>
      <c r="E8948" s="179">
        <v>18035.572272983085</v>
      </c>
      <c r="F8948" s="179">
        <v>0</v>
      </c>
      <c r="G8948" s="179">
        <v>0</v>
      </c>
      <c r="H8948" s="179">
        <v>150454.0519163369</v>
      </c>
      <c r="I8948" s="179">
        <v>0</v>
      </c>
      <c r="J8948" s="179">
        <v>0</v>
      </c>
      <c r="K8948" s="179">
        <v>0</v>
      </c>
      <c r="L8948" s="179">
        <v>0</v>
      </c>
      <c r="M8948" s="179">
        <v>697886.98598088755</v>
      </c>
      <c r="N8948" s="179">
        <v>0</v>
      </c>
      <c r="O8948" s="179">
        <v>0</v>
      </c>
      <c r="P8948" s="179">
        <v>0</v>
      </c>
      <c r="Q8948" s="179">
        <v>0</v>
      </c>
      <c r="R8948" s="180">
        <v>0</v>
      </c>
      <c r="S8948" s="180">
        <v>0</v>
      </c>
      <c r="T8948" s="180">
        <v>0</v>
      </c>
    </row>
    <row r="8949" spans="2:20" x14ac:dyDescent="0.3">
      <c r="B8949" s="19">
        <v>8946</v>
      </c>
      <c r="C8949" s="179">
        <v>0</v>
      </c>
      <c r="D8949" s="179">
        <v>0</v>
      </c>
      <c r="E8949" s="179">
        <v>90900.281873390355</v>
      </c>
      <c r="F8949" s="179">
        <v>0</v>
      </c>
      <c r="G8949" s="179">
        <v>0</v>
      </c>
      <c r="H8949" s="179">
        <v>180940.987754131</v>
      </c>
      <c r="I8949" s="179">
        <v>0</v>
      </c>
      <c r="J8949" s="179">
        <v>0</v>
      </c>
      <c r="K8949" s="179">
        <v>0</v>
      </c>
      <c r="L8949" s="179">
        <v>0</v>
      </c>
      <c r="M8949" s="179">
        <v>21190.910691222471</v>
      </c>
      <c r="N8949" s="179">
        <v>0</v>
      </c>
      <c r="O8949" s="179">
        <v>0</v>
      </c>
      <c r="P8949" s="179">
        <v>0</v>
      </c>
      <c r="Q8949" s="179">
        <v>0</v>
      </c>
      <c r="R8949" s="180">
        <v>0</v>
      </c>
      <c r="S8949" s="180">
        <v>0</v>
      </c>
      <c r="T8949" s="180">
        <v>0</v>
      </c>
    </row>
    <row r="8950" spans="2:20" x14ac:dyDescent="0.3">
      <c r="B8950" s="19">
        <v>8947</v>
      </c>
      <c r="C8950" s="179">
        <v>0</v>
      </c>
      <c r="D8950" s="179">
        <v>0</v>
      </c>
      <c r="E8950" s="179">
        <v>3326796.2734801047</v>
      </c>
      <c r="F8950" s="179">
        <v>0</v>
      </c>
      <c r="G8950" s="179">
        <v>0</v>
      </c>
      <c r="H8950" s="179">
        <v>240472.06069533562</v>
      </c>
      <c r="I8950" s="179">
        <v>0</v>
      </c>
      <c r="J8950" s="179">
        <v>0</v>
      </c>
      <c r="K8950" s="179">
        <v>0</v>
      </c>
      <c r="L8950" s="179">
        <v>0</v>
      </c>
      <c r="M8950" s="179">
        <v>238580.85384003646</v>
      </c>
      <c r="N8950" s="179">
        <v>0</v>
      </c>
      <c r="O8950" s="179">
        <v>0</v>
      </c>
      <c r="P8950" s="179">
        <v>0</v>
      </c>
      <c r="Q8950" s="179">
        <v>0</v>
      </c>
      <c r="R8950" s="180">
        <v>0</v>
      </c>
      <c r="S8950" s="180">
        <v>0</v>
      </c>
      <c r="T8950" s="180">
        <v>0</v>
      </c>
    </row>
    <row r="8951" spans="2:20" x14ac:dyDescent="0.3">
      <c r="B8951" s="19">
        <v>8948</v>
      </c>
      <c r="C8951" s="179">
        <v>1</v>
      </c>
      <c r="D8951" s="179">
        <v>299698.27038412244</v>
      </c>
      <c r="E8951" s="179">
        <v>255109.86669837241</v>
      </c>
      <c r="F8951" s="179">
        <v>0</v>
      </c>
      <c r="G8951" s="179">
        <v>0</v>
      </c>
      <c r="H8951" s="179">
        <v>127547.91986096466</v>
      </c>
      <c r="I8951" s="179">
        <v>0</v>
      </c>
      <c r="J8951" s="179">
        <v>0</v>
      </c>
      <c r="K8951" s="179">
        <v>0</v>
      </c>
      <c r="L8951" s="179">
        <v>0</v>
      </c>
      <c r="M8951" s="179">
        <v>365412.91747711482</v>
      </c>
      <c r="N8951" s="179">
        <v>0</v>
      </c>
      <c r="O8951" s="179">
        <v>0</v>
      </c>
      <c r="P8951" s="179">
        <v>0</v>
      </c>
      <c r="Q8951" s="179">
        <v>0</v>
      </c>
      <c r="R8951" s="180">
        <v>0</v>
      </c>
      <c r="S8951" s="180">
        <v>0</v>
      </c>
      <c r="T8951" s="180">
        <v>299698.27038412244</v>
      </c>
    </row>
    <row r="8952" spans="2:20" x14ac:dyDescent="0.3">
      <c r="B8952" s="19">
        <v>8949</v>
      </c>
      <c r="C8952" s="179">
        <v>1</v>
      </c>
      <c r="D8952" s="179">
        <v>342266.49767518049</v>
      </c>
      <c r="E8952" s="179">
        <v>26019.753796586334</v>
      </c>
      <c r="F8952" s="179">
        <v>0</v>
      </c>
      <c r="G8952" s="179">
        <v>0</v>
      </c>
      <c r="H8952" s="179">
        <v>45779.744970042826</v>
      </c>
      <c r="I8952" s="179">
        <v>0</v>
      </c>
      <c r="J8952" s="179">
        <v>0</v>
      </c>
      <c r="K8952" s="179">
        <v>0</v>
      </c>
      <c r="L8952" s="179">
        <v>0</v>
      </c>
      <c r="M8952" s="179">
        <v>17972.14777308064</v>
      </c>
      <c r="N8952" s="179">
        <v>0</v>
      </c>
      <c r="O8952" s="179">
        <v>0</v>
      </c>
      <c r="P8952" s="179">
        <v>0</v>
      </c>
      <c r="Q8952" s="179">
        <v>0</v>
      </c>
      <c r="R8952" s="180">
        <v>0</v>
      </c>
      <c r="S8952" s="180">
        <v>0</v>
      </c>
      <c r="T8952" s="180">
        <v>342266.49767518049</v>
      </c>
    </row>
    <row r="8953" spans="2:20" x14ac:dyDescent="0.3">
      <c r="B8953" s="19">
        <v>8950</v>
      </c>
      <c r="C8953" s="179">
        <v>0</v>
      </c>
      <c r="D8953" s="179">
        <v>0</v>
      </c>
      <c r="E8953" s="179">
        <v>20018.491590279096</v>
      </c>
      <c r="F8953" s="179">
        <v>0</v>
      </c>
      <c r="G8953" s="179">
        <v>0</v>
      </c>
      <c r="H8953" s="179">
        <v>111409.07702074153</v>
      </c>
      <c r="I8953" s="179">
        <v>0</v>
      </c>
      <c r="J8953" s="179">
        <v>0</v>
      </c>
      <c r="K8953" s="179">
        <v>0</v>
      </c>
      <c r="L8953" s="179">
        <v>0</v>
      </c>
      <c r="M8953" s="179">
        <v>46058.719308294305</v>
      </c>
      <c r="N8953" s="179">
        <v>0</v>
      </c>
      <c r="O8953" s="179">
        <v>0</v>
      </c>
      <c r="P8953" s="179">
        <v>0</v>
      </c>
      <c r="Q8953" s="179">
        <v>0</v>
      </c>
      <c r="R8953" s="180">
        <v>0</v>
      </c>
      <c r="S8953" s="180">
        <v>0</v>
      </c>
      <c r="T8953" s="180">
        <v>0</v>
      </c>
    </row>
    <row r="8954" spans="2:20" x14ac:dyDescent="0.3">
      <c r="B8954" s="19">
        <v>8951</v>
      </c>
      <c r="C8954" s="179">
        <v>0</v>
      </c>
      <c r="D8954" s="179">
        <v>0</v>
      </c>
      <c r="E8954" s="179">
        <v>73705.912153683923</v>
      </c>
      <c r="F8954" s="179">
        <v>0</v>
      </c>
      <c r="G8954" s="179">
        <v>0</v>
      </c>
      <c r="H8954" s="179">
        <v>28536.91513690232</v>
      </c>
      <c r="I8954" s="179">
        <v>0</v>
      </c>
      <c r="J8954" s="179">
        <v>0</v>
      </c>
      <c r="K8954" s="179">
        <v>0</v>
      </c>
      <c r="L8954" s="179">
        <v>0</v>
      </c>
      <c r="M8954" s="179">
        <v>6037.0309298242382</v>
      </c>
      <c r="N8954" s="179">
        <v>0</v>
      </c>
      <c r="O8954" s="179">
        <v>0</v>
      </c>
      <c r="P8954" s="179">
        <v>0</v>
      </c>
      <c r="Q8954" s="179">
        <v>0</v>
      </c>
      <c r="R8954" s="180">
        <v>0</v>
      </c>
      <c r="S8954" s="180">
        <v>0</v>
      </c>
      <c r="T8954" s="180">
        <v>0</v>
      </c>
    </row>
    <row r="8955" spans="2:20" x14ac:dyDescent="0.3">
      <c r="B8955" s="19">
        <v>8952</v>
      </c>
      <c r="C8955" s="179">
        <v>0</v>
      </c>
      <c r="D8955" s="179">
        <v>0</v>
      </c>
      <c r="E8955" s="179">
        <v>20311.415501196821</v>
      </c>
      <c r="F8955" s="179">
        <v>0</v>
      </c>
      <c r="G8955" s="179">
        <v>0</v>
      </c>
      <c r="H8955" s="179">
        <v>40174.987191761888</v>
      </c>
      <c r="I8955" s="179">
        <v>0</v>
      </c>
      <c r="J8955" s="179">
        <v>0</v>
      </c>
      <c r="K8955" s="179">
        <v>0</v>
      </c>
      <c r="L8955" s="179">
        <v>0</v>
      </c>
      <c r="M8955" s="179">
        <v>17851.753853917555</v>
      </c>
      <c r="N8955" s="179">
        <v>0</v>
      </c>
      <c r="O8955" s="179">
        <v>0</v>
      </c>
      <c r="P8955" s="179">
        <v>0</v>
      </c>
      <c r="Q8955" s="179">
        <v>0</v>
      </c>
      <c r="R8955" s="180">
        <v>0</v>
      </c>
      <c r="S8955" s="180">
        <v>0</v>
      </c>
      <c r="T8955" s="180">
        <v>0</v>
      </c>
    </row>
    <row r="8956" spans="2:20" x14ac:dyDescent="0.3">
      <c r="B8956" s="19">
        <v>8953</v>
      </c>
      <c r="C8956" s="179">
        <v>0</v>
      </c>
      <c r="D8956" s="179">
        <v>0</v>
      </c>
      <c r="E8956" s="179">
        <v>24113.404757098626</v>
      </c>
      <c r="F8956" s="179">
        <v>0</v>
      </c>
      <c r="G8956" s="179">
        <v>0</v>
      </c>
      <c r="H8956" s="179">
        <v>58399.309351604657</v>
      </c>
      <c r="I8956" s="179">
        <v>0</v>
      </c>
      <c r="J8956" s="179">
        <v>0</v>
      </c>
      <c r="K8956" s="179">
        <v>0</v>
      </c>
      <c r="L8956" s="179">
        <v>0</v>
      </c>
      <c r="M8956" s="179">
        <v>15790.727239069443</v>
      </c>
      <c r="N8956" s="179">
        <v>0</v>
      </c>
      <c r="O8956" s="179">
        <v>0</v>
      </c>
      <c r="P8956" s="179">
        <v>0</v>
      </c>
      <c r="Q8956" s="179">
        <v>0</v>
      </c>
      <c r="R8956" s="180">
        <v>0</v>
      </c>
      <c r="S8956" s="180">
        <v>0</v>
      </c>
      <c r="T8956" s="180">
        <v>0</v>
      </c>
    </row>
    <row r="8957" spans="2:20" x14ac:dyDescent="0.3">
      <c r="B8957" s="19">
        <v>8954</v>
      </c>
      <c r="C8957" s="179">
        <v>0</v>
      </c>
      <c r="D8957" s="179">
        <v>0</v>
      </c>
      <c r="E8957" s="179">
        <v>1855277.0638313843</v>
      </c>
      <c r="F8957" s="179">
        <v>0</v>
      </c>
      <c r="G8957" s="179">
        <v>0</v>
      </c>
      <c r="H8957" s="179">
        <v>41656.64307758151</v>
      </c>
      <c r="I8957" s="179">
        <v>0</v>
      </c>
      <c r="J8957" s="179">
        <v>0</v>
      </c>
      <c r="K8957" s="179">
        <v>0</v>
      </c>
      <c r="L8957" s="179">
        <v>0</v>
      </c>
      <c r="M8957" s="179">
        <v>124934.31888968551</v>
      </c>
      <c r="N8957" s="179">
        <v>0</v>
      </c>
      <c r="O8957" s="179">
        <v>0</v>
      </c>
      <c r="P8957" s="179">
        <v>0</v>
      </c>
      <c r="Q8957" s="179">
        <v>0</v>
      </c>
      <c r="R8957" s="180">
        <v>0</v>
      </c>
      <c r="S8957" s="180">
        <v>0</v>
      </c>
      <c r="T8957" s="180">
        <v>0</v>
      </c>
    </row>
    <row r="8958" spans="2:20" x14ac:dyDescent="0.3">
      <c r="B8958" s="19">
        <v>8955</v>
      </c>
      <c r="C8958" s="179">
        <v>0</v>
      </c>
      <c r="D8958" s="179">
        <v>0</v>
      </c>
      <c r="E8958" s="179">
        <v>4665274.4807612384</v>
      </c>
      <c r="F8958" s="179">
        <v>0</v>
      </c>
      <c r="G8958" s="179">
        <v>0</v>
      </c>
      <c r="H8958" s="179">
        <v>7846.0805865425828</v>
      </c>
      <c r="I8958" s="179">
        <v>0</v>
      </c>
      <c r="J8958" s="179">
        <v>0</v>
      </c>
      <c r="K8958" s="179">
        <v>0</v>
      </c>
      <c r="L8958" s="179">
        <v>0</v>
      </c>
      <c r="M8958" s="179">
        <v>156985.97668540941</v>
      </c>
      <c r="N8958" s="179">
        <v>0</v>
      </c>
      <c r="O8958" s="179">
        <v>0</v>
      </c>
      <c r="P8958" s="179">
        <v>0</v>
      </c>
      <c r="Q8958" s="179">
        <v>0</v>
      </c>
      <c r="R8958" s="180">
        <v>0</v>
      </c>
      <c r="S8958" s="180">
        <v>0</v>
      </c>
      <c r="T8958" s="180">
        <v>0</v>
      </c>
    </row>
    <row r="8959" spans="2:20" x14ac:dyDescent="0.3">
      <c r="B8959" s="19">
        <v>8956</v>
      </c>
      <c r="C8959" s="179">
        <v>1</v>
      </c>
      <c r="D8959" s="179">
        <v>303546.00764414022</v>
      </c>
      <c r="E8959" s="179">
        <v>162261.35299164333</v>
      </c>
      <c r="F8959" s="179">
        <v>0</v>
      </c>
      <c r="G8959" s="179">
        <v>0</v>
      </c>
      <c r="H8959" s="179">
        <v>18751.821553297799</v>
      </c>
      <c r="I8959" s="179">
        <v>0</v>
      </c>
      <c r="J8959" s="179">
        <v>0</v>
      </c>
      <c r="K8959" s="179">
        <v>0</v>
      </c>
      <c r="L8959" s="179">
        <v>0</v>
      </c>
      <c r="M8959" s="179">
        <v>133584.22605365361</v>
      </c>
      <c r="N8959" s="179">
        <v>0</v>
      </c>
      <c r="O8959" s="179">
        <v>0</v>
      </c>
      <c r="P8959" s="179">
        <v>0</v>
      </c>
      <c r="Q8959" s="179">
        <v>0</v>
      </c>
      <c r="R8959" s="180">
        <v>0</v>
      </c>
      <c r="S8959" s="180">
        <v>0</v>
      </c>
      <c r="T8959" s="180">
        <v>303546.00764414022</v>
      </c>
    </row>
    <row r="8960" spans="2:20" x14ac:dyDescent="0.3">
      <c r="B8960" s="19">
        <v>8957</v>
      </c>
      <c r="C8960" s="179">
        <v>1</v>
      </c>
      <c r="D8960" s="179">
        <v>79467.860837314627</v>
      </c>
      <c r="E8960" s="179">
        <v>22874.855639194782</v>
      </c>
      <c r="F8960" s="179">
        <v>0</v>
      </c>
      <c r="G8960" s="179">
        <v>0</v>
      </c>
      <c r="H8960" s="179">
        <v>232804.96094669879</v>
      </c>
      <c r="I8960" s="179">
        <v>0</v>
      </c>
      <c r="J8960" s="179">
        <v>0</v>
      </c>
      <c r="K8960" s="179">
        <v>0</v>
      </c>
      <c r="L8960" s="179">
        <v>0</v>
      </c>
      <c r="M8960" s="179">
        <v>120712.66700369868</v>
      </c>
      <c r="N8960" s="179">
        <v>0</v>
      </c>
      <c r="O8960" s="179">
        <v>0</v>
      </c>
      <c r="P8960" s="179">
        <v>0</v>
      </c>
      <c r="Q8960" s="179">
        <v>0</v>
      </c>
      <c r="R8960" s="180">
        <v>0</v>
      </c>
      <c r="S8960" s="180">
        <v>0</v>
      </c>
      <c r="T8960" s="180">
        <v>79467.860837314627</v>
      </c>
    </row>
    <row r="8961" spans="2:20" x14ac:dyDescent="0.3">
      <c r="B8961" s="19">
        <v>8958</v>
      </c>
      <c r="C8961" s="179">
        <v>0</v>
      </c>
      <c r="D8961" s="179">
        <v>0</v>
      </c>
      <c r="E8961" s="179">
        <v>448159.43387171521</v>
      </c>
      <c r="F8961" s="179">
        <v>0</v>
      </c>
      <c r="G8961" s="179">
        <v>0</v>
      </c>
      <c r="H8961" s="179">
        <v>111753.43582532882</v>
      </c>
      <c r="I8961" s="179">
        <v>0</v>
      </c>
      <c r="J8961" s="179">
        <v>0</v>
      </c>
      <c r="K8961" s="179">
        <v>0</v>
      </c>
      <c r="L8961" s="179">
        <v>0</v>
      </c>
      <c r="M8961" s="179">
        <v>96501.578363442168</v>
      </c>
      <c r="N8961" s="179">
        <v>0</v>
      </c>
      <c r="O8961" s="179">
        <v>0</v>
      </c>
      <c r="P8961" s="179">
        <v>0</v>
      </c>
      <c r="Q8961" s="179">
        <v>0</v>
      </c>
      <c r="R8961" s="180">
        <v>0</v>
      </c>
      <c r="S8961" s="180">
        <v>0</v>
      </c>
      <c r="T8961" s="180">
        <v>0</v>
      </c>
    </row>
    <row r="8962" spans="2:20" x14ac:dyDescent="0.3">
      <c r="B8962" s="19">
        <v>8959</v>
      </c>
      <c r="C8962" s="179">
        <v>0</v>
      </c>
      <c r="D8962" s="179">
        <v>0</v>
      </c>
      <c r="E8962" s="179">
        <v>99996.289931518942</v>
      </c>
      <c r="F8962" s="179">
        <v>0</v>
      </c>
      <c r="G8962" s="179">
        <v>0</v>
      </c>
      <c r="H8962" s="179">
        <v>113979.77919424493</v>
      </c>
      <c r="I8962" s="179">
        <v>0</v>
      </c>
      <c r="J8962" s="179">
        <v>0</v>
      </c>
      <c r="K8962" s="179">
        <v>0</v>
      </c>
      <c r="L8962" s="179">
        <v>0</v>
      </c>
      <c r="M8962" s="179">
        <v>37061.625525389965</v>
      </c>
      <c r="N8962" s="179">
        <v>0</v>
      </c>
      <c r="O8962" s="179">
        <v>0</v>
      </c>
      <c r="P8962" s="179">
        <v>0</v>
      </c>
      <c r="Q8962" s="179">
        <v>0</v>
      </c>
      <c r="R8962" s="180">
        <v>0</v>
      </c>
      <c r="S8962" s="180">
        <v>0</v>
      </c>
      <c r="T8962" s="180">
        <v>0</v>
      </c>
    </row>
    <row r="8963" spans="2:20" x14ac:dyDescent="0.3">
      <c r="B8963" s="19">
        <v>8960</v>
      </c>
      <c r="C8963" s="179">
        <v>0</v>
      </c>
      <c r="D8963" s="179">
        <v>0</v>
      </c>
      <c r="E8963" s="179">
        <v>73076.714399776713</v>
      </c>
      <c r="F8963" s="179">
        <v>0</v>
      </c>
      <c r="G8963" s="179">
        <v>0</v>
      </c>
      <c r="H8963" s="179">
        <v>865265.98201259854</v>
      </c>
      <c r="I8963" s="179">
        <v>0</v>
      </c>
      <c r="J8963" s="179">
        <v>0</v>
      </c>
      <c r="K8963" s="179">
        <v>0</v>
      </c>
      <c r="L8963" s="179">
        <v>0</v>
      </c>
      <c r="M8963" s="179">
        <v>70562.181706907417</v>
      </c>
      <c r="N8963" s="179">
        <v>0</v>
      </c>
      <c r="O8963" s="179">
        <v>0</v>
      </c>
      <c r="P8963" s="179">
        <v>0</v>
      </c>
      <c r="Q8963" s="179">
        <v>0</v>
      </c>
      <c r="R8963" s="180">
        <v>0</v>
      </c>
      <c r="S8963" s="180">
        <v>0</v>
      </c>
      <c r="T8963" s="180">
        <v>0</v>
      </c>
    </row>
    <row r="8964" spans="2:20" x14ac:dyDescent="0.3">
      <c r="B8964" s="19">
        <v>8961</v>
      </c>
      <c r="C8964" s="179">
        <v>0</v>
      </c>
      <c r="D8964" s="179">
        <v>0</v>
      </c>
      <c r="E8964" s="179">
        <v>387032.58018602553</v>
      </c>
      <c r="F8964" s="179">
        <v>0</v>
      </c>
      <c r="G8964" s="179">
        <v>0</v>
      </c>
      <c r="H8964" s="179">
        <v>19513.123460992523</v>
      </c>
      <c r="I8964" s="179">
        <v>0</v>
      </c>
      <c r="J8964" s="179">
        <v>0</v>
      </c>
      <c r="K8964" s="179">
        <v>0</v>
      </c>
      <c r="L8964" s="179">
        <v>0</v>
      </c>
      <c r="M8964" s="179">
        <v>61410.366311720383</v>
      </c>
      <c r="N8964" s="179">
        <v>0</v>
      </c>
      <c r="O8964" s="179">
        <v>0</v>
      </c>
      <c r="P8964" s="179">
        <v>0</v>
      </c>
      <c r="Q8964" s="179">
        <v>0</v>
      </c>
      <c r="R8964" s="180">
        <v>0</v>
      </c>
      <c r="S8964" s="180">
        <v>0</v>
      </c>
      <c r="T8964" s="180">
        <v>0</v>
      </c>
    </row>
    <row r="8965" spans="2:20" x14ac:dyDescent="0.3">
      <c r="B8965" s="19">
        <v>8962</v>
      </c>
      <c r="C8965" s="179">
        <v>0</v>
      </c>
      <c r="D8965" s="179">
        <v>0</v>
      </c>
      <c r="E8965" s="179">
        <v>19792.87290557041</v>
      </c>
      <c r="F8965" s="179">
        <v>0</v>
      </c>
      <c r="G8965" s="179">
        <v>0</v>
      </c>
      <c r="H8965" s="179">
        <v>48687.489069066229</v>
      </c>
      <c r="I8965" s="179">
        <v>0</v>
      </c>
      <c r="J8965" s="179">
        <v>0</v>
      </c>
      <c r="K8965" s="179">
        <v>0</v>
      </c>
      <c r="L8965" s="179">
        <v>0</v>
      </c>
      <c r="M8965" s="179">
        <v>7034.0887517173142</v>
      </c>
      <c r="N8965" s="179">
        <v>0</v>
      </c>
      <c r="O8965" s="179">
        <v>0</v>
      </c>
      <c r="P8965" s="179">
        <v>0</v>
      </c>
      <c r="Q8965" s="179">
        <v>0</v>
      </c>
      <c r="R8965" s="180">
        <v>0</v>
      </c>
      <c r="S8965" s="180">
        <v>0</v>
      </c>
      <c r="T8965" s="180">
        <v>0</v>
      </c>
    </row>
    <row r="8966" spans="2:20" x14ac:dyDescent="0.3">
      <c r="B8966" s="19">
        <v>8963</v>
      </c>
      <c r="C8966" s="179">
        <v>0</v>
      </c>
      <c r="D8966" s="179">
        <v>0</v>
      </c>
      <c r="E8966" s="179">
        <v>32741.050922244216</v>
      </c>
      <c r="F8966" s="179">
        <v>0</v>
      </c>
      <c r="G8966" s="179">
        <v>0</v>
      </c>
      <c r="H8966" s="179">
        <v>177131.99912624501</v>
      </c>
      <c r="I8966" s="179">
        <v>0</v>
      </c>
      <c r="J8966" s="179">
        <v>0</v>
      </c>
      <c r="K8966" s="179">
        <v>0</v>
      </c>
      <c r="L8966" s="179">
        <v>0</v>
      </c>
      <c r="M8966" s="179">
        <v>18711.009707475216</v>
      </c>
      <c r="N8966" s="179">
        <v>0</v>
      </c>
      <c r="O8966" s="179">
        <v>0</v>
      </c>
      <c r="P8966" s="179">
        <v>0</v>
      </c>
      <c r="Q8966" s="179">
        <v>0</v>
      </c>
      <c r="R8966" s="180">
        <v>0</v>
      </c>
      <c r="S8966" s="180">
        <v>0</v>
      </c>
      <c r="T8966" s="180">
        <v>0</v>
      </c>
    </row>
    <row r="8967" spans="2:20" x14ac:dyDescent="0.3">
      <c r="B8967" s="19">
        <v>8964</v>
      </c>
      <c r="C8967" s="179">
        <v>0</v>
      </c>
      <c r="D8967" s="179">
        <v>0</v>
      </c>
      <c r="E8967" s="179">
        <v>8573.4003034100097</v>
      </c>
      <c r="F8967" s="179">
        <v>0</v>
      </c>
      <c r="G8967" s="179">
        <v>0</v>
      </c>
      <c r="H8967" s="179">
        <v>35816.831583763145</v>
      </c>
      <c r="I8967" s="179">
        <v>0</v>
      </c>
      <c r="J8967" s="179">
        <v>0</v>
      </c>
      <c r="K8967" s="179">
        <v>0</v>
      </c>
      <c r="L8967" s="179">
        <v>0</v>
      </c>
      <c r="M8967" s="179">
        <v>61907.269214044696</v>
      </c>
      <c r="N8967" s="179">
        <v>0</v>
      </c>
      <c r="O8967" s="179">
        <v>0</v>
      </c>
      <c r="P8967" s="179">
        <v>0</v>
      </c>
      <c r="Q8967" s="179">
        <v>0</v>
      </c>
      <c r="R8967" s="180">
        <v>0</v>
      </c>
      <c r="S8967" s="180">
        <v>0</v>
      </c>
      <c r="T8967" s="180">
        <v>0</v>
      </c>
    </row>
    <row r="8968" spans="2:20" x14ac:dyDescent="0.3">
      <c r="B8968" s="19">
        <v>8965</v>
      </c>
      <c r="C8968" s="179">
        <v>0</v>
      </c>
      <c r="D8968" s="179">
        <v>0</v>
      </c>
      <c r="E8968" s="179">
        <v>64780.825739834407</v>
      </c>
      <c r="F8968" s="179">
        <v>0</v>
      </c>
      <c r="G8968" s="179">
        <v>0</v>
      </c>
      <c r="H8968" s="179">
        <v>26131.602245032609</v>
      </c>
      <c r="I8968" s="179">
        <v>0</v>
      </c>
      <c r="J8968" s="179">
        <v>0</v>
      </c>
      <c r="K8968" s="179">
        <v>0</v>
      </c>
      <c r="L8968" s="179">
        <v>0</v>
      </c>
      <c r="M8968" s="179">
        <v>371675.60113852489</v>
      </c>
      <c r="N8968" s="179">
        <v>0</v>
      </c>
      <c r="O8968" s="179">
        <v>0</v>
      </c>
      <c r="P8968" s="179">
        <v>0</v>
      </c>
      <c r="Q8968" s="179">
        <v>0</v>
      </c>
      <c r="R8968" s="180">
        <v>0</v>
      </c>
      <c r="S8968" s="180">
        <v>0</v>
      </c>
      <c r="T8968" s="180">
        <v>0</v>
      </c>
    </row>
    <row r="8969" spans="2:20" x14ac:dyDescent="0.3">
      <c r="B8969" s="19">
        <v>8966</v>
      </c>
      <c r="C8969" s="179">
        <v>0</v>
      </c>
      <c r="D8969" s="179">
        <v>0</v>
      </c>
      <c r="E8969" s="179">
        <v>185077.89784935903</v>
      </c>
      <c r="F8969" s="179">
        <v>0</v>
      </c>
      <c r="G8969" s="179">
        <v>0</v>
      </c>
      <c r="H8969" s="179">
        <v>1182359.7392115565</v>
      </c>
      <c r="I8969" s="179">
        <v>0</v>
      </c>
      <c r="J8969" s="179">
        <v>0</v>
      </c>
      <c r="K8969" s="179">
        <v>0</v>
      </c>
      <c r="L8969" s="179">
        <v>0</v>
      </c>
      <c r="M8969" s="179">
        <v>19835.658656463587</v>
      </c>
      <c r="N8969" s="179">
        <v>0</v>
      </c>
      <c r="O8969" s="179">
        <v>0</v>
      </c>
      <c r="P8969" s="179">
        <v>0</v>
      </c>
      <c r="Q8969" s="179">
        <v>0</v>
      </c>
      <c r="R8969" s="180">
        <v>0</v>
      </c>
      <c r="S8969" s="180">
        <v>0</v>
      </c>
      <c r="T8969" s="180">
        <v>0</v>
      </c>
    </row>
    <row r="8970" spans="2:20" x14ac:dyDescent="0.3">
      <c r="B8970" s="19">
        <v>8967</v>
      </c>
      <c r="C8970" s="179">
        <v>1</v>
      </c>
      <c r="D8970" s="179">
        <v>142552.75391377334</v>
      </c>
      <c r="E8970" s="179">
        <v>24479.295248520666</v>
      </c>
      <c r="F8970" s="179">
        <v>0</v>
      </c>
      <c r="G8970" s="179">
        <v>0</v>
      </c>
      <c r="H8970" s="179">
        <v>253025.53316458972</v>
      </c>
      <c r="I8970" s="179">
        <v>0</v>
      </c>
      <c r="J8970" s="179">
        <v>0</v>
      </c>
      <c r="K8970" s="179">
        <v>0</v>
      </c>
      <c r="L8970" s="179">
        <v>0</v>
      </c>
      <c r="M8970" s="179">
        <v>90398.690621036178</v>
      </c>
      <c r="N8970" s="179">
        <v>0</v>
      </c>
      <c r="O8970" s="179">
        <v>0</v>
      </c>
      <c r="P8970" s="179">
        <v>0</v>
      </c>
      <c r="Q8970" s="179">
        <v>0</v>
      </c>
      <c r="R8970" s="180">
        <v>0</v>
      </c>
      <c r="S8970" s="180">
        <v>0</v>
      </c>
      <c r="T8970" s="180">
        <v>142552.75391377334</v>
      </c>
    </row>
    <row r="8971" spans="2:20" x14ac:dyDescent="0.3">
      <c r="B8971" s="19">
        <v>8968</v>
      </c>
      <c r="C8971" s="179">
        <v>0</v>
      </c>
      <c r="D8971" s="179">
        <v>0</v>
      </c>
      <c r="E8971" s="179">
        <v>2753.2637236021105</v>
      </c>
      <c r="F8971" s="179">
        <v>0</v>
      </c>
      <c r="G8971" s="179">
        <v>0</v>
      </c>
      <c r="H8971" s="179">
        <v>610122.24344955629</v>
      </c>
      <c r="I8971" s="179">
        <v>0</v>
      </c>
      <c r="J8971" s="179">
        <v>0</v>
      </c>
      <c r="K8971" s="179">
        <v>0</v>
      </c>
      <c r="L8971" s="179">
        <v>0</v>
      </c>
      <c r="M8971" s="179">
        <v>12606.728719395196</v>
      </c>
      <c r="N8971" s="179">
        <v>0</v>
      </c>
      <c r="O8971" s="179">
        <v>0</v>
      </c>
      <c r="P8971" s="179">
        <v>0</v>
      </c>
      <c r="Q8971" s="179">
        <v>0</v>
      </c>
      <c r="R8971" s="180">
        <v>0</v>
      </c>
      <c r="S8971" s="180">
        <v>0</v>
      </c>
      <c r="T8971" s="180">
        <v>0</v>
      </c>
    </row>
    <row r="8972" spans="2:20" x14ac:dyDescent="0.3">
      <c r="B8972" s="19">
        <v>8969</v>
      </c>
      <c r="C8972" s="179">
        <v>0</v>
      </c>
      <c r="D8972" s="179">
        <v>0</v>
      </c>
      <c r="E8972" s="179">
        <v>76809.103792684487</v>
      </c>
      <c r="F8972" s="179">
        <v>0</v>
      </c>
      <c r="G8972" s="179">
        <v>0</v>
      </c>
      <c r="H8972" s="179">
        <v>208766.71006276077</v>
      </c>
      <c r="I8972" s="179">
        <v>0</v>
      </c>
      <c r="J8972" s="179">
        <v>0</v>
      </c>
      <c r="K8972" s="179">
        <v>0</v>
      </c>
      <c r="L8972" s="179">
        <v>0</v>
      </c>
      <c r="M8972" s="179">
        <v>257918.03555638529</v>
      </c>
      <c r="N8972" s="179">
        <v>0</v>
      </c>
      <c r="O8972" s="179">
        <v>0</v>
      </c>
      <c r="P8972" s="179">
        <v>0</v>
      </c>
      <c r="Q8972" s="179">
        <v>0</v>
      </c>
      <c r="R8972" s="180">
        <v>0</v>
      </c>
      <c r="S8972" s="180">
        <v>0</v>
      </c>
      <c r="T8972" s="180">
        <v>0</v>
      </c>
    </row>
    <row r="8973" spans="2:20" x14ac:dyDescent="0.3">
      <c r="B8973" s="19">
        <v>8970</v>
      </c>
      <c r="C8973" s="179">
        <v>0</v>
      </c>
      <c r="D8973" s="179">
        <v>0</v>
      </c>
      <c r="E8973" s="179">
        <v>14728.690860312061</v>
      </c>
      <c r="F8973" s="179">
        <v>0</v>
      </c>
      <c r="G8973" s="179">
        <v>0</v>
      </c>
      <c r="H8973" s="179">
        <v>14386.322135778546</v>
      </c>
      <c r="I8973" s="179">
        <v>0</v>
      </c>
      <c r="J8973" s="179">
        <v>0</v>
      </c>
      <c r="K8973" s="179">
        <v>0</v>
      </c>
      <c r="L8973" s="179">
        <v>0</v>
      </c>
      <c r="M8973" s="179">
        <v>8281.5143690483455</v>
      </c>
      <c r="N8973" s="179">
        <v>0</v>
      </c>
      <c r="O8973" s="179">
        <v>0</v>
      </c>
      <c r="P8973" s="179">
        <v>0</v>
      </c>
      <c r="Q8973" s="179">
        <v>0</v>
      </c>
      <c r="R8973" s="180">
        <v>0</v>
      </c>
      <c r="S8973" s="180">
        <v>0</v>
      </c>
      <c r="T8973" s="180">
        <v>0</v>
      </c>
    </row>
    <row r="8974" spans="2:20" x14ac:dyDescent="0.3">
      <c r="B8974" s="19">
        <v>8971</v>
      </c>
      <c r="C8974" s="179">
        <v>0</v>
      </c>
      <c r="D8974" s="179">
        <v>0</v>
      </c>
      <c r="E8974" s="179">
        <v>224169.62353473622</v>
      </c>
      <c r="F8974" s="179">
        <v>0</v>
      </c>
      <c r="G8974" s="179">
        <v>0</v>
      </c>
      <c r="H8974" s="179">
        <v>784472.00557836902</v>
      </c>
      <c r="I8974" s="179">
        <v>0</v>
      </c>
      <c r="J8974" s="179">
        <v>0</v>
      </c>
      <c r="K8974" s="179">
        <v>0</v>
      </c>
      <c r="L8974" s="179">
        <v>0</v>
      </c>
      <c r="M8974" s="179">
        <v>15359.749773966483</v>
      </c>
      <c r="N8974" s="179">
        <v>0</v>
      </c>
      <c r="O8974" s="179">
        <v>0</v>
      </c>
      <c r="P8974" s="179">
        <v>0</v>
      </c>
      <c r="Q8974" s="179">
        <v>0</v>
      </c>
      <c r="R8974" s="180">
        <v>0</v>
      </c>
      <c r="S8974" s="180">
        <v>0</v>
      </c>
      <c r="T8974" s="180">
        <v>0</v>
      </c>
    </row>
    <row r="8975" spans="2:20" x14ac:dyDescent="0.3">
      <c r="B8975" s="19">
        <v>8972</v>
      </c>
      <c r="C8975" s="179">
        <v>0</v>
      </c>
      <c r="D8975" s="179">
        <v>0</v>
      </c>
      <c r="E8975" s="179">
        <v>1156476.1466675769</v>
      </c>
      <c r="F8975" s="179">
        <v>0</v>
      </c>
      <c r="G8975" s="179">
        <v>0</v>
      </c>
      <c r="H8975" s="179">
        <v>63886.726978647115</v>
      </c>
      <c r="I8975" s="179">
        <v>0</v>
      </c>
      <c r="J8975" s="179">
        <v>0</v>
      </c>
      <c r="K8975" s="179">
        <v>0</v>
      </c>
      <c r="L8975" s="179">
        <v>0</v>
      </c>
      <c r="M8975" s="179">
        <v>245109.48412274531</v>
      </c>
      <c r="N8975" s="179">
        <v>0</v>
      </c>
      <c r="O8975" s="179">
        <v>0</v>
      </c>
      <c r="P8975" s="179">
        <v>0</v>
      </c>
      <c r="Q8975" s="179">
        <v>0</v>
      </c>
      <c r="R8975" s="180">
        <v>0</v>
      </c>
      <c r="S8975" s="180">
        <v>0</v>
      </c>
      <c r="T8975" s="180">
        <v>0</v>
      </c>
    </row>
    <row r="8976" spans="2:20" x14ac:dyDescent="0.3">
      <c r="B8976" s="19">
        <v>8973</v>
      </c>
      <c r="C8976" s="179">
        <v>0</v>
      </c>
      <c r="D8976" s="179">
        <v>0</v>
      </c>
      <c r="E8976" s="179">
        <v>59348.148101930477</v>
      </c>
      <c r="F8976" s="179">
        <v>0</v>
      </c>
      <c r="G8976" s="179">
        <v>0</v>
      </c>
      <c r="H8976" s="179">
        <v>10283.656878194572</v>
      </c>
      <c r="I8976" s="179">
        <v>0</v>
      </c>
      <c r="J8976" s="179">
        <v>0</v>
      </c>
      <c r="K8976" s="179">
        <v>0</v>
      </c>
      <c r="L8976" s="179">
        <v>0</v>
      </c>
      <c r="M8976" s="179">
        <v>168880.24830463013</v>
      </c>
      <c r="N8976" s="179">
        <v>0</v>
      </c>
      <c r="O8976" s="179">
        <v>0</v>
      </c>
      <c r="P8976" s="179">
        <v>0</v>
      </c>
      <c r="Q8976" s="179">
        <v>0</v>
      </c>
      <c r="R8976" s="180">
        <v>0</v>
      </c>
      <c r="S8976" s="180">
        <v>0</v>
      </c>
      <c r="T8976" s="180">
        <v>0</v>
      </c>
    </row>
    <row r="8977" spans="2:20" x14ac:dyDescent="0.3">
      <c r="B8977" s="19">
        <v>8974</v>
      </c>
      <c r="C8977" s="179">
        <v>0</v>
      </c>
      <c r="D8977" s="179">
        <v>0</v>
      </c>
      <c r="E8977" s="179">
        <v>58318.864902056222</v>
      </c>
      <c r="F8977" s="179">
        <v>0</v>
      </c>
      <c r="G8977" s="179">
        <v>0</v>
      </c>
      <c r="H8977" s="179">
        <v>155052.10094761132</v>
      </c>
      <c r="I8977" s="179">
        <v>0</v>
      </c>
      <c r="J8977" s="179">
        <v>0</v>
      </c>
      <c r="K8977" s="179">
        <v>23693.421730656242</v>
      </c>
      <c r="L8977" s="179">
        <v>1</v>
      </c>
      <c r="M8977" s="179">
        <v>239712.73292207596</v>
      </c>
      <c r="N8977" s="179">
        <v>0</v>
      </c>
      <c r="O8977" s="179">
        <v>0</v>
      </c>
      <c r="P8977" s="179">
        <v>0</v>
      </c>
      <c r="Q8977" s="179">
        <v>0</v>
      </c>
      <c r="R8977" s="180">
        <v>0</v>
      </c>
      <c r="S8977" s="180">
        <v>23693.421730656242</v>
      </c>
      <c r="T8977" s="180">
        <v>0</v>
      </c>
    </row>
    <row r="8978" spans="2:20" x14ac:dyDescent="0.3">
      <c r="B8978" s="19">
        <v>8975</v>
      </c>
      <c r="C8978" s="179">
        <v>0</v>
      </c>
      <c r="D8978" s="179">
        <v>0</v>
      </c>
      <c r="E8978" s="179">
        <v>48827.164278049037</v>
      </c>
      <c r="F8978" s="179">
        <v>0</v>
      </c>
      <c r="G8978" s="179">
        <v>0</v>
      </c>
      <c r="H8978" s="179">
        <v>96719.063360253684</v>
      </c>
      <c r="I8978" s="179">
        <v>0</v>
      </c>
      <c r="J8978" s="179">
        <v>0</v>
      </c>
      <c r="K8978" s="179">
        <v>0</v>
      </c>
      <c r="L8978" s="179">
        <v>0</v>
      </c>
      <c r="M8978" s="179">
        <v>183099.40723078157</v>
      </c>
      <c r="N8978" s="179">
        <v>0</v>
      </c>
      <c r="O8978" s="179">
        <v>0</v>
      </c>
      <c r="P8978" s="179">
        <v>0</v>
      </c>
      <c r="Q8978" s="179">
        <v>0</v>
      </c>
      <c r="R8978" s="180">
        <v>0</v>
      </c>
      <c r="S8978" s="180">
        <v>0</v>
      </c>
      <c r="T8978" s="180">
        <v>0</v>
      </c>
    </row>
    <row r="8979" spans="2:20" x14ac:dyDescent="0.3">
      <c r="B8979" s="19">
        <v>8976</v>
      </c>
      <c r="C8979" s="179">
        <v>0</v>
      </c>
      <c r="D8979" s="179">
        <v>0</v>
      </c>
      <c r="E8979" s="179">
        <v>204338.6430515692</v>
      </c>
      <c r="F8979" s="179">
        <v>0</v>
      </c>
      <c r="G8979" s="179">
        <v>0</v>
      </c>
      <c r="H8979" s="179">
        <v>9353.9179495201897</v>
      </c>
      <c r="I8979" s="179">
        <v>0</v>
      </c>
      <c r="J8979" s="179">
        <v>0</v>
      </c>
      <c r="K8979" s="179">
        <v>0</v>
      </c>
      <c r="L8979" s="179">
        <v>0</v>
      </c>
      <c r="M8979" s="179">
        <v>122533.9329082647</v>
      </c>
      <c r="N8979" s="179">
        <v>0</v>
      </c>
      <c r="O8979" s="179">
        <v>0</v>
      </c>
      <c r="P8979" s="179">
        <v>0</v>
      </c>
      <c r="Q8979" s="179">
        <v>0</v>
      </c>
      <c r="R8979" s="180">
        <v>0</v>
      </c>
      <c r="S8979" s="180">
        <v>0</v>
      </c>
      <c r="T8979" s="180">
        <v>0</v>
      </c>
    </row>
    <row r="8980" spans="2:20" x14ac:dyDescent="0.3">
      <c r="B8980" s="19">
        <v>8977</v>
      </c>
      <c r="C8980" s="179">
        <v>0</v>
      </c>
      <c r="D8980" s="179">
        <v>0</v>
      </c>
      <c r="E8980" s="179">
        <v>55727.241729187939</v>
      </c>
      <c r="F8980" s="179">
        <v>0</v>
      </c>
      <c r="G8980" s="179">
        <v>0</v>
      </c>
      <c r="H8980" s="179">
        <v>27557.961557608945</v>
      </c>
      <c r="I8980" s="179">
        <v>0</v>
      </c>
      <c r="J8980" s="179">
        <v>0</v>
      </c>
      <c r="K8980" s="179">
        <v>0</v>
      </c>
      <c r="L8980" s="179">
        <v>0</v>
      </c>
      <c r="M8980" s="179">
        <v>14903.910159832023</v>
      </c>
      <c r="N8980" s="179">
        <v>0</v>
      </c>
      <c r="O8980" s="179">
        <v>0</v>
      </c>
      <c r="P8980" s="179">
        <v>0</v>
      </c>
      <c r="Q8980" s="179">
        <v>0</v>
      </c>
      <c r="R8980" s="180">
        <v>0</v>
      </c>
      <c r="S8980" s="180">
        <v>0</v>
      </c>
      <c r="T8980" s="180">
        <v>0</v>
      </c>
    </row>
    <row r="8981" spans="2:20" x14ac:dyDescent="0.3">
      <c r="B8981" s="19">
        <v>8978</v>
      </c>
      <c r="C8981" s="179">
        <v>0</v>
      </c>
      <c r="D8981" s="179">
        <v>0</v>
      </c>
      <c r="E8981" s="179">
        <v>18608.618358933611</v>
      </c>
      <c r="F8981" s="179">
        <v>0</v>
      </c>
      <c r="G8981" s="179">
        <v>0</v>
      </c>
      <c r="H8981" s="179">
        <v>92681.618605018331</v>
      </c>
      <c r="I8981" s="179">
        <v>0</v>
      </c>
      <c r="J8981" s="179">
        <v>0</v>
      </c>
      <c r="K8981" s="179">
        <v>0</v>
      </c>
      <c r="L8981" s="179">
        <v>0</v>
      </c>
      <c r="M8981" s="179">
        <v>52582.483833372396</v>
      </c>
      <c r="N8981" s="179">
        <v>0</v>
      </c>
      <c r="O8981" s="179">
        <v>0</v>
      </c>
      <c r="P8981" s="179">
        <v>0</v>
      </c>
      <c r="Q8981" s="179">
        <v>0</v>
      </c>
      <c r="R8981" s="180">
        <v>0</v>
      </c>
      <c r="S8981" s="180">
        <v>0</v>
      </c>
      <c r="T8981" s="180">
        <v>0</v>
      </c>
    </row>
    <row r="8982" spans="2:20" x14ac:dyDescent="0.3">
      <c r="B8982" s="19">
        <v>8979</v>
      </c>
      <c r="C8982" s="179">
        <v>0</v>
      </c>
      <c r="D8982" s="179">
        <v>0</v>
      </c>
      <c r="E8982" s="179">
        <v>41757.508007164572</v>
      </c>
      <c r="F8982" s="179">
        <v>0</v>
      </c>
      <c r="G8982" s="179">
        <v>0</v>
      </c>
      <c r="H8982" s="179">
        <v>7226.6044455658675</v>
      </c>
      <c r="I8982" s="179">
        <v>0</v>
      </c>
      <c r="J8982" s="179">
        <v>0</v>
      </c>
      <c r="K8982" s="179">
        <v>0</v>
      </c>
      <c r="L8982" s="179">
        <v>0</v>
      </c>
      <c r="M8982" s="179">
        <v>75831.644131727953</v>
      </c>
      <c r="N8982" s="179">
        <v>0</v>
      </c>
      <c r="O8982" s="179">
        <v>0</v>
      </c>
      <c r="P8982" s="179">
        <v>0</v>
      </c>
      <c r="Q8982" s="179">
        <v>0</v>
      </c>
      <c r="R8982" s="180">
        <v>0</v>
      </c>
      <c r="S8982" s="180">
        <v>0</v>
      </c>
      <c r="T8982" s="180">
        <v>0</v>
      </c>
    </row>
    <row r="8983" spans="2:20" x14ac:dyDescent="0.3">
      <c r="B8983" s="19">
        <v>8980</v>
      </c>
      <c r="C8983" s="179">
        <v>0</v>
      </c>
      <c r="D8983" s="179">
        <v>0</v>
      </c>
      <c r="E8983" s="179">
        <v>26788.316504711118</v>
      </c>
      <c r="F8983" s="179">
        <v>0</v>
      </c>
      <c r="G8983" s="179">
        <v>0</v>
      </c>
      <c r="H8983" s="179">
        <v>131020.47116283298</v>
      </c>
      <c r="I8983" s="179">
        <v>0</v>
      </c>
      <c r="J8983" s="179">
        <v>0</v>
      </c>
      <c r="K8983" s="179">
        <v>0</v>
      </c>
      <c r="L8983" s="179">
        <v>0</v>
      </c>
      <c r="M8983" s="179">
        <v>14068.791275661431</v>
      </c>
      <c r="N8983" s="179">
        <v>0</v>
      </c>
      <c r="O8983" s="179">
        <v>0</v>
      </c>
      <c r="P8983" s="179">
        <v>0</v>
      </c>
      <c r="Q8983" s="179">
        <v>0</v>
      </c>
      <c r="R8983" s="180">
        <v>0</v>
      </c>
      <c r="S8983" s="180">
        <v>0</v>
      </c>
      <c r="T8983" s="180">
        <v>0</v>
      </c>
    </row>
    <row r="8984" spans="2:20" x14ac:dyDescent="0.3">
      <c r="B8984" s="19">
        <v>8981</v>
      </c>
      <c r="C8984" s="179">
        <v>0</v>
      </c>
      <c r="D8984" s="179">
        <v>0</v>
      </c>
      <c r="E8984" s="179">
        <v>53433.737755524504</v>
      </c>
      <c r="F8984" s="179">
        <v>0</v>
      </c>
      <c r="G8984" s="179">
        <v>0</v>
      </c>
      <c r="H8984" s="179">
        <v>76472.875939282618</v>
      </c>
      <c r="I8984" s="179">
        <v>0</v>
      </c>
      <c r="J8984" s="179">
        <v>0</v>
      </c>
      <c r="K8984" s="179">
        <v>0</v>
      </c>
      <c r="L8984" s="179">
        <v>0</v>
      </c>
      <c r="M8984" s="179">
        <v>18416.145727822146</v>
      </c>
      <c r="N8984" s="179">
        <v>0</v>
      </c>
      <c r="O8984" s="179">
        <v>0</v>
      </c>
      <c r="P8984" s="179">
        <v>0</v>
      </c>
      <c r="Q8984" s="179">
        <v>0</v>
      </c>
      <c r="R8984" s="180">
        <v>0</v>
      </c>
      <c r="S8984" s="180">
        <v>0</v>
      </c>
      <c r="T8984" s="180">
        <v>0</v>
      </c>
    </row>
    <row r="8985" spans="2:20" x14ac:dyDescent="0.3">
      <c r="B8985" s="19">
        <v>8982</v>
      </c>
      <c r="C8985" s="179">
        <v>0</v>
      </c>
      <c r="D8985" s="179">
        <v>0</v>
      </c>
      <c r="E8985" s="179">
        <v>55310.997247842351</v>
      </c>
      <c r="F8985" s="179">
        <v>0</v>
      </c>
      <c r="G8985" s="179">
        <v>0</v>
      </c>
      <c r="H8985" s="179">
        <v>69614.940418789396</v>
      </c>
      <c r="I8985" s="179">
        <v>0</v>
      </c>
      <c r="J8985" s="179">
        <v>0</v>
      </c>
      <c r="K8985" s="179">
        <v>0</v>
      </c>
      <c r="L8985" s="179">
        <v>0</v>
      </c>
      <c r="M8985" s="179">
        <v>257776.13105891881</v>
      </c>
      <c r="N8985" s="179">
        <v>0</v>
      </c>
      <c r="O8985" s="179">
        <v>0</v>
      </c>
      <c r="P8985" s="179">
        <v>0</v>
      </c>
      <c r="Q8985" s="179">
        <v>0</v>
      </c>
      <c r="R8985" s="180">
        <v>0</v>
      </c>
      <c r="S8985" s="180">
        <v>0</v>
      </c>
      <c r="T8985" s="180">
        <v>0</v>
      </c>
    </row>
    <row r="8986" spans="2:20" x14ac:dyDescent="0.3">
      <c r="B8986" s="19">
        <v>8983</v>
      </c>
      <c r="C8986" s="179">
        <v>0</v>
      </c>
      <c r="D8986" s="179">
        <v>0</v>
      </c>
      <c r="E8986" s="179">
        <v>139735.8021231906</v>
      </c>
      <c r="F8986" s="179">
        <v>0</v>
      </c>
      <c r="G8986" s="179">
        <v>0</v>
      </c>
      <c r="H8986" s="179">
        <v>4328.1143577198636</v>
      </c>
      <c r="I8986" s="179">
        <v>0</v>
      </c>
      <c r="J8986" s="179">
        <v>0</v>
      </c>
      <c r="K8986" s="179">
        <v>0</v>
      </c>
      <c r="L8986" s="179">
        <v>0</v>
      </c>
      <c r="M8986" s="179">
        <v>4575.7095837189254</v>
      </c>
      <c r="N8986" s="179">
        <v>0</v>
      </c>
      <c r="O8986" s="179">
        <v>0</v>
      </c>
      <c r="P8986" s="179">
        <v>0</v>
      </c>
      <c r="Q8986" s="179">
        <v>0</v>
      </c>
      <c r="R8986" s="180">
        <v>0</v>
      </c>
      <c r="S8986" s="180">
        <v>0</v>
      </c>
      <c r="T8986" s="180">
        <v>0</v>
      </c>
    </row>
    <row r="8987" spans="2:20" x14ac:dyDescent="0.3">
      <c r="B8987" s="19">
        <v>8984</v>
      </c>
      <c r="C8987" s="179">
        <v>0</v>
      </c>
      <c r="D8987" s="179">
        <v>0</v>
      </c>
      <c r="E8987" s="179">
        <v>97081.174472250088</v>
      </c>
      <c r="F8987" s="179">
        <v>0</v>
      </c>
      <c r="G8987" s="179">
        <v>0</v>
      </c>
      <c r="H8987" s="179">
        <v>131231.65016895576</v>
      </c>
      <c r="I8987" s="179">
        <v>0</v>
      </c>
      <c r="J8987" s="179">
        <v>0</v>
      </c>
      <c r="K8987" s="179">
        <v>0</v>
      </c>
      <c r="L8987" s="179">
        <v>0</v>
      </c>
      <c r="M8987" s="179">
        <v>5615.9490689123268</v>
      </c>
      <c r="N8987" s="179">
        <v>0</v>
      </c>
      <c r="O8987" s="179">
        <v>0</v>
      </c>
      <c r="P8987" s="179">
        <v>0</v>
      </c>
      <c r="Q8987" s="179">
        <v>0</v>
      </c>
      <c r="R8987" s="180">
        <v>0</v>
      </c>
      <c r="S8987" s="180">
        <v>0</v>
      </c>
      <c r="T8987" s="180">
        <v>0</v>
      </c>
    </row>
    <row r="8988" spans="2:20" x14ac:dyDescent="0.3">
      <c r="B8988" s="19">
        <v>8985</v>
      </c>
      <c r="C8988" s="179">
        <v>0</v>
      </c>
      <c r="D8988" s="179">
        <v>0</v>
      </c>
      <c r="E8988" s="179">
        <v>38705.732102399284</v>
      </c>
      <c r="F8988" s="179">
        <v>0</v>
      </c>
      <c r="G8988" s="179">
        <v>0</v>
      </c>
      <c r="H8988" s="179">
        <v>105909.55136416247</v>
      </c>
      <c r="I8988" s="179">
        <v>0</v>
      </c>
      <c r="J8988" s="179">
        <v>0</v>
      </c>
      <c r="K8988" s="179">
        <v>0</v>
      </c>
      <c r="L8988" s="179">
        <v>0</v>
      </c>
      <c r="M8988" s="179">
        <v>179062.33484460303</v>
      </c>
      <c r="N8988" s="179">
        <v>0</v>
      </c>
      <c r="O8988" s="179">
        <v>0</v>
      </c>
      <c r="P8988" s="179">
        <v>0</v>
      </c>
      <c r="Q8988" s="179">
        <v>0</v>
      </c>
      <c r="R8988" s="180">
        <v>0</v>
      </c>
      <c r="S8988" s="180">
        <v>0</v>
      </c>
      <c r="T8988" s="180">
        <v>0</v>
      </c>
    </row>
    <row r="8989" spans="2:20" x14ac:dyDescent="0.3">
      <c r="B8989" s="19">
        <v>8986</v>
      </c>
      <c r="C8989" s="179">
        <v>0</v>
      </c>
      <c r="D8989" s="179">
        <v>0</v>
      </c>
      <c r="E8989" s="179">
        <v>56989.780677045987</v>
      </c>
      <c r="F8989" s="179">
        <v>0</v>
      </c>
      <c r="G8989" s="179">
        <v>0</v>
      </c>
      <c r="H8989" s="179">
        <v>146773.96945557275</v>
      </c>
      <c r="I8989" s="179">
        <v>0</v>
      </c>
      <c r="J8989" s="179">
        <v>0</v>
      </c>
      <c r="K8989" s="179">
        <v>0</v>
      </c>
      <c r="L8989" s="179">
        <v>0</v>
      </c>
      <c r="M8989" s="179">
        <v>81814.030878668374</v>
      </c>
      <c r="N8989" s="179">
        <v>0</v>
      </c>
      <c r="O8989" s="179">
        <v>0</v>
      </c>
      <c r="P8989" s="179">
        <v>0</v>
      </c>
      <c r="Q8989" s="179">
        <v>0</v>
      </c>
      <c r="R8989" s="180">
        <v>0</v>
      </c>
      <c r="S8989" s="180">
        <v>0</v>
      </c>
      <c r="T8989" s="180">
        <v>0</v>
      </c>
    </row>
    <row r="8990" spans="2:20" x14ac:dyDescent="0.3">
      <c r="B8990" s="19">
        <v>8987</v>
      </c>
      <c r="C8990" s="179">
        <v>1</v>
      </c>
      <c r="D8990" s="179">
        <v>109327.00439068911</v>
      </c>
      <c r="E8990" s="179">
        <v>7764.433179354156</v>
      </c>
      <c r="F8990" s="179">
        <v>0</v>
      </c>
      <c r="G8990" s="179">
        <v>0</v>
      </c>
      <c r="H8990" s="179">
        <v>102114.52258643949</v>
      </c>
      <c r="I8990" s="179">
        <v>0</v>
      </c>
      <c r="J8990" s="179">
        <v>0</v>
      </c>
      <c r="K8990" s="179">
        <v>0</v>
      </c>
      <c r="L8990" s="179">
        <v>0</v>
      </c>
      <c r="M8990" s="179">
        <v>200184.50785269449</v>
      </c>
      <c r="N8990" s="179">
        <v>0</v>
      </c>
      <c r="O8990" s="179">
        <v>0</v>
      </c>
      <c r="P8990" s="179">
        <v>0</v>
      </c>
      <c r="Q8990" s="179">
        <v>0</v>
      </c>
      <c r="R8990" s="180">
        <v>0</v>
      </c>
      <c r="S8990" s="180">
        <v>0</v>
      </c>
      <c r="T8990" s="180">
        <v>109327.00439068911</v>
      </c>
    </row>
    <row r="8991" spans="2:20" x14ac:dyDescent="0.3">
      <c r="B8991" s="19">
        <v>8988</v>
      </c>
      <c r="C8991" s="179">
        <v>1</v>
      </c>
      <c r="D8991" s="179">
        <v>51125.56912276306</v>
      </c>
      <c r="E8991" s="179">
        <v>119311.48768730891</v>
      </c>
      <c r="F8991" s="179">
        <v>0</v>
      </c>
      <c r="G8991" s="179">
        <v>0</v>
      </c>
      <c r="H8991" s="179">
        <v>358340.8862696492</v>
      </c>
      <c r="I8991" s="179">
        <v>0</v>
      </c>
      <c r="J8991" s="179">
        <v>0</v>
      </c>
      <c r="K8991" s="179">
        <v>0</v>
      </c>
      <c r="L8991" s="179">
        <v>0</v>
      </c>
      <c r="M8991" s="179">
        <v>128777.95525206112</v>
      </c>
      <c r="N8991" s="179">
        <v>0</v>
      </c>
      <c r="O8991" s="179">
        <v>0</v>
      </c>
      <c r="P8991" s="179">
        <v>0</v>
      </c>
      <c r="Q8991" s="179">
        <v>0</v>
      </c>
      <c r="R8991" s="180">
        <v>0</v>
      </c>
      <c r="S8991" s="180">
        <v>0</v>
      </c>
      <c r="T8991" s="180">
        <v>51125.56912276306</v>
      </c>
    </row>
    <row r="8992" spans="2:20" x14ac:dyDescent="0.3">
      <c r="B8992" s="19">
        <v>8989</v>
      </c>
      <c r="C8992" s="179">
        <v>0</v>
      </c>
      <c r="D8992" s="179">
        <v>0</v>
      </c>
      <c r="E8992" s="179">
        <v>399439.33431770187</v>
      </c>
      <c r="F8992" s="179">
        <v>0</v>
      </c>
      <c r="G8992" s="179">
        <v>0</v>
      </c>
      <c r="H8992" s="179">
        <v>75058.587985008431</v>
      </c>
      <c r="I8992" s="179">
        <v>0</v>
      </c>
      <c r="J8992" s="179">
        <v>0</v>
      </c>
      <c r="K8992" s="179">
        <v>0</v>
      </c>
      <c r="L8992" s="179">
        <v>0</v>
      </c>
      <c r="M8992" s="179">
        <v>2855.7359105989963</v>
      </c>
      <c r="N8992" s="179">
        <v>0</v>
      </c>
      <c r="O8992" s="179">
        <v>0</v>
      </c>
      <c r="P8992" s="179">
        <v>0</v>
      </c>
      <c r="Q8992" s="179">
        <v>0</v>
      </c>
      <c r="R8992" s="180">
        <v>0</v>
      </c>
      <c r="S8992" s="180">
        <v>0</v>
      </c>
      <c r="T8992" s="180">
        <v>0</v>
      </c>
    </row>
    <row r="8993" spans="2:20" x14ac:dyDescent="0.3">
      <c r="B8993" s="19">
        <v>8990</v>
      </c>
      <c r="C8993" s="179">
        <v>0</v>
      </c>
      <c r="D8993" s="179">
        <v>0</v>
      </c>
      <c r="E8993" s="179">
        <v>9446.520903431925</v>
      </c>
      <c r="F8993" s="179">
        <v>0</v>
      </c>
      <c r="G8993" s="179">
        <v>0</v>
      </c>
      <c r="H8993" s="179">
        <v>67339.067893441868</v>
      </c>
      <c r="I8993" s="179">
        <v>0</v>
      </c>
      <c r="J8993" s="179">
        <v>0</v>
      </c>
      <c r="K8993" s="179">
        <v>0</v>
      </c>
      <c r="L8993" s="179">
        <v>0</v>
      </c>
      <c r="M8993" s="179">
        <v>8116.0760257306893</v>
      </c>
      <c r="N8993" s="179">
        <v>0</v>
      </c>
      <c r="O8993" s="179">
        <v>0</v>
      </c>
      <c r="P8993" s="179">
        <v>0</v>
      </c>
      <c r="Q8993" s="179">
        <v>0</v>
      </c>
      <c r="R8993" s="180">
        <v>0</v>
      </c>
      <c r="S8993" s="180">
        <v>0</v>
      </c>
      <c r="T8993" s="180">
        <v>0</v>
      </c>
    </row>
    <row r="8994" spans="2:20" x14ac:dyDescent="0.3">
      <c r="B8994" s="19">
        <v>8991</v>
      </c>
      <c r="C8994" s="179">
        <v>0</v>
      </c>
      <c r="D8994" s="179">
        <v>0</v>
      </c>
      <c r="E8994" s="179">
        <v>430501.12895511056</v>
      </c>
      <c r="F8994" s="179">
        <v>0</v>
      </c>
      <c r="G8994" s="179">
        <v>0</v>
      </c>
      <c r="H8994" s="179">
        <v>94994.919968480142</v>
      </c>
      <c r="I8994" s="179">
        <v>0</v>
      </c>
      <c r="J8994" s="179">
        <v>0</v>
      </c>
      <c r="K8994" s="179">
        <v>0</v>
      </c>
      <c r="L8994" s="179">
        <v>0</v>
      </c>
      <c r="M8994" s="179">
        <v>2775.7414984276197</v>
      </c>
      <c r="N8994" s="179">
        <v>0</v>
      </c>
      <c r="O8994" s="179">
        <v>0</v>
      </c>
      <c r="P8994" s="179">
        <v>0</v>
      </c>
      <c r="Q8994" s="179">
        <v>0</v>
      </c>
      <c r="R8994" s="180">
        <v>0</v>
      </c>
      <c r="S8994" s="180">
        <v>0</v>
      </c>
      <c r="T8994" s="180">
        <v>0</v>
      </c>
    </row>
    <row r="8995" spans="2:20" x14ac:dyDescent="0.3">
      <c r="B8995" s="19">
        <v>8992</v>
      </c>
      <c r="C8995" s="179">
        <v>0</v>
      </c>
      <c r="D8995" s="179">
        <v>0</v>
      </c>
      <c r="E8995" s="179">
        <v>269768.88231959305</v>
      </c>
      <c r="F8995" s="179">
        <v>0</v>
      </c>
      <c r="G8995" s="179">
        <v>0</v>
      </c>
      <c r="H8995" s="179">
        <v>21568.28670240107</v>
      </c>
      <c r="I8995" s="179">
        <v>0</v>
      </c>
      <c r="J8995" s="179">
        <v>0</v>
      </c>
      <c r="K8995" s="179">
        <v>0</v>
      </c>
      <c r="L8995" s="179">
        <v>0</v>
      </c>
      <c r="M8995" s="179">
        <v>201625.74835352719</v>
      </c>
      <c r="N8995" s="179">
        <v>0</v>
      </c>
      <c r="O8995" s="179">
        <v>0</v>
      </c>
      <c r="P8995" s="179">
        <v>0</v>
      </c>
      <c r="Q8995" s="179">
        <v>0</v>
      </c>
      <c r="R8995" s="180">
        <v>0</v>
      </c>
      <c r="S8995" s="180">
        <v>0</v>
      </c>
      <c r="T8995" s="180">
        <v>0</v>
      </c>
    </row>
    <row r="8996" spans="2:20" x14ac:dyDescent="0.3">
      <c r="B8996" s="19">
        <v>8993</v>
      </c>
      <c r="C8996" s="179">
        <v>0</v>
      </c>
      <c r="D8996" s="179">
        <v>0</v>
      </c>
      <c r="E8996" s="179">
        <v>63048.909033975462</v>
      </c>
      <c r="F8996" s="179">
        <v>0</v>
      </c>
      <c r="G8996" s="179">
        <v>0</v>
      </c>
      <c r="H8996" s="179">
        <v>6197.0884586523443</v>
      </c>
      <c r="I8996" s="179">
        <v>0</v>
      </c>
      <c r="J8996" s="179">
        <v>0</v>
      </c>
      <c r="K8996" s="179">
        <v>0</v>
      </c>
      <c r="L8996" s="179">
        <v>0</v>
      </c>
      <c r="M8996" s="179">
        <v>228177.4761299667</v>
      </c>
      <c r="N8996" s="179">
        <v>0</v>
      </c>
      <c r="O8996" s="179">
        <v>0</v>
      </c>
      <c r="P8996" s="179">
        <v>0</v>
      </c>
      <c r="Q8996" s="179">
        <v>0</v>
      </c>
      <c r="R8996" s="180">
        <v>0</v>
      </c>
      <c r="S8996" s="180">
        <v>0</v>
      </c>
      <c r="T8996" s="180">
        <v>0</v>
      </c>
    </row>
    <row r="8997" spans="2:20" x14ac:dyDescent="0.3">
      <c r="B8997" s="19">
        <v>8994</v>
      </c>
      <c r="C8997" s="179">
        <v>0</v>
      </c>
      <c r="D8997" s="179">
        <v>0</v>
      </c>
      <c r="E8997" s="179">
        <v>32170.71516737522</v>
      </c>
      <c r="F8997" s="179">
        <v>0</v>
      </c>
      <c r="G8997" s="179">
        <v>0</v>
      </c>
      <c r="H8997" s="179">
        <v>254825.09827035913</v>
      </c>
      <c r="I8997" s="179">
        <v>0</v>
      </c>
      <c r="J8997" s="179">
        <v>0</v>
      </c>
      <c r="K8997" s="179">
        <v>0</v>
      </c>
      <c r="L8997" s="179">
        <v>0</v>
      </c>
      <c r="M8997" s="179">
        <v>587762.9326306365</v>
      </c>
      <c r="N8997" s="179">
        <v>0</v>
      </c>
      <c r="O8997" s="179">
        <v>0</v>
      </c>
      <c r="P8997" s="179">
        <v>0</v>
      </c>
      <c r="Q8997" s="179">
        <v>0</v>
      </c>
      <c r="R8997" s="180">
        <v>0</v>
      </c>
      <c r="S8997" s="180">
        <v>0</v>
      </c>
      <c r="T8997" s="180">
        <v>0</v>
      </c>
    </row>
    <row r="8998" spans="2:20" x14ac:dyDescent="0.3">
      <c r="B8998" s="19">
        <v>8995</v>
      </c>
      <c r="C8998" s="179">
        <v>0</v>
      </c>
      <c r="D8998" s="179">
        <v>0</v>
      </c>
      <c r="E8998" s="179">
        <v>364433.9840179648</v>
      </c>
      <c r="F8998" s="179">
        <v>0</v>
      </c>
      <c r="G8998" s="179">
        <v>0</v>
      </c>
      <c r="H8998" s="179">
        <v>127344.3908952303</v>
      </c>
      <c r="I8998" s="179">
        <v>0</v>
      </c>
      <c r="J8998" s="179">
        <v>0</v>
      </c>
      <c r="K8998" s="179">
        <v>0</v>
      </c>
      <c r="L8998" s="179">
        <v>0</v>
      </c>
      <c r="M8998" s="179">
        <v>8359.8803079726804</v>
      </c>
      <c r="N8998" s="179">
        <v>0</v>
      </c>
      <c r="O8998" s="179">
        <v>0</v>
      </c>
      <c r="P8998" s="179">
        <v>0</v>
      </c>
      <c r="Q8998" s="179">
        <v>0</v>
      </c>
      <c r="R8998" s="180">
        <v>0</v>
      </c>
      <c r="S8998" s="180">
        <v>0</v>
      </c>
      <c r="T8998" s="180">
        <v>0</v>
      </c>
    </row>
    <row r="8999" spans="2:20" x14ac:dyDescent="0.3">
      <c r="B8999" s="19">
        <v>8996</v>
      </c>
      <c r="C8999" s="179">
        <v>0</v>
      </c>
      <c r="D8999" s="179">
        <v>0</v>
      </c>
      <c r="E8999" s="179">
        <v>25202.531814589158</v>
      </c>
      <c r="F8999" s="179">
        <v>0</v>
      </c>
      <c r="G8999" s="179">
        <v>0</v>
      </c>
      <c r="H8999" s="179">
        <v>100961.89072582261</v>
      </c>
      <c r="I8999" s="179">
        <v>0</v>
      </c>
      <c r="J8999" s="179">
        <v>0</v>
      </c>
      <c r="K8999" s="179">
        <v>0</v>
      </c>
      <c r="L8999" s="179">
        <v>0</v>
      </c>
      <c r="M8999" s="179">
        <v>96104.325290283377</v>
      </c>
      <c r="N8999" s="179">
        <v>0</v>
      </c>
      <c r="O8999" s="179">
        <v>0</v>
      </c>
      <c r="P8999" s="179">
        <v>0</v>
      </c>
      <c r="Q8999" s="179">
        <v>0</v>
      </c>
      <c r="R8999" s="180">
        <v>0</v>
      </c>
      <c r="S8999" s="180">
        <v>0</v>
      </c>
      <c r="T8999" s="180">
        <v>0</v>
      </c>
    </row>
    <row r="9000" spans="2:20" x14ac:dyDescent="0.3">
      <c r="B9000" s="19">
        <v>8997</v>
      </c>
      <c r="C9000" s="179">
        <v>0</v>
      </c>
      <c r="D9000" s="179">
        <v>0</v>
      </c>
      <c r="E9000" s="179">
        <v>193092.97193105432</v>
      </c>
      <c r="F9000" s="179">
        <v>0</v>
      </c>
      <c r="G9000" s="179">
        <v>0</v>
      </c>
      <c r="H9000" s="179">
        <v>89629.70728486497</v>
      </c>
      <c r="I9000" s="179">
        <v>0</v>
      </c>
      <c r="J9000" s="179">
        <v>0</v>
      </c>
      <c r="K9000" s="179">
        <v>0</v>
      </c>
      <c r="L9000" s="179">
        <v>0</v>
      </c>
      <c r="M9000" s="179">
        <v>175861.77364467885</v>
      </c>
      <c r="N9000" s="179">
        <v>0</v>
      </c>
      <c r="O9000" s="179">
        <v>0</v>
      </c>
      <c r="P9000" s="179">
        <v>0</v>
      </c>
      <c r="Q9000" s="179">
        <v>0</v>
      </c>
      <c r="R9000" s="180">
        <v>0</v>
      </c>
      <c r="S9000" s="180">
        <v>0</v>
      </c>
      <c r="T9000" s="180">
        <v>0</v>
      </c>
    </row>
    <row r="9001" spans="2:20" x14ac:dyDescent="0.3">
      <c r="B9001" s="19">
        <v>8998</v>
      </c>
      <c r="C9001" s="179">
        <v>0</v>
      </c>
      <c r="D9001" s="179">
        <v>0</v>
      </c>
      <c r="E9001" s="179">
        <v>1044252.3293857516</v>
      </c>
      <c r="F9001" s="179">
        <v>0</v>
      </c>
      <c r="G9001" s="179">
        <v>0</v>
      </c>
      <c r="H9001" s="179">
        <v>1363.6608004938278</v>
      </c>
      <c r="I9001" s="179">
        <v>0</v>
      </c>
      <c r="J9001" s="179">
        <v>0</v>
      </c>
      <c r="K9001" s="179">
        <v>0</v>
      </c>
      <c r="L9001" s="179">
        <v>0</v>
      </c>
      <c r="M9001" s="179">
        <v>517950.42795442493</v>
      </c>
      <c r="N9001" s="179">
        <v>0</v>
      </c>
      <c r="O9001" s="179">
        <v>0</v>
      </c>
      <c r="P9001" s="179">
        <v>0</v>
      </c>
      <c r="Q9001" s="179">
        <v>0</v>
      </c>
      <c r="R9001" s="180">
        <v>0</v>
      </c>
      <c r="S9001" s="180">
        <v>0</v>
      </c>
      <c r="T9001" s="180">
        <v>0</v>
      </c>
    </row>
    <row r="9002" spans="2:20" x14ac:dyDescent="0.3">
      <c r="B9002" s="19">
        <v>8999</v>
      </c>
      <c r="C9002" s="179">
        <v>0</v>
      </c>
      <c r="D9002" s="179">
        <v>0</v>
      </c>
      <c r="E9002" s="179">
        <v>129237.01317513807</v>
      </c>
      <c r="F9002" s="179">
        <v>0</v>
      </c>
      <c r="G9002" s="179">
        <v>0</v>
      </c>
      <c r="H9002" s="179">
        <v>16225.333973924351</v>
      </c>
      <c r="I9002" s="179">
        <v>0</v>
      </c>
      <c r="J9002" s="179">
        <v>0</v>
      </c>
      <c r="K9002" s="179">
        <v>0</v>
      </c>
      <c r="L9002" s="179">
        <v>0</v>
      </c>
      <c r="M9002" s="179">
        <v>293444.58429343643</v>
      </c>
      <c r="N9002" s="179">
        <v>0</v>
      </c>
      <c r="O9002" s="179">
        <v>0</v>
      </c>
      <c r="P9002" s="179">
        <v>0</v>
      </c>
      <c r="Q9002" s="179">
        <v>0</v>
      </c>
      <c r="R9002" s="180">
        <v>0</v>
      </c>
      <c r="S9002" s="180">
        <v>0</v>
      </c>
      <c r="T9002" s="180">
        <v>0</v>
      </c>
    </row>
    <row r="9003" spans="2:20" x14ac:dyDescent="0.3">
      <c r="B9003" s="19">
        <v>9000</v>
      </c>
      <c r="C9003" s="179">
        <v>0</v>
      </c>
      <c r="D9003" s="179">
        <v>0</v>
      </c>
      <c r="E9003" s="179">
        <v>63897.999537891235</v>
      </c>
      <c r="F9003" s="179">
        <v>0</v>
      </c>
      <c r="G9003" s="179">
        <v>0</v>
      </c>
      <c r="H9003" s="179">
        <v>24171.210700411906</v>
      </c>
      <c r="I9003" s="179">
        <v>0</v>
      </c>
      <c r="J9003" s="179">
        <v>0</v>
      </c>
      <c r="K9003" s="179">
        <v>0</v>
      </c>
      <c r="L9003" s="179">
        <v>0</v>
      </c>
      <c r="M9003" s="179">
        <v>213743.19248545819</v>
      </c>
      <c r="N9003" s="179">
        <v>0</v>
      </c>
      <c r="O9003" s="179">
        <v>0</v>
      </c>
      <c r="P9003" s="179">
        <v>0</v>
      </c>
      <c r="Q9003" s="179">
        <v>0</v>
      </c>
      <c r="R9003" s="180">
        <v>0</v>
      </c>
      <c r="S9003" s="180">
        <v>0</v>
      </c>
      <c r="T9003" s="180">
        <v>0</v>
      </c>
    </row>
    <row r="9004" spans="2:20" x14ac:dyDescent="0.3">
      <c r="B9004" s="19">
        <v>9001</v>
      </c>
      <c r="C9004" s="179">
        <v>0</v>
      </c>
      <c r="D9004" s="179">
        <v>0</v>
      </c>
      <c r="E9004" s="179">
        <v>214120.87644186895</v>
      </c>
      <c r="F9004" s="179">
        <v>0</v>
      </c>
      <c r="G9004" s="179">
        <v>0</v>
      </c>
      <c r="H9004" s="179">
        <v>21384.616440589591</v>
      </c>
      <c r="I9004" s="179">
        <v>0</v>
      </c>
      <c r="J9004" s="179">
        <v>0</v>
      </c>
      <c r="K9004" s="179">
        <v>0</v>
      </c>
      <c r="L9004" s="179">
        <v>0</v>
      </c>
      <c r="M9004" s="179">
        <v>16967.892707906209</v>
      </c>
      <c r="N9004" s="179">
        <v>0</v>
      </c>
      <c r="O9004" s="179">
        <v>0</v>
      </c>
      <c r="P9004" s="179">
        <v>0</v>
      </c>
      <c r="Q9004" s="179">
        <v>0</v>
      </c>
      <c r="R9004" s="180">
        <v>0</v>
      </c>
      <c r="S9004" s="180">
        <v>0</v>
      </c>
      <c r="T9004" s="180">
        <v>0</v>
      </c>
    </row>
    <row r="9005" spans="2:20" x14ac:dyDescent="0.3">
      <c r="B9005" s="19">
        <v>9002</v>
      </c>
      <c r="C9005" s="179">
        <v>0</v>
      </c>
      <c r="D9005" s="179">
        <v>0</v>
      </c>
      <c r="E9005" s="179">
        <v>82785.81445587911</v>
      </c>
      <c r="F9005" s="179">
        <v>0</v>
      </c>
      <c r="G9005" s="179">
        <v>0</v>
      </c>
      <c r="H9005" s="179">
        <v>117354.5365443014</v>
      </c>
      <c r="I9005" s="179">
        <v>0</v>
      </c>
      <c r="J9005" s="179">
        <v>0</v>
      </c>
      <c r="K9005" s="179">
        <v>0</v>
      </c>
      <c r="L9005" s="179">
        <v>0</v>
      </c>
      <c r="M9005" s="179">
        <v>36267.373367343978</v>
      </c>
      <c r="N9005" s="179">
        <v>0</v>
      </c>
      <c r="O9005" s="179">
        <v>0</v>
      </c>
      <c r="P9005" s="179">
        <v>0</v>
      </c>
      <c r="Q9005" s="179">
        <v>0</v>
      </c>
      <c r="R9005" s="180">
        <v>0</v>
      </c>
      <c r="S9005" s="180">
        <v>0</v>
      </c>
      <c r="T9005" s="180">
        <v>0</v>
      </c>
    </row>
    <row r="9006" spans="2:20" x14ac:dyDescent="0.3">
      <c r="B9006" s="19">
        <v>9003</v>
      </c>
      <c r="C9006" s="179">
        <v>0</v>
      </c>
      <c r="D9006" s="179">
        <v>0</v>
      </c>
      <c r="E9006" s="179">
        <v>121891.14758004915</v>
      </c>
      <c r="F9006" s="179">
        <v>0</v>
      </c>
      <c r="G9006" s="179">
        <v>0</v>
      </c>
      <c r="H9006" s="179">
        <v>13743.79345090025</v>
      </c>
      <c r="I9006" s="179">
        <v>0</v>
      </c>
      <c r="J9006" s="179">
        <v>0</v>
      </c>
      <c r="K9006" s="179">
        <v>0</v>
      </c>
      <c r="L9006" s="179">
        <v>0</v>
      </c>
      <c r="M9006" s="179">
        <v>122824.68114123642</v>
      </c>
      <c r="N9006" s="179">
        <v>0</v>
      </c>
      <c r="O9006" s="179">
        <v>0</v>
      </c>
      <c r="P9006" s="179">
        <v>0</v>
      </c>
      <c r="Q9006" s="179">
        <v>0</v>
      </c>
      <c r="R9006" s="180">
        <v>0</v>
      </c>
      <c r="S9006" s="180">
        <v>0</v>
      </c>
      <c r="T9006" s="180">
        <v>0</v>
      </c>
    </row>
    <row r="9007" spans="2:20" x14ac:dyDescent="0.3">
      <c r="B9007" s="19">
        <v>9004</v>
      </c>
      <c r="C9007" s="179">
        <v>0</v>
      </c>
      <c r="D9007" s="179">
        <v>0</v>
      </c>
      <c r="E9007" s="179">
        <v>995696.57083723717</v>
      </c>
      <c r="F9007" s="179">
        <v>0</v>
      </c>
      <c r="G9007" s="179">
        <v>0</v>
      </c>
      <c r="H9007" s="179">
        <v>49461.025953624863</v>
      </c>
      <c r="I9007" s="179">
        <v>0</v>
      </c>
      <c r="J9007" s="179">
        <v>0</v>
      </c>
      <c r="K9007" s="179">
        <v>0</v>
      </c>
      <c r="L9007" s="179">
        <v>0</v>
      </c>
      <c r="M9007" s="179">
        <v>78229.968526500845</v>
      </c>
      <c r="N9007" s="179">
        <v>0</v>
      </c>
      <c r="O9007" s="179">
        <v>0</v>
      </c>
      <c r="P9007" s="179">
        <v>0</v>
      </c>
      <c r="Q9007" s="179">
        <v>0</v>
      </c>
      <c r="R9007" s="180">
        <v>0</v>
      </c>
      <c r="S9007" s="180">
        <v>0</v>
      </c>
      <c r="T9007" s="180">
        <v>0</v>
      </c>
    </row>
    <row r="9008" spans="2:20" x14ac:dyDescent="0.3">
      <c r="B9008" s="19">
        <v>9005</v>
      </c>
      <c r="C9008" s="179">
        <v>0</v>
      </c>
      <c r="D9008" s="179">
        <v>0</v>
      </c>
      <c r="E9008" s="179">
        <v>548101.69762587443</v>
      </c>
      <c r="F9008" s="179">
        <v>0</v>
      </c>
      <c r="G9008" s="179">
        <v>0</v>
      </c>
      <c r="H9008" s="179">
        <v>485096.04388484964</v>
      </c>
      <c r="I9008" s="179">
        <v>0</v>
      </c>
      <c r="J9008" s="179">
        <v>0</v>
      </c>
      <c r="K9008" s="179">
        <v>0</v>
      </c>
      <c r="L9008" s="179">
        <v>0</v>
      </c>
      <c r="M9008" s="179">
        <v>19710.549273278964</v>
      </c>
      <c r="N9008" s="179">
        <v>0</v>
      </c>
      <c r="O9008" s="179">
        <v>0</v>
      </c>
      <c r="P9008" s="179">
        <v>0</v>
      </c>
      <c r="Q9008" s="179">
        <v>0</v>
      </c>
      <c r="R9008" s="180">
        <v>0</v>
      </c>
      <c r="S9008" s="180">
        <v>0</v>
      </c>
      <c r="T9008" s="180">
        <v>0</v>
      </c>
    </row>
    <row r="9009" spans="2:20" x14ac:dyDescent="0.3">
      <c r="B9009" s="19">
        <v>9006</v>
      </c>
      <c r="C9009" s="179">
        <v>0</v>
      </c>
      <c r="D9009" s="179">
        <v>0</v>
      </c>
      <c r="E9009" s="179">
        <v>166996.35016628154</v>
      </c>
      <c r="F9009" s="179">
        <v>0</v>
      </c>
      <c r="G9009" s="179">
        <v>0</v>
      </c>
      <c r="H9009" s="179">
        <v>97704.814080979762</v>
      </c>
      <c r="I9009" s="179">
        <v>0</v>
      </c>
      <c r="J9009" s="179">
        <v>0</v>
      </c>
      <c r="K9009" s="179">
        <v>0</v>
      </c>
      <c r="L9009" s="179">
        <v>0</v>
      </c>
      <c r="M9009" s="179">
        <v>26706.741021794303</v>
      </c>
      <c r="N9009" s="179">
        <v>0</v>
      </c>
      <c r="O9009" s="179">
        <v>0</v>
      </c>
      <c r="P9009" s="179">
        <v>0</v>
      </c>
      <c r="Q9009" s="179">
        <v>0</v>
      </c>
      <c r="R9009" s="180">
        <v>0</v>
      </c>
      <c r="S9009" s="180">
        <v>0</v>
      </c>
      <c r="T9009" s="180">
        <v>0</v>
      </c>
    </row>
    <row r="9010" spans="2:20" x14ac:dyDescent="0.3">
      <c r="B9010" s="19">
        <v>9007</v>
      </c>
      <c r="C9010" s="179">
        <v>0</v>
      </c>
      <c r="D9010" s="179">
        <v>0</v>
      </c>
      <c r="E9010" s="179">
        <v>30364.845477965999</v>
      </c>
      <c r="F9010" s="179">
        <v>0</v>
      </c>
      <c r="G9010" s="179">
        <v>0</v>
      </c>
      <c r="H9010" s="179">
        <v>149695.45513150812</v>
      </c>
      <c r="I9010" s="179">
        <v>0</v>
      </c>
      <c r="J9010" s="179">
        <v>0</v>
      </c>
      <c r="K9010" s="179">
        <v>0</v>
      </c>
      <c r="L9010" s="179">
        <v>0</v>
      </c>
      <c r="M9010" s="179">
        <v>37582.934841502756</v>
      </c>
      <c r="N9010" s="179">
        <v>0</v>
      </c>
      <c r="O9010" s="179">
        <v>0</v>
      </c>
      <c r="P9010" s="179">
        <v>0</v>
      </c>
      <c r="Q9010" s="179">
        <v>0</v>
      </c>
      <c r="R9010" s="180">
        <v>0</v>
      </c>
      <c r="S9010" s="180">
        <v>0</v>
      </c>
      <c r="T9010" s="180">
        <v>0</v>
      </c>
    </row>
    <row r="9011" spans="2:20" x14ac:dyDescent="0.3">
      <c r="B9011" s="19">
        <v>9008</v>
      </c>
      <c r="C9011" s="179">
        <v>0</v>
      </c>
      <c r="D9011" s="179">
        <v>0</v>
      </c>
      <c r="E9011" s="179">
        <v>760180.14847151865</v>
      </c>
      <c r="F9011" s="179">
        <v>0</v>
      </c>
      <c r="G9011" s="179">
        <v>0</v>
      </c>
      <c r="H9011" s="179">
        <v>169104.04297239118</v>
      </c>
      <c r="I9011" s="179">
        <v>0</v>
      </c>
      <c r="J9011" s="179">
        <v>0</v>
      </c>
      <c r="K9011" s="179">
        <v>0</v>
      </c>
      <c r="L9011" s="179">
        <v>0</v>
      </c>
      <c r="M9011" s="179">
        <v>254825.09827035913</v>
      </c>
      <c r="N9011" s="179">
        <v>0</v>
      </c>
      <c r="O9011" s="179">
        <v>0</v>
      </c>
      <c r="P9011" s="179">
        <v>0</v>
      </c>
      <c r="Q9011" s="179">
        <v>0</v>
      </c>
      <c r="R9011" s="180">
        <v>0</v>
      </c>
      <c r="S9011" s="180">
        <v>0</v>
      </c>
      <c r="T9011" s="180">
        <v>0</v>
      </c>
    </row>
    <row r="9012" spans="2:20" x14ac:dyDescent="0.3">
      <c r="B9012" s="19">
        <v>9009</v>
      </c>
      <c r="C9012" s="179">
        <v>0</v>
      </c>
      <c r="D9012" s="179">
        <v>0</v>
      </c>
      <c r="E9012" s="179">
        <v>189450.27952377783</v>
      </c>
      <c r="F9012" s="179">
        <v>0</v>
      </c>
      <c r="G9012" s="179">
        <v>0</v>
      </c>
      <c r="H9012" s="179">
        <v>66848.867513694611</v>
      </c>
      <c r="I9012" s="179">
        <v>0</v>
      </c>
      <c r="J9012" s="179">
        <v>0</v>
      </c>
      <c r="K9012" s="179">
        <v>0</v>
      </c>
      <c r="L9012" s="179">
        <v>0</v>
      </c>
      <c r="M9012" s="179">
        <v>189893.94567965026</v>
      </c>
      <c r="N9012" s="179">
        <v>0</v>
      </c>
      <c r="O9012" s="179">
        <v>0</v>
      </c>
      <c r="P9012" s="179">
        <v>0</v>
      </c>
      <c r="Q9012" s="179">
        <v>0</v>
      </c>
      <c r="R9012" s="180">
        <v>0</v>
      </c>
      <c r="S9012" s="180">
        <v>0</v>
      </c>
      <c r="T9012" s="180">
        <v>0</v>
      </c>
    </row>
    <row r="9013" spans="2:20" x14ac:dyDescent="0.3">
      <c r="B9013" s="19">
        <v>9010</v>
      </c>
      <c r="C9013" s="179">
        <v>0</v>
      </c>
      <c r="D9013" s="179">
        <v>0</v>
      </c>
      <c r="E9013" s="179">
        <v>86325.483838166576</v>
      </c>
      <c r="F9013" s="179">
        <v>0</v>
      </c>
      <c r="G9013" s="179">
        <v>0</v>
      </c>
      <c r="H9013" s="179">
        <v>39224.787908527258</v>
      </c>
      <c r="I9013" s="179">
        <v>0</v>
      </c>
      <c r="J9013" s="179">
        <v>0</v>
      </c>
      <c r="K9013" s="179">
        <v>0</v>
      </c>
      <c r="L9013" s="179">
        <v>0</v>
      </c>
      <c r="M9013" s="179">
        <v>600710.71209424373</v>
      </c>
      <c r="N9013" s="179">
        <v>0</v>
      </c>
      <c r="O9013" s="179">
        <v>0</v>
      </c>
      <c r="P9013" s="179">
        <v>0</v>
      </c>
      <c r="Q9013" s="179">
        <v>0</v>
      </c>
      <c r="R9013" s="180">
        <v>0</v>
      </c>
      <c r="S9013" s="180">
        <v>0</v>
      </c>
      <c r="T9013" s="180">
        <v>0</v>
      </c>
    </row>
    <row r="9014" spans="2:20" x14ac:dyDescent="0.3">
      <c r="B9014" s="19">
        <v>9011</v>
      </c>
      <c r="C9014" s="179">
        <v>0</v>
      </c>
      <c r="D9014" s="179">
        <v>0</v>
      </c>
      <c r="E9014" s="179">
        <v>18295.585952242505</v>
      </c>
      <c r="F9014" s="179">
        <v>0</v>
      </c>
      <c r="G9014" s="179">
        <v>0</v>
      </c>
      <c r="H9014" s="179">
        <v>266970.82355343952</v>
      </c>
      <c r="I9014" s="179">
        <v>0</v>
      </c>
      <c r="J9014" s="179">
        <v>0</v>
      </c>
      <c r="K9014" s="179">
        <v>0</v>
      </c>
      <c r="L9014" s="179">
        <v>0</v>
      </c>
      <c r="M9014" s="179">
        <v>251246.3726920789</v>
      </c>
      <c r="N9014" s="179">
        <v>0</v>
      </c>
      <c r="O9014" s="179">
        <v>0</v>
      </c>
      <c r="P9014" s="179">
        <v>0</v>
      </c>
      <c r="Q9014" s="179">
        <v>0</v>
      </c>
      <c r="R9014" s="180">
        <v>0</v>
      </c>
      <c r="S9014" s="180">
        <v>0</v>
      </c>
      <c r="T9014" s="180">
        <v>0</v>
      </c>
    </row>
    <row r="9015" spans="2:20" x14ac:dyDescent="0.3">
      <c r="B9015" s="19">
        <v>9012</v>
      </c>
      <c r="C9015" s="179">
        <v>0</v>
      </c>
      <c r="D9015" s="179">
        <v>0</v>
      </c>
      <c r="E9015" s="179">
        <v>71563.984429454023</v>
      </c>
      <c r="F9015" s="179">
        <v>0</v>
      </c>
      <c r="G9015" s="179">
        <v>0</v>
      </c>
      <c r="H9015" s="179">
        <v>82935.613110435515</v>
      </c>
      <c r="I9015" s="179">
        <v>0</v>
      </c>
      <c r="J9015" s="179">
        <v>0</v>
      </c>
      <c r="K9015" s="179">
        <v>260782.97313060003</v>
      </c>
      <c r="L9015" s="179">
        <v>1</v>
      </c>
      <c r="M9015" s="179">
        <v>72205.185439352441</v>
      </c>
      <c r="N9015" s="179">
        <v>0</v>
      </c>
      <c r="O9015" s="179">
        <v>0</v>
      </c>
      <c r="P9015" s="179">
        <v>0</v>
      </c>
      <c r="Q9015" s="179">
        <v>0</v>
      </c>
      <c r="R9015" s="180">
        <v>0</v>
      </c>
      <c r="S9015" s="180">
        <v>260782.97313060003</v>
      </c>
      <c r="T9015" s="180">
        <v>0</v>
      </c>
    </row>
    <row r="9016" spans="2:20" x14ac:dyDescent="0.3">
      <c r="B9016" s="19">
        <v>9013</v>
      </c>
      <c r="C9016" s="179">
        <v>0</v>
      </c>
      <c r="D9016" s="179">
        <v>0</v>
      </c>
      <c r="E9016" s="179">
        <v>120816.36298524171</v>
      </c>
      <c r="F9016" s="179">
        <v>0</v>
      </c>
      <c r="G9016" s="179">
        <v>0</v>
      </c>
      <c r="H9016" s="179">
        <v>256645.43573277601</v>
      </c>
      <c r="I9016" s="179">
        <v>0</v>
      </c>
      <c r="J9016" s="179">
        <v>0</v>
      </c>
      <c r="K9016" s="179">
        <v>0</v>
      </c>
      <c r="L9016" s="179">
        <v>0</v>
      </c>
      <c r="M9016" s="179">
        <v>841.58886925855961</v>
      </c>
      <c r="N9016" s="179">
        <v>0</v>
      </c>
      <c r="O9016" s="179">
        <v>0</v>
      </c>
      <c r="P9016" s="179">
        <v>0</v>
      </c>
      <c r="Q9016" s="179">
        <v>0</v>
      </c>
      <c r="R9016" s="180">
        <v>0</v>
      </c>
      <c r="S9016" s="180">
        <v>0</v>
      </c>
      <c r="T9016" s="180">
        <v>0</v>
      </c>
    </row>
    <row r="9017" spans="2:20" x14ac:dyDescent="0.3">
      <c r="B9017" s="19">
        <v>9014</v>
      </c>
      <c r="C9017" s="179">
        <v>0</v>
      </c>
      <c r="D9017" s="179">
        <v>0</v>
      </c>
      <c r="E9017" s="179">
        <v>9710.3856525254432</v>
      </c>
      <c r="F9017" s="179">
        <v>0</v>
      </c>
      <c r="G9017" s="179">
        <v>0</v>
      </c>
      <c r="H9017" s="179">
        <v>23411.280631774211</v>
      </c>
      <c r="I9017" s="179">
        <v>0</v>
      </c>
      <c r="J9017" s="179">
        <v>0</v>
      </c>
      <c r="K9017" s="179">
        <v>0</v>
      </c>
      <c r="L9017" s="179">
        <v>0</v>
      </c>
      <c r="M9017" s="179">
        <v>40585.149508063361</v>
      </c>
      <c r="N9017" s="179">
        <v>0</v>
      </c>
      <c r="O9017" s="179">
        <v>0</v>
      </c>
      <c r="P9017" s="179">
        <v>0</v>
      </c>
      <c r="Q9017" s="179">
        <v>0</v>
      </c>
      <c r="R9017" s="180">
        <v>0</v>
      </c>
      <c r="S9017" s="180">
        <v>0</v>
      </c>
      <c r="T9017" s="180">
        <v>0</v>
      </c>
    </row>
    <row r="9018" spans="2:20" x14ac:dyDescent="0.3">
      <c r="B9018" s="19">
        <v>9015</v>
      </c>
      <c r="C9018" s="179">
        <v>0</v>
      </c>
      <c r="D9018" s="179">
        <v>0</v>
      </c>
      <c r="E9018" s="179">
        <v>156844.29193696706</v>
      </c>
      <c r="F9018" s="179">
        <v>0</v>
      </c>
      <c r="G9018" s="179">
        <v>0</v>
      </c>
      <c r="H9018" s="179">
        <v>32456.455109802861</v>
      </c>
      <c r="I9018" s="179">
        <v>0</v>
      </c>
      <c r="J9018" s="179">
        <v>0</v>
      </c>
      <c r="K9018" s="179">
        <v>0</v>
      </c>
      <c r="L9018" s="179">
        <v>0</v>
      </c>
      <c r="M9018" s="179">
        <v>12898.115872927545</v>
      </c>
      <c r="N9018" s="179">
        <v>0</v>
      </c>
      <c r="O9018" s="179">
        <v>0</v>
      </c>
      <c r="P9018" s="179">
        <v>0</v>
      </c>
      <c r="Q9018" s="179">
        <v>0</v>
      </c>
      <c r="R9018" s="180">
        <v>0</v>
      </c>
      <c r="S9018" s="180">
        <v>0</v>
      </c>
      <c r="T9018" s="180">
        <v>0</v>
      </c>
    </row>
    <row r="9019" spans="2:20" x14ac:dyDescent="0.3">
      <c r="B9019" s="19">
        <v>9016</v>
      </c>
      <c r="C9019" s="179">
        <v>0</v>
      </c>
      <c r="D9019" s="179">
        <v>0</v>
      </c>
      <c r="E9019" s="179">
        <v>81126.367589649832</v>
      </c>
      <c r="F9019" s="179">
        <v>0</v>
      </c>
      <c r="G9019" s="179">
        <v>0</v>
      </c>
      <c r="H9019" s="179">
        <v>245896.25323121255</v>
      </c>
      <c r="I9019" s="179">
        <v>0</v>
      </c>
      <c r="J9019" s="179">
        <v>0</v>
      </c>
      <c r="K9019" s="179">
        <v>0</v>
      </c>
      <c r="L9019" s="179">
        <v>0</v>
      </c>
      <c r="M9019" s="179">
        <v>926.13626751746165</v>
      </c>
      <c r="N9019" s="179">
        <v>0</v>
      </c>
      <c r="O9019" s="179">
        <v>0</v>
      </c>
      <c r="P9019" s="179">
        <v>0</v>
      </c>
      <c r="Q9019" s="179">
        <v>0</v>
      </c>
      <c r="R9019" s="180">
        <v>0</v>
      </c>
      <c r="S9019" s="180">
        <v>0</v>
      </c>
      <c r="T9019" s="180">
        <v>0</v>
      </c>
    </row>
    <row r="9020" spans="2:20" x14ac:dyDescent="0.3">
      <c r="B9020" s="19">
        <v>9017</v>
      </c>
      <c r="C9020" s="179">
        <v>0</v>
      </c>
      <c r="D9020" s="179">
        <v>0</v>
      </c>
      <c r="E9020" s="179">
        <v>142660.34958574103</v>
      </c>
      <c r="F9020" s="179">
        <v>0</v>
      </c>
      <c r="G9020" s="179">
        <v>0</v>
      </c>
      <c r="H9020" s="179">
        <v>89762.913088957081</v>
      </c>
      <c r="I9020" s="179">
        <v>0</v>
      </c>
      <c r="J9020" s="179">
        <v>0</v>
      </c>
      <c r="K9020" s="179">
        <v>0</v>
      </c>
      <c r="L9020" s="179">
        <v>0</v>
      </c>
      <c r="M9020" s="179">
        <v>46462.157732136708</v>
      </c>
      <c r="N9020" s="179">
        <v>0</v>
      </c>
      <c r="O9020" s="179">
        <v>0</v>
      </c>
      <c r="P9020" s="179">
        <v>0</v>
      </c>
      <c r="Q9020" s="179">
        <v>0</v>
      </c>
      <c r="R9020" s="180">
        <v>0</v>
      </c>
      <c r="S9020" s="180">
        <v>0</v>
      </c>
      <c r="T9020" s="180">
        <v>0</v>
      </c>
    </row>
    <row r="9021" spans="2:20" x14ac:dyDescent="0.3">
      <c r="B9021" s="19">
        <v>9018</v>
      </c>
      <c r="C9021" s="179">
        <v>0</v>
      </c>
      <c r="D9021" s="179">
        <v>0</v>
      </c>
      <c r="E9021" s="179">
        <v>604173.38064932614</v>
      </c>
      <c r="F9021" s="179">
        <v>0</v>
      </c>
      <c r="G9021" s="179">
        <v>0</v>
      </c>
      <c r="H9021" s="179">
        <v>118182.95085422059</v>
      </c>
      <c r="I9021" s="179">
        <v>0</v>
      </c>
      <c r="J9021" s="179">
        <v>0</v>
      </c>
      <c r="K9021" s="179">
        <v>0</v>
      </c>
      <c r="L9021" s="179">
        <v>0</v>
      </c>
      <c r="M9021" s="179">
        <v>1432756.0801663722</v>
      </c>
      <c r="N9021" s="179">
        <v>0</v>
      </c>
      <c r="O9021" s="179">
        <v>0</v>
      </c>
      <c r="P9021" s="179">
        <v>0</v>
      </c>
      <c r="Q9021" s="179">
        <v>0</v>
      </c>
      <c r="R9021" s="180">
        <v>0</v>
      </c>
      <c r="S9021" s="180">
        <v>0</v>
      </c>
      <c r="T9021" s="180">
        <v>0</v>
      </c>
    </row>
    <row r="9022" spans="2:20" x14ac:dyDescent="0.3">
      <c r="B9022" s="19">
        <v>9019</v>
      </c>
      <c r="C9022" s="179">
        <v>0</v>
      </c>
      <c r="D9022" s="179">
        <v>0</v>
      </c>
      <c r="E9022" s="179">
        <v>49490.967379839822</v>
      </c>
      <c r="F9022" s="179">
        <v>0</v>
      </c>
      <c r="G9022" s="179">
        <v>0</v>
      </c>
      <c r="H9022" s="179">
        <v>56433.729115709415</v>
      </c>
      <c r="I9022" s="179">
        <v>0</v>
      </c>
      <c r="J9022" s="179">
        <v>0</v>
      </c>
      <c r="K9022" s="179">
        <v>0</v>
      </c>
      <c r="L9022" s="179">
        <v>0</v>
      </c>
      <c r="M9022" s="179">
        <v>314302.95563235407</v>
      </c>
      <c r="N9022" s="179">
        <v>0</v>
      </c>
      <c r="O9022" s="179">
        <v>0</v>
      </c>
      <c r="P9022" s="179">
        <v>0</v>
      </c>
      <c r="Q9022" s="179">
        <v>0</v>
      </c>
      <c r="R9022" s="180">
        <v>0</v>
      </c>
      <c r="S9022" s="180">
        <v>0</v>
      </c>
      <c r="T9022" s="180">
        <v>0</v>
      </c>
    </row>
    <row r="9023" spans="2:20" x14ac:dyDescent="0.3">
      <c r="B9023" s="19">
        <v>9020</v>
      </c>
      <c r="C9023" s="179">
        <v>0</v>
      </c>
      <c r="D9023" s="179">
        <v>0</v>
      </c>
      <c r="E9023" s="179">
        <v>586463.41912279185</v>
      </c>
      <c r="F9023" s="179">
        <v>0</v>
      </c>
      <c r="G9023" s="179">
        <v>0</v>
      </c>
      <c r="H9023" s="179">
        <v>342367.29601499235</v>
      </c>
      <c r="I9023" s="179">
        <v>0</v>
      </c>
      <c r="J9023" s="179">
        <v>0</v>
      </c>
      <c r="K9023" s="179">
        <v>0</v>
      </c>
      <c r="L9023" s="179">
        <v>0</v>
      </c>
      <c r="M9023" s="179">
        <v>29040.186508050934</v>
      </c>
      <c r="N9023" s="179">
        <v>0</v>
      </c>
      <c r="O9023" s="179">
        <v>0</v>
      </c>
      <c r="P9023" s="179">
        <v>0</v>
      </c>
      <c r="Q9023" s="179">
        <v>0</v>
      </c>
      <c r="R9023" s="180">
        <v>0</v>
      </c>
      <c r="S9023" s="180">
        <v>0</v>
      </c>
      <c r="T9023" s="180">
        <v>0</v>
      </c>
    </row>
    <row r="9024" spans="2:20" x14ac:dyDescent="0.3">
      <c r="B9024" s="19">
        <v>9021</v>
      </c>
      <c r="C9024" s="179">
        <v>0</v>
      </c>
      <c r="D9024" s="179">
        <v>0</v>
      </c>
      <c r="E9024" s="179">
        <v>127994.91508248191</v>
      </c>
      <c r="F9024" s="179">
        <v>0</v>
      </c>
      <c r="G9024" s="179">
        <v>0</v>
      </c>
      <c r="H9024" s="179">
        <v>13026.032851253538</v>
      </c>
      <c r="I9024" s="179">
        <v>0</v>
      </c>
      <c r="J9024" s="179">
        <v>0</v>
      </c>
      <c r="K9024" s="179">
        <v>0</v>
      </c>
      <c r="L9024" s="179">
        <v>0</v>
      </c>
      <c r="M9024" s="179">
        <v>92923.889288873543</v>
      </c>
      <c r="N9024" s="179">
        <v>0</v>
      </c>
      <c r="O9024" s="179">
        <v>0</v>
      </c>
      <c r="P9024" s="179">
        <v>0</v>
      </c>
      <c r="Q9024" s="179">
        <v>0</v>
      </c>
      <c r="R9024" s="180">
        <v>0</v>
      </c>
      <c r="S9024" s="180">
        <v>0</v>
      </c>
      <c r="T9024" s="180">
        <v>0</v>
      </c>
    </row>
    <row r="9025" spans="2:20" x14ac:dyDescent="0.3">
      <c r="B9025" s="19">
        <v>9022</v>
      </c>
      <c r="C9025" s="179">
        <v>0</v>
      </c>
      <c r="D9025" s="179">
        <v>0</v>
      </c>
      <c r="E9025" s="179">
        <v>82755.367496644365</v>
      </c>
      <c r="F9025" s="179">
        <v>0</v>
      </c>
      <c r="G9025" s="179">
        <v>0</v>
      </c>
      <c r="H9025" s="179">
        <v>432508.3505808895</v>
      </c>
      <c r="I9025" s="179">
        <v>0</v>
      </c>
      <c r="J9025" s="179">
        <v>0</v>
      </c>
      <c r="K9025" s="179">
        <v>0</v>
      </c>
      <c r="L9025" s="179">
        <v>0</v>
      </c>
      <c r="M9025" s="179">
        <v>145918.72183010797</v>
      </c>
      <c r="N9025" s="179">
        <v>0</v>
      </c>
      <c r="O9025" s="179">
        <v>0</v>
      </c>
      <c r="P9025" s="179">
        <v>0</v>
      </c>
      <c r="Q9025" s="179">
        <v>0</v>
      </c>
      <c r="R9025" s="180">
        <v>0</v>
      </c>
      <c r="S9025" s="180">
        <v>0</v>
      </c>
      <c r="T9025" s="180">
        <v>0</v>
      </c>
    </row>
    <row r="9026" spans="2:20" x14ac:dyDescent="0.3">
      <c r="B9026" s="19">
        <v>9023</v>
      </c>
      <c r="C9026" s="179">
        <v>0</v>
      </c>
      <c r="D9026" s="179">
        <v>0</v>
      </c>
      <c r="E9026" s="179">
        <v>159401.56204766195</v>
      </c>
      <c r="F9026" s="179">
        <v>0</v>
      </c>
      <c r="G9026" s="179">
        <v>0</v>
      </c>
      <c r="H9026" s="179">
        <v>315889.27777351422</v>
      </c>
      <c r="I9026" s="179">
        <v>0</v>
      </c>
      <c r="J9026" s="179">
        <v>0</v>
      </c>
      <c r="K9026" s="179">
        <v>0</v>
      </c>
      <c r="L9026" s="179">
        <v>0</v>
      </c>
      <c r="M9026" s="179">
        <v>2810.1659292964337</v>
      </c>
      <c r="N9026" s="179">
        <v>0</v>
      </c>
      <c r="O9026" s="179">
        <v>0</v>
      </c>
      <c r="P9026" s="179">
        <v>0</v>
      </c>
      <c r="Q9026" s="179">
        <v>0</v>
      </c>
      <c r="R9026" s="180">
        <v>0</v>
      </c>
      <c r="S9026" s="180">
        <v>0</v>
      </c>
      <c r="T9026" s="180">
        <v>0</v>
      </c>
    </row>
    <row r="9027" spans="2:20" x14ac:dyDescent="0.3">
      <c r="B9027" s="19">
        <v>9024</v>
      </c>
      <c r="C9027" s="179">
        <v>0</v>
      </c>
      <c r="D9027" s="179">
        <v>0</v>
      </c>
      <c r="E9027" s="179">
        <v>173604.53255240407</v>
      </c>
      <c r="F9027" s="179">
        <v>0</v>
      </c>
      <c r="G9027" s="179">
        <v>0</v>
      </c>
      <c r="H9027" s="179">
        <v>60738.844292277929</v>
      </c>
      <c r="I9027" s="179">
        <v>0</v>
      </c>
      <c r="J9027" s="179">
        <v>0</v>
      </c>
      <c r="K9027" s="179">
        <v>0</v>
      </c>
      <c r="L9027" s="179">
        <v>0</v>
      </c>
      <c r="M9027" s="179">
        <v>708872.22961654153</v>
      </c>
      <c r="N9027" s="179">
        <v>0</v>
      </c>
      <c r="O9027" s="179">
        <v>0</v>
      </c>
      <c r="P9027" s="179">
        <v>0</v>
      </c>
      <c r="Q9027" s="179">
        <v>0</v>
      </c>
      <c r="R9027" s="180">
        <v>0</v>
      </c>
      <c r="S9027" s="180">
        <v>0</v>
      </c>
      <c r="T9027" s="180">
        <v>0</v>
      </c>
    </row>
    <row r="9028" spans="2:20" x14ac:dyDescent="0.3">
      <c r="B9028" s="19">
        <v>9025</v>
      </c>
      <c r="C9028" s="179">
        <v>0</v>
      </c>
      <c r="D9028" s="179">
        <v>0</v>
      </c>
      <c r="E9028" s="179">
        <v>617370.00720830075</v>
      </c>
      <c r="F9028" s="179">
        <v>0</v>
      </c>
      <c r="G9028" s="179">
        <v>0</v>
      </c>
      <c r="H9028" s="179">
        <v>48577.816451075647</v>
      </c>
      <c r="I9028" s="179">
        <v>0</v>
      </c>
      <c r="J9028" s="179">
        <v>0</v>
      </c>
      <c r="K9028" s="179">
        <v>0</v>
      </c>
      <c r="L9028" s="179">
        <v>0</v>
      </c>
      <c r="M9028" s="179">
        <v>15321.612421964564</v>
      </c>
      <c r="N9028" s="179">
        <v>0</v>
      </c>
      <c r="O9028" s="179">
        <v>0</v>
      </c>
      <c r="P9028" s="179">
        <v>0</v>
      </c>
      <c r="Q9028" s="179">
        <v>0</v>
      </c>
      <c r="R9028" s="180">
        <v>0</v>
      </c>
      <c r="S9028" s="180">
        <v>0</v>
      </c>
      <c r="T9028" s="180">
        <v>0</v>
      </c>
    </row>
    <row r="9029" spans="2:20" x14ac:dyDescent="0.3">
      <c r="B9029" s="19">
        <v>9026</v>
      </c>
      <c r="C9029" s="179">
        <v>0</v>
      </c>
      <c r="D9029" s="179">
        <v>0</v>
      </c>
      <c r="E9029" s="179">
        <v>2732.7527899729221</v>
      </c>
      <c r="F9029" s="179">
        <v>0</v>
      </c>
      <c r="G9029" s="179">
        <v>0</v>
      </c>
      <c r="H9029" s="179">
        <v>386211.21688156133</v>
      </c>
      <c r="I9029" s="179">
        <v>0</v>
      </c>
      <c r="J9029" s="179">
        <v>0</v>
      </c>
      <c r="K9029" s="179">
        <v>0</v>
      </c>
      <c r="L9029" s="179">
        <v>0</v>
      </c>
      <c r="M9029" s="179">
        <v>70639.552781491235</v>
      </c>
      <c r="N9029" s="179">
        <v>0</v>
      </c>
      <c r="O9029" s="179">
        <v>0</v>
      </c>
      <c r="P9029" s="179">
        <v>0</v>
      </c>
      <c r="Q9029" s="179">
        <v>0</v>
      </c>
      <c r="R9029" s="180">
        <v>0</v>
      </c>
      <c r="S9029" s="180">
        <v>0</v>
      </c>
      <c r="T9029" s="180">
        <v>0</v>
      </c>
    </row>
    <row r="9030" spans="2:20" x14ac:dyDescent="0.3">
      <c r="B9030" s="19">
        <v>9027</v>
      </c>
      <c r="C9030" s="179">
        <v>0</v>
      </c>
      <c r="D9030" s="179">
        <v>0</v>
      </c>
      <c r="E9030" s="179">
        <v>586010.31246925669</v>
      </c>
      <c r="F9030" s="179">
        <v>0</v>
      </c>
      <c r="G9030" s="179">
        <v>0</v>
      </c>
      <c r="H9030" s="179">
        <v>141566.45820512049</v>
      </c>
      <c r="I9030" s="179">
        <v>0</v>
      </c>
      <c r="J9030" s="179">
        <v>0</v>
      </c>
      <c r="K9030" s="179">
        <v>0</v>
      </c>
      <c r="L9030" s="179">
        <v>0</v>
      </c>
      <c r="M9030" s="179">
        <v>208055.75767089799</v>
      </c>
      <c r="N9030" s="179">
        <v>0</v>
      </c>
      <c r="O9030" s="179">
        <v>0</v>
      </c>
      <c r="P9030" s="179">
        <v>0</v>
      </c>
      <c r="Q9030" s="179">
        <v>0</v>
      </c>
      <c r="R9030" s="180">
        <v>0</v>
      </c>
      <c r="S9030" s="180">
        <v>0</v>
      </c>
      <c r="T9030" s="180">
        <v>0</v>
      </c>
    </row>
    <row r="9031" spans="2:20" x14ac:dyDescent="0.3">
      <c r="B9031" s="19">
        <v>9028</v>
      </c>
      <c r="C9031" s="179">
        <v>0</v>
      </c>
      <c r="D9031" s="179">
        <v>0</v>
      </c>
      <c r="E9031" s="179">
        <v>1305357.2388363171</v>
      </c>
      <c r="F9031" s="179">
        <v>0</v>
      </c>
      <c r="G9031" s="179">
        <v>0</v>
      </c>
      <c r="H9031" s="179">
        <v>1995382.572888725</v>
      </c>
      <c r="I9031" s="179">
        <v>0</v>
      </c>
      <c r="J9031" s="179">
        <v>0</v>
      </c>
      <c r="K9031" s="179">
        <v>0</v>
      </c>
      <c r="L9031" s="179">
        <v>0</v>
      </c>
      <c r="M9031" s="179">
        <v>31264.932659406553</v>
      </c>
      <c r="N9031" s="179">
        <v>0</v>
      </c>
      <c r="O9031" s="179">
        <v>0</v>
      </c>
      <c r="P9031" s="179">
        <v>0</v>
      </c>
      <c r="Q9031" s="179">
        <v>0</v>
      </c>
      <c r="R9031" s="180">
        <v>0</v>
      </c>
      <c r="S9031" s="180">
        <v>0</v>
      </c>
      <c r="T9031" s="180">
        <v>0</v>
      </c>
    </row>
    <row r="9032" spans="2:20" x14ac:dyDescent="0.3">
      <c r="B9032" s="19">
        <v>9029</v>
      </c>
      <c r="C9032" s="179">
        <v>1</v>
      </c>
      <c r="D9032" s="179">
        <v>15968.071254130084</v>
      </c>
      <c r="E9032" s="179">
        <v>87120.372956233332</v>
      </c>
      <c r="F9032" s="179">
        <v>0</v>
      </c>
      <c r="G9032" s="179">
        <v>0</v>
      </c>
      <c r="H9032" s="179">
        <v>267421.98071029567</v>
      </c>
      <c r="I9032" s="179">
        <v>0</v>
      </c>
      <c r="J9032" s="179">
        <v>0</v>
      </c>
      <c r="K9032" s="179">
        <v>0</v>
      </c>
      <c r="L9032" s="179">
        <v>0</v>
      </c>
      <c r="M9032" s="179">
        <v>74894.003559630044</v>
      </c>
      <c r="N9032" s="179">
        <v>0</v>
      </c>
      <c r="O9032" s="179">
        <v>0</v>
      </c>
      <c r="P9032" s="179">
        <v>0</v>
      </c>
      <c r="Q9032" s="179">
        <v>0</v>
      </c>
      <c r="R9032" s="180">
        <v>0</v>
      </c>
      <c r="S9032" s="180">
        <v>0</v>
      </c>
      <c r="T9032" s="180">
        <v>15968.071254130084</v>
      </c>
    </row>
    <row r="9033" spans="2:20" x14ac:dyDescent="0.3">
      <c r="B9033" s="19">
        <v>9030</v>
      </c>
      <c r="C9033" s="179">
        <v>0</v>
      </c>
      <c r="D9033" s="179">
        <v>0</v>
      </c>
      <c r="E9033" s="179">
        <v>76100.38772235073</v>
      </c>
      <c r="F9033" s="179">
        <v>0</v>
      </c>
      <c r="G9033" s="179">
        <v>0</v>
      </c>
      <c r="H9033" s="179">
        <v>628419.05402308365</v>
      </c>
      <c r="I9033" s="179">
        <v>0</v>
      </c>
      <c r="J9033" s="179">
        <v>0</v>
      </c>
      <c r="K9033" s="179">
        <v>0</v>
      </c>
      <c r="L9033" s="179">
        <v>0</v>
      </c>
      <c r="M9033" s="179">
        <v>503557.6664131562</v>
      </c>
      <c r="N9033" s="179">
        <v>0</v>
      </c>
      <c r="O9033" s="179">
        <v>0</v>
      </c>
      <c r="P9033" s="179">
        <v>0</v>
      </c>
      <c r="Q9033" s="179">
        <v>0</v>
      </c>
      <c r="R9033" s="180">
        <v>0</v>
      </c>
      <c r="S9033" s="180">
        <v>0</v>
      </c>
      <c r="T9033" s="180">
        <v>0</v>
      </c>
    </row>
    <row r="9034" spans="2:20" x14ac:dyDescent="0.3">
      <c r="B9034" s="19">
        <v>9031</v>
      </c>
      <c r="C9034" s="179">
        <v>0</v>
      </c>
      <c r="D9034" s="179">
        <v>0</v>
      </c>
      <c r="E9034" s="179">
        <v>777646.27363772027</v>
      </c>
      <c r="F9034" s="179">
        <v>0</v>
      </c>
      <c r="G9034" s="179">
        <v>0</v>
      </c>
      <c r="H9034" s="179">
        <v>87820.415159185039</v>
      </c>
      <c r="I9034" s="179">
        <v>0</v>
      </c>
      <c r="J9034" s="179">
        <v>0</v>
      </c>
      <c r="K9034" s="179">
        <v>0</v>
      </c>
      <c r="L9034" s="179">
        <v>0</v>
      </c>
      <c r="M9034" s="179">
        <v>90802.849512517278</v>
      </c>
      <c r="N9034" s="179">
        <v>0</v>
      </c>
      <c r="O9034" s="179">
        <v>0</v>
      </c>
      <c r="P9034" s="179">
        <v>0</v>
      </c>
      <c r="Q9034" s="179">
        <v>0</v>
      </c>
      <c r="R9034" s="180">
        <v>0</v>
      </c>
      <c r="S9034" s="180">
        <v>0</v>
      </c>
      <c r="T9034" s="180">
        <v>0</v>
      </c>
    </row>
    <row r="9035" spans="2:20" x14ac:dyDescent="0.3">
      <c r="B9035" s="19">
        <v>9032</v>
      </c>
      <c r="C9035" s="179">
        <v>0</v>
      </c>
      <c r="D9035" s="179">
        <v>0</v>
      </c>
      <c r="E9035" s="179">
        <v>68154.027019796689</v>
      </c>
      <c r="F9035" s="179">
        <v>0</v>
      </c>
      <c r="G9035" s="179">
        <v>0</v>
      </c>
      <c r="H9035" s="179">
        <v>3667.5779489845022</v>
      </c>
      <c r="I9035" s="179">
        <v>0</v>
      </c>
      <c r="J9035" s="179">
        <v>0</v>
      </c>
      <c r="K9035" s="179">
        <v>0</v>
      </c>
      <c r="L9035" s="179">
        <v>0</v>
      </c>
      <c r="M9035" s="179">
        <v>286893.24690405244</v>
      </c>
      <c r="N9035" s="179">
        <v>0</v>
      </c>
      <c r="O9035" s="179">
        <v>0</v>
      </c>
      <c r="P9035" s="179">
        <v>0</v>
      </c>
      <c r="Q9035" s="179">
        <v>0</v>
      </c>
      <c r="R9035" s="180">
        <v>0</v>
      </c>
      <c r="S9035" s="180">
        <v>0</v>
      </c>
      <c r="T9035" s="180">
        <v>0</v>
      </c>
    </row>
    <row r="9036" spans="2:20" x14ac:dyDescent="0.3">
      <c r="B9036" s="19">
        <v>9033</v>
      </c>
      <c r="C9036" s="179">
        <v>0</v>
      </c>
      <c r="D9036" s="179">
        <v>0</v>
      </c>
      <c r="E9036" s="179">
        <v>105476.12753700302</v>
      </c>
      <c r="F9036" s="179">
        <v>0</v>
      </c>
      <c r="G9036" s="179">
        <v>0</v>
      </c>
      <c r="H9036" s="179">
        <v>17244.264391214103</v>
      </c>
      <c r="I9036" s="179">
        <v>0</v>
      </c>
      <c r="J9036" s="179">
        <v>0</v>
      </c>
      <c r="K9036" s="179">
        <v>0</v>
      </c>
      <c r="L9036" s="179">
        <v>0</v>
      </c>
      <c r="M9036" s="179">
        <v>88670.573210656032</v>
      </c>
      <c r="N9036" s="179">
        <v>0</v>
      </c>
      <c r="O9036" s="179">
        <v>0</v>
      </c>
      <c r="P9036" s="179">
        <v>0</v>
      </c>
      <c r="Q9036" s="179">
        <v>0</v>
      </c>
      <c r="R9036" s="180">
        <v>0</v>
      </c>
      <c r="S9036" s="180">
        <v>0</v>
      </c>
      <c r="T9036" s="180">
        <v>0</v>
      </c>
    </row>
    <row r="9037" spans="2:20" x14ac:dyDescent="0.3">
      <c r="B9037" s="19">
        <v>9034</v>
      </c>
      <c r="C9037" s="179">
        <v>0</v>
      </c>
      <c r="D9037" s="179">
        <v>0</v>
      </c>
      <c r="E9037" s="179">
        <v>395535.10267114936</v>
      </c>
      <c r="F9037" s="179">
        <v>0</v>
      </c>
      <c r="G9037" s="179">
        <v>0</v>
      </c>
      <c r="H9037" s="179">
        <v>33097.281867549966</v>
      </c>
      <c r="I9037" s="179">
        <v>0</v>
      </c>
      <c r="J9037" s="179">
        <v>0</v>
      </c>
      <c r="K9037" s="179">
        <v>0</v>
      </c>
      <c r="L9037" s="179">
        <v>0</v>
      </c>
      <c r="M9037" s="179">
        <v>5687.9864485578883</v>
      </c>
      <c r="N9037" s="179">
        <v>0</v>
      </c>
      <c r="O9037" s="179">
        <v>0</v>
      </c>
      <c r="P9037" s="179">
        <v>0</v>
      </c>
      <c r="Q9037" s="179">
        <v>0</v>
      </c>
      <c r="R9037" s="180">
        <v>0</v>
      </c>
      <c r="S9037" s="180">
        <v>0</v>
      </c>
      <c r="T9037" s="180">
        <v>0</v>
      </c>
    </row>
    <row r="9038" spans="2:20" x14ac:dyDescent="0.3">
      <c r="B9038" s="19">
        <v>9035</v>
      </c>
      <c r="C9038" s="179">
        <v>0</v>
      </c>
      <c r="D9038" s="179">
        <v>0</v>
      </c>
      <c r="E9038" s="179">
        <v>25832.52776663554</v>
      </c>
      <c r="F9038" s="179">
        <v>0</v>
      </c>
      <c r="G9038" s="179">
        <v>0</v>
      </c>
      <c r="H9038" s="179">
        <v>68831.152161931823</v>
      </c>
      <c r="I9038" s="179">
        <v>0</v>
      </c>
      <c r="J9038" s="179">
        <v>0</v>
      </c>
      <c r="K9038" s="179">
        <v>124736.13077403168</v>
      </c>
      <c r="L9038" s="179">
        <v>1</v>
      </c>
      <c r="M9038" s="179">
        <v>249621.87089018224</v>
      </c>
      <c r="N9038" s="179">
        <v>0</v>
      </c>
      <c r="O9038" s="179">
        <v>0</v>
      </c>
      <c r="P9038" s="179">
        <v>0</v>
      </c>
      <c r="Q9038" s="179">
        <v>0</v>
      </c>
      <c r="R9038" s="180">
        <v>0</v>
      </c>
      <c r="S9038" s="180">
        <v>124736.13077403168</v>
      </c>
      <c r="T9038" s="180">
        <v>0</v>
      </c>
    </row>
    <row r="9039" spans="2:20" x14ac:dyDescent="0.3">
      <c r="B9039" s="19">
        <v>9036</v>
      </c>
      <c r="C9039" s="179">
        <v>0</v>
      </c>
      <c r="D9039" s="179">
        <v>0</v>
      </c>
      <c r="E9039" s="179">
        <v>80234.032017534701</v>
      </c>
      <c r="F9039" s="179">
        <v>0</v>
      </c>
      <c r="G9039" s="179">
        <v>0</v>
      </c>
      <c r="H9039" s="179">
        <v>39271.126995820734</v>
      </c>
      <c r="I9039" s="179">
        <v>0</v>
      </c>
      <c r="J9039" s="179">
        <v>0</v>
      </c>
      <c r="K9039" s="179">
        <v>0</v>
      </c>
      <c r="L9039" s="179">
        <v>0</v>
      </c>
      <c r="M9039" s="179">
        <v>241107.75681748136</v>
      </c>
      <c r="N9039" s="179">
        <v>0</v>
      </c>
      <c r="O9039" s="179">
        <v>0</v>
      </c>
      <c r="P9039" s="179">
        <v>0</v>
      </c>
      <c r="Q9039" s="179">
        <v>0</v>
      </c>
      <c r="R9039" s="180">
        <v>0</v>
      </c>
      <c r="S9039" s="180">
        <v>0</v>
      </c>
      <c r="T9039" s="180">
        <v>0</v>
      </c>
    </row>
    <row r="9040" spans="2:20" x14ac:dyDescent="0.3">
      <c r="B9040" s="19">
        <v>9037</v>
      </c>
      <c r="C9040" s="179">
        <v>0</v>
      </c>
      <c r="D9040" s="179">
        <v>0</v>
      </c>
      <c r="E9040" s="179">
        <v>518369.80049287673</v>
      </c>
      <c r="F9040" s="179">
        <v>0</v>
      </c>
      <c r="G9040" s="179">
        <v>0</v>
      </c>
      <c r="H9040" s="179">
        <v>25846.589920349412</v>
      </c>
      <c r="I9040" s="179">
        <v>0</v>
      </c>
      <c r="J9040" s="179">
        <v>0</v>
      </c>
      <c r="K9040" s="179">
        <v>0</v>
      </c>
      <c r="L9040" s="179">
        <v>0</v>
      </c>
      <c r="M9040" s="179">
        <v>3918.5026719394273</v>
      </c>
      <c r="N9040" s="179">
        <v>0</v>
      </c>
      <c r="O9040" s="179">
        <v>0</v>
      </c>
      <c r="P9040" s="179">
        <v>0</v>
      </c>
      <c r="Q9040" s="179">
        <v>0</v>
      </c>
      <c r="R9040" s="180">
        <v>0</v>
      </c>
      <c r="S9040" s="180">
        <v>0</v>
      </c>
      <c r="T9040" s="180">
        <v>0</v>
      </c>
    </row>
    <row r="9041" spans="2:20" x14ac:dyDescent="0.3">
      <c r="B9041" s="19">
        <v>9038</v>
      </c>
      <c r="C9041" s="179">
        <v>0</v>
      </c>
      <c r="D9041" s="179">
        <v>0</v>
      </c>
      <c r="E9041" s="179">
        <v>24253.909671993461</v>
      </c>
      <c r="F9041" s="179">
        <v>0</v>
      </c>
      <c r="G9041" s="179">
        <v>0</v>
      </c>
      <c r="H9041" s="179">
        <v>796194.56232843525</v>
      </c>
      <c r="I9041" s="179">
        <v>0</v>
      </c>
      <c r="J9041" s="179">
        <v>0</v>
      </c>
      <c r="K9041" s="179">
        <v>0</v>
      </c>
      <c r="L9041" s="179">
        <v>0</v>
      </c>
      <c r="M9041" s="179">
        <v>206945.95953336338</v>
      </c>
      <c r="N9041" s="179">
        <v>0</v>
      </c>
      <c r="O9041" s="179">
        <v>0</v>
      </c>
      <c r="P9041" s="179">
        <v>0</v>
      </c>
      <c r="Q9041" s="179">
        <v>0</v>
      </c>
      <c r="R9041" s="180">
        <v>0</v>
      </c>
      <c r="S9041" s="180">
        <v>0</v>
      </c>
      <c r="T9041" s="180">
        <v>0</v>
      </c>
    </row>
    <row r="9042" spans="2:20" x14ac:dyDescent="0.3">
      <c r="B9042" s="19">
        <v>9039</v>
      </c>
      <c r="C9042" s="179">
        <v>0</v>
      </c>
      <c r="D9042" s="179">
        <v>0</v>
      </c>
      <c r="E9042" s="179">
        <v>343712.83813133475</v>
      </c>
      <c r="F9042" s="179">
        <v>0</v>
      </c>
      <c r="G9042" s="179">
        <v>0</v>
      </c>
      <c r="H9042" s="179">
        <v>87593.082414045799</v>
      </c>
      <c r="I9042" s="179">
        <v>0</v>
      </c>
      <c r="J9042" s="179">
        <v>0</v>
      </c>
      <c r="K9042" s="179">
        <v>0</v>
      </c>
      <c r="L9042" s="179">
        <v>0</v>
      </c>
      <c r="M9042" s="179">
        <v>99149.417555942608</v>
      </c>
      <c r="N9042" s="179">
        <v>0</v>
      </c>
      <c r="O9042" s="179">
        <v>0</v>
      </c>
      <c r="P9042" s="179">
        <v>0</v>
      </c>
      <c r="Q9042" s="179">
        <v>0</v>
      </c>
      <c r="R9042" s="180">
        <v>0</v>
      </c>
      <c r="S9042" s="180">
        <v>0</v>
      </c>
      <c r="T9042" s="180">
        <v>0</v>
      </c>
    </row>
    <row r="9043" spans="2:20" x14ac:dyDescent="0.3">
      <c r="B9043" s="19">
        <v>9040</v>
      </c>
      <c r="C9043" s="179">
        <v>0</v>
      </c>
      <c r="D9043" s="179">
        <v>0</v>
      </c>
      <c r="E9043" s="179">
        <v>64020.036184559991</v>
      </c>
      <c r="F9043" s="179">
        <v>0</v>
      </c>
      <c r="G9043" s="179">
        <v>0</v>
      </c>
      <c r="H9043" s="179">
        <v>33663.012623619652</v>
      </c>
      <c r="I9043" s="179">
        <v>0</v>
      </c>
      <c r="J9043" s="179">
        <v>0</v>
      </c>
      <c r="K9043" s="179">
        <v>0</v>
      </c>
      <c r="L9043" s="179">
        <v>0</v>
      </c>
      <c r="M9043" s="179">
        <v>101344.38411024705</v>
      </c>
      <c r="N9043" s="179">
        <v>0</v>
      </c>
      <c r="O9043" s="179">
        <v>0</v>
      </c>
      <c r="P9043" s="179">
        <v>0</v>
      </c>
      <c r="Q9043" s="179">
        <v>0</v>
      </c>
      <c r="R9043" s="180">
        <v>0</v>
      </c>
      <c r="S9043" s="180">
        <v>0</v>
      </c>
      <c r="T9043" s="180">
        <v>0</v>
      </c>
    </row>
    <row r="9044" spans="2:20" x14ac:dyDescent="0.3">
      <c r="B9044" s="19">
        <v>9041</v>
      </c>
      <c r="C9044" s="179">
        <v>0</v>
      </c>
      <c r="D9044" s="179">
        <v>0</v>
      </c>
      <c r="E9044" s="179">
        <v>38445.846178446373</v>
      </c>
      <c r="F9044" s="179">
        <v>0</v>
      </c>
      <c r="G9044" s="179">
        <v>0</v>
      </c>
      <c r="H9044" s="179">
        <v>173437.76869111473</v>
      </c>
      <c r="I9044" s="179">
        <v>0</v>
      </c>
      <c r="J9044" s="179">
        <v>0</v>
      </c>
      <c r="K9044" s="179">
        <v>0</v>
      </c>
      <c r="L9044" s="179">
        <v>0</v>
      </c>
      <c r="M9044" s="179">
        <v>50451.943568073766</v>
      </c>
      <c r="N9044" s="179">
        <v>0</v>
      </c>
      <c r="O9044" s="179">
        <v>0</v>
      </c>
      <c r="P9044" s="179">
        <v>0</v>
      </c>
      <c r="Q9044" s="179">
        <v>0</v>
      </c>
      <c r="R9044" s="180">
        <v>0</v>
      </c>
      <c r="S9044" s="180">
        <v>0</v>
      </c>
      <c r="T9044" s="180">
        <v>0</v>
      </c>
    </row>
    <row r="9045" spans="2:20" x14ac:dyDescent="0.3">
      <c r="B9045" s="19">
        <v>9042</v>
      </c>
      <c r="C9045" s="179">
        <v>0</v>
      </c>
      <c r="D9045" s="179">
        <v>0</v>
      </c>
      <c r="E9045" s="179">
        <v>109647.77548600583</v>
      </c>
      <c r="F9045" s="179">
        <v>0</v>
      </c>
      <c r="G9045" s="179">
        <v>0</v>
      </c>
      <c r="H9045" s="179">
        <v>90904.207825043632</v>
      </c>
      <c r="I9045" s="179">
        <v>0</v>
      </c>
      <c r="J9045" s="179">
        <v>0</v>
      </c>
      <c r="K9045" s="179">
        <v>0</v>
      </c>
      <c r="L9045" s="179">
        <v>0</v>
      </c>
      <c r="M9045" s="179">
        <v>5597.9138740866802</v>
      </c>
      <c r="N9045" s="179">
        <v>0</v>
      </c>
      <c r="O9045" s="179">
        <v>0</v>
      </c>
      <c r="P9045" s="179">
        <v>0</v>
      </c>
      <c r="Q9045" s="179">
        <v>0</v>
      </c>
      <c r="R9045" s="180">
        <v>0</v>
      </c>
      <c r="S9045" s="180">
        <v>0</v>
      </c>
      <c r="T9045" s="180">
        <v>0</v>
      </c>
    </row>
    <row r="9046" spans="2:20" x14ac:dyDescent="0.3">
      <c r="B9046" s="19">
        <v>9043</v>
      </c>
      <c r="C9046" s="179">
        <v>0</v>
      </c>
      <c r="D9046" s="179">
        <v>0</v>
      </c>
      <c r="E9046" s="179">
        <v>454706.70016324101</v>
      </c>
      <c r="F9046" s="179">
        <v>0</v>
      </c>
      <c r="G9046" s="179">
        <v>0</v>
      </c>
      <c r="H9046" s="179">
        <v>47438.608077464211</v>
      </c>
      <c r="I9046" s="179">
        <v>0</v>
      </c>
      <c r="J9046" s="179">
        <v>0</v>
      </c>
      <c r="K9046" s="179">
        <v>0</v>
      </c>
      <c r="L9046" s="179">
        <v>0</v>
      </c>
      <c r="M9046" s="179">
        <v>9923.1700870603599</v>
      </c>
      <c r="N9046" s="179">
        <v>0</v>
      </c>
      <c r="O9046" s="179">
        <v>0</v>
      </c>
      <c r="P9046" s="179">
        <v>0</v>
      </c>
      <c r="Q9046" s="179">
        <v>0</v>
      </c>
      <c r="R9046" s="180">
        <v>0</v>
      </c>
      <c r="S9046" s="180">
        <v>0</v>
      </c>
      <c r="T9046" s="180">
        <v>0</v>
      </c>
    </row>
    <row r="9047" spans="2:20" x14ac:dyDescent="0.3">
      <c r="B9047" s="19">
        <v>9044</v>
      </c>
      <c r="C9047" s="179">
        <v>1</v>
      </c>
      <c r="D9047" s="179">
        <v>2277594.4584560655</v>
      </c>
      <c r="E9047" s="179">
        <v>1074959.8778883915</v>
      </c>
      <c r="F9047" s="179">
        <v>0</v>
      </c>
      <c r="G9047" s="179">
        <v>0</v>
      </c>
      <c r="H9047" s="179">
        <v>8891.3074946526212</v>
      </c>
      <c r="I9047" s="179">
        <v>0</v>
      </c>
      <c r="J9047" s="179">
        <v>1000000</v>
      </c>
      <c r="K9047" s="179">
        <v>0</v>
      </c>
      <c r="L9047" s="179">
        <v>0</v>
      </c>
      <c r="M9047" s="179">
        <v>14639.792567008859</v>
      </c>
      <c r="N9047" s="179">
        <v>0</v>
      </c>
      <c r="O9047" s="179">
        <v>1000000</v>
      </c>
      <c r="P9047" s="179">
        <v>0</v>
      </c>
      <c r="Q9047" s="179">
        <v>0</v>
      </c>
      <c r="R9047" s="180">
        <v>577594.45845606551</v>
      </c>
      <c r="S9047" s="180">
        <v>0</v>
      </c>
      <c r="T9047" s="180">
        <v>1277594.4584560655</v>
      </c>
    </row>
    <row r="9048" spans="2:20" x14ac:dyDescent="0.3">
      <c r="B9048" s="19">
        <v>9045</v>
      </c>
      <c r="C9048" s="179">
        <v>0</v>
      </c>
      <c r="D9048" s="179">
        <v>0</v>
      </c>
      <c r="E9048" s="179">
        <v>83335.623761958559</v>
      </c>
      <c r="F9048" s="179">
        <v>0</v>
      </c>
      <c r="G9048" s="179">
        <v>0</v>
      </c>
      <c r="H9048" s="179">
        <v>35571.413630770709</v>
      </c>
      <c r="I9048" s="179">
        <v>0</v>
      </c>
      <c r="J9048" s="179">
        <v>0</v>
      </c>
      <c r="K9048" s="179">
        <v>0</v>
      </c>
      <c r="L9048" s="179">
        <v>0</v>
      </c>
      <c r="M9048" s="179">
        <v>62476.565944239715</v>
      </c>
      <c r="N9048" s="179">
        <v>0</v>
      </c>
      <c r="O9048" s="179">
        <v>0</v>
      </c>
      <c r="P9048" s="179">
        <v>0</v>
      </c>
      <c r="Q9048" s="179">
        <v>0</v>
      </c>
      <c r="R9048" s="180">
        <v>0</v>
      </c>
      <c r="S9048" s="180">
        <v>0</v>
      </c>
      <c r="T9048" s="180">
        <v>0</v>
      </c>
    </row>
    <row r="9049" spans="2:20" x14ac:dyDescent="0.3">
      <c r="B9049" s="19">
        <v>9046</v>
      </c>
      <c r="C9049" s="179">
        <v>0</v>
      </c>
      <c r="D9049" s="179">
        <v>0</v>
      </c>
      <c r="E9049" s="179">
        <v>101098.13622852926</v>
      </c>
      <c r="F9049" s="179">
        <v>0</v>
      </c>
      <c r="G9049" s="179">
        <v>0</v>
      </c>
      <c r="H9049" s="179">
        <v>17631.795469629258</v>
      </c>
      <c r="I9049" s="179">
        <v>0</v>
      </c>
      <c r="J9049" s="179">
        <v>0</v>
      </c>
      <c r="K9049" s="179">
        <v>0</v>
      </c>
      <c r="L9049" s="179">
        <v>0</v>
      </c>
      <c r="M9049" s="179">
        <v>63281.980865250247</v>
      </c>
      <c r="N9049" s="179">
        <v>0</v>
      </c>
      <c r="O9049" s="179">
        <v>0</v>
      </c>
      <c r="P9049" s="179">
        <v>0</v>
      </c>
      <c r="Q9049" s="179">
        <v>0</v>
      </c>
      <c r="R9049" s="180">
        <v>0</v>
      </c>
      <c r="S9049" s="180">
        <v>0</v>
      </c>
      <c r="T9049" s="180">
        <v>0</v>
      </c>
    </row>
    <row r="9050" spans="2:20" x14ac:dyDescent="0.3">
      <c r="B9050" s="19">
        <v>9047</v>
      </c>
      <c r="C9050" s="179">
        <v>0</v>
      </c>
      <c r="D9050" s="179">
        <v>0</v>
      </c>
      <c r="E9050" s="179">
        <v>933317.54533932894</v>
      </c>
      <c r="F9050" s="179">
        <v>0</v>
      </c>
      <c r="G9050" s="179">
        <v>0</v>
      </c>
      <c r="H9050" s="179">
        <v>682059.66434350004</v>
      </c>
      <c r="I9050" s="179">
        <v>0</v>
      </c>
      <c r="J9050" s="179">
        <v>0</v>
      </c>
      <c r="K9050" s="179">
        <v>0</v>
      </c>
      <c r="L9050" s="179">
        <v>0</v>
      </c>
      <c r="M9050" s="179">
        <v>3436394.6149896467</v>
      </c>
      <c r="N9050" s="179">
        <v>0</v>
      </c>
      <c r="O9050" s="179">
        <v>0</v>
      </c>
      <c r="P9050" s="179">
        <v>0</v>
      </c>
      <c r="Q9050" s="179">
        <v>0</v>
      </c>
      <c r="R9050" s="180">
        <v>0</v>
      </c>
      <c r="S9050" s="180">
        <v>0</v>
      </c>
      <c r="T9050" s="180">
        <v>0</v>
      </c>
    </row>
    <row r="9051" spans="2:20" x14ac:dyDescent="0.3">
      <c r="B9051" s="19">
        <v>9048</v>
      </c>
      <c r="C9051" s="179">
        <v>0</v>
      </c>
      <c r="D9051" s="179">
        <v>0</v>
      </c>
      <c r="E9051" s="179">
        <v>277175.54945087968</v>
      </c>
      <c r="F9051" s="179">
        <v>0</v>
      </c>
      <c r="G9051" s="179">
        <v>0</v>
      </c>
      <c r="H9051" s="179">
        <v>46426.962518261178</v>
      </c>
      <c r="I9051" s="179">
        <v>0</v>
      </c>
      <c r="J9051" s="179">
        <v>0</v>
      </c>
      <c r="K9051" s="179">
        <v>0</v>
      </c>
      <c r="L9051" s="179">
        <v>0</v>
      </c>
      <c r="M9051" s="179">
        <v>393723.24200305855</v>
      </c>
      <c r="N9051" s="179">
        <v>0</v>
      </c>
      <c r="O9051" s="179">
        <v>0</v>
      </c>
      <c r="P9051" s="179">
        <v>0</v>
      </c>
      <c r="Q9051" s="179">
        <v>0</v>
      </c>
      <c r="R9051" s="180">
        <v>0</v>
      </c>
      <c r="S9051" s="180">
        <v>0</v>
      </c>
      <c r="T9051" s="180">
        <v>0</v>
      </c>
    </row>
    <row r="9052" spans="2:20" x14ac:dyDescent="0.3">
      <c r="B9052" s="19">
        <v>9049</v>
      </c>
      <c r="C9052" s="179">
        <v>0</v>
      </c>
      <c r="D9052" s="179">
        <v>0</v>
      </c>
      <c r="E9052" s="179">
        <v>554173.64247548196</v>
      </c>
      <c r="F9052" s="179">
        <v>0</v>
      </c>
      <c r="G9052" s="179">
        <v>0</v>
      </c>
      <c r="H9052" s="179">
        <v>52057.214683227234</v>
      </c>
      <c r="I9052" s="179">
        <v>0</v>
      </c>
      <c r="J9052" s="179">
        <v>0</v>
      </c>
      <c r="K9052" s="179">
        <v>0</v>
      </c>
      <c r="L9052" s="179">
        <v>0</v>
      </c>
      <c r="M9052" s="179">
        <v>19825.220409505637</v>
      </c>
      <c r="N9052" s="179">
        <v>0</v>
      </c>
      <c r="O9052" s="179">
        <v>0</v>
      </c>
      <c r="P9052" s="179">
        <v>0</v>
      </c>
      <c r="Q9052" s="179">
        <v>0</v>
      </c>
      <c r="R9052" s="180">
        <v>0</v>
      </c>
      <c r="S9052" s="180">
        <v>0</v>
      </c>
      <c r="T9052" s="180">
        <v>0</v>
      </c>
    </row>
    <row r="9053" spans="2:20" x14ac:dyDescent="0.3">
      <c r="B9053" s="19">
        <v>9050</v>
      </c>
      <c r="C9053" s="179">
        <v>0</v>
      </c>
      <c r="D9053" s="179">
        <v>0</v>
      </c>
      <c r="E9053" s="179">
        <v>2465064.4094476877</v>
      </c>
      <c r="F9053" s="179">
        <v>0</v>
      </c>
      <c r="G9053" s="179">
        <v>0</v>
      </c>
      <c r="H9053" s="179">
        <v>79240.695565299699</v>
      </c>
      <c r="I9053" s="179">
        <v>0</v>
      </c>
      <c r="J9053" s="179">
        <v>0</v>
      </c>
      <c r="K9053" s="179">
        <v>0</v>
      </c>
      <c r="L9053" s="179">
        <v>0</v>
      </c>
      <c r="M9053" s="179">
        <v>30451.396703775808</v>
      </c>
      <c r="N9053" s="179">
        <v>0</v>
      </c>
      <c r="O9053" s="179">
        <v>0</v>
      </c>
      <c r="P9053" s="179">
        <v>0</v>
      </c>
      <c r="Q9053" s="179">
        <v>0</v>
      </c>
      <c r="R9053" s="180">
        <v>0</v>
      </c>
      <c r="S9053" s="180">
        <v>0</v>
      </c>
      <c r="T9053" s="180">
        <v>0</v>
      </c>
    </row>
    <row r="9054" spans="2:20" x14ac:dyDescent="0.3">
      <c r="B9054" s="19">
        <v>9051</v>
      </c>
      <c r="C9054" s="179">
        <v>0</v>
      </c>
      <c r="D9054" s="179">
        <v>0</v>
      </c>
      <c r="E9054" s="179">
        <v>373997.06011736923</v>
      </c>
      <c r="F9054" s="179">
        <v>0</v>
      </c>
      <c r="G9054" s="179">
        <v>0</v>
      </c>
      <c r="H9054" s="179">
        <v>65232.115974312794</v>
      </c>
      <c r="I9054" s="179">
        <v>0</v>
      </c>
      <c r="J9054" s="179">
        <v>0</v>
      </c>
      <c r="K9054" s="179">
        <v>0</v>
      </c>
      <c r="L9054" s="179">
        <v>0</v>
      </c>
      <c r="M9054" s="179">
        <v>21622.442430781168</v>
      </c>
      <c r="N9054" s="179">
        <v>0</v>
      </c>
      <c r="O9054" s="179">
        <v>0</v>
      </c>
      <c r="P9054" s="179">
        <v>0</v>
      </c>
      <c r="Q9054" s="179">
        <v>0</v>
      </c>
      <c r="R9054" s="180">
        <v>0</v>
      </c>
      <c r="S9054" s="180">
        <v>0</v>
      </c>
      <c r="T9054" s="180">
        <v>0</v>
      </c>
    </row>
    <row r="9055" spans="2:20" x14ac:dyDescent="0.3">
      <c r="B9055" s="19">
        <v>9052</v>
      </c>
      <c r="C9055" s="179">
        <v>0</v>
      </c>
      <c r="D9055" s="179">
        <v>0</v>
      </c>
      <c r="E9055" s="179">
        <v>24211.729148040617</v>
      </c>
      <c r="F9055" s="179">
        <v>0</v>
      </c>
      <c r="G9055" s="179">
        <v>0</v>
      </c>
      <c r="H9055" s="179">
        <v>23063.730750459075</v>
      </c>
      <c r="I9055" s="179">
        <v>0</v>
      </c>
      <c r="J9055" s="179">
        <v>0</v>
      </c>
      <c r="K9055" s="179">
        <v>0</v>
      </c>
      <c r="L9055" s="179">
        <v>0</v>
      </c>
      <c r="M9055" s="179">
        <v>3493.1836221595449</v>
      </c>
      <c r="N9055" s="179">
        <v>0</v>
      </c>
      <c r="O9055" s="179">
        <v>0</v>
      </c>
      <c r="P9055" s="179">
        <v>0</v>
      </c>
      <c r="Q9055" s="179">
        <v>0</v>
      </c>
      <c r="R9055" s="180">
        <v>0</v>
      </c>
      <c r="S9055" s="180">
        <v>0</v>
      </c>
      <c r="T9055" s="180">
        <v>0</v>
      </c>
    </row>
    <row r="9056" spans="2:20" x14ac:dyDescent="0.3">
      <c r="B9056" s="19">
        <v>9053</v>
      </c>
      <c r="C9056" s="179">
        <v>0</v>
      </c>
      <c r="D9056" s="179">
        <v>0</v>
      </c>
      <c r="E9056" s="179">
        <v>140104.0994088162</v>
      </c>
      <c r="F9056" s="179">
        <v>0</v>
      </c>
      <c r="G9056" s="179">
        <v>0</v>
      </c>
      <c r="H9056" s="179">
        <v>14059.479545886645</v>
      </c>
      <c r="I9056" s="179">
        <v>0</v>
      </c>
      <c r="J9056" s="179">
        <v>0</v>
      </c>
      <c r="K9056" s="179">
        <v>0</v>
      </c>
      <c r="L9056" s="179">
        <v>0</v>
      </c>
      <c r="M9056" s="179">
        <v>474048.57649793301</v>
      </c>
      <c r="N9056" s="179">
        <v>0</v>
      </c>
      <c r="O9056" s="179">
        <v>0</v>
      </c>
      <c r="P9056" s="179">
        <v>0</v>
      </c>
      <c r="Q9056" s="179">
        <v>0</v>
      </c>
      <c r="R9056" s="180">
        <v>0</v>
      </c>
      <c r="S9056" s="180">
        <v>0</v>
      </c>
      <c r="T9056" s="180">
        <v>0</v>
      </c>
    </row>
    <row r="9057" spans="2:20" x14ac:dyDescent="0.3">
      <c r="B9057" s="19">
        <v>9054</v>
      </c>
      <c r="C9057" s="179">
        <v>0</v>
      </c>
      <c r="D9057" s="179">
        <v>0</v>
      </c>
      <c r="E9057" s="179">
        <v>108569.1107735292</v>
      </c>
      <c r="F9057" s="179">
        <v>0</v>
      </c>
      <c r="G9057" s="179">
        <v>0</v>
      </c>
      <c r="H9057" s="179">
        <v>64497.043986550743</v>
      </c>
      <c r="I9057" s="179">
        <v>0</v>
      </c>
      <c r="J9057" s="179">
        <v>0</v>
      </c>
      <c r="K9057" s="179">
        <v>0</v>
      </c>
      <c r="L9057" s="179">
        <v>0</v>
      </c>
      <c r="M9057" s="179">
        <v>31796.940979898351</v>
      </c>
      <c r="N9057" s="179">
        <v>0</v>
      </c>
      <c r="O9057" s="179">
        <v>0</v>
      </c>
      <c r="P9057" s="179">
        <v>0</v>
      </c>
      <c r="Q9057" s="179">
        <v>0</v>
      </c>
      <c r="R9057" s="180">
        <v>0</v>
      </c>
      <c r="S9057" s="180">
        <v>0</v>
      </c>
      <c r="T9057" s="180">
        <v>0</v>
      </c>
    </row>
    <row r="9058" spans="2:20" x14ac:dyDescent="0.3">
      <c r="B9058" s="19">
        <v>9055</v>
      </c>
      <c r="C9058" s="179">
        <v>0</v>
      </c>
      <c r="D9058" s="179">
        <v>0</v>
      </c>
      <c r="E9058" s="179">
        <v>116705.37987359591</v>
      </c>
      <c r="F9058" s="179">
        <v>0</v>
      </c>
      <c r="G9058" s="179">
        <v>0</v>
      </c>
      <c r="H9058" s="179">
        <v>121236.32764109236</v>
      </c>
      <c r="I9058" s="179">
        <v>0</v>
      </c>
      <c r="J9058" s="179">
        <v>0</v>
      </c>
      <c r="K9058" s="179">
        <v>0</v>
      </c>
      <c r="L9058" s="179">
        <v>0</v>
      </c>
      <c r="M9058" s="179">
        <v>36618.882222739201</v>
      </c>
      <c r="N9058" s="179">
        <v>0</v>
      </c>
      <c r="O9058" s="179">
        <v>0</v>
      </c>
      <c r="P9058" s="179">
        <v>0</v>
      </c>
      <c r="Q9058" s="179">
        <v>0</v>
      </c>
      <c r="R9058" s="180">
        <v>0</v>
      </c>
      <c r="S9058" s="180">
        <v>0</v>
      </c>
      <c r="T9058" s="180">
        <v>0</v>
      </c>
    </row>
    <row r="9059" spans="2:20" x14ac:dyDescent="0.3">
      <c r="B9059" s="19">
        <v>9056</v>
      </c>
      <c r="C9059" s="179">
        <v>0</v>
      </c>
      <c r="D9059" s="179">
        <v>0</v>
      </c>
      <c r="E9059" s="179">
        <v>177982.50515399905</v>
      </c>
      <c r="F9059" s="179">
        <v>0</v>
      </c>
      <c r="G9059" s="179">
        <v>0</v>
      </c>
      <c r="H9059" s="179">
        <v>77800.994601844388</v>
      </c>
      <c r="I9059" s="179">
        <v>0</v>
      </c>
      <c r="J9059" s="179">
        <v>0</v>
      </c>
      <c r="K9059" s="179">
        <v>0</v>
      </c>
      <c r="L9059" s="179">
        <v>0</v>
      </c>
      <c r="M9059" s="179">
        <v>23490.111875518531</v>
      </c>
      <c r="N9059" s="179">
        <v>0</v>
      </c>
      <c r="O9059" s="179">
        <v>0</v>
      </c>
      <c r="P9059" s="179">
        <v>0</v>
      </c>
      <c r="Q9059" s="179">
        <v>0</v>
      </c>
      <c r="R9059" s="180">
        <v>0</v>
      </c>
      <c r="S9059" s="180">
        <v>0</v>
      </c>
      <c r="T9059" s="180">
        <v>0</v>
      </c>
    </row>
    <row r="9060" spans="2:20" x14ac:dyDescent="0.3">
      <c r="B9060" s="19">
        <v>9057</v>
      </c>
      <c r="C9060" s="179">
        <v>0</v>
      </c>
      <c r="D9060" s="179">
        <v>0</v>
      </c>
      <c r="E9060" s="179">
        <v>116277.0540040535</v>
      </c>
      <c r="F9060" s="179">
        <v>0</v>
      </c>
      <c r="G9060" s="179">
        <v>0</v>
      </c>
      <c r="H9060" s="179">
        <v>15226.389960766051</v>
      </c>
      <c r="I9060" s="179">
        <v>0</v>
      </c>
      <c r="J9060" s="179">
        <v>0</v>
      </c>
      <c r="K9060" s="179">
        <v>0</v>
      </c>
      <c r="L9060" s="179">
        <v>0</v>
      </c>
      <c r="M9060" s="179">
        <v>105225.38532886968</v>
      </c>
      <c r="N9060" s="179">
        <v>0</v>
      </c>
      <c r="O9060" s="179">
        <v>0</v>
      </c>
      <c r="P9060" s="179">
        <v>0</v>
      </c>
      <c r="Q9060" s="179">
        <v>0</v>
      </c>
      <c r="R9060" s="180">
        <v>0</v>
      </c>
      <c r="S9060" s="180">
        <v>0</v>
      </c>
      <c r="T9060" s="180">
        <v>0</v>
      </c>
    </row>
    <row r="9061" spans="2:20" x14ac:dyDescent="0.3">
      <c r="B9061" s="19">
        <v>9058</v>
      </c>
      <c r="C9061" s="179">
        <v>0</v>
      </c>
      <c r="D9061" s="179">
        <v>0</v>
      </c>
      <c r="E9061" s="179">
        <v>567543.69625048235</v>
      </c>
      <c r="F9061" s="179">
        <v>0</v>
      </c>
      <c r="G9061" s="179">
        <v>0</v>
      </c>
      <c r="H9061" s="179">
        <v>3056.5668835484516</v>
      </c>
      <c r="I9061" s="179">
        <v>0</v>
      </c>
      <c r="J9061" s="179">
        <v>0</v>
      </c>
      <c r="K9061" s="179">
        <v>0</v>
      </c>
      <c r="L9061" s="179">
        <v>0</v>
      </c>
      <c r="M9061" s="179">
        <v>30542.582224514001</v>
      </c>
      <c r="N9061" s="179">
        <v>0</v>
      </c>
      <c r="O9061" s="179">
        <v>0</v>
      </c>
      <c r="P9061" s="179">
        <v>0</v>
      </c>
      <c r="Q9061" s="179">
        <v>0</v>
      </c>
      <c r="R9061" s="180">
        <v>0</v>
      </c>
      <c r="S9061" s="180">
        <v>0</v>
      </c>
      <c r="T9061" s="180">
        <v>0</v>
      </c>
    </row>
    <row r="9062" spans="2:20" x14ac:dyDescent="0.3">
      <c r="B9062" s="19">
        <v>9059</v>
      </c>
      <c r="C9062" s="179">
        <v>0</v>
      </c>
      <c r="D9062" s="179">
        <v>0</v>
      </c>
      <c r="E9062" s="179">
        <v>8992.3200878355165</v>
      </c>
      <c r="F9062" s="179">
        <v>0</v>
      </c>
      <c r="G9062" s="179">
        <v>0</v>
      </c>
      <c r="H9062" s="179">
        <v>129866.85785221221</v>
      </c>
      <c r="I9062" s="179">
        <v>0</v>
      </c>
      <c r="J9062" s="179">
        <v>0</v>
      </c>
      <c r="K9062" s="179">
        <v>0</v>
      </c>
      <c r="L9062" s="179">
        <v>0</v>
      </c>
      <c r="M9062" s="179">
        <v>88277.056105936252</v>
      </c>
      <c r="N9062" s="179">
        <v>0</v>
      </c>
      <c r="O9062" s="179">
        <v>0</v>
      </c>
      <c r="P9062" s="179">
        <v>0</v>
      </c>
      <c r="Q9062" s="179">
        <v>0</v>
      </c>
      <c r="R9062" s="180">
        <v>0</v>
      </c>
      <c r="S9062" s="180">
        <v>0</v>
      </c>
      <c r="T9062" s="180">
        <v>0</v>
      </c>
    </row>
    <row r="9063" spans="2:20" x14ac:dyDescent="0.3">
      <c r="B9063" s="19">
        <v>9060</v>
      </c>
      <c r="C9063" s="179">
        <v>0</v>
      </c>
      <c r="D9063" s="179">
        <v>0</v>
      </c>
      <c r="E9063" s="179">
        <v>248766.48428198852</v>
      </c>
      <c r="F9063" s="179">
        <v>0</v>
      </c>
      <c r="G9063" s="179">
        <v>0</v>
      </c>
      <c r="H9063" s="179">
        <v>150390.63508717483</v>
      </c>
      <c r="I9063" s="179">
        <v>0</v>
      </c>
      <c r="J9063" s="179">
        <v>0</v>
      </c>
      <c r="K9063" s="179">
        <v>0</v>
      </c>
      <c r="L9063" s="179">
        <v>0</v>
      </c>
      <c r="M9063" s="179">
        <v>78719.171105714922</v>
      </c>
      <c r="N9063" s="179">
        <v>0</v>
      </c>
      <c r="O9063" s="179">
        <v>0</v>
      </c>
      <c r="P9063" s="179">
        <v>0</v>
      </c>
      <c r="Q9063" s="179">
        <v>0</v>
      </c>
      <c r="R9063" s="180">
        <v>0</v>
      </c>
      <c r="S9063" s="180">
        <v>0</v>
      </c>
      <c r="T9063" s="180">
        <v>0</v>
      </c>
    </row>
    <row r="9064" spans="2:20" x14ac:dyDescent="0.3">
      <c r="B9064" s="19">
        <v>9061</v>
      </c>
      <c r="C9064" s="179">
        <v>0</v>
      </c>
      <c r="D9064" s="179">
        <v>0</v>
      </c>
      <c r="E9064" s="179">
        <v>60297.926959711527</v>
      </c>
      <c r="F9064" s="179">
        <v>0</v>
      </c>
      <c r="G9064" s="179">
        <v>0</v>
      </c>
      <c r="H9064" s="179">
        <v>18670.232186668185</v>
      </c>
      <c r="I9064" s="179">
        <v>0</v>
      </c>
      <c r="J9064" s="179">
        <v>0</v>
      </c>
      <c r="K9064" s="179">
        <v>0</v>
      </c>
      <c r="L9064" s="179">
        <v>0</v>
      </c>
      <c r="M9064" s="179">
        <v>8255.3928855394697</v>
      </c>
      <c r="N9064" s="179">
        <v>0</v>
      </c>
      <c r="O9064" s="179">
        <v>0</v>
      </c>
      <c r="P9064" s="179">
        <v>0</v>
      </c>
      <c r="Q9064" s="179">
        <v>0</v>
      </c>
      <c r="R9064" s="180">
        <v>0</v>
      </c>
      <c r="S9064" s="180">
        <v>0</v>
      </c>
      <c r="T9064" s="180">
        <v>0</v>
      </c>
    </row>
    <row r="9065" spans="2:20" x14ac:dyDescent="0.3">
      <c r="B9065" s="19">
        <v>9062</v>
      </c>
      <c r="C9065" s="179">
        <v>0</v>
      </c>
      <c r="D9065" s="179">
        <v>0</v>
      </c>
      <c r="E9065" s="179">
        <v>956327.35909417272</v>
      </c>
      <c r="F9065" s="179">
        <v>0</v>
      </c>
      <c r="G9065" s="179">
        <v>0</v>
      </c>
      <c r="H9065" s="179">
        <v>326334.60870873416</v>
      </c>
      <c r="I9065" s="179">
        <v>0</v>
      </c>
      <c r="J9065" s="179">
        <v>0</v>
      </c>
      <c r="K9065" s="179">
        <v>0</v>
      </c>
      <c r="L9065" s="179">
        <v>0</v>
      </c>
      <c r="M9065" s="179">
        <v>293620.37304895476</v>
      </c>
      <c r="N9065" s="179">
        <v>0</v>
      </c>
      <c r="O9065" s="179">
        <v>0</v>
      </c>
      <c r="P9065" s="179">
        <v>0</v>
      </c>
      <c r="Q9065" s="179">
        <v>0</v>
      </c>
      <c r="R9065" s="180">
        <v>0</v>
      </c>
      <c r="S9065" s="180">
        <v>0</v>
      </c>
      <c r="T9065" s="180">
        <v>0</v>
      </c>
    </row>
    <row r="9066" spans="2:20" x14ac:dyDescent="0.3">
      <c r="B9066" s="19">
        <v>9063</v>
      </c>
      <c r="C9066" s="179">
        <v>0</v>
      </c>
      <c r="D9066" s="179">
        <v>0</v>
      </c>
      <c r="E9066" s="179">
        <v>685623.77480408421</v>
      </c>
      <c r="F9066" s="179">
        <v>0</v>
      </c>
      <c r="G9066" s="179">
        <v>0</v>
      </c>
      <c r="H9066" s="179">
        <v>736984.405425473</v>
      </c>
      <c r="I9066" s="179">
        <v>0</v>
      </c>
      <c r="J9066" s="179">
        <v>0</v>
      </c>
      <c r="K9066" s="179">
        <v>0</v>
      </c>
      <c r="L9066" s="179">
        <v>0</v>
      </c>
      <c r="M9066" s="179">
        <v>32456.455109802861</v>
      </c>
      <c r="N9066" s="179">
        <v>0</v>
      </c>
      <c r="O9066" s="179">
        <v>0</v>
      </c>
      <c r="P9066" s="179">
        <v>0</v>
      </c>
      <c r="Q9066" s="179">
        <v>0</v>
      </c>
      <c r="R9066" s="180">
        <v>0</v>
      </c>
      <c r="S9066" s="180">
        <v>0</v>
      </c>
      <c r="T9066" s="180">
        <v>0</v>
      </c>
    </row>
    <row r="9067" spans="2:20" x14ac:dyDescent="0.3">
      <c r="B9067" s="19">
        <v>9064</v>
      </c>
      <c r="C9067" s="179">
        <v>0</v>
      </c>
      <c r="D9067" s="179">
        <v>0</v>
      </c>
      <c r="E9067" s="179">
        <v>8330.8449170563817</v>
      </c>
      <c r="F9067" s="179">
        <v>0</v>
      </c>
      <c r="G9067" s="179">
        <v>0</v>
      </c>
      <c r="H9067" s="179">
        <v>68056.183252056959</v>
      </c>
      <c r="I9067" s="179">
        <v>0</v>
      </c>
      <c r="J9067" s="179">
        <v>0</v>
      </c>
      <c r="K9067" s="179">
        <v>0</v>
      </c>
      <c r="L9067" s="179">
        <v>0</v>
      </c>
      <c r="M9067" s="179">
        <v>16215.635801246517</v>
      </c>
      <c r="N9067" s="179">
        <v>0</v>
      </c>
      <c r="O9067" s="179">
        <v>0</v>
      </c>
      <c r="P9067" s="179">
        <v>0</v>
      </c>
      <c r="Q9067" s="179">
        <v>0</v>
      </c>
      <c r="R9067" s="180">
        <v>0</v>
      </c>
      <c r="S9067" s="180">
        <v>0</v>
      </c>
      <c r="T9067" s="180">
        <v>0</v>
      </c>
    </row>
    <row r="9068" spans="2:20" x14ac:dyDescent="0.3">
      <c r="B9068" s="19">
        <v>9065</v>
      </c>
      <c r="C9068" s="179">
        <v>0</v>
      </c>
      <c r="D9068" s="179">
        <v>0</v>
      </c>
      <c r="E9068" s="179">
        <v>161384.34034797564</v>
      </c>
      <c r="F9068" s="179">
        <v>0</v>
      </c>
      <c r="G9068" s="179">
        <v>0</v>
      </c>
      <c r="H9068" s="179">
        <v>24423.403802113073</v>
      </c>
      <c r="I9068" s="179">
        <v>0</v>
      </c>
      <c r="J9068" s="179">
        <v>0</v>
      </c>
      <c r="K9068" s="179">
        <v>0</v>
      </c>
      <c r="L9068" s="179">
        <v>0</v>
      </c>
      <c r="M9068" s="179">
        <v>129606.51564214626</v>
      </c>
      <c r="N9068" s="179">
        <v>0</v>
      </c>
      <c r="O9068" s="179">
        <v>0</v>
      </c>
      <c r="P9068" s="179">
        <v>0</v>
      </c>
      <c r="Q9068" s="179">
        <v>0</v>
      </c>
      <c r="R9068" s="180">
        <v>0</v>
      </c>
      <c r="S9068" s="180">
        <v>0</v>
      </c>
      <c r="T9068" s="180">
        <v>0</v>
      </c>
    </row>
    <row r="9069" spans="2:20" x14ac:dyDescent="0.3">
      <c r="B9069" s="19">
        <v>9066</v>
      </c>
      <c r="C9069" s="179">
        <v>0</v>
      </c>
      <c r="D9069" s="179">
        <v>0</v>
      </c>
      <c r="E9069" s="179">
        <v>11034.407142152209</v>
      </c>
      <c r="F9069" s="179">
        <v>0</v>
      </c>
      <c r="G9069" s="179">
        <v>0</v>
      </c>
      <c r="H9069" s="179">
        <v>99336.423494827613</v>
      </c>
      <c r="I9069" s="179">
        <v>0</v>
      </c>
      <c r="J9069" s="179">
        <v>0</v>
      </c>
      <c r="K9069" s="179">
        <v>0</v>
      </c>
      <c r="L9069" s="179">
        <v>0</v>
      </c>
      <c r="M9069" s="179">
        <v>413399.41359145992</v>
      </c>
      <c r="N9069" s="179">
        <v>0</v>
      </c>
      <c r="O9069" s="179">
        <v>0</v>
      </c>
      <c r="P9069" s="179">
        <v>0</v>
      </c>
      <c r="Q9069" s="179">
        <v>0</v>
      </c>
      <c r="R9069" s="180">
        <v>0</v>
      </c>
      <c r="S9069" s="180">
        <v>0</v>
      </c>
      <c r="T9069" s="180">
        <v>0</v>
      </c>
    </row>
    <row r="9070" spans="2:20" x14ac:dyDescent="0.3">
      <c r="B9070" s="19">
        <v>9067</v>
      </c>
      <c r="C9070" s="179">
        <v>0</v>
      </c>
      <c r="D9070" s="179">
        <v>0</v>
      </c>
      <c r="E9070" s="179">
        <v>19409.435108025478</v>
      </c>
      <c r="F9070" s="179">
        <v>0</v>
      </c>
      <c r="G9070" s="179">
        <v>0</v>
      </c>
      <c r="H9070" s="179">
        <v>16497.637710789288</v>
      </c>
      <c r="I9070" s="179">
        <v>0</v>
      </c>
      <c r="J9070" s="179">
        <v>0</v>
      </c>
      <c r="K9070" s="179">
        <v>0</v>
      </c>
      <c r="L9070" s="179">
        <v>0</v>
      </c>
      <c r="M9070" s="179">
        <v>694303.91084981663</v>
      </c>
      <c r="N9070" s="179">
        <v>0</v>
      </c>
      <c r="O9070" s="179">
        <v>0</v>
      </c>
      <c r="P9070" s="179">
        <v>0</v>
      </c>
      <c r="Q9070" s="179">
        <v>0</v>
      </c>
      <c r="R9070" s="180">
        <v>0</v>
      </c>
      <c r="S9070" s="180">
        <v>0</v>
      </c>
      <c r="T9070" s="180">
        <v>0</v>
      </c>
    </row>
    <row r="9071" spans="2:20" x14ac:dyDescent="0.3">
      <c r="B9071" s="19">
        <v>9068</v>
      </c>
      <c r="C9071" s="179">
        <v>0</v>
      </c>
      <c r="D9071" s="179">
        <v>0</v>
      </c>
      <c r="E9071" s="179">
        <v>1834904.2537067833</v>
      </c>
      <c r="F9071" s="179">
        <v>0</v>
      </c>
      <c r="G9071" s="179">
        <v>0</v>
      </c>
      <c r="H9071" s="179">
        <v>126031.59571550695</v>
      </c>
      <c r="I9071" s="179">
        <v>0</v>
      </c>
      <c r="J9071" s="179">
        <v>0</v>
      </c>
      <c r="K9071" s="179">
        <v>0</v>
      </c>
      <c r="L9071" s="179">
        <v>0</v>
      </c>
      <c r="M9071" s="179">
        <v>73134.779835598121</v>
      </c>
      <c r="N9071" s="179">
        <v>0</v>
      </c>
      <c r="O9071" s="179">
        <v>0</v>
      </c>
      <c r="P9071" s="179">
        <v>0</v>
      </c>
      <c r="Q9071" s="179">
        <v>0</v>
      </c>
      <c r="R9071" s="180">
        <v>0</v>
      </c>
      <c r="S9071" s="180">
        <v>0</v>
      </c>
      <c r="T9071" s="180">
        <v>0</v>
      </c>
    </row>
    <row r="9072" spans="2:20" x14ac:dyDescent="0.3">
      <c r="B9072" s="19">
        <v>9069</v>
      </c>
      <c r="C9072" s="179">
        <v>0</v>
      </c>
      <c r="D9072" s="179">
        <v>0</v>
      </c>
      <c r="E9072" s="179">
        <v>217216.3504334958</v>
      </c>
      <c r="F9072" s="179">
        <v>0</v>
      </c>
      <c r="G9072" s="179">
        <v>0</v>
      </c>
      <c r="H9072" s="179">
        <v>176495.23757924503</v>
      </c>
      <c r="I9072" s="179">
        <v>0</v>
      </c>
      <c r="J9072" s="179">
        <v>0</v>
      </c>
      <c r="K9072" s="179">
        <v>0</v>
      </c>
      <c r="L9072" s="179">
        <v>0</v>
      </c>
      <c r="M9072" s="179">
        <v>32987.628624069126</v>
      </c>
      <c r="N9072" s="179">
        <v>0</v>
      </c>
      <c r="O9072" s="179">
        <v>0</v>
      </c>
      <c r="P9072" s="179">
        <v>0</v>
      </c>
      <c r="Q9072" s="179">
        <v>0</v>
      </c>
      <c r="R9072" s="180">
        <v>0</v>
      </c>
      <c r="S9072" s="180">
        <v>0</v>
      </c>
      <c r="T9072" s="180">
        <v>0</v>
      </c>
    </row>
    <row r="9073" spans="2:20" x14ac:dyDescent="0.3">
      <c r="B9073" s="19">
        <v>9070</v>
      </c>
      <c r="C9073" s="179">
        <v>0</v>
      </c>
      <c r="D9073" s="179">
        <v>0</v>
      </c>
      <c r="E9073" s="179">
        <v>36317.454382466523</v>
      </c>
      <c r="F9073" s="179">
        <v>0</v>
      </c>
      <c r="G9073" s="179">
        <v>0</v>
      </c>
      <c r="H9073" s="179">
        <v>888779.88874964952</v>
      </c>
      <c r="I9073" s="179">
        <v>0</v>
      </c>
      <c r="J9073" s="179">
        <v>0</v>
      </c>
      <c r="K9073" s="179">
        <v>0</v>
      </c>
      <c r="L9073" s="179">
        <v>0</v>
      </c>
      <c r="M9073" s="179">
        <v>1247060.7572082768</v>
      </c>
      <c r="N9073" s="179">
        <v>0</v>
      </c>
      <c r="O9073" s="179">
        <v>0</v>
      </c>
      <c r="P9073" s="179">
        <v>0</v>
      </c>
      <c r="Q9073" s="179">
        <v>0</v>
      </c>
      <c r="R9073" s="180">
        <v>0</v>
      </c>
      <c r="S9073" s="180">
        <v>0</v>
      </c>
      <c r="T9073" s="180">
        <v>0</v>
      </c>
    </row>
    <row r="9074" spans="2:20" x14ac:dyDescent="0.3">
      <c r="B9074" s="19">
        <v>9071</v>
      </c>
      <c r="C9074" s="179">
        <v>0</v>
      </c>
      <c r="D9074" s="179">
        <v>0</v>
      </c>
      <c r="E9074" s="179">
        <v>35683.297719195776</v>
      </c>
      <c r="F9074" s="179">
        <v>0</v>
      </c>
      <c r="G9074" s="179">
        <v>0</v>
      </c>
      <c r="H9074" s="179">
        <v>24920.204454793609</v>
      </c>
      <c r="I9074" s="179">
        <v>0</v>
      </c>
      <c r="J9074" s="179">
        <v>0</v>
      </c>
      <c r="K9074" s="179">
        <v>0</v>
      </c>
      <c r="L9074" s="179">
        <v>0</v>
      </c>
      <c r="M9074" s="179">
        <v>27840.945291749642</v>
      </c>
      <c r="N9074" s="179">
        <v>0</v>
      </c>
      <c r="O9074" s="179">
        <v>0</v>
      </c>
      <c r="P9074" s="179">
        <v>0</v>
      </c>
      <c r="Q9074" s="179">
        <v>0</v>
      </c>
      <c r="R9074" s="180">
        <v>0</v>
      </c>
      <c r="S9074" s="180">
        <v>0</v>
      </c>
      <c r="T9074" s="180">
        <v>0</v>
      </c>
    </row>
    <row r="9075" spans="2:20" x14ac:dyDescent="0.3">
      <c r="B9075" s="19">
        <v>9072</v>
      </c>
      <c r="C9075" s="179">
        <v>0</v>
      </c>
      <c r="D9075" s="179">
        <v>0</v>
      </c>
      <c r="E9075" s="179">
        <v>151935.85280154369</v>
      </c>
      <c r="F9075" s="179">
        <v>0</v>
      </c>
      <c r="G9075" s="179">
        <v>0</v>
      </c>
      <c r="H9075" s="179">
        <v>64449.897025717408</v>
      </c>
      <c r="I9075" s="179">
        <v>0</v>
      </c>
      <c r="J9075" s="179">
        <v>0</v>
      </c>
      <c r="K9075" s="179">
        <v>0</v>
      </c>
      <c r="L9075" s="179">
        <v>0</v>
      </c>
      <c r="M9075" s="179">
        <v>76725.337572512755</v>
      </c>
      <c r="N9075" s="179">
        <v>0</v>
      </c>
      <c r="O9075" s="179">
        <v>0</v>
      </c>
      <c r="P9075" s="179">
        <v>0</v>
      </c>
      <c r="Q9075" s="179">
        <v>0</v>
      </c>
      <c r="R9075" s="180">
        <v>0</v>
      </c>
      <c r="S9075" s="180">
        <v>0</v>
      </c>
      <c r="T9075" s="180">
        <v>0</v>
      </c>
    </row>
    <row r="9076" spans="2:20" x14ac:dyDescent="0.3">
      <c r="B9076" s="19">
        <v>9073</v>
      </c>
      <c r="C9076" s="179">
        <v>0</v>
      </c>
      <c r="D9076" s="179">
        <v>0</v>
      </c>
      <c r="E9076" s="179">
        <v>63290.58797276589</v>
      </c>
      <c r="F9076" s="179">
        <v>0</v>
      </c>
      <c r="G9076" s="179">
        <v>0</v>
      </c>
      <c r="H9076" s="179">
        <v>244978.74704735135</v>
      </c>
      <c r="I9076" s="179">
        <v>0</v>
      </c>
      <c r="J9076" s="179">
        <v>0</v>
      </c>
      <c r="K9076" s="179">
        <v>0</v>
      </c>
      <c r="L9076" s="179">
        <v>0</v>
      </c>
      <c r="M9076" s="179">
        <v>120333.6178969592</v>
      </c>
      <c r="N9076" s="179">
        <v>0</v>
      </c>
      <c r="O9076" s="179">
        <v>0</v>
      </c>
      <c r="P9076" s="179">
        <v>0</v>
      </c>
      <c r="Q9076" s="179">
        <v>0</v>
      </c>
      <c r="R9076" s="180">
        <v>0</v>
      </c>
      <c r="S9076" s="180">
        <v>0</v>
      </c>
      <c r="T9076" s="180">
        <v>0</v>
      </c>
    </row>
    <row r="9077" spans="2:20" x14ac:dyDescent="0.3">
      <c r="B9077" s="19">
        <v>9074</v>
      </c>
      <c r="C9077" s="179">
        <v>0</v>
      </c>
      <c r="D9077" s="179">
        <v>0</v>
      </c>
      <c r="E9077" s="179">
        <v>45941.819485106418</v>
      </c>
      <c r="F9077" s="179">
        <v>0</v>
      </c>
      <c r="G9077" s="179">
        <v>0</v>
      </c>
      <c r="H9077" s="179">
        <v>34927.356092516704</v>
      </c>
      <c r="I9077" s="179">
        <v>0</v>
      </c>
      <c r="J9077" s="179">
        <v>0</v>
      </c>
      <c r="K9077" s="179">
        <v>0</v>
      </c>
      <c r="L9077" s="179">
        <v>0</v>
      </c>
      <c r="M9077" s="179">
        <v>9677.6489306984913</v>
      </c>
      <c r="N9077" s="179">
        <v>0</v>
      </c>
      <c r="O9077" s="179">
        <v>0</v>
      </c>
      <c r="P9077" s="179">
        <v>0</v>
      </c>
      <c r="Q9077" s="179">
        <v>0</v>
      </c>
      <c r="R9077" s="180">
        <v>0</v>
      </c>
      <c r="S9077" s="180">
        <v>0</v>
      </c>
      <c r="T9077" s="180">
        <v>0</v>
      </c>
    </row>
    <row r="9078" spans="2:20" x14ac:dyDescent="0.3">
      <c r="B9078" s="19">
        <v>9075</v>
      </c>
      <c r="C9078" s="179">
        <v>0</v>
      </c>
      <c r="D9078" s="179">
        <v>0</v>
      </c>
      <c r="E9078" s="179">
        <v>111634.2483605015</v>
      </c>
      <c r="F9078" s="179">
        <v>0</v>
      </c>
      <c r="G9078" s="179">
        <v>0</v>
      </c>
      <c r="H9078" s="179">
        <v>54791.109475058431</v>
      </c>
      <c r="I9078" s="179">
        <v>0</v>
      </c>
      <c r="J9078" s="179">
        <v>0</v>
      </c>
      <c r="K9078" s="179">
        <v>0</v>
      </c>
      <c r="L9078" s="179">
        <v>0</v>
      </c>
      <c r="M9078" s="179">
        <v>974235.87151072011</v>
      </c>
      <c r="N9078" s="179">
        <v>0</v>
      </c>
      <c r="O9078" s="179">
        <v>0</v>
      </c>
      <c r="P9078" s="179">
        <v>0</v>
      </c>
      <c r="Q9078" s="179">
        <v>0</v>
      </c>
      <c r="R9078" s="180">
        <v>0</v>
      </c>
      <c r="S9078" s="180">
        <v>0</v>
      </c>
      <c r="T9078" s="180">
        <v>0</v>
      </c>
    </row>
    <row r="9079" spans="2:20" x14ac:dyDescent="0.3">
      <c r="B9079" s="19">
        <v>9076</v>
      </c>
      <c r="C9079" s="179">
        <v>0</v>
      </c>
      <c r="D9079" s="179">
        <v>0</v>
      </c>
      <c r="E9079" s="179">
        <v>51456.882420700058</v>
      </c>
      <c r="F9079" s="179">
        <v>0</v>
      </c>
      <c r="G9079" s="179">
        <v>0</v>
      </c>
      <c r="H9079" s="179">
        <v>66873.293680960676</v>
      </c>
      <c r="I9079" s="179">
        <v>0</v>
      </c>
      <c r="J9079" s="179">
        <v>0</v>
      </c>
      <c r="K9079" s="179">
        <v>0</v>
      </c>
      <c r="L9079" s="179">
        <v>0</v>
      </c>
      <c r="M9079" s="179">
        <v>1969.926865731411</v>
      </c>
      <c r="N9079" s="179">
        <v>0</v>
      </c>
      <c r="O9079" s="179">
        <v>0</v>
      </c>
      <c r="P9079" s="179">
        <v>0</v>
      </c>
      <c r="Q9079" s="179">
        <v>0</v>
      </c>
      <c r="R9079" s="180">
        <v>0</v>
      </c>
      <c r="S9079" s="180">
        <v>0</v>
      </c>
      <c r="T9079" s="180">
        <v>0</v>
      </c>
    </row>
    <row r="9080" spans="2:20" x14ac:dyDescent="0.3">
      <c r="B9080" s="19">
        <v>9077</v>
      </c>
      <c r="C9080" s="179">
        <v>0</v>
      </c>
      <c r="D9080" s="179">
        <v>0</v>
      </c>
      <c r="E9080" s="179">
        <v>7326685.0604918692</v>
      </c>
      <c r="F9080" s="179">
        <v>0</v>
      </c>
      <c r="G9080" s="179">
        <v>0</v>
      </c>
      <c r="H9080" s="179">
        <v>5243.9311778842748</v>
      </c>
      <c r="I9080" s="179">
        <v>0</v>
      </c>
      <c r="J9080" s="179">
        <v>0</v>
      </c>
      <c r="K9080" s="179">
        <v>0</v>
      </c>
      <c r="L9080" s="179">
        <v>0</v>
      </c>
      <c r="M9080" s="179">
        <v>38687.120061498877</v>
      </c>
      <c r="N9080" s="179">
        <v>0</v>
      </c>
      <c r="O9080" s="179">
        <v>0</v>
      </c>
      <c r="P9080" s="179">
        <v>0</v>
      </c>
      <c r="Q9080" s="179">
        <v>0</v>
      </c>
      <c r="R9080" s="180">
        <v>0</v>
      </c>
      <c r="S9080" s="180">
        <v>0</v>
      </c>
      <c r="T9080" s="180">
        <v>0</v>
      </c>
    </row>
    <row r="9081" spans="2:20" x14ac:dyDescent="0.3">
      <c r="B9081" s="19">
        <v>9078</v>
      </c>
      <c r="C9081" s="179">
        <v>0</v>
      </c>
      <c r="D9081" s="179">
        <v>0</v>
      </c>
      <c r="E9081" s="179">
        <v>136983.48477125861</v>
      </c>
      <c r="F9081" s="179">
        <v>0</v>
      </c>
      <c r="G9081" s="179">
        <v>0</v>
      </c>
      <c r="H9081" s="179">
        <v>1347780.687316912</v>
      </c>
      <c r="I9081" s="179">
        <v>0</v>
      </c>
      <c r="J9081" s="179">
        <v>0</v>
      </c>
      <c r="K9081" s="179">
        <v>0</v>
      </c>
      <c r="L9081" s="179">
        <v>0</v>
      </c>
      <c r="M9081" s="179">
        <v>110298.8527015643</v>
      </c>
      <c r="N9081" s="179">
        <v>0</v>
      </c>
      <c r="O9081" s="179">
        <v>0</v>
      </c>
      <c r="P9081" s="179">
        <v>0</v>
      </c>
      <c r="Q9081" s="179">
        <v>0</v>
      </c>
      <c r="R9081" s="180">
        <v>0</v>
      </c>
      <c r="S9081" s="180">
        <v>0</v>
      </c>
      <c r="T9081" s="180">
        <v>0</v>
      </c>
    </row>
    <row r="9082" spans="2:20" x14ac:dyDescent="0.3">
      <c r="B9082" s="19">
        <v>9079</v>
      </c>
      <c r="C9082" s="179">
        <v>0</v>
      </c>
      <c r="D9082" s="179">
        <v>0</v>
      </c>
      <c r="E9082" s="179">
        <v>555402.67931242741</v>
      </c>
      <c r="F9082" s="179">
        <v>0</v>
      </c>
      <c r="G9082" s="179">
        <v>0</v>
      </c>
      <c r="H9082" s="179">
        <v>78000.871791228827</v>
      </c>
      <c r="I9082" s="179">
        <v>0</v>
      </c>
      <c r="J9082" s="179">
        <v>0</v>
      </c>
      <c r="K9082" s="179">
        <v>0</v>
      </c>
      <c r="L9082" s="179">
        <v>0</v>
      </c>
      <c r="M9082" s="179">
        <v>404265.37131723086</v>
      </c>
      <c r="N9082" s="179">
        <v>0</v>
      </c>
      <c r="O9082" s="179">
        <v>0</v>
      </c>
      <c r="P9082" s="179">
        <v>0</v>
      </c>
      <c r="Q9082" s="179">
        <v>0</v>
      </c>
      <c r="R9082" s="180">
        <v>0</v>
      </c>
      <c r="S9082" s="180">
        <v>0</v>
      </c>
      <c r="T9082" s="180">
        <v>0</v>
      </c>
    </row>
    <row r="9083" spans="2:20" x14ac:dyDescent="0.3">
      <c r="B9083" s="19">
        <v>9080</v>
      </c>
      <c r="C9083" s="179">
        <v>0</v>
      </c>
      <c r="D9083" s="179">
        <v>0</v>
      </c>
      <c r="E9083" s="179">
        <v>65003.051976916344</v>
      </c>
      <c r="F9083" s="179">
        <v>0</v>
      </c>
      <c r="G9083" s="179">
        <v>0</v>
      </c>
      <c r="H9083" s="179">
        <v>1810219.084898381</v>
      </c>
      <c r="I9083" s="179">
        <v>0</v>
      </c>
      <c r="J9083" s="179">
        <v>0</v>
      </c>
      <c r="K9083" s="179">
        <v>0</v>
      </c>
      <c r="L9083" s="179">
        <v>0</v>
      </c>
      <c r="M9083" s="179">
        <v>17273.96697593683</v>
      </c>
      <c r="N9083" s="179">
        <v>0</v>
      </c>
      <c r="O9083" s="179">
        <v>0</v>
      </c>
      <c r="P9083" s="179">
        <v>0</v>
      </c>
      <c r="Q9083" s="179">
        <v>0</v>
      </c>
      <c r="R9083" s="180">
        <v>0</v>
      </c>
      <c r="S9083" s="180">
        <v>0</v>
      </c>
      <c r="T9083" s="180">
        <v>0</v>
      </c>
    </row>
    <row r="9084" spans="2:20" x14ac:dyDescent="0.3">
      <c r="B9084" s="19">
        <v>9081</v>
      </c>
      <c r="C9084" s="179">
        <v>0</v>
      </c>
      <c r="D9084" s="179">
        <v>0</v>
      </c>
      <c r="E9084" s="179">
        <v>83304.990852426316</v>
      </c>
      <c r="F9084" s="179">
        <v>0</v>
      </c>
      <c r="G9084" s="179">
        <v>0</v>
      </c>
      <c r="H9084" s="179">
        <v>77829.515291768417</v>
      </c>
      <c r="I9084" s="179">
        <v>0</v>
      </c>
      <c r="J9084" s="179">
        <v>0</v>
      </c>
      <c r="K9084" s="179">
        <v>0</v>
      </c>
      <c r="L9084" s="179">
        <v>0</v>
      </c>
      <c r="M9084" s="179">
        <v>206644.84719115746</v>
      </c>
      <c r="N9084" s="179">
        <v>0</v>
      </c>
      <c r="O9084" s="179">
        <v>0</v>
      </c>
      <c r="P9084" s="179">
        <v>0</v>
      </c>
      <c r="Q9084" s="179">
        <v>0</v>
      </c>
      <c r="R9084" s="180">
        <v>0</v>
      </c>
      <c r="S9084" s="180">
        <v>0</v>
      </c>
      <c r="T9084" s="180">
        <v>0</v>
      </c>
    </row>
    <row r="9085" spans="2:20" x14ac:dyDescent="0.3">
      <c r="B9085" s="19">
        <v>9082</v>
      </c>
      <c r="C9085" s="179">
        <v>0</v>
      </c>
      <c r="D9085" s="179">
        <v>0</v>
      </c>
      <c r="E9085" s="179">
        <v>23875.178185679441</v>
      </c>
      <c r="F9085" s="179">
        <v>0</v>
      </c>
      <c r="G9085" s="179">
        <v>0</v>
      </c>
      <c r="H9085" s="179">
        <v>37553.005933992165</v>
      </c>
      <c r="I9085" s="179">
        <v>0</v>
      </c>
      <c r="J9085" s="179">
        <v>0</v>
      </c>
      <c r="K9085" s="179">
        <v>0</v>
      </c>
      <c r="L9085" s="179">
        <v>0</v>
      </c>
      <c r="M9085" s="179">
        <v>34488.320304800211</v>
      </c>
      <c r="N9085" s="179">
        <v>0</v>
      </c>
      <c r="O9085" s="179">
        <v>0</v>
      </c>
      <c r="P9085" s="179">
        <v>0</v>
      </c>
      <c r="Q9085" s="179">
        <v>0</v>
      </c>
      <c r="R9085" s="180">
        <v>0</v>
      </c>
      <c r="S9085" s="180">
        <v>0</v>
      </c>
      <c r="T9085" s="180">
        <v>0</v>
      </c>
    </row>
    <row r="9086" spans="2:20" x14ac:dyDescent="0.3">
      <c r="B9086" s="19">
        <v>9083</v>
      </c>
      <c r="C9086" s="179">
        <v>0</v>
      </c>
      <c r="D9086" s="179">
        <v>0</v>
      </c>
      <c r="E9086" s="179">
        <v>166671.0476877701</v>
      </c>
      <c r="F9086" s="179">
        <v>0</v>
      </c>
      <c r="G9086" s="179">
        <v>0</v>
      </c>
      <c r="H9086" s="179">
        <v>17781.660267956886</v>
      </c>
      <c r="I9086" s="179">
        <v>0</v>
      </c>
      <c r="J9086" s="179">
        <v>0</v>
      </c>
      <c r="K9086" s="179">
        <v>0</v>
      </c>
      <c r="L9086" s="179">
        <v>0</v>
      </c>
      <c r="M9086" s="179">
        <v>1176603.5733051682</v>
      </c>
      <c r="N9086" s="179">
        <v>0</v>
      </c>
      <c r="O9086" s="179">
        <v>0</v>
      </c>
      <c r="P9086" s="179">
        <v>0</v>
      </c>
      <c r="Q9086" s="179">
        <v>0</v>
      </c>
      <c r="R9086" s="180">
        <v>0</v>
      </c>
      <c r="S9086" s="180">
        <v>0</v>
      </c>
      <c r="T9086" s="180">
        <v>0</v>
      </c>
    </row>
    <row r="9087" spans="2:20" x14ac:dyDescent="0.3">
      <c r="B9087" s="19">
        <v>9084</v>
      </c>
      <c r="C9087" s="179">
        <v>0</v>
      </c>
      <c r="D9087" s="179">
        <v>0</v>
      </c>
      <c r="E9087" s="179">
        <v>8228.3779803131893</v>
      </c>
      <c r="F9087" s="179">
        <v>0</v>
      </c>
      <c r="G9087" s="179">
        <v>0</v>
      </c>
      <c r="H9087" s="179">
        <v>8342.4653576783767</v>
      </c>
      <c r="I9087" s="179">
        <v>0</v>
      </c>
      <c r="J9087" s="179">
        <v>0</v>
      </c>
      <c r="K9087" s="179">
        <v>0</v>
      </c>
      <c r="L9087" s="179">
        <v>0</v>
      </c>
      <c r="M9087" s="179">
        <v>384233.02185202023</v>
      </c>
      <c r="N9087" s="179">
        <v>0</v>
      </c>
      <c r="O9087" s="179">
        <v>0</v>
      </c>
      <c r="P9087" s="179">
        <v>0</v>
      </c>
      <c r="Q9087" s="179">
        <v>0</v>
      </c>
      <c r="R9087" s="180">
        <v>0</v>
      </c>
      <c r="S9087" s="180">
        <v>0</v>
      </c>
      <c r="T9087" s="180">
        <v>0</v>
      </c>
    </row>
    <row r="9088" spans="2:20" x14ac:dyDescent="0.3">
      <c r="B9088" s="19">
        <v>9085</v>
      </c>
      <c r="C9088" s="179">
        <v>0</v>
      </c>
      <c r="D9088" s="179">
        <v>0</v>
      </c>
      <c r="E9088" s="179">
        <v>274331.06098155794</v>
      </c>
      <c r="F9088" s="179">
        <v>0</v>
      </c>
      <c r="G9088" s="179">
        <v>0</v>
      </c>
      <c r="H9088" s="179">
        <v>9284.0147747812407</v>
      </c>
      <c r="I9088" s="179">
        <v>0</v>
      </c>
      <c r="J9088" s="179">
        <v>0</v>
      </c>
      <c r="K9088" s="179">
        <v>0</v>
      </c>
      <c r="L9088" s="179">
        <v>0</v>
      </c>
      <c r="M9088" s="179">
        <v>121571.06386709616</v>
      </c>
      <c r="N9088" s="179">
        <v>0</v>
      </c>
      <c r="O9088" s="179">
        <v>0</v>
      </c>
      <c r="P9088" s="179">
        <v>0</v>
      </c>
      <c r="Q9088" s="179">
        <v>0</v>
      </c>
      <c r="R9088" s="180">
        <v>0</v>
      </c>
      <c r="S9088" s="180">
        <v>0</v>
      </c>
      <c r="T9088" s="180">
        <v>0</v>
      </c>
    </row>
    <row r="9089" spans="2:20" x14ac:dyDescent="0.3">
      <c r="B9089" s="19">
        <v>9086</v>
      </c>
      <c r="C9089" s="179">
        <v>0</v>
      </c>
      <c r="D9089" s="179">
        <v>0</v>
      </c>
      <c r="E9089" s="179">
        <v>297657.14270367118</v>
      </c>
      <c r="F9089" s="179">
        <v>0</v>
      </c>
      <c r="G9089" s="179">
        <v>0</v>
      </c>
      <c r="H9089" s="179">
        <v>270308.57796549733</v>
      </c>
      <c r="I9089" s="179">
        <v>0</v>
      </c>
      <c r="J9089" s="179">
        <v>0</v>
      </c>
      <c r="K9089" s="179">
        <v>0</v>
      </c>
      <c r="L9089" s="179">
        <v>0</v>
      </c>
      <c r="M9089" s="179">
        <v>20381.604508603992</v>
      </c>
      <c r="N9089" s="179">
        <v>0</v>
      </c>
      <c r="O9089" s="179">
        <v>0</v>
      </c>
      <c r="P9089" s="179">
        <v>0</v>
      </c>
      <c r="Q9089" s="179">
        <v>0</v>
      </c>
      <c r="R9089" s="180">
        <v>0</v>
      </c>
      <c r="S9089" s="180">
        <v>0</v>
      </c>
      <c r="T9089" s="180">
        <v>0</v>
      </c>
    </row>
    <row r="9090" spans="2:20" x14ac:dyDescent="0.3">
      <c r="B9090" s="19">
        <v>9087</v>
      </c>
      <c r="C9090" s="179">
        <v>0</v>
      </c>
      <c r="D9090" s="179">
        <v>0</v>
      </c>
      <c r="E9090" s="179">
        <v>155286.29349641284</v>
      </c>
      <c r="F9090" s="179">
        <v>1</v>
      </c>
      <c r="G9090" s="179">
        <v>14847.204139207179</v>
      </c>
      <c r="H9090" s="179">
        <v>2446400.3826212385</v>
      </c>
      <c r="I9090" s="179">
        <v>0</v>
      </c>
      <c r="J9090" s="179">
        <v>0</v>
      </c>
      <c r="K9090" s="179">
        <v>0</v>
      </c>
      <c r="L9090" s="179">
        <v>0</v>
      </c>
      <c r="M9090" s="179">
        <v>82935.613110435515</v>
      </c>
      <c r="N9090" s="179">
        <v>0</v>
      </c>
      <c r="O9090" s="179">
        <v>0</v>
      </c>
      <c r="P9090" s="179">
        <v>0</v>
      </c>
      <c r="Q9090" s="179">
        <v>0</v>
      </c>
      <c r="R9090" s="180">
        <v>0</v>
      </c>
      <c r="S9090" s="180">
        <v>0</v>
      </c>
      <c r="T9090" s="180">
        <v>0</v>
      </c>
    </row>
    <row r="9091" spans="2:20" x14ac:dyDescent="0.3">
      <c r="B9091" s="19">
        <v>9088</v>
      </c>
      <c r="C9091" s="179">
        <v>0</v>
      </c>
      <c r="D9091" s="179">
        <v>0</v>
      </c>
      <c r="E9091" s="179">
        <v>40856.487631869393</v>
      </c>
      <c r="F9091" s="179">
        <v>0</v>
      </c>
      <c r="G9091" s="179">
        <v>0</v>
      </c>
      <c r="H9091" s="179">
        <v>45866.777271314335</v>
      </c>
      <c r="I9091" s="179">
        <v>0</v>
      </c>
      <c r="J9091" s="179">
        <v>0</v>
      </c>
      <c r="K9091" s="179">
        <v>0</v>
      </c>
      <c r="L9091" s="179">
        <v>0</v>
      </c>
      <c r="M9091" s="179">
        <v>334732.98160520964</v>
      </c>
      <c r="N9091" s="179">
        <v>0</v>
      </c>
      <c r="O9091" s="179">
        <v>0</v>
      </c>
      <c r="P9091" s="179">
        <v>0</v>
      </c>
      <c r="Q9091" s="179">
        <v>0</v>
      </c>
      <c r="R9091" s="180">
        <v>0</v>
      </c>
      <c r="S9091" s="180">
        <v>0</v>
      </c>
      <c r="T9091" s="180">
        <v>0</v>
      </c>
    </row>
    <row r="9092" spans="2:20" x14ac:dyDescent="0.3">
      <c r="B9092" s="19">
        <v>9089</v>
      </c>
      <c r="C9092" s="179">
        <v>1</v>
      </c>
      <c r="D9092" s="179">
        <v>632677.04077535833</v>
      </c>
      <c r="E9092" s="179">
        <v>174290.23171077576</v>
      </c>
      <c r="F9092" s="179">
        <v>0</v>
      </c>
      <c r="G9092" s="179">
        <v>0</v>
      </c>
      <c r="H9092" s="179">
        <v>1523.8992555484929</v>
      </c>
      <c r="I9092" s="179">
        <v>0</v>
      </c>
      <c r="J9092" s="179">
        <v>0</v>
      </c>
      <c r="K9092" s="179">
        <v>0</v>
      </c>
      <c r="L9092" s="179">
        <v>0</v>
      </c>
      <c r="M9092" s="179">
        <v>293268.97252090165</v>
      </c>
      <c r="N9092" s="179">
        <v>0</v>
      </c>
      <c r="O9092" s="179">
        <v>32677.040775358328</v>
      </c>
      <c r="P9092" s="179">
        <v>0</v>
      </c>
      <c r="Q9092" s="179">
        <v>0</v>
      </c>
      <c r="R9092" s="180">
        <v>0</v>
      </c>
      <c r="S9092" s="180">
        <v>0</v>
      </c>
      <c r="T9092" s="180">
        <v>600000</v>
      </c>
    </row>
    <row r="9093" spans="2:20" x14ac:dyDescent="0.3">
      <c r="B9093" s="19">
        <v>9090</v>
      </c>
      <c r="C9093" s="179">
        <v>0</v>
      </c>
      <c r="D9093" s="179">
        <v>0</v>
      </c>
      <c r="E9093" s="179">
        <v>6898.5029081864441</v>
      </c>
      <c r="F9093" s="179">
        <v>0</v>
      </c>
      <c r="G9093" s="179">
        <v>0</v>
      </c>
      <c r="H9093" s="179">
        <v>262234.89927374304</v>
      </c>
      <c r="I9093" s="179">
        <v>0</v>
      </c>
      <c r="J9093" s="179">
        <v>0</v>
      </c>
      <c r="K9093" s="179">
        <v>0</v>
      </c>
      <c r="L9093" s="179">
        <v>0</v>
      </c>
      <c r="M9093" s="179">
        <v>7217.8612034433463</v>
      </c>
      <c r="N9093" s="179">
        <v>0</v>
      </c>
      <c r="O9093" s="179">
        <v>0</v>
      </c>
      <c r="P9093" s="179">
        <v>0</v>
      </c>
      <c r="Q9093" s="179">
        <v>0</v>
      </c>
      <c r="R9093" s="180">
        <v>0</v>
      </c>
      <c r="S9093" s="180">
        <v>0</v>
      </c>
      <c r="T9093" s="180">
        <v>0</v>
      </c>
    </row>
    <row r="9094" spans="2:20" x14ac:dyDescent="0.3">
      <c r="B9094" s="19">
        <v>9091</v>
      </c>
      <c r="C9094" s="179">
        <v>0</v>
      </c>
      <c r="D9094" s="179">
        <v>0</v>
      </c>
      <c r="E9094" s="179">
        <v>96833.266770726535</v>
      </c>
      <c r="F9094" s="179">
        <v>0</v>
      </c>
      <c r="G9094" s="179">
        <v>0</v>
      </c>
      <c r="H9094" s="179">
        <v>16244.735865435219</v>
      </c>
      <c r="I9094" s="179">
        <v>0</v>
      </c>
      <c r="J9094" s="179">
        <v>0</v>
      </c>
      <c r="K9094" s="179">
        <v>0</v>
      </c>
      <c r="L9094" s="179">
        <v>0</v>
      </c>
      <c r="M9094" s="179">
        <v>56788.45731275493</v>
      </c>
      <c r="N9094" s="179">
        <v>0</v>
      </c>
      <c r="O9094" s="179">
        <v>0</v>
      </c>
      <c r="P9094" s="179">
        <v>0</v>
      </c>
      <c r="Q9094" s="179">
        <v>0</v>
      </c>
      <c r="R9094" s="180">
        <v>0</v>
      </c>
      <c r="S9094" s="180">
        <v>0</v>
      </c>
      <c r="T9094" s="180">
        <v>0</v>
      </c>
    </row>
    <row r="9095" spans="2:20" x14ac:dyDescent="0.3">
      <c r="B9095" s="19">
        <v>9092</v>
      </c>
      <c r="C9095" s="179">
        <v>0</v>
      </c>
      <c r="D9095" s="179">
        <v>0</v>
      </c>
      <c r="E9095" s="179">
        <v>32645.662130569108</v>
      </c>
      <c r="F9095" s="179">
        <v>0</v>
      </c>
      <c r="G9095" s="179">
        <v>0</v>
      </c>
      <c r="H9095" s="179">
        <v>284541.06788367155</v>
      </c>
      <c r="I9095" s="179">
        <v>0</v>
      </c>
      <c r="J9095" s="179">
        <v>0</v>
      </c>
      <c r="K9095" s="179">
        <v>0</v>
      </c>
      <c r="L9095" s="179">
        <v>0</v>
      </c>
      <c r="M9095" s="179">
        <v>26502.259973856671</v>
      </c>
      <c r="N9095" s="179">
        <v>0</v>
      </c>
      <c r="O9095" s="179">
        <v>0</v>
      </c>
      <c r="P9095" s="179">
        <v>0</v>
      </c>
      <c r="Q9095" s="179">
        <v>0</v>
      </c>
      <c r="R9095" s="180">
        <v>0</v>
      </c>
      <c r="S9095" s="180">
        <v>0</v>
      </c>
      <c r="T9095" s="180">
        <v>0</v>
      </c>
    </row>
    <row r="9096" spans="2:20" x14ac:dyDescent="0.3">
      <c r="B9096" s="19">
        <v>9093</v>
      </c>
      <c r="C9096" s="179">
        <v>0</v>
      </c>
      <c r="D9096" s="179">
        <v>0</v>
      </c>
      <c r="E9096" s="179">
        <v>172922.24813781847</v>
      </c>
      <c r="F9096" s="179">
        <v>0</v>
      </c>
      <c r="G9096" s="179">
        <v>0</v>
      </c>
      <c r="H9096" s="179">
        <v>116806.29389916909</v>
      </c>
      <c r="I9096" s="179">
        <v>0</v>
      </c>
      <c r="J9096" s="179">
        <v>0</v>
      </c>
      <c r="K9096" s="179">
        <v>0</v>
      </c>
      <c r="L9096" s="179">
        <v>0</v>
      </c>
      <c r="M9096" s="179">
        <v>9144.2948810970956</v>
      </c>
      <c r="N9096" s="179">
        <v>0</v>
      </c>
      <c r="O9096" s="179">
        <v>0</v>
      </c>
      <c r="P9096" s="179">
        <v>0</v>
      </c>
      <c r="Q9096" s="179">
        <v>0</v>
      </c>
      <c r="R9096" s="180">
        <v>0</v>
      </c>
      <c r="S9096" s="180">
        <v>0</v>
      </c>
      <c r="T9096" s="180">
        <v>0</v>
      </c>
    </row>
    <row r="9097" spans="2:20" x14ac:dyDescent="0.3">
      <c r="B9097" s="19">
        <v>9094</v>
      </c>
      <c r="C9097" s="179">
        <v>0</v>
      </c>
      <c r="D9097" s="179">
        <v>0</v>
      </c>
      <c r="E9097" s="179">
        <v>52375.697199078415</v>
      </c>
      <c r="F9097" s="179">
        <v>1</v>
      </c>
      <c r="G9097" s="179">
        <v>16341.856565970329</v>
      </c>
      <c r="H9097" s="179">
        <v>455250.34377281053</v>
      </c>
      <c r="I9097" s="179">
        <v>0</v>
      </c>
      <c r="J9097" s="179">
        <v>0</v>
      </c>
      <c r="K9097" s="179">
        <v>0</v>
      </c>
      <c r="L9097" s="179">
        <v>0</v>
      </c>
      <c r="M9097" s="179">
        <v>142623.22620681694</v>
      </c>
      <c r="N9097" s="179">
        <v>0</v>
      </c>
      <c r="O9097" s="179">
        <v>0</v>
      </c>
      <c r="P9097" s="179">
        <v>0</v>
      </c>
      <c r="Q9097" s="179">
        <v>0</v>
      </c>
      <c r="R9097" s="180">
        <v>0</v>
      </c>
      <c r="S9097" s="180">
        <v>0</v>
      </c>
      <c r="T9097" s="180">
        <v>0</v>
      </c>
    </row>
    <row r="9098" spans="2:20" x14ac:dyDescent="0.3">
      <c r="B9098" s="19">
        <v>9095</v>
      </c>
      <c r="C9098" s="179">
        <v>0</v>
      </c>
      <c r="D9098" s="179">
        <v>0</v>
      </c>
      <c r="E9098" s="179">
        <v>17582.341083702613</v>
      </c>
      <c r="F9098" s="179">
        <v>0</v>
      </c>
      <c r="G9098" s="179">
        <v>0</v>
      </c>
      <c r="H9098" s="179">
        <v>873921.97195319529</v>
      </c>
      <c r="I9098" s="179">
        <v>0</v>
      </c>
      <c r="J9098" s="179">
        <v>0</v>
      </c>
      <c r="K9098" s="179">
        <v>0</v>
      </c>
      <c r="L9098" s="179">
        <v>0</v>
      </c>
      <c r="M9098" s="179">
        <v>49945.052810354246</v>
      </c>
      <c r="N9098" s="179">
        <v>0</v>
      </c>
      <c r="O9098" s="179">
        <v>0</v>
      </c>
      <c r="P9098" s="179">
        <v>0</v>
      </c>
      <c r="Q9098" s="179">
        <v>0</v>
      </c>
      <c r="R9098" s="180">
        <v>0</v>
      </c>
      <c r="S9098" s="180">
        <v>0</v>
      </c>
      <c r="T9098" s="180">
        <v>0</v>
      </c>
    </row>
    <row r="9099" spans="2:20" x14ac:dyDescent="0.3">
      <c r="B9099" s="19">
        <v>9096</v>
      </c>
      <c r="C9099" s="179">
        <v>0</v>
      </c>
      <c r="D9099" s="179">
        <v>0</v>
      </c>
      <c r="E9099" s="179">
        <v>80887.535926881261</v>
      </c>
      <c r="F9099" s="179">
        <v>0</v>
      </c>
      <c r="G9099" s="179">
        <v>0</v>
      </c>
      <c r="H9099" s="179">
        <v>130180.16556115432</v>
      </c>
      <c r="I9099" s="179">
        <v>0</v>
      </c>
      <c r="J9099" s="179">
        <v>0</v>
      </c>
      <c r="K9099" s="179">
        <v>0</v>
      </c>
      <c r="L9099" s="179">
        <v>0</v>
      </c>
      <c r="M9099" s="179">
        <v>436741.97458962555</v>
      </c>
      <c r="N9099" s="179">
        <v>0</v>
      </c>
      <c r="O9099" s="179">
        <v>0</v>
      </c>
      <c r="P9099" s="179">
        <v>0</v>
      </c>
      <c r="Q9099" s="179">
        <v>0</v>
      </c>
      <c r="R9099" s="180">
        <v>0</v>
      </c>
      <c r="S9099" s="180">
        <v>0</v>
      </c>
      <c r="T9099" s="180">
        <v>0</v>
      </c>
    </row>
    <row r="9100" spans="2:20" x14ac:dyDescent="0.3">
      <c r="B9100" s="19">
        <v>9097</v>
      </c>
      <c r="C9100" s="179">
        <v>1</v>
      </c>
      <c r="D9100" s="179">
        <v>27521.280068540858</v>
      </c>
      <c r="E9100" s="179">
        <v>430238.7392241566</v>
      </c>
      <c r="F9100" s="179">
        <v>0</v>
      </c>
      <c r="G9100" s="179">
        <v>0</v>
      </c>
      <c r="H9100" s="179">
        <v>50019.873383490572</v>
      </c>
      <c r="I9100" s="179">
        <v>0</v>
      </c>
      <c r="J9100" s="179">
        <v>0</v>
      </c>
      <c r="K9100" s="179">
        <v>0</v>
      </c>
      <c r="L9100" s="179">
        <v>0</v>
      </c>
      <c r="M9100" s="179">
        <v>246291.1530594517</v>
      </c>
      <c r="N9100" s="179">
        <v>0</v>
      </c>
      <c r="O9100" s="179">
        <v>0</v>
      </c>
      <c r="P9100" s="179">
        <v>0</v>
      </c>
      <c r="Q9100" s="179">
        <v>0</v>
      </c>
      <c r="R9100" s="180">
        <v>0</v>
      </c>
      <c r="S9100" s="180">
        <v>0</v>
      </c>
      <c r="T9100" s="180">
        <v>27521.280068540858</v>
      </c>
    </row>
    <row r="9101" spans="2:20" x14ac:dyDescent="0.3">
      <c r="B9101" s="19">
        <v>9098</v>
      </c>
      <c r="C9101" s="179">
        <v>0</v>
      </c>
      <c r="D9101" s="179">
        <v>0</v>
      </c>
      <c r="E9101" s="179">
        <v>911419.5272770935</v>
      </c>
      <c r="F9101" s="179">
        <v>0</v>
      </c>
      <c r="G9101" s="179">
        <v>0</v>
      </c>
      <c r="H9101" s="179">
        <v>13706.769075682374</v>
      </c>
      <c r="I9101" s="179">
        <v>0</v>
      </c>
      <c r="J9101" s="179">
        <v>0</v>
      </c>
      <c r="K9101" s="179">
        <v>0</v>
      </c>
      <c r="L9101" s="179">
        <v>0</v>
      </c>
      <c r="M9101" s="179">
        <v>15800.345313486961</v>
      </c>
      <c r="N9101" s="179">
        <v>0</v>
      </c>
      <c r="O9101" s="179">
        <v>0</v>
      </c>
      <c r="P9101" s="179">
        <v>0</v>
      </c>
      <c r="Q9101" s="179">
        <v>0</v>
      </c>
      <c r="R9101" s="180">
        <v>0</v>
      </c>
      <c r="S9101" s="180">
        <v>0</v>
      </c>
      <c r="T9101" s="180">
        <v>0</v>
      </c>
    </row>
    <row r="9102" spans="2:20" x14ac:dyDescent="0.3">
      <c r="B9102" s="19">
        <v>9099</v>
      </c>
      <c r="C9102" s="179">
        <v>0</v>
      </c>
      <c r="D9102" s="179">
        <v>0</v>
      </c>
      <c r="E9102" s="179">
        <v>215206.4600208925</v>
      </c>
      <c r="F9102" s="179">
        <v>0</v>
      </c>
      <c r="G9102" s="179">
        <v>0</v>
      </c>
      <c r="H9102" s="179">
        <v>190425.08137664624</v>
      </c>
      <c r="I9102" s="179">
        <v>0</v>
      </c>
      <c r="J9102" s="179">
        <v>0</v>
      </c>
      <c r="K9102" s="179">
        <v>0</v>
      </c>
      <c r="L9102" s="179">
        <v>0</v>
      </c>
      <c r="M9102" s="179">
        <v>111839.72955285906</v>
      </c>
      <c r="N9102" s="179">
        <v>0</v>
      </c>
      <c r="O9102" s="179">
        <v>0</v>
      </c>
      <c r="P9102" s="179">
        <v>0</v>
      </c>
      <c r="Q9102" s="179">
        <v>0</v>
      </c>
      <c r="R9102" s="180">
        <v>0</v>
      </c>
      <c r="S9102" s="180">
        <v>0</v>
      </c>
      <c r="T9102" s="180">
        <v>0</v>
      </c>
    </row>
    <row r="9103" spans="2:20" x14ac:dyDescent="0.3">
      <c r="B9103" s="19">
        <v>9100</v>
      </c>
      <c r="C9103" s="179">
        <v>0</v>
      </c>
      <c r="D9103" s="179">
        <v>0</v>
      </c>
      <c r="E9103" s="179">
        <v>44212.04651282858</v>
      </c>
      <c r="F9103" s="179">
        <v>0</v>
      </c>
      <c r="G9103" s="179">
        <v>0</v>
      </c>
      <c r="H9103" s="179">
        <v>274499.65027347772</v>
      </c>
      <c r="I9103" s="179">
        <v>0</v>
      </c>
      <c r="J9103" s="179">
        <v>0</v>
      </c>
      <c r="K9103" s="179">
        <v>0</v>
      </c>
      <c r="L9103" s="179">
        <v>0</v>
      </c>
      <c r="M9103" s="179">
        <v>46550.240847780886</v>
      </c>
      <c r="N9103" s="179">
        <v>0</v>
      </c>
      <c r="O9103" s="179">
        <v>0</v>
      </c>
      <c r="P9103" s="179">
        <v>0</v>
      </c>
      <c r="Q9103" s="179">
        <v>0</v>
      </c>
      <c r="R9103" s="180">
        <v>0</v>
      </c>
      <c r="S9103" s="180">
        <v>0</v>
      </c>
      <c r="T9103" s="180">
        <v>0</v>
      </c>
    </row>
    <row r="9104" spans="2:20" x14ac:dyDescent="0.3">
      <c r="B9104" s="19">
        <v>9101</v>
      </c>
      <c r="C9104" s="179">
        <v>0</v>
      </c>
      <c r="D9104" s="179">
        <v>0</v>
      </c>
      <c r="E9104" s="179">
        <v>4271.9253458946387</v>
      </c>
      <c r="F9104" s="179">
        <v>0</v>
      </c>
      <c r="G9104" s="179">
        <v>0</v>
      </c>
      <c r="H9104" s="179">
        <v>591587.87026540982</v>
      </c>
      <c r="I9104" s="179">
        <v>0</v>
      </c>
      <c r="J9104" s="179">
        <v>0</v>
      </c>
      <c r="K9104" s="179">
        <v>0</v>
      </c>
      <c r="L9104" s="179">
        <v>0</v>
      </c>
      <c r="M9104" s="179">
        <v>110894.97445039904</v>
      </c>
      <c r="N9104" s="179">
        <v>0</v>
      </c>
      <c r="O9104" s="179">
        <v>0</v>
      </c>
      <c r="P9104" s="179">
        <v>0</v>
      </c>
      <c r="Q9104" s="179">
        <v>0</v>
      </c>
      <c r="R9104" s="180">
        <v>0</v>
      </c>
      <c r="S9104" s="180">
        <v>0</v>
      </c>
      <c r="T9104" s="180">
        <v>0</v>
      </c>
    </row>
    <row r="9105" spans="2:20" x14ac:dyDescent="0.3">
      <c r="B9105" s="19">
        <v>9102</v>
      </c>
      <c r="C9105" s="179">
        <v>0</v>
      </c>
      <c r="D9105" s="179">
        <v>0</v>
      </c>
      <c r="E9105" s="179">
        <v>130930.60869774976</v>
      </c>
      <c r="F9105" s="179">
        <v>0</v>
      </c>
      <c r="G9105" s="179">
        <v>0</v>
      </c>
      <c r="H9105" s="179">
        <v>159639.8999829494</v>
      </c>
      <c r="I9105" s="179">
        <v>0</v>
      </c>
      <c r="J9105" s="179">
        <v>0</v>
      </c>
      <c r="K9105" s="179">
        <v>0</v>
      </c>
      <c r="L9105" s="179">
        <v>0</v>
      </c>
      <c r="M9105" s="179">
        <v>128932.78645025453</v>
      </c>
      <c r="N9105" s="179">
        <v>0</v>
      </c>
      <c r="O9105" s="179">
        <v>0</v>
      </c>
      <c r="P9105" s="179">
        <v>0</v>
      </c>
      <c r="Q9105" s="179">
        <v>0</v>
      </c>
      <c r="R9105" s="180">
        <v>0</v>
      </c>
      <c r="S9105" s="180">
        <v>0</v>
      </c>
      <c r="T9105" s="180">
        <v>0</v>
      </c>
    </row>
    <row r="9106" spans="2:20" x14ac:dyDescent="0.3">
      <c r="B9106" s="19">
        <v>9103</v>
      </c>
      <c r="C9106" s="179">
        <v>0</v>
      </c>
      <c r="D9106" s="179">
        <v>0</v>
      </c>
      <c r="E9106" s="179">
        <v>84818.305618145881</v>
      </c>
      <c r="F9106" s="179">
        <v>0</v>
      </c>
      <c r="G9106" s="179">
        <v>0</v>
      </c>
      <c r="H9106" s="179">
        <v>60118.327403402232</v>
      </c>
      <c r="I9106" s="179">
        <v>0</v>
      </c>
      <c r="J9106" s="179">
        <v>0</v>
      </c>
      <c r="K9106" s="179">
        <v>0</v>
      </c>
      <c r="L9106" s="179">
        <v>0</v>
      </c>
      <c r="M9106" s="179">
        <v>916981.18292702758</v>
      </c>
      <c r="N9106" s="179">
        <v>0</v>
      </c>
      <c r="O9106" s="179">
        <v>0</v>
      </c>
      <c r="P9106" s="179">
        <v>0</v>
      </c>
      <c r="Q9106" s="179">
        <v>0</v>
      </c>
      <c r="R9106" s="180">
        <v>0</v>
      </c>
      <c r="S9106" s="180">
        <v>0</v>
      </c>
      <c r="T9106" s="180">
        <v>0</v>
      </c>
    </row>
    <row r="9107" spans="2:20" x14ac:dyDescent="0.3">
      <c r="B9107" s="19">
        <v>9104</v>
      </c>
      <c r="C9107" s="179">
        <v>0</v>
      </c>
      <c r="D9107" s="179">
        <v>0</v>
      </c>
      <c r="E9107" s="179">
        <v>5355.060856010894</v>
      </c>
      <c r="F9107" s="179">
        <v>0</v>
      </c>
      <c r="G9107" s="179">
        <v>0</v>
      </c>
      <c r="H9107" s="179">
        <v>55361.074718168129</v>
      </c>
      <c r="I9107" s="179">
        <v>0</v>
      </c>
      <c r="J9107" s="179">
        <v>0</v>
      </c>
      <c r="K9107" s="179">
        <v>0</v>
      </c>
      <c r="L9107" s="179">
        <v>0</v>
      </c>
      <c r="M9107" s="179">
        <v>41964.37492917879</v>
      </c>
      <c r="N9107" s="179">
        <v>0</v>
      </c>
      <c r="O9107" s="179">
        <v>0</v>
      </c>
      <c r="P9107" s="179">
        <v>0</v>
      </c>
      <c r="Q9107" s="179">
        <v>0</v>
      </c>
      <c r="R9107" s="180">
        <v>0</v>
      </c>
      <c r="S9107" s="180">
        <v>0</v>
      </c>
      <c r="T9107" s="180">
        <v>0</v>
      </c>
    </row>
    <row r="9108" spans="2:20" x14ac:dyDescent="0.3">
      <c r="B9108" s="19">
        <v>9105</v>
      </c>
      <c r="C9108" s="179">
        <v>0</v>
      </c>
      <c r="D9108" s="179">
        <v>0</v>
      </c>
      <c r="E9108" s="179">
        <v>64411.803793922161</v>
      </c>
      <c r="F9108" s="179">
        <v>0</v>
      </c>
      <c r="G9108" s="179">
        <v>0</v>
      </c>
      <c r="H9108" s="179">
        <v>303012.4298083022</v>
      </c>
      <c r="I9108" s="179">
        <v>0</v>
      </c>
      <c r="J9108" s="179">
        <v>0</v>
      </c>
      <c r="K9108" s="179">
        <v>0</v>
      </c>
      <c r="L9108" s="179">
        <v>0</v>
      </c>
      <c r="M9108" s="179">
        <v>60405.681306523409</v>
      </c>
      <c r="N9108" s="179">
        <v>0</v>
      </c>
      <c r="O9108" s="179">
        <v>0</v>
      </c>
      <c r="P9108" s="179">
        <v>0</v>
      </c>
      <c r="Q9108" s="179">
        <v>0</v>
      </c>
      <c r="R9108" s="180">
        <v>0</v>
      </c>
      <c r="S9108" s="180">
        <v>0</v>
      </c>
      <c r="T9108" s="180">
        <v>0</v>
      </c>
    </row>
    <row r="9109" spans="2:20" x14ac:dyDescent="0.3">
      <c r="B9109" s="19">
        <v>9106</v>
      </c>
      <c r="C9109" s="179">
        <v>0</v>
      </c>
      <c r="D9109" s="179">
        <v>0</v>
      </c>
      <c r="E9109" s="179">
        <v>75565.6144613543</v>
      </c>
      <c r="F9109" s="179">
        <v>0</v>
      </c>
      <c r="G9109" s="179">
        <v>0</v>
      </c>
      <c r="H9109" s="179">
        <v>7933.1922398842726</v>
      </c>
      <c r="I9109" s="179">
        <v>0</v>
      </c>
      <c r="J9109" s="179">
        <v>0</v>
      </c>
      <c r="K9109" s="179">
        <v>0</v>
      </c>
      <c r="L9109" s="179">
        <v>0</v>
      </c>
      <c r="M9109" s="179">
        <v>121858.91332070324</v>
      </c>
      <c r="N9109" s="179">
        <v>0</v>
      </c>
      <c r="O9109" s="179">
        <v>0</v>
      </c>
      <c r="P9109" s="179">
        <v>0</v>
      </c>
      <c r="Q9109" s="179">
        <v>0</v>
      </c>
      <c r="R9109" s="180">
        <v>0</v>
      </c>
      <c r="S9109" s="180">
        <v>0</v>
      </c>
      <c r="T9109" s="180">
        <v>0</v>
      </c>
    </row>
    <row r="9110" spans="2:20" x14ac:dyDescent="0.3">
      <c r="B9110" s="19">
        <v>9107</v>
      </c>
      <c r="C9110" s="179">
        <v>0</v>
      </c>
      <c r="D9110" s="179">
        <v>0</v>
      </c>
      <c r="E9110" s="179">
        <v>472278.73488860531</v>
      </c>
      <c r="F9110" s="179">
        <v>0</v>
      </c>
      <c r="G9110" s="179">
        <v>0</v>
      </c>
      <c r="H9110" s="179">
        <v>704251.3192713029</v>
      </c>
      <c r="I9110" s="179">
        <v>0</v>
      </c>
      <c r="J9110" s="179">
        <v>0</v>
      </c>
      <c r="K9110" s="179">
        <v>0</v>
      </c>
      <c r="L9110" s="179">
        <v>0</v>
      </c>
      <c r="M9110" s="179">
        <v>125083.22457084552</v>
      </c>
      <c r="N9110" s="179">
        <v>0</v>
      </c>
      <c r="O9110" s="179">
        <v>0</v>
      </c>
      <c r="P9110" s="179">
        <v>0</v>
      </c>
      <c r="Q9110" s="179">
        <v>0</v>
      </c>
      <c r="R9110" s="180">
        <v>0</v>
      </c>
      <c r="S9110" s="180">
        <v>0</v>
      </c>
      <c r="T9110" s="180">
        <v>0</v>
      </c>
    </row>
    <row r="9111" spans="2:20" x14ac:dyDescent="0.3">
      <c r="B9111" s="19">
        <v>9108</v>
      </c>
      <c r="C9111" s="179">
        <v>0</v>
      </c>
      <c r="D9111" s="179">
        <v>0</v>
      </c>
      <c r="E9111" s="179">
        <v>18922.788786273617</v>
      </c>
      <c r="F9111" s="179">
        <v>0</v>
      </c>
      <c r="G9111" s="179">
        <v>0</v>
      </c>
      <c r="H9111" s="179">
        <v>45243.109908482511</v>
      </c>
      <c r="I9111" s="179">
        <v>0</v>
      </c>
      <c r="J9111" s="179">
        <v>0</v>
      </c>
      <c r="K9111" s="179">
        <v>0</v>
      </c>
      <c r="L9111" s="179">
        <v>0</v>
      </c>
      <c r="M9111" s="179">
        <v>26791.191681750992</v>
      </c>
      <c r="N9111" s="179">
        <v>0</v>
      </c>
      <c r="O9111" s="179">
        <v>0</v>
      </c>
      <c r="P9111" s="179">
        <v>0</v>
      </c>
      <c r="Q9111" s="179">
        <v>0</v>
      </c>
      <c r="R9111" s="180">
        <v>0</v>
      </c>
      <c r="S9111" s="180">
        <v>0</v>
      </c>
      <c r="T9111" s="180">
        <v>0</v>
      </c>
    </row>
    <row r="9112" spans="2:20" x14ac:dyDescent="0.3">
      <c r="B9112" s="19">
        <v>9109</v>
      </c>
      <c r="C9112" s="179">
        <v>0</v>
      </c>
      <c r="D9112" s="179">
        <v>0</v>
      </c>
      <c r="E9112" s="179">
        <v>27432.912177490867</v>
      </c>
      <c r="F9112" s="179">
        <v>0</v>
      </c>
      <c r="G9112" s="179">
        <v>0</v>
      </c>
      <c r="H9112" s="179">
        <v>31570.144294161393</v>
      </c>
      <c r="I9112" s="179">
        <v>0</v>
      </c>
      <c r="J9112" s="179">
        <v>0</v>
      </c>
      <c r="K9112" s="179">
        <v>0</v>
      </c>
      <c r="L9112" s="179">
        <v>0</v>
      </c>
      <c r="M9112" s="179">
        <v>151026.45335626064</v>
      </c>
      <c r="N9112" s="179">
        <v>0</v>
      </c>
      <c r="O9112" s="179">
        <v>0</v>
      </c>
      <c r="P9112" s="179">
        <v>0</v>
      </c>
      <c r="Q9112" s="179">
        <v>0</v>
      </c>
      <c r="R9112" s="180">
        <v>0</v>
      </c>
      <c r="S9112" s="180">
        <v>0</v>
      </c>
      <c r="T9112" s="180">
        <v>0</v>
      </c>
    </row>
    <row r="9113" spans="2:20" x14ac:dyDescent="0.3">
      <c r="B9113" s="19">
        <v>9110</v>
      </c>
      <c r="C9113" s="179">
        <v>0</v>
      </c>
      <c r="D9113" s="179">
        <v>0</v>
      </c>
      <c r="E9113" s="179">
        <v>121442.0494121079</v>
      </c>
      <c r="F9113" s="179">
        <v>0</v>
      </c>
      <c r="G9113" s="179">
        <v>0</v>
      </c>
      <c r="H9113" s="179">
        <v>18477.00543086134</v>
      </c>
      <c r="I9113" s="179">
        <v>0</v>
      </c>
      <c r="J9113" s="179">
        <v>0</v>
      </c>
      <c r="K9113" s="179">
        <v>0</v>
      </c>
      <c r="L9113" s="179">
        <v>0</v>
      </c>
      <c r="M9113" s="179">
        <v>250296.68872284322</v>
      </c>
      <c r="N9113" s="179">
        <v>0</v>
      </c>
      <c r="O9113" s="179">
        <v>0</v>
      </c>
      <c r="P9113" s="179">
        <v>0</v>
      </c>
      <c r="Q9113" s="179">
        <v>0</v>
      </c>
      <c r="R9113" s="180">
        <v>0</v>
      </c>
      <c r="S9113" s="180">
        <v>0</v>
      </c>
      <c r="T9113" s="180">
        <v>0</v>
      </c>
    </row>
    <row r="9114" spans="2:20" x14ac:dyDescent="0.3">
      <c r="B9114" s="19">
        <v>9111</v>
      </c>
      <c r="C9114" s="179">
        <v>0</v>
      </c>
      <c r="D9114" s="179">
        <v>0</v>
      </c>
      <c r="E9114" s="179">
        <v>230534.49353399311</v>
      </c>
      <c r="F9114" s="179">
        <v>0</v>
      </c>
      <c r="G9114" s="179">
        <v>0</v>
      </c>
      <c r="H9114" s="179">
        <v>339187.20886819041</v>
      </c>
      <c r="I9114" s="179">
        <v>0</v>
      </c>
      <c r="J9114" s="179">
        <v>0</v>
      </c>
      <c r="K9114" s="179">
        <v>0</v>
      </c>
      <c r="L9114" s="179">
        <v>0</v>
      </c>
      <c r="M9114" s="179">
        <v>55874.458542557171</v>
      </c>
      <c r="N9114" s="179">
        <v>0</v>
      </c>
      <c r="O9114" s="179">
        <v>0</v>
      </c>
      <c r="P9114" s="179">
        <v>0</v>
      </c>
      <c r="Q9114" s="179">
        <v>0</v>
      </c>
      <c r="R9114" s="180">
        <v>0</v>
      </c>
      <c r="S9114" s="180">
        <v>0</v>
      </c>
      <c r="T9114" s="180">
        <v>0</v>
      </c>
    </row>
    <row r="9115" spans="2:20" x14ac:dyDescent="0.3">
      <c r="B9115" s="19">
        <v>9112</v>
      </c>
      <c r="C9115" s="179">
        <v>0</v>
      </c>
      <c r="D9115" s="179">
        <v>0</v>
      </c>
      <c r="E9115" s="179">
        <v>136164.96621111623</v>
      </c>
      <c r="F9115" s="179">
        <v>0</v>
      </c>
      <c r="G9115" s="179">
        <v>0</v>
      </c>
      <c r="H9115" s="179">
        <v>635.61480891200972</v>
      </c>
      <c r="I9115" s="179">
        <v>0</v>
      </c>
      <c r="J9115" s="179">
        <v>0</v>
      </c>
      <c r="K9115" s="179">
        <v>0</v>
      </c>
      <c r="L9115" s="179">
        <v>0</v>
      </c>
      <c r="M9115" s="179">
        <v>2025.8353398307577</v>
      </c>
      <c r="N9115" s="179">
        <v>0</v>
      </c>
      <c r="O9115" s="179">
        <v>0</v>
      </c>
      <c r="P9115" s="179">
        <v>0</v>
      </c>
      <c r="Q9115" s="179">
        <v>0</v>
      </c>
      <c r="R9115" s="180">
        <v>0</v>
      </c>
      <c r="S9115" s="180">
        <v>0</v>
      </c>
      <c r="T9115" s="180">
        <v>0</v>
      </c>
    </row>
    <row r="9116" spans="2:20" x14ac:dyDescent="0.3">
      <c r="B9116" s="19">
        <v>9113</v>
      </c>
      <c r="C9116" s="179">
        <v>0</v>
      </c>
      <c r="D9116" s="179">
        <v>0</v>
      </c>
      <c r="E9116" s="179">
        <v>57079.166615351831</v>
      </c>
      <c r="F9116" s="179">
        <v>0</v>
      </c>
      <c r="G9116" s="179">
        <v>0</v>
      </c>
      <c r="H9116" s="179">
        <v>33899.445652344592</v>
      </c>
      <c r="I9116" s="179">
        <v>0</v>
      </c>
      <c r="J9116" s="179">
        <v>0</v>
      </c>
      <c r="K9116" s="179">
        <v>0</v>
      </c>
      <c r="L9116" s="179">
        <v>0</v>
      </c>
      <c r="M9116" s="179">
        <v>88572.010427876143</v>
      </c>
      <c r="N9116" s="179">
        <v>0</v>
      </c>
      <c r="O9116" s="179">
        <v>0</v>
      </c>
      <c r="P9116" s="179">
        <v>0</v>
      </c>
      <c r="Q9116" s="179">
        <v>0</v>
      </c>
      <c r="R9116" s="180">
        <v>0</v>
      </c>
      <c r="S9116" s="180">
        <v>0</v>
      </c>
      <c r="T9116" s="180">
        <v>0</v>
      </c>
    </row>
    <row r="9117" spans="2:20" x14ac:dyDescent="0.3">
      <c r="B9117" s="19">
        <v>9114</v>
      </c>
      <c r="C9117" s="179">
        <v>0</v>
      </c>
      <c r="D9117" s="179">
        <v>0</v>
      </c>
      <c r="E9117" s="179">
        <v>153042.86708128641</v>
      </c>
      <c r="F9117" s="179">
        <v>0</v>
      </c>
      <c r="G9117" s="179">
        <v>0</v>
      </c>
      <c r="H9117" s="179">
        <v>103086.97436653016</v>
      </c>
      <c r="I9117" s="179">
        <v>0</v>
      </c>
      <c r="J9117" s="179">
        <v>0</v>
      </c>
      <c r="K9117" s="179">
        <v>0</v>
      </c>
      <c r="L9117" s="179">
        <v>0</v>
      </c>
      <c r="M9117" s="179">
        <v>134562.56547601422</v>
      </c>
      <c r="N9117" s="179">
        <v>0</v>
      </c>
      <c r="O9117" s="179">
        <v>0</v>
      </c>
      <c r="P9117" s="179">
        <v>0</v>
      </c>
      <c r="Q9117" s="179">
        <v>0</v>
      </c>
      <c r="R9117" s="180">
        <v>0</v>
      </c>
      <c r="S9117" s="180">
        <v>0</v>
      </c>
      <c r="T9117" s="180">
        <v>0</v>
      </c>
    </row>
    <row r="9118" spans="2:20" x14ac:dyDescent="0.3">
      <c r="B9118" s="19">
        <v>9115</v>
      </c>
      <c r="C9118" s="179">
        <v>0</v>
      </c>
      <c r="D9118" s="179">
        <v>0</v>
      </c>
      <c r="E9118" s="179">
        <v>29086.415798116283</v>
      </c>
      <c r="F9118" s="179">
        <v>0</v>
      </c>
      <c r="G9118" s="179">
        <v>0</v>
      </c>
      <c r="H9118" s="179">
        <v>124094.78979200956</v>
      </c>
      <c r="I9118" s="179">
        <v>0</v>
      </c>
      <c r="J9118" s="179">
        <v>0</v>
      </c>
      <c r="K9118" s="179">
        <v>0</v>
      </c>
      <c r="L9118" s="179">
        <v>0</v>
      </c>
      <c r="M9118" s="179">
        <v>26262.79955839723</v>
      </c>
      <c r="N9118" s="179">
        <v>0</v>
      </c>
      <c r="O9118" s="179">
        <v>0</v>
      </c>
      <c r="P9118" s="179">
        <v>0</v>
      </c>
      <c r="Q9118" s="179">
        <v>0</v>
      </c>
      <c r="R9118" s="180">
        <v>0</v>
      </c>
      <c r="S9118" s="180">
        <v>0</v>
      </c>
      <c r="T9118" s="180">
        <v>0</v>
      </c>
    </row>
    <row r="9119" spans="2:20" x14ac:dyDescent="0.3">
      <c r="B9119" s="19">
        <v>9116</v>
      </c>
      <c r="C9119" s="179">
        <v>0</v>
      </c>
      <c r="D9119" s="179">
        <v>0</v>
      </c>
      <c r="E9119" s="179">
        <v>98294.308991735423</v>
      </c>
      <c r="F9119" s="179">
        <v>0</v>
      </c>
      <c r="G9119" s="179">
        <v>0</v>
      </c>
      <c r="H9119" s="179">
        <v>173592.7026881802</v>
      </c>
      <c r="I9119" s="179">
        <v>0</v>
      </c>
      <c r="J9119" s="179">
        <v>0</v>
      </c>
      <c r="K9119" s="179">
        <v>0</v>
      </c>
      <c r="L9119" s="179">
        <v>0</v>
      </c>
      <c r="M9119" s="179">
        <v>103400.48101863141</v>
      </c>
      <c r="N9119" s="179">
        <v>0</v>
      </c>
      <c r="O9119" s="179">
        <v>0</v>
      </c>
      <c r="P9119" s="179">
        <v>0</v>
      </c>
      <c r="Q9119" s="179">
        <v>0</v>
      </c>
      <c r="R9119" s="180">
        <v>0</v>
      </c>
      <c r="S9119" s="180">
        <v>0</v>
      </c>
      <c r="T9119" s="180">
        <v>0</v>
      </c>
    </row>
    <row r="9120" spans="2:20" x14ac:dyDescent="0.3">
      <c r="B9120" s="19">
        <v>9117</v>
      </c>
      <c r="C9120" s="179">
        <v>0</v>
      </c>
      <c r="D9120" s="179">
        <v>0</v>
      </c>
      <c r="E9120" s="179">
        <v>85474.646994049923</v>
      </c>
      <c r="F9120" s="179">
        <v>0</v>
      </c>
      <c r="G9120" s="179">
        <v>0</v>
      </c>
      <c r="H9120" s="179">
        <v>302456.82657500618</v>
      </c>
      <c r="I9120" s="179">
        <v>0</v>
      </c>
      <c r="J9120" s="179">
        <v>0</v>
      </c>
      <c r="K9120" s="179">
        <v>0</v>
      </c>
      <c r="L9120" s="179">
        <v>0</v>
      </c>
      <c r="M9120" s="179">
        <v>28138.000667878736</v>
      </c>
      <c r="N9120" s="179">
        <v>0</v>
      </c>
      <c r="O9120" s="179">
        <v>0</v>
      </c>
      <c r="P9120" s="179">
        <v>0</v>
      </c>
      <c r="Q9120" s="179">
        <v>0</v>
      </c>
      <c r="R9120" s="180">
        <v>0</v>
      </c>
      <c r="S9120" s="180">
        <v>0</v>
      </c>
      <c r="T9120" s="180">
        <v>0</v>
      </c>
    </row>
    <row r="9121" spans="2:20" x14ac:dyDescent="0.3">
      <c r="B9121" s="19">
        <v>9118</v>
      </c>
      <c r="C9121" s="179">
        <v>0</v>
      </c>
      <c r="D9121" s="179">
        <v>0</v>
      </c>
      <c r="E9121" s="179">
        <v>409847.49557721749</v>
      </c>
      <c r="F9121" s="179">
        <v>0</v>
      </c>
      <c r="G9121" s="179">
        <v>0</v>
      </c>
      <c r="H9121" s="179">
        <v>119205.44363012997</v>
      </c>
      <c r="I9121" s="179">
        <v>0</v>
      </c>
      <c r="J9121" s="179">
        <v>0</v>
      </c>
      <c r="K9121" s="179">
        <v>0</v>
      </c>
      <c r="L9121" s="179">
        <v>0</v>
      </c>
      <c r="M9121" s="179">
        <v>280419.87057137699</v>
      </c>
      <c r="N9121" s="179">
        <v>0</v>
      </c>
      <c r="O9121" s="179">
        <v>0</v>
      </c>
      <c r="P9121" s="179">
        <v>0</v>
      </c>
      <c r="Q9121" s="179">
        <v>0</v>
      </c>
      <c r="R9121" s="180">
        <v>0</v>
      </c>
      <c r="S9121" s="180">
        <v>0</v>
      </c>
      <c r="T9121" s="180">
        <v>0</v>
      </c>
    </row>
    <row r="9122" spans="2:20" x14ac:dyDescent="0.3">
      <c r="B9122" s="19">
        <v>9119</v>
      </c>
      <c r="C9122" s="179">
        <v>0</v>
      </c>
      <c r="D9122" s="179">
        <v>0</v>
      </c>
      <c r="E9122" s="179">
        <v>1564305.5070390948</v>
      </c>
      <c r="F9122" s="179">
        <v>0</v>
      </c>
      <c r="G9122" s="179">
        <v>0</v>
      </c>
      <c r="H9122" s="179">
        <v>36179.865972884771</v>
      </c>
      <c r="I9122" s="179">
        <v>0</v>
      </c>
      <c r="J9122" s="179">
        <v>0</v>
      </c>
      <c r="K9122" s="179">
        <v>0</v>
      </c>
      <c r="L9122" s="179">
        <v>0</v>
      </c>
      <c r="M9122" s="179">
        <v>156784.3758791617</v>
      </c>
      <c r="N9122" s="179">
        <v>0</v>
      </c>
      <c r="O9122" s="179">
        <v>0</v>
      </c>
      <c r="P9122" s="179">
        <v>0</v>
      </c>
      <c r="Q9122" s="179">
        <v>0</v>
      </c>
      <c r="R9122" s="180">
        <v>0</v>
      </c>
      <c r="S9122" s="180">
        <v>0</v>
      </c>
      <c r="T9122" s="180">
        <v>0</v>
      </c>
    </row>
    <row r="9123" spans="2:20" x14ac:dyDescent="0.3">
      <c r="B9123" s="19">
        <v>9120</v>
      </c>
      <c r="C9123" s="179">
        <v>0</v>
      </c>
      <c r="D9123" s="179">
        <v>0</v>
      </c>
      <c r="E9123" s="179">
        <v>544120.22522193764</v>
      </c>
      <c r="F9123" s="179">
        <v>0</v>
      </c>
      <c r="G9123" s="179">
        <v>0</v>
      </c>
      <c r="H9123" s="179">
        <v>315690.23683245364</v>
      </c>
      <c r="I9123" s="179">
        <v>0</v>
      </c>
      <c r="J9123" s="179">
        <v>0</v>
      </c>
      <c r="K9123" s="179">
        <v>0</v>
      </c>
      <c r="L9123" s="179">
        <v>0</v>
      </c>
      <c r="M9123" s="179">
        <v>62682.731244173527</v>
      </c>
      <c r="N9123" s="179">
        <v>0</v>
      </c>
      <c r="O9123" s="179">
        <v>0</v>
      </c>
      <c r="P9123" s="179">
        <v>0</v>
      </c>
      <c r="Q9123" s="179">
        <v>0</v>
      </c>
      <c r="R9123" s="180">
        <v>0</v>
      </c>
      <c r="S9123" s="180">
        <v>0</v>
      </c>
      <c r="T9123" s="180">
        <v>0</v>
      </c>
    </row>
    <row r="9124" spans="2:20" x14ac:dyDescent="0.3">
      <c r="B9124" s="19">
        <v>9121</v>
      </c>
      <c r="C9124" s="179">
        <v>0</v>
      </c>
      <c r="D9124" s="179">
        <v>0</v>
      </c>
      <c r="E9124" s="179">
        <v>415469.76465200534</v>
      </c>
      <c r="F9124" s="179">
        <v>0</v>
      </c>
      <c r="G9124" s="179">
        <v>0</v>
      </c>
      <c r="H9124" s="179">
        <v>182764.90729016051</v>
      </c>
      <c r="I9124" s="179">
        <v>0</v>
      </c>
      <c r="J9124" s="179">
        <v>0</v>
      </c>
      <c r="K9124" s="179">
        <v>0</v>
      </c>
      <c r="L9124" s="179">
        <v>0</v>
      </c>
      <c r="M9124" s="179">
        <v>1042366.0807306016</v>
      </c>
      <c r="N9124" s="179">
        <v>0</v>
      </c>
      <c r="O9124" s="179">
        <v>0</v>
      </c>
      <c r="P9124" s="179">
        <v>0</v>
      </c>
      <c r="Q9124" s="179">
        <v>0</v>
      </c>
      <c r="R9124" s="180">
        <v>0</v>
      </c>
      <c r="S9124" s="180">
        <v>0</v>
      </c>
      <c r="T9124" s="180">
        <v>0</v>
      </c>
    </row>
    <row r="9125" spans="2:20" x14ac:dyDescent="0.3">
      <c r="B9125" s="19">
        <v>9122</v>
      </c>
      <c r="C9125" s="179">
        <v>0</v>
      </c>
      <c r="D9125" s="179">
        <v>0</v>
      </c>
      <c r="E9125" s="179">
        <v>273052.4091496453</v>
      </c>
      <c r="F9125" s="179">
        <v>0</v>
      </c>
      <c r="G9125" s="179">
        <v>0</v>
      </c>
      <c r="H9125" s="179">
        <v>99824.57788211944</v>
      </c>
      <c r="I9125" s="179">
        <v>0</v>
      </c>
      <c r="J9125" s="179">
        <v>0</v>
      </c>
      <c r="K9125" s="179">
        <v>0</v>
      </c>
      <c r="L9125" s="179">
        <v>0</v>
      </c>
      <c r="M9125" s="179">
        <v>331026.4775599874</v>
      </c>
      <c r="N9125" s="179">
        <v>0</v>
      </c>
      <c r="O9125" s="179">
        <v>0</v>
      </c>
      <c r="P9125" s="179">
        <v>0</v>
      </c>
      <c r="Q9125" s="179">
        <v>0</v>
      </c>
      <c r="R9125" s="180">
        <v>0</v>
      </c>
      <c r="S9125" s="180">
        <v>0</v>
      </c>
      <c r="T9125" s="180">
        <v>0</v>
      </c>
    </row>
    <row r="9126" spans="2:20" x14ac:dyDescent="0.3">
      <c r="B9126" s="19">
        <v>9123</v>
      </c>
      <c r="C9126" s="179">
        <v>0</v>
      </c>
      <c r="D9126" s="179">
        <v>0</v>
      </c>
      <c r="E9126" s="179">
        <v>48907.30460478516</v>
      </c>
      <c r="F9126" s="179">
        <v>0</v>
      </c>
      <c r="G9126" s="179">
        <v>0</v>
      </c>
      <c r="H9126" s="179">
        <v>459521.8988446499</v>
      </c>
      <c r="I9126" s="179">
        <v>0</v>
      </c>
      <c r="J9126" s="179">
        <v>0</v>
      </c>
      <c r="K9126" s="179">
        <v>0</v>
      </c>
      <c r="L9126" s="179">
        <v>0</v>
      </c>
      <c r="M9126" s="179">
        <v>18772.24037129201</v>
      </c>
      <c r="N9126" s="179">
        <v>0</v>
      </c>
      <c r="O9126" s="179">
        <v>0</v>
      </c>
      <c r="P9126" s="179">
        <v>0</v>
      </c>
      <c r="Q9126" s="179">
        <v>0</v>
      </c>
      <c r="R9126" s="180">
        <v>0</v>
      </c>
      <c r="S9126" s="180">
        <v>0</v>
      </c>
      <c r="T9126" s="180">
        <v>0</v>
      </c>
    </row>
    <row r="9127" spans="2:20" x14ac:dyDescent="0.3">
      <c r="B9127" s="19">
        <v>9124</v>
      </c>
      <c r="C9127" s="179">
        <v>0</v>
      </c>
      <c r="D9127" s="179">
        <v>0</v>
      </c>
      <c r="E9127" s="179">
        <v>9106.1179201733703</v>
      </c>
      <c r="F9127" s="179">
        <v>0</v>
      </c>
      <c r="G9127" s="179">
        <v>0</v>
      </c>
      <c r="H9127" s="179">
        <v>63212.557560455949</v>
      </c>
      <c r="I9127" s="179">
        <v>0</v>
      </c>
      <c r="J9127" s="179">
        <v>0</v>
      </c>
      <c r="K9127" s="179">
        <v>0</v>
      </c>
      <c r="L9127" s="179">
        <v>0</v>
      </c>
      <c r="M9127" s="179">
        <v>56767.535051281622</v>
      </c>
      <c r="N9127" s="179">
        <v>0</v>
      </c>
      <c r="O9127" s="179">
        <v>0</v>
      </c>
      <c r="P9127" s="179">
        <v>0</v>
      </c>
      <c r="Q9127" s="179">
        <v>0</v>
      </c>
      <c r="R9127" s="180">
        <v>0</v>
      </c>
      <c r="S9127" s="180">
        <v>0</v>
      </c>
      <c r="T9127" s="180">
        <v>0</v>
      </c>
    </row>
    <row r="9128" spans="2:20" x14ac:dyDescent="0.3">
      <c r="B9128" s="19">
        <v>9125</v>
      </c>
      <c r="C9128" s="179">
        <v>0</v>
      </c>
      <c r="D9128" s="179">
        <v>0</v>
      </c>
      <c r="E9128" s="179">
        <v>19528.240887886685</v>
      </c>
      <c r="F9128" s="179">
        <v>0</v>
      </c>
      <c r="G9128" s="179">
        <v>0</v>
      </c>
      <c r="H9128" s="179">
        <v>153021.06709582574</v>
      </c>
      <c r="I9128" s="179">
        <v>0</v>
      </c>
      <c r="J9128" s="179">
        <v>0</v>
      </c>
      <c r="K9128" s="179">
        <v>0</v>
      </c>
      <c r="L9128" s="179">
        <v>0</v>
      </c>
      <c r="M9128" s="179">
        <v>19919.246498553253</v>
      </c>
      <c r="N9128" s="179">
        <v>0</v>
      </c>
      <c r="O9128" s="179">
        <v>0</v>
      </c>
      <c r="P9128" s="179">
        <v>0</v>
      </c>
      <c r="Q9128" s="179">
        <v>0</v>
      </c>
      <c r="R9128" s="180">
        <v>0</v>
      </c>
      <c r="S9128" s="180">
        <v>0</v>
      </c>
      <c r="T9128" s="180">
        <v>0</v>
      </c>
    </row>
    <row r="9129" spans="2:20" x14ac:dyDescent="0.3">
      <c r="B9129" s="19">
        <v>9126</v>
      </c>
      <c r="C9129" s="179">
        <v>0</v>
      </c>
      <c r="D9129" s="179">
        <v>0</v>
      </c>
      <c r="E9129" s="179">
        <v>525341.64201372513</v>
      </c>
      <c r="F9129" s="179">
        <v>0</v>
      </c>
      <c r="G9129" s="179">
        <v>0</v>
      </c>
      <c r="H9129" s="179">
        <v>192301.47106625032</v>
      </c>
      <c r="I9129" s="179">
        <v>0</v>
      </c>
      <c r="J9129" s="179">
        <v>0</v>
      </c>
      <c r="K9129" s="179">
        <v>0</v>
      </c>
      <c r="L9129" s="179">
        <v>0</v>
      </c>
      <c r="M9129" s="179">
        <v>15752.272852157763</v>
      </c>
      <c r="N9129" s="179">
        <v>0</v>
      </c>
      <c r="O9129" s="179">
        <v>0</v>
      </c>
      <c r="P9129" s="179">
        <v>0</v>
      </c>
      <c r="Q9129" s="179">
        <v>0</v>
      </c>
      <c r="R9129" s="180">
        <v>0</v>
      </c>
      <c r="S9129" s="180">
        <v>0</v>
      </c>
      <c r="T9129" s="180">
        <v>0</v>
      </c>
    </row>
    <row r="9130" spans="2:20" x14ac:dyDescent="0.3">
      <c r="B9130" s="19">
        <v>9127</v>
      </c>
      <c r="C9130" s="179">
        <v>0</v>
      </c>
      <c r="D9130" s="179">
        <v>0</v>
      </c>
      <c r="E9130" s="179">
        <v>154277.76518540562</v>
      </c>
      <c r="F9130" s="179">
        <v>0</v>
      </c>
      <c r="G9130" s="179">
        <v>0</v>
      </c>
      <c r="H9130" s="179">
        <v>14799.994910412563</v>
      </c>
      <c r="I9130" s="179">
        <v>0</v>
      </c>
      <c r="J9130" s="179">
        <v>0</v>
      </c>
      <c r="K9130" s="179">
        <v>0</v>
      </c>
      <c r="L9130" s="179">
        <v>0</v>
      </c>
      <c r="M9130" s="179">
        <v>1227.0555238813927</v>
      </c>
      <c r="N9130" s="179">
        <v>0</v>
      </c>
      <c r="O9130" s="179">
        <v>0</v>
      </c>
      <c r="P9130" s="179">
        <v>0</v>
      </c>
      <c r="Q9130" s="179">
        <v>0</v>
      </c>
      <c r="R9130" s="180">
        <v>0</v>
      </c>
      <c r="S9130" s="180">
        <v>0</v>
      </c>
      <c r="T9130" s="180">
        <v>0</v>
      </c>
    </row>
    <row r="9131" spans="2:20" x14ac:dyDescent="0.3">
      <c r="B9131" s="19">
        <v>9128</v>
      </c>
      <c r="C9131" s="179">
        <v>0</v>
      </c>
      <c r="D9131" s="179">
        <v>0</v>
      </c>
      <c r="E9131" s="179">
        <v>19211.804246545369</v>
      </c>
      <c r="F9131" s="179">
        <v>0</v>
      </c>
      <c r="G9131" s="179">
        <v>0</v>
      </c>
      <c r="H9131" s="179">
        <v>545441.74687909533</v>
      </c>
      <c r="I9131" s="179">
        <v>0</v>
      </c>
      <c r="J9131" s="179">
        <v>0</v>
      </c>
      <c r="K9131" s="179">
        <v>0</v>
      </c>
      <c r="L9131" s="179">
        <v>0</v>
      </c>
      <c r="M9131" s="179">
        <v>670256.08178154298</v>
      </c>
      <c r="N9131" s="179">
        <v>0</v>
      </c>
      <c r="O9131" s="179">
        <v>0</v>
      </c>
      <c r="P9131" s="179">
        <v>0</v>
      </c>
      <c r="Q9131" s="179">
        <v>0</v>
      </c>
      <c r="R9131" s="180">
        <v>0</v>
      </c>
      <c r="S9131" s="180">
        <v>0</v>
      </c>
      <c r="T9131" s="180">
        <v>0</v>
      </c>
    </row>
    <row r="9132" spans="2:20" x14ac:dyDescent="0.3">
      <c r="B9132" s="19">
        <v>9129</v>
      </c>
      <c r="C9132" s="179">
        <v>0</v>
      </c>
      <c r="D9132" s="179">
        <v>0</v>
      </c>
      <c r="E9132" s="179">
        <v>13800.186271583458</v>
      </c>
      <c r="F9132" s="179">
        <v>0</v>
      </c>
      <c r="G9132" s="179">
        <v>0</v>
      </c>
      <c r="H9132" s="179">
        <v>93935.317008231345</v>
      </c>
      <c r="I9132" s="179">
        <v>0</v>
      </c>
      <c r="J9132" s="179">
        <v>0</v>
      </c>
      <c r="K9132" s="179">
        <v>0</v>
      </c>
      <c r="L9132" s="179">
        <v>0</v>
      </c>
      <c r="M9132" s="179">
        <v>515496.35919503012</v>
      </c>
      <c r="N9132" s="179">
        <v>0</v>
      </c>
      <c r="O9132" s="179">
        <v>0</v>
      </c>
      <c r="P9132" s="179">
        <v>0</v>
      </c>
      <c r="Q9132" s="179">
        <v>0</v>
      </c>
      <c r="R9132" s="180">
        <v>0</v>
      </c>
      <c r="S9132" s="180">
        <v>0</v>
      </c>
      <c r="T9132" s="180">
        <v>0</v>
      </c>
    </row>
    <row r="9133" spans="2:20" x14ac:dyDescent="0.3">
      <c r="B9133" s="19">
        <v>9130</v>
      </c>
      <c r="C9133" s="179">
        <v>0</v>
      </c>
      <c r="D9133" s="179">
        <v>0</v>
      </c>
      <c r="E9133" s="179">
        <v>291097.14941350697</v>
      </c>
      <c r="F9133" s="179">
        <v>0</v>
      </c>
      <c r="G9133" s="179">
        <v>0</v>
      </c>
      <c r="H9133" s="179">
        <v>16849.914984072529</v>
      </c>
      <c r="I9133" s="179">
        <v>0</v>
      </c>
      <c r="J9133" s="179">
        <v>0</v>
      </c>
      <c r="K9133" s="179">
        <v>0</v>
      </c>
      <c r="L9133" s="179">
        <v>0</v>
      </c>
      <c r="M9133" s="179">
        <v>98109.763943914731</v>
      </c>
      <c r="N9133" s="179">
        <v>0</v>
      </c>
      <c r="O9133" s="179">
        <v>0</v>
      </c>
      <c r="P9133" s="179">
        <v>0</v>
      </c>
      <c r="Q9133" s="179">
        <v>0</v>
      </c>
      <c r="R9133" s="180">
        <v>0</v>
      </c>
      <c r="S9133" s="180">
        <v>0</v>
      </c>
      <c r="T9133" s="180">
        <v>0</v>
      </c>
    </row>
    <row r="9134" spans="2:20" x14ac:dyDescent="0.3">
      <c r="B9134" s="19">
        <v>9131</v>
      </c>
      <c r="C9134" s="179">
        <v>0</v>
      </c>
      <c r="D9134" s="179">
        <v>0</v>
      </c>
      <c r="E9134" s="179">
        <v>89317.606357911063</v>
      </c>
      <c r="F9134" s="179">
        <v>0</v>
      </c>
      <c r="G9134" s="179">
        <v>0</v>
      </c>
      <c r="H9134" s="179">
        <v>136158.70457527036</v>
      </c>
      <c r="I9134" s="179">
        <v>0</v>
      </c>
      <c r="J9134" s="179">
        <v>0</v>
      </c>
      <c r="K9134" s="179">
        <v>0</v>
      </c>
      <c r="L9134" s="179">
        <v>0</v>
      </c>
      <c r="M9134" s="179">
        <v>318900.96912842768</v>
      </c>
      <c r="N9134" s="179">
        <v>0</v>
      </c>
      <c r="O9134" s="179">
        <v>0</v>
      </c>
      <c r="P9134" s="179">
        <v>0</v>
      </c>
      <c r="Q9134" s="179">
        <v>0</v>
      </c>
      <c r="R9134" s="180">
        <v>0</v>
      </c>
      <c r="S9134" s="180">
        <v>0</v>
      </c>
      <c r="T9134" s="180">
        <v>0</v>
      </c>
    </row>
    <row r="9135" spans="2:20" x14ac:dyDescent="0.3">
      <c r="B9135" s="19">
        <v>9132</v>
      </c>
      <c r="C9135" s="179">
        <v>0</v>
      </c>
      <c r="D9135" s="179">
        <v>0</v>
      </c>
      <c r="E9135" s="179">
        <v>241257.49757804285</v>
      </c>
      <c r="F9135" s="179">
        <v>0</v>
      </c>
      <c r="G9135" s="179">
        <v>0</v>
      </c>
      <c r="H9135" s="179">
        <v>161164.64865060319</v>
      </c>
      <c r="I9135" s="179">
        <v>0</v>
      </c>
      <c r="J9135" s="179">
        <v>0</v>
      </c>
      <c r="K9135" s="179">
        <v>0</v>
      </c>
      <c r="L9135" s="179">
        <v>0</v>
      </c>
      <c r="M9135" s="179">
        <v>72522.531870047067</v>
      </c>
      <c r="N9135" s="179">
        <v>0</v>
      </c>
      <c r="O9135" s="179">
        <v>0</v>
      </c>
      <c r="P9135" s="179">
        <v>0</v>
      </c>
      <c r="Q9135" s="179">
        <v>0</v>
      </c>
      <c r="R9135" s="180">
        <v>0</v>
      </c>
      <c r="S9135" s="180">
        <v>0</v>
      </c>
      <c r="T9135" s="180">
        <v>0</v>
      </c>
    </row>
    <row r="9136" spans="2:20" x14ac:dyDescent="0.3">
      <c r="B9136" s="19">
        <v>9133</v>
      </c>
      <c r="C9136" s="179">
        <v>0</v>
      </c>
      <c r="D9136" s="179">
        <v>0</v>
      </c>
      <c r="E9136" s="179">
        <v>27183.149982018982</v>
      </c>
      <c r="F9136" s="179">
        <v>0</v>
      </c>
      <c r="G9136" s="179">
        <v>0</v>
      </c>
      <c r="H9136" s="179">
        <v>148131.72414959353</v>
      </c>
      <c r="I9136" s="179">
        <v>0</v>
      </c>
      <c r="J9136" s="179">
        <v>0</v>
      </c>
      <c r="K9136" s="179">
        <v>0</v>
      </c>
      <c r="L9136" s="179">
        <v>0</v>
      </c>
      <c r="M9136" s="179">
        <v>47779.821219606732</v>
      </c>
      <c r="N9136" s="179">
        <v>0</v>
      </c>
      <c r="O9136" s="179">
        <v>0</v>
      </c>
      <c r="P9136" s="179">
        <v>0</v>
      </c>
      <c r="Q9136" s="179">
        <v>0</v>
      </c>
      <c r="R9136" s="180">
        <v>0</v>
      </c>
      <c r="S9136" s="180">
        <v>0</v>
      </c>
      <c r="T9136" s="180">
        <v>0</v>
      </c>
    </row>
    <row r="9137" spans="2:20" x14ac:dyDescent="0.3">
      <c r="B9137" s="19">
        <v>9134</v>
      </c>
      <c r="C9137" s="179">
        <v>0</v>
      </c>
      <c r="D9137" s="179">
        <v>0</v>
      </c>
      <c r="E9137" s="179">
        <v>52818.251968789795</v>
      </c>
      <c r="F9137" s="179">
        <v>0</v>
      </c>
      <c r="G9137" s="179">
        <v>0</v>
      </c>
      <c r="H9137" s="179">
        <v>9100.6543692192372</v>
      </c>
      <c r="I9137" s="179">
        <v>0</v>
      </c>
      <c r="J9137" s="179">
        <v>0</v>
      </c>
      <c r="K9137" s="179">
        <v>0</v>
      </c>
      <c r="L9137" s="179">
        <v>0</v>
      </c>
      <c r="M9137" s="179">
        <v>231604.47826125636</v>
      </c>
      <c r="N9137" s="179">
        <v>0</v>
      </c>
      <c r="O9137" s="179">
        <v>0</v>
      </c>
      <c r="P9137" s="179">
        <v>0</v>
      </c>
      <c r="Q9137" s="179">
        <v>0</v>
      </c>
      <c r="R9137" s="180">
        <v>0</v>
      </c>
      <c r="S9137" s="180">
        <v>0</v>
      </c>
      <c r="T9137" s="180">
        <v>0</v>
      </c>
    </row>
    <row r="9138" spans="2:20" x14ac:dyDescent="0.3">
      <c r="B9138" s="19">
        <v>9135</v>
      </c>
      <c r="C9138" s="179">
        <v>0</v>
      </c>
      <c r="D9138" s="179">
        <v>0</v>
      </c>
      <c r="E9138" s="179">
        <v>15663.374129166077</v>
      </c>
      <c r="F9138" s="179">
        <v>0</v>
      </c>
      <c r="G9138" s="179">
        <v>0</v>
      </c>
      <c r="H9138" s="179">
        <v>56788.45731275493</v>
      </c>
      <c r="I9138" s="179">
        <v>0</v>
      </c>
      <c r="J9138" s="179">
        <v>0</v>
      </c>
      <c r="K9138" s="179">
        <v>0</v>
      </c>
      <c r="L9138" s="179">
        <v>0</v>
      </c>
      <c r="M9138" s="179">
        <v>137498.60297917124</v>
      </c>
      <c r="N9138" s="179">
        <v>0</v>
      </c>
      <c r="O9138" s="179">
        <v>0</v>
      </c>
      <c r="P9138" s="179">
        <v>0</v>
      </c>
      <c r="Q9138" s="179">
        <v>0</v>
      </c>
      <c r="R9138" s="180">
        <v>0</v>
      </c>
      <c r="S9138" s="180">
        <v>0</v>
      </c>
      <c r="T9138" s="180">
        <v>0</v>
      </c>
    </row>
    <row r="9139" spans="2:20" x14ac:dyDescent="0.3">
      <c r="B9139" s="19">
        <v>9136</v>
      </c>
      <c r="C9139" s="179">
        <v>0</v>
      </c>
      <c r="D9139" s="179">
        <v>0</v>
      </c>
      <c r="E9139" s="179">
        <v>256035.09896490379</v>
      </c>
      <c r="F9139" s="179">
        <v>0</v>
      </c>
      <c r="G9139" s="179">
        <v>0</v>
      </c>
      <c r="H9139" s="179">
        <v>613556.31032006792</v>
      </c>
      <c r="I9139" s="179">
        <v>0</v>
      </c>
      <c r="J9139" s="179">
        <v>0</v>
      </c>
      <c r="K9139" s="179">
        <v>0</v>
      </c>
      <c r="L9139" s="179">
        <v>0</v>
      </c>
      <c r="M9139" s="179">
        <v>17942.021559140267</v>
      </c>
      <c r="N9139" s="179">
        <v>0</v>
      </c>
      <c r="O9139" s="179">
        <v>0</v>
      </c>
      <c r="P9139" s="179">
        <v>0</v>
      </c>
      <c r="Q9139" s="179">
        <v>0</v>
      </c>
      <c r="R9139" s="180">
        <v>0</v>
      </c>
      <c r="S9139" s="180">
        <v>0</v>
      </c>
      <c r="T9139" s="180">
        <v>0</v>
      </c>
    </row>
    <row r="9140" spans="2:20" x14ac:dyDescent="0.3">
      <c r="B9140" s="19">
        <v>9137</v>
      </c>
      <c r="C9140" s="179">
        <v>1</v>
      </c>
      <c r="D9140" s="179">
        <v>69841.562260549385</v>
      </c>
      <c r="E9140" s="179">
        <v>88277.147424801966</v>
      </c>
      <c r="F9140" s="179">
        <v>0</v>
      </c>
      <c r="G9140" s="179">
        <v>0</v>
      </c>
      <c r="H9140" s="179">
        <v>6179.3329286325179</v>
      </c>
      <c r="I9140" s="179">
        <v>0</v>
      </c>
      <c r="J9140" s="179">
        <v>0</v>
      </c>
      <c r="K9140" s="179">
        <v>0</v>
      </c>
      <c r="L9140" s="179">
        <v>0</v>
      </c>
      <c r="M9140" s="179">
        <v>819541.74101480935</v>
      </c>
      <c r="N9140" s="179">
        <v>0</v>
      </c>
      <c r="O9140" s="179">
        <v>0</v>
      </c>
      <c r="P9140" s="179">
        <v>0</v>
      </c>
      <c r="Q9140" s="179">
        <v>0</v>
      </c>
      <c r="R9140" s="180">
        <v>0</v>
      </c>
      <c r="S9140" s="180">
        <v>0</v>
      </c>
      <c r="T9140" s="180">
        <v>69841.562260549385</v>
      </c>
    </row>
    <row r="9141" spans="2:20" x14ac:dyDescent="0.3">
      <c r="B9141" s="19">
        <v>9138</v>
      </c>
      <c r="C9141" s="179">
        <v>0</v>
      </c>
      <c r="D9141" s="179">
        <v>0</v>
      </c>
      <c r="E9141" s="179">
        <v>583754.40642514429</v>
      </c>
      <c r="F9141" s="179">
        <v>0</v>
      </c>
      <c r="G9141" s="179">
        <v>0</v>
      </c>
      <c r="H9141" s="179">
        <v>93900.231202322786</v>
      </c>
      <c r="I9141" s="179">
        <v>0</v>
      </c>
      <c r="J9141" s="179">
        <v>0</v>
      </c>
      <c r="K9141" s="179">
        <v>0</v>
      </c>
      <c r="L9141" s="179">
        <v>0</v>
      </c>
      <c r="M9141" s="179">
        <v>2134.7234547365592</v>
      </c>
      <c r="N9141" s="179">
        <v>0</v>
      </c>
      <c r="O9141" s="179">
        <v>0</v>
      </c>
      <c r="P9141" s="179">
        <v>0</v>
      </c>
      <c r="Q9141" s="179">
        <v>0</v>
      </c>
      <c r="R9141" s="180">
        <v>0</v>
      </c>
      <c r="S9141" s="180">
        <v>0</v>
      </c>
      <c r="T9141" s="180">
        <v>0</v>
      </c>
    </row>
    <row r="9142" spans="2:20" x14ac:dyDescent="0.3">
      <c r="B9142" s="19">
        <v>9139</v>
      </c>
      <c r="C9142" s="179">
        <v>0</v>
      </c>
      <c r="D9142" s="179">
        <v>0</v>
      </c>
      <c r="E9142" s="179">
        <v>13462.645938576412</v>
      </c>
      <c r="F9142" s="179">
        <v>0</v>
      </c>
      <c r="G9142" s="179">
        <v>0</v>
      </c>
      <c r="H9142" s="179">
        <v>46479.763483900984</v>
      </c>
      <c r="I9142" s="179">
        <v>0</v>
      </c>
      <c r="J9142" s="179">
        <v>0</v>
      </c>
      <c r="K9142" s="179">
        <v>0</v>
      </c>
      <c r="L9142" s="179">
        <v>0</v>
      </c>
      <c r="M9142" s="179">
        <v>56683.916014038077</v>
      </c>
      <c r="N9142" s="179">
        <v>0</v>
      </c>
      <c r="O9142" s="179">
        <v>0</v>
      </c>
      <c r="P9142" s="179">
        <v>0</v>
      </c>
      <c r="Q9142" s="179">
        <v>0</v>
      </c>
      <c r="R9142" s="180">
        <v>0</v>
      </c>
      <c r="S9142" s="180">
        <v>0</v>
      </c>
      <c r="T9142" s="180">
        <v>0</v>
      </c>
    </row>
    <row r="9143" spans="2:20" x14ac:dyDescent="0.3">
      <c r="B9143" s="19">
        <v>9140</v>
      </c>
      <c r="C9143" s="179">
        <v>0</v>
      </c>
      <c r="D9143" s="179">
        <v>0</v>
      </c>
      <c r="E9143" s="179">
        <v>40838.58524607119</v>
      </c>
      <c r="F9143" s="179">
        <v>0</v>
      </c>
      <c r="G9143" s="179">
        <v>0</v>
      </c>
      <c r="H9143" s="179">
        <v>25410.483384641677</v>
      </c>
      <c r="I9143" s="179">
        <v>0</v>
      </c>
      <c r="J9143" s="179">
        <v>0</v>
      </c>
      <c r="K9143" s="179">
        <v>0</v>
      </c>
      <c r="L9143" s="179">
        <v>0</v>
      </c>
      <c r="M9143" s="179">
        <v>117492.09955084634</v>
      </c>
      <c r="N9143" s="179">
        <v>0</v>
      </c>
      <c r="O9143" s="179">
        <v>0</v>
      </c>
      <c r="P9143" s="179">
        <v>0</v>
      </c>
      <c r="Q9143" s="179">
        <v>0</v>
      </c>
      <c r="R9143" s="180">
        <v>0</v>
      </c>
      <c r="S9143" s="180">
        <v>0</v>
      </c>
      <c r="T9143" s="180">
        <v>0</v>
      </c>
    </row>
    <row r="9144" spans="2:20" x14ac:dyDescent="0.3">
      <c r="B9144" s="19">
        <v>9141</v>
      </c>
      <c r="C9144" s="179">
        <v>0</v>
      </c>
      <c r="D9144" s="179">
        <v>0</v>
      </c>
      <c r="E9144" s="179">
        <v>59003.536440536358</v>
      </c>
      <c r="F9144" s="179">
        <v>0</v>
      </c>
      <c r="G9144" s="179">
        <v>0</v>
      </c>
      <c r="H9144" s="179">
        <v>550397.61306928378</v>
      </c>
      <c r="I9144" s="179">
        <v>0</v>
      </c>
      <c r="J9144" s="179">
        <v>0</v>
      </c>
      <c r="K9144" s="179">
        <v>0</v>
      </c>
      <c r="L9144" s="179">
        <v>0</v>
      </c>
      <c r="M9144" s="179">
        <v>91310.922606601263</v>
      </c>
      <c r="N9144" s="179">
        <v>0</v>
      </c>
      <c r="O9144" s="179">
        <v>0</v>
      </c>
      <c r="P9144" s="179">
        <v>0</v>
      </c>
      <c r="Q9144" s="179">
        <v>0</v>
      </c>
      <c r="R9144" s="180">
        <v>0</v>
      </c>
      <c r="S9144" s="180">
        <v>0</v>
      </c>
      <c r="T9144" s="180">
        <v>0</v>
      </c>
    </row>
    <row r="9145" spans="2:20" x14ac:dyDescent="0.3">
      <c r="B9145" s="19">
        <v>9142</v>
      </c>
      <c r="C9145" s="179">
        <v>0</v>
      </c>
      <c r="D9145" s="179">
        <v>0</v>
      </c>
      <c r="E9145" s="179">
        <v>434203.2775116674</v>
      </c>
      <c r="F9145" s="179">
        <v>0</v>
      </c>
      <c r="G9145" s="179">
        <v>0</v>
      </c>
      <c r="H9145" s="179">
        <v>121666.91780894059</v>
      </c>
      <c r="I9145" s="179">
        <v>0</v>
      </c>
      <c r="J9145" s="179">
        <v>0</v>
      </c>
      <c r="K9145" s="179">
        <v>0</v>
      </c>
      <c r="L9145" s="179">
        <v>0</v>
      </c>
      <c r="M9145" s="179">
        <v>29192.182776702623</v>
      </c>
      <c r="N9145" s="179">
        <v>0</v>
      </c>
      <c r="O9145" s="179">
        <v>0</v>
      </c>
      <c r="P9145" s="179">
        <v>0</v>
      </c>
      <c r="Q9145" s="179">
        <v>0</v>
      </c>
      <c r="R9145" s="180">
        <v>0</v>
      </c>
      <c r="S9145" s="180">
        <v>0</v>
      </c>
      <c r="T9145" s="180">
        <v>0</v>
      </c>
    </row>
    <row r="9146" spans="2:20" x14ac:dyDescent="0.3">
      <c r="B9146" s="19">
        <v>9143</v>
      </c>
      <c r="C9146" s="179">
        <v>0</v>
      </c>
      <c r="D9146" s="179">
        <v>0</v>
      </c>
      <c r="E9146" s="179">
        <v>75173.679522194288</v>
      </c>
      <c r="F9146" s="179">
        <v>0</v>
      </c>
      <c r="G9146" s="179">
        <v>0</v>
      </c>
      <c r="H9146" s="179">
        <v>23153.17849233983</v>
      </c>
      <c r="I9146" s="179">
        <v>0</v>
      </c>
      <c r="J9146" s="179">
        <v>0</v>
      </c>
      <c r="K9146" s="179">
        <v>0</v>
      </c>
      <c r="L9146" s="179">
        <v>0</v>
      </c>
      <c r="M9146" s="179">
        <v>1764.9380804391665</v>
      </c>
      <c r="N9146" s="179">
        <v>0</v>
      </c>
      <c r="O9146" s="179">
        <v>0</v>
      </c>
      <c r="P9146" s="179">
        <v>0</v>
      </c>
      <c r="Q9146" s="179">
        <v>0</v>
      </c>
      <c r="R9146" s="180">
        <v>0</v>
      </c>
      <c r="S9146" s="180">
        <v>0</v>
      </c>
      <c r="T9146" s="180">
        <v>0</v>
      </c>
    </row>
    <row r="9147" spans="2:20" x14ac:dyDescent="0.3">
      <c r="B9147" s="19">
        <v>9144</v>
      </c>
      <c r="C9147" s="179">
        <v>0</v>
      </c>
      <c r="D9147" s="179">
        <v>0</v>
      </c>
      <c r="E9147" s="179">
        <v>474752.08543685044</v>
      </c>
      <c r="F9147" s="179">
        <v>0</v>
      </c>
      <c r="G9147" s="179">
        <v>0</v>
      </c>
      <c r="H9147" s="179">
        <v>421250.83465545741</v>
      </c>
      <c r="I9147" s="179">
        <v>0</v>
      </c>
      <c r="J9147" s="179">
        <v>0</v>
      </c>
      <c r="K9147" s="179">
        <v>0</v>
      </c>
      <c r="L9147" s="179">
        <v>0</v>
      </c>
      <c r="M9147" s="179">
        <v>6656.5877232900657</v>
      </c>
      <c r="N9147" s="179">
        <v>0</v>
      </c>
      <c r="O9147" s="179">
        <v>0</v>
      </c>
      <c r="P9147" s="179">
        <v>0</v>
      </c>
      <c r="Q9147" s="179">
        <v>0</v>
      </c>
      <c r="R9147" s="180">
        <v>0</v>
      </c>
      <c r="S9147" s="180">
        <v>0</v>
      </c>
      <c r="T9147" s="180">
        <v>0</v>
      </c>
    </row>
    <row r="9148" spans="2:20" x14ac:dyDescent="0.3">
      <c r="B9148" s="19">
        <v>9145</v>
      </c>
      <c r="C9148" s="179">
        <v>0</v>
      </c>
      <c r="D9148" s="179">
        <v>0</v>
      </c>
      <c r="E9148" s="179">
        <v>15587.325460333865</v>
      </c>
      <c r="F9148" s="179">
        <v>0</v>
      </c>
      <c r="G9148" s="179">
        <v>0</v>
      </c>
      <c r="H9148" s="179">
        <v>59394.617283886219</v>
      </c>
      <c r="I9148" s="179">
        <v>0</v>
      </c>
      <c r="J9148" s="179">
        <v>0</v>
      </c>
      <c r="K9148" s="179">
        <v>0</v>
      </c>
      <c r="L9148" s="179">
        <v>0</v>
      </c>
      <c r="M9148" s="179">
        <v>7471.1729732321874</v>
      </c>
      <c r="N9148" s="179">
        <v>0</v>
      </c>
      <c r="O9148" s="179">
        <v>0</v>
      </c>
      <c r="P9148" s="179">
        <v>0</v>
      </c>
      <c r="Q9148" s="179">
        <v>0</v>
      </c>
      <c r="R9148" s="180">
        <v>0</v>
      </c>
      <c r="S9148" s="180">
        <v>0</v>
      </c>
      <c r="T9148" s="180">
        <v>0</v>
      </c>
    </row>
    <row r="9149" spans="2:20" x14ac:dyDescent="0.3">
      <c r="B9149" s="19">
        <v>9146</v>
      </c>
      <c r="C9149" s="179">
        <v>0</v>
      </c>
      <c r="D9149" s="179">
        <v>0</v>
      </c>
      <c r="E9149" s="179">
        <v>24493.405586338878</v>
      </c>
      <c r="F9149" s="179">
        <v>0</v>
      </c>
      <c r="G9149" s="179">
        <v>0</v>
      </c>
      <c r="H9149" s="179">
        <v>5597.9138740866802</v>
      </c>
      <c r="I9149" s="179">
        <v>0</v>
      </c>
      <c r="J9149" s="179">
        <v>0</v>
      </c>
      <c r="K9149" s="179">
        <v>0</v>
      </c>
      <c r="L9149" s="179">
        <v>0</v>
      </c>
      <c r="M9149" s="179">
        <v>945508.24259286176</v>
      </c>
      <c r="N9149" s="179">
        <v>0</v>
      </c>
      <c r="O9149" s="179">
        <v>0</v>
      </c>
      <c r="P9149" s="179">
        <v>0</v>
      </c>
      <c r="Q9149" s="179">
        <v>0</v>
      </c>
      <c r="R9149" s="180">
        <v>0</v>
      </c>
      <c r="S9149" s="180">
        <v>0</v>
      </c>
      <c r="T9149" s="180">
        <v>0</v>
      </c>
    </row>
    <row r="9150" spans="2:20" x14ac:dyDescent="0.3">
      <c r="B9150" s="19">
        <v>9147</v>
      </c>
      <c r="C9150" s="179">
        <v>0</v>
      </c>
      <c r="D9150" s="179">
        <v>0</v>
      </c>
      <c r="E9150" s="179">
        <v>428149.33664185531</v>
      </c>
      <c r="F9150" s="179">
        <v>0</v>
      </c>
      <c r="G9150" s="179">
        <v>0</v>
      </c>
      <c r="H9150" s="179">
        <v>18690.616661086035</v>
      </c>
      <c r="I9150" s="179">
        <v>0</v>
      </c>
      <c r="J9150" s="179">
        <v>0</v>
      </c>
      <c r="K9150" s="179">
        <v>0</v>
      </c>
      <c r="L9150" s="179">
        <v>0</v>
      </c>
      <c r="M9150" s="179">
        <v>876849.73307098541</v>
      </c>
      <c r="N9150" s="179">
        <v>0</v>
      </c>
      <c r="O9150" s="179">
        <v>0</v>
      </c>
      <c r="P9150" s="179">
        <v>0</v>
      </c>
      <c r="Q9150" s="179">
        <v>0</v>
      </c>
      <c r="R9150" s="180">
        <v>0</v>
      </c>
      <c r="S9150" s="180">
        <v>0</v>
      </c>
      <c r="T9150" s="180">
        <v>0</v>
      </c>
    </row>
    <row r="9151" spans="2:20" x14ac:dyDescent="0.3">
      <c r="B9151" s="19">
        <v>9148</v>
      </c>
      <c r="C9151" s="179">
        <v>0</v>
      </c>
      <c r="D9151" s="179">
        <v>0</v>
      </c>
      <c r="E9151" s="179">
        <v>358147.12573253841</v>
      </c>
      <c r="F9151" s="179">
        <v>0</v>
      </c>
      <c r="G9151" s="179">
        <v>0</v>
      </c>
      <c r="H9151" s="179">
        <v>6770.9132459209441</v>
      </c>
      <c r="I9151" s="179">
        <v>0</v>
      </c>
      <c r="J9151" s="179">
        <v>0</v>
      </c>
      <c r="K9151" s="179">
        <v>0</v>
      </c>
      <c r="L9151" s="179">
        <v>0</v>
      </c>
      <c r="M9151" s="179">
        <v>16186.552360735619</v>
      </c>
      <c r="N9151" s="179">
        <v>0</v>
      </c>
      <c r="O9151" s="179">
        <v>0</v>
      </c>
      <c r="P9151" s="179">
        <v>0</v>
      </c>
      <c r="Q9151" s="179">
        <v>0</v>
      </c>
      <c r="R9151" s="180">
        <v>0</v>
      </c>
      <c r="S9151" s="180">
        <v>0</v>
      </c>
      <c r="T9151" s="180">
        <v>0</v>
      </c>
    </row>
    <row r="9152" spans="2:20" x14ac:dyDescent="0.3">
      <c r="B9152" s="19">
        <v>9149</v>
      </c>
      <c r="C9152" s="179">
        <v>0</v>
      </c>
      <c r="D9152" s="179">
        <v>0</v>
      </c>
      <c r="E9152" s="179">
        <v>63532.999932263585</v>
      </c>
      <c r="F9152" s="179">
        <v>0</v>
      </c>
      <c r="G9152" s="179">
        <v>0</v>
      </c>
      <c r="H9152" s="179">
        <v>57292.701880478853</v>
      </c>
      <c r="I9152" s="179">
        <v>0</v>
      </c>
      <c r="J9152" s="179">
        <v>0</v>
      </c>
      <c r="K9152" s="179">
        <v>0</v>
      </c>
      <c r="L9152" s="179">
        <v>0</v>
      </c>
      <c r="M9152" s="179">
        <v>6330.0432102900386</v>
      </c>
      <c r="N9152" s="179">
        <v>0</v>
      </c>
      <c r="O9152" s="179">
        <v>0</v>
      </c>
      <c r="P9152" s="179">
        <v>0</v>
      </c>
      <c r="Q9152" s="179">
        <v>0</v>
      </c>
      <c r="R9152" s="180">
        <v>0</v>
      </c>
      <c r="S9152" s="180">
        <v>0</v>
      </c>
      <c r="T9152" s="180">
        <v>0</v>
      </c>
    </row>
    <row r="9153" spans="2:20" x14ac:dyDescent="0.3">
      <c r="B9153" s="19">
        <v>9150</v>
      </c>
      <c r="C9153" s="179">
        <v>0</v>
      </c>
      <c r="D9153" s="179">
        <v>0</v>
      </c>
      <c r="E9153" s="179">
        <v>27801.862510708514</v>
      </c>
      <c r="F9153" s="179">
        <v>0</v>
      </c>
      <c r="G9153" s="179">
        <v>0</v>
      </c>
      <c r="H9153" s="179">
        <v>245109.48412274531</v>
      </c>
      <c r="I9153" s="179">
        <v>0</v>
      </c>
      <c r="J9153" s="179">
        <v>0</v>
      </c>
      <c r="K9153" s="179">
        <v>0</v>
      </c>
      <c r="L9153" s="179">
        <v>0</v>
      </c>
      <c r="M9153" s="179">
        <v>128726.39834536948</v>
      </c>
      <c r="N9153" s="179">
        <v>0</v>
      </c>
      <c r="O9153" s="179">
        <v>0</v>
      </c>
      <c r="P9153" s="179">
        <v>0</v>
      </c>
      <c r="Q9153" s="179">
        <v>0</v>
      </c>
      <c r="R9153" s="180">
        <v>0</v>
      </c>
      <c r="S9153" s="180">
        <v>0</v>
      </c>
      <c r="T9153" s="180">
        <v>0</v>
      </c>
    </row>
    <row r="9154" spans="2:20" x14ac:dyDescent="0.3">
      <c r="B9154" s="19">
        <v>9151</v>
      </c>
      <c r="C9154" s="179">
        <v>0</v>
      </c>
      <c r="D9154" s="179">
        <v>0</v>
      </c>
      <c r="E9154" s="179">
        <v>36200.193642797458</v>
      </c>
      <c r="F9154" s="179">
        <v>0</v>
      </c>
      <c r="G9154" s="179">
        <v>0</v>
      </c>
      <c r="H9154" s="179">
        <v>40442.817273274908</v>
      </c>
      <c r="I9154" s="179">
        <v>0</v>
      </c>
      <c r="J9154" s="179">
        <v>0</v>
      </c>
      <c r="K9154" s="179">
        <v>0</v>
      </c>
      <c r="L9154" s="179">
        <v>0</v>
      </c>
      <c r="M9154" s="179">
        <v>3728.3634837075779</v>
      </c>
      <c r="N9154" s="179">
        <v>0</v>
      </c>
      <c r="O9154" s="179">
        <v>0</v>
      </c>
      <c r="P9154" s="179">
        <v>0</v>
      </c>
      <c r="Q9154" s="179">
        <v>0</v>
      </c>
      <c r="R9154" s="180">
        <v>0</v>
      </c>
      <c r="S9154" s="180">
        <v>0</v>
      </c>
      <c r="T9154" s="180">
        <v>0</v>
      </c>
    </row>
    <row r="9155" spans="2:20" x14ac:dyDescent="0.3">
      <c r="B9155" s="19">
        <v>9152</v>
      </c>
      <c r="C9155" s="179">
        <v>0</v>
      </c>
      <c r="D9155" s="179">
        <v>0</v>
      </c>
      <c r="E9155" s="179">
        <v>503184.82965513709</v>
      </c>
      <c r="F9155" s="179">
        <v>0</v>
      </c>
      <c r="G9155" s="179">
        <v>0</v>
      </c>
      <c r="H9155" s="179">
        <v>8386.0031843335109</v>
      </c>
      <c r="I9155" s="179">
        <v>0</v>
      </c>
      <c r="J9155" s="179">
        <v>0</v>
      </c>
      <c r="K9155" s="179">
        <v>0</v>
      </c>
      <c r="L9155" s="179">
        <v>0</v>
      </c>
      <c r="M9155" s="179">
        <v>29638.213925762808</v>
      </c>
      <c r="N9155" s="179">
        <v>0</v>
      </c>
      <c r="O9155" s="179">
        <v>0</v>
      </c>
      <c r="P9155" s="179">
        <v>0</v>
      </c>
      <c r="Q9155" s="179">
        <v>0</v>
      </c>
      <c r="R9155" s="180">
        <v>0</v>
      </c>
      <c r="S9155" s="180">
        <v>0</v>
      </c>
      <c r="T9155" s="180">
        <v>0</v>
      </c>
    </row>
    <row r="9156" spans="2:20" x14ac:dyDescent="0.3">
      <c r="B9156" s="19">
        <v>9153</v>
      </c>
      <c r="C9156" s="179">
        <v>0</v>
      </c>
      <c r="D9156" s="179">
        <v>0</v>
      </c>
      <c r="E9156" s="179">
        <v>226101.6863796495</v>
      </c>
      <c r="F9156" s="179">
        <v>0</v>
      </c>
      <c r="G9156" s="179">
        <v>0</v>
      </c>
      <c r="H9156" s="179">
        <v>428350.63014510565</v>
      </c>
      <c r="I9156" s="179">
        <v>0</v>
      </c>
      <c r="J9156" s="179">
        <v>0</v>
      </c>
      <c r="K9156" s="179">
        <v>0</v>
      </c>
      <c r="L9156" s="179">
        <v>0</v>
      </c>
      <c r="M9156" s="179">
        <v>6515.6048351852305</v>
      </c>
      <c r="N9156" s="179">
        <v>0</v>
      </c>
      <c r="O9156" s="179">
        <v>0</v>
      </c>
      <c r="P9156" s="179">
        <v>0</v>
      </c>
      <c r="Q9156" s="179">
        <v>0</v>
      </c>
      <c r="R9156" s="180">
        <v>0</v>
      </c>
      <c r="S9156" s="180">
        <v>0</v>
      </c>
      <c r="T9156" s="180">
        <v>0</v>
      </c>
    </row>
    <row r="9157" spans="2:20" x14ac:dyDescent="0.3">
      <c r="B9157" s="19">
        <v>9154</v>
      </c>
      <c r="C9157" s="179">
        <v>0</v>
      </c>
      <c r="D9157" s="179">
        <v>0</v>
      </c>
      <c r="E9157" s="179">
        <v>35484.253288556298</v>
      </c>
      <c r="F9157" s="179">
        <v>0</v>
      </c>
      <c r="G9157" s="179">
        <v>0</v>
      </c>
      <c r="H9157" s="179">
        <v>1132798.2333624989</v>
      </c>
      <c r="I9157" s="179">
        <v>0</v>
      </c>
      <c r="J9157" s="179">
        <v>0</v>
      </c>
      <c r="K9157" s="179">
        <v>0</v>
      </c>
      <c r="L9157" s="179">
        <v>0</v>
      </c>
      <c r="M9157" s="179">
        <v>20139.36055444436</v>
      </c>
      <c r="N9157" s="179">
        <v>0</v>
      </c>
      <c r="O9157" s="179">
        <v>0</v>
      </c>
      <c r="P9157" s="179">
        <v>0</v>
      </c>
      <c r="Q9157" s="179">
        <v>0</v>
      </c>
      <c r="R9157" s="180">
        <v>0</v>
      </c>
      <c r="S9157" s="180">
        <v>0</v>
      </c>
      <c r="T9157" s="180">
        <v>0</v>
      </c>
    </row>
    <row r="9158" spans="2:20" x14ac:dyDescent="0.3">
      <c r="B9158" s="19">
        <v>9155</v>
      </c>
      <c r="C9158" s="179">
        <v>0</v>
      </c>
      <c r="D9158" s="179">
        <v>0</v>
      </c>
      <c r="E9158" s="179">
        <v>166281.72779171294</v>
      </c>
      <c r="F9158" s="179">
        <v>0</v>
      </c>
      <c r="G9158" s="179">
        <v>0</v>
      </c>
      <c r="H9158" s="179">
        <v>525451.33095936209</v>
      </c>
      <c r="I9158" s="179">
        <v>0</v>
      </c>
      <c r="J9158" s="179">
        <v>0</v>
      </c>
      <c r="K9158" s="179">
        <v>0</v>
      </c>
      <c r="L9158" s="179">
        <v>0</v>
      </c>
      <c r="M9158" s="179">
        <v>12688.543563853545</v>
      </c>
      <c r="N9158" s="179">
        <v>0</v>
      </c>
      <c r="O9158" s="179">
        <v>0</v>
      </c>
      <c r="P9158" s="179">
        <v>0</v>
      </c>
      <c r="Q9158" s="179">
        <v>0</v>
      </c>
      <c r="R9158" s="180">
        <v>0</v>
      </c>
      <c r="S9158" s="180">
        <v>0</v>
      </c>
      <c r="T9158" s="180">
        <v>0</v>
      </c>
    </row>
    <row r="9159" spans="2:20" x14ac:dyDescent="0.3">
      <c r="B9159" s="19">
        <v>9156</v>
      </c>
      <c r="C9159" s="179">
        <v>1</v>
      </c>
      <c r="D9159" s="179">
        <v>76951.543407795703</v>
      </c>
      <c r="E9159" s="179">
        <v>8916.3536530972451</v>
      </c>
      <c r="F9159" s="179">
        <v>0</v>
      </c>
      <c r="G9159" s="179">
        <v>0</v>
      </c>
      <c r="H9159" s="179">
        <v>49331.390289726129</v>
      </c>
      <c r="I9159" s="179">
        <v>0</v>
      </c>
      <c r="J9159" s="179">
        <v>0</v>
      </c>
      <c r="K9159" s="179">
        <v>0</v>
      </c>
      <c r="L9159" s="179">
        <v>0</v>
      </c>
      <c r="M9159" s="179">
        <v>50925.192889100188</v>
      </c>
      <c r="N9159" s="179">
        <v>0</v>
      </c>
      <c r="O9159" s="179">
        <v>0</v>
      </c>
      <c r="P9159" s="179">
        <v>0</v>
      </c>
      <c r="Q9159" s="179">
        <v>0</v>
      </c>
      <c r="R9159" s="180">
        <v>0</v>
      </c>
      <c r="S9159" s="180">
        <v>0</v>
      </c>
      <c r="T9159" s="180">
        <v>76951.543407795703</v>
      </c>
    </row>
    <row r="9160" spans="2:20" x14ac:dyDescent="0.3">
      <c r="B9160" s="19">
        <v>9157</v>
      </c>
      <c r="C9160" s="179">
        <v>0</v>
      </c>
      <c r="D9160" s="179">
        <v>0</v>
      </c>
      <c r="E9160" s="179">
        <v>21008.143758906819</v>
      </c>
      <c r="F9160" s="179">
        <v>0</v>
      </c>
      <c r="G9160" s="179">
        <v>0</v>
      </c>
      <c r="H9160" s="179">
        <v>14866.099473559781</v>
      </c>
      <c r="I9160" s="179">
        <v>0</v>
      </c>
      <c r="J9160" s="179">
        <v>0</v>
      </c>
      <c r="K9160" s="179">
        <v>0</v>
      </c>
      <c r="L9160" s="179">
        <v>0</v>
      </c>
      <c r="M9160" s="179">
        <v>87528.25058155095</v>
      </c>
      <c r="N9160" s="179">
        <v>0</v>
      </c>
      <c r="O9160" s="179">
        <v>0</v>
      </c>
      <c r="P9160" s="179">
        <v>0</v>
      </c>
      <c r="Q9160" s="179">
        <v>0</v>
      </c>
      <c r="R9160" s="180">
        <v>0</v>
      </c>
      <c r="S9160" s="180">
        <v>0</v>
      </c>
      <c r="T9160" s="180">
        <v>0</v>
      </c>
    </row>
    <row r="9161" spans="2:20" x14ac:dyDescent="0.3">
      <c r="B9161" s="19">
        <v>9158</v>
      </c>
      <c r="C9161" s="179">
        <v>0</v>
      </c>
      <c r="D9161" s="179">
        <v>0</v>
      </c>
      <c r="E9161" s="179">
        <v>28500.899339531687</v>
      </c>
      <c r="F9161" s="179">
        <v>0</v>
      </c>
      <c r="G9161" s="179">
        <v>0</v>
      </c>
      <c r="H9161" s="179">
        <v>82722.149356439259</v>
      </c>
      <c r="I9161" s="179">
        <v>0</v>
      </c>
      <c r="J9161" s="179">
        <v>0</v>
      </c>
      <c r="K9161" s="179">
        <v>0</v>
      </c>
      <c r="L9161" s="179">
        <v>0</v>
      </c>
      <c r="M9161" s="179">
        <v>109833.21593458907</v>
      </c>
      <c r="N9161" s="179">
        <v>0</v>
      </c>
      <c r="O9161" s="179">
        <v>0</v>
      </c>
      <c r="P9161" s="179">
        <v>0</v>
      </c>
      <c r="Q9161" s="179">
        <v>0</v>
      </c>
      <c r="R9161" s="180">
        <v>0</v>
      </c>
      <c r="S9161" s="180">
        <v>0</v>
      </c>
      <c r="T9161" s="180">
        <v>0</v>
      </c>
    </row>
    <row r="9162" spans="2:20" x14ac:dyDescent="0.3">
      <c r="B9162" s="19">
        <v>9159</v>
      </c>
      <c r="C9162" s="179">
        <v>0</v>
      </c>
      <c r="D9162" s="179">
        <v>0</v>
      </c>
      <c r="E9162" s="179">
        <v>21035.06612525132</v>
      </c>
      <c r="F9162" s="179">
        <v>0</v>
      </c>
      <c r="G9162" s="179">
        <v>0</v>
      </c>
      <c r="H9162" s="179">
        <v>19450.946510801019</v>
      </c>
      <c r="I9162" s="179">
        <v>0</v>
      </c>
      <c r="J9162" s="179">
        <v>0</v>
      </c>
      <c r="K9162" s="179">
        <v>0</v>
      </c>
      <c r="L9162" s="179">
        <v>0</v>
      </c>
      <c r="M9162" s="179">
        <v>333854.37857445976</v>
      </c>
      <c r="N9162" s="179">
        <v>0</v>
      </c>
      <c r="O9162" s="179">
        <v>0</v>
      </c>
      <c r="P9162" s="179">
        <v>0</v>
      </c>
      <c r="Q9162" s="179">
        <v>0</v>
      </c>
      <c r="R9162" s="180">
        <v>0</v>
      </c>
      <c r="S9162" s="180">
        <v>0</v>
      </c>
      <c r="T9162" s="180">
        <v>0</v>
      </c>
    </row>
    <row r="9163" spans="2:20" x14ac:dyDescent="0.3">
      <c r="B9163" s="19">
        <v>9160</v>
      </c>
      <c r="C9163" s="179">
        <v>0</v>
      </c>
      <c r="D9163" s="179">
        <v>0</v>
      </c>
      <c r="E9163" s="179">
        <v>3436.2795539741551</v>
      </c>
      <c r="F9163" s="179">
        <v>0</v>
      </c>
      <c r="G9163" s="179">
        <v>0</v>
      </c>
      <c r="H9163" s="179">
        <v>482073.55528435897</v>
      </c>
      <c r="I9163" s="179">
        <v>0</v>
      </c>
      <c r="J9163" s="179">
        <v>0</v>
      </c>
      <c r="K9163" s="179">
        <v>0</v>
      </c>
      <c r="L9163" s="179">
        <v>0</v>
      </c>
      <c r="M9163" s="179">
        <v>22134.54000195345</v>
      </c>
      <c r="N9163" s="179">
        <v>0</v>
      </c>
      <c r="O9163" s="179">
        <v>0</v>
      </c>
      <c r="P9163" s="179">
        <v>0</v>
      </c>
      <c r="Q9163" s="179">
        <v>0</v>
      </c>
      <c r="R9163" s="180">
        <v>0</v>
      </c>
      <c r="S9163" s="180">
        <v>0</v>
      </c>
      <c r="T9163" s="180">
        <v>0</v>
      </c>
    </row>
    <row r="9164" spans="2:20" x14ac:dyDescent="0.3">
      <c r="B9164" s="19">
        <v>9161</v>
      </c>
      <c r="C9164" s="179">
        <v>0</v>
      </c>
      <c r="D9164" s="179">
        <v>0</v>
      </c>
      <c r="E9164" s="179">
        <v>298529.31194975489</v>
      </c>
      <c r="F9164" s="179">
        <v>0</v>
      </c>
      <c r="G9164" s="179">
        <v>0</v>
      </c>
      <c r="H9164" s="179">
        <v>43096.662765332287</v>
      </c>
      <c r="I9164" s="179">
        <v>0</v>
      </c>
      <c r="J9164" s="179">
        <v>0</v>
      </c>
      <c r="K9164" s="179">
        <v>0</v>
      </c>
      <c r="L9164" s="179">
        <v>0</v>
      </c>
      <c r="M9164" s="179">
        <v>11017.630666668752</v>
      </c>
      <c r="N9164" s="179">
        <v>0</v>
      </c>
      <c r="O9164" s="179">
        <v>0</v>
      </c>
      <c r="P9164" s="179">
        <v>0</v>
      </c>
      <c r="Q9164" s="179">
        <v>0</v>
      </c>
      <c r="R9164" s="180">
        <v>0</v>
      </c>
      <c r="S9164" s="180">
        <v>0</v>
      </c>
      <c r="T9164" s="180">
        <v>0</v>
      </c>
    </row>
    <row r="9165" spans="2:20" x14ac:dyDescent="0.3">
      <c r="B9165" s="19">
        <v>9162</v>
      </c>
      <c r="C9165" s="179">
        <v>0</v>
      </c>
      <c r="D9165" s="179">
        <v>0</v>
      </c>
      <c r="E9165" s="179">
        <v>32123.402437875466</v>
      </c>
      <c r="F9165" s="179">
        <v>0</v>
      </c>
      <c r="G9165" s="179">
        <v>0</v>
      </c>
      <c r="H9165" s="179">
        <v>117998.22734111419</v>
      </c>
      <c r="I9165" s="179">
        <v>0</v>
      </c>
      <c r="J9165" s="179">
        <v>0</v>
      </c>
      <c r="K9165" s="179">
        <v>0</v>
      </c>
      <c r="L9165" s="179">
        <v>0</v>
      </c>
      <c r="M9165" s="179">
        <v>29217.561377439597</v>
      </c>
      <c r="N9165" s="179">
        <v>0</v>
      </c>
      <c r="O9165" s="179">
        <v>0</v>
      </c>
      <c r="P9165" s="179">
        <v>0</v>
      </c>
      <c r="Q9165" s="179">
        <v>0</v>
      </c>
      <c r="R9165" s="180">
        <v>0</v>
      </c>
      <c r="S9165" s="180">
        <v>0</v>
      </c>
      <c r="T9165" s="180">
        <v>0</v>
      </c>
    </row>
    <row r="9166" spans="2:20" x14ac:dyDescent="0.3">
      <c r="B9166" s="19">
        <v>9163</v>
      </c>
      <c r="C9166" s="179">
        <v>0</v>
      </c>
      <c r="D9166" s="179">
        <v>0</v>
      </c>
      <c r="E9166" s="179">
        <v>828943.07690996362</v>
      </c>
      <c r="F9166" s="179">
        <v>0</v>
      </c>
      <c r="G9166" s="179">
        <v>0</v>
      </c>
      <c r="H9166" s="179">
        <v>769774.35214151768</v>
      </c>
      <c r="I9166" s="179">
        <v>0</v>
      </c>
      <c r="J9166" s="179">
        <v>0</v>
      </c>
      <c r="K9166" s="179">
        <v>0</v>
      </c>
      <c r="L9166" s="179">
        <v>0</v>
      </c>
      <c r="M9166" s="179">
        <v>58463.747558217525</v>
      </c>
      <c r="N9166" s="179">
        <v>0</v>
      </c>
      <c r="O9166" s="179">
        <v>0</v>
      </c>
      <c r="P9166" s="179">
        <v>0</v>
      </c>
      <c r="Q9166" s="179">
        <v>0</v>
      </c>
      <c r="R9166" s="180">
        <v>0</v>
      </c>
      <c r="S9166" s="180">
        <v>0</v>
      </c>
      <c r="T9166" s="180">
        <v>0</v>
      </c>
    </row>
    <row r="9167" spans="2:20" x14ac:dyDescent="0.3">
      <c r="B9167" s="19">
        <v>9164</v>
      </c>
      <c r="C9167" s="179">
        <v>0</v>
      </c>
      <c r="D9167" s="179">
        <v>0</v>
      </c>
      <c r="E9167" s="179">
        <v>6086.7690224416301</v>
      </c>
      <c r="F9167" s="179">
        <v>0</v>
      </c>
      <c r="G9167" s="179">
        <v>0</v>
      </c>
      <c r="H9167" s="179">
        <v>8272.8071953035069</v>
      </c>
      <c r="I9167" s="179">
        <v>0</v>
      </c>
      <c r="J9167" s="179">
        <v>0</v>
      </c>
      <c r="K9167" s="179">
        <v>0</v>
      </c>
      <c r="L9167" s="179">
        <v>0</v>
      </c>
      <c r="M9167" s="179">
        <v>276715.18826917512</v>
      </c>
      <c r="N9167" s="179">
        <v>0</v>
      </c>
      <c r="O9167" s="179">
        <v>0</v>
      </c>
      <c r="P9167" s="179">
        <v>0</v>
      </c>
      <c r="Q9167" s="179">
        <v>0</v>
      </c>
      <c r="R9167" s="180">
        <v>0</v>
      </c>
      <c r="S9167" s="180">
        <v>0</v>
      </c>
      <c r="T9167" s="180">
        <v>0</v>
      </c>
    </row>
    <row r="9168" spans="2:20" x14ac:dyDescent="0.3">
      <c r="B9168" s="19">
        <v>9165</v>
      </c>
      <c r="C9168" s="179">
        <v>0</v>
      </c>
      <c r="D9168" s="179">
        <v>0</v>
      </c>
      <c r="E9168" s="179">
        <v>5710.8318655783332</v>
      </c>
      <c r="F9168" s="179">
        <v>0</v>
      </c>
      <c r="G9168" s="179">
        <v>0</v>
      </c>
      <c r="H9168" s="179">
        <v>81633.705052054662</v>
      </c>
      <c r="I9168" s="179">
        <v>0</v>
      </c>
      <c r="J9168" s="179">
        <v>0</v>
      </c>
      <c r="K9168" s="179">
        <v>0</v>
      </c>
      <c r="L9168" s="179">
        <v>0</v>
      </c>
      <c r="M9168" s="179">
        <v>77915.143712106626</v>
      </c>
      <c r="N9168" s="179">
        <v>0</v>
      </c>
      <c r="O9168" s="179">
        <v>0</v>
      </c>
      <c r="P9168" s="179">
        <v>0</v>
      </c>
      <c r="Q9168" s="179">
        <v>0</v>
      </c>
      <c r="R9168" s="180">
        <v>0</v>
      </c>
      <c r="S9168" s="180">
        <v>0</v>
      </c>
      <c r="T9168" s="180">
        <v>0</v>
      </c>
    </row>
    <row r="9169" spans="2:20" x14ac:dyDescent="0.3">
      <c r="B9169" s="19">
        <v>9166</v>
      </c>
      <c r="C9169" s="179">
        <v>0</v>
      </c>
      <c r="D9169" s="179">
        <v>0</v>
      </c>
      <c r="E9169" s="179">
        <v>21291.300228331445</v>
      </c>
      <c r="F9169" s="179">
        <v>0</v>
      </c>
      <c r="G9169" s="179">
        <v>0</v>
      </c>
      <c r="H9169" s="179">
        <v>205347.67343628046</v>
      </c>
      <c r="I9169" s="179">
        <v>0</v>
      </c>
      <c r="J9169" s="179">
        <v>0</v>
      </c>
      <c r="K9169" s="179">
        <v>0</v>
      </c>
      <c r="L9169" s="179">
        <v>0</v>
      </c>
      <c r="M9169" s="179">
        <v>85103.611267884189</v>
      </c>
      <c r="N9169" s="179">
        <v>0</v>
      </c>
      <c r="O9169" s="179">
        <v>0</v>
      </c>
      <c r="P9169" s="179">
        <v>0</v>
      </c>
      <c r="Q9169" s="179">
        <v>0</v>
      </c>
      <c r="R9169" s="180">
        <v>0</v>
      </c>
      <c r="S9169" s="180">
        <v>0</v>
      </c>
      <c r="T9169" s="180">
        <v>0</v>
      </c>
    </row>
    <row r="9170" spans="2:20" x14ac:dyDescent="0.3">
      <c r="B9170" s="19">
        <v>9167</v>
      </c>
      <c r="C9170" s="179">
        <v>0</v>
      </c>
      <c r="D9170" s="179">
        <v>0</v>
      </c>
      <c r="E9170" s="179">
        <v>47478.119474637169</v>
      </c>
      <c r="F9170" s="179">
        <v>0</v>
      </c>
      <c r="G9170" s="179">
        <v>0</v>
      </c>
      <c r="H9170" s="179">
        <v>148504.98246061616</v>
      </c>
      <c r="I9170" s="179">
        <v>0</v>
      </c>
      <c r="J9170" s="179">
        <v>0</v>
      </c>
      <c r="K9170" s="179">
        <v>0</v>
      </c>
      <c r="L9170" s="179">
        <v>0</v>
      </c>
      <c r="M9170" s="179">
        <v>16022.058591068613</v>
      </c>
      <c r="N9170" s="179">
        <v>0</v>
      </c>
      <c r="O9170" s="179">
        <v>0</v>
      </c>
      <c r="P9170" s="179">
        <v>0</v>
      </c>
      <c r="Q9170" s="179">
        <v>0</v>
      </c>
      <c r="R9170" s="180">
        <v>0</v>
      </c>
      <c r="S9170" s="180">
        <v>0</v>
      </c>
      <c r="T9170" s="180">
        <v>0</v>
      </c>
    </row>
    <row r="9171" spans="2:20" x14ac:dyDescent="0.3">
      <c r="B9171" s="19">
        <v>9168</v>
      </c>
      <c r="C9171" s="179">
        <v>0</v>
      </c>
      <c r="D9171" s="179">
        <v>0</v>
      </c>
      <c r="E9171" s="179">
        <v>144067.82160543808</v>
      </c>
      <c r="F9171" s="179">
        <v>1</v>
      </c>
      <c r="G9171" s="179">
        <v>3462.0498785008299</v>
      </c>
      <c r="H9171" s="179">
        <v>118646.34912864803</v>
      </c>
      <c r="I9171" s="179">
        <v>0</v>
      </c>
      <c r="J9171" s="179">
        <v>0</v>
      </c>
      <c r="K9171" s="179">
        <v>0</v>
      </c>
      <c r="L9171" s="179">
        <v>0</v>
      </c>
      <c r="M9171" s="179">
        <v>17165.144271081987</v>
      </c>
      <c r="N9171" s="179">
        <v>0</v>
      </c>
      <c r="O9171" s="179">
        <v>0</v>
      </c>
      <c r="P9171" s="179">
        <v>0</v>
      </c>
      <c r="Q9171" s="179">
        <v>0</v>
      </c>
      <c r="R9171" s="180">
        <v>0</v>
      </c>
      <c r="S9171" s="180">
        <v>0</v>
      </c>
      <c r="T9171" s="180">
        <v>0</v>
      </c>
    </row>
    <row r="9172" spans="2:20" x14ac:dyDescent="0.3">
      <c r="B9172" s="19">
        <v>9169</v>
      </c>
      <c r="C9172" s="179">
        <v>0</v>
      </c>
      <c r="D9172" s="179">
        <v>0</v>
      </c>
      <c r="E9172" s="179">
        <v>600363.38970546226</v>
      </c>
      <c r="F9172" s="179">
        <v>0</v>
      </c>
      <c r="G9172" s="179">
        <v>0</v>
      </c>
      <c r="H9172" s="179">
        <v>26262.79955839723</v>
      </c>
      <c r="I9172" s="179">
        <v>0</v>
      </c>
      <c r="J9172" s="179">
        <v>0</v>
      </c>
      <c r="K9172" s="179">
        <v>0</v>
      </c>
      <c r="L9172" s="179">
        <v>0</v>
      </c>
      <c r="M9172" s="179">
        <v>72761.478554055837</v>
      </c>
      <c r="N9172" s="179">
        <v>0</v>
      </c>
      <c r="O9172" s="179">
        <v>0</v>
      </c>
      <c r="P9172" s="179">
        <v>0</v>
      </c>
      <c r="Q9172" s="179">
        <v>0</v>
      </c>
      <c r="R9172" s="180">
        <v>0</v>
      </c>
      <c r="S9172" s="180">
        <v>0</v>
      </c>
      <c r="T9172" s="180">
        <v>0</v>
      </c>
    </row>
    <row r="9173" spans="2:20" x14ac:dyDescent="0.3">
      <c r="B9173" s="19">
        <v>9170</v>
      </c>
      <c r="C9173" s="179">
        <v>0</v>
      </c>
      <c r="D9173" s="179">
        <v>0</v>
      </c>
      <c r="E9173" s="179">
        <v>397135.0363847214</v>
      </c>
      <c r="F9173" s="179">
        <v>0</v>
      </c>
      <c r="G9173" s="179">
        <v>0</v>
      </c>
      <c r="H9173" s="179">
        <v>188925.86372524258</v>
      </c>
      <c r="I9173" s="179">
        <v>0</v>
      </c>
      <c r="J9173" s="179">
        <v>0</v>
      </c>
      <c r="K9173" s="179">
        <v>0</v>
      </c>
      <c r="L9173" s="179">
        <v>0</v>
      </c>
      <c r="M9173" s="179">
        <v>24469.400550639977</v>
      </c>
      <c r="N9173" s="179">
        <v>0</v>
      </c>
      <c r="O9173" s="179">
        <v>0</v>
      </c>
      <c r="P9173" s="179">
        <v>0</v>
      </c>
      <c r="Q9173" s="179">
        <v>0</v>
      </c>
      <c r="R9173" s="180">
        <v>0</v>
      </c>
      <c r="S9173" s="180">
        <v>0</v>
      </c>
      <c r="T9173" s="180">
        <v>0</v>
      </c>
    </row>
    <row r="9174" spans="2:20" x14ac:dyDescent="0.3">
      <c r="B9174" s="19">
        <v>9171</v>
      </c>
      <c r="C9174" s="179">
        <v>0</v>
      </c>
      <c r="D9174" s="179">
        <v>0</v>
      </c>
      <c r="E9174" s="179">
        <v>1168965.7982413056</v>
      </c>
      <c r="F9174" s="179">
        <v>0</v>
      </c>
      <c r="G9174" s="179">
        <v>0</v>
      </c>
      <c r="H9174" s="179">
        <v>17184.912489945433</v>
      </c>
      <c r="I9174" s="179">
        <v>0</v>
      </c>
      <c r="J9174" s="179">
        <v>0</v>
      </c>
      <c r="K9174" s="179">
        <v>0</v>
      </c>
      <c r="L9174" s="179">
        <v>0</v>
      </c>
      <c r="M9174" s="179">
        <v>405813.62939769577</v>
      </c>
      <c r="N9174" s="179">
        <v>0</v>
      </c>
      <c r="O9174" s="179">
        <v>0</v>
      </c>
      <c r="P9174" s="179">
        <v>0</v>
      </c>
      <c r="Q9174" s="179">
        <v>0</v>
      </c>
      <c r="R9174" s="180">
        <v>0</v>
      </c>
      <c r="S9174" s="180">
        <v>0</v>
      </c>
      <c r="T9174" s="180">
        <v>0</v>
      </c>
    </row>
    <row r="9175" spans="2:20" x14ac:dyDescent="0.3">
      <c r="B9175" s="19">
        <v>9172</v>
      </c>
      <c r="C9175" s="179">
        <v>1</v>
      </c>
      <c r="D9175" s="179">
        <v>205613.23872576401</v>
      </c>
      <c r="E9175" s="179">
        <v>13063.27840156727</v>
      </c>
      <c r="F9175" s="179">
        <v>0</v>
      </c>
      <c r="G9175" s="179">
        <v>0</v>
      </c>
      <c r="H9175" s="179">
        <v>547083.87427298771</v>
      </c>
      <c r="I9175" s="179">
        <v>0</v>
      </c>
      <c r="J9175" s="179">
        <v>0</v>
      </c>
      <c r="K9175" s="179">
        <v>0</v>
      </c>
      <c r="L9175" s="179">
        <v>0</v>
      </c>
      <c r="M9175" s="179">
        <v>142918.65032322571</v>
      </c>
      <c r="N9175" s="179">
        <v>0</v>
      </c>
      <c r="O9175" s="179">
        <v>0</v>
      </c>
      <c r="P9175" s="179">
        <v>0</v>
      </c>
      <c r="Q9175" s="179">
        <v>0</v>
      </c>
      <c r="R9175" s="180">
        <v>0</v>
      </c>
      <c r="S9175" s="180">
        <v>0</v>
      </c>
      <c r="T9175" s="180">
        <v>205613.23872576401</v>
      </c>
    </row>
    <row r="9176" spans="2:20" x14ac:dyDescent="0.3">
      <c r="B9176" s="19">
        <v>9173</v>
      </c>
      <c r="C9176" s="179">
        <v>0</v>
      </c>
      <c r="D9176" s="179">
        <v>0</v>
      </c>
      <c r="E9176" s="179">
        <v>41053.717648002457</v>
      </c>
      <c r="F9176" s="179">
        <v>0</v>
      </c>
      <c r="G9176" s="179">
        <v>0</v>
      </c>
      <c r="H9176" s="179">
        <v>140983.89404342073</v>
      </c>
      <c r="I9176" s="179">
        <v>0</v>
      </c>
      <c r="J9176" s="179">
        <v>0</v>
      </c>
      <c r="K9176" s="179">
        <v>0</v>
      </c>
      <c r="L9176" s="179">
        <v>0</v>
      </c>
      <c r="M9176" s="179">
        <v>2084236.6300413588</v>
      </c>
      <c r="N9176" s="179">
        <v>0</v>
      </c>
      <c r="O9176" s="179">
        <v>0</v>
      </c>
      <c r="P9176" s="179">
        <v>0</v>
      </c>
      <c r="Q9176" s="179">
        <v>0</v>
      </c>
      <c r="R9176" s="180">
        <v>0</v>
      </c>
      <c r="S9176" s="180">
        <v>0</v>
      </c>
      <c r="T9176" s="180">
        <v>0</v>
      </c>
    </row>
    <row r="9177" spans="2:20" x14ac:dyDescent="0.3">
      <c r="B9177" s="19">
        <v>9174</v>
      </c>
      <c r="C9177" s="179">
        <v>0</v>
      </c>
      <c r="D9177" s="179">
        <v>0</v>
      </c>
      <c r="E9177" s="179">
        <v>46250.330184904138</v>
      </c>
      <c r="F9177" s="179">
        <v>0</v>
      </c>
      <c r="G9177" s="179">
        <v>0</v>
      </c>
      <c r="H9177" s="179">
        <v>78776.937534951838</v>
      </c>
      <c r="I9177" s="179">
        <v>0</v>
      </c>
      <c r="J9177" s="179">
        <v>0</v>
      </c>
      <c r="K9177" s="179">
        <v>0</v>
      </c>
      <c r="L9177" s="179">
        <v>0</v>
      </c>
      <c r="M9177" s="179">
        <v>82055.135379237792</v>
      </c>
      <c r="N9177" s="179">
        <v>0</v>
      </c>
      <c r="O9177" s="179">
        <v>0</v>
      </c>
      <c r="P9177" s="179">
        <v>0</v>
      </c>
      <c r="Q9177" s="179">
        <v>0</v>
      </c>
      <c r="R9177" s="180">
        <v>0</v>
      </c>
      <c r="S9177" s="180">
        <v>0</v>
      </c>
      <c r="T9177" s="180">
        <v>0</v>
      </c>
    </row>
    <row r="9178" spans="2:20" x14ac:dyDescent="0.3">
      <c r="B9178" s="19">
        <v>9175</v>
      </c>
      <c r="C9178" s="179">
        <v>0</v>
      </c>
      <c r="D9178" s="179">
        <v>0</v>
      </c>
      <c r="E9178" s="179">
        <v>546901.74104441318</v>
      </c>
      <c r="F9178" s="179">
        <v>0</v>
      </c>
      <c r="G9178" s="179">
        <v>0</v>
      </c>
      <c r="H9178" s="179">
        <v>3808.840989650932</v>
      </c>
      <c r="I9178" s="179">
        <v>0</v>
      </c>
      <c r="J9178" s="179">
        <v>0</v>
      </c>
      <c r="K9178" s="179">
        <v>0</v>
      </c>
      <c r="L9178" s="179">
        <v>0</v>
      </c>
      <c r="M9178" s="179">
        <v>29753.564924228351</v>
      </c>
      <c r="N9178" s="179">
        <v>0</v>
      </c>
      <c r="O9178" s="179">
        <v>0</v>
      </c>
      <c r="P9178" s="179">
        <v>0</v>
      </c>
      <c r="Q9178" s="179">
        <v>0</v>
      </c>
      <c r="R9178" s="180">
        <v>0</v>
      </c>
      <c r="S9178" s="180">
        <v>0</v>
      </c>
      <c r="T9178" s="180">
        <v>0</v>
      </c>
    </row>
    <row r="9179" spans="2:20" x14ac:dyDescent="0.3">
      <c r="B9179" s="19">
        <v>9176</v>
      </c>
      <c r="C9179" s="179">
        <v>0</v>
      </c>
      <c r="D9179" s="179">
        <v>0</v>
      </c>
      <c r="E9179" s="179">
        <v>87184.260749439185</v>
      </c>
      <c r="F9179" s="179">
        <v>0</v>
      </c>
      <c r="G9179" s="179">
        <v>0</v>
      </c>
      <c r="H9179" s="179">
        <v>152696.9180430517</v>
      </c>
      <c r="I9179" s="179">
        <v>0</v>
      </c>
      <c r="J9179" s="179">
        <v>0</v>
      </c>
      <c r="K9179" s="179">
        <v>0</v>
      </c>
      <c r="L9179" s="179">
        <v>0</v>
      </c>
      <c r="M9179" s="179">
        <v>443605.9533306323</v>
      </c>
      <c r="N9179" s="179">
        <v>0</v>
      </c>
      <c r="O9179" s="179">
        <v>0</v>
      </c>
      <c r="P9179" s="179">
        <v>0</v>
      </c>
      <c r="Q9179" s="179">
        <v>0</v>
      </c>
      <c r="R9179" s="180">
        <v>0</v>
      </c>
      <c r="S9179" s="180">
        <v>0</v>
      </c>
      <c r="T9179" s="180">
        <v>0</v>
      </c>
    </row>
    <row r="9180" spans="2:20" x14ac:dyDescent="0.3">
      <c r="B9180" s="19">
        <v>9177</v>
      </c>
      <c r="C9180" s="179">
        <v>0</v>
      </c>
      <c r="D9180" s="179">
        <v>0</v>
      </c>
      <c r="E9180" s="179">
        <v>8789.5522868393327</v>
      </c>
      <c r="F9180" s="179">
        <v>0</v>
      </c>
      <c r="G9180" s="179">
        <v>0</v>
      </c>
      <c r="H9180" s="179">
        <v>271384.98520488414</v>
      </c>
      <c r="I9180" s="179">
        <v>0</v>
      </c>
      <c r="J9180" s="179">
        <v>0</v>
      </c>
      <c r="K9180" s="179">
        <v>0</v>
      </c>
      <c r="L9180" s="179">
        <v>0</v>
      </c>
      <c r="M9180" s="179">
        <v>353921.88675476261</v>
      </c>
      <c r="N9180" s="179">
        <v>0</v>
      </c>
      <c r="O9180" s="179">
        <v>0</v>
      </c>
      <c r="P9180" s="179">
        <v>0</v>
      </c>
      <c r="Q9180" s="179">
        <v>0</v>
      </c>
      <c r="R9180" s="180">
        <v>0</v>
      </c>
      <c r="S9180" s="180">
        <v>0</v>
      </c>
      <c r="T9180" s="180">
        <v>0</v>
      </c>
    </row>
    <row r="9181" spans="2:20" x14ac:dyDescent="0.3">
      <c r="B9181" s="19">
        <v>9178</v>
      </c>
      <c r="C9181" s="179">
        <v>0</v>
      </c>
      <c r="D9181" s="179">
        <v>0</v>
      </c>
      <c r="E9181" s="179">
        <v>100105.92701526458</v>
      </c>
      <c r="F9181" s="179">
        <v>0</v>
      </c>
      <c r="G9181" s="179">
        <v>0</v>
      </c>
      <c r="H9181" s="179">
        <v>63305.138222746435</v>
      </c>
      <c r="I9181" s="179">
        <v>0</v>
      </c>
      <c r="J9181" s="179">
        <v>0</v>
      </c>
      <c r="K9181" s="179">
        <v>0</v>
      </c>
      <c r="L9181" s="179">
        <v>0</v>
      </c>
      <c r="M9181" s="179">
        <v>80946.417778147355</v>
      </c>
      <c r="N9181" s="179">
        <v>0</v>
      </c>
      <c r="O9181" s="179">
        <v>0</v>
      </c>
      <c r="P9181" s="179">
        <v>0</v>
      </c>
      <c r="Q9181" s="179">
        <v>0</v>
      </c>
      <c r="R9181" s="180">
        <v>0</v>
      </c>
      <c r="S9181" s="180">
        <v>0</v>
      </c>
      <c r="T9181" s="180">
        <v>0</v>
      </c>
    </row>
    <row r="9182" spans="2:20" x14ac:dyDescent="0.3">
      <c r="B9182" s="19">
        <v>9179</v>
      </c>
      <c r="C9182" s="179">
        <v>0</v>
      </c>
      <c r="D9182" s="179">
        <v>0</v>
      </c>
      <c r="E9182" s="179">
        <v>33123.949663750434</v>
      </c>
      <c r="F9182" s="179">
        <v>0</v>
      </c>
      <c r="G9182" s="179">
        <v>0</v>
      </c>
      <c r="H9182" s="179">
        <v>44083.583458850568</v>
      </c>
      <c r="I9182" s="179">
        <v>0</v>
      </c>
      <c r="J9182" s="179">
        <v>0</v>
      </c>
      <c r="K9182" s="179">
        <v>0</v>
      </c>
      <c r="L9182" s="179">
        <v>0</v>
      </c>
      <c r="M9182" s="179">
        <v>14658.615246544447</v>
      </c>
      <c r="N9182" s="179">
        <v>0</v>
      </c>
      <c r="O9182" s="179">
        <v>0</v>
      </c>
      <c r="P9182" s="179">
        <v>0</v>
      </c>
      <c r="Q9182" s="179">
        <v>0</v>
      </c>
      <c r="R9182" s="180">
        <v>0</v>
      </c>
      <c r="S9182" s="180">
        <v>0</v>
      </c>
      <c r="T9182" s="180">
        <v>0</v>
      </c>
    </row>
    <row r="9183" spans="2:20" x14ac:dyDescent="0.3">
      <c r="B9183" s="19">
        <v>9180</v>
      </c>
      <c r="C9183" s="179">
        <v>0</v>
      </c>
      <c r="D9183" s="179">
        <v>0</v>
      </c>
      <c r="E9183" s="179">
        <v>3292.2321264977104</v>
      </c>
      <c r="F9183" s="179">
        <v>0</v>
      </c>
      <c r="G9183" s="179">
        <v>0</v>
      </c>
      <c r="H9183" s="179">
        <v>9668.8893629044342</v>
      </c>
      <c r="I9183" s="179">
        <v>0</v>
      </c>
      <c r="J9183" s="179">
        <v>0</v>
      </c>
      <c r="K9183" s="179">
        <v>0</v>
      </c>
      <c r="L9183" s="179">
        <v>0</v>
      </c>
      <c r="M9183" s="179">
        <v>96465.385987559246</v>
      </c>
      <c r="N9183" s="179">
        <v>0</v>
      </c>
      <c r="O9183" s="179">
        <v>0</v>
      </c>
      <c r="P9183" s="179">
        <v>0</v>
      </c>
      <c r="Q9183" s="179">
        <v>0</v>
      </c>
      <c r="R9183" s="180">
        <v>0</v>
      </c>
      <c r="S9183" s="180">
        <v>0</v>
      </c>
      <c r="T9183" s="180">
        <v>0</v>
      </c>
    </row>
    <row r="9184" spans="2:20" x14ac:dyDescent="0.3">
      <c r="B9184" s="19">
        <v>9181</v>
      </c>
      <c r="C9184" s="179">
        <v>0</v>
      </c>
      <c r="D9184" s="179">
        <v>0</v>
      </c>
      <c r="E9184" s="179">
        <v>1079503.9886928927</v>
      </c>
      <c r="F9184" s="179">
        <v>0</v>
      </c>
      <c r="G9184" s="179">
        <v>0</v>
      </c>
      <c r="H9184" s="179">
        <v>127395.23385231625</v>
      </c>
      <c r="I9184" s="179">
        <v>0</v>
      </c>
      <c r="J9184" s="179">
        <v>0</v>
      </c>
      <c r="K9184" s="179">
        <v>0</v>
      </c>
      <c r="L9184" s="179">
        <v>0</v>
      </c>
      <c r="M9184" s="179">
        <v>43512.711446954163</v>
      </c>
      <c r="N9184" s="179">
        <v>0</v>
      </c>
      <c r="O9184" s="179">
        <v>0</v>
      </c>
      <c r="P9184" s="179">
        <v>0</v>
      </c>
      <c r="Q9184" s="179">
        <v>0</v>
      </c>
      <c r="R9184" s="180">
        <v>0</v>
      </c>
      <c r="S9184" s="180">
        <v>0</v>
      </c>
      <c r="T9184" s="180">
        <v>0</v>
      </c>
    </row>
    <row r="9185" spans="2:20" x14ac:dyDescent="0.3">
      <c r="B9185" s="19">
        <v>9182</v>
      </c>
      <c r="C9185" s="179">
        <v>0</v>
      </c>
      <c r="D9185" s="179">
        <v>0</v>
      </c>
      <c r="E9185" s="179">
        <v>123797.45607629673</v>
      </c>
      <c r="F9185" s="179">
        <v>0</v>
      </c>
      <c r="G9185" s="179">
        <v>0</v>
      </c>
      <c r="H9185" s="179">
        <v>91175.122662899812</v>
      </c>
      <c r="I9185" s="179">
        <v>0</v>
      </c>
      <c r="J9185" s="179">
        <v>0</v>
      </c>
      <c r="K9185" s="179">
        <v>0</v>
      </c>
      <c r="L9185" s="179">
        <v>0</v>
      </c>
      <c r="M9185" s="179">
        <v>58356.386935667069</v>
      </c>
      <c r="N9185" s="179">
        <v>0</v>
      </c>
      <c r="O9185" s="179">
        <v>0</v>
      </c>
      <c r="P9185" s="179">
        <v>0</v>
      </c>
      <c r="Q9185" s="179">
        <v>0</v>
      </c>
      <c r="R9185" s="180">
        <v>0</v>
      </c>
      <c r="S9185" s="180">
        <v>0</v>
      </c>
      <c r="T9185" s="180">
        <v>0</v>
      </c>
    </row>
    <row r="9186" spans="2:20" x14ac:dyDescent="0.3">
      <c r="B9186" s="19">
        <v>9183</v>
      </c>
      <c r="C9186" s="179">
        <v>0</v>
      </c>
      <c r="D9186" s="179">
        <v>0</v>
      </c>
      <c r="E9186" s="179">
        <v>495382.40341844648</v>
      </c>
      <c r="F9186" s="179">
        <v>0</v>
      </c>
      <c r="G9186" s="179">
        <v>0</v>
      </c>
      <c r="H9186" s="179">
        <v>26155.429708712709</v>
      </c>
      <c r="I9186" s="179">
        <v>0</v>
      </c>
      <c r="J9186" s="179">
        <v>0</v>
      </c>
      <c r="K9186" s="179">
        <v>0</v>
      </c>
      <c r="L9186" s="179">
        <v>0</v>
      </c>
      <c r="M9186" s="179">
        <v>297893.13682491751</v>
      </c>
      <c r="N9186" s="179">
        <v>0</v>
      </c>
      <c r="O9186" s="179">
        <v>0</v>
      </c>
      <c r="P9186" s="179">
        <v>0</v>
      </c>
      <c r="Q9186" s="179">
        <v>0</v>
      </c>
      <c r="R9186" s="180">
        <v>0</v>
      </c>
      <c r="S9186" s="180">
        <v>0</v>
      </c>
      <c r="T9186" s="180">
        <v>0</v>
      </c>
    </row>
    <row r="9187" spans="2:20" x14ac:dyDescent="0.3">
      <c r="B9187" s="19">
        <v>9184</v>
      </c>
      <c r="C9187" s="179">
        <v>0</v>
      </c>
      <c r="D9187" s="179">
        <v>0</v>
      </c>
      <c r="E9187" s="179">
        <v>132501.09320230837</v>
      </c>
      <c r="F9187" s="179">
        <v>0</v>
      </c>
      <c r="G9187" s="179">
        <v>0</v>
      </c>
      <c r="H9187" s="179">
        <v>43948.733436110429</v>
      </c>
      <c r="I9187" s="179">
        <v>0</v>
      </c>
      <c r="J9187" s="179">
        <v>0</v>
      </c>
      <c r="K9187" s="179">
        <v>0</v>
      </c>
      <c r="L9187" s="179">
        <v>0</v>
      </c>
      <c r="M9187" s="179">
        <v>6214.8371475901822</v>
      </c>
      <c r="N9187" s="179">
        <v>0</v>
      </c>
      <c r="O9187" s="179">
        <v>0</v>
      </c>
      <c r="P9187" s="179">
        <v>0</v>
      </c>
      <c r="Q9187" s="179">
        <v>0</v>
      </c>
      <c r="R9187" s="180">
        <v>0</v>
      </c>
      <c r="S9187" s="180">
        <v>0</v>
      </c>
      <c r="T9187" s="180">
        <v>0</v>
      </c>
    </row>
    <row r="9188" spans="2:20" x14ac:dyDescent="0.3">
      <c r="B9188" s="19">
        <v>9185</v>
      </c>
      <c r="C9188" s="179">
        <v>0</v>
      </c>
      <c r="D9188" s="179">
        <v>0</v>
      </c>
      <c r="E9188" s="179">
        <v>32312.851225027265</v>
      </c>
      <c r="F9188" s="179">
        <v>0</v>
      </c>
      <c r="G9188" s="179">
        <v>0</v>
      </c>
      <c r="H9188" s="179">
        <v>32700.916721685851</v>
      </c>
      <c r="I9188" s="179">
        <v>0</v>
      </c>
      <c r="J9188" s="179">
        <v>0</v>
      </c>
      <c r="K9188" s="179">
        <v>0</v>
      </c>
      <c r="L9188" s="179">
        <v>0</v>
      </c>
      <c r="M9188" s="179">
        <v>45415.662218900077</v>
      </c>
      <c r="N9188" s="179">
        <v>0</v>
      </c>
      <c r="O9188" s="179">
        <v>0</v>
      </c>
      <c r="P9188" s="179">
        <v>0</v>
      </c>
      <c r="Q9188" s="179">
        <v>0</v>
      </c>
      <c r="R9188" s="180">
        <v>0</v>
      </c>
      <c r="S9188" s="180">
        <v>0</v>
      </c>
      <c r="T9188" s="180">
        <v>0</v>
      </c>
    </row>
    <row r="9189" spans="2:20" x14ac:dyDescent="0.3">
      <c r="B9189" s="19">
        <v>9186</v>
      </c>
      <c r="C9189" s="179">
        <v>0</v>
      </c>
      <c r="D9189" s="179">
        <v>0</v>
      </c>
      <c r="E9189" s="179">
        <v>235913.10367199857</v>
      </c>
      <c r="F9189" s="179">
        <v>0</v>
      </c>
      <c r="G9189" s="179">
        <v>0</v>
      </c>
      <c r="H9189" s="179">
        <v>8743.1287377638437</v>
      </c>
      <c r="I9189" s="179">
        <v>0</v>
      </c>
      <c r="J9189" s="179">
        <v>0</v>
      </c>
      <c r="K9189" s="179">
        <v>0</v>
      </c>
      <c r="L9189" s="179">
        <v>0</v>
      </c>
      <c r="M9189" s="179">
        <v>153216.01099733321</v>
      </c>
      <c r="N9189" s="179">
        <v>0</v>
      </c>
      <c r="O9189" s="179">
        <v>0</v>
      </c>
      <c r="P9189" s="179">
        <v>0</v>
      </c>
      <c r="Q9189" s="179">
        <v>0</v>
      </c>
      <c r="R9189" s="180">
        <v>0</v>
      </c>
      <c r="S9189" s="180">
        <v>0</v>
      </c>
      <c r="T9189" s="180">
        <v>0</v>
      </c>
    </row>
    <row r="9190" spans="2:20" x14ac:dyDescent="0.3">
      <c r="B9190" s="19">
        <v>9187</v>
      </c>
      <c r="C9190" s="179">
        <v>0</v>
      </c>
      <c r="D9190" s="179">
        <v>0</v>
      </c>
      <c r="E9190" s="179">
        <v>816779.73600561183</v>
      </c>
      <c r="F9190" s="179">
        <v>0</v>
      </c>
      <c r="G9190" s="179">
        <v>0</v>
      </c>
      <c r="H9190" s="179">
        <v>366443.54244548408</v>
      </c>
      <c r="I9190" s="179">
        <v>0</v>
      </c>
      <c r="J9190" s="179">
        <v>0</v>
      </c>
      <c r="K9190" s="179">
        <v>0</v>
      </c>
      <c r="L9190" s="179">
        <v>0</v>
      </c>
      <c r="M9190" s="179">
        <v>14894.454982753943</v>
      </c>
      <c r="N9190" s="179">
        <v>0</v>
      </c>
      <c r="O9190" s="179">
        <v>0</v>
      </c>
      <c r="P9190" s="179">
        <v>0</v>
      </c>
      <c r="Q9190" s="179">
        <v>0</v>
      </c>
      <c r="R9190" s="180">
        <v>0</v>
      </c>
      <c r="S9190" s="180">
        <v>0</v>
      </c>
      <c r="T9190" s="180">
        <v>0</v>
      </c>
    </row>
    <row r="9191" spans="2:20" x14ac:dyDescent="0.3">
      <c r="B9191" s="19">
        <v>9188</v>
      </c>
      <c r="C9191" s="179">
        <v>0</v>
      </c>
      <c r="D9191" s="179">
        <v>0</v>
      </c>
      <c r="E9191" s="179">
        <v>273435.07608854427</v>
      </c>
      <c r="F9191" s="179">
        <v>0</v>
      </c>
      <c r="G9191" s="179">
        <v>0</v>
      </c>
      <c r="H9191" s="179">
        <v>64828.010183702507</v>
      </c>
      <c r="I9191" s="179">
        <v>0</v>
      </c>
      <c r="J9191" s="179">
        <v>0</v>
      </c>
      <c r="K9191" s="179">
        <v>0</v>
      </c>
      <c r="L9191" s="179">
        <v>0</v>
      </c>
      <c r="M9191" s="179">
        <v>87334.075120143243</v>
      </c>
      <c r="N9191" s="179">
        <v>0</v>
      </c>
      <c r="O9191" s="179">
        <v>0</v>
      </c>
      <c r="P9191" s="179">
        <v>0</v>
      </c>
      <c r="Q9191" s="179">
        <v>0</v>
      </c>
      <c r="R9191" s="180">
        <v>0</v>
      </c>
      <c r="S9191" s="180">
        <v>0</v>
      </c>
      <c r="T9191" s="180">
        <v>0</v>
      </c>
    </row>
    <row r="9192" spans="2:20" x14ac:dyDescent="0.3">
      <c r="B9192" s="19">
        <v>9189</v>
      </c>
      <c r="C9192" s="179">
        <v>0</v>
      </c>
      <c r="D9192" s="179">
        <v>0</v>
      </c>
      <c r="E9192" s="179">
        <v>108728.20876599599</v>
      </c>
      <c r="F9192" s="179">
        <v>0</v>
      </c>
      <c r="G9192" s="179">
        <v>0</v>
      </c>
      <c r="H9192" s="179">
        <v>380607.46545062261</v>
      </c>
      <c r="I9192" s="179">
        <v>0</v>
      </c>
      <c r="J9192" s="179">
        <v>0</v>
      </c>
      <c r="K9192" s="179">
        <v>0</v>
      </c>
      <c r="L9192" s="179">
        <v>0</v>
      </c>
      <c r="M9192" s="179">
        <v>29166.817305845121</v>
      </c>
      <c r="N9192" s="179">
        <v>0</v>
      </c>
      <c r="O9192" s="179">
        <v>0</v>
      </c>
      <c r="P9192" s="179">
        <v>0</v>
      </c>
      <c r="Q9192" s="179">
        <v>0</v>
      </c>
      <c r="R9192" s="180">
        <v>0</v>
      </c>
      <c r="S9192" s="180">
        <v>0</v>
      </c>
      <c r="T9192" s="180">
        <v>0</v>
      </c>
    </row>
    <row r="9193" spans="2:20" x14ac:dyDescent="0.3">
      <c r="B9193" s="19">
        <v>9190</v>
      </c>
      <c r="C9193" s="179">
        <v>0</v>
      </c>
      <c r="D9193" s="179">
        <v>0</v>
      </c>
      <c r="E9193" s="179">
        <v>52165.876437101389</v>
      </c>
      <c r="F9193" s="179">
        <v>0</v>
      </c>
      <c r="G9193" s="179">
        <v>0</v>
      </c>
      <c r="H9193" s="179">
        <v>52212.371982915356</v>
      </c>
      <c r="I9193" s="179">
        <v>0</v>
      </c>
      <c r="J9193" s="179">
        <v>0</v>
      </c>
      <c r="K9193" s="179">
        <v>0</v>
      </c>
      <c r="L9193" s="179">
        <v>0</v>
      </c>
      <c r="M9193" s="179">
        <v>24423.403802113073</v>
      </c>
      <c r="N9193" s="179">
        <v>0</v>
      </c>
      <c r="O9193" s="179">
        <v>0</v>
      </c>
      <c r="P9193" s="179">
        <v>0</v>
      </c>
      <c r="Q9193" s="179">
        <v>0</v>
      </c>
      <c r="R9193" s="180">
        <v>0</v>
      </c>
      <c r="S9193" s="180">
        <v>0</v>
      </c>
      <c r="T9193" s="180">
        <v>0</v>
      </c>
    </row>
    <row r="9194" spans="2:20" x14ac:dyDescent="0.3">
      <c r="B9194" s="19">
        <v>9191</v>
      </c>
      <c r="C9194" s="179">
        <v>0</v>
      </c>
      <c r="D9194" s="179">
        <v>0</v>
      </c>
      <c r="E9194" s="179">
        <v>320858.6081593947</v>
      </c>
      <c r="F9194" s="179">
        <v>0</v>
      </c>
      <c r="G9194" s="179">
        <v>0</v>
      </c>
      <c r="H9194" s="179">
        <v>54730.353807393934</v>
      </c>
      <c r="I9194" s="179">
        <v>0</v>
      </c>
      <c r="J9194" s="179">
        <v>0</v>
      </c>
      <c r="K9194" s="179">
        <v>0</v>
      </c>
      <c r="L9194" s="179">
        <v>0</v>
      </c>
      <c r="M9194" s="179">
        <v>93795.063825226302</v>
      </c>
      <c r="N9194" s="179">
        <v>0</v>
      </c>
      <c r="O9194" s="179">
        <v>0</v>
      </c>
      <c r="P9194" s="179">
        <v>0</v>
      </c>
      <c r="Q9194" s="179">
        <v>0</v>
      </c>
      <c r="R9194" s="180">
        <v>0</v>
      </c>
      <c r="S9194" s="180">
        <v>0</v>
      </c>
      <c r="T9194" s="180">
        <v>0</v>
      </c>
    </row>
    <row r="9195" spans="2:20" x14ac:dyDescent="0.3">
      <c r="B9195" s="19">
        <v>9192</v>
      </c>
      <c r="C9195" s="179">
        <v>0</v>
      </c>
      <c r="D9195" s="179">
        <v>0</v>
      </c>
      <c r="E9195" s="179">
        <v>78504.884133559855</v>
      </c>
      <c r="F9195" s="179">
        <v>0</v>
      </c>
      <c r="G9195" s="179">
        <v>0</v>
      </c>
      <c r="H9195" s="179">
        <v>54588.824008439711</v>
      </c>
      <c r="I9195" s="179">
        <v>0</v>
      </c>
      <c r="J9195" s="179">
        <v>0</v>
      </c>
      <c r="K9195" s="179">
        <v>0</v>
      </c>
      <c r="L9195" s="179">
        <v>0</v>
      </c>
      <c r="M9195" s="179">
        <v>34842.087633997508</v>
      </c>
      <c r="N9195" s="179">
        <v>0</v>
      </c>
      <c r="O9195" s="179">
        <v>0</v>
      </c>
      <c r="P9195" s="179">
        <v>0</v>
      </c>
      <c r="Q9195" s="179">
        <v>0</v>
      </c>
      <c r="R9195" s="180">
        <v>0</v>
      </c>
      <c r="S9195" s="180">
        <v>0</v>
      </c>
      <c r="T9195" s="180">
        <v>0</v>
      </c>
    </row>
    <row r="9196" spans="2:20" x14ac:dyDescent="0.3">
      <c r="B9196" s="19">
        <v>9193</v>
      </c>
      <c r="C9196" s="179">
        <v>0</v>
      </c>
      <c r="D9196" s="179">
        <v>0</v>
      </c>
      <c r="E9196" s="179">
        <v>37126.978345067189</v>
      </c>
      <c r="F9196" s="179">
        <v>0</v>
      </c>
      <c r="G9196" s="179">
        <v>0</v>
      </c>
      <c r="H9196" s="179">
        <v>147450.72420168616</v>
      </c>
      <c r="I9196" s="179">
        <v>0</v>
      </c>
      <c r="J9196" s="179">
        <v>0</v>
      </c>
      <c r="K9196" s="179">
        <v>0</v>
      </c>
      <c r="L9196" s="179">
        <v>0</v>
      </c>
      <c r="M9196" s="179">
        <v>219342.58629832161</v>
      </c>
      <c r="N9196" s="179">
        <v>0</v>
      </c>
      <c r="O9196" s="179">
        <v>0</v>
      </c>
      <c r="P9196" s="179">
        <v>0</v>
      </c>
      <c r="Q9196" s="179">
        <v>0</v>
      </c>
      <c r="R9196" s="180">
        <v>0</v>
      </c>
      <c r="S9196" s="180">
        <v>0</v>
      </c>
      <c r="T9196" s="180">
        <v>0</v>
      </c>
    </row>
    <row r="9197" spans="2:20" x14ac:dyDescent="0.3">
      <c r="B9197" s="19">
        <v>9194</v>
      </c>
      <c r="C9197" s="179">
        <v>0</v>
      </c>
      <c r="D9197" s="179">
        <v>0</v>
      </c>
      <c r="E9197" s="179">
        <v>63508.725656104354</v>
      </c>
      <c r="F9197" s="179">
        <v>0</v>
      </c>
      <c r="G9197" s="179">
        <v>0</v>
      </c>
      <c r="H9197" s="179">
        <v>90130.378731842357</v>
      </c>
      <c r="I9197" s="179">
        <v>0</v>
      </c>
      <c r="J9197" s="179">
        <v>0</v>
      </c>
      <c r="K9197" s="179">
        <v>0</v>
      </c>
      <c r="L9197" s="179">
        <v>0</v>
      </c>
      <c r="M9197" s="179">
        <v>5786.7794694239956</v>
      </c>
      <c r="N9197" s="179">
        <v>0</v>
      </c>
      <c r="O9197" s="179">
        <v>0</v>
      </c>
      <c r="P9197" s="179">
        <v>0</v>
      </c>
      <c r="Q9197" s="179">
        <v>0</v>
      </c>
      <c r="R9197" s="180">
        <v>0</v>
      </c>
      <c r="S9197" s="180">
        <v>0</v>
      </c>
      <c r="T9197" s="180">
        <v>0</v>
      </c>
    </row>
    <row r="9198" spans="2:20" x14ac:dyDescent="0.3">
      <c r="B9198" s="19">
        <v>9195</v>
      </c>
      <c r="C9198" s="179">
        <v>0</v>
      </c>
      <c r="D9198" s="179">
        <v>0</v>
      </c>
      <c r="E9198" s="179">
        <v>44230.828458736833</v>
      </c>
      <c r="F9198" s="179">
        <v>0</v>
      </c>
      <c r="G9198" s="179">
        <v>0</v>
      </c>
      <c r="H9198" s="179">
        <v>278799.09540646023</v>
      </c>
      <c r="I9198" s="179">
        <v>0</v>
      </c>
      <c r="J9198" s="179">
        <v>0</v>
      </c>
      <c r="K9198" s="179">
        <v>0</v>
      </c>
      <c r="L9198" s="179">
        <v>0</v>
      </c>
      <c r="M9198" s="179">
        <v>137050.0392937829</v>
      </c>
      <c r="N9198" s="179">
        <v>0</v>
      </c>
      <c r="O9198" s="179">
        <v>0</v>
      </c>
      <c r="P9198" s="179">
        <v>0</v>
      </c>
      <c r="Q9198" s="179">
        <v>0</v>
      </c>
      <c r="R9198" s="180">
        <v>0</v>
      </c>
      <c r="S9198" s="180">
        <v>0</v>
      </c>
      <c r="T9198" s="180">
        <v>0</v>
      </c>
    </row>
    <row r="9199" spans="2:20" x14ac:dyDescent="0.3">
      <c r="B9199" s="19">
        <v>9196</v>
      </c>
      <c r="C9199" s="179">
        <v>0</v>
      </c>
      <c r="D9199" s="179">
        <v>0</v>
      </c>
      <c r="E9199" s="179">
        <v>4844807.3727509165</v>
      </c>
      <c r="F9199" s="179">
        <v>0</v>
      </c>
      <c r="G9199" s="179">
        <v>0</v>
      </c>
      <c r="H9199" s="179">
        <v>105788.42879700034</v>
      </c>
      <c r="I9199" s="179">
        <v>0</v>
      </c>
      <c r="J9199" s="179">
        <v>0</v>
      </c>
      <c r="K9199" s="179">
        <v>0</v>
      </c>
      <c r="L9199" s="179">
        <v>0</v>
      </c>
      <c r="M9199" s="179">
        <v>39116.819523385704</v>
      </c>
      <c r="N9199" s="179">
        <v>0</v>
      </c>
      <c r="O9199" s="179">
        <v>0</v>
      </c>
      <c r="P9199" s="179">
        <v>0</v>
      </c>
      <c r="Q9199" s="179">
        <v>0</v>
      </c>
      <c r="R9199" s="180">
        <v>0</v>
      </c>
      <c r="S9199" s="180">
        <v>0</v>
      </c>
      <c r="T9199" s="180">
        <v>0</v>
      </c>
    </row>
    <row r="9200" spans="2:20" x14ac:dyDescent="0.3">
      <c r="B9200" s="19">
        <v>9197</v>
      </c>
      <c r="C9200" s="179">
        <v>0</v>
      </c>
      <c r="D9200" s="179">
        <v>0</v>
      </c>
      <c r="E9200" s="179">
        <v>130687.13541791108</v>
      </c>
      <c r="F9200" s="179">
        <v>0</v>
      </c>
      <c r="G9200" s="179">
        <v>0</v>
      </c>
      <c r="H9200" s="179">
        <v>48632.626920853982</v>
      </c>
      <c r="I9200" s="179">
        <v>0</v>
      </c>
      <c r="J9200" s="179">
        <v>0</v>
      </c>
      <c r="K9200" s="179">
        <v>0</v>
      </c>
      <c r="L9200" s="179">
        <v>0</v>
      </c>
      <c r="M9200" s="179">
        <v>166738.42372261576</v>
      </c>
      <c r="N9200" s="179">
        <v>0</v>
      </c>
      <c r="O9200" s="179">
        <v>0</v>
      </c>
      <c r="P9200" s="179">
        <v>0</v>
      </c>
      <c r="Q9200" s="179">
        <v>0</v>
      </c>
      <c r="R9200" s="180">
        <v>0</v>
      </c>
      <c r="S9200" s="180">
        <v>0</v>
      </c>
      <c r="T9200" s="180">
        <v>0</v>
      </c>
    </row>
    <row r="9201" spans="2:20" x14ac:dyDescent="0.3">
      <c r="B9201" s="19">
        <v>9198</v>
      </c>
      <c r="C9201" s="179">
        <v>0</v>
      </c>
      <c r="D9201" s="179">
        <v>0</v>
      </c>
      <c r="E9201" s="179">
        <v>8062735.8595867604</v>
      </c>
      <c r="F9201" s="179">
        <v>0</v>
      </c>
      <c r="G9201" s="179">
        <v>0</v>
      </c>
      <c r="H9201" s="179">
        <v>8926.1851534054258</v>
      </c>
      <c r="I9201" s="179">
        <v>0</v>
      </c>
      <c r="J9201" s="179">
        <v>0</v>
      </c>
      <c r="K9201" s="179">
        <v>0</v>
      </c>
      <c r="L9201" s="179">
        <v>0</v>
      </c>
      <c r="M9201" s="179">
        <v>73295.367978885944</v>
      </c>
      <c r="N9201" s="179">
        <v>0</v>
      </c>
      <c r="O9201" s="179">
        <v>0</v>
      </c>
      <c r="P9201" s="179">
        <v>0</v>
      </c>
      <c r="Q9201" s="179">
        <v>0</v>
      </c>
      <c r="R9201" s="180">
        <v>0</v>
      </c>
      <c r="S9201" s="180">
        <v>0</v>
      </c>
      <c r="T9201" s="180">
        <v>0</v>
      </c>
    </row>
    <row r="9202" spans="2:20" x14ac:dyDescent="0.3">
      <c r="B9202" s="19">
        <v>9199</v>
      </c>
      <c r="C9202" s="179">
        <v>0</v>
      </c>
      <c r="D9202" s="179">
        <v>0</v>
      </c>
      <c r="E9202" s="179">
        <v>630076.77600598009</v>
      </c>
      <c r="F9202" s="179">
        <v>0</v>
      </c>
      <c r="G9202" s="179">
        <v>0</v>
      </c>
      <c r="H9202" s="179">
        <v>331458.82048529864</v>
      </c>
      <c r="I9202" s="179">
        <v>0</v>
      </c>
      <c r="J9202" s="179">
        <v>0</v>
      </c>
      <c r="K9202" s="179">
        <v>0</v>
      </c>
      <c r="L9202" s="179">
        <v>0</v>
      </c>
      <c r="M9202" s="179">
        <v>230176.6868330664</v>
      </c>
      <c r="N9202" s="179">
        <v>0</v>
      </c>
      <c r="O9202" s="179">
        <v>0</v>
      </c>
      <c r="P9202" s="179">
        <v>0</v>
      </c>
      <c r="Q9202" s="179">
        <v>0</v>
      </c>
      <c r="R9202" s="180">
        <v>0</v>
      </c>
      <c r="S9202" s="180">
        <v>0</v>
      </c>
      <c r="T9202" s="180">
        <v>0</v>
      </c>
    </row>
    <row r="9203" spans="2:20" x14ac:dyDescent="0.3">
      <c r="B9203" s="19">
        <v>9200</v>
      </c>
      <c r="C9203" s="179">
        <v>0</v>
      </c>
      <c r="D9203" s="179">
        <v>0</v>
      </c>
      <c r="E9203" s="179">
        <v>82572.901482570436</v>
      </c>
      <c r="F9203" s="179">
        <v>0</v>
      </c>
      <c r="G9203" s="179">
        <v>0</v>
      </c>
      <c r="H9203" s="179">
        <v>204852.04282947609</v>
      </c>
      <c r="I9203" s="179">
        <v>0</v>
      </c>
      <c r="J9203" s="179">
        <v>0</v>
      </c>
      <c r="K9203" s="179">
        <v>0</v>
      </c>
      <c r="L9203" s="179">
        <v>0</v>
      </c>
      <c r="M9203" s="179">
        <v>1505661.8595257814</v>
      </c>
      <c r="N9203" s="179">
        <v>0</v>
      </c>
      <c r="O9203" s="179">
        <v>0</v>
      </c>
      <c r="P9203" s="179">
        <v>0</v>
      </c>
      <c r="Q9203" s="179">
        <v>0</v>
      </c>
      <c r="R9203" s="180">
        <v>0</v>
      </c>
      <c r="S9203" s="180">
        <v>0</v>
      </c>
      <c r="T9203" s="180">
        <v>0</v>
      </c>
    </row>
    <row r="9204" spans="2:20" x14ac:dyDescent="0.3">
      <c r="B9204" s="19">
        <v>9201</v>
      </c>
      <c r="C9204" s="179">
        <v>0</v>
      </c>
      <c r="D9204" s="179">
        <v>0</v>
      </c>
      <c r="E9204" s="179">
        <v>130541.29779956215</v>
      </c>
      <c r="F9204" s="179">
        <v>0</v>
      </c>
      <c r="G9204" s="179">
        <v>0</v>
      </c>
      <c r="H9204" s="179">
        <v>16948.210403628444</v>
      </c>
      <c r="I9204" s="179">
        <v>0</v>
      </c>
      <c r="J9204" s="179">
        <v>0</v>
      </c>
      <c r="K9204" s="179">
        <v>0</v>
      </c>
      <c r="L9204" s="179">
        <v>0</v>
      </c>
      <c r="M9204" s="179">
        <v>56600.408825453793</v>
      </c>
      <c r="N9204" s="179">
        <v>0</v>
      </c>
      <c r="O9204" s="179">
        <v>0</v>
      </c>
      <c r="P9204" s="179">
        <v>0</v>
      </c>
      <c r="Q9204" s="179">
        <v>0</v>
      </c>
      <c r="R9204" s="180">
        <v>0</v>
      </c>
      <c r="S9204" s="180">
        <v>0</v>
      </c>
      <c r="T9204" s="180">
        <v>0</v>
      </c>
    </row>
    <row r="9205" spans="2:20" x14ac:dyDescent="0.3">
      <c r="B9205" s="19">
        <v>9202</v>
      </c>
      <c r="C9205" s="179">
        <v>0</v>
      </c>
      <c r="D9205" s="179">
        <v>0</v>
      </c>
      <c r="E9205" s="179">
        <v>39949.282708371022</v>
      </c>
      <c r="F9205" s="179">
        <v>0</v>
      </c>
      <c r="G9205" s="179">
        <v>0</v>
      </c>
      <c r="H9205" s="179">
        <v>124340.95950211112</v>
      </c>
      <c r="I9205" s="179">
        <v>0</v>
      </c>
      <c r="J9205" s="179">
        <v>0</v>
      </c>
      <c r="K9205" s="179">
        <v>0</v>
      </c>
      <c r="L9205" s="179">
        <v>0</v>
      </c>
      <c r="M9205" s="179">
        <v>39877.215312019594</v>
      </c>
      <c r="N9205" s="179">
        <v>0</v>
      </c>
      <c r="O9205" s="179">
        <v>0</v>
      </c>
      <c r="P9205" s="179">
        <v>0</v>
      </c>
      <c r="Q9205" s="179">
        <v>0</v>
      </c>
      <c r="R9205" s="180">
        <v>0</v>
      </c>
      <c r="S9205" s="180">
        <v>0</v>
      </c>
      <c r="T9205" s="180">
        <v>0</v>
      </c>
    </row>
    <row r="9206" spans="2:20" x14ac:dyDescent="0.3">
      <c r="B9206" s="19">
        <v>9203</v>
      </c>
      <c r="C9206" s="179">
        <v>0</v>
      </c>
      <c r="D9206" s="179">
        <v>0</v>
      </c>
      <c r="E9206" s="179">
        <v>251343.96741917019</v>
      </c>
      <c r="F9206" s="179">
        <v>0</v>
      </c>
      <c r="G9206" s="179">
        <v>0</v>
      </c>
      <c r="H9206" s="179">
        <v>47653.87607897463</v>
      </c>
      <c r="I9206" s="179">
        <v>0</v>
      </c>
      <c r="J9206" s="179">
        <v>0</v>
      </c>
      <c r="K9206" s="179">
        <v>0</v>
      </c>
      <c r="L9206" s="179">
        <v>0</v>
      </c>
      <c r="M9206" s="179">
        <v>26298.642802778966</v>
      </c>
      <c r="N9206" s="179">
        <v>0</v>
      </c>
      <c r="O9206" s="179">
        <v>0</v>
      </c>
      <c r="P9206" s="179">
        <v>0</v>
      </c>
      <c r="Q9206" s="179">
        <v>0</v>
      </c>
      <c r="R9206" s="180">
        <v>0</v>
      </c>
      <c r="S9206" s="180">
        <v>0</v>
      </c>
      <c r="T9206" s="180">
        <v>0</v>
      </c>
    </row>
    <row r="9207" spans="2:20" x14ac:dyDescent="0.3">
      <c r="B9207" s="19">
        <v>9204</v>
      </c>
      <c r="C9207" s="179">
        <v>0</v>
      </c>
      <c r="D9207" s="179">
        <v>0</v>
      </c>
      <c r="E9207" s="179">
        <v>2574408.2710076421</v>
      </c>
      <c r="F9207" s="179">
        <v>0</v>
      </c>
      <c r="G9207" s="179">
        <v>0</v>
      </c>
      <c r="H9207" s="179">
        <v>8159.6135532203025</v>
      </c>
      <c r="I9207" s="179">
        <v>0</v>
      </c>
      <c r="J9207" s="179">
        <v>0</v>
      </c>
      <c r="K9207" s="179">
        <v>344208.06048607745</v>
      </c>
      <c r="L9207" s="179">
        <v>1</v>
      </c>
      <c r="M9207" s="179">
        <v>51613.361952744679</v>
      </c>
      <c r="N9207" s="179">
        <v>0</v>
      </c>
      <c r="O9207" s="179">
        <v>0</v>
      </c>
      <c r="P9207" s="179">
        <v>0</v>
      </c>
      <c r="Q9207" s="179">
        <v>0</v>
      </c>
      <c r="R9207" s="180">
        <v>0</v>
      </c>
      <c r="S9207" s="180">
        <v>344208.06048607745</v>
      </c>
      <c r="T9207" s="180">
        <v>0</v>
      </c>
    </row>
    <row r="9208" spans="2:20" x14ac:dyDescent="0.3">
      <c r="B9208" s="19">
        <v>9205</v>
      </c>
      <c r="C9208" s="179">
        <v>0</v>
      </c>
      <c r="D9208" s="179">
        <v>0</v>
      </c>
      <c r="E9208" s="179">
        <v>16477.775599010642</v>
      </c>
      <c r="F9208" s="179">
        <v>0</v>
      </c>
      <c r="G9208" s="179">
        <v>0</v>
      </c>
      <c r="H9208" s="179">
        <v>79853.799470621481</v>
      </c>
      <c r="I9208" s="179">
        <v>0</v>
      </c>
      <c r="J9208" s="179">
        <v>0</v>
      </c>
      <c r="K9208" s="179">
        <v>0</v>
      </c>
      <c r="L9208" s="179">
        <v>0</v>
      </c>
      <c r="M9208" s="179">
        <v>8908.7457024462183</v>
      </c>
      <c r="N9208" s="179">
        <v>0</v>
      </c>
      <c r="O9208" s="179">
        <v>0</v>
      </c>
      <c r="P9208" s="179">
        <v>0</v>
      </c>
      <c r="Q9208" s="179">
        <v>0</v>
      </c>
      <c r="R9208" s="180">
        <v>0</v>
      </c>
      <c r="S9208" s="180">
        <v>0</v>
      </c>
      <c r="T9208" s="180">
        <v>0</v>
      </c>
    </row>
    <row r="9209" spans="2:20" x14ac:dyDescent="0.3">
      <c r="B9209" s="19">
        <v>9206</v>
      </c>
      <c r="C9209" s="179">
        <v>0</v>
      </c>
      <c r="D9209" s="179">
        <v>0</v>
      </c>
      <c r="E9209" s="179">
        <v>207588.50848364763</v>
      </c>
      <c r="F9209" s="179">
        <v>0</v>
      </c>
      <c r="G9209" s="179">
        <v>0</v>
      </c>
      <c r="H9209" s="179">
        <v>430073.92929706688</v>
      </c>
      <c r="I9209" s="179">
        <v>0</v>
      </c>
      <c r="J9209" s="179">
        <v>0</v>
      </c>
      <c r="K9209" s="179">
        <v>0</v>
      </c>
      <c r="L9209" s="179">
        <v>0</v>
      </c>
      <c r="M9209" s="179">
        <v>544896.53187846905</v>
      </c>
      <c r="N9209" s="179">
        <v>0</v>
      </c>
      <c r="O9209" s="179">
        <v>0</v>
      </c>
      <c r="P9209" s="179">
        <v>0</v>
      </c>
      <c r="Q9209" s="179">
        <v>0</v>
      </c>
      <c r="R9209" s="180">
        <v>0</v>
      </c>
      <c r="S9209" s="180">
        <v>0</v>
      </c>
      <c r="T9209" s="180">
        <v>0</v>
      </c>
    </row>
    <row r="9210" spans="2:20" x14ac:dyDescent="0.3">
      <c r="B9210" s="19">
        <v>9207</v>
      </c>
      <c r="C9210" s="179">
        <v>0</v>
      </c>
      <c r="D9210" s="179">
        <v>0</v>
      </c>
      <c r="E9210" s="179">
        <v>21426.505912402456</v>
      </c>
      <c r="F9210" s="179">
        <v>0</v>
      </c>
      <c r="G9210" s="179">
        <v>0</v>
      </c>
      <c r="H9210" s="179">
        <v>17711.666541233542</v>
      </c>
      <c r="I9210" s="179">
        <v>0</v>
      </c>
      <c r="J9210" s="179">
        <v>0</v>
      </c>
      <c r="K9210" s="179">
        <v>14517.604094257505</v>
      </c>
      <c r="L9210" s="179">
        <v>1</v>
      </c>
      <c r="M9210" s="179">
        <v>117998.22734111419</v>
      </c>
      <c r="N9210" s="179">
        <v>0</v>
      </c>
      <c r="O9210" s="179">
        <v>0</v>
      </c>
      <c r="P9210" s="179">
        <v>0</v>
      </c>
      <c r="Q9210" s="179">
        <v>0</v>
      </c>
      <c r="R9210" s="180">
        <v>0</v>
      </c>
      <c r="S9210" s="180">
        <v>14517.604094257505</v>
      </c>
      <c r="T9210" s="180">
        <v>0</v>
      </c>
    </row>
    <row r="9211" spans="2:20" x14ac:dyDescent="0.3">
      <c r="B9211" s="19">
        <v>9208</v>
      </c>
      <c r="C9211" s="179">
        <v>0</v>
      </c>
      <c r="D9211" s="179">
        <v>0</v>
      </c>
      <c r="E9211" s="179">
        <v>26395.722044087608</v>
      </c>
      <c r="F9211" s="179">
        <v>0</v>
      </c>
      <c r="G9211" s="179">
        <v>0</v>
      </c>
      <c r="H9211" s="179">
        <v>60295.008631588193</v>
      </c>
      <c r="I9211" s="179">
        <v>0</v>
      </c>
      <c r="J9211" s="179">
        <v>0</v>
      </c>
      <c r="K9211" s="179">
        <v>0</v>
      </c>
      <c r="L9211" s="179">
        <v>0</v>
      </c>
      <c r="M9211" s="179">
        <v>15254.938611016914</v>
      </c>
      <c r="N9211" s="179">
        <v>0</v>
      </c>
      <c r="O9211" s="179">
        <v>0</v>
      </c>
      <c r="P9211" s="179">
        <v>0</v>
      </c>
      <c r="Q9211" s="179">
        <v>0</v>
      </c>
      <c r="R9211" s="180">
        <v>0</v>
      </c>
      <c r="S9211" s="180">
        <v>0</v>
      </c>
      <c r="T9211" s="180">
        <v>0</v>
      </c>
    </row>
    <row r="9212" spans="2:20" x14ac:dyDescent="0.3">
      <c r="B9212" s="19">
        <v>9209</v>
      </c>
      <c r="C9212" s="179">
        <v>0</v>
      </c>
      <c r="D9212" s="179">
        <v>0</v>
      </c>
      <c r="E9212" s="179">
        <v>39649.492912778005</v>
      </c>
      <c r="F9212" s="179">
        <v>0</v>
      </c>
      <c r="G9212" s="179">
        <v>0</v>
      </c>
      <c r="H9212" s="179">
        <v>239208.62639910987</v>
      </c>
      <c r="I9212" s="179">
        <v>0</v>
      </c>
      <c r="J9212" s="179">
        <v>0</v>
      </c>
      <c r="K9212" s="179">
        <v>0</v>
      </c>
      <c r="L9212" s="179">
        <v>0</v>
      </c>
      <c r="M9212" s="179">
        <v>351268.6492407372</v>
      </c>
      <c r="N9212" s="179">
        <v>0</v>
      </c>
      <c r="O9212" s="179">
        <v>0</v>
      </c>
      <c r="P9212" s="179">
        <v>0</v>
      </c>
      <c r="Q9212" s="179">
        <v>0</v>
      </c>
      <c r="R9212" s="180">
        <v>0</v>
      </c>
      <c r="S9212" s="180">
        <v>0</v>
      </c>
      <c r="T9212" s="180">
        <v>0</v>
      </c>
    </row>
    <row r="9213" spans="2:20" x14ac:dyDescent="0.3">
      <c r="B9213" s="19">
        <v>9210</v>
      </c>
      <c r="C9213" s="179">
        <v>1</v>
      </c>
      <c r="D9213" s="179">
        <v>4660.095523537032</v>
      </c>
      <c r="E9213" s="179">
        <v>153688.22108019775</v>
      </c>
      <c r="F9213" s="179">
        <v>0</v>
      </c>
      <c r="G9213" s="179">
        <v>0</v>
      </c>
      <c r="H9213" s="179">
        <v>94959.37928958713</v>
      </c>
      <c r="I9213" s="179">
        <v>0</v>
      </c>
      <c r="J9213" s="179">
        <v>0</v>
      </c>
      <c r="K9213" s="179">
        <v>0</v>
      </c>
      <c r="L9213" s="179">
        <v>0</v>
      </c>
      <c r="M9213" s="179">
        <v>92199.232608799532</v>
      </c>
      <c r="N9213" s="179">
        <v>0</v>
      </c>
      <c r="O9213" s="179">
        <v>0</v>
      </c>
      <c r="P9213" s="179">
        <v>0</v>
      </c>
      <c r="Q9213" s="179">
        <v>0</v>
      </c>
      <c r="R9213" s="180">
        <v>0</v>
      </c>
      <c r="S9213" s="180">
        <v>0</v>
      </c>
      <c r="T9213" s="180">
        <v>4660.095523537032</v>
      </c>
    </row>
    <row r="9214" spans="2:20" x14ac:dyDescent="0.3">
      <c r="B9214" s="19">
        <v>9211</v>
      </c>
      <c r="C9214" s="179">
        <v>0</v>
      </c>
      <c r="D9214" s="179">
        <v>0</v>
      </c>
      <c r="E9214" s="179">
        <v>339.77063613199505</v>
      </c>
      <c r="F9214" s="179">
        <v>0</v>
      </c>
      <c r="G9214" s="179">
        <v>0</v>
      </c>
      <c r="H9214" s="179">
        <v>22763.079407537967</v>
      </c>
      <c r="I9214" s="179">
        <v>0</v>
      </c>
      <c r="J9214" s="179">
        <v>0</v>
      </c>
      <c r="K9214" s="179">
        <v>21861.462066213535</v>
      </c>
      <c r="L9214" s="179">
        <v>1</v>
      </c>
      <c r="M9214" s="179">
        <v>215442.43976716176</v>
      </c>
      <c r="N9214" s="179">
        <v>0</v>
      </c>
      <c r="O9214" s="179">
        <v>0</v>
      </c>
      <c r="P9214" s="179">
        <v>0</v>
      </c>
      <c r="Q9214" s="179">
        <v>0</v>
      </c>
      <c r="R9214" s="180">
        <v>0</v>
      </c>
      <c r="S9214" s="180">
        <v>21861.462066213535</v>
      </c>
      <c r="T9214" s="180">
        <v>0</v>
      </c>
    </row>
    <row r="9215" spans="2:20" x14ac:dyDescent="0.3">
      <c r="B9215" s="19">
        <v>9212</v>
      </c>
      <c r="C9215" s="179">
        <v>0</v>
      </c>
      <c r="D9215" s="179">
        <v>0</v>
      </c>
      <c r="E9215" s="179">
        <v>306254.27399784455</v>
      </c>
      <c r="F9215" s="179">
        <v>0</v>
      </c>
      <c r="G9215" s="179">
        <v>0</v>
      </c>
      <c r="H9215" s="179">
        <v>7602.0300026614359</v>
      </c>
      <c r="I9215" s="179">
        <v>0</v>
      </c>
      <c r="J9215" s="179">
        <v>0</v>
      </c>
      <c r="K9215" s="179">
        <v>0</v>
      </c>
      <c r="L9215" s="179">
        <v>0</v>
      </c>
      <c r="M9215" s="179">
        <v>11168.751406332291</v>
      </c>
      <c r="N9215" s="179">
        <v>0</v>
      </c>
      <c r="O9215" s="179">
        <v>0</v>
      </c>
      <c r="P9215" s="179">
        <v>0</v>
      </c>
      <c r="Q9215" s="179">
        <v>0</v>
      </c>
      <c r="R9215" s="180">
        <v>0</v>
      </c>
      <c r="S9215" s="180">
        <v>0</v>
      </c>
      <c r="T9215" s="180">
        <v>0</v>
      </c>
    </row>
    <row r="9216" spans="2:20" x14ac:dyDescent="0.3">
      <c r="B9216" s="19">
        <v>9213</v>
      </c>
      <c r="C9216" s="179">
        <v>0</v>
      </c>
      <c r="D9216" s="179">
        <v>0</v>
      </c>
      <c r="E9216" s="179">
        <v>38100.847252383151</v>
      </c>
      <c r="F9216" s="179">
        <v>0</v>
      </c>
      <c r="G9216" s="179">
        <v>0</v>
      </c>
      <c r="H9216" s="179">
        <v>228528.29812468882</v>
      </c>
      <c r="I9216" s="179">
        <v>0</v>
      </c>
      <c r="J9216" s="179">
        <v>0</v>
      </c>
      <c r="K9216" s="179">
        <v>0</v>
      </c>
      <c r="L9216" s="179">
        <v>0</v>
      </c>
      <c r="M9216" s="179">
        <v>492143.09882822429</v>
      </c>
      <c r="N9216" s="179">
        <v>0</v>
      </c>
      <c r="O9216" s="179">
        <v>0</v>
      </c>
      <c r="P9216" s="179">
        <v>0</v>
      </c>
      <c r="Q9216" s="179">
        <v>0</v>
      </c>
      <c r="R9216" s="180">
        <v>0</v>
      </c>
      <c r="S9216" s="180">
        <v>0</v>
      </c>
      <c r="T9216" s="180">
        <v>0</v>
      </c>
    </row>
    <row r="9217" spans="2:20" x14ac:dyDescent="0.3">
      <c r="B9217" s="19">
        <v>9214</v>
      </c>
      <c r="C9217" s="179">
        <v>0</v>
      </c>
      <c r="D9217" s="179">
        <v>0</v>
      </c>
      <c r="E9217" s="179">
        <v>72967.761990351442</v>
      </c>
      <c r="F9217" s="179">
        <v>0</v>
      </c>
      <c r="G9217" s="179">
        <v>0</v>
      </c>
      <c r="H9217" s="179">
        <v>36136.167486075828</v>
      </c>
      <c r="I9217" s="179">
        <v>0</v>
      </c>
      <c r="J9217" s="179">
        <v>0</v>
      </c>
      <c r="K9217" s="179">
        <v>0</v>
      </c>
      <c r="L9217" s="179">
        <v>0</v>
      </c>
      <c r="M9217" s="179">
        <v>170229.37337251566</v>
      </c>
      <c r="N9217" s="179">
        <v>0</v>
      </c>
      <c r="O9217" s="179">
        <v>0</v>
      </c>
      <c r="P9217" s="179">
        <v>0</v>
      </c>
      <c r="Q9217" s="179">
        <v>0</v>
      </c>
      <c r="R9217" s="180">
        <v>0</v>
      </c>
      <c r="S9217" s="180">
        <v>0</v>
      </c>
      <c r="T9217" s="180">
        <v>0</v>
      </c>
    </row>
    <row r="9218" spans="2:20" x14ac:dyDescent="0.3">
      <c r="B9218" s="19">
        <v>9215</v>
      </c>
      <c r="C9218" s="179">
        <v>0</v>
      </c>
      <c r="D9218" s="179">
        <v>0</v>
      </c>
      <c r="E9218" s="179">
        <v>62759.857257334159</v>
      </c>
      <c r="F9218" s="179">
        <v>0</v>
      </c>
      <c r="G9218" s="179">
        <v>0</v>
      </c>
      <c r="H9218" s="179">
        <v>312143.94862305501</v>
      </c>
      <c r="I9218" s="179">
        <v>0</v>
      </c>
      <c r="J9218" s="179">
        <v>0</v>
      </c>
      <c r="K9218" s="179">
        <v>0</v>
      </c>
      <c r="L9218" s="179">
        <v>0</v>
      </c>
      <c r="M9218" s="179">
        <v>711.91313418093091</v>
      </c>
      <c r="N9218" s="179">
        <v>0</v>
      </c>
      <c r="O9218" s="179">
        <v>0</v>
      </c>
      <c r="P9218" s="179">
        <v>0</v>
      </c>
      <c r="Q9218" s="179">
        <v>0</v>
      </c>
      <c r="R9218" s="180">
        <v>0</v>
      </c>
      <c r="S9218" s="180">
        <v>0</v>
      </c>
      <c r="T9218" s="180">
        <v>0</v>
      </c>
    </row>
    <row r="9219" spans="2:20" x14ac:dyDescent="0.3">
      <c r="B9219" s="19">
        <v>9216</v>
      </c>
      <c r="C9219" s="179">
        <v>0</v>
      </c>
      <c r="D9219" s="179">
        <v>0</v>
      </c>
      <c r="E9219" s="179">
        <v>28351.570249706052</v>
      </c>
      <c r="F9219" s="179">
        <v>0</v>
      </c>
      <c r="G9219" s="179">
        <v>0</v>
      </c>
      <c r="H9219" s="179">
        <v>12036.924481850705</v>
      </c>
      <c r="I9219" s="179">
        <v>0</v>
      </c>
      <c r="J9219" s="179">
        <v>0</v>
      </c>
      <c r="K9219" s="179">
        <v>0</v>
      </c>
      <c r="L9219" s="179">
        <v>0</v>
      </c>
      <c r="M9219" s="179">
        <v>45606.080185058483</v>
      </c>
      <c r="N9219" s="179">
        <v>0</v>
      </c>
      <c r="O9219" s="179">
        <v>0</v>
      </c>
      <c r="P9219" s="179">
        <v>0</v>
      </c>
      <c r="Q9219" s="179">
        <v>0</v>
      </c>
      <c r="R9219" s="180">
        <v>0</v>
      </c>
      <c r="S9219" s="180">
        <v>0</v>
      </c>
      <c r="T9219" s="180">
        <v>0</v>
      </c>
    </row>
    <row r="9220" spans="2:20" x14ac:dyDescent="0.3">
      <c r="B9220" s="19">
        <v>9217</v>
      </c>
      <c r="C9220" s="179">
        <v>0</v>
      </c>
      <c r="D9220" s="179">
        <v>0</v>
      </c>
      <c r="E9220" s="179">
        <v>48387.961291576292</v>
      </c>
      <c r="F9220" s="179">
        <v>0</v>
      </c>
      <c r="G9220" s="179">
        <v>0</v>
      </c>
      <c r="H9220" s="179">
        <v>29548.683118099147</v>
      </c>
      <c r="I9220" s="179">
        <v>0</v>
      </c>
      <c r="J9220" s="179">
        <v>0</v>
      </c>
      <c r="K9220" s="179">
        <v>0</v>
      </c>
      <c r="L9220" s="179">
        <v>0</v>
      </c>
      <c r="M9220" s="179">
        <v>399987.29468491103</v>
      </c>
      <c r="N9220" s="179">
        <v>0</v>
      </c>
      <c r="O9220" s="179">
        <v>0</v>
      </c>
      <c r="P9220" s="179">
        <v>0</v>
      </c>
      <c r="Q9220" s="179">
        <v>0</v>
      </c>
      <c r="R9220" s="180">
        <v>0</v>
      </c>
      <c r="S9220" s="180">
        <v>0</v>
      </c>
      <c r="T9220" s="180">
        <v>0</v>
      </c>
    </row>
    <row r="9221" spans="2:20" x14ac:dyDescent="0.3">
      <c r="B9221" s="19">
        <v>9218</v>
      </c>
      <c r="C9221" s="179">
        <v>0</v>
      </c>
      <c r="D9221" s="179">
        <v>0</v>
      </c>
      <c r="E9221" s="179">
        <v>97971.722338849315</v>
      </c>
      <c r="F9221" s="179">
        <v>0</v>
      </c>
      <c r="G9221" s="179">
        <v>0</v>
      </c>
      <c r="H9221" s="179">
        <v>6533.2454350259331</v>
      </c>
      <c r="I9221" s="179">
        <v>0</v>
      </c>
      <c r="J9221" s="179">
        <v>0</v>
      </c>
      <c r="K9221" s="179">
        <v>0</v>
      </c>
      <c r="L9221" s="179">
        <v>0</v>
      </c>
      <c r="M9221" s="179">
        <v>187011.40152188743</v>
      </c>
      <c r="N9221" s="179">
        <v>0</v>
      </c>
      <c r="O9221" s="179">
        <v>0</v>
      </c>
      <c r="P9221" s="179">
        <v>0</v>
      </c>
      <c r="Q9221" s="179">
        <v>0</v>
      </c>
      <c r="R9221" s="180">
        <v>0</v>
      </c>
      <c r="S9221" s="180">
        <v>0</v>
      </c>
      <c r="T9221" s="180">
        <v>0</v>
      </c>
    </row>
    <row r="9222" spans="2:20" x14ac:dyDescent="0.3">
      <c r="B9222" s="19">
        <v>9219</v>
      </c>
      <c r="C9222" s="179">
        <v>1</v>
      </c>
      <c r="D9222" s="179">
        <v>192232.23639430589</v>
      </c>
      <c r="E9222" s="179">
        <v>183307.00422275174</v>
      </c>
      <c r="F9222" s="179">
        <v>0</v>
      </c>
      <c r="G9222" s="179">
        <v>0</v>
      </c>
      <c r="H9222" s="179">
        <v>135055.26842352509</v>
      </c>
      <c r="I9222" s="179">
        <v>0</v>
      </c>
      <c r="J9222" s="179">
        <v>0</v>
      </c>
      <c r="K9222" s="179">
        <v>0</v>
      </c>
      <c r="L9222" s="179">
        <v>0</v>
      </c>
      <c r="M9222" s="179">
        <v>84571.454089669263</v>
      </c>
      <c r="N9222" s="179">
        <v>0</v>
      </c>
      <c r="O9222" s="179">
        <v>0</v>
      </c>
      <c r="P9222" s="179">
        <v>0</v>
      </c>
      <c r="Q9222" s="179">
        <v>0</v>
      </c>
      <c r="R9222" s="180">
        <v>0</v>
      </c>
      <c r="S9222" s="180">
        <v>0</v>
      </c>
      <c r="T9222" s="180">
        <v>192232.23639430589</v>
      </c>
    </row>
    <row r="9223" spans="2:20" x14ac:dyDescent="0.3">
      <c r="B9223" s="19">
        <v>9220</v>
      </c>
      <c r="C9223" s="179">
        <v>0</v>
      </c>
      <c r="D9223" s="179">
        <v>0</v>
      </c>
      <c r="E9223" s="179">
        <v>50222.046739894162</v>
      </c>
      <c r="F9223" s="179">
        <v>1</v>
      </c>
      <c r="G9223" s="179">
        <v>53171.535910267128</v>
      </c>
      <c r="H9223" s="179">
        <v>190780.39300255899</v>
      </c>
      <c r="I9223" s="179">
        <v>0</v>
      </c>
      <c r="J9223" s="179">
        <v>0</v>
      </c>
      <c r="K9223" s="179">
        <v>0</v>
      </c>
      <c r="L9223" s="179">
        <v>0</v>
      </c>
      <c r="M9223" s="179">
        <v>21072.921310579677</v>
      </c>
      <c r="N9223" s="179">
        <v>0</v>
      </c>
      <c r="O9223" s="179">
        <v>0</v>
      </c>
      <c r="P9223" s="179">
        <v>0</v>
      </c>
      <c r="Q9223" s="179">
        <v>0</v>
      </c>
      <c r="R9223" s="180">
        <v>0</v>
      </c>
      <c r="S9223" s="180">
        <v>0</v>
      </c>
      <c r="T9223" s="180">
        <v>0</v>
      </c>
    </row>
    <row r="9224" spans="2:20" x14ac:dyDescent="0.3">
      <c r="B9224" s="19">
        <v>9221</v>
      </c>
      <c r="C9224" s="179">
        <v>0</v>
      </c>
      <c r="D9224" s="179">
        <v>0</v>
      </c>
      <c r="E9224" s="179">
        <v>11320.688490891045</v>
      </c>
      <c r="F9224" s="179">
        <v>0</v>
      </c>
      <c r="G9224" s="179">
        <v>0</v>
      </c>
      <c r="H9224" s="179">
        <v>360336.44782730204</v>
      </c>
      <c r="I9224" s="179">
        <v>0</v>
      </c>
      <c r="J9224" s="179">
        <v>0</v>
      </c>
      <c r="K9224" s="179">
        <v>0</v>
      </c>
      <c r="L9224" s="179">
        <v>0</v>
      </c>
      <c r="M9224" s="179">
        <v>220445.31150665355</v>
      </c>
      <c r="N9224" s="179">
        <v>0</v>
      </c>
      <c r="O9224" s="179">
        <v>0</v>
      </c>
      <c r="P9224" s="179">
        <v>0</v>
      </c>
      <c r="Q9224" s="179">
        <v>0</v>
      </c>
      <c r="R9224" s="180">
        <v>0</v>
      </c>
      <c r="S9224" s="180">
        <v>0</v>
      </c>
      <c r="T9224" s="180">
        <v>0</v>
      </c>
    </row>
    <row r="9225" spans="2:20" x14ac:dyDescent="0.3">
      <c r="B9225" s="19">
        <v>9222</v>
      </c>
      <c r="C9225" s="179">
        <v>0</v>
      </c>
      <c r="D9225" s="179">
        <v>0</v>
      </c>
      <c r="E9225" s="179">
        <v>47615.838954087005</v>
      </c>
      <c r="F9225" s="179">
        <v>0</v>
      </c>
      <c r="G9225" s="179">
        <v>0</v>
      </c>
      <c r="H9225" s="179">
        <v>19637.719052468416</v>
      </c>
      <c r="I9225" s="179">
        <v>0</v>
      </c>
      <c r="J9225" s="179">
        <v>0</v>
      </c>
      <c r="K9225" s="179">
        <v>0</v>
      </c>
      <c r="L9225" s="179">
        <v>0</v>
      </c>
      <c r="M9225" s="179">
        <v>23231.583342782145</v>
      </c>
      <c r="N9225" s="179">
        <v>0</v>
      </c>
      <c r="O9225" s="179">
        <v>0</v>
      </c>
      <c r="P9225" s="179">
        <v>0</v>
      </c>
      <c r="Q9225" s="179">
        <v>0</v>
      </c>
      <c r="R9225" s="180">
        <v>0</v>
      </c>
      <c r="S9225" s="180">
        <v>0</v>
      </c>
      <c r="T9225" s="180">
        <v>0</v>
      </c>
    </row>
    <row r="9226" spans="2:20" x14ac:dyDescent="0.3">
      <c r="B9226" s="19">
        <v>9223</v>
      </c>
      <c r="C9226" s="179">
        <v>0</v>
      </c>
      <c r="D9226" s="179">
        <v>0</v>
      </c>
      <c r="E9226" s="179">
        <v>135554.77690277135</v>
      </c>
      <c r="F9226" s="179">
        <v>0</v>
      </c>
      <c r="G9226" s="179">
        <v>0</v>
      </c>
      <c r="H9226" s="179">
        <v>28100.769378592777</v>
      </c>
      <c r="I9226" s="179">
        <v>0</v>
      </c>
      <c r="J9226" s="179">
        <v>0</v>
      </c>
      <c r="K9226" s="179">
        <v>0</v>
      </c>
      <c r="L9226" s="179">
        <v>0</v>
      </c>
      <c r="M9226" s="179">
        <v>10884.523656745243</v>
      </c>
      <c r="N9226" s="179">
        <v>0</v>
      </c>
      <c r="O9226" s="179">
        <v>0</v>
      </c>
      <c r="P9226" s="179">
        <v>0</v>
      </c>
      <c r="Q9226" s="179">
        <v>0</v>
      </c>
      <c r="R9226" s="180">
        <v>0</v>
      </c>
      <c r="S9226" s="180">
        <v>0</v>
      </c>
      <c r="T9226" s="180">
        <v>0</v>
      </c>
    </row>
    <row r="9227" spans="2:20" x14ac:dyDescent="0.3">
      <c r="B9227" s="19">
        <v>9224</v>
      </c>
      <c r="C9227" s="179">
        <v>0</v>
      </c>
      <c r="D9227" s="179">
        <v>0</v>
      </c>
      <c r="E9227" s="179">
        <v>46482.586396631821</v>
      </c>
      <c r="F9227" s="179">
        <v>0</v>
      </c>
      <c r="G9227" s="179">
        <v>0</v>
      </c>
      <c r="H9227" s="179">
        <v>987431.61008245894</v>
      </c>
      <c r="I9227" s="179">
        <v>0</v>
      </c>
      <c r="J9227" s="179">
        <v>0</v>
      </c>
      <c r="K9227" s="179">
        <v>0</v>
      </c>
      <c r="L9227" s="179">
        <v>0</v>
      </c>
      <c r="M9227" s="179">
        <v>37254.650630365773</v>
      </c>
      <c r="N9227" s="179">
        <v>0</v>
      </c>
      <c r="O9227" s="179">
        <v>0</v>
      </c>
      <c r="P9227" s="179">
        <v>0</v>
      </c>
      <c r="Q9227" s="179">
        <v>0</v>
      </c>
      <c r="R9227" s="180">
        <v>0</v>
      </c>
      <c r="S9227" s="180">
        <v>0</v>
      </c>
      <c r="T9227" s="180">
        <v>0</v>
      </c>
    </row>
    <row r="9228" spans="2:20" x14ac:dyDescent="0.3">
      <c r="B9228" s="19">
        <v>9225</v>
      </c>
      <c r="C9228" s="179">
        <v>0</v>
      </c>
      <c r="D9228" s="179">
        <v>0</v>
      </c>
      <c r="E9228" s="179">
        <v>310232.19521214237</v>
      </c>
      <c r="F9228" s="179">
        <v>0</v>
      </c>
      <c r="G9228" s="179">
        <v>0</v>
      </c>
      <c r="H9228" s="179">
        <v>87237.167007664568</v>
      </c>
      <c r="I9228" s="179">
        <v>0</v>
      </c>
      <c r="J9228" s="179">
        <v>0</v>
      </c>
      <c r="K9228" s="179">
        <v>0</v>
      </c>
      <c r="L9228" s="179">
        <v>0</v>
      </c>
      <c r="M9228" s="179">
        <v>83395.055692895417</v>
      </c>
      <c r="N9228" s="179">
        <v>0</v>
      </c>
      <c r="O9228" s="179">
        <v>0</v>
      </c>
      <c r="P9228" s="179">
        <v>0</v>
      </c>
      <c r="Q9228" s="179">
        <v>0</v>
      </c>
      <c r="R9228" s="180">
        <v>0</v>
      </c>
      <c r="S9228" s="180">
        <v>0</v>
      </c>
      <c r="T9228" s="180">
        <v>0</v>
      </c>
    </row>
    <row r="9229" spans="2:20" x14ac:dyDescent="0.3">
      <c r="B9229" s="19">
        <v>9226</v>
      </c>
      <c r="C9229" s="179">
        <v>0</v>
      </c>
      <c r="D9229" s="179">
        <v>0</v>
      </c>
      <c r="E9229" s="179">
        <v>704980.56956598593</v>
      </c>
      <c r="F9229" s="179">
        <v>0</v>
      </c>
      <c r="G9229" s="179">
        <v>0</v>
      </c>
      <c r="H9229" s="179">
        <v>28674.79897283476</v>
      </c>
      <c r="I9229" s="179">
        <v>0</v>
      </c>
      <c r="J9229" s="179">
        <v>0</v>
      </c>
      <c r="K9229" s="179">
        <v>0</v>
      </c>
      <c r="L9229" s="179">
        <v>0</v>
      </c>
      <c r="M9229" s="179">
        <v>15008.02778639381</v>
      </c>
      <c r="N9229" s="179">
        <v>0</v>
      </c>
      <c r="O9229" s="179">
        <v>0</v>
      </c>
      <c r="P9229" s="179">
        <v>0</v>
      </c>
      <c r="Q9229" s="179">
        <v>0</v>
      </c>
      <c r="R9229" s="180">
        <v>0</v>
      </c>
      <c r="S9229" s="180">
        <v>0</v>
      </c>
      <c r="T9229" s="180">
        <v>0</v>
      </c>
    </row>
    <row r="9230" spans="2:20" x14ac:dyDescent="0.3">
      <c r="B9230" s="19">
        <v>9227</v>
      </c>
      <c r="C9230" s="179">
        <v>0</v>
      </c>
      <c r="D9230" s="179">
        <v>0</v>
      </c>
      <c r="E9230" s="179">
        <v>1571261.9305478255</v>
      </c>
      <c r="F9230" s="179">
        <v>0</v>
      </c>
      <c r="G9230" s="179">
        <v>0</v>
      </c>
      <c r="H9230" s="179">
        <v>48032.538310660166</v>
      </c>
      <c r="I9230" s="179">
        <v>0</v>
      </c>
      <c r="J9230" s="179">
        <v>0</v>
      </c>
      <c r="K9230" s="179">
        <v>0</v>
      </c>
      <c r="L9230" s="179">
        <v>0</v>
      </c>
      <c r="M9230" s="179">
        <v>2417.8252785431264</v>
      </c>
      <c r="N9230" s="179">
        <v>0</v>
      </c>
      <c r="O9230" s="179">
        <v>0</v>
      </c>
      <c r="P9230" s="179">
        <v>0</v>
      </c>
      <c r="Q9230" s="179">
        <v>0</v>
      </c>
      <c r="R9230" s="180">
        <v>0</v>
      </c>
      <c r="S9230" s="180">
        <v>0</v>
      </c>
      <c r="T9230" s="180">
        <v>0</v>
      </c>
    </row>
    <row r="9231" spans="2:20" x14ac:dyDescent="0.3">
      <c r="B9231" s="19">
        <v>9228</v>
      </c>
      <c r="C9231" s="179">
        <v>0</v>
      </c>
      <c r="D9231" s="179">
        <v>0</v>
      </c>
      <c r="E9231" s="179">
        <v>254994.55341900201</v>
      </c>
      <c r="F9231" s="179">
        <v>0</v>
      </c>
      <c r="G9231" s="179">
        <v>0</v>
      </c>
      <c r="H9231" s="179">
        <v>575971.52094086807</v>
      </c>
      <c r="I9231" s="179">
        <v>0</v>
      </c>
      <c r="J9231" s="179">
        <v>0</v>
      </c>
      <c r="K9231" s="179">
        <v>0</v>
      </c>
      <c r="L9231" s="179">
        <v>0</v>
      </c>
      <c r="M9231" s="179">
        <v>126685.80526160629</v>
      </c>
      <c r="N9231" s="179">
        <v>0</v>
      </c>
      <c r="O9231" s="179">
        <v>0</v>
      </c>
      <c r="P9231" s="179">
        <v>0</v>
      </c>
      <c r="Q9231" s="179">
        <v>0</v>
      </c>
      <c r="R9231" s="180">
        <v>0</v>
      </c>
      <c r="S9231" s="180">
        <v>0</v>
      </c>
      <c r="T9231" s="180">
        <v>0</v>
      </c>
    </row>
    <row r="9232" spans="2:20" x14ac:dyDescent="0.3">
      <c r="B9232" s="19">
        <v>9229</v>
      </c>
      <c r="C9232" s="179">
        <v>0</v>
      </c>
      <c r="D9232" s="179">
        <v>0</v>
      </c>
      <c r="E9232" s="179">
        <v>212685.03218142199</v>
      </c>
      <c r="F9232" s="179">
        <v>0</v>
      </c>
      <c r="G9232" s="179">
        <v>0</v>
      </c>
      <c r="H9232" s="179">
        <v>23648.166742487207</v>
      </c>
      <c r="I9232" s="179">
        <v>0</v>
      </c>
      <c r="J9232" s="179">
        <v>0</v>
      </c>
      <c r="K9232" s="179">
        <v>0</v>
      </c>
      <c r="L9232" s="179">
        <v>0</v>
      </c>
      <c r="M9232" s="179">
        <v>8682.1351386970127</v>
      </c>
      <c r="N9232" s="179">
        <v>0</v>
      </c>
      <c r="O9232" s="179">
        <v>0</v>
      </c>
      <c r="P9232" s="179">
        <v>0</v>
      </c>
      <c r="Q9232" s="179">
        <v>0</v>
      </c>
      <c r="R9232" s="180">
        <v>0</v>
      </c>
      <c r="S9232" s="180">
        <v>0</v>
      </c>
      <c r="T9232" s="180">
        <v>0</v>
      </c>
    </row>
    <row r="9233" spans="2:20" x14ac:dyDescent="0.3">
      <c r="B9233" s="19">
        <v>9230</v>
      </c>
      <c r="C9233" s="179">
        <v>0</v>
      </c>
      <c r="D9233" s="179">
        <v>0</v>
      </c>
      <c r="E9233" s="179">
        <v>667259.39194278989</v>
      </c>
      <c r="F9233" s="179">
        <v>0</v>
      </c>
      <c r="G9233" s="179">
        <v>0</v>
      </c>
      <c r="H9233" s="179">
        <v>18062.637794473307</v>
      </c>
      <c r="I9233" s="179">
        <v>0</v>
      </c>
      <c r="J9233" s="179">
        <v>0</v>
      </c>
      <c r="K9233" s="179">
        <v>0</v>
      </c>
      <c r="L9233" s="179">
        <v>0</v>
      </c>
      <c r="M9233" s="179">
        <v>66995.556587308791</v>
      </c>
      <c r="N9233" s="179">
        <v>0</v>
      </c>
      <c r="O9233" s="179">
        <v>0</v>
      </c>
      <c r="P9233" s="179">
        <v>0</v>
      </c>
      <c r="Q9233" s="179">
        <v>0</v>
      </c>
      <c r="R9233" s="180">
        <v>0</v>
      </c>
      <c r="S9233" s="180">
        <v>0</v>
      </c>
      <c r="T9233" s="180">
        <v>0</v>
      </c>
    </row>
    <row r="9234" spans="2:20" x14ac:dyDescent="0.3">
      <c r="B9234" s="19">
        <v>9231</v>
      </c>
      <c r="C9234" s="179">
        <v>0</v>
      </c>
      <c r="D9234" s="179">
        <v>0</v>
      </c>
      <c r="E9234" s="179">
        <v>105052.75848770658</v>
      </c>
      <c r="F9234" s="179">
        <v>0</v>
      </c>
      <c r="G9234" s="179">
        <v>0</v>
      </c>
      <c r="H9234" s="179">
        <v>72867.936027608346</v>
      </c>
      <c r="I9234" s="179">
        <v>0</v>
      </c>
      <c r="J9234" s="179">
        <v>0</v>
      </c>
      <c r="K9234" s="179">
        <v>0</v>
      </c>
      <c r="L9234" s="179">
        <v>0</v>
      </c>
      <c r="M9234" s="179">
        <v>76444.87850972281</v>
      </c>
      <c r="N9234" s="179">
        <v>0</v>
      </c>
      <c r="O9234" s="179">
        <v>0</v>
      </c>
      <c r="P9234" s="179">
        <v>0</v>
      </c>
      <c r="Q9234" s="179">
        <v>0</v>
      </c>
      <c r="R9234" s="180">
        <v>0</v>
      </c>
      <c r="S9234" s="180">
        <v>0</v>
      </c>
      <c r="T9234" s="180">
        <v>0</v>
      </c>
    </row>
    <row r="9235" spans="2:20" x14ac:dyDescent="0.3">
      <c r="B9235" s="19">
        <v>9232</v>
      </c>
      <c r="C9235" s="179">
        <v>0</v>
      </c>
      <c r="D9235" s="179">
        <v>0</v>
      </c>
      <c r="E9235" s="179">
        <v>148164.46275844332</v>
      </c>
      <c r="F9235" s="179">
        <v>0</v>
      </c>
      <c r="G9235" s="179">
        <v>0</v>
      </c>
      <c r="H9235" s="179">
        <v>112185.7240517805</v>
      </c>
      <c r="I9235" s="179">
        <v>0</v>
      </c>
      <c r="J9235" s="179">
        <v>0</v>
      </c>
      <c r="K9235" s="179">
        <v>0</v>
      </c>
      <c r="L9235" s="179">
        <v>0</v>
      </c>
      <c r="M9235" s="179">
        <v>447673.04953365721</v>
      </c>
      <c r="N9235" s="179">
        <v>0</v>
      </c>
      <c r="O9235" s="179">
        <v>0</v>
      </c>
      <c r="P9235" s="179">
        <v>0</v>
      </c>
      <c r="Q9235" s="179">
        <v>0</v>
      </c>
      <c r="R9235" s="180">
        <v>0</v>
      </c>
      <c r="S9235" s="180">
        <v>0</v>
      </c>
      <c r="T9235" s="180">
        <v>0</v>
      </c>
    </row>
    <row r="9236" spans="2:20" x14ac:dyDescent="0.3">
      <c r="B9236" s="19">
        <v>9233</v>
      </c>
      <c r="C9236" s="179">
        <v>0</v>
      </c>
      <c r="D9236" s="179">
        <v>0</v>
      </c>
      <c r="E9236" s="179">
        <v>76043.939858601487</v>
      </c>
      <c r="F9236" s="179">
        <v>0</v>
      </c>
      <c r="G9236" s="179">
        <v>0</v>
      </c>
      <c r="H9236" s="179">
        <v>35947.231360809004</v>
      </c>
      <c r="I9236" s="179">
        <v>0</v>
      </c>
      <c r="J9236" s="179">
        <v>0</v>
      </c>
      <c r="K9236" s="179">
        <v>0</v>
      </c>
      <c r="L9236" s="179">
        <v>0</v>
      </c>
      <c r="M9236" s="179">
        <v>72178.804083823619</v>
      </c>
      <c r="N9236" s="179">
        <v>0</v>
      </c>
      <c r="O9236" s="179">
        <v>0</v>
      </c>
      <c r="P9236" s="179">
        <v>0</v>
      </c>
      <c r="Q9236" s="179">
        <v>0</v>
      </c>
      <c r="R9236" s="180">
        <v>0</v>
      </c>
      <c r="S9236" s="180">
        <v>0</v>
      </c>
      <c r="T9236" s="180">
        <v>0</v>
      </c>
    </row>
    <row r="9237" spans="2:20" x14ac:dyDescent="0.3">
      <c r="B9237" s="19">
        <v>9234</v>
      </c>
      <c r="C9237" s="179">
        <v>0</v>
      </c>
      <c r="D9237" s="179">
        <v>0</v>
      </c>
      <c r="E9237" s="179">
        <v>11793.418407913518</v>
      </c>
      <c r="F9237" s="179">
        <v>0</v>
      </c>
      <c r="G9237" s="179">
        <v>0</v>
      </c>
      <c r="H9237" s="179">
        <v>241874.12580601918</v>
      </c>
      <c r="I9237" s="179">
        <v>0</v>
      </c>
      <c r="J9237" s="179">
        <v>0</v>
      </c>
      <c r="K9237" s="179">
        <v>0</v>
      </c>
      <c r="L9237" s="179">
        <v>0</v>
      </c>
      <c r="M9237" s="179">
        <v>26899.988631663266</v>
      </c>
      <c r="N9237" s="179">
        <v>0</v>
      </c>
      <c r="O9237" s="179">
        <v>0</v>
      </c>
      <c r="P9237" s="179">
        <v>0</v>
      </c>
      <c r="Q9237" s="179">
        <v>0</v>
      </c>
      <c r="R9237" s="180">
        <v>0</v>
      </c>
      <c r="S9237" s="180">
        <v>0</v>
      </c>
      <c r="T9237" s="180">
        <v>0</v>
      </c>
    </row>
    <row r="9238" spans="2:20" x14ac:dyDescent="0.3">
      <c r="B9238" s="19">
        <v>9235</v>
      </c>
      <c r="C9238" s="179">
        <v>0</v>
      </c>
      <c r="D9238" s="179">
        <v>0</v>
      </c>
      <c r="E9238" s="179">
        <v>111757.09789500112</v>
      </c>
      <c r="F9238" s="179">
        <v>0</v>
      </c>
      <c r="G9238" s="179">
        <v>0</v>
      </c>
      <c r="H9238" s="179">
        <v>31944.241750379802</v>
      </c>
      <c r="I9238" s="179">
        <v>0</v>
      </c>
      <c r="J9238" s="179">
        <v>0</v>
      </c>
      <c r="K9238" s="179">
        <v>0</v>
      </c>
      <c r="L9238" s="179">
        <v>0</v>
      </c>
      <c r="M9238" s="179">
        <v>7776.3752074061931</v>
      </c>
      <c r="N9238" s="179">
        <v>0</v>
      </c>
      <c r="O9238" s="179">
        <v>0</v>
      </c>
      <c r="P9238" s="179">
        <v>0</v>
      </c>
      <c r="Q9238" s="179">
        <v>0</v>
      </c>
      <c r="R9238" s="180">
        <v>0</v>
      </c>
      <c r="S9238" s="180">
        <v>0</v>
      </c>
      <c r="T9238" s="180">
        <v>0</v>
      </c>
    </row>
    <row r="9239" spans="2:20" x14ac:dyDescent="0.3">
      <c r="B9239" s="19">
        <v>9236</v>
      </c>
      <c r="C9239" s="179">
        <v>0</v>
      </c>
      <c r="D9239" s="179">
        <v>0</v>
      </c>
      <c r="E9239" s="179">
        <v>32518.684867911354</v>
      </c>
      <c r="F9239" s="179">
        <v>0</v>
      </c>
      <c r="G9239" s="179">
        <v>0</v>
      </c>
      <c r="H9239" s="179">
        <v>991276.18214402848</v>
      </c>
      <c r="I9239" s="179">
        <v>0</v>
      </c>
      <c r="J9239" s="179">
        <v>0</v>
      </c>
      <c r="K9239" s="179">
        <v>0</v>
      </c>
      <c r="L9239" s="179">
        <v>0</v>
      </c>
      <c r="M9239" s="179">
        <v>156114.96007231111</v>
      </c>
      <c r="N9239" s="179">
        <v>0</v>
      </c>
      <c r="O9239" s="179">
        <v>0</v>
      </c>
      <c r="P9239" s="179">
        <v>0</v>
      </c>
      <c r="Q9239" s="179">
        <v>0</v>
      </c>
      <c r="R9239" s="180">
        <v>0</v>
      </c>
      <c r="S9239" s="180">
        <v>0</v>
      </c>
      <c r="T9239" s="180">
        <v>0</v>
      </c>
    </row>
    <row r="9240" spans="2:20" x14ac:dyDescent="0.3">
      <c r="B9240" s="19">
        <v>9237</v>
      </c>
      <c r="C9240" s="179">
        <v>0</v>
      </c>
      <c r="D9240" s="179">
        <v>0</v>
      </c>
      <c r="E9240" s="179">
        <v>119443.44347755316</v>
      </c>
      <c r="F9240" s="179">
        <v>0</v>
      </c>
      <c r="G9240" s="179">
        <v>0</v>
      </c>
      <c r="H9240" s="179">
        <v>111280.27808006981</v>
      </c>
      <c r="I9240" s="179">
        <v>0</v>
      </c>
      <c r="J9240" s="179">
        <v>0</v>
      </c>
      <c r="K9240" s="179">
        <v>0</v>
      </c>
      <c r="L9240" s="179">
        <v>0</v>
      </c>
      <c r="M9240" s="179">
        <v>50226.121083333361</v>
      </c>
      <c r="N9240" s="179">
        <v>0</v>
      </c>
      <c r="O9240" s="179">
        <v>0</v>
      </c>
      <c r="P9240" s="179">
        <v>0</v>
      </c>
      <c r="Q9240" s="179">
        <v>0</v>
      </c>
      <c r="R9240" s="180">
        <v>0</v>
      </c>
      <c r="S9240" s="180">
        <v>0</v>
      </c>
      <c r="T9240" s="180">
        <v>0</v>
      </c>
    </row>
    <row r="9241" spans="2:20" x14ac:dyDescent="0.3">
      <c r="B9241" s="19">
        <v>9238</v>
      </c>
      <c r="C9241" s="179">
        <v>0</v>
      </c>
      <c r="D9241" s="179">
        <v>0</v>
      </c>
      <c r="E9241" s="179">
        <v>1222002.2666033113</v>
      </c>
      <c r="F9241" s="179">
        <v>0</v>
      </c>
      <c r="G9241" s="179">
        <v>0</v>
      </c>
      <c r="H9241" s="179">
        <v>251791.65513917219</v>
      </c>
      <c r="I9241" s="179">
        <v>0</v>
      </c>
      <c r="J9241" s="179">
        <v>0</v>
      </c>
      <c r="K9241" s="179">
        <v>0</v>
      </c>
      <c r="L9241" s="179">
        <v>0</v>
      </c>
      <c r="M9241" s="179">
        <v>12715.838946966202</v>
      </c>
      <c r="N9241" s="179">
        <v>0</v>
      </c>
      <c r="O9241" s="179">
        <v>0</v>
      </c>
      <c r="P9241" s="179">
        <v>0</v>
      </c>
      <c r="Q9241" s="179">
        <v>0</v>
      </c>
      <c r="R9241" s="180">
        <v>0</v>
      </c>
      <c r="S9241" s="180">
        <v>0</v>
      </c>
      <c r="T9241" s="180">
        <v>0</v>
      </c>
    </row>
    <row r="9242" spans="2:20" x14ac:dyDescent="0.3">
      <c r="B9242" s="19">
        <v>9239</v>
      </c>
      <c r="C9242" s="179">
        <v>0</v>
      </c>
      <c r="D9242" s="179">
        <v>0</v>
      </c>
      <c r="E9242" s="179">
        <v>384192.71560828254</v>
      </c>
      <c r="F9242" s="179">
        <v>0</v>
      </c>
      <c r="G9242" s="179">
        <v>0</v>
      </c>
      <c r="H9242" s="179">
        <v>17651.751092257611</v>
      </c>
      <c r="I9242" s="179">
        <v>0</v>
      </c>
      <c r="J9242" s="179">
        <v>0</v>
      </c>
      <c r="K9242" s="179">
        <v>0</v>
      </c>
      <c r="L9242" s="179">
        <v>0</v>
      </c>
      <c r="M9242" s="179">
        <v>93550.197293487538</v>
      </c>
      <c r="N9242" s="179">
        <v>0</v>
      </c>
      <c r="O9242" s="179">
        <v>0</v>
      </c>
      <c r="P9242" s="179">
        <v>0</v>
      </c>
      <c r="Q9242" s="179">
        <v>0</v>
      </c>
      <c r="R9242" s="180">
        <v>0</v>
      </c>
      <c r="S9242" s="180">
        <v>0</v>
      </c>
      <c r="T9242" s="180">
        <v>0</v>
      </c>
    </row>
    <row r="9243" spans="2:20" x14ac:dyDescent="0.3">
      <c r="B9243" s="19">
        <v>9240</v>
      </c>
      <c r="C9243" s="179">
        <v>0</v>
      </c>
      <c r="D9243" s="179">
        <v>0</v>
      </c>
      <c r="E9243" s="179">
        <v>351468.24845086003</v>
      </c>
      <c r="F9243" s="179">
        <v>0</v>
      </c>
      <c r="G9243" s="179">
        <v>0</v>
      </c>
      <c r="H9243" s="179">
        <v>186580.27861330163</v>
      </c>
      <c r="I9243" s="179">
        <v>0</v>
      </c>
      <c r="J9243" s="179">
        <v>0</v>
      </c>
      <c r="K9243" s="179">
        <v>0</v>
      </c>
      <c r="L9243" s="179">
        <v>0</v>
      </c>
      <c r="M9243" s="179">
        <v>459913.98439901735</v>
      </c>
      <c r="N9243" s="179">
        <v>0</v>
      </c>
      <c r="O9243" s="179">
        <v>0</v>
      </c>
      <c r="P9243" s="179">
        <v>0</v>
      </c>
      <c r="Q9243" s="179">
        <v>0</v>
      </c>
      <c r="R9243" s="180">
        <v>0</v>
      </c>
      <c r="S9243" s="180">
        <v>0</v>
      </c>
      <c r="T9243" s="180">
        <v>0</v>
      </c>
    </row>
    <row r="9244" spans="2:20" x14ac:dyDescent="0.3">
      <c r="B9244" s="19">
        <v>9241</v>
      </c>
      <c r="C9244" s="179">
        <v>0</v>
      </c>
      <c r="D9244" s="179">
        <v>0</v>
      </c>
      <c r="E9244" s="179">
        <v>32534.544064460544</v>
      </c>
      <c r="F9244" s="179">
        <v>0</v>
      </c>
      <c r="G9244" s="179">
        <v>0</v>
      </c>
      <c r="H9244" s="179">
        <v>3582415.3531369502</v>
      </c>
      <c r="I9244" s="179">
        <v>0</v>
      </c>
      <c r="J9244" s="179">
        <v>0</v>
      </c>
      <c r="K9244" s="179">
        <v>0</v>
      </c>
      <c r="L9244" s="179">
        <v>0</v>
      </c>
      <c r="M9244" s="179">
        <v>4875.4683209052209</v>
      </c>
      <c r="N9244" s="179">
        <v>0</v>
      </c>
      <c r="O9244" s="179">
        <v>0</v>
      </c>
      <c r="P9244" s="179">
        <v>0</v>
      </c>
      <c r="Q9244" s="179">
        <v>0</v>
      </c>
      <c r="R9244" s="180">
        <v>0</v>
      </c>
      <c r="S9244" s="180">
        <v>0</v>
      </c>
      <c r="T9244" s="180">
        <v>0</v>
      </c>
    </row>
    <row r="9245" spans="2:20" x14ac:dyDescent="0.3">
      <c r="B9245" s="19">
        <v>9242</v>
      </c>
      <c r="C9245" s="179">
        <v>0</v>
      </c>
      <c r="D9245" s="179">
        <v>0</v>
      </c>
      <c r="E9245" s="179">
        <v>141802.24509463852</v>
      </c>
      <c r="F9245" s="179">
        <v>0</v>
      </c>
      <c r="G9245" s="179">
        <v>0</v>
      </c>
      <c r="H9245" s="179">
        <v>626251.05583006749</v>
      </c>
      <c r="I9245" s="179">
        <v>0</v>
      </c>
      <c r="J9245" s="179">
        <v>0</v>
      </c>
      <c r="K9245" s="179">
        <v>0</v>
      </c>
      <c r="L9245" s="179">
        <v>0</v>
      </c>
      <c r="M9245" s="179">
        <v>14989.082176707403</v>
      </c>
      <c r="N9245" s="179">
        <v>0</v>
      </c>
      <c r="O9245" s="179">
        <v>0</v>
      </c>
      <c r="P9245" s="179">
        <v>0</v>
      </c>
      <c r="Q9245" s="179">
        <v>0</v>
      </c>
      <c r="R9245" s="180">
        <v>0</v>
      </c>
      <c r="S9245" s="180">
        <v>0</v>
      </c>
      <c r="T9245" s="180">
        <v>0</v>
      </c>
    </row>
    <row r="9246" spans="2:20" x14ac:dyDescent="0.3">
      <c r="B9246" s="19">
        <v>9243</v>
      </c>
      <c r="C9246" s="179">
        <v>0</v>
      </c>
      <c r="D9246" s="179">
        <v>0</v>
      </c>
      <c r="E9246" s="179">
        <v>40731.267338469021</v>
      </c>
      <c r="F9246" s="179">
        <v>0</v>
      </c>
      <c r="G9246" s="179">
        <v>0</v>
      </c>
      <c r="H9246" s="179">
        <v>30204.737054582652</v>
      </c>
      <c r="I9246" s="179">
        <v>0</v>
      </c>
      <c r="J9246" s="179">
        <v>0</v>
      </c>
      <c r="K9246" s="179">
        <v>0</v>
      </c>
      <c r="L9246" s="179">
        <v>0</v>
      </c>
      <c r="M9246" s="179">
        <v>270615.40551855951</v>
      </c>
      <c r="N9246" s="179">
        <v>0</v>
      </c>
      <c r="O9246" s="179">
        <v>0</v>
      </c>
      <c r="P9246" s="179">
        <v>0</v>
      </c>
      <c r="Q9246" s="179">
        <v>0</v>
      </c>
      <c r="R9246" s="180">
        <v>0</v>
      </c>
      <c r="S9246" s="180">
        <v>0</v>
      </c>
      <c r="T9246" s="180">
        <v>0</v>
      </c>
    </row>
    <row r="9247" spans="2:20" x14ac:dyDescent="0.3">
      <c r="B9247" s="19">
        <v>9244</v>
      </c>
      <c r="C9247" s="179">
        <v>0</v>
      </c>
      <c r="D9247" s="179">
        <v>0</v>
      </c>
      <c r="E9247" s="179">
        <v>84849.453262694529</v>
      </c>
      <c r="F9247" s="179">
        <v>0</v>
      </c>
      <c r="G9247" s="179">
        <v>0</v>
      </c>
      <c r="H9247" s="179">
        <v>305628.31990094268</v>
      </c>
      <c r="I9247" s="179">
        <v>0</v>
      </c>
      <c r="J9247" s="179">
        <v>0</v>
      </c>
      <c r="K9247" s="179">
        <v>0</v>
      </c>
      <c r="L9247" s="179">
        <v>0</v>
      </c>
      <c r="M9247" s="179">
        <v>54045.966353691045</v>
      </c>
      <c r="N9247" s="179">
        <v>0</v>
      </c>
      <c r="O9247" s="179">
        <v>0</v>
      </c>
      <c r="P9247" s="179">
        <v>0</v>
      </c>
      <c r="Q9247" s="179">
        <v>0</v>
      </c>
      <c r="R9247" s="180">
        <v>0</v>
      </c>
      <c r="S9247" s="180">
        <v>0</v>
      </c>
      <c r="T9247" s="180">
        <v>0</v>
      </c>
    </row>
    <row r="9248" spans="2:20" x14ac:dyDescent="0.3">
      <c r="B9248" s="19">
        <v>9245</v>
      </c>
      <c r="C9248" s="179">
        <v>0</v>
      </c>
      <c r="D9248" s="179">
        <v>0</v>
      </c>
      <c r="E9248" s="179">
        <v>1120674.2936833834</v>
      </c>
      <c r="F9248" s="179">
        <v>0</v>
      </c>
      <c r="G9248" s="179">
        <v>0</v>
      </c>
      <c r="H9248" s="179">
        <v>3987.7269949416327</v>
      </c>
      <c r="I9248" s="179">
        <v>0</v>
      </c>
      <c r="J9248" s="179">
        <v>0</v>
      </c>
      <c r="K9248" s="179">
        <v>0</v>
      </c>
      <c r="L9248" s="179">
        <v>0</v>
      </c>
      <c r="M9248" s="179">
        <v>1287963.2086684459</v>
      </c>
      <c r="N9248" s="179">
        <v>0</v>
      </c>
      <c r="O9248" s="179">
        <v>0</v>
      </c>
      <c r="P9248" s="179">
        <v>0</v>
      </c>
      <c r="Q9248" s="179">
        <v>0</v>
      </c>
      <c r="R9248" s="180">
        <v>0</v>
      </c>
      <c r="S9248" s="180">
        <v>0</v>
      </c>
      <c r="T9248" s="180">
        <v>0</v>
      </c>
    </row>
    <row r="9249" spans="2:20" x14ac:dyDescent="0.3">
      <c r="B9249" s="19">
        <v>9246</v>
      </c>
      <c r="C9249" s="179">
        <v>0</v>
      </c>
      <c r="D9249" s="179">
        <v>0</v>
      </c>
      <c r="E9249" s="179">
        <v>180763.49573966052</v>
      </c>
      <c r="F9249" s="179">
        <v>0</v>
      </c>
      <c r="G9249" s="179">
        <v>0</v>
      </c>
      <c r="H9249" s="179">
        <v>101421.08803104727</v>
      </c>
      <c r="I9249" s="179">
        <v>0</v>
      </c>
      <c r="J9249" s="179">
        <v>0</v>
      </c>
      <c r="K9249" s="179">
        <v>0</v>
      </c>
      <c r="L9249" s="179">
        <v>0</v>
      </c>
      <c r="M9249" s="179">
        <v>15954.479284794372</v>
      </c>
      <c r="N9249" s="179">
        <v>0</v>
      </c>
      <c r="O9249" s="179">
        <v>0</v>
      </c>
      <c r="P9249" s="179">
        <v>0</v>
      </c>
      <c r="Q9249" s="179">
        <v>0</v>
      </c>
      <c r="R9249" s="180">
        <v>0</v>
      </c>
      <c r="S9249" s="180">
        <v>0</v>
      </c>
      <c r="T9249" s="180">
        <v>0</v>
      </c>
    </row>
    <row r="9250" spans="2:20" x14ac:dyDescent="0.3">
      <c r="B9250" s="19">
        <v>9247</v>
      </c>
      <c r="C9250" s="179">
        <v>0</v>
      </c>
      <c r="D9250" s="179">
        <v>0</v>
      </c>
      <c r="E9250" s="179">
        <v>102698.93998576578</v>
      </c>
      <c r="F9250" s="179">
        <v>0</v>
      </c>
      <c r="G9250" s="179">
        <v>0</v>
      </c>
      <c r="H9250" s="179">
        <v>9292.7510306682743</v>
      </c>
      <c r="I9250" s="179">
        <v>0</v>
      </c>
      <c r="J9250" s="179">
        <v>0</v>
      </c>
      <c r="K9250" s="179">
        <v>0</v>
      </c>
      <c r="L9250" s="179">
        <v>0</v>
      </c>
      <c r="M9250" s="179">
        <v>117537.99871406061</v>
      </c>
      <c r="N9250" s="179">
        <v>0</v>
      </c>
      <c r="O9250" s="179">
        <v>0</v>
      </c>
      <c r="P9250" s="179">
        <v>0</v>
      </c>
      <c r="Q9250" s="179">
        <v>0</v>
      </c>
      <c r="R9250" s="180">
        <v>0</v>
      </c>
      <c r="S9250" s="180">
        <v>0</v>
      </c>
      <c r="T9250" s="180">
        <v>0</v>
      </c>
    </row>
    <row r="9251" spans="2:20" x14ac:dyDescent="0.3">
      <c r="B9251" s="19">
        <v>9248</v>
      </c>
      <c r="C9251" s="179">
        <v>0</v>
      </c>
      <c r="D9251" s="179">
        <v>0</v>
      </c>
      <c r="E9251" s="179">
        <v>11743.663270606714</v>
      </c>
      <c r="F9251" s="179">
        <v>0</v>
      </c>
      <c r="G9251" s="179">
        <v>0</v>
      </c>
      <c r="H9251" s="179">
        <v>930163.622288096</v>
      </c>
      <c r="I9251" s="179">
        <v>0</v>
      </c>
      <c r="J9251" s="179">
        <v>0</v>
      </c>
      <c r="K9251" s="179">
        <v>0</v>
      </c>
      <c r="L9251" s="179">
        <v>0</v>
      </c>
      <c r="M9251" s="179">
        <v>46426.962518261178</v>
      </c>
      <c r="N9251" s="179">
        <v>0</v>
      </c>
      <c r="O9251" s="179">
        <v>0</v>
      </c>
      <c r="P9251" s="179">
        <v>0</v>
      </c>
      <c r="Q9251" s="179">
        <v>0</v>
      </c>
      <c r="R9251" s="180">
        <v>0</v>
      </c>
      <c r="S9251" s="180">
        <v>0</v>
      </c>
      <c r="T9251" s="180">
        <v>0</v>
      </c>
    </row>
    <row r="9252" spans="2:20" x14ac:dyDescent="0.3">
      <c r="B9252" s="19">
        <v>9249</v>
      </c>
      <c r="C9252" s="179">
        <v>0</v>
      </c>
      <c r="D9252" s="179">
        <v>0</v>
      </c>
      <c r="E9252" s="179">
        <v>108132.84522484477</v>
      </c>
      <c r="F9252" s="179">
        <v>0</v>
      </c>
      <c r="G9252" s="179">
        <v>0</v>
      </c>
      <c r="H9252" s="179">
        <v>15656.261819479609</v>
      </c>
      <c r="I9252" s="179">
        <v>0</v>
      </c>
      <c r="J9252" s="179">
        <v>0</v>
      </c>
      <c r="K9252" s="179">
        <v>0</v>
      </c>
      <c r="L9252" s="179">
        <v>0</v>
      </c>
      <c r="M9252" s="179">
        <v>73402.62825765209</v>
      </c>
      <c r="N9252" s="179">
        <v>0</v>
      </c>
      <c r="O9252" s="179">
        <v>0</v>
      </c>
      <c r="P9252" s="179">
        <v>0</v>
      </c>
      <c r="Q9252" s="179">
        <v>0</v>
      </c>
      <c r="R9252" s="180">
        <v>0</v>
      </c>
      <c r="S9252" s="180">
        <v>0</v>
      </c>
      <c r="T9252" s="180">
        <v>0</v>
      </c>
    </row>
    <row r="9253" spans="2:20" x14ac:dyDescent="0.3">
      <c r="B9253" s="19">
        <v>9250</v>
      </c>
      <c r="C9253" s="179">
        <v>0</v>
      </c>
      <c r="D9253" s="179">
        <v>0</v>
      </c>
      <c r="E9253" s="179">
        <v>532482.99924323324</v>
      </c>
      <c r="F9253" s="179">
        <v>0</v>
      </c>
      <c r="G9253" s="179">
        <v>0</v>
      </c>
      <c r="H9253" s="179">
        <v>49294.40416997351</v>
      </c>
      <c r="I9253" s="179">
        <v>0</v>
      </c>
      <c r="J9253" s="179">
        <v>0</v>
      </c>
      <c r="K9253" s="179">
        <v>0</v>
      </c>
      <c r="L9253" s="179">
        <v>0</v>
      </c>
      <c r="M9253" s="179">
        <v>798584.46387921518</v>
      </c>
      <c r="N9253" s="179">
        <v>0</v>
      </c>
      <c r="O9253" s="179">
        <v>0</v>
      </c>
      <c r="P9253" s="179">
        <v>0</v>
      </c>
      <c r="Q9253" s="179">
        <v>0</v>
      </c>
      <c r="R9253" s="180">
        <v>0</v>
      </c>
      <c r="S9253" s="180">
        <v>0</v>
      </c>
      <c r="T9253" s="180">
        <v>0</v>
      </c>
    </row>
    <row r="9254" spans="2:20" x14ac:dyDescent="0.3">
      <c r="B9254" s="19">
        <v>9251</v>
      </c>
      <c r="C9254" s="179">
        <v>1</v>
      </c>
      <c r="D9254" s="179">
        <v>116963.19299800953</v>
      </c>
      <c r="E9254" s="179">
        <v>15853.714180473553</v>
      </c>
      <c r="F9254" s="179">
        <v>0</v>
      </c>
      <c r="G9254" s="179">
        <v>0</v>
      </c>
      <c r="H9254" s="179">
        <v>2148.0827736529677</v>
      </c>
      <c r="I9254" s="179">
        <v>0</v>
      </c>
      <c r="J9254" s="179">
        <v>0</v>
      </c>
      <c r="K9254" s="179">
        <v>0</v>
      </c>
      <c r="L9254" s="179">
        <v>0</v>
      </c>
      <c r="M9254" s="179">
        <v>34856.289214365665</v>
      </c>
      <c r="N9254" s="179">
        <v>0</v>
      </c>
      <c r="O9254" s="179">
        <v>0</v>
      </c>
      <c r="P9254" s="179">
        <v>0</v>
      </c>
      <c r="Q9254" s="179">
        <v>0</v>
      </c>
      <c r="R9254" s="180">
        <v>0</v>
      </c>
      <c r="S9254" s="180">
        <v>0</v>
      </c>
      <c r="T9254" s="180">
        <v>116963.19299800953</v>
      </c>
    </row>
    <row r="9255" spans="2:20" x14ac:dyDescent="0.3">
      <c r="B9255" s="19">
        <v>9252</v>
      </c>
      <c r="C9255" s="179">
        <v>0</v>
      </c>
      <c r="D9255" s="179">
        <v>0</v>
      </c>
      <c r="E9255" s="179">
        <v>190217.72085177075</v>
      </c>
      <c r="F9255" s="179">
        <v>0</v>
      </c>
      <c r="G9255" s="179">
        <v>0</v>
      </c>
      <c r="H9255" s="179">
        <v>11391.522457016876</v>
      </c>
      <c r="I9255" s="179">
        <v>0</v>
      </c>
      <c r="J9255" s="179">
        <v>0</v>
      </c>
      <c r="K9255" s="179">
        <v>0</v>
      </c>
      <c r="L9255" s="179">
        <v>0</v>
      </c>
      <c r="M9255" s="179">
        <v>15742.663726830513</v>
      </c>
      <c r="N9255" s="179">
        <v>0</v>
      </c>
      <c r="O9255" s="179">
        <v>0</v>
      </c>
      <c r="P9255" s="179">
        <v>0</v>
      </c>
      <c r="Q9255" s="179">
        <v>0</v>
      </c>
      <c r="R9255" s="180">
        <v>0</v>
      </c>
      <c r="S9255" s="180">
        <v>0</v>
      </c>
      <c r="T9255" s="180">
        <v>0</v>
      </c>
    </row>
    <row r="9256" spans="2:20" x14ac:dyDescent="0.3">
      <c r="B9256" s="19">
        <v>9253</v>
      </c>
      <c r="C9256" s="179">
        <v>0</v>
      </c>
      <c r="D9256" s="179">
        <v>0</v>
      </c>
      <c r="E9256" s="179">
        <v>262530.1355463402</v>
      </c>
      <c r="F9256" s="179">
        <v>0</v>
      </c>
      <c r="G9256" s="179">
        <v>0</v>
      </c>
      <c r="H9256" s="179">
        <v>372471.96433846169</v>
      </c>
      <c r="I9256" s="179">
        <v>0</v>
      </c>
      <c r="J9256" s="179">
        <v>0</v>
      </c>
      <c r="K9256" s="179">
        <v>0</v>
      </c>
      <c r="L9256" s="179">
        <v>0</v>
      </c>
      <c r="M9256" s="179">
        <v>21373.834328276647</v>
      </c>
      <c r="N9256" s="179">
        <v>0</v>
      </c>
      <c r="O9256" s="179">
        <v>0</v>
      </c>
      <c r="P9256" s="179">
        <v>0</v>
      </c>
      <c r="Q9256" s="179">
        <v>0</v>
      </c>
      <c r="R9256" s="180">
        <v>0</v>
      </c>
      <c r="S9256" s="180">
        <v>0</v>
      </c>
      <c r="T9256" s="180">
        <v>0</v>
      </c>
    </row>
    <row r="9257" spans="2:20" x14ac:dyDescent="0.3">
      <c r="B9257" s="19">
        <v>9254</v>
      </c>
      <c r="C9257" s="179">
        <v>0</v>
      </c>
      <c r="D9257" s="179">
        <v>0</v>
      </c>
      <c r="E9257" s="179">
        <v>2277594.4584560655</v>
      </c>
      <c r="F9257" s="179">
        <v>0</v>
      </c>
      <c r="G9257" s="179">
        <v>0</v>
      </c>
      <c r="H9257" s="179">
        <v>4385.6123842968282</v>
      </c>
      <c r="I9257" s="179">
        <v>0</v>
      </c>
      <c r="J9257" s="179">
        <v>0</v>
      </c>
      <c r="K9257" s="179">
        <v>0</v>
      </c>
      <c r="L9257" s="179">
        <v>0</v>
      </c>
      <c r="M9257" s="179">
        <v>19337.163633162927</v>
      </c>
      <c r="N9257" s="179">
        <v>0</v>
      </c>
      <c r="O9257" s="179">
        <v>0</v>
      </c>
      <c r="P9257" s="179">
        <v>0</v>
      </c>
      <c r="Q9257" s="179">
        <v>0</v>
      </c>
      <c r="R9257" s="180">
        <v>0</v>
      </c>
      <c r="S9257" s="180">
        <v>0</v>
      </c>
      <c r="T9257" s="180">
        <v>0</v>
      </c>
    </row>
    <row r="9258" spans="2:20" x14ac:dyDescent="0.3">
      <c r="B9258" s="19">
        <v>9255</v>
      </c>
      <c r="C9258" s="179">
        <v>0</v>
      </c>
      <c r="D9258" s="179">
        <v>0</v>
      </c>
      <c r="E9258" s="179">
        <v>56544.40697658807</v>
      </c>
      <c r="F9258" s="179">
        <v>0</v>
      </c>
      <c r="G9258" s="179">
        <v>0</v>
      </c>
      <c r="H9258" s="179">
        <v>400290.12056921772</v>
      </c>
      <c r="I9258" s="179">
        <v>0</v>
      </c>
      <c r="J9258" s="179">
        <v>0</v>
      </c>
      <c r="K9258" s="179">
        <v>0</v>
      </c>
      <c r="L9258" s="179">
        <v>0</v>
      </c>
      <c r="M9258" s="179">
        <v>154787.9501258551</v>
      </c>
      <c r="N9258" s="179">
        <v>0</v>
      </c>
      <c r="O9258" s="179">
        <v>0</v>
      </c>
      <c r="P9258" s="179">
        <v>0</v>
      </c>
      <c r="Q9258" s="179">
        <v>0</v>
      </c>
      <c r="R9258" s="180">
        <v>0</v>
      </c>
      <c r="S9258" s="180">
        <v>0</v>
      </c>
      <c r="T9258" s="180">
        <v>0</v>
      </c>
    </row>
    <row r="9259" spans="2:20" x14ac:dyDescent="0.3">
      <c r="B9259" s="19">
        <v>9256</v>
      </c>
      <c r="C9259" s="179">
        <v>0</v>
      </c>
      <c r="D9259" s="179">
        <v>0</v>
      </c>
      <c r="E9259" s="179">
        <v>21102.413255784115</v>
      </c>
      <c r="F9259" s="179">
        <v>0</v>
      </c>
      <c r="G9259" s="179">
        <v>0</v>
      </c>
      <c r="H9259" s="179">
        <v>136380.81810782626</v>
      </c>
      <c r="I9259" s="179">
        <v>0</v>
      </c>
      <c r="J9259" s="179">
        <v>0</v>
      </c>
      <c r="K9259" s="179">
        <v>0</v>
      </c>
      <c r="L9259" s="179">
        <v>0</v>
      </c>
      <c r="M9259" s="179">
        <v>26155.429708712709</v>
      </c>
      <c r="N9259" s="179">
        <v>0</v>
      </c>
      <c r="O9259" s="179">
        <v>0</v>
      </c>
      <c r="P9259" s="179">
        <v>0</v>
      </c>
      <c r="Q9259" s="179">
        <v>0</v>
      </c>
      <c r="R9259" s="180">
        <v>0</v>
      </c>
      <c r="S9259" s="180">
        <v>0</v>
      </c>
      <c r="T9259" s="180">
        <v>0</v>
      </c>
    </row>
    <row r="9260" spans="2:20" x14ac:dyDescent="0.3">
      <c r="B9260" s="19">
        <v>9257</v>
      </c>
      <c r="C9260" s="179">
        <v>1</v>
      </c>
      <c r="D9260" s="179">
        <v>141322.22062707655</v>
      </c>
      <c r="E9260" s="179">
        <v>198365.76042137714</v>
      </c>
      <c r="F9260" s="179">
        <v>0</v>
      </c>
      <c r="G9260" s="179">
        <v>0</v>
      </c>
      <c r="H9260" s="179">
        <v>27668.497905471439</v>
      </c>
      <c r="I9260" s="179">
        <v>0</v>
      </c>
      <c r="J9260" s="179">
        <v>0</v>
      </c>
      <c r="K9260" s="179">
        <v>0</v>
      </c>
      <c r="L9260" s="179">
        <v>0</v>
      </c>
      <c r="M9260" s="179">
        <v>121236.32764109236</v>
      </c>
      <c r="N9260" s="179">
        <v>0</v>
      </c>
      <c r="O9260" s="179">
        <v>0</v>
      </c>
      <c r="P9260" s="179">
        <v>0</v>
      </c>
      <c r="Q9260" s="179">
        <v>0</v>
      </c>
      <c r="R9260" s="180">
        <v>0</v>
      </c>
      <c r="S9260" s="180">
        <v>0</v>
      </c>
      <c r="T9260" s="180">
        <v>141322.22062707655</v>
      </c>
    </row>
    <row r="9261" spans="2:20" x14ac:dyDescent="0.3">
      <c r="B9261" s="19">
        <v>9258</v>
      </c>
      <c r="C9261" s="179">
        <v>0</v>
      </c>
      <c r="D9261" s="179">
        <v>0</v>
      </c>
      <c r="E9261" s="179">
        <v>327811.37346647854</v>
      </c>
      <c r="F9261" s="179">
        <v>0</v>
      </c>
      <c r="G9261" s="179">
        <v>0</v>
      </c>
      <c r="H9261" s="179">
        <v>429728.23788001452</v>
      </c>
      <c r="I9261" s="179">
        <v>0</v>
      </c>
      <c r="J9261" s="179">
        <v>0</v>
      </c>
      <c r="K9261" s="179">
        <v>0</v>
      </c>
      <c r="L9261" s="179">
        <v>0</v>
      </c>
      <c r="M9261" s="179">
        <v>73806.296761881677</v>
      </c>
      <c r="N9261" s="179">
        <v>0</v>
      </c>
      <c r="O9261" s="179">
        <v>0</v>
      </c>
      <c r="P9261" s="179">
        <v>0</v>
      </c>
      <c r="Q9261" s="179">
        <v>0</v>
      </c>
      <c r="R9261" s="180">
        <v>0</v>
      </c>
      <c r="S9261" s="180">
        <v>0</v>
      </c>
      <c r="T9261" s="180">
        <v>0</v>
      </c>
    </row>
    <row r="9262" spans="2:20" x14ac:dyDescent="0.3">
      <c r="B9262" s="19">
        <v>9259</v>
      </c>
      <c r="C9262" s="179">
        <v>0</v>
      </c>
      <c r="D9262" s="179">
        <v>0</v>
      </c>
      <c r="E9262" s="179">
        <v>509444.02285961981</v>
      </c>
      <c r="F9262" s="179">
        <v>0</v>
      </c>
      <c r="G9262" s="179">
        <v>0</v>
      </c>
      <c r="H9262" s="179">
        <v>381994.56727973931</v>
      </c>
      <c r="I9262" s="179">
        <v>0</v>
      </c>
      <c r="J9262" s="179">
        <v>0</v>
      </c>
      <c r="K9262" s="179">
        <v>0</v>
      </c>
      <c r="L9262" s="179">
        <v>0</v>
      </c>
      <c r="M9262" s="179">
        <v>196881.14581926522</v>
      </c>
      <c r="N9262" s="179">
        <v>0</v>
      </c>
      <c r="O9262" s="179">
        <v>0</v>
      </c>
      <c r="P9262" s="179">
        <v>0</v>
      </c>
      <c r="Q9262" s="179">
        <v>0</v>
      </c>
      <c r="R9262" s="180">
        <v>0</v>
      </c>
      <c r="S9262" s="180">
        <v>0</v>
      </c>
      <c r="T9262" s="180">
        <v>0</v>
      </c>
    </row>
    <row r="9263" spans="2:20" x14ac:dyDescent="0.3">
      <c r="B9263" s="19">
        <v>9260</v>
      </c>
      <c r="C9263" s="179">
        <v>0</v>
      </c>
      <c r="D9263" s="179">
        <v>0</v>
      </c>
      <c r="E9263" s="179">
        <v>106483.84103043919</v>
      </c>
      <c r="F9263" s="179">
        <v>0</v>
      </c>
      <c r="G9263" s="179">
        <v>0</v>
      </c>
      <c r="H9263" s="179">
        <v>841727.99114650965</v>
      </c>
      <c r="I9263" s="179">
        <v>0</v>
      </c>
      <c r="J9263" s="179">
        <v>0</v>
      </c>
      <c r="K9263" s="179">
        <v>0</v>
      </c>
      <c r="L9263" s="179">
        <v>0</v>
      </c>
      <c r="M9263" s="179">
        <v>83548.818692594839</v>
      </c>
      <c r="N9263" s="179">
        <v>0</v>
      </c>
      <c r="O9263" s="179">
        <v>0</v>
      </c>
      <c r="P9263" s="179">
        <v>0</v>
      </c>
      <c r="Q9263" s="179">
        <v>0</v>
      </c>
      <c r="R9263" s="180">
        <v>0</v>
      </c>
      <c r="S9263" s="180">
        <v>0</v>
      </c>
      <c r="T9263" s="180">
        <v>0</v>
      </c>
    </row>
    <row r="9264" spans="2:20" x14ac:dyDescent="0.3">
      <c r="B9264" s="19">
        <v>9261</v>
      </c>
      <c r="C9264" s="179">
        <v>0</v>
      </c>
      <c r="D9264" s="179">
        <v>0</v>
      </c>
      <c r="E9264" s="179">
        <v>940099.64502544235</v>
      </c>
      <c r="F9264" s="179">
        <v>0</v>
      </c>
      <c r="G9264" s="179">
        <v>0</v>
      </c>
      <c r="H9264" s="179">
        <v>90634.202593956812</v>
      </c>
      <c r="I9264" s="179">
        <v>0</v>
      </c>
      <c r="J9264" s="179">
        <v>0</v>
      </c>
      <c r="K9264" s="179">
        <v>0</v>
      </c>
      <c r="L9264" s="179">
        <v>0</v>
      </c>
      <c r="M9264" s="179">
        <v>20795.192191173272</v>
      </c>
      <c r="N9264" s="179">
        <v>0</v>
      </c>
      <c r="O9264" s="179">
        <v>0</v>
      </c>
      <c r="P9264" s="179">
        <v>0</v>
      </c>
      <c r="Q9264" s="179">
        <v>0</v>
      </c>
      <c r="R9264" s="180">
        <v>0</v>
      </c>
      <c r="S9264" s="180">
        <v>0</v>
      </c>
      <c r="T9264" s="180">
        <v>0</v>
      </c>
    </row>
    <row r="9265" spans="2:20" x14ac:dyDescent="0.3">
      <c r="B9265" s="19">
        <v>9262</v>
      </c>
      <c r="C9265" s="179">
        <v>0</v>
      </c>
      <c r="D9265" s="179">
        <v>0</v>
      </c>
      <c r="E9265" s="179">
        <v>60578.104764088203</v>
      </c>
      <c r="F9265" s="179">
        <v>0</v>
      </c>
      <c r="G9265" s="179">
        <v>0</v>
      </c>
      <c r="H9265" s="179">
        <v>4838.2642316146066</v>
      </c>
      <c r="I9265" s="179">
        <v>0</v>
      </c>
      <c r="J9265" s="179">
        <v>0</v>
      </c>
      <c r="K9265" s="179">
        <v>0</v>
      </c>
      <c r="L9265" s="179">
        <v>0</v>
      </c>
      <c r="M9265" s="179">
        <v>47420.705340303772</v>
      </c>
      <c r="N9265" s="179">
        <v>0</v>
      </c>
      <c r="O9265" s="179">
        <v>0</v>
      </c>
      <c r="P9265" s="179">
        <v>0</v>
      </c>
      <c r="Q9265" s="179">
        <v>0</v>
      </c>
      <c r="R9265" s="180">
        <v>0</v>
      </c>
      <c r="S9265" s="180">
        <v>0</v>
      </c>
      <c r="T9265" s="180">
        <v>0</v>
      </c>
    </row>
    <row r="9266" spans="2:20" x14ac:dyDescent="0.3">
      <c r="B9266" s="19">
        <v>9263</v>
      </c>
      <c r="C9266" s="179">
        <v>0</v>
      </c>
      <c r="D9266" s="179">
        <v>0</v>
      </c>
      <c r="E9266" s="179">
        <v>249770.51538484788</v>
      </c>
      <c r="F9266" s="179">
        <v>0</v>
      </c>
      <c r="G9266" s="179">
        <v>0</v>
      </c>
      <c r="H9266" s="179">
        <v>8647.2864099649269</v>
      </c>
      <c r="I9266" s="179">
        <v>0</v>
      </c>
      <c r="J9266" s="179">
        <v>0</v>
      </c>
      <c r="K9266" s="179">
        <v>0</v>
      </c>
      <c r="L9266" s="179">
        <v>0</v>
      </c>
      <c r="M9266" s="179">
        <v>27816.272425402109</v>
      </c>
      <c r="N9266" s="179">
        <v>0</v>
      </c>
      <c r="O9266" s="179">
        <v>0</v>
      </c>
      <c r="P9266" s="179">
        <v>0</v>
      </c>
      <c r="Q9266" s="179">
        <v>0</v>
      </c>
      <c r="R9266" s="180">
        <v>0</v>
      </c>
      <c r="S9266" s="180">
        <v>0</v>
      </c>
      <c r="T9266" s="180">
        <v>0</v>
      </c>
    </row>
    <row r="9267" spans="2:20" x14ac:dyDescent="0.3">
      <c r="B9267" s="19">
        <v>9264</v>
      </c>
      <c r="C9267" s="179">
        <v>0</v>
      </c>
      <c r="D9267" s="179">
        <v>0</v>
      </c>
      <c r="E9267" s="179">
        <v>61519.304951970436</v>
      </c>
      <c r="F9267" s="179">
        <v>0</v>
      </c>
      <c r="G9267" s="179">
        <v>0</v>
      </c>
      <c r="H9267" s="179">
        <v>284708.01166405983</v>
      </c>
      <c r="I9267" s="179">
        <v>0</v>
      </c>
      <c r="J9267" s="179">
        <v>0</v>
      </c>
      <c r="K9267" s="179">
        <v>0</v>
      </c>
      <c r="L9267" s="179">
        <v>0</v>
      </c>
      <c r="M9267" s="179">
        <v>179468.32087565848</v>
      </c>
      <c r="N9267" s="179">
        <v>0</v>
      </c>
      <c r="O9267" s="179">
        <v>0</v>
      </c>
      <c r="P9267" s="179">
        <v>0</v>
      </c>
      <c r="Q9267" s="179">
        <v>0</v>
      </c>
      <c r="R9267" s="180">
        <v>0</v>
      </c>
      <c r="S9267" s="180">
        <v>0</v>
      </c>
      <c r="T9267" s="180">
        <v>0</v>
      </c>
    </row>
    <row r="9268" spans="2:20" x14ac:dyDescent="0.3">
      <c r="B9268" s="19">
        <v>9265</v>
      </c>
      <c r="C9268" s="179">
        <v>0</v>
      </c>
      <c r="D9268" s="179">
        <v>0</v>
      </c>
      <c r="E9268" s="179">
        <v>402468.27235676959</v>
      </c>
      <c r="F9268" s="179">
        <v>0</v>
      </c>
      <c r="G9268" s="179">
        <v>0</v>
      </c>
      <c r="H9268" s="179">
        <v>337170.06622909522</v>
      </c>
      <c r="I9268" s="179">
        <v>0</v>
      </c>
      <c r="J9268" s="179">
        <v>0</v>
      </c>
      <c r="K9268" s="179">
        <v>0</v>
      </c>
      <c r="L9268" s="179">
        <v>0</v>
      </c>
      <c r="M9268" s="179">
        <v>37358.882283564912</v>
      </c>
      <c r="N9268" s="179">
        <v>0</v>
      </c>
      <c r="O9268" s="179">
        <v>0</v>
      </c>
      <c r="P9268" s="179">
        <v>0</v>
      </c>
      <c r="Q9268" s="179">
        <v>0</v>
      </c>
      <c r="R9268" s="180">
        <v>0</v>
      </c>
      <c r="S9268" s="180">
        <v>0</v>
      </c>
      <c r="T9268" s="180">
        <v>0</v>
      </c>
    </row>
    <row r="9269" spans="2:20" x14ac:dyDescent="0.3">
      <c r="B9269" s="19">
        <v>9266</v>
      </c>
      <c r="C9269" s="179">
        <v>0</v>
      </c>
      <c r="D9269" s="179">
        <v>0</v>
      </c>
      <c r="E9269" s="179">
        <v>412520.40389135695</v>
      </c>
      <c r="F9269" s="179">
        <v>0</v>
      </c>
      <c r="G9269" s="179">
        <v>0</v>
      </c>
      <c r="H9269" s="179">
        <v>101767.1062650368</v>
      </c>
      <c r="I9269" s="179">
        <v>0</v>
      </c>
      <c r="J9269" s="179">
        <v>0</v>
      </c>
      <c r="K9269" s="179">
        <v>0</v>
      </c>
      <c r="L9269" s="179">
        <v>0</v>
      </c>
      <c r="M9269" s="179">
        <v>43898.248607602749</v>
      </c>
      <c r="N9269" s="179">
        <v>0</v>
      </c>
      <c r="O9269" s="179">
        <v>0</v>
      </c>
      <c r="P9269" s="179">
        <v>0</v>
      </c>
      <c r="Q9269" s="179">
        <v>0</v>
      </c>
      <c r="R9269" s="180">
        <v>0</v>
      </c>
      <c r="S9269" s="180">
        <v>0</v>
      </c>
      <c r="T9269" s="180">
        <v>0</v>
      </c>
    </row>
    <row r="9270" spans="2:20" x14ac:dyDescent="0.3">
      <c r="B9270" s="19">
        <v>9267</v>
      </c>
      <c r="C9270" s="179">
        <v>0</v>
      </c>
      <c r="D9270" s="179">
        <v>0</v>
      </c>
      <c r="E9270" s="179">
        <v>24141.483630014351</v>
      </c>
      <c r="F9270" s="179">
        <v>0</v>
      </c>
      <c r="G9270" s="179">
        <v>0</v>
      </c>
      <c r="H9270" s="179">
        <v>486402.55213797133</v>
      </c>
      <c r="I9270" s="179">
        <v>0</v>
      </c>
      <c r="J9270" s="179">
        <v>0</v>
      </c>
      <c r="K9270" s="179">
        <v>0</v>
      </c>
      <c r="L9270" s="179">
        <v>0</v>
      </c>
      <c r="M9270" s="179">
        <v>27130.478793852042</v>
      </c>
      <c r="N9270" s="179">
        <v>0</v>
      </c>
      <c r="O9270" s="179">
        <v>0</v>
      </c>
      <c r="P9270" s="179">
        <v>0</v>
      </c>
      <c r="Q9270" s="179">
        <v>0</v>
      </c>
      <c r="R9270" s="180">
        <v>0</v>
      </c>
      <c r="S9270" s="180">
        <v>0</v>
      </c>
      <c r="T9270" s="180">
        <v>0</v>
      </c>
    </row>
    <row r="9271" spans="2:20" x14ac:dyDescent="0.3">
      <c r="B9271" s="19">
        <v>9268</v>
      </c>
      <c r="C9271" s="179">
        <v>0</v>
      </c>
      <c r="D9271" s="179">
        <v>0</v>
      </c>
      <c r="E9271" s="179">
        <v>331205.42174008535</v>
      </c>
      <c r="F9271" s="179">
        <v>0</v>
      </c>
      <c r="G9271" s="179">
        <v>0</v>
      </c>
      <c r="H9271" s="179">
        <v>5947.8443965301267</v>
      </c>
      <c r="I9271" s="179">
        <v>0</v>
      </c>
      <c r="J9271" s="179">
        <v>0</v>
      </c>
      <c r="K9271" s="179">
        <v>0</v>
      </c>
      <c r="L9271" s="179">
        <v>0</v>
      </c>
      <c r="M9271" s="179">
        <v>13154.22091033263</v>
      </c>
      <c r="N9271" s="179">
        <v>0</v>
      </c>
      <c r="O9271" s="179">
        <v>0</v>
      </c>
      <c r="P9271" s="179">
        <v>0</v>
      </c>
      <c r="Q9271" s="179">
        <v>0</v>
      </c>
      <c r="R9271" s="180">
        <v>0</v>
      </c>
      <c r="S9271" s="180">
        <v>0</v>
      </c>
      <c r="T9271" s="180">
        <v>0</v>
      </c>
    </row>
    <row r="9272" spans="2:20" x14ac:dyDescent="0.3">
      <c r="B9272" s="19">
        <v>9269</v>
      </c>
      <c r="C9272" s="179">
        <v>0</v>
      </c>
      <c r="D9272" s="179">
        <v>0</v>
      </c>
      <c r="E9272" s="179">
        <v>23889.169609793724</v>
      </c>
      <c r="F9272" s="179">
        <v>0</v>
      </c>
      <c r="G9272" s="179">
        <v>0</v>
      </c>
      <c r="H9272" s="179">
        <v>67118.04003845893</v>
      </c>
      <c r="I9272" s="179">
        <v>0</v>
      </c>
      <c r="J9272" s="179">
        <v>0</v>
      </c>
      <c r="K9272" s="179">
        <v>0</v>
      </c>
      <c r="L9272" s="179">
        <v>0</v>
      </c>
      <c r="M9272" s="179">
        <v>85576.219463640955</v>
      </c>
      <c r="N9272" s="179">
        <v>0</v>
      </c>
      <c r="O9272" s="179">
        <v>0</v>
      </c>
      <c r="P9272" s="179">
        <v>0</v>
      </c>
      <c r="Q9272" s="179">
        <v>0</v>
      </c>
      <c r="R9272" s="180">
        <v>0</v>
      </c>
      <c r="S9272" s="180">
        <v>0</v>
      </c>
      <c r="T9272" s="180">
        <v>0</v>
      </c>
    </row>
    <row r="9273" spans="2:20" x14ac:dyDescent="0.3">
      <c r="B9273" s="19">
        <v>9270</v>
      </c>
      <c r="C9273" s="179">
        <v>0</v>
      </c>
      <c r="D9273" s="179">
        <v>0</v>
      </c>
      <c r="E9273" s="179">
        <v>46579.581750724363</v>
      </c>
      <c r="F9273" s="179">
        <v>0</v>
      </c>
      <c r="G9273" s="179">
        <v>0</v>
      </c>
      <c r="H9273" s="179">
        <v>360838.42865441309</v>
      </c>
      <c r="I9273" s="179">
        <v>0</v>
      </c>
      <c r="J9273" s="179">
        <v>0</v>
      </c>
      <c r="K9273" s="179">
        <v>0</v>
      </c>
      <c r="L9273" s="179">
        <v>0</v>
      </c>
      <c r="M9273" s="179">
        <v>56309.011305623593</v>
      </c>
      <c r="N9273" s="179">
        <v>0</v>
      </c>
      <c r="O9273" s="179">
        <v>0</v>
      </c>
      <c r="P9273" s="179">
        <v>0</v>
      </c>
      <c r="Q9273" s="179">
        <v>0</v>
      </c>
      <c r="R9273" s="180">
        <v>0</v>
      </c>
      <c r="S9273" s="180">
        <v>0</v>
      </c>
      <c r="T9273" s="180">
        <v>0</v>
      </c>
    </row>
    <row r="9274" spans="2:20" x14ac:dyDescent="0.3">
      <c r="B9274" s="19">
        <v>9271</v>
      </c>
      <c r="C9274" s="179">
        <v>1</v>
      </c>
      <c r="D9274" s="179">
        <v>255571.87603098826</v>
      </c>
      <c r="E9274" s="179">
        <v>78273.013535797698</v>
      </c>
      <c r="F9274" s="179">
        <v>0</v>
      </c>
      <c r="G9274" s="179">
        <v>0</v>
      </c>
      <c r="H9274" s="179">
        <v>226898.30455805108</v>
      </c>
      <c r="I9274" s="179">
        <v>0</v>
      </c>
      <c r="J9274" s="179">
        <v>0</v>
      </c>
      <c r="K9274" s="179">
        <v>0</v>
      </c>
      <c r="L9274" s="179">
        <v>0</v>
      </c>
      <c r="M9274" s="179">
        <v>35398.876491883595</v>
      </c>
      <c r="N9274" s="179">
        <v>0</v>
      </c>
      <c r="O9274" s="179">
        <v>0</v>
      </c>
      <c r="P9274" s="179">
        <v>0</v>
      </c>
      <c r="Q9274" s="179">
        <v>0</v>
      </c>
      <c r="R9274" s="180">
        <v>0</v>
      </c>
      <c r="S9274" s="180">
        <v>0</v>
      </c>
      <c r="T9274" s="180">
        <v>255571.87603098826</v>
      </c>
    </row>
    <row r="9275" spans="2:20" x14ac:dyDescent="0.3">
      <c r="B9275" s="19">
        <v>9272</v>
      </c>
      <c r="C9275" s="179">
        <v>0</v>
      </c>
      <c r="D9275" s="179">
        <v>0</v>
      </c>
      <c r="E9275" s="179">
        <v>235398.18605330621</v>
      </c>
      <c r="F9275" s="179">
        <v>0</v>
      </c>
      <c r="G9275" s="179">
        <v>0</v>
      </c>
      <c r="H9275" s="179">
        <v>368781.54669966659</v>
      </c>
      <c r="I9275" s="179">
        <v>0</v>
      </c>
      <c r="J9275" s="179">
        <v>0</v>
      </c>
      <c r="K9275" s="179">
        <v>0</v>
      </c>
      <c r="L9275" s="179">
        <v>0</v>
      </c>
      <c r="M9275" s="179">
        <v>131126.0052736206</v>
      </c>
      <c r="N9275" s="179">
        <v>0</v>
      </c>
      <c r="O9275" s="179">
        <v>0</v>
      </c>
      <c r="P9275" s="179">
        <v>0</v>
      </c>
      <c r="Q9275" s="179">
        <v>0</v>
      </c>
      <c r="R9275" s="180">
        <v>0</v>
      </c>
      <c r="S9275" s="180">
        <v>0</v>
      </c>
      <c r="T9275" s="180">
        <v>0</v>
      </c>
    </row>
    <row r="9276" spans="2:20" x14ac:dyDescent="0.3">
      <c r="B9276" s="19">
        <v>9273</v>
      </c>
      <c r="C9276" s="179">
        <v>0</v>
      </c>
      <c r="D9276" s="179">
        <v>0</v>
      </c>
      <c r="E9276" s="179">
        <v>25933.27935548075</v>
      </c>
      <c r="F9276" s="179">
        <v>0</v>
      </c>
      <c r="G9276" s="179">
        <v>0</v>
      </c>
      <c r="H9276" s="179">
        <v>2491.6487239680182</v>
      </c>
      <c r="I9276" s="179">
        <v>0</v>
      </c>
      <c r="J9276" s="179">
        <v>0</v>
      </c>
      <c r="K9276" s="179">
        <v>0</v>
      </c>
      <c r="L9276" s="179">
        <v>0</v>
      </c>
      <c r="M9276" s="179">
        <v>1048903.8161998084</v>
      </c>
      <c r="N9276" s="179">
        <v>0</v>
      </c>
      <c r="O9276" s="179">
        <v>0</v>
      </c>
      <c r="P9276" s="179">
        <v>0</v>
      </c>
      <c r="Q9276" s="179">
        <v>0</v>
      </c>
      <c r="R9276" s="180">
        <v>0</v>
      </c>
      <c r="S9276" s="180">
        <v>0</v>
      </c>
      <c r="T9276" s="180">
        <v>0</v>
      </c>
    </row>
    <row r="9277" spans="2:20" x14ac:dyDescent="0.3">
      <c r="B9277" s="19">
        <v>9274</v>
      </c>
      <c r="C9277" s="179">
        <v>0</v>
      </c>
      <c r="D9277" s="179">
        <v>0</v>
      </c>
      <c r="E9277" s="179">
        <v>51581.507967962636</v>
      </c>
      <c r="F9277" s="179">
        <v>0</v>
      </c>
      <c r="G9277" s="179">
        <v>0</v>
      </c>
      <c r="H9277" s="179">
        <v>1747636.8169859766</v>
      </c>
      <c r="I9277" s="179">
        <v>0</v>
      </c>
      <c r="J9277" s="179">
        <v>0</v>
      </c>
      <c r="K9277" s="179">
        <v>0</v>
      </c>
      <c r="L9277" s="179">
        <v>0</v>
      </c>
      <c r="M9277" s="179">
        <v>429038.40489013476</v>
      </c>
      <c r="N9277" s="179">
        <v>0</v>
      </c>
      <c r="O9277" s="179">
        <v>0</v>
      </c>
      <c r="P9277" s="179">
        <v>0</v>
      </c>
      <c r="Q9277" s="179">
        <v>0</v>
      </c>
      <c r="R9277" s="180">
        <v>0</v>
      </c>
      <c r="S9277" s="180">
        <v>0</v>
      </c>
      <c r="T9277" s="180">
        <v>0</v>
      </c>
    </row>
    <row r="9278" spans="2:20" x14ac:dyDescent="0.3">
      <c r="B9278" s="19">
        <v>9275</v>
      </c>
      <c r="C9278" s="179">
        <v>0</v>
      </c>
      <c r="D9278" s="179">
        <v>0</v>
      </c>
      <c r="E9278" s="179">
        <v>274074.62184434384</v>
      </c>
      <c r="F9278" s="179">
        <v>0</v>
      </c>
      <c r="G9278" s="179">
        <v>0</v>
      </c>
      <c r="H9278" s="179">
        <v>20307.748173656004</v>
      </c>
      <c r="I9278" s="179">
        <v>0</v>
      </c>
      <c r="J9278" s="179">
        <v>0</v>
      </c>
      <c r="K9278" s="179">
        <v>0</v>
      </c>
      <c r="L9278" s="179">
        <v>0</v>
      </c>
      <c r="M9278" s="179">
        <v>5316.9247175260507</v>
      </c>
      <c r="N9278" s="179">
        <v>0</v>
      </c>
      <c r="O9278" s="179">
        <v>0</v>
      </c>
      <c r="P9278" s="179">
        <v>0</v>
      </c>
      <c r="Q9278" s="179">
        <v>0</v>
      </c>
      <c r="R9278" s="180">
        <v>0</v>
      </c>
      <c r="S9278" s="180">
        <v>0</v>
      </c>
      <c r="T9278" s="180">
        <v>0</v>
      </c>
    </row>
    <row r="9279" spans="2:20" x14ac:dyDescent="0.3">
      <c r="B9279" s="19">
        <v>9276</v>
      </c>
      <c r="C9279" s="179">
        <v>0</v>
      </c>
      <c r="D9279" s="179">
        <v>0</v>
      </c>
      <c r="E9279" s="179">
        <v>156663.55462712696</v>
      </c>
      <c r="F9279" s="179">
        <v>0</v>
      </c>
      <c r="G9279" s="179">
        <v>0</v>
      </c>
      <c r="H9279" s="179">
        <v>148256.00158101611</v>
      </c>
      <c r="I9279" s="179">
        <v>0</v>
      </c>
      <c r="J9279" s="179">
        <v>0</v>
      </c>
      <c r="K9279" s="179">
        <v>0</v>
      </c>
      <c r="L9279" s="179">
        <v>0</v>
      </c>
      <c r="M9279" s="179">
        <v>220224.08150348038</v>
      </c>
      <c r="N9279" s="179">
        <v>0</v>
      </c>
      <c r="O9279" s="179">
        <v>0</v>
      </c>
      <c r="P9279" s="179">
        <v>0</v>
      </c>
      <c r="Q9279" s="179">
        <v>0</v>
      </c>
      <c r="R9279" s="180">
        <v>0</v>
      </c>
      <c r="S9279" s="180">
        <v>0</v>
      </c>
      <c r="T9279" s="180">
        <v>0</v>
      </c>
    </row>
    <row r="9280" spans="2:20" x14ac:dyDescent="0.3">
      <c r="B9280" s="19">
        <v>9277</v>
      </c>
      <c r="C9280" s="179">
        <v>0</v>
      </c>
      <c r="D9280" s="179">
        <v>0</v>
      </c>
      <c r="E9280" s="179">
        <v>543330.19401242677</v>
      </c>
      <c r="F9280" s="179">
        <v>0</v>
      </c>
      <c r="G9280" s="179">
        <v>0</v>
      </c>
      <c r="H9280" s="179">
        <v>157660.58427751</v>
      </c>
      <c r="I9280" s="179">
        <v>0</v>
      </c>
      <c r="J9280" s="179">
        <v>0</v>
      </c>
      <c r="K9280" s="179">
        <v>0</v>
      </c>
      <c r="L9280" s="179">
        <v>0</v>
      </c>
      <c r="M9280" s="179">
        <v>2729.4980642038231</v>
      </c>
      <c r="N9280" s="179">
        <v>0</v>
      </c>
      <c r="O9280" s="179">
        <v>0</v>
      </c>
      <c r="P9280" s="179">
        <v>0</v>
      </c>
      <c r="Q9280" s="179">
        <v>0</v>
      </c>
      <c r="R9280" s="180">
        <v>0</v>
      </c>
      <c r="S9280" s="180">
        <v>0</v>
      </c>
      <c r="T9280" s="180">
        <v>0</v>
      </c>
    </row>
    <row r="9281" spans="2:20" x14ac:dyDescent="0.3">
      <c r="B9281" s="19">
        <v>9278</v>
      </c>
      <c r="C9281" s="179">
        <v>0</v>
      </c>
      <c r="D9281" s="179">
        <v>0</v>
      </c>
      <c r="E9281" s="179">
        <v>63242.193649043278</v>
      </c>
      <c r="F9281" s="179">
        <v>0</v>
      </c>
      <c r="G9281" s="179">
        <v>0</v>
      </c>
      <c r="H9281" s="179">
        <v>689878.70396088774</v>
      </c>
      <c r="I9281" s="179">
        <v>0</v>
      </c>
      <c r="J9281" s="179">
        <v>0</v>
      </c>
      <c r="K9281" s="179">
        <v>0</v>
      </c>
      <c r="L9281" s="179">
        <v>0</v>
      </c>
      <c r="M9281" s="179">
        <v>170531.26356613205</v>
      </c>
      <c r="N9281" s="179">
        <v>0</v>
      </c>
      <c r="O9281" s="179">
        <v>0</v>
      </c>
      <c r="P9281" s="179">
        <v>0</v>
      </c>
      <c r="Q9281" s="179">
        <v>0</v>
      </c>
      <c r="R9281" s="180">
        <v>0</v>
      </c>
      <c r="S9281" s="180">
        <v>0</v>
      </c>
      <c r="T9281" s="180">
        <v>0</v>
      </c>
    </row>
    <row r="9282" spans="2:20" x14ac:dyDescent="0.3">
      <c r="B9282" s="19">
        <v>9279</v>
      </c>
      <c r="C9282" s="179">
        <v>0</v>
      </c>
      <c r="D9282" s="179">
        <v>0</v>
      </c>
      <c r="E9282" s="179">
        <v>27713.133834011773</v>
      </c>
      <c r="F9282" s="179">
        <v>0</v>
      </c>
      <c r="G9282" s="179">
        <v>0</v>
      </c>
      <c r="H9282" s="179">
        <v>60206.607332318221</v>
      </c>
      <c r="I9282" s="179">
        <v>0</v>
      </c>
      <c r="J9282" s="179">
        <v>0</v>
      </c>
      <c r="K9282" s="179">
        <v>0</v>
      </c>
      <c r="L9282" s="179">
        <v>0</v>
      </c>
      <c r="M9282" s="179">
        <v>3967.9912866177742</v>
      </c>
      <c r="N9282" s="179">
        <v>0</v>
      </c>
      <c r="O9282" s="179">
        <v>0</v>
      </c>
      <c r="P9282" s="179">
        <v>0</v>
      </c>
      <c r="Q9282" s="179">
        <v>0</v>
      </c>
      <c r="R9282" s="180">
        <v>0</v>
      </c>
      <c r="S9282" s="180">
        <v>0</v>
      </c>
      <c r="T9282" s="180">
        <v>0</v>
      </c>
    </row>
    <row r="9283" spans="2:20" x14ac:dyDescent="0.3">
      <c r="B9283" s="19">
        <v>9280</v>
      </c>
      <c r="C9283" s="179">
        <v>0</v>
      </c>
      <c r="D9283" s="179">
        <v>0</v>
      </c>
      <c r="E9283" s="179">
        <v>47655.235564461174</v>
      </c>
      <c r="F9283" s="179">
        <v>0</v>
      </c>
      <c r="G9283" s="179">
        <v>0</v>
      </c>
      <c r="H9283" s="179">
        <v>530054.69671778474</v>
      </c>
      <c r="I9283" s="179">
        <v>0</v>
      </c>
      <c r="J9283" s="179">
        <v>0</v>
      </c>
      <c r="K9283" s="179">
        <v>95780.70657331933</v>
      </c>
      <c r="L9283" s="179">
        <v>1</v>
      </c>
      <c r="M9283" s="179">
        <v>10002.197400956355</v>
      </c>
      <c r="N9283" s="179">
        <v>0</v>
      </c>
      <c r="O9283" s="179">
        <v>0</v>
      </c>
      <c r="P9283" s="179">
        <v>0</v>
      </c>
      <c r="Q9283" s="179">
        <v>0</v>
      </c>
      <c r="R9283" s="180">
        <v>0</v>
      </c>
      <c r="S9283" s="180">
        <v>95780.70657331933</v>
      </c>
      <c r="T9283" s="180">
        <v>0</v>
      </c>
    </row>
    <row r="9284" spans="2:20" x14ac:dyDescent="0.3">
      <c r="B9284" s="19">
        <v>9281</v>
      </c>
      <c r="C9284" s="179">
        <v>0</v>
      </c>
      <c r="D9284" s="179">
        <v>0</v>
      </c>
      <c r="E9284" s="179">
        <v>130008.13435816221</v>
      </c>
      <c r="F9284" s="179">
        <v>0</v>
      </c>
      <c r="G9284" s="179">
        <v>0</v>
      </c>
      <c r="H9284" s="179">
        <v>409890.49469918181</v>
      </c>
      <c r="I9284" s="179">
        <v>0</v>
      </c>
      <c r="J9284" s="179">
        <v>0</v>
      </c>
      <c r="K9284" s="179">
        <v>0</v>
      </c>
      <c r="L9284" s="179">
        <v>0</v>
      </c>
      <c r="M9284" s="179">
        <v>23332.57963061213</v>
      </c>
      <c r="N9284" s="179">
        <v>0</v>
      </c>
      <c r="O9284" s="179">
        <v>0</v>
      </c>
      <c r="P9284" s="179">
        <v>0</v>
      </c>
      <c r="Q9284" s="179">
        <v>0</v>
      </c>
      <c r="R9284" s="180">
        <v>0</v>
      </c>
      <c r="S9284" s="180">
        <v>0</v>
      </c>
      <c r="T9284" s="180">
        <v>0</v>
      </c>
    </row>
    <row r="9285" spans="2:20" x14ac:dyDescent="0.3">
      <c r="B9285" s="19">
        <v>9282</v>
      </c>
      <c r="C9285" s="179">
        <v>0</v>
      </c>
      <c r="D9285" s="179">
        <v>0</v>
      </c>
      <c r="E9285" s="179">
        <v>20578.653475337771</v>
      </c>
      <c r="F9285" s="179">
        <v>0</v>
      </c>
      <c r="G9285" s="179">
        <v>0</v>
      </c>
      <c r="H9285" s="179">
        <v>159296.17796410646</v>
      </c>
      <c r="I9285" s="179">
        <v>0</v>
      </c>
      <c r="J9285" s="179">
        <v>0</v>
      </c>
      <c r="K9285" s="179">
        <v>0</v>
      </c>
      <c r="L9285" s="179">
        <v>0</v>
      </c>
      <c r="M9285" s="179">
        <v>7348.9439251937665</v>
      </c>
      <c r="N9285" s="179">
        <v>0</v>
      </c>
      <c r="O9285" s="179">
        <v>0</v>
      </c>
      <c r="P9285" s="179">
        <v>0</v>
      </c>
      <c r="Q9285" s="179">
        <v>0</v>
      </c>
      <c r="R9285" s="180">
        <v>0</v>
      </c>
      <c r="S9285" s="180">
        <v>0</v>
      </c>
      <c r="T9285" s="180">
        <v>0</v>
      </c>
    </row>
    <row r="9286" spans="2:20" x14ac:dyDescent="0.3">
      <c r="B9286" s="19">
        <v>9283</v>
      </c>
      <c r="C9286" s="179">
        <v>0</v>
      </c>
      <c r="D9286" s="179">
        <v>0</v>
      </c>
      <c r="E9286" s="179">
        <v>845125.5289505847</v>
      </c>
      <c r="F9286" s="179">
        <v>0</v>
      </c>
      <c r="G9286" s="179">
        <v>0</v>
      </c>
      <c r="H9286" s="179">
        <v>194114.11893029706</v>
      </c>
      <c r="I9286" s="179">
        <v>0</v>
      </c>
      <c r="J9286" s="179">
        <v>0</v>
      </c>
      <c r="K9286" s="179">
        <v>0</v>
      </c>
      <c r="L9286" s="179">
        <v>0</v>
      </c>
      <c r="M9286" s="179">
        <v>159639.8999829494</v>
      </c>
      <c r="N9286" s="179">
        <v>0</v>
      </c>
      <c r="O9286" s="179">
        <v>0</v>
      </c>
      <c r="P9286" s="179">
        <v>0</v>
      </c>
      <c r="Q9286" s="179">
        <v>0</v>
      </c>
      <c r="R9286" s="180">
        <v>0</v>
      </c>
      <c r="S9286" s="180">
        <v>0</v>
      </c>
      <c r="T9286" s="180">
        <v>0</v>
      </c>
    </row>
    <row r="9287" spans="2:20" x14ac:dyDescent="0.3">
      <c r="B9287" s="19">
        <v>9284</v>
      </c>
      <c r="C9287" s="179">
        <v>0</v>
      </c>
      <c r="D9287" s="179">
        <v>0</v>
      </c>
      <c r="E9287" s="179">
        <v>965863.45199411758</v>
      </c>
      <c r="F9287" s="179">
        <v>0</v>
      </c>
      <c r="G9287" s="179">
        <v>0</v>
      </c>
      <c r="H9287" s="179">
        <v>13236.772660275556</v>
      </c>
      <c r="I9287" s="179">
        <v>0</v>
      </c>
      <c r="J9287" s="179">
        <v>0</v>
      </c>
      <c r="K9287" s="179">
        <v>0</v>
      </c>
      <c r="L9287" s="179">
        <v>0</v>
      </c>
      <c r="M9287" s="179">
        <v>17731.654582669933</v>
      </c>
      <c r="N9287" s="179">
        <v>0</v>
      </c>
      <c r="O9287" s="179">
        <v>0</v>
      </c>
      <c r="P9287" s="179">
        <v>0</v>
      </c>
      <c r="Q9287" s="179">
        <v>0</v>
      </c>
      <c r="R9287" s="180">
        <v>0</v>
      </c>
      <c r="S9287" s="180">
        <v>0</v>
      </c>
      <c r="T9287" s="180">
        <v>0</v>
      </c>
    </row>
    <row r="9288" spans="2:20" x14ac:dyDescent="0.3">
      <c r="B9288" s="19">
        <v>9285</v>
      </c>
      <c r="C9288" s="179">
        <v>0</v>
      </c>
      <c r="D9288" s="179">
        <v>0</v>
      </c>
      <c r="E9288" s="179">
        <v>112538.48219278826</v>
      </c>
      <c r="F9288" s="179">
        <v>0</v>
      </c>
      <c r="G9288" s="179">
        <v>0</v>
      </c>
      <c r="H9288" s="179">
        <v>18639.671527176652</v>
      </c>
      <c r="I9288" s="179">
        <v>0</v>
      </c>
      <c r="J9288" s="179">
        <v>0</v>
      </c>
      <c r="K9288" s="179">
        <v>0</v>
      </c>
      <c r="L9288" s="179">
        <v>0</v>
      </c>
      <c r="M9288" s="179">
        <v>51632.591584625661</v>
      </c>
      <c r="N9288" s="179">
        <v>0</v>
      </c>
      <c r="O9288" s="179">
        <v>0</v>
      </c>
      <c r="P9288" s="179">
        <v>0</v>
      </c>
      <c r="Q9288" s="179">
        <v>0</v>
      </c>
      <c r="R9288" s="180">
        <v>0</v>
      </c>
      <c r="S9288" s="180">
        <v>0</v>
      </c>
      <c r="T9288" s="180">
        <v>0</v>
      </c>
    </row>
    <row r="9289" spans="2:20" x14ac:dyDescent="0.3">
      <c r="B9289" s="19">
        <v>9286</v>
      </c>
      <c r="C9289" s="179">
        <v>0</v>
      </c>
      <c r="D9289" s="179">
        <v>0</v>
      </c>
      <c r="E9289" s="179">
        <v>256267.16706193009</v>
      </c>
      <c r="F9289" s="179">
        <v>1</v>
      </c>
      <c r="G9289" s="179">
        <v>54126.086219312499</v>
      </c>
      <c r="H9289" s="179">
        <v>160607.8482375704</v>
      </c>
      <c r="I9289" s="179">
        <v>0</v>
      </c>
      <c r="J9289" s="179">
        <v>0</v>
      </c>
      <c r="K9289" s="179">
        <v>0</v>
      </c>
      <c r="L9289" s="179">
        <v>0</v>
      </c>
      <c r="M9289" s="179">
        <v>19658.516422510053</v>
      </c>
      <c r="N9289" s="179">
        <v>0</v>
      </c>
      <c r="O9289" s="179">
        <v>0</v>
      </c>
      <c r="P9289" s="179">
        <v>0</v>
      </c>
      <c r="Q9289" s="179">
        <v>0</v>
      </c>
      <c r="R9289" s="180">
        <v>0</v>
      </c>
      <c r="S9289" s="180">
        <v>0</v>
      </c>
      <c r="T9289" s="180">
        <v>0</v>
      </c>
    </row>
    <row r="9290" spans="2:20" x14ac:dyDescent="0.3">
      <c r="B9290" s="19">
        <v>9287</v>
      </c>
      <c r="C9290" s="179">
        <v>0</v>
      </c>
      <c r="D9290" s="179">
        <v>0</v>
      </c>
      <c r="E9290" s="179">
        <v>133194.91792108861</v>
      </c>
      <c r="F9290" s="179">
        <v>0</v>
      </c>
      <c r="G9290" s="179">
        <v>0</v>
      </c>
      <c r="H9290" s="179">
        <v>23670.788865093153</v>
      </c>
      <c r="I9290" s="179">
        <v>0</v>
      </c>
      <c r="J9290" s="179">
        <v>0</v>
      </c>
      <c r="K9290" s="179">
        <v>0</v>
      </c>
      <c r="L9290" s="179">
        <v>0</v>
      </c>
      <c r="M9290" s="179">
        <v>327602.71424048831</v>
      </c>
      <c r="N9290" s="179">
        <v>0</v>
      </c>
      <c r="O9290" s="179">
        <v>0</v>
      </c>
      <c r="P9290" s="179">
        <v>0</v>
      </c>
      <c r="Q9290" s="179">
        <v>0</v>
      </c>
      <c r="R9290" s="180">
        <v>0</v>
      </c>
      <c r="S9290" s="180">
        <v>0</v>
      </c>
      <c r="T9290" s="180">
        <v>0</v>
      </c>
    </row>
    <row r="9291" spans="2:20" x14ac:dyDescent="0.3">
      <c r="B9291" s="19">
        <v>9288</v>
      </c>
      <c r="C9291" s="179">
        <v>0</v>
      </c>
      <c r="D9291" s="179">
        <v>0</v>
      </c>
      <c r="E9291" s="179">
        <v>14326.503385016335</v>
      </c>
      <c r="F9291" s="179">
        <v>0</v>
      </c>
      <c r="G9291" s="179">
        <v>0</v>
      </c>
      <c r="H9291" s="179">
        <v>245240.3326960835</v>
      </c>
      <c r="I9291" s="179">
        <v>0</v>
      </c>
      <c r="J9291" s="179">
        <v>0</v>
      </c>
      <c r="K9291" s="179">
        <v>0</v>
      </c>
      <c r="L9291" s="179">
        <v>0</v>
      </c>
      <c r="M9291" s="179">
        <v>131231.65016895576</v>
      </c>
      <c r="N9291" s="179">
        <v>0</v>
      </c>
      <c r="O9291" s="179">
        <v>0</v>
      </c>
      <c r="P9291" s="179">
        <v>0</v>
      </c>
      <c r="Q9291" s="179">
        <v>0</v>
      </c>
      <c r="R9291" s="180">
        <v>0</v>
      </c>
      <c r="S9291" s="180">
        <v>0</v>
      </c>
      <c r="T9291" s="180">
        <v>0</v>
      </c>
    </row>
    <row r="9292" spans="2:20" x14ac:dyDescent="0.3">
      <c r="B9292" s="19">
        <v>9289</v>
      </c>
      <c r="C9292" s="179">
        <v>0</v>
      </c>
      <c r="D9292" s="179">
        <v>0</v>
      </c>
      <c r="E9292" s="179">
        <v>41848.251530084235</v>
      </c>
      <c r="F9292" s="179">
        <v>0</v>
      </c>
      <c r="G9292" s="179">
        <v>0</v>
      </c>
      <c r="H9292" s="179">
        <v>29230.255605015223</v>
      </c>
      <c r="I9292" s="179">
        <v>0</v>
      </c>
      <c r="J9292" s="179">
        <v>0</v>
      </c>
      <c r="K9292" s="179">
        <v>6867.5096893990994</v>
      </c>
      <c r="L9292" s="179">
        <v>1</v>
      </c>
      <c r="M9292" s="179">
        <v>216299.85731637993</v>
      </c>
      <c r="N9292" s="179">
        <v>0</v>
      </c>
      <c r="O9292" s="179">
        <v>0</v>
      </c>
      <c r="P9292" s="179">
        <v>0</v>
      </c>
      <c r="Q9292" s="179">
        <v>0</v>
      </c>
      <c r="R9292" s="180">
        <v>0</v>
      </c>
      <c r="S9292" s="180">
        <v>6867.5096893990994</v>
      </c>
      <c r="T9292" s="180">
        <v>0</v>
      </c>
    </row>
    <row r="9293" spans="2:20" x14ac:dyDescent="0.3">
      <c r="B9293" s="19">
        <v>9290</v>
      </c>
      <c r="C9293" s="179">
        <v>0</v>
      </c>
      <c r="D9293" s="179">
        <v>0</v>
      </c>
      <c r="E9293" s="179">
        <v>167453.10702502786</v>
      </c>
      <c r="F9293" s="179">
        <v>0</v>
      </c>
      <c r="G9293" s="179">
        <v>0</v>
      </c>
      <c r="H9293" s="179">
        <v>12018.915805613973</v>
      </c>
      <c r="I9293" s="179">
        <v>0</v>
      </c>
      <c r="J9293" s="179">
        <v>0</v>
      </c>
      <c r="K9293" s="179">
        <v>0</v>
      </c>
      <c r="L9293" s="179">
        <v>0</v>
      </c>
      <c r="M9293" s="179">
        <v>49907.678147079729</v>
      </c>
      <c r="N9293" s="179">
        <v>0</v>
      </c>
      <c r="O9293" s="179">
        <v>0</v>
      </c>
      <c r="P9293" s="179">
        <v>0</v>
      </c>
      <c r="Q9293" s="179">
        <v>0</v>
      </c>
      <c r="R9293" s="180">
        <v>0</v>
      </c>
      <c r="S9293" s="180">
        <v>0</v>
      </c>
      <c r="T9293" s="180">
        <v>0</v>
      </c>
    </row>
    <row r="9294" spans="2:20" x14ac:dyDescent="0.3">
      <c r="B9294" s="19">
        <v>9291</v>
      </c>
      <c r="C9294" s="179">
        <v>0</v>
      </c>
      <c r="D9294" s="179">
        <v>0</v>
      </c>
      <c r="E9294" s="179">
        <v>12938.60510929717</v>
      </c>
      <c r="F9294" s="179">
        <v>0</v>
      </c>
      <c r="G9294" s="179">
        <v>0</v>
      </c>
      <c r="H9294" s="179">
        <v>319915.86322282773</v>
      </c>
      <c r="I9294" s="179">
        <v>0</v>
      </c>
      <c r="J9294" s="179">
        <v>0</v>
      </c>
      <c r="K9294" s="179">
        <v>0</v>
      </c>
      <c r="L9294" s="179">
        <v>0</v>
      </c>
      <c r="M9294" s="179">
        <v>42914.587057772056</v>
      </c>
      <c r="N9294" s="179">
        <v>0</v>
      </c>
      <c r="O9294" s="179">
        <v>0</v>
      </c>
      <c r="P9294" s="179">
        <v>0</v>
      </c>
      <c r="Q9294" s="179">
        <v>0</v>
      </c>
      <c r="R9294" s="180">
        <v>0</v>
      </c>
      <c r="S9294" s="180">
        <v>0</v>
      </c>
      <c r="T9294" s="180">
        <v>0</v>
      </c>
    </row>
    <row r="9295" spans="2:20" x14ac:dyDescent="0.3">
      <c r="B9295" s="19">
        <v>9292</v>
      </c>
      <c r="C9295" s="179">
        <v>0</v>
      </c>
      <c r="D9295" s="179">
        <v>0</v>
      </c>
      <c r="E9295" s="179">
        <v>128901.27195886867</v>
      </c>
      <c r="F9295" s="179">
        <v>0</v>
      </c>
      <c r="G9295" s="179">
        <v>0</v>
      </c>
      <c r="H9295" s="179">
        <v>435322.19638754264</v>
      </c>
      <c r="I9295" s="179">
        <v>0</v>
      </c>
      <c r="J9295" s="179">
        <v>0</v>
      </c>
      <c r="K9295" s="179">
        <v>0</v>
      </c>
      <c r="L9295" s="179">
        <v>0</v>
      </c>
      <c r="M9295" s="179">
        <v>115270.19230935066</v>
      </c>
      <c r="N9295" s="179">
        <v>0</v>
      </c>
      <c r="O9295" s="179">
        <v>0</v>
      </c>
      <c r="P9295" s="179">
        <v>0</v>
      </c>
      <c r="Q9295" s="179">
        <v>0</v>
      </c>
      <c r="R9295" s="180">
        <v>0</v>
      </c>
      <c r="S9295" s="180">
        <v>0</v>
      </c>
      <c r="T9295" s="180">
        <v>0</v>
      </c>
    </row>
    <row r="9296" spans="2:20" x14ac:dyDescent="0.3">
      <c r="B9296" s="19">
        <v>9293</v>
      </c>
      <c r="C9296" s="179">
        <v>0</v>
      </c>
      <c r="D9296" s="179">
        <v>0</v>
      </c>
      <c r="E9296" s="179">
        <v>104249.36193226124</v>
      </c>
      <c r="F9296" s="179">
        <v>0</v>
      </c>
      <c r="G9296" s="179">
        <v>0</v>
      </c>
      <c r="H9296" s="179">
        <v>62866.53473468325</v>
      </c>
      <c r="I9296" s="179">
        <v>0</v>
      </c>
      <c r="J9296" s="179">
        <v>0</v>
      </c>
      <c r="K9296" s="179">
        <v>0</v>
      </c>
      <c r="L9296" s="179">
        <v>0</v>
      </c>
      <c r="M9296" s="179">
        <v>11266.690764864357</v>
      </c>
      <c r="N9296" s="179">
        <v>0</v>
      </c>
      <c r="O9296" s="179">
        <v>0</v>
      </c>
      <c r="P9296" s="179">
        <v>0</v>
      </c>
      <c r="Q9296" s="179">
        <v>0</v>
      </c>
      <c r="R9296" s="180">
        <v>0</v>
      </c>
      <c r="S9296" s="180">
        <v>0</v>
      </c>
      <c r="T9296" s="180">
        <v>0</v>
      </c>
    </row>
    <row r="9297" spans="2:20" x14ac:dyDescent="0.3">
      <c r="B9297" s="19">
        <v>9294</v>
      </c>
      <c r="C9297" s="179">
        <v>0</v>
      </c>
      <c r="D9297" s="179">
        <v>0</v>
      </c>
      <c r="E9297" s="179">
        <v>20031.783012799882</v>
      </c>
      <c r="F9297" s="179">
        <v>0</v>
      </c>
      <c r="G9297" s="179">
        <v>0</v>
      </c>
      <c r="H9297" s="179">
        <v>251928.27348991676</v>
      </c>
      <c r="I9297" s="179">
        <v>0</v>
      </c>
      <c r="J9297" s="179">
        <v>0</v>
      </c>
      <c r="K9297" s="179">
        <v>0</v>
      </c>
      <c r="L9297" s="179">
        <v>0</v>
      </c>
      <c r="M9297" s="179">
        <v>39845.966626975809</v>
      </c>
      <c r="N9297" s="179">
        <v>0</v>
      </c>
      <c r="O9297" s="179">
        <v>0</v>
      </c>
      <c r="P9297" s="179">
        <v>0</v>
      </c>
      <c r="Q9297" s="179">
        <v>0</v>
      </c>
      <c r="R9297" s="180">
        <v>0</v>
      </c>
      <c r="S9297" s="180">
        <v>0</v>
      </c>
      <c r="T9297" s="180">
        <v>0</v>
      </c>
    </row>
    <row r="9298" spans="2:20" x14ac:dyDescent="0.3">
      <c r="B9298" s="19">
        <v>9295</v>
      </c>
      <c r="C9298" s="179">
        <v>0</v>
      </c>
      <c r="D9298" s="179">
        <v>0</v>
      </c>
      <c r="E9298" s="179">
        <v>31339.665867123553</v>
      </c>
      <c r="F9298" s="179">
        <v>0</v>
      </c>
      <c r="G9298" s="179">
        <v>0</v>
      </c>
      <c r="H9298" s="179">
        <v>2120299.112059053</v>
      </c>
      <c r="I9298" s="179">
        <v>0</v>
      </c>
      <c r="J9298" s="179">
        <v>0</v>
      </c>
      <c r="K9298" s="179">
        <v>0</v>
      </c>
      <c r="L9298" s="179">
        <v>0</v>
      </c>
      <c r="M9298" s="179">
        <v>222676.67681876093</v>
      </c>
      <c r="N9298" s="179">
        <v>0</v>
      </c>
      <c r="O9298" s="179">
        <v>0</v>
      </c>
      <c r="P9298" s="179">
        <v>0</v>
      </c>
      <c r="Q9298" s="179">
        <v>0</v>
      </c>
      <c r="R9298" s="180">
        <v>0</v>
      </c>
      <c r="S9298" s="180">
        <v>0</v>
      </c>
      <c r="T9298" s="180">
        <v>0</v>
      </c>
    </row>
    <row r="9299" spans="2:20" x14ac:dyDescent="0.3">
      <c r="B9299" s="19">
        <v>9296</v>
      </c>
      <c r="C9299" s="179">
        <v>0</v>
      </c>
      <c r="D9299" s="179">
        <v>0</v>
      </c>
      <c r="E9299" s="179">
        <v>1810.5702012738991</v>
      </c>
      <c r="F9299" s="179">
        <v>0</v>
      </c>
      <c r="G9299" s="179">
        <v>0</v>
      </c>
      <c r="H9299" s="179">
        <v>15474.328732338534</v>
      </c>
      <c r="I9299" s="179">
        <v>0</v>
      </c>
      <c r="J9299" s="179">
        <v>0</v>
      </c>
      <c r="K9299" s="179">
        <v>0</v>
      </c>
      <c r="L9299" s="179">
        <v>0</v>
      </c>
      <c r="M9299" s="179">
        <v>25988.884841547053</v>
      </c>
      <c r="N9299" s="179">
        <v>0</v>
      </c>
      <c r="O9299" s="179">
        <v>0</v>
      </c>
      <c r="P9299" s="179">
        <v>0</v>
      </c>
      <c r="Q9299" s="179">
        <v>0</v>
      </c>
      <c r="R9299" s="180">
        <v>0</v>
      </c>
      <c r="S9299" s="180">
        <v>0</v>
      </c>
      <c r="T9299" s="180">
        <v>0</v>
      </c>
    </row>
    <row r="9300" spans="2:20" x14ac:dyDescent="0.3">
      <c r="B9300" s="19">
        <v>9297</v>
      </c>
      <c r="C9300" s="179">
        <v>0</v>
      </c>
      <c r="D9300" s="179">
        <v>0</v>
      </c>
      <c r="E9300" s="179">
        <v>5398.1942847642886</v>
      </c>
      <c r="F9300" s="179">
        <v>0</v>
      </c>
      <c r="G9300" s="179">
        <v>0</v>
      </c>
      <c r="H9300" s="179">
        <v>2645825.7900042487</v>
      </c>
      <c r="I9300" s="179">
        <v>0</v>
      </c>
      <c r="J9300" s="179">
        <v>0</v>
      </c>
      <c r="K9300" s="179">
        <v>0</v>
      </c>
      <c r="L9300" s="179">
        <v>0</v>
      </c>
      <c r="M9300" s="179">
        <v>16840.096056137951</v>
      </c>
      <c r="N9300" s="179">
        <v>0</v>
      </c>
      <c r="O9300" s="179">
        <v>0</v>
      </c>
      <c r="P9300" s="179">
        <v>0</v>
      </c>
      <c r="Q9300" s="179">
        <v>0</v>
      </c>
      <c r="R9300" s="180">
        <v>0</v>
      </c>
      <c r="S9300" s="180">
        <v>0</v>
      </c>
      <c r="T9300" s="180">
        <v>0</v>
      </c>
    </row>
    <row r="9301" spans="2:20" x14ac:dyDescent="0.3">
      <c r="B9301" s="19">
        <v>9298</v>
      </c>
      <c r="C9301" s="179">
        <v>0</v>
      </c>
      <c r="D9301" s="179">
        <v>0</v>
      </c>
      <c r="E9301" s="179">
        <v>117653.71139223898</v>
      </c>
      <c r="F9301" s="179">
        <v>0</v>
      </c>
      <c r="G9301" s="179">
        <v>0</v>
      </c>
      <c r="H9301" s="179">
        <v>145797.09488980586</v>
      </c>
      <c r="I9301" s="179">
        <v>0</v>
      </c>
      <c r="J9301" s="179">
        <v>0</v>
      </c>
      <c r="K9301" s="179">
        <v>0</v>
      </c>
      <c r="L9301" s="179">
        <v>0</v>
      </c>
      <c r="M9301" s="179">
        <v>600049.67902105546</v>
      </c>
      <c r="N9301" s="179">
        <v>0</v>
      </c>
      <c r="O9301" s="179">
        <v>0</v>
      </c>
      <c r="P9301" s="179">
        <v>0</v>
      </c>
      <c r="Q9301" s="179">
        <v>0</v>
      </c>
      <c r="R9301" s="180">
        <v>0</v>
      </c>
      <c r="S9301" s="180">
        <v>0</v>
      </c>
      <c r="T9301" s="180">
        <v>0</v>
      </c>
    </row>
    <row r="9302" spans="2:20" x14ac:dyDescent="0.3">
      <c r="B9302" s="19">
        <v>9299</v>
      </c>
      <c r="C9302" s="179">
        <v>0</v>
      </c>
      <c r="D9302" s="179">
        <v>0</v>
      </c>
      <c r="E9302" s="179">
        <v>475997.22967906803</v>
      </c>
      <c r="F9302" s="179">
        <v>0</v>
      </c>
      <c r="G9302" s="179">
        <v>0</v>
      </c>
      <c r="H9302" s="179">
        <v>100277.68421359667</v>
      </c>
      <c r="I9302" s="179">
        <v>0</v>
      </c>
      <c r="J9302" s="179">
        <v>0</v>
      </c>
      <c r="K9302" s="179">
        <v>0</v>
      </c>
      <c r="L9302" s="179">
        <v>0</v>
      </c>
      <c r="M9302" s="179">
        <v>22641.134186403659</v>
      </c>
      <c r="N9302" s="179">
        <v>0</v>
      </c>
      <c r="O9302" s="179">
        <v>0</v>
      </c>
      <c r="P9302" s="179">
        <v>0</v>
      </c>
      <c r="Q9302" s="179">
        <v>0</v>
      </c>
      <c r="R9302" s="180">
        <v>0</v>
      </c>
      <c r="S9302" s="180">
        <v>0</v>
      </c>
      <c r="T9302" s="180">
        <v>0</v>
      </c>
    </row>
    <row r="9303" spans="2:20" x14ac:dyDescent="0.3">
      <c r="B9303" s="19">
        <v>9300</v>
      </c>
      <c r="C9303" s="179">
        <v>0</v>
      </c>
      <c r="D9303" s="179">
        <v>0</v>
      </c>
      <c r="E9303" s="179">
        <v>19581.098679546234</v>
      </c>
      <c r="F9303" s="179">
        <v>0</v>
      </c>
      <c r="G9303" s="179">
        <v>0</v>
      </c>
      <c r="H9303" s="179">
        <v>131655.34111542994</v>
      </c>
      <c r="I9303" s="179">
        <v>0</v>
      </c>
      <c r="J9303" s="179">
        <v>0</v>
      </c>
      <c r="K9303" s="179">
        <v>0</v>
      </c>
      <c r="L9303" s="179">
        <v>0</v>
      </c>
      <c r="M9303" s="179">
        <v>20149.867445004875</v>
      </c>
      <c r="N9303" s="179">
        <v>0</v>
      </c>
      <c r="O9303" s="179">
        <v>0</v>
      </c>
      <c r="P9303" s="179">
        <v>0</v>
      </c>
      <c r="Q9303" s="179">
        <v>0</v>
      </c>
      <c r="R9303" s="180">
        <v>0</v>
      </c>
      <c r="S9303" s="180">
        <v>0</v>
      </c>
      <c r="T9303" s="180">
        <v>0</v>
      </c>
    </row>
    <row r="9304" spans="2:20" x14ac:dyDescent="0.3">
      <c r="B9304" s="19">
        <v>9301</v>
      </c>
      <c r="C9304" s="179">
        <v>0</v>
      </c>
      <c r="D9304" s="179">
        <v>0</v>
      </c>
      <c r="E9304" s="179">
        <v>149807.60970741269</v>
      </c>
      <c r="F9304" s="179">
        <v>0</v>
      </c>
      <c r="G9304" s="179">
        <v>0</v>
      </c>
      <c r="H9304" s="179">
        <v>68605.259133343585</v>
      </c>
      <c r="I9304" s="179">
        <v>0</v>
      </c>
      <c r="J9304" s="179">
        <v>0</v>
      </c>
      <c r="K9304" s="179">
        <v>0</v>
      </c>
      <c r="L9304" s="179">
        <v>0</v>
      </c>
      <c r="M9304" s="179">
        <v>24955.058356171477</v>
      </c>
      <c r="N9304" s="179">
        <v>0</v>
      </c>
      <c r="O9304" s="179">
        <v>0</v>
      </c>
      <c r="P9304" s="179">
        <v>0</v>
      </c>
      <c r="Q9304" s="179">
        <v>0</v>
      </c>
      <c r="R9304" s="180">
        <v>0</v>
      </c>
      <c r="S9304" s="180">
        <v>0</v>
      </c>
      <c r="T9304" s="180">
        <v>0</v>
      </c>
    </row>
    <row r="9305" spans="2:20" x14ac:dyDescent="0.3">
      <c r="B9305" s="19">
        <v>9302</v>
      </c>
      <c r="C9305" s="179">
        <v>0</v>
      </c>
      <c r="D9305" s="179">
        <v>0</v>
      </c>
      <c r="E9305" s="179">
        <v>144504.17707765111</v>
      </c>
      <c r="F9305" s="179">
        <v>0</v>
      </c>
      <c r="G9305" s="179">
        <v>0</v>
      </c>
      <c r="H9305" s="179">
        <v>23175.566708113081</v>
      </c>
      <c r="I9305" s="179">
        <v>0</v>
      </c>
      <c r="J9305" s="179">
        <v>0</v>
      </c>
      <c r="K9305" s="179">
        <v>0</v>
      </c>
      <c r="L9305" s="179">
        <v>0</v>
      </c>
      <c r="M9305" s="179">
        <v>6001.3802123870119</v>
      </c>
      <c r="N9305" s="179">
        <v>0</v>
      </c>
      <c r="O9305" s="179">
        <v>0</v>
      </c>
      <c r="P9305" s="179">
        <v>0</v>
      </c>
      <c r="Q9305" s="179">
        <v>0</v>
      </c>
      <c r="R9305" s="180">
        <v>0</v>
      </c>
      <c r="S9305" s="180">
        <v>0</v>
      </c>
      <c r="T9305" s="180">
        <v>0</v>
      </c>
    </row>
    <row r="9306" spans="2:20" x14ac:dyDescent="0.3">
      <c r="B9306" s="19">
        <v>9303</v>
      </c>
      <c r="C9306" s="179">
        <v>0</v>
      </c>
      <c r="D9306" s="179">
        <v>0</v>
      </c>
      <c r="E9306" s="179">
        <v>87696.956846085362</v>
      </c>
      <c r="F9306" s="179">
        <v>1</v>
      </c>
      <c r="G9306" s="179">
        <v>533167.77549680776</v>
      </c>
      <c r="H9306" s="179">
        <v>319103.50402125093</v>
      </c>
      <c r="I9306" s="179">
        <v>0</v>
      </c>
      <c r="J9306" s="179">
        <v>0</v>
      </c>
      <c r="K9306" s="179">
        <v>0</v>
      </c>
      <c r="L9306" s="179">
        <v>0</v>
      </c>
      <c r="M9306" s="179">
        <v>372206.17003427766</v>
      </c>
      <c r="N9306" s="179">
        <v>0</v>
      </c>
      <c r="O9306" s="179">
        <v>0</v>
      </c>
      <c r="P9306" s="179">
        <v>0</v>
      </c>
      <c r="Q9306" s="179">
        <v>0</v>
      </c>
      <c r="R9306" s="180">
        <v>0</v>
      </c>
      <c r="S9306" s="180">
        <v>0</v>
      </c>
      <c r="T9306" s="180">
        <v>0</v>
      </c>
    </row>
    <row r="9307" spans="2:20" x14ac:dyDescent="0.3">
      <c r="B9307" s="19">
        <v>9304</v>
      </c>
      <c r="C9307" s="179">
        <v>0</v>
      </c>
      <c r="D9307" s="179">
        <v>0</v>
      </c>
      <c r="E9307" s="179">
        <v>129766.6020269891</v>
      </c>
      <c r="F9307" s="179">
        <v>0</v>
      </c>
      <c r="G9307" s="179">
        <v>0</v>
      </c>
      <c r="H9307" s="179">
        <v>165573.17424065206</v>
      </c>
      <c r="I9307" s="179">
        <v>0</v>
      </c>
      <c r="J9307" s="179">
        <v>0</v>
      </c>
      <c r="K9307" s="179">
        <v>0</v>
      </c>
      <c r="L9307" s="179">
        <v>0</v>
      </c>
      <c r="M9307" s="179">
        <v>22607.930553562739</v>
      </c>
      <c r="N9307" s="179">
        <v>0</v>
      </c>
      <c r="O9307" s="179">
        <v>0</v>
      </c>
      <c r="P9307" s="179">
        <v>0</v>
      </c>
      <c r="Q9307" s="179">
        <v>0</v>
      </c>
      <c r="R9307" s="180">
        <v>0</v>
      </c>
      <c r="S9307" s="180">
        <v>0</v>
      </c>
      <c r="T9307" s="180">
        <v>0</v>
      </c>
    </row>
    <row r="9308" spans="2:20" x14ac:dyDescent="0.3">
      <c r="B9308" s="19">
        <v>9305</v>
      </c>
      <c r="C9308" s="179">
        <v>1</v>
      </c>
      <c r="D9308" s="179">
        <v>46521.368841282674</v>
      </c>
      <c r="E9308" s="179">
        <v>29540.251757788974</v>
      </c>
      <c r="F9308" s="179">
        <v>0</v>
      </c>
      <c r="G9308" s="179">
        <v>0</v>
      </c>
      <c r="H9308" s="179">
        <v>90802.849512517278</v>
      </c>
      <c r="I9308" s="179">
        <v>0</v>
      </c>
      <c r="J9308" s="179">
        <v>0</v>
      </c>
      <c r="K9308" s="179">
        <v>0</v>
      </c>
      <c r="L9308" s="179">
        <v>0</v>
      </c>
      <c r="M9308" s="179">
        <v>6682.9874215025511</v>
      </c>
      <c r="N9308" s="179">
        <v>0</v>
      </c>
      <c r="O9308" s="179">
        <v>0</v>
      </c>
      <c r="P9308" s="179">
        <v>0</v>
      </c>
      <c r="Q9308" s="179">
        <v>0</v>
      </c>
      <c r="R9308" s="180">
        <v>0</v>
      </c>
      <c r="S9308" s="180">
        <v>0</v>
      </c>
      <c r="T9308" s="180">
        <v>46521.368841282674</v>
      </c>
    </row>
    <row r="9309" spans="2:20" x14ac:dyDescent="0.3">
      <c r="B9309" s="19">
        <v>9306</v>
      </c>
      <c r="C9309" s="179">
        <v>0</v>
      </c>
      <c r="D9309" s="179">
        <v>0</v>
      </c>
      <c r="E9309" s="179">
        <v>2158355.2139787702</v>
      </c>
      <c r="F9309" s="179">
        <v>0</v>
      </c>
      <c r="G9309" s="179">
        <v>0</v>
      </c>
      <c r="H9309" s="179">
        <v>1069092.2449516808</v>
      </c>
      <c r="I9309" s="179">
        <v>0</v>
      </c>
      <c r="J9309" s="179">
        <v>0</v>
      </c>
      <c r="K9309" s="179">
        <v>0</v>
      </c>
      <c r="L9309" s="179">
        <v>0</v>
      </c>
      <c r="M9309" s="179">
        <v>17184.912489945433</v>
      </c>
      <c r="N9309" s="179">
        <v>0</v>
      </c>
      <c r="O9309" s="179">
        <v>0</v>
      </c>
      <c r="P9309" s="179">
        <v>0</v>
      </c>
      <c r="Q9309" s="179">
        <v>0</v>
      </c>
      <c r="R9309" s="180">
        <v>0</v>
      </c>
      <c r="S9309" s="180">
        <v>0</v>
      </c>
      <c r="T9309" s="180">
        <v>0</v>
      </c>
    </row>
    <row r="9310" spans="2:20" x14ac:dyDescent="0.3">
      <c r="B9310" s="19">
        <v>9307</v>
      </c>
      <c r="C9310" s="179">
        <v>1</v>
      </c>
      <c r="D9310" s="179">
        <v>23679.583859075785</v>
      </c>
      <c r="E9310" s="179">
        <v>42835.829583627616</v>
      </c>
      <c r="F9310" s="179">
        <v>0</v>
      </c>
      <c r="G9310" s="179">
        <v>0</v>
      </c>
      <c r="H9310" s="179">
        <v>80857.232017748305</v>
      </c>
      <c r="I9310" s="179">
        <v>0</v>
      </c>
      <c r="J9310" s="179">
        <v>0</v>
      </c>
      <c r="K9310" s="179">
        <v>0</v>
      </c>
      <c r="L9310" s="179">
        <v>0</v>
      </c>
      <c r="M9310" s="179">
        <v>271076.72185710713</v>
      </c>
      <c r="N9310" s="179">
        <v>0</v>
      </c>
      <c r="O9310" s="179">
        <v>0</v>
      </c>
      <c r="P9310" s="179">
        <v>0</v>
      </c>
      <c r="Q9310" s="179">
        <v>0</v>
      </c>
      <c r="R9310" s="180">
        <v>0</v>
      </c>
      <c r="S9310" s="180">
        <v>0</v>
      </c>
      <c r="T9310" s="180">
        <v>23679.583859075785</v>
      </c>
    </row>
    <row r="9311" spans="2:20" x14ac:dyDescent="0.3">
      <c r="B9311" s="19">
        <v>9308</v>
      </c>
      <c r="C9311" s="179">
        <v>0</v>
      </c>
      <c r="D9311" s="179">
        <v>0</v>
      </c>
      <c r="E9311" s="179">
        <v>57258.251148876399</v>
      </c>
      <c r="F9311" s="179">
        <v>0</v>
      </c>
      <c r="G9311" s="179">
        <v>0</v>
      </c>
      <c r="H9311" s="179">
        <v>35384.524399407186</v>
      </c>
      <c r="I9311" s="179">
        <v>0</v>
      </c>
      <c r="J9311" s="179">
        <v>0</v>
      </c>
      <c r="K9311" s="179">
        <v>0</v>
      </c>
      <c r="L9311" s="179">
        <v>0</v>
      </c>
      <c r="M9311" s="179">
        <v>21180.172309286289</v>
      </c>
      <c r="N9311" s="179">
        <v>0</v>
      </c>
      <c r="O9311" s="179">
        <v>0</v>
      </c>
      <c r="P9311" s="179">
        <v>0</v>
      </c>
      <c r="Q9311" s="179">
        <v>0</v>
      </c>
      <c r="R9311" s="180">
        <v>0</v>
      </c>
      <c r="S9311" s="180">
        <v>0</v>
      </c>
      <c r="T9311" s="180">
        <v>0</v>
      </c>
    </row>
    <row r="9312" spans="2:20" x14ac:dyDescent="0.3">
      <c r="B9312" s="19">
        <v>9309</v>
      </c>
      <c r="C9312" s="179">
        <v>0</v>
      </c>
      <c r="D9312" s="179">
        <v>0</v>
      </c>
      <c r="E9312" s="179">
        <v>404824.31007595977</v>
      </c>
      <c r="F9312" s="179">
        <v>0</v>
      </c>
      <c r="G9312" s="179">
        <v>0</v>
      </c>
      <c r="H9312" s="179">
        <v>111194.51350819344</v>
      </c>
      <c r="I9312" s="179">
        <v>0</v>
      </c>
      <c r="J9312" s="179">
        <v>0</v>
      </c>
      <c r="K9312" s="179">
        <v>0</v>
      </c>
      <c r="L9312" s="179">
        <v>0</v>
      </c>
      <c r="M9312" s="179">
        <v>11937.935793193798</v>
      </c>
      <c r="N9312" s="179">
        <v>0</v>
      </c>
      <c r="O9312" s="179">
        <v>0</v>
      </c>
      <c r="P9312" s="179">
        <v>0</v>
      </c>
      <c r="Q9312" s="179">
        <v>0</v>
      </c>
      <c r="R9312" s="180">
        <v>0</v>
      </c>
      <c r="S9312" s="180">
        <v>0</v>
      </c>
      <c r="T9312" s="180">
        <v>0</v>
      </c>
    </row>
    <row r="9313" spans="2:20" x14ac:dyDescent="0.3">
      <c r="B9313" s="19">
        <v>9310</v>
      </c>
      <c r="C9313" s="179">
        <v>0</v>
      </c>
      <c r="D9313" s="179">
        <v>0</v>
      </c>
      <c r="E9313" s="179">
        <v>67641.642907738424</v>
      </c>
      <c r="F9313" s="179">
        <v>0</v>
      </c>
      <c r="G9313" s="179">
        <v>0</v>
      </c>
      <c r="H9313" s="179">
        <v>312730.24401977652</v>
      </c>
      <c r="I9313" s="179">
        <v>0</v>
      </c>
      <c r="J9313" s="179">
        <v>0</v>
      </c>
      <c r="K9313" s="179">
        <v>0</v>
      </c>
      <c r="L9313" s="179">
        <v>0</v>
      </c>
      <c r="M9313" s="179">
        <v>68505.09989646374</v>
      </c>
      <c r="N9313" s="179">
        <v>0</v>
      </c>
      <c r="O9313" s="179">
        <v>0</v>
      </c>
      <c r="P9313" s="179">
        <v>0</v>
      </c>
      <c r="Q9313" s="179">
        <v>0</v>
      </c>
      <c r="R9313" s="180">
        <v>0</v>
      </c>
      <c r="S9313" s="180">
        <v>0</v>
      </c>
      <c r="T9313" s="180">
        <v>0</v>
      </c>
    </row>
    <row r="9314" spans="2:20" x14ac:dyDescent="0.3">
      <c r="B9314" s="19">
        <v>9311</v>
      </c>
      <c r="C9314" s="179">
        <v>0</v>
      </c>
      <c r="D9314" s="179">
        <v>0</v>
      </c>
      <c r="E9314" s="179">
        <v>15688.73467087186</v>
      </c>
      <c r="F9314" s="179">
        <v>0</v>
      </c>
      <c r="G9314" s="179">
        <v>0</v>
      </c>
      <c r="H9314" s="179">
        <v>612866.3634679364</v>
      </c>
      <c r="I9314" s="179">
        <v>0</v>
      </c>
      <c r="J9314" s="179">
        <v>0</v>
      </c>
      <c r="K9314" s="179">
        <v>0</v>
      </c>
      <c r="L9314" s="179">
        <v>0</v>
      </c>
      <c r="M9314" s="179">
        <v>11471.881179399117</v>
      </c>
      <c r="N9314" s="179">
        <v>0</v>
      </c>
      <c r="O9314" s="179">
        <v>0</v>
      </c>
      <c r="P9314" s="179">
        <v>0</v>
      </c>
      <c r="Q9314" s="179">
        <v>0</v>
      </c>
      <c r="R9314" s="180">
        <v>0</v>
      </c>
      <c r="S9314" s="180">
        <v>0</v>
      </c>
      <c r="T9314" s="180">
        <v>0</v>
      </c>
    </row>
    <row r="9315" spans="2:20" x14ac:dyDescent="0.3">
      <c r="B9315" s="19">
        <v>9312</v>
      </c>
      <c r="C9315" s="179">
        <v>0</v>
      </c>
      <c r="D9315" s="179">
        <v>0</v>
      </c>
      <c r="E9315" s="179">
        <v>84321.385562807205</v>
      </c>
      <c r="F9315" s="179">
        <v>0</v>
      </c>
      <c r="G9315" s="179">
        <v>0</v>
      </c>
      <c r="H9315" s="179">
        <v>40823.20543143939</v>
      </c>
      <c r="I9315" s="179">
        <v>0</v>
      </c>
      <c r="J9315" s="179">
        <v>0</v>
      </c>
      <c r="K9315" s="179">
        <v>0</v>
      </c>
      <c r="L9315" s="179">
        <v>0</v>
      </c>
      <c r="M9315" s="179">
        <v>99937.628466173337</v>
      </c>
      <c r="N9315" s="179">
        <v>0</v>
      </c>
      <c r="O9315" s="179">
        <v>0</v>
      </c>
      <c r="P9315" s="179">
        <v>0</v>
      </c>
      <c r="Q9315" s="179">
        <v>0</v>
      </c>
      <c r="R9315" s="180">
        <v>0</v>
      </c>
      <c r="S9315" s="180">
        <v>0</v>
      </c>
      <c r="T9315" s="180">
        <v>0</v>
      </c>
    </row>
    <row r="9316" spans="2:20" x14ac:dyDescent="0.3">
      <c r="B9316" s="19">
        <v>9313</v>
      </c>
      <c r="C9316" s="179">
        <v>0</v>
      </c>
      <c r="D9316" s="179">
        <v>0</v>
      </c>
      <c r="E9316" s="179">
        <v>20071.670522490174</v>
      </c>
      <c r="F9316" s="179">
        <v>0</v>
      </c>
      <c r="G9316" s="179">
        <v>0</v>
      </c>
      <c r="H9316" s="179">
        <v>74103.775917466817</v>
      </c>
      <c r="I9316" s="179">
        <v>0</v>
      </c>
      <c r="J9316" s="179">
        <v>0</v>
      </c>
      <c r="K9316" s="179">
        <v>0</v>
      </c>
      <c r="L9316" s="179">
        <v>0</v>
      </c>
      <c r="M9316" s="179">
        <v>29548.683118099147</v>
      </c>
      <c r="N9316" s="179">
        <v>0</v>
      </c>
      <c r="O9316" s="179">
        <v>0</v>
      </c>
      <c r="P9316" s="179">
        <v>0</v>
      </c>
      <c r="Q9316" s="179">
        <v>0</v>
      </c>
      <c r="R9316" s="180">
        <v>0</v>
      </c>
      <c r="S9316" s="180">
        <v>0</v>
      </c>
      <c r="T9316" s="180">
        <v>0</v>
      </c>
    </row>
    <row r="9317" spans="2:20" x14ac:dyDescent="0.3">
      <c r="B9317" s="19">
        <v>9314</v>
      </c>
      <c r="C9317" s="179">
        <v>0</v>
      </c>
      <c r="D9317" s="179">
        <v>0</v>
      </c>
      <c r="E9317" s="179">
        <v>262891.29490012734</v>
      </c>
      <c r="F9317" s="179">
        <v>0</v>
      </c>
      <c r="G9317" s="179">
        <v>0</v>
      </c>
      <c r="H9317" s="179">
        <v>134344.34531585712</v>
      </c>
      <c r="I9317" s="179">
        <v>0</v>
      </c>
      <c r="J9317" s="179">
        <v>0</v>
      </c>
      <c r="K9317" s="179">
        <v>0</v>
      </c>
      <c r="L9317" s="179">
        <v>0</v>
      </c>
      <c r="M9317" s="179">
        <v>1309640.204502959</v>
      </c>
      <c r="N9317" s="179">
        <v>0</v>
      </c>
      <c r="O9317" s="179">
        <v>0</v>
      </c>
      <c r="P9317" s="179">
        <v>0</v>
      </c>
      <c r="Q9317" s="179">
        <v>0</v>
      </c>
      <c r="R9317" s="180">
        <v>0</v>
      </c>
      <c r="S9317" s="180">
        <v>0</v>
      </c>
      <c r="T9317" s="180">
        <v>0</v>
      </c>
    </row>
    <row r="9318" spans="2:20" x14ac:dyDescent="0.3">
      <c r="B9318" s="19">
        <v>9315</v>
      </c>
      <c r="C9318" s="179">
        <v>0</v>
      </c>
      <c r="D9318" s="179">
        <v>0</v>
      </c>
      <c r="E9318" s="179">
        <v>1172588.1020787228</v>
      </c>
      <c r="F9318" s="179">
        <v>0</v>
      </c>
      <c r="G9318" s="179">
        <v>0</v>
      </c>
      <c r="H9318" s="179">
        <v>32078.52855078991</v>
      </c>
      <c r="I9318" s="179">
        <v>0</v>
      </c>
      <c r="J9318" s="179">
        <v>0</v>
      </c>
      <c r="K9318" s="179">
        <v>0</v>
      </c>
      <c r="L9318" s="179">
        <v>0</v>
      </c>
      <c r="M9318" s="179">
        <v>59460.072026783804</v>
      </c>
      <c r="N9318" s="179">
        <v>0</v>
      </c>
      <c r="O9318" s="179">
        <v>0</v>
      </c>
      <c r="P9318" s="179">
        <v>0</v>
      </c>
      <c r="Q9318" s="179">
        <v>0</v>
      </c>
      <c r="R9318" s="180">
        <v>0</v>
      </c>
      <c r="S9318" s="180">
        <v>0</v>
      </c>
      <c r="T9318" s="180">
        <v>0</v>
      </c>
    </row>
    <row r="9319" spans="2:20" x14ac:dyDescent="0.3">
      <c r="B9319" s="19">
        <v>9316</v>
      </c>
      <c r="C9319" s="179">
        <v>0</v>
      </c>
      <c r="D9319" s="179">
        <v>0</v>
      </c>
      <c r="E9319" s="179">
        <v>84012.182959505022</v>
      </c>
      <c r="F9319" s="179">
        <v>0</v>
      </c>
      <c r="G9319" s="179">
        <v>0</v>
      </c>
      <c r="H9319" s="179">
        <v>3848.8470585556115</v>
      </c>
      <c r="I9319" s="179">
        <v>0</v>
      </c>
      <c r="J9319" s="179">
        <v>0</v>
      </c>
      <c r="K9319" s="179">
        <v>0</v>
      </c>
      <c r="L9319" s="179">
        <v>0</v>
      </c>
      <c r="M9319" s="179">
        <v>21525.006413225772</v>
      </c>
      <c r="N9319" s="179">
        <v>0</v>
      </c>
      <c r="O9319" s="179">
        <v>0</v>
      </c>
      <c r="P9319" s="179">
        <v>0</v>
      </c>
      <c r="Q9319" s="179">
        <v>0</v>
      </c>
      <c r="R9319" s="180">
        <v>0</v>
      </c>
      <c r="S9319" s="180">
        <v>0</v>
      </c>
      <c r="T9319" s="180">
        <v>0</v>
      </c>
    </row>
    <row r="9320" spans="2:20" x14ac:dyDescent="0.3">
      <c r="B9320" s="19">
        <v>9317</v>
      </c>
      <c r="C9320" s="179">
        <v>0</v>
      </c>
      <c r="D9320" s="179">
        <v>0</v>
      </c>
      <c r="E9320" s="179">
        <v>43020.245582057374</v>
      </c>
      <c r="F9320" s="179">
        <v>0</v>
      </c>
      <c r="G9320" s="179">
        <v>0</v>
      </c>
      <c r="H9320" s="179">
        <v>35069.785405421899</v>
      </c>
      <c r="I9320" s="179">
        <v>0</v>
      </c>
      <c r="J9320" s="179">
        <v>0</v>
      </c>
      <c r="K9320" s="179">
        <v>0</v>
      </c>
      <c r="L9320" s="179">
        <v>0</v>
      </c>
      <c r="M9320" s="179">
        <v>104705.77464809372</v>
      </c>
      <c r="N9320" s="179">
        <v>0</v>
      </c>
      <c r="O9320" s="179">
        <v>0</v>
      </c>
      <c r="P9320" s="179">
        <v>0</v>
      </c>
      <c r="Q9320" s="179">
        <v>0</v>
      </c>
      <c r="R9320" s="180">
        <v>0</v>
      </c>
      <c r="S9320" s="180">
        <v>0</v>
      </c>
      <c r="T9320" s="180">
        <v>0</v>
      </c>
    </row>
    <row r="9321" spans="2:20" x14ac:dyDescent="0.3">
      <c r="B9321" s="19">
        <v>9318</v>
      </c>
      <c r="C9321" s="179">
        <v>0</v>
      </c>
      <c r="D9321" s="179">
        <v>0</v>
      </c>
      <c r="E9321" s="179">
        <v>298675.05160562554</v>
      </c>
      <c r="F9321" s="179">
        <v>0</v>
      </c>
      <c r="G9321" s="179">
        <v>0</v>
      </c>
      <c r="H9321" s="179">
        <v>49516.671994855598</v>
      </c>
      <c r="I9321" s="179">
        <v>0</v>
      </c>
      <c r="J9321" s="179">
        <v>0</v>
      </c>
      <c r="K9321" s="179">
        <v>0</v>
      </c>
      <c r="L9321" s="179">
        <v>0</v>
      </c>
      <c r="M9321" s="179">
        <v>183602.83584699486</v>
      </c>
      <c r="N9321" s="179">
        <v>0</v>
      </c>
      <c r="O9321" s="179">
        <v>0</v>
      </c>
      <c r="P9321" s="179">
        <v>0</v>
      </c>
      <c r="Q9321" s="179">
        <v>0</v>
      </c>
      <c r="R9321" s="180">
        <v>0</v>
      </c>
      <c r="S9321" s="180">
        <v>0</v>
      </c>
      <c r="T9321" s="180">
        <v>0</v>
      </c>
    </row>
    <row r="9322" spans="2:20" x14ac:dyDescent="0.3">
      <c r="B9322" s="19">
        <v>9319</v>
      </c>
      <c r="C9322" s="179">
        <v>0</v>
      </c>
      <c r="D9322" s="179">
        <v>0</v>
      </c>
      <c r="E9322" s="179">
        <v>943528.95632480062</v>
      </c>
      <c r="F9322" s="179">
        <v>0</v>
      </c>
      <c r="G9322" s="179">
        <v>0</v>
      </c>
      <c r="H9322" s="179">
        <v>37403.616428867179</v>
      </c>
      <c r="I9322" s="179">
        <v>0</v>
      </c>
      <c r="J9322" s="179">
        <v>0</v>
      </c>
      <c r="K9322" s="179">
        <v>0</v>
      </c>
      <c r="L9322" s="179">
        <v>0</v>
      </c>
      <c r="M9322" s="179">
        <v>346533.60703850182</v>
      </c>
      <c r="N9322" s="179">
        <v>0</v>
      </c>
      <c r="O9322" s="179">
        <v>0</v>
      </c>
      <c r="P9322" s="179">
        <v>0</v>
      </c>
      <c r="Q9322" s="179">
        <v>0</v>
      </c>
      <c r="R9322" s="180">
        <v>0</v>
      </c>
      <c r="S9322" s="180">
        <v>0</v>
      </c>
      <c r="T9322" s="180">
        <v>0</v>
      </c>
    </row>
    <row r="9323" spans="2:20" x14ac:dyDescent="0.3">
      <c r="B9323" s="19">
        <v>9320</v>
      </c>
      <c r="C9323" s="179">
        <v>0</v>
      </c>
      <c r="D9323" s="179">
        <v>0</v>
      </c>
      <c r="E9323" s="179">
        <v>43168.126429518641</v>
      </c>
      <c r="F9323" s="179">
        <v>0</v>
      </c>
      <c r="G9323" s="179">
        <v>0</v>
      </c>
      <c r="H9323" s="179">
        <v>6779.6998632559716</v>
      </c>
      <c r="I9323" s="179">
        <v>0</v>
      </c>
      <c r="J9323" s="179">
        <v>0</v>
      </c>
      <c r="K9323" s="179">
        <v>0</v>
      </c>
      <c r="L9323" s="179">
        <v>0</v>
      </c>
      <c r="M9323" s="179">
        <v>28989.62570675739</v>
      </c>
      <c r="N9323" s="179">
        <v>0</v>
      </c>
      <c r="O9323" s="179">
        <v>0</v>
      </c>
      <c r="P9323" s="179">
        <v>0</v>
      </c>
      <c r="Q9323" s="179">
        <v>0</v>
      </c>
      <c r="R9323" s="180">
        <v>0</v>
      </c>
      <c r="S9323" s="180">
        <v>0</v>
      </c>
      <c r="T9323" s="180">
        <v>0</v>
      </c>
    </row>
    <row r="9324" spans="2:20" x14ac:dyDescent="0.3">
      <c r="B9324" s="19">
        <v>9321</v>
      </c>
      <c r="C9324" s="179">
        <v>0</v>
      </c>
      <c r="D9324" s="179">
        <v>0</v>
      </c>
      <c r="E9324" s="179">
        <v>57460.221079959891</v>
      </c>
      <c r="F9324" s="179">
        <v>0</v>
      </c>
      <c r="G9324" s="179">
        <v>0</v>
      </c>
      <c r="H9324" s="179">
        <v>132187.46864765082</v>
      </c>
      <c r="I9324" s="179">
        <v>0</v>
      </c>
      <c r="J9324" s="179">
        <v>0</v>
      </c>
      <c r="K9324" s="179">
        <v>0</v>
      </c>
      <c r="L9324" s="179">
        <v>0</v>
      </c>
      <c r="M9324" s="179">
        <v>97925.453833561085</v>
      </c>
      <c r="N9324" s="179">
        <v>0</v>
      </c>
      <c r="O9324" s="179">
        <v>0</v>
      </c>
      <c r="P9324" s="179">
        <v>0</v>
      </c>
      <c r="Q9324" s="179">
        <v>0</v>
      </c>
      <c r="R9324" s="180">
        <v>0</v>
      </c>
      <c r="S9324" s="180">
        <v>0</v>
      </c>
      <c r="T9324" s="180">
        <v>0</v>
      </c>
    </row>
    <row r="9325" spans="2:20" x14ac:dyDescent="0.3">
      <c r="B9325" s="19">
        <v>9322</v>
      </c>
      <c r="C9325" s="179">
        <v>0</v>
      </c>
      <c r="D9325" s="179">
        <v>0</v>
      </c>
      <c r="E9325" s="179">
        <v>782333.46057886304</v>
      </c>
      <c r="F9325" s="179">
        <v>0</v>
      </c>
      <c r="G9325" s="179">
        <v>0</v>
      </c>
      <c r="H9325" s="179">
        <v>25211.432132629881</v>
      </c>
      <c r="I9325" s="179">
        <v>0</v>
      </c>
      <c r="J9325" s="179">
        <v>0</v>
      </c>
      <c r="K9325" s="179">
        <v>0</v>
      </c>
      <c r="L9325" s="179">
        <v>0</v>
      </c>
      <c r="M9325" s="179">
        <v>302272.00951363973</v>
      </c>
      <c r="N9325" s="179">
        <v>0</v>
      </c>
      <c r="O9325" s="179">
        <v>0</v>
      </c>
      <c r="P9325" s="179">
        <v>0</v>
      </c>
      <c r="Q9325" s="179">
        <v>0</v>
      </c>
      <c r="R9325" s="180">
        <v>0</v>
      </c>
      <c r="S9325" s="180">
        <v>0</v>
      </c>
      <c r="T9325" s="180">
        <v>0</v>
      </c>
    </row>
    <row r="9326" spans="2:20" x14ac:dyDescent="0.3">
      <c r="B9326" s="19">
        <v>9323</v>
      </c>
      <c r="C9326" s="179">
        <v>0</v>
      </c>
      <c r="D9326" s="179">
        <v>0</v>
      </c>
      <c r="E9326" s="179">
        <v>41233.502454328875</v>
      </c>
      <c r="F9326" s="179">
        <v>0</v>
      </c>
      <c r="G9326" s="179">
        <v>0</v>
      </c>
      <c r="H9326" s="179">
        <v>64050.49194381362</v>
      </c>
      <c r="I9326" s="179">
        <v>0</v>
      </c>
      <c r="J9326" s="179">
        <v>0</v>
      </c>
      <c r="K9326" s="179">
        <v>0</v>
      </c>
      <c r="L9326" s="179">
        <v>0</v>
      </c>
      <c r="M9326" s="179">
        <v>631333.66366107075</v>
      </c>
      <c r="N9326" s="179">
        <v>0</v>
      </c>
      <c r="O9326" s="179">
        <v>0</v>
      </c>
      <c r="P9326" s="179">
        <v>0</v>
      </c>
      <c r="Q9326" s="179">
        <v>0</v>
      </c>
      <c r="R9326" s="180">
        <v>0</v>
      </c>
      <c r="S9326" s="180">
        <v>0</v>
      </c>
      <c r="T9326" s="180">
        <v>0</v>
      </c>
    </row>
    <row r="9327" spans="2:20" x14ac:dyDescent="0.3">
      <c r="B9327" s="19">
        <v>9324</v>
      </c>
      <c r="C9327" s="179">
        <v>0</v>
      </c>
      <c r="D9327" s="179">
        <v>0</v>
      </c>
      <c r="E9327" s="179">
        <v>9232.3584624153627</v>
      </c>
      <c r="F9327" s="179">
        <v>1</v>
      </c>
      <c r="G9327" s="179">
        <v>25917.684708500896</v>
      </c>
      <c r="H9327" s="179">
        <v>38412.70747330325</v>
      </c>
      <c r="I9327" s="179">
        <v>0</v>
      </c>
      <c r="J9327" s="179">
        <v>0</v>
      </c>
      <c r="K9327" s="179">
        <v>0</v>
      </c>
      <c r="L9327" s="179">
        <v>0</v>
      </c>
      <c r="M9327" s="179">
        <v>3111.2405004254101</v>
      </c>
      <c r="N9327" s="179">
        <v>0</v>
      </c>
      <c r="O9327" s="179">
        <v>0</v>
      </c>
      <c r="P9327" s="179">
        <v>0</v>
      </c>
      <c r="Q9327" s="179">
        <v>0</v>
      </c>
      <c r="R9327" s="180">
        <v>0</v>
      </c>
      <c r="S9327" s="180">
        <v>0</v>
      </c>
      <c r="T9327" s="180">
        <v>0</v>
      </c>
    </row>
    <row r="9328" spans="2:20" x14ac:dyDescent="0.3">
      <c r="B9328" s="19">
        <v>9325</v>
      </c>
      <c r="C9328" s="179">
        <v>0</v>
      </c>
      <c r="D9328" s="179">
        <v>0</v>
      </c>
      <c r="E9328" s="179">
        <v>325467.85090749047</v>
      </c>
      <c r="F9328" s="179">
        <v>0</v>
      </c>
      <c r="G9328" s="179">
        <v>0</v>
      </c>
      <c r="H9328" s="179">
        <v>3197.8171537308931</v>
      </c>
      <c r="I9328" s="179">
        <v>0</v>
      </c>
      <c r="J9328" s="179">
        <v>0</v>
      </c>
      <c r="K9328" s="179">
        <v>0</v>
      </c>
      <c r="L9328" s="179">
        <v>0</v>
      </c>
      <c r="M9328" s="179">
        <v>29817.765807979842</v>
      </c>
      <c r="N9328" s="179">
        <v>0</v>
      </c>
      <c r="O9328" s="179">
        <v>0</v>
      </c>
      <c r="P9328" s="179">
        <v>0</v>
      </c>
      <c r="Q9328" s="179">
        <v>0</v>
      </c>
      <c r="R9328" s="180">
        <v>0</v>
      </c>
      <c r="S9328" s="180">
        <v>0</v>
      </c>
      <c r="T9328" s="180">
        <v>0</v>
      </c>
    </row>
    <row r="9329" spans="2:20" x14ac:dyDescent="0.3">
      <c r="B9329" s="19">
        <v>9326</v>
      </c>
      <c r="C9329" s="179">
        <v>0</v>
      </c>
      <c r="D9329" s="179">
        <v>0</v>
      </c>
      <c r="E9329" s="179">
        <v>208368.41600838688</v>
      </c>
      <c r="F9329" s="179">
        <v>0</v>
      </c>
      <c r="G9329" s="179">
        <v>0</v>
      </c>
      <c r="H9329" s="179">
        <v>57567.536716612747</v>
      </c>
      <c r="I9329" s="179">
        <v>0</v>
      </c>
      <c r="J9329" s="179">
        <v>0</v>
      </c>
      <c r="K9329" s="179">
        <v>0</v>
      </c>
      <c r="L9329" s="179">
        <v>0</v>
      </c>
      <c r="M9329" s="179">
        <v>41948.135286407203</v>
      </c>
      <c r="N9329" s="179">
        <v>0</v>
      </c>
      <c r="O9329" s="179">
        <v>0</v>
      </c>
      <c r="P9329" s="179">
        <v>0</v>
      </c>
      <c r="Q9329" s="179">
        <v>0</v>
      </c>
      <c r="R9329" s="180">
        <v>0</v>
      </c>
      <c r="S9329" s="180">
        <v>0</v>
      </c>
      <c r="T9329" s="180">
        <v>0</v>
      </c>
    </row>
    <row r="9330" spans="2:20" x14ac:dyDescent="0.3">
      <c r="B9330" s="19">
        <v>9327</v>
      </c>
      <c r="C9330" s="179">
        <v>0</v>
      </c>
      <c r="D9330" s="179">
        <v>0</v>
      </c>
      <c r="E9330" s="179">
        <v>160017.94664508101</v>
      </c>
      <c r="F9330" s="179">
        <v>0</v>
      </c>
      <c r="G9330" s="179">
        <v>0</v>
      </c>
      <c r="H9330" s="179">
        <v>524944.67378126027</v>
      </c>
      <c r="I9330" s="179">
        <v>0</v>
      </c>
      <c r="J9330" s="179">
        <v>0</v>
      </c>
      <c r="K9330" s="179">
        <v>0</v>
      </c>
      <c r="L9330" s="179">
        <v>0</v>
      </c>
      <c r="M9330" s="179">
        <v>95066.047275419041</v>
      </c>
      <c r="N9330" s="179">
        <v>0</v>
      </c>
      <c r="O9330" s="179">
        <v>0</v>
      </c>
      <c r="P9330" s="179">
        <v>0</v>
      </c>
      <c r="Q9330" s="179">
        <v>0</v>
      </c>
      <c r="R9330" s="180">
        <v>0</v>
      </c>
      <c r="S9330" s="180">
        <v>0</v>
      </c>
      <c r="T9330" s="180">
        <v>0</v>
      </c>
    </row>
    <row r="9331" spans="2:20" x14ac:dyDescent="0.3">
      <c r="B9331" s="19">
        <v>9328</v>
      </c>
      <c r="C9331" s="179">
        <v>0</v>
      </c>
      <c r="D9331" s="179">
        <v>0</v>
      </c>
      <c r="E9331" s="179">
        <v>132155.72688586629</v>
      </c>
      <c r="F9331" s="179">
        <v>0</v>
      </c>
      <c r="G9331" s="179">
        <v>0</v>
      </c>
      <c r="H9331" s="179">
        <v>58722.157230264609</v>
      </c>
      <c r="I9331" s="179">
        <v>0</v>
      </c>
      <c r="J9331" s="179">
        <v>0</v>
      </c>
      <c r="K9331" s="179">
        <v>0</v>
      </c>
      <c r="L9331" s="179">
        <v>0</v>
      </c>
      <c r="M9331" s="179">
        <v>13910.701655404706</v>
      </c>
      <c r="N9331" s="179">
        <v>0</v>
      </c>
      <c r="O9331" s="179">
        <v>0</v>
      </c>
      <c r="P9331" s="179">
        <v>0</v>
      </c>
      <c r="Q9331" s="179">
        <v>0</v>
      </c>
      <c r="R9331" s="180">
        <v>0</v>
      </c>
      <c r="S9331" s="180">
        <v>0</v>
      </c>
      <c r="T9331" s="180">
        <v>0</v>
      </c>
    </row>
    <row r="9332" spans="2:20" x14ac:dyDescent="0.3">
      <c r="B9332" s="19">
        <v>9329</v>
      </c>
      <c r="C9332" s="179">
        <v>0</v>
      </c>
      <c r="D9332" s="179">
        <v>0</v>
      </c>
      <c r="E9332" s="179">
        <v>150608.65480210719</v>
      </c>
      <c r="F9332" s="179">
        <v>0</v>
      </c>
      <c r="G9332" s="179">
        <v>0</v>
      </c>
      <c r="H9332" s="179">
        <v>6603.7563923848584</v>
      </c>
      <c r="I9332" s="179">
        <v>0</v>
      </c>
      <c r="J9332" s="179">
        <v>0</v>
      </c>
      <c r="K9332" s="179">
        <v>0</v>
      </c>
      <c r="L9332" s="179">
        <v>0</v>
      </c>
      <c r="M9332" s="179">
        <v>3788.78071462964</v>
      </c>
      <c r="N9332" s="179">
        <v>0</v>
      </c>
      <c r="O9332" s="179">
        <v>0</v>
      </c>
      <c r="P9332" s="179">
        <v>0</v>
      </c>
      <c r="Q9332" s="179">
        <v>0</v>
      </c>
      <c r="R9332" s="180">
        <v>0</v>
      </c>
      <c r="S9332" s="180">
        <v>0</v>
      </c>
      <c r="T9332" s="180">
        <v>0</v>
      </c>
    </row>
    <row r="9333" spans="2:20" x14ac:dyDescent="0.3">
      <c r="B9333" s="19">
        <v>9330</v>
      </c>
      <c r="C9333" s="179">
        <v>0</v>
      </c>
      <c r="D9333" s="179">
        <v>0</v>
      </c>
      <c r="E9333" s="179">
        <v>66626.371488810386</v>
      </c>
      <c r="F9333" s="179">
        <v>0</v>
      </c>
      <c r="G9333" s="179">
        <v>0</v>
      </c>
      <c r="H9333" s="179">
        <v>97301.809087932052</v>
      </c>
      <c r="I9333" s="179">
        <v>0</v>
      </c>
      <c r="J9333" s="179">
        <v>0</v>
      </c>
      <c r="K9333" s="179">
        <v>0</v>
      </c>
      <c r="L9333" s="179">
        <v>0</v>
      </c>
      <c r="M9333" s="179">
        <v>48377.285705596682</v>
      </c>
      <c r="N9333" s="179">
        <v>0</v>
      </c>
      <c r="O9333" s="179">
        <v>0</v>
      </c>
      <c r="P9333" s="179">
        <v>0</v>
      </c>
      <c r="Q9333" s="179">
        <v>0</v>
      </c>
      <c r="R9333" s="180">
        <v>0</v>
      </c>
      <c r="S9333" s="180">
        <v>0</v>
      </c>
      <c r="T9333" s="180">
        <v>0</v>
      </c>
    </row>
    <row r="9334" spans="2:20" x14ac:dyDescent="0.3">
      <c r="B9334" s="19">
        <v>9331</v>
      </c>
      <c r="C9334" s="179">
        <v>0</v>
      </c>
      <c r="D9334" s="179">
        <v>0</v>
      </c>
      <c r="E9334" s="179">
        <v>73158.520444804279</v>
      </c>
      <c r="F9334" s="179">
        <v>0</v>
      </c>
      <c r="G9334" s="179">
        <v>0</v>
      </c>
      <c r="H9334" s="179">
        <v>29382.843097985045</v>
      </c>
      <c r="I9334" s="179">
        <v>0</v>
      </c>
      <c r="J9334" s="179">
        <v>0</v>
      </c>
      <c r="K9334" s="179">
        <v>0</v>
      </c>
      <c r="L9334" s="179">
        <v>0</v>
      </c>
      <c r="M9334" s="179">
        <v>96864.369098467738</v>
      </c>
      <c r="N9334" s="179">
        <v>0</v>
      </c>
      <c r="O9334" s="179">
        <v>0</v>
      </c>
      <c r="P9334" s="179">
        <v>0</v>
      </c>
      <c r="Q9334" s="179">
        <v>0</v>
      </c>
      <c r="R9334" s="180">
        <v>0</v>
      </c>
      <c r="S9334" s="180">
        <v>0</v>
      </c>
      <c r="T9334" s="180">
        <v>0</v>
      </c>
    </row>
    <row r="9335" spans="2:20" x14ac:dyDescent="0.3">
      <c r="B9335" s="19">
        <v>9332</v>
      </c>
      <c r="C9335" s="179">
        <v>0</v>
      </c>
      <c r="D9335" s="179">
        <v>0</v>
      </c>
      <c r="E9335" s="179">
        <v>180979.72180229455</v>
      </c>
      <c r="F9335" s="179">
        <v>0</v>
      </c>
      <c r="G9335" s="179">
        <v>0</v>
      </c>
      <c r="H9335" s="179">
        <v>940330.96602718439</v>
      </c>
      <c r="I9335" s="179">
        <v>0</v>
      </c>
      <c r="J9335" s="179">
        <v>0</v>
      </c>
      <c r="K9335" s="179">
        <v>0</v>
      </c>
      <c r="L9335" s="179">
        <v>0</v>
      </c>
      <c r="M9335" s="179">
        <v>14799.994910412563</v>
      </c>
      <c r="N9335" s="179">
        <v>0</v>
      </c>
      <c r="O9335" s="179">
        <v>0</v>
      </c>
      <c r="P9335" s="179">
        <v>0</v>
      </c>
      <c r="Q9335" s="179">
        <v>0</v>
      </c>
      <c r="R9335" s="180">
        <v>0</v>
      </c>
      <c r="S9335" s="180">
        <v>0</v>
      </c>
      <c r="T9335" s="180">
        <v>0</v>
      </c>
    </row>
    <row r="9336" spans="2:20" x14ac:dyDescent="0.3">
      <c r="B9336" s="19">
        <v>9333</v>
      </c>
      <c r="C9336" s="179">
        <v>0</v>
      </c>
      <c r="D9336" s="179">
        <v>0</v>
      </c>
      <c r="E9336" s="179">
        <v>119575.55850583527</v>
      </c>
      <c r="F9336" s="179">
        <v>0</v>
      </c>
      <c r="G9336" s="179">
        <v>0</v>
      </c>
      <c r="H9336" s="179">
        <v>191315.20257791819</v>
      </c>
      <c r="I9336" s="179">
        <v>0</v>
      </c>
      <c r="J9336" s="179">
        <v>0</v>
      </c>
      <c r="K9336" s="179">
        <v>0</v>
      </c>
      <c r="L9336" s="179">
        <v>0</v>
      </c>
      <c r="M9336" s="179">
        <v>127598.86764413078</v>
      </c>
      <c r="N9336" s="179">
        <v>0</v>
      </c>
      <c r="O9336" s="179">
        <v>0</v>
      </c>
      <c r="P9336" s="179">
        <v>0</v>
      </c>
      <c r="Q9336" s="179">
        <v>0</v>
      </c>
      <c r="R9336" s="180">
        <v>0</v>
      </c>
      <c r="S9336" s="180">
        <v>0</v>
      </c>
      <c r="T9336" s="180">
        <v>0</v>
      </c>
    </row>
    <row r="9337" spans="2:20" x14ac:dyDescent="0.3">
      <c r="B9337" s="19">
        <v>9334</v>
      </c>
      <c r="C9337" s="179">
        <v>0</v>
      </c>
      <c r="D9337" s="179">
        <v>0</v>
      </c>
      <c r="E9337" s="179">
        <v>279667.60004301736</v>
      </c>
      <c r="F9337" s="179">
        <v>0</v>
      </c>
      <c r="G9337" s="179">
        <v>0</v>
      </c>
      <c r="H9337" s="179">
        <v>19752.216182227512</v>
      </c>
      <c r="I9337" s="179">
        <v>0</v>
      </c>
      <c r="J9337" s="179">
        <v>0</v>
      </c>
      <c r="K9337" s="179">
        <v>0</v>
      </c>
      <c r="L9337" s="179">
        <v>0</v>
      </c>
      <c r="M9337" s="179">
        <v>18012.344907194547</v>
      </c>
      <c r="N9337" s="179">
        <v>0</v>
      </c>
      <c r="O9337" s="179">
        <v>0</v>
      </c>
      <c r="P9337" s="179">
        <v>0</v>
      </c>
      <c r="Q9337" s="179">
        <v>0</v>
      </c>
      <c r="R9337" s="180">
        <v>0</v>
      </c>
      <c r="S9337" s="180">
        <v>0</v>
      </c>
      <c r="T9337" s="180">
        <v>0</v>
      </c>
    </row>
    <row r="9338" spans="2:20" x14ac:dyDescent="0.3">
      <c r="B9338" s="19">
        <v>9335</v>
      </c>
      <c r="C9338" s="179">
        <v>0</v>
      </c>
      <c r="D9338" s="179">
        <v>0</v>
      </c>
      <c r="E9338" s="179">
        <v>40126.236108428464</v>
      </c>
      <c r="F9338" s="179">
        <v>0</v>
      </c>
      <c r="G9338" s="179">
        <v>0</v>
      </c>
      <c r="H9338" s="179">
        <v>21147.971669281589</v>
      </c>
      <c r="I9338" s="179">
        <v>0</v>
      </c>
      <c r="J9338" s="179">
        <v>0</v>
      </c>
      <c r="K9338" s="179">
        <v>0</v>
      </c>
      <c r="L9338" s="179">
        <v>0</v>
      </c>
      <c r="M9338" s="179">
        <v>4632.3027775341325</v>
      </c>
      <c r="N9338" s="179">
        <v>0</v>
      </c>
      <c r="O9338" s="179">
        <v>0</v>
      </c>
      <c r="P9338" s="179">
        <v>0</v>
      </c>
      <c r="Q9338" s="179">
        <v>0</v>
      </c>
      <c r="R9338" s="180">
        <v>0</v>
      </c>
      <c r="S9338" s="180">
        <v>0</v>
      </c>
      <c r="T9338" s="180">
        <v>0</v>
      </c>
    </row>
    <row r="9339" spans="2:20" x14ac:dyDescent="0.3">
      <c r="B9339" s="19">
        <v>9336</v>
      </c>
      <c r="C9339" s="179">
        <v>1</v>
      </c>
      <c r="D9339" s="179">
        <v>59463.358317396502</v>
      </c>
      <c r="E9339" s="179">
        <v>249323.56150762565</v>
      </c>
      <c r="F9339" s="179">
        <v>0</v>
      </c>
      <c r="G9339" s="179">
        <v>0</v>
      </c>
      <c r="H9339" s="179">
        <v>5453.2388982893681</v>
      </c>
      <c r="I9339" s="179">
        <v>0</v>
      </c>
      <c r="J9339" s="179">
        <v>0</v>
      </c>
      <c r="K9339" s="179">
        <v>0</v>
      </c>
      <c r="L9339" s="179">
        <v>0</v>
      </c>
      <c r="M9339" s="179">
        <v>1542917.3587280603</v>
      </c>
      <c r="N9339" s="179">
        <v>0</v>
      </c>
      <c r="O9339" s="179">
        <v>0</v>
      </c>
      <c r="P9339" s="179">
        <v>0</v>
      </c>
      <c r="Q9339" s="179">
        <v>0</v>
      </c>
      <c r="R9339" s="180">
        <v>0</v>
      </c>
      <c r="S9339" s="180">
        <v>0</v>
      </c>
      <c r="T9339" s="180">
        <v>59463.358317396502</v>
      </c>
    </row>
    <row r="9340" spans="2:20" x14ac:dyDescent="0.3">
      <c r="B9340" s="19">
        <v>9337</v>
      </c>
      <c r="C9340" s="179">
        <v>0</v>
      </c>
      <c r="D9340" s="179">
        <v>0</v>
      </c>
      <c r="E9340" s="179">
        <v>1258974.3442745896</v>
      </c>
      <c r="F9340" s="179">
        <v>0</v>
      </c>
      <c r="G9340" s="179">
        <v>0</v>
      </c>
      <c r="H9340" s="179">
        <v>2096078.8309752522</v>
      </c>
      <c r="I9340" s="179">
        <v>0</v>
      </c>
      <c r="J9340" s="179">
        <v>0</v>
      </c>
      <c r="K9340" s="179">
        <v>0</v>
      </c>
      <c r="L9340" s="179">
        <v>0</v>
      </c>
      <c r="M9340" s="179">
        <v>7628.1904224893142</v>
      </c>
      <c r="N9340" s="179">
        <v>0</v>
      </c>
      <c r="O9340" s="179">
        <v>0</v>
      </c>
      <c r="P9340" s="179">
        <v>0</v>
      </c>
      <c r="Q9340" s="179">
        <v>0</v>
      </c>
      <c r="R9340" s="180">
        <v>0</v>
      </c>
      <c r="S9340" s="180">
        <v>0</v>
      </c>
      <c r="T9340" s="180">
        <v>0</v>
      </c>
    </row>
    <row r="9341" spans="2:20" x14ac:dyDescent="0.3">
      <c r="B9341" s="19">
        <v>9338</v>
      </c>
      <c r="C9341" s="179">
        <v>0</v>
      </c>
      <c r="D9341" s="179">
        <v>0</v>
      </c>
      <c r="E9341" s="179">
        <v>33332.256615160157</v>
      </c>
      <c r="F9341" s="179">
        <v>0</v>
      </c>
      <c r="G9341" s="179">
        <v>0</v>
      </c>
      <c r="H9341" s="179">
        <v>137106.00366975417</v>
      </c>
      <c r="I9341" s="179">
        <v>0</v>
      </c>
      <c r="J9341" s="179">
        <v>0</v>
      </c>
      <c r="K9341" s="179">
        <v>0</v>
      </c>
      <c r="L9341" s="179">
        <v>0</v>
      </c>
      <c r="M9341" s="179">
        <v>96032.300929089426</v>
      </c>
      <c r="N9341" s="179">
        <v>0</v>
      </c>
      <c r="O9341" s="179">
        <v>0</v>
      </c>
      <c r="P9341" s="179">
        <v>0</v>
      </c>
      <c r="Q9341" s="179">
        <v>0</v>
      </c>
      <c r="R9341" s="180">
        <v>0</v>
      </c>
      <c r="S9341" s="180">
        <v>0</v>
      </c>
      <c r="T9341" s="180">
        <v>0</v>
      </c>
    </row>
    <row r="9342" spans="2:20" x14ac:dyDescent="0.3">
      <c r="B9342" s="19">
        <v>9339</v>
      </c>
      <c r="C9342" s="179">
        <v>0</v>
      </c>
      <c r="D9342" s="179">
        <v>0</v>
      </c>
      <c r="E9342" s="179">
        <v>44891.343480753465</v>
      </c>
      <c r="F9342" s="179">
        <v>0</v>
      </c>
      <c r="G9342" s="179">
        <v>0</v>
      </c>
      <c r="H9342" s="179">
        <v>164061.16649937435</v>
      </c>
      <c r="I9342" s="179">
        <v>0</v>
      </c>
      <c r="J9342" s="179">
        <v>0</v>
      </c>
      <c r="K9342" s="179">
        <v>0</v>
      </c>
      <c r="L9342" s="179">
        <v>0</v>
      </c>
      <c r="M9342" s="179">
        <v>11552.327533334725</v>
      </c>
      <c r="N9342" s="179">
        <v>0</v>
      </c>
      <c r="O9342" s="179">
        <v>0</v>
      </c>
      <c r="P9342" s="179">
        <v>0</v>
      </c>
      <c r="Q9342" s="179">
        <v>0</v>
      </c>
      <c r="R9342" s="180">
        <v>0</v>
      </c>
      <c r="S9342" s="180">
        <v>0</v>
      </c>
      <c r="T9342" s="180">
        <v>0</v>
      </c>
    </row>
    <row r="9343" spans="2:20" x14ac:dyDescent="0.3">
      <c r="B9343" s="19">
        <v>9340</v>
      </c>
      <c r="C9343" s="179">
        <v>0</v>
      </c>
      <c r="D9343" s="179">
        <v>0</v>
      </c>
      <c r="E9343" s="179">
        <v>52501.873822244641</v>
      </c>
      <c r="F9343" s="179">
        <v>0</v>
      </c>
      <c r="G9343" s="179">
        <v>0</v>
      </c>
      <c r="H9343" s="179">
        <v>72549.041751391385</v>
      </c>
      <c r="I9343" s="179">
        <v>0</v>
      </c>
      <c r="J9343" s="179">
        <v>0</v>
      </c>
      <c r="K9343" s="179">
        <v>0</v>
      </c>
      <c r="L9343" s="179">
        <v>0</v>
      </c>
      <c r="M9343" s="179">
        <v>46691.457006255609</v>
      </c>
      <c r="N9343" s="179">
        <v>0</v>
      </c>
      <c r="O9343" s="179">
        <v>0</v>
      </c>
      <c r="P9343" s="179">
        <v>0</v>
      </c>
      <c r="Q9343" s="179">
        <v>0</v>
      </c>
      <c r="R9343" s="180">
        <v>0</v>
      </c>
      <c r="S9343" s="180">
        <v>0</v>
      </c>
      <c r="T9343" s="180">
        <v>0</v>
      </c>
    </row>
    <row r="9344" spans="2:20" x14ac:dyDescent="0.3">
      <c r="B9344" s="19">
        <v>9341</v>
      </c>
      <c r="C9344" s="179">
        <v>0</v>
      </c>
      <c r="D9344" s="179">
        <v>0</v>
      </c>
      <c r="E9344" s="179">
        <v>23068.28605936392</v>
      </c>
      <c r="F9344" s="179">
        <v>0</v>
      </c>
      <c r="G9344" s="179">
        <v>0</v>
      </c>
      <c r="H9344" s="179">
        <v>75444.083717722795</v>
      </c>
      <c r="I9344" s="179">
        <v>0</v>
      </c>
      <c r="J9344" s="179">
        <v>0</v>
      </c>
      <c r="K9344" s="179">
        <v>0</v>
      </c>
      <c r="L9344" s="179">
        <v>0</v>
      </c>
      <c r="M9344" s="179">
        <v>10530.589880156123</v>
      </c>
      <c r="N9344" s="179">
        <v>0</v>
      </c>
      <c r="O9344" s="179">
        <v>0</v>
      </c>
      <c r="P9344" s="179">
        <v>0</v>
      </c>
      <c r="Q9344" s="179">
        <v>0</v>
      </c>
      <c r="R9344" s="180">
        <v>0</v>
      </c>
      <c r="S9344" s="180">
        <v>0</v>
      </c>
      <c r="T9344" s="180">
        <v>0</v>
      </c>
    </row>
    <row r="9345" spans="2:20" x14ac:dyDescent="0.3">
      <c r="B9345" s="19">
        <v>9342</v>
      </c>
      <c r="C9345" s="179">
        <v>0</v>
      </c>
      <c r="D9345" s="179">
        <v>0</v>
      </c>
      <c r="E9345" s="179">
        <v>58341.590139499618</v>
      </c>
      <c r="F9345" s="179">
        <v>0</v>
      </c>
      <c r="G9345" s="179">
        <v>0</v>
      </c>
      <c r="H9345" s="179">
        <v>60030.168600175086</v>
      </c>
      <c r="I9345" s="179">
        <v>0</v>
      </c>
      <c r="J9345" s="179">
        <v>0</v>
      </c>
      <c r="K9345" s="179">
        <v>0</v>
      </c>
      <c r="L9345" s="179">
        <v>0</v>
      </c>
      <c r="M9345" s="179">
        <v>41834.592497664562</v>
      </c>
      <c r="N9345" s="179">
        <v>0</v>
      </c>
      <c r="O9345" s="179">
        <v>0</v>
      </c>
      <c r="P9345" s="179">
        <v>0</v>
      </c>
      <c r="Q9345" s="179">
        <v>0</v>
      </c>
      <c r="R9345" s="180">
        <v>0</v>
      </c>
      <c r="S9345" s="180">
        <v>0</v>
      </c>
      <c r="T9345" s="180">
        <v>0</v>
      </c>
    </row>
    <row r="9346" spans="2:20" x14ac:dyDescent="0.3">
      <c r="B9346" s="19">
        <v>9343</v>
      </c>
      <c r="C9346" s="179">
        <v>0</v>
      </c>
      <c r="D9346" s="179">
        <v>0</v>
      </c>
      <c r="E9346" s="179">
        <v>143633.01918622057</v>
      </c>
      <c r="F9346" s="179">
        <v>0</v>
      </c>
      <c r="G9346" s="179">
        <v>0</v>
      </c>
      <c r="H9346" s="179">
        <v>105065.17668425573</v>
      </c>
      <c r="I9346" s="179">
        <v>0</v>
      </c>
      <c r="J9346" s="179">
        <v>0</v>
      </c>
      <c r="K9346" s="179">
        <v>0</v>
      </c>
      <c r="L9346" s="179">
        <v>0</v>
      </c>
      <c r="M9346" s="179">
        <v>116170.71228015244</v>
      </c>
      <c r="N9346" s="179">
        <v>0</v>
      </c>
      <c r="O9346" s="179">
        <v>0</v>
      </c>
      <c r="P9346" s="179">
        <v>0</v>
      </c>
      <c r="Q9346" s="179">
        <v>0</v>
      </c>
      <c r="R9346" s="180">
        <v>0</v>
      </c>
      <c r="S9346" s="180">
        <v>0</v>
      </c>
      <c r="T9346" s="180">
        <v>0</v>
      </c>
    </row>
    <row r="9347" spans="2:20" x14ac:dyDescent="0.3">
      <c r="B9347" s="19">
        <v>9344</v>
      </c>
      <c r="C9347" s="179">
        <v>0</v>
      </c>
      <c r="D9347" s="179">
        <v>0</v>
      </c>
      <c r="E9347" s="179">
        <v>69527.422771195168</v>
      </c>
      <c r="F9347" s="179">
        <v>0</v>
      </c>
      <c r="G9347" s="179">
        <v>0</v>
      </c>
      <c r="H9347" s="179">
        <v>29446.561481007189</v>
      </c>
      <c r="I9347" s="179">
        <v>0</v>
      </c>
      <c r="J9347" s="179">
        <v>0</v>
      </c>
      <c r="K9347" s="179">
        <v>0</v>
      </c>
      <c r="L9347" s="179">
        <v>0</v>
      </c>
      <c r="M9347" s="179">
        <v>75113.533009706516</v>
      </c>
      <c r="N9347" s="179">
        <v>0</v>
      </c>
      <c r="O9347" s="179">
        <v>0</v>
      </c>
      <c r="P9347" s="179">
        <v>0</v>
      </c>
      <c r="Q9347" s="179">
        <v>0</v>
      </c>
      <c r="R9347" s="180">
        <v>0</v>
      </c>
      <c r="S9347" s="180">
        <v>0</v>
      </c>
      <c r="T9347" s="180">
        <v>0</v>
      </c>
    </row>
    <row r="9348" spans="2:20" x14ac:dyDescent="0.3">
      <c r="B9348" s="19">
        <v>9345</v>
      </c>
      <c r="C9348" s="179">
        <v>0</v>
      </c>
      <c r="D9348" s="179">
        <v>0</v>
      </c>
      <c r="E9348" s="179">
        <v>87248.192708593226</v>
      </c>
      <c r="F9348" s="179">
        <v>0</v>
      </c>
      <c r="G9348" s="179">
        <v>0</v>
      </c>
      <c r="H9348" s="179">
        <v>42799.03232907768</v>
      </c>
      <c r="I9348" s="179">
        <v>0</v>
      </c>
      <c r="J9348" s="179">
        <v>0</v>
      </c>
      <c r="K9348" s="179">
        <v>0</v>
      </c>
      <c r="L9348" s="179">
        <v>0</v>
      </c>
      <c r="M9348" s="179">
        <v>2377291.4754322893</v>
      </c>
      <c r="N9348" s="179">
        <v>0</v>
      </c>
      <c r="O9348" s="179">
        <v>0</v>
      </c>
      <c r="P9348" s="179">
        <v>0</v>
      </c>
      <c r="Q9348" s="179">
        <v>0</v>
      </c>
      <c r="R9348" s="180">
        <v>0</v>
      </c>
      <c r="S9348" s="180">
        <v>0</v>
      </c>
      <c r="T9348" s="180">
        <v>0</v>
      </c>
    </row>
    <row r="9349" spans="2:20" x14ac:dyDescent="0.3">
      <c r="B9349" s="19">
        <v>9346</v>
      </c>
      <c r="C9349" s="179">
        <v>0</v>
      </c>
      <c r="D9349" s="179">
        <v>0</v>
      </c>
      <c r="E9349" s="179">
        <v>507.45425524964844</v>
      </c>
      <c r="F9349" s="179">
        <v>0</v>
      </c>
      <c r="G9349" s="179">
        <v>0</v>
      </c>
      <c r="H9349" s="179">
        <v>20149.867445004875</v>
      </c>
      <c r="I9349" s="179">
        <v>0</v>
      </c>
      <c r="J9349" s="179">
        <v>0</v>
      </c>
      <c r="K9349" s="179">
        <v>0</v>
      </c>
      <c r="L9349" s="179">
        <v>0</v>
      </c>
      <c r="M9349" s="179">
        <v>23164.371284416902</v>
      </c>
      <c r="N9349" s="179">
        <v>0</v>
      </c>
      <c r="O9349" s="179">
        <v>0</v>
      </c>
      <c r="P9349" s="179">
        <v>0</v>
      </c>
      <c r="Q9349" s="179">
        <v>0</v>
      </c>
      <c r="R9349" s="180">
        <v>0</v>
      </c>
      <c r="S9349" s="180">
        <v>0</v>
      </c>
      <c r="T9349" s="180">
        <v>0</v>
      </c>
    </row>
    <row r="9350" spans="2:20" x14ac:dyDescent="0.3">
      <c r="B9350" s="19">
        <v>9347</v>
      </c>
      <c r="C9350" s="179">
        <v>0</v>
      </c>
      <c r="D9350" s="179">
        <v>0</v>
      </c>
      <c r="E9350" s="179">
        <v>113200.99366471377</v>
      </c>
      <c r="F9350" s="179">
        <v>0</v>
      </c>
      <c r="G9350" s="179">
        <v>0</v>
      </c>
      <c r="H9350" s="179">
        <v>5849.5004169360291</v>
      </c>
      <c r="I9350" s="179">
        <v>0</v>
      </c>
      <c r="J9350" s="179">
        <v>0</v>
      </c>
      <c r="K9350" s="179">
        <v>0</v>
      </c>
      <c r="L9350" s="179">
        <v>0</v>
      </c>
      <c r="M9350" s="179">
        <v>29128.793693584856</v>
      </c>
      <c r="N9350" s="179">
        <v>0</v>
      </c>
      <c r="O9350" s="179">
        <v>0</v>
      </c>
      <c r="P9350" s="179">
        <v>0</v>
      </c>
      <c r="Q9350" s="179">
        <v>0</v>
      </c>
      <c r="R9350" s="180">
        <v>0</v>
      </c>
      <c r="S9350" s="180">
        <v>0</v>
      </c>
      <c r="T9350" s="180">
        <v>0</v>
      </c>
    </row>
    <row r="9351" spans="2:20" x14ac:dyDescent="0.3">
      <c r="B9351" s="19">
        <v>9348</v>
      </c>
      <c r="C9351" s="179">
        <v>0</v>
      </c>
      <c r="D9351" s="179">
        <v>0</v>
      </c>
      <c r="E9351" s="179">
        <v>205527.93333229568</v>
      </c>
      <c r="F9351" s="179">
        <v>0</v>
      </c>
      <c r="G9351" s="179">
        <v>0</v>
      </c>
      <c r="H9351" s="179">
        <v>14970.143304710096</v>
      </c>
      <c r="I9351" s="179">
        <v>0</v>
      </c>
      <c r="J9351" s="179">
        <v>0</v>
      </c>
      <c r="K9351" s="179">
        <v>0</v>
      </c>
      <c r="L9351" s="179">
        <v>0</v>
      </c>
      <c r="M9351" s="179">
        <v>111753.43582532882</v>
      </c>
      <c r="N9351" s="179">
        <v>0</v>
      </c>
      <c r="O9351" s="179">
        <v>0</v>
      </c>
      <c r="P9351" s="179">
        <v>0</v>
      </c>
      <c r="Q9351" s="179">
        <v>0</v>
      </c>
      <c r="R9351" s="180">
        <v>0</v>
      </c>
      <c r="S9351" s="180">
        <v>0</v>
      </c>
      <c r="T9351" s="180">
        <v>0</v>
      </c>
    </row>
    <row r="9352" spans="2:20" x14ac:dyDescent="0.3">
      <c r="B9352" s="19">
        <v>9349</v>
      </c>
      <c r="C9352" s="179">
        <v>0</v>
      </c>
      <c r="D9352" s="179">
        <v>0</v>
      </c>
      <c r="E9352" s="179">
        <v>30935.664932715001</v>
      </c>
      <c r="F9352" s="179">
        <v>1</v>
      </c>
      <c r="G9352" s="179">
        <v>317088.06347030529</v>
      </c>
      <c r="H9352" s="179">
        <v>13227.594588949532</v>
      </c>
      <c r="I9352" s="179">
        <v>0</v>
      </c>
      <c r="J9352" s="179">
        <v>0</v>
      </c>
      <c r="K9352" s="179">
        <v>0</v>
      </c>
      <c r="L9352" s="179">
        <v>0</v>
      </c>
      <c r="M9352" s="179">
        <v>57971.390191479222</v>
      </c>
      <c r="N9352" s="179">
        <v>0</v>
      </c>
      <c r="O9352" s="179">
        <v>0</v>
      </c>
      <c r="P9352" s="179">
        <v>0</v>
      </c>
      <c r="Q9352" s="179">
        <v>0</v>
      </c>
      <c r="R9352" s="180">
        <v>0</v>
      </c>
      <c r="S9352" s="180">
        <v>0</v>
      </c>
      <c r="T9352" s="180">
        <v>0</v>
      </c>
    </row>
    <row r="9353" spans="2:20" x14ac:dyDescent="0.3">
      <c r="B9353" s="19">
        <v>9350</v>
      </c>
      <c r="C9353" s="179">
        <v>0</v>
      </c>
      <c r="D9353" s="179">
        <v>0</v>
      </c>
      <c r="E9353" s="179">
        <v>2750308.4562270585</v>
      </c>
      <c r="F9353" s="179">
        <v>0</v>
      </c>
      <c r="G9353" s="179">
        <v>0</v>
      </c>
      <c r="H9353" s="179">
        <v>91515.052286932943</v>
      </c>
      <c r="I9353" s="179">
        <v>0</v>
      </c>
      <c r="J9353" s="179">
        <v>0</v>
      </c>
      <c r="K9353" s="179">
        <v>0</v>
      </c>
      <c r="L9353" s="179">
        <v>0</v>
      </c>
      <c r="M9353" s="179">
        <v>1852330.9687836806</v>
      </c>
      <c r="N9353" s="179">
        <v>0</v>
      </c>
      <c r="O9353" s="179">
        <v>0</v>
      </c>
      <c r="P9353" s="179">
        <v>0</v>
      </c>
      <c r="Q9353" s="179">
        <v>0</v>
      </c>
      <c r="R9353" s="180">
        <v>0</v>
      </c>
      <c r="S9353" s="180">
        <v>0</v>
      </c>
      <c r="T9353" s="180">
        <v>0</v>
      </c>
    </row>
    <row r="9354" spans="2:20" x14ac:dyDescent="0.3">
      <c r="B9354" s="19">
        <v>9351</v>
      </c>
      <c r="C9354" s="179">
        <v>0</v>
      </c>
      <c r="D9354" s="179">
        <v>0</v>
      </c>
      <c r="E9354" s="179">
        <v>26934.288324218545</v>
      </c>
      <c r="F9354" s="179">
        <v>0</v>
      </c>
      <c r="G9354" s="179">
        <v>0</v>
      </c>
      <c r="H9354" s="179">
        <v>213426.87304565479</v>
      </c>
      <c r="I9354" s="179">
        <v>0</v>
      </c>
      <c r="J9354" s="179">
        <v>0</v>
      </c>
      <c r="K9354" s="179">
        <v>0</v>
      </c>
      <c r="L9354" s="179">
        <v>0</v>
      </c>
      <c r="M9354" s="179">
        <v>408313.59836248908</v>
      </c>
      <c r="N9354" s="179">
        <v>0</v>
      </c>
      <c r="O9354" s="179">
        <v>0</v>
      </c>
      <c r="P9354" s="179">
        <v>0</v>
      </c>
      <c r="Q9354" s="179">
        <v>0</v>
      </c>
      <c r="R9354" s="180">
        <v>0</v>
      </c>
      <c r="S9354" s="180">
        <v>0</v>
      </c>
      <c r="T9354" s="180">
        <v>0</v>
      </c>
    </row>
    <row r="9355" spans="2:20" x14ac:dyDescent="0.3">
      <c r="B9355" s="19">
        <v>9352</v>
      </c>
      <c r="C9355" s="179">
        <v>0</v>
      </c>
      <c r="D9355" s="179">
        <v>0</v>
      </c>
      <c r="E9355" s="179">
        <v>20364.790657575271</v>
      </c>
      <c r="F9355" s="179">
        <v>0</v>
      </c>
      <c r="G9355" s="179">
        <v>0</v>
      </c>
      <c r="H9355" s="179">
        <v>3262.0668664759251</v>
      </c>
      <c r="I9355" s="179">
        <v>0</v>
      </c>
      <c r="J9355" s="179">
        <v>0</v>
      </c>
      <c r="K9355" s="179">
        <v>0</v>
      </c>
      <c r="L9355" s="179">
        <v>0</v>
      </c>
      <c r="M9355" s="179">
        <v>21557.46294248334</v>
      </c>
      <c r="N9355" s="179">
        <v>0</v>
      </c>
      <c r="O9355" s="179">
        <v>0</v>
      </c>
      <c r="P9355" s="179">
        <v>0</v>
      </c>
      <c r="Q9355" s="179">
        <v>0</v>
      </c>
      <c r="R9355" s="180">
        <v>0</v>
      </c>
      <c r="S9355" s="180">
        <v>0</v>
      </c>
      <c r="T9355" s="180">
        <v>0</v>
      </c>
    </row>
    <row r="9356" spans="2:20" x14ac:dyDescent="0.3">
      <c r="B9356" s="19">
        <v>9353</v>
      </c>
      <c r="C9356" s="179">
        <v>0</v>
      </c>
      <c r="D9356" s="179">
        <v>0</v>
      </c>
      <c r="E9356" s="179">
        <v>73953.389260753989</v>
      </c>
      <c r="F9356" s="179">
        <v>0</v>
      </c>
      <c r="G9356" s="179">
        <v>0</v>
      </c>
      <c r="H9356" s="179">
        <v>157255.33779872346</v>
      </c>
      <c r="I9356" s="179">
        <v>0</v>
      </c>
      <c r="J9356" s="179">
        <v>0</v>
      </c>
      <c r="K9356" s="179">
        <v>0</v>
      </c>
      <c r="L9356" s="179">
        <v>0</v>
      </c>
      <c r="M9356" s="179">
        <v>1590.8963892463348</v>
      </c>
      <c r="N9356" s="179">
        <v>0</v>
      </c>
      <c r="O9356" s="179">
        <v>0</v>
      </c>
      <c r="P9356" s="179">
        <v>0</v>
      </c>
      <c r="Q9356" s="179">
        <v>0</v>
      </c>
      <c r="R9356" s="180">
        <v>0</v>
      </c>
      <c r="S9356" s="180">
        <v>0</v>
      </c>
      <c r="T9356" s="180">
        <v>0</v>
      </c>
    </row>
    <row r="9357" spans="2:20" x14ac:dyDescent="0.3">
      <c r="B9357" s="19">
        <v>9354</v>
      </c>
      <c r="C9357" s="179">
        <v>0</v>
      </c>
      <c r="D9357" s="179">
        <v>0</v>
      </c>
      <c r="E9357" s="179">
        <v>17530.684835279844</v>
      </c>
      <c r="F9357" s="179">
        <v>0</v>
      </c>
      <c r="G9357" s="179">
        <v>0</v>
      </c>
      <c r="H9357" s="179">
        <v>47046.029888039266</v>
      </c>
      <c r="I9357" s="179">
        <v>0</v>
      </c>
      <c r="J9357" s="179">
        <v>0</v>
      </c>
      <c r="K9357" s="179">
        <v>0</v>
      </c>
      <c r="L9357" s="179">
        <v>0</v>
      </c>
      <c r="M9357" s="179">
        <v>707942.96831535699</v>
      </c>
      <c r="N9357" s="179">
        <v>0</v>
      </c>
      <c r="O9357" s="179">
        <v>0</v>
      </c>
      <c r="P9357" s="179">
        <v>0</v>
      </c>
      <c r="Q9357" s="179">
        <v>0</v>
      </c>
      <c r="R9357" s="180">
        <v>0</v>
      </c>
      <c r="S9357" s="180">
        <v>0</v>
      </c>
      <c r="T9357" s="180">
        <v>0</v>
      </c>
    </row>
    <row r="9358" spans="2:20" x14ac:dyDescent="0.3">
      <c r="B9358" s="19">
        <v>9355</v>
      </c>
      <c r="C9358" s="179">
        <v>0</v>
      </c>
      <c r="D9358" s="179">
        <v>0</v>
      </c>
      <c r="E9358" s="179">
        <v>160203.43267482333</v>
      </c>
      <c r="F9358" s="179">
        <v>0</v>
      </c>
      <c r="G9358" s="179">
        <v>0</v>
      </c>
      <c r="H9358" s="179">
        <v>81304.221013831004</v>
      </c>
      <c r="I9358" s="179">
        <v>0</v>
      </c>
      <c r="J9358" s="179">
        <v>0</v>
      </c>
      <c r="K9358" s="179">
        <v>0</v>
      </c>
      <c r="L9358" s="179">
        <v>0</v>
      </c>
      <c r="M9358" s="179">
        <v>61929.94605354056</v>
      </c>
      <c r="N9358" s="179">
        <v>0</v>
      </c>
      <c r="O9358" s="179">
        <v>0</v>
      </c>
      <c r="P9358" s="179">
        <v>0</v>
      </c>
      <c r="Q9358" s="179">
        <v>0</v>
      </c>
      <c r="R9358" s="180">
        <v>0</v>
      </c>
      <c r="S9358" s="180">
        <v>0</v>
      </c>
      <c r="T9358" s="180">
        <v>0</v>
      </c>
    </row>
    <row r="9359" spans="2:20" x14ac:dyDescent="0.3">
      <c r="B9359" s="19">
        <v>9356</v>
      </c>
      <c r="C9359" s="179">
        <v>0</v>
      </c>
      <c r="D9359" s="179">
        <v>0</v>
      </c>
      <c r="E9359" s="179">
        <v>6509.7175365146113</v>
      </c>
      <c r="F9359" s="179">
        <v>0</v>
      </c>
      <c r="G9359" s="179">
        <v>0</v>
      </c>
      <c r="H9359" s="179">
        <v>98109.763943914731</v>
      </c>
      <c r="I9359" s="179">
        <v>0</v>
      </c>
      <c r="J9359" s="179">
        <v>0</v>
      </c>
      <c r="K9359" s="179">
        <v>0</v>
      </c>
      <c r="L9359" s="179">
        <v>0</v>
      </c>
      <c r="M9359" s="179">
        <v>320119.50985167024</v>
      </c>
      <c r="N9359" s="179">
        <v>0</v>
      </c>
      <c r="O9359" s="179">
        <v>0</v>
      </c>
      <c r="P9359" s="179">
        <v>0</v>
      </c>
      <c r="Q9359" s="179">
        <v>0</v>
      </c>
      <c r="R9359" s="180">
        <v>0</v>
      </c>
      <c r="S9359" s="180">
        <v>0</v>
      </c>
      <c r="T9359" s="180">
        <v>0</v>
      </c>
    </row>
    <row r="9360" spans="2:20" x14ac:dyDescent="0.3">
      <c r="B9360" s="19">
        <v>9357</v>
      </c>
      <c r="C9360" s="179">
        <v>0</v>
      </c>
      <c r="D9360" s="179">
        <v>0</v>
      </c>
      <c r="E9360" s="179">
        <v>33653.979269068383</v>
      </c>
      <c r="F9360" s="179">
        <v>0</v>
      </c>
      <c r="G9360" s="179">
        <v>0</v>
      </c>
      <c r="H9360" s="179">
        <v>2623.9123033589321</v>
      </c>
      <c r="I9360" s="179">
        <v>0</v>
      </c>
      <c r="J9360" s="179">
        <v>0</v>
      </c>
      <c r="K9360" s="179">
        <v>0</v>
      </c>
      <c r="L9360" s="179">
        <v>0</v>
      </c>
      <c r="M9360" s="179">
        <v>82327.297435841101</v>
      </c>
      <c r="N9360" s="179">
        <v>0</v>
      </c>
      <c r="O9360" s="179">
        <v>0</v>
      </c>
      <c r="P9360" s="179">
        <v>0</v>
      </c>
      <c r="Q9360" s="179">
        <v>0</v>
      </c>
      <c r="R9360" s="180">
        <v>0</v>
      </c>
      <c r="S9360" s="180">
        <v>0</v>
      </c>
      <c r="T9360" s="180">
        <v>0</v>
      </c>
    </row>
    <row r="9361" spans="2:20" x14ac:dyDescent="0.3">
      <c r="B9361" s="19">
        <v>9358</v>
      </c>
      <c r="C9361" s="179">
        <v>0</v>
      </c>
      <c r="D9361" s="179">
        <v>0</v>
      </c>
      <c r="E9361" s="179">
        <v>561204.22870611446</v>
      </c>
      <c r="F9361" s="179">
        <v>0</v>
      </c>
      <c r="G9361" s="179">
        <v>0</v>
      </c>
      <c r="H9361" s="179">
        <v>48413.694393916798</v>
      </c>
      <c r="I9361" s="179">
        <v>0</v>
      </c>
      <c r="J9361" s="179">
        <v>0</v>
      </c>
      <c r="K9361" s="179">
        <v>0</v>
      </c>
      <c r="L9361" s="179">
        <v>0</v>
      </c>
      <c r="M9361" s="179">
        <v>348886.95981864858</v>
      </c>
      <c r="N9361" s="179">
        <v>0</v>
      </c>
      <c r="O9361" s="179">
        <v>0</v>
      </c>
      <c r="P9361" s="179">
        <v>0</v>
      </c>
      <c r="Q9361" s="179">
        <v>0</v>
      </c>
      <c r="R9361" s="180">
        <v>0</v>
      </c>
      <c r="S9361" s="180">
        <v>0</v>
      </c>
      <c r="T9361" s="180">
        <v>0</v>
      </c>
    </row>
    <row r="9362" spans="2:20" x14ac:dyDescent="0.3">
      <c r="B9362" s="19">
        <v>9359</v>
      </c>
      <c r="C9362" s="179">
        <v>0</v>
      </c>
      <c r="D9362" s="179">
        <v>0</v>
      </c>
      <c r="E9362" s="179">
        <v>41143.552206277869</v>
      </c>
      <c r="F9362" s="179">
        <v>0</v>
      </c>
      <c r="G9362" s="179">
        <v>0</v>
      </c>
      <c r="H9362" s="179">
        <v>67216.185984975644</v>
      </c>
      <c r="I9362" s="179">
        <v>0</v>
      </c>
      <c r="J9362" s="179">
        <v>0</v>
      </c>
      <c r="K9362" s="179">
        <v>0</v>
      </c>
      <c r="L9362" s="179">
        <v>0</v>
      </c>
      <c r="M9362" s="179">
        <v>32537.810477642302</v>
      </c>
      <c r="N9362" s="179">
        <v>0</v>
      </c>
      <c r="O9362" s="179">
        <v>0</v>
      </c>
      <c r="P9362" s="179">
        <v>0</v>
      </c>
      <c r="Q9362" s="179">
        <v>0</v>
      </c>
      <c r="R9362" s="180">
        <v>0</v>
      </c>
      <c r="S9362" s="180">
        <v>0</v>
      </c>
      <c r="T9362" s="180">
        <v>0</v>
      </c>
    </row>
    <row r="9363" spans="2:20" x14ac:dyDescent="0.3">
      <c r="B9363" s="19">
        <v>9360</v>
      </c>
      <c r="C9363" s="179">
        <v>0</v>
      </c>
      <c r="D9363" s="179">
        <v>0</v>
      </c>
      <c r="E9363" s="179">
        <v>36283.930819083456</v>
      </c>
      <c r="F9363" s="179">
        <v>0</v>
      </c>
      <c r="G9363" s="179">
        <v>0</v>
      </c>
      <c r="H9363" s="179">
        <v>28287.211194586864</v>
      </c>
      <c r="I9363" s="179">
        <v>0</v>
      </c>
      <c r="J9363" s="179">
        <v>0</v>
      </c>
      <c r="K9363" s="179">
        <v>0</v>
      </c>
      <c r="L9363" s="179">
        <v>0</v>
      </c>
      <c r="M9363" s="179">
        <v>125981.45190596225</v>
      </c>
      <c r="N9363" s="179">
        <v>0</v>
      </c>
      <c r="O9363" s="179">
        <v>0</v>
      </c>
      <c r="P9363" s="179">
        <v>0</v>
      </c>
      <c r="Q9363" s="179">
        <v>0</v>
      </c>
      <c r="R9363" s="180">
        <v>0</v>
      </c>
      <c r="S9363" s="180">
        <v>0</v>
      </c>
      <c r="T9363" s="180">
        <v>0</v>
      </c>
    </row>
    <row r="9364" spans="2:20" x14ac:dyDescent="0.3">
      <c r="B9364" s="19">
        <v>9361</v>
      </c>
      <c r="C9364" s="179">
        <v>0</v>
      </c>
      <c r="D9364" s="179">
        <v>0</v>
      </c>
      <c r="E9364" s="179">
        <v>19567.881033133679</v>
      </c>
      <c r="F9364" s="179">
        <v>0</v>
      </c>
      <c r="G9364" s="179">
        <v>0</v>
      </c>
      <c r="H9364" s="179">
        <v>130284.81967539931</v>
      </c>
      <c r="I9364" s="179">
        <v>0</v>
      </c>
      <c r="J9364" s="179">
        <v>0</v>
      </c>
      <c r="K9364" s="179">
        <v>0</v>
      </c>
      <c r="L9364" s="179">
        <v>0</v>
      </c>
      <c r="M9364" s="179">
        <v>8647.2864099649269</v>
      </c>
      <c r="N9364" s="179">
        <v>0</v>
      </c>
      <c r="O9364" s="179">
        <v>0</v>
      </c>
      <c r="P9364" s="179">
        <v>0</v>
      </c>
      <c r="Q9364" s="179">
        <v>0</v>
      </c>
      <c r="R9364" s="180">
        <v>0</v>
      </c>
      <c r="S9364" s="180">
        <v>0</v>
      </c>
      <c r="T9364" s="180">
        <v>0</v>
      </c>
    </row>
    <row r="9365" spans="2:20" x14ac:dyDescent="0.3">
      <c r="B9365" s="19">
        <v>9362</v>
      </c>
      <c r="C9365" s="179">
        <v>0</v>
      </c>
      <c r="D9365" s="179">
        <v>0</v>
      </c>
      <c r="E9365" s="179">
        <v>170962.69920414951</v>
      </c>
      <c r="F9365" s="179">
        <v>0</v>
      </c>
      <c r="G9365" s="179">
        <v>0</v>
      </c>
      <c r="H9365" s="179">
        <v>115809.45760324573</v>
      </c>
      <c r="I9365" s="179">
        <v>0</v>
      </c>
      <c r="J9365" s="179">
        <v>0</v>
      </c>
      <c r="K9365" s="179">
        <v>0</v>
      </c>
      <c r="L9365" s="179">
        <v>0</v>
      </c>
      <c r="M9365" s="179">
        <v>50470.801113113273</v>
      </c>
      <c r="N9365" s="179">
        <v>0</v>
      </c>
      <c r="O9365" s="179">
        <v>0</v>
      </c>
      <c r="P9365" s="179">
        <v>0</v>
      </c>
      <c r="Q9365" s="179">
        <v>0</v>
      </c>
      <c r="R9365" s="180">
        <v>0</v>
      </c>
      <c r="S9365" s="180">
        <v>0</v>
      </c>
      <c r="T9365" s="180">
        <v>0</v>
      </c>
    </row>
    <row r="9366" spans="2:20" x14ac:dyDescent="0.3">
      <c r="B9366" s="19">
        <v>9363</v>
      </c>
      <c r="C9366" s="179">
        <v>0</v>
      </c>
      <c r="D9366" s="179">
        <v>0</v>
      </c>
      <c r="E9366" s="179">
        <v>325634.37499104749</v>
      </c>
      <c r="F9366" s="179">
        <v>0</v>
      </c>
      <c r="G9366" s="179">
        <v>0</v>
      </c>
      <c r="H9366" s="179">
        <v>185125.32507624789</v>
      </c>
      <c r="I9366" s="179">
        <v>0</v>
      </c>
      <c r="J9366" s="179">
        <v>0</v>
      </c>
      <c r="K9366" s="179">
        <v>0</v>
      </c>
      <c r="L9366" s="179">
        <v>0</v>
      </c>
      <c r="M9366" s="179">
        <v>1643733.1111417625</v>
      </c>
      <c r="N9366" s="179">
        <v>0</v>
      </c>
      <c r="O9366" s="179">
        <v>0</v>
      </c>
      <c r="P9366" s="179">
        <v>0</v>
      </c>
      <c r="Q9366" s="179">
        <v>0</v>
      </c>
      <c r="R9366" s="180">
        <v>0</v>
      </c>
      <c r="S9366" s="180">
        <v>0</v>
      </c>
      <c r="T9366" s="180">
        <v>0</v>
      </c>
    </row>
    <row r="9367" spans="2:20" x14ac:dyDescent="0.3">
      <c r="B9367" s="19">
        <v>9364</v>
      </c>
      <c r="C9367" s="179">
        <v>0</v>
      </c>
      <c r="D9367" s="179">
        <v>0</v>
      </c>
      <c r="E9367" s="179">
        <v>10972.145070622344</v>
      </c>
      <c r="F9367" s="179">
        <v>0</v>
      </c>
      <c r="G9367" s="179">
        <v>0</v>
      </c>
      <c r="H9367" s="179">
        <v>4280.0218744535086</v>
      </c>
      <c r="I9367" s="179">
        <v>0</v>
      </c>
      <c r="J9367" s="179">
        <v>0</v>
      </c>
      <c r="K9367" s="179">
        <v>0</v>
      </c>
      <c r="L9367" s="179">
        <v>0</v>
      </c>
      <c r="M9367" s="179">
        <v>150771.68541059343</v>
      </c>
      <c r="N9367" s="179">
        <v>0</v>
      </c>
      <c r="O9367" s="179">
        <v>0</v>
      </c>
      <c r="P9367" s="179">
        <v>0</v>
      </c>
      <c r="Q9367" s="179">
        <v>0</v>
      </c>
      <c r="R9367" s="180">
        <v>0</v>
      </c>
      <c r="S9367" s="180">
        <v>0</v>
      </c>
      <c r="T9367" s="180">
        <v>0</v>
      </c>
    </row>
    <row r="9368" spans="2:20" x14ac:dyDescent="0.3">
      <c r="B9368" s="19">
        <v>9365</v>
      </c>
      <c r="C9368" s="179">
        <v>0</v>
      </c>
      <c r="D9368" s="179">
        <v>0</v>
      </c>
      <c r="E9368" s="179">
        <v>295637.08504766173</v>
      </c>
      <c r="F9368" s="179">
        <v>0</v>
      </c>
      <c r="G9368" s="179">
        <v>0</v>
      </c>
      <c r="H9368" s="179">
        <v>33969.194345997123</v>
      </c>
      <c r="I9368" s="179">
        <v>0</v>
      </c>
      <c r="J9368" s="179">
        <v>0</v>
      </c>
      <c r="K9368" s="179">
        <v>0</v>
      </c>
      <c r="L9368" s="179">
        <v>0</v>
      </c>
      <c r="M9368" s="179">
        <v>10716.225522475226</v>
      </c>
      <c r="N9368" s="179">
        <v>0</v>
      </c>
      <c r="O9368" s="179">
        <v>0</v>
      </c>
      <c r="P9368" s="179">
        <v>0</v>
      </c>
      <c r="Q9368" s="179">
        <v>0</v>
      </c>
      <c r="R9368" s="180">
        <v>0</v>
      </c>
      <c r="S9368" s="180">
        <v>0</v>
      </c>
      <c r="T9368" s="180">
        <v>0</v>
      </c>
    </row>
    <row r="9369" spans="2:20" x14ac:dyDescent="0.3">
      <c r="B9369" s="19">
        <v>9366</v>
      </c>
      <c r="C9369" s="179">
        <v>0</v>
      </c>
      <c r="D9369" s="179">
        <v>0</v>
      </c>
      <c r="E9369" s="179">
        <v>96515.450918250761</v>
      </c>
      <c r="F9369" s="179">
        <v>0</v>
      </c>
      <c r="G9369" s="179">
        <v>0</v>
      </c>
      <c r="H9369" s="179">
        <v>48650.9085579885</v>
      </c>
      <c r="I9369" s="179">
        <v>0</v>
      </c>
      <c r="J9369" s="179">
        <v>0</v>
      </c>
      <c r="K9369" s="179">
        <v>0</v>
      </c>
      <c r="L9369" s="179">
        <v>0</v>
      </c>
      <c r="M9369" s="179">
        <v>286724.15849778848</v>
      </c>
      <c r="N9369" s="179">
        <v>0</v>
      </c>
      <c r="O9369" s="179">
        <v>0</v>
      </c>
      <c r="P9369" s="179">
        <v>0</v>
      </c>
      <c r="Q9369" s="179">
        <v>0</v>
      </c>
      <c r="R9369" s="180">
        <v>0</v>
      </c>
      <c r="S9369" s="180">
        <v>0</v>
      </c>
      <c r="T9369" s="180">
        <v>0</v>
      </c>
    </row>
    <row r="9370" spans="2:20" x14ac:dyDescent="0.3">
      <c r="B9370" s="19">
        <v>9367</v>
      </c>
      <c r="C9370" s="179">
        <v>0</v>
      </c>
      <c r="D9370" s="179">
        <v>0</v>
      </c>
      <c r="E9370" s="179">
        <v>301612.76814556558</v>
      </c>
      <c r="F9370" s="179">
        <v>0</v>
      </c>
      <c r="G9370" s="179">
        <v>0</v>
      </c>
      <c r="H9370" s="179">
        <v>56935.109553700662</v>
      </c>
      <c r="I9370" s="179">
        <v>0</v>
      </c>
      <c r="J9370" s="179">
        <v>0</v>
      </c>
      <c r="K9370" s="179">
        <v>0</v>
      </c>
      <c r="L9370" s="179">
        <v>0</v>
      </c>
      <c r="M9370" s="179">
        <v>112881.6714257538</v>
      </c>
      <c r="N9370" s="179">
        <v>0</v>
      </c>
      <c r="O9370" s="179">
        <v>0</v>
      </c>
      <c r="P9370" s="179">
        <v>0</v>
      </c>
      <c r="Q9370" s="179">
        <v>0</v>
      </c>
      <c r="R9370" s="180">
        <v>0</v>
      </c>
      <c r="S9370" s="180">
        <v>0</v>
      </c>
      <c r="T9370" s="180">
        <v>0</v>
      </c>
    </row>
    <row r="9371" spans="2:20" x14ac:dyDescent="0.3">
      <c r="B9371" s="19">
        <v>9368</v>
      </c>
      <c r="C9371" s="179">
        <v>0</v>
      </c>
      <c r="D9371" s="179">
        <v>0</v>
      </c>
      <c r="E9371" s="179">
        <v>18673.975654817026</v>
      </c>
      <c r="F9371" s="179">
        <v>0</v>
      </c>
      <c r="G9371" s="179">
        <v>0</v>
      </c>
      <c r="H9371" s="179">
        <v>11579.162705530005</v>
      </c>
      <c r="I9371" s="179">
        <v>0</v>
      </c>
      <c r="J9371" s="179">
        <v>0</v>
      </c>
      <c r="K9371" s="179">
        <v>0</v>
      </c>
      <c r="L9371" s="179">
        <v>0</v>
      </c>
      <c r="M9371" s="179">
        <v>71444.104966105078</v>
      </c>
      <c r="N9371" s="179">
        <v>0</v>
      </c>
      <c r="O9371" s="179">
        <v>0</v>
      </c>
      <c r="P9371" s="179">
        <v>0</v>
      </c>
      <c r="Q9371" s="179">
        <v>0</v>
      </c>
      <c r="R9371" s="180">
        <v>0</v>
      </c>
      <c r="S9371" s="180">
        <v>0</v>
      </c>
      <c r="T9371" s="180">
        <v>0</v>
      </c>
    </row>
    <row r="9372" spans="2:20" x14ac:dyDescent="0.3">
      <c r="B9372" s="19">
        <v>9369</v>
      </c>
      <c r="C9372" s="179">
        <v>0</v>
      </c>
      <c r="D9372" s="179">
        <v>0</v>
      </c>
      <c r="E9372" s="179">
        <v>98043.316803237001</v>
      </c>
      <c r="F9372" s="179">
        <v>0</v>
      </c>
      <c r="G9372" s="179">
        <v>0</v>
      </c>
      <c r="H9372" s="179">
        <v>1460866.0182937167</v>
      </c>
      <c r="I9372" s="179">
        <v>0</v>
      </c>
      <c r="J9372" s="179">
        <v>0</v>
      </c>
      <c r="K9372" s="179">
        <v>0</v>
      </c>
      <c r="L9372" s="179">
        <v>0</v>
      </c>
      <c r="M9372" s="179">
        <v>33015.019638373211</v>
      </c>
      <c r="N9372" s="179">
        <v>0</v>
      </c>
      <c r="O9372" s="179">
        <v>0</v>
      </c>
      <c r="P9372" s="179">
        <v>0</v>
      </c>
      <c r="Q9372" s="179">
        <v>0</v>
      </c>
      <c r="R9372" s="180">
        <v>0</v>
      </c>
      <c r="S9372" s="180">
        <v>0</v>
      </c>
      <c r="T9372" s="180">
        <v>0</v>
      </c>
    </row>
    <row r="9373" spans="2:20" x14ac:dyDescent="0.3">
      <c r="B9373" s="19">
        <v>9370</v>
      </c>
      <c r="C9373" s="179">
        <v>0</v>
      </c>
      <c r="D9373" s="179">
        <v>0</v>
      </c>
      <c r="E9373" s="179">
        <v>6072.9805263398257</v>
      </c>
      <c r="F9373" s="179">
        <v>0</v>
      </c>
      <c r="G9373" s="179">
        <v>0</v>
      </c>
      <c r="H9373" s="179">
        <v>99298.989264453776</v>
      </c>
      <c r="I9373" s="179">
        <v>0</v>
      </c>
      <c r="J9373" s="179">
        <v>0</v>
      </c>
      <c r="K9373" s="179">
        <v>0</v>
      </c>
      <c r="L9373" s="179">
        <v>0</v>
      </c>
      <c r="M9373" s="179">
        <v>118925.48340554209</v>
      </c>
      <c r="N9373" s="179">
        <v>0</v>
      </c>
      <c r="O9373" s="179">
        <v>0</v>
      </c>
      <c r="P9373" s="179">
        <v>0</v>
      </c>
      <c r="Q9373" s="179">
        <v>0</v>
      </c>
      <c r="R9373" s="180">
        <v>0</v>
      </c>
      <c r="S9373" s="180">
        <v>0</v>
      </c>
      <c r="T9373" s="180">
        <v>0</v>
      </c>
    </row>
    <row r="9374" spans="2:20" x14ac:dyDescent="0.3">
      <c r="B9374" s="19">
        <v>9371</v>
      </c>
      <c r="C9374" s="179">
        <v>0</v>
      </c>
      <c r="D9374" s="179">
        <v>0</v>
      </c>
      <c r="E9374" s="179">
        <v>117351.06807933125</v>
      </c>
      <c r="F9374" s="179">
        <v>0</v>
      </c>
      <c r="G9374" s="179">
        <v>0</v>
      </c>
      <c r="H9374" s="179">
        <v>60450.003690961355</v>
      </c>
      <c r="I9374" s="179">
        <v>0</v>
      </c>
      <c r="J9374" s="179">
        <v>0</v>
      </c>
      <c r="K9374" s="179">
        <v>0</v>
      </c>
      <c r="L9374" s="179">
        <v>0</v>
      </c>
      <c r="M9374" s="179">
        <v>38702.406868328741</v>
      </c>
      <c r="N9374" s="179">
        <v>0</v>
      </c>
      <c r="O9374" s="179">
        <v>0</v>
      </c>
      <c r="P9374" s="179">
        <v>0</v>
      </c>
      <c r="Q9374" s="179">
        <v>0</v>
      </c>
      <c r="R9374" s="180">
        <v>0</v>
      </c>
      <c r="S9374" s="180">
        <v>0</v>
      </c>
      <c r="T9374" s="180">
        <v>0</v>
      </c>
    </row>
    <row r="9375" spans="2:20" x14ac:dyDescent="0.3">
      <c r="B9375" s="19">
        <v>9372</v>
      </c>
      <c r="C9375" s="179">
        <v>0</v>
      </c>
      <c r="D9375" s="179">
        <v>0</v>
      </c>
      <c r="E9375" s="179">
        <v>10573.34326073354</v>
      </c>
      <c r="F9375" s="179">
        <v>0</v>
      </c>
      <c r="G9375" s="179">
        <v>0</v>
      </c>
      <c r="H9375" s="179">
        <v>5078.8839697452268</v>
      </c>
      <c r="I9375" s="179">
        <v>0</v>
      </c>
      <c r="J9375" s="179">
        <v>0</v>
      </c>
      <c r="K9375" s="179">
        <v>0</v>
      </c>
      <c r="L9375" s="179">
        <v>0</v>
      </c>
      <c r="M9375" s="179">
        <v>862422.24616615067</v>
      </c>
      <c r="N9375" s="179">
        <v>0</v>
      </c>
      <c r="O9375" s="179">
        <v>0</v>
      </c>
      <c r="P9375" s="179">
        <v>0</v>
      </c>
      <c r="Q9375" s="179">
        <v>0</v>
      </c>
      <c r="R9375" s="180">
        <v>0</v>
      </c>
      <c r="S9375" s="180">
        <v>0</v>
      </c>
      <c r="T9375" s="180">
        <v>0</v>
      </c>
    </row>
    <row r="9376" spans="2:20" x14ac:dyDescent="0.3">
      <c r="B9376" s="19">
        <v>9373</v>
      </c>
      <c r="C9376" s="179">
        <v>0</v>
      </c>
      <c r="D9376" s="179">
        <v>0</v>
      </c>
      <c r="E9376" s="179">
        <v>61898.950376200395</v>
      </c>
      <c r="F9376" s="179">
        <v>0</v>
      </c>
      <c r="G9376" s="179">
        <v>0</v>
      </c>
      <c r="H9376" s="179">
        <v>42306.523574917301</v>
      </c>
      <c r="I9376" s="179">
        <v>0</v>
      </c>
      <c r="J9376" s="179">
        <v>0</v>
      </c>
      <c r="K9376" s="179">
        <v>0</v>
      </c>
      <c r="L9376" s="179">
        <v>0</v>
      </c>
      <c r="M9376" s="179">
        <v>14451.923719190865</v>
      </c>
      <c r="N9376" s="179">
        <v>0</v>
      </c>
      <c r="O9376" s="179">
        <v>0</v>
      </c>
      <c r="P9376" s="179">
        <v>0</v>
      </c>
      <c r="Q9376" s="179">
        <v>0</v>
      </c>
      <c r="R9376" s="180">
        <v>0</v>
      </c>
      <c r="S9376" s="180">
        <v>0</v>
      </c>
      <c r="T9376" s="180">
        <v>0</v>
      </c>
    </row>
    <row r="9377" spans="2:20" x14ac:dyDescent="0.3">
      <c r="B9377" s="19">
        <v>9374</v>
      </c>
      <c r="C9377" s="179">
        <v>0</v>
      </c>
      <c r="D9377" s="179">
        <v>0</v>
      </c>
      <c r="E9377" s="179">
        <v>359507.36578035477</v>
      </c>
      <c r="F9377" s="179">
        <v>0</v>
      </c>
      <c r="G9377" s="179">
        <v>0</v>
      </c>
      <c r="H9377" s="179">
        <v>17224.472540479939</v>
      </c>
      <c r="I9377" s="179">
        <v>0</v>
      </c>
      <c r="J9377" s="179">
        <v>0</v>
      </c>
      <c r="K9377" s="179">
        <v>0</v>
      </c>
      <c r="L9377" s="179">
        <v>0</v>
      </c>
      <c r="M9377" s="179">
        <v>24711.612718728822</v>
      </c>
      <c r="N9377" s="179">
        <v>0</v>
      </c>
      <c r="O9377" s="179">
        <v>0</v>
      </c>
      <c r="P9377" s="179">
        <v>0</v>
      </c>
      <c r="Q9377" s="179">
        <v>0</v>
      </c>
      <c r="R9377" s="180">
        <v>0</v>
      </c>
      <c r="S9377" s="180">
        <v>0</v>
      </c>
      <c r="T9377" s="180">
        <v>0</v>
      </c>
    </row>
    <row r="9378" spans="2:20" x14ac:dyDescent="0.3">
      <c r="B9378" s="19">
        <v>9375</v>
      </c>
      <c r="C9378" s="179">
        <v>0</v>
      </c>
      <c r="D9378" s="179">
        <v>0</v>
      </c>
      <c r="E9378" s="179">
        <v>423255.19227280916</v>
      </c>
      <c r="F9378" s="179">
        <v>0</v>
      </c>
      <c r="G9378" s="179">
        <v>0</v>
      </c>
      <c r="H9378" s="179">
        <v>44184.935161375062</v>
      </c>
      <c r="I9378" s="179">
        <v>0</v>
      </c>
      <c r="J9378" s="179">
        <v>0</v>
      </c>
      <c r="K9378" s="179">
        <v>0</v>
      </c>
      <c r="L9378" s="179">
        <v>0</v>
      </c>
      <c r="M9378" s="179">
        <v>19793.919285319236</v>
      </c>
      <c r="N9378" s="179">
        <v>0</v>
      </c>
      <c r="O9378" s="179">
        <v>0</v>
      </c>
      <c r="P9378" s="179">
        <v>0</v>
      </c>
      <c r="Q9378" s="179">
        <v>0</v>
      </c>
      <c r="R9378" s="180">
        <v>0</v>
      </c>
      <c r="S9378" s="180">
        <v>0</v>
      </c>
      <c r="T9378" s="180">
        <v>0</v>
      </c>
    </row>
    <row r="9379" spans="2:20" x14ac:dyDescent="0.3">
      <c r="B9379" s="19">
        <v>9376</v>
      </c>
      <c r="C9379" s="179">
        <v>0</v>
      </c>
      <c r="D9379" s="179">
        <v>0</v>
      </c>
      <c r="E9379" s="179">
        <v>36670.445757467125</v>
      </c>
      <c r="F9379" s="179">
        <v>0</v>
      </c>
      <c r="G9379" s="179">
        <v>0</v>
      </c>
      <c r="H9379" s="179">
        <v>133422.07815803814</v>
      </c>
      <c r="I9379" s="179">
        <v>0</v>
      </c>
      <c r="J9379" s="179">
        <v>0</v>
      </c>
      <c r="K9379" s="179">
        <v>0</v>
      </c>
      <c r="L9379" s="179">
        <v>0</v>
      </c>
      <c r="M9379" s="179">
        <v>19233.957366446713</v>
      </c>
      <c r="N9379" s="179">
        <v>0</v>
      </c>
      <c r="O9379" s="179">
        <v>0</v>
      </c>
      <c r="P9379" s="179">
        <v>0</v>
      </c>
      <c r="Q9379" s="179">
        <v>0</v>
      </c>
      <c r="R9379" s="180">
        <v>0</v>
      </c>
      <c r="S9379" s="180">
        <v>0</v>
      </c>
      <c r="T9379" s="180">
        <v>0</v>
      </c>
    </row>
    <row r="9380" spans="2:20" x14ac:dyDescent="0.3">
      <c r="B9380" s="19">
        <v>9377</v>
      </c>
      <c r="C9380" s="179">
        <v>0</v>
      </c>
      <c r="D9380" s="179">
        <v>0</v>
      </c>
      <c r="E9380" s="179">
        <v>156723.77217419673</v>
      </c>
      <c r="F9380" s="179">
        <v>0</v>
      </c>
      <c r="G9380" s="179">
        <v>0</v>
      </c>
      <c r="H9380" s="179">
        <v>54005.945822043846</v>
      </c>
      <c r="I9380" s="179">
        <v>0</v>
      </c>
      <c r="J9380" s="179">
        <v>0</v>
      </c>
      <c r="K9380" s="179">
        <v>0</v>
      </c>
      <c r="L9380" s="179">
        <v>0</v>
      </c>
      <c r="M9380" s="179">
        <v>15369.288446608985</v>
      </c>
      <c r="N9380" s="179">
        <v>0</v>
      </c>
      <c r="O9380" s="179">
        <v>0</v>
      </c>
      <c r="P9380" s="179">
        <v>0</v>
      </c>
      <c r="Q9380" s="179">
        <v>0</v>
      </c>
      <c r="R9380" s="180">
        <v>0</v>
      </c>
      <c r="S9380" s="180">
        <v>0</v>
      </c>
      <c r="T9380" s="180">
        <v>0</v>
      </c>
    </row>
    <row r="9381" spans="2:20" x14ac:dyDescent="0.3">
      <c r="B9381" s="19">
        <v>9378</v>
      </c>
      <c r="C9381" s="179">
        <v>0</v>
      </c>
      <c r="D9381" s="179">
        <v>0</v>
      </c>
      <c r="E9381" s="179">
        <v>73870.817197163677</v>
      </c>
      <c r="F9381" s="179">
        <v>0</v>
      </c>
      <c r="G9381" s="179">
        <v>0</v>
      </c>
      <c r="H9381" s="179">
        <v>902637.02932585508</v>
      </c>
      <c r="I9381" s="179">
        <v>0</v>
      </c>
      <c r="J9381" s="179">
        <v>0</v>
      </c>
      <c r="K9381" s="179">
        <v>0</v>
      </c>
      <c r="L9381" s="179">
        <v>0</v>
      </c>
      <c r="M9381" s="179">
        <v>102424.51762028772</v>
      </c>
      <c r="N9381" s="179">
        <v>0</v>
      </c>
      <c r="O9381" s="179">
        <v>0</v>
      </c>
      <c r="P9381" s="179">
        <v>0</v>
      </c>
      <c r="Q9381" s="179">
        <v>0</v>
      </c>
      <c r="R9381" s="180">
        <v>0</v>
      </c>
      <c r="S9381" s="180">
        <v>0</v>
      </c>
      <c r="T9381" s="180">
        <v>0</v>
      </c>
    </row>
    <row r="9382" spans="2:20" x14ac:dyDescent="0.3">
      <c r="B9382" s="19">
        <v>9379</v>
      </c>
      <c r="C9382" s="179">
        <v>0</v>
      </c>
      <c r="D9382" s="179">
        <v>0</v>
      </c>
      <c r="E9382" s="179">
        <v>25345.216644135107</v>
      </c>
      <c r="F9382" s="179">
        <v>0</v>
      </c>
      <c r="G9382" s="179">
        <v>0</v>
      </c>
      <c r="H9382" s="179">
        <v>33843.71541013485</v>
      </c>
      <c r="I9382" s="179">
        <v>0</v>
      </c>
      <c r="J9382" s="179">
        <v>0</v>
      </c>
      <c r="K9382" s="179">
        <v>0</v>
      </c>
      <c r="L9382" s="179">
        <v>0</v>
      </c>
      <c r="M9382" s="179">
        <v>118321.73150261055</v>
      </c>
      <c r="N9382" s="179">
        <v>0</v>
      </c>
      <c r="O9382" s="179">
        <v>0</v>
      </c>
      <c r="P9382" s="179">
        <v>0</v>
      </c>
      <c r="Q9382" s="179">
        <v>0</v>
      </c>
      <c r="R9382" s="180">
        <v>0</v>
      </c>
      <c r="S9382" s="180">
        <v>0</v>
      </c>
      <c r="T9382" s="180">
        <v>0</v>
      </c>
    </row>
    <row r="9383" spans="2:20" x14ac:dyDescent="0.3">
      <c r="B9383" s="19">
        <v>9380</v>
      </c>
      <c r="C9383" s="179">
        <v>0</v>
      </c>
      <c r="D9383" s="179">
        <v>0</v>
      </c>
      <c r="E9383" s="179">
        <v>64706.886084975311</v>
      </c>
      <c r="F9383" s="179">
        <v>0</v>
      </c>
      <c r="G9383" s="179">
        <v>0</v>
      </c>
      <c r="H9383" s="179">
        <v>324239.89891710115</v>
      </c>
      <c r="I9383" s="179">
        <v>0</v>
      </c>
      <c r="J9383" s="179">
        <v>0</v>
      </c>
      <c r="K9383" s="179">
        <v>0</v>
      </c>
      <c r="L9383" s="179">
        <v>0</v>
      </c>
      <c r="M9383" s="179">
        <v>176019.83190980158</v>
      </c>
      <c r="N9383" s="179">
        <v>0</v>
      </c>
      <c r="O9383" s="179">
        <v>0</v>
      </c>
      <c r="P9383" s="179">
        <v>0</v>
      </c>
      <c r="Q9383" s="179">
        <v>0</v>
      </c>
      <c r="R9383" s="180">
        <v>0</v>
      </c>
      <c r="S9383" s="180">
        <v>0</v>
      </c>
      <c r="T9383" s="180">
        <v>0</v>
      </c>
    </row>
    <row r="9384" spans="2:20" x14ac:dyDescent="0.3">
      <c r="B9384" s="19">
        <v>9381</v>
      </c>
      <c r="C9384" s="179">
        <v>0</v>
      </c>
      <c r="D9384" s="179">
        <v>0</v>
      </c>
      <c r="E9384" s="179">
        <v>11395.344588601281</v>
      </c>
      <c r="F9384" s="179">
        <v>0</v>
      </c>
      <c r="G9384" s="179">
        <v>0</v>
      </c>
      <c r="H9384" s="179">
        <v>75609.927270839442</v>
      </c>
      <c r="I9384" s="179">
        <v>0</v>
      </c>
      <c r="J9384" s="179">
        <v>0</v>
      </c>
      <c r="K9384" s="179">
        <v>0</v>
      </c>
      <c r="L9384" s="179">
        <v>0</v>
      </c>
      <c r="M9384" s="179">
        <v>28175.260457453249</v>
      </c>
      <c r="N9384" s="179">
        <v>0</v>
      </c>
      <c r="O9384" s="179">
        <v>0</v>
      </c>
      <c r="P9384" s="179">
        <v>0</v>
      </c>
      <c r="Q9384" s="179">
        <v>0</v>
      </c>
      <c r="R9384" s="180">
        <v>0</v>
      </c>
      <c r="S9384" s="180">
        <v>0</v>
      </c>
      <c r="T9384" s="180">
        <v>0</v>
      </c>
    </row>
    <row r="9385" spans="2:20" x14ac:dyDescent="0.3">
      <c r="B9385" s="19">
        <v>9382</v>
      </c>
      <c r="C9385" s="179">
        <v>0</v>
      </c>
      <c r="D9385" s="179">
        <v>0</v>
      </c>
      <c r="E9385" s="179">
        <v>142176.91858637708</v>
      </c>
      <c r="F9385" s="179">
        <v>0</v>
      </c>
      <c r="G9385" s="179">
        <v>0</v>
      </c>
      <c r="H9385" s="179">
        <v>133963.57780427209</v>
      </c>
      <c r="I9385" s="179">
        <v>0</v>
      </c>
      <c r="J9385" s="179">
        <v>0</v>
      </c>
      <c r="K9385" s="179">
        <v>0</v>
      </c>
      <c r="L9385" s="179">
        <v>0</v>
      </c>
      <c r="M9385" s="179">
        <v>120522.95420913976</v>
      </c>
      <c r="N9385" s="179">
        <v>0</v>
      </c>
      <c r="O9385" s="179">
        <v>0</v>
      </c>
      <c r="P9385" s="179">
        <v>0</v>
      </c>
      <c r="Q9385" s="179">
        <v>0</v>
      </c>
      <c r="R9385" s="180">
        <v>0</v>
      </c>
      <c r="S9385" s="180">
        <v>0</v>
      </c>
      <c r="T9385" s="180">
        <v>0</v>
      </c>
    </row>
    <row r="9386" spans="2:20" x14ac:dyDescent="0.3">
      <c r="B9386" s="19">
        <v>9383</v>
      </c>
      <c r="C9386" s="179">
        <v>0</v>
      </c>
      <c r="D9386" s="179">
        <v>0</v>
      </c>
      <c r="E9386" s="179">
        <v>132352.95331032659</v>
      </c>
      <c r="F9386" s="179">
        <v>0</v>
      </c>
      <c r="G9386" s="179">
        <v>0</v>
      </c>
      <c r="H9386" s="179">
        <v>39147.645351997104</v>
      </c>
      <c r="I9386" s="179">
        <v>0</v>
      </c>
      <c r="J9386" s="179">
        <v>0</v>
      </c>
      <c r="K9386" s="179">
        <v>0</v>
      </c>
      <c r="L9386" s="179">
        <v>0</v>
      </c>
      <c r="M9386" s="179">
        <v>24400.422029694477</v>
      </c>
      <c r="N9386" s="179">
        <v>0</v>
      </c>
      <c r="O9386" s="179">
        <v>0</v>
      </c>
      <c r="P9386" s="179">
        <v>0</v>
      </c>
      <c r="Q9386" s="179">
        <v>0</v>
      </c>
      <c r="R9386" s="180">
        <v>0</v>
      </c>
      <c r="S9386" s="180">
        <v>0</v>
      </c>
      <c r="T9386" s="180">
        <v>0</v>
      </c>
    </row>
    <row r="9387" spans="2:20" x14ac:dyDescent="0.3">
      <c r="B9387" s="19">
        <v>9384</v>
      </c>
      <c r="C9387" s="179">
        <v>0</v>
      </c>
      <c r="D9387" s="179">
        <v>0</v>
      </c>
      <c r="E9387" s="179">
        <v>16452.232411048746</v>
      </c>
      <c r="F9387" s="179">
        <v>0</v>
      </c>
      <c r="G9387" s="179">
        <v>0</v>
      </c>
      <c r="H9387" s="179">
        <v>124193.18290090318</v>
      </c>
      <c r="I9387" s="179">
        <v>0</v>
      </c>
      <c r="J9387" s="179">
        <v>0</v>
      </c>
      <c r="K9387" s="179">
        <v>0</v>
      </c>
      <c r="L9387" s="179">
        <v>0</v>
      </c>
      <c r="M9387" s="179">
        <v>718307.70551037719</v>
      </c>
      <c r="N9387" s="179">
        <v>0</v>
      </c>
      <c r="O9387" s="179">
        <v>0</v>
      </c>
      <c r="P9387" s="179">
        <v>0</v>
      </c>
      <c r="Q9387" s="179">
        <v>0</v>
      </c>
      <c r="R9387" s="180">
        <v>0</v>
      </c>
      <c r="S9387" s="180">
        <v>0</v>
      </c>
      <c r="T9387" s="180">
        <v>0</v>
      </c>
    </row>
    <row r="9388" spans="2:20" x14ac:dyDescent="0.3">
      <c r="B9388" s="19">
        <v>9385</v>
      </c>
      <c r="C9388" s="179">
        <v>0</v>
      </c>
      <c r="D9388" s="179">
        <v>0</v>
      </c>
      <c r="E9388" s="179">
        <v>210643.89171669434</v>
      </c>
      <c r="F9388" s="179">
        <v>0</v>
      </c>
      <c r="G9388" s="179">
        <v>0</v>
      </c>
      <c r="H9388" s="179">
        <v>12380.017767855341</v>
      </c>
      <c r="I9388" s="179">
        <v>0</v>
      </c>
      <c r="J9388" s="179">
        <v>0</v>
      </c>
      <c r="K9388" s="179">
        <v>296278.63459096663</v>
      </c>
      <c r="L9388" s="179">
        <v>1</v>
      </c>
      <c r="M9388" s="179">
        <v>78172.627611198754</v>
      </c>
      <c r="N9388" s="179">
        <v>0</v>
      </c>
      <c r="O9388" s="179">
        <v>0</v>
      </c>
      <c r="P9388" s="179">
        <v>0</v>
      </c>
      <c r="Q9388" s="179">
        <v>0</v>
      </c>
      <c r="R9388" s="180">
        <v>0</v>
      </c>
      <c r="S9388" s="180">
        <v>296278.63459096663</v>
      </c>
      <c r="T9388" s="180">
        <v>0</v>
      </c>
    </row>
    <row r="9389" spans="2:20" x14ac:dyDescent="0.3">
      <c r="B9389" s="19">
        <v>9386</v>
      </c>
      <c r="C9389" s="179">
        <v>0</v>
      </c>
      <c r="D9389" s="179">
        <v>0</v>
      </c>
      <c r="E9389" s="179">
        <v>497397.14719967864</v>
      </c>
      <c r="F9389" s="179">
        <v>0</v>
      </c>
      <c r="G9389" s="179">
        <v>0</v>
      </c>
      <c r="H9389" s="179">
        <v>23716.06534884858</v>
      </c>
      <c r="I9389" s="179">
        <v>0</v>
      </c>
      <c r="J9389" s="179">
        <v>0</v>
      </c>
      <c r="K9389" s="179">
        <v>0</v>
      </c>
      <c r="L9389" s="179">
        <v>0</v>
      </c>
      <c r="M9389" s="179">
        <v>190691.47321738346</v>
      </c>
      <c r="N9389" s="179">
        <v>0</v>
      </c>
      <c r="O9389" s="179">
        <v>0</v>
      </c>
      <c r="P9389" s="179">
        <v>0</v>
      </c>
      <c r="Q9389" s="179">
        <v>0</v>
      </c>
      <c r="R9389" s="180">
        <v>0</v>
      </c>
      <c r="S9389" s="180">
        <v>0</v>
      </c>
      <c r="T9389" s="180">
        <v>0</v>
      </c>
    </row>
    <row r="9390" spans="2:20" x14ac:dyDescent="0.3">
      <c r="B9390" s="19">
        <v>9387</v>
      </c>
      <c r="C9390" s="179">
        <v>0</v>
      </c>
      <c r="D9390" s="179">
        <v>0</v>
      </c>
      <c r="E9390" s="179">
        <v>25703.203164238708</v>
      </c>
      <c r="F9390" s="179">
        <v>0</v>
      </c>
      <c r="G9390" s="179">
        <v>0</v>
      </c>
      <c r="H9390" s="179">
        <v>1287.1505164468706</v>
      </c>
      <c r="I9390" s="179">
        <v>0</v>
      </c>
      <c r="J9390" s="179">
        <v>0</v>
      </c>
      <c r="K9390" s="179">
        <v>0</v>
      </c>
      <c r="L9390" s="179">
        <v>0</v>
      </c>
      <c r="M9390" s="179">
        <v>624814.17818360392</v>
      </c>
      <c r="N9390" s="179">
        <v>0</v>
      </c>
      <c r="O9390" s="179">
        <v>0</v>
      </c>
      <c r="P9390" s="179">
        <v>0</v>
      </c>
      <c r="Q9390" s="179">
        <v>0</v>
      </c>
      <c r="R9390" s="180">
        <v>0</v>
      </c>
      <c r="S9390" s="180">
        <v>0</v>
      </c>
      <c r="T9390" s="180">
        <v>0</v>
      </c>
    </row>
    <row r="9391" spans="2:20" x14ac:dyDescent="0.3">
      <c r="B9391" s="19">
        <v>9388</v>
      </c>
      <c r="C9391" s="179">
        <v>0</v>
      </c>
      <c r="D9391" s="179">
        <v>0</v>
      </c>
      <c r="E9391" s="179">
        <v>565416.09524950117</v>
      </c>
      <c r="F9391" s="179">
        <v>0</v>
      </c>
      <c r="G9391" s="179">
        <v>0</v>
      </c>
      <c r="H9391" s="179">
        <v>7366.4115602284</v>
      </c>
      <c r="I9391" s="179">
        <v>0</v>
      </c>
      <c r="J9391" s="179">
        <v>0</v>
      </c>
      <c r="K9391" s="179">
        <v>0</v>
      </c>
      <c r="L9391" s="179">
        <v>0</v>
      </c>
      <c r="M9391" s="179">
        <v>115135.8638977271</v>
      </c>
      <c r="N9391" s="179">
        <v>0</v>
      </c>
      <c r="O9391" s="179">
        <v>0</v>
      </c>
      <c r="P9391" s="179">
        <v>0</v>
      </c>
      <c r="Q9391" s="179">
        <v>0</v>
      </c>
      <c r="R9391" s="180">
        <v>0</v>
      </c>
      <c r="S9391" s="180">
        <v>0</v>
      </c>
      <c r="T9391" s="180">
        <v>0</v>
      </c>
    </row>
    <row r="9392" spans="2:20" x14ac:dyDescent="0.3">
      <c r="B9392" s="19">
        <v>9389</v>
      </c>
      <c r="C9392" s="179">
        <v>0</v>
      </c>
      <c r="D9392" s="179">
        <v>0</v>
      </c>
      <c r="E9392" s="179">
        <v>788670.59310014243</v>
      </c>
      <c r="F9392" s="179">
        <v>0</v>
      </c>
      <c r="G9392" s="179">
        <v>0</v>
      </c>
      <c r="H9392" s="179">
        <v>27301.019333251221</v>
      </c>
      <c r="I9392" s="179">
        <v>0</v>
      </c>
      <c r="J9392" s="179">
        <v>0</v>
      </c>
      <c r="K9392" s="179">
        <v>0</v>
      </c>
      <c r="L9392" s="179">
        <v>0</v>
      </c>
      <c r="M9392" s="179">
        <v>113626.95513548203</v>
      </c>
      <c r="N9392" s="179">
        <v>0</v>
      </c>
      <c r="O9392" s="179">
        <v>0</v>
      </c>
      <c r="P9392" s="179">
        <v>0</v>
      </c>
      <c r="Q9392" s="179">
        <v>0</v>
      </c>
      <c r="R9392" s="180">
        <v>0</v>
      </c>
      <c r="S9392" s="180">
        <v>0</v>
      </c>
      <c r="T9392" s="180">
        <v>0</v>
      </c>
    </row>
    <row r="9393" spans="2:20" x14ac:dyDescent="0.3">
      <c r="B9393" s="19">
        <v>9390</v>
      </c>
      <c r="C9393" s="179">
        <v>0</v>
      </c>
      <c r="D9393" s="179">
        <v>0</v>
      </c>
      <c r="E9393" s="179">
        <v>251682.9929269047</v>
      </c>
      <c r="F9393" s="179">
        <v>0</v>
      </c>
      <c r="G9393" s="179">
        <v>0</v>
      </c>
      <c r="H9393" s="179">
        <v>34193.033773301519</v>
      </c>
      <c r="I9393" s="179">
        <v>0</v>
      </c>
      <c r="J9393" s="179">
        <v>0</v>
      </c>
      <c r="K9393" s="179">
        <v>0</v>
      </c>
      <c r="L9393" s="179">
        <v>0</v>
      </c>
      <c r="M9393" s="179">
        <v>23478.842279596203</v>
      </c>
      <c r="N9393" s="179">
        <v>0</v>
      </c>
      <c r="O9393" s="179">
        <v>0</v>
      </c>
      <c r="P9393" s="179">
        <v>0</v>
      </c>
      <c r="Q9393" s="179">
        <v>0</v>
      </c>
      <c r="R9393" s="180">
        <v>0</v>
      </c>
      <c r="S9393" s="180">
        <v>0</v>
      </c>
      <c r="T9393" s="180">
        <v>0</v>
      </c>
    </row>
    <row r="9394" spans="2:20" x14ac:dyDescent="0.3">
      <c r="B9394" s="19">
        <v>9391</v>
      </c>
      <c r="C9394" s="179">
        <v>0</v>
      </c>
      <c r="D9394" s="179">
        <v>0</v>
      </c>
      <c r="E9394" s="179">
        <v>150723.50877758698</v>
      </c>
      <c r="F9394" s="179">
        <v>0</v>
      </c>
      <c r="G9394" s="179">
        <v>0</v>
      </c>
      <c r="H9394" s="179">
        <v>43814.208716419991</v>
      </c>
      <c r="I9394" s="179">
        <v>0</v>
      </c>
      <c r="J9394" s="179">
        <v>0</v>
      </c>
      <c r="K9394" s="179">
        <v>0</v>
      </c>
      <c r="L9394" s="179">
        <v>0</v>
      </c>
      <c r="M9394" s="179">
        <v>46656.12023791387</v>
      </c>
      <c r="N9394" s="179">
        <v>0</v>
      </c>
      <c r="O9394" s="179">
        <v>0</v>
      </c>
      <c r="P9394" s="179">
        <v>0</v>
      </c>
      <c r="Q9394" s="179">
        <v>0</v>
      </c>
      <c r="R9394" s="180">
        <v>0</v>
      </c>
      <c r="S9394" s="180">
        <v>0</v>
      </c>
      <c r="T9394" s="180">
        <v>0</v>
      </c>
    </row>
    <row r="9395" spans="2:20" x14ac:dyDescent="0.3">
      <c r="B9395" s="19">
        <v>9392</v>
      </c>
      <c r="C9395" s="179">
        <v>0</v>
      </c>
      <c r="D9395" s="179">
        <v>0</v>
      </c>
      <c r="E9395" s="179">
        <v>525713.220156022</v>
      </c>
      <c r="F9395" s="179">
        <v>1</v>
      </c>
      <c r="G9395" s="179">
        <v>96900.735094362943</v>
      </c>
      <c r="H9395" s="179">
        <v>198286.79756962246</v>
      </c>
      <c r="I9395" s="179">
        <v>0</v>
      </c>
      <c r="J9395" s="179">
        <v>0</v>
      </c>
      <c r="K9395" s="179">
        <v>0</v>
      </c>
      <c r="L9395" s="179">
        <v>0</v>
      </c>
      <c r="M9395" s="179">
        <v>155184.40996924028</v>
      </c>
      <c r="N9395" s="179">
        <v>0</v>
      </c>
      <c r="O9395" s="179">
        <v>0</v>
      </c>
      <c r="P9395" s="179">
        <v>0</v>
      </c>
      <c r="Q9395" s="179">
        <v>0</v>
      </c>
      <c r="R9395" s="180">
        <v>0</v>
      </c>
      <c r="S9395" s="180">
        <v>0</v>
      </c>
      <c r="T9395" s="180">
        <v>0</v>
      </c>
    </row>
    <row r="9396" spans="2:20" x14ac:dyDescent="0.3">
      <c r="B9396" s="19">
        <v>9393</v>
      </c>
      <c r="C9396" s="179">
        <v>0</v>
      </c>
      <c r="D9396" s="179">
        <v>0</v>
      </c>
      <c r="E9396" s="179">
        <v>104707.66854126554</v>
      </c>
      <c r="F9396" s="179">
        <v>0</v>
      </c>
      <c r="G9396" s="179">
        <v>0</v>
      </c>
      <c r="H9396" s="179">
        <v>868130.34962238639</v>
      </c>
      <c r="I9396" s="179">
        <v>0</v>
      </c>
      <c r="J9396" s="179">
        <v>0</v>
      </c>
      <c r="K9396" s="179">
        <v>0</v>
      </c>
      <c r="L9396" s="179">
        <v>0</v>
      </c>
      <c r="M9396" s="179">
        <v>77091.5515767451</v>
      </c>
      <c r="N9396" s="179">
        <v>0</v>
      </c>
      <c r="O9396" s="179">
        <v>0</v>
      </c>
      <c r="P9396" s="179">
        <v>0</v>
      </c>
      <c r="Q9396" s="179">
        <v>0</v>
      </c>
      <c r="R9396" s="180">
        <v>0</v>
      </c>
      <c r="S9396" s="180">
        <v>0</v>
      </c>
      <c r="T9396" s="180">
        <v>0</v>
      </c>
    </row>
    <row r="9397" spans="2:20" x14ac:dyDescent="0.3">
      <c r="B9397" s="19">
        <v>9394</v>
      </c>
      <c r="C9397" s="179">
        <v>0</v>
      </c>
      <c r="D9397" s="179">
        <v>0</v>
      </c>
      <c r="E9397" s="179">
        <v>709497.73970008455</v>
      </c>
      <c r="F9397" s="179">
        <v>0</v>
      </c>
      <c r="G9397" s="179">
        <v>0</v>
      </c>
      <c r="H9397" s="179">
        <v>137161.99830603329</v>
      </c>
      <c r="I9397" s="179">
        <v>0</v>
      </c>
      <c r="J9397" s="179">
        <v>0</v>
      </c>
      <c r="K9397" s="179">
        <v>0</v>
      </c>
      <c r="L9397" s="179">
        <v>0</v>
      </c>
      <c r="M9397" s="179">
        <v>34998.521419125289</v>
      </c>
      <c r="N9397" s="179">
        <v>0</v>
      </c>
      <c r="O9397" s="179">
        <v>0</v>
      </c>
      <c r="P9397" s="179">
        <v>0</v>
      </c>
      <c r="Q9397" s="179">
        <v>0</v>
      </c>
      <c r="R9397" s="180">
        <v>0</v>
      </c>
      <c r="S9397" s="180">
        <v>0</v>
      </c>
      <c r="T9397" s="180">
        <v>0</v>
      </c>
    </row>
    <row r="9398" spans="2:20" x14ac:dyDescent="0.3">
      <c r="B9398" s="19">
        <v>9395</v>
      </c>
      <c r="C9398" s="179">
        <v>0</v>
      </c>
      <c r="D9398" s="179">
        <v>0</v>
      </c>
      <c r="E9398" s="179">
        <v>286661.70755324757</v>
      </c>
      <c r="F9398" s="179">
        <v>0</v>
      </c>
      <c r="G9398" s="179">
        <v>0</v>
      </c>
      <c r="H9398" s="179">
        <v>9249.0743097128397</v>
      </c>
      <c r="I9398" s="179">
        <v>0</v>
      </c>
      <c r="J9398" s="179">
        <v>0</v>
      </c>
      <c r="K9398" s="179">
        <v>0</v>
      </c>
      <c r="L9398" s="179">
        <v>0</v>
      </c>
      <c r="M9398" s="179">
        <v>289106.66605460364</v>
      </c>
      <c r="N9398" s="179">
        <v>0</v>
      </c>
      <c r="O9398" s="179">
        <v>0</v>
      </c>
      <c r="P9398" s="179">
        <v>0</v>
      </c>
      <c r="Q9398" s="179">
        <v>0</v>
      </c>
      <c r="R9398" s="180">
        <v>0</v>
      </c>
      <c r="S9398" s="180">
        <v>0</v>
      </c>
      <c r="T9398" s="180">
        <v>0</v>
      </c>
    </row>
    <row r="9399" spans="2:20" x14ac:dyDescent="0.3">
      <c r="B9399" s="19">
        <v>9396</v>
      </c>
      <c r="C9399" s="179">
        <v>1</v>
      </c>
      <c r="D9399" s="179">
        <v>11146.45228179442</v>
      </c>
      <c r="E9399" s="179">
        <v>21399.445570222331</v>
      </c>
      <c r="F9399" s="179">
        <v>0</v>
      </c>
      <c r="G9399" s="179">
        <v>0</v>
      </c>
      <c r="H9399" s="179">
        <v>162075.23051042372</v>
      </c>
      <c r="I9399" s="179">
        <v>0</v>
      </c>
      <c r="J9399" s="179">
        <v>0</v>
      </c>
      <c r="K9399" s="179">
        <v>0</v>
      </c>
      <c r="L9399" s="179">
        <v>0</v>
      </c>
      <c r="M9399" s="179">
        <v>27069.716858123138</v>
      </c>
      <c r="N9399" s="179">
        <v>0</v>
      </c>
      <c r="O9399" s="179">
        <v>0</v>
      </c>
      <c r="P9399" s="179">
        <v>0</v>
      </c>
      <c r="Q9399" s="179">
        <v>0</v>
      </c>
      <c r="R9399" s="180">
        <v>0</v>
      </c>
      <c r="S9399" s="180">
        <v>0</v>
      </c>
      <c r="T9399" s="180">
        <v>11146.45228179442</v>
      </c>
    </row>
    <row r="9400" spans="2:20" x14ac:dyDescent="0.3">
      <c r="B9400" s="19">
        <v>9397</v>
      </c>
      <c r="C9400" s="179">
        <v>0</v>
      </c>
      <c r="D9400" s="179">
        <v>0</v>
      </c>
      <c r="E9400" s="179">
        <v>24057.280080197052</v>
      </c>
      <c r="F9400" s="179">
        <v>0</v>
      </c>
      <c r="G9400" s="179">
        <v>0</v>
      </c>
      <c r="H9400" s="179">
        <v>257634.35310068401</v>
      </c>
      <c r="I9400" s="179">
        <v>0</v>
      </c>
      <c r="J9400" s="179">
        <v>0</v>
      </c>
      <c r="K9400" s="179">
        <v>0</v>
      </c>
      <c r="L9400" s="179">
        <v>0</v>
      </c>
      <c r="M9400" s="179">
        <v>172205.40334125821</v>
      </c>
      <c r="N9400" s="179">
        <v>0</v>
      </c>
      <c r="O9400" s="179">
        <v>0</v>
      </c>
      <c r="P9400" s="179">
        <v>0</v>
      </c>
      <c r="Q9400" s="179">
        <v>0</v>
      </c>
      <c r="R9400" s="180">
        <v>0</v>
      </c>
      <c r="S9400" s="180">
        <v>0</v>
      </c>
      <c r="T9400" s="180">
        <v>0</v>
      </c>
    </row>
    <row r="9401" spans="2:20" x14ac:dyDescent="0.3">
      <c r="B9401" s="19">
        <v>9398</v>
      </c>
      <c r="C9401" s="179">
        <v>0</v>
      </c>
      <c r="D9401" s="179">
        <v>0</v>
      </c>
      <c r="E9401" s="179">
        <v>282595.11882269359</v>
      </c>
      <c r="F9401" s="179">
        <v>0</v>
      </c>
      <c r="G9401" s="179">
        <v>0</v>
      </c>
      <c r="H9401" s="179">
        <v>36398.911225688986</v>
      </c>
      <c r="I9401" s="179">
        <v>0</v>
      </c>
      <c r="J9401" s="179">
        <v>0</v>
      </c>
      <c r="K9401" s="179">
        <v>0</v>
      </c>
      <c r="L9401" s="179">
        <v>0</v>
      </c>
      <c r="M9401" s="179">
        <v>2145264.8126504445</v>
      </c>
      <c r="N9401" s="179">
        <v>0</v>
      </c>
      <c r="O9401" s="179">
        <v>0</v>
      </c>
      <c r="P9401" s="179">
        <v>0</v>
      </c>
      <c r="Q9401" s="179">
        <v>0</v>
      </c>
      <c r="R9401" s="180">
        <v>0</v>
      </c>
      <c r="S9401" s="180">
        <v>0</v>
      </c>
      <c r="T9401" s="180">
        <v>0</v>
      </c>
    </row>
    <row r="9402" spans="2:20" x14ac:dyDescent="0.3">
      <c r="B9402" s="19">
        <v>9399</v>
      </c>
      <c r="C9402" s="179">
        <v>0</v>
      </c>
      <c r="D9402" s="179">
        <v>0</v>
      </c>
      <c r="E9402" s="179">
        <v>259666.77020311178</v>
      </c>
      <c r="F9402" s="179">
        <v>0</v>
      </c>
      <c r="G9402" s="179">
        <v>0</v>
      </c>
      <c r="H9402" s="179">
        <v>471155.9846023898</v>
      </c>
      <c r="I9402" s="179">
        <v>0</v>
      </c>
      <c r="J9402" s="179">
        <v>0</v>
      </c>
      <c r="K9402" s="179">
        <v>0</v>
      </c>
      <c r="L9402" s="179">
        <v>0</v>
      </c>
      <c r="M9402" s="179">
        <v>150074.09852664557</v>
      </c>
      <c r="N9402" s="179">
        <v>0</v>
      </c>
      <c r="O9402" s="179">
        <v>0</v>
      </c>
      <c r="P9402" s="179">
        <v>0</v>
      </c>
      <c r="Q9402" s="179">
        <v>0</v>
      </c>
      <c r="R9402" s="180">
        <v>0</v>
      </c>
      <c r="S9402" s="180">
        <v>0</v>
      </c>
      <c r="T9402" s="180">
        <v>0</v>
      </c>
    </row>
    <row r="9403" spans="2:20" x14ac:dyDescent="0.3">
      <c r="B9403" s="19">
        <v>9400</v>
      </c>
      <c r="C9403" s="179">
        <v>0</v>
      </c>
      <c r="D9403" s="179">
        <v>0</v>
      </c>
      <c r="E9403" s="179">
        <v>7958.3445051144363</v>
      </c>
      <c r="F9403" s="179">
        <v>0</v>
      </c>
      <c r="G9403" s="179">
        <v>0</v>
      </c>
      <c r="H9403" s="179">
        <v>463073.63558428467</v>
      </c>
      <c r="I9403" s="179">
        <v>0</v>
      </c>
      <c r="J9403" s="179">
        <v>0</v>
      </c>
      <c r="K9403" s="179">
        <v>0</v>
      </c>
      <c r="L9403" s="179">
        <v>0</v>
      </c>
      <c r="M9403" s="179">
        <v>139484.1416466157</v>
      </c>
      <c r="N9403" s="179">
        <v>0</v>
      </c>
      <c r="O9403" s="179">
        <v>0</v>
      </c>
      <c r="P9403" s="179">
        <v>0</v>
      </c>
      <c r="Q9403" s="179">
        <v>0</v>
      </c>
      <c r="R9403" s="180">
        <v>0</v>
      </c>
      <c r="S9403" s="180">
        <v>0</v>
      </c>
      <c r="T9403" s="180">
        <v>0</v>
      </c>
    </row>
    <row r="9404" spans="2:20" x14ac:dyDescent="0.3">
      <c r="B9404" s="19">
        <v>9401</v>
      </c>
      <c r="C9404" s="179">
        <v>0</v>
      </c>
      <c r="D9404" s="179">
        <v>0</v>
      </c>
      <c r="E9404" s="179">
        <v>90767.371304858578</v>
      </c>
      <c r="F9404" s="179">
        <v>0</v>
      </c>
      <c r="G9404" s="179">
        <v>0</v>
      </c>
      <c r="H9404" s="179">
        <v>39024.448786173882</v>
      </c>
      <c r="I9404" s="179">
        <v>0</v>
      </c>
      <c r="J9404" s="179">
        <v>0</v>
      </c>
      <c r="K9404" s="179">
        <v>0</v>
      </c>
      <c r="L9404" s="179">
        <v>0</v>
      </c>
      <c r="M9404" s="179">
        <v>47599.983647487985</v>
      </c>
      <c r="N9404" s="179">
        <v>0</v>
      </c>
      <c r="O9404" s="179">
        <v>0</v>
      </c>
      <c r="P9404" s="179">
        <v>0</v>
      </c>
      <c r="Q9404" s="179">
        <v>0</v>
      </c>
      <c r="R9404" s="180">
        <v>0</v>
      </c>
      <c r="S9404" s="180">
        <v>0</v>
      </c>
      <c r="T9404" s="180">
        <v>0</v>
      </c>
    </row>
    <row r="9405" spans="2:20" x14ac:dyDescent="0.3">
      <c r="B9405" s="19">
        <v>9402</v>
      </c>
      <c r="C9405" s="179">
        <v>1</v>
      </c>
      <c r="D9405" s="179">
        <v>65399.635671489697</v>
      </c>
      <c r="E9405" s="179">
        <v>15460.686033337293</v>
      </c>
      <c r="F9405" s="179">
        <v>0</v>
      </c>
      <c r="G9405" s="179">
        <v>0</v>
      </c>
      <c r="H9405" s="179">
        <v>3635167.4980252222</v>
      </c>
      <c r="I9405" s="179">
        <v>0</v>
      </c>
      <c r="J9405" s="179">
        <v>0</v>
      </c>
      <c r="K9405" s="179">
        <v>0</v>
      </c>
      <c r="L9405" s="179">
        <v>0</v>
      </c>
      <c r="M9405" s="179">
        <v>1510848.6497851403</v>
      </c>
      <c r="N9405" s="179">
        <v>0</v>
      </c>
      <c r="O9405" s="179">
        <v>0</v>
      </c>
      <c r="P9405" s="179">
        <v>0</v>
      </c>
      <c r="Q9405" s="179">
        <v>0</v>
      </c>
      <c r="R9405" s="180">
        <v>0</v>
      </c>
      <c r="S9405" s="180">
        <v>0</v>
      </c>
      <c r="T9405" s="180">
        <v>65399.635671489697</v>
      </c>
    </row>
    <row r="9406" spans="2:20" x14ac:dyDescent="0.3">
      <c r="B9406" s="19">
        <v>9403</v>
      </c>
      <c r="C9406" s="179">
        <v>0</v>
      </c>
      <c r="D9406" s="179">
        <v>0</v>
      </c>
      <c r="E9406" s="179">
        <v>36468.513791839541</v>
      </c>
      <c r="F9406" s="179">
        <v>0</v>
      </c>
      <c r="G9406" s="179">
        <v>0</v>
      </c>
      <c r="H9406" s="179">
        <v>117171.43238316271</v>
      </c>
      <c r="I9406" s="179">
        <v>0</v>
      </c>
      <c r="J9406" s="179">
        <v>0</v>
      </c>
      <c r="K9406" s="179">
        <v>0</v>
      </c>
      <c r="L9406" s="179">
        <v>0</v>
      </c>
      <c r="M9406" s="179">
        <v>510655.52703527373</v>
      </c>
      <c r="N9406" s="179">
        <v>0</v>
      </c>
      <c r="O9406" s="179">
        <v>0</v>
      </c>
      <c r="P9406" s="179">
        <v>0</v>
      </c>
      <c r="Q9406" s="179">
        <v>0</v>
      </c>
      <c r="R9406" s="180">
        <v>0</v>
      </c>
      <c r="S9406" s="180">
        <v>0</v>
      </c>
      <c r="T9406" s="180">
        <v>0</v>
      </c>
    </row>
    <row r="9407" spans="2:20" x14ac:dyDescent="0.3">
      <c r="B9407" s="19">
        <v>9404</v>
      </c>
      <c r="C9407" s="179">
        <v>0</v>
      </c>
      <c r="D9407" s="179">
        <v>0</v>
      </c>
      <c r="E9407" s="179">
        <v>314132.68562415743</v>
      </c>
      <c r="F9407" s="179">
        <v>0</v>
      </c>
      <c r="G9407" s="179">
        <v>0</v>
      </c>
      <c r="H9407" s="179">
        <v>25704.715279104061</v>
      </c>
      <c r="I9407" s="179">
        <v>0</v>
      </c>
      <c r="J9407" s="179">
        <v>0</v>
      </c>
      <c r="K9407" s="179">
        <v>0</v>
      </c>
      <c r="L9407" s="179">
        <v>0</v>
      </c>
      <c r="M9407" s="179">
        <v>37523.094048286745</v>
      </c>
      <c r="N9407" s="179">
        <v>0</v>
      </c>
      <c r="O9407" s="179">
        <v>0</v>
      </c>
      <c r="P9407" s="179">
        <v>0</v>
      </c>
      <c r="Q9407" s="179">
        <v>0</v>
      </c>
      <c r="R9407" s="180">
        <v>0</v>
      </c>
      <c r="S9407" s="180">
        <v>0</v>
      </c>
      <c r="T9407" s="180">
        <v>0</v>
      </c>
    </row>
    <row r="9408" spans="2:20" x14ac:dyDescent="0.3">
      <c r="B9408" s="19">
        <v>9405</v>
      </c>
      <c r="C9408" s="179">
        <v>0</v>
      </c>
      <c r="D9408" s="179">
        <v>0</v>
      </c>
      <c r="E9408" s="179">
        <v>105168.04866636546</v>
      </c>
      <c r="F9408" s="179">
        <v>0</v>
      </c>
      <c r="G9408" s="179">
        <v>0</v>
      </c>
      <c r="H9408" s="179">
        <v>39939.767261174362</v>
      </c>
      <c r="I9408" s="179">
        <v>0</v>
      </c>
      <c r="J9408" s="179">
        <v>0</v>
      </c>
      <c r="K9408" s="179">
        <v>0</v>
      </c>
      <c r="L9408" s="179">
        <v>0</v>
      </c>
      <c r="M9408" s="179">
        <v>40159.273843060146</v>
      </c>
      <c r="N9408" s="179">
        <v>0</v>
      </c>
      <c r="O9408" s="179">
        <v>0</v>
      </c>
      <c r="P9408" s="179">
        <v>0</v>
      </c>
      <c r="Q9408" s="179">
        <v>0</v>
      </c>
      <c r="R9408" s="180">
        <v>0</v>
      </c>
      <c r="S9408" s="180">
        <v>0</v>
      </c>
      <c r="T9408" s="180">
        <v>0</v>
      </c>
    </row>
    <row r="9409" spans="2:20" x14ac:dyDescent="0.3">
      <c r="B9409" s="19">
        <v>9406</v>
      </c>
      <c r="C9409" s="179">
        <v>0</v>
      </c>
      <c r="D9409" s="179">
        <v>0</v>
      </c>
      <c r="E9409" s="179">
        <v>391917.88501423155</v>
      </c>
      <c r="F9409" s="179">
        <v>0</v>
      </c>
      <c r="G9409" s="179">
        <v>0</v>
      </c>
      <c r="H9409" s="179">
        <v>204951.02400137731</v>
      </c>
      <c r="I9409" s="179">
        <v>0</v>
      </c>
      <c r="J9409" s="179">
        <v>0</v>
      </c>
      <c r="K9409" s="179">
        <v>0</v>
      </c>
      <c r="L9409" s="179">
        <v>0</v>
      </c>
      <c r="M9409" s="179">
        <v>192481.60228665083</v>
      </c>
      <c r="N9409" s="179">
        <v>0</v>
      </c>
      <c r="O9409" s="179">
        <v>0</v>
      </c>
      <c r="P9409" s="179">
        <v>0</v>
      </c>
      <c r="Q9409" s="179">
        <v>0</v>
      </c>
      <c r="R9409" s="180">
        <v>0</v>
      </c>
      <c r="S9409" s="180">
        <v>0</v>
      </c>
      <c r="T9409" s="180">
        <v>0</v>
      </c>
    </row>
    <row r="9410" spans="2:20" x14ac:dyDescent="0.3">
      <c r="B9410" s="19">
        <v>9407</v>
      </c>
      <c r="C9410" s="179">
        <v>0</v>
      </c>
      <c r="D9410" s="179">
        <v>0</v>
      </c>
      <c r="E9410" s="179">
        <v>14527.45971514345</v>
      </c>
      <c r="F9410" s="179">
        <v>0</v>
      </c>
      <c r="G9410" s="179">
        <v>0</v>
      </c>
      <c r="H9410" s="179">
        <v>16012.398947436361</v>
      </c>
      <c r="I9410" s="179">
        <v>0</v>
      </c>
      <c r="J9410" s="179">
        <v>0</v>
      </c>
      <c r="K9410" s="179">
        <v>0</v>
      </c>
      <c r="L9410" s="179">
        <v>0</v>
      </c>
      <c r="M9410" s="179">
        <v>120570.34706862201</v>
      </c>
      <c r="N9410" s="179">
        <v>0</v>
      </c>
      <c r="O9410" s="179">
        <v>0</v>
      </c>
      <c r="P9410" s="179">
        <v>0</v>
      </c>
      <c r="Q9410" s="179">
        <v>0</v>
      </c>
      <c r="R9410" s="180">
        <v>0</v>
      </c>
      <c r="S9410" s="180">
        <v>0</v>
      </c>
      <c r="T9410" s="180">
        <v>0</v>
      </c>
    </row>
    <row r="9411" spans="2:20" x14ac:dyDescent="0.3">
      <c r="B9411" s="19">
        <v>9408</v>
      </c>
      <c r="C9411" s="179">
        <v>0</v>
      </c>
      <c r="D9411" s="179">
        <v>0</v>
      </c>
      <c r="E9411" s="179">
        <v>692994.34840692754</v>
      </c>
      <c r="F9411" s="179">
        <v>0</v>
      </c>
      <c r="G9411" s="179">
        <v>0</v>
      </c>
      <c r="H9411" s="179">
        <v>98851.064906061656</v>
      </c>
      <c r="I9411" s="179">
        <v>0</v>
      </c>
      <c r="J9411" s="179">
        <v>0</v>
      </c>
      <c r="K9411" s="179">
        <v>0</v>
      </c>
      <c r="L9411" s="179">
        <v>0</v>
      </c>
      <c r="M9411" s="179">
        <v>27693.095774571066</v>
      </c>
      <c r="N9411" s="179">
        <v>0</v>
      </c>
      <c r="O9411" s="179">
        <v>0</v>
      </c>
      <c r="P9411" s="179">
        <v>0</v>
      </c>
      <c r="Q9411" s="179">
        <v>0</v>
      </c>
      <c r="R9411" s="180">
        <v>0</v>
      </c>
      <c r="S9411" s="180">
        <v>0</v>
      </c>
      <c r="T9411" s="180">
        <v>0</v>
      </c>
    </row>
    <row r="9412" spans="2:20" x14ac:dyDescent="0.3">
      <c r="B9412" s="19">
        <v>9409</v>
      </c>
      <c r="C9412" s="179">
        <v>0</v>
      </c>
      <c r="D9412" s="179">
        <v>0</v>
      </c>
      <c r="E9412" s="179">
        <v>302057.22657164111</v>
      </c>
      <c r="F9412" s="179">
        <v>0</v>
      </c>
      <c r="G9412" s="179">
        <v>0</v>
      </c>
      <c r="H9412" s="179">
        <v>1062264.5885105883</v>
      </c>
      <c r="I9412" s="179">
        <v>0</v>
      </c>
      <c r="J9412" s="179">
        <v>0</v>
      </c>
      <c r="K9412" s="179">
        <v>0</v>
      </c>
      <c r="L9412" s="179">
        <v>0</v>
      </c>
      <c r="M9412" s="179">
        <v>3346.8858273083251</v>
      </c>
      <c r="N9412" s="179">
        <v>0</v>
      </c>
      <c r="O9412" s="179">
        <v>0</v>
      </c>
      <c r="P9412" s="179">
        <v>0</v>
      </c>
      <c r="Q9412" s="179">
        <v>0</v>
      </c>
      <c r="R9412" s="180">
        <v>0</v>
      </c>
      <c r="S9412" s="180">
        <v>0</v>
      </c>
      <c r="T9412" s="180">
        <v>0</v>
      </c>
    </row>
    <row r="9413" spans="2:20" x14ac:dyDescent="0.3">
      <c r="B9413" s="19">
        <v>9410</v>
      </c>
      <c r="C9413" s="179">
        <v>0</v>
      </c>
      <c r="D9413" s="179">
        <v>0</v>
      </c>
      <c r="E9413" s="179">
        <v>17711.607364005318</v>
      </c>
      <c r="F9413" s="179">
        <v>0</v>
      </c>
      <c r="G9413" s="179">
        <v>0</v>
      </c>
      <c r="H9413" s="179">
        <v>43113.244865591943</v>
      </c>
      <c r="I9413" s="179">
        <v>0</v>
      </c>
      <c r="J9413" s="179">
        <v>0</v>
      </c>
      <c r="K9413" s="179">
        <v>0</v>
      </c>
      <c r="L9413" s="179">
        <v>0</v>
      </c>
      <c r="M9413" s="179">
        <v>33469.125684313054</v>
      </c>
      <c r="N9413" s="179">
        <v>0</v>
      </c>
      <c r="O9413" s="179">
        <v>0</v>
      </c>
      <c r="P9413" s="179">
        <v>0</v>
      </c>
      <c r="Q9413" s="179">
        <v>0</v>
      </c>
      <c r="R9413" s="180">
        <v>0</v>
      </c>
      <c r="S9413" s="180">
        <v>0</v>
      </c>
      <c r="T9413" s="180">
        <v>0</v>
      </c>
    </row>
    <row r="9414" spans="2:20" x14ac:dyDescent="0.3">
      <c r="B9414" s="19">
        <v>9411</v>
      </c>
      <c r="C9414" s="179">
        <v>0</v>
      </c>
      <c r="D9414" s="179">
        <v>0</v>
      </c>
      <c r="E9414" s="179">
        <v>65723.295899122822</v>
      </c>
      <c r="F9414" s="179">
        <v>0</v>
      </c>
      <c r="G9414" s="179">
        <v>0</v>
      </c>
      <c r="H9414" s="179">
        <v>57992.717468318493</v>
      </c>
      <c r="I9414" s="179">
        <v>0</v>
      </c>
      <c r="J9414" s="179">
        <v>0</v>
      </c>
      <c r="K9414" s="179">
        <v>0</v>
      </c>
      <c r="L9414" s="179">
        <v>0</v>
      </c>
      <c r="M9414" s="179">
        <v>59024.969893965092</v>
      </c>
      <c r="N9414" s="179">
        <v>0</v>
      </c>
      <c r="O9414" s="179">
        <v>0</v>
      </c>
      <c r="P9414" s="179">
        <v>0</v>
      </c>
      <c r="Q9414" s="179">
        <v>0</v>
      </c>
      <c r="R9414" s="180">
        <v>0</v>
      </c>
      <c r="S9414" s="180">
        <v>0</v>
      </c>
      <c r="T9414" s="180">
        <v>0</v>
      </c>
    </row>
    <row r="9415" spans="2:20" x14ac:dyDescent="0.3">
      <c r="B9415" s="19">
        <v>9412</v>
      </c>
      <c r="C9415" s="179">
        <v>0</v>
      </c>
      <c r="D9415" s="179">
        <v>0</v>
      </c>
      <c r="E9415" s="179">
        <v>9948.555984073957</v>
      </c>
      <c r="F9415" s="179">
        <v>0</v>
      </c>
      <c r="G9415" s="179">
        <v>0</v>
      </c>
      <c r="H9415" s="179">
        <v>56454.539720530425</v>
      </c>
      <c r="I9415" s="179">
        <v>0</v>
      </c>
      <c r="J9415" s="179">
        <v>0</v>
      </c>
      <c r="K9415" s="179">
        <v>0</v>
      </c>
      <c r="L9415" s="179">
        <v>0</v>
      </c>
      <c r="M9415" s="179">
        <v>74565.958424306984</v>
      </c>
      <c r="N9415" s="179">
        <v>0</v>
      </c>
      <c r="O9415" s="179">
        <v>0</v>
      </c>
      <c r="P9415" s="179">
        <v>0</v>
      </c>
      <c r="Q9415" s="179">
        <v>0</v>
      </c>
      <c r="R9415" s="180">
        <v>0</v>
      </c>
      <c r="S9415" s="180">
        <v>0</v>
      </c>
      <c r="T9415" s="180">
        <v>0</v>
      </c>
    </row>
    <row r="9416" spans="2:20" x14ac:dyDescent="0.3">
      <c r="B9416" s="19">
        <v>9413</v>
      </c>
      <c r="C9416" s="179">
        <v>0</v>
      </c>
      <c r="D9416" s="179">
        <v>0</v>
      </c>
      <c r="E9416" s="179">
        <v>170694.61925742237</v>
      </c>
      <c r="F9416" s="179">
        <v>0</v>
      </c>
      <c r="G9416" s="179">
        <v>0</v>
      </c>
      <c r="H9416" s="179">
        <v>249621.87089018224</v>
      </c>
      <c r="I9416" s="179">
        <v>0</v>
      </c>
      <c r="J9416" s="179">
        <v>0</v>
      </c>
      <c r="K9416" s="179">
        <v>0</v>
      </c>
      <c r="L9416" s="179">
        <v>0</v>
      </c>
      <c r="M9416" s="179">
        <v>95386.88026451417</v>
      </c>
      <c r="N9416" s="179">
        <v>0</v>
      </c>
      <c r="O9416" s="179">
        <v>0</v>
      </c>
      <c r="P9416" s="179">
        <v>0</v>
      </c>
      <c r="Q9416" s="179">
        <v>0</v>
      </c>
      <c r="R9416" s="180">
        <v>0</v>
      </c>
      <c r="S9416" s="180">
        <v>0</v>
      </c>
      <c r="T9416" s="180">
        <v>0</v>
      </c>
    </row>
    <row r="9417" spans="2:20" x14ac:dyDescent="0.3">
      <c r="B9417" s="19">
        <v>9414</v>
      </c>
      <c r="C9417" s="179">
        <v>0</v>
      </c>
      <c r="D9417" s="179">
        <v>0</v>
      </c>
      <c r="E9417" s="179">
        <v>50467.365622858219</v>
      </c>
      <c r="F9417" s="179">
        <v>0</v>
      </c>
      <c r="G9417" s="179">
        <v>0</v>
      </c>
      <c r="H9417" s="179">
        <v>6963.989188851775</v>
      </c>
      <c r="I9417" s="179">
        <v>0</v>
      </c>
      <c r="J9417" s="179">
        <v>0</v>
      </c>
      <c r="K9417" s="179">
        <v>0</v>
      </c>
      <c r="L9417" s="179">
        <v>0</v>
      </c>
      <c r="M9417" s="179">
        <v>4395.1734262676946</v>
      </c>
      <c r="N9417" s="179">
        <v>0</v>
      </c>
      <c r="O9417" s="179">
        <v>0</v>
      </c>
      <c r="P9417" s="179">
        <v>0</v>
      </c>
      <c r="Q9417" s="179">
        <v>0</v>
      </c>
      <c r="R9417" s="180">
        <v>0</v>
      </c>
      <c r="S9417" s="180">
        <v>0</v>
      </c>
      <c r="T9417" s="180">
        <v>0</v>
      </c>
    </row>
    <row r="9418" spans="2:20" x14ac:dyDescent="0.3">
      <c r="B9418" s="19">
        <v>9415</v>
      </c>
      <c r="C9418" s="179">
        <v>0</v>
      </c>
      <c r="D9418" s="179">
        <v>0</v>
      </c>
      <c r="E9418" s="179">
        <v>16031.653576367662</v>
      </c>
      <c r="F9418" s="179">
        <v>0</v>
      </c>
      <c r="G9418" s="179">
        <v>0</v>
      </c>
      <c r="H9418" s="179">
        <v>9686.4090964147199</v>
      </c>
      <c r="I9418" s="179">
        <v>0</v>
      </c>
      <c r="J9418" s="179">
        <v>0</v>
      </c>
      <c r="K9418" s="179">
        <v>0</v>
      </c>
      <c r="L9418" s="179">
        <v>0</v>
      </c>
      <c r="M9418" s="179">
        <v>19347.49642837355</v>
      </c>
      <c r="N9418" s="179">
        <v>0</v>
      </c>
      <c r="O9418" s="179">
        <v>0</v>
      </c>
      <c r="P9418" s="179">
        <v>0</v>
      </c>
      <c r="Q9418" s="179">
        <v>0</v>
      </c>
      <c r="R9418" s="180">
        <v>0</v>
      </c>
      <c r="S9418" s="180">
        <v>0</v>
      </c>
      <c r="T9418" s="180">
        <v>0</v>
      </c>
    </row>
    <row r="9419" spans="2:20" x14ac:dyDescent="0.3">
      <c r="B9419" s="19">
        <v>9416</v>
      </c>
      <c r="C9419" s="179">
        <v>0</v>
      </c>
      <c r="D9419" s="179">
        <v>0</v>
      </c>
      <c r="E9419" s="179">
        <v>13637.595064994388</v>
      </c>
      <c r="F9419" s="179">
        <v>0</v>
      </c>
      <c r="G9419" s="179">
        <v>0</v>
      </c>
      <c r="H9419" s="179">
        <v>68031.329444869596</v>
      </c>
      <c r="I9419" s="179">
        <v>0</v>
      </c>
      <c r="J9419" s="179">
        <v>0</v>
      </c>
      <c r="K9419" s="179">
        <v>0</v>
      </c>
      <c r="L9419" s="179">
        <v>0</v>
      </c>
      <c r="M9419" s="179">
        <v>189717.38684646823</v>
      </c>
      <c r="N9419" s="179">
        <v>0</v>
      </c>
      <c r="O9419" s="179">
        <v>0</v>
      </c>
      <c r="P9419" s="179">
        <v>0</v>
      </c>
      <c r="Q9419" s="179">
        <v>0</v>
      </c>
      <c r="R9419" s="180">
        <v>0</v>
      </c>
      <c r="S9419" s="180">
        <v>0</v>
      </c>
      <c r="T9419" s="180">
        <v>0</v>
      </c>
    </row>
    <row r="9420" spans="2:20" x14ac:dyDescent="0.3">
      <c r="B9420" s="19">
        <v>9417</v>
      </c>
      <c r="C9420" s="179">
        <v>0</v>
      </c>
      <c r="D9420" s="179">
        <v>0</v>
      </c>
      <c r="E9420" s="179">
        <v>30027.694483276169</v>
      </c>
      <c r="F9420" s="179">
        <v>0</v>
      </c>
      <c r="G9420" s="179">
        <v>0</v>
      </c>
      <c r="H9420" s="179">
        <v>78459.77842671184</v>
      </c>
      <c r="I9420" s="179">
        <v>0</v>
      </c>
      <c r="J9420" s="179">
        <v>0</v>
      </c>
      <c r="K9420" s="179">
        <v>0</v>
      </c>
      <c r="L9420" s="179">
        <v>0</v>
      </c>
      <c r="M9420" s="179">
        <v>174917.7037319745</v>
      </c>
      <c r="N9420" s="179">
        <v>0</v>
      </c>
      <c r="O9420" s="179">
        <v>0</v>
      </c>
      <c r="P9420" s="179">
        <v>0</v>
      </c>
      <c r="Q9420" s="179">
        <v>0</v>
      </c>
      <c r="R9420" s="180">
        <v>0</v>
      </c>
      <c r="S9420" s="180">
        <v>0</v>
      </c>
      <c r="T9420" s="180">
        <v>0</v>
      </c>
    </row>
    <row r="9421" spans="2:20" x14ac:dyDescent="0.3">
      <c r="B9421" s="19">
        <v>9418</v>
      </c>
      <c r="C9421" s="179">
        <v>1</v>
      </c>
      <c r="D9421" s="179">
        <v>19541.452139393317</v>
      </c>
      <c r="E9421" s="179">
        <v>80174.860099294296</v>
      </c>
      <c r="F9421" s="179">
        <v>0</v>
      </c>
      <c r="G9421" s="179">
        <v>0</v>
      </c>
      <c r="H9421" s="179">
        <v>11231.062096624284</v>
      </c>
      <c r="I9421" s="179">
        <v>0</v>
      </c>
      <c r="J9421" s="179">
        <v>0</v>
      </c>
      <c r="K9421" s="179">
        <v>0</v>
      </c>
      <c r="L9421" s="179">
        <v>0</v>
      </c>
      <c r="M9421" s="179">
        <v>11088.710496424321</v>
      </c>
      <c r="N9421" s="179">
        <v>0</v>
      </c>
      <c r="O9421" s="179">
        <v>0</v>
      </c>
      <c r="P9421" s="179">
        <v>0</v>
      </c>
      <c r="Q9421" s="179">
        <v>0</v>
      </c>
      <c r="R9421" s="180">
        <v>0</v>
      </c>
      <c r="S9421" s="180">
        <v>0</v>
      </c>
      <c r="T9421" s="180">
        <v>19541.452139393317</v>
      </c>
    </row>
    <row r="9422" spans="2:20" x14ac:dyDescent="0.3">
      <c r="B9422" s="19">
        <v>9419</v>
      </c>
      <c r="C9422" s="179">
        <v>0</v>
      </c>
      <c r="D9422" s="179">
        <v>0</v>
      </c>
      <c r="E9422" s="179">
        <v>89842.209111623757</v>
      </c>
      <c r="F9422" s="179">
        <v>0</v>
      </c>
      <c r="G9422" s="179">
        <v>0</v>
      </c>
      <c r="H9422" s="179">
        <v>32213.175990529915</v>
      </c>
      <c r="I9422" s="179">
        <v>0</v>
      </c>
      <c r="J9422" s="179">
        <v>0</v>
      </c>
      <c r="K9422" s="179">
        <v>0</v>
      </c>
      <c r="L9422" s="179">
        <v>0</v>
      </c>
      <c r="M9422" s="179">
        <v>53191.270142475696</v>
      </c>
      <c r="N9422" s="179">
        <v>0</v>
      </c>
      <c r="O9422" s="179">
        <v>0</v>
      </c>
      <c r="P9422" s="179">
        <v>0</v>
      </c>
      <c r="Q9422" s="179">
        <v>0</v>
      </c>
      <c r="R9422" s="180">
        <v>0</v>
      </c>
      <c r="S9422" s="180">
        <v>0</v>
      </c>
      <c r="T9422" s="180">
        <v>0</v>
      </c>
    </row>
    <row r="9423" spans="2:20" x14ac:dyDescent="0.3">
      <c r="B9423" s="19">
        <v>9420</v>
      </c>
      <c r="C9423" s="179">
        <v>0</v>
      </c>
      <c r="D9423" s="179">
        <v>0</v>
      </c>
      <c r="E9423" s="179">
        <v>727457.81258483534</v>
      </c>
      <c r="F9423" s="179">
        <v>0</v>
      </c>
      <c r="G9423" s="179">
        <v>0</v>
      </c>
      <c r="H9423" s="179">
        <v>33774.13832718823</v>
      </c>
      <c r="I9423" s="179">
        <v>0</v>
      </c>
      <c r="J9423" s="179">
        <v>0</v>
      </c>
      <c r="K9423" s="179">
        <v>0</v>
      </c>
      <c r="L9423" s="179">
        <v>0</v>
      </c>
      <c r="M9423" s="179">
        <v>102579.93375169713</v>
      </c>
      <c r="N9423" s="179">
        <v>0</v>
      </c>
      <c r="O9423" s="179">
        <v>0</v>
      </c>
      <c r="P9423" s="179">
        <v>0</v>
      </c>
      <c r="Q9423" s="179">
        <v>0</v>
      </c>
      <c r="R9423" s="180">
        <v>0</v>
      </c>
      <c r="S9423" s="180">
        <v>0</v>
      </c>
      <c r="T9423" s="180">
        <v>0</v>
      </c>
    </row>
    <row r="9424" spans="2:20" x14ac:dyDescent="0.3">
      <c r="B9424" s="19">
        <v>9421</v>
      </c>
      <c r="C9424" s="179">
        <v>0</v>
      </c>
      <c r="D9424" s="179">
        <v>0</v>
      </c>
      <c r="E9424" s="179">
        <v>261690.24552685005</v>
      </c>
      <c r="F9424" s="179">
        <v>0</v>
      </c>
      <c r="G9424" s="179">
        <v>0</v>
      </c>
      <c r="H9424" s="179">
        <v>505902.25737356476</v>
      </c>
      <c r="I9424" s="179">
        <v>0</v>
      </c>
      <c r="J9424" s="179">
        <v>0</v>
      </c>
      <c r="K9424" s="179">
        <v>0</v>
      </c>
      <c r="L9424" s="179">
        <v>0</v>
      </c>
      <c r="M9424" s="179">
        <v>8072.5367524520689</v>
      </c>
      <c r="N9424" s="179">
        <v>0</v>
      </c>
      <c r="O9424" s="179">
        <v>0</v>
      </c>
      <c r="P9424" s="179">
        <v>0</v>
      </c>
      <c r="Q9424" s="179">
        <v>0</v>
      </c>
      <c r="R9424" s="180">
        <v>0</v>
      </c>
      <c r="S9424" s="180">
        <v>0</v>
      </c>
      <c r="T9424" s="180">
        <v>0</v>
      </c>
    </row>
    <row r="9425" spans="2:20" x14ac:dyDescent="0.3">
      <c r="B9425" s="19">
        <v>9422</v>
      </c>
      <c r="C9425" s="179">
        <v>1</v>
      </c>
      <c r="D9425" s="179">
        <v>318270.23357168242</v>
      </c>
      <c r="E9425" s="179">
        <v>315080.07929444645</v>
      </c>
      <c r="F9425" s="179">
        <v>0</v>
      </c>
      <c r="G9425" s="179">
        <v>0</v>
      </c>
      <c r="H9425" s="179">
        <v>57229.448926284451</v>
      </c>
      <c r="I9425" s="179">
        <v>0</v>
      </c>
      <c r="J9425" s="179">
        <v>0</v>
      </c>
      <c r="K9425" s="179">
        <v>0</v>
      </c>
      <c r="L9425" s="179">
        <v>0</v>
      </c>
      <c r="M9425" s="179">
        <v>38626.016779177204</v>
      </c>
      <c r="N9425" s="179">
        <v>0</v>
      </c>
      <c r="O9425" s="179">
        <v>0</v>
      </c>
      <c r="P9425" s="179">
        <v>0</v>
      </c>
      <c r="Q9425" s="179">
        <v>0</v>
      </c>
      <c r="R9425" s="180">
        <v>0</v>
      </c>
      <c r="S9425" s="180">
        <v>0</v>
      </c>
      <c r="T9425" s="180">
        <v>318270.23357168242</v>
      </c>
    </row>
    <row r="9426" spans="2:20" x14ac:dyDescent="0.3">
      <c r="B9426" s="19">
        <v>9423</v>
      </c>
      <c r="C9426" s="179">
        <v>0</v>
      </c>
      <c r="D9426" s="179">
        <v>0</v>
      </c>
      <c r="E9426" s="179">
        <v>55573.623291629119</v>
      </c>
      <c r="F9426" s="179">
        <v>0</v>
      </c>
      <c r="G9426" s="179">
        <v>0</v>
      </c>
      <c r="H9426" s="179">
        <v>74185.121505660602</v>
      </c>
      <c r="I9426" s="179">
        <v>0</v>
      </c>
      <c r="J9426" s="179">
        <v>0</v>
      </c>
      <c r="K9426" s="179">
        <v>0</v>
      </c>
      <c r="L9426" s="179">
        <v>0</v>
      </c>
      <c r="M9426" s="179">
        <v>13697.516723193587</v>
      </c>
      <c r="N9426" s="179">
        <v>0</v>
      </c>
      <c r="O9426" s="179">
        <v>0</v>
      </c>
      <c r="P9426" s="179">
        <v>0</v>
      </c>
      <c r="Q9426" s="179">
        <v>0</v>
      </c>
      <c r="R9426" s="180">
        <v>0</v>
      </c>
      <c r="S9426" s="180">
        <v>0</v>
      </c>
      <c r="T9426" s="180">
        <v>0</v>
      </c>
    </row>
    <row r="9427" spans="2:20" x14ac:dyDescent="0.3">
      <c r="B9427" s="19">
        <v>9424</v>
      </c>
      <c r="C9427" s="179">
        <v>0</v>
      </c>
      <c r="D9427" s="179">
        <v>0</v>
      </c>
      <c r="E9427" s="179">
        <v>209589.5077342373</v>
      </c>
      <c r="F9427" s="179">
        <v>0</v>
      </c>
      <c r="G9427" s="179">
        <v>0</v>
      </c>
      <c r="H9427" s="179">
        <v>1869886.6966298313</v>
      </c>
      <c r="I9427" s="179">
        <v>0</v>
      </c>
      <c r="J9427" s="179">
        <v>0</v>
      </c>
      <c r="K9427" s="179">
        <v>0</v>
      </c>
      <c r="L9427" s="179">
        <v>0</v>
      </c>
      <c r="M9427" s="179">
        <v>6902.6061030143583</v>
      </c>
      <c r="N9427" s="179">
        <v>0</v>
      </c>
      <c r="O9427" s="179">
        <v>0</v>
      </c>
      <c r="P9427" s="179">
        <v>0</v>
      </c>
      <c r="Q9427" s="179">
        <v>0</v>
      </c>
      <c r="R9427" s="180">
        <v>0</v>
      </c>
      <c r="S9427" s="180">
        <v>0</v>
      </c>
      <c r="T9427" s="180">
        <v>0</v>
      </c>
    </row>
    <row r="9428" spans="2:20" x14ac:dyDescent="0.3">
      <c r="B9428" s="19">
        <v>9425</v>
      </c>
      <c r="C9428" s="179">
        <v>0</v>
      </c>
      <c r="D9428" s="179">
        <v>0</v>
      </c>
      <c r="E9428" s="179">
        <v>36856.073977166219</v>
      </c>
      <c r="F9428" s="179">
        <v>0</v>
      </c>
      <c r="G9428" s="179">
        <v>0</v>
      </c>
      <c r="H9428" s="179">
        <v>61839.285983968417</v>
      </c>
      <c r="I9428" s="179">
        <v>0</v>
      </c>
      <c r="J9428" s="179">
        <v>0</v>
      </c>
      <c r="K9428" s="179">
        <v>0</v>
      </c>
      <c r="L9428" s="179">
        <v>0</v>
      </c>
      <c r="M9428" s="179">
        <v>1363.6608004938278</v>
      </c>
      <c r="N9428" s="179">
        <v>0</v>
      </c>
      <c r="O9428" s="179">
        <v>0</v>
      </c>
      <c r="P9428" s="179">
        <v>0</v>
      </c>
      <c r="Q9428" s="179">
        <v>0</v>
      </c>
      <c r="R9428" s="180">
        <v>0</v>
      </c>
      <c r="S9428" s="180">
        <v>0</v>
      </c>
      <c r="T9428" s="180">
        <v>0</v>
      </c>
    </row>
    <row r="9429" spans="2:20" x14ac:dyDescent="0.3">
      <c r="B9429" s="19">
        <v>9426</v>
      </c>
      <c r="C9429" s="179">
        <v>0</v>
      </c>
      <c r="D9429" s="179">
        <v>0</v>
      </c>
      <c r="E9429" s="179">
        <v>123660.20394124364</v>
      </c>
      <c r="F9429" s="179">
        <v>0</v>
      </c>
      <c r="G9429" s="179">
        <v>0</v>
      </c>
      <c r="H9429" s="179">
        <v>46868.469035964576</v>
      </c>
      <c r="I9429" s="179">
        <v>0</v>
      </c>
      <c r="J9429" s="179">
        <v>0</v>
      </c>
      <c r="K9429" s="179">
        <v>0</v>
      </c>
      <c r="L9429" s="179">
        <v>0</v>
      </c>
      <c r="M9429" s="179">
        <v>17931.983602843306</v>
      </c>
      <c r="N9429" s="179">
        <v>0</v>
      </c>
      <c r="O9429" s="179">
        <v>0</v>
      </c>
      <c r="P9429" s="179">
        <v>0</v>
      </c>
      <c r="Q9429" s="179">
        <v>0</v>
      </c>
      <c r="R9429" s="180">
        <v>0</v>
      </c>
      <c r="S9429" s="180">
        <v>0</v>
      </c>
      <c r="T9429" s="180">
        <v>0</v>
      </c>
    </row>
    <row r="9430" spans="2:20" x14ac:dyDescent="0.3">
      <c r="B9430" s="19">
        <v>9427</v>
      </c>
      <c r="C9430" s="179">
        <v>0</v>
      </c>
      <c r="D9430" s="179">
        <v>0</v>
      </c>
      <c r="E9430" s="179">
        <v>103717.27327694392</v>
      </c>
      <c r="F9430" s="179">
        <v>0</v>
      </c>
      <c r="G9430" s="179">
        <v>0</v>
      </c>
      <c r="H9430" s="179">
        <v>254130.51986290168</v>
      </c>
      <c r="I9430" s="179">
        <v>0</v>
      </c>
      <c r="J9430" s="179">
        <v>0</v>
      </c>
      <c r="K9430" s="179">
        <v>0</v>
      </c>
      <c r="L9430" s="179">
        <v>0</v>
      </c>
      <c r="M9430" s="179">
        <v>152502.88160453815</v>
      </c>
      <c r="N9430" s="179">
        <v>0</v>
      </c>
      <c r="O9430" s="179">
        <v>0</v>
      </c>
      <c r="P9430" s="179">
        <v>0</v>
      </c>
      <c r="Q9430" s="179">
        <v>0</v>
      </c>
      <c r="R9430" s="180">
        <v>0</v>
      </c>
      <c r="S9430" s="180">
        <v>0</v>
      </c>
      <c r="T9430" s="180">
        <v>0</v>
      </c>
    </row>
    <row r="9431" spans="2:20" x14ac:dyDescent="0.3">
      <c r="B9431" s="19">
        <v>9428</v>
      </c>
      <c r="C9431" s="179">
        <v>0</v>
      </c>
      <c r="D9431" s="179">
        <v>0</v>
      </c>
      <c r="E9431" s="179">
        <v>570978.41052878648</v>
      </c>
      <c r="F9431" s="179">
        <v>0</v>
      </c>
      <c r="G9431" s="179">
        <v>0</v>
      </c>
      <c r="H9431" s="179">
        <v>70587.962537827814</v>
      </c>
      <c r="I9431" s="179">
        <v>0</v>
      </c>
      <c r="J9431" s="179">
        <v>0</v>
      </c>
      <c r="K9431" s="179">
        <v>0</v>
      </c>
      <c r="L9431" s="179">
        <v>0</v>
      </c>
      <c r="M9431" s="179">
        <v>24561.527137899964</v>
      </c>
      <c r="N9431" s="179">
        <v>0</v>
      </c>
      <c r="O9431" s="179">
        <v>0</v>
      </c>
      <c r="P9431" s="179">
        <v>0</v>
      </c>
      <c r="Q9431" s="179">
        <v>0</v>
      </c>
      <c r="R9431" s="180">
        <v>0</v>
      </c>
      <c r="S9431" s="180">
        <v>0</v>
      </c>
      <c r="T9431" s="180">
        <v>0</v>
      </c>
    </row>
    <row r="9432" spans="2:20" x14ac:dyDescent="0.3">
      <c r="B9432" s="19">
        <v>9429</v>
      </c>
      <c r="C9432" s="179">
        <v>0</v>
      </c>
      <c r="D9432" s="179">
        <v>0</v>
      </c>
      <c r="E9432" s="179">
        <v>64608.405212353915</v>
      </c>
      <c r="F9432" s="179">
        <v>0</v>
      </c>
      <c r="G9432" s="179">
        <v>0</v>
      </c>
      <c r="H9432" s="179">
        <v>14903.910159832023</v>
      </c>
      <c r="I9432" s="179">
        <v>0</v>
      </c>
      <c r="J9432" s="179">
        <v>0</v>
      </c>
      <c r="K9432" s="179">
        <v>0</v>
      </c>
      <c r="L9432" s="179">
        <v>0</v>
      </c>
      <c r="M9432" s="179">
        <v>16693.042462966652</v>
      </c>
      <c r="N9432" s="179">
        <v>0</v>
      </c>
      <c r="O9432" s="179">
        <v>0</v>
      </c>
      <c r="P9432" s="179">
        <v>0</v>
      </c>
      <c r="Q9432" s="179">
        <v>0</v>
      </c>
      <c r="R9432" s="180">
        <v>0</v>
      </c>
      <c r="S9432" s="180">
        <v>0</v>
      </c>
      <c r="T9432" s="180">
        <v>0</v>
      </c>
    </row>
    <row r="9433" spans="2:20" x14ac:dyDescent="0.3">
      <c r="B9433" s="19">
        <v>9430</v>
      </c>
      <c r="C9433" s="179">
        <v>0</v>
      </c>
      <c r="D9433" s="179">
        <v>0</v>
      </c>
      <c r="E9433" s="179">
        <v>58387.060634027555</v>
      </c>
      <c r="F9433" s="179">
        <v>0</v>
      </c>
      <c r="G9433" s="179">
        <v>0</v>
      </c>
      <c r="H9433" s="179">
        <v>15178.843201082544</v>
      </c>
      <c r="I9433" s="179">
        <v>0</v>
      </c>
      <c r="J9433" s="179">
        <v>0</v>
      </c>
      <c r="K9433" s="179">
        <v>0</v>
      </c>
      <c r="L9433" s="179">
        <v>0</v>
      </c>
      <c r="M9433" s="179">
        <v>153281.06824491103</v>
      </c>
      <c r="N9433" s="179">
        <v>0</v>
      </c>
      <c r="O9433" s="179">
        <v>0</v>
      </c>
      <c r="P9433" s="179">
        <v>0</v>
      </c>
      <c r="Q9433" s="179">
        <v>0</v>
      </c>
      <c r="R9433" s="180">
        <v>0</v>
      </c>
      <c r="S9433" s="180">
        <v>0</v>
      </c>
      <c r="T9433" s="180">
        <v>0</v>
      </c>
    </row>
    <row r="9434" spans="2:20" x14ac:dyDescent="0.3">
      <c r="B9434" s="19">
        <v>9431</v>
      </c>
      <c r="C9434" s="179">
        <v>0</v>
      </c>
      <c r="D9434" s="179">
        <v>0</v>
      </c>
      <c r="E9434" s="179">
        <v>165893.54110374881</v>
      </c>
      <c r="F9434" s="179">
        <v>0</v>
      </c>
      <c r="G9434" s="179">
        <v>0</v>
      </c>
      <c r="H9434" s="179">
        <v>29192.182776702623</v>
      </c>
      <c r="I9434" s="179">
        <v>0</v>
      </c>
      <c r="J9434" s="179">
        <v>0</v>
      </c>
      <c r="K9434" s="179">
        <v>0</v>
      </c>
      <c r="L9434" s="179">
        <v>0</v>
      </c>
      <c r="M9434" s="179">
        <v>52739.003460268759</v>
      </c>
      <c r="N9434" s="179">
        <v>0</v>
      </c>
      <c r="O9434" s="179">
        <v>0</v>
      </c>
      <c r="P9434" s="179">
        <v>0</v>
      </c>
      <c r="Q9434" s="179">
        <v>0</v>
      </c>
      <c r="R9434" s="180">
        <v>0</v>
      </c>
      <c r="S9434" s="180">
        <v>0</v>
      </c>
      <c r="T9434" s="180">
        <v>0</v>
      </c>
    </row>
    <row r="9435" spans="2:20" x14ac:dyDescent="0.3">
      <c r="B9435" s="19">
        <v>9432</v>
      </c>
      <c r="C9435" s="179">
        <v>0</v>
      </c>
      <c r="D9435" s="179">
        <v>0</v>
      </c>
      <c r="E9435" s="179">
        <v>9169.2638278808336</v>
      </c>
      <c r="F9435" s="179">
        <v>0</v>
      </c>
      <c r="G9435" s="179">
        <v>0</v>
      </c>
      <c r="H9435" s="179">
        <v>15350.212836467557</v>
      </c>
      <c r="I9435" s="179">
        <v>0</v>
      </c>
      <c r="J9435" s="179">
        <v>0</v>
      </c>
      <c r="K9435" s="179">
        <v>0</v>
      </c>
      <c r="L9435" s="179">
        <v>0</v>
      </c>
      <c r="M9435" s="179">
        <v>121618.97886852293</v>
      </c>
      <c r="N9435" s="179">
        <v>0</v>
      </c>
      <c r="O9435" s="179">
        <v>0</v>
      </c>
      <c r="P9435" s="179">
        <v>0</v>
      </c>
      <c r="Q9435" s="179">
        <v>0</v>
      </c>
      <c r="R9435" s="180">
        <v>0</v>
      </c>
      <c r="S9435" s="180">
        <v>0</v>
      </c>
      <c r="T9435" s="180">
        <v>0</v>
      </c>
    </row>
    <row r="9436" spans="2:20" x14ac:dyDescent="0.3">
      <c r="B9436" s="19">
        <v>9433</v>
      </c>
      <c r="C9436" s="179">
        <v>0</v>
      </c>
      <c r="D9436" s="179">
        <v>0</v>
      </c>
      <c r="E9436" s="179">
        <v>20351.443489763849</v>
      </c>
      <c r="F9436" s="179">
        <v>0</v>
      </c>
      <c r="G9436" s="179">
        <v>0</v>
      </c>
      <c r="H9436" s="179">
        <v>56039.64413896222</v>
      </c>
      <c r="I9436" s="179">
        <v>0</v>
      </c>
      <c r="J9436" s="179">
        <v>0</v>
      </c>
      <c r="K9436" s="179">
        <v>0</v>
      </c>
      <c r="L9436" s="179">
        <v>0</v>
      </c>
      <c r="M9436" s="179">
        <v>83272.267345117813</v>
      </c>
      <c r="N9436" s="179">
        <v>0</v>
      </c>
      <c r="O9436" s="179">
        <v>0</v>
      </c>
      <c r="P9436" s="179">
        <v>0</v>
      </c>
      <c r="Q9436" s="179">
        <v>0</v>
      </c>
      <c r="R9436" s="180">
        <v>0</v>
      </c>
      <c r="S9436" s="180">
        <v>0</v>
      </c>
      <c r="T9436" s="180">
        <v>0</v>
      </c>
    </row>
    <row r="9437" spans="2:20" x14ac:dyDescent="0.3">
      <c r="B9437" s="19">
        <v>9434</v>
      </c>
      <c r="C9437" s="179">
        <v>0</v>
      </c>
      <c r="D9437" s="179">
        <v>0</v>
      </c>
      <c r="E9437" s="179">
        <v>180332.03929164007</v>
      </c>
      <c r="F9437" s="179">
        <v>0</v>
      </c>
      <c r="G9437" s="179">
        <v>0</v>
      </c>
      <c r="H9437" s="179">
        <v>61455.382742985435</v>
      </c>
      <c r="I9437" s="179">
        <v>0</v>
      </c>
      <c r="J9437" s="179">
        <v>0</v>
      </c>
      <c r="K9437" s="179">
        <v>0</v>
      </c>
      <c r="L9437" s="179">
        <v>0</v>
      </c>
      <c r="M9437" s="179">
        <v>156382.25011150731</v>
      </c>
      <c r="N9437" s="179">
        <v>0</v>
      </c>
      <c r="O9437" s="179">
        <v>0</v>
      </c>
      <c r="P9437" s="179">
        <v>0</v>
      </c>
      <c r="Q9437" s="179">
        <v>0</v>
      </c>
      <c r="R9437" s="180">
        <v>0</v>
      </c>
      <c r="S9437" s="180">
        <v>0</v>
      </c>
      <c r="T9437" s="180">
        <v>0</v>
      </c>
    </row>
    <row r="9438" spans="2:20" x14ac:dyDescent="0.3">
      <c r="B9438" s="19">
        <v>9435</v>
      </c>
      <c r="C9438" s="179">
        <v>1</v>
      </c>
      <c r="D9438" s="179">
        <v>116319.81016532534</v>
      </c>
      <c r="E9438" s="179">
        <v>42486.763981539982</v>
      </c>
      <c r="F9438" s="179">
        <v>0</v>
      </c>
      <c r="G9438" s="179">
        <v>0</v>
      </c>
      <c r="H9438" s="179">
        <v>12898.115872927545</v>
      </c>
      <c r="I9438" s="179">
        <v>0</v>
      </c>
      <c r="J9438" s="179">
        <v>0</v>
      </c>
      <c r="K9438" s="179">
        <v>0</v>
      </c>
      <c r="L9438" s="179">
        <v>0</v>
      </c>
      <c r="M9438" s="179">
        <v>80590.307887765928</v>
      </c>
      <c r="N9438" s="179">
        <v>0</v>
      </c>
      <c r="O9438" s="179">
        <v>0</v>
      </c>
      <c r="P9438" s="179">
        <v>0</v>
      </c>
      <c r="Q9438" s="179">
        <v>0</v>
      </c>
      <c r="R9438" s="180">
        <v>0</v>
      </c>
      <c r="S9438" s="180">
        <v>0</v>
      </c>
      <c r="T9438" s="180">
        <v>116319.81016532534</v>
      </c>
    </row>
    <row r="9439" spans="2:20" x14ac:dyDescent="0.3">
      <c r="B9439" s="19">
        <v>9436</v>
      </c>
      <c r="C9439" s="179">
        <v>0</v>
      </c>
      <c r="D9439" s="179">
        <v>0</v>
      </c>
      <c r="E9439" s="179">
        <v>152809.00496241284</v>
      </c>
      <c r="F9439" s="179">
        <v>0</v>
      </c>
      <c r="G9439" s="179">
        <v>0</v>
      </c>
      <c r="H9439" s="179">
        <v>155184.40996924028</v>
      </c>
      <c r="I9439" s="179">
        <v>0</v>
      </c>
      <c r="J9439" s="179">
        <v>0</v>
      </c>
      <c r="K9439" s="179">
        <v>0</v>
      </c>
      <c r="L9439" s="179">
        <v>0</v>
      </c>
      <c r="M9439" s="179">
        <v>3420.3589977615197</v>
      </c>
      <c r="N9439" s="179">
        <v>0</v>
      </c>
      <c r="O9439" s="179">
        <v>0</v>
      </c>
      <c r="P9439" s="179">
        <v>0</v>
      </c>
      <c r="Q9439" s="179">
        <v>0</v>
      </c>
      <c r="R9439" s="180">
        <v>0</v>
      </c>
      <c r="S9439" s="180">
        <v>0</v>
      </c>
      <c r="T9439" s="180">
        <v>0</v>
      </c>
    </row>
    <row r="9440" spans="2:20" x14ac:dyDescent="0.3">
      <c r="B9440" s="19">
        <v>9437</v>
      </c>
      <c r="C9440" s="179">
        <v>0</v>
      </c>
      <c r="D9440" s="179">
        <v>0</v>
      </c>
      <c r="E9440" s="179">
        <v>108370.58064982228</v>
      </c>
      <c r="F9440" s="179">
        <v>0</v>
      </c>
      <c r="G9440" s="179">
        <v>0</v>
      </c>
      <c r="H9440" s="179">
        <v>43763.845575251129</v>
      </c>
      <c r="I9440" s="179">
        <v>0</v>
      </c>
      <c r="J9440" s="179">
        <v>0</v>
      </c>
      <c r="K9440" s="179">
        <v>0</v>
      </c>
      <c r="L9440" s="179">
        <v>0</v>
      </c>
      <c r="M9440" s="179">
        <v>315491.41110093996</v>
      </c>
      <c r="N9440" s="179">
        <v>0</v>
      </c>
      <c r="O9440" s="179">
        <v>0</v>
      </c>
      <c r="P9440" s="179">
        <v>0</v>
      </c>
      <c r="Q9440" s="179">
        <v>0</v>
      </c>
      <c r="R9440" s="180">
        <v>0</v>
      </c>
      <c r="S9440" s="180">
        <v>0</v>
      </c>
      <c r="T9440" s="180">
        <v>0</v>
      </c>
    </row>
    <row r="9441" spans="2:20" x14ac:dyDescent="0.3">
      <c r="B9441" s="19">
        <v>9438</v>
      </c>
      <c r="C9441" s="179">
        <v>0</v>
      </c>
      <c r="D9441" s="179">
        <v>0</v>
      </c>
      <c r="E9441" s="179">
        <v>137086.19853202612</v>
      </c>
      <c r="F9441" s="179">
        <v>0</v>
      </c>
      <c r="G9441" s="179">
        <v>0</v>
      </c>
      <c r="H9441" s="179">
        <v>252475.94272948045</v>
      </c>
      <c r="I9441" s="179">
        <v>0</v>
      </c>
      <c r="J9441" s="179">
        <v>0</v>
      </c>
      <c r="K9441" s="179">
        <v>0</v>
      </c>
      <c r="L9441" s="179">
        <v>0</v>
      </c>
      <c r="M9441" s="179">
        <v>709804.05336273613</v>
      </c>
      <c r="N9441" s="179">
        <v>0</v>
      </c>
      <c r="O9441" s="179">
        <v>0</v>
      </c>
      <c r="P9441" s="179">
        <v>0</v>
      </c>
      <c r="Q9441" s="179">
        <v>0</v>
      </c>
      <c r="R9441" s="180">
        <v>0</v>
      </c>
      <c r="S9441" s="180">
        <v>0</v>
      </c>
      <c r="T9441" s="180">
        <v>0</v>
      </c>
    </row>
    <row r="9442" spans="2:20" x14ac:dyDescent="0.3">
      <c r="B9442" s="19">
        <v>9439</v>
      </c>
      <c r="C9442" s="179">
        <v>1</v>
      </c>
      <c r="D9442" s="179">
        <v>384627.38614176144</v>
      </c>
      <c r="E9442" s="179">
        <v>98222.531528593798</v>
      </c>
      <c r="F9442" s="179">
        <v>0</v>
      </c>
      <c r="G9442" s="179">
        <v>0</v>
      </c>
      <c r="H9442" s="179">
        <v>15483.888326782644</v>
      </c>
      <c r="I9442" s="179">
        <v>0</v>
      </c>
      <c r="J9442" s="179">
        <v>0</v>
      </c>
      <c r="K9442" s="179">
        <v>0</v>
      </c>
      <c r="L9442" s="179">
        <v>0</v>
      </c>
      <c r="M9442" s="179">
        <v>407060.08933860168</v>
      </c>
      <c r="N9442" s="179">
        <v>0</v>
      </c>
      <c r="O9442" s="179">
        <v>0</v>
      </c>
      <c r="P9442" s="179">
        <v>0</v>
      </c>
      <c r="Q9442" s="179">
        <v>0</v>
      </c>
      <c r="R9442" s="180">
        <v>0</v>
      </c>
      <c r="S9442" s="180">
        <v>0</v>
      </c>
      <c r="T9442" s="180">
        <v>384627.38614176144</v>
      </c>
    </row>
    <row r="9443" spans="2:20" x14ac:dyDescent="0.3">
      <c r="B9443" s="19">
        <v>9440</v>
      </c>
      <c r="C9443" s="179">
        <v>0</v>
      </c>
      <c r="D9443" s="179">
        <v>0</v>
      </c>
      <c r="E9443" s="179">
        <v>174015.5406345489</v>
      </c>
      <c r="F9443" s="179">
        <v>0</v>
      </c>
      <c r="G9443" s="179">
        <v>0</v>
      </c>
      <c r="H9443" s="179">
        <v>2588.2101136285009</v>
      </c>
      <c r="I9443" s="179">
        <v>0</v>
      </c>
      <c r="J9443" s="179">
        <v>0</v>
      </c>
      <c r="K9443" s="179">
        <v>0</v>
      </c>
      <c r="L9443" s="179">
        <v>0</v>
      </c>
      <c r="M9443" s="179">
        <v>425280.85332322854</v>
      </c>
      <c r="N9443" s="179">
        <v>0</v>
      </c>
      <c r="O9443" s="179">
        <v>0</v>
      </c>
      <c r="P9443" s="179">
        <v>0</v>
      </c>
      <c r="Q9443" s="179">
        <v>0</v>
      </c>
      <c r="R9443" s="180">
        <v>0</v>
      </c>
      <c r="S9443" s="180">
        <v>0</v>
      </c>
      <c r="T9443" s="180">
        <v>0</v>
      </c>
    </row>
    <row r="9444" spans="2:20" x14ac:dyDescent="0.3">
      <c r="B9444" s="19">
        <v>9441</v>
      </c>
      <c r="C9444" s="179">
        <v>0</v>
      </c>
      <c r="D9444" s="179">
        <v>0</v>
      </c>
      <c r="E9444" s="179">
        <v>18113.496789275094</v>
      </c>
      <c r="F9444" s="179">
        <v>0</v>
      </c>
      <c r="G9444" s="179">
        <v>0</v>
      </c>
      <c r="H9444" s="179">
        <v>44100.462642919774</v>
      </c>
      <c r="I9444" s="179">
        <v>0</v>
      </c>
      <c r="J9444" s="179">
        <v>0</v>
      </c>
      <c r="K9444" s="179">
        <v>0</v>
      </c>
      <c r="L9444" s="179">
        <v>0</v>
      </c>
      <c r="M9444" s="179">
        <v>25398.751573358441</v>
      </c>
      <c r="N9444" s="179">
        <v>0</v>
      </c>
      <c r="O9444" s="179">
        <v>0</v>
      </c>
      <c r="P9444" s="179">
        <v>0</v>
      </c>
      <c r="Q9444" s="179">
        <v>0</v>
      </c>
      <c r="R9444" s="180">
        <v>0</v>
      </c>
      <c r="S9444" s="180">
        <v>0</v>
      </c>
      <c r="T9444" s="180">
        <v>0</v>
      </c>
    </row>
    <row r="9445" spans="2:20" x14ac:dyDescent="0.3">
      <c r="B9445" s="19">
        <v>9442</v>
      </c>
      <c r="C9445" s="179">
        <v>0</v>
      </c>
      <c r="D9445" s="179">
        <v>0</v>
      </c>
      <c r="E9445" s="179">
        <v>1160015.0904432714</v>
      </c>
      <c r="F9445" s="179">
        <v>0</v>
      </c>
      <c r="G9445" s="179">
        <v>0</v>
      </c>
      <c r="H9445" s="179">
        <v>44354.264110138203</v>
      </c>
      <c r="I9445" s="179">
        <v>0</v>
      </c>
      <c r="J9445" s="179">
        <v>0</v>
      </c>
      <c r="K9445" s="179">
        <v>0</v>
      </c>
      <c r="L9445" s="179">
        <v>0</v>
      </c>
      <c r="M9445" s="179">
        <v>72867.936027608346</v>
      </c>
      <c r="N9445" s="179">
        <v>0</v>
      </c>
      <c r="O9445" s="179">
        <v>0</v>
      </c>
      <c r="P9445" s="179">
        <v>0</v>
      </c>
      <c r="Q9445" s="179">
        <v>0</v>
      </c>
      <c r="R9445" s="180">
        <v>0</v>
      </c>
      <c r="S9445" s="180">
        <v>0</v>
      </c>
      <c r="T9445" s="180">
        <v>0</v>
      </c>
    </row>
    <row r="9446" spans="2:20" x14ac:dyDescent="0.3">
      <c r="B9446" s="19">
        <v>9443</v>
      </c>
      <c r="C9446" s="179">
        <v>0</v>
      </c>
      <c r="D9446" s="179">
        <v>0</v>
      </c>
      <c r="E9446" s="179">
        <v>766167.08548995364</v>
      </c>
      <c r="F9446" s="179">
        <v>0</v>
      </c>
      <c r="G9446" s="179">
        <v>0</v>
      </c>
      <c r="H9446" s="179">
        <v>87366.404407373964</v>
      </c>
      <c r="I9446" s="179">
        <v>0</v>
      </c>
      <c r="J9446" s="179">
        <v>0</v>
      </c>
      <c r="K9446" s="179">
        <v>0</v>
      </c>
      <c r="L9446" s="179">
        <v>0</v>
      </c>
      <c r="M9446" s="179">
        <v>107664.13801189073</v>
      </c>
      <c r="N9446" s="179">
        <v>0</v>
      </c>
      <c r="O9446" s="179">
        <v>0</v>
      </c>
      <c r="P9446" s="179">
        <v>0</v>
      </c>
      <c r="Q9446" s="179">
        <v>0</v>
      </c>
      <c r="R9446" s="180">
        <v>0</v>
      </c>
      <c r="S9446" s="180">
        <v>0</v>
      </c>
      <c r="T9446" s="180">
        <v>0</v>
      </c>
    </row>
    <row r="9447" spans="2:20" x14ac:dyDescent="0.3">
      <c r="B9447" s="19">
        <v>9444</v>
      </c>
      <c r="C9447" s="179">
        <v>0</v>
      </c>
      <c r="D9447" s="179">
        <v>0</v>
      </c>
      <c r="E9447" s="179">
        <v>452125.27933561848</v>
      </c>
      <c r="F9447" s="179">
        <v>0</v>
      </c>
      <c r="G9447" s="179">
        <v>0</v>
      </c>
      <c r="H9447" s="179">
        <v>440691.3881421641</v>
      </c>
      <c r="I9447" s="179">
        <v>0</v>
      </c>
      <c r="J9447" s="179">
        <v>0</v>
      </c>
      <c r="K9447" s="179">
        <v>0</v>
      </c>
      <c r="L9447" s="179">
        <v>0</v>
      </c>
      <c r="M9447" s="179">
        <v>35226.914501561179</v>
      </c>
      <c r="N9447" s="179">
        <v>0</v>
      </c>
      <c r="O9447" s="179">
        <v>0</v>
      </c>
      <c r="P9447" s="179">
        <v>0</v>
      </c>
      <c r="Q9447" s="179">
        <v>0</v>
      </c>
      <c r="R9447" s="180">
        <v>0</v>
      </c>
      <c r="S9447" s="180">
        <v>0</v>
      </c>
      <c r="T9447" s="180">
        <v>0</v>
      </c>
    </row>
    <row r="9448" spans="2:20" x14ac:dyDescent="0.3">
      <c r="B9448" s="19">
        <v>9445</v>
      </c>
      <c r="C9448" s="179">
        <v>0</v>
      </c>
      <c r="D9448" s="179">
        <v>0</v>
      </c>
      <c r="E9448" s="179">
        <v>353545.66053051467</v>
      </c>
      <c r="F9448" s="179">
        <v>0</v>
      </c>
      <c r="G9448" s="179">
        <v>0</v>
      </c>
      <c r="H9448" s="179">
        <v>123800.2069978935</v>
      </c>
      <c r="I9448" s="179">
        <v>0</v>
      </c>
      <c r="J9448" s="179">
        <v>0</v>
      </c>
      <c r="K9448" s="179">
        <v>0</v>
      </c>
      <c r="L9448" s="179">
        <v>0</v>
      </c>
      <c r="M9448" s="179">
        <v>464269.14141627977</v>
      </c>
      <c r="N9448" s="179">
        <v>0</v>
      </c>
      <c r="O9448" s="179">
        <v>0</v>
      </c>
      <c r="P9448" s="179">
        <v>0</v>
      </c>
      <c r="Q9448" s="179">
        <v>0</v>
      </c>
      <c r="R9448" s="180">
        <v>0</v>
      </c>
      <c r="S9448" s="180">
        <v>0</v>
      </c>
      <c r="T9448" s="180">
        <v>0</v>
      </c>
    </row>
    <row r="9449" spans="2:20" x14ac:dyDescent="0.3">
      <c r="B9449" s="19">
        <v>9446</v>
      </c>
      <c r="C9449" s="179">
        <v>0</v>
      </c>
      <c r="D9449" s="179">
        <v>0</v>
      </c>
      <c r="E9449" s="179">
        <v>66374.51104590953</v>
      </c>
      <c r="F9449" s="179">
        <v>0</v>
      </c>
      <c r="G9449" s="179">
        <v>0</v>
      </c>
      <c r="H9449" s="179">
        <v>150962.70614483202</v>
      </c>
      <c r="I9449" s="179">
        <v>0</v>
      </c>
      <c r="J9449" s="179">
        <v>0</v>
      </c>
      <c r="K9449" s="179">
        <v>0</v>
      </c>
      <c r="L9449" s="179">
        <v>0</v>
      </c>
      <c r="M9449" s="179">
        <v>16439.163571648845</v>
      </c>
      <c r="N9449" s="179">
        <v>0</v>
      </c>
      <c r="O9449" s="179">
        <v>0</v>
      </c>
      <c r="P9449" s="179">
        <v>0</v>
      </c>
      <c r="Q9449" s="179">
        <v>0</v>
      </c>
      <c r="R9449" s="180">
        <v>0</v>
      </c>
      <c r="S9449" s="180">
        <v>0</v>
      </c>
      <c r="T9449" s="180">
        <v>0</v>
      </c>
    </row>
    <row r="9450" spans="2:20" x14ac:dyDescent="0.3">
      <c r="B9450" s="19">
        <v>9447</v>
      </c>
      <c r="C9450" s="179">
        <v>0</v>
      </c>
      <c r="D9450" s="179">
        <v>0</v>
      </c>
      <c r="E9450" s="179">
        <v>14653.196022784507</v>
      </c>
      <c r="F9450" s="179">
        <v>0</v>
      </c>
      <c r="G9450" s="179">
        <v>0</v>
      </c>
      <c r="H9450" s="179">
        <v>48742.402967746719</v>
      </c>
      <c r="I9450" s="179">
        <v>0</v>
      </c>
      <c r="J9450" s="179">
        <v>0</v>
      </c>
      <c r="K9450" s="179">
        <v>0</v>
      </c>
      <c r="L9450" s="179">
        <v>0</v>
      </c>
      <c r="M9450" s="179">
        <v>14611.570807971957</v>
      </c>
      <c r="N9450" s="179">
        <v>0</v>
      </c>
      <c r="O9450" s="179">
        <v>0</v>
      </c>
      <c r="P9450" s="179">
        <v>0</v>
      </c>
      <c r="Q9450" s="179">
        <v>0</v>
      </c>
      <c r="R9450" s="180">
        <v>0</v>
      </c>
      <c r="S9450" s="180">
        <v>0</v>
      </c>
      <c r="T9450" s="180">
        <v>0</v>
      </c>
    </row>
    <row r="9451" spans="2:20" x14ac:dyDescent="0.3">
      <c r="B9451" s="19">
        <v>9448</v>
      </c>
      <c r="C9451" s="179">
        <v>1</v>
      </c>
      <c r="D9451" s="179">
        <v>155167.22873336764</v>
      </c>
      <c r="E9451" s="179">
        <v>50960.467261374812</v>
      </c>
      <c r="F9451" s="179">
        <v>1</v>
      </c>
      <c r="G9451" s="179">
        <v>119814.87513060629</v>
      </c>
      <c r="H9451" s="179">
        <v>151409.71204544968</v>
      </c>
      <c r="I9451" s="179">
        <v>0</v>
      </c>
      <c r="J9451" s="179">
        <v>0</v>
      </c>
      <c r="K9451" s="179">
        <v>0</v>
      </c>
      <c r="L9451" s="179">
        <v>0</v>
      </c>
      <c r="M9451" s="179">
        <v>27021.162226592456</v>
      </c>
      <c r="N9451" s="179">
        <v>0</v>
      </c>
      <c r="O9451" s="179">
        <v>0</v>
      </c>
      <c r="P9451" s="179">
        <v>0</v>
      </c>
      <c r="Q9451" s="179">
        <v>0</v>
      </c>
      <c r="R9451" s="180">
        <v>0</v>
      </c>
      <c r="S9451" s="180">
        <v>0</v>
      </c>
      <c r="T9451" s="180">
        <v>155167.22873336764</v>
      </c>
    </row>
    <row r="9452" spans="2:20" x14ac:dyDescent="0.3">
      <c r="B9452" s="19">
        <v>9449</v>
      </c>
      <c r="C9452" s="179">
        <v>0</v>
      </c>
      <c r="D9452" s="179">
        <v>0</v>
      </c>
      <c r="E9452" s="179">
        <v>181920.55842175742</v>
      </c>
      <c r="F9452" s="179">
        <v>0</v>
      </c>
      <c r="G9452" s="179">
        <v>0</v>
      </c>
      <c r="H9452" s="179">
        <v>272003.24539381167</v>
      </c>
      <c r="I9452" s="179">
        <v>0</v>
      </c>
      <c r="J9452" s="179">
        <v>0</v>
      </c>
      <c r="K9452" s="179">
        <v>0</v>
      </c>
      <c r="L9452" s="179">
        <v>0</v>
      </c>
      <c r="M9452" s="179">
        <v>15848.462614520047</v>
      </c>
      <c r="N9452" s="179">
        <v>0</v>
      </c>
      <c r="O9452" s="179">
        <v>0</v>
      </c>
      <c r="P9452" s="179">
        <v>0</v>
      </c>
      <c r="Q9452" s="179">
        <v>0</v>
      </c>
      <c r="R9452" s="180">
        <v>0</v>
      </c>
      <c r="S9452" s="180">
        <v>0</v>
      </c>
      <c r="T9452" s="180">
        <v>0</v>
      </c>
    </row>
    <row r="9453" spans="2:20" x14ac:dyDescent="0.3">
      <c r="B9453" s="19">
        <v>9450</v>
      </c>
      <c r="C9453" s="179">
        <v>0</v>
      </c>
      <c r="D9453" s="179">
        <v>0</v>
      </c>
      <c r="E9453" s="179">
        <v>150436.570718968</v>
      </c>
      <c r="F9453" s="179">
        <v>0</v>
      </c>
      <c r="G9453" s="179">
        <v>0</v>
      </c>
      <c r="H9453" s="179">
        <v>57609.925859142211</v>
      </c>
      <c r="I9453" s="179">
        <v>0</v>
      </c>
      <c r="J9453" s="179">
        <v>0</v>
      </c>
      <c r="K9453" s="179">
        <v>0</v>
      </c>
      <c r="L9453" s="179">
        <v>0</v>
      </c>
      <c r="M9453" s="179">
        <v>162922.1857214511</v>
      </c>
      <c r="N9453" s="179">
        <v>0</v>
      </c>
      <c r="O9453" s="179">
        <v>0</v>
      </c>
      <c r="P9453" s="179">
        <v>0</v>
      </c>
      <c r="Q9453" s="179">
        <v>0</v>
      </c>
      <c r="R9453" s="180">
        <v>0</v>
      </c>
      <c r="S9453" s="180">
        <v>0</v>
      </c>
      <c r="T9453" s="180">
        <v>0</v>
      </c>
    </row>
    <row r="9454" spans="2:20" x14ac:dyDescent="0.3">
      <c r="B9454" s="19">
        <v>9451</v>
      </c>
      <c r="C9454" s="179">
        <v>0</v>
      </c>
      <c r="D9454" s="179">
        <v>0</v>
      </c>
      <c r="E9454" s="179">
        <v>72533.345214787405</v>
      </c>
      <c r="F9454" s="179">
        <v>0</v>
      </c>
      <c r="G9454" s="179">
        <v>0</v>
      </c>
      <c r="H9454" s="179">
        <v>253991.97105136892</v>
      </c>
      <c r="I9454" s="179">
        <v>0</v>
      </c>
      <c r="J9454" s="179">
        <v>0</v>
      </c>
      <c r="K9454" s="179">
        <v>0</v>
      </c>
      <c r="L9454" s="179">
        <v>0</v>
      </c>
      <c r="M9454" s="179">
        <v>102930.64522612351</v>
      </c>
      <c r="N9454" s="179">
        <v>0</v>
      </c>
      <c r="O9454" s="179">
        <v>0</v>
      </c>
      <c r="P9454" s="179">
        <v>0</v>
      </c>
      <c r="Q9454" s="179">
        <v>0</v>
      </c>
      <c r="R9454" s="180">
        <v>0</v>
      </c>
      <c r="S9454" s="180">
        <v>0</v>
      </c>
      <c r="T9454" s="180">
        <v>0</v>
      </c>
    </row>
    <row r="9455" spans="2:20" x14ac:dyDescent="0.3">
      <c r="B9455" s="19">
        <v>9452</v>
      </c>
      <c r="C9455" s="179">
        <v>0</v>
      </c>
      <c r="D9455" s="179">
        <v>0</v>
      </c>
      <c r="E9455" s="179">
        <v>13088.219861627504</v>
      </c>
      <c r="F9455" s="179">
        <v>0</v>
      </c>
      <c r="G9455" s="179">
        <v>0</v>
      </c>
      <c r="H9455" s="179">
        <v>38230.551610821705</v>
      </c>
      <c r="I9455" s="179">
        <v>0</v>
      </c>
      <c r="J9455" s="179">
        <v>0</v>
      </c>
      <c r="K9455" s="179">
        <v>0</v>
      </c>
      <c r="L9455" s="179">
        <v>0</v>
      </c>
      <c r="M9455" s="179">
        <v>81844.127004752954</v>
      </c>
      <c r="N9455" s="179">
        <v>0</v>
      </c>
      <c r="O9455" s="179">
        <v>0</v>
      </c>
      <c r="P9455" s="179">
        <v>0</v>
      </c>
      <c r="Q9455" s="179">
        <v>0</v>
      </c>
      <c r="R9455" s="180">
        <v>0</v>
      </c>
      <c r="S9455" s="180">
        <v>0</v>
      </c>
      <c r="T9455" s="180">
        <v>0</v>
      </c>
    </row>
    <row r="9456" spans="2:20" x14ac:dyDescent="0.3">
      <c r="B9456" s="19">
        <v>9453</v>
      </c>
      <c r="C9456" s="179">
        <v>0</v>
      </c>
      <c r="D9456" s="179">
        <v>0</v>
      </c>
      <c r="E9456" s="179">
        <v>10236.267938814468</v>
      </c>
      <c r="F9456" s="179">
        <v>0</v>
      </c>
      <c r="G9456" s="179">
        <v>0</v>
      </c>
      <c r="H9456" s="179">
        <v>125132.91029982215</v>
      </c>
      <c r="I9456" s="179">
        <v>0</v>
      </c>
      <c r="J9456" s="179">
        <v>0</v>
      </c>
      <c r="K9456" s="179">
        <v>0</v>
      </c>
      <c r="L9456" s="179">
        <v>0</v>
      </c>
      <c r="M9456" s="179">
        <v>8696552.0912796054</v>
      </c>
      <c r="N9456" s="179">
        <v>0</v>
      </c>
      <c r="O9456" s="179">
        <v>0</v>
      </c>
      <c r="P9456" s="179">
        <v>0</v>
      </c>
      <c r="Q9456" s="179">
        <v>0</v>
      </c>
      <c r="R9456" s="180">
        <v>0</v>
      </c>
      <c r="S9456" s="180">
        <v>0</v>
      </c>
      <c r="T9456" s="180">
        <v>0</v>
      </c>
    </row>
    <row r="9457" spans="2:20" x14ac:dyDescent="0.3">
      <c r="B9457" s="19">
        <v>9454</v>
      </c>
      <c r="C9457" s="179">
        <v>0</v>
      </c>
      <c r="D9457" s="179">
        <v>0</v>
      </c>
      <c r="E9457" s="179">
        <v>69867.794126954395</v>
      </c>
      <c r="F9457" s="179">
        <v>0</v>
      </c>
      <c r="G9457" s="179">
        <v>0</v>
      </c>
      <c r="H9457" s="179">
        <v>70484.896315681093</v>
      </c>
      <c r="I9457" s="179">
        <v>0</v>
      </c>
      <c r="J9457" s="179">
        <v>0</v>
      </c>
      <c r="K9457" s="179">
        <v>0</v>
      </c>
      <c r="L9457" s="179">
        <v>0</v>
      </c>
      <c r="M9457" s="179">
        <v>635016.00504197122</v>
      </c>
      <c r="N9457" s="179">
        <v>0</v>
      </c>
      <c r="O9457" s="179">
        <v>0</v>
      </c>
      <c r="P9457" s="179">
        <v>0</v>
      </c>
      <c r="Q9457" s="179">
        <v>0</v>
      </c>
      <c r="R9457" s="180">
        <v>0</v>
      </c>
      <c r="S9457" s="180">
        <v>0</v>
      </c>
      <c r="T9457" s="180">
        <v>0</v>
      </c>
    </row>
    <row r="9458" spans="2:20" x14ac:dyDescent="0.3">
      <c r="B9458" s="19">
        <v>9455</v>
      </c>
      <c r="C9458" s="179">
        <v>0</v>
      </c>
      <c r="D9458" s="179">
        <v>0</v>
      </c>
      <c r="E9458" s="179">
        <v>379464.00298274524</v>
      </c>
      <c r="F9458" s="179">
        <v>0</v>
      </c>
      <c r="G9458" s="179">
        <v>0</v>
      </c>
      <c r="H9458" s="179">
        <v>107211.97215168588</v>
      </c>
      <c r="I9458" s="179">
        <v>0</v>
      </c>
      <c r="J9458" s="179">
        <v>0</v>
      </c>
      <c r="K9458" s="179">
        <v>0</v>
      </c>
      <c r="L9458" s="179">
        <v>0</v>
      </c>
      <c r="M9458" s="179">
        <v>32105.429138443233</v>
      </c>
      <c r="N9458" s="179">
        <v>0</v>
      </c>
      <c r="O9458" s="179">
        <v>0</v>
      </c>
      <c r="P9458" s="179">
        <v>0</v>
      </c>
      <c r="Q9458" s="179">
        <v>0</v>
      </c>
      <c r="R9458" s="180">
        <v>0</v>
      </c>
      <c r="S9458" s="180">
        <v>0</v>
      </c>
      <c r="T9458" s="180">
        <v>0</v>
      </c>
    </row>
    <row r="9459" spans="2:20" x14ac:dyDescent="0.3">
      <c r="B9459" s="19">
        <v>9456</v>
      </c>
      <c r="C9459" s="179">
        <v>0</v>
      </c>
      <c r="D9459" s="179">
        <v>0</v>
      </c>
      <c r="E9459" s="179">
        <v>10486.013237746289</v>
      </c>
      <c r="F9459" s="179">
        <v>0</v>
      </c>
      <c r="G9459" s="179">
        <v>0</v>
      </c>
      <c r="H9459" s="179">
        <v>9528.8151882930561</v>
      </c>
      <c r="I9459" s="179">
        <v>0</v>
      </c>
      <c r="J9459" s="179">
        <v>0</v>
      </c>
      <c r="K9459" s="179">
        <v>0</v>
      </c>
      <c r="L9459" s="179">
        <v>0</v>
      </c>
      <c r="M9459" s="179">
        <v>25071.421712361262</v>
      </c>
      <c r="N9459" s="179">
        <v>0</v>
      </c>
      <c r="O9459" s="179">
        <v>0</v>
      </c>
      <c r="P9459" s="179">
        <v>0</v>
      </c>
      <c r="Q9459" s="179">
        <v>0</v>
      </c>
      <c r="R9459" s="180">
        <v>0</v>
      </c>
      <c r="S9459" s="180">
        <v>0</v>
      </c>
      <c r="T9459" s="180">
        <v>0</v>
      </c>
    </row>
    <row r="9460" spans="2:20" x14ac:dyDescent="0.3">
      <c r="B9460" s="19">
        <v>9457</v>
      </c>
      <c r="C9460" s="179">
        <v>0</v>
      </c>
      <c r="D9460" s="179">
        <v>0</v>
      </c>
      <c r="E9460" s="179">
        <v>101024.29954186767</v>
      </c>
      <c r="F9460" s="179">
        <v>0</v>
      </c>
      <c r="G9460" s="179">
        <v>0</v>
      </c>
      <c r="H9460" s="179">
        <v>388207.94091917446</v>
      </c>
      <c r="I9460" s="179">
        <v>0</v>
      </c>
      <c r="J9460" s="179">
        <v>0</v>
      </c>
      <c r="K9460" s="179">
        <v>0</v>
      </c>
      <c r="L9460" s="179">
        <v>0</v>
      </c>
      <c r="M9460" s="179">
        <v>5804.7111090920835</v>
      </c>
      <c r="N9460" s="179">
        <v>0</v>
      </c>
      <c r="O9460" s="179">
        <v>0</v>
      </c>
      <c r="P9460" s="179">
        <v>0</v>
      </c>
      <c r="Q9460" s="179">
        <v>0</v>
      </c>
      <c r="R9460" s="180">
        <v>0</v>
      </c>
      <c r="S9460" s="180">
        <v>0</v>
      </c>
      <c r="T9460" s="180">
        <v>0</v>
      </c>
    </row>
    <row r="9461" spans="2:20" x14ac:dyDescent="0.3">
      <c r="B9461" s="19">
        <v>9458</v>
      </c>
      <c r="C9461" s="179">
        <v>0</v>
      </c>
      <c r="D9461" s="179">
        <v>0</v>
      </c>
      <c r="E9461" s="179">
        <v>303546.00764414022</v>
      </c>
      <c r="F9461" s="179">
        <v>0</v>
      </c>
      <c r="G9461" s="179">
        <v>0</v>
      </c>
      <c r="H9461" s="179">
        <v>24561.527137899964</v>
      </c>
      <c r="I9461" s="179">
        <v>0</v>
      </c>
      <c r="J9461" s="179">
        <v>0</v>
      </c>
      <c r="K9461" s="179">
        <v>0</v>
      </c>
      <c r="L9461" s="179">
        <v>0</v>
      </c>
      <c r="M9461" s="179">
        <v>58786.924351815564</v>
      </c>
      <c r="N9461" s="179">
        <v>0</v>
      </c>
      <c r="O9461" s="179">
        <v>0</v>
      </c>
      <c r="P9461" s="179">
        <v>0</v>
      </c>
      <c r="Q9461" s="179">
        <v>0</v>
      </c>
      <c r="R9461" s="180">
        <v>0</v>
      </c>
      <c r="S9461" s="180">
        <v>0</v>
      </c>
      <c r="T9461" s="180">
        <v>0</v>
      </c>
    </row>
    <row r="9462" spans="2:20" x14ac:dyDescent="0.3">
      <c r="B9462" s="19">
        <v>9459</v>
      </c>
      <c r="C9462" s="179">
        <v>0</v>
      </c>
      <c r="D9462" s="179">
        <v>0</v>
      </c>
      <c r="E9462" s="179">
        <v>42048.301698377552</v>
      </c>
      <c r="F9462" s="179">
        <v>0</v>
      </c>
      <c r="G9462" s="179">
        <v>0</v>
      </c>
      <c r="H9462" s="179">
        <v>15713.847062063722</v>
      </c>
      <c r="I9462" s="179">
        <v>0</v>
      </c>
      <c r="J9462" s="179">
        <v>0</v>
      </c>
      <c r="K9462" s="179">
        <v>0</v>
      </c>
      <c r="L9462" s="179">
        <v>0</v>
      </c>
      <c r="M9462" s="179">
        <v>43080.085633001814</v>
      </c>
      <c r="N9462" s="179">
        <v>0</v>
      </c>
      <c r="O9462" s="179">
        <v>0</v>
      </c>
      <c r="P9462" s="179">
        <v>0</v>
      </c>
      <c r="Q9462" s="179">
        <v>0</v>
      </c>
      <c r="R9462" s="180">
        <v>0</v>
      </c>
      <c r="S9462" s="180">
        <v>0</v>
      </c>
      <c r="T9462" s="180">
        <v>0</v>
      </c>
    </row>
    <row r="9463" spans="2:20" x14ac:dyDescent="0.3">
      <c r="B9463" s="19">
        <v>9460</v>
      </c>
      <c r="C9463" s="179">
        <v>0</v>
      </c>
      <c r="D9463" s="179">
        <v>0</v>
      </c>
      <c r="E9463" s="179">
        <v>67005.624600046751</v>
      </c>
      <c r="F9463" s="179">
        <v>0</v>
      </c>
      <c r="G9463" s="179">
        <v>0</v>
      </c>
      <c r="H9463" s="179">
        <v>51249.171088417097</v>
      </c>
      <c r="I9463" s="179">
        <v>0</v>
      </c>
      <c r="J9463" s="179">
        <v>0</v>
      </c>
      <c r="K9463" s="179">
        <v>0</v>
      </c>
      <c r="L9463" s="179">
        <v>0</v>
      </c>
      <c r="M9463" s="179">
        <v>13994.34074790402</v>
      </c>
      <c r="N9463" s="179">
        <v>0</v>
      </c>
      <c r="O9463" s="179">
        <v>0</v>
      </c>
      <c r="P9463" s="179">
        <v>0</v>
      </c>
      <c r="Q9463" s="179">
        <v>0</v>
      </c>
      <c r="R9463" s="180">
        <v>0</v>
      </c>
      <c r="S9463" s="180">
        <v>0</v>
      </c>
      <c r="T9463" s="180">
        <v>0</v>
      </c>
    </row>
    <row r="9464" spans="2:20" x14ac:dyDescent="0.3">
      <c r="B9464" s="19">
        <v>9461</v>
      </c>
      <c r="C9464" s="179">
        <v>0</v>
      </c>
      <c r="D9464" s="179">
        <v>0</v>
      </c>
      <c r="E9464" s="179">
        <v>79087.249597382979</v>
      </c>
      <c r="F9464" s="179">
        <v>0</v>
      </c>
      <c r="G9464" s="179">
        <v>0</v>
      </c>
      <c r="H9464" s="179">
        <v>19564.99905374883</v>
      </c>
      <c r="I9464" s="179">
        <v>0</v>
      </c>
      <c r="J9464" s="179">
        <v>0</v>
      </c>
      <c r="K9464" s="179">
        <v>0</v>
      </c>
      <c r="L9464" s="179">
        <v>0</v>
      </c>
      <c r="M9464" s="179">
        <v>106762.09849441542</v>
      </c>
      <c r="N9464" s="179">
        <v>0</v>
      </c>
      <c r="O9464" s="179">
        <v>0</v>
      </c>
      <c r="P9464" s="179">
        <v>0</v>
      </c>
      <c r="Q9464" s="179">
        <v>0</v>
      </c>
      <c r="R9464" s="180">
        <v>0</v>
      </c>
      <c r="S9464" s="180">
        <v>0</v>
      </c>
      <c r="T9464" s="180">
        <v>0</v>
      </c>
    </row>
    <row r="9465" spans="2:20" x14ac:dyDescent="0.3">
      <c r="B9465" s="19">
        <v>9462</v>
      </c>
      <c r="C9465" s="179">
        <v>0</v>
      </c>
      <c r="D9465" s="179">
        <v>0</v>
      </c>
      <c r="E9465" s="179">
        <v>52924.009795702244</v>
      </c>
      <c r="F9465" s="179">
        <v>0</v>
      </c>
      <c r="G9465" s="179">
        <v>0</v>
      </c>
      <c r="H9465" s="179">
        <v>198098.51120629135</v>
      </c>
      <c r="I9465" s="179">
        <v>0</v>
      </c>
      <c r="J9465" s="179">
        <v>0</v>
      </c>
      <c r="K9465" s="179">
        <v>0</v>
      </c>
      <c r="L9465" s="179">
        <v>0</v>
      </c>
      <c r="M9465" s="179">
        <v>224829.11910047298</v>
      </c>
      <c r="N9465" s="179">
        <v>0</v>
      </c>
      <c r="O9465" s="179">
        <v>0</v>
      </c>
      <c r="P9465" s="179">
        <v>0</v>
      </c>
      <c r="Q9465" s="179">
        <v>0</v>
      </c>
      <c r="R9465" s="180">
        <v>0</v>
      </c>
      <c r="S9465" s="180">
        <v>0</v>
      </c>
      <c r="T9465" s="180">
        <v>0</v>
      </c>
    </row>
    <row r="9466" spans="2:20" x14ac:dyDescent="0.3">
      <c r="B9466" s="19">
        <v>9463</v>
      </c>
      <c r="C9466" s="179">
        <v>0</v>
      </c>
      <c r="D9466" s="179">
        <v>0</v>
      </c>
      <c r="E9466" s="179">
        <v>71403.501735815371</v>
      </c>
      <c r="F9466" s="179">
        <v>0</v>
      </c>
      <c r="G9466" s="179">
        <v>0</v>
      </c>
      <c r="H9466" s="179">
        <v>128263.58570335631</v>
      </c>
      <c r="I9466" s="179">
        <v>0</v>
      </c>
      <c r="J9466" s="179">
        <v>0</v>
      </c>
      <c r="K9466" s="179">
        <v>0</v>
      </c>
      <c r="L9466" s="179">
        <v>0</v>
      </c>
      <c r="M9466" s="179">
        <v>73027.922069862601</v>
      </c>
      <c r="N9466" s="179">
        <v>0</v>
      </c>
      <c r="O9466" s="179">
        <v>0</v>
      </c>
      <c r="P9466" s="179">
        <v>0</v>
      </c>
      <c r="Q9466" s="179">
        <v>0</v>
      </c>
      <c r="R9466" s="180">
        <v>0</v>
      </c>
      <c r="S9466" s="180">
        <v>0</v>
      </c>
      <c r="T9466" s="180">
        <v>0</v>
      </c>
    </row>
    <row r="9467" spans="2:20" x14ac:dyDescent="0.3">
      <c r="B9467" s="19">
        <v>9464</v>
      </c>
      <c r="C9467" s="179">
        <v>0</v>
      </c>
      <c r="D9467" s="179">
        <v>0</v>
      </c>
      <c r="E9467" s="179">
        <v>10273.753519720356</v>
      </c>
      <c r="F9467" s="179">
        <v>0</v>
      </c>
      <c r="G9467" s="179">
        <v>0</v>
      </c>
      <c r="H9467" s="179">
        <v>66971.086381152403</v>
      </c>
      <c r="I9467" s="179">
        <v>0</v>
      </c>
      <c r="J9467" s="179">
        <v>0</v>
      </c>
      <c r="K9467" s="179">
        <v>0</v>
      </c>
      <c r="L9467" s="179">
        <v>0</v>
      </c>
      <c r="M9467" s="179">
        <v>54791.109475058431</v>
      </c>
      <c r="N9467" s="179">
        <v>0</v>
      </c>
      <c r="O9467" s="179">
        <v>0</v>
      </c>
      <c r="P9467" s="179">
        <v>0</v>
      </c>
      <c r="Q9467" s="179">
        <v>0</v>
      </c>
      <c r="R9467" s="180">
        <v>0</v>
      </c>
      <c r="S9467" s="180">
        <v>0</v>
      </c>
      <c r="T9467" s="180">
        <v>0</v>
      </c>
    </row>
    <row r="9468" spans="2:20" x14ac:dyDescent="0.3">
      <c r="B9468" s="19">
        <v>9465</v>
      </c>
      <c r="C9468" s="179">
        <v>0</v>
      </c>
      <c r="D9468" s="179">
        <v>0</v>
      </c>
      <c r="E9468" s="179">
        <v>132205.00209253473</v>
      </c>
      <c r="F9468" s="179">
        <v>0</v>
      </c>
      <c r="G9468" s="179">
        <v>0</v>
      </c>
      <c r="H9468" s="179">
        <v>31185.618686170157</v>
      </c>
      <c r="I9468" s="179">
        <v>0</v>
      </c>
      <c r="J9468" s="179">
        <v>0</v>
      </c>
      <c r="K9468" s="179">
        <v>0</v>
      </c>
      <c r="L9468" s="179">
        <v>0</v>
      </c>
      <c r="M9468" s="179">
        <v>1355731.8673125363</v>
      </c>
      <c r="N9468" s="179">
        <v>0</v>
      </c>
      <c r="O9468" s="179">
        <v>0</v>
      </c>
      <c r="P9468" s="179">
        <v>0</v>
      </c>
      <c r="Q9468" s="179">
        <v>0</v>
      </c>
      <c r="R9468" s="180">
        <v>0</v>
      </c>
      <c r="S9468" s="180">
        <v>0</v>
      </c>
      <c r="T9468" s="180">
        <v>0</v>
      </c>
    </row>
    <row r="9469" spans="2:20" x14ac:dyDescent="0.3">
      <c r="B9469" s="19">
        <v>9466</v>
      </c>
      <c r="C9469" s="179">
        <v>0</v>
      </c>
      <c r="D9469" s="179">
        <v>0</v>
      </c>
      <c r="E9469" s="179">
        <v>1267527.2766758581</v>
      </c>
      <c r="F9469" s="179">
        <v>0</v>
      </c>
      <c r="G9469" s="179">
        <v>0</v>
      </c>
      <c r="H9469" s="179">
        <v>71548.593724226681</v>
      </c>
      <c r="I9469" s="179">
        <v>0</v>
      </c>
      <c r="J9469" s="179">
        <v>0</v>
      </c>
      <c r="K9469" s="179">
        <v>0</v>
      </c>
      <c r="L9469" s="179">
        <v>0</v>
      </c>
      <c r="M9469" s="179">
        <v>232203.49997088694</v>
      </c>
      <c r="N9469" s="179">
        <v>0</v>
      </c>
      <c r="O9469" s="179">
        <v>0</v>
      </c>
      <c r="P9469" s="179">
        <v>0</v>
      </c>
      <c r="Q9469" s="179">
        <v>0</v>
      </c>
      <c r="R9469" s="180">
        <v>0</v>
      </c>
      <c r="S9469" s="180">
        <v>0</v>
      </c>
      <c r="T9469" s="180">
        <v>0</v>
      </c>
    </row>
    <row r="9470" spans="2:20" x14ac:dyDescent="0.3">
      <c r="B9470" s="19">
        <v>9467</v>
      </c>
      <c r="C9470" s="179">
        <v>2</v>
      </c>
      <c r="D9470" s="179">
        <v>79097.851262777913</v>
      </c>
      <c r="E9470" s="179">
        <v>41161.532992797467</v>
      </c>
      <c r="F9470" s="179">
        <v>0</v>
      </c>
      <c r="G9470" s="179">
        <v>0</v>
      </c>
      <c r="H9470" s="179">
        <v>72443.061719963123</v>
      </c>
      <c r="I9470" s="179">
        <v>0</v>
      </c>
      <c r="J9470" s="179">
        <v>0</v>
      </c>
      <c r="K9470" s="179">
        <v>0</v>
      </c>
      <c r="L9470" s="179">
        <v>0</v>
      </c>
      <c r="M9470" s="179">
        <v>705170.44475934783</v>
      </c>
      <c r="N9470" s="179">
        <v>0</v>
      </c>
      <c r="O9470" s="179">
        <v>0</v>
      </c>
      <c r="P9470" s="179">
        <v>0</v>
      </c>
      <c r="Q9470" s="179">
        <v>0</v>
      </c>
      <c r="R9470" s="180">
        <v>0</v>
      </c>
      <c r="S9470" s="180">
        <v>0</v>
      </c>
      <c r="T9470" s="180">
        <v>79097.851262777913</v>
      </c>
    </row>
    <row r="9471" spans="2:20" x14ac:dyDescent="0.3">
      <c r="B9471" s="19">
        <v>9468</v>
      </c>
      <c r="C9471" s="179">
        <v>0</v>
      </c>
      <c r="D9471" s="179">
        <v>0</v>
      </c>
      <c r="E9471" s="179">
        <v>58683.27102029683</v>
      </c>
      <c r="F9471" s="179">
        <v>0</v>
      </c>
      <c r="G9471" s="179">
        <v>0</v>
      </c>
      <c r="H9471" s="179">
        <v>37433.460374639712</v>
      </c>
      <c r="I9471" s="179">
        <v>0</v>
      </c>
      <c r="J9471" s="179">
        <v>0</v>
      </c>
      <c r="K9471" s="179">
        <v>0</v>
      </c>
      <c r="L9471" s="179">
        <v>0</v>
      </c>
      <c r="M9471" s="179">
        <v>17056.559276960674</v>
      </c>
      <c r="N9471" s="179">
        <v>0</v>
      </c>
      <c r="O9471" s="179">
        <v>0</v>
      </c>
      <c r="P9471" s="179">
        <v>0</v>
      </c>
      <c r="Q9471" s="179">
        <v>0</v>
      </c>
      <c r="R9471" s="180">
        <v>0</v>
      </c>
      <c r="S9471" s="180">
        <v>0</v>
      </c>
      <c r="T9471" s="180">
        <v>0</v>
      </c>
    </row>
    <row r="9472" spans="2:20" x14ac:dyDescent="0.3">
      <c r="B9472" s="19">
        <v>9469</v>
      </c>
      <c r="C9472" s="179">
        <v>0</v>
      </c>
      <c r="D9472" s="179">
        <v>0</v>
      </c>
      <c r="E9472" s="179">
        <v>65349.95630160375</v>
      </c>
      <c r="F9472" s="179">
        <v>0</v>
      </c>
      <c r="G9472" s="179">
        <v>0</v>
      </c>
      <c r="H9472" s="179">
        <v>16899.038541010061</v>
      </c>
      <c r="I9472" s="179">
        <v>0</v>
      </c>
      <c r="J9472" s="179">
        <v>0</v>
      </c>
      <c r="K9472" s="179">
        <v>0</v>
      </c>
      <c r="L9472" s="179">
        <v>0</v>
      </c>
      <c r="M9472" s="179">
        <v>269544.00526367209</v>
      </c>
      <c r="N9472" s="179">
        <v>0</v>
      </c>
      <c r="O9472" s="179">
        <v>0</v>
      </c>
      <c r="P9472" s="179">
        <v>0</v>
      </c>
      <c r="Q9472" s="179">
        <v>0</v>
      </c>
      <c r="R9472" s="180">
        <v>0</v>
      </c>
      <c r="S9472" s="180">
        <v>0</v>
      </c>
      <c r="T9472" s="180">
        <v>0</v>
      </c>
    </row>
    <row r="9473" spans="2:20" x14ac:dyDescent="0.3">
      <c r="B9473" s="19">
        <v>9470</v>
      </c>
      <c r="C9473" s="179">
        <v>0</v>
      </c>
      <c r="D9473" s="179">
        <v>0</v>
      </c>
      <c r="E9473" s="179">
        <v>5271729.0390646383</v>
      </c>
      <c r="F9473" s="179">
        <v>0</v>
      </c>
      <c r="G9473" s="179">
        <v>0</v>
      </c>
      <c r="H9473" s="179">
        <v>310783.21549600613</v>
      </c>
      <c r="I9473" s="179">
        <v>0</v>
      </c>
      <c r="J9473" s="179">
        <v>0</v>
      </c>
      <c r="K9473" s="179">
        <v>0</v>
      </c>
      <c r="L9473" s="179">
        <v>0</v>
      </c>
      <c r="M9473" s="179">
        <v>14875.549640942862</v>
      </c>
      <c r="N9473" s="179">
        <v>0</v>
      </c>
      <c r="O9473" s="179">
        <v>0</v>
      </c>
      <c r="P9473" s="179">
        <v>0</v>
      </c>
      <c r="Q9473" s="179">
        <v>0</v>
      </c>
      <c r="R9473" s="180">
        <v>0</v>
      </c>
      <c r="S9473" s="180">
        <v>0</v>
      </c>
      <c r="T9473" s="180">
        <v>0</v>
      </c>
    </row>
    <row r="9474" spans="2:20" x14ac:dyDescent="0.3">
      <c r="B9474" s="19">
        <v>9471</v>
      </c>
      <c r="C9474" s="179">
        <v>0</v>
      </c>
      <c r="D9474" s="179">
        <v>0</v>
      </c>
      <c r="E9474" s="179">
        <v>200083.4834031442</v>
      </c>
      <c r="F9474" s="179">
        <v>0</v>
      </c>
      <c r="G9474" s="179">
        <v>0</v>
      </c>
      <c r="H9474" s="179">
        <v>35098.318672065041</v>
      </c>
      <c r="I9474" s="179">
        <v>0</v>
      </c>
      <c r="J9474" s="179">
        <v>0</v>
      </c>
      <c r="K9474" s="179">
        <v>0</v>
      </c>
      <c r="L9474" s="179">
        <v>0</v>
      </c>
      <c r="M9474" s="179">
        <v>69361.132882824066</v>
      </c>
      <c r="N9474" s="179">
        <v>0</v>
      </c>
      <c r="O9474" s="179">
        <v>0</v>
      </c>
      <c r="P9474" s="179">
        <v>0</v>
      </c>
      <c r="Q9474" s="179">
        <v>0</v>
      </c>
      <c r="R9474" s="180">
        <v>0</v>
      </c>
      <c r="S9474" s="180">
        <v>0</v>
      </c>
      <c r="T9474" s="180">
        <v>0</v>
      </c>
    </row>
    <row r="9475" spans="2:20" x14ac:dyDescent="0.3">
      <c r="B9475" s="19">
        <v>9472</v>
      </c>
      <c r="C9475" s="179">
        <v>0</v>
      </c>
      <c r="D9475" s="179">
        <v>0</v>
      </c>
      <c r="E9475" s="179">
        <v>7452.1473937381015</v>
      </c>
      <c r="F9475" s="179">
        <v>0</v>
      </c>
      <c r="G9475" s="179">
        <v>0</v>
      </c>
      <c r="H9475" s="179">
        <v>15074.390631358237</v>
      </c>
      <c r="I9475" s="179">
        <v>0</v>
      </c>
      <c r="J9475" s="179">
        <v>0</v>
      </c>
      <c r="K9475" s="179">
        <v>0</v>
      </c>
      <c r="L9475" s="179">
        <v>0</v>
      </c>
      <c r="M9475" s="179">
        <v>54973.737728630658</v>
      </c>
      <c r="N9475" s="179">
        <v>0</v>
      </c>
      <c r="O9475" s="179">
        <v>0</v>
      </c>
      <c r="P9475" s="179">
        <v>0</v>
      </c>
      <c r="Q9475" s="179">
        <v>0</v>
      </c>
      <c r="R9475" s="180">
        <v>0</v>
      </c>
      <c r="S9475" s="180">
        <v>0</v>
      </c>
      <c r="T9475" s="180">
        <v>0</v>
      </c>
    </row>
    <row r="9476" spans="2:20" x14ac:dyDescent="0.3">
      <c r="B9476" s="19">
        <v>9473</v>
      </c>
      <c r="C9476" s="179">
        <v>0</v>
      </c>
      <c r="D9476" s="179">
        <v>0</v>
      </c>
      <c r="E9476" s="179">
        <v>548904.31693145703</v>
      </c>
      <c r="F9476" s="179">
        <v>0</v>
      </c>
      <c r="G9476" s="179">
        <v>0</v>
      </c>
      <c r="H9476" s="179">
        <v>32714.532776743188</v>
      </c>
      <c r="I9476" s="179">
        <v>0</v>
      </c>
      <c r="J9476" s="179">
        <v>0</v>
      </c>
      <c r="K9476" s="179">
        <v>0</v>
      </c>
      <c r="L9476" s="179">
        <v>0</v>
      </c>
      <c r="M9476" s="179">
        <v>32700.916721685851</v>
      </c>
      <c r="N9476" s="179">
        <v>0</v>
      </c>
      <c r="O9476" s="179">
        <v>0</v>
      </c>
      <c r="P9476" s="179">
        <v>0</v>
      </c>
      <c r="Q9476" s="179">
        <v>0</v>
      </c>
      <c r="R9476" s="180">
        <v>0</v>
      </c>
      <c r="S9476" s="180">
        <v>0</v>
      </c>
      <c r="T9476" s="180">
        <v>0</v>
      </c>
    </row>
    <row r="9477" spans="2:20" x14ac:dyDescent="0.3">
      <c r="B9477" s="19">
        <v>9474</v>
      </c>
      <c r="C9477" s="179">
        <v>0</v>
      </c>
      <c r="D9477" s="179">
        <v>0</v>
      </c>
      <c r="E9477" s="179">
        <v>28529787.171586417</v>
      </c>
      <c r="F9477" s="179">
        <v>0</v>
      </c>
      <c r="G9477" s="179">
        <v>0</v>
      </c>
      <c r="H9477" s="179">
        <v>60961.911925498534</v>
      </c>
      <c r="I9477" s="179">
        <v>0</v>
      </c>
      <c r="J9477" s="179">
        <v>0</v>
      </c>
      <c r="K9477" s="179">
        <v>0</v>
      </c>
      <c r="L9477" s="179">
        <v>0</v>
      </c>
      <c r="M9477" s="179">
        <v>64402.783441505751</v>
      </c>
      <c r="N9477" s="179">
        <v>0</v>
      </c>
      <c r="O9477" s="179">
        <v>0</v>
      </c>
      <c r="P9477" s="179">
        <v>0</v>
      </c>
      <c r="Q9477" s="179">
        <v>0</v>
      </c>
      <c r="R9477" s="180">
        <v>0</v>
      </c>
      <c r="S9477" s="180">
        <v>0</v>
      </c>
      <c r="T9477" s="180">
        <v>0</v>
      </c>
    </row>
    <row r="9478" spans="2:20" x14ac:dyDescent="0.3">
      <c r="B9478" s="19">
        <v>9475</v>
      </c>
      <c r="C9478" s="179">
        <v>0</v>
      </c>
      <c r="D9478" s="179">
        <v>0</v>
      </c>
      <c r="E9478" s="179">
        <v>210820.32204706132</v>
      </c>
      <c r="F9478" s="179">
        <v>0</v>
      </c>
      <c r="G9478" s="179">
        <v>0</v>
      </c>
      <c r="H9478" s="179">
        <v>16205.939475644285</v>
      </c>
      <c r="I9478" s="179">
        <v>0</v>
      </c>
      <c r="J9478" s="179">
        <v>0</v>
      </c>
      <c r="K9478" s="179">
        <v>0</v>
      </c>
      <c r="L9478" s="179">
        <v>0</v>
      </c>
      <c r="M9478" s="179">
        <v>238455.61271531938</v>
      </c>
      <c r="N9478" s="179">
        <v>0</v>
      </c>
      <c r="O9478" s="179">
        <v>0</v>
      </c>
      <c r="P9478" s="179">
        <v>0</v>
      </c>
      <c r="Q9478" s="179">
        <v>0</v>
      </c>
      <c r="R9478" s="180">
        <v>0</v>
      </c>
      <c r="S9478" s="180">
        <v>0</v>
      </c>
      <c r="T9478" s="180">
        <v>0</v>
      </c>
    </row>
    <row r="9479" spans="2:20" x14ac:dyDescent="0.3">
      <c r="B9479" s="19">
        <v>9476</v>
      </c>
      <c r="C9479" s="179">
        <v>0</v>
      </c>
      <c r="D9479" s="179">
        <v>0</v>
      </c>
      <c r="E9479" s="179">
        <v>110251.89057501892</v>
      </c>
      <c r="F9479" s="179">
        <v>0</v>
      </c>
      <c r="G9479" s="179">
        <v>0</v>
      </c>
      <c r="H9479" s="179">
        <v>156985.97668540941</v>
      </c>
      <c r="I9479" s="179">
        <v>0</v>
      </c>
      <c r="J9479" s="179">
        <v>0</v>
      </c>
      <c r="K9479" s="179">
        <v>0</v>
      </c>
      <c r="L9479" s="179">
        <v>0</v>
      </c>
      <c r="M9479" s="179">
        <v>952.58943320090441</v>
      </c>
      <c r="N9479" s="179">
        <v>0</v>
      </c>
      <c r="O9479" s="179">
        <v>0</v>
      </c>
      <c r="P9479" s="179">
        <v>0</v>
      </c>
      <c r="Q9479" s="179">
        <v>0</v>
      </c>
      <c r="R9479" s="180">
        <v>0</v>
      </c>
      <c r="S9479" s="180">
        <v>0</v>
      </c>
      <c r="T9479" s="180">
        <v>0</v>
      </c>
    </row>
    <row r="9480" spans="2:20" x14ac:dyDescent="0.3">
      <c r="B9480" s="19">
        <v>9477</v>
      </c>
      <c r="C9480" s="179">
        <v>0</v>
      </c>
      <c r="D9480" s="179">
        <v>0</v>
      </c>
      <c r="E9480" s="179">
        <v>16771.97780076406</v>
      </c>
      <c r="F9480" s="179">
        <v>0</v>
      </c>
      <c r="G9480" s="179">
        <v>0</v>
      </c>
      <c r="H9480" s="179">
        <v>153476.46830216551</v>
      </c>
      <c r="I9480" s="179">
        <v>0</v>
      </c>
      <c r="J9480" s="179">
        <v>0</v>
      </c>
      <c r="K9480" s="179">
        <v>0</v>
      </c>
      <c r="L9480" s="179">
        <v>0</v>
      </c>
      <c r="M9480" s="179">
        <v>253025.53316458972</v>
      </c>
      <c r="N9480" s="179">
        <v>0</v>
      </c>
      <c r="O9480" s="179">
        <v>0</v>
      </c>
      <c r="P9480" s="179">
        <v>0</v>
      </c>
      <c r="Q9480" s="179">
        <v>0</v>
      </c>
      <c r="R9480" s="180">
        <v>0</v>
      </c>
      <c r="S9480" s="180">
        <v>0</v>
      </c>
      <c r="T9480" s="180">
        <v>0</v>
      </c>
    </row>
    <row r="9481" spans="2:20" x14ac:dyDescent="0.3">
      <c r="B9481" s="19">
        <v>9478</v>
      </c>
      <c r="C9481" s="179">
        <v>0</v>
      </c>
      <c r="D9481" s="179">
        <v>0</v>
      </c>
      <c r="E9481" s="179">
        <v>34513.969967033823</v>
      </c>
      <c r="F9481" s="179">
        <v>0</v>
      </c>
      <c r="G9481" s="179">
        <v>0</v>
      </c>
      <c r="H9481" s="179">
        <v>109202.11276949434</v>
      </c>
      <c r="I9481" s="179">
        <v>0</v>
      </c>
      <c r="J9481" s="179">
        <v>0</v>
      </c>
      <c r="K9481" s="179">
        <v>0</v>
      </c>
      <c r="L9481" s="179">
        <v>0</v>
      </c>
      <c r="M9481" s="179">
        <v>66629.427171242292</v>
      </c>
      <c r="N9481" s="179">
        <v>0</v>
      </c>
      <c r="O9481" s="179">
        <v>0</v>
      </c>
      <c r="P9481" s="179">
        <v>0</v>
      </c>
      <c r="Q9481" s="179">
        <v>0</v>
      </c>
      <c r="R9481" s="180">
        <v>0</v>
      </c>
      <c r="S9481" s="180">
        <v>0</v>
      </c>
      <c r="T9481" s="180">
        <v>0</v>
      </c>
    </row>
    <row r="9482" spans="2:20" x14ac:dyDescent="0.3">
      <c r="B9482" s="19">
        <v>9479</v>
      </c>
      <c r="C9482" s="179">
        <v>0</v>
      </c>
      <c r="D9482" s="179">
        <v>0</v>
      </c>
      <c r="E9482" s="179">
        <v>20084.970779838048</v>
      </c>
      <c r="F9482" s="179">
        <v>1</v>
      </c>
      <c r="G9482" s="179">
        <v>48705.787948346682</v>
      </c>
      <c r="H9482" s="179">
        <v>46992.703856173073</v>
      </c>
      <c r="I9482" s="179">
        <v>0</v>
      </c>
      <c r="J9482" s="179">
        <v>0</v>
      </c>
      <c r="K9482" s="179">
        <v>0</v>
      </c>
      <c r="L9482" s="179">
        <v>0</v>
      </c>
      <c r="M9482" s="179">
        <v>7086.6289135562502</v>
      </c>
      <c r="N9482" s="179">
        <v>0</v>
      </c>
      <c r="O9482" s="179">
        <v>0</v>
      </c>
      <c r="P9482" s="179">
        <v>0</v>
      </c>
      <c r="Q9482" s="179">
        <v>0</v>
      </c>
      <c r="R9482" s="180">
        <v>0</v>
      </c>
      <c r="S9482" s="180">
        <v>0</v>
      </c>
      <c r="T9482" s="180">
        <v>0</v>
      </c>
    </row>
    <row r="9483" spans="2:20" x14ac:dyDescent="0.3">
      <c r="B9483" s="19">
        <v>9480</v>
      </c>
      <c r="C9483" s="179">
        <v>0</v>
      </c>
      <c r="D9483" s="179">
        <v>0</v>
      </c>
      <c r="E9483" s="179">
        <v>208629.26588677283</v>
      </c>
      <c r="F9483" s="179">
        <v>0</v>
      </c>
      <c r="G9483" s="179">
        <v>0</v>
      </c>
      <c r="H9483" s="179">
        <v>13053.478753697962</v>
      </c>
      <c r="I9483" s="179">
        <v>0</v>
      </c>
      <c r="J9483" s="179">
        <v>0</v>
      </c>
      <c r="K9483" s="179">
        <v>0</v>
      </c>
      <c r="L9483" s="179">
        <v>0</v>
      </c>
      <c r="M9483" s="179">
        <v>15017.503121158194</v>
      </c>
      <c r="N9483" s="179">
        <v>0</v>
      </c>
      <c r="O9483" s="179">
        <v>0</v>
      </c>
      <c r="P9483" s="179">
        <v>0</v>
      </c>
      <c r="Q9483" s="179">
        <v>0</v>
      </c>
      <c r="R9483" s="180">
        <v>0</v>
      </c>
      <c r="S9483" s="180">
        <v>0</v>
      </c>
      <c r="T9483" s="180">
        <v>0</v>
      </c>
    </row>
    <row r="9484" spans="2:20" x14ac:dyDescent="0.3">
      <c r="B9484" s="19">
        <v>9481</v>
      </c>
      <c r="C9484" s="179">
        <v>0</v>
      </c>
      <c r="D9484" s="179">
        <v>0</v>
      </c>
      <c r="E9484" s="179">
        <v>32820.643919367547</v>
      </c>
      <c r="F9484" s="179">
        <v>0</v>
      </c>
      <c r="G9484" s="179">
        <v>0</v>
      </c>
      <c r="H9484" s="179">
        <v>85197.902657473649</v>
      </c>
      <c r="I9484" s="179">
        <v>0</v>
      </c>
      <c r="J9484" s="179">
        <v>0</v>
      </c>
      <c r="K9484" s="179">
        <v>0</v>
      </c>
      <c r="L9484" s="179">
        <v>0</v>
      </c>
      <c r="M9484" s="179">
        <v>7732.8007586952053</v>
      </c>
      <c r="N9484" s="179">
        <v>0</v>
      </c>
      <c r="O9484" s="179">
        <v>0</v>
      </c>
      <c r="P9484" s="179">
        <v>0</v>
      </c>
      <c r="Q9484" s="179">
        <v>0</v>
      </c>
      <c r="R9484" s="180">
        <v>0</v>
      </c>
      <c r="S9484" s="180">
        <v>0</v>
      </c>
      <c r="T9484" s="180">
        <v>0</v>
      </c>
    </row>
    <row r="9485" spans="2:20" x14ac:dyDescent="0.3">
      <c r="B9485" s="19">
        <v>9482</v>
      </c>
      <c r="C9485" s="179">
        <v>0</v>
      </c>
      <c r="D9485" s="179">
        <v>0</v>
      </c>
      <c r="E9485" s="179">
        <v>103944.96936293683</v>
      </c>
      <c r="F9485" s="179">
        <v>0</v>
      </c>
      <c r="G9485" s="179">
        <v>0</v>
      </c>
      <c r="H9485" s="179">
        <v>45554.084418747276</v>
      </c>
      <c r="I9485" s="179">
        <v>0</v>
      </c>
      <c r="J9485" s="179">
        <v>0</v>
      </c>
      <c r="K9485" s="179">
        <v>0</v>
      </c>
      <c r="L9485" s="179">
        <v>0</v>
      </c>
      <c r="M9485" s="179">
        <v>277353.6355024685</v>
      </c>
      <c r="N9485" s="179">
        <v>0</v>
      </c>
      <c r="O9485" s="179">
        <v>0</v>
      </c>
      <c r="P9485" s="179">
        <v>0</v>
      </c>
      <c r="Q9485" s="179">
        <v>0</v>
      </c>
      <c r="R9485" s="180">
        <v>0</v>
      </c>
      <c r="S9485" s="180">
        <v>0</v>
      </c>
      <c r="T9485" s="180">
        <v>0</v>
      </c>
    </row>
    <row r="9486" spans="2:20" x14ac:dyDescent="0.3">
      <c r="B9486" s="19">
        <v>9483</v>
      </c>
      <c r="C9486" s="179">
        <v>0</v>
      </c>
      <c r="D9486" s="179">
        <v>0</v>
      </c>
      <c r="E9486" s="179">
        <v>262650.44134429563</v>
      </c>
      <c r="F9486" s="179">
        <v>0</v>
      </c>
      <c r="G9486" s="179">
        <v>0</v>
      </c>
      <c r="H9486" s="179">
        <v>204753.1339687109</v>
      </c>
      <c r="I9486" s="179">
        <v>0</v>
      </c>
      <c r="J9486" s="179">
        <v>0</v>
      </c>
      <c r="K9486" s="179">
        <v>0</v>
      </c>
      <c r="L9486" s="179">
        <v>0</v>
      </c>
      <c r="M9486" s="179">
        <v>29344.651721931947</v>
      </c>
      <c r="N9486" s="179">
        <v>0</v>
      </c>
      <c r="O9486" s="179">
        <v>0</v>
      </c>
      <c r="P9486" s="179">
        <v>0</v>
      </c>
      <c r="Q9486" s="179">
        <v>0</v>
      </c>
      <c r="R9486" s="180">
        <v>0</v>
      </c>
      <c r="S9486" s="180">
        <v>0</v>
      </c>
      <c r="T9486" s="180">
        <v>0</v>
      </c>
    </row>
    <row r="9487" spans="2:20" x14ac:dyDescent="0.3">
      <c r="B9487" s="19">
        <v>9484</v>
      </c>
      <c r="C9487" s="179">
        <v>0</v>
      </c>
      <c r="D9487" s="179">
        <v>0</v>
      </c>
      <c r="E9487" s="179">
        <v>32249.64295630702</v>
      </c>
      <c r="F9487" s="179">
        <v>0</v>
      </c>
      <c r="G9487" s="179">
        <v>0</v>
      </c>
      <c r="H9487" s="179">
        <v>1090193.7136158396</v>
      </c>
      <c r="I9487" s="179">
        <v>0</v>
      </c>
      <c r="J9487" s="179">
        <v>0</v>
      </c>
      <c r="K9487" s="179">
        <v>0</v>
      </c>
      <c r="L9487" s="179">
        <v>0</v>
      </c>
      <c r="M9487" s="179">
        <v>167546.27823854252</v>
      </c>
      <c r="N9487" s="179">
        <v>0</v>
      </c>
      <c r="O9487" s="179">
        <v>0</v>
      </c>
      <c r="P9487" s="179">
        <v>0</v>
      </c>
      <c r="Q9487" s="179">
        <v>0</v>
      </c>
      <c r="R9487" s="180">
        <v>0</v>
      </c>
      <c r="S9487" s="180">
        <v>0</v>
      </c>
      <c r="T9487" s="180">
        <v>0</v>
      </c>
    </row>
    <row r="9488" spans="2:20" x14ac:dyDescent="0.3">
      <c r="B9488" s="19">
        <v>9485</v>
      </c>
      <c r="C9488" s="179">
        <v>0</v>
      </c>
      <c r="D9488" s="179">
        <v>0</v>
      </c>
      <c r="E9488" s="179">
        <v>914636.78868935374</v>
      </c>
      <c r="F9488" s="179">
        <v>0</v>
      </c>
      <c r="G9488" s="179">
        <v>0</v>
      </c>
      <c r="H9488" s="179">
        <v>48450.125922933286</v>
      </c>
      <c r="I9488" s="179">
        <v>0</v>
      </c>
      <c r="J9488" s="179">
        <v>0</v>
      </c>
      <c r="K9488" s="179">
        <v>0</v>
      </c>
      <c r="L9488" s="179">
        <v>0</v>
      </c>
      <c r="M9488" s="179">
        <v>17661.731936943881</v>
      </c>
      <c r="N9488" s="179">
        <v>0</v>
      </c>
      <c r="O9488" s="179">
        <v>0</v>
      </c>
      <c r="P9488" s="179">
        <v>0</v>
      </c>
      <c r="Q9488" s="179">
        <v>0</v>
      </c>
      <c r="R9488" s="180">
        <v>0</v>
      </c>
      <c r="S9488" s="180">
        <v>0</v>
      </c>
      <c r="T9488" s="180">
        <v>0</v>
      </c>
    </row>
    <row r="9489" spans="2:20" x14ac:dyDescent="0.3">
      <c r="B9489" s="19">
        <v>9486</v>
      </c>
      <c r="C9489" s="179">
        <v>0</v>
      </c>
      <c r="D9489" s="179">
        <v>0</v>
      </c>
      <c r="E9489" s="179">
        <v>1795708.6063684097</v>
      </c>
      <c r="F9489" s="179">
        <v>0</v>
      </c>
      <c r="G9489" s="179">
        <v>0</v>
      </c>
      <c r="H9489" s="179">
        <v>53388.966643314518</v>
      </c>
      <c r="I9489" s="179">
        <v>0</v>
      </c>
      <c r="J9489" s="179">
        <v>0</v>
      </c>
      <c r="K9489" s="179">
        <v>0</v>
      </c>
      <c r="L9489" s="179">
        <v>0</v>
      </c>
      <c r="M9489" s="179">
        <v>493.55585966591559</v>
      </c>
      <c r="N9489" s="179">
        <v>0</v>
      </c>
      <c r="O9489" s="179">
        <v>0</v>
      </c>
      <c r="P9489" s="179">
        <v>0</v>
      </c>
      <c r="Q9489" s="179">
        <v>0</v>
      </c>
      <c r="R9489" s="180">
        <v>0</v>
      </c>
      <c r="S9489" s="180">
        <v>0</v>
      </c>
      <c r="T9489" s="180">
        <v>0</v>
      </c>
    </row>
    <row r="9490" spans="2:20" x14ac:dyDescent="0.3">
      <c r="B9490" s="19">
        <v>9487</v>
      </c>
      <c r="C9490" s="179">
        <v>1</v>
      </c>
      <c r="D9490" s="179">
        <v>51477.638799977765</v>
      </c>
      <c r="E9490" s="179">
        <v>48348.164871621171</v>
      </c>
      <c r="F9490" s="179">
        <v>0</v>
      </c>
      <c r="G9490" s="179">
        <v>0</v>
      </c>
      <c r="H9490" s="179">
        <v>148567.31661384806</v>
      </c>
      <c r="I9490" s="179">
        <v>0</v>
      </c>
      <c r="J9490" s="179">
        <v>0</v>
      </c>
      <c r="K9490" s="179">
        <v>0</v>
      </c>
      <c r="L9490" s="179">
        <v>0</v>
      </c>
      <c r="M9490" s="179">
        <v>369566.82100155257</v>
      </c>
      <c r="N9490" s="179">
        <v>0</v>
      </c>
      <c r="O9490" s="179">
        <v>0</v>
      </c>
      <c r="P9490" s="179">
        <v>0</v>
      </c>
      <c r="Q9490" s="179">
        <v>0</v>
      </c>
      <c r="R9490" s="180">
        <v>0</v>
      </c>
      <c r="S9490" s="180">
        <v>0</v>
      </c>
      <c r="T9490" s="180">
        <v>51477.638799977765</v>
      </c>
    </row>
    <row r="9491" spans="2:20" x14ac:dyDescent="0.3">
      <c r="B9491" s="19">
        <v>9488</v>
      </c>
      <c r="C9491" s="179">
        <v>0</v>
      </c>
      <c r="D9491" s="179">
        <v>0</v>
      </c>
      <c r="E9491" s="179">
        <v>989323.91247138963</v>
      </c>
      <c r="F9491" s="179">
        <v>0</v>
      </c>
      <c r="G9491" s="179">
        <v>0</v>
      </c>
      <c r="H9491" s="179">
        <v>73268.578122024483</v>
      </c>
      <c r="I9491" s="179">
        <v>0</v>
      </c>
      <c r="J9491" s="179">
        <v>0</v>
      </c>
      <c r="K9491" s="179">
        <v>0</v>
      </c>
      <c r="L9491" s="179">
        <v>0</v>
      </c>
      <c r="M9491" s="179">
        <v>78776.937534951838</v>
      </c>
      <c r="N9491" s="179">
        <v>0</v>
      </c>
      <c r="O9491" s="179">
        <v>0</v>
      </c>
      <c r="P9491" s="179">
        <v>0</v>
      </c>
      <c r="Q9491" s="179">
        <v>0</v>
      </c>
      <c r="R9491" s="180">
        <v>0</v>
      </c>
      <c r="S9491" s="180">
        <v>0</v>
      </c>
      <c r="T9491" s="180">
        <v>0</v>
      </c>
    </row>
    <row r="9492" spans="2:20" x14ac:dyDescent="0.3">
      <c r="B9492" s="19">
        <v>9489</v>
      </c>
      <c r="C9492" s="179">
        <v>0</v>
      </c>
      <c r="D9492" s="179">
        <v>0</v>
      </c>
      <c r="E9492" s="179">
        <v>340472.10819636827</v>
      </c>
      <c r="F9492" s="179">
        <v>0</v>
      </c>
      <c r="G9492" s="179">
        <v>0</v>
      </c>
      <c r="H9492" s="179">
        <v>211855.97744833992</v>
      </c>
      <c r="I9492" s="179">
        <v>0</v>
      </c>
      <c r="J9492" s="179">
        <v>0</v>
      </c>
      <c r="K9492" s="179">
        <v>0</v>
      </c>
      <c r="L9492" s="179">
        <v>0</v>
      </c>
      <c r="M9492" s="179">
        <v>1559591.2265157402</v>
      </c>
      <c r="N9492" s="179">
        <v>0</v>
      </c>
      <c r="O9492" s="179">
        <v>0</v>
      </c>
      <c r="P9492" s="179">
        <v>0</v>
      </c>
      <c r="Q9492" s="179">
        <v>0</v>
      </c>
      <c r="R9492" s="180">
        <v>0</v>
      </c>
      <c r="S9492" s="180">
        <v>0</v>
      </c>
      <c r="T9492" s="180">
        <v>0</v>
      </c>
    </row>
    <row r="9493" spans="2:20" x14ac:dyDescent="0.3">
      <c r="B9493" s="19">
        <v>9490</v>
      </c>
      <c r="C9493" s="179">
        <v>0</v>
      </c>
      <c r="D9493" s="179">
        <v>0</v>
      </c>
      <c r="E9493" s="179">
        <v>61023.773036247934</v>
      </c>
      <c r="F9493" s="179">
        <v>0</v>
      </c>
      <c r="G9493" s="179">
        <v>0</v>
      </c>
      <c r="H9493" s="179">
        <v>117767.83147912961</v>
      </c>
      <c r="I9493" s="179">
        <v>0</v>
      </c>
      <c r="J9493" s="179">
        <v>0</v>
      </c>
      <c r="K9493" s="179">
        <v>0</v>
      </c>
      <c r="L9493" s="179">
        <v>0</v>
      </c>
      <c r="M9493" s="179">
        <v>39009.069210431589</v>
      </c>
      <c r="N9493" s="179">
        <v>0</v>
      </c>
      <c r="O9493" s="179">
        <v>0</v>
      </c>
      <c r="P9493" s="179">
        <v>0</v>
      </c>
      <c r="Q9493" s="179">
        <v>0</v>
      </c>
      <c r="R9493" s="180">
        <v>0</v>
      </c>
      <c r="S9493" s="180">
        <v>0</v>
      </c>
      <c r="T9493" s="180">
        <v>0</v>
      </c>
    </row>
    <row r="9494" spans="2:20" x14ac:dyDescent="0.3">
      <c r="B9494" s="19">
        <v>9491</v>
      </c>
      <c r="C9494" s="179">
        <v>0</v>
      </c>
      <c r="D9494" s="179">
        <v>0</v>
      </c>
      <c r="E9494" s="179">
        <v>2820953.2384491405</v>
      </c>
      <c r="F9494" s="179">
        <v>0</v>
      </c>
      <c r="G9494" s="179">
        <v>0</v>
      </c>
      <c r="H9494" s="179">
        <v>63653.47713527819</v>
      </c>
      <c r="I9494" s="179">
        <v>0</v>
      </c>
      <c r="J9494" s="179">
        <v>0</v>
      </c>
      <c r="K9494" s="179">
        <v>0</v>
      </c>
      <c r="L9494" s="179">
        <v>0</v>
      </c>
      <c r="M9494" s="179">
        <v>284041.21474436601</v>
      </c>
      <c r="N9494" s="179">
        <v>0</v>
      </c>
      <c r="O9494" s="179">
        <v>0</v>
      </c>
      <c r="P9494" s="179">
        <v>0</v>
      </c>
      <c r="Q9494" s="179">
        <v>0</v>
      </c>
      <c r="R9494" s="180">
        <v>0</v>
      </c>
      <c r="S9494" s="180">
        <v>0</v>
      </c>
      <c r="T9494" s="180">
        <v>0</v>
      </c>
    </row>
    <row r="9495" spans="2:20" x14ac:dyDescent="0.3">
      <c r="B9495" s="19">
        <v>9492</v>
      </c>
      <c r="C9495" s="179">
        <v>0</v>
      </c>
      <c r="D9495" s="179">
        <v>0</v>
      </c>
      <c r="E9495" s="179">
        <v>104211.2628799142</v>
      </c>
      <c r="F9495" s="179">
        <v>0</v>
      </c>
      <c r="G9495" s="179">
        <v>0</v>
      </c>
      <c r="H9495" s="179">
        <v>111710.31961618431</v>
      </c>
      <c r="I9495" s="179">
        <v>0</v>
      </c>
      <c r="J9495" s="179">
        <v>0</v>
      </c>
      <c r="K9495" s="179">
        <v>0</v>
      </c>
      <c r="L9495" s="179">
        <v>0</v>
      </c>
      <c r="M9495" s="179">
        <v>13016.886985383915</v>
      </c>
      <c r="N9495" s="179">
        <v>0</v>
      </c>
      <c r="O9495" s="179">
        <v>0</v>
      </c>
      <c r="P9495" s="179">
        <v>0</v>
      </c>
      <c r="Q9495" s="179">
        <v>0</v>
      </c>
      <c r="R9495" s="180">
        <v>0</v>
      </c>
      <c r="S9495" s="180">
        <v>0</v>
      </c>
      <c r="T9495" s="180">
        <v>0</v>
      </c>
    </row>
    <row r="9496" spans="2:20" x14ac:dyDescent="0.3">
      <c r="B9496" s="19">
        <v>9493</v>
      </c>
      <c r="C9496" s="179">
        <v>0</v>
      </c>
      <c r="D9496" s="179">
        <v>0</v>
      </c>
      <c r="E9496" s="179">
        <v>88374.198833262635</v>
      </c>
      <c r="F9496" s="179">
        <v>0</v>
      </c>
      <c r="G9496" s="179">
        <v>0</v>
      </c>
      <c r="H9496" s="179">
        <v>7086.6289135562502</v>
      </c>
      <c r="I9496" s="179">
        <v>0</v>
      </c>
      <c r="J9496" s="179">
        <v>0</v>
      </c>
      <c r="K9496" s="179">
        <v>0</v>
      </c>
      <c r="L9496" s="179">
        <v>0</v>
      </c>
      <c r="M9496" s="179">
        <v>110937.70519730981</v>
      </c>
      <c r="N9496" s="179">
        <v>0</v>
      </c>
      <c r="O9496" s="179">
        <v>0</v>
      </c>
      <c r="P9496" s="179">
        <v>0</v>
      </c>
      <c r="Q9496" s="179">
        <v>0</v>
      </c>
      <c r="R9496" s="180">
        <v>0</v>
      </c>
      <c r="S9496" s="180">
        <v>0</v>
      </c>
      <c r="T9496" s="180">
        <v>0</v>
      </c>
    </row>
    <row r="9497" spans="2:20" x14ac:dyDescent="0.3">
      <c r="B9497" s="19">
        <v>9494</v>
      </c>
      <c r="C9497" s="179">
        <v>1</v>
      </c>
      <c r="D9497" s="179">
        <v>460829.73441968102</v>
      </c>
      <c r="E9497" s="179">
        <v>58934.796904181261</v>
      </c>
      <c r="F9497" s="179">
        <v>0</v>
      </c>
      <c r="G9497" s="179">
        <v>0</v>
      </c>
      <c r="H9497" s="179">
        <v>52290.101221797726</v>
      </c>
      <c r="I9497" s="179">
        <v>0</v>
      </c>
      <c r="J9497" s="179">
        <v>0</v>
      </c>
      <c r="K9497" s="179">
        <v>0</v>
      </c>
      <c r="L9497" s="179">
        <v>0</v>
      </c>
      <c r="M9497" s="179">
        <v>13145.055538882954</v>
      </c>
      <c r="N9497" s="179">
        <v>0</v>
      </c>
      <c r="O9497" s="179">
        <v>0</v>
      </c>
      <c r="P9497" s="179">
        <v>0</v>
      </c>
      <c r="Q9497" s="179">
        <v>0</v>
      </c>
      <c r="R9497" s="180">
        <v>0</v>
      </c>
      <c r="S9497" s="180">
        <v>0</v>
      </c>
      <c r="T9497" s="180">
        <v>460829.73441968102</v>
      </c>
    </row>
    <row r="9498" spans="2:20" x14ac:dyDescent="0.3">
      <c r="B9498" s="19">
        <v>9495</v>
      </c>
      <c r="C9498" s="179">
        <v>0</v>
      </c>
      <c r="D9498" s="179">
        <v>0</v>
      </c>
      <c r="E9498" s="179">
        <v>1394423.7982550419</v>
      </c>
      <c r="F9498" s="179">
        <v>0</v>
      </c>
      <c r="G9498" s="179">
        <v>0</v>
      </c>
      <c r="H9498" s="179">
        <v>165645.66444353489</v>
      </c>
      <c r="I9498" s="179">
        <v>0</v>
      </c>
      <c r="J9498" s="179">
        <v>0</v>
      </c>
      <c r="K9498" s="179">
        <v>0</v>
      </c>
      <c r="L9498" s="179">
        <v>0</v>
      </c>
      <c r="M9498" s="179">
        <v>14012.944113195379</v>
      </c>
      <c r="N9498" s="179">
        <v>0</v>
      </c>
      <c r="O9498" s="179">
        <v>0</v>
      </c>
      <c r="P9498" s="179">
        <v>0</v>
      </c>
      <c r="Q9498" s="179">
        <v>0</v>
      </c>
      <c r="R9498" s="180">
        <v>0</v>
      </c>
      <c r="S9498" s="180">
        <v>0</v>
      </c>
      <c r="T9498" s="180">
        <v>0</v>
      </c>
    </row>
    <row r="9499" spans="2:20" x14ac:dyDescent="0.3">
      <c r="B9499" s="19">
        <v>9496</v>
      </c>
      <c r="C9499" s="179">
        <v>0</v>
      </c>
      <c r="D9499" s="179">
        <v>0</v>
      </c>
      <c r="E9499" s="179">
        <v>23456.696010422402</v>
      </c>
      <c r="F9499" s="179">
        <v>0</v>
      </c>
      <c r="G9499" s="179">
        <v>0</v>
      </c>
      <c r="H9499" s="179">
        <v>107417.21688275693</v>
      </c>
      <c r="I9499" s="179">
        <v>0</v>
      </c>
      <c r="J9499" s="179">
        <v>0</v>
      </c>
      <c r="K9499" s="179">
        <v>0</v>
      </c>
      <c r="L9499" s="179">
        <v>0</v>
      </c>
      <c r="M9499" s="179">
        <v>817014.6014796698</v>
      </c>
      <c r="N9499" s="179">
        <v>0</v>
      </c>
      <c r="O9499" s="179">
        <v>0</v>
      </c>
      <c r="P9499" s="179">
        <v>0</v>
      </c>
      <c r="Q9499" s="179">
        <v>0</v>
      </c>
      <c r="R9499" s="180">
        <v>0</v>
      </c>
      <c r="S9499" s="180">
        <v>0</v>
      </c>
      <c r="T9499" s="180">
        <v>0</v>
      </c>
    </row>
    <row r="9500" spans="2:20" x14ac:dyDescent="0.3">
      <c r="B9500" s="19">
        <v>9497</v>
      </c>
      <c r="C9500" s="179">
        <v>0</v>
      </c>
      <c r="D9500" s="179">
        <v>0</v>
      </c>
      <c r="E9500" s="179">
        <v>27007.389927639462</v>
      </c>
      <c r="F9500" s="179">
        <v>0</v>
      </c>
      <c r="G9500" s="179">
        <v>0</v>
      </c>
      <c r="H9500" s="179">
        <v>254407.98385098376</v>
      </c>
      <c r="I9500" s="179">
        <v>0</v>
      </c>
      <c r="J9500" s="179">
        <v>0</v>
      </c>
      <c r="K9500" s="179">
        <v>0</v>
      </c>
      <c r="L9500" s="179">
        <v>0</v>
      </c>
      <c r="M9500" s="179">
        <v>97558.042516878195</v>
      </c>
      <c r="N9500" s="179">
        <v>0</v>
      </c>
      <c r="O9500" s="179">
        <v>0</v>
      </c>
      <c r="P9500" s="179">
        <v>0</v>
      </c>
      <c r="Q9500" s="179">
        <v>0</v>
      </c>
      <c r="R9500" s="180">
        <v>0</v>
      </c>
      <c r="S9500" s="180">
        <v>0</v>
      </c>
      <c r="T9500" s="180">
        <v>0</v>
      </c>
    </row>
    <row r="9501" spans="2:20" x14ac:dyDescent="0.3">
      <c r="B9501" s="19">
        <v>9498</v>
      </c>
      <c r="C9501" s="179">
        <v>0</v>
      </c>
      <c r="D9501" s="179">
        <v>0</v>
      </c>
      <c r="E9501" s="179">
        <v>146265.29608764834</v>
      </c>
      <c r="F9501" s="179">
        <v>0</v>
      </c>
      <c r="G9501" s="179">
        <v>0</v>
      </c>
      <c r="H9501" s="179">
        <v>66922.172415505309</v>
      </c>
      <c r="I9501" s="179">
        <v>0</v>
      </c>
      <c r="J9501" s="179">
        <v>0</v>
      </c>
      <c r="K9501" s="179">
        <v>0</v>
      </c>
      <c r="L9501" s="179">
        <v>0</v>
      </c>
      <c r="M9501" s="179">
        <v>184277.22696678981</v>
      </c>
      <c r="N9501" s="179">
        <v>0</v>
      </c>
      <c r="O9501" s="179">
        <v>0</v>
      </c>
      <c r="P9501" s="179">
        <v>0</v>
      </c>
      <c r="Q9501" s="179">
        <v>0</v>
      </c>
      <c r="R9501" s="180">
        <v>0</v>
      </c>
      <c r="S9501" s="180">
        <v>0</v>
      </c>
      <c r="T9501" s="180">
        <v>0</v>
      </c>
    </row>
    <row r="9502" spans="2:20" x14ac:dyDescent="0.3">
      <c r="B9502" s="19">
        <v>9499</v>
      </c>
      <c r="C9502" s="179">
        <v>0</v>
      </c>
      <c r="D9502" s="179">
        <v>0</v>
      </c>
      <c r="E9502" s="179">
        <v>380103.19942378876</v>
      </c>
      <c r="F9502" s="179">
        <v>0</v>
      </c>
      <c r="G9502" s="179">
        <v>0</v>
      </c>
      <c r="H9502" s="179">
        <v>164347.66247637683</v>
      </c>
      <c r="I9502" s="179">
        <v>0</v>
      </c>
      <c r="J9502" s="179">
        <v>0</v>
      </c>
      <c r="K9502" s="179">
        <v>0</v>
      </c>
      <c r="L9502" s="179">
        <v>0</v>
      </c>
      <c r="M9502" s="179">
        <v>26095.883165696072</v>
      </c>
      <c r="N9502" s="179">
        <v>0</v>
      </c>
      <c r="O9502" s="179">
        <v>0</v>
      </c>
      <c r="P9502" s="179">
        <v>0</v>
      </c>
      <c r="Q9502" s="179">
        <v>0</v>
      </c>
      <c r="R9502" s="180">
        <v>0</v>
      </c>
      <c r="S9502" s="180">
        <v>0</v>
      </c>
      <c r="T9502" s="180">
        <v>0</v>
      </c>
    </row>
    <row r="9503" spans="2:20" x14ac:dyDescent="0.3">
      <c r="B9503" s="19">
        <v>9500</v>
      </c>
      <c r="C9503" s="179">
        <v>0</v>
      </c>
      <c r="D9503" s="179">
        <v>0</v>
      </c>
      <c r="E9503" s="179">
        <v>202739.34907060818</v>
      </c>
      <c r="F9503" s="179">
        <v>0</v>
      </c>
      <c r="G9503" s="179">
        <v>0</v>
      </c>
      <c r="H9503" s="179">
        <v>22541.59270196989</v>
      </c>
      <c r="I9503" s="179">
        <v>0</v>
      </c>
      <c r="J9503" s="179">
        <v>0</v>
      </c>
      <c r="K9503" s="179">
        <v>0</v>
      </c>
      <c r="L9503" s="179">
        <v>0</v>
      </c>
      <c r="M9503" s="179">
        <v>99448.82548783542</v>
      </c>
      <c r="N9503" s="179">
        <v>0</v>
      </c>
      <c r="O9503" s="179">
        <v>0</v>
      </c>
      <c r="P9503" s="179">
        <v>0</v>
      </c>
      <c r="Q9503" s="179">
        <v>0</v>
      </c>
      <c r="R9503" s="180">
        <v>0</v>
      </c>
      <c r="S9503" s="180">
        <v>0</v>
      </c>
      <c r="T9503" s="180">
        <v>0</v>
      </c>
    </row>
    <row r="9504" spans="2:20" x14ac:dyDescent="0.3">
      <c r="B9504" s="19">
        <v>9501</v>
      </c>
      <c r="C9504" s="179">
        <v>0</v>
      </c>
      <c r="D9504" s="179">
        <v>0</v>
      </c>
      <c r="E9504" s="179">
        <v>17698.672610045796</v>
      </c>
      <c r="F9504" s="179">
        <v>0</v>
      </c>
      <c r="G9504" s="179">
        <v>0</v>
      </c>
      <c r="H9504" s="179">
        <v>29459.315083741185</v>
      </c>
      <c r="I9504" s="179">
        <v>0</v>
      </c>
      <c r="J9504" s="179">
        <v>0</v>
      </c>
      <c r="K9504" s="179">
        <v>0</v>
      </c>
      <c r="L9504" s="179">
        <v>0</v>
      </c>
      <c r="M9504" s="179">
        <v>23097.253964365078</v>
      </c>
      <c r="N9504" s="179">
        <v>0</v>
      </c>
      <c r="O9504" s="179">
        <v>0</v>
      </c>
      <c r="P9504" s="179">
        <v>0</v>
      </c>
      <c r="Q9504" s="179">
        <v>0</v>
      </c>
      <c r="R9504" s="180">
        <v>0</v>
      </c>
      <c r="S9504" s="180">
        <v>0</v>
      </c>
      <c r="T9504" s="180">
        <v>0</v>
      </c>
    </row>
    <row r="9505" spans="2:20" x14ac:dyDescent="0.3">
      <c r="B9505" s="19">
        <v>9502</v>
      </c>
      <c r="C9505" s="179">
        <v>0</v>
      </c>
      <c r="D9505" s="179">
        <v>0</v>
      </c>
      <c r="E9505" s="179">
        <v>298966.85613413743</v>
      </c>
      <c r="F9505" s="179">
        <v>0</v>
      </c>
      <c r="G9505" s="179">
        <v>0</v>
      </c>
      <c r="H9505" s="179">
        <v>129398.7292578371</v>
      </c>
      <c r="I9505" s="179">
        <v>0</v>
      </c>
      <c r="J9505" s="179">
        <v>0</v>
      </c>
      <c r="K9505" s="179">
        <v>0</v>
      </c>
      <c r="L9505" s="179">
        <v>0</v>
      </c>
      <c r="M9505" s="179">
        <v>24022.81150859761</v>
      </c>
      <c r="N9505" s="179">
        <v>0</v>
      </c>
      <c r="O9505" s="179">
        <v>0</v>
      </c>
      <c r="P9505" s="179">
        <v>0</v>
      </c>
      <c r="Q9505" s="179">
        <v>0</v>
      </c>
      <c r="R9505" s="180">
        <v>0</v>
      </c>
      <c r="S9505" s="180">
        <v>0</v>
      </c>
      <c r="T9505" s="180">
        <v>0</v>
      </c>
    </row>
    <row r="9506" spans="2:20" x14ac:dyDescent="0.3">
      <c r="B9506" s="19">
        <v>9503</v>
      </c>
      <c r="C9506" s="179">
        <v>1</v>
      </c>
      <c r="D9506" s="179">
        <v>106444.89908458563</v>
      </c>
      <c r="E9506" s="179">
        <v>227860.41017892686</v>
      </c>
      <c r="F9506" s="179">
        <v>0</v>
      </c>
      <c r="G9506" s="179">
        <v>0</v>
      </c>
      <c r="H9506" s="179">
        <v>159090.44004471748</v>
      </c>
      <c r="I9506" s="179">
        <v>0</v>
      </c>
      <c r="J9506" s="179">
        <v>0</v>
      </c>
      <c r="K9506" s="179">
        <v>0</v>
      </c>
      <c r="L9506" s="179">
        <v>0</v>
      </c>
      <c r="M9506" s="179">
        <v>1320809.2862931627</v>
      </c>
      <c r="N9506" s="179">
        <v>0</v>
      </c>
      <c r="O9506" s="179">
        <v>0</v>
      </c>
      <c r="P9506" s="179">
        <v>0</v>
      </c>
      <c r="Q9506" s="179">
        <v>0</v>
      </c>
      <c r="R9506" s="180">
        <v>0</v>
      </c>
      <c r="S9506" s="180">
        <v>0</v>
      </c>
      <c r="T9506" s="180">
        <v>106444.89908458563</v>
      </c>
    </row>
    <row r="9507" spans="2:20" x14ac:dyDescent="0.3">
      <c r="B9507" s="19">
        <v>9504</v>
      </c>
      <c r="C9507" s="179">
        <v>0</v>
      </c>
      <c r="D9507" s="179">
        <v>0</v>
      </c>
      <c r="E9507" s="179">
        <v>511207.23172791203</v>
      </c>
      <c r="F9507" s="179">
        <v>0</v>
      </c>
      <c r="G9507" s="179">
        <v>0</v>
      </c>
      <c r="H9507" s="179">
        <v>85323.803306034475</v>
      </c>
      <c r="I9507" s="179">
        <v>0</v>
      </c>
      <c r="J9507" s="179">
        <v>0</v>
      </c>
      <c r="K9507" s="179">
        <v>0</v>
      </c>
      <c r="L9507" s="179">
        <v>0</v>
      </c>
      <c r="M9507" s="179">
        <v>217270.74402680574</v>
      </c>
      <c r="N9507" s="179">
        <v>0</v>
      </c>
      <c r="O9507" s="179">
        <v>0</v>
      </c>
      <c r="P9507" s="179">
        <v>0</v>
      </c>
      <c r="Q9507" s="179">
        <v>0</v>
      </c>
      <c r="R9507" s="180">
        <v>0</v>
      </c>
      <c r="S9507" s="180">
        <v>0</v>
      </c>
      <c r="T9507" s="180">
        <v>0</v>
      </c>
    </row>
    <row r="9508" spans="2:20" x14ac:dyDescent="0.3">
      <c r="B9508" s="19">
        <v>9505</v>
      </c>
      <c r="C9508" s="179">
        <v>0</v>
      </c>
      <c r="D9508" s="179">
        <v>0</v>
      </c>
      <c r="E9508" s="179">
        <v>207156.93072718891</v>
      </c>
      <c r="F9508" s="179">
        <v>0</v>
      </c>
      <c r="G9508" s="179">
        <v>0</v>
      </c>
      <c r="H9508" s="179">
        <v>17175.027397640089</v>
      </c>
      <c r="I9508" s="179">
        <v>0</v>
      </c>
      <c r="J9508" s="179">
        <v>0</v>
      </c>
      <c r="K9508" s="179">
        <v>0</v>
      </c>
      <c r="L9508" s="179">
        <v>0</v>
      </c>
      <c r="M9508" s="179">
        <v>338512.48746654444</v>
      </c>
      <c r="N9508" s="179">
        <v>0</v>
      </c>
      <c r="O9508" s="179">
        <v>0</v>
      </c>
      <c r="P9508" s="179">
        <v>0</v>
      </c>
      <c r="Q9508" s="179">
        <v>0</v>
      </c>
      <c r="R9508" s="180">
        <v>0</v>
      </c>
      <c r="S9508" s="180">
        <v>0</v>
      </c>
      <c r="T9508" s="180">
        <v>0</v>
      </c>
    </row>
    <row r="9509" spans="2:20" x14ac:dyDescent="0.3">
      <c r="B9509" s="19">
        <v>9506</v>
      </c>
      <c r="C9509" s="179">
        <v>0</v>
      </c>
      <c r="D9509" s="179">
        <v>0</v>
      </c>
      <c r="E9509" s="179">
        <v>77237.123521502217</v>
      </c>
      <c r="F9509" s="179">
        <v>0</v>
      </c>
      <c r="G9509" s="179">
        <v>0</v>
      </c>
      <c r="H9509" s="179">
        <v>13062.630161353149</v>
      </c>
      <c r="I9509" s="179">
        <v>0</v>
      </c>
      <c r="J9509" s="179">
        <v>0</v>
      </c>
      <c r="K9509" s="179">
        <v>0</v>
      </c>
      <c r="L9509" s="179">
        <v>0</v>
      </c>
      <c r="M9509" s="179">
        <v>38018.825978745139</v>
      </c>
      <c r="N9509" s="179">
        <v>0</v>
      </c>
      <c r="O9509" s="179">
        <v>0</v>
      </c>
      <c r="P9509" s="179">
        <v>0</v>
      </c>
      <c r="Q9509" s="179">
        <v>0</v>
      </c>
      <c r="R9509" s="180">
        <v>0</v>
      </c>
      <c r="S9509" s="180">
        <v>0</v>
      </c>
      <c r="T9509" s="180">
        <v>0</v>
      </c>
    </row>
    <row r="9510" spans="2:20" x14ac:dyDescent="0.3">
      <c r="B9510" s="19">
        <v>9507</v>
      </c>
      <c r="C9510" s="179">
        <v>0</v>
      </c>
      <c r="D9510" s="179">
        <v>0</v>
      </c>
      <c r="E9510" s="179">
        <v>36687.300302755822</v>
      </c>
      <c r="F9510" s="179">
        <v>0</v>
      </c>
      <c r="G9510" s="179">
        <v>0</v>
      </c>
      <c r="H9510" s="179">
        <v>206745.14405842772</v>
      </c>
      <c r="I9510" s="179">
        <v>0</v>
      </c>
      <c r="J9510" s="179">
        <v>0</v>
      </c>
      <c r="K9510" s="179">
        <v>0</v>
      </c>
      <c r="L9510" s="179">
        <v>0</v>
      </c>
      <c r="M9510" s="179">
        <v>3565.3990452952439</v>
      </c>
      <c r="N9510" s="179">
        <v>0</v>
      </c>
      <c r="O9510" s="179">
        <v>0</v>
      </c>
      <c r="P9510" s="179">
        <v>0</v>
      </c>
      <c r="Q9510" s="179">
        <v>0</v>
      </c>
      <c r="R9510" s="180">
        <v>0</v>
      </c>
      <c r="S9510" s="180">
        <v>0</v>
      </c>
      <c r="T9510" s="180">
        <v>0</v>
      </c>
    </row>
    <row r="9511" spans="2:20" x14ac:dyDescent="0.3">
      <c r="B9511" s="19">
        <v>9508</v>
      </c>
      <c r="C9511" s="179">
        <v>0</v>
      </c>
      <c r="D9511" s="179">
        <v>0</v>
      </c>
      <c r="E9511" s="179">
        <v>52565.042274200008</v>
      </c>
      <c r="F9511" s="179">
        <v>0</v>
      </c>
      <c r="G9511" s="179">
        <v>0</v>
      </c>
      <c r="H9511" s="179">
        <v>383110.83888354228</v>
      </c>
      <c r="I9511" s="179">
        <v>0</v>
      </c>
      <c r="J9511" s="179">
        <v>0</v>
      </c>
      <c r="K9511" s="179">
        <v>0</v>
      </c>
      <c r="L9511" s="179">
        <v>0</v>
      </c>
      <c r="M9511" s="179">
        <v>27301.019333251221</v>
      </c>
      <c r="N9511" s="179">
        <v>0</v>
      </c>
      <c r="O9511" s="179">
        <v>0</v>
      </c>
      <c r="P9511" s="179">
        <v>0</v>
      </c>
      <c r="Q9511" s="179">
        <v>0</v>
      </c>
      <c r="R9511" s="180">
        <v>0</v>
      </c>
      <c r="S9511" s="180">
        <v>0</v>
      </c>
      <c r="T9511" s="180">
        <v>0</v>
      </c>
    </row>
    <row r="9512" spans="2:20" x14ac:dyDescent="0.3">
      <c r="B9512" s="19">
        <v>9509</v>
      </c>
      <c r="C9512" s="179">
        <v>0</v>
      </c>
      <c r="D9512" s="179">
        <v>0</v>
      </c>
      <c r="E9512" s="179">
        <v>100619.17179208444</v>
      </c>
      <c r="F9512" s="179">
        <v>0</v>
      </c>
      <c r="G9512" s="179">
        <v>0</v>
      </c>
      <c r="H9512" s="179">
        <v>17562.0143674063</v>
      </c>
      <c r="I9512" s="179">
        <v>0</v>
      </c>
      <c r="J9512" s="179">
        <v>0</v>
      </c>
      <c r="K9512" s="179">
        <v>0</v>
      </c>
      <c r="L9512" s="179">
        <v>0</v>
      </c>
      <c r="M9512" s="179">
        <v>27435.4381822574</v>
      </c>
      <c r="N9512" s="179">
        <v>0</v>
      </c>
      <c r="O9512" s="179">
        <v>0</v>
      </c>
      <c r="P9512" s="179">
        <v>0</v>
      </c>
      <c r="Q9512" s="179">
        <v>0</v>
      </c>
      <c r="R9512" s="180">
        <v>0</v>
      </c>
      <c r="S9512" s="180">
        <v>0</v>
      </c>
      <c r="T9512" s="180">
        <v>0</v>
      </c>
    </row>
    <row r="9513" spans="2:20" x14ac:dyDescent="0.3">
      <c r="B9513" s="19">
        <v>9510</v>
      </c>
      <c r="C9513" s="179">
        <v>0</v>
      </c>
      <c r="D9513" s="179">
        <v>0</v>
      </c>
      <c r="E9513" s="179">
        <v>229043.5095690634</v>
      </c>
      <c r="F9513" s="179">
        <v>0</v>
      </c>
      <c r="G9513" s="179">
        <v>0</v>
      </c>
      <c r="H9513" s="179">
        <v>34291.273151069297</v>
      </c>
      <c r="I9513" s="179">
        <v>0</v>
      </c>
      <c r="J9513" s="179">
        <v>0</v>
      </c>
      <c r="K9513" s="179">
        <v>0</v>
      </c>
      <c r="L9513" s="179">
        <v>0</v>
      </c>
      <c r="M9513" s="179">
        <v>111710.31961618431</v>
      </c>
      <c r="N9513" s="179">
        <v>0</v>
      </c>
      <c r="O9513" s="179">
        <v>0</v>
      </c>
      <c r="P9513" s="179">
        <v>0</v>
      </c>
      <c r="Q9513" s="179">
        <v>0</v>
      </c>
      <c r="R9513" s="180">
        <v>0</v>
      </c>
      <c r="S9513" s="180">
        <v>0</v>
      </c>
      <c r="T9513" s="180">
        <v>0</v>
      </c>
    </row>
    <row r="9514" spans="2:20" x14ac:dyDescent="0.3">
      <c r="B9514" s="19">
        <v>9511</v>
      </c>
      <c r="C9514" s="179">
        <v>0</v>
      </c>
      <c r="D9514" s="179">
        <v>0</v>
      </c>
      <c r="E9514" s="179">
        <v>358923.38956011244</v>
      </c>
      <c r="F9514" s="179">
        <v>0</v>
      </c>
      <c r="G9514" s="179">
        <v>0</v>
      </c>
      <c r="H9514" s="179">
        <v>74729.794125338682</v>
      </c>
      <c r="I9514" s="179">
        <v>0</v>
      </c>
      <c r="J9514" s="179">
        <v>0</v>
      </c>
      <c r="K9514" s="179">
        <v>125132.91029982215</v>
      </c>
      <c r="L9514" s="179">
        <v>1</v>
      </c>
      <c r="M9514" s="179">
        <v>11722.452899562464</v>
      </c>
      <c r="N9514" s="179">
        <v>0</v>
      </c>
      <c r="O9514" s="179">
        <v>0</v>
      </c>
      <c r="P9514" s="179">
        <v>0</v>
      </c>
      <c r="Q9514" s="179">
        <v>0</v>
      </c>
      <c r="R9514" s="180">
        <v>0</v>
      </c>
      <c r="S9514" s="180">
        <v>125132.91029982215</v>
      </c>
      <c r="T9514" s="180">
        <v>0</v>
      </c>
    </row>
    <row r="9515" spans="2:20" x14ac:dyDescent="0.3">
      <c r="B9515" s="19">
        <v>9512</v>
      </c>
      <c r="C9515" s="179">
        <v>0</v>
      </c>
      <c r="D9515" s="179">
        <v>0</v>
      </c>
      <c r="E9515" s="179">
        <v>212239.02373406847</v>
      </c>
      <c r="F9515" s="179">
        <v>0</v>
      </c>
      <c r="G9515" s="179">
        <v>0</v>
      </c>
      <c r="H9515" s="179">
        <v>15867.722125189344</v>
      </c>
      <c r="I9515" s="179">
        <v>0</v>
      </c>
      <c r="J9515" s="179">
        <v>0</v>
      </c>
      <c r="K9515" s="179">
        <v>0</v>
      </c>
      <c r="L9515" s="179">
        <v>0</v>
      </c>
      <c r="M9515" s="179">
        <v>31344.373135048489</v>
      </c>
      <c r="N9515" s="179">
        <v>0</v>
      </c>
      <c r="O9515" s="179">
        <v>0</v>
      </c>
      <c r="P9515" s="179">
        <v>0</v>
      </c>
      <c r="Q9515" s="179">
        <v>0</v>
      </c>
      <c r="R9515" s="180">
        <v>0</v>
      </c>
      <c r="S9515" s="180">
        <v>0</v>
      </c>
      <c r="T9515" s="180">
        <v>0</v>
      </c>
    </row>
    <row r="9516" spans="2:20" x14ac:dyDescent="0.3">
      <c r="B9516" s="19">
        <v>9513</v>
      </c>
      <c r="C9516" s="179">
        <v>0</v>
      </c>
      <c r="D9516" s="179">
        <v>0</v>
      </c>
      <c r="E9516" s="179">
        <v>162198.51443703691</v>
      </c>
      <c r="F9516" s="179">
        <v>0</v>
      </c>
      <c r="G9516" s="179">
        <v>0</v>
      </c>
      <c r="H9516" s="179">
        <v>822085.87350682565</v>
      </c>
      <c r="I9516" s="179">
        <v>0</v>
      </c>
      <c r="J9516" s="179">
        <v>0</v>
      </c>
      <c r="K9516" s="179">
        <v>0</v>
      </c>
      <c r="L9516" s="179">
        <v>0</v>
      </c>
      <c r="M9516" s="179">
        <v>12289.556572244826</v>
      </c>
      <c r="N9516" s="179">
        <v>0</v>
      </c>
      <c r="O9516" s="179">
        <v>0</v>
      </c>
      <c r="P9516" s="179">
        <v>0</v>
      </c>
      <c r="Q9516" s="179">
        <v>0</v>
      </c>
      <c r="R9516" s="180">
        <v>0</v>
      </c>
      <c r="S9516" s="180">
        <v>0</v>
      </c>
      <c r="T9516" s="180">
        <v>0</v>
      </c>
    </row>
    <row r="9517" spans="2:20" x14ac:dyDescent="0.3">
      <c r="B9517" s="19">
        <v>9514</v>
      </c>
      <c r="C9517" s="179">
        <v>0</v>
      </c>
      <c r="D9517" s="179">
        <v>0</v>
      </c>
      <c r="E9517" s="179">
        <v>65548.856804470648</v>
      </c>
      <c r="F9517" s="179">
        <v>0</v>
      </c>
      <c r="G9517" s="179">
        <v>0</v>
      </c>
      <c r="H9517" s="179">
        <v>61342.900125845859</v>
      </c>
      <c r="I9517" s="179">
        <v>0</v>
      </c>
      <c r="J9517" s="179">
        <v>0</v>
      </c>
      <c r="K9517" s="179">
        <v>0</v>
      </c>
      <c r="L9517" s="179">
        <v>0</v>
      </c>
      <c r="M9517" s="179">
        <v>46041.243211286666</v>
      </c>
      <c r="N9517" s="179">
        <v>0</v>
      </c>
      <c r="O9517" s="179">
        <v>0</v>
      </c>
      <c r="P9517" s="179">
        <v>0</v>
      </c>
      <c r="Q9517" s="179">
        <v>0</v>
      </c>
      <c r="R9517" s="180">
        <v>0</v>
      </c>
      <c r="S9517" s="180">
        <v>0</v>
      </c>
      <c r="T9517" s="180">
        <v>0</v>
      </c>
    </row>
    <row r="9518" spans="2:20" x14ac:dyDescent="0.3">
      <c r="B9518" s="19">
        <v>9515</v>
      </c>
      <c r="C9518" s="179">
        <v>0</v>
      </c>
      <c r="D9518" s="179">
        <v>0</v>
      </c>
      <c r="E9518" s="179">
        <v>360288.38373704301</v>
      </c>
      <c r="F9518" s="179">
        <v>0</v>
      </c>
      <c r="G9518" s="179">
        <v>0</v>
      </c>
      <c r="H9518" s="179">
        <v>273246.74744530808</v>
      </c>
      <c r="I9518" s="179">
        <v>0</v>
      </c>
      <c r="J9518" s="179">
        <v>0</v>
      </c>
      <c r="K9518" s="179">
        <v>0</v>
      </c>
      <c r="L9518" s="179">
        <v>0</v>
      </c>
      <c r="M9518" s="179">
        <v>25305.000317096794</v>
      </c>
      <c r="N9518" s="179">
        <v>0</v>
      </c>
      <c r="O9518" s="179">
        <v>0</v>
      </c>
      <c r="P9518" s="179">
        <v>0</v>
      </c>
      <c r="Q9518" s="179">
        <v>0</v>
      </c>
      <c r="R9518" s="180">
        <v>0</v>
      </c>
      <c r="S9518" s="180">
        <v>0</v>
      </c>
      <c r="T9518" s="180">
        <v>0</v>
      </c>
    </row>
    <row r="9519" spans="2:20" x14ac:dyDescent="0.3">
      <c r="B9519" s="19">
        <v>9516</v>
      </c>
      <c r="C9519" s="179">
        <v>0</v>
      </c>
      <c r="D9519" s="179">
        <v>0</v>
      </c>
      <c r="E9519" s="179">
        <v>188839.2409252153</v>
      </c>
      <c r="F9519" s="179">
        <v>0</v>
      </c>
      <c r="G9519" s="179">
        <v>0</v>
      </c>
      <c r="H9519" s="179">
        <v>288081.54956531944</v>
      </c>
      <c r="I9519" s="179">
        <v>0</v>
      </c>
      <c r="J9519" s="179">
        <v>0</v>
      </c>
      <c r="K9519" s="179">
        <v>0</v>
      </c>
      <c r="L9519" s="179">
        <v>0</v>
      </c>
      <c r="M9519" s="179">
        <v>29535.906301663108</v>
      </c>
      <c r="N9519" s="179">
        <v>0</v>
      </c>
      <c r="O9519" s="179">
        <v>0</v>
      </c>
      <c r="P9519" s="179">
        <v>0</v>
      </c>
      <c r="Q9519" s="179">
        <v>0</v>
      </c>
      <c r="R9519" s="180">
        <v>0</v>
      </c>
      <c r="S9519" s="180">
        <v>0</v>
      </c>
      <c r="T9519" s="180">
        <v>0</v>
      </c>
    </row>
    <row r="9520" spans="2:20" x14ac:dyDescent="0.3">
      <c r="B9520" s="19">
        <v>9517</v>
      </c>
      <c r="C9520" s="179">
        <v>0</v>
      </c>
      <c r="D9520" s="179">
        <v>0</v>
      </c>
      <c r="E9520" s="179">
        <v>310851.23591815081</v>
      </c>
      <c r="F9520" s="179">
        <v>0</v>
      </c>
      <c r="G9520" s="179">
        <v>0</v>
      </c>
      <c r="H9520" s="179">
        <v>14124.694275574426</v>
      </c>
      <c r="I9520" s="179">
        <v>0</v>
      </c>
      <c r="J9520" s="179">
        <v>0</v>
      </c>
      <c r="K9520" s="179">
        <v>0</v>
      </c>
      <c r="L9520" s="179">
        <v>0</v>
      </c>
      <c r="M9520" s="179">
        <v>343746.24221247702</v>
      </c>
      <c r="N9520" s="179">
        <v>0</v>
      </c>
      <c r="O9520" s="179">
        <v>0</v>
      </c>
      <c r="P9520" s="179">
        <v>0</v>
      </c>
      <c r="Q9520" s="179">
        <v>0</v>
      </c>
      <c r="R9520" s="180">
        <v>0</v>
      </c>
      <c r="S9520" s="180">
        <v>0</v>
      </c>
      <c r="T9520" s="180">
        <v>0</v>
      </c>
    </row>
    <row r="9521" spans="2:20" x14ac:dyDescent="0.3">
      <c r="B9521" s="19">
        <v>9518</v>
      </c>
      <c r="C9521" s="179">
        <v>0</v>
      </c>
      <c r="D9521" s="179">
        <v>0</v>
      </c>
      <c r="E9521" s="179">
        <v>15701645.915240785</v>
      </c>
      <c r="F9521" s="179">
        <v>0</v>
      </c>
      <c r="G9521" s="179">
        <v>0</v>
      </c>
      <c r="H9521" s="179">
        <v>12788.685215375737</v>
      </c>
      <c r="I9521" s="179">
        <v>0</v>
      </c>
      <c r="J9521" s="179">
        <v>0</v>
      </c>
      <c r="K9521" s="179">
        <v>0</v>
      </c>
      <c r="L9521" s="179">
        <v>0</v>
      </c>
      <c r="M9521" s="179">
        <v>59329.229552598983</v>
      </c>
      <c r="N9521" s="179">
        <v>0</v>
      </c>
      <c r="O9521" s="179">
        <v>0</v>
      </c>
      <c r="P9521" s="179">
        <v>0</v>
      </c>
      <c r="Q9521" s="179">
        <v>0</v>
      </c>
      <c r="R9521" s="180">
        <v>0</v>
      </c>
      <c r="S9521" s="180">
        <v>0</v>
      </c>
      <c r="T9521" s="180">
        <v>0</v>
      </c>
    </row>
    <row r="9522" spans="2:20" x14ac:dyDescent="0.3">
      <c r="B9522" s="19">
        <v>9519</v>
      </c>
      <c r="C9522" s="179">
        <v>0</v>
      </c>
      <c r="D9522" s="179">
        <v>0</v>
      </c>
      <c r="E9522" s="179">
        <v>56167.866160799691</v>
      </c>
      <c r="F9522" s="179">
        <v>0</v>
      </c>
      <c r="G9522" s="179">
        <v>0</v>
      </c>
      <c r="H9522" s="179">
        <v>18517.620922627393</v>
      </c>
      <c r="I9522" s="179">
        <v>0</v>
      </c>
      <c r="J9522" s="179">
        <v>0</v>
      </c>
      <c r="K9522" s="179">
        <v>0</v>
      </c>
      <c r="L9522" s="179">
        <v>0</v>
      </c>
      <c r="M9522" s="179">
        <v>7472853.1526354374</v>
      </c>
      <c r="N9522" s="179">
        <v>0</v>
      </c>
      <c r="O9522" s="179">
        <v>0</v>
      </c>
      <c r="P9522" s="179">
        <v>0</v>
      </c>
      <c r="Q9522" s="179">
        <v>0</v>
      </c>
      <c r="R9522" s="180">
        <v>0</v>
      </c>
      <c r="S9522" s="180">
        <v>0</v>
      </c>
      <c r="T9522" s="180">
        <v>0</v>
      </c>
    </row>
    <row r="9523" spans="2:20" x14ac:dyDescent="0.3">
      <c r="B9523" s="19">
        <v>9520</v>
      </c>
      <c r="C9523" s="179">
        <v>0</v>
      </c>
      <c r="D9523" s="179">
        <v>0</v>
      </c>
      <c r="E9523" s="179">
        <v>215297.26479729053</v>
      </c>
      <c r="F9523" s="179">
        <v>0</v>
      </c>
      <c r="G9523" s="179">
        <v>0</v>
      </c>
      <c r="H9523" s="179">
        <v>146284.42769607509</v>
      </c>
      <c r="I9523" s="179">
        <v>0</v>
      </c>
      <c r="J9523" s="179">
        <v>0</v>
      </c>
      <c r="K9523" s="179">
        <v>0</v>
      </c>
      <c r="L9523" s="179">
        <v>0</v>
      </c>
      <c r="M9523" s="179">
        <v>196415.9047368028</v>
      </c>
      <c r="N9523" s="179">
        <v>0</v>
      </c>
      <c r="O9523" s="179">
        <v>0</v>
      </c>
      <c r="P9523" s="179">
        <v>0</v>
      </c>
      <c r="Q9523" s="179">
        <v>0</v>
      </c>
      <c r="R9523" s="180">
        <v>0</v>
      </c>
      <c r="S9523" s="180">
        <v>0</v>
      </c>
      <c r="T9523" s="180">
        <v>0</v>
      </c>
    </row>
    <row r="9524" spans="2:20" x14ac:dyDescent="0.3">
      <c r="B9524" s="19">
        <v>9521</v>
      </c>
      <c r="C9524" s="179">
        <v>1</v>
      </c>
      <c r="D9524" s="179">
        <v>102361.7685694214</v>
      </c>
      <c r="E9524" s="179">
        <v>18988.387052015165</v>
      </c>
      <c r="F9524" s="179">
        <v>0</v>
      </c>
      <c r="G9524" s="179">
        <v>0</v>
      </c>
      <c r="H9524" s="179">
        <v>20223.480312360371</v>
      </c>
      <c r="I9524" s="179">
        <v>0</v>
      </c>
      <c r="J9524" s="179">
        <v>0</v>
      </c>
      <c r="K9524" s="179">
        <v>0</v>
      </c>
      <c r="L9524" s="179">
        <v>0</v>
      </c>
      <c r="M9524" s="179">
        <v>74456.941634614908</v>
      </c>
      <c r="N9524" s="179">
        <v>0</v>
      </c>
      <c r="O9524" s="179">
        <v>0</v>
      </c>
      <c r="P9524" s="179">
        <v>0</v>
      </c>
      <c r="Q9524" s="179">
        <v>0</v>
      </c>
      <c r="R9524" s="180">
        <v>0</v>
      </c>
      <c r="S9524" s="180">
        <v>0</v>
      </c>
      <c r="T9524" s="180">
        <v>102361.7685694214</v>
      </c>
    </row>
    <row r="9525" spans="2:20" x14ac:dyDescent="0.3">
      <c r="B9525" s="19">
        <v>9522</v>
      </c>
      <c r="C9525" s="179">
        <v>0</v>
      </c>
      <c r="D9525" s="179">
        <v>0</v>
      </c>
      <c r="E9525" s="179">
        <v>4811.3525397659614</v>
      </c>
      <c r="F9525" s="179">
        <v>0</v>
      </c>
      <c r="G9525" s="179">
        <v>0</v>
      </c>
      <c r="H9525" s="179">
        <v>1148774.7579031996</v>
      </c>
      <c r="I9525" s="179">
        <v>0</v>
      </c>
      <c r="J9525" s="179">
        <v>0</v>
      </c>
      <c r="K9525" s="179">
        <v>0</v>
      </c>
      <c r="L9525" s="179">
        <v>0</v>
      </c>
      <c r="M9525" s="179">
        <v>25846.589920349412</v>
      </c>
      <c r="N9525" s="179">
        <v>0</v>
      </c>
      <c r="O9525" s="179">
        <v>0</v>
      </c>
      <c r="P9525" s="179">
        <v>0</v>
      </c>
      <c r="Q9525" s="179">
        <v>0</v>
      </c>
      <c r="R9525" s="180">
        <v>0</v>
      </c>
      <c r="S9525" s="180">
        <v>0</v>
      </c>
      <c r="T9525" s="180">
        <v>0</v>
      </c>
    </row>
    <row r="9526" spans="2:20" x14ac:dyDescent="0.3">
      <c r="B9526" s="19">
        <v>9523</v>
      </c>
      <c r="C9526" s="179">
        <v>0</v>
      </c>
      <c r="D9526" s="179">
        <v>0</v>
      </c>
      <c r="E9526" s="179">
        <v>33541.203256565976</v>
      </c>
      <c r="F9526" s="179">
        <v>0</v>
      </c>
      <c r="G9526" s="179">
        <v>0</v>
      </c>
      <c r="H9526" s="179">
        <v>291522.52757367195</v>
      </c>
      <c r="I9526" s="179">
        <v>0</v>
      </c>
      <c r="J9526" s="179">
        <v>0</v>
      </c>
      <c r="K9526" s="179">
        <v>0</v>
      </c>
      <c r="L9526" s="179">
        <v>0</v>
      </c>
      <c r="M9526" s="179">
        <v>32226.660628857229</v>
      </c>
      <c r="N9526" s="179">
        <v>0</v>
      </c>
      <c r="O9526" s="179">
        <v>0</v>
      </c>
      <c r="P9526" s="179">
        <v>0</v>
      </c>
      <c r="Q9526" s="179">
        <v>0</v>
      </c>
      <c r="R9526" s="180">
        <v>0</v>
      </c>
      <c r="S9526" s="180">
        <v>0</v>
      </c>
      <c r="T9526" s="180">
        <v>0</v>
      </c>
    </row>
    <row r="9527" spans="2:20" x14ac:dyDescent="0.3">
      <c r="B9527" s="19">
        <v>9524</v>
      </c>
      <c r="C9527" s="179">
        <v>0</v>
      </c>
      <c r="D9527" s="179">
        <v>0</v>
      </c>
      <c r="E9527" s="179">
        <v>522753.68831161037</v>
      </c>
      <c r="F9527" s="179">
        <v>0</v>
      </c>
      <c r="G9527" s="179">
        <v>0</v>
      </c>
      <c r="H9527" s="179">
        <v>8865.152449767651</v>
      </c>
      <c r="I9527" s="179">
        <v>0</v>
      </c>
      <c r="J9527" s="179">
        <v>0</v>
      </c>
      <c r="K9527" s="179">
        <v>0</v>
      </c>
      <c r="L9527" s="179">
        <v>0</v>
      </c>
      <c r="M9527" s="179">
        <v>24943.437567686546</v>
      </c>
      <c r="N9527" s="179">
        <v>0</v>
      </c>
      <c r="O9527" s="179">
        <v>0</v>
      </c>
      <c r="P9527" s="179">
        <v>0</v>
      </c>
      <c r="Q9527" s="179">
        <v>0</v>
      </c>
      <c r="R9527" s="180">
        <v>0</v>
      </c>
      <c r="S9527" s="180">
        <v>0</v>
      </c>
      <c r="T9527" s="180">
        <v>0</v>
      </c>
    </row>
    <row r="9528" spans="2:20" x14ac:dyDescent="0.3">
      <c r="B9528" s="19">
        <v>9525</v>
      </c>
      <c r="C9528" s="179">
        <v>0</v>
      </c>
      <c r="D9528" s="179">
        <v>0</v>
      </c>
      <c r="E9528" s="179">
        <v>42102.959997825834</v>
      </c>
      <c r="F9528" s="179">
        <v>0</v>
      </c>
      <c r="G9528" s="179">
        <v>0</v>
      </c>
      <c r="H9528" s="179">
        <v>14050.169365743133</v>
      </c>
      <c r="I9528" s="179">
        <v>0</v>
      </c>
      <c r="J9528" s="179">
        <v>0</v>
      </c>
      <c r="K9528" s="179">
        <v>0</v>
      </c>
      <c r="L9528" s="179">
        <v>0</v>
      </c>
      <c r="M9528" s="179">
        <v>53866.080385457033</v>
      </c>
      <c r="N9528" s="179">
        <v>0</v>
      </c>
      <c r="O9528" s="179">
        <v>0</v>
      </c>
      <c r="P9528" s="179">
        <v>0</v>
      </c>
      <c r="Q9528" s="179">
        <v>0</v>
      </c>
      <c r="R9528" s="180">
        <v>0</v>
      </c>
      <c r="S9528" s="180">
        <v>0</v>
      </c>
      <c r="T9528" s="180">
        <v>0</v>
      </c>
    </row>
    <row r="9529" spans="2:20" x14ac:dyDescent="0.3">
      <c r="B9529" s="19">
        <v>9526</v>
      </c>
      <c r="C9529" s="179">
        <v>0</v>
      </c>
      <c r="D9529" s="179">
        <v>0</v>
      </c>
      <c r="E9529" s="179">
        <v>75201.615846685643</v>
      </c>
      <c r="F9529" s="179">
        <v>0</v>
      </c>
      <c r="G9529" s="179">
        <v>0</v>
      </c>
      <c r="H9529" s="179">
        <v>4036.9213866122241</v>
      </c>
      <c r="I9529" s="179">
        <v>0</v>
      </c>
      <c r="J9529" s="179">
        <v>0</v>
      </c>
      <c r="K9529" s="179">
        <v>0</v>
      </c>
      <c r="L9529" s="179">
        <v>0</v>
      </c>
      <c r="M9529" s="179">
        <v>761018.35113313852</v>
      </c>
      <c r="N9529" s="179">
        <v>0</v>
      </c>
      <c r="O9529" s="179">
        <v>0</v>
      </c>
      <c r="P9529" s="179">
        <v>0</v>
      </c>
      <c r="Q9529" s="179">
        <v>0</v>
      </c>
      <c r="R9529" s="180">
        <v>0</v>
      </c>
      <c r="S9529" s="180">
        <v>0</v>
      </c>
      <c r="T9529" s="180">
        <v>0</v>
      </c>
    </row>
    <row r="9530" spans="2:20" x14ac:dyDescent="0.3">
      <c r="B9530" s="19">
        <v>9527</v>
      </c>
      <c r="C9530" s="179">
        <v>0</v>
      </c>
      <c r="D9530" s="179">
        <v>0</v>
      </c>
      <c r="E9530" s="179">
        <v>42946.421273347078</v>
      </c>
      <c r="F9530" s="179">
        <v>0</v>
      </c>
      <c r="G9530" s="179">
        <v>0</v>
      </c>
      <c r="H9530" s="179">
        <v>13632.791994810043</v>
      </c>
      <c r="I9530" s="179">
        <v>0</v>
      </c>
      <c r="J9530" s="179">
        <v>0</v>
      </c>
      <c r="K9530" s="179">
        <v>0</v>
      </c>
      <c r="L9530" s="179">
        <v>0</v>
      </c>
      <c r="M9530" s="179">
        <v>1941.5694022867578</v>
      </c>
      <c r="N9530" s="179">
        <v>0</v>
      </c>
      <c r="O9530" s="179">
        <v>0</v>
      </c>
      <c r="P9530" s="179">
        <v>0</v>
      </c>
      <c r="Q9530" s="179">
        <v>0</v>
      </c>
      <c r="R9530" s="180">
        <v>0</v>
      </c>
      <c r="S9530" s="180">
        <v>0</v>
      </c>
      <c r="T9530" s="180">
        <v>0</v>
      </c>
    </row>
    <row r="9531" spans="2:20" x14ac:dyDescent="0.3">
      <c r="B9531" s="19">
        <v>9528</v>
      </c>
      <c r="C9531" s="179">
        <v>0</v>
      </c>
      <c r="D9531" s="179">
        <v>0</v>
      </c>
      <c r="E9531" s="179">
        <v>32297.043647946746</v>
      </c>
      <c r="F9531" s="179">
        <v>0</v>
      </c>
      <c r="G9531" s="179">
        <v>0</v>
      </c>
      <c r="H9531" s="179">
        <v>89862.963523361293</v>
      </c>
      <c r="I9531" s="179">
        <v>0</v>
      </c>
      <c r="J9531" s="179">
        <v>0</v>
      </c>
      <c r="K9531" s="179">
        <v>0</v>
      </c>
      <c r="L9531" s="179">
        <v>0</v>
      </c>
      <c r="M9531" s="179">
        <v>686380.64747406833</v>
      </c>
      <c r="N9531" s="179">
        <v>0</v>
      </c>
      <c r="O9531" s="179">
        <v>0</v>
      </c>
      <c r="P9531" s="179">
        <v>0</v>
      </c>
      <c r="Q9531" s="179">
        <v>0</v>
      </c>
      <c r="R9531" s="180">
        <v>0</v>
      </c>
      <c r="S9531" s="180">
        <v>0</v>
      </c>
      <c r="T9531" s="180">
        <v>0</v>
      </c>
    </row>
    <row r="9532" spans="2:20" x14ac:dyDescent="0.3">
      <c r="B9532" s="19">
        <v>9529</v>
      </c>
      <c r="C9532" s="179">
        <v>0</v>
      </c>
      <c r="D9532" s="179">
        <v>0</v>
      </c>
      <c r="E9532" s="179">
        <v>20271.407743151398</v>
      </c>
      <c r="F9532" s="179">
        <v>0</v>
      </c>
      <c r="G9532" s="179">
        <v>0</v>
      </c>
      <c r="H9532" s="179">
        <v>459913.98439901735</v>
      </c>
      <c r="I9532" s="179">
        <v>0</v>
      </c>
      <c r="J9532" s="179">
        <v>0</v>
      </c>
      <c r="K9532" s="179">
        <v>0</v>
      </c>
      <c r="L9532" s="179">
        <v>0</v>
      </c>
      <c r="M9532" s="179">
        <v>20805.84424226416</v>
      </c>
      <c r="N9532" s="179">
        <v>0</v>
      </c>
      <c r="O9532" s="179">
        <v>0</v>
      </c>
      <c r="P9532" s="179">
        <v>0</v>
      </c>
      <c r="Q9532" s="179">
        <v>0</v>
      </c>
      <c r="R9532" s="180">
        <v>0</v>
      </c>
      <c r="S9532" s="180">
        <v>0</v>
      </c>
      <c r="T9532" s="180">
        <v>0</v>
      </c>
    </row>
    <row r="9533" spans="2:20" x14ac:dyDescent="0.3">
      <c r="B9533" s="19">
        <v>9530</v>
      </c>
      <c r="C9533" s="179">
        <v>0</v>
      </c>
      <c r="D9533" s="179">
        <v>0</v>
      </c>
      <c r="E9533" s="179">
        <v>309615.05162555579</v>
      </c>
      <c r="F9533" s="179">
        <v>0</v>
      </c>
      <c r="G9533" s="179">
        <v>0</v>
      </c>
      <c r="H9533" s="179">
        <v>49535.232415285391</v>
      </c>
      <c r="I9533" s="179">
        <v>0</v>
      </c>
      <c r="J9533" s="179">
        <v>0</v>
      </c>
      <c r="K9533" s="179">
        <v>0</v>
      </c>
      <c r="L9533" s="179">
        <v>0</v>
      </c>
      <c r="M9533" s="179">
        <v>50057.319337901368</v>
      </c>
      <c r="N9533" s="179">
        <v>0</v>
      </c>
      <c r="O9533" s="179">
        <v>0</v>
      </c>
      <c r="P9533" s="179">
        <v>0</v>
      </c>
      <c r="Q9533" s="179">
        <v>0</v>
      </c>
      <c r="R9533" s="180">
        <v>0</v>
      </c>
      <c r="S9533" s="180">
        <v>0</v>
      </c>
      <c r="T9533" s="180">
        <v>0</v>
      </c>
    </row>
    <row r="9534" spans="2:20" x14ac:dyDescent="0.3">
      <c r="B9534" s="19">
        <v>9531</v>
      </c>
      <c r="C9534" s="179">
        <v>0</v>
      </c>
      <c r="D9534" s="179">
        <v>0</v>
      </c>
      <c r="E9534" s="179">
        <v>10248.764128114493</v>
      </c>
      <c r="F9534" s="179">
        <v>0</v>
      </c>
      <c r="G9534" s="179">
        <v>0</v>
      </c>
      <c r="H9534" s="179">
        <v>74402.495204352439</v>
      </c>
      <c r="I9534" s="179">
        <v>0</v>
      </c>
      <c r="J9534" s="179">
        <v>0</v>
      </c>
      <c r="K9534" s="179">
        <v>0</v>
      </c>
      <c r="L9534" s="179">
        <v>0</v>
      </c>
      <c r="M9534" s="179">
        <v>199232.2636008258</v>
      </c>
      <c r="N9534" s="179">
        <v>0</v>
      </c>
      <c r="O9534" s="179">
        <v>0</v>
      </c>
      <c r="P9534" s="179">
        <v>0</v>
      </c>
      <c r="Q9534" s="179">
        <v>0</v>
      </c>
      <c r="R9534" s="180">
        <v>0</v>
      </c>
      <c r="S9534" s="180">
        <v>0</v>
      </c>
      <c r="T9534" s="180">
        <v>0</v>
      </c>
    </row>
    <row r="9535" spans="2:20" x14ac:dyDescent="0.3">
      <c r="B9535" s="19">
        <v>9532</v>
      </c>
      <c r="C9535" s="179">
        <v>1</v>
      </c>
      <c r="D9535" s="179">
        <v>122931.03061553508</v>
      </c>
      <c r="E9535" s="179">
        <v>8484.1637439942315</v>
      </c>
      <c r="F9535" s="179">
        <v>0</v>
      </c>
      <c r="G9535" s="179">
        <v>0</v>
      </c>
      <c r="H9535" s="179">
        <v>42013.122771086681</v>
      </c>
      <c r="I9535" s="179">
        <v>0</v>
      </c>
      <c r="J9535" s="179">
        <v>0</v>
      </c>
      <c r="K9535" s="179">
        <v>0</v>
      </c>
      <c r="L9535" s="179">
        <v>0</v>
      </c>
      <c r="M9535" s="179">
        <v>55895.082703489956</v>
      </c>
      <c r="N9535" s="179">
        <v>0</v>
      </c>
      <c r="O9535" s="179">
        <v>0</v>
      </c>
      <c r="P9535" s="179">
        <v>0</v>
      </c>
      <c r="Q9535" s="179">
        <v>0</v>
      </c>
      <c r="R9535" s="180">
        <v>0</v>
      </c>
      <c r="S9535" s="180">
        <v>0</v>
      </c>
      <c r="T9535" s="180">
        <v>122931.03061553508</v>
      </c>
    </row>
    <row r="9536" spans="2:20" x14ac:dyDescent="0.3">
      <c r="B9536" s="19">
        <v>9533</v>
      </c>
      <c r="C9536" s="179">
        <v>0</v>
      </c>
      <c r="D9536" s="179">
        <v>0</v>
      </c>
      <c r="E9536" s="179">
        <v>440131.36706934654</v>
      </c>
      <c r="F9536" s="179">
        <v>0</v>
      </c>
      <c r="G9536" s="179">
        <v>0</v>
      </c>
      <c r="H9536" s="179">
        <v>31984.490014667874</v>
      </c>
      <c r="I9536" s="179">
        <v>0</v>
      </c>
      <c r="J9536" s="179">
        <v>0</v>
      </c>
      <c r="K9536" s="179">
        <v>0</v>
      </c>
      <c r="L9536" s="179">
        <v>0</v>
      </c>
      <c r="M9536" s="179">
        <v>482503.1265446113</v>
      </c>
      <c r="N9536" s="179">
        <v>0</v>
      </c>
      <c r="O9536" s="179">
        <v>0</v>
      </c>
      <c r="P9536" s="179">
        <v>0</v>
      </c>
      <c r="Q9536" s="179">
        <v>0</v>
      </c>
      <c r="R9536" s="180">
        <v>0</v>
      </c>
      <c r="S9536" s="180">
        <v>0</v>
      </c>
      <c r="T9536" s="180">
        <v>0</v>
      </c>
    </row>
    <row r="9537" spans="2:20" x14ac:dyDescent="0.3">
      <c r="B9537" s="19">
        <v>9534</v>
      </c>
      <c r="C9537" s="179">
        <v>0</v>
      </c>
      <c r="D9537" s="179">
        <v>0</v>
      </c>
      <c r="E9537" s="179">
        <v>40232.624798049961</v>
      </c>
      <c r="F9537" s="179">
        <v>0</v>
      </c>
      <c r="G9537" s="179">
        <v>0</v>
      </c>
      <c r="H9537" s="179">
        <v>6489.1339745992673</v>
      </c>
      <c r="I9537" s="179">
        <v>0</v>
      </c>
      <c r="J9537" s="179">
        <v>0</v>
      </c>
      <c r="K9537" s="179">
        <v>0</v>
      </c>
      <c r="L9537" s="179">
        <v>0</v>
      </c>
      <c r="M9537" s="179">
        <v>767565.24671302096</v>
      </c>
      <c r="N9537" s="179">
        <v>0</v>
      </c>
      <c r="O9537" s="179">
        <v>0</v>
      </c>
      <c r="P9537" s="179">
        <v>0</v>
      </c>
      <c r="Q9537" s="179">
        <v>0</v>
      </c>
      <c r="R9537" s="180">
        <v>0</v>
      </c>
      <c r="S9537" s="180">
        <v>0</v>
      </c>
      <c r="T9537" s="180">
        <v>0</v>
      </c>
    </row>
    <row r="9538" spans="2:20" x14ac:dyDescent="0.3">
      <c r="B9538" s="19">
        <v>9535</v>
      </c>
      <c r="C9538" s="179">
        <v>0</v>
      </c>
      <c r="D9538" s="179">
        <v>0</v>
      </c>
      <c r="E9538" s="179">
        <v>676618.96804060554</v>
      </c>
      <c r="F9538" s="179">
        <v>0</v>
      </c>
      <c r="G9538" s="179">
        <v>0</v>
      </c>
      <c r="H9538" s="179">
        <v>107252.98315809399</v>
      </c>
      <c r="I9538" s="179">
        <v>0</v>
      </c>
      <c r="J9538" s="179">
        <v>0</v>
      </c>
      <c r="K9538" s="179">
        <v>0</v>
      </c>
      <c r="L9538" s="179">
        <v>0</v>
      </c>
      <c r="M9538" s="179">
        <v>80383.354412710149</v>
      </c>
      <c r="N9538" s="179">
        <v>0</v>
      </c>
      <c r="O9538" s="179">
        <v>0</v>
      </c>
      <c r="P9538" s="179">
        <v>0</v>
      </c>
      <c r="Q9538" s="179">
        <v>0</v>
      </c>
      <c r="R9538" s="180">
        <v>0</v>
      </c>
      <c r="S9538" s="180">
        <v>0</v>
      </c>
      <c r="T9538" s="180">
        <v>0</v>
      </c>
    </row>
    <row r="9539" spans="2:20" x14ac:dyDescent="0.3">
      <c r="B9539" s="19">
        <v>9536</v>
      </c>
      <c r="C9539" s="179">
        <v>0</v>
      </c>
      <c r="D9539" s="179">
        <v>0</v>
      </c>
      <c r="E9539" s="179">
        <v>23151.342108063243</v>
      </c>
      <c r="F9539" s="179">
        <v>0</v>
      </c>
      <c r="G9539" s="179">
        <v>0</v>
      </c>
      <c r="H9539" s="179">
        <v>84446.771901218875</v>
      </c>
      <c r="I9539" s="179">
        <v>0</v>
      </c>
      <c r="J9539" s="179">
        <v>0</v>
      </c>
      <c r="K9539" s="179">
        <v>0</v>
      </c>
      <c r="L9539" s="179">
        <v>0</v>
      </c>
      <c r="M9539" s="179">
        <v>289278.1128333261</v>
      </c>
      <c r="N9539" s="179">
        <v>0</v>
      </c>
      <c r="O9539" s="179">
        <v>0</v>
      </c>
      <c r="P9539" s="179">
        <v>0</v>
      </c>
      <c r="Q9539" s="179">
        <v>0</v>
      </c>
      <c r="R9539" s="180">
        <v>0</v>
      </c>
      <c r="S9539" s="180">
        <v>0</v>
      </c>
      <c r="T9539" s="180">
        <v>0</v>
      </c>
    </row>
    <row r="9540" spans="2:20" x14ac:dyDescent="0.3">
      <c r="B9540" s="19">
        <v>9537</v>
      </c>
      <c r="C9540" s="179">
        <v>0</v>
      </c>
      <c r="D9540" s="179">
        <v>0</v>
      </c>
      <c r="E9540" s="179">
        <v>1244307.9941589469</v>
      </c>
      <c r="F9540" s="179">
        <v>1</v>
      </c>
      <c r="G9540" s="179">
        <v>102735.62995977268</v>
      </c>
      <c r="H9540" s="179">
        <v>48177.44525289697</v>
      </c>
      <c r="I9540" s="179">
        <v>0</v>
      </c>
      <c r="J9540" s="179">
        <v>0</v>
      </c>
      <c r="K9540" s="179">
        <v>0</v>
      </c>
      <c r="L9540" s="179">
        <v>0</v>
      </c>
      <c r="M9540" s="179">
        <v>36413.547091675486</v>
      </c>
      <c r="N9540" s="179">
        <v>0</v>
      </c>
      <c r="O9540" s="179">
        <v>0</v>
      </c>
      <c r="P9540" s="179">
        <v>0</v>
      </c>
      <c r="Q9540" s="179">
        <v>0</v>
      </c>
      <c r="R9540" s="180">
        <v>0</v>
      </c>
      <c r="S9540" s="180">
        <v>0</v>
      </c>
      <c r="T9540" s="180">
        <v>0</v>
      </c>
    </row>
    <row r="9541" spans="2:20" x14ac:dyDescent="0.3">
      <c r="B9541" s="19">
        <v>9538</v>
      </c>
      <c r="C9541" s="179">
        <v>0</v>
      </c>
      <c r="D9541" s="179">
        <v>0</v>
      </c>
      <c r="E9541" s="179">
        <v>9635.0671550335846</v>
      </c>
      <c r="F9541" s="179">
        <v>0</v>
      </c>
      <c r="G9541" s="179">
        <v>0</v>
      </c>
      <c r="H9541" s="179">
        <v>236465.82763865375</v>
      </c>
      <c r="I9541" s="179">
        <v>0</v>
      </c>
      <c r="J9541" s="179">
        <v>0</v>
      </c>
      <c r="K9541" s="179">
        <v>0</v>
      </c>
      <c r="L9541" s="179">
        <v>0</v>
      </c>
      <c r="M9541" s="179">
        <v>122147.62782573498</v>
      </c>
      <c r="N9541" s="179">
        <v>0</v>
      </c>
      <c r="O9541" s="179">
        <v>0</v>
      </c>
      <c r="P9541" s="179">
        <v>0</v>
      </c>
      <c r="Q9541" s="179">
        <v>0</v>
      </c>
      <c r="R9541" s="180">
        <v>0</v>
      </c>
      <c r="S9541" s="180">
        <v>0</v>
      </c>
      <c r="T9541" s="180">
        <v>0</v>
      </c>
    </row>
    <row r="9542" spans="2:20" x14ac:dyDescent="0.3">
      <c r="B9542" s="19">
        <v>9539</v>
      </c>
      <c r="C9542" s="179">
        <v>0</v>
      </c>
      <c r="D9542" s="179">
        <v>0</v>
      </c>
      <c r="E9542" s="179">
        <v>83427.584788006585</v>
      </c>
      <c r="F9542" s="179">
        <v>0</v>
      </c>
      <c r="G9542" s="179">
        <v>0</v>
      </c>
      <c r="H9542" s="179">
        <v>83180.305307399889</v>
      </c>
      <c r="I9542" s="179">
        <v>0</v>
      </c>
      <c r="J9542" s="179">
        <v>0</v>
      </c>
      <c r="K9542" s="179">
        <v>0</v>
      </c>
      <c r="L9542" s="179">
        <v>0</v>
      </c>
      <c r="M9542" s="179">
        <v>67462.171991133131</v>
      </c>
      <c r="N9542" s="179">
        <v>0</v>
      </c>
      <c r="O9542" s="179">
        <v>0</v>
      </c>
      <c r="P9542" s="179">
        <v>0</v>
      </c>
      <c r="Q9542" s="179">
        <v>0</v>
      </c>
      <c r="R9542" s="180">
        <v>0</v>
      </c>
      <c r="S9542" s="180">
        <v>0</v>
      </c>
      <c r="T9542" s="180">
        <v>0</v>
      </c>
    </row>
    <row r="9543" spans="2:20" x14ac:dyDescent="0.3">
      <c r="B9543" s="19">
        <v>9540</v>
      </c>
      <c r="C9543" s="179">
        <v>0</v>
      </c>
      <c r="D9543" s="179">
        <v>0</v>
      </c>
      <c r="E9543" s="179">
        <v>29844.49478299739</v>
      </c>
      <c r="F9543" s="179">
        <v>0</v>
      </c>
      <c r="G9543" s="179">
        <v>0</v>
      </c>
      <c r="H9543" s="179">
        <v>4828.9520357305146</v>
      </c>
      <c r="I9543" s="179">
        <v>0</v>
      </c>
      <c r="J9543" s="179">
        <v>0</v>
      </c>
      <c r="K9543" s="179">
        <v>0</v>
      </c>
      <c r="L9543" s="179">
        <v>0</v>
      </c>
      <c r="M9543" s="179">
        <v>31001.042891807745</v>
      </c>
      <c r="N9543" s="179">
        <v>0</v>
      </c>
      <c r="O9543" s="179">
        <v>0</v>
      </c>
      <c r="P9543" s="179">
        <v>0</v>
      </c>
      <c r="Q9543" s="179">
        <v>0</v>
      </c>
      <c r="R9543" s="180">
        <v>0</v>
      </c>
      <c r="S9543" s="180">
        <v>0</v>
      </c>
      <c r="T9543" s="180">
        <v>0</v>
      </c>
    </row>
    <row r="9544" spans="2:20" x14ac:dyDescent="0.3">
      <c r="B9544" s="19">
        <v>9541</v>
      </c>
      <c r="C9544" s="179">
        <v>0</v>
      </c>
      <c r="D9544" s="179">
        <v>0</v>
      </c>
      <c r="E9544" s="179">
        <v>354877.91067174915</v>
      </c>
      <c r="F9544" s="179">
        <v>0</v>
      </c>
      <c r="G9544" s="179">
        <v>0</v>
      </c>
      <c r="H9544" s="179">
        <v>30607.817689814932</v>
      </c>
      <c r="I9544" s="179">
        <v>0</v>
      </c>
      <c r="J9544" s="179">
        <v>0</v>
      </c>
      <c r="K9544" s="179">
        <v>0</v>
      </c>
      <c r="L9544" s="179">
        <v>0</v>
      </c>
      <c r="M9544" s="179">
        <v>234015.26273775115</v>
      </c>
      <c r="N9544" s="179">
        <v>0</v>
      </c>
      <c r="O9544" s="179">
        <v>0</v>
      </c>
      <c r="P9544" s="179">
        <v>0</v>
      </c>
      <c r="Q9544" s="179">
        <v>0</v>
      </c>
      <c r="R9544" s="180">
        <v>0</v>
      </c>
      <c r="S9544" s="180">
        <v>0</v>
      </c>
      <c r="T9544" s="180">
        <v>0</v>
      </c>
    </row>
    <row r="9545" spans="2:20" x14ac:dyDescent="0.3">
      <c r="B9545" s="19">
        <v>9542</v>
      </c>
      <c r="C9545" s="179">
        <v>0</v>
      </c>
      <c r="D9545" s="179">
        <v>0</v>
      </c>
      <c r="E9545" s="179">
        <v>66777.861626301383</v>
      </c>
      <c r="F9545" s="179">
        <v>0</v>
      </c>
      <c r="G9545" s="179">
        <v>0</v>
      </c>
      <c r="H9545" s="179">
        <v>64285.145276016017</v>
      </c>
      <c r="I9545" s="179">
        <v>0</v>
      </c>
      <c r="J9545" s="179">
        <v>0</v>
      </c>
      <c r="K9545" s="179">
        <v>0</v>
      </c>
      <c r="L9545" s="179">
        <v>0</v>
      </c>
      <c r="M9545" s="179">
        <v>9196.6769260289802</v>
      </c>
      <c r="N9545" s="179">
        <v>0</v>
      </c>
      <c r="O9545" s="179">
        <v>0</v>
      </c>
      <c r="P9545" s="179">
        <v>0</v>
      </c>
      <c r="Q9545" s="179">
        <v>0</v>
      </c>
      <c r="R9545" s="180">
        <v>0</v>
      </c>
      <c r="S9545" s="180">
        <v>0</v>
      </c>
      <c r="T9545" s="180">
        <v>0</v>
      </c>
    </row>
    <row r="9546" spans="2:20" x14ac:dyDescent="0.3">
      <c r="B9546" s="19">
        <v>9543</v>
      </c>
      <c r="C9546" s="179">
        <v>0</v>
      </c>
      <c r="D9546" s="179">
        <v>0</v>
      </c>
      <c r="E9546" s="179">
        <v>240090.37171641656</v>
      </c>
      <c r="F9546" s="179">
        <v>0</v>
      </c>
      <c r="G9546" s="179">
        <v>0</v>
      </c>
      <c r="H9546" s="179">
        <v>151794.30511141437</v>
      </c>
      <c r="I9546" s="179">
        <v>0</v>
      </c>
      <c r="J9546" s="179">
        <v>0</v>
      </c>
      <c r="K9546" s="179">
        <v>0</v>
      </c>
      <c r="L9546" s="179">
        <v>0</v>
      </c>
      <c r="M9546" s="179">
        <v>39178.488997963257</v>
      </c>
      <c r="N9546" s="179">
        <v>0</v>
      </c>
      <c r="O9546" s="179">
        <v>0</v>
      </c>
      <c r="P9546" s="179">
        <v>0</v>
      </c>
      <c r="Q9546" s="179">
        <v>0</v>
      </c>
      <c r="R9546" s="180">
        <v>0</v>
      </c>
      <c r="S9546" s="180">
        <v>0</v>
      </c>
      <c r="T9546" s="180">
        <v>0</v>
      </c>
    </row>
    <row r="9547" spans="2:20" x14ac:dyDescent="0.3">
      <c r="B9547" s="19">
        <v>9544</v>
      </c>
      <c r="C9547" s="179">
        <v>0</v>
      </c>
      <c r="D9547" s="179">
        <v>0</v>
      </c>
      <c r="E9547" s="179">
        <v>184115.92754796683</v>
      </c>
      <c r="F9547" s="179">
        <v>0</v>
      </c>
      <c r="G9547" s="179">
        <v>0</v>
      </c>
      <c r="H9547" s="179">
        <v>508268.10691613983</v>
      </c>
      <c r="I9547" s="179">
        <v>0</v>
      </c>
      <c r="J9547" s="179">
        <v>0</v>
      </c>
      <c r="K9547" s="179">
        <v>0</v>
      </c>
      <c r="L9547" s="179">
        <v>0</v>
      </c>
      <c r="M9547" s="179">
        <v>66337.942224432307</v>
      </c>
      <c r="N9547" s="179">
        <v>0</v>
      </c>
      <c r="O9547" s="179">
        <v>0</v>
      </c>
      <c r="P9547" s="179">
        <v>0</v>
      </c>
      <c r="Q9547" s="179">
        <v>0</v>
      </c>
      <c r="R9547" s="180">
        <v>0</v>
      </c>
      <c r="S9547" s="180">
        <v>0</v>
      </c>
      <c r="T9547" s="180">
        <v>0</v>
      </c>
    </row>
    <row r="9548" spans="2:20" x14ac:dyDescent="0.3">
      <c r="B9548" s="19">
        <v>9545</v>
      </c>
      <c r="C9548" s="179">
        <v>0</v>
      </c>
      <c r="D9548" s="179">
        <v>0</v>
      </c>
      <c r="E9548" s="179">
        <v>97578.883636244718</v>
      </c>
      <c r="F9548" s="179">
        <v>0</v>
      </c>
      <c r="G9548" s="179">
        <v>0</v>
      </c>
      <c r="H9548" s="179">
        <v>96755.366078498802</v>
      </c>
      <c r="I9548" s="179">
        <v>0</v>
      </c>
      <c r="J9548" s="179">
        <v>0</v>
      </c>
      <c r="K9548" s="179">
        <v>0</v>
      </c>
      <c r="L9548" s="179">
        <v>0</v>
      </c>
      <c r="M9548" s="179">
        <v>985521.89555996528</v>
      </c>
      <c r="N9548" s="179">
        <v>0</v>
      </c>
      <c r="O9548" s="179">
        <v>0</v>
      </c>
      <c r="P9548" s="179">
        <v>0</v>
      </c>
      <c r="Q9548" s="179">
        <v>0</v>
      </c>
      <c r="R9548" s="180">
        <v>0</v>
      </c>
      <c r="S9548" s="180">
        <v>0</v>
      </c>
      <c r="T9548" s="180">
        <v>0</v>
      </c>
    </row>
    <row r="9549" spans="2:20" x14ac:dyDescent="0.3">
      <c r="B9549" s="19">
        <v>9546</v>
      </c>
      <c r="C9549" s="179">
        <v>0</v>
      </c>
      <c r="D9549" s="179">
        <v>0</v>
      </c>
      <c r="E9549" s="179">
        <v>277958.9277924794</v>
      </c>
      <c r="F9549" s="179">
        <v>0</v>
      </c>
      <c r="G9549" s="179">
        <v>0</v>
      </c>
      <c r="H9549" s="179">
        <v>8020.2864681708334</v>
      </c>
      <c r="I9549" s="179">
        <v>0</v>
      </c>
      <c r="J9549" s="179">
        <v>0</v>
      </c>
      <c r="K9549" s="179">
        <v>0</v>
      </c>
      <c r="L9549" s="179">
        <v>0</v>
      </c>
      <c r="M9549" s="179">
        <v>79211.62569275008</v>
      </c>
      <c r="N9549" s="179">
        <v>0</v>
      </c>
      <c r="O9549" s="179">
        <v>0</v>
      </c>
      <c r="P9549" s="179">
        <v>0</v>
      </c>
      <c r="Q9549" s="179">
        <v>0</v>
      </c>
      <c r="R9549" s="180">
        <v>0</v>
      </c>
      <c r="S9549" s="180">
        <v>0</v>
      </c>
      <c r="T9549" s="180">
        <v>0</v>
      </c>
    </row>
    <row r="9550" spans="2:20" x14ac:dyDescent="0.3">
      <c r="B9550" s="19">
        <v>9547</v>
      </c>
      <c r="C9550" s="179">
        <v>0</v>
      </c>
      <c r="D9550" s="179">
        <v>0</v>
      </c>
      <c r="E9550" s="179">
        <v>66324.232168944494</v>
      </c>
      <c r="F9550" s="179">
        <v>0</v>
      </c>
      <c r="G9550" s="179">
        <v>0</v>
      </c>
      <c r="H9550" s="179">
        <v>14302.092261182685</v>
      </c>
      <c r="I9550" s="179">
        <v>0</v>
      </c>
      <c r="J9550" s="179">
        <v>0</v>
      </c>
      <c r="K9550" s="179">
        <v>0</v>
      </c>
      <c r="L9550" s="179">
        <v>0</v>
      </c>
      <c r="M9550" s="179">
        <v>8264.100035645617</v>
      </c>
      <c r="N9550" s="179">
        <v>0</v>
      </c>
      <c r="O9550" s="179">
        <v>0</v>
      </c>
      <c r="P9550" s="179">
        <v>0</v>
      </c>
      <c r="Q9550" s="179">
        <v>0</v>
      </c>
      <c r="R9550" s="180">
        <v>0</v>
      </c>
      <c r="S9550" s="180">
        <v>0</v>
      </c>
      <c r="T9550" s="180">
        <v>0</v>
      </c>
    </row>
    <row r="9551" spans="2:20" x14ac:dyDescent="0.3">
      <c r="B9551" s="19">
        <v>9548</v>
      </c>
      <c r="C9551" s="179">
        <v>0</v>
      </c>
      <c r="D9551" s="179">
        <v>0</v>
      </c>
      <c r="E9551" s="179">
        <v>63922.392027071401</v>
      </c>
      <c r="F9551" s="179">
        <v>0</v>
      </c>
      <c r="G9551" s="179">
        <v>0</v>
      </c>
      <c r="H9551" s="179">
        <v>49758.416464116584</v>
      </c>
      <c r="I9551" s="179">
        <v>0</v>
      </c>
      <c r="J9551" s="179">
        <v>0</v>
      </c>
      <c r="K9551" s="179">
        <v>0</v>
      </c>
      <c r="L9551" s="179">
        <v>0</v>
      </c>
      <c r="M9551" s="179">
        <v>4366.4716500205222</v>
      </c>
      <c r="N9551" s="179">
        <v>0</v>
      </c>
      <c r="O9551" s="179">
        <v>0</v>
      </c>
      <c r="P9551" s="179">
        <v>0</v>
      </c>
      <c r="Q9551" s="179">
        <v>0</v>
      </c>
      <c r="R9551" s="180">
        <v>0</v>
      </c>
      <c r="S9551" s="180">
        <v>0</v>
      </c>
      <c r="T9551" s="180">
        <v>0</v>
      </c>
    </row>
    <row r="9552" spans="2:20" x14ac:dyDescent="0.3">
      <c r="B9552" s="19">
        <v>9549</v>
      </c>
      <c r="C9552" s="179">
        <v>0</v>
      </c>
      <c r="D9552" s="179">
        <v>0</v>
      </c>
      <c r="E9552" s="179">
        <v>122251.74209091556</v>
      </c>
      <c r="F9552" s="179">
        <v>0</v>
      </c>
      <c r="G9552" s="179">
        <v>0</v>
      </c>
      <c r="H9552" s="179">
        <v>141158.32597038217</v>
      </c>
      <c r="I9552" s="179">
        <v>0</v>
      </c>
      <c r="J9552" s="179">
        <v>0</v>
      </c>
      <c r="K9552" s="179">
        <v>0</v>
      </c>
      <c r="L9552" s="179">
        <v>0</v>
      </c>
      <c r="M9552" s="179">
        <v>167104.94441798833</v>
      </c>
      <c r="N9552" s="179">
        <v>0</v>
      </c>
      <c r="O9552" s="179">
        <v>0</v>
      </c>
      <c r="P9552" s="179">
        <v>0</v>
      </c>
      <c r="Q9552" s="179">
        <v>0</v>
      </c>
      <c r="R9552" s="180">
        <v>0</v>
      </c>
      <c r="S9552" s="180">
        <v>0</v>
      </c>
      <c r="T9552" s="180">
        <v>0</v>
      </c>
    </row>
    <row r="9553" spans="2:20" x14ac:dyDescent="0.3">
      <c r="B9553" s="19">
        <v>9550</v>
      </c>
      <c r="C9553" s="179">
        <v>0</v>
      </c>
      <c r="D9553" s="179">
        <v>0</v>
      </c>
      <c r="E9553" s="179">
        <v>105823.83032424867</v>
      </c>
      <c r="F9553" s="179">
        <v>0</v>
      </c>
      <c r="G9553" s="179">
        <v>0</v>
      </c>
      <c r="H9553" s="179">
        <v>215870.49393044057</v>
      </c>
      <c r="I9553" s="179">
        <v>0</v>
      </c>
      <c r="J9553" s="179">
        <v>0</v>
      </c>
      <c r="K9553" s="179">
        <v>0</v>
      </c>
      <c r="L9553" s="179">
        <v>0</v>
      </c>
      <c r="M9553" s="179">
        <v>22068.85827518885</v>
      </c>
      <c r="N9553" s="179">
        <v>0</v>
      </c>
      <c r="O9553" s="179">
        <v>0</v>
      </c>
      <c r="P9553" s="179">
        <v>0</v>
      </c>
      <c r="Q9553" s="179">
        <v>0</v>
      </c>
      <c r="R9553" s="180">
        <v>0</v>
      </c>
      <c r="S9553" s="180">
        <v>0</v>
      </c>
      <c r="T9553" s="180">
        <v>0</v>
      </c>
    </row>
    <row r="9554" spans="2:20" x14ac:dyDescent="0.3">
      <c r="B9554" s="19">
        <v>9551</v>
      </c>
      <c r="C9554" s="179">
        <v>0</v>
      </c>
      <c r="D9554" s="179">
        <v>0</v>
      </c>
      <c r="E9554" s="179">
        <v>34939.853157106627</v>
      </c>
      <c r="F9554" s="179">
        <v>0</v>
      </c>
      <c r="G9554" s="179">
        <v>0</v>
      </c>
      <c r="H9554" s="179">
        <v>22630.063734737563</v>
      </c>
      <c r="I9554" s="179">
        <v>0</v>
      </c>
      <c r="J9554" s="179">
        <v>0</v>
      </c>
      <c r="K9554" s="179">
        <v>0</v>
      </c>
      <c r="L9554" s="179">
        <v>0</v>
      </c>
      <c r="M9554" s="179">
        <v>376500.1710280503</v>
      </c>
      <c r="N9554" s="179">
        <v>0</v>
      </c>
      <c r="O9554" s="179">
        <v>0</v>
      </c>
      <c r="P9554" s="179">
        <v>0</v>
      </c>
      <c r="Q9554" s="179">
        <v>0</v>
      </c>
      <c r="R9554" s="180">
        <v>0</v>
      </c>
      <c r="S9554" s="180">
        <v>0</v>
      </c>
      <c r="T9554" s="180">
        <v>0</v>
      </c>
    </row>
    <row r="9555" spans="2:20" x14ac:dyDescent="0.3">
      <c r="B9555" s="19">
        <v>9552</v>
      </c>
      <c r="C9555" s="179">
        <v>0</v>
      </c>
      <c r="D9555" s="179">
        <v>0</v>
      </c>
      <c r="E9555" s="179">
        <v>35351.878401723377</v>
      </c>
      <c r="F9555" s="179">
        <v>0</v>
      </c>
      <c r="G9555" s="179">
        <v>0</v>
      </c>
      <c r="H9555" s="179">
        <v>23908.971609524171</v>
      </c>
      <c r="I9555" s="179">
        <v>0</v>
      </c>
      <c r="J9555" s="179">
        <v>0</v>
      </c>
      <c r="K9555" s="179">
        <v>0</v>
      </c>
      <c r="L9555" s="179">
        <v>0</v>
      </c>
      <c r="M9555" s="179">
        <v>1148774.7579031996</v>
      </c>
      <c r="N9555" s="179">
        <v>0</v>
      </c>
      <c r="O9555" s="179">
        <v>0</v>
      </c>
      <c r="P9555" s="179">
        <v>0</v>
      </c>
      <c r="Q9555" s="179">
        <v>0</v>
      </c>
      <c r="R9555" s="180">
        <v>0</v>
      </c>
      <c r="S9555" s="180">
        <v>0</v>
      </c>
      <c r="T9555" s="180">
        <v>0</v>
      </c>
    </row>
    <row r="9556" spans="2:20" x14ac:dyDescent="0.3">
      <c r="B9556" s="19">
        <v>9553</v>
      </c>
      <c r="C9556" s="179">
        <v>0</v>
      </c>
      <c r="D9556" s="179">
        <v>0</v>
      </c>
      <c r="E9556" s="179">
        <v>34042.064382986515</v>
      </c>
      <c r="F9556" s="179">
        <v>0</v>
      </c>
      <c r="G9556" s="179">
        <v>0</v>
      </c>
      <c r="H9556" s="179">
        <v>53567.445846500843</v>
      </c>
      <c r="I9556" s="179">
        <v>0</v>
      </c>
      <c r="J9556" s="179">
        <v>0</v>
      </c>
      <c r="K9556" s="179">
        <v>0</v>
      </c>
      <c r="L9556" s="179">
        <v>0</v>
      </c>
      <c r="M9556" s="179">
        <v>14489.445684064163</v>
      </c>
      <c r="N9556" s="179">
        <v>0</v>
      </c>
      <c r="O9556" s="179">
        <v>0</v>
      </c>
      <c r="P9556" s="179">
        <v>0</v>
      </c>
      <c r="Q9556" s="179">
        <v>0</v>
      </c>
      <c r="R9556" s="180">
        <v>0</v>
      </c>
      <c r="S9556" s="180">
        <v>0</v>
      </c>
      <c r="T9556" s="180">
        <v>0</v>
      </c>
    </row>
    <row r="9557" spans="2:20" x14ac:dyDescent="0.3">
      <c r="B9557" s="19">
        <v>9554</v>
      </c>
      <c r="C9557" s="179">
        <v>0</v>
      </c>
      <c r="D9557" s="179">
        <v>0</v>
      </c>
      <c r="E9557" s="179">
        <v>122432.47994462009</v>
      </c>
      <c r="F9557" s="179">
        <v>0</v>
      </c>
      <c r="G9557" s="179">
        <v>0</v>
      </c>
      <c r="H9557" s="179">
        <v>276079.16920445918</v>
      </c>
      <c r="I9557" s="179">
        <v>0</v>
      </c>
      <c r="J9557" s="179">
        <v>0</v>
      </c>
      <c r="K9557" s="179">
        <v>0</v>
      </c>
      <c r="L9557" s="179">
        <v>0</v>
      </c>
      <c r="M9557" s="179">
        <v>23197.96545515073</v>
      </c>
      <c r="N9557" s="179">
        <v>0</v>
      </c>
      <c r="O9557" s="179">
        <v>0</v>
      </c>
      <c r="P9557" s="179">
        <v>0</v>
      </c>
      <c r="Q9557" s="179">
        <v>0</v>
      </c>
      <c r="R9557" s="180">
        <v>0</v>
      </c>
      <c r="S9557" s="180">
        <v>0</v>
      </c>
      <c r="T9557" s="180">
        <v>0</v>
      </c>
    </row>
    <row r="9558" spans="2:20" x14ac:dyDescent="0.3">
      <c r="B9558" s="19">
        <v>9555</v>
      </c>
      <c r="C9558" s="179">
        <v>0</v>
      </c>
      <c r="D9558" s="179">
        <v>0</v>
      </c>
      <c r="E9558" s="179">
        <v>415222.63567836542</v>
      </c>
      <c r="F9558" s="179">
        <v>0</v>
      </c>
      <c r="G9558" s="179">
        <v>0</v>
      </c>
      <c r="H9558" s="179">
        <v>95101.633923095971</v>
      </c>
      <c r="I9558" s="179">
        <v>0</v>
      </c>
      <c r="J9558" s="179">
        <v>0</v>
      </c>
      <c r="K9558" s="179">
        <v>0</v>
      </c>
      <c r="L9558" s="179">
        <v>0</v>
      </c>
      <c r="M9558" s="179">
        <v>43663.255791960481</v>
      </c>
      <c r="N9558" s="179">
        <v>0</v>
      </c>
      <c r="O9558" s="179">
        <v>0</v>
      </c>
      <c r="P9558" s="179">
        <v>0</v>
      </c>
      <c r="Q9558" s="179">
        <v>0</v>
      </c>
      <c r="R9558" s="180">
        <v>0</v>
      </c>
      <c r="S9558" s="180">
        <v>0</v>
      </c>
      <c r="T9558" s="180">
        <v>0</v>
      </c>
    </row>
    <row r="9559" spans="2:20" x14ac:dyDescent="0.3">
      <c r="B9559" s="19">
        <v>9556</v>
      </c>
      <c r="C9559" s="179">
        <v>0</v>
      </c>
      <c r="D9559" s="179">
        <v>0</v>
      </c>
      <c r="E9559" s="179">
        <v>131370.1585394688</v>
      </c>
      <c r="F9559" s="179">
        <v>0</v>
      </c>
      <c r="G9559" s="179">
        <v>0</v>
      </c>
      <c r="H9559" s="179">
        <v>62043.448653427782</v>
      </c>
      <c r="I9559" s="179">
        <v>0</v>
      </c>
      <c r="J9559" s="179">
        <v>0</v>
      </c>
      <c r="K9559" s="179">
        <v>0</v>
      </c>
      <c r="L9559" s="179">
        <v>0</v>
      </c>
      <c r="M9559" s="179">
        <v>63189.43270078519</v>
      </c>
      <c r="N9559" s="179">
        <v>0</v>
      </c>
      <c r="O9559" s="179">
        <v>0</v>
      </c>
      <c r="P9559" s="179">
        <v>0</v>
      </c>
      <c r="Q9559" s="179">
        <v>0</v>
      </c>
      <c r="R9559" s="180">
        <v>0</v>
      </c>
      <c r="S9559" s="180">
        <v>0</v>
      </c>
      <c r="T9559" s="180">
        <v>0</v>
      </c>
    </row>
    <row r="9560" spans="2:20" x14ac:dyDescent="0.3">
      <c r="B9560" s="19">
        <v>9557</v>
      </c>
      <c r="C9560" s="179">
        <v>0</v>
      </c>
      <c r="D9560" s="179">
        <v>0</v>
      </c>
      <c r="E9560" s="179">
        <v>147658.90096239423</v>
      </c>
      <c r="F9560" s="179">
        <v>0</v>
      </c>
      <c r="G9560" s="179">
        <v>0</v>
      </c>
      <c r="H9560" s="179">
        <v>253438.99311320868</v>
      </c>
      <c r="I9560" s="179">
        <v>0</v>
      </c>
      <c r="J9560" s="179">
        <v>0</v>
      </c>
      <c r="K9560" s="179">
        <v>0</v>
      </c>
      <c r="L9560" s="179">
        <v>0</v>
      </c>
      <c r="M9560" s="179">
        <v>241746.1287710164</v>
      </c>
      <c r="N9560" s="179">
        <v>0</v>
      </c>
      <c r="O9560" s="179">
        <v>0</v>
      </c>
      <c r="P9560" s="179">
        <v>0</v>
      </c>
      <c r="Q9560" s="179">
        <v>0</v>
      </c>
      <c r="R9560" s="180">
        <v>0</v>
      </c>
      <c r="S9560" s="180">
        <v>0</v>
      </c>
      <c r="T9560" s="180">
        <v>0</v>
      </c>
    </row>
    <row r="9561" spans="2:20" x14ac:dyDescent="0.3">
      <c r="B9561" s="19">
        <v>9558</v>
      </c>
      <c r="C9561" s="179">
        <v>0</v>
      </c>
      <c r="D9561" s="179">
        <v>0</v>
      </c>
      <c r="E9561" s="179">
        <v>38931.760159905796</v>
      </c>
      <c r="F9561" s="179">
        <v>0</v>
      </c>
      <c r="G9561" s="179">
        <v>0</v>
      </c>
      <c r="H9561" s="179">
        <v>200855.15212924438</v>
      </c>
      <c r="I9561" s="179">
        <v>0</v>
      </c>
      <c r="J9561" s="179">
        <v>0</v>
      </c>
      <c r="K9561" s="179">
        <v>0</v>
      </c>
      <c r="L9561" s="179">
        <v>0</v>
      </c>
      <c r="M9561" s="179">
        <v>1711202.6214727366</v>
      </c>
      <c r="N9561" s="179">
        <v>0</v>
      </c>
      <c r="O9561" s="179">
        <v>0</v>
      </c>
      <c r="P9561" s="179">
        <v>0</v>
      </c>
      <c r="Q9561" s="179">
        <v>0</v>
      </c>
      <c r="R9561" s="180">
        <v>0</v>
      </c>
      <c r="S9561" s="180">
        <v>0</v>
      </c>
      <c r="T9561" s="180">
        <v>0</v>
      </c>
    </row>
    <row r="9562" spans="2:20" x14ac:dyDescent="0.3">
      <c r="B9562" s="19">
        <v>9559</v>
      </c>
      <c r="C9562" s="179">
        <v>0</v>
      </c>
      <c r="D9562" s="179">
        <v>0</v>
      </c>
      <c r="E9562" s="179">
        <v>145988.45274998597</v>
      </c>
      <c r="F9562" s="179">
        <v>0</v>
      </c>
      <c r="G9562" s="179">
        <v>0</v>
      </c>
      <c r="H9562" s="179">
        <v>9782.8112116846569</v>
      </c>
      <c r="I9562" s="179">
        <v>0</v>
      </c>
      <c r="J9562" s="179">
        <v>0</v>
      </c>
      <c r="K9562" s="179">
        <v>0</v>
      </c>
      <c r="L9562" s="179">
        <v>0</v>
      </c>
      <c r="M9562" s="179">
        <v>267121.07064599567</v>
      </c>
      <c r="N9562" s="179">
        <v>0</v>
      </c>
      <c r="O9562" s="179">
        <v>0</v>
      </c>
      <c r="P9562" s="179">
        <v>0</v>
      </c>
      <c r="Q9562" s="179">
        <v>0</v>
      </c>
      <c r="R9562" s="180">
        <v>0</v>
      </c>
      <c r="S9562" s="180">
        <v>0</v>
      </c>
      <c r="T9562" s="180">
        <v>0</v>
      </c>
    </row>
    <row r="9563" spans="2:20" x14ac:dyDescent="0.3">
      <c r="B9563" s="19">
        <v>9560</v>
      </c>
      <c r="C9563" s="179">
        <v>0</v>
      </c>
      <c r="D9563" s="179">
        <v>0</v>
      </c>
      <c r="E9563" s="179">
        <v>30503.253457968342</v>
      </c>
      <c r="F9563" s="179">
        <v>0</v>
      </c>
      <c r="G9563" s="179">
        <v>0</v>
      </c>
      <c r="H9563" s="179">
        <v>11839.089935023958</v>
      </c>
      <c r="I9563" s="179">
        <v>0</v>
      </c>
      <c r="J9563" s="179">
        <v>0</v>
      </c>
      <c r="K9563" s="179">
        <v>0</v>
      </c>
      <c r="L9563" s="179">
        <v>0</v>
      </c>
      <c r="M9563" s="179">
        <v>522927.56438233861</v>
      </c>
      <c r="N9563" s="179">
        <v>0</v>
      </c>
      <c r="O9563" s="179">
        <v>0</v>
      </c>
      <c r="P9563" s="179">
        <v>0</v>
      </c>
      <c r="Q9563" s="179">
        <v>0</v>
      </c>
      <c r="R9563" s="180">
        <v>0</v>
      </c>
      <c r="S9563" s="180">
        <v>0</v>
      </c>
      <c r="T9563" s="180">
        <v>0</v>
      </c>
    </row>
    <row r="9564" spans="2:20" x14ac:dyDescent="0.3">
      <c r="B9564" s="19">
        <v>9561</v>
      </c>
      <c r="C9564" s="179">
        <v>0</v>
      </c>
      <c r="D9564" s="179">
        <v>0</v>
      </c>
      <c r="E9564" s="179">
        <v>176927.48871679918</v>
      </c>
      <c r="F9564" s="179">
        <v>0</v>
      </c>
      <c r="G9564" s="179">
        <v>0</v>
      </c>
      <c r="H9564" s="179">
        <v>150898.9957716495</v>
      </c>
      <c r="I9564" s="179">
        <v>0</v>
      </c>
      <c r="J9564" s="179">
        <v>0</v>
      </c>
      <c r="K9564" s="179">
        <v>0</v>
      </c>
      <c r="L9564" s="179">
        <v>0</v>
      </c>
      <c r="M9564" s="179">
        <v>29103.46099844456</v>
      </c>
      <c r="N9564" s="179">
        <v>0</v>
      </c>
      <c r="O9564" s="179">
        <v>0</v>
      </c>
      <c r="P9564" s="179">
        <v>0</v>
      </c>
      <c r="Q9564" s="179">
        <v>0</v>
      </c>
      <c r="R9564" s="180">
        <v>0</v>
      </c>
      <c r="S9564" s="180">
        <v>0</v>
      </c>
      <c r="T9564" s="180">
        <v>0</v>
      </c>
    </row>
    <row r="9565" spans="2:20" x14ac:dyDescent="0.3">
      <c r="B9565" s="19">
        <v>9562</v>
      </c>
      <c r="C9565" s="179">
        <v>0</v>
      </c>
      <c r="D9565" s="179">
        <v>0</v>
      </c>
      <c r="E9565" s="179">
        <v>24183.622646121552</v>
      </c>
      <c r="F9565" s="179">
        <v>0</v>
      </c>
      <c r="G9565" s="179">
        <v>0</v>
      </c>
      <c r="H9565" s="179">
        <v>9450.0858169738294</v>
      </c>
      <c r="I9565" s="179">
        <v>0</v>
      </c>
      <c r="J9565" s="179">
        <v>0</v>
      </c>
      <c r="K9565" s="179">
        <v>0</v>
      </c>
      <c r="L9565" s="179">
        <v>0</v>
      </c>
      <c r="M9565" s="179">
        <v>1284432.9775947493</v>
      </c>
      <c r="N9565" s="179">
        <v>0</v>
      </c>
      <c r="O9565" s="179">
        <v>0</v>
      </c>
      <c r="P9565" s="179">
        <v>0</v>
      </c>
      <c r="Q9565" s="179">
        <v>0</v>
      </c>
      <c r="R9565" s="180">
        <v>0</v>
      </c>
      <c r="S9565" s="180">
        <v>0</v>
      </c>
      <c r="T9565" s="180">
        <v>0</v>
      </c>
    </row>
    <row r="9566" spans="2:20" x14ac:dyDescent="0.3">
      <c r="B9566" s="19">
        <v>9563</v>
      </c>
      <c r="C9566" s="179">
        <v>0</v>
      </c>
      <c r="D9566" s="179">
        <v>0</v>
      </c>
      <c r="E9566" s="179">
        <v>178123.7808790835</v>
      </c>
      <c r="F9566" s="179">
        <v>0</v>
      </c>
      <c r="G9566" s="179">
        <v>0</v>
      </c>
      <c r="H9566" s="179">
        <v>11168.751406332291</v>
      </c>
      <c r="I9566" s="179">
        <v>0</v>
      </c>
      <c r="J9566" s="179">
        <v>0</v>
      </c>
      <c r="K9566" s="179">
        <v>0</v>
      </c>
      <c r="L9566" s="179">
        <v>0</v>
      </c>
      <c r="M9566" s="179">
        <v>50659.70779469471</v>
      </c>
      <c r="N9566" s="179">
        <v>0</v>
      </c>
      <c r="O9566" s="179">
        <v>0</v>
      </c>
      <c r="P9566" s="179">
        <v>0</v>
      </c>
      <c r="Q9566" s="179">
        <v>0</v>
      </c>
      <c r="R9566" s="180">
        <v>0</v>
      </c>
      <c r="S9566" s="180">
        <v>0</v>
      </c>
      <c r="T9566" s="180">
        <v>0</v>
      </c>
    </row>
    <row r="9567" spans="2:20" x14ac:dyDescent="0.3">
      <c r="B9567" s="19">
        <v>9564</v>
      </c>
      <c r="C9567" s="179">
        <v>0</v>
      </c>
      <c r="D9567" s="179">
        <v>0</v>
      </c>
      <c r="E9567" s="179">
        <v>57752.893863842131</v>
      </c>
      <c r="F9567" s="179">
        <v>0</v>
      </c>
      <c r="G9567" s="179">
        <v>0</v>
      </c>
      <c r="H9567" s="179">
        <v>22863.085681306904</v>
      </c>
      <c r="I9567" s="179">
        <v>0</v>
      </c>
      <c r="J9567" s="179">
        <v>0</v>
      </c>
      <c r="K9567" s="179">
        <v>0</v>
      </c>
      <c r="L9567" s="179">
        <v>0</v>
      </c>
      <c r="M9567" s="179">
        <v>18264.328499270276</v>
      </c>
      <c r="N9567" s="179">
        <v>0</v>
      </c>
      <c r="O9567" s="179">
        <v>0</v>
      </c>
      <c r="P9567" s="179">
        <v>0</v>
      </c>
      <c r="Q9567" s="179">
        <v>0</v>
      </c>
      <c r="R9567" s="180">
        <v>0</v>
      </c>
      <c r="S9567" s="180">
        <v>0</v>
      </c>
      <c r="T9567" s="180">
        <v>0</v>
      </c>
    </row>
    <row r="9568" spans="2:20" x14ac:dyDescent="0.3">
      <c r="B9568" s="19">
        <v>9565</v>
      </c>
      <c r="C9568" s="179">
        <v>0</v>
      </c>
      <c r="D9568" s="179">
        <v>0</v>
      </c>
      <c r="E9568" s="179">
        <v>88471.351505057872</v>
      </c>
      <c r="F9568" s="179">
        <v>0</v>
      </c>
      <c r="G9568" s="179">
        <v>0</v>
      </c>
      <c r="H9568" s="179">
        <v>54126.086219312499</v>
      </c>
      <c r="I9568" s="179">
        <v>0</v>
      </c>
      <c r="J9568" s="179">
        <v>0</v>
      </c>
      <c r="K9568" s="179">
        <v>0</v>
      </c>
      <c r="L9568" s="179">
        <v>0</v>
      </c>
      <c r="M9568" s="179">
        <v>493037.84792985138</v>
      </c>
      <c r="N9568" s="179">
        <v>0</v>
      </c>
      <c r="O9568" s="179">
        <v>0</v>
      </c>
      <c r="P9568" s="179">
        <v>0</v>
      </c>
      <c r="Q9568" s="179">
        <v>0</v>
      </c>
      <c r="R9568" s="180">
        <v>0</v>
      </c>
      <c r="S9568" s="180">
        <v>0</v>
      </c>
      <c r="T9568" s="180">
        <v>0</v>
      </c>
    </row>
    <row r="9569" spans="2:20" x14ac:dyDescent="0.3">
      <c r="B9569" s="19">
        <v>9566</v>
      </c>
      <c r="C9569" s="179">
        <v>0</v>
      </c>
      <c r="D9569" s="179">
        <v>0</v>
      </c>
      <c r="E9569" s="179">
        <v>44136.96839728544</v>
      </c>
      <c r="F9569" s="179">
        <v>0</v>
      </c>
      <c r="G9569" s="179">
        <v>0</v>
      </c>
      <c r="H9569" s="179">
        <v>164562.99735186889</v>
      </c>
      <c r="I9569" s="179">
        <v>0</v>
      </c>
      <c r="J9569" s="179">
        <v>0</v>
      </c>
      <c r="K9569" s="179">
        <v>0</v>
      </c>
      <c r="L9569" s="179">
        <v>0</v>
      </c>
      <c r="M9569" s="179">
        <v>15781.11095698492</v>
      </c>
      <c r="N9569" s="179">
        <v>0</v>
      </c>
      <c r="O9569" s="179">
        <v>0</v>
      </c>
      <c r="P9569" s="179">
        <v>0</v>
      </c>
      <c r="Q9569" s="179">
        <v>0</v>
      </c>
      <c r="R9569" s="180">
        <v>0</v>
      </c>
      <c r="S9569" s="180">
        <v>0</v>
      </c>
      <c r="T9569" s="180">
        <v>0</v>
      </c>
    </row>
    <row r="9570" spans="2:20" x14ac:dyDescent="0.3">
      <c r="B9570" s="19">
        <v>9567</v>
      </c>
      <c r="C9570" s="179">
        <v>0</v>
      </c>
      <c r="D9570" s="179">
        <v>0</v>
      </c>
      <c r="E9570" s="179">
        <v>32693.33980070896</v>
      </c>
      <c r="F9570" s="179">
        <v>0</v>
      </c>
      <c r="G9570" s="179">
        <v>0</v>
      </c>
      <c r="H9570" s="179">
        <v>201915.86960703705</v>
      </c>
      <c r="I9570" s="179">
        <v>0</v>
      </c>
      <c r="J9570" s="179">
        <v>0</v>
      </c>
      <c r="K9570" s="179">
        <v>0</v>
      </c>
      <c r="L9570" s="179">
        <v>0</v>
      </c>
      <c r="M9570" s="179">
        <v>38855.517161519856</v>
      </c>
      <c r="N9570" s="179">
        <v>0</v>
      </c>
      <c r="O9570" s="179">
        <v>0</v>
      </c>
      <c r="P9570" s="179">
        <v>0</v>
      </c>
      <c r="Q9570" s="179">
        <v>0</v>
      </c>
      <c r="R9570" s="180">
        <v>0</v>
      </c>
      <c r="S9570" s="180">
        <v>0</v>
      </c>
      <c r="T9570" s="180">
        <v>0</v>
      </c>
    </row>
    <row r="9571" spans="2:20" x14ac:dyDescent="0.3">
      <c r="B9571" s="19">
        <v>9568</v>
      </c>
      <c r="C9571" s="179">
        <v>0</v>
      </c>
      <c r="D9571" s="179">
        <v>0</v>
      </c>
      <c r="E9571" s="179">
        <v>57820.591815285028</v>
      </c>
      <c r="F9571" s="179">
        <v>0</v>
      </c>
      <c r="G9571" s="179">
        <v>0</v>
      </c>
      <c r="H9571" s="179">
        <v>13007.742501035016</v>
      </c>
      <c r="I9571" s="179">
        <v>0</v>
      </c>
      <c r="J9571" s="179">
        <v>0</v>
      </c>
      <c r="K9571" s="179">
        <v>0</v>
      </c>
      <c r="L9571" s="179">
        <v>0</v>
      </c>
      <c r="M9571" s="179">
        <v>190780.39300255899</v>
      </c>
      <c r="N9571" s="179">
        <v>0</v>
      </c>
      <c r="O9571" s="179">
        <v>0</v>
      </c>
      <c r="P9571" s="179">
        <v>0</v>
      </c>
      <c r="Q9571" s="179">
        <v>0</v>
      </c>
      <c r="R9571" s="180">
        <v>0</v>
      </c>
      <c r="S9571" s="180">
        <v>0</v>
      </c>
      <c r="T9571" s="180">
        <v>0</v>
      </c>
    </row>
    <row r="9572" spans="2:20" x14ac:dyDescent="0.3">
      <c r="B9572" s="19">
        <v>9569</v>
      </c>
      <c r="C9572" s="179">
        <v>0</v>
      </c>
      <c r="D9572" s="179">
        <v>0</v>
      </c>
      <c r="E9572" s="179">
        <v>27742.697339900507</v>
      </c>
      <c r="F9572" s="179">
        <v>0</v>
      </c>
      <c r="G9572" s="179">
        <v>0</v>
      </c>
      <c r="H9572" s="179">
        <v>82085.327444770111</v>
      </c>
      <c r="I9572" s="179">
        <v>0</v>
      </c>
      <c r="J9572" s="179">
        <v>0</v>
      </c>
      <c r="K9572" s="179">
        <v>0</v>
      </c>
      <c r="L9572" s="179">
        <v>0</v>
      </c>
      <c r="M9572" s="179">
        <v>20318.292099311246</v>
      </c>
      <c r="N9572" s="179">
        <v>0</v>
      </c>
      <c r="O9572" s="179">
        <v>0</v>
      </c>
      <c r="P9572" s="179">
        <v>0</v>
      </c>
      <c r="Q9572" s="179">
        <v>0</v>
      </c>
      <c r="R9572" s="180">
        <v>0</v>
      </c>
      <c r="S9572" s="180">
        <v>0</v>
      </c>
      <c r="T9572" s="180">
        <v>0</v>
      </c>
    </row>
    <row r="9573" spans="2:20" x14ac:dyDescent="0.3">
      <c r="B9573" s="19">
        <v>9570</v>
      </c>
      <c r="C9573" s="179">
        <v>0</v>
      </c>
      <c r="D9573" s="179">
        <v>0</v>
      </c>
      <c r="E9573" s="179">
        <v>90303.653657794144</v>
      </c>
      <c r="F9573" s="179">
        <v>0</v>
      </c>
      <c r="G9573" s="179">
        <v>0</v>
      </c>
      <c r="H9573" s="179">
        <v>63723.365813413082</v>
      </c>
      <c r="I9573" s="179">
        <v>0</v>
      </c>
      <c r="J9573" s="179">
        <v>0</v>
      </c>
      <c r="K9573" s="179">
        <v>0</v>
      </c>
      <c r="L9573" s="179">
        <v>0</v>
      </c>
      <c r="M9573" s="179">
        <v>74921.408222093334</v>
      </c>
      <c r="N9573" s="179">
        <v>0</v>
      </c>
      <c r="O9573" s="179">
        <v>0</v>
      </c>
      <c r="P9573" s="179">
        <v>0</v>
      </c>
      <c r="Q9573" s="179">
        <v>0</v>
      </c>
      <c r="R9573" s="180">
        <v>0</v>
      </c>
      <c r="S9573" s="180">
        <v>0</v>
      </c>
      <c r="T9573" s="180">
        <v>0</v>
      </c>
    </row>
    <row r="9574" spans="2:20" x14ac:dyDescent="0.3">
      <c r="B9574" s="19">
        <v>9571</v>
      </c>
      <c r="C9574" s="179">
        <v>0</v>
      </c>
      <c r="D9574" s="179">
        <v>0</v>
      </c>
      <c r="E9574" s="179">
        <v>822816.45848695375</v>
      </c>
      <c r="F9574" s="179">
        <v>0</v>
      </c>
      <c r="G9574" s="179">
        <v>0</v>
      </c>
      <c r="H9574" s="179">
        <v>2729.4980642038231</v>
      </c>
      <c r="I9574" s="179">
        <v>0</v>
      </c>
      <c r="J9574" s="179">
        <v>0</v>
      </c>
      <c r="K9574" s="179">
        <v>0</v>
      </c>
      <c r="L9574" s="179">
        <v>0</v>
      </c>
      <c r="M9574" s="179">
        <v>809533.30266730452</v>
      </c>
      <c r="N9574" s="179">
        <v>0</v>
      </c>
      <c r="O9574" s="179">
        <v>0</v>
      </c>
      <c r="P9574" s="179">
        <v>0</v>
      </c>
      <c r="Q9574" s="179">
        <v>0</v>
      </c>
      <c r="R9574" s="180">
        <v>0</v>
      </c>
      <c r="S9574" s="180">
        <v>0</v>
      </c>
      <c r="T9574" s="180">
        <v>0</v>
      </c>
    </row>
    <row r="9575" spans="2:20" x14ac:dyDescent="0.3">
      <c r="B9575" s="19">
        <v>9572</v>
      </c>
      <c r="C9575" s="179">
        <v>0</v>
      </c>
      <c r="D9575" s="179">
        <v>0</v>
      </c>
      <c r="E9575" s="179">
        <v>836057.81090365071</v>
      </c>
      <c r="F9575" s="179">
        <v>0</v>
      </c>
      <c r="G9575" s="179">
        <v>0</v>
      </c>
      <c r="H9575" s="179">
        <v>411160.09868436435</v>
      </c>
      <c r="I9575" s="179">
        <v>0</v>
      </c>
      <c r="J9575" s="179">
        <v>0</v>
      </c>
      <c r="K9575" s="179">
        <v>0</v>
      </c>
      <c r="L9575" s="179">
        <v>0</v>
      </c>
      <c r="M9575" s="179">
        <v>138799.11820620918</v>
      </c>
      <c r="N9575" s="179">
        <v>0</v>
      </c>
      <c r="O9575" s="179">
        <v>0</v>
      </c>
      <c r="P9575" s="179">
        <v>0</v>
      </c>
      <c r="Q9575" s="179">
        <v>0</v>
      </c>
      <c r="R9575" s="180">
        <v>0</v>
      </c>
      <c r="S9575" s="180">
        <v>0</v>
      </c>
      <c r="T9575" s="180">
        <v>0</v>
      </c>
    </row>
    <row r="9576" spans="2:20" x14ac:dyDescent="0.3">
      <c r="B9576" s="19">
        <v>9573</v>
      </c>
      <c r="C9576" s="179">
        <v>0</v>
      </c>
      <c r="D9576" s="179">
        <v>0</v>
      </c>
      <c r="E9576" s="179">
        <v>4265210.9848678056</v>
      </c>
      <c r="F9576" s="179">
        <v>0</v>
      </c>
      <c r="G9576" s="179">
        <v>0</v>
      </c>
      <c r="H9576" s="179">
        <v>44049.840391954298</v>
      </c>
      <c r="I9576" s="179">
        <v>0</v>
      </c>
      <c r="J9576" s="179">
        <v>0</v>
      </c>
      <c r="K9576" s="179">
        <v>0</v>
      </c>
      <c r="L9576" s="179">
        <v>0</v>
      </c>
      <c r="M9576" s="179">
        <v>76528.903073482434</v>
      </c>
      <c r="N9576" s="179">
        <v>0</v>
      </c>
      <c r="O9576" s="179">
        <v>0</v>
      </c>
      <c r="P9576" s="179">
        <v>0</v>
      </c>
      <c r="Q9576" s="179">
        <v>0</v>
      </c>
      <c r="R9576" s="180">
        <v>0</v>
      </c>
      <c r="S9576" s="180">
        <v>0</v>
      </c>
      <c r="T9576" s="180">
        <v>0</v>
      </c>
    </row>
    <row r="9577" spans="2:20" x14ac:dyDescent="0.3">
      <c r="B9577" s="19">
        <v>9574</v>
      </c>
      <c r="C9577" s="179">
        <v>0</v>
      </c>
      <c r="D9577" s="179">
        <v>0</v>
      </c>
      <c r="E9577" s="179">
        <v>27241.836239280052</v>
      </c>
      <c r="F9577" s="179">
        <v>0</v>
      </c>
      <c r="G9577" s="179">
        <v>0</v>
      </c>
      <c r="H9577" s="179">
        <v>29281.065396083839</v>
      </c>
      <c r="I9577" s="179">
        <v>0</v>
      </c>
      <c r="J9577" s="179">
        <v>0</v>
      </c>
      <c r="K9577" s="179">
        <v>0</v>
      </c>
      <c r="L9577" s="179">
        <v>0</v>
      </c>
      <c r="M9577" s="179">
        <v>151473.7180341474</v>
      </c>
      <c r="N9577" s="179">
        <v>0</v>
      </c>
      <c r="O9577" s="179">
        <v>0</v>
      </c>
      <c r="P9577" s="179">
        <v>0</v>
      </c>
      <c r="Q9577" s="179">
        <v>0</v>
      </c>
      <c r="R9577" s="180">
        <v>0</v>
      </c>
      <c r="S9577" s="180">
        <v>0</v>
      </c>
      <c r="T9577" s="180">
        <v>0</v>
      </c>
    </row>
    <row r="9578" spans="2:20" x14ac:dyDescent="0.3">
      <c r="B9578" s="19">
        <v>9575</v>
      </c>
      <c r="C9578" s="179">
        <v>0</v>
      </c>
      <c r="D9578" s="179">
        <v>0</v>
      </c>
      <c r="E9578" s="179">
        <v>44720.910091759761</v>
      </c>
      <c r="F9578" s="179">
        <v>0</v>
      </c>
      <c r="G9578" s="179">
        <v>0</v>
      </c>
      <c r="H9578" s="179">
        <v>5903.1746225956513</v>
      </c>
      <c r="I9578" s="179">
        <v>0</v>
      </c>
      <c r="J9578" s="179">
        <v>0</v>
      </c>
      <c r="K9578" s="179">
        <v>0</v>
      </c>
      <c r="L9578" s="179">
        <v>0</v>
      </c>
      <c r="M9578" s="179">
        <v>30922.148267966335</v>
      </c>
      <c r="N9578" s="179">
        <v>0</v>
      </c>
      <c r="O9578" s="179">
        <v>0</v>
      </c>
      <c r="P9578" s="179">
        <v>0</v>
      </c>
      <c r="Q9578" s="179">
        <v>0</v>
      </c>
      <c r="R9578" s="180">
        <v>0</v>
      </c>
      <c r="S9578" s="180">
        <v>0</v>
      </c>
      <c r="T9578" s="180">
        <v>0</v>
      </c>
    </row>
    <row r="9579" spans="2:20" x14ac:dyDescent="0.3">
      <c r="B9579" s="19">
        <v>9576</v>
      </c>
      <c r="C9579" s="179">
        <v>0</v>
      </c>
      <c r="D9579" s="179">
        <v>0</v>
      </c>
      <c r="E9579" s="179">
        <v>635297.51209958119</v>
      </c>
      <c r="F9579" s="179">
        <v>0</v>
      </c>
      <c r="G9579" s="179">
        <v>0</v>
      </c>
      <c r="H9579" s="179">
        <v>22464.315229983858</v>
      </c>
      <c r="I9579" s="179">
        <v>0</v>
      </c>
      <c r="J9579" s="179">
        <v>0</v>
      </c>
      <c r="K9579" s="179">
        <v>0</v>
      </c>
      <c r="L9579" s="179">
        <v>0</v>
      </c>
      <c r="M9579" s="179">
        <v>201915.86960703705</v>
      </c>
      <c r="N9579" s="179">
        <v>0</v>
      </c>
      <c r="O9579" s="179">
        <v>0</v>
      </c>
      <c r="P9579" s="179">
        <v>0</v>
      </c>
      <c r="Q9579" s="179">
        <v>0</v>
      </c>
      <c r="R9579" s="180">
        <v>0</v>
      </c>
      <c r="S9579" s="180">
        <v>0</v>
      </c>
      <c r="T9579" s="180">
        <v>0</v>
      </c>
    </row>
    <row r="9580" spans="2:20" x14ac:dyDescent="0.3">
      <c r="B9580" s="19">
        <v>9577</v>
      </c>
      <c r="C9580" s="179">
        <v>0</v>
      </c>
      <c r="D9580" s="179">
        <v>0</v>
      </c>
      <c r="E9580" s="179">
        <v>272162.59638484695</v>
      </c>
      <c r="F9580" s="179">
        <v>0</v>
      </c>
      <c r="G9580" s="179">
        <v>0</v>
      </c>
      <c r="H9580" s="179">
        <v>731970.72941205988</v>
      </c>
      <c r="I9580" s="179">
        <v>0</v>
      </c>
      <c r="J9580" s="179">
        <v>0</v>
      </c>
      <c r="K9580" s="179">
        <v>0</v>
      </c>
      <c r="L9580" s="179">
        <v>0</v>
      </c>
      <c r="M9580" s="179">
        <v>240218.52757069335</v>
      </c>
      <c r="N9580" s="179">
        <v>0</v>
      </c>
      <c r="O9580" s="179">
        <v>0</v>
      </c>
      <c r="P9580" s="179">
        <v>0</v>
      </c>
      <c r="Q9580" s="179">
        <v>0</v>
      </c>
      <c r="R9580" s="180">
        <v>0</v>
      </c>
      <c r="S9580" s="180">
        <v>0</v>
      </c>
      <c r="T9580" s="180">
        <v>0</v>
      </c>
    </row>
    <row r="9581" spans="2:20" x14ac:dyDescent="0.3">
      <c r="B9581" s="19">
        <v>9578</v>
      </c>
      <c r="C9581" s="179">
        <v>0</v>
      </c>
      <c r="D9581" s="179">
        <v>0</v>
      </c>
      <c r="E9581" s="179">
        <v>714729.10357161111</v>
      </c>
      <c r="F9581" s="179">
        <v>0</v>
      </c>
      <c r="G9581" s="179">
        <v>0</v>
      </c>
      <c r="H9581" s="179">
        <v>10354.144018471618</v>
      </c>
      <c r="I9581" s="179">
        <v>0</v>
      </c>
      <c r="J9581" s="179">
        <v>0</v>
      </c>
      <c r="K9581" s="179">
        <v>0</v>
      </c>
      <c r="L9581" s="179">
        <v>0</v>
      </c>
      <c r="M9581" s="179">
        <v>201432.68273697401</v>
      </c>
      <c r="N9581" s="179">
        <v>0</v>
      </c>
      <c r="O9581" s="179">
        <v>0</v>
      </c>
      <c r="P9581" s="179">
        <v>0</v>
      </c>
      <c r="Q9581" s="179">
        <v>0</v>
      </c>
      <c r="R9581" s="180">
        <v>0</v>
      </c>
      <c r="S9581" s="180">
        <v>0</v>
      </c>
      <c r="T9581" s="180">
        <v>0</v>
      </c>
    </row>
    <row r="9582" spans="2:20" x14ac:dyDescent="0.3">
      <c r="B9582" s="19">
        <v>9579</v>
      </c>
      <c r="C9582" s="179">
        <v>0</v>
      </c>
      <c r="D9582" s="179">
        <v>0</v>
      </c>
      <c r="E9582" s="179">
        <v>49592.071372897008</v>
      </c>
      <c r="F9582" s="179">
        <v>0</v>
      </c>
      <c r="G9582" s="179">
        <v>0</v>
      </c>
      <c r="H9582" s="179">
        <v>62728.633898506618</v>
      </c>
      <c r="I9582" s="179">
        <v>0</v>
      </c>
      <c r="J9582" s="179">
        <v>0</v>
      </c>
      <c r="K9582" s="179">
        <v>0</v>
      </c>
      <c r="L9582" s="179">
        <v>0</v>
      </c>
      <c r="M9582" s="179">
        <v>20055.388308237714</v>
      </c>
      <c r="N9582" s="179">
        <v>0</v>
      </c>
      <c r="O9582" s="179">
        <v>0</v>
      </c>
      <c r="P9582" s="179">
        <v>0</v>
      </c>
      <c r="Q9582" s="179">
        <v>0</v>
      </c>
      <c r="R9582" s="180">
        <v>0</v>
      </c>
      <c r="S9582" s="180">
        <v>0</v>
      </c>
      <c r="T9582" s="180">
        <v>0</v>
      </c>
    </row>
    <row r="9583" spans="2:20" x14ac:dyDescent="0.3">
      <c r="B9583" s="19">
        <v>9580</v>
      </c>
      <c r="C9583" s="179">
        <v>0</v>
      </c>
      <c r="D9583" s="179">
        <v>0</v>
      </c>
      <c r="E9583" s="179">
        <v>13525.110737667315</v>
      </c>
      <c r="F9583" s="179">
        <v>0</v>
      </c>
      <c r="G9583" s="179">
        <v>0</v>
      </c>
      <c r="H9583" s="179">
        <v>429038.40489013476</v>
      </c>
      <c r="I9583" s="179">
        <v>0</v>
      </c>
      <c r="J9583" s="179">
        <v>0</v>
      </c>
      <c r="K9583" s="179">
        <v>0</v>
      </c>
      <c r="L9583" s="179">
        <v>0</v>
      </c>
      <c r="M9583" s="179">
        <v>30948.432558980032</v>
      </c>
      <c r="N9583" s="179">
        <v>0</v>
      </c>
      <c r="O9583" s="179">
        <v>0</v>
      </c>
      <c r="P9583" s="179">
        <v>0</v>
      </c>
      <c r="Q9583" s="179">
        <v>0</v>
      </c>
      <c r="R9583" s="180">
        <v>0</v>
      </c>
      <c r="S9583" s="180">
        <v>0</v>
      </c>
      <c r="T9583" s="180">
        <v>0</v>
      </c>
    </row>
    <row r="9584" spans="2:20" x14ac:dyDescent="0.3">
      <c r="B9584" s="19">
        <v>9581</v>
      </c>
      <c r="C9584" s="179">
        <v>0</v>
      </c>
      <c r="D9584" s="179">
        <v>0</v>
      </c>
      <c r="E9584" s="179">
        <v>103112.57726260509</v>
      </c>
      <c r="F9584" s="179">
        <v>0</v>
      </c>
      <c r="G9584" s="179">
        <v>0</v>
      </c>
      <c r="H9584" s="179">
        <v>123408.81621303146</v>
      </c>
      <c r="I9584" s="179">
        <v>0</v>
      </c>
      <c r="J9584" s="179">
        <v>0</v>
      </c>
      <c r="K9584" s="179">
        <v>0</v>
      </c>
      <c r="L9584" s="179">
        <v>0</v>
      </c>
      <c r="M9584" s="179">
        <v>55361.074718168129</v>
      </c>
      <c r="N9584" s="179">
        <v>0</v>
      </c>
      <c r="O9584" s="179">
        <v>0</v>
      </c>
      <c r="P9584" s="179">
        <v>0</v>
      </c>
      <c r="Q9584" s="179">
        <v>0</v>
      </c>
      <c r="R9584" s="180">
        <v>0</v>
      </c>
      <c r="S9584" s="180">
        <v>0</v>
      </c>
      <c r="T9584" s="180">
        <v>0</v>
      </c>
    </row>
    <row r="9585" spans="2:20" x14ac:dyDescent="0.3">
      <c r="B9585" s="19">
        <v>9582</v>
      </c>
      <c r="C9585" s="179">
        <v>0</v>
      </c>
      <c r="D9585" s="179">
        <v>0</v>
      </c>
      <c r="E9585" s="179">
        <v>81575.905860450715</v>
      </c>
      <c r="F9585" s="179">
        <v>0</v>
      </c>
      <c r="G9585" s="179">
        <v>0</v>
      </c>
      <c r="H9585" s="179">
        <v>75306.170496840801</v>
      </c>
      <c r="I9585" s="179">
        <v>0</v>
      </c>
      <c r="J9585" s="179">
        <v>0</v>
      </c>
      <c r="K9585" s="179">
        <v>0</v>
      </c>
      <c r="L9585" s="179">
        <v>0</v>
      </c>
      <c r="M9585" s="179">
        <v>36574.813676059799</v>
      </c>
      <c r="N9585" s="179">
        <v>0</v>
      </c>
      <c r="O9585" s="179">
        <v>0</v>
      </c>
      <c r="P9585" s="179">
        <v>0</v>
      </c>
      <c r="Q9585" s="179">
        <v>0</v>
      </c>
      <c r="R9585" s="180">
        <v>0</v>
      </c>
      <c r="S9585" s="180">
        <v>0</v>
      </c>
      <c r="T9585" s="180">
        <v>0</v>
      </c>
    </row>
    <row r="9586" spans="2:20" x14ac:dyDescent="0.3">
      <c r="B9586" s="19">
        <v>9583</v>
      </c>
      <c r="C9586" s="179">
        <v>0</v>
      </c>
      <c r="D9586" s="179">
        <v>0</v>
      </c>
      <c r="E9586" s="179">
        <v>44494.298624440416</v>
      </c>
      <c r="F9586" s="179">
        <v>0</v>
      </c>
      <c r="G9586" s="179">
        <v>0</v>
      </c>
      <c r="H9586" s="179">
        <v>18112.982451209526</v>
      </c>
      <c r="I9586" s="179">
        <v>0</v>
      </c>
      <c r="J9586" s="179">
        <v>0</v>
      </c>
      <c r="K9586" s="179">
        <v>0</v>
      </c>
      <c r="L9586" s="179">
        <v>0</v>
      </c>
      <c r="M9586" s="179">
        <v>89662.987892955236</v>
      </c>
      <c r="N9586" s="179">
        <v>0</v>
      </c>
      <c r="O9586" s="179">
        <v>0</v>
      </c>
      <c r="P9586" s="179">
        <v>0</v>
      </c>
      <c r="Q9586" s="179">
        <v>0</v>
      </c>
      <c r="R9586" s="180">
        <v>0</v>
      </c>
      <c r="S9586" s="180">
        <v>0</v>
      </c>
      <c r="T9586" s="180">
        <v>0</v>
      </c>
    </row>
    <row r="9587" spans="2:20" x14ac:dyDescent="0.3">
      <c r="B9587" s="19">
        <v>9584</v>
      </c>
      <c r="C9587" s="179">
        <v>1</v>
      </c>
      <c r="D9587" s="179">
        <v>23109.802241374669</v>
      </c>
      <c r="E9587" s="179">
        <v>66198.67055827225</v>
      </c>
      <c r="F9587" s="179">
        <v>0</v>
      </c>
      <c r="G9587" s="179">
        <v>0</v>
      </c>
      <c r="H9587" s="179">
        <v>19316.504689373152</v>
      </c>
      <c r="I9587" s="179">
        <v>0</v>
      </c>
      <c r="J9587" s="179">
        <v>0</v>
      </c>
      <c r="K9587" s="179">
        <v>0</v>
      </c>
      <c r="L9587" s="179">
        <v>0</v>
      </c>
      <c r="M9587" s="179">
        <v>701508.93330401171</v>
      </c>
      <c r="N9587" s="179">
        <v>0</v>
      </c>
      <c r="O9587" s="179">
        <v>0</v>
      </c>
      <c r="P9587" s="179">
        <v>0</v>
      </c>
      <c r="Q9587" s="179">
        <v>0</v>
      </c>
      <c r="R9587" s="180">
        <v>0</v>
      </c>
      <c r="S9587" s="180">
        <v>0</v>
      </c>
      <c r="T9587" s="180">
        <v>23109.802241374669</v>
      </c>
    </row>
    <row r="9588" spans="2:20" x14ac:dyDescent="0.3">
      <c r="B9588" s="19">
        <v>9585</v>
      </c>
      <c r="C9588" s="179">
        <v>0</v>
      </c>
      <c r="D9588" s="179">
        <v>0</v>
      </c>
      <c r="E9588" s="179">
        <v>73596.152193487884</v>
      </c>
      <c r="F9588" s="179">
        <v>0</v>
      </c>
      <c r="G9588" s="179">
        <v>0</v>
      </c>
      <c r="H9588" s="179">
        <v>133206.28212261308</v>
      </c>
      <c r="I9588" s="179">
        <v>0</v>
      </c>
      <c r="J9588" s="179">
        <v>0</v>
      </c>
      <c r="K9588" s="179">
        <v>0</v>
      </c>
      <c r="L9588" s="179">
        <v>0</v>
      </c>
      <c r="M9588" s="179">
        <v>5106.4737588381522</v>
      </c>
      <c r="N9588" s="179">
        <v>0</v>
      </c>
      <c r="O9588" s="179">
        <v>0</v>
      </c>
      <c r="P9588" s="179">
        <v>0</v>
      </c>
      <c r="Q9588" s="179">
        <v>0</v>
      </c>
      <c r="R9588" s="180">
        <v>0</v>
      </c>
      <c r="S9588" s="180">
        <v>0</v>
      </c>
      <c r="T9588" s="180">
        <v>0</v>
      </c>
    </row>
    <row r="9589" spans="2:20" x14ac:dyDescent="0.3">
      <c r="B9589" s="19">
        <v>9586</v>
      </c>
      <c r="C9589" s="179">
        <v>0</v>
      </c>
      <c r="D9589" s="179">
        <v>0</v>
      </c>
      <c r="E9589" s="179">
        <v>10161.269252217713</v>
      </c>
      <c r="F9589" s="179">
        <v>0</v>
      </c>
      <c r="G9589" s="179">
        <v>0</v>
      </c>
      <c r="H9589" s="179">
        <v>154327.17938047062</v>
      </c>
      <c r="I9589" s="179">
        <v>0</v>
      </c>
      <c r="J9589" s="179">
        <v>0</v>
      </c>
      <c r="K9589" s="179">
        <v>0</v>
      </c>
      <c r="L9589" s="179">
        <v>0</v>
      </c>
      <c r="M9589" s="179">
        <v>124340.95950211112</v>
      </c>
      <c r="N9589" s="179">
        <v>0</v>
      </c>
      <c r="O9589" s="179">
        <v>0</v>
      </c>
      <c r="P9589" s="179">
        <v>0</v>
      </c>
      <c r="Q9589" s="179">
        <v>0</v>
      </c>
      <c r="R9589" s="180">
        <v>0</v>
      </c>
      <c r="S9589" s="180">
        <v>0</v>
      </c>
      <c r="T9589" s="180">
        <v>0</v>
      </c>
    </row>
    <row r="9590" spans="2:20" x14ac:dyDescent="0.3">
      <c r="B9590" s="19">
        <v>9587</v>
      </c>
      <c r="C9590" s="179">
        <v>0</v>
      </c>
      <c r="D9590" s="179">
        <v>0</v>
      </c>
      <c r="E9590" s="179">
        <v>29403.783880274674</v>
      </c>
      <c r="F9590" s="179">
        <v>0</v>
      </c>
      <c r="G9590" s="179">
        <v>0</v>
      </c>
      <c r="H9590" s="179">
        <v>60716.579823638363</v>
      </c>
      <c r="I9590" s="179">
        <v>0</v>
      </c>
      <c r="J9590" s="179">
        <v>0</v>
      </c>
      <c r="K9590" s="179">
        <v>0</v>
      </c>
      <c r="L9590" s="179">
        <v>0</v>
      </c>
      <c r="M9590" s="179">
        <v>60427.838686716656</v>
      </c>
      <c r="N9590" s="179">
        <v>0</v>
      </c>
      <c r="O9590" s="179">
        <v>0</v>
      </c>
      <c r="P9590" s="179">
        <v>0</v>
      </c>
      <c r="Q9590" s="179">
        <v>0</v>
      </c>
      <c r="R9590" s="180">
        <v>0</v>
      </c>
      <c r="S9590" s="180">
        <v>0</v>
      </c>
      <c r="T9590" s="180">
        <v>0</v>
      </c>
    </row>
    <row r="9591" spans="2:20" x14ac:dyDescent="0.3">
      <c r="B9591" s="19">
        <v>9588</v>
      </c>
      <c r="C9591" s="179">
        <v>0</v>
      </c>
      <c r="D9591" s="179">
        <v>0</v>
      </c>
      <c r="E9591" s="179">
        <v>481990.22304297407</v>
      </c>
      <c r="F9591" s="179">
        <v>0</v>
      </c>
      <c r="G9591" s="179">
        <v>0</v>
      </c>
      <c r="H9591" s="179">
        <v>64733.280658329648</v>
      </c>
      <c r="I9591" s="179">
        <v>0</v>
      </c>
      <c r="J9591" s="179">
        <v>0</v>
      </c>
      <c r="K9591" s="179">
        <v>0</v>
      </c>
      <c r="L9591" s="179">
        <v>0</v>
      </c>
      <c r="M9591" s="179">
        <v>109622.35569359463</v>
      </c>
      <c r="N9591" s="179">
        <v>0</v>
      </c>
      <c r="O9591" s="179">
        <v>0</v>
      </c>
      <c r="P9591" s="179">
        <v>0</v>
      </c>
      <c r="Q9591" s="179">
        <v>0</v>
      </c>
      <c r="R9591" s="180">
        <v>0</v>
      </c>
      <c r="S9591" s="180">
        <v>0</v>
      </c>
      <c r="T9591" s="180">
        <v>0</v>
      </c>
    </row>
    <row r="9592" spans="2:20" x14ac:dyDescent="0.3">
      <c r="B9592" s="19">
        <v>9589</v>
      </c>
      <c r="C9592" s="179">
        <v>0</v>
      </c>
      <c r="D9592" s="179">
        <v>0</v>
      </c>
      <c r="E9592" s="179">
        <v>3912607.7004261999</v>
      </c>
      <c r="F9592" s="179">
        <v>1</v>
      </c>
      <c r="G9592" s="179">
        <v>170909.70160486732</v>
      </c>
      <c r="H9592" s="179">
        <v>89000.003362170042</v>
      </c>
      <c r="I9592" s="179">
        <v>0</v>
      </c>
      <c r="J9592" s="179">
        <v>0</v>
      </c>
      <c r="K9592" s="179">
        <v>0</v>
      </c>
      <c r="L9592" s="179">
        <v>0</v>
      </c>
      <c r="M9592" s="179">
        <v>125781.13262623876</v>
      </c>
      <c r="N9592" s="179">
        <v>0</v>
      </c>
      <c r="O9592" s="179">
        <v>0</v>
      </c>
      <c r="P9592" s="179">
        <v>0</v>
      </c>
      <c r="Q9592" s="179">
        <v>0</v>
      </c>
      <c r="R9592" s="180">
        <v>0</v>
      </c>
      <c r="S9592" s="180">
        <v>0</v>
      </c>
      <c r="T9592" s="180">
        <v>0</v>
      </c>
    </row>
    <row r="9593" spans="2:20" x14ac:dyDescent="0.3">
      <c r="B9593" s="19">
        <v>9590</v>
      </c>
      <c r="C9593" s="179">
        <v>0</v>
      </c>
      <c r="D9593" s="179">
        <v>0</v>
      </c>
      <c r="E9593" s="179">
        <v>926635.43865551299</v>
      </c>
      <c r="F9593" s="179">
        <v>0</v>
      </c>
      <c r="G9593" s="179">
        <v>0</v>
      </c>
      <c r="H9593" s="179">
        <v>271539.33324780135</v>
      </c>
      <c r="I9593" s="179">
        <v>0</v>
      </c>
      <c r="J9593" s="179">
        <v>0</v>
      </c>
      <c r="K9593" s="179">
        <v>0</v>
      </c>
      <c r="L9593" s="179">
        <v>0</v>
      </c>
      <c r="M9593" s="179">
        <v>47063.816255524383</v>
      </c>
      <c r="N9593" s="179">
        <v>0</v>
      </c>
      <c r="O9593" s="179">
        <v>0</v>
      </c>
      <c r="P9593" s="179">
        <v>0</v>
      </c>
      <c r="Q9593" s="179">
        <v>0</v>
      </c>
      <c r="R9593" s="180">
        <v>0</v>
      </c>
      <c r="S9593" s="180">
        <v>0</v>
      </c>
      <c r="T9593" s="180">
        <v>0</v>
      </c>
    </row>
    <row r="9594" spans="2:20" x14ac:dyDescent="0.3">
      <c r="B9594" s="19">
        <v>9591</v>
      </c>
      <c r="C9594" s="179">
        <v>0</v>
      </c>
      <c r="D9594" s="179">
        <v>0</v>
      </c>
      <c r="E9594" s="179">
        <v>11681.468869926548</v>
      </c>
      <c r="F9594" s="179">
        <v>0</v>
      </c>
      <c r="G9594" s="179">
        <v>0</v>
      </c>
      <c r="H9594" s="179">
        <v>29014.899581573271</v>
      </c>
      <c r="I9594" s="179">
        <v>0</v>
      </c>
      <c r="J9594" s="179">
        <v>0</v>
      </c>
      <c r="K9594" s="179">
        <v>0</v>
      </c>
      <c r="L9594" s="179">
        <v>0</v>
      </c>
      <c r="M9594" s="179">
        <v>27545.69527638884</v>
      </c>
      <c r="N9594" s="179">
        <v>0</v>
      </c>
      <c r="O9594" s="179">
        <v>0</v>
      </c>
      <c r="P9594" s="179">
        <v>0</v>
      </c>
      <c r="Q9594" s="179">
        <v>0</v>
      </c>
      <c r="R9594" s="180">
        <v>0</v>
      </c>
      <c r="S9594" s="180">
        <v>0</v>
      </c>
      <c r="T9594" s="180">
        <v>0</v>
      </c>
    </row>
    <row r="9595" spans="2:20" x14ac:dyDescent="0.3">
      <c r="B9595" s="19">
        <v>9592</v>
      </c>
      <c r="C9595" s="179">
        <v>0</v>
      </c>
      <c r="D9595" s="179">
        <v>0</v>
      </c>
      <c r="E9595" s="179">
        <v>30272.729558889219</v>
      </c>
      <c r="F9595" s="179">
        <v>0</v>
      </c>
      <c r="G9595" s="179">
        <v>0</v>
      </c>
      <c r="H9595" s="179">
        <v>22674.360999945518</v>
      </c>
      <c r="I9595" s="179">
        <v>0</v>
      </c>
      <c r="J9595" s="179">
        <v>0</v>
      </c>
      <c r="K9595" s="179">
        <v>0</v>
      </c>
      <c r="L9595" s="179">
        <v>0</v>
      </c>
      <c r="M9595" s="179">
        <v>10840.202240555942</v>
      </c>
      <c r="N9595" s="179">
        <v>0</v>
      </c>
      <c r="O9595" s="179">
        <v>0</v>
      </c>
      <c r="P9595" s="179">
        <v>0</v>
      </c>
      <c r="Q9595" s="179">
        <v>0</v>
      </c>
      <c r="R9595" s="180">
        <v>0</v>
      </c>
      <c r="S9595" s="180">
        <v>0</v>
      </c>
      <c r="T9595" s="180">
        <v>0</v>
      </c>
    </row>
    <row r="9596" spans="2:20" x14ac:dyDescent="0.3">
      <c r="B9596" s="19">
        <v>9593</v>
      </c>
      <c r="C9596" s="179">
        <v>0</v>
      </c>
      <c r="D9596" s="179">
        <v>0</v>
      </c>
      <c r="E9596" s="179">
        <v>17970.686749489032</v>
      </c>
      <c r="F9596" s="179">
        <v>0</v>
      </c>
      <c r="G9596" s="179">
        <v>0</v>
      </c>
      <c r="H9596" s="179">
        <v>22244.211376631869</v>
      </c>
      <c r="I9596" s="179">
        <v>0</v>
      </c>
      <c r="J9596" s="179">
        <v>0</v>
      </c>
      <c r="K9596" s="179">
        <v>397280.58737533801</v>
      </c>
      <c r="L9596" s="179">
        <v>1</v>
      </c>
      <c r="M9596" s="179">
        <v>10468.795999767384</v>
      </c>
      <c r="N9596" s="179">
        <v>0</v>
      </c>
      <c r="O9596" s="179">
        <v>0</v>
      </c>
      <c r="P9596" s="179">
        <v>0</v>
      </c>
      <c r="Q9596" s="179">
        <v>0</v>
      </c>
      <c r="R9596" s="180">
        <v>0</v>
      </c>
      <c r="S9596" s="180">
        <v>397280.58737533801</v>
      </c>
      <c r="T9596" s="180">
        <v>0</v>
      </c>
    </row>
    <row r="9597" spans="2:20" x14ac:dyDescent="0.3">
      <c r="B9597" s="19">
        <v>9594</v>
      </c>
      <c r="C9597" s="179">
        <v>0</v>
      </c>
      <c r="D9597" s="179">
        <v>0</v>
      </c>
      <c r="E9597" s="179">
        <v>1319314.4779562759</v>
      </c>
      <c r="F9597" s="179">
        <v>0</v>
      </c>
      <c r="G9597" s="179">
        <v>0</v>
      </c>
      <c r="H9597" s="179">
        <v>24596.120459442995</v>
      </c>
      <c r="I9597" s="179">
        <v>0</v>
      </c>
      <c r="J9597" s="179">
        <v>0</v>
      </c>
      <c r="K9597" s="179">
        <v>0</v>
      </c>
      <c r="L9597" s="179">
        <v>0</v>
      </c>
      <c r="M9597" s="179">
        <v>19856.541965652457</v>
      </c>
      <c r="N9597" s="179">
        <v>0</v>
      </c>
      <c r="O9597" s="179">
        <v>0</v>
      </c>
      <c r="P9597" s="179">
        <v>0</v>
      </c>
      <c r="Q9597" s="179">
        <v>0</v>
      </c>
      <c r="R9597" s="180">
        <v>0</v>
      </c>
      <c r="S9597" s="180">
        <v>0</v>
      </c>
      <c r="T9597" s="180">
        <v>0</v>
      </c>
    </row>
    <row r="9598" spans="2:20" x14ac:dyDescent="0.3">
      <c r="B9598" s="19">
        <v>9595</v>
      </c>
      <c r="C9598" s="179">
        <v>0</v>
      </c>
      <c r="D9598" s="179">
        <v>0</v>
      </c>
      <c r="E9598" s="179">
        <v>338692.57787435816</v>
      </c>
      <c r="F9598" s="179">
        <v>0</v>
      </c>
      <c r="G9598" s="179">
        <v>0</v>
      </c>
      <c r="H9598" s="179">
        <v>136770.67045355984</v>
      </c>
      <c r="I9598" s="179">
        <v>0</v>
      </c>
      <c r="J9598" s="179">
        <v>0</v>
      </c>
      <c r="K9598" s="179">
        <v>0</v>
      </c>
      <c r="L9598" s="179">
        <v>0</v>
      </c>
      <c r="M9598" s="179">
        <v>20034.418226068017</v>
      </c>
      <c r="N9598" s="179">
        <v>0</v>
      </c>
      <c r="O9598" s="179">
        <v>0</v>
      </c>
      <c r="P9598" s="179">
        <v>0</v>
      </c>
      <c r="Q9598" s="179">
        <v>0</v>
      </c>
      <c r="R9598" s="180">
        <v>0</v>
      </c>
      <c r="S9598" s="180">
        <v>0</v>
      </c>
      <c r="T9598" s="180">
        <v>0</v>
      </c>
    </row>
    <row r="9599" spans="2:20" x14ac:dyDescent="0.3">
      <c r="B9599" s="19">
        <v>9596</v>
      </c>
      <c r="C9599" s="179">
        <v>0</v>
      </c>
      <c r="D9599" s="179">
        <v>0</v>
      </c>
      <c r="E9599" s="179">
        <v>76241.668526545487</v>
      </c>
      <c r="F9599" s="179">
        <v>0</v>
      </c>
      <c r="G9599" s="179">
        <v>0</v>
      </c>
      <c r="H9599" s="179">
        <v>224145.91792921163</v>
      </c>
      <c r="I9599" s="179">
        <v>0</v>
      </c>
      <c r="J9599" s="179">
        <v>0</v>
      </c>
      <c r="K9599" s="179">
        <v>0</v>
      </c>
      <c r="L9599" s="179">
        <v>0</v>
      </c>
      <c r="M9599" s="179">
        <v>72655.180579208987</v>
      </c>
      <c r="N9599" s="179">
        <v>0</v>
      </c>
      <c r="O9599" s="179">
        <v>0</v>
      </c>
      <c r="P9599" s="179">
        <v>0</v>
      </c>
      <c r="Q9599" s="179">
        <v>0</v>
      </c>
      <c r="R9599" s="180">
        <v>0</v>
      </c>
      <c r="S9599" s="180">
        <v>0</v>
      </c>
      <c r="T9599" s="180">
        <v>0</v>
      </c>
    </row>
    <row r="9600" spans="2:20" x14ac:dyDescent="0.3">
      <c r="B9600" s="19">
        <v>9597</v>
      </c>
      <c r="C9600" s="179">
        <v>0</v>
      </c>
      <c r="D9600" s="179">
        <v>0</v>
      </c>
      <c r="E9600" s="179">
        <v>4111.9781775192196</v>
      </c>
      <c r="F9600" s="179">
        <v>0</v>
      </c>
      <c r="G9600" s="179">
        <v>0</v>
      </c>
      <c r="H9600" s="179">
        <v>76837.823572797497</v>
      </c>
      <c r="I9600" s="179">
        <v>0</v>
      </c>
      <c r="J9600" s="179">
        <v>0</v>
      </c>
      <c r="K9600" s="179">
        <v>0</v>
      </c>
      <c r="L9600" s="179">
        <v>0</v>
      </c>
      <c r="M9600" s="179">
        <v>11794.206555816521</v>
      </c>
      <c r="N9600" s="179">
        <v>0</v>
      </c>
      <c r="O9600" s="179">
        <v>0</v>
      </c>
      <c r="P9600" s="179">
        <v>0</v>
      </c>
      <c r="Q9600" s="179">
        <v>0</v>
      </c>
      <c r="R9600" s="180">
        <v>0</v>
      </c>
      <c r="S9600" s="180">
        <v>0</v>
      </c>
      <c r="T9600" s="180">
        <v>0</v>
      </c>
    </row>
    <row r="9601" spans="2:20" x14ac:dyDescent="0.3">
      <c r="B9601" s="19">
        <v>9598</v>
      </c>
      <c r="C9601" s="179">
        <v>0</v>
      </c>
      <c r="D9601" s="179">
        <v>0</v>
      </c>
      <c r="E9601" s="179">
        <v>335526.26206740411</v>
      </c>
      <c r="F9601" s="179">
        <v>0</v>
      </c>
      <c r="G9601" s="179">
        <v>0</v>
      </c>
      <c r="H9601" s="179">
        <v>67907.195628998743</v>
      </c>
      <c r="I9601" s="179">
        <v>0</v>
      </c>
      <c r="J9601" s="179">
        <v>0</v>
      </c>
      <c r="K9601" s="179">
        <v>0</v>
      </c>
      <c r="L9601" s="179">
        <v>0</v>
      </c>
      <c r="M9601" s="179">
        <v>189805.63593811108</v>
      </c>
      <c r="N9601" s="179">
        <v>0</v>
      </c>
      <c r="O9601" s="179">
        <v>0</v>
      </c>
      <c r="P9601" s="179">
        <v>0</v>
      </c>
      <c r="Q9601" s="179">
        <v>0</v>
      </c>
      <c r="R9601" s="180">
        <v>0</v>
      </c>
      <c r="S9601" s="180">
        <v>0</v>
      </c>
      <c r="T9601" s="180">
        <v>0</v>
      </c>
    </row>
    <row r="9602" spans="2:20" x14ac:dyDescent="0.3">
      <c r="B9602" s="19">
        <v>9599</v>
      </c>
      <c r="C9602" s="179">
        <v>0</v>
      </c>
      <c r="D9602" s="179">
        <v>0</v>
      </c>
      <c r="E9602" s="179">
        <v>377556.91978916357</v>
      </c>
      <c r="F9602" s="179">
        <v>0</v>
      </c>
      <c r="G9602" s="179">
        <v>0</v>
      </c>
      <c r="H9602" s="179">
        <v>203473.86214739209</v>
      </c>
      <c r="I9602" s="179">
        <v>0</v>
      </c>
      <c r="J9602" s="179">
        <v>0</v>
      </c>
      <c r="K9602" s="179">
        <v>0</v>
      </c>
      <c r="L9602" s="179">
        <v>0</v>
      </c>
      <c r="M9602" s="179">
        <v>48870.737055421574</v>
      </c>
      <c r="N9602" s="179">
        <v>0</v>
      </c>
      <c r="O9602" s="179">
        <v>0</v>
      </c>
      <c r="P9602" s="179">
        <v>0</v>
      </c>
      <c r="Q9602" s="179">
        <v>0</v>
      </c>
      <c r="R9602" s="180">
        <v>0</v>
      </c>
      <c r="S9602" s="180">
        <v>0</v>
      </c>
      <c r="T9602" s="180">
        <v>0</v>
      </c>
    </row>
    <row r="9603" spans="2:20" x14ac:dyDescent="0.3">
      <c r="B9603" s="19">
        <v>9600</v>
      </c>
      <c r="C9603" s="179">
        <v>0</v>
      </c>
      <c r="D9603" s="179">
        <v>0</v>
      </c>
      <c r="E9603" s="179">
        <v>391245.73830743361</v>
      </c>
      <c r="F9603" s="179">
        <v>0</v>
      </c>
      <c r="G9603" s="179">
        <v>0</v>
      </c>
      <c r="H9603" s="179">
        <v>1344.8841706102232</v>
      </c>
      <c r="I9603" s="179">
        <v>0</v>
      </c>
      <c r="J9603" s="179">
        <v>0</v>
      </c>
      <c r="K9603" s="179">
        <v>0</v>
      </c>
      <c r="L9603" s="179">
        <v>0</v>
      </c>
      <c r="M9603" s="179">
        <v>146406.6054536959</v>
      </c>
      <c r="N9603" s="179">
        <v>0</v>
      </c>
      <c r="O9603" s="179">
        <v>0</v>
      </c>
      <c r="P9603" s="179">
        <v>0</v>
      </c>
      <c r="Q9603" s="179">
        <v>0</v>
      </c>
      <c r="R9603" s="180">
        <v>0</v>
      </c>
      <c r="S9603" s="180">
        <v>0</v>
      </c>
      <c r="T9603" s="180">
        <v>0</v>
      </c>
    </row>
    <row r="9604" spans="2:20" x14ac:dyDescent="0.3">
      <c r="B9604" s="19">
        <v>9601</v>
      </c>
      <c r="C9604" s="179">
        <v>0</v>
      </c>
      <c r="D9604" s="179">
        <v>0</v>
      </c>
      <c r="E9604" s="179">
        <v>215569.99395949912</v>
      </c>
      <c r="F9604" s="179">
        <v>0</v>
      </c>
      <c r="G9604" s="179">
        <v>0</v>
      </c>
      <c r="H9604" s="179">
        <v>195305.99945684156</v>
      </c>
      <c r="I9604" s="179">
        <v>0</v>
      </c>
      <c r="J9604" s="179">
        <v>0</v>
      </c>
      <c r="K9604" s="179">
        <v>0</v>
      </c>
      <c r="L9604" s="179">
        <v>0</v>
      </c>
      <c r="M9604" s="179">
        <v>546535.41462298576</v>
      </c>
      <c r="N9604" s="179">
        <v>0</v>
      </c>
      <c r="O9604" s="179">
        <v>0</v>
      </c>
      <c r="P9604" s="179">
        <v>0</v>
      </c>
      <c r="Q9604" s="179">
        <v>0</v>
      </c>
      <c r="R9604" s="180">
        <v>0</v>
      </c>
      <c r="S9604" s="180">
        <v>0</v>
      </c>
      <c r="T9604" s="180">
        <v>0</v>
      </c>
    </row>
    <row r="9605" spans="2:20" x14ac:dyDescent="0.3">
      <c r="B9605" s="19">
        <v>9602</v>
      </c>
      <c r="C9605" s="179">
        <v>0</v>
      </c>
      <c r="D9605" s="179">
        <v>0</v>
      </c>
      <c r="E9605" s="179">
        <v>1441434.1626746729</v>
      </c>
      <c r="F9605" s="179">
        <v>0</v>
      </c>
      <c r="G9605" s="179">
        <v>0</v>
      </c>
      <c r="H9605" s="179">
        <v>114734.04288449242</v>
      </c>
      <c r="I9605" s="179">
        <v>0</v>
      </c>
      <c r="J9605" s="179">
        <v>0</v>
      </c>
      <c r="K9605" s="179">
        <v>0</v>
      </c>
      <c r="L9605" s="179">
        <v>0</v>
      </c>
      <c r="M9605" s="179">
        <v>231365.54913078633</v>
      </c>
      <c r="N9605" s="179">
        <v>0</v>
      </c>
      <c r="O9605" s="179">
        <v>0</v>
      </c>
      <c r="P9605" s="179">
        <v>0</v>
      </c>
      <c r="Q9605" s="179">
        <v>0</v>
      </c>
      <c r="R9605" s="180">
        <v>0</v>
      </c>
      <c r="S9605" s="180">
        <v>0</v>
      </c>
      <c r="T9605" s="180">
        <v>0</v>
      </c>
    </row>
    <row r="9606" spans="2:20" x14ac:dyDescent="0.3">
      <c r="B9606" s="19">
        <v>9603</v>
      </c>
      <c r="C9606" s="179">
        <v>0</v>
      </c>
      <c r="D9606" s="179">
        <v>0</v>
      </c>
      <c r="E9606" s="179">
        <v>107305.04715672351</v>
      </c>
      <c r="F9606" s="179">
        <v>0</v>
      </c>
      <c r="G9606" s="179">
        <v>0</v>
      </c>
      <c r="H9606" s="179">
        <v>28813.07309495825</v>
      </c>
      <c r="I9606" s="179">
        <v>0</v>
      </c>
      <c r="J9606" s="179">
        <v>0</v>
      </c>
      <c r="K9606" s="179">
        <v>0</v>
      </c>
      <c r="L9606" s="179">
        <v>0</v>
      </c>
      <c r="M9606" s="179">
        <v>28001.624996974599</v>
      </c>
      <c r="N9606" s="179">
        <v>0</v>
      </c>
      <c r="O9606" s="179">
        <v>0</v>
      </c>
      <c r="P9606" s="179">
        <v>0</v>
      </c>
      <c r="Q9606" s="179">
        <v>0</v>
      </c>
      <c r="R9606" s="180">
        <v>0</v>
      </c>
      <c r="S9606" s="180">
        <v>0</v>
      </c>
      <c r="T9606" s="180">
        <v>0</v>
      </c>
    </row>
    <row r="9607" spans="2:20" x14ac:dyDescent="0.3">
      <c r="B9607" s="19">
        <v>9604</v>
      </c>
      <c r="C9607" s="179">
        <v>0</v>
      </c>
      <c r="D9607" s="179">
        <v>0</v>
      </c>
      <c r="E9607" s="179">
        <v>86420.509410037921</v>
      </c>
      <c r="F9607" s="179">
        <v>0</v>
      </c>
      <c r="G9607" s="179">
        <v>0</v>
      </c>
      <c r="H9607" s="179">
        <v>29344.651721931947</v>
      </c>
      <c r="I9607" s="179">
        <v>0</v>
      </c>
      <c r="J9607" s="179">
        <v>0</v>
      </c>
      <c r="K9607" s="179">
        <v>0</v>
      </c>
      <c r="L9607" s="179">
        <v>0</v>
      </c>
      <c r="M9607" s="179">
        <v>452190.60668438917</v>
      </c>
      <c r="N9607" s="179">
        <v>0</v>
      </c>
      <c r="O9607" s="179">
        <v>0</v>
      </c>
      <c r="P9607" s="179">
        <v>0</v>
      </c>
      <c r="Q9607" s="179">
        <v>0</v>
      </c>
      <c r="R9607" s="180">
        <v>0</v>
      </c>
      <c r="S9607" s="180">
        <v>0</v>
      </c>
      <c r="T9607" s="180">
        <v>0</v>
      </c>
    </row>
    <row r="9608" spans="2:20" x14ac:dyDescent="0.3">
      <c r="B9608" s="19">
        <v>9605</v>
      </c>
      <c r="C9608" s="179">
        <v>0</v>
      </c>
      <c r="D9608" s="179">
        <v>0</v>
      </c>
      <c r="E9608" s="179">
        <v>351280.36175887479</v>
      </c>
      <c r="F9608" s="179">
        <v>0</v>
      </c>
      <c r="G9608" s="179">
        <v>0</v>
      </c>
      <c r="H9608" s="179">
        <v>73134.779835598121</v>
      </c>
      <c r="I9608" s="179">
        <v>0</v>
      </c>
      <c r="J9608" s="179">
        <v>0</v>
      </c>
      <c r="K9608" s="179">
        <v>0</v>
      </c>
      <c r="L9608" s="179">
        <v>0</v>
      </c>
      <c r="M9608" s="179">
        <v>489919.84625060746</v>
      </c>
      <c r="N9608" s="179">
        <v>0</v>
      </c>
      <c r="O9608" s="179">
        <v>0</v>
      </c>
      <c r="P9608" s="179">
        <v>0</v>
      </c>
      <c r="Q9608" s="179">
        <v>0</v>
      </c>
      <c r="R9608" s="180">
        <v>0</v>
      </c>
      <c r="S9608" s="180">
        <v>0</v>
      </c>
      <c r="T9608" s="180">
        <v>0</v>
      </c>
    </row>
    <row r="9609" spans="2:20" x14ac:dyDescent="0.3">
      <c r="B9609" s="19">
        <v>9606</v>
      </c>
      <c r="C9609" s="179">
        <v>0</v>
      </c>
      <c r="D9609" s="179">
        <v>0</v>
      </c>
      <c r="E9609" s="179">
        <v>705622.48079424945</v>
      </c>
      <c r="F9609" s="179">
        <v>0</v>
      </c>
      <c r="G9609" s="179">
        <v>0</v>
      </c>
      <c r="H9609" s="179">
        <v>92578.008756357114</v>
      </c>
      <c r="I9609" s="179">
        <v>0</v>
      </c>
      <c r="J9609" s="179">
        <v>0</v>
      </c>
      <c r="K9609" s="179">
        <v>0</v>
      </c>
      <c r="L9609" s="179">
        <v>0</v>
      </c>
      <c r="M9609" s="179">
        <v>676104.41639588284</v>
      </c>
      <c r="N9609" s="179">
        <v>0</v>
      </c>
      <c r="O9609" s="179">
        <v>0</v>
      </c>
      <c r="P9609" s="179">
        <v>0</v>
      </c>
      <c r="Q9609" s="179">
        <v>0</v>
      </c>
      <c r="R9609" s="180">
        <v>0</v>
      </c>
      <c r="S9609" s="180">
        <v>0</v>
      </c>
      <c r="T9609" s="180">
        <v>0</v>
      </c>
    </row>
    <row r="9610" spans="2:20" x14ac:dyDescent="0.3">
      <c r="B9610" s="19">
        <v>9607</v>
      </c>
      <c r="C9610" s="179">
        <v>0</v>
      </c>
      <c r="D9610" s="179">
        <v>0</v>
      </c>
      <c r="E9610" s="179">
        <v>264100.42355385324</v>
      </c>
      <c r="F9610" s="179">
        <v>0</v>
      </c>
      <c r="G9610" s="179">
        <v>0</v>
      </c>
      <c r="H9610" s="179">
        <v>916981.18292702758</v>
      </c>
      <c r="I9610" s="179">
        <v>0</v>
      </c>
      <c r="J9610" s="179">
        <v>0</v>
      </c>
      <c r="K9610" s="179">
        <v>0</v>
      </c>
      <c r="L9610" s="179">
        <v>0</v>
      </c>
      <c r="M9610" s="179">
        <v>27989.246146597616</v>
      </c>
      <c r="N9610" s="179">
        <v>0</v>
      </c>
      <c r="O9610" s="179">
        <v>0</v>
      </c>
      <c r="P9610" s="179">
        <v>0</v>
      </c>
      <c r="Q9610" s="179">
        <v>0</v>
      </c>
      <c r="R9610" s="180">
        <v>0</v>
      </c>
      <c r="S9610" s="180">
        <v>0</v>
      </c>
      <c r="T9610" s="180">
        <v>0</v>
      </c>
    </row>
    <row r="9611" spans="2:20" x14ac:dyDescent="0.3">
      <c r="B9611" s="19">
        <v>9608</v>
      </c>
      <c r="C9611" s="179">
        <v>0</v>
      </c>
      <c r="D9611" s="179">
        <v>0</v>
      </c>
      <c r="E9611" s="179">
        <v>18386.771348698596</v>
      </c>
      <c r="F9611" s="179">
        <v>0</v>
      </c>
      <c r="G9611" s="179">
        <v>0</v>
      </c>
      <c r="H9611" s="179">
        <v>421583.96176565246</v>
      </c>
      <c r="I9611" s="179">
        <v>0</v>
      </c>
      <c r="J9611" s="179">
        <v>0</v>
      </c>
      <c r="K9611" s="179">
        <v>0</v>
      </c>
      <c r="L9611" s="179">
        <v>0</v>
      </c>
      <c r="M9611" s="179">
        <v>76894.131563936491</v>
      </c>
      <c r="N9611" s="179">
        <v>0</v>
      </c>
      <c r="O9611" s="179">
        <v>0</v>
      </c>
      <c r="P9611" s="179">
        <v>0</v>
      </c>
      <c r="Q9611" s="179">
        <v>0</v>
      </c>
      <c r="R9611" s="180">
        <v>0</v>
      </c>
      <c r="S9611" s="180">
        <v>0</v>
      </c>
      <c r="T9611" s="180">
        <v>0</v>
      </c>
    </row>
    <row r="9612" spans="2:20" x14ac:dyDescent="0.3">
      <c r="B9612" s="19">
        <v>9609</v>
      </c>
      <c r="C9612" s="179">
        <v>0</v>
      </c>
      <c r="D9612" s="179">
        <v>0</v>
      </c>
      <c r="E9612" s="179">
        <v>821082.60136397264</v>
      </c>
      <c r="F9612" s="179">
        <v>0</v>
      </c>
      <c r="G9612" s="179">
        <v>0</v>
      </c>
      <c r="H9612" s="179">
        <v>265624.80208792188</v>
      </c>
      <c r="I9612" s="179">
        <v>0</v>
      </c>
      <c r="J9612" s="179">
        <v>0</v>
      </c>
      <c r="K9612" s="179">
        <v>0</v>
      </c>
      <c r="L9612" s="179">
        <v>0</v>
      </c>
      <c r="M9612" s="179">
        <v>80827.52691748651</v>
      </c>
      <c r="N9612" s="179">
        <v>0</v>
      </c>
      <c r="O9612" s="179">
        <v>0</v>
      </c>
      <c r="P9612" s="179">
        <v>0</v>
      </c>
      <c r="Q9612" s="179">
        <v>0</v>
      </c>
      <c r="R9612" s="180">
        <v>0</v>
      </c>
      <c r="S9612" s="180">
        <v>0</v>
      </c>
      <c r="T9612" s="180">
        <v>0</v>
      </c>
    </row>
    <row r="9613" spans="2:20" x14ac:dyDescent="0.3">
      <c r="B9613" s="19">
        <v>9610</v>
      </c>
      <c r="C9613" s="179">
        <v>0</v>
      </c>
      <c r="D9613" s="179">
        <v>0</v>
      </c>
      <c r="E9613" s="179">
        <v>71483.704837218495</v>
      </c>
      <c r="F9613" s="179">
        <v>0</v>
      </c>
      <c r="G9613" s="179">
        <v>0</v>
      </c>
      <c r="H9613" s="179">
        <v>110086.9015465813</v>
      </c>
      <c r="I9613" s="179">
        <v>0</v>
      </c>
      <c r="J9613" s="179">
        <v>0</v>
      </c>
      <c r="K9613" s="179">
        <v>0</v>
      </c>
      <c r="L9613" s="179">
        <v>0</v>
      </c>
      <c r="M9613" s="179">
        <v>94781.90524902982</v>
      </c>
      <c r="N9613" s="179">
        <v>0</v>
      </c>
      <c r="O9613" s="179">
        <v>0</v>
      </c>
      <c r="P9613" s="179">
        <v>0</v>
      </c>
      <c r="Q9613" s="179">
        <v>0</v>
      </c>
      <c r="R9613" s="180">
        <v>0</v>
      </c>
      <c r="S9613" s="180">
        <v>0</v>
      </c>
      <c r="T9613" s="180">
        <v>0</v>
      </c>
    </row>
    <row r="9614" spans="2:20" x14ac:dyDescent="0.3">
      <c r="B9614" s="19">
        <v>9611</v>
      </c>
      <c r="C9614" s="179">
        <v>0</v>
      </c>
      <c r="D9614" s="179">
        <v>0</v>
      </c>
      <c r="E9614" s="179">
        <v>14879.803516577735</v>
      </c>
      <c r="F9614" s="179">
        <v>0</v>
      </c>
      <c r="G9614" s="179">
        <v>0</v>
      </c>
      <c r="H9614" s="179">
        <v>148817.00988802552</v>
      </c>
      <c r="I9614" s="179">
        <v>0</v>
      </c>
      <c r="J9614" s="179">
        <v>0</v>
      </c>
      <c r="K9614" s="179">
        <v>0</v>
      </c>
      <c r="L9614" s="179">
        <v>0</v>
      </c>
      <c r="M9614" s="179">
        <v>41158.249987071831</v>
      </c>
      <c r="N9614" s="179">
        <v>0</v>
      </c>
      <c r="O9614" s="179">
        <v>0</v>
      </c>
      <c r="P9614" s="179">
        <v>0</v>
      </c>
      <c r="Q9614" s="179">
        <v>0</v>
      </c>
      <c r="R9614" s="180">
        <v>0</v>
      </c>
      <c r="S9614" s="180">
        <v>0</v>
      </c>
      <c r="T9614" s="180">
        <v>0</v>
      </c>
    </row>
    <row r="9615" spans="2:20" x14ac:dyDescent="0.3">
      <c r="B9615" s="19">
        <v>9612</v>
      </c>
      <c r="C9615" s="179">
        <v>0</v>
      </c>
      <c r="D9615" s="179">
        <v>0</v>
      </c>
      <c r="E9615" s="179">
        <v>778423.61696924083</v>
      </c>
      <c r="F9615" s="179">
        <v>0</v>
      </c>
      <c r="G9615" s="179">
        <v>0</v>
      </c>
      <c r="H9615" s="179">
        <v>64520.629994061339</v>
      </c>
      <c r="I9615" s="179">
        <v>0</v>
      </c>
      <c r="J9615" s="179">
        <v>0</v>
      </c>
      <c r="K9615" s="179">
        <v>0</v>
      </c>
      <c r="L9615" s="179">
        <v>0</v>
      </c>
      <c r="M9615" s="179">
        <v>84978.067817465519</v>
      </c>
      <c r="N9615" s="179">
        <v>0</v>
      </c>
      <c r="O9615" s="179">
        <v>0</v>
      </c>
      <c r="P9615" s="179">
        <v>0</v>
      </c>
      <c r="Q9615" s="179">
        <v>0</v>
      </c>
      <c r="R9615" s="180">
        <v>0</v>
      </c>
      <c r="S9615" s="180">
        <v>0</v>
      </c>
      <c r="T9615" s="180">
        <v>0</v>
      </c>
    </row>
    <row r="9616" spans="2:20" x14ac:dyDescent="0.3">
      <c r="B9616" s="19">
        <v>9613</v>
      </c>
      <c r="C9616" s="179">
        <v>0</v>
      </c>
      <c r="D9616" s="179">
        <v>0</v>
      </c>
      <c r="E9616" s="179">
        <v>227272.05720673909</v>
      </c>
      <c r="F9616" s="179">
        <v>0</v>
      </c>
      <c r="G9616" s="179">
        <v>0</v>
      </c>
      <c r="H9616" s="179">
        <v>52974.546580029797</v>
      </c>
      <c r="I9616" s="179">
        <v>0</v>
      </c>
      <c r="J9616" s="179">
        <v>0</v>
      </c>
      <c r="K9616" s="179">
        <v>0</v>
      </c>
      <c r="L9616" s="179">
        <v>0</v>
      </c>
      <c r="M9616" s="179">
        <v>90836.62141889245</v>
      </c>
      <c r="N9616" s="179">
        <v>0</v>
      </c>
      <c r="O9616" s="179">
        <v>0</v>
      </c>
      <c r="P9616" s="179">
        <v>0</v>
      </c>
      <c r="Q9616" s="179">
        <v>0</v>
      </c>
      <c r="R9616" s="180">
        <v>0</v>
      </c>
      <c r="S9616" s="180">
        <v>0</v>
      </c>
      <c r="T9616" s="180">
        <v>0</v>
      </c>
    </row>
    <row r="9617" spans="2:20" x14ac:dyDescent="0.3">
      <c r="B9617" s="19">
        <v>9614</v>
      </c>
      <c r="C9617" s="179">
        <v>1</v>
      </c>
      <c r="D9617" s="179">
        <v>286798.77030392544</v>
      </c>
      <c r="E9617" s="179">
        <v>81726.255391812942</v>
      </c>
      <c r="F9617" s="179">
        <v>0</v>
      </c>
      <c r="G9617" s="179">
        <v>0</v>
      </c>
      <c r="H9617" s="179">
        <v>31917.427532067351</v>
      </c>
      <c r="I9617" s="179">
        <v>0</v>
      </c>
      <c r="J9617" s="179">
        <v>0</v>
      </c>
      <c r="K9617" s="179">
        <v>0</v>
      </c>
      <c r="L9617" s="179">
        <v>0</v>
      </c>
      <c r="M9617" s="179">
        <v>8664.7103654877446</v>
      </c>
      <c r="N9617" s="179">
        <v>0</v>
      </c>
      <c r="O9617" s="179">
        <v>0</v>
      </c>
      <c r="P9617" s="179">
        <v>0</v>
      </c>
      <c r="Q9617" s="179">
        <v>0</v>
      </c>
      <c r="R9617" s="180">
        <v>0</v>
      </c>
      <c r="S9617" s="180">
        <v>0</v>
      </c>
      <c r="T9617" s="180">
        <v>286798.77030392544</v>
      </c>
    </row>
    <row r="9618" spans="2:20" x14ac:dyDescent="0.3">
      <c r="B9618" s="19">
        <v>9615</v>
      </c>
      <c r="C9618" s="179">
        <v>0</v>
      </c>
      <c r="D9618" s="179">
        <v>0</v>
      </c>
      <c r="E9618" s="179">
        <v>58706.103367567281</v>
      </c>
      <c r="F9618" s="179">
        <v>0</v>
      </c>
      <c r="G9618" s="179">
        <v>0</v>
      </c>
      <c r="H9618" s="179">
        <v>116624.25749292604</v>
      </c>
      <c r="I9618" s="179">
        <v>0</v>
      </c>
      <c r="J9618" s="179">
        <v>0</v>
      </c>
      <c r="K9618" s="179">
        <v>0</v>
      </c>
      <c r="L9618" s="179">
        <v>0</v>
      </c>
      <c r="M9618" s="179">
        <v>78316.063489267151</v>
      </c>
      <c r="N9618" s="179">
        <v>0</v>
      </c>
      <c r="O9618" s="179">
        <v>0</v>
      </c>
      <c r="P9618" s="179">
        <v>0</v>
      </c>
      <c r="Q9618" s="179">
        <v>0</v>
      </c>
      <c r="R9618" s="180">
        <v>0</v>
      </c>
      <c r="S9618" s="180">
        <v>0</v>
      </c>
      <c r="T9618" s="180">
        <v>0</v>
      </c>
    </row>
    <row r="9619" spans="2:20" x14ac:dyDescent="0.3">
      <c r="B9619" s="19">
        <v>9616</v>
      </c>
      <c r="C9619" s="179">
        <v>0</v>
      </c>
      <c r="D9619" s="179">
        <v>0</v>
      </c>
      <c r="E9619" s="179">
        <v>70288.630008850916</v>
      </c>
      <c r="F9619" s="179">
        <v>0</v>
      </c>
      <c r="G9619" s="179">
        <v>0</v>
      </c>
      <c r="H9619" s="179">
        <v>5271.3286299959009</v>
      </c>
      <c r="I9619" s="179">
        <v>0</v>
      </c>
      <c r="J9619" s="179">
        <v>0</v>
      </c>
      <c r="K9619" s="179">
        <v>0</v>
      </c>
      <c r="L9619" s="179">
        <v>0</v>
      </c>
      <c r="M9619" s="179">
        <v>66241.059263807489</v>
      </c>
      <c r="N9619" s="179">
        <v>0</v>
      </c>
      <c r="O9619" s="179">
        <v>0</v>
      </c>
      <c r="P9619" s="179">
        <v>0</v>
      </c>
      <c r="Q9619" s="179">
        <v>0</v>
      </c>
      <c r="R9619" s="180">
        <v>0</v>
      </c>
      <c r="S9619" s="180">
        <v>0</v>
      </c>
      <c r="T9619" s="180">
        <v>0</v>
      </c>
    </row>
    <row r="9620" spans="2:20" x14ac:dyDescent="0.3">
      <c r="B9620" s="19">
        <v>9617</v>
      </c>
      <c r="C9620" s="179">
        <v>0</v>
      </c>
      <c r="D9620" s="179">
        <v>0</v>
      </c>
      <c r="E9620" s="179">
        <v>43038.713742531414</v>
      </c>
      <c r="F9620" s="179">
        <v>0</v>
      </c>
      <c r="G9620" s="179">
        <v>0</v>
      </c>
      <c r="H9620" s="179">
        <v>149318.11487654503</v>
      </c>
      <c r="I9620" s="179">
        <v>0</v>
      </c>
      <c r="J9620" s="179">
        <v>0</v>
      </c>
      <c r="K9620" s="179">
        <v>0</v>
      </c>
      <c r="L9620" s="179">
        <v>0</v>
      </c>
      <c r="M9620" s="179">
        <v>25001.569752726078</v>
      </c>
      <c r="N9620" s="179">
        <v>0</v>
      </c>
      <c r="O9620" s="179">
        <v>0</v>
      </c>
      <c r="P9620" s="179">
        <v>0</v>
      </c>
      <c r="Q9620" s="179">
        <v>0</v>
      </c>
      <c r="R9620" s="180">
        <v>0</v>
      </c>
      <c r="S9620" s="180">
        <v>0</v>
      </c>
      <c r="T9620" s="180">
        <v>0</v>
      </c>
    </row>
    <row r="9621" spans="2:20" x14ac:dyDescent="0.3">
      <c r="B9621" s="19">
        <v>9618</v>
      </c>
      <c r="C9621" s="179">
        <v>0</v>
      </c>
      <c r="D9621" s="179">
        <v>0</v>
      </c>
      <c r="E9621" s="179">
        <v>28770.515077777636</v>
      </c>
      <c r="F9621" s="179">
        <v>0</v>
      </c>
      <c r="G9621" s="179">
        <v>0</v>
      </c>
      <c r="H9621" s="179">
        <v>158611.82290162623</v>
      </c>
      <c r="I9621" s="179">
        <v>0</v>
      </c>
      <c r="J9621" s="179">
        <v>0</v>
      </c>
      <c r="K9621" s="179">
        <v>0</v>
      </c>
      <c r="L9621" s="179">
        <v>0</v>
      </c>
      <c r="M9621" s="179">
        <v>69716.724431976705</v>
      </c>
      <c r="N9621" s="179">
        <v>0</v>
      </c>
      <c r="O9621" s="179">
        <v>0</v>
      </c>
      <c r="P9621" s="179">
        <v>0</v>
      </c>
      <c r="Q9621" s="179">
        <v>0</v>
      </c>
      <c r="R9621" s="180">
        <v>0</v>
      </c>
      <c r="S9621" s="180">
        <v>0</v>
      </c>
      <c r="T9621" s="180">
        <v>0</v>
      </c>
    </row>
    <row r="9622" spans="2:20" x14ac:dyDescent="0.3">
      <c r="B9622" s="19">
        <v>9619</v>
      </c>
      <c r="C9622" s="179">
        <v>0</v>
      </c>
      <c r="D9622" s="179">
        <v>0</v>
      </c>
      <c r="E9622" s="179">
        <v>264829.81361835211</v>
      </c>
      <c r="F9622" s="179">
        <v>0</v>
      </c>
      <c r="G9622" s="179">
        <v>0</v>
      </c>
      <c r="H9622" s="179">
        <v>76528.903073482434</v>
      </c>
      <c r="I9622" s="179">
        <v>0</v>
      </c>
      <c r="J9622" s="179">
        <v>0</v>
      </c>
      <c r="K9622" s="179">
        <v>0</v>
      </c>
      <c r="L9622" s="179">
        <v>0</v>
      </c>
      <c r="M9622" s="179">
        <v>73617.634066455881</v>
      </c>
      <c r="N9622" s="179">
        <v>0</v>
      </c>
      <c r="O9622" s="179">
        <v>0</v>
      </c>
      <c r="P9622" s="179">
        <v>0</v>
      </c>
      <c r="Q9622" s="179">
        <v>0</v>
      </c>
      <c r="R9622" s="180">
        <v>0</v>
      </c>
      <c r="S9622" s="180">
        <v>0</v>
      </c>
      <c r="T9622" s="180">
        <v>0</v>
      </c>
    </row>
    <row r="9623" spans="2:20" x14ac:dyDescent="0.3">
      <c r="B9623" s="19">
        <v>9620</v>
      </c>
      <c r="C9623" s="179">
        <v>0</v>
      </c>
      <c r="D9623" s="179">
        <v>0</v>
      </c>
      <c r="E9623" s="179">
        <v>670740.18720827776</v>
      </c>
      <c r="F9623" s="179">
        <v>0</v>
      </c>
      <c r="G9623" s="179">
        <v>0</v>
      </c>
      <c r="H9623" s="179">
        <v>78834.749026028134</v>
      </c>
      <c r="I9623" s="179">
        <v>0</v>
      </c>
      <c r="J9623" s="179">
        <v>0</v>
      </c>
      <c r="K9623" s="179">
        <v>0</v>
      </c>
      <c r="L9623" s="179">
        <v>0</v>
      </c>
      <c r="M9623" s="179">
        <v>51210.964311363037</v>
      </c>
      <c r="N9623" s="179">
        <v>0</v>
      </c>
      <c r="O9623" s="179">
        <v>0</v>
      </c>
      <c r="P9623" s="179">
        <v>0</v>
      </c>
      <c r="Q9623" s="179">
        <v>0</v>
      </c>
      <c r="R9623" s="180">
        <v>0</v>
      </c>
      <c r="S9623" s="180">
        <v>0</v>
      </c>
      <c r="T9623" s="180">
        <v>0</v>
      </c>
    </row>
    <row r="9624" spans="2:20" x14ac:dyDescent="0.3">
      <c r="B9624" s="19">
        <v>9621</v>
      </c>
      <c r="C9624" s="179">
        <v>0</v>
      </c>
      <c r="D9624" s="179">
        <v>0</v>
      </c>
      <c r="E9624" s="179">
        <v>37620.732503263585</v>
      </c>
      <c r="F9624" s="179">
        <v>0</v>
      </c>
      <c r="G9624" s="179">
        <v>0</v>
      </c>
      <c r="H9624" s="179">
        <v>1185.4845722028947</v>
      </c>
      <c r="I9624" s="179">
        <v>0</v>
      </c>
      <c r="J9624" s="179">
        <v>0</v>
      </c>
      <c r="K9624" s="179">
        <v>0</v>
      </c>
      <c r="L9624" s="179">
        <v>0</v>
      </c>
      <c r="M9624" s="179">
        <v>1260349.5884184614</v>
      </c>
      <c r="N9624" s="179">
        <v>0</v>
      </c>
      <c r="O9624" s="179">
        <v>0</v>
      </c>
      <c r="P9624" s="179">
        <v>0</v>
      </c>
      <c r="Q9624" s="179">
        <v>0</v>
      </c>
      <c r="R9624" s="180">
        <v>0</v>
      </c>
      <c r="S9624" s="180">
        <v>0</v>
      </c>
      <c r="T9624" s="180">
        <v>0</v>
      </c>
    </row>
    <row r="9625" spans="2:20" x14ac:dyDescent="0.3">
      <c r="B9625" s="19">
        <v>9622</v>
      </c>
      <c r="C9625" s="179">
        <v>1</v>
      </c>
      <c r="D9625" s="179">
        <v>27477.08195206671</v>
      </c>
      <c r="E9625" s="179">
        <v>97258.637264498684</v>
      </c>
      <c r="F9625" s="179">
        <v>0</v>
      </c>
      <c r="G9625" s="179">
        <v>0</v>
      </c>
      <c r="H9625" s="179">
        <v>856795.7023638282</v>
      </c>
      <c r="I9625" s="179">
        <v>0</v>
      </c>
      <c r="J9625" s="179">
        <v>0</v>
      </c>
      <c r="K9625" s="179">
        <v>0</v>
      </c>
      <c r="L9625" s="179">
        <v>0</v>
      </c>
      <c r="M9625" s="179">
        <v>3067.5377152825008</v>
      </c>
      <c r="N9625" s="179">
        <v>0</v>
      </c>
      <c r="O9625" s="179">
        <v>0</v>
      </c>
      <c r="P9625" s="179">
        <v>0</v>
      </c>
      <c r="Q9625" s="179">
        <v>0</v>
      </c>
      <c r="R9625" s="180">
        <v>0</v>
      </c>
      <c r="S9625" s="180">
        <v>0</v>
      </c>
      <c r="T9625" s="180">
        <v>27477.08195206671</v>
      </c>
    </row>
    <row r="9626" spans="2:20" x14ac:dyDescent="0.3">
      <c r="B9626" s="19">
        <v>9623</v>
      </c>
      <c r="C9626" s="179">
        <v>0</v>
      </c>
      <c r="D9626" s="179">
        <v>0</v>
      </c>
      <c r="E9626" s="179">
        <v>78099.511717496309</v>
      </c>
      <c r="F9626" s="179">
        <v>0</v>
      </c>
      <c r="G9626" s="179">
        <v>0</v>
      </c>
      <c r="H9626" s="179">
        <v>1786093.7017242981</v>
      </c>
      <c r="I9626" s="179">
        <v>0</v>
      </c>
      <c r="J9626" s="179">
        <v>0</v>
      </c>
      <c r="K9626" s="179">
        <v>0</v>
      </c>
      <c r="L9626" s="179">
        <v>0</v>
      </c>
      <c r="M9626" s="179">
        <v>108077.20171378799</v>
      </c>
      <c r="N9626" s="179">
        <v>0</v>
      </c>
      <c r="O9626" s="179">
        <v>0</v>
      </c>
      <c r="P9626" s="179">
        <v>0</v>
      </c>
      <c r="Q9626" s="179">
        <v>0</v>
      </c>
      <c r="R9626" s="180">
        <v>0</v>
      </c>
      <c r="S9626" s="180">
        <v>0</v>
      </c>
      <c r="T9626" s="180">
        <v>0</v>
      </c>
    </row>
    <row r="9627" spans="2:20" x14ac:dyDescent="0.3">
      <c r="B9627" s="19">
        <v>9624</v>
      </c>
      <c r="C9627" s="179">
        <v>0</v>
      </c>
      <c r="D9627" s="179">
        <v>0</v>
      </c>
      <c r="E9627" s="179">
        <v>793490.53037062462</v>
      </c>
      <c r="F9627" s="179">
        <v>0</v>
      </c>
      <c r="G9627" s="179">
        <v>0</v>
      </c>
      <c r="H9627" s="179">
        <v>2011.9554637677736</v>
      </c>
      <c r="I9627" s="179">
        <v>0</v>
      </c>
      <c r="J9627" s="179">
        <v>0</v>
      </c>
      <c r="K9627" s="179">
        <v>0</v>
      </c>
      <c r="L9627" s="179">
        <v>0</v>
      </c>
      <c r="M9627" s="179">
        <v>50113.532917071476</v>
      </c>
      <c r="N9627" s="179">
        <v>0</v>
      </c>
      <c r="O9627" s="179">
        <v>0</v>
      </c>
      <c r="P9627" s="179">
        <v>0</v>
      </c>
      <c r="Q9627" s="179">
        <v>0</v>
      </c>
      <c r="R9627" s="180">
        <v>0</v>
      </c>
      <c r="S9627" s="180">
        <v>0</v>
      </c>
      <c r="T9627" s="180">
        <v>0</v>
      </c>
    </row>
    <row r="9628" spans="2:20" x14ac:dyDescent="0.3">
      <c r="B9628" s="19">
        <v>9625</v>
      </c>
      <c r="C9628" s="179">
        <v>0</v>
      </c>
      <c r="D9628" s="179">
        <v>0</v>
      </c>
      <c r="E9628" s="179">
        <v>219625.05101723707</v>
      </c>
      <c r="F9628" s="179">
        <v>0</v>
      </c>
      <c r="G9628" s="179">
        <v>0</v>
      </c>
      <c r="H9628" s="179">
        <v>81964.631257162473</v>
      </c>
      <c r="I9628" s="179">
        <v>0</v>
      </c>
      <c r="J9628" s="179">
        <v>0</v>
      </c>
      <c r="K9628" s="179">
        <v>0</v>
      </c>
      <c r="L9628" s="179">
        <v>0</v>
      </c>
      <c r="M9628" s="179">
        <v>329949.89915361983</v>
      </c>
      <c r="N9628" s="179">
        <v>0</v>
      </c>
      <c r="O9628" s="179">
        <v>0</v>
      </c>
      <c r="P9628" s="179">
        <v>0</v>
      </c>
      <c r="Q9628" s="179">
        <v>0</v>
      </c>
      <c r="R9628" s="180">
        <v>0</v>
      </c>
      <c r="S9628" s="180">
        <v>0</v>
      </c>
      <c r="T9628" s="180">
        <v>0</v>
      </c>
    </row>
    <row r="9629" spans="2:20" x14ac:dyDescent="0.3">
      <c r="B9629" s="19">
        <v>9626</v>
      </c>
      <c r="C9629" s="179">
        <v>0</v>
      </c>
      <c r="D9629" s="179">
        <v>0</v>
      </c>
      <c r="E9629" s="179">
        <v>1011347.0975933664</v>
      </c>
      <c r="F9629" s="179">
        <v>0</v>
      </c>
      <c r="G9629" s="179">
        <v>0</v>
      </c>
      <c r="H9629" s="179">
        <v>74511.42935921</v>
      </c>
      <c r="I9629" s="179">
        <v>0</v>
      </c>
      <c r="J9629" s="179">
        <v>0</v>
      </c>
      <c r="K9629" s="179">
        <v>0</v>
      </c>
      <c r="L9629" s="179">
        <v>0</v>
      </c>
      <c r="M9629" s="179">
        <v>7549.6986610238864</v>
      </c>
      <c r="N9629" s="179">
        <v>0</v>
      </c>
      <c r="O9629" s="179">
        <v>0</v>
      </c>
      <c r="P9629" s="179">
        <v>0</v>
      </c>
      <c r="Q9629" s="179">
        <v>0</v>
      </c>
      <c r="R9629" s="180">
        <v>0</v>
      </c>
      <c r="S9629" s="180">
        <v>0</v>
      </c>
      <c r="T9629" s="180">
        <v>0</v>
      </c>
    </row>
    <row r="9630" spans="2:20" x14ac:dyDescent="0.3">
      <c r="B9630" s="19">
        <v>9627</v>
      </c>
      <c r="C9630" s="179">
        <v>0</v>
      </c>
      <c r="D9630" s="179">
        <v>0</v>
      </c>
      <c r="E9630" s="179">
        <v>110616.04099707433</v>
      </c>
      <c r="F9630" s="179">
        <v>0</v>
      </c>
      <c r="G9630" s="179">
        <v>0</v>
      </c>
      <c r="H9630" s="179">
        <v>21330.73026101412</v>
      </c>
      <c r="I9630" s="179">
        <v>0</v>
      </c>
      <c r="J9630" s="179">
        <v>0</v>
      </c>
      <c r="K9630" s="179">
        <v>0</v>
      </c>
      <c r="L9630" s="179">
        <v>0</v>
      </c>
      <c r="M9630" s="179">
        <v>27179.143362160004</v>
      </c>
      <c r="N9630" s="179">
        <v>0</v>
      </c>
      <c r="O9630" s="179">
        <v>0</v>
      </c>
      <c r="P9630" s="179">
        <v>0</v>
      </c>
      <c r="Q9630" s="179">
        <v>0</v>
      </c>
      <c r="R9630" s="180">
        <v>0</v>
      </c>
      <c r="S9630" s="180">
        <v>0</v>
      </c>
      <c r="T9630" s="180">
        <v>0</v>
      </c>
    </row>
    <row r="9631" spans="2:20" x14ac:dyDescent="0.3">
      <c r="B9631" s="19">
        <v>9628</v>
      </c>
      <c r="C9631" s="179">
        <v>0</v>
      </c>
      <c r="D9631" s="179">
        <v>0</v>
      </c>
      <c r="E9631" s="179">
        <v>75846.661747546575</v>
      </c>
      <c r="F9631" s="179">
        <v>0</v>
      </c>
      <c r="G9631" s="179">
        <v>0</v>
      </c>
      <c r="H9631" s="179">
        <v>91959.110977628239</v>
      </c>
      <c r="I9631" s="179">
        <v>0</v>
      </c>
      <c r="J9631" s="179">
        <v>0</v>
      </c>
      <c r="K9631" s="179">
        <v>0</v>
      </c>
      <c r="L9631" s="179">
        <v>0</v>
      </c>
      <c r="M9631" s="179">
        <v>12597.644747762832</v>
      </c>
      <c r="N9631" s="179">
        <v>0</v>
      </c>
      <c r="O9631" s="179">
        <v>0</v>
      </c>
      <c r="P9631" s="179">
        <v>0</v>
      </c>
      <c r="Q9631" s="179">
        <v>0</v>
      </c>
      <c r="R9631" s="180">
        <v>0</v>
      </c>
      <c r="S9631" s="180">
        <v>0</v>
      </c>
      <c r="T9631" s="180">
        <v>0</v>
      </c>
    </row>
    <row r="9632" spans="2:20" x14ac:dyDescent="0.3">
      <c r="B9632" s="19">
        <v>9629</v>
      </c>
      <c r="C9632" s="179">
        <v>0</v>
      </c>
      <c r="D9632" s="179">
        <v>0</v>
      </c>
      <c r="E9632" s="179">
        <v>25117.059639094536</v>
      </c>
      <c r="F9632" s="179">
        <v>0</v>
      </c>
      <c r="G9632" s="179">
        <v>0</v>
      </c>
      <c r="H9632" s="179">
        <v>57652.343577677573</v>
      </c>
      <c r="I9632" s="179">
        <v>0</v>
      </c>
      <c r="J9632" s="179">
        <v>0</v>
      </c>
      <c r="K9632" s="179">
        <v>0</v>
      </c>
      <c r="L9632" s="179">
        <v>0</v>
      </c>
      <c r="M9632" s="179">
        <v>20413.29217230418</v>
      </c>
      <c r="N9632" s="179">
        <v>0</v>
      </c>
      <c r="O9632" s="179">
        <v>0</v>
      </c>
      <c r="P9632" s="179">
        <v>0</v>
      </c>
      <c r="Q9632" s="179">
        <v>0</v>
      </c>
      <c r="R9632" s="180">
        <v>0</v>
      </c>
      <c r="S9632" s="180">
        <v>0</v>
      </c>
      <c r="T9632" s="180">
        <v>0</v>
      </c>
    </row>
    <row r="9633" spans="2:20" x14ac:dyDescent="0.3">
      <c r="B9633" s="19">
        <v>9630</v>
      </c>
      <c r="C9633" s="179">
        <v>0</v>
      </c>
      <c r="D9633" s="179">
        <v>0</v>
      </c>
      <c r="E9633" s="179">
        <v>28336.655223519389</v>
      </c>
      <c r="F9633" s="179">
        <v>0</v>
      </c>
      <c r="G9633" s="179">
        <v>0</v>
      </c>
      <c r="H9633" s="179">
        <v>87204.890859595107</v>
      </c>
      <c r="I9633" s="179">
        <v>0</v>
      </c>
      <c r="J9633" s="179">
        <v>0</v>
      </c>
      <c r="K9633" s="179">
        <v>0</v>
      </c>
      <c r="L9633" s="179">
        <v>0</v>
      </c>
      <c r="M9633" s="179">
        <v>82844.055441471035</v>
      </c>
      <c r="N9633" s="179">
        <v>0</v>
      </c>
      <c r="O9633" s="179">
        <v>0</v>
      </c>
      <c r="P9633" s="179">
        <v>0</v>
      </c>
      <c r="Q9633" s="179">
        <v>0</v>
      </c>
      <c r="R9633" s="180">
        <v>0</v>
      </c>
      <c r="S9633" s="180">
        <v>0</v>
      </c>
      <c r="T9633" s="180">
        <v>0</v>
      </c>
    </row>
    <row r="9634" spans="2:20" x14ac:dyDescent="0.3">
      <c r="B9634" s="19">
        <v>9631</v>
      </c>
      <c r="C9634" s="179">
        <v>0</v>
      </c>
      <c r="D9634" s="179">
        <v>0</v>
      </c>
      <c r="E9634" s="179">
        <v>98834.314486126023</v>
      </c>
      <c r="F9634" s="179">
        <v>0</v>
      </c>
      <c r="G9634" s="179">
        <v>0</v>
      </c>
      <c r="H9634" s="179">
        <v>117537.99871406061</v>
      </c>
      <c r="I9634" s="179">
        <v>0</v>
      </c>
      <c r="J9634" s="179">
        <v>0</v>
      </c>
      <c r="K9634" s="179">
        <v>0</v>
      </c>
      <c r="L9634" s="179">
        <v>0</v>
      </c>
      <c r="M9634" s="179">
        <v>4095.6901735363767</v>
      </c>
      <c r="N9634" s="179">
        <v>0</v>
      </c>
      <c r="O9634" s="179">
        <v>0</v>
      </c>
      <c r="P9634" s="179">
        <v>0</v>
      </c>
      <c r="Q9634" s="179">
        <v>0</v>
      </c>
      <c r="R9634" s="180">
        <v>0</v>
      </c>
      <c r="S9634" s="180">
        <v>0</v>
      </c>
      <c r="T9634" s="180">
        <v>0</v>
      </c>
    </row>
    <row r="9635" spans="2:20" x14ac:dyDescent="0.3">
      <c r="B9635" s="19">
        <v>9632</v>
      </c>
      <c r="C9635" s="179">
        <v>0</v>
      </c>
      <c r="D9635" s="179">
        <v>0</v>
      </c>
      <c r="E9635" s="179">
        <v>183160.42139322506</v>
      </c>
      <c r="F9635" s="179">
        <v>0</v>
      </c>
      <c r="G9635" s="179">
        <v>0</v>
      </c>
      <c r="H9635" s="179">
        <v>19731.37820810471</v>
      </c>
      <c r="I9635" s="179">
        <v>0</v>
      </c>
      <c r="J9635" s="179">
        <v>0</v>
      </c>
      <c r="K9635" s="179">
        <v>0</v>
      </c>
      <c r="L9635" s="179">
        <v>0</v>
      </c>
      <c r="M9635" s="179">
        <v>11570.216545389143</v>
      </c>
      <c r="N9635" s="179">
        <v>0</v>
      </c>
      <c r="O9635" s="179">
        <v>0</v>
      </c>
      <c r="P9635" s="179">
        <v>0</v>
      </c>
      <c r="Q9635" s="179">
        <v>0</v>
      </c>
      <c r="R9635" s="180">
        <v>0</v>
      </c>
      <c r="S9635" s="180">
        <v>0</v>
      </c>
      <c r="T9635" s="180">
        <v>0</v>
      </c>
    </row>
    <row r="9636" spans="2:20" x14ac:dyDescent="0.3">
      <c r="B9636" s="19">
        <v>9633</v>
      </c>
      <c r="C9636" s="179">
        <v>0</v>
      </c>
      <c r="D9636" s="179">
        <v>0</v>
      </c>
      <c r="E9636" s="179">
        <v>91300.138881504434</v>
      </c>
      <c r="F9636" s="179">
        <v>0</v>
      </c>
      <c r="G9636" s="179">
        <v>0</v>
      </c>
      <c r="H9636" s="179">
        <v>2602444.1715741623</v>
      </c>
      <c r="I9636" s="179">
        <v>0</v>
      </c>
      <c r="J9636" s="179">
        <v>0</v>
      </c>
      <c r="K9636" s="179">
        <v>0</v>
      </c>
      <c r="L9636" s="179">
        <v>0</v>
      </c>
      <c r="M9636" s="179">
        <v>24757.887868413149</v>
      </c>
      <c r="N9636" s="179">
        <v>0</v>
      </c>
      <c r="O9636" s="179">
        <v>0</v>
      </c>
      <c r="P9636" s="179">
        <v>0</v>
      </c>
      <c r="Q9636" s="179">
        <v>0</v>
      </c>
      <c r="R9636" s="180">
        <v>0</v>
      </c>
      <c r="S9636" s="180">
        <v>0</v>
      </c>
      <c r="T9636" s="180">
        <v>0</v>
      </c>
    </row>
    <row r="9637" spans="2:20" x14ac:dyDescent="0.3">
      <c r="B9637" s="19">
        <v>9634</v>
      </c>
      <c r="C9637" s="179">
        <v>1</v>
      </c>
      <c r="D9637" s="179">
        <v>4723011.9510916537</v>
      </c>
      <c r="E9637" s="179">
        <v>104975.97073897904</v>
      </c>
      <c r="F9637" s="179">
        <v>0</v>
      </c>
      <c r="G9637" s="179">
        <v>0</v>
      </c>
      <c r="H9637" s="179">
        <v>43229.45885625235</v>
      </c>
      <c r="I9637" s="179">
        <v>0</v>
      </c>
      <c r="J9637" s="179">
        <v>1000000</v>
      </c>
      <c r="K9637" s="179">
        <v>0</v>
      </c>
      <c r="L9637" s="179">
        <v>0</v>
      </c>
      <c r="M9637" s="179">
        <v>42683.719079335227</v>
      </c>
      <c r="N9637" s="179">
        <v>0</v>
      </c>
      <c r="O9637" s="179">
        <v>1000000</v>
      </c>
      <c r="P9637" s="179">
        <v>0</v>
      </c>
      <c r="Q9637" s="179">
        <v>0</v>
      </c>
      <c r="R9637" s="180">
        <v>3023011.9510916537</v>
      </c>
      <c r="S9637" s="180">
        <v>0</v>
      </c>
      <c r="T9637" s="180">
        <v>3723011.9510916537</v>
      </c>
    </row>
    <row r="9638" spans="2:20" x14ac:dyDescent="0.3">
      <c r="B9638" s="19">
        <v>9635</v>
      </c>
      <c r="C9638" s="179">
        <v>0</v>
      </c>
      <c r="D9638" s="179">
        <v>0</v>
      </c>
      <c r="E9638" s="179">
        <v>21589.070779013407</v>
      </c>
      <c r="F9638" s="179">
        <v>0</v>
      </c>
      <c r="G9638" s="179">
        <v>0</v>
      </c>
      <c r="H9638" s="179">
        <v>18925.656561577183</v>
      </c>
      <c r="I9638" s="179">
        <v>0</v>
      </c>
      <c r="J9638" s="179">
        <v>0</v>
      </c>
      <c r="K9638" s="179">
        <v>0</v>
      </c>
      <c r="L9638" s="179">
        <v>0</v>
      </c>
      <c r="M9638" s="179">
        <v>8969.7894104635689</v>
      </c>
      <c r="N9638" s="179">
        <v>0</v>
      </c>
      <c r="O9638" s="179">
        <v>0</v>
      </c>
      <c r="P9638" s="179">
        <v>0</v>
      </c>
      <c r="Q9638" s="179">
        <v>0</v>
      </c>
      <c r="R9638" s="180">
        <v>0</v>
      </c>
      <c r="S9638" s="180">
        <v>0</v>
      </c>
      <c r="T9638" s="180">
        <v>0</v>
      </c>
    </row>
    <row r="9639" spans="2:20" x14ac:dyDescent="0.3">
      <c r="B9639" s="19">
        <v>9636</v>
      </c>
      <c r="C9639" s="179">
        <v>0</v>
      </c>
      <c r="D9639" s="179">
        <v>0</v>
      </c>
      <c r="E9639" s="179">
        <v>68980.519677191041</v>
      </c>
      <c r="F9639" s="179">
        <v>0</v>
      </c>
      <c r="G9639" s="179">
        <v>0</v>
      </c>
      <c r="H9639" s="179">
        <v>47135.016910645441</v>
      </c>
      <c r="I9639" s="179">
        <v>0</v>
      </c>
      <c r="J9639" s="179">
        <v>0</v>
      </c>
      <c r="K9639" s="179">
        <v>0</v>
      </c>
      <c r="L9639" s="179">
        <v>0</v>
      </c>
      <c r="M9639" s="179">
        <v>371940.71586466389</v>
      </c>
      <c r="N9639" s="179">
        <v>0</v>
      </c>
      <c r="O9639" s="179">
        <v>0</v>
      </c>
      <c r="P9639" s="179">
        <v>0</v>
      </c>
      <c r="Q9639" s="179">
        <v>0</v>
      </c>
      <c r="R9639" s="180">
        <v>0</v>
      </c>
      <c r="S9639" s="180">
        <v>0</v>
      </c>
      <c r="T9639" s="180">
        <v>0</v>
      </c>
    </row>
    <row r="9640" spans="2:20" x14ac:dyDescent="0.3">
      <c r="B9640" s="19">
        <v>9637</v>
      </c>
      <c r="C9640" s="179">
        <v>0</v>
      </c>
      <c r="D9640" s="179">
        <v>0</v>
      </c>
      <c r="E9640" s="179">
        <v>47399.540203786972</v>
      </c>
      <c r="F9640" s="179">
        <v>0</v>
      </c>
      <c r="G9640" s="179">
        <v>0</v>
      </c>
      <c r="H9640" s="179">
        <v>7532.2515946080503</v>
      </c>
      <c r="I9640" s="179">
        <v>0</v>
      </c>
      <c r="J9640" s="179">
        <v>0</v>
      </c>
      <c r="K9640" s="179">
        <v>0</v>
      </c>
      <c r="L9640" s="179">
        <v>0</v>
      </c>
      <c r="M9640" s="179">
        <v>393429.41605583928</v>
      </c>
      <c r="N9640" s="179">
        <v>0</v>
      </c>
      <c r="O9640" s="179">
        <v>0</v>
      </c>
      <c r="P9640" s="179">
        <v>0</v>
      </c>
      <c r="Q9640" s="179">
        <v>0</v>
      </c>
      <c r="R9640" s="180">
        <v>0</v>
      </c>
      <c r="S9640" s="180">
        <v>0</v>
      </c>
      <c r="T9640" s="180">
        <v>0</v>
      </c>
    </row>
    <row r="9641" spans="2:20" x14ac:dyDescent="0.3">
      <c r="B9641" s="19">
        <v>9638</v>
      </c>
      <c r="C9641" s="179">
        <v>0</v>
      </c>
      <c r="D9641" s="179">
        <v>0</v>
      </c>
      <c r="E9641" s="179">
        <v>1865667.2295466952</v>
      </c>
      <c r="F9641" s="179">
        <v>0</v>
      </c>
      <c r="G9641" s="179">
        <v>0</v>
      </c>
      <c r="H9641" s="179">
        <v>26024.524498494127</v>
      </c>
      <c r="I9641" s="179">
        <v>0</v>
      </c>
      <c r="J9641" s="179">
        <v>0</v>
      </c>
      <c r="K9641" s="179">
        <v>0</v>
      </c>
      <c r="L9641" s="179">
        <v>0</v>
      </c>
      <c r="M9641" s="179">
        <v>422586.27854708047</v>
      </c>
      <c r="N9641" s="179">
        <v>0</v>
      </c>
      <c r="O9641" s="179">
        <v>0</v>
      </c>
      <c r="P9641" s="179">
        <v>0</v>
      </c>
      <c r="Q9641" s="179">
        <v>0</v>
      </c>
      <c r="R9641" s="180">
        <v>0</v>
      </c>
      <c r="S9641" s="180">
        <v>0</v>
      </c>
      <c r="T9641" s="180">
        <v>0</v>
      </c>
    </row>
    <row r="9642" spans="2:20" x14ac:dyDescent="0.3">
      <c r="B9642" s="19">
        <v>9639</v>
      </c>
      <c r="C9642" s="179">
        <v>0</v>
      </c>
      <c r="D9642" s="179">
        <v>0</v>
      </c>
      <c r="E9642" s="179">
        <v>174841.26696423249</v>
      </c>
      <c r="F9642" s="179">
        <v>0</v>
      </c>
      <c r="G9642" s="179">
        <v>0</v>
      </c>
      <c r="H9642" s="179">
        <v>30529.545435266838</v>
      </c>
      <c r="I9642" s="179">
        <v>0</v>
      </c>
      <c r="J9642" s="179">
        <v>0</v>
      </c>
      <c r="K9642" s="179">
        <v>0</v>
      </c>
      <c r="L9642" s="179">
        <v>0</v>
      </c>
      <c r="M9642" s="179">
        <v>5371.5337537967371</v>
      </c>
      <c r="N9642" s="179">
        <v>0</v>
      </c>
      <c r="O9642" s="179">
        <v>0</v>
      </c>
      <c r="P9642" s="179">
        <v>0</v>
      </c>
      <c r="Q9642" s="179">
        <v>0</v>
      </c>
      <c r="R9642" s="180">
        <v>0</v>
      </c>
      <c r="S9642" s="180">
        <v>0</v>
      </c>
      <c r="T9642" s="180">
        <v>0</v>
      </c>
    </row>
    <row r="9643" spans="2:20" x14ac:dyDescent="0.3">
      <c r="B9643" s="19">
        <v>9640</v>
      </c>
      <c r="C9643" s="179">
        <v>0</v>
      </c>
      <c r="D9643" s="179">
        <v>0</v>
      </c>
      <c r="E9643" s="179">
        <v>358340.93832957785</v>
      </c>
      <c r="F9643" s="179">
        <v>0</v>
      </c>
      <c r="G9643" s="179">
        <v>0</v>
      </c>
      <c r="H9643" s="179">
        <v>33358.664895122849</v>
      </c>
      <c r="I9643" s="179">
        <v>0</v>
      </c>
      <c r="J9643" s="179">
        <v>0</v>
      </c>
      <c r="K9643" s="179">
        <v>0</v>
      </c>
      <c r="L9643" s="179">
        <v>0</v>
      </c>
      <c r="M9643" s="179">
        <v>34403.778526302958</v>
      </c>
      <c r="N9643" s="179">
        <v>0</v>
      </c>
      <c r="O9643" s="179">
        <v>0</v>
      </c>
      <c r="P9643" s="179">
        <v>0</v>
      </c>
      <c r="Q9643" s="179">
        <v>0</v>
      </c>
      <c r="R9643" s="180">
        <v>0</v>
      </c>
      <c r="S9643" s="180">
        <v>0</v>
      </c>
      <c r="T9643" s="180">
        <v>0</v>
      </c>
    </row>
    <row r="9644" spans="2:20" x14ac:dyDescent="0.3">
      <c r="B9644" s="19">
        <v>9641</v>
      </c>
      <c r="C9644" s="179">
        <v>0</v>
      </c>
      <c r="D9644" s="179">
        <v>0</v>
      </c>
      <c r="E9644" s="179">
        <v>83581.061133456271</v>
      </c>
      <c r="F9644" s="179">
        <v>0</v>
      </c>
      <c r="G9644" s="179">
        <v>0</v>
      </c>
      <c r="H9644" s="179">
        <v>58014.051953211274</v>
      </c>
      <c r="I9644" s="179">
        <v>0</v>
      </c>
      <c r="J9644" s="179">
        <v>0</v>
      </c>
      <c r="K9644" s="179">
        <v>0</v>
      </c>
      <c r="L9644" s="179">
        <v>0</v>
      </c>
      <c r="M9644" s="179">
        <v>66897.728646677468</v>
      </c>
      <c r="N9644" s="179">
        <v>0</v>
      </c>
      <c r="O9644" s="179">
        <v>0</v>
      </c>
      <c r="P9644" s="179">
        <v>0</v>
      </c>
      <c r="Q9644" s="179">
        <v>0</v>
      </c>
      <c r="R9644" s="180">
        <v>0</v>
      </c>
      <c r="S9644" s="180">
        <v>0</v>
      </c>
      <c r="T9644" s="180">
        <v>0</v>
      </c>
    </row>
    <row r="9645" spans="2:20" x14ac:dyDescent="0.3">
      <c r="B9645" s="19">
        <v>9642</v>
      </c>
      <c r="C9645" s="179">
        <v>0</v>
      </c>
      <c r="D9645" s="179">
        <v>0</v>
      </c>
      <c r="E9645" s="179">
        <v>29071.339754305689</v>
      </c>
      <c r="F9645" s="179">
        <v>0</v>
      </c>
      <c r="G9645" s="179">
        <v>0</v>
      </c>
      <c r="H9645" s="179">
        <v>68555.1612689248</v>
      </c>
      <c r="I9645" s="179">
        <v>0</v>
      </c>
      <c r="J9645" s="179">
        <v>0</v>
      </c>
      <c r="K9645" s="179">
        <v>0</v>
      </c>
      <c r="L9645" s="179">
        <v>0</v>
      </c>
      <c r="M9645" s="179">
        <v>494836.78245736618</v>
      </c>
      <c r="N9645" s="179">
        <v>0</v>
      </c>
      <c r="O9645" s="179">
        <v>0</v>
      </c>
      <c r="P9645" s="179">
        <v>0</v>
      </c>
      <c r="Q9645" s="179">
        <v>0</v>
      </c>
      <c r="R9645" s="180">
        <v>0</v>
      </c>
      <c r="S9645" s="180">
        <v>0</v>
      </c>
      <c r="T9645" s="180">
        <v>0</v>
      </c>
    </row>
    <row r="9646" spans="2:20" x14ac:dyDescent="0.3">
      <c r="B9646" s="19">
        <v>9643</v>
      </c>
      <c r="C9646" s="179">
        <v>0</v>
      </c>
      <c r="D9646" s="179">
        <v>0</v>
      </c>
      <c r="E9646" s="179">
        <v>514408.46157397964</v>
      </c>
      <c r="F9646" s="179">
        <v>0</v>
      </c>
      <c r="G9646" s="179">
        <v>0</v>
      </c>
      <c r="H9646" s="179">
        <v>114156.699288512</v>
      </c>
      <c r="I9646" s="179">
        <v>0</v>
      </c>
      <c r="J9646" s="179">
        <v>0</v>
      </c>
      <c r="K9646" s="179">
        <v>0</v>
      </c>
      <c r="L9646" s="179">
        <v>0</v>
      </c>
      <c r="M9646" s="179">
        <v>110426.26264128837</v>
      </c>
      <c r="N9646" s="179">
        <v>0</v>
      </c>
      <c r="O9646" s="179">
        <v>0</v>
      </c>
      <c r="P9646" s="179">
        <v>0</v>
      </c>
      <c r="Q9646" s="179">
        <v>0</v>
      </c>
      <c r="R9646" s="180">
        <v>0</v>
      </c>
      <c r="S9646" s="180">
        <v>0</v>
      </c>
      <c r="T9646" s="180">
        <v>0</v>
      </c>
    </row>
    <row r="9647" spans="2:20" x14ac:dyDescent="0.3">
      <c r="B9647" s="19">
        <v>9644</v>
      </c>
      <c r="C9647" s="179">
        <v>0</v>
      </c>
      <c r="D9647" s="179">
        <v>0</v>
      </c>
      <c r="E9647" s="179">
        <v>268148.92986251082</v>
      </c>
      <c r="F9647" s="179">
        <v>0</v>
      </c>
      <c r="G9647" s="179">
        <v>0</v>
      </c>
      <c r="H9647" s="179">
        <v>18012.344907194547</v>
      </c>
      <c r="I9647" s="179">
        <v>0</v>
      </c>
      <c r="J9647" s="179">
        <v>0</v>
      </c>
      <c r="K9647" s="179">
        <v>80946.417778147355</v>
      </c>
      <c r="L9647" s="179">
        <v>1</v>
      </c>
      <c r="M9647" s="179">
        <v>171365.41201113045</v>
      </c>
      <c r="N9647" s="179">
        <v>0</v>
      </c>
      <c r="O9647" s="179">
        <v>0</v>
      </c>
      <c r="P9647" s="179">
        <v>0</v>
      </c>
      <c r="Q9647" s="179">
        <v>0</v>
      </c>
      <c r="R9647" s="180">
        <v>0</v>
      </c>
      <c r="S9647" s="180">
        <v>80946.417778147355</v>
      </c>
      <c r="T9647" s="180">
        <v>0</v>
      </c>
    </row>
    <row r="9648" spans="2:20" x14ac:dyDescent="0.3">
      <c r="B9648" s="19">
        <v>9645</v>
      </c>
      <c r="C9648" s="179">
        <v>0</v>
      </c>
      <c r="D9648" s="179">
        <v>0</v>
      </c>
      <c r="E9648" s="179">
        <v>110818.89468130478</v>
      </c>
      <c r="F9648" s="179">
        <v>1</v>
      </c>
      <c r="G9648" s="179">
        <v>66434.96433307667</v>
      </c>
      <c r="H9648" s="179">
        <v>2659.3543911243164</v>
      </c>
      <c r="I9648" s="179">
        <v>0</v>
      </c>
      <c r="J9648" s="179">
        <v>0</v>
      </c>
      <c r="K9648" s="179">
        <v>0</v>
      </c>
      <c r="L9648" s="179">
        <v>0</v>
      </c>
      <c r="M9648" s="179">
        <v>101767.1062650368</v>
      </c>
      <c r="N9648" s="179">
        <v>0</v>
      </c>
      <c r="O9648" s="179">
        <v>0</v>
      </c>
      <c r="P9648" s="179">
        <v>0</v>
      </c>
      <c r="Q9648" s="179">
        <v>0</v>
      </c>
      <c r="R9648" s="180">
        <v>0</v>
      </c>
      <c r="S9648" s="180">
        <v>0</v>
      </c>
      <c r="T9648" s="180">
        <v>0</v>
      </c>
    </row>
    <row r="9649" spans="2:20" x14ac:dyDescent="0.3">
      <c r="B9649" s="19">
        <v>9646</v>
      </c>
      <c r="C9649" s="179">
        <v>0</v>
      </c>
      <c r="D9649" s="179">
        <v>0</v>
      </c>
      <c r="E9649" s="179">
        <v>120860.93736965764</v>
      </c>
      <c r="F9649" s="179">
        <v>0</v>
      </c>
      <c r="G9649" s="179">
        <v>0</v>
      </c>
      <c r="H9649" s="179">
        <v>52954.882878599368</v>
      </c>
      <c r="I9649" s="179">
        <v>0</v>
      </c>
      <c r="J9649" s="179">
        <v>0</v>
      </c>
      <c r="K9649" s="179">
        <v>0</v>
      </c>
      <c r="L9649" s="179">
        <v>0</v>
      </c>
      <c r="M9649" s="179">
        <v>781027.10029310849</v>
      </c>
      <c r="N9649" s="179">
        <v>0</v>
      </c>
      <c r="O9649" s="179">
        <v>0</v>
      </c>
      <c r="P9649" s="179">
        <v>0</v>
      </c>
      <c r="Q9649" s="179">
        <v>0</v>
      </c>
      <c r="R9649" s="180">
        <v>0</v>
      </c>
      <c r="S9649" s="180">
        <v>0</v>
      </c>
      <c r="T9649" s="180">
        <v>0</v>
      </c>
    </row>
    <row r="9650" spans="2:20" x14ac:dyDescent="0.3">
      <c r="B9650" s="19">
        <v>9647</v>
      </c>
      <c r="C9650" s="179">
        <v>0</v>
      </c>
      <c r="D9650" s="179">
        <v>0</v>
      </c>
      <c r="E9650" s="179">
        <v>138637.65375899838</v>
      </c>
      <c r="F9650" s="179">
        <v>0</v>
      </c>
      <c r="G9650" s="179">
        <v>0</v>
      </c>
      <c r="H9650" s="179">
        <v>124242.41682391762</v>
      </c>
      <c r="I9650" s="179">
        <v>0</v>
      </c>
      <c r="J9650" s="179">
        <v>0</v>
      </c>
      <c r="K9650" s="179">
        <v>0</v>
      </c>
      <c r="L9650" s="179">
        <v>0</v>
      </c>
      <c r="M9650" s="179">
        <v>498931.04332220822</v>
      </c>
      <c r="N9650" s="179">
        <v>0</v>
      </c>
      <c r="O9650" s="179">
        <v>0</v>
      </c>
      <c r="P9650" s="179">
        <v>0</v>
      </c>
      <c r="Q9650" s="179">
        <v>0</v>
      </c>
      <c r="R9650" s="180">
        <v>0</v>
      </c>
      <c r="S9650" s="180">
        <v>0</v>
      </c>
      <c r="T9650" s="180">
        <v>0</v>
      </c>
    </row>
    <row r="9651" spans="2:20" x14ac:dyDescent="0.3">
      <c r="B9651" s="19">
        <v>9648</v>
      </c>
      <c r="C9651" s="179">
        <v>1</v>
      </c>
      <c r="D9651" s="179">
        <v>345900.63378602784</v>
      </c>
      <c r="E9651" s="179">
        <v>13875.276014622383</v>
      </c>
      <c r="F9651" s="179">
        <v>0</v>
      </c>
      <c r="G9651" s="179">
        <v>0</v>
      </c>
      <c r="H9651" s="179">
        <v>53151.808105323587</v>
      </c>
      <c r="I9651" s="179">
        <v>0</v>
      </c>
      <c r="J9651" s="179">
        <v>0</v>
      </c>
      <c r="K9651" s="179">
        <v>0</v>
      </c>
      <c r="L9651" s="179">
        <v>0</v>
      </c>
      <c r="M9651" s="179">
        <v>35084.0500604677</v>
      </c>
      <c r="N9651" s="179">
        <v>0</v>
      </c>
      <c r="O9651" s="179">
        <v>0</v>
      </c>
      <c r="P9651" s="179">
        <v>0</v>
      </c>
      <c r="Q9651" s="179">
        <v>0</v>
      </c>
      <c r="R9651" s="180">
        <v>0</v>
      </c>
      <c r="S9651" s="180">
        <v>0</v>
      </c>
      <c r="T9651" s="180">
        <v>345900.63378602784</v>
      </c>
    </row>
    <row r="9652" spans="2:20" x14ac:dyDescent="0.3">
      <c r="B9652" s="19">
        <v>9649</v>
      </c>
      <c r="C9652" s="179">
        <v>0</v>
      </c>
      <c r="D9652" s="179">
        <v>0</v>
      </c>
      <c r="E9652" s="179">
        <v>7202.9202711419584</v>
      </c>
      <c r="F9652" s="179">
        <v>0</v>
      </c>
      <c r="G9652" s="179">
        <v>0</v>
      </c>
      <c r="H9652" s="179">
        <v>1623.5831377519319</v>
      </c>
      <c r="I9652" s="179">
        <v>0</v>
      </c>
      <c r="J9652" s="179">
        <v>0</v>
      </c>
      <c r="K9652" s="179">
        <v>0</v>
      </c>
      <c r="L9652" s="179">
        <v>0</v>
      </c>
      <c r="M9652" s="179">
        <v>21915.952469282092</v>
      </c>
      <c r="N9652" s="179">
        <v>0</v>
      </c>
      <c r="O9652" s="179">
        <v>0</v>
      </c>
      <c r="P9652" s="179">
        <v>0</v>
      </c>
      <c r="Q9652" s="179">
        <v>0</v>
      </c>
      <c r="R9652" s="180">
        <v>0</v>
      </c>
      <c r="S9652" s="180">
        <v>0</v>
      </c>
      <c r="T9652" s="180">
        <v>0</v>
      </c>
    </row>
    <row r="9653" spans="2:20" x14ac:dyDescent="0.3">
      <c r="B9653" s="19">
        <v>9650</v>
      </c>
      <c r="C9653" s="179">
        <v>0</v>
      </c>
      <c r="D9653" s="179">
        <v>0</v>
      </c>
      <c r="E9653" s="179">
        <v>94422.850120445131</v>
      </c>
      <c r="F9653" s="179">
        <v>0</v>
      </c>
      <c r="G9653" s="179">
        <v>0</v>
      </c>
      <c r="H9653" s="179">
        <v>582117.78016930935</v>
      </c>
      <c r="I9653" s="179">
        <v>0</v>
      </c>
      <c r="J9653" s="179">
        <v>0</v>
      </c>
      <c r="K9653" s="179">
        <v>0</v>
      </c>
      <c r="L9653" s="179">
        <v>0</v>
      </c>
      <c r="M9653" s="179">
        <v>131655.34111542994</v>
      </c>
      <c r="N9653" s="179">
        <v>0</v>
      </c>
      <c r="O9653" s="179">
        <v>0</v>
      </c>
      <c r="P9653" s="179">
        <v>0</v>
      </c>
      <c r="Q9653" s="179">
        <v>0</v>
      </c>
      <c r="R9653" s="180">
        <v>0</v>
      </c>
      <c r="S9653" s="180">
        <v>0</v>
      </c>
      <c r="T9653" s="180">
        <v>0</v>
      </c>
    </row>
    <row r="9654" spans="2:20" x14ac:dyDescent="0.3">
      <c r="B9654" s="19">
        <v>9651</v>
      </c>
      <c r="C9654" s="179">
        <v>0</v>
      </c>
      <c r="D9654" s="179">
        <v>0</v>
      </c>
      <c r="E9654" s="179">
        <v>1144271.2431534438</v>
      </c>
      <c r="F9654" s="179">
        <v>0</v>
      </c>
      <c r="G9654" s="179">
        <v>0</v>
      </c>
      <c r="H9654" s="179">
        <v>62591.022174047743</v>
      </c>
      <c r="I9654" s="179">
        <v>0</v>
      </c>
      <c r="J9654" s="179">
        <v>0</v>
      </c>
      <c r="K9654" s="179">
        <v>0</v>
      </c>
      <c r="L9654" s="179">
        <v>0</v>
      </c>
      <c r="M9654" s="179">
        <v>18976.903581411669</v>
      </c>
      <c r="N9654" s="179">
        <v>0</v>
      </c>
      <c r="O9654" s="179">
        <v>0</v>
      </c>
      <c r="P9654" s="179">
        <v>0</v>
      </c>
      <c r="Q9654" s="179">
        <v>0</v>
      </c>
      <c r="R9654" s="180">
        <v>0</v>
      </c>
      <c r="S9654" s="180">
        <v>0</v>
      </c>
      <c r="T9654" s="180">
        <v>0</v>
      </c>
    </row>
    <row r="9655" spans="2:20" x14ac:dyDescent="0.3">
      <c r="B9655" s="19">
        <v>9652</v>
      </c>
      <c r="C9655" s="179">
        <v>0</v>
      </c>
      <c r="D9655" s="179">
        <v>0</v>
      </c>
      <c r="E9655" s="179">
        <v>56878.194448124843</v>
      </c>
      <c r="F9655" s="179">
        <v>0</v>
      </c>
      <c r="G9655" s="179">
        <v>0</v>
      </c>
      <c r="H9655" s="179">
        <v>498015.56623113214</v>
      </c>
      <c r="I9655" s="179">
        <v>0</v>
      </c>
      <c r="J9655" s="179">
        <v>0</v>
      </c>
      <c r="K9655" s="179">
        <v>0</v>
      </c>
      <c r="L9655" s="179">
        <v>0</v>
      </c>
      <c r="M9655" s="179">
        <v>16899.038541010061</v>
      </c>
      <c r="N9655" s="179">
        <v>0</v>
      </c>
      <c r="O9655" s="179">
        <v>0</v>
      </c>
      <c r="P9655" s="179">
        <v>0</v>
      </c>
      <c r="Q9655" s="179">
        <v>0</v>
      </c>
      <c r="R9655" s="180">
        <v>0</v>
      </c>
      <c r="S9655" s="180">
        <v>0</v>
      </c>
      <c r="T9655" s="180">
        <v>0</v>
      </c>
    </row>
    <row r="9656" spans="2:20" x14ac:dyDescent="0.3">
      <c r="B9656" s="19">
        <v>9653</v>
      </c>
      <c r="C9656" s="179">
        <v>0</v>
      </c>
      <c r="D9656" s="179">
        <v>0</v>
      </c>
      <c r="E9656" s="179">
        <v>58228.030615792602</v>
      </c>
      <c r="F9656" s="179">
        <v>0</v>
      </c>
      <c r="G9656" s="179">
        <v>0</v>
      </c>
      <c r="H9656" s="179">
        <v>254546.89936384227</v>
      </c>
      <c r="I9656" s="179">
        <v>0</v>
      </c>
      <c r="J9656" s="179">
        <v>0</v>
      </c>
      <c r="K9656" s="179">
        <v>0</v>
      </c>
      <c r="L9656" s="179">
        <v>0</v>
      </c>
      <c r="M9656" s="179">
        <v>1015073.9102981943</v>
      </c>
      <c r="N9656" s="179">
        <v>0</v>
      </c>
      <c r="O9656" s="179">
        <v>0</v>
      </c>
      <c r="P9656" s="179">
        <v>0</v>
      </c>
      <c r="Q9656" s="179">
        <v>0</v>
      </c>
      <c r="R9656" s="180">
        <v>0</v>
      </c>
      <c r="S9656" s="180">
        <v>0</v>
      </c>
      <c r="T9656" s="180">
        <v>0</v>
      </c>
    </row>
    <row r="9657" spans="2:20" x14ac:dyDescent="0.3">
      <c r="B9657" s="19">
        <v>9654</v>
      </c>
      <c r="C9657" s="179">
        <v>0</v>
      </c>
      <c r="D9657" s="179">
        <v>0</v>
      </c>
      <c r="E9657" s="179">
        <v>211883.133575188</v>
      </c>
      <c r="F9657" s="179">
        <v>0</v>
      </c>
      <c r="G9657" s="179">
        <v>0</v>
      </c>
      <c r="H9657" s="179">
        <v>28775.323159821419</v>
      </c>
      <c r="I9657" s="179">
        <v>0</v>
      </c>
      <c r="J9657" s="179">
        <v>0</v>
      </c>
      <c r="K9657" s="179">
        <v>0</v>
      </c>
      <c r="L9657" s="179">
        <v>0</v>
      </c>
      <c r="M9657" s="179">
        <v>67093.52567657383</v>
      </c>
      <c r="N9657" s="179">
        <v>0</v>
      </c>
      <c r="O9657" s="179">
        <v>0</v>
      </c>
      <c r="P9657" s="179">
        <v>0</v>
      </c>
      <c r="Q9657" s="179">
        <v>0</v>
      </c>
      <c r="R9657" s="180">
        <v>0</v>
      </c>
      <c r="S9657" s="180">
        <v>0</v>
      </c>
      <c r="T9657" s="180">
        <v>0</v>
      </c>
    </row>
    <row r="9658" spans="2:20" x14ac:dyDescent="0.3">
      <c r="B9658" s="19">
        <v>9655</v>
      </c>
      <c r="C9658" s="179">
        <v>0</v>
      </c>
      <c r="D9658" s="179">
        <v>0</v>
      </c>
      <c r="E9658" s="179">
        <v>207415.73176383038</v>
      </c>
      <c r="F9658" s="179">
        <v>0</v>
      </c>
      <c r="G9658" s="179">
        <v>0</v>
      </c>
      <c r="H9658" s="179">
        <v>21525.006413225772</v>
      </c>
      <c r="I9658" s="179">
        <v>0</v>
      </c>
      <c r="J9658" s="179">
        <v>0</v>
      </c>
      <c r="K9658" s="179">
        <v>0</v>
      </c>
      <c r="L9658" s="179">
        <v>0</v>
      </c>
      <c r="M9658" s="179">
        <v>14339.511841289093</v>
      </c>
      <c r="N9658" s="179">
        <v>0</v>
      </c>
      <c r="O9658" s="179">
        <v>0</v>
      </c>
      <c r="P9658" s="179">
        <v>0</v>
      </c>
      <c r="Q9658" s="179">
        <v>0</v>
      </c>
      <c r="R9658" s="180">
        <v>0</v>
      </c>
      <c r="S9658" s="180">
        <v>0</v>
      </c>
      <c r="T9658" s="180">
        <v>0</v>
      </c>
    </row>
    <row r="9659" spans="2:20" x14ac:dyDescent="0.3">
      <c r="B9659" s="19">
        <v>9656</v>
      </c>
      <c r="C9659" s="179">
        <v>0</v>
      </c>
      <c r="D9659" s="179">
        <v>0</v>
      </c>
      <c r="E9659" s="179">
        <v>100582.42352605921</v>
      </c>
      <c r="F9659" s="179">
        <v>0</v>
      </c>
      <c r="G9659" s="179">
        <v>0</v>
      </c>
      <c r="H9659" s="179">
        <v>66168.488182832836</v>
      </c>
      <c r="I9659" s="179">
        <v>0</v>
      </c>
      <c r="J9659" s="179">
        <v>0</v>
      </c>
      <c r="K9659" s="179">
        <v>0</v>
      </c>
      <c r="L9659" s="179">
        <v>0</v>
      </c>
      <c r="M9659" s="179">
        <v>1472.0761090937856</v>
      </c>
      <c r="N9659" s="179">
        <v>0</v>
      </c>
      <c r="O9659" s="179">
        <v>0</v>
      </c>
      <c r="P9659" s="179">
        <v>0</v>
      </c>
      <c r="Q9659" s="179">
        <v>0</v>
      </c>
      <c r="R9659" s="180">
        <v>0</v>
      </c>
      <c r="S9659" s="180">
        <v>0</v>
      </c>
      <c r="T9659" s="180">
        <v>0</v>
      </c>
    </row>
    <row r="9660" spans="2:20" x14ac:dyDescent="0.3">
      <c r="B9660" s="19">
        <v>9657</v>
      </c>
      <c r="C9660" s="179">
        <v>0</v>
      </c>
      <c r="D9660" s="179">
        <v>0</v>
      </c>
      <c r="E9660" s="179">
        <v>11669.029859619037</v>
      </c>
      <c r="F9660" s="179">
        <v>0</v>
      </c>
      <c r="G9660" s="179">
        <v>0</v>
      </c>
      <c r="H9660" s="179">
        <v>134289.8629751768</v>
      </c>
      <c r="I9660" s="179">
        <v>0</v>
      </c>
      <c r="J9660" s="179">
        <v>0</v>
      </c>
      <c r="K9660" s="179">
        <v>0</v>
      </c>
      <c r="L9660" s="179">
        <v>0</v>
      </c>
      <c r="M9660" s="179">
        <v>48231.878936429966</v>
      </c>
      <c r="N9660" s="179">
        <v>0</v>
      </c>
      <c r="O9660" s="179">
        <v>0</v>
      </c>
      <c r="P9660" s="179">
        <v>0</v>
      </c>
      <c r="Q9660" s="179">
        <v>0</v>
      </c>
      <c r="R9660" s="180">
        <v>0</v>
      </c>
      <c r="S9660" s="180">
        <v>0</v>
      </c>
      <c r="T9660" s="180">
        <v>0</v>
      </c>
    </row>
    <row r="9661" spans="2:20" x14ac:dyDescent="0.3">
      <c r="B9661" s="19">
        <v>9658</v>
      </c>
      <c r="C9661" s="179">
        <v>0</v>
      </c>
      <c r="D9661" s="179">
        <v>0</v>
      </c>
      <c r="E9661" s="179">
        <v>96374.531415904392</v>
      </c>
      <c r="F9661" s="179">
        <v>0</v>
      </c>
      <c r="G9661" s="179">
        <v>0</v>
      </c>
      <c r="H9661" s="179">
        <v>14639.792567008859</v>
      </c>
      <c r="I9661" s="179">
        <v>0</v>
      </c>
      <c r="J9661" s="179">
        <v>0</v>
      </c>
      <c r="K9661" s="179">
        <v>0</v>
      </c>
      <c r="L9661" s="179">
        <v>0</v>
      </c>
      <c r="M9661" s="179">
        <v>32660.090616729769</v>
      </c>
      <c r="N9661" s="179">
        <v>0</v>
      </c>
      <c r="O9661" s="179">
        <v>0</v>
      </c>
      <c r="P9661" s="179">
        <v>0</v>
      </c>
      <c r="Q9661" s="179">
        <v>0</v>
      </c>
      <c r="R9661" s="180">
        <v>0</v>
      </c>
      <c r="S9661" s="180">
        <v>0</v>
      </c>
      <c r="T9661" s="180">
        <v>0</v>
      </c>
    </row>
    <row r="9662" spans="2:20" x14ac:dyDescent="0.3">
      <c r="B9662" s="19">
        <v>9659</v>
      </c>
      <c r="C9662" s="179">
        <v>0</v>
      </c>
      <c r="D9662" s="179">
        <v>0</v>
      </c>
      <c r="E9662" s="179">
        <v>243832.13590155926</v>
      </c>
      <c r="F9662" s="179">
        <v>0</v>
      </c>
      <c r="G9662" s="179">
        <v>0</v>
      </c>
      <c r="H9662" s="179">
        <v>17115.758082750457</v>
      </c>
      <c r="I9662" s="179">
        <v>0</v>
      </c>
      <c r="J9662" s="179">
        <v>0</v>
      </c>
      <c r="K9662" s="179">
        <v>0</v>
      </c>
      <c r="L9662" s="179">
        <v>0</v>
      </c>
      <c r="M9662" s="179">
        <v>88637.705326010648</v>
      </c>
      <c r="N9662" s="179">
        <v>0</v>
      </c>
      <c r="O9662" s="179">
        <v>0</v>
      </c>
      <c r="P9662" s="179">
        <v>0</v>
      </c>
      <c r="Q9662" s="179">
        <v>0</v>
      </c>
      <c r="R9662" s="180">
        <v>0</v>
      </c>
      <c r="S9662" s="180">
        <v>0</v>
      </c>
      <c r="T9662" s="180">
        <v>0</v>
      </c>
    </row>
    <row r="9663" spans="2:20" x14ac:dyDescent="0.3">
      <c r="B9663" s="19">
        <v>9660</v>
      </c>
      <c r="C9663" s="179">
        <v>0</v>
      </c>
      <c r="D9663" s="179">
        <v>0</v>
      </c>
      <c r="E9663" s="179">
        <v>129525.57665522512</v>
      </c>
      <c r="F9663" s="179">
        <v>0</v>
      </c>
      <c r="G9663" s="179">
        <v>0</v>
      </c>
      <c r="H9663" s="179">
        <v>82327.297435841101</v>
      </c>
      <c r="I9663" s="179">
        <v>0</v>
      </c>
      <c r="J9663" s="179">
        <v>0</v>
      </c>
      <c r="K9663" s="179">
        <v>0</v>
      </c>
      <c r="L9663" s="179">
        <v>0</v>
      </c>
      <c r="M9663" s="179">
        <v>30790.935093711996</v>
      </c>
      <c r="N9663" s="179">
        <v>0</v>
      </c>
      <c r="O9663" s="179">
        <v>0</v>
      </c>
      <c r="P9663" s="179">
        <v>0</v>
      </c>
      <c r="Q9663" s="179">
        <v>0</v>
      </c>
      <c r="R9663" s="180">
        <v>0</v>
      </c>
      <c r="S9663" s="180">
        <v>0</v>
      </c>
      <c r="T9663" s="180">
        <v>0</v>
      </c>
    </row>
    <row r="9664" spans="2:20" x14ac:dyDescent="0.3">
      <c r="B9664" s="19">
        <v>9661</v>
      </c>
      <c r="C9664" s="179">
        <v>0</v>
      </c>
      <c r="D9664" s="179">
        <v>0</v>
      </c>
      <c r="E9664" s="179">
        <v>70262.265515205552</v>
      </c>
      <c r="F9664" s="179">
        <v>0</v>
      </c>
      <c r="G9664" s="179">
        <v>0</v>
      </c>
      <c r="H9664" s="179">
        <v>63606.925681468907</v>
      </c>
      <c r="I9664" s="179">
        <v>0</v>
      </c>
      <c r="J9664" s="179">
        <v>0</v>
      </c>
      <c r="K9664" s="179">
        <v>0</v>
      </c>
      <c r="L9664" s="179">
        <v>0</v>
      </c>
      <c r="M9664" s="179">
        <v>147450.72420168616</v>
      </c>
      <c r="N9664" s="179">
        <v>0</v>
      </c>
      <c r="O9664" s="179">
        <v>0</v>
      </c>
      <c r="P9664" s="179">
        <v>0</v>
      </c>
      <c r="Q9664" s="179">
        <v>0</v>
      </c>
      <c r="R9664" s="180">
        <v>0</v>
      </c>
      <c r="S9664" s="180">
        <v>0</v>
      </c>
      <c r="T9664" s="180">
        <v>0</v>
      </c>
    </row>
    <row r="9665" spans="2:20" x14ac:dyDescent="0.3">
      <c r="B9665" s="19">
        <v>9662</v>
      </c>
      <c r="C9665" s="179">
        <v>0</v>
      </c>
      <c r="D9665" s="179">
        <v>0</v>
      </c>
      <c r="E9665" s="179">
        <v>255687.56779847745</v>
      </c>
      <c r="F9665" s="179">
        <v>0</v>
      </c>
      <c r="G9665" s="179">
        <v>0</v>
      </c>
      <c r="H9665" s="179">
        <v>298796.51529255928</v>
      </c>
      <c r="I9665" s="179">
        <v>0</v>
      </c>
      <c r="J9665" s="179">
        <v>0</v>
      </c>
      <c r="K9665" s="179">
        <v>0</v>
      </c>
      <c r="L9665" s="179">
        <v>0</v>
      </c>
      <c r="M9665" s="179">
        <v>7811.2298800890721</v>
      </c>
      <c r="N9665" s="179">
        <v>0</v>
      </c>
      <c r="O9665" s="179">
        <v>0</v>
      </c>
      <c r="P9665" s="179">
        <v>0</v>
      </c>
      <c r="Q9665" s="179">
        <v>0</v>
      </c>
      <c r="R9665" s="180">
        <v>0</v>
      </c>
      <c r="S9665" s="180">
        <v>0</v>
      </c>
      <c r="T9665" s="180">
        <v>0</v>
      </c>
    </row>
    <row r="9666" spans="2:20" x14ac:dyDescent="0.3">
      <c r="B9666" s="19">
        <v>9663</v>
      </c>
      <c r="C9666" s="179">
        <v>0</v>
      </c>
      <c r="D9666" s="179">
        <v>0</v>
      </c>
      <c r="E9666" s="179">
        <v>176019.58890713492</v>
      </c>
      <c r="F9666" s="179">
        <v>1</v>
      </c>
      <c r="G9666" s="179">
        <v>21008.686311411362</v>
      </c>
      <c r="H9666" s="179">
        <v>268025.46997218503</v>
      </c>
      <c r="I9666" s="179">
        <v>0</v>
      </c>
      <c r="J9666" s="179">
        <v>0</v>
      </c>
      <c r="K9666" s="179">
        <v>0</v>
      </c>
      <c r="L9666" s="179">
        <v>0</v>
      </c>
      <c r="M9666" s="179">
        <v>35657.898808915634</v>
      </c>
      <c r="N9666" s="179">
        <v>0</v>
      </c>
      <c r="O9666" s="179">
        <v>0</v>
      </c>
      <c r="P9666" s="179">
        <v>0</v>
      </c>
      <c r="Q9666" s="179">
        <v>0</v>
      </c>
      <c r="R9666" s="180">
        <v>0</v>
      </c>
      <c r="S9666" s="180">
        <v>0</v>
      </c>
      <c r="T9666" s="180">
        <v>0</v>
      </c>
    </row>
    <row r="9667" spans="2:20" x14ac:dyDescent="0.3">
      <c r="B9667" s="19">
        <v>9664</v>
      </c>
      <c r="C9667" s="179">
        <v>0</v>
      </c>
      <c r="D9667" s="179">
        <v>0</v>
      </c>
      <c r="E9667" s="179">
        <v>3310.4403724258564</v>
      </c>
      <c r="F9667" s="179">
        <v>0</v>
      </c>
      <c r="G9667" s="179">
        <v>0</v>
      </c>
      <c r="H9667" s="179">
        <v>5353.3433797143007</v>
      </c>
      <c r="I9667" s="179">
        <v>0</v>
      </c>
      <c r="J9667" s="179">
        <v>0</v>
      </c>
      <c r="K9667" s="179">
        <v>0</v>
      </c>
      <c r="L9667" s="179">
        <v>0</v>
      </c>
      <c r="M9667" s="179">
        <v>124094.78979200956</v>
      </c>
      <c r="N9667" s="179">
        <v>0</v>
      </c>
      <c r="O9667" s="179">
        <v>0</v>
      </c>
      <c r="P9667" s="179">
        <v>0</v>
      </c>
      <c r="Q9667" s="179">
        <v>0</v>
      </c>
      <c r="R9667" s="180">
        <v>0</v>
      </c>
      <c r="S9667" s="180">
        <v>0</v>
      </c>
      <c r="T9667" s="180">
        <v>0</v>
      </c>
    </row>
    <row r="9668" spans="2:20" x14ac:dyDescent="0.3">
      <c r="B9668" s="19">
        <v>9665</v>
      </c>
      <c r="C9668" s="179">
        <v>0</v>
      </c>
      <c r="D9668" s="179">
        <v>0</v>
      </c>
      <c r="E9668" s="179">
        <v>24889.639320862323</v>
      </c>
      <c r="F9668" s="179">
        <v>0</v>
      </c>
      <c r="G9668" s="179">
        <v>0</v>
      </c>
      <c r="H9668" s="179">
        <v>502625.71373780776</v>
      </c>
      <c r="I9668" s="179">
        <v>0</v>
      </c>
      <c r="J9668" s="179">
        <v>0</v>
      </c>
      <c r="K9668" s="179">
        <v>0</v>
      </c>
      <c r="L9668" s="179">
        <v>0</v>
      </c>
      <c r="M9668" s="179">
        <v>76054.040507930506</v>
      </c>
      <c r="N9668" s="179">
        <v>0</v>
      </c>
      <c r="O9668" s="179">
        <v>0</v>
      </c>
      <c r="P9668" s="179">
        <v>0</v>
      </c>
      <c r="Q9668" s="179">
        <v>0</v>
      </c>
      <c r="R9668" s="180">
        <v>0</v>
      </c>
      <c r="S9668" s="180">
        <v>0</v>
      </c>
      <c r="T9668" s="180">
        <v>0</v>
      </c>
    </row>
    <row r="9669" spans="2:20" x14ac:dyDescent="0.3">
      <c r="B9669" s="19">
        <v>9666</v>
      </c>
      <c r="C9669" s="179">
        <v>0</v>
      </c>
      <c r="D9669" s="179">
        <v>0</v>
      </c>
      <c r="E9669" s="179">
        <v>93461.615695549277</v>
      </c>
      <c r="F9669" s="179">
        <v>0</v>
      </c>
      <c r="G9669" s="179">
        <v>0</v>
      </c>
      <c r="H9669" s="179">
        <v>71235.592639622162</v>
      </c>
      <c r="I9669" s="179">
        <v>0</v>
      </c>
      <c r="J9669" s="179">
        <v>0</v>
      </c>
      <c r="K9669" s="179">
        <v>0</v>
      </c>
      <c r="L9669" s="179">
        <v>0</v>
      </c>
      <c r="M9669" s="179">
        <v>48395.487195992915</v>
      </c>
      <c r="N9669" s="179">
        <v>0</v>
      </c>
      <c r="O9669" s="179">
        <v>0</v>
      </c>
      <c r="P9669" s="179">
        <v>0</v>
      </c>
      <c r="Q9669" s="179">
        <v>0</v>
      </c>
      <c r="R9669" s="180">
        <v>0</v>
      </c>
      <c r="S9669" s="180">
        <v>0</v>
      </c>
      <c r="T9669" s="180">
        <v>0</v>
      </c>
    </row>
    <row r="9670" spans="2:20" x14ac:dyDescent="0.3">
      <c r="B9670" s="19">
        <v>9667</v>
      </c>
      <c r="C9670" s="179">
        <v>1</v>
      </c>
      <c r="D9670" s="179">
        <v>266666.26610295183</v>
      </c>
      <c r="E9670" s="179">
        <v>378190.87067940994</v>
      </c>
      <c r="F9670" s="179">
        <v>0</v>
      </c>
      <c r="G9670" s="179">
        <v>0</v>
      </c>
      <c r="H9670" s="179">
        <v>598075.36181055498</v>
      </c>
      <c r="I9670" s="179">
        <v>0</v>
      </c>
      <c r="J9670" s="179">
        <v>0</v>
      </c>
      <c r="K9670" s="179">
        <v>0</v>
      </c>
      <c r="L9670" s="179">
        <v>0</v>
      </c>
      <c r="M9670" s="179">
        <v>23242.794581337501</v>
      </c>
      <c r="N9670" s="179">
        <v>0</v>
      </c>
      <c r="O9670" s="179">
        <v>0</v>
      </c>
      <c r="P9670" s="179">
        <v>0</v>
      </c>
      <c r="Q9670" s="179">
        <v>0</v>
      </c>
      <c r="R9670" s="180">
        <v>0</v>
      </c>
      <c r="S9670" s="180">
        <v>0</v>
      </c>
      <c r="T9670" s="180">
        <v>266666.26610295183</v>
      </c>
    </row>
    <row r="9671" spans="2:20" x14ac:dyDescent="0.3">
      <c r="B9671" s="19">
        <v>9668</v>
      </c>
      <c r="C9671" s="179">
        <v>0</v>
      </c>
      <c r="D9671" s="179">
        <v>0</v>
      </c>
      <c r="E9671" s="179">
        <v>137756.01333446841</v>
      </c>
      <c r="F9671" s="179">
        <v>0</v>
      </c>
      <c r="G9671" s="179">
        <v>0</v>
      </c>
      <c r="H9671" s="179">
        <v>169403.09278712631</v>
      </c>
      <c r="I9671" s="179">
        <v>0</v>
      </c>
      <c r="J9671" s="179">
        <v>0</v>
      </c>
      <c r="K9671" s="179">
        <v>0</v>
      </c>
      <c r="L9671" s="179">
        <v>0</v>
      </c>
      <c r="M9671" s="179">
        <v>39441.381569612138</v>
      </c>
      <c r="N9671" s="179">
        <v>0</v>
      </c>
      <c r="O9671" s="179">
        <v>0</v>
      </c>
      <c r="P9671" s="179">
        <v>0</v>
      </c>
      <c r="Q9671" s="179">
        <v>0</v>
      </c>
      <c r="R9671" s="180">
        <v>0</v>
      </c>
      <c r="S9671" s="180">
        <v>0</v>
      </c>
      <c r="T9671" s="180">
        <v>0</v>
      </c>
    </row>
    <row r="9672" spans="2:20" x14ac:dyDescent="0.3">
      <c r="B9672" s="19">
        <v>9669</v>
      </c>
      <c r="C9672" s="179">
        <v>0</v>
      </c>
      <c r="D9672" s="179">
        <v>0</v>
      </c>
      <c r="E9672" s="179">
        <v>44588.6323447955</v>
      </c>
      <c r="F9672" s="179">
        <v>1</v>
      </c>
      <c r="G9672" s="179">
        <v>2738825.3902983423</v>
      </c>
      <c r="H9672" s="179">
        <v>9318.9625855341928</v>
      </c>
      <c r="I9672" s="179">
        <v>1000000</v>
      </c>
      <c r="J9672" s="179">
        <v>0</v>
      </c>
      <c r="K9672" s="179">
        <v>127242.78342790481</v>
      </c>
      <c r="L9672" s="179">
        <v>1</v>
      </c>
      <c r="M9672" s="179">
        <v>8237.9785957697695</v>
      </c>
      <c r="N9672" s="179">
        <v>0</v>
      </c>
      <c r="O9672" s="179">
        <v>0</v>
      </c>
      <c r="P9672" s="179">
        <v>0</v>
      </c>
      <c r="Q9672" s="179">
        <v>0</v>
      </c>
      <c r="R9672" s="180">
        <v>0</v>
      </c>
      <c r="S9672" s="180">
        <v>127242.78342790481</v>
      </c>
      <c r="T9672" s="180">
        <v>0</v>
      </c>
    </row>
    <row r="9673" spans="2:20" x14ac:dyDescent="0.3">
      <c r="B9673" s="19">
        <v>9670</v>
      </c>
      <c r="C9673" s="179">
        <v>0</v>
      </c>
      <c r="D9673" s="179">
        <v>0</v>
      </c>
      <c r="E9673" s="179">
        <v>1242243.353340463</v>
      </c>
      <c r="F9673" s="179">
        <v>0</v>
      </c>
      <c r="G9673" s="179">
        <v>0</v>
      </c>
      <c r="H9673" s="179">
        <v>20656.931376635574</v>
      </c>
      <c r="I9673" s="179">
        <v>0</v>
      </c>
      <c r="J9673" s="179">
        <v>0</v>
      </c>
      <c r="K9673" s="179">
        <v>0</v>
      </c>
      <c r="L9673" s="179">
        <v>0</v>
      </c>
      <c r="M9673" s="179">
        <v>321551.31609604467</v>
      </c>
      <c r="N9673" s="179">
        <v>0</v>
      </c>
      <c r="O9673" s="179">
        <v>0</v>
      </c>
      <c r="P9673" s="179">
        <v>0</v>
      </c>
      <c r="Q9673" s="179">
        <v>0</v>
      </c>
      <c r="R9673" s="180">
        <v>0</v>
      </c>
      <c r="S9673" s="180">
        <v>0</v>
      </c>
      <c r="T9673" s="180">
        <v>0</v>
      </c>
    </row>
    <row r="9674" spans="2:20" x14ac:dyDescent="0.3">
      <c r="B9674" s="19">
        <v>9671</v>
      </c>
      <c r="C9674" s="179">
        <v>0</v>
      </c>
      <c r="D9674" s="179">
        <v>0</v>
      </c>
      <c r="E9674" s="179">
        <v>254534.05424118717</v>
      </c>
      <c r="F9674" s="179">
        <v>0</v>
      </c>
      <c r="G9674" s="179">
        <v>0</v>
      </c>
      <c r="H9674" s="179">
        <v>4921.8750154333084</v>
      </c>
      <c r="I9674" s="179">
        <v>0</v>
      </c>
      <c r="J9674" s="179">
        <v>0</v>
      </c>
      <c r="K9674" s="179">
        <v>0</v>
      </c>
      <c r="L9674" s="179">
        <v>0</v>
      </c>
      <c r="M9674" s="179">
        <v>344208.06048607745</v>
      </c>
      <c r="N9674" s="179">
        <v>0</v>
      </c>
      <c r="O9674" s="179">
        <v>0</v>
      </c>
      <c r="P9674" s="179">
        <v>0</v>
      </c>
      <c r="Q9674" s="179">
        <v>0</v>
      </c>
      <c r="R9674" s="180">
        <v>0</v>
      </c>
      <c r="S9674" s="180">
        <v>0</v>
      </c>
      <c r="T9674" s="180">
        <v>0</v>
      </c>
    </row>
    <row r="9675" spans="2:20" x14ac:dyDescent="0.3">
      <c r="B9675" s="19">
        <v>9672</v>
      </c>
      <c r="C9675" s="179">
        <v>0</v>
      </c>
      <c r="D9675" s="179">
        <v>0</v>
      </c>
      <c r="E9675" s="179">
        <v>263011.84282421262</v>
      </c>
      <c r="F9675" s="179">
        <v>0</v>
      </c>
      <c r="G9675" s="179">
        <v>0</v>
      </c>
      <c r="H9675" s="179">
        <v>12497.806973533983</v>
      </c>
      <c r="I9675" s="179">
        <v>0</v>
      </c>
      <c r="J9675" s="179">
        <v>0</v>
      </c>
      <c r="K9675" s="179">
        <v>0</v>
      </c>
      <c r="L9675" s="179">
        <v>0</v>
      </c>
      <c r="M9675" s="179">
        <v>10787.047318245901</v>
      </c>
      <c r="N9675" s="179">
        <v>0</v>
      </c>
      <c r="O9675" s="179">
        <v>0</v>
      </c>
      <c r="P9675" s="179">
        <v>0</v>
      </c>
      <c r="Q9675" s="179">
        <v>0</v>
      </c>
      <c r="R9675" s="180">
        <v>0</v>
      </c>
      <c r="S9675" s="180">
        <v>0</v>
      </c>
      <c r="T9675" s="180">
        <v>0</v>
      </c>
    </row>
    <row r="9676" spans="2:20" x14ac:dyDescent="0.3">
      <c r="B9676" s="19">
        <v>9673</v>
      </c>
      <c r="C9676" s="179">
        <v>0</v>
      </c>
      <c r="D9676" s="179">
        <v>0</v>
      </c>
      <c r="E9676" s="179">
        <v>1189194.4836663078</v>
      </c>
      <c r="F9676" s="179">
        <v>0</v>
      </c>
      <c r="G9676" s="179">
        <v>0</v>
      </c>
      <c r="H9676" s="179">
        <v>238330.47573745801</v>
      </c>
      <c r="I9676" s="179">
        <v>0</v>
      </c>
      <c r="J9676" s="179">
        <v>0</v>
      </c>
      <c r="K9676" s="179">
        <v>0</v>
      </c>
      <c r="L9676" s="179">
        <v>0</v>
      </c>
      <c r="M9676" s="179">
        <v>14809.433434967006</v>
      </c>
      <c r="N9676" s="179">
        <v>0</v>
      </c>
      <c r="O9676" s="179">
        <v>0</v>
      </c>
      <c r="P9676" s="179">
        <v>0</v>
      </c>
      <c r="Q9676" s="179">
        <v>0</v>
      </c>
      <c r="R9676" s="180">
        <v>0</v>
      </c>
      <c r="S9676" s="180">
        <v>0</v>
      </c>
      <c r="T9676" s="180">
        <v>0</v>
      </c>
    </row>
    <row r="9677" spans="2:20" x14ac:dyDescent="0.3">
      <c r="B9677" s="19">
        <v>9674</v>
      </c>
      <c r="C9677" s="179">
        <v>0</v>
      </c>
      <c r="D9677" s="179">
        <v>0</v>
      </c>
      <c r="E9677" s="179">
        <v>113408.87943854026</v>
      </c>
      <c r="F9677" s="179">
        <v>0</v>
      </c>
      <c r="G9677" s="179">
        <v>0</v>
      </c>
      <c r="H9677" s="179">
        <v>38763.598098136586</v>
      </c>
      <c r="I9677" s="179">
        <v>0</v>
      </c>
      <c r="J9677" s="179">
        <v>0</v>
      </c>
      <c r="K9677" s="179">
        <v>0</v>
      </c>
      <c r="L9677" s="179">
        <v>0</v>
      </c>
      <c r="M9677" s="179">
        <v>112707.18743142179</v>
      </c>
      <c r="N9677" s="179">
        <v>0</v>
      </c>
      <c r="O9677" s="179">
        <v>0</v>
      </c>
      <c r="P9677" s="179">
        <v>0</v>
      </c>
      <c r="Q9677" s="179">
        <v>0</v>
      </c>
      <c r="R9677" s="180">
        <v>0</v>
      </c>
      <c r="S9677" s="180">
        <v>0</v>
      </c>
      <c r="T9677" s="180">
        <v>0</v>
      </c>
    </row>
    <row r="9678" spans="2:20" x14ac:dyDescent="0.3">
      <c r="B9678" s="19">
        <v>9675</v>
      </c>
      <c r="C9678" s="179">
        <v>0</v>
      </c>
      <c r="D9678" s="179">
        <v>0</v>
      </c>
      <c r="E9678" s="179">
        <v>405298.27427149628</v>
      </c>
      <c r="F9678" s="179">
        <v>0</v>
      </c>
      <c r="G9678" s="179">
        <v>0</v>
      </c>
      <c r="H9678" s="179">
        <v>12552.244465409563</v>
      </c>
      <c r="I9678" s="179">
        <v>0</v>
      </c>
      <c r="J9678" s="179">
        <v>0</v>
      </c>
      <c r="K9678" s="179">
        <v>0</v>
      </c>
      <c r="L9678" s="179">
        <v>0</v>
      </c>
      <c r="M9678" s="179">
        <v>646331.79637641052</v>
      </c>
      <c r="N9678" s="179">
        <v>0</v>
      </c>
      <c r="O9678" s="179">
        <v>0</v>
      </c>
      <c r="P9678" s="179">
        <v>0</v>
      </c>
      <c r="Q9678" s="179">
        <v>0</v>
      </c>
      <c r="R9678" s="180">
        <v>0</v>
      </c>
      <c r="S9678" s="180">
        <v>0</v>
      </c>
      <c r="T9678" s="180">
        <v>0</v>
      </c>
    </row>
    <row r="9679" spans="2:20" x14ac:dyDescent="0.3">
      <c r="B9679" s="19">
        <v>9676</v>
      </c>
      <c r="C9679" s="179">
        <v>0</v>
      </c>
      <c r="D9679" s="179">
        <v>0</v>
      </c>
      <c r="E9679" s="179">
        <v>17646.951692594848</v>
      </c>
      <c r="F9679" s="179">
        <v>0</v>
      </c>
      <c r="G9679" s="179">
        <v>0</v>
      </c>
      <c r="H9679" s="179">
        <v>47797.83583578642</v>
      </c>
      <c r="I9679" s="179">
        <v>0</v>
      </c>
      <c r="J9679" s="179">
        <v>0</v>
      </c>
      <c r="K9679" s="179">
        <v>0</v>
      </c>
      <c r="L9679" s="179">
        <v>0</v>
      </c>
      <c r="M9679" s="179">
        <v>70099.749735532692</v>
      </c>
      <c r="N9679" s="179">
        <v>0</v>
      </c>
      <c r="O9679" s="179">
        <v>0</v>
      </c>
      <c r="P9679" s="179">
        <v>0</v>
      </c>
      <c r="Q9679" s="179">
        <v>0</v>
      </c>
      <c r="R9679" s="180">
        <v>0</v>
      </c>
      <c r="S9679" s="180">
        <v>0</v>
      </c>
      <c r="T9679" s="180">
        <v>0</v>
      </c>
    </row>
    <row r="9680" spans="2:20" x14ac:dyDescent="0.3">
      <c r="B9680" s="19">
        <v>9677</v>
      </c>
      <c r="C9680" s="179">
        <v>0</v>
      </c>
      <c r="D9680" s="179">
        <v>0</v>
      </c>
      <c r="E9680" s="179">
        <v>12527.531953151733</v>
      </c>
      <c r="F9680" s="179">
        <v>0</v>
      </c>
      <c r="G9680" s="179">
        <v>0</v>
      </c>
      <c r="H9680" s="179">
        <v>30152.96520449482</v>
      </c>
      <c r="I9680" s="179">
        <v>0</v>
      </c>
      <c r="J9680" s="179">
        <v>0</v>
      </c>
      <c r="K9680" s="179">
        <v>0</v>
      </c>
      <c r="L9680" s="179">
        <v>0</v>
      </c>
      <c r="M9680" s="179">
        <v>71600.896400591562</v>
      </c>
      <c r="N9680" s="179">
        <v>0</v>
      </c>
      <c r="O9680" s="179">
        <v>0</v>
      </c>
      <c r="P9680" s="179">
        <v>0</v>
      </c>
      <c r="Q9680" s="179">
        <v>0</v>
      </c>
      <c r="R9680" s="180">
        <v>0</v>
      </c>
      <c r="S9680" s="180">
        <v>0</v>
      </c>
      <c r="T9680" s="180">
        <v>0</v>
      </c>
    </row>
    <row r="9681" spans="2:20" x14ac:dyDescent="0.3">
      <c r="B9681" s="19">
        <v>9678</v>
      </c>
      <c r="C9681" s="179">
        <v>0</v>
      </c>
      <c r="D9681" s="179">
        <v>0</v>
      </c>
      <c r="E9681" s="179">
        <v>95568.183780967738</v>
      </c>
      <c r="F9681" s="179">
        <v>0</v>
      </c>
      <c r="G9681" s="179">
        <v>0</v>
      </c>
      <c r="H9681" s="179">
        <v>3293.984208885232</v>
      </c>
      <c r="I9681" s="179">
        <v>0</v>
      </c>
      <c r="J9681" s="179">
        <v>0</v>
      </c>
      <c r="K9681" s="179">
        <v>0</v>
      </c>
      <c r="L9681" s="179">
        <v>0</v>
      </c>
      <c r="M9681" s="179">
        <v>23693.421730656242</v>
      </c>
      <c r="N9681" s="179">
        <v>0</v>
      </c>
      <c r="O9681" s="179">
        <v>0</v>
      </c>
      <c r="P9681" s="179">
        <v>0</v>
      </c>
      <c r="Q9681" s="179">
        <v>0</v>
      </c>
      <c r="R9681" s="180">
        <v>0</v>
      </c>
      <c r="S9681" s="180">
        <v>0</v>
      </c>
      <c r="T9681" s="180">
        <v>0</v>
      </c>
    </row>
    <row r="9682" spans="2:20" x14ac:dyDescent="0.3">
      <c r="B9682" s="19">
        <v>9679</v>
      </c>
      <c r="C9682" s="179">
        <v>0</v>
      </c>
      <c r="D9682" s="179">
        <v>0</v>
      </c>
      <c r="E9682" s="179">
        <v>30641.943437692164</v>
      </c>
      <c r="F9682" s="179">
        <v>0</v>
      </c>
      <c r="G9682" s="179">
        <v>0</v>
      </c>
      <c r="H9682" s="179">
        <v>5822.6335949348231</v>
      </c>
      <c r="I9682" s="179">
        <v>0</v>
      </c>
      <c r="J9682" s="179">
        <v>0</v>
      </c>
      <c r="K9682" s="179">
        <v>0</v>
      </c>
      <c r="L9682" s="179">
        <v>0</v>
      </c>
      <c r="M9682" s="179">
        <v>50188.567815429778</v>
      </c>
      <c r="N9682" s="179">
        <v>0</v>
      </c>
      <c r="O9682" s="179">
        <v>0</v>
      </c>
      <c r="P9682" s="179">
        <v>0</v>
      </c>
      <c r="Q9682" s="179">
        <v>0</v>
      </c>
      <c r="R9682" s="180">
        <v>0</v>
      </c>
      <c r="S9682" s="180">
        <v>0</v>
      </c>
      <c r="T9682" s="180">
        <v>0</v>
      </c>
    </row>
    <row r="9683" spans="2:20" x14ac:dyDescent="0.3">
      <c r="B9683" s="19">
        <v>9680</v>
      </c>
      <c r="C9683" s="179">
        <v>0</v>
      </c>
      <c r="D9683" s="179">
        <v>0</v>
      </c>
      <c r="E9683" s="179">
        <v>39228.45441915423</v>
      </c>
      <c r="F9683" s="179">
        <v>0</v>
      </c>
      <c r="G9683" s="179">
        <v>0</v>
      </c>
      <c r="H9683" s="179">
        <v>139656.10057152587</v>
      </c>
      <c r="I9683" s="179">
        <v>0</v>
      </c>
      <c r="J9683" s="179">
        <v>0</v>
      </c>
      <c r="K9683" s="179">
        <v>0</v>
      </c>
      <c r="L9683" s="179">
        <v>0</v>
      </c>
      <c r="M9683" s="179">
        <v>12506.876656790417</v>
      </c>
      <c r="N9683" s="179">
        <v>0</v>
      </c>
      <c r="O9683" s="179">
        <v>0</v>
      </c>
      <c r="P9683" s="179">
        <v>0</v>
      </c>
      <c r="Q9683" s="179">
        <v>0</v>
      </c>
      <c r="R9683" s="180">
        <v>0</v>
      </c>
      <c r="S9683" s="180">
        <v>0</v>
      </c>
      <c r="T9683" s="180">
        <v>0</v>
      </c>
    </row>
    <row r="9684" spans="2:20" x14ac:dyDescent="0.3">
      <c r="B9684" s="19">
        <v>9681</v>
      </c>
      <c r="C9684" s="179">
        <v>0</v>
      </c>
      <c r="D9684" s="179">
        <v>0</v>
      </c>
      <c r="E9684" s="179">
        <v>21670.484265823707</v>
      </c>
      <c r="F9684" s="179">
        <v>0</v>
      </c>
      <c r="G9684" s="179">
        <v>0</v>
      </c>
      <c r="H9684" s="179">
        <v>182848.44859807662</v>
      </c>
      <c r="I9684" s="179">
        <v>0</v>
      </c>
      <c r="J9684" s="179">
        <v>0</v>
      </c>
      <c r="K9684" s="179">
        <v>0</v>
      </c>
      <c r="L9684" s="179">
        <v>0</v>
      </c>
      <c r="M9684" s="179">
        <v>209788.78926888591</v>
      </c>
      <c r="N9684" s="179">
        <v>0</v>
      </c>
      <c r="O9684" s="179">
        <v>0</v>
      </c>
      <c r="P9684" s="179">
        <v>0</v>
      </c>
      <c r="Q9684" s="179">
        <v>0</v>
      </c>
      <c r="R9684" s="180">
        <v>0</v>
      </c>
      <c r="S9684" s="180">
        <v>0</v>
      </c>
      <c r="T9684" s="180">
        <v>0</v>
      </c>
    </row>
    <row r="9685" spans="2:20" x14ac:dyDescent="0.3">
      <c r="B9685" s="19">
        <v>9682</v>
      </c>
      <c r="C9685" s="179">
        <v>0</v>
      </c>
      <c r="D9685" s="179">
        <v>0</v>
      </c>
      <c r="E9685" s="179">
        <v>34139.432215987945</v>
      </c>
      <c r="F9685" s="179">
        <v>0</v>
      </c>
      <c r="G9685" s="179">
        <v>0</v>
      </c>
      <c r="H9685" s="179">
        <v>621251.20280154701</v>
      </c>
      <c r="I9685" s="179">
        <v>0</v>
      </c>
      <c r="J9685" s="179">
        <v>0</v>
      </c>
      <c r="K9685" s="179">
        <v>0</v>
      </c>
      <c r="L9685" s="179">
        <v>0</v>
      </c>
      <c r="M9685" s="179">
        <v>160538.43748546133</v>
      </c>
      <c r="N9685" s="179">
        <v>0</v>
      </c>
      <c r="O9685" s="179">
        <v>0</v>
      </c>
      <c r="P9685" s="179">
        <v>0</v>
      </c>
      <c r="Q9685" s="179">
        <v>0</v>
      </c>
      <c r="R9685" s="180">
        <v>0</v>
      </c>
      <c r="S9685" s="180">
        <v>0</v>
      </c>
      <c r="T9685" s="180">
        <v>0</v>
      </c>
    </row>
    <row r="9686" spans="2:20" x14ac:dyDescent="0.3">
      <c r="B9686" s="19">
        <v>9683</v>
      </c>
      <c r="C9686" s="179">
        <v>0</v>
      </c>
      <c r="D9686" s="179">
        <v>0</v>
      </c>
      <c r="E9686" s="179">
        <v>39263.443394102324</v>
      </c>
      <c r="F9686" s="179">
        <v>0</v>
      </c>
      <c r="G9686" s="179">
        <v>0</v>
      </c>
      <c r="H9686" s="179">
        <v>55299.754226949626</v>
      </c>
      <c r="I9686" s="179">
        <v>0</v>
      </c>
      <c r="J9686" s="179">
        <v>0</v>
      </c>
      <c r="K9686" s="179">
        <v>0</v>
      </c>
      <c r="L9686" s="179">
        <v>0</v>
      </c>
      <c r="M9686" s="179">
        <v>101651.61192555948</v>
      </c>
      <c r="N9686" s="179">
        <v>0</v>
      </c>
      <c r="O9686" s="179">
        <v>0</v>
      </c>
      <c r="P9686" s="179">
        <v>0</v>
      </c>
      <c r="Q9686" s="179">
        <v>0</v>
      </c>
      <c r="R9686" s="180">
        <v>0</v>
      </c>
      <c r="S9686" s="180">
        <v>0</v>
      </c>
      <c r="T9686" s="180">
        <v>0</v>
      </c>
    </row>
    <row r="9687" spans="2:20" x14ac:dyDescent="0.3">
      <c r="B9687" s="19">
        <v>9684</v>
      </c>
      <c r="C9687" s="179">
        <v>0</v>
      </c>
      <c r="D9687" s="179">
        <v>0</v>
      </c>
      <c r="E9687" s="179">
        <v>516202.36484574212</v>
      </c>
      <c r="F9687" s="179">
        <v>0</v>
      </c>
      <c r="G9687" s="179">
        <v>0</v>
      </c>
      <c r="H9687" s="179">
        <v>43562.847599367677</v>
      </c>
      <c r="I9687" s="179">
        <v>0</v>
      </c>
      <c r="J9687" s="179">
        <v>0</v>
      </c>
      <c r="K9687" s="179">
        <v>0</v>
      </c>
      <c r="L9687" s="179">
        <v>0</v>
      </c>
      <c r="M9687" s="179">
        <v>97338.36590465685</v>
      </c>
      <c r="N9687" s="179">
        <v>0</v>
      </c>
      <c r="O9687" s="179">
        <v>0</v>
      </c>
      <c r="P9687" s="179">
        <v>0</v>
      </c>
      <c r="Q9687" s="179">
        <v>0</v>
      </c>
      <c r="R9687" s="180">
        <v>0</v>
      </c>
      <c r="S9687" s="180">
        <v>0</v>
      </c>
      <c r="T9687" s="180">
        <v>0</v>
      </c>
    </row>
    <row r="9688" spans="2:20" x14ac:dyDescent="0.3">
      <c r="B9688" s="19">
        <v>9685</v>
      </c>
      <c r="C9688" s="179">
        <v>0</v>
      </c>
      <c r="D9688" s="179">
        <v>0</v>
      </c>
      <c r="E9688" s="179">
        <v>92950.605134233119</v>
      </c>
      <c r="F9688" s="179">
        <v>0</v>
      </c>
      <c r="G9688" s="179">
        <v>0</v>
      </c>
      <c r="H9688" s="179">
        <v>198569.73009850728</v>
      </c>
      <c r="I9688" s="179">
        <v>0</v>
      </c>
      <c r="J9688" s="179">
        <v>0</v>
      </c>
      <c r="K9688" s="179">
        <v>0</v>
      </c>
      <c r="L9688" s="179">
        <v>0</v>
      </c>
      <c r="M9688" s="179">
        <v>7453.7177679115566</v>
      </c>
      <c r="N9688" s="179">
        <v>0</v>
      </c>
      <c r="O9688" s="179">
        <v>0</v>
      </c>
      <c r="P9688" s="179">
        <v>0</v>
      </c>
      <c r="Q9688" s="179">
        <v>0</v>
      </c>
      <c r="R9688" s="180">
        <v>0</v>
      </c>
      <c r="S9688" s="180">
        <v>0</v>
      </c>
      <c r="T9688" s="180">
        <v>0</v>
      </c>
    </row>
    <row r="9689" spans="2:20" x14ac:dyDescent="0.3">
      <c r="B9689" s="19">
        <v>9686</v>
      </c>
      <c r="C9689" s="179">
        <v>0</v>
      </c>
      <c r="D9689" s="179">
        <v>0</v>
      </c>
      <c r="E9689" s="179">
        <v>179116.74083003413</v>
      </c>
      <c r="F9689" s="179">
        <v>0</v>
      </c>
      <c r="G9689" s="179">
        <v>0</v>
      </c>
      <c r="H9689" s="179">
        <v>3637.041294255187</v>
      </c>
      <c r="I9689" s="179">
        <v>0</v>
      </c>
      <c r="J9689" s="179">
        <v>0</v>
      </c>
      <c r="K9689" s="179">
        <v>0</v>
      </c>
      <c r="L9689" s="179">
        <v>0</v>
      </c>
      <c r="M9689" s="179">
        <v>149443.75058927134</v>
      </c>
      <c r="N9689" s="179">
        <v>0</v>
      </c>
      <c r="O9689" s="179">
        <v>0</v>
      </c>
      <c r="P9689" s="179">
        <v>0</v>
      </c>
      <c r="Q9689" s="179">
        <v>0</v>
      </c>
      <c r="R9689" s="180">
        <v>0</v>
      </c>
      <c r="S9689" s="180">
        <v>0</v>
      </c>
      <c r="T9689" s="180">
        <v>0</v>
      </c>
    </row>
    <row r="9690" spans="2:20" x14ac:dyDescent="0.3">
      <c r="B9690" s="19">
        <v>9687</v>
      </c>
      <c r="C9690" s="179">
        <v>0</v>
      </c>
      <c r="D9690" s="179">
        <v>0</v>
      </c>
      <c r="E9690" s="179">
        <v>402233.92372826993</v>
      </c>
      <c r="F9690" s="179">
        <v>0</v>
      </c>
      <c r="G9690" s="179">
        <v>0</v>
      </c>
      <c r="H9690" s="179">
        <v>153868.29888667917</v>
      </c>
      <c r="I9690" s="179">
        <v>0</v>
      </c>
      <c r="J9690" s="179">
        <v>0</v>
      </c>
      <c r="K9690" s="179">
        <v>0</v>
      </c>
      <c r="L9690" s="179">
        <v>0</v>
      </c>
      <c r="M9690" s="179">
        <v>112055.8221868765</v>
      </c>
      <c r="N9690" s="179">
        <v>0</v>
      </c>
      <c r="O9690" s="179">
        <v>0</v>
      </c>
      <c r="P9690" s="179">
        <v>0</v>
      </c>
      <c r="Q9690" s="179">
        <v>0</v>
      </c>
      <c r="R9690" s="180">
        <v>0</v>
      </c>
      <c r="S9690" s="180">
        <v>0</v>
      </c>
      <c r="T9690" s="180">
        <v>0</v>
      </c>
    </row>
    <row r="9691" spans="2:20" x14ac:dyDescent="0.3">
      <c r="B9691" s="19">
        <v>9688</v>
      </c>
      <c r="C9691" s="179">
        <v>0</v>
      </c>
      <c r="D9691" s="179">
        <v>0</v>
      </c>
      <c r="E9691" s="179">
        <v>14804.22643645971</v>
      </c>
      <c r="F9691" s="179">
        <v>0</v>
      </c>
      <c r="G9691" s="179">
        <v>0</v>
      </c>
      <c r="H9691" s="179">
        <v>1138066.1917933368</v>
      </c>
      <c r="I9691" s="179">
        <v>0</v>
      </c>
      <c r="J9691" s="179">
        <v>0</v>
      </c>
      <c r="K9691" s="179">
        <v>0</v>
      </c>
      <c r="L9691" s="179">
        <v>0</v>
      </c>
      <c r="M9691" s="179">
        <v>84104.932798246911</v>
      </c>
      <c r="N9691" s="179">
        <v>0</v>
      </c>
      <c r="O9691" s="179">
        <v>0</v>
      </c>
      <c r="P9691" s="179">
        <v>0</v>
      </c>
      <c r="Q9691" s="179">
        <v>0</v>
      </c>
      <c r="R9691" s="180">
        <v>0</v>
      </c>
      <c r="S9691" s="180">
        <v>0</v>
      </c>
      <c r="T9691" s="180">
        <v>0</v>
      </c>
    </row>
    <row r="9692" spans="2:20" x14ac:dyDescent="0.3">
      <c r="B9692" s="19">
        <v>9689</v>
      </c>
      <c r="C9692" s="179">
        <v>0</v>
      </c>
      <c r="D9692" s="179">
        <v>0</v>
      </c>
      <c r="E9692" s="179">
        <v>127805.01755324195</v>
      </c>
      <c r="F9692" s="179">
        <v>0</v>
      </c>
      <c r="G9692" s="179">
        <v>0</v>
      </c>
      <c r="H9692" s="179">
        <v>29510.362628834228</v>
      </c>
      <c r="I9692" s="179">
        <v>0</v>
      </c>
      <c r="J9692" s="179">
        <v>0</v>
      </c>
      <c r="K9692" s="179">
        <v>0</v>
      </c>
      <c r="L9692" s="179">
        <v>0</v>
      </c>
      <c r="M9692" s="179">
        <v>138344.91991126625</v>
      </c>
      <c r="N9692" s="179">
        <v>0</v>
      </c>
      <c r="O9692" s="179">
        <v>0</v>
      </c>
      <c r="P9692" s="179">
        <v>0</v>
      </c>
      <c r="Q9692" s="179">
        <v>0</v>
      </c>
      <c r="R9692" s="180">
        <v>0</v>
      </c>
      <c r="S9692" s="180">
        <v>0</v>
      </c>
      <c r="T9692" s="180">
        <v>0</v>
      </c>
    </row>
    <row r="9693" spans="2:20" x14ac:dyDescent="0.3">
      <c r="B9693" s="19">
        <v>9690</v>
      </c>
      <c r="C9693" s="179">
        <v>0</v>
      </c>
      <c r="D9693" s="179">
        <v>0</v>
      </c>
      <c r="E9693" s="179">
        <v>629559.12591737683</v>
      </c>
      <c r="F9693" s="179">
        <v>0</v>
      </c>
      <c r="G9693" s="179">
        <v>0</v>
      </c>
      <c r="H9693" s="179">
        <v>108077.20171378799</v>
      </c>
      <c r="I9693" s="179">
        <v>0</v>
      </c>
      <c r="J9693" s="179">
        <v>0</v>
      </c>
      <c r="K9693" s="179">
        <v>0</v>
      </c>
      <c r="L9693" s="179">
        <v>0</v>
      </c>
      <c r="M9693" s="179">
        <v>89496.723576320772</v>
      </c>
      <c r="N9693" s="179">
        <v>0</v>
      </c>
      <c r="O9693" s="179">
        <v>0</v>
      </c>
      <c r="P9693" s="179">
        <v>0</v>
      </c>
      <c r="Q9693" s="179">
        <v>0</v>
      </c>
      <c r="R9693" s="180">
        <v>0</v>
      </c>
      <c r="S9693" s="180">
        <v>0</v>
      </c>
      <c r="T9693" s="180">
        <v>0</v>
      </c>
    </row>
    <row r="9694" spans="2:20" x14ac:dyDescent="0.3">
      <c r="B9694" s="19">
        <v>9691</v>
      </c>
      <c r="C9694" s="179">
        <v>0</v>
      </c>
      <c r="D9694" s="179">
        <v>0</v>
      </c>
      <c r="E9694" s="179">
        <v>202571.98022767203</v>
      </c>
      <c r="F9694" s="179">
        <v>0</v>
      </c>
      <c r="G9694" s="179">
        <v>0</v>
      </c>
      <c r="H9694" s="179">
        <v>148629.68640221917</v>
      </c>
      <c r="I9694" s="179">
        <v>0</v>
      </c>
      <c r="J9694" s="179">
        <v>0</v>
      </c>
      <c r="K9694" s="179">
        <v>0</v>
      </c>
      <c r="L9694" s="179">
        <v>0</v>
      </c>
      <c r="M9694" s="179">
        <v>599390.11312428734</v>
      </c>
      <c r="N9694" s="179">
        <v>0</v>
      </c>
      <c r="O9694" s="179">
        <v>0</v>
      </c>
      <c r="P9694" s="179">
        <v>0</v>
      </c>
      <c r="Q9694" s="179">
        <v>0</v>
      </c>
      <c r="R9694" s="180">
        <v>0</v>
      </c>
      <c r="S9694" s="180">
        <v>0</v>
      </c>
      <c r="T9694" s="180">
        <v>0</v>
      </c>
    </row>
    <row r="9695" spans="2:20" x14ac:dyDescent="0.3">
      <c r="B9695" s="19">
        <v>9692</v>
      </c>
      <c r="C9695" s="179">
        <v>0</v>
      </c>
      <c r="D9695" s="179">
        <v>0</v>
      </c>
      <c r="E9695" s="179">
        <v>141482.01706324701</v>
      </c>
      <c r="F9695" s="179">
        <v>0</v>
      </c>
      <c r="G9695" s="179">
        <v>0</v>
      </c>
      <c r="H9695" s="179">
        <v>210096.90017344311</v>
      </c>
      <c r="I9695" s="179">
        <v>0</v>
      </c>
      <c r="J9695" s="179">
        <v>0</v>
      </c>
      <c r="K9695" s="179">
        <v>0</v>
      </c>
      <c r="L9695" s="179">
        <v>0</v>
      </c>
      <c r="M9695" s="179">
        <v>148069.63857832726</v>
      </c>
      <c r="N9695" s="179">
        <v>0</v>
      </c>
      <c r="O9695" s="179">
        <v>0</v>
      </c>
      <c r="P9695" s="179">
        <v>0</v>
      </c>
      <c r="Q9695" s="179">
        <v>0</v>
      </c>
      <c r="R9695" s="180">
        <v>0</v>
      </c>
      <c r="S9695" s="180">
        <v>0</v>
      </c>
      <c r="T9695" s="180">
        <v>0</v>
      </c>
    </row>
    <row r="9696" spans="2:20" x14ac:dyDescent="0.3">
      <c r="B9696" s="19">
        <v>9693</v>
      </c>
      <c r="C9696" s="179">
        <v>0</v>
      </c>
      <c r="D9696" s="179">
        <v>0</v>
      </c>
      <c r="E9696" s="179">
        <v>23234.493085754457</v>
      </c>
      <c r="F9696" s="179">
        <v>0</v>
      </c>
      <c r="G9696" s="179">
        <v>0</v>
      </c>
      <c r="H9696" s="179">
        <v>416311.77777735796</v>
      </c>
      <c r="I9696" s="179">
        <v>0</v>
      </c>
      <c r="J9696" s="179">
        <v>0</v>
      </c>
      <c r="K9696" s="179">
        <v>0</v>
      </c>
      <c r="L9696" s="179">
        <v>0</v>
      </c>
      <c r="M9696" s="179">
        <v>142741.29734923525</v>
      </c>
      <c r="N9696" s="179">
        <v>0</v>
      </c>
      <c r="O9696" s="179">
        <v>0</v>
      </c>
      <c r="P9696" s="179">
        <v>0</v>
      </c>
      <c r="Q9696" s="179">
        <v>0</v>
      </c>
      <c r="R9696" s="180">
        <v>0</v>
      </c>
      <c r="S9696" s="180">
        <v>0</v>
      </c>
      <c r="T9696" s="180">
        <v>0</v>
      </c>
    </row>
    <row r="9697" spans="2:20" x14ac:dyDescent="0.3">
      <c r="B9697" s="19">
        <v>9694</v>
      </c>
      <c r="C9697" s="179">
        <v>0</v>
      </c>
      <c r="D9697" s="179">
        <v>0</v>
      </c>
      <c r="E9697" s="179">
        <v>40713.397070088184</v>
      </c>
      <c r="F9697" s="179">
        <v>0</v>
      </c>
      <c r="G9697" s="179">
        <v>0</v>
      </c>
      <c r="H9697" s="179">
        <v>311365.142119269</v>
      </c>
      <c r="I9697" s="179">
        <v>0</v>
      </c>
      <c r="J9697" s="179">
        <v>0</v>
      </c>
      <c r="K9697" s="179">
        <v>0</v>
      </c>
      <c r="L9697" s="179">
        <v>0</v>
      </c>
      <c r="M9697" s="179">
        <v>71027.698311087137</v>
      </c>
      <c r="N9697" s="179">
        <v>0</v>
      </c>
      <c r="O9697" s="179">
        <v>0</v>
      </c>
      <c r="P9697" s="179">
        <v>0</v>
      </c>
      <c r="Q9697" s="179">
        <v>0</v>
      </c>
      <c r="R9697" s="180">
        <v>0</v>
      </c>
      <c r="S9697" s="180">
        <v>0</v>
      </c>
      <c r="T9697" s="180">
        <v>0</v>
      </c>
    </row>
    <row r="9698" spans="2:20" x14ac:dyDescent="0.3">
      <c r="B9698" s="19">
        <v>9695</v>
      </c>
      <c r="C9698" s="179">
        <v>0</v>
      </c>
      <c r="D9698" s="179">
        <v>0</v>
      </c>
      <c r="E9698" s="179">
        <v>1082556.1748936994</v>
      </c>
      <c r="F9698" s="179">
        <v>0</v>
      </c>
      <c r="G9698" s="179">
        <v>0</v>
      </c>
      <c r="H9698" s="179">
        <v>29920.661588152951</v>
      </c>
      <c r="I9698" s="179">
        <v>0</v>
      </c>
      <c r="J9698" s="179">
        <v>0</v>
      </c>
      <c r="K9698" s="179">
        <v>0</v>
      </c>
      <c r="L9698" s="179">
        <v>0</v>
      </c>
      <c r="M9698" s="179">
        <v>15112.349545309396</v>
      </c>
      <c r="N9698" s="179">
        <v>0</v>
      </c>
      <c r="O9698" s="179">
        <v>0</v>
      </c>
      <c r="P9698" s="179">
        <v>0</v>
      </c>
      <c r="Q9698" s="179">
        <v>0</v>
      </c>
      <c r="R9698" s="180">
        <v>0</v>
      </c>
      <c r="S9698" s="180">
        <v>0</v>
      </c>
      <c r="T9698" s="180">
        <v>0</v>
      </c>
    </row>
    <row r="9699" spans="2:20" x14ac:dyDescent="0.3">
      <c r="B9699" s="19">
        <v>9696</v>
      </c>
      <c r="C9699" s="179">
        <v>0</v>
      </c>
      <c r="D9699" s="179">
        <v>0</v>
      </c>
      <c r="E9699" s="179">
        <v>48787.127120633209</v>
      </c>
      <c r="F9699" s="179">
        <v>0</v>
      </c>
      <c r="G9699" s="179">
        <v>0</v>
      </c>
      <c r="H9699" s="179">
        <v>20044.902119916624</v>
      </c>
      <c r="I9699" s="179">
        <v>0</v>
      </c>
      <c r="J9699" s="179">
        <v>0</v>
      </c>
      <c r="K9699" s="179">
        <v>0</v>
      </c>
      <c r="L9699" s="179">
        <v>0</v>
      </c>
      <c r="M9699" s="179">
        <v>31636.742413231608</v>
      </c>
      <c r="N9699" s="179">
        <v>0</v>
      </c>
      <c r="O9699" s="179">
        <v>0</v>
      </c>
      <c r="P9699" s="179">
        <v>0</v>
      </c>
      <c r="Q9699" s="179">
        <v>0</v>
      </c>
      <c r="R9699" s="180">
        <v>0</v>
      </c>
      <c r="S9699" s="180">
        <v>0</v>
      </c>
      <c r="T9699" s="180">
        <v>0</v>
      </c>
    </row>
    <row r="9700" spans="2:20" x14ac:dyDescent="0.3">
      <c r="B9700" s="19">
        <v>9697</v>
      </c>
      <c r="C9700" s="179">
        <v>0</v>
      </c>
      <c r="D9700" s="179">
        <v>0</v>
      </c>
      <c r="E9700" s="179">
        <v>135859.47703299415</v>
      </c>
      <c r="F9700" s="179">
        <v>0</v>
      </c>
      <c r="G9700" s="179">
        <v>0</v>
      </c>
      <c r="H9700" s="179">
        <v>15886.988845325264</v>
      </c>
      <c r="I9700" s="179">
        <v>0</v>
      </c>
      <c r="J9700" s="179">
        <v>0</v>
      </c>
      <c r="K9700" s="179">
        <v>0</v>
      </c>
      <c r="L9700" s="179">
        <v>0</v>
      </c>
      <c r="M9700" s="179">
        <v>49926.362512427026</v>
      </c>
      <c r="N9700" s="179">
        <v>0</v>
      </c>
      <c r="O9700" s="179">
        <v>0</v>
      </c>
      <c r="P9700" s="179">
        <v>0</v>
      </c>
      <c r="Q9700" s="179">
        <v>0</v>
      </c>
      <c r="R9700" s="180">
        <v>0</v>
      </c>
      <c r="S9700" s="180">
        <v>0</v>
      </c>
      <c r="T9700" s="180">
        <v>0</v>
      </c>
    </row>
    <row r="9701" spans="2:20" x14ac:dyDescent="0.3">
      <c r="B9701" s="19">
        <v>9698</v>
      </c>
      <c r="C9701" s="179">
        <v>0</v>
      </c>
      <c r="D9701" s="179">
        <v>0</v>
      </c>
      <c r="E9701" s="179">
        <v>1265377.0654464443</v>
      </c>
      <c r="F9701" s="179">
        <v>0</v>
      </c>
      <c r="G9701" s="179">
        <v>0</v>
      </c>
      <c r="H9701" s="179">
        <v>265030.12996088463</v>
      </c>
      <c r="I9701" s="179">
        <v>0</v>
      </c>
      <c r="J9701" s="179">
        <v>0</v>
      </c>
      <c r="K9701" s="179">
        <v>0</v>
      </c>
      <c r="L9701" s="179">
        <v>0</v>
      </c>
      <c r="M9701" s="179">
        <v>1480367.8010077241</v>
      </c>
      <c r="N9701" s="179">
        <v>0</v>
      </c>
      <c r="O9701" s="179">
        <v>0</v>
      </c>
      <c r="P9701" s="179">
        <v>0</v>
      </c>
      <c r="Q9701" s="179">
        <v>0</v>
      </c>
      <c r="R9701" s="180">
        <v>0</v>
      </c>
      <c r="S9701" s="180">
        <v>0</v>
      </c>
      <c r="T9701" s="180">
        <v>0</v>
      </c>
    </row>
    <row r="9702" spans="2:20" x14ac:dyDescent="0.3">
      <c r="B9702" s="19">
        <v>9699</v>
      </c>
      <c r="C9702" s="179">
        <v>0</v>
      </c>
      <c r="D9702" s="179">
        <v>0</v>
      </c>
      <c r="E9702" s="179">
        <v>71243.324575732899</v>
      </c>
      <c r="F9702" s="179">
        <v>0</v>
      </c>
      <c r="G9702" s="179">
        <v>0</v>
      </c>
      <c r="H9702" s="179">
        <v>2717.8736923337083</v>
      </c>
      <c r="I9702" s="179">
        <v>0</v>
      </c>
      <c r="J9702" s="179">
        <v>0</v>
      </c>
      <c r="K9702" s="179">
        <v>0</v>
      </c>
      <c r="L9702" s="179">
        <v>0</v>
      </c>
      <c r="M9702" s="179">
        <v>388207.94091917446</v>
      </c>
      <c r="N9702" s="179">
        <v>0</v>
      </c>
      <c r="O9702" s="179">
        <v>0</v>
      </c>
      <c r="P9702" s="179">
        <v>0</v>
      </c>
      <c r="Q9702" s="179">
        <v>0</v>
      </c>
      <c r="R9702" s="180">
        <v>0</v>
      </c>
      <c r="S9702" s="180">
        <v>0</v>
      </c>
      <c r="T9702" s="180">
        <v>0</v>
      </c>
    </row>
    <row r="9703" spans="2:20" x14ac:dyDescent="0.3">
      <c r="B9703" s="19">
        <v>9700</v>
      </c>
      <c r="C9703" s="179">
        <v>0</v>
      </c>
      <c r="D9703" s="179">
        <v>0</v>
      </c>
      <c r="E9703" s="179">
        <v>24648.804681593469</v>
      </c>
      <c r="F9703" s="179">
        <v>0</v>
      </c>
      <c r="G9703" s="179">
        <v>0</v>
      </c>
      <c r="H9703" s="179">
        <v>274342.51950996235</v>
      </c>
      <c r="I9703" s="179">
        <v>0</v>
      </c>
      <c r="J9703" s="179">
        <v>0</v>
      </c>
      <c r="K9703" s="179">
        <v>0</v>
      </c>
      <c r="L9703" s="179">
        <v>0</v>
      </c>
      <c r="M9703" s="179">
        <v>9896.8399354864105</v>
      </c>
      <c r="N9703" s="179">
        <v>0</v>
      </c>
      <c r="O9703" s="179">
        <v>0</v>
      </c>
      <c r="P9703" s="179">
        <v>0</v>
      </c>
      <c r="Q9703" s="179">
        <v>0</v>
      </c>
      <c r="R9703" s="180">
        <v>0</v>
      </c>
      <c r="S9703" s="180">
        <v>0</v>
      </c>
      <c r="T9703" s="180">
        <v>0</v>
      </c>
    </row>
    <row r="9704" spans="2:20" x14ac:dyDescent="0.3">
      <c r="B9704" s="19">
        <v>9701</v>
      </c>
      <c r="C9704" s="179">
        <v>0</v>
      </c>
      <c r="D9704" s="179">
        <v>0</v>
      </c>
      <c r="E9704" s="179">
        <v>299844.8804536119</v>
      </c>
      <c r="F9704" s="179">
        <v>0</v>
      </c>
      <c r="G9704" s="179">
        <v>0</v>
      </c>
      <c r="H9704" s="179">
        <v>57398.265341437458</v>
      </c>
      <c r="I9704" s="179">
        <v>0</v>
      </c>
      <c r="J9704" s="179">
        <v>0</v>
      </c>
      <c r="K9704" s="179">
        <v>0</v>
      </c>
      <c r="L9704" s="179">
        <v>0</v>
      </c>
      <c r="M9704" s="179">
        <v>342367.29601499235</v>
      </c>
      <c r="N9704" s="179">
        <v>0</v>
      </c>
      <c r="O9704" s="179">
        <v>0</v>
      </c>
      <c r="P9704" s="179">
        <v>0</v>
      </c>
      <c r="Q9704" s="179">
        <v>0</v>
      </c>
      <c r="R9704" s="180">
        <v>0</v>
      </c>
      <c r="S9704" s="180">
        <v>0</v>
      </c>
      <c r="T9704" s="180">
        <v>0</v>
      </c>
    </row>
    <row r="9705" spans="2:20" x14ac:dyDescent="0.3">
      <c r="B9705" s="19">
        <v>9702</v>
      </c>
      <c r="C9705" s="179">
        <v>0</v>
      </c>
      <c r="D9705" s="179">
        <v>0</v>
      </c>
      <c r="E9705" s="179">
        <v>41125.576047347684</v>
      </c>
      <c r="F9705" s="179">
        <v>0</v>
      </c>
      <c r="G9705" s="179">
        <v>0</v>
      </c>
      <c r="H9705" s="179">
        <v>13374.614840448588</v>
      </c>
      <c r="I9705" s="179">
        <v>0</v>
      </c>
      <c r="J9705" s="179">
        <v>0</v>
      </c>
      <c r="K9705" s="179">
        <v>0</v>
      </c>
      <c r="L9705" s="179">
        <v>0</v>
      </c>
      <c r="M9705" s="179">
        <v>13448.262972581771</v>
      </c>
      <c r="N9705" s="179">
        <v>0</v>
      </c>
      <c r="O9705" s="179">
        <v>0</v>
      </c>
      <c r="P9705" s="179">
        <v>0</v>
      </c>
      <c r="Q9705" s="179">
        <v>0</v>
      </c>
      <c r="R9705" s="180">
        <v>0</v>
      </c>
      <c r="S9705" s="180">
        <v>0</v>
      </c>
      <c r="T9705" s="180">
        <v>0</v>
      </c>
    </row>
    <row r="9706" spans="2:20" x14ac:dyDescent="0.3">
      <c r="B9706" s="19">
        <v>9703</v>
      </c>
      <c r="C9706" s="179">
        <v>0</v>
      </c>
      <c r="D9706" s="179">
        <v>0</v>
      </c>
      <c r="E9706" s="179">
        <v>48727.112589058619</v>
      </c>
      <c r="F9706" s="179">
        <v>0</v>
      </c>
      <c r="G9706" s="179">
        <v>0</v>
      </c>
      <c r="H9706" s="179">
        <v>54447.620109244221</v>
      </c>
      <c r="I9706" s="179">
        <v>0</v>
      </c>
      <c r="J9706" s="179">
        <v>0</v>
      </c>
      <c r="K9706" s="179">
        <v>0</v>
      </c>
      <c r="L9706" s="179">
        <v>0</v>
      </c>
      <c r="M9706" s="179">
        <v>18487.156123001339</v>
      </c>
      <c r="N9706" s="179">
        <v>0</v>
      </c>
      <c r="O9706" s="179">
        <v>0</v>
      </c>
      <c r="P9706" s="179">
        <v>0</v>
      </c>
      <c r="Q9706" s="179">
        <v>0</v>
      </c>
      <c r="R9706" s="180">
        <v>0</v>
      </c>
      <c r="S9706" s="180">
        <v>0</v>
      </c>
      <c r="T9706" s="180">
        <v>0</v>
      </c>
    </row>
    <row r="9707" spans="2:20" x14ac:dyDescent="0.3">
      <c r="B9707" s="19">
        <v>9704</v>
      </c>
      <c r="C9707" s="179">
        <v>0</v>
      </c>
      <c r="D9707" s="179">
        <v>0</v>
      </c>
      <c r="E9707" s="179">
        <v>179045.58034555364</v>
      </c>
      <c r="F9707" s="179">
        <v>0</v>
      </c>
      <c r="G9707" s="179">
        <v>0</v>
      </c>
      <c r="H9707" s="179">
        <v>120097.47522597689</v>
      </c>
      <c r="I9707" s="179">
        <v>0</v>
      </c>
      <c r="J9707" s="179">
        <v>0</v>
      </c>
      <c r="K9707" s="179">
        <v>0</v>
      </c>
      <c r="L9707" s="179">
        <v>0</v>
      </c>
      <c r="M9707" s="179">
        <v>53329.589990556757</v>
      </c>
      <c r="N9707" s="179">
        <v>0</v>
      </c>
      <c r="O9707" s="179">
        <v>0</v>
      </c>
      <c r="P9707" s="179">
        <v>0</v>
      </c>
      <c r="Q9707" s="179">
        <v>0</v>
      </c>
      <c r="R9707" s="180">
        <v>0</v>
      </c>
      <c r="S9707" s="180">
        <v>0</v>
      </c>
      <c r="T9707" s="180">
        <v>0</v>
      </c>
    </row>
    <row r="9708" spans="2:20" x14ac:dyDescent="0.3">
      <c r="B9708" s="19">
        <v>9705</v>
      </c>
      <c r="C9708" s="179">
        <v>0</v>
      </c>
      <c r="D9708" s="179">
        <v>0</v>
      </c>
      <c r="E9708" s="179">
        <v>72587.525780982367</v>
      </c>
      <c r="F9708" s="179">
        <v>0</v>
      </c>
      <c r="G9708" s="179">
        <v>0</v>
      </c>
      <c r="H9708" s="179">
        <v>16742.012453412539</v>
      </c>
      <c r="I9708" s="179">
        <v>0</v>
      </c>
      <c r="J9708" s="179">
        <v>0</v>
      </c>
      <c r="K9708" s="179">
        <v>0</v>
      </c>
      <c r="L9708" s="179">
        <v>0</v>
      </c>
      <c r="M9708" s="179">
        <v>14022.248108959928</v>
      </c>
      <c r="N9708" s="179">
        <v>0</v>
      </c>
      <c r="O9708" s="179">
        <v>0</v>
      </c>
      <c r="P9708" s="179">
        <v>0</v>
      </c>
      <c r="Q9708" s="179">
        <v>0</v>
      </c>
      <c r="R9708" s="180">
        <v>0</v>
      </c>
      <c r="S9708" s="180">
        <v>0</v>
      </c>
      <c r="T9708" s="180">
        <v>0</v>
      </c>
    </row>
    <row r="9709" spans="2:20" x14ac:dyDescent="0.3">
      <c r="B9709" s="19">
        <v>9706</v>
      </c>
      <c r="C9709" s="179">
        <v>0</v>
      </c>
      <c r="D9709" s="179">
        <v>0</v>
      </c>
      <c r="E9709" s="179">
        <v>6991.491359425012</v>
      </c>
      <c r="F9709" s="179">
        <v>0</v>
      </c>
      <c r="G9709" s="179">
        <v>0</v>
      </c>
      <c r="H9709" s="179">
        <v>90063.441039767422</v>
      </c>
      <c r="I9709" s="179">
        <v>0</v>
      </c>
      <c r="J9709" s="179">
        <v>0</v>
      </c>
      <c r="K9709" s="179">
        <v>0</v>
      </c>
      <c r="L9709" s="179">
        <v>0</v>
      </c>
      <c r="M9709" s="179">
        <v>359585.80198456725</v>
      </c>
      <c r="N9709" s="179">
        <v>0</v>
      </c>
      <c r="O9709" s="179">
        <v>0</v>
      </c>
      <c r="P9709" s="179">
        <v>0</v>
      </c>
      <c r="Q9709" s="179">
        <v>0</v>
      </c>
      <c r="R9709" s="180">
        <v>0</v>
      </c>
      <c r="S9709" s="180">
        <v>0</v>
      </c>
      <c r="T9709" s="180">
        <v>0</v>
      </c>
    </row>
    <row r="9710" spans="2:20" x14ac:dyDescent="0.3">
      <c r="B9710" s="19">
        <v>9707</v>
      </c>
      <c r="C9710" s="179">
        <v>0</v>
      </c>
      <c r="D9710" s="179">
        <v>0</v>
      </c>
      <c r="E9710" s="179">
        <v>117610.42490834434</v>
      </c>
      <c r="F9710" s="179">
        <v>0</v>
      </c>
      <c r="G9710" s="179">
        <v>0</v>
      </c>
      <c r="H9710" s="179">
        <v>176019.83190980158</v>
      </c>
      <c r="I9710" s="179">
        <v>0</v>
      </c>
      <c r="J9710" s="179">
        <v>0</v>
      </c>
      <c r="K9710" s="179">
        <v>0</v>
      </c>
      <c r="L9710" s="179">
        <v>0</v>
      </c>
      <c r="M9710" s="179">
        <v>29382.843097985045</v>
      </c>
      <c r="N9710" s="179">
        <v>0</v>
      </c>
      <c r="O9710" s="179">
        <v>0</v>
      </c>
      <c r="P9710" s="179">
        <v>0</v>
      </c>
      <c r="Q9710" s="179">
        <v>0</v>
      </c>
      <c r="R9710" s="180">
        <v>0</v>
      </c>
      <c r="S9710" s="180">
        <v>0</v>
      </c>
      <c r="T9710" s="180">
        <v>0</v>
      </c>
    </row>
    <row r="9711" spans="2:20" x14ac:dyDescent="0.3">
      <c r="B9711" s="19">
        <v>9708</v>
      </c>
      <c r="C9711" s="179">
        <v>0</v>
      </c>
      <c r="D9711" s="179">
        <v>0</v>
      </c>
      <c r="E9711" s="179">
        <v>938962.24794252915</v>
      </c>
      <c r="F9711" s="179">
        <v>0</v>
      </c>
      <c r="G9711" s="179">
        <v>0</v>
      </c>
      <c r="H9711" s="179">
        <v>94498.739508635612</v>
      </c>
      <c r="I9711" s="179">
        <v>0</v>
      </c>
      <c r="J9711" s="179">
        <v>0</v>
      </c>
      <c r="K9711" s="179">
        <v>0</v>
      </c>
      <c r="L9711" s="179">
        <v>0</v>
      </c>
      <c r="M9711" s="179">
        <v>55812.627194969253</v>
      </c>
      <c r="N9711" s="179">
        <v>0</v>
      </c>
      <c r="O9711" s="179">
        <v>0</v>
      </c>
      <c r="P9711" s="179">
        <v>0</v>
      </c>
      <c r="Q9711" s="179">
        <v>0</v>
      </c>
      <c r="R9711" s="180">
        <v>0</v>
      </c>
      <c r="S9711" s="180">
        <v>0</v>
      </c>
      <c r="T9711" s="180">
        <v>0</v>
      </c>
    </row>
    <row r="9712" spans="2:20" x14ac:dyDescent="0.3">
      <c r="B9712" s="19">
        <v>9709</v>
      </c>
      <c r="C9712" s="179">
        <v>0</v>
      </c>
      <c r="D9712" s="179">
        <v>0</v>
      </c>
      <c r="E9712" s="179">
        <v>892591.68311943335</v>
      </c>
      <c r="F9712" s="179">
        <v>0</v>
      </c>
      <c r="G9712" s="179">
        <v>0</v>
      </c>
      <c r="H9712" s="179">
        <v>17911.913855740779</v>
      </c>
      <c r="I9712" s="179">
        <v>0</v>
      </c>
      <c r="J9712" s="179">
        <v>0</v>
      </c>
      <c r="K9712" s="179">
        <v>0</v>
      </c>
      <c r="L9712" s="179">
        <v>0</v>
      </c>
      <c r="M9712" s="179">
        <v>4183.3283592765129</v>
      </c>
      <c r="N9712" s="179">
        <v>0</v>
      </c>
      <c r="O9712" s="179">
        <v>0</v>
      </c>
      <c r="P9712" s="179">
        <v>0</v>
      </c>
      <c r="Q9712" s="179">
        <v>0</v>
      </c>
      <c r="R9712" s="180">
        <v>0</v>
      </c>
      <c r="S9712" s="180">
        <v>0</v>
      </c>
      <c r="T9712" s="180">
        <v>0</v>
      </c>
    </row>
    <row r="9713" spans="2:20" x14ac:dyDescent="0.3">
      <c r="B9713" s="19">
        <v>9710</v>
      </c>
      <c r="C9713" s="179">
        <v>0</v>
      </c>
      <c r="D9713" s="179">
        <v>0</v>
      </c>
      <c r="E9713" s="179">
        <v>95324.097844630815</v>
      </c>
      <c r="F9713" s="179">
        <v>0</v>
      </c>
      <c r="G9713" s="179">
        <v>0</v>
      </c>
      <c r="H9713" s="179">
        <v>14498.830205519012</v>
      </c>
      <c r="I9713" s="179">
        <v>0</v>
      </c>
      <c r="J9713" s="179">
        <v>0</v>
      </c>
      <c r="K9713" s="179">
        <v>0</v>
      </c>
      <c r="L9713" s="179">
        <v>0</v>
      </c>
      <c r="M9713" s="179">
        <v>90365.102445243945</v>
      </c>
      <c r="N9713" s="179">
        <v>0</v>
      </c>
      <c r="O9713" s="179">
        <v>0</v>
      </c>
      <c r="P9713" s="179">
        <v>0</v>
      </c>
      <c r="Q9713" s="179">
        <v>0</v>
      </c>
      <c r="R9713" s="180">
        <v>0</v>
      </c>
      <c r="S9713" s="180">
        <v>0</v>
      </c>
      <c r="T9713" s="180">
        <v>0</v>
      </c>
    </row>
    <row r="9714" spans="2:20" x14ac:dyDescent="0.3">
      <c r="B9714" s="19">
        <v>9711</v>
      </c>
      <c r="C9714" s="179">
        <v>0</v>
      </c>
      <c r="D9714" s="179">
        <v>0</v>
      </c>
      <c r="E9714" s="179">
        <v>211173.78553461924</v>
      </c>
      <c r="F9714" s="179">
        <v>0</v>
      </c>
      <c r="G9714" s="179">
        <v>0</v>
      </c>
      <c r="H9714" s="179">
        <v>99186.78572285056</v>
      </c>
      <c r="I9714" s="179">
        <v>0</v>
      </c>
      <c r="J9714" s="179">
        <v>0</v>
      </c>
      <c r="K9714" s="179">
        <v>0</v>
      </c>
      <c r="L9714" s="179">
        <v>0</v>
      </c>
      <c r="M9714" s="179">
        <v>91141.208408654769</v>
      </c>
      <c r="N9714" s="179">
        <v>0</v>
      </c>
      <c r="O9714" s="179">
        <v>0</v>
      </c>
      <c r="P9714" s="179">
        <v>0</v>
      </c>
      <c r="Q9714" s="179">
        <v>0</v>
      </c>
      <c r="R9714" s="180">
        <v>0</v>
      </c>
      <c r="S9714" s="180">
        <v>0</v>
      </c>
      <c r="T9714" s="180">
        <v>0</v>
      </c>
    </row>
    <row r="9715" spans="2:20" x14ac:dyDescent="0.3">
      <c r="B9715" s="19">
        <v>9712</v>
      </c>
      <c r="C9715" s="179">
        <v>0</v>
      </c>
      <c r="D9715" s="179">
        <v>0</v>
      </c>
      <c r="E9715" s="179">
        <v>164863.87923032176</v>
      </c>
      <c r="F9715" s="179">
        <v>0</v>
      </c>
      <c r="G9715" s="179">
        <v>0</v>
      </c>
      <c r="H9715" s="179">
        <v>141624.89170825417</v>
      </c>
      <c r="I9715" s="179">
        <v>0</v>
      </c>
      <c r="J9715" s="179">
        <v>0</v>
      </c>
      <c r="K9715" s="179">
        <v>0</v>
      </c>
      <c r="L9715" s="179">
        <v>0</v>
      </c>
      <c r="M9715" s="179">
        <v>276079.16920445918</v>
      </c>
      <c r="N9715" s="179">
        <v>0</v>
      </c>
      <c r="O9715" s="179">
        <v>0</v>
      </c>
      <c r="P9715" s="179">
        <v>0</v>
      </c>
      <c r="Q9715" s="179">
        <v>0</v>
      </c>
      <c r="R9715" s="180">
        <v>0</v>
      </c>
      <c r="S9715" s="180">
        <v>0</v>
      </c>
      <c r="T9715" s="180">
        <v>0</v>
      </c>
    </row>
    <row r="9716" spans="2:20" x14ac:dyDescent="0.3">
      <c r="B9716" s="19">
        <v>9713</v>
      </c>
      <c r="C9716" s="179">
        <v>0</v>
      </c>
      <c r="D9716" s="179">
        <v>0</v>
      </c>
      <c r="E9716" s="179">
        <v>386374.17173472798</v>
      </c>
      <c r="F9716" s="179">
        <v>0</v>
      </c>
      <c r="G9716" s="179">
        <v>0</v>
      </c>
      <c r="H9716" s="179">
        <v>41382.766277393086</v>
      </c>
      <c r="I9716" s="179">
        <v>0</v>
      </c>
      <c r="J9716" s="179">
        <v>0</v>
      </c>
      <c r="K9716" s="179">
        <v>0</v>
      </c>
      <c r="L9716" s="179">
        <v>0</v>
      </c>
      <c r="M9716" s="179">
        <v>21244.638917755055</v>
      </c>
      <c r="N9716" s="179">
        <v>0</v>
      </c>
      <c r="O9716" s="179">
        <v>0</v>
      </c>
      <c r="P9716" s="179">
        <v>0</v>
      </c>
      <c r="Q9716" s="179">
        <v>0</v>
      </c>
      <c r="R9716" s="180">
        <v>0</v>
      </c>
      <c r="S9716" s="180">
        <v>0</v>
      </c>
      <c r="T9716" s="180">
        <v>0</v>
      </c>
    </row>
    <row r="9717" spans="2:20" x14ac:dyDescent="0.3">
      <c r="B9717" s="19">
        <v>9714</v>
      </c>
      <c r="C9717" s="179">
        <v>0</v>
      </c>
      <c r="D9717" s="179">
        <v>0</v>
      </c>
      <c r="E9717" s="179">
        <v>256615.84172357418</v>
      </c>
      <c r="F9717" s="179">
        <v>0</v>
      </c>
      <c r="G9717" s="179">
        <v>0</v>
      </c>
      <c r="H9717" s="179">
        <v>38809.537776846024</v>
      </c>
      <c r="I9717" s="179">
        <v>0</v>
      </c>
      <c r="J9717" s="179">
        <v>0</v>
      </c>
      <c r="K9717" s="179">
        <v>171137.34014523067</v>
      </c>
      <c r="L9717" s="179">
        <v>1</v>
      </c>
      <c r="M9717" s="179">
        <v>3738.4581139858069</v>
      </c>
      <c r="N9717" s="179">
        <v>0</v>
      </c>
      <c r="O9717" s="179">
        <v>0</v>
      </c>
      <c r="P9717" s="179">
        <v>0</v>
      </c>
      <c r="Q9717" s="179">
        <v>0</v>
      </c>
      <c r="R9717" s="180">
        <v>0</v>
      </c>
      <c r="S9717" s="180">
        <v>171137.34014523067</v>
      </c>
      <c r="T9717" s="180">
        <v>0</v>
      </c>
    </row>
    <row r="9718" spans="2:20" x14ac:dyDescent="0.3">
      <c r="B9718" s="19">
        <v>9715</v>
      </c>
      <c r="C9718" s="179">
        <v>0</v>
      </c>
      <c r="D9718" s="179">
        <v>0</v>
      </c>
      <c r="E9718" s="179">
        <v>282461.05801444233</v>
      </c>
      <c r="F9718" s="179">
        <v>0</v>
      </c>
      <c r="G9718" s="179">
        <v>0</v>
      </c>
      <c r="H9718" s="179">
        <v>482503.1265446113</v>
      </c>
      <c r="I9718" s="179">
        <v>0</v>
      </c>
      <c r="J9718" s="179">
        <v>0</v>
      </c>
      <c r="K9718" s="179">
        <v>0</v>
      </c>
      <c r="L9718" s="179">
        <v>0</v>
      </c>
      <c r="M9718" s="179">
        <v>157660.58427751</v>
      </c>
      <c r="N9718" s="179">
        <v>0</v>
      </c>
      <c r="O9718" s="179">
        <v>0</v>
      </c>
      <c r="P9718" s="179">
        <v>0</v>
      </c>
      <c r="Q9718" s="179">
        <v>0</v>
      </c>
      <c r="R9718" s="180">
        <v>0</v>
      </c>
      <c r="S9718" s="180">
        <v>0</v>
      </c>
      <c r="T9718" s="180">
        <v>0</v>
      </c>
    </row>
    <row r="9719" spans="2:20" x14ac:dyDescent="0.3">
      <c r="B9719" s="19">
        <v>9716</v>
      </c>
      <c r="C9719" s="179">
        <v>0</v>
      </c>
      <c r="D9719" s="179">
        <v>0</v>
      </c>
      <c r="E9719" s="179">
        <v>194116.76279374521</v>
      </c>
      <c r="F9719" s="179">
        <v>0</v>
      </c>
      <c r="G9719" s="179">
        <v>0</v>
      </c>
      <c r="H9719" s="179">
        <v>26706.741021794303</v>
      </c>
      <c r="I9719" s="179">
        <v>0</v>
      </c>
      <c r="J9719" s="179">
        <v>0</v>
      </c>
      <c r="K9719" s="179">
        <v>33510.610585564937</v>
      </c>
      <c r="L9719" s="179">
        <v>1</v>
      </c>
      <c r="M9719" s="179">
        <v>35269.851240833581</v>
      </c>
      <c r="N9719" s="179">
        <v>0</v>
      </c>
      <c r="O9719" s="179">
        <v>0</v>
      </c>
      <c r="P9719" s="179">
        <v>0</v>
      </c>
      <c r="Q9719" s="179">
        <v>0</v>
      </c>
      <c r="R9719" s="180">
        <v>0</v>
      </c>
      <c r="S9719" s="180">
        <v>33510.610585564937</v>
      </c>
      <c r="T9719" s="180">
        <v>0</v>
      </c>
    </row>
    <row r="9720" spans="2:20" x14ac:dyDescent="0.3">
      <c r="B9720" s="19">
        <v>9717</v>
      </c>
      <c r="C9720" s="179">
        <v>0</v>
      </c>
      <c r="D9720" s="179">
        <v>0</v>
      </c>
      <c r="E9720" s="179">
        <v>73651.014522376645</v>
      </c>
      <c r="F9720" s="179">
        <v>0</v>
      </c>
      <c r="G9720" s="179">
        <v>0</v>
      </c>
      <c r="H9720" s="179">
        <v>6841.1772631760914</v>
      </c>
      <c r="I9720" s="179">
        <v>0</v>
      </c>
      <c r="J9720" s="179">
        <v>0</v>
      </c>
      <c r="K9720" s="179">
        <v>0</v>
      </c>
      <c r="L9720" s="179">
        <v>0</v>
      </c>
      <c r="M9720" s="179">
        <v>322374.45965495147</v>
      </c>
      <c r="N9720" s="179">
        <v>0</v>
      </c>
      <c r="O9720" s="179">
        <v>0</v>
      </c>
      <c r="P9720" s="179">
        <v>0</v>
      </c>
      <c r="Q9720" s="179">
        <v>0</v>
      </c>
      <c r="R9720" s="180">
        <v>0</v>
      </c>
      <c r="S9720" s="180">
        <v>0</v>
      </c>
      <c r="T9720" s="180">
        <v>0</v>
      </c>
    </row>
    <row r="9721" spans="2:20" x14ac:dyDescent="0.3">
      <c r="B9721" s="19">
        <v>9718</v>
      </c>
      <c r="C9721" s="179">
        <v>0</v>
      </c>
      <c r="D9721" s="179">
        <v>0</v>
      </c>
      <c r="E9721" s="179">
        <v>842384.52090632298</v>
      </c>
      <c r="F9721" s="179">
        <v>0</v>
      </c>
      <c r="G9721" s="179">
        <v>0</v>
      </c>
      <c r="H9721" s="179">
        <v>36442.831173952669</v>
      </c>
      <c r="I9721" s="179">
        <v>0</v>
      </c>
      <c r="J9721" s="179">
        <v>0</v>
      </c>
      <c r="K9721" s="179">
        <v>0</v>
      </c>
      <c r="L9721" s="179">
        <v>0</v>
      </c>
      <c r="M9721" s="179">
        <v>123164.99764379651</v>
      </c>
      <c r="N9721" s="179">
        <v>0</v>
      </c>
      <c r="O9721" s="179">
        <v>0</v>
      </c>
      <c r="P9721" s="179">
        <v>0</v>
      </c>
      <c r="Q9721" s="179">
        <v>0</v>
      </c>
      <c r="R9721" s="180">
        <v>0</v>
      </c>
      <c r="S9721" s="180">
        <v>0</v>
      </c>
      <c r="T9721" s="180">
        <v>0</v>
      </c>
    </row>
    <row r="9722" spans="2:20" x14ac:dyDescent="0.3">
      <c r="B9722" s="19">
        <v>9719</v>
      </c>
      <c r="C9722" s="179">
        <v>0</v>
      </c>
      <c r="D9722" s="179">
        <v>0</v>
      </c>
      <c r="E9722" s="179">
        <v>37860.371391223787</v>
      </c>
      <c r="F9722" s="179">
        <v>0</v>
      </c>
      <c r="G9722" s="179">
        <v>0</v>
      </c>
      <c r="H9722" s="179">
        <v>7235.3470303908543</v>
      </c>
      <c r="I9722" s="179">
        <v>0</v>
      </c>
      <c r="J9722" s="179">
        <v>0</v>
      </c>
      <c r="K9722" s="179">
        <v>0</v>
      </c>
      <c r="L9722" s="179">
        <v>0</v>
      </c>
      <c r="M9722" s="179">
        <v>325284.33536798577</v>
      </c>
      <c r="N9722" s="179">
        <v>0</v>
      </c>
      <c r="O9722" s="179">
        <v>0</v>
      </c>
      <c r="P9722" s="179">
        <v>0</v>
      </c>
      <c r="Q9722" s="179">
        <v>0</v>
      </c>
      <c r="R9722" s="180">
        <v>0</v>
      </c>
      <c r="S9722" s="180">
        <v>0</v>
      </c>
      <c r="T9722" s="180">
        <v>0</v>
      </c>
    </row>
    <row r="9723" spans="2:20" x14ac:dyDescent="0.3">
      <c r="B9723" s="19">
        <v>9720</v>
      </c>
      <c r="C9723" s="179">
        <v>0</v>
      </c>
      <c r="D9723" s="179">
        <v>0</v>
      </c>
      <c r="E9723" s="179">
        <v>184855.3275111957</v>
      </c>
      <c r="F9723" s="179">
        <v>0</v>
      </c>
      <c r="G9723" s="179">
        <v>0</v>
      </c>
      <c r="H9723" s="179">
        <v>275920.54214419681</v>
      </c>
      <c r="I9723" s="179">
        <v>0</v>
      </c>
      <c r="J9723" s="179">
        <v>0</v>
      </c>
      <c r="K9723" s="179">
        <v>0</v>
      </c>
      <c r="L9723" s="179">
        <v>0</v>
      </c>
      <c r="M9723" s="179">
        <v>128212.29497525765</v>
      </c>
      <c r="N9723" s="179">
        <v>0</v>
      </c>
      <c r="O9723" s="179">
        <v>0</v>
      </c>
      <c r="P9723" s="179">
        <v>0</v>
      </c>
      <c r="Q9723" s="179">
        <v>0</v>
      </c>
      <c r="R9723" s="180">
        <v>0</v>
      </c>
      <c r="S9723" s="180">
        <v>0</v>
      </c>
      <c r="T9723" s="180">
        <v>0</v>
      </c>
    </row>
    <row r="9724" spans="2:20" x14ac:dyDescent="0.3">
      <c r="B9724" s="19">
        <v>9721</v>
      </c>
      <c r="C9724" s="179">
        <v>0</v>
      </c>
      <c r="D9724" s="179">
        <v>0</v>
      </c>
      <c r="E9724" s="179">
        <v>104135.10765568606</v>
      </c>
      <c r="F9724" s="179">
        <v>0</v>
      </c>
      <c r="G9724" s="179">
        <v>0</v>
      </c>
      <c r="H9724" s="179">
        <v>384514.49708718754</v>
      </c>
      <c r="I9724" s="179">
        <v>0</v>
      </c>
      <c r="J9724" s="179">
        <v>0</v>
      </c>
      <c r="K9724" s="179">
        <v>0</v>
      </c>
      <c r="L9724" s="179">
        <v>0</v>
      </c>
      <c r="M9724" s="179">
        <v>11133.167629248774</v>
      </c>
      <c r="N9724" s="179">
        <v>0</v>
      </c>
      <c r="O9724" s="179">
        <v>0</v>
      </c>
      <c r="P9724" s="179">
        <v>0</v>
      </c>
      <c r="Q9724" s="179">
        <v>0</v>
      </c>
      <c r="R9724" s="180">
        <v>0</v>
      </c>
      <c r="S9724" s="180">
        <v>0</v>
      </c>
      <c r="T9724" s="180">
        <v>0</v>
      </c>
    </row>
    <row r="9725" spans="2:20" x14ac:dyDescent="0.3">
      <c r="B9725" s="19">
        <v>9722</v>
      </c>
      <c r="C9725" s="179">
        <v>0</v>
      </c>
      <c r="D9725" s="179">
        <v>0</v>
      </c>
      <c r="E9725" s="179">
        <v>50099.693436316957</v>
      </c>
      <c r="F9725" s="179">
        <v>0</v>
      </c>
      <c r="G9725" s="179">
        <v>0</v>
      </c>
      <c r="H9725" s="179">
        <v>1495418.0367945447</v>
      </c>
      <c r="I9725" s="179">
        <v>0</v>
      </c>
      <c r="J9725" s="179">
        <v>0</v>
      </c>
      <c r="K9725" s="179">
        <v>0</v>
      </c>
      <c r="L9725" s="179">
        <v>0</v>
      </c>
      <c r="M9725" s="179">
        <v>70923.982054093605</v>
      </c>
      <c r="N9725" s="179">
        <v>0</v>
      </c>
      <c r="O9725" s="179">
        <v>0</v>
      </c>
      <c r="P9725" s="179">
        <v>0</v>
      </c>
      <c r="Q9725" s="179">
        <v>0</v>
      </c>
      <c r="R9725" s="180">
        <v>0</v>
      </c>
      <c r="S9725" s="180">
        <v>0</v>
      </c>
      <c r="T9725" s="180">
        <v>0</v>
      </c>
    </row>
    <row r="9726" spans="2:20" x14ac:dyDescent="0.3">
      <c r="B9726" s="19">
        <v>9723</v>
      </c>
      <c r="C9726" s="179">
        <v>0</v>
      </c>
      <c r="D9726" s="179">
        <v>0</v>
      </c>
      <c r="E9726" s="179">
        <v>278877.04263818078</v>
      </c>
      <c r="F9726" s="179">
        <v>0</v>
      </c>
      <c r="G9726" s="179">
        <v>0</v>
      </c>
      <c r="H9726" s="179">
        <v>208664.91934597812</v>
      </c>
      <c r="I9726" s="179">
        <v>0</v>
      </c>
      <c r="J9726" s="179">
        <v>0</v>
      </c>
      <c r="K9726" s="179">
        <v>0</v>
      </c>
      <c r="L9726" s="179">
        <v>0</v>
      </c>
      <c r="M9726" s="179">
        <v>198664.17536536342</v>
      </c>
      <c r="N9726" s="179">
        <v>0</v>
      </c>
      <c r="O9726" s="179">
        <v>0</v>
      </c>
      <c r="P9726" s="179">
        <v>0</v>
      </c>
      <c r="Q9726" s="179">
        <v>0</v>
      </c>
      <c r="R9726" s="180">
        <v>0</v>
      </c>
      <c r="S9726" s="180">
        <v>0</v>
      </c>
      <c r="T9726" s="180">
        <v>0</v>
      </c>
    </row>
    <row r="9727" spans="2:20" x14ac:dyDescent="0.3">
      <c r="B9727" s="19">
        <v>9724</v>
      </c>
      <c r="C9727" s="179">
        <v>0</v>
      </c>
      <c r="D9727" s="179">
        <v>0</v>
      </c>
      <c r="E9727" s="179">
        <v>246885.73130740863</v>
      </c>
      <c r="F9727" s="179">
        <v>0</v>
      </c>
      <c r="G9727" s="179">
        <v>0</v>
      </c>
      <c r="H9727" s="179">
        <v>11079.822060623672</v>
      </c>
      <c r="I9727" s="179">
        <v>0</v>
      </c>
      <c r="J9727" s="179">
        <v>0</v>
      </c>
      <c r="K9727" s="179">
        <v>0</v>
      </c>
      <c r="L9727" s="179">
        <v>0</v>
      </c>
      <c r="M9727" s="179">
        <v>71836.740715903172</v>
      </c>
      <c r="N9727" s="179">
        <v>0</v>
      </c>
      <c r="O9727" s="179">
        <v>0</v>
      </c>
      <c r="P9727" s="179">
        <v>0</v>
      </c>
      <c r="Q9727" s="179">
        <v>0</v>
      </c>
      <c r="R9727" s="180">
        <v>0</v>
      </c>
      <c r="S9727" s="180">
        <v>0</v>
      </c>
      <c r="T9727" s="180">
        <v>0</v>
      </c>
    </row>
    <row r="9728" spans="2:20" x14ac:dyDescent="0.3">
      <c r="B9728" s="19">
        <v>9725</v>
      </c>
      <c r="C9728" s="179">
        <v>0</v>
      </c>
      <c r="D9728" s="179">
        <v>0</v>
      </c>
      <c r="E9728" s="179">
        <v>34236.939418956208</v>
      </c>
      <c r="F9728" s="179">
        <v>0</v>
      </c>
      <c r="G9728" s="179">
        <v>0</v>
      </c>
      <c r="H9728" s="179">
        <v>135715.9084453322</v>
      </c>
      <c r="I9728" s="179">
        <v>0</v>
      </c>
      <c r="J9728" s="179">
        <v>0</v>
      </c>
      <c r="K9728" s="179">
        <v>0</v>
      </c>
      <c r="L9728" s="179">
        <v>0</v>
      </c>
      <c r="M9728" s="179">
        <v>62202.684555581385</v>
      </c>
      <c r="N9728" s="179">
        <v>0</v>
      </c>
      <c r="O9728" s="179">
        <v>0</v>
      </c>
      <c r="P9728" s="179">
        <v>0</v>
      </c>
      <c r="Q9728" s="179">
        <v>0</v>
      </c>
      <c r="R9728" s="180">
        <v>0</v>
      </c>
      <c r="S9728" s="180">
        <v>0</v>
      </c>
      <c r="T9728" s="180">
        <v>0</v>
      </c>
    </row>
    <row r="9729" spans="2:20" x14ac:dyDescent="0.3">
      <c r="B9729" s="19">
        <v>9726</v>
      </c>
      <c r="C9729" s="179">
        <v>1</v>
      </c>
      <c r="D9729" s="179">
        <v>18152.48451350586</v>
      </c>
      <c r="E9729" s="179">
        <v>160451.15873178642</v>
      </c>
      <c r="F9729" s="179">
        <v>0</v>
      </c>
      <c r="G9729" s="179">
        <v>0</v>
      </c>
      <c r="H9729" s="179">
        <v>706092.08724766143</v>
      </c>
      <c r="I9729" s="179">
        <v>0</v>
      </c>
      <c r="J9729" s="179">
        <v>0</v>
      </c>
      <c r="K9729" s="179">
        <v>0</v>
      </c>
      <c r="L9729" s="179">
        <v>0</v>
      </c>
      <c r="M9729" s="179">
        <v>48195.584134672878</v>
      </c>
      <c r="N9729" s="179">
        <v>0</v>
      </c>
      <c r="O9729" s="179">
        <v>0</v>
      </c>
      <c r="P9729" s="179">
        <v>0</v>
      </c>
      <c r="Q9729" s="179">
        <v>0</v>
      </c>
      <c r="R9729" s="180">
        <v>0</v>
      </c>
      <c r="S9729" s="180">
        <v>0</v>
      </c>
      <c r="T9729" s="180">
        <v>18152.48451350586</v>
      </c>
    </row>
    <row r="9730" spans="2:20" x14ac:dyDescent="0.3">
      <c r="B9730" s="19">
        <v>9727</v>
      </c>
      <c r="C9730" s="179">
        <v>0</v>
      </c>
      <c r="D9730" s="179">
        <v>0</v>
      </c>
      <c r="E9730" s="179">
        <v>40928.143155266938</v>
      </c>
      <c r="F9730" s="179">
        <v>0</v>
      </c>
      <c r="G9730" s="179">
        <v>0</v>
      </c>
      <c r="H9730" s="179">
        <v>57801.031037799352</v>
      </c>
      <c r="I9730" s="179">
        <v>0</v>
      </c>
      <c r="J9730" s="179">
        <v>0</v>
      </c>
      <c r="K9730" s="179">
        <v>0</v>
      </c>
      <c r="L9730" s="179">
        <v>0</v>
      </c>
      <c r="M9730" s="179">
        <v>38094.344964562799</v>
      </c>
      <c r="N9730" s="179">
        <v>0</v>
      </c>
      <c r="O9730" s="179">
        <v>0</v>
      </c>
      <c r="P9730" s="179">
        <v>0</v>
      </c>
      <c r="Q9730" s="179">
        <v>0</v>
      </c>
      <c r="R9730" s="180">
        <v>0</v>
      </c>
      <c r="S9730" s="180">
        <v>0</v>
      </c>
      <c r="T9730" s="180">
        <v>0</v>
      </c>
    </row>
    <row r="9731" spans="2:20" x14ac:dyDescent="0.3">
      <c r="B9731" s="19">
        <v>9728</v>
      </c>
      <c r="C9731" s="179">
        <v>2</v>
      </c>
      <c r="D9731" s="179">
        <v>1087063.8192386217</v>
      </c>
      <c r="E9731" s="179">
        <v>61637.74854112717</v>
      </c>
      <c r="F9731" s="179">
        <v>0</v>
      </c>
      <c r="G9731" s="179">
        <v>0</v>
      </c>
      <c r="H9731" s="179">
        <v>70562.181706907417</v>
      </c>
      <c r="I9731" s="179">
        <v>0</v>
      </c>
      <c r="J9731" s="179">
        <v>387063.81923862174</v>
      </c>
      <c r="K9731" s="179">
        <v>0</v>
      </c>
      <c r="L9731" s="179">
        <v>0</v>
      </c>
      <c r="M9731" s="179">
        <v>10107.655879227317</v>
      </c>
      <c r="N9731" s="179">
        <v>0</v>
      </c>
      <c r="O9731" s="179">
        <v>487063.81923862174</v>
      </c>
      <c r="P9731" s="179">
        <v>0</v>
      </c>
      <c r="Q9731" s="179">
        <v>0</v>
      </c>
      <c r="R9731" s="180">
        <v>0</v>
      </c>
      <c r="S9731" s="180">
        <v>0</v>
      </c>
      <c r="T9731" s="180">
        <v>600000</v>
      </c>
    </row>
    <row r="9732" spans="2:20" x14ac:dyDescent="0.3">
      <c r="B9732" s="19">
        <v>9729</v>
      </c>
      <c r="C9732" s="179">
        <v>0</v>
      </c>
      <c r="D9732" s="179">
        <v>0</v>
      </c>
      <c r="E9732" s="179">
        <v>199344.89989817719</v>
      </c>
      <c r="F9732" s="179">
        <v>0</v>
      </c>
      <c r="G9732" s="179">
        <v>0</v>
      </c>
      <c r="H9732" s="179">
        <v>93725.027179015451</v>
      </c>
      <c r="I9732" s="179">
        <v>0</v>
      </c>
      <c r="J9732" s="179">
        <v>0</v>
      </c>
      <c r="K9732" s="179">
        <v>0</v>
      </c>
      <c r="L9732" s="179">
        <v>0</v>
      </c>
      <c r="M9732" s="179">
        <v>74538.688721307495</v>
      </c>
      <c r="N9732" s="179">
        <v>0</v>
      </c>
      <c r="O9732" s="179">
        <v>0</v>
      </c>
      <c r="P9732" s="179">
        <v>0</v>
      </c>
      <c r="Q9732" s="179">
        <v>0</v>
      </c>
      <c r="R9732" s="180">
        <v>0</v>
      </c>
      <c r="S9732" s="180">
        <v>0</v>
      </c>
      <c r="T9732" s="180">
        <v>0</v>
      </c>
    </row>
    <row r="9733" spans="2:20" x14ac:dyDescent="0.3">
      <c r="B9733" s="19">
        <v>9730</v>
      </c>
      <c r="C9733" s="179">
        <v>0</v>
      </c>
      <c r="D9733" s="179">
        <v>0</v>
      </c>
      <c r="E9733" s="179">
        <v>30688.236307319668</v>
      </c>
      <c r="F9733" s="179">
        <v>0</v>
      </c>
      <c r="G9733" s="179">
        <v>0</v>
      </c>
      <c r="H9733" s="179">
        <v>542186.50882503553</v>
      </c>
      <c r="I9733" s="179">
        <v>0</v>
      </c>
      <c r="J9733" s="179">
        <v>0</v>
      </c>
      <c r="K9733" s="179">
        <v>0</v>
      </c>
      <c r="L9733" s="179">
        <v>0</v>
      </c>
      <c r="M9733" s="179">
        <v>49091.397419615787</v>
      </c>
      <c r="N9733" s="179">
        <v>0</v>
      </c>
      <c r="O9733" s="179">
        <v>0</v>
      </c>
      <c r="P9733" s="179">
        <v>0</v>
      </c>
      <c r="Q9733" s="179">
        <v>0</v>
      </c>
      <c r="R9733" s="180">
        <v>0</v>
      </c>
      <c r="S9733" s="180">
        <v>0</v>
      </c>
      <c r="T9733" s="180">
        <v>0</v>
      </c>
    </row>
    <row r="9734" spans="2:20" x14ac:dyDescent="0.3">
      <c r="B9734" s="19">
        <v>9731</v>
      </c>
      <c r="C9734" s="179">
        <v>0</v>
      </c>
      <c r="D9734" s="179">
        <v>0</v>
      </c>
      <c r="E9734" s="179">
        <v>1464824.1017639318</v>
      </c>
      <c r="F9734" s="179">
        <v>0</v>
      </c>
      <c r="G9734" s="179">
        <v>0</v>
      </c>
      <c r="H9734" s="179">
        <v>142741.29734923525</v>
      </c>
      <c r="I9734" s="179">
        <v>0</v>
      </c>
      <c r="J9734" s="179">
        <v>0</v>
      </c>
      <c r="K9734" s="179">
        <v>0</v>
      </c>
      <c r="L9734" s="179">
        <v>0</v>
      </c>
      <c r="M9734" s="179">
        <v>15694.644865624779</v>
      </c>
      <c r="N9734" s="179">
        <v>0</v>
      </c>
      <c r="O9734" s="179">
        <v>0</v>
      </c>
      <c r="P9734" s="179">
        <v>0</v>
      </c>
      <c r="Q9734" s="179">
        <v>0</v>
      </c>
      <c r="R9734" s="180">
        <v>0</v>
      </c>
      <c r="S9734" s="180">
        <v>0</v>
      </c>
      <c r="T9734" s="180">
        <v>0</v>
      </c>
    </row>
    <row r="9735" spans="2:20" x14ac:dyDescent="0.3">
      <c r="B9735" s="19">
        <v>9732</v>
      </c>
      <c r="C9735" s="179">
        <v>0</v>
      </c>
      <c r="D9735" s="179">
        <v>0</v>
      </c>
      <c r="E9735" s="179">
        <v>104287.47528863489</v>
      </c>
      <c r="F9735" s="179">
        <v>0</v>
      </c>
      <c r="G9735" s="179">
        <v>0</v>
      </c>
      <c r="H9735" s="179">
        <v>21255.391834576218</v>
      </c>
      <c r="I9735" s="179">
        <v>0</v>
      </c>
      <c r="J9735" s="179">
        <v>0</v>
      </c>
      <c r="K9735" s="179">
        <v>0</v>
      </c>
      <c r="L9735" s="179">
        <v>0</v>
      </c>
      <c r="M9735" s="179">
        <v>32605.707225507082</v>
      </c>
      <c r="N9735" s="179">
        <v>0</v>
      </c>
      <c r="O9735" s="179">
        <v>0</v>
      </c>
      <c r="P9735" s="179">
        <v>0</v>
      </c>
      <c r="Q9735" s="179">
        <v>0</v>
      </c>
      <c r="R9735" s="180">
        <v>0</v>
      </c>
      <c r="S9735" s="180">
        <v>0</v>
      </c>
      <c r="T9735" s="180">
        <v>0</v>
      </c>
    </row>
    <row r="9736" spans="2:20" x14ac:dyDescent="0.3">
      <c r="B9736" s="19">
        <v>9733</v>
      </c>
      <c r="C9736" s="179">
        <v>0</v>
      </c>
      <c r="D9736" s="179">
        <v>0</v>
      </c>
      <c r="E9736" s="179">
        <v>14829.414147418973</v>
      </c>
      <c r="F9736" s="179">
        <v>0</v>
      </c>
      <c r="G9736" s="179">
        <v>0</v>
      </c>
      <c r="H9736" s="179">
        <v>37046.806856991599</v>
      </c>
      <c r="I9736" s="179">
        <v>0</v>
      </c>
      <c r="J9736" s="179">
        <v>0</v>
      </c>
      <c r="K9736" s="179">
        <v>0</v>
      </c>
      <c r="L9736" s="179">
        <v>0</v>
      </c>
      <c r="M9736" s="179">
        <v>89596.440557737413</v>
      </c>
      <c r="N9736" s="179">
        <v>0</v>
      </c>
      <c r="O9736" s="179">
        <v>0</v>
      </c>
      <c r="P9736" s="179">
        <v>0</v>
      </c>
      <c r="Q9736" s="179">
        <v>0</v>
      </c>
      <c r="R9736" s="180">
        <v>0</v>
      </c>
      <c r="S9736" s="180">
        <v>0</v>
      </c>
      <c r="T9736" s="180">
        <v>0</v>
      </c>
    </row>
    <row r="9737" spans="2:20" x14ac:dyDescent="0.3">
      <c r="B9737" s="19">
        <v>9734</v>
      </c>
      <c r="C9737" s="179">
        <v>0</v>
      </c>
      <c r="D9737" s="179">
        <v>0</v>
      </c>
      <c r="E9737" s="179">
        <v>372960.44271253998</v>
      </c>
      <c r="F9737" s="179">
        <v>0</v>
      </c>
      <c r="G9737" s="179">
        <v>0</v>
      </c>
      <c r="H9737" s="179">
        <v>136603.41069391384</v>
      </c>
      <c r="I9737" s="179">
        <v>0</v>
      </c>
      <c r="J9737" s="179">
        <v>0</v>
      </c>
      <c r="K9737" s="179">
        <v>0</v>
      </c>
      <c r="L9737" s="179">
        <v>0</v>
      </c>
      <c r="M9737" s="179">
        <v>66556.438093750781</v>
      </c>
      <c r="N9737" s="179">
        <v>0</v>
      </c>
      <c r="O9737" s="179">
        <v>0</v>
      </c>
      <c r="P9737" s="179">
        <v>0</v>
      </c>
      <c r="Q9737" s="179">
        <v>0</v>
      </c>
      <c r="R9737" s="180">
        <v>0</v>
      </c>
      <c r="S9737" s="180">
        <v>0</v>
      </c>
      <c r="T9737" s="180">
        <v>0</v>
      </c>
    </row>
    <row r="9738" spans="2:20" x14ac:dyDescent="0.3">
      <c r="B9738" s="19">
        <v>9735</v>
      </c>
      <c r="C9738" s="179">
        <v>0</v>
      </c>
      <c r="D9738" s="179">
        <v>0</v>
      </c>
      <c r="E9738" s="179">
        <v>147546.83313984537</v>
      </c>
      <c r="F9738" s="179">
        <v>0</v>
      </c>
      <c r="G9738" s="179">
        <v>0</v>
      </c>
      <c r="H9738" s="179">
        <v>14752.827130046324</v>
      </c>
      <c r="I9738" s="179">
        <v>0</v>
      </c>
      <c r="J9738" s="179">
        <v>0</v>
      </c>
      <c r="K9738" s="179">
        <v>0</v>
      </c>
      <c r="L9738" s="179">
        <v>0</v>
      </c>
      <c r="M9738" s="179">
        <v>8464.3761550758791</v>
      </c>
      <c r="N9738" s="179">
        <v>0</v>
      </c>
      <c r="O9738" s="179">
        <v>0</v>
      </c>
      <c r="P9738" s="179">
        <v>0</v>
      </c>
      <c r="Q9738" s="179">
        <v>0</v>
      </c>
      <c r="R9738" s="180">
        <v>0</v>
      </c>
      <c r="S9738" s="180">
        <v>0</v>
      </c>
      <c r="T9738" s="180">
        <v>0</v>
      </c>
    </row>
    <row r="9739" spans="2:20" x14ac:dyDescent="0.3">
      <c r="B9739" s="19">
        <v>9736</v>
      </c>
      <c r="C9739" s="179">
        <v>0</v>
      </c>
      <c r="D9739" s="179">
        <v>0</v>
      </c>
      <c r="E9739" s="179">
        <v>158055.73214772571</v>
      </c>
      <c r="F9739" s="179">
        <v>0</v>
      </c>
      <c r="G9739" s="179">
        <v>0</v>
      </c>
      <c r="H9739" s="179">
        <v>88769.258707484012</v>
      </c>
      <c r="I9739" s="179">
        <v>0</v>
      </c>
      <c r="J9739" s="179">
        <v>0</v>
      </c>
      <c r="K9739" s="179">
        <v>0</v>
      </c>
      <c r="L9739" s="179">
        <v>0</v>
      </c>
      <c r="M9739" s="179">
        <v>101690.09279765531</v>
      </c>
      <c r="N9739" s="179">
        <v>0</v>
      </c>
      <c r="O9739" s="179">
        <v>0</v>
      </c>
      <c r="P9739" s="179">
        <v>0</v>
      </c>
      <c r="Q9739" s="179">
        <v>0</v>
      </c>
      <c r="R9739" s="180">
        <v>0</v>
      </c>
      <c r="S9739" s="180">
        <v>0</v>
      </c>
      <c r="T9739" s="180">
        <v>0</v>
      </c>
    </row>
    <row r="9740" spans="2:20" x14ac:dyDescent="0.3">
      <c r="B9740" s="19">
        <v>9737</v>
      </c>
      <c r="C9740" s="179">
        <v>0</v>
      </c>
      <c r="D9740" s="179">
        <v>0</v>
      </c>
      <c r="E9740" s="179">
        <v>4160.2765286676977</v>
      </c>
      <c r="F9740" s="179">
        <v>0</v>
      </c>
      <c r="G9740" s="179">
        <v>0</v>
      </c>
      <c r="H9740" s="179">
        <v>101844.18877350388</v>
      </c>
      <c r="I9740" s="179">
        <v>0</v>
      </c>
      <c r="J9740" s="179">
        <v>0</v>
      </c>
      <c r="K9740" s="179">
        <v>0</v>
      </c>
      <c r="L9740" s="179">
        <v>0</v>
      </c>
      <c r="M9740" s="179">
        <v>153606.92560809554</v>
      </c>
      <c r="N9740" s="179">
        <v>0</v>
      </c>
      <c r="O9740" s="179">
        <v>0</v>
      </c>
      <c r="P9740" s="179">
        <v>0</v>
      </c>
      <c r="Q9740" s="179">
        <v>0</v>
      </c>
      <c r="R9740" s="180">
        <v>0</v>
      </c>
      <c r="S9740" s="180">
        <v>0</v>
      </c>
      <c r="T9740" s="180">
        <v>0</v>
      </c>
    </row>
    <row r="9741" spans="2:20" x14ac:dyDescent="0.3">
      <c r="B9741" s="19">
        <v>9738</v>
      </c>
      <c r="C9741" s="179">
        <v>0</v>
      </c>
      <c r="D9741" s="179">
        <v>0</v>
      </c>
      <c r="E9741" s="179">
        <v>649808.20174013218</v>
      </c>
      <c r="F9741" s="179">
        <v>0</v>
      </c>
      <c r="G9741" s="179">
        <v>0</v>
      </c>
      <c r="H9741" s="179">
        <v>385927.48957018019</v>
      </c>
      <c r="I9741" s="179">
        <v>0</v>
      </c>
      <c r="J9741" s="179">
        <v>0</v>
      </c>
      <c r="K9741" s="179">
        <v>0</v>
      </c>
      <c r="L9741" s="179">
        <v>0</v>
      </c>
      <c r="M9741" s="179">
        <v>671916.3074609316</v>
      </c>
      <c r="N9741" s="179">
        <v>0</v>
      </c>
      <c r="O9741" s="179">
        <v>0</v>
      </c>
      <c r="P9741" s="179">
        <v>0</v>
      </c>
      <c r="Q9741" s="179">
        <v>0</v>
      </c>
      <c r="R9741" s="180">
        <v>0</v>
      </c>
      <c r="S9741" s="180">
        <v>0</v>
      </c>
      <c r="T9741" s="180">
        <v>0</v>
      </c>
    </row>
    <row r="9742" spans="2:20" x14ac:dyDescent="0.3">
      <c r="B9742" s="19">
        <v>9739</v>
      </c>
      <c r="C9742" s="179">
        <v>0</v>
      </c>
      <c r="D9742" s="179">
        <v>0</v>
      </c>
      <c r="E9742" s="179">
        <v>615381.24024555669</v>
      </c>
      <c r="F9742" s="179">
        <v>0</v>
      </c>
      <c r="G9742" s="179">
        <v>0</v>
      </c>
      <c r="H9742" s="179">
        <v>1897034.8012946362</v>
      </c>
      <c r="I9742" s="179">
        <v>0</v>
      </c>
      <c r="J9742" s="179">
        <v>0</v>
      </c>
      <c r="K9742" s="179">
        <v>0</v>
      </c>
      <c r="L9742" s="179">
        <v>0</v>
      </c>
      <c r="M9742" s="179">
        <v>243807.10644407428</v>
      </c>
      <c r="N9742" s="179">
        <v>0</v>
      </c>
      <c r="O9742" s="179">
        <v>0</v>
      </c>
      <c r="P9742" s="179">
        <v>0</v>
      </c>
      <c r="Q9742" s="179">
        <v>0</v>
      </c>
      <c r="R9742" s="180">
        <v>0</v>
      </c>
      <c r="S9742" s="180">
        <v>0</v>
      </c>
      <c r="T9742" s="180">
        <v>0</v>
      </c>
    </row>
    <row r="9743" spans="2:20" x14ac:dyDescent="0.3">
      <c r="B9743" s="19">
        <v>9740</v>
      </c>
      <c r="C9743" s="179">
        <v>0</v>
      </c>
      <c r="D9743" s="179">
        <v>0</v>
      </c>
      <c r="E9743" s="179">
        <v>168371.31733764568</v>
      </c>
      <c r="F9743" s="179">
        <v>1</v>
      </c>
      <c r="G9743" s="179">
        <v>200280.10796785107</v>
      </c>
      <c r="H9743" s="179">
        <v>2623891.6727220635</v>
      </c>
      <c r="I9743" s="179">
        <v>0</v>
      </c>
      <c r="J9743" s="179">
        <v>0</v>
      </c>
      <c r="K9743" s="179">
        <v>1401570.651808586</v>
      </c>
      <c r="L9743" s="179">
        <v>1</v>
      </c>
      <c r="M9743" s="179">
        <v>114467.12819555185</v>
      </c>
      <c r="N9743" s="179">
        <v>801570.65180858597</v>
      </c>
      <c r="O9743" s="179">
        <v>0</v>
      </c>
      <c r="P9743" s="179">
        <v>701570.65180858597</v>
      </c>
      <c r="Q9743" s="179">
        <v>0</v>
      </c>
      <c r="R9743" s="180">
        <v>0</v>
      </c>
      <c r="S9743" s="180">
        <v>600000</v>
      </c>
      <c r="T9743" s="180">
        <v>0</v>
      </c>
    </row>
    <row r="9744" spans="2:20" x14ac:dyDescent="0.3">
      <c r="B9744" s="19">
        <v>9741</v>
      </c>
      <c r="C9744" s="179">
        <v>0</v>
      </c>
      <c r="D9744" s="179">
        <v>0</v>
      </c>
      <c r="E9744" s="179">
        <v>66449.987556433014</v>
      </c>
      <c r="F9744" s="179">
        <v>0</v>
      </c>
      <c r="G9744" s="179">
        <v>0</v>
      </c>
      <c r="H9744" s="179">
        <v>107130.00695690059</v>
      </c>
      <c r="I9744" s="179">
        <v>0</v>
      </c>
      <c r="J9744" s="179">
        <v>0</v>
      </c>
      <c r="K9744" s="179">
        <v>0</v>
      </c>
      <c r="L9744" s="179">
        <v>0</v>
      </c>
      <c r="M9744" s="179">
        <v>153541.67787238731</v>
      </c>
      <c r="N9744" s="179">
        <v>0</v>
      </c>
      <c r="O9744" s="179">
        <v>0</v>
      </c>
      <c r="P9744" s="179">
        <v>0</v>
      </c>
      <c r="Q9744" s="179">
        <v>0</v>
      </c>
      <c r="R9744" s="180">
        <v>0</v>
      </c>
      <c r="S9744" s="180">
        <v>0</v>
      </c>
      <c r="T9744" s="180">
        <v>0</v>
      </c>
    </row>
    <row r="9745" spans="2:20" x14ac:dyDescent="0.3">
      <c r="B9745" s="19">
        <v>9742</v>
      </c>
      <c r="C9745" s="179">
        <v>0</v>
      </c>
      <c r="D9745" s="179">
        <v>0</v>
      </c>
      <c r="E9745" s="179">
        <v>86579.1035974884</v>
      </c>
      <c r="F9745" s="179">
        <v>0</v>
      </c>
      <c r="G9745" s="179">
        <v>0</v>
      </c>
      <c r="H9745" s="179">
        <v>231246.22969530927</v>
      </c>
      <c r="I9745" s="179">
        <v>0</v>
      </c>
      <c r="J9745" s="179">
        <v>0</v>
      </c>
      <c r="K9745" s="179">
        <v>0</v>
      </c>
      <c r="L9745" s="179">
        <v>0</v>
      </c>
      <c r="M9745" s="179">
        <v>21807.033961896264</v>
      </c>
      <c r="N9745" s="179">
        <v>0</v>
      </c>
      <c r="O9745" s="179">
        <v>0</v>
      </c>
      <c r="P9745" s="179">
        <v>0</v>
      </c>
      <c r="Q9745" s="179">
        <v>0</v>
      </c>
      <c r="R9745" s="180">
        <v>0</v>
      </c>
      <c r="S9745" s="180">
        <v>0</v>
      </c>
      <c r="T9745" s="180">
        <v>0</v>
      </c>
    </row>
    <row r="9746" spans="2:20" x14ac:dyDescent="0.3">
      <c r="B9746" s="19">
        <v>9743</v>
      </c>
      <c r="C9746" s="179">
        <v>0</v>
      </c>
      <c r="D9746" s="179">
        <v>0</v>
      </c>
      <c r="E9746" s="179">
        <v>60765.44685920651</v>
      </c>
      <c r="F9746" s="179">
        <v>0</v>
      </c>
      <c r="G9746" s="179">
        <v>0</v>
      </c>
      <c r="H9746" s="179">
        <v>90566.842881371471</v>
      </c>
      <c r="I9746" s="179">
        <v>0</v>
      </c>
      <c r="J9746" s="179">
        <v>0</v>
      </c>
      <c r="K9746" s="179">
        <v>0</v>
      </c>
      <c r="L9746" s="179">
        <v>0</v>
      </c>
      <c r="M9746" s="179">
        <v>12027.919544455201</v>
      </c>
      <c r="N9746" s="179">
        <v>0</v>
      </c>
      <c r="O9746" s="179">
        <v>0</v>
      </c>
      <c r="P9746" s="179">
        <v>0</v>
      </c>
      <c r="Q9746" s="179">
        <v>0</v>
      </c>
      <c r="R9746" s="180">
        <v>0</v>
      </c>
      <c r="S9746" s="180">
        <v>0</v>
      </c>
      <c r="T9746" s="180">
        <v>0</v>
      </c>
    </row>
    <row r="9747" spans="2:20" x14ac:dyDescent="0.3">
      <c r="B9747" s="19">
        <v>9744</v>
      </c>
      <c r="C9747" s="179">
        <v>0</v>
      </c>
      <c r="D9747" s="179">
        <v>0</v>
      </c>
      <c r="E9747" s="179">
        <v>45596.325045810467</v>
      </c>
      <c r="F9747" s="179">
        <v>1</v>
      </c>
      <c r="G9747" s="179">
        <v>73941.361309491913</v>
      </c>
      <c r="H9747" s="179">
        <v>46903.937220032771</v>
      </c>
      <c r="I9747" s="179">
        <v>0</v>
      </c>
      <c r="J9747" s="179">
        <v>0</v>
      </c>
      <c r="K9747" s="179">
        <v>0</v>
      </c>
      <c r="L9747" s="179">
        <v>0</v>
      </c>
      <c r="M9747" s="179">
        <v>22796.391491116443</v>
      </c>
      <c r="N9747" s="179">
        <v>0</v>
      </c>
      <c r="O9747" s="179">
        <v>0</v>
      </c>
      <c r="P9747" s="179">
        <v>0</v>
      </c>
      <c r="Q9747" s="179">
        <v>0</v>
      </c>
      <c r="R9747" s="180">
        <v>0</v>
      </c>
      <c r="S9747" s="180">
        <v>0</v>
      </c>
      <c r="T9747" s="180">
        <v>0</v>
      </c>
    </row>
    <row r="9748" spans="2:20" x14ac:dyDescent="0.3">
      <c r="B9748" s="19">
        <v>9745</v>
      </c>
      <c r="C9748" s="179">
        <v>0</v>
      </c>
      <c r="D9748" s="179">
        <v>0</v>
      </c>
      <c r="E9748" s="179">
        <v>19369.871210860631</v>
      </c>
      <c r="F9748" s="179">
        <v>0</v>
      </c>
      <c r="G9748" s="179">
        <v>0</v>
      </c>
      <c r="H9748" s="179">
        <v>6312.3367623070599</v>
      </c>
      <c r="I9748" s="179">
        <v>0</v>
      </c>
      <c r="J9748" s="179">
        <v>0</v>
      </c>
      <c r="K9748" s="179">
        <v>0</v>
      </c>
      <c r="L9748" s="179">
        <v>0</v>
      </c>
      <c r="M9748" s="179">
        <v>45088.262655745551</v>
      </c>
      <c r="N9748" s="179">
        <v>0</v>
      </c>
      <c r="O9748" s="179">
        <v>0</v>
      </c>
      <c r="P9748" s="179">
        <v>0</v>
      </c>
      <c r="Q9748" s="179">
        <v>0</v>
      </c>
      <c r="R9748" s="180">
        <v>0</v>
      </c>
      <c r="S9748" s="180">
        <v>0</v>
      </c>
      <c r="T9748" s="180">
        <v>0</v>
      </c>
    </row>
    <row r="9749" spans="2:20" x14ac:dyDescent="0.3">
      <c r="B9749" s="19">
        <v>9746</v>
      </c>
      <c r="C9749" s="179">
        <v>0</v>
      </c>
      <c r="D9749" s="179">
        <v>0</v>
      </c>
      <c r="E9749" s="179">
        <v>176089.21624127304</v>
      </c>
      <c r="F9749" s="179">
        <v>0</v>
      </c>
      <c r="G9749" s="179">
        <v>0</v>
      </c>
      <c r="H9749" s="179">
        <v>12980.317321367613</v>
      </c>
      <c r="I9749" s="179">
        <v>0</v>
      </c>
      <c r="J9749" s="179">
        <v>0</v>
      </c>
      <c r="K9749" s="179">
        <v>0</v>
      </c>
      <c r="L9749" s="179">
        <v>0</v>
      </c>
      <c r="M9749" s="179">
        <v>49758.416464116584</v>
      </c>
      <c r="N9749" s="179">
        <v>0</v>
      </c>
      <c r="O9749" s="179">
        <v>0</v>
      </c>
      <c r="P9749" s="179">
        <v>0</v>
      </c>
      <c r="Q9749" s="179">
        <v>0</v>
      </c>
      <c r="R9749" s="180">
        <v>0</v>
      </c>
      <c r="S9749" s="180">
        <v>0</v>
      </c>
      <c r="T9749" s="180">
        <v>0</v>
      </c>
    </row>
    <row r="9750" spans="2:20" x14ac:dyDescent="0.3">
      <c r="B9750" s="19">
        <v>9747</v>
      </c>
      <c r="C9750" s="179">
        <v>0</v>
      </c>
      <c r="D9750" s="179">
        <v>0</v>
      </c>
      <c r="E9750" s="179">
        <v>8865.662360602144</v>
      </c>
      <c r="F9750" s="179">
        <v>0</v>
      </c>
      <c r="G9750" s="179">
        <v>0</v>
      </c>
      <c r="H9750" s="179">
        <v>1671.6923519149382</v>
      </c>
      <c r="I9750" s="179">
        <v>0</v>
      </c>
      <c r="J9750" s="179">
        <v>0</v>
      </c>
      <c r="K9750" s="179">
        <v>0</v>
      </c>
      <c r="L9750" s="179">
        <v>0</v>
      </c>
      <c r="M9750" s="179">
        <v>2491.6487239680182</v>
      </c>
      <c r="N9750" s="179">
        <v>0</v>
      </c>
      <c r="O9750" s="179">
        <v>0</v>
      </c>
      <c r="P9750" s="179">
        <v>0</v>
      </c>
      <c r="Q9750" s="179">
        <v>0</v>
      </c>
      <c r="R9750" s="180">
        <v>0</v>
      </c>
      <c r="S9750" s="180">
        <v>0</v>
      </c>
      <c r="T9750" s="180">
        <v>0</v>
      </c>
    </row>
    <row r="9751" spans="2:20" x14ac:dyDescent="0.3">
      <c r="B9751" s="19">
        <v>9748</v>
      </c>
      <c r="C9751" s="179">
        <v>0</v>
      </c>
      <c r="D9751" s="179">
        <v>0</v>
      </c>
      <c r="E9751" s="179">
        <v>171029.80204624237</v>
      </c>
      <c r="F9751" s="179">
        <v>0</v>
      </c>
      <c r="G9751" s="179">
        <v>0</v>
      </c>
      <c r="H9751" s="179">
        <v>12235.339950526497</v>
      </c>
      <c r="I9751" s="179">
        <v>0</v>
      </c>
      <c r="J9751" s="179">
        <v>0</v>
      </c>
      <c r="K9751" s="179">
        <v>0</v>
      </c>
      <c r="L9751" s="179">
        <v>0</v>
      </c>
      <c r="M9751" s="179">
        <v>89862.963523361293</v>
      </c>
      <c r="N9751" s="179">
        <v>0</v>
      </c>
      <c r="O9751" s="179">
        <v>0</v>
      </c>
      <c r="P9751" s="179">
        <v>0</v>
      </c>
      <c r="Q9751" s="179">
        <v>0</v>
      </c>
      <c r="R9751" s="180">
        <v>0</v>
      </c>
      <c r="S9751" s="180">
        <v>0</v>
      </c>
      <c r="T9751" s="180">
        <v>0</v>
      </c>
    </row>
    <row r="9752" spans="2:20" x14ac:dyDescent="0.3">
      <c r="B9752" s="19">
        <v>9749</v>
      </c>
      <c r="C9752" s="179">
        <v>0</v>
      </c>
      <c r="D9752" s="179">
        <v>0</v>
      </c>
      <c r="E9752" s="179">
        <v>2102.9658701339777</v>
      </c>
      <c r="F9752" s="179">
        <v>0</v>
      </c>
      <c r="G9752" s="179">
        <v>0</v>
      </c>
      <c r="H9752" s="179">
        <v>19141.260232946159</v>
      </c>
      <c r="I9752" s="179">
        <v>0</v>
      </c>
      <c r="J9752" s="179">
        <v>0</v>
      </c>
      <c r="K9752" s="179">
        <v>0</v>
      </c>
      <c r="L9752" s="179">
        <v>0</v>
      </c>
      <c r="M9752" s="179">
        <v>11427.226718202108</v>
      </c>
      <c r="N9752" s="179">
        <v>0</v>
      </c>
      <c r="O9752" s="179">
        <v>0</v>
      </c>
      <c r="P9752" s="179">
        <v>0</v>
      </c>
      <c r="Q9752" s="179">
        <v>0</v>
      </c>
      <c r="R9752" s="180">
        <v>0</v>
      </c>
      <c r="S9752" s="180">
        <v>0</v>
      </c>
      <c r="T9752" s="180">
        <v>0</v>
      </c>
    </row>
    <row r="9753" spans="2:20" x14ac:dyDescent="0.3">
      <c r="B9753" s="19">
        <v>9750</v>
      </c>
      <c r="C9753" s="179">
        <v>0</v>
      </c>
      <c r="D9753" s="179">
        <v>0</v>
      </c>
      <c r="E9753" s="179">
        <v>1324040.9144868888</v>
      </c>
      <c r="F9753" s="179">
        <v>0</v>
      </c>
      <c r="G9753" s="179">
        <v>0</v>
      </c>
      <c r="H9753" s="179">
        <v>448420.06235970173</v>
      </c>
      <c r="I9753" s="179">
        <v>0</v>
      </c>
      <c r="J9753" s="179">
        <v>0</v>
      </c>
      <c r="K9753" s="179">
        <v>0</v>
      </c>
      <c r="L9753" s="179">
        <v>0</v>
      </c>
      <c r="M9753" s="179">
        <v>70433.420254459154</v>
      </c>
      <c r="N9753" s="179">
        <v>0</v>
      </c>
      <c r="O9753" s="179">
        <v>0</v>
      </c>
      <c r="P9753" s="179">
        <v>0</v>
      </c>
      <c r="Q9753" s="179">
        <v>0</v>
      </c>
      <c r="R9753" s="180">
        <v>0</v>
      </c>
      <c r="S9753" s="180">
        <v>0</v>
      </c>
      <c r="T9753" s="180">
        <v>0</v>
      </c>
    </row>
    <row r="9754" spans="2:20" x14ac:dyDescent="0.3">
      <c r="B9754" s="19">
        <v>9751</v>
      </c>
      <c r="C9754" s="179">
        <v>1</v>
      </c>
      <c r="D9754" s="179">
        <v>59671.166514964221</v>
      </c>
      <c r="E9754" s="179">
        <v>3304509.7585546579</v>
      </c>
      <c r="F9754" s="179">
        <v>0</v>
      </c>
      <c r="G9754" s="179">
        <v>0</v>
      </c>
      <c r="H9754" s="179">
        <v>43847.809463124584</v>
      </c>
      <c r="I9754" s="179">
        <v>0</v>
      </c>
      <c r="J9754" s="179">
        <v>0</v>
      </c>
      <c r="K9754" s="179">
        <v>0</v>
      </c>
      <c r="L9754" s="179">
        <v>0</v>
      </c>
      <c r="M9754" s="179">
        <v>77943.708656834133</v>
      </c>
      <c r="N9754" s="179">
        <v>0</v>
      </c>
      <c r="O9754" s="179">
        <v>0</v>
      </c>
      <c r="P9754" s="179">
        <v>0</v>
      </c>
      <c r="Q9754" s="179">
        <v>0</v>
      </c>
      <c r="R9754" s="180">
        <v>0</v>
      </c>
      <c r="S9754" s="180">
        <v>0</v>
      </c>
      <c r="T9754" s="180">
        <v>59671.166514964221</v>
      </c>
    </row>
    <row r="9755" spans="2:20" x14ac:dyDescent="0.3">
      <c r="B9755" s="19">
        <v>9752</v>
      </c>
      <c r="C9755" s="179">
        <v>0</v>
      </c>
      <c r="D9755" s="179">
        <v>0</v>
      </c>
      <c r="E9755" s="179">
        <v>74700.144602568122</v>
      </c>
      <c r="F9755" s="179">
        <v>0</v>
      </c>
      <c r="G9755" s="179">
        <v>0</v>
      </c>
      <c r="H9755" s="179">
        <v>62385.144726588347</v>
      </c>
      <c r="I9755" s="179">
        <v>0</v>
      </c>
      <c r="J9755" s="179">
        <v>0</v>
      </c>
      <c r="K9755" s="179">
        <v>0</v>
      </c>
      <c r="L9755" s="179">
        <v>0</v>
      </c>
      <c r="M9755" s="179">
        <v>26948.421610591253</v>
      </c>
      <c r="N9755" s="179">
        <v>0</v>
      </c>
      <c r="O9755" s="179">
        <v>0</v>
      </c>
      <c r="P9755" s="179">
        <v>0</v>
      </c>
      <c r="Q9755" s="179">
        <v>0</v>
      </c>
      <c r="R9755" s="180">
        <v>0</v>
      </c>
      <c r="S9755" s="180">
        <v>0</v>
      </c>
      <c r="T9755" s="180">
        <v>0</v>
      </c>
    </row>
    <row r="9756" spans="2:20" x14ac:dyDescent="0.3">
      <c r="B9756" s="19">
        <v>9753</v>
      </c>
      <c r="C9756" s="179">
        <v>0</v>
      </c>
      <c r="D9756" s="179">
        <v>0</v>
      </c>
      <c r="E9756" s="179">
        <v>122794.84039634021</v>
      </c>
      <c r="F9756" s="179">
        <v>0</v>
      </c>
      <c r="G9756" s="179">
        <v>0</v>
      </c>
      <c r="H9756" s="179">
        <v>146040.48612074109</v>
      </c>
      <c r="I9756" s="179">
        <v>0</v>
      </c>
      <c r="J9756" s="179">
        <v>0</v>
      </c>
      <c r="K9756" s="179">
        <v>0</v>
      </c>
      <c r="L9756" s="179">
        <v>0</v>
      </c>
      <c r="M9756" s="179">
        <v>57546.352852510194</v>
      </c>
      <c r="N9756" s="179">
        <v>0</v>
      </c>
      <c r="O9756" s="179">
        <v>0</v>
      </c>
      <c r="P9756" s="179">
        <v>0</v>
      </c>
      <c r="Q9756" s="179">
        <v>0</v>
      </c>
      <c r="R9756" s="180">
        <v>0</v>
      </c>
      <c r="S9756" s="180">
        <v>0</v>
      </c>
      <c r="T9756" s="180">
        <v>0</v>
      </c>
    </row>
    <row r="9757" spans="2:20" x14ac:dyDescent="0.3">
      <c r="B9757" s="19">
        <v>9754</v>
      </c>
      <c r="C9757" s="179">
        <v>0</v>
      </c>
      <c r="D9757" s="179">
        <v>0</v>
      </c>
      <c r="E9757" s="179">
        <v>141056.3622817916</v>
      </c>
      <c r="F9757" s="179">
        <v>0</v>
      </c>
      <c r="G9757" s="179">
        <v>0</v>
      </c>
      <c r="H9757" s="179">
        <v>67388.282836748433</v>
      </c>
      <c r="I9757" s="179">
        <v>0</v>
      </c>
      <c r="J9757" s="179">
        <v>0</v>
      </c>
      <c r="K9757" s="179">
        <v>0</v>
      </c>
      <c r="L9757" s="179">
        <v>0</v>
      </c>
      <c r="M9757" s="179">
        <v>5777.810179827361</v>
      </c>
      <c r="N9757" s="179">
        <v>0</v>
      </c>
      <c r="O9757" s="179">
        <v>0</v>
      </c>
      <c r="P9757" s="179">
        <v>0</v>
      </c>
      <c r="Q9757" s="179">
        <v>0</v>
      </c>
      <c r="R9757" s="180">
        <v>0</v>
      </c>
      <c r="S9757" s="180">
        <v>0</v>
      </c>
      <c r="T9757" s="180">
        <v>0</v>
      </c>
    </row>
    <row r="9758" spans="2:20" x14ac:dyDescent="0.3">
      <c r="B9758" s="19">
        <v>9755</v>
      </c>
      <c r="C9758" s="179">
        <v>0</v>
      </c>
      <c r="D9758" s="179">
        <v>0</v>
      </c>
      <c r="E9758" s="179">
        <v>61495.637518921561</v>
      </c>
      <c r="F9758" s="179">
        <v>0</v>
      </c>
      <c r="G9758" s="179">
        <v>0</v>
      </c>
      <c r="H9758" s="179">
        <v>109833.21593458907</v>
      </c>
      <c r="I9758" s="179">
        <v>0</v>
      </c>
      <c r="J9758" s="179">
        <v>0</v>
      </c>
      <c r="K9758" s="179">
        <v>0</v>
      </c>
      <c r="L9758" s="179">
        <v>0</v>
      </c>
      <c r="M9758" s="179">
        <v>132080.81873915455</v>
      </c>
      <c r="N9758" s="179">
        <v>0</v>
      </c>
      <c r="O9758" s="179">
        <v>0</v>
      </c>
      <c r="P9758" s="179">
        <v>0</v>
      </c>
      <c r="Q9758" s="179">
        <v>0</v>
      </c>
      <c r="R9758" s="180">
        <v>0</v>
      </c>
      <c r="S9758" s="180">
        <v>0</v>
      </c>
      <c r="T9758" s="180">
        <v>0</v>
      </c>
    </row>
    <row r="9759" spans="2:20" x14ac:dyDescent="0.3">
      <c r="B9759" s="19">
        <v>9756</v>
      </c>
      <c r="C9759" s="179">
        <v>0</v>
      </c>
      <c r="D9759" s="179">
        <v>0</v>
      </c>
      <c r="E9759" s="179">
        <v>29146.753263361767</v>
      </c>
      <c r="F9759" s="179">
        <v>0</v>
      </c>
      <c r="G9759" s="179">
        <v>0</v>
      </c>
      <c r="H9759" s="179">
        <v>266221.65951072727</v>
      </c>
      <c r="I9759" s="179">
        <v>0</v>
      </c>
      <c r="J9759" s="179">
        <v>0</v>
      </c>
      <c r="K9759" s="179">
        <v>0</v>
      </c>
      <c r="L9759" s="179">
        <v>0</v>
      </c>
      <c r="M9759" s="179">
        <v>8542.7580593620642</v>
      </c>
      <c r="N9759" s="179">
        <v>0</v>
      </c>
      <c r="O9759" s="179">
        <v>0</v>
      </c>
      <c r="P9759" s="179">
        <v>0</v>
      </c>
      <c r="Q9759" s="179">
        <v>0</v>
      </c>
      <c r="R9759" s="180">
        <v>0</v>
      </c>
      <c r="S9759" s="180">
        <v>0</v>
      </c>
      <c r="T9759" s="180">
        <v>0</v>
      </c>
    </row>
    <row r="9760" spans="2:20" x14ac:dyDescent="0.3">
      <c r="B9760" s="19">
        <v>9757</v>
      </c>
      <c r="C9760" s="179">
        <v>1</v>
      </c>
      <c r="D9760" s="179">
        <v>272289.44961142773</v>
      </c>
      <c r="E9760" s="179">
        <v>12826.444651196407</v>
      </c>
      <c r="F9760" s="179">
        <v>0</v>
      </c>
      <c r="G9760" s="179">
        <v>0</v>
      </c>
      <c r="H9760" s="179">
        <v>92371.184526088487</v>
      </c>
      <c r="I9760" s="179">
        <v>0</v>
      </c>
      <c r="J9760" s="179">
        <v>0</v>
      </c>
      <c r="K9760" s="179">
        <v>0</v>
      </c>
      <c r="L9760" s="179">
        <v>0</v>
      </c>
      <c r="M9760" s="179">
        <v>940330.96602718439</v>
      </c>
      <c r="N9760" s="179">
        <v>0</v>
      </c>
      <c r="O9760" s="179">
        <v>0</v>
      </c>
      <c r="P9760" s="179">
        <v>0</v>
      </c>
      <c r="Q9760" s="179">
        <v>0</v>
      </c>
      <c r="R9760" s="180">
        <v>0</v>
      </c>
      <c r="S9760" s="180">
        <v>0</v>
      </c>
      <c r="T9760" s="180">
        <v>272289.44961142773</v>
      </c>
    </row>
    <row r="9761" spans="2:20" x14ac:dyDescent="0.3">
      <c r="B9761" s="19">
        <v>9758</v>
      </c>
      <c r="C9761" s="179">
        <v>0</v>
      </c>
      <c r="D9761" s="179">
        <v>0</v>
      </c>
      <c r="E9761" s="179">
        <v>259430.2150937196</v>
      </c>
      <c r="F9761" s="179">
        <v>0</v>
      </c>
      <c r="G9761" s="179">
        <v>0</v>
      </c>
      <c r="H9761" s="179">
        <v>676948.54676119576</v>
      </c>
      <c r="I9761" s="179">
        <v>0</v>
      </c>
      <c r="J9761" s="179">
        <v>0</v>
      </c>
      <c r="K9761" s="179">
        <v>0</v>
      </c>
      <c r="L9761" s="179">
        <v>0</v>
      </c>
      <c r="M9761" s="179">
        <v>2717.8736923337083</v>
      </c>
      <c r="N9761" s="179">
        <v>0</v>
      </c>
      <c r="O9761" s="179">
        <v>0</v>
      </c>
      <c r="P9761" s="179">
        <v>0</v>
      </c>
      <c r="Q9761" s="179">
        <v>0</v>
      </c>
      <c r="R9761" s="180">
        <v>0</v>
      </c>
      <c r="S9761" s="180">
        <v>0</v>
      </c>
      <c r="T9761" s="180">
        <v>0</v>
      </c>
    </row>
    <row r="9762" spans="2:20" x14ac:dyDescent="0.3">
      <c r="B9762" s="19">
        <v>9759</v>
      </c>
      <c r="C9762" s="179">
        <v>0</v>
      </c>
      <c r="D9762" s="179">
        <v>0</v>
      </c>
      <c r="E9762" s="179">
        <v>27153.825556300886</v>
      </c>
      <c r="F9762" s="179">
        <v>0</v>
      </c>
      <c r="G9762" s="179">
        <v>0</v>
      </c>
      <c r="H9762" s="179">
        <v>13245.952150391544</v>
      </c>
      <c r="I9762" s="179">
        <v>0</v>
      </c>
      <c r="J9762" s="179">
        <v>0</v>
      </c>
      <c r="K9762" s="179">
        <v>0</v>
      </c>
      <c r="L9762" s="179">
        <v>0</v>
      </c>
      <c r="M9762" s="179">
        <v>1428198.0875025284</v>
      </c>
      <c r="N9762" s="179">
        <v>0</v>
      </c>
      <c r="O9762" s="179">
        <v>0</v>
      </c>
      <c r="P9762" s="179">
        <v>0</v>
      </c>
      <c r="Q9762" s="179">
        <v>0</v>
      </c>
      <c r="R9762" s="180">
        <v>0</v>
      </c>
      <c r="S9762" s="180">
        <v>0</v>
      </c>
      <c r="T9762" s="180">
        <v>0</v>
      </c>
    </row>
    <row r="9763" spans="2:20" x14ac:dyDescent="0.3">
      <c r="B9763" s="19">
        <v>9760</v>
      </c>
      <c r="C9763" s="179">
        <v>0</v>
      </c>
      <c r="D9763" s="179">
        <v>0</v>
      </c>
      <c r="E9763" s="179">
        <v>19779.620837064649</v>
      </c>
      <c r="F9763" s="179">
        <v>0</v>
      </c>
      <c r="G9763" s="179">
        <v>0</v>
      </c>
      <c r="H9763" s="179">
        <v>7854.7926837335108</v>
      </c>
      <c r="I9763" s="179">
        <v>0</v>
      </c>
      <c r="J9763" s="179">
        <v>0</v>
      </c>
      <c r="K9763" s="179">
        <v>0</v>
      </c>
      <c r="L9763" s="179">
        <v>0</v>
      </c>
      <c r="M9763" s="179">
        <v>76388.915895229671</v>
      </c>
      <c r="N9763" s="179">
        <v>0</v>
      </c>
      <c r="O9763" s="179">
        <v>0</v>
      </c>
      <c r="P9763" s="179">
        <v>0</v>
      </c>
      <c r="Q9763" s="179">
        <v>0</v>
      </c>
      <c r="R9763" s="180">
        <v>0</v>
      </c>
      <c r="S9763" s="180">
        <v>0</v>
      </c>
      <c r="T9763" s="180">
        <v>0</v>
      </c>
    </row>
    <row r="9764" spans="2:20" x14ac:dyDescent="0.3">
      <c r="B9764" s="19">
        <v>9761</v>
      </c>
      <c r="C9764" s="179">
        <v>0</v>
      </c>
      <c r="D9764" s="179">
        <v>0</v>
      </c>
      <c r="E9764" s="179">
        <v>58889.004297984189</v>
      </c>
      <c r="F9764" s="179">
        <v>0</v>
      </c>
      <c r="G9764" s="179">
        <v>0</v>
      </c>
      <c r="H9764" s="179">
        <v>19627.323742170793</v>
      </c>
      <c r="I9764" s="179">
        <v>0</v>
      </c>
      <c r="J9764" s="179">
        <v>0</v>
      </c>
      <c r="K9764" s="179">
        <v>0</v>
      </c>
      <c r="L9764" s="179">
        <v>0</v>
      </c>
      <c r="M9764" s="179">
        <v>588396.96545168699</v>
      </c>
      <c r="N9764" s="179">
        <v>0</v>
      </c>
      <c r="O9764" s="179">
        <v>0</v>
      </c>
      <c r="P9764" s="179">
        <v>0</v>
      </c>
      <c r="Q9764" s="179">
        <v>0</v>
      </c>
      <c r="R9764" s="180">
        <v>0</v>
      </c>
      <c r="S9764" s="180">
        <v>0</v>
      </c>
      <c r="T9764" s="180">
        <v>0</v>
      </c>
    </row>
    <row r="9765" spans="2:20" x14ac:dyDescent="0.3">
      <c r="B9765" s="19">
        <v>9762</v>
      </c>
      <c r="C9765" s="179">
        <v>0</v>
      </c>
      <c r="D9765" s="179">
        <v>0</v>
      </c>
      <c r="E9765" s="179">
        <v>13437.665152435422</v>
      </c>
      <c r="F9765" s="179">
        <v>0</v>
      </c>
      <c r="G9765" s="179">
        <v>0</v>
      </c>
      <c r="H9765" s="179">
        <v>8246.685740435516</v>
      </c>
      <c r="I9765" s="179">
        <v>0</v>
      </c>
      <c r="J9765" s="179">
        <v>0</v>
      </c>
      <c r="K9765" s="179">
        <v>0</v>
      </c>
      <c r="L9765" s="179">
        <v>0</v>
      </c>
      <c r="M9765" s="179">
        <v>33413.865208032475</v>
      </c>
      <c r="N9765" s="179">
        <v>0</v>
      </c>
      <c r="O9765" s="179">
        <v>0</v>
      </c>
      <c r="P9765" s="179">
        <v>0</v>
      </c>
      <c r="Q9765" s="179">
        <v>0</v>
      </c>
      <c r="R9765" s="180">
        <v>0</v>
      </c>
      <c r="S9765" s="180">
        <v>0</v>
      </c>
      <c r="T9765" s="180">
        <v>0</v>
      </c>
    </row>
    <row r="9766" spans="2:20" x14ac:dyDescent="0.3">
      <c r="B9766" s="19">
        <v>9763</v>
      </c>
      <c r="C9766" s="179">
        <v>1</v>
      </c>
      <c r="D9766" s="179">
        <v>143850.22677965008</v>
      </c>
      <c r="E9766" s="179">
        <v>80471.114664216657</v>
      </c>
      <c r="F9766" s="179">
        <v>0</v>
      </c>
      <c r="G9766" s="179">
        <v>0</v>
      </c>
      <c r="H9766" s="179">
        <v>18843.774091750307</v>
      </c>
      <c r="I9766" s="179">
        <v>0</v>
      </c>
      <c r="J9766" s="179">
        <v>0</v>
      </c>
      <c r="K9766" s="179">
        <v>0</v>
      </c>
      <c r="L9766" s="179">
        <v>0</v>
      </c>
      <c r="M9766" s="179">
        <v>142800.38214483712</v>
      </c>
      <c r="N9766" s="179">
        <v>0</v>
      </c>
      <c r="O9766" s="179">
        <v>0</v>
      </c>
      <c r="P9766" s="179">
        <v>0</v>
      </c>
      <c r="Q9766" s="179">
        <v>0</v>
      </c>
      <c r="R9766" s="180">
        <v>0</v>
      </c>
      <c r="S9766" s="180">
        <v>0</v>
      </c>
      <c r="T9766" s="180">
        <v>143850.22677965008</v>
      </c>
    </row>
    <row r="9767" spans="2:20" x14ac:dyDescent="0.3">
      <c r="B9767" s="19">
        <v>9764</v>
      </c>
      <c r="C9767" s="179">
        <v>0</v>
      </c>
      <c r="D9767" s="179">
        <v>0</v>
      </c>
      <c r="E9767" s="179">
        <v>41775.647313235269</v>
      </c>
      <c r="F9767" s="179">
        <v>0</v>
      </c>
      <c r="G9767" s="179">
        <v>0</v>
      </c>
      <c r="H9767" s="179">
        <v>392842.96009428042</v>
      </c>
      <c r="I9767" s="179">
        <v>0</v>
      </c>
      <c r="J9767" s="179">
        <v>0</v>
      </c>
      <c r="K9767" s="179">
        <v>0</v>
      </c>
      <c r="L9767" s="179">
        <v>0</v>
      </c>
      <c r="M9767" s="179">
        <v>138685.3830498496</v>
      </c>
      <c r="N9767" s="179">
        <v>0</v>
      </c>
      <c r="O9767" s="179">
        <v>0</v>
      </c>
      <c r="P9767" s="179">
        <v>0</v>
      </c>
      <c r="Q9767" s="179">
        <v>0</v>
      </c>
      <c r="R9767" s="180">
        <v>0</v>
      </c>
      <c r="S9767" s="180">
        <v>0</v>
      </c>
      <c r="T9767" s="180">
        <v>0</v>
      </c>
    </row>
    <row r="9768" spans="2:20" x14ac:dyDescent="0.3">
      <c r="B9768" s="19">
        <v>9765</v>
      </c>
      <c r="C9768" s="179">
        <v>0</v>
      </c>
      <c r="D9768" s="179">
        <v>0</v>
      </c>
      <c r="E9768" s="179">
        <v>29418.933507488593</v>
      </c>
      <c r="F9768" s="179">
        <v>0</v>
      </c>
      <c r="G9768" s="179">
        <v>0</v>
      </c>
      <c r="H9768" s="179">
        <v>76669.15946505875</v>
      </c>
      <c r="I9768" s="179">
        <v>0</v>
      </c>
      <c r="J9768" s="179">
        <v>0</v>
      </c>
      <c r="K9768" s="179">
        <v>0</v>
      </c>
      <c r="L9768" s="179">
        <v>0</v>
      </c>
      <c r="M9768" s="179">
        <v>131073.22438112463</v>
      </c>
      <c r="N9768" s="179">
        <v>0</v>
      </c>
      <c r="O9768" s="179">
        <v>0</v>
      </c>
      <c r="P9768" s="179">
        <v>0</v>
      </c>
      <c r="Q9768" s="179">
        <v>0</v>
      </c>
      <c r="R9768" s="180">
        <v>0</v>
      </c>
      <c r="S9768" s="180">
        <v>0</v>
      </c>
      <c r="T9768" s="180">
        <v>0</v>
      </c>
    </row>
    <row r="9769" spans="2:20" x14ac:dyDescent="0.3">
      <c r="B9769" s="19">
        <v>9766</v>
      </c>
      <c r="C9769" s="179">
        <v>0</v>
      </c>
      <c r="D9769" s="179">
        <v>0</v>
      </c>
      <c r="E9769" s="179">
        <v>16605.585892469007</v>
      </c>
      <c r="F9769" s="179">
        <v>0</v>
      </c>
      <c r="G9769" s="179">
        <v>0</v>
      </c>
      <c r="H9769" s="179">
        <v>250702.98801277712</v>
      </c>
      <c r="I9769" s="179">
        <v>0</v>
      </c>
      <c r="J9769" s="179">
        <v>0</v>
      </c>
      <c r="K9769" s="179">
        <v>0</v>
      </c>
      <c r="L9769" s="179">
        <v>0</v>
      </c>
      <c r="M9769" s="179">
        <v>2330.0122593394381</v>
      </c>
      <c r="N9769" s="179">
        <v>0</v>
      </c>
      <c r="O9769" s="179">
        <v>0</v>
      </c>
      <c r="P9769" s="179">
        <v>0</v>
      </c>
      <c r="Q9769" s="179">
        <v>0</v>
      </c>
      <c r="R9769" s="180">
        <v>0</v>
      </c>
      <c r="S9769" s="180">
        <v>0</v>
      </c>
      <c r="T9769" s="180">
        <v>0</v>
      </c>
    </row>
    <row r="9770" spans="2:20" x14ac:dyDescent="0.3">
      <c r="B9770" s="19">
        <v>9767</v>
      </c>
      <c r="C9770" s="179">
        <v>0</v>
      </c>
      <c r="D9770" s="179">
        <v>0</v>
      </c>
      <c r="E9770" s="179">
        <v>2723300.716480575</v>
      </c>
      <c r="F9770" s="179">
        <v>0</v>
      </c>
      <c r="G9770" s="179">
        <v>0</v>
      </c>
      <c r="H9770" s="179">
        <v>15493.449673029316</v>
      </c>
      <c r="I9770" s="179">
        <v>0</v>
      </c>
      <c r="J9770" s="179">
        <v>0</v>
      </c>
      <c r="K9770" s="179">
        <v>0</v>
      </c>
      <c r="L9770" s="179">
        <v>0</v>
      </c>
      <c r="M9770" s="179">
        <v>406747.81597685587</v>
      </c>
      <c r="N9770" s="179">
        <v>0</v>
      </c>
      <c r="O9770" s="179">
        <v>0</v>
      </c>
      <c r="P9770" s="179">
        <v>0</v>
      </c>
      <c r="Q9770" s="179">
        <v>0</v>
      </c>
      <c r="R9770" s="180">
        <v>0</v>
      </c>
      <c r="S9770" s="180">
        <v>0</v>
      </c>
      <c r="T9770" s="180">
        <v>0</v>
      </c>
    </row>
    <row r="9771" spans="2:20" x14ac:dyDescent="0.3">
      <c r="B9771" s="19">
        <v>9768</v>
      </c>
      <c r="C9771" s="179">
        <v>0</v>
      </c>
      <c r="D9771" s="179">
        <v>0</v>
      </c>
      <c r="E9771" s="179">
        <v>120017.09564256524</v>
      </c>
      <c r="F9771" s="179">
        <v>0</v>
      </c>
      <c r="G9771" s="179">
        <v>0</v>
      </c>
      <c r="H9771" s="179">
        <v>104110.03482200493</v>
      </c>
      <c r="I9771" s="179">
        <v>0</v>
      </c>
      <c r="J9771" s="179">
        <v>0</v>
      </c>
      <c r="K9771" s="179">
        <v>0</v>
      </c>
      <c r="L9771" s="179">
        <v>0</v>
      </c>
      <c r="M9771" s="179">
        <v>33111.005262058214</v>
      </c>
      <c r="N9771" s="179">
        <v>0</v>
      </c>
      <c r="O9771" s="179">
        <v>0</v>
      </c>
      <c r="P9771" s="179">
        <v>0</v>
      </c>
      <c r="Q9771" s="179">
        <v>0</v>
      </c>
      <c r="R9771" s="180">
        <v>0</v>
      </c>
      <c r="S9771" s="180">
        <v>0</v>
      </c>
      <c r="T9771" s="180">
        <v>0</v>
      </c>
    </row>
    <row r="9772" spans="2:20" x14ac:dyDescent="0.3">
      <c r="B9772" s="19">
        <v>9769</v>
      </c>
      <c r="C9772" s="179">
        <v>0</v>
      </c>
      <c r="D9772" s="179">
        <v>0</v>
      </c>
      <c r="E9772" s="179">
        <v>35932.920997597059</v>
      </c>
      <c r="F9772" s="179">
        <v>0</v>
      </c>
      <c r="G9772" s="179">
        <v>0</v>
      </c>
      <c r="H9772" s="179">
        <v>124538.34472056414</v>
      </c>
      <c r="I9772" s="179">
        <v>0</v>
      </c>
      <c r="J9772" s="179">
        <v>0</v>
      </c>
      <c r="K9772" s="179">
        <v>0</v>
      </c>
      <c r="L9772" s="179">
        <v>0</v>
      </c>
      <c r="M9772" s="179">
        <v>151345.74312265887</v>
      </c>
      <c r="N9772" s="179">
        <v>0</v>
      </c>
      <c r="O9772" s="179">
        <v>0</v>
      </c>
      <c r="P9772" s="179">
        <v>0</v>
      </c>
      <c r="Q9772" s="179">
        <v>0</v>
      </c>
      <c r="R9772" s="180">
        <v>0</v>
      </c>
      <c r="S9772" s="180">
        <v>0</v>
      </c>
      <c r="T9772" s="180">
        <v>0</v>
      </c>
    </row>
    <row r="9773" spans="2:20" x14ac:dyDescent="0.3">
      <c r="B9773" s="19">
        <v>9770</v>
      </c>
      <c r="C9773" s="179">
        <v>0</v>
      </c>
      <c r="D9773" s="179">
        <v>0</v>
      </c>
      <c r="E9773" s="179">
        <v>11756.102067091177</v>
      </c>
      <c r="F9773" s="179">
        <v>0</v>
      </c>
      <c r="G9773" s="179">
        <v>0</v>
      </c>
      <c r="H9773" s="179">
        <v>15388.371002466185</v>
      </c>
      <c r="I9773" s="179">
        <v>0</v>
      </c>
      <c r="J9773" s="179">
        <v>0</v>
      </c>
      <c r="K9773" s="179">
        <v>0</v>
      </c>
      <c r="L9773" s="179">
        <v>0</v>
      </c>
      <c r="M9773" s="179">
        <v>36121.609491392992</v>
      </c>
      <c r="N9773" s="179">
        <v>0</v>
      </c>
      <c r="O9773" s="179">
        <v>0</v>
      </c>
      <c r="P9773" s="179">
        <v>0</v>
      </c>
      <c r="Q9773" s="179">
        <v>0</v>
      </c>
      <c r="R9773" s="180">
        <v>0</v>
      </c>
      <c r="S9773" s="180">
        <v>0</v>
      </c>
      <c r="T9773" s="180">
        <v>0</v>
      </c>
    </row>
    <row r="9774" spans="2:20" x14ac:dyDescent="0.3">
      <c r="B9774" s="19">
        <v>9771</v>
      </c>
      <c r="C9774" s="179">
        <v>0</v>
      </c>
      <c r="D9774" s="179">
        <v>0</v>
      </c>
      <c r="E9774" s="179">
        <v>18883.454192684479</v>
      </c>
      <c r="F9774" s="179">
        <v>0</v>
      </c>
      <c r="G9774" s="179">
        <v>0</v>
      </c>
      <c r="H9774" s="179">
        <v>17392.955624658083</v>
      </c>
      <c r="I9774" s="179">
        <v>0</v>
      </c>
      <c r="J9774" s="179">
        <v>0</v>
      </c>
      <c r="K9774" s="179">
        <v>0</v>
      </c>
      <c r="L9774" s="179">
        <v>0</v>
      </c>
      <c r="M9774" s="179">
        <v>164994.8622576831</v>
      </c>
      <c r="N9774" s="179">
        <v>0</v>
      </c>
      <c r="O9774" s="179">
        <v>0</v>
      </c>
      <c r="P9774" s="179">
        <v>0</v>
      </c>
      <c r="Q9774" s="179">
        <v>0</v>
      </c>
      <c r="R9774" s="180">
        <v>0</v>
      </c>
      <c r="S9774" s="180">
        <v>0</v>
      </c>
      <c r="T9774" s="180">
        <v>0</v>
      </c>
    </row>
    <row r="9775" spans="2:20" x14ac:dyDescent="0.3">
      <c r="B9775" s="19">
        <v>9772</v>
      </c>
      <c r="C9775" s="179">
        <v>0</v>
      </c>
      <c r="D9775" s="179">
        <v>0</v>
      </c>
      <c r="E9775" s="179">
        <v>16989.9832822508</v>
      </c>
      <c r="F9775" s="179">
        <v>0</v>
      </c>
      <c r="G9775" s="179">
        <v>0</v>
      </c>
      <c r="H9775" s="179">
        <v>36854.545098670002</v>
      </c>
      <c r="I9775" s="179">
        <v>0</v>
      </c>
      <c r="J9775" s="179">
        <v>0</v>
      </c>
      <c r="K9775" s="179">
        <v>0</v>
      </c>
      <c r="L9775" s="179">
        <v>0</v>
      </c>
      <c r="M9775" s="179">
        <v>814504.26970588614</v>
      </c>
      <c r="N9775" s="179">
        <v>0</v>
      </c>
      <c r="O9775" s="179">
        <v>0</v>
      </c>
      <c r="P9775" s="179">
        <v>0</v>
      </c>
      <c r="Q9775" s="179">
        <v>0</v>
      </c>
      <c r="R9775" s="180">
        <v>0</v>
      </c>
      <c r="S9775" s="180">
        <v>0</v>
      </c>
      <c r="T9775" s="180">
        <v>0</v>
      </c>
    </row>
    <row r="9776" spans="2:20" x14ac:dyDescent="0.3">
      <c r="B9776" s="19">
        <v>9773</v>
      </c>
      <c r="C9776" s="179">
        <v>1</v>
      </c>
      <c r="D9776" s="179">
        <v>1161793.3566091582</v>
      </c>
      <c r="E9776" s="179">
        <v>63800.503681389855</v>
      </c>
      <c r="F9776" s="179">
        <v>1</v>
      </c>
      <c r="G9776" s="179">
        <v>139943.32718546435</v>
      </c>
      <c r="H9776" s="179">
        <v>92233.593845670548</v>
      </c>
      <c r="I9776" s="179">
        <v>0</v>
      </c>
      <c r="J9776" s="179">
        <v>461793.35660915822</v>
      </c>
      <c r="K9776" s="179">
        <v>0</v>
      </c>
      <c r="L9776" s="179">
        <v>0</v>
      </c>
      <c r="M9776" s="179">
        <v>60516.54448656465</v>
      </c>
      <c r="N9776" s="179">
        <v>0</v>
      </c>
      <c r="O9776" s="179">
        <v>561793.35660915822</v>
      </c>
      <c r="P9776" s="179">
        <v>0</v>
      </c>
      <c r="Q9776" s="179">
        <v>0</v>
      </c>
      <c r="R9776" s="180">
        <v>0</v>
      </c>
      <c r="S9776" s="180">
        <v>0</v>
      </c>
      <c r="T9776" s="180">
        <v>600000</v>
      </c>
    </row>
    <row r="9777" spans="2:20" x14ac:dyDescent="0.3">
      <c r="B9777" s="19">
        <v>9774</v>
      </c>
      <c r="C9777" s="179">
        <v>0</v>
      </c>
      <c r="D9777" s="179">
        <v>0</v>
      </c>
      <c r="E9777" s="179">
        <v>131713.18944114208</v>
      </c>
      <c r="F9777" s="179">
        <v>0</v>
      </c>
      <c r="G9777" s="179">
        <v>0</v>
      </c>
      <c r="H9777" s="179">
        <v>3325.7684422095876</v>
      </c>
      <c r="I9777" s="179">
        <v>0</v>
      </c>
      <c r="J9777" s="179">
        <v>0</v>
      </c>
      <c r="K9777" s="179">
        <v>0</v>
      </c>
      <c r="L9777" s="179">
        <v>0</v>
      </c>
      <c r="M9777" s="179">
        <v>424604.22547270055</v>
      </c>
      <c r="N9777" s="179">
        <v>0</v>
      </c>
      <c r="O9777" s="179">
        <v>0</v>
      </c>
      <c r="P9777" s="179">
        <v>0</v>
      </c>
      <c r="Q9777" s="179">
        <v>0</v>
      </c>
      <c r="R9777" s="180">
        <v>0</v>
      </c>
      <c r="S9777" s="180">
        <v>0</v>
      </c>
      <c r="T9777" s="180">
        <v>0</v>
      </c>
    </row>
    <row r="9778" spans="2:20" x14ac:dyDescent="0.3">
      <c r="B9778" s="19">
        <v>9775</v>
      </c>
      <c r="C9778" s="179">
        <v>0</v>
      </c>
      <c r="D9778" s="179">
        <v>0</v>
      </c>
      <c r="E9778" s="179">
        <v>30534.049040395188</v>
      </c>
      <c r="F9778" s="179">
        <v>0</v>
      </c>
      <c r="G9778" s="179">
        <v>0</v>
      </c>
      <c r="H9778" s="179">
        <v>110383.77269140654</v>
      </c>
      <c r="I9778" s="179">
        <v>0</v>
      </c>
      <c r="J9778" s="179">
        <v>0</v>
      </c>
      <c r="K9778" s="179">
        <v>0</v>
      </c>
      <c r="L9778" s="179">
        <v>0</v>
      </c>
      <c r="M9778" s="179">
        <v>47295.541911048298</v>
      </c>
      <c r="N9778" s="179">
        <v>0</v>
      </c>
      <c r="O9778" s="179">
        <v>0</v>
      </c>
      <c r="P9778" s="179">
        <v>0</v>
      </c>
      <c r="Q9778" s="179">
        <v>0</v>
      </c>
      <c r="R9778" s="180">
        <v>0</v>
      </c>
      <c r="S9778" s="180">
        <v>0</v>
      </c>
      <c r="T9778" s="180">
        <v>0</v>
      </c>
    </row>
    <row r="9779" spans="2:20" x14ac:dyDescent="0.3">
      <c r="B9779" s="19">
        <v>9776</v>
      </c>
      <c r="C9779" s="179">
        <v>0</v>
      </c>
      <c r="D9779" s="179">
        <v>0</v>
      </c>
      <c r="E9779" s="179">
        <v>18791.744157618024</v>
      </c>
      <c r="F9779" s="179">
        <v>0</v>
      </c>
      <c r="G9779" s="179">
        <v>0</v>
      </c>
      <c r="H9779" s="179">
        <v>1612410.2982543244</v>
      </c>
      <c r="I9779" s="179">
        <v>0</v>
      </c>
      <c r="J9779" s="179">
        <v>0</v>
      </c>
      <c r="K9779" s="179">
        <v>0</v>
      </c>
      <c r="L9779" s="179">
        <v>0</v>
      </c>
      <c r="M9779" s="179">
        <v>16585.476077972493</v>
      </c>
      <c r="N9779" s="179">
        <v>0</v>
      </c>
      <c r="O9779" s="179">
        <v>0</v>
      </c>
      <c r="P9779" s="179">
        <v>0</v>
      </c>
      <c r="Q9779" s="179">
        <v>0</v>
      </c>
      <c r="R9779" s="180">
        <v>0</v>
      </c>
      <c r="S9779" s="180">
        <v>0</v>
      </c>
      <c r="T9779" s="180">
        <v>0</v>
      </c>
    </row>
    <row r="9780" spans="2:20" x14ac:dyDescent="0.3">
      <c r="B9780" s="19">
        <v>9777</v>
      </c>
      <c r="C9780" s="179">
        <v>0</v>
      </c>
      <c r="D9780" s="179">
        <v>0</v>
      </c>
      <c r="E9780" s="179">
        <v>15119.413284050152</v>
      </c>
      <c r="F9780" s="179">
        <v>0</v>
      </c>
      <c r="G9780" s="179">
        <v>0</v>
      </c>
      <c r="H9780" s="179">
        <v>28687.353192470262</v>
      </c>
      <c r="I9780" s="179">
        <v>0</v>
      </c>
      <c r="J9780" s="179">
        <v>0</v>
      </c>
      <c r="K9780" s="179">
        <v>0</v>
      </c>
      <c r="L9780" s="179">
        <v>0</v>
      </c>
      <c r="M9780" s="179">
        <v>398780.16764319595</v>
      </c>
      <c r="N9780" s="179">
        <v>0</v>
      </c>
      <c r="O9780" s="179">
        <v>0</v>
      </c>
      <c r="P9780" s="179">
        <v>0</v>
      </c>
      <c r="Q9780" s="179">
        <v>0</v>
      </c>
      <c r="R9780" s="180">
        <v>0</v>
      </c>
      <c r="S9780" s="180">
        <v>0</v>
      </c>
      <c r="T9780" s="180">
        <v>0</v>
      </c>
    </row>
    <row r="9781" spans="2:20" x14ac:dyDescent="0.3">
      <c r="B9781" s="19">
        <v>9778</v>
      </c>
      <c r="C9781" s="179">
        <v>0</v>
      </c>
      <c r="D9781" s="179">
        <v>0</v>
      </c>
      <c r="E9781" s="179">
        <v>116791.24928813551</v>
      </c>
      <c r="F9781" s="179">
        <v>0</v>
      </c>
      <c r="G9781" s="179">
        <v>0</v>
      </c>
      <c r="H9781" s="179">
        <v>67462.171991133131</v>
      </c>
      <c r="I9781" s="179">
        <v>0</v>
      </c>
      <c r="J9781" s="179">
        <v>0</v>
      </c>
      <c r="K9781" s="179">
        <v>0</v>
      </c>
      <c r="L9781" s="179">
        <v>0</v>
      </c>
      <c r="M9781" s="179">
        <v>17007.280613655526</v>
      </c>
      <c r="N9781" s="179">
        <v>0</v>
      </c>
      <c r="O9781" s="179">
        <v>0</v>
      </c>
      <c r="P9781" s="179">
        <v>0</v>
      </c>
      <c r="Q9781" s="179">
        <v>0</v>
      </c>
      <c r="R9781" s="180">
        <v>0</v>
      </c>
      <c r="S9781" s="180">
        <v>0</v>
      </c>
      <c r="T9781" s="180">
        <v>0</v>
      </c>
    </row>
    <row r="9782" spans="2:20" x14ac:dyDescent="0.3">
      <c r="B9782" s="19">
        <v>9779</v>
      </c>
      <c r="C9782" s="179">
        <v>0</v>
      </c>
      <c r="D9782" s="179">
        <v>0</v>
      </c>
      <c r="E9782" s="179">
        <v>25159.782754474891</v>
      </c>
      <c r="F9782" s="179">
        <v>0</v>
      </c>
      <c r="G9782" s="179">
        <v>0</v>
      </c>
      <c r="H9782" s="179">
        <v>17254.163277115444</v>
      </c>
      <c r="I9782" s="179">
        <v>0</v>
      </c>
      <c r="J9782" s="179">
        <v>0</v>
      </c>
      <c r="K9782" s="179">
        <v>0</v>
      </c>
      <c r="L9782" s="179">
        <v>0</v>
      </c>
      <c r="M9782" s="179">
        <v>354408.10603914037</v>
      </c>
      <c r="N9782" s="179">
        <v>0</v>
      </c>
      <c r="O9782" s="179">
        <v>0</v>
      </c>
      <c r="P9782" s="179">
        <v>0</v>
      </c>
      <c r="Q9782" s="179">
        <v>0</v>
      </c>
      <c r="R9782" s="180">
        <v>0</v>
      </c>
      <c r="S9782" s="180">
        <v>0</v>
      </c>
      <c r="T9782" s="180">
        <v>0</v>
      </c>
    </row>
    <row r="9783" spans="2:20" x14ac:dyDescent="0.3">
      <c r="B9783" s="19">
        <v>9780</v>
      </c>
      <c r="C9783" s="179">
        <v>0</v>
      </c>
      <c r="D9783" s="179">
        <v>0</v>
      </c>
      <c r="E9783" s="179">
        <v>137911.12353135002</v>
      </c>
      <c r="F9783" s="179">
        <v>0</v>
      </c>
      <c r="G9783" s="179">
        <v>0</v>
      </c>
      <c r="H9783" s="179">
        <v>353679.21983375418</v>
      </c>
      <c r="I9783" s="179">
        <v>0</v>
      </c>
      <c r="J9783" s="179">
        <v>0</v>
      </c>
      <c r="K9783" s="179">
        <v>0</v>
      </c>
      <c r="L9783" s="179">
        <v>0</v>
      </c>
      <c r="M9783" s="179">
        <v>47617.942195241711</v>
      </c>
      <c r="N9783" s="179">
        <v>0</v>
      </c>
      <c r="O9783" s="179">
        <v>0</v>
      </c>
      <c r="P9783" s="179">
        <v>0</v>
      </c>
      <c r="Q9783" s="179">
        <v>0</v>
      </c>
      <c r="R9783" s="180">
        <v>0</v>
      </c>
      <c r="S9783" s="180">
        <v>0</v>
      </c>
      <c r="T9783" s="180">
        <v>0</v>
      </c>
    </row>
    <row r="9784" spans="2:20" x14ac:dyDescent="0.3">
      <c r="B9784" s="19">
        <v>9781</v>
      </c>
      <c r="C9784" s="179">
        <v>0</v>
      </c>
      <c r="D9784" s="179">
        <v>0</v>
      </c>
      <c r="E9784" s="179">
        <v>313346.5518547449</v>
      </c>
      <c r="F9784" s="179">
        <v>0</v>
      </c>
      <c r="G9784" s="179">
        <v>0</v>
      </c>
      <c r="H9784" s="179">
        <v>23727.391193204523</v>
      </c>
      <c r="I9784" s="179">
        <v>0</v>
      </c>
      <c r="J9784" s="179">
        <v>0</v>
      </c>
      <c r="K9784" s="179">
        <v>0</v>
      </c>
      <c r="L9784" s="179">
        <v>0</v>
      </c>
      <c r="M9784" s="179">
        <v>49405.432684951003</v>
      </c>
      <c r="N9784" s="179">
        <v>0</v>
      </c>
      <c r="O9784" s="179">
        <v>0</v>
      </c>
      <c r="P9784" s="179">
        <v>0</v>
      </c>
      <c r="Q9784" s="179">
        <v>0</v>
      </c>
      <c r="R9784" s="180">
        <v>0</v>
      </c>
      <c r="S9784" s="180">
        <v>0</v>
      </c>
      <c r="T9784" s="180">
        <v>0</v>
      </c>
    </row>
    <row r="9785" spans="2:20" x14ac:dyDescent="0.3">
      <c r="B9785" s="19">
        <v>9782</v>
      </c>
      <c r="C9785" s="179">
        <v>0</v>
      </c>
      <c r="D9785" s="179">
        <v>0</v>
      </c>
      <c r="E9785" s="179">
        <v>24352.428066081531</v>
      </c>
      <c r="F9785" s="179">
        <v>0</v>
      </c>
      <c r="G9785" s="179">
        <v>0</v>
      </c>
      <c r="H9785" s="179">
        <v>4085.9149192313648</v>
      </c>
      <c r="I9785" s="179">
        <v>0</v>
      </c>
      <c r="J9785" s="179">
        <v>0</v>
      </c>
      <c r="K9785" s="179">
        <v>0</v>
      </c>
      <c r="L9785" s="179">
        <v>0</v>
      </c>
      <c r="M9785" s="179">
        <v>1069092.2449516808</v>
      </c>
      <c r="N9785" s="179">
        <v>0</v>
      </c>
      <c r="O9785" s="179">
        <v>0</v>
      </c>
      <c r="P9785" s="179">
        <v>0</v>
      </c>
      <c r="Q9785" s="179">
        <v>0</v>
      </c>
      <c r="R9785" s="180">
        <v>0</v>
      </c>
      <c r="S9785" s="180">
        <v>0</v>
      </c>
      <c r="T9785" s="180">
        <v>0</v>
      </c>
    </row>
    <row r="9786" spans="2:20" x14ac:dyDescent="0.3">
      <c r="B9786" s="19">
        <v>9783</v>
      </c>
      <c r="C9786" s="179">
        <v>1</v>
      </c>
      <c r="D9786" s="179">
        <v>146932.26624203275</v>
      </c>
      <c r="E9786" s="179">
        <v>163334.22770582934</v>
      </c>
      <c r="F9786" s="179">
        <v>0</v>
      </c>
      <c r="G9786" s="179">
        <v>0</v>
      </c>
      <c r="H9786" s="179">
        <v>5380.624271128806</v>
      </c>
      <c r="I9786" s="179">
        <v>0</v>
      </c>
      <c r="J9786" s="179">
        <v>0</v>
      </c>
      <c r="K9786" s="179">
        <v>0</v>
      </c>
      <c r="L9786" s="179">
        <v>0</v>
      </c>
      <c r="M9786" s="179">
        <v>67783.286739508621</v>
      </c>
      <c r="N9786" s="179">
        <v>0</v>
      </c>
      <c r="O9786" s="179">
        <v>0</v>
      </c>
      <c r="P9786" s="179">
        <v>0</v>
      </c>
      <c r="Q9786" s="179">
        <v>0</v>
      </c>
      <c r="R9786" s="180">
        <v>0</v>
      </c>
      <c r="S9786" s="180">
        <v>0</v>
      </c>
      <c r="T9786" s="180">
        <v>146932.26624203275</v>
      </c>
    </row>
    <row r="9787" spans="2:20" x14ac:dyDescent="0.3">
      <c r="B9787" s="19">
        <v>9784</v>
      </c>
      <c r="C9787" s="179">
        <v>0</v>
      </c>
      <c r="D9787" s="179">
        <v>0</v>
      </c>
      <c r="E9787" s="179">
        <v>316828.49640410952</v>
      </c>
      <c r="F9787" s="179">
        <v>0</v>
      </c>
      <c r="G9787" s="179">
        <v>0</v>
      </c>
      <c r="H9787" s="179">
        <v>118925.48340554209</v>
      </c>
      <c r="I9787" s="179">
        <v>0</v>
      </c>
      <c r="J9787" s="179">
        <v>0</v>
      </c>
      <c r="K9787" s="179">
        <v>0</v>
      </c>
      <c r="L9787" s="179">
        <v>0</v>
      </c>
      <c r="M9787" s="179">
        <v>17017.132450668443</v>
      </c>
      <c r="N9787" s="179">
        <v>0</v>
      </c>
      <c r="O9787" s="179">
        <v>0</v>
      </c>
      <c r="P9787" s="179">
        <v>0</v>
      </c>
      <c r="Q9787" s="179">
        <v>0</v>
      </c>
      <c r="R9787" s="180">
        <v>0</v>
      </c>
      <c r="S9787" s="180">
        <v>0</v>
      </c>
      <c r="T9787" s="180">
        <v>0</v>
      </c>
    </row>
    <row r="9788" spans="2:20" x14ac:dyDescent="0.3">
      <c r="B9788" s="19">
        <v>9785</v>
      </c>
      <c r="C9788" s="179">
        <v>0</v>
      </c>
      <c r="D9788" s="179">
        <v>0</v>
      </c>
      <c r="E9788" s="179">
        <v>128089.98270422166</v>
      </c>
      <c r="F9788" s="179">
        <v>0</v>
      </c>
      <c r="G9788" s="179">
        <v>0</v>
      </c>
      <c r="H9788" s="179">
        <v>485530.79742219049</v>
      </c>
      <c r="I9788" s="179">
        <v>0</v>
      </c>
      <c r="J9788" s="179">
        <v>0</v>
      </c>
      <c r="K9788" s="179">
        <v>0</v>
      </c>
      <c r="L9788" s="179">
        <v>0</v>
      </c>
      <c r="M9788" s="179">
        <v>327390.77063224843</v>
      </c>
      <c r="N9788" s="179">
        <v>0</v>
      </c>
      <c r="O9788" s="179">
        <v>0</v>
      </c>
      <c r="P9788" s="179">
        <v>0</v>
      </c>
      <c r="Q9788" s="179">
        <v>0</v>
      </c>
      <c r="R9788" s="180">
        <v>0</v>
      </c>
      <c r="S9788" s="180">
        <v>0</v>
      </c>
      <c r="T9788" s="180">
        <v>0</v>
      </c>
    </row>
    <row r="9789" spans="2:20" x14ac:dyDescent="0.3">
      <c r="B9789" s="19">
        <v>9786</v>
      </c>
      <c r="C9789" s="179">
        <v>0</v>
      </c>
      <c r="D9789" s="179">
        <v>0</v>
      </c>
      <c r="E9789" s="179">
        <v>115298.31966645923</v>
      </c>
      <c r="F9789" s="179">
        <v>0</v>
      </c>
      <c r="G9789" s="179">
        <v>0</v>
      </c>
      <c r="H9789" s="179">
        <v>27264.42430852665</v>
      </c>
      <c r="I9789" s="179">
        <v>0</v>
      </c>
      <c r="J9789" s="179">
        <v>0</v>
      </c>
      <c r="K9789" s="179">
        <v>0</v>
      </c>
      <c r="L9789" s="179">
        <v>0</v>
      </c>
      <c r="M9789" s="179">
        <v>22255.192426606693</v>
      </c>
      <c r="N9789" s="179">
        <v>0</v>
      </c>
      <c r="O9789" s="179">
        <v>0</v>
      </c>
      <c r="P9789" s="179">
        <v>0</v>
      </c>
      <c r="Q9789" s="179">
        <v>0</v>
      </c>
      <c r="R9789" s="180">
        <v>0</v>
      </c>
      <c r="S9789" s="180">
        <v>0</v>
      </c>
      <c r="T9789" s="180">
        <v>0</v>
      </c>
    </row>
    <row r="9790" spans="2:20" x14ac:dyDescent="0.3">
      <c r="B9790" s="19">
        <v>9787</v>
      </c>
      <c r="C9790" s="179">
        <v>0</v>
      </c>
      <c r="D9790" s="179">
        <v>0</v>
      </c>
      <c r="E9790" s="179">
        <v>28098.454977948251</v>
      </c>
      <c r="F9790" s="179">
        <v>0</v>
      </c>
      <c r="G9790" s="179">
        <v>0</v>
      </c>
      <c r="H9790" s="179">
        <v>9257.8087487517023</v>
      </c>
      <c r="I9790" s="179">
        <v>0</v>
      </c>
      <c r="J9790" s="179">
        <v>0</v>
      </c>
      <c r="K9790" s="179">
        <v>0</v>
      </c>
      <c r="L9790" s="179">
        <v>0</v>
      </c>
      <c r="M9790" s="179">
        <v>141917.54434942585</v>
      </c>
      <c r="N9790" s="179">
        <v>0</v>
      </c>
      <c r="O9790" s="179">
        <v>0</v>
      </c>
      <c r="P9790" s="179">
        <v>0</v>
      </c>
      <c r="Q9790" s="179">
        <v>0</v>
      </c>
      <c r="R9790" s="180">
        <v>0</v>
      </c>
      <c r="S9790" s="180">
        <v>0</v>
      </c>
      <c r="T9790" s="180">
        <v>0</v>
      </c>
    </row>
    <row r="9791" spans="2:20" x14ac:dyDescent="0.3">
      <c r="B9791" s="19">
        <v>9788</v>
      </c>
      <c r="C9791" s="179">
        <v>0</v>
      </c>
      <c r="D9791" s="179">
        <v>0</v>
      </c>
      <c r="E9791" s="179">
        <v>73541.325133574108</v>
      </c>
      <c r="F9791" s="179">
        <v>0</v>
      </c>
      <c r="G9791" s="179">
        <v>0</v>
      </c>
      <c r="H9791" s="179">
        <v>620543.56637682556</v>
      </c>
      <c r="I9791" s="179">
        <v>0</v>
      </c>
      <c r="J9791" s="179">
        <v>0</v>
      </c>
      <c r="K9791" s="179">
        <v>0</v>
      </c>
      <c r="L9791" s="179">
        <v>0</v>
      </c>
      <c r="M9791" s="179">
        <v>7235.3470303908543</v>
      </c>
      <c r="N9791" s="179">
        <v>0</v>
      </c>
      <c r="O9791" s="179">
        <v>0</v>
      </c>
      <c r="P9791" s="179">
        <v>0</v>
      </c>
      <c r="Q9791" s="179">
        <v>0</v>
      </c>
      <c r="R9791" s="180">
        <v>0</v>
      </c>
      <c r="S9791" s="180">
        <v>0</v>
      </c>
      <c r="T9791" s="180">
        <v>0</v>
      </c>
    </row>
    <row r="9792" spans="2:20" x14ac:dyDescent="0.3">
      <c r="B9792" s="19">
        <v>9789</v>
      </c>
      <c r="C9792" s="179">
        <v>0</v>
      </c>
      <c r="D9792" s="179">
        <v>0</v>
      </c>
      <c r="E9792" s="179">
        <v>12726.779574923159</v>
      </c>
      <c r="F9792" s="179">
        <v>0</v>
      </c>
      <c r="G9792" s="179">
        <v>0</v>
      </c>
      <c r="H9792" s="179">
        <v>24885.375927000328</v>
      </c>
      <c r="I9792" s="179">
        <v>0</v>
      </c>
      <c r="J9792" s="179">
        <v>0</v>
      </c>
      <c r="K9792" s="179">
        <v>0</v>
      </c>
      <c r="L9792" s="179">
        <v>0</v>
      </c>
      <c r="M9792" s="179">
        <v>8177.02820894859</v>
      </c>
      <c r="N9792" s="179">
        <v>0</v>
      </c>
      <c r="O9792" s="179">
        <v>0</v>
      </c>
      <c r="P9792" s="179">
        <v>0</v>
      </c>
      <c r="Q9792" s="179">
        <v>0</v>
      </c>
      <c r="R9792" s="180">
        <v>0</v>
      </c>
      <c r="S9792" s="180">
        <v>0</v>
      </c>
      <c r="T9792" s="180">
        <v>0</v>
      </c>
    </row>
    <row r="9793" spans="2:20" x14ac:dyDescent="0.3">
      <c r="B9793" s="19">
        <v>9790</v>
      </c>
      <c r="C9793" s="179">
        <v>0</v>
      </c>
      <c r="D9793" s="179">
        <v>0</v>
      </c>
      <c r="E9793" s="179">
        <v>10685.571231785751</v>
      </c>
      <c r="F9793" s="179">
        <v>0</v>
      </c>
      <c r="G9793" s="179">
        <v>0</v>
      </c>
      <c r="H9793" s="179">
        <v>62157.148961015359</v>
      </c>
      <c r="I9793" s="179">
        <v>0</v>
      </c>
      <c r="J9793" s="179">
        <v>0</v>
      </c>
      <c r="K9793" s="179">
        <v>0</v>
      </c>
      <c r="L9793" s="179">
        <v>0</v>
      </c>
      <c r="M9793" s="179">
        <v>1009003.9138722719</v>
      </c>
      <c r="N9793" s="179">
        <v>0</v>
      </c>
      <c r="O9793" s="179">
        <v>0</v>
      </c>
      <c r="P9793" s="179">
        <v>0</v>
      </c>
      <c r="Q9793" s="179">
        <v>0</v>
      </c>
      <c r="R9793" s="180">
        <v>0</v>
      </c>
      <c r="S9793" s="180">
        <v>0</v>
      </c>
      <c r="T9793" s="180">
        <v>0</v>
      </c>
    </row>
    <row r="9794" spans="2:20" x14ac:dyDescent="0.3">
      <c r="B9794" s="19">
        <v>9791</v>
      </c>
      <c r="C9794" s="179">
        <v>0</v>
      </c>
      <c r="D9794" s="179">
        <v>0</v>
      </c>
      <c r="E9794" s="179">
        <v>496387.97430099716</v>
      </c>
      <c r="F9794" s="179">
        <v>1</v>
      </c>
      <c r="G9794" s="179">
        <v>11257.782049360238</v>
      </c>
      <c r="H9794" s="179">
        <v>101076.45951119396</v>
      </c>
      <c r="I9794" s="179">
        <v>0</v>
      </c>
      <c r="J9794" s="179">
        <v>0</v>
      </c>
      <c r="K9794" s="179">
        <v>0</v>
      </c>
      <c r="L9794" s="179">
        <v>0</v>
      </c>
      <c r="M9794" s="179">
        <v>37388.700812486357</v>
      </c>
      <c r="N9794" s="179">
        <v>0</v>
      </c>
      <c r="O9794" s="179">
        <v>0</v>
      </c>
      <c r="P9794" s="179">
        <v>0</v>
      </c>
      <c r="Q9794" s="179">
        <v>0</v>
      </c>
      <c r="R9794" s="180">
        <v>0</v>
      </c>
      <c r="S9794" s="180">
        <v>0</v>
      </c>
      <c r="T9794" s="180">
        <v>0</v>
      </c>
    </row>
    <row r="9795" spans="2:20" x14ac:dyDescent="0.3">
      <c r="B9795" s="19">
        <v>9792</v>
      </c>
      <c r="C9795" s="179">
        <v>0</v>
      </c>
      <c r="D9795" s="179">
        <v>0</v>
      </c>
      <c r="E9795" s="179">
        <v>270647.14690090599</v>
      </c>
      <c r="F9795" s="179">
        <v>0</v>
      </c>
      <c r="G9795" s="179">
        <v>0</v>
      </c>
      <c r="H9795" s="179">
        <v>117400.36848240622</v>
      </c>
      <c r="I9795" s="179">
        <v>0</v>
      </c>
      <c r="J9795" s="179">
        <v>0</v>
      </c>
      <c r="K9795" s="179">
        <v>0</v>
      </c>
      <c r="L9795" s="179">
        <v>0</v>
      </c>
      <c r="M9795" s="179">
        <v>81543.703135492979</v>
      </c>
      <c r="N9795" s="179">
        <v>0</v>
      </c>
      <c r="O9795" s="179">
        <v>0</v>
      </c>
      <c r="P9795" s="179">
        <v>0</v>
      </c>
      <c r="Q9795" s="179">
        <v>0</v>
      </c>
      <c r="R9795" s="180">
        <v>0</v>
      </c>
      <c r="S9795" s="180">
        <v>0</v>
      </c>
      <c r="T9795" s="180">
        <v>0</v>
      </c>
    </row>
    <row r="9796" spans="2:20" x14ac:dyDescent="0.3">
      <c r="B9796" s="19">
        <v>9793</v>
      </c>
      <c r="C9796" s="179">
        <v>0</v>
      </c>
      <c r="D9796" s="179">
        <v>0</v>
      </c>
      <c r="E9796" s="179">
        <v>217768.96869989033</v>
      </c>
      <c r="F9796" s="179">
        <v>0</v>
      </c>
      <c r="G9796" s="179">
        <v>0</v>
      </c>
      <c r="H9796" s="179">
        <v>38049.020620762858</v>
      </c>
      <c r="I9796" s="179">
        <v>0</v>
      </c>
      <c r="J9796" s="179">
        <v>0</v>
      </c>
      <c r="K9796" s="179">
        <v>0</v>
      </c>
      <c r="L9796" s="179">
        <v>0</v>
      </c>
      <c r="M9796" s="179">
        <v>7261.5709100185804</v>
      </c>
      <c r="N9796" s="179">
        <v>0</v>
      </c>
      <c r="O9796" s="179">
        <v>0</v>
      </c>
      <c r="P9796" s="179">
        <v>0</v>
      </c>
      <c r="Q9796" s="179">
        <v>0</v>
      </c>
      <c r="R9796" s="180">
        <v>0</v>
      </c>
      <c r="S9796" s="180">
        <v>0</v>
      </c>
      <c r="T9796" s="180">
        <v>0</v>
      </c>
    </row>
    <row r="9797" spans="2:20" x14ac:dyDescent="0.3">
      <c r="B9797" s="19">
        <v>9794</v>
      </c>
      <c r="C9797" s="179">
        <v>0</v>
      </c>
      <c r="D9797" s="179">
        <v>0</v>
      </c>
      <c r="E9797" s="179">
        <v>193407.22475042398</v>
      </c>
      <c r="F9797" s="179">
        <v>0</v>
      </c>
      <c r="G9797" s="179">
        <v>0</v>
      </c>
      <c r="H9797" s="179">
        <v>96320.773607001</v>
      </c>
      <c r="I9797" s="179">
        <v>0</v>
      </c>
      <c r="J9797" s="179">
        <v>0</v>
      </c>
      <c r="K9797" s="179">
        <v>0</v>
      </c>
      <c r="L9797" s="179">
        <v>0</v>
      </c>
      <c r="M9797" s="179">
        <v>37418.536282306566</v>
      </c>
      <c r="N9797" s="179">
        <v>0</v>
      </c>
      <c r="O9797" s="179">
        <v>0</v>
      </c>
      <c r="P9797" s="179">
        <v>0</v>
      </c>
      <c r="Q9797" s="179">
        <v>0</v>
      </c>
      <c r="R9797" s="180">
        <v>0</v>
      </c>
      <c r="S9797" s="180">
        <v>0</v>
      </c>
      <c r="T9797" s="180">
        <v>0</v>
      </c>
    </row>
    <row r="9798" spans="2:20" x14ac:dyDescent="0.3">
      <c r="B9798" s="19">
        <v>9795</v>
      </c>
      <c r="C9798" s="179">
        <v>0</v>
      </c>
      <c r="D9798" s="179">
        <v>0</v>
      </c>
      <c r="E9798" s="179">
        <v>51810.53338191993</v>
      </c>
      <c r="F9798" s="179">
        <v>0</v>
      </c>
      <c r="G9798" s="179">
        <v>0</v>
      </c>
      <c r="H9798" s="179">
        <v>317489.39714803651</v>
      </c>
      <c r="I9798" s="179">
        <v>0</v>
      </c>
      <c r="J9798" s="179">
        <v>0</v>
      </c>
      <c r="K9798" s="179">
        <v>0</v>
      </c>
      <c r="L9798" s="179">
        <v>0</v>
      </c>
      <c r="M9798" s="179">
        <v>207752.19035825672</v>
      </c>
      <c r="N9798" s="179">
        <v>0</v>
      </c>
      <c r="O9798" s="179">
        <v>0</v>
      </c>
      <c r="P9798" s="179">
        <v>0</v>
      </c>
      <c r="Q9798" s="179">
        <v>0</v>
      </c>
      <c r="R9798" s="180">
        <v>0</v>
      </c>
      <c r="S9798" s="180">
        <v>0</v>
      </c>
      <c r="T9798" s="180">
        <v>0</v>
      </c>
    </row>
    <row r="9799" spans="2:20" x14ac:dyDescent="0.3">
      <c r="B9799" s="19">
        <v>9796</v>
      </c>
      <c r="C9799" s="179">
        <v>0</v>
      </c>
      <c r="D9799" s="179">
        <v>0</v>
      </c>
      <c r="E9799" s="179">
        <v>250555.46290797694</v>
      </c>
      <c r="F9799" s="179">
        <v>0</v>
      </c>
      <c r="G9799" s="179">
        <v>0</v>
      </c>
      <c r="H9799" s="179">
        <v>9187.9455395358564</v>
      </c>
      <c r="I9799" s="179">
        <v>0</v>
      </c>
      <c r="J9799" s="179">
        <v>0</v>
      </c>
      <c r="K9799" s="179">
        <v>0</v>
      </c>
      <c r="L9799" s="179">
        <v>0</v>
      </c>
      <c r="M9799" s="179">
        <v>180284.3100215217</v>
      </c>
      <c r="N9799" s="179">
        <v>0</v>
      </c>
      <c r="O9799" s="179">
        <v>0</v>
      </c>
      <c r="P9799" s="179">
        <v>0</v>
      </c>
      <c r="Q9799" s="179">
        <v>0</v>
      </c>
      <c r="R9799" s="180">
        <v>0</v>
      </c>
      <c r="S9799" s="180">
        <v>0</v>
      </c>
      <c r="T9799" s="180">
        <v>0</v>
      </c>
    </row>
    <row r="9800" spans="2:20" x14ac:dyDescent="0.3">
      <c r="B9800" s="19">
        <v>9797</v>
      </c>
      <c r="C9800" s="179">
        <v>0</v>
      </c>
      <c r="D9800" s="179">
        <v>0</v>
      </c>
      <c r="E9800" s="179">
        <v>349410.29047158826</v>
      </c>
      <c r="F9800" s="179">
        <v>0</v>
      </c>
      <c r="G9800" s="179">
        <v>0</v>
      </c>
      <c r="H9800" s="179">
        <v>22255.192426606693</v>
      </c>
      <c r="I9800" s="179">
        <v>0</v>
      </c>
      <c r="J9800" s="179">
        <v>0</v>
      </c>
      <c r="K9800" s="179">
        <v>0</v>
      </c>
      <c r="L9800" s="179">
        <v>0</v>
      </c>
      <c r="M9800" s="179">
        <v>66848.867513694611</v>
      </c>
      <c r="N9800" s="179">
        <v>0</v>
      </c>
      <c r="O9800" s="179">
        <v>0</v>
      </c>
      <c r="P9800" s="179">
        <v>0</v>
      </c>
      <c r="Q9800" s="179">
        <v>0</v>
      </c>
      <c r="R9800" s="180">
        <v>0</v>
      </c>
      <c r="S9800" s="180">
        <v>0</v>
      </c>
      <c r="T9800" s="180">
        <v>0</v>
      </c>
    </row>
    <row r="9801" spans="2:20" x14ac:dyDescent="0.3">
      <c r="B9801" s="19">
        <v>9798</v>
      </c>
      <c r="C9801" s="179">
        <v>0</v>
      </c>
      <c r="D9801" s="179">
        <v>0</v>
      </c>
      <c r="E9801" s="179">
        <v>151588.27586160024</v>
      </c>
      <c r="F9801" s="179">
        <v>0</v>
      </c>
      <c r="G9801" s="179">
        <v>0</v>
      </c>
      <c r="H9801" s="179">
        <v>12154.098550842722</v>
      </c>
      <c r="I9801" s="179">
        <v>0</v>
      </c>
      <c r="J9801" s="179">
        <v>0</v>
      </c>
      <c r="K9801" s="179">
        <v>0</v>
      </c>
      <c r="L9801" s="179">
        <v>0</v>
      </c>
      <c r="M9801" s="179">
        <v>2515.9817597841211</v>
      </c>
      <c r="N9801" s="179">
        <v>0</v>
      </c>
      <c r="O9801" s="179">
        <v>0</v>
      </c>
      <c r="P9801" s="179">
        <v>0</v>
      </c>
      <c r="Q9801" s="179">
        <v>0</v>
      </c>
      <c r="R9801" s="180">
        <v>0</v>
      </c>
      <c r="S9801" s="180">
        <v>0</v>
      </c>
      <c r="T9801" s="180">
        <v>0</v>
      </c>
    </row>
    <row r="9802" spans="2:20" x14ac:dyDescent="0.3">
      <c r="B9802" s="19">
        <v>9799</v>
      </c>
      <c r="C9802" s="179">
        <v>1</v>
      </c>
      <c r="D9802" s="179">
        <v>258134.7524516157</v>
      </c>
      <c r="E9802" s="179">
        <v>15917.23151617791</v>
      </c>
      <c r="F9802" s="179">
        <v>0</v>
      </c>
      <c r="G9802" s="179">
        <v>0</v>
      </c>
      <c r="H9802" s="179">
        <v>4604.0300488424718</v>
      </c>
      <c r="I9802" s="179">
        <v>0</v>
      </c>
      <c r="J9802" s="179">
        <v>0</v>
      </c>
      <c r="K9802" s="179">
        <v>0</v>
      </c>
      <c r="L9802" s="179">
        <v>0</v>
      </c>
      <c r="M9802" s="179">
        <v>15150.33568259708</v>
      </c>
      <c r="N9802" s="179">
        <v>0</v>
      </c>
      <c r="O9802" s="179">
        <v>0</v>
      </c>
      <c r="P9802" s="179">
        <v>0</v>
      </c>
      <c r="Q9802" s="179">
        <v>0</v>
      </c>
      <c r="R9802" s="180">
        <v>0</v>
      </c>
      <c r="S9802" s="180">
        <v>0</v>
      </c>
      <c r="T9802" s="180">
        <v>258134.7524516157</v>
      </c>
    </row>
    <row r="9803" spans="2:20" x14ac:dyDescent="0.3">
      <c r="B9803" s="19">
        <v>9800</v>
      </c>
      <c r="C9803" s="179">
        <v>0</v>
      </c>
      <c r="D9803" s="179">
        <v>0</v>
      </c>
      <c r="E9803" s="179">
        <v>194037.75585056181</v>
      </c>
      <c r="F9803" s="179">
        <v>0</v>
      </c>
      <c r="G9803" s="179">
        <v>0</v>
      </c>
      <c r="H9803" s="179">
        <v>103008.77452685936</v>
      </c>
      <c r="I9803" s="179">
        <v>0</v>
      </c>
      <c r="J9803" s="179">
        <v>0</v>
      </c>
      <c r="K9803" s="179">
        <v>0</v>
      </c>
      <c r="L9803" s="179">
        <v>0</v>
      </c>
      <c r="M9803" s="179">
        <v>78058.079294516909</v>
      </c>
      <c r="N9803" s="179">
        <v>0</v>
      </c>
      <c r="O9803" s="179">
        <v>0</v>
      </c>
      <c r="P9803" s="179">
        <v>0</v>
      </c>
      <c r="Q9803" s="179">
        <v>0</v>
      </c>
      <c r="R9803" s="180">
        <v>0</v>
      </c>
      <c r="S9803" s="180">
        <v>0</v>
      </c>
      <c r="T9803" s="180">
        <v>0</v>
      </c>
    </row>
    <row r="9804" spans="2:20" x14ac:dyDescent="0.3">
      <c r="B9804" s="19">
        <v>9801</v>
      </c>
      <c r="C9804" s="179">
        <v>0</v>
      </c>
      <c r="D9804" s="179">
        <v>0</v>
      </c>
      <c r="E9804" s="179">
        <v>767678.32641566335</v>
      </c>
      <c r="F9804" s="179">
        <v>0</v>
      </c>
      <c r="G9804" s="179">
        <v>0</v>
      </c>
      <c r="H9804" s="179">
        <v>107048.11743236252</v>
      </c>
      <c r="I9804" s="179">
        <v>0</v>
      </c>
      <c r="J9804" s="179">
        <v>0</v>
      </c>
      <c r="K9804" s="179">
        <v>0</v>
      </c>
      <c r="L9804" s="179">
        <v>0</v>
      </c>
      <c r="M9804" s="179">
        <v>9782.8112116846569</v>
      </c>
      <c r="N9804" s="179">
        <v>0</v>
      </c>
      <c r="O9804" s="179">
        <v>0</v>
      </c>
      <c r="P9804" s="179">
        <v>0</v>
      </c>
      <c r="Q9804" s="179">
        <v>0</v>
      </c>
      <c r="R9804" s="180">
        <v>0</v>
      </c>
      <c r="S9804" s="180">
        <v>0</v>
      </c>
      <c r="T9804" s="180">
        <v>0</v>
      </c>
    </row>
    <row r="9805" spans="2:20" x14ac:dyDescent="0.3">
      <c r="B9805" s="19">
        <v>9802</v>
      </c>
      <c r="C9805" s="179">
        <v>0</v>
      </c>
      <c r="D9805" s="179">
        <v>0</v>
      </c>
      <c r="E9805" s="179">
        <v>5990.0417879877023</v>
      </c>
      <c r="F9805" s="179">
        <v>0</v>
      </c>
      <c r="G9805" s="179">
        <v>0</v>
      </c>
      <c r="H9805" s="179">
        <v>1114796.4922247175</v>
      </c>
      <c r="I9805" s="179">
        <v>0</v>
      </c>
      <c r="J9805" s="179">
        <v>0</v>
      </c>
      <c r="K9805" s="179">
        <v>0</v>
      </c>
      <c r="L9805" s="179">
        <v>0</v>
      </c>
      <c r="M9805" s="179">
        <v>36898.850505366187</v>
      </c>
      <c r="N9805" s="179">
        <v>0</v>
      </c>
      <c r="O9805" s="179">
        <v>0</v>
      </c>
      <c r="P9805" s="179">
        <v>0</v>
      </c>
      <c r="Q9805" s="179">
        <v>0</v>
      </c>
      <c r="R9805" s="180">
        <v>0</v>
      </c>
      <c r="S9805" s="180">
        <v>0</v>
      </c>
      <c r="T9805" s="180">
        <v>0</v>
      </c>
    </row>
    <row r="9806" spans="2:20" x14ac:dyDescent="0.3">
      <c r="B9806" s="19">
        <v>9803</v>
      </c>
      <c r="C9806" s="179">
        <v>0</v>
      </c>
      <c r="D9806" s="179">
        <v>0</v>
      </c>
      <c r="E9806" s="179">
        <v>33783.095346410264</v>
      </c>
      <c r="F9806" s="179">
        <v>0</v>
      </c>
      <c r="G9806" s="179">
        <v>0</v>
      </c>
      <c r="H9806" s="179">
        <v>399987.29468491103</v>
      </c>
      <c r="I9806" s="179">
        <v>0</v>
      </c>
      <c r="J9806" s="179">
        <v>0</v>
      </c>
      <c r="K9806" s="179">
        <v>0</v>
      </c>
      <c r="L9806" s="179">
        <v>0</v>
      </c>
      <c r="M9806" s="179">
        <v>12325.725957558405</v>
      </c>
      <c r="N9806" s="179">
        <v>0</v>
      </c>
      <c r="O9806" s="179">
        <v>0</v>
      </c>
      <c r="P9806" s="179">
        <v>0</v>
      </c>
      <c r="Q9806" s="179">
        <v>0</v>
      </c>
      <c r="R9806" s="180">
        <v>0</v>
      </c>
      <c r="S9806" s="180">
        <v>0</v>
      </c>
      <c r="T9806" s="180">
        <v>0</v>
      </c>
    </row>
    <row r="9807" spans="2:20" x14ac:dyDescent="0.3">
      <c r="B9807" s="19">
        <v>9804</v>
      </c>
      <c r="C9807" s="179">
        <v>0</v>
      </c>
      <c r="D9807" s="179">
        <v>0</v>
      </c>
      <c r="E9807" s="179">
        <v>204169.50046175084</v>
      </c>
      <c r="F9807" s="179">
        <v>0</v>
      </c>
      <c r="G9807" s="179">
        <v>0</v>
      </c>
      <c r="H9807" s="179">
        <v>27081.863138989494</v>
      </c>
      <c r="I9807" s="179">
        <v>0</v>
      </c>
      <c r="J9807" s="179">
        <v>0</v>
      </c>
      <c r="K9807" s="179">
        <v>0</v>
      </c>
      <c r="L9807" s="179">
        <v>0</v>
      </c>
      <c r="M9807" s="179">
        <v>3748.5425992076284</v>
      </c>
      <c r="N9807" s="179">
        <v>0</v>
      </c>
      <c r="O9807" s="179">
        <v>0</v>
      </c>
      <c r="P9807" s="179">
        <v>0</v>
      </c>
      <c r="Q9807" s="179">
        <v>0</v>
      </c>
      <c r="R9807" s="180">
        <v>0</v>
      </c>
      <c r="S9807" s="180">
        <v>0</v>
      </c>
      <c r="T9807" s="180">
        <v>0</v>
      </c>
    </row>
    <row r="9808" spans="2:20" x14ac:dyDescent="0.3">
      <c r="B9808" s="19">
        <v>9805</v>
      </c>
      <c r="C9808" s="179">
        <v>0</v>
      </c>
      <c r="D9808" s="179">
        <v>0</v>
      </c>
      <c r="E9808" s="179">
        <v>71751.601547619022</v>
      </c>
      <c r="F9808" s="179">
        <v>0</v>
      </c>
      <c r="G9808" s="179">
        <v>0</v>
      </c>
      <c r="H9808" s="179">
        <v>306382.77852095856</v>
      </c>
      <c r="I9808" s="179">
        <v>0</v>
      </c>
      <c r="J9808" s="179">
        <v>0</v>
      </c>
      <c r="K9808" s="179">
        <v>0</v>
      </c>
      <c r="L9808" s="179">
        <v>0</v>
      </c>
      <c r="M9808" s="179">
        <v>43596.296850324245</v>
      </c>
      <c r="N9808" s="179">
        <v>0</v>
      </c>
      <c r="O9808" s="179">
        <v>0</v>
      </c>
      <c r="P9808" s="179">
        <v>0</v>
      </c>
      <c r="Q9808" s="179">
        <v>0</v>
      </c>
      <c r="R9808" s="180">
        <v>0</v>
      </c>
      <c r="S9808" s="180">
        <v>0</v>
      </c>
      <c r="T9808" s="180">
        <v>0</v>
      </c>
    </row>
    <row r="9809" spans="2:20" x14ac:dyDescent="0.3">
      <c r="B9809" s="19">
        <v>9806</v>
      </c>
      <c r="C9809" s="179">
        <v>0</v>
      </c>
      <c r="D9809" s="179">
        <v>0</v>
      </c>
      <c r="E9809" s="179">
        <v>46424.451927562077</v>
      </c>
      <c r="F9809" s="179">
        <v>0</v>
      </c>
      <c r="G9809" s="179">
        <v>0</v>
      </c>
      <c r="H9809" s="179">
        <v>170531.26356613205</v>
      </c>
      <c r="I9809" s="179">
        <v>0</v>
      </c>
      <c r="J9809" s="179">
        <v>0</v>
      </c>
      <c r="K9809" s="179">
        <v>0</v>
      </c>
      <c r="L9809" s="179">
        <v>0</v>
      </c>
      <c r="M9809" s="179">
        <v>8839.0000364891821</v>
      </c>
      <c r="N9809" s="179">
        <v>0</v>
      </c>
      <c r="O9809" s="179">
        <v>0</v>
      </c>
      <c r="P9809" s="179">
        <v>0</v>
      </c>
      <c r="Q9809" s="179">
        <v>0</v>
      </c>
      <c r="R9809" s="180">
        <v>0</v>
      </c>
      <c r="S9809" s="180">
        <v>0</v>
      </c>
      <c r="T9809" s="180">
        <v>0</v>
      </c>
    </row>
    <row r="9810" spans="2:20" x14ac:dyDescent="0.3">
      <c r="B9810" s="19">
        <v>9807</v>
      </c>
      <c r="C9810" s="179">
        <v>2</v>
      </c>
      <c r="D9810" s="179">
        <v>1986790.6919700918</v>
      </c>
      <c r="E9810" s="179">
        <v>758697.74169597018</v>
      </c>
      <c r="F9810" s="179">
        <v>0</v>
      </c>
      <c r="G9810" s="179">
        <v>0</v>
      </c>
      <c r="H9810" s="179">
        <v>104665.93203090676</v>
      </c>
      <c r="I9810" s="179">
        <v>0</v>
      </c>
      <c r="J9810" s="179">
        <v>1000000</v>
      </c>
      <c r="K9810" s="179">
        <v>0</v>
      </c>
      <c r="L9810" s="179">
        <v>0</v>
      </c>
      <c r="M9810" s="179">
        <v>108035.80906785249</v>
      </c>
      <c r="N9810" s="179">
        <v>0</v>
      </c>
      <c r="O9810" s="179">
        <v>1000000</v>
      </c>
      <c r="P9810" s="179">
        <v>0</v>
      </c>
      <c r="Q9810" s="179">
        <v>0</v>
      </c>
      <c r="R9810" s="180">
        <v>286790.69197009178</v>
      </c>
      <c r="S9810" s="180">
        <v>0</v>
      </c>
      <c r="T9810" s="180">
        <v>986790.69197009178</v>
      </c>
    </row>
    <row r="9811" spans="2:20" x14ac:dyDescent="0.3">
      <c r="B9811" s="19">
        <v>9808</v>
      </c>
      <c r="C9811" s="179">
        <v>0</v>
      </c>
      <c r="D9811" s="179">
        <v>0</v>
      </c>
      <c r="E9811" s="179">
        <v>19739.877624627912</v>
      </c>
      <c r="F9811" s="179">
        <v>0</v>
      </c>
      <c r="G9811" s="179">
        <v>0</v>
      </c>
      <c r="H9811" s="179">
        <v>274814.35791767773</v>
      </c>
      <c r="I9811" s="179">
        <v>0</v>
      </c>
      <c r="J9811" s="179">
        <v>0</v>
      </c>
      <c r="K9811" s="179">
        <v>0</v>
      </c>
      <c r="L9811" s="179">
        <v>0</v>
      </c>
      <c r="M9811" s="179">
        <v>22376.151496828039</v>
      </c>
      <c r="N9811" s="179">
        <v>0</v>
      </c>
      <c r="O9811" s="179">
        <v>0</v>
      </c>
      <c r="P9811" s="179">
        <v>0</v>
      </c>
      <c r="Q9811" s="179">
        <v>0</v>
      </c>
      <c r="R9811" s="180">
        <v>0</v>
      </c>
      <c r="S9811" s="180">
        <v>0</v>
      </c>
      <c r="T9811" s="180">
        <v>0</v>
      </c>
    </row>
    <row r="9812" spans="2:20" x14ac:dyDescent="0.3">
      <c r="B9812" s="19">
        <v>9809</v>
      </c>
      <c r="C9812" s="179">
        <v>0</v>
      </c>
      <c r="D9812" s="179">
        <v>0</v>
      </c>
      <c r="E9812" s="179">
        <v>92746.963333330918</v>
      </c>
      <c r="F9812" s="179">
        <v>0</v>
      </c>
      <c r="G9812" s="179">
        <v>0</v>
      </c>
      <c r="H9812" s="179">
        <v>3154.6632456612833</v>
      </c>
      <c r="I9812" s="179">
        <v>0</v>
      </c>
      <c r="J9812" s="179">
        <v>0</v>
      </c>
      <c r="K9812" s="179">
        <v>6037.0309298242382</v>
      </c>
      <c r="L9812" s="179">
        <v>1</v>
      </c>
      <c r="M9812" s="179">
        <v>46339.06939079061</v>
      </c>
      <c r="N9812" s="179">
        <v>0</v>
      </c>
      <c r="O9812" s="179">
        <v>0</v>
      </c>
      <c r="P9812" s="179">
        <v>0</v>
      </c>
      <c r="Q9812" s="179">
        <v>0</v>
      </c>
      <c r="R9812" s="180">
        <v>0</v>
      </c>
      <c r="S9812" s="180">
        <v>6037.0309298242382</v>
      </c>
      <c r="T9812" s="180">
        <v>0</v>
      </c>
    </row>
    <row r="9813" spans="2:20" x14ac:dyDescent="0.3">
      <c r="B9813" s="19">
        <v>9810</v>
      </c>
      <c r="C9813" s="179">
        <v>0</v>
      </c>
      <c r="D9813" s="179">
        <v>0</v>
      </c>
      <c r="E9813" s="179">
        <v>76411.509997601184</v>
      </c>
      <c r="F9813" s="179">
        <v>0</v>
      </c>
      <c r="G9813" s="179">
        <v>0</v>
      </c>
      <c r="H9813" s="179">
        <v>327814.89590481779</v>
      </c>
      <c r="I9813" s="179">
        <v>0</v>
      </c>
      <c r="J9813" s="179">
        <v>0</v>
      </c>
      <c r="K9813" s="179">
        <v>0</v>
      </c>
      <c r="L9813" s="179">
        <v>0</v>
      </c>
      <c r="M9813" s="179">
        <v>2581465.2621115004</v>
      </c>
      <c r="N9813" s="179">
        <v>0</v>
      </c>
      <c r="O9813" s="179">
        <v>0</v>
      </c>
      <c r="P9813" s="179">
        <v>0</v>
      </c>
      <c r="Q9813" s="179">
        <v>0</v>
      </c>
      <c r="R9813" s="180">
        <v>0</v>
      </c>
      <c r="S9813" s="180">
        <v>0</v>
      </c>
      <c r="T9813" s="180">
        <v>0</v>
      </c>
    </row>
    <row r="9814" spans="2:20" x14ac:dyDescent="0.3">
      <c r="B9814" s="19">
        <v>9811</v>
      </c>
      <c r="C9814" s="179">
        <v>0</v>
      </c>
      <c r="D9814" s="179">
        <v>0</v>
      </c>
      <c r="E9814" s="179">
        <v>443976.02213715127</v>
      </c>
      <c r="F9814" s="179">
        <v>0</v>
      </c>
      <c r="G9814" s="179">
        <v>0</v>
      </c>
      <c r="H9814" s="179">
        <v>44422.139426329159</v>
      </c>
      <c r="I9814" s="179">
        <v>0</v>
      </c>
      <c r="J9814" s="179">
        <v>0</v>
      </c>
      <c r="K9814" s="179">
        <v>0</v>
      </c>
      <c r="L9814" s="179">
        <v>0</v>
      </c>
      <c r="M9814" s="179">
        <v>644799.17932968889</v>
      </c>
      <c r="N9814" s="179">
        <v>0</v>
      </c>
      <c r="O9814" s="179">
        <v>0</v>
      </c>
      <c r="P9814" s="179">
        <v>0</v>
      </c>
      <c r="Q9814" s="179">
        <v>0</v>
      </c>
      <c r="R9814" s="180">
        <v>0</v>
      </c>
      <c r="S9814" s="180">
        <v>0</v>
      </c>
      <c r="T9814" s="180">
        <v>0</v>
      </c>
    </row>
    <row r="9815" spans="2:20" x14ac:dyDescent="0.3">
      <c r="B9815" s="19">
        <v>9812</v>
      </c>
      <c r="C9815" s="179">
        <v>0</v>
      </c>
      <c r="D9815" s="179">
        <v>0</v>
      </c>
      <c r="E9815" s="179">
        <v>110171.13993175901</v>
      </c>
      <c r="F9815" s="179">
        <v>0</v>
      </c>
      <c r="G9815" s="179">
        <v>0</v>
      </c>
      <c r="H9815" s="179">
        <v>79095.459769746609</v>
      </c>
      <c r="I9815" s="179">
        <v>0</v>
      </c>
      <c r="J9815" s="179">
        <v>0</v>
      </c>
      <c r="K9815" s="179">
        <v>0</v>
      </c>
      <c r="L9815" s="179">
        <v>0</v>
      </c>
      <c r="M9815" s="179">
        <v>149192.62320061165</v>
      </c>
      <c r="N9815" s="179">
        <v>0</v>
      </c>
      <c r="O9815" s="179">
        <v>0</v>
      </c>
      <c r="P9815" s="179">
        <v>0</v>
      </c>
      <c r="Q9815" s="179">
        <v>0</v>
      </c>
      <c r="R9815" s="180">
        <v>0</v>
      </c>
      <c r="S9815" s="180">
        <v>0</v>
      </c>
      <c r="T9815" s="180">
        <v>0</v>
      </c>
    </row>
    <row r="9816" spans="2:20" x14ac:dyDescent="0.3">
      <c r="B9816" s="19">
        <v>9813</v>
      </c>
      <c r="C9816" s="179">
        <v>0</v>
      </c>
      <c r="D9816" s="179">
        <v>0</v>
      </c>
      <c r="E9816" s="179">
        <v>51623.09640867971</v>
      </c>
      <c r="F9816" s="179">
        <v>0</v>
      </c>
      <c r="G9816" s="179">
        <v>0</v>
      </c>
      <c r="H9816" s="179">
        <v>137498.60297917124</v>
      </c>
      <c r="I9816" s="179">
        <v>0</v>
      </c>
      <c r="J9816" s="179">
        <v>0</v>
      </c>
      <c r="K9816" s="179">
        <v>0</v>
      </c>
      <c r="L9816" s="179">
        <v>0</v>
      </c>
      <c r="M9816" s="179">
        <v>28051.171930061439</v>
      </c>
      <c r="N9816" s="179">
        <v>0</v>
      </c>
      <c r="O9816" s="179">
        <v>0</v>
      </c>
      <c r="P9816" s="179">
        <v>0</v>
      </c>
      <c r="Q9816" s="179">
        <v>0</v>
      </c>
      <c r="R9816" s="180">
        <v>0</v>
      </c>
      <c r="S9816" s="180">
        <v>0</v>
      </c>
      <c r="T9816" s="180">
        <v>0</v>
      </c>
    </row>
    <row r="9817" spans="2:20" x14ac:dyDescent="0.3">
      <c r="B9817" s="19">
        <v>9814</v>
      </c>
      <c r="C9817" s="179">
        <v>0</v>
      </c>
      <c r="D9817" s="179">
        <v>0</v>
      </c>
      <c r="E9817" s="179">
        <v>20124.884842504041</v>
      </c>
      <c r="F9817" s="179">
        <v>0</v>
      </c>
      <c r="G9817" s="179">
        <v>0</v>
      </c>
      <c r="H9817" s="179">
        <v>166665.2562427728</v>
      </c>
      <c r="I9817" s="179">
        <v>0</v>
      </c>
      <c r="J9817" s="179">
        <v>0</v>
      </c>
      <c r="K9817" s="179">
        <v>0</v>
      </c>
      <c r="L9817" s="179">
        <v>0</v>
      </c>
      <c r="M9817" s="179">
        <v>1218334.7773426753</v>
      </c>
      <c r="N9817" s="179">
        <v>0</v>
      </c>
      <c r="O9817" s="179">
        <v>0</v>
      </c>
      <c r="P9817" s="179">
        <v>0</v>
      </c>
      <c r="Q9817" s="179">
        <v>0</v>
      </c>
      <c r="R9817" s="180">
        <v>0</v>
      </c>
      <c r="S9817" s="180">
        <v>0</v>
      </c>
      <c r="T9817" s="180">
        <v>0</v>
      </c>
    </row>
    <row r="9818" spans="2:20" x14ac:dyDescent="0.3">
      <c r="B9818" s="19">
        <v>9815</v>
      </c>
      <c r="C9818" s="179">
        <v>0</v>
      </c>
      <c r="D9818" s="179">
        <v>0</v>
      </c>
      <c r="E9818" s="179">
        <v>45347.834855282003</v>
      </c>
      <c r="F9818" s="179">
        <v>0</v>
      </c>
      <c r="G9818" s="179">
        <v>0</v>
      </c>
      <c r="H9818" s="179">
        <v>77317.828064000656</v>
      </c>
      <c r="I9818" s="179">
        <v>0</v>
      </c>
      <c r="J9818" s="179">
        <v>0</v>
      </c>
      <c r="K9818" s="179">
        <v>0</v>
      </c>
      <c r="L9818" s="179">
        <v>0</v>
      </c>
      <c r="M9818" s="179">
        <v>373004.57612468896</v>
      </c>
      <c r="N9818" s="179">
        <v>0</v>
      </c>
      <c r="O9818" s="179">
        <v>0</v>
      </c>
      <c r="P9818" s="179">
        <v>0</v>
      </c>
      <c r="Q9818" s="179">
        <v>0</v>
      </c>
      <c r="R9818" s="180">
        <v>0</v>
      </c>
      <c r="S9818" s="180">
        <v>0</v>
      </c>
      <c r="T9818" s="180">
        <v>0</v>
      </c>
    </row>
    <row r="9819" spans="2:20" x14ac:dyDescent="0.3">
      <c r="B9819" s="19">
        <v>9816</v>
      </c>
      <c r="C9819" s="179">
        <v>0</v>
      </c>
      <c r="D9819" s="179">
        <v>0</v>
      </c>
      <c r="E9819" s="179">
        <v>15321.535809360672</v>
      </c>
      <c r="F9819" s="179">
        <v>0</v>
      </c>
      <c r="G9819" s="179">
        <v>0</v>
      </c>
      <c r="H9819" s="179">
        <v>54750.59901868648</v>
      </c>
      <c r="I9819" s="179">
        <v>0</v>
      </c>
      <c r="J9819" s="179">
        <v>0</v>
      </c>
      <c r="K9819" s="179">
        <v>0</v>
      </c>
      <c r="L9819" s="179">
        <v>0</v>
      </c>
      <c r="M9819" s="179">
        <v>97999.129395299096</v>
      </c>
      <c r="N9819" s="179">
        <v>0</v>
      </c>
      <c r="O9819" s="179">
        <v>0</v>
      </c>
      <c r="P9819" s="179">
        <v>0</v>
      </c>
      <c r="Q9819" s="179">
        <v>0</v>
      </c>
      <c r="R9819" s="180">
        <v>0</v>
      </c>
      <c r="S9819" s="180">
        <v>0</v>
      </c>
      <c r="T9819" s="180">
        <v>0</v>
      </c>
    </row>
    <row r="9820" spans="2:20" x14ac:dyDescent="0.3">
      <c r="B9820" s="19">
        <v>9817</v>
      </c>
      <c r="C9820" s="179">
        <v>0</v>
      </c>
      <c r="D9820" s="179">
        <v>0</v>
      </c>
      <c r="E9820" s="179">
        <v>329671.30949778436</v>
      </c>
      <c r="F9820" s="179">
        <v>0</v>
      </c>
      <c r="G9820" s="179">
        <v>0</v>
      </c>
      <c r="H9820" s="179">
        <v>10548.252915804349</v>
      </c>
      <c r="I9820" s="179">
        <v>0</v>
      </c>
      <c r="J9820" s="179">
        <v>0</v>
      </c>
      <c r="K9820" s="179">
        <v>0</v>
      </c>
      <c r="L9820" s="179">
        <v>0</v>
      </c>
      <c r="M9820" s="179">
        <v>54649.439665998027</v>
      </c>
      <c r="N9820" s="179">
        <v>0</v>
      </c>
      <c r="O9820" s="179">
        <v>0</v>
      </c>
      <c r="P9820" s="179">
        <v>0</v>
      </c>
      <c r="Q9820" s="179">
        <v>0</v>
      </c>
      <c r="R9820" s="180">
        <v>0</v>
      </c>
      <c r="S9820" s="180">
        <v>0</v>
      </c>
      <c r="T9820" s="180">
        <v>0</v>
      </c>
    </row>
    <row r="9821" spans="2:20" x14ac:dyDescent="0.3">
      <c r="B9821" s="19">
        <v>9818</v>
      </c>
      <c r="C9821" s="179">
        <v>1</v>
      </c>
      <c r="D9821" s="179">
        <v>16720.751260303852</v>
      </c>
      <c r="E9821" s="179">
        <v>14930.211668194708</v>
      </c>
      <c r="F9821" s="179">
        <v>0</v>
      </c>
      <c r="G9821" s="179">
        <v>0</v>
      </c>
      <c r="H9821" s="179">
        <v>69462.5442416804</v>
      </c>
      <c r="I9821" s="179">
        <v>0</v>
      </c>
      <c r="J9821" s="179">
        <v>0</v>
      </c>
      <c r="K9821" s="179">
        <v>0</v>
      </c>
      <c r="L9821" s="179">
        <v>0</v>
      </c>
      <c r="M9821" s="179">
        <v>3116909.5406706654</v>
      </c>
      <c r="N9821" s="179">
        <v>0</v>
      </c>
      <c r="O9821" s="179">
        <v>0</v>
      </c>
      <c r="P9821" s="179">
        <v>0</v>
      </c>
      <c r="Q9821" s="179">
        <v>0</v>
      </c>
      <c r="R9821" s="180">
        <v>0</v>
      </c>
      <c r="S9821" s="180">
        <v>0</v>
      </c>
      <c r="T9821" s="180">
        <v>16720.751260303852</v>
      </c>
    </row>
    <row r="9822" spans="2:20" x14ac:dyDescent="0.3">
      <c r="B9822" s="19">
        <v>9819</v>
      </c>
      <c r="C9822" s="179">
        <v>0</v>
      </c>
      <c r="D9822" s="179">
        <v>0</v>
      </c>
      <c r="E9822" s="179">
        <v>10073.721892584421</v>
      </c>
      <c r="F9822" s="179">
        <v>0</v>
      </c>
      <c r="G9822" s="179">
        <v>0</v>
      </c>
      <c r="H9822" s="179">
        <v>46111.179852950183</v>
      </c>
      <c r="I9822" s="179">
        <v>0</v>
      </c>
      <c r="J9822" s="179">
        <v>0</v>
      </c>
      <c r="K9822" s="179">
        <v>0</v>
      </c>
      <c r="L9822" s="179">
        <v>0</v>
      </c>
      <c r="M9822" s="179">
        <v>108700.40544748907</v>
      </c>
      <c r="N9822" s="179">
        <v>0</v>
      </c>
      <c r="O9822" s="179">
        <v>0</v>
      </c>
      <c r="P9822" s="179">
        <v>0</v>
      </c>
      <c r="Q9822" s="179">
        <v>0</v>
      </c>
      <c r="R9822" s="180">
        <v>0</v>
      </c>
      <c r="S9822" s="180">
        <v>0</v>
      </c>
      <c r="T9822" s="180">
        <v>0</v>
      </c>
    </row>
    <row r="9823" spans="2:20" x14ac:dyDescent="0.3">
      <c r="B9823" s="19">
        <v>9820</v>
      </c>
      <c r="C9823" s="179">
        <v>0</v>
      </c>
      <c r="D9823" s="179">
        <v>0</v>
      </c>
      <c r="E9823" s="179">
        <v>50426.422320325924</v>
      </c>
      <c r="F9823" s="179">
        <v>0</v>
      </c>
      <c r="G9823" s="179">
        <v>0</v>
      </c>
      <c r="H9823" s="179">
        <v>93655.05039479227</v>
      </c>
      <c r="I9823" s="179">
        <v>0</v>
      </c>
      <c r="J9823" s="179">
        <v>0</v>
      </c>
      <c r="K9823" s="179">
        <v>0</v>
      </c>
      <c r="L9823" s="179">
        <v>0</v>
      </c>
      <c r="M9823" s="179">
        <v>1351742.2362262357</v>
      </c>
      <c r="N9823" s="179">
        <v>0</v>
      </c>
      <c r="O9823" s="179">
        <v>0</v>
      </c>
      <c r="P9823" s="179">
        <v>0</v>
      </c>
      <c r="Q9823" s="179">
        <v>0</v>
      </c>
      <c r="R9823" s="180">
        <v>0</v>
      </c>
      <c r="S9823" s="180">
        <v>0</v>
      </c>
      <c r="T9823" s="180">
        <v>0</v>
      </c>
    </row>
    <row r="9824" spans="2:20" x14ac:dyDescent="0.3">
      <c r="B9824" s="19">
        <v>9821</v>
      </c>
      <c r="C9824" s="179">
        <v>0</v>
      </c>
      <c r="D9824" s="179">
        <v>0</v>
      </c>
      <c r="E9824" s="179">
        <v>679595.35009068251</v>
      </c>
      <c r="F9824" s="179">
        <v>0</v>
      </c>
      <c r="G9824" s="179">
        <v>0</v>
      </c>
      <c r="H9824" s="179">
        <v>94888.34383194003</v>
      </c>
      <c r="I9824" s="179">
        <v>0</v>
      </c>
      <c r="J9824" s="179">
        <v>0</v>
      </c>
      <c r="K9824" s="179">
        <v>0</v>
      </c>
      <c r="L9824" s="179">
        <v>0</v>
      </c>
      <c r="M9824" s="179">
        <v>5407.8773789778552</v>
      </c>
      <c r="N9824" s="179">
        <v>0</v>
      </c>
      <c r="O9824" s="179">
        <v>0</v>
      </c>
      <c r="P9824" s="179">
        <v>0</v>
      </c>
      <c r="Q9824" s="179">
        <v>0</v>
      </c>
      <c r="R9824" s="180">
        <v>0</v>
      </c>
      <c r="S9824" s="180">
        <v>0</v>
      </c>
      <c r="T9824" s="180">
        <v>0</v>
      </c>
    </row>
    <row r="9825" spans="2:20" x14ac:dyDescent="0.3">
      <c r="B9825" s="19">
        <v>9822</v>
      </c>
      <c r="C9825" s="179">
        <v>0</v>
      </c>
      <c r="D9825" s="179">
        <v>0</v>
      </c>
      <c r="E9825" s="179">
        <v>80560.18392994738</v>
      </c>
      <c r="F9825" s="179">
        <v>0</v>
      </c>
      <c r="G9825" s="179">
        <v>0</v>
      </c>
      <c r="H9825" s="179">
        <v>338962.04040143662</v>
      </c>
      <c r="I9825" s="179">
        <v>0</v>
      </c>
      <c r="J9825" s="179">
        <v>0</v>
      </c>
      <c r="K9825" s="179">
        <v>0</v>
      </c>
      <c r="L9825" s="179">
        <v>0</v>
      </c>
      <c r="M9825" s="179">
        <v>61320.426970965731</v>
      </c>
      <c r="N9825" s="179">
        <v>0</v>
      </c>
      <c r="O9825" s="179">
        <v>0</v>
      </c>
      <c r="P9825" s="179">
        <v>0</v>
      </c>
      <c r="Q9825" s="179">
        <v>0</v>
      </c>
      <c r="R9825" s="180">
        <v>0</v>
      </c>
      <c r="S9825" s="180">
        <v>0</v>
      </c>
      <c r="T9825" s="180">
        <v>0</v>
      </c>
    </row>
    <row r="9826" spans="2:20" x14ac:dyDescent="0.3">
      <c r="B9826" s="19">
        <v>9823</v>
      </c>
      <c r="C9826" s="179">
        <v>0</v>
      </c>
      <c r="D9826" s="179">
        <v>0</v>
      </c>
      <c r="E9826" s="179">
        <v>235501.04262871353</v>
      </c>
      <c r="F9826" s="179">
        <v>0</v>
      </c>
      <c r="G9826" s="179">
        <v>0</v>
      </c>
      <c r="H9826" s="179">
        <v>98442.54293820796</v>
      </c>
      <c r="I9826" s="179">
        <v>0</v>
      </c>
      <c r="J9826" s="179">
        <v>0</v>
      </c>
      <c r="K9826" s="179">
        <v>0</v>
      </c>
      <c r="L9826" s="179">
        <v>0</v>
      </c>
      <c r="M9826" s="179">
        <v>284708.01166405983</v>
      </c>
      <c r="N9826" s="179">
        <v>0</v>
      </c>
      <c r="O9826" s="179">
        <v>0</v>
      </c>
      <c r="P9826" s="179">
        <v>0</v>
      </c>
      <c r="Q9826" s="179">
        <v>0</v>
      </c>
      <c r="R9826" s="180">
        <v>0</v>
      </c>
      <c r="S9826" s="180">
        <v>0</v>
      </c>
      <c r="T9826" s="180">
        <v>0</v>
      </c>
    </row>
    <row r="9827" spans="2:20" x14ac:dyDescent="0.3">
      <c r="B9827" s="19">
        <v>9824</v>
      </c>
      <c r="C9827" s="179">
        <v>0</v>
      </c>
      <c r="D9827" s="179">
        <v>0</v>
      </c>
      <c r="E9827" s="179">
        <v>362055.70444744069</v>
      </c>
      <c r="F9827" s="179">
        <v>0</v>
      </c>
      <c r="G9827" s="179">
        <v>0</v>
      </c>
      <c r="H9827" s="179">
        <v>215656.30358269811</v>
      </c>
      <c r="I9827" s="179">
        <v>0</v>
      </c>
      <c r="J9827" s="179">
        <v>0</v>
      </c>
      <c r="K9827" s="179">
        <v>0</v>
      </c>
      <c r="L9827" s="179">
        <v>0</v>
      </c>
      <c r="M9827" s="179">
        <v>24457.897209974657</v>
      </c>
      <c r="N9827" s="179">
        <v>0</v>
      </c>
      <c r="O9827" s="179">
        <v>0</v>
      </c>
      <c r="P9827" s="179">
        <v>0</v>
      </c>
      <c r="Q9827" s="179">
        <v>0</v>
      </c>
      <c r="R9827" s="180">
        <v>0</v>
      </c>
      <c r="S9827" s="180">
        <v>0</v>
      </c>
      <c r="T9827" s="180">
        <v>0</v>
      </c>
    </row>
    <row r="9828" spans="2:20" x14ac:dyDescent="0.3">
      <c r="B9828" s="19">
        <v>9825</v>
      </c>
      <c r="C9828" s="179">
        <v>0</v>
      </c>
      <c r="D9828" s="179">
        <v>0</v>
      </c>
      <c r="E9828" s="179">
        <v>220749.17201024509</v>
      </c>
      <c r="F9828" s="179">
        <v>0</v>
      </c>
      <c r="G9828" s="179">
        <v>0</v>
      </c>
      <c r="H9828" s="179">
        <v>47942.155342335653</v>
      </c>
      <c r="I9828" s="179">
        <v>0</v>
      </c>
      <c r="J9828" s="179">
        <v>0</v>
      </c>
      <c r="K9828" s="179">
        <v>0</v>
      </c>
      <c r="L9828" s="179">
        <v>0</v>
      </c>
      <c r="M9828" s="179">
        <v>15464.770888419416</v>
      </c>
      <c r="N9828" s="179">
        <v>0</v>
      </c>
      <c r="O9828" s="179">
        <v>0</v>
      </c>
      <c r="P9828" s="179">
        <v>0</v>
      </c>
      <c r="Q9828" s="179">
        <v>0</v>
      </c>
      <c r="R9828" s="180">
        <v>0</v>
      </c>
      <c r="S9828" s="180">
        <v>0</v>
      </c>
      <c r="T9828" s="180">
        <v>0</v>
      </c>
    </row>
    <row r="9829" spans="2:20" x14ac:dyDescent="0.3">
      <c r="B9829" s="19">
        <v>9826</v>
      </c>
      <c r="C9829" s="179">
        <v>0</v>
      </c>
      <c r="D9829" s="179">
        <v>0</v>
      </c>
      <c r="E9829" s="179">
        <v>34595.664283737387</v>
      </c>
      <c r="F9829" s="179">
        <v>0</v>
      </c>
      <c r="G9829" s="179">
        <v>0</v>
      </c>
      <c r="H9829" s="179">
        <v>774233.58717717347</v>
      </c>
      <c r="I9829" s="179">
        <v>0</v>
      </c>
      <c r="J9829" s="179">
        <v>0</v>
      </c>
      <c r="K9829" s="179">
        <v>0</v>
      </c>
      <c r="L9829" s="179">
        <v>0</v>
      </c>
      <c r="M9829" s="179">
        <v>81483.761358046046</v>
      </c>
      <c r="N9829" s="179">
        <v>0</v>
      </c>
      <c r="O9829" s="179">
        <v>0</v>
      </c>
      <c r="P9829" s="179">
        <v>0</v>
      </c>
      <c r="Q9829" s="179">
        <v>0</v>
      </c>
      <c r="R9829" s="180">
        <v>0</v>
      </c>
      <c r="S9829" s="180">
        <v>0</v>
      </c>
      <c r="T9829" s="180">
        <v>0</v>
      </c>
    </row>
    <row r="9830" spans="2:20" x14ac:dyDescent="0.3">
      <c r="B9830" s="19">
        <v>9827</v>
      </c>
      <c r="C9830" s="179">
        <v>0</v>
      </c>
      <c r="D9830" s="179">
        <v>0</v>
      </c>
      <c r="E9830" s="179">
        <v>15701.417015435571</v>
      </c>
      <c r="F9830" s="179">
        <v>0</v>
      </c>
      <c r="G9830" s="179">
        <v>0</v>
      </c>
      <c r="H9830" s="179">
        <v>130546.93393119166</v>
      </c>
      <c r="I9830" s="179">
        <v>0</v>
      </c>
      <c r="J9830" s="179">
        <v>0</v>
      </c>
      <c r="K9830" s="179">
        <v>0</v>
      </c>
      <c r="L9830" s="179">
        <v>0</v>
      </c>
      <c r="M9830" s="179">
        <v>32769.033805806619</v>
      </c>
      <c r="N9830" s="179">
        <v>0</v>
      </c>
      <c r="O9830" s="179">
        <v>0</v>
      </c>
      <c r="P9830" s="179">
        <v>0</v>
      </c>
      <c r="Q9830" s="179">
        <v>0</v>
      </c>
      <c r="R9830" s="180">
        <v>0</v>
      </c>
      <c r="S9830" s="180">
        <v>0</v>
      </c>
      <c r="T9830" s="180">
        <v>0</v>
      </c>
    </row>
    <row r="9831" spans="2:20" x14ac:dyDescent="0.3">
      <c r="B9831" s="19">
        <v>9828</v>
      </c>
      <c r="C9831" s="179">
        <v>0</v>
      </c>
      <c r="D9831" s="179">
        <v>0</v>
      </c>
      <c r="E9831" s="179">
        <v>193250.01417442129</v>
      </c>
      <c r="F9831" s="179">
        <v>0</v>
      </c>
      <c r="G9831" s="179">
        <v>0</v>
      </c>
      <c r="H9831" s="179">
        <v>52778.196905512901</v>
      </c>
      <c r="I9831" s="179">
        <v>0</v>
      </c>
      <c r="J9831" s="179">
        <v>0</v>
      </c>
      <c r="K9831" s="179">
        <v>0</v>
      </c>
      <c r="L9831" s="179">
        <v>0</v>
      </c>
      <c r="M9831" s="179">
        <v>27447.676592083455</v>
      </c>
      <c r="N9831" s="179">
        <v>0</v>
      </c>
      <c r="O9831" s="179">
        <v>0</v>
      </c>
      <c r="P9831" s="179">
        <v>0</v>
      </c>
      <c r="Q9831" s="179">
        <v>0</v>
      </c>
      <c r="R9831" s="180">
        <v>0</v>
      </c>
      <c r="S9831" s="180">
        <v>0</v>
      </c>
      <c r="T9831" s="180">
        <v>0</v>
      </c>
    </row>
    <row r="9832" spans="2:20" x14ac:dyDescent="0.3">
      <c r="B9832" s="19">
        <v>9829</v>
      </c>
      <c r="C9832" s="179">
        <v>0</v>
      </c>
      <c r="D9832" s="179">
        <v>0</v>
      </c>
      <c r="E9832" s="179">
        <v>5311.7980364464884</v>
      </c>
      <c r="F9832" s="179">
        <v>0</v>
      </c>
      <c r="G9832" s="179">
        <v>0</v>
      </c>
      <c r="H9832" s="179">
        <v>85072.206306042921</v>
      </c>
      <c r="I9832" s="179">
        <v>0</v>
      </c>
      <c r="J9832" s="179">
        <v>0</v>
      </c>
      <c r="K9832" s="179">
        <v>0</v>
      </c>
      <c r="L9832" s="179">
        <v>0</v>
      </c>
      <c r="M9832" s="179">
        <v>70022.9755240511</v>
      </c>
      <c r="N9832" s="179">
        <v>0</v>
      </c>
      <c r="O9832" s="179">
        <v>0</v>
      </c>
      <c r="P9832" s="179">
        <v>0</v>
      </c>
      <c r="Q9832" s="179">
        <v>0</v>
      </c>
      <c r="R9832" s="180">
        <v>0</v>
      </c>
      <c r="S9832" s="180">
        <v>0</v>
      </c>
      <c r="T9832" s="180">
        <v>0</v>
      </c>
    </row>
    <row r="9833" spans="2:20" x14ac:dyDescent="0.3">
      <c r="B9833" s="19">
        <v>9830</v>
      </c>
      <c r="C9833" s="179">
        <v>0</v>
      </c>
      <c r="D9833" s="179">
        <v>0</v>
      </c>
      <c r="E9833" s="179">
        <v>79409.198382651957</v>
      </c>
      <c r="F9833" s="179">
        <v>0</v>
      </c>
      <c r="G9833" s="179">
        <v>0</v>
      </c>
      <c r="H9833" s="179">
        <v>118044.37426751734</v>
      </c>
      <c r="I9833" s="179">
        <v>0</v>
      </c>
      <c r="J9833" s="179">
        <v>0</v>
      </c>
      <c r="K9833" s="179">
        <v>0</v>
      </c>
      <c r="L9833" s="179">
        <v>0</v>
      </c>
      <c r="M9833" s="179">
        <v>218575.74257958931</v>
      </c>
      <c r="N9833" s="179">
        <v>0</v>
      </c>
      <c r="O9833" s="179">
        <v>0</v>
      </c>
      <c r="P9833" s="179">
        <v>0</v>
      </c>
      <c r="Q9833" s="179">
        <v>0</v>
      </c>
      <c r="R9833" s="180">
        <v>0</v>
      </c>
      <c r="S9833" s="180">
        <v>0</v>
      </c>
      <c r="T9833" s="180">
        <v>0</v>
      </c>
    </row>
    <row r="9834" spans="2:20" x14ac:dyDescent="0.3">
      <c r="B9834" s="19">
        <v>9831</v>
      </c>
      <c r="C9834" s="179">
        <v>0</v>
      </c>
      <c r="D9834" s="179">
        <v>0</v>
      </c>
      <c r="E9834" s="179">
        <v>54334.17306040824</v>
      </c>
      <c r="F9834" s="179">
        <v>0</v>
      </c>
      <c r="G9834" s="179">
        <v>0</v>
      </c>
      <c r="H9834" s="179">
        <v>21008.686311411362</v>
      </c>
      <c r="I9834" s="179">
        <v>0</v>
      </c>
      <c r="J9834" s="179">
        <v>0</v>
      </c>
      <c r="K9834" s="179">
        <v>0</v>
      </c>
      <c r="L9834" s="179">
        <v>0</v>
      </c>
      <c r="M9834" s="179">
        <v>385361.16614918649</v>
      </c>
      <c r="N9834" s="179">
        <v>0</v>
      </c>
      <c r="O9834" s="179">
        <v>0</v>
      </c>
      <c r="P9834" s="179">
        <v>0</v>
      </c>
      <c r="Q9834" s="179">
        <v>0</v>
      </c>
      <c r="R9834" s="180">
        <v>0</v>
      </c>
      <c r="S9834" s="180">
        <v>0</v>
      </c>
      <c r="T9834" s="180">
        <v>0</v>
      </c>
    </row>
    <row r="9835" spans="2:20" x14ac:dyDescent="0.3">
      <c r="B9835" s="19">
        <v>9832</v>
      </c>
      <c r="C9835" s="179">
        <v>0</v>
      </c>
      <c r="D9835" s="179">
        <v>0</v>
      </c>
      <c r="E9835" s="179">
        <v>739929.18279203505</v>
      </c>
      <c r="F9835" s="179">
        <v>0</v>
      </c>
      <c r="G9835" s="179">
        <v>0</v>
      </c>
      <c r="H9835" s="179">
        <v>95422.605350192913</v>
      </c>
      <c r="I9835" s="179">
        <v>0</v>
      </c>
      <c r="J9835" s="179">
        <v>0</v>
      </c>
      <c r="K9835" s="179">
        <v>0</v>
      </c>
      <c r="L9835" s="179">
        <v>0</v>
      </c>
      <c r="M9835" s="179">
        <v>361341.65539201978</v>
      </c>
      <c r="N9835" s="179">
        <v>0</v>
      </c>
      <c r="O9835" s="179">
        <v>0</v>
      </c>
      <c r="P9835" s="179">
        <v>0</v>
      </c>
      <c r="Q9835" s="179">
        <v>0</v>
      </c>
      <c r="R9835" s="180">
        <v>0</v>
      </c>
      <c r="S9835" s="180">
        <v>0</v>
      </c>
      <c r="T9835" s="180">
        <v>0</v>
      </c>
    </row>
    <row r="9836" spans="2:20" x14ac:dyDescent="0.3">
      <c r="B9836" s="19">
        <v>9833</v>
      </c>
      <c r="C9836" s="179">
        <v>0</v>
      </c>
      <c r="D9836" s="179">
        <v>0</v>
      </c>
      <c r="E9836" s="179">
        <v>318753.07638016628</v>
      </c>
      <c r="F9836" s="179">
        <v>0</v>
      </c>
      <c r="G9836" s="179">
        <v>0</v>
      </c>
      <c r="H9836" s="179">
        <v>498472.89875824132</v>
      </c>
      <c r="I9836" s="179">
        <v>0</v>
      </c>
      <c r="J9836" s="179">
        <v>0</v>
      </c>
      <c r="K9836" s="179">
        <v>0</v>
      </c>
      <c r="L9836" s="179">
        <v>0</v>
      </c>
      <c r="M9836" s="179">
        <v>24091.246090879671</v>
      </c>
      <c r="N9836" s="179">
        <v>0</v>
      </c>
      <c r="O9836" s="179">
        <v>0</v>
      </c>
      <c r="P9836" s="179">
        <v>0</v>
      </c>
      <c r="Q9836" s="179">
        <v>0</v>
      </c>
      <c r="R9836" s="180">
        <v>0</v>
      </c>
      <c r="S9836" s="180">
        <v>0</v>
      </c>
      <c r="T9836" s="180">
        <v>0</v>
      </c>
    </row>
    <row r="9837" spans="2:20" x14ac:dyDescent="0.3">
      <c r="B9837" s="19">
        <v>9834</v>
      </c>
      <c r="C9837" s="179">
        <v>0</v>
      </c>
      <c r="D9837" s="179">
        <v>0</v>
      </c>
      <c r="E9837" s="179">
        <v>56366.980239785393</v>
      </c>
      <c r="F9837" s="179">
        <v>0</v>
      </c>
      <c r="G9837" s="179">
        <v>0</v>
      </c>
      <c r="H9837" s="179">
        <v>17761.65188824038</v>
      </c>
      <c r="I9837" s="179">
        <v>0</v>
      </c>
      <c r="J9837" s="179">
        <v>0</v>
      </c>
      <c r="K9837" s="179">
        <v>0</v>
      </c>
      <c r="L9837" s="179">
        <v>0</v>
      </c>
      <c r="M9837" s="179">
        <v>85702.735961234139</v>
      </c>
      <c r="N9837" s="179">
        <v>0</v>
      </c>
      <c r="O9837" s="179">
        <v>0</v>
      </c>
      <c r="P9837" s="179">
        <v>0</v>
      </c>
      <c r="Q9837" s="179">
        <v>0</v>
      </c>
      <c r="R9837" s="180">
        <v>0</v>
      </c>
      <c r="S9837" s="180">
        <v>0</v>
      </c>
      <c r="T9837" s="180">
        <v>0</v>
      </c>
    </row>
    <row r="9838" spans="2:20" x14ac:dyDescent="0.3">
      <c r="B9838" s="19">
        <v>9835</v>
      </c>
      <c r="C9838" s="179">
        <v>0</v>
      </c>
      <c r="D9838" s="179">
        <v>0</v>
      </c>
      <c r="E9838" s="179">
        <v>626982.78168886469</v>
      </c>
      <c r="F9838" s="179">
        <v>0</v>
      </c>
      <c r="G9838" s="179">
        <v>0</v>
      </c>
      <c r="H9838" s="179">
        <v>22918.735645570971</v>
      </c>
      <c r="I9838" s="179">
        <v>0</v>
      </c>
      <c r="J9838" s="179">
        <v>0</v>
      </c>
      <c r="K9838" s="179">
        <v>0</v>
      </c>
      <c r="L9838" s="179">
        <v>0</v>
      </c>
      <c r="M9838" s="179">
        <v>5435.103225547914</v>
      </c>
      <c r="N9838" s="179">
        <v>0</v>
      </c>
      <c r="O9838" s="179">
        <v>0</v>
      </c>
      <c r="P9838" s="179">
        <v>0</v>
      </c>
      <c r="Q9838" s="179">
        <v>0</v>
      </c>
      <c r="R9838" s="180">
        <v>0</v>
      </c>
      <c r="S9838" s="180">
        <v>0</v>
      </c>
      <c r="T9838" s="180">
        <v>0</v>
      </c>
    </row>
    <row r="9839" spans="2:20" x14ac:dyDescent="0.3">
      <c r="B9839" s="19">
        <v>9836</v>
      </c>
      <c r="C9839" s="179">
        <v>0</v>
      </c>
      <c r="D9839" s="179">
        <v>0</v>
      </c>
      <c r="E9839" s="179">
        <v>92577.59313187009</v>
      </c>
      <c r="F9839" s="179">
        <v>0</v>
      </c>
      <c r="G9839" s="179">
        <v>0</v>
      </c>
      <c r="H9839" s="179">
        <v>74866.609313572888</v>
      </c>
      <c r="I9839" s="179">
        <v>0</v>
      </c>
      <c r="J9839" s="179">
        <v>0</v>
      </c>
      <c r="K9839" s="179">
        <v>0</v>
      </c>
      <c r="L9839" s="179">
        <v>0</v>
      </c>
      <c r="M9839" s="179">
        <v>42192.236741238652</v>
      </c>
      <c r="N9839" s="179">
        <v>0</v>
      </c>
      <c r="O9839" s="179">
        <v>0</v>
      </c>
      <c r="P9839" s="179">
        <v>0</v>
      </c>
      <c r="Q9839" s="179">
        <v>0</v>
      </c>
      <c r="R9839" s="180">
        <v>0</v>
      </c>
      <c r="S9839" s="180">
        <v>0</v>
      </c>
      <c r="T9839" s="180">
        <v>0</v>
      </c>
    </row>
    <row r="9840" spans="2:20" x14ac:dyDescent="0.3">
      <c r="B9840" s="19">
        <v>9837</v>
      </c>
      <c r="C9840" s="179">
        <v>0</v>
      </c>
      <c r="D9840" s="179">
        <v>0</v>
      </c>
      <c r="E9840" s="179">
        <v>23540.198305188154</v>
      </c>
      <c r="F9840" s="179">
        <v>0</v>
      </c>
      <c r="G9840" s="179">
        <v>0</v>
      </c>
      <c r="H9840" s="179">
        <v>57187.315699450781</v>
      </c>
      <c r="I9840" s="179">
        <v>0</v>
      </c>
      <c r="J9840" s="179">
        <v>0</v>
      </c>
      <c r="K9840" s="179">
        <v>0</v>
      </c>
      <c r="L9840" s="179">
        <v>0</v>
      </c>
      <c r="M9840" s="179">
        <v>14866.099473559781</v>
      </c>
      <c r="N9840" s="179">
        <v>0</v>
      </c>
      <c r="O9840" s="179">
        <v>0</v>
      </c>
      <c r="P9840" s="179">
        <v>0</v>
      </c>
      <c r="Q9840" s="179">
        <v>0</v>
      </c>
      <c r="R9840" s="180">
        <v>0</v>
      </c>
      <c r="S9840" s="180">
        <v>0</v>
      </c>
      <c r="T9840" s="180">
        <v>0</v>
      </c>
    </row>
    <row r="9841" spans="2:20" x14ac:dyDescent="0.3">
      <c r="B9841" s="19">
        <v>9838</v>
      </c>
      <c r="C9841" s="179">
        <v>0</v>
      </c>
      <c r="D9841" s="179">
        <v>0</v>
      </c>
      <c r="E9841" s="179">
        <v>319722.18250371818</v>
      </c>
      <c r="F9841" s="179">
        <v>0</v>
      </c>
      <c r="G9841" s="179">
        <v>0</v>
      </c>
      <c r="H9841" s="179">
        <v>56081.00932074125</v>
      </c>
      <c r="I9841" s="179">
        <v>0</v>
      </c>
      <c r="J9841" s="179">
        <v>0</v>
      </c>
      <c r="K9841" s="179">
        <v>0</v>
      </c>
      <c r="L9841" s="179">
        <v>0</v>
      </c>
      <c r="M9841" s="179">
        <v>1240539.6194121628</v>
      </c>
      <c r="N9841" s="179">
        <v>0</v>
      </c>
      <c r="O9841" s="179">
        <v>0</v>
      </c>
      <c r="P9841" s="179">
        <v>0</v>
      </c>
      <c r="Q9841" s="179">
        <v>0</v>
      </c>
      <c r="R9841" s="180">
        <v>0</v>
      </c>
      <c r="S9841" s="180">
        <v>0</v>
      </c>
      <c r="T9841" s="180">
        <v>0</v>
      </c>
    </row>
    <row r="9842" spans="2:20" x14ac:dyDescent="0.3">
      <c r="B9842" s="19">
        <v>9839</v>
      </c>
      <c r="C9842" s="179">
        <v>1</v>
      </c>
      <c r="D9842" s="179">
        <v>95045.89411962645</v>
      </c>
      <c r="E9842" s="179">
        <v>375665.43892477266</v>
      </c>
      <c r="F9842" s="179">
        <v>0</v>
      </c>
      <c r="G9842" s="179">
        <v>0</v>
      </c>
      <c r="H9842" s="179">
        <v>425619.91858206206</v>
      </c>
      <c r="I9842" s="179">
        <v>0</v>
      </c>
      <c r="J9842" s="179">
        <v>0</v>
      </c>
      <c r="K9842" s="179">
        <v>0</v>
      </c>
      <c r="L9842" s="179">
        <v>0</v>
      </c>
      <c r="M9842" s="179">
        <v>391966.25309266523</v>
      </c>
      <c r="N9842" s="179">
        <v>0</v>
      </c>
      <c r="O9842" s="179">
        <v>0</v>
      </c>
      <c r="P9842" s="179">
        <v>0</v>
      </c>
      <c r="Q9842" s="179">
        <v>0</v>
      </c>
      <c r="R9842" s="180">
        <v>0</v>
      </c>
      <c r="S9842" s="180">
        <v>0</v>
      </c>
      <c r="T9842" s="180">
        <v>95045.89411962645</v>
      </c>
    </row>
    <row r="9843" spans="2:20" x14ac:dyDescent="0.3">
      <c r="B9843" s="19">
        <v>9840</v>
      </c>
      <c r="C9843" s="179">
        <v>0</v>
      </c>
      <c r="D9843" s="179">
        <v>0</v>
      </c>
      <c r="E9843" s="179">
        <v>473512.60069328337</v>
      </c>
      <c r="F9843" s="179">
        <v>0</v>
      </c>
      <c r="G9843" s="179">
        <v>0</v>
      </c>
      <c r="H9843" s="179">
        <v>1428198.0875025284</v>
      </c>
      <c r="I9843" s="179">
        <v>0</v>
      </c>
      <c r="J9843" s="179">
        <v>0</v>
      </c>
      <c r="K9843" s="179">
        <v>0</v>
      </c>
      <c r="L9843" s="179">
        <v>0</v>
      </c>
      <c r="M9843" s="179">
        <v>54005.945822043846</v>
      </c>
      <c r="N9843" s="179">
        <v>0</v>
      </c>
      <c r="O9843" s="179">
        <v>0</v>
      </c>
      <c r="P9843" s="179">
        <v>0</v>
      </c>
      <c r="Q9843" s="179">
        <v>0</v>
      </c>
      <c r="R9843" s="180">
        <v>0</v>
      </c>
      <c r="S9843" s="180">
        <v>0</v>
      </c>
      <c r="T9843" s="180">
        <v>0</v>
      </c>
    </row>
    <row r="9844" spans="2:20" x14ac:dyDescent="0.3">
      <c r="B9844" s="19">
        <v>9841</v>
      </c>
      <c r="C9844" s="179">
        <v>0</v>
      </c>
      <c r="D9844" s="179">
        <v>0</v>
      </c>
      <c r="E9844" s="179">
        <v>105746.46081440889</v>
      </c>
      <c r="F9844" s="179">
        <v>0</v>
      </c>
      <c r="G9844" s="179">
        <v>0</v>
      </c>
      <c r="H9844" s="179">
        <v>127090.56804013166</v>
      </c>
      <c r="I9844" s="179">
        <v>0</v>
      </c>
      <c r="J9844" s="179">
        <v>0</v>
      </c>
      <c r="K9844" s="179">
        <v>0</v>
      </c>
      <c r="L9844" s="179">
        <v>0</v>
      </c>
      <c r="M9844" s="179">
        <v>4856.8751571703542</v>
      </c>
      <c r="N9844" s="179">
        <v>0</v>
      </c>
      <c r="O9844" s="179">
        <v>0</v>
      </c>
      <c r="P9844" s="179">
        <v>0</v>
      </c>
      <c r="Q9844" s="179">
        <v>0</v>
      </c>
      <c r="R9844" s="180">
        <v>0</v>
      </c>
      <c r="S9844" s="180">
        <v>0</v>
      </c>
      <c r="T9844" s="180">
        <v>0</v>
      </c>
    </row>
    <row r="9845" spans="2:20" x14ac:dyDescent="0.3">
      <c r="B9845" s="19">
        <v>9842</v>
      </c>
      <c r="C9845" s="179">
        <v>0</v>
      </c>
      <c r="D9845" s="179">
        <v>0</v>
      </c>
      <c r="E9845" s="179">
        <v>206040.48190000281</v>
      </c>
      <c r="F9845" s="179">
        <v>0</v>
      </c>
      <c r="G9845" s="179">
        <v>0</v>
      </c>
      <c r="H9845" s="179">
        <v>265178.59380602557</v>
      </c>
      <c r="I9845" s="179">
        <v>0</v>
      </c>
      <c r="J9845" s="179">
        <v>0</v>
      </c>
      <c r="K9845" s="179">
        <v>0</v>
      </c>
      <c r="L9845" s="179">
        <v>0</v>
      </c>
      <c r="M9845" s="179">
        <v>238957.20344629808</v>
      </c>
      <c r="N9845" s="179">
        <v>0</v>
      </c>
      <c r="O9845" s="179">
        <v>0</v>
      </c>
      <c r="P9845" s="179">
        <v>0</v>
      </c>
      <c r="Q9845" s="179">
        <v>0</v>
      </c>
      <c r="R9845" s="180">
        <v>0</v>
      </c>
      <c r="S9845" s="180">
        <v>0</v>
      </c>
      <c r="T9845" s="180">
        <v>0</v>
      </c>
    </row>
    <row r="9846" spans="2:20" x14ac:dyDescent="0.3">
      <c r="B9846" s="19">
        <v>9843</v>
      </c>
      <c r="C9846" s="179">
        <v>0</v>
      </c>
      <c r="D9846" s="179">
        <v>0</v>
      </c>
      <c r="E9846" s="179">
        <v>19660.449482948989</v>
      </c>
      <c r="F9846" s="179">
        <v>0</v>
      </c>
      <c r="G9846" s="179">
        <v>0</v>
      </c>
      <c r="H9846" s="179">
        <v>136547.71755065504</v>
      </c>
      <c r="I9846" s="179">
        <v>0</v>
      </c>
      <c r="J9846" s="179">
        <v>0</v>
      </c>
      <c r="K9846" s="179">
        <v>0</v>
      </c>
      <c r="L9846" s="179">
        <v>0</v>
      </c>
      <c r="M9846" s="179">
        <v>60716.579823638363</v>
      </c>
      <c r="N9846" s="179">
        <v>0</v>
      </c>
      <c r="O9846" s="179">
        <v>0</v>
      </c>
      <c r="P9846" s="179">
        <v>0</v>
      </c>
      <c r="Q9846" s="179">
        <v>0</v>
      </c>
      <c r="R9846" s="180">
        <v>0</v>
      </c>
      <c r="S9846" s="180">
        <v>0</v>
      </c>
      <c r="T9846" s="180">
        <v>0</v>
      </c>
    </row>
    <row r="9847" spans="2:20" x14ac:dyDescent="0.3">
      <c r="B9847" s="19">
        <v>9844</v>
      </c>
      <c r="C9847" s="179">
        <v>0</v>
      </c>
      <c r="D9847" s="179">
        <v>0</v>
      </c>
      <c r="E9847" s="179">
        <v>8356.4291670514631</v>
      </c>
      <c r="F9847" s="179">
        <v>0</v>
      </c>
      <c r="G9847" s="179">
        <v>0</v>
      </c>
      <c r="H9847" s="179">
        <v>94216.545076269089</v>
      </c>
      <c r="I9847" s="179">
        <v>0</v>
      </c>
      <c r="J9847" s="179">
        <v>0</v>
      </c>
      <c r="K9847" s="179">
        <v>0</v>
      </c>
      <c r="L9847" s="179">
        <v>0</v>
      </c>
      <c r="M9847" s="179">
        <v>69411.81997975269</v>
      </c>
      <c r="N9847" s="179">
        <v>0</v>
      </c>
      <c r="O9847" s="179">
        <v>0</v>
      </c>
      <c r="P9847" s="179">
        <v>0</v>
      </c>
      <c r="Q9847" s="179">
        <v>0</v>
      </c>
      <c r="R9847" s="180">
        <v>0</v>
      </c>
      <c r="S9847" s="180">
        <v>0</v>
      </c>
      <c r="T9847" s="180">
        <v>0</v>
      </c>
    </row>
    <row r="9848" spans="2:20" x14ac:dyDescent="0.3">
      <c r="B9848" s="19">
        <v>9845</v>
      </c>
      <c r="C9848" s="179">
        <v>0</v>
      </c>
      <c r="D9848" s="179">
        <v>0</v>
      </c>
      <c r="E9848" s="179">
        <v>446478.00413646532</v>
      </c>
      <c r="F9848" s="179">
        <v>1</v>
      </c>
      <c r="G9848" s="179">
        <v>24665.382320576777</v>
      </c>
      <c r="H9848" s="179">
        <v>34011.089449023624</v>
      </c>
      <c r="I9848" s="179">
        <v>0</v>
      </c>
      <c r="J9848" s="179">
        <v>0</v>
      </c>
      <c r="K9848" s="179">
        <v>0</v>
      </c>
      <c r="L9848" s="179">
        <v>0</v>
      </c>
      <c r="M9848" s="179">
        <v>1017115.6854052144</v>
      </c>
      <c r="N9848" s="179">
        <v>0</v>
      </c>
      <c r="O9848" s="179">
        <v>0</v>
      </c>
      <c r="P9848" s="179">
        <v>0</v>
      </c>
      <c r="Q9848" s="179">
        <v>0</v>
      </c>
      <c r="R9848" s="180">
        <v>0</v>
      </c>
      <c r="S9848" s="180">
        <v>0</v>
      </c>
      <c r="T9848" s="180">
        <v>0</v>
      </c>
    </row>
    <row r="9849" spans="2:20" x14ac:dyDescent="0.3">
      <c r="B9849" s="19">
        <v>9846</v>
      </c>
      <c r="C9849" s="179">
        <v>0</v>
      </c>
      <c r="D9849" s="179">
        <v>0</v>
      </c>
      <c r="E9849" s="179">
        <v>1815055.4448677551</v>
      </c>
      <c r="F9849" s="179">
        <v>0</v>
      </c>
      <c r="G9849" s="179">
        <v>0</v>
      </c>
      <c r="H9849" s="179">
        <v>615635.64452970284</v>
      </c>
      <c r="I9849" s="179">
        <v>0</v>
      </c>
      <c r="J9849" s="179">
        <v>0</v>
      </c>
      <c r="K9849" s="179">
        <v>0</v>
      </c>
      <c r="L9849" s="179">
        <v>0</v>
      </c>
      <c r="M9849" s="179">
        <v>186408.23825403713</v>
      </c>
      <c r="N9849" s="179">
        <v>0</v>
      </c>
      <c r="O9849" s="179">
        <v>0</v>
      </c>
      <c r="P9849" s="179">
        <v>0</v>
      </c>
      <c r="Q9849" s="179">
        <v>0</v>
      </c>
      <c r="R9849" s="180">
        <v>0</v>
      </c>
      <c r="S9849" s="180">
        <v>0</v>
      </c>
      <c r="T9849" s="180">
        <v>0</v>
      </c>
    </row>
    <row r="9850" spans="2:20" x14ac:dyDescent="0.3">
      <c r="B9850" s="19">
        <v>9847</v>
      </c>
      <c r="C9850" s="179">
        <v>0</v>
      </c>
      <c r="D9850" s="179">
        <v>0</v>
      </c>
      <c r="E9850" s="179">
        <v>101988.45542764296</v>
      </c>
      <c r="F9850" s="179">
        <v>0</v>
      </c>
      <c r="G9850" s="179">
        <v>0</v>
      </c>
      <c r="H9850" s="179">
        <v>92889.235018722946</v>
      </c>
      <c r="I9850" s="179">
        <v>0</v>
      </c>
      <c r="J9850" s="179">
        <v>0</v>
      </c>
      <c r="K9850" s="179">
        <v>0</v>
      </c>
      <c r="L9850" s="179">
        <v>0</v>
      </c>
      <c r="M9850" s="179">
        <v>29484.832226630519</v>
      </c>
      <c r="N9850" s="179">
        <v>0</v>
      </c>
      <c r="O9850" s="179">
        <v>0</v>
      </c>
      <c r="P9850" s="179">
        <v>0</v>
      </c>
      <c r="Q9850" s="179">
        <v>0</v>
      </c>
      <c r="R9850" s="180">
        <v>0</v>
      </c>
      <c r="S9850" s="180">
        <v>0</v>
      </c>
      <c r="T9850" s="180">
        <v>0</v>
      </c>
    </row>
    <row r="9851" spans="2:20" x14ac:dyDescent="0.3">
      <c r="B9851" s="19">
        <v>9848</v>
      </c>
      <c r="C9851" s="179">
        <v>0</v>
      </c>
      <c r="D9851" s="179">
        <v>0</v>
      </c>
      <c r="E9851" s="179">
        <v>5626.1772095963561</v>
      </c>
      <c r="F9851" s="179">
        <v>0</v>
      </c>
      <c r="G9851" s="179">
        <v>0</v>
      </c>
      <c r="H9851" s="179">
        <v>35241.22277215169</v>
      </c>
      <c r="I9851" s="179">
        <v>0</v>
      </c>
      <c r="J9851" s="179">
        <v>0</v>
      </c>
      <c r="K9851" s="179">
        <v>131443.2730164383</v>
      </c>
      <c r="L9851" s="179">
        <v>1</v>
      </c>
      <c r="M9851" s="179">
        <v>182514.61727628682</v>
      </c>
      <c r="N9851" s="179">
        <v>0</v>
      </c>
      <c r="O9851" s="179">
        <v>0</v>
      </c>
      <c r="P9851" s="179">
        <v>0</v>
      </c>
      <c r="Q9851" s="179">
        <v>0</v>
      </c>
      <c r="R9851" s="180">
        <v>0</v>
      </c>
      <c r="S9851" s="180">
        <v>131443.2730164383</v>
      </c>
      <c r="T9851" s="180">
        <v>0</v>
      </c>
    </row>
    <row r="9852" spans="2:20" x14ac:dyDescent="0.3">
      <c r="B9852" s="19">
        <v>9849</v>
      </c>
      <c r="C9852" s="179">
        <v>0</v>
      </c>
      <c r="D9852" s="179">
        <v>0</v>
      </c>
      <c r="E9852" s="179">
        <v>14025.550429411967</v>
      </c>
      <c r="F9852" s="179">
        <v>0</v>
      </c>
      <c r="G9852" s="179">
        <v>0</v>
      </c>
      <c r="H9852" s="179">
        <v>2752.6699623724426</v>
      </c>
      <c r="I9852" s="179">
        <v>0</v>
      </c>
      <c r="J9852" s="179">
        <v>0</v>
      </c>
      <c r="K9852" s="179">
        <v>0</v>
      </c>
      <c r="L9852" s="179">
        <v>0</v>
      </c>
      <c r="M9852" s="179">
        <v>363112.8317115308</v>
      </c>
      <c r="N9852" s="179">
        <v>0</v>
      </c>
      <c r="O9852" s="179">
        <v>0</v>
      </c>
      <c r="P9852" s="179">
        <v>0</v>
      </c>
      <c r="Q9852" s="179">
        <v>0</v>
      </c>
      <c r="R9852" s="180">
        <v>0</v>
      </c>
      <c r="S9852" s="180">
        <v>0</v>
      </c>
      <c r="T9852" s="180">
        <v>0</v>
      </c>
    </row>
    <row r="9853" spans="2:20" x14ac:dyDescent="0.3">
      <c r="B9853" s="19">
        <v>9850</v>
      </c>
      <c r="C9853" s="179">
        <v>0</v>
      </c>
      <c r="D9853" s="179">
        <v>0</v>
      </c>
      <c r="E9853" s="179">
        <v>38290.383046885596</v>
      </c>
      <c r="F9853" s="179">
        <v>0</v>
      </c>
      <c r="G9853" s="179">
        <v>0</v>
      </c>
      <c r="H9853" s="179">
        <v>154656.10776770749</v>
      </c>
      <c r="I9853" s="179">
        <v>0</v>
      </c>
      <c r="J9853" s="179">
        <v>0</v>
      </c>
      <c r="K9853" s="179">
        <v>0</v>
      </c>
      <c r="L9853" s="179">
        <v>0</v>
      </c>
      <c r="M9853" s="179">
        <v>23954.474966858223</v>
      </c>
      <c r="N9853" s="179">
        <v>0</v>
      </c>
      <c r="O9853" s="179">
        <v>0</v>
      </c>
      <c r="P9853" s="179">
        <v>0</v>
      </c>
      <c r="Q9853" s="179">
        <v>0</v>
      </c>
      <c r="R9853" s="180">
        <v>0</v>
      </c>
      <c r="S9853" s="180">
        <v>0</v>
      </c>
      <c r="T9853" s="180">
        <v>0</v>
      </c>
    </row>
    <row r="9854" spans="2:20" x14ac:dyDescent="0.3">
      <c r="B9854" s="19">
        <v>9851</v>
      </c>
      <c r="C9854" s="179">
        <v>0</v>
      </c>
      <c r="D9854" s="179">
        <v>0</v>
      </c>
      <c r="E9854" s="179">
        <v>39631.89848809722</v>
      </c>
      <c r="F9854" s="179">
        <v>0</v>
      </c>
      <c r="G9854" s="179">
        <v>0</v>
      </c>
      <c r="H9854" s="179">
        <v>30830.262643361395</v>
      </c>
      <c r="I9854" s="179">
        <v>0</v>
      </c>
      <c r="J9854" s="179">
        <v>0</v>
      </c>
      <c r="K9854" s="179">
        <v>0</v>
      </c>
      <c r="L9854" s="179">
        <v>0</v>
      </c>
      <c r="M9854" s="179">
        <v>48834.041329310567</v>
      </c>
      <c r="N9854" s="179">
        <v>0</v>
      </c>
      <c r="O9854" s="179">
        <v>0</v>
      </c>
      <c r="P9854" s="179">
        <v>0</v>
      </c>
      <c r="Q9854" s="179">
        <v>0</v>
      </c>
      <c r="R9854" s="180">
        <v>0</v>
      </c>
      <c r="S9854" s="180">
        <v>0</v>
      </c>
      <c r="T9854" s="180">
        <v>0</v>
      </c>
    </row>
    <row r="9855" spans="2:20" x14ac:dyDescent="0.3">
      <c r="B9855" s="19">
        <v>9852</v>
      </c>
      <c r="C9855" s="179">
        <v>0</v>
      </c>
      <c r="D9855" s="179">
        <v>0</v>
      </c>
      <c r="E9855" s="179">
        <v>873558.8307759118</v>
      </c>
      <c r="F9855" s="179">
        <v>0</v>
      </c>
      <c r="G9855" s="179">
        <v>0</v>
      </c>
      <c r="H9855" s="179">
        <v>77006.877774539782</v>
      </c>
      <c r="I9855" s="179">
        <v>0</v>
      </c>
      <c r="J9855" s="179">
        <v>0</v>
      </c>
      <c r="K9855" s="179">
        <v>0</v>
      </c>
      <c r="L9855" s="179">
        <v>0</v>
      </c>
      <c r="M9855" s="179">
        <v>334293.17677010718</v>
      </c>
      <c r="N9855" s="179">
        <v>0</v>
      </c>
      <c r="O9855" s="179">
        <v>0</v>
      </c>
      <c r="P9855" s="179">
        <v>0</v>
      </c>
      <c r="Q9855" s="179">
        <v>0</v>
      </c>
      <c r="R9855" s="180">
        <v>0</v>
      </c>
      <c r="S9855" s="180">
        <v>0</v>
      </c>
      <c r="T9855" s="180">
        <v>0</v>
      </c>
    </row>
    <row r="9856" spans="2:20" x14ac:dyDescent="0.3">
      <c r="B9856" s="19">
        <v>9853</v>
      </c>
      <c r="C9856" s="179">
        <v>0</v>
      </c>
      <c r="D9856" s="179">
        <v>0</v>
      </c>
      <c r="E9856" s="179">
        <v>143578.77767257305</v>
      </c>
      <c r="F9856" s="179">
        <v>0</v>
      </c>
      <c r="G9856" s="179">
        <v>0</v>
      </c>
      <c r="H9856" s="179">
        <v>943775.42564446677</v>
      </c>
      <c r="I9856" s="179">
        <v>0</v>
      </c>
      <c r="J9856" s="179">
        <v>0</v>
      </c>
      <c r="K9856" s="179">
        <v>0</v>
      </c>
      <c r="L9856" s="179">
        <v>0</v>
      </c>
      <c r="M9856" s="179">
        <v>158271.18046575479</v>
      </c>
      <c r="N9856" s="179">
        <v>0</v>
      </c>
      <c r="O9856" s="179">
        <v>0</v>
      </c>
      <c r="P9856" s="179">
        <v>0</v>
      </c>
      <c r="Q9856" s="179">
        <v>0</v>
      </c>
      <c r="R9856" s="180">
        <v>0</v>
      </c>
      <c r="S9856" s="180">
        <v>0</v>
      </c>
      <c r="T9856" s="180">
        <v>0</v>
      </c>
    </row>
    <row r="9857" spans="2:20" x14ac:dyDescent="0.3">
      <c r="B9857" s="19">
        <v>9854</v>
      </c>
      <c r="C9857" s="179">
        <v>0</v>
      </c>
      <c r="D9857" s="179">
        <v>0</v>
      </c>
      <c r="E9857" s="179">
        <v>11830.734812926199</v>
      </c>
      <c r="F9857" s="179">
        <v>0</v>
      </c>
      <c r="G9857" s="179">
        <v>0</v>
      </c>
      <c r="H9857" s="179">
        <v>453333.44773940515</v>
      </c>
      <c r="I9857" s="179">
        <v>0</v>
      </c>
      <c r="J9857" s="179">
        <v>0</v>
      </c>
      <c r="K9857" s="179">
        <v>0</v>
      </c>
      <c r="L9857" s="179">
        <v>0</v>
      </c>
      <c r="M9857" s="179">
        <v>3012.4972123969119</v>
      </c>
      <c r="N9857" s="179">
        <v>0</v>
      </c>
      <c r="O9857" s="179">
        <v>0</v>
      </c>
      <c r="P9857" s="179">
        <v>0</v>
      </c>
      <c r="Q9857" s="179">
        <v>0</v>
      </c>
      <c r="R9857" s="180">
        <v>0</v>
      </c>
      <c r="S9857" s="180">
        <v>0</v>
      </c>
      <c r="T9857" s="180">
        <v>0</v>
      </c>
    </row>
    <row r="9858" spans="2:20" x14ac:dyDescent="0.3">
      <c r="B9858" s="19">
        <v>9855</v>
      </c>
      <c r="C9858" s="179">
        <v>0</v>
      </c>
      <c r="D9858" s="179">
        <v>0</v>
      </c>
      <c r="E9858" s="179">
        <v>83213.154348965531</v>
      </c>
      <c r="F9858" s="179">
        <v>0</v>
      </c>
      <c r="G9858" s="179">
        <v>0</v>
      </c>
      <c r="H9858" s="179">
        <v>112142.40287237643</v>
      </c>
      <c r="I9858" s="179">
        <v>0</v>
      </c>
      <c r="J9858" s="179">
        <v>0</v>
      </c>
      <c r="K9858" s="179">
        <v>0</v>
      </c>
      <c r="L9858" s="179">
        <v>0</v>
      </c>
      <c r="M9858" s="179">
        <v>39240.229804275812</v>
      </c>
      <c r="N9858" s="179">
        <v>0</v>
      </c>
      <c r="O9858" s="179">
        <v>0</v>
      </c>
      <c r="P9858" s="179">
        <v>0</v>
      </c>
      <c r="Q9858" s="179">
        <v>0</v>
      </c>
      <c r="R9858" s="180">
        <v>0</v>
      </c>
      <c r="S9858" s="180">
        <v>0</v>
      </c>
      <c r="T9858" s="180">
        <v>0</v>
      </c>
    </row>
    <row r="9859" spans="2:20" x14ac:dyDescent="0.3">
      <c r="B9859" s="19">
        <v>9856</v>
      </c>
      <c r="C9859" s="179">
        <v>0</v>
      </c>
      <c r="D9859" s="179">
        <v>0</v>
      </c>
      <c r="E9859" s="179">
        <v>46949.360803606709</v>
      </c>
      <c r="F9859" s="179">
        <v>0</v>
      </c>
      <c r="G9859" s="179">
        <v>0</v>
      </c>
      <c r="H9859" s="179">
        <v>39643.292399732018</v>
      </c>
      <c r="I9859" s="179">
        <v>0</v>
      </c>
      <c r="J9859" s="179">
        <v>0</v>
      </c>
      <c r="K9859" s="179">
        <v>0</v>
      </c>
      <c r="L9859" s="179">
        <v>0</v>
      </c>
      <c r="M9859" s="179">
        <v>35126.867771704114</v>
      </c>
      <c r="N9859" s="179">
        <v>0</v>
      </c>
      <c r="O9859" s="179">
        <v>0</v>
      </c>
      <c r="P9859" s="179">
        <v>0</v>
      </c>
      <c r="Q9859" s="179">
        <v>0</v>
      </c>
      <c r="R9859" s="180">
        <v>0</v>
      </c>
      <c r="S9859" s="180">
        <v>0</v>
      </c>
      <c r="T9859" s="180">
        <v>0</v>
      </c>
    </row>
    <row r="9860" spans="2:20" x14ac:dyDescent="0.3">
      <c r="B9860" s="19">
        <v>9857</v>
      </c>
      <c r="C9860" s="179">
        <v>0</v>
      </c>
      <c r="D9860" s="179">
        <v>0</v>
      </c>
      <c r="E9860" s="179">
        <v>470744.24312420964</v>
      </c>
      <c r="F9860" s="179">
        <v>0</v>
      </c>
      <c r="G9860" s="179">
        <v>0</v>
      </c>
      <c r="H9860" s="179">
        <v>95315.476347781441</v>
      </c>
      <c r="I9860" s="179">
        <v>0</v>
      </c>
      <c r="J9860" s="179">
        <v>0</v>
      </c>
      <c r="K9860" s="179">
        <v>0</v>
      </c>
      <c r="L9860" s="179">
        <v>0</v>
      </c>
      <c r="M9860" s="179">
        <v>60894.91078193469</v>
      </c>
      <c r="N9860" s="179">
        <v>0</v>
      </c>
      <c r="O9860" s="179">
        <v>0</v>
      </c>
      <c r="P9860" s="179">
        <v>0</v>
      </c>
      <c r="Q9860" s="179">
        <v>0</v>
      </c>
      <c r="R9860" s="180">
        <v>0</v>
      </c>
      <c r="S9860" s="180">
        <v>0</v>
      </c>
      <c r="T9860" s="180">
        <v>0</v>
      </c>
    </row>
    <row r="9861" spans="2:20" x14ac:dyDescent="0.3">
      <c r="B9861" s="19">
        <v>9858</v>
      </c>
      <c r="C9861" s="179">
        <v>0</v>
      </c>
      <c r="D9861" s="179">
        <v>0</v>
      </c>
      <c r="E9861" s="179">
        <v>84569.506745776933</v>
      </c>
      <c r="F9861" s="179">
        <v>0</v>
      </c>
      <c r="G9861" s="179">
        <v>0</v>
      </c>
      <c r="H9861" s="179">
        <v>177451.62474142373</v>
      </c>
      <c r="I9861" s="179">
        <v>0</v>
      </c>
      <c r="J9861" s="179">
        <v>0</v>
      </c>
      <c r="K9861" s="179">
        <v>0</v>
      </c>
      <c r="L9861" s="179">
        <v>0</v>
      </c>
      <c r="M9861" s="179">
        <v>854012.42058423476</v>
      </c>
      <c r="N9861" s="179">
        <v>0</v>
      </c>
      <c r="O9861" s="179">
        <v>0</v>
      </c>
      <c r="P9861" s="179">
        <v>0</v>
      </c>
      <c r="Q9861" s="179">
        <v>0</v>
      </c>
      <c r="R9861" s="180">
        <v>0</v>
      </c>
      <c r="S9861" s="180">
        <v>0</v>
      </c>
      <c r="T9861" s="180">
        <v>0</v>
      </c>
    </row>
    <row r="9862" spans="2:20" x14ac:dyDescent="0.3">
      <c r="B9862" s="19">
        <v>9859</v>
      </c>
      <c r="C9862" s="179">
        <v>0</v>
      </c>
      <c r="D9862" s="179">
        <v>0</v>
      </c>
      <c r="E9862" s="179">
        <v>44834.487017587635</v>
      </c>
      <c r="F9862" s="179">
        <v>0</v>
      </c>
      <c r="G9862" s="179">
        <v>0</v>
      </c>
      <c r="H9862" s="179">
        <v>28249.865684098739</v>
      </c>
      <c r="I9862" s="179">
        <v>0</v>
      </c>
      <c r="J9862" s="179">
        <v>0</v>
      </c>
      <c r="K9862" s="179">
        <v>0</v>
      </c>
      <c r="L9862" s="179">
        <v>0</v>
      </c>
      <c r="M9862" s="179">
        <v>59942.130678620837</v>
      </c>
      <c r="N9862" s="179">
        <v>0</v>
      </c>
      <c r="O9862" s="179">
        <v>0</v>
      </c>
      <c r="P9862" s="179">
        <v>0</v>
      </c>
      <c r="Q9862" s="179">
        <v>0</v>
      </c>
      <c r="R9862" s="180">
        <v>0</v>
      </c>
      <c r="S9862" s="180">
        <v>0</v>
      </c>
      <c r="T9862" s="180">
        <v>0</v>
      </c>
    </row>
    <row r="9863" spans="2:20" x14ac:dyDescent="0.3">
      <c r="B9863" s="19">
        <v>9860</v>
      </c>
      <c r="C9863" s="179">
        <v>0</v>
      </c>
      <c r="D9863" s="179">
        <v>0</v>
      </c>
      <c r="E9863" s="179">
        <v>119179.69085138888</v>
      </c>
      <c r="F9863" s="179">
        <v>0</v>
      </c>
      <c r="G9863" s="179">
        <v>0</v>
      </c>
      <c r="H9863" s="179">
        <v>67265.31212340809</v>
      </c>
      <c r="I9863" s="179">
        <v>0</v>
      </c>
      <c r="J9863" s="179">
        <v>0</v>
      </c>
      <c r="K9863" s="179">
        <v>0</v>
      </c>
      <c r="L9863" s="179">
        <v>0</v>
      </c>
      <c r="M9863" s="179">
        <v>34094.983106581851</v>
      </c>
      <c r="N9863" s="179">
        <v>0</v>
      </c>
      <c r="O9863" s="179">
        <v>0</v>
      </c>
      <c r="P9863" s="179">
        <v>0</v>
      </c>
      <c r="Q9863" s="179">
        <v>0</v>
      </c>
      <c r="R9863" s="180">
        <v>0</v>
      </c>
      <c r="S9863" s="180">
        <v>0</v>
      </c>
      <c r="T9863" s="180">
        <v>0</v>
      </c>
    </row>
    <row r="9864" spans="2:20" x14ac:dyDescent="0.3">
      <c r="B9864" s="19">
        <v>9861</v>
      </c>
      <c r="C9864" s="179">
        <v>0</v>
      </c>
      <c r="D9864" s="179">
        <v>0</v>
      </c>
      <c r="E9864" s="179">
        <v>484553.15552598587</v>
      </c>
      <c r="F9864" s="179">
        <v>0</v>
      </c>
      <c r="G9864" s="179">
        <v>0</v>
      </c>
      <c r="H9864" s="179">
        <v>69640.372412321609</v>
      </c>
      <c r="I9864" s="179">
        <v>0</v>
      </c>
      <c r="J9864" s="179">
        <v>0</v>
      </c>
      <c r="K9864" s="179">
        <v>0</v>
      </c>
      <c r="L9864" s="179">
        <v>0</v>
      </c>
      <c r="M9864" s="179">
        <v>7506.0777490829951</v>
      </c>
      <c r="N9864" s="179">
        <v>0</v>
      </c>
      <c r="O9864" s="179">
        <v>0</v>
      </c>
      <c r="P9864" s="179">
        <v>0</v>
      </c>
      <c r="Q9864" s="179">
        <v>0</v>
      </c>
      <c r="R9864" s="180">
        <v>0</v>
      </c>
      <c r="S9864" s="180">
        <v>0</v>
      </c>
      <c r="T9864" s="180">
        <v>0</v>
      </c>
    </row>
    <row r="9865" spans="2:20" x14ac:dyDescent="0.3">
      <c r="B9865" s="19">
        <v>9862</v>
      </c>
      <c r="C9865" s="179">
        <v>0</v>
      </c>
      <c r="D9865" s="179">
        <v>0</v>
      </c>
      <c r="E9865" s="179">
        <v>108410.25628773791</v>
      </c>
      <c r="F9865" s="179">
        <v>0</v>
      </c>
      <c r="G9865" s="179">
        <v>0</v>
      </c>
      <c r="H9865" s="179">
        <v>222901.73843021342</v>
      </c>
      <c r="I9865" s="179">
        <v>0</v>
      </c>
      <c r="J9865" s="179">
        <v>0</v>
      </c>
      <c r="K9865" s="179">
        <v>0</v>
      </c>
      <c r="L9865" s="179">
        <v>0</v>
      </c>
      <c r="M9865" s="179">
        <v>50678.631648382958</v>
      </c>
      <c r="N9865" s="179">
        <v>0</v>
      </c>
      <c r="O9865" s="179">
        <v>0</v>
      </c>
      <c r="P9865" s="179">
        <v>0</v>
      </c>
      <c r="Q9865" s="179">
        <v>0</v>
      </c>
      <c r="R9865" s="180">
        <v>0</v>
      </c>
      <c r="S9865" s="180">
        <v>0</v>
      </c>
      <c r="T9865" s="180">
        <v>0</v>
      </c>
    </row>
    <row r="9866" spans="2:20" x14ac:dyDescent="0.3">
      <c r="B9866" s="19">
        <v>9863</v>
      </c>
      <c r="C9866" s="179">
        <v>0</v>
      </c>
      <c r="D9866" s="179">
        <v>0</v>
      </c>
      <c r="E9866" s="179">
        <v>77437.587605597</v>
      </c>
      <c r="F9866" s="179">
        <v>0</v>
      </c>
      <c r="G9866" s="179">
        <v>0</v>
      </c>
      <c r="H9866" s="179">
        <v>39799.127666472967</v>
      </c>
      <c r="I9866" s="179">
        <v>0</v>
      </c>
      <c r="J9866" s="179">
        <v>0</v>
      </c>
      <c r="K9866" s="179">
        <v>0</v>
      </c>
      <c r="L9866" s="179">
        <v>0</v>
      </c>
      <c r="M9866" s="179">
        <v>176654.11778871642</v>
      </c>
      <c r="N9866" s="179">
        <v>0</v>
      </c>
      <c r="O9866" s="179">
        <v>0</v>
      </c>
      <c r="P9866" s="179">
        <v>0</v>
      </c>
      <c r="Q9866" s="179">
        <v>0</v>
      </c>
      <c r="R9866" s="180">
        <v>0</v>
      </c>
      <c r="S9866" s="180">
        <v>0</v>
      </c>
      <c r="T9866" s="180">
        <v>0</v>
      </c>
    </row>
    <row r="9867" spans="2:20" x14ac:dyDescent="0.3">
      <c r="B9867" s="19">
        <v>9864</v>
      </c>
      <c r="C9867" s="179">
        <v>0</v>
      </c>
      <c r="D9867" s="179">
        <v>0</v>
      </c>
      <c r="E9867" s="179">
        <v>2252453.1233677254</v>
      </c>
      <c r="F9867" s="179">
        <v>0</v>
      </c>
      <c r="G9867" s="179">
        <v>0</v>
      </c>
      <c r="H9867" s="179">
        <v>499390.00224489014</v>
      </c>
      <c r="I9867" s="179">
        <v>0</v>
      </c>
      <c r="J9867" s="179">
        <v>0</v>
      </c>
      <c r="K9867" s="179">
        <v>0</v>
      </c>
      <c r="L9867" s="179">
        <v>0</v>
      </c>
      <c r="M9867" s="179">
        <v>306761.19772990822</v>
      </c>
      <c r="N9867" s="179">
        <v>0</v>
      </c>
      <c r="O9867" s="179">
        <v>0</v>
      </c>
      <c r="P9867" s="179">
        <v>0</v>
      </c>
      <c r="Q9867" s="179">
        <v>0</v>
      </c>
      <c r="R9867" s="180">
        <v>0</v>
      </c>
      <c r="S9867" s="180">
        <v>0</v>
      </c>
      <c r="T9867" s="180">
        <v>0</v>
      </c>
    </row>
    <row r="9868" spans="2:20" x14ac:dyDescent="0.3">
      <c r="B9868" s="19">
        <v>9865</v>
      </c>
      <c r="C9868" s="179">
        <v>0</v>
      </c>
      <c r="D9868" s="179">
        <v>0</v>
      </c>
      <c r="E9868" s="179">
        <v>109087.07242589814</v>
      </c>
      <c r="F9868" s="179">
        <v>0</v>
      </c>
      <c r="G9868" s="179">
        <v>0</v>
      </c>
      <c r="H9868" s="179">
        <v>178173.83796883118</v>
      </c>
      <c r="I9868" s="179">
        <v>0</v>
      </c>
      <c r="J9868" s="179">
        <v>0</v>
      </c>
      <c r="K9868" s="179">
        <v>0</v>
      </c>
      <c r="L9868" s="179">
        <v>0</v>
      </c>
      <c r="M9868" s="179">
        <v>16109.077537344794</v>
      </c>
      <c r="N9868" s="179">
        <v>0</v>
      </c>
      <c r="O9868" s="179">
        <v>0</v>
      </c>
      <c r="P9868" s="179">
        <v>0</v>
      </c>
      <c r="Q9868" s="179">
        <v>0</v>
      </c>
      <c r="R9868" s="180">
        <v>0</v>
      </c>
      <c r="S9868" s="180">
        <v>0</v>
      </c>
      <c r="T9868" s="180">
        <v>0</v>
      </c>
    </row>
    <row r="9869" spans="2:20" x14ac:dyDescent="0.3">
      <c r="B9869" s="19">
        <v>9866</v>
      </c>
      <c r="C9869" s="179">
        <v>0</v>
      </c>
      <c r="D9869" s="179">
        <v>0</v>
      </c>
      <c r="E9869" s="179">
        <v>109929.26135438553</v>
      </c>
      <c r="F9869" s="179">
        <v>0</v>
      </c>
      <c r="G9869" s="179">
        <v>0</v>
      </c>
      <c r="H9869" s="179">
        <v>127854.00083007575</v>
      </c>
      <c r="I9869" s="179">
        <v>0</v>
      </c>
      <c r="J9869" s="179">
        <v>0</v>
      </c>
      <c r="K9869" s="179">
        <v>0</v>
      </c>
      <c r="L9869" s="179">
        <v>0</v>
      </c>
      <c r="M9869" s="179">
        <v>21233.888426323607</v>
      </c>
      <c r="N9869" s="179">
        <v>0</v>
      </c>
      <c r="O9869" s="179">
        <v>0</v>
      </c>
      <c r="P9869" s="179">
        <v>0</v>
      </c>
      <c r="Q9869" s="179">
        <v>0</v>
      </c>
      <c r="R9869" s="180">
        <v>0</v>
      </c>
      <c r="S9869" s="180">
        <v>0</v>
      </c>
      <c r="T9869" s="180">
        <v>0</v>
      </c>
    </row>
    <row r="9870" spans="2:20" x14ac:dyDescent="0.3">
      <c r="B9870" s="19">
        <v>9867</v>
      </c>
      <c r="C9870" s="179">
        <v>1</v>
      </c>
      <c r="D9870" s="179">
        <v>356987.78118395386</v>
      </c>
      <c r="E9870" s="179">
        <v>2027409.6892803533</v>
      </c>
      <c r="F9870" s="179">
        <v>0</v>
      </c>
      <c r="G9870" s="179">
        <v>0</v>
      </c>
      <c r="H9870" s="179">
        <v>24931.819600975101</v>
      </c>
      <c r="I9870" s="179">
        <v>0</v>
      </c>
      <c r="J9870" s="179">
        <v>0</v>
      </c>
      <c r="K9870" s="179">
        <v>0</v>
      </c>
      <c r="L9870" s="179">
        <v>0</v>
      </c>
      <c r="M9870" s="179">
        <v>126131.96026019521</v>
      </c>
      <c r="N9870" s="179">
        <v>0</v>
      </c>
      <c r="O9870" s="179">
        <v>0</v>
      </c>
      <c r="P9870" s="179">
        <v>0</v>
      </c>
      <c r="Q9870" s="179">
        <v>0</v>
      </c>
      <c r="R9870" s="180">
        <v>0</v>
      </c>
      <c r="S9870" s="180">
        <v>0</v>
      </c>
      <c r="T9870" s="180">
        <v>356987.78118395386</v>
      </c>
    </row>
    <row r="9871" spans="2:20" x14ac:dyDescent="0.3">
      <c r="B9871" s="19">
        <v>9868</v>
      </c>
      <c r="C9871" s="179">
        <v>0</v>
      </c>
      <c r="D9871" s="179">
        <v>0</v>
      </c>
      <c r="E9871" s="179">
        <v>111511.54184930978</v>
      </c>
      <c r="F9871" s="179">
        <v>0</v>
      </c>
      <c r="G9871" s="179">
        <v>0</v>
      </c>
      <c r="H9871" s="179">
        <v>189541.07035666541</v>
      </c>
      <c r="I9871" s="179">
        <v>0</v>
      </c>
      <c r="J9871" s="179">
        <v>0</v>
      </c>
      <c r="K9871" s="179">
        <v>0</v>
      </c>
      <c r="L9871" s="179">
        <v>0</v>
      </c>
      <c r="M9871" s="179">
        <v>255802.674999376</v>
      </c>
      <c r="N9871" s="179">
        <v>0</v>
      </c>
      <c r="O9871" s="179">
        <v>0</v>
      </c>
      <c r="P9871" s="179">
        <v>0</v>
      </c>
      <c r="Q9871" s="179">
        <v>0</v>
      </c>
      <c r="R9871" s="180">
        <v>0</v>
      </c>
      <c r="S9871" s="180">
        <v>0</v>
      </c>
      <c r="T9871" s="180">
        <v>0</v>
      </c>
    </row>
    <row r="9872" spans="2:20" x14ac:dyDescent="0.3">
      <c r="B9872" s="19">
        <v>9869</v>
      </c>
      <c r="C9872" s="179">
        <v>0</v>
      </c>
      <c r="D9872" s="179">
        <v>0</v>
      </c>
      <c r="E9872" s="179">
        <v>118741.51243951509</v>
      </c>
      <c r="F9872" s="179">
        <v>0</v>
      </c>
      <c r="G9872" s="179">
        <v>0</v>
      </c>
      <c r="H9872" s="179">
        <v>12734.04250958093</v>
      </c>
      <c r="I9872" s="179">
        <v>0</v>
      </c>
      <c r="J9872" s="179">
        <v>0</v>
      </c>
      <c r="K9872" s="179">
        <v>0</v>
      </c>
      <c r="L9872" s="179">
        <v>0</v>
      </c>
      <c r="M9872" s="179">
        <v>416311.77777735796</v>
      </c>
      <c r="N9872" s="179">
        <v>0</v>
      </c>
      <c r="O9872" s="179">
        <v>0</v>
      </c>
      <c r="P9872" s="179">
        <v>0</v>
      </c>
      <c r="Q9872" s="179">
        <v>0</v>
      </c>
      <c r="R9872" s="180">
        <v>0</v>
      </c>
      <c r="S9872" s="180">
        <v>0</v>
      </c>
      <c r="T9872" s="180">
        <v>0</v>
      </c>
    </row>
    <row r="9873" spans="2:20" x14ac:dyDescent="0.3">
      <c r="B9873" s="19">
        <v>9870</v>
      </c>
      <c r="C9873" s="179">
        <v>0</v>
      </c>
      <c r="D9873" s="179">
        <v>0</v>
      </c>
      <c r="E9873" s="179">
        <v>6210.4367983719358</v>
      </c>
      <c r="F9873" s="179">
        <v>0</v>
      </c>
      <c r="G9873" s="179">
        <v>0</v>
      </c>
      <c r="H9873" s="179">
        <v>85797.758674674362</v>
      </c>
      <c r="I9873" s="179">
        <v>0</v>
      </c>
      <c r="J9873" s="179">
        <v>0</v>
      </c>
      <c r="K9873" s="179">
        <v>0</v>
      </c>
      <c r="L9873" s="179">
        <v>0</v>
      </c>
      <c r="M9873" s="179">
        <v>262089.11495194386</v>
      </c>
      <c r="N9873" s="179">
        <v>0</v>
      </c>
      <c r="O9873" s="179">
        <v>0</v>
      </c>
      <c r="P9873" s="179">
        <v>0</v>
      </c>
      <c r="Q9873" s="179">
        <v>0</v>
      </c>
      <c r="R9873" s="180">
        <v>0</v>
      </c>
      <c r="S9873" s="180">
        <v>0</v>
      </c>
      <c r="T9873" s="180">
        <v>0</v>
      </c>
    </row>
    <row r="9874" spans="2:20" x14ac:dyDescent="0.3">
      <c r="B9874" s="19">
        <v>9871</v>
      </c>
      <c r="C9874" s="179">
        <v>0</v>
      </c>
      <c r="D9874" s="179">
        <v>0</v>
      </c>
      <c r="E9874" s="179">
        <v>99595.320617109493</v>
      </c>
      <c r="F9874" s="179">
        <v>0</v>
      </c>
      <c r="G9874" s="179">
        <v>0</v>
      </c>
      <c r="H9874" s="179">
        <v>4958.9238117544764</v>
      </c>
      <c r="I9874" s="179">
        <v>0</v>
      </c>
      <c r="J9874" s="179">
        <v>0</v>
      </c>
      <c r="K9874" s="179">
        <v>0</v>
      </c>
      <c r="L9874" s="179">
        <v>0</v>
      </c>
      <c r="M9874" s="179">
        <v>134072.22370764686</v>
      </c>
      <c r="N9874" s="179">
        <v>0</v>
      </c>
      <c r="O9874" s="179">
        <v>0</v>
      </c>
      <c r="P9874" s="179">
        <v>0</v>
      </c>
      <c r="Q9874" s="179">
        <v>0</v>
      </c>
      <c r="R9874" s="180">
        <v>0</v>
      </c>
      <c r="S9874" s="180">
        <v>0</v>
      </c>
      <c r="T9874" s="180">
        <v>0</v>
      </c>
    </row>
    <row r="9875" spans="2:20" x14ac:dyDescent="0.3">
      <c r="B9875" s="19">
        <v>9872</v>
      </c>
      <c r="C9875" s="179">
        <v>0</v>
      </c>
      <c r="D9875" s="179">
        <v>0</v>
      </c>
      <c r="E9875" s="179">
        <v>20779.681517648482</v>
      </c>
      <c r="F9875" s="179">
        <v>0</v>
      </c>
      <c r="G9875" s="179">
        <v>0</v>
      </c>
      <c r="H9875" s="179">
        <v>1122429.9111624868</v>
      </c>
      <c r="I9875" s="179">
        <v>0</v>
      </c>
      <c r="J9875" s="179">
        <v>0</v>
      </c>
      <c r="K9875" s="179">
        <v>0</v>
      </c>
      <c r="L9875" s="179">
        <v>0</v>
      </c>
      <c r="M9875" s="179">
        <v>5161.5531632966322</v>
      </c>
      <c r="N9875" s="179">
        <v>0</v>
      </c>
      <c r="O9875" s="179">
        <v>0</v>
      </c>
      <c r="P9875" s="179">
        <v>0</v>
      </c>
      <c r="Q9875" s="179">
        <v>0</v>
      </c>
      <c r="R9875" s="180">
        <v>0</v>
      </c>
      <c r="S9875" s="180">
        <v>0</v>
      </c>
      <c r="T9875" s="180">
        <v>0</v>
      </c>
    </row>
    <row r="9876" spans="2:20" x14ac:dyDescent="0.3">
      <c r="B9876" s="19">
        <v>9873</v>
      </c>
      <c r="C9876" s="179">
        <v>0</v>
      </c>
      <c r="D9876" s="179">
        <v>0</v>
      </c>
      <c r="E9876" s="179">
        <v>144668.2124651552</v>
      </c>
      <c r="F9876" s="179">
        <v>0</v>
      </c>
      <c r="G9876" s="179">
        <v>0</v>
      </c>
      <c r="H9876" s="179">
        <v>34094.983106581851</v>
      </c>
      <c r="I9876" s="179">
        <v>0</v>
      </c>
      <c r="J9876" s="179">
        <v>0</v>
      </c>
      <c r="K9876" s="179">
        <v>0</v>
      </c>
      <c r="L9876" s="179">
        <v>0</v>
      </c>
      <c r="M9876" s="179">
        <v>37642.843780988871</v>
      </c>
      <c r="N9876" s="179">
        <v>0</v>
      </c>
      <c r="O9876" s="179">
        <v>0</v>
      </c>
      <c r="P9876" s="179">
        <v>0</v>
      </c>
      <c r="Q9876" s="179">
        <v>0</v>
      </c>
      <c r="R9876" s="180">
        <v>0</v>
      </c>
      <c r="S9876" s="180">
        <v>0</v>
      </c>
      <c r="T9876" s="180">
        <v>0</v>
      </c>
    </row>
    <row r="9877" spans="2:20" x14ac:dyDescent="0.3">
      <c r="B9877" s="19">
        <v>9874</v>
      </c>
      <c r="C9877" s="179">
        <v>0</v>
      </c>
      <c r="D9877" s="179">
        <v>0</v>
      </c>
      <c r="E9877" s="179">
        <v>1697403.1391866815</v>
      </c>
      <c r="F9877" s="179">
        <v>0</v>
      </c>
      <c r="G9877" s="179">
        <v>0</v>
      </c>
      <c r="H9877" s="179">
        <v>140520.148709473</v>
      </c>
      <c r="I9877" s="179">
        <v>0</v>
      </c>
      <c r="J9877" s="179">
        <v>0</v>
      </c>
      <c r="K9877" s="179">
        <v>0</v>
      </c>
      <c r="L9877" s="179">
        <v>0</v>
      </c>
      <c r="M9877" s="179">
        <v>873921.97195319529</v>
      </c>
      <c r="N9877" s="179">
        <v>0</v>
      </c>
      <c r="O9877" s="179">
        <v>0</v>
      </c>
      <c r="P9877" s="179">
        <v>0</v>
      </c>
      <c r="Q9877" s="179">
        <v>0</v>
      </c>
      <c r="R9877" s="180">
        <v>0</v>
      </c>
      <c r="S9877" s="180">
        <v>0</v>
      </c>
      <c r="T9877" s="180">
        <v>0</v>
      </c>
    </row>
    <row r="9878" spans="2:20" x14ac:dyDescent="0.3">
      <c r="B9878" s="19">
        <v>9875</v>
      </c>
      <c r="C9878" s="179">
        <v>0</v>
      </c>
      <c r="D9878" s="179">
        <v>0</v>
      </c>
      <c r="E9878" s="179">
        <v>86198.935531060008</v>
      </c>
      <c r="F9878" s="179">
        <v>0</v>
      </c>
      <c r="G9878" s="179">
        <v>0</v>
      </c>
      <c r="H9878" s="179">
        <v>422251.6825643261</v>
      </c>
      <c r="I9878" s="179">
        <v>0</v>
      </c>
      <c r="J9878" s="179">
        <v>0</v>
      </c>
      <c r="K9878" s="179">
        <v>0</v>
      </c>
      <c r="L9878" s="179">
        <v>0</v>
      </c>
      <c r="M9878" s="179">
        <v>101306.05785661557</v>
      </c>
      <c r="N9878" s="179">
        <v>0</v>
      </c>
      <c r="O9878" s="179">
        <v>0</v>
      </c>
      <c r="P9878" s="179">
        <v>0</v>
      </c>
      <c r="Q9878" s="179">
        <v>0</v>
      </c>
      <c r="R9878" s="180">
        <v>0</v>
      </c>
      <c r="S9878" s="180">
        <v>0</v>
      </c>
      <c r="T9878" s="180">
        <v>0</v>
      </c>
    </row>
    <row r="9879" spans="2:20" x14ac:dyDescent="0.3">
      <c r="B9879" s="19">
        <v>9876</v>
      </c>
      <c r="C9879" s="179">
        <v>0</v>
      </c>
      <c r="D9879" s="179">
        <v>0</v>
      </c>
      <c r="E9879" s="179">
        <v>9885.9266795635594</v>
      </c>
      <c r="F9879" s="179">
        <v>0</v>
      </c>
      <c r="G9879" s="179">
        <v>0</v>
      </c>
      <c r="H9879" s="179">
        <v>231604.47826125636</v>
      </c>
      <c r="I9879" s="179">
        <v>0</v>
      </c>
      <c r="J9879" s="179">
        <v>0</v>
      </c>
      <c r="K9879" s="179">
        <v>0</v>
      </c>
      <c r="L9879" s="179">
        <v>0</v>
      </c>
      <c r="M9879" s="179">
        <v>1013041.4027010544</v>
      </c>
      <c r="N9879" s="179">
        <v>0</v>
      </c>
      <c r="O9879" s="179">
        <v>0</v>
      </c>
      <c r="P9879" s="179">
        <v>0</v>
      </c>
      <c r="Q9879" s="179">
        <v>0</v>
      </c>
      <c r="R9879" s="180">
        <v>0</v>
      </c>
      <c r="S9879" s="180">
        <v>0</v>
      </c>
      <c r="T9879" s="180">
        <v>0</v>
      </c>
    </row>
    <row r="9880" spans="2:20" x14ac:dyDescent="0.3">
      <c r="B9880" s="19">
        <v>9877</v>
      </c>
      <c r="C9880" s="179">
        <v>0</v>
      </c>
      <c r="D9880" s="179">
        <v>0</v>
      </c>
      <c r="E9880" s="179">
        <v>54032.829515349898</v>
      </c>
      <c r="F9880" s="179">
        <v>0</v>
      </c>
      <c r="G9880" s="179">
        <v>0</v>
      </c>
      <c r="H9880" s="179">
        <v>132401.10632046507</v>
      </c>
      <c r="I9880" s="179">
        <v>0</v>
      </c>
      <c r="J9880" s="179">
        <v>0</v>
      </c>
      <c r="K9880" s="179">
        <v>0</v>
      </c>
      <c r="L9880" s="179">
        <v>0</v>
      </c>
      <c r="M9880" s="179">
        <v>433208.62409619684</v>
      </c>
      <c r="N9880" s="179">
        <v>0</v>
      </c>
      <c r="O9880" s="179">
        <v>0</v>
      </c>
      <c r="P9880" s="179">
        <v>0</v>
      </c>
      <c r="Q9880" s="179">
        <v>0</v>
      </c>
      <c r="R9880" s="180">
        <v>0</v>
      </c>
      <c r="S9880" s="180">
        <v>0</v>
      </c>
      <c r="T9880" s="180">
        <v>0</v>
      </c>
    </row>
    <row r="9881" spans="2:20" x14ac:dyDescent="0.3">
      <c r="B9881" s="19">
        <v>9878</v>
      </c>
      <c r="C9881" s="179">
        <v>0</v>
      </c>
      <c r="D9881" s="179">
        <v>0</v>
      </c>
      <c r="E9881" s="179">
        <v>77265.733063325359</v>
      </c>
      <c r="F9881" s="179">
        <v>0</v>
      </c>
      <c r="G9881" s="179">
        <v>0</v>
      </c>
      <c r="H9881" s="179">
        <v>133746.63252761742</v>
      </c>
      <c r="I9881" s="179">
        <v>0</v>
      </c>
      <c r="J9881" s="179">
        <v>0</v>
      </c>
      <c r="K9881" s="179">
        <v>0</v>
      </c>
      <c r="L9881" s="179">
        <v>0</v>
      </c>
      <c r="M9881" s="179">
        <v>21137.242954005011</v>
      </c>
      <c r="N9881" s="179">
        <v>0</v>
      </c>
      <c r="O9881" s="179">
        <v>0</v>
      </c>
      <c r="P9881" s="179">
        <v>0</v>
      </c>
      <c r="Q9881" s="179">
        <v>0</v>
      </c>
      <c r="R9881" s="180">
        <v>0</v>
      </c>
      <c r="S9881" s="180">
        <v>0</v>
      </c>
      <c r="T9881" s="180">
        <v>0</v>
      </c>
    </row>
    <row r="9882" spans="2:20" x14ac:dyDescent="0.3">
      <c r="B9882" s="19">
        <v>9879</v>
      </c>
      <c r="C9882" s="179">
        <v>0</v>
      </c>
      <c r="D9882" s="179">
        <v>0</v>
      </c>
      <c r="E9882" s="179">
        <v>74008.481654994903</v>
      </c>
      <c r="F9882" s="179">
        <v>0</v>
      </c>
      <c r="G9882" s="179">
        <v>0</v>
      </c>
      <c r="H9882" s="179">
        <v>66629.427171242292</v>
      </c>
      <c r="I9882" s="179">
        <v>0</v>
      </c>
      <c r="J9882" s="179">
        <v>0</v>
      </c>
      <c r="K9882" s="179">
        <v>0</v>
      </c>
      <c r="L9882" s="179">
        <v>0</v>
      </c>
      <c r="M9882" s="179">
        <v>335836.92178476998</v>
      </c>
      <c r="N9882" s="179">
        <v>0</v>
      </c>
      <c r="O9882" s="179">
        <v>0</v>
      </c>
      <c r="P9882" s="179">
        <v>0</v>
      </c>
      <c r="Q9882" s="179">
        <v>0</v>
      </c>
      <c r="R9882" s="180">
        <v>0</v>
      </c>
      <c r="S9882" s="180">
        <v>0</v>
      </c>
      <c r="T9882" s="180">
        <v>0</v>
      </c>
    </row>
    <row r="9883" spans="2:20" x14ac:dyDescent="0.3">
      <c r="B9883" s="19">
        <v>9880</v>
      </c>
      <c r="C9883" s="179">
        <v>0</v>
      </c>
      <c r="D9883" s="179">
        <v>0</v>
      </c>
      <c r="E9883" s="179">
        <v>260616.1405503281</v>
      </c>
      <c r="F9883" s="179">
        <v>0</v>
      </c>
      <c r="G9883" s="179">
        <v>0</v>
      </c>
      <c r="H9883" s="179">
        <v>95458.345867284283</v>
      </c>
      <c r="I9883" s="179">
        <v>0</v>
      </c>
      <c r="J9883" s="179">
        <v>0</v>
      </c>
      <c r="K9883" s="179">
        <v>0</v>
      </c>
      <c r="L9883" s="179">
        <v>0</v>
      </c>
      <c r="M9883" s="179">
        <v>9555.0680525729967</v>
      </c>
      <c r="N9883" s="179">
        <v>0</v>
      </c>
      <c r="O9883" s="179">
        <v>0</v>
      </c>
      <c r="P9883" s="179">
        <v>0</v>
      </c>
      <c r="Q9883" s="179">
        <v>0</v>
      </c>
      <c r="R9883" s="180">
        <v>0</v>
      </c>
      <c r="S9883" s="180">
        <v>0</v>
      </c>
      <c r="T9883" s="180">
        <v>0</v>
      </c>
    </row>
    <row r="9884" spans="2:20" x14ac:dyDescent="0.3">
      <c r="B9884" s="19">
        <v>9881</v>
      </c>
      <c r="C9884" s="179">
        <v>0</v>
      </c>
      <c r="D9884" s="179">
        <v>0</v>
      </c>
      <c r="E9884" s="179">
        <v>71323.375017752842</v>
      </c>
      <c r="F9884" s="179">
        <v>0</v>
      </c>
      <c r="G9884" s="179">
        <v>0</v>
      </c>
      <c r="H9884" s="179">
        <v>1071390.5397239977</v>
      </c>
      <c r="I9884" s="179">
        <v>0</v>
      </c>
      <c r="J9884" s="179">
        <v>0</v>
      </c>
      <c r="K9884" s="179">
        <v>0</v>
      </c>
      <c r="L9884" s="179">
        <v>0</v>
      </c>
      <c r="M9884" s="179">
        <v>68230.412897947361</v>
      </c>
      <c r="N9884" s="179">
        <v>0</v>
      </c>
      <c r="O9884" s="179">
        <v>0</v>
      </c>
      <c r="P9884" s="179">
        <v>0</v>
      </c>
      <c r="Q9884" s="179">
        <v>0</v>
      </c>
      <c r="R9884" s="180">
        <v>0</v>
      </c>
      <c r="S9884" s="180">
        <v>0</v>
      </c>
      <c r="T9884" s="180">
        <v>0</v>
      </c>
    </row>
    <row r="9885" spans="2:20" x14ac:dyDescent="0.3">
      <c r="B9885" s="19">
        <v>9882</v>
      </c>
      <c r="C9885" s="179">
        <v>0</v>
      </c>
      <c r="D9885" s="179">
        <v>0</v>
      </c>
      <c r="E9885" s="179">
        <v>1057182.3559624134</v>
      </c>
      <c r="F9885" s="179">
        <v>1</v>
      </c>
      <c r="G9885" s="179">
        <v>100771.28300694955</v>
      </c>
      <c r="H9885" s="179">
        <v>25433.955623871349</v>
      </c>
      <c r="I9885" s="179">
        <v>0</v>
      </c>
      <c r="J9885" s="179">
        <v>0</v>
      </c>
      <c r="K9885" s="179">
        <v>0</v>
      </c>
      <c r="L9885" s="179">
        <v>0</v>
      </c>
      <c r="M9885" s="179">
        <v>434968.59851321491</v>
      </c>
      <c r="N9885" s="179">
        <v>0</v>
      </c>
      <c r="O9885" s="179">
        <v>0</v>
      </c>
      <c r="P9885" s="179">
        <v>0</v>
      </c>
      <c r="Q9885" s="179">
        <v>0</v>
      </c>
      <c r="R9885" s="180">
        <v>0</v>
      </c>
      <c r="S9885" s="180">
        <v>0</v>
      </c>
      <c r="T9885" s="180">
        <v>0</v>
      </c>
    </row>
    <row r="9886" spans="2:20" x14ac:dyDescent="0.3">
      <c r="B9886" s="19">
        <v>9883</v>
      </c>
      <c r="C9886" s="179">
        <v>0</v>
      </c>
      <c r="D9886" s="179">
        <v>0</v>
      </c>
      <c r="E9886" s="179">
        <v>82877.217076016037</v>
      </c>
      <c r="F9886" s="179">
        <v>0</v>
      </c>
      <c r="G9886" s="179">
        <v>0</v>
      </c>
      <c r="H9886" s="179">
        <v>78029.469993585677</v>
      </c>
      <c r="I9886" s="179">
        <v>0</v>
      </c>
      <c r="J9886" s="179">
        <v>0</v>
      </c>
      <c r="K9886" s="179">
        <v>0</v>
      </c>
      <c r="L9886" s="179">
        <v>0</v>
      </c>
      <c r="M9886" s="179">
        <v>35816.831583763145</v>
      </c>
      <c r="N9886" s="179">
        <v>0</v>
      </c>
      <c r="O9886" s="179">
        <v>0</v>
      </c>
      <c r="P9886" s="179">
        <v>0</v>
      </c>
      <c r="Q9886" s="179">
        <v>0</v>
      </c>
      <c r="R9886" s="180">
        <v>0</v>
      </c>
      <c r="S9886" s="180">
        <v>0</v>
      </c>
      <c r="T9886" s="180">
        <v>0</v>
      </c>
    </row>
    <row r="9887" spans="2:20" x14ac:dyDescent="0.3">
      <c r="B9887" s="19">
        <v>9884</v>
      </c>
      <c r="C9887" s="179">
        <v>0</v>
      </c>
      <c r="D9887" s="179">
        <v>0</v>
      </c>
      <c r="E9887" s="179">
        <v>96797.902714344658</v>
      </c>
      <c r="F9887" s="179">
        <v>0</v>
      </c>
      <c r="G9887" s="179">
        <v>0</v>
      </c>
      <c r="H9887" s="179">
        <v>28162.837358634995</v>
      </c>
      <c r="I9887" s="179">
        <v>0</v>
      </c>
      <c r="J9887" s="179">
        <v>0</v>
      </c>
      <c r="K9887" s="179">
        <v>0</v>
      </c>
      <c r="L9887" s="179">
        <v>0</v>
      </c>
      <c r="M9887" s="179">
        <v>39317.506312559817</v>
      </c>
      <c r="N9887" s="179">
        <v>0</v>
      </c>
      <c r="O9887" s="179">
        <v>0</v>
      </c>
      <c r="P9887" s="179">
        <v>0</v>
      </c>
      <c r="Q9887" s="179">
        <v>0</v>
      </c>
      <c r="R9887" s="180">
        <v>0</v>
      </c>
      <c r="S9887" s="180">
        <v>0</v>
      </c>
      <c r="T9887" s="180">
        <v>0</v>
      </c>
    </row>
    <row r="9888" spans="2:20" x14ac:dyDescent="0.3">
      <c r="B9888" s="19">
        <v>9885</v>
      </c>
      <c r="C9888" s="179">
        <v>0</v>
      </c>
      <c r="D9888" s="179">
        <v>0</v>
      </c>
      <c r="E9888" s="179">
        <v>307774.91395308793</v>
      </c>
      <c r="F9888" s="179">
        <v>0</v>
      </c>
      <c r="G9888" s="179">
        <v>0</v>
      </c>
      <c r="H9888" s="179">
        <v>357597.6068430536</v>
      </c>
      <c r="I9888" s="179">
        <v>0</v>
      </c>
      <c r="J9888" s="179">
        <v>0</v>
      </c>
      <c r="K9888" s="179">
        <v>0</v>
      </c>
      <c r="L9888" s="179">
        <v>0</v>
      </c>
      <c r="M9888" s="179">
        <v>404574.15552332078</v>
      </c>
      <c r="N9888" s="179">
        <v>0</v>
      </c>
      <c r="O9888" s="179">
        <v>0</v>
      </c>
      <c r="P9888" s="179">
        <v>0</v>
      </c>
      <c r="Q9888" s="179">
        <v>0</v>
      </c>
      <c r="R9888" s="180">
        <v>0</v>
      </c>
      <c r="S9888" s="180">
        <v>0</v>
      </c>
      <c r="T9888" s="180">
        <v>0</v>
      </c>
    </row>
    <row r="9889" spans="2:20" x14ac:dyDescent="0.3">
      <c r="B9889" s="19">
        <v>9886</v>
      </c>
      <c r="C9889" s="179">
        <v>0</v>
      </c>
      <c r="D9889" s="179">
        <v>0</v>
      </c>
      <c r="E9889" s="179">
        <v>205272.30290667253</v>
      </c>
      <c r="F9889" s="179">
        <v>0</v>
      </c>
      <c r="G9889" s="179">
        <v>0</v>
      </c>
      <c r="H9889" s="179">
        <v>112055.8221868765</v>
      </c>
      <c r="I9889" s="179">
        <v>0</v>
      </c>
      <c r="J9889" s="179">
        <v>0</v>
      </c>
      <c r="K9889" s="179">
        <v>0</v>
      </c>
      <c r="L9889" s="179">
        <v>0</v>
      </c>
      <c r="M9889" s="179">
        <v>52543.417343864538</v>
      </c>
      <c r="N9889" s="179">
        <v>0</v>
      </c>
      <c r="O9889" s="179">
        <v>0</v>
      </c>
      <c r="P9889" s="179">
        <v>0</v>
      </c>
      <c r="Q9889" s="179">
        <v>0</v>
      </c>
      <c r="R9889" s="180">
        <v>0</v>
      </c>
      <c r="S9889" s="180">
        <v>0</v>
      </c>
      <c r="T9889" s="180">
        <v>0</v>
      </c>
    </row>
    <row r="9890" spans="2:20" x14ac:dyDescent="0.3">
      <c r="B9890" s="19">
        <v>9887</v>
      </c>
      <c r="C9890" s="179">
        <v>0</v>
      </c>
      <c r="D9890" s="179">
        <v>0</v>
      </c>
      <c r="E9890" s="179">
        <v>90966.807367748363</v>
      </c>
      <c r="F9890" s="179">
        <v>0</v>
      </c>
      <c r="G9890" s="179">
        <v>0</v>
      </c>
      <c r="H9890" s="179">
        <v>189453.00283063436</v>
      </c>
      <c r="I9890" s="179">
        <v>0</v>
      </c>
      <c r="J9890" s="179">
        <v>0</v>
      </c>
      <c r="K9890" s="179">
        <v>0</v>
      </c>
      <c r="L9890" s="179">
        <v>0</v>
      </c>
      <c r="M9890" s="179">
        <v>260927.57626318271</v>
      </c>
      <c r="N9890" s="179">
        <v>0</v>
      </c>
      <c r="O9890" s="179">
        <v>0</v>
      </c>
      <c r="P9890" s="179">
        <v>0</v>
      </c>
      <c r="Q9890" s="179">
        <v>0</v>
      </c>
      <c r="R9890" s="180">
        <v>0</v>
      </c>
      <c r="S9890" s="180">
        <v>0</v>
      </c>
      <c r="T9890" s="180">
        <v>0</v>
      </c>
    </row>
    <row r="9891" spans="2:20" x14ac:dyDescent="0.3">
      <c r="B9891" s="19">
        <v>9888</v>
      </c>
      <c r="C9891" s="179">
        <v>0</v>
      </c>
      <c r="D9891" s="179">
        <v>0</v>
      </c>
      <c r="E9891" s="179">
        <v>612912.00698590628</v>
      </c>
      <c r="F9891" s="179">
        <v>0</v>
      </c>
      <c r="G9891" s="179">
        <v>0</v>
      </c>
      <c r="H9891" s="179">
        <v>189013.56984007641</v>
      </c>
      <c r="I9891" s="179">
        <v>0</v>
      </c>
      <c r="J9891" s="179">
        <v>0</v>
      </c>
      <c r="K9891" s="179">
        <v>0</v>
      </c>
      <c r="L9891" s="179">
        <v>0</v>
      </c>
      <c r="M9891" s="179">
        <v>122679.19749837273</v>
      </c>
      <c r="N9891" s="179">
        <v>0</v>
      </c>
      <c r="O9891" s="179">
        <v>0</v>
      </c>
      <c r="P9891" s="179">
        <v>0</v>
      </c>
      <c r="Q9891" s="179">
        <v>0</v>
      </c>
      <c r="R9891" s="180">
        <v>0</v>
      </c>
      <c r="S9891" s="180">
        <v>0</v>
      </c>
      <c r="T9891" s="180">
        <v>0</v>
      </c>
    </row>
    <row r="9892" spans="2:20" x14ac:dyDescent="0.3">
      <c r="B9892" s="19">
        <v>9889</v>
      </c>
      <c r="C9892" s="179">
        <v>0</v>
      </c>
      <c r="D9892" s="179">
        <v>0</v>
      </c>
      <c r="E9892" s="179">
        <v>33460.763220524685</v>
      </c>
      <c r="F9892" s="179">
        <v>0</v>
      </c>
      <c r="G9892" s="179">
        <v>0</v>
      </c>
      <c r="H9892" s="179">
        <v>17661.731936943881</v>
      </c>
      <c r="I9892" s="179">
        <v>0</v>
      </c>
      <c r="J9892" s="179">
        <v>0</v>
      </c>
      <c r="K9892" s="179">
        <v>0</v>
      </c>
      <c r="L9892" s="179">
        <v>0</v>
      </c>
      <c r="M9892" s="179">
        <v>78115.331217535306</v>
      </c>
      <c r="N9892" s="179">
        <v>0</v>
      </c>
      <c r="O9892" s="179">
        <v>0</v>
      </c>
      <c r="P9892" s="179">
        <v>0</v>
      </c>
      <c r="Q9892" s="179">
        <v>0</v>
      </c>
      <c r="R9892" s="180">
        <v>0</v>
      </c>
      <c r="S9892" s="180">
        <v>0</v>
      </c>
      <c r="T9892" s="180">
        <v>0</v>
      </c>
    </row>
    <row r="9893" spans="2:20" x14ac:dyDescent="0.3">
      <c r="B9893" s="19">
        <v>9890</v>
      </c>
      <c r="C9893" s="179">
        <v>0</v>
      </c>
      <c r="D9893" s="179">
        <v>0</v>
      </c>
      <c r="E9893" s="179">
        <v>58409.805897000551</v>
      </c>
      <c r="F9893" s="179">
        <v>0</v>
      </c>
      <c r="G9893" s="179">
        <v>0</v>
      </c>
      <c r="H9893" s="179">
        <v>8612.4408249484241</v>
      </c>
      <c r="I9893" s="179">
        <v>0</v>
      </c>
      <c r="J9893" s="179">
        <v>0</v>
      </c>
      <c r="K9893" s="179">
        <v>0</v>
      </c>
      <c r="L9893" s="179">
        <v>0</v>
      </c>
      <c r="M9893" s="179">
        <v>231843.79521805994</v>
      </c>
      <c r="N9893" s="179">
        <v>0</v>
      </c>
      <c r="O9893" s="179">
        <v>0</v>
      </c>
      <c r="P9893" s="179">
        <v>0</v>
      </c>
      <c r="Q9893" s="179">
        <v>0</v>
      </c>
      <c r="R9893" s="180">
        <v>0</v>
      </c>
      <c r="S9893" s="180">
        <v>0</v>
      </c>
      <c r="T9893" s="180">
        <v>0</v>
      </c>
    </row>
    <row r="9894" spans="2:20" x14ac:dyDescent="0.3">
      <c r="B9894" s="19">
        <v>9891</v>
      </c>
      <c r="C9894" s="179">
        <v>0</v>
      </c>
      <c r="D9894" s="179">
        <v>0</v>
      </c>
      <c r="E9894" s="179">
        <v>157812.53225699434</v>
      </c>
      <c r="F9894" s="179">
        <v>0</v>
      </c>
      <c r="G9894" s="179">
        <v>0</v>
      </c>
      <c r="H9894" s="179">
        <v>30386.366891413036</v>
      </c>
      <c r="I9894" s="179">
        <v>0</v>
      </c>
      <c r="J9894" s="179">
        <v>0</v>
      </c>
      <c r="K9894" s="179">
        <v>0</v>
      </c>
      <c r="L9894" s="179">
        <v>0</v>
      </c>
      <c r="M9894" s="179">
        <v>67560.815642775589</v>
      </c>
      <c r="N9894" s="179">
        <v>0</v>
      </c>
      <c r="O9894" s="179">
        <v>0</v>
      </c>
      <c r="P9894" s="179">
        <v>0</v>
      </c>
      <c r="Q9894" s="179">
        <v>0</v>
      </c>
      <c r="R9894" s="180">
        <v>0</v>
      </c>
      <c r="S9894" s="180">
        <v>0</v>
      </c>
      <c r="T9894" s="180">
        <v>0</v>
      </c>
    </row>
    <row r="9895" spans="2:20" x14ac:dyDescent="0.3">
      <c r="B9895" s="19">
        <v>9892</v>
      </c>
      <c r="C9895" s="179">
        <v>0</v>
      </c>
      <c r="D9895" s="179">
        <v>0</v>
      </c>
      <c r="E9895" s="179">
        <v>41413.751009653381</v>
      </c>
      <c r="F9895" s="179">
        <v>0</v>
      </c>
      <c r="G9895" s="179">
        <v>0</v>
      </c>
      <c r="H9895" s="179">
        <v>28976.993660241238</v>
      </c>
      <c r="I9895" s="179">
        <v>0</v>
      </c>
      <c r="J9895" s="179">
        <v>0</v>
      </c>
      <c r="K9895" s="179">
        <v>0</v>
      </c>
      <c r="L9895" s="179">
        <v>0</v>
      </c>
      <c r="M9895" s="179">
        <v>409890.49469918181</v>
      </c>
      <c r="N9895" s="179">
        <v>0</v>
      </c>
      <c r="O9895" s="179">
        <v>0</v>
      </c>
      <c r="P9895" s="179">
        <v>0</v>
      </c>
      <c r="Q9895" s="179">
        <v>0</v>
      </c>
      <c r="R9895" s="180">
        <v>0</v>
      </c>
      <c r="S9895" s="180">
        <v>0</v>
      </c>
      <c r="T9895" s="180">
        <v>0</v>
      </c>
    </row>
    <row r="9896" spans="2:20" x14ac:dyDescent="0.3">
      <c r="B9896" s="19">
        <v>9893</v>
      </c>
      <c r="C9896" s="179">
        <v>0</v>
      </c>
      <c r="D9896" s="179">
        <v>0</v>
      </c>
      <c r="E9896" s="179">
        <v>79968.068564822373</v>
      </c>
      <c r="F9896" s="179">
        <v>0</v>
      </c>
      <c r="G9896" s="179">
        <v>0</v>
      </c>
      <c r="H9896" s="179">
        <v>54065.986465051596</v>
      </c>
      <c r="I9896" s="179">
        <v>0</v>
      </c>
      <c r="J9896" s="179">
        <v>0</v>
      </c>
      <c r="K9896" s="179">
        <v>0</v>
      </c>
      <c r="L9896" s="179">
        <v>0</v>
      </c>
      <c r="M9896" s="179">
        <v>16595.245348155328</v>
      </c>
      <c r="N9896" s="179">
        <v>0</v>
      </c>
      <c r="O9896" s="179">
        <v>0</v>
      </c>
      <c r="P9896" s="179">
        <v>0</v>
      </c>
      <c r="Q9896" s="179">
        <v>0</v>
      </c>
      <c r="R9896" s="180">
        <v>0</v>
      </c>
      <c r="S9896" s="180">
        <v>0</v>
      </c>
      <c r="T9896" s="180">
        <v>0</v>
      </c>
    </row>
    <row r="9897" spans="2:20" x14ac:dyDescent="0.3">
      <c r="B9897" s="19">
        <v>9894</v>
      </c>
      <c r="C9897" s="179">
        <v>0</v>
      </c>
      <c r="D9897" s="179">
        <v>0</v>
      </c>
      <c r="E9897" s="179">
        <v>320370.80039358011</v>
      </c>
      <c r="F9897" s="179">
        <v>0</v>
      </c>
      <c r="G9897" s="179">
        <v>0</v>
      </c>
      <c r="H9897" s="179">
        <v>389934.37665472843</v>
      </c>
      <c r="I9897" s="179">
        <v>0</v>
      </c>
      <c r="J9897" s="179">
        <v>0</v>
      </c>
      <c r="K9897" s="179">
        <v>0</v>
      </c>
      <c r="L9897" s="179">
        <v>0</v>
      </c>
      <c r="M9897" s="179">
        <v>64591.438177171251</v>
      </c>
      <c r="N9897" s="179">
        <v>0</v>
      </c>
      <c r="O9897" s="179">
        <v>0</v>
      </c>
      <c r="P9897" s="179">
        <v>0</v>
      </c>
      <c r="Q9897" s="179">
        <v>0</v>
      </c>
      <c r="R9897" s="180">
        <v>0</v>
      </c>
      <c r="S9897" s="180">
        <v>0</v>
      </c>
      <c r="T9897" s="180">
        <v>0</v>
      </c>
    </row>
    <row r="9898" spans="2:20" x14ac:dyDescent="0.3">
      <c r="B9898" s="19">
        <v>9895</v>
      </c>
      <c r="C9898" s="179">
        <v>0</v>
      </c>
      <c r="D9898" s="179">
        <v>0</v>
      </c>
      <c r="E9898" s="179">
        <v>110130.78796677862</v>
      </c>
      <c r="F9898" s="179">
        <v>0</v>
      </c>
      <c r="G9898" s="179">
        <v>0</v>
      </c>
      <c r="H9898" s="179">
        <v>147945.57357130913</v>
      </c>
      <c r="I9898" s="179">
        <v>0</v>
      </c>
      <c r="J9898" s="179">
        <v>0</v>
      </c>
      <c r="K9898" s="179">
        <v>0</v>
      </c>
      <c r="L9898" s="179">
        <v>0</v>
      </c>
      <c r="M9898" s="179">
        <v>267572.64408262086</v>
      </c>
      <c r="N9898" s="179">
        <v>0</v>
      </c>
      <c r="O9898" s="179">
        <v>0</v>
      </c>
      <c r="P9898" s="179">
        <v>0</v>
      </c>
      <c r="Q9898" s="179">
        <v>0</v>
      </c>
      <c r="R9898" s="180">
        <v>0</v>
      </c>
      <c r="S9898" s="180">
        <v>0</v>
      </c>
      <c r="T9898" s="180">
        <v>0</v>
      </c>
    </row>
    <row r="9899" spans="2:20" x14ac:dyDescent="0.3">
      <c r="B9899" s="19">
        <v>9896</v>
      </c>
      <c r="C9899" s="179">
        <v>0</v>
      </c>
      <c r="D9899" s="179">
        <v>0</v>
      </c>
      <c r="E9899" s="179">
        <v>50816.305186815254</v>
      </c>
      <c r="F9899" s="179">
        <v>0</v>
      </c>
      <c r="G9899" s="179">
        <v>0</v>
      </c>
      <c r="H9899" s="179">
        <v>166958.19930728595</v>
      </c>
      <c r="I9899" s="179">
        <v>0</v>
      </c>
      <c r="J9899" s="179">
        <v>0</v>
      </c>
      <c r="K9899" s="179">
        <v>0</v>
      </c>
      <c r="L9899" s="179">
        <v>0</v>
      </c>
      <c r="M9899" s="179">
        <v>10230.824547481867</v>
      </c>
      <c r="N9899" s="179">
        <v>0</v>
      </c>
      <c r="O9899" s="179">
        <v>0</v>
      </c>
      <c r="P9899" s="179">
        <v>0</v>
      </c>
      <c r="Q9899" s="179">
        <v>0</v>
      </c>
      <c r="R9899" s="180">
        <v>0</v>
      </c>
      <c r="S9899" s="180">
        <v>0</v>
      </c>
      <c r="T9899" s="180">
        <v>0</v>
      </c>
    </row>
    <row r="9900" spans="2:20" x14ac:dyDescent="0.3">
      <c r="B9900" s="19">
        <v>9897</v>
      </c>
      <c r="C9900" s="179">
        <v>0</v>
      </c>
      <c r="D9900" s="179">
        <v>0</v>
      </c>
      <c r="E9900" s="179">
        <v>4537.5330430980184</v>
      </c>
      <c r="F9900" s="179">
        <v>0</v>
      </c>
      <c r="G9900" s="179">
        <v>0</v>
      </c>
      <c r="H9900" s="179">
        <v>513549.35311223241</v>
      </c>
      <c r="I9900" s="179">
        <v>0</v>
      </c>
      <c r="J9900" s="179">
        <v>0</v>
      </c>
      <c r="K9900" s="179">
        <v>0</v>
      </c>
      <c r="L9900" s="179">
        <v>0</v>
      </c>
      <c r="M9900" s="179">
        <v>1912.926952981047</v>
      </c>
      <c r="N9900" s="179">
        <v>0</v>
      </c>
      <c r="O9900" s="179">
        <v>0</v>
      </c>
      <c r="P9900" s="179">
        <v>0</v>
      </c>
      <c r="Q9900" s="179">
        <v>0</v>
      </c>
      <c r="R9900" s="180">
        <v>0</v>
      </c>
      <c r="S9900" s="180">
        <v>0</v>
      </c>
      <c r="T9900" s="180">
        <v>0</v>
      </c>
    </row>
    <row r="9901" spans="2:20" x14ac:dyDescent="0.3">
      <c r="B9901" s="19">
        <v>9898</v>
      </c>
      <c r="C9901" s="179">
        <v>0</v>
      </c>
      <c r="D9901" s="179">
        <v>0</v>
      </c>
      <c r="E9901" s="179">
        <v>812521.65571003139</v>
      </c>
      <c r="F9901" s="179">
        <v>0</v>
      </c>
      <c r="G9901" s="179">
        <v>0</v>
      </c>
      <c r="H9901" s="179">
        <v>2201.0052528101064</v>
      </c>
      <c r="I9901" s="179">
        <v>0</v>
      </c>
      <c r="J9901" s="179">
        <v>0</v>
      </c>
      <c r="K9901" s="179">
        <v>0</v>
      </c>
      <c r="L9901" s="179">
        <v>0</v>
      </c>
      <c r="M9901" s="179">
        <v>175153.03589899556</v>
      </c>
      <c r="N9901" s="179">
        <v>0</v>
      </c>
      <c r="O9901" s="179">
        <v>0</v>
      </c>
      <c r="P9901" s="179">
        <v>0</v>
      </c>
      <c r="Q9901" s="179">
        <v>0</v>
      </c>
      <c r="R9901" s="180">
        <v>0</v>
      </c>
      <c r="S9901" s="180">
        <v>0</v>
      </c>
      <c r="T9901" s="180">
        <v>0</v>
      </c>
    </row>
    <row r="9902" spans="2:20" x14ac:dyDescent="0.3">
      <c r="B9902" s="19">
        <v>9899</v>
      </c>
      <c r="C9902" s="179">
        <v>0</v>
      </c>
      <c r="D9902" s="179">
        <v>0</v>
      </c>
      <c r="E9902" s="179">
        <v>134796.45884104227</v>
      </c>
      <c r="F9902" s="179">
        <v>0</v>
      </c>
      <c r="G9902" s="179">
        <v>0</v>
      </c>
      <c r="H9902" s="179">
        <v>35860.261716027955</v>
      </c>
      <c r="I9902" s="179">
        <v>0</v>
      </c>
      <c r="J9902" s="179">
        <v>0</v>
      </c>
      <c r="K9902" s="179">
        <v>0</v>
      </c>
      <c r="L9902" s="179">
        <v>0</v>
      </c>
      <c r="M9902" s="179">
        <v>14913.367009456744</v>
      </c>
      <c r="N9902" s="179">
        <v>0</v>
      </c>
      <c r="O9902" s="179">
        <v>0</v>
      </c>
      <c r="P9902" s="179">
        <v>0</v>
      </c>
      <c r="Q9902" s="179">
        <v>0</v>
      </c>
      <c r="R9902" s="180">
        <v>0</v>
      </c>
      <c r="S9902" s="180">
        <v>0</v>
      </c>
      <c r="T9902" s="180">
        <v>0</v>
      </c>
    </row>
    <row r="9903" spans="2:20" x14ac:dyDescent="0.3">
      <c r="B9903" s="19">
        <v>9900</v>
      </c>
      <c r="C9903" s="179">
        <v>0</v>
      </c>
      <c r="D9903" s="179">
        <v>0</v>
      </c>
      <c r="E9903" s="179">
        <v>122885.61535070202</v>
      </c>
      <c r="F9903" s="179">
        <v>0</v>
      </c>
      <c r="G9903" s="179">
        <v>0</v>
      </c>
      <c r="H9903" s="179">
        <v>2945.8110840537497</v>
      </c>
      <c r="I9903" s="179">
        <v>0</v>
      </c>
      <c r="J9903" s="179">
        <v>0</v>
      </c>
      <c r="K9903" s="179">
        <v>0</v>
      </c>
      <c r="L9903" s="179">
        <v>0</v>
      </c>
      <c r="M9903" s="179">
        <v>195582.59701500053</v>
      </c>
      <c r="N9903" s="179">
        <v>0</v>
      </c>
      <c r="O9903" s="179">
        <v>0</v>
      </c>
      <c r="P9903" s="179">
        <v>0</v>
      </c>
      <c r="Q9903" s="179">
        <v>0</v>
      </c>
      <c r="R9903" s="180">
        <v>0</v>
      </c>
      <c r="S9903" s="180">
        <v>0</v>
      </c>
      <c r="T9903" s="180">
        <v>0</v>
      </c>
    </row>
    <row r="9904" spans="2:20" x14ac:dyDescent="0.3">
      <c r="B9904" s="19">
        <v>9901</v>
      </c>
      <c r="C9904" s="179">
        <v>0</v>
      </c>
      <c r="D9904" s="179">
        <v>0</v>
      </c>
      <c r="E9904" s="179">
        <v>62400.011617383738</v>
      </c>
      <c r="F9904" s="179">
        <v>0</v>
      </c>
      <c r="G9904" s="179">
        <v>0</v>
      </c>
      <c r="H9904" s="179">
        <v>185551.51988985803</v>
      </c>
      <c r="I9904" s="179">
        <v>0</v>
      </c>
      <c r="J9904" s="179">
        <v>0</v>
      </c>
      <c r="K9904" s="179">
        <v>0</v>
      </c>
      <c r="L9904" s="179">
        <v>0</v>
      </c>
      <c r="M9904" s="179">
        <v>32960.25245302789</v>
      </c>
      <c r="N9904" s="179">
        <v>0</v>
      </c>
      <c r="O9904" s="179">
        <v>0</v>
      </c>
      <c r="P9904" s="179">
        <v>0</v>
      </c>
      <c r="Q9904" s="179">
        <v>0</v>
      </c>
      <c r="R9904" s="180">
        <v>0</v>
      </c>
      <c r="S9904" s="180">
        <v>0</v>
      </c>
      <c r="T9904" s="180">
        <v>0</v>
      </c>
    </row>
    <row r="9905" spans="2:20" x14ac:dyDescent="0.3">
      <c r="B9905" s="19">
        <v>9902</v>
      </c>
      <c r="C9905" s="179">
        <v>0</v>
      </c>
      <c r="D9905" s="179">
        <v>0</v>
      </c>
      <c r="E9905" s="179">
        <v>422236.87273862871</v>
      </c>
      <c r="F9905" s="179">
        <v>0</v>
      </c>
      <c r="G9905" s="179">
        <v>0</v>
      </c>
      <c r="H9905" s="179">
        <v>86786.505078253525</v>
      </c>
      <c r="I9905" s="179">
        <v>0</v>
      </c>
      <c r="J9905" s="179">
        <v>0</v>
      </c>
      <c r="K9905" s="179">
        <v>0</v>
      </c>
      <c r="L9905" s="179">
        <v>0</v>
      </c>
      <c r="M9905" s="179">
        <v>65375.326174596616</v>
      </c>
      <c r="N9905" s="179">
        <v>0</v>
      </c>
      <c r="O9905" s="179">
        <v>0</v>
      </c>
      <c r="P9905" s="179">
        <v>0</v>
      </c>
      <c r="Q9905" s="179">
        <v>0</v>
      </c>
      <c r="R9905" s="180">
        <v>0</v>
      </c>
      <c r="S9905" s="180">
        <v>0</v>
      </c>
      <c r="T9905" s="180">
        <v>0</v>
      </c>
    </row>
    <row r="9906" spans="2:20" x14ac:dyDescent="0.3">
      <c r="B9906" s="19">
        <v>9903</v>
      </c>
      <c r="C9906" s="179">
        <v>0</v>
      </c>
      <c r="D9906" s="179">
        <v>0</v>
      </c>
      <c r="E9906" s="179">
        <v>180907.60949515834</v>
      </c>
      <c r="F9906" s="179">
        <v>0</v>
      </c>
      <c r="G9906" s="179">
        <v>0</v>
      </c>
      <c r="H9906" s="179">
        <v>19825.220409505637</v>
      </c>
      <c r="I9906" s="179">
        <v>0</v>
      </c>
      <c r="J9906" s="179">
        <v>0</v>
      </c>
      <c r="K9906" s="179">
        <v>0</v>
      </c>
      <c r="L9906" s="179">
        <v>0</v>
      </c>
      <c r="M9906" s="179">
        <v>268025.46997218503</v>
      </c>
      <c r="N9906" s="179">
        <v>0</v>
      </c>
      <c r="O9906" s="179">
        <v>0</v>
      </c>
      <c r="P9906" s="179">
        <v>0</v>
      </c>
      <c r="Q9906" s="179">
        <v>0</v>
      </c>
      <c r="R9906" s="180">
        <v>0</v>
      </c>
      <c r="S9906" s="180">
        <v>0</v>
      </c>
      <c r="T9906" s="180">
        <v>0</v>
      </c>
    </row>
    <row r="9907" spans="2:20" x14ac:dyDescent="0.3">
      <c r="B9907" s="19">
        <v>9904</v>
      </c>
      <c r="C9907" s="179">
        <v>0</v>
      </c>
      <c r="D9907" s="179">
        <v>0</v>
      </c>
      <c r="E9907" s="179">
        <v>53754.085929917026</v>
      </c>
      <c r="F9907" s="179">
        <v>0</v>
      </c>
      <c r="G9907" s="179">
        <v>0</v>
      </c>
      <c r="H9907" s="179">
        <v>6823.617371719567</v>
      </c>
      <c r="I9907" s="179">
        <v>0</v>
      </c>
      <c r="J9907" s="179">
        <v>0</v>
      </c>
      <c r="K9907" s="179">
        <v>0</v>
      </c>
      <c r="L9907" s="179">
        <v>0</v>
      </c>
      <c r="M9907" s="179">
        <v>20476.73057394912</v>
      </c>
      <c r="N9907" s="179">
        <v>0</v>
      </c>
      <c r="O9907" s="179">
        <v>0</v>
      </c>
      <c r="P9907" s="179">
        <v>0</v>
      </c>
      <c r="Q9907" s="179">
        <v>0</v>
      </c>
      <c r="R9907" s="180">
        <v>0</v>
      </c>
      <c r="S9907" s="180">
        <v>0</v>
      </c>
      <c r="T9907" s="180">
        <v>0</v>
      </c>
    </row>
    <row r="9908" spans="2:20" x14ac:dyDescent="0.3">
      <c r="B9908" s="19">
        <v>9905</v>
      </c>
      <c r="C9908" s="179">
        <v>0</v>
      </c>
      <c r="D9908" s="179">
        <v>0</v>
      </c>
      <c r="E9908" s="179">
        <v>93906.707183259801</v>
      </c>
      <c r="F9908" s="179">
        <v>0</v>
      </c>
      <c r="G9908" s="179">
        <v>0</v>
      </c>
      <c r="H9908" s="179">
        <v>148007.58839577838</v>
      </c>
      <c r="I9908" s="179">
        <v>0</v>
      </c>
      <c r="J9908" s="179">
        <v>0</v>
      </c>
      <c r="K9908" s="179">
        <v>0</v>
      </c>
      <c r="L9908" s="179">
        <v>0</v>
      </c>
      <c r="M9908" s="179">
        <v>2016669.1821001822</v>
      </c>
      <c r="N9908" s="179">
        <v>0</v>
      </c>
      <c r="O9908" s="179">
        <v>0</v>
      </c>
      <c r="P9908" s="179">
        <v>0</v>
      </c>
      <c r="Q9908" s="179">
        <v>0</v>
      </c>
      <c r="R9908" s="180">
        <v>0</v>
      </c>
      <c r="S9908" s="180">
        <v>0</v>
      </c>
      <c r="T9908" s="180">
        <v>0</v>
      </c>
    </row>
    <row r="9909" spans="2:20" x14ac:dyDescent="0.3">
      <c r="B9909" s="19">
        <v>9906</v>
      </c>
      <c r="C9909" s="179">
        <v>0</v>
      </c>
      <c r="D9909" s="179">
        <v>0</v>
      </c>
      <c r="E9909" s="179">
        <v>189068.07802022848</v>
      </c>
      <c r="F9909" s="179">
        <v>0</v>
      </c>
      <c r="G9909" s="179">
        <v>0</v>
      </c>
      <c r="H9909" s="179">
        <v>6037.0309298242382</v>
      </c>
      <c r="I9909" s="179">
        <v>0</v>
      </c>
      <c r="J9909" s="179">
        <v>0</v>
      </c>
      <c r="K9909" s="179">
        <v>0</v>
      </c>
      <c r="L9909" s="179">
        <v>0</v>
      </c>
      <c r="M9909" s="179">
        <v>209994.11992292514</v>
      </c>
      <c r="N9909" s="179">
        <v>0</v>
      </c>
      <c r="O9909" s="179">
        <v>0</v>
      </c>
      <c r="P9909" s="179">
        <v>0</v>
      </c>
      <c r="Q9909" s="179">
        <v>0</v>
      </c>
      <c r="R9909" s="180">
        <v>0</v>
      </c>
      <c r="S9909" s="180">
        <v>0</v>
      </c>
      <c r="T9909" s="180">
        <v>0</v>
      </c>
    </row>
    <row r="9910" spans="2:20" x14ac:dyDescent="0.3">
      <c r="B9910" s="19">
        <v>9907</v>
      </c>
      <c r="C9910" s="179">
        <v>0</v>
      </c>
      <c r="D9910" s="179">
        <v>0</v>
      </c>
      <c r="E9910" s="179">
        <v>42964.870104662645</v>
      </c>
      <c r="F9910" s="179">
        <v>0</v>
      </c>
      <c r="G9910" s="179">
        <v>0</v>
      </c>
      <c r="H9910" s="179">
        <v>22222.256874745413</v>
      </c>
      <c r="I9910" s="179">
        <v>0</v>
      </c>
      <c r="J9910" s="179">
        <v>0</v>
      </c>
      <c r="K9910" s="179">
        <v>0</v>
      </c>
      <c r="L9910" s="179">
        <v>0</v>
      </c>
      <c r="M9910" s="179">
        <v>96937.116935313737</v>
      </c>
      <c r="N9910" s="179">
        <v>0</v>
      </c>
      <c r="O9910" s="179">
        <v>0</v>
      </c>
      <c r="P9910" s="179">
        <v>0</v>
      </c>
      <c r="Q9910" s="179">
        <v>0</v>
      </c>
      <c r="R9910" s="180">
        <v>0</v>
      </c>
      <c r="S9910" s="180">
        <v>0</v>
      </c>
      <c r="T9910" s="180">
        <v>0</v>
      </c>
    </row>
    <row r="9911" spans="2:20" x14ac:dyDescent="0.3">
      <c r="B9911" s="19">
        <v>9908</v>
      </c>
      <c r="C9911" s="179">
        <v>0</v>
      </c>
      <c r="D9911" s="179">
        <v>0</v>
      </c>
      <c r="E9911" s="179">
        <v>78708.274026016821</v>
      </c>
      <c r="F9911" s="179">
        <v>0</v>
      </c>
      <c r="G9911" s="179">
        <v>0</v>
      </c>
      <c r="H9911" s="179">
        <v>72073.377093334915</v>
      </c>
      <c r="I9911" s="179">
        <v>0</v>
      </c>
      <c r="J9911" s="179">
        <v>0</v>
      </c>
      <c r="K9911" s="179">
        <v>0</v>
      </c>
      <c r="L9911" s="179">
        <v>0</v>
      </c>
      <c r="M9911" s="179">
        <v>21894.148822826821</v>
      </c>
      <c r="N9911" s="179">
        <v>0</v>
      </c>
      <c r="O9911" s="179">
        <v>0</v>
      </c>
      <c r="P9911" s="179">
        <v>0</v>
      </c>
      <c r="Q9911" s="179">
        <v>0</v>
      </c>
      <c r="R9911" s="180">
        <v>0</v>
      </c>
      <c r="S9911" s="180">
        <v>0</v>
      </c>
      <c r="T9911" s="180">
        <v>0</v>
      </c>
    </row>
    <row r="9912" spans="2:20" x14ac:dyDescent="0.3">
      <c r="B9912" s="19">
        <v>9909</v>
      </c>
      <c r="C9912" s="179">
        <v>0</v>
      </c>
      <c r="D9912" s="179">
        <v>0</v>
      </c>
      <c r="E9912" s="179">
        <v>132254.29822336719</v>
      </c>
      <c r="F9912" s="179">
        <v>0</v>
      </c>
      <c r="G9912" s="179">
        <v>0</v>
      </c>
      <c r="H9912" s="179">
        <v>19773.063204886148</v>
      </c>
      <c r="I9912" s="179">
        <v>0</v>
      </c>
      <c r="J9912" s="179">
        <v>0</v>
      </c>
      <c r="K9912" s="179">
        <v>0</v>
      </c>
      <c r="L9912" s="179">
        <v>0</v>
      </c>
      <c r="M9912" s="179">
        <v>59438.24632718927</v>
      </c>
      <c r="N9912" s="179">
        <v>0</v>
      </c>
      <c r="O9912" s="179">
        <v>0</v>
      </c>
      <c r="P9912" s="179">
        <v>0</v>
      </c>
      <c r="Q9912" s="179">
        <v>0</v>
      </c>
      <c r="R9912" s="180">
        <v>0</v>
      </c>
      <c r="S9912" s="180">
        <v>0</v>
      </c>
      <c r="T9912" s="180">
        <v>0</v>
      </c>
    </row>
    <row r="9913" spans="2:20" x14ac:dyDescent="0.3">
      <c r="B9913" s="19">
        <v>9910</v>
      </c>
      <c r="C9913" s="179">
        <v>0</v>
      </c>
      <c r="D9913" s="179">
        <v>0</v>
      </c>
      <c r="E9913" s="179">
        <v>41884.581862128056</v>
      </c>
      <c r="F9913" s="179">
        <v>0</v>
      </c>
      <c r="G9913" s="179">
        <v>0</v>
      </c>
      <c r="H9913" s="179">
        <v>20827.15547891389</v>
      </c>
      <c r="I9913" s="179">
        <v>0</v>
      </c>
      <c r="J9913" s="179">
        <v>0</v>
      </c>
      <c r="K9913" s="179">
        <v>0</v>
      </c>
      <c r="L9913" s="179">
        <v>0</v>
      </c>
      <c r="M9913" s="179">
        <v>23784.060815990437</v>
      </c>
      <c r="N9913" s="179">
        <v>0</v>
      </c>
      <c r="O9913" s="179">
        <v>0</v>
      </c>
      <c r="P9913" s="179">
        <v>0</v>
      </c>
      <c r="Q9913" s="179">
        <v>0</v>
      </c>
      <c r="R9913" s="180">
        <v>0</v>
      </c>
      <c r="S9913" s="180">
        <v>0</v>
      </c>
      <c r="T9913" s="180">
        <v>0</v>
      </c>
    </row>
    <row r="9914" spans="2:20" x14ac:dyDescent="0.3">
      <c r="B9914" s="19">
        <v>9911</v>
      </c>
      <c r="C9914" s="179">
        <v>0</v>
      </c>
      <c r="D9914" s="179">
        <v>0</v>
      </c>
      <c r="E9914" s="179">
        <v>6644.4645877315616</v>
      </c>
      <c r="F9914" s="179">
        <v>0</v>
      </c>
      <c r="G9914" s="179">
        <v>0</v>
      </c>
      <c r="H9914" s="179">
        <v>12534.093456796287</v>
      </c>
      <c r="I9914" s="179">
        <v>0</v>
      </c>
      <c r="J9914" s="179">
        <v>0</v>
      </c>
      <c r="K9914" s="179">
        <v>0</v>
      </c>
      <c r="L9914" s="179">
        <v>0</v>
      </c>
      <c r="M9914" s="179">
        <v>19564.99905374883</v>
      </c>
      <c r="N9914" s="179">
        <v>0</v>
      </c>
      <c r="O9914" s="179">
        <v>0</v>
      </c>
      <c r="P9914" s="179">
        <v>0</v>
      </c>
      <c r="Q9914" s="179">
        <v>0</v>
      </c>
      <c r="R9914" s="180">
        <v>0</v>
      </c>
      <c r="S9914" s="180">
        <v>0</v>
      </c>
      <c r="T9914" s="180">
        <v>0</v>
      </c>
    </row>
    <row r="9915" spans="2:20" x14ac:dyDescent="0.3">
      <c r="B9915" s="19">
        <v>9912</v>
      </c>
      <c r="C9915" s="179">
        <v>0</v>
      </c>
      <c r="D9915" s="179">
        <v>0</v>
      </c>
      <c r="E9915" s="179">
        <v>38601.66032370348</v>
      </c>
      <c r="F9915" s="179">
        <v>0</v>
      </c>
      <c r="G9915" s="179">
        <v>0</v>
      </c>
      <c r="H9915" s="179">
        <v>28262.311006851724</v>
      </c>
      <c r="I9915" s="179">
        <v>0</v>
      </c>
      <c r="J9915" s="179">
        <v>0</v>
      </c>
      <c r="K9915" s="179">
        <v>0</v>
      </c>
      <c r="L9915" s="179">
        <v>0</v>
      </c>
      <c r="M9915" s="179">
        <v>45831.948326544407</v>
      </c>
      <c r="N9915" s="179">
        <v>0</v>
      </c>
      <c r="O9915" s="179">
        <v>0</v>
      </c>
      <c r="P9915" s="179">
        <v>0</v>
      </c>
      <c r="Q9915" s="179">
        <v>0</v>
      </c>
      <c r="R9915" s="180">
        <v>0</v>
      </c>
      <c r="S9915" s="180">
        <v>0</v>
      </c>
      <c r="T9915" s="180">
        <v>0</v>
      </c>
    </row>
    <row r="9916" spans="2:20" x14ac:dyDescent="0.3">
      <c r="B9916" s="19">
        <v>9913</v>
      </c>
      <c r="C9916" s="179">
        <v>0</v>
      </c>
      <c r="D9916" s="179">
        <v>0</v>
      </c>
      <c r="E9916" s="179">
        <v>120238.53219565329</v>
      </c>
      <c r="F9916" s="179">
        <v>0</v>
      </c>
      <c r="G9916" s="179">
        <v>0</v>
      </c>
      <c r="H9916" s="179">
        <v>18375.614840273411</v>
      </c>
      <c r="I9916" s="179">
        <v>0</v>
      </c>
      <c r="J9916" s="179">
        <v>0</v>
      </c>
      <c r="K9916" s="179">
        <v>0</v>
      </c>
      <c r="L9916" s="179">
        <v>0</v>
      </c>
      <c r="M9916" s="179">
        <v>86626.180637638827</v>
      </c>
      <c r="N9916" s="179">
        <v>0</v>
      </c>
      <c r="O9916" s="179">
        <v>0</v>
      </c>
      <c r="P9916" s="179">
        <v>0</v>
      </c>
      <c r="Q9916" s="179">
        <v>0</v>
      </c>
      <c r="R9916" s="180">
        <v>0</v>
      </c>
      <c r="S9916" s="180">
        <v>0</v>
      </c>
      <c r="T9916" s="180">
        <v>0</v>
      </c>
    </row>
    <row r="9917" spans="2:20" x14ac:dyDescent="0.3">
      <c r="B9917" s="19">
        <v>9914</v>
      </c>
      <c r="C9917" s="179">
        <v>0</v>
      </c>
      <c r="D9917" s="179">
        <v>0</v>
      </c>
      <c r="E9917" s="179">
        <v>51042.972092204611</v>
      </c>
      <c r="F9917" s="179">
        <v>0</v>
      </c>
      <c r="G9917" s="179">
        <v>0</v>
      </c>
      <c r="H9917" s="179">
        <v>29792.07540917454</v>
      </c>
      <c r="I9917" s="179">
        <v>0</v>
      </c>
      <c r="J9917" s="179">
        <v>0</v>
      </c>
      <c r="K9917" s="179">
        <v>0</v>
      </c>
      <c r="L9917" s="179">
        <v>0</v>
      </c>
      <c r="M9917" s="179">
        <v>71627.062331723995</v>
      </c>
      <c r="N9917" s="179">
        <v>0</v>
      </c>
      <c r="O9917" s="179">
        <v>0</v>
      </c>
      <c r="P9917" s="179">
        <v>0</v>
      </c>
      <c r="Q9917" s="179">
        <v>0</v>
      </c>
      <c r="R9917" s="180">
        <v>0</v>
      </c>
      <c r="S9917" s="180">
        <v>0</v>
      </c>
      <c r="T9917" s="180">
        <v>0</v>
      </c>
    </row>
    <row r="9918" spans="2:20" x14ac:dyDescent="0.3">
      <c r="B9918" s="19">
        <v>9915</v>
      </c>
      <c r="C9918" s="179">
        <v>0</v>
      </c>
      <c r="D9918" s="179">
        <v>0</v>
      </c>
      <c r="E9918" s="179">
        <v>17556.509388921164</v>
      </c>
      <c r="F9918" s="179">
        <v>1</v>
      </c>
      <c r="G9918" s="179">
        <v>64191.184418649878</v>
      </c>
      <c r="H9918" s="179">
        <v>7793.8030611511294</v>
      </c>
      <c r="I9918" s="179">
        <v>0</v>
      </c>
      <c r="J9918" s="179">
        <v>0</v>
      </c>
      <c r="K9918" s="179">
        <v>0</v>
      </c>
      <c r="L9918" s="179">
        <v>0</v>
      </c>
      <c r="M9918" s="179">
        <v>4433.3564209588903</v>
      </c>
      <c r="N9918" s="179">
        <v>0</v>
      </c>
      <c r="O9918" s="179">
        <v>0</v>
      </c>
      <c r="P9918" s="179">
        <v>0</v>
      </c>
      <c r="Q9918" s="179">
        <v>0</v>
      </c>
      <c r="R9918" s="180">
        <v>0</v>
      </c>
      <c r="S9918" s="180">
        <v>0</v>
      </c>
      <c r="T9918" s="180">
        <v>0</v>
      </c>
    </row>
    <row r="9919" spans="2:20" x14ac:dyDescent="0.3">
      <c r="B9919" s="19">
        <v>9916</v>
      </c>
      <c r="C9919" s="179">
        <v>0</v>
      </c>
      <c r="D9919" s="179">
        <v>0</v>
      </c>
      <c r="E9919" s="179">
        <v>81275.962579351675</v>
      </c>
      <c r="F9919" s="179">
        <v>0</v>
      </c>
      <c r="G9919" s="179">
        <v>0</v>
      </c>
      <c r="H9919" s="179">
        <v>1984.0026156045353</v>
      </c>
      <c r="I9919" s="179">
        <v>0</v>
      </c>
      <c r="J9919" s="179">
        <v>0</v>
      </c>
      <c r="K9919" s="179">
        <v>0</v>
      </c>
      <c r="L9919" s="179">
        <v>0</v>
      </c>
      <c r="M9919" s="179">
        <v>3778.7359993350051</v>
      </c>
      <c r="N9919" s="179">
        <v>0</v>
      </c>
      <c r="O9919" s="179">
        <v>0</v>
      </c>
      <c r="P9919" s="179">
        <v>0</v>
      </c>
      <c r="Q9919" s="179">
        <v>0</v>
      </c>
      <c r="R9919" s="180">
        <v>0</v>
      </c>
      <c r="S9919" s="180">
        <v>0</v>
      </c>
      <c r="T9919" s="180">
        <v>0</v>
      </c>
    </row>
    <row r="9920" spans="2:20" x14ac:dyDescent="0.3">
      <c r="B9920" s="19">
        <v>9917</v>
      </c>
      <c r="C9920" s="179">
        <v>0</v>
      </c>
      <c r="D9920" s="179">
        <v>0</v>
      </c>
      <c r="E9920" s="179">
        <v>34661.090289003681</v>
      </c>
      <c r="F9920" s="179">
        <v>0</v>
      </c>
      <c r="G9920" s="179">
        <v>0</v>
      </c>
      <c r="H9920" s="179">
        <v>89829.599448814188</v>
      </c>
      <c r="I9920" s="179">
        <v>0</v>
      </c>
      <c r="J9920" s="179">
        <v>0</v>
      </c>
      <c r="K9920" s="179">
        <v>0</v>
      </c>
      <c r="L9920" s="179">
        <v>0</v>
      </c>
      <c r="M9920" s="179">
        <v>1270538.8114074296</v>
      </c>
      <c r="N9920" s="179">
        <v>0</v>
      </c>
      <c r="O9920" s="179">
        <v>0</v>
      </c>
      <c r="P9920" s="179">
        <v>0</v>
      </c>
      <c r="Q9920" s="179">
        <v>0</v>
      </c>
      <c r="R9920" s="180">
        <v>0</v>
      </c>
      <c r="S9920" s="180">
        <v>0</v>
      </c>
      <c r="T9920" s="180">
        <v>0</v>
      </c>
    </row>
    <row r="9921" spans="2:20" x14ac:dyDescent="0.3">
      <c r="B9921" s="19">
        <v>9918</v>
      </c>
      <c r="C9921" s="179">
        <v>0</v>
      </c>
      <c r="D9921" s="179">
        <v>0</v>
      </c>
      <c r="E9921" s="179">
        <v>16836.04762885908</v>
      </c>
      <c r="F9921" s="179">
        <v>0</v>
      </c>
      <c r="G9921" s="179">
        <v>0</v>
      </c>
      <c r="H9921" s="179">
        <v>150708.08535810348</v>
      </c>
      <c r="I9921" s="179">
        <v>0</v>
      </c>
      <c r="J9921" s="179">
        <v>0</v>
      </c>
      <c r="K9921" s="179">
        <v>0</v>
      </c>
      <c r="L9921" s="179">
        <v>0</v>
      </c>
      <c r="M9921" s="179">
        <v>558858.46074813977</v>
      </c>
      <c r="N9921" s="179">
        <v>0</v>
      </c>
      <c r="O9921" s="179">
        <v>0</v>
      </c>
      <c r="P9921" s="179">
        <v>0</v>
      </c>
      <c r="Q9921" s="179">
        <v>0</v>
      </c>
      <c r="R9921" s="180">
        <v>0</v>
      </c>
      <c r="S9921" s="180">
        <v>0</v>
      </c>
      <c r="T9921" s="180">
        <v>0</v>
      </c>
    </row>
    <row r="9922" spans="2:20" x14ac:dyDescent="0.3">
      <c r="B9922" s="19">
        <v>9919</v>
      </c>
      <c r="C9922" s="179">
        <v>1</v>
      </c>
      <c r="D9922" s="179">
        <v>594266.16219761886</v>
      </c>
      <c r="E9922" s="179">
        <v>558704.42561713606</v>
      </c>
      <c r="F9922" s="179">
        <v>0</v>
      </c>
      <c r="G9922" s="179">
        <v>0</v>
      </c>
      <c r="H9922" s="179">
        <v>5143.2079830665543</v>
      </c>
      <c r="I9922" s="179">
        <v>0</v>
      </c>
      <c r="J9922" s="179">
        <v>0</v>
      </c>
      <c r="K9922" s="179">
        <v>0</v>
      </c>
      <c r="L9922" s="179">
        <v>0</v>
      </c>
      <c r="M9922" s="179">
        <v>3188868.3933026306</v>
      </c>
      <c r="N9922" s="179">
        <v>0</v>
      </c>
      <c r="O9922" s="179">
        <v>0</v>
      </c>
      <c r="P9922" s="179">
        <v>0</v>
      </c>
      <c r="Q9922" s="179">
        <v>0</v>
      </c>
      <c r="R9922" s="180">
        <v>0</v>
      </c>
      <c r="S9922" s="180">
        <v>0</v>
      </c>
      <c r="T9922" s="180">
        <v>594266.16219761886</v>
      </c>
    </row>
    <row r="9923" spans="2:20" x14ac:dyDescent="0.3">
      <c r="B9923" s="19">
        <v>9920</v>
      </c>
      <c r="C9923" s="179">
        <v>0</v>
      </c>
      <c r="D9923" s="179">
        <v>0</v>
      </c>
      <c r="E9923" s="179">
        <v>32884.385454792995</v>
      </c>
      <c r="F9923" s="179">
        <v>0</v>
      </c>
      <c r="G9923" s="179">
        <v>0</v>
      </c>
      <c r="H9923" s="179">
        <v>11302.336004413872</v>
      </c>
      <c r="I9923" s="179">
        <v>0</v>
      </c>
      <c r="J9923" s="179">
        <v>0</v>
      </c>
      <c r="K9923" s="179">
        <v>0</v>
      </c>
      <c r="L9923" s="179">
        <v>0</v>
      </c>
      <c r="M9923" s="179">
        <v>13595.839101602423</v>
      </c>
      <c r="N9923" s="179">
        <v>0</v>
      </c>
      <c r="O9923" s="179">
        <v>0</v>
      </c>
      <c r="P9923" s="179">
        <v>0</v>
      </c>
      <c r="Q9923" s="179">
        <v>0</v>
      </c>
      <c r="R9923" s="180">
        <v>0</v>
      </c>
      <c r="S9923" s="180">
        <v>0</v>
      </c>
      <c r="T9923" s="180">
        <v>0</v>
      </c>
    </row>
    <row r="9924" spans="2:20" x14ac:dyDescent="0.3">
      <c r="B9924" s="19">
        <v>9921</v>
      </c>
      <c r="C9924" s="179">
        <v>0</v>
      </c>
      <c r="D9924" s="179">
        <v>0</v>
      </c>
      <c r="E9924" s="179">
        <v>76156.872401522589</v>
      </c>
      <c r="F9924" s="179">
        <v>0</v>
      </c>
      <c r="G9924" s="179">
        <v>0</v>
      </c>
      <c r="H9924" s="179">
        <v>138458.28410627673</v>
      </c>
      <c r="I9924" s="179">
        <v>0</v>
      </c>
      <c r="J9924" s="179">
        <v>0</v>
      </c>
      <c r="K9924" s="179">
        <v>0</v>
      </c>
      <c r="L9924" s="179">
        <v>0</v>
      </c>
      <c r="M9924" s="179">
        <v>237706.34834356158</v>
      </c>
      <c r="N9924" s="179">
        <v>0</v>
      </c>
      <c r="O9924" s="179">
        <v>0</v>
      </c>
      <c r="P9924" s="179">
        <v>0</v>
      </c>
      <c r="Q9924" s="179">
        <v>0</v>
      </c>
      <c r="R9924" s="180">
        <v>0</v>
      </c>
      <c r="S9924" s="180">
        <v>0</v>
      </c>
      <c r="T9924" s="180">
        <v>0</v>
      </c>
    </row>
    <row r="9925" spans="2:20" x14ac:dyDescent="0.3">
      <c r="B9925" s="19">
        <v>9922</v>
      </c>
      <c r="C9925" s="179">
        <v>0</v>
      </c>
      <c r="D9925" s="179">
        <v>0</v>
      </c>
      <c r="E9925" s="179">
        <v>111552.42814339917</v>
      </c>
      <c r="F9925" s="179">
        <v>0</v>
      </c>
      <c r="G9925" s="179">
        <v>0</v>
      </c>
      <c r="H9925" s="179">
        <v>233651.13377274168</v>
      </c>
      <c r="I9925" s="179">
        <v>0</v>
      </c>
      <c r="J9925" s="179">
        <v>0</v>
      </c>
      <c r="K9925" s="179">
        <v>0</v>
      </c>
      <c r="L9925" s="179">
        <v>0</v>
      </c>
      <c r="M9925" s="179">
        <v>762101.22025393031</v>
      </c>
      <c r="N9925" s="179">
        <v>0</v>
      </c>
      <c r="O9925" s="179">
        <v>0</v>
      </c>
      <c r="P9925" s="179">
        <v>0</v>
      </c>
      <c r="Q9925" s="179">
        <v>0</v>
      </c>
      <c r="R9925" s="180">
        <v>0</v>
      </c>
      <c r="S9925" s="180">
        <v>0</v>
      </c>
      <c r="T9925" s="180">
        <v>0</v>
      </c>
    </row>
    <row r="9926" spans="2:20" x14ac:dyDescent="0.3">
      <c r="B9926" s="19">
        <v>9923</v>
      </c>
      <c r="C9926" s="179">
        <v>0</v>
      </c>
      <c r="D9926" s="179">
        <v>0</v>
      </c>
      <c r="E9926" s="179">
        <v>97436.422582935935</v>
      </c>
      <c r="F9926" s="179">
        <v>0</v>
      </c>
      <c r="G9926" s="179">
        <v>0</v>
      </c>
      <c r="H9926" s="179">
        <v>43479.312468389617</v>
      </c>
      <c r="I9926" s="179">
        <v>0</v>
      </c>
      <c r="J9926" s="179">
        <v>0</v>
      </c>
      <c r="K9926" s="179">
        <v>0</v>
      </c>
      <c r="L9926" s="179">
        <v>0</v>
      </c>
      <c r="M9926" s="179">
        <v>62293.851017410103</v>
      </c>
      <c r="N9926" s="179">
        <v>0</v>
      </c>
      <c r="O9926" s="179">
        <v>0</v>
      </c>
      <c r="P9926" s="179">
        <v>0</v>
      </c>
      <c r="Q9926" s="179">
        <v>0</v>
      </c>
      <c r="R9926" s="180">
        <v>0</v>
      </c>
      <c r="S9926" s="180">
        <v>0</v>
      </c>
      <c r="T9926" s="180">
        <v>0</v>
      </c>
    </row>
    <row r="9927" spans="2:20" x14ac:dyDescent="0.3">
      <c r="B9927" s="19">
        <v>9924</v>
      </c>
      <c r="C9927" s="179">
        <v>0</v>
      </c>
      <c r="D9927" s="179">
        <v>0</v>
      </c>
      <c r="E9927" s="179">
        <v>56013.357824084378</v>
      </c>
      <c r="F9927" s="179">
        <v>0</v>
      </c>
      <c r="G9927" s="179">
        <v>0</v>
      </c>
      <c r="H9927" s="179">
        <v>124934.31888968551</v>
      </c>
      <c r="I9927" s="179">
        <v>0</v>
      </c>
      <c r="J9927" s="179">
        <v>0</v>
      </c>
      <c r="K9927" s="179">
        <v>0</v>
      </c>
      <c r="L9927" s="179">
        <v>0</v>
      </c>
      <c r="M9927" s="179">
        <v>436386.21940947085</v>
      </c>
      <c r="N9927" s="179">
        <v>0</v>
      </c>
      <c r="O9927" s="179">
        <v>0</v>
      </c>
      <c r="P9927" s="179">
        <v>0</v>
      </c>
      <c r="Q9927" s="179">
        <v>0</v>
      </c>
      <c r="R9927" s="180">
        <v>0</v>
      </c>
      <c r="S9927" s="180">
        <v>0</v>
      </c>
      <c r="T9927" s="180">
        <v>0</v>
      </c>
    </row>
    <row r="9928" spans="2:20" x14ac:dyDescent="0.3">
      <c r="B9928" s="19">
        <v>9925</v>
      </c>
      <c r="C9928" s="179">
        <v>0</v>
      </c>
      <c r="D9928" s="179">
        <v>0</v>
      </c>
      <c r="E9928" s="179">
        <v>30487.86088980221</v>
      </c>
      <c r="F9928" s="179">
        <v>0</v>
      </c>
      <c r="G9928" s="179">
        <v>0</v>
      </c>
      <c r="H9928" s="179">
        <v>26060.19059503563</v>
      </c>
      <c r="I9928" s="179">
        <v>0</v>
      </c>
      <c r="J9928" s="179">
        <v>0</v>
      </c>
      <c r="K9928" s="179">
        <v>0</v>
      </c>
      <c r="L9928" s="179">
        <v>0</v>
      </c>
      <c r="M9928" s="179">
        <v>14696.280270534844</v>
      </c>
      <c r="N9928" s="179">
        <v>0</v>
      </c>
      <c r="O9928" s="179">
        <v>0</v>
      </c>
      <c r="P9928" s="179">
        <v>0</v>
      </c>
      <c r="Q9928" s="179">
        <v>0</v>
      </c>
      <c r="R9928" s="180">
        <v>0</v>
      </c>
      <c r="S9928" s="180">
        <v>0</v>
      </c>
      <c r="T9928" s="180">
        <v>0</v>
      </c>
    </row>
    <row r="9929" spans="2:20" x14ac:dyDescent="0.3">
      <c r="B9929" s="19">
        <v>9926</v>
      </c>
      <c r="C9929" s="179">
        <v>0</v>
      </c>
      <c r="D9929" s="179">
        <v>0</v>
      </c>
      <c r="E9929" s="179">
        <v>152400.78313867617</v>
      </c>
      <c r="F9929" s="179">
        <v>0</v>
      </c>
      <c r="G9929" s="179">
        <v>0</v>
      </c>
      <c r="H9929" s="179">
        <v>1230907.3174329447</v>
      </c>
      <c r="I9929" s="179">
        <v>0</v>
      </c>
      <c r="J9929" s="179">
        <v>0</v>
      </c>
      <c r="K9929" s="179">
        <v>0</v>
      </c>
      <c r="L9929" s="179">
        <v>0</v>
      </c>
      <c r="M9929" s="179">
        <v>41527.588536461604</v>
      </c>
      <c r="N9929" s="179">
        <v>0</v>
      </c>
      <c r="O9929" s="179">
        <v>0</v>
      </c>
      <c r="P9929" s="179">
        <v>0</v>
      </c>
      <c r="Q9929" s="179">
        <v>0</v>
      </c>
      <c r="R9929" s="180">
        <v>0</v>
      </c>
      <c r="S9929" s="180">
        <v>0</v>
      </c>
      <c r="T9929" s="180">
        <v>0</v>
      </c>
    </row>
    <row r="9930" spans="2:20" x14ac:dyDescent="0.3">
      <c r="B9930" s="19">
        <v>9927</v>
      </c>
      <c r="C9930" s="179">
        <v>0</v>
      </c>
      <c r="D9930" s="179">
        <v>0</v>
      </c>
      <c r="E9930" s="179">
        <v>796736.39610908856</v>
      </c>
      <c r="F9930" s="179">
        <v>0</v>
      </c>
      <c r="G9930" s="179">
        <v>0</v>
      </c>
      <c r="H9930" s="179">
        <v>13957.152482490364</v>
      </c>
      <c r="I9930" s="179">
        <v>0</v>
      </c>
      <c r="J9930" s="179">
        <v>0</v>
      </c>
      <c r="K9930" s="179">
        <v>0</v>
      </c>
      <c r="L9930" s="179">
        <v>0</v>
      </c>
      <c r="M9930" s="179">
        <v>254407.98385098376</v>
      </c>
      <c r="N9930" s="179">
        <v>0</v>
      </c>
      <c r="O9930" s="179">
        <v>0</v>
      </c>
      <c r="P9930" s="179">
        <v>0</v>
      </c>
      <c r="Q9930" s="179">
        <v>0</v>
      </c>
      <c r="R9930" s="180">
        <v>0</v>
      </c>
      <c r="S9930" s="180">
        <v>0</v>
      </c>
      <c r="T9930" s="180">
        <v>0</v>
      </c>
    </row>
    <row r="9931" spans="2:20" x14ac:dyDescent="0.3">
      <c r="B9931" s="19">
        <v>9928</v>
      </c>
      <c r="C9931" s="179">
        <v>0</v>
      </c>
      <c r="D9931" s="179">
        <v>0</v>
      </c>
      <c r="E9931" s="179">
        <v>5253.9074615997242</v>
      </c>
      <c r="F9931" s="179">
        <v>0</v>
      </c>
      <c r="G9931" s="179">
        <v>0</v>
      </c>
      <c r="H9931" s="179">
        <v>43780.628228154914</v>
      </c>
      <c r="I9931" s="179">
        <v>0</v>
      </c>
      <c r="J9931" s="179">
        <v>0</v>
      </c>
      <c r="K9931" s="179">
        <v>0</v>
      </c>
      <c r="L9931" s="179">
        <v>0</v>
      </c>
      <c r="M9931" s="179">
        <v>3977.8633429937163</v>
      </c>
      <c r="N9931" s="179">
        <v>0</v>
      </c>
      <c r="O9931" s="179">
        <v>0</v>
      </c>
      <c r="P9931" s="179">
        <v>0</v>
      </c>
      <c r="Q9931" s="179">
        <v>0</v>
      </c>
      <c r="R9931" s="180">
        <v>0</v>
      </c>
      <c r="S9931" s="180">
        <v>0</v>
      </c>
      <c r="T9931" s="180">
        <v>0</v>
      </c>
    </row>
    <row r="9932" spans="2:20" x14ac:dyDescent="0.3">
      <c r="B9932" s="19">
        <v>9929</v>
      </c>
      <c r="C9932" s="179">
        <v>0</v>
      </c>
      <c r="D9932" s="179">
        <v>0</v>
      </c>
      <c r="E9932" s="179">
        <v>15435.374174085629</v>
      </c>
      <c r="F9932" s="179">
        <v>0</v>
      </c>
      <c r="G9932" s="179">
        <v>0</v>
      </c>
      <c r="H9932" s="179">
        <v>13255.133060830154</v>
      </c>
      <c r="I9932" s="179">
        <v>0</v>
      </c>
      <c r="J9932" s="179">
        <v>0</v>
      </c>
      <c r="K9932" s="179">
        <v>0</v>
      </c>
      <c r="L9932" s="179">
        <v>0</v>
      </c>
      <c r="M9932" s="179">
        <v>417946.18050260085</v>
      </c>
      <c r="N9932" s="179">
        <v>0</v>
      </c>
      <c r="O9932" s="179">
        <v>0</v>
      </c>
      <c r="P9932" s="179">
        <v>0</v>
      </c>
      <c r="Q9932" s="179">
        <v>0</v>
      </c>
      <c r="R9932" s="180">
        <v>0</v>
      </c>
      <c r="S9932" s="180">
        <v>0</v>
      </c>
      <c r="T9932" s="180">
        <v>0</v>
      </c>
    </row>
    <row r="9933" spans="2:20" x14ac:dyDescent="0.3">
      <c r="B9933" s="19">
        <v>9930</v>
      </c>
      <c r="C9933" s="179">
        <v>0</v>
      </c>
      <c r="D9933" s="179">
        <v>0</v>
      </c>
      <c r="E9933" s="179">
        <v>65573.753720684137</v>
      </c>
      <c r="F9933" s="179">
        <v>0</v>
      </c>
      <c r="G9933" s="179">
        <v>0</v>
      </c>
      <c r="H9933" s="179">
        <v>134235.40966738504</v>
      </c>
      <c r="I9933" s="179">
        <v>0</v>
      </c>
      <c r="J9933" s="179">
        <v>0</v>
      </c>
      <c r="K9933" s="179">
        <v>0</v>
      </c>
      <c r="L9933" s="179">
        <v>0</v>
      </c>
      <c r="M9933" s="179">
        <v>25516.199068325292</v>
      </c>
      <c r="N9933" s="179">
        <v>0</v>
      </c>
      <c r="O9933" s="179">
        <v>0</v>
      </c>
      <c r="P9933" s="179">
        <v>0</v>
      </c>
      <c r="Q9933" s="179">
        <v>0</v>
      </c>
      <c r="R9933" s="180">
        <v>0</v>
      </c>
      <c r="S9933" s="180">
        <v>0</v>
      </c>
      <c r="T9933" s="180">
        <v>0</v>
      </c>
    </row>
    <row r="9934" spans="2:20" x14ac:dyDescent="0.3">
      <c r="B9934" s="19">
        <v>9931</v>
      </c>
      <c r="C9934" s="179">
        <v>0</v>
      </c>
      <c r="D9934" s="179">
        <v>0</v>
      </c>
      <c r="E9934" s="179">
        <v>75987.52877496522</v>
      </c>
      <c r="F9934" s="179">
        <v>0</v>
      </c>
      <c r="G9934" s="179">
        <v>0</v>
      </c>
      <c r="H9934" s="179">
        <v>44201.845000790483</v>
      </c>
      <c r="I9934" s="179">
        <v>0</v>
      </c>
      <c r="J9934" s="179">
        <v>0</v>
      </c>
      <c r="K9934" s="179">
        <v>0</v>
      </c>
      <c r="L9934" s="179">
        <v>0</v>
      </c>
      <c r="M9934" s="179">
        <v>586498.97643143509</v>
      </c>
      <c r="N9934" s="179">
        <v>0</v>
      </c>
      <c r="O9934" s="179">
        <v>0</v>
      </c>
      <c r="P9934" s="179">
        <v>0</v>
      </c>
      <c r="Q9934" s="179">
        <v>0</v>
      </c>
      <c r="R9934" s="180">
        <v>0</v>
      </c>
      <c r="S9934" s="180">
        <v>0</v>
      </c>
      <c r="T9934" s="180">
        <v>0</v>
      </c>
    </row>
    <row r="9935" spans="2:20" x14ac:dyDescent="0.3">
      <c r="B9935" s="19">
        <v>9932</v>
      </c>
      <c r="C9935" s="179">
        <v>0</v>
      </c>
      <c r="D9935" s="179">
        <v>0</v>
      </c>
      <c r="E9935" s="179">
        <v>54983.987071771946</v>
      </c>
      <c r="F9935" s="179">
        <v>0</v>
      </c>
      <c r="G9935" s="179">
        <v>0</v>
      </c>
      <c r="H9935" s="179">
        <v>73001.232702044479</v>
      </c>
      <c r="I9935" s="179">
        <v>0</v>
      </c>
      <c r="J9935" s="179">
        <v>0</v>
      </c>
      <c r="K9935" s="179">
        <v>0</v>
      </c>
      <c r="L9935" s="179">
        <v>0</v>
      </c>
      <c r="M9935" s="179">
        <v>7270.3109344558343</v>
      </c>
      <c r="N9935" s="179">
        <v>0</v>
      </c>
      <c r="O9935" s="179">
        <v>0</v>
      </c>
      <c r="P9935" s="179">
        <v>0</v>
      </c>
      <c r="Q9935" s="179">
        <v>0</v>
      </c>
      <c r="R9935" s="180">
        <v>0</v>
      </c>
      <c r="S9935" s="180">
        <v>0</v>
      </c>
      <c r="T9935" s="180">
        <v>0</v>
      </c>
    </row>
    <row r="9936" spans="2:20" x14ac:dyDescent="0.3">
      <c r="B9936" s="19">
        <v>9933</v>
      </c>
      <c r="C9936" s="179">
        <v>0</v>
      </c>
      <c r="D9936" s="179">
        <v>0</v>
      </c>
      <c r="E9936" s="179">
        <v>224939.68561976499</v>
      </c>
      <c r="F9936" s="179">
        <v>0</v>
      </c>
      <c r="G9936" s="179">
        <v>0</v>
      </c>
      <c r="H9936" s="179">
        <v>5198.200579367116</v>
      </c>
      <c r="I9936" s="179">
        <v>0</v>
      </c>
      <c r="J9936" s="179">
        <v>0</v>
      </c>
      <c r="K9936" s="179">
        <v>0</v>
      </c>
      <c r="L9936" s="179">
        <v>0</v>
      </c>
      <c r="M9936" s="179">
        <v>72126.07091307317</v>
      </c>
      <c r="N9936" s="179">
        <v>0</v>
      </c>
      <c r="O9936" s="179">
        <v>0</v>
      </c>
      <c r="P9936" s="179">
        <v>0</v>
      </c>
      <c r="Q9936" s="179">
        <v>0</v>
      </c>
      <c r="R9936" s="180">
        <v>0</v>
      </c>
      <c r="S9936" s="180">
        <v>0</v>
      </c>
      <c r="T9936" s="180">
        <v>0</v>
      </c>
    </row>
    <row r="9937" spans="2:20" x14ac:dyDescent="0.3">
      <c r="B9937" s="19">
        <v>9934</v>
      </c>
      <c r="C9937" s="179">
        <v>0</v>
      </c>
      <c r="D9937" s="179">
        <v>0</v>
      </c>
      <c r="E9937" s="179">
        <v>129045.04048729359</v>
      </c>
      <c r="F9937" s="179">
        <v>0</v>
      </c>
      <c r="G9937" s="179">
        <v>0</v>
      </c>
      <c r="H9937" s="179">
        <v>292393.55862636858</v>
      </c>
      <c r="I9937" s="179">
        <v>0</v>
      </c>
      <c r="J9937" s="179">
        <v>0</v>
      </c>
      <c r="K9937" s="179">
        <v>0</v>
      </c>
      <c r="L9937" s="179">
        <v>0</v>
      </c>
      <c r="M9937" s="179">
        <v>106233.36118278047</v>
      </c>
      <c r="N9937" s="179">
        <v>0</v>
      </c>
      <c r="O9937" s="179">
        <v>0</v>
      </c>
      <c r="P9937" s="179">
        <v>0</v>
      </c>
      <c r="Q9937" s="179">
        <v>0</v>
      </c>
      <c r="R9937" s="180">
        <v>0</v>
      </c>
      <c r="S9937" s="180">
        <v>0</v>
      </c>
      <c r="T9937" s="180">
        <v>0</v>
      </c>
    </row>
    <row r="9938" spans="2:20" x14ac:dyDescent="0.3">
      <c r="B9938" s="19">
        <v>9935</v>
      </c>
      <c r="C9938" s="179">
        <v>0</v>
      </c>
      <c r="D9938" s="179">
        <v>0</v>
      </c>
      <c r="E9938" s="179">
        <v>95289.278595707758</v>
      </c>
      <c r="F9938" s="179">
        <v>0</v>
      </c>
      <c r="G9938" s="179">
        <v>0</v>
      </c>
      <c r="H9938" s="179">
        <v>219782.65058578839</v>
      </c>
      <c r="I9938" s="179">
        <v>0</v>
      </c>
      <c r="J9938" s="179">
        <v>0</v>
      </c>
      <c r="K9938" s="179">
        <v>0</v>
      </c>
      <c r="L9938" s="179">
        <v>0</v>
      </c>
      <c r="M9938" s="179">
        <v>106273.92112530209</v>
      </c>
      <c r="N9938" s="179">
        <v>0</v>
      </c>
      <c r="O9938" s="179">
        <v>0</v>
      </c>
      <c r="P9938" s="179">
        <v>0</v>
      </c>
      <c r="Q9938" s="179">
        <v>0</v>
      </c>
      <c r="R9938" s="180">
        <v>0</v>
      </c>
      <c r="S9938" s="180">
        <v>0</v>
      </c>
      <c r="T9938" s="180">
        <v>0</v>
      </c>
    </row>
    <row r="9939" spans="2:20" x14ac:dyDescent="0.3">
      <c r="B9939" s="19">
        <v>9936</v>
      </c>
      <c r="C9939" s="179">
        <v>0</v>
      </c>
      <c r="D9939" s="179">
        <v>0</v>
      </c>
      <c r="E9939" s="179">
        <v>355260.03253046906</v>
      </c>
      <c r="F9939" s="179">
        <v>0</v>
      </c>
      <c r="G9939" s="179">
        <v>0</v>
      </c>
      <c r="H9939" s="179">
        <v>37508.144484003053</v>
      </c>
      <c r="I9939" s="179">
        <v>0</v>
      </c>
      <c r="J9939" s="179">
        <v>0</v>
      </c>
      <c r="K9939" s="179">
        <v>0</v>
      </c>
      <c r="L9939" s="179">
        <v>0</v>
      </c>
      <c r="M9939" s="179">
        <v>768668.10438892094</v>
      </c>
      <c r="N9939" s="179">
        <v>0</v>
      </c>
      <c r="O9939" s="179">
        <v>0</v>
      </c>
      <c r="P9939" s="179">
        <v>0</v>
      </c>
      <c r="Q9939" s="179">
        <v>0</v>
      </c>
      <c r="R9939" s="180">
        <v>0</v>
      </c>
      <c r="S9939" s="180">
        <v>0</v>
      </c>
      <c r="T9939" s="180">
        <v>0</v>
      </c>
    </row>
    <row r="9940" spans="2:20" x14ac:dyDescent="0.3">
      <c r="B9940" s="19">
        <v>9937</v>
      </c>
      <c r="C9940" s="179">
        <v>0</v>
      </c>
      <c r="D9940" s="179">
        <v>0</v>
      </c>
      <c r="E9940" s="179">
        <v>229142.48822067157</v>
      </c>
      <c r="F9940" s="179">
        <v>0</v>
      </c>
      <c r="G9940" s="179">
        <v>0</v>
      </c>
      <c r="H9940" s="179">
        <v>50906.190226433137</v>
      </c>
      <c r="I9940" s="179">
        <v>0</v>
      </c>
      <c r="J9940" s="179">
        <v>0</v>
      </c>
      <c r="K9940" s="179">
        <v>0</v>
      </c>
      <c r="L9940" s="179">
        <v>0</v>
      </c>
      <c r="M9940" s="179">
        <v>608759.50335182738</v>
      </c>
      <c r="N9940" s="179">
        <v>0</v>
      </c>
      <c r="O9940" s="179">
        <v>0</v>
      </c>
      <c r="P9940" s="179">
        <v>0</v>
      </c>
      <c r="Q9940" s="179">
        <v>0</v>
      </c>
      <c r="R9940" s="180">
        <v>0</v>
      </c>
      <c r="S9940" s="180">
        <v>0</v>
      </c>
      <c r="T9940" s="180">
        <v>0</v>
      </c>
    </row>
    <row r="9941" spans="2:20" x14ac:dyDescent="0.3">
      <c r="B9941" s="19">
        <v>9938</v>
      </c>
      <c r="C9941" s="179">
        <v>0</v>
      </c>
      <c r="D9941" s="179">
        <v>0</v>
      </c>
      <c r="E9941" s="179">
        <v>186046.39850712797</v>
      </c>
      <c r="F9941" s="179">
        <v>0</v>
      </c>
      <c r="G9941" s="179">
        <v>0</v>
      </c>
      <c r="H9941" s="179">
        <v>432159.00504581089</v>
      </c>
      <c r="I9941" s="179">
        <v>0</v>
      </c>
      <c r="J9941" s="179">
        <v>0</v>
      </c>
      <c r="K9941" s="179">
        <v>0</v>
      </c>
      <c r="L9941" s="179">
        <v>0</v>
      </c>
      <c r="M9941" s="179">
        <v>51058.381992002069</v>
      </c>
      <c r="N9941" s="179">
        <v>0</v>
      </c>
      <c r="O9941" s="179">
        <v>0</v>
      </c>
      <c r="P9941" s="179">
        <v>0</v>
      </c>
      <c r="Q9941" s="179">
        <v>0</v>
      </c>
      <c r="R9941" s="180">
        <v>0</v>
      </c>
      <c r="S9941" s="180">
        <v>0</v>
      </c>
      <c r="T9941" s="180">
        <v>0</v>
      </c>
    </row>
    <row r="9942" spans="2:20" x14ac:dyDescent="0.3">
      <c r="B9942" s="19">
        <v>9939</v>
      </c>
      <c r="C9942" s="179">
        <v>0</v>
      </c>
      <c r="D9942" s="179">
        <v>0</v>
      </c>
      <c r="E9942" s="179">
        <v>292787.17714482453</v>
      </c>
      <c r="F9942" s="179">
        <v>0</v>
      </c>
      <c r="G9942" s="179">
        <v>0</v>
      </c>
      <c r="H9942" s="179">
        <v>11982.912799758831</v>
      </c>
      <c r="I9942" s="179">
        <v>0</v>
      </c>
      <c r="J9942" s="179">
        <v>0</v>
      </c>
      <c r="K9942" s="179">
        <v>0</v>
      </c>
      <c r="L9942" s="179">
        <v>0</v>
      </c>
      <c r="M9942" s="179">
        <v>32348.185608534764</v>
      </c>
      <c r="N9942" s="179">
        <v>0</v>
      </c>
      <c r="O9942" s="179">
        <v>0</v>
      </c>
      <c r="P9942" s="179">
        <v>0</v>
      </c>
      <c r="Q9942" s="179">
        <v>0</v>
      </c>
      <c r="R9942" s="180">
        <v>0</v>
      </c>
      <c r="S9942" s="180">
        <v>0</v>
      </c>
      <c r="T9942" s="180">
        <v>0</v>
      </c>
    </row>
    <row r="9943" spans="2:20" x14ac:dyDescent="0.3">
      <c r="B9943" s="19">
        <v>9940</v>
      </c>
      <c r="C9943" s="179">
        <v>0</v>
      </c>
      <c r="D9943" s="179">
        <v>0</v>
      </c>
      <c r="E9943" s="179">
        <v>36016.331618042655</v>
      </c>
      <c r="F9943" s="179">
        <v>0</v>
      </c>
      <c r="G9943" s="179">
        <v>0</v>
      </c>
      <c r="H9943" s="179">
        <v>9030.849586161341</v>
      </c>
      <c r="I9943" s="179">
        <v>0</v>
      </c>
      <c r="J9943" s="179">
        <v>0</v>
      </c>
      <c r="K9943" s="179">
        <v>0</v>
      </c>
      <c r="L9943" s="179">
        <v>0</v>
      </c>
      <c r="M9943" s="179">
        <v>8621.1519404237788</v>
      </c>
      <c r="N9943" s="179">
        <v>0</v>
      </c>
      <c r="O9943" s="179">
        <v>0</v>
      </c>
      <c r="P9943" s="179">
        <v>0</v>
      </c>
      <c r="Q9943" s="179">
        <v>0</v>
      </c>
      <c r="R9943" s="180">
        <v>0</v>
      </c>
      <c r="S9943" s="180">
        <v>0</v>
      </c>
      <c r="T9943" s="180">
        <v>0</v>
      </c>
    </row>
    <row r="9944" spans="2:20" x14ac:dyDescent="0.3">
      <c r="B9944" s="19">
        <v>9941</v>
      </c>
      <c r="C9944" s="179">
        <v>0</v>
      </c>
      <c r="D9944" s="179">
        <v>0</v>
      </c>
      <c r="E9944" s="179">
        <v>104592.89803514548</v>
      </c>
      <c r="F9944" s="179">
        <v>0</v>
      </c>
      <c r="G9944" s="179">
        <v>0</v>
      </c>
      <c r="H9944" s="179">
        <v>33857.642251149628</v>
      </c>
      <c r="I9944" s="179">
        <v>0</v>
      </c>
      <c r="J9944" s="179">
        <v>0</v>
      </c>
      <c r="K9944" s="179">
        <v>0</v>
      </c>
      <c r="L9944" s="179">
        <v>0</v>
      </c>
      <c r="M9944" s="179">
        <v>49017.751248373359</v>
      </c>
      <c r="N9944" s="179">
        <v>0</v>
      </c>
      <c r="O9944" s="179">
        <v>0</v>
      </c>
      <c r="P9944" s="179">
        <v>0</v>
      </c>
      <c r="Q9944" s="179">
        <v>0</v>
      </c>
      <c r="R9944" s="180">
        <v>0</v>
      </c>
      <c r="S9944" s="180">
        <v>0</v>
      </c>
      <c r="T9944" s="180">
        <v>0</v>
      </c>
    </row>
    <row r="9945" spans="2:20" x14ac:dyDescent="0.3">
      <c r="B9945" s="19">
        <v>9942</v>
      </c>
      <c r="C9945" s="179">
        <v>0</v>
      </c>
      <c r="D9945" s="179">
        <v>0</v>
      </c>
      <c r="E9945" s="179">
        <v>1492192.8291190153</v>
      </c>
      <c r="F9945" s="179">
        <v>0</v>
      </c>
      <c r="G9945" s="179">
        <v>0</v>
      </c>
      <c r="H9945" s="179">
        <v>41366.698649490965</v>
      </c>
      <c r="I9945" s="179">
        <v>0</v>
      </c>
      <c r="J9945" s="179">
        <v>0</v>
      </c>
      <c r="K9945" s="179">
        <v>0</v>
      </c>
      <c r="L9945" s="179">
        <v>0</v>
      </c>
      <c r="M9945" s="179">
        <v>611491.18154313881</v>
      </c>
      <c r="N9945" s="179">
        <v>0</v>
      </c>
      <c r="O9945" s="179">
        <v>0</v>
      </c>
      <c r="P9945" s="179">
        <v>0</v>
      </c>
      <c r="Q9945" s="179">
        <v>0</v>
      </c>
      <c r="R9945" s="180">
        <v>0</v>
      </c>
      <c r="S9945" s="180">
        <v>0</v>
      </c>
      <c r="T9945" s="180">
        <v>0</v>
      </c>
    </row>
    <row r="9946" spans="2:20" x14ac:dyDescent="0.3">
      <c r="B9946" s="19">
        <v>9943</v>
      </c>
      <c r="C9946" s="179">
        <v>0</v>
      </c>
      <c r="D9946" s="179">
        <v>0</v>
      </c>
      <c r="E9946" s="179">
        <v>20632.210359116085</v>
      </c>
      <c r="F9946" s="179">
        <v>0</v>
      </c>
      <c r="G9946" s="179">
        <v>0</v>
      </c>
      <c r="H9946" s="179">
        <v>6788.48543069074</v>
      </c>
      <c r="I9946" s="179">
        <v>0</v>
      </c>
      <c r="J9946" s="179">
        <v>0</v>
      </c>
      <c r="K9946" s="179">
        <v>0</v>
      </c>
      <c r="L9946" s="179">
        <v>0</v>
      </c>
      <c r="M9946" s="179">
        <v>28599.541342308596</v>
      </c>
      <c r="N9946" s="179">
        <v>0</v>
      </c>
      <c r="O9946" s="179">
        <v>0</v>
      </c>
      <c r="P9946" s="179">
        <v>0</v>
      </c>
      <c r="Q9946" s="179">
        <v>0</v>
      </c>
      <c r="R9946" s="180">
        <v>0</v>
      </c>
      <c r="S9946" s="180">
        <v>0</v>
      </c>
      <c r="T9946" s="180">
        <v>0</v>
      </c>
    </row>
    <row r="9947" spans="2:20" x14ac:dyDescent="0.3">
      <c r="B9947" s="19">
        <v>9944</v>
      </c>
      <c r="C9947" s="179">
        <v>0</v>
      </c>
      <c r="D9947" s="179">
        <v>0</v>
      </c>
      <c r="E9947" s="179">
        <v>32423.607289935764</v>
      </c>
      <c r="F9947" s="179">
        <v>0</v>
      </c>
      <c r="G9947" s="179">
        <v>0</v>
      </c>
      <c r="H9947" s="179">
        <v>35112.591241911206</v>
      </c>
      <c r="I9947" s="179">
        <v>0</v>
      </c>
      <c r="J9947" s="179">
        <v>0</v>
      </c>
      <c r="K9947" s="179">
        <v>0</v>
      </c>
      <c r="L9947" s="179">
        <v>0</v>
      </c>
      <c r="M9947" s="179">
        <v>275920.54214419681</v>
      </c>
      <c r="N9947" s="179">
        <v>0</v>
      </c>
      <c r="O9947" s="179">
        <v>0</v>
      </c>
      <c r="P9947" s="179">
        <v>0</v>
      </c>
      <c r="Q9947" s="179">
        <v>0</v>
      </c>
      <c r="R9947" s="180">
        <v>0</v>
      </c>
      <c r="S9947" s="180">
        <v>0</v>
      </c>
      <c r="T9947" s="180">
        <v>0</v>
      </c>
    </row>
    <row r="9948" spans="2:20" x14ac:dyDescent="0.3">
      <c r="B9948" s="19">
        <v>9945</v>
      </c>
      <c r="C9948" s="179">
        <v>0</v>
      </c>
      <c r="D9948" s="179">
        <v>0</v>
      </c>
      <c r="E9948" s="179">
        <v>145657.06027184508</v>
      </c>
      <c r="F9948" s="179">
        <v>0</v>
      </c>
      <c r="G9948" s="179">
        <v>0</v>
      </c>
      <c r="H9948" s="179">
        <v>174604.63446286591</v>
      </c>
      <c r="I9948" s="179">
        <v>0</v>
      </c>
      <c r="J9948" s="179">
        <v>0</v>
      </c>
      <c r="K9948" s="179">
        <v>0</v>
      </c>
      <c r="L9948" s="179">
        <v>0</v>
      </c>
      <c r="M9948" s="179">
        <v>858194.79681912286</v>
      </c>
      <c r="N9948" s="179">
        <v>0</v>
      </c>
      <c r="O9948" s="179">
        <v>0</v>
      </c>
      <c r="P9948" s="179">
        <v>0</v>
      </c>
      <c r="Q9948" s="179">
        <v>0</v>
      </c>
      <c r="R9948" s="180">
        <v>0</v>
      </c>
      <c r="S9948" s="180">
        <v>0</v>
      </c>
      <c r="T9948" s="180">
        <v>0</v>
      </c>
    </row>
    <row r="9949" spans="2:20" x14ac:dyDescent="0.3">
      <c r="B9949" s="19">
        <v>9946</v>
      </c>
      <c r="C9949" s="179">
        <v>0</v>
      </c>
      <c r="D9949" s="179">
        <v>0</v>
      </c>
      <c r="E9949" s="179">
        <v>16938.644850381166</v>
      </c>
      <c r="F9949" s="179">
        <v>0</v>
      </c>
      <c r="G9949" s="179">
        <v>0</v>
      </c>
      <c r="H9949" s="179">
        <v>10442.325500092142</v>
      </c>
      <c r="I9949" s="179">
        <v>0</v>
      </c>
      <c r="J9949" s="179">
        <v>0</v>
      </c>
      <c r="K9949" s="179">
        <v>0</v>
      </c>
      <c r="L9949" s="179">
        <v>0</v>
      </c>
      <c r="M9949" s="179">
        <v>7671.7838891183919</v>
      </c>
      <c r="N9949" s="179">
        <v>0</v>
      </c>
      <c r="O9949" s="179">
        <v>0</v>
      </c>
      <c r="P9949" s="179">
        <v>0</v>
      </c>
      <c r="Q9949" s="179">
        <v>0</v>
      </c>
      <c r="R9949" s="180">
        <v>0</v>
      </c>
      <c r="S9949" s="180">
        <v>0</v>
      </c>
      <c r="T9949" s="180">
        <v>0</v>
      </c>
    </row>
    <row r="9950" spans="2:20" x14ac:dyDescent="0.3">
      <c r="B9950" s="19">
        <v>9947</v>
      </c>
      <c r="C9950" s="179">
        <v>0</v>
      </c>
      <c r="D9950" s="179">
        <v>0</v>
      </c>
      <c r="E9950" s="179">
        <v>51831.38895351933</v>
      </c>
      <c r="F9950" s="179">
        <v>0</v>
      </c>
      <c r="G9950" s="179">
        <v>0</v>
      </c>
      <c r="H9950" s="179">
        <v>4423.8197641133538</v>
      </c>
      <c r="I9950" s="179">
        <v>0</v>
      </c>
      <c r="J9950" s="179">
        <v>0</v>
      </c>
      <c r="K9950" s="179">
        <v>0</v>
      </c>
      <c r="L9950" s="179">
        <v>0</v>
      </c>
      <c r="M9950" s="179">
        <v>53151.808105323587</v>
      </c>
      <c r="N9950" s="179">
        <v>0</v>
      </c>
      <c r="O9950" s="179">
        <v>0</v>
      </c>
      <c r="P9950" s="179">
        <v>0</v>
      </c>
      <c r="Q9950" s="179">
        <v>0</v>
      </c>
      <c r="R9950" s="180">
        <v>0</v>
      </c>
      <c r="S9950" s="180">
        <v>0</v>
      </c>
      <c r="T9950" s="180">
        <v>0</v>
      </c>
    </row>
    <row r="9951" spans="2:20" x14ac:dyDescent="0.3">
      <c r="B9951" s="19">
        <v>9948</v>
      </c>
      <c r="C9951" s="179">
        <v>0</v>
      </c>
      <c r="D9951" s="179">
        <v>0</v>
      </c>
      <c r="E9951" s="179">
        <v>8420.3347578494959</v>
      </c>
      <c r="F9951" s="179">
        <v>0</v>
      </c>
      <c r="G9951" s="179">
        <v>0</v>
      </c>
      <c r="H9951" s="179">
        <v>2501906.3729916727</v>
      </c>
      <c r="I9951" s="179">
        <v>0</v>
      </c>
      <c r="J9951" s="179">
        <v>0</v>
      </c>
      <c r="K9951" s="179">
        <v>0</v>
      </c>
      <c r="L9951" s="179">
        <v>0</v>
      </c>
      <c r="M9951" s="179">
        <v>31984.490014667874</v>
      </c>
      <c r="N9951" s="179">
        <v>0</v>
      </c>
      <c r="O9951" s="179">
        <v>0</v>
      </c>
      <c r="P9951" s="179">
        <v>0</v>
      </c>
      <c r="Q9951" s="179">
        <v>0</v>
      </c>
      <c r="R9951" s="180">
        <v>0</v>
      </c>
      <c r="S9951" s="180">
        <v>0</v>
      </c>
      <c r="T9951" s="180">
        <v>0</v>
      </c>
    </row>
    <row r="9952" spans="2:20" x14ac:dyDescent="0.3">
      <c r="B9952" s="19">
        <v>9949</v>
      </c>
      <c r="C9952" s="179">
        <v>0</v>
      </c>
      <c r="D9952" s="179">
        <v>0</v>
      </c>
      <c r="E9952" s="179">
        <v>176298.3088757591</v>
      </c>
      <c r="F9952" s="179">
        <v>0</v>
      </c>
      <c r="G9952" s="179">
        <v>0</v>
      </c>
      <c r="H9952" s="179">
        <v>109748.81255628222</v>
      </c>
      <c r="I9952" s="179">
        <v>0</v>
      </c>
      <c r="J9952" s="179">
        <v>0</v>
      </c>
      <c r="K9952" s="179">
        <v>0</v>
      </c>
      <c r="L9952" s="179">
        <v>0</v>
      </c>
      <c r="M9952" s="179">
        <v>24885.375927000328</v>
      </c>
      <c r="N9952" s="179">
        <v>0</v>
      </c>
      <c r="O9952" s="179">
        <v>0</v>
      </c>
      <c r="P9952" s="179">
        <v>0</v>
      </c>
      <c r="Q9952" s="179">
        <v>0</v>
      </c>
      <c r="R9952" s="180">
        <v>0</v>
      </c>
      <c r="S9952" s="180">
        <v>0</v>
      </c>
      <c r="T9952" s="180">
        <v>0</v>
      </c>
    </row>
    <row r="9953" spans="2:20" x14ac:dyDescent="0.3">
      <c r="B9953" s="19">
        <v>9950</v>
      </c>
      <c r="C9953" s="179">
        <v>0</v>
      </c>
      <c r="D9953" s="179">
        <v>0</v>
      </c>
      <c r="E9953" s="179">
        <v>27403.481384582894</v>
      </c>
      <c r="F9953" s="179">
        <v>0</v>
      </c>
      <c r="G9953" s="179">
        <v>0</v>
      </c>
      <c r="H9953" s="179">
        <v>54106.046394690529</v>
      </c>
      <c r="I9953" s="179">
        <v>0</v>
      </c>
      <c r="J9953" s="179">
        <v>0</v>
      </c>
      <c r="K9953" s="179">
        <v>0</v>
      </c>
      <c r="L9953" s="179">
        <v>0</v>
      </c>
      <c r="M9953" s="179">
        <v>40127.86089262434</v>
      </c>
      <c r="N9953" s="179">
        <v>0</v>
      </c>
      <c r="O9953" s="179">
        <v>0</v>
      </c>
      <c r="P9953" s="179">
        <v>0</v>
      </c>
      <c r="Q9953" s="179">
        <v>0</v>
      </c>
      <c r="R9953" s="180">
        <v>0</v>
      </c>
      <c r="S9953" s="180">
        <v>0</v>
      </c>
      <c r="T9953" s="180">
        <v>0</v>
      </c>
    </row>
    <row r="9954" spans="2:20" x14ac:dyDescent="0.3">
      <c r="B9954" s="19">
        <v>9951</v>
      </c>
      <c r="C9954" s="179">
        <v>0</v>
      </c>
      <c r="D9954" s="179">
        <v>0</v>
      </c>
      <c r="E9954" s="179">
        <v>110454.04009142942</v>
      </c>
      <c r="F9954" s="179">
        <v>0</v>
      </c>
      <c r="G9954" s="179">
        <v>0</v>
      </c>
      <c r="H9954" s="179">
        <v>52426.36968956676</v>
      </c>
      <c r="I9954" s="179">
        <v>0</v>
      </c>
      <c r="J9954" s="179">
        <v>0</v>
      </c>
      <c r="K9954" s="179">
        <v>0</v>
      </c>
      <c r="L9954" s="179">
        <v>0</v>
      </c>
      <c r="M9954" s="179">
        <v>19079.560924283727</v>
      </c>
      <c r="N9954" s="179">
        <v>0</v>
      </c>
      <c r="O9954" s="179">
        <v>0</v>
      </c>
      <c r="P9954" s="179">
        <v>0</v>
      </c>
      <c r="Q9954" s="179">
        <v>0</v>
      </c>
      <c r="R9954" s="180">
        <v>0</v>
      </c>
      <c r="S9954" s="180">
        <v>0</v>
      </c>
      <c r="T9954" s="180">
        <v>0</v>
      </c>
    </row>
    <row r="9955" spans="2:20" x14ac:dyDescent="0.3">
      <c r="B9955" s="19">
        <v>9952</v>
      </c>
      <c r="C9955" s="179">
        <v>0</v>
      </c>
      <c r="D9955" s="179">
        <v>0</v>
      </c>
      <c r="E9955" s="179">
        <v>166087.49310636302</v>
      </c>
      <c r="F9955" s="179">
        <v>1</v>
      </c>
      <c r="G9955" s="179">
        <v>233772.41086129562</v>
      </c>
      <c r="H9955" s="179">
        <v>33524.446426757509</v>
      </c>
      <c r="I9955" s="179">
        <v>0</v>
      </c>
      <c r="J9955" s="179">
        <v>0</v>
      </c>
      <c r="K9955" s="179">
        <v>0</v>
      </c>
      <c r="L9955" s="179">
        <v>0</v>
      </c>
      <c r="M9955" s="179">
        <v>6285.765338779489</v>
      </c>
      <c r="N9955" s="179">
        <v>0</v>
      </c>
      <c r="O9955" s="179">
        <v>0</v>
      </c>
      <c r="P9955" s="179">
        <v>0</v>
      </c>
      <c r="Q9955" s="179">
        <v>0</v>
      </c>
      <c r="R9955" s="180">
        <v>0</v>
      </c>
      <c r="S9955" s="180">
        <v>0</v>
      </c>
      <c r="T9955" s="180">
        <v>0</v>
      </c>
    </row>
    <row r="9956" spans="2:20" x14ac:dyDescent="0.3">
      <c r="B9956" s="19">
        <v>9953</v>
      </c>
      <c r="C9956" s="179">
        <v>0</v>
      </c>
      <c r="D9956" s="179">
        <v>0</v>
      </c>
      <c r="E9956" s="179">
        <v>266912.53836006467</v>
      </c>
      <c r="F9956" s="179">
        <v>0</v>
      </c>
      <c r="G9956" s="179">
        <v>0</v>
      </c>
      <c r="H9956" s="179">
        <v>91107.308429224984</v>
      </c>
      <c r="I9956" s="179">
        <v>0</v>
      </c>
      <c r="J9956" s="179">
        <v>0</v>
      </c>
      <c r="K9956" s="179">
        <v>0</v>
      </c>
      <c r="L9956" s="179">
        <v>0</v>
      </c>
      <c r="M9956" s="179">
        <v>538436.80994727917</v>
      </c>
      <c r="N9956" s="179">
        <v>0</v>
      </c>
      <c r="O9956" s="179">
        <v>0</v>
      </c>
      <c r="P9956" s="179">
        <v>0</v>
      </c>
      <c r="Q9956" s="179">
        <v>0</v>
      </c>
      <c r="R9956" s="180">
        <v>0</v>
      </c>
      <c r="S9956" s="180">
        <v>0</v>
      </c>
      <c r="T9956" s="180">
        <v>0</v>
      </c>
    </row>
    <row r="9957" spans="2:20" x14ac:dyDescent="0.3">
      <c r="B9957" s="19">
        <v>9954</v>
      </c>
      <c r="C9957" s="179">
        <v>0</v>
      </c>
      <c r="D9957" s="179">
        <v>0</v>
      </c>
      <c r="E9957" s="179">
        <v>16797.60082887856</v>
      </c>
      <c r="F9957" s="179">
        <v>0</v>
      </c>
      <c r="G9957" s="179">
        <v>0</v>
      </c>
      <c r="H9957" s="179">
        <v>1125001.3495067183</v>
      </c>
      <c r="I9957" s="179">
        <v>0</v>
      </c>
      <c r="J9957" s="179">
        <v>0</v>
      </c>
      <c r="K9957" s="179">
        <v>0</v>
      </c>
      <c r="L9957" s="179">
        <v>0</v>
      </c>
      <c r="M9957" s="179">
        <v>16565.943217082076</v>
      </c>
      <c r="N9957" s="179">
        <v>0</v>
      </c>
      <c r="O9957" s="179">
        <v>0</v>
      </c>
      <c r="P9957" s="179">
        <v>0</v>
      </c>
      <c r="Q9957" s="179">
        <v>0</v>
      </c>
      <c r="R9957" s="180">
        <v>0</v>
      </c>
      <c r="S9957" s="180">
        <v>0</v>
      </c>
      <c r="T9957" s="180">
        <v>0</v>
      </c>
    </row>
    <row r="9958" spans="2:20" x14ac:dyDescent="0.3">
      <c r="B9958" s="19">
        <v>9955</v>
      </c>
      <c r="C9958" s="179">
        <v>0</v>
      </c>
      <c r="D9958" s="179">
        <v>0</v>
      </c>
      <c r="E9958" s="179">
        <v>52649.350140957104</v>
      </c>
      <c r="F9958" s="179">
        <v>0</v>
      </c>
      <c r="G9958" s="179">
        <v>0</v>
      </c>
      <c r="H9958" s="179">
        <v>17273.96697593683</v>
      </c>
      <c r="I9958" s="179">
        <v>0</v>
      </c>
      <c r="J9958" s="179">
        <v>0</v>
      </c>
      <c r="K9958" s="179">
        <v>0</v>
      </c>
      <c r="L9958" s="179">
        <v>0</v>
      </c>
      <c r="M9958" s="179">
        <v>3230.0125317688135</v>
      </c>
      <c r="N9958" s="179">
        <v>0</v>
      </c>
      <c r="O9958" s="179">
        <v>0</v>
      </c>
      <c r="P9958" s="179">
        <v>0</v>
      </c>
      <c r="Q9958" s="179">
        <v>0</v>
      </c>
      <c r="R9958" s="180">
        <v>0</v>
      </c>
      <c r="S9958" s="180">
        <v>0</v>
      </c>
      <c r="T9958" s="180">
        <v>0</v>
      </c>
    </row>
    <row r="9959" spans="2:20" x14ac:dyDescent="0.3">
      <c r="B9959" s="19">
        <v>9956</v>
      </c>
      <c r="C9959" s="179">
        <v>0</v>
      </c>
      <c r="D9959" s="179">
        <v>0</v>
      </c>
      <c r="E9959" s="179">
        <v>75537.55996726283</v>
      </c>
      <c r="F9959" s="179">
        <v>0</v>
      </c>
      <c r="G9959" s="179">
        <v>0</v>
      </c>
      <c r="H9959" s="179">
        <v>43512.711446954163</v>
      </c>
      <c r="I9959" s="179">
        <v>0</v>
      </c>
      <c r="J9959" s="179">
        <v>0</v>
      </c>
      <c r="K9959" s="179">
        <v>0</v>
      </c>
      <c r="L9959" s="179">
        <v>0</v>
      </c>
      <c r="M9959" s="179">
        <v>3399.4346519521791</v>
      </c>
      <c r="N9959" s="179">
        <v>0</v>
      </c>
      <c r="O9959" s="179">
        <v>0</v>
      </c>
      <c r="P9959" s="179">
        <v>0</v>
      </c>
      <c r="Q9959" s="179">
        <v>0</v>
      </c>
      <c r="R9959" s="180">
        <v>0</v>
      </c>
      <c r="S9959" s="180">
        <v>0</v>
      </c>
      <c r="T9959" s="180">
        <v>0</v>
      </c>
    </row>
    <row r="9960" spans="2:20" x14ac:dyDescent="0.3">
      <c r="B9960" s="19">
        <v>9957</v>
      </c>
      <c r="C9960" s="179">
        <v>0</v>
      </c>
      <c r="D9960" s="179">
        <v>0</v>
      </c>
      <c r="E9960" s="179">
        <v>14854.606498123499</v>
      </c>
      <c r="F9960" s="179">
        <v>0</v>
      </c>
      <c r="G9960" s="179">
        <v>0</v>
      </c>
      <c r="H9960" s="179">
        <v>161934.67237143719</v>
      </c>
      <c r="I9960" s="179">
        <v>0</v>
      </c>
      <c r="J9960" s="179">
        <v>0</v>
      </c>
      <c r="K9960" s="179">
        <v>0</v>
      </c>
      <c r="L9960" s="179">
        <v>0</v>
      </c>
      <c r="M9960" s="179">
        <v>565229.01561070839</v>
      </c>
      <c r="N9960" s="179">
        <v>0</v>
      </c>
      <c r="O9960" s="179">
        <v>0</v>
      </c>
      <c r="P9960" s="179">
        <v>0</v>
      </c>
      <c r="Q9960" s="179">
        <v>0</v>
      </c>
      <c r="R9960" s="180">
        <v>0</v>
      </c>
      <c r="S9960" s="180">
        <v>0</v>
      </c>
      <c r="T9960" s="180">
        <v>0</v>
      </c>
    </row>
    <row r="9961" spans="2:20" x14ac:dyDescent="0.3">
      <c r="B9961" s="19">
        <v>9958</v>
      </c>
      <c r="C9961" s="179">
        <v>0</v>
      </c>
      <c r="D9961" s="179">
        <v>0</v>
      </c>
      <c r="E9961" s="179">
        <v>8649.7780761433769</v>
      </c>
      <c r="F9961" s="179">
        <v>0</v>
      </c>
      <c r="G9961" s="179">
        <v>0</v>
      </c>
      <c r="H9961" s="179">
        <v>145675.60506475522</v>
      </c>
      <c r="I9961" s="179">
        <v>0</v>
      </c>
      <c r="J9961" s="179">
        <v>0</v>
      </c>
      <c r="K9961" s="179">
        <v>0</v>
      </c>
      <c r="L9961" s="179">
        <v>0</v>
      </c>
      <c r="M9961" s="179">
        <v>289965.60691124381</v>
      </c>
      <c r="N9961" s="179">
        <v>0</v>
      </c>
      <c r="O9961" s="179">
        <v>0</v>
      </c>
      <c r="P9961" s="179">
        <v>0</v>
      </c>
      <c r="Q9961" s="179">
        <v>0</v>
      </c>
      <c r="R9961" s="180">
        <v>0</v>
      </c>
      <c r="S9961" s="180">
        <v>0</v>
      </c>
      <c r="T9961" s="180">
        <v>0</v>
      </c>
    </row>
    <row r="9962" spans="2:20" x14ac:dyDescent="0.3">
      <c r="B9962" s="19">
        <v>9959</v>
      </c>
      <c r="C9962" s="179">
        <v>0</v>
      </c>
      <c r="D9962" s="179">
        <v>0</v>
      </c>
      <c r="E9962" s="179">
        <v>188686.88391307776</v>
      </c>
      <c r="F9962" s="179">
        <v>0</v>
      </c>
      <c r="G9962" s="179">
        <v>0</v>
      </c>
      <c r="H9962" s="179">
        <v>6577.324260857341</v>
      </c>
      <c r="I9962" s="179">
        <v>0</v>
      </c>
      <c r="J9962" s="179">
        <v>0</v>
      </c>
      <c r="K9962" s="179">
        <v>0</v>
      </c>
      <c r="L9962" s="179">
        <v>0</v>
      </c>
      <c r="M9962" s="179">
        <v>968701.00885196775</v>
      </c>
      <c r="N9962" s="179">
        <v>0</v>
      </c>
      <c r="O9962" s="179">
        <v>0</v>
      </c>
      <c r="P9962" s="179">
        <v>0</v>
      </c>
      <c r="Q9962" s="179">
        <v>0</v>
      </c>
      <c r="R9962" s="180">
        <v>0</v>
      </c>
      <c r="S9962" s="180">
        <v>0</v>
      </c>
      <c r="T9962" s="180">
        <v>0</v>
      </c>
    </row>
    <row r="9963" spans="2:20" x14ac:dyDescent="0.3">
      <c r="B9963" s="19">
        <v>9960</v>
      </c>
      <c r="C9963" s="179">
        <v>0</v>
      </c>
      <c r="D9963" s="179">
        <v>0</v>
      </c>
      <c r="E9963" s="179">
        <v>6237.8166428864561</v>
      </c>
      <c r="F9963" s="179">
        <v>0</v>
      </c>
      <c r="G9963" s="179">
        <v>0</v>
      </c>
      <c r="H9963" s="179">
        <v>107089.05274237916</v>
      </c>
      <c r="I9963" s="179">
        <v>0</v>
      </c>
      <c r="J9963" s="179">
        <v>0</v>
      </c>
      <c r="K9963" s="179">
        <v>0</v>
      </c>
      <c r="L9963" s="179">
        <v>0</v>
      </c>
      <c r="M9963" s="179">
        <v>16683.254190418007</v>
      </c>
      <c r="N9963" s="179">
        <v>0</v>
      </c>
      <c r="O9963" s="179">
        <v>0</v>
      </c>
      <c r="P9963" s="179">
        <v>0</v>
      </c>
      <c r="Q9963" s="179">
        <v>0</v>
      </c>
      <c r="R9963" s="180">
        <v>0</v>
      </c>
      <c r="S9963" s="180">
        <v>0</v>
      </c>
      <c r="T9963" s="180">
        <v>0</v>
      </c>
    </row>
    <row r="9964" spans="2:20" x14ac:dyDescent="0.3">
      <c r="B9964" s="19">
        <v>9961</v>
      </c>
      <c r="C9964" s="179">
        <v>0</v>
      </c>
      <c r="D9964" s="179">
        <v>0</v>
      </c>
      <c r="E9964" s="179">
        <v>908225.35892439121</v>
      </c>
      <c r="F9964" s="179">
        <v>0</v>
      </c>
      <c r="G9964" s="179">
        <v>0</v>
      </c>
      <c r="H9964" s="179">
        <v>32159.273639574516</v>
      </c>
      <c r="I9964" s="179">
        <v>0</v>
      </c>
      <c r="J9964" s="179">
        <v>0</v>
      </c>
      <c r="K9964" s="179">
        <v>0</v>
      </c>
      <c r="L9964" s="179">
        <v>0</v>
      </c>
      <c r="M9964" s="179">
        <v>69285.171834218359</v>
      </c>
      <c r="N9964" s="179">
        <v>0</v>
      </c>
      <c r="O9964" s="179">
        <v>0</v>
      </c>
      <c r="P9964" s="179">
        <v>0</v>
      </c>
      <c r="Q9964" s="179">
        <v>0</v>
      </c>
      <c r="R9964" s="180">
        <v>0</v>
      </c>
      <c r="S9964" s="180">
        <v>0</v>
      </c>
      <c r="T9964" s="180">
        <v>0</v>
      </c>
    </row>
    <row r="9965" spans="2:20" x14ac:dyDescent="0.3">
      <c r="B9965" s="19">
        <v>9962</v>
      </c>
      <c r="C9965" s="179">
        <v>0</v>
      </c>
      <c r="D9965" s="179">
        <v>0</v>
      </c>
      <c r="E9965" s="179">
        <v>216665.65531811034</v>
      </c>
      <c r="F9965" s="179">
        <v>0</v>
      </c>
      <c r="G9965" s="179">
        <v>0</v>
      </c>
      <c r="H9965" s="179">
        <v>132240.83580022061</v>
      </c>
      <c r="I9965" s="179">
        <v>0</v>
      </c>
      <c r="J9965" s="179">
        <v>0</v>
      </c>
      <c r="K9965" s="179">
        <v>0</v>
      </c>
      <c r="L9965" s="179">
        <v>0</v>
      </c>
      <c r="M9965" s="179">
        <v>15646.670497807278</v>
      </c>
      <c r="N9965" s="179">
        <v>0</v>
      </c>
      <c r="O9965" s="179">
        <v>0</v>
      </c>
      <c r="P9965" s="179">
        <v>0</v>
      </c>
      <c r="Q9965" s="179">
        <v>0</v>
      </c>
      <c r="R9965" s="180">
        <v>0</v>
      </c>
      <c r="S9965" s="180">
        <v>0</v>
      </c>
      <c r="T9965" s="180">
        <v>0</v>
      </c>
    </row>
    <row r="9966" spans="2:20" x14ac:dyDescent="0.3">
      <c r="B9966" s="19">
        <v>9963</v>
      </c>
      <c r="C9966" s="179">
        <v>0</v>
      </c>
      <c r="D9966" s="179">
        <v>0</v>
      </c>
      <c r="E9966" s="179">
        <v>36150.000452995388</v>
      </c>
      <c r="F9966" s="179">
        <v>0</v>
      </c>
      <c r="G9966" s="179">
        <v>0</v>
      </c>
      <c r="H9966" s="179">
        <v>45762.354524326816</v>
      </c>
      <c r="I9966" s="179">
        <v>0</v>
      </c>
      <c r="J9966" s="179">
        <v>0</v>
      </c>
      <c r="K9966" s="179">
        <v>0</v>
      </c>
      <c r="L9966" s="179">
        <v>0</v>
      </c>
      <c r="M9966" s="179">
        <v>55689.149306950501</v>
      </c>
      <c r="N9966" s="179">
        <v>0</v>
      </c>
      <c r="O9966" s="179">
        <v>0</v>
      </c>
      <c r="P9966" s="179">
        <v>0</v>
      </c>
      <c r="Q9966" s="179">
        <v>0</v>
      </c>
      <c r="R9966" s="180">
        <v>0</v>
      </c>
      <c r="S9966" s="180">
        <v>0</v>
      </c>
      <c r="T9966" s="180">
        <v>0</v>
      </c>
    </row>
    <row r="9967" spans="2:20" x14ac:dyDescent="0.3">
      <c r="B9967" s="19">
        <v>9964</v>
      </c>
      <c r="C9967" s="179">
        <v>0</v>
      </c>
      <c r="D9967" s="179">
        <v>0</v>
      </c>
      <c r="E9967" s="179">
        <v>31013.171285069024</v>
      </c>
      <c r="F9967" s="179">
        <v>0</v>
      </c>
      <c r="G9967" s="179">
        <v>0</v>
      </c>
      <c r="H9967" s="179">
        <v>6946.4556727862928</v>
      </c>
      <c r="I9967" s="179">
        <v>0</v>
      </c>
      <c r="J9967" s="179">
        <v>0</v>
      </c>
      <c r="K9967" s="179">
        <v>0</v>
      </c>
      <c r="L9967" s="179">
        <v>0</v>
      </c>
      <c r="M9967" s="179">
        <v>90904.207825043632</v>
      </c>
      <c r="N9967" s="179">
        <v>0</v>
      </c>
      <c r="O9967" s="179">
        <v>0</v>
      </c>
      <c r="P9967" s="179">
        <v>0</v>
      </c>
      <c r="Q9967" s="179">
        <v>0</v>
      </c>
      <c r="R9967" s="180">
        <v>0</v>
      </c>
      <c r="S9967" s="180">
        <v>0</v>
      </c>
      <c r="T9967" s="180">
        <v>0</v>
      </c>
    </row>
    <row r="9968" spans="2:20" x14ac:dyDescent="0.3">
      <c r="B9968" s="19">
        <v>9965</v>
      </c>
      <c r="C9968" s="179">
        <v>0</v>
      </c>
      <c r="D9968" s="179">
        <v>0</v>
      </c>
      <c r="E9968" s="179">
        <v>91936.718856005187</v>
      </c>
      <c r="F9968" s="179">
        <v>0</v>
      </c>
      <c r="G9968" s="179">
        <v>0</v>
      </c>
      <c r="H9968" s="179">
        <v>1397248.8413367011</v>
      </c>
      <c r="I9968" s="179">
        <v>0</v>
      </c>
      <c r="J9968" s="179">
        <v>0</v>
      </c>
      <c r="K9968" s="179">
        <v>0</v>
      </c>
      <c r="L9968" s="179">
        <v>0</v>
      </c>
      <c r="M9968" s="179">
        <v>5014.3734475653782</v>
      </c>
      <c r="N9968" s="179">
        <v>0</v>
      </c>
      <c r="O9968" s="179">
        <v>0</v>
      </c>
      <c r="P9968" s="179">
        <v>0</v>
      </c>
      <c r="Q9968" s="179">
        <v>0</v>
      </c>
      <c r="R9968" s="180">
        <v>0</v>
      </c>
      <c r="S9968" s="180">
        <v>0</v>
      </c>
      <c r="T9968" s="180">
        <v>0</v>
      </c>
    </row>
    <row r="9969" spans="2:20" x14ac:dyDescent="0.3">
      <c r="B9969" s="19">
        <v>9966</v>
      </c>
      <c r="C9969" s="179">
        <v>0</v>
      </c>
      <c r="D9969" s="179">
        <v>0</v>
      </c>
      <c r="E9969" s="179">
        <v>51270.336259317519</v>
      </c>
      <c r="F9969" s="179">
        <v>0</v>
      </c>
      <c r="G9969" s="179">
        <v>0</v>
      </c>
      <c r="H9969" s="179">
        <v>196230.26793703091</v>
      </c>
      <c r="I9969" s="179">
        <v>0</v>
      </c>
      <c r="J9969" s="179">
        <v>0</v>
      </c>
      <c r="K9969" s="179">
        <v>0</v>
      </c>
      <c r="L9969" s="179">
        <v>0</v>
      </c>
      <c r="M9969" s="179">
        <v>311948.93476910767</v>
      </c>
      <c r="N9969" s="179">
        <v>0</v>
      </c>
      <c r="O9969" s="179">
        <v>0</v>
      </c>
      <c r="P9969" s="179">
        <v>0</v>
      </c>
      <c r="Q9969" s="179">
        <v>0</v>
      </c>
      <c r="R9969" s="180">
        <v>0</v>
      </c>
      <c r="S9969" s="180">
        <v>0</v>
      </c>
      <c r="T9969" s="180">
        <v>0</v>
      </c>
    </row>
    <row r="9970" spans="2:20" x14ac:dyDescent="0.3">
      <c r="B9970" s="19">
        <v>9967</v>
      </c>
      <c r="C9970" s="179">
        <v>0</v>
      </c>
      <c r="D9970" s="179">
        <v>0</v>
      </c>
      <c r="E9970" s="179">
        <v>437150.21921702026</v>
      </c>
      <c r="F9970" s="179">
        <v>1</v>
      </c>
      <c r="G9970" s="179">
        <v>146162.38799733575</v>
      </c>
      <c r="H9970" s="179">
        <v>136714.88712083112</v>
      </c>
      <c r="I9970" s="179">
        <v>0</v>
      </c>
      <c r="J9970" s="179">
        <v>0</v>
      </c>
      <c r="K9970" s="179">
        <v>0</v>
      </c>
      <c r="L9970" s="179">
        <v>0</v>
      </c>
      <c r="M9970" s="179">
        <v>16225.333973924351</v>
      </c>
      <c r="N9970" s="179">
        <v>0</v>
      </c>
      <c r="O9970" s="179">
        <v>0</v>
      </c>
      <c r="P9970" s="179">
        <v>0</v>
      </c>
      <c r="Q9970" s="179">
        <v>0</v>
      </c>
      <c r="R9970" s="180">
        <v>0</v>
      </c>
      <c r="S9970" s="180">
        <v>0</v>
      </c>
      <c r="T9970" s="180">
        <v>0</v>
      </c>
    </row>
    <row r="9971" spans="2:20" x14ac:dyDescent="0.3">
      <c r="B9971" s="19">
        <v>9968</v>
      </c>
      <c r="C9971" s="179">
        <v>0</v>
      </c>
      <c r="D9971" s="179">
        <v>0</v>
      </c>
      <c r="E9971" s="179">
        <v>55749.21255167693</v>
      </c>
      <c r="F9971" s="179">
        <v>0</v>
      </c>
      <c r="G9971" s="179">
        <v>0</v>
      </c>
      <c r="H9971" s="179">
        <v>543809.32246766938</v>
      </c>
      <c r="I9971" s="179">
        <v>0</v>
      </c>
      <c r="J9971" s="179">
        <v>0</v>
      </c>
      <c r="K9971" s="179">
        <v>0</v>
      </c>
      <c r="L9971" s="179">
        <v>0</v>
      </c>
      <c r="M9971" s="179">
        <v>48068.731064257823</v>
      </c>
      <c r="N9971" s="179">
        <v>0</v>
      </c>
      <c r="O9971" s="179">
        <v>0</v>
      </c>
      <c r="P9971" s="179">
        <v>0</v>
      </c>
      <c r="Q9971" s="179">
        <v>0</v>
      </c>
      <c r="R9971" s="180">
        <v>0</v>
      </c>
      <c r="S9971" s="180">
        <v>0</v>
      </c>
      <c r="T9971" s="180">
        <v>0</v>
      </c>
    </row>
    <row r="9972" spans="2:20" x14ac:dyDescent="0.3">
      <c r="B9972" s="19">
        <v>9969</v>
      </c>
      <c r="C9972" s="179">
        <v>0</v>
      </c>
      <c r="D9972" s="179">
        <v>0</v>
      </c>
      <c r="E9972" s="179">
        <v>57978.785011519045</v>
      </c>
      <c r="F9972" s="179">
        <v>0</v>
      </c>
      <c r="G9972" s="179">
        <v>0</v>
      </c>
      <c r="H9972" s="179">
        <v>71574.740199867781</v>
      </c>
      <c r="I9972" s="179">
        <v>0</v>
      </c>
      <c r="J9972" s="179">
        <v>0</v>
      </c>
      <c r="K9972" s="179">
        <v>0</v>
      </c>
      <c r="L9972" s="179">
        <v>0</v>
      </c>
      <c r="M9972" s="179">
        <v>303755.93398565991</v>
      </c>
      <c r="N9972" s="179">
        <v>0</v>
      </c>
      <c r="O9972" s="179">
        <v>0</v>
      </c>
      <c r="P9972" s="179">
        <v>0</v>
      </c>
      <c r="Q9972" s="179">
        <v>0</v>
      </c>
      <c r="R9972" s="180">
        <v>0</v>
      </c>
      <c r="S9972" s="180">
        <v>0</v>
      </c>
      <c r="T9972" s="180">
        <v>0</v>
      </c>
    </row>
    <row r="9973" spans="2:20" x14ac:dyDescent="0.3">
      <c r="B9973" s="19">
        <v>9970</v>
      </c>
      <c r="C9973" s="179">
        <v>0</v>
      </c>
      <c r="D9973" s="179">
        <v>0</v>
      </c>
      <c r="E9973" s="179">
        <v>52228.760620534704</v>
      </c>
      <c r="F9973" s="179">
        <v>0</v>
      </c>
      <c r="G9973" s="179">
        <v>0</v>
      </c>
      <c r="H9973" s="179">
        <v>38534.493480297329</v>
      </c>
      <c r="I9973" s="179">
        <v>0</v>
      </c>
      <c r="J9973" s="179">
        <v>0</v>
      </c>
      <c r="K9973" s="179">
        <v>0</v>
      </c>
      <c r="L9973" s="179">
        <v>0</v>
      </c>
      <c r="M9973" s="179">
        <v>73081.330882739756</v>
      </c>
      <c r="N9973" s="179">
        <v>0</v>
      </c>
      <c r="O9973" s="179">
        <v>0</v>
      </c>
      <c r="P9973" s="179">
        <v>0</v>
      </c>
      <c r="Q9973" s="179">
        <v>0</v>
      </c>
      <c r="R9973" s="180">
        <v>0</v>
      </c>
      <c r="S9973" s="180">
        <v>0</v>
      </c>
      <c r="T9973" s="180">
        <v>0</v>
      </c>
    </row>
    <row r="9974" spans="2:20" x14ac:dyDescent="0.3">
      <c r="B9974" s="19">
        <v>9971</v>
      </c>
      <c r="C9974" s="179">
        <v>0</v>
      </c>
      <c r="D9974" s="179">
        <v>0</v>
      </c>
      <c r="E9974" s="179">
        <v>52123.983142519472</v>
      </c>
      <c r="F9974" s="179">
        <v>0</v>
      </c>
      <c r="G9974" s="179">
        <v>0</v>
      </c>
      <c r="H9974" s="179">
        <v>27118.320297794187</v>
      </c>
      <c r="I9974" s="179">
        <v>0</v>
      </c>
      <c r="J9974" s="179">
        <v>0</v>
      </c>
      <c r="K9974" s="179">
        <v>0</v>
      </c>
      <c r="L9974" s="179">
        <v>0</v>
      </c>
      <c r="M9974" s="179">
        <v>37002.376004302037</v>
      </c>
      <c r="N9974" s="179">
        <v>0</v>
      </c>
      <c r="O9974" s="179">
        <v>0</v>
      </c>
      <c r="P9974" s="179">
        <v>0</v>
      </c>
      <c r="Q9974" s="179">
        <v>0</v>
      </c>
      <c r="R9974" s="180">
        <v>0</v>
      </c>
      <c r="S9974" s="180">
        <v>0</v>
      </c>
      <c r="T9974" s="180">
        <v>0</v>
      </c>
    </row>
    <row r="9975" spans="2:20" x14ac:dyDescent="0.3">
      <c r="B9975" s="19">
        <v>9972</v>
      </c>
      <c r="C9975" s="179">
        <v>0</v>
      </c>
      <c r="D9975" s="179">
        <v>0</v>
      </c>
      <c r="E9975" s="179">
        <v>11096.658398370224</v>
      </c>
      <c r="F9975" s="179">
        <v>0</v>
      </c>
      <c r="G9975" s="179">
        <v>0</v>
      </c>
      <c r="H9975" s="179">
        <v>15055.421357002684</v>
      </c>
      <c r="I9975" s="179">
        <v>0</v>
      </c>
      <c r="J9975" s="179">
        <v>0</v>
      </c>
      <c r="K9975" s="179">
        <v>0</v>
      </c>
      <c r="L9975" s="179">
        <v>0</v>
      </c>
      <c r="M9975" s="179">
        <v>60538.740025588755</v>
      </c>
      <c r="N9975" s="179">
        <v>0</v>
      </c>
      <c r="O9975" s="179">
        <v>0</v>
      </c>
      <c r="P9975" s="179">
        <v>0</v>
      </c>
      <c r="Q9975" s="179">
        <v>0</v>
      </c>
      <c r="R9975" s="180">
        <v>0</v>
      </c>
      <c r="S9975" s="180">
        <v>0</v>
      </c>
      <c r="T9975" s="180">
        <v>0</v>
      </c>
    </row>
    <row r="9976" spans="2:20" x14ac:dyDescent="0.3">
      <c r="B9976" s="19">
        <v>9973</v>
      </c>
      <c r="C9976" s="179">
        <v>0</v>
      </c>
      <c r="D9976" s="179">
        <v>0</v>
      </c>
      <c r="E9976" s="179">
        <v>80619.613022441947</v>
      </c>
      <c r="F9976" s="179">
        <v>0</v>
      </c>
      <c r="G9976" s="179">
        <v>0</v>
      </c>
      <c r="H9976" s="179">
        <v>375418.35018737521</v>
      </c>
      <c r="I9976" s="179">
        <v>0</v>
      </c>
      <c r="J9976" s="179">
        <v>0</v>
      </c>
      <c r="K9976" s="179">
        <v>0</v>
      </c>
      <c r="L9976" s="179">
        <v>0</v>
      </c>
      <c r="M9976" s="179">
        <v>73752.342287412044</v>
      </c>
      <c r="N9976" s="179">
        <v>0</v>
      </c>
      <c r="O9976" s="179">
        <v>0</v>
      </c>
      <c r="P9976" s="179">
        <v>0</v>
      </c>
      <c r="Q9976" s="179">
        <v>0</v>
      </c>
      <c r="R9976" s="180">
        <v>0</v>
      </c>
      <c r="S9976" s="180">
        <v>0</v>
      </c>
      <c r="T9976" s="180">
        <v>0</v>
      </c>
    </row>
    <row r="9977" spans="2:20" x14ac:dyDescent="0.3">
      <c r="B9977" s="19">
        <v>9974</v>
      </c>
      <c r="C9977" s="179">
        <v>0</v>
      </c>
      <c r="D9977" s="179">
        <v>0</v>
      </c>
      <c r="E9977" s="179">
        <v>150321.97904124227</v>
      </c>
      <c r="F9977" s="179">
        <v>0</v>
      </c>
      <c r="G9977" s="179">
        <v>0</v>
      </c>
      <c r="H9977" s="179">
        <v>639493.24992048088</v>
      </c>
      <c r="I9977" s="179">
        <v>0</v>
      </c>
      <c r="J9977" s="179">
        <v>0</v>
      </c>
      <c r="K9977" s="179">
        <v>0</v>
      </c>
      <c r="L9977" s="179">
        <v>0</v>
      </c>
      <c r="M9977" s="179">
        <v>110341.30271618329</v>
      </c>
      <c r="N9977" s="179">
        <v>0</v>
      </c>
      <c r="O9977" s="179">
        <v>0</v>
      </c>
      <c r="P9977" s="179">
        <v>0</v>
      </c>
      <c r="Q9977" s="179">
        <v>0</v>
      </c>
      <c r="R9977" s="180">
        <v>0</v>
      </c>
      <c r="S9977" s="180">
        <v>0</v>
      </c>
      <c r="T9977" s="180">
        <v>0</v>
      </c>
    </row>
    <row r="9978" spans="2:20" x14ac:dyDescent="0.3">
      <c r="B9978" s="19">
        <v>9975</v>
      </c>
      <c r="C9978" s="179">
        <v>0</v>
      </c>
      <c r="D9978" s="179">
        <v>0</v>
      </c>
      <c r="E9978" s="179">
        <v>52670.441993375047</v>
      </c>
      <c r="F9978" s="179">
        <v>0</v>
      </c>
      <c r="G9978" s="179">
        <v>0</v>
      </c>
      <c r="H9978" s="179">
        <v>77346.161795056396</v>
      </c>
      <c r="I9978" s="179">
        <v>0</v>
      </c>
      <c r="J9978" s="179">
        <v>0</v>
      </c>
      <c r="K9978" s="179">
        <v>0</v>
      </c>
      <c r="L9978" s="179">
        <v>0</v>
      </c>
      <c r="M9978" s="179">
        <v>114734.04288449242</v>
      </c>
      <c r="N9978" s="179">
        <v>0</v>
      </c>
      <c r="O9978" s="179">
        <v>0</v>
      </c>
      <c r="P9978" s="179">
        <v>0</v>
      </c>
      <c r="Q9978" s="179">
        <v>0</v>
      </c>
      <c r="R9978" s="180">
        <v>0</v>
      </c>
      <c r="S9978" s="180">
        <v>0</v>
      </c>
      <c r="T9978" s="180">
        <v>0</v>
      </c>
    </row>
    <row r="9979" spans="2:20" x14ac:dyDescent="0.3">
      <c r="B9979" s="19">
        <v>9976</v>
      </c>
      <c r="C9979" s="179">
        <v>0</v>
      </c>
      <c r="D9979" s="179">
        <v>0</v>
      </c>
      <c r="E9979" s="179">
        <v>99159.742828218048</v>
      </c>
      <c r="F9979" s="179">
        <v>0</v>
      </c>
      <c r="G9979" s="179">
        <v>0</v>
      </c>
      <c r="H9979" s="179">
        <v>5480.420443775547</v>
      </c>
      <c r="I9979" s="179">
        <v>0</v>
      </c>
      <c r="J9979" s="179">
        <v>0</v>
      </c>
      <c r="K9979" s="179">
        <v>0</v>
      </c>
      <c r="L9979" s="179">
        <v>0</v>
      </c>
      <c r="M9979" s="179">
        <v>327814.89590481779</v>
      </c>
      <c r="N9979" s="179">
        <v>0</v>
      </c>
      <c r="O9979" s="179">
        <v>0</v>
      </c>
      <c r="P9979" s="179">
        <v>0</v>
      </c>
      <c r="Q9979" s="179">
        <v>0</v>
      </c>
      <c r="R9979" s="180">
        <v>0</v>
      </c>
      <c r="S9979" s="180">
        <v>0</v>
      </c>
      <c r="T9979" s="180">
        <v>0</v>
      </c>
    </row>
    <row r="9980" spans="2:20" x14ac:dyDescent="0.3">
      <c r="B9980" s="19">
        <v>9977</v>
      </c>
      <c r="C9980" s="179">
        <v>0</v>
      </c>
      <c r="D9980" s="179">
        <v>0</v>
      </c>
      <c r="E9980" s="179">
        <v>18595.552836262719</v>
      </c>
      <c r="F9980" s="179">
        <v>0</v>
      </c>
      <c r="G9980" s="179">
        <v>0</v>
      </c>
      <c r="H9980" s="179">
        <v>17234.367479399047</v>
      </c>
      <c r="I9980" s="179">
        <v>0</v>
      </c>
      <c r="J9980" s="179">
        <v>0</v>
      </c>
      <c r="K9980" s="179">
        <v>0</v>
      </c>
      <c r="L9980" s="179">
        <v>0</v>
      </c>
      <c r="M9980" s="179">
        <v>72073.377093334915</v>
      </c>
      <c r="N9980" s="179">
        <v>0</v>
      </c>
      <c r="O9980" s="179">
        <v>0</v>
      </c>
      <c r="P9980" s="179">
        <v>0</v>
      </c>
      <c r="Q9980" s="179">
        <v>0</v>
      </c>
      <c r="R9980" s="180">
        <v>0</v>
      </c>
      <c r="S9980" s="180">
        <v>0</v>
      </c>
      <c r="T9980" s="180">
        <v>0</v>
      </c>
    </row>
    <row r="9981" spans="2:20" x14ac:dyDescent="0.3">
      <c r="B9981" s="19">
        <v>9978</v>
      </c>
      <c r="C9981" s="179">
        <v>0</v>
      </c>
      <c r="D9981" s="179">
        <v>0</v>
      </c>
      <c r="E9981" s="179">
        <v>148108.18745374249</v>
      </c>
      <c r="F9981" s="179">
        <v>0</v>
      </c>
      <c r="G9981" s="179">
        <v>0</v>
      </c>
      <c r="H9981" s="179">
        <v>28913.882280930338</v>
      </c>
      <c r="I9981" s="179">
        <v>0</v>
      </c>
      <c r="J9981" s="179">
        <v>0</v>
      </c>
      <c r="K9981" s="179">
        <v>0</v>
      </c>
      <c r="L9981" s="179">
        <v>0</v>
      </c>
      <c r="M9981" s="179">
        <v>148942.07095631049</v>
      </c>
      <c r="N9981" s="179">
        <v>0</v>
      </c>
      <c r="O9981" s="179">
        <v>0</v>
      </c>
      <c r="P9981" s="179">
        <v>0</v>
      </c>
      <c r="Q9981" s="179">
        <v>0</v>
      </c>
      <c r="R9981" s="180">
        <v>0</v>
      </c>
      <c r="S9981" s="180">
        <v>0</v>
      </c>
      <c r="T9981" s="180">
        <v>0</v>
      </c>
    </row>
    <row r="9982" spans="2:20" x14ac:dyDescent="0.3">
      <c r="B9982" s="19">
        <v>9979</v>
      </c>
      <c r="C9982" s="179">
        <v>0</v>
      </c>
      <c r="D9982" s="179">
        <v>0</v>
      </c>
      <c r="E9982" s="179">
        <v>199590.68997748487</v>
      </c>
      <c r="F9982" s="179">
        <v>0</v>
      </c>
      <c r="G9982" s="179">
        <v>0</v>
      </c>
      <c r="H9982" s="179">
        <v>123019.00094051982</v>
      </c>
      <c r="I9982" s="179">
        <v>0</v>
      </c>
      <c r="J9982" s="179">
        <v>0</v>
      </c>
      <c r="K9982" s="179">
        <v>0</v>
      </c>
      <c r="L9982" s="179">
        <v>0</v>
      </c>
      <c r="M9982" s="179">
        <v>16556.17962394399</v>
      </c>
      <c r="N9982" s="179">
        <v>0</v>
      </c>
      <c r="O9982" s="179">
        <v>0</v>
      </c>
      <c r="P9982" s="179">
        <v>0</v>
      </c>
      <c r="Q9982" s="179">
        <v>0</v>
      </c>
      <c r="R9982" s="180">
        <v>0</v>
      </c>
      <c r="S9982" s="180">
        <v>0</v>
      </c>
      <c r="T9982" s="180">
        <v>0</v>
      </c>
    </row>
    <row r="9983" spans="2:20" x14ac:dyDescent="0.3">
      <c r="B9983" s="19">
        <v>9980</v>
      </c>
      <c r="C9983" s="179">
        <v>0</v>
      </c>
      <c r="D9983" s="179">
        <v>0</v>
      </c>
      <c r="E9983" s="179">
        <v>46521.368841282674</v>
      </c>
      <c r="F9983" s="179">
        <v>0</v>
      </c>
      <c r="G9983" s="179">
        <v>0</v>
      </c>
      <c r="H9983" s="179">
        <v>20646.312492626093</v>
      </c>
      <c r="I9983" s="179">
        <v>0</v>
      </c>
      <c r="J9983" s="179">
        <v>0</v>
      </c>
      <c r="K9983" s="179">
        <v>0</v>
      </c>
      <c r="L9983" s="179">
        <v>0</v>
      </c>
      <c r="M9983" s="179">
        <v>138969.95362170821</v>
      </c>
      <c r="N9983" s="179">
        <v>0</v>
      </c>
      <c r="O9983" s="179">
        <v>0</v>
      </c>
      <c r="P9983" s="179">
        <v>0</v>
      </c>
      <c r="Q9983" s="179">
        <v>0</v>
      </c>
      <c r="R9983" s="180">
        <v>0</v>
      </c>
      <c r="S9983" s="180">
        <v>0</v>
      </c>
      <c r="T9983" s="180">
        <v>0</v>
      </c>
    </row>
    <row r="9984" spans="2:20" x14ac:dyDescent="0.3">
      <c r="B9984" s="19">
        <v>9981</v>
      </c>
      <c r="C9984" s="179">
        <v>0</v>
      </c>
      <c r="D9984" s="179">
        <v>0</v>
      </c>
      <c r="E9984" s="179">
        <v>71966.533528952365</v>
      </c>
      <c r="F9984" s="179">
        <v>0</v>
      </c>
      <c r="G9984" s="179">
        <v>0</v>
      </c>
      <c r="H9984" s="179">
        <v>57082.106361128099</v>
      </c>
      <c r="I9984" s="179">
        <v>0</v>
      </c>
      <c r="J9984" s="179">
        <v>0</v>
      </c>
      <c r="K9984" s="179">
        <v>0</v>
      </c>
      <c r="L9984" s="179">
        <v>0</v>
      </c>
      <c r="M9984" s="179">
        <v>7444.9894391356875</v>
      </c>
      <c r="N9984" s="179">
        <v>0</v>
      </c>
      <c r="O9984" s="179">
        <v>0</v>
      </c>
      <c r="P9984" s="179">
        <v>0</v>
      </c>
      <c r="Q9984" s="179">
        <v>0</v>
      </c>
      <c r="R9984" s="180">
        <v>0</v>
      </c>
      <c r="S9984" s="180">
        <v>0</v>
      </c>
      <c r="T9984" s="180">
        <v>0</v>
      </c>
    </row>
    <row r="9985" spans="2:20" x14ac:dyDescent="0.3">
      <c r="B9985" s="19">
        <v>9982</v>
      </c>
      <c r="C9985" s="179">
        <v>0</v>
      </c>
      <c r="D9985" s="179">
        <v>0</v>
      </c>
      <c r="E9985" s="179">
        <v>87922.156123065928</v>
      </c>
      <c r="F9985" s="179">
        <v>0</v>
      </c>
      <c r="G9985" s="179">
        <v>0</v>
      </c>
      <c r="H9985" s="179">
        <v>48431.907302014442</v>
      </c>
      <c r="I9985" s="179">
        <v>0</v>
      </c>
      <c r="J9985" s="179">
        <v>0</v>
      </c>
      <c r="K9985" s="179">
        <v>0</v>
      </c>
      <c r="L9985" s="179">
        <v>0</v>
      </c>
      <c r="M9985" s="179">
        <v>32673.695643245665</v>
      </c>
      <c r="N9985" s="179">
        <v>0</v>
      </c>
      <c r="O9985" s="179">
        <v>0</v>
      </c>
      <c r="P9985" s="179">
        <v>0</v>
      </c>
      <c r="Q9985" s="179">
        <v>0</v>
      </c>
      <c r="R9985" s="180">
        <v>0</v>
      </c>
      <c r="S9985" s="180">
        <v>0</v>
      </c>
      <c r="T9985" s="180">
        <v>0</v>
      </c>
    </row>
    <row r="9986" spans="2:20" x14ac:dyDescent="0.3">
      <c r="B9986" s="19">
        <v>9983</v>
      </c>
      <c r="C9986" s="179">
        <v>0</v>
      </c>
      <c r="D9986" s="179">
        <v>0</v>
      </c>
      <c r="E9986" s="179">
        <v>155345.86748858076</v>
      </c>
      <c r="F9986" s="179">
        <v>0</v>
      </c>
      <c r="G9986" s="179">
        <v>0</v>
      </c>
      <c r="H9986" s="179">
        <v>188663.1052080575</v>
      </c>
      <c r="I9986" s="179">
        <v>0</v>
      </c>
      <c r="J9986" s="179">
        <v>0</v>
      </c>
      <c r="K9986" s="179">
        <v>0</v>
      </c>
      <c r="L9986" s="179">
        <v>0</v>
      </c>
      <c r="M9986" s="179">
        <v>258772.12977535976</v>
      </c>
      <c r="N9986" s="179">
        <v>0</v>
      </c>
      <c r="O9986" s="179">
        <v>0</v>
      </c>
      <c r="P9986" s="179">
        <v>0</v>
      </c>
      <c r="Q9986" s="179">
        <v>0</v>
      </c>
      <c r="R9986" s="180">
        <v>0</v>
      </c>
      <c r="S9986" s="180">
        <v>0</v>
      </c>
      <c r="T9986" s="180">
        <v>0</v>
      </c>
    </row>
    <row r="9987" spans="2:20" x14ac:dyDescent="0.3">
      <c r="B9987" s="19">
        <v>9984</v>
      </c>
      <c r="C9987" s="179">
        <v>0</v>
      </c>
      <c r="D9987" s="179">
        <v>0</v>
      </c>
      <c r="E9987" s="179">
        <v>163905.77554927475</v>
      </c>
      <c r="F9987" s="179">
        <v>0</v>
      </c>
      <c r="G9987" s="179">
        <v>0</v>
      </c>
      <c r="H9987" s="179">
        <v>59986.134544414519</v>
      </c>
      <c r="I9987" s="179">
        <v>0</v>
      </c>
      <c r="J9987" s="179">
        <v>0</v>
      </c>
      <c r="K9987" s="179">
        <v>0</v>
      </c>
      <c r="L9987" s="179">
        <v>0</v>
      </c>
      <c r="M9987" s="179">
        <v>833749.86936699296</v>
      </c>
      <c r="N9987" s="179">
        <v>0</v>
      </c>
      <c r="O9987" s="179">
        <v>0</v>
      </c>
      <c r="P9987" s="179">
        <v>0</v>
      </c>
      <c r="Q9987" s="179">
        <v>0</v>
      </c>
      <c r="R9987" s="180">
        <v>0</v>
      </c>
      <c r="S9987" s="180">
        <v>0</v>
      </c>
      <c r="T9987" s="180">
        <v>0</v>
      </c>
    </row>
    <row r="9988" spans="2:20" x14ac:dyDescent="0.3">
      <c r="B9988" s="19">
        <v>9985</v>
      </c>
      <c r="C9988" s="179">
        <v>0</v>
      </c>
      <c r="D9988" s="179">
        <v>0</v>
      </c>
      <c r="E9988" s="179">
        <v>26279.822950677812</v>
      </c>
      <c r="F9988" s="179">
        <v>0</v>
      </c>
      <c r="G9988" s="179">
        <v>0</v>
      </c>
      <c r="H9988" s="179">
        <v>23355.052364927822</v>
      </c>
      <c r="I9988" s="179">
        <v>0</v>
      </c>
      <c r="J9988" s="179">
        <v>0</v>
      </c>
      <c r="K9988" s="179">
        <v>0</v>
      </c>
      <c r="L9988" s="179">
        <v>0</v>
      </c>
      <c r="M9988" s="179">
        <v>4299.2786369145952</v>
      </c>
      <c r="N9988" s="179">
        <v>0</v>
      </c>
      <c r="O9988" s="179">
        <v>0</v>
      </c>
      <c r="P9988" s="179">
        <v>0</v>
      </c>
      <c r="Q9988" s="179">
        <v>0</v>
      </c>
      <c r="R9988" s="180">
        <v>0</v>
      </c>
      <c r="S9988" s="180">
        <v>0</v>
      </c>
      <c r="T9988" s="180">
        <v>0</v>
      </c>
    </row>
    <row r="9989" spans="2:20" x14ac:dyDescent="0.3">
      <c r="B9989" s="19">
        <v>9986</v>
      </c>
      <c r="C9989" s="179">
        <v>0</v>
      </c>
      <c r="D9989" s="179">
        <v>0</v>
      </c>
      <c r="E9989" s="179">
        <v>722045.21195401263</v>
      </c>
      <c r="F9989" s="179">
        <v>0</v>
      </c>
      <c r="G9989" s="179">
        <v>0</v>
      </c>
      <c r="H9989" s="179">
        <v>38169.972011436948</v>
      </c>
      <c r="I9989" s="179">
        <v>0</v>
      </c>
      <c r="J9989" s="179">
        <v>0</v>
      </c>
      <c r="K9989" s="179">
        <v>0</v>
      </c>
      <c r="L9989" s="179">
        <v>0</v>
      </c>
      <c r="M9989" s="179">
        <v>317690.39162454807</v>
      </c>
      <c r="N9989" s="179">
        <v>0</v>
      </c>
      <c r="O9989" s="179">
        <v>0</v>
      </c>
      <c r="P9989" s="179">
        <v>0</v>
      </c>
      <c r="Q9989" s="179">
        <v>0</v>
      </c>
      <c r="R9989" s="180">
        <v>0</v>
      </c>
      <c r="S9989" s="180">
        <v>0</v>
      </c>
      <c r="T9989" s="180">
        <v>0</v>
      </c>
    </row>
    <row r="9990" spans="2:20" x14ac:dyDescent="0.3">
      <c r="B9990" s="19">
        <v>9987</v>
      </c>
      <c r="C9990" s="179">
        <v>0</v>
      </c>
      <c r="D9990" s="179">
        <v>0</v>
      </c>
      <c r="E9990" s="179">
        <v>461716.06898410461</v>
      </c>
      <c r="F9990" s="179">
        <v>0</v>
      </c>
      <c r="G9990" s="179">
        <v>0</v>
      </c>
      <c r="H9990" s="179">
        <v>1557.6806114240492</v>
      </c>
      <c r="I9990" s="179">
        <v>0</v>
      </c>
      <c r="J9990" s="179">
        <v>0</v>
      </c>
      <c r="K9990" s="179">
        <v>0</v>
      </c>
      <c r="L9990" s="179">
        <v>0</v>
      </c>
      <c r="M9990" s="179">
        <v>77601.658760189835</v>
      </c>
      <c r="N9990" s="179">
        <v>0</v>
      </c>
      <c r="O9990" s="179">
        <v>0</v>
      </c>
      <c r="P9990" s="179">
        <v>0</v>
      </c>
      <c r="Q9990" s="179">
        <v>0</v>
      </c>
      <c r="R9990" s="180">
        <v>0</v>
      </c>
      <c r="S9990" s="180">
        <v>0</v>
      </c>
      <c r="T9990" s="180">
        <v>0</v>
      </c>
    </row>
    <row r="9991" spans="2:20" x14ac:dyDescent="0.3">
      <c r="B9991" s="19">
        <v>9988</v>
      </c>
      <c r="C9991" s="179">
        <v>0</v>
      </c>
      <c r="D9991" s="179">
        <v>0</v>
      </c>
      <c r="E9991" s="179">
        <v>198609.94415859607</v>
      </c>
      <c r="F9991" s="179">
        <v>0</v>
      </c>
      <c r="G9991" s="179">
        <v>0</v>
      </c>
      <c r="H9991" s="179">
        <v>9590.0796744978943</v>
      </c>
      <c r="I9991" s="179">
        <v>0</v>
      </c>
      <c r="J9991" s="179">
        <v>0</v>
      </c>
      <c r="K9991" s="179">
        <v>0</v>
      </c>
      <c r="L9991" s="179">
        <v>0</v>
      </c>
      <c r="M9991" s="179">
        <v>363876.6506816739</v>
      </c>
      <c r="N9991" s="179">
        <v>0</v>
      </c>
      <c r="O9991" s="179">
        <v>0</v>
      </c>
      <c r="P9991" s="179">
        <v>0</v>
      </c>
      <c r="Q9991" s="179">
        <v>0</v>
      </c>
      <c r="R9991" s="180">
        <v>0</v>
      </c>
      <c r="S9991" s="180">
        <v>0</v>
      </c>
      <c r="T9991" s="180">
        <v>0</v>
      </c>
    </row>
    <row r="9992" spans="2:20" x14ac:dyDescent="0.3">
      <c r="B9992" s="19">
        <v>9989</v>
      </c>
      <c r="C9992" s="179">
        <v>0</v>
      </c>
      <c r="D9992" s="179">
        <v>0</v>
      </c>
      <c r="E9992" s="179">
        <v>91500.702776876526</v>
      </c>
      <c r="F9992" s="179">
        <v>0</v>
      </c>
      <c r="G9992" s="179">
        <v>0</v>
      </c>
      <c r="H9992" s="179">
        <v>55504.393141111963</v>
      </c>
      <c r="I9992" s="179">
        <v>0</v>
      </c>
      <c r="J9992" s="179">
        <v>0</v>
      </c>
      <c r="K9992" s="179">
        <v>0</v>
      </c>
      <c r="L9992" s="179">
        <v>0</v>
      </c>
      <c r="M9992" s="179">
        <v>118785.8132526274</v>
      </c>
      <c r="N9992" s="179">
        <v>0</v>
      </c>
      <c r="O9992" s="179">
        <v>0</v>
      </c>
      <c r="P9992" s="179">
        <v>0</v>
      </c>
      <c r="Q9992" s="179">
        <v>0</v>
      </c>
      <c r="R9992" s="180">
        <v>0</v>
      </c>
      <c r="S9992" s="180">
        <v>0</v>
      </c>
      <c r="T9992" s="180">
        <v>0</v>
      </c>
    </row>
    <row r="9993" spans="2:20" x14ac:dyDescent="0.3">
      <c r="B9993" s="19">
        <v>9990</v>
      </c>
      <c r="C9993" s="179">
        <v>0</v>
      </c>
      <c r="D9993" s="179">
        <v>0</v>
      </c>
      <c r="E9993" s="179">
        <v>61094.372969387841</v>
      </c>
      <c r="F9993" s="179">
        <v>0</v>
      </c>
      <c r="G9993" s="179">
        <v>0</v>
      </c>
      <c r="H9993" s="179">
        <v>75361.304230491834</v>
      </c>
      <c r="I9993" s="179">
        <v>0</v>
      </c>
      <c r="J9993" s="179">
        <v>0</v>
      </c>
      <c r="K9993" s="179">
        <v>0</v>
      </c>
      <c r="L9993" s="179">
        <v>0</v>
      </c>
      <c r="M9993" s="179">
        <v>282385.55939695711</v>
      </c>
      <c r="N9993" s="179">
        <v>0</v>
      </c>
      <c r="O9993" s="179">
        <v>0</v>
      </c>
      <c r="P9993" s="179">
        <v>0</v>
      </c>
      <c r="Q9993" s="179">
        <v>0</v>
      </c>
      <c r="R9993" s="180">
        <v>0</v>
      </c>
      <c r="S9993" s="180">
        <v>0</v>
      </c>
      <c r="T9993" s="180">
        <v>0</v>
      </c>
    </row>
    <row r="9994" spans="2:20" x14ac:dyDescent="0.3">
      <c r="B9994" s="19">
        <v>9991</v>
      </c>
      <c r="C9994" s="179">
        <v>0</v>
      </c>
      <c r="D9994" s="179">
        <v>0</v>
      </c>
      <c r="E9994" s="179">
        <v>11270.912734581943</v>
      </c>
      <c r="F9994" s="179">
        <v>1</v>
      </c>
      <c r="G9994" s="179">
        <v>12962.040746963477</v>
      </c>
      <c r="H9994" s="179">
        <v>25457.439360375036</v>
      </c>
      <c r="I9994" s="179">
        <v>0</v>
      </c>
      <c r="J9994" s="179">
        <v>0</v>
      </c>
      <c r="K9994" s="179">
        <v>0</v>
      </c>
      <c r="L9994" s="179">
        <v>0</v>
      </c>
      <c r="M9994" s="179">
        <v>409258.3944454873</v>
      </c>
      <c r="N9994" s="179">
        <v>0</v>
      </c>
      <c r="O9994" s="179">
        <v>0</v>
      </c>
      <c r="P9994" s="179">
        <v>0</v>
      </c>
      <c r="Q9994" s="179">
        <v>0</v>
      </c>
      <c r="R9994" s="180">
        <v>0</v>
      </c>
      <c r="S9994" s="180">
        <v>0</v>
      </c>
      <c r="T9994" s="180">
        <v>0</v>
      </c>
    </row>
    <row r="9995" spans="2:20" x14ac:dyDescent="0.3">
      <c r="B9995" s="19">
        <v>9992</v>
      </c>
      <c r="C9995" s="179">
        <v>0</v>
      </c>
      <c r="D9995" s="179">
        <v>0</v>
      </c>
      <c r="E9995" s="179">
        <v>2227987.4664510558</v>
      </c>
      <c r="F9995" s="179">
        <v>0</v>
      </c>
      <c r="G9995" s="179">
        <v>0</v>
      </c>
      <c r="H9995" s="179">
        <v>6347.7434926158758</v>
      </c>
      <c r="I9995" s="179">
        <v>0</v>
      </c>
      <c r="J9995" s="179">
        <v>0</v>
      </c>
      <c r="K9995" s="179">
        <v>0</v>
      </c>
      <c r="L9995" s="179">
        <v>0</v>
      </c>
      <c r="M9995" s="179">
        <v>15838.835559604695</v>
      </c>
      <c r="N9995" s="179">
        <v>0</v>
      </c>
      <c r="O9995" s="179">
        <v>0</v>
      </c>
      <c r="P9995" s="179">
        <v>0</v>
      </c>
      <c r="Q9995" s="179">
        <v>0</v>
      </c>
      <c r="R9995" s="180">
        <v>0</v>
      </c>
      <c r="S9995" s="180">
        <v>0</v>
      </c>
      <c r="T9995" s="180">
        <v>0</v>
      </c>
    </row>
    <row r="9996" spans="2:20" x14ac:dyDescent="0.3">
      <c r="B9996" s="19">
        <v>9993</v>
      </c>
      <c r="C9996" s="179">
        <v>0</v>
      </c>
      <c r="D9996" s="179">
        <v>0</v>
      </c>
      <c r="E9996" s="179">
        <v>827183.31535441952</v>
      </c>
      <c r="F9996" s="179">
        <v>0</v>
      </c>
      <c r="G9996" s="179">
        <v>0</v>
      </c>
      <c r="H9996" s="179">
        <v>161444.06250564213</v>
      </c>
      <c r="I9996" s="179">
        <v>0</v>
      </c>
      <c r="J9996" s="179">
        <v>0</v>
      </c>
      <c r="K9996" s="179">
        <v>0</v>
      </c>
      <c r="L9996" s="179">
        <v>0</v>
      </c>
      <c r="M9996" s="179">
        <v>14264.698056822639</v>
      </c>
      <c r="N9996" s="179">
        <v>0</v>
      </c>
      <c r="O9996" s="179">
        <v>0</v>
      </c>
      <c r="P9996" s="179">
        <v>0</v>
      </c>
      <c r="Q9996" s="179">
        <v>0</v>
      </c>
      <c r="R9996" s="180">
        <v>0</v>
      </c>
      <c r="S9996" s="180">
        <v>0</v>
      </c>
      <c r="T9996" s="180">
        <v>0</v>
      </c>
    </row>
    <row r="9997" spans="2:20" x14ac:dyDescent="0.3">
      <c r="B9997" s="19">
        <v>9994</v>
      </c>
      <c r="C9997" s="179">
        <v>0</v>
      </c>
      <c r="D9997" s="179">
        <v>0</v>
      </c>
      <c r="E9997" s="179">
        <v>114370.41752217992</v>
      </c>
      <c r="F9997" s="179">
        <v>0</v>
      </c>
      <c r="G9997" s="179">
        <v>0</v>
      </c>
      <c r="H9997" s="179">
        <v>225057.57333187948</v>
      </c>
      <c r="I9997" s="179">
        <v>0</v>
      </c>
      <c r="J9997" s="179">
        <v>0</v>
      </c>
      <c r="K9997" s="179">
        <v>0</v>
      </c>
      <c r="L9997" s="179">
        <v>0</v>
      </c>
      <c r="M9997" s="179">
        <v>192211.49921308496</v>
      </c>
      <c r="N9997" s="179">
        <v>0</v>
      </c>
      <c r="O9997" s="179">
        <v>0</v>
      </c>
      <c r="P9997" s="179">
        <v>0</v>
      </c>
      <c r="Q9997" s="179">
        <v>0</v>
      </c>
      <c r="R9997" s="180">
        <v>0</v>
      </c>
      <c r="S9997" s="180">
        <v>0</v>
      </c>
      <c r="T9997" s="180">
        <v>0</v>
      </c>
    </row>
    <row r="9998" spans="2:20" x14ac:dyDescent="0.3">
      <c r="B9998" s="19">
        <v>9995</v>
      </c>
      <c r="C9998" s="179">
        <v>0</v>
      </c>
      <c r="D9998" s="179">
        <v>0</v>
      </c>
      <c r="E9998" s="179">
        <v>181051.87110045055</v>
      </c>
      <c r="F9998" s="179">
        <v>0</v>
      </c>
      <c r="G9998" s="179">
        <v>0</v>
      </c>
      <c r="H9998" s="179">
        <v>33565.976595203603</v>
      </c>
      <c r="I9998" s="179">
        <v>0</v>
      </c>
      <c r="J9998" s="179">
        <v>0</v>
      </c>
      <c r="K9998" s="179">
        <v>0</v>
      </c>
      <c r="L9998" s="179">
        <v>0</v>
      </c>
      <c r="M9998" s="179">
        <v>9187.9455395358564</v>
      </c>
      <c r="N9998" s="179">
        <v>0</v>
      </c>
      <c r="O9998" s="179">
        <v>0</v>
      </c>
      <c r="P9998" s="179">
        <v>0</v>
      </c>
      <c r="Q9998" s="179">
        <v>0</v>
      </c>
      <c r="R9998" s="180">
        <v>0</v>
      </c>
      <c r="S9998" s="180">
        <v>0</v>
      </c>
      <c r="T9998" s="180">
        <v>0</v>
      </c>
    </row>
    <row r="9999" spans="2:20" x14ac:dyDescent="0.3">
      <c r="B9999" s="19">
        <v>9996</v>
      </c>
      <c r="C9999" s="179">
        <v>0</v>
      </c>
      <c r="D9999" s="179">
        <v>0</v>
      </c>
      <c r="E9999" s="179">
        <v>2960810.2789584189</v>
      </c>
      <c r="F9999" s="179">
        <v>0</v>
      </c>
      <c r="G9999" s="179">
        <v>0</v>
      </c>
      <c r="H9999" s="179">
        <v>171822.86078051827</v>
      </c>
      <c r="I9999" s="179">
        <v>0</v>
      </c>
      <c r="J9999" s="179">
        <v>0</v>
      </c>
      <c r="K9999" s="179">
        <v>0</v>
      </c>
      <c r="L9999" s="179">
        <v>0</v>
      </c>
      <c r="M9999" s="179">
        <v>78892.605630849706</v>
      </c>
      <c r="N9999" s="179">
        <v>0</v>
      </c>
      <c r="O9999" s="179">
        <v>0</v>
      </c>
      <c r="P9999" s="179">
        <v>0</v>
      </c>
      <c r="Q9999" s="179">
        <v>0</v>
      </c>
      <c r="R9999" s="180">
        <v>0</v>
      </c>
      <c r="S9999" s="180">
        <v>0</v>
      </c>
      <c r="T9999" s="180">
        <v>0</v>
      </c>
    </row>
    <row r="10000" spans="2:20" x14ac:dyDescent="0.3">
      <c r="B10000" s="19">
        <v>9997</v>
      </c>
      <c r="C10000" s="179">
        <v>0</v>
      </c>
      <c r="D10000" s="179">
        <v>0</v>
      </c>
      <c r="E10000" s="179">
        <v>961070.8863836329</v>
      </c>
      <c r="F10000" s="179">
        <v>0</v>
      </c>
      <c r="G10000" s="179">
        <v>0</v>
      </c>
      <c r="H10000" s="179">
        <v>106599.07299828638</v>
      </c>
      <c r="I10000" s="179">
        <v>0</v>
      </c>
      <c r="J10000" s="179">
        <v>0</v>
      </c>
      <c r="K10000" s="179">
        <v>0</v>
      </c>
      <c r="L10000" s="179">
        <v>0</v>
      </c>
      <c r="M10000" s="179">
        <v>310203.14551502094</v>
      </c>
      <c r="N10000" s="179">
        <v>0</v>
      </c>
      <c r="O10000" s="179">
        <v>0</v>
      </c>
      <c r="P10000" s="179">
        <v>0</v>
      </c>
      <c r="Q10000" s="179">
        <v>0</v>
      </c>
      <c r="R10000" s="180">
        <v>0</v>
      </c>
      <c r="S10000" s="180">
        <v>0</v>
      </c>
      <c r="T10000" s="180">
        <v>0</v>
      </c>
    </row>
    <row r="10001" spans="2:20" x14ac:dyDescent="0.3">
      <c r="B10001" s="19">
        <v>9998</v>
      </c>
      <c r="C10001" s="179">
        <v>0</v>
      </c>
      <c r="D10001" s="179">
        <v>0</v>
      </c>
      <c r="E10001" s="179">
        <v>372547.10447228543</v>
      </c>
      <c r="F10001" s="179">
        <v>0</v>
      </c>
      <c r="G10001" s="179">
        <v>0</v>
      </c>
      <c r="H10001" s="179">
        <v>15321.612421964564</v>
      </c>
      <c r="I10001" s="179">
        <v>0</v>
      </c>
      <c r="J10001" s="179">
        <v>0</v>
      </c>
      <c r="K10001" s="179">
        <v>0</v>
      </c>
      <c r="L10001" s="179">
        <v>0</v>
      </c>
      <c r="M10001" s="179">
        <v>5380.624271128806</v>
      </c>
      <c r="N10001" s="179">
        <v>0</v>
      </c>
      <c r="O10001" s="179">
        <v>0</v>
      </c>
      <c r="P10001" s="179">
        <v>0</v>
      </c>
      <c r="Q10001" s="179">
        <v>0</v>
      </c>
      <c r="R10001" s="180">
        <v>0</v>
      </c>
      <c r="S10001" s="180">
        <v>0</v>
      </c>
      <c r="T10001" s="180">
        <v>0</v>
      </c>
    </row>
    <row r="10002" spans="2:20" x14ac:dyDescent="0.3">
      <c r="B10002" s="19">
        <v>9999</v>
      </c>
      <c r="C10002" s="179">
        <v>0</v>
      </c>
      <c r="D10002" s="179">
        <v>0</v>
      </c>
      <c r="E10002" s="179">
        <v>7945.4450446493465</v>
      </c>
      <c r="F10002" s="179">
        <v>0</v>
      </c>
      <c r="G10002" s="179">
        <v>0</v>
      </c>
      <c r="H10002" s="179">
        <v>40791.404102470646</v>
      </c>
      <c r="I10002" s="179">
        <v>0</v>
      </c>
      <c r="J10002" s="179">
        <v>0</v>
      </c>
      <c r="K10002" s="179">
        <v>0</v>
      </c>
      <c r="L10002" s="179">
        <v>0</v>
      </c>
      <c r="M10002" s="179">
        <v>8037.7036709397998</v>
      </c>
      <c r="N10002" s="179">
        <v>0</v>
      </c>
      <c r="O10002" s="179">
        <v>0</v>
      </c>
      <c r="P10002" s="179">
        <v>0</v>
      </c>
      <c r="Q10002" s="179">
        <v>0</v>
      </c>
      <c r="R10002" s="180">
        <v>0</v>
      </c>
      <c r="S10002" s="180">
        <v>0</v>
      </c>
      <c r="T10002" s="180">
        <v>0</v>
      </c>
    </row>
    <row r="10003" spans="2:20" x14ac:dyDescent="0.3">
      <c r="B10003" s="20">
        <v>10000</v>
      </c>
      <c r="C10003" s="181">
        <v>0</v>
      </c>
      <c r="D10003" s="181">
        <v>0</v>
      </c>
      <c r="E10003" s="181">
        <v>39772.778988213744</v>
      </c>
      <c r="F10003" s="181">
        <v>0</v>
      </c>
      <c r="G10003" s="181">
        <v>0</v>
      </c>
      <c r="H10003" s="181">
        <v>194479.69525971869</v>
      </c>
      <c r="I10003" s="181">
        <v>0</v>
      </c>
      <c r="J10003" s="181">
        <v>0</v>
      </c>
      <c r="K10003" s="181">
        <v>0</v>
      </c>
      <c r="L10003" s="181">
        <v>0</v>
      </c>
      <c r="M10003" s="181">
        <v>167398.98353459247</v>
      </c>
      <c r="N10003" s="181">
        <v>0</v>
      </c>
      <c r="O10003" s="181">
        <v>0</v>
      </c>
      <c r="P10003" s="181">
        <v>0</v>
      </c>
      <c r="Q10003" s="181">
        <v>0</v>
      </c>
      <c r="R10003" s="182">
        <v>0</v>
      </c>
      <c r="S10003" s="182">
        <v>0</v>
      </c>
      <c r="T10003" s="182">
        <v>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S427"/>
  <sheetViews>
    <sheetView workbookViewId="0"/>
  </sheetViews>
  <sheetFormatPr defaultRowHeight="14.4" outlineLevelRow="1" x14ac:dyDescent="0.3"/>
  <cols>
    <col min="1" max="1" width="14.77734375" bestFit="1" customWidth="1"/>
  </cols>
  <sheetData>
    <row r="1" spans="1:19" x14ac:dyDescent="0.3">
      <c r="B1" t="s">
        <v>47</v>
      </c>
      <c r="C1" t="s">
        <v>79</v>
      </c>
      <c r="D1" t="s">
        <v>75</v>
      </c>
      <c r="E1" t="s">
        <v>89</v>
      </c>
      <c r="F1" t="s">
        <v>87</v>
      </c>
      <c r="G1" t="s">
        <v>83</v>
      </c>
      <c r="H1" t="s">
        <v>106</v>
      </c>
      <c r="I1" t="s">
        <v>107</v>
      </c>
      <c r="J1" t="s">
        <v>173</v>
      </c>
      <c r="K1" t="s">
        <v>175</v>
      </c>
      <c r="L1" t="s">
        <v>176</v>
      </c>
      <c r="M1" t="s">
        <v>177</v>
      </c>
      <c r="N1" t="s">
        <v>178</v>
      </c>
      <c r="O1" t="s">
        <v>187</v>
      </c>
      <c r="P1" t="s">
        <v>191</v>
      </c>
      <c r="Q1" t="s">
        <v>192</v>
      </c>
      <c r="R1" t="s">
        <v>283</v>
      </c>
      <c r="S1" t="s">
        <v>284</v>
      </c>
    </row>
    <row r="2" spans="1:19" x14ac:dyDescent="0.3">
      <c r="A2" t="s">
        <v>6</v>
      </c>
      <c r="B2">
        <f>ROUND( AVERAGE( Poisson_Distribution ), $B$9 )</f>
        <v>0.05</v>
      </c>
      <c r="C2">
        <f>ROUND( AVERAGE( LognormalWithPoisson ), $C$9 )</f>
        <v>14576</v>
      </c>
      <c r="D2">
        <f>ROUND( AVERAGE( Lognormal ), $D$9 )</f>
        <v>284087</v>
      </c>
      <c r="E2">
        <f>ROUND( AVERAGE( Poisson_Distribution_With_Mitigation ), $E$9 )</f>
        <v>0.03</v>
      </c>
      <c r="F2">
        <f>ROUND( AVERAGE( LognormalWithPoissonAndMitigations ), $F$9 )</f>
        <v>4985</v>
      </c>
      <c r="G2">
        <f>ROUND( AVERAGE( LognormalWithMitigations ), $G$9 )</f>
        <v>198861</v>
      </c>
      <c r="H2">
        <f>ROUND( AVERAGE( Payouts_With_Mitigations ), $H$9 )</f>
        <v>794</v>
      </c>
      <c r="I2">
        <f>ROUND( AVERAGE( Payouts_Without_Mitigations ), $I$9 )</f>
        <v>2427</v>
      </c>
      <c r="J2">
        <f>ROUND( AVERAGE( DamageGivenChanceAndControls_Step5 ), $J$9 )</f>
        <v>5890</v>
      </c>
      <c r="K2">
        <f>ROUND( AVERAGE( Step5_AttacksWithControls ), $K$9 )</f>
        <v>0.03</v>
      </c>
      <c r="L2">
        <f>ROUND( AVERAGE( Step5DamgsOneAttackWithControls ), $L$9 )</f>
        <v>198861</v>
      </c>
      <c r="M2">
        <f>ROUND( AVERAGE( Step5PayoutsWControls ), $M$9 )</f>
        <v>843</v>
      </c>
      <c r="N2">
        <f>ROUND( AVERAGE( Step5PayoutsWOcontrols ), $N$9 )</f>
        <v>2793</v>
      </c>
      <c r="O2">
        <f>ROUND( AVERAGE( Step5LossesWithControlsAndSelfInsurance ), $O$9 )</f>
        <v>1877</v>
      </c>
      <c r="P2">
        <f>ROUND( AVERAGE( Step5UnplannedLossesAferControlsAndSelfAndCommercialInsurance ), $P$9 )</f>
        <v>1188</v>
      </c>
      <c r="Q2">
        <f>ROUND( AVERAGE( Step5UnplannedLossesWithInsurancesNoControls ), $Q$9 )</f>
        <v>2466</v>
      </c>
      <c r="R2">
        <f>ROUND( AVERAGE( Step5LossesWithInsuranceAndControls ), $R$9 )</f>
        <v>5047</v>
      </c>
      <c r="S2">
        <f>ROUND( AVERAGE( Step5LossesWithoutControsAndWithInsurance ), $S$9 )</f>
        <v>11784</v>
      </c>
    </row>
    <row r="3" spans="1:19" x14ac:dyDescent="0.3">
      <c r="A3" t="s">
        <v>7</v>
      </c>
      <c r="B3" t="str">
        <f>$B$1 &amp; " Avg " &amp; $B$2</f>
        <v>Poisson_Distribution Avg 0.05</v>
      </c>
      <c r="C3" t="str">
        <f>$C$1 &amp; " Avg " &amp; $C$2</f>
        <v>LognormalWithPoisson Avg 14576</v>
      </c>
      <c r="D3" t="str">
        <f>$D$1 &amp; " Avg " &amp; $D$2</f>
        <v>Lognormal Avg 284087</v>
      </c>
      <c r="E3" t="str">
        <f>$E$1 &amp; " Avg " &amp; $E$2</f>
        <v>Poisson_Distribution_With_Mitigation Avg 0.03</v>
      </c>
      <c r="F3" t="str">
        <f>$F$1 &amp; " Avg " &amp; $F$2</f>
        <v>LognormalWithPoissonAndMitigations Avg 4985</v>
      </c>
      <c r="G3" t="str">
        <f>$G$1 &amp; " Avg " &amp; $G$2</f>
        <v>LognormalWithMitigations Avg 198861</v>
      </c>
      <c r="H3" t="str">
        <f>$H$1 &amp; " Avg " &amp; $H$2</f>
        <v>Payouts_With_Mitigations Avg 794</v>
      </c>
      <c r="I3" t="str">
        <f>$I$1 &amp; " Avg " &amp; $I$2</f>
        <v>Payouts_Without_Mitigations Avg 2427</v>
      </c>
      <c r="J3" t="str">
        <f>$J$1 &amp; " Avg " &amp; $J$2</f>
        <v>DamageGivenChanceAndControls_Step5 Avg 5890</v>
      </c>
      <c r="K3" t="str">
        <f>$K$1 &amp; " Avg " &amp; $K$2</f>
        <v>Step5_AttacksWithControls Avg 0.03</v>
      </c>
      <c r="L3" t="str">
        <f>$L$1 &amp; " Avg " &amp; $L$2</f>
        <v>Step5DamgsOneAttackWithControls Avg 198861</v>
      </c>
      <c r="M3" t="str">
        <f>$M$1 &amp; " Avg " &amp; $M$2</f>
        <v>Step5PayoutsWControls Avg 843</v>
      </c>
      <c r="N3" t="str">
        <f>$N$1 &amp; " Avg " &amp; $N$2</f>
        <v>Step5PayoutsWOcontrols Avg 2793</v>
      </c>
      <c r="O3" t="str">
        <f>$O$1 &amp; " Avg " &amp; $O$2</f>
        <v>Step5LossesWithControlsAndSelfInsurance Avg 1877</v>
      </c>
      <c r="P3" t="str">
        <f>$P$1 &amp; " Avg " &amp; $P$2</f>
        <v>Step5UnplannedLossesAferControlsAndSelfAndCommercialInsurance Avg 1188</v>
      </c>
      <c r="Q3" t="str">
        <f>$Q$1 &amp; " Avg " &amp; $Q$2</f>
        <v>Step5UnplannedLossesWithInsurancesNoControls Avg 2466</v>
      </c>
      <c r="R3" t="str">
        <f>$R$1 &amp; " Avg " &amp; $R$2</f>
        <v>Step5LossesWithInsuranceAndControls Avg 5047</v>
      </c>
      <c r="S3" t="str">
        <f>$S$1 &amp; " Avg " &amp; $S$2</f>
        <v>Step5LossesWithoutControsAndWithInsurance Avg 11784</v>
      </c>
    </row>
    <row r="4" spans="1:19" x14ac:dyDescent="0.3">
      <c r="A4" t="s">
        <v>8</v>
      </c>
      <c r="B4" s="21" t="b">
        <v>0</v>
      </c>
      <c r="C4" s="21" t="b">
        <v>0</v>
      </c>
      <c r="D4" s="21" t="b">
        <v>0</v>
      </c>
      <c r="E4" s="21" t="b">
        <v>0</v>
      </c>
      <c r="F4" s="21" t="b">
        <v>0</v>
      </c>
      <c r="G4" s="21" t="b">
        <v>0</v>
      </c>
      <c r="H4" s="21" t="b">
        <v>0</v>
      </c>
      <c r="I4" s="21" t="b">
        <v>0</v>
      </c>
      <c r="J4" s="21" t="b">
        <v>0</v>
      </c>
      <c r="K4" s="21" t="b">
        <v>0</v>
      </c>
      <c r="L4" s="21" t="b">
        <v>0</v>
      </c>
      <c r="M4" s="21" t="b">
        <v>0</v>
      </c>
      <c r="N4" s="21" t="b">
        <v>0</v>
      </c>
      <c r="O4" s="21" t="b">
        <v>0</v>
      </c>
      <c r="P4" s="21" t="b">
        <v>0</v>
      </c>
      <c r="Q4" s="21" t="b">
        <v>0</v>
      </c>
      <c r="R4" s="21" t="b">
        <v>0</v>
      </c>
      <c r="S4" s="21" t="b">
        <v>0</v>
      </c>
    </row>
    <row r="5" spans="1:19" x14ac:dyDescent="0.3">
      <c r="A5" t="s">
        <v>9</v>
      </c>
      <c r="B5" s="21" t="b">
        <v>0</v>
      </c>
      <c r="C5" s="21" t="b">
        <v>0</v>
      </c>
      <c r="D5" s="21" t="b">
        <v>0</v>
      </c>
      <c r="E5" s="21" t="b">
        <v>0</v>
      </c>
      <c r="F5" s="21" t="b">
        <v>0</v>
      </c>
      <c r="G5" s="21" t="b">
        <v>0</v>
      </c>
      <c r="H5" s="21" t="b">
        <v>0</v>
      </c>
      <c r="I5" s="21" t="b">
        <v>0</v>
      </c>
      <c r="J5" s="21" t="b">
        <v>0</v>
      </c>
      <c r="K5" s="21" t="b">
        <v>0</v>
      </c>
      <c r="L5" s="21" t="b">
        <v>0</v>
      </c>
      <c r="M5" s="21" t="b">
        <v>0</v>
      </c>
      <c r="N5" s="21" t="b">
        <v>0</v>
      </c>
      <c r="O5" s="21" t="b">
        <v>0</v>
      </c>
      <c r="P5" s="21" t="b">
        <v>0</v>
      </c>
      <c r="Q5" s="21" t="b">
        <v>0</v>
      </c>
      <c r="R5" s="21" t="b">
        <v>0</v>
      </c>
      <c r="S5" s="21" t="b">
        <v>0</v>
      </c>
    </row>
    <row r="6" spans="1:19" x14ac:dyDescent="0.3">
      <c r="A6" t="s">
        <v>10</v>
      </c>
      <c r="B6" s="21">
        <f>IF( $B$4, MIN( INT( MAX( Poisson_Distribution ) - MIN( Poisson_Distribution ) + 1 ), 10 ), 10 )</f>
        <v>10</v>
      </c>
      <c r="C6" s="21">
        <f>IF( $C$4, MIN( INT( MAX( LognormalWithPoisson ) - MIN( LognormalWithPoisson ) + 1 ), 10 ), 10 )</f>
        <v>10</v>
      </c>
      <c r="D6" s="21">
        <f>IF( $D$4, MIN( INT( MAX( Lognormal ) - MIN( Lognormal ) + 1 ), 10 ), 10 )</f>
        <v>10</v>
      </c>
      <c r="E6" s="21">
        <f>IF( $E$4, MIN( INT( MAX( Poisson_Distribution_With_Mitigation ) - MIN( Poisson_Distribution_With_Mitigation ) + 1 ), 10 ), 10 )</f>
        <v>10</v>
      </c>
      <c r="F6" s="21">
        <f>IF( $F$4, MIN( INT( MAX( LognormalWithPoissonAndMitigations ) - MIN( LognormalWithPoissonAndMitigations ) + 1 ), 10 ), 10 )</f>
        <v>10</v>
      </c>
      <c r="G6" s="21">
        <f>IF( $G$4, MIN( INT( MAX( LognormalWithMitigations ) - MIN( LognormalWithMitigations ) + 1 ), 10 ), 10 )</f>
        <v>10</v>
      </c>
      <c r="H6" s="21">
        <f>IF( $H$4, MIN( INT( MAX( Payouts_With_Mitigations ) - MIN( Payouts_With_Mitigations ) + 1 ), 10 ), 10 )</f>
        <v>10</v>
      </c>
      <c r="I6" s="21">
        <f>IF( $I$4, MIN( INT( MAX( Payouts_Without_Mitigations ) - MIN( Payouts_Without_Mitigations ) + 1 ), 10 ), 10 )</f>
        <v>10</v>
      </c>
      <c r="J6" s="21">
        <f>IF( $J$4, MIN( INT( MAX( DamageGivenChanceAndControls_Step5 ) - MIN( DamageGivenChanceAndControls_Step5 ) + 1 ), 10 ), 10 )</f>
        <v>10</v>
      </c>
      <c r="K6" s="21">
        <f>IF( $K$4, MIN( INT( MAX( Step5_AttacksWithControls ) - MIN( Step5_AttacksWithControls ) + 1 ), 10 ), 10 )</f>
        <v>10</v>
      </c>
      <c r="L6" s="21">
        <f>IF( $L$4, MIN( INT( MAX( Step5DamgsOneAttackWithControls ) - MIN( Step5DamgsOneAttackWithControls ) + 1 ), 10 ), 10 )</f>
        <v>10</v>
      </c>
      <c r="M6" s="21">
        <f>IF( $M$4, MIN( INT( MAX( Step5PayoutsWControls ) - MIN( Step5PayoutsWControls ) + 1 ), 10 ), 10 )</f>
        <v>10</v>
      </c>
      <c r="N6" s="21">
        <f>IF( $N$4, MIN( INT( MAX( Step5PayoutsWOcontrols ) - MIN( Step5PayoutsWOcontrols ) + 1 ), 10 ), 10 )</f>
        <v>10</v>
      </c>
      <c r="O6" s="21">
        <f>IF( $O$4, MIN( INT( MAX( Step5LossesWithControlsAndSelfInsurance ) - MIN( Step5LossesWithControlsAndSelfInsurance ) + 1 ), 10 ), 10 )</f>
        <v>10</v>
      </c>
      <c r="P6" s="21">
        <f>IF( $P$4, MIN( INT( MAX( Step5UnplannedLossesAferControlsAndSelfAndCommercialInsurance ) - MIN( Step5UnplannedLossesAferControlsAndSelfAndCommercialInsurance ) + 1 ), 10 ), 10 )</f>
        <v>10</v>
      </c>
      <c r="Q6" s="21">
        <f>IF( $Q$4, MIN( INT( MAX( Step5UnplannedLossesWithInsurancesNoControls ) - MIN( Step5UnplannedLossesWithInsurancesNoControls ) + 1 ), 10 ), 10 )</f>
        <v>10</v>
      </c>
      <c r="R6" s="21">
        <f>IF( $R$4, MIN( INT( MAX( Step5LossesWithInsuranceAndControls ) - MIN( Step5LossesWithInsuranceAndControls ) + 1 ), 10 ), 10 )</f>
        <v>10</v>
      </c>
      <c r="S6" s="21">
        <f>IF( $S$4, MIN( INT( MAX( Step5LossesWithoutControsAndWithInsurance ) - MIN( Step5LossesWithoutControsAndWithInsurance ) + 1 ), 10 ), 10 )</f>
        <v>10</v>
      </c>
    </row>
    <row r="7" spans="1:19" x14ac:dyDescent="0.3">
      <c r="A7" t="s">
        <v>11</v>
      </c>
      <c r="B7" s="21">
        <v>10</v>
      </c>
      <c r="C7" s="21">
        <v>10</v>
      </c>
      <c r="D7" s="21">
        <v>10</v>
      </c>
      <c r="E7" s="21">
        <v>10</v>
      </c>
      <c r="F7" s="21">
        <v>10</v>
      </c>
      <c r="G7" s="21">
        <v>10</v>
      </c>
      <c r="H7" s="21">
        <v>10</v>
      </c>
      <c r="I7" s="21">
        <v>10</v>
      </c>
      <c r="J7" s="21">
        <v>10</v>
      </c>
      <c r="K7" s="21">
        <v>10</v>
      </c>
      <c r="L7" s="21">
        <v>10</v>
      </c>
      <c r="M7" s="21">
        <v>10</v>
      </c>
      <c r="N7" s="21">
        <v>10</v>
      </c>
      <c r="O7" s="21">
        <v>10</v>
      </c>
      <c r="P7" s="21">
        <v>10</v>
      </c>
      <c r="Q7" s="21">
        <v>10</v>
      </c>
      <c r="R7" s="21">
        <v>10</v>
      </c>
      <c r="S7" s="21">
        <v>10</v>
      </c>
    </row>
    <row r="8" spans="1:19" x14ac:dyDescent="0.3">
      <c r="A8" t="s">
        <v>12</v>
      </c>
      <c r="B8" s="21">
        <f>ROUNDUP(( MAX( Poisson_Distribution ) - $B$14 ) / $B$6, $B$9 )</f>
        <v>0.2</v>
      </c>
      <c r="C8" s="21">
        <f>ROUNDUP(( MAX( LognormalWithPoisson ) - $C$14 ) / $C$6, $C$9 )</f>
        <v>660173</v>
      </c>
      <c r="D8" s="21">
        <f>ROUNDUP(( MAX( Lognormal ) - $D$14 ) / $D$6, $D$9 )</f>
        <v>2852945</v>
      </c>
      <c r="E8" s="21">
        <f>ROUNDUP(( MAX( Poisson_Distribution_With_Mitigation ) - $E$14 ) / $E$6, $E$9 )</f>
        <v>0.2</v>
      </c>
      <c r="F8" s="21">
        <f>ROUNDUP(( MAX( LognormalWithPoissonAndMitigations ) - $F$14 ) / $F$6, $F$9 )</f>
        <v>585452</v>
      </c>
      <c r="G8" s="21">
        <f>ROUNDUP(( MAX( LognormalWithMitigations ) - $G$14 ) / $G$6, $G$9 )</f>
        <v>1997062</v>
      </c>
      <c r="H8" s="21">
        <f>ROUNDUP(( MAX( Payouts_With_Mitigations ) - $H$14 ) / $H$6, $H$9 )</f>
        <v>100000</v>
      </c>
      <c r="I8" s="21">
        <f>ROUNDUP(( MAX( Payouts_Without_Mitigations ) - $I$14 ) / $I$6, $I$9 )</f>
        <v>100000</v>
      </c>
      <c r="J8" s="21">
        <f>ROUNDUP(( MAX( DamageGivenChanceAndControls_Step5 ) - $J$14 ) / $J$6, $J$9 )</f>
        <v>1099116</v>
      </c>
      <c r="K8" s="21">
        <f>ROUNDUP(( MAX( Step5_AttacksWithControls ) - $K$14 ) / $K$6, $K$9 )</f>
        <v>0.2</v>
      </c>
      <c r="L8" s="21">
        <f>ROUNDUP(( MAX( Step5DamgsOneAttackWithControls ) - $L$14 ) / $L$6, $L$9 )</f>
        <v>1997062</v>
      </c>
      <c r="M8" s="21">
        <f>ROUNDUP(( MAX( Step5PayoutsWControls ) - $M$14 ) / $M$6, $M$9 )</f>
        <v>100000</v>
      </c>
      <c r="N8" s="21">
        <f>ROUNDUP(( MAX( Step5PayoutsWOcontrols ) - $N$14 ) / $N$6, $N$9 )</f>
        <v>100000</v>
      </c>
      <c r="O8" s="21">
        <f>ROUNDUP(( MAX( Step5LossesWithControlsAndSelfInsurance ) - $O$14 ) / $O$6, $O$9 )</f>
        <v>1029116</v>
      </c>
      <c r="P8" s="21">
        <f>ROUNDUP(( MAX( Step5UnplannedLossesAferControlsAndSelfAndCommercialInsurance ) - $P$14 ) / $P$6, $P$9 )</f>
        <v>929116</v>
      </c>
      <c r="Q8" s="21">
        <f>ROUNDUP(( MAX( Step5UnplannedLossesWithInsurancesNoControls ) - $Q$14 ) / $Q$6, $Q$9 )</f>
        <v>490173</v>
      </c>
      <c r="R8" s="21">
        <f>ROUNDUP(( MAX( Step5LossesWithInsuranceAndControls ) - $R$14 ) / $R$6, $R$9 )</f>
        <v>999116</v>
      </c>
      <c r="S8" s="21">
        <f>ROUNDUP(( MAX( Step5LossesWithoutControsAndWithInsurance ) - $S$14 ) / $S$6, $S$9 )</f>
        <v>560173</v>
      </c>
    </row>
    <row r="9" spans="1:19" x14ac:dyDescent="0.3">
      <c r="A9" t="s">
        <v>13</v>
      </c>
      <c r="B9" s="21">
        <v>2</v>
      </c>
      <c r="C9" s="21">
        <v>0</v>
      </c>
      <c r="D9" s="21">
        <v>0</v>
      </c>
      <c r="E9" s="21">
        <v>2</v>
      </c>
      <c r="F9" s="21">
        <v>0</v>
      </c>
      <c r="G9" s="21">
        <v>0</v>
      </c>
      <c r="H9" s="21">
        <v>0</v>
      </c>
      <c r="I9" s="21">
        <v>0</v>
      </c>
      <c r="J9" s="21">
        <v>0</v>
      </c>
      <c r="K9" s="21">
        <v>2</v>
      </c>
      <c r="L9" s="21">
        <v>0</v>
      </c>
      <c r="M9" s="21">
        <v>0</v>
      </c>
      <c r="N9" s="21">
        <v>0</v>
      </c>
      <c r="O9" s="21">
        <v>0</v>
      </c>
      <c r="P9" s="21">
        <v>0</v>
      </c>
      <c r="Q9" s="21">
        <v>0</v>
      </c>
      <c r="R9" s="21">
        <v>0</v>
      </c>
      <c r="S9" s="21">
        <v>0</v>
      </c>
    </row>
    <row r="10" spans="1:19" x14ac:dyDescent="0.3">
      <c r="A10" t="s">
        <v>14</v>
      </c>
      <c r="B10" s="21">
        <v>1</v>
      </c>
      <c r="C10" s="21">
        <v>1</v>
      </c>
      <c r="D10" s="21">
        <v>1</v>
      </c>
      <c r="E10" s="21">
        <v>1</v>
      </c>
      <c r="F10" s="21">
        <v>1</v>
      </c>
      <c r="G10" s="21">
        <v>1</v>
      </c>
      <c r="H10" s="21">
        <v>1</v>
      </c>
      <c r="I10" s="21">
        <v>1</v>
      </c>
      <c r="J10" s="21">
        <v>1</v>
      </c>
      <c r="K10" s="21">
        <v>1</v>
      </c>
      <c r="L10" s="21">
        <v>1</v>
      </c>
      <c r="M10" s="21">
        <v>1</v>
      </c>
      <c r="N10" s="21">
        <v>1</v>
      </c>
      <c r="O10" s="21">
        <v>1</v>
      </c>
      <c r="P10" s="21">
        <v>1</v>
      </c>
      <c r="Q10" s="21">
        <v>1</v>
      </c>
      <c r="R10" s="21">
        <v>1</v>
      </c>
      <c r="S10" s="21">
        <v>1</v>
      </c>
    </row>
    <row r="11" spans="1:19" x14ac:dyDescent="0.3">
      <c r="A11" t="s">
        <v>15</v>
      </c>
      <c r="B11" s="21" t="s">
        <v>24</v>
      </c>
      <c r="C11" s="21" t="s">
        <v>24</v>
      </c>
      <c r="D11" s="21" t="s">
        <v>24</v>
      </c>
      <c r="E11" s="21" t="s">
        <v>24</v>
      </c>
      <c r="F11" s="21" t="s">
        <v>24</v>
      </c>
      <c r="G11" s="21" t="s">
        <v>24</v>
      </c>
      <c r="H11" s="21" t="s">
        <v>24</v>
      </c>
      <c r="I11" s="21" t="s">
        <v>24</v>
      </c>
      <c r="J11" s="21" t="s">
        <v>24</v>
      </c>
      <c r="K11" s="21" t="s">
        <v>24</v>
      </c>
      <c r="L11" s="21" t="s">
        <v>24</v>
      </c>
      <c r="M11" s="21" t="s">
        <v>24</v>
      </c>
      <c r="N11" s="21" t="s">
        <v>24</v>
      </c>
      <c r="O11" s="21" t="s">
        <v>24</v>
      </c>
      <c r="P11" s="21" t="s">
        <v>24</v>
      </c>
      <c r="Q11" s="21" t="s">
        <v>24</v>
      </c>
      <c r="R11" s="21" t="s">
        <v>24</v>
      </c>
      <c r="S11" s="21" t="s">
        <v>24</v>
      </c>
    </row>
    <row r="12" spans="1:19" x14ac:dyDescent="0.3">
      <c r="A12" t="s">
        <v>16</v>
      </c>
      <c r="B12" s="21" t="b">
        <v>0</v>
      </c>
      <c r="C12" s="21" t="b">
        <v>0</v>
      </c>
      <c r="D12" s="21" t="b">
        <v>0</v>
      </c>
      <c r="E12" s="21" t="b">
        <v>0</v>
      </c>
      <c r="F12" s="21" t="b">
        <v>0</v>
      </c>
      <c r="G12" s="21" t="b">
        <v>0</v>
      </c>
      <c r="H12" s="21" t="b">
        <v>0</v>
      </c>
      <c r="I12" s="21" t="b">
        <v>0</v>
      </c>
      <c r="J12" s="21" t="b">
        <v>0</v>
      </c>
      <c r="K12" s="21" t="b">
        <v>0</v>
      </c>
      <c r="L12" s="21" t="b">
        <v>0</v>
      </c>
      <c r="M12" s="21" t="b">
        <v>0</v>
      </c>
      <c r="N12" s="21" t="b">
        <v>0</v>
      </c>
      <c r="O12" s="21" t="b">
        <v>0</v>
      </c>
      <c r="P12" s="21" t="b">
        <v>0</v>
      </c>
      <c r="Q12" s="21" t="b">
        <v>0</v>
      </c>
      <c r="R12" s="21" t="b">
        <v>0</v>
      </c>
      <c r="S12" s="21" t="b">
        <v>0</v>
      </c>
    </row>
    <row r="13" spans="1:19" x14ac:dyDescent="0.3">
      <c r="A13" t="s">
        <v>17</v>
      </c>
      <c r="B13" s="21" t="str">
        <f>IF( AND( $B$12, $B$10 &gt; 1 ), MID( TEXT( $B$10, "#,##0" ), IF( MOD( LEN( TEXT( $B$10, "0" )), 3 ) = 1, 3, 2), 100 ) &amp; "s", "Axis Title" )</f>
        <v>Axis Title</v>
      </c>
      <c r="C13" s="21" t="str">
        <f>IF( AND( $C$12, $C$10 &gt; 1 ), MID( TEXT( $C$10, "#,##0" ), IF( MOD( LEN( TEXT( $C$10, "0" )), 3 ) = 1, 3, 2), 100 ) &amp; "s", "Axis Title" )</f>
        <v>Axis Title</v>
      </c>
      <c r="D13" s="21" t="str">
        <f>IF( AND( $D$12, $D$10 &gt; 1 ), MID( TEXT( $D$10, "#,##0" ), IF( MOD( LEN( TEXT( $D$10, "0" )), 3 ) = 1, 3, 2), 100 ) &amp; "s", "Axis Title" )</f>
        <v>Axis Title</v>
      </c>
      <c r="E13" s="21" t="str">
        <f>IF( AND( $E$12, $E$10 &gt; 1 ), MID( TEXT( $E$10, "#,##0" ), IF( MOD( LEN( TEXT( $E$10, "0" )), 3 ) = 1, 3, 2), 100 ) &amp; "s", "Axis Title" )</f>
        <v>Axis Title</v>
      </c>
      <c r="F13" s="21" t="str">
        <f>IF( AND( $F$12, $F$10 &gt; 1 ), MID( TEXT( $F$10, "#,##0" ), IF( MOD( LEN( TEXT( $F$10, "0" )), 3 ) = 1, 3, 2), 100 ) &amp; "s", "Axis Title" )</f>
        <v>Axis Title</v>
      </c>
      <c r="G13" s="21" t="str">
        <f>IF( AND( $G$12, $G$10 &gt; 1 ), MID( TEXT( $G$10, "#,##0" ), IF( MOD( LEN( TEXT( $G$10, "0" )), 3 ) = 1, 3, 2), 100 ) &amp; "s", "Axis Title" )</f>
        <v>Axis Title</v>
      </c>
      <c r="H13" s="21" t="str">
        <f>IF( AND( $H$12, $H$10 &gt; 1 ), MID( TEXT( $H$10, "#,##0" ), IF( MOD( LEN( TEXT( $H$10, "0" )), 3 ) = 1, 3, 2), 100 ) &amp; "s", "Axis Title" )</f>
        <v>Axis Title</v>
      </c>
      <c r="I13" s="21" t="str">
        <f>IF( AND( $I$12, $I$10 &gt; 1 ), MID( TEXT( $I$10, "#,##0" ), IF( MOD( LEN( TEXT( $I$10, "0" )), 3 ) = 1, 3, 2), 100 ) &amp; "s", "Axis Title" )</f>
        <v>Axis Title</v>
      </c>
      <c r="J13" s="21" t="str">
        <f>IF( AND( $J$12, $J$10 &gt; 1 ), MID( TEXT( $J$10, "#,##0" ), IF( MOD( LEN( TEXT( $J$10, "0" )), 3 ) = 1, 3, 2), 100 ) &amp; "s", "Axis Title" )</f>
        <v>Axis Title</v>
      </c>
      <c r="K13" s="21" t="str">
        <f>IF( AND( $K$12, $K$10 &gt; 1 ), MID( TEXT( $K$10, "#,##0" ), IF( MOD( LEN( TEXT( $K$10, "0" )), 3 ) = 1, 3, 2), 100 ) &amp; "s", "Axis Title" )</f>
        <v>Axis Title</v>
      </c>
      <c r="L13" s="21" t="str">
        <f>IF( AND( $L$12, $L$10 &gt; 1 ), MID( TEXT( $L$10, "#,##0" ), IF( MOD( LEN( TEXT( $L$10, "0" )), 3 ) = 1, 3, 2), 100 ) &amp; "s", "Axis Title" )</f>
        <v>Axis Title</v>
      </c>
      <c r="M13" s="21" t="str">
        <f>IF( AND( $M$12, $M$10 &gt; 1 ), MID( TEXT( $M$10, "#,##0" ), IF( MOD( LEN( TEXT( $M$10, "0" )), 3 ) = 1, 3, 2), 100 ) &amp; "s", "Axis Title" )</f>
        <v>Axis Title</v>
      </c>
      <c r="N13" s="21" t="str">
        <f>IF( AND( $N$12, $N$10 &gt; 1 ), MID( TEXT( $N$10, "#,##0" ), IF( MOD( LEN( TEXT( $N$10, "0" )), 3 ) = 1, 3, 2), 100 ) &amp; "s", "Axis Title" )</f>
        <v>Axis Title</v>
      </c>
      <c r="O13" s="21" t="str">
        <f>IF( AND( $O$12, $O$10 &gt; 1 ), MID( TEXT( $O$10, "#,##0" ), IF( MOD( LEN( TEXT( $O$10, "0" )), 3 ) = 1, 3, 2), 100 ) &amp; "s", "Axis Title" )</f>
        <v>Axis Title</v>
      </c>
      <c r="P13" s="21" t="str">
        <f>IF( AND( $P$12, $P$10 &gt; 1 ), MID( TEXT( $P$10, "#,##0" ), IF( MOD( LEN( TEXT( $P$10, "0" )), 3 ) = 1, 3, 2), 100 ) &amp; "s", "Axis Title" )</f>
        <v>Axis Title</v>
      </c>
      <c r="Q13" s="21" t="str">
        <f>IF( AND( $Q$12, $Q$10 &gt; 1 ), MID( TEXT( $Q$10, "#,##0" ), IF( MOD( LEN( TEXT( $Q$10, "0" )), 3 ) = 1, 3, 2), 100 ) &amp; "s", "Axis Title" )</f>
        <v>Axis Title</v>
      </c>
      <c r="R13" s="21" t="str">
        <f>IF( AND( $R$12, $R$10 &gt; 1 ), MID( TEXT( $R$10, "#,##0" ), IF( MOD( LEN( TEXT( $R$10, "0" )), 3 ) = 1, 3, 2), 100 ) &amp; "s", "Axis Title" )</f>
        <v>Axis Title</v>
      </c>
      <c r="S13" s="21" t="str">
        <f>IF( AND( $S$12, $S$10 &gt; 1 ), MID( TEXT( $S$10, "#,##0" ), IF( MOD( LEN( TEXT( $S$10, "0" )), 3 ) = 1, 3, 2), 100 ) &amp; "s", "Axis Title" )</f>
        <v>Axis Title</v>
      </c>
    </row>
    <row r="14" spans="1:19" outlineLevel="1" x14ac:dyDescent="0.3">
      <c r="A14" t="s">
        <v>18</v>
      </c>
      <c r="B14" s="21">
        <f>ROUND( MIN( Poisson_Distribution ), $B$9 - LOG( $B$10 )) - IF( $B$4, 1, 0 )</f>
        <v>0</v>
      </c>
      <c r="C14" s="21">
        <f>ROUND( MIN( LognormalWithPoisson ), $C$9 - LOG( $C$10 )) - IF( $C$4, 1, 0 )</f>
        <v>0</v>
      </c>
      <c r="D14" s="21">
        <f>ROUND( MIN( Lognormal ), $D$9 - LOG( $D$10 )) - IF( $D$4, 1, 0 )</f>
        <v>340</v>
      </c>
      <c r="E14" s="21">
        <f>ROUND( MIN( Poisson_Distribution_With_Mitigation ), $E$9 - LOG( $E$10 )) - IF( $E$4, 1, 0 )</f>
        <v>0</v>
      </c>
      <c r="F14" s="21">
        <f>ROUND( MIN( LognormalWithPoissonAndMitigations ), $F$9 - LOG( $F$10 )) - IF( $F$4, 1, 0 )</f>
        <v>0</v>
      </c>
      <c r="G14" s="21">
        <f>ROUND( MIN( LognormalWithMitigations ), $G$9 - LOG( $G$10 )) - IF( $G$4, 1, 0 )</f>
        <v>238</v>
      </c>
      <c r="H14" s="21">
        <f>ROUND( MIN( Payouts_With_Mitigations ), $H$9 - LOG( $H$10 )) - IF( $H$4, 1, 0 )</f>
        <v>0</v>
      </c>
      <c r="I14" s="21">
        <f>ROUND( MIN( Payouts_Without_Mitigations ), $I$9 - LOG( $I$10 )) - IF( $I$4, 1, 0 )</f>
        <v>0</v>
      </c>
      <c r="J14" s="21">
        <f>ROUND( MIN( DamageGivenChanceAndControls_Step5 ), $J$9 - LOG( $J$10 )) - IF( $J$4, 1, 0 )</f>
        <v>0</v>
      </c>
      <c r="K14" s="21">
        <f>ROUND( MIN( Step5_AttacksWithControls ), $K$9 - LOG( $K$10 )) - IF( $K$4, 1, 0 )</f>
        <v>0</v>
      </c>
      <c r="L14" s="21">
        <f>ROUND( MIN( Step5DamgsOneAttackWithControls ), $L$9 - LOG( $L$10 )) - IF( $L$4, 1, 0 )</f>
        <v>238</v>
      </c>
      <c r="M14" s="21">
        <f>ROUND( MIN( Step5PayoutsWControls ), $M$9 - LOG( $M$10 )) - IF( $M$4, 1, 0 )</f>
        <v>0</v>
      </c>
      <c r="N14" s="21">
        <f>ROUND( MIN( Step5PayoutsWOcontrols ), $N$9 - LOG( $N$10 )) - IF( $N$4, 1, 0 )</f>
        <v>0</v>
      </c>
      <c r="O14" s="21">
        <f>ROUND( MIN( Step5LossesWithControlsAndSelfInsurance ), $O$9 - LOG( $O$10 )) - IF( $O$4, 1, 0 )</f>
        <v>0</v>
      </c>
      <c r="P14" s="21">
        <f>ROUND( MIN( Step5UnplannedLossesAferControlsAndSelfAndCommercialInsurance ), $P$9 - LOG( $P$10 )) - IF( $P$4, 1, 0 )</f>
        <v>0</v>
      </c>
      <c r="Q14" s="21">
        <f>ROUND( MIN( Step5UnplannedLossesWithInsurancesNoControls ), $Q$9 - LOG( $Q$10 )) - IF( $Q$4, 1, 0 )</f>
        <v>0</v>
      </c>
      <c r="R14" s="21">
        <f>ROUND( MIN( Step5LossesWithInsuranceAndControls ), $R$9 - LOG( $R$10 )) - IF( $R$4, 1, 0 )</f>
        <v>0</v>
      </c>
      <c r="S14" s="21">
        <f>ROUND( MIN( Step5LossesWithoutControsAndWithInsurance ), $S$9 - LOG( $S$10 )) - IF( $S$4, 1, 0 )</f>
        <v>0</v>
      </c>
    </row>
    <row r="15" spans="1:19" outlineLevel="1" x14ac:dyDescent="0.3">
      <c r="A15" s="11" t="s">
        <v>19</v>
      </c>
      <c r="B15" s="11">
        <f>ROUND( $B$14 + $B$8, $B$9 - LOG( $B$10 ))</f>
        <v>0.2</v>
      </c>
      <c r="C15" s="11">
        <f>ROUND( $C$14 + $C$8, $C$9 - LOG( $C$10 ))</f>
        <v>660173</v>
      </c>
      <c r="D15" s="11">
        <f>ROUND( $D$14 + $D$8, $D$9 - LOG( $D$10 ))</f>
        <v>2853285</v>
      </c>
      <c r="E15" s="11">
        <f>ROUND( $E$14 + $E$8, $E$9 - LOG( $E$10 ))</f>
        <v>0.2</v>
      </c>
      <c r="F15" s="11">
        <f>ROUND( $F$14 + $F$8, $F$9 - LOG( $F$10 ))</f>
        <v>585452</v>
      </c>
      <c r="G15" s="11">
        <f>ROUND( $G$14 + $G$8, $G$9 - LOG( $G$10 ))</f>
        <v>1997300</v>
      </c>
      <c r="H15" s="11">
        <f>ROUND( $H$14 + $H$8, $H$9 - LOG( $H$10 ))</f>
        <v>100000</v>
      </c>
      <c r="I15" s="11">
        <f>ROUND( $I$14 + $I$8, $I$9 - LOG( $I$10 ))</f>
        <v>100000</v>
      </c>
      <c r="J15" s="11">
        <f>ROUND( $J$14 + $J$8, $J$9 - LOG( $J$10 ))</f>
        <v>1099116</v>
      </c>
      <c r="K15" s="11">
        <f>ROUND( $K$14 + $K$8, $K$9 - LOG( $K$10 ))</f>
        <v>0.2</v>
      </c>
      <c r="L15" s="11">
        <f>ROUND( $L$14 + $L$8, $L$9 - LOG( $L$10 ))</f>
        <v>1997300</v>
      </c>
      <c r="M15" s="11">
        <f>ROUND( $M$14 + $M$8, $M$9 - LOG( $M$10 ))</f>
        <v>100000</v>
      </c>
      <c r="N15" s="11">
        <f>ROUND( $N$14 + $N$8, $N$9 - LOG( $N$10 ))</f>
        <v>100000</v>
      </c>
      <c r="O15" s="11">
        <f>ROUND( $O$14 + $O$8, $O$9 - LOG( $O$10 ))</f>
        <v>1029116</v>
      </c>
      <c r="P15" s="11">
        <f>ROUND( $P$14 + $P$8, $P$9 - LOG( $P$10 ))</f>
        <v>929116</v>
      </c>
      <c r="Q15" s="11">
        <f>ROUND( $Q$14 + $Q$8, $Q$9 - LOG( $Q$10 ))</f>
        <v>490173</v>
      </c>
      <c r="R15" s="11">
        <f>ROUND( $R$14 + $R$8, $R$9 - LOG( $R$10 ))</f>
        <v>999116</v>
      </c>
      <c r="S15" s="11">
        <f>ROUND( $S$14 + $S$8, $S$9 - LOG( $S$10 ))</f>
        <v>560173</v>
      </c>
    </row>
    <row r="16" spans="1:19" outlineLevel="1" x14ac:dyDescent="0.3">
      <c r="A16" s="12" t="s">
        <v>20</v>
      </c>
      <c r="B16" s="11">
        <f>ROUND( $B$15 + $B$8, $B$9 - LOG( $B$10 ))</f>
        <v>0.4</v>
      </c>
      <c r="C16" s="11">
        <f>ROUND( $C$15 + $C$8, $C$9 - LOG( $C$10 ))</f>
        <v>1320346</v>
      </c>
      <c r="D16" s="11">
        <f>ROUND( $D$15 + $D$8, $D$9 - LOG( $D$10 ))</f>
        <v>5706230</v>
      </c>
      <c r="E16" s="11">
        <f>ROUND( $E$15 + $E$8, $E$9 - LOG( $E$10 ))</f>
        <v>0.4</v>
      </c>
      <c r="F16" s="11">
        <f>ROUND( $F$15 + $F$8, $F$9 - LOG( $F$10 ))</f>
        <v>1170904</v>
      </c>
      <c r="G16" s="11">
        <f>ROUND( $G$15 + $G$8, $G$9 - LOG( $G$10 ))</f>
        <v>3994362</v>
      </c>
      <c r="H16" s="11">
        <f>ROUND( $H$15 + $H$8, $H$9 - LOG( $H$10 ))</f>
        <v>200000</v>
      </c>
      <c r="I16" s="11">
        <f>ROUND( $I$15 + $I$8, $I$9 - LOG( $I$10 ))</f>
        <v>200000</v>
      </c>
      <c r="J16" s="11">
        <f>ROUND( $J$15 + $J$8, $J$9 - LOG( $J$10 ))</f>
        <v>2198232</v>
      </c>
      <c r="K16" s="11">
        <f>ROUND( $K$15 + $K$8, $K$9 - LOG( $K$10 ))</f>
        <v>0.4</v>
      </c>
      <c r="L16" s="11">
        <f>ROUND( $L$15 + $L$8, $L$9 - LOG( $L$10 ))</f>
        <v>3994362</v>
      </c>
      <c r="M16" s="11">
        <f>ROUND( $M$15 + $M$8, $M$9 - LOG( $M$10 ))</f>
        <v>200000</v>
      </c>
      <c r="N16" s="11">
        <f>ROUND( $N$15 + $N$8, $N$9 - LOG( $N$10 ))</f>
        <v>200000</v>
      </c>
      <c r="O16" s="11">
        <f>ROUND( $O$15 + $O$8, $O$9 - LOG( $O$10 ))</f>
        <v>2058232</v>
      </c>
      <c r="P16" s="11">
        <f>ROUND( $P$15 + $P$8, $P$9 - LOG( $P$10 ))</f>
        <v>1858232</v>
      </c>
      <c r="Q16" s="11">
        <f>ROUND( $Q$15 + $Q$8, $Q$9 - LOG( $Q$10 ))</f>
        <v>980346</v>
      </c>
      <c r="R16" s="11">
        <f>ROUND( $R$15 + $R$8, $R$9 - LOG( $R$10 ))</f>
        <v>1998232</v>
      </c>
      <c r="S16" s="11">
        <f>ROUND( $S$15 + $S$8, $S$9 - LOG( $S$10 ))</f>
        <v>1120346</v>
      </c>
    </row>
    <row r="17" spans="1:19" outlineLevel="1" x14ac:dyDescent="0.3">
      <c r="A17" s="13" t="s">
        <v>21</v>
      </c>
      <c r="B17" s="11">
        <f>ROUND( $B$16 + $B$8, $B$9 - LOG( $B$10 ))</f>
        <v>0.6</v>
      </c>
      <c r="C17" s="11">
        <f>ROUND( $C$16 + $C$8, $C$9 - LOG( $C$10 ))</f>
        <v>1980519</v>
      </c>
      <c r="D17" s="11">
        <f>ROUND( $D$16 + $D$8, $D$9 - LOG( $D$10 ))</f>
        <v>8559175</v>
      </c>
      <c r="E17" s="11">
        <f>ROUND( $E$16 + $E$8, $E$9 - LOG( $E$10 ))</f>
        <v>0.6</v>
      </c>
      <c r="F17" s="11">
        <f>ROUND( $F$16 + $F$8, $F$9 - LOG( $F$10 ))</f>
        <v>1756356</v>
      </c>
      <c r="G17" s="11">
        <f>ROUND( $G$16 + $G$8, $G$9 - LOG( $G$10 ))</f>
        <v>5991424</v>
      </c>
      <c r="H17" s="11">
        <f>ROUND( $H$16 + $H$8, $H$9 - LOG( $H$10 ))</f>
        <v>300000</v>
      </c>
      <c r="I17" s="11">
        <f>ROUND( $I$16 + $I$8, $I$9 - LOG( $I$10 ))</f>
        <v>300000</v>
      </c>
      <c r="J17" s="11">
        <f>ROUND( $J$16 + $J$8, $J$9 - LOG( $J$10 ))</f>
        <v>3297348</v>
      </c>
      <c r="K17" s="11">
        <f>ROUND( $K$16 + $K$8, $K$9 - LOG( $K$10 ))</f>
        <v>0.6</v>
      </c>
      <c r="L17" s="11">
        <f>ROUND( $L$16 + $L$8, $L$9 - LOG( $L$10 ))</f>
        <v>5991424</v>
      </c>
      <c r="M17" s="11">
        <f>ROUND( $M$16 + $M$8, $M$9 - LOG( $M$10 ))</f>
        <v>300000</v>
      </c>
      <c r="N17" s="11">
        <f>ROUND( $N$16 + $N$8, $N$9 - LOG( $N$10 ))</f>
        <v>300000</v>
      </c>
      <c r="O17" s="11">
        <f>ROUND( $O$16 + $O$8, $O$9 - LOG( $O$10 ))</f>
        <v>3087348</v>
      </c>
      <c r="P17" s="11">
        <f>ROUND( $P$16 + $P$8, $P$9 - LOG( $P$10 ))</f>
        <v>2787348</v>
      </c>
      <c r="Q17" s="11">
        <f>ROUND( $Q$16 + $Q$8, $Q$9 - LOG( $Q$10 ))</f>
        <v>1470519</v>
      </c>
      <c r="R17" s="11">
        <f>ROUND( $R$16 + $R$8, $R$9 - LOG( $R$10 ))</f>
        <v>2997348</v>
      </c>
      <c r="S17" s="11">
        <f>ROUND( $S$16 + $S$8, $S$9 - LOG( $S$10 ))</f>
        <v>1680519</v>
      </c>
    </row>
    <row r="18" spans="1:19" outlineLevel="1" x14ac:dyDescent="0.3">
      <c r="A18" s="14" t="s">
        <v>22</v>
      </c>
      <c r="B18" s="11">
        <f>ROUND( $B$17 + $B$8, $B$9 - LOG( $B$10 ))</f>
        <v>0.8</v>
      </c>
      <c r="C18" s="11">
        <f>ROUND( $C$17 + $C$8, $C$9 - LOG( $C$10 ))</f>
        <v>2640692</v>
      </c>
      <c r="D18" s="11">
        <f>ROUND( $D$17 + $D$8, $D$9 - LOG( $D$10 ))</f>
        <v>11412120</v>
      </c>
      <c r="E18" s="11">
        <f>ROUND( $E$17 + $E$8, $E$9 - LOG( $E$10 ))</f>
        <v>0.8</v>
      </c>
      <c r="F18" s="11">
        <f>ROUND( $F$17 + $F$8, $F$9 - LOG( $F$10 ))</f>
        <v>2341808</v>
      </c>
      <c r="G18" s="11">
        <f>ROUND( $G$17 + $G$8, $G$9 - LOG( $G$10 ))</f>
        <v>7988486</v>
      </c>
      <c r="H18" s="11">
        <f>ROUND( $H$17 + $H$8, $H$9 - LOG( $H$10 ))</f>
        <v>400000</v>
      </c>
      <c r="I18" s="11">
        <f>ROUND( $I$17 + $I$8, $I$9 - LOG( $I$10 ))</f>
        <v>400000</v>
      </c>
      <c r="J18" s="11">
        <f>ROUND( $J$17 + $J$8, $J$9 - LOG( $J$10 ))</f>
        <v>4396464</v>
      </c>
      <c r="K18" s="11">
        <f>ROUND( $K$17 + $K$8, $K$9 - LOG( $K$10 ))</f>
        <v>0.8</v>
      </c>
      <c r="L18" s="11">
        <f>ROUND( $L$17 + $L$8, $L$9 - LOG( $L$10 ))</f>
        <v>7988486</v>
      </c>
      <c r="M18" s="11">
        <f>ROUND( $M$17 + $M$8, $M$9 - LOG( $M$10 ))</f>
        <v>400000</v>
      </c>
      <c r="N18" s="11">
        <f>ROUND( $N$17 + $N$8, $N$9 - LOG( $N$10 ))</f>
        <v>400000</v>
      </c>
      <c r="O18" s="11">
        <f>ROUND( $O$17 + $O$8, $O$9 - LOG( $O$10 ))</f>
        <v>4116464</v>
      </c>
      <c r="P18" s="11">
        <f>ROUND( $P$17 + $P$8, $P$9 - LOG( $P$10 ))</f>
        <v>3716464</v>
      </c>
      <c r="Q18" s="11">
        <f>ROUND( $Q$17 + $Q$8, $Q$9 - LOG( $Q$10 ))</f>
        <v>1960692</v>
      </c>
      <c r="R18" s="11">
        <f>ROUND( $R$17 + $R$8, $R$9 - LOG( $R$10 ))</f>
        <v>3996464</v>
      </c>
      <c r="S18" s="11">
        <f>ROUND( $S$17 + $S$8, $S$9 - LOG( $S$10 ))</f>
        <v>2240692</v>
      </c>
    </row>
    <row r="19" spans="1:19" outlineLevel="1" x14ac:dyDescent="0.3">
      <c r="B19" s="11">
        <f>ROUND( $B$18 + $B$8, $B$9 - LOG( $B$10 ))</f>
        <v>1</v>
      </c>
      <c r="C19" s="11">
        <f>ROUND( $C$18 + $C$8, $C$9 - LOG( $C$10 ))</f>
        <v>3300865</v>
      </c>
      <c r="D19" s="11">
        <f>ROUND( $D$18 + $D$8, $D$9 - LOG( $D$10 ))</f>
        <v>14265065</v>
      </c>
      <c r="E19" s="11">
        <f>ROUND( $E$18 + $E$8, $E$9 - LOG( $E$10 ))</f>
        <v>1</v>
      </c>
      <c r="F19" s="11">
        <f>ROUND( $F$18 + $F$8, $F$9 - LOG( $F$10 ))</f>
        <v>2927260</v>
      </c>
      <c r="G19" s="11">
        <f>ROUND( $G$18 + $G$8, $G$9 - LOG( $G$10 ))</f>
        <v>9985548</v>
      </c>
      <c r="H19" s="11">
        <f>ROUND( $H$18 + $H$8, $H$9 - LOG( $H$10 ))</f>
        <v>500000</v>
      </c>
      <c r="I19" s="11">
        <f>ROUND( $I$18 + $I$8, $I$9 - LOG( $I$10 ))</f>
        <v>500000</v>
      </c>
      <c r="J19" s="11">
        <f>ROUND( $J$18 + $J$8, $J$9 - LOG( $J$10 ))</f>
        <v>5495580</v>
      </c>
      <c r="K19" s="11">
        <f>ROUND( $K$18 + $K$8, $K$9 - LOG( $K$10 ))</f>
        <v>1</v>
      </c>
      <c r="L19" s="11">
        <f>ROUND( $L$18 + $L$8, $L$9 - LOG( $L$10 ))</f>
        <v>9985548</v>
      </c>
      <c r="M19" s="11">
        <f>ROUND( $M$18 + $M$8, $M$9 - LOG( $M$10 ))</f>
        <v>500000</v>
      </c>
      <c r="N19" s="11">
        <f>ROUND( $N$18 + $N$8, $N$9 - LOG( $N$10 ))</f>
        <v>500000</v>
      </c>
      <c r="O19" s="11">
        <f>ROUND( $O$18 + $O$8, $O$9 - LOG( $O$10 ))</f>
        <v>5145580</v>
      </c>
      <c r="P19" s="11">
        <f>ROUND( $P$18 + $P$8, $P$9 - LOG( $P$10 ))</f>
        <v>4645580</v>
      </c>
      <c r="Q19" s="11">
        <f>ROUND( $Q$18 + $Q$8, $Q$9 - LOG( $Q$10 ))</f>
        <v>2450865</v>
      </c>
      <c r="R19" s="11">
        <f>ROUND( $R$18 + $R$8, $R$9 - LOG( $R$10 ))</f>
        <v>4995580</v>
      </c>
      <c r="S19" s="11">
        <f>ROUND( $S$18 + $S$8, $S$9 - LOG( $S$10 ))</f>
        <v>2800865</v>
      </c>
    </row>
    <row r="20" spans="1:19" outlineLevel="1" x14ac:dyDescent="0.3">
      <c r="B20" s="11">
        <f>ROUND( $B$19 + $B$8, $B$9 - LOG( $B$10 ))</f>
        <v>1.2</v>
      </c>
      <c r="C20" s="11">
        <f>ROUND( $C$19 + $C$8, $C$9 - LOG( $C$10 ))</f>
        <v>3961038</v>
      </c>
      <c r="D20" s="11">
        <f>ROUND( $D$19 + $D$8, $D$9 - LOG( $D$10 ))</f>
        <v>17118010</v>
      </c>
      <c r="E20" s="11">
        <f>ROUND( $E$19 + $E$8, $E$9 - LOG( $E$10 ))</f>
        <v>1.2</v>
      </c>
      <c r="F20" s="11">
        <f>ROUND( $F$19 + $F$8, $F$9 - LOG( $F$10 ))</f>
        <v>3512712</v>
      </c>
      <c r="G20" s="11">
        <f>ROUND( $G$19 + $G$8, $G$9 - LOG( $G$10 ))</f>
        <v>11982610</v>
      </c>
      <c r="H20" s="11">
        <f>ROUND( $H$19 + $H$8, $H$9 - LOG( $H$10 ))</f>
        <v>600000</v>
      </c>
      <c r="I20" s="11">
        <f>ROUND( $I$19 + $I$8, $I$9 - LOG( $I$10 ))</f>
        <v>600000</v>
      </c>
      <c r="J20" s="11">
        <f>ROUND( $J$19 + $J$8, $J$9 - LOG( $J$10 ))</f>
        <v>6594696</v>
      </c>
      <c r="K20" s="11">
        <f>ROUND( $K$19 + $K$8, $K$9 - LOG( $K$10 ))</f>
        <v>1.2</v>
      </c>
      <c r="L20" s="11">
        <f>ROUND( $L$19 + $L$8, $L$9 - LOG( $L$10 ))</f>
        <v>11982610</v>
      </c>
      <c r="M20" s="11">
        <f>ROUND( $M$19 + $M$8, $M$9 - LOG( $M$10 ))</f>
        <v>600000</v>
      </c>
      <c r="N20" s="11">
        <f>ROUND( $N$19 + $N$8, $N$9 - LOG( $N$10 ))</f>
        <v>600000</v>
      </c>
      <c r="O20" s="11">
        <f>ROUND( $O$19 + $O$8, $O$9 - LOG( $O$10 ))</f>
        <v>6174696</v>
      </c>
      <c r="P20" s="11">
        <f>ROUND( $P$19 + $P$8, $P$9 - LOG( $P$10 ))</f>
        <v>5574696</v>
      </c>
      <c r="Q20" s="11">
        <f>ROUND( $Q$19 + $Q$8, $Q$9 - LOG( $Q$10 ))</f>
        <v>2941038</v>
      </c>
      <c r="R20" s="11">
        <f>ROUND( $R$19 + $R$8, $R$9 - LOG( $R$10 ))</f>
        <v>5994696</v>
      </c>
      <c r="S20" s="11">
        <f>ROUND( $S$19 + $S$8, $S$9 - LOG( $S$10 ))</f>
        <v>3361038</v>
      </c>
    </row>
    <row r="21" spans="1:19" outlineLevel="1" x14ac:dyDescent="0.3">
      <c r="B21" s="11">
        <f>ROUND( $B$20 + $B$8, $B$9 - LOG( $B$10 ))</f>
        <v>1.4</v>
      </c>
      <c r="C21" s="11">
        <f>ROUND( $C$20 + $C$8, $C$9 - LOG( $C$10 ))</f>
        <v>4621211</v>
      </c>
      <c r="D21" s="11">
        <f>ROUND( $D$20 + $D$8, $D$9 - LOG( $D$10 ))</f>
        <v>19970955</v>
      </c>
      <c r="E21" s="11">
        <f>ROUND( $E$20 + $E$8, $E$9 - LOG( $E$10 ))</f>
        <v>1.4</v>
      </c>
      <c r="F21" s="11">
        <f>ROUND( $F$20 + $F$8, $F$9 - LOG( $F$10 ))</f>
        <v>4098164</v>
      </c>
      <c r="G21" s="11">
        <f>ROUND( $G$20 + $G$8, $G$9 - LOG( $G$10 ))</f>
        <v>13979672</v>
      </c>
      <c r="H21" s="11">
        <f>ROUND( $H$20 + $H$8, $H$9 - LOG( $H$10 ))</f>
        <v>700000</v>
      </c>
      <c r="I21" s="11">
        <f>ROUND( $I$20 + $I$8, $I$9 - LOG( $I$10 ))</f>
        <v>700000</v>
      </c>
      <c r="J21" s="11">
        <f>ROUND( $J$20 + $J$8, $J$9 - LOG( $J$10 ))</f>
        <v>7693812</v>
      </c>
      <c r="K21" s="11">
        <f>ROUND( $K$20 + $K$8, $K$9 - LOG( $K$10 ))</f>
        <v>1.4</v>
      </c>
      <c r="L21" s="11">
        <f>ROUND( $L$20 + $L$8, $L$9 - LOG( $L$10 ))</f>
        <v>13979672</v>
      </c>
      <c r="M21" s="11">
        <f>ROUND( $M$20 + $M$8, $M$9 - LOG( $M$10 ))</f>
        <v>700000</v>
      </c>
      <c r="N21" s="11">
        <f>ROUND( $N$20 + $N$8, $N$9 - LOG( $N$10 ))</f>
        <v>700000</v>
      </c>
      <c r="O21" s="11">
        <f>ROUND( $O$20 + $O$8, $O$9 - LOG( $O$10 ))</f>
        <v>7203812</v>
      </c>
      <c r="P21" s="11">
        <f>ROUND( $P$20 + $P$8, $P$9 - LOG( $P$10 ))</f>
        <v>6503812</v>
      </c>
      <c r="Q21" s="11">
        <f>ROUND( $Q$20 + $Q$8, $Q$9 - LOG( $Q$10 ))</f>
        <v>3431211</v>
      </c>
      <c r="R21" s="11">
        <f>ROUND( $R$20 + $R$8, $R$9 - LOG( $R$10 ))</f>
        <v>6993812</v>
      </c>
      <c r="S21" s="11">
        <f>ROUND( $S$20 + $S$8, $S$9 - LOG( $S$10 ))</f>
        <v>3921211</v>
      </c>
    </row>
    <row r="22" spans="1:19" outlineLevel="1" x14ac:dyDescent="0.3">
      <c r="A22" s="15" t="s">
        <v>23</v>
      </c>
      <c r="B22" s="11">
        <f>ROUND( $B$21 + $B$8, $B$9 - LOG( $B$10 ))</f>
        <v>1.6</v>
      </c>
      <c r="C22" s="11">
        <f>ROUND( $C$21 + $C$8, $C$9 - LOG( $C$10 ))</f>
        <v>5281384</v>
      </c>
      <c r="D22" s="11">
        <f>ROUND( $D$21 + $D$8, $D$9 - LOG( $D$10 ))</f>
        <v>22823900</v>
      </c>
      <c r="E22" s="11">
        <f>ROUND( $E$21 + $E$8, $E$9 - LOG( $E$10 ))</f>
        <v>1.6</v>
      </c>
      <c r="F22" s="11">
        <f>ROUND( $F$21 + $F$8, $F$9 - LOG( $F$10 ))</f>
        <v>4683616</v>
      </c>
      <c r="G22" s="11">
        <f>ROUND( $G$21 + $G$8, $G$9 - LOG( $G$10 ))</f>
        <v>15976734</v>
      </c>
      <c r="H22" s="11">
        <f>ROUND( $H$21 + $H$8, $H$9 - LOG( $H$10 ))</f>
        <v>800000</v>
      </c>
      <c r="I22" s="11">
        <f>ROUND( $I$21 + $I$8, $I$9 - LOG( $I$10 ))</f>
        <v>800000</v>
      </c>
      <c r="J22" s="11">
        <f>ROUND( $J$21 + $J$8, $J$9 - LOG( $J$10 ))</f>
        <v>8792928</v>
      </c>
      <c r="K22" s="11">
        <f>ROUND( $K$21 + $K$8, $K$9 - LOG( $K$10 ))</f>
        <v>1.6</v>
      </c>
      <c r="L22" s="11">
        <f>ROUND( $L$21 + $L$8, $L$9 - LOG( $L$10 ))</f>
        <v>15976734</v>
      </c>
      <c r="M22" s="11">
        <f>ROUND( $M$21 + $M$8, $M$9 - LOG( $M$10 ))</f>
        <v>800000</v>
      </c>
      <c r="N22" s="11">
        <f>ROUND( $N$21 + $N$8, $N$9 - LOG( $N$10 ))</f>
        <v>800000</v>
      </c>
      <c r="O22" s="11">
        <f>ROUND( $O$21 + $O$8, $O$9 - LOG( $O$10 ))</f>
        <v>8232928</v>
      </c>
      <c r="P22" s="11">
        <f>ROUND( $P$21 + $P$8, $P$9 - LOG( $P$10 ))</f>
        <v>7432928</v>
      </c>
      <c r="Q22" s="11">
        <f>ROUND( $Q$21 + $Q$8, $Q$9 - LOG( $Q$10 ))</f>
        <v>3921384</v>
      </c>
      <c r="R22" s="11">
        <f>ROUND( $R$21 + $R$8, $R$9 - LOG( $R$10 ))</f>
        <v>7992928</v>
      </c>
      <c r="S22" s="11">
        <f>ROUND( $S$21 + $S$8, $S$9 - LOG( $S$10 ))</f>
        <v>4481384</v>
      </c>
    </row>
    <row r="23" spans="1:19" outlineLevel="1" x14ac:dyDescent="0.3">
      <c r="A23" s="15" t="s">
        <v>24</v>
      </c>
      <c r="B23" s="11">
        <f>ROUND( $B$22 + $B$8, $B$9 - LOG( $B$10 ))</f>
        <v>1.8</v>
      </c>
      <c r="C23" s="11">
        <f>ROUND( $C$22 + $C$8, $C$9 - LOG( $C$10 ))</f>
        <v>5941557</v>
      </c>
      <c r="D23" s="11">
        <f>ROUND( $D$22 + $D$8, $D$9 - LOG( $D$10 ))</f>
        <v>25676845</v>
      </c>
      <c r="E23" s="11">
        <f>ROUND( $E$22 + $E$8, $E$9 - LOG( $E$10 ))</f>
        <v>1.8</v>
      </c>
      <c r="F23" s="11">
        <f>ROUND( $F$22 + $F$8, $F$9 - LOG( $F$10 ))</f>
        <v>5269068</v>
      </c>
      <c r="G23" s="11">
        <f>ROUND( $G$22 + $G$8, $G$9 - LOG( $G$10 ))</f>
        <v>17973796</v>
      </c>
      <c r="H23" s="11">
        <f>ROUND( $H$22 + $H$8, $H$9 - LOG( $H$10 ))</f>
        <v>900000</v>
      </c>
      <c r="I23" s="11">
        <f>ROUND( $I$22 + $I$8, $I$9 - LOG( $I$10 ))</f>
        <v>900000</v>
      </c>
      <c r="J23" s="11">
        <f>ROUND( $J$22 + $J$8, $J$9 - LOG( $J$10 ))</f>
        <v>9892044</v>
      </c>
      <c r="K23" s="11">
        <f>ROUND( $K$22 + $K$8, $K$9 - LOG( $K$10 ))</f>
        <v>1.8</v>
      </c>
      <c r="L23" s="11">
        <f>ROUND( $L$22 + $L$8, $L$9 - LOG( $L$10 ))</f>
        <v>17973796</v>
      </c>
      <c r="M23" s="11">
        <f>ROUND( $M$22 + $M$8, $M$9 - LOG( $M$10 ))</f>
        <v>900000</v>
      </c>
      <c r="N23" s="11">
        <f>ROUND( $N$22 + $N$8, $N$9 - LOG( $N$10 ))</f>
        <v>900000</v>
      </c>
      <c r="O23" s="11">
        <f>ROUND( $O$22 + $O$8, $O$9 - LOG( $O$10 ))</f>
        <v>9262044</v>
      </c>
      <c r="P23" s="11">
        <f>ROUND( $P$22 + $P$8, $P$9 - LOG( $P$10 ))</f>
        <v>8362044</v>
      </c>
      <c r="Q23" s="11">
        <f>ROUND( $Q$22 + $Q$8, $Q$9 - LOG( $Q$10 ))</f>
        <v>4411557</v>
      </c>
      <c r="R23" s="11">
        <f>ROUND( $R$22 + $R$8, $R$9 - LOG( $R$10 ))</f>
        <v>8992044</v>
      </c>
      <c r="S23" s="11">
        <f>ROUND( $S$22 + $S$8, $S$9 - LOG( $S$10 ))</f>
        <v>5041557</v>
      </c>
    </row>
    <row r="24" spans="1:19" outlineLevel="1" x14ac:dyDescent="0.3">
      <c r="A24" s="15" t="str">
        <f>"0.00"</f>
        <v>0.00</v>
      </c>
      <c r="B24" s="11">
        <f>ROUND( $B$23 + $B$8, $B$9 - LOG( $B$10 ))</f>
        <v>2</v>
      </c>
      <c r="C24" s="11">
        <f>ROUND( $C$23 + $C$8, $C$9 - LOG( $C$10 ))</f>
        <v>6601730</v>
      </c>
      <c r="D24" s="11">
        <f>ROUND( $D$23 + $D$8, $D$9 - LOG( $D$10 ))</f>
        <v>28529790</v>
      </c>
      <c r="E24" s="11">
        <f>ROUND( $E$23 + $E$8, $E$9 - LOG( $E$10 ))</f>
        <v>2</v>
      </c>
      <c r="F24" s="11">
        <f>ROUND( $F$23 + $F$8, $F$9 - LOG( $F$10 ))</f>
        <v>5854520</v>
      </c>
      <c r="G24" s="11">
        <f>ROUND( $G$23 + $G$8, $G$9 - LOG( $G$10 ))</f>
        <v>19970858</v>
      </c>
      <c r="H24" s="11">
        <f>ROUND( $H$23 + $H$8, $H$9 - LOG( $H$10 ))</f>
        <v>1000000</v>
      </c>
      <c r="I24" s="11">
        <f>ROUND( $I$23 + $I$8, $I$9 - LOG( $I$10 ))</f>
        <v>1000000</v>
      </c>
      <c r="J24" s="11">
        <f>ROUND( $J$23 + $J$8, $J$9 - LOG( $J$10 ))</f>
        <v>10991160</v>
      </c>
      <c r="K24" s="11">
        <f>ROUND( $K$23 + $K$8, $K$9 - LOG( $K$10 ))</f>
        <v>2</v>
      </c>
      <c r="L24" s="11">
        <f>ROUND( $L$23 + $L$8, $L$9 - LOG( $L$10 ))</f>
        <v>19970858</v>
      </c>
      <c r="M24" s="11">
        <f>ROUND( $M$23 + $M$8, $M$9 - LOG( $M$10 ))</f>
        <v>1000000</v>
      </c>
      <c r="N24" s="11">
        <f>ROUND( $N$23 + $N$8, $N$9 - LOG( $N$10 ))</f>
        <v>1000000</v>
      </c>
      <c r="O24" s="11">
        <f>ROUND( $O$23 + $O$8, $O$9 - LOG( $O$10 ))</f>
        <v>10291160</v>
      </c>
      <c r="P24" s="11">
        <f>ROUND( $P$23 + $P$8, $P$9 - LOG( $P$10 ))</f>
        <v>9291160</v>
      </c>
      <c r="Q24" s="11">
        <f>ROUND( $Q$23 + $Q$8, $Q$9 - LOG( $Q$10 ))</f>
        <v>4901730</v>
      </c>
      <c r="R24" s="11">
        <f>ROUND( $R$23 + $R$8, $R$9 - LOG( $R$10 ))</f>
        <v>9991160</v>
      </c>
      <c r="S24" s="11">
        <f>ROUND( $S$23 + $S$8, $S$9 - LOG( $S$10 ))</f>
        <v>5601730</v>
      </c>
    </row>
    <row r="25" spans="1:19" outlineLevel="1" x14ac:dyDescent="0.3">
      <c r="A25" s="15" t="s">
        <v>25</v>
      </c>
      <c r="B25" s="11">
        <f>ROUND( $B$24 + $B$8, $B$9 - LOG( $B$10 ))</f>
        <v>2.2000000000000002</v>
      </c>
      <c r="C25" s="11">
        <f>ROUND( $C$24 + $C$8, $C$9 - LOG( $C$10 ))</f>
        <v>7261903</v>
      </c>
      <c r="D25" s="11">
        <f>ROUND( $D$24 + $D$8, $D$9 - LOG( $D$10 ))</f>
        <v>31382735</v>
      </c>
      <c r="E25" s="11">
        <f>ROUND( $E$24 + $E$8, $E$9 - LOG( $E$10 ))</f>
        <v>2.2000000000000002</v>
      </c>
      <c r="F25" s="11">
        <f>ROUND( $F$24 + $F$8, $F$9 - LOG( $F$10 ))</f>
        <v>6439972</v>
      </c>
      <c r="G25" s="11">
        <f>ROUND( $G$24 + $G$8, $G$9 - LOG( $G$10 ))</f>
        <v>21967920</v>
      </c>
      <c r="H25" s="11">
        <f>ROUND( $H$24 + $H$8, $H$9 - LOG( $H$10 ))</f>
        <v>1100000</v>
      </c>
      <c r="I25" s="11">
        <f>ROUND( $I$24 + $I$8, $I$9 - LOG( $I$10 ))</f>
        <v>1100000</v>
      </c>
      <c r="J25" s="11">
        <f>ROUND( $J$24 + $J$8, $J$9 - LOG( $J$10 ))</f>
        <v>12090276</v>
      </c>
      <c r="K25" s="11">
        <f>ROUND( $K$24 + $K$8, $K$9 - LOG( $K$10 ))</f>
        <v>2.2000000000000002</v>
      </c>
      <c r="L25" s="11">
        <f>ROUND( $L$24 + $L$8, $L$9 - LOG( $L$10 ))</f>
        <v>21967920</v>
      </c>
      <c r="M25" s="11">
        <f>ROUND( $M$24 + $M$8, $M$9 - LOG( $M$10 ))</f>
        <v>1100000</v>
      </c>
      <c r="N25" s="11">
        <f>ROUND( $N$24 + $N$8, $N$9 - LOG( $N$10 ))</f>
        <v>1100000</v>
      </c>
      <c r="O25" s="11">
        <f>ROUND( $O$24 + $O$8, $O$9 - LOG( $O$10 ))</f>
        <v>11320276</v>
      </c>
      <c r="P25" s="11">
        <f>ROUND( $P$24 + $P$8, $P$9 - LOG( $P$10 ))</f>
        <v>10220276</v>
      </c>
      <c r="Q25" s="11">
        <f>ROUND( $Q$24 + $Q$8, $Q$9 - LOG( $Q$10 ))</f>
        <v>5391903</v>
      </c>
      <c r="R25" s="11">
        <f>ROUND( $R$24 + $R$8, $R$9 - LOG( $R$10 ))</f>
        <v>10990276</v>
      </c>
      <c r="S25" s="11">
        <f>ROUND( $S$24 + $S$8, $S$9 - LOG( $S$10 ))</f>
        <v>6161903</v>
      </c>
    </row>
    <row r="26" spans="1:19" outlineLevel="1" x14ac:dyDescent="0.3">
      <c r="A26" s="15" t="s">
        <v>26</v>
      </c>
      <c r="B26" s="11">
        <f>ROUND( $B$25 + $B$8, $B$9 - LOG( $B$10 ))</f>
        <v>2.4</v>
      </c>
      <c r="C26" s="11">
        <f>ROUND( $C$25 + $C$8, $C$9 - LOG( $C$10 ))</f>
        <v>7922076</v>
      </c>
      <c r="D26" s="11">
        <f>ROUND( $D$25 + $D$8, $D$9 - LOG( $D$10 ))</f>
        <v>34235680</v>
      </c>
      <c r="E26" s="11">
        <f>ROUND( $E$25 + $E$8, $E$9 - LOG( $E$10 ))</f>
        <v>2.4</v>
      </c>
      <c r="F26" s="11">
        <f>ROUND( $F$25 + $F$8, $F$9 - LOG( $F$10 ))</f>
        <v>7025424</v>
      </c>
      <c r="G26" s="11">
        <f>ROUND( $G$25 + $G$8, $G$9 - LOG( $G$10 ))</f>
        <v>23964982</v>
      </c>
      <c r="H26" s="11">
        <f>ROUND( $H$25 + $H$8, $H$9 - LOG( $H$10 ))</f>
        <v>1200000</v>
      </c>
      <c r="I26" s="11">
        <f>ROUND( $I$25 + $I$8, $I$9 - LOG( $I$10 ))</f>
        <v>1200000</v>
      </c>
      <c r="J26" s="11">
        <f>ROUND( $J$25 + $J$8, $J$9 - LOG( $J$10 ))</f>
        <v>13189392</v>
      </c>
      <c r="K26" s="11">
        <f>ROUND( $K$25 + $K$8, $K$9 - LOG( $K$10 ))</f>
        <v>2.4</v>
      </c>
      <c r="L26" s="11">
        <f>ROUND( $L$25 + $L$8, $L$9 - LOG( $L$10 ))</f>
        <v>23964982</v>
      </c>
      <c r="M26" s="11">
        <f>ROUND( $M$25 + $M$8, $M$9 - LOG( $M$10 ))</f>
        <v>1200000</v>
      </c>
      <c r="N26" s="11">
        <f>ROUND( $N$25 + $N$8, $N$9 - LOG( $N$10 ))</f>
        <v>1200000</v>
      </c>
      <c r="O26" s="11">
        <f>ROUND( $O$25 + $O$8, $O$9 - LOG( $O$10 ))</f>
        <v>12349392</v>
      </c>
      <c r="P26" s="11">
        <f>ROUND( $P$25 + $P$8, $P$9 - LOG( $P$10 ))</f>
        <v>11149392</v>
      </c>
      <c r="Q26" s="11">
        <f>ROUND( $Q$25 + $Q$8, $Q$9 - LOG( $Q$10 ))</f>
        <v>5882076</v>
      </c>
      <c r="R26" s="11">
        <f>ROUND( $R$25 + $R$8, $R$9 - LOG( $R$10 ))</f>
        <v>11989392</v>
      </c>
      <c r="S26" s="11">
        <f>ROUND( $S$25 + $S$8, $S$9 - LOG( $S$10 ))</f>
        <v>6722076</v>
      </c>
    </row>
    <row r="27" spans="1:19" outlineLevel="1" x14ac:dyDescent="0.3">
      <c r="A27" s="15" t="s">
        <v>27</v>
      </c>
      <c r="B27" s="11">
        <f>ROUND( $B$26 + $B$8, $B$9 - LOG( $B$10 ))</f>
        <v>2.6</v>
      </c>
      <c r="C27" s="11">
        <f>ROUND( $C$26 + $C$8, $C$9 - LOG( $C$10 ))</f>
        <v>8582249</v>
      </c>
      <c r="D27" s="11">
        <f>ROUND( $D$26 + $D$8, $D$9 - LOG( $D$10 ))</f>
        <v>37088625</v>
      </c>
      <c r="E27" s="11">
        <f>ROUND( $E$26 + $E$8, $E$9 - LOG( $E$10 ))</f>
        <v>2.6</v>
      </c>
      <c r="F27" s="11">
        <f>ROUND( $F$26 + $F$8, $F$9 - LOG( $F$10 ))</f>
        <v>7610876</v>
      </c>
      <c r="G27" s="11">
        <f>ROUND( $G$26 + $G$8, $G$9 - LOG( $G$10 ))</f>
        <v>25962044</v>
      </c>
      <c r="H27" s="11">
        <f>ROUND( $H$26 + $H$8, $H$9 - LOG( $H$10 ))</f>
        <v>1300000</v>
      </c>
      <c r="I27" s="11">
        <f>ROUND( $I$26 + $I$8, $I$9 - LOG( $I$10 ))</f>
        <v>1300000</v>
      </c>
      <c r="J27" s="11">
        <f>ROUND( $J$26 + $J$8, $J$9 - LOG( $J$10 ))</f>
        <v>14288508</v>
      </c>
      <c r="K27" s="11">
        <f>ROUND( $K$26 + $K$8, $K$9 - LOG( $K$10 ))</f>
        <v>2.6</v>
      </c>
      <c r="L27" s="11">
        <f>ROUND( $L$26 + $L$8, $L$9 - LOG( $L$10 ))</f>
        <v>25962044</v>
      </c>
      <c r="M27" s="11">
        <f>ROUND( $M$26 + $M$8, $M$9 - LOG( $M$10 ))</f>
        <v>1300000</v>
      </c>
      <c r="N27" s="11">
        <f>ROUND( $N$26 + $N$8, $N$9 - LOG( $N$10 ))</f>
        <v>1300000</v>
      </c>
      <c r="O27" s="11">
        <f>ROUND( $O$26 + $O$8, $O$9 - LOG( $O$10 ))</f>
        <v>13378508</v>
      </c>
      <c r="P27" s="11">
        <f>ROUND( $P$26 + $P$8, $P$9 - LOG( $P$10 ))</f>
        <v>12078508</v>
      </c>
      <c r="Q27" s="11">
        <f>ROUND( $Q$26 + $Q$8, $Q$9 - LOG( $Q$10 ))</f>
        <v>6372249</v>
      </c>
      <c r="R27" s="11">
        <f>ROUND( $R$26 + $R$8, $R$9 - LOG( $R$10 ))</f>
        <v>12988508</v>
      </c>
      <c r="S27" s="11">
        <f>ROUND( $S$26 + $S$8, $S$9 - LOG( $S$10 ))</f>
        <v>7282249</v>
      </c>
    </row>
    <row r="28" spans="1:19" outlineLevel="1" x14ac:dyDescent="0.3">
      <c r="A28" s="15" t="s">
        <v>28</v>
      </c>
      <c r="B28" s="11">
        <f>ROUND( $B$27 + $B$8, $B$9 - LOG( $B$10 ))</f>
        <v>2.8</v>
      </c>
      <c r="C28" s="11">
        <f>ROUND( $C$27 + $C$8, $C$9 - LOG( $C$10 ))</f>
        <v>9242422</v>
      </c>
      <c r="D28" s="11">
        <f>ROUND( $D$27 + $D$8, $D$9 - LOG( $D$10 ))</f>
        <v>39941570</v>
      </c>
      <c r="E28" s="11">
        <f>ROUND( $E$27 + $E$8, $E$9 - LOG( $E$10 ))</f>
        <v>2.8</v>
      </c>
      <c r="F28" s="11">
        <f>ROUND( $F$27 + $F$8, $F$9 - LOG( $F$10 ))</f>
        <v>8196328</v>
      </c>
      <c r="G28" s="11">
        <f>ROUND( $G$27 + $G$8, $G$9 - LOG( $G$10 ))</f>
        <v>27959106</v>
      </c>
      <c r="H28" s="11">
        <f>ROUND( $H$27 + $H$8, $H$9 - LOG( $H$10 ))</f>
        <v>1400000</v>
      </c>
      <c r="I28" s="11">
        <f>ROUND( $I$27 + $I$8, $I$9 - LOG( $I$10 ))</f>
        <v>1400000</v>
      </c>
      <c r="J28" s="11">
        <f>ROUND( $J$27 + $J$8, $J$9 - LOG( $J$10 ))</f>
        <v>15387624</v>
      </c>
      <c r="K28" s="11">
        <f>ROUND( $K$27 + $K$8, $K$9 - LOG( $K$10 ))</f>
        <v>2.8</v>
      </c>
      <c r="L28" s="11">
        <f>ROUND( $L$27 + $L$8, $L$9 - LOG( $L$10 ))</f>
        <v>27959106</v>
      </c>
      <c r="M28" s="11">
        <f>ROUND( $M$27 + $M$8, $M$9 - LOG( $M$10 ))</f>
        <v>1400000</v>
      </c>
      <c r="N28" s="11">
        <f>ROUND( $N$27 + $N$8, $N$9 - LOG( $N$10 ))</f>
        <v>1400000</v>
      </c>
      <c r="O28" s="11">
        <f>ROUND( $O$27 + $O$8, $O$9 - LOG( $O$10 ))</f>
        <v>14407624</v>
      </c>
      <c r="P28" s="11">
        <f>ROUND( $P$27 + $P$8, $P$9 - LOG( $P$10 ))</f>
        <v>13007624</v>
      </c>
      <c r="Q28" s="11">
        <f>ROUND( $Q$27 + $Q$8, $Q$9 - LOG( $Q$10 ))</f>
        <v>6862422</v>
      </c>
      <c r="R28" s="11">
        <f>ROUND( $R$27 + $R$8, $R$9 - LOG( $R$10 ))</f>
        <v>13987624</v>
      </c>
      <c r="S28" s="11">
        <f>ROUND( $S$27 + $S$8, $S$9 - LOG( $S$10 ))</f>
        <v>7842422</v>
      </c>
    </row>
    <row r="29" spans="1:19" outlineLevel="1" x14ac:dyDescent="0.3">
      <c r="A29" s="15" t="str">
        <f>"0.00%"</f>
        <v>0.00%</v>
      </c>
      <c r="B29" s="11">
        <f>ROUND( $B$28 + $B$8, $B$9 - LOG( $B$10 ))</f>
        <v>3</v>
      </c>
      <c r="C29" s="11">
        <f>ROUND( $C$28 + $C$8, $C$9 - LOG( $C$10 ))</f>
        <v>9902595</v>
      </c>
      <c r="D29" s="11">
        <f>ROUND( $D$28 + $D$8, $D$9 - LOG( $D$10 ))</f>
        <v>42794515</v>
      </c>
      <c r="E29" s="11">
        <f>ROUND( $E$28 + $E$8, $E$9 - LOG( $E$10 ))</f>
        <v>3</v>
      </c>
      <c r="F29" s="11">
        <f>ROUND( $F$28 + $F$8, $F$9 - LOG( $F$10 ))</f>
        <v>8781780</v>
      </c>
      <c r="G29" s="11">
        <f>ROUND( $G$28 + $G$8, $G$9 - LOG( $G$10 ))</f>
        <v>29956168</v>
      </c>
      <c r="H29" s="11">
        <f>ROUND( $H$28 + $H$8, $H$9 - LOG( $H$10 ))</f>
        <v>1500000</v>
      </c>
      <c r="I29" s="11">
        <f>ROUND( $I$28 + $I$8, $I$9 - LOG( $I$10 ))</f>
        <v>1500000</v>
      </c>
      <c r="J29" s="11">
        <f>ROUND( $J$28 + $J$8, $J$9 - LOG( $J$10 ))</f>
        <v>16486740</v>
      </c>
      <c r="K29" s="11">
        <f>ROUND( $K$28 + $K$8, $K$9 - LOG( $K$10 ))</f>
        <v>3</v>
      </c>
      <c r="L29" s="11">
        <f>ROUND( $L$28 + $L$8, $L$9 - LOG( $L$10 ))</f>
        <v>29956168</v>
      </c>
      <c r="M29" s="11">
        <f>ROUND( $M$28 + $M$8, $M$9 - LOG( $M$10 ))</f>
        <v>1500000</v>
      </c>
      <c r="N29" s="11">
        <f>ROUND( $N$28 + $N$8, $N$9 - LOG( $N$10 ))</f>
        <v>1500000</v>
      </c>
      <c r="O29" s="11">
        <f>ROUND( $O$28 + $O$8, $O$9 - LOG( $O$10 ))</f>
        <v>15436740</v>
      </c>
      <c r="P29" s="11">
        <f>ROUND( $P$28 + $P$8, $P$9 - LOG( $P$10 ))</f>
        <v>13936740</v>
      </c>
      <c r="Q29" s="11">
        <f>ROUND( $Q$28 + $Q$8, $Q$9 - LOG( $Q$10 ))</f>
        <v>7352595</v>
      </c>
      <c r="R29" s="11">
        <f>ROUND( $R$28 + $R$8, $R$9 - LOG( $R$10 ))</f>
        <v>14986740</v>
      </c>
      <c r="S29" s="11">
        <f>ROUND( $S$28 + $S$8, $S$9 - LOG( $S$10 ))</f>
        <v>8402595</v>
      </c>
    </row>
    <row r="30" spans="1:19" outlineLevel="1" x14ac:dyDescent="0.3">
      <c r="A30" s="15" t="s">
        <v>29</v>
      </c>
      <c r="B30" s="11">
        <f>ROUND( $B$29 + $B$8, $B$9 - LOG( $B$10 ))</f>
        <v>3.2</v>
      </c>
      <c r="C30" s="11">
        <f>ROUND( $C$29 + $C$8, $C$9 - LOG( $C$10 ))</f>
        <v>10562768</v>
      </c>
      <c r="D30" s="11">
        <f>ROUND( $D$29 + $D$8, $D$9 - LOG( $D$10 ))</f>
        <v>45647460</v>
      </c>
      <c r="E30" s="11">
        <f>ROUND( $E$29 + $E$8, $E$9 - LOG( $E$10 ))</f>
        <v>3.2</v>
      </c>
      <c r="F30" s="11">
        <f>ROUND( $F$29 + $F$8, $F$9 - LOG( $F$10 ))</f>
        <v>9367232</v>
      </c>
      <c r="G30" s="11">
        <f>ROUND( $G$29 + $G$8, $G$9 - LOG( $G$10 ))</f>
        <v>31953230</v>
      </c>
      <c r="H30" s="11">
        <f>ROUND( $H$29 + $H$8, $H$9 - LOG( $H$10 ))</f>
        <v>1600000</v>
      </c>
      <c r="I30" s="11">
        <f>ROUND( $I$29 + $I$8, $I$9 - LOG( $I$10 ))</f>
        <v>1600000</v>
      </c>
      <c r="J30" s="11">
        <f>ROUND( $J$29 + $J$8, $J$9 - LOG( $J$10 ))</f>
        <v>17585856</v>
      </c>
      <c r="K30" s="11">
        <f>ROUND( $K$29 + $K$8, $K$9 - LOG( $K$10 ))</f>
        <v>3.2</v>
      </c>
      <c r="L30" s="11">
        <f>ROUND( $L$29 + $L$8, $L$9 - LOG( $L$10 ))</f>
        <v>31953230</v>
      </c>
      <c r="M30" s="11">
        <f>ROUND( $M$29 + $M$8, $M$9 - LOG( $M$10 ))</f>
        <v>1600000</v>
      </c>
      <c r="N30" s="11">
        <f>ROUND( $N$29 + $N$8, $N$9 - LOG( $N$10 ))</f>
        <v>1600000</v>
      </c>
      <c r="O30" s="11">
        <f>ROUND( $O$29 + $O$8, $O$9 - LOG( $O$10 ))</f>
        <v>16465856</v>
      </c>
      <c r="P30" s="11">
        <f>ROUND( $P$29 + $P$8, $P$9 - LOG( $P$10 ))</f>
        <v>14865856</v>
      </c>
      <c r="Q30" s="11">
        <f>ROUND( $Q$29 + $Q$8, $Q$9 - LOG( $Q$10 ))</f>
        <v>7842768</v>
      </c>
      <c r="R30" s="11">
        <f>ROUND( $R$29 + $R$8, $R$9 - LOG( $R$10 ))</f>
        <v>15985856</v>
      </c>
      <c r="S30" s="11">
        <f>ROUND( $S$29 + $S$8, $S$9 - LOG( $S$10 ))</f>
        <v>8962768</v>
      </c>
    </row>
    <row r="31" spans="1:19" outlineLevel="1" x14ac:dyDescent="0.3">
      <c r="A31" s="15" t="str">
        <f>"0.00E+00"</f>
        <v>0.00E+00</v>
      </c>
      <c r="B31" s="11">
        <f>ROUND( $B$30 + $B$8, $B$9 - LOG( $B$10 ))</f>
        <v>3.4</v>
      </c>
      <c r="C31" s="11">
        <f>ROUND( $C$30 + $C$8, $C$9 - LOG( $C$10 ))</f>
        <v>11222941</v>
      </c>
      <c r="D31" s="11">
        <f>ROUND( $D$30 + $D$8, $D$9 - LOG( $D$10 ))</f>
        <v>48500405</v>
      </c>
      <c r="E31" s="11">
        <f>ROUND( $E$30 + $E$8, $E$9 - LOG( $E$10 ))</f>
        <v>3.4</v>
      </c>
      <c r="F31" s="11">
        <f>ROUND( $F$30 + $F$8, $F$9 - LOG( $F$10 ))</f>
        <v>9952684</v>
      </c>
      <c r="G31" s="11">
        <f>ROUND( $G$30 + $G$8, $G$9 - LOG( $G$10 ))</f>
        <v>33950292</v>
      </c>
      <c r="H31" s="11">
        <f>ROUND( $H$30 + $H$8, $H$9 - LOG( $H$10 ))</f>
        <v>1700000</v>
      </c>
      <c r="I31" s="11">
        <f>ROUND( $I$30 + $I$8, $I$9 - LOG( $I$10 ))</f>
        <v>1700000</v>
      </c>
      <c r="J31" s="11">
        <f>ROUND( $J$30 + $J$8, $J$9 - LOG( $J$10 ))</f>
        <v>18684972</v>
      </c>
      <c r="K31" s="11">
        <f>ROUND( $K$30 + $K$8, $K$9 - LOG( $K$10 ))</f>
        <v>3.4</v>
      </c>
      <c r="L31" s="11">
        <f>ROUND( $L$30 + $L$8, $L$9 - LOG( $L$10 ))</f>
        <v>33950292</v>
      </c>
      <c r="M31" s="11">
        <f>ROUND( $M$30 + $M$8, $M$9 - LOG( $M$10 ))</f>
        <v>1700000</v>
      </c>
      <c r="N31" s="11">
        <f>ROUND( $N$30 + $N$8, $N$9 - LOG( $N$10 ))</f>
        <v>1700000</v>
      </c>
      <c r="O31" s="11">
        <f>ROUND( $O$30 + $O$8, $O$9 - LOG( $O$10 ))</f>
        <v>17494972</v>
      </c>
      <c r="P31" s="11">
        <f>ROUND( $P$30 + $P$8, $P$9 - LOG( $P$10 ))</f>
        <v>15794972</v>
      </c>
      <c r="Q31" s="11">
        <f>ROUND( $Q$30 + $Q$8, $Q$9 - LOG( $Q$10 ))</f>
        <v>8332941</v>
      </c>
      <c r="R31" s="11">
        <f>ROUND( $R$30 + $R$8, $R$9 - LOG( $R$10 ))</f>
        <v>16984972</v>
      </c>
      <c r="S31" s="11">
        <f>ROUND( $S$30 + $S$8, $S$9 - LOG( $S$10 ))</f>
        <v>9522941</v>
      </c>
    </row>
    <row r="32" spans="1:19" outlineLevel="1" x14ac:dyDescent="0.3">
      <c r="A32" s="15" t="s">
        <v>30</v>
      </c>
      <c r="B32" s="11">
        <f>ROUND( $B$31 + $B$8, $B$9 - LOG( $B$10 ))</f>
        <v>3.6</v>
      </c>
      <c r="C32" s="11">
        <f>ROUND( $C$31 + $C$8, $C$9 - LOG( $C$10 ))</f>
        <v>11883114</v>
      </c>
      <c r="D32" s="11">
        <f>ROUND( $D$31 + $D$8, $D$9 - LOG( $D$10 ))</f>
        <v>51353350</v>
      </c>
      <c r="E32" s="11">
        <f>ROUND( $E$31 + $E$8, $E$9 - LOG( $E$10 ))</f>
        <v>3.6</v>
      </c>
      <c r="F32" s="11">
        <f>ROUND( $F$31 + $F$8, $F$9 - LOG( $F$10 ))</f>
        <v>10538136</v>
      </c>
      <c r="G32" s="11">
        <f>ROUND( $G$31 + $G$8, $G$9 - LOG( $G$10 ))</f>
        <v>35947354</v>
      </c>
      <c r="H32" s="11">
        <f>ROUND( $H$31 + $H$8, $H$9 - LOG( $H$10 ))</f>
        <v>1800000</v>
      </c>
      <c r="I32" s="11">
        <f>ROUND( $I$31 + $I$8, $I$9 - LOG( $I$10 ))</f>
        <v>1800000</v>
      </c>
      <c r="J32" s="11">
        <f>ROUND( $J$31 + $J$8, $J$9 - LOG( $J$10 ))</f>
        <v>19784088</v>
      </c>
      <c r="K32" s="11">
        <f>ROUND( $K$31 + $K$8, $K$9 - LOG( $K$10 ))</f>
        <v>3.6</v>
      </c>
      <c r="L32" s="11">
        <f>ROUND( $L$31 + $L$8, $L$9 - LOG( $L$10 ))</f>
        <v>35947354</v>
      </c>
      <c r="M32" s="11">
        <f>ROUND( $M$31 + $M$8, $M$9 - LOG( $M$10 ))</f>
        <v>1800000</v>
      </c>
      <c r="N32" s="11">
        <f>ROUND( $N$31 + $N$8, $N$9 - LOG( $N$10 ))</f>
        <v>1800000</v>
      </c>
      <c r="O32" s="11">
        <f>ROUND( $O$31 + $O$8, $O$9 - LOG( $O$10 ))</f>
        <v>18524088</v>
      </c>
      <c r="P32" s="11">
        <f>ROUND( $P$31 + $P$8, $P$9 - LOG( $P$10 ))</f>
        <v>16724088</v>
      </c>
      <c r="Q32" s="11">
        <f>ROUND( $Q$31 + $Q$8, $Q$9 - LOG( $Q$10 ))</f>
        <v>8823114</v>
      </c>
      <c r="R32" s="11">
        <f>ROUND( $R$31 + $R$8, $R$9 - LOG( $R$10 ))</f>
        <v>17984088</v>
      </c>
      <c r="S32" s="11">
        <f>ROUND( $S$31 + $S$8, $S$9 - LOG( $S$10 ))</f>
        <v>10083114</v>
      </c>
    </row>
    <row r="33" spans="1:19" outlineLevel="1" x14ac:dyDescent="0.3">
      <c r="A33" s="15" t="s">
        <v>31</v>
      </c>
      <c r="B33" s="11">
        <f>ROUND( $B$32 + $B$8, $B$9 - LOG( $B$10 ))</f>
        <v>3.8</v>
      </c>
      <c r="C33" s="11">
        <f>ROUND( $C$32 + $C$8, $C$9 - LOG( $C$10 ))</f>
        <v>12543287</v>
      </c>
      <c r="D33" s="11">
        <f>ROUND( $D$32 + $D$8, $D$9 - LOG( $D$10 ))</f>
        <v>54206295</v>
      </c>
      <c r="E33" s="11">
        <f>ROUND( $E$32 + $E$8, $E$9 - LOG( $E$10 ))</f>
        <v>3.8</v>
      </c>
      <c r="F33" s="11">
        <f>ROUND( $F$32 + $F$8, $F$9 - LOG( $F$10 ))</f>
        <v>11123588</v>
      </c>
      <c r="G33" s="11">
        <f>ROUND( $G$32 + $G$8, $G$9 - LOG( $G$10 ))</f>
        <v>37944416</v>
      </c>
      <c r="H33" s="11">
        <f>ROUND( $H$32 + $H$8, $H$9 - LOG( $H$10 ))</f>
        <v>1900000</v>
      </c>
      <c r="I33" s="11">
        <f>ROUND( $I$32 + $I$8, $I$9 - LOG( $I$10 ))</f>
        <v>1900000</v>
      </c>
      <c r="J33" s="11">
        <f>ROUND( $J$32 + $J$8, $J$9 - LOG( $J$10 ))</f>
        <v>20883204</v>
      </c>
      <c r="K33" s="11">
        <f>ROUND( $K$32 + $K$8, $K$9 - LOG( $K$10 ))</f>
        <v>3.8</v>
      </c>
      <c r="L33" s="11">
        <f>ROUND( $L$32 + $L$8, $L$9 - LOG( $L$10 ))</f>
        <v>37944416</v>
      </c>
      <c r="M33" s="11">
        <f>ROUND( $M$32 + $M$8, $M$9 - LOG( $M$10 ))</f>
        <v>1900000</v>
      </c>
      <c r="N33" s="11">
        <f>ROUND( $N$32 + $N$8, $N$9 - LOG( $N$10 ))</f>
        <v>1900000</v>
      </c>
      <c r="O33" s="11">
        <f>ROUND( $O$32 + $O$8, $O$9 - LOG( $O$10 ))</f>
        <v>19553204</v>
      </c>
      <c r="P33" s="11">
        <f>ROUND( $P$32 + $P$8, $P$9 - LOG( $P$10 ))</f>
        <v>17653204</v>
      </c>
      <c r="Q33" s="11">
        <f>ROUND( $Q$32 + $Q$8, $Q$9 - LOG( $Q$10 ))</f>
        <v>9313287</v>
      </c>
      <c r="R33" s="11">
        <f>ROUND( $R$32 + $R$8, $R$9 - LOG( $R$10 ))</f>
        <v>18983204</v>
      </c>
      <c r="S33" s="11">
        <f>ROUND( $S$32 + $S$8, $S$9 - LOG( $S$10 ))</f>
        <v>10643287</v>
      </c>
    </row>
    <row r="34" spans="1:19" outlineLevel="1" x14ac:dyDescent="0.3">
      <c r="A34" s="15"/>
      <c r="B34" s="11">
        <f>ROUND( $B$33 + $B$8, $B$9 - LOG( $B$10 ))</f>
        <v>4</v>
      </c>
      <c r="C34" s="11">
        <f>ROUND( $C$33 + $C$8, $C$9 - LOG( $C$10 ))</f>
        <v>13203460</v>
      </c>
      <c r="D34" s="11">
        <f>ROUND( $D$33 + $D$8, $D$9 - LOG( $D$10 ))</f>
        <v>57059240</v>
      </c>
      <c r="E34" s="11">
        <f>ROUND( $E$33 + $E$8, $E$9 - LOG( $E$10 ))</f>
        <v>4</v>
      </c>
      <c r="F34" s="11">
        <f>ROUND( $F$33 + $F$8, $F$9 - LOG( $F$10 ))</f>
        <v>11709040</v>
      </c>
      <c r="G34" s="11">
        <f>ROUND( $G$33 + $G$8, $G$9 - LOG( $G$10 ))</f>
        <v>39941478</v>
      </c>
      <c r="H34" s="11">
        <f>ROUND( $H$33 + $H$8, $H$9 - LOG( $H$10 ))</f>
        <v>2000000</v>
      </c>
      <c r="I34" s="11">
        <f>ROUND( $I$33 + $I$8, $I$9 - LOG( $I$10 ))</f>
        <v>2000000</v>
      </c>
      <c r="J34" s="11">
        <f>ROUND( $J$33 + $J$8, $J$9 - LOG( $J$10 ))</f>
        <v>21982320</v>
      </c>
      <c r="K34" s="11">
        <f>ROUND( $K$33 + $K$8, $K$9 - LOG( $K$10 ))</f>
        <v>4</v>
      </c>
      <c r="L34" s="11">
        <f>ROUND( $L$33 + $L$8, $L$9 - LOG( $L$10 ))</f>
        <v>39941478</v>
      </c>
      <c r="M34" s="11">
        <f>ROUND( $M$33 + $M$8, $M$9 - LOG( $M$10 ))</f>
        <v>2000000</v>
      </c>
      <c r="N34" s="11">
        <f>ROUND( $N$33 + $N$8, $N$9 - LOG( $N$10 ))</f>
        <v>2000000</v>
      </c>
      <c r="O34" s="11">
        <f>ROUND( $O$33 + $O$8, $O$9 - LOG( $O$10 ))</f>
        <v>20582320</v>
      </c>
      <c r="P34" s="11">
        <f>ROUND( $P$33 + $P$8, $P$9 - LOG( $P$10 ))</f>
        <v>18582320</v>
      </c>
      <c r="Q34" s="11">
        <f>ROUND( $Q$33 + $Q$8, $Q$9 - LOG( $Q$10 ))</f>
        <v>9803460</v>
      </c>
      <c r="R34" s="11">
        <f>ROUND( $R$33 + $R$8, $R$9 - LOG( $R$10 ))</f>
        <v>19982320</v>
      </c>
      <c r="S34" s="11">
        <f>ROUND( $S$33 + $S$8, $S$9 - LOG( $S$10 ))</f>
        <v>11203460</v>
      </c>
    </row>
    <row r="35" spans="1:19" outlineLevel="1" x14ac:dyDescent="0.3">
      <c r="B35" s="11">
        <f>ROUND( $B$34 + $B$8, $B$9 - LOG( $B$10 ))</f>
        <v>4.2</v>
      </c>
      <c r="C35" s="11">
        <f>ROUND( $C$34 + $C$8, $C$9 - LOG( $C$10 ))</f>
        <v>13863633</v>
      </c>
      <c r="D35" s="11">
        <f>ROUND( $D$34 + $D$8, $D$9 - LOG( $D$10 ))</f>
        <v>59912185</v>
      </c>
      <c r="E35" s="11">
        <f>ROUND( $E$34 + $E$8, $E$9 - LOG( $E$10 ))</f>
        <v>4.2</v>
      </c>
      <c r="F35" s="11">
        <f>ROUND( $F$34 + $F$8, $F$9 - LOG( $F$10 ))</f>
        <v>12294492</v>
      </c>
      <c r="G35" s="11">
        <f>ROUND( $G$34 + $G$8, $G$9 - LOG( $G$10 ))</f>
        <v>41938540</v>
      </c>
      <c r="H35" s="11">
        <f>ROUND( $H$34 + $H$8, $H$9 - LOG( $H$10 ))</f>
        <v>2100000</v>
      </c>
      <c r="I35" s="11">
        <f>ROUND( $I$34 + $I$8, $I$9 - LOG( $I$10 ))</f>
        <v>2100000</v>
      </c>
      <c r="J35" s="11">
        <f>ROUND( $J$34 + $J$8, $J$9 - LOG( $J$10 ))</f>
        <v>23081436</v>
      </c>
      <c r="K35" s="11">
        <f>ROUND( $K$34 + $K$8, $K$9 - LOG( $K$10 ))</f>
        <v>4.2</v>
      </c>
      <c r="L35" s="11">
        <f>ROUND( $L$34 + $L$8, $L$9 - LOG( $L$10 ))</f>
        <v>41938540</v>
      </c>
      <c r="M35" s="11">
        <f>ROUND( $M$34 + $M$8, $M$9 - LOG( $M$10 ))</f>
        <v>2100000</v>
      </c>
      <c r="N35" s="11">
        <f>ROUND( $N$34 + $N$8, $N$9 - LOG( $N$10 ))</f>
        <v>2100000</v>
      </c>
      <c r="O35" s="11">
        <f>ROUND( $O$34 + $O$8, $O$9 - LOG( $O$10 ))</f>
        <v>21611436</v>
      </c>
      <c r="P35" s="11">
        <f>ROUND( $P$34 + $P$8, $P$9 - LOG( $P$10 ))</f>
        <v>19511436</v>
      </c>
      <c r="Q35" s="11">
        <f>ROUND( $Q$34 + $Q$8, $Q$9 - LOG( $Q$10 ))</f>
        <v>10293633</v>
      </c>
      <c r="R35" s="11">
        <f>ROUND( $R$34 + $R$8, $R$9 - LOG( $R$10 ))</f>
        <v>20981436</v>
      </c>
      <c r="S35" s="11">
        <f>ROUND( $S$34 + $S$8, $S$9 - LOG( $S$10 ))</f>
        <v>11763633</v>
      </c>
    </row>
    <row r="36" spans="1:19" outlineLevel="1" x14ac:dyDescent="0.3">
      <c r="A36" s="15" t="s">
        <v>32</v>
      </c>
      <c r="B36" s="11">
        <f>ROUND( $B$35 + $B$8, $B$9 - LOG( $B$10 ))</f>
        <v>4.4000000000000004</v>
      </c>
      <c r="C36" s="11">
        <f>ROUND( $C$35 + $C$8, $C$9 - LOG( $C$10 ))</f>
        <v>14523806</v>
      </c>
      <c r="D36" s="11">
        <f>ROUND( $D$35 + $D$8, $D$9 - LOG( $D$10 ))</f>
        <v>62765130</v>
      </c>
      <c r="E36" s="11">
        <f>ROUND( $E$35 + $E$8, $E$9 - LOG( $E$10 ))</f>
        <v>4.4000000000000004</v>
      </c>
      <c r="F36" s="11">
        <f>ROUND( $F$35 + $F$8, $F$9 - LOG( $F$10 ))</f>
        <v>12879944</v>
      </c>
      <c r="G36" s="11">
        <f>ROUND( $G$35 + $G$8, $G$9 - LOG( $G$10 ))</f>
        <v>43935602</v>
      </c>
      <c r="H36" s="11">
        <f>ROUND( $H$35 + $H$8, $H$9 - LOG( $H$10 ))</f>
        <v>2200000</v>
      </c>
      <c r="I36" s="11">
        <f>ROUND( $I$35 + $I$8, $I$9 - LOG( $I$10 ))</f>
        <v>2200000</v>
      </c>
      <c r="J36" s="11">
        <f>ROUND( $J$35 + $J$8, $J$9 - LOG( $J$10 ))</f>
        <v>24180552</v>
      </c>
      <c r="K36" s="11">
        <f>ROUND( $K$35 + $K$8, $K$9 - LOG( $K$10 ))</f>
        <v>4.4000000000000004</v>
      </c>
      <c r="L36" s="11">
        <f>ROUND( $L$35 + $L$8, $L$9 - LOG( $L$10 ))</f>
        <v>43935602</v>
      </c>
      <c r="M36" s="11">
        <f>ROUND( $M$35 + $M$8, $M$9 - LOG( $M$10 ))</f>
        <v>2200000</v>
      </c>
      <c r="N36" s="11">
        <f>ROUND( $N$35 + $N$8, $N$9 - LOG( $N$10 ))</f>
        <v>2200000</v>
      </c>
      <c r="O36" s="11">
        <f>ROUND( $O$35 + $O$8, $O$9 - LOG( $O$10 ))</f>
        <v>22640552</v>
      </c>
      <c r="P36" s="11">
        <f>ROUND( $P$35 + $P$8, $P$9 - LOG( $P$10 ))</f>
        <v>20440552</v>
      </c>
      <c r="Q36" s="11">
        <f>ROUND( $Q$35 + $Q$8, $Q$9 - LOG( $Q$10 ))</f>
        <v>10783806</v>
      </c>
      <c r="R36" s="11">
        <f>ROUND( $R$35 + $R$8, $R$9 - LOG( $R$10 ))</f>
        <v>21980552</v>
      </c>
      <c r="S36" s="11">
        <f>ROUND( $S$35 + $S$8, $S$9 - LOG( $S$10 ))</f>
        <v>12323806</v>
      </c>
    </row>
    <row r="37" spans="1:19" outlineLevel="1" x14ac:dyDescent="0.3">
      <c r="A37" s="15" t="s">
        <v>24</v>
      </c>
      <c r="B37" s="11">
        <f>ROUND( $B$36 + $B$8, $B$9 - LOG( $B$10 ))</f>
        <v>4.5999999999999996</v>
      </c>
      <c r="C37" s="11">
        <f>ROUND( $C$36 + $C$8, $C$9 - LOG( $C$10 ))</f>
        <v>15183979</v>
      </c>
      <c r="D37" s="11">
        <f>ROUND( $D$36 + $D$8, $D$9 - LOG( $D$10 ))</f>
        <v>65618075</v>
      </c>
      <c r="E37" s="11">
        <f>ROUND( $E$36 + $E$8, $E$9 - LOG( $E$10 ))</f>
        <v>4.5999999999999996</v>
      </c>
      <c r="F37" s="11">
        <f>ROUND( $F$36 + $F$8, $F$9 - LOG( $F$10 ))</f>
        <v>13465396</v>
      </c>
      <c r="G37" s="11">
        <f>ROUND( $G$36 + $G$8, $G$9 - LOG( $G$10 ))</f>
        <v>45932664</v>
      </c>
      <c r="H37" s="11">
        <f>ROUND( $H$36 + $H$8, $H$9 - LOG( $H$10 ))</f>
        <v>2300000</v>
      </c>
      <c r="I37" s="11">
        <f>ROUND( $I$36 + $I$8, $I$9 - LOG( $I$10 ))</f>
        <v>2300000</v>
      </c>
      <c r="J37" s="11">
        <f>ROUND( $J$36 + $J$8, $J$9 - LOG( $J$10 ))</f>
        <v>25279668</v>
      </c>
      <c r="K37" s="11">
        <f>ROUND( $K$36 + $K$8, $K$9 - LOG( $K$10 ))</f>
        <v>4.5999999999999996</v>
      </c>
      <c r="L37" s="11">
        <f>ROUND( $L$36 + $L$8, $L$9 - LOG( $L$10 ))</f>
        <v>45932664</v>
      </c>
      <c r="M37" s="11">
        <f>ROUND( $M$36 + $M$8, $M$9 - LOG( $M$10 ))</f>
        <v>2300000</v>
      </c>
      <c r="N37" s="11">
        <f>ROUND( $N$36 + $N$8, $N$9 - LOG( $N$10 ))</f>
        <v>2300000</v>
      </c>
      <c r="O37" s="11">
        <f>ROUND( $O$36 + $O$8, $O$9 - LOG( $O$10 ))</f>
        <v>23669668</v>
      </c>
      <c r="P37" s="11">
        <f>ROUND( $P$36 + $P$8, $P$9 - LOG( $P$10 ))</f>
        <v>21369668</v>
      </c>
      <c r="Q37" s="11">
        <f>ROUND( $Q$36 + $Q$8, $Q$9 - LOG( $Q$10 ))</f>
        <v>11273979</v>
      </c>
      <c r="R37" s="11">
        <f>ROUND( $R$36 + $R$8, $R$9 - LOG( $R$10 ))</f>
        <v>22979668</v>
      </c>
      <c r="S37" s="11">
        <f>ROUND( $S$36 + $S$8, $S$9 - LOG( $S$10 ))</f>
        <v>12883979</v>
      </c>
    </row>
    <row r="38" spans="1:19" outlineLevel="1" x14ac:dyDescent="0.3">
      <c r="A38" s="15" t="s">
        <v>33</v>
      </c>
      <c r="B38" s="11">
        <f>ROUND( $B$37 + $B$8, $B$9 - LOG( $B$10 ))</f>
        <v>4.8</v>
      </c>
      <c r="C38" s="11">
        <f>ROUND( $C$37 + $C$8, $C$9 - LOG( $C$10 ))</f>
        <v>15844152</v>
      </c>
      <c r="D38" s="11">
        <f>ROUND( $D$37 + $D$8, $D$9 - LOG( $D$10 ))</f>
        <v>68471020</v>
      </c>
      <c r="E38" s="11">
        <f>ROUND( $E$37 + $E$8, $E$9 - LOG( $E$10 ))</f>
        <v>4.8</v>
      </c>
      <c r="F38" s="11">
        <f>ROUND( $F$37 + $F$8, $F$9 - LOG( $F$10 ))</f>
        <v>14050848</v>
      </c>
      <c r="G38" s="11">
        <f>ROUND( $G$37 + $G$8, $G$9 - LOG( $G$10 ))</f>
        <v>47929726</v>
      </c>
      <c r="H38" s="11">
        <f>ROUND( $H$37 + $H$8, $H$9 - LOG( $H$10 ))</f>
        <v>2400000</v>
      </c>
      <c r="I38" s="11">
        <f>ROUND( $I$37 + $I$8, $I$9 - LOG( $I$10 ))</f>
        <v>2400000</v>
      </c>
      <c r="J38" s="11">
        <f>ROUND( $J$37 + $J$8, $J$9 - LOG( $J$10 ))</f>
        <v>26378784</v>
      </c>
      <c r="K38" s="11">
        <f>ROUND( $K$37 + $K$8, $K$9 - LOG( $K$10 ))</f>
        <v>4.8</v>
      </c>
      <c r="L38" s="11">
        <f>ROUND( $L$37 + $L$8, $L$9 - LOG( $L$10 ))</f>
        <v>47929726</v>
      </c>
      <c r="M38" s="11">
        <f>ROUND( $M$37 + $M$8, $M$9 - LOG( $M$10 ))</f>
        <v>2400000</v>
      </c>
      <c r="N38" s="11">
        <f>ROUND( $N$37 + $N$8, $N$9 - LOG( $N$10 ))</f>
        <v>2400000</v>
      </c>
      <c r="O38" s="11">
        <f>ROUND( $O$37 + $O$8, $O$9 - LOG( $O$10 ))</f>
        <v>24698784</v>
      </c>
      <c r="P38" s="11">
        <f>ROUND( $P$37 + $P$8, $P$9 - LOG( $P$10 ))</f>
        <v>22298784</v>
      </c>
      <c r="Q38" s="11">
        <f>ROUND( $Q$37 + $Q$8, $Q$9 - LOG( $Q$10 ))</f>
        <v>11764152</v>
      </c>
      <c r="R38" s="11">
        <f>ROUND( $R$37 + $R$8, $R$9 - LOG( $R$10 ))</f>
        <v>23978784</v>
      </c>
      <c r="S38" s="11">
        <f>ROUND( $S$37 + $S$8, $S$9 - LOG( $S$10 ))</f>
        <v>13444152</v>
      </c>
    </row>
    <row r="39" spans="1:19" outlineLevel="1" x14ac:dyDescent="0.3">
      <c r="A39" s="15" t="s">
        <v>34</v>
      </c>
      <c r="B39" s="11">
        <f>ROUND( $B$38 + $B$8, $B$9 - LOG( $B$10 ))</f>
        <v>5</v>
      </c>
      <c r="C39" s="11">
        <f>ROUND( $C$38 + $C$8, $C$9 - LOG( $C$10 ))</f>
        <v>16504325</v>
      </c>
      <c r="D39" s="11">
        <f>ROUND( $D$38 + $D$8, $D$9 - LOG( $D$10 ))</f>
        <v>71323965</v>
      </c>
      <c r="E39" s="11">
        <f>ROUND( $E$38 + $E$8, $E$9 - LOG( $E$10 ))</f>
        <v>5</v>
      </c>
      <c r="F39" s="11">
        <f>ROUND( $F$38 + $F$8, $F$9 - LOG( $F$10 ))</f>
        <v>14636300</v>
      </c>
      <c r="G39" s="11">
        <f>ROUND( $G$38 + $G$8, $G$9 - LOG( $G$10 ))</f>
        <v>49926788</v>
      </c>
      <c r="H39" s="11">
        <f>ROUND( $H$38 + $H$8, $H$9 - LOG( $H$10 ))</f>
        <v>2500000</v>
      </c>
      <c r="I39" s="11">
        <f>ROUND( $I$38 + $I$8, $I$9 - LOG( $I$10 ))</f>
        <v>2500000</v>
      </c>
      <c r="J39" s="11">
        <f>ROUND( $J$38 + $J$8, $J$9 - LOG( $J$10 ))</f>
        <v>27477900</v>
      </c>
      <c r="K39" s="11">
        <f>ROUND( $K$38 + $K$8, $K$9 - LOG( $K$10 ))</f>
        <v>5</v>
      </c>
      <c r="L39" s="11">
        <f>ROUND( $L$38 + $L$8, $L$9 - LOG( $L$10 ))</f>
        <v>49926788</v>
      </c>
      <c r="M39" s="11">
        <f>ROUND( $M$38 + $M$8, $M$9 - LOG( $M$10 ))</f>
        <v>2500000</v>
      </c>
      <c r="N39" s="11">
        <f>ROUND( $N$38 + $N$8, $N$9 - LOG( $N$10 ))</f>
        <v>2500000</v>
      </c>
      <c r="O39" s="11">
        <f>ROUND( $O$38 + $O$8, $O$9 - LOG( $O$10 ))</f>
        <v>25727900</v>
      </c>
      <c r="P39" s="11">
        <f>ROUND( $P$38 + $P$8, $P$9 - LOG( $P$10 ))</f>
        <v>23227900</v>
      </c>
      <c r="Q39" s="11">
        <f>ROUND( $Q$38 + $Q$8, $Q$9 - LOG( $Q$10 ))</f>
        <v>12254325</v>
      </c>
      <c r="R39" s="11">
        <f>ROUND( $R$38 + $R$8, $R$9 - LOG( $R$10 ))</f>
        <v>24977900</v>
      </c>
      <c r="S39" s="11">
        <f>ROUND( $S$38 + $S$8, $S$9 - LOG( $S$10 ))</f>
        <v>14004325</v>
      </c>
    </row>
    <row r="40" spans="1:19" outlineLevel="1" x14ac:dyDescent="0.3">
      <c r="A40" s="15" t="s">
        <v>35</v>
      </c>
      <c r="B40" s="11">
        <f>ROUND( $B$39 + $B$8, $B$9 - LOG( $B$10 ))</f>
        <v>5.2</v>
      </c>
      <c r="C40" s="11">
        <f>ROUND( $C$39 + $C$8, $C$9 - LOG( $C$10 ))</f>
        <v>17164498</v>
      </c>
      <c r="D40" s="11">
        <f>ROUND( $D$39 + $D$8, $D$9 - LOG( $D$10 ))</f>
        <v>74176910</v>
      </c>
      <c r="E40" s="11">
        <f>ROUND( $E$39 + $E$8, $E$9 - LOG( $E$10 ))</f>
        <v>5.2</v>
      </c>
      <c r="F40" s="11">
        <f>ROUND( $F$39 + $F$8, $F$9 - LOG( $F$10 ))</f>
        <v>15221752</v>
      </c>
      <c r="G40" s="11">
        <f>ROUND( $G$39 + $G$8, $G$9 - LOG( $G$10 ))</f>
        <v>51923850</v>
      </c>
      <c r="H40" s="11">
        <f>ROUND( $H$39 + $H$8, $H$9 - LOG( $H$10 ))</f>
        <v>2600000</v>
      </c>
      <c r="I40" s="11">
        <f>ROUND( $I$39 + $I$8, $I$9 - LOG( $I$10 ))</f>
        <v>2600000</v>
      </c>
      <c r="J40" s="11">
        <f>ROUND( $J$39 + $J$8, $J$9 - LOG( $J$10 ))</f>
        <v>28577016</v>
      </c>
      <c r="K40" s="11">
        <f>ROUND( $K$39 + $K$8, $K$9 - LOG( $K$10 ))</f>
        <v>5.2</v>
      </c>
      <c r="L40" s="11">
        <f>ROUND( $L$39 + $L$8, $L$9 - LOG( $L$10 ))</f>
        <v>51923850</v>
      </c>
      <c r="M40" s="11">
        <f>ROUND( $M$39 + $M$8, $M$9 - LOG( $M$10 ))</f>
        <v>2600000</v>
      </c>
      <c r="N40" s="11">
        <f>ROUND( $N$39 + $N$8, $N$9 - LOG( $N$10 ))</f>
        <v>2600000</v>
      </c>
      <c r="O40" s="11">
        <f>ROUND( $O$39 + $O$8, $O$9 - LOG( $O$10 ))</f>
        <v>26757016</v>
      </c>
      <c r="P40" s="11">
        <f>ROUND( $P$39 + $P$8, $P$9 - LOG( $P$10 ))</f>
        <v>24157016</v>
      </c>
      <c r="Q40" s="11">
        <f>ROUND( $Q$39 + $Q$8, $Q$9 - LOG( $Q$10 ))</f>
        <v>12744498</v>
      </c>
      <c r="R40" s="11">
        <f>ROUND( $R$39 + $R$8, $R$9 - LOG( $R$10 ))</f>
        <v>25977016</v>
      </c>
      <c r="S40" s="11">
        <f>ROUND( $S$39 + $S$8, $S$9 - LOG( $S$10 ))</f>
        <v>14564498</v>
      </c>
    </row>
    <row r="41" spans="1:19" outlineLevel="1" x14ac:dyDescent="0.3">
      <c r="A41" s="15" t="s">
        <v>36</v>
      </c>
      <c r="B41" s="11">
        <f>ROUND( $B$40 + $B$8, $B$9 - LOG( $B$10 ))</f>
        <v>5.4</v>
      </c>
      <c r="C41" s="11">
        <f>ROUND( $C$40 + $C$8, $C$9 - LOG( $C$10 ))</f>
        <v>17824671</v>
      </c>
      <c r="D41" s="11">
        <f>ROUND( $D$40 + $D$8, $D$9 - LOG( $D$10 ))</f>
        <v>77029855</v>
      </c>
      <c r="E41" s="11">
        <f>ROUND( $E$40 + $E$8, $E$9 - LOG( $E$10 ))</f>
        <v>5.4</v>
      </c>
      <c r="F41" s="11">
        <f>ROUND( $F$40 + $F$8, $F$9 - LOG( $F$10 ))</f>
        <v>15807204</v>
      </c>
      <c r="G41" s="11">
        <f>ROUND( $G$40 + $G$8, $G$9 - LOG( $G$10 ))</f>
        <v>53920912</v>
      </c>
      <c r="H41" s="11">
        <f>ROUND( $H$40 + $H$8, $H$9 - LOG( $H$10 ))</f>
        <v>2700000</v>
      </c>
      <c r="I41" s="11">
        <f>ROUND( $I$40 + $I$8, $I$9 - LOG( $I$10 ))</f>
        <v>2700000</v>
      </c>
      <c r="J41" s="11">
        <f>ROUND( $J$40 + $J$8, $J$9 - LOG( $J$10 ))</f>
        <v>29676132</v>
      </c>
      <c r="K41" s="11">
        <f>ROUND( $K$40 + $K$8, $K$9 - LOG( $K$10 ))</f>
        <v>5.4</v>
      </c>
      <c r="L41" s="11">
        <f>ROUND( $L$40 + $L$8, $L$9 - LOG( $L$10 ))</f>
        <v>53920912</v>
      </c>
      <c r="M41" s="11">
        <f>ROUND( $M$40 + $M$8, $M$9 - LOG( $M$10 ))</f>
        <v>2700000</v>
      </c>
      <c r="N41" s="11">
        <f>ROUND( $N$40 + $N$8, $N$9 - LOG( $N$10 ))</f>
        <v>2700000</v>
      </c>
      <c r="O41" s="11">
        <f>ROUND( $O$40 + $O$8, $O$9 - LOG( $O$10 ))</f>
        <v>27786132</v>
      </c>
      <c r="P41" s="11">
        <f>ROUND( $P$40 + $P$8, $P$9 - LOG( $P$10 ))</f>
        <v>25086132</v>
      </c>
      <c r="Q41" s="11">
        <f>ROUND( $Q$40 + $Q$8, $Q$9 - LOG( $Q$10 ))</f>
        <v>13234671</v>
      </c>
      <c r="R41" s="11">
        <f>ROUND( $R$40 + $R$8, $R$9 - LOG( $R$10 ))</f>
        <v>26976132</v>
      </c>
      <c r="S41" s="11">
        <f>ROUND( $S$40 + $S$8, $S$9 - LOG( $S$10 ))</f>
        <v>15124671</v>
      </c>
    </row>
    <row r="42" spans="1:19" outlineLevel="1" x14ac:dyDescent="0.3">
      <c r="A42" s="15" t="s">
        <v>37</v>
      </c>
      <c r="B42" s="11">
        <f>ROUND( $B$41 + $B$8, $B$9 - LOG( $B$10 ))</f>
        <v>5.6</v>
      </c>
      <c r="C42" s="11">
        <f>ROUND( $C$41 + $C$8, $C$9 - LOG( $C$10 ))</f>
        <v>18484844</v>
      </c>
      <c r="D42" s="11">
        <f>ROUND( $D$41 + $D$8, $D$9 - LOG( $D$10 ))</f>
        <v>79882800</v>
      </c>
      <c r="E42" s="11">
        <f>ROUND( $E$41 + $E$8, $E$9 - LOG( $E$10 ))</f>
        <v>5.6</v>
      </c>
      <c r="F42" s="11">
        <f>ROUND( $F$41 + $F$8, $F$9 - LOG( $F$10 ))</f>
        <v>16392656</v>
      </c>
      <c r="G42" s="11">
        <f>ROUND( $G$41 + $G$8, $G$9 - LOG( $G$10 ))</f>
        <v>55917974</v>
      </c>
      <c r="H42" s="11">
        <f>ROUND( $H$41 + $H$8, $H$9 - LOG( $H$10 ))</f>
        <v>2800000</v>
      </c>
      <c r="I42" s="11">
        <f>ROUND( $I$41 + $I$8, $I$9 - LOG( $I$10 ))</f>
        <v>2800000</v>
      </c>
      <c r="J42" s="11">
        <f>ROUND( $J$41 + $J$8, $J$9 - LOG( $J$10 ))</f>
        <v>30775248</v>
      </c>
      <c r="K42" s="11">
        <f>ROUND( $K$41 + $K$8, $K$9 - LOG( $K$10 ))</f>
        <v>5.6</v>
      </c>
      <c r="L42" s="11">
        <f>ROUND( $L$41 + $L$8, $L$9 - LOG( $L$10 ))</f>
        <v>55917974</v>
      </c>
      <c r="M42" s="11">
        <f>ROUND( $M$41 + $M$8, $M$9 - LOG( $M$10 ))</f>
        <v>2800000</v>
      </c>
      <c r="N42" s="11">
        <f>ROUND( $N$41 + $N$8, $N$9 - LOG( $N$10 ))</f>
        <v>2800000</v>
      </c>
      <c r="O42" s="11">
        <f>ROUND( $O$41 + $O$8, $O$9 - LOG( $O$10 ))</f>
        <v>28815248</v>
      </c>
      <c r="P42" s="11">
        <f>ROUND( $P$41 + $P$8, $P$9 - LOG( $P$10 ))</f>
        <v>26015248</v>
      </c>
      <c r="Q42" s="11">
        <f>ROUND( $Q$41 + $Q$8, $Q$9 - LOG( $Q$10 ))</f>
        <v>13724844</v>
      </c>
      <c r="R42" s="11">
        <f>ROUND( $R$41 + $R$8, $R$9 - LOG( $R$10 ))</f>
        <v>27975248</v>
      </c>
      <c r="S42" s="11">
        <f>ROUND( $S$41 + $S$8, $S$9 - LOG( $S$10 ))</f>
        <v>15684844</v>
      </c>
    </row>
    <row r="43" spans="1:19" outlineLevel="1" x14ac:dyDescent="0.3">
      <c r="A43" s="15" t="s">
        <v>38</v>
      </c>
      <c r="B43" s="11">
        <f>ROUND( $B$42 + $B$8, $B$9 - LOG( $B$10 ))</f>
        <v>5.8</v>
      </c>
      <c r="C43" s="11">
        <f>ROUND( $C$42 + $C$8, $C$9 - LOG( $C$10 ))</f>
        <v>19145017</v>
      </c>
      <c r="D43" s="11">
        <f>ROUND( $D$42 + $D$8, $D$9 - LOG( $D$10 ))</f>
        <v>82735745</v>
      </c>
      <c r="E43" s="11">
        <f>ROUND( $E$42 + $E$8, $E$9 - LOG( $E$10 ))</f>
        <v>5.8</v>
      </c>
      <c r="F43" s="11">
        <f>ROUND( $F$42 + $F$8, $F$9 - LOG( $F$10 ))</f>
        <v>16978108</v>
      </c>
      <c r="G43" s="11">
        <f>ROUND( $G$42 + $G$8, $G$9 - LOG( $G$10 ))</f>
        <v>57915036</v>
      </c>
      <c r="H43" s="11">
        <f>ROUND( $H$42 + $H$8, $H$9 - LOG( $H$10 ))</f>
        <v>2900000</v>
      </c>
      <c r="I43" s="11">
        <f>ROUND( $I$42 + $I$8, $I$9 - LOG( $I$10 ))</f>
        <v>2900000</v>
      </c>
      <c r="J43" s="11">
        <f>ROUND( $J$42 + $J$8, $J$9 - LOG( $J$10 ))</f>
        <v>31874364</v>
      </c>
      <c r="K43" s="11">
        <f>ROUND( $K$42 + $K$8, $K$9 - LOG( $K$10 ))</f>
        <v>5.8</v>
      </c>
      <c r="L43" s="11">
        <f>ROUND( $L$42 + $L$8, $L$9 - LOG( $L$10 ))</f>
        <v>57915036</v>
      </c>
      <c r="M43" s="11">
        <f>ROUND( $M$42 + $M$8, $M$9 - LOG( $M$10 ))</f>
        <v>2900000</v>
      </c>
      <c r="N43" s="11">
        <f>ROUND( $N$42 + $N$8, $N$9 - LOG( $N$10 ))</f>
        <v>2900000</v>
      </c>
      <c r="O43" s="11">
        <f>ROUND( $O$42 + $O$8, $O$9 - LOG( $O$10 ))</f>
        <v>29844364</v>
      </c>
      <c r="P43" s="11">
        <f>ROUND( $P$42 + $P$8, $P$9 - LOG( $P$10 ))</f>
        <v>26944364</v>
      </c>
      <c r="Q43" s="11">
        <f>ROUND( $Q$42 + $Q$8, $Q$9 - LOG( $Q$10 ))</f>
        <v>14215017</v>
      </c>
      <c r="R43" s="11">
        <f>ROUND( $R$42 + $R$8, $R$9 - LOG( $R$10 ))</f>
        <v>28974364</v>
      </c>
      <c r="S43" s="11">
        <f>ROUND( $S$42 + $S$8, $S$9 - LOG( $S$10 ))</f>
        <v>16245017</v>
      </c>
    </row>
    <row r="44" spans="1:19" outlineLevel="1" x14ac:dyDescent="0.3">
      <c r="A44" s="15" t="s">
        <v>39</v>
      </c>
      <c r="B44" s="11">
        <f>ROUND( $B$43 + $B$8, $B$9 - LOG( $B$10 ))</f>
        <v>6</v>
      </c>
      <c r="C44" s="11">
        <f>ROUND( $C$43 + $C$8, $C$9 - LOG( $C$10 ))</f>
        <v>19805190</v>
      </c>
      <c r="D44" s="11">
        <f>ROUND( $D$43 + $D$8, $D$9 - LOG( $D$10 ))</f>
        <v>85588690</v>
      </c>
      <c r="E44" s="11">
        <f>ROUND( $E$43 + $E$8, $E$9 - LOG( $E$10 ))</f>
        <v>6</v>
      </c>
      <c r="F44" s="11">
        <f>ROUND( $F$43 + $F$8, $F$9 - LOG( $F$10 ))</f>
        <v>17563560</v>
      </c>
      <c r="G44" s="11">
        <f>ROUND( $G$43 + $G$8, $G$9 - LOG( $G$10 ))</f>
        <v>59912098</v>
      </c>
      <c r="H44" s="11">
        <f>ROUND( $H$43 + $H$8, $H$9 - LOG( $H$10 ))</f>
        <v>3000000</v>
      </c>
      <c r="I44" s="11">
        <f>ROUND( $I$43 + $I$8, $I$9 - LOG( $I$10 ))</f>
        <v>3000000</v>
      </c>
      <c r="J44" s="11">
        <f>ROUND( $J$43 + $J$8, $J$9 - LOG( $J$10 ))</f>
        <v>32973480</v>
      </c>
      <c r="K44" s="11">
        <f>ROUND( $K$43 + $K$8, $K$9 - LOG( $K$10 ))</f>
        <v>6</v>
      </c>
      <c r="L44" s="11">
        <f>ROUND( $L$43 + $L$8, $L$9 - LOG( $L$10 ))</f>
        <v>59912098</v>
      </c>
      <c r="M44" s="11">
        <f>ROUND( $M$43 + $M$8, $M$9 - LOG( $M$10 ))</f>
        <v>3000000</v>
      </c>
      <c r="N44" s="11">
        <f>ROUND( $N$43 + $N$8, $N$9 - LOG( $N$10 ))</f>
        <v>3000000</v>
      </c>
      <c r="O44" s="11">
        <f>ROUND( $O$43 + $O$8, $O$9 - LOG( $O$10 ))</f>
        <v>30873480</v>
      </c>
      <c r="P44" s="11">
        <f>ROUND( $P$43 + $P$8, $P$9 - LOG( $P$10 ))</f>
        <v>27873480</v>
      </c>
      <c r="Q44" s="11">
        <f>ROUND( $Q$43 + $Q$8, $Q$9 - LOG( $Q$10 ))</f>
        <v>14705190</v>
      </c>
      <c r="R44" s="11">
        <f>ROUND( $R$43 + $R$8, $R$9 - LOG( $R$10 ))</f>
        <v>29973480</v>
      </c>
      <c r="S44" s="11">
        <f>ROUND( $S$43 + $S$8, $S$9 - LOG( $S$10 ))</f>
        <v>16805190</v>
      </c>
    </row>
    <row r="45" spans="1:19" outlineLevel="1" x14ac:dyDescent="0.3">
      <c r="A45" s="15" t="s">
        <v>40</v>
      </c>
      <c r="B45" s="11">
        <f>ROUND( $B$44 + $B$8, $B$9 - LOG( $B$10 ))</f>
        <v>6.2</v>
      </c>
      <c r="C45" s="11">
        <f>ROUND( $C$44 + $C$8, $C$9 - LOG( $C$10 ))</f>
        <v>20465363</v>
      </c>
      <c r="D45" s="11">
        <f>ROUND( $D$44 + $D$8, $D$9 - LOG( $D$10 ))</f>
        <v>88441635</v>
      </c>
      <c r="E45" s="11">
        <f>ROUND( $E$44 + $E$8, $E$9 - LOG( $E$10 ))</f>
        <v>6.2</v>
      </c>
      <c r="F45" s="11">
        <f>ROUND( $F$44 + $F$8, $F$9 - LOG( $F$10 ))</f>
        <v>18149012</v>
      </c>
      <c r="G45" s="11">
        <f>ROUND( $G$44 + $G$8, $G$9 - LOG( $G$10 ))</f>
        <v>61909160</v>
      </c>
      <c r="H45" s="11">
        <f>ROUND( $H$44 + $H$8, $H$9 - LOG( $H$10 ))</f>
        <v>3100000</v>
      </c>
      <c r="I45" s="11">
        <f>ROUND( $I$44 + $I$8, $I$9 - LOG( $I$10 ))</f>
        <v>3100000</v>
      </c>
      <c r="J45" s="11">
        <f>ROUND( $J$44 + $J$8, $J$9 - LOG( $J$10 ))</f>
        <v>34072596</v>
      </c>
      <c r="K45" s="11">
        <f>ROUND( $K$44 + $K$8, $K$9 - LOG( $K$10 ))</f>
        <v>6.2</v>
      </c>
      <c r="L45" s="11">
        <f>ROUND( $L$44 + $L$8, $L$9 - LOG( $L$10 ))</f>
        <v>61909160</v>
      </c>
      <c r="M45" s="11">
        <f>ROUND( $M$44 + $M$8, $M$9 - LOG( $M$10 ))</f>
        <v>3100000</v>
      </c>
      <c r="N45" s="11">
        <f>ROUND( $N$44 + $N$8, $N$9 - LOG( $N$10 ))</f>
        <v>3100000</v>
      </c>
      <c r="O45" s="11">
        <f>ROUND( $O$44 + $O$8, $O$9 - LOG( $O$10 ))</f>
        <v>31902596</v>
      </c>
      <c r="P45" s="11">
        <f>ROUND( $P$44 + $P$8, $P$9 - LOG( $P$10 ))</f>
        <v>28802596</v>
      </c>
      <c r="Q45" s="11">
        <f>ROUND( $Q$44 + $Q$8, $Q$9 - LOG( $Q$10 ))</f>
        <v>15195363</v>
      </c>
      <c r="R45" s="11">
        <f>ROUND( $R$44 + $R$8, $R$9 - LOG( $R$10 ))</f>
        <v>30972596</v>
      </c>
      <c r="S45" s="11">
        <f>ROUND( $S$44 + $S$8, $S$9 - LOG( $S$10 ))</f>
        <v>17365363</v>
      </c>
    </row>
    <row r="46" spans="1:19" outlineLevel="1" x14ac:dyDescent="0.3">
      <c r="A46" s="15" t="s">
        <v>41</v>
      </c>
      <c r="B46" s="11">
        <f>ROUND( $B$45 + $B$8, $B$9 - LOG( $B$10 ))</f>
        <v>6.4</v>
      </c>
      <c r="C46" s="11">
        <f>ROUND( $C$45 + $C$8, $C$9 - LOG( $C$10 ))</f>
        <v>21125536</v>
      </c>
      <c r="D46" s="11">
        <f>ROUND( $D$45 + $D$8, $D$9 - LOG( $D$10 ))</f>
        <v>91294580</v>
      </c>
      <c r="E46" s="11">
        <f>ROUND( $E$45 + $E$8, $E$9 - LOG( $E$10 ))</f>
        <v>6.4</v>
      </c>
      <c r="F46" s="11">
        <f>ROUND( $F$45 + $F$8, $F$9 - LOG( $F$10 ))</f>
        <v>18734464</v>
      </c>
      <c r="G46" s="11">
        <f>ROUND( $G$45 + $G$8, $G$9 - LOG( $G$10 ))</f>
        <v>63906222</v>
      </c>
      <c r="H46" s="11">
        <f>ROUND( $H$45 + $H$8, $H$9 - LOG( $H$10 ))</f>
        <v>3200000</v>
      </c>
      <c r="I46" s="11">
        <f>ROUND( $I$45 + $I$8, $I$9 - LOG( $I$10 ))</f>
        <v>3200000</v>
      </c>
      <c r="J46" s="11">
        <f>ROUND( $J$45 + $J$8, $J$9 - LOG( $J$10 ))</f>
        <v>35171712</v>
      </c>
      <c r="K46" s="11">
        <f>ROUND( $K$45 + $K$8, $K$9 - LOG( $K$10 ))</f>
        <v>6.4</v>
      </c>
      <c r="L46" s="11">
        <f>ROUND( $L$45 + $L$8, $L$9 - LOG( $L$10 ))</f>
        <v>63906222</v>
      </c>
      <c r="M46" s="11">
        <f>ROUND( $M$45 + $M$8, $M$9 - LOG( $M$10 ))</f>
        <v>3200000</v>
      </c>
      <c r="N46" s="11">
        <f>ROUND( $N$45 + $N$8, $N$9 - LOG( $N$10 ))</f>
        <v>3200000</v>
      </c>
      <c r="O46" s="11">
        <f>ROUND( $O$45 + $O$8, $O$9 - LOG( $O$10 ))</f>
        <v>32931712</v>
      </c>
      <c r="P46" s="11">
        <f>ROUND( $P$45 + $P$8, $P$9 - LOG( $P$10 ))</f>
        <v>29731712</v>
      </c>
      <c r="Q46" s="11">
        <f>ROUND( $Q$45 + $Q$8, $Q$9 - LOG( $Q$10 ))</f>
        <v>15685536</v>
      </c>
      <c r="R46" s="11">
        <f>ROUND( $R$45 + $R$8, $R$9 - LOG( $R$10 ))</f>
        <v>31971712</v>
      </c>
      <c r="S46" s="11">
        <f>ROUND( $S$45 + $S$8, $S$9 - LOG( $S$10 ))</f>
        <v>17925536</v>
      </c>
    </row>
    <row r="47" spans="1:19" outlineLevel="1" x14ac:dyDescent="0.3">
      <c r="A47" s="15" t="s">
        <v>42</v>
      </c>
      <c r="B47" s="11">
        <f>ROUND( $B$46 + $B$8, $B$9 - LOG( $B$10 ))</f>
        <v>6.6</v>
      </c>
      <c r="C47" s="11">
        <f>ROUND( $C$46 + $C$8, $C$9 - LOG( $C$10 ))</f>
        <v>21785709</v>
      </c>
      <c r="D47" s="11">
        <f>ROUND( $D$46 + $D$8, $D$9 - LOG( $D$10 ))</f>
        <v>94147525</v>
      </c>
      <c r="E47" s="11">
        <f>ROUND( $E$46 + $E$8, $E$9 - LOG( $E$10 ))</f>
        <v>6.6</v>
      </c>
      <c r="F47" s="11">
        <f>ROUND( $F$46 + $F$8, $F$9 - LOG( $F$10 ))</f>
        <v>19319916</v>
      </c>
      <c r="G47" s="11">
        <f>ROUND( $G$46 + $G$8, $G$9 - LOG( $G$10 ))</f>
        <v>65903284</v>
      </c>
      <c r="H47" s="11">
        <f>ROUND( $H$46 + $H$8, $H$9 - LOG( $H$10 ))</f>
        <v>3300000</v>
      </c>
      <c r="I47" s="11">
        <f>ROUND( $I$46 + $I$8, $I$9 - LOG( $I$10 ))</f>
        <v>3300000</v>
      </c>
      <c r="J47" s="11">
        <f>ROUND( $J$46 + $J$8, $J$9 - LOG( $J$10 ))</f>
        <v>36270828</v>
      </c>
      <c r="K47" s="11">
        <f>ROUND( $K$46 + $K$8, $K$9 - LOG( $K$10 ))</f>
        <v>6.6</v>
      </c>
      <c r="L47" s="11">
        <f>ROUND( $L$46 + $L$8, $L$9 - LOG( $L$10 ))</f>
        <v>65903284</v>
      </c>
      <c r="M47" s="11">
        <f>ROUND( $M$46 + $M$8, $M$9 - LOG( $M$10 ))</f>
        <v>3300000</v>
      </c>
      <c r="N47" s="11">
        <f>ROUND( $N$46 + $N$8, $N$9 - LOG( $N$10 ))</f>
        <v>3300000</v>
      </c>
      <c r="O47" s="11">
        <f>ROUND( $O$46 + $O$8, $O$9 - LOG( $O$10 ))</f>
        <v>33960828</v>
      </c>
      <c r="P47" s="11">
        <f>ROUND( $P$46 + $P$8, $P$9 - LOG( $P$10 ))</f>
        <v>30660828</v>
      </c>
      <c r="Q47" s="11">
        <f>ROUND( $Q$46 + $Q$8, $Q$9 - LOG( $Q$10 ))</f>
        <v>16175709</v>
      </c>
      <c r="R47" s="11">
        <f>ROUND( $R$46 + $R$8, $R$9 - LOG( $R$10 ))</f>
        <v>32970828</v>
      </c>
      <c r="S47" s="11">
        <f>ROUND( $S$46 + $S$8, $S$9 - LOG( $S$10 ))</f>
        <v>18485709</v>
      </c>
    </row>
    <row r="48" spans="1:19" outlineLevel="1" x14ac:dyDescent="0.3">
      <c r="A48" s="15" t="s">
        <v>43</v>
      </c>
      <c r="B48" s="11">
        <f>ROUND( $B$47 + $B$8, $B$9 - LOG( $B$10 ))</f>
        <v>6.8</v>
      </c>
      <c r="C48" s="11">
        <f>ROUND( $C$47 + $C$8, $C$9 - LOG( $C$10 ))</f>
        <v>22445882</v>
      </c>
      <c r="D48" s="11">
        <f>ROUND( $D$47 + $D$8, $D$9 - LOG( $D$10 ))</f>
        <v>97000470</v>
      </c>
      <c r="E48" s="11">
        <f>ROUND( $E$47 + $E$8, $E$9 - LOG( $E$10 ))</f>
        <v>6.8</v>
      </c>
      <c r="F48" s="11">
        <f>ROUND( $F$47 + $F$8, $F$9 - LOG( $F$10 ))</f>
        <v>19905368</v>
      </c>
      <c r="G48" s="11">
        <f>ROUND( $G$47 + $G$8, $G$9 - LOG( $G$10 ))</f>
        <v>67900346</v>
      </c>
      <c r="H48" s="11">
        <f>ROUND( $H$47 + $H$8, $H$9 - LOG( $H$10 ))</f>
        <v>3400000</v>
      </c>
      <c r="I48" s="11">
        <f>ROUND( $I$47 + $I$8, $I$9 - LOG( $I$10 ))</f>
        <v>3400000</v>
      </c>
      <c r="J48" s="11">
        <f>ROUND( $J$47 + $J$8, $J$9 - LOG( $J$10 ))</f>
        <v>37369944</v>
      </c>
      <c r="K48" s="11">
        <f>ROUND( $K$47 + $K$8, $K$9 - LOG( $K$10 ))</f>
        <v>6.8</v>
      </c>
      <c r="L48" s="11">
        <f>ROUND( $L$47 + $L$8, $L$9 - LOG( $L$10 ))</f>
        <v>67900346</v>
      </c>
      <c r="M48" s="11">
        <f>ROUND( $M$47 + $M$8, $M$9 - LOG( $M$10 ))</f>
        <v>3400000</v>
      </c>
      <c r="N48" s="11">
        <f>ROUND( $N$47 + $N$8, $N$9 - LOG( $N$10 ))</f>
        <v>3400000</v>
      </c>
      <c r="O48" s="11">
        <f>ROUND( $O$47 + $O$8, $O$9 - LOG( $O$10 ))</f>
        <v>34989944</v>
      </c>
      <c r="P48" s="11">
        <f>ROUND( $P$47 + $P$8, $P$9 - LOG( $P$10 ))</f>
        <v>31589944</v>
      </c>
      <c r="Q48" s="11">
        <f>ROUND( $Q$47 + $Q$8, $Q$9 - LOG( $Q$10 ))</f>
        <v>16665882</v>
      </c>
      <c r="R48" s="11">
        <f>ROUND( $R$47 + $R$8, $R$9 - LOG( $R$10 ))</f>
        <v>33969944</v>
      </c>
      <c r="S48" s="11">
        <f>ROUND( $S$47 + $S$8, $S$9 - LOG( $S$10 ))</f>
        <v>19045882</v>
      </c>
    </row>
    <row r="49" spans="2:19" outlineLevel="1" x14ac:dyDescent="0.3">
      <c r="B49" s="11">
        <f>ROUND( $B$48 + $B$8, $B$9 - LOG( $B$10 ))</f>
        <v>7</v>
      </c>
      <c r="C49" s="11">
        <f>ROUND( $C$48 + $C$8, $C$9 - LOG( $C$10 ))</f>
        <v>23106055</v>
      </c>
      <c r="D49" s="11">
        <f>ROUND( $D$48 + $D$8, $D$9 - LOG( $D$10 ))</f>
        <v>99853415</v>
      </c>
      <c r="E49" s="11">
        <f>ROUND( $E$48 + $E$8, $E$9 - LOG( $E$10 ))</f>
        <v>7</v>
      </c>
      <c r="F49" s="11">
        <f>ROUND( $F$48 + $F$8, $F$9 - LOG( $F$10 ))</f>
        <v>20490820</v>
      </c>
      <c r="G49" s="11">
        <f>ROUND( $G$48 + $G$8, $G$9 - LOG( $G$10 ))</f>
        <v>69897408</v>
      </c>
      <c r="H49" s="11">
        <f>ROUND( $H$48 + $H$8, $H$9 - LOG( $H$10 ))</f>
        <v>3500000</v>
      </c>
      <c r="I49" s="11">
        <f>ROUND( $I$48 + $I$8, $I$9 - LOG( $I$10 ))</f>
        <v>3500000</v>
      </c>
      <c r="J49" s="11">
        <f>ROUND( $J$48 + $J$8, $J$9 - LOG( $J$10 ))</f>
        <v>38469060</v>
      </c>
      <c r="K49" s="11">
        <f>ROUND( $K$48 + $K$8, $K$9 - LOG( $K$10 ))</f>
        <v>7</v>
      </c>
      <c r="L49" s="11">
        <f>ROUND( $L$48 + $L$8, $L$9 - LOG( $L$10 ))</f>
        <v>69897408</v>
      </c>
      <c r="M49" s="11">
        <f>ROUND( $M$48 + $M$8, $M$9 - LOG( $M$10 ))</f>
        <v>3500000</v>
      </c>
      <c r="N49" s="11">
        <f>ROUND( $N$48 + $N$8, $N$9 - LOG( $N$10 ))</f>
        <v>3500000</v>
      </c>
      <c r="O49" s="11">
        <f>ROUND( $O$48 + $O$8, $O$9 - LOG( $O$10 ))</f>
        <v>36019060</v>
      </c>
      <c r="P49" s="11">
        <f>ROUND( $P$48 + $P$8, $P$9 - LOG( $P$10 ))</f>
        <v>32519060</v>
      </c>
      <c r="Q49" s="11">
        <f>ROUND( $Q$48 + $Q$8, $Q$9 - LOG( $Q$10 ))</f>
        <v>17156055</v>
      </c>
      <c r="R49" s="11">
        <f>ROUND( $R$48 + $R$8, $R$9 - LOG( $R$10 ))</f>
        <v>34969060</v>
      </c>
      <c r="S49" s="11">
        <f>ROUND( $S$48 + $S$8, $S$9 - LOG( $S$10 ))</f>
        <v>19606055</v>
      </c>
    </row>
    <row r="50" spans="2:19" outlineLevel="1" x14ac:dyDescent="0.3">
      <c r="B50" s="11">
        <f>ROUND( $B$49 + $B$8, $B$9 - LOG( $B$10 ))</f>
        <v>7.2</v>
      </c>
      <c r="C50" s="11">
        <f>ROUND( $C$49 + $C$8, $C$9 - LOG( $C$10 ))</f>
        <v>23766228</v>
      </c>
      <c r="D50" s="11">
        <f>ROUND( $D$49 + $D$8, $D$9 - LOG( $D$10 ))</f>
        <v>102706360</v>
      </c>
      <c r="E50" s="11">
        <f>ROUND( $E$49 + $E$8, $E$9 - LOG( $E$10 ))</f>
        <v>7.2</v>
      </c>
      <c r="F50" s="11">
        <f>ROUND( $F$49 + $F$8, $F$9 - LOG( $F$10 ))</f>
        <v>21076272</v>
      </c>
      <c r="G50" s="11">
        <f>ROUND( $G$49 + $G$8, $G$9 - LOG( $G$10 ))</f>
        <v>71894470</v>
      </c>
      <c r="H50" s="11">
        <f>ROUND( $H$49 + $H$8, $H$9 - LOG( $H$10 ))</f>
        <v>3600000</v>
      </c>
      <c r="I50" s="11">
        <f>ROUND( $I$49 + $I$8, $I$9 - LOG( $I$10 ))</f>
        <v>3600000</v>
      </c>
      <c r="J50" s="11">
        <f>ROUND( $J$49 + $J$8, $J$9 - LOG( $J$10 ))</f>
        <v>39568176</v>
      </c>
      <c r="K50" s="11">
        <f>ROUND( $K$49 + $K$8, $K$9 - LOG( $K$10 ))</f>
        <v>7.2</v>
      </c>
      <c r="L50" s="11">
        <f>ROUND( $L$49 + $L$8, $L$9 - LOG( $L$10 ))</f>
        <v>71894470</v>
      </c>
      <c r="M50" s="11">
        <f>ROUND( $M$49 + $M$8, $M$9 - LOG( $M$10 ))</f>
        <v>3600000</v>
      </c>
      <c r="N50" s="11">
        <f>ROUND( $N$49 + $N$8, $N$9 - LOG( $N$10 ))</f>
        <v>3600000</v>
      </c>
      <c r="O50" s="11">
        <f>ROUND( $O$49 + $O$8, $O$9 - LOG( $O$10 ))</f>
        <v>37048176</v>
      </c>
      <c r="P50" s="11">
        <f>ROUND( $P$49 + $P$8, $P$9 - LOG( $P$10 ))</f>
        <v>33448176</v>
      </c>
      <c r="Q50" s="11">
        <f>ROUND( $Q$49 + $Q$8, $Q$9 - LOG( $Q$10 ))</f>
        <v>17646228</v>
      </c>
      <c r="R50" s="11">
        <f>ROUND( $R$49 + $R$8, $R$9 - LOG( $R$10 ))</f>
        <v>35968176</v>
      </c>
      <c r="S50" s="11">
        <f>ROUND( $S$49 + $S$8, $S$9 - LOG( $S$10 ))</f>
        <v>20166228</v>
      </c>
    </row>
    <row r="51" spans="2:19" outlineLevel="1" x14ac:dyDescent="0.3">
      <c r="B51" s="11">
        <f>ROUND( $B$50 + $B$8, $B$9 - LOG( $B$10 ))</f>
        <v>7.4</v>
      </c>
      <c r="C51" s="11">
        <f>ROUND( $C$50 + $C$8, $C$9 - LOG( $C$10 ))</f>
        <v>24426401</v>
      </c>
      <c r="D51" s="11">
        <f>ROUND( $D$50 + $D$8, $D$9 - LOG( $D$10 ))</f>
        <v>105559305</v>
      </c>
      <c r="E51" s="11">
        <f>ROUND( $E$50 + $E$8, $E$9 - LOG( $E$10 ))</f>
        <v>7.4</v>
      </c>
      <c r="F51" s="11">
        <f>ROUND( $F$50 + $F$8, $F$9 - LOG( $F$10 ))</f>
        <v>21661724</v>
      </c>
      <c r="G51" s="11">
        <f>ROUND( $G$50 + $G$8, $G$9 - LOG( $G$10 ))</f>
        <v>73891532</v>
      </c>
      <c r="H51" s="11">
        <f>ROUND( $H$50 + $H$8, $H$9 - LOG( $H$10 ))</f>
        <v>3700000</v>
      </c>
      <c r="I51" s="11">
        <f>ROUND( $I$50 + $I$8, $I$9 - LOG( $I$10 ))</f>
        <v>3700000</v>
      </c>
      <c r="J51" s="11">
        <f>ROUND( $J$50 + $J$8, $J$9 - LOG( $J$10 ))</f>
        <v>40667292</v>
      </c>
      <c r="K51" s="11">
        <f>ROUND( $K$50 + $K$8, $K$9 - LOG( $K$10 ))</f>
        <v>7.4</v>
      </c>
      <c r="L51" s="11">
        <f>ROUND( $L$50 + $L$8, $L$9 - LOG( $L$10 ))</f>
        <v>73891532</v>
      </c>
      <c r="M51" s="11">
        <f>ROUND( $M$50 + $M$8, $M$9 - LOG( $M$10 ))</f>
        <v>3700000</v>
      </c>
      <c r="N51" s="11">
        <f>ROUND( $N$50 + $N$8, $N$9 - LOG( $N$10 ))</f>
        <v>3700000</v>
      </c>
      <c r="O51" s="11">
        <f>ROUND( $O$50 + $O$8, $O$9 - LOG( $O$10 ))</f>
        <v>38077292</v>
      </c>
      <c r="P51" s="11">
        <f>ROUND( $P$50 + $P$8, $P$9 - LOG( $P$10 ))</f>
        <v>34377292</v>
      </c>
      <c r="Q51" s="11">
        <f>ROUND( $Q$50 + $Q$8, $Q$9 - LOG( $Q$10 ))</f>
        <v>18136401</v>
      </c>
      <c r="R51" s="11">
        <f>ROUND( $R$50 + $R$8, $R$9 - LOG( $R$10 ))</f>
        <v>36967292</v>
      </c>
      <c r="S51" s="11">
        <f>ROUND( $S$50 + $S$8, $S$9 - LOG( $S$10 ))</f>
        <v>20726401</v>
      </c>
    </row>
    <row r="52" spans="2:19" outlineLevel="1" x14ac:dyDescent="0.3">
      <c r="B52" s="11">
        <f>ROUND( $B$51 + $B$8, $B$9 - LOG( $B$10 ))</f>
        <v>7.6</v>
      </c>
      <c r="C52" s="11">
        <f>ROUND( $C$51 + $C$8, $C$9 - LOG( $C$10 ))</f>
        <v>25086574</v>
      </c>
      <c r="D52" s="11">
        <f>ROUND( $D$51 + $D$8, $D$9 - LOG( $D$10 ))</f>
        <v>108412250</v>
      </c>
      <c r="E52" s="11">
        <f>ROUND( $E$51 + $E$8, $E$9 - LOG( $E$10 ))</f>
        <v>7.6</v>
      </c>
      <c r="F52" s="11">
        <f>ROUND( $F$51 + $F$8, $F$9 - LOG( $F$10 ))</f>
        <v>22247176</v>
      </c>
      <c r="G52" s="11">
        <f>ROUND( $G$51 + $G$8, $G$9 - LOG( $G$10 ))</f>
        <v>75888594</v>
      </c>
      <c r="H52" s="11">
        <f>ROUND( $H$51 + $H$8, $H$9 - LOG( $H$10 ))</f>
        <v>3800000</v>
      </c>
      <c r="I52" s="11">
        <f>ROUND( $I$51 + $I$8, $I$9 - LOG( $I$10 ))</f>
        <v>3800000</v>
      </c>
      <c r="J52" s="11">
        <f>ROUND( $J$51 + $J$8, $J$9 - LOG( $J$10 ))</f>
        <v>41766408</v>
      </c>
      <c r="K52" s="11">
        <f>ROUND( $K$51 + $K$8, $K$9 - LOG( $K$10 ))</f>
        <v>7.6</v>
      </c>
      <c r="L52" s="11">
        <f>ROUND( $L$51 + $L$8, $L$9 - LOG( $L$10 ))</f>
        <v>75888594</v>
      </c>
      <c r="M52" s="11">
        <f>ROUND( $M$51 + $M$8, $M$9 - LOG( $M$10 ))</f>
        <v>3800000</v>
      </c>
      <c r="N52" s="11">
        <f>ROUND( $N$51 + $N$8, $N$9 - LOG( $N$10 ))</f>
        <v>3800000</v>
      </c>
      <c r="O52" s="11">
        <f>ROUND( $O$51 + $O$8, $O$9 - LOG( $O$10 ))</f>
        <v>39106408</v>
      </c>
      <c r="P52" s="11">
        <f>ROUND( $P$51 + $P$8, $P$9 - LOG( $P$10 ))</f>
        <v>35306408</v>
      </c>
      <c r="Q52" s="11">
        <f>ROUND( $Q$51 + $Q$8, $Q$9 - LOG( $Q$10 ))</f>
        <v>18626574</v>
      </c>
      <c r="R52" s="11">
        <f>ROUND( $R$51 + $R$8, $R$9 - LOG( $R$10 ))</f>
        <v>37966408</v>
      </c>
      <c r="S52" s="11">
        <f>ROUND( $S$51 + $S$8, $S$9 - LOG( $S$10 ))</f>
        <v>21286574</v>
      </c>
    </row>
    <row r="53" spans="2:19" outlineLevel="1" x14ac:dyDescent="0.3">
      <c r="B53" s="11">
        <f>ROUND( $B$52 + $B$8, $B$9 - LOG( $B$10 ))</f>
        <v>7.8</v>
      </c>
      <c r="C53" s="11">
        <f>ROUND( $C$52 + $C$8, $C$9 - LOG( $C$10 ))</f>
        <v>25746747</v>
      </c>
      <c r="D53" s="11">
        <f>ROUND( $D$52 + $D$8, $D$9 - LOG( $D$10 ))</f>
        <v>111265195</v>
      </c>
      <c r="E53" s="11">
        <f>ROUND( $E$52 + $E$8, $E$9 - LOG( $E$10 ))</f>
        <v>7.8</v>
      </c>
      <c r="F53" s="11">
        <f>ROUND( $F$52 + $F$8, $F$9 - LOG( $F$10 ))</f>
        <v>22832628</v>
      </c>
      <c r="G53" s="11">
        <f>ROUND( $G$52 + $G$8, $G$9 - LOG( $G$10 ))</f>
        <v>77885656</v>
      </c>
      <c r="H53" s="11">
        <f>ROUND( $H$52 + $H$8, $H$9 - LOG( $H$10 ))</f>
        <v>3900000</v>
      </c>
      <c r="I53" s="11">
        <f>ROUND( $I$52 + $I$8, $I$9 - LOG( $I$10 ))</f>
        <v>3900000</v>
      </c>
      <c r="J53" s="11">
        <f>ROUND( $J$52 + $J$8, $J$9 - LOG( $J$10 ))</f>
        <v>42865524</v>
      </c>
      <c r="K53" s="11">
        <f>ROUND( $K$52 + $K$8, $K$9 - LOG( $K$10 ))</f>
        <v>7.8</v>
      </c>
      <c r="L53" s="11">
        <f>ROUND( $L$52 + $L$8, $L$9 - LOG( $L$10 ))</f>
        <v>77885656</v>
      </c>
      <c r="M53" s="11">
        <f>ROUND( $M$52 + $M$8, $M$9 - LOG( $M$10 ))</f>
        <v>3900000</v>
      </c>
      <c r="N53" s="11">
        <f>ROUND( $N$52 + $N$8, $N$9 - LOG( $N$10 ))</f>
        <v>3900000</v>
      </c>
      <c r="O53" s="11">
        <f>ROUND( $O$52 + $O$8, $O$9 - LOG( $O$10 ))</f>
        <v>40135524</v>
      </c>
      <c r="P53" s="11">
        <f>ROUND( $P$52 + $P$8, $P$9 - LOG( $P$10 ))</f>
        <v>36235524</v>
      </c>
      <c r="Q53" s="11">
        <f>ROUND( $Q$52 + $Q$8, $Q$9 - LOG( $Q$10 ))</f>
        <v>19116747</v>
      </c>
      <c r="R53" s="11">
        <f>ROUND( $R$52 + $R$8, $R$9 - LOG( $R$10 ))</f>
        <v>38965524</v>
      </c>
      <c r="S53" s="11">
        <f>ROUND( $S$52 + $S$8, $S$9 - LOG( $S$10 ))</f>
        <v>21846747</v>
      </c>
    </row>
    <row r="54" spans="2:19" outlineLevel="1" x14ac:dyDescent="0.3">
      <c r="B54" s="11">
        <f>ROUND( $B$53 + $B$8, $B$9 - LOG( $B$10 ))</f>
        <v>8</v>
      </c>
      <c r="C54" s="11">
        <f>ROUND( $C$53 + $C$8, $C$9 - LOG( $C$10 ))</f>
        <v>26406920</v>
      </c>
      <c r="D54" s="11">
        <f>ROUND( $D$53 + $D$8, $D$9 - LOG( $D$10 ))</f>
        <v>114118140</v>
      </c>
      <c r="E54" s="11">
        <f>ROUND( $E$53 + $E$8, $E$9 - LOG( $E$10 ))</f>
        <v>8</v>
      </c>
      <c r="F54" s="11">
        <f>ROUND( $F$53 + $F$8, $F$9 - LOG( $F$10 ))</f>
        <v>23418080</v>
      </c>
      <c r="G54" s="11">
        <f>ROUND( $G$53 + $G$8, $G$9 - LOG( $G$10 ))</f>
        <v>79882718</v>
      </c>
      <c r="H54" s="11">
        <f>ROUND( $H$53 + $H$8, $H$9 - LOG( $H$10 ))</f>
        <v>4000000</v>
      </c>
      <c r="I54" s="11">
        <f>ROUND( $I$53 + $I$8, $I$9 - LOG( $I$10 ))</f>
        <v>4000000</v>
      </c>
      <c r="J54" s="11">
        <f>ROUND( $J$53 + $J$8, $J$9 - LOG( $J$10 ))</f>
        <v>43964640</v>
      </c>
      <c r="K54" s="11">
        <f>ROUND( $K$53 + $K$8, $K$9 - LOG( $K$10 ))</f>
        <v>8</v>
      </c>
      <c r="L54" s="11">
        <f>ROUND( $L$53 + $L$8, $L$9 - LOG( $L$10 ))</f>
        <v>79882718</v>
      </c>
      <c r="M54" s="11">
        <f>ROUND( $M$53 + $M$8, $M$9 - LOG( $M$10 ))</f>
        <v>4000000</v>
      </c>
      <c r="N54" s="11">
        <f>ROUND( $N$53 + $N$8, $N$9 - LOG( $N$10 ))</f>
        <v>4000000</v>
      </c>
      <c r="O54" s="11">
        <f>ROUND( $O$53 + $O$8, $O$9 - LOG( $O$10 ))</f>
        <v>41164640</v>
      </c>
      <c r="P54" s="11">
        <f>ROUND( $P$53 + $P$8, $P$9 - LOG( $P$10 ))</f>
        <v>37164640</v>
      </c>
      <c r="Q54" s="11">
        <f>ROUND( $Q$53 + $Q$8, $Q$9 - LOG( $Q$10 ))</f>
        <v>19606920</v>
      </c>
      <c r="R54" s="11">
        <f>ROUND( $R$53 + $R$8, $R$9 - LOG( $R$10 ))</f>
        <v>39964640</v>
      </c>
      <c r="S54" s="11">
        <f>ROUND( $S$53 + $S$8, $S$9 - LOG( $S$10 ))</f>
        <v>22406920</v>
      </c>
    </row>
    <row r="55" spans="2:19" outlineLevel="1" x14ac:dyDescent="0.3">
      <c r="B55" s="11">
        <f>ROUND( $B$54 + $B$8, $B$9 - LOG( $B$10 ))</f>
        <v>8.1999999999999993</v>
      </c>
      <c r="C55" s="11">
        <f>ROUND( $C$54 + $C$8, $C$9 - LOG( $C$10 ))</f>
        <v>27067093</v>
      </c>
      <c r="D55" s="11">
        <f>ROUND( $D$54 + $D$8, $D$9 - LOG( $D$10 ))</f>
        <v>116971085</v>
      </c>
      <c r="E55" s="11">
        <f>ROUND( $E$54 + $E$8, $E$9 - LOG( $E$10 ))</f>
        <v>8.1999999999999993</v>
      </c>
      <c r="F55" s="11">
        <f>ROUND( $F$54 + $F$8, $F$9 - LOG( $F$10 ))</f>
        <v>24003532</v>
      </c>
      <c r="G55" s="11">
        <f>ROUND( $G$54 + $G$8, $G$9 - LOG( $G$10 ))</f>
        <v>81879780</v>
      </c>
      <c r="H55" s="11">
        <f>ROUND( $H$54 + $H$8, $H$9 - LOG( $H$10 ))</f>
        <v>4100000</v>
      </c>
      <c r="I55" s="11">
        <f>ROUND( $I$54 + $I$8, $I$9 - LOG( $I$10 ))</f>
        <v>4100000</v>
      </c>
      <c r="J55" s="11">
        <f>ROUND( $J$54 + $J$8, $J$9 - LOG( $J$10 ))</f>
        <v>45063756</v>
      </c>
      <c r="K55" s="11">
        <f>ROUND( $K$54 + $K$8, $K$9 - LOG( $K$10 ))</f>
        <v>8.1999999999999993</v>
      </c>
      <c r="L55" s="11">
        <f>ROUND( $L$54 + $L$8, $L$9 - LOG( $L$10 ))</f>
        <v>81879780</v>
      </c>
      <c r="M55" s="11">
        <f>ROUND( $M$54 + $M$8, $M$9 - LOG( $M$10 ))</f>
        <v>4100000</v>
      </c>
      <c r="N55" s="11">
        <f>ROUND( $N$54 + $N$8, $N$9 - LOG( $N$10 ))</f>
        <v>4100000</v>
      </c>
      <c r="O55" s="11">
        <f>ROUND( $O$54 + $O$8, $O$9 - LOG( $O$10 ))</f>
        <v>42193756</v>
      </c>
      <c r="P55" s="11">
        <f>ROUND( $P$54 + $P$8, $P$9 - LOG( $P$10 ))</f>
        <v>38093756</v>
      </c>
      <c r="Q55" s="11">
        <f>ROUND( $Q$54 + $Q$8, $Q$9 - LOG( $Q$10 ))</f>
        <v>20097093</v>
      </c>
      <c r="R55" s="11">
        <f>ROUND( $R$54 + $R$8, $R$9 - LOG( $R$10 ))</f>
        <v>40963756</v>
      </c>
      <c r="S55" s="11">
        <f>ROUND( $S$54 + $S$8, $S$9 - LOG( $S$10 ))</f>
        <v>22967093</v>
      </c>
    </row>
    <row r="56" spans="2:19" outlineLevel="1" x14ac:dyDescent="0.3">
      <c r="B56" s="11">
        <f>ROUND( $B$55 + $B$8, $B$9 - LOG( $B$10 ))</f>
        <v>8.4</v>
      </c>
      <c r="C56" s="11">
        <f>ROUND( $C$55 + $C$8, $C$9 - LOG( $C$10 ))</f>
        <v>27727266</v>
      </c>
      <c r="D56" s="11">
        <f>ROUND( $D$55 + $D$8, $D$9 - LOG( $D$10 ))</f>
        <v>119824030</v>
      </c>
      <c r="E56" s="11">
        <f>ROUND( $E$55 + $E$8, $E$9 - LOG( $E$10 ))</f>
        <v>8.4</v>
      </c>
      <c r="F56" s="11">
        <f>ROUND( $F$55 + $F$8, $F$9 - LOG( $F$10 ))</f>
        <v>24588984</v>
      </c>
      <c r="G56" s="11">
        <f>ROUND( $G$55 + $G$8, $G$9 - LOG( $G$10 ))</f>
        <v>83876842</v>
      </c>
      <c r="H56" s="11">
        <f>ROUND( $H$55 + $H$8, $H$9 - LOG( $H$10 ))</f>
        <v>4200000</v>
      </c>
      <c r="I56" s="11">
        <f>ROUND( $I$55 + $I$8, $I$9 - LOG( $I$10 ))</f>
        <v>4200000</v>
      </c>
      <c r="J56" s="11">
        <f>ROUND( $J$55 + $J$8, $J$9 - LOG( $J$10 ))</f>
        <v>46162872</v>
      </c>
      <c r="K56" s="11">
        <f>ROUND( $K$55 + $K$8, $K$9 - LOG( $K$10 ))</f>
        <v>8.4</v>
      </c>
      <c r="L56" s="11">
        <f>ROUND( $L$55 + $L$8, $L$9 - LOG( $L$10 ))</f>
        <v>83876842</v>
      </c>
      <c r="M56" s="11">
        <f>ROUND( $M$55 + $M$8, $M$9 - LOG( $M$10 ))</f>
        <v>4200000</v>
      </c>
      <c r="N56" s="11">
        <f>ROUND( $N$55 + $N$8, $N$9 - LOG( $N$10 ))</f>
        <v>4200000</v>
      </c>
      <c r="O56" s="11">
        <f>ROUND( $O$55 + $O$8, $O$9 - LOG( $O$10 ))</f>
        <v>43222872</v>
      </c>
      <c r="P56" s="11">
        <f>ROUND( $P$55 + $P$8, $P$9 - LOG( $P$10 ))</f>
        <v>39022872</v>
      </c>
      <c r="Q56" s="11">
        <f>ROUND( $Q$55 + $Q$8, $Q$9 - LOG( $Q$10 ))</f>
        <v>20587266</v>
      </c>
      <c r="R56" s="11">
        <f>ROUND( $R$55 + $R$8, $R$9 - LOG( $R$10 ))</f>
        <v>41962872</v>
      </c>
      <c r="S56" s="11">
        <f>ROUND( $S$55 + $S$8, $S$9 - LOG( $S$10 ))</f>
        <v>23527266</v>
      </c>
    </row>
    <row r="57" spans="2:19" outlineLevel="1" x14ac:dyDescent="0.3">
      <c r="B57" s="11">
        <f>ROUND( $B$56 + $B$8, $B$9 - LOG( $B$10 ))</f>
        <v>8.6</v>
      </c>
      <c r="C57" s="11">
        <f>ROUND( $C$56 + $C$8, $C$9 - LOG( $C$10 ))</f>
        <v>28387439</v>
      </c>
      <c r="D57" s="11">
        <f>ROUND( $D$56 + $D$8, $D$9 - LOG( $D$10 ))</f>
        <v>122676975</v>
      </c>
      <c r="E57" s="11">
        <f>ROUND( $E$56 + $E$8, $E$9 - LOG( $E$10 ))</f>
        <v>8.6</v>
      </c>
      <c r="F57" s="11">
        <f>ROUND( $F$56 + $F$8, $F$9 - LOG( $F$10 ))</f>
        <v>25174436</v>
      </c>
      <c r="G57" s="11">
        <f>ROUND( $G$56 + $G$8, $G$9 - LOG( $G$10 ))</f>
        <v>85873904</v>
      </c>
      <c r="H57" s="11">
        <f>ROUND( $H$56 + $H$8, $H$9 - LOG( $H$10 ))</f>
        <v>4300000</v>
      </c>
      <c r="I57" s="11">
        <f>ROUND( $I$56 + $I$8, $I$9 - LOG( $I$10 ))</f>
        <v>4300000</v>
      </c>
      <c r="J57" s="11">
        <f>ROUND( $J$56 + $J$8, $J$9 - LOG( $J$10 ))</f>
        <v>47261988</v>
      </c>
      <c r="K57" s="11">
        <f>ROUND( $K$56 + $K$8, $K$9 - LOG( $K$10 ))</f>
        <v>8.6</v>
      </c>
      <c r="L57" s="11">
        <f>ROUND( $L$56 + $L$8, $L$9 - LOG( $L$10 ))</f>
        <v>85873904</v>
      </c>
      <c r="M57" s="11">
        <f>ROUND( $M$56 + $M$8, $M$9 - LOG( $M$10 ))</f>
        <v>4300000</v>
      </c>
      <c r="N57" s="11">
        <f>ROUND( $N$56 + $N$8, $N$9 - LOG( $N$10 ))</f>
        <v>4300000</v>
      </c>
      <c r="O57" s="11">
        <f>ROUND( $O$56 + $O$8, $O$9 - LOG( $O$10 ))</f>
        <v>44251988</v>
      </c>
      <c r="P57" s="11">
        <f>ROUND( $P$56 + $P$8, $P$9 - LOG( $P$10 ))</f>
        <v>39951988</v>
      </c>
      <c r="Q57" s="11">
        <f>ROUND( $Q$56 + $Q$8, $Q$9 - LOG( $Q$10 ))</f>
        <v>21077439</v>
      </c>
      <c r="R57" s="11">
        <f>ROUND( $R$56 + $R$8, $R$9 - LOG( $R$10 ))</f>
        <v>42961988</v>
      </c>
      <c r="S57" s="11">
        <f>ROUND( $S$56 + $S$8, $S$9 - LOG( $S$10 ))</f>
        <v>24087439</v>
      </c>
    </row>
    <row r="58" spans="2:19" outlineLevel="1" x14ac:dyDescent="0.3">
      <c r="B58" s="11">
        <f>ROUND( $B$57 + $B$8, $B$9 - LOG( $B$10 ))</f>
        <v>8.8000000000000007</v>
      </c>
      <c r="C58" s="11">
        <f>ROUND( $C$57 + $C$8, $C$9 - LOG( $C$10 ))</f>
        <v>29047612</v>
      </c>
      <c r="D58" s="11">
        <f>ROUND( $D$57 + $D$8, $D$9 - LOG( $D$10 ))</f>
        <v>125529920</v>
      </c>
      <c r="E58" s="11">
        <f>ROUND( $E$57 + $E$8, $E$9 - LOG( $E$10 ))</f>
        <v>8.8000000000000007</v>
      </c>
      <c r="F58" s="11">
        <f>ROUND( $F$57 + $F$8, $F$9 - LOG( $F$10 ))</f>
        <v>25759888</v>
      </c>
      <c r="G58" s="11">
        <f>ROUND( $G$57 + $G$8, $G$9 - LOG( $G$10 ))</f>
        <v>87870966</v>
      </c>
      <c r="H58" s="11">
        <f>ROUND( $H$57 + $H$8, $H$9 - LOG( $H$10 ))</f>
        <v>4400000</v>
      </c>
      <c r="I58" s="11">
        <f>ROUND( $I$57 + $I$8, $I$9 - LOG( $I$10 ))</f>
        <v>4400000</v>
      </c>
      <c r="J58" s="11">
        <f>ROUND( $J$57 + $J$8, $J$9 - LOG( $J$10 ))</f>
        <v>48361104</v>
      </c>
      <c r="K58" s="11">
        <f>ROUND( $K$57 + $K$8, $K$9 - LOG( $K$10 ))</f>
        <v>8.8000000000000007</v>
      </c>
      <c r="L58" s="11">
        <f>ROUND( $L$57 + $L$8, $L$9 - LOG( $L$10 ))</f>
        <v>87870966</v>
      </c>
      <c r="M58" s="11">
        <f>ROUND( $M$57 + $M$8, $M$9 - LOG( $M$10 ))</f>
        <v>4400000</v>
      </c>
      <c r="N58" s="11">
        <f>ROUND( $N$57 + $N$8, $N$9 - LOG( $N$10 ))</f>
        <v>4400000</v>
      </c>
      <c r="O58" s="11">
        <f>ROUND( $O$57 + $O$8, $O$9 - LOG( $O$10 ))</f>
        <v>45281104</v>
      </c>
      <c r="P58" s="11">
        <f>ROUND( $P$57 + $P$8, $P$9 - LOG( $P$10 ))</f>
        <v>40881104</v>
      </c>
      <c r="Q58" s="11">
        <f>ROUND( $Q$57 + $Q$8, $Q$9 - LOG( $Q$10 ))</f>
        <v>21567612</v>
      </c>
      <c r="R58" s="11">
        <f>ROUND( $R$57 + $R$8, $R$9 - LOG( $R$10 ))</f>
        <v>43961104</v>
      </c>
      <c r="S58" s="11">
        <f>ROUND( $S$57 + $S$8, $S$9 - LOG( $S$10 ))</f>
        <v>24647612</v>
      </c>
    </row>
    <row r="59" spans="2:19" outlineLevel="1" x14ac:dyDescent="0.3">
      <c r="B59" s="11">
        <f>ROUND( $B$58 + $B$8, $B$9 - LOG( $B$10 ))</f>
        <v>9</v>
      </c>
      <c r="C59" s="11">
        <f>ROUND( $C$58 + $C$8, $C$9 - LOG( $C$10 ))</f>
        <v>29707785</v>
      </c>
      <c r="D59" s="11">
        <f>ROUND( $D$58 + $D$8, $D$9 - LOG( $D$10 ))</f>
        <v>128382865</v>
      </c>
      <c r="E59" s="11">
        <f>ROUND( $E$58 + $E$8, $E$9 - LOG( $E$10 ))</f>
        <v>9</v>
      </c>
      <c r="F59" s="11">
        <f>ROUND( $F$58 + $F$8, $F$9 - LOG( $F$10 ))</f>
        <v>26345340</v>
      </c>
      <c r="G59" s="11">
        <f>ROUND( $G$58 + $G$8, $G$9 - LOG( $G$10 ))</f>
        <v>89868028</v>
      </c>
      <c r="H59" s="11">
        <f>ROUND( $H$58 + $H$8, $H$9 - LOG( $H$10 ))</f>
        <v>4500000</v>
      </c>
      <c r="I59" s="11">
        <f>ROUND( $I$58 + $I$8, $I$9 - LOG( $I$10 ))</f>
        <v>4500000</v>
      </c>
      <c r="J59" s="11">
        <f>ROUND( $J$58 + $J$8, $J$9 - LOG( $J$10 ))</f>
        <v>49460220</v>
      </c>
      <c r="K59" s="11">
        <f>ROUND( $K$58 + $K$8, $K$9 - LOG( $K$10 ))</f>
        <v>9</v>
      </c>
      <c r="L59" s="11">
        <f>ROUND( $L$58 + $L$8, $L$9 - LOG( $L$10 ))</f>
        <v>89868028</v>
      </c>
      <c r="M59" s="11">
        <f>ROUND( $M$58 + $M$8, $M$9 - LOG( $M$10 ))</f>
        <v>4500000</v>
      </c>
      <c r="N59" s="11">
        <f>ROUND( $N$58 + $N$8, $N$9 - LOG( $N$10 ))</f>
        <v>4500000</v>
      </c>
      <c r="O59" s="11">
        <f>ROUND( $O$58 + $O$8, $O$9 - LOG( $O$10 ))</f>
        <v>46310220</v>
      </c>
      <c r="P59" s="11">
        <f>ROUND( $P$58 + $P$8, $P$9 - LOG( $P$10 ))</f>
        <v>41810220</v>
      </c>
      <c r="Q59" s="11">
        <f>ROUND( $Q$58 + $Q$8, $Q$9 - LOG( $Q$10 ))</f>
        <v>22057785</v>
      </c>
      <c r="R59" s="11">
        <f>ROUND( $R$58 + $R$8, $R$9 - LOG( $R$10 ))</f>
        <v>44960220</v>
      </c>
      <c r="S59" s="11">
        <f>ROUND( $S$58 + $S$8, $S$9 - LOG( $S$10 ))</f>
        <v>25207785</v>
      </c>
    </row>
    <row r="60" spans="2:19" outlineLevel="1" x14ac:dyDescent="0.3">
      <c r="B60" s="11">
        <f>ROUND( $B$59 + $B$8, $B$9 - LOG( $B$10 ))</f>
        <v>9.1999999999999993</v>
      </c>
      <c r="C60" s="11">
        <f>ROUND( $C$59 + $C$8, $C$9 - LOG( $C$10 ))</f>
        <v>30367958</v>
      </c>
      <c r="D60" s="11">
        <f>ROUND( $D$59 + $D$8, $D$9 - LOG( $D$10 ))</f>
        <v>131235810</v>
      </c>
      <c r="E60" s="11">
        <f>ROUND( $E$59 + $E$8, $E$9 - LOG( $E$10 ))</f>
        <v>9.1999999999999993</v>
      </c>
      <c r="F60" s="11">
        <f>ROUND( $F$59 + $F$8, $F$9 - LOG( $F$10 ))</f>
        <v>26930792</v>
      </c>
      <c r="G60" s="11">
        <f>ROUND( $G$59 + $G$8, $G$9 - LOG( $G$10 ))</f>
        <v>91865090</v>
      </c>
      <c r="H60" s="11">
        <f>ROUND( $H$59 + $H$8, $H$9 - LOG( $H$10 ))</f>
        <v>4600000</v>
      </c>
      <c r="I60" s="11">
        <f>ROUND( $I$59 + $I$8, $I$9 - LOG( $I$10 ))</f>
        <v>4600000</v>
      </c>
      <c r="J60" s="11">
        <f>ROUND( $J$59 + $J$8, $J$9 - LOG( $J$10 ))</f>
        <v>50559336</v>
      </c>
      <c r="K60" s="11">
        <f>ROUND( $K$59 + $K$8, $K$9 - LOG( $K$10 ))</f>
        <v>9.1999999999999993</v>
      </c>
      <c r="L60" s="11">
        <f>ROUND( $L$59 + $L$8, $L$9 - LOG( $L$10 ))</f>
        <v>91865090</v>
      </c>
      <c r="M60" s="11">
        <f>ROUND( $M$59 + $M$8, $M$9 - LOG( $M$10 ))</f>
        <v>4600000</v>
      </c>
      <c r="N60" s="11">
        <f>ROUND( $N$59 + $N$8, $N$9 - LOG( $N$10 ))</f>
        <v>4600000</v>
      </c>
      <c r="O60" s="11">
        <f>ROUND( $O$59 + $O$8, $O$9 - LOG( $O$10 ))</f>
        <v>47339336</v>
      </c>
      <c r="P60" s="11">
        <f>ROUND( $P$59 + $P$8, $P$9 - LOG( $P$10 ))</f>
        <v>42739336</v>
      </c>
      <c r="Q60" s="11">
        <f>ROUND( $Q$59 + $Q$8, $Q$9 - LOG( $Q$10 ))</f>
        <v>22547958</v>
      </c>
      <c r="R60" s="11">
        <f>ROUND( $R$59 + $R$8, $R$9 - LOG( $R$10 ))</f>
        <v>45959336</v>
      </c>
      <c r="S60" s="11">
        <f>ROUND( $S$59 + $S$8, $S$9 - LOG( $S$10 ))</f>
        <v>25767958</v>
      </c>
    </row>
    <row r="61" spans="2:19" outlineLevel="1" x14ac:dyDescent="0.3">
      <c r="B61" s="11">
        <f>ROUND( $B$60 + $B$8, $B$9 - LOG( $B$10 ))</f>
        <v>9.4</v>
      </c>
      <c r="C61" s="11">
        <f>ROUND( $C$60 + $C$8, $C$9 - LOG( $C$10 ))</f>
        <v>31028131</v>
      </c>
      <c r="D61" s="11">
        <f>ROUND( $D$60 + $D$8, $D$9 - LOG( $D$10 ))</f>
        <v>134088755</v>
      </c>
      <c r="E61" s="11">
        <f>ROUND( $E$60 + $E$8, $E$9 - LOG( $E$10 ))</f>
        <v>9.4</v>
      </c>
      <c r="F61" s="11">
        <f>ROUND( $F$60 + $F$8, $F$9 - LOG( $F$10 ))</f>
        <v>27516244</v>
      </c>
      <c r="G61" s="11">
        <f>ROUND( $G$60 + $G$8, $G$9 - LOG( $G$10 ))</f>
        <v>93862152</v>
      </c>
      <c r="H61" s="11">
        <f>ROUND( $H$60 + $H$8, $H$9 - LOG( $H$10 ))</f>
        <v>4700000</v>
      </c>
      <c r="I61" s="11">
        <f>ROUND( $I$60 + $I$8, $I$9 - LOG( $I$10 ))</f>
        <v>4700000</v>
      </c>
      <c r="J61" s="11">
        <f>ROUND( $J$60 + $J$8, $J$9 - LOG( $J$10 ))</f>
        <v>51658452</v>
      </c>
      <c r="K61" s="11">
        <f>ROUND( $K$60 + $K$8, $K$9 - LOG( $K$10 ))</f>
        <v>9.4</v>
      </c>
      <c r="L61" s="11">
        <f>ROUND( $L$60 + $L$8, $L$9 - LOG( $L$10 ))</f>
        <v>93862152</v>
      </c>
      <c r="M61" s="11">
        <f>ROUND( $M$60 + $M$8, $M$9 - LOG( $M$10 ))</f>
        <v>4700000</v>
      </c>
      <c r="N61" s="11">
        <f>ROUND( $N$60 + $N$8, $N$9 - LOG( $N$10 ))</f>
        <v>4700000</v>
      </c>
      <c r="O61" s="11">
        <f>ROUND( $O$60 + $O$8, $O$9 - LOG( $O$10 ))</f>
        <v>48368452</v>
      </c>
      <c r="P61" s="11">
        <f>ROUND( $P$60 + $P$8, $P$9 - LOG( $P$10 ))</f>
        <v>43668452</v>
      </c>
      <c r="Q61" s="11">
        <f>ROUND( $Q$60 + $Q$8, $Q$9 - LOG( $Q$10 ))</f>
        <v>23038131</v>
      </c>
      <c r="R61" s="11">
        <f>ROUND( $R$60 + $R$8, $R$9 - LOG( $R$10 ))</f>
        <v>46958452</v>
      </c>
      <c r="S61" s="11">
        <f>ROUND( $S$60 + $S$8, $S$9 - LOG( $S$10 ))</f>
        <v>26328131</v>
      </c>
    </row>
    <row r="62" spans="2:19" outlineLevel="1" x14ac:dyDescent="0.3">
      <c r="B62" s="11">
        <f>ROUND( $B$61 + $B$8, $B$9 - LOG( $B$10 ))</f>
        <v>9.6</v>
      </c>
      <c r="C62" s="11">
        <f>ROUND( $C$61 + $C$8, $C$9 - LOG( $C$10 ))</f>
        <v>31688304</v>
      </c>
      <c r="D62" s="11">
        <f>ROUND( $D$61 + $D$8, $D$9 - LOG( $D$10 ))</f>
        <v>136941700</v>
      </c>
      <c r="E62" s="11">
        <f>ROUND( $E$61 + $E$8, $E$9 - LOG( $E$10 ))</f>
        <v>9.6</v>
      </c>
      <c r="F62" s="11">
        <f>ROUND( $F$61 + $F$8, $F$9 - LOG( $F$10 ))</f>
        <v>28101696</v>
      </c>
      <c r="G62" s="11">
        <f>ROUND( $G$61 + $G$8, $G$9 - LOG( $G$10 ))</f>
        <v>95859214</v>
      </c>
      <c r="H62" s="11">
        <f>ROUND( $H$61 + $H$8, $H$9 - LOG( $H$10 ))</f>
        <v>4800000</v>
      </c>
      <c r="I62" s="11">
        <f>ROUND( $I$61 + $I$8, $I$9 - LOG( $I$10 ))</f>
        <v>4800000</v>
      </c>
      <c r="J62" s="11">
        <f>ROUND( $J$61 + $J$8, $J$9 - LOG( $J$10 ))</f>
        <v>52757568</v>
      </c>
      <c r="K62" s="11">
        <f>ROUND( $K$61 + $K$8, $K$9 - LOG( $K$10 ))</f>
        <v>9.6</v>
      </c>
      <c r="L62" s="11">
        <f>ROUND( $L$61 + $L$8, $L$9 - LOG( $L$10 ))</f>
        <v>95859214</v>
      </c>
      <c r="M62" s="11">
        <f>ROUND( $M$61 + $M$8, $M$9 - LOG( $M$10 ))</f>
        <v>4800000</v>
      </c>
      <c r="N62" s="11">
        <f>ROUND( $N$61 + $N$8, $N$9 - LOG( $N$10 ))</f>
        <v>4800000</v>
      </c>
      <c r="O62" s="11">
        <f>ROUND( $O$61 + $O$8, $O$9 - LOG( $O$10 ))</f>
        <v>49397568</v>
      </c>
      <c r="P62" s="11">
        <f>ROUND( $P$61 + $P$8, $P$9 - LOG( $P$10 ))</f>
        <v>44597568</v>
      </c>
      <c r="Q62" s="11">
        <f>ROUND( $Q$61 + $Q$8, $Q$9 - LOG( $Q$10 ))</f>
        <v>23528304</v>
      </c>
      <c r="R62" s="11">
        <f>ROUND( $R$61 + $R$8, $R$9 - LOG( $R$10 ))</f>
        <v>47957568</v>
      </c>
      <c r="S62" s="11">
        <f>ROUND( $S$61 + $S$8, $S$9 - LOG( $S$10 ))</f>
        <v>26888304</v>
      </c>
    </row>
    <row r="63" spans="2:19" outlineLevel="1" x14ac:dyDescent="0.3">
      <c r="B63" s="11">
        <f>ROUND( $B$62 + $B$8, $B$9 - LOG( $B$10 ))</f>
        <v>9.8000000000000007</v>
      </c>
      <c r="C63" s="11">
        <f>ROUND( $C$62 + $C$8, $C$9 - LOG( $C$10 ))</f>
        <v>32348477</v>
      </c>
      <c r="D63" s="11">
        <f>ROUND( $D$62 + $D$8, $D$9 - LOG( $D$10 ))</f>
        <v>139794645</v>
      </c>
      <c r="E63" s="11">
        <f>ROUND( $E$62 + $E$8, $E$9 - LOG( $E$10 ))</f>
        <v>9.8000000000000007</v>
      </c>
      <c r="F63" s="11">
        <f>ROUND( $F$62 + $F$8, $F$9 - LOG( $F$10 ))</f>
        <v>28687148</v>
      </c>
      <c r="G63" s="11">
        <f>ROUND( $G$62 + $G$8, $G$9 - LOG( $G$10 ))</f>
        <v>97856276</v>
      </c>
      <c r="H63" s="11">
        <f>ROUND( $H$62 + $H$8, $H$9 - LOG( $H$10 ))</f>
        <v>4900000</v>
      </c>
      <c r="I63" s="11">
        <f>ROUND( $I$62 + $I$8, $I$9 - LOG( $I$10 ))</f>
        <v>4900000</v>
      </c>
      <c r="J63" s="11">
        <f>ROUND( $J$62 + $J$8, $J$9 - LOG( $J$10 ))</f>
        <v>53856684</v>
      </c>
      <c r="K63" s="11">
        <f>ROUND( $K$62 + $K$8, $K$9 - LOG( $K$10 ))</f>
        <v>9.8000000000000007</v>
      </c>
      <c r="L63" s="11">
        <f>ROUND( $L$62 + $L$8, $L$9 - LOG( $L$10 ))</f>
        <v>97856276</v>
      </c>
      <c r="M63" s="11">
        <f>ROUND( $M$62 + $M$8, $M$9 - LOG( $M$10 ))</f>
        <v>4900000</v>
      </c>
      <c r="N63" s="11">
        <f>ROUND( $N$62 + $N$8, $N$9 - LOG( $N$10 ))</f>
        <v>4900000</v>
      </c>
      <c r="O63" s="11">
        <f>ROUND( $O$62 + $O$8, $O$9 - LOG( $O$10 ))</f>
        <v>50426684</v>
      </c>
      <c r="P63" s="11">
        <f>ROUND( $P$62 + $P$8, $P$9 - LOG( $P$10 ))</f>
        <v>45526684</v>
      </c>
      <c r="Q63" s="11">
        <f>ROUND( $Q$62 + $Q$8, $Q$9 - LOG( $Q$10 ))</f>
        <v>24018477</v>
      </c>
      <c r="R63" s="11">
        <f>ROUND( $R$62 + $R$8, $R$9 - LOG( $R$10 ))</f>
        <v>48956684</v>
      </c>
      <c r="S63" s="11">
        <f>ROUND( $S$62 + $S$8, $S$9 - LOG( $S$10 ))</f>
        <v>27448477</v>
      </c>
    </row>
    <row r="64" spans="2:19" outlineLevel="1" x14ac:dyDescent="0.3">
      <c r="B64" s="11">
        <f>ROUND( $B$63 + $B$8, $B$9 - LOG( $B$10 ))</f>
        <v>10</v>
      </c>
      <c r="C64" s="11">
        <f>ROUND( $C$63 + $C$8, $C$9 - LOG( $C$10 ))</f>
        <v>33008650</v>
      </c>
      <c r="D64" s="11">
        <f>ROUND( $D$63 + $D$8, $D$9 - LOG( $D$10 ))</f>
        <v>142647590</v>
      </c>
      <c r="E64" s="11">
        <f>ROUND( $E$63 + $E$8, $E$9 - LOG( $E$10 ))</f>
        <v>10</v>
      </c>
      <c r="F64" s="11">
        <f>ROUND( $F$63 + $F$8, $F$9 - LOG( $F$10 ))</f>
        <v>29272600</v>
      </c>
      <c r="G64" s="11">
        <f>ROUND( $G$63 + $G$8, $G$9 - LOG( $G$10 ))</f>
        <v>99853338</v>
      </c>
      <c r="H64" s="11">
        <f>ROUND( $H$63 + $H$8, $H$9 - LOG( $H$10 ))</f>
        <v>5000000</v>
      </c>
      <c r="I64" s="11">
        <f>ROUND( $I$63 + $I$8, $I$9 - LOG( $I$10 ))</f>
        <v>5000000</v>
      </c>
      <c r="J64" s="11">
        <f>ROUND( $J$63 + $J$8, $J$9 - LOG( $J$10 ))</f>
        <v>54955800</v>
      </c>
      <c r="K64" s="11">
        <f>ROUND( $K$63 + $K$8, $K$9 - LOG( $K$10 ))</f>
        <v>10</v>
      </c>
      <c r="L64" s="11">
        <f>ROUND( $L$63 + $L$8, $L$9 - LOG( $L$10 ))</f>
        <v>99853338</v>
      </c>
      <c r="M64" s="11">
        <f>ROUND( $M$63 + $M$8, $M$9 - LOG( $M$10 ))</f>
        <v>5000000</v>
      </c>
      <c r="N64" s="11">
        <f>ROUND( $N$63 + $N$8, $N$9 - LOG( $N$10 ))</f>
        <v>5000000</v>
      </c>
      <c r="O64" s="11">
        <f>ROUND( $O$63 + $O$8, $O$9 - LOG( $O$10 ))</f>
        <v>51455800</v>
      </c>
      <c r="P64" s="11">
        <f>ROUND( $P$63 + $P$8, $P$9 - LOG( $P$10 ))</f>
        <v>46455800</v>
      </c>
      <c r="Q64" s="11">
        <f>ROUND( $Q$63 + $Q$8, $Q$9 - LOG( $Q$10 ))</f>
        <v>24508650</v>
      </c>
      <c r="R64" s="11">
        <f>ROUND( $R$63 + $R$8, $R$9 - LOG( $R$10 ))</f>
        <v>49955800</v>
      </c>
      <c r="S64" s="11">
        <f>ROUND( $S$63 + $S$8, $S$9 - LOG( $S$10 ))</f>
        <v>28008650</v>
      </c>
    </row>
    <row r="65" spans="2:19" outlineLevel="1" x14ac:dyDescent="0.3">
      <c r="B65" s="11">
        <f>ROUND( $B$64 + $B$8, $B$9 - LOG( $B$10 ))</f>
        <v>10.199999999999999</v>
      </c>
      <c r="C65" s="11">
        <f>ROUND( $C$64 + $C$8, $C$9 - LOG( $C$10 ))</f>
        <v>33668823</v>
      </c>
      <c r="D65" s="11">
        <f>ROUND( $D$64 + $D$8, $D$9 - LOG( $D$10 ))</f>
        <v>145500535</v>
      </c>
      <c r="E65" s="11">
        <f>ROUND( $E$64 + $E$8, $E$9 - LOG( $E$10 ))</f>
        <v>10.199999999999999</v>
      </c>
      <c r="F65" s="11">
        <f>ROUND( $F$64 + $F$8, $F$9 - LOG( $F$10 ))</f>
        <v>29858052</v>
      </c>
      <c r="G65" s="11">
        <f>ROUND( $G$64 + $G$8, $G$9 - LOG( $G$10 ))</f>
        <v>101850400</v>
      </c>
      <c r="H65" s="11">
        <f>ROUND( $H$64 + $H$8, $H$9 - LOG( $H$10 ))</f>
        <v>5100000</v>
      </c>
      <c r="I65" s="11">
        <f>ROUND( $I$64 + $I$8, $I$9 - LOG( $I$10 ))</f>
        <v>5100000</v>
      </c>
      <c r="J65" s="11">
        <f>ROUND( $J$64 + $J$8, $J$9 - LOG( $J$10 ))</f>
        <v>56054916</v>
      </c>
      <c r="K65" s="11">
        <f>ROUND( $K$64 + $K$8, $K$9 - LOG( $K$10 ))</f>
        <v>10.199999999999999</v>
      </c>
      <c r="L65" s="11">
        <f>ROUND( $L$64 + $L$8, $L$9 - LOG( $L$10 ))</f>
        <v>101850400</v>
      </c>
      <c r="M65" s="11">
        <f>ROUND( $M$64 + $M$8, $M$9 - LOG( $M$10 ))</f>
        <v>5100000</v>
      </c>
      <c r="N65" s="11">
        <f>ROUND( $N$64 + $N$8, $N$9 - LOG( $N$10 ))</f>
        <v>5100000</v>
      </c>
      <c r="O65" s="11">
        <f>ROUND( $O$64 + $O$8, $O$9 - LOG( $O$10 ))</f>
        <v>52484916</v>
      </c>
      <c r="P65" s="11">
        <f>ROUND( $P$64 + $P$8, $P$9 - LOG( $P$10 ))</f>
        <v>47384916</v>
      </c>
      <c r="Q65" s="11">
        <f>ROUND( $Q$64 + $Q$8, $Q$9 - LOG( $Q$10 ))</f>
        <v>24998823</v>
      </c>
      <c r="R65" s="11">
        <f>ROUND( $R$64 + $R$8, $R$9 - LOG( $R$10 ))</f>
        <v>50954916</v>
      </c>
      <c r="S65" s="11">
        <f>ROUND( $S$64 + $S$8, $S$9 - LOG( $S$10 ))</f>
        <v>28568823</v>
      </c>
    </row>
    <row r="66" spans="2:19" outlineLevel="1" x14ac:dyDescent="0.3">
      <c r="B66" s="11">
        <f>ROUND( $B$65 + $B$8, $B$9 - LOG( $B$10 ))</f>
        <v>10.4</v>
      </c>
      <c r="C66" s="11">
        <f>ROUND( $C$65 + $C$8, $C$9 - LOG( $C$10 ))</f>
        <v>34328996</v>
      </c>
      <c r="D66" s="11">
        <f>ROUND( $D$65 + $D$8, $D$9 - LOG( $D$10 ))</f>
        <v>148353480</v>
      </c>
      <c r="E66" s="11">
        <f>ROUND( $E$65 + $E$8, $E$9 - LOG( $E$10 ))</f>
        <v>10.4</v>
      </c>
      <c r="F66" s="11">
        <f>ROUND( $F$65 + $F$8, $F$9 - LOG( $F$10 ))</f>
        <v>30443504</v>
      </c>
      <c r="G66" s="11">
        <f>ROUND( $G$65 + $G$8, $G$9 - LOG( $G$10 ))</f>
        <v>103847462</v>
      </c>
      <c r="H66" s="11">
        <f>ROUND( $H$65 + $H$8, $H$9 - LOG( $H$10 ))</f>
        <v>5200000</v>
      </c>
      <c r="I66" s="11">
        <f>ROUND( $I$65 + $I$8, $I$9 - LOG( $I$10 ))</f>
        <v>5200000</v>
      </c>
      <c r="J66" s="11">
        <f>ROUND( $J$65 + $J$8, $J$9 - LOG( $J$10 ))</f>
        <v>57154032</v>
      </c>
      <c r="K66" s="11">
        <f>ROUND( $K$65 + $K$8, $K$9 - LOG( $K$10 ))</f>
        <v>10.4</v>
      </c>
      <c r="L66" s="11">
        <f>ROUND( $L$65 + $L$8, $L$9 - LOG( $L$10 ))</f>
        <v>103847462</v>
      </c>
      <c r="M66" s="11">
        <f>ROUND( $M$65 + $M$8, $M$9 - LOG( $M$10 ))</f>
        <v>5200000</v>
      </c>
      <c r="N66" s="11">
        <f>ROUND( $N$65 + $N$8, $N$9 - LOG( $N$10 ))</f>
        <v>5200000</v>
      </c>
      <c r="O66" s="11">
        <f>ROUND( $O$65 + $O$8, $O$9 - LOG( $O$10 ))</f>
        <v>53514032</v>
      </c>
      <c r="P66" s="11">
        <f>ROUND( $P$65 + $P$8, $P$9 - LOG( $P$10 ))</f>
        <v>48314032</v>
      </c>
      <c r="Q66" s="11">
        <f>ROUND( $Q$65 + $Q$8, $Q$9 - LOG( $Q$10 ))</f>
        <v>25488996</v>
      </c>
      <c r="R66" s="11">
        <f>ROUND( $R$65 + $R$8, $R$9 - LOG( $R$10 ))</f>
        <v>51954032</v>
      </c>
      <c r="S66" s="11">
        <f>ROUND( $S$65 + $S$8, $S$9 - LOG( $S$10 ))</f>
        <v>29128996</v>
      </c>
    </row>
    <row r="67" spans="2:19" outlineLevel="1" x14ac:dyDescent="0.3">
      <c r="B67" s="11">
        <f>ROUND( $B$66 + $B$8, $B$9 - LOG( $B$10 ))</f>
        <v>10.6</v>
      </c>
      <c r="C67" s="11">
        <f>ROUND( $C$66 + $C$8, $C$9 - LOG( $C$10 ))</f>
        <v>34989169</v>
      </c>
      <c r="D67" s="11">
        <f>ROUND( $D$66 + $D$8, $D$9 - LOG( $D$10 ))</f>
        <v>151206425</v>
      </c>
      <c r="E67" s="11">
        <f>ROUND( $E$66 + $E$8, $E$9 - LOG( $E$10 ))</f>
        <v>10.6</v>
      </c>
      <c r="F67" s="11">
        <f>ROUND( $F$66 + $F$8, $F$9 - LOG( $F$10 ))</f>
        <v>31028956</v>
      </c>
      <c r="G67" s="11">
        <f>ROUND( $G$66 + $G$8, $G$9 - LOG( $G$10 ))</f>
        <v>105844524</v>
      </c>
      <c r="H67" s="11">
        <f>ROUND( $H$66 + $H$8, $H$9 - LOG( $H$10 ))</f>
        <v>5300000</v>
      </c>
      <c r="I67" s="11">
        <f>ROUND( $I$66 + $I$8, $I$9 - LOG( $I$10 ))</f>
        <v>5300000</v>
      </c>
      <c r="J67" s="11">
        <f>ROUND( $J$66 + $J$8, $J$9 - LOG( $J$10 ))</f>
        <v>58253148</v>
      </c>
      <c r="K67" s="11">
        <f>ROUND( $K$66 + $K$8, $K$9 - LOG( $K$10 ))</f>
        <v>10.6</v>
      </c>
      <c r="L67" s="11">
        <f>ROUND( $L$66 + $L$8, $L$9 - LOG( $L$10 ))</f>
        <v>105844524</v>
      </c>
      <c r="M67" s="11">
        <f>ROUND( $M$66 + $M$8, $M$9 - LOG( $M$10 ))</f>
        <v>5300000</v>
      </c>
      <c r="N67" s="11">
        <f>ROUND( $N$66 + $N$8, $N$9 - LOG( $N$10 ))</f>
        <v>5300000</v>
      </c>
      <c r="O67" s="11">
        <f>ROUND( $O$66 + $O$8, $O$9 - LOG( $O$10 ))</f>
        <v>54543148</v>
      </c>
      <c r="P67" s="11">
        <f>ROUND( $P$66 + $P$8, $P$9 - LOG( $P$10 ))</f>
        <v>49243148</v>
      </c>
      <c r="Q67" s="11">
        <f>ROUND( $Q$66 + $Q$8, $Q$9 - LOG( $Q$10 ))</f>
        <v>25979169</v>
      </c>
      <c r="R67" s="11">
        <f>ROUND( $R$66 + $R$8, $R$9 - LOG( $R$10 ))</f>
        <v>52953148</v>
      </c>
      <c r="S67" s="11">
        <f>ROUND( $S$66 + $S$8, $S$9 - LOG( $S$10 ))</f>
        <v>29689169</v>
      </c>
    </row>
    <row r="68" spans="2:19" outlineLevel="1" x14ac:dyDescent="0.3">
      <c r="B68" s="11">
        <f>ROUND( $B$67 + $B$8, $B$9 - LOG( $B$10 ))</f>
        <v>10.8</v>
      </c>
      <c r="C68" s="11">
        <f>ROUND( $C$67 + $C$8, $C$9 - LOG( $C$10 ))</f>
        <v>35649342</v>
      </c>
      <c r="D68" s="11">
        <f>ROUND( $D$67 + $D$8, $D$9 - LOG( $D$10 ))</f>
        <v>154059370</v>
      </c>
      <c r="E68" s="11">
        <f>ROUND( $E$67 + $E$8, $E$9 - LOG( $E$10 ))</f>
        <v>10.8</v>
      </c>
      <c r="F68" s="11">
        <f>ROUND( $F$67 + $F$8, $F$9 - LOG( $F$10 ))</f>
        <v>31614408</v>
      </c>
      <c r="G68" s="11">
        <f>ROUND( $G$67 + $G$8, $G$9 - LOG( $G$10 ))</f>
        <v>107841586</v>
      </c>
      <c r="H68" s="11">
        <f>ROUND( $H$67 + $H$8, $H$9 - LOG( $H$10 ))</f>
        <v>5400000</v>
      </c>
      <c r="I68" s="11">
        <f>ROUND( $I$67 + $I$8, $I$9 - LOG( $I$10 ))</f>
        <v>5400000</v>
      </c>
      <c r="J68" s="11">
        <f>ROUND( $J$67 + $J$8, $J$9 - LOG( $J$10 ))</f>
        <v>59352264</v>
      </c>
      <c r="K68" s="11">
        <f>ROUND( $K$67 + $K$8, $K$9 - LOG( $K$10 ))</f>
        <v>10.8</v>
      </c>
      <c r="L68" s="11">
        <f>ROUND( $L$67 + $L$8, $L$9 - LOG( $L$10 ))</f>
        <v>107841586</v>
      </c>
      <c r="M68" s="11">
        <f>ROUND( $M$67 + $M$8, $M$9 - LOG( $M$10 ))</f>
        <v>5400000</v>
      </c>
      <c r="N68" s="11">
        <f>ROUND( $N$67 + $N$8, $N$9 - LOG( $N$10 ))</f>
        <v>5400000</v>
      </c>
      <c r="O68" s="11">
        <f>ROUND( $O$67 + $O$8, $O$9 - LOG( $O$10 ))</f>
        <v>55572264</v>
      </c>
      <c r="P68" s="11">
        <f>ROUND( $P$67 + $P$8, $P$9 - LOG( $P$10 ))</f>
        <v>50172264</v>
      </c>
      <c r="Q68" s="11">
        <f>ROUND( $Q$67 + $Q$8, $Q$9 - LOG( $Q$10 ))</f>
        <v>26469342</v>
      </c>
      <c r="R68" s="11">
        <f>ROUND( $R$67 + $R$8, $R$9 - LOG( $R$10 ))</f>
        <v>53952264</v>
      </c>
      <c r="S68" s="11">
        <f>ROUND( $S$67 + $S$8, $S$9 - LOG( $S$10 ))</f>
        <v>30249342</v>
      </c>
    </row>
    <row r="69" spans="2:19" outlineLevel="1" x14ac:dyDescent="0.3">
      <c r="B69" s="11">
        <f>ROUND( $B$68 + $B$8, $B$9 - LOG( $B$10 ))</f>
        <v>11</v>
      </c>
      <c r="C69" s="11">
        <f>ROUND( $C$68 + $C$8, $C$9 - LOG( $C$10 ))</f>
        <v>36309515</v>
      </c>
      <c r="D69" s="11">
        <f>ROUND( $D$68 + $D$8, $D$9 - LOG( $D$10 ))</f>
        <v>156912315</v>
      </c>
      <c r="E69" s="11">
        <f>ROUND( $E$68 + $E$8, $E$9 - LOG( $E$10 ))</f>
        <v>11</v>
      </c>
      <c r="F69" s="11">
        <f>ROUND( $F$68 + $F$8, $F$9 - LOG( $F$10 ))</f>
        <v>32199860</v>
      </c>
      <c r="G69" s="11">
        <f>ROUND( $G$68 + $G$8, $G$9 - LOG( $G$10 ))</f>
        <v>109838648</v>
      </c>
      <c r="H69" s="11">
        <f>ROUND( $H$68 + $H$8, $H$9 - LOG( $H$10 ))</f>
        <v>5500000</v>
      </c>
      <c r="I69" s="11">
        <f>ROUND( $I$68 + $I$8, $I$9 - LOG( $I$10 ))</f>
        <v>5500000</v>
      </c>
      <c r="J69" s="11">
        <f>ROUND( $J$68 + $J$8, $J$9 - LOG( $J$10 ))</f>
        <v>60451380</v>
      </c>
      <c r="K69" s="11">
        <f>ROUND( $K$68 + $K$8, $K$9 - LOG( $K$10 ))</f>
        <v>11</v>
      </c>
      <c r="L69" s="11">
        <f>ROUND( $L$68 + $L$8, $L$9 - LOG( $L$10 ))</f>
        <v>109838648</v>
      </c>
      <c r="M69" s="11">
        <f>ROUND( $M$68 + $M$8, $M$9 - LOG( $M$10 ))</f>
        <v>5500000</v>
      </c>
      <c r="N69" s="11">
        <f>ROUND( $N$68 + $N$8, $N$9 - LOG( $N$10 ))</f>
        <v>5500000</v>
      </c>
      <c r="O69" s="11">
        <f>ROUND( $O$68 + $O$8, $O$9 - LOG( $O$10 ))</f>
        <v>56601380</v>
      </c>
      <c r="P69" s="11">
        <f>ROUND( $P$68 + $P$8, $P$9 - LOG( $P$10 ))</f>
        <v>51101380</v>
      </c>
      <c r="Q69" s="11">
        <f>ROUND( $Q$68 + $Q$8, $Q$9 - LOG( $Q$10 ))</f>
        <v>26959515</v>
      </c>
      <c r="R69" s="11">
        <f>ROUND( $R$68 + $R$8, $R$9 - LOG( $R$10 ))</f>
        <v>54951380</v>
      </c>
      <c r="S69" s="11">
        <f>ROUND( $S$68 + $S$8, $S$9 - LOG( $S$10 ))</f>
        <v>30809515</v>
      </c>
    </row>
    <row r="70" spans="2:19" outlineLevel="1" x14ac:dyDescent="0.3">
      <c r="B70" s="11">
        <f>ROUND( $B$69 + $B$8, $B$9 - LOG( $B$10 ))</f>
        <v>11.2</v>
      </c>
      <c r="C70" s="11">
        <f>ROUND( $C$69 + $C$8, $C$9 - LOG( $C$10 ))</f>
        <v>36969688</v>
      </c>
      <c r="D70" s="11">
        <f>ROUND( $D$69 + $D$8, $D$9 - LOG( $D$10 ))</f>
        <v>159765260</v>
      </c>
      <c r="E70" s="11">
        <f>ROUND( $E$69 + $E$8, $E$9 - LOG( $E$10 ))</f>
        <v>11.2</v>
      </c>
      <c r="F70" s="11">
        <f>ROUND( $F$69 + $F$8, $F$9 - LOG( $F$10 ))</f>
        <v>32785312</v>
      </c>
      <c r="G70" s="11">
        <f>ROUND( $G$69 + $G$8, $G$9 - LOG( $G$10 ))</f>
        <v>111835710</v>
      </c>
      <c r="H70" s="11">
        <f>ROUND( $H$69 + $H$8, $H$9 - LOG( $H$10 ))</f>
        <v>5600000</v>
      </c>
      <c r="I70" s="11">
        <f>ROUND( $I$69 + $I$8, $I$9 - LOG( $I$10 ))</f>
        <v>5600000</v>
      </c>
      <c r="J70" s="11">
        <f>ROUND( $J$69 + $J$8, $J$9 - LOG( $J$10 ))</f>
        <v>61550496</v>
      </c>
      <c r="K70" s="11">
        <f>ROUND( $K$69 + $K$8, $K$9 - LOG( $K$10 ))</f>
        <v>11.2</v>
      </c>
      <c r="L70" s="11">
        <f>ROUND( $L$69 + $L$8, $L$9 - LOG( $L$10 ))</f>
        <v>111835710</v>
      </c>
      <c r="M70" s="11">
        <f>ROUND( $M$69 + $M$8, $M$9 - LOG( $M$10 ))</f>
        <v>5600000</v>
      </c>
      <c r="N70" s="11">
        <f>ROUND( $N$69 + $N$8, $N$9 - LOG( $N$10 ))</f>
        <v>5600000</v>
      </c>
      <c r="O70" s="11">
        <f>ROUND( $O$69 + $O$8, $O$9 - LOG( $O$10 ))</f>
        <v>57630496</v>
      </c>
      <c r="P70" s="11">
        <f>ROUND( $P$69 + $P$8, $P$9 - LOG( $P$10 ))</f>
        <v>52030496</v>
      </c>
      <c r="Q70" s="11">
        <f>ROUND( $Q$69 + $Q$8, $Q$9 - LOG( $Q$10 ))</f>
        <v>27449688</v>
      </c>
      <c r="R70" s="11">
        <f>ROUND( $R$69 + $R$8, $R$9 - LOG( $R$10 ))</f>
        <v>55950496</v>
      </c>
      <c r="S70" s="11">
        <f>ROUND( $S$69 + $S$8, $S$9 - LOG( $S$10 ))</f>
        <v>31369688</v>
      </c>
    </row>
    <row r="71" spans="2:19" outlineLevel="1" x14ac:dyDescent="0.3">
      <c r="B71" s="11">
        <f>ROUND( $B$70 + $B$8, $B$9 - LOG( $B$10 ))</f>
        <v>11.4</v>
      </c>
      <c r="C71" s="11">
        <f>ROUND( $C$70 + $C$8, $C$9 - LOG( $C$10 ))</f>
        <v>37629861</v>
      </c>
      <c r="D71" s="11">
        <f>ROUND( $D$70 + $D$8, $D$9 - LOG( $D$10 ))</f>
        <v>162618205</v>
      </c>
      <c r="E71" s="11">
        <f>ROUND( $E$70 + $E$8, $E$9 - LOG( $E$10 ))</f>
        <v>11.4</v>
      </c>
      <c r="F71" s="11">
        <f>ROUND( $F$70 + $F$8, $F$9 - LOG( $F$10 ))</f>
        <v>33370764</v>
      </c>
      <c r="G71" s="11">
        <f>ROUND( $G$70 + $G$8, $G$9 - LOG( $G$10 ))</f>
        <v>113832772</v>
      </c>
      <c r="H71" s="11">
        <f>ROUND( $H$70 + $H$8, $H$9 - LOG( $H$10 ))</f>
        <v>5700000</v>
      </c>
      <c r="I71" s="11">
        <f>ROUND( $I$70 + $I$8, $I$9 - LOG( $I$10 ))</f>
        <v>5700000</v>
      </c>
      <c r="J71" s="11">
        <f>ROUND( $J$70 + $J$8, $J$9 - LOG( $J$10 ))</f>
        <v>62649612</v>
      </c>
      <c r="K71" s="11">
        <f>ROUND( $K$70 + $K$8, $K$9 - LOG( $K$10 ))</f>
        <v>11.4</v>
      </c>
      <c r="L71" s="11">
        <f>ROUND( $L$70 + $L$8, $L$9 - LOG( $L$10 ))</f>
        <v>113832772</v>
      </c>
      <c r="M71" s="11">
        <f>ROUND( $M$70 + $M$8, $M$9 - LOG( $M$10 ))</f>
        <v>5700000</v>
      </c>
      <c r="N71" s="11">
        <f>ROUND( $N$70 + $N$8, $N$9 - LOG( $N$10 ))</f>
        <v>5700000</v>
      </c>
      <c r="O71" s="11">
        <f>ROUND( $O$70 + $O$8, $O$9 - LOG( $O$10 ))</f>
        <v>58659612</v>
      </c>
      <c r="P71" s="11">
        <f>ROUND( $P$70 + $P$8, $P$9 - LOG( $P$10 ))</f>
        <v>52959612</v>
      </c>
      <c r="Q71" s="11">
        <f>ROUND( $Q$70 + $Q$8, $Q$9 - LOG( $Q$10 ))</f>
        <v>27939861</v>
      </c>
      <c r="R71" s="11">
        <f>ROUND( $R$70 + $R$8, $R$9 - LOG( $R$10 ))</f>
        <v>56949612</v>
      </c>
      <c r="S71" s="11">
        <f>ROUND( $S$70 + $S$8, $S$9 - LOG( $S$10 ))</f>
        <v>31929861</v>
      </c>
    </row>
    <row r="72" spans="2:19" outlineLevel="1" x14ac:dyDescent="0.3">
      <c r="B72" s="11">
        <f>ROUND( $B$71 + $B$8, $B$9 - LOG( $B$10 ))</f>
        <v>11.6</v>
      </c>
      <c r="C72" s="11">
        <f>ROUND( $C$71 + $C$8, $C$9 - LOG( $C$10 ))</f>
        <v>38290034</v>
      </c>
      <c r="D72" s="11">
        <f>ROUND( $D$71 + $D$8, $D$9 - LOG( $D$10 ))</f>
        <v>165471150</v>
      </c>
      <c r="E72" s="11">
        <f>ROUND( $E$71 + $E$8, $E$9 - LOG( $E$10 ))</f>
        <v>11.6</v>
      </c>
      <c r="F72" s="11">
        <f>ROUND( $F$71 + $F$8, $F$9 - LOG( $F$10 ))</f>
        <v>33956216</v>
      </c>
      <c r="G72" s="11">
        <f>ROUND( $G$71 + $G$8, $G$9 - LOG( $G$10 ))</f>
        <v>115829834</v>
      </c>
      <c r="H72" s="11">
        <f>ROUND( $H$71 + $H$8, $H$9 - LOG( $H$10 ))</f>
        <v>5800000</v>
      </c>
      <c r="I72" s="11">
        <f>ROUND( $I$71 + $I$8, $I$9 - LOG( $I$10 ))</f>
        <v>5800000</v>
      </c>
      <c r="J72" s="11">
        <f>ROUND( $J$71 + $J$8, $J$9 - LOG( $J$10 ))</f>
        <v>63748728</v>
      </c>
      <c r="K72" s="11">
        <f>ROUND( $K$71 + $K$8, $K$9 - LOG( $K$10 ))</f>
        <v>11.6</v>
      </c>
      <c r="L72" s="11">
        <f>ROUND( $L$71 + $L$8, $L$9 - LOG( $L$10 ))</f>
        <v>115829834</v>
      </c>
      <c r="M72" s="11">
        <f>ROUND( $M$71 + $M$8, $M$9 - LOG( $M$10 ))</f>
        <v>5800000</v>
      </c>
      <c r="N72" s="11">
        <f>ROUND( $N$71 + $N$8, $N$9 - LOG( $N$10 ))</f>
        <v>5800000</v>
      </c>
      <c r="O72" s="11">
        <f>ROUND( $O$71 + $O$8, $O$9 - LOG( $O$10 ))</f>
        <v>59688728</v>
      </c>
      <c r="P72" s="11">
        <f>ROUND( $P$71 + $P$8, $P$9 - LOG( $P$10 ))</f>
        <v>53888728</v>
      </c>
      <c r="Q72" s="11">
        <f>ROUND( $Q$71 + $Q$8, $Q$9 - LOG( $Q$10 ))</f>
        <v>28430034</v>
      </c>
      <c r="R72" s="11">
        <f>ROUND( $R$71 + $R$8, $R$9 - LOG( $R$10 ))</f>
        <v>57948728</v>
      </c>
      <c r="S72" s="11">
        <f>ROUND( $S$71 + $S$8, $S$9 - LOG( $S$10 ))</f>
        <v>32490034</v>
      </c>
    </row>
    <row r="73" spans="2:19" outlineLevel="1" x14ac:dyDescent="0.3">
      <c r="B73" s="11">
        <f>ROUND( $B$72 + $B$8, $B$9 - LOG( $B$10 ))</f>
        <v>11.8</v>
      </c>
      <c r="C73" s="11">
        <f>ROUND( $C$72 + $C$8, $C$9 - LOG( $C$10 ))</f>
        <v>38950207</v>
      </c>
      <c r="D73" s="11">
        <f>ROUND( $D$72 + $D$8, $D$9 - LOG( $D$10 ))</f>
        <v>168324095</v>
      </c>
      <c r="E73" s="11">
        <f>ROUND( $E$72 + $E$8, $E$9 - LOG( $E$10 ))</f>
        <v>11.8</v>
      </c>
      <c r="F73" s="11">
        <f>ROUND( $F$72 + $F$8, $F$9 - LOG( $F$10 ))</f>
        <v>34541668</v>
      </c>
      <c r="G73" s="11">
        <f>ROUND( $G$72 + $G$8, $G$9 - LOG( $G$10 ))</f>
        <v>117826896</v>
      </c>
      <c r="H73" s="11">
        <f>ROUND( $H$72 + $H$8, $H$9 - LOG( $H$10 ))</f>
        <v>5900000</v>
      </c>
      <c r="I73" s="11">
        <f>ROUND( $I$72 + $I$8, $I$9 - LOG( $I$10 ))</f>
        <v>5900000</v>
      </c>
      <c r="J73" s="11">
        <f>ROUND( $J$72 + $J$8, $J$9 - LOG( $J$10 ))</f>
        <v>64847844</v>
      </c>
      <c r="K73" s="11">
        <f>ROUND( $K$72 + $K$8, $K$9 - LOG( $K$10 ))</f>
        <v>11.8</v>
      </c>
      <c r="L73" s="11">
        <f>ROUND( $L$72 + $L$8, $L$9 - LOG( $L$10 ))</f>
        <v>117826896</v>
      </c>
      <c r="M73" s="11">
        <f>ROUND( $M$72 + $M$8, $M$9 - LOG( $M$10 ))</f>
        <v>5900000</v>
      </c>
      <c r="N73" s="11">
        <f>ROUND( $N$72 + $N$8, $N$9 - LOG( $N$10 ))</f>
        <v>5900000</v>
      </c>
      <c r="O73" s="11">
        <f>ROUND( $O$72 + $O$8, $O$9 - LOG( $O$10 ))</f>
        <v>60717844</v>
      </c>
      <c r="P73" s="11">
        <f>ROUND( $P$72 + $P$8, $P$9 - LOG( $P$10 ))</f>
        <v>54817844</v>
      </c>
      <c r="Q73" s="11">
        <f>ROUND( $Q$72 + $Q$8, $Q$9 - LOG( $Q$10 ))</f>
        <v>28920207</v>
      </c>
      <c r="R73" s="11">
        <f>ROUND( $R$72 + $R$8, $R$9 - LOG( $R$10 ))</f>
        <v>58947844</v>
      </c>
      <c r="S73" s="11">
        <f>ROUND( $S$72 + $S$8, $S$9 - LOG( $S$10 ))</f>
        <v>33050207</v>
      </c>
    </row>
    <row r="74" spans="2:19" outlineLevel="1" x14ac:dyDescent="0.3">
      <c r="B74" s="11">
        <f>ROUND( $B$73 + $B$8, $B$9 - LOG( $B$10 ))</f>
        <v>12</v>
      </c>
      <c r="C74" s="11">
        <f>ROUND( $C$73 + $C$8, $C$9 - LOG( $C$10 ))</f>
        <v>39610380</v>
      </c>
      <c r="D74" s="11">
        <f>ROUND( $D$73 + $D$8, $D$9 - LOG( $D$10 ))</f>
        <v>171177040</v>
      </c>
      <c r="E74" s="11">
        <f>ROUND( $E$73 + $E$8, $E$9 - LOG( $E$10 ))</f>
        <v>12</v>
      </c>
      <c r="F74" s="11">
        <f>ROUND( $F$73 + $F$8, $F$9 - LOG( $F$10 ))</f>
        <v>35127120</v>
      </c>
      <c r="G74" s="11">
        <f>ROUND( $G$73 + $G$8, $G$9 - LOG( $G$10 ))</f>
        <v>119823958</v>
      </c>
      <c r="H74" s="11">
        <f>ROUND( $H$73 + $H$8, $H$9 - LOG( $H$10 ))</f>
        <v>6000000</v>
      </c>
      <c r="I74" s="11">
        <f>ROUND( $I$73 + $I$8, $I$9 - LOG( $I$10 ))</f>
        <v>6000000</v>
      </c>
      <c r="J74" s="11">
        <f>ROUND( $J$73 + $J$8, $J$9 - LOG( $J$10 ))</f>
        <v>65946960</v>
      </c>
      <c r="K74" s="11">
        <f>ROUND( $K$73 + $K$8, $K$9 - LOG( $K$10 ))</f>
        <v>12</v>
      </c>
      <c r="L74" s="11">
        <f>ROUND( $L$73 + $L$8, $L$9 - LOG( $L$10 ))</f>
        <v>119823958</v>
      </c>
      <c r="M74" s="11">
        <f>ROUND( $M$73 + $M$8, $M$9 - LOG( $M$10 ))</f>
        <v>6000000</v>
      </c>
      <c r="N74" s="11">
        <f>ROUND( $N$73 + $N$8, $N$9 - LOG( $N$10 ))</f>
        <v>6000000</v>
      </c>
      <c r="O74" s="11">
        <f>ROUND( $O$73 + $O$8, $O$9 - LOG( $O$10 ))</f>
        <v>61746960</v>
      </c>
      <c r="P74" s="11">
        <f>ROUND( $P$73 + $P$8, $P$9 - LOG( $P$10 ))</f>
        <v>55746960</v>
      </c>
      <c r="Q74" s="11">
        <f>ROUND( $Q$73 + $Q$8, $Q$9 - LOG( $Q$10 ))</f>
        <v>29410380</v>
      </c>
      <c r="R74" s="11">
        <f>ROUND( $R$73 + $R$8, $R$9 - LOG( $R$10 ))</f>
        <v>59946960</v>
      </c>
      <c r="S74" s="11">
        <f>ROUND( $S$73 + $S$8, $S$9 - LOG( $S$10 ))</f>
        <v>33610380</v>
      </c>
    </row>
    <row r="75" spans="2:19" outlineLevel="1" x14ac:dyDescent="0.3">
      <c r="B75" s="11">
        <f>ROUND( $B$74 + $B$8, $B$9 - LOG( $B$10 ))</f>
        <v>12.2</v>
      </c>
      <c r="C75" s="11">
        <f>ROUND( $C$74 + $C$8, $C$9 - LOG( $C$10 ))</f>
        <v>40270553</v>
      </c>
      <c r="D75" s="11">
        <f>ROUND( $D$74 + $D$8, $D$9 - LOG( $D$10 ))</f>
        <v>174029985</v>
      </c>
      <c r="E75" s="11">
        <f>ROUND( $E$74 + $E$8, $E$9 - LOG( $E$10 ))</f>
        <v>12.2</v>
      </c>
      <c r="F75" s="11">
        <f>ROUND( $F$74 + $F$8, $F$9 - LOG( $F$10 ))</f>
        <v>35712572</v>
      </c>
      <c r="G75" s="11">
        <f>ROUND( $G$74 + $G$8, $G$9 - LOG( $G$10 ))</f>
        <v>121821020</v>
      </c>
      <c r="H75" s="11">
        <f>ROUND( $H$74 + $H$8, $H$9 - LOG( $H$10 ))</f>
        <v>6100000</v>
      </c>
      <c r="I75" s="11">
        <f>ROUND( $I$74 + $I$8, $I$9 - LOG( $I$10 ))</f>
        <v>6100000</v>
      </c>
      <c r="J75" s="11">
        <f>ROUND( $J$74 + $J$8, $J$9 - LOG( $J$10 ))</f>
        <v>67046076</v>
      </c>
      <c r="K75" s="11">
        <f>ROUND( $K$74 + $K$8, $K$9 - LOG( $K$10 ))</f>
        <v>12.2</v>
      </c>
      <c r="L75" s="11">
        <f>ROUND( $L$74 + $L$8, $L$9 - LOG( $L$10 ))</f>
        <v>121821020</v>
      </c>
      <c r="M75" s="11">
        <f>ROUND( $M$74 + $M$8, $M$9 - LOG( $M$10 ))</f>
        <v>6100000</v>
      </c>
      <c r="N75" s="11">
        <f>ROUND( $N$74 + $N$8, $N$9 - LOG( $N$10 ))</f>
        <v>6100000</v>
      </c>
      <c r="O75" s="11">
        <f>ROUND( $O$74 + $O$8, $O$9 - LOG( $O$10 ))</f>
        <v>62776076</v>
      </c>
      <c r="P75" s="11">
        <f>ROUND( $P$74 + $P$8, $P$9 - LOG( $P$10 ))</f>
        <v>56676076</v>
      </c>
      <c r="Q75" s="11">
        <f>ROUND( $Q$74 + $Q$8, $Q$9 - LOG( $Q$10 ))</f>
        <v>29900553</v>
      </c>
      <c r="R75" s="11">
        <f>ROUND( $R$74 + $R$8, $R$9 - LOG( $R$10 ))</f>
        <v>60946076</v>
      </c>
      <c r="S75" s="11">
        <f>ROUND( $S$74 + $S$8, $S$9 - LOG( $S$10 ))</f>
        <v>34170553</v>
      </c>
    </row>
    <row r="76" spans="2:19" outlineLevel="1" x14ac:dyDescent="0.3">
      <c r="B76" s="11">
        <f>ROUND( $B$75 + $B$8, $B$9 - LOG( $B$10 ))</f>
        <v>12.4</v>
      </c>
      <c r="C76" s="11">
        <f>ROUND( $C$75 + $C$8, $C$9 - LOG( $C$10 ))</f>
        <v>40930726</v>
      </c>
      <c r="D76" s="11">
        <f>ROUND( $D$75 + $D$8, $D$9 - LOG( $D$10 ))</f>
        <v>176882930</v>
      </c>
      <c r="E76" s="11">
        <f>ROUND( $E$75 + $E$8, $E$9 - LOG( $E$10 ))</f>
        <v>12.4</v>
      </c>
      <c r="F76" s="11">
        <f>ROUND( $F$75 + $F$8, $F$9 - LOG( $F$10 ))</f>
        <v>36298024</v>
      </c>
      <c r="G76" s="11">
        <f>ROUND( $G$75 + $G$8, $G$9 - LOG( $G$10 ))</f>
        <v>123818082</v>
      </c>
      <c r="H76" s="11">
        <f>ROUND( $H$75 + $H$8, $H$9 - LOG( $H$10 ))</f>
        <v>6200000</v>
      </c>
      <c r="I76" s="11">
        <f>ROUND( $I$75 + $I$8, $I$9 - LOG( $I$10 ))</f>
        <v>6200000</v>
      </c>
      <c r="J76" s="11">
        <f>ROUND( $J$75 + $J$8, $J$9 - LOG( $J$10 ))</f>
        <v>68145192</v>
      </c>
      <c r="K76" s="11">
        <f>ROUND( $K$75 + $K$8, $K$9 - LOG( $K$10 ))</f>
        <v>12.4</v>
      </c>
      <c r="L76" s="11">
        <f>ROUND( $L$75 + $L$8, $L$9 - LOG( $L$10 ))</f>
        <v>123818082</v>
      </c>
      <c r="M76" s="11">
        <f>ROUND( $M$75 + $M$8, $M$9 - LOG( $M$10 ))</f>
        <v>6200000</v>
      </c>
      <c r="N76" s="11">
        <f>ROUND( $N$75 + $N$8, $N$9 - LOG( $N$10 ))</f>
        <v>6200000</v>
      </c>
      <c r="O76" s="11">
        <f>ROUND( $O$75 + $O$8, $O$9 - LOG( $O$10 ))</f>
        <v>63805192</v>
      </c>
      <c r="P76" s="11">
        <f>ROUND( $P$75 + $P$8, $P$9 - LOG( $P$10 ))</f>
        <v>57605192</v>
      </c>
      <c r="Q76" s="11">
        <f>ROUND( $Q$75 + $Q$8, $Q$9 - LOG( $Q$10 ))</f>
        <v>30390726</v>
      </c>
      <c r="R76" s="11">
        <f>ROUND( $R$75 + $R$8, $R$9 - LOG( $R$10 ))</f>
        <v>61945192</v>
      </c>
      <c r="S76" s="11">
        <f>ROUND( $S$75 + $S$8, $S$9 - LOG( $S$10 ))</f>
        <v>34730726</v>
      </c>
    </row>
    <row r="77" spans="2:19" outlineLevel="1" x14ac:dyDescent="0.3">
      <c r="B77" s="11">
        <f>ROUND( $B$76 + $B$8, $B$9 - LOG( $B$10 ))</f>
        <v>12.6</v>
      </c>
      <c r="C77" s="11">
        <f>ROUND( $C$76 + $C$8, $C$9 - LOG( $C$10 ))</f>
        <v>41590899</v>
      </c>
      <c r="D77" s="11">
        <f>ROUND( $D$76 + $D$8, $D$9 - LOG( $D$10 ))</f>
        <v>179735875</v>
      </c>
      <c r="E77" s="11">
        <f>ROUND( $E$76 + $E$8, $E$9 - LOG( $E$10 ))</f>
        <v>12.6</v>
      </c>
      <c r="F77" s="11">
        <f>ROUND( $F$76 + $F$8, $F$9 - LOG( $F$10 ))</f>
        <v>36883476</v>
      </c>
      <c r="G77" s="11">
        <f>ROUND( $G$76 + $G$8, $G$9 - LOG( $G$10 ))</f>
        <v>125815144</v>
      </c>
      <c r="H77" s="11">
        <f>ROUND( $H$76 + $H$8, $H$9 - LOG( $H$10 ))</f>
        <v>6300000</v>
      </c>
      <c r="I77" s="11">
        <f>ROUND( $I$76 + $I$8, $I$9 - LOG( $I$10 ))</f>
        <v>6300000</v>
      </c>
      <c r="J77" s="11">
        <f>ROUND( $J$76 + $J$8, $J$9 - LOG( $J$10 ))</f>
        <v>69244308</v>
      </c>
      <c r="K77" s="11">
        <f>ROUND( $K$76 + $K$8, $K$9 - LOG( $K$10 ))</f>
        <v>12.6</v>
      </c>
      <c r="L77" s="11">
        <f>ROUND( $L$76 + $L$8, $L$9 - LOG( $L$10 ))</f>
        <v>125815144</v>
      </c>
      <c r="M77" s="11">
        <f>ROUND( $M$76 + $M$8, $M$9 - LOG( $M$10 ))</f>
        <v>6300000</v>
      </c>
      <c r="N77" s="11">
        <f>ROUND( $N$76 + $N$8, $N$9 - LOG( $N$10 ))</f>
        <v>6300000</v>
      </c>
      <c r="O77" s="11">
        <f>ROUND( $O$76 + $O$8, $O$9 - LOG( $O$10 ))</f>
        <v>64834308</v>
      </c>
      <c r="P77" s="11">
        <f>ROUND( $P$76 + $P$8, $P$9 - LOG( $P$10 ))</f>
        <v>58534308</v>
      </c>
      <c r="Q77" s="11">
        <f>ROUND( $Q$76 + $Q$8, $Q$9 - LOG( $Q$10 ))</f>
        <v>30880899</v>
      </c>
      <c r="R77" s="11">
        <f>ROUND( $R$76 + $R$8, $R$9 - LOG( $R$10 ))</f>
        <v>62944308</v>
      </c>
      <c r="S77" s="11">
        <f>ROUND( $S$76 + $S$8, $S$9 - LOG( $S$10 ))</f>
        <v>35290899</v>
      </c>
    </row>
    <row r="78" spans="2:19" outlineLevel="1" x14ac:dyDescent="0.3">
      <c r="B78" s="11">
        <f>ROUND( $B$77 + $B$8, $B$9 - LOG( $B$10 ))</f>
        <v>12.8</v>
      </c>
      <c r="C78" s="11">
        <f>ROUND( $C$77 + $C$8, $C$9 - LOG( $C$10 ))</f>
        <v>42251072</v>
      </c>
      <c r="D78" s="11">
        <f>ROUND( $D$77 + $D$8, $D$9 - LOG( $D$10 ))</f>
        <v>182588820</v>
      </c>
      <c r="E78" s="11">
        <f>ROUND( $E$77 + $E$8, $E$9 - LOG( $E$10 ))</f>
        <v>12.8</v>
      </c>
      <c r="F78" s="11">
        <f>ROUND( $F$77 + $F$8, $F$9 - LOG( $F$10 ))</f>
        <v>37468928</v>
      </c>
      <c r="G78" s="11">
        <f>ROUND( $G$77 + $G$8, $G$9 - LOG( $G$10 ))</f>
        <v>127812206</v>
      </c>
      <c r="H78" s="11">
        <f>ROUND( $H$77 + $H$8, $H$9 - LOG( $H$10 ))</f>
        <v>6400000</v>
      </c>
      <c r="I78" s="11">
        <f>ROUND( $I$77 + $I$8, $I$9 - LOG( $I$10 ))</f>
        <v>6400000</v>
      </c>
      <c r="J78" s="11">
        <f>ROUND( $J$77 + $J$8, $J$9 - LOG( $J$10 ))</f>
        <v>70343424</v>
      </c>
      <c r="K78" s="11">
        <f>ROUND( $K$77 + $K$8, $K$9 - LOG( $K$10 ))</f>
        <v>12.8</v>
      </c>
      <c r="L78" s="11">
        <f>ROUND( $L$77 + $L$8, $L$9 - LOG( $L$10 ))</f>
        <v>127812206</v>
      </c>
      <c r="M78" s="11">
        <f>ROUND( $M$77 + $M$8, $M$9 - LOG( $M$10 ))</f>
        <v>6400000</v>
      </c>
      <c r="N78" s="11">
        <f>ROUND( $N$77 + $N$8, $N$9 - LOG( $N$10 ))</f>
        <v>6400000</v>
      </c>
      <c r="O78" s="11">
        <f>ROUND( $O$77 + $O$8, $O$9 - LOG( $O$10 ))</f>
        <v>65863424</v>
      </c>
      <c r="P78" s="11">
        <f>ROUND( $P$77 + $P$8, $P$9 - LOG( $P$10 ))</f>
        <v>59463424</v>
      </c>
      <c r="Q78" s="11">
        <f>ROUND( $Q$77 + $Q$8, $Q$9 - LOG( $Q$10 ))</f>
        <v>31371072</v>
      </c>
      <c r="R78" s="11">
        <f>ROUND( $R$77 + $R$8, $R$9 - LOG( $R$10 ))</f>
        <v>63943424</v>
      </c>
      <c r="S78" s="11">
        <f>ROUND( $S$77 + $S$8, $S$9 - LOG( $S$10 ))</f>
        <v>35851072</v>
      </c>
    </row>
    <row r="79" spans="2:19" outlineLevel="1" x14ac:dyDescent="0.3">
      <c r="B79" s="11">
        <f>ROUND( $B$78 + $B$8, $B$9 - LOG( $B$10 ))</f>
        <v>13</v>
      </c>
      <c r="C79" s="11">
        <f>ROUND( $C$78 + $C$8, $C$9 - LOG( $C$10 ))</f>
        <v>42911245</v>
      </c>
      <c r="D79" s="11">
        <f>ROUND( $D$78 + $D$8, $D$9 - LOG( $D$10 ))</f>
        <v>185441765</v>
      </c>
      <c r="E79" s="11">
        <f>ROUND( $E$78 + $E$8, $E$9 - LOG( $E$10 ))</f>
        <v>13</v>
      </c>
      <c r="F79" s="11">
        <f>ROUND( $F$78 + $F$8, $F$9 - LOG( $F$10 ))</f>
        <v>38054380</v>
      </c>
      <c r="G79" s="11">
        <f>ROUND( $G$78 + $G$8, $G$9 - LOG( $G$10 ))</f>
        <v>129809268</v>
      </c>
      <c r="H79" s="11">
        <f>ROUND( $H$78 + $H$8, $H$9 - LOG( $H$10 ))</f>
        <v>6500000</v>
      </c>
      <c r="I79" s="11">
        <f>ROUND( $I$78 + $I$8, $I$9 - LOG( $I$10 ))</f>
        <v>6500000</v>
      </c>
      <c r="J79" s="11">
        <f>ROUND( $J$78 + $J$8, $J$9 - LOG( $J$10 ))</f>
        <v>71442540</v>
      </c>
      <c r="K79" s="11">
        <f>ROUND( $K$78 + $K$8, $K$9 - LOG( $K$10 ))</f>
        <v>13</v>
      </c>
      <c r="L79" s="11">
        <f>ROUND( $L$78 + $L$8, $L$9 - LOG( $L$10 ))</f>
        <v>129809268</v>
      </c>
      <c r="M79" s="11">
        <f>ROUND( $M$78 + $M$8, $M$9 - LOG( $M$10 ))</f>
        <v>6500000</v>
      </c>
      <c r="N79" s="11">
        <f>ROUND( $N$78 + $N$8, $N$9 - LOG( $N$10 ))</f>
        <v>6500000</v>
      </c>
      <c r="O79" s="11">
        <f>ROUND( $O$78 + $O$8, $O$9 - LOG( $O$10 ))</f>
        <v>66892540</v>
      </c>
      <c r="P79" s="11">
        <f>ROUND( $P$78 + $P$8, $P$9 - LOG( $P$10 ))</f>
        <v>60392540</v>
      </c>
      <c r="Q79" s="11">
        <f>ROUND( $Q$78 + $Q$8, $Q$9 - LOG( $Q$10 ))</f>
        <v>31861245</v>
      </c>
      <c r="R79" s="11">
        <f>ROUND( $R$78 + $R$8, $R$9 - LOG( $R$10 ))</f>
        <v>64942540</v>
      </c>
      <c r="S79" s="11">
        <f>ROUND( $S$78 + $S$8, $S$9 - LOG( $S$10 ))</f>
        <v>36411245</v>
      </c>
    </row>
    <row r="80" spans="2:19" outlineLevel="1" x14ac:dyDescent="0.3">
      <c r="B80" s="11">
        <f>ROUND( $B$79 + $B$8, $B$9 - LOG( $B$10 ))</f>
        <v>13.2</v>
      </c>
      <c r="C80" s="11">
        <f>ROUND( $C$79 + $C$8, $C$9 - LOG( $C$10 ))</f>
        <v>43571418</v>
      </c>
      <c r="D80" s="11">
        <f>ROUND( $D$79 + $D$8, $D$9 - LOG( $D$10 ))</f>
        <v>188294710</v>
      </c>
      <c r="E80" s="11">
        <f>ROUND( $E$79 + $E$8, $E$9 - LOG( $E$10 ))</f>
        <v>13.2</v>
      </c>
      <c r="F80" s="11">
        <f>ROUND( $F$79 + $F$8, $F$9 - LOG( $F$10 ))</f>
        <v>38639832</v>
      </c>
      <c r="G80" s="11">
        <f>ROUND( $G$79 + $G$8, $G$9 - LOG( $G$10 ))</f>
        <v>131806330</v>
      </c>
      <c r="H80" s="11">
        <f>ROUND( $H$79 + $H$8, $H$9 - LOG( $H$10 ))</f>
        <v>6600000</v>
      </c>
      <c r="I80" s="11">
        <f>ROUND( $I$79 + $I$8, $I$9 - LOG( $I$10 ))</f>
        <v>6600000</v>
      </c>
      <c r="J80" s="11">
        <f>ROUND( $J$79 + $J$8, $J$9 - LOG( $J$10 ))</f>
        <v>72541656</v>
      </c>
      <c r="K80" s="11">
        <f>ROUND( $K$79 + $K$8, $K$9 - LOG( $K$10 ))</f>
        <v>13.2</v>
      </c>
      <c r="L80" s="11">
        <f>ROUND( $L$79 + $L$8, $L$9 - LOG( $L$10 ))</f>
        <v>131806330</v>
      </c>
      <c r="M80" s="11">
        <f>ROUND( $M$79 + $M$8, $M$9 - LOG( $M$10 ))</f>
        <v>6600000</v>
      </c>
      <c r="N80" s="11">
        <f>ROUND( $N$79 + $N$8, $N$9 - LOG( $N$10 ))</f>
        <v>6600000</v>
      </c>
      <c r="O80" s="11">
        <f>ROUND( $O$79 + $O$8, $O$9 - LOG( $O$10 ))</f>
        <v>67921656</v>
      </c>
      <c r="P80" s="11">
        <f>ROUND( $P$79 + $P$8, $P$9 - LOG( $P$10 ))</f>
        <v>61321656</v>
      </c>
      <c r="Q80" s="11">
        <f>ROUND( $Q$79 + $Q$8, $Q$9 - LOG( $Q$10 ))</f>
        <v>32351418</v>
      </c>
      <c r="R80" s="11">
        <f>ROUND( $R$79 + $R$8, $R$9 - LOG( $R$10 ))</f>
        <v>65941656</v>
      </c>
      <c r="S80" s="11">
        <f>ROUND( $S$79 + $S$8, $S$9 - LOG( $S$10 ))</f>
        <v>36971418</v>
      </c>
    </row>
    <row r="81" spans="2:19" outlineLevel="1" x14ac:dyDescent="0.3">
      <c r="B81" s="11">
        <f>ROUND( $B$80 + $B$8, $B$9 - LOG( $B$10 ))</f>
        <v>13.4</v>
      </c>
      <c r="C81" s="11">
        <f>ROUND( $C$80 + $C$8, $C$9 - LOG( $C$10 ))</f>
        <v>44231591</v>
      </c>
      <c r="D81" s="11">
        <f>ROUND( $D$80 + $D$8, $D$9 - LOG( $D$10 ))</f>
        <v>191147655</v>
      </c>
      <c r="E81" s="11">
        <f>ROUND( $E$80 + $E$8, $E$9 - LOG( $E$10 ))</f>
        <v>13.4</v>
      </c>
      <c r="F81" s="11">
        <f>ROUND( $F$80 + $F$8, $F$9 - LOG( $F$10 ))</f>
        <v>39225284</v>
      </c>
      <c r="G81" s="11">
        <f>ROUND( $G$80 + $G$8, $G$9 - LOG( $G$10 ))</f>
        <v>133803392</v>
      </c>
      <c r="H81" s="11">
        <f>ROUND( $H$80 + $H$8, $H$9 - LOG( $H$10 ))</f>
        <v>6700000</v>
      </c>
      <c r="I81" s="11">
        <f>ROUND( $I$80 + $I$8, $I$9 - LOG( $I$10 ))</f>
        <v>6700000</v>
      </c>
      <c r="J81" s="11">
        <f>ROUND( $J$80 + $J$8, $J$9 - LOG( $J$10 ))</f>
        <v>73640772</v>
      </c>
      <c r="K81" s="11">
        <f>ROUND( $K$80 + $K$8, $K$9 - LOG( $K$10 ))</f>
        <v>13.4</v>
      </c>
      <c r="L81" s="11">
        <f>ROUND( $L$80 + $L$8, $L$9 - LOG( $L$10 ))</f>
        <v>133803392</v>
      </c>
      <c r="M81" s="11">
        <f>ROUND( $M$80 + $M$8, $M$9 - LOG( $M$10 ))</f>
        <v>6700000</v>
      </c>
      <c r="N81" s="11">
        <f>ROUND( $N$80 + $N$8, $N$9 - LOG( $N$10 ))</f>
        <v>6700000</v>
      </c>
      <c r="O81" s="11">
        <f>ROUND( $O$80 + $O$8, $O$9 - LOG( $O$10 ))</f>
        <v>68950772</v>
      </c>
      <c r="P81" s="11">
        <f>ROUND( $P$80 + $P$8, $P$9 - LOG( $P$10 ))</f>
        <v>62250772</v>
      </c>
      <c r="Q81" s="11">
        <f>ROUND( $Q$80 + $Q$8, $Q$9 - LOG( $Q$10 ))</f>
        <v>32841591</v>
      </c>
      <c r="R81" s="11">
        <f>ROUND( $R$80 + $R$8, $R$9 - LOG( $R$10 ))</f>
        <v>66940772</v>
      </c>
      <c r="S81" s="11">
        <f>ROUND( $S$80 + $S$8, $S$9 - LOG( $S$10 ))</f>
        <v>37531591</v>
      </c>
    </row>
    <row r="82" spans="2:19" outlineLevel="1" x14ac:dyDescent="0.3">
      <c r="B82" s="11">
        <f>ROUND( $B$81 + $B$8, $B$9 - LOG( $B$10 ))</f>
        <v>13.6</v>
      </c>
      <c r="C82" s="11">
        <f>ROUND( $C$81 + $C$8, $C$9 - LOG( $C$10 ))</f>
        <v>44891764</v>
      </c>
      <c r="D82" s="11">
        <f>ROUND( $D$81 + $D$8, $D$9 - LOG( $D$10 ))</f>
        <v>194000600</v>
      </c>
      <c r="E82" s="11">
        <f>ROUND( $E$81 + $E$8, $E$9 - LOG( $E$10 ))</f>
        <v>13.6</v>
      </c>
      <c r="F82" s="11">
        <f>ROUND( $F$81 + $F$8, $F$9 - LOG( $F$10 ))</f>
        <v>39810736</v>
      </c>
      <c r="G82" s="11">
        <f>ROUND( $G$81 + $G$8, $G$9 - LOG( $G$10 ))</f>
        <v>135800454</v>
      </c>
      <c r="H82" s="11">
        <f>ROUND( $H$81 + $H$8, $H$9 - LOG( $H$10 ))</f>
        <v>6800000</v>
      </c>
      <c r="I82" s="11">
        <f>ROUND( $I$81 + $I$8, $I$9 - LOG( $I$10 ))</f>
        <v>6800000</v>
      </c>
      <c r="J82" s="11">
        <f>ROUND( $J$81 + $J$8, $J$9 - LOG( $J$10 ))</f>
        <v>74739888</v>
      </c>
      <c r="K82" s="11">
        <f>ROUND( $K$81 + $K$8, $K$9 - LOG( $K$10 ))</f>
        <v>13.6</v>
      </c>
      <c r="L82" s="11">
        <f>ROUND( $L$81 + $L$8, $L$9 - LOG( $L$10 ))</f>
        <v>135800454</v>
      </c>
      <c r="M82" s="11">
        <f>ROUND( $M$81 + $M$8, $M$9 - LOG( $M$10 ))</f>
        <v>6800000</v>
      </c>
      <c r="N82" s="11">
        <f>ROUND( $N$81 + $N$8, $N$9 - LOG( $N$10 ))</f>
        <v>6800000</v>
      </c>
      <c r="O82" s="11">
        <f>ROUND( $O$81 + $O$8, $O$9 - LOG( $O$10 ))</f>
        <v>69979888</v>
      </c>
      <c r="P82" s="11">
        <f>ROUND( $P$81 + $P$8, $P$9 - LOG( $P$10 ))</f>
        <v>63179888</v>
      </c>
      <c r="Q82" s="11">
        <f>ROUND( $Q$81 + $Q$8, $Q$9 - LOG( $Q$10 ))</f>
        <v>33331764</v>
      </c>
      <c r="R82" s="11">
        <f>ROUND( $R$81 + $R$8, $R$9 - LOG( $R$10 ))</f>
        <v>67939888</v>
      </c>
      <c r="S82" s="11">
        <f>ROUND( $S$81 + $S$8, $S$9 - LOG( $S$10 ))</f>
        <v>38091764</v>
      </c>
    </row>
    <row r="83" spans="2:19" outlineLevel="1" x14ac:dyDescent="0.3">
      <c r="B83" s="11">
        <f>ROUND( $B$82 + $B$8, $B$9 - LOG( $B$10 ))</f>
        <v>13.8</v>
      </c>
      <c r="C83" s="11">
        <f>ROUND( $C$82 + $C$8, $C$9 - LOG( $C$10 ))</f>
        <v>45551937</v>
      </c>
      <c r="D83" s="11">
        <f>ROUND( $D$82 + $D$8, $D$9 - LOG( $D$10 ))</f>
        <v>196853545</v>
      </c>
      <c r="E83" s="11">
        <f>ROUND( $E$82 + $E$8, $E$9 - LOG( $E$10 ))</f>
        <v>13.8</v>
      </c>
      <c r="F83" s="11">
        <f>ROUND( $F$82 + $F$8, $F$9 - LOG( $F$10 ))</f>
        <v>40396188</v>
      </c>
      <c r="G83" s="11">
        <f>ROUND( $G$82 + $G$8, $G$9 - LOG( $G$10 ))</f>
        <v>137797516</v>
      </c>
      <c r="H83" s="11">
        <f>ROUND( $H$82 + $H$8, $H$9 - LOG( $H$10 ))</f>
        <v>6900000</v>
      </c>
      <c r="I83" s="11">
        <f>ROUND( $I$82 + $I$8, $I$9 - LOG( $I$10 ))</f>
        <v>6900000</v>
      </c>
      <c r="J83" s="11">
        <f>ROUND( $J$82 + $J$8, $J$9 - LOG( $J$10 ))</f>
        <v>75839004</v>
      </c>
      <c r="K83" s="11">
        <f>ROUND( $K$82 + $K$8, $K$9 - LOG( $K$10 ))</f>
        <v>13.8</v>
      </c>
      <c r="L83" s="11">
        <f>ROUND( $L$82 + $L$8, $L$9 - LOG( $L$10 ))</f>
        <v>137797516</v>
      </c>
      <c r="M83" s="11">
        <f>ROUND( $M$82 + $M$8, $M$9 - LOG( $M$10 ))</f>
        <v>6900000</v>
      </c>
      <c r="N83" s="11">
        <f>ROUND( $N$82 + $N$8, $N$9 - LOG( $N$10 ))</f>
        <v>6900000</v>
      </c>
      <c r="O83" s="11">
        <f>ROUND( $O$82 + $O$8, $O$9 - LOG( $O$10 ))</f>
        <v>71009004</v>
      </c>
      <c r="P83" s="11">
        <f>ROUND( $P$82 + $P$8, $P$9 - LOG( $P$10 ))</f>
        <v>64109004</v>
      </c>
      <c r="Q83" s="11">
        <f>ROUND( $Q$82 + $Q$8, $Q$9 - LOG( $Q$10 ))</f>
        <v>33821937</v>
      </c>
      <c r="R83" s="11">
        <f>ROUND( $R$82 + $R$8, $R$9 - LOG( $R$10 ))</f>
        <v>68939004</v>
      </c>
      <c r="S83" s="11">
        <f>ROUND( $S$82 + $S$8, $S$9 - LOG( $S$10 ))</f>
        <v>38651937</v>
      </c>
    </row>
    <row r="84" spans="2:19" outlineLevel="1" x14ac:dyDescent="0.3">
      <c r="B84" s="11">
        <f>ROUND( $B$83 + $B$8, $B$9 - LOG( $B$10 ))</f>
        <v>14</v>
      </c>
      <c r="C84" s="11">
        <f>ROUND( $C$83 + $C$8, $C$9 - LOG( $C$10 ))</f>
        <v>46212110</v>
      </c>
      <c r="D84" s="11">
        <f>ROUND( $D$83 + $D$8, $D$9 - LOG( $D$10 ))</f>
        <v>199706490</v>
      </c>
      <c r="E84" s="11">
        <f>ROUND( $E$83 + $E$8, $E$9 - LOG( $E$10 ))</f>
        <v>14</v>
      </c>
      <c r="F84" s="11">
        <f>ROUND( $F$83 + $F$8, $F$9 - LOG( $F$10 ))</f>
        <v>40981640</v>
      </c>
      <c r="G84" s="11">
        <f>ROUND( $G$83 + $G$8, $G$9 - LOG( $G$10 ))</f>
        <v>139794578</v>
      </c>
      <c r="H84" s="11">
        <f>ROUND( $H$83 + $H$8, $H$9 - LOG( $H$10 ))</f>
        <v>7000000</v>
      </c>
      <c r="I84" s="11">
        <f>ROUND( $I$83 + $I$8, $I$9 - LOG( $I$10 ))</f>
        <v>7000000</v>
      </c>
      <c r="J84" s="11">
        <f>ROUND( $J$83 + $J$8, $J$9 - LOG( $J$10 ))</f>
        <v>76938120</v>
      </c>
      <c r="K84" s="11">
        <f>ROUND( $K$83 + $K$8, $K$9 - LOG( $K$10 ))</f>
        <v>14</v>
      </c>
      <c r="L84" s="11">
        <f>ROUND( $L$83 + $L$8, $L$9 - LOG( $L$10 ))</f>
        <v>139794578</v>
      </c>
      <c r="M84" s="11">
        <f>ROUND( $M$83 + $M$8, $M$9 - LOG( $M$10 ))</f>
        <v>7000000</v>
      </c>
      <c r="N84" s="11">
        <f>ROUND( $N$83 + $N$8, $N$9 - LOG( $N$10 ))</f>
        <v>7000000</v>
      </c>
      <c r="O84" s="11">
        <f>ROUND( $O$83 + $O$8, $O$9 - LOG( $O$10 ))</f>
        <v>72038120</v>
      </c>
      <c r="P84" s="11">
        <f>ROUND( $P$83 + $P$8, $P$9 - LOG( $P$10 ))</f>
        <v>65038120</v>
      </c>
      <c r="Q84" s="11">
        <f>ROUND( $Q$83 + $Q$8, $Q$9 - LOG( $Q$10 ))</f>
        <v>34312110</v>
      </c>
      <c r="R84" s="11">
        <f>ROUND( $R$83 + $R$8, $R$9 - LOG( $R$10 ))</f>
        <v>69938120</v>
      </c>
      <c r="S84" s="11">
        <f>ROUND( $S$83 + $S$8, $S$9 - LOG( $S$10 ))</f>
        <v>39212110</v>
      </c>
    </row>
    <row r="85" spans="2:19" outlineLevel="1" x14ac:dyDescent="0.3">
      <c r="B85" s="11">
        <f>ROUND( $B$84 + $B$8, $B$9 - LOG( $B$10 ))</f>
        <v>14.2</v>
      </c>
      <c r="C85" s="11">
        <f>ROUND( $C$84 + $C$8, $C$9 - LOG( $C$10 ))</f>
        <v>46872283</v>
      </c>
      <c r="D85" s="11">
        <f>ROUND( $D$84 + $D$8, $D$9 - LOG( $D$10 ))</f>
        <v>202559435</v>
      </c>
      <c r="E85" s="11">
        <f>ROUND( $E$84 + $E$8, $E$9 - LOG( $E$10 ))</f>
        <v>14.2</v>
      </c>
      <c r="F85" s="11">
        <f>ROUND( $F$84 + $F$8, $F$9 - LOG( $F$10 ))</f>
        <v>41567092</v>
      </c>
      <c r="G85" s="11">
        <f>ROUND( $G$84 + $G$8, $G$9 - LOG( $G$10 ))</f>
        <v>141791640</v>
      </c>
      <c r="H85" s="11">
        <f>ROUND( $H$84 + $H$8, $H$9 - LOG( $H$10 ))</f>
        <v>7100000</v>
      </c>
      <c r="I85" s="11">
        <f>ROUND( $I$84 + $I$8, $I$9 - LOG( $I$10 ))</f>
        <v>7100000</v>
      </c>
      <c r="J85" s="11">
        <f>ROUND( $J$84 + $J$8, $J$9 - LOG( $J$10 ))</f>
        <v>78037236</v>
      </c>
      <c r="K85" s="11">
        <f>ROUND( $K$84 + $K$8, $K$9 - LOG( $K$10 ))</f>
        <v>14.2</v>
      </c>
      <c r="L85" s="11">
        <f>ROUND( $L$84 + $L$8, $L$9 - LOG( $L$10 ))</f>
        <v>141791640</v>
      </c>
      <c r="M85" s="11">
        <f>ROUND( $M$84 + $M$8, $M$9 - LOG( $M$10 ))</f>
        <v>7100000</v>
      </c>
      <c r="N85" s="11">
        <f>ROUND( $N$84 + $N$8, $N$9 - LOG( $N$10 ))</f>
        <v>7100000</v>
      </c>
      <c r="O85" s="11">
        <f>ROUND( $O$84 + $O$8, $O$9 - LOG( $O$10 ))</f>
        <v>73067236</v>
      </c>
      <c r="P85" s="11">
        <f>ROUND( $P$84 + $P$8, $P$9 - LOG( $P$10 ))</f>
        <v>65967236</v>
      </c>
      <c r="Q85" s="11">
        <f>ROUND( $Q$84 + $Q$8, $Q$9 - LOG( $Q$10 ))</f>
        <v>34802283</v>
      </c>
      <c r="R85" s="11">
        <f>ROUND( $R$84 + $R$8, $R$9 - LOG( $R$10 ))</f>
        <v>70937236</v>
      </c>
      <c r="S85" s="11">
        <f>ROUND( $S$84 + $S$8, $S$9 - LOG( $S$10 ))</f>
        <v>39772283</v>
      </c>
    </row>
    <row r="86" spans="2:19" outlineLevel="1" x14ac:dyDescent="0.3">
      <c r="B86" s="11">
        <f>ROUND( $B$85 + $B$8, $B$9 - LOG( $B$10 ))</f>
        <v>14.4</v>
      </c>
      <c r="C86" s="11">
        <f>ROUND( $C$85 + $C$8, $C$9 - LOG( $C$10 ))</f>
        <v>47532456</v>
      </c>
      <c r="D86" s="11">
        <f>ROUND( $D$85 + $D$8, $D$9 - LOG( $D$10 ))</f>
        <v>205412380</v>
      </c>
      <c r="E86" s="11">
        <f>ROUND( $E$85 + $E$8, $E$9 - LOG( $E$10 ))</f>
        <v>14.4</v>
      </c>
      <c r="F86" s="11">
        <f>ROUND( $F$85 + $F$8, $F$9 - LOG( $F$10 ))</f>
        <v>42152544</v>
      </c>
      <c r="G86" s="11">
        <f>ROUND( $G$85 + $G$8, $G$9 - LOG( $G$10 ))</f>
        <v>143788702</v>
      </c>
      <c r="H86" s="11">
        <f>ROUND( $H$85 + $H$8, $H$9 - LOG( $H$10 ))</f>
        <v>7200000</v>
      </c>
      <c r="I86" s="11">
        <f>ROUND( $I$85 + $I$8, $I$9 - LOG( $I$10 ))</f>
        <v>7200000</v>
      </c>
      <c r="J86" s="11">
        <f>ROUND( $J$85 + $J$8, $J$9 - LOG( $J$10 ))</f>
        <v>79136352</v>
      </c>
      <c r="K86" s="11">
        <f>ROUND( $K$85 + $K$8, $K$9 - LOG( $K$10 ))</f>
        <v>14.4</v>
      </c>
      <c r="L86" s="11">
        <f>ROUND( $L$85 + $L$8, $L$9 - LOG( $L$10 ))</f>
        <v>143788702</v>
      </c>
      <c r="M86" s="11">
        <f>ROUND( $M$85 + $M$8, $M$9 - LOG( $M$10 ))</f>
        <v>7200000</v>
      </c>
      <c r="N86" s="11">
        <f>ROUND( $N$85 + $N$8, $N$9 - LOG( $N$10 ))</f>
        <v>7200000</v>
      </c>
      <c r="O86" s="11">
        <f>ROUND( $O$85 + $O$8, $O$9 - LOG( $O$10 ))</f>
        <v>74096352</v>
      </c>
      <c r="P86" s="11">
        <f>ROUND( $P$85 + $P$8, $P$9 - LOG( $P$10 ))</f>
        <v>66896352</v>
      </c>
      <c r="Q86" s="11">
        <f>ROUND( $Q$85 + $Q$8, $Q$9 - LOG( $Q$10 ))</f>
        <v>35292456</v>
      </c>
      <c r="R86" s="11">
        <f>ROUND( $R$85 + $R$8, $R$9 - LOG( $R$10 ))</f>
        <v>71936352</v>
      </c>
      <c r="S86" s="11">
        <f>ROUND( $S$85 + $S$8, $S$9 - LOG( $S$10 ))</f>
        <v>40332456</v>
      </c>
    </row>
    <row r="87" spans="2:19" outlineLevel="1" x14ac:dyDescent="0.3">
      <c r="B87" s="11">
        <f>ROUND( $B$86 + $B$8, $B$9 - LOG( $B$10 ))</f>
        <v>14.6</v>
      </c>
      <c r="C87" s="11">
        <f>ROUND( $C$86 + $C$8, $C$9 - LOG( $C$10 ))</f>
        <v>48192629</v>
      </c>
      <c r="D87" s="11">
        <f>ROUND( $D$86 + $D$8, $D$9 - LOG( $D$10 ))</f>
        <v>208265325</v>
      </c>
      <c r="E87" s="11">
        <f>ROUND( $E$86 + $E$8, $E$9 - LOG( $E$10 ))</f>
        <v>14.6</v>
      </c>
      <c r="F87" s="11">
        <f>ROUND( $F$86 + $F$8, $F$9 - LOG( $F$10 ))</f>
        <v>42737996</v>
      </c>
      <c r="G87" s="11">
        <f>ROUND( $G$86 + $G$8, $G$9 - LOG( $G$10 ))</f>
        <v>145785764</v>
      </c>
      <c r="H87" s="11">
        <f>ROUND( $H$86 + $H$8, $H$9 - LOG( $H$10 ))</f>
        <v>7300000</v>
      </c>
      <c r="I87" s="11">
        <f>ROUND( $I$86 + $I$8, $I$9 - LOG( $I$10 ))</f>
        <v>7300000</v>
      </c>
      <c r="J87" s="11">
        <f>ROUND( $J$86 + $J$8, $J$9 - LOG( $J$10 ))</f>
        <v>80235468</v>
      </c>
      <c r="K87" s="11">
        <f>ROUND( $K$86 + $K$8, $K$9 - LOG( $K$10 ))</f>
        <v>14.6</v>
      </c>
      <c r="L87" s="11">
        <f>ROUND( $L$86 + $L$8, $L$9 - LOG( $L$10 ))</f>
        <v>145785764</v>
      </c>
      <c r="M87" s="11">
        <f>ROUND( $M$86 + $M$8, $M$9 - LOG( $M$10 ))</f>
        <v>7300000</v>
      </c>
      <c r="N87" s="11">
        <f>ROUND( $N$86 + $N$8, $N$9 - LOG( $N$10 ))</f>
        <v>7300000</v>
      </c>
      <c r="O87" s="11">
        <f>ROUND( $O$86 + $O$8, $O$9 - LOG( $O$10 ))</f>
        <v>75125468</v>
      </c>
      <c r="P87" s="11">
        <f>ROUND( $P$86 + $P$8, $P$9 - LOG( $P$10 ))</f>
        <v>67825468</v>
      </c>
      <c r="Q87" s="11">
        <f>ROUND( $Q$86 + $Q$8, $Q$9 - LOG( $Q$10 ))</f>
        <v>35782629</v>
      </c>
      <c r="R87" s="11">
        <f>ROUND( $R$86 + $R$8, $R$9 - LOG( $R$10 ))</f>
        <v>72935468</v>
      </c>
      <c r="S87" s="11">
        <f>ROUND( $S$86 + $S$8, $S$9 - LOG( $S$10 ))</f>
        <v>40892629</v>
      </c>
    </row>
    <row r="88" spans="2:19" outlineLevel="1" x14ac:dyDescent="0.3">
      <c r="B88" s="11">
        <f>ROUND( $B$87 + $B$8, $B$9 - LOG( $B$10 ))</f>
        <v>14.8</v>
      </c>
      <c r="C88" s="11">
        <f>ROUND( $C$87 + $C$8, $C$9 - LOG( $C$10 ))</f>
        <v>48852802</v>
      </c>
      <c r="D88" s="11">
        <f>ROUND( $D$87 + $D$8, $D$9 - LOG( $D$10 ))</f>
        <v>211118270</v>
      </c>
      <c r="E88" s="11">
        <f>ROUND( $E$87 + $E$8, $E$9 - LOG( $E$10 ))</f>
        <v>14.8</v>
      </c>
      <c r="F88" s="11">
        <f>ROUND( $F$87 + $F$8, $F$9 - LOG( $F$10 ))</f>
        <v>43323448</v>
      </c>
      <c r="G88" s="11">
        <f>ROUND( $G$87 + $G$8, $G$9 - LOG( $G$10 ))</f>
        <v>147782826</v>
      </c>
      <c r="H88" s="11">
        <f>ROUND( $H$87 + $H$8, $H$9 - LOG( $H$10 ))</f>
        <v>7400000</v>
      </c>
      <c r="I88" s="11">
        <f>ROUND( $I$87 + $I$8, $I$9 - LOG( $I$10 ))</f>
        <v>7400000</v>
      </c>
      <c r="J88" s="11">
        <f>ROUND( $J$87 + $J$8, $J$9 - LOG( $J$10 ))</f>
        <v>81334584</v>
      </c>
      <c r="K88" s="11">
        <f>ROUND( $K$87 + $K$8, $K$9 - LOG( $K$10 ))</f>
        <v>14.8</v>
      </c>
      <c r="L88" s="11">
        <f>ROUND( $L$87 + $L$8, $L$9 - LOG( $L$10 ))</f>
        <v>147782826</v>
      </c>
      <c r="M88" s="11">
        <f>ROUND( $M$87 + $M$8, $M$9 - LOG( $M$10 ))</f>
        <v>7400000</v>
      </c>
      <c r="N88" s="11">
        <f>ROUND( $N$87 + $N$8, $N$9 - LOG( $N$10 ))</f>
        <v>7400000</v>
      </c>
      <c r="O88" s="11">
        <f>ROUND( $O$87 + $O$8, $O$9 - LOG( $O$10 ))</f>
        <v>76154584</v>
      </c>
      <c r="P88" s="11">
        <f>ROUND( $P$87 + $P$8, $P$9 - LOG( $P$10 ))</f>
        <v>68754584</v>
      </c>
      <c r="Q88" s="11">
        <f>ROUND( $Q$87 + $Q$8, $Q$9 - LOG( $Q$10 ))</f>
        <v>36272802</v>
      </c>
      <c r="R88" s="11">
        <f>ROUND( $R$87 + $R$8, $R$9 - LOG( $R$10 ))</f>
        <v>73934584</v>
      </c>
      <c r="S88" s="11">
        <f>ROUND( $S$87 + $S$8, $S$9 - LOG( $S$10 ))</f>
        <v>41452802</v>
      </c>
    </row>
    <row r="89" spans="2:19" outlineLevel="1" x14ac:dyDescent="0.3">
      <c r="B89" s="11">
        <f>ROUND( $B$88 + $B$8, $B$9 - LOG( $B$10 ))</f>
        <v>15</v>
      </c>
      <c r="C89" s="11">
        <f>ROUND( $C$88 + $C$8, $C$9 - LOG( $C$10 ))</f>
        <v>49512975</v>
      </c>
      <c r="D89" s="11">
        <f>ROUND( $D$88 + $D$8, $D$9 - LOG( $D$10 ))</f>
        <v>213971215</v>
      </c>
      <c r="E89" s="11">
        <f>ROUND( $E$88 + $E$8, $E$9 - LOG( $E$10 ))</f>
        <v>15</v>
      </c>
      <c r="F89" s="11">
        <f>ROUND( $F$88 + $F$8, $F$9 - LOG( $F$10 ))</f>
        <v>43908900</v>
      </c>
      <c r="G89" s="11">
        <f>ROUND( $G$88 + $G$8, $G$9 - LOG( $G$10 ))</f>
        <v>149779888</v>
      </c>
      <c r="H89" s="11">
        <f>ROUND( $H$88 + $H$8, $H$9 - LOG( $H$10 ))</f>
        <v>7500000</v>
      </c>
      <c r="I89" s="11">
        <f>ROUND( $I$88 + $I$8, $I$9 - LOG( $I$10 ))</f>
        <v>7500000</v>
      </c>
      <c r="J89" s="11">
        <f>ROUND( $J$88 + $J$8, $J$9 - LOG( $J$10 ))</f>
        <v>82433700</v>
      </c>
      <c r="K89" s="11">
        <f>ROUND( $K$88 + $K$8, $K$9 - LOG( $K$10 ))</f>
        <v>15</v>
      </c>
      <c r="L89" s="11">
        <f>ROUND( $L$88 + $L$8, $L$9 - LOG( $L$10 ))</f>
        <v>149779888</v>
      </c>
      <c r="M89" s="11">
        <f>ROUND( $M$88 + $M$8, $M$9 - LOG( $M$10 ))</f>
        <v>7500000</v>
      </c>
      <c r="N89" s="11">
        <f>ROUND( $N$88 + $N$8, $N$9 - LOG( $N$10 ))</f>
        <v>7500000</v>
      </c>
      <c r="O89" s="11">
        <f>ROUND( $O$88 + $O$8, $O$9 - LOG( $O$10 ))</f>
        <v>77183700</v>
      </c>
      <c r="P89" s="11">
        <f>ROUND( $P$88 + $P$8, $P$9 - LOG( $P$10 ))</f>
        <v>69683700</v>
      </c>
      <c r="Q89" s="11">
        <f>ROUND( $Q$88 + $Q$8, $Q$9 - LOG( $Q$10 ))</f>
        <v>36762975</v>
      </c>
      <c r="R89" s="11">
        <f>ROUND( $R$88 + $R$8, $R$9 - LOG( $R$10 ))</f>
        <v>74933700</v>
      </c>
      <c r="S89" s="11">
        <f>ROUND( $S$88 + $S$8, $S$9 - LOG( $S$10 ))</f>
        <v>42012975</v>
      </c>
    </row>
    <row r="90" spans="2:19" outlineLevel="1" x14ac:dyDescent="0.3">
      <c r="B90" s="11">
        <f>ROUND( $B$89 + $B$8, $B$9 - LOG( $B$10 ))</f>
        <v>15.2</v>
      </c>
      <c r="C90" s="11">
        <f>ROUND( $C$89 + $C$8, $C$9 - LOG( $C$10 ))</f>
        <v>50173148</v>
      </c>
      <c r="D90" s="11">
        <f>ROUND( $D$89 + $D$8, $D$9 - LOG( $D$10 ))</f>
        <v>216824160</v>
      </c>
      <c r="E90" s="11">
        <f>ROUND( $E$89 + $E$8, $E$9 - LOG( $E$10 ))</f>
        <v>15.2</v>
      </c>
      <c r="F90" s="11">
        <f>ROUND( $F$89 + $F$8, $F$9 - LOG( $F$10 ))</f>
        <v>44494352</v>
      </c>
      <c r="G90" s="11">
        <f>ROUND( $G$89 + $G$8, $G$9 - LOG( $G$10 ))</f>
        <v>151776950</v>
      </c>
      <c r="H90" s="11">
        <f>ROUND( $H$89 + $H$8, $H$9 - LOG( $H$10 ))</f>
        <v>7600000</v>
      </c>
      <c r="I90" s="11">
        <f>ROUND( $I$89 + $I$8, $I$9 - LOG( $I$10 ))</f>
        <v>7600000</v>
      </c>
      <c r="J90" s="11">
        <f>ROUND( $J$89 + $J$8, $J$9 - LOG( $J$10 ))</f>
        <v>83532816</v>
      </c>
      <c r="K90" s="11">
        <f>ROUND( $K$89 + $K$8, $K$9 - LOG( $K$10 ))</f>
        <v>15.2</v>
      </c>
      <c r="L90" s="11">
        <f>ROUND( $L$89 + $L$8, $L$9 - LOG( $L$10 ))</f>
        <v>151776950</v>
      </c>
      <c r="M90" s="11">
        <f>ROUND( $M$89 + $M$8, $M$9 - LOG( $M$10 ))</f>
        <v>7600000</v>
      </c>
      <c r="N90" s="11">
        <f>ROUND( $N$89 + $N$8, $N$9 - LOG( $N$10 ))</f>
        <v>7600000</v>
      </c>
      <c r="O90" s="11">
        <f>ROUND( $O$89 + $O$8, $O$9 - LOG( $O$10 ))</f>
        <v>78212816</v>
      </c>
      <c r="P90" s="11">
        <f>ROUND( $P$89 + $P$8, $P$9 - LOG( $P$10 ))</f>
        <v>70612816</v>
      </c>
      <c r="Q90" s="11">
        <f>ROUND( $Q$89 + $Q$8, $Q$9 - LOG( $Q$10 ))</f>
        <v>37253148</v>
      </c>
      <c r="R90" s="11">
        <f>ROUND( $R$89 + $R$8, $R$9 - LOG( $R$10 ))</f>
        <v>75932816</v>
      </c>
      <c r="S90" s="11">
        <f>ROUND( $S$89 + $S$8, $S$9 - LOG( $S$10 ))</f>
        <v>42573148</v>
      </c>
    </row>
    <row r="91" spans="2:19" outlineLevel="1" x14ac:dyDescent="0.3">
      <c r="B91" s="11">
        <f>ROUND( $B$90 + $B$8, $B$9 - LOG( $B$10 ))</f>
        <v>15.4</v>
      </c>
      <c r="C91" s="11">
        <f>ROUND( $C$90 + $C$8, $C$9 - LOG( $C$10 ))</f>
        <v>50833321</v>
      </c>
      <c r="D91" s="11">
        <f>ROUND( $D$90 + $D$8, $D$9 - LOG( $D$10 ))</f>
        <v>219677105</v>
      </c>
      <c r="E91" s="11">
        <f>ROUND( $E$90 + $E$8, $E$9 - LOG( $E$10 ))</f>
        <v>15.4</v>
      </c>
      <c r="F91" s="11">
        <f>ROUND( $F$90 + $F$8, $F$9 - LOG( $F$10 ))</f>
        <v>45079804</v>
      </c>
      <c r="G91" s="11">
        <f>ROUND( $G$90 + $G$8, $G$9 - LOG( $G$10 ))</f>
        <v>153774012</v>
      </c>
      <c r="H91" s="11">
        <f>ROUND( $H$90 + $H$8, $H$9 - LOG( $H$10 ))</f>
        <v>7700000</v>
      </c>
      <c r="I91" s="11">
        <f>ROUND( $I$90 + $I$8, $I$9 - LOG( $I$10 ))</f>
        <v>7700000</v>
      </c>
      <c r="J91" s="11">
        <f>ROUND( $J$90 + $J$8, $J$9 - LOG( $J$10 ))</f>
        <v>84631932</v>
      </c>
      <c r="K91" s="11">
        <f>ROUND( $K$90 + $K$8, $K$9 - LOG( $K$10 ))</f>
        <v>15.4</v>
      </c>
      <c r="L91" s="11">
        <f>ROUND( $L$90 + $L$8, $L$9 - LOG( $L$10 ))</f>
        <v>153774012</v>
      </c>
      <c r="M91" s="11">
        <f>ROUND( $M$90 + $M$8, $M$9 - LOG( $M$10 ))</f>
        <v>7700000</v>
      </c>
      <c r="N91" s="11">
        <f>ROUND( $N$90 + $N$8, $N$9 - LOG( $N$10 ))</f>
        <v>7700000</v>
      </c>
      <c r="O91" s="11">
        <f>ROUND( $O$90 + $O$8, $O$9 - LOG( $O$10 ))</f>
        <v>79241932</v>
      </c>
      <c r="P91" s="11">
        <f>ROUND( $P$90 + $P$8, $P$9 - LOG( $P$10 ))</f>
        <v>71541932</v>
      </c>
      <c r="Q91" s="11">
        <f>ROUND( $Q$90 + $Q$8, $Q$9 - LOG( $Q$10 ))</f>
        <v>37743321</v>
      </c>
      <c r="R91" s="11">
        <f>ROUND( $R$90 + $R$8, $R$9 - LOG( $R$10 ))</f>
        <v>76931932</v>
      </c>
      <c r="S91" s="11">
        <f>ROUND( $S$90 + $S$8, $S$9 - LOG( $S$10 ))</f>
        <v>43133321</v>
      </c>
    </row>
    <row r="92" spans="2:19" outlineLevel="1" x14ac:dyDescent="0.3">
      <c r="B92" s="11">
        <f>ROUND( $B$91 + $B$8, $B$9 - LOG( $B$10 ))</f>
        <v>15.6</v>
      </c>
      <c r="C92" s="11">
        <f>ROUND( $C$91 + $C$8, $C$9 - LOG( $C$10 ))</f>
        <v>51493494</v>
      </c>
      <c r="D92" s="11">
        <f>ROUND( $D$91 + $D$8, $D$9 - LOG( $D$10 ))</f>
        <v>222530050</v>
      </c>
      <c r="E92" s="11">
        <f>ROUND( $E$91 + $E$8, $E$9 - LOG( $E$10 ))</f>
        <v>15.6</v>
      </c>
      <c r="F92" s="11">
        <f>ROUND( $F$91 + $F$8, $F$9 - LOG( $F$10 ))</f>
        <v>45665256</v>
      </c>
      <c r="G92" s="11">
        <f>ROUND( $G$91 + $G$8, $G$9 - LOG( $G$10 ))</f>
        <v>155771074</v>
      </c>
      <c r="H92" s="11">
        <f>ROUND( $H$91 + $H$8, $H$9 - LOG( $H$10 ))</f>
        <v>7800000</v>
      </c>
      <c r="I92" s="11">
        <f>ROUND( $I$91 + $I$8, $I$9 - LOG( $I$10 ))</f>
        <v>7800000</v>
      </c>
      <c r="J92" s="11">
        <f>ROUND( $J$91 + $J$8, $J$9 - LOG( $J$10 ))</f>
        <v>85731048</v>
      </c>
      <c r="K92" s="11">
        <f>ROUND( $K$91 + $K$8, $K$9 - LOG( $K$10 ))</f>
        <v>15.6</v>
      </c>
      <c r="L92" s="11">
        <f>ROUND( $L$91 + $L$8, $L$9 - LOG( $L$10 ))</f>
        <v>155771074</v>
      </c>
      <c r="M92" s="11">
        <f>ROUND( $M$91 + $M$8, $M$9 - LOG( $M$10 ))</f>
        <v>7800000</v>
      </c>
      <c r="N92" s="11">
        <f>ROUND( $N$91 + $N$8, $N$9 - LOG( $N$10 ))</f>
        <v>7800000</v>
      </c>
      <c r="O92" s="11">
        <f>ROUND( $O$91 + $O$8, $O$9 - LOG( $O$10 ))</f>
        <v>80271048</v>
      </c>
      <c r="P92" s="11">
        <f>ROUND( $P$91 + $P$8, $P$9 - LOG( $P$10 ))</f>
        <v>72471048</v>
      </c>
      <c r="Q92" s="11">
        <f>ROUND( $Q$91 + $Q$8, $Q$9 - LOG( $Q$10 ))</f>
        <v>38233494</v>
      </c>
      <c r="R92" s="11">
        <f>ROUND( $R$91 + $R$8, $R$9 - LOG( $R$10 ))</f>
        <v>77931048</v>
      </c>
      <c r="S92" s="11">
        <f>ROUND( $S$91 + $S$8, $S$9 - LOG( $S$10 ))</f>
        <v>43693494</v>
      </c>
    </row>
    <row r="93" spans="2:19" outlineLevel="1" x14ac:dyDescent="0.3">
      <c r="B93" s="11">
        <f>ROUND( $B$92 + $B$8, $B$9 - LOG( $B$10 ))</f>
        <v>15.8</v>
      </c>
      <c r="C93" s="11">
        <f>ROUND( $C$92 + $C$8, $C$9 - LOG( $C$10 ))</f>
        <v>52153667</v>
      </c>
      <c r="D93" s="11">
        <f>ROUND( $D$92 + $D$8, $D$9 - LOG( $D$10 ))</f>
        <v>225382995</v>
      </c>
      <c r="E93" s="11">
        <f>ROUND( $E$92 + $E$8, $E$9 - LOG( $E$10 ))</f>
        <v>15.8</v>
      </c>
      <c r="F93" s="11">
        <f>ROUND( $F$92 + $F$8, $F$9 - LOG( $F$10 ))</f>
        <v>46250708</v>
      </c>
      <c r="G93" s="11">
        <f>ROUND( $G$92 + $G$8, $G$9 - LOG( $G$10 ))</f>
        <v>157768136</v>
      </c>
      <c r="H93" s="11">
        <f>ROUND( $H$92 + $H$8, $H$9 - LOG( $H$10 ))</f>
        <v>7900000</v>
      </c>
      <c r="I93" s="11">
        <f>ROUND( $I$92 + $I$8, $I$9 - LOG( $I$10 ))</f>
        <v>7900000</v>
      </c>
      <c r="J93" s="11">
        <f>ROUND( $J$92 + $J$8, $J$9 - LOG( $J$10 ))</f>
        <v>86830164</v>
      </c>
      <c r="K93" s="11">
        <f>ROUND( $K$92 + $K$8, $K$9 - LOG( $K$10 ))</f>
        <v>15.8</v>
      </c>
      <c r="L93" s="11">
        <f>ROUND( $L$92 + $L$8, $L$9 - LOG( $L$10 ))</f>
        <v>157768136</v>
      </c>
      <c r="M93" s="11">
        <f>ROUND( $M$92 + $M$8, $M$9 - LOG( $M$10 ))</f>
        <v>7900000</v>
      </c>
      <c r="N93" s="11">
        <f>ROUND( $N$92 + $N$8, $N$9 - LOG( $N$10 ))</f>
        <v>7900000</v>
      </c>
      <c r="O93" s="11">
        <f>ROUND( $O$92 + $O$8, $O$9 - LOG( $O$10 ))</f>
        <v>81300164</v>
      </c>
      <c r="P93" s="11">
        <f>ROUND( $P$92 + $P$8, $P$9 - LOG( $P$10 ))</f>
        <v>73400164</v>
      </c>
      <c r="Q93" s="11">
        <f>ROUND( $Q$92 + $Q$8, $Q$9 - LOG( $Q$10 ))</f>
        <v>38723667</v>
      </c>
      <c r="R93" s="11">
        <f>ROUND( $R$92 + $R$8, $R$9 - LOG( $R$10 ))</f>
        <v>78930164</v>
      </c>
      <c r="S93" s="11">
        <f>ROUND( $S$92 + $S$8, $S$9 - LOG( $S$10 ))</f>
        <v>44253667</v>
      </c>
    </row>
    <row r="94" spans="2:19" outlineLevel="1" x14ac:dyDescent="0.3">
      <c r="B94" s="11">
        <f>ROUND( $B$93 + $B$8, $B$9 - LOG( $B$10 ))</f>
        <v>16</v>
      </c>
      <c r="C94" s="11">
        <f>ROUND( $C$93 + $C$8, $C$9 - LOG( $C$10 ))</f>
        <v>52813840</v>
      </c>
      <c r="D94" s="11">
        <f>ROUND( $D$93 + $D$8, $D$9 - LOG( $D$10 ))</f>
        <v>228235940</v>
      </c>
      <c r="E94" s="11">
        <f>ROUND( $E$93 + $E$8, $E$9 - LOG( $E$10 ))</f>
        <v>16</v>
      </c>
      <c r="F94" s="11">
        <f>ROUND( $F$93 + $F$8, $F$9 - LOG( $F$10 ))</f>
        <v>46836160</v>
      </c>
      <c r="G94" s="11">
        <f>ROUND( $G$93 + $G$8, $G$9 - LOG( $G$10 ))</f>
        <v>159765198</v>
      </c>
      <c r="H94" s="11">
        <f>ROUND( $H$93 + $H$8, $H$9 - LOG( $H$10 ))</f>
        <v>8000000</v>
      </c>
      <c r="I94" s="11">
        <f>ROUND( $I$93 + $I$8, $I$9 - LOG( $I$10 ))</f>
        <v>8000000</v>
      </c>
      <c r="J94" s="11">
        <f>ROUND( $J$93 + $J$8, $J$9 - LOG( $J$10 ))</f>
        <v>87929280</v>
      </c>
      <c r="K94" s="11">
        <f>ROUND( $K$93 + $K$8, $K$9 - LOG( $K$10 ))</f>
        <v>16</v>
      </c>
      <c r="L94" s="11">
        <f>ROUND( $L$93 + $L$8, $L$9 - LOG( $L$10 ))</f>
        <v>159765198</v>
      </c>
      <c r="M94" s="11">
        <f>ROUND( $M$93 + $M$8, $M$9 - LOG( $M$10 ))</f>
        <v>8000000</v>
      </c>
      <c r="N94" s="11">
        <f>ROUND( $N$93 + $N$8, $N$9 - LOG( $N$10 ))</f>
        <v>8000000</v>
      </c>
      <c r="O94" s="11">
        <f>ROUND( $O$93 + $O$8, $O$9 - LOG( $O$10 ))</f>
        <v>82329280</v>
      </c>
      <c r="P94" s="11">
        <f>ROUND( $P$93 + $P$8, $P$9 - LOG( $P$10 ))</f>
        <v>74329280</v>
      </c>
      <c r="Q94" s="11">
        <f>ROUND( $Q$93 + $Q$8, $Q$9 - LOG( $Q$10 ))</f>
        <v>39213840</v>
      </c>
      <c r="R94" s="11">
        <f>ROUND( $R$93 + $R$8, $R$9 - LOG( $R$10 ))</f>
        <v>79929280</v>
      </c>
      <c r="S94" s="11">
        <f>ROUND( $S$93 + $S$8, $S$9 - LOG( $S$10 ))</f>
        <v>44813840</v>
      </c>
    </row>
    <row r="95" spans="2:19" outlineLevel="1" x14ac:dyDescent="0.3">
      <c r="B95" s="11">
        <f>ROUND( $B$94 + $B$8, $B$9 - LOG( $B$10 ))</f>
        <v>16.2</v>
      </c>
      <c r="C95" s="11">
        <f>ROUND( $C$94 + $C$8, $C$9 - LOG( $C$10 ))</f>
        <v>53474013</v>
      </c>
      <c r="D95" s="11">
        <f>ROUND( $D$94 + $D$8, $D$9 - LOG( $D$10 ))</f>
        <v>231088885</v>
      </c>
      <c r="E95" s="11">
        <f>ROUND( $E$94 + $E$8, $E$9 - LOG( $E$10 ))</f>
        <v>16.2</v>
      </c>
      <c r="F95" s="11">
        <f>ROUND( $F$94 + $F$8, $F$9 - LOG( $F$10 ))</f>
        <v>47421612</v>
      </c>
      <c r="G95" s="11">
        <f>ROUND( $G$94 + $G$8, $G$9 - LOG( $G$10 ))</f>
        <v>161762260</v>
      </c>
      <c r="H95" s="11">
        <f>ROUND( $H$94 + $H$8, $H$9 - LOG( $H$10 ))</f>
        <v>8100000</v>
      </c>
      <c r="I95" s="11">
        <f>ROUND( $I$94 + $I$8, $I$9 - LOG( $I$10 ))</f>
        <v>8100000</v>
      </c>
      <c r="J95" s="11">
        <f>ROUND( $J$94 + $J$8, $J$9 - LOG( $J$10 ))</f>
        <v>89028396</v>
      </c>
      <c r="K95" s="11">
        <f>ROUND( $K$94 + $K$8, $K$9 - LOG( $K$10 ))</f>
        <v>16.2</v>
      </c>
      <c r="L95" s="11">
        <f>ROUND( $L$94 + $L$8, $L$9 - LOG( $L$10 ))</f>
        <v>161762260</v>
      </c>
      <c r="M95" s="11">
        <f>ROUND( $M$94 + $M$8, $M$9 - LOG( $M$10 ))</f>
        <v>8100000</v>
      </c>
      <c r="N95" s="11">
        <f>ROUND( $N$94 + $N$8, $N$9 - LOG( $N$10 ))</f>
        <v>8100000</v>
      </c>
      <c r="O95" s="11">
        <f>ROUND( $O$94 + $O$8, $O$9 - LOG( $O$10 ))</f>
        <v>83358396</v>
      </c>
      <c r="P95" s="11">
        <f>ROUND( $P$94 + $P$8, $P$9 - LOG( $P$10 ))</f>
        <v>75258396</v>
      </c>
      <c r="Q95" s="11">
        <f>ROUND( $Q$94 + $Q$8, $Q$9 - LOG( $Q$10 ))</f>
        <v>39704013</v>
      </c>
      <c r="R95" s="11">
        <f>ROUND( $R$94 + $R$8, $R$9 - LOG( $R$10 ))</f>
        <v>80928396</v>
      </c>
      <c r="S95" s="11">
        <f>ROUND( $S$94 + $S$8, $S$9 - LOG( $S$10 ))</f>
        <v>45374013</v>
      </c>
    </row>
    <row r="96" spans="2:19" outlineLevel="1" x14ac:dyDescent="0.3">
      <c r="B96" s="11">
        <f>ROUND( $B$95 + $B$8, $B$9 - LOG( $B$10 ))</f>
        <v>16.399999999999999</v>
      </c>
      <c r="C96" s="11">
        <f>ROUND( $C$95 + $C$8, $C$9 - LOG( $C$10 ))</f>
        <v>54134186</v>
      </c>
      <c r="D96" s="11">
        <f>ROUND( $D$95 + $D$8, $D$9 - LOG( $D$10 ))</f>
        <v>233941830</v>
      </c>
      <c r="E96" s="11">
        <f>ROUND( $E$95 + $E$8, $E$9 - LOG( $E$10 ))</f>
        <v>16.399999999999999</v>
      </c>
      <c r="F96" s="11">
        <f>ROUND( $F$95 + $F$8, $F$9 - LOG( $F$10 ))</f>
        <v>48007064</v>
      </c>
      <c r="G96" s="11">
        <f>ROUND( $G$95 + $G$8, $G$9 - LOG( $G$10 ))</f>
        <v>163759322</v>
      </c>
      <c r="H96" s="11">
        <f>ROUND( $H$95 + $H$8, $H$9 - LOG( $H$10 ))</f>
        <v>8200000</v>
      </c>
      <c r="I96" s="11">
        <f>ROUND( $I$95 + $I$8, $I$9 - LOG( $I$10 ))</f>
        <v>8200000</v>
      </c>
      <c r="J96" s="11">
        <f>ROUND( $J$95 + $J$8, $J$9 - LOG( $J$10 ))</f>
        <v>90127512</v>
      </c>
      <c r="K96" s="11">
        <f>ROUND( $K$95 + $K$8, $K$9 - LOG( $K$10 ))</f>
        <v>16.399999999999999</v>
      </c>
      <c r="L96" s="11">
        <f>ROUND( $L$95 + $L$8, $L$9 - LOG( $L$10 ))</f>
        <v>163759322</v>
      </c>
      <c r="M96" s="11">
        <f>ROUND( $M$95 + $M$8, $M$9 - LOG( $M$10 ))</f>
        <v>8200000</v>
      </c>
      <c r="N96" s="11">
        <f>ROUND( $N$95 + $N$8, $N$9 - LOG( $N$10 ))</f>
        <v>8200000</v>
      </c>
      <c r="O96" s="11">
        <f>ROUND( $O$95 + $O$8, $O$9 - LOG( $O$10 ))</f>
        <v>84387512</v>
      </c>
      <c r="P96" s="11">
        <f>ROUND( $P$95 + $P$8, $P$9 - LOG( $P$10 ))</f>
        <v>76187512</v>
      </c>
      <c r="Q96" s="11">
        <f>ROUND( $Q$95 + $Q$8, $Q$9 - LOG( $Q$10 ))</f>
        <v>40194186</v>
      </c>
      <c r="R96" s="11">
        <f>ROUND( $R$95 + $R$8, $R$9 - LOG( $R$10 ))</f>
        <v>81927512</v>
      </c>
      <c r="S96" s="11">
        <f>ROUND( $S$95 + $S$8, $S$9 - LOG( $S$10 ))</f>
        <v>45934186</v>
      </c>
    </row>
    <row r="97" spans="2:19" outlineLevel="1" x14ac:dyDescent="0.3">
      <c r="B97" s="11">
        <f>ROUND( $B$96 + $B$8, $B$9 - LOG( $B$10 ))</f>
        <v>16.600000000000001</v>
      </c>
      <c r="C97" s="11">
        <f>ROUND( $C$96 + $C$8, $C$9 - LOG( $C$10 ))</f>
        <v>54794359</v>
      </c>
      <c r="D97" s="11">
        <f>ROUND( $D$96 + $D$8, $D$9 - LOG( $D$10 ))</f>
        <v>236794775</v>
      </c>
      <c r="E97" s="11">
        <f>ROUND( $E$96 + $E$8, $E$9 - LOG( $E$10 ))</f>
        <v>16.600000000000001</v>
      </c>
      <c r="F97" s="11">
        <f>ROUND( $F$96 + $F$8, $F$9 - LOG( $F$10 ))</f>
        <v>48592516</v>
      </c>
      <c r="G97" s="11">
        <f>ROUND( $G$96 + $G$8, $G$9 - LOG( $G$10 ))</f>
        <v>165756384</v>
      </c>
      <c r="H97" s="11">
        <f>ROUND( $H$96 + $H$8, $H$9 - LOG( $H$10 ))</f>
        <v>8300000</v>
      </c>
      <c r="I97" s="11">
        <f>ROUND( $I$96 + $I$8, $I$9 - LOG( $I$10 ))</f>
        <v>8300000</v>
      </c>
      <c r="J97" s="11">
        <f>ROUND( $J$96 + $J$8, $J$9 - LOG( $J$10 ))</f>
        <v>91226628</v>
      </c>
      <c r="K97" s="11">
        <f>ROUND( $K$96 + $K$8, $K$9 - LOG( $K$10 ))</f>
        <v>16.600000000000001</v>
      </c>
      <c r="L97" s="11">
        <f>ROUND( $L$96 + $L$8, $L$9 - LOG( $L$10 ))</f>
        <v>165756384</v>
      </c>
      <c r="M97" s="11">
        <f>ROUND( $M$96 + $M$8, $M$9 - LOG( $M$10 ))</f>
        <v>8300000</v>
      </c>
      <c r="N97" s="11">
        <f>ROUND( $N$96 + $N$8, $N$9 - LOG( $N$10 ))</f>
        <v>8300000</v>
      </c>
      <c r="O97" s="11">
        <f>ROUND( $O$96 + $O$8, $O$9 - LOG( $O$10 ))</f>
        <v>85416628</v>
      </c>
      <c r="P97" s="11">
        <f>ROUND( $P$96 + $P$8, $P$9 - LOG( $P$10 ))</f>
        <v>77116628</v>
      </c>
      <c r="Q97" s="11">
        <f>ROUND( $Q$96 + $Q$8, $Q$9 - LOG( $Q$10 ))</f>
        <v>40684359</v>
      </c>
      <c r="R97" s="11">
        <f>ROUND( $R$96 + $R$8, $R$9 - LOG( $R$10 ))</f>
        <v>82926628</v>
      </c>
      <c r="S97" s="11">
        <f>ROUND( $S$96 + $S$8, $S$9 - LOG( $S$10 ))</f>
        <v>46494359</v>
      </c>
    </row>
    <row r="98" spans="2:19" outlineLevel="1" x14ac:dyDescent="0.3">
      <c r="B98" s="11">
        <f>ROUND( $B$97 + $B$8, $B$9 - LOG( $B$10 ))</f>
        <v>16.8</v>
      </c>
      <c r="C98" s="11">
        <f>ROUND( $C$97 + $C$8, $C$9 - LOG( $C$10 ))</f>
        <v>55454532</v>
      </c>
      <c r="D98" s="11">
        <f>ROUND( $D$97 + $D$8, $D$9 - LOG( $D$10 ))</f>
        <v>239647720</v>
      </c>
      <c r="E98" s="11">
        <f>ROUND( $E$97 + $E$8, $E$9 - LOG( $E$10 ))</f>
        <v>16.8</v>
      </c>
      <c r="F98" s="11">
        <f>ROUND( $F$97 + $F$8, $F$9 - LOG( $F$10 ))</f>
        <v>49177968</v>
      </c>
      <c r="G98" s="11">
        <f>ROUND( $G$97 + $G$8, $G$9 - LOG( $G$10 ))</f>
        <v>167753446</v>
      </c>
      <c r="H98" s="11">
        <f>ROUND( $H$97 + $H$8, $H$9 - LOG( $H$10 ))</f>
        <v>8400000</v>
      </c>
      <c r="I98" s="11">
        <f>ROUND( $I$97 + $I$8, $I$9 - LOG( $I$10 ))</f>
        <v>8400000</v>
      </c>
      <c r="J98" s="11">
        <f>ROUND( $J$97 + $J$8, $J$9 - LOG( $J$10 ))</f>
        <v>92325744</v>
      </c>
      <c r="K98" s="11">
        <f>ROUND( $K$97 + $K$8, $K$9 - LOG( $K$10 ))</f>
        <v>16.8</v>
      </c>
      <c r="L98" s="11">
        <f>ROUND( $L$97 + $L$8, $L$9 - LOG( $L$10 ))</f>
        <v>167753446</v>
      </c>
      <c r="M98" s="11">
        <f>ROUND( $M$97 + $M$8, $M$9 - LOG( $M$10 ))</f>
        <v>8400000</v>
      </c>
      <c r="N98" s="11">
        <f>ROUND( $N$97 + $N$8, $N$9 - LOG( $N$10 ))</f>
        <v>8400000</v>
      </c>
      <c r="O98" s="11">
        <f>ROUND( $O$97 + $O$8, $O$9 - LOG( $O$10 ))</f>
        <v>86445744</v>
      </c>
      <c r="P98" s="11">
        <f>ROUND( $P$97 + $P$8, $P$9 - LOG( $P$10 ))</f>
        <v>78045744</v>
      </c>
      <c r="Q98" s="11">
        <f>ROUND( $Q$97 + $Q$8, $Q$9 - LOG( $Q$10 ))</f>
        <v>41174532</v>
      </c>
      <c r="R98" s="11">
        <f>ROUND( $R$97 + $R$8, $R$9 - LOG( $R$10 ))</f>
        <v>83925744</v>
      </c>
      <c r="S98" s="11">
        <f>ROUND( $S$97 + $S$8, $S$9 - LOG( $S$10 ))</f>
        <v>47054532</v>
      </c>
    </row>
    <row r="99" spans="2:19" outlineLevel="1" x14ac:dyDescent="0.3">
      <c r="B99" s="11">
        <f>ROUND( $B$98 + $B$8, $B$9 - LOG( $B$10 ))</f>
        <v>17</v>
      </c>
      <c r="C99" s="11">
        <f>ROUND( $C$98 + $C$8, $C$9 - LOG( $C$10 ))</f>
        <v>56114705</v>
      </c>
      <c r="D99" s="11">
        <f>ROUND( $D$98 + $D$8, $D$9 - LOG( $D$10 ))</f>
        <v>242500665</v>
      </c>
      <c r="E99" s="11">
        <f>ROUND( $E$98 + $E$8, $E$9 - LOG( $E$10 ))</f>
        <v>17</v>
      </c>
      <c r="F99" s="11">
        <f>ROUND( $F$98 + $F$8, $F$9 - LOG( $F$10 ))</f>
        <v>49763420</v>
      </c>
      <c r="G99" s="11">
        <f>ROUND( $G$98 + $G$8, $G$9 - LOG( $G$10 ))</f>
        <v>169750508</v>
      </c>
      <c r="H99" s="11">
        <f>ROUND( $H$98 + $H$8, $H$9 - LOG( $H$10 ))</f>
        <v>8500000</v>
      </c>
      <c r="I99" s="11">
        <f>ROUND( $I$98 + $I$8, $I$9 - LOG( $I$10 ))</f>
        <v>8500000</v>
      </c>
      <c r="J99" s="11">
        <f>ROUND( $J$98 + $J$8, $J$9 - LOG( $J$10 ))</f>
        <v>93424860</v>
      </c>
      <c r="K99" s="11">
        <f>ROUND( $K$98 + $K$8, $K$9 - LOG( $K$10 ))</f>
        <v>17</v>
      </c>
      <c r="L99" s="11">
        <f>ROUND( $L$98 + $L$8, $L$9 - LOG( $L$10 ))</f>
        <v>169750508</v>
      </c>
      <c r="M99" s="11">
        <f>ROUND( $M$98 + $M$8, $M$9 - LOG( $M$10 ))</f>
        <v>8500000</v>
      </c>
      <c r="N99" s="11">
        <f>ROUND( $N$98 + $N$8, $N$9 - LOG( $N$10 ))</f>
        <v>8500000</v>
      </c>
      <c r="O99" s="11">
        <f>ROUND( $O$98 + $O$8, $O$9 - LOG( $O$10 ))</f>
        <v>87474860</v>
      </c>
      <c r="P99" s="11">
        <f>ROUND( $P$98 + $P$8, $P$9 - LOG( $P$10 ))</f>
        <v>78974860</v>
      </c>
      <c r="Q99" s="11">
        <f>ROUND( $Q$98 + $Q$8, $Q$9 - LOG( $Q$10 ))</f>
        <v>41664705</v>
      </c>
      <c r="R99" s="11">
        <f>ROUND( $R$98 + $R$8, $R$9 - LOG( $R$10 ))</f>
        <v>84924860</v>
      </c>
      <c r="S99" s="11">
        <f>ROUND( $S$98 + $S$8, $S$9 - LOG( $S$10 ))</f>
        <v>47614705</v>
      </c>
    </row>
    <row r="100" spans="2:19" outlineLevel="1" x14ac:dyDescent="0.3">
      <c r="B100" s="11">
        <f>ROUND( $B$99 + $B$8, $B$9 - LOG( $B$10 ))</f>
        <v>17.2</v>
      </c>
      <c r="C100" s="11">
        <f>ROUND( $C$99 + $C$8, $C$9 - LOG( $C$10 ))</f>
        <v>56774878</v>
      </c>
      <c r="D100" s="11">
        <f>ROUND( $D$99 + $D$8, $D$9 - LOG( $D$10 ))</f>
        <v>245353610</v>
      </c>
      <c r="E100" s="11">
        <f>ROUND( $E$99 + $E$8, $E$9 - LOG( $E$10 ))</f>
        <v>17.2</v>
      </c>
      <c r="F100" s="11">
        <f>ROUND( $F$99 + $F$8, $F$9 - LOG( $F$10 ))</f>
        <v>50348872</v>
      </c>
      <c r="G100" s="11">
        <f>ROUND( $G$99 + $G$8, $G$9 - LOG( $G$10 ))</f>
        <v>171747570</v>
      </c>
      <c r="H100" s="11">
        <f>ROUND( $H$99 + $H$8, $H$9 - LOG( $H$10 ))</f>
        <v>8600000</v>
      </c>
      <c r="I100" s="11">
        <f>ROUND( $I$99 + $I$8, $I$9 - LOG( $I$10 ))</f>
        <v>8600000</v>
      </c>
      <c r="J100" s="11">
        <f>ROUND( $J$99 + $J$8, $J$9 - LOG( $J$10 ))</f>
        <v>94523976</v>
      </c>
      <c r="K100" s="11">
        <f>ROUND( $K$99 + $K$8, $K$9 - LOG( $K$10 ))</f>
        <v>17.2</v>
      </c>
      <c r="L100" s="11">
        <f>ROUND( $L$99 + $L$8, $L$9 - LOG( $L$10 ))</f>
        <v>171747570</v>
      </c>
      <c r="M100" s="11">
        <f>ROUND( $M$99 + $M$8, $M$9 - LOG( $M$10 ))</f>
        <v>8600000</v>
      </c>
      <c r="N100" s="11">
        <f>ROUND( $N$99 + $N$8, $N$9 - LOG( $N$10 ))</f>
        <v>8600000</v>
      </c>
      <c r="O100" s="11">
        <f>ROUND( $O$99 + $O$8, $O$9 - LOG( $O$10 ))</f>
        <v>88503976</v>
      </c>
      <c r="P100" s="11">
        <f>ROUND( $P$99 + $P$8, $P$9 - LOG( $P$10 ))</f>
        <v>79903976</v>
      </c>
      <c r="Q100" s="11">
        <f>ROUND( $Q$99 + $Q$8, $Q$9 - LOG( $Q$10 ))</f>
        <v>42154878</v>
      </c>
      <c r="R100" s="11">
        <f>ROUND( $R$99 + $R$8, $R$9 - LOG( $R$10 ))</f>
        <v>85923976</v>
      </c>
      <c r="S100" s="11">
        <f>ROUND( $S$99 + $S$8, $S$9 - LOG( $S$10 ))</f>
        <v>48174878</v>
      </c>
    </row>
    <row r="101" spans="2:19" outlineLevel="1" x14ac:dyDescent="0.3">
      <c r="B101" s="11">
        <f>ROUND( $B$100 + $B$8, $B$9 - LOG( $B$10 ))</f>
        <v>17.399999999999999</v>
      </c>
      <c r="C101" s="11">
        <f>ROUND( $C$100 + $C$8, $C$9 - LOG( $C$10 ))</f>
        <v>57435051</v>
      </c>
      <c r="D101" s="11">
        <f>ROUND( $D$100 + $D$8, $D$9 - LOG( $D$10 ))</f>
        <v>248206555</v>
      </c>
      <c r="E101" s="11">
        <f>ROUND( $E$100 + $E$8, $E$9 - LOG( $E$10 ))</f>
        <v>17.399999999999999</v>
      </c>
      <c r="F101" s="11">
        <f>ROUND( $F$100 + $F$8, $F$9 - LOG( $F$10 ))</f>
        <v>50934324</v>
      </c>
      <c r="G101" s="11">
        <f>ROUND( $G$100 + $G$8, $G$9 - LOG( $G$10 ))</f>
        <v>173744632</v>
      </c>
      <c r="H101" s="11">
        <f>ROUND( $H$100 + $H$8, $H$9 - LOG( $H$10 ))</f>
        <v>8700000</v>
      </c>
      <c r="I101" s="11">
        <f>ROUND( $I$100 + $I$8, $I$9 - LOG( $I$10 ))</f>
        <v>8700000</v>
      </c>
      <c r="J101" s="11">
        <f>ROUND( $J$100 + $J$8, $J$9 - LOG( $J$10 ))</f>
        <v>95623092</v>
      </c>
      <c r="K101" s="11">
        <f>ROUND( $K$100 + $K$8, $K$9 - LOG( $K$10 ))</f>
        <v>17.399999999999999</v>
      </c>
      <c r="L101" s="11">
        <f>ROUND( $L$100 + $L$8, $L$9 - LOG( $L$10 ))</f>
        <v>173744632</v>
      </c>
      <c r="M101" s="11">
        <f>ROUND( $M$100 + $M$8, $M$9 - LOG( $M$10 ))</f>
        <v>8700000</v>
      </c>
      <c r="N101" s="11">
        <f>ROUND( $N$100 + $N$8, $N$9 - LOG( $N$10 ))</f>
        <v>8700000</v>
      </c>
      <c r="O101" s="11">
        <f>ROUND( $O$100 + $O$8, $O$9 - LOG( $O$10 ))</f>
        <v>89533092</v>
      </c>
      <c r="P101" s="11">
        <f>ROUND( $P$100 + $P$8, $P$9 - LOG( $P$10 ))</f>
        <v>80833092</v>
      </c>
      <c r="Q101" s="11">
        <f>ROUND( $Q$100 + $Q$8, $Q$9 - LOG( $Q$10 ))</f>
        <v>42645051</v>
      </c>
      <c r="R101" s="11">
        <f>ROUND( $R$100 + $R$8, $R$9 - LOG( $R$10 ))</f>
        <v>86923092</v>
      </c>
      <c r="S101" s="11">
        <f>ROUND( $S$100 + $S$8, $S$9 - LOG( $S$10 ))</f>
        <v>48735051</v>
      </c>
    </row>
    <row r="102" spans="2:19" outlineLevel="1" x14ac:dyDescent="0.3">
      <c r="B102" s="11">
        <f>ROUND( $B$101 + $B$8, $B$9 - LOG( $B$10 ))</f>
        <v>17.600000000000001</v>
      </c>
      <c r="C102" s="11">
        <f>ROUND( $C$101 + $C$8, $C$9 - LOG( $C$10 ))</f>
        <v>58095224</v>
      </c>
      <c r="D102" s="11">
        <f>ROUND( $D$101 + $D$8, $D$9 - LOG( $D$10 ))</f>
        <v>251059500</v>
      </c>
      <c r="E102" s="11">
        <f>ROUND( $E$101 + $E$8, $E$9 - LOG( $E$10 ))</f>
        <v>17.600000000000001</v>
      </c>
      <c r="F102" s="11">
        <f>ROUND( $F$101 + $F$8, $F$9 - LOG( $F$10 ))</f>
        <v>51519776</v>
      </c>
      <c r="G102" s="11">
        <f>ROUND( $G$101 + $G$8, $G$9 - LOG( $G$10 ))</f>
        <v>175741694</v>
      </c>
      <c r="H102" s="11">
        <f>ROUND( $H$101 + $H$8, $H$9 - LOG( $H$10 ))</f>
        <v>8800000</v>
      </c>
      <c r="I102" s="11">
        <f>ROUND( $I$101 + $I$8, $I$9 - LOG( $I$10 ))</f>
        <v>8800000</v>
      </c>
      <c r="J102" s="11">
        <f>ROUND( $J$101 + $J$8, $J$9 - LOG( $J$10 ))</f>
        <v>96722208</v>
      </c>
      <c r="K102" s="11">
        <f>ROUND( $K$101 + $K$8, $K$9 - LOG( $K$10 ))</f>
        <v>17.600000000000001</v>
      </c>
      <c r="L102" s="11">
        <f>ROUND( $L$101 + $L$8, $L$9 - LOG( $L$10 ))</f>
        <v>175741694</v>
      </c>
      <c r="M102" s="11">
        <f>ROUND( $M$101 + $M$8, $M$9 - LOG( $M$10 ))</f>
        <v>8800000</v>
      </c>
      <c r="N102" s="11">
        <f>ROUND( $N$101 + $N$8, $N$9 - LOG( $N$10 ))</f>
        <v>8800000</v>
      </c>
      <c r="O102" s="11">
        <f>ROUND( $O$101 + $O$8, $O$9 - LOG( $O$10 ))</f>
        <v>90562208</v>
      </c>
      <c r="P102" s="11">
        <f>ROUND( $P$101 + $P$8, $P$9 - LOG( $P$10 ))</f>
        <v>81762208</v>
      </c>
      <c r="Q102" s="11">
        <f>ROUND( $Q$101 + $Q$8, $Q$9 - LOG( $Q$10 ))</f>
        <v>43135224</v>
      </c>
      <c r="R102" s="11">
        <f>ROUND( $R$101 + $R$8, $R$9 - LOG( $R$10 ))</f>
        <v>87922208</v>
      </c>
      <c r="S102" s="11">
        <f>ROUND( $S$101 + $S$8, $S$9 - LOG( $S$10 ))</f>
        <v>49295224</v>
      </c>
    </row>
    <row r="103" spans="2:19" outlineLevel="1" x14ac:dyDescent="0.3">
      <c r="B103" s="11">
        <f>ROUND( $B$102 + $B$8, $B$9 - LOG( $B$10 ))</f>
        <v>17.8</v>
      </c>
      <c r="C103" s="11">
        <f>ROUND( $C$102 + $C$8, $C$9 - LOG( $C$10 ))</f>
        <v>58755397</v>
      </c>
      <c r="D103" s="11">
        <f>ROUND( $D$102 + $D$8, $D$9 - LOG( $D$10 ))</f>
        <v>253912445</v>
      </c>
      <c r="E103" s="11">
        <f>ROUND( $E$102 + $E$8, $E$9 - LOG( $E$10 ))</f>
        <v>17.8</v>
      </c>
      <c r="F103" s="11">
        <f>ROUND( $F$102 + $F$8, $F$9 - LOG( $F$10 ))</f>
        <v>52105228</v>
      </c>
      <c r="G103" s="11">
        <f>ROUND( $G$102 + $G$8, $G$9 - LOG( $G$10 ))</f>
        <v>177738756</v>
      </c>
      <c r="H103" s="11">
        <f>ROUND( $H$102 + $H$8, $H$9 - LOG( $H$10 ))</f>
        <v>8900000</v>
      </c>
      <c r="I103" s="11">
        <f>ROUND( $I$102 + $I$8, $I$9 - LOG( $I$10 ))</f>
        <v>8900000</v>
      </c>
      <c r="J103" s="11">
        <f>ROUND( $J$102 + $J$8, $J$9 - LOG( $J$10 ))</f>
        <v>97821324</v>
      </c>
      <c r="K103" s="11">
        <f>ROUND( $K$102 + $K$8, $K$9 - LOG( $K$10 ))</f>
        <v>17.8</v>
      </c>
      <c r="L103" s="11">
        <f>ROUND( $L$102 + $L$8, $L$9 - LOG( $L$10 ))</f>
        <v>177738756</v>
      </c>
      <c r="M103" s="11">
        <f>ROUND( $M$102 + $M$8, $M$9 - LOG( $M$10 ))</f>
        <v>8900000</v>
      </c>
      <c r="N103" s="11">
        <f>ROUND( $N$102 + $N$8, $N$9 - LOG( $N$10 ))</f>
        <v>8900000</v>
      </c>
      <c r="O103" s="11">
        <f>ROUND( $O$102 + $O$8, $O$9 - LOG( $O$10 ))</f>
        <v>91591324</v>
      </c>
      <c r="P103" s="11">
        <f>ROUND( $P$102 + $P$8, $P$9 - LOG( $P$10 ))</f>
        <v>82691324</v>
      </c>
      <c r="Q103" s="11">
        <f>ROUND( $Q$102 + $Q$8, $Q$9 - LOG( $Q$10 ))</f>
        <v>43625397</v>
      </c>
      <c r="R103" s="11">
        <f>ROUND( $R$102 + $R$8, $R$9 - LOG( $R$10 ))</f>
        <v>88921324</v>
      </c>
      <c r="S103" s="11">
        <f>ROUND( $S$102 + $S$8, $S$9 - LOG( $S$10 ))</f>
        <v>49855397</v>
      </c>
    </row>
    <row r="104" spans="2:19" outlineLevel="1" x14ac:dyDescent="0.3">
      <c r="B104" s="11">
        <f>ROUND( $B$103 + $B$8, $B$9 - LOG( $B$10 ))</f>
        <v>18</v>
      </c>
      <c r="C104" s="11">
        <f>ROUND( $C$103 + $C$8, $C$9 - LOG( $C$10 ))</f>
        <v>59415570</v>
      </c>
      <c r="D104" s="11">
        <f>ROUND( $D$103 + $D$8, $D$9 - LOG( $D$10 ))</f>
        <v>256765390</v>
      </c>
      <c r="E104" s="11">
        <f>ROUND( $E$103 + $E$8, $E$9 - LOG( $E$10 ))</f>
        <v>18</v>
      </c>
      <c r="F104" s="11">
        <f>ROUND( $F$103 + $F$8, $F$9 - LOG( $F$10 ))</f>
        <v>52690680</v>
      </c>
      <c r="G104" s="11">
        <f>ROUND( $G$103 + $G$8, $G$9 - LOG( $G$10 ))</f>
        <v>179735818</v>
      </c>
      <c r="H104" s="11">
        <f>ROUND( $H$103 + $H$8, $H$9 - LOG( $H$10 ))</f>
        <v>9000000</v>
      </c>
      <c r="I104" s="11">
        <f>ROUND( $I$103 + $I$8, $I$9 - LOG( $I$10 ))</f>
        <v>9000000</v>
      </c>
      <c r="J104" s="11">
        <f>ROUND( $J$103 + $J$8, $J$9 - LOG( $J$10 ))</f>
        <v>98920440</v>
      </c>
      <c r="K104" s="11">
        <f>ROUND( $K$103 + $K$8, $K$9 - LOG( $K$10 ))</f>
        <v>18</v>
      </c>
      <c r="L104" s="11">
        <f>ROUND( $L$103 + $L$8, $L$9 - LOG( $L$10 ))</f>
        <v>179735818</v>
      </c>
      <c r="M104" s="11">
        <f>ROUND( $M$103 + $M$8, $M$9 - LOG( $M$10 ))</f>
        <v>9000000</v>
      </c>
      <c r="N104" s="11">
        <f>ROUND( $N$103 + $N$8, $N$9 - LOG( $N$10 ))</f>
        <v>9000000</v>
      </c>
      <c r="O104" s="11">
        <f>ROUND( $O$103 + $O$8, $O$9 - LOG( $O$10 ))</f>
        <v>92620440</v>
      </c>
      <c r="P104" s="11">
        <f>ROUND( $P$103 + $P$8, $P$9 - LOG( $P$10 ))</f>
        <v>83620440</v>
      </c>
      <c r="Q104" s="11">
        <f>ROUND( $Q$103 + $Q$8, $Q$9 - LOG( $Q$10 ))</f>
        <v>44115570</v>
      </c>
      <c r="R104" s="11">
        <f>ROUND( $R$103 + $R$8, $R$9 - LOG( $R$10 ))</f>
        <v>89920440</v>
      </c>
      <c r="S104" s="11">
        <f>ROUND( $S$103 + $S$8, $S$9 - LOG( $S$10 ))</f>
        <v>50415570</v>
      </c>
    </row>
    <row r="105" spans="2:19" outlineLevel="1" x14ac:dyDescent="0.3">
      <c r="B105" s="11">
        <f>ROUND( $B$104 + $B$8, $B$9 - LOG( $B$10 ))</f>
        <v>18.2</v>
      </c>
      <c r="C105" s="11">
        <f>ROUND( $C$104 + $C$8, $C$9 - LOG( $C$10 ))</f>
        <v>60075743</v>
      </c>
      <c r="D105" s="11">
        <f>ROUND( $D$104 + $D$8, $D$9 - LOG( $D$10 ))</f>
        <v>259618335</v>
      </c>
      <c r="E105" s="11">
        <f>ROUND( $E$104 + $E$8, $E$9 - LOG( $E$10 ))</f>
        <v>18.2</v>
      </c>
      <c r="F105" s="11">
        <f>ROUND( $F$104 + $F$8, $F$9 - LOG( $F$10 ))</f>
        <v>53276132</v>
      </c>
      <c r="G105" s="11">
        <f>ROUND( $G$104 + $G$8, $G$9 - LOG( $G$10 ))</f>
        <v>181732880</v>
      </c>
      <c r="H105" s="11">
        <f>ROUND( $H$104 + $H$8, $H$9 - LOG( $H$10 ))</f>
        <v>9100000</v>
      </c>
      <c r="I105" s="11">
        <f>ROUND( $I$104 + $I$8, $I$9 - LOG( $I$10 ))</f>
        <v>9100000</v>
      </c>
      <c r="J105" s="11">
        <f>ROUND( $J$104 + $J$8, $J$9 - LOG( $J$10 ))</f>
        <v>100019556</v>
      </c>
      <c r="K105" s="11">
        <f>ROUND( $K$104 + $K$8, $K$9 - LOG( $K$10 ))</f>
        <v>18.2</v>
      </c>
      <c r="L105" s="11">
        <f>ROUND( $L$104 + $L$8, $L$9 - LOG( $L$10 ))</f>
        <v>181732880</v>
      </c>
      <c r="M105" s="11">
        <f>ROUND( $M$104 + $M$8, $M$9 - LOG( $M$10 ))</f>
        <v>9100000</v>
      </c>
      <c r="N105" s="11">
        <f>ROUND( $N$104 + $N$8, $N$9 - LOG( $N$10 ))</f>
        <v>9100000</v>
      </c>
      <c r="O105" s="11">
        <f>ROUND( $O$104 + $O$8, $O$9 - LOG( $O$10 ))</f>
        <v>93649556</v>
      </c>
      <c r="P105" s="11">
        <f>ROUND( $P$104 + $P$8, $P$9 - LOG( $P$10 ))</f>
        <v>84549556</v>
      </c>
      <c r="Q105" s="11">
        <f>ROUND( $Q$104 + $Q$8, $Q$9 - LOG( $Q$10 ))</f>
        <v>44605743</v>
      </c>
      <c r="R105" s="11">
        <f>ROUND( $R$104 + $R$8, $R$9 - LOG( $R$10 ))</f>
        <v>90919556</v>
      </c>
      <c r="S105" s="11">
        <f>ROUND( $S$104 + $S$8, $S$9 - LOG( $S$10 ))</f>
        <v>50975743</v>
      </c>
    </row>
    <row r="106" spans="2:19" outlineLevel="1" x14ac:dyDescent="0.3">
      <c r="B106" s="11">
        <f>ROUND( $B$105 + $B$8, $B$9 - LOG( $B$10 ))</f>
        <v>18.399999999999999</v>
      </c>
      <c r="C106" s="11">
        <f>ROUND( $C$105 + $C$8, $C$9 - LOG( $C$10 ))</f>
        <v>60735916</v>
      </c>
      <c r="D106" s="11">
        <f>ROUND( $D$105 + $D$8, $D$9 - LOG( $D$10 ))</f>
        <v>262471280</v>
      </c>
      <c r="E106" s="11">
        <f>ROUND( $E$105 + $E$8, $E$9 - LOG( $E$10 ))</f>
        <v>18.399999999999999</v>
      </c>
      <c r="F106" s="11">
        <f>ROUND( $F$105 + $F$8, $F$9 - LOG( $F$10 ))</f>
        <v>53861584</v>
      </c>
      <c r="G106" s="11">
        <f>ROUND( $G$105 + $G$8, $G$9 - LOG( $G$10 ))</f>
        <v>183729942</v>
      </c>
      <c r="H106" s="11">
        <f>ROUND( $H$105 + $H$8, $H$9 - LOG( $H$10 ))</f>
        <v>9200000</v>
      </c>
      <c r="I106" s="11">
        <f>ROUND( $I$105 + $I$8, $I$9 - LOG( $I$10 ))</f>
        <v>9200000</v>
      </c>
      <c r="J106" s="11">
        <f>ROUND( $J$105 + $J$8, $J$9 - LOG( $J$10 ))</f>
        <v>101118672</v>
      </c>
      <c r="K106" s="11">
        <f>ROUND( $K$105 + $K$8, $K$9 - LOG( $K$10 ))</f>
        <v>18.399999999999999</v>
      </c>
      <c r="L106" s="11">
        <f>ROUND( $L$105 + $L$8, $L$9 - LOG( $L$10 ))</f>
        <v>183729942</v>
      </c>
      <c r="M106" s="11">
        <f>ROUND( $M$105 + $M$8, $M$9 - LOG( $M$10 ))</f>
        <v>9200000</v>
      </c>
      <c r="N106" s="11">
        <f>ROUND( $N$105 + $N$8, $N$9 - LOG( $N$10 ))</f>
        <v>9200000</v>
      </c>
      <c r="O106" s="11">
        <f>ROUND( $O$105 + $O$8, $O$9 - LOG( $O$10 ))</f>
        <v>94678672</v>
      </c>
      <c r="P106" s="11">
        <f>ROUND( $P$105 + $P$8, $P$9 - LOG( $P$10 ))</f>
        <v>85478672</v>
      </c>
      <c r="Q106" s="11">
        <f>ROUND( $Q$105 + $Q$8, $Q$9 - LOG( $Q$10 ))</f>
        <v>45095916</v>
      </c>
      <c r="R106" s="11">
        <f>ROUND( $R$105 + $R$8, $R$9 - LOG( $R$10 ))</f>
        <v>91918672</v>
      </c>
      <c r="S106" s="11">
        <f>ROUND( $S$105 + $S$8, $S$9 - LOG( $S$10 ))</f>
        <v>51535916</v>
      </c>
    </row>
    <row r="107" spans="2:19" outlineLevel="1" x14ac:dyDescent="0.3">
      <c r="B107" s="11">
        <f>ROUND( $B$106 + $B$8, $B$9 - LOG( $B$10 ))</f>
        <v>18.600000000000001</v>
      </c>
      <c r="C107" s="11">
        <f>ROUND( $C$106 + $C$8, $C$9 - LOG( $C$10 ))</f>
        <v>61396089</v>
      </c>
      <c r="D107" s="11">
        <f>ROUND( $D$106 + $D$8, $D$9 - LOG( $D$10 ))</f>
        <v>265324225</v>
      </c>
      <c r="E107" s="11">
        <f>ROUND( $E$106 + $E$8, $E$9 - LOG( $E$10 ))</f>
        <v>18.600000000000001</v>
      </c>
      <c r="F107" s="11">
        <f>ROUND( $F$106 + $F$8, $F$9 - LOG( $F$10 ))</f>
        <v>54447036</v>
      </c>
      <c r="G107" s="11">
        <f>ROUND( $G$106 + $G$8, $G$9 - LOG( $G$10 ))</f>
        <v>185727004</v>
      </c>
      <c r="H107" s="11">
        <f>ROUND( $H$106 + $H$8, $H$9 - LOG( $H$10 ))</f>
        <v>9300000</v>
      </c>
      <c r="I107" s="11">
        <f>ROUND( $I$106 + $I$8, $I$9 - LOG( $I$10 ))</f>
        <v>9300000</v>
      </c>
      <c r="J107" s="11">
        <f>ROUND( $J$106 + $J$8, $J$9 - LOG( $J$10 ))</f>
        <v>102217788</v>
      </c>
      <c r="K107" s="11">
        <f>ROUND( $K$106 + $K$8, $K$9 - LOG( $K$10 ))</f>
        <v>18.600000000000001</v>
      </c>
      <c r="L107" s="11">
        <f>ROUND( $L$106 + $L$8, $L$9 - LOG( $L$10 ))</f>
        <v>185727004</v>
      </c>
      <c r="M107" s="11">
        <f>ROUND( $M$106 + $M$8, $M$9 - LOG( $M$10 ))</f>
        <v>9300000</v>
      </c>
      <c r="N107" s="11">
        <f>ROUND( $N$106 + $N$8, $N$9 - LOG( $N$10 ))</f>
        <v>9300000</v>
      </c>
      <c r="O107" s="11">
        <f>ROUND( $O$106 + $O$8, $O$9 - LOG( $O$10 ))</f>
        <v>95707788</v>
      </c>
      <c r="P107" s="11">
        <f>ROUND( $P$106 + $P$8, $P$9 - LOG( $P$10 ))</f>
        <v>86407788</v>
      </c>
      <c r="Q107" s="11">
        <f>ROUND( $Q$106 + $Q$8, $Q$9 - LOG( $Q$10 ))</f>
        <v>45586089</v>
      </c>
      <c r="R107" s="11">
        <f>ROUND( $R$106 + $R$8, $R$9 - LOG( $R$10 ))</f>
        <v>92917788</v>
      </c>
      <c r="S107" s="11">
        <f>ROUND( $S$106 + $S$8, $S$9 - LOG( $S$10 ))</f>
        <v>52096089</v>
      </c>
    </row>
    <row r="108" spans="2:19" outlineLevel="1" x14ac:dyDescent="0.3">
      <c r="B108" s="11">
        <f>ROUND( $B$107 + $B$8, $B$9 - LOG( $B$10 ))</f>
        <v>18.8</v>
      </c>
      <c r="C108" s="11">
        <f>ROUND( $C$107 + $C$8, $C$9 - LOG( $C$10 ))</f>
        <v>62056262</v>
      </c>
      <c r="D108" s="11">
        <f>ROUND( $D$107 + $D$8, $D$9 - LOG( $D$10 ))</f>
        <v>268177170</v>
      </c>
      <c r="E108" s="11">
        <f>ROUND( $E$107 + $E$8, $E$9 - LOG( $E$10 ))</f>
        <v>18.8</v>
      </c>
      <c r="F108" s="11">
        <f>ROUND( $F$107 + $F$8, $F$9 - LOG( $F$10 ))</f>
        <v>55032488</v>
      </c>
      <c r="G108" s="11">
        <f>ROUND( $G$107 + $G$8, $G$9 - LOG( $G$10 ))</f>
        <v>187724066</v>
      </c>
      <c r="H108" s="11">
        <f>ROUND( $H$107 + $H$8, $H$9 - LOG( $H$10 ))</f>
        <v>9400000</v>
      </c>
      <c r="I108" s="11">
        <f>ROUND( $I$107 + $I$8, $I$9 - LOG( $I$10 ))</f>
        <v>9400000</v>
      </c>
      <c r="J108" s="11">
        <f>ROUND( $J$107 + $J$8, $J$9 - LOG( $J$10 ))</f>
        <v>103316904</v>
      </c>
      <c r="K108" s="11">
        <f>ROUND( $K$107 + $K$8, $K$9 - LOG( $K$10 ))</f>
        <v>18.8</v>
      </c>
      <c r="L108" s="11">
        <f>ROUND( $L$107 + $L$8, $L$9 - LOG( $L$10 ))</f>
        <v>187724066</v>
      </c>
      <c r="M108" s="11">
        <f>ROUND( $M$107 + $M$8, $M$9 - LOG( $M$10 ))</f>
        <v>9400000</v>
      </c>
      <c r="N108" s="11">
        <f>ROUND( $N$107 + $N$8, $N$9 - LOG( $N$10 ))</f>
        <v>9400000</v>
      </c>
      <c r="O108" s="11">
        <f>ROUND( $O$107 + $O$8, $O$9 - LOG( $O$10 ))</f>
        <v>96736904</v>
      </c>
      <c r="P108" s="11">
        <f>ROUND( $P$107 + $P$8, $P$9 - LOG( $P$10 ))</f>
        <v>87336904</v>
      </c>
      <c r="Q108" s="11">
        <f>ROUND( $Q$107 + $Q$8, $Q$9 - LOG( $Q$10 ))</f>
        <v>46076262</v>
      </c>
      <c r="R108" s="11">
        <f>ROUND( $R$107 + $R$8, $R$9 - LOG( $R$10 ))</f>
        <v>93916904</v>
      </c>
      <c r="S108" s="11">
        <f>ROUND( $S$107 + $S$8, $S$9 - LOG( $S$10 ))</f>
        <v>52656262</v>
      </c>
    </row>
    <row r="109" spans="2:19" outlineLevel="1" x14ac:dyDescent="0.3">
      <c r="B109" s="11">
        <f>ROUND( $B$108 + $B$8, $B$9 - LOG( $B$10 ))</f>
        <v>19</v>
      </c>
      <c r="C109" s="11">
        <f>ROUND( $C$108 + $C$8, $C$9 - LOG( $C$10 ))</f>
        <v>62716435</v>
      </c>
      <c r="D109" s="11">
        <f>ROUND( $D$108 + $D$8, $D$9 - LOG( $D$10 ))</f>
        <v>271030115</v>
      </c>
      <c r="E109" s="11">
        <f>ROUND( $E$108 + $E$8, $E$9 - LOG( $E$10 ))</f>
        <v>19</v>
      </c>
      <c r="F109" s="11">
        <f>ROUND( $F$108 + $F$8, $F$9 - LOG( $F$10 ))</f>
        <v>55617940</v>
      </c>
      <c r="G109" s="11">
        <f>ROUND( $G$108 + $G$8, $G$9 - LOG( $G$10 ))</f>
        <v>189721128</v>
      </c>
      <c r="H109" s="11">
        <f>ROUND( $H$108 + $H$8, $H$9 - LOG( $H$10 ))</f>
        <v>9500000</v>
      </c>
      <c r="I109" s="11">
        <f>ROUND( $I$108 + $I$8, $I$9 - LOG( $I$10 ))</f>
        <v>9500000</v>
      </c>
      <c r="J109" s="11">
        <f>ROUND( $J$108 + $J$8, $J$9 - LOG( $J$10 ))</f>
        <v>104416020</v>
      </c>
      <c r="K109" s="11">
        <f>ROUND( $K$108 + $K$8, $K$9 - LOG( $K$10 ))</f>
        <v>19</v>
      </c>
      <c r="L109" s="11">
        <f>ROUND( $L$108 + $L$8, $L$9 - LOG( $L$10 ))</f>
        <v>189721128</v>
      </c>
      <c r="M109" s="11">
        <f>ROUND( $M$108 + $M$8, $M$9 - LOG( $M$10 ))</f>
        <v>9500000</v>
      </c>
      <c r="N109" s="11">
        <f>ROUND( $N$108 + $N$8, $N$9 - LOG( $N$10 ))</f>
        <v>9500000</v>
      </c>
      <c r="O109" s="11">
        <f>ROUND( $O$108 + $O$8, $O$9 - LOG( $O$10 ))</f>
        <v>97766020</v>
      </c>
      <c r="P109" s="11">
        <f>ROUND( $P$108 + $P$8, $P$9 - LOG( $P$10 ))</f>
        <v>88266020</v>
      </c>
      <c r="Q109" s="11">
        <f>ROUND( $Q$108 + $Q$8, $Q$9 - LOG( $Q$10 ))</f>
        <v>46566435</v>
      </c>
      <c r="R109" s="11">
        <f>ROUND( $R$108 + $R$8, $R$9 - LOG( $R$10 ))</f>
        <v>94916020</v>
      </c>
      <c r="S109" s="11">
        <f>ROUND( $S$108 + $S$8, $S$9 - LOG( $S$10 ))</f>
        <v>53216435</v>
      </c>
    </row>
    <row r="110" spans="2:19" outlineLevel="1" x14ac:dyDescent="0.3">
      <c r="B110" s="11">
        <f>ROUND( $B$109 + $B$8, $B$9 - LOG( $B$10 ))</f>
        <v>19.2</v>
      </c>
      <c r="C110" s="11">
        <f>ROUND( $C$109 + $C$8, $C$9 - LOG( $C$10 ))</f>
        <v>63376608</v>
      </c>
      <c r="D110" s="11">
        <f>ROUND( $D$109 + $D$8, $D$9 - LOG( $D$10 ))</f>
        <v>273883060</v>
      </c>
      <c r="E110" s="11">
        <f>ROUND( $E$109 + $E$8, $E$9 - LOG( $E$10 ))</f>
        <v>19.2</v>
      </c>
      <c r="F110" s="11">
        <f>ROUND( $F$109 + $F$8, $F$9 - LOG( $F$10 ))</f>
        <v>56203392</v>
      </c>
      <c r="G110" s="11">
        <f>ROUND( $G$109 + $G$8, $G$9 - LOG( $G$10 ))</f>
        <v>191718190</v>
      </c>
      <c r="H110" s="11">
        <f>ROUND( $H$109 + $H$8, $H$9 - LOG( $H$10 ))</f>
        <v>9600000</v>
      </c>
      <c r="I110" s="11">
        <f>ROUND( $I$109 + $I$8, $I$9 - LOG( $I$10 ))</f>
        <v>9600000</v>
      </c>
      <c r="J110" s="11">
        <f>ROUND( $J$109 + $J$8, $J$9 - LOG( $J$10 ))</f>
        <v>105515136</v>
      </c>
      <c r="K110" s="11">
        <f>ROUND( $K$109 + $K$8, $K$9 - LOG( $K$10 ))</f>
        <v>19.2</v>
      </c>
      <c r="L110" s="11">
        <f>ROUND( $L$109 + $L$8, $L$9 - LOG( $L$10 ))</f>
        <v>191718190</v>
      </c>
      <c r="M110" s="11">
        <f>ROUND( $M$109 + $M$8, $M$9 - LOG( $M$10 ))</f>
        <v>9600000</v>
      </c>
      <c r="N110" s="11">
        <f>ROUND( $N$109 + $N$8, $N$9 - LOG( $N$10 ))</f>
        <v>9600000</v>
      </c>
      <c r="O110" s="11">
        <f>ROUND( $O$109 + $O$8, $O$9 - LOG( $O$10 ))</f>
        <v>98795136</v>
      </c>
      <c r="P110" s="11">
        <f>ROUND( $P$109 + $P$8, $P$9 - LOG( $P$10 ))</f>
        <v>89195136</v>
      </c>
      <c r="Q110" s="11">
        <f>ROUND( $Q$109 + $Q$8, $Q$9 - LOG( $Q$10 ))</f>
        <v>47056608</v>
      </c>
      <c r="R110" s="11">
        <f>ROUND( $R$109 + $R$8, $R$9 - LOG( $R$10 ))</f>
        <v>95915136</v>
      </c>
      <c r="S110" s="11">
        <f>ROUND( $S$109 + $S$8, $S$9 - LOG( $S$10 ))</f>
        <v>53776608</v>
      </c>
    </row>
    <row r="111" spans="2:19" outlineLevel="1" x14ac:dyDescent="0.3">
      <c r="B111" s="11">
        <f>ROUND( $B$110 + $B$8, $B$9 - LOG( $B$10 ))</f>
        <v>19.399999999999999</v>
      </c>
      <c r="C111" s="11">
        <f>ROUND( $C$110 + $C$8, $C$9 - LOG( $C$10 ))</f>
        <v>64036781</v>
      </c>
      <c r="D111" s="11">
        <f>ROUND( $D$110 + $D$8, $D$9 - LOG( $D$10 ))</f>
        <v>276736005</v>
      </c>
      <c r="E111" s="11">
        <f>ROUND( $E$110 + $E$8, $E$9 - LOG( $E$10 ))</f>
        <v>19.399999999999999</v>
      </c>
      <c r="F111" s="11">
        <f>ROUND( $F$110 + $F$8, $F$9 - LOG( $F$10 ))</f>
        <v>56788844</v>
      </c>
      <c r="G111" s="11">
        <f>ROUND( $G$110 + $G$8, $G$9 - LOG( $G$10 ))</f>
        <v>193715252</v>
      </c>
      <c r="H111" s="11">
        <f>ROUND( $H$110 + $H$8, $H$9 - LOG( $H$10 ))</f>
        <v>9700000</v>
      </c>
      <c r="I111" s="11">
        <f>ROUND( $I$110 + $I$8, $I$9 - LOG( $I$10 ))</f>
        <v>9700000</v>
      </c>
      <c r="J111" s="11">
        <f>ROUND( $J$110 + $J$8, $J$9 - LOG( $J$10 ))</f>
        <v>106614252</v>
      </c>
      <c r="K111" s="11">
        <f>ROUND( $K$110 + $K$8, $K$9 - LOG( $K$10 ))</f>
        <v>19.399999999999999</v>
      </c>
      <c r="L111" s="11">
        <f>ROUND( $L$110 + $L$8, $L$9 - LOG( $L$10 ))</f>
        <v>193715252</v>
      </c>
      <c r="M111" s="11">
        <f>ROUND( $M$110 + $M$8, $M$9 - LOG( $M$10 ))</f>
        <v>9700000</v>
      </c>
      <c r="N111" s="11">
        <f>ROUND( $N$110 + $N$8, $N$9 - LOG( $N$10 ))</f>
        <v>9700000</v>
      </c>
      <c r="O111" s="11">
        <f>ROUND( $O$110 + $O$8, $O$9 - LOG( $O$10 ))</f>
        <v>99824252</v>
      </c>
      <c r="P111" s="11">
        <f>ROUND( $P$110 + $P$8, $P$9 - LOG( $P$10 ))</f>
        <v>90124252</v>
      </c>
      <c r="Q111" s="11">
        <f>ROUND( $Q$110 + $Q$8, $Q$9 - LOG( $Q$10 ))</f>
        <v>47546781</v>
      </c>
      <c r="R111" s="11">
        <f>ROUND( $R$110 + $R$8, $R$9 - LOG( $R$10 ))</f>
        <v>96914252</v>
      </c>
      <c r="S111" s="11">
        <f>ROUND( $S$110 + $S$8, $S$9 - LOG( $S$10 ))</f>
        <v>54336781</v>
      </c>
    </row>
    <row r="112" spans="2:19" outlineLevel="1" x14ac:dyDescent="0.3">
      <c r="B112" s="11">
        <f>ROUND( $B$111 + $B$8, $B$9 - LOG( $B$10 ))</f>
        <v>19.600000000000001</v>
      </c>
      <c r="C112" s="11">
        <f>ROUND( $C$111 + $C$8, $C$9 - LOG( $C$10 ))</f>
        <v>64696954</v>
      </c>
      <c r="D112" s="11">
        <f>ROUND( $D$111 + $D$8, $D$9 - LOG( $D$10 ))</f>
        <v>279588950</v>
      </c>
      <c r="E112" s="11">
        <f>ROUND( $E$111 + $E$8, $E$9 - LOG( $E$10 ))</f>
        <v>19.600000000000001</v>
      </c>
      <c r="F112" s="11">
        <f>ROUND( $F$111 + $F$8, $F$9 - LOG( $F$10 ))</f>
        <v>57374296</v>
      </c>
      <c r="G112" s="11">
        <f>ROUND( $G$111 + $G$8, $G$9 - LOG( $G$10 ))</f>
        <v>195712314</v>
      </c>
      <c r="H112" s="11">
        <f>ROUND( $H$111 + $H$8, $H$9 - LOG( $H$10 ))</f>
        <v>9800000</v>
      </c>
      <c r="I112" s="11">
        <f>ROUND( $I$111 + $I$8, $I$9 - LOG( $I$10 ))</f>
        <v>9800000</v>
      </c>
      <c r="J112" s="11">
        <f>ROUND( $J$111 + $J$8, $J$9 - LOG( $J$10 ))</f>
        <v>107713368</v>
      </c>
      <c r="K112" s="11">
        <f>ROUND( $K$111 + $K$8, $K$9 - LOG( $K$10 ))</f>
        <v>19.600000000000001</v>
      </c>
      <c r="L112" s="11">
        <f>ROUND( $L$111 + $L$8, $L$9 - LOG( $L$10 ))</f>
        <v>195712314</v>
      </c>
      <c r="M112" s="11">
        <f>ROUND( $M$111 + $M$8, $M$9 - LOG( $M$10 ))</f>
        <v>9800000</v>
      </c>
      <c r="N112" s="11">
        <f>ROUND( $N$111 + $N$8, $N$9 - LOG( $N$10 ))</f>
        <v>9800000</v>
      </c>
      <c r="O112" s="11">
        <f>ROUND( $O$111 + $O$8, $O$9 - LOG( $O$10 ))</f>
        <v>100853368</v>
      </c>
      <c r="P112" s="11">
        <f>ROUND( $P$111 + $P$8, $P$9 - LOG( $P$10 ))</f>
        <v>91053368</v>
      </c>
      <c r="Q112" s="11">
        <f>ROUND( $Q$111 + $Q$8, $Q$9 - LOG( $Q$10 ))</f>
        <v>48036954</v>
      </c>
      <c r="R112" s="11">
        <f>ROUND( $R$111 + $R$8, $R$9 - LOG( $R$10 ))</f>
        <v>97913368</v>
      </c>
      <c r="S112" s="11">
        <f>ROUND( $S$111 + $S$8, $S$9 - LOG( $S$10 ))</f>
        <v>54896954</v>
      </c>
    </row>
    <row r="113" spans="2:19" outlineLevel="1" x14ac:dyDescent="0.3">
      <c r="B113" s="11">
        <f>ROUND( $B$112 + $B$8, $B$9 - LOG( $B$10 ))</f>
        <v>19.8</v>
      </c>
      <c r="C113" s="11">
        <f>ROUND( $C$112 + $C$8, $C$9 - LOG( $C$10 ))</f>
        <v>65357127</v>
      </c>
      <c r="D113" s="11">
        <f>ROUND( $D$112 + $D$8, $D$9 - LOG( $D$10 ))</f>
        <v>282441895</v>
      </c>
      <c r="E113" s="11">
        <f>ROUND( $E$112 + $E$8, $E$9 - LOG( $E$10 ))</f>
        <v>19.8</v>
      </c>
      <c r="F113" s="11">
        <f>ROUND( $F$112 + $F$8, $F$9 - LOG( $F$10 ))</f>
        <v>57959748</v>
      </c>
      <c r="G113" s="11">
        <f>ROUND( $G$112 + $G$8, $G$9 - LOG( $G$10 ))</f>
        <v>197709376</v>
      </c>
      <c r="H113" s="11">
        <f>ROUND( $H$112 + $H$8, $H$9 - LOG( $H$10 ))</f>
        <v>9900000</v>
      </c>
      <c r="I113" s="11">
        <f>ROUND( $I$112 + $I$8, $I$9 - LOG( $I$10 ))</f>
        <v>9900000</v>
      </c>
      <c r="J113" s="11">
        <f>ROUND( $J$112 + $J$8, $J$9 - LOG( $J$10 ))</f>
        <v>108812484</v>
      </c>
      <c r="K113" s="11">
        <f>ROUND( $K$112 + $K$8, $K$9 - LOG( $K$10 ))</f>
        <v>19.8</v>
      </c>
      <c r="L113" s="11">
        <f>ROUND( $L$112 + $L$8, $L$9 - LOG( $L$10 ))</f>
        <v>197709376</v>
      </c>
      <c r="M113" s="11">
        <f>ROUND( $M$112 + $M$8, $M$9 - LOG( $M$10 ))</f>
        <v>9900000</v>
      </c>
      <c r="N113" s="11">
        <f>ROUND( $N$112 + $N$8, $N$9 - LOG( $N$10 ))</f>
        <v>9900000</v>
      </c>
      <c r="O113" s="11">
        <f>ROUND( $O$112 + $O$8, $O$9 - LOG( $O$10 ))</f>
        <v>101882484</v>
      </c>
      <c r="P113" s="11">
        <f>ROUND( $P$112 + $P$8, $P$9 - LOG( $P$10 ))</f>
        <v>91982484</v>
      </c>
      <c r="Q113" s="11">
        <f>ROUND( $Q$112 + $Q$8, $Q$9 - LOG( $Q$10 ))</f>
        <v>48527127</v>
      </c>
      <c r="R113" s="11">
        <f>ROUND( $R$112 + $R$8, $R$9 - LOG( $R$10 ))</f>
        <v>98912484</v>
      </c>
      <c r="S113" s="11">
        <f>ROUND( $S$112 + $S$8, $S$9 - LOG( $S$10 ))</f>
        <v>55457127</v>
      </c>
    </row>
    <row r="114" spans="2:19" outlineLevel="1" x14ac:dyDescent="0.3">
      <c r="B114" s="11">
        <f>ROUND( $B$113 + $B$8, $B$9 - LOG( $B$10 ))</f>
        <v>20</v>
      </c>
      <c r="C114" s="11">
        <f>ROUND( $C$113 + $C$8, $C$9 - LOG( $C$10 ))</f>
        <v>66017300</v>
      </c>
      <c r="D114" s="11">
        <f>ROUND( $D$113 + $D$8, $D$9 - LOG( $D$10 ))</f>
        <v>285294840</v>
      </c>
      <c r="E114" s="11">
        <f>ROUND( $E$113 + $E$8, $E$9 - LOG( $E$10 ))</f>
        <v>20</v>
      </c>
      <c r="F114" s="11">
        <f>ROUND( $F$113 + $F$8, $F$9 - LOG( $F$10 ))</f>
        <v>58545200</v>
      </c>
      <c r="G114" s="11">
        <f>ROUND( $G$113 + $G$8, $G$9 - LOG( $G$10 ))</f>
        <v>199706438</v>
      </c>
      <c r="H114" s="11">
        <f>ROUND( $H$113 + $H$8, $H$9 - LOG( $H$10 ))</f>
        <v>10000000</v>
      </c>
      <c r="I114" s="11">
        <f>ROUND( $I$113 + $I$8, $I$9 - LOG( $I$10 ))</f>
        <v>10000000</v>
      </c>
      <c r="J114" s="11">
        <f>ROUND( $J$113 + $J$8, $J$9 - LOG( $J$10 ))</f>
        <v>109911600</v>
      </c>
      <c r="K114" s="11">
        <f>ROUND( $K$113 + $K$8, $K$9 - LOG( $K$10 ))</f>
        <v>20</v>
      </c>
      <c r="L114" s="11">
        <f>ROUND( $L$113 + $L$8, $L$9 - LOG( $L$10 ))</f>
        <v>199706438</v>
      </c>
      <c r="M114" s="11">
        <f>ROUND( $M$113 + $M$8, $M$9 - LOG( $M$10 ))</f>
        <v>10000000</v>
      </c>
      <c r="N114" s="11">
        <f>ROUND( $N$113 + $N$8, $N$9 - LOG( $N$10 ))</f>
        <v>10000000</v>
      </c>
      <c r="O114" s="11">
        <f>ROUND( $O$113 + $O$8, $O$9 - LOG( $O$10 ))</f>
        <v>102911600</v>
      </c>
      <c r="P114" s="11">
        <f>ROUND( $P$113 + $P$8, $P$9 - LOG( $P$10 ))</f>
        <v>92911600</v>
      </c>
      <c r="Q114" s="11">
        <f>ROUND( $Q$113 + $Q$8, $Q$9 - LOG( $Q$10 ))</f>
        <v>49017300</v>
      </c>
      <c r="R114" s="11">
        <f>ROUND( $R$113 + $R$8, $R$9 - LOG( $R$10 ))</f>
        <v>99911600</v>
      </c>
      <c r="S114" s="11">
        <f>ROUND( $S$113 + $S$8, $S$9 - LOG( $S$10 ))</f>
        <v>56017300</v>
      </c>
    </row>
    <row r="115" spans="2:19" x14ac:dyDescent="0.3">
      <c r="B115" s="11">
        <f>ROUND( $B$114 + $B$8, $B$9 - LOG( $B$10 ))</f>
        <v>20.2</v>
      </c>
      <c r="C115" s="11">
        <f>ROUND( $C$114 + $C$8, $C$9 - LOG( $C$10 ))</f>
        <v>66677473</v>
      </c>
      <c r="D115" s="11">
        <f>ROUND( $D$114 + $D$8, $D$9 - LOG( $D$10 ))</f>
        <v>288147785</v>
      </c>
      <c r="E115" s="11">
        <f>ROUND( $E$114 + $E$8, $E$9 - LOG( $E$10 ))</f>
        <v>20.2</v>
      </c>
      <c r="F115" s="11">
        <f>ROUND( $F$114 + $F$8, $F$9 - LOG( $F$10 ))</f>
        <v>59130652</v>
      </c>
      <c r="G115" s="11">
        <f>ROUND( $G$114 + $G$8, $G$9 - LOG( $G$10 ))</f>
        <v>201703500</v>
      </c>
      <c r="H115" s="11">
        <f>ROUND( $H$114 + $H$8, $H$9 - LOG( $H$10 ))</f>
        <v>10100000</v>
      </c>
      <c r="I115" s="11">
        <f>ROUND( $I$114 + $I$8, $I$9 - LOG( $I$10 ))</f>
        <v>10100000</v>
      </c>
      <c r="J115" s="11">
        <f>ROUND( $J$114 + $J$8, $J$9 - LOG( $J$10 ))</f>
        <v>111010716</v>
      </c>
      <c r="K115" s="11">
        <f>ROUND( $K$114 + $K$8, $K$9 - LOG( $K$10 ))</f>
        <v>20.2</v>
      </c>
      <c r="L115" s="11">
        <f>ROUND( $L$114 + $L$8, $L$9 - LOG( $L$10 ))</f>
        <v>201703500</v>
      </c>
      <c r="M115" s="11">
        <f>ROUND( $M$114 + $M$8, $M$9 - LOG( $M$10 ))</f>
        <v>10100000</v>
      </c>
      <c r="N115" s="11">
        <f>ROUND( $N$114 + $N$8, $N$9 - LOG( $N$10 ))</f>
        <v>10100000</v>
      </c>
      <c r="O115" s="11">
        <f>ROUND( $O$114 + $O$8, $O$9 - LOG( $O$10 ))</f>
        <v>103940716</v>
      </c>
      <c r="P115" s="11">
        <f>ROUND( $P$114 + $P$8, $P$9 - LOG( $P$10 ))</f>
        <v>93840716</v>
      </c>
      <c r="Q115" s="11">
        <f>ROUND( $Q$114 + $Q$8, $Q$9 - LOG( $Q$10 ))</f>
        <v>49507473</v>
      </c>
      <c r="R115" s="11">
        <f>ROUND( $R$114 + $R$8, $R$9 - LOG( $R$10 ))</f>
        <v>100910716</v>
      </c>
      <c r="S115" s="11">
        <f>ROUND( $S$114 + $S$8, $S$9 - LOG( $S$10 ))</f>
        <v>56577473</v>
      </c>
    </row>
    <row r="116" spans="2:19" outlineLevel="1" x14ac:dyDescent="0.3">
      <c r="B116">
        <f>ROUND( $B$115 + $B$8, $B$9 - LOG( $B$10 ))</f>
        <v>20.399999999999999</v>
      </c>
      <c r="C116">
        <f>ROUND( $C$115 + $C$8, $C$9 - LOG( $C$10 ))</f>
        <v>67337646</v>
      </c>
      <c r="D116">
        <f>ROUND( $D$115 + $D$8, $D$9 - LOG( $D$10 ))</f>
        <v>291000730</v>
      </c>
      <c r="E116">
        <f>ROUND( $E$115 + $E$8, $E$9 - LOG( $E$10 ))</f>
        <v>20.399999999999999</v>
      </c>
      <c r="F116">
        <f>ROUND( $F$115 + $F$8, $F$9 - LOG( $F$10 ))</f>
        <v>59716104</v>
      </c>
      <c r="G116">
        <f>ROUND( $G$115 + $G$8, $G$9 - LOG( $G$10 ))</f>
        <v>203700562</v>
      </c>
      <c r="H116">
        <f>ROUND( $H$115 + $H$8, $H$9 - LOG( $H$10 ))</f>
        <v>10200000</v>
      </c>
      <c r="I116">
        <f>ROUND( $I$115 + $I$8, $I$9 - LOG( $I$10 ))</f>
        <v>10200000</v>
      </c>
      <c r="J116">
        <f>ROUND( $J$115 + $J$8, $J$9 - LOG( $J$10 ))</f>
        <v>112109832</v>
      </c>
      <c r="K116">
        <f>ROUND( $K$115 + $K$8, $K$9 - LOG( $K$10 ))</f>
        <v>20.399999999999999</v>
      </c>
      <c r="L116">
        <f>ROUND( $L$115 + $L$8, $L$9 - LOG( $L$10 ))</f>
        <v>203700562</v>
      </c>
      <c r="M116">
        <f>ROUND( $M$115 + $M$8, $M$9 - LOG( $M$10 ))</f>
        <v>10200000</v>
      </c>
      <c r="N116">
        <f>ROUND( $N$115 + $N$8, $N$9 - LOG( $N$10 ))</f>
        <v>10200000</v>
      </c>
      <c r="O116">
        <f>ROUND( $O$115 + $O$8, $O$9 - LOG( $O$10 ))</f>
        <v>104969832</v>
      </c>
      <c r="P116">
        <f>ROUND( $P$115 + $P$8, $P$9 - LOG( $P$10 ))</f>
        <v>94769832</v>
      </c>
      <c r="Q116">
        <f>ROUND( $Q$115 + $Q$8, $Q$9 - LOG( $Q$10 ))</f>
        <v>49997646</v>
      </c>
      <c r="R116">
        <f>ROUND( $R$115 + $R$8, $R$9 - LOG( $R$10 ))</f>
        <v>101909832</v>
      </c>
      <c r="S116">
        <f>ROUND( $S$115 + $S$8, $S$9 - LOG( $S$10 ))</f>
        <v>57137646</v>
      </c>
    </row>
    <row r="117" spans="2:19" outlineLevel="1" x14ac:dyDescent="0.3">
      <c r="B117" s="12">
        <f t="array" ref="B117:B218">FREQUENCY( Poisson_Distribution, PM_Poisson_Distribution_bins ) / COUNT( Poisson_Distribution )</f>
        <v>0.95120000000000005</v>
      </c>
      <c r="C117" s="12">
        <f t="array" ref="C117:C218">FREQUENCY( LognormalWithPoisson, PM_LognormalWithPoisson_bins ) / COUNT( LognormalWithPoisson )</f>
        <v>0.995</v>
      </c>
      <c r="D117" s="12">
        <f t="array" ref="D117:D218">FREQUENCY( Lognormal, PM_Lognormal_bins ) / COUNT( Lognormal )</f>
        <v>0.98960000000000004</v>
      </c>
      <c r="E117" s="12">
        <f t="array" ref="E117:E218">FREQUENCY( Poisson_Distribution_With_Mitigation, PM_Poisson_Distribution_With_Mitigation_bins ) / COUNT( Poisson_Distribution_With_Mitigation )</f>
        <v>0.97529999999999994</v>
      </c>
      <c r="F117" s="12">
        <f t="array" ref="F117:F218">FREQUENCY( LognormalWithPoissonAndMitigations, PM_LognormalWithPoissonAndMitigations_bins ) / COUNT( LognormalWithPoissonAndMitigations )</f>
        <v>0.99829999999999997</v>
      </c>
      <c r="G117" s="12">
        <f t="array" ref="G117:G218">FREQUENCY( LognormalWithMitigations, PM_LognormalWithMitigations_bins ) / COUNT( LognormalWithMitigations )</f>
        <v>0.98960000000000004</v>
      </c>
      <c r="H117" s="12">
        <f t="array" ref="H117:H218">FREQUENCY( Payouts_With_Mitigations, PM_Payouts_With_Mitigations_bins ) / COUNT( Payouts_With_Mitigations )</f>
        <v>0.99870000000000003</v>
      </c>
      <c r="I117" s="12">
        <f t="array" ref="I117:I218">FREQUENCY( Payouts_Without_Mitigations, PM_Payouts_Without_Mitigations_bins ) / COUNT( Payouts_Without_Mitigations )</f>
        <v>0.99609999999999999</v>
      </c>
      <c r="J117" s="12">
        <f t="array" ref="J117:J218">FREQUENCY( DamageGivenChanceAndControls_Step5, PM_DamageGivenChanceAndControls_Step5_bins ) / COUNT( DamageGivenChanceAndControls_Step5 )</f>
        <v>0.99929999999999997</v>
      </c>
      <c r="K117" s="12">
        <f t="array" ref="K117:K218">FREQUENCY( Step5_AttacksWithControls, PM_Step5_AttacksWithControls_bins ) / COUNT( Step5_AttacksWithControls )</f>
        <v>0.97529999999999994</v>
      </c>
      <c r="L117" s="12">
        <f t="array" ref="L117:L218">FREQUENCY( Step5DamgsOneAttackWithControls, PM_Step5DamgsOneAttackWithControls_bins ) / COUNT( Step5DamgsOneAttackWithControls )</f>
        <v>0.98960000000000004</v>
      </c>
      <c r="M117" s="12">
        <f t="array" ref="M117:M218">FREQUENCY( Step5PayoutsWControls, PM_Step5PayoutsWControls_bins ) / COUNT( Step5PayoutsWControls )</f>
        <v>0.99839999999999995</v>
      </c>
      <c r="N117" s="12">
        <f t="array" ref="N117:N218">FREQUENCY( Step5PayoutsWOcontrols, PM_Step5PayoutsWOcontrols_bins ) / COUNT( Step5PayoutsWOcontrols )</f>
        <v>0.99539999999999995</v>
      </c>
      <c r="O117" s="12">
        <f t="array" ref="O117:O218">FREQUENCY( Step5LossesWithControlsAndSelfInsurance, PM_Step5LossesWithControlsAndSelfInsurance_bins ) / COUNT( Step5LossesWithControlsAndSelfInsurance )</f>
        <v>0.99960000000000004</v>
      </c>
      <c r="P117" s="12">
        <f t="array" ref="P117:P218">FREQUENCY( Step5UnplannedLossesAferControlsAndSelfAndCommercialInsurance, PM_Step5UnplannedLossesAferControlsAndSelfAndCommercialInsurance_bins ) / COUNT( Step5UnplannedLossesAferControlsAndSelfAndCommercialInsurance )</f>
        <v>0.99970000000000003</v>
      </c>
      <c r="Q117" s="12">
        <f t="array" ref="Q117:Q218">FREQUENCY( Step5UnplannedLossesWithInsurancesNoControls, PM_Step5UnplannedLossesWithInsurancesNoControls_bins ) / COUNT( Step5UnplannedLossesWithInsurancesNoControls )</f>
        <v>0.99880000000000002</v>
      </c>
      <c r="R117" s="12">
        <f t="array" ref="R117:R218">FREQUENCY( Step5LossesWithInsuranceAndControls, PM_Step5LossesWithInsuranceAndControls_bins ) / COUNT( Step5LossesWithInsuranceAndControls )</f>
        <v>0.99970000000000003</v>
      </c>
      <c r="S117" s="12">
        <f t="array" ref="S117:S218">FREQUENCY( Step5LossesWithoutControsAndWithInsurance, PM_Step5LossesWithoutControsAndWithInsurance_bins ) / COUNT( Step5LossesWithoutControsAndWithInsurance )</f>
        <v>0.99390000000000001</v>
      </c>
    </row>
    <row r="118" spans="2:19" outlineLevel="1" x14ac:dyDescent="0.3">
      <c r="B118" s="12">
        <v>0</v>
      </c>
      <c r="C118" s="12">
        <v>3.2000000000000002E-3</v>
      </c>
      <c r="D118" s="12">
        <v>7.7000000000000002E-3</v>
      </c>
      <c r="E118" s="12">
        <v>0</v>
      </c>
      <c r="F118" s="12">
        <v>1E-3</v>
      </c>
      <c r="G118" s="12">
        <v>7.7000000000000002E-3</v>
      </c>
      <c r="H118" s="12">
        <v>1E-4</v>
      </c>
      <c r="I118" s="12">
        <v>5.9999999999999995E-4</v>
      </c>
      <c r="J118" s="12">
        <v>4.0000000000000002E-4</v>
      </c>
      <c r="K118" s="12">
        <v>0</v>
      </c>
      <c r="L118" s="12">
        <v>7.7000000000000002E-3</v>
      </c>
      <c r="M118" s="12">
        <v>5.9999999999999995E-4</v>
      </c>
      <c r="N118" s="12">
        <v>6.9999999999999999E-4</v>
      </c>
      <c r="O118" s="12">
        <v>2.0000000000000001E-4</v>
      </c>
      <c r="P118" s="12">
        <v>2.0000000000000001E-4</v>
      </c>
      <c r="Q118" s="12">
        <v>4.0000000000000002E-4</v>
      </c>
      <c r="R118" s="12">
        <v>1E-4</v>
      </c>
      <c r="S118" s="12">
        <v>4.8999999999999998E-3</v>
      </c>
    </row>
    <row r="119" spans="2:19" outlineLevel="1" x14ac:dyDescent="0.3">
      <c r="B119" s="12">
        <v>0</v>
      </c>
      <c r="C119" s="12">
        <v>5.0000000000000001E-4</v>
      </c>
      <c r="D119" s="12">
        <v>1.6000000000000001E-3</v>
      </c>
      <c r="E119" s="12">
        <v>0</v>
      </c>
      <c r="F119" s="12">
        <v>2.0000000000000001E-4</v>
      </c>
      <c r="G119" s="12">
        <v>1.6000000000000001E-3</v>
      </c>
      <c r="H119" s="12">
        <v>1E-4</v>
      </c>
      <c r="I119" s="12">
        <v>5.9999999999999995E-4</v>
      </c>
      <c r="J119" s="12">
        <v>2.0000000000000001E-4</v>
      </c>
      <c r="K119" s="12">
        <v>0</v>
      </c>
      <c r="L119" s="12">
        <v>1.6000000000000001E-3</v>
      </c>
      <c r="M119" s="12">
        <v>1E-4</v>
      </c>
      <c r="N119" s="12">
        <v>5.9999999999999995E-4</v>
      </c>
      <c r="O119" s="12">
        <v>1E-4</v>
      </c>
      <c r="P119" s="12">
        <v>0</v>
      </c>
      <c r="Q119" s="12">
        <v>1E-4</v>
      </c>
      <c r="R119" s="12">
        <v>1E-4</v>
      </c>
      <c r="S119" s="12">
        <v>4.0000000000000002E-4</v>
      </c>
    </row>
    <row r="120" spans="2:19" outlineLevel="1" x14ac:dyDescent="0.3">
      <c r="B120" s="12">
        <v>0</v>
      </c>
      <c r="C120" s="12">
        <v>5.0000000000000001E-4</v>
      </c>
      <c r="D120" s="12">
        <v>5.0000000000000001E-4</v>
      </c>
      <c r="E120" s="12">
        <v>0</v>
      </c>
      <c r="F120" s="12">
        <v>2.0000000000000001E-4</v>
      </c>
      <c r="G120" s="12">
        <v>5.0000000000000001E-4</v>
      </c>
      <c r="H120" s="12">
        <v>4.0000000000000002E-4</v>
      </c>
      <c r="I120" s="12">
        <v>1E-4</v>
      </c>
      <c r="J120" s="12">
        <v>0</v>
      </c>
      <c r="K120" s="12">
        <v>0</v>
      </c>
      <c r="L120" s="12">
        <v>5.0000000000000001E-4</v>
      </c>
      <c r="M120" s="12">
        <v>1E-4</v>
      </c>
      <c r="N120" s="12">
        <v>5.9999999999999995E-4</v>
      </c>
      <c r="O120" s="12">
        <v>0</v>
      </c>
      <c r="P120" s="12">
        <v>0</v>
      </c>
      <c r="Q120" s="12">
        <v>0</v>
      </c>
      <c r="R120" s="12">
        <v>0</v>
      </c>
      <c r="S120" s="12">
        <v>1E-4</v>
      </c>
    </row>
    <row r="121" spans="2:19" outlineLevel="1" x14ac:dyDescent="0.3">
      <c r="B121" s="12">
        <v>4.7600000000000003E-2</v>
      </c>
      <c r="C121" s="12">
        <v>1E-4</v>
      </c>
      <c r="D121" s="12">
        <v>2.9999999999999997E-4</v>
      </c>
      <c r="E121" s="12">
        <v>2.4400000000000002E-2</v>
      </c>
      <c r="F121" s="12">
        <v>1E-4</v>
      </c>
      <c r="G121" s="12">
        <v>2.9999999999999997E-4</v>
      </c>
      <c r="H121" s="12">
        <v>1E-4</v>
      </c>
      <c r="I121" s="12">
        <v>4.0000000000000002E-4</v>
      </c>
      <c r="J121" s="12">
        <v>0</v>
      </c>
      <c r="K121" s="12">
        <v>2.4400000000000002E-2</v>
      </c>
      <c r="L121" s="12">
        <v>2.9999999999999997E-4</v>
      </c>
      <c r="M121" s="12">
        <v>1E-4</v>
      </c>
      <c r="N121" s="12">
        <v>1E-4</v>
      </c>
      <c r="O121" s="12">
        <v>0</v>
      </c>
      <c r="P121" s="12">
        <v>0</v>
      </c>
      <c r="Q121" s="12">
        <v>4.0000000000000002E-4</v>
      </c>
      <c r="R121" s="12">
        <v>0</v>
      </c>
      <c r="S121" s="12">
        <v>2.0000000000000001E-4</v>
      </c>
    </row>
    <row r="122" spans="2:19" outlineLevel="1" x14ac:dyDescent="0.3">
      <c r="B122" s="12">
        <v>0</v>
      </c>
      <c r="C122" s="12">
        <v>2.9999999999999997E-4</v>
      </c>
      <c r="D122" s="12">
        <v>1E-4</v>
      </c>
      <c r="E122" s="12">
        <v>0</v>
      </c>
      <c r="F122" s="12">
        <v>0</v>
      </c>
      <c r="G122" s="12">
        <v>1E-4</v>
      </c>
      <c r="H122" s="12">
        <v>0</v>
      </c>
      <c r="I122" s="12">
        <v>4.0000000000000002E-4</v>
      </c>
      <c r="J122" s="12">
        <v>0</v>
      </c>
      <c r="K122" s="12">
        <v>0</v>
      </c>
      <c r="L122" s="12">
        <v>1E-4</v>
      </c>
      <c r="M122" s="12">
        <v>0</v>
      </c>
      <c r="N122" s="12">
        <v>4.0000000000000002E-4</v>
      </c>
      <c r="O122" s="12">
        <v>0</v>
      </c>
      <c r="P122" s="12">
        <v>0</v>
      </c>
      <c r="Q122" s="12">
        <v>0</v>
      </c>
      <c r="R122" s="12">
        <v>0</v>
      </c>
      <c r="S122" s="12">
        <v>2.0000000000000001E-4</v>
      </c>
    </row>
    <row r="123" spans="2:19" outlineLevel="1" x14ac:dyDescent="0.3">
      <c r="B123" s="12">
        <v>0</v>
      </c>
      <c r="C123" s="12">
        <v>1E-4</v>
      </c>
      <c r="D123" s="12">
        <v>1E-4</v>
      </c>
      <c r="E123" s="12">
        <v>0</v>
      </c>
      <c r="F123" s="12">
        <v>1E-4</v>
      </c>
      <c r="G123" s="12">
        <v>1E-4</v>
      </c>
      <c r="H123" s="12">
        <v>1E-4</v>
      </c>
      <c r="I123" s="12">
        <v>0</v>
      </c>
      <c r="J123" s="12">
        <v>0</v>
      </c>
      <c r="K123" s="12">
        <v>0</v>
      </c>
      <c r="L123" s="12">
        <v>1E-4</v>
      </c>
      <c r="M123" s="12">
        <v>0</v>
      </c>
      <c r="N123" s="12">
        <v>4.0000000000000002E-4</v>
      </c>
      <c r="O123" s="12">
        <v>0</v>
      </c>
      <c r="P123" s="12">
        <v>0</v>
      </c>
      <c r="Q123" s="12">
        <v>1E-4</v>
      </c>
      <c r="R123" s="12">
        <v>0</v>
      </c>
      <c r="S123" s="12">
        <v>1E-4</v>
      </c>
    </row>
    <row r="124" spans="2:19" outlineLevel="1" x14ac:dyDescent="0.3">
      <c r="B124" s="12">
        <v>0</v>
      </c>
      <c r="C124" s="12">
        <v>1E-4</v>
      </c>
      <c r="D124" s="12">
        <v>0</v>
      </c>
      <c r="E124" s="12">
        <v>0</v>
      </c>
      <c r="F124" s="12">
        <v>0</v>
      </c>
      <c r="G124" s="12">
        <v>0</v>
      </c>
      <c r="H124" s="12">
        <v>0</v>
      </c>
      <c r="I124" s="12">
        <v>1E-4</v>
      </c>
      <c r="J124" s="12">
        <v>0</v>
      </c>
      <c r="K124" s="12">
        <v>0</v>
      </c>
      <c r="L124" s="12">
        <v>0</v>
      </c>
      <c r="M124" s="12">
        <v>2.0000000000000001E-4</v>
      </c>
      <c r="N124" s="12">
        <v>0</v>
      </c>
      <c r="O124" s="12">
        <v>0</v>
      </c>
      <c r="P124" s="12">
        <v>0</v>
      </c>
      <c r="Q124" s="12">
        <v>0</v>
      </c>
      <c r="R124" s="12">
        <v>0</v>
      </c>
      <c r="S124" s="12">
        <v>0</v>
      </c>
    </row>
    <row r="125" spans="2:19" outlineLevel="1" x14ac:dyDescent="0.3">
      <c r="B125" s="12">
        <v>0</v>
      </c>
      <c r="C125" s="12">
        <v>1E-4</v>
      </c>
      <c r="D125" s="12">
        <v>0</v>
      </c>
      <c r="E125" s="12">
        <v>0</v>
      </c>
      <c r="F125" s="12">
        <v>0</v>
      </c>
      <c r="G125" s="12">
        <v>0</v>
      </c>
      <c r="H125" s="12">
        <v>0</v>
      </c>
      <c r="I125" s="12">
        <v>2.9999999999999997E-4</v>
      </c>
      <c r="J125" s="12">
        <v>0</v>
      </c>
      <c r="K125" s="12">
        <v>0</v>
      </c>
      <c r="L125" s="12">
        <v>0</v>
      </c>
      <c r="M125" s="12">
        <v>1E-4</v>
      </c>
      <c r="N125" s="12">
        <v>1E-4</v>
      </c>
      <c r="O125" s="12">
        <v>0</v>
      </c>
      <c r="P125" s="12">
        <v>0</v>
      </c>
      <c r="Q125" s="12">
        <v>1E-4</v>
      </c>
      <c r="R125" s="12">
        <v>0</v>
      </c>
      <c r="S125" s="12">
        <v>1E-4</v>
      </c>
    </row>
    <row r="126" spans="2:19" outlineLevel="1" x14ac:dyDescent="0.3">
      <c r="B126" s="12">
        <v>1.1999999999999999E-3</v>
      </c>
      <c r="C126" s="12">
        <v>1E-4</v>
      </c>
      <c r="D126" s="12">
        <v>1E-4</v>
      </c>
      <c r="E126" s="12">
        <v>2.9999999999999997E-4</v>
      </c>
      <c r="F126" s="12">
        <v>1E-4</v>
      </c>
      <c r="G126" s="12">
        <v>1E-4</v>
      </c>
      <c r="H126" s="12">
        <v>5.0000000000000001E-4</v>
      </c>
      <c r="I126" s="12">
        <v>1.4E-3</v>
      </c>
      <c r="J126" s="12">
        <v>1E-4</v>
      </c>
      <c r="K126" s="12">
        <v>2.9999999999999997E-4</v>
      </c>
      <c r="L126" s="12">
        <v>1E-4</v>
      </c>
      <c r="M126" s="12">
        <v>4.0000000000000002E-4</v>
      </c>
      <c r="N126" s="12">
        <v>1.6999999999999999E-3</v>
      </c>
      <c r="O126" s="12">
        <v>1E-4</v>
      </c>
      <c r="P126" s="12">
        <v>1E-4</v>
      </c>
      <c r="Q126" s="12">
        <v>1E-4</v>
      </c>
      <c r="R126" s="12">
        <v>1E-4</v>
      </c>
      <c r="S126" s="12">
        <v>1E-4</v>
      </c>
    </row>
    <row r="127" spans="2:19" outlineLevel="1" x14ac:dyDescent="0.3">
      <c r="B127" s="12">
        <v>0</v>
      </c>
      <c r="C127" s="12">
        <v>0</v>
      </c>
      <c r="D127" s="12">
        <v>0</v>
      </c>
      <c r="E127" s="12">
        <v>0</v>
      </c>
      <c r="F127" s="12">
        <v>0</v>
      </c>
      <c r="G127" s="12">
        <v>0</v>
      </c>
      <c r="H127" s="12">
        <v>0</v>
      </c>
      <c r="I127" s="12">
        <v>0</v>
      </c>
      <c r="J127" s="12">
        <v>0</v>
      </c>
      <c r="K127" s="12">
        <v>0</v>
      </c>
      <c r="L127" s="12">
        <v>0</v>
      </c>
      <c r="M127" s="12">
        <v>0</v>
      </c>
      <c r="N127" s="12">
        <v>0</v>
      </c>
      <c r="O127" s="12">
        <v>0</v>
      </c>
      <c r="P127" s="12">
        <v>0</v>
      </c>
      <c r="Q127" s="12">
        <v>0</v>
      </c>
      <c r="R127" s="12">
        <v>0</v>
      </c>
      <c r="S127" s="12">
        <v>0</v>
      </c>
    </row>
    <row r="128" spans="2:19" outlineLevel="1" x14ac:dyDescent="0.3">
      <c r="B128" s="12">
        <v>0</v>
      </c>
      <c r="C128" s="12">
        <v>0</v>
      </c>
      <c r="D128" s="12">
        <v>0</v>
      </c>
      <c r="E128" s="12">
        <v>0</v>
      </c>
      <c r="F128" s="12">
        <v>0</v>
      </c>
      <c r="G128" s="12">
        <v>0</v>
      </c>
      <c r="H128" s="12">
        <v>0</v>
      </c>
      <c r="I128" s="12">
        <v>0</v>
      </c>
      <c r="J128" s="12">
        <v>0</v>
      </c>
      <c r="K128" s="12">
        <v>0</v>
      </c>
      <c r="L128" s="12">
        <v>0</v>
      </c>
      <c r="M128" s="12">
        <v>0</v>
      </c>
      <c r="N128" s="12">
        <v>0</v>
      </c>
      <c r="O128" s="12">
        <v>0</v>
      </c>
      <c r="P128" s="12">
        <v>0</v>
      </c>
      <c r="Q128" s="12">
        <v>0</v>
      </c>
      <c r="R128" s="12">
        <v>0</v>
      </c>
      <c r="S128" s="12">
        <v>0</v>
      </c>
    </row>
    <row r="129" spans="2:19" outlineLevel="1" x14ac:dyDescent="0.3">
      <c r="B129" s="12">
        <v>0</v>
      </c>
      <c r="C129" s="12">
        <v>0</v>
      </c>
      <c r="D129" s="12">
        <v>0</v>
      </c>
      <c r="E129" s="12">
        <v>0</v>
      </c>
      <c r="F129" s="12">
        <v>0</v>
      </c>
      <c r="G129" s="12">
        <v>0</v>
      </c>
      <c r="H129" s="12">
        <v>0</v>
      </c>
      <c r="I129" s="12">
        <v>0</v>
      </c>
      <c r="J129" s="12">
        <v>0</v>
      </c>
      <c r="K129" s="12">
        <v>0</v>
      </c>
      <c r="L129" s="12">
        <v>0</v>
      </c>
      <c r="M129" s="12">
        <v>0</v>
      </c>
      <c r="N129" s="12">
        <v>0</v>
      </c>
      <c r="O129" s="12">
        <v>0</v>
      </c>
      <c r="P129" s="12">
        <v>0</v>
      </c>
      <c r="Q129" s="12">
        <v>0</v>
      </c>
      <c r="R129" s="12">
        <v>0</v>
      </c>
      <c r="S129" s="12">
        <v>0</v>
      </c>
    </row>
    <row r="130" spans="2:19" outlineLevel="1" x14ac:dyDescent="0.3">
      <c r="B130" s="12">
        <v>0</v>
      </c>
      <c r="C130" s="12">
        <v>0</v>
      </c>
      <c r="D130" s="12">
        <v>0</v>
      </c>
      <c r="E130" s="12">
        <v>0</v>
      </c>
      <c r="F130" s="12">
        <v>0</v>
      </c>
      <c r="G130" s="12">
        <v>0</v>
      </c>
      <c r="H130" s="12">
        <v>0</v>
      </c>
      <c r="I130" s="12">
        <v>0</v>
      </c>
      <c r="J130" s="12">
        <v>0</v>
      </c>
      <c r="K130" s="12">
        <v>0</v>
      </c>
      <c r="L130" s="12">
        <v>0</v>
      </c>
      <c r="M130" s="12">
        <v>0</v>
      </c>
      <c r="N130" s="12">
        <v>0</v>
      </c>
      <c r="O130" s="12">
        <v>0</v>
      </c>
      <c r="P130" s="12">
        <v>0</v>
      </c>
      <c r="Q130" s="12">
        <v>0</v>
      </c>
      <c r="R130" s="12">
        <v>0</v>
      </c>
      <c r="S130" s="12">
        <v>0</v>
      </c>
    </row>
    <row r="131" spans="2:19" outlineLevel="1" x14ac:dyDescent="0.3">
      <c r="B131" s="12">
        <v>0</v>
      </c>
      <c r="C131" s="12">
        <v>0</v>
      </c>
      <c r="D131" s="12">
        <v>0</v>
      </c>
      <c r="E131" s="12">
        <v>0</v>
      </c>
      <c r="F131" s="12">
        <v>0</v>
      </c>
      <c r="G131" s="12">
        <v>0</v>
      </c>
      <c r="H131" s="12">
        <v>0</v>
      </c>
      <c r="I131" s="12">
        <v>0</v>
      </c>
      <c r="J131" s="12">
        <v>0</v>
      </c>
      <c r="K131" s="12">
        <v>0</v>
      </c>
      <c r="L131" s="12">
        <v>0</v>
      </c>
      <c r="M131" s="12">
        <v>0</v>
      </c>
      <c r="N131" s="12">
        <v>0</v>
      </c>
      <c r="O131" s="12">
        <v>0</v>
      </c>
      <c r="P131" s="12">
        <v>0</v>
      </c>
      <c r="Q131" s="12">
        <v>0</v>
      </c>
      <c r="R131" s="12">
        <v>0</v>
      </c>
      <c r="S131" s="12">
        <v>0</v>
      </c>
    </row>
    <row r="132" spans="2:19" outlineLevel="1" x14ac:dyDescent="0.3">
      <c r="B132" s="12">
        <v>0</v>
      </c>
      <c r="C132" s="12">
        <v>0</v>
      </c>
      <c r="D132" s="12">
        <v>0</v>
      </c>
      <c r="E132" s="12">
        <v>0</v>
      </c>
      <c r="F132" s="12">
        <v>0</v>
      </c>
      <c r="G132" s="12">
        <v>0</v>
      </c>
      <c r="H132" s="12">
        <v>0</v>
      </c>
      <c r="I132" s="12">
        <v>0</v>
      </c>
      <c r="J132" s="12">
        <v>0</v>
      </c>
      <c r="K132" s="12">
        <v>0</v>
      </c>
      <c r="L132" s="12">
        <v>0</v>
      </c>
      <c r="M132" s="12">
        <v>0</v>
      </c>
      <c r="N132" s="12">
        <v>0</v>
      </c>
      <c r="O132" s="12">
        <v>0</v>
      </c>
      <c r="P132" s="12">
        <v>0</v>
      </c>
      <c r="Q132" s="12">
        <v>0</v>
      </c>
      <c r="R132" s="12">
        <v>0</v>
      </c>
      <c r="S132" s="12">
        <v>0</v>
      </c>
    </row>
    <row r="133" spans="2:19" outlineLevel="1" x14ac:dyDescent="0.3">
      <c r="B133" s="12">
        <v>0</v>
      </c>
      <c r="C133" s="12">
        <v>0</v>
      </c>
      <c r="D133" s="12">
        <v>0</v>
      </c>
      <c r="E133" s="12">
        <v>0</v>
      </c>
      <c r="F133" s="12">
        <v>0</v>
      </c>
      <c r="G133" s="12">
        <v>0</v>
      </c>
      <c r="H133" s="12">
        <v>0</v>
      </c>
      <c r="I133" s="12">
        <v>0</v>
      </c>
      <c r="J133" s="12">
        <v>0</v>
      </c>
      <c r="K133" s="12">
        <v>0</v>
      </c>
      <c r="L133" s="12">
        <v>0</v>
      </c>
      <c r="M133" s="12">
        <v>0</v>
      </c>
      <c r="N133" s="12">
        <v>0</v>
      </c>
      <c r="O133" s="12">
        <v>0</v>
      </c>
      <c r="P133" s="12">
        <v>0</v>
      </c>
      <c r="Q133" s="12">
        <v>0</v>
      </c>
      <c r="R133" s="12">
        <v>0</v>
      </c>
      <c r="S133" s="12">
        <v>0</v>
      </c>
    </row>
    <row r="134" spans="2:19" outlineLevel="1" x14ac:dyDescent="0.3">
      <c r="B134" s="12">
        <v>0</v>
      </c>
      <c r="C134" s="12">
        <v>0</v>
      </c>
      <c r="D134" s="12">
        <v>0</v>
      </c>
      <c r="E134" s="12">
        <v>0</v>
      </c>
      <c r="F134" s="12">
        <v>0</v>
      </c>
      <c r="G134" s="12">
        <v>0</v>
      </c>
      <c r="H134" s="12">
        <v>0</v>
      </c>
      <c r="I134" s="12">
        <v>0</v>
      </c>
      <c r="J134" s="12">
        <v>0</v>
      </c>
      <c r="K134" s="12">
        <v>0</v>
      </c>
      <c r="L134" s="12">
        <v>0</v>
      </c>
      <c r="M134" s="12">
        <v>0</v>
      </c>
      <c r="N134" s="12">
        <v>0</v>
      </c>
      <c r="O134" s="12">
        <v>0</v>
      </c>
      <c r="P134" s="12">
        <v>0</v>
      </c>
      <c r="Q134" s="12">
        <v>0</v>
      </c>
      <c r="R134" s="12">
        <v>0</v>
      </c>
      <c r="S134" s="12">
        <v>0</v>
      </c>
    </row>
    <row r="135" spans="2:19" outlineLevel="1" x14ac:dyDescent="0.3">
      <c r="B135" s="12">
        <v>0</v>
      </c>
      <c r="C135" s="12">
        <v>0</v>
      </c>
      <c r="D135" s="12">
        <v>0</v>
      </c>
      <c r="E135" s="12">
        <v>0</v>
      </c>
      <c r="F135" s="12">
        <v>0</v>
      </c>
      <c r="G135" s="12">
        <v>0</v>
      </c>
      <c r="H135" s="12">
        <v>0</v>
      </c>
      <c r="I135" s="12">
        <v>0</v>
      </c>
      <c r="J135" s="12">
        <v>0</v>
      </c>
      <c r="K135" s="12">
        <v>0</v>
      </c>
      <c r="L135" s="12">
        <v>0</v>
      </c>
      <c r="M135" s="12">
        <v>0</v>
      </c>
      <c r="N135" s="12">
        <v>0</v>
      </c>
      <c r="O135" s="12">
        <v>0</v>
      </c>
      <c r="P135" s="12">
        <v>0</v>
      </c>
      <c r="Q135" s="12">
        <v>0</v>
      </c>
      <c r="R135" s="12">
        <v>0</v>
      </c>
      <c r="S135" s="12">
        <v>0</v>
      </c>
    </row>
    <row r="136" spans="2:19" outlineLevel="1" x14ac:dyDescent="0.3">
      <c r="B136" s="12">
        <v>0</v>
      </c>
      <c r="C136" s="12">
        <v>0</v>
      </c>
      <c r="D136" s="12">
        <v>0</v>
      </c>
      <c r="E136" s="12">
        <v>0</v>
      </c>
      <c r="F136" s="12">
        <v>0</v>
      </c>
      <c r="G136" s="12">
        <v>0</v>
      </c>
      <c r="H136" s="12">
        <v>0</v>
      </c>
      <c r="I136" s="12">
        <v>0</v>
      </c>
      <c r="J136" s="12">
        <v>0</v>
      </c>
      <c r="K136" s="12">
        <v>0</v>
      </c>
      <c r="L136" s="12">
        <v>0</v>
      </c>
      <c r="M136" s="12">
        <v>0</v>
      </c>
      <c r="N136" s="12">
        <v>0</v>
      </c>
      <c r="O136" s="12">
        <v>0</v>
      </c>
      <c r="P136" s="12">
        <v>0</v>
      </c>
      <c r="Q136" s="12">
        <v>0</v>
      </c>
      <c r="R136" s="12">
        <v>0</v>
      </c>
      <c r="S136" s="12">
        <v>0</v>
      </c>
    </row>
    <row r="137" spans="2:19" outlineLevel="1" x14ac:dyDescent="0.3">
      <c r="B137" s="12">
        <v>0</v>
      </c>
      <c r="C137" s="12">
        <v>0</v>
      </c>
      <c r="D137" s="12">
        <v>0</v>
      </c>
      <c r="E137" s="12">
        <v>0</v>
      </c>
      <c r="F137" s="12">
        <v>0</v>
      </c>
      <c r="G137" s="12">
        <v>0</v>
      </c>
      <c r="H137" s="12">
        <v>0</v>
      </c>
      <c r="I137" s="12">
        <v>0</v>
      </c>
      <c r="J137" s="12">
        <v>0</v>
      </c>
      <c r="K137" s="12">
        <v>0</v>
      </c>
      <c r="L137" s="12">
        <v>0</v>
      </c>
      <c r="M137" s="12">
        <v>0</v>
      </c>
      <c r="N137" s="12">
        <v>0</v>
      </c>
      <c r="O137" s="12">
        <v>0</v>
      </c>
      <c r="P137" s="12">
        <v>0</v>
      </c>
      <c r="Q137" s="12">
        <v>0</v>
      </c>
      <c r="R137" s="12">
        <v>0</v>
      </c>
      <c r="S137" s="12">
        <v>0</v>
      </c>
    </row>
    <row r="138" spans="2:19" outlineLevel="1" x14ac:dyDescent="0.3">
      <c r="B138" s="12">
        <v>0</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row>
    <row r="139" spans="2:19" outlineLevel="1" x14ac:dyDescent="0.3">
      <c r="B139" s="12">
        <v>0</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row>
    <row r="140" spans="2:19" outlineLevel="1" x14ac:dyDescent="0.3">
      <c r="B140" s="12">
        <v>0</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row>
    <row r="141" spans="2:19" outlineLevel="1" x14ac:dyDescent="0.3">
      <c r="B141" s="12">
        <v>0</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row>
    <row r="142" spans="2:19" outlineLevel="1" x14ac:dyDescent="0.3">
      <c r="B142" s="12">
        <v>0</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row>
    <row r="143" spans="2:19" outlineLevel="1" x14ac:dyDescent="0.3">
      <c r="B143" s="12">
        <v>0</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row>
    <row r="144" spans="2:19" outlineLevel="1" x14ac:dyDescent="0.3">
      <c r="B144" s="12">
        <v>0</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row>
    <row r="145" spans="2:19" outlineLevel="1" x14ac:dyDescent="0.3">
      <c r="B145" s="12">
        <v>0</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row>
    <row r="146" spans="2:19" outlineLevel="1" x14ac:dyDescent="0.3">
      <c r="B146" s="12">
        <v>0</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row>
    <row r="147" spans="2:19" outlineLevel="1" x14ac:dyDescent="0.3">
      <c r="B147" s="12">
        <v>0</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row>
    <row r="148" spans="2:19" outlineLevel="1" x14ac:dyDescent="0.3">
      <c r="B148" s="12">
        <v>0</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row>
    <row r="149" spans="2:19" outlineLevel="1" x14ac:dyDescent="0.3">
      <c r="B149" s="12">
        <v>0</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row>
    <row r="150" spans="2:19" outlineLevel="1" x14ac:dyDescent="0.3">
      <c r="B150" s="12">
        <v>0</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row>
    <row r="151" spans="2:19" outlineLevel="1" x14ac:dyDescent="0.3">
      <c r="B151" s="12">
        <v>0</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row>
    <row r="152" spans="2:19" outlineLevel="1" x14ac:dyDescent="0.3">
      <c r="B152" s="12">
        <v>0</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row>
    <row r="153" spans="2:19" outlineLevel="1" x14ac:dyDescent="0.3">
      <c r="B153" s="12">
        <v>0</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row>
    <row r="154" spans="2:19" outlineLevel="1" x14ac:dyDescent="0.3">
      <c r="B154" s="12">
        <v>0</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row>
    <row r="155" spans="2:19" outlineLevel="1" x14ac:dyDescent="0.3">
      <c r="B155" s="12">
        <v>0</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row>
    <row r="156" spans="2:19" outlineLevel="1" x14ac:dyDescent="0.3">
      <c r="B156" s="12">
        <v>0</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row>
    <row r="157" spans="2:19" outlineLevel="1" x14ac:dyDescent="0.3">
      <c r="B157" s="12">
        <v>0</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row>
    <row r="158" spans="2:19" outlineLevel="1" x14ac:dyDescent="0.3">
      <c r="B158" s="12">
        <v>0</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row>
    <row r="159" spans="2:19" outlineLevel="1" x14ac:dyDescent="0.3">
      <c r="B159" s="12">
        <v>0</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row>
    <row r="160" spans="2:19" outlineLevel="1" x14ac:dyDescent="0.3">
      <c r="B160" s="12">
        <v>0</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row>
    <row r="161" spans="2:19" outlineLevel="1" x14ac:dyDescent="0.3">
      <c r="B161" s="12">
        <v>0</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row>
    <row r="162" spans="2:19" outlineLevel="1" x14ac:dyDescent="0.3">
      <c r="B162" s="12">
        <v>0</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row>
    <row r="163" spans="2:19" outlineLevel="1" x14ac:dyDescent="0.3">
      <c r="B163" s="12">
        <v>0</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row>
    <row r="164" spans="2:19" outlineLevel="1" x14ac:dyDescent="0.3">
      <c r="B164" s="12">
        <v>0</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row>
    <row r="165" spans="2:19" outlineLevel="1" x14ac:dyDescent="0.3">
      <c r="B165" s="12">
        <v>0</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row>
    <row r="166" spans="2:19" outlineLevel="1" x14ac:dyDescent="0.3">
      <c r="B166" s="12">
        <v>0</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row>
    <row r="167" spans="2:19" outlineLevel="1" x14ac:dyDescent="0.3">
      <c r="B167" s="12">
        <v>0</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row>
    <row r="168" spans="2:19" outlineLevel="1" x14ac:dyDescent="0.3">
      <c r="B168" s="12">
        <v>0</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row>
    <row r="169" spans="2:19" outlineLevel="1" x14ac:dyDescent="0.3">
      <c r="B169" s="12">
        <v>0</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row>
    <row r="170" spans="2:19" outlineLevel="1" x14ac:dyDescent="0.3">
      <c r="B170" s="12">
        <v>0</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row>
    <row r="171" spans="2:19" outlineLevel="1" x14ac:dyDescent="0.3">
      <c r="B171" s="12">
        <v>0</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row>
    <row r="172" spans="2:19" outlineLevel="1" x14ac:dyDescent="0.3">
      <c r="B172" s="12">
        <v>0</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row>
    <row r="173" spans="2:19" outlineLevel="1" x14ac:dyDescent="0.3">
      <c r="B173" s="12">
        <v>0</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row>
    <row r="174" spans="2:19" outlineLevel="1" x14ac:dyDescent="0.3">
      <c r="B174" s="12">
        <v>0</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row>
    <row r="175" spans="2:19" outlineLevel="1" x14ac:dyDescent="0.3">
      <c r="B175" s="12">
        <v>0</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row>
    <row r="176" spans="2:19" outlineLevel="1" x14ac:dyDescent="0.3">
      <c r="B176" s="12">
        <v>0</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row>
    <row r="177" spans="2:19" outlineLevel="1" x14ac:dyDescent="0.3">
      <c r="B177" s="12">
        <v>0</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row>
    <row r="178" spans="2:19" outlineLevel="1" x14ac:dyDescent="0.3">
      <c r="B178" s="12">
        <v>0</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row>
    <row r="179" spans="2:19" outlineLevel="1" x14ac:dyDescent="0.3">
      <c r="B179" s="12">
        <v>0</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row>
    <row r="180" spans="2:19" outlineLevel="1" x14ac:dyDescent="0.3">
      <c r="B180" s="12">
        <v>0</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row>
    <row r="181" spans="2:19" outlineLevel="1" x14ac:dyDescent="0.3">
      <c r="B181" s="12">
        <v>0</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row>
    <row r="182" spans="2:19" outlineLevel="1" x14ac:dyDescent="0.3">
      <c r="B182" s="12">
        <v>0</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row>
    <row r="183" spans="2:19" outlineLevel="1" x14ac:dyDescent="0.3">
      <c r="B183" s="12">
        <v>0</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row>
    <row r="184" spans="2:19" outlineLevel="1" x14ac:dyDescent="0.3">
      <c r="B184" s="12">
        <v>0</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row>
    <row r="185" spans="2:19" outlineLevel="1" x14ac:dyDescent="0.3">
      <c r="B185" s="12">
        <v>0</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row>
    <row r="186" spans="2:19" outlineLevel="1" x14ac:dyDescent="0.3">
      <c r="B186" s="12">
        <v>0</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row>
    <row r="187" spans="2:19" outlineLevel="1" x14ac:dyDescent="0.3">
      <c r="B187" s="12">
        <v>0</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row>
    <row r="188" spans="2:19" outlineLevel="1" x14ac:dyDescent="0.3">
      <c r="B188" s="12">
        <v>0</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row>
    <row r="189" spans="2:19" outlineLevel="1" x14ac:dyDescent="0.3">
      <c r="B189" s="12">
        <v>0</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row>
    <row r="190" spans="2:19" outlineLevel="1" x14ac:dyDescent="0.3">
      <c r="B190" s="12">
        <v>0</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row>
    <row r="191" spans="2:19" outlineLevel="1" x14ac:dyDescent="0.3">
      <c r="B191" s="12">
        <v>0</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row>
    <row r="192" spans="2:19" outlineLevel="1" x14ac:dyDescent="0.3">
      <c r="B192" s="12">
        <v>0</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row>
    <row r="193" spans="2:19" outlineLevel="1" x14ac:dyDescent="0.3">
      <c r="B193" s="12">
        <v>0</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row>
    <row r="194" spans="2:19" outlineLevel="1" x14ac:dyDescent="0.3">
      <c r="B194" s="12">
        <v>0</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row>
    <row r="195" spans="2:19" outlineLevel="1" x14ac:dyDescent="0.3">
      <c r="B195" s="12">
        <v>0</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row>
    <row r="196" spans="2:19" outlineLevel="1" x14ac:dyDescent="0.3">
      <c r="B196" s="12">
        <v>0</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row>
    <row r="197" spans="2:19" outlineLevel="1" x14ac:dyDescent="0.3">
      <c r="B197" s="12">
        <v>0</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row>
    <row r="198" spans="2:19" outlineLevel="1" x14ac:dyDescent="0.3">
      <c r="B198" s="12">
        <v>0</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row>
    <row r="199" spans="2:19" outlineLevel="1" x14ac:dyDescent="0.3">
      <c r="B199" s="12">
        <v>0</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row>
    <row r="200" spans="2:19" outlineLevel="1" x14ac:dyDescent="0.3">
      <c r="B200" s="12">
        <v>0</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row>
    <row r="201" spans="2:19" outlineLevel="1" x14ac:dyDescent="0.3">
      <c r="B201" s="12">
        <v>0</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row>
    <row r="202" spans="2:19" outlineLevel="1" x14ac:dyDescent="0.3">
      <c r="B202" s="12">
        <v>0</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row>
    <row r="203" spans="2:19" outlineLevel="1" x14ac:dyDescent="0.3">
      <c r="B203" s="12">
        <v>0</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row>
    <row r="204" spans="2:19" outlineLevel="1" x14ac:dyDescent="0.3">
      <c r="B204" s="12">
        <v>0</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row>
    <row r="205" spans="2:19" outlineLevel="1" x14ac:dyDescent="0.3">
      <c r="B205" s="12">
        <v>0</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row>
    <row r="206" spans="2:19" outlineLevel="1" x14ac:dyDescent="0.3">
      <c r="B206" s="12">
        <v>0</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row>
    <row r="207" spans="2:19" outlineLevel="1" x14ac:dyDescent="0.3">
      <c r="B207" s="12">
        <v>0</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row>
    <row r="208" spans="2:19" outlineLevel="1" x14ac:dyDescent="0.3">
      <c r="B208" s="12">
        <v>0</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row>
    <row r="209" spans="2:19" outlineLevel="1" x14ac:dyDescent="0.3">
      <c r="B209" s="12">
        <v>0</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row>
    <row r="210" spans="2:19" outlineLevel="1" x14ac:dyDescent="0.3">
      <c r="B210" s="12">
        <v>0</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row>
    <row r="211" spans="2:19" outlineLevel="1" x14ac:dyDescent="0.3">
      <c r="B211" s="12">
        <v>0</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row>
    <row r="212" spans="2:19" outlineLevel="1" x14ac:dyDescent="0.3">
      <c r="B212" s="12">
        <v>0</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row>
    <row r="213" spans="2:19" outlineLevel="1" x14ac:dyDescent="0.3">
      <c r="B213" s="12">
        <v>0</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row>
    <row r="214" spans="2:19" outlineLevel="1" x14ac:dyDescent="0.3">
      <c r="B214" s="12">
        <v>0</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row>
    <row r="215" spans="2:19" outlineLevel="1" x14ac:dyDescent="0.3">
      <c r="B215" s="12">
        <v>0</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row>
    <row r="216" spans="2:19" outlineLevel="1" x14ac:dyDescent="0.3">
      <c r="B216" s="12">
        <v>0</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row>
    <row r="217" spans="2:19" outlineLevel="1" x14ac:dyDescent="0.3">
      <c r="B217" s="12">
        <v>0</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row>
    <row r="218" spans="2:19" x14ac:dyDescent="0.3">
      <c r="B218" s="12">
        <v>0</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row>
    <row r="219" spans="2:19" outlineLevel="1" x14ac:dyDescent="0.3"/>
    <row r="220" spans="2:19" outlineLevel="1" x14ac:dyDescent="0.3">
      <c r="B220" s="13" t="str">
        <f t="shared" ref="B220:B251" si="0">IF($B$4, $B15, IFERROR( TEXT( $B14 / $B$10, INDEX( $A$23:$A$34, MATCH( $B$11, $A$37:$A$48, 0 )) ), $B14 / $B$10 ) &amp; REPT( " ", $B$7 ))</f>
        <v xml:space="preserve">0          </v>
      </c>
      <c r="C220" s="13" t="str">
        <f t="shared" ref="C220:C251" si="1">IF($C$4, $C15, IFERROR( TEXT( $C14 / $C$10, INDEX( $A$23:$A$34, MATCH( $C$11, $A$37:$A$48, 0 )) ), $C14 / $C$10 ) &amp; REPT( " ", $C$7 ))</f>
        <v xml:space="preserve">0          </v>
      </c>
      <c r="D220" s="13" t="str">
        <f t="shared" ref="D220:D251" si="2">IF($D$4, $D15, IFERROR( TEXT( $D14 / $D$10, INDEX( $A$23:$A$34, MATCH( $D$11, $A$37:$A$48, 0 )) ), $D14 / $D$10 ) &amp; REPT( " ", $D$7 ))</f>
        <v xml:space="preserve">340          </v>
      </c>
      <c r="E220" s="13" t="str">
        <f t="shared" ref="E220:E251" si="3">IF($E$4, $E15, IFERROR( TEXT( $E14 / $E$10, INDEX( $A$23:$A$34, MATCH( $E$11, $A$37:$A$48, 0 )) ), $E14 / $E$10 ) &amp; REPT( " ", $E$7 ))</f>
        <v xml:space="preserve">0          </v>
      </c>
      <c r="F220" s="13" t="str">
        <f t="shared" ref="F220:F251" si="4">IF($F$4, $F15, IFERROR( TEXT( $F14 / $F$10, INDEX( $A$23:$A$34, MATCH( $F$11, $A$37:$A$48, 0 )) ), $F14 / $F$10 ) &amp; REPT( " ", $F$7 ))</f>
        <v xml:space="preserve">0          </v>
      </c>
      <c r="G220" s="13" t="str">
        <f t="shared" ref="G220:G251" si="5">IF($G$4, $G15, IFERROR( TEXT( $G14 / $G$10, INDEX( $A$23:$A$34, MATCH( $G$11, $A$37:$A$48, 0 )) ), $G14 / $G$10 ) &amp; REPT( " ", $G$7 ))</f>
        <v xml:space="preserve">238          </v>
      </c>
      <c r="H220" s="13" t="str">
        <f t="shared" ref="H220:H251" si="6">IF($H$4, $H15, IFERROR( TEXT( $H14 / $H$10, INDEX( $A$23:$A$34, MATCH( $H$11, $A$37:$A$48, 0 )) ), $H14 / $H$10 ) &amp; REPT( " ", $H$7 ))</f>
        <v xml:space="preserve">0          </v>
      </c>
      <c r="I220" s="13" t="str">
        <f t="shared" ref="I220:I251" si="7">IF($I$4, $I15, IFERROR( TEXT( $I14 / $I$10, INDEX( $A$23:$A$34, MATCH( $I$11, $A$37:$A$48, 0 )) ), $I14 / $I$10 ) &amp; REPT( " ", $I$7 ))</f>
        <v xml:space="preserve">0          </v>
      </c>
      <c r="J220" s="13" t="str">
        <f t="shared" ref="J220:J251" si="8">IF($J$4, $J15, IFERROR( TEXT( $J14 / $J$10, INDEX( $A$23:$A$34, MATCH( $J$11, $A$37:$A$48, 0 )) ), $J14 / $J$10 ) &amp; REPT( " ", $J$7 ))</f>
        <v xml:space="preserve">0          </v>
      </c>
      <c r="K220" s="13" t="str">
        <f t="shared" ref="K220:K251" si="9">IF($K$4, $K15, IFERROR( TEXT( $K14 / $K$10, INDEX( $A$23:$A$34, MATCH( $K$11, $A$37:$A$48, 0 )) ), $K14 / $K$10 ) &amp; REPT( " ", $K$7 ))</f>
        <v xml:space="preserve">0          </v>
      </c>
      <c r="L220" s="13" t="str">
        <f t="shared" ref="L220:L251" si="10">IF($L$4, $L15, IFERROR( TEXT( $L14 / $L$10, INDEX( $A$23:$A$34, MATCH( $L$11, $A$37:$A$48, 0 )) ), $L14 / $L$10 ) &amp; REPT( " ", $L$7 ))</f>
        <v xml:space="preserve">238          </v>
      </c>
      <c r="M220" s="13" t="str">
        <f t="shared" ref="M220:M251" si="11">IF($M$4, $M15, IFERROR( TEXT( $M14 / $M$10, INDEX( $A$23:$A$34, MATCH( $M$11, $A$37:$A$48, 0 )) ), $M14 / $M$10 ) &amp; REPT( " ", $M$7 ))</f>
        <v xml:space="preserve">0          </v>
      </c>
      <c r="N220" s="13" t="str">
        <f t="shared" ref="N220:N251" si="12">IF($N$4, $N15, IFERROR( TEXT( $N14 / $N$10, INDEX( $A$23:$A$34, MATCH( $N$11, $A$37:$A$48, 0 )) ), $N14 / $N$10 ) &amp; REPT( " ", $N$7 ))</f>
        <v xml:space="preserve">0          </v>
      </c>
      <c r="O220" s="13" t="str">
        <f t="shared" ref="O220:O251" si="13">IF($O$4, $O15, IFERROR( TEXT( $O14 / $O$10, INDEX( $A$23:$A$34, MATCH( $O$11, $A$37:$A$48, 0 )) ), $O14 / $O$10 ) &amp; REPT( " ", $O$7 ))</f>
        <v xml:space="preserve">0          </v>
      </c>
      <c r="P220" s="13" t="str">
        <f t="shared" ref="P220:P251" si="14">IF($P$4, $P15, IFERROR( TEXT( $P14 / $P$10, INDEX( $A$23:$A$34, MATCH( $P$11, $A$37:$A$48, 0 )) ), $P14 / $P$10 ) &amp; REPT( " ", $P$7 ))</f>
        <v xml:space="preserve">0          </v>
      </c>
      <c r="Q220" s="13" t="str">
        <f t="shared" ref="Q220:Q251" si="15">IF($Q$4, $Q15, IFERROR( TEXT( $Q14 / $Q$10, INDEX( $A$23:$A$34, MATCH( $Q$11, $A$37:$A$48, 0 )) ), $Q14 / $Q$10 ) &amp; REPT( " ", $Q$7 ))</f>
        <v xml:space="preserve">0          </v>
      </c>
      <c r="R220" s="13" t="str">
        <f t="shared" ref="R220:R251" si="16">IF($R$4, $R15, IFERROR( TEXT( $R14 / $R$10, INDEX( $A$23:$A$34, MATCH( $R$11, $A$37:$A$48, 0 )) ), $R14 / $R$10 ) &amp; REPT( " ", $R$7 ))</f>
        <v xml:space="preserve">0          </v>
      </c>
      <c r="S220" s="13" t="str">
        <f t="shared" ref="S220:S251" si="17">IF($S$4, $S15, IFERROR( TEXT( $S14 / $S$10, INDEX( $A$23:$A$34, MATCH( $S$11, $A$37:$A$48, 0 )) ), $S14 / $S$10 ) &amp; REPT( " ", $S$7 ))</f>
        <v xml:space="preserve">0          </v>
      </c>
    </row>
    <row r="221" spans="2:19" outlineLevel="1" x14ac:dyDescent="0.3">
      <c r="B221" s="13" t="str">
        <f t="shared" si="0"/>
        <v xml:space="preserve">0.2          </v>
      </c>
      <c r="C221" s="13" t="str">
        <f t="shared" si="1"/>
        <v xml:space="preserve">660173          </v>
      </c>
      <c r="D221" s="13" t="str">
        <f t="shared" si="2"/>
        <v xml:space="preserve">2853285          </v>
      </c>
      <c r="E221" s="13" t="str">
        <f t="shared" si="3"/>
        <v xml:space="preserve">0.2          </v>
      </c>
      <c r="F221" s="13" t="str">
        <f t="shared" si="4"/>
        <v xml:space="preserve">585452          </v>
      </c>
      <c r="G221" s="13" t="str">
        <f t="shared" si="5"/>
        <v xml:space="preserve">1997300          </v>
      </c>
      <c r="H221" s="13" t="str">
        <f t="shared" si="6"/>
        <v xml:space="preserve">100000          </v>
      </c>
      <c r="I221" s="13" t="str">
        <f t="shared" si="7"/>
        <v xml:space="preserve">100000          </v>
      </c>
      <c r="J221" s="13" t="str">
        <f t="shared" si="8"/>
        <v xml:space="preserve">1099116          </v>
      </c>
      <c r="K221" s="13" t="str">
        <f t="shared" si="9"/>
        <v xml:space="preserve">0.2          </v>
      </c>
      <c r="L221" s="13" t="str">
        <f t="shared" si="10"/>
        <v xml:space="preserve">1997300          </v>
      </c>
      <c r="M221" s="13" t="str">
        <f t="shared" si="11"/>
        <v xml:space="preserve">100000          </v>
      </c>
      <c r="N221" s="13" t="str">
        <f t="shared" si="12"/>
        <v xml:space="preserve">100000          </v>
      </c>
      <c r="O221" s="13" t="str">
        <f t="shared" si="13"/>
        <v xml:space="preserve">1029116          </v>
      </c>
      <c r="P221" s="13" t="str">
        <f t="shared" si="14"/>
        <v xml:space="preserve">929116          </v>
      </c>
      <c r="Q221" s="13" t="str">
        <f t="shared" si="15"/>
        <v xml:space="preserve">490173          </v>
      </c>
      <c r="R221" s="13" t="str">
        <f t="shared" si="16"/>
        <v xml:space="preserve">999116          </v>
      </c>
      <c r="S221" s="13" t="str">
        <f t="shared" si="17"/>
        <v xml:space="preserve">560173          </v>
      </c>
    </row>
    <row r="222" spans="2:19" outlineLevel="1" x14ac:dyDescent="0.3">
      <c r="B222" s="13" t="str">
        <f t="shared" si="0"/>
        <v xml:space="preserve">0.4          </v>
      </c>
      <c r="C222" s="13" t="str">
        <f t="shared" si="1"/>
        <v xml:space="preserve">1320346          </v>
      </c>
      <c r="D222" s="13" t="str">
        <f t="shared" si="2"/>
        <v xml:space="preserve">5706230          </v>
      </c>
      <c r="E222" s="13" t="str">
        <f t="shared" si="3"/>
        <v xml:space="preserve">0.4          </v>
      </c>
      <c r="F222" s="13" t="str">
        <f t="shared" si="4"/>
        <v xml:space="preserve">1170904          </v>
      </c>
      <c r="G222" s="13" t="str">
        <f t="shared" si="5"/>
        <v xml:space="preserve">3994362          </v>
      </c>
      <c r="H222" s="13" t="str">
        <f t="shared" si="6"/>
        <v xml:space="preserve">200000          </v>
      </c>
      <c r="I222" s="13" t="str">
        <f t="shared" si="7"/>
        <v xml:space="preserve">200000          </v>
      </c>
      <c r="J222" s="13" t="str">
        <f t="shared" si="8"/>
        <v xml:space="preserve">2198232          </v>
      </c>
      <c r="K222" s="13" t="str">
        <f t="shared" si="9"/>
        <v xml:space="preserve">0.4          </v>
      </c>
      <c r="L222" s="13" t="str">
        <f t="shared" si="10"/>
        <v xml:space="preserve">3994362          </v>
      </c>
      <c r="M222" s="13" t="str">
        <f t="shared" si="11"/>
        <v xml:space="preserve">200000          </v>
      </c>
      <c r="N222" s="13" t="str">
        <f t="shared" si="12"/>
        <v xml:space="preserve">200000          </v>
      </c>
      <c r="O222" s="13" t="str">
        <f t="shared" si="13"/>
        <v xml:space="preserve">2058232          </v>
      </c>
      <c r="P222" s="13" t="str">
        <f t="shared" si="14"/>
        <v xml:space="preserve">1858232          </v>
      </c>
      <c r="Q222" s="13" t="str">
        <f t="shared" si="15"/>
        <v xml:space="preserve">980346          </v>
      </c>
      <c r="R222" s="13" t="str">
        <f t="shared" si="16"/>
        <v xml:space="preserve">1998232          </v>
      </c>
      <c r="S222" s="13" t="str">
        <f t="shared" si="17"/>
        <v xml:space="preserve">1120346          </v>
      </c>
    </row>
    <row r="223" spans="2:19" outlineLevel="1" x14ac:dyDescent="0.3">
      <c r="B223" s="13" t="str">
        <f t="shared" si="0"/>
        <v xml:space="preserve">0.6          </v>
      </c>
      <c r="C223" s="13" t="str">
        <f t="shared" si="1"/>
        <v xml:space="preserve">1980519          </v>
      </c>
      <c r="D223" s="13" t="str">
        <f t="shared" si="2"/>
        <v xml:space="preserve">8559175          </v>
      </c>
      <c r="E223" s="13" t="str">
        <f t="shared" si="3"/>
        <v xml:space="preserve">0.6          </v>
      </c>
      <c r="F223" s="13" t="str">
        <f t="shared" si="4"/>
        <v xml:space="preserve">1756356          </v>
      </c>
      <c r="G223" s="13" t="str">
        <f t="shared" si="5"/>
        <v xml:space="preserve">5991424          </v>
      </c>
      <c r="H223" s="13" t="str">
        <f t="shared" si="6"/>
        <v xml:space="preserve">300000          </v>
      </c>
      <c r="I223" s="13" t="str">
        <f t="shared" si="7"/>
        <v xml:space="preserve">300000          </v>
      </c>
      <c r="J223" s="13" t="str">
        <f t="shared" si="8"/>
        <v xml:space="preserve">3297348          </v>
      </c>
      <c r="K223" s="13" t="str">
        <f t="shared" si="9"/>
        <v xml:space="preserve">0.6          </v>
      </c>
      <c r="L223" s="13" t="str">
        <f t="shared" si="10"/>
        <v xml:space="preserve">5991424          </v>
      </c>
      <c r="M223" s="13" t="str">
        <f t="shared" si="11"/>
        <v xml:space="preserve">300000          </v>
      </c>
      <c r="N223" s="13" t="str">
        <f t="shared" si="12"/>
        <v xml:space="preserve">300000          </v>
      </c>
      <c r="O223" s="13" t="str">
        <f t="shared" si="13"/>
        <v xml:space="preserve">3087348          </v>
      </c>
      <c r="P223" s="13" t="str">
        <f t="shared" si="14"/>
        <v xml:space="preserve">2787348          </v>
      </c>
      <c r="Q223" s="13" t="str">
        <f t="shared" si="15"/>
        <v xml:space="preserve">1470519          </v>
      </c>
      <c r="R223" s="13" t="str">
        <f t="shared" si="16"/>
        <v xml:space="preserve">2997348          </v>
      </c>
      <c r="S223" s="13" t="str">
        <f t="shared" si="17"/>
        <v xml:space="preserve">1680519          </v>
      </c>
    </row>
    <row r="224" spans="2:19" outlineLevel="1" x14ac:dyDescent="0.3">
      <c r="B224" s="13" t="str">
        <f t="shared" si="0"/>
        <v xml:space="preserve">0.8          </v>
      </c>
      <c r="C224" s="13" t="str">
        <f t="shared" si="1"/>
        <v xml:space="preserve">2640692          </v>
      </c>
      <c r="D224" s="13" t="str">
        <f t="shared" si="2"/>
        <v xml:space="preserve">11412120          </v>
      </c>
      <c r="E224" s="13" t="str">
        <f t="shared" si="3"/>
        <v xml:space="preserve">0.8          </v>
      </c>
      <c r="F224" s="13" t="str">
        <f t="shared" si="4"/>
        <v xml:space="preserve">2341808          </v>
      </c>
      <c r="G224" s="13" t="str">
        <f t="shared" si="5"/>
        <v xml:space="preserve">7988486          </v>
      </c>
      <c r="H224" s="13" t="str">
        <f t="shared" si="6"/>
        <v xml:space="preserve">400000          </v>
      </c>
      <c r="I224" s="13" t="str">
        <f t="shared" si="7"/>
        <v xml:space="preserve">400000          </v>
      </c>
      <c r="J224" s="13" t="str">
        <f t="shared" si="8"/>
        <v xml:space="preserve">4396464          </v>
      </c>
      <c r="K224" s="13" t="str">
        <f t="shared" si="9"/>
        <v xml:space="preserve">0.8          </v>
      </c>
      <c r="L224" s="13" t="str">
        <f t="shared" si="10"/>
        <v xml:space="preserve">7988486          </v>
      </c>
      <c r="M224" s="13" t="str">
        <f t="shared" si="11"/>
        <v xml:space="preserve">400000          </v>
      </c>
      <c r="N224" s="13" t="str">
        <f t="shared" si="12"/>
        <v xml:space="preserve">400000          </v>
      </c>
      <c r="O224" s="13" t="str">
        <f t="shared" si="13"/>
        <v xml:space="preserve">4116464          </v>
      </c>
      <c r="P224" s="13" t="str">
        <f t="shared" si="14"/>
        <v xml:space="preserve">3716464          </v>
      </c>
      <c r="Q224" s="13" t="str">
        <f t="shared" si="15"/>
        <v xml:space="preserve">1960692          </v>
      </c>
      <c r="R224" s="13" t="str">
        <f t="shared" si="16"/>
        <v xml:space="preserve">3996464          </v>
      </c>
      <c r="S224" s="13" t="str">
        <f t="shared" si="17"/>
        <v xml:space="preserve">2240692          </v>
      </c>
    </row>
    <row r="225" spans="2:19" outlineLevel="1" x14ac:dyDescent="0.3">
      <c r="B225" s="13" t="str">
        <f t="shared" si="0"/>
        <v xml:space="preserve">1          </v>
      </c>
      <c r="C225" s="13" t="str">
        <f t="shared" si="1"/>
        <v xml:space="preserve">3300865          </v>
      </c>
      <c r="D225" s="13" t="str">
        <f t="shared" si="2"/>
        <v xml:space="preserve">14265065          </v>
      </c>
      <c r="E225" s="13" t="str">
        <f t="shared" si="3"/>
        <v xml:space="preserve">1          </v>
      </c>
      <c r="F225" s="13" t="str">
        <f t="shared" si="4"/>
        <v xml:space="preserve">2927260          </v>
      </c>
      <c r="G225" s="13" t="str">
        <f t="shared" si="5"/>
        <v xml:space="preserve">9985548          </v>
      </c>
      <c r="H225" s="13" t="str">
        <f t="shared" si="6"/>
        <v xml:space="preserve">500000          </v>
      </c>
      <c r="I225" s="13" t="str">
        <f t="shared" si="7"/>
        <v xml:space="preserve">500000          </v>
      </c>
      <c r="J225" s="13" t="str">
        <f t="shared" si="8"/>
        <v xml:space="preserve">5495580          </v>
      </c>
      <c r="K225" s="13" t="str">
        <f t="shared" si="9"/>
        <v xml:space="preserve">1          </v>
      </c>
      <c r="L225" s="13" t="str">
        <f t="shared" si="10"/>
        <v xml:space="preserve">9985548          </v>
      </c>
      <c r="M225" s="13" t="str">
        <f t="shared" si="11"/>
        <v xml:space="preserve">500000          </v>
      </c>
      <c r="N225" s="13" t="str">
        <f t="shared" si="12"/>
        <v xml:space="preserve">500000          </v>
      </c>
      <c r="O225" s="13" t="str">
        <f t="shared" si="13"/>
        <v xml:space="preserve">5145580          </v>
      </c>
      <c r="P225" s="13" t="str">
        <f t="shared" si="14"/>
        <v xml:space="preserve">4645580          </v>
      </c>
      <c r="Q225" s="13" t="str">
        <f t="shared" si="15"/>
        <v xml:space="preserve">2450865          </v>
      </c>
      <c r="R225" s="13" t="str">
        <f t="shared" si="16"/>
        <v xml:space="preserve">4995580          </v>
      </c>
      <c r="S225" s="13" t="str">
        <f t="shared" si="17"/>
        <v xml:space="preserve">2800865          </v>
      </c>
    </row>
    <row r="226" spans="2:19" outlineLevel="1" x14ac:dyDescent="0.3">
      <c r="B226" s="13" t="str">
        <f t="shared" si="0"/>
        <v xml:space="preserve">1.2          </v>
      </c>
      <c r="C226" s="13" t="str">
        <f t="shared" si="1"/>
        <v xml:space="preserve">3961038          </v>
      </c>
      <c r="D226" s="13" t="str">
        <f t="shared" si="2"/>
        <v xml:space="preserve">17118010          </v>
      </c>
      <c r="E226" s="13" t="str">
        <f t="shared" si="3"/>
        <v xml:space="preserve">1.2          </v>
      </c>
      <c r="F226" s="13" t="str">
        <f t="shared" si="4"/>
        <v xml:space="preserve">3512712          </v>
      </c>
      <c r="G226" s="13" t="str">
        <f t="shared" si="5"/>
        <v xml:space="preserve">11982610          </v>
      </c>
      <c r="H226" s="13" t="str">
        <f t="shared" si="6"/>
        <v xml:space="preserve">600000          </v>
      </c>
      <c r="I226" s="13" t="str">
        <f t="shared" si="7"/>
        <v xml:space="preserve">600000          </v>
      </c>
      <c r="J226" s="13" t="str">
        <f t="shared" si="8"/>
        <v xml:space="preserve">6594696          </v>
      </c>
      <c r="K226" s="13" t="str">
        <f t="shared" si="9"/>
        <v xml:space="preserve">1.2          </v>
      </c>
      <c r="L226" s="13" t="str">
        <f t="shared" si="10"/>
        <v xml:space="preserve">11982610          </v>
      </c>
      <c r="M226" s="13" t="str">
        <f t="shared" si="11"/>
        <v xml:space="preserve">600000          </v>
      </c>
      <c r="N226" s="13" t="str">
        <f t="shared" si="12"/>
        <v xml:space="preserve">600000          </v>
      </c>
      <c r="O226" s="13" t="str">
        <f t="shared" si="13"/>
        <v xml:space="preserve">6174696          </v>
      </c>
      <c r="P226" s="13" t="str">
        <f t="shared" si="14"/>
        <v xml:space="preserve">5574696          </v>
      </c>
      <c r="Q226" s="13" t="str">
        <f t="shared" si="15"/>
        <v xml:space="preserve">2941038          </v>
      </c>
      <c r="R226" s="13" t="str">
        <f t="shared" si="16"/>
        <v xml:space="preserve">5994696          </v>
      </c>
      <c r="S226" s="13" t="str">
        <f t="shared" si="17"/>
        <v xml:space="preserve">3361038          </v>
      </c>
    </row>
    <row r="227" spans="2:19" outlineLevel="1" x14ac:dyDescent="0.3">
      <c r="B227" s="13" t="str">
        <f t="shared" si="0"/>
        <v xml:space="preserve">1.4          </v>
      </c>
      <c r="C227" s="13" t="str">
        <f t="shared" si="1"/>
        <v xml:space="preserve">4621211          </v>
      </c>
      <c r="D227" s="13" t="str">
        <f t="shared" si="2"/>
        <v xml:space="preserve">19970955          </v>
      </c>
      <c r="E227" s="13" t="str">
        <f t="shared" si="3"/>
        <v xml:space="preserve">1.4          </v>
      </c>
      <c r="F227" s="13" t="str">
        <f t="shared" si="4"/>
        <v xml:space="preserve">4098164          </v>
      </c>
      <c r="G227" s="13" t="str">
        <f t="shared" si="5"/>
        <v xml:space="preserve">13979672          </v>
      </c>
      <c r="H227" s="13" t="str">
        <f t="shared" si="6"/>
        <v xml:space="preserve">700000          </v>
      </c>
      <c r="I227" s="13" t="str">
        <f t="shared" si="7"/>
        <v xml:space="preserve">700000          </v>
      </c>
      <c r="J227" s="13" t="str">
        <f t="shared" si="8"/>
        <v xml:space="preserve">7693812          </v>
      </c>
      <c r="K227" s="13" t="str">
        <f t="shared" si="9"/>
        <v xml:space="preserve">1.4          </v>
      </c>
      <c r="L227" s="13" t="str">
        <f t="shared" si="10"/>
        <v xml:space="preserve">13979672          </v>
      </c>
      <c r="M227" s="13" t="str">
        <f t="shared" si="11"/>
        <v xml:space="preserve">700000          </v>
      </c>
      <c r="N227" s="13" t="str">
        <f t="shared" si="12"/>
        <v xml:space="preserve">700000          </v>
      </c>
      <c r="O227" s="13" t="str">
        <f t="shared" si="13"/>
        <v xml:space="preserve">7203812          </v>
      </c>
      <c r="P227" s="13" t="str">
        <f t="shared" si="14"/>
        <v xml:space="preserve">6503812          </v>
      </c>
      <c r="Q227" s="13" t="str">
        <f t="shared" si="15"/>
        <v xml:space="preserve">3431211          </v>
      </c>
      <c r="R227" s="13" t="str">
        <f t="shared" si="16"/>
        <v xml:space="preserve">6993812          </v>
      </c>
      <c r="S227" s="13" t="str">
        <f t="shared" si="17"/>
        <v xml:space="preserve">3921211          </v>
      </c>
    </row>
    <row r="228" spans="2:19" outlineLevel="1" x14ac:dyDescent="0.3">
      <c r="B228" s="13" t="str">
        <f t="shared" si="0"/>
        <v xml:space="preserve">1.6          </v>
      </c>
      <c r="C228" s="13" t="str">
        <f t="shared" si="1"/>
        <v xml:space="preserve">5281384          </v>
      </c>
      <c r="D228" s="13" t="str">
        <f t="shared" si="2"/>
        <v xml:space="preserve">22823900          </v>
      </c>
      <c r="E228" s="13" t="str">
        <f t="shared" si="3"/>
        <v xml:space="preserve">1.6          </v>
      </c>
      <c r="F228" s="13" t="str">
        <f t="shared" si="4"/>
        <v xml:space="preserve">4683616          </v>
      </c>
      <c r="G228" s="13" t="str">
        <f t="shared" si="5"/>
        <v xml:space="preserve">15976734          </v>
      </c>
      <c r="H228" s="13" t="str">
        <f t="shared" si="6"/>
        <v xml:space="preserve">800000          </v>
      </c>
      <c r="I228" s="13" t="str">
        <f t="shared" si="7"/>
        <v xml:space="preserve">800000          </v>
      </c>
      <c r="J228" s="13" t="str">
        <f t="shared" si="8"/>
        <v xml:space="preserve">8792928          </v>
      </c>
      <c r="K228" s="13" t="str">
        <f t="shared" si="9"/>
        <v xml:space="preserve">1.6          </v>
      </c>
      <c r="L228" s="13" t="str">
        <f t="shared" si="10"/>
        <v xml:space="preserve">15976734          </v>
      </c>
      <c r="M228" s="13" t="str">
        <f t="shared" si="11"/>
        <v xml:space="preserve">800000          </v>
      </c>
      <c r="N228" s="13" t="str">
        <f t="shared" si="12"/>
        <v xml:space="preserve">800000          </v>
      </c>
      <c r="O228" s="13" t="str">
        <f t="shared" si="13"/>
        <v xml:space="preserve">8232928          </v>
      </c>
      <c r="P228" s="13" t="str">
        <f t="shared" si="14"/>
        <v xml:space="preserve">7432928          </v>
      </c>
      <c r="Q228" s="13" t="str">
        <f t="shared" si="15"/>
        <v xml:space="preserve">3921384          </v>
      </c>
      <c r="R228" s="13" t="str">
        <f t="shared" si="16"/>
        <v xml:space="preserve">7992928          </v>
      </c>
      <c r="S228" s="13" t="str">
        <f t="shared" si="17"/>
        <v xml:space="preserve">4481384          </v>
      </c>
    </row>
    <row r="229" spans="2:19" outlineLevel="1" x14ac:dyDescent="0.3">
      <c r="B229" s="13" t="str">
        <f t="shared" si="0"/>
        <v xml:space="preserve">1.8          </v>
      </c>
      <c r="C229" s="13" t="str">
        <f t="shared" si="1"/>
        <v xml:space="preserve">5941557          </v>
      </c>
      <c r="D229" s="13" t="str">
        <f t="shared" si="2"/>
        <v xml:space="preserve">25676845          </v>
      </c>
      <c r="E229" s="13" t="str">
        <f t="shared" si="3"/>
        <v xml:space="preserve">1.8          </v>
      </c>
      <c r="F229" s="13" t="str">
        <f t="shared" si="4"/>
        <v xml:space="preserve">5269068          </v>
      </c>
      <c r="G229" s="13" t="str">
        <f t="shared" si="5"/>
        <v xml:space="preserve">17973796          </v>
      </c>
      <c r="H229" s="13" t="str">
        <f t="shared" si="6"/>
        <v xml:space="preserve">900000          </v>
      </c>
      <c r="I229" s="13" t="str">
        <f t="shared" si="7"/>
        <v xml:space="preserve">900000          </v>
      </c>
      <c r="J229" s="13" t="str">
        <f t="shared" si="8"/>
        <v xml:space="preserve">9892044          </v>
      </c>
      <c r="K229" s="13" t="str">
        <f t="shared" si="9"/>
        <v xml:space="preserve">1.8          </v>
      </c>
      <c r="L229" s="13" t="str">
        <f t="shared" si="10"/>
        <v xml:space="preserve">17973796          </v>
      </c>
      <c r="M229" s="13" t="str">
        <f t="shared" si="11"/>
        <v xml:space="preserve">900000          </v>
      </c>
      <c r="N229" s="13" t="str">
        <f t="shared" si="12"/>
        <v xml:space="preserve">900000          </v>
      </c>
      <c r="O229" s="13" t="str">
        <f t="shared" si="13"/>
        <v xml:space="preserve">9262044          </v>
      </c>
      <c r="P229" s="13" t="str">
        <f t="shared" si="14"/>
        <v xml:space="preserve">8362044          </v>
      </c>
      <c r="Q229" s="13" t="str">
        <f t="shared" si="15"/>
        <v xml:space="preserve">4411557          </v>
      </c>
      <c r="R229" s="13" t="str">
        <f t="shared" si="16"/>
        <v xml:space="preserve">8992044          </v>
      </c>
      <c r="S229" s="13" t="str">
        <f t="shared" si="17"/>
        <v xml:space="preserve">5041557          </v>
      </c>
    </row>
    <row r="230" spans="2:19" outlineLevel="1" x14ac:dyDescent="0.3">
      <c r="B230" s="13" t="str">
        <f t="shared" si="0"/>
        <v xml:space="preserve">2          </v>
      </c>
      <c r="C230" s="13" t="str">
        <f t="shared" si="1"/>
        <v xml:space="preserve">6601730          </v>
      </c>
      <c r="D230" s="13" t="str">
        <f t="shared" si="2"/>
        <v xml:space="preserve">28529790          </v>
      </c>
      <c r="E230" s="13" t="str">
        <f t="shared" si="3"/>
        <v xml:space="preserve">2          </v>
      </c>
      <c r="F230" s="13" t="str">
        <f t="shared" si="4"/>
        <v xml:space="preserve">5854520          </v>
      </c>
      <c r="G230" s="13" t="str">
        <f t="shared" si="5"/>
        <v xml:space="preserve">19970858          </v>
      </c>
      <c r="H230" s="13" t="str">
        <f t="shared" si="6"/>
        <v xml:space="preserve">1000000          </v>
      </c>
      <c r="I230" s="13" t="str">
        <f t="shared" si="7"/>
        <v xml:space="preserve">1000000          </v>
      </c>
      <c r="J230" s="13" t="str">
        <f t="shared" si="8"/>
        <v xml:space="preserve">10991160          </v>
      </c>
      <c r="K230" s="13" t="str">
        <f t="shared" si="9"/>
        <v xml:space="preserve">2          </v>
      </c>
      <c r="L230" s="13" t="str">
        <f t="shared" si="10"/>
        <v xml:space="preserve">19970858          </v>
      </c>
      <c r="M230" s="13" t="str">
        <f t="shared" si="11"/>
        <v xml:space="preserve">1000000          </v>
      </c>
      <c r="N230" s="13" t="str">
        <f t="shared" si="12"/>
        <v xml:space="preserve">1000000          </v>
      </c>
      <c r="O230" s="13" t="str">
        <f t="shared" si="13"/>
        <v xml:space="preserve">10291160          </v>
      </c>
      <c r="P230" s="13" t="str">
        <f t="shared" si="14"/>
        <v xml:space="preserve">9291160          </v>
      </c>
      <c r="Q230" s="13" t="str">
        <f t="shared" si="15"/>
        <v xml:space="preserve">4901730          </v>
      </c>
      <c r="R230" s="13" t="str">
        <f t="shared" si="16"/>
        <v xml:space="preserve">9991160          </v>
      </c>
      <c r="S230" s="13" t="str">
        <f t="shared" si="17"/>
        <v xml:space="preserve">5601730          </v>
      </c>
    </row>
    <row r="231" spans="2:19" outlineLevel="1" x14ac:dyDescent="0.3">
      <c r="B231" s="13" t="str">
        <f t="shared" si="0"/>
        <v xml:space="preserve">2.2          </v>
      </c>
      <c r="C231" s="13" t="str">
        <f t="shared" si="1"/>
        <v xml:space="preserve">7261903          </v>
      </c>
      <c r="D231" s="13" t="str">
        <f t="shared" si="2"/>
        <v xml:space="preserve">31382735          </v>
      </c>
      <c r="E231" s="13" t="str">
        <f t="shared" si="3"/>
        <v xml:space="preserve">2.2          </v>
      </c>
      <c r="F231" s="13" t="str">
        <f t="shared" si="4"/>
        <v xml:space="preserve">6439972          </v>
      </c>
      <c r="G231" s="13" t="str">
        <f t="shared" si="5"/>
        <v xml:space="preserve">21967920          </v>
      </c>
      <c r="H231" s="13" t="str">
        <f t="shared" si="6"/>
        <v xml:space="preserve">1100000          </v>
      </c>
      <c r="I231" s="13" t="str">
        <f t="shared" si="7"/>
        <v xml:space="preserve">1100000          </v>
      </c>
      <c r="J231" s="13" t="str">
        <f t="shared" si="8"/>
        <v xml:space="preserve">12090276          </v>
      </c>
      <c r="K231" s="13" t="str">
        <f t="shared" si="9"/>
        <v xml:space="preserve">2.2          </v>
      </c>
      <c r="L231" s="13" t="str">
        <f t="shared" si="10"/>
        <v xml:space="preserve">21967920          </v>
      </c>
      <c r="M231" s="13" t="str">
        <f t="shared" si="11"/>
        <v xml:space="preserve">1100000          </v>
      </c>
      <c r="N231" s="13" t="str">
        <f t="shared" si="12"/>
        <v xml:space="preserve">1100000          </v>
      </c>
      <c r="O231" s="13" t="str">
        <f t="shared" si="13"/>
        <v xml:space="preserve">11320276          </v>
      </c>
      <c r="P231" s="13" t="str">
        <f t="shared" si="14"/>
        <v xml:space="preserve">10220276          </v>
      </c>
      <c r="Q231" s="13" t="str">
        <f t="shared" si="15"/>
        <v xml:space="preserve">5391903          </v>
      </c>
      <c r="R231" s="13" t="str">
        <f t="shared" si="16"/>
        <v xml:space="preserve">10990276          </v>
      </c>
      <c r="S231" s="13" t="str">
        <f t="shared" si="17"/>
        <v xml:space="preserve">6161903          </v>
      </c>
    </row>
    <row r="232" spans="2:19" outlineLevel="1" x14ac:dyDescent="0.3">
      <c r="B232" s="13" t="str">
        <f t="shared" si="0"/>
        <v xml:space="preserve">2.4          </v>
      </c>
      <c r="C232" s="13" t="str">
        <f t="shared" si="1"/>
        <v xml:space="preserve">7922076          </v>
      </c>
      <c r="D232" s="13" t="str">
        <f t="shared" si="2"/>
        <v xml:space="preserve">34235680          </v>
      </c>
      <c r="E232" s="13" t="str">
        <f t="shared" si="3"/>
        <v xml:space="preserve">2.4          </v>
      </c>
      <c r="F232" s="13" t="str">
        <f t="shared" si="4"/>
        <v xml:space="preserve">7025424          </v>
      </c>
      <c r="G232" s="13" t="str">
        <f t="shared" si="5"/>
        <v xml:space="preserve">23964982          </v>
      </c>
      <c r="H232" s="13" t="str">
        <f t="shared" si="6"/>
        <v xml:space="preserve">1200000          </v>
      </c>
      <c r="I232" s="13" t="str">
        <f t="shared" si="7"/>
        <v xml:space="preserve">1200000          </v>
      </c>
      <c r="J232" s="13" t="str">
        <f t="shared" si="8"/>
        <v xml:space="preserve">13189392          </v>
      </c>
      <c r="K232" s="13" t="str">
        <f t="shared" si="9"/>
        <v xml:space="preserve">2.4          </v>
      </c>
      <c r="L232" s="13" t="str">
        <f t="shared" si="10"/>
        <v xml:space="preserve">23964982          </v>
      </c>
      <c r="M232" s="13" t="str">
        <f t="shared" si="11"/>
        <v xml:space="preserve">1200000          </v>
      </c>
      <c r="N232" s="13" t="str">
        <f t="shared" si="12"/>
        <v xml:space="preserve">1200000          </v>
      </c>
      <c r="O232" s="13" t="str">
        <f t="shared" si="13"/>
        <v xml:space="preserve">12349392          </v>
      </c>
      <c r="P232" s="13" t="str">
        <f t="shared" si="14"/>
        <v xml:space="preserve">11149392          </v>
      </c>
      <c r="Q232" s="13" t="str">
        <f t="shared" si="15"/>
        <v xml:space="preserve">5882076          </v>
      </c>
      <c r="R232" s="13" t="str">
        <f t="shared" si="16"/>
        <v xml:space="preserve">11989392          </v>
      </c>
      <c r="S232" s="13" t="str">
        <f t="shared" si="17"/>
        <v xml:space="preserve">6722076          </v>
      </c>
    </row>
    <row r="233" spans="2:19" outlineLevel="1" x14ac:dyDescent="0.3">
      <c r="B233" s="13" t="str">
        <f t="shared" si="0"/>
        <v xml:space="preserve">2.6          </v>
      </c>
      <c r="C233" s="13" t="str">
        <f t="shared" si="1"/>
        <v xml:space="preserve">8582249          </v>
      </c>
      <c r="D233" s="13" t="str">
        <f t="shared" si="2"/>
        <v xml:space="preserve">37088625          </v>
      </c>
      <c r="E233" s="13" t="str">
        <f t="shared" si="3"/>
        <v xml:space="preserve">2.6          </v>
      </c>
      <c r="F233" s="13" t="str">
        <f t="shared" si="4"/>
        <v xml:space="preserve">7610876          </v>
      </c>
      <c r="G233" s="13" t="str">
        <f t="shared" si="5"/>
        <v xml:space="preserve">25962044          </v>
      </c>
      <c r="H233" s="13" t="str">
        <f t="shared" si="6"/>
        <v xml:space="preserve">1300000          </v>
      </c>
      <c r="I233" s="13" t="str">
        <f t="shared" si="7"/>
        <v xml:space="preserve">1300000          </v>
      </c>
      <c r="J233" s="13" t="str">
        <f t="shared" si="8"/>
        <v xml:space="preserve">14288508          </v>
      </c>
      <c r="K233" s="13" t="str">
        <f t="shared" si="9"/>
        <v xml:space="preserve">2.6          </v>
      </c>
      <c r="L233" s="13" t="str">
        <f t="shared" si="10"/>
        <v xml:space="preserve">25962044          </v>
      </c>
      <c r="M233" s="13" t="str">
        <f t="shared" si="11"/>
        <v xml:space="preserve">1300000          </v>
      </c>
      <c r="N233" s="13" t="str">
        <f t="shared" si="12"/>
        <v xml:space="preserve">1300000          </v>
      </c>
      <c r="O233" s="13" t="str">
        <f t="shared" si="13"/>
        <v xml:space="preserve">13378508          </v>
      </c>
      <c r="P233" s="13" t="str">
        <f t="shared" si="14"/>
        <v xml:space="preserve">12078508          </v>
      </c>
      <c r="Q233" s="13" t="str">
        <f t="shared" si="15"/>
        <v xml:space="preserve">6372249          </v>
      </c>
      <c r="R233" s="13" t="str">
        <f t="shared" si="16"/>
        <v xml:space="preserve">12988508          </v>
      </c>
      <c r="S233" s="13" t="str">
        <f t="shared" si="17"/>
        <v xml:space="preserve">7282249          </v>
      </c>
    </row>
    <row r="234" spans="2:19" outlineLevel="1" x14ac:dyDescent="0.3">
      <c r="B234" s="13" t="str">
        <f t="shared" si="0"/>
        <v xml:space="preserve">2.8          </v>
      </c>
      <c r="C234" s="13" t="str">
        <f t="shared" si="1"/>
        <v xml:space="preserve">9242422          </v>
      </c>
      <c r="D234" s="13" t="str">
        <f t="shared" si="2"/>
        <v xml:space="preserve">39941570          </v>
      </c>
      <c r="E234" s="13" t="str">
        <f t="shared" si="3"/>
        <v xml:space="preserve">2.8          </v>
      </c>
      <c r="F234" s="13" t="str">
        <f t="shared" si="4"/>
        <v xml:space="preserve">8196328          </v>
      </c>
      <c r="G234" s="13" t="str">
        <f t="shared" si="5"/>
        <v xml:space="preserve">27959106          </v>
      </c>
      <c r="H234" s="13" t="str">
        <f t="shared" si="6"/>
        <v xml:space="preserve">1400000          </v>
      </c>
      <c r="I234" s="13" t="str">
        <f t="shared" si="7"/>
        <v xml:space="preserve">1400000          </v>
      </c>
      <c r="J234" s="13" t="str">
        <f t="shared" si="8"/>
        <v xml:space="preserve">15387624          </v>
      </c>
      <c r="K234" s="13" t="str">
        <f t="shared" si="9"/>
        <v xml:space="preserve">2.8          </v>
      </c>
      <c r="L234" s="13" t="str">
        <f t="shared" si="10"/>
        <v xml:space="preserve">27959106          </v>
      </c>
      <c r="M234" s="13" t="str">
        <f t="shared" si="11"/>
        <v xml:space="preserve">1400000          </v>
      </c>
      <c r="N234" s="13" t="str">
        <f t="shared" si="12"/>
        <v xml:space="preserve">1400000          </v>
      </c>
      <c r="O234" s="13" t="str">
        <f t="shared" si="13"/>
        <v xml:space="preserve">14407624          </v>
      </c>
      <c r="P234" s="13" t="str">
        <f t="shared" si="14"/>
        <v xml:space="preserve">13007624          </v>
      </c>
      <c r="Q234" s="13" t="str">
        <f t="shared" si="15"/>
        <v xml:space="preserve">6862422          </v>
      </c>
      <c r="R234" s="13" t="str">
        <f t="shared" si="16"/>
        <v xml:space="preserve">13987624          </v>
      </c>
      <c r="S234" s="13" t="str">
        <f t="shared" si="17"/>
        <v xml:space="preserve">7842422          </v>
      </c>
    </row>
    <row r="235" spans="2:19" outlineLevel="1" x14ac:dyDescent="0.3">
      <c r="B235" s="13" t="str">
        <f t="shared" si="0"/>
        <v xml:space="preserve">3          </v>
      </c>
      <c r="C235" s="13" t="str">
        <f t="shared" si="1"/>
        <v xml:space="preserve">9902595          </v>
      </c>
      <c r="D235" s="13" t="str">
        <f t="shared" si="2"/>
        <v xml:space="preserve">42794515          </v>
      </c>
      <c r="E235" s="13" t="str">
        <f t="shared" si="3"/>
        <v xml:space="preserve">3          </v>
      </c>
      <c r="F235" s="13" t="str">
        <f t="shared" si="4"/>
        <v xml:space="preserve">8781780          </v>
      </c>
      <c r="G235" s="13" t="str">
        <f t="shared" si="5"/>
        <v xml:space="preserve">29956168          </v>
      </c>
      <c r="H235" s="13" t="str">
        <f t="shared" si="6"/>
        <v xml:space="preserve">1500000          </v>
      </c>
      <c r="I235" s="13" t="str">
        <f t="shared" si="7"/>
        <v xml:space="preserve">1500000          </v>
      </c>
      <c r="J235" s="13" t="str">
        <f t="shared" si="8"/>
        <v xml:space="preserve">16486740          </v>
      </c>
      <c r="K235" s="13" t="str">
        <f t="shared" si="9"/>
        <v xml:space="preserve">3          </v>
      </c>
      <c r="L235" s="13" t="str">
        <f t="shared" si="10"/>
        <v xml:space="preserve">29956168          </v>
      </c>
      <c r="M235" s="13" t="str">
        <f t="shared" si="11"/>
        <v xml:space="preserve">1500000          </v>
      </c>
      <c r="N235" s="13" t="str">
        <f t="shared" si="12"/>
        <v xml:space="preserve">1500000          </v>
      </c>
      <c r="O235" s="13" t="str">
        <f t="shared" si="13"/>
        <v xml:space="preserve">15436740          </v>
      </c>
      <c r="P235" s="13" t="str">
        <f t="shared" si="14"/>
        <v xml:space="preserve">13936740          </v>
      </c>
      <c r="Q235" s="13" t="str">
        <f t="shared" si="15"/>
        <v xml:space="preserve">7352595          </v>
      </c>
      <c r="R235" s="13" t="str">
        <f t="shared" si="16"/>
        <v xml:space="preserve">14986740          </v>
      </c>
      <c r="S235" s="13" t="str">
        <f t="shared" si="17"/>
        <v xml:space="preserve">8402595          </v>
      </c>
    </row>
    <row r="236" spans="2:19" outlineLevel="1" x14ac:dyDescent="0.3">
      <c r="B236" s="13" t="str">
        <f t="shared" si="0"/>
        <v xml:space="preserve">3.2          </v>
      </c>
      <c r="C236" s="13" t="str">
        <f t="shared" si="1"/>
        <v xml:space="preserve">10562768          </v>
      </c>
      <c r="D236" s="13" t="str">
        <f t="shared" si="2"/>
        <v xml:space="preserve">45647460          </v>
      </c>
      <c r="E236" s="13" t="str">
        <f t="shared" si="3"/>
        <v xml:space="preserve">3.2          </v>
      </c>
      <c r="F236" s="13" t="str">
        <f t="shared" si="4"/>
        <v xml:space="preserve">9367232          </v>
      </c>
      <c r="G236" s="13" t="str">
        <f t="shared" si="5"/>
        <v xml:space="preserve">31953230          </v>
      </c>
      <c r="H236" s="13" t="str">
        <f t="shared" si="6"/>
        <v xml:space="preserve">1600000          </v>
      </c>
      <c r="I236" s="13" t="str">
        <f t="shared" si="7"/>
        <v xml:space="preserve">1600000          </v>
      </c>
      <c r="J236" s="13" t="str">
        <f t="shared" si="8"/>
        <v xml:space="preserve">17585856          </v>
      </c>
      <c r="K236" s="13" t="str">
        <f t="shared" si="9"/>
        <v xml:space="preserve">3.2          </v>
      </c>
      <c r="L236" s="13" t="str">
        <f t="shared" si="10"/>
        <v xml:space="preserve">31953230          </v>
      </c>
      <c r="M236" s="13" t="str">
        <f t="shared" si="11"/>
        <v xml:space="preserve">1600000          </v>
      </c>
      <c r="N236" s="13" t="str">
        <f t="shared" si="12"/>
        <v xml:space="preserve">1600000          </v>
      </c>
      <c r="O236" s="13" t="str">
        <f t="shared" si="13"/>
        <v xml:space="preserve">16465856          </v>
      </c>
      <c r="P236" s="13" t="str">
        <f t="shared" si="14"/>
        <v xml:space="preserve">14865856          </v>
      </c>
      <c r="Q236" s="13" t="str">
        <f t="shared" si="15"/>
        <v xml:space="preserve">7842768          </v>
      </c>
      <c r="R236" s="13" t="str">
        <f t="shared" si="16"/>
        <v xml:space="preserve">15985856          </v>
      </c>
      <c r="S236" s="13" t="str">
        <f t="shared" si="17"/>
        <v xml:space="preserve">8962768          </v>
      </c>
    </row>
    <row r="237" spans="2:19" outlineLevel="1" x14ac:dyDescent="0.3">
      <c r="B237" s="13" t="str">
        <f t="shared" si="0"/>
        <v xml:space="preserve">3.4          </v>
      </c>
      <c r="C237" s="13" t="str">
        <f t="shared" si="1"/>
        <v xml:space="preserve">11222941          </v>
      </c>
      <c r="D237" s="13" t="str">
        <f t="shared" si="2"/>
        <v xml:space="preserve">48500405          </v>
      </c>
      <c r="E237" s="13" t="str">
        <f t="shared" si="3"/>
        <v xml:space="preserve">3.4          </v>
      </c>
      <c r="F237" s="13" t="str">
        <f t="shared" si="4"/>
        <v xml:space="preserve">9952684          </v>
      </c>
      <c r="G237" s="13" t="str">
        <f t="shared" si="5"/>
        <v xml:space="preserve">33950292          </v>
      </c>
      <c r="H237" s="13" t="str">
        <f t="shared" si="6"/>
        <v xml:space="preserve">1700000          </v>
      </c>
      <c r="I237" s="13" t="str">
        <f t="shared" si="7"/>
        <v xml:space="preserve">1700000          </v>
      </c>
      <c r="J237" s="13" t="str">
        <f t="shared" si="8"/>
        <v xml:space="preserve">18684972          </v>
      </c>
      <c r="K237" s="13" t="str">
        <f t="shared" si="9"/>
        <v xml:space="preserve">3.4          </v>
      </c>
      <c r="L237" s="13" t="str">
        <f t="shared" si="10"/>
        <v xml:space="preserve">33950292          </v>
      </c>
      <c r="M237" s="13" t="str">
        <f t="shared" si="11"/>
        <v xml:space="preserve">1700000          </v>
      </c>
      <c r="N237" s="13" t="str">
        <f t="shared" si="12"/>
        <v xml:space="preserve">1700000          </v>
      </c>
      <c r="O237" s="13" t="str">
        <f t="shared" si="13"/>
        <v xml:space="preserve">17494972          </v>
      </c>
      <c r="P237" s="13" t="str">
        <f t="shared" si="14"/>
        <v xml:space="preserve">15794972          </v>
      </c>
      <c r="Q237" s="13" t="str">
        <f t="shared" si="15"/>
        <v xml:space="preserve">8332941          </v>
      </c>
      <c r="R237" s="13" t="str">
        <f t="shared" si="16"/>
        <v xml:space="preserve">16984972          </v>
      </c>
      <c r="S237" s="13" t="str">
        <f t="shared" si="17"/>
        <v xml:space="preserve">9522941          </v>
      </c>
    </row>
    <row r="238" spans="2:19" outlineLevel="1" x14ac:dyDescent="0.3">
      <c r="B238" s="13" t="str">
        <f t="shared" si="0"/>
        <v xml:space="preserve">3.6          </v>
      </c>
      <c r="C238" s="13" t="str">
        <f t="shared" si="1"/>
        <v xml:space="preserve">11883114          </v>
      </c>
      <c r="D238" s="13" t="str">
        <f t="shared" si="2"/>
        <v xml:space="preserve">51353350          </v>
      </c>
      <c r="E238" s="13" t="str">
        <f t="shared" si="3"/>
        <v xml:space="preserve">3.6          </v>
      </c>
      <c r="F238" s="13" t="str">
        <f t="shared" si="4"/>
        <v xml:space="preserve">10538136          </v>
      </c>
      <c r="G238" s="13" t="str">
        <f t="shared" si="5"/>
        <v xml:space="preserve">35947354          </v>
      </c>
      <c r="H238" s="13" t="str">
        <f t="shared" si="6"/>
        <v xml:space="preserve">1800000          </v>
      </c>
      <c r="I238" s="13" t="str">
        <f t="shared" si="7"/>
        <v xml:space="preserve">1800000          </v>
      </c>
      <c r="J238" s="13" t="str">
        <f t="shared" si="8"/>
        <v xml:space="preserve">19784088          </v>
      </c>
      <c r="K238" s="13" t="str">
        <f t="shared" si="9"/>
        <v xml:space="preserve">3.6          </v>
      </c>
      <c r="L238" s="13" t="str">
        <f t="shared" si="10"/>
        <v xml:space="preserve">35947354          </v>
      </c>
      <c r="M238" s="13" t="str">
        <f t="shared" si="11"/>
        <v xml:space="preserve">1800000          </v>
      </c>
      <c r="N238" s="13" t="str">
        <f t="shared" si="12"/>
        <v xml:space="preserve">1800000          </v>
      </c>
      <c r="O238" s="13" t="str">
        <f t="shared" si="13"/>
        <v xml:space="preserve">18524088          </v>
      </c>
      <c r="P238" s="13" t="str">
        <f t="shared" si="14"/>
        <v xml:space="preserve">16724088          </v>
      </c>
      <c r="Q238" s="13" t="str">
        <f t="shared" si="15"/>
        <v xml:space="preserve">8823114          </v>
      </c>
      <c r="R238" s="13" t="str">
        <f t="shared" si="16"/>
        <v xml:space="preserve">17984088          </v>
      </c>
      <c r="S238" s="13" t="str">
        <f t="shared" si="17"/>
        <v xml:space="preserve">10083114          </v>
      </c>
    </row>
    <row r="239" spans="2:19" outlineLevel="1" x14ac:dyDescent="0.3">
      <c r="B239" s="13" t="str">
        <f t="shared" si="0"/>
        <v xml:space="preserve">3.8          </v>
      </c>
      <c r="C239" s="13" t="str">
        <f t="shared" si="1"/>
        <v xml:space="preserve">12543287          </v>
      </c>
      <c r="D239" s="13" t="str">
        <f t="shared" si="2"/>
        <v xml:space="preserve">54206295          </v>
      </c>
      <c r="E239" s="13" t="str">
        <f t="shared" si="3"/>
        <v xml:space="preserve">3.8          </v>
      </c>
      <c r="F239" s="13" t="str">
        <f t="shared" si="4"/>
        <v xml:space="preserve">11123588          </v>
      </c>
      <c r="G239" s="13" t="str">
        <f t="shared" si="5"/>
        <v xml:space="preserve">37944416          </v>
      </c>
      <c r="H239" s="13" t="str">
        <f t="shared" si="6"/>
        <v xml:space="preserve">1900000          </v>
      </c>
      <c r="I239" s="13" t="str">
        <f t="shared" si="7"/>
        <v xml:space="preserve">1900000          </v>
      </c>
      <c r="J239" s="13" t="str">
        <f t="shared" si="8"/>
        <v xml:space="preserve">20883204          </v>
      </c>
      <c r="K239" s="13" t="str">
        <f t="shared" si="9"/>
        <v xml:space="preserve">3.8          </v>
      </c>
      <c r="L239" s="13" t="str">
        <f t="shared" si="10"/>
        <v xml:space="preserve">37944416          </v>
      </c>
      <c r="M239" s="13" t="str">
        <f t="shared" si="11"/>
        <v xml:space="preserve">1900000          </v>
      </c>
      <c r="N239" s="13" t="str">
        <f t="shared" si="12"/>
        <v xml:space="preserve">1900000          </v>
      </c>
      <c r="O239" s="13" t="str">
        <f t="shared" si="13"/>
        <v xml:space="preserve">19553204          </v>
      </c>
      <c r="P239" s="13" t="str">
        <f t="shared" si="14"/>
        <v xml:space="preserve">17653204          </v>
      </c>
      <c r="Q239" s="13" t="str">
        <f t="shared" si="15"/>
        <v xml:space="preserve">9313287          </v>
      </c>
      <c r="R239" s="13" t="str">
        <f t="shared" si="16"/>
        <v xml:space="preserve">18983204          </v>
      </c>
      <c r="S239" s="13" t="str">
        <f t="shared" si="17"/>
        <v xml:space="preserve">10643287          </v>
      </c>
    </row>
    <row r="240" spans="2:19" outlineLevel="1" x14ac:dyDescent="0.3">
      <c r="B240" s="13" t="str">
        <f t="shared" si="0"/>
        <v xml:space="preserve">4          </v>
      </c>
      <c r="C240" s="13" t="str">
        <f t="shared" si="1"/>
        <v xml:space="preserve">13203460          </v>
      </c>
      <c r="D240" s="13" t="str">
        <f t="shared" si="2"/>
        <v xml:space="preserve">57059240          </v>
      </c>
      <c r="E240" s="13" t="str">
        <f t="shared" si="3"/>
        <v xml:space="preserve">4          </v>
      </c>
      <c r="F240" s="13" t="str">
        <f t="shared" si="4"/>
        <v xml:space="preserve">11709040          </v>
      </c>
      <c r="G240" s="13" t="str">
        <f t="shared" si="5"/>
        <v xml:space="preserve">39941478          </v>
      </c>
      <c r="H240" s="13" t="str">
        <f t="shared" si="6"/>
        <v xml:space="preserve">2000000          </v>
      </c>
      <c r="I240" s="13" t="str">
        <f t="shared" si="7"/>
        <v xml:space="preserve">2000000          </v>
      </c>
      <c r="J240" s="13" t="str">
        <f t="shared" si="8"/>
        <v xml:space="preserve">21982320          </v>
      </c>
      <c r="K240" s="13" t="str">
        <f t="shared" si="9"/>
        <v xml:space="preserve">4          </v>
      </c>
      <c r="L240" s="13" t="str">
        <f t="shared" si="10"/>
        <v xml:space="preserve">39941478          </v>
      </c>
      <c r="M240" s="13" t="str">
        <f t="shared" si="11"/>
        <v xml:space="preserve">2000000          </v>
      </c>
      <c r="N240" s="13" t="str">
        <f t="shared" si="12"/>
        <v xml:space="preserve">2000000          </v>
      </c>
      <c r="O240" s="13" t="str">
        <f t="shared" si="13"/>
        <v xml:space="preserve">20582320          </v>
      </c>
      <c r="P240" s="13" t="str">
        <f t="shared" si="14"/>
        <v xml:space="preserve">18582320          </v>
      </c>
      <c r="Q240" s="13" t="str">
        <f t="shared" si="15"/>
        <v xml:space="preserve">9803460          </v>
      </c>
      <c r="R240" s="13" t="str">
        <f t="shared" si="16"/>
        <v xml:space="preserve">19982320          </v>
      </c>
      <c r="S240" s="13" t="str">
        <f t="shared" si="17"/>
        <v xml:space="preserve">11203460          </v>
      </c>
    </row>
    <row r="241" spans="2:19" outlineLevel="1" x14ac:dyDescent="0.3">
      <c r="B241" s="13" t="str">
        <f t="shared" si="0"/>
        <v xml:space="preserve">4.2          </v>
      </c>
      <c r="C241" s="13" t="str">
        <f t="shared" si="1"/>
        <v xml:space="preserve">13863633          </v>
      </c>
      <c r="D241" s="13" t="str">
        <f t="shared" si="2"/>
        <v xml:space="preserve">59912185          </v>
      </c>
      <c r="E241" s="13" t="str">
        <f t="shared" si="3"/>
        <v xml:space="preserve">4.2          </v>
      </c>
      <c r="F241" s="13" t="str">
        <f t="shared" si="4"/>
        <v xml:space="preserve">12294492          </v>
      </c>
      <c r="G241" s="13" t="str">
        <f t="shared" si="5"/>
        <v xml:space="preserve">41938540          </v>
      </c>
      <c r="H241" s="13" t="str">
        <f t="shared" si="6"/>
        <v xml:space="preserve">2100000          </v>
      </c>
      <c r="I241" s="13" t="str">
        <f t="shared" si="7"/>
        <v xml:space="preserve">2100000          </v>
      </c>
      <c r="J241" s="13" t="str">
        <f t="shared" si="8"/>
        <v xml:space="preserve">23081436          </v>
      </c>
      <c r="K241" s="13" t="str">
        <f t="shared" si="9"/>
        <v xml:space="preserve">4.2          </v>
      </c>
      <c r="L241" s="13" t="str">
        <f t="shared" si="10"/>
        <v xml:space="preserve">41938540          </v>
      </c>
      <c r="M241" s="13" t="str">
        <f t="shared" si="11"/>
        <v xml:space="preserve">2100000          </v>
      </c>
      <c r="N241" s="13" t="str">
        <f t="shared" si="12"/>
        <v xml:space="preserve">2100000          </v>
      </c>
      <c r="O241" s="13" t="str">
        <f t="shared" si="13"/>
        <v xml:space="preserve">21611436          </v>
      </c>
      <c r="P241" s="13" t="str">
        <f t="shared" si="14"/>
        <v xml:space="preserve">19511436          </v>
      </c>
      <c r="Q241" s="13" t="str">
        <f t="shared" si="15"/>
        <v xml:space="preserve">10293633          </v>
      </c>
      <c r="R241" s="13" t="str">
        <f t="shared" si="16"/>
        <v xml:space="preserve">20981436          </v>
      </c>
      <c r="S241" s="13" t="str">
        <f t="shared" si="17"/>
        <v xml:space="preserve">11763633          </v>
      </c>
    </row>
    <row r="242" spans="2:19" outlineLevel="1" x14ac:dyDescent="0.3">
      <c r="B242" s="13" t="str">
        <f t="shared" si="0"/>
        <v xml:space="preserve">4.4          </v>
      </c>
      <c r="C242" s="13" t="str">
        <f t="shared" si="1"/>
        <v xml:space="preserve">14523806          </v>
      </c>
      <c r="D242" s="13" t="str">
        <f t="shared" si="2"/>
        <v xml:space="preserve">62765130          </v>
      </c>
      <c r="E242" s="13" t="str">
        <f t="shared" si="3"/>
        <v xml:space="preserve">4.4          </v>
      </c>
      <c r="F242" s="13" t="str">
        <f t="shared" si="4"/>
        <v xml:space="preserve">12879944          </v>
      </c>
      <c r="G242" s="13" t="str">
        <f t="shared" si="5"/>
        <v xml:space="preserve">43935602          </v>
      </c>
      <c r="H242" s="13" t="str">
        <f t="shared" si="6"/>
        <v xml:space="preserve">2200000          </v>
      </c>
      <c r="I242" s="13" t="str">
        <f t="shared" si="7"/>
        <v xml:space="preserve">2200000          </v>
      </c>
      <c r="J242" s="13" t="str">
        <f t="shared" si="8"/>
        <v xml:space="preserve">24180552          </v>
      </c>
      <c r="K242" s="13" t="str">
        <f t="shared" si="9"/>
        <v xml:space="preserve">4.4          </v>
      </c>
      <c r="L242" s="13" t="str">
        <f t="shared" si="10"/>
        <v xml:space="preserve">43935602          </v>
      </c>
      <c r="M242" s="13" t="str">
        <f t="shared" si="11"/>
        <v xml:space="preserve">2200000          </v>
      </c>
      <c r="N242" s="13" t="str">
        <f t="shared" si="12"/>
        <v xml:space="preserve">2200000          </v>
      </c>
      <c r="O242" s="13" t="str">
        <f t="shared" si="13"/>
        <v xml:space="preserve">22640552          </v>
      </c>
      <c r="P242" s="13" t="str">
        <f t="shared" si="14"/>
        <v xml:space="preserve">20440552          </v>
      </c>
      <c r="Q242" s="13" t="str">
        <f t="shared" si="15"/>
        <v xml:space="preserve">10783806          </v>
      </c>
      <c r="R242" s="13" t="str">
        <f t="shared" si="16"/>
        <v xml:space="preserve">21980552          </v>
      </c>
      <c r="S242" s="13" t="str">
        <f t="shared" si="17"/>
        <v xml:space="preserve">12323806          </v>
      </c>
    </row>
    <row r="243" spans="2:19" outlineLevel="1" x14ac:dyDescent="0.3">
      <c r="B243" s="13" t="str">
        <f t="shared" si="0"/>
        <v xml:space="preserve">4.6          </v>
      </c>
      <c r="C243" s="13" t="str">
        <f t="shared" si="1"/>
        <v xml:space="preserve">15183979          </v>
      </c>
      <c r="D243" s="13" t="str">
        <f t="shared" si="2"/>
        <v xml:space="preserve">65618075          </v>
      </c>
      <c r="E243" s="13" t="str">
        <f t="shared" si="3"/>
        <v xml:space="preserve">4.6          </v>
      </c>
      <c r="F243" s="13" t="str">
        <f t="shared" si="4"/>
        <v xml:space="preserve">13465396          </v>
      </c>
      <c r="G243" s="13" t="str">
        <f t="shared" si="5"/>
        <v xml:space="preserve">45932664          </v>
      </c>
      <c r="H243" s="13" t="str">
        <f t="shared" si="6"/>
        <v xml:space="preserve">2300000          </v>
      </c>
      <c r="I243" s="13" t="str">
        <f t="shared" si="7"/>
        <v xml:space="preserve">2300000          </v>
      </c>
      <c r="J243" s="13" t="str">
        <f t="shared" si="8"/>
        <v xml:space="preserve">25279668          </v>
      </c>
      <c r="K243" s="13" t="str">
        <f t="shared" si="9"/>
        <v xml:space="preserve">4.6          </v>
      </c>
      <c r="L243" s="13" t="str">
        <f t="shared" si="10"/>
        <v xml:space="preserve">45932664          </v>
      </c>
      <c r="M243" s="13" t="str">
        <f t="shared" si="11"/>
        <v xml:space="preserve">2300000          </v>
      </c>
      <c r="N243" s="13" t="str">
        <f t="shared" si="12"/>
        <v xml:space="preserve">2300000          </v>
      </c>
      <c r="O243" s="13" t="str">
        <f t="shared" si="13"/>
        <v xml:space="preserve">23669668          </v>
      </c>
      <c r="P243" s="13" t="str">
        <f t="shared" si="14"/>
        <v xml:space="preserve">21369668          </v>
      </c>
      <c r="Q243" s="13" t="str">
        <f t="shared" si="15"/>
        <v xml:space="preserve">11273979          </v>
      </c>
      <c r="R243" s="13" t="str">
        <f t="shared" si="16"/>
        <v xml:space="preserve">22979668          </v>
      </c>
      <c r="S243" s="13" t="str">
        <f t="shared" si="17"/>
        <v xml:space="preserve">12883979          </v>
      </c>
    </row>
    <row r="244" spans="2:19" outlineLevel="1" x14ac:dyDescent="0.3">
      <c r="B244" s="13" t="str">
        <f t="shared" si="0"/>
        <v xml:space="preserve">4.8          </v>
      </c>
      <c r="C244" s="13" t="str">
        <f t="shared" si="1"/>
        <v xml:space="preserve">15844152          </v>
      </c>
      <c r="D244" s="13" t="str">
        <f t="shared" si="2"/>
        <v xml:space="preserve">68471020          </v>
      </c>
      <c r="E244" s="13" t="str">
        <f t="shared" si="3"/>
        <v xml:space="preserve">4.8          </v>
      </c>
      <c r="F244" s="13" t="str">
        <f t="shared" si="4"/>
        <v xml:space="preserve">14050848          </v>
      </c>
      <c r="G244" s="13" t="str">
        <f t="shared" si="5"/>
        <v xml:space="preserve">47929726          </v>
      </c>
      <c r="H244" s="13" t="str">
        <f t="shared" si="6"/>
        <v xml:space="preserve">2400000          </v>
      </c>
      <c r="I244" s="13" t="str">
        <f t="shared" si="7"/>
        <v xml:space="preserve">2400000          </v>
      </c>
      <c r="J244" s="13" t="str">
        <f t="shared" si="8"/>
        <v xml:space="preserve">26378784          </v>
      </c>
      <c r="K244" s="13" t="str">
        <f t="shared" si="9"/>
        <v xml:space="preserve">4.8          </v>
      </c>
      <c r="L244" s="13" t="str">
        <f t="shared" si="10"/>
        <v xml:space="preserve">47929726          </v>
      </c>
      <c r="M244" s="13" t="str">
        <f t="shared" si="11"/>
        <v xml:space="preserve">2400000          </v>
      </c>
      <c r="N244" s="13" t="str">
        <f t="shared" si="12"/>
        <v xml:space="preserve">2400000          </v>
      </c>
      <c r="O244" s="13" t="str">
        <f t="shared" si="13"/>
        <v xml:space="preserve">24698784          </v>
      </c>
      <c r="P244" s="13" t="str">
        <f t="shared" si="14"/>
        <v xml:space="preserve">22298784          </v>
      </c>
      <c r="Q244" s="13" t="str">
        <f t="shared" si="15"/>
        <v xml:space="preserve">11764152          </v>
      </c>
      <c r="R244" s="13" t="str">
        <f t="shared" si="16"/>
        <v xml:space="preserve">23978784          </v>
      </c>
      <c r="S244" s="13" t="str">
        <f t="shared" si="17"/>
        <v xml:space="preserve">13444152          </v>
      </c>
    </row>
    <row r="245" spans="2:19" outlineLevel="1" x14ac:dyDescent="0.3">
      <c r="B245" s="13" t="str">
        <f t="shared" si="0"/>
        <v xml:space="preserve">5          </v>
      </c>
      <c r="C245" s="13" t="str">
        <f t="shared" si="1"/>
        <v xml:space="preserve">16504325          </v>
      </c>
      <c r="D245" s="13" t="str">
        <f t="shared" si="2"/>
        <v xml:space="preserve">71323965          </v>
      </c>
      <c r="E245" s="13" t="str">
        <f t="shared" si="3"/>
        <v xml:space="preserve">5          </v>
      </c>
      <c r="F245" s="13" t="str">
        <f t="shared" si="4"/>
        <v xml:space="preserve">14636300          </v>
      </c>
      <c r="G245" s="13" t="str">
        <f t="shared" si="5"/>
        <v xml:space="preserve">49926788          </v>
      </c>
      <c r="H245" s="13" t="str">
        <f t="shared" si="6"/>
        <v xml:space="preserve">2500000          </v>
      </c>
      <c r="I245" s="13" t="str">
        <f t="shared" si="7"/>
        <v xml:space="preserve">2500000          </v>
      </c>
      <c r="J245" s="13" t="str">
        <f t="shared" si="8"/>
        <v xml:space="preserve">27477900          </v>
      </c>
      <c r="K245" s="13" t="str">
        <f t="shared" si="9"/>
        <v xml:space="preserve">5          </v>
      </c>
      <c r="L245" s="13" t="str">
        <f t="shared" si="10"/>
        <v xml:space="preserve">49926788          </v>
      </c>
      <c r="M245" s="13" t="str">
        <f t="shared" si="11"/>
        <v xml:space="preserve">2500000          </v>
      </c>
      <c r="N245" s="13" t="str">
        <f t="shared" si="12"/>
        <v xml:space="preserve">2500000          </v>
      </c>
      <c r="O245" s="13" t="str">
        <f t="shared" si="13"/>
        <v xml:space="preserve">25727900          </v>
      </c>
      <c r="P245" s="13" t="str">
        <f t="shared" si="14"/>
        <v xml:space="preserve">23227900          </v>
      </c>
      <c r="Q245" s="13" t="str">
        <f t="shared" si="15"/>
        <v xml:space="preserve">12254325          </v>
      </c>
      <c r="R245" s="13" t="str">
        <f t="shared" si="16"/>
        <v xml:space="preserve">24977900          </v>
      </c>
      <c r="S245" s="13" t="str">
        <f t="shared" si="17"/>
        <v xml:space="preserve">14004325          </v>
      </c>
    </row>
    <row r="246" spans="2:19" outlineLevel="1" x14ac:dyDescent="0.3">
      <c r="B246" s="13" t="str">
        <f t="shared" si="0"/>
        <v xml:space="preserve">5.2          </v>
      </c>
      <c r="C246" s="13" t="str">
        <f t="shared" si="1"/>
        <v xml:space="preserve">17164498          </v>
      </c>
      <c r="D246" s="13" t="str">
        <f t="shared" si="2"/>
        <v xml:space="preserve">74176910          </v>
      </c>
      <c r="E246" s="13" t="str">
        <f t="shared" si="3"/>
        <v xml:space="preserve">5.2          </v>
      </c>
      <c r="F246" s="13" t="str">
        <f t="shared" si="4"/>
        <v xml:space="preserve">15221752          </v>
      </c>
      <c r="G246" s="13" t="str">
        <f t="shared" si="5"/>
        <v xml:space="preserve">51923850          </v>
      </c>
      <c r="H246" s="13" t="str">
        <f t="shared" si="6"/>
        <v xml:space="preserve">2600000          </v>
      </c>
      <c r="I246" s="13" t="str">
        <f t="shared" si="7"/>
        <v xml:space="preserve">2600000          </v>
      </c>
      <c r="J246" s="13" t="str">
        <f t="shared" si="8"/>
        <v xml:space="preserve">28577016          </v>
      </c>
      <c r="K246" s="13" t="str">
        <f t="shared" si="9"/>
        <v xml:space="preserve">5.2          </v>
      </c>
      <c r="L246" s="13" t="str">
        <f t="shared" si="10"/>
        <v xml:space="preserve">51923850          </v>
      </c>
      <c r="M246" s="13" t="str">
        <f t="shared" si="11"/>
        <v xml:space="preserve">2600000          </v>
      </c>
      <c r="N246" s="13" t="str">
        <f t="shared" si="12"/>
        <v xml:space="preserve">2600000          </v>
      </c>
      <c r="O246" s="13" t="str">
        <f t="shared" si="13"/>
        <v xml:space="preserve">26757016          </v>
      </c>
      <c r="P246" s="13" t="str">
        <f t="shared" si="14"/>
        <v xml:space="preserve">24157016          </v>
      </c>
      <c r="Q246" s="13" t="str">
        <f t="shared" si="15"/>
        <v xml:space="preserve">12744498          </v>
      </c>
      <c r="R246" s="13" t="str">
        <f t="shared" si="16"/>
        <v xml:space="preserve">25977016          </v>
      </c>
      <c r="S246" s="13" t="str">
        <f t="shared" si="17"/>
        <v xml:space="preserve">14564498          </v>
      </c>
    </row>
    <row r="247" spans="2:19" outlineLevel="1" x14ac:dyDescent="0.3">
      <c r="B247" s="13" t="str">
        <f t="shared" si="0"/>
        <v xml:space="preserve">5.4          </v>
      </c>
      <c r="C247" s="13" t="str">
        <f t="shared" si="1"/>
        <v xml:space="preserve">17824671          </v>
      </c>
      <c r="D247" s="13" t="str">
        <f t="shared" si="2"/>
        <v xml:space="preserve">77029855          </v>
      </c>
      <c r="E247" s="13" t="str">
        <f t="shared" si="3"/>
        <v xml:space="preserve">5.4          </v>
      </c>
      <c r="F247" s="13" t="str">
        <f t="shared" si="4"/>
        <v xml:space="preserve">15807204          </v>
      </c>
      <c r="G247" s="13" t="str">
        <f t="shared" si="5"/>
        <v xml:space="preserve">53920912          </v>
      </c>
      <c r="H247" s="13" t="str">
        <f t="shared" si="6"/>
        <v xml:space="preserve">2700000          </v>
      </c>
      <c r="I247" s="13" t="str">
        <f t="shared" si="7"/>
        <v xml:space="preserve">2700000          </v>
      </c>
      <c r="J247" s="13" t="str">
        <f t="shared" si="8"/>
        <v xml:space="preserve">29676132          </v>
      </c>
      <c r="K247" s="13" t="str">
        <f t="shared" si="9"/>
        <v xml:space="preserve">5.4          </v>
      </c>
      <c r="L247" s="13" t="str">
        <f t="shared" si="10"/>
        <v xml:space="preserve">53920912          </v>
      </c>
      <c r="M247" s="13" t="str">
        <f t="shared" si="11"/>
        <v xml:space="preserve">2700000          </v>
      </c>
      <c r="N247" s="13" t="str">
        <f t="shared" si="12"/>
        <v xml:space="preserve">2700000          </v>
      </c>
      <c r="O247" s="13" t="str">
        <f t="shared" si="13"/>
        <v xml:space="preserve">27786132          </v>
      </c>
      <c r="P247" s="13" t="str">
        <f t="shared" si="14"/>
        <v xml:space="preserve">25086132          </v>
      </c>
      <c r="Q247" s="13" t="str">
        <f t="shared" si="15"/>
        <v xml:space="preserve">13234671          </v>
      </c>
      <c r="R247" s="13" t="str">
        <f t="shared" si="16"/>
        <v xml:space="preserve">26976132          </v>
      </c>
      <c r="S247" s="13" t="str">
        <f t="shared" si="17"/>
        <v xml:space="preserve">15124671          </v>
      </c>
    </row>
    <row r="248" spans="2:19" outlineLevel="1" x14ac:dyDescent="0.3">
      <c r="B248" s="13" t="str">
        <f t="shared" si="0"/>
        <v xml:space="preserve">5.6          </v>
      </c>
      <c r="C248" s="13" t="str">
        <f t="shared" si="1"/>
        <v xml:space="preserve">18484844          </v>
      </c>
      <c r="D248" s="13" t="str">
        <f t="shared" si="2"/>
        <v xml:space="preserve">79882800          </v>
      </c>
      <c r="E248" s="13" t="str">
        <f t="shared" si="3"/>
        <v xml:space="preserve">5.6          </v>
      </c>
      <c r="F248" s="13" t="str">
        <f t="shared" si="4"/>
        <v xml:space="preserve">16392656          </v>
      </c>
      <c r="G248" s="13" t="str">
        <f t="shared" si="5"/>
        <v xml:space="preserve">55917974          </v>
      </c>
      <c r="H248" s="13" t="str">
        <f t="shared" si="6"/>
        <v xml:space="preserve">2800000          </v>
      </c>
      <c r="I248" s="13" t="str">
        <f t="shared" si="7"/>
        <v xml:space="preserve">2800000          </v>
      </c>
      <c r="J248" s="13" t="str">
        <f t="shared" si="8"/>
        <v xml:space="preserve">30775248          </v>
      </c>
      <c r="K248" s="13" t="str">
        <f t="shared" si="9"/>
        <v xml:space="preserve">5.6          </v>
      </c>
      <c r="L248" s="13" t="str">
        <f t="shared" si="10"/>
        <v xml:space="preserve">55917974          </v>
      </c>
      <c r="M248" s="13" t="str">
        <f t="shared" si="11"/>
        <v xml:space="preserve">2800000          </v>
      </c>
      <c r="N248" s="13" t="str">
        <f t="shared" si="12"/>
        <v xml:space="preserve">2800000          </v>
      </c>
      <c r="O248" s="13" t="str">
        <f t="shared" si="13"/>
        <v xml:space="preserve">28815248          </v>
      </c>
      <c r="P248" s="13" t="str">
        <f t="shared" si="14"/>
        <v xml:space="preserve">26015248          </v>
      </c>
      <c r="Q248" s="13" t="str">
        <f t="shared" si="15"/>
        <v xml:space="preserve">13724844          </v>
      </c>
      <c r="R248" s="13" t="str">
        <f t="shared" si="16"/>
        <v xml:space="preserve">27975248          </v>
      </c>
      <c r="S248" s="13" t="str">
        <f t="shared" si="17"/>
        <v xml:space="preserve">15684844          </v>
      </c>
    </row>
    <row r="249" spans="2:19" outlineLevel="1" x14ac:dyDescent="0.3">
      <c r="B249" s="13" t="str">
        <f t="shared" si="0"/>
        <v xml:space="preserve">5.8          </v>
      </c>
      <c r="C249" s="13" t="str">
        <f t="shared" si="1"/>
        <v xml:space="preserve">19145017          </v>
      </c>
      <c r="D249" s="13" t="str">
        <f t="shared" si="2"/>
        <v xml:space="preserve">82735745          </v>
      </c>
      <c r="E249" s="13" t="str">
        <f t="shared" si="3"/>
        <v xml:space="preserve">5.8          </v>
      </c>
      <c r="F249" s="13" t="str">
        <f t="shared" si="4"/>
        <v xml:space="preserve">16978108          </v>
      </c>
      <c r="G249" s="13" t="str">
        <f t="shared" si="5"/>
        <v xml:space="preserve">57915036          </v>
      </c>
      <c r="H249" s="13" t="str">
        <f t="shared" si="6"/>
        <v xml:space="preserve">2900000          </v>
      </c>
      <c r="I249" s="13" t="str">
        <f t="shared" si="7"/>
        <v xml:space="preserve">2900000          </v>
      </c>
      <c r="J249" s="13" t="str">
        <f t="shared" si="8"/>
        <v xml:space="preserve">31874364          </v>
      </c>
      <c r="K249" s="13" t="str">
        <f t="shared" si="9"/>
        <v xml:space="preserve">5.8          </v>
      </c>
      <c r="L249" s="13" t="str">
        <f t="shared" si="10"/>
        <v xml:space="preserve">57915036          </v>
      </c>
      <c r="M249" s="13" t="str">
        <f t="shared" si="11"/>
        <v xml:space="preserve">2900000          </v>
      </c>
      <c r="N249" s="13" t="str">
        <f t="shared" si="12"/>
        <v xml:space="preserve">2900000          </v>
      </c>
      <c r="O249" s="13" t="str">
        <f t="shared" si="13"/>
        <v xml:space="preserve">29844364          </v>
      </c>
      <c r="P249" s="13" t="str">
        <f t="shared" si="14"/>
        <v xml:space="preserve">26944364          </v>
      </c>
      <c r="Q249" s="13" t="str">
        <f t="shared" si="15"/>
        <v xml:space="preserve">14215017          </v>
      </c>
      <c r="R249" s="13" t="str">
        <f t="shared" si="16"/>
        <v xml:space="preserve">28974364          </v>
      </c>
      <c r="S249" s="13" t="str">
        <f t="shared" si="17"/>
        <v xml:space="preserve">16245017          </v>
      </c>
    </row>
    <row r="250" spans="2:19" outlineLevel="1" x14ac:dyDescent="0.3">
      <c r="B250" s="13" t="str">
        <f t="shared" si="0"/>
        <v xml:space="preserve">6          </v>
      </c>
      <c r="C250" s="13" t="str">
        <f t="shared" si="1"/>
        <v xml:space="preserve">19805190          </v>
      </c>
      <c r="D250" s="13" t="str">
        <f t="shared" si="2"/>
        <v xml:space="preserve">85588690          </v>
      </c>
      <c r="E250" s="13" t="str">
        <f t="shared" si="3"/>
        <v xml:space="preserve">6          </v>
      </c>
      <c r="F250" s="13" t="str">
        <f t="shared" si="4"/>
        <v xml:space="preserve">17563560          </v>
      </c>
      <c r="G250" s="13" t="str">
        <f t="shared" si="5"/>
        <v xml:space="preserve">59912098          </v>
      </c>
      <c r="H250" s="13" t="str">
        <f t="shared" si="6"/>
        <v xml:space="preserve">3000000          </v>
      </c>
      <c r="I250" s="13" t="str">
        <f t="shared" si="7"/>
        <v xml:space="preserve">3000000          </v>
      </c>
      <c r="J250" s="13" t="str">
        <f t="shared" si="8"/>
        <v xml:space="preserve">32973480          </v>
      </c>
      <c r="K250" s="13" t="str">
        <f t="shared" si="9"/>
        <v xml:space="preserve">6          </v>
      </c>
      <c r="L250" s="13" t="str">
        <f t="shared" si="10"/>
        <v xml:space="preserve">59912098          </v>
      </c>
      <c r="M250" s="13" t="str">
        <f t="shared" si="11"/>
        <v xml:space="preserve">3000000          </v>
      </c>
      <c r="N250" s="13" t="str">
        <f t="shared" si="12"/>
        <v xml:space="preserve">3000000          </v>
      </c>
      <c r="O250" s="13" t="str">
        <f t="shared" si="13"/>
        <v xml:space="preserve">30873480          </v>
      </c>
      <c r="P250" s="13" t="str">
        <f t="shared" si="14"/>
        <v xml:space="preserve">27873480          </v>
      </c>
      <c r="Q250" s="13" t="str">
        <f t="shared" si="15"/>
        <v xml:space="preserve">14705190          </v>
      </c>
      <c r="R250" s="13" t="str">
        <f t="shared" si="16"/>
        <v xml:space="preserve">29973480          </v>
      </c>
      <c r="S250" s="13" t="str">
        <f t="shared" si="17"/>
        <v xml:space="preserve">16805190          </v>
      </c>
    </row>
    <row r="251" spans="2:19" outlineLevel="1" x14ac:dyDescent="0.3">
      <c r="B251" s="13" t="str">
        <f t="shared" si="0"/>
        <v xml:space="preserve">6.2          </v>
      </c>
      <c r="C251" s="13" t="str">
        <f t="shared" si="1"/>
        <v xml:space="preserve">20465363          </v>
      </c>
      <c r="D251" s="13" t="str">
        <f t="shared" si="2"/>
        <v xml:space="preserve">88441635          </v>
      </c>
      <c r="E251" s="13" t="str">
        <f t="shared" si="3"/>
        <v xml:space="preserve">6.2          </v>
      </c>
      <c r="F251" s="13" t="str">
        <f t="shared" si="4"/>
        <v xml:space="preserve">18149012          </v>
      </c>
      <c r="G251" s="13" t="str">
        <f t="shared" si="5"/>
        <v xml:space="preserve">61909160          </v>
      </c>
      <c r="H251" s="13" t="str">
        <f t="shared" si="6"/>
        <v xml:space="preserve">3100000          </v>
      </c>
      <c r="I251" s="13" t="str">
        <f t="shared" si="7"/>
        <v xml:space="preserve">3100000          </v>
      </c>
      <c r="J251" s="13" t="str">
        <f t="shared" si="8"/>
        <v xml:space="preserve">34072596          </v>
      </c>
      <c r="K251" s="13" t="str">
        <f t="shared" si="9"/>
        <v xml:space="preserve">6.2          </v>
      </c>
      <c r="L251" s="13" t="str">
        <f t="shared" si="10"/>
        <v xml:space="preserve">61909160          </v>
      </c>
      <c r="M251" s="13" t="str">
        <f t="shared" si="11"/>
        <v xml:space="preserve">3100000          </v>
      </c>
      <c r="N251" s="13" t="str">
        <f t="shared" si="12"/>
        <v xml:space="preserve">3100000          </v>
      </c>
      <c r="O251" s="13" t="str">
        <f t="shared" si="13"/>
        <v xml:space="preserve">31902596          </v>
      </c>
      <c r="P251" s="13" t="str">
        <f t="shared" si="14"/>
        <v xml:space="preserve">28802596          </v>
      </c>
      <c r="Q251" s="13" t="str">
        <f t="shared" si="15"/>
        <v xml:space="preserve">15195363          </v>
      </c>
      <c r="R251" s="13" t="str">
        <f t="shared" si="16"/>
        <v xml:space="preserve">30972596          </v>
      </c>
      <c r="S251" s="13" t="str">
        <f t="shared" si="17"/>
        <v xml:space="preserve">17365363          </v>
      </c>
    </row>
    <row r="252" spans="2:19" outlineLevel="1" x14ac:dyDescent="0.3">
      <c r="B252" s="13" t="str">
        <f t="shared" ref="B252:B283" si="18">IF($B$4, $B47, IFERROR( TEXT( $B46 / $B$10, INDEX( $A$23:$A$34, MATCH( $B$11, $A$37:$A$48, 0 )) ), $B46 / $B$10 ) &amp; REPT( " ", $B$7 ))</f>
        <v xml:space="preserve">6.4          </v>
      </c>
      <c r="C252" s="13" t="str">
        <f t="shared" ref="C252:C283" si="19">IF($C$4, $C47, IFERROR( TEXT( $C46 / $C$10, INDEX( $A$23:$A$34, MATCH( $C$11, $A$37:$A$48, 0 )) ), $C46 / $C$10 ) &amp; REPT( " ", $C$7 ))</f>
        <v xml:space="preserve">21125536          </v>
      </c>
      <c r="D252" s="13" t="str">
        <f t="shared" ref="D252:D283" si="20">IF($D$4, $D47, IFERROR( TEXT( $D46 / $D$10, INDEX( $A$23:$A$34, MATCH( $D$11, $A$37:$A$48, 0 )) ), $D46 / $D$10 ) &amp; REPT( " ", $D$7 ))</f>
        <v xml:space="preserve">91294580          </v>
      </c>
      <c r="E252" s="13" t="str">
        <f t="shared" ref="E252:E283" si="21">IF($E$4, $E47, IFERROR( TEXT( $E46 / $E$10, INDEX( $A$23:$A$34, MATCH( $E$11, $A$37:$A$48, 0 )) ), $E46 / $E$10 ) &amp; REPT( " ", $E$7 ))</f>
        <v xml:space="preserve">6.4          </v>
      </c>
      <c r="F252" s="13" t="str">
        <f t="shared" ref="F252:F283" si="22">IF($F$4, $F47, IFERROR( TEXT( $F46 / $F$10, INDEX( $A$23:$A$34, MATCH( $F$11, $A$37:$A$48, 0 )) ), $F46 / $F$10 ) &amp; REPT( " ", $F$7 ))</f>
        <v xml:space="preserve">18734464          </v>
      </c>
      <c r="G252" s="13" t="str">
        <f t="shared" ref="G252:G283" si="23">IF($G$4, $G47, IFERROR( TEXT( $G46 / $G$10, INDEX( $A$23:$A$34, MATCH( $G$11, $A$37:$A$48, 0 )) ), $G46 / $G$10 ) &amp; REPT( " ", $G$7 ))</f>
        <v xml:space="preserve">63906222          </v>
      </c>
      <c r="H252" s="13" t="str">
        <f t="shared" ref="H252:H283" si="24">IF($H$4, $H47, IFERROR( TEXT( $H46 / $H$10, INDEX( $A$23:$A$34, MATCH( $H$11, $A$37:$A$48, 0 )) ), $H46 / $H$10 ) &amp; REPT( " ", $H$7 ))</f>
        <v xml:space="preserve">3200000          </v>
      </c>
      <c r="I252" s="13" t="str">
        <f t="shared" ref="I252:I283" si="25">IF($I$4, $I47, IFERROR( TEXT( $I46 / $I$10, INDEX( $A$23:$A$34, MATCH( $I$11, $A$37:$A$48, 0 )) ), $I46 / $I$10 ) &amp; REPT( " ", $I$7 ))</f>
        <v xml:space="preserve">3200000          </v>
      </c>
      <c r="J252" s="13" t="str">
        <f t="shared" ref="J252:J283" si="26">IF($J$4, $J47, IFERROR( TEXT( $J46 / $J$10, INDEX( $A$23:$A$34, MATCH( $J$11, $A$37:$A$48, 0 )) ), $J46 / $J$10 ) &amp; REPT( " ", $J$7 ))</f>
        <v xml:space="preserve">35171712          </v>
      </c>
      <c r="K252" s="13" t="str">
        <f t="shared" ref="K252:K283" si="27">IF($K$4, $K47, IFERROR( TEXT( $K46 / $K$10, INDEX( $A$23:$A$34, MATCH( $K$11, $A$37:$A$48, 0 )) ), $K46 / $K$10 ) &amp; REPT( " ", $K$7 ))</f>
        <v xml:space="preserve">6.4          </v>
      </c>
      <c r="L252" s="13" t="str">
        <f t="shared" ref="L252:L283" si="28">IF($L$4, $L47, IFERROR( TEXT( $L46 / $L$10, INDEX( $A$23:$A$34, MATCH( $L$11, $A$37:$A$48, 0 )) ), $L46 / $L$10 ) &amp; REPT( " ", $L$7 ))</f>
        <v xml:space="preserve">63906222          </v>
      </c>
      <c r="M252" s="13" t="str">
        <f t="shared" ref="M252:M283" si="29">IF($M$4, $M47, IFERROR( TEXT( $M46 / $M$10, INDEX( $A$23:$A$34, MATCH( $M$11, $A$37:$A$48, 0 )) ), $M46 / $M$10 ) &amp; REPT( " ", $M$7 ))</f>
        <v xml:space="preserve">3200000          </v>
      </c>
      <c r="N252" s="13" t="str">
        <f t="shared" ref="N252:N283" si="30">IF($N$4, $N47, IFERROR( TEXT( $N46 / $N$10, INDEX( $A$23:$A$34, MATCH( $N$11, $A$37:$A$48, 0 )) ), $N46 / $N$10 ) &amp; REPT( " ", $N$7 ))</f>
        <v xml:space="preserve">3200000          </v>
      </c>
      <c r="O252" s="13" t="str">
        <f t="shared" ref="O252:O283" si="31">IF($O$4, $O47, IFERROR( TEXT( $O46 / $O$10, INDEX( $A$23:$A$34, MATCH( $O$11, $A$37:$A$48, 0 )) ), $O46 / $O$10 ) &amp; REPT( " ", $O$7 ))</f>
        <v xml:space="preserve">32931712          </v>
      </c>
      <c r="P252" s="13" t="str">
        <f t="shared" ref="P252:P283" si="32">IF($P$4, $P47, IFERROR( TEXT( $P46 / $P$10, INDEX( $A$23:$A$34, MATCH( $P$11, $A$37:$A$48, 0 )) ), $P46 / $P$10 ) &amp; REPT( " ", $P$7 ))</f>
        <v xml:space="preserve">29731712          </v>
      </c>
      <c r="Q252" s="13" t="str">
        <f t="shared" ref="Q252:Q283" si="33">IF($Q$4, $Q47, IFERROR( TEXT( $Q46 / $Q$10, INDEX( $A$23:$A$34, MATCH( $Q$11, $A$37:$A$48, 0 )) ), $Q46 / $Q$10 ) &amp; REPT( " ", $Q$7 ))</f>
        <v xml:space="preserve">15685536          </v>
      </c>
      <c r="R252" s="13" t="str">
        <f t="shared" ref="R252:R283" si="34">IF($R$4, $R47, IFERROR( TEXT( $R46 / $R$10, INDEX( $A$23:$A$34, MATCH( $R$11, $A$37:$A$48, 0 )) ), $R46 / $R$10 ) &amp; REPT( " ", $R$7 ))</f>
        <v xml:space="preserve">31971712          </v>
      </c>
      <c r="S252" s="13" t="str">
        <f t="shared" ref="S252:S283" si="35">IF($S$4, $S47, IFERROR( TEXT( $S46 / $S$10, INDEX( $A$23:$A$34, MATCH( $S$11, $A$37:$A$48, 0 )) ), $S46 / $S$10 ) &amp; REPT( " ", $S$7 ))</f>
        <v xml:space="preserve">17925536          </v>
      </c>
    </row>
    <row r="253" spans="2:19" outlineLevel="1" x14ac:dyDescent="0.3">
      <c r="B253" s="13" t="str">
        <f t="shared" si="18"/>
        <v xml:space="preserve">6.6          </v>
      </c>
      <c r="C253" s="13" t="str">
        <f t="shared" si="19"/>
        <v xml:space="preserve">21785709          </v>
      </c>
      <c r="D253" s="13" t="str">
        <f t="shared" si="20"/>
        <v xml:space="preserve">94147525          </v>
      </c>
      <c r="E253" s="13" t="str">
        <f t="shared" si="21"/>
        <v xml:space="preserve">6.6          </v>
      </c>
      <c r="F253" s="13" t="str">
        <f t="shared" si="22"/>
        <v xml:space="preserve">19319916          </v>
      </c>
      <c r="G253" s="13" t="str">
        <f t="shared" si="23"/>
        <v xml:space="preserve">65903284          </v>
      </c>
      <c r="H253" s="13" t="str">
        <f t="shared" si="24"/>
        <v xml:space="preserve">3300000          </v>
      </c>
      <c r="I253" s="13" t="str">
        <f t="shared" si="25"/>
        <v xml:space="preserve">3300000          </v>
      </c>
      <c r="J253" s="13" t="str">
        <f t="shared" si="26"/>
        <v xml:space="preserve">36270828          </v>
      </c>
      <c r="K253" s="13" t="str">
        <f t="shared" si="27"/>
        <v xml:space="preserve">6.6          </v>
      </c>
      <c r="L253" s="13" t="str">
        <f t="shared" si="28"/>
        <v xml:space="preserve">65903284          </v>
      </c>
      <c r="M253" s="13" t="str">
        <f t="shared" si="29"/>
        <v xml:space="preserve">3300000          </v>
      </c>
      <c r="N253" s="13" t="str">
        <f t="shared" si="30"/>
        <v xml:space="preserve">3300000          </v>
      </c>
      <c r="O253" s="13" t="str">
        <f t="shared" si="31"/>
        <v xml:space="preserve">33960828          </v>
      </c>
      <c r="P253" s="13" t="str">
        <f t="shared" si="32"/>
        <v xml:space="preserve">30660828          </v>
      </c>
      <c r="Q253" s="13" t="str">
        <f t="shared" si="33"/>
        <v xml:space="preserve">16175709          </v>
      </c>
      <c r="R253" s="13" t="str">
        <f t="shared" si="34"/>
        <v xml:space="preserve">32970828          </v>
      </c>
      <c r="S253" s="13" t="str">
        <f t="shared" si="35"/>
        <v xml:space="preserve">18485709          </v>
      </c>
    </row>
    <row r="254" spans="2:19" outlineLevel="1" x14ac:dyDescent="0.3">
      <c r="B254" s="13" t="str">
        <f t="shared" si="18"/>
        <v xml:space="preserve">6.8          </v>
      </c>
      <c r="C254" s="13" t="str">
        <f t="shared" si="19"/>
        <v xml:space="preserve">22445882          </v>
      </c>
      <c r="D254" s="13" t="str">
        <f t="shared" si="20"/>
        <v xml:space="preserve">97000470          </v>
      </c>
      <c r="E254" s="13" t="str">
        <f t="shared" si="21"/>
        <v xml:space="preserve">6.8          </v>
      </c>
      <c r="F254" s="13" t="str">
        <f t="shared" si="22"/>
        <v xml:space="preserve">19905368          </v>
      </c>
      <c r="G254" s="13" t="str">
        <f t="shared" si="23"/>
        <v xml:space="preserve">67900346          </v>
      </c>
      <c r="H254" s="13" t="str">
        <f t="shared" si="24"/>
        <v xml:space="preserve">3400000          </v>
      </c>
      <c r="I254" s="13" t="str">
        <f t="shared" si="25"/>
        <v xml:space="preserve">3400000          </v>
      </c>
      <c r="J254" s="13" t="str">
        <f t="shared" si="26"/>
        <v xml:space="preserve">37369944          </v>
      </c>
      <c r="K254" s="13" t="str">
        <f t="shared" si="27"/>
        <v xml:space="preserve">6.8          </v>
      </c>
      <c r="L254" s="13" t="str">
        <f t="shared" si="28"/>
        <v xml:space="preserve">67900346          </v>
      </c>
      <c r="M254" s="13" t="str">
        <f t="shared" si="29"/>
        <v xml:space="preserve">3400000          </v>
      </c>
      <c r="N254" s="13" t="str">
        <f t="shared" si="30"/>
        <v xml:space="preserve">3400000          </v>
      </c>
      <c r="O254" s="13" t="str">
        <f t="shared" si="31"/>
        <v xml:space="preserve">34989944          </v>
      </c>
      <c r="P254" s="13" t="str">
        <f t="shared" si="32"/>
        <v xml:space="preserve">31589944          </v>
      </c>
      <c r="Q254" s="13" t="str">
        <f t="shared" si="33"/>
        <v xml:space="preserve">16665882          </v>
      </c>
      <c r="R254" s="13" t="str">
        <f t="shared" si="34"/>
        <v xml:space="preserve">33969944          </v>
      </c>
      <c r="S254" s="13" t="str">
        <f t="shared" si="35"/>
        <v xml:space="preserve">19045882          </v>
      </c>
    </row>
    <row r="255" spans="2:19" outlineLevel="1" x14ac:dyDescent="0.3">
      <c r="B255" s="13" t="str">
        <f t="shared" si="18"/>
        <v xml:space="preserve">7          </v>
      </c>
      <c r="C255" s="13" t="str">
        <f t="shared" si="19"/>
        <v xml:space="preserve">23106055          </v>
      </c>
      <c r="D255" s="13" t="str">
        <f t="shared" si="20"/>
        <v xml:space="preserve">99853415          </v>
      </c>
      <c r="E255" s="13" t="str">
        <f t="shared" si="21"/>
        <v xml:space="preserve">7          </v>
      </c>
      <c r="F255" s="13" t="str">
        <f t="shared" si="22"/>
        <v xml:space="preserve">20490820          </v>
      </c>
      <c r="G255" s="13" t="str">
        <f t="shared" si="23"/>
        <v xml:space="preserve">69897408          </v>
      </c>
      <c r="H255" s="13" t="str">
        <f t="shared" si="24"/>
        <v xml:space="preserve">3500000          </v>
      </c>
      <c r="I255" s="13" t="str">
        <f t="shared" si="25"/>
        <v xml:space="preserve">3500000          </v>
      </c>
      <c r="J255" s="13" t="str">
        <f t="shared" si="26"/>
        <v xml:space="preserve">38469060          </v>
      </c>
      <c r="K255" s="13" t="str">
        <f t="shared" si="27"/>
        <v xml:space="preserve">7          </v>
      </c>
      <c r="L255" s="13" t="str">
        <f t="shared" si="28"/>
        <v xml:space="preserve">69897408          </v>
      </c>
      <c r="M255" s="13" t="str">
        <f t="shared" si="29"/>
        <v xml:space="preserve">3500000          </v>
      </c>
      <c r="N255" s="13" t="str">
        <f t="shared" si="30"/>
        <v xml:space="preserve">3500000          </v>
      </c>
      <c r="O255" s="13" t="str">
        <f t="shared" si="31"/>
        <v xml:space="preserve">36019060          </v>
      </c>
      <c r="P255" s="13" t="str">
        <f t="shared" si="32"/>
        <v xml:space="preserve">32519060          </v>
      </c>
      <c r="Q255" s="13" t="str">
        <f t="shared" si="33"/>
        <v xml:space="preserve">17156055          </v>
      </c>
      <c r="R255" s="13" t="str">
        <f t="shared" si="34"/>
        <v xml:space="preserve">34969060          </v>
      </c>
      <c r="S255" s="13" t="str">
        <f t="shared" si="35"/>
        <v xml:space="preserve">19606055          </v>
      </c>
    </row>
    <row r="256" spans="2:19" outlineLevel="1" x14ac:dyDescent="0.3">
      <c r="B256" s="13" t="str">
        <f t="shared" si="18"/>
        <v xml:space="preserve">7.2          </v>
      </c>
      <c r="C256" s="13" t="str">
        <f t="shared" si="19"/>
        <v xml:space="preserve">23766228          </v>
      </c>
      <c r="D256" s="13" t="str">
        <f t="shared" si="20"/>
        <v xml:space="preserve">102706360          </v>
      </c>
      <c r="E256" s="13" t="str">
        <f t="shared" si="21"/>
        <v xml:space="preserve">7.2          </v>
      </c>
      <c r="F256" s="13" t="str">
        <f t="shared" si="22"/>
        <v xml:space="preserve">21076272          </v>
      </c>
      <c r="G256" s="13" t="str">
        <f t="shared" si="23"/>
        <v xml:space="preserve">71894470          </v>
      </c>
      <c r="H256" s="13" t="str">
        <f t="shared" si="24"/>
        <v xml:space="preserve">3600000          </v>
      </c>
      <c r="I256" s="13" t="str">
        <f t="shared" si="25"/>
        <v xml:space="preserve">3600000          </v>
      </c>
      <c r="J256" s="13" t="str">
        <f t="shared" si="26"/>
        <v xml:space="preserve">39568176          </v>
      </c>
      <c r="K256" s="13" t="str">
        <f t="shared" si="27"/>
        <v xml:space="preserve">7.2          </v>
      </c>
      <c r="L256" s="13" t="str">
        <f t="shared" si="28"/>
        <v xml:space="preserve">71894470          </v>
      </c>
      <c r="M256" s="13" t="str">
        <f t="shared" si="29"/>
        <v xml:space="preserve">3600000          </v>
      </c>
      <c r="N256" s="13" t="str">
        <f t="shared" si="30"/>
        <v xml:space="preserve">3600000          </v>
      </c>
      <c r="O256" s="13" t="str">
        <f t="shared" si="31"/>
        <v xml:space="preserve">37048176          </v>
      </c>
      <c r="P256" s="13" t="str">
        <f t="shared" si="32"/>
        <v xml:space="preserve">33448176          </v>
      </c>
      <c r="Q256" s="13" t="str">
        <f t="shared" si="33"/>
        <v xml:space="preserve">17646228          </v>
      </c>
      <c r="R256" s="13" t="str">
        <f t="shared" si="34"/>
        <v xml:space="preserve">35968176          </v>
      </c>
      <c r="S256" s="13" t="str">
        <f t="shared" si="35"/>
        <v xml:space="preserve">20166228          </v>
      </c>
    </row>
    <row r="257" spans="2:19" outlineLevel="1" x14ac:dyDescent="0.3">
      <c r="B257" s="13" t="str">
        <f t="shared" si="18"/>
        <v xml:space="preserve">7.4          </v>
      </c>
      <c r="C257" s="13" t="str">
        <f t="shared" si="19"/>
        <v xml:space="preserve">24426401          </v>
      </c>
      <c r="D257" s="13" t="str">
        <f t="shared" si="20"/>
        <v xml:space="preserve">105559305          </v>
      </c>
      <c r="E257" s="13" t="str">
        <f t="shared" si="21"/>
        <v xml:space="preserve">7.4          </v>
      </c>
      <c r="F257" s="13" t="str">
        <f t="shared" si="22"/>
        <v xml:space="preserve">21661724          </v>
      </c>
      <c r="G257" s="13" t="str">
        <f t="shared" si="23"/>
        <v xml:space="preserve">73891532          </v>
      </c>
      <c r="H257" s="13" t="str">
        <f t="shared" si="24"/>
        <v xml:space="preserve">3700000          </v>
      </c>
      <c r="I257" s="13" t="str">
        <f t="shared" si="25"/>
        <v xml:space="preserve">3700000          </v>
      </c>
      <c r="J257" s="13" t="str">
        <f t="shared" si="26"/>
        <v xml:space="preserve">40667292          </v>
      </c>
      <c r="K257" s="13" t="str">
        <f t="shared" si="27"/>
        <v xml:space="preserve">7.4          </v>
      </c>
      <c r="L257" s="13" t="str">
        <f t="shared" si="28"/>
        <v xml:space="preserve">73891532          </v>
      </c>
      <c r="M257" s="13" t="str">
        <f t="shared" si="29"/>
        <v xml:space="preserve">3700000          </v>
      </c>
      <c r="N257" s="13" t="str">
        <f t="shared" si="30"/>
        <v xml:space="preserve">3700000          </v>
      </c>
      <c r="O257" s="13" t="str">
        <f t="shared" si="31"/>
        <v xml:space="preserve">38077292          </v>
      </c>
      <c r="P257" s="13" t="str">
        <f t="shared" si="32"/>
        <v xml:space="preserve">34377292          </v>
      </c>
      <c r="Q257" s="13" t="str">
        <f t="shared" si="33"/>
        <v xml:space="preserve">18136401          </v>
      </c>
      <c r="R257" s="13" t="str">
        <f t="shared" si="34"/>
        <v xml:space="preserve">36967292          </v>
      </c>
      <c r="S257" s="13" t="str">
        <f t="shared" si="35"/>
        <v xml:space="preserve">20726401          </v>
      </c>
    </row>
    <row r="258" spans="2:19" outlineLevel="1" x14ac:dyDescent="0.3">
      <c r="B258" s="13" t="str">
        <f t="shared" si="18"/>
        <v xml:space="preserve">7.6          </v>
      </c>
      <c r="C258" s="13" t="str">
        <f t="shared" si="19"/>
        <v xml:space="preserve">25086574          </v>
      </c>
      <c r="D258" s="13" t="str">
        <f t="shared" si="20"/>
        <v xml:space="preserve">108412250          </v>
      </c>
      <c r="E258" s="13" t="str">
        <f t="shared" si="21"/>
        <v xml:space="preserve">7.6          </v>
      </c>
      <c r="F258" s="13" t="str">
        <f t="shared" si="22"/>
        <v xml:space="preserve">22247176          </v>
      </c>
      <c r="G258" s="13" t="str">
        <f t="shared" si="23"/>
        <v xml:space="preserve">75888594          </v>
      </c>
      <c r="H258" s="13" t="str">
        <f t="shared" si="24"/>
        <v xml:space="preserve">3800000          </v>
      </c>
      <c r="I258" s="13" t="str">
        <f t="shared" si="25"/>
        <v xml:space="preserve">3800000          </v>
      </c>
      <c r="J258" s="13" t="str">
        <f t="shared" si="26"/>
        <v xml:space="preserve">41766408          </v>
      </c>
      <c r="K258" s="13" t="str">
        <f t="shared" si="27"/>
        <v xml:space="preserve">7.6          </v>
      </c>
      <c r="L258" s="13" t="str">
        <f t="shared" si="28"/>
        <v xml:space="preserve">75888594          </v>
      </c>
      <c r="M258" s="13" t="str">
        <f t="shared" si="29"/>
        <v xml:space="preserve">3800000          </v>
      </c>
      <c r="N258" s="13" t="str">
        <f t="shared" si="30"/>
        <v xml:space="preserve">3800000          </v>
      </c>
      <c r="O258" s="13" t="str">
        <f t="shared" si="31"/>
        <v xml:space="preserve">39106408          </v>
      </c>
      <c r="P258" s="13" t="str">
        <f t="shared" si="32"/>
        <v xml:space="preserve">35306408          </v>
      </c>
      <c r="Q258" s="13" t="str">
        <f t="shared" si="33"/>
        <v xml:space="preserve">18626574          </v>
      </c>
      <c r="R258" s="13" t="str">
        <f t="shared" si="34"/>
        <v xml:space="preserve">37966408          </v>
      </c>
      <c r="S258" s="13" t="str">
        <f t="shared" si="35"/>
        <v xml:space="preserve">21286574          </v>
      </c>
    </row>
    <row r="259" spans="2:19" outlineLevel="1" x14ac:dyDescent="0.3">
      <c r="B259" s="13" t="str">
        <f t="shared" si="18"/>
        <v xml:space="preserve">7.8          </v>
      </c>
      <c r="C259" s="13" t="str">
        <f t="shared" si="19"/>
        <v xml:space="preserve">25746747          </v>
      </c>
      <c r="D259" s="13" t="str">
        <f t="shared" si="20"/>
        <v xml:space="preserve">111265195          </v>
      </c>
      <c r="E259" s="13" t="str">
        <f t="shared" si="21"/>
        <v xml:space="preserve">7.8          </v>
      </c>
      <c r="F259" s="13" t="str">
        <f t="shared" si="22"/>
        <v xml:space="preserve">22832628          </v>
      </c>
      <c r="G259" s="13" t="str">
        <f t="shared" si="23"/>
        <v xml:space="preserve">77885656          </v>
      </c>
      <c r="H259" s="13" t="str">
        <f t="shared" si="24"/>
        <v xml:space="preserve">3900000          </v>
      </c>
      <c r="I259" s="13" t="str">
        <f t="shared" si="25"/>
        <v xml:space="preserve">3900000          </v>
      </c>
      <c r="J259" s="13" t="str">
        <f t="shared" si="26"/>
        <v xml:space="preserve">42865524          </v>
      </c>
      <c r="K259" s="13" t="str">
        <f t="shared" si="27"/>
        <v xml:space="preserve">7.8          </v>
      </c>
      <c r="L259" s="13" t="str">
        <f t="shared" si="28"/>
        <v xml:space="preserve">77885656          </v>
      </c>
      <c r="M259" s="13" t="str">
        <f t="shared" si="29"/>
        <v xml:space="preserve">3900000          </v>
      </c>
      <c r="N259" s="13" t="str">
        <f t="shared" si="30"/>
        <v xml:space="preserve">3900000          </v>
      </c>
      <c r="O259" s="13" t="str">
        <f t="shared" si="31"/>
        <v xml:space="preserve">40135524          </v>
      </c>
      <c r="P259" s="13" t="str">
        <f t="shared" si="32"/>
        <v xml:space="preserve">36235524          </v>
      </c>
      <c r="Q259" s="13" t="str">
        <f t="shared" si="33"/>
        <v xml:space="preserve">19116747          </v>
      </c>
      <c r="R259" s="13" t="str">
        <f t="shared" si="34"/>
        <v xml:space="preserve">38965524          </v>
      </c>
      <c r="S259" s="13" t="str">
        <f t="shared" si="35"/>
        <v xml:space="preserve">21846747          </v>
      </c>
    </row>
    <row r="260" spans="2:19" outlineLevel="1" x14ac:dyDescent="0.3">
      <c r="B260" s="13" t="str">
        <f t="shared" si="18"/>
        <v xml:space="preserve">8          </v>
      </c>
      <c r="C260" s="13" t="str">
        <f t="shared" si="19"/>
        <v xml:space="preserve">26406920          </v>
      </c>
      <c r="D260" s="13" t="str">
        <f t="shared" si="20"/>
        <v xml:space="preserve">114118140          </v>
      </c>
      <c r="E260" s="13" t="str">
        <f t="shared" si="21"/>
        <v xml:space="preserve">8          </v>
      </c>
      <c r="F260" s="13" t="str">
        <f t="shared" si="22"/>
        <v xml:space="preserve">23418080          </v>
      </c>
      <c r="G260" s="13" t="str">
        <f t="shared" si="23"/>
        <v xml:space="preserve">79882718          </v>
      </c>
      <c r="H260" s="13" t="str">
        <f t="shared" si="24"/>
        <v xml:space="preserve">4000000          </v>
      </c>
      <c r="I260" s="13" t="str">
        <f t="shared" si="25"/>
        <v xml:space="preserve">4000000          </v>
      </c>
      <c r="J260" s="13" t="str">
        <f t="shared" si="26"/>
        <v xml:space="preserve">43964640          </v>
      </c>
      <c r="K260" s="13" t="str">
        <f t="shared" si="27"/>
        <v xml:space="preserve">8          </v>
      </c>
      <c r="L260" s="13" t="str">
        <f t="shared" si="28"/>
        <v xml:space="preserve">79882718          </v>
      </c>
      <c r="M260" s="13" t="str">
        <f t="shared" si="29"/>
        <v xml:space="preserve">4000000          </v>
      </c>
      <c r="N260" s="13" t="str">
        <f t="shared" si="30"/>
        <v xml:space="preserve">4000000          </v>
      </c>
      <c r="O260" s="13" t="str">
        <f t="shared" si="31"/>
        <v xml:space="preserve">41164640          </v>
      </c>
      <c r="P260" s="13" t="str">
        <f t="shared" si="32"/>
        <v xml:space="preserve">37164640          </v>
      </c>
      <c r="Q260" s="13" t="str">
        <f t="shared" si="33"/>
        <v xml:space="preserve">19606920          </v>
      </c>
      <c r="R260" s="13" t="str">
        <f t="shared" si="34"/>
        <v xml:space="preserve">39964640          </v>
      </c>
      <c r="S260" s="13" t="str">
        <f t="shared" si="35"/>
        <v xml:space="preserve">22406920          </v>
      </c>
    </row>
    <row r="261" spans="2:19" outlineLevel="1" x14ac:dyDescent="0.3">
      <c r="B261" s="13" t="str">
        <f t="shared" si="18"/>
        <v xml:space="preserve">8.2          </v>
      </c>
      <c r="C261" s="13" t="str">
        <f t="shared" si="19"/>
        <v xml:space="preserve">27067093          </v>
      </c>
      <c r="D261" s="13" t="str">
        <f t="shared" si="20"/>
        <v xml:space="preserve">116971085          </v>
      </c>
      <c r="E261" s="13" t="str">
        <f t="shared" si="21"/>
        <v xml:space="preserve">8.2          </v>
      </c>
      <c r="F261" s="13" t="str">
        <f t="shared" si="22"/>
        <v xml:space="preserve">24003532          </v>
      </c>
      <c r="G261" s="13" t="str">
        <f t="shared" si="23"/>
        <v xml:space="preserve">81879780          </v>
      </c>
      <c r="H261" s="13" t="str">
        <f t="shared" si="24"/>
        <v xml:space="preserve">4100000          </v>
      </c>
      <c r="I261" s="13" t="str">
        <f t="shared" si="25"/>
        <v xml:space="preserve">4100000          </v>
      </c>
      <c r="J261" s="13" t="str">
        <f t="shared" si="26"/>
        <v xml:space="preserve">45063756          </v>
      </c>
      <c r="K261" s="13" t="str">
        <f t="shared" si="27"/>
        <v xml:space="preserve">8.2          </v>
      </c>
      <c r="L261" s="13" t="str">
        <f t="shared" si="28"/>
        <v xml:space="preserve">81879780          </v>
      </c>
      <c r="M261" s="13" t="str">
        <f t="shared" si="29"/>
        <v xml:space="preserve">4100000          </v>
      </c>
      <c r="N261" s="13" t="str">
        <f t="shared" si="30"/>
        <v xml:space="preserve">4100000          </v>
      </c>
      <c r="O261" s="13" t="str">
        <f t="shared" si="31"/>
        <v xml:space="preserve">42193756          </v>
      </c>
      <c r="P261" s="13" t="str">
        <f t="shared" si="32"/>
        <v xml:space="preserve">38093756          </v>
      </c>
      <c r="Q261" s="13" t="str">
        <f t="shared" si="33"/>
        <v xml:space="preserve">20097093          </v>
      </c>
      <c r="R261" s="13" t="str">
        <f t="shared" si="34"/>
        <v xml:space="preserve">40963756          </v>
      </c>
      <c r="S261" s="13" t="str">
        <f t="shared" si="35"/>
        <v xml:space="preserve">22967093          </v>
      </c>
    </row>
    <row r="262" spans="2:19" outlineLevel="1" x14ac:dyDescent="0.3">
      <c r="B262" s="13" t="str">
        <f t="shared" si="18"/>
        <v xml:space="preserve">8.4          </v>
      </c>
      <c r="C262" s="13" t="str">
        <f t="shared" si="19"/>
        <v xml:space="preserve">27727266          </v>
      </c>
      <c r="D262" s="13" t="str">
        <f t="shared" si="20"/>
        <v xml:space="preserve">119824030          </v>
      </c>
      <c r="E262" s="13" t="str">
        <f t="shared" si="21"/>
        <v xml:space="preserve">8.4          </v>
      </c>
      <c r="F262" s="13" t="str">
        <f t="shared" si="22"/>
        <v xml:space="preserve">24588984          </v>
      </c>
      <c r="G262" s="13" t="str">
        <f t="shared" si="23"/>
        <v xml:space="preserve">83876842          </v>
      </c>
      <c r="H262" s="13" t="str">
        <f t="shared" si="24"/>
        <v xml:space="preserve">4200000          </v>
      </c>
      <c r="I262" s="13" t="str">
        <f t="shared" si="25"/>
        <v xml:space="preserve">4200000          </v>
      </c>
      <c r="J262" s="13" t="str">
        <f t="shared" si="26"/>
        <v xml:space="preserve">46162872          </v>
      </c>
      <c r="K262" s="13" t="str">
        <f t="shared" si="27"/>
        <v xml:space="preserve">8.4          </v>
      </c>
      <c r="L262" s="13" t="str">
        <f t="shared" si="28"/>
        <v xml:space="preserve">83876842          </v>
      </c>
      <c r="M262" s="13" t="str">
        <f t="shared" si="29"/>
        <v xml:space="preserve">4200000          </v>
      </c>
      <c r="N262" s="13" t="str">
        <f t="shared" si="30"/>
        <v xml:space="preserve">4200000          </v>
      </c>
      <c r="O262" s="13" t="str">
        <f t="shared" si="31"/>
        <v xml:space="preserve">43222872          </v>
      </c>
      <c r="P262" s="13" t="str">
        <f t="shared" si="32"/>
        <v xml:space="preserve">39022872          </v>
      </c>
      <c r="Q262" s="13" t="str">
        <f t="shared" si="33"/>
        <v xml:space="preserve">20587266          </v>
      </c>
      <c r="R262" s="13" t="str">
        <f t="shared" si="34"/>
        <v xml:space="preserve">41962872          </v>
      </c>
      <c r="S262" s="13" t="str">
        <f t="shared" si="35"/>
        <v xml:space="preserve">23527266          </v>
      </c>
    </row>
    <row r="263" spans="2:19" outlineLevel="1" x14ac:dyDescent="0.3">
      <c r="B263" s="13" t="str">
        <f t="shared" si="18"/>
        <v xml:space="preserve">8.6          </v>
      </c>
      <c r="C263" s="13" t="str">
        <f t="shared" si="19"/>
        <v xml:space="preserve">28387439          </v>
      </c>
      <c r="D263" s="13" t="str">
        <f t="shared" si="20"/>
        <v xml:space="preserve">122676975          </v>
      </c>
      <c r="E263" s="13" t="str">
        <f t="shared" si="21"/>
        <v xml:space="preserve">8.6          </v>
      </c>
      <c r="F263" s="13" t="str">
        <f t="shared" si="22"/>
        <v xml:space="preserve">25174436          </v>
      </c>
      <c r="G263" s="13" t="str">
        <f t="shared" si="23"/>
        <v xml:space="preserve">85873904          </v>
      </c>
      <c r="H263" s="13" t="str">
        <f t="shared" si="24"/>
        <v xml:space="preserve">4300000          </v>
      </c>
      <c r="I263" s="13" t="str">
        <f t="shared" si="25"/>
        <v xml:space="preserve">4300000          </v>
      </c>
      <c r="J263" s="13" t="str">
        <f t="shared" si="26"/>
        <v xml:space="preserve">47261988          </v>
      </c>
      <c r="K263" s="13" t="str">
        <f t="shared" si="27"/>
        <v xml:space="preserve">8.6          </v>
      </c>
      <c r="L263" s="13" t="str">
        <f t="shared" si="28"/>
        <v xml:space="preserve">85873904          </v>
      </c>
      <c r="M263" s="13" t="str">
        <f t="shared" si="29"/>
        <v xml:space="preserve">4300000          </v>
      </c>
      <c r="N263" s="13" t="str">
        <f t="shared" si="30"/>
        <v xml:space="preserve">4300000          </v>
      </c>
      <c r="O263" s="13" t="str">
        <f t="shared" si="31"/>
        <v xml:space="preserve">44251988          </v>
      </c>
      <c r="P263" s="13" t="str">
        <f t="shared" si="32"/>
        <v xml:space="preserve">39951988          </v>
      </c>
      <c r="Q263" s="13" t="str">
        <f t="shared" si="33"/>
        <v xml:space="preserve">21077439          </v>
      </c>
      <c r="R263" s="13" t="str">
        <f t="shared" si="34"/>
        <v xml:space="preserve">42961988          </v>
      </c>
      <c r="S263" s="13" t="str">
        <f t="shared" si="35"/>
        <v xml:space="preserve">24087439          </v>
      </c>
    </row>
    <row r="264" spans="2:19" outlineLevel="1" x14ac:dyDescent="0.3">
      <c r="B264" s="13" t="str">
        <f t="shared" si="18"/>
        <v xml:space="preserve">8.8          </v>
      </c>
      <c r="C264" s="13" t="str">
        <f t="shared" si="19"/>
        <v xml:space="preserve">29047612          </v>
      </c>
      <c r="D264" s="13" t="str">
        <f t="shared" si="20"/>
        <v xml:space="preserve">125529920          </v>
      </c>
      <c r="E264" s="13" t="str">
        <f t="shared" si="21"/>
        <v xml:space="preserve">8.8          </v>
      </c>
      <c r="F264" s="13" t="str">
        <f t="shared" si="22"/>
        <v xml:space="preserve">25759888          </v>
      </c>
      <c r="G264" s="13" t="str">
        <f t="shared" si="23"/>
        <v xml:space="preserve">87870966          </v>
      </c>
      <c r="H264" s="13" t="str">
        <f t="shared" si="24"/>
        <v xml:space="preserve">4400000          </v>
      </c>
      <c r="I264" s="13" t="str">
        <f t="shared" si="25"/>
        <v xml:space="preserve">4400000          </v>
      </c>
      <c r="J264" s="13" t="str">
        <f t="shared" si="26"/>
        <v xml:space="preserve">48361104          </v>
      </c>
      <c r="K264" s="13" t="str">
        <f t="shared" si="27"/>
        <v xml:space="preserve">8.8          </v>
      </c>
      <c r="L264" s="13" t="str">
        <f t="shared" si="28"/>
        <v xml:space="preserve">87870966          </v>
      </c>
      <c r="M264" s="13" t="str">
        <f t="shared" si="29"/>
        <v xml:space="preserve">4400000          </v>
      </c>
      <c r="N264" s="13" t="str">
        <f t="shared" si="30"/>
        <v xml:space="preserve">4400000          </v>
      </c>
      <c r="O264" s="13" t="str">
        <f t="shared" si="31"/>
        <v xml:space="preserve">45281104          </v>
      </c>
      <c r="P264" s="13" t="str">
        <f t="shared" si="32"/>
        <v xml:space="preserve">40881104          </v>
      </c>
      <c r="Q264" s="13" t="str">
        <f t="shared" si="33"/>
        <v xml:space="preserve">21567612          </v>
      </c>
      <c r="R264" s="13" t="str">
        <f t="shared" si="34"/>
        <v xml:space="preserve">43961104          </v>
      </c>
      <c r="S264" s="13" t="str">
        <f t="shared" si="35"/>
        <v xml:space="preserve">24647612          </v>
      </c>
    </row>
    <row r="265" spans="2:19" outlineLevel="1" x14ac:dyDescent="0.3">
      <c r="B265" s="13" t="str">
        <f t="shared" si="18"/>
        <v xml:space="preserve">9          </v>
      </c>
      <c r="C265" s="13" t="str">
        <f t="shared" si="19"/>
        <v xml:space="preserve">29707785          </v>
      </c>
      <c r="D265" s="13" t="str">
        <f t="shared" si="20"/>
        <v xml:space="preserve">128382865          </v>
      </c>
      <c r="E265" s="13" t="str">
        <f t="shared" si="21"/>
        <v xml:space="preserve">9          </v>
      </c>
      <c r="F265" s="13" t="str">
        <f t="shared" si="22"/>
        <v xml:space="preserve">26345340          </v>
      </c>
      <c r="G265" s="13" t="str">
        <f t="shared" si="23"/>
        <v xml:space="preserve">89868028          </v>
      </c>
      <c r="H265" s="13" t="str">
        <f t="shared" si="24"/>
        <v xml:space="preserve">4500000          </v>
      </c>
      <c r="I265" s="13" t="str">
        <f t="shared" si="25"/>
        <v xml:space="preserve">4500000          </v>
      </c>
      <c r="J265" s="13" t="str">
        <f t="shared" si="26"/>
        <v xml:space="preserve">49460220          </v>
      </c>
      <c r="K265" s="13" t="str">
        <f t="shared" si="27"/>
        <v xml:space="preserve">9          </v>
      </c>
      <c r="L265" s="13" t="str">
        <f t="shared" si="28"/>
        <v xml:space="preserve">89868028          </v>
      </c>
      <c r="M265" s="13" t="str">
        <f t="shared" si="29"/>
        <v xml:space="preserve">4500000          </v>
      </c>
      <c r="N265" s="13" t="str">
        <f t="shared" si="30"/>
        <v xml:space="preserve">4500000          </v>
      </c>
      <c r="O265" s="13" t="str">
        <f t="shared" si="31"/>
        <v xml:space="preserve">46310220          </v>
      </c>
      <c r="P265" s="13" t="str">
        <f t="shared" si="32"/>
        <v xml:space="preserve">41810220          </v>
      </c>
      <c r="Q265" s="13" t="str">
        <f t="shared" si="33"/>
        <v xml:space="preserve">22057785          </v>
      </c>
      <c r="R265" s="13" t="str">
        <f t="shared" si="34"/>
        <v xml:space="preserve">44960220          </v>
      </c>
      <c r="S265" s="13" t="str">
        <f t="shared" si="35"/>
        <v xml:space="preserve">25207785          </v>
      </c>
    </row>
    <row r="266" spans="2:19" outlineLevel="1" x14ac:dyDescent="0.3">
      <c r="B266" s="13" t="str">
        <f t="shared" si="18"/>
        <v xml:space="preserve">9.2          </v>
      </c>
      <c r="C266" s="13" t="str">
        <f t="shared" si="19"/>
        <v xml:space="preserve">30367958          </v>
      </c>
      <c r="D266" s="13" t="str">
        <f t="shared" si="20"/>
        <v xml:space="preserve">131235810          </v>
      </c>
      <c r="E266" s="13" t="str">
        <f t="shared" si="21"/>
        <v xml:space="preserve">9.2          </v>
      </c>
      <c r="F266" s="13" t="str">
        <f t="shared" si="22"/>
        <v xml:space="preserve">26930792          </v>
      </c>
      <c r="G266" s="13" t="str">
        <f t="shared" si="23"/>
        <v xml:space="preserve">91865090          </v>
      </c>
      <c r="H266" s="13" t="str">
        <f t="shared" si="24"/>
        <v xml:space="preserve">4600000          </v>
      </c>
      <c r="I266" s="13" t="str">
        <f t="shared" si="25"/>
        <v xml:space="preserve">4600000          </v>
      </c>
      <c r="J266" s="13" t="str">
        <f t="shared" si="26"/>
        <v xml:space="preserve">50559336          </v>
      </c>
      <c r="K266" s="13" t="str">
        <f t="shared" si="27"/>
        <v xml:space="preserve">9.2          </v>
      </c>
      <c r="L266" s="13" t="str">
        <f t="shared" si="28"/>
        <v xml:space="preserve">91865090          </v>
      </c>
      <c r="M266" s="13" t="str">
        <f t="shared" si="29"/>
        <v xml:space="preserve">4600000          </v>
      </c>
      <c r="N266" s="13" t="str">
        <f t="shared" si="30"/>
        <v xml:space="preserve">4600000          </v>
      </c>
      <c r="O266" s="13" t="str">
        <f t="shared" si="31"/>
        <v xml:space="preserve">47339336          </v>
      </c>
      <c r="P266" s="13" t="str">
        <f t="shared" si="32"/>
        <v xml:space="preserve">42739336          </v>
      </c>
      <c r="Q266" s="13" t="str">
        <f t="shared" si="33"/>
        <v xml:space="preserve">22547958          </v>
      </c>
      <c r="R266" s="13" t="str">
        <f t="shared" si="34"/>
        <v xml:space="preserve">45959336          </v>
      </c>
      <c r="S266" s="13" t="str">
        <f t="shared" si="35"/>
        <v xml:space="preserve">25767958          </v>
      </c>
    </row>
    <row r="267" spans="2:19" outlineLevel="1" x14ac:dyDescent="0.3">
      <c r="B267" s="13" t="str">
        <f t="shared" si="18"/>
        <v xml:space="preserve">9.4          </v>
      </c>
      <c r="C267" s="13" t="str">
        <f t="shared" si="19"/>
        <v xml:space="preserve">31028131          </v>
      </c>
      <c r="D267" s="13" t="str">
        <f t="shared" si="20"/>
        <v xml:space="preserve">134088755          </v>
      </c>
      <c r="E267" s="13" t="str">
        <f t="shared" si="21"/>
        <v xml:space="preserve">9.4          </v>
      </c>
      <c r="F267" s="13" t="str">
        <f t="shared" si="22"/>
        <v xml:space="preserve">27516244          </v>
      </c>
      <c r="G267" s="13" t="str">
        <f t="shared" si="23"/>
        <v xml:space="preserve">93862152          </v>
      </c>
      <c r="H267" s="13" t="str">
        <f t="shared" si="24"/>
        <v xml:space="preserve">4700000          </v>
      </c>
      <c r="I267" s="13" t="str">
        <f t="shared" si="25"/>
        <v xml:space="preserve">4700000          </v>
      </c>
      <c r="J267" s="13" t="str">
        <f t="shared" si="26"/>
        <v xml:space="preserve">51658452          </v>
      </c>
      <c r="K267" s="13" t="str">
        <f t="shared" si="27"/>
        <v xml:space="preserve">9.4          </v>
      </c>
      <c r="L267" s="13" t="str">
        <f t="shared" si="28"/>
        <v xml:space="preserve">93862152          </v>
      </c>
      <c r="M267" s="13" t="str">
        <f t="shared" si="29"/>
        <v xml:space="preserve">4700000          </v>
      </c>
      <c r="N267" s="13" t="str">
        <f t="shared" si="30"/>
        <v xml:space="preserve">4700000          </v>
      </c>
      <c r="O267" s="13" t="str">
        <f t="shared" si="31"/>
        <v xml:space="preserve">48368452          </v>
      </c>
      <c r="P267" s="13" t="str">
        <f t="shared" si="32"/>
        <v xml:space="preserve">43668452          </v>
      </c>
      <c r="Q267" s="13" t="str">
        <f t="shared" si="33"/>
        <v xml:space="preserve">23038131          </v>
      </c>
      <c r="R267" s="13" t="str">
        <f t="shared" si="34"/>
        <v xml:space="preserve">46958452          </v>
      </c>
      <c r="S267" s="13" t="str">
        <f t="shared" si="35"/>
        <v xml:space="preserve">26328131          </v>
      </c>
    </row>
    <row r="268" spans="2:19" outlineLevel="1" x14ac:dyDescent="0.3">
      <c r="B268" s="13" t="str">
        <f t="shared" si="18"/>
        <v xml:space="preserve">9.6          </v>
      </c>
      <c r="C268" s="13" t="str">
        <f t="shared" si="19"/>
        <v xml:space="preserve">31688304          </v>
      </c>
      <c r="D268" s="13" t="str">
        <f t="shared" si="20"/>
        <v xml:space="preserve">136941700          </v>
      </c>
      <c r="E268" s="13" t="str">
        <f t="shared" si="21"/>
        <v xml:space="preserve">9.6          </v>
      </c>
      <c r="F268" s="13" t="str">
        <f t="shared" si="22"/>
        <v xml:space="preserve">28101696          </v>
      </c>
      <c r="G268" s="13" t="str">
        <f t="shared" si="23"/>
        <v xml:space="preserve">95859214          </v>
      </c>
      <c r="H268" s="13" t="str">
        <f t="shared" si="24"/>
        <v xml:space="preserve">4800000          </v>
      </c>
      <c r="I268" s="13" t="str">
        <f t="shared" si="25"/>
        <v xml:space="preserve">4800000          </v>
      </c>
      <c r="J268" s="13" t="str">
        <f t="shared" si="26"/>
        <v xml:space="preserve">52757568          </v>
      </c>
      <c r="K268" s="13" t="str">
        <f t="shared" si="27"/>
        <v xml:space="preserve">9.6          </v>
      </c>
      <c r="L268" s="13" t="str">
        <f t="shared" si="28"/>
        <v xml:space="preserve">95859214          </v>
      </c>
      <c r="M268" s="13" t="str">
        <f t="shared" si="29"/>
        <v xml:space="preserve">4800000          </v>
      </c>
      <c r="N268" s="13" t="str">
        <f t="shared" si="30"/>
        <v xml:space="preserve">4800000          </v>
      </c>
      <c r="O268" s="13" t="str">
        <f t="shared" si="31"/>
        <v xml:space="preserve">49397568          </v>
      </c>
      <c r="P268" s="13" t="str">
        <f t="shared" si="32"/>
        <v xml:space="preserve">44597568          </v>
      </c>
      <c r="Q268" s="13" t="str">
        <f t="shared" si="33"/>
        <v xml:space="preserve">23528304          </v>
      </c>
      <c r="R268" s="13" t="str">
        <f t="shared" si="34"/>
        <v xml:space="preserve">47957568          </v>
      </c>
      <c r="S268" s="13" t="str">
        <f t="shared" si="35"/>
        <v xml:space="preserve">26888304          </v>
      </c>
    </row>
    <row r="269" spans="2:19" outlineLevel="1" x14ac:dyDescent="0.3">
      <c r="B269" s="13" t="str">
        <f t="shared" si="18"/>
        <v xml:space="preserve">9.8          </v>
      </c>
      <c r="C269" s="13" t="str">
        <f t="shared" si="19"/>
        <v xml:space="preserve">32348477          </v>
      </c>
      <c r="D269" s="13" t="str">
        <f t="shared" si="20"/>
        <v xml:space="preserve">139794645          </v>
      </c>
      <c r="E269" s="13" t="str">
        <f t="shared" si="21"/>
        <v xml:space="preserve">9.8          </v>
      </c>
      <c r="F269" s="13" t="str">
        <f t="shared" si="22"/>
        <v xml:space="preserve">28687148          </v>
      </c>
      <c r="G269" s="13" t="str">
        <f t="shared" si="23"/>
        <v xml:space="preserve">97856276          </v>
      </c>
      <c r="H269" s="13" t="str">
        <f t="shared" si="24"/>
        <v xml:space="preserve">4900000          </v>
      </c>
      <c r="I269" s="13" t="str">
        <f t="shared" si="25"/>
        <v xml:space="preserve">4900000          </v>
      </c>
      <c r="J269" s="13" t="str">
        <f t="shared" si="26"/>
        <v xml:space="preserve">53856684          </v>
      </c>
      <c r="K269" s="13" t="str">
        <f t="shared" si="27"/>
        <v xml:space="preserve">9.8          </v>
      </c>
      <c r="L269" s="13" t="str">
        <f t="shared" si="28"/>
        <v xml:space="preserve">97856276          </v>
      </c>
      <c r="M269" s="13" t="str">
        <f t="shared" si="29"/>
        <v xml:space="preserve">4900000          </v>
      </c>
      <c r="N269" s="13" t="str">
        <f t="shared" si="30"/>
        <v xml:space="preserve">4900000          </v>
      </c>
      <c r="O269" s="13" t="str">
        <f t="shared" si="31"/>
        <v xml:space="preserve">50426684          </v>
      </c>
      <c r="P269" s="13" t="str">
        <f t="shared" si="32"/>
        <v xml:space="preserve">45526684          </v>
      </c>
      <c r="Q269" s="13" t="str">
        <f t="shared" si="33"/>
        <v xml:space="preserve">24018477          </v>
      </c>
      <c r="R269" s="13" t="str">
        <f t="shared" si="34"/>
        <v xml:space="preserve">48956684          </v>
      </c>
      <c r="S269" s="13" t="str">
        <f t="shared" si="35"/>
        <v xml:space="preserve">27448477          </v>
      </c>
    </row>
    <row r="270" spans="2:19" outlineLevel="1" x14ac:dyDescent="0.3">
      <c r="B270" s="13" t="str">
        <f t="shared" si="18"/>
        <v xml:space="preserve">10          </v>
      </c>
      <c r="C270" s="13" t="str">
        <f t="shared" si="19"/>
        <v xml:space="preserve">33008650          </v>
      </c>
      <c r="D270" s="13" t="str">
        <f t="shared" si="20"/>
        <v xml:space="preserve">142647590          </v>
      </c>
      <c r="E270" s="13" t="str">
        <f t="shared" si="21"/>
        <v xml:space="preserve">10          </v>
      </c>
      <c r="F270" s="13" t="str">
        <f t="shared" si="22"/>
        <v xml:space="preserve">29272600          </v>
      </c>
      <c r="G270" s="13" t="str">
        <f t="shared" si="23"/>
        <v xml:space="preserve">99853338          </v>
      </c>
      <c r="H270" s="13" t="str">
        <f t="shared" si="24"/>
        <v xml:space="preserve">5000000          </v>
      </c>
      <c r="I270" s="13" t="str">
        <f t="shared" si="25"/>
        <v xml:space="preserve">5000000          </v>
      </c>
      <c r="J270" s="13" t="str">
        <f t="shared" si="26"/>
        <v xml:space="preserve">54955800          </v>
      </c>
      <c r="K270" s="13" t="str">
        <f t="shared" si="27"/>
        <v xml:space="preserve">10          </v>
      </c>
      <c r="L270" s="13" t="str">
        <f t="shared" si="28"/>
        <v xml:space="preserve">99853338          </v>
      </c>
      <c r="M270" s="13" t="str">
        <f t="shared" si="29"/>
        <v xml:space="preserve">5000000          </v>
      </c>
      <c r="N270" s="13" t="str">
        <f t="shared" si="30"/>
        <v xml:space="preserve">5000000          </v>
      </c>
      <c r="O270" s="13" t="str">
        <f t="shared" si="31"/>
        <v xml:space="preserve">51455800          </v>
      </c>
      <c r="P270" s="13" t="str">
        <f t="shared" si="32"/>
        <v xml:space="preserve">46455800          </v>
      </c>
      <c r="Q270" s="13" t="str">
        <f t="shared" si="33"/>
        <v xml:space="preserve">24508650          </v>
      </c>
      <c r="R270" s="13" t="str">
        <f t="shared" si="34"/>
        <v xml:space="preserve">49955800          </v>
      </c>
      <c r="S270" s="13" t="str">
        <f t="shared" si="35"/>
        <v xml:space="preserve">28008650          </v>
      </c>
    </row>
    <row r="271" spans="2:19" outlineLevel="1" x14ac:dyDescent="0.3">
      <c r="B271" s="13" t="str">
        <f t="shared" si="18"/>
        <v xml:space="preserve">10.2          </v>
      </c>
      <c r="C271" s="13" t="str">
        <f t="shared" si="19"/>
        <v xml:space="preserve">33668823          </v>
      </c>
      <c r="D271" s="13" t="str">
        <f t="shared" si="20"/>
        <v xml:space="preserve">145500535          </v>
      </c>
      <c r="E271" s="13" t="str">
        <f t="shared" si="21"/>
        <v xml:space="preserve">10.2          </v>
      </c>
      <c r="F271" s="13" t="str">
        <f t="shared" si="22"/>
        <v xml:space="preserve">29858052          </v>
      </c>
      <c r="G271" s="13" t="str">
        <f t="shared" si="23"/>
        <v xml:space="preserve">101850400          </v>
      </c>
      <c r="H271" s="13" t="str">
        <f t="shared" si="24"/>
        <v xml:space="preserve">5100000          </v>
      </c>
      <c r="I271" s="13" t="str">
        <f t="shared" si="25"/>
        <v xml:space="preserve">5100000          </v>
      </c>
      <c r="J271" s="13" t="str">
        <f t="shared" si="26"/>
        <v xml:space="preserve">56054916          </v>
      </c>
      <c r="K271" s="13" t="str">
        <f t="shared" si="27"/>
        <v xml:space="preserve">10.2          </v>
      </c>
      <c r="L271" s="13" t="str">
        <f t="shared" si="28"/>
        <v xml:space="preserve">101850400          </v>
      </c>
      <c r="M271" s="13" t="str">
        <f t="shared" si="29"/>
        <v xml:space="preserve">5100000          </v>
      </c>
      <c r="N271" s="13" t="str">
        <f t="shared" si="30"/>
        <v xml:space="preserve">5100000          </v>
      </c>
      <c r="O271" s="13" t="str">
        <f t="shared" si="31"/>
        <v xml:space="preserve">52484916          </v>
      </c>
      <c r="P271" s="13" t="str">
        <f t="shared" si="32"/>
        <v xml:space="preserve">47384916          </v>
      </c>
      <c r="Q271" s="13" t="str">
        <f t="shared" si="33"/>
        <v xml:space="preserve">24998823          </v>
      </c>
      <c r="R271" s="13" t="str">
        <f t="shared" si="34"/>
        <v xml:space="preserve">50954916          </v>
      </c>
      <c r="S271" s="13" t="str">
        <f t="shared" si="35"/>
        <v xml:space="preserve">28568823          </v>
      </c>
    </row>
    <row r="272" spans="2:19" outlineLevel="1" x14ac:dyDescent="0.3">
      <c r="B272" s="13" t="str">
        <f t="shared" si="18"/>
        <v xml:space="preserve">10.4          </v>
      </c>
      <c r="C272" s="13" t="str">
        <f t="shared" si="19"/>
        <v xml:space="preserve">34328996          </v>
      </c>
      <c r="D272" s="13" t="str">
        <f t="shared" si="20"/>
        <v xml:space="preserve">148353480          </v>
      </c>
      <c r="E272" s="13" t="str">
        <f t="shared" si="21"/>
        <v xml:space="preserve">10.4          </v>
      </c>
      <c r="F272" s="13" t="str">
        <f t="shared" si="22"/>
        <v xml:space="preserve">30443504          </v>
      </c>
      <c r="G272" s="13" t="str">
        <f t="shared" si="23"/>
        <v xml:space="preserve">103847462          </v>
      </c>
      <c r="H272" s="13" t="str">
        <f t="shared" si="24"/>
        <v xml:space="preserve">5200000          </v>
      </c>
      <c r="I272" s="13" t="str">
        <f t="shared" si="25"/>
        <v xml:space="preserve">5200000          </v>
      </c>
      <c r="J272" s="13" t="str">
        <f t="shared" si="26"/>
        <v xml:space="preserve">57154032          </v>
      </c>
      <c r="K272" s="13" t="str">
        <f t="shared" si="27"/>
        <v xml:space="preserve">10.4          </v>
      </c>
      <c r="L272" s="13" t="str">
        <f t="shared" si="28"/>
        <v xml:space="preserve">103847462          </v>
      </c>
      <c r="M272" s="13" t="str">
        <f t="shared" si="29"/>
        <v xml:space="preserve">5200000          </v>
      </c>
      <c r="N272" s="13" t="str">
        <f t="shared" si="30"/>
        <v xml:space="preserve">5200000          </v>
      </c>
      <c r="O272" s="13" t="str">
        <f t="shared" si="31"/>
        <v xml:space="preserve">53514032          </v>
      </c>
      <c r="P272" s="13" t="str">
        <f t="shared" si="32"/>
        <v xml:space="preserve">48314032          </v>
      </c>
      <c r="Q272" s="13" t="str">
        <f t="shared" si="33"/>
        <v xml:space="preserve">25488996          </v>
      </c>
      <c r="R272" s="13" t="str">
        <f t="shared" si="34"/>
        <v xml:space="preserve">51954032          </v>
      </c>
      <c r="S272" s="13" t="str">
        <f t="shared" si="35"/>
        <v xml:space="preserve">29128996          </v>
      </c>
    </row>
    <row r="273" spans="2:19" outlineLevel="1" x14ac:dyDescent="0.3">
      <c r="B273" s="13" t="str">
        <f t="shared" si="18"/>
        <v xml:space="preserve">10.6          </v>
      </c>
      <c r="C273" s="13" t="str">
        <f t="shared" si="19"/>
        <v xml:space="preserve">34989169          </v>
      </c>
      <c r="D273" s="13" t="str">
        <f t="shared" si="20"/>
        <v xml:space="preserve">151206425          </v>
      </c>
      <c r="E273" s="13" t="str">
        <f t="shared" si="21"/>
        <v xml:space="preserve">10.6          </v>
      </c>
      <c r="F273" s="13" t="str">
        <f t="shared" si="22"/>
        <v xml:space="preserve">31028956          </v>
      </c>
      <c r="G273" s="13" t="str">
        <f t="shared" si="23"/>
        <v xml:space="preserve">105844524          </v>
      </c>
      <c r="H273" s="13" t="str">
        <f t="shared" si="24"/>
        <v xml:space="preserve">5300000          </v>
      </c>
      <c r="I273" s="13" t="str">
        <f t="shared" si="25"/>
        <v xml:space="preserve">5300000          </v>
      </c>
      <c r="J273" s="13" t="str">
        <f t="shared" si="26"/>
        <v xml:space="preserve">58253148          </v>
      </c>
      <c r="K273" s="13" t="str">
        <f t="shared" si="27"/>
        <v xml:space="preserve">10.6          </v>
      </c>
      <c r="L273" s="13" t="str">
        <f t="shared" si="28"/>
        <v xml:space="preserve">105844524          </v>
      </c>
      <c r="M273" s="13" t="str">
        <f t="shared" si="29"/>
        <v xml:space="preserve">5300000          </v>
      </c>
      <c r="N273" s="13" t="str">
        <f t="shared" si="30"/>
        <v xml:space="preserve">5300000          </v>
      </c>
      <c r="O273" s="13" t="str">
        <f t="shared" si="31"/>
        <v xml:space="preserve">54543148          </v>
      </c>
      <c r="P273" s="13" t="str">
        <f t="shared" si="32"/>
        <v xml:space="preserve">49243148          </v>
      </c>
      <c r="Q273" s="13" t="str">
        <f t="shared" si="33"/>
        <v xml:space="preserve">25979169          </v>
      </c>
      <c r="R273" s="13" t="str">
        <f t="shared" si="34"/>
        <v xml:space="preserve">52953148          </v>
      </c>
      <c r="S273" s="13" t="str">
        <f t="shared" si="35"/>
        <v xml:space="preserve">29689169          </v>
      </c>
    </row>
    <row r="274" spans="2:19" outlineLevel="1" x14ac:dyDescent="0.3">
      <c r="B274" s="13" t="str">
        <f t="shared" si="18"/>
        <v xml:space="preserve">10.8          </v>
      </c>
      <c r="C274" s="13" t="str">
        <f t="shared" si="19"/>
        <v xml:space="preserve">35649342          </v>
      </c>
      <c r="D274" s="13" t="str">
        <f t="shared" si="20"/>
        <v xml:space="preserve">154059370          </v>
      </c>
      <c r="E274" s="13" t="str">
        <f t="shared" si="21"/>
        <v xml:space="preserve">10.8          </v>
      </c>
      <c r="F274" s="13" t="str">
        <f t="shared" si="22"/>
        <v xml:space="preserve">31614408          </v>
      </c>
      <c r="G274" s="13" t="str">
        <f t="shared" si="23"/>
        <v xml:space="preserve">107841586          </v>
      </c>
      <c r="H274" s="13" t="str">
        <f t="shared" si="24"/>
        <v xml:space="preserve">5400000          </v>
      </c>
      <c r="I274" s="13" t="str">
        <f t="shared" si="25"/>
        <v xml:space="preserve">5400000          </v>
      </c>
      <c r="J274" s="13" t="str">
        <f t="shared" si="26"/>
        <v xml:space="preserve">59352264          </v>
      </c>
      <c r="K274" s="13" t="str">
        <f t="shared" si="27"/>
        <v xml:space="preserve">10.8          </v>
      </c>
      <c r="L274" s="13" t="str">
        <f t="shared" si="28"/>
        <v xml:space="preserve">107841586          </v>
      </c>
      <c r="M274" s="13" t="str">
        <f t="shared" si="29"/>
        <v xml:space="preserve">5400000          </v>
      </c>
      <c r="N274" s="13" t="str">
        <f t="shared" si="30"/>
        <v xml:space="preserve">5400000          </v>
      </c>
      <c r="O274" s="13" t="str">
        <f t="shared" si="31"/>
        <v xml:space="preserve">55572264          </v>
      </c>
      <c r="P274" s="13" t="str">
        <f t="shared" si="32"/>
        <v xml:space="preserve">50172264          </v>
      </c>
      <c r="Q274" s="13" t="str">
        <f t="shared" si="33"/>
        <v xml:space="preserve">26469342          </v>
      </c>
      <c r="R274" s="13" t="str">
        <f t="shared" si="34"/>
        <v xml:space="preserve">53952264          </v>
      </c>
      <c r="S274" s="13" t="str">
        <f t="shared" si="35"/>
        <v xml:space="preserve">30249342          </v>
      </c>
    </row>
    <row r="275" spans="2:19" outlineLevel="1" x14ac:dyDescent="0.3">
      <c r="B275" s="13" t="str">
        <f t="shared" si="18"/>
        <v xml:space="preserve">11          </v>
      </c>
      <c r="C275" s="13" t="str">
        <f t="shared" si="19"/>
        <v xml:space="preserve">36309515          </v>
      </c>
      <c r="D275" s="13" t="str">
        <f t="shared" si="20"/>
        <v xml:space="preserve">156912315          </v>
      </c>
      <c r="E275" s="13" t="str">
        <f t="shared" si="21"/>
        <v xml:space="preserve">11          </v>
      </c>
      <c r="F275" s="13" t="str">
        <f t="shared" si="22"/>
        <v xml:space="preserve">32199860          </v>
      </c>
      <c r="G275" s="13" t="str">
        <f t="shared" si="23"/>
        <v xml:space="preserve">109838648          </v>
      </c>
      <c r="H275" s="13" t="str">
        <f t="shared" si="24"/>
        <v xml:space="preserve">5500000          </v>
      </c>
      <c r="I275" s="13" t="str">
        <f t="shared" si="25"/>
        <v xml:space="preserve">5500000          </v>
      </c>
      <c r="J275" s="13" t="str">
        <f t="shared" si="26"/>
        <v xml:space="preserve">60451380          </v>
      </c>
      <c r="K275" s="13" t="str">
        <f t="shared" si="27"/>
        <v xml:space="preserve">11          </v>
      </c>
      <c r="L275" s="13" t="str">
        <f t="shared" si="28"/>
        <v xml:space="preserve">109838648          </v>
      </c>
      <c r="M275" s="13" t="str">
        <f t="shared" si="29"/>
        <v xml:space="preserve">5500000          </v>
      </c>
      <c r="N275" s="13" t="str">
        <f t="shared" si="30"/>
        <v xml:space="preserve">5500000          </v>
      </c>
      <c r="O275" s="13" t="str">
        <f t="shared" si="31"/>
        <v xml:space="preserve">56601380          </v>
      </c>
      <c r="P275" s="13" t="str">
        <f t="shared" si="32"/>
        <v xml:space="preserve">51101380          </v>
      </c>
      <c r="Q275" s="13" t="str">
        <f t="shared" si="33"/>
        <v xml:space="preserve">26959515          </v>
      </c>
      <c r="R275" s="13" t="str">
        <f t="shared" si="34"/>
        <v xml:space="preserve">54951380          </v>
      </c>
      <c r="S275" s="13" t="str">
        <f t="shared" si="35"/>
        <v xml:space="preserve">30809515          </v>
      </c>
    </row>
    <row r="276" spans="2:19" outlineLevel="1" x14ac:dyDescent="0.3">
      <c r="B276" s="13" t="str">
        <f t="shared" si="18"/>
        <v xml:space="preserve">11.2          </v>
      </c>
      <c r="C276" s="13" t="str">
        <f t="shared" si="19"/>
        <v xml:space="preserve">36969688          </v>
      </c>
      <c r="D276" s="13" t="str">
        <f t="shared" si="20"/>
        <v xml:space="preserve">159765260          </v>
      </c>
      <c r="E276" s="13" t="str">
        <f t="shared" si="21"/>
        <v xml:space="preserve">11.2          </v>
      </c>
      <c r="F276" s="13" t="str">
        <f t="shared" si="22"/>
        <v xml:space="preserve">32785312          </v>
      </c>
      <c r="G276" s="13" t="str">
        <f t="shared" si="23"/>
        <v xml:space="preserve">111835710          </v>
      </c>
      <c r="H276" s="13" t="str">
        <f t="shared" si="24"/>
        <v xml:space="preserve">5600000          </v>
      </c>
      <c r="I276" s="13" t="str">
        <f t="shared" si="25"/>
        <v xml:space="preserve">5600000          </v>
      </c>
      <c r="J276" s="13" t="str">
        <f t="shared" si="26"/>
        <v xml:space="preserve">61550496          </v>
      </c>
      <c r="K276" s="13" t="str">
        <f t="shared" si="27"/>
        <v xml:space="preserve">11.2          </v>
      </c>
      <c r="L276" s="13" t="str">
        <f t="shared" si="28"/>
        <v xml:space="preserve">111835710          </v>
      </c>
      <c r="M276" s="13" t="str">
        <f t="shared" si="29"/>
        <v xml:space="preserve">5600000          </v>
      </c>
      <c r="N276" s="13" t="str">
        <f t="shared" si="30"/>
        <v xml:space="preserve">5600000          </v>
      </c>
      <c r="O276" s="13" t="str">
        <f t="shared" si="31"/>
        <v xml:space="preserve">57630496          </v>
      </c>
      <c r="P276" s="13" t="str">
        <f t="shared" si="32"/>
        <v xml:space="preserve">52030496          </v>
      </c>
      <c r="Q276" s="13" t="str">
        <f t="shared" si="33"/>
        <v xml:space="preserve">27449688          </v>
      </c>
      <c r="R276" s="13" t="str">
        <f t="shared" si="34"/>
        <v xml:space="preserve">55950496          </v>
      </c>
      <c r="S276" s="13" t="str">
        <f t="shared" si="35"/>
        <v xml:space="preserve">31369688          </v>
      </c>
    </row>
    <row r="277" spans="2:19" outlineLevel="1" x14ac:dyDescent="0.3">
      <c r="B277" s="13" t="str">
        <f t="shared" si="18"/>
        <v xml:space="preserve">11.4          </v>
      </c>
      <c r="C277" s="13" t="str">
        <f t="shared" si="19"/>
        <v xml:space="preserve">37629861          </v>
      </c>
      <c r="D277" s="13" t="str">
        <f t="shared" si="20"/>
        <v xml:space="preserve">162618205          </v>
      </c>
      <c r="E277" s="13" t="str">
        <f t="shared" si="21"/>
        <v xml:space="preserve">11.4          </v>
      </c>
      <c r="F277" s="13" t="str">
        <f t="shared" si="22"/>
        <v xml:space="preserve">33370764          </v>
      </c>
      <c r="G277" s="13" t="str">
        <f t="shared" si="23"/>
        <v xml:space="preserve">113832772          </v>
      </c>
      <c r="H277" s="13" t="str">
        <f t="shared" si="24"/>
        <v xml:space="preserve">5700000          </v>
      </c>
      <c r="I277" s="13" t="str">
        <f t="shared" si="25"/>
        <v xml:space="preserve">5700000          </v>
      </c>
      <c r="J277" s="13" t="str">
        <f t="shared" si="26"/>
        <v xml:space="preserve">62649612          </v>
      </c>
      <c r="K277" s="13" t="str">
        <f t="shared" si="27"/>
        <v xml:space="preserve">11.4          </v>
      </c>
      <c r="L277" s="13" t="str">
        <f t="shared" si="28"/>
        <v xml:space="preserve">113832772          </v>
      </c>
      <c r="M277" s="13" t="str">
        <f t="shared" si="29"/>
        <v xml:space="preserve">5700000          </v>
      </c>
      <c r="N277" s="13" t="str">
        <f t="shared" si="30"/>
        <v xml:space="preserve">5700000          </v>
      </c>
      <c r="O277" s="13" t="str">
        <f t="shared" si="31"/>
        <v xml:space="preserve">58659612          </v>
      </c>
      <c r="P277" s="13" t="str">
        <f t="shared" si="32"/>
        <v xml:space="preserve">52959612          </v>
      </c>
      <c r="Q277" s="13" t="str">
        <f t="shared" si="33"/>
        <v xml:space="preserve">27939861          </v>
      </c>
      <c r="R277" s="13" t="str">
        <f t="shared" si="34"/>
        <v xml:space="preserve">56949612          </v>
      </c>
      <c r="S277" s="13" t="str">
        <f t="shared" si="35"/>
        <v xml:space="preserve">31929861          </v>
      </c>
    </row>
    <row r="278" spans="2:19" outlineLevel="1" x14ac:dyDescent="0.3">
      <c r="B278" s="13" t="str">
        <f t="shared" si="18"/>
        <v xml:space="preserve">11.6          </v>
      </c>
      <c r="C278" s="13" t="str">
        <f t="shared" si="19"/>
        <v xml:space="preserve">38290034          </v>
      </c>
      <c r="D278" s="13" t="str">
        <f t="shared" si="20"/>
        <v xml:space="preserve">165471150          </v>
      </c>
      <c r="E278" s="13" t="str">
        <f t="shared" si="21"/>
        <v xml:space="preserve">11.6          </v>
      </c>
      <c r="F278" s="13" t="str">
        <f t="shared" si="22"/>
        <v xml:space="preserve">33956216          </v>
      </c>
      <c r="G278" s="13" t="str">
        <f t="shared" si="23"/>
        <v xml:space="preserve">115829834          </v>
      </c>
      <c r="H278" s="13" t="str">
        <f t="shared" si="24"/>
        <v xml:space="preserve">5800000          </v>
      </c>
      <c r="I278" s="13" t="str">
        <f t="shared" si="25"/>
        <v xml:space="preserve">5800000          </v>
      </c>
      <c r="J278" s="13" t="str">
        <f t="shared" si="26"/>
        <v xml:space="preserve">63748728          </v>
      </c>
      <c r="K278" s="13" t="str">
        <f t="shared" si="27"/>
        <v xml:space="preserve">11.6          </v>
      </c>
      <c r="L278" s="13" t="str">
        <f t="shared" si="28"/>
        <v xml:space="preserve">115829834          </v>
      </c>
      <c r="M278" s="13" t="str">
        <f t="shared" si="29"/>
        <v xml:space="preserve">5800000          </v>
      </c>
      <c r="N278" s="13" t="str">
        <f t="shared" si="30"/>
        <v xml:space="preserve">5800000          </v>
      </c>
      <c r="O278" s="13" t="str">
        <f t="shared" si="31"/>
        <v xml:space="preserve">59688728          </v>
      </c>
      <c r="P278" s="13" t="str">
        <f t="shared" si="32"/>
        <v xml:space="preserve">53888728          </v>
      </c>
      <c r="Q278" s="13" t="str">
        <f t="shared" si="33"/>
        <v xml:space="preserve">28430034          </v>
      </c>
      <c r="R278" s="13" t="str">
        <f t="shared" si="34"/>
        <v xml:space="preserve">57948728          </v>
      </c>
      <c r="S278" s="13" t="str">
        <f t="shared" si="35"/>
        <v xml:space="preserve">32490034          </v>
      </c>
    </row>
    <row r="279" spans="2:19" outlineLevel="1" x14ac:dyDescent="0.3">
      <c r="B279" s="13" t="str">
        <f t="shared" si="18"/>
        <v xml:space="preserve">11.8          </v>
      </c>
      <c r="C279" s="13" t="str">
        <f t="shared" si="19"/>
        <v xml:space="preserve">38950207          </v>
      </c>
      <c r="D279" s="13" t="str">
        <f t="shared" si="20"/>
        <v xml:space="preserve">168324095          </v>
      </c>
      <c r="E279" s="13" t="str">
        <f t="shared" si="21"/>
        <v xml:space="preserve">11.8          </v>
      </c>
      <c r="F279" s="13" t="str">
        <f t="shared" si="22"/>
        <v xml:space="preserve">34541668          </v>
      </c>
      <c r="G279" s="13" t="str">
        <f t="shared" si="23"/>
        <v xml:space="preserve">117826896          </v>
      </c>
      <c r="H279" s="13" t="str">
        <f t="shared" si="24"/>
        <v xml:space="preserve">5900000          </v>
      </c>
      <c r="I279" s="13" t="str">
        <f t="shared" si="25"/>
        <v xml:space="preserve">5900000          </v>
      </c>
      <c r="J279" s="13" t="str">
        <f t="shared" si="26"/>
        <v xml:space="preserve">64847844          </v>
      </c>
      <c r="K279" s="13" t="str">
        <f t="shared" si="27"/>
        <v xml:space="preserve">11.8          </v>
      </c>
      <c r="L279" s="13" t="str">
        <f t="shared" si="28"/>
        <v xml:space="preserve">117826896          </v>
      </c>
      <c r="M279" s="13" t="str">
        <f t="shared" si="29"/>
        <v xml:space="preserve">5900000          </v>
      </c>
      <c r="N279" s="13" t="str">
        <f t="shared" si="30"/>
        <v xml:space="preserve">5900000          </v>
      </c>
      <c r="O279" s="13" t="str">
        <f t="shared" si="31"/>
        <v xml:space="preserve">60717844          </v>
      </c>
      <c r="P279" s="13" t="str">
        <f t="shared" si="32"/>
        <v xml:space="preserve">54817844          </v>
      </c>
      <c r="Q279" s="13" t="str">
        <f t="shared" si="33"/>
        <v xml:space="preserve">28920207          </v>
      </c>
      <c r="R279" s="13" t="str">
        <f t="shared" si="34"/>
        <v xml:space="preserve">58947844          </v>
      </c>
      <c r="S279" s="13" t="str">
        <f t="shared" si="35"/>
        <v xml:space="preserve">33050207          </v>
      </c>
    </row>
    <row r="280" spans="2:19" outlineLevel="1" x14ac:dyDescent="0.3">
      <c r="B280" s="13" t="str">
        <f t="shared" si="18"/>
        <v xml:space="preserve">12          </v>
      </c>
      <c r="C280" s="13" t="str">
        <f t="shared" si="19"/>
        <v xml:space="preserve">39610380          </v>
      </c>
      <c r="D280" s="13" t="str">
        <f t="shared" si="20"/>
        <v xml:space="preserve">171177040          </v>
      </c>
      <c r="E280" s="13" t="str">
        <f t="shared" si="21"/>
        <v xml:space="preserve">12          </v>
      </c>
      <c r="F280" s="13" t="str">
        <f t="shared" si="22"/>
        <v xml:space="preserve">35127120          </v>
      </c>
      <c r="G280" s="13" t="str">
        <f t="shared" si="23"/>
        <v xml:space="preserve">119823958          </v>
      </c>
      <c r="H280" s="13" t="str">
        <f t="shared" si="24"/>
        <v xml:space="preserve">6000000          </v>
      </c>
      <c r="I280" s="13" t="str">
        <f t="shared" si="25"/>
        <v xml:space="preserve">6000000          </v>
      </c>
      <c r="J280" s="13" t="str">
        <f t="shared" si="26"/>
        <v xml:space="preserve">65946960          </v>
      </c>
      <c r="K280" s="13" t="str">
        <f t="shared" si="27"/>
        <v xml:space="preserve">12          </v>
      </c>
      <c r="L280" s="13" t="str">
        <f t="shared" si="28"/>
        <v xml:space="preserve">119823958          </v>
      </c>
      <c r="M280" s="13" t="str">
        <f t="shared" si="29"/>
        <v xml:space="preserve">6000000          </v>
      </c>
      <c r="N280" s="13" t="str">
        <f t="shared" si="30"/>
        <v xml:space="preserve">6000000          </v>
      </c>
      <c r="O280" s="13" t="str">
        <f t="shared" si="31"/>
        <v xml:space="preserve">61746960          </v>
      </c>
      <c r="P280" s="13" t="str">
        <f t="shared" si="32"/>
        <v xml:space="preserve">55746960          </v>
      </c>
      <c r="Q280" s="13" t="str">
        <f t="shared" si="33"/>
        <v xml:space="preserve">29410380          </v>
      </c>
      <c r="R280" s="13" t="str">
        <f t="shared" si="34"/>
        <v xml:space="preserve">59946960          </v>
      </c>
      <c r="S280" s="13" t="str">
        <f t="shared" si="35"/>
        <v xml:space="preserve">33610380          </v>
      </c>
    </row>
    <row r="281" spans="2:19" outlineLevel="1" x14ac:dyDescent="0.3">
      <c r="B281" s="13" t="str">
        <f t="shared" si="18"/>
        <v xml:space="preserve">12.2          </v>
      </c>
      <c r="C281" s="13" t="str">
        <f t="shared" si="19"/>
        <v xml:space="preserve">40270553          </v>
      </c>
      <c r="D281" s="13" t="str">
        <f t="shared" si="20"/>
        <v xml:space="preserve">174029985          </v>
      </c>
      <c r="E281" s="13" t="str">
        <f t="shared" si="21"/>
        <v xml:space="preserve">12.2          </v>
      </c>
      <c r="F281" s="13" t="str">
        <f t="shared" si="22"/>
        <v xml:space="preserve">35712572          </v>
      </c>
      <c r="G281" s="13" t="str">
        <f t="shared" si="23"/>
        <v xml:space="preserve">121821020          </v>
      </c>
      <c r="H281" s="13" t="str">
        <f t="shared" si="24"/>
        <v xml:space="preserve">6100000          </v>
      </c>
      <c r="I281" s="13" t="str">
        <f t="shared" si="25"/>
        <v xml:space="preserve">6100000          </v>
      </c>
      <c r="J281" s="13" t="str">
        <f t="shared" si="26"/>
        <v xml:space="preserve">67046076          </v>
      </c>
      <c r="K281" s="13" t="str">
        <f t="shared" si="27"/>
        <v xml:space="preserve">12.2          </v>
      </c>
      <c r="L281" s="13" t="str">
        <f t="shared" si="28"/>
        <v xml:space="preserve">121821020          </v>
      </c>
      <c r="M281" s="13" t="str">
        <f t="shared" si="29"/>
        <v xml:space="preserve">6100000          </v>
      </c>
      <c r="N281" s="13" t="str">
        <f t="shared" si="30"/>
        <v xml:space="preserve">6100000          </v>
      </c>
      <c r="O281" s="13" t="str">
        <f t="shared" si="31"/>
        <v xml:space="preserve">62776076          </v>
      </c>
      <c r="P281" s="13" t="str">
        <f t="shared" si="32"/>
        <v xml:space="preserve">56676076          </v>
      </c>
      <c r="Q281" s="13" t="str">
        <f t="shared" si="33"/>
        <v xml:space="preserve">29900553          </v>
      </c>
      <c r="R281" s="13" t="str">
        <f t="shared" si="34"/>
        <v xml:space="preserve">60946076          </v>
      </c>
      <c r="S281" s="13" t="str">
        <f t="shared" si="35"/>
        <v xml:space="preserve">34170553          </v>
      </c>
    </row>
    <row r="282" spans="2:19" outlineLevel="1" x14ac:dyDescent="0.3">
      <c r="B282" s="13" t="str">
        <f t="shared" si="18"/>
        <v xml:space="preserve">12.4          </v>
      </c>
      <c r="C282" s="13" t="str">
        <f t="shared" si="19"/>
        <v xml:space="preserve">40930726          </v>
      </c>
      <c r="D282" s="13" t="str">
        <f t="shared" si="20"/>
        <v xml:space="preserve">176882930          </v>
      </c>
      <c r="E282" s="13" t="str">
        <f t="shared" si="21"/>
        <v xml:space="preserve">12.4          </v>
      </c>
      <c r="F282" s="13" t="str">
        <f t="shared" si="22"/>
        <v xml:space="preserve">36298024          </v>
      </c>
      <c r="G282" s="13" t="str">
        <f t="shared" si="23"/>
        <v xml:space="preserve">123818082          </v>
      </c>
      <c r="H282" s="13" t="str">
        <f t="shared" si="24"/>
        <v xml:space="preserve">6200000          </v>
      </c>
      <c r="I282" s="13" t="str">
        <f t="shared" si="25"/>
        <v xml:space="preserve">6200000          </v>
      </c>
      <c r="J282" s="13" t="str">
        <f t="shared" si="26"/>
        <v xml:space="preserve">68145192          </v>
      </c>
      <c r="K282" s="13" t="str">
        <f t="shared" si="27"/>
        <v xml:space="preserve">12.4          </v>
      </c>
      <c r="L282" s="13" t="str">
        <f t="shared" si="28"/>
        <v xml:space="preserve">123818082          </v>
      </c>
      <c r="M282" s="13" t="str">
        <f t="shared" si="29"/>
        <v xml:space="preserve">6200000          </v>
      </c>
      <c r="N282" s="13" t="str">
        <f t="shared" si="30"/>
        <v xml:space="preserve">6200000          </v>
      </c>
      <c r="O282" s="13" t="str">
        <f t="shared" si="31"/>
        <v xml:space="preserve">63805192          </v>
      </c>
      <c r="P282" s="13" t="str">
        <f t="shared" si="32"/>
        <v xml:space="preserve">57605192          </v>
      </c>
      <c r="Q282" s="13" t="str">
        <f t="shared" si="33"/>
        <v xml:space="preserve">30390726          </v>
      </c>
      <c r="R282" s="13" t="str">
        <f t="shared" si="34"/>
        <v xml:space="preserve">61945192          </v>
      </c>
      <c r="S282" s="13" t="str">
        <f t="shared" si="35"/>
        <v xml:space="preserve">34730726          </v>
      </c>
    </row>
    <row r="283" spans="2:19" outlineLevel="1" x14ac:dyDescent="0.3">
      <c r="B283" s="13" t="str">
        <f t="shared" si="18"/>
        <v xml:space="preserve">12.6          </v>
      </c>
      <c r="C283" s="13" t="str">
        <f t="shared" si="19"/>
        <v xml:space="preserve">41590899          </v>
      </c>
      <c r="D283" s="13" t="str">
        <f t="shared" si="20"/>
        <v xml:space="preserve">179735875          </v>
      </c>
      <c r="E283" s="13" t="str">
        <f t="shared" si="21"/>
        <v xml:space="preserve">12.6          </v>
      </c>
      <c r="F283" s="13" t="str">
        <f t="shared" si="22"/>
        <v xml:space="preserve">36883476          </v>
      </c>
      <c r="G283" s="13" t="str">
        <f t="shared" si="23"/>
        <v xml:space="preserve">125815144          </v>
      </c>
      <c r="H283" s="13" t="str">
        <f t="shared" si="24"/>
        <v xml:space="preserve">6300000          </v>
      </c>
      <c r="I283" s="13" t="str">
        <f t="shared" si="25"/>
        <v xml:space="preserve">6300000          </v>
      </c>
      <c r="J283" s="13" t="str">
        <f t="shared" si="26"/>
        <v xml:space="preserve">69244308          </v>
      </c>
      <c r="K283" s="13" t="str">
        <f t="shared" si="27"/>
        <v xml:space="preserve">12.6          </v>
      </c>
      <c r="L283" s="13" t="str">
        <f t="shared" si="28"/>
        <v xml:space="preserve">125815144          </v>
      </c>
      <c r="M283" s="13" t="str">
        <f t="shared" si="29"/>
        <v xml:space="preserve">6300000          </v>
      </c>
      <c r="N283" s="13" t="str">
        <f t="shared" si="30"/>
        <v xml:space="preserve">6300000          </v>
      </c>
      <c r="O283" s="13" t="str">
        <f t="shared" si="31"/>
        <v xml:space="preserve">64834308          </v>
      </c>
      <c r="P283" s="13" t="str">
        <f t="shared" si="32"/>
        <v xml:space="preserve">58534308          </v>
      </c>
      <c r="Q283" s="13" t="str">
        <f t="shared" si="33"/>
        <v xml:space="preserve">30880899          </v>
      </c>
      <c r="R283" s="13" t="str">
        <f t="shared" si="34"/>
        <v xml:space="preserve">62944308          </v>
      </c>
      <c r="S283" s="13" t="str">
        <f t="shared" si="35"/>
        <v xml:space="preserve">35290899          </v>
      </c>
    </row>
    <row r="284" spans="2:19" outlineLevel="1" x14ac:dyDescent="0.3">
      <c r="B284" s="13" t="str">
        <f t="shared" ref="B284:B315" si="36">IF($B$4, $B79, IFERROR( TEXT( $B78 / $B$10, INDEX( $A$23:$A$34, MATCH( $B$11, $A$37:$A$48, 0 )) ), $B78 / $B$10 ) &amp; REPT( " ", $B$7 ))</f>
        <v xml:space="preserve">12.8          </v>
      </c>
      <c r="C284" s="13" t="str">
        <f t="shared" ref="C284:C315" si="37">IF($C$4, $C79, IFERROR( TEXT( $C78 / $C$10, INDEX( $A$23:$A$34, MATCH( $C$11, $A$37:$A$48, 0 )) ), $C78 / $C$10 ) &amp; REPT( " ", $C$7 ))</f>
        <v xml:space="preserve">42251072          </v>
      </c>
      <c r="D284" s="13" t="str">
        <f t="shared" ref="D284:D315" si="38">IF($D$4, $D79, IFERROR( TEXT( $D78 / $D$10, INDEX( $A$23:$A$34, MATCH( $D$11, $A$37:$A$48, 0 )) ), $D78 / $D$10 ) &amp; REPT( " ", $D$7 ))</f>
        <v xml:space="preserve">182588820          </v>
      </c>
      <c r="E284" s="13" t="str">
        <f t="shared" ref="E284:E315" si="39">IF($E$4, $E79, IFERROR( TEXT( $E78 / $E$10, INDEX( $A$23:$A$34, MATCH( $E$11, $A$37:$A$48, 0 )) ), $E78 / $E$10 ) &amp; REPT( " ", $E$7 ))</f>
        <v xml:space="preserve">12.8          </v>
      </c>
      <c r="F284" s="13" t="str">
        <f t="shared" ref="F284:F315" si="40">IF($F$4, $F79, IFERROR( TEXT( $F78 / $F$10, INDEX( $A$23:$A$34, MATCH( $F$11, $A$37:$A$48, 0 )) ), $F78 / $F$10 ) &amp; REPT( " ", $F$7 ))</f>
        <v xml:space="preserve">37468928          </v>
      </c>
      <c r="G284" s="13" t="str">
        <f t="shared" ref="G284:G315" si="41">IF($G$4, $G79, IFERROR( TEXT( $G78 / $G$10, INDEX( $A$23:$A$34, MATCH( $G$11, $A$37:$A$48, 0 )) ), $G78 / $G$10 ) &amp; REPT( " ", $G$7 ))</f>
        <v xml:space="preserve">127812206          </v>
      </c>
      <c r="H284" s="13" t="str">
        <f t="shared" ref="H284:H315" si="42">IF($H$4, $H79, IFERROR( TEXT( $H78 / $H$10, INDEX( $A$23:$A$34, MATCH( $H$11, $A$37:$A$48, 0 )) ), $H78 / $H$10 ) &amp; REPT( " ", $H$7 ))</f>
        <v xml:space="preserve">6400000          </v>
      </c>
      <c r="I284" s="13" t="str">
        <f t="shared" ref="I284:I315" si="43">IF($I$4, $I79, IFERROR( TEXT( $I78 / $I$10, INDEX( $A$23:$A$34, MATCH( $I$11, $A$37:$A$48, 0 )) ), $I78 / $I$10 ) &amp; REPT( " ", $I$7 ))</f>
        <v xml:space="preserve">6400000          </v>
      </c>
      <c r="J284" s="13" t="str">
        <f t="shared" ref="J284:J315" si="44">IF($J$4, $J79, IFERROR( TEXT( $J78 / $J$10, INDEX( $A$23:$A$34, MATCH( $J$11, $A$37:$A$48, 0 )) ), $J78 / $J$10 ) &amp; REPT( " ", $J$7 ))</f>
        <v xml:space="preserve">70343424          </v>
      </c>
      <c r="K284" s="13" t="str">
        <f t="shared" ref="K284:K315" si="45">IF($K$4, $K79, IFERROR( TEXT( $K78 / $K$10, INDEX( $A$23:$A$34, MATCH( $K$11, $A$37:$A$48, 0 )) ), $K78 / $K$10 ) &amp; REPT( " ", $K$7 ))</f>
        <v xml:space="preserve">12.8          </v>
      </c>
      <c r="L284" s="13" t="str">
        <f t="shared" ref="L284:L315" si="46">IF($L$4, $L79, IFERROR( TEXT( $L78 / $L$10, INDEX( $A$23:$A$34, MATCH( $L$11, $A$37:$A$48, 0 )) ), $L78 / $L$10 ) &amp; REPT( " ", $L$7 ))</f>
        <v xml:space="preserve">127812206          </v>
      </c>
      <c r="M284" s="13" t="str">
        <f t="shared" ref="M284:M315" si="47">IF($M$4, $M79, IFERROR( TEXT( $M78 / $M$10, INDEX( $A$23:$A$34, MATCH( $M$11, $A$37:$A$48, 0 )) ), $M78 / $M$10 ) &amp; REPT( " ", $M$7 ))</f>
        <v xml:space="preserve">6400000          </v>
      </c>
      <c r="N284" s="13" t="str">
        <f t="shared" ref="N284:N315" si="48">IF($N$4, $N79, IFERROR( TEXT( $N78 / $N$10, INDEX( $A$23:$A$34, MATCH( $N$11, $A$37:$A$48, 0 )) ), $N78 / $N$10 ) &amp; REPT( " ", $N$7 ))</f>
        <v xml:space="preserve">6400000          </v>
      </c>
      <c r="O284" s="13" t="str">
        <f t="shared" ref="O284:O315" si="49">IF($O$4, $O79, IFERROR( TEXT( $O78 / $O$10, INDEX( $A$23:$A$34, MATCH( $O$11, $A$37:$A$48, 0 )) ), $O78 / $O$10 ) &amp; REPT( " ", $O$7 ))</f>
        <v xml:space="preserve">65863424          </v>
      </c>
      <c r="P284" s="13" t="str">
        <f t="shared" ref="P284:P315" si="50">IF($P$4, $P79, IFERROR( TEXT( $P78 / $P$10, INDEX( $A$23:$A$34, MATCH( $P$11, $A$37:$A$48, 0 )) ), $P78 / $P$10 ) &amp; REPT( " ", $P$7 ))</f>
        <v xml:space="preserve">59463424          </v>
      </c>
      <c r="Q284" s="13" t="str">
        <f t="shared" ref="Q284:Q315" si="51">IF($Q$4, $Q79, IFERROR( TEXT( $Q78 / $Q$10, INDEX( $A$23:$A$34, MATCH( $Q$11, $A$37:$A$48, 0 )) ), $Q78 / $Q$10 ) &amp; REPT( " ", $Q$7 ))</f>
        <v xml:space="preserve">31371072          </v>
      </c>
      <c r="R284" s="13" t="str">
        <f t="shared" ref="R284:R315" si="52">IF($R$4, $R79, IFERROR( TEXT( $R78 / $R$10, INDEX( $A$23:$A$34, MATCH( $R$11, $A$37:$A$48, 0 )) ), $R78 / $R$10 ) &amp; REPT( " ", $R$7 ))</f>
        <v xml:space="preserve">63943424          </v>
      </c>
      <c r="S284" s="13" t="str">
        <f t="shared" ref="S284:S315" si="53">IF($S$4, $S79, IFERROR( TEXT( $S78 / $S$10, INDEX( $A$23:$A$34, MATCH( $S$11, $A$37:$A$48, 0 )) ), $S78 / $S$10 ) &amp; REPT( " ", $S$7 ))</f>
        <v xml:space="preserve">35851072          </v>
      </c>
    </row>
    <row r="285" spans="2:19" outlineLevel="1" x14ac:dyDescent="0.3">
      <c r="B285" s="13" t="str">
        <f t="shared" si="36"/>
        <v xml:space="preserve">13          </v>
      </c>
      <c r="C285" s="13" t="str">
        <f t="shared" si="37"/>
        <v xml:space="preserve">42911245          </v>
      </c>
      <c r="D285" s="13" t="str">
        <f t="shared" si="38"/>
        <v xml:space="preserve">185441765          </v>
      </c>
      <c r="E285" s="13" t="str">
        <f t="shared" si="39"/>
        <v xml:space="preserve">13          </v>
      </c>
      <c r="F285" s="13" t="str">
        <f t="shared" si="40"/>
        <v xml:space="preserve">38054380          </v>
      </c>
      <c r="G285" s="13" t="str">
        <f t="shared" si="41"/>
        <v xml:space="preserve">129809268          </v>
      </c>
      <c r="H285" s="13" t="str">
        <f t="shared" si="42"/>
        <v xml:space="preserve">6500000          </v>
      </c>
      <c r="I285" s="13" t="str">
        <f t="shared" si="43"/>
        <v xml:space="preserve">6500000          </v>
      </c>
      <c r="J285" s="13" t="str">
        <f t="shared" si="44"/>
        <v xml:space="preserve">71442540          </v>
      </c>
      <c r="K285" s="13" t="str">
        <f t="shared" si="45"/>
        <v xml:space="preserve">13          </v>
      </c>
      <c r="L285" s="13" t="str">
        <f t="shared" si="46"/>
        <v xml:space="preserve">129809268          </v>
      </c>
      <c r="M285" s="13" t="str">
        <f t="shared" si="47"/>
        <v xml:space="preserve">6500000          </v>
      </c>
      <c r="N285" s="13" t="str">
        <f t="shared" si="48"/>
        <v xml:space="preserve">6500000          </v>
      </c>
      <c r="O285" s="13" t="str">
        <f t="shared" si="49"/>
        <v xml:space="preserve">66892540          </v>
      </c>
      <c r="P285" s="13" t="str">
        <f t="shared" si="50"/>
        <v xml:space="preserve">60392540          </v>
      </c>
      <c r="Q285" s="13" t="str">
        <f t="shared" si="51"/>
        <v xml:space="preserve">31861245          </v>
      </c>
      <c r="R285" s="13" t="str">
        <f t="shared" si="52"/>
        <v xml:space="preserve">64942540          </v>
      </c>
      <c r="S285" s="13" t="str">
        <f t="shared" si="53"/>
        <v xml:space="preserve">36411245          </v>
      </c>
    </row>
    <row r="286" spans="2:19" outlineLevel="1" x14ac:dyDescent="0.3">
      <c r="B286" s="13" t="str">
        <f t="shared" si="36"/>
        <v xml:space="preserve">13.2          </v>
      </c>
      <c r="C286" s="13" t="str">
        <f t="shared" si="37"/>
        <v xml:space="preserve">43571418          </v>
      </c>
      <c r="D286" s="13" t="str">
        <f t="shared" si="38"/>
        <v xml:space="preserve">188294710          </v>
      </c>
      <c r="E286" s="13" t="str">
        <f t="shared" si="39"/>
        <v xml:space="preserve">13.2          </v>
      </c>
      <c r="F286" s="13" t="str">
        <f t="shared" si="40"/>
        <v xml:space="preserve">38639832          </v>
      </c>
      <c r="G286" s="13" t="str">
        <f t="shared" si="41"/>
        <v xml:space="preserve">131806330          </v>
      </c>
      <c r="H286" s="13" t="str">
        <f t="shared" si="42"/>
        <v xml:space="preserve">6600000          </v>
      </c>
      <c r="I286" s="13" t="str">
        <f t="shared" si="43"/>
        <v xml:space="preserve">6600000          </v>
      </c>
      <c r="J286" s="13" t="str">
        <f t="shared" si="44"/>
        <v xml:space="preserve">72541656          </v>
      </c>
      <c r="K286" s="13" t="str">
        <f t="shared" si="45"/>
        <v xml:space="preserve">13.2          </v>
      </c>
      <c r="L286" s="13" t="str">
        <f t="shared" si="46"/>
        <v xml:space="preserve">131806330          </v>
      </c>
      <c r="M286" s="13" t="str">
        <f t="shared" si="47"/>
        <v xml:space="preserve">6600000          </v>
      </c>
      <c r="N286" s="13" t="str">
        <f t="shared" si="48"/>
        <v xml:space="preserve">6600000          </v>
      </c>
      <c r="O286" s="13" t="str">
        <f t="shared" si="49"/>
        <v xml:space="preserve">67921656          </v>
      </c>
      <c r="P286" s="13" t="str">
        <f t="shared" si="50"/>
        <v xml:space="preserve">61321656          </v>
      </c>
      <c r="Q286" s="13" t="str">
        <f t="shared" si="51"/>
        <v xml:space="preserve">32351418          </v>
      </c>
      <c r="R286" s="13" t="str">
        <f t="shared" si="52"/>
        <v xml:space="preserve">65941656          </v>
      </c>
      <c r="S286" s="13" t="str">
        <f t="shared" si="53"/>
        <v xml:space="preserve">36971418          </v>
      </c>
    </row>
    <row r="287" spans="2:19" outlineLevel="1" x14ac:dyDescent="0.3">
      <c r="B287" s="13" t="str">
        <f t="shared" si="36"/>
        <v xml:space="preserve">13.4          </v>
      </c>
      <c r="C287" s="13" t="str">
        <f t="shared" si="37"/>
        <v xml:space="preserve">44231591          </v>
      </c>
      <c r="D287" s="13" t="str">
        <f t="shared" si="38"/>
        <v xml:space="preserve">191147655          </v>
      </c>
      <c r="E287" s="13" t="str">
        <f t="shared" si="39"/>
        <v xml:space="preserve">13.4          </v>
      </c>
      <c r="F287" s="13" t="str">
        <f t="shared" si="40"/>
        <v xml:space="preserve">39225284          </v>
      </c>
      <c r="G287" s="13" t="str">
        <f t="shared" si="41"/>
        <v xml:space="preserve">133803392          </v>
      </c>
      <c r="H287" s="13" t="str">
        <f t="shared" si="42"/>
        <v xml:space="preserve">6700000          </v>
      </c>
      <c r="I287" s="13" t="str">
        <f t="shared" si="43"/>
        <v xml:space="preserve">6700000          </v>
      </c>
      <c r="J287" s="13" t="str">
        <f t="shared" si="44"/>
        <v xml:space="preserve">73640772          </v>
      </c>
      <c r="K287" s="13" t="str">
        <f t="shared" si="45"/>
        <v xml:space="preserve">13.4          </v>
      </c>
      <c r="L287" s="13" t="str">
        <f t="shared" si="46"/>
        <v xml:space="preserve">133803392          </v>
      </c>
      <c r="M287" s="13" t="str">
        <f t="shared" si="47"/>
        <v xml:space="preserve">6700000          </v>
      </c>
      <c r="N287" s="13" t="str">
        <f t="shared" si="48"/>
        <v xml:space="preserve">6700000          </v>
      </c>
      <c r="O287" s="13" t="str">
        <f t="shared" si="49"/>
        <v xml:space="preserve">68950772          </v>
      </c>
      <c r="P287" s="13" t="str">
        <f t="shared" si="50"/>
        <v xml:space="preserve">62250772          </v>
      </c>
      <c r="Q287" s="13" t="str">
        <f t="shared" si="51"/>
        <v xml:space="preserve">32841591          </v>
      </c>
      <c r="R287" s="13" t="str">
        <f t="shared" si="52"/>
        <v xml:space="preserve">66940772          </v>
      </c>
      <c r="S287" s="13" t="str">
        <f t="shared" si="53"/>
        <v xml:space="preserve">37531591          </v>
      </c>
    </row>
    <row r="288" spans="2:19" outlineLevel="1" x14ac:dyDescent="0.3">
      <c r="B288" s="13" t="str">
        <f t="shared" si="36"/>
        <v xml:space="preserve">13.6          </v>
      </c>
      <c r="C288" s="13" t="str">
        <f t="shared" si="37"/>
        <v xml:space="preserve">44891764          </v>
      </c>
      <c r="D288" s="13" t="str">
        <f t="shared" si="38"/>
        <v xml:space="preserve">194000600          </v>
      </c>
      <c r="E288" s="13" t="str">
        <f t="shared" si="39"/>
        <v xml:space="preserve">13.6          </v>
      </c>
      <c r="F288" s="13" t="str">
        <f t="shared" si="40"/>
        <v xml:space="preserve">39810736          </v>
      </c>
      <c r="G288" s="13" t="str">
        <f t="shared" si="41"/>
        <v xml:space="preserve">135800454          </v>
      </c>
      <c r="H288" s="13" t="str">
        <f t="shared" si="42"/>
        <v xml:space="preserve">6800000          </v>
      </c>
      <c r="I288" s="13" t="str">
        <f t="shared" si="43"/>
        <v xml:space="preserve">6800000          </v>
      </c>
      <c r="J288" s="13" t="str">
        <f t="shared" si="44"/>
        <v xml:space="preserve">74739888          </v>
      </c>
      <c r="K288" s="13" t="str">
        <f t="shared" si="45"/>
        <v xml:space="preserve">13.6          </v>
      </c>
      <c r="L288" s="13" t="str">
        <f t="shared" si="46"/>
        <v xml:space="preserve">135800454          </v>
      </c>
      <c r="M288" s="13" t="str">
        <f t="shared" si="47"/>
        <v xml:space="preserve">6800000          </v>
      </c>
      <c r="N288" s="13" t="str">
        <f t="shared" si="48"/>
        <v xml:space="preserve">6800000          </v>
      </c>
      <c r="O288" s="13" t="str">
        <f t="shared" si="49"/>
        <v xml:space="preserve">69979888          </v>
      </c>
      <c r="P288" s="13" t="str">
        <f t="shared" si="50"/>
        <v xml:space="preserve">63179888          </v>
      </c>
      <c r="Q288" s="13" t="str">
        <f t="shared" si="51"/>
        <v xml:space="preserve">33331764          </v>
      </c>
      <c r="R288" s="13" t="str">
        <f t="shared" si="52"/>
        <v xml:space="preserve">67939888          </v>
      </c>
      <c r="S288" s="13" t="str">
        <f t="shared" si="53"/>
        <v xml:space="preserve">38091764          </v>
      </c>
    </row>
    <row r="289" spans="2:19" outlineLevel="1" x14ac:dyDescent="0.3">
      <c r="B289" s="13" t="str">
        <f t="shared" si="36"/>
        <v xml:space="preserve">13.8          </v>
      </c>
      <c r="C289" s="13" t="str">
        <f t="shared" si="37"/>
        <v xml:space="preserve">45551937          </v>
      </c>
      <c r="D289" s="13" t="str">
        <f t="shared" si="38"/>
        <v xml:space="preserve">196853545          </v>
      </c>
      <c r="E289" s="13" t="str">
        <f t="shared" si="39"/>
        <v xml:space="preserve">13.8          </v>
      </c>
      <c r="F289" s="13" t="str">
        <f t="shared" si="40"/>
        <v xml:space="preserve">40396188          </v>
      </c>
      <c r="G289" s="13" t="str">
        <f t="shared" si="41"/>
        <v xml:space="preserve">137797516          </v>
      </c>
      <c r="H289" s="13" t="str">
        <f t="shared" si="42"/>
        <v xml:space="preserve">6900000          </v>
      </c>
      <c r="I289" s="13" t="str">
        <f t="shared" si="43"/>
        <v xml:space="preserve">6900000          </v>
      </c>
      <c r="J289" s="13" t="str">
        <f t="shared" si="44"/>
        <v xml:space="preserve">75839004          </v>
      </c>
      <c r="K289" s="13" t="str">
        <f t="shared" si="45"/>
        <v xml:space="preserve">13.8          </v>
      </c>
      <c r="L289" s="13" t="str">
        <f t="shared" si="46"/>
        <v xml:space="preserve">137797516          </v>
      </c>
      <c r="M289" s="13" t="str">
        <f t="shared" si="47"/>
        <v xml:space="preserve">6900000          </v>
      </c>
      <c r="N289" s="13" t="str">
        <f t="shared" si="48"/>
        <v xml:space="preserve">6900000          </v>
      </c>
      <c r="O289" s="13" t="str">
        <f t="shared" si="49"/>
        <v xml:space="preserve">71009004          </v>
      </c>
      <c r="P289" s="13" t="str">
        <f t="shared" si="50"/>
        <v xml:space="preserve">64109004          </v>
      </c>
      <c r="Q289" s="13" t="str">
        <f t="shared" si="51"/>
        <v xml:space="preserve">33821937          </v>
      </c>
      <c r="R289" s="13" t="str">
        <f t="shared" si="52"/>
        <v xml:space="preserve">68939004          </v>
      </c>
      <c r="S289" s="13" t="str">
        <f t="shared" si="53"/>
        <v xml:space="preserve">38651937          </v>
      </c>
    </row>
    <row r="290" spans="2:19" outlineLevel="1" x14ac:dyDescent="0.3">
      <c r="B290" s="13" t="str">
        <f t="shared" si="36"/>
        <v xml:space="preserve">14          </v>
      </c>
      <c r="C290" s="13" t="str">
        <f t="shared" si="37"/>
        <v xml:space="preserve">46212110          </v>
      </c>
      <c r="D290" s="13" t="str">
        <f t="shared" si="38"/>
        <v xml:space="preserve">199706490          </v>
      </c>
      <c r="E290" s="13" t="str">
        <f t="shared" si="39"/>
        <v xml:space="preserve">14          </v>
      </c>
      <c r="F290" s="13" t="str">
        <f t="shared" si="40"/>
        <v xml:space="preserve">40981640          </v>
      </c>
      <c r="G290" s="13" t="str">
        <f t="shared" si="41"/>
        <v xml:space="preserve">139794578          </v>
      </c>
      <c r="H290" s="13" t="str">
        <f t="shared" si="42"/>
        <v xml:space="preserve">7000000          </v>
      </c>
      <c r="I290" s="13" t="str">
        <f t="shared" si="43"/>
        <v xml:space="preserve">7000000          </v>
      </c>
      <c r="J290" s="13" t="str">
        <f t="shared" si="44"/>
        <v xml:space="preserve">76938120          </v>
      </c>
      <c r="K290" s="13" t="str">
        <f t="shared" si="45"/>
        <v xml:space="preserve">14          </v>
      </c>
      <c r="L290" s="13" t="str">
        <f t="shared" si="46"/>
        <v xml:space="preserve">139794578          </v>
      </c>
      <c r="M290" s="13" t="str">
        <f t="shared" si="47"/>
        <v xml:space="preserve">7000000          </v>
      </c>
      <c r="N290" s="13" t="str">
        <f t="shared" si="48"/>
        <v xml:space="preserve">7000000          </v>
      </c>
      <c r="O290" s="13" t="str">
        <f t="shared" si="49"/>
        <v xml:space="preserve">72038120          </v>
      </c>
      <c r="P290" s="13" t="str">
        <f t="shared" si="50"/>
        <v xml:space="preserve">65038120          </v>
      </c>
      <c r="Q290" s="13" t="str">
        <f t="shared" si="51"/>
        <v xml:space="preserve">34312110          </v>
      </c>
      <c r="R290" s="13" t="str">
        <f t="shared" si="52"/>
        <v xml:space="preserve">69938120          </v>
      </c>
      <c r="S290" s="13" t="str">
        <f t="shared" si="53"/>
        <v xml:space="preserve">39212110          </v>
      </c>
    </row>
    <row r="291" spans="2:19" outlineLevel="1" x14ac:dyDescent="0.3">
      <c r="B291" s="13" t="str">
        <f t="shared" si="36"/>
        <v xml:space="preserve">14.2          </v>
      </c>
      <c r="C291" s="13" t="str">
        <f t="shared" si="37"/>
        <v xml:space="preserve">46872283          </v>
      </c>
      <c r="D291" s="13" t="str">
        <f t="shared" si="38"/>
        <v xml:space="preserve">202559435          </v>
      </c>
      <c r="E291" s="13" t="str">
        <f t="shared" si="39"/>
        <v xml:space="preserve">14.2          </v>
      </c>
      <c r="F291" s="13" t="str">
        <f t="shared" si="40"/>
        <v xml:space="preserve">41567092          </v>
      </c>
      <c r="G291" s="13" t="str">
        <f t="shared" si="41"/>
        <v xml:space="preserve">141791640          </v>
      </c>
      <c r="H291" s="13" t="str">
        <f t="shared" si="42"/>
        <v xml:space="preserve">7100000          </v>
      </c>
      <c r="I291" s="13" t="str">
        <f t="shared" si="43"/>
        <v xml:space="preserve">7100000          </v>
      </c>
      <c r="J291" s="13" t="str">
        <f t="shared" si="44"/>
        <v xml:space="preserve">78037236          </v>
      </c>
      <c r="K291" s="13" t="str">
        <f t="shared" si="45"/>
        <v xml:space="preserve">14.2          </v>
      </c>
      <c r="L291" s="13" t="str">
        <f t="shared" si="46"/>
        <v xml:space="preserve">141791640          </v>
      </c>
      <c r="M291" s="13" t="str">
        <f t="shared" si="47"/>
        <v xml:space="preserve">7100000          </v>
      </c>
      <c r="N291" s="13" t="str">
        <f t="shared" si="48"/>
        <v xml:space="preserve">7100000          </v>
      </c>
      <c r="O291" s="13" t="str">
        <f t="shared" si="49"/>
        <v xml:space="preserve">73067236          </v>
      </c>
      <c r="P291" s="13" t="str">
        <f t="shared" si="50"/>
        <v xml:space="preserve">65967236          </v>
      </c>
      <c r="Q291" s="13" t="str">
        <f t="shared" si="51"/>
        <v xml:space="preserve">34802283          </v>
      </c>
      <c r="R291" s="13" t="str">
        <f t="shared" si="52"/>
        <v xml:space="preserve">70937236          </v>
      </c>
      <c r="S291" s="13" t="str">
        <f t="shared" si="53"/>
        <v xml:space="preserve">39772283          </v>
      </c>
    </row>
    <row r="292" spans="2:19" outlineLevel="1" x14ac:dyDescent="0.3">
      <c r="B292" s="13" t="str">
        <f t="shared" si="36"/>
        <v xml:space="preserve">14.4          </v>
      </c>
      <c r="C292" s="13" t="str">
        <f t="shared" si="37"/>
        <v xml:space="preserve">47532456          </v>
      </c>
      <c r="D292" s="13" t="str">
        <f t="shared" si="38"/>
        <v xml:space="preserve">205412380          </v>
      </c>
      <c r="E292" s="13" t="str">
        <f t="shared" si="39"/>
        <v xml:space="preserve">14.4          </v>
      </c>
      <c r="F292" s="13" t="str">
        <f t="shared" si="40"/>
        <v xml:space="preserve">42152544          </v>
      </c>
      <c r="G292" s="13" t="str">
        <f t="shared" si="41"/>
        <v xml:space="preserve">143788702          </v>
      </c>
      <c r="H292" s="13" t="str">
        <f t="shared" si="42"/>
        <v xml:space="preserve">7200000          </v>
      </c>
      <c r="I292" s="13" t="str">
        <f t="shared" si="43"/>
        <v xml:space="preserve">7200000          </v>
      </c>
      <c r="J292" s="13" t="str">
        <f t="shared" si="44"/>
        <v xml:space="preserve">79136352          </v>
      </c>
      <c r="K292" s="13" t="str">
        <f t="shared" si="45"/>
        <v xml:space="preserve">14.4          </v>
      </c>
      <c r="L292" s="13" t="str">
        <f t="shared" si="46"/>
        <v xml:space="preserve">143788702          </v>
      </c>
      <c r="M292" s="13" t="str">
        <f t="shared" si="47"/>
        <v xml:space="preserve">7200000          </v>
      </c>
      <c r="N292" s="13" t="str">
        <f t="shared" si="48"/>
        <v xml:space="preserve">7200000          </v>
      </c>
      <c r="O292" s="13" t="str">
        <f t="shared" si="49"/>
        <v xml:space="preserve">74096352          </v>
      </c>
      <c r="P292" s="13" t="str">
        <f t="shared" si="50"/>
        <v xml:space="preserve">66896352          </v>
      </c>
      <c r="Q292" s="13" t="str">
        <f t="shared" si="51"/>
        <v xml:space="preserve">35292456          </v>
      </c>
      <c r="R292" s="13" t="str">
        <f t="shared" si="52"/>
        <v xml:space="preserve">71936352          </v>
      </c>
      <c r="S292" s="13" t="str">
        <f t="shared" si="53"/>
        <v xml:space="preserve">40332456          </v>
      </c>
    </row>
    <row r="293" spans="2:19" outlineLevel="1" x14ac:dyDescent="0.3">
      <c r="B293" s="13" t="str">
        <f t="shared" si="36"/>
        <v xml:space="preserve">14.6          </v>
      </c>
      <c r="C293" s="13" t="str">
        <f t="shared" si="37"/>
        <v xml:space="preserve">48192629          </v>
      </c>
      <c r="D293" s="13" t="str">
        <f t="shared" si="38"/>
        <v xml:space="preserve">208265325          </v>
      </c>
      <c r="E293" s="13" t="str">
        <f t="shared" si="39"/>
        <v xml:space="preserve">14.6          </v>
      </c>
      <c r="F293" s="13" t="str">
        <f t="shared" si="40"/>
        <v xml:space="preserve">42737996          </v>
      </c>
      <c r="G293" s="13" t="str">
        <f t="shared" si="41"/>
        <v xml:space="preserve">145785764          </v>
      </c>
      <c r="H293" s="13" t="str">
        <f t="shared" si="42"/>
        <v xml:space="preserve">7300000          </v>
      </c>
      <c r="I293" s="13" t="str">
        <f t="shared" si="43"/>
        <v xml:space="preserve">7300000          </v>
      </c>
      <c r="J293" s="13" t="str">
        <f t="shared" si="44"/>
        <v xml:space="preserve">80235468          </v>
      </c>
      <c r="K293" s="13" t="str">
        <f t="shared" si="45"/>
        <v xml:space="preserve">14.6          </v>
      </c>
      <c r="L293" s="13" t="str">
        <f t="shared" si="46"/>
        <v xml:space="preserve">145785764          </v>
      </c>
      <c r="M293" s="13" t="str">
        <f t="shared" si="47"/>
        <v xml:space="preserve">7300000          </v>
      </c>
      <c r="N293" s="13" t="str">
        <f t="shared" si="48"/>
        <v xml:space="preserve">7300000          </v>
      </c>
      <c r="O293" s="13" t="str">
        <f t="shared" si="49"/>
        <v xml:space="preserve">75125468          </v>
      </c>
      <c r="P293" s="13" t="str">
        <f t="shared" si="50"/>
        <v xml:space="preserve">67825468          </v>
      </c>
      <c r="Q293" s="13" t="str">
        <f t="shared" si="51"/>
        <v xml:space="preserve">35782629          </v>
      </c>
      <c r="R293" s="13" t="str">
        <f t="shared" si="52"/>
        <v xml:space="preserve">72935468          </v>
      </c>
      <c r="S293" s="13" t="str">
        <f t="shared" si="53"/>
        <v xml:space="preserve">40892629          </v>
      </c>
    </row>
    <row r="294" spans="2:19" outlineLevel="1" x14ac:dyDescent="0.3">
      <c r="B294" s="13" t="str">
        <f t="shared" si="36"/>
        <v xml:space="preserve">14.8          </v>
      </c>
      <c r="C294" s="13" t="str">
        <f t="shared" si="37"/>
        <v xml:space="preserve">48852802          </v>
      </c>
      <c r="D294" s="13" t="str">
        <f t="shared" si="38"/>
        <v xml:space="preserve">211118270          </v>
      </c>
      <c r="E294" s="13" t="str">
        <f t="shared" si="39"/>
        <v xml:space="preserve">14.8          </v>
      </c>
      <c r="F294" s="13" t="str">
        <f t="shared" si="40"/>
        <v xml:space="preserve">43323448          </v>
      </c>
      <c r="G294" s="13" t="str">
        <f t="shared" si="41"/>
        <v xml:space="preserve">147782826          </v>
      </c>
      <c r="H294" s="13" t="str">
        <f t="shared" si="42"/>
        <v xml:space="preserve">7400000          </v>
      </c>
      <c r="I294" s="13" t="str">
        <f t="shared" si="43"/>
        <v xml:space="preserve">7400000          </v>
      </c>
      <c r="J294" s="13" t="str">
        <f t="shared" si="44"/>
        <v xml:space="preserve">81334584          </v>
      </c>
      <c r="K294" s="13" t="str">
        <f t="shared" si="45"/>
        <v xml:space="preserve">14.8          </v>
      </c>
      <c r="L294" s="13" t="str">
        <f t="shared" si="46"/>
        <v xml:space="preserve">147782826          </v>
      </c>
      <c r="M294" s="13" t="str">
        <f t="shared" si="47"/>
        <v xml:space="preserve">7400000          </v>
      </c>
      <c r="N294" s="13" t="str">
        <f t="shared" si="48"/>
        <v xml:space="preserve">7400000          </v>
      </c>
      <c r="O294" s="13" t="str">
        <f t="shared" si="49"/>
        <v xml:space="preserve">76154584          </v>
      </c>
      <c r="P294" s="13" t="str">
        <f t="shared" si="50"/>
        <v xml:space="preserve">68754584          </v>
      </c>
      <c r="Q294" s="13" t="str">
        <f t="shared" si="51"/>
        <v xml:space="preserve">36272802          </v>
      </c>
      <c r="R294" s="13" t="str">
        <f t="shared" si="52"/>
        <v xml:space="preserve">73934584          </v>
      </c>
      <c r="S294" s="13" t="str">
        <f t="shared" si="53"/>
        <v xml:space="preserve">41452802          </v>
      </c>
    </row>
    <row r="295" spans="2:19" outlineLevel="1" x14ac:dyDescent="0.3">
      <c r="B295" s="13" t="str">
        <f t="shared" si="36"/>
        <v xml:space="preserve">15          </v>
      </c>
      <c r="C295" s="13" t="str">
        <f t="shared" si="37"/>
        <v xml:space="preserve">49512975          </v>
      </c>
      <c r="D295" s="13" t="str">
        <f t="shared" si="38"/>
        <v xml:space="preserve">213971215          </v>
      </c>
      <c r="E295" s="13" t="str">
        <f t="shared" si="39"/>
        <v xml:space="preserve">15          </v>
      </c>
      <c r="F295" s="13" t="str">
        <f t="shared" si="40"/>
        <v xml:space="preserve">43908900          </v>
      </c>
      <c r="G295" s="13" t="str">
        <f t="shared" si="41"/>
        <v xml:space="preserve">149779888          </v>
      </c>
      <c r="H295" s="13" t="str">
        <f t="shared" si="42"/>
        <v xml:space="preserve">7500000          </v>
      </c>
      <c r="I295" s="13" t="str">
        <f t="shared" si="43"/>
        <v xml:space="preserve">7500000          </v>
      </c>
      <c r="J295" s="13" t="str">
        <f t="shared" si="44"/>
        <v xml:space="preserve">82433700          </v>
      </c>
      <c r="K295" s="13" t="str">
        <f t="shared" si="45"/>
        <v xml:space="preserve">15          </v>
      </c>
      <c r="L295" s="13" t="str">
        <f t="shared" si="46"/>
        <v xml:space="preserve">149779888          </v>
      </c>
      <c r="M295" s="13" t="str">
        <f t="shared" si="47"/>
        <v xml:space="preserve">7500000          </v>
      </c>
      <c r="N295" s="13" t="str">
        <f t="shared" si="48"/>
        <v xml:space="preserve">7500000          </v>
      </c>
      <c r="O295" s="13" t="str">
        <f t="shared" si="49"/>
        <v xml:space="preserve">77183700          </v>
      </c>
      <c r="P295" s="13" t="str">
        <f t="shared" si="50"/>
        <v xml:space="preserve">69683700          </v>
      </c>
      <c r="Q295" s="13" t="str">
        <f t="shared" si="51"/>
        <v xml:space="preserve">36762975          </v>
      </c>
      <c r="R295" s="13" t="str">
        <f t="shared" si="52"/>
        <v xml:space="preserve">74933700          </v>
      </c>
      <c r="S295" s="13" t="str">
        <f t="shared" si="53"/>
        <v xml:space="preserve">42012975          </v>
      </c>
    </row>
    <row r="296" spans="2:19" outlineLevel="1" x14ac:dyDescent="0.3">
      <c r="B296" s="13" t="str">
        <f t="shared" si="36"/>
        <v xml:space="preserve">15.2          </v>
      </c>
      <c r="C296" s="13" t="str">
        <f t="shared" si="37"/>
        <v xml:space="preserve">50173148          </v>
      </c>
      <c r="D296" s="13" t="str">
        <f t="shared" si="38"/>
        <v xml:space="preserve">216824160          </v>
      </c>
      <c r="E296" s="13" t="str">
        <f t="shared" si="39"/>
        <v xml:space="preserve">15.2          </v>
      </c>
      <c r="F296" s="13" t="str">
        <f t="shared" si="40"/>
        <v xml:space="preserve">44494352          </v>
      </c>
      <c r="G296" s="13" t="str">
        <f t="shared" si="41"/>
        <v xml:space="preserve">151776950          </v>
      </c>
      <c r="H296" s="13" t="str">
        <f t="shared" si="42"/>
        <v xml:space="preserve">7600000          </v>
      </c>
      <c r="I296" s="13" t="str">
        <f t="shared" si="43"/>
        <v xml:space="preserve">7600000          </v>
      </c>
      <c r="J296" s="13" t="str">
        <f t="shared" si="44"/>
        <v xml:space="preserve">83532816          </v>
      </c>
      <c r="K296" s="13" t="str">
        <f t="shared" si="45"/>
        <v xml:space="preserve">15.2          </v>
      </c>
      <c r="L296" s="13" t="str">
        <f t="shared" si="46"/>
        <v xml:space="preserve">151776950          </v>
      </c>
      <c r="M296" s="13" t="str">
        <f t="shared" si="47"/>
        <v xml:space="preserve">7600000          </v>
      </c>
      <c r="N296" s="13" t="str">
        <f t="shared" si="48"/>
        <v xml:space="preserve">7600000          </v>
      </c>
      <c r="O296" s="13" t="str">
        <f t="shared" si="49"/>
        <v xml:space="preserve">78212816          </v>
      </c>
      <c r="P296" s="13" t="str">
        <f t="shared" si="50"/>
        <v xml:space="preserve">70612816          </v>
      </c>
      <c r="Q296" s="13" t="str">
        <f t="shared" si="51"/>
        <v xml:space="preserve">37253148          </v>
      </c>
      <c r="R296" s="13" t="str">
        <f t="shared" si="52"/>
        <v xml:space="preserve">75932816          </v>
      </c>
      <c r="S296" s="13" t="str">
        <f t="shared" si="53"/>
        <v xml:space="preserve">42573148          </v>
      </c>
    </row>
    <row r="297" spans="2:19" outlineLevel="1" x14ac:dyDescent="0.3">
      <c r="B297" s="13" t="str">
        <f t="shared" si="36"/>
        <v xml:space="preserve">15.4          </v>
      </c>
      <c r="C297" s="13" t="str">
        <f t="shared" si="37"/>
        <v xml:space="preserve">50833321          </v>
      </c>
      <c r="D297" s="13" t="str">
        <f t="shared" si="38"/>
        <v xml:space="preserve">219677105          </v>
      </c>
      <c r="E297" s="13" t="str">
        <f t="shared" si="39"/>
        <v xml:space="preserve">15.4          </v>
      </c>
      <c r="F297" s="13" t="str">
        <f t="shared" si="40"/>
        <v xml:space="preserve">45079804          </v>
      </c>
      <c r="G297" s="13" t="str">
        <f t="shared" si="41"/>
        <v xml:space="preserve">153774012          </v>
      </c>
      <c r="H297" s="13" t="str">
        <f t="shared" si="42"/>
        <v xml:space="preserve">7700000          </v>
      </c>
      <c r="I297" s="13" t="str">
        <f t="shared" si="43"/>
        <v xml:space="preserve">7700000          </v>
      </c>
      <c r="J297" s="13" t="str">
        <f t="shared" si="44"/>
        <v xml:space="preserve">84631932          </v>
      </c>
      <c r="K297" s="13" t="str">
        <f t="shared" si="45"/>
        <v xml:space="preserve">15.4          </v>
      </c>
      <c r="L297" s="13" t="str">
        <f t="shared" si="46"/>
        <v xml:space="preserve">153774012          </v>
      </c>
      <c r="M297" s="13" t="str">
        <f t="shared" si="47"/>
        <v xml:space="preserve">7700000          </v>
      </c>
      <c r="N297" s="13" t="str">
        <f t="shared" si="48"/>
        <v xml:space="preserve">7700000          </v>
      </c>
      <c r="O297" s="13" t="str">
        <f t="shared" si="49"/>
        <v xml:space="preserve">79241932          </v>
      </c>
      <c r="P297" s="13" t="str">
        <f t="shared" si="50"/>
        <v xml:space="preserve">71541932          </v>
      </c>
      <c r="Q297" s="13" t="str">
        <f t="shared" si="51"/>
        <v xml:space="preserve">37743321          </v>
      </c>
      <c r="R297" s="13" t="str">
        <f t="shared" si="52"/>
        <v xml:space="preserve">76931932          </v>
      </c>
      <c r="S297" s="13" t="str">
        <f t="shared" si="53"/>
        <v xml:space="preserve">43133321          </v>
      </c>
    </row>
    <row r="298" spans="2:19" outlineLevel="1" x14ac:dyDescent="0.3">
      <c r="B298" s="13" t="str">
        <f t="shared" si="36"/>
        <v xml:space="preserve">15.6          </v>
      </c>
      <c r="C298" s="13" t="str">
        <f t="shared" si="37"/>
        <v xml:space="preserve">51493494          </v>
      </c>
      <c r="D298" s="13" t="str">
        <f t="shared" si="38"/>
        <v xml:space="preserve">222530050          </v>
      </c>
      <c r="E298" s="13" t="str">
        <f t="shared" si="39"/>
        <v xml:space="preserve">15.6          </v>
      </c>
      <c r="F298" s="13" t="str">
        <f t="shared" si="40"/>
        <v xml:space="preserve">45665256          </v>
      </c>
      <c r="G298" s="13" t="str">
        <f t="shared" si="41"/>
        <v xml:space="preserve">155771074          </v>
      </c>
      <c r="H298" s="13" t="str">
        <f t="shared" si="42"/>
        <v xml:space="preserve">7800000          </v>
      </c>
      <c r="I298" s="13" t="str">
        <f t="shared" si="43"/>
        <v xml:space="preserve">7800000          </v>
      </c>
      <c r="J298" s="13" t="str">
        <f t="shared" si="44"/>
        <v xml:space="preserve">85731048          </v>
      </c>
      <c r="K298" s="13" t="str">
        <f t="shared" si="45"/>
        <v xml:space="preserve">15.6          </v>
      </c>
      <c r="L298" s="13" t="str">
        <f t="shared" si="46"/>
        <v xml:space="preserve">155771074          </v>
      </c>
      <c r="M298" s="13" t="str">
        <f t="shared" si="47"/>
        <v xml:space="preserve">7800000          </v>
      </c>
      <c r="N298" s="13" t="str">
        <f t="shared" si="48"/>
        <v xml:space="preserve">7800000          </v>
      </c>
      <c r="O298" s="13" t="str">
        <f t="shared" si="49"/>
        <v xml:space="preserve">80271048          </v>
      </c>
      <c r="P298" s="13" t="str">
        <f t="shared" si="50"/>
        <v xml:space="preserve">72471048          </v>
      </c>
      <c r="Q298" s="13" t="str">
        <f t="shared" si="51"/>
        <v xml:space="preserve">38233494          </v>
      </c>
      <c r="R298" s="13" t="str">
        <f t="shared" si="52"/>
        <v xml:space="preserve">77931048          </v>
      </c>
      <c r="S298" s="13" t="str">
        <f t="shared" si="53"/>
        <v xml:space="preserve">43693494          </v>
      </c>
    </row>
    <row r="299" spans="2:19" outlineLevel="1" x14ac:dyDescent="0.3">
      <c r="B299" s="13" t="str">
        <f t="shared" si="36"/>
        <v xml:space="preserve">15.8          </v>
      </c>
      <c r="C299" s="13" t="str">
        <f t="shared" si="37"/>
        <v xml:space="preserve">52153667          </v>
      </c>
      <c r="D299" s="13" t="str">
        <f t="shared" si="38"/>
        <v xml:space="preserve">225382995          </v>
      </c>
      <c r="E299" s="13" t="str">
        <f t="shared" si="39"/>
        <v xml:space="preserve">15.8          </v>
      </c>
      <c r="F299" s="13" t="str">
        <f t="shared" si="40"/>
        <v xml:space="preserve">46250708          </v>
      </c>
      <c r="G299" s="13" t="str">
        <f t="shared" si="41"/>
        <v xml:space="preserve">157768136          </v>
      </c>
      <c r="H299" s="13" t="str">
        <f t="shared" si="42"/>
        <v xml:space="preserve">7900000          </v>
      </c>
      <c r="I299" s="13" t="str">
        <f t="shared" si="43"/>
        <v xml:space="preserve">7900000          </v>
      </c>
      <c r="J299" s="13" t="str">
        <f t="shared" si="44"/>
        <v xml:space="preserve">86830164          </v>
      </c>
      <c r="K299" s="13" t="str">
        <f t="shared" si="45"/>
        <v xml:space="preserve">15.8          </v>
      </c>
      <c r="L299" s="13" t="str">
        <f t="shared" si="46"/>
        <v xml:space="preserve">157768136          </v>
      </c>
      <c r="M299" s="13" t="str">
        <f t="shared" si="47"/>
        <v xml:space="preserve">7900000          </v>
      </c>
      <c r="N299" s="13" t="str">
        <f t="shared" si="48"/>
        <v xml:space="preserve">7900000          </v>
      </c>
      <c r="O299" s="13" t="str">
        <f t="shared" si="49"/>
        <v xml:space="preserve">81300164          </v>
      </c>
      <c r="P299" s="13" t="str">
        <f t="shared" si="50"/>
        <v xml:space="preserve">73400164          </v>
      </c>
      <c r="Q299" s="13" t="str">
        <f t="shared" si="51"/>
        <v xml:space="preserve">38723667          </v>
      </c>
      <c r="R299" s="13" t="str">
        <f t="shared" si="52"/>
        <v xml:space="preserve">78930164          </v>
      </c>
      <c r="S299" s="13" t="str">
        <f t="shared" si="53"/>
        <v xml:space="preserve">44253667          </v>
      </c>
    </row>
    <row r="300" spans="2:19" outlineLevel="1" x14ac:dyDescent="0.3">
      <c r="B300" s="13" t="str">
        <f t="shared" si="36"/>
        <v xml:space="preserve">16          </v>
      </c>
      <c r="C300" s="13" t="str">
        <f t="shared" si="37"/>
        <v xml:space="preserve">52813840          </v>
      </c>
      <c r="D300" s="13" t="str">
        <f t="shared" si="38"/>
        <v xml:space="preserve">228235940          </v>
      </c>
      <c r="E300" s="13" t="str">
        <f t="shared" si="39"/>
        <v xml:space="preserve">16          </v>
      </c>
      <c r="F300" s="13" t="str">
        <f t="shared" si="40"/>
        <v xml:space="preserve">46836160          </v>
      </c>
      <c r="G300" s="13" t="str">
        <f t="shared" si="41"/>
        <v xml:space="preserve">159765198          </v>
      </c>
      <c r="H300" s="13" t="str">
        <f t="shared" si="42"/>
        <v xml:space="preserve">8000000          </v>
      </c>
      <c r="I300" s="13" t="str">
        <f t="shared" si="43"/>
        <v xml:space="preserve">8000000          </v>
      </c>
      <c r="J300" s="13" t="str">
        <f t="shared" si="44"/>
        <v xml:space="preserve">87929280          </v>
      </c>
      <c r="K300" s="13" t="str">
        <f t="shared" si="45"/>
        <v xml:space="preserve">16          </v>
      </c>
      <c r="L300" s="13" t="str">
        <f t="shared" si="46"/>
        <v xml:space="preserve">159765198          </v>
      </c>
      <c r="M300" s="13" t="str">
        <f t="shared" si="47"/>
        <v xml:space="preserve">8000000          </v>
      </c>
      <c r="N300" s="13" t="str">
        <f t="shared" si="48"/>
        <v xml:space="preserve">8000000          </v>
      </c>
      <c r="O300" s="13" t="str">
        <f t="shared" si="49"/>
        <v xml:space="preserve">82329280          </v>
      </c>
      <c r="P300" s="13" t="str">
        <f t="shared" si="50"/>
        <v xml:space="preserve">74329280          </v>
      </c>
      <c r="Q300" s="13" t="str">
        <f t="shared" si="51"/>
        <v xml:space="preserve">39213840          </v>
      </c>
      <c r="R300" s="13" t="str">
        <f t="shared" si="52"/>
        <v xml:space="preserve">79929280          </v>
      </c>
      <c r="S300" s="13" t="str">
        <f t="shared" si="53"/>
        <v xml:space="preserve">44813840          </v>
      </c>
    </row>
    <row r="301" spans="2:19" outlineLevel="1" x14ac:dyDescent="0.3">
      <c r="B301" s="13" t="str">
        <f t="shared" si="36"/>
        <v xml:space="preserve">16.2          </v>
      </c>
      <c r="C301" s="13" t="str">
        <f t="shared" si="37"/>
        <v xml:space="preserve">53474013          </v>
      </c>
      <c r="D301" s="13" t="str">
        <f t="shared" si="38"/>
        <v xml:space="preserve">231088885          </v>
      </c>
      <c r="E301" s="13" t="str">
        <f t="shared" si="39"/>
        <v xml:space="preserve">16.2          </v>
      </c>
      <c r="F301" s="13" t="str">
        <f t="shared" si="40"/>
        <v xml:space="preserve">47421612          </v>
      </c>
      <c r="G301" s="13" t="str">
        <f t="shared" si="41"/>
        <v xml:space="preserve">161762260          </v>
      </c>
      <c r="H301" s="13" t="str">
        <f t="shared" si="42"/>
        <v xml:space="preserve">8100000          </v>
      </c>
      <c r="I301" s="13" t="str">
        <f t="shared" si="43"/>
        <v xml:space="preserve">8100000          </v>
      </c>
      <c r="J301" s="13" t="str">
        <f t="shared" si="44"/>
        <v xml:space="preserve">89028396          </v>
      </c>
      <c r="K301" s="13" t="str">
        <f t="shared" si="45"/>
        <v xml:space="preserve">16.2          </v>
      </c>
      <c r="L301" s="13" t="str">
        <f t="shared" si="46"/>
        <v xml:space="preserve">161762260          </v>
      </c>
      <c r="M301" s="13" t="str">
        <f t="shared" si="47"/>
        <v xml:space="preserve">8100000          </v>
      </c>
      <c r="N301" s="13" t="str">
        <f t="shared" si="48"/>
        <v xml:space="preserve">8100000          </v>
      </c>
      <c r="O301" s="13" t="str">
        <f t="shared" si="49"/>
        <v xml:space="preserve">83358396          </v>
      </c>
      <c r="P301" s="13" t="str">
        <f t="shared" si="50"/>
        <v xml:space="preserve">75258396          </v>
      </c>
      <c r="Q301" s="13" t="str">
        <f t="shared" si="51"/>
        <v xml:space="preserve">39704013          </v>
      </c>
      <c r="R301" s="13" t="str">
        <f t="shared" si="52"/>
        <v xml:space="preserve">80928396          </v>
      </c>
      <c r="S301" s="13" t="str">
        <f t="shared" si="53"/>
        <v xml:space="preserve">45374013          </v>
      </c>
    </row>
    <row r="302" spans="2:19" outlineLevel="1" x14ac:dyDescent="0.3">
      <c r="B302" s="13" t="str">
        <f t="shared" si="36"/>
        <v xml:space="preserve">16.4          </v>
      </c>
      <c r="C302" s="13" t="str">
        <f t="shared" si="37"/>
        <v xml:space="preserve">54134186          </v>
      </c>
      <c r="D302" s="13" t="str">
        <f t="shared" si="38"/>
        <v xml:space="preserve">233941830          </v>
      </c>
      <c r="E302" s="13" t="str">
        <f t="shared" si="39"/>
        <v xml:space="preserve">16.4          </v>
      </c>
      <c r="F302" s="13" t="str">
        <f t="shared" si="40"/>
        <v xml:space="preserve">48007064          </v>
      </c>
      <c r="G302" s="13" t="str">
        <f t="shared" si="41"/>
        <v xml:space="preserve">163759322          </v>
      </c>
      <c r="H302" s="13" t="str">
        <f t="shared" si="42"/>
        <v xml:space="preserve">8200000          </v>
      </c>
      <c r="I302" s="13" t="str">
        <f t="shared" si="43"/>
        <v xml:space="preserve">8200000          </v>
      </c>
      <c r="J302" s="13" t="str">
        <f t="shared" si="44"/>
        <v xml:space="preserve">90127512          </v>
      </c>
      <c r="K302" s="13" t="str">
        <f t="shared" si="45"/>
        <v xml:space="preserve">16.4          </v>
      </c>
      <c r="L302" s="13" t="str">
        <f t="shared" si="46"/>
        <v xml:space="preserve">163759322          </v>
      </c>
      <c r="M302" s="13" t="str">
        <f t="shared" si="47"/>
        <v xml:space="preserve">8200000          </v>
      </c>
      <c r="N302" s="13" t="str">
        <f t="shared" si="48"/>
        <v xml:space="preserve">8200000          </v>
      </c>
      <c r="O302" s="13" t="str">
        <f t="shared" si="49"/>
        <v xml:space="preserve">84387512          </v>
      </c>
      <c r="P302" s="13" t="str">
        <f t="shared" si="50"/>
        <v xml:space="preserve">76187512          </v>
      </c>
      <c r="Q302" s="13" t="str">
        <f t="shared" si="51"/>
        <v xml:space="preserve">40194186          </v>
      </c>
      <c r="R302" s="13" t="str">
        <f t="shared" si="52"/>
        <v xml:space="preserve">81927512          </v>
      </c>
      <c r="S302" s="13" t="str">
        <f t="shared" si="53"/>
        <v xml:space="preserve">45934186          </v>
      </c>
    </row>
    <row r="303" spans="2:19" outlineLevel="1" x14ac:dyDescent="0.3">
      <c r="B303" s="13" t="str">
        <f t="shared" si="36"/>
        <v xml:space="preserve">16.6          </v>
      </c>
      <c r="C303" s="13" t="str">
        <f t="shared" si="37"/>
        <v xml:space="preserve">54794359          </v>
      </c>
      <c r="D303" s="13" t="str">
        <f t="shared" si="38"/>
        <v xml:space="preserve">236794775          </v>
      </c>
      <c r="E303" s="13" t="str">
        <f t="shared" si="39"/>
        <v xml:space="preserve">16.6          </v>
      </c>
      <c r="F303" s="13" t="str">
        <f t="shared" si="40"/>
        <v xml:space="preserve">48592516          </v>
      </c>
      <c r="G303" s="13" t="str">
        <f t="shared" si="41"/>
        <v xml:space="preserve">165756384          </v>
      </c>
      <c r="H303" s="13" t="str">
        <f t="shared" si="42"/>
        <v xml:space="preserve">8300000          </v>
      </c>
      <c r="I303" s="13" t="str">
        <f t="shared" si="43"/>
        <v xml:space="preserve">8300000          </v>
      </c>
      <c r="J303" s="13" t="str">
        <f t="shared" si="44"/>
        <v xml:space="preserve">91226628          </v>
      </c>
      <c r="K303" s="13" t="str">
        <f t="shared" si="45"/>
        <v xml:space="preserve">16.6          </v>
      </c>
      <c r="L303" s="13" t="str">
        <f t="shared" si="46"/>
        <v xml:space="preserve">165756384          </v>
      </c>
      <c r="M303" s="13" t="str">
        <f t="shared" si="47"/>
        <v xml:space="preserve">8300000          </v>
      </c>
      <c r="N303" s="13" t="str">
        <f t="shared" si="48"/>
        <v xml:space="preserve">8300000          </v>
      </c>
      <c r="O303" s="13" t="str">
        <f t="shared" si="49"/>
        <v xml:space="preserve">85416628          </v>
      </c>
      <c r="P303" s="13" t="str">
        <f t="shared" si="50"/>
        <v xml:space="preserve">77116628          </v>
      </c>
      <c r="Q303" s="13" t="str">
        <f t="shared" si="51"/>
        <v xml:space="preserve">40684359          </v>
      </c>
      <c r="R303" s="13" t="str">
        <f t="shared" si="52"/>
        <v xml:space="preserve">82926628          </v>
      </c>
      <c r="S303" s="13" t="str">
        <f t="shared" si="53"/>
        <v xml:space="preserve">46494359          </v>
      </c>
    </row>
    <row r="304" spans="2:19" outlineLevel="1" x14ac:dyDescent="0.3">
      <c r="B304" s="13" t="str">
        <f t="shared" si="36"/>
        <v xml:space="preserve">16.8          </v>
      </c>
      <c r="C304" s="13" t="str">
        <f t="shared" si="37"/>
        <v xml:space="preserve">55454532          </v>
      </c>
      <c r="D304" s="13" t="str">
        <f t="shared" si="38"/>
        <v xml:space="preserve">239647720          </v>
      </c>
      <c r="E304" s="13" t="str">
        <f t="shared" si="39"/>
        <v xml:space="preserve">16.8          </v>
      </c>
      <c r="F304" s="13" t="str">
        <f t="shared" si="40"/>
        <v xml:space="preserve">49177968          </v>
      </c>
      <c r="G304" s="13" t="str">
        <f t="shared" si="41"/>
        <v xml:space="preserve">167753446          </v>
      </c>
      <c r="H304" s="13" t="str">
        <f t="shared" si="42"/>
        <v xml:space="preserve">8400000          </v>
      </c>
      <c r="I304" s="13" t="str">
        <f t="shared" si="43"/>
        <v xml:space="preserve">8400000          </v>
      </c>
      <c r="J304" s="13" t="str">
        <f t="shared" si="44"/>
        <v xml:space="preserve">92325744          </v>
      </c>
      <c r="K304" s="13" t="str">
        <f t="shared" si="45"/>
        <v xml:space="preserve">16.8          </v>
      </c>
      <c r="L304" s="13" t="str">
        <f t="shared" si="46"/>
        <v xml:space="preserve">167753446          </v>
      </c>
      <c r="M304" s="13" t="str">
        <f t="shared" si="47"/>
        <v xml:space="preserve">8400000          </v>
      </c>
      <c r="N304" s="13" t="str">
        <f t="shared" si="48"/>
        <v xml:space="preserve">8400000          </v>
      </c>
      <c r="O304" s="13" t="str">
        <f t="shared" si="49"/>
        <v xml:space="preserve">86445744          </v>
      </c>
      <c r="P304" s="13" t="str">
        <f t="shared" si="50"/>
        <v xml:space="preserve">78045744          </v>
      </c>
      <c r="Q304" s="13" t="str">
        <f t="shared" si="51"/>
        <v xml:space="preserve">41174532          </v>
      </c>
      <c r="R304" s="13" t="str">
        <f t="shared" si="52"/>
        <v xml:space="preserve">83925744          </v>
      </c>
      <c r="S304" s="13" t="str">
        <f t="shared" si="53"/>
        <v xml:space="preserve">47054532          </v>
      </c>
    </row>
    <row r="305" spans="2:19" outlineLevel="1" x14ac:dyDescent="0.3">
      <c r="B305" s="13" t="str">
        <f t="shared" si="36"/>
        <v xml:space="preserve">17          </v>
      </c>
      <c r="C305" s="13" t="str">
        <f t="shared" si="37"/>
        <v xml:space="preserve">56114705          </v>
      </c>
      <c r="D305" s="13" t="str">
        <f t="shared" si="38"/>
        <v xml:space="preserve">242500665          </v>
      </c>
      <c r="E305" s="13" t="str">
        <f t="shared" si="39"/>
        <v xml:space="preserve">17          </v>
      </c>
      <c r="F305" s="13" t="str">
        <f t="shared" si="40"/>
        <v xml:space="preserve">49763420          </v>
      </c>
      <c r="G305" s="13" t="str">
        <f t="shared" si="41"/>
        <v xml:space="preserve">169750508          </v>
      </c>
      <c r="H305" s="13" t="str">
        <f t="shared" si="42"/>
        <v xml:space="preserve">8500000          </v>
      </c>
      <c r="I305" s="13" t="str">
        <f t="shared" si="43"/>
        <v xml:space="preserve">8500000          </v>
      </c>
      <c r="J305" s="13" t="str">
        <f t="shared" si="44"/>
        <v xml:space="preserve">93424860          </v>
      </c>
      <c r="K305" s="13" t="str">
        <f t="shared" si="45"/>
        <v xml:space="preserve">17          </v>
      </c>
      <c r="L305" s="13" t="str">
        <f t="shared" si="46"/>
        <v xml:space="preserve">169750508          </v>
      </c>
      <c r="M305" s="13" t="str">
        <f t="shared" si="47"/>
        <v xml:space="preserve">8500000          </v>
      </c>
      <c r="N305" s="13" t="str">
        <f t="shared" si="48"/>
        <v xml:space="preserve">8500000          </v>
      </c>
      <c r="O305" s="13" t="str">
        <f t="shared" si="49"/>
        <v xml:space="preserve">87474860          </v>
      </c>
      <c r="P305" s="13" t="str">
        <f t="shared" si="50"/>
        <v xml:space="preserve">78974860          </v>
      </c>
      <c r="Q305" s="13" t="str">
        <f t="shared" si="51"/>
        <v xml:space="preserve">41664705          </v>
      </c>
      <c r="R305" s="13" t="str">
        <f t="shared" si="52"/>
        <v xml:space="preserve">84924860          </v>
      </c>
      <c r="S305" s="13" t="str">
        <f t="shared" si="53"/>
        <v xml:space="preserve">47614705          </v>
      </c>
    </row>
    <row r="306" spans="2:19" outlineLevel="1" x14ac:dyDescent="0.3">
      <c r="B306" s="13" t="str">
        <f t="shared" si="36"/>
        <v xml:space="preserve">17.2          </v>
      </c>
      <c r="C306" s="13" t="str">
        <f t="shared" si="37"/>
        <v xml:space="preserve">56774878          </v>
      </c>
      <c r="D306" s="13" t="str">
        <f t="shared" si="38"/>
        <v xml:space="preserve">245353610          </v>
      </c>
      <c r="E306" s="13" t="str">
        <f t="shared" si="39"/>
        <v xml:space="preserve">17.2          </v>
      </c>
      <c r="F306" s="13" t="str">
        <f t="shared" si="40"/>
        <v xml:space="preserve">50348872          </v>
      </c>
      <c r="G306" s="13" t="str">
        <f t="shared" si="41"/>
        <v xml:space="preserve">171747570          </v>
      </c>
      <c r="H306" s="13" t="str">
        <f t="shared" si="42"/>
        <v xml:space="preserve">8600000          </v>
      </c>
      <c r="I306" s="13" t="str">
        <f t="shared" si="43"/>
        <v xml:space="preserve">8600000          </v>
      </c>
      <c r="J306" s="13" t="str">
        <f t="shared" si="44"/>
        <v xml:space="preserve">94523976          </v>
      </c>
      <c r="K306" s="13" t="str">
        <f t="shared" si="45"/>
        <v xml:space="preserve">17.2          </v>
      </c>
      <c r="L306" s="13" t="str">
        <f t="shared" si="46"/>
        <v xml:space="preserve">171747570          </v>
      </c>
      <c r="M306" s="13" t="str">
        <f t="shared" si="47"/>
        <v xml:space="preserve">8600000          </v>
      </c>
      <c r="N306" s="13" t="str">
        <f t="shared" si="48"/>
        <v xml:space="preserve">8600000          </v>
      </c>
      <c r="O306" s="13" t="str">
        <f t="shared" si="49"/>
        <v xml:space="preserve">88503976          </v>
      </c>
      <c r="P306" s="13" t="str">
        <f t="shared" si="50"/>
        <v xml:space="preserve">79903976          </v>
      </c>
      <c r="Q306" s="13" t="str">
        <f t="shared" si="51"/>
        <v xml:space="preserve">42154878          </v>
      </c>
      <c r="R306" s="13" t="str">
        <f t="shared" si="52"/>
        <v xml:space="preserve">85923976          </v>
      </c>
      <c r="S306" s="13" t="str">
        <f t="shared" si="53"/>
        <v xml:space="preserve">48174878          </v>
      </c>
    </row>
    <row r="307" spans="2:19" outlineLevel="1" x14ac:dyDescent="0.3">
      <c r="B307" s="13" t="str">
        <f t="shared" si="36"/>
        <v xml:space="preserve">17.4          </v>
      </c>
      <c r="C307" s="13" t="str">
        <f t="shared" si="37"/>
        <v xml:space="preserve">57435051          </v>
      </c>
      <c r="D307" s="13" t="str">
        <f t="shared" si="38"/>
        <v xml:space="preserve">248206555          </v>
      </c>
      <c r="E307" s="13" t="str">
        <f t="shared" si="39"/>
        <v xml:space="preserve">17.4          </v>
      </c>
      <c r="F307" s="13" t="str">
        <f t="shared" si="40"/>
        <v xml:space="preserve">50934324          </v>
      </c>
      <c r="G307" s="13" t="str">
        <f t="shared" si="41"/>
        <v xml:space="preserve">173744632          </v>
      </c>
      <c r="H307" s="13" t="str">
        <f t="shared" si="42"/>
        <v xml:space="preserve">8700000          </v>
      </c>
      <c r="I307" s="13" t="str">
        <f t="shared" si="43"/>
        <v xml:space="preserve">8700000          </v>
      </c>
      <c r="J307" s="13" t="str">
        <f t="shared" si="44"/>
        <v xml:space="preserve">95623092          </v>
      </c>
      <c r="K307" s="13" t="str">
        <f t="shared" si="45"/>
        <v xml:space="preserve">17.4          </v>
      </c>
      <c r="L307" s="13" t="str">
        <f t="shared" si="46"/>
        <v xml:space="preserve">173744632          </v>
      </c>
      <c r="M307" s="13" t="str">
        <f t="shared" si="47"/>
        <v xml:space="preserve">8700000          </v>
      </c>
      <c r="N307" s="13" t="str">
        <f t="shared" si="48"/>
        <v xml:space="preserve">8700000          </v>
      </c>
      <c r="O307" s="13" t="str">
        <f t="shared" si="49"/>
        <v xml:space="preserve">89533092          </v>
      </c>
      <c r="P307" s="13" t="str">
        <f t="shared" si="50"/>
        <v xml:space="preserve">80833092          </v>
      </c>
      <c r="Q307" s="13" t="str">
        <f t="shared" si="51"/>
        <v xml:space="preserve">42645051          </v>
      </c>
      <c r="R307" s="13" t="str">
        <f t="shared" si="52"/>
        <v xml:space="preserve">86923092          </v>
      </c>
      <c r="S307" s="13" t="str">
        <f t="shared" si="53"/>
        <v xml:space="preserve">48735051          </v>
      </c>
    </row>
    <row r="308" spans="2:19" outlineLevel="1" x14ac:dyDescent="0.3">
      <c r="B308" s="13" t="str">
        <f t="shared" si="36"/>
        <v xml:space="preserve">17.6          </v>
      </c>
      <c r="C308" s="13" t="str">
        <f t="shared" si="37"/>
        <v xml:space="preserve">58095224          </v>
      </c>
      <c r="D308" s="13" t="str">
        <f t="shared" si="38"/>
        <v xml:space="preserve">251059500          </v>
      </c>
      <c r="E308" s="13" t="str">
        <f t="shared" si="39"/>
        <v xml:space="preserve">17.6          </v>
      </c>
      <c r="F308" s="13" t="str">
        <f t="shared" si="40"/>
        <v xml:space="preserve">51519776          </v>
      </c>
      <c r="G308" s="13" t="str">
        <f t="shared" si="41"/>
        <v xml:space="preserve">175741694          </v>
      </c>
      <c r="H308" s="13" t="str">
        <f t="shared" si="42"/>
        <v xml:space="preserve">8800000          </v>
      </c>
      <c r="I308" s="13" t="str">
        <f t="shared" si="43"/>
        <v xml:space="preserve">8800000          </v>
      </c>
      <c r="J308" s="13" t="str">
        <f t="shared" si="44"/>
        <v xml:space="preserve">96722208          </v>
      </c>
      <c r="K308" s="13" t="str">
        <f t="shared" si="45"/>
        <v xml:space="preserve">17.6          </v>
      </c>
      <c r="L308" s="13" t="str">
        <f t="shared" si="46"/>
        <v xml:space="preserve">175741694          </v>
      </c>
      <c r="M308" s="13" t="str">
        <f t="shared" si="47"/>
        <v xml:space="preserve">8800000          </v>
      </c>
      <c r="N308" s="13" t="str">
        <f t="shared" si="48"/>
        <v xml:space="preserve">8800000          </v>
      </c>
      <c r="O308" s="13" t="str">
        <f t="shared" si="49"/>
        <v xml:space="preserve">90562208          </v>
      </c>
      <c r="P308" s="13" t="str">
        <f t="shared" si="50"/>
        <v xml:space="preserve">81762208          </v>
      </c>
      <c r="Q308" s="13" t="str">
        <f t="shared" si="51"/>
        <v xml:space="preserve">43135224          </v>
      </c>
      <c r="R308" s="13" t="str">
        <f t="shared" si="52"/>
        <v xml:space="preserve">87922208          </v>
      </c>
      <c r="S308" s="13" t="str">
        <f t="shared" si="53"/>
        <v xml:space="preserve">49295224          </v>
      </c>
    </row>
    <row r="309" spans="2:19" outlineLevel="1" x14ac:dyDescent="0.3">
      <c r="B309" s="13" t="str">
        <f t="shared" si="36"/>
        <v xml:space="preserve">17.8          </v>
      </c>
      <c r="C309" s="13" t="str">
        <f t="shared" si="37"/>
        <v xml:space="preserve">58755397          </v>
      </c>
      <c r="D309" s="13" t="str">
        <f t="shared" si="38"/>
        <v xml:space="preserve">253912445          </v>
      </c>
      <c r="E309" s="13" t="str">
        <f t="shared" si="39"/>
        <v xml:space="preserve">17.8          </v>
      </c>
      <c r="F309" s="13" t="str">
        <f t="shared" si="40"/>
        <v xml:space="preserve">52105228          </v>
      </c>
      <c r="G309" s="13" t="str">
        <f t="shared" si="41"/>
        <v xml:space="preserve">177738756          </v>
      </c>
      <c r="H309" s="13" t="str">
        <f t="shared" si="42"/>
        <v xml:space="preserve">8900000          </v>
      </c>
      <c r="I309" s="13" t="str">
        <f t="shared" si="43"/>
        <v xml:space="preserve">8900000          </v>
      </c>
      <c r="J309" s="13" t="str">
        <f t="shared" si="44"/>
        <v xml:space="preserve">97821324          </v>
      </c>
      <c r="K309" s="13" t="str">
        <f t="shared" si="45"/>
        <v xml:space="preserve">17.8          </v>
      </c>
      <c r="L309" s="13" t="str">
        <f t="shared" si="46"/>
        <v xml:space="preserve">177738756          </v>
      </c>
      <c r="M309" s="13" t="str">
        <f t="shared" si="47"/>
        <v xml:space="preserve">8900000          </v>
      </c>
      <c r="N309" s="13" t="str">
        <f t="shared" si="48"/>
        <v xml:space="preserve">8900000          </v>
      </c>
      <c r="O309" s="13" t="str">
        <f t="shared" si="49"/>
        <v xml:space="preserve">91591324          </v>
      </c>
      <c r="P309" s="13" t="str">
        <f t="shared" si="50"/>
        <v xml:space="preserve">82691324          </v>
      </c>
      <c r="Q309" s="13" t="str">
        <f t="shared" si="51"/>
        <v xml:space="preserve">43625397          </v>
      </c>
      <c r="R309" s="13" t="str">
        <f t="shared" si="52"/>
        <v xml:space="preserve">88921324          </v>
      </c>
      <c r="S309" s="13" t="str">
        <f t="shared" si="53"/>
        <v xml:space="preserve">49855397          </v>
      </c>
    </row>
    <row r="310" spans="2:19" outlineLevel="1" x14ac:dyDescent="0.3">
      <c r="B310" s="13" t="str">
        <f t="shared" si="36"/>
        <v xml:space="preserve">18          </v>
      </c>
      <c r="C310" s="13" t="str">
        <f t="shared" si="37"/>
        <v xml:space="preserve">59415570          </v>
      </c>
      <c r="D310" s="13" t="str">
        <f t="shared" si="38"/>
        <v xml:space="preserve">256765390          </v>
      </c>
      <c r="E310" s="13" t="str">
        <f t="shared" si="39"/>
        <v xml:space="preserve">18          </v>
      </c>
      <c r="F310" s="13" t="str">
        <f t="shared" si="40"/>
        <v xml:space="preserve">52690680          </v>
      </c>
      <c r="G310" s="13" t="str">
        <f t="shared" si="41"/>
        <v xml:space="preserve">179735818          </v>
      </c>
      <c r="H310" s="13" t="str">
        <f t="shared" si="42"/>
        <v xml:space="preserve">9000000          </v>
      </c>
      <c r="I310" s="13" t="str">
        <f t="shared" si="43"/>
        <v xml:space="preserve">9000000          </v>
      </c>
      <c r="J310" s="13" t="str">
        <f t="shared" si="44"/>
        <v xml:space="preserve">98920440          </v>
      </c>
      <c r="K310" s="13" t="str">
        <f t="shared" si="45"/>
        <v xml:space="preserve">18          </v>
      </c>
      <c r="L310" s="13" t="str">
        <f t="shared" si="46"/>
        <v xml:space="preserve">179735818          </v>
      </c>
      <c r="M310" s="13" t="str">
        <f t="shared" si="47"/>
        <v xml:space="preserve">9000000          </v>
      </c>
      <c r="N310" s="13" t="str">
        <f t="shared" si="48"/>
        <v xml:space="preserve">9000000          </v>
      </c>
      <c r="O310" s="13" t="str">
        <f t="shared" si="49"/>
        <v xml:space="preserve">92620440          </v>
      </c>
      <c r="P310" s="13" t="str">
        <f t="shared" si="50"/>
        <v xml:space="preserve">83620440          </v>
      </c>
      <c r="Q310" s="13" t="str">
        <f t="shared" si="51"/>
        <v xml:space="preserve">44115570          </v>
      </c>
      <c r="R310" s="13" t="str">
        <f t="shared" si="52"/>
        <v xml:space="preserve">89920440          </v>
      </c>
      <c r="S310" s="13" t="str">
        <f t="shared" si="53"/>
        <v xml:space="preserve">50415570          </v>
      </c>
    </row>
    <row r="311" spans="2:19" outlineLevel="1" x14ac:dyDescent="0.3">
      <c r="B311" s="13" t="str">
        <f t="shared" si="36"/>
        <v xml:space="preserve">18.2          </v>
      </c>
      <c r="C311" s="13" t="str">
        <f t="shared" si="37"/>
        <v xml:space="preserve">60075743          </v>
      </c>
      <c r="D311" s="13" t="str">
        <f t="shared" si="38"/>
        <v xml:space="preserve">259618335          </v>
      </c>
      <c r="E311" s="13" t="str">
        <f t="shared" si="39"/>
        <v xml:space="preserve">18.2          </v>
      </c>
      <c r="F311" s="13" t="str">
        <f t="shared" si="40"/>
        <v xml:space="preserve">53276132          </v>
      </c>
      <c r="G311" s="13" t="str">
        <f t="shared" si="41"/>
        <v xml:space="preserve">181732880          </v>
      </c>
      <c r="H311" s="13" t="str">
        <f t="shared" si="42"/>
        <v xml:space="preserve">9100000          </v>
      </c>
      <c r="I311" s="13" t="str">
        <f t="shared" si="43"/>
        <v xml:space="preserve">9100000          </v>
      </c>
      <c r="J311" s="13" t="str">
        <f t="shared" si="44"/>
        <v xml:space="preserve">100019556          </v>
      </c>
      <c r="K311" s="13" t="str">
        <f t="shared" si="45"/>
        <v xml:space="preserve">18.2          </v>
      </c>
      <c r="L311" s="13" t="str">
        <f t="shared" si="46"/>
        <v xml:space="preserve">181732880          </v>
      </c>
      <c r="M311" s="13" t="str">
        <f t="shared" si="47"/>
        <v xml:space="preserve">9100000          </v>
      </c>
      <c r="N311" s="13" t="str">
        <f t="shared" si="48"/>
        <v xml:space="preserve">9100000          </v>
      </c>
      <c r="O311" s="13" t="str">
        <f t="shared" si="49"/>
        <v xml:space="preserve">93649556          </v>
      </c>
      <c r="P311" s="13" t="str">
        <f t="shared" si="50"/>
        <v xml:space="preserve">84549556          </v>
      </c>
      <c r="Q311" s="13" t="str">
        <f t="shared" si="51"/>
        <v xml:space="preserve">44605743          </v>
      </c>
      <c r="R311" s="13" t="str">
        <f t="shared" si="52"/>
        <v xml:space="preserve">90919556          </v>
      </c>
      <c r="S311" s="13" t="str">
        <f t="shared" si="53"/>
        <v xml:space="preserve">50975743          </v>
      </c>
    </row>
    <row r="312" spans="2:19" outlineLevel="1" x14ac:dyDescent="0.3">
      <c r="B312" s="13" t="str">
        <f t="shared" si="36"/>
        <v xml:space="preserve">18.4          </v>
      </c>
      <c r="C312" s="13" t="str">
        <f t="shared" si="37"/>
        <v xml:space="preserve">60735916          </v>
      </c>
      <c r="D312" s="13" t="str">
        <f t="shared" si="38"/>
        <v xml:space="preserve">262471280          </v>
      </c>
      <c r="E312" s="13" t="str">
        <f t="shared" si="39"/>
        <v xml:space="preserve">18.4          </v>
      </c>
      <c r="F312" s="13" t="str">
        <f t="shared" si="40"/>
        <v xml:space="preserve">53861584          </v>
      </c>
      <c r="G312" s="13" t="str">
        <f t="shared" si="41"/>
        <v xml:space="preserve">183729942          </v>
      </c>
      <c r="H312" s="13" t="str">
        <f t="shared" si="42"/>
        <v xml:space="preserve">9200000          </v>
      </c>
      <c r="I312" s="13" t="str">
        <f t="shared" si="43"/>
        <v xml:space="preserve">9200000          </v>
      </c>
      <c r="J312" s="13" t="str">
        <f t="shared" si="44"/>
        <v xml:space="preserve">101118672          </v>
      </c>
      <c r="K312" s="13" t="str">
        <f t="shared" si="45"/>
        <v xml:space="preserve">18.4          </v>
      </c>
      <c r="L312" s="13" t="str">
        <f t="shared" si="46"/>
        <v xml:space="preserve">183729942          </v>
      </c>
      <c r="M312" s="13" t="str">
        <f t="shared" si="47"/>
        <v xml:space="preserve">9200000          </v>
      </c>
      <c r="N312" s="13" t="str">
        <f t="shared" si="48"/>
        <v xml:space="preserve">9200000          </v>
      </c>
      <c r="O312" s="13" t="str">
        <f t="shared" si="49"/>
        <v xml:space="preserve">94678672          </v>
      </c>
      <c r="P312" s="13" t="str">
        <f t="shared" si="50"/>
        <v xml:space="preserve">85478672          </v>
      </c>
      <c r="Q312" s="13" t="str">
        <f t="shared" si="51"/>
        <v xml:space="preserve">45095916          </v>
      </c>
      <c r="R312" s="13" t="str">
        <f t="shared" si="52"/>
        <v xml:space="preserve">91918672          </v>
      </c>
      <c r="S312" s="13" t="str">
        <f t="shared" si="53"/>
        <v xml:space="preserve">51535916          </v>
      </c>
    </row>
    <row r="313" spans="2:19" outlineLevel="1" x14ac:dyDescent="0.3">
      <c r="B313" s="13" t="str">
        <f t="shared" si="36"/>
        <v xml:space="preserve">18.6          </v>
      </c>
      <c r="C313" s="13" t="str">
        <f t="shared" si="37"/>
        <v xml:space="preserve">61396089          </v>
      </c>
      <c r="D313" s="13" t="str">
        <f t="shared" si="38"/>
        <v xml:space="preserve">265324225          </v>
      </c>
      <c r="E313" s="13" t="str">
        <f t="shared" si="39"/>
        <v xml:space="preserve">18.6          </v>
      </c>
      <c r="F313" s="13" t="str">
        <f t="shared" si="40"/>
        <v xml:space="preserve">54447036          </v>
      </c>
      <c r="G313" s="13" t="str">
        <f t="shared" si="41"/>
        <v xml:space="preserve">185727004          </v>
      </c>
      <c r="H313" s="13" t="str">
        <f t="shared" si="42"/>
        <v xml:space="preserve">9300000          </v>
      </c>
      <c r="I313" s="13" t="str">
        <f t="shared" si="43"/>
        <v xml:space="preserve">9300000          </v>
      </c>
      <c r="J313" s="13" t="str">
        <f t="shared" si="44"/>
        <v xml:space="preserve">102217788          </v>
      </c>
      <c r="K313" s="13" t="str">
        <f t="shared" si="45"/>
        <v xml:space="preserve">18.6          </v>
      </c>
      <c r="L313" s="13" t="str">
        <f t="shared" si="46"/>
        <v xml:space="preserve">185727004          </v>
      </c>
      <c r="M313" s="13" t="str">
        <f t="shared" si="47"/>
        <v xml:space="preserve">9300000          </v>
      </c>
      <c r="N313" s="13" t="str">
        <f t="shared" si="48"/>
        <v xml:space="preserve">9300000          </v>
      </c>
      <c r="O313" s="13" t="str">
        <f t="shared" si="49"/>
        <v xml:space="preserve">95707788          </v>
      </c>
      <c r="P313" s="13" t="str">
        <f t="shared" si="50"/>
        <v xml:space="preserve">86407788          </v>
      </c>
      <c r="Q313" s="13" t="str">
        <f t="shared" si="51"/>
        <v xml:space="preserve">45586089          </v>
      </c>
      <c r="R313" s="13" t="str">
        <f t="shared" si="52"/>
        <v xml:space="preserve">92917788          </v>
      </c>
      <c r="S313" s="13" t="str">
        <f t="shared" si="53"/>
        <v xml:space="preserve">52096089          </v>
      </c>
    </row>
    <row r="314" spans="2:19" outlineLevel="1" x14ac:dyDescent="0.3">
      <c r="B314" s="13" t="str">
        <f t="shared" si="36"/>
        <v xml:space="preserve">18.8          </v>
      </c>
      <c r="C314" s="13" t="str">
        <f t="shared" si="37"/>
        <v xml:space="preserve">62056262          </v>
      </c>
      <c r="D314" s="13" t="str">
        <f t="shared" si="38"/>
        <v xml:space="preserve">268177170          </v>
      </c>
      <c r="E314" s="13" t="str">
        <f t="shared" si="39"/>
        <v xml:space="preserve">18.8          </v>
      </c>
      <c r="F314" s="13" t="str">
        <f t="shared" si="40"/>
        <v xml:space="preserve">55032488          </v>
      </c>
      <c r="G314" s="13" t="str">
        <f t="shared" si="41"/>
        <v xml:space="preserve">187724066          </v>
      </c>
      <c r="H314" s="13" t="str">
        <f t="shared" si="42"/>
        <v xml:space="preserve">9400000          </v>
      </c>
      <c r="I314" s="13" t="str">
        <f t="shared" si="43"/>
        <v xml:space="preserve">9400000          </v>
      </c>
      <c r="J314" s="13" t="str">
        <f t="shared" si="44"/>
        <v xml:space="preserve">103316904          </v>
      </c>
      <c r="K314" s="13" t="str">
        <f t="shared" si="45"/>
        <v xml:space="preserve">18.8          </v>
      </c>
      <c r="L314" s="13" t="str">
        <f t="shared" si="46"/>
        <v xml:space="preserve">187724066          </v>
      </c>
      <c r="M314" s="13" t="str">
        <f t="shared" si="47"/>
        <v xml:space="preserve">9400000          </v>
      </c>
      <c r="N314" s="13" t="str">
        <f t="shared" si="48"/>
        <v xml:space="preserve">9400000          </v>
      </c>
      <c r="O314" s="13" t="str">
        <f t="shared" si="49"/>
        <v xml:space="preserve">96736904          </v>
      </c>
      <c r="P314" s="13" t="str">
        <f t="shared" si="50"/>
        <v xml:space="preserve">87336904          </v>
      </c>
      <c r="Q314" s="13" t="str">
        <f t="shared" si="51"/>
        <v xml:space="preserve">46076262          </v>
      </c>
      <c r="R314" s="13" t="str">
        <f t="shared" si="52"/>
        <v xml:space="preserve">93916904          </v>
      </c>
      <c r="S314" s="13" t="str">
        <f t="shared" si="53"/>
        <v xml:space="preserve">52656262          </v>
      </c>
    </row>
    <row r="315" spans="2:19" outlineLevel="1" x14ac:dyDescent="0.3">
      <c r="B315" s="13" t="str">
        <f t="shared" si="36"/>
        <v xml:space="preserve">19          </v>
      </c>
      <c r="C315" s="13" t="str">
        <f t="shared" si="37"/>
        <v xml:space="preserve">62716435          </v>
      </c>
      <c r="D315" s="13" t="str">
        <f t="shared" si="38"/>
        <v xml:space="preserve">271030115          </v>
      </c>
      <c r="E315" s="13" t="str">
        <f t="shared" si="39"/>
        <v xml:space="preserve">19          </v>
      </c>
      <c r="F315" s="13" t="str">
        <f t="shared" si="40"/>
        <v xml:space="preserve">55617940          </v>
      </c>
      <c r="G315" s="13" t="str">
        <f t="shared" si="41"/>
        <v xml:space="preserve">189721128          </v>
      </c>
      <c r="H315" s="13" t="str">
        <f t="shared" si="42"/>
        <v xml:space="preserve">9500000          </v>
      </c>
      <c r="I315" s="13" t="str">
        <f t="shared" si="43"/>
        <v xml:space="preserve">9500000          </v>
      </c>
      <c r="J315" s="13" t="str">
        <f t="shared" si="44"/>
        <v xml:space="preserve">104416020          </v>
      </c>
      <c r="K315" s="13" t="str">
        <f t="shared" si="45"/>
        <v xml:space="preserve">19          </v>
      </c>
      <c r="L315" s="13" t="str">
        <f t="shared" si="46"/>
        <v xml:space="preserve">189721128          </v>
      </c>
      <c r="M315" s="13" t="str">
        <f t="shared" si="47"/>
        <v xml:space="preserve">9500000          </v>
      </c>
      <c r="N315" s="13" t="str">
        <f t="shared" si="48"/>
        <v xml:space="preserve">9500000          </v>
      </c>
      <c r="O315" s="13" t="str">
        <f t="shared" si="49"/>
        <v xml:space="preserve">97766020          </v>
      </c>
      <c r="P315" s="13" t="str">
        <f t="shared" si="50"/>
        <v xml:space="preserve">88266020          </v>
      </c>
      <c r="Q315" s="13" t="str">
        <f t="shared" si="51"/>
        <v xml:space="preserve">46566435          </v>
      </c>
      <c r="R315" s="13" t="str">
        <f t="shared" si="52"/>
        <v xml:space="preserve">94916020          </v>
      </c>
      <c r="S315" s="13" t="str">
        <f t="shared" si="53"/>
        <v xml:space="preserve">53216435          </v>
      </c>
    </row>
    <row r="316" spans="2:19" outlineLevel="1" x14ac:dyDescent="0.3">
      <c r="B316" s="13" t="str">
        <f t="shared" ref="B316:B321" si="54">IF($B$4, $B111, IFERROR( TEXT( $B110 / $B$10, INDEX( $A$23:$A$34, MATCH( $B$11, $A$37:$A$48, 0 )) ), $B110 / $B$10 ) &amp; REPT( " ", $B$7 ))</f>
        <v xml:space="preserve">19.2          </v>
      </c>
      <c r="C316" s="13" t="str">
        <f t="shared" ref="C316:C321" si="55">IF($C$4, $C111, IFERROR( TEXT( $C110 / $C$10, INDEX( $A$23:$A$34, MATCH( $C$11, $A$37:$A$48, 0 )) ), $C110 / $C$10 ) &amp; REPT( " ", $C$7 ))</f>
        <v xml:space="preserve">63376608          </v>
      </c>
      <c r="D316" s="13" t="str">
        <f t="shared" ref="D316:D321" si="56">IF($D$4, $D111, IFERROR( TEXT( $D110 / $D$10, INDEX( $A$23:$A$34, MATCH( $D$11, $A$37:$A$48, 0 )) ), $D110 / $D$10 ) &amp; REPT( " ", $D$7 ))</f>
        <v xml:space="preserve">273883060          </v>
      </c>
      <c r="E316" s="13" t="str">
        <f t="shared" ref="E316:E321" si="57">IF($E$4, $E111, IFERROR( TEXT( $E110 / $E$10, INDEX( $A$23:$A$34, MATCH( $E$11, $A$37:$A$48, 0 )) ), $E110 / $E$10 ) &amp; REPT( " ", $E$7 ))</f>
        <v xml:space="preserve">19.2          </v>
      </c>
      <c r="F316" s="13" t="str">
        <f t="shared" ref="F316:F321" si="58">IF($F$4, $F111, IFERROR( TEXT( $F110 / $F$10, INDEX( $A$23:$A$34, MATCH( $F$11, $A$37:$A$48, 0 )) ), $F110 / $F$10 ) &amp; REPT( " ", $F$7 ))</f>
        <v xml:space="preserve">56203392          </v>
      </c>
      <c r="G316" s="13" t="str">
        <f t="shared" ref="G316:G321" si="59">IF($G$4, $G111, IFERROR( TEXT( $G110 / $G$10, INDEX( $A$23:$A$34, MATCH( $G$11, $A$37:$A$48, 0 )) ), $G110 / $G$10 ) &amp; REPT( " ", $G$7 ))</f>
        <v xml:space="preserve">191718190          </v>
      </c>
      <c r="H316" s="13" t="str">
        <f t="shared" ref="H316:H321" si="60">IF($H$4, $H111, IFERROR( TEXT( $H110 / $H$10, INDEX( $A$23:$A$34, MATCH( $H$11, $A$37:$A$48, 0 )) ), $H110 / $H$10 ) &amp; REPT( " ", $H$7 ))</f>
        <v xml:space="preserve">9600000          </v>
      </c>
      <c r="I316" s="13" t="str">
        <f t="shared" ref="I316:I321" si="61">IF($I$4, $I111, IFERROR( TEXT( $I110 / $I$10, INDEX( $A$23:$A$34, MATCH( $I$11, $A$37:$A$48, 0 )) ), $I110 / $I$10 ) &amp; REPT( " ", $I$7 ))</f>
        <v xml:space="preserve">9600000          </v>
      </c>
      <c r="J316" s="13" t="str">
        <f t="shared" ref="J316:J321" si="62">IF($J$4, $J111, IFERROR( TEXT( $J110 / $J$10, INDEX( $A$23:$A$34, MATCH( $J$11, $A$37:$A$48, 0 )) ), $J110 / $J$10 ) &amp; REPT( " ", $J$7 ))</f>
        <v xml:space="preserve">105515136          </v>
      </c>
      <c r="K316" s="13" t="str">
        <f t="shared" ref="K316:K321" si="63">IF($K$4, $K111, IFERROR( TEXT( $K110 / $K$10, INDEX( $A$23:$A$34, MATCH( $K$11, $A$37:$A$48, 0 )) ), $K110 / $K$10 ) &amp; REPT( " ", $K$7 ))</f>
        <v xml:space="preserve">19.2          </v>
      </c>
      <c r="L316" s="13" t="str">
        <f t="shared" ref="L316:L321" si="64">IF($L$4, $L111, IFERROR( TEXT( $L110 / $L$10, INDEX( $A$23:$A$34, MATCH( $L$11, $A$37:$A$48, 0 )) ), $L110 / $L$10 ) &amp; REPT( " ", $L$7 ))</f>
        <v xml:space="preserve">191718190          </v>
      </c>
      <c r="M316" s="13" t="str">
        <f t="shared" ref="M316:M321" si="65">IF($M$4, $M111, IFERROR( TEXT( $M110 / $M$10, INDEX( $A$23:$A$34, MATCH( $M$11, $A$37:$A$48, 0 )) ), $M110 / $M$10 ) &amp; REPT( " ", $M$7 ))</f>
        <v xml:space="preserve">9600000          </v>
      </c>
      <c r="N316" s="13" t="str">
        <f t="shared" ref="N316:N321" si="66">IF($N$4, $N111, IFERROR( TEXT( $N110 / $N$10, INDEX( $A$23:$A$34, MATCH( $N$11, $A$37:$A$48, 0 )) ), $N110 / $N$10 ) &amp; REPT( " ", $N$7 ))</f>
        <v xml:space="preserve">9600000          </v>
      </c>
      <c r="O316" s="13" t="str">
        <f t="shared" ref="O316:O321" si="67">IF($O$4, $O111, IFERROR( TEXT( $O110 / $O$10, INDEX( $A$23:$A$34, MATCH( $O$11, $A$37:$A$48, 0 )) ), $O110 / $O$10 ) &amp; REPT( " ", $O$7 ))</f>
        <v xml:space="preserve">98795136          </v>
      </c>
      <c r="P316" s="13" t="str">
        <f t="shared" ref="P316:P321" si="68">IF($P$4, $P111, IFERROR( TEXT( $P110 / $P$10, INDEX( $A$23:$A$34, MATCH( $P$11, $A$37:$A$48, 0 )) ), $P110 / $P$10 ) &amp; REPT( " ", $P$7 ))</f>
        <v xml:space="preserve">89195136          </v>
      </c>
      <c r="Q316" s="13" t="str">
        <f t="shared" ref="Q316:Q321" si="69">IF($Q$4, $Q111, IFERROR( TEXT( $Q110 / $Q$10, INDEX( $A$23:$A$34, MATCH( $Q$11, $A$37:$A$48, 0 )) ), $Q110 / $Q$10 ) &amp; REPT( " ", $Q$7 ))</f>
        <v xml:space="preserve">47056608          </v>
      </c>
      <c r="R316" s="13" t="str">
        <f t="shared" ref="R316:R321" si="70">IF($R$4, $R111, IFERROR( TEXT( $R110 / $R$10, INDEX( $A$23:$A$34, MATCH( $R$11, $A$37:$A$48, 0 )) ), $R110 / $R$10 ) &amp; REPT( " ", $R$7 ))</f>
        <v xml:space="preserve">95915136          </v>
      </c>
      <c r="S316" s="13" t="str">
        <f t="shared" ref="S316:S321" si="71">IF($S$4, $S111, IFERROR( TEXT( $S110 / $S$10, INDEX( $A$23:$A$34, MATCH( $S$11, $A$37:$A$48, 0 )) ), $S110 / $S$10 ) &amp; REPT( " ", $S$7 ))</f>
        <v xml:space="preserve">53776608          </v>
      </c>
    </row>
    <row r="317" spans="2:19" outlineLevel="1" x14ac:dyDescent="0.3">
      <c r="B317" s="13" t="str">
        <f t="shared" si="54"/>
        <v xml:space="preserve">19.4          </v>
      </c>
      <c r="C317" s="13" t="str">
        <f t="shared" si="55"/>
        <v xml:space="preserve">64036781          </v>
      </c>
      <c r="D317" s="13" t="str">
        <f t="shared" si="56"/>
        <v xml:space="preserve">276736005          </v>
      </c>
      <c r="E317" s="13" t="str">
        <f t="shared" si="57"/>
        <v xml:space="preserve">19.4          </v>
      </c>
      <c r="F317" s="13" t="str">
        <f t="shared" si="58"/>
        <v xml:space="preserve">56788844          </v>
      </c>
      <c r="G317" s="13" t="str">
        <f t="shared" si="59"/>
        <v xml:space="preserve">193715252          </v>
      </c>
      <c r="H317" s="13" t="str">
        <f t="shared" si="60"/>
        <v xml:space="preserve">9700000          </v>
      </c>
      <c r="I317" s="13" t="str">
        <f t="shared" si="61"/>
        <v xml:space="preserve">9700000          </v>
      </c>
      <c r="J317" s="13" t="str">
        <f t="shared" si="62"/>
        <v xml:space="preserve">106614252          </v>
      </c>
      <c r="K317" s="13" t="str">
        <f t="shared" si="63"/>
        <v xml:space="preserve">19.4          </v>
      </c>
      <c r="L317" s="13" t="str">
        <f t="shared" si="64"/>
        <v xml:space="preserve">193715252          </v>
      </c>
      <c r="M317" s="13" t="str">
        <f t="shared" si="65"/>
        <v xml:space="preserve">9700000          </v>
      </c>
      <c r="N317" s="13" t="str">
        <f t="shared" si="66"/>
        <v xml:space="preserve">9700000          </v>
      </c>
      <c r="O317" s="13" t="str">
        <f t="shared" si="67"/>
        <v xml:space="preserve">99824252          </v>
      </c>
      <c r="P317" s="13" t="str">
        <f t="shared" si="68"/>
        <v xml:space="preserve">90124252          </v>
      </c>
      <c r="Q317" s="13" t="str">
        <f t="shared" si="69"/>
        <v xml:space="preserve">47546781          </v>
      </c>
      <c r="R317" s="13" t="str">
        <f t="shared" si="70"/>
        <v xml:space="preserve">96914252          </v>
      </c>
      <c r="S317" s="13" t="str">
        <f t="shared" si="71"/>
        <v xml:space="preserve">54336781          </v>
      </c>
    </row>
    <row r="318" spans="2:19" outlineLevel="1" x14ac:dyDescent="0.3">
      <c r="B318" s="13" t="str">
        <f t="shared" si="54"/>
        <v xml:space="preserve">19.6          </v>
      </c>
      <c r="C318" s="13" t="str">
        <f t="shared" si="55"/>
        <v xml:space="preserve">64696954          </v>
      </c>
      <c r="D318" s="13" t="str">
        <f t="shared" si="56"/>
        <v xml:space="preserve">279588950          </v>
      </c>
      <c r="E318" s="13" t="str">
        <f t="shared" si="57"/>
        <v xml:space="preserve">19.6          </v>
      </c>
      <c r="F318" s="13" t="str">
        <f t="shared" si="58"/>
        <v xml:space="preserve">57374296          </v>
      </c>
      <c r="G318" s="13" t="str">
        <f t="shared" si="59"/>
        <v xml:space="preserve">195712314          </v>
      </c>
      <c r="H318" s="13" t="str">
        <f t="shared" si="60"/>
        <v xml:space="preserve">9800000          </v>
      </c>
      <c r="I318" s="13" t="str">
        <f t="shared" si="61"/>
        <v xml:space="preserve">9800000          </v>
      </c>
      <c r="J318" s="13" t="str">
        <f t="shared" si="62"/>
        <v xml:space="preserve">107713368          </v>
      </c>
      <c r="K318" s="13" t="str">
        <f t="shared" si="63"/>
        <v xml:space="preserve">19.6          </v>
      </c>
      <c r="L318" s="13" t="str">
        <f t="shared" si="64"/>
        <v xml:space="preserve">195712314          </v>
      </c>
      <c r="M318" s="13" t="str">
        <f t="shared" si="65"/>
        <v xml:space="preserve">9800000          </v>
      </c>
      <c r="N318" s="13" t="str">
        <f t="shared" si="66"/>
        <v xml:space="preserve">9800000          </v>
      </c>
      <c r="O318" s="13" t="str">
        <f t="shared" si="67"/>
        <v xml:space="preserve">100853368          </v>
      </c>
      <c r="P318" s="13" t="str">
        <f t="shared" si="68"/>
        <v xml:space="preserve">91053368          </v>
      </c>
      <c r="Q318" s="13" t="str">
        <f t="shared" si="69"/>
        <v xml:space="preserve">48036954          </v>
      </c>
      <c r="R318" s="13" t="str">
        <f t="shared" si="70"/>
        <v xml:space="preserve">97913368          </v>
      </c>
      <c r="S318" s="13" t="str">
        <f t="shared" si="71"/>
        <v xml:space="preserve">54896954          </v>
      </c>
    </row>
    <row r="319" spans="2:19" outlineLevel="1" x14ac:dyDescent="0.3">
      <c r="B319" s="13" t="str">
        <f t="shared" si="54"/>
        <v xml:space="preserve">19.8          </v>
      </c>
      <c r="C319" s="13" t="str">
        <f t="shared" si="55"/>
        <v xml:space="preserve">65357127          </v>
      </c>
      <c r="D319" s="13" t="str">
        <f t="shared" si="56"/>
        <v xml:space="preserve">282441895          </v>
      </c>
      <c r="E319" s="13" t="str">
        <f t="shared" si="57"/>
        <v xml:space="preserve">19.8          </v>
      </c>
      <c r="F319" s="13" t="str">
        <f t="shared" si="58"/>
        <v xml:space="preserve">57959748          </v>
      </c>
      <c r="G319" s="13" t="str">
        <f t="shared" si="59"/>
        <v xml:space="preserve">197709376          </v>
      </c>
      <c r="H319" s="13" t="str">
        <f t="shared" si="60"/>
        <v xml:space="preserve">9900000          </v>
      </c>
      <c r="I319" s="13" t="str">
        <f t="shared" si="61"/>
        <v xml:space="preserve">9900000          </v>
      </c>
      <c r="J319" s="13" t="str">
        <f t="shared" si="62"/>
        <v xml:space="preserve">108812484          </v>
      </c>
      <c r="K319" s="13" t="str">
        <f t="shared" si="63"/>
        <v xml:space="preserve">19.8          </v>
      </c>
      <c r="L319" s="13" t="str">
        <f t="shared" si="64"/>
        <v xml:space="preserve">197709376          </v>
      </c>
      <c r="M319" s="13" t="str">
        <f t="shared" si="65"/>
        <v xml:space="preserve">9900000          </v>
      </c>
      <c r="N319" s="13" t="str">
        <f t="shared" si="66"/>
        <v xml:space="preserve">9900000          </v>
      </c>
      <c r="O319" s="13" t="str">
        <f t="shared" si="67"/>
        <v xml:space="preserve">101882484          </v>
      </c>
      <c r="P319" s="13" t="str">
        <f t="shared" si="68"/>
        <v xml:space="preserve">91982484          </v>
      </c>
      <c r="Q319" s="13" t="str">
        <f t="shared" si="69"/>
        <v xml:space="preserve">48527127          </v>
      </c>
      <c r="R319" s="13" t="str">
        <f t="shared" si="70"/>
        <v xml:space="preserve">98912484          </v>
      </c>
      <c r="S319" s="13" t="str">
        <f t="shared" si="71"/>
        <v xml:space="preserve">55457127          </v>
      </c>
    </row>
    <row r="320" spans="2:19" outlineLevel="1" x14ac:dyDescent="0.3">
      <c r="B320" s="13" t="str">
        <f t="shared" si="54"/>
        <v xml:space="preserve">20          </v>
      </c>
      <c r="C320" s="13" t="str">
        <f t="shared" si="55"/>
        <v xml:space="preserve">66017300          </v>
      </c>
      <c r="D320" s="13" t="str">
        <f t="shared" si="56"/>
        <v xml:space="preserve">285294840          </v>
      </c>
      <c r="E320" s="13" t="str">
        <f t="shared" si="57"/>
        <v xml:space="preserve">20          </v>
      </c>
      <c r="F320" s="13" t="str">
        <f t="shared" si="58"/>
        <v xml:space="preserve">58545200          </v>
      </c>
      <c r="G320" s="13" t="str">
        <f t="shared" si="59"/>
        <v xml:space="preserve">199706438          </v>
      </c>
      <c r="H320" s="13" t="str">
        <f t="shared" si="60"/>
        <v xml:space="preserve">10000000          </v>
      </c>
      <c r="I320" s="13" t="str">
        <f t="shared" si="61"/>
        <v xml:space="preserve">10000000          </v>
      </c>
      <c r="J320" s="13" t="str">
        <f t="shared" si="62"/>
        <v xml:space="preserve">109911600          </v>
      </c>
      <c r="K320" s="13" t="str">
        <f t="shared" si="63"/>
        <v xml:space="preserve">20          </v>
      </c>
      <c r="L320" s="13" t="str">
        <f t="shared" si="64"/>
        <v xml:space="preserve">199706438          </v>
      </c>
      <c r="M320" s="13" t="str">
        <f t="shared" si="65"/>
        <v xml:space="preserve">10000000          </v>
      </c>
      <c r="N320" s="13" t="str">
        <f t="shared" si="66"/>
        <v xml:space="preserve">10000000          </v>
      </c>
      <c r="O320" s="13" t="str">
        <f t="shared" si="67"/>
        <v xml:space="preserve">102911600          </v>
      </c>
      <c r="P320" s="13" t="str">
        <f t="shared" si="68"/>
        <v xml:space="preserve">92911600          </v>
      </c>
      <c r="Q320" s="13" t="str">
        <f t="shared" si="69"/>
        <v xml:space="preserve">49017300          </v>
      </c>
      <c r="R320" s="13" t="str">
        <f t="shared" si="70"/>
        <v xml:space="preserve">99911600          </v>
      </c>
      <c r="S320" s="13" t="str">
        <f t="shared" si="71"/>
        <v xml:space="preserve">56017300          </v>
      </c>
    </row>
    <row r="321" spans="1:19" x14ac:dyDescent="0.3">
      <c r="B321" s="13" t="str">
        <f t="shared" si="54"/>
        <v xml:space="preserve">20.2          </v>
      </c>
      <c r="C321" s="13" t="str">
        <f t="shared" si="55"/>
        <v xml:space="preserve">66677473          </v>
      </c>
      <c r="D321" s="13" t="str">
        <f t="shared" si="56"/>
        <v xml:space="preserve">288147785          </v>
      </c>
      <c r="E321" s="13" t="str">
        <f t="shared" si="57"/>
        <v xml:space="preserve">20.2          </v>
      </c>
      <c r="F321" s="13" t="str">
        <f t="shared" si="58"/>
        <v xml:space="preserve">59130652          </v>
      </c>
      <c r="G321" s="13" t="str">
        <f t="shared" si="59"/>
        <v xml:space="preserve">201703500          </v>
      </c>
      <c r="H321" s="13" t="str">
        <f t="shared" si="60"/>
        <v xml:space="preserve">10100000          </v>
      </c>
      <c r="I321" s="13" t="str">
        <f t="shared" si="61"/>
        <v xml:space="preserve">10100000          </v>
      </c>
      <c r="J321" s="13" t="str">
        <f t="shared" si="62"/>
        <v xml:space="preserve">111010716          </v>
      </c>
      <c r="K321" s="13" t="str">
        <f t="shared" si="63"/>
        <v xml:space="preserve">20.2          </v>
      </c>
      <c r="L321" s="13" t="str">
        <f t="shared" si="64"/>
        <v xml:space="preserve">201703500          </v>
      </c>
      <c r="M321" s="13" t="str">
        <f t="shared" si="65"/>
        <v xml:space="preserve">10100000          </v>
      </c>
      <c r="N321" s="13" t="str">
        <f t="shared" si="66"/>
        <v xml:space="preserve">10100000          </v>
      </c>
      <c r="O321" s="13" t="str">
        <f t="shared" si="67"/>
        <v xml:space="preserve">103940716          </v>
      </c>
      <c r="P321" s="13" t="str">
        <f t="shared" si="68"/>
        <v xml:space="preserve">93840716          </v>
      </c>
      <c r="Q321" s="13" t="str">
        <f t="shared" si="69"/>
        <v xml:space="preserve">49507473          </v>
      </c>
      <c r="R321" s="13" t="str">
        <f t="shared" si="70"/>
        <v xml:space="preserve">100910716          </v>
      </c>
      <c r="S321" s="13" t="str">
        <f t="shared" si="71"/>
        <v xml:space="preserve">56577473          </v>
      </c>
    </row>
    <row r="322" spans="1:19" outlineLevel="1" x14ac:dyDescent="0.3"/>
    <row r="323" spans="1:19" outlineLevel="1" x14ac:dyDescent="0.3">
      <c r="A323">
        <v>1E-3</v>
      </c>
    </row>
    <row r="324" spans="1:19" outlineLevel="1" x14ac:dyDescent="0.3">
      <c r="A324">
        <v>4.0000000000000001E-3</v>
      </c>
    </row>
    <row r="325" spans="1:19" outlineLevel="1" x14ac:dyDescent="0.3">
      <c r="A325">
        <v>7.0000000000000001E-3</v>
      </c>
    </row>
    <row r="326" spans="1:19" outlineLevel="1" x14ac:dyDescent="0.3">
      <c r="A326">
        <v>0.01</v>
      </c>
    </row>
    <row r="327" spans="1:19" outlineLevel="1" x14ac:dyDescent="0.3">
      <c r="A327">
        <v>0.02</v>
      </c>
    </row>
    <row r="328" spans="1:19" outlineLevel="1" x14ac:dyDescent="0.3">
      <c r="A328">
        <v>0.03</v>
      </c>
    </row>
    <row r="329" spans="1:19" outlineLevel="1" x14ac:dyDescent="0.3">
      <c r="A329">
        <v>0.04</v>
      </c>
    </row>
    <row r="330" spans="1:19" outlineLevel="1" x14ac:dyDescent="0.3">
      <c r="A330">
        <v>0.05</v>
      </c>
    </row>
    <row r="331" spans="1:19" outlineLevel="1" x14ac:dyDescent="0.3">
      <c r="A331">
        <v>0.06</v>
      </c>
    </row>
    <row r="332" spans="1:19" outlineLevel="1" x14ac:dyDescent="0.3">
      <c r="A332">
        <v>7.0000000000000007E-2</v>
      </c>
    </row>
    <row r="333" spans="1:19" outlineLevel="1" x14ac:dyDescent="0.3">
      <c r="A333">
        <v>0.08</v>
      </c>
    </row>
    <row r="334" spans="1:19" outlineLevel="1" x14ac:dyDescent="0.3">
      <c r="A334">
        <v>0.09</v>
      </c>
    </row>
    <row r="335" spans="1:19" outlineLevel="1" x14ac:dyDescent="0.3">
      <c r="A335">
        <v>0.1</v>
      </c>
    </row>
    <row r="336" spans="1:19" outlineLevel="1" x14ac:dyDescent="0.3">
      <c r="A336">
        <v>0.11</v>
      </c>
    </row>
    <row r="337" spans="1:1" outlineLevel="1" x14ac:dyDescent="0.3">
      <c r="A337">
        <v>0.12</v>
      </c>
    </row>
    <row r="338" spans="1:1" outlineLevel="1" x14ac:dyDescent="0.3">
      <c r="A338">
        <v>0.13</v>
      </c>
    </row>
    <row r="339" spans="1:1" outlineLevel="1" x14ac:dyDescent="0.3">
      <c r="A339">
        <v>0.14000000000000001</v>
      </c>
    </row>
    <row r="340" spans="1:1" outlineLevel="1" x14ac:dyDescent="0.3">
      <c r="A340">
        <v>0.15</v>
      </c>
    </row>
    <row r="341" spans="1:1" outlineLevel="1" x14ac:dyDescent="0.3">
      <c r="A341">
        <v>0.16</v>
      </c>
    </row>
    <row r="342" spans="1:1" outlineLevel="1" x14ac:dyDescent="0.3">
      <c r="A342">
        <v>0.17</v>
      </c>
    </row>
    <row r="343" spans="1:1" outlineLevel="1" x14ac:dyDescent="0.3">
      <c r="A343">
        <v>0.18</v>
      </c>
    </row>
    <row r="344" spans="1:1" outlineLevel="1" x14ac:dyDescent="0.3">
      <c r="A344">
        <v>0.19</v>
      </c>
    </row>
    <row r="345" spans="1:1" outlineLevel="1" x14ac:dyDescent="0.3">
      <c r="A345">
        <v>0.2</v>
      </c>
    </row>
    <row r="346" spans="1:1" outlineLevel="1" x14ac:dyDescent="0.3">
      <c r="A346">
        <v>0.21</v>
      </c>
    </row>
    <row r="347" spans="1:1" outlineLevel="1" x14ac:dyDescent="0.3">
      <c r="A347">
        <v>0.22</v>
      </c>
    </row>
    <row r="348" spans="1:1" outlineLevel="1" x14ac:dyDescent="0.3">
      <c r="A348">
        <v>0.23</v>
      </c>
    </row>
    <row r="349" spans="1:1" outlineLevel="1" x14ac:dyDescent="0.3">
      <c r="A349">
        <v>0.24</v>
      </c>
    </row>
    <row r="350" spans="1:1" outlineLevel="1" x14ac:dyDescent="0.3">
      <c r="A350">
        <v>0.25</v>
      </c>
    </row>
    <row r="351" spans="1:1" outlineLevel="1" x14ac:dyDescent="0.3">
      <c r="A351">
        <v>0.26</v>
      </c>
    </row>
    <row r="352" spans="1:1" outlineLevel="1" x14ac:dyDescent="0.3">
      <c r="A352">
        <v>0.27</v>
      </c>
    </row>
    <row r="353" spans="1:1" outlineLevel="1" x14ac:dyDescent="0.3">
      <c r="A353">
        <v>0.28000000000000003</v>
      </c>
    </row>
    <row r="354" spans="1:1" outlineLevel="1" x14ac:dyDescent="0.3">
      <c r="A354">
        <v>0.28999999999999998</v>
      </c>
    </row>
    <row r="355" spans="1:1" outlineLevel="1" x14ac:dyDescent="0.3">
      <c r="A355">
        <v>0.3</v>
      </c>
    </row>
    <row r="356" spans="1:1" outlineLevel="1" x14ac:dyDescent="0.3">
      <c r="A356">
        <v>0.31</v>
      </c>
    </row>
    <row r="357" spans="1:1" outlineLevel="1" x14ac:dyDescent="0.3">
      <c r="A357">
        <v>0.32</v>
      </c>
    </row>
    <row r="358" spans="1:1" outlineLevel="1" x14ac:dyDescent="0.3">
      <c r="A358">
        <v>0.33</v>
      </c>
    </row>
    <row r="359" spans="1:1" outlineLevel="1" x14ac:dyDescent="0.3">
      <c r="A359">
        <v>0.34</v>
      </c>
    </row>
    <row r="360" spans="1:1" outlineLevel="1" x14ac:dyDescent="0.3">
      <c r="A360">
        <v>0.35000000000000003</v>
      </c>
    </row>
    <row r="361" spans="1:1" outlineLevel="1" x14ac:dyDescent="0.3">
      <c r="A361">
        <v>0.36</v>
      </c>
    </row>
    <row r="362" spans="1:1" outlineLevel="1" x14ac:dyDescent="0.3">
      <c r="A362">
        <v>0.37</v>
      </c>
    </row>
    <row r="363" spans="1:1" outlineLevel="1" x14ac:dyDescent="0.3">
      <c r="A363">
        <v>0.38</v>
      </c>
    </row>
    <row r="364" spans="1:1" outlineLevel="1" x14ac:dyDescent="0.3">
      <c r="A364">
        <v>0.39</v>
      </c>
    </row>
    <row r="365" spans="1:1" outlineLevel="1" x14ac:dyDescent="0.3">
      <c r="A365">
        <v>0.4</v>
      </c>
    </row>
    <row r="366" spans="1:1" outlineLevel="1" x14ac:dyDescent="0.3">
      <c r="A366">
        <v>0.41000000000000003</v>
      </c>
    </row>
    <row r="367" spans="1:1" outlineLevel="1" x14ac:dyDescent="0.3">
      <c r="A367">
        <v>0.42</v>
      </c>
    </row>
    <row r="368" spans="1:1" outlineLevel="1" x14ac:dyDescent="0.3">
      <c r="A368">
        <v>0.43</v>
      </c>
    </row>
    <row r="369" spans="1:1" outlineLevel="1" x14ac:dyDescent="0.3">
      <c r="A369">
        <v>0.44</v>
      </c>
    </row>
    <row r="370" spans="1:1" outlineLevel="1" x14ac:dyDescent="0.3">
      <c r="A370">
        <v>0.45</v>
      </c>
    </row>
    <row r="371" spans="1:1" outlineLevel="1" x14ac:dyDescent="0.3">
      <c r="A371">
        <v>0.46</v>
      </c>
    </row>
    <row r="372" spans="1:1" outlineLevel="1" x14ac:dyDescent="0.3">
      <c r="A372">
        <v>0.47000000000000003</v>
      </c>
    </row>
    <row r="373" spans="1:1" outlineLevel="1" x14ac:dyDescent="0.3">
      <c r="A373">
        <v>0.48</v>
      </c>
    </row>
    <row r="374" spans="1:1" outlineLevel="1" x14ac:dyDescent="0.3">
      <c r="A374">
        <v>0.49</v>
      </c>
    </row>
    <row r="375" spans="1:1" outlineLevel="1" x14ac:dyDescent="0.3">
      <c r="A375">
        <v>0.5</v>
      </c>
    </row>
    <row r="376" spans="1:1" outlineLevel="1" x14ac:dyDescent="0.3">
      <c r="A376">
        <v>0.51</v>
      </c>
    </row>
    <row r="377" spans="1:1" outlineLevel="1" x14ac:dyDescent="0.3">
      <c r="A377">
        <v>0.52</v>
      </c>
    </row>
    <row r="378" spans="1:1" outlineLevel="1" x14ac:dyDescent="0.3">
      <c r="A378">
        <v>0.53</v>
      </c>
    </row>
    <row r="379" spans="1:1" outlineLevel="1" x14ac:dyDescent="0.3">
      <c r="A379">
        <v>0.54</v>
      </c>
    </row>
    <row r="380" spans="1:1" outlineLevel="1" x14ac:dyDescent="0.3">
      <c r="A380">
        <v>0.55000000000000004</v>
      </c>
    </row>
    <row r="381" spans="1:1" outlineLevel="1" x14ac:dyDescent="0.3">
      <c r="A381">
        <v>0.56000000000000005</v>
      </c>
    </row>
    <row r="382" spans="1:1" outlineLevel="1" x14ac:dyDescent="0.3">
      <c r="A382">
        <v>0.57000000000000006</v>
      </c>
    </row>
    <row r="383" spans="1:1" outlineLevel="1" x14ac:dyDescent="0.3">
      <c r="A383">
        <v>0.57999999999999996</v>
      </c>
    </row>
    <row r="384" spans="1:1" outlineLevel="1" x14ac:dyDescent="0.3">
      <c r="A384">
        <v>0.59</v>
      </c>
    </row>
    <row r="385" spans="1:1" outlineLevel="1" x14ac:dyDescent="0.3">
      <c r="A385">
        <v>0.6</v>
      </c>
    </row>
    <row r="386" spans="1:1" outlineLevel="1" x14ac:dyDescent="0.3">
      <c r="A386">
        <v>0.61</v>
      </c>
    </row>
    <row r="387" spans="1:1" outlineLevel="1" x14ac:dyDescent="0.3">
      <c r="A387">
        <v>0.62</v>
      </c>
    </row>
    <row r="388" spans="1:1" outlineLevel="1" x14ac:dyDescent="0.3">
      <c r="A388">
        <v>0.63</v>
      </c>
    </row>
    <row r="389" spans="1:1" outlineLevel="1" x14ac:dyDescent="0.3">
      <c r="A389">
        <v>0.64</v>
      </c>
    </row>
    <row r="390" spans="1:1" outlineLevel="1" x14ac:dyDescent="0.3">
      <c r="A390">
        <v>0.65</v>
      </c>
    </row>
    <row r="391" spans="1:1" outlineLevel="1" x14ac:dyDescent="0.3">
      <c r="A391">
        <v>0.66</v>
      </c>
    </row>
    <row r="392" spans="1:1" outlineLevel="1" x14ac:dyDescent="0.3">
      <c r="A392">
        <v>0.67</v>
      </c>
    </row>
    <row r="393" spans="1:1" outlineLevel="1" x14ac:dyDescent="0.3">
      <c r="A393">
        <v>0.68</v>
      </c>
    </row>
    <row r="394" spans="1:1" outlineLevel="1" x14ac:dyDescent="0.3">
      <c r="A394">
        <v>0.69000000000000006</v>
      </c>
    </row>
    <row r="395" spans="1:1" outlineLevel="1" x14ac:dyDescent="0.3">
      <c r="A395">
        <v>0.70000000000000007</v>
      </c>
    </row>
    <row r="396" spans="1:1" outlineLevel="1" x14ac:dyDescent="0.3">
      <c r="A396">
        <v>0.71</v>
      </c>
    </row>
    <row r="397" spans="1:1" outlineLevel="1" x14ac:dyDescent="0.3">
      <c r="A397">
        <v>0.72</v>
      </c>
    </row>
    <row r="398" spans="1:1" outlineLevel="1" x14ac:dyDescent="0.3">
      <c r="A398">
        <v>0.73</v>
      </c>
    </row>
    <row r="399" spans="1:1" outlineLevel="1" x14ac:dyDescent="0.3">
      <c r="A399">
        <v>0.74</v>
      </c>
    </row>
    <row r="400" spans="1:1" outlineLevel="1" x14ac:dyDescent="0.3">
      <c r="A400">
        <v>0.75</v>
      </c>
    </row>
    <row r="401" spans="1:1" outlineLevel="1" x14ac:dyDescent="0.3">
      <c r="A401">
        <v>0.76</v>
      </c>
    </row>
    <row r="402" spans="1:1" outlineLevel="1" x14ac:dyDescent="0.3">
      <c r="A402">
        <v>0.77</v>
      </c>
    </row>
    <row r="403" spans="1:1" outlineLevel="1" x14ac:dyDescent="0.3">
      <c r="A403">
        <v>0.78</v>
      </c>
    </row>
    <row r="404" spans="1:1" outlineLevel="1" x14ac:dyDescent="0.3">
      <c r="A404">
        <v>0.79</v>
      </c>
    </row>
    <row r="405" spans="1:1" outlineLevel="1" x14ac:dyDescent="0.3">
      <c r="A405">
        <v>0.8</v>
      </c>
    </row>
    <row r="406" spans="1:1" outlineLevel="1" x14ac:dyDescent="0.3">
      <c r="A406">
        <v>0.81</v>
      </c>
    </row>
    <row r="407" spans="1:1" outlineLevel="1" x14ac:dyDescent="0.3">
      <c r="A407">
        <v>0.82000000000000006</v>
      </c>
    </row>
    <row r="408" spans="1:1" outlineLevel="1" x14ac:dyDescent="0.3">
      <c r="A408">
        <v>0.83000000000000007</v>
      </c>
    </row>
    <row r="409" spans="1:1" outlineLevel="1" x14ac:dyDescent="0.3">
      <c r="A409">
        <v>0.84</v>
      </c>
    </row>
    <row r="410" spans="1:1" outlineLevel="1" x14ac:dyDescent="0.3">
      <c r="A410">
        <v>0.85</v>
      </c>
    </row>
    <row r="411" spans="1:1" outlineLevel="1" x14ac:dyDescent="0.3">
      <c r="A411">
        <v>0.86</v>
      </c>
    </row>
    <row r="412" spans="1:1" outlineLevel="1" x14ac:dyDescent="0.3">
      <c r="A412">
        <v>0.87</v>
      </c>
    </row>
    <row r="413" spans="1:1" outlineLevel="1" x14ac:dyDescent="0.3">
      <c r="A413">
        <v>0.88</v>
      </c>
    </row>
    <row r="414" spans="1:1" outlineLevel="1" x14ac:dyDescent="0.3">
      <c r="A414">
        <v>0.89</v>
      </c>
    </row>
    <row r="415" spans="1:1" outlineLevel="1" x14ac:dyDescent="0.3">
      <c r="A415">
        <v>0.9</v>
      </c>
    </row>
    <row r="416" spans="1:1" outlineLevel="1" x14ac:dyDescent="0.3">
      <c r="A416">
        <v>0.91</v>
      </c>
    </row>
    <row r="417" spans="1:1" outlineLevel="1" x14ac:dyDescent="0.3">
      <c r="A417">
        <v>0.92</v>
      </c>
    </row>
    <row r="418" spans="1:1" outlineLevel="1" x14ac:dyDescent="0.3">
      <c r="A418">
        <v>0.93</v>
      </c>
    </row>
    <row r="419" spans="1:1" outlineLevel="1" x14ac:dyDescent="0.3">
      <c r="A419">
        <v>0.94000000000000006</v>
      </c>
    </row>
    <row r="420" spans="1:1" outlineLevel="1" x14ac:dyDescent="0.3">
      <c r="A420">
        <v>0.95000000000000007</v>
      </c>
    </row>
    <row r="421" spans="1:1" outlineLevel="1" x14ac:dyDescent="0.3">
      <c r="A421">
        <v>0.96</v>
      </c>
    </row>
    <row r="422" spans="1:1" outlineLevel="1" x14ac:dyDescent="0.3">
      <c r="A422">
        <v>0.97</v>
      </c>
    </row>
    <row r="423" spans="1:1" outlineLevel="1" x14ac:dyDescent="0.3">
      <c r="A423">
        <v>0.98</v>
      </c>
    </row>
    <row r="424" spans="1:1" outlineLevel="1" x14ac:dyDescent="0.3">
      <c r="A424">
        <v>0.99</v>
      </c>
    </row>
    <row r="425" spans="1:1" outlineLevel="1" x14ac:dyDescent="0.3">
      <c r="A425">
        <v>0.99299999999999999</v>
      </c>
    </row>
    <row r="426" spans="1:1" outlineLevel="1" x14ac:dyDescent="0.3">
      <c r="A426">
        <v>0.996</v>
      </c>
    </row>
    <row r="427" spans="1:1" x14ac:dyDescent="0.3">
      <c r="A427">
        <v>0.999</v>
      </c>
    </row>
  </sheetData>
  <dataValidations count="1">
    <dataValidation type="list" allowBlank="1" showInputMessage="1" showErrorMessage="1" sqref="B11 C11 D11 E11 F11 G11 H11 I11 J11 K11 L11 M11 N11 O11 P11 Q11 R11 S11">
      <formula1>$A$37:$A$48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0"/>
  <sheetViews>
    <sheetView showGridLines="0" zoomScale="130" zoomScaleNormal="130" workbookViewId="0">
      <selection activeCell="B16" sqref="B16:B17"/>
    </sheetView>
  </sheetViews>
  <sheetFormatPr defaultRowHeight="14.4" x14ac:dyDescent="0.3"/>
  <cols>
    <col min="1" max="1" width="12.109375" customWidth="1"/>
    <col min="2" max="2" width="14.44140625" customWidth="1"/>
    <col min="3" max="3" width="17.33203125" customWidth="1"/>
    <col min="4" max="4" width="29.21875" customWidth="1"/>
    <col min="7" max="7" width="11.77734375" customWidth="1"/>
  </cols>
  <sheetData>
    <row r="1" spans="1:8" ht="25.8" x14ac:dyDescent="0.5">
      <c r="A1" s="130" t="s">
        <v>109</v>
      </c>
    </row>
    <row r="3" spans="1:8" x14ac:dyDescent="0.3">
      <c r="A3" t="s">
        <v>203</v>
      </c>
    </row>
    <row r="5" spans="1:8" s="133" customFormat="1" ht="18.600000000000001" thickBot="1" x14ac:dyDescent="0.4">
      <c r="A5" s="133" t="s">
        <v>119</v>
      </c>
    </row>
    <row r="6" spans="1:8" ht="15" customHeight="1" thickBot="1" x14ac:dyDescent="0.35">
      <c r="B6" s="132"/>
      <c r="C6" s="132"/>
      <c r="G6" s="131" t="s">
        <v>90</v>
      </c>
      <c r="H6" s="3">
        <v>0.05</v>
      </c>
    </row>
    <row r="7" spans="1:8" ht="18.600000000000001" customHeight="1" x14ac:dyDescent="0.3">
      <c r="A7" s="132"/>
      <c r="B7" s="132"/>
      <c r="C7" s="132"/>
    </row>
    <row r="8" spans="1:8" x14ac:dyDescent="0.3">
      <c r="A8" s="279" t="s">
        <v>204</v>
      </c>
      <c r="B8" s="279"/>
      <c r="C8" s="279"/>
      <c r="D8" s="279"/>
      <c r="E8" s="279"/>
      <c r="F8" s="279"/>
      <c r="G8" s="279"/>
    </row>
    <row r="9" spans="1:8" ht="14.4" customHeight="1" thickBot="1" x14ac:dyDescent="0.35">
      <c r="A9" s="279"/>
      <c r="B9" s="279"/>
      <c r="C9" s="279"/>
      <c r="D9" s="279"/>
      <c r="E9" s="279"/>
      <c r="F9" s="279"/>
      <c r="G9" s="279"/>
    </row>
    <row r="10" spans="1:8" ht="15" thickBot="1" x14ac:dyDescent="0.35">
      <c r="A10" s="279"/>
      <c r="B10" s="279"/>
      <c r="C10" s="279"/>
      <c r="D10" s="279"/>
      <c r="E10" s="279"/>
      <c r="F10" s="279"/>
      <c r="G10" s="279"/>
      <c r="H10" s="196">
        <f>H6</f>
        <v>0.05</v>
      </c>
    </row>
    <row r="11" spans="1:8" x14ac:dyDescent="0.3">
      <c r="F11" s="7"/>
    </row>
    <row r="12" spans="1:8" ht="18" x14ac:dyDescent="0.35">
      <c r="A12" s="133" t="s">
        <v>127</v>
      </c>
      <c r="F12" s="7"/>
    </row>
    <row r="13" spans="1:8" x14ac:dyDescent="0.3">
      <c r="A13" s="2" t="s">
        <v>110</v>
      </c>
    </row>
    <row r="15" spans="1:8" ht="15" thickBot="1" x14ac:dyDescent="0.35">
      <c r="A15" s="2" t="s">
        <v>120</v>
      </c>
    </row>
    <row r="16" spans="1:8" ht="15" thickBot="1" x14ac:dyDescent="0.35">
      <c r="A16" s="5" t="str">
        <f>CONCATENATE("Median -&gt; ",Stats!O44,"%")</f>
        <v>Median -&gt; %</v>
      </c>
      <c r="B16" s="6">
        <v>98456</v>
      </c>
      <c r="C16" t="s">
        <v>205</v>
      </c>
    </row>
    <row r="17" spans="1:3" ht="15" thickBot="1" x14ac:dyDescent="0.35">
      <c r="A17" s="5" t="str">
        <f>CONCATENATE("High -&gt; ",Stats!O45,"%")</f>
        <v>High -&gt; %</v>
      </c>
      <c r="B17" s="6">
        <v>637144</v>
      </c>
      <c r="C17" t="str">
        <f>CONCATENATE("&lt;-These are more extreme damages. Damages will be MORE THAN this only ",Stats!F15,"% of the time")</f>
        <v>&lt;-These are more extreme damages. Damages will be MORE THAN this only 10% of the time</v>
      </c>
    </row>
    <row r="20" spans="1:3" ht="15.6" x14ac:dyDescent="0.3">
      <c r="A20" s="1" t="s">
        <v>116</v>
      </c>
    </row>
  </sheetData>
  <mergeCells count="1">
    <mergeCell ref="A8:G1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R54"/>
  <sheetViews>
    <sheetView showGridLines="0" topLeftCell="A25" zoomScale="130" zoomScaleNormal="130" workbookViewId="0">
      <selection activeCell="C9" sqref="C9"/>
    </sheetView>
  </sheetViews>
  <sheetFormatPr defaultRowHeight="14.4" x14ac:dyDescent="0.3"/>
  <cols>
    <col min="8" max="8" width="12.33203125" customWidth="1"/>
    <col min="10" max="10" width="10.77734375" customWidth="1"/>
  </cols>
  <sheetData>
    <row r="1" spans="1:10" ht="25.8" x14ac:dyDescent="0.5">
      <c r="A1" s="130" t="s">
        <v>111</v>
      </c>
      <c r="J1" s="9"/>
    </row>
    <row r="2" spans="1:10" x14ac:dyDescent="0.3">
      <c r="J2" s="9"/>
    </row>
    <row r="3" spans="1:10" x14ac:dyDescent="0.3">
      <c r="A3" t="s">
        <v>228</v>
      </c>
      <c r="J3" s="9"/>
    </row>
    <row r="4" spans="1:10" x14ac:dyDescent="0.3">
      <c r="J4" s="9"/>
    </row>
    <row r="5" spans="1:10" x14ac:dyDescent="0.3">
      <c r="A5" t="s">
        <v>221</v>
      </c>
      <c r="J5" s="9"/>
    </row>
    <row r="6" spans="1:10" ht="21" x14ac:dyDescent="0.4">
      <c r="C6" s="134" t="str">
        <f>Stats!Q10</f>
        <v>...Once every 20 years</v>
      </c>
    </row>
    <row r="7" spans="1:10" x14ac:dyDescent="0.3">
      <c r="C7" s="119"/>
      <c r="J7" s="9"/>
    </row>
    <row r="8" spans="1:10" x14ac:dyDescent="0.3">
      <c r="A8" t="s">
        <v>229</v>
      </c>
      <c r="J8" s="9"/>
    </row>
    <row r="9" spans="1:10" x14ac:dyDescent="0.3">
      <c r="J9" s="9"/>
    </row>
    <row r="10" spans="1:10" ht="15" thickBot="1" x14ac:dyDescent="0.35">
      <c r="A10" s="2" t="s">
        <v>230</v>
      </c>
      <c r="J10" s="9"/>
    </row>
    <row r="11" spans="1:10" ht="15" thickBot="1" x14ac:dyDescent="0.35">
      <c r="G11" s="8" t="s">
        <v>114</v>
      </c>
      <c r="H11" s="6">
        <v>900000</v>
      </c>
      <c r="J11" s="9"/>
    </row>
    <row r="12" spans="1:10" x14ac:dyDescent="0.3">
      <c r="G12" s="8" t="str">
        <f>CONCATENATE("Here is the chance damages will be more than $",H11)</f>
        <v>Here is the chance damages will be more than $900000</v>
      </c>
      <c r="H12" s="4">
        <f>COUNTIF( Lognormal, "&gt;" &amp; H11 ) / PM_Trials</f>
        <v>6.4399999999999999E-2</v>
      </c>
      <c r="J12" s="9"/>
    </row>
    <row r="13" spans="1:10" x14ac:dyDescent="0.3">
      <c r="J13" s="9"/>
    </row>
    <row r="14" spans="1:10" x14ac:dyDescent="0.3">
      <c r="J14" s="9"/>
    </row>
    <row r="15" spans="1:10" x14ac:dyDescent="0.3">
      <c r="J15" s="9"/>
    </row>
    <row r="16" spans="1:10" x14ac:dyDescent="0.3">
      <c r="J16" s="9"/>
    </row>
    <row r="17" spans="1:18" x14ac:dyDescent="0.3">
      <c r="J17" s="9"/>
    </row>
    <row r="18" spans="1:18" x14ac:dyDescent="0.3">
      <c r="J18" s="9"/>
    </row>
    <row r="19" spans="1:18" x14ac:dyDescent="0.3">
      <c r="J19" s="9"/>
    </row>
    <row r="20" spans="1:18" x14ac:dyDescent="0.3">
      <c r="J20" s="9"/>
    </row>
    <row r="21" spans="1:18" x14ac:dyDescent="0.3">
      <c r="J21" s="9"/>
    </row>
    <row r="22" spans="1:18" x14ac:dyDescent="0.3">
      <c r="J22" s="9"/>
    </row>
    <row r="23" spans="1:18" x14ac:dyDescent="0.3">
      <c r="J23" s="9"/>
    </row>
    <row r="24" spans="1:18" ht="15.6" x14ac:dyDescent="0.3">
      <c r="J24" s="9"/>
      <c r="P24" s="1"/>
    </row>
    <row r="25" spans="1:18" x14ac:dyDescent="0.3">
      <c r="J25" s="9"/>
    </row>
    <row r="26" spans="1:18" ht="21" x14ac:dyDescent="0.4">
      <c r="J26" s="9"/>
      <c r="R26" s="129"/>
    </row>
    <row r="27" spans="1:18" ht="20.399999999999999" customHeight="1" x14ac:dyDescent="0.4">
      <c r="J27" s="9"/>
      <c r="R27" s="129"/>
    </row>
    <row r="28" spans="1:18" x14ac:dyDescent="0.3">
      <c r="A28" s="2" t="s">
        <v>231</v>
      </c>
      <c r="J28" s="9"/>
    </row>
    <row r="29" spans="1:18" x14ac:dyDescent="0.3">
      <c r="A29" s="2" t="s">
        <v>232</v>
      </c>
      <c r="J29" s="9"/>
    </row>
    <row r="30" spans="1:18" x14ac:dyDescent="0.3">
      <c r="A30" t="s">
        <v>0</v>
      </c>
      <c r="J30" s="9"/>
    </row>
    <row r="31" spans="1:18" x14ac:dyDescent="0.3">
      <c r="A31" t="s">
        <v>1</v>
      </c>
      <c r="J31" s="9"/>
    </row>
    <row r="32" spans="1:18" x14ac:dyDescent="0.3">
      <c r="A32" t="s">
        <v>2</v>
      </c>
      <c r="J32" s="9"/>
    </row>
    <row r="33" spans="10:10" x14ac:dyDescent="0.3">
      <c r="J33" s="9"/>
    </row>
    <row r="34" spans="10:10" x14ac:dyDescent="0.3">
      <c r="J34" s="9"/>
    </row>
    <row r="35" spans="10:10" x14ac:dyDescent="0.3">
      <c r="J35" s="9"/>
    </row>
    <row r="36" spans="10:10" x14ac:dyDescent="0.3">
      <c r="J36" s="9"/>
    </row>
    <row r="37" spans="10:10" x14ac:dyDescent="0.3">
      <c r="J37" s="9"/>
    </row>
    <row r="38" spans="10:10" x14ac:dyDescent="0.3">
      <c r="J38" s="9"/>
    </row>
    <row r="39" spans="10:10" x14ac:dyDescent="0.3">
      <c r="J39" s="9"/>
    </row>
    <row r="40" spans="10:10" x14ac:dyDescent="0.3">
      <c r="J40" s="9"/>
    </row>
    <row r="41" spans="10:10" x14ac:dyDescent="0.3">
      <c r="J41" s="9"/>
    </row>
    <row r="42" spans="10:10" x14ac:dyDescent="0.3">
      <c r="J42" s="9"/>
    </row>
    <row r="43" spans="10:10" x14ac:dyDescent="0.3">
      <c r="J43" s="9"/>
    </row>
    <row r="44" spans="10:10" x14ac:dyDescent="0.3">
      <c r="J44" s="9"/>
    </row>
    <row r="45" spans="10:10" x14ac:dyDescent="0.3">
      <c r="J45" s="9"/>
    </row>
    <row r="46" spans="10:10" x14ac:dyDescent="0.3">
      <c r="J46" s="9"/>
    </row>
    <row r="47" spans="10:10" x14ac:dyDescent="0.3">
      <c r="J47" s="9"/>
    </row>
    <row r="53" spans="1:1" ht="15.6" x14ac:dyDescent="0.3">
      <c r="A53" s="1" t="s">
        <v>115</v>
      </c>
    </row>
    <row r="54" spans="1:1" x14ac:dyDescent="0.3">
      <c r="A54" t="s">
        <v>222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68"/>
  <sheetViews>
    <sheetView showGridLines="0" topLeftCell="A31" zoomScale="130" zoomScaleNormal="130" workbookViewId="0">
      <selection activeCell="C39" sqref="C39"/>
    </sheetView>
  </sheetViews>
  <sheetFormatPr defaultRowHeight="14.4" x14ac:dyDescent="0.3"/>
  <cols>
    <col min="7" max="7" width="13.44140625" customWidth="1"/>
    <col min="8" max="8" width="11.44140625" customWidth="1"/>
  </cols>
  <sheetData>
    <row r="1" spans="1:7" ht="25.8" x14ac:dyDescent="0.5">
      <c r="A1" s="130" t="s">
        <v>117</v>
      </c>
    </row>
    <row r="2" spans="1:7" x14ac:dyDescent="0.3">
      <c r="A2" t="s">
        <v>118</v>
      </c>
    </row>
    <row r="4" spans="1:7" ht="18" x14ac:dyDescent="0.35">
      <c r="A4" s="133" t="s">
        <v>223</v>
      </c>
    </row>
    <row r="5" spans="1:7" ht="15" thickBot="1" x14ac:dyDescent="0.35">
      <c r="A5" s="2" t="s">
        <v>208</v>
      </c>
    </row>
    <row r="6" spans="1:7" ht="15" thickBot="1" x14ac:dyDescent="0.35">
      <c r="E6" s="8" t="s">
        <v>121</v>
      </c>
      <c r="F6" s="3">
        <v>0.5</v>
      </c>
      <c r="G6" t="s">
        <v>92</v>
      </c>
    </row>
    <row r="7" spans="1:7" ht="15" thickBot="1" x14ac:dyDescent="0.35">
      <c r="E7" s="8" t="s">
        <v>122</v>
      </c>
      <c r="F7" s="6">
        <v>30000</v>
      </c>
      <c r="G7" t="s">
        <v>123</v>
      </c>
    </row>
    <row r="9" spans="1:7" x14ac:dyDescent="0.3">
      <c r="A9" t="s">
        <v>125</v>
      </c>
    </row>
    <row r="10" spans="1:7" ht="21" x14ac:dyDescent="0.4">
      <c r="C10" s="121" t="str">
        <f>Stats!T10</f>
        <v>...Once every 40 years</v>
      </c>
    </row>
    <row r="12" spans="1:7" x14ac:dyDescent="0.3">
      <c r="A12" t="s">
        <v>126</v>
      </c>
      <c r="F12" s="2" t="str">
        <f>'Step2-BaselineAnalysis'!C6</f>
        <v>...Once every 20 years</v>
      </c>
    </row>
    <row r="15" spans="1:7" ht="18" x14ac:dyDescent="0.35">
      <c r="A15" s="133" t="s">
        <v>224</v>
      </c>
    </row>
    <row r="16" spans="1:7" ht="15" thickBot="1" x14ac:dyDescent="0.35">
      <c r="A16" s="2" t="s">
        <v>128</v>
      </c>
    </row>
    <row r="17" spans="1:10" ht="15" thickBot="1" x14ac:dyDescent="0.35">
      <c r="B17" t="s">
        <v>93</v>
      </c>
      <c r="F17" s="3">
        <v>0.3</v>
      </c>
      <c r="G17" t="s">
        <v>92</v>
      </c>
      <c r="J17" s="125"/>
    </row>
    <row r="18" spans="1:10" ht="15" thickBot="1" x14ac:dyDescent="0.35">
      <c r="E18" s="8" t="s">
        <v>209</v>
      </c>
      <c r="F18" s="6">
        <v>31000</v>
      </c>
      <c r="G18" t="s">
        <v>123</v>
      </c>
    </row>
    <row r="20" spans="1:10" x14ac:dyDescent="0.3">
      <c r="A20" t="s">
        <v>97</v>
      </c>
    </row>
    <row r="25" spans="1:10" x14ac:dyDescent="0.3">
      <c r="B25" s="7"/>
    </row>
    <row r="27" spans="1:10" x14ac:dyDescent="0.3">
      <c r="B27" s="7"/>
    </row>
    <row r="59" spans="1:9" x14ac:dyDescent="0.3">
      <c r="A59" s="2" t="s">
        <v>210</v>
      </c>
    </row>
    <row r="60" spans="1:9" x14ac:dyDescent="0.3">
      <c r="G60" s="8" t="s">
        <v>233</v>
      </c>
      <c r="H60" s="122">
        <f>AVERAGE(LognormalWithPoisson)</f>
        <v>14576.494431543872</v>
      </c>
      <c r="I60" t="s">
        <v>129</v>
      </c>
    </row>
    <row r="61" spans="1:9" x14ac:dyDescent="0.3">
      <c r="G61" s="8" t="s">
        <v>130</v>
      </c>
      <c r="H61" s="122">
        <f>AVERAGE(LognormalWithPoissonAndMitigations)</f>
        <v>4985.1822633865659</v>
      </c>
    </row>
    <row r="62" spans="1:9" x14ac:dyDescent="0.3">
      <c r="G62" s="8" t="s">
        <v>98</v>
      </c>
      <c r="H62" s="123">
        <f>H60-H61</f>
        <v>9591.3121681573066</v>
      </c>
    </row>
    <row r="63" spans="1:9" ht="15" thickBot="1" x14ac:dyDescent="0.35">
      <c r="G63" s="120" t="s">
        <v>99</v>
      </c>
      <c r="H63" s="123">
        <f>F18+F7</f>
        <v>61000</v>
      </c>
    </row>
    <row r="64" spans="1:9" ht="15" thickBot="1" x14ac:dyDescent="0.35">
      <c r="G64" s="120" t="s">
        <v>234</v>
      </c>
      <c r="H64" s="124">
        <f>(H62-H63)/H63</f>
        <v>-0.84276537429250309</v>
      </c>
      <c r="I64" s="7"/>
    </row>
    <row r="65" spans="1:2" x14ac:dyDescent="0.3">
      <c r="B65" s="7"/>
    </row>
    <row r="66" spans="1:2" x14ac:dyDescent="0.3">
      <c r="B66" s="7"/>
    </row>
    <row r="67" spans="1:2" ht="15.6" x14ac:dyDescent="0.3">
      <c r="A67" s="1" t="s">
        <v>144</v>
      </c>
    </row>
    <row r="68" spans="1:2" x14ac:dyDescent="0.3">
      <c r="A68" t="s">
        <v>225</v>
      </c>
    </row>
  </sheetData>
  <conditionalFormatting sqref="H64">
    <cfRule type="cellIs" dxfId="17" priority="1" operator="greaterThan">
      <formula>0</formula>
    </cfRule>
    <cfRule type="cellIs" dxfId="16" priority="2"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54"/>
  <sheetViews>
    <sheetView showGridLines="0" zoomScale="115" zoomScaleNormal="115" workbookViewId="0">
      <selection activeCell="G4" sqref="G4"/>
    </sheetView>
  </sheetViews>
  <sheetFormatPr defaultRowHeight="14.4" x14ac:dyDescent="0.3"/>
  <cols>
    <col min="1" max="1" width="12.109375" customWidth="1"/>
    <col min="4" max="4" width="12.44140625" customWidth="1"/>
    <col min="5" max="5" width="12.6640625" customWidth="1"/>
    <col min="6" max="6" width="12.77734375" customWidth="1"/>
    <col min="7" max="7" width="12" customWidth="1"/>
    <col min="8" max="8" width="11.88671875" bestFit="1" customWidth="1"/>
    <col min="11" max="11" width="12.109375" customWidth="1"/>
    <col min="12" max="12" width="11.88671875" customWidth="1"/>
  </cols>
  <sheetData>
    <row r="1" spans="1:15" ht="25.8" x14ac:dyDescent="0.5">
      <c r="A1" s="130" t="s">
        <v>131</v>
      </c>
    </row>
    <row r="2" spans="1:15" x14ac:dyDescent="0.3">
      <c r="A2" t="s">
        <v>207</v>
      </c>
    </row>
    <row r="3" spans="1:15" ht="15.6" x14ac:dyDescent="0.3">
      <c r="B3" s="1"/>
    </row>
    <row r="4" spans="1:15" ht="15.6" x14ac:dyDescent="0.3">
      <c r="A4" s="2" t="s">
        <v>132</v>
      </c>
      <c r="B4" s="1"/>
    </row>
    <row r="6" spans="1:15" ht="15" thickBot="1" x14ac:dyDescent="0.35">
      <c r="A6" s="2" t="s">
        <v>197</v>
      </c>
    </row>
    <row r="7" spans="1:15" ht="15" thickBot="1" x14ac:dyDescent="0.35">
      <c r="E7" s="8" t="s">
        <v>198</v>
      </c>
      <c r="F7" s="6">
        <v>700000</v>
      </c>
    </row>
    <row r="11" spans="1:15" x14ac:dyDescent="0.3">
      <c r="O11" s="7"/>
    </row>
    <row r="29" spans="1:6" x14ac:dyDescent="0.3">
      <c r="A29" s="2" t="s">
        <v>199</v>
      </c>
    </row>
    <row r="30" spans="1:6" x14ac:dyDescent="0.3">
      <c r="E30" s="8" t="s">
        <v>101</v>
      </c>
      <c r="F30" s="4" t="str">
        <f>IF((COUNTIF( LognormalWithPoisson, "&gt;" &amp; F7 ) / PM_Trials)&lt;0.01,"Less than 1%",(COUNTIF( LognormalWithPoisson, "&gt;" &amp; F7 ) / PM_Trials))</f>
        <v>Less than 1%</v>
      </c>
    </row>
    <row r="31" spans="1:6" x14ac:dyDescent="0.3">
      <c r="E31" s="8" t="s">
        <v>100</v>
      </c>
      <c r="F31" s="4" t="str">
        <f>IF((COUNTIF( LognormalWithPoissonAndMitigations, "&gt;" &amp; F7 ) / PM_Trials)&lt;0.01,"Less than 1%",(COUNTIF( LognormalWithPoissonAndMitigations, "&gt;" &amp; F7 ) / PM_Trials))</f>
        <v>Less than 1%</v>
      </c>
    </row>
    <row r="33" spans="1:12" ht="15" thickBot="1" x14ac:dyDescent="0.35">
      <c r="A33" s="2" t="s">
        <v>102</v>
      </c>
    </row>
    <row r="34" spans="1:12" ht="15" thickBot="1" x14ac:dyDescent="0.35">
      <c r="C34" s="8" t="s">
        <v>103</v>
      </c>
      <c r="D34" s="6">
        <v>700000</v>
      </c>
      <c r="E34" s="7" t="str">
        <f>IF(D34&gt;F7,"Warning: your retention exceeds the maximum loss you are willing to absorb", " ")</f>
        <v xml:space="preserve"> </v>
      </c>
    </row>
    <row r="35" spans="1:12" ht="15" thickBot="1" x14ac:dyDescent="0.35">
      <c r="C35" s="8" t="s">
        <v>104</v>
      </c>
      <c r="D35" s="6">
        <v>1000000</v>
      </c>
    </row>
    <row r="38" spans="1:12" x14ac:dyDescent="0.3">
      <c r="A38" s="2" t="s">
        <v>226</v>
      </c>
    </row>
    <row r="39" spans="1:12" x14ac:dyDescent="0.3">
      <c r="E39" s="8" t="s">
        <v>142</v>
      </c>
      <c r="F39" s="4" t="str">
        <f>IF((COUNTIF( LognormalWithPoisson, "&gt;" &amp; D35 ) / PM_Trials)&lt;0.01,"Less than 1%", (COUNTIF( LognormalWithPoisson, "&gt;" &amp; D35 ) / PM_Trials))</f>
        <v>Less than 1%</v>
      </c>
    </row>
    <row r="40" spans="1:12" x14ac:dyDescent="0.3">
      <c r="E40" s="8" t="s">
        <v>141</v>
      </c>
      <c r="F40" s="126" t="str">
        <f>IF((COUNTIF( LognormalWithPoissonAndMitigations, "&gt;" &amp; D35 ) / PM_Trials)&lt;0.01,"Less than 1%",(COUNTIF( LognormalWithPoissonAndMitigations, "&gt;" &amp; D35 ) / PM_Trials))</f>
        <v>Less than 1%</v>
      </c>
    </row>
    <row r="42" spans="1:12" ht="15" thickBot="1" x14ac:dyDescent="0.35">
      <c r="A42" s="2" t="s">
        <v>105</v>
      </c>
    </row>
    <row r="43" spans="1:12" ht="15" thickBot="1" x14ac:dyDescent="0.35">
      <c r="D43" s="8" t="s">
        <v>295</v>
      </c>
      <c r="E43" s="6">
        <f>E44*2</f>
        <v>100000</v>
      </c>
    </row>
    <row r="44" spans="1:12" ht="15" thickBot="1" x14ac:dyDescent="0.35">
      <c r="D44" s="8" t="s">
        <v>293</v>
      </c>
      <c r="E44" s="6">
        <v>50000</v>
      </c>
    </row>
    <row r="45" spans="1:12" ht="15" thickBot="1" x14ac:dyDescent="0.35"/>
    <row r="46" spans="1:12" x14ac:dyDescent="0.3">
      <c r="E46" s="131" t="s">
        <v>146</v>
      </c>
      <c r="F46" s="280" t="s">
        <v>85</v>
      </c>
      <c r="G46" s="281"/>
      <c r="H46" s="281"/>
      <c r="I46" s="281"/>
      <c r="J46" s="281"/>
      <c r="K46" s="282"/>
    </row>
    <row r="47" spans="1:12" x14ac:dyDescent="0.3">
      <c r="E47" s="137" t="s">
        <v>108</v>
      </c>
      <c r="F47" s="139">
        <v>0.99</v>
      </c>
      <c r="G47" s="135">
        <v>0.95</v>
      </c>
      <c r="H47" s="135">
        <v>0.9</v>
      </c>
      <c r="I47" s="135">
        <v>0.85</v>
      </c>
      <c r="J47" s="135">
        <v>0.8</v>
      </c>
      <c r="K47" s="140">
        <v>0.95</v>
      </c>
      <c r="L47" t="s">
        <v>143</v>
      </c>
    </row>
    <row r="48" spans="1:12" x14ac:dyDescent="0.3">
      <c r="D48" s="8" t="s">
        <v>294</v>
      </c>
      <c r="E48" s="138">
        <f>AVERAGE(Payouts_Without_Mitigations)</f>
        <v>2427.4509157224888</v>
      </c>
      <c r="F48" s="141">
        <f t="shared" ref="F48:K48" si="0">_xlfn.PERCENTILE.EXC(Payouts_Without_Mitigations,F47)</f>
        <v>0</v>
      </c>
      <c r="G48" s="136">
        <f t="shared" si="0"/>
        <v>0</v>
      </c>
      <c r="H48" s="136">
        <f t="shared" si="0"/>
        <v>0</v>
      </c>
      <c r="I48" s="136">
        <f t="shared" si="0"/>
        <v>0</v>
      </c>
      <c r="J48" s="136">
        <f t="shared" si="0"/>
        <v>0</v>
      </c>
      <c r="K48" s="142">
        <f t="shared" si="0"/>
        <v>0</v>
      </c>
    </row>
    <row r="49" spans="1:11" ht="15" thickBot="1" x14ac:dyDescent="0.35">
      <c r="D49" s="8" t="s">
        <v>296</v>
      </c>
      <c r="E49" s="138">
        <f>AVERAGE(Payouts_With_Mitigations)</f>
        <v>793.75539393645511</v>
      </c>
      <c r="F49" s="143">
        <f t="shared" ref="F49:K49" si="1">_xlfn.PERCENTILE.EXC(Payouts_With_Mitigations,F47)</f>
        <v>0</v>
      </c>
      <c r="G49" s="144">
        <f t="shared" si="1"/>
        <v>0</v>
      </c>
      <c r="H49" s="144">
        <f t="shared" si="1"/>
        <v>0</v>
      </c>
      <c r="I49" s="144">
        <f t="shared" si="1"/>
        <v>0</v>
      </c>
      <c r="J49" s="144">
        <f t="shared" si="1"/>
        <v>0</v>
      </c>
      <c r="K49" s="145">
        <f t="shared" si="1"/>
        <v>0</v>
      </c>
    </row>
    <row r="50" spans="1:11" x14ac:dyDescent="0.3">
      <c r="B50" s="7"/>
      <c r="E50" s="7" t="s">
        <v>200</v>
      </c>
    </row>
    <row r="53" spans="1:11" ht="15.6" x14ac:dyDescent="0.3">
      <c r="A53" s="1" t="s">
        <v>145</v>
      </c>
    </row>
    <row r="54" spans="1:11" x14ac:dyDescent="0.3">
      <c r="A54" t="s">
        <v>227</v>
      </c>
    </row>
  </sheetData>
  <mergeCells count="1">
    <mergeCell ref="F46:K4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49"/>
  <sheetViews>
    <sheetView showGridLines="0" topLeftCell="B13" zoomScale="115" zoomScaleNormal="115" workbookViewId="0">
      <selection activeCell="H20" sqref="H20"/>
    </sheetView>
  </sheetViews>
  <sheetFormatPr defaultRowHeight="14.4" x14ac:dyDescent="0.3"/>
  <cols>
    <col min="4" max="4" width="11.21875" customWidth="1"/>
    <col min="5" max="5" width="13.44140625" customWidth="1"/>
    <col min="6" max="6" width="15.6640625" customWidth="1"/>
    <col min="7" max="7" width="11.5546875" customWidth="1"/>
    <col min="8" max="8" width="13.44140625" customWidth="1"/>
    <col min="9" max="9" width="14.44140625" customWidth="1"/>
    <col min="10" max="10" width="13.21875" bestFit="1" customWidth="1"/>
    <col min="11" max="11" width="12.5546875" bestFit="1" customWidth="1"/>
    <col min="12" max="12" width="13.21875" bestFit="1" customWidth="1"/>
    <col min="13" max="13" width="15.33203125" customWidth="1"/>
    <col min="14" max="14" width="13.33203125" bestFit="1" customWidth="1"/>
    <col min="15" max="15" width="12.44140625" customWidth="1"/>
    <col min="19" max="19" width="11.21875" customWidth="1"/>
  </cols>
  <sheetData>
    <row r="1" spans="1:19" ht="25.8" x14ac:dyDescent="0.5">
      <c r="A1" s="130" t="s">
        <v>151</v>
      </c>
    </row>
    <row r="2" spans="1:19" ht="15" thickBot="1" x14ac:dyDescent="0.35"/>
    <row r="3" spans="1:19" ht="15" thickBot="1" x14ac:dyDescent="0.35">
      <c r="A3" s="167" t="s">
        <v>183</v>
      </c>
      <c r="B3" s="148"/>
      <c r="C3" s="148"/>
      <c r="D3" s="148"/>
      <c r="E3" s="148"/>
      <c r="F3" s="149"/>
      <c r="G3" s="146" t="s">
        <v>160</v>
      </c>
      <c r="H3" s="167" t="s">
        <v>184</v>
      </c>
      <c r="I3" s="148"/>
      <c r="J3" s="148"/>
      <c r="K3" s="148"/>
      <c r="L3" s="148"/>
      <c r="M3" s="149"/>
      <c r="N3" s="146" t="s">
        <v>160</v>
      </c>
      <c r="O3" s="167" t="s">
        <v>185</v>
      </c>
      <c r="P3" s="148"/>
      <c r="Q3" s="148"/>
      <c r="R3" s="148"/>
      <c r="S3" s="149"/>
    </row>
    <row r="4" spans="1:19" ht="15" thickBot="1" x14ac:dyDescent="0.35">
      <c r="A4" s="150"/>
      <c r="B4" s="151"/>
      <c r="C4" s="151"/>
      <c r="D4" s="151"/>
      <c r="E4" s="151"/>
      <c r="F4" s="152"/>
      <c r="H4" s="172"/>
      <c r="I4" s="151"/>
      <c r="J4" s="151"/>
      <c r="K4" s="151"/>
      <c r="L4" s="151"/>
      <c r="M4" s="152"/>
      <c r="O4" s="150"/>
      <c r="P4" s="151"/>
      <c r="Q4" s="151"/>
      <c r="R4" s="159" t="s">
        <v>161</v>
      </c>
      <c r="S4" s="3">
        <v>0.05</v>
      </c>
    </row>
    <row r="5" spans="1:19" x14ac:dyDescent="0.3">
      <c r="A5" s="168" t="s">
        <v>152</v>
      </c>
      <c r="B5" s="169"/>
      <c r="C5" s="169"/>
      <c r="D5" s="169"/>
      <c r="E5" s="169"/>
      <c r="F5" s="170"/>
      <c r="H5" s="168" t="s">
        <v>152</v>
      </c>
      <c r="I5" s="169"/>
      <c r="J5" s="169"/>
      <c r="K5" s="169"/>
      <c r="L5" s="169"/>
      <c r="M5" s="170"/>
      <c r="O5" s="150"/>
      <c r="P5" s="151"/>
      <c r="Q5" s="151"/>
      <c r="R5" s="151"/>
      <c r="S5" s="152"/>
    </row>
    <row r="6" spans="1:19" x14ac:dyDescent="0.3">
      <c r="A6" s="150"/>
      <c r="B6" s="151"/>
      <c r="C6" s="151"/>
      <c r="D6" s="151"/>
      <c r="E6" s="159" t="s">
        <v>153</v>
      </c>
      <c r="F6" s="171">
        <f>'Step3-AddControls'!F6</f>
        <v>0.5</v>
      </c>
      <c r="H6" s="150"/>
      <c r="I6" s="151"/>
      <c r="J6" s="151"/>
      <c r="K6" s="151"/>
      <c r="L6" s="159" t="s">
        <v>153</v>
      </c>
      <c r="M6" s="173">
        <f>F6</f>
        <v>0.5</v>
      </c>
      <c r="O6" s="150"/>
      <c r="P6" s="151"/>
      <c r="Q6" s="151"/>
      <c r="R6" s="151"/>
      <c r="S6" s="152"/>
    </row>
    <row r="7" spans="1:19" x14ac:dyDescent="0.3">
      <c r="A7" s="150"/>
      <c r="B7" s="151"/>
      <c r="C7" s="151"/>
      <c r="D7" s="151"/>
      <c r="E7" s="159" t="s">
        <v>154</v>
      </c>
      <c r="F7" s="142">
        <f>'Step3-AddControls'!F7</f>
        <v>30000</v>
      </c>
      <c r="H7" s="150"/>
      <c r="I7" s="151"/>
      <c r="J7" s="151"/>
      <c r="K7" s="151"/>
      <c r="L7" s="159" t="s">
        <v>154</v>
      </c>
      <c r="M7" s="174">
        <f>F7</f>
        <v>30000</v>
      </c>
      <c r="O7" s="150"/>
      <c r="P7" s="151"/>
      <c r="Q7" s="151"/>
      <c r="R7" s="151"/>
      <c r="S7" s="152"/>
    </row>
    <row r="8" spans="1:19" x14ac:dyDescent="0.3">
      <c r="A8" s="168" t="s">
        <v>156</v>
      </c>
      <c r="B8" s="169"/>
      <c r="C8" s="169"/>
      <c r="D8" s="169"/>
      <c r="E8" s="169"/>
      <c r="F8" s="170"/>
      <c r="H8" s="168" t="s">
        <v>156</v>
      </c>
      <c r="I8" s="169"/>
      <c r="J8" s="169"/>
      <c r="K8" s="169"/>
      <c r="L8" s="169"/>
      <c r="M8" s="170"/>
      <c r="O8" s="150"/>
      <c r="P8" s="151"/>
      <c r="Q8" s="151"/>
      <c r="R8" s="151"/>
      <c r="S8" s="152"/>
    </row>
    <row r="9" spans="1:19" x14ac:dyDescent="0.3">
      <c r="A9" s="150"/>
      <c r="B9" s="151"/>
      <c r="C9" s="151"/>
      <c r="D9" s="151"/>
      <c r="E9" s="159" t="s">
        <v>155</v>
      </c>
      <c r="F9" s="171">
        <f>'Step3-AddControls'!F17</f>
        <v>0.3</v>
      </c>
      <c r="H9" s="150"/>
      <c r="I9" s="151"/>
      <c r="J9" s="151"/>
      <c r="K9" s="151"/>
      <c r="L9" s="159" t="s">
        <v>155</v>
      </c>
      <c r="M9" s="173">
        <f>F9</f>
        <v>0.3</v>
      </c>
      <c r="O9" s="150"/>
      <c r="P9" s="151"/>
      <c r="Q9" s="151"/>
      <c r="R9" s="151"/>
      <c r="S9" s="152"/>
    </row>
    <row r="10" spans="1:19" x14ac:dyDescent="0.3">
      <c r="A10" s="150"/>
      <c r="B10" s="151"/>
      <c r="C10" s="151"/>
      <c r="D10" s="151"/>
      <c r="E10" s="159" t="s">
        <v>154</v>
      </c>
      <c r="F10" s="142">
        <f>'Step3-AddControls'!F18</f>
        <v>31000</v>
      </c>
      <c r="H10" s="150"/>
      <c r="I10" s="151"/>
      <c r="J10" s="151"/>
      <c r="K10" s="151"/>
      <c r="L10" s="159" t="s">
        <v>154</v>
      </c>
      <c r="M10" s="174">
        <v>31000</v>
      </c>
      <c r="O10" s="150"/>
      <c r="P10" s="151"/>
      <c r="Q10" s="151"/>
      <c r="R10" s="151"/>
      <c r="S10" s="152"/>
    </row>
    <row r="11" spans="1:19" x14ac:dyDescent="0.3">
      <c r="A11" s="168" t="s">
        <v>159</v>
      </c>
      <c r="B11" s="169"/>
      <c r="C11" s="169"/>
      <c r="D11" s="169"/>
      <c r="E11" s="169"/>
      <c r="F11" s="170"/>
      <c r="H11" s="168" t="s">
        <v>159</v>
      </c>
      <c r="I11" s="169"/>
      <c r="J11" s="169"/>
      <c r="K11" s="169"/>
      <c r="L11" s="169"/>
      <c r="M11" s="170"/>
      <c r="O11" s="150"/>
      <c r="P11" s="151"/>
      <c r="Q11" s="151"/>
      <c r="R11" s="151"/>
      <c r="S11" s="152"/>
    </row>
    <row r="12" spans="1:19" x14ac:dyDescent="0.3">
      <c r="A12" s="150"/>
      <c r="B12" s="151"/>
      <c r="C12" s="151"/>
      <c r="D12" s="151"/>
      <c r="E12" s="159" t="s">
        <v>196</v>
      </c>
      <c r="F12" s="142">
        <f>'Step4-AddInsurance'!F7</f>
        <v>700000</v>
      </c>
      <c r="H12" s="150"/>
      <c r="I12" s="151"/>
      <c r="J12" s="151"/>
      <c r="K12" s="151"/>
      <c r="L12" s="159" t="s">
        <v>196</v>
      </c>
      <c r="M12" s="174">
        <f>F12</f>
        <v>700000</v>
      </c>
      <c r="O12" s="150"/>
      <c r="P12" s="151"/>
      <c r="Q12" s="151"/>
      <c r="R12" s="151"/>
      <c r="S12" s="152"/>
    </row>
    <row r="13" spans="1:19" ht="15" thickBot="1" x14ac:dyDescent="0.35">
      <c r="A13" s="168" t="s">
        <v>157</v>
      </c>
      <c r="B13" s="169"/>
      <c r="C13" s="169"/>
      <c r="D13" s="169"/>
      <c r="E13" s="169"/>
      <c r="F13" s="170"/>
      <c r="H13" s="168" t="s">
        <v>157</v>
      </c>
      <c r="I13" s="169"/>
      <c r="J13" s="169"/>
      <c r="K13" s="169"/>
      <c r="L13" s="169"/>
      <c r="M13" s="170"/>
      <c r="O13" s="153"/>
      <c r="P13" s="154"/>
      <c r="Q13" s="154"/>
      <c r="R13" s="154"/>
      <c r="S13" s="155"/>
    </row>
    <row r="14" spans="1:19" x14ac:dyDescent="0.3">
      <c r="A14" s="150"/>
      <c r="B14" s="151"/>
      <c r="C14" s="151"/>
      <c r="D14" s="151"/>
      <c r="E14" s="159" t="s">
        <v>158</v>
      </c>
      <c r="F14" s="142">
        <f>'Step4-AddInsurance'!D34</f>
        <v>700000</v>
      </c>
      <c r="H14" s="150"/>
      <c r="I14" s="151"/>
      <c r="J14" s="151"/>
      <c r="K14" s="151"/>
      <c r="L14" s="159" t="s">
        <v>158</v>
      </c>
      <c r="M14" s="174">
        <v>600000</v>
      </c>
    </row>
    <row r="15" spans="1:19" x14ac:dyDescent="0.3">
      <c r="A15" s="150"/>
      <c r="B15" s="151"/>
      <c r="C15" s="166"/>
      <c r="D15" s="151"/>
      <c r="E15" s="159" t="s">
        <v>163</v>
      </c>
      <c r="F15" s="142">
        <f>'Step4-AddInsurance'!D35</f>
        <v>1000000</v>
      </c>
      <c r="H15" s="150"/>
      <c r="I15" s="151"/>
      <c r="J15" s="166"/>
      <c r="K15" s="151"/>
      <c r="L15" s="159" t="s">
        <v>163</v>
      </c>
      <c r="M15" s="174">
        <f>F15</f>
        <v>1000000</v>
      </c>
    </row>
    <row r="16" spans="1:19" x14ac:dyDescent="0.3">
      <c r="A16" s="150"/>
      <c r="B16" s="151"/>
      <c r="C16" s="151"/>
      <c r="D16" s="151"/>
      <c r="E16" s="120" t="s">
        <v>165</v>
      </c>
      <c r="F16" s="142">
        <f>'Step4-AddInsurance'!E44</f>
        <v>50000</v>
      </c>
      <c r="H16" s="150"/>
      <c r="I16" s="151"/>
      <c r="J16" s="151"/>
      <c r="K16" s="151"/>
      <c r="L16" s="120" t="s">
        <v>165</v>
      </c>
      <c r="M16" s="174">
        <f>F16</f>
        <v>50000</v>
      </c>
    </row>
    <row r="17" spans="1:17" ht="15" thickBot="1" x14ac:dyDescent="0.35">
      <c r="A17" s="153"/>
      <c r="B17" s="154"/>
      <c r="C17" s="154"/>
      <c r="D17" s="154"/>
      <c r="E17" s="163" t="s">
        <v>164</v>
      </c>
      <c r="F17" s="145">
        <f>'Step4-AddInsurance'!E43</f>
        <v>100000</v>
      </c>
      <c r="H17" s="153"/>
      <c r="I17" s="154"/>
      <c r="J17" s="154"/>
      <c r="K17" s="154"/>
      <c r="L17" s="163" t="s">
        <v>164</v>
      </c>
      <c r="M17" s="175">
        <f>F17</f>
        <v>100000</v>
      </c>
    </row>
    <row r="19" spans="1:17" x14ac:dyDescent="0.3">
      <c r="A19" s="2" t="s">
        <v>292</v>
      </c>
    </row>
    <row r="21" spans="1:17" ht="21.6" thickBot="1" x14ac:dyDescent="0.45">
      <c r="A21" s="2" t="s">
        <v>274</v>
      </c>
      <c r="J21" s="268" t="s">
        <v>273</v>
      </c>
    </row>
    <row r="22" spans="1:17" ht="15" thickBot="1" x14ac:dyDescent="0.35">
      <c r="E22" s="253"/>
      <c r="F22" s="260" t="s">
        <v>271</v>
      </c>
      <c r="G22" s="261"/>
      <c r="H22" s="261"/>
      <c r="I22" s="262"/>
      <c r="J22" s="260" t="s">
        <v>270</v>
      </c>
      <c r="K22" s="261"/>
      <c r="L22" s="262"/>
      <c r="M22" s="260" t="s">
        <v>272</v>
      </c>
      <c r="N22" s="261"/>
      <c r="O22" s="262"/>
    </row>
    <row r="23" spans="1:17" x14ac:dyDescent="0.3">
      <c r="E23" s="254"/>
      <c r="F23" s="256"/>
      <c r="G23" s="265" t="s">
        <v>285</v>
      </c>
      <c r="H23" s="257"/>
      <c r="I23" s="258"/>
      <c r="J23" s="264" t="s">
        <v>243</v>
      </c>
      <c r="K23" s="265" t="s">
        <v>240</v>
      </c>
      <c r="L23" s="266" t="s">
        <v>264</v>
      </c>
      <c r="M23" s="264" t="s">
        <v>272</v>
      </c>
      <c r="N23" s="265" t="s">
        <v>254</v>
      </c>
      <c r="O23" s="266" t="s">
        <v>246</v>
      </c>
    </row>
    <row r="24" spans="1:17" x14ac:dyDescent="0.3">
      <c r="E24" s="255" t="s">
        <v>237</v>
      </c>
      <c r="F24" s="264" t="s">
        <v>238</v>
      </c>
      <c r="G24" s="265" t="s">
        <v>239</v>
      </c>
      <c r="H24" s="265" t="s">
        <v>240</v>
      </c>
      <c r="I24" s="266" t="s">
        <v>242</v>
      </c>
      <c r="J24" s="264" t="s">
        <v>108</v>
      </c>
      <c r="K24" s="265" t="s">
        <v>279</v>
      </c>
      <c r="L24" s="266" t="s">
        <v>279</v>
      </c>
      <c r="M24" s="265" t="s">
        <v>282</v>
      </c>
      <c r="N24" s="265" t="s">
        <v>272</v>
      </c>
      <c r="O24" s="266" t="s">
        <v>247</v>
      </c>
    </row>
    <row r="25" spans="1:17" x14ac:dyDescent="0.3">
      <c r="E25" s="259" t="s">
        <v>162</v>
      </c>
      <c r="F25" s="263">
        <f>Unpack!E15</f>
        <v>0</v>
      </c>
      <c r="G25" s="263">
        <f>Unpack!F15</f>
        <v>0</v>
      </c>
      <c r="H25" s="263">
        <f>Unpack!G15</f>
        <v>0</v>
      </c>
      <c r="I25" s="263">
        <f>Unpack!H15</f>
        <v>0</v>
      </c>
      <c r="J25" s="263">
        <f>Unpack!I15</f>
        <v>-14576.494431543872</v>
      </c>
      <c r="K25" s="263">
        <f>Unpack!J15</f>
        <v>0</v>
      </c>
      <c r="L25" s="263">
        <f>Unpack!K15</f>
        <v>-14576.494431543872</v>
      </c>
      <c r="M25" s="263">
        <f>Unpack!L15</f>
        <v>0</v>
      </c>
      <c r="N25" s="263">
        <f>Unpack!M15</f>
        <v>-14576.494431543872</v>
      </c>
      <c r="O25" s="267" t="str">
        <f>Unpack!N15</f>
        <v>NO</v>
      </c>
    </row>
    <row r="26" spans="1:17" x14ac:dyDescent="0.3">
      <c r="E26" s="259" t="s">
        <v>166</v>
      </c>
      <c r="F26" s="263">
        <f>Unpack!E16</f>
        <v>-61000</v>
      </c>
      <c r="G26" s="263">
        <f>Unpack!F16</f>
        <v>0</v>
      </c>
      <c r="H26" s="263">
        <f>Unpack!G16</f>
        <v>0</v>
      </c>
      <c r="I26" s="263">
        <f>Unpack!H16</f>
        <v>-61000</v>
      </c>
      <c r="J26" s="263">
        <f>Unpack!I16</f>
        <v>-5889.8764308999371</v>
      </c>
      <c r="K26" s="263">
        <f>Unpack!J16</f>
        <v>0</v>
      </c>
      <c r="L26" s="263">
        <f>Unpack!K16</f>
        <v>-5889.8764308999371</v>
      </c>
      <c r="M26" s="263">
        <f>Unpack!L16</f>
        <v>0</v>
      </c>
      <c r="N26" s="263">
        <f>Unpack!M16</f>
        <v>-5889.8764308999371</v>
      </c>
      <c r="O26" s="267" t="str">
        <f>Unpack!N16</f>
        <v>NO</v>
      </c>
    </row>
    <row r="27" spans="1:17" x14ac:dyDescent="0.3">
      <c r="E27" s="259" t="s">
        <v>174</v>
      </c>
      <c r="F27" s="263">
        <f>Unpack!E17</f>
        <v>-61000</v>
      </c>
      <c r="G27" s="263">
        <f>Unpack!F17</f>
        <v>-35000</v>
      </c>
      <c r="H27" s="263">
        <f>Unpack!G17</f>
        <v>0</v>
      </c>
      <c r="I27" s="263">
        <f>Unpack!H17</f>
        <v>-96000</v>
      </c>
      <c r="J27" s="263">
        <f>Unpack!I17</f>
        <v>-5889.8764308999371</v>
      </c>
      <c r="K27" s="263">
        <f>Unpack!J17</f>
        <v>0</v>
      </c>
      <c r="L27" s="263">
        <f>Unpack!K17</f>
        <v>-5889.8764308999371</v>
      </c>
      <c r="M27" s="263">
        <f>Unpack!L17</f>
        <v>700000</v>
      </c>
      <c r="N27" s="263">
        <f>Unpack!M17</f>
        <v>694110.12356910005</v>
      </c>
      <c r="O27" s="267" t="str">
        <f>Unpack!N17</f>
        <v>YES</v>
      </c>
    </row>
    <row r="28" spans="1:17" x14ac:dyDescent="0.3">
      <c r="E28" s="259" t="s">
        <v>167</v>
      </c>
      <c r="F28" s="263">
        <f>Unpack!E18</f>
        <v>-61000</v>
      </c>
      <c r="G28" s="263">
        <f>Unpack!F18</f>
        <v>-35000</v>
      </c>
      <c r="H28" s="263">
        <f>Unpack!G18</f>
        <v>-50000</v>
      </c>
      <c r="I28" s="263">
        <f>Unpack!H18</f>
        <v>-146000</v>
      </c>
      <c r="J28" s="263">
        <f>Unpack!I18</f>
        <v>-5889.8764308999371</v>
      </c>
      <c r="K28" s="263">
        <f>Unpack!J18</f>
        <v>843.34727501973134</v>
      </c>
      <c r="L28" s="263">
        <f>Unpack!K18</f>
        <v>-5046.5291558802055</v>
      </c>
      <c r="M28" s="263">
        <f>Unpack!L18</f>
        <v>700000</v>
      </c>
      <c r="N28" s="263">
        <f>Unpack!M18</f>
        <v>694953.47084411979</v>
      </c>
      <c r="O28" s="267" t="str">
        <f>Unpack!N18</f>
        <v>YES</v>
      </c>
      <c r="Q28" s="267"/>
    </row>
    <row r="29" spans="1:17" x14ac:dyDescent="0.3">
      <c r="E29" s="259" t="s">
        <v>206</v>
      </c>
      <c r="F29" s="263">
        <f>Unpack!E19</f>
        <v>0</v>
      </c>
      <c r="G29" s="263">
        <f>Unpack!F19</f>
        <v>-35000</v>
      </c>
      <c r="H29" s="263">
        <f>Unpack!G19</f>
        <v>-100000</v>
      </c>
      <c r="I29" s="263">
        <f>Unpack!H19</f>
        <v>-135000</v>
      </c>
      <c r="J29" s="263">
        <f>Unpack!I19</f>
        <v>-14576.494431543872</v>
      </c>
      <c r="K29" s="263">
        <f>Unpack!J19</f>
        <v>2792.5129360594319</v>
      </c>
      <c r="L29" s="263">
        <f>Unpack!K19</f>
        <v>-11783.981495484441</v>
      </c>
      <c r="M29" s="263">
        <f>Unpack!L19</f>
        <v>700000</v>
      </c>
      <c r="N29" s="263">
        <f>Unpack!M19</f>
        <v>688216.01850451552</v>
      </c>
      <c r="O29" s="267" t="str">
        <f>Unpack!N19</f>
        <v>YES</v>
      </c>
    </row>
    <row r="31" spans="1:17" ht="21.6" thickBot="1" x14ac:dyDescent="0.45">
      <c r="A31" s="2" t="s">
        <v>276</v>
      </c>
      <c r="J31" s="268" t="s">
        <v>275</v>
      </c>
    </row>
    <row r="32" spans="1:17" ht="15" thickBot="1" x14ac:dyDescent="0.35">
      <c r="C32" s="8" t="s">
        <v>277</v>
      </c>
      <c r="D32" s="173">
        <v>0.92</v>
      </c>
      <c r="F32" s="260" t="s">
        <v>271</v>
      </c>
      <c r="G32" s="261"/>
      <c r="H32" s="261"/>
      <c r="I32" s="262"/>
      <c r="J32" s="260" t="s">
        <v>270</v>
      </c>
      <c r="K32" s="261"/>
      <c r="L32" s="262"/>
      <c r="M32" s="260" t="s">
        <v>272</v>
      </c>
      <c r="N32" s="261"/>
      <c r="O32" s="262"/>
    </row>
    <row r="33" spans="1:15" x14ac:dyDescent="0.3">
      <c r="F33" s="270" t="s">
        <v>278</v>
      </c>
      <c r="H33" s="257"/>
      <c r="I33" s="258"/>
      <c r="K33" s="265" t="s">
        <v>240</v>
      </c>
      <c r="L33" s="266" t="s">
        <v>264</v>
      </c>
      <c r="M33" s="264" t="s">
        <v>272</v>
      </c>
      <c r="N33" s="265" t="s">
        <v>254</v>
      </c>
      <c r="O33" s="266" t="s">
        <v>246</v>
      </c>
    </row>
    <row r="34" spans="1:15" x14ac:dyDescent="0.3">
      <c r="E34" s="255" t="s">
        <v>237</v>
      </c>
      <c r="F34" s="264" t="s">
        <v>238</v>
      </c>
      <c r="G34" s="265" t="s">
        <v>239</v>
      </c>
      <c r="H34" s="265" t="s">
        <v>240</v>
      </c>
      <c r="I34" s="266" t="s">
        <v>242</v>
      </c>
      <c r="J34" s="264" t="s">
        <v>243</v>
      </c>
      <c r="K34" s="265" t="s">
        <v>279</v>
      </c>
      <c r="L34" s="266" t="s">
        <v>279</v>
      </c>
      <c r="M34" s="265" t="s">
        <v>282</v>
      </c>
      <c r="N34" s="265" t="s">
        <v>272</v>
      </c>
      <c r="O34" s="266" t="s">
        <v>247</v>
      </c>
    </row>
    <row r="35" spans="1:15" x14ac:dyDescent="0.3">
      <c r="E35" s="259" t="s">
        <v>162</v>
      </c>
      <c r="F35" s="269">
        <f>Unpack!E23</f>
        <v>0</v>
      </c>
      <c r="G35" s="269">
        <f>Unpack!F23</f>
        <v>0</v>
      </c>
      <c r="H35" s="269">
        <f>Unpack!G23</f>
        <v>0</v>
      </c>
      <c r="I35" s="269">
        <f>Unpack!H23</f>
        <v>0</v>
      </c>
      <c r="J35" s="269">
        <f>Unpack!I23</f>
        <v>0</v>
      </c>
      <c r="K35" s="269">
        <f>Unpack!J23</f>
        <v>0</v>
      </c>
      <c r="L35" s="269">
        <f>Unpack!K23</f>
        <v>0</v>
      </c>
      <c r="M35" s="269">
        <f>Unpack!L23</f>
        <v>0</v>
      </c>
      <c r="N35" s="269">
        <f>Unpack!M23</f>
        <v>0</v>
      </c>
      <c r="O35" s="267" t="str">
        <f>Unpack!N23</f>
        <v>YES</v>
      </c>
    </row>
    <row r="36" spans="1:15" x14ac:dyDescent="0.3">
      <c r="E36" s="259" t="s">
        <v>166</v>
      </c>
      <c r="F36" s="269">
        <f>Unpack!E24</f>
        <v>-61000</v>
      </c>
      <c r="G36" s="269">
        <f>Unpack!F24</f>
        <v>0</v>
      </c>
      <c r="H36" s="269">
        <f>Unpack!G24</f>
        <v>0</v>
      </c>
      <c r="I36" s="269">
        <f>Unpack!H24</f>
        <v>-61000</v>
      </c>
      <c r="J36" s="269">
        <f>Unpack!I24</f>
        <v>0</v>
      </c>
      <c r="K36" s="269">
        <f>Unpack!J24</f>
        <v>0</v>
      </c>
      <c r="L36" s="269">
        <f>Unpack!K24</f>
        <v>0</v>
      </c>
      <c r="M36" s="269">
        <f>Unpack!L24</f>
        <v>0</v>
      </c>
      <c r="N36" s="269">
        <f>Unpack!M24</f>
        <v>0</v>
      </c>
      <c r="O36" s="267" t="str">
        <f>Unpack!N24</f>
        <v>YES</v>
      </c>
    </row>
    <row r="37" spans="1:15" x14ac:dyDescent="0.3">
      <c r="E37" s="259" t="s">
        <v>174</v>
      </c>
      <c r="F37" s="269">
        <f>Unpack!E25</f>
        <v>-61000</v>
      </c>
      <c r="G37" s="269">
        <f>Unpack!F25</f>
        <v>-35000</v>
      </c>
      <c r="H37" s="269">
        <f>Unpack!G25</f>
        <v>0</v>
      </c>
      <c r="I37" s="269">
        <f>Unpack!H25</f>
        <v>-96000</v>
      </c>
      <c r="J37" s="269">
        <f>Unpack!I25</f>
        <v>0</v>
      </c>
      <c r="K37" s="269">
        <f>Unpack!J25</f>
        <v>0</v>
      </c>
      <c r="L37" s="269">
        <f>Unpack!K25</f>
        <v>0</v>
      </c>
      <c r="M37" s="269">
        <f>Unpack!L25</f>
        <v>700000</v>
      </c>
      <c r="N37" s="269">
        <f>Unpack!M25</f>
        <v>700000</v>
      </c>
      <c r="O37" s="267" t="str">
        <f>Unpack!N25</f>
        <v>YES</v>
      </c>
    </row>
    <row r="38" spans="1:15" x14ac:dyDescent="0.3">
      <c r="E38" s="259" t="s">
        <v>167</v>
      </c>
      <c r="F38" s="269">
        <f>Unpack!E26</f>
        <v>-61000</v>
      </c>
      <c r="G38" s="269">
        <f>Unpack!F26</f>
        <v>-35000</v>
      </c>
      <c r="H38" s="269">
        <f>Unpack!G26</f>
        <v>-50000</v>
      </c>
      <c r="I38" s="269">
        <f>Unpack!H26</f>
        <v>-146000</v>
      </c>
      <c r="J38" s="269">
        <f>Unpack!I26</f>
        <v>0</v>
      </c>
      <c r="K38" s="269">
        <f>Unpack!J26</f>
        <v>0</v>
      </c>
      <c r="L38" s="269">
        <f>Unpack!K26</f>
        <v>0</v>
      </c>
      <c r="M38" s="269">
        <f>Unpack!L26</f>
        <v>700000</v>
      </c>
      <c r="N38" s="269">
        <f>Unpack!M26</f>
        <v>700000</v>
      </c>
      <c r="O38" s="267" t="str">
        <f>Unpack!N26</f>
        <v>YES</v>
      </c>
    </row>
    <row r="39" spans="1:15" x14ac:dyDescent="0.3">
      <c r="E39" s="259" t="s">
        <v>206</v>
      </c>
      <c r="F39" s="269">
        <f>Unpack!E27</f>
        <v>0</v>
      </c>
      <c r="G39" s="269">
        <f>Unpack!F27</f>
        <v>-35000</v>
      </c>
      <c r="H39" s="269">
        <f>Unpack!G27</f>
        <v>-100000</v>
      </c>
      <c r="I39" s="269">
        <f>Unpack!H27</f>
        <v>-135000</v>
      </c>
      <c r="J39" s="269">
        <f>Unpack!I27</f>
        <v>0</v>
      </c>
      <c r="K39" s="269">
        <f>Unpack!J27</f>
        <v>0</v>
      </c>
      <c r="L39" s="269">
        <f>Unpack!K27</f>
        <v>0</v>
      </c>
      <c r="M39" s="269">
        <f>Unpack!L27</f>
        <v>700000</v>
      </c>
      <c r="N39" s="269">
        <f>Unpack!M27</f>
        <v>700000</v>
      </c>
      <c r="O39" s="267" t="str">
        <f>Unpack!N27</f>
        <v>YES</v>
      </c>
    </row>
    <row r="41" spans="1:15" ht="21.6" thickBot="1" x14ac:dyDescent="0.45">
      <c r="A41" t="s">
        <v>280</v>
      </c>
      <c r="J41" s="268" t="s">
        <v>281</v>
      </c>
    </row>
    <row r="42" spans="1:15" ht="15" thickBot="1" x14ac:dyDescent="0.35">
      <c r="C42" s="8" t="s">
        <v>289</v>
      </c>
      <c r="D42" s="183">
        <f>D32</f>
        <v>0.92</v>
      </c>
      <c r="F42" s="260" t="s">
        <v>271</v>
      </c>
      <c r="G42" s="261"/>
      <c r="H42" s="261"/>
      <c r="I42" s="262"/>
      <c r="J42" s="260" t="s">
        <v>270</v>
      </c>
      <c r="K42" s="261"/>
      <c r="L42" s="262"/>
      <c r="M42" s="260" t="s">
        <v>272</v>
      </c>
      <c r="N42" s="261"/>
      <c r="O42" s="262"/>
    </row>
    <row r="43" spans="1:15" x14ac:dyDescent="0.3">
      <c r="F43" s="270" t="s">
        <v>278</v>
      </c>
      <c r="H43" s="257"/>
      <c r="I43" s="258"/>
      <c r="K43" s="265" t="s">
        <v>240</v>
      </c>
      <c r="L43" s="266" t="s">
        <v>264</v>
      </c>
      <c r="M43" s="264" t="s">
        <v>272</v>
      </c>
      <c r="N43" s="265" t="s">
        <v>254</v>
      </c>
      <c r="O43" s="266" t="s">
        <v>246</v>
      </c>
    </row>
    <row r="44" spans="1:15" x14ac:dyDescent="0.3">
      <c r="E44" s="255" t="s">
        <v>237</v>
      </c>
      <c r="F44" s="264" t="s">
        <v>238</v>
      </c>
      <c r="G44" s="265" t="s">
        <v>239</v>
      </c>
      <c r="H44" s="265" t="s">
        <v>240</v>
      </c>
      <c r="I44" s="266" t="s">
        <v>242</v>
      </c>
      <c r="J44" s="264" t="s">
        <v>243</v>
      </c>
      <c r="K44" s="265" t="s">
        <v>279</v>
      </c>
      <c r="L44" s="266" t="s">
        <v>279</v>
      </c>
      <c r="M44" s="265" t="s">
        <v>282</v>
      </c>
      <c r="N44" s="265" t="s">
        <v>272</v>
      </c>
      <c r="O44" s="266" t="s">
        <v>247</v>
      </c>
    </row>
    <row r="45" spans="1:15" x14ac:dyDescent="0.3">
      <c r="E45" s="259" t="s">
        <v>162</v>
      </c>
      <c r="F45" s="271">
        <f>Unpack!E31</f>
        <v>0</v>
      </c>
      <c r="G45" s="271">
        <f>Unpack!F31</f>
        <v>0</v>
      </c>
      <c r="H45" s="271">
        <f>Unpack!G31</f>
        <v>0</v>
      </c>
      <c r="I45" s="271">
        <f>Unpack!H31</f>
        <v>0</v>
      </c>
      <c r="J45" s="271">
        <f>Unpack!I31</f>
        <v>-298698.65638409572</v>
      </c>
      <c r="K45" s="271">
        <f>Unpack!J31</f>
        <v>0</v>
      </c>
      <c r="L45" s="271">
        <f>Unpack!K31</f>
        <v>-298698.65638409572</v>
      </c>
      <c r="M45" s="271">
        <f>Unpack!L31</f>
        <v>0</v>
      </c>
      <c r="N45" s="271">
        <f>Unpack!M31</f>
        <v>-298698.65638409572</v>
      </c>
      <c r="O45" s="267" t="str">
        <f>Unpack!N31</f>
        <v>NO</v>
      </c>
    </row>
    <row r="46" spans="1:15" x14ac:dyDescent="0.3">
      <c r="E46" s="259" t="s">
        <v>166</v>
      </c>
      <c r="F46" s="271">
        <f>Unpack!E32</f>
        <v>-61000</v>
      </c>
      <c r="G46" s="271">
        <f>Unpack!F32</f>
        <v>0</v>
      </c>
      <c r="H46" s="271">
        <f>Unpack!G32</f>
        <v>0</v>
      </c>
      <c r="I46" s="271">
        <f>Unpack!H32</f>
        <v>-61000</v>
      </c>
      <c r="J46" s="271">
        <f>Unpack!I32</f>
        <v>-238456.53566396504</v>
      </c>
      <c r="K46" s="271">
        <f>Unpack!J32</f>
        <v>0</v>
      </c>
      <c r="L46" s="271">
        <f>Unpack!K32</f>
        <v>-238456.53566396504</v>
      </c>
      <c r="M46" s="271">
        <f>Unpack!L32</f>
        <v>0</v>
      </c>
      <c r="N46" s="271">
        <f>Unpack!M32</f>
        <v>-238456.53566396504</v>
      </c>
      <c r="O46" s="267" t="str">
        <f>Unpack!N32</f>
        <v>NO</v>
      </c>
    </row>
    <row r="47" spans="1:15" x14ac:dyDescent="0.3">
      <c r="E47" s="259" t="s">
        <v>174</v>
      </c>
      <c r="F47" s="271">
        <f>Unpack!E33</f>
        <v>-61000</v>
      </c>
      <c r="G47" s="271">
        <f>Unpack!F33</f>
        <v>-35000</v>
      </c>
      <c r="H47" s="271">
        <f>Unpack!G33</f>
        <v>0</v>
      </c>
      <c r="I47" s="271">
        <f>Unpack!H33</f>
        <v>-96000</v>
      </c>
      <c r="J47" s="271">
        <f>Unpack!I33</f>
        <v>-238456.53566396504</v>
      </c>
      <c r="K47" s="271">
        <f>Unpack!J33</f>
        <v>0</v>
      </c>
      <c r="L47" s="271">
        <f>Unpack!K33</f>
        <v>-238456.53566396504</v>
      </c>
      <c r="M47" s="271">
        <f>Unpack!L33</f>
        <v>700000</v>
      </c>
      <c r="N47" s="271">
        <f>Unpack!M33</f>
        <v>461543.46433603496</v>
      </c>
      <c r="O47" s="267" t="str">
        <f>Unpack!N33</f>
        <v>YES</v>
      </c>
    </row>
    <row r="48" spans="1:15" x14ac:dyDescent="0.3">
      <c r="E48" s="259" t="s">
        <v>167</v>
      </c>
      <c r="F48" s="271">
        <f>Unpack!E34</f>
        <v>-61000</v>
      </c>
      <c r="G48" s="271">
        <f>Unpack!F34</f>
        <v>-35000</v>
      </c>
      <c r="H48" s="271">
        <f>Unpack!G34</f>
        <v>-50000</v>
      </c>
      <c r="I48" s="271">
        <f>Unpack!H34</f>
        <v>-146000</v>
      </c>
      <c r="J48" s="271">
        <f>Unpack!I34</f>
        <v>-238456.53566396504</v>
      </c>
      <c r="K48" s="271">
        <f>Unpack!J34</f>
        <v>34143.61437326848</v>
      </c>
      <c r="L48" s="271">
        <f>Unpack!K34</f>
        <v>-204312.92129069657</v>
      </c>
      <c r="M48" s="271">
        <f>Unpack!L34</f>
        <v>700000</v>
      </c>
      <c r="N48" s="271">
        <f>Unpack!M34</f>
        <v>495687.0787093034</v>
      </c>
      <c r="O48" s="267" t="str">
        <f>Unpack!N34</f>
        <v>YES</v>
      </c>
    </row>
    <row r="49" spans="5:15" x14ac:dyDescent="0.3">
      <c r="E49" s="259" t="s">
        <v>206</v>
      </c>
      <c r="F49" s="271">
        <f>Unpack!E35</f>
        <v>0</v>
      </c>
      <c r="G49" s="271">
        <f>Unpack!F35</f>
        <v>-35000</v>
      </c>
      <c r="H49" s="271">
        <f>Unpack!G35</f>
        <v>-100000</v>
      </c>
      <c r="I49" s="271">
        <f>Unpack!H35</f>
        <v>-135000</v>
      </c>
      <c r="J49" s="271">
        <f>Unpack!I35</f>
        <v>-298698.65638409572</v>
      </c>
      <c r="K49" s="271">
        <f>Unpack!J35</f>
        <v>57223.625738922783</v>
      </c>
      <c r="L49" s="271">
        <f>Unpack!K35</f>
        <v>-241475.03064517293</v>
      </c>
      <c r="M49" s="271">
        <f>Unpack!L35</f>
        <v>700000</v>
      </c>
      <c r="N49" s="271">
        <f>Unpack!M35</f>
        <v>458524.96935482707</v>
      </c>
      <c r="O49" s="267" t="str">
        <f>Unpack!N35</f>
        <v>YES</v>
      </c>
    </row>
  </sheetData>
  <conditionalFormatting sqref="O25">
    <cfRule type="cellIs" dxfId="15" priority="9" operator="equal">
      <formula>"YES"</formula>
    </cfRule>
    <cfRule type="cellIs" dxfId="14" priority="10" operator="equal">
      <formula>"NO"</formula>
    </cfRule>
  </conditionalFormatting>
  <conditionalFormatting sqref="O26:O29">
    <cfRule type="cellIs" dxfId="13" priority="7" operator="equal">
      <formula>"YES"</formula>
    </cfRule>
    <cfRule type="cellIs" dxfId="12" priority="8" operator="equal">
      <formula>"NO"</formula>
    </cfRule>
  </conditionalFormatting>
  <conditionalFormatting sqref="Q28">
    <cfRule type="cellIs" dxfId="11" priority="5" operator="equal">
      <formula>"YES"</formula>
    </cfRule>
    <cfRule type="cellIs" dxfId="10" priority="6" operator="equal">
      <formula>"NO"</formula>
    </cfRule>
  </conditionalFormatting>
  <conditionalFormatting sqref="O35:O39">
    <cfRule type="cellIs" dxfId="9" priority="3" operator="equal">
      <formula>"YES"</formula>
    </cfRule>
    <cfRule type="cellIs" dxfId="8" priority="4" operator="equal">
      <formula>"NO"</formula>
    </cfRule>
  </conditionalFormatting>
  <conditionalFormatting sqref="O45:O49">
    <cfRule type="cellIs" dxfId="7" priority="1" operator="equal">
      <formula>"YES"</formula>
    </cfRule>
    <cfRule type="cellIs" dxfId="6" priority="2" operator="equal">
      <formula>"NO"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R124"/>
  <sheetViews>
    <sheetView topLeftCell="A4" zoomScale="115" zoomScaleNormal="115" workbookViewId="0">
      <selection activeCell="C17" sqref="C17"/>
    </sheetView>
  </sheetViews>
  <sheetFormatPr defaultRowHeight="14.4" x14ac:dyDescent="0.3"/>
  <cols>
    <col min="1" max="1" width="8.88671875" customWidth="1"/>
    <col min="2" max="7" width="16.88671875" customWidth="1"/>
    <col min="8" max="8" width="21" customWidth="1"/>
    <col min="9" max="9" width="16.88671875" customWidth="1"/>
    <col min="10" max="10" width="11.5546875" bestFit="1" customWidth="1"/>
    <col min="12" max="12" width="12.5546875" bestFit="1" customWidth="1"/>
    <col min="13" max="13" width="11.44140625" bestFit="1" customWidth="1"/>
    <col min="16" max="16" width="22" customWidth="1"/>
    <col min="17" max="17" width="17.88671875" style="9" customWidth="1"/>
    <col min="18" max="18" width="8.6640625" customWidth="1"/>
    <col min="21" max="21" width="10.109375" bestFit="1" customWidth="1"/>
    <col min="26" max="26" width="11.109375" bestFit="1" customWidth="1"/>
    <col min="31" max="31" width="11.5546875" bestFit="1" customWidth="1"/>
    <col min="35" max="35" width="11" bestFit="1" customWidth="1"/>
    <col min="36" max="36" width="11.77734375" bestFit="1" customWidth="1"/>
    <col min="37" max="37" width="13.77734375" customWidth="1"/>
    <col min="38" max="38" width="12.5546875" bestFit="1" customWidth="1"/>
    <col min="40" max="40" width="14.5546875" customWidth="1"/>
    <col min="41" max="41" width="11.88671875" customWidth="1"/>
  </cols>
  <sheetData>
    <row r="1" spans="2:43" x14ac:dyDescent="0.3">
      <c r="Q1"/>
    </row>
    <row r="2" spans="2:43" ht="15" thickBot="1" x14ac:dyDescent="0.35">
      <c r="Q2"/>
    </row>
    <row r="3" spans="2:43" x14ac:dyDescent="0.3">
      <c r="B3" s="147" t="s">
        <v>169</v>
      </c>
      <c r="C3" s="148"/>
      <c r="D3" s="148"/>
      <c r="E3" s="148"/>
      <c r="F3" s="148"/>
      <c r="G3" s="148"/>
      <c r="H3" s="149"/>
      <c r="J3" s="147" t="s">
        <v>170</v>
      </c>
      <c r="K3" s="148"/>
      <c r="L3" s="148"/>
      <c r="M3" s="148"/>
      <c r="N3" s="148"/>
      <c r="O3" s="148"/>
      <c r="P3" s="148"/>
      <c r="Q3" s="156"/>
      <c r="R3" s="148"/>
      <c r="S3" s="148"/>
      <c r="T3" s="148"/>
      <c r="U3" s="148"/>
      <c r="V3" s="149"/>
      <c r="W3" s="151"/>
      <c r="X3" s="147" t="s">
        <v>171</v>
      </c>
      <c r="Y3" s="148"/>
      <c r="Z3" s="148"/>
      <c r="AA3" s="149"/>
      <c r="AC3" s="147" t="s">
        <v>172</v>
      </c>
      <c r="AD3" s="148"/>
      <c r="AE3" s="148"/>
      <c r="AF3" s="148"/>
      <c r="AG3" s="148"/>
      <c r="AH3" s="148"/>
      <c r="AI3" s="148"/>
      <c r="AJ3" s="148"/>
      <c r="AK3" s="148"/>
      <c r="AL3" s="148"/>
      <c r="AM3" s="148"/>
      <c r="AN3" s="148"/>
      <c r="AO3" s="148"/>
      <c r="AP3" s="148"/>
      <c r="AQ3" s="149"/>
    </row>
    <row r="4" spans="2:43" x14ac:dyDescent="0.3">
      <c r="B4" s="150" t="s">
        <v>137</v>
      </c>
      <c r="C4" s="151"/>
      <c r="D4" s="151"/>
      <c r="E4" s="151"/>
      <c r="F4" s="151"/>
      <c r="G4" s="151"/>
      <c r="H4" s="152"/>
      <c r="J4" s="150" t="s">
        <v>138</v>
      </c>
      <c r="K4" s="151"/>
      <c r="L4" s="151"/>
      <c r="M4" s="151"/>
      <c r="N4" s="151"/>
      <c r="O4" s="151"/>
      <c r="P4" s="151"/>
      <c r="Q4" s="157"/>
      <c r="R4" s="151"/>
      <c r="S4" s="151"/>
      <c r="T4" s="151"/>
      <c r="U4" s="151"/>
      <c r="V4" s="152"/>
      <c r="W4" s="151"/>
      <c r="X4" s="150" t="s">
        <v>147</v>
      </c>
      <c r="Y4" s="151"/>
      <c r="Z4" s="151"/>
      <c r="AA4" s="152"/>
      <c r="AC4" s="150" t="s">
        <v>168</v>
      </c>
      <c r="AD4" s="151"/>
      <c r="AE4" s="151"/>
      <c r="AF4" s="151"/>
      <c r="AG4" s="151"/>
      <c r="AH4" s="151"/>
      <c r="AI4" s="151"/>
      <c r="AJ4" s="151"/>
      <c r="AK4" s="151"/>
      <c r="AL4" s="151"/>
      <c r="AM4" s="151"/>
      <c r="AN4" s="151"/>
      <c r="AO4" s="151"/>
      <c r="AP4" s="151"/>
      <c r="AQ4" s="152"/>
    </row>
    <row r="5" spans="2:43" x14ac:dyDescent="0.3">
      <c r="B5" s="150"/>
      <c r="C5" s="151"/>
      <c r="D5" s="151"/>
      <c r="E5" s="151"/>
      <c r="F5" s="151"/>
      <c r="G5" s="151"/>
      <c r="H5" s="152"/>
      <c r="J5" s="150"/>
      <c r="K5" s="151"/>
      <c r="L5" s="151"/>
      <c r="M5" s="151"/>
      <c r="N5" s="151"/>
      <c r="O5" s="151"/>
      <c r="P5" s="151"/>
      <c r="Q5" s="157"/>
      <c r="R5" s="151"/>
      <c r="S5" s="151"/>
      <c r="T5" s="151"/>
      <c r="U5" s="151"/>
      <c r="V5" s="152"/>
      <c r="W5" s="151"/>
      <c r="X5" s="150"/>
      <c r="Y5" s="151"/>
      <c r="Z5" s="151"/>
      <c r="AA5" s="152"/>
      <c r="AC5" s="150"/>
      <c r="AD5" s="151"/>
      <c r="AE5" s="151"/>
      <c r="AF5" s="151"/>
      <c r="AG5" s="151"/>
      <c r="AH5" s="151"/>
      <c r="AI5" s="151"/>
      <c r="AJ5" s="151"/>
      <c r="AK5" s="151"/>
      <c r="AL5" s="151"/>
      <c r="AM5" s="151"/>
      <c r="AN5" s="151"/>
      <c r="AO5" s="151"/>
      <c r="AP5" s="151"/>
      <c r="AQ5" s="152"/>
    </row>
    <row r="6" spans="2:43" x14ac:dyDescent="0.3">
      <c r="B6" s="150"/>
      <c r="C6" s="151"/>
      <c r="D6" s="151"/>
      <c r="E6" s="151"/>
      <c r="F6" s="151"/>
      <c r="G6" s="151"/>
      <c r="H6" s="152"/>
      <c r="J6" s="150"/>
      <c r="K6" s="151"/>
      <c r="L6" s="151"/>
      <c r="M6" s="151"/>
      <c r="N6" s="151"/>
      <c r="O6" s="151"/>
      <c r="P6" s="151"/>
      <c r="Q6" s="157"/>
      <c r="R6" s="151"/>
      <c r="S6" s="151"/>
      <c r="T6" s="151"/>
      <c r="U6" s="151"/>
      <c r="V6" s="152"/>
      <c r="W6" s="151"/>
      <c r="X6" s="150"/>
      <c r="Y6" s="151"/>
      <c r="Z6" s="151"/>
      <c r="AA6" s="152"/>
      <c r="AC6" s="150"/>
      <c r="AD6" s="151"/>
      <c r="AE6" s="151"/>
      <c r="AF6" s="151"/>
      <c r="AG6" s="151"/>
      <c r="AH6" s="151"/>
      <c r="AI6" s="151"/>
      <c r="AJ6" s="151"/>
      <c r="AK6" s="151"/>
      <c r="AL6" s="151"/>
      <c r="AM6" s="151"/>
      <c r="AN6" s="151"/>
      <c r="AO6" s="151"/>
      <c r="AP6" s="151"/>
      <c r="AQ6" s="152"/>
    </row>
    <row r="7" spans="2:43" x14ac:dyDescent="0.3">
      <c r="B7" s="150" t="s">
        <v>133</v>
      </c>
      <c r="C7" s="151"/>
      <c r="D7" s="151"/>
      <c r="E7" s="151" t="s">
        <v>136</v>
      </c>
      <c r="F7" s="151"/>
      <c r="G7" s="151"/>
      <c r="H7" s="152"/>
      <c r="J7" s="150" t="s">
        <v>134</v>
      </c>
      <c r="K7" s="151"/>
      <c r="L7" s="151"/>
      <c r="M7" s="151"/>
      <c r="N7" s="151"/>
      <c r="O7" s="151"/>
      <c r="P7" s="151" t="s">
        <v>113</v>
      </c>
      <c r="Q7" s="157"/>
      <c r="R7" s="151"/>
      <c r="S7" s="151" t="s">
        <v>124</v>
      </c>
      <c r="T7" s="157"/>
      <c r="U7" s="151"/>
      <c r="V7" s="152"/>
      <c r="W7" s="151"/>
      <c r="X7" s="150" t="s">
        <v>150</v>
      </c>
      <c r="Y7" s="164"/>
      <c r="Z7" s="151"/>
      <c r="AA7" s="152"/>
      <c r="AC7" s="150" t="s">
        <v>134</v>
      </c>
      <c r="AD7" s="151"/>
      <c r="AE7" s="151"/>
      <c r="AF7" s="151"/>
      <c r="AG7" s="151"/>
      <c r="AH7" s="151"/>
      <c r="AI7" s="151" t="s">
        <v>140</v>
      </c>
      <c r="AJ7" s="151"/>
      <c r="AK7" s="151"/>
      <c r="AL7" s="151"/>
      <c r="AM7" s="157"/>
      <c r="AN7" s="151"/>
      <c r="AO7" s="151"/>
      <c r="AP7" s="151"/>
      <c r="AQ7" s="152"/>
    </row>
    <row r="8" spans="2:43" ht="24" customHeight="1" x14ac:dyDescent="0.3">
      <c r="B8" s="150" t="s">
        <v>45</v>
      </c>
      <c r="C8" s="22">
        <f>IF( (('Step1-BaselineRisk'!H6) * (1)) &gt; 20, ROUND( _xlfn.NORM.INV( C9, (('Step1-BaselineRisk'!H6) * (1)), SQRT(( 'Step1-BaselineRisk'!H6 ) * (1))), 0 ), MATCH( C9, PM_PoissonTables!$B$4:$BO$4 ) - 1 )</f>
        <v>2</v>
      </c>
      <c r="D8" s="151"/>
      <c r="E8" s="151" t="s">
        <v>79</v>
      </c>
      <c r="F8" s="116">
        <f>IF( Stats!C8&gt;1000, "# of IIDs must be &lt;= 1000", IF( Stats!C8=0, 0, 'Metalog IID lognormal'!$O$7 ))</f>
        <v>776840.64181957417</v>
      </c>
      <c r="G8" s="151"/>
      <c r="H8" s="152"/>
      <c r="I8" s="118"/>
      <c r="J8" s="150" t="s">
        <v>88</v>
      </c>
      <c r="K8" s="22">
        <f>IF( ((K11) * (1)) &gt; 20, ROUND( _xlfn.NORM.INV( K9, ((K11) * (1)), SQRT(( K11 ) * (1))), 0 ), MATCH( K9, PM_PoissonTables!$B$5:$BO$5 ) - 1 )</f>
        <v>0</v>
      </c>
      <c r="L8" s="151"/>
      <c r="M8" s="151"/>
      <c r="N8" s="151"/>
      <c r="O8" s="151"/>
      <c r="P8" s="151" t="s">
        <v>96</v>
      </c>
      <c r="Q8" s="157">
        <f>AVERAGE(Poisson_Distribution)</f>
        <v>0.05</v>
      </c>
      <c r="R8" s="151"/>
      <c r="S8" s="151" t="s">
        <v>96</v>
      </c>
      <c r="T8" s="157">
        <f>AVERAGE(Poisson_Distribution_With_Mitigation)</f>
        <v>2.5000000000000001E-2</v>
      </c>
      <c r="U8" s="151"/>
      <c r="V8" s="152"/>
      <c r="W8" s="151"/>
      <c r="X8" s="150" t="s">
        <v>148</v>
      </c>
      <c r="Y8" s="151"/>
      <c r="Z8" s="128">
        <f>IF(Q18&gt;'Step4-AddInsurance'!D34,(MIN(Q18-'Step4-AddInsurance'!D34,'Step4-AddInsurance'!D35)),0)</f>
        <v>0</v>
      </c>
      <c r="AA8" s="152"/>
      <c r="AC8" s="150" t="s">
        <v>88</v>
      </c>
      <c r="AD8" s="187">
        <f>IF( ((AD11) * (1)) &gt; 20, ROUND( _xlfn.NORM.INV( AD9, ((AD11) * (1)), SQRT(( AD11 ) * (1))), 0 ), MATCH( AD9, PM_PoissonTables!$B$5:$BO$5 ) - 1 )</f>
        <v>0</v>
      </c>
      <c r="AE8" s="151"/>
      <c r="AF8" s="151"/>
      <c r="AG8" s="151"/>
      <c r="AH8" s="151"/>
      <c r="AI8" s="159" t="s">
        <v>87</v>
      </c>
      <c r="AJ8" s="188">
        <f>IF( Stats!AD8&gt;1000, "# of IIDs must be &lt;= 1000", IF( Stats!AD8=0, 0, 'Metalog IID lognormal'!$Q$7 ))</f>
        <v>0</v>
      </c>
      <c r="AK8" s="151"/>
      <c r="AL8" s="151"/>
      <c r="AM8" s="151" t="s">
        <v>186</v>
      </c>
      <c r="AN8" s="187">
        <f>MAX(AJ8-'Step5-FinalAnalysis'!M12,0)</f>
        <v>0</v>
      </c>
      <c r="AO8" s="151"/>
      <c r="AP8" s="151"/>
      <c r="AQ8" s="152"/>
    </row>
    <row r="9" spans="2:43" x14ac:dyDescent="0.3">
      <c r="B9" s="150" t="s">
        <v>46</v>
      </c>
      <c r="C9" s="151">
        <f>INDEX(Uniform01,PM_Index)</f>
        <v>0.99955000000000005</v>
      </c>
      <c r="D9" s="151"/>
      <c r="E9" s="151" t="s">
        <v>76</v>
      </c>
      <c r="F9" s="151">
        <f>INDEX(Uniform02,PM_Index)</f>
        <v>0.81284999999999996</v>
      </c>
      <c r="G9" s="151"/>
      <c r="H9" s="152"/>
      <c r="I9" s="16"/>
      <c r="J9" s="150" t="s">
        <v>46</v>
      </c>
      <c r="K9" s="151">
        <f>INDEX(Uniform04,PM_Index)</f>
        <v>0.74724999999999997</v>
      </c>
      <c r="L9" s="151"/>
      <c r="M9" s="151"/>
      <c r="N9" s="151"/>
      <c r="O9" s="151"/>
      <c r="P9" s="151" t="s">
        <v>94</v>
      </c>
      <c r="Q9" s="157">
        <f>ROUND(1/Q8,0)</f>
        <v>20</v>
      </c>
      <c r="R9" s="151"/>
      <c r="S9" s="151" t="s">
        <v>94</v>
      </c>
      <c r="T9" s="157">
        <f>ROUND(1/T8,0)</f>
        <v>40</v>
      </c>
      <c r="U9" s="151"/>
      <c r="V9" s="152"/>
      <c r="W9" s="151"/>
      <c r="X9" s="150" t="s">
        <v>149</v>
      </c>
      <c r="Y9" s="165"/>
      <c r="Z9" s="127">
        <f>IF(F8&gt;'Step4-AddInsurance'!D34,(MIN(F8-'Step4-AddInsurance'!D34,'Step4-AddInsurance'!D35)),0)</f>
        <v>76840.641819574172</v>
      </c>
      <c r="AA9" s="152"/>
      <c r="AC9" s="150" t="s">
        <v>46</v>
      </c>
      <c r="AD9" s="151">
        <f>INDEX(Uniform07,PM_Index)</f>
        <v>0.36485000000000001</v>
      </c>
      <c r="AE9" s="151"/>
      <c r="AF9" s="151"/>
      <c r="AG9" s="151"/>
      <c r="AH9" s="151"/>
      <c r="AI9" s="159" t="s">
        <v>76</v>
      </c>
      <c r="AJ9" s="151">
        <f>INDEX(Uniform09,PM_Index)</f>
        <v>2.9649999999999999E-2</v>
      </c>
      <c r="AK9" s="151"/>
      <c r="AL9" s="151"/>
      <c r="AM9" s="157"/>
      <c r="AN9" s="151"/>
      <c r="AO9" s="151"/>
      <c r="AP9" s="151"/>
      <c r="AQ9" s="152"/>
    </row>
    <row r="10" spans="2:43" x14ac:dyDescent="0.3">
      <c r="B10" s="150" t="s">
        <v>91</v>
      </c>
      <c r="C10" s="165">
        <v>1001</v>
      </c>
      <c r="D10" s="151"/>
      <c r="E10" s="151" t="s">
        <v>91</v>
      </c>
      <c r="F10" s="165">
        <v>1004</v>
      </c>
      <c r="G10" s="151"/>
      <c r="H10" s="152"/>
      <c r="J10" s="150" t="s">
        <v>91</v>
      </c>
      <c r="K10" s="165">
        <v>3001</v>
      </c>
      <c r="L10" s="151"/>
      <c r="M10" s="151"/>
      <c r="N10" s="151"/>
      <c r="O10" s="151"/>
      <c r="P10" s="151" t="s">
        <v>112</v>
      </c>
      <c r="Q10" s="157" t="str">
        <f>IF(Q14&gt;1,Q15,Q11)</f>
        <v>...Once every 20 years</v>
      </c>
      <c r="R10" s="151"/>
      <c r="S10" s="151"/>
      <c r="T10" s="157" t="str">
        <f>IF(T14&gt;1,T15,T11)</f>
        <v>...Once every 40 years</v>
      </c>
      <c r="U10" s="151"/>
      <c r="V10" s="152"/>
      <c r="W10" s="151"/>
      <c r="X10" s="150"/>
      <c r="Y10" s="151"/>
      <c r="Z10" s="151"/>
      <c r="AA10" s="152"/>
      <c r="AC10" s="150" t="s">
        <v>91</v>
      </c>
      <c r="AD10" s="165">
        <v>5001</v>
      </c>
      <c r="AE10" s="151"/>
      <c r="AF10" s="151"/>
      <c r="AG10" s="151"/>
      <c r="AH10" s="151"/>
      <c r="AI10" s="120" t="s">
        <v>91</v>
      </c>
      <c r="AJ10" s="165">
        <v>5003</v>
      </c>
      <c r="AK10" s="151"/>
      <c r="AL10" s="151"/>
      <c r="AM10" s="157"/>
      <c r="AN10" s="151"/>
      <c r="AO10" s="151"/>
      <c r="AP10" s="151"/>
      <c r="AQ10" s="152"/>
    </row>
    <row r="11" spans="2:43" x14ac:dyDescent="0.3">
      <c r="B11" s="150"/>
      <c r="C11" s="151"/>
      <c r="D11" s="151"/>
      <c r="E11" s="151"/>
      <c r="F11" s="151"/>
      <c r="G11" s="151"/>
      <c r="H11" s="152"/>
      <c r="J11" s="150" t="s">
        <v>44</v>
      </c>
      <c r="K11" s="158">
        <f>'Step1-BaselineRisk'!H6*(1-'Step3-AddControls'!F6)</f>
        <v>2.5000000000000001E-2</v>
      </c>
      <c r="L11" s="151"/>
      <c r="M11" s="151"/>
      <c r="N11" s="151"/>
      <c r="O11" s="151"/>
      <c r="P11" s="151"/>
      <c r="Q11" s="157" t="str">
        <f>CONCATENATE("...Once every ",Q9, " years")</f>
        <v>...Once every 20 years</v>
      </c>
      <c r="R11" s="151"/>
      <c r="S11" s="151"/>
      <c r="T11" s="157" t="str">
        <f>CONCATENATE("...Once every ",T9, " years")</f>
        <v>...Once every 40 years</v>
      </c>
      <c r="U11" s="151"/>
      <c r="V11" s="152"/>
      <c r="W11" s="151"/>
      <c r="X11" s="150"/>
      <c r="Y11" s="151"/>
      <c r="Z11" s="151"/>
      <c r="AA11" s="152"/>
      <c r="AC11" s="150" t="s">
        <v>44</v>
      </c>
      <c r="AD11" s="158">
        <f>'Step1-BaselineRisk'!H6*(1-'Step5-FinalAnalysis'!M6)</f>
        <v>2.5000000000000001E-2</v>
      </c>
      <c r="AE11" s="151"/>
      <c r="AF11" s="151"/>
      <c r="AG11" s="151"/>
      <c r="AH11" s="151"/>
      <c r="AI11" s="151"/>
      <c r="AJ11" s="157"/>
      <c r="AK11" s="151"/>
      <c r="AL11" s="151"/>
      <c r="AM11" s="157"/>
      <c r="AN11" s="151"/>
      <c r="AO11" s="151"/>
      <c r="AP11" s="151"/>
      <c r="AQ11" s="152"/>
    </row>
    <row r="12" spans="2:43" x14ac:dyDescent="0.3">
      <c r="B12" s="150"/>
      <c r="C12" s="151"/>
      <c r="D12" s="151"/>
      <c r="E12" s="151"/>
      <c r="F12" s="151" t="s">
        <v>21</v>
      </c>
      <c r="G12" s="151"/>
      <c r="H12" s="152"/>
      <c r="J12" s="150"/>
      <c r="K12" s="151"/>
      <c r="L12" s="151"/>
      <c r="M12" s="151"/>
      <c r="N12" s="151"/>
      <c r="O12" s="151"/>
      <c r="P12" s="151"/>
      <c r="Q12" s="157" t="s">
        <v>95</v>
      </c>
      <c r="R12" s="151"/>
      <c r="S12" s="151"/>
      <c r="T12" s="157" t="s">
        <v>95</v>
      </c>
      <c r="U12" s="151"/>
      <c r="V12" s="152"/>
      <c r="W12" s="151"/>
      <c r="X12" s="150"/>
      <c r="Y12" s="151"/>
      <c r="Z12" s="151"/>
      <c r="AA12" s="152"/>
      <c r="AC12" s="150"/>
      <c r="AD12" s="151"/>
      <c r="AE12" s="151"/>
      <c r="AF12" s="151"/>
      <c r="AG12" s="151"/>
      <c r="AH12" s="151"/>
      <c r="AI12" s="151"/>
      <c r="AJ12" s="157"/>
      <c r="AK12" s="151"/>
      <c r="AL12" s="151"/>
      <c r="AM12" s="177" t="s">
        <v>190</v>
      </c>
      <c r="AN12" s="151"/>
      <c r="AO12" s="151"/>
      <c r="AP12" s="151"/>
      <c r="AQ12" s="152"/>
    </row>
    <row r="13" spans="2:43" x14ac:dyDescent="0.3">
      <c r="B13" s="150" t="s">
        <v>135</v>
      </c>
      <c r="C13" s="151"/>
      <c r="D13" s="151"/>
      <c r="E13" s="151"/>
      <c r="F13">
        <v>0.5</v>
      </c>
      <c r="G13" s="151"/>
      <c r="H13" s="152"/>
      <c r="J13" s="150" t="s">
        <v>139</v>
      </c>
      <c r="K13" s="159"/>
      <c r="L13" s="151"/>
      <c r="M13" s="151"/>
      <c r="N13" s="151"/>
      <c r="O13" s="151"/>
      <c r="P13" s="151"/>
      <c r="Q13" s="157" t="str">
        <f>IF(Q9&lt;=1,Q12,Q11)</f>
        <v>...Once every 20 years</v>
      </c>
      <c r="R13" s="151"/>
      <c r="S13" s="151"/>
      <c r="T13" s="157" t="str">
        <f>IF(T9&lt;=1,T12,T11)</f>
        <v>...Once every 40 years</v>
      </c>
      <c r="U13" s="151"/>
      <c r="V13" s="152"/>
      <c r="W13" s="151"/>
      <c r="X13" s="150"/>
      <c r="Y13" s="151"/>
      <c r="Z13" s="151"/>
      <c r="AA13" s="152"/>
      <c r="AC13" s="150" t="s">
        <v>139</v>
      </c>
      <c r="AD13" s="159"/>
      <c r="AE13" s="151"/>
      <c r="AF13" s="151"/>
      <c r="AG13" s="151"/>
      <c r="AH13" s="151"/>
      <c r="AI13" s="151" t="s">
        <v>150</v>
      </c>
      <c r="AJ13" s="164"/>
      <c r="AK13" s="151"/>
      <c r="AL13" s="151"/>
      <c r="AM13" s="157"/>
      <c r="AN13" s="151" t="s">
        <v>188</v>
      </c>
      <c r="AO13" s="151" t="s">
        <v>189</v>
      </c>
      <c r="AP13" s="151"/>
      <c r="AQ13" s="152"/>
    </row>
    <row r="14" spans="2:43" ht="31.8" customHeight="1" x14ac:dyDescent="0.3">
      <c r="B14" s="150" t="s">
        <v>75</v>
      </c>
      <c r="C14" s="116">
        <f>LOGINV( C15, LN( 'Step1-BaselineRisk'!B16 ), ( LN( 'Step1-BaselineRisk'!B17 ) - LN( 'Step1-BaselineRisk'!B16 )) / NORMSINV( Stats!F14 ))</f>
        <v>23373.290033525624</v>
      </c>
      <c r="D14" s="151"/>
      <c r="E14" s="151"/>
      <c r="F14">
        <v>0.9</v>
      </c>
      <c r="G14" s="151"/>
      <c r="H14" s="152"/>
      <c r="J14" s="150"/>
      <c r="K14" s="159" t="s">
        <v>83</v>
      </c>
      <c r="L14" s="116">
        <f>LOGINV( L15, LN( L18 ), ( LN( L19 ) - LN( L18 )) / NORMSINV( K19 ))</f>
        <v>113935.60218286932</v>
      </c>
      <c r="M14" s="151"/>
      <c r="N14" s="151"/>
      <c r="O14" s="151"/>
      <c r="P14" s="151"/>
      <c r="Q14" s="157">
        <f>ROUND(Q8,0)</f>
        <v>0</v>
      </c>
      <c r="R14" s="151"/>
      <c r="S14" s="151"/>
      <c r="T14" s="157">
        <f>ROUND(T8,0)</f>
        <v>0</v>
      </c>
      <c r="U14" s="151"/>
      <c r="V14" s="152"/>
      <c r="W14" s="151"/>
      <c r="X14" s="150"/>
      <c r="Y14" s="151"/>
      <c r="Z14" s="151"/>
      <c r="AA14" s="152"/>
      <c r="AC14" s="150"/>
      <c r="AD14" s="159" t="s">
        <v>83</v>
      </c>
      <c r="AE14" s="189">
        <f>LOGINV( AE15, LN( AE18 ), ( LN( AE19 ) - LN( AE18 )) / NORMSINV( AD19 ))</f>
        <v>520925.54813805677</v>
      </c>
      <c r="AF14" s="151"/>
      <c r="AG14" s="151"/>
      <c r="AH14" s="151"/>
      <c r="AI14" s="151" t="s">
        <v>148</v>
      </c>
      <c r="AJ14" s="151"/>
      <c r="AK14" s="188">
        <f>IF(AJ8&gt;'Step5-FinalAnalysis'!$M$14,(MIN(AJ8-'Step5-FinalAnalysis'!$M$14,'Step5-FinalAnalysis'!$M$15)),0)</f>
        <v>0</v>
      </c>
      <c r="AL14" s="151"/>
      <c r="AM14" s="159" t="s">
        <v>290</v>
      </c>
      <c r="AN14" s="272">
        <f>AJ8-AK14</f>
        <v>0</v>
      </c>
      <c r="AO14" s="190">
        <f>MAX(AN14-'Step5-FinalAnalysis'!M12,0)</f>
        <v>0</v>
      </c>
      <c r="AP14" s="151"/>
      <c r="AQ14" s="152"/>
    </row>
    <row r="15" spans="2:43" x14ac:dyDescent="0.3">
      <c r="B15" s="150" t="s">
        <v>76</v>
      </c>
      <c r="C15" s="151">
        <f>INDEX(Uniform03,PM_Index)</f>
        <v>0.16184999999999999</v>
      </c>
      <c r="D15" s="151"/>
      <c r="E15" s="151"/>
      <c r="F15">
        <f>(1-F14)*100</f>
        <v>9.9999999999999982</v>
      </c>
      <c r="G15" s="151"/>
      <c r="H15" s="152"/>
      <c r="J15" s="150"/>
      <c r="K15" s="159" t="s">
        <v>76</v>
      </c>
      <c r="L15" s="151">
        <f>INDEX(Uniform05,PM_Index)</f>
        <v>0.63495000000000001</v>
      </c>
      <c r="M15" s="151"/>
      <c r="N15" s="151"/>
      <c r="O15" s="151"/>
      <c r="P15" s="151"/>
      <c r="Q15" s="157" t="str">
        <f>CONCATENATE(Q14," times per year")</f>
        <v>0 times per year</v>
      </c>
      <c r="R15" s="151"/>
      <c r="S15" s="151"/>
      <c r="T15" s="157" t="str">
        <f>CONCATENATE(T14," times per year")</f>
        <v>0 times per year</v>
      </c>
      <c r="U15" s="151"/>
      <c r="V15" s="152"/>
      <c r="W15" s="151"/>
      <c r="X15" s="150"/>
      <c r="Y15" s="151"/>
      <c r="Z15" s="151"/>
      <c r="AA15" s="152"/>
      <c r="AC15" s="150"/>
      <c r="AD15" s="159" t="s">
        <v>76</v>
      </c>
      <c r="AE15" s="151">
        <f>INDEX(Uniform08,PM_Index)</f>
        <v>0.91744999999999999</v>
      </c>
      <c r="AF15" s="151"/>
      <c r="AG15" s="151"/>
      <c r="AH15" s="151"/>
      <c r="AI15" s="151" t="s">
        <v>149</v>
      </c>
      <c r="AJ15" s="165"/>
      <c r="AK15" s="188">
        <f>IF(F8&gt;'Step5-FinalAnalysis'!$M$14,(MIN(F8-'Step5-FinalAnalysis'!$M$14,'Step5-FinalAnalysis'!$M$15)),0)</f>
        <v>176840.64181957417</v>
      </c>
      <c r="AL15" s="151"/>
      <c r="AM15" s="159" t="s">
        <v>291</v>
      </c>
      <c r="AN15" s="273">
        <f>F8-AK15</f>
        <v>600000</v>
      </c>
      <c r="AO15" s="191">
        <f>MAX(AN15-'Step5-FinalAnalysis'!M12,0)</f>
        <v>0</v>
      </c>
      <c r="AP15" s="151"/>
      <c r="AQ15" s="152"/>
    </row>
    <row r="16" spans="2:43" ht="15" thickBot="1" x14ac:dyDescent="0.35">
      <c r="B16" s="153" t="s">
        <v>91</v>
      </c>
      <c r="C16" s="195"/>
      <c r="D16" s="154"/>
      <c r="E16" s="154"/>
      <c r="F16" s="154"/>
      <c r="G16" s="154"/>
      <c r="H16" s="155"/>
      <c r="J16" s="150"/>
      <c r="K16" s="159" t="s">
        <v>91</v>
      </c>
      <c r="L16" s="165">
        <v>3002</v>
      </c>
      <c r="M16" s="151"/>
      <c r="N16" s="151"/>
      <c r="O16" s="151"/>
      <c r="P16" s="151"/>
      <c r="Q16" s="157"/>
      <c r="R16" s="151"/>
      <c r="S16" s="151"/>
      <c r="T16" s="151"/>
      <c r="U16" s="151"/>
      <c r="V16" s="152"/>
      <c r="W16" s="151"/>
      <c r="X16" s="150"/>
      <c r="Y16" s="151"/>
      <c r="Z16" s="151"/>
      <c r="AA16" s="152"/>
      <c r="AC16" s="150"/>
      <c r="AD16" s="159" t="s">
        <v>91</v>
      </c>
      <c r="AE16" s="165">
        <v>5002</v>
      </c>
      <c r="AF16" s="151"/>
      <c r="AG16" s="151"/>
      <c r="AH16" s="151"/>
      <c r="AI16" s="151"/>
      <c r="AJ16" s="157"/>
      <c r="AK16" s="151"/>
      <c r="AL16" s="151"/>
      <c r="AM16" s="151"/>
      <c r="AN16" s="151"/>
      <c r="AO16" s="176"/>
      <c r="AP16" s="151"/>
      <c r="AQ16" s="152"/>
    </row>
    <row r="17" spans="1:44" x14ac:dyDescent="0.3">
      <c r="B17">
        <v>0.999</v>
      </c>
      <c r="C17" s="111">
        <f>_xlfn.PERCENTILE.EXC(Lognormal,B17)</f>
        <v>9086865.6960921325</v>
      </c>
      <c r="D17" t="s">
        <v>297</v>
      </c>
      <c r="J17" s="150"/>
      <c r="K17" s="151" t="s">
        <v>85</v>
      </c>
      <c r="L17" s="151" t="s">
        <v>84</v>
      </c>
      <c r="M17" s="151"/>
      <c r="N17" s="151"/>
      <c r="O17" s="151"/>
      <c r="P17" s="151" t="s">
        <v>140</v>
      </c>
      <c r="Q17" s="151"/>
      <c r="R17" s="151"/>
      <c r="S17" s="151"/>
      <c r="T17" s="151"/>
      <c r="U17" s="151"/>
      <c r="V17" s="152"/>
      <c r="W17" s="151"/>
      <c r="X17" s="150"/>
      <c r="Y17" s="151"/>
      <c r="Z17" s="151"/>
      <c r="AA17" s="152"/>
      <c r="AC17" s="150"/>
      <c r="AD17" s="151" t="s">
        <v>85</v>
      </c>
      <c r="AE17" s="151" t="s">
        <v>84</v>
      </c>
      <c r="AF17" s="151"/>
      <c r="AG17" s="151"/>
      <c r="AH17" s="151"/>
      <c r="AI17" s="166" t="s">
        <v>179</v>
      </c>
      <c r="AJ17" s="151"/>
      <c r="AK17" s="151"/>
      <c r="AL17" s="151"/>
      <c r="AM17" s="151"/>
      <c r="AN17" s="151"/>
      <c r="AO17" s="151"/>
      <c r="AP17" s="151"/>
      <c r="AQ17" s="152"/>
    </row>
    <row r="18" spans="1:44" x14ac:dyDescent="0.3">
      <c r="B18" s="7"/>
      <c r="J18" s="150"/>
      <c r="K18" s="160">
        <v>0.5</v>
      </c>
      <c r="L18" s="161">
        <f>'Step1-BaselineRisk'!B16*(1-'Step3-AddControls'!F17)</f>
        <v>68919.199999999997</v>
      </c>
      <c r="M18" s="151"/>
      <c r="N18" s="151"/>
      <c r="O18" s="151"/>
      <c r="P18" s="159" t="s">
        <v>87</v>
      </c>
      <c r="Q18" s="116">
        <f>IF( Stats!K8&gt;1000, "# of IIDs must be &lt;= 1000", IF( Stats!K8=0, 0, 'Metalog IID lognormal'!$P$7 ))</f>
        <v>0</v>
      </c>
      <c r="R18" s="151"/>
      <c r="S18" s="151"/>
      <c r="T18" s="151"/>
      <c r="U18" s="151"/>
      <c r="V18" s="152"/>
      <c r="W18" s="151"/>
      <c r="X18" s="150"/>
      <c r="Y18" s="151"/>
      <c r="Z18" s="151"/>
      <c r="AA18" s="152"/>
      <c r="AC18" s="150"/>
      <c r="AD18" s="160">
        <v>0.5</v>
      </c>
      <c r="AE18" s="161">
        <f>'Step1-BaselineRisk'!B16*(1-'Step5-FinalAnalysis'!M9)</f>
        <v>68919.199999999997</v>
      </c>
      <c r="AF18" s="151"/>
      <c r="AG18" s="151"/>
      <c r="AH18" s="151"/>
      <c r="AI18" s="186" t="e">
        <f>CONCATENATE("Actual Cost at the ",'Step5-FinalAnalysis'!#REF!*100,"th Percentile")</f>
        <v>#REF!</v>
      </c>
      <c r="AJ18" s="151"/>
      <c r="AK18" s="151"/>
      <c r="AL18" s="151"/>
      <c r="AM18" s="151"/>
      <c r="AN18" s="151"/>
      <c r="AO18" s="151"/>
      <c r="AP18" s="151"/>
      <c r="AQ18" s="152"/>
    </row>
    <row r="19" spans="1:44" x14ac:dyDescent="0.3">
      <c r="B19" s="7"/>
      <c r="J19" s="150"/>
      <c r="K19" s="162">
        <f>Stats!F14</f>
        <v>0.9</v>
      </c>
      <c r="L19" s="161">
        <f>'Step1-BaselineRisk'!B17*(1-'Step3-AddControls'!F17)</f>
        <v>446000.8</v>
      </c>
      <c r="M19" s="151"/>
      <c r="N19" s="151"/>
      <c r="O19" s="151"/>
      <c r="P19" s="159" t="s">
        <v>76</v>
      </c>
      <c r="Q19" s="151">
        <f>INDEX(Uniform06,PM_Index)</f>
        <v>0.17645</v>
      </c>
      <c r="R19" s="151"/>
      <c r="S19" s="151"/>
      <c r="T19" s="151"/>
      <c r="U19" s="151"/>
      <c r="V19" s="152"/>
      <c r="W19" s="151"/>
      <c r="X19" s="150"/>
      <c r="Y19" s="151"/>
      <c r="Z19" s="151"/>
      <c r="AA19" s="152"/>
      <c r="AC19" s="150"/>
      <c r="AD19" s="162">
        <f>Stats!F14</f>
        <v>0.9</v>
      </c>
      <c r="AE19" s="161">
        <f>'Step1-BaselineRisk'!B17*(1-'Step5-FinalAnalysis'!M9)</f>
        <v>446000.8</v>
      </c>
      <c r="AF19" s="151"/>
      <c r="AG19" s="151"/>
      <c r="AH19" s="151"/>
      <c r="AI19" s="186" t="e">
        <f>CONCATENATE("Budgted versus Actual Costs at the ",'Step5-FinalAnalysis'!#REF!*100,"% Percentile")</f>
        <v>#REF!</v>
      </c>
      <c r="AJ19" s="151"/>
      <c r="AK19" s="151"/>
      <c r="AL19" s="151"/>
      <c r="AM19" s="151"/>
      <c r="AN19" s="151"/>
      <c r="AO19" s="151"/>
      <c r="AP19" s="151"/>
      <c r="AQ19" s="152"/>
    </row>
    <row r="20" spans="1:44" ht="15" thickBot="1" x14ac:dyDescent="0.35">
      <c r="J20" s="153"/>
      <c r="K20" s="154"/>
      <c r="L20" s="154"/>
      <c r="M20" s="154"/>
      <c r="N20" s="154"/>
      <c r="O20" s="154"/>
      <c r="P20" s="163" t="s">
        <v>91</v>
      </c>
      <c r="Q20" s="195">
        <v>3003</v>
      </c>
      <c r="R20" s="154"/>
      <c r="S20" s="154"/>
      <c r="T20" s="154"/>
      <c r="U20" s="154"/>
      <c r="V20" s="155"/>
      <c r="W20" s="151"/>
      <c r="X20" s="153"/>
      <c r="Y20" s="154"/>
      <c r="Z20" s="154"/>
      <c r="AA20" s="155"/>
      <c r="AC20" s="150"/>
      <c r="AD20" s="151"/>
      <c r="AE20" s="151"/>
      <c r="AF20" s="151"/>
      <c r="AG20" s="151"/>
      <c r="AH20" s="151"/>
      <c r="AI20" s="151"/>
      <c r="AJ20" s="151"/>
      <c r="AK20" s="151"/>
      <c r="AL20" s="151"/>
      <c r="AM20" s="151"/>
      <c r="AN20" s="151"/>
      <c r="AO20" s="151"/>
      <c r="AP20" s="151"/>
      <c r="AQ20" s="152"/>
    </row>
    <row r="21" spans="1:44" x14ac:dyDescent="0.3">
      <c r="B21" t="s">
        <v>78</v>
      </c>
      <c r="AC21" s="150"/>
      <c r="AD21" s="151"/>
      <c r="AE21" s="151"/>
      <c r="AF21" s="151"/>
      <c r="AG21" s="151"/>
      <c r="AH21" s="151"/>
      <c r="AI21" s="177" t="s">
        <v>162</v>
      </c>
      <c r="AJ21" s="151"/>
      <c r="AK21" s="151"/>
      <c r="AL21" s="151"/>
      <c r="AM21" s="151"/>
      <c r="AN21" s="151"/>
      <c r="AO21" s="151"/>
      <c r="AP21" s="151"/>
      <c r="AQ21" s="152"/>
    </row>
    <row r="22" spans="1:44" ht="45.6" customHeight="1" x14ac:dyDescent="0.3">
      <c r="A22" s="275"/>
      <c r="B22" s="275" t="s">
        <v>235</v>
      </c>
      <c r="C22" s="275" t="s">
        <v>236</v>
      </c>
      <c r="D22" s="275"/>
      <c r="E22" s="275" t="s">
        <v>80</v>
      </c>
      <c r="F22" s="275" t="s">
        <v>77</v>
      </c>
      <c r="G22" s="275" t="s">
        <v>86</v>
      </c>
      <c r="H22" s="276" t="s">
        <v>87</v>
      </c>
      <c r="I22" s="275" t="s">
        <v>201</v>
      </c>
      <c r="Q22"/>
      <c r="R22" s="9"/>
      <c r="AD22" s="150"/>
      <c r="AE22" s="151"/>
      <c r="AF22" s="151"/>
      <c r="AG22" s="151"/>
      <c r="AH22" s="151"/>
      <c r="AI22" s="151"/>
      <c r="AJ22" s="177" t="s">
        <v>166</v>
      </c>
      <c r="AK22" s="151"/>
      <c r="AL22" s="151"/>
      <c r="AM22" s="151"/>
      <c r="AN22" s="151"/>
      <c r="AO22" s="151"/>
      <c r="AP22" s="151"/>
      <c r="AQ22" s="151"/>
      <c r="AR22" s="152"/>
    </row>
    <row r="23" spans="1:44" x14ac:dyDescent="0.3">
      <c r="A23">
        <v>1</v>
      </c>
      <c r="B23" s="112">
        <f t="shared" ref="B23:B54" si="0">1-D23</f>
        <v>0.999</v>
      </c>
      <c r="C23" s="112">
        <f>IF(ISNA(F23),0,B23)</f>
        <v>0</v>
      </c>
      <c r="D23">
        <v>1E-3</v>
      </c>
      <c r="E23" s="111">
        <f t="shared" ref="E23:E54" si="1">_xlfn.PERCENTILE.EXC(Lognormal,D23)</f>
        <v>1066.7707024255608</v>
      </c>
      <c r="F23" s="111" t="e">
        <f>IF(_xlfn.PERCENTILE.EXC(LognormalWithPoisson,$D23)=0,IF(F24&gt;0,0,NA()),_xlfn.PERCENTILE.EXC(LognormalWithPoisson,$D23))</f>
        <v>#N/A</v>
      </c>
      <c r="G23" s="111">
        <f t="shared" ref="G23:G54" si="2">_xlfn.PERCENTILE.EXC(LognormalWithMitigations,D23)</f>
        <v>746.73949169789307</v>
      </c>
      <c r="H23" s="111" t="e">
        <f t="shared" ref="H23:H54" si="3">IF(_xlfn.PERCENTILE.EXC(LognormalWithPoissonAndMitigations,$D23)=0,IF(H24&gt;0,0,NA()),_xlfn.PERCENTILE.EXC(LognormalWithPoissonAndMitigations,$D23))</f>
        <v>#N/A</v>
      </c>
      <c r="I23" s="117" t="e">
        <f>IF(ISNA(F23),NA(),'Step4-AddInsurance'!$F$7)</f>
        <v>#N/A</v>
      </c>
      <c r="J23" s="117"/>
      <c r="Q23"/>
      <c r="R23" s="9"/>
      <c r="AD23" s="150"/>
      <c r="AE23" s="151"/>
      <c r="AF23" s="151"/>
      <c r="AG23" s="151"/>
      <c r="AH23" s="151"/>
      <c r="AI23" s="151"/>
      <c r="AJ23" s="177" t="s">
        <v>180</v>
      </c>
      <c r="AK23" s="151"/>
      <c r="AL23" s="151"/>
      <c r="AM23" s="151"/>
      <c r="AN23" s="151"/>
      <c r="AO23" s="151"/>
      <c r="AP23" s="151"/>
      <c r="AQ23" s="151"/>
      <c r="AR23" s="152"/>
    </row>
    <row r="24" spans="1:44" x14ac:dyDescent="0.3">
      <c r="A24">
        <v>2</v>
      </c>
      <c r="B24" s="112">
        <f t="shared" si="0"/>
        <v>0.99</v>
      </c>
      <c r="C24" s="112">
        <f t="shared" ref="C24:C87" si="4">IF(ISNA(F24),0,B24)</f>
        <v>0</v>
      </c>
      <c r="D24" s="113">
        <v>0.01</v>
      </c>
      <c r="E24" s="111">
        <f t="shared" si="1"/>
        <v>3310.6218581207327</v>
      </c>
      <c r="F24" s="111" t="e">
        <f t="shared" ref="F24:F55" si="5">IF(_xlfn.PERCENTILE.EXC(LognormalWithPoisson,D24)=0,IF(F25&gt;0,0,NA()),_xlfn.PERCENTILE.EXC(LognormalWithPoisson,D24))</f>
        <v>#N/A</v>
      </c>
      <c r="G24" s="111">
        <f t="shared" si="2"/>
        <v>2317.4353006845145</v>
      </c>
      <c r="H24" s="111" t="e">
        <f t="shared" si="3"/>
        <v>#N/A</v>
      </c>
      <c r="I24" s="117" t="e">
        <f>IF(ISNA(F24),NA(),'Step4-AddInsurance'!$F$7)</f>
        <v>#N/A</v>
      </c>
      <c r="J24" s="117"/>
      <c r="Q24"/>
      <c r="R24" s="9"/>
      <c r="AD24" s="150"/>
      <c r="AE24" s="151"/>
      <c r="AF24" s="151"/>
      <c r="AG24" s="151"/>
      <c r="AH24" s="151"/>
      <c r="AI24" s="151"/>
      <c r="AJ24" s="177" t="s">
        <v>181</v>
      </c>
      <c r="AK24" s="151"/>
      <c r="AL24" s="151"/>
      <c r="AM24" s="151"/>
      <c r="AN24" s="151"/>
      <c r="AO24" s="151"/>
      <c r="AP24" s="151"/>
      <c r="AQ24" s="151"/>
      <c r="AR24" s="152"/>
    </row>
    <row r="25" spans="1:44" x14ac:dyDescent="0.3">
      <c r="A25">
        <v>3</v>
      </c>
      <c r="B25" s="112">
        <f t="shared" si="0"/>
        <v>0.98</v>
      </c>
      <c r="C25" s="112">
        <f t="shared" si="4"/>
        <v>0</v>
      </c>
      <c r="D25" s="113">
        <v>0.02</v>
      </c>
      <c r="E25" s="111">
        <f t="shared" si="1"/>
        <v>4931.2209366152319</v>
      </c>
      <c r="F25" s="111" t="e">
        <f t="shared" si="5"/>
        <v>#N/A</v>
      </c>
      <c r="G25" s="111">
        <f t="shared" si="2"/>
        <v>3451.854655630666</v>
      </c>
      <c r="H25" s="111" t="e">
        <f t="shared" si="3"/>
        <v>#N/A</v>
      </c>
      <c r="I25" s="117" t="e">
        <f>IF(ISNA(F25),NA(),'Step4-AddInsurance'!$F$7)</f>
        <v>#N/A</v>
      </c>
      <c r="J25" s="117"/>
      <c r="Q25"/>
      <c r="R25" s="9"/>
      <c r="AD25" s="150"/>
      <c r="AE25" s="151"/>
      <c r="AF25" s="151"/>
      <c r="AG25" s="151"/>
      <c r="AH25" s="151"/>
      <c r="AI25" s="151"/>
      <c r="AJ25" s="177" t="s">
        <v>182</v>
      </c>
      <c r="AK25" s="151"/>
      <c r="AL25" s="151"/>
      <c r="AM25" s="151"/>
      <c r="AN25" s="151"/>
      <c r="AO25" s="151"/>
      <c r="AP25" s="151"/>
      <c r="AQ25" s="151"/>
      <c r="AR25" s="152"/>
    </row>
    <row r="26" spans="1:44" x14ac:dyDescent="0.3">
      <c r="A26">
        <v>4</v>
      </c>
      <c r="B26" s="112">
        <f t="shared" si="0"/>
        <v>0.97</v>
      </c>
      <c r="C26" s="112">
        <f t="shared" si="4"/>
        <v>0</v>
      </c>
      <c r="D26" s="113">
        <v>0.03</v>
      </c>
      <c r="E26" s="111">
        <f t="shared" si="1"/>
        <v>6347.3897531863086</v>
      </c>
      <c r="F26" s="111" t="e">
        <f t="shared" si="5"/>
        <v>#N/A</v>
      </c>
      <c r="G26" s="111">
        <f t="shared" si="2"/>
        <v>4443.1728272304199</v>
      </c>
      <c r="H26" s="111" t="e">
        <f t="shared" si="3"/>
        <v>#N/A</v>
      </c>
      <c r="I26" s="117" t="e">
        <f>IF(ISNA(F26),NA(),'Step4-AddInsurance'!$F$7)</f>
        <v>#N/A</v>
      </c>
      <c r="J26" s="117"/>
      <c r="Q26"/>
      <c r="R26" s="9"/>
      <c r="AD26" s="150"/>
      <c r="AE26" s="151"/>
      <c r="AF26" s="151"/>
      <c r="AG26" s="151"/>
      <c r="AH26" s="151"/>
      <c r="AI26" s="151"/>
      <c r="AJ26" s="151"/>
      <c r="AK26" s="151"/>
      <c r="AL26" s="151"/>
      <c r="AM26" s="151"/>
      <c r="AN26" s="151"/>
      <c r="AO26" s="151"/>
      <c r="AP26" s="151"/>
      <c r="AQ26" s="151"/>
      <c r="AR26" s="152"/>
    </row>
    <row r="27" spans="1:44" x14ac:dyDescent="0.3">
      <c r="A27">
        <v>5</v>
      </c>
      <c r="B27" s="112">
        <f t="shared" si="0"/>
        <v>0.96</v>
      </c>
      <c r="C27" s="112">
        <f t="shared" si="4"/>
        <v>0</v>
      </c>
      <c r="D27" s="113">
        <v>0.04</v>
      </c>
      <c r="E27" s="111">
        <f t="shared" si="1"/>
        <v>7674.139106414309</v>
      </c>
      <c r="F27" s="111" t="e">
        <f t="shared" si="5"/>
        <v>#N/A</v>
      </c>
      <c r="G27" s="111">
        <f t="shared" si="2"/>
        <v>5371.8973744900204</v>
      </c>
      <c r="H27" s="111" t="e">
        <f t="shared" si="3"/>
        <v>#N/A</v>
      </c>
      <c r="I27" s="117" t="e">
        <f>IF(ISNA(F27),NA(),'Step4-AddInsurance'!$F$7)</f>
        <v>#N/A</v>
      </c>
      <c r="J27" s="117"/>
      <c r="Q27"/>
      <c r="R27" s="9"/>
      <c r="AD27" s="150"/>
      <c r="AE27" s="151"/>
      <c r="AF27" s="151"/>
      <c r="AG27" s="151"/>
      <c r="AH27" s="151"/>
      <c r="AI27" s="151"/>
      <c r="AJ27" s="151"/>
      <c r="AK27" s="151"/>
      <c r="AL27" s="157" t="s">
        <v>81</v>
      </c>
      <c r="AM27" s="157" t="s">
        <v>82</v>
      </c>
      <c r="AN27" s="151"/>
      <c r="AO27" s="151"/>
      <c r="AP27" s="151"/>
      <c r="AQ27" s="151"/>
      <c r="AR27" s="152"/>
    </row>
    <row r="28" spans="1:44" x14ac:dyDescent="0.3">
      <c r="A28">
        <v>6</v>
      </c>
      <c r="B28" s="112">
        <f t="shared" si="0"/>
        <v>0.95</v>
      </c>
      <c r="C28" s="112">
        <f t="shared" si="4"/>
        <v>0</v>
      </c>
      <c r="D28" s="113">
        <v>0.05</v>
      </c>
      <c r="E28" s="111">
        <f t="shared" si="1"/>
        <v>8954.9802709519572</v>
      </c>
      <c r="F28" s="111" t="e">
        <f t="shared" si="5"/>
        <v>#N/A</v>
      </c>
      <c r="G28" s="111">
        <f t="shared" si="2"/>
        <v>6268.4861896663751</v>
      </c>
      <c r="H28" s="111" t="e">
        <f t="shared" si="3"/>
        <v>#N/A</v>
      </c>
      <c r="I28" s="117" t="e">
        <f>IF(ISNA(F28),NA(),'Step4-AddInsurance'!$F$7)</f>
        <v>#N/A</v>
      </c>
      <c r="J28" s="117"/>
      <c r="Q28"/>
      <c r="R28" s="9"/>
      <c r="AD28" s="150"/>
      <c r="AE28" s="151"/>
      <c r="AF28" s="151"/>
      <c r="AG28" s="151"/>
      <c r="AH28" s="151"/>
      <c r="AI28" s="151"/>
      <c r="AJ28" s="177" t="s">
        <v>193</v>
      </c>
      <c r="AK28" s="151"/>
      <c r="AL28" s="161" t="e">
        <f>MAX('Step5-FinalAnalysis'!#REF!)*1.2</f>
        <v>#REF!</v>
      </c>
      <c r="AM28" s="161" t="e">
        <f>AL28</f>
        <v>#REF!</v>
      </c>
      <c r="AN28" s="151" t="s">
        <v>195</v>
      </c>
      <c r="AO28" s="151"/>
      <c r="AP28" s="151"/>
      <c r="AQ28" s="151"/>
      <c r="AR28" s="152"/>
    </row>
    <row r="29" spans="1:44" x14ac:dyDescent="0.3">
      <c r="A29">
        <v>7</v>
      </c>
      <c r="B29" s="112">
        <f t="shared" si="0"/>
        <v>0.94</v>
      </c>
      <c r="C29" s="112">
        <f t="shared" si="4"/>
        <v>0</v>
      </c>
      <c r="D29" s="113">
        <v>0.06</v>
      </c>
      <c r="E29" s="111">
        <f t="shared" si="1"/>
        <v>10212.022415556796</v>
      </c>
      <c r="F29" s="111" t="e">
        <f t="shared" si="5"/>
        <v>#N/A</v>
      </c>
      <c r="G29" s="111">
        <f t="shared" si="2"/>
        <v>7148.4156908897621</v>
      </c>
      <c r="H29" s="111" t="e">
        <f t="shared" si="3"/>
        <v>#N/A</v>
      </c>
      <c r="I29" s="117" t="e">
        <f>IF(ISNA(F29),NA(),'Step4-AddInsurance'!$F$7)</f>
        <v>#N/A</v>
      </c>
      <c r="J29" s="117"/>
      <c r="Q29"/>
      <c r="R29" s="9"/>
      <c r="AD29" s="150"/>
      <c r="AE29" s="151"/>
      <c r="AF29" s="151"/>
      <c r="AG29" s="151"/>
      <c r="AH29" s="151"/>
      <c r="AI29" s="151"/>
      <c r="AJ29" s="151"/>
      <c r="AK29" s="151" t="s">
        <v>194</v>
      </c>
      <c r="AL29" s="151">
        <v>0</v>
      </c>
      <c r="AM29" s="151">
        <v>0</v>
      </c>
      <c r="AN29" s="151"/>
      <c r="AO29" s="151"/>
      <c r="AP29" s="151"/>
      <c r="AQ29" s="151"/>
      <c r="AR29" s="152"/>
    </row>
    <row r="30" spans="1:44" x14ac:dyDescent="0.3">
      <c r="A30">
        <v>8</v>
      </c>
      <c r="B30" s="112">
        <f t="shared" si="0"/>
        <v>0.92999999999999994</v>
      </c>
      <c r="C30" s="112">
        <f t="shared" si="4"/>
        <v>0</v>
      </c>
      <c r="D30" s="113">
        <v>7.0000000000000007E-2</v>
      </c>
      <c r="E30" s="111">
        <f t="shared" si="1"/>
        <v>11458.42296345351</v>
      </c>
      <c r="F30" s="111" t="e">
        <f t="shared" si="5"/>
        <v>#N/A</v>
      </c>
      <c r="G30" s="111">
        <f t="shared" si="2"/>
        <v>8020.8960744174638</v>
      </c>
      <c r="H30" s="111" t="e">
        <f t="shared" si="3"/>
        <v>#N/A</v>
      </c>
      <c r="I30" s="117" t="e">
        <f>IF(ISNA(F30),NA(),'Step4-AddInsurance'!$F$7)</f>
        <v>#N/A</v>
      </c>
      <c r="J30" s="117"/>
      <c r="Q30"/>
      <c r="R30" s="9"/>
      <c r="AD30" s="150"/>
      <c r="AE30" s="151"/>
      <c r="AF30" s="151"/>
      <c r="AG30" s="151"/>
      <c r="AH30" s="151"/>
      <c r="AI30" s="151"/>
      <c r="AJ30" s="151"/>
      <c r="AK30" s="151"/>
      <c r="AL30" s="151"/>
      <c r="AM30" s="151"/>
      <c r="AN30" s="151"/>
      <c r="AO30" s="151"/>
      <c r="AP30" s="151"/>
      <c r="AQ30" s="151"/>
      <c r="AR30" s="152"/>
    </row>
    <row r="31" spans="1:44" x14ac:dyDescent="0.3">
      <c r="A31">
        <v>9</v>
      </c>
      <c r="B31" s="112">
        <f t="shared" si="0"/>
        <v>0.92</v>
      </c>
      <c r="C31" s="112">
        <f t="shared" si="4"/>
        <v>0</v>
      </c>
      <c r="D31" s="113">
        <v>0.08</v>
      </c>
      <c r="E31" s="111">
        <f t="shared" si="1"/>
        <v>12702.86430096983</v>
      </c>
      <c r="F31" s="111" t="e">
        <f t="shared" si="5"/>
        <v>#N/A</v>
      </c>
      <c r="G31" s="111">
        <f t="shared" si="2"/>
        <v>8892.0050106788894</v>
      </c>
      <c r="H31" s="111" t="e">
        <f t="shared" si="3"/>
        <v>#N/A</v>
      </c>
      <c r="I31" s="117" t="e">
        <f>IF(ISNA(F31),NA(),'Step4-AddInsurance'!$F$7)</f>
        <v>#N/A</v>
      </c>
      <c r="J31" s="117"/>
      <c r="Q31"/>
      <c r="R31" s="9"/>
      <c r="AD31" s="150"/>
      <c r="AE31" s="151"/>
      <c r="AF31" s="151"/>
      <c r="AG31" s="151"/>
      <c r="AH31" s="151"/>
      <c r="AI31" s="151"/>
      <c r="AJ31" s="151"/>
      <c r="AK31" s="151"/>
      <c r="AL31" s="192" t="e">
        <f>MAX('Step5-FinalAnalysis'!#REF!)</f>
        <v>#REF!</v>
      </c>
      <c r="AM31" s="192" t="e">
        <f>AL31</f>
        <v>#REF!</v>
      </c>
      <c r="AN31" s="151"/>
      <c r="AO31" s="151"/>
      <c r="AP31" s="151"/>
      <c r="AQ31" s="151"/>
      <c r="AR31" s="152"/>
    </row>
    <row r="32" spans="1:44" x14ac:dyDescent="0.3">
      <c r="A32">
        <v>10</v>
      </c>
      <c r="B32" s="112">
        <f t="shared" si="0"/>
        <v>0.91</v>
      </c>
      <c r="C32" s="112">
        <f t="shared" si="4"/>
        <v>0</v>
      </c>
      <c r="D32" s="113">
        <v>0.09</v>
      </c>
      <c r="E32" s="111">
        <f t="shared" si="1"/>
        <v>13951.52420124341</v>
      </c>
      <c r="F32" s="111" t="e">
        <f t="shared" si="5"/>
        <v>#N/A</v>
      </c>
      <c r="G32" s="111">
        <f t="shared" si="2"/>
        <v>9766.0669408703943</v>
      </c>
      <c r="H32" s="111" t="e">
        <f t="shared" si="3"/>
        <v>#N/A</v>
      </c>
      <c r="I32" s="117" t="e">
        <f>IF(ISNA(F32),NA(),'Step4-AddInsurance'!$F$7)</f>
        <v>#N/A</v>
      </c>
      <c r="J32" s="117"/>
      <c r="Q32"/>
      <c r="R32" s="9"/>
      <c r="AD32" s="150"/>
      <c r="AE32" s="151"/>
      <c r="AF32" s="151"/>
      <c r="AG32" s="151"/>
      <c r="AH32" s="151"/>
      <c r="AI32" s="151"/>
      <c r="AJ32" s="151"/>
      <c r="AK32" s="151"/>
      <c r="AL32" s="151"/>
      <c r="AM32" s="151"/>
      <c r="AN32" s="151"/>
      <c r="AO32" s="151"/>
      <c r="AP32" s="151"/>
      <c r="AQ32" s="151"/>
      <c r="AR32" s="152"/>
    </row>
    <row r="33" spans="1:44" x14ac:dyDescent="0.3">
      <c r="A33">
        <v>11</v>
      </c>
      <c r="B33" s="112">
        <f t="shared" si="0"/>
        <v>0.9</v>
      </c>
      <c r="C33" s="112">
        <f t="shared" si="4"/>
        <v>0</v>
      </c>
      <c r="D33" s="113">
        <v>0.1</v>
      </c>
      <c r="E33" s="111">
        <f t="shared" si="1"/>
        <v>15209.06526292385</v>
      </c>
      <c r="F33" s="111" t="e">
        <f t="shared" si="5"/>
        <v>#N/A</v>
      </c>
      <c r="G33" s="111">
        <f t="shared" si="2"/>
        <v>10646.345684046704</v>
      </c>
      <c r="H33" s="111" t="e">
        <f t="shared" si="3"/>
        <v>#N/A</v>
      </c>
      <c r="I33" s="117" t="e">
        <f>IF(ISNA(F33),NA(),'Step4-AddInsurance'!$F$7)</f>
        <v>#N/A</v>
      </c>
      <c r="J33" s="117"/>
      <c r="Q33"/>
      <c r="R33" s="9"/>
      <c r="AD33" s="150"/>
      <c r="AE33" s="151"/>
      <c r="AF33" s="151"/>
      <c r="AG33" s="151"/>
      <c r="AH33" s="151"/>
      <c r="AI33" s="177" t="s">
        <v>162</v>
      </c>
      <c r="AJ33" s="183">
        <f>COUNTIF( LognormalWithPoisson, "&gt;" &amp; 'Step5-FinalAnalysis'!#REF! ) / PM_Trials</f>
        <v>0</v>
      </c>
      <c r="AK33" s="192" t="e">
        <f>'Step5-FinalAnalysis'!#REF!</f>
        <v>#REF!</v>
      </c>
      <c r="AL33" s="151"/>
      <c r="AM33" s="151"/>
      <c r="AN33" s="151"/>
      <c r="AO33" s="151"/>
      <c r="AP33" s="151"/>
      <c r="AQ33" s="151"/>
      <c r="AR33" s="152"/>
    </row>
    <row r="34" spans="1:44" x14ac:dyDescent="0.3">
      <c r="A34">
        <v>12</v>
      </c>
      <c r="B34" s="112">
        <f t="shared" si="0"/>
        <v>0.89</v>
      </c>
      <c r="C34" s="112">
        <f t="shared" si="4"/>
        <v>0</v>
      </c>
      <c r="D34" s="113">
        <v>0.11</v>
      </c>
      <c r="E34" s="111">
        <f t="shared" si="1"/>
        <v>16479.18073244717</v>
      </c>
      <c r="F34" s="111" t="e">
        <f t="shared" si="5"/>
        <v>#N/A</v>
      </c>
      <c r="G34" s="111">
        <f t="shared" si="2"/>
        <v>11535.426512713029</v>
      </c>
      <c r="H34" s="111" t="e">
        <f t="shared" si="3"/>
        <v>#N/A</v>
      </c>
      <c r="I34" s="117" t="e">
        <f>IF(ISNA(F34),NA(),'Step4-AddInsurance'!$F$7)</f>
        <v>#N/A</v>
      </c>
      <c r="J34" s="117"/>
      <c r="Q34"/>
      <c r="R34" s="9"/>
      <c r="AD34" s="150"/>
      <c r="AE34" s="151"/>
      <c r="AF34" s="151"/>
      <c r="AG34" s="151"/>
      <c r="AH34" s="151"/>
      <c r="AI34" s="177" t="s">
        <v>166</v>
      </c>
      <c r="AJ34" s="183">
        <f>COUNTIF( DamageGivenChanceAndControls_Step5, "&gt;" &amp; 'Step5-FinalAnalysis'!#REF! ) / PM_Trials</f>
        <v>0</v>
      </c>
      <c r="AK34" s="192" t="e">
        <f>'Step5-FinalAnalysis'!#REF!</f>
        <v>#REF!</v>
      </c>
      <c r="AL34" s="151"/>
      <c r="AM34" s="151"/>
      <c r="AN34" s="151"/>
      <c r="AO34" s="151"/>
      <c r="AP34" s="151"/>
      <c r="AQ34" s="151"/>
      <c r="AR34" s="152"/>
    </row>
    <row r="35" spans="1:44" x14ac:dyDescent="0.3">
      <c r="A35">
        <v>13</v>
      </c>
      <c r="B35" s="112">
        <f t="shared" si="0"/>
        <v>0.88</v>
      </c>
      <c r="C35" s="112">
        <f t="shared" si="4"/>
        <v>0</v>
      </c>
      <c r="D35" s="113">
        <v>0.12</v>
      </c>
      <c r="E35" s="111">
        <f t="shared" si="1"/>
        <v>17764.91781350207</v>
      </c>
      <c r="F35" s="111" t="e">
        <f t="shared" si="5"/>
        <v>#N/A</v>
      </c>
      <c r="G35" s="111">
        <f t="shared" si="2"/>
        <v>12435.44246945146</v>
      </c>
      <c r="H35" s="111" t="e">
        <f t="shared" si="3"/>
        <v>#N/A</v>
      </c>
      <c r="I35" s="117" t="e">
        <f>IF(ISNA(F35),NA(),'Step4-AddInsurance'!$F$7)</f>
        <v>#N/A</v>
      </c>
      <c r="J35" s="117"/>
      <c r="Q35"/>
      <c r="R35" s="9"/>
      <c r="AD35" s="150"/>
      <c r="AE35" s="151"/>
      <c r="AF35" s="151"/>
      <c r="AG35" s="151"/>
      <c r="AH35" s="151"/>
      <c r="AI35" s="177" t="s">
        <v>180</v>
      </c>
      <c r="AJ35" s="183">
        <f>COUNTIF( Step5LossesWithControlsAndSelfInsurance, "&gt;" &amp; 'Step5-FinalAnalysis'!#REF! ) / PM_Trials</f>
        <v>0</v>
      </c>
      <c r="AK35" s="192" t="e">
        <f>'Step5-FinalAnalysis'!#REF!</f>
        <v>#REF!</v>
      </c>
      <c r="AL35" s="151"/>
      <c r="AM35" s="151"/>
      <c r="AN35" s="151"/>
      <c r="AO35" s="151"/>
      <c r="AP35" s="151"/>
      <c r="AQ35" s="151"/>
      <c r="AR35" s="152"/>
    </row>
    <row r="36" spans="1:44" x14ac:dyDescent="0.3">
      <c r="A36">
        <v>14</v>
      </c>
      <c r="B36" s="112">
        <f t="shared" si="0"/>
        <v>0.87</v>
      </c>
      <c r="C36" s="112">
        <f t="shared" si="4"/>
        <v>0</v>
      </c>
      <c r="D36" s="113">
        <v>0.13</v>
      </c>
      <c r="E36" s="111">
        <f t="shared" si="1"/>
        <v>19068.880259366299</v>
      </c>
      <c r="F36" s="111" t="e">
        <f t="shared" si="5"/>
        <v>#N/A</v>
      </c>
      <c r="G36" s="111">
        <f t="shared" si="2"/>
        <v>13348.21618155642</v>
      </c>
      <c r="H36" s="111" t="e">
        <f t="shared" si="3"/>
        <v>#N/A</v>
      </c>
      <c r="I36" s="117" t="e">
        <f>IF(ISNA(F36),NA(),'Step4-AddInsurance'!$F$7)</f>
        <v>#N/A</v>
      </c>
      <c r="J36" s="117"/>
      <c r="Q36"/>
      <c r="AD36" s="150"/>
      <c r="AE36" s="151"/>
      <c r="AF36" s="151"/>
      <c r="AG36" s="151"/>
      <c r="AH36" s="151"/>
      <c r="AI36" s="177" t="s">
        <v>181</v>
      </c>
      <c r="AJ36" s="184">
        <f>(COUNTIF(Step5UnplannedLossesAferControlsAndSelfAndCommercialInsurance,"&gt;"&amp;'Step5-FinalAnalysis'!#REF!)/PM_Trials)</f>
        <v>0</v>
      </c>
      <c r="AK36" s="192" t="e">
        <f>'Step5-FinalAnalysis'!#REF!</f>
        <v>#REF!</v>
      </c>
      <c r="AL36" s="151"/>
      <c r="AM36" s="151"/>
      <c r="AN36" s="151"/>
      <c r="AO36" s="151"/>
      <c r="AP36" s="151"/>
      <c r="AQ36" s="151"/>
      <c r="AR36" s="152"/>
    </row>
    <row r="37" spans="1:44" ht="15" thickBot="1" x14ac:dyDescent="0.35">
      <c r="A37">
        <v>15</v>
      </c>
      <c r="B37" s="112">
        <f t="shared" si="0"/>
        <v>0.86</v>
      </c>
      <c r="C37" s="112">
        <f t="shared" si="4"/>
        <v>0</v>
      </c>
      <c r="D37" s="113">
        <v>0.14000000000000001</v>
      </c>
      <c r="E37" s="111">
        <f t="shared" si="1"/>
        <v>20393.361314305512</v>
      </c>
      <c r="F37" s="111" t="e">
        <f t="shared" si="5"/>
        <v>#N/A</v>
      </c>
      <c r="G37" s="111">
        <f t="shared" si="2"/>
        <v>14275.352920013867</v>
      </c>
      <c r="H37" s="111" t="e">
        <f t="shared" si="3"/>
        <v>#N/A</v>
      </c>
      <c r="I37" s="117" t="e">
        <f>IF(ISNA(F37),NA(),'Step4-AddInsurance'!$F$7)</f>
        <v>#N/A</v>
      </c>
      <c r="J37" s="117"/>
      <c r="Q37"/>
      <c r="AD37" s="153"/>
      <c r="AE37" s="154"/>
      <c r="AF37" s="154"/>
      <c r="AG37" s="154"/>
      <c r="AH37" s="154"/>
      <c r="AI37" s="193" t="s">
        <v>182</v>
      </c>
      <c r="AJ37" s="185">
        <f>(COUNTIF(Step5UnplannedLossesWithInsurancesNoControls,"&gt;"&amp;'Step5-FinalAnalysis'!#REF!)/PM_Trials)</f>
        <v>0</v>
      </c>
      <c r="AK37" s="194" t="e">
        <f>'Step5-FinalAnalysis'!#REF!</f>
        <v>#REF!</v>
      </c>
      <c r="AL37" s="154"/>
      <c r="AM37" s="154"/>
      <c r="AN37" s="154"/>
      <c r="AO37" s="154"/>
      <c r="AP37" s="154"/>
      <c r="AQ37" s="154"/>
      <c r="AR37" s="155"/>
    </row>
    <row r="38" spans="1:44" x14ac:dyDescent="0.3">
      <c r="A38">
        <v>16</v>
      </c>
      <c r="B38" s="112">
        <f t="shared" si="0"/>
        <v>0.85</v>
      </c>
      <c r="C38" s="112">
        <f t="shared" si="4"/>
        <v>0</v>
      </c>
      <c r="D38" s="113">
        <v>0.15</v>
      </c>
      <c r="E38" s="111">
        <f t="shared" si="1"/>
        <v>21740.434424304927</v>
      </c>
      <c r="F38" s="111" t="e">
        <f t="shared" si="5"/>
        <v>#N/A</v>
      </c>
      <c r="G38" s="111">
        <f t="shared" si="2"/>
        <v>15218.304097013463</v>
      </c>
      <c r="H38" s="111" t="e">
        <f t="shared" si="3"/>
        <v>#N/A</v>
      </c>
      <c r="I38" s="117" t="e">
        <f>IF(ISNA(F38),NA(),'Step4-AddInsurance'!$F$7)</f>
        <v>#N/A</v>
      </c>
      <c r="J38" s="117"/>
      <c r="Q38"/>
    </row>
    <row r="39" spans="1:44" x14ac:dyDescent="0.3">
      <c r="A39">
        <v>17</v>
      </c>
      <c r="B39" s="112">
        <f t="shared" si="0"/>
        <v>0.84</v>
      </c>
      <c r="C39" s="112">
        <f t="shared" si="4"/>
        <v>0</v>
      </c>
      <c r="D39" s="113">
        <v>0.16</v>
      </c>
      <c r="E39" s="111">
        <f t="shared" si="1"/>
        <v>23112.017279494292</v>
      </c>
      <c r="F39" s="111" t="e">
        <f t="shared" si="5"/>
        <v>#N/A</v>
      </c>
      <c r="G39" s="111">
        <f t="shared" si="2"/>
        <v>16178.412095646017</v>
      </c>
      <c r="H39" s="111" t="e">
        <f t="shared" si="3"/>
        <v>#N/A</v>
      </c>
      <c r="I39" s="117" t="e">
        <f>IF(ISNA(F39),NA(),'Step4-AddInsurance'!$F$7)</f>
        <v>#N/A</v>
      </c>
      <c r="J39" s="117"/>
      <c r="Q39"/>
    </row>
    <row r="40" spans="1:44" x14ac:dyDescent="0.3">
      <c r="A40">
        <v>18</v>
      </c>
      <c r="B40" s="112">
        <f t="shared" si="0"/>
        <v>0.83</v>
      </c>
      <c r="C40" s="112">
        <f t="shared" si="4"/>
        <v>0</v>
      </c>
      <c r="D40" s="113">
        <v>0.17</v>
      </c>
      <c r="E40" s="111">
        <f t="shared" si="1"/>
        <v>24509.9184380275</v>
      </c>
      <c r="F40" s="111" t="e">
        <f t="shared" si="5"/>
        <v>#N/A</v>
      </c>
      <c r="G40" s="111">
        <f t="shared" si="2"/>
        <v>17156.942906619261</v>
      </c>
      <c r="H40" s="111" t="e">
        <f t="shared" si="3"/>
        <v>#N/A</v>
      </c>
      <c r="I40" s="117" t="e">
        <f>IF(ISNA(F40),NA(),'Step4-AddInsurance'!$F$7)</f>
        <v>#N/A</v>
      </c>
      <c r="J40" s="117"/>
      <c r="Q40"/>
    </row>
    <row r="41" spans="1:44" x14ac:dyDescent="0.3">
      <c r="A41">
        <v>19</v>
      </c>
      <c r="B41" s="112">
        <f t="shared" si="0"/>
        <v>0.82000000000000006</v>
      </c>
      <c r="C41" s="112">
        <f t="shared" si="4"/>
        <v>0</v>
      </c>
      <c r="D41" s="113">
        <v>0.18</v>
      </c>
      <c r="E41" s="111">
        <f t="shared" si="1"/>
        <v>25935.872248983902</v>
      </c>
      <c r="F41" s="111" t="e">
        <f t="shared" si="5"/>
        <v>#N/A</v>
      </c>
      <c r="G41" s="111">
        <f t="shared" si="2"/>
        <v>18155.110574288745</v>
      </c>
      <c r="H41" s="111" t="e">
        <f t="shared" si="3"/>
        <v>#N/A</v>
      </c>
      <c r="I41" s="117" t="e">
        <f>IF(ISNA(F41),NA(),'Step4-AddInsurance'!$F$7)</f>
        <v>#N/A</v>
      </c>
      <c r="J41" s="117"/>
      <c r="Q41"/>
    </row>
    <row r="42" spans="1:44" x14ac:dyDescent="0.3">
      <c r="A42">
        <v>20</v>
      </c>
      <c r="B42" s="112">
        <f t="shared" si="0"/>
        <v>0.81</v>
      </c>
      <c r="C42" s="112">
        <f t="shared" si="4"/>
        <v>0</v>
      </c>
      <c r="D42" s="113">
        <v>0.19</v>
      </c>
      <c r="E42" s="111">
        <f t="shared" si="1"/>
        <v>27391.565730245598</v>
      </c>
      <c r="F42" s="111" t="e">
        <f t="shared" si="5"/>
        <v>#N/A</v>
      </c>
      <c r="G42" s="111">
        <f t="shared" si="2"/>
        <v>19174.096011171932</v>
      </c>
      <c r="H42" s="111" t="e">
        <f t="shared" si="3"/>
        <v>#N/A</v>
      </c>
      <c r="I42" s="117" t="e">
        <f>IF(ISNA(F42),NA(),'Step4-AddInsurance'!$F$7)</f>
        <v>#N/A</v>
      </c>
      <c r="J42" s="117"/>
      <c r="Q42"/>
    </row>
    <row r="43" spans="1:44" x14ac:dyDescent="0.3">
      <c r="A43">
        <v>21</v>
      </c>
      <c r="B43" s="112">
        <f t="shared" si="0"/>
        <v>0.8</v>
      </c>
      <c r="C43" s="112">
        <f t="shared" si="4"/>
        <v>0</v>
      </c>
      <c r="D43" s="113">
        <v>0.2</v>
      </c>
      <c r="E43" s="111">
        <f t="shared" si="1"/>
        <v>28878.659809648845</v>
      </c>
      <c r="F43" s="111" t="e">
        <f t="shared" si="5"/>
        <v>#N/A</v>
      </c>
      <c r="G43" s="111">
        <f t="shared" si="2"/>
        <v>20215.061866754208</v>
      </c>
      <c r="H43" s="111" t="e">
        <f t="shared" si="3"/>
        <v>#N/A</v>
      </c>
      <c r="I43" s="117" t="e">
        <f>IF(ISNA(F43),NA(),'Step4-AddInsurance'!$F$7)</f>
        <v>#N/A</v>
      </c>
      <c r="J43" s="117"/>
      <c r="Q43"/>
    </row>
    <row r="44" spans="1:44" x14ac:dyDescent="0.3">
      <c r="A44">
        <v>22</v>
      </c>
      <c r="B44" s="112">
        <f t="shared" si="0"/>
        <v>0.79</v>
      </c>
      <c r="C44" s="112">
        <f t="shared" si="4"/>
        <v>0</v>
      </c>
      <c r="D44" s="113">
        <v>0.21</v>
      </c>
      <c r="E44" s="111">
        <f t="shared" si="1"/>
        <v>30398.806558625172</v>
      </c>
      <c r="F44" s="111" t="e">
        <f t="shared" si="5"/>
        <v>#N/A</v>
      </c>
      <c r="G44" s="111">
        <f t="shared" si="2"/>
        <v>21279.164591037639</v>
      </c>
      <c r="H44" s="111" t="e">
        <f t="shared" si="3"/>
        <v>#N/A</v>
      </c>
      <c r="I44" s="117" t="e">
        <f>IF(ISNA(F44),NA(),'Step4-AddInsurance'!$F$7)</f>
        <v>#N/A</v>
      </c>
      <c r="J44" s="117"/>
      <c r="Q44"/>
    </row>
    <row r="45" spans="1:44" x14ac:dyDescent="0.3">
      <c r="A45">
        <v>23</v>
      </c>
      <c r="B45" s="112">
        <f t="shared" si="0"/>
        <v>0.78</v>
      </c>
      <c r="C45" s="112">
        <f t="shared" si="4"/>
        <v>0</v>
      </c>
      <c r="D45" s="113">
        <v>0.22</v>
      </c>
      <c r="E45" s="111">
        <f t="shared" si="1"/>
        <v>31953.663547592936</v>
      </c>
      <c r="F45" s="111" t="e">
        <f t="shared" si="5"/>
        <v>#N/A</v>
      </c>
      <c r="G45" s="111">
        <f t="shared" si="2"/>
        <v>22367.564483315076</v>
      </c>
      <c r="H45" s="111" t="e">
        <f t="shared" si="3"/>
        <v>#N/A</v>
      </c>
      <c r="I45" s="117" t="e">
        <f>IF(ISNA(F45),NA(),'Step4-AddInsurance'!$F$7)</f>
        <v>#N/A</v>
      </c>
      <c r="J45" s="117"/>
      <c r="Q45"/>
    </row>
    <row r="46" spans="1:44" x14ac:dyDescent="0.3">
      <c r="A46">
        <v>24</v>
      </c>
      <c r="B46" s="112">
        <f t="shared" si="0"/>
        <v>0.77</v>
      </c>
      <c r="C46" s="112">
        <f t="shared" si="4"/>
        <v>0</v>
      </c>
      <c r="D46" s="113">
        <v>0.23</v>
      </c>
      <c r="E46" s="111">
        <f t="shared" si="1"/>
        <v>33544.906123797598</v>
      </c>
      <c r="F46" s="111" t="e">
        <f t="shared" si="5"/>
        <v>#N/A</v>
      </c>
      <c r="G46" s="111">
        <f t="shared" si="2"/>
        <v>23481.434286658339</v>
      </c>
      <c r="H46" s="111" t="e">
        <f t="shared" si="3"/>
        <v>#N/A</v>
      </c>
      <c r="I46" s="117" t="e">
        <f>IF(ISNA(F46),NA(),'Step4-AddInsurance'!$F$7)</f>
        <v>#N/A</v>
      </c>
      <c r="J46" s="117"/>
      <c r="Q46"/>
    </row>
    <row r="47" spans="1:44" x14ac:dyDescent="0.3">
      <c r="A47">
        <v>25</v>
      </c>
      <c r="B47" s="112">
        <f t="shared" si="0"/>
        <v>0.76</v>
      </c>
      <c r="C47" s="112">
        <f t="shared" si="4"/>
        <v>0</v>
      </c>
      <c r="D47" s="113">
        <v>0.24</v>
      </c>
      <c r="E47" s="111">
        <f t="shared" si="1"/>
        <v>35174.238191856093</v>
      </c>
      <c r="F47" s="111" t="e">
        <f t="shared" si="5"/>
        <v>#N/A</v>
      </c>
      <c r="G47" s="111">
        <f t="shared" si="2"/>
        <v>24621.966734299283</v>
      </c>
      <c r="H47" s="111" t="e">
        <f t="shared" si="3"/>
        <v>#N/A</v>
      </c>
      <c r="I47" s="117" t="e">
        <f>IF(ISNA(F47),NA(),'Step4-AddInsurance'!$F$7)</f>
        <v>#N/A</v>
      </c>
      <c r="J47" s="117"/>
      <c r="Q47"/>
    </row>
    <row r="48" spans="1:44" x14ac:dyDescent="0.3">
      <c r="A48">
        <v>26</v>
      </c>
      <c r="B48" s="112">
        <f t="shared" si="0"/>
        <v>0.75</v>
      </c>
      <c r="C48" s="112">
        <f t="shared" si="4"/>
        <v>0</v>
      </c>
      <c r="D48" s="113">
        <v>0.25</v>
      </c>
      <c r="E48" s="111">
        <f t="shared" si="1"/>
        <v>36843.40192669761</v>
      </c>
      <c r="F48" s="111" t="e">
        <f t="shared" si="5"/>
        <v>#N/A</v>
      </c>
      <c r="G48" s="111">
        <f t="shared" si="2"/>
        <v>25790.381348688352</v>
      </c>
      <c r="H48" s="111" t="e">
        <f t="shared" si="3"/>
        <v>#N/A</v>
      </c>
      <c r="I48" s="117" t="e">
        <f>IF(ISNA(F48),NA(),'Step4-AddInsurance'!$F$7)</f>
        <v>#N/A</v>
      </c>
      <c r="J48" s="117"/>
      <c r="Q48"/>
    </row>
    <row r="49" spans="1:24" x14ac:dyDescent="0.3">
      <c r="A49">
        <v>27</v>
      </c>
      <c r="B49" s="112">
        <f t="shared" si="0"/>
        <v>0.74</v>
      </c>
      <c r="C49" s="112">
        <f t="shared" si="4"/>
        <v>0</v>
      </c>
      <c r="D49" s="113">
        <v>0.26</v>
      </c>
      <c r="E49" s="111">
        <f t="shared" si="1"/>
        <v>38554.186744225924</v>
      </c>
      <c r="F49" s="111" t="e">
        <f t="shared" si="5"/>
        <v>#N/A</v>
      </c>
      <c r="G49" s="111">
        <f t="shared" si="2"/>
        <v>26987.930720958168</v>
      </c>
      <c r="H49" s="111" t="e">
        <f t="shared" si="3"/>
        <v>#N/A</v>
      </c>
      <c r="I49" s="117" t="e">
        <f>IF(ISNA(F49),NA(),'Step4-AddInsurance'!$F$7)</f>
        <v>#N/A</v>
      </c>
      <c r="J49" s="117"/>
      <c r="Q49"/>
    </row>
    <row r="50" spans="1:24" x14ac:dyDescent="0.3">
      <c r="A50">
        <v>28</v>
      </c>
      <c r="B50" s="112">
        <f t="shared" si="0"/>
        <v>0.73</v>
      </c>
      <c r="C50" s="112">
        <f t="shared" si="4"/>
        <v>0</v>
      </c>
      <c r="D50" s="113">
        <v>0.27</v>
      </c>
      <c r="E50" s="111">
        <f t="shared" si="1"/>
        <v>40308.437781825385</v>
      </c>
      <c r="F50" s="111" t="e">
        <f t="shared" si="5"/>
        <v>#N/A</v>
      </c>
      <c r="G50" s="111">
        <f t="shared" si="2"/>
        <v>28215.90644727779</v>
      </c>
      <c r="H50" s="111" t="e">
        <f t="shared" si="3"/>
        <v>#N/A</v>
      </c>
      <c r="I50" s="117" t="e">
        <f>IF(ISNA(F50),NA(),'Step4-AddInsurance'!$F$7)</f>
        <v>#N/A</v>
      </c>
      <c r="J50" s="117"/>
      <c r="Q50"/>
      <c r="X50" s="9"/>
    </row>
    <row r="51" spans="1:24" x14ac:dyDescent="0.3">
      <c r="A51">
        <v>29</v>
      </c>
      <c r="B51" s="112">
        <f t="shared" si="0"/>
        <v>0.72</v>
      </c>
      <c r="C51" s="112">
        <f t="shared" si="4"/>
        <v>0</v>
      </c>
      <c r="D51" s="113">
        <v>0.28000000000000003</v>
      </c>
      <c r="E51" s="111">
        <f t="shared" si="1"/>
        <v>42108.064089086802</v>
      </c>
      <c r="F51" s="111" t="e">
        <f t="shared" si="5"/>
        <v>#N/A</v>
      </c>
      <c r="G51" s="111">
        <f t="shared" si="2"/>
        <v>29475.644862360787</v>
      </c>
      <c r="H51" s="111" t="e">
        <f t="shared" si="3"/>
        <v>#N/A</v>
      </c>
      <c r="I51" s="117" t="e">
        <f>IF(ISNA(F51),NA(),'Step4-AddInsurance'!$F$7)</f>
        <v>#N/A</v>
      </c>
      <c r="J51" s="117"/>
      <c r="Q51"/>
      <c r="X51" s="9"/>
    </row>
    <row r="52" spans="1:24" x14ac:dyDescent="0.3">
      <c r="A52">
        <v>30</v>
      </c>
      <c r="B52" s="112">
        <f t="shared" si="0"/>
        <v>0.71</v>
      </c>
      <c r="C52" s="112">
        <f t="shared" si="4"/>
        <v>0</v>
      </c>
      <c r="D52" s="113">
        <v>0.28999999999999998</v>
      </c>
      <c r="E52" s="111">
        <f t="shared" si="1"/>
        <v>43955.046692434516</v>
      </c>
      <c r="F52" s="111" t="e">
        <f t="shared" si="5"/>
        <v>#N/A</v>
      </c>
      <c r="G52" s="111">
        <f t="shared" si="2"/>
        <v>30768.532684704187</v>
      </c>
      <c r="H52" s="111" t="e">
        <f t="shared" si="3"/>
        <v>#N/A</v>
      </c>
      <c r="I52" s="117" t="e">
        <f>IF(ISNA(F52),NA(),'Step4-AddInsurance'!$F$7)</f>
        <v>#N/A</v>
      </c>
      <c r="J52" s="117"/>
      <c r="Q52"/>
      <c r="X52" s="9"/>
    </row>
    <row r="53" spans="1:24" x14ac:dyDescent="0.3">
      <c r="A53">
        <v>31</v>
      </c>
      <c r="B53" s="112">
        <f t="shared" si="0"/>
        <v>0.7</v>
      </c>
      <c r="C53" s="112">
        <f t="shared" si="4"/>
        <v>0</v>
      </c>
      <c r="D53" s="113">
        <v>0.3</v>
      </c>
      <c r="E53" s="111">
        <f t="shared" si="1"/>
        <v>45851.446671416081</v>
      </c>
      <c r="F53" s="111" t="e">
        <f t="shared" si="5"/>
        <v>#N/A</v>
      </c>
      <c r="G53" s="111">
        <f t="shared" si="2"/>
        <v>32096.012669991283</v>
      </c>
      <c r="H53" s="111" t="e">
        <f t="shared" si="3"/>
        <v>#N/A</v>
      </c>
      <c r="I53" s="117" t="e">
        <f>IF(ISNA(F53),NA(),'Step4-AddInsurance'!$F$7)</f>
        <v>#N/A</v>
      </c>
      <c r="J53" s="117"/>
      <c r="Q53"/>
      <c r="X53" s="9"/>
    </row>
    <row r="54" spans="1:24" x14ac:dyDescent="0.3">
      <c r="A54">
        <v>32</v>
      </c>
      <c r="B54" s="112">
        <f t="shared" si="0"/>
        <v>0.69</v>
      </c>
      <c r="C54" s="112">
        <f t="shared" si="4"/>
        <v>0</v>
      </c>
      <c r="D54" s="113">
        <v>0.31</v>
      </c>
      <c r="E54" s="111">
        <f t="shared" si="1"/>
        <v>47799.413366371409</v>
      </c>
      <c r="F54" s="111" t="e">
        <f t="shared" si="5"/>
        <v>#N/A</v>
      </c>
      <c r="G54" s="111">
        <f t="shared" si="2"/>
        <v>33459.589356460012</v>
      </c>
      <c r="H54" s="111" t="e">
        <f t="shared" si="3"/>
        <v>#N/A</v>
      </c>
      <c r="I54" s="117" t="e">
        <f>IF(ISNA(F54),NA(),'Step4-AddInsurance'!$F$7)</f>
        <v>#N/A</v>
      </c>
      <c r="J54" s="117"/>
      <c r="Q54"/>
      <c r="X54" s="9"/>
    </row>
    <row r="55" spans="1:24" x14ac:dyDescent="0.3">
      <c r="A55">
        <v>33</v>
      </c>
      <c r="B55" s="112">
        <f t="shared" ref="B55:B88" si="6">1-D55</f>
        <v>0.67999999999999994</v>
      </c>
      <c r="C55" s="112">
        <f t="shared" si="4"/>
        <v>0</v>
      </c>
      <c r="D55" s="113">
        <v>0.32</v>
      </c>
      <c r="E55" s="111">
        <f t="shared" ref="E55:E86" si="7">_xlfn.PERCENTILE.EXC(Lognormal,D55)</f>
        <v>49801.192825036967</v>
      </c>
      <c r="F55" s="111" t="e">
        <f t="shared" si="5"/>
        <v>#N/A</v>
      </c>
      <c r="G55" s="111">
        <f t="shared" ref="G55:G86" si="8">_xlfn.PERCENTILE.EXC(LognormalWithMitigations,D55)</f>
        <v>34860.834977525912</v>
      </c>
      <c r="H55" s="111" t="e">
        <f t="shared" ref="H55:H86" si="9">IF(_xlfn.PERCENTILE.EXC(LognormalWithPoissonAndMitigations,$D55)=0,IF(H56&gt;0,0,NA()),_xlfn.PERCENTILE.EXC(LognormalWithPoissonAndMitigations,$D55))</f>
        <v>#N/A</v>
      </c>
      <c r="I55" s="117" t="e">
        <f>IF(ISNA(F55),NA(),'Step4-AddInsurance'!$F$7)</f>
        <v>#N/A</v>
      </c>
      <c r="J55" s="117"/>
      <c r="Q55"/>
      <c r="X55" s="9"/>
    </row>
    <row r="56" spans="1:24" x14ac:dyDescent="0.3">
      <c r="A56">
        <v>34</v>
      </c>
      <c r="B56" s="112">
        <f t="shared" si="6"/>
        <v>0.66999999999999993</v>
      </c>
      <c r="C56" s="112">
        <f t="shared" si="4"/>
        <v>0</v>
      </c>
      <c r="D56" s="113">
        <v>0.33</v>
      </c>
      <c r="E56" s="111">
        <f t="shared" si="7"/>
        <v>51859.136588012094</v>
      </c>
      <c r="F56" s="111" t="e">
        <f t="shared" ref="F56:F87" si="10">IF(_xlfn.PERCENTILE.EXC(LognormalWithPoisson,D56)=0,IF(F57&gt;0,0,NA()),_xlfn.PERCENTILE.EXC(LognormalWithPoisson,D56))</f>
        <v>#N/A</v>
      </c>
      <c r="G56" s="111">
        <f t="shared" si="8"/>
        <v>36301.395611608496</v>
      </c>
      <c r="H56" s="111" t="e">
        <f t="shared" si="9"/>
        <v>#N/A</v>
      </c>
      <c r="I56" s="117" t="e">
        <f>IF(ISNA(F56),NA(),'Step4-AddInsurance'!$F$7)</f>
        <v>#N/A</v>
      </c>
      <c r="J56" s="117"/>
      <c r="Q56"/>
      <c r="X56" s="9"/>
    </row>
    <row r="57" spans="1:24" x14ac:dyDescent="0.3">
      <c r="A57">
        <v>35</v>
      </c>
      <c r="B57" s="112">
        <f t="shared" si="6"/>
        <v>0.65999999999999992</v>
      </c>
      <c r="C57" s="112">
        <f t="shared" si="4"/>
        <v>0</v>
      </c>
      <c r="D57" s="113">
        <v>0.34</v>
      </c>
      <c r="E57" s="111">
        <f t="shared" si="7"/>
        <v>53975.710908960289</v>
      </c>
      <c r="F57" s="111" t="e">
        <f t="shared" si="10"/>
        <v>#N/A</v>
      </c>
      <c r="G57" s="111">
        <f t="shared" si="8"/>
        <v>37782.99763627223</v>
      </c>
      <c r="H57" s="111" t="e">
        <f t="shared" si="9"/>
        <v>#N/A</v>
      </c>
      <c r="I57" s="117" t="e">
        <f>IF(ISNA(F57),NA(),'Step4-AddInsurance'!$F$7)</f>
        <v>#N/A</v>
      </c>
      <c r="J57" s="117"/>
      <c r="Q57"/>
      <c r="X57" s="9"/>
    </row>
    <row r="58" spans="1:24" x14ac:dyDescent="0.3">
      <c r="A58">
        <v>36</v>
      </c>
      <c r="B58" s="112">
        <f t="shared" si="6"/>
        <v>0.65</v>
      </c>
      <c r="C58" s="112">
        <f t="shared" si="4"/>
        <v>0</v>
      </c>
      <c r="D58" s="113">
        <v>0.35</v>
      </c>
      <c r="E58" s="111">
        <f t="shared" si="7"/>
        <v>56153.506504317658</v>
      </c>
      <c r="F58" s="111" t="e">
        <f t="shared" si="10"/>
        <v>#N/A</v>
      </c>
      <c r="G58" s="111">
        <f t="shared" si="8"/>
        <v>39307.454553022391</v>
      </c>
      <c r="H58" s="111" t="e">
        <f t="shared" si="9"/>
        <v>#N/A</v>
      </c>
      <c r="I58" s="117" t="e">
        <f>IF(ISNA(F58),NA(),'Step4-AddInsurance'!$F$7)</f>
        <v>#N/A</v>
      </c>
      <c r="J58" s="117"/>
      <c r="Q58"/>
      <c r="X58" s="9"/>
    </row>
    <row r="59" spans="1:24" x14ac:dyDescent="0.3">
      <c r="A59">
        <v>37</v>
      </c>
      <c r="B59" s="112">
        <f t="shared" si="6"/>
        <v>0.64</v>
      </c>
      <c r="C59" s="112">
        <f t="shared" si="4"/>
        <v>0</v>
      </c>
      <c r="D59" s="113">
        <v>0.36</v>
      </c>
      <c r="E59" s="111">
        <f t="shared" si="7"/>
        <v>58395.248928697823</v>
      </c>
      <c r="F59" s="111" t="e">
        <f t="shared" si="10"/>
        <v>#N/A</v>
      </c>
      <c r="G59" s="111">
        <f t="shared" si="8"/>
        <v>40876.674250088508</v>
      </c>
      <c r="H59" s="111" t="e">
        <f t="shared" si="9"/>
        <v>#N/A</v>
      </c>
      <c r="I59" s="117" t="e">
        <f>IF(ISNA(F59),NA(),'Step4-AddInsurance'!$F$7)</f>
        <v>#N/A</v>
      </c>
      <c r="J59" s="117"/>
      <c r="Q59"/>
      <c r="X59" s="9"/>
    </row>
    <row r="60" spans="1:24" x14ac:dyDescent="0.3">
      <c r="A60">
        <v>38</v>
      </c>
      <c r="B60" s="112">
        <f t="shared" si="6"/>
        <v>0.63</v>
      </c>
      <c r="C60" s="112">
        <f t="shared" si="4"/>
        <v>0</v>
      </c>
      <c r="D60" s="113">
        <v>0.37</v>
      </c>
      <c r="E60" s="111">
        <f t="shared" si="7"/>
        <v>60703.809675861601</v>
      </c>
      <c r="F60" s="111" t="e">
        <f t="shared" si="10"/>
        <v>#N/A</v>
      </c>
      <c r="G60" s="111">
        <f t="shared" si="8"/>
        <v>42492.666773103156</v>
      </c>
      <c r="H60" s="111" t="e">
        <f t="shared" si="9"/>
        <v>#N/A</v>
      </c>
      <c r="I60" s="117" t="e">
        <f>IF(ISNA(F60),NA(),'Step4-AddInsurance'!$F$7)</f>
        <v>#N/A</v>
      </c>
      <c r="J60" s="117"/>
      <c r="Q60"/>
      <c r="X60" s="9"/>
    </row>
    <row r="61" spans="1:24" x14ac:dyDescent="0.3">
      <c r="A61">
        <v>39</v>
      </c>
      <c r="B61" s="112">
        <f t="shared" si="6"/>
        <v>0.62</v>
      </c>
      <c r="C61" s="112">
        <f t="shared" si="4"/>
        <v>0</v>
      </c>
      <c r="D61" s="113">
        <v>0.38</v>
      </c>
      <c r="E61" s="111">
        <f t="shared" si="7"/>
        <v>63082.218110919457</v>
      </c>
      <c r="F61" s="111" t="e">
        <f t="shared" si="10"/>
        <v>#N/A</v>
      </c>
      <c r="G61" s="111">
        <f t="shared" si="8"/>
        <v>44157.552677643653</v>
      </c>
      <c r="H61" s="111" t="e">
        <f t="shared" si="9"/>
        <v>#N/A</v>
      </c>
      <c r="I61" s="117" t="e">
        <f>IF(ISNA(F61),NA(),'Step4-AddInsurance'!$F$7)</f>
        <v>#N/A</v>
      </c>
      <c r="J61" s="117"/>
      <c r="Q61"/>
    </row>
    <row r="62" spans="1:24" x14ac:dyDescent="0.3">
      <c r="A62">
        <v>40</v>
      </c>
      <c r="B62" s="112">
        <f t="shared" si="6"/>
        <v>0.61</v>
      </c>
      <c r="C62" s="112">
        <f t="shared" si="4"/>
        <v>0</v>
      </c>
      <c r="D62" s="113">
        <v>0.39</v>
      </c>
      <c r="E62" s="111">
        <f t="shared" si="7"/>
        <v>65533.67434731745</v>
      </c>
      <c r="F62" s="111" t="e">
        <f t="shared" si="10"/>
        <v>#N/A</v>
      </c>
      <c r="G62" s="111">
        <f t="shared" si="8"/>
        <v>45873.572043122251</v>
      </c>
      <c r="H62" s="111" t="e">
        <f t="shared" si="9"/>
        <v>#N/A</v>
      </c>
      <c r="I62" s="117" t="e">
        <f>IF(ISNA(F62),NA(),'Step4-AddInsurance'!$F$7)</f>
        <v>#N/A</v>
      </c>
      <c r="J62" s="117"/>
      <c r="Q62"/>
      <c r="T62" s="9"/>
    </row>
    <row r="63" spans="1:24" x14ac:dyDescent="0.3">
      <c r="A63">
        <v>41</v>
      </c>
      <c r="B63" s="112">
        <f t="shared" si="6"/>
        <v>0.6</v>
      </c>
      <c r="C63" s="112">
        <f t="shared" si="4"/>
        <v>0</v>
      </c>
      <c r="D63" s="113">
        <v>0.4</v>
      </c>
      <c r="E63" s="111">
        <f t="shared" si="7"/>
        <v>68061.563192166053</v>
      </c>
      <c r="F63" s="111" t="e">
        <f t="shared" si="10"/>
        <v>#N/A</v>
      </c>
      <c r="G63" s="111">
        <f t="shared" si="8"/>
        <v>47643.094234516277</v>
      </c>
      <c r="H63" s="111" t="e">
        <f t="shared" si="9"/>
        <v>#N/A</v>
      </c>
      <c r="I63" s="117" t="e">
        <f>IF(ISNA(F63),NA(),'Step4-AddInsurance'!$F$7)</f>
        <v>#N/A</v>
      </c>
      <c r="J63" s="117"/>
      <c r="Q63"/>
      <c r="T63" s="9"/>
    </row>
    <row r="64" spans="1:24" x14ac:dyDescent="0.3">
      <c r="A64">
        <v>42</v>
      </c>
      <c r="B64" s="112">
        <f t="shared" si="6"/>
        <v>0.59000000000000008</v>
      </c>
      <c r="C64" s="112">
        <f t="shared" si="4"/>
        <v>0</v>
      </c>
      <c r="D64" s="113">
        <v>0.41</v>
      </c>
      <c r="E64" s="111">
        <f t="shared" si="7"/>
        <v>70669.469295732735</v>
      </c>
      <c r="F64" s="111" t="e">
        <f t="shared" si="10"/>
        <v>#N/A</v>
      </c>
      <c r="G64" s="111">
        <f t="shared" si="8"/>
        <v>49468.628507012952</v>
      </c>
      <c r="H64" s="111" t="e">
        <f t="shared" si="9"/>
        <v>#N/A</v>
      </c>
      <c r="I64" s="117" t="e">
        <f>IF(ISNA(F64),NA(),'Step4-AddInsurance'!$F$7)</f>
        <v>#N/A</v>
      </c>
      <c r="J64" s="117"/>
      <c r="Q64"/>
      <c r="T64" s="9"/>
    </row>
    <row r="65" spans="1:20" x14ac:dyDescent="0.3">
      <c r="A65">
        <v>43</v>
      </c>
      <c r="B65" s="112">
        <f t="shared" si="6"/>
        <v>0.58000000000000007</v>
      </c>
      <c r="C65" s="112">
        <f t="shared" si="4"/>
        <v>0</v>
      </c>
      <c r="D65" s="113">
        <v>0.42</v>
      </c>
      <c r="E65" s="111">
        <f t="shared" si="7"/>
        <v>73361.193655623094</v>
      </c>
      <c r="F65" s="111" t="e">
        <f t="shared" si="10"/>
        <v>#N/A</v>
      </c>
      <c r="G65" s="111">
        <f t="shared" si="8"/>
        <v>51352.835558936204</v>
      </c>
      <c r="H65" s="111" t="e">
        <f t="shared" si="9"/>
        <v>#N/A</v>
      </c>
      <c r="I65" s="117" t="e">
        <f>IF(ISNA(F65),NA(),'Step4-AddInsurance'!$F$7)</f>
        <v>#N/A</v>
      </c>
      <c r="J65" s="117"/>
      <c r="Q65"/>
      <c r="T65" s="9"/>
    </row>
    <row r="66" spans="1:20" x14ac:dyDescent="0.3">
      <c r="A66">
        <v>44</v>
      </c>
      <c r="B66" s="112">
        <f t="shared" si="6"/>
        <v>0.57000000000000006</v>
      </c>
      <c r="C66" s="112">
        <f t="shared" si="4"/>
        <v>0</v>
      </c>
      <c r="D66" s="113">
        <v>0.43</v>
      </c>
      <c r="E66" s="111">
        <f t="shared" si="7"/>
        <v>76140.771643600907</v>
      </c>
      <c r="F66" s="111" t="e">
        <f t="shared" si="10"/>
        <v>#N/A</v>
      </c>
      <c r="G66" s="111">
        <f t="shared" si="8"/>
        <v>53298.540150520676</v>
      </c>
      <c r="H66" s="111" t="e">
        <f t="shared" si="9"/>
        <v>#N/A</v>
      </c>
      <c r="I66" s="117" t="e">
        <f>IF(ISNA(F66),NA(),'Step4-AddInsurance'!$F$7)</f>
        <v>#N/A</v>
      </c>
      <c r="J66" s="117"/>
      <c r="Q66"/>
      <c r="T66" s="9"/>
    </row>
    <row r="67" spans="1:20" x14ac:dyDescent="0.3">
      <c r="A67">
        <v>45</v>
      </c>
      <c r="B67" s="112">
        <f t="shared" si="6"/>
        <v>0.56000000000000005</v>
      </c>
      <c r="C67" s="112">
        <f t="shared" si="4"/>
        <v>0</v>
      </c>
      <c r="D67" s="113">
        <v>0.44</v>
      </c>
      <c r="E67" s="111">
        <f t="shared" si="7"/>
        <v>79012.492743493014</v>
      </c>
      <c r="F67" s="111" t="e">
        <f t="shared" si="10"/>
        <v>#N/A</v>
      </c>
      <c r="G67" s="111">
        <f t="shared" si="8"/>
        <v>55308.744920445155</v>
      </c>
      <c r="H67" s="111" t="e">
        <f t="shared" si="9"/>
        <v>#N/A</v>
      </c>
      <c r="I67" s="117" t="e">
        <f>IF(ISNA(F67),NA(),'Step4-AddInsurance'!$F$7)</f>
        <v>#N/A</v>
      </c>
      <c r="J67" s="117"/>
      <c r="Q67"/>
      <c r="T67" s="9"/>
    </row>
    <row r="68" spans="1:20" x14ac:dyDescent="0.3">
      <c r="A68">
        <v>46</v>
      </c>
      <c r="B68" s="112">
        <f t="shared" si="6"/>
        <v>0.55000000000000004</v>
      </c>
      <c r="C68" s="112">
        <f t="shared" si="4"/>
        <v>0</v>
      </c>
      <c r="D68" s="113">
        <v>0.45</v>
      </c>
      <c r="E68" s="111">
        <f t="shared" si="7"/>
        <v>81980.922212637335</v>
      </c>
      <c r="F68" s="111" t="e">
        <f t="shared" si="10"/>
        <v>#N/A</v>
      </c>
      <c r="G68" s="111">
        <f t="shared" si="8"/>
        <v>57386.645548846187</v>
      </c>
      <c r="H68" s="111" t="e">
        <f t="shared" si="9"/>
        <v>#N/A</v>
      </c>
      <c r="I68" s="117" t="e">
        <f>IF(ISNA(F68),NA(),'Step4-AddInsurance'!$F$7)</f>
        <v>#N/A</v>
      </c>
      <c r="J68" s="117"/>
      <c r="Q68"/>
      <c r="T68" s="9"/>
    </row>
    <row r="69" spans="1:20" x14ac:dyDescent="0.3">
      <c r="A69">
        <v>47</v>
      </c>
      <c r="B69" s="112">
        <f t="shared" si="6"/>
        <v>0.54</v>
      </c>
      <c r="C69" s="112">
        <f t="shared" si="4"/>
        <v>0</v>
      </c>
      <c r="D69" s="113">
        <v>0.46</v>
      </c>
      <c r="E69" s="111">
        <f t="shared" si="7"/>
        <v>85050.924907404304</v>
      </c>
      <c r="F69" s="111" t="e">
        <f t="shared" si="10"/>
        <v>#N/A</v>
      </c>
      <c r="G69" s="111">
        <f t="shared" si="8"/>
        <v>59535.647435183062</v>
      </c>
      <c r="H69" s="111" t="e">
        <f t="shared" si="9"/>
        <v>#N/A</v>
      </c>
      <c r="I69" s="117" t="e">
        <f>IF(ISNA(F69),NA(),'Step4-AddInsurance'!$F$7)</f>
        <v>#N/A</v>
      </c>
      <c r="J69" s="117"/>
      <c r="Q69"/>
      <c r="T69" s="9"/>
    </row>
    <row r="70" spans="1:20" x14ac:dyDescent="0.3">
      <c r="A70">
        <v>48</v>
      </c>
      <c r="B70" s="112">
        <f t="shared" si="6"/>
        <v>0.53</v>
      </c>
      <c r="C70" s="112">
        <f t="shared" si="4"/>
        <v>0</v>
      </c>
      <c r="D70" s="113">
        <v>0.47</v>
      </c>
      <c r="E70" s="111">
        <f t="shared" si="7"/>
        <v>88227.691546136499</v>
      </c>
      <c r="F70" s="111" t="e">
        <f t="shared" si="10"/>
        <v>#N/A</v>
      </c>
      <c r="G70" s="111">
        <f t="shared" si="8"/>
        <v>61759.38408229559</v>
      </c>
      <c r="H70" s="111" t="e">
        <f t="shared" si="9"/>
        <v>#N/A</v>
      </c>
      <c r="I70" s="117" t="e">
        <f>IF(ISNA(F70),NA(),'Step4-AddInsurance'!$F$7)</f>
        <v>#N/A</v>
      </c>
      <c r="J70" s="117"/>
      <c r="Q70"/>
      <c r="T70" s="9"/>
    </row>
    <row r="71" spans="1:20" x14ac:dyDescent="0.3">
      <c r="A71">
        <v>49</v>
      </c>
      <c r="B71" s="112">
        <f t="shared" si="6"/>
        <v>0.52</v>
      </c>
      <c r="C71" s="112">
        <f t="shared" si="4"/>
        <v>0</v>
      </c>
      <c r="D71" s="113">
        <v>0.48</v>
      </c>
      <c r="E71" s="111">
        <f t="shared" si="7"/>
        <v>91516.767721209209</v>
      </c>
      <c r="F71" s="111" t="e">
        <f t="shared" si="10"/>
        <v>#N/A</v>
      </c>
      <c r="G71" s="111">
        <f t="shared" si="8"/>
        <v>64061.737404846499</v>
      </c>
      <c r="H71" s="111" t="e">
        <f t="shared" si="9"/>
        <v>#N/A</v>
      </c>
      <c r="I71" s="117" t="e">
        <f>IF(ISNA(F71),NA(),'Step4-AddInsurance'!$F$7)</f>
        <v>#N/A</v>
      </c>
      <c r="J71" s="117"/>
      <c r="Q71"/>
      <c r="T71" s="9"/>
    </row>
    <row r="72" spans="1:20" x14ac:dyDescent="0.3">
      <c r="A72">
        <v>50</v>
      </c>
      <c r="B72" s="112">
        <f t="shared" si="6"/>
        <v>0.51</v>
      </c>
      <c r="C72" s="112">
        <f t="shared" si="4"/>
        <v>0</v>
      </c>
      <c r="D72" s="113">
        <v>0.49</v>
      </c>
      <c r="E72" s="111">
        <f t="shared" si="7"/>
        <v>94924.086016826855</v>
      </c>
      <c r="F72" s="111" t="e">
        <f t="shared" si="10"/>
        <v>#N/A</v>
      </c>
      <c r="G72" s="111">
        <f t="shared" si="8"/>
        <v>66446.86021177884</v>
      </c>
      <c r="H72" s="111" t="e">
        <f t="shared" si="9"/>
        <v>#N/A</v>
      </c>
      <c r="I72" s="117" t="e">
        <f>IF(ISNA(F72),NA(),'Step4-AddInsurance'!$F$7)</f>
        <v>#N/A</v>
      </c>
      <c r="J72" s="117"/>
      <c r="Q72"/>
      <c r="T72" s="9"/>
    </row>
    <row r="73" spans="1:20" x14ac:dyDescent="0.3">
      <c r="A73">
        <v>51</v>
      </c>
      <c r="B73" s="112">
        <f t="shared" si="6"/>
        <v>0.5</v>
      </c>
      <c r="C73" s="112">
        <f t="shared" si="4"/>
        <v>0</v>
      </c>
      <c r="D73" s="113">
        <v>0.5</v>
      </c>
      <c r="E73" s="111">
        <f t="shared" si="7"/>
        <v>98456.001641829527</v>
      </c>
      <c r="F73" s="111" t="e">
        <f t="shared" si="10"/>
        <v>#N/A</v>
      </c>
      <c r="G73" s="111">
        <f t="shared" si="8"/>
        <v>68919.201149280736</v>
      </c>
      <c r="H73" s="111" t="e">
        <f t="shared" si="9"/>
        <v>#N/A</v>
      </c>
      <c r="I73" s="117" t="e">
        <f>IF(ISNA(F73),NA(),'Step4-AddInsurance'!$F$7)</f>
        <v>#N/A</v>
      </c>
      <c r="J73" s="117"/>
      <c r="Q73"/>
      <c r="T73" s="9"/>
    </row>
    <row r="74" spans="1:20" x14ac:dyDescent="0.3">
      <c r="A74">
        <v>52</v>
      </c>
      <c r="B74" s="112">
        <f t="shared" si="6"/>
        <v>0.49</v>
      </c>
      <c r="C74" s="112">
        <f t="shared" si="4"/>
        <v>0</v>
      </c>
      <c r="D74" s="113">
        <v>0.51</v>
      </c>
      <c r="E74" s="111">
        <f t="shared" si="7"/>
        <v>102119.33204867976</v>
      </c>
      <c r="F74" s="111" t="e">
        <f t="shared" si="10"/>
        <v>#N/A</v>
      </c>
      <c r="G74" s="111">
        <f t="shared" si="8"/>
        <v>71483.532434075882</v>
      </c>
      <c r="H74" s="111" t="e">
        <f t="shared" si="9"/>
        <v>#N/A</v>
      </c>
      <c r="I74" s="117" t="e">
        <f>IF(ISNA(F74),NA(),'Step4-AddInsurance'!$F$7)</f>
        <v>#N/A</v>
      </c>
      <c r="J74" s="117"/>
      <c r="Q74"/>
      <c r="T74" s="9"/>
    </row>
    <row r="75" spans="1:20" x14ac:dyDescent="0.3">
      <c r="A75">
        <v>53</v>
      </c>
      <c r="B75" s="112">
        <f t="shared" si="6"/>
        <v>0.48</v>
      </c>
      <c r="C75" s="112">
        <f t="shared" si="4"/>
        <v>0</v>
      </c>
      <c r="D75" s="113">
        <v>0.52</v>
      </c>
      <c r="E75" s="111">
        <f t="shared" si="7"/>
        <v>105921.40108271209</v>
      </c>
      <c r="F75" s="111" t="e">
        <f t="shared" si="10"/>
        <v>#N/A</v>
      </c>
      <c r="G75" s="111">
        <f t="shared" si="8"/>
        <v>74144.980757898535</v>
      </c>
      <c r="H75" s="111" t="e">
        <f t="shared" si="9"/>
        <v>#N/A</v>
      </c>
      <c r="I75" s="117" t="e">
        <f>IF(ISNA(F75),NA(),'Step4-AddInsurance'!$F$7)</f>
        <v>#N/A</v>
      </c>
      <c r="J75" s="117"/>
      <c r="Q75"/>
      <c r="T75" s="9"/>
    </row>
    <row r="76" spans="1:20" x14ac:dyDescent="0.3">
      <c r="A76">
        <v>54</v>
      </c>
      <c r="B76" s="112">
        <f t="shared" si="6"/>
        <v>0.47</v>
      </c>
      <c r="C76" s="112">
        <f t="shared" si="4"/>
        <v>0</v>
      </c>
      <c r="D76" s="113">
        <v>0.53</v>
      </c>
      <c r="E76" s="111">
        <f t="shared" si="7"/>
        <v>109870.08829187487</v>
      </c>
      <c r="F76" s="111" t="e">
        <f t="shared" si="10"/>
        <v>#N/A</v>
      </c>
      <c r="G76" s="111">
        <f t="shared" si="8"/>
        <v>76909.06180431247</v>
      </c>
      <c r="H76" s="111" t="e">
        <f t="shared" si="9"/>
        <v>#N/A</v>
      </c>
      <c r="I76" s="117" t="e">
        <f>IF(ISNA(F76),NA(),'Step4-AddInsurance'!$F$7)</f>
        <v>#N/A</v>
      </c>
      <c r="J76" s="117"/>
      <c r="Q76"/>
      <c r="T76" s="9"/>
    </row>
    <row r="77" spans="1:20" x14ac:dyDescent="0.3">
      <c r="A77">
        <v>55</v>
      </c>
      <c r="B77" s="112">
        <f t="shared" si="6"/>
        <v>0.45999999999999996</v>
      </c>
      <c r="C77" s="112">
        <f t="shared" si="4"/>
        <v>0</v>
      </c>
      <c r="D77" s="113">
        <v>0.54</v>
      </c>
      <c r="E77" s="111">
        <f t="shared" si="7"/>
        <v>113973.88412926641</v>
      </c>
      <c r="F77" s="111" t="e">
        <f t="shared" si="10"/>
        <v>#N/A</v>
      </c>
      <c r="G77" s="111">
        <f t="shared" si="8"/>
        <v>79781.718890486547</v>
      </c>
      <c r="H77" s="111" t="e">
        <f t="shared" si="9"/>
        <v>#N/A</v>
      </c>
      <c r="I77" s="117" t="e">
        <f>IF(ISNA(F77),NA(),'Step4-AddInsurance'!$F$7)</f>
        <v>#N/A</v>
      </c>
      <c r="J77" s="117"/>
      <c r="Q77"/>
      <c r="T77" s="9"/>
    </row>
    <row r="78" spans="1:20" x14ac:dyDescent="0.3">
      <c r="A78">
        <v>56</v>
      </c>
      <c r="B78" s="112">
        <f t="shared" si="6"/>
        <v>0.44999999999999996</v>
      </c>
      <c r="C78" s="112">
        <f t="shared" si="4"/>
        <v>0</v>
      </c>
      <c r="D78" s="113">
        <v>0.55000000000000004</v>
      </c>
      <c r="E78" s="111">
        <f t="shared" si="7"/>
        <v>118241.95190210831</v>
      </c>
      <c r="F78" s="111" t="e">
        <f t="shared" si="10"/>
        <v>#N/A</v>
      </c>
      <c r="G78" s="111">
        <f t="shared" si="8"/>
        <v>82769.366331475889</v>
      </c>
      <c r="H78" s="111" t="e">
        <f t="shared" si="9"/>
        <v>#N/A</v>
      </c>
      <c r="I78" s="117" t="e">
        <f>IF(ISNA(F78),NA(),'Step4-AddInsurance'!$F$7)</f>
        <v>#N/A</v>
      </c>
      <c r="J78" s="117"/>
      <c r="Q78"/>
      <c r="T78" s="9"/>
    </row>
    <row r="79" spans="1:20" x14ac:dyDescent="0.3">
      <c r="A79">
        <v>57</v>
      </c>
      <c r="B79" s="112">
        <f t="shared" si="6"/>
        <v>0.43999999999999995</v>
      </c>
      <c r="C79" s="112">
        <f t="shared" si="4"/>
        <v>0</v>
      </c>
      <c r="D79" s="113">
        <v>0.56000000000000005</v>
      </c>
      <c r="E79" s="111">
        <f t="shared" si="7"/>
        <v>122684.19746552719</v>
      </c>
      <c r="F79" s="111" t="e">
        <f t="shared" si="10"/>
        <v>#N/A</v>
      </c>
      <c r="G79" s="111">
        <f t="shared" si="8"/>
        <v>85878.938225869104</v>
      </c>
      <c r="H79" s="111" t="e">
        <f t="shared" si="9"/>
        <v>#N/A</v>
      </c>
      <c r="I79" s="117" t="e">
        <f>IF(ISNA(F79),NA(),'Step4-AddInsurance'!$F$7)</f>
        <v>#N/A</v>
      </c>
      <c r="J79" s="117"/>
      <c r="Q79"/>
      <c r="T79" s="9"/>
    </row>
    <row r="80" spans="1:20" x14ac:dyDescent="0.3">
      <c r="A80">
        <v>58</v>
      </c>
      <c r="B80" s="112">
        <f t="shared" si="6"/>
        <v>0.43000000000000005</v>
      </c>
      <c r="C80" s="112">
        <f t="shared" si="4"/>
        <v>0</v>
      </c>
      <c r="D80" s="113">
        <v>0.56999999999999995</v>
      </c>
      <c r="E80" s="111">
        <f t="shared" si="7"/>
        <v>127311.34783277316</v>
      </c>
      <c r="F80" s="111" t="e">
        <f t="shared" si="10"/>
        <v>#N/A</v>
      </c>
      <c r="G80" s="111">
        <f t="shared" si="8"/>
        <v>89117.943482941278</v>
      </c>
      <c r="H80" s="111" t="e">
        <f t="shared" si="9"/>
        <v>#N/A</v>
      </c>
      <c r="I80" s="117" t="e">
        <f>IF(ISNA(F80),NA(),'Step4-AddInsurance'!$F$7)</f>
        <v>#N/A</v>
      </c>
      <c r="J80" s="117"/>
      <c r="Q80"/>
      <c r="T80" s="9"/>
    </row>
    <row r="81" spans="1:20" x14ac:dyDescent="0.3">
      <c r="A81">
        <v>59</v>
      </c>
      <c r="B81" s="112">
        <f t="shared" si="6"/>
        <v>0.42000000000000004</v>
      </c>
      <c r="C81" s="112">
        <f t="shared" si="4"/>
        <v>0</v>
      </c>
      <c r="D81" s="113">
        <v>0.57999999999999996</v>
      </c>
      <c r="E81" s="111">
        <f t="shared" si="7"/>
        <v>132135.04008167601</v>
      </c>
      <c r="F81" s="111" t="e">
        <f t="shared" si="10"/>
        <v>#N/A</v>
      </c>
      <c r="G81" s="111">
        <f t="shared" si="8"/>
        <v>92494.528057173258</v>
      </c>
      <c r="H81" s="111" t="e">
        <f t="shared" si="9"/>
        <v>#N/A</v>
      </c>
      <c r="I81" s="117" t="e">
        <f>IF(ISNA(F81),NA(),'Step4-AddInsurance'!$F$7)</f>
        <v>#N/A</v>
      </c>
      <c r="J81" s="117"/>
      <c r="Q81"/>
      <c r="T81" s="9"/>
    </row>
    <row r="82" spans="1:20" x14ac:dyDescent="0.3">
      <c r="A82">
        <v>60</v>
      </c>
      <c r="B82" s="112">
        <f t="shared" si="6"/>
        <v>0.41000000000000003</v>
      </c>
      <c r="C82" s="112">
        <f t="shared" si="4"/>
        <v>0</v>
      </c>
      <c r="D82" s="113">
        <v>0.59</v>
      </c>
      <c r="E82" s="111">
        <f t="shared" si="7"/>
        <v>137167.92218828754</v>
      </c>
      <c r="F82" s="111" t="e">
        <f t="shared" si="10"/>
        <v>#N/A</v>
      </c>
      <c r="G82" s="111">
        <f t="shared" si="8"/>
        <v>96017.545531801356</v>
      </c>
      <c r="H82" s="111" t="e">
        <f t="shared" si="9"/>
        <v>#N/A</v>
      </c>
      <c r="I82" s="117" t="e">
        <f>IF(ISNA(F82),NA(),'Step4-AddInsurance'!$F$7)</f>
        <v>#N/A</v>
      </c>
      <c r="J82" s="117"/>
      <c r="Q82"/>
      <c r="T82" s="9"/>
    </row>
    <row r="83" spans="1:20" x14ac:dyDescent="0.3">
      <c r="A83">
        <v>61</v>
      </c>
      <c r="B83" s="112">
        <f t="shared" si="6"/>
        <v>0.4</v>
      </c>
      <c r="C83" s="112">
        <f t="shared" si="4"/>
        <v>0</v>
      </c>
      <c r="D83" s="113">
        <v>0.6</v>
      </c>
      <c r="E83" s="111">
        <f t="shared" si="7"/>
        <v>142423.76772289132</v>
      </c>
      <c r="F83" s="111" t="e">
        <f t="shared" si="10"/>
        <v>#N/A</v>
      </c>
      <c r="G83" s="111">
        <f t="shared" si="8"/>
        <v>99696.637406024005</v>
      </c>
      <c r="H83" s="111" t="e">
        <f t="shared" si="9"/>
        <v>#N/A</v>
      </c>
      <c r="I83" s="117" t="e">
        <f>IF(ISNA(F83),NA(),'Step4-AddInsurance'!$F$7)</f>
        <v>#N/A</v>
      </c>
      <c r="J83" s="117"/>
      <c r="Q83"/>
      <c r="T83" s="9"/>
    </row>
    <row r="84" spans="1:20" x14ac:dyDescent="0.3">
      <c r="A84">
        <v>62</v>
      </c>
      <c r="B84" s="112">
        <f t="shared" si="6"/>
        <v>0.39</v>
      </c>
      <c r="C84" s="112">
        <f t="shared" si="4"/>
        <v>0</v>
      </c>
      <c r="D84" s="113">
        <v>0.61</v>
      </c>
      <c r="E84" s="111">
        <f t="shared" si="7"/>
        <v>147917.60671372814</v>
      </c>
      <c r="F84" s="111" t="e">
        <f t="shared" si="10"/>
        <v>#N/A</v>
      </c>
      <c r="G84" s="111">
        <f t="shared" si="8"/>
        <v>103542.32469960977</v>
      </c>
      <c r="H84" s="111" t="e">
        <f t="shared" si="9"/>
        <v>#N/A</v>
      </c>
      <c r="I84" s="117" t="e">
        <f>IF(ISNA(F84),NA(),'Step4-AddInsurance'!$F$7)</f>
        <v>#N/A</v>
      </c>
      <c r="J84" s="117"/>
      <c r="Q84"/>
      <c r="T84" s="9"/>
    </row>
    <row r="85" spans="1:20" x14ac:dyDescent="0.3">
      <c r="A85">
        <v>63</v>
      </c>
      <c r="B85" s="112">
        <f t="shared" si="6"/>
        <v>0.38</v>
      </c>
      <c r="C85" s="112">
        <f t="shared" si="4"/>
        <v>0</v>
      </c>
      <c r="D85" s="113">
        <v>0.62</v>
      </c>
      <c r="E85" s="111">
        <f t="shared" si="7"/>
        <v>153665.87543624642</v>
      </c>
      <c r="F85" s="111" t="e">
        <f t="shared" si="10"/>
        <v>#N/A</v>
      </c>
      <c r="G85" s="111">
        <f t="shared" si="8"/>
        <v>107566.11280537258</v>
      </c>
      <c r="H85" s="111" t="e">
        <f t="shared" si="9"/>
        <v>#N/A</v>
      </c>
      <c r="I85" s="117" t="e">
        <f>IF(ISNA(F85),NA(),'Step4-AddInsurance'!$F$7)</f>
        <v>#N/A</v>
      </c>
      <c r="J85" s="117"/>
      <c r="Q85"/>
      <c r="T85" s="9"/>
    </row>
    <row r="86" spans="1:20" x14ac:dyDescent="0.3">
      <c r="A86">
        <v>64</v>
      </c>
      <c r="B86" s="112">
        <f t="shared" si="6"/>
        <v>0.37</v>
      </c>
      <c r="C86" s="112">
        <f t="shared" si="4"/>
        <v>0</v>
      </c>
      <c r="D86" s="113">
        <v>0.63</v>
      </c>
      <c r="E86" s="111">
        <f t="shared" si="7"/>
        <v>159686.58844140594</v>
      </c>
      <c r="F86" s="111" t="e">
        <f t="shared" si="10"/>
        <v>#N/A</v>
      </c>
      <c r="G86" s="111">
        <f t="shared" si="8"/>
        <v>111780.61190898425</v>
      </c>
      <c r="H86" s="111" t="e">
        <f t="shared" si="9"/>
        <v>#N/A</v>
      </c>
      <c r="I86" s="117" t="e">
        <f>IF(ISNA(F86),NA(),'Step4-AddInsurance'!$F$7)</f>
        <v>#N/A</v>
      </c>
      <c r="J86" s="117"/>
      <c r="Q86"/>
      <c r="T86" s="9"/>
    </row>
    <row r="87" spans="1:20" x14ac:dyDescent="0.3">
      <c r="A87">
        <v>65</v>
      </c>
      <c r="B87" s="112">
        <f t="shared" si="6"/>
        <v>0.36</v>
      </c>
      <c r="C87" s="112">
        <f t="shared" si="4"/>
        <v>0</v>
      </c>
      <c r="D87" s="113">
        <v>0.64</v>
      </c>
      <c r="E87" s="111">
        <f t="shared" ref="E87:E118" si="11">_xlfn.PERCENTILE.EXC(Lognormal,D87)</f>
        <v>165999.53682256688</v>
      </c>
      <c r="F87" s="111" t="e">
        <f t="shared" si="10"/>
        <v>#N/A</v>
      </c>
      <c r="G87" s="111">
        <f t="shared" ref="G87:G123" si="12">_xlfn.PERCENTILE.EXC(LognormalWithMitigations,D87)</f>
        <v>116199.6757757969</v>
      </c>
      <c r="H87" s="111" t="e">
        <f t="shared" ref="H87:H122" si="13">IF(_xlfn.PERCENTILE.EXC(LognormalWithPoissonAndMitigations,$D87)=0,IF(H88&gt;0,0,NA()),_xlfn.PERCENTILE.EXC(LognormalWithPoissonAndMitigations,$D87))</f>
        <v>#N/A</v>
      </c>
      <c r="I87" s="117" t="e">
        <f>IF(ISNA(F87),NA(),'Step4-AddInsurance'!$F$7)</f>
        <v>#N/A</v>
      </c>
      <c r="J87" s="117"/>
      <c r="Q87"/>
      <c r="T87" s="9"/>
    </row>
    <row r="88" spans="1:20" x14ac:dyDescent="0.3">
      <c r="A88">
        <v>66</v>
      </c>
      <c r="B88" s="112">
        <f t="shared" si="6"/>
        <v>0.35</v>
      </c>
      <c r="C88" s="112">
        <f t="shared" ref="C88:C123" si="14">IF(ISNA(F88),0,B88)</f>
        <v>0</v>
      </c>
      <c r="D88" s="113">
        <v>0.65</v>
      </c>
      <c r="E88" s="111">
        <f t="shared" si="11"/>
        <v>172626.51757185551</v>
      </c>
      <c r="F88" s="111" t="e">
        <f t="shared" ref="F88:F122" si="15">IF(_xlfn.PERCENTILE.EXC(LognormalWithPoisson,D88)=0,IF(F89&gt;0,0,NA()),_xlfn.PERCENTILE.EXC(LognormalWithPoisson,D88))</f>
        <v>#N/A</v>
      </c>
      <c r="G88" s="111">
        <f t="shared" si="12"/>
        <v>120838.56230029897</v>
      </c>
      <c r="H88" s="111" t="e">
        <f t="shared" si="13"/>
        <v>#N/A</v>
      </c>
      <c r="I88" s="117" t="e">
        <f>IF(ISNA(F88),NA(),'Step4-AddInsurance'!$F$7)</f>
        <v>#N/A</v>
      </c>
      <c r="J88" s="117"/>
      <c r="Q88"/>
      <c r="R88" s="9"/>
    </row>
    <row r="89" spans="1:20" x14ac:dyDescent="0.3">
      <c r="A89">
        <v>67</v>
      </c>
      <c r="B89" s="112">
        <f t="shared" ref="B89:B123" si="16">1-D89</f>
        <v>0.33999999999999997</v>
      </c>
      <c r="C89" s="112">
        <f t="shared" si="14"/>
        <v>0</v>
      </c>
      <c r="D89" s="113">
        <v>0.66</v>
      </c>
      <c r="E89" s="111">
        <f t="shared" si="11"/>
        <v>179591.59993941343</v>
      </c>
      <c r="F89" s="111" t="e">
        <f t="shared" si="15"/>
        <v>#N/A</v>
      </c>
      <c r="G89" s="111">
        <f t="shared" si="12"/>
        <v>125714.11995758949</v>
      </c>
      <c r="H89" s="111" t="e">
        <f t="shared" si="13"/>
        <v>#N/A</v>
      </c>
      <c r="I89" s="117" t="e">
        <f>IF(ISNA(F89),NA(),'Step4-AddInsurance'!$F$7)</f>
        <v>#N/A</v>
      </c>
      <c r="J89" s="117"/>
      <c r="Q89"/>
      <c r="R89" s="9"/>
    </row>
    <row r="90" spans="1:20" x14ac:dyDescent="0.3">
      <c r="A90">
        <v>68</v>
      </c>
      <c r="B90" s="112">
        <f t="shared" si="16"/>
        <v>0.32999999999999996</v>
      </c>
      <c r="C90" s="112">
        <f t="shared" si="14"/>
        <v>0</v>
      </c>
      <c r="D90" s="113">
        <v>0.67</v>
      </c>
      <c r="E90" s="111">
        <f t="shared" si="11"/>
        <v>186921.43604283276</v>
      </c>
      <c r="F90" s="111" t="e">
        <f t="shared" si="15"/>
        <v>#N/A</v>
      </c>
      <c r="G90" s="111">
        <f t="shared" si="12"/>
        <v>130845.00522998304</v>
      </c>
      <c r="H90" s="111" t="e">
        <f t="shared" si="13"/>
        <v>#N/A</v>
      </c>
      <c r="I90" s="117" t="e">
        <f>IF(ISNA(F90),NA(),'Step4-AddInsurance'!$F$7)</f>
        <v>#N/A</v>
      </c>
      <c r="J90" s="117"/>
      <c r="Q90"/>
      <c r="R90" s="9"/>
    </row>
    <row r="91" spans="1:20" x14ac:dyDescent="0.3">
      <c r="A91">
        <v>69</v>
      </c>
      <c r="B91" s="112">
        <f t="shared" si="16"/>
        <v>0.31999999999999995</v>
      </c>
      <c r="C91" s="112">
        <f t="shared" si="14"/>
        <v>0</v>
      </c>
      <c r="D91" s="113">
        <v>0.68</v>
      </c>
      <c r="E91" s="111">
        <f t="shared" si="11"/>
        <v>194645.62465917249</v>
      </c>
      <c r="F91" s="111" t="e">
        <f t="shared" si="15"/>
        <v>#N/A</v>
      </c>
      <c r="G91" s="111">
        <f t="shared" si="12"/>
        <v>136251.93726142086</v>
      </c>
      <c r="H91" s="111" t="e">
        <f t="shared" si="13"/>
        <v>#N/A</v>
      </c>
      <c r="I91" s="117" t="e">
        <f>IF(ISNA(F91),NA(),'Step4-AddInsurance'!$F$7)</f>
        <v>#N/A</v>
      </c>
      <c r="J91" s="117"/>
      <c r="Q91"/>
      <c r="R91" s="9"/>
    </row>
    <row r="92" spans="1:20" x14ac:dyDescent="0.3">
      <c r="A92">
        <v>70</v>
      </c>
      <c r="B92" s="112">
        <f t="shared" si="16"/>
        <v>0.31000000000000005</v>
      </c>
      <c r="C92" s="112">
        <f t="shared" si="14"/>
        <v>0</v>
      </c>
      <c r="D92" s="113">
        <v>0.69</v>
      </c>
      <c r="E92" s="111">
        <f t="shared" si="11"/>
        <v>202797.13927476597</v>
      </c>
      <c r="F92" s="111" t="e">
        <f t="shared" si="15"/>
        <v>#N/A</v>
      </c>
      <c r="G92" s="111">
        <f t="shared" si="12"/>
        <v>141957.99749233629</v>
      </c>
      <c r="H92" s="111" t="e">
        <f t="shared" si="13"/>
        <v>#N/A</v>
      </c>
      <c r="I92" s="117" t="e">
        <f>IF(ISNA(F92),NA(),'Step4-AddInsurance'!$F$7)</f>
        <v>#N/A</v>
      </c>
      <c r="J92" s="117"/>
      <c r="Q92"/>
      <c r="R92" s="9"/>
    </row>
    <row r="93" spans="1:20" x14ac:dyDescent="0.3">
      <c r="A93">
        <v>71</v>
      </c>
      <c r="B93" s="112">
        <f t="shared" si="16"/>
        <v>0.30000000000000004</v>
      </c>
      <c r="C93" s="112">
        <f t="shared" si="14"/>
        <v>0</v>
      </c>
      <c r="D93" s="113">
        <v>0.7</v>
      </c>
      <c r="E93" s="111">
        <f t="shared" si="11"/>
        <v>211412.83421205354</v>
      </c>
      <c r="F93" s="111" t="e">
        <f t="shared" si="15"/>
        <v>#N/A</v>
      </c>
      <c r="G93" s="111">
        <f t="shared" si="12"/>
        <v>147988.98394843758</v>
      </c>
      <c r="H93" s="111" t="e">
        <f t="shared" si="13"/>
        <v>#N/A</v>
      </c>
      <c r="I93" s="117" t="e">
        <f>IF(ISNA(F93),NA(),'Step4-AddInsurance'!$F$7)</f>
        <v>#N/A</v>
      </c>
      <c r="J93" s="117"/>
      <c r="Q93"/>
      <c r="R93" s="9"/>
    </row>
    <row r="94" spans="1:20" x14ac:dyDescent="0.3">
      <c r="A94">
        <v>72</v>
      </c>
      <c r="B94" s="112">
        <f t="shared" si="16"/>
        <v>0.29000000000000004</v>
      </c>
      <c r="C94" s="112">
        <f t="shared" si="14"/>
        <v>0</v>
      </c>
      <c r="D94" s="113">
        <v>0.71</v>
      </c>
      <c r="E94" s="111">
        <f t="shared" si="11"/>
        <v>220534.04619266512</v>
      </c>
      <c r="F94" s="111" t="e">
        <f t="shared" si="15"/>
        <v>#N/A</v>
      </c>
      <c r="G94" s="111">
        <f t="shared" si="12"/>
        <v>154373.8323348657</v>
      </c>
      <c r="H94" s="111" t="e">
        <f t="shared" si="13"/>
        <v>#N/A</v>
      </c>
      <c r="I94" s="117" t="e">
        <f>IF(ISNA(F94),NA(),'Step4-AddInsurance'!$F$7)</f>
        <v>#N/A</v>
      </c>
      <c r="J94" s="117"/>
      <c r="Q94"/>
      <c r="R94" s="9"/>
    </row>
    <row r="95" spans="1:20" x14ac:dyDescent="0.3">
      <c r="A95">
        <v>73</v>
      </c>
      <c r="B95" s="112">
        <f t="shared" si="16"/>
        <v>0.28000000000000003</v>
      </c>
      <c r="C95" s="112">
        <f t="shared" si="14"/>
        <v>0</v>
      </c>
      <c r="D95" s="113">
        <v>0.72</v>
      </c>
      <c r="E95" s="111">
        <f t="shared" si="11"/>
        <v>230207.3132989752</v>
      </c>
      <c r="F95" s="111" t="e">
        <f t="shared" si="15"/>
        <v>#N/A</v>
      </c>
      <c r="G95" s="111">
        <f t="shared" si="12"/>
        <v>161145.11930928277</v>
      </c>
      <c r="H95" s="111" t="e">
        <f t="shared" si="13"/>
        <v>#N/A</v>
      </c>
      <c r="I95" s="117" t="e">
        <f>IF(ISNA(F95),NA(),'Step4-AddInsurance'!$F$7)</f>
        <v>#N/A</v>
      </c>
      <c r="J95" s="117"/>
      <c r="Q95"/>
      <c r="R95" s="9"/>
    </row>
    <row r="96" spans="1:20" x14ac:dyDescent="0.3">
      <c r="A96">
        <v>74</v>
      </c>
      <c r="B96" s="112">
        <f t="shared" si="16"/>
        <v>0.27</v>
      </c>
      <c r="C96" s="112">
        <f t="shared" si="14"/>
        <v>0</v>
      </c>
      <c r="D96" s="113">
        <v>0.73</v>
      </c>
      <c r="E96" s="111">
        <f t="shared" si="11"/>
        <v>240485.23933191621</v>
      </c>
      <c r="F96" s="111" t="e">
        <f t="shared" si="15"/>
        <v>#N/A</v>
      </c>
      <c r="G96" s="111">
        <f t="shared" si="12"/>
        <v>168339.6675323415</v>
      </c>
      <c r="H96" s="111" t="e">
        <f t="shared" si="13"/>
        <v>#N/A</v>
      </c>
      <c r="I96" s="117" t="e">
        <f>IF(ISNA(F96),NA(),'Step4-AddInsurance'!$F$7)</f>
        <v>#N/A</v>
      </c>
      <c r="J96" s="117"/>
      <c r="Q96"/>
      <c r="R96" s="9"/>
    </row>
    <row r="97" spans="1:18" x14ac:dyDescent="0.3">
      <c r="A97">
        <v>75</v>
      </c>
      <c r="B97" s="112">
        <f t="shared" si="16"/>
        <v>0.26</v>
      </c>
      <c r="C97" s="112">
        <f t="shared" si="14"/>
        <v>0</v>
      </c>
      <c r="D97" s="113">
        <v>0.74</v>
      </c>
      <c r="E97" s="111">
        <f t="shared" si="11"/>
        <v>251427.53954791714</v>
      </c>
      <c r="F97" s="111" t="e">
        <f t="shared" si="15"/>
        <v>#N/A</v>
      </c>
      <c r="G97" s="111">
        <f t="shared" si="12"/>
        <v>175999.27768354217</v>
      </c>
      <c r="H97" s="111" t="e">
        <f t="shared" si="13"/>
        <v>#N/A</v>
      </c>
      <c r="I97" s="117" t="e">
        <f>IF(ISNA(F97),NA(),'Step4-AddInsurance'!$F$7)</f>
        <v>#N/A</v>
      </c>
      <c r="J97" s="117"/>
      <c r="Q97"/>
      <c r="R97" s="9"/>
    </row>
    <row r="98" spans="1:18" x14ac:dyDescent="0.3">
      <c r="A98">
        <v>76</v>
      </c>
      <c r="B98" s="112">
        <f t="shared" si="16"/>
        <v>0.25</v>
      </c>
      <c r="C98" s="112">
        <f t="shared" si="14"/>
        <v>0</v>
      </c>
      <c r="D98" s="113">
        <v>0.75</v>
      </c>
      <c r="E98" s="111">
        <f t="shared" si="11"/>
        <v>263102.31442361325</v>
      </c>
      <c r="F98" s="111" t="e">
        <f t="shared" si="15"/>
        <v>#N/A</v>
      </c>
      <c r="G98" s="111">
        <f t="shared" si="12"/>
        <v>184171.62009652943</v>
      </c>
      <c r="H98" s="111" t="e">
        <f t="shared" si="13"/>
        <v>#N/A</v>
      </c>
      <c r="I98" s="117" t="e">
        <f>IF(ISNA(F98),NA(),'Step4-AddInsurance'!$F$7)</f>
        <v>#N/A</v>
      </c>
      <c r="J98" s="117"/>
      <c r="Q98"/>
      <c r="R98" s="9"/>
    </row>
    <row r="99" spans="1:18" x14ac:dyDescent="0.3">
      <c r="A99">
        <v>77</v>
      </c>
      <c r="B99" s="112">
        <f t="shared" si="16"/>
        <v>0.24</v>
      </c>
      <c r="C99" s="112">
        <f t="shared" si="14"/>
        <v>0</v>
      </c>
      <c r="D99" s="113">
        <v>0.76</v>
      </c>
      <c r="E99" s="111">
        <f t="shared" si="11"/>
        <v>275587.61249014142</v>
      </c>
      <c r="F99" s="111" t="e">
        <f t="shared" si="15"/>
        <v>#N/A</v>
      </c>
      <c r="G99" s="111">
        <f t="shared" si="12"/>
        <v>192911.32874309915</v>
      </c>
      <c r="H99" s="111" t="e">
        <f t="shared" si="13"/>
        <v>#N/A</v>
      </c>
      <c r="I99" s="117" t="e">
        <f>IF(ISNA(F99),NA(),'Step4-AddInsurance'!$F$7)</f>
        <v>#N/A</v>
      </c>
      <c r="J99" s="117"/>
      <c r="Q99"/>
      <c r="R99" s="9"/>
    </row>
    <row r="100" spans="1:18" x14ac:dyDescent="0.3">
      <c r="A100">
        <v>78</v>
      </c>
      <c r="B100" s="112">
        <f t="shared" si="16"/>
        <v>0.22999999999999998</v>
      </c>
      <c r="C100" s="112">
        <f t="shared" si="14"/>
        <v>0</v>
      </c>
      <c r="D100" s="113">
        <v>0.77</v>
      </c>
      <c r="E100" s="111">
        <f t="shared" si="11"/>
        <v>288973.36291698203</v>
      </c>
      <c r="F100" s="111" t="e">
        <f t="shared" si="15"/>
        <v>#N/A</v>
      </c>
      <c r="G100" s="111">
        <f t="shared" si="12"/>
        <v>202281.35404188759</v>
      </c>
      <c r="H100" s="111" t="e">
        <f t="shared" si="13"/>
        <v>#N/A</v>
      </c>
      <c r="I100" s="117" t="e">
        <f>IF(ISNA(F100),NA(),'Step4-AddInsurance'!$F$7)</f>
        <v>#N/A</v>
      </c>
      <c r="J100" s="117"/>
      <c r="Q100"/>
      <c r="R100" s="9"/>
    </row>
    <row r="101" spans="1:18" x14ac:dyDescent="0.3">
      <c r="A101">
        <v>79</v>
      </c>
      <c r="B101" s="112">
        <f t="shared" si="16"/>
        <v>0.21999999999999997</v>
      </c>
      <c r="C101" s="112">
        <f t="shared" si="14"/>
        <v>0</v>
      </c>
      <c r="D101" s="113">
        <v>0.78</v>
      </c>
      <c r="E101" s="111">
        <f t="shared" si="11"/>
        <v>303363.78563943395</v>
      </c>
      <c r="F101" s="111" t="e">
        <f t="shared" si="15"/>
        <v>#N/A</v>
      </c>
      <c r="G101" s="111">
        <f t="shared" si="12"/>
        <v>212354.64994760393</v>
      </c>
      <c r="H101" s="111" t="e">
        <f t="shared" si="13"/>
        <v>#N/A</v>
      </c>
      <c r="I101" s="117" t="e">
        <f>IF(ISNA(F101),NA(),'Step4-AddInsurance'!$F$7)</f>
        <v>#N/A</v>
      </c>
      <c r="J101" s="117"/>
      <c r="Q101"/>
      <c r="R101" s="9"/>
    </row>
    <row r="102" spans="1:18" x14ac:dyDescent="0.3">
      <c r="A102">
        <v>80</v>
      </c>
      <c r="B102" s="112">
        <f t="shared" si="16"/>
        <v>0.20999999999999996</v>
      </c>
      <c r="C102" s="112">
        <f t="shared" si="14"/>
        <v>0</v>
      </c>
      <c r="D102" s="113">
        <v>0.79</v>
      </c>
      <c r="E102" s="111">
        <f t="shared" si="11"/>
        <v>318880.42474278487</v>
      </c>
      <c r="F102" s="111" t="e">
        <f t="shared" si="15"/>
        <v>#N/A</v>
      </c>
      <c r="G102" s="111">
        <f t="shared" si="12"/>
        <v>223216.2973199496</v>
      </c>
      <c r="H102" s="111" t="e">
        <f t="shared" si="13"/>
        <v>#N/A</v>
      </c>
      <c r="I102" s="117" t="e">
        <f>IF(ISNA(F102),NA(),'Step4-AddInsurance'!$F$7)</f>
        <v>#N/A</v>
      </c>
      <c r="J102" s="117"/>
      <c r="Q102"/>
      <c r="R102" s="9"/>
    </row>
    <row r="103" spans="1:18" x14ac:dyDescent="0.3">
      <c r="A103">
        <v>81</v>
      </c>
      <c r="B103" s="112">
        <f t="shared" si="16"/>
        <v>0.19999999999999996</v>
      </c>
      <c r="C103" s="112">
        <f t="shared" si="14"/>
        <v>0</v>
      </c>
      <c r="D103" s="113">
        <v>0.8</v>
      </c>
      <c r="E103" s="111">
        <f t="shared" si="11"/>
        <v>335666.00458755897</v>
      </c>
      <c r="F103" s="111" t="e">
        <f t="shared" si="15"/>
        <v>#N/A</v>
      </c>
      <c r="G103" s="111">
        <f t="shared" si="12"/>
        <v>234966.20321129146</v>
      </c>
      <c r="H103" s="111" t="e">
        <f t="shared" si="13"/>
        <v>#N/A</v>
      </c>
      <c r="I103" s="117" t="e">
        <f>IF(ISNA(F103),NA(),'Step4-AddInsurance'!$F$7)</f>
        <v>#N/A</v>
      </c>
      <c r="J103" s="117"/>
      <c r="Q103"/>
      <c r="R103" s="9"/>
    </row>
    <row r="104" spans="1:18" x14ac:dyDescent="0.3">
      <c r="A104">
        <v>82</v>
      </c>
      <c r="B104" s="112">
        <f t="shared" si="16"/>
        <v>0.18999999999999995</v>
      </c>
      <c r="C104" s="112">
        <f t="shared" si="14"/>
        <v>0</v>
      </c>
      <c r="D104" s="113">
        <v>0.81</v>
      </c>
      <c r="E104" s="111">
        <f t="shared" si="11"/>
        <v>353889.38557232765</v>
      </c>
      <c r="F104" s="111" t="e">
        <f t="shared" si="15"/>
        <v>#N/A</v>
      </c>
      <c r="G104" s="111">
        <f t="shared" si="12"/>
        <v>247722.56990062958</v>
      </c>
      <c r="H104" s="111" t="e">
        <f t="shared" si="13"/>
        <v>#N/A</v>
      </c>
      <c r="I104" s="117" t="e">
        <f>IF(ISNA(F104),NA(),'Step4-AddInsurance'!$F$7)</f>
        <v>#N/A</v>
      </c>
      <c r="J104" s="117"/>
      <c r="Q104"/>
      <c r="R104" s="9"/>
    </row>
    <row r="105" spans="1:18" x14ac:dyDescent="0.3">
      <c r="A105">
        <v>83</v>
      </c>
      <c r="B105" s="112">
        <f t="shared" si="16"/>
        <v>0.18000000000000005</v>
      </c>
      <c r="C105" s="112">
        <f t="shared" si="14"/>
        <v>0</v>
      </c>
      <c r="D105" s="113">
        <v>0.82</v>
      </c>
      <c r="E105" s="111">
        <f t="shared" si="11"/>
        <v>373752.00973174733</v>
      </c>
      <c r="F105" s="111" t="e">
        <f t="shared" si="15"/>
        <v>#N/A</v>
      </c>
      <c r="G105" s="111">
        <f t="shared" si="12"/>
        <v>261626.40681222331</v>
      </c>
      <c r="H105" s="111" t="e">
        <f t="shared" si="13"/>
        <v>#N/A</v>
      </c>
      <c r="I105" s="117" t="e">
        <f>IF(ISNA(F105),NA(),'Step4-AddInsurance'!$F$7)</f>
        <v>#N/A</v>
      </c>
      <c r="J105" s="117"/>
      <c r="Q105"/>
      <c r="R105" s="9"/>
    </row>
    <row r="106" spans="1:18" x14ac:dyDescent="0.3">
      <c r="A106">
        <v>84</v>
      </c>
      <c r="B106" s="112">
        <f t="shared" si="16"/>
        <v>0.17000000000000004</v>
      </c>
      <c r="C106" s="112">
        <f t="shared" si="14"/>
        <v>0</v>
      </c>
      <c r="D106" s="113">
        <v>0.83</v>
      </c>
      <c r="E106" s="111">
        <f t="shared" si="11"/>
        <v>395496.39522528218</v>
      </c>
      <c r="F106" s="111" t="e">
        <f t="shared" si="15"/>
        <v>#N/A</v>
      </c>
      <c r="G106" s="111">
        <f t="shared" si="12"/>
        <v>276847.4766576977</v>
      </c>
      <c r="H106" s="111" t="e">
        <f t="shared" si="13"/>
        <v>#N/A</v>
      </c>
      <c r="I106" s="117" t="e">
        <f>IF(ISNA(F106),NA(),'Step4-AddInsurance'!$F$7)</f>
        <v>#N/A</v>
      </c>
      <c r="J106" s="117"/>
      <c r="Q106"/>
      <c r="R106" s="9"/>
    </row>
    <row r="107" spans="1:18" x14ac:dyDescent="0.3">
      <c r="A107">
        <v>85</v>
      </c>
      <c r="B107" s="112">
        <f t="shared" si="16"/>
        <v>0.16000000000000003</v>
      </c>
      <c r="C107" s="112">
        <f t="shared" si="14"/>
        <v>0</v>
      </c>
      <c r="D107" s="113">
        <v>0.84</v>
      </c>
      <c r="E107" s="111">
        <f t="shared" si="11"/>
        <v>419417.49549724523</v>
      </c>
      <c r="F107" s="111" t="e">
        <f t="shared" si="15"/>
        <v>#N/A</v>
      </c>
      <c r="G107" s="111">
        <f t="shared" si="12"/>
        <v>293592.24684807187</v>
      </c>
      <c r="H107" s="111" t="e">
        <f t="shared" si="13"/>
        <v>#N/A</v>
      </c>
      <c r="I107" s="117" t="e">
        <f>IF(ISNA(F107),NA(),'Step4-AddInsurance'!$F$7)</f>
        <v>#N/A</v>
      </c>
      <c r="J107" s="117"/>
      <c r="Q107"/>
      <c r="R107" s="9"/>
    </row>
    <row r="108" spans="1:18" x14ac:dyDescent="0.3">
      <c r="A108">
        <v>86</v>
      </c>
      <c r="B108" s="112">
        <f t="shared" si="16"/>
        <v>0.15000000000000002</v>
      </c>
      <c r="C108" s="112">
        <f t="shared" si="14"/>
        <v>0</v>
      </c>
      <c r="D108" s="113">
        <v>0.85</v>
      </c>
      <c r="E108" s="111">
        <f t="shared" si="11"/>
        <v>445878.13792137534</v>
      </c>
      <c r="F108" s="111" t="e">
        <f t="shared" si="15"/>
        <v>#N/A</v>
      </c>
      <c r="G108" s="111">
        <f t="shared" si="12"/>
        <v>312114.69654496299</v>
      </c>
      <c r="H108" s="111" t="e">
        <f t="shared" si="13"/>
        <v>#N/A</v>
      </c>
      <c r="I108" s="117" t="e">
        <f>IF(ISNA(F108),NA(),'Step4-AddInsurance'!$F$7)</f>
        <v>#N/A</v>
      </c>
      <c r="J108" s="117"/>
      <c r="Q108"/>
      <c r="R108" s="9"/>
    </row>
    <row r="109" spans="1:18" x14ac:dyDescent="0.3">
      <c r="A109">
        <v>87</v>
      </c>
      <c r="B109" s="112">
        <f t="shared" si="16"/>
        <v>0.14000000000000001</v>
      </c>
      <c r="C109" s="112">
        <f t="shared" si="14"/>
        <v>0</v>
      </c>
      <c r="D109" s="113">
        <v>0.86</v>
      </c>
      <c r="E109" s="111">
        <f t="shared" si="11"/>
        <v>475330.39241571736</v>
      </c>
      <c r="F109" s="111" t="e">
        <f t="shared" si="15"/>
        <v>#N/A</v>
      </c>
      <c r="G109" s="111">
        <f t="shared" si="12"/>
        <v>332731.27469100244</v>
      </c>
      <c r="H109" s="111" t="e">
        <f t="shared" si="13"/>
        <v>#N/A</v>
      </c>
      <c r="I109" s="117" t="e">
        <f>IF(ISNA(F109),NA(),'Step4-AddInsurance'!$F$7)</f>
        <v>#N/A</v>
      </c>
      <c r="J109" s="117"/>
      <c r="Q109"/>
      <c r="R109" s="9"/>
    </row>
    <row r="110" spans="1:18" x14ac:dyDescent="0.3">
      <c r="A110">
        <v>88</v>
      </c>
      <c r="B110" s="112">
        <f t="shared" si="16"/>
        <v>0.13</v>
      </c>
      <c r="C110" s="112">
        <f t="shared" si="14"/>
        <v>0</v>
      </c>
      <c r="D110" s="113">
        <v>0.87</v>
      </c>
      <c r="E110" s="111">
        <f t="shared" si="11"/>
        <v>508345.76148742641</v>
      </c>
      <c r="F110" s="111" t="e">
        <f t="shared" si="15"/>
        <v>#N/A</v>
      </c>
      <c r="G110" s="111">
        <f t="shared" si="12"/>
        <v>355842.0330411988</v>
      </c>
      <c r="H110" s="111" t="e">
        <f t="shared" si="13"/>
        <v>#N/A</v>
      </c>
      <c r="I110" s="117" t="e">
        <f>IF(ISNA(F110),NA(),'Step4-AddInsurance'!$F$7)</f>
        <v>#N/A</v>
      </c>
      <c r="J110" s="117"/>
      <c r="Q110"/>
      <c r="R110" s="9"/>
    </row>
    <row r="111" spans="1:18" x14ac:dyDescent="0.3">
      <c r="A111">
        <v>89</v>
      </c>
      <c r="B111" s="112">
        <f t="shared" si="16"/>
        <v>0.12</v>
      </c>
      <c r="C111" s="112">
        <f t="shared" si="14"/>
        <v>0</v>
      </c>
      <c r="D111" s="113">
        <v>0.88</v>
      </c>
      <c r="E111" s="111">
        <f t="shared" si="11"/>
        <v>545658.84181960125</v>
      </c>
      <c r="F111" s="111" t="e">
        <f t="shared" si="15"/>
        <v>#N/A</v>
      </c>
      <c r="G111" s="111">
        <f t="shared" si="12"/>
        <v>381961.18927372119</v>
      </c>
      <c r="H111" s="111" t="e">
        <f t="shared" si="13"/>
        <v>#N/A</v>
      </c>
      <c r="I111" s="117" t="e">
        <f>IF(ISNA(F111),NA(),'Step4-AddInsurance'!$F$7)</f>
        <v>#N/A</v>
      </c>
      <c r="J111" s="117"/>
      <c r="Q111"/>
      <c r="R111" s="9"/>
    </row>
    <row r="112" spans="1:18" x14ac:dyDescent="0.3">
      <c r="A112">
        <v>90</v>
      </c>
      <c r="B112" s="112">
        <f t="shared" si="16"/>
        <v>0.10999999999999999</v>
      </c>
      <c r="C112" s="112">
        <f t="shared" si="14"/>
        <v>0</v>
      </c>
      <c r="D112" s="113">
        <v>0.89</v>
      </c>
      <c r="E112" s="111">
        <f t="shared" si="11"/>
        <v>588232.18600868504</v>
      </c>
      <c r="F112" s="111" t="e">
        <f t="shared" si="15"/>
        <v>#N/A</v>
      </c>
      <c r="G112" s="111">
        <f t="shared" si="12"/>
        <v>411762.53020607983</v>
      </c>
      <c r="H112" s="111" t="e">
        <f t="shared" si="13"/>
        <v>#N/A</v>
      </c>
      <c r="I112" s="117" t="e">
        <f>IF(ISNA(F112),NA(),'Step4-AddInsurance'!$F$7)</f>
        <v>#N/A</v>
      </c>
      <c r="J112" s="117"/>
      <c r="Q112"/>
      <c r="R112" s="9"/>
    </row>
    <row r="113" spans="1:18" x14ac:dyDescent="0.3">
      <c r="A113">
        <v>91</v>
      </c>
      <c r="B113" s="112">
        <f t="shared" si="16"/>
        <v>9.9999999999999978E-2</v>
      </c>
      <c r="C113" s="112">
        <f t="shared" si="14"/>
        <v>0</v>
      </c>
      <c r="D113" s="113">
        <v>0.9</v>
      </c>
      <c r="E113" s="111">
        <f t="shared" si="11"/>
        <v>637355.70660278853</v>
      </c>
      <c r="F113" s="111" t="e">
        <f t="shared" si="15"/>
        <v>#N/A</v>
      </c>
      <c r="G113" s="111">
        <f t="shared" si="12"/>
        <v>446148.99462195224</v>
      </c>
      <c r="H113" s="111" t="e">
        <f t="shared" si="13"/>
        <v>#N/A</v>
      </c>
      <c r="I113" s="117" t="e">
        <f>IF(ISNA(F113),NA(),'Step4-AddInsurance'!$F$7)</f>
        <v>#N/A</v>
      </c>
      <c r="J113" s="117"/>
      <c r="Q113"/>
      <c r="R113" s="9"/>
    </row>
    <row r="114" spans="1:18" x14ac:dyDescent="0.3">
      <c r="A114">
        <v>92</v>
      </c>
      <c r="B114" s="112">
        <f t="shared" si="16"/>
        <v>8.9999999999999969E-2</v>
      </c>
      <c r="C114" s="112">
        <f t="shared" si="14"/>
        <v>0</v>
      </c>
      <c r="D114" s="113">
        <v>0.91</v>
      </c>
      <c r="E114" s="111">
        <f t="shared" si="11"/>
        <v>694804.69914136187</v>
      </c>
      <c r="F114" s="111" t="e">
        <f t="shared" si="15"/>
        <v>#N/A</v>
      </c>
      <c r="G114" s="111">
        <f t="shared" si="12"/>
        <v>486363.28939895367</v>
      </c>
      <c r="H114" s="111" t="e">
        <f t="shared" si="13"/>
        <v>#N/A</v>
      </c>
      <c r="I114" s="117" t="e">
        <f>IF(ISNA(F114),NA(),'Step4-AddInsurance'!$F$7)</f>
        <v>#N/A</v>
      </c>
      <c r="J114" s="117"/>
      <c r="Q114"/>
      <c r="R114" s="9"/>
    </row>
    <row r="115" spans="1:18" x14ac:dyDescent="0.3">
      <c r="A115">
        <v>93</v>
      </c>
      <c r="B115" s="112">
        <f t="shared" si="16"/>
        <v>7.999999999999996E-2</v>
      </c>
      <c r="C115" s="112">
        <f t="shared" si="14"/>
        <v>0</v>
      </c>
      <c r="D115" s="113">
        <v>0.92</v>
      </c>
      <c r="E115" s="111">
        <f t="shared" si="11"/>
        <v>763102.27297661162</v>
      </c>
      <c r="F115" s="111" t="e">
        <f t="shared" si="15"/>
        <v>#N/A</v>
      </c>
      <c r="G115" s="111">
        <f t="shared" si="12"/>
        <v>534171.59108362859</v>
      </c>
      <c r="H115" s="111" t="e">
        <f t="shared" si="13"/>
        <v>#N/A</v>
      </c>
      <c r="I115" s="117" t="e">
        <f>IF(ISNA(F115),NA(),'Step4-AddInsurance'!$F$7)</f>
        <v>#N/A</v>
      </c>
      <c r="J115" s="117"/>
      <c r="Q115"/>
      <c r="R115" s="9"/>
    </row>
    <row r="116" spans="1:18" x14ac:dyDescent="0.3">
      <c r="A116">
        <v>94</v>
      </c>
      <c r="B116" s="112">
        <f t="shared" si="16"/>
        <v>6.9999999999999951E-2</v>
      </c>
      <c r="C116" s="112">
        <f t="shared" si="14"/>
        <v>0</v>
      </c>
      <c r="D116" s="113">
        <v>0.93</v>
      </c>
      <c r="E116" s="111">
        <f t="shared" si="11"/>
        <v>845978.95453300653</v>
      </c>
      <c r="F116" s="111" t="e">
        <f t="shared" si="15"/>
        <v>#N/A</v>
      </c>
      <c r="G116" s="111">
        <f t="shared" si="12"/>
        <v>592185.26817310508</v>
      </c>
      <c r="H116" s="111" t="e">
        <f t="shared" si="13"/>
        <v>#N/A</v>
      </c>
      <c r="I116" s="117" t="e">
        <f>IF(ISNA(F116),NA(),'Step4-AddInsurance'!$F$7)</f>
        <v>#N/A</v>
      </c>
      <c r="J116" s="117"/>
      <c r="Q116"/>
      <c r="R116" s="9"/>
    </row>
    <row r="117" spans="1:18" x14ac:dyDescent="0.3">
      <c r="A117">
        <v>95</v>
      </c>
      <c r="B117" s="112">
        <f t="shared" si="16"/>
        <v>6.0000000000000053E-2</v>
      </c>
      <c r="C117" s="112">
        <f t="shared" si="14"/>
        <v>0</v>
      </c>
      <c r="D117" s="113">
        <v>0.94</v>
      </c>
      <c r="E117" s="111">
        <f t="shared" si="11"/>
        <v>949232.6161820757</v>
      </c>
      <c r="F117" s="111" t="e">
        <f t="shared" si="15"/>
        <v>#N/A</v>
      </c>
      <c r="G117" s="111">
        <f t="shared" si="12"/>
        <v>664462.8313274536</v>
      </c>
      <c r="H117" s="111" t="e">
        <f t="shared" si="13"/>
        <v>#N/A</v>
      </c>
      <c r="I117" s="117" t="e">
        <f>IF(ISNA(F117),NA(),'Step4-AddInsurance'!$F$7)</f>
        <v>#N/A</v>
      </c>
      <c r="J117" s="117"/>
      <c r="Q117"/>
      <c r="R117" s="9"/>
    </row>
    <row r="118" spans="1:18" x14ac:dyDescent="0.3">
      <c r="A118">
        <v>96</v>
      </c>
      <c r="B118" s="112">
        <f t="shared" si="16"/>
        <v>5.0000000000000044E-2</v>
      </c>
      <c r="C118" s="112">
        <f t="shared" si="14"/>
        <v>5.0000000000000044E-2</v>
      </c>
      <c r="D118" s="113">
        <v>0.95</v>
      </c>
      <c r="E118" s="111">
        <f t="shared" si="11"/>
        <v>1082479.7555982491</v>
      </c>
      <c r="F118" s="111">
        <f t="shared" si="15"/>
        <v>0</v>
      </c>
      <c r="G118" s="111">
        <f t="shared" si="12"/>
        <v>757735.82891877496</v>
      </c>
      <c r="H118" s="111" t="e">
        <f t="shared" si="13"/>
        <v>#N/A</v>
      </c>
      <c r="I118" s="117">
        <f>IF(ISNA(F118),NA(),'Step4-AddInsurance'!$F$7)</f>
        <v>700000</v>
      </c>
      <c r="J118" s="117"/>
      <c r="Q118"/>
      <c r="R118" s="9"/>
    </row>
    <row r="119" spans="1:18" x14ac:dyDescent="0.3">
      <c r="A119">
        <v>97</v>
      </c>
      <c r="B119" s="112">
        <f t="shared" si="16"/>
        <v>4.0000000000000036E-2</v>
      </c>
      <c r="C119" s="112">
        <f t="shared" si="14"/>
        <v>4.0000000000000036E-2</v>
      </c>
      <c r="D119" s="113">
        <v>0.96</v>
      </c>
      <c r="E119" s="111">
        <f t="shared" ref="E119:E123" si="17">_xlfn.PERCENTILE.EXC(Lognormal,D119)</f>
        <v>1263149.5032703076</v>
      </c>
      <c r="F119" s="111">
        <f t="shared" si="15"/>
        <v>24623.461112475979</v>
      </c>
      <c r="G119" s="111">
        <f t="shared" si="12"/>
        <v>884204.65228921606</v>
      </c>
      <c r="H119" s="111" t="e">
        <f t="shared" si="13"/>
        <v>#N/A</v>
      </c>
      <c r="I119" s="117">
        <f>IF(ISNA(F119),NA(),'Step4-AddInsurance'!$F$7)</f>
        <v>700000</v>
      </c>
      <c r="J119" s="117"/>
      <c r="Q119"/>
      <c r="R119" s="9"/>
    </row>
    <row r="120" spans="1:18" x14ac:dyDescent="0.3">
      <c r="A120">
        <v>98</v>
      </c>
      <c r="B120" s="112">
        <f t="shared" si="16"/>
        <v>3.0000000000000027E-2</v>
      </c>
      <c r="C120" s="112">
        <f t="shared" si="14"/>
        <v>3.0000000000000027E-2</v>
      </c>
      <c r="D120" s="113">
        <v>0.97</v>
      </c>
      <c r="E120" s="111">
        <f t="shared" si="17"/>
        <v>1527176.6200894413</v>
      </c>
      <c r="F120" s="111">
        <f t="shared" si="15"/>
        <v>65592.687604238759</v>
      </c>
      <c r="G120" s="111">
        <f t="shared" si="12"/>
        <v>1069023.6340626099</v>
      </c>
      <c r="H120" s="111">
        <f t="shared" si="13"/>
        <v>0</v>
      </c>
      <c r="I120" s="117">
        <f>IF(ISNA(F120),NA(),'Step4-AddInsurance'!$F$7)</f>
        <v>700000</v>
      </c>
      <c r="J120" s="117"/>
      <c r="Q120"/>
      <c r="R120" s="9"/>
    </row>
    <row r="121" spans="1:18" x14ac:dyDescent="0.3">
      <c r="A121">
        <v>99</v>
      </c>
      <c r="B121" s="112">
        <f t="shared" si="16"/>
        <v>2.0000000000000018E-2</v>
      </c>
      <c r="C121" s="112">
        <f t="shared" si="14"/>
        <v>2.0000000000000018E-2</v>
      </c>
      <c r="D121" s="113">
        <v>0.98</v>
      </c>
      <c r="E121" s="111">
        <f t="shared" si="17"/>
        <v>1965757.7264061382</v>
      </c>
      <c r="F121" s="111">
        <f t="shared" si="15"/>
        <v>143903.50189562902</v>
      </c>
      <c r="G121" s="111">
        <f t="shared" si="12"/>
        <v>1376030.4084842978</v>
      </c>
      <c r="H121" s="111">
        <f t="shared" si="13"/>
        <v>17123.855609812912</v>
      </c>
      <c r="I121" s="117">
        <f>IF(ISNA(F121),NA(),'Step4-AddInsurance'!$F$7)</f>
        <v>700000</v>
      </c>
      <c r="J121" s="117"/>
      <c r="Q121"/>
      <c r="R121" s="9"/>
    </row>
    <row r="122" spans="1:18" x14ac:dyDescent="0.3">
      <c r="A122">
        <v>100</v>
      </c>
      <c r="B122" s="112">
        <f t="shared" si="16"/>
        <v>1.0000000000000009E-2</v>
      </c>
      <c r="C122" s="112">
        <f t="shared" si="14"/>
        <v>1.0000000000000009E-2</v>
      </c>
      <c r="D122" s="113">
        <v>0.99</v>
      </c>
      <c r="E122" s="111">
        <f t="shared" si="17"/>
        <v>2928025.9781847005</v>
      </c>
      <c r="F122" s="111">
        <f t="shared" si="15"/>
        <v>341365.63986076677</v>
      </c>
      <c r="G122" s="111">
        <f t="shared" si="12"/>
        <v>2049618.1847292923</v>
      </c>
      <c r="H122" s="111">
        <f t="shared" si="13"/>
        <v>88234.92526773196</v>
      </c>
      <c r="I122" s="117">
        <f>IF(ISNA(F122),NA(),'Step4-AddInsurance'!$F$7)</f>
        <v>700000</v>
      </c>
      <c r="J122" s="117"/>
      <c r="Q122"/>
      <c r="R122" s="9"/>
    </row>
    <row r="123" spans="1:18" x14ac:dyDescent="0.3">
      <c r="A123">
        <v>101</v>
      </c>
      <c r="B123" s="112">
        <f t="shared" si="16"/>
        <v>1.0000000000000009E-3</v>
      </c>
      <c r="C123" s="112">
        <f t="shared" si="14"/>
        <v>1.0000000000000009E-3</v>
      </c>
      <c r="D123" s="114">
        <v>0.999</v>
      </c>
      <c r="E123" s="111">
        <f t="shared" si="17"/>
        <v>9086865.6960921325</v>
      </c>
      <c r="F123" s="111">
        <f>IF(_xlfn.PERCENTILE.EXC(LognormalWithPoisson,D123)=0,IF(E124&gt;0,0,NA()),_xlfn.PERCENTILE.EXC(LognormalWithPoisson,D123))</f>
        <v>2277561.0883390047</v>
      </c>
      <c r="G123" s="111">
        <f t="shared" si="12"/>
        <v>6360805.9872645084</v>
      </c>
      <c r="H123" s="111">
        <f>IF(_xlfn.PERCENTILE.EXC(LognormalWithPoissonAndMitigations,$D123)=0,IF(G124&gt;0,0,NA()),_xlfn.PERCENTILE.EXC(LognormalWithPoissonAndMitigations,$D123))</f>
        <v>1075968.5699089321</v>
      </c>
      <c r="I123" s="117">
        <f>IF(ISNA(F123),NA(),'Step4-AddInsurance'!$F$7)</f>
        <v>700000</v>
      </c>
      <c r="J123" s="117"/>
      <c r="Q123"/>
      <c r="R123" s="9"/>
    </row>
    <row r="124" spans="1:18" x14ac:dyDescent="0.3">
      <c r="B124" s="112"/>
      <c r="C124" s="115"/>
      <c r="D124" s="111"/>
    </row>
  </sheetData>
  <pageMargins left="0.7" right="0.7" top="0.75" bottom="0.75" header="0.3" footer="0.3"/>
  <extLst>
    <ext xmlns:x14="http://schemas.microsoft.com/office/spreadsheetml/2009/9/main" uri="{05C60535-1F16-4fd2-B633-F4F36F0B64E0}">
      <x14:sparklineGroups xmlns:xm="http://schemas.microsoft.com/office/excel/2006/main">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PM_Step5LossesWithoutControsAndWithInsurance_hist_data</xm:f>
              <xm:sqref>AN15</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PM_Step5LossesWithInsuranceAndControls_hist_data</xm:f>
              <xm:sqref>AN14</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PM_Payouts_Without_Mitigations_hist_data</xm:f>
              <xm:sqref>Z9</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PM_Payouts_With_Mitigations_hist_data</xm:f>
              <xm:sqref>Z8</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PM_Poisson_Distribution_hist_data</xm:f>
              <xm:sqref>C8</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PM_LognormalWithPoisson_hist_data</xm:f>
              <xm:sqref>F8</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PM_Lognormal_hist_data</xm:f>
              <xm:sqref>C14</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PM_LognormalWithMitigations_hist_data</xm:f>
              <xm:sqref>L14</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PM_Poisson_Distribution_With_Mitigation_hist_data</xm:f>
              <xm:sqref>K8</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PM_LognormalWithPoissonAndMitigations_hist_data</xm:f>
              <xm:sqref>Q18</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PM_DamageGivenChanceAndControls_Step5_hist_data</xm:f>
              <xm:sqref>AJ8</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PM_Step5_AttacksWithControls_hist_data</xm:f>
              <xm:sqref>AD8</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PM_Step5DamgsOneAttackWithControls_hist_data</xm:f>
              <xm:sqref>AE14</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PM_Step5PayoutsWControls_hist_data</xm:f>
              <xm:sqref>AK14</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PM_Step5PayoutsWOcontrols_hist_data</xm:f>
              <xm:sqref>AK15</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PM_Step5LossesWithControlsAndSelfInsurance_hist_data</xm:f>
              <xm:sqref>AN8</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PM_Step5UnplannedLossesAferControlsAndSelfAndCommercialInsurance_hist_data</xm:f>
              <xm:sqref>AO14</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PM_Step5UnplannedLossesWithInsurancesNoControls_hist_data</xm:f>
              <xm:sqref>AO15</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Z10041"/>
  <sheetViews>
    <sheetView topLeftCell="H1" zoomScaleNormal="100" workbookViewId="0">
      <selection activeCell="O18" sqref="O18"/>
    </sheetView>
  </sheetViews>
  <sheetFormatPr defaultColWidth="9.109375" defaultRowHeight="14.4" x14ac:dyDescent="0.3"/>
  <cols>
    <col min="1" max="3" width="9.109375" style="199"/>
    <col min="4" max="4" width="23.33203125" style="199" customWidth="1"/>
    <col min="5" max="5" width="10.88671875" style="199" bestFit="1" customWidth="1"/>
    <col min="6" max="6" width="10.21875" style="199" customWidth="1"/>
    <col min="7" max="7" width="10" style="199" bestFit="1" customWidth="1"/>
    <col min="8" max="8" width="10" style="199" customWidth="1"/>
    <col min="9" max="9" width="12.44140625" style="199" customWidth="1"/>
    <col min="10" max="10" width="10.88671875" style="199" bestFit="1" customWidth="1"/>
    <col min="11" max="11" width="11.88671875" style="199" bestFit="1" customWidth="1"/>
    <col min="12" max="12" width="10.88671875" style="199" customWidth="1"/>
    <col min="13" max="14" width="11.33203125" style="199" customWidth="1"/>
    <col min="15" max="15" width="10.44140625" style="199" customWidth="1"/>
    <col min="16" max="16" width="11.88671875" style="199" customWidth="1"/>
    <col min="17" max="17" width="14.33203125" style="199" customWidth="1"/>
    <col min="18" max="18" width="14" style="199" customWidth="1"/>
    <col min="19" max="19" width="9.109375" style="199"/>
    <col min="20" max="21" width="12.5546875" style="199" customWidth="1"/>
    <col min="22" max="22" width="9.109375" style="199"/>
    <col min="23" max="23" width="11.77734375" style="199" customWidth="1"/>
    <col min="24" max="24" width="12.5546875" style="199" customWidth="1"/>
    <col min="25" max="25" width="12.109375" style="199" bestFit="1" customWidth="1"/>
    <col min="26" max="16384" width="9.109375" style="199"/>
  </cols>
  <sheetData>
    <row r="7" spans="4:26" x14ac:dyDescent="0.3">
      <c r="O7" s="229" t="s">
        <v>268</v>
      </c>
      <c r="P7" s="222"/>
      <c r="Q7" s="222"/>
      <c r="R7" s="222"/>
      <c r="U7" s="217" t="s">
        <v>267</v>
      </c>
      <c r="V7" s="215"/>
      <c r="W7" s="215"/>
      <c r="X7" s="215"/>
      <c r="Y7" s="215"/>
      <c r="Z7" s="215"/>
    </row>
    <row r="8" spans="4:26" x14ac:dyDescent="0.3">
      <c r="O8" s="222"/>
      <c r="P8" s="222"/>
      <c r="Q8" s="222"/>
      <c r="R8" s="222"/>
      <c r="U8" s="215"/>
      <c r="V8" s="215" t="s">
        <v>288</v>
      </c>
      <c r="W8" s="215"/>
      <c r="X8" s="215"/>
      <c r="Y8" s="215"/>
      <c r="Z8" s="215"/>
    </row>
    <row r="9" spans="4:26" x14ac:dyDescent="0.3">
      <c r="O9" s="222"/>
      <c r="P9" s="222"/>
      <c r="Q9" s="222"/>
      <c r="R9" s="222"/>
      <c r="U9" s="215"/>
      <c r="V9" s="215" t="str">
        <f>"Chance of Insufficent Reserves by Amount &gt; "&amp;TEXT(P14,"#,##0")</f>
        <v>Chance of Insufficent Reserves by Amount &gt; 500,000</v>
      </c>
      <c r="W9" s="215"/>
      <c r="X9" s="215"/>
      <c r="Y9" s="215"/>
      <c r="Z9" s="215"/>
    </row>
    <row r="10" spans="4:26" x14ac:dyDescent="0.3">
      <c r="H10" s="199" t="s">
        <v>263</v>
      </c>
      <c r="O10" s="222"/>
      <c r="P10" s="222"/>
      <c r="Q10" s="222"/>
      <c r="R10" s="222"/>
      <c r="U10" s="215"/>
      <c r="V10" s="215" t="s">
        <v>265</v>
      </c>
      <c r="W10" s="215"/>
      <c r="X10" s="215"/>
      <c r="Y10" s="215"/>
      <c r="Z10" s="215"/>
    </row>
    <row r="11" spans="4:26" x14ac:dyDescent="0.3">
      <c r="O11" s="222"/>
      <c r="P11" s="222"/>
      <c r="Q11" s="222"/>
      <c r="R11" s="222"/>
      <c r="U11" s="215"/>
      <c r="V11" s="215" t="str">
        <f>"Tail Average Losses at "&amp;C30*100&amp;"%ile"</f>
        <v>Tail Average Losses at 92%ile</v>
      </c>
      <c r="W11" s="215"/>
      <c r="X11" s="215"/>
      <c r="Y11" s="215"/>
      <c r="Z11" s="215"/>
    </row>
    <row r="12" spans="4:26" x14ac:dyDescent="0.3">
      <c r="E12" s="250" t="s">
        <v>271</v>
      </c>
      <c r="F12" s="250"/>
      <c r="G12" s="250"/>
      <c r="H12" s="250"/>
      <c r="I12" s="251" t="s">
        <v>270</v>
      </c>
      <c r="J12" s="251"/>
      <c r="K12" s="251"/>
      <c r="L12" s="252" t="s">
        <v>272</v>
      </c>
      <c r="M12" s="252"/>
      <c r="N12" s="252"/>
      <c r="O12" s="223" t="s">
        <v>262</v>
      </c>
      <c r="P12" s="222"/>
      <c r="Q12" s="222"/>
      <c r="R12" s="222"/>
      <c r="U12" s="215"/>
      <c r="V12" s="216">
        <v>1</v>
      </c>
      <c r="W12" s="215"/>
      <c r="X12" s="216">
        <v>2</v>
      </c>
      <c r="Y12" s="215"/>
      <c r="Z12" s="215"/>
    </row>
    <row r="13" spans="4:26" x14ac:dyDescent="0.3">
      <c r="D13" s="201" t="s">
        <v>251</v>
      </c>
      <c r="E13" s="230"/>
      <c r="F13" s="231"/>
      <c r="G13" s="231"/>
      <c r="H13" s="232"/>
      <c r="I13" s="230" t="s">
        <v>243</v>
      </c>
      <c r="J13" s="231" t="s">
        <v>240</v>
      </c>
      <c r="K13" s="232" t="s">
        <v>264</v>
      </c>
      <c r="L13" s="230" t="s">
        <v>272</v>
      </c>
      <c r="M13" s="231" t="s">
        <v>254</v>
      </c>
      <c r="N13" s="232" t="s">
        <v>246</v>
      </c>
      <c r="O13" s="223" t="s">
        <v>261</v>
      </c>
      <c r="P13" s="222"/>
      <c r="Q13" s="222"/>
      <c r="R13" s="222"/>
      <c r="U13" s="215"/>
      <c r="V13" s="215"/>
      <c r="W13" s="215"/>
      <c r="X13" s="215"/>
      <c r="Y13" s="215"/>
      <c r="Z13" s="215"/>
    </row>
    <row r="14" spans="4:26" s="201" customFormat="1" x14ac:dyDescent="0.3">
      <c r="D14" s="200" t="s">
        <v>237</v>
      </c>
      <c r="E14" s="233" t="s">
        <v>238</v>
      </c>
      <c r="F14" s="234" t="s">
        <v>239</v>
      </c>
      <c r="G14" s="234" t="s">
        <v>240</v>
      </c>
      <c r="H14" s="235" t="s">
        <v>242</v>
      </c>
      <c r="I14" s="233" t="s">
        <v>108</v>
      </c>
      <c r="J14" s="234" t="s">
        <v>244</v>
      </c>
      <c r="K14" s="235" t="s">
        <v>244</v>
      </c>
      <c r="L14" s="233"/>
      <c r="M14" s="234" t="s">
        <v>272</v>
      </c>
      <c r="N14" s="235" t="s">
        <v>247</v>
      </c>
      <c r="O14" s="224">
        <v>0</v>
      </c>
      <c r="P14" s="225">
        <v>500000</v>
      </c>
      <c r="Q14" s="226" t="s">
        <v>260</v>
      </c>
      <c r="R14" s="226" t="str">
        <f>"Tail Avg at "&amp;C30*100&amp;"%ile"</f>
        <v>Tail Avg at 92%ile</v>
      </c>
      <c r="U14" s="274" t="s">
        <v>162</v>
      </c>
      <c r="V14" s="218" cm="1">
        <f t="array" ref="V14:V18">INDEX(O15:P19,,V12)</f>
        <v>4.8800000000000003E-2</v>
      </c>
      <c r="W14" s="219" cm="1">
        <f t="array" ref="W14:W18">$H$15:$H$19</f>
        <v>0</v>
      </c>
      <c r="X14" s="220" cm="1">
        <f t="array" ref="X14:X18">INDEX(Q15:R19,,X12)</f>
        <v>-298698.65638409572</v>
      </c>
      <c r="Y14" s="219" cm="1">
        <f t="array" ref="Y14:Y18">$H$15:$H$19</f>
        <v>0</v>
      </c>
      <c r="Z14" s="217"/>
    </row>
    <row r="15" spans="4:26" x14ac:dyDescent="0.3">
      <c r="D15" s="202" t="s">
        <v>162</v>
      </c>
      <c r="E15" s="236">
        <v>0</v>
      </c>
      <c r="F15" s="237">
        <v>0</v>
      </c>
      <c r="G15" s="237">
        <v>0</v>
      </c>
      <c r="H15" s="238">
        <f>SUM(E15:G15)</f>
        <v>0</v>
      </c>
      <c r="I15" s="239">
        <f>-(AVERAGE(LognormalWithPoisson))</f>
        <v>-14576.494431543872</v>
      </c>
      <c r="J15" s="240">
        <v>0</v>
      </c>
      <c r="K15" s="238">
        <f>I15+J15</f>
        <v>-14576.494431543872</v>
      </c>
      <c r="L15" s="239">
        <v>0</v>
      </c>
      <c r="M15" s="244">
        <f>K15+L15</f>
        <v>-14576.494431543872</v>
      </c>
      <c r="N15" s="245" t="str">
        <f>IF(M15&gt;=0,"YES","NO")</f>
        <v>NO</v>
      </c>
      <c r="O15" s="227">
        <f>COUNTIF(LognormalWithPoisson,"&gt;"&amp;0)/PM_Trials</f>
        <v>4.8800000000000003E-2</v>
      </c>
      <c r="P15" s="227">
        <f>COUNTIF(LognormalWithPoisson,"&gt;"&amp;0+P14)/PM_Trials</f>
        <v>6.7000000000000002E-3</v>
      </c>
      <c r="Q15" s="228">
        <f>-AVERAGEIF(LognormalWithPoisson,"&gt;"&amp;0)</f>
        <v>-298698.65638409572</v>
      </c>
      <c r="R15" s="228">
        <f>M31</f>
        <v>-298698.65638409572</v>
      </c>
      <c r="S15" s="212"/>
      <c r="T15" s="209"/>
      <c r="U15" s="274" t="s">
        <v>166</v>
      </c>
      <c r="V15" s="218">
        <v>2.47E-2</v>
      </c>
      <c r="W15" s="221">
        <v>-61000</v>
      </c>
      <c r="X15" s="220">
        <v>-238456.53566396504</v>
      </c>
      <c r="Y15" s="221">
        <v>-61000</v>
      </c>
      <c r="Z15" s="215"/>
    </row>
    <row r="16" spans="4:26" x14ac:dyDescent="0.3">
      <c r="D16" s="202" t="s">
        <v>166</v>
      </c>
      <c r="E16" s="239">
        <f>-('Step5-FinalAnalysis'!M$7+'Step5-FinalAnalysis'!M$10)</f>
        <v>-61000</v>
      </c>
      <c r="F16" s="240">
        <v>0</v>
      </c>
      <c r="G16" s="240">
        <v>0</v>
      </c>
      <c r="H16" s="238">
        <f t="shared" ref="H16:H19" si="0">SUM(E16:G16)</f>
        <v>-61000</v>
      </c>
      <c r="I16" s="239">
        <f>-(AVERAGE(DamageGivenChanceAndControls_Step5))</f>
        <v>-5889.8764308999371</v>
      </c>
      <c r="J16" s="240">
        <v>0</v>
      </c>
      <c r="K16" s="238">
        <f t="shared" ref="K16:K19" si="1">I16+J16</f>
        <v>-5889.8764308999371</v>
      </c>
      <c r="L16" s="239">
        <v>0</v>
      </c>
      <c r="M16" s="244">
        <f t="shared" ref="M16:M19" si="2">K16+L16</f>
        <v>-5889.8764308999371</v>
      </c>
      <c r="N16" s="245" t="str">
        <f t="shared" ref="N16:N19" si="3">IF(M16&gt;=0,"YES","NO")</f>
        <v>NO</v>
      </c>
      <c r="O16" s="227">
        <f>COUNTIF(DamageGivenChanceAndControls_Step5,"&gt;"&amp;0)/PM_Trials</f>
        <v>2.47E-2</v>
      </c>
      <c r="P16" s="227">
        <f>COUNTIF(DamageGivenChanceAndControls_Step5,"&gt;"&amp;0+P14)/PM_Trials</f>
        <v>2.7000000000000001E-3</v>
      </c>
      <c r="Q16" s="228">
        <f>-AVERAGEIF(DamageGivenChanceAndControls_Step5,"&gt;"&amp;0)</f>
        <v>-238456.53566396504</v>
      </c>
      <c r="R16" s="228">
        <f t="shared" ref="R16:R19" si="4">M32</f>
        <v>-238456.53566396504</v>
      </c>
      <c r="S16" s="212"/>
      <c r="T16" s="209"/>
      <c r="U16" s="274" t="s">
        <v>202</v>
      </c>
      <c r="V16" s="218">
        <v>1.6000000000000001E-3</v>
      </c>
      <c r="W16" s="221">
        <v>-96000</v>
      </c>
      <c r="X16" s="220">
        <v>461543.46433603496</v>
      </c>
      <c r="Y16" s="221">
        <v>-96000</v>
      </c>
      <c r="Z16" s="215"/>
    </row>
    <row r="17" spans="2:26" x14ac:dyDescent="0.3">
      <c r="D17" s="202" t="s">
        <v>174</v>
      </c>
      <c r="E17" s="239">
        <f>-('Step5-FinalAnalysis'!M$7+'Step5-FinalAnalysis'!M$10)</f>
        <v>-61000</v>
      </c>
      <c r="F17" s="240">
        <f>-('Step5-FinalAnalysis'!M$12*'Step5-FinalAnalysis'!S$4)</f>
        <v>-35000</v>
      </c>
      <c r="G17" s="240">
        <v>0</v>
      </c>
      <c r="H17" s="238">
        <f t="shared" si="0"/>
        <v>-96000</v>
      </c>
      <c r="I17" s="239">
        <f>-(AVERAGE(DamageGivenChanceAndControls_Step5))</f>
        <v>-5889.8764308999371</v>
      </c>
      <c r="J17" s="240">
        <v>0</v>
      </c>
      <c r="K17" s="238">
        <f t="shared" si="1"/>
        <v>-5889.8764308999371</v>
      </c>
      <c r="L17" s="239">
        <f>'Step5-FinalAnalysis'!M$12</f>
        <v>700000</v>
      </c>
      <c r="M17" s="244">
        <f t="shared" si="2"/>
        <v>694110.12356910005</v>
      </c>
      <c r="N17" s="245" t="str">
        <f t="shared" si="3"/>
        <v>YES</v>
      </c>
      <c r="O17" s="227">
        <f>COUNTIF(DamageGivenChanceAndControls_Step5,"&gt;"&amp;0+$L17)/PM_Trials</f>
        <v>1.6000000000000001E-3</v>
      </c>
      <c r="P17" s="227">
        <f>COUNTIF(DamageGivenChanceAndControls_Step5,"&gt;"&amp;0+M17+P14)/PM_Trials</f>
        <v>6.9999999999999999E-4</v>
      </c>
      <c r="Q17" s="228">
        <f>-AVERAGEIF(DamageGivenChanceAndControls_Step5,"&gt;"&amp;0+$L17)-$L17</f>
        <v>-2573152.3773764591</v>
      </c>
      <c r="R17" s="228">
        <f t="shared" si="4"/>
        <v>461543.46433603496</v>
      </c>
      <c r="S17" s="212"/>
      <c r="T17" s="209"/>
      <c r="U17" s="274" t="s">
        <v>286</v>
      </c>
      <c r="V17" s="218">
        <v>4.0000000000000002E-4</v>
      </c>
      <c r="W17" s="221">
        <v>-146000</v>
      </c>
      <c r="X17" s="220">
        <v>495687.0787093034</v>
      </c>
      <c r="Y17" s="221">
        <v>-146000</v>
      </c>
      <c r="Z17" s="215"/>
    </row>
    <row r="18" spans="2:26" x14ac:dyDescent="0.3">
      <c r="D18" s="202" t="s">
        <v>167</v>
      </c>
      <c r="E18" s="239">
        <f>-('Step5-FinalAnalysis'!M$7+'Step5-FinalAnalysis'!M$10)</f>
        <v>-61000</v>
      </c>
      <c r="F18" s="240">
        <f>-('Step5-FinalAnalysis'!M$12*'Step5-FinalAnalysis'!S$4)</f>
        <v>-35000</v>
      </c>
      <c r="G18" s="240">
        <f>-('Step5-FinalAnalysis'!M$16)</f>
        <v>-50000</v>
      </c>
      <c r="H18" s="238">
        <f t="shared" si="0"/>
        <v>-146000</v>
      </c>
      <c r="I18" s="239">
        <f>-(AVERAGE(DamageGivenChanceAndControls_Step5))</f>
        <v>-5889.8764308999371</v>
      </c>
      <c r="J18" s="240">
        <f>AVERAGE(Step5PayoutsWControls)</f>
        <v>843.34727501973134</v>
      </c>
      <c r="K18" s="238">
        <f t="shared" si="1"/>
        <v>-5046.5291558802055</v>
      </c>
      <c r="L18" s="239">
        <f>'Step5-FinalAnalysis'!M$12</f>
        <v>700000</v>
      </c>
      <c r="M18" s="244">
        <f t="shared" si="2"/>
        <v>694953.47084411979</v>
      </c>
      <c r="N18" s="245" t="str">
        <f t="shared" si="3"/>
        <v>YES</v>
      </c>
      <c r="O18" s="227">
        <f>COUNTIF(Step5LossesWithInsuranceAndControls,"&gt;"&amp;$L18)/PM_Trials</f>
        <v>4.0000000000000002E-4</v>
      </c>
      <c r="P18" s="227">
        <f>COUNTIF(Step5LossesWithInsuranceAndControls,"&gt;"&amp;L18+P14)/PM_Trials</f>
        <v>2.9999999999999997E-4</v>
      </c>
      <c r="Q18" s="228">
        <f>-AVERAGEIF(Step5LossesWithInsuranceAndControls,"&gt;"&amp;$L18)-$L18</f>
        <v>-4369937.3070778837</v>
      </c>
      <c r="R18" s="228">
        <f t="shared" si="4"/>
        <v>495687.0787093034</v>
      </c>
      <c r="S18" s="212"/>
      <c r="T18" s="209"/>
      <c r="U18" s="274" t="s">
        <v>287</v>
      </c>
      <c r="V18" s="218">
        <v>1.4E-3</v>
      </c>
      <c r="W18" s="221">
        <v>-135000</v>
      </c>
      <c r="X18" s="220">
        <v>458524.96935482707</v>
      </c>
      <c r="Y18" s="221">
        <v>-135000</v>
      </c>
      <c r="Z18" s="215"/>
    </row>
    <row r="19" spans="2:26" x14ac:dyDescent="0.3">
      <c r="D19" s="202" t="s">
        <v>206</v>
      </c>
      <c r="E19" s="241"/>
      <c r="F19" s="242">
        <f>-('Step5-FinalAnalysis'!M$12*'Step5-FinalAnalysis'!S$4)</f>
        <v>-35000</v>
      </c>
      <c r="G19" s="242">
        <f>-('Step5-FinalAnalysis'!M$17)</f>
        <v>-100000</v>
      </c>
      <c r="H19" s="243">
        <f t="shared" si="0"/>
        <v>-135000</v>
      </c>
      <c r="I19" s="241">
        <f>-(AVERAGE(LognormalWithPoisson))</f>
        <v>-14576.494431543872</v>
      </c>
      <c r="J19" s="242">
        <f>AVERAGE(Step5PayoutsWOcontrols)</f>
        <v>2792.5129360594319</v>
      </c>
      <c r="K19" s="243">
        <f t="shared" si="1"/>
        <v>-11783.981495484441</v>
      </c>
      <c r="L19" s="241">
        <f>'Step5-FinalAnalysis'!M$12</f>
        <v>700000</v>
      </c>
      <c r="M19" s="246">
        <f t="shared" si="2"/>
        <v>688216.01850451552</v>
      </c>
      <c r="N19" s="245" t="str">
        <f t="shared" si="3"/>
        <v>YES</v>
      </c>
      <c r="O19" s="227">
        <f>COUNTIF(Step5LossesWithoutControsAndWithInsurance,"&gt;"&amp;$L19)/PM_Trials</f>
        <v>1.4E-3</v>
      </c>
      <c r="P19" s="227">
        <f>COUNTIF(Step5LossesWithoutControsAndWithInsurance,"&gt;"&amp;$L19+P14)/PM_Trials</f>
        <v>1.1999999999999999E-3</v>
      </c>
      <c r="Q19" s="228">
        <f>-AVERAGEIF(Step5LossesWithoutControsAndWithInsurance,"&gt;"&amp;$L19)-$L19</f>
        <v>-3161464.1288594604</v>
      </c>
      <c r="R19" s="228">
        <f t="shared" si="4"/>
        <v>458524.96935482707</v>
      </c>
      <c r="S19" s="212"/>
      <c r="T19" s="209"/>
      <c r="U19" s="215"/>
      <c r="V19" s="215"/>
      <c r="W19" s="215"/>
      <c r="X19" s="215"/>
      <c r="Y19" s="215"/>
      <c r="Z19" s="215"/>
    </row>
    <row r="21" spans="2:26" x14ac:dyDescent="0.3">
      <c r="D21" s="201" t="s">
        <v>252</v>
      </c>
      <c r="E21" s="230" t="s">
        <v>241</v>
      </c>
      <c r="F21" s="231"/>
      <c r="G21" s="231"/>
      <c r="H21" s="232"/>
      <c r="I21" s="230" t="s">
        <v>243</v>
      </c>
      <c r="J21" s="231" t="s">
        <v>240</v>
      </c>
      <c r="K21" s="232" t="s">
        <v>248</v>
      </c>
      <c r="L21" s="230" t="s">
        <v>239</v>
      </c>
      <c r="M21" s="231" t="s">
        <v>254</v>
      </c>
      <c r="N21" s="232" t="s">
        <v>246</v>
      </c>
    </row>
    <row r="22" spans="2:26" x14ac:dyDescent="0.3">
      <c r="B22" s="202" t="s">
        <v>269</v>
      </c>
      <c r="C22" s="207">
        <f>'Step5-FinalAnalysis'!D32</f>
        <v>0.92</v>
      </c>
      <c r="D22" s="200" t="s">
        <v>237</v>
      </c>
      <c r="E22" s="233" t="s">
        <v>238</v>
      </c>
      <c r="F22" s="234" t="s">
        <v>239</v>
      </c>
      <c r="G22" s="234" t="s">
        <v>240</v>
      </c>
      <c r="H22" s="235" t="s">
        <v>242</v>
      </c>
      <c r="I22" s="248" t="str">
        <f>"at "&amp;C22*100&amp;"%ile"</f>
        <v>at 92%ile</v>
      </c>
      <c r="J22" s="234" t="s">
        <v>244</v>
      </c>
      <c r="K22" s="235" t="s">
        <v>249</v>
      </c>
      <c r="L22" s="233" t="s">
        <v>245</v>
      </c>
      <c r="M22" s="234" t="s">
        <v>245</v>
      </c>
      <c r="N22" s="235" t="s">
        <v>247</v>
      </c>
      <c r="P22" s="199" t="str" cm="1">
        <f t="array" ref="P22">INDEX(V8:V9,V12,1)</f>
        <v>Chance of Insufficient Reserves VS. Cost of Strategy</v>
      </c>
      <c r="U22" s="199" t="str" cm="1">
        <f t="array" ref="U22">INDEX(V10:V11,X12,1)</f>
        <v>Tail Average Losses at 92%ile</v>
      </c>
    </row>
    <row r="23" spans="2:26" x14ac:dyDescent="0.3">
      <c r="D23" s="202" t="s">
        <v>162</v>
      </c>
      <c r="E23" s="236">
        <v>0</v>
      </c>
      <c r="F23" s="237">
        <v>0</v>
      </c>
      <c r="G23" s="237">
        <v>0</v>
      </c>
      <c r="H23" s="238">
        <f>SUM(E23:G23)</f>
        <v>0</v>
      </c>
      <c r="I23" s="239">
        <f>-(_xlfn.PERCENTILE.EXC(LognormalWithPoisson,C$22))</f>
        <v>0</v>
      </c>
      <c r="J23" s="240">
        <v>0</v>
      </c>
      <c r="K23" s="238">
        <f>I23+J23</f>
        <v>0</v>
      </c>
      <c r="L23" s="239">
        <v>0</v>
      </c>
      <c r="M23" s="244">
        <f>K23+L23</f>
        <v>0</v>
      </c>
      <c r="N23" s="245" t="str">
        <f>IF(M23&gt;=0,"YES","NO")</f>
        <v>YES</v>
      </c>
    </row>
    <row r="24" spans="2:26" x14ac:dyDescent="0.3">
      <c r="D24" s="202" t="s">
        <v>166</v>
      </c>
      <c r="E24" s="239">
        <f>-('Step5-FinalAnalysis'!M$7+'Step5-FinalAnalysis'!M$10)</f>
        <v>-61000</v>
      </c>
      <c r="F24" s="240">
        <v>0</v>
      </c>
      <c r="G24" s="240">
        <v>0</v>
      </c>
      <c r="H24" s="238">
        <f t="shared" ref="H24:H27" si="5">SUM(E24:G24)</f>
        <v>-61000</v>
      </c>
      <c r="I24" s="239">
        <f>-(_xlfn.PERCENTILE.EXC(DamageGivenChanceAndControls_Step5,C$22))</f>
        <v>0</v>
      </c>
      <c r="J24" s="240">
        <v>0</v>
      </c>
      <c r="K24" s="238">
        <f t="shared" ref="K24:K27" si="6">I24+J24</f>
        <v>0</v>
      </c>
      <c r="L24" s="239">
        <v>0</v>
      </c>
      <c r="M24" s="244">
        <f t="shared" ref="M24:M27" si="7">K24+L24</f>
        <v>0</v>
      </c>
      <c r="N24" s="245" t="str">
        <f t="shared" ref="N24:N27" si="8">IF(M24&gt;=0,"YES","NO")</f>
        <v>YES</v>
      </c>
      <c r="U24" s="199" t="str">
        <f>U14</f>
        <v>Do Nothing</v>
      </c>
      <c r="V24" s="277">
        <f t="shared" ref="V24" si="9">V14</f>
        <v>4.8800000000000003E-2</v>
      </c>
      <c r="W24" s="204">
        <f>ABS(W14)</f>
        <v>0</v>
      </c>
      <c r="X24" s="204">
        <f>IF(X14&lt;0,ABS(X14),0)</f>
        <v>298698.65638409572</v>
      </c>
      <c r="Y24" s="204">
        <f>ABS(Y14)</f>
        <v>0</v>
      </c>
    </row>
    <row r="25" spans="2:26" x14ac:dyDescent="0.3">
      <c r="D25" s="202" t="s">
        <v>174</v>
      </c>
      <c r="E25" s="239">
        <f>-('Step5-FinalAnalysis'!M$7+'Step5-FinalAnalysis'!M$10)</f>
        <v>-61000</v>
      </c>
      <c r="F25" s="240">
        <f>-('Step5-FinalAnalysis'!M$12*'Step5-FinalAnalysis'!S$4)</f>
        <v>-35000</v>
      </c>
      <c r="G25" s="240">
        <v>0</v>
      </c>
      <c r="H25" s="238">
        <f t="shared" si="5"/>
        <v>-96000</v>
      </c>
      <c r="I25" s="239">
        <f>-(_xlfn.PERCENTILE.EXC(DamageGivenChanceAndControls_Step5,C$22))</f>
        <v>0</v>
      </c>
      <c r="J25" s="240">
        <v>0</v>
      </c>
      <c r="K25" s="238">
        <f t="shared" si="6"/>
        <v>0</v>
      </c>
      <c r="L25" s="239">
        <f>'Step5-FinalAnalysis'!M$12</f>
        <v>700000</v>
      </c>
      <c r="M25" s="244">
        <f t="shared" si="7"/>
        <v>700000</v>
      </c>
      <c r="N25" s="245" t="str">
        <f t="shared" si="8"/>
        <v>YES</v>
      </c>
      <c r="U25" s="199" t="str">
        <f t="shared" ref="U25:V28" si="10">U15</f>
        <v>Controls only</v>
      </c>
      <c r="V25" s="277">
        <f t="shared" si="10"/>
        <v>2.47E-2</v>
      </c>
      <c r="W25" s="204">
        <f t="shared" ref="W25:W28" si="11">ABS(W15)</f>
        <v>61000</v>
      </c>
      <c r="X25" s="204">
        <f t="shared" ref="X25:X28" si="12">IF(X15&lt;0,ABS(X15),0)</f>
        <v>238456.53566396504</v>
      </c>
      <c r="Y25" s="204">
        <f t="shared" ref="Y25:Y28" si="13">ABS(Y15)</f>
        <v>61000</v>
      </c>
    </row>
    <row r="26" spans="2:26" x14ac:dyDescent="0.3">
      <c r="D26" s="202" t="s">
        <v>167</v>
      </c>
      <c r="E26" s="239">
        <f>-('Step5-FinalAnalysis'!M$7+'Step5-FinalAnalysis'!M$10)</f>
        <v>-61000</v>
      </c>
      <c r="F26" s="240">
        <f>-('Step5-FinalAnalysis'!M$12*'Step5-FinalAnalysis'!S$4)</f>
        <v>-35000</v>
      </c>
      <c r="G26" s="240">
        <f>-('Step5-FinalAnalysis'!M$16)</f>
        <v>-50000</v>
      </c>
      <c r="H26" s="238">
        <f t="shared" si="5"/>
        <v>-146000</v>
      </c>
      <c r="I26" s="239">
        <f>-(_xlfn.PERCENTILE.EXC(DamageGivenChanceAndControls_Step5,C$22))</f>
        <v>0</v>
      </c>
      <c r="J26" s="210">
        <f>IF(-I26&gt;'Step5-FinalAnalysis'!$M$14,(MIN(-I26-'Step5-FinalAnalysis'!$M$14,'Step5-FinalAnalysis'!$M$15)),0)</f>
        <v>0</v>
      </c>
      <c r="K26" s="238">
        <f t="shared" si="6"/>
        <v>0</v>
      </c>
      <c r="L26" s="239">
        <f>'Step5-FinalAnalysis'!M$12</f>
        <v>700000</v>
      </c>
      <c r="M26" s="244">
        <f t="shared" si="7"/>
        <v>700000</v>
      </c>
      <c r="N26" s="245" t="str">
        <f t="shared" si="8"/>
        <v>YES</v>
      </c>
      <c r="U26" s="199" t="str">
        <f t="shared" si="10"/>
        <v>Controls + Self Insurance</v>
      </c>
      <c r="V26" s="277">
        <f t="shared" si="10"/>
        <v>1.6000000000000001E-3</v>
      </c>
      <c r="W26" s="204">
        <f t="shared" si="11"/>
        <v>96000</v>
      </c>
      <c r="X26" s="204">
        <f t="shared" si="12"/>
        <v>0</v>
      </c>
      <c r="Y26" s="204">
        <f t="shared" si="13"/>
        <v>96000</v>
      </c>
    </row>
    <row r="27" spans="2:26" x14ac:dyDescent="0.3">
      <c r="D27" s="202" t="s">
        <v>206</v>
      </c>
      <c r="E27" s="241">
        <v>0</v>
      </c>
      <c r="F27" s="242">
        <f>-('Step5-FinalAnalysis'!M$12*'Step5-FinalAnalysis'!S$4)</f>
        <v>-35000</v>
      </c>
      <c r="G27" s="242">
        <f>-('Step5-FinalAnalysis'!M$17)</f>
        <v>-100000</v>
      </c>
      <c r="H27" s="243">
        <f t="shared" si="5"/>
        <v>-135000</v>
      </c>
      <c r="I27" s="241">
        <f>-(_xlfn.PERCENTILE.EXC(LognormalWithPoisson,C$22))</f>
        <v>0</v>
      </c>
      <c r="J27" s="249">
        <f>IF(-I27&gt;'Step5-FinalAnalysis'!$M$14,(MIN(-I27-'Step5-FinalAnalysis'!$M$14,'Step5-FinalAnalysis'!$M$15)),0)</f>
        <v>0</v>
      </c>
      <c r="K27" s="243">
        <f t="shared" si="6"/>
        <v>0</v>
      </c>
      <c r="L27" s="241">
        <f>'Step5-FinalAnalysis'!M$12</f>
        <v>700000</v>
      </c>
      <c r="M27" s="246">
        <f t="shared" si="7"/>
        <v>700000</v>
      </c>
      <c r="N27" s="245" t="str">
        <f t="shared" si="8"/>
        <v>YES</v>
      </c>
      <c r="U27" s="199" t="str">
        <f t="shared" si="10"/>
        <v>Controls + All Insurances</v>
      </c>
      <c r="V27" s="277">
        <f t="shared" si="10"/>
        <v>4.0000000000000002E-4</v>
      </c>
      <c r="W27" s="204">
        <f t="shared" si="11"/>
        <v>146000</v>
      </c>
      <c r="X27" s="204">
        <f t="shared" si="12"/>
        <v>0</v>
      </c>
      <c r="Y27" s="204">
        <f t="shared" si="13"/>
        <v>146000</v>
      </c>
    </row>
    <row r="28" spans="2:26" x14ac:dyDescent="0.3">
      <c r="U28" s="199" t="str">
        <f t="shared" si="10"/>
        <v>No new controls  + All insurances</v>
      </c>
      <c r="V28" s="277">
        <f t="shared" si="10"/>
        <v>1.4E-3</v>
      </c>
      <c r="W28" s="204">
        <f t="shared" si="11"/>
        <v>135000</v>
      </c>
      <c r="X28" s="204">
        <f t="shared" si="12"/>
        <v>0</v>
      </c>
      <c r="Y28" s="204">
        <f t="shared" si="13"/>
        <v>135000</v>
      </c>
    </row>
    <row r="29" spans="2:26" x14ac:dyDescent="0.3">
      <c r="D29" s="201" t="s">
        <v>253</v>
      </c>
      <c r="E29" s="230" t="s">
        <v>241</v>
      </c>
      <c r="F29" s="231"/>
      <c r="G29" s="231"/>
      <c r="H29" s="232"/>
      <c r="I29" s="230" t="s">
        <v>243</v>
      </c>
      <c r="J29" s="231" t="s">
        <v>240</v>
      </c>
      <c r="K29" s="232" t="s">
        <v>248</v>
      </c>
      <c r="L29" s="230" t="s">
        <v>239</v>
      </c>
      <c r="M29" s="231" t="s">
        <v>254</v>
      </c>
      <c r="N29" s="232" t="s">
        <v>246</v>
      </c>
      <c r="V29" s="277"/>
    </row>
    <row r="30" spans="2:26" x14ac:dyDescent="0.3">
      <c r="C30" s="208">
        <f>C22</f>
        <v>0.92</v>
      </c>
      <c r="D30" s="200" t="s">
        <v>237</v>
      </c>
      <c r="E30" s="233" t="s">
        <v>238</v>
      </c>
      <c r="F30" s="234" t="s">
        <v>239</v>
      </c>
      <c r="G30" s="234" t="s">
        <v>240</v>
      </c>
      <c r="H30" s="235" t="s">
        <v>242</v>
      </c>
      <c r="I30" s="233" t="s">
        <v>250</v>
      </c>
      <c r="J30" s="234" t="s">
        <v>244</v>
      </c>
      <c r="K30" s="235" t="s">
        <v>249</v>
      </c>
      <c r="L30" s="233" t="s">
        <v>245</v>
      </c>
      <c r="M30" s="234" t="s">
        <v>245</v>
      </c>
      <c r="N30" s="235" t="s">
        <v>247</v>
      </c>
    </row>
    <row r="31" spans="2:26" x14ac:dyDescent="0.3">
      <c r="D31" s="202" t="s">
        <v>162</v>
      </c>
      <c r="E31" s="236">
        <v>0</v>
      </c>
      <c r="F31" s="237">
        <v>0</v>
      </c>
      <c r="G31" s="237">
        <v>0</v>
      </c>
      <c r="H31" s="238">
        <f>SUM(E31:G31)</f>
        <v>0</v>
      </c>
      <c r="I31" s="239">
        <f>-(AVERAGEIF(LognormalWithPoisson,"&gt;"&amp;-$I23,LognormalWithPoisson))</f>
        <v>-298698.65638409572</v>
      </c>
      <c r="J31" s="240">
        <v>0</v>
      </c>
      <c r="K31" s="238">
        <f>I31+J31</f>
        <v>-298698.65638409572</v>
      </c>
      <c r="L31" s="239">
        <v>0</v>
      </c>
      <c r="M31" s="244">
        <f>K31+L31</f>
        <v>-298698.65638409572</v>
      </c>
      <c r="N31" s="245" t="str">
        <f>IF(M31&gt;0,"YES","NO")</f>
        <v>NO</v>
      </c>
    </row>
    <row r="32" spans="2:26" x14ac:dyDescent="0.3">
      <c r="D32" s="202" t="s">
        <v>166</v>
      </c>
      <c r="E32" s="239">
        <f>-('Step5-FinalAnalysis'!M$7+'Step5-FinalAnalysis'!M$10)</f>
        <v>-61000</v>
      </c>
      <c r="F32" s="240">
        <v>0</v>
      </c>
      <c r="G32" s="240">
        <v>0</v>
      </c>
      <c r="H32" s="238">
        <f t="shared" ref="H32:H35" si="14">SUM(E32:G32)</f>
        <v>-61000</v>
      </c>
      <c r="I32" s="239">
        <f>-(AVERAGEIF(DamageGivenChanceAndControls_Step5,"&gt;"&amp;-I24,DamageGivenChanceAndControls_Step5))</f>
        <v>-238456.53566396504</v>
      </c>
      <c r="J32" s="240">
        <v>0</v>
      </c>
      <c r="K32" s="238">
        <f t="shared" ref="K32:K35" si="15">I32+J32</f>
        <v>-238456.53566396504</v>
      </c>
      <c r="L32" s="239">
        <v>0</v>
      </c>
      <c r="M32" s="244">
        <f t="shared" ref="M32:M35" si="16">K32+L32</f>
        <v>-238456.53566396504</v>
      </c>
      <c r="N32" s="245" t="str">
        <f t="shared" ref="N32:N35" si="17">IF(M32&gt;0,"YES","NO")</f>
        <v>NO</v>
      </c>
      <c r="X32" s="278"/>
    </row>
    <row r="33" spans="4:21" x14ac:dyDescent="0.3">
      <c r="D33" s="202" t="s">
        <v>174</v>
      </c>
      <c r="E33" s="239">
        <f>-('Step5-FinalAnalysis'!M$7+'Step5-FinalAnalysis'!M$10)</f>
        <v>-61000</v>
      </c>
      <c r="F33" s="240">
        <f>-('Step5-FinalAnalysis'!M$12*'Step5-FinalAnalysis'!S$4)</f>
        <v>-35000</v>
      </c>
      <c r="G33" s="240">
        <v>0</v>
      </c>
      <c r="H33" s="238">
        <f t="shared" si="14"/>
        <v>-96000</v>
      </c>
      <c r="I33" s="239">
        <f>-(AVERAGEIF(DamageGivenChanceAndControls_Step5,"&gt;"&amp;-I25,DamageGivenChanceAndControls_Step5))</f>
        <v>-238456.53566396504</v>
      </c>
      <c r="J33" s="240">
        <v>0</v>
      </c>
      <c r="K33" s="238">
        <f t="shared" si="15"/>
        <v>-238456.53566396504</v>
      </c>
      <c r="L33" s="239">
        <f>'Step5-FinalAnalysis'!M$12</f>
        <v>700000</v>
      </c>
      <c r="M33" s="244">
        <f t="shared" si="16"/>
        <v>461543.46433603496</v>
      </c>
      <c r="N33" s="245" t="str">
        <f t="shared" si="17"/>
        <v>YES</v>
      </c>
    </row>
    <row r="34" spans="4:21" x14ac:dyDescent="0.3">
      <c r="D34" s="202" t="s">
        <v>167</v>
      </c>
      <c r="E34" s="239">
        <f>-('Step5-FinalAnalysis'!M$7+'Step5-FinalAnalysis'!M$10)</f>
        <v>-61000</v>
      </c>
      <c r="F34" s="240">
        <f>-('Step5-FinalAnalysis'!M$12*'Step5-FinalAnalysis'!S$4)</f>
        <v>-35000</v>
      </c>
      <c r="G34" s="240">
        <f>-('Step5-FinalAnalysis'!M$16)</f>
        <v>-50000</v>
      </c>
      <c r="H34" s="238">
        <f t="shared" si="14"/>
        <v>-146000</v>
      </c>
      <c r="I34" s="239">
        <f>-(AVERAGEIF(DamageGivenChanceAndControls_Step5,"&gt;"&amp;-$I26,DamageGivenChanceAndControls_Step5))</f>
        <v>-238456.53566396504</v>
      </c>
      <c r="J34" s="240">
        <f>(AVERAGEIF(DamageGivenChanceAndControls_Step5,"&gt;"&amp;-$I26,Step5PayoutsWControls))</f>
        <v>34143.61437326848</v>
      </c>
      <c r="K34" s="238">
        <f t="shared" si="15"/>
        <v>-204312.92129069657</v>
      </c>
      <c r="L34" s="239">
        <f>'Step5-FinalAnalysis'!M$12</f>
        <v>700000</v>
      </c>
      <c r="M34" s="244">
        <f t="shared" si="16"/>
        <v>495687.0787093034</v>
      </c>
      <c r="N34" s="245" t="str">
        <f t="shared" si="17"/>
        <v>YES</v>
      </c>
    </row>
    <row r="35" spans="4:21" x14ac:dyDescent="0.3">
      <c r="D35" s="202" t="s">
        <v>206</v>
      </c>
      <c r="E35" s="241">
        <v>0</v>
      </c>
      <c r="F35" s="242">
        <f>-('Step5-FinalAnalysis'!M$12*'Step5-FinalAnalysis'!S$4)</f>
        <v>-35000</v>
      </c>
      <c r="G35" s="242">
        <f>-('Step5-FinalAnalysis'!M$17)</f>
        <v>-100000</v>
      </c>
      <c r="H35" s="243">
        <f t="shared" si="14"/>
        <v>-135000</v>
      </c>
      <c r="I35" s="241">
        <f>-(AVERAGEIF(LognormalWithPoisson,"&gt;"&amp;-$I27,LognormalWithPoisson))</f>
        <v>-298698.65638409572</v>
      </c>
      <c r="J35" s="242">
        <f>(AVERAGEIF(LognormalWithPoisson,"&gt;"&amp;-$I27,Step5PayoutsWOcontrols))</f>
        <v>57223.625738922783</v>
      </c>
      <c r="K35" s="243">
        <f t="shared" si="15"/>
        <v>-241475.03064517293</v>
      </c>
      <c r="L35" s="241">
        <f>'Step5-FinalAnalysis'!M$12</f>
        <v>700000</v>
      </c>
      <c r="M35" s="246">
        <f t="shared" si="16"/>
        <v>458524.96935482707</v>
      </c>
      <c r="N35" s="247" t="str">
        <f t="shared" si="17"/>
        <v>YES</v>
      </c>
    </row>
    <row r="38" spans="4:21" x14ac:dyDescent="0.3">
      <c r="I38" s="213" t="s">
        <v>266</v>
      </c>
      <c r="J38" s="214"/>
      <c r="K38" s="214"/>
    </row>
    <row r="39" spans="4:21" x14ac:dyDescent="0.3">
      <c r="Q39" s="214"/>
      <c r="R39" s="214"/>
      <c r="T39" s="213" t="s">
        <v>257</v>
      </c>
      <c r="U39" s="213"/>
    </row>
    <row r="40" spans="4:21" x14ac:dyDescent="0.3">
      <c r="I40" s="199" t="s">
        <v>255</v>
      </c>
      <c r="K40" s="211">
        <f>I18+J18</f>
        <v>-5046.5291558802055</v>
      </c>
      <c r="M40" s="211"/>
      <c r="N40" s="211"/>
      <c r="T40" s="199" t="s">
        <v>259</v>
      </c>
      <c r="U40" s="199" t="s">
        <v>259</v>
      </c>
    </row>
    <row r="41" spans="4:21" x14ac:dyDescent="0.3">
      <c r="K41" s="211" t="e">
        <f ca="1">-AVERAGE(LossesWithInsuranceAndControls(K42))</f>
        <v>#NAME?</v>
      </c>
      <c r="M41" s="209"/>
      <c r="N41" s="209"/>
      <c r="P41" s="205"/>
      <c r="Q41" s="204"/>
      <c r="R41" s="204"/>
      <c r="T41" s="199" t="s">
        <v>256</v>
      </c>
      <c r="U41" s="199" t="s">
        <v>258</v>
      </c>
    </row>
    <row r="42" spans="4:21" x14ac:dyDescent="0.3">
      <c r="I42" s="204" cm="1">
        <f t="array" ref="I42:I10041">(DamageGivenChanceAndControls_Step5)</f>
        <v>0</v>
      </c>
      <c r="J42" s="204" cm="1">
        <f t="array" ref="J42:J10041">(Step5PayoutsWControls)</f>
        <v>0</v>
      </c>
      <c r="K42" s="203" t="e" cm="1">
        <f t="array" aca="1" ref="K42:K10041" ca="1">LossesWithInsuranceAndControls(I42)-LossesWithInsuranceAndControls(J42)</f>
        <v>#NAME?</v>
      </c>
      <c r="M42" s="209"/>
      <c r="N42" s="209"/>
      <c r="P42" s="205"/>
      <c r="Q42" s="204"/>
      <c r="R42" s="204"/>
      <c r="T42" s="199" cm="1">
        <f t="array" ref="T42:T10041">DamageGivenChanceAndControls_Step5-Step5PayoutsWControls</f>
        <v>0</v>
      </c>
      <c r="U42" s="199" cm="1">
        <f t="array" ref="U42:U10041">LognormalWithPoisson-Step5PayoutsWOcontrols</f>
        <v>0</v>
      </c>
    </row>
    <row r="43" spans="4:21" x14ac:dyDescent="0.3">
      <c r="I43" s="199">
        <v>0</v>
      </c>
      <c r="J43" s="199">
        <v>0</v>
      </c>
      <c r="K43" s="199" t="e">
        <f ca="1"/>
        <v>#NAME?</v>
      </c>
      <c r="N43" s="204"/>
      <c r="O43" s="204"/>
      <c r="P43" s="205"/>
      <c r="Q43" s="204"/>
      <c r="R43" s="204"/>
      <c r="T43" s="199">
        <v>0</v>
      </c>
      <c r="U43" s="199">
        <v>0</v>
      </c>
    </row>
    <row r="44" spans="4:21" x14ac:dyDescent="0.3">
      <c r="I44" s="199">
        <v>0</v>
      </c>
      <c r="J44" s="199">
        <v>0</v>
      </c>
      <c r="K44" s="199" t="e">
        <f ca="1"/>
        <v>#NAME?</v>
      </c>
      <c r="M44" s="209"/>
      <c r="N44" s="204"/>
      <c r="O44" s="204"/>
      <c r="P44" s="205"/>
      <c r="Q44" s="204"/>
      <c r="R44" s="204"/>
      <c r="T44" s="199">
        <v>0</v>
      </c>
      <c r="U44" s="199">
        <v>0</v>
      </c>
    </row>
    <row r="45" spans="4:21" x14ac:dyDescent="0.3">
      <c r="I45" s="199">
        <v>0</v>
      </c>
      <c r="J45" s="199">
        <v>0</v>
      </c>
      <c r="K45" s="199" t="e">
        <f ca="1"/>
        <v>#NAME?</v>
      </c>
      <c r="M45" s="209"/>
      <c r="N45" s="204"/>
      <c r="O45" s="204"/>
      <c r="P45" s="205"/>
      <c r="Q45" s="204"/>
      <c r="R45" s="204"/>
      <c r="T45" s="199">
        <v>0</v>
      </c>
      <c r="U45" s="199">
        <v>0</v>
      </c>
    </row>
    <row r="46" spans="4:21" x14ac:dyDescent="0.3">
      <c r="I46" s="199">
        <v>0</v>
      </c>
      <c r="J46" s="199">
        <v>0</v>
      </c>
      <c r="K46" s="199" t="e">
        <f ca="1"/>
        <v>#NAME?</v>
      </c>
      <c r="M46" s="209"/>
      <c r="N46" s="204"/>
      <c r="O46" s="204"/>
      <c r="P46" s="205"/>
      <c r="Q46" s="204"/>
      <c r="R46" s="204"/>
      <c r="T46" s="199">
        <v>0</v>
      </c>
      <c r="U46" s="199">
        <v>0</v>
      </c>
    </row>
    <row r="47" spans="4:21" x14ac:dyDescent="0.3">
      <c r="I47" s="199">
        <v>0</v>
      </c>
      <c r="J47" s="199">
        <v>0</v>
      </c>
      <c r="K47" s="199" t="e">
        <f ca="1"/>
        <v>#NAME?</v>
      </c>
      <c r="M47" s="209"/>
      <c r="N47" s="204"/>
      <c r="O47" s="204"/>
      <c r="P47" s="205"/>
      <c r="Q47" s="204"/>
      <c r="R47" s="204"/>
      <c r="T47" s="199">
        <v>0</v>
      </c>
      <c r="U47" s="199">
        <v>0</v>
      </c>
    </row>
    <row r="48" spans="4:21" x14ac:dyDescent="0.3">
      <c r="I48" s="199">
        <v>0</v>
      </c>
      <c r="J48" s="199">
        <v>0</v>
      </c>
      <c r="K48" s="199" t="e">
        <f ca="1"/>
        <v>#NAME?</v>
      </c>
      <c r="M48" s="209"/>
      <c r="N48" s="204"/>
      <c r="O48" s="204"/>
      <c r="P48" s="205"/>
      <c r="Q48" s="204"/>
      <c r="R48" s="204"/>
      <c r="T48" s="199">
        <v>0</v>
      </c>
      <c r="U48" s="199">
        <v>0</v>
      </c>
    </row>
    <row r="49" spans="9:21" x14ac:dyDescent="0.3">
      <c r="I49" s="199">
        <v>0</v>
      </c>
      <c r="J49" s="199">
        <v>0</v>
      </c>
      <c r="K49" s="199" t="e">
        <f ca="1"/>
        <v>#NAME?</v>
      </c>
      <c r="M49" s="209"/>
      <c r="N49" s="204"/>
      <c r="O49" s="204"/>
      <c r="P49" s="206"/>
      <c r="Q49" s="204"/>
      <c r="R49" s="204"/>
      <c r="T49" s="199">
        <v>0</v>
      </c>
      <c r="U49" s="199">
        <v>0</v>
      </c>
    </row>
    <row r="50" spans="9:21" x14ac:dyDescent="0.3">
      <c r="I50" s="199">
        <v>0</v>
      </c>
      <c r="J50" s="199">
        <v>0</v>
      </c>
      <c r="K50" s="199" t="e">
        <f ca="1"/>
        <v>#NAME?</v>
      </c>
      <c r="M50" s="209"/>
      <c r="N50" s="204"/>
      <c r="O50" s="204"/>
      <c r="T50" s="199">
        <v>0</v>
      </c>
      <c r="U50" s="199">
        <v>0</v>
      </c>
    </row>
    <row r="51" spans="9:21" x14ac:dyDescent="0.3">
      <c r="I51" s="199">
        <v>0</v>
      </c>
      <c r="J51" s="199">
        <v>0</v>
      </c>
      <c r="K51" s="199" t="e">
        <f ca="1"/>
        <v>#NAME?</v>
      </c>
      <c r="M51" s="209"/>
      <c r="N51" s="204"/>
      <c r="O51" s="204"/>
      <c r="T51" s="199">
        <v>0</v>
      </c>
      <c r="U51" s="199">
        <v>0</v>
      </c>
    </row>
    <row r="52" spans="9:21" x14ac:dyDescent="0.3">
      <c r="I52" s="199">
        <v>73887.304885847669</v>
      </c>
      <c r="J52" s="199">
        <v>0</v>
      </c>
      <c r="K52" s="199" t="e">
        <f ca="1"/>
        <v>#NAME?</v>
      </c>
      <c r="M52" s="209"/>
      <c r="N52" s="204"/>
      <c r="O52" s="204"/>
      <c r="T52" s="199">
        <v>73887.304885847669</v>
      </c>
      <c r="U52" s="199">
        <v>0</v>
      </c>
    </row>
    <row r="53" spans="9:21" x14ac:dyDescent="0.3">
      <c r="I53" s="199">
        <v>0</v>
      </c>
      <c r="J53" s="199">
        <v>0</v>
      </c>
      <c r="K53" s="199" t="e">
        <f ca="1"/>
        <v>#NAME?</v>
      </c>
      <c r="M53" s="209"/>
      <c r="N53" s="204"/>
      <c r="O53" s="204"/>
      <c r="T53" s="199">
        <v>0</v>
      </c>
      <c r="U53" s="199">
        <v>0</v>
      </c>
    </row>
    <row r="54" spans="9:21" x14ac:dyDescent="0.3">
      <c r="I54" s="199">
        <v>0</v>
      </c>
      <c r="J54" s="199">
        <v>0</v>
      </c>
      <c r="K54" s="199" t="e">
        <f ca="1"/>
        <v>#NAME?</v>
      </c>
      <c r="M54" s="209"/>
      <c r="T54" s="199">
        <v>0</v>
      </c>
      <c r="U54" s="199">
        <v>0</v>
      </c>
    </row>
    <row r="55" spans="9:21" x14ac:dyDescent="0.3">
      <c r="I55" s="199">
        <v>0</v>
      </c>
      <c r="J55" s="199">
        <v>0</v>
      </c>
      <c r="K55" s="199" t="e">
        <f ca="1"/>
        <v>#NAME?</v>
      </c>
      <c r="M55" s="209"/>
      <c r="T55" s="199">
        <v>0</v>
      </c>
      <c r="U55" s="199">
        <v>0</v>
      </c>
    </row>
    <row r="56" spans="9:21" x14ac:dyDescent="0.3">
      <c r="I56" s="199">
        <v>124045.63056817804</v>
      </c>
      <c r="J56" s="199">
        <v>0</v>
      </c>
      <c r="K56" s="199" t="e">
        <f ca="1"/>
        <v>#NAME?</v>
      </c>
      <c r="M56" s="209"/>
      <c r="T56" s="199">
        <v>124045.63056817804</v>
      </c>
      <c r="U56" s="199">
        <v>0</v>
      </c>
    </row>
    <row r="57" spans="9:21" x14ac:dyDescent="0.3">
      <c r="I57" s="199">
        <v>0</v>
      </c>
      <c r="J57" s="199">
        <v>0</v>
      </c>
      <c r="K57" s="199" t="e">
        <f ca="1"/>
        <v>#NAME?</v>
      </c>
      <c r="M57" s="209"/>
      <c r="T57" s="199">
        <v>0</v>
      </c>
      <c r="U57" s="199">
        <v>0</v>
      </c>
    </row>
    <row r="58" spans="9:21" x14ac:dyDescent="0.3">
      <c r="I58" s="199">
        <v>0</v>
      </c>
      <c r="J58" s="199">
        <v>0</v>
      </c>
      <c r="K58" s="199" t="e">
        <f ca="1"/>
        <v>#NAME?</v>
      </c>
      <c r="M58" s="209"/>
      <c r="T58" s="199">
        <v>0</v>
      </c>
      <c r="U58" s="199">
        <v>0</v>
      </c>
    </row>
    <row r="59" spans="9:21" x14ac:dyDescent="0.3">
      <c r="I59" s="199">
        <v>0</v>
      </c>
      <c r="J59" s="199">
        <v>0</v>
      </c>
      <c r="K59" s="199" t="e">
        <f ca="1"/>
        <v>#NAME?</v>
      </c>
      <c r="M59" s="209"/>
      <c r="T59" s="199">
        <v>0</v>
      </c>
      <c r="U59" s="199">
        <v>0</v>
      </c>
    </row>
    <row r="60" spans="9:21" x14ac:dyDescent="0.3">
      <c r="I60" s="199">
        <v>0</v>
      </c>
      <c r="J60" s="199">
        <v>0</v>
      </c>
      <c r="K60" s="199" t="e">
        <f ca="1"/>
        <v>#NAME?</v>
      </c>
      <c r="M60" s="209"/>
      <c r="T60" s="199">
        <v>0</v>
      </c>
      <c r="U60" s="199">
        <v>0</v>
      </c>
    </row>
    <row r="61" spans="9:21" x14ac:dyDescent="0.3">
      <c r="I61" s="199">
        <v>0</v>
      </c>
      <c r="J61" s="199">
        <v>0</v>
      </c>
      <c r="K61" s="199" t="e">
        <f ca="1"/>
        <v>#NAME?</v>
      </c>
      <c r="M61" s="209"/>
      <c r="T61" s="199">
        <v>0</v>
      </c>
      <c r="U61" s="199">
        <v>0</v>
      </c>
    </row>
    <row r="62" spans="9:21" x14ac:dyDescent="0.3">
      <c r="I62" s="199">
        <v>0</v>
      </c>
      <c r="J62" s="199">
        <v>0</v>
      </c>
      <c r="K62" s="199" t="e">
        <f ca="1"/>
        <v>#NAME?</v>
      </c>
      <c r="M62" s="209"/>
      <c r="T62" s="199">
        <v>0</v>
      </c>
      <c r="U62" s="199">
        <v>0</v>
      </c>
    </row>
    <row r="63" spans="9:21" x14ac:dyDescent="0.3">
      <c r="I63" s="199">
        <v>0</v>
      </c>
      <c r="J63" s="199">
        <v>0</v>
      </c>
      <c r="K63" s="199" t="e">
        <f ca="1"/>
        <v>#NAME?</v>
      </c>
      <c r="M63" s="209"/>
      <c r="T63" s="199">
        <v>0</v>
      </c>
      <c r="U63" s="199">
        <v>600000</v>
      </c>
    </row>
    <row r="64" spans="9:21" x14ac:dyDescent="0.3">
      <c r="I64" s="199">
        <v>0</v>
      </c>
      <c r="J64" s="199">
        <v>0</v>
      </c>
      <c r="K64" s="199" t="e">
        <f ca="1"/>
        <v>#NAME?</v>
      </c>
      <c r="M64" s="209"/>
      <c r="T64" s="199">
        <v>0</v>
      </c>
      <c r="U64" s="199">
        <v>600000</v>
      </c>
    </row>
    <row r="65" spans="9:21" x14ac:dyDescent="0.3">
      <c r="I65" s="199">
        <v>27742.328941668075</v>
      </c>
      <c r="J65" s="199">
        <v>0</v>
      </c>
      <c r="K65" s="199" t="e">
        <f ca="1"/>
        <v>#NAME?</v>
      </c>
      <c r="M65" s="209"/>
      <c r="T65" s="199">
        <v>27742.328941668075</v>
      </c>
      <c r="U65" s="199">
        <v>0</v>
      </c>
    </row>
    <row r="66" spans="9:21" x14ac:dyDescent="0.3">
      <c r="I66" s="199">
        <v>0</v>
      </c>
      <c r="J66" s="199">
        <v>0</v>
      </c>
      <c r="K66" s="199" t="e">
        <f ca="1"/>
        <v>#NAME?</v>
      </c>
      <c r="M66" s="209"/>
      <c r="T66" s="199">
        <v>0</v>
      </c>
      <c r="U66" s="199">
        <v>0</v>
      </c>
    </row>
    <row r="67" spans="9:21" x14ac:dyDescent="0.3">
      <c r="I67" s="199">
        <v>0</v>
      </c>
      <c r="J67" s="199">
        <v>0</v>
      </c>
      <c r="K67" s="199" t="e">
        <f ca="1"/>
        <v>#NAME?</v>
      </c>
      <c r="M67" s="209"/>
      <c r="T67" s="199">
        <v>0</v>
      </c>
      <c r="U67" s="199">
        <v>0</v>
      </c>
    </row>
    <row r="68" spans="9:21" x14ac:dyDescent="0.3">
      <c r="I68" s="199">
        <v>0</v>
      </c>
      <c r="J68" s="199">
        <v>0</v>
      </c>
      <c r="K68" s="199" t="e">
        <f ca="1"/>
        <v>#NAME?</v>
      </c>
      <c r="M68" s="209"/>
      <c r="T68" s="199">
        <v>0</v>
      </c>
      <c r="U68" s="199">
        <v>600000</v>
      </c>
    </row>
    <row r="69" spans="9:21" x14ac:dyDescent="0.3">
      <c r="I69" s="199">
        <v>0</v>
      </c>
      <c r="J69" s="199">
        <v>0</v>
      </c>
      <c r="K69" s="199" t="e">
        <f ca="1"/>
        <v>#NAME?</v>
      </c>
      <c r="M69" s="209"/>
      <c r="T69" s="199">
        <v>0</v>
      </c>
      <c r="U69" s="199">
        <v>0</v>
      </c>
    </row>
    <row r="70" spans="9:21" x14ac:dyDescent="0.3">
      <c r="I70" s="199">
        <v>0</v>
      </c>
      <c r="J70" s="199">
        <v>0</v>
      </c>
      <c r="K70" s="199" t="e">
        <f ca="1"/>
        <v>#NAME?</v>
      </c>
      <c r="M70" s="209"/>
      <c r="T70" s="199">
        <v>0</v>
      </c>
      <c r="U70" s="199">
        <v>0</v>
      </c>
    </row>
    <row r="71" spans="9:21" x14ac:dyDescent="0.3">
      <c r="I71" s="199">
        <v>0</v>
      </c>
      <c r="J71" s="199">
        <v>0</v>
      </c>
      <c r="K71" s="199" t="e">
        <f ca="1"/>
        <v>#NAME?</v>
      </c>
      <c r="M71" s="209"/>
      <c r="T71" s="199">
        <v>0</v>
      </c>
      <c r="U71" s="199">
        <v>0</v>
      </c>
    </row>
    <row r="72" spans="9:21" x14ac:dyDescent="0.3">
      <c r="I72" s="199">
        <v>0</v>
      </c>
      <c r="J72" s="199">
        <v>0</v>
      </c>
      <c r="K72" s="199" t="e">
        <f ca="1"/>
        <v>#NAME?</v>
      </c>
      <c r="M72" s="209"/>
      <c r="T72" s="199">
        <v>0</v>
      </c>
      <c r="U72" s="199">
        <v>600000</v>
      </c>
    </row>
    <row r="73" spans="9:21" x14ac:dyDescent="0.3">
      <c r="I73" s="199">
        <v>0</v>
      </c>
      <c r="J73" s="199">
        <v>0</v>
      </c>
      <c r="K73" s="199" t="e">
        <f ca="1"/>
        <v>#NAME?</v>
      </c>
      <c r="M73" s="209"/>
      <c r="T73" s="199">
        <v>0</v>
      </c>
      <c r="U73" s="199">
        <v>0</v>
      </c>
    </row>
    <row r="74" spans="9:21" x14ac:dyDescent="0.3">
      <c r="I74" s="199">
        <v>0</v>
      </c>
      <c r="J74" s="199">
        <v>0</v>
      </c>
      <c r="K74" s="199" t="e">
        <f ca="1"/>
        <v>#NAME?</v>
      </c>
      <c r="M74" s="209"/>
      <c r="T74" s="199">
        <v>0</v>
      </c>
      <c r="U74" s="199">
        <v>0</v>
      </c>
    </row>
    <row r="75" spans="9:21" x14ac:dyDescent="0.3">
      <c r="I75" s="199">
        <v>0</v>
      </c>
      <c r="J75" s="199">
        <v>0</v>
      </c>
      <c r="K75" s="199" t="e">
        <f ca="1"/>
        <v>#NAME?</v>
      </c>
      <c r="M75" s="209"/>
      <c r="T75" s="199">
        <v>0</v>
      </c>
      <c r="U75" s="199">
        <v>0</v>
      </c>
    </row>
    <row r="76" spans="9:21" x14ac:dyDescent="0.3">
      <c r="I76" s="199">
        <v>0</v>
      </c>
      <c r="J76" s="199">
        <v>0</v>
      </c>
      <c r="K76" s="199" t="e">
        <f ca="1"/>
        <v>#NAME?</v>
      </c>
      <c r="M76" s="209"/>
      <c r="T76" s="199">
        <v>0</v>
      </c>
      <c r="U76" s="199">
        <v>209064.99900386742</v>
      </c>
    </row>
    <row r="77" spans="9:21" x14ac:dyDescent="0.3">
      <c r="I77" s="199">
        <v>0</v>
      </c>
      <c r="J77" s="199">
        <v>0</v>
      </c>
      <c r="K77" s="199" t="e">
        <f ca="1"/>
        <v>#NAME?</v>
      </c>
      <c r="M77" s="209"/>
      <c r="T77" s="199">
        <v>0</v>
      </c>
      <c r="U77" s="199">
        <v>0</v>
      </c>
    </row>
    <row r="78" spans="9:21" x14ac:dyDescent="0.3">
      <c r="I78" s="199">
        <v>0</v>
      </c>
      <c r="J78" s="199">
        <v>0</v>
      </c>
      <c r="K78" s="199" t="e">
        <f ca="1"/>
        <v>#NAME?</v>
      </c>
      <c r="M78" s="209"/>
      <c r="T78" s="199">
        <v>0</v>
      </c>
      <c r="U78" s="199">
        <v>0</v>
      </c>
    </row>
    <row r="79" spans="9:21" x14ac:dyDescent="0.3">
      <c r="I79" s="199">
        <v>0</v>
      </c>
      <c r="J79" s="199">
        <v>0</v>
      </c>
      <c r="K79" s="199" t="e">
        <f ca="1"/>
        <v>#NAME?</v>
      </c>
      <c r="M79" s="209"/>
      <c r="T79" s="199">
        <v>0</v>
      </c>
      <c r="U79" s="199">
        <v>0</v>
      </c>
    </row>
    <row r="80" spans="9:21" x14ac:dyDescent="0.3">
      <c r="I80" s="199">
        <v>0</v>
      </c>
      <c r="J80" s="199">
        <v>0</v>
      </c>
      <c r="K80" s="199" t="e">
        <f ca="1"/>
        <v>#NAME?</v>
      </c>
      <c r="M80" s="209"/>
      <c r="T80" s="199">
        <v>0</v>
      </c>
      <c r="U80" s="199">
        <v>0</v>
      </c>
    </row>
    <row r="81" spans="9:21" x14ac:dyDescent="0.3">
      <c r="I81" s="199">
        <v>0</v>
      </c>
      <c r="J81" s="199">
        <v>0</v>
      </c>
      <c r="K81" s="199" t="e">
        <f ca="1"/>
        <v>#NAME?</v>
      </c>
      <c r="M81" s="209"/>
      <c r="T81" s="199">
        <v>0</v>
      </c>
      <c r="U81" s="199">
        <v>0</v>
      </c>
    </row>
    <row r="82" spans="9:21" x14ac:dyDescent="0.3">
      <c r="I82" s="199">
        <v>0</v>
      </c>
      <c r="J82" s="199">
        <v>0</v>
      </c>
      <c r="K82" s="199" t="e">
        <f ca="1"/>
        <v>#NAME?</v>
      </c>
      <c r="M82" s="209"/>
      <c r="T82" s="199">
        <v>0</v>
      </c>
      <c r="U82" s="199">
        <v>0</v>
      </c>
    </row>
    <row r="83" spans="9:21" x14ac:dyDescent="0.3">
      <c r="I83" s="199">
        <v>0</v>
      </c>
      <c r="J83" s="199">
        <v>0</v>
      </c>
      <c r="K83" s="199" t="e">
        <f ca="1"/>
        <v>#NAME?</v>
      </c>
      <c r="M83" s="209"/>
      <c r="T83" s="199">
        <v>0</v>
      </c>
      <c r="U83" s="199">
        <v>0</v>
      </c>
    </row>
    <row r="84" spans="9:21" x14ac:dyDescent="0.3">
      <c r="I84" s="199">
        <v>0</v>
      </c>
      <c r="J84" s="199">
        <v>0</v>
      </c>
      <c r="K84" s="199" t="e">
        <f ca="1"/>
        <v>#NAME?</v>
      </c>
      <c r="M84" s="209"/>
      <c r="T84" s="199">
        <v>0</v>
      </c>
      <c r="U84" s="199">
        <v>0</v>
      </c>
    </row>
    <row r="85" spans="9:21" x14ac:dyDescent="0.3">
      <c r="I85" s="199">
        <v>0</v>
      </c>
      <c r="J85" s="199">
        <v>0</v>
      </c>
      <c r="K85" s="199" t="e">
        <f ca="1"/>
        <v>#NAME?</v>
      </c>
      <c r="M85" s="209"/>
      <c r="T85" s="199">
        <v>0</v>
      </c>
      <c r="U85" s="199">
        <v>0</v>
      </c>
    </row>
    <row r="86" spans="9:21" x14ac:dyDescent="0.3">
      <c r="I86" s="199">
        <v>0</v>
      </c>
      <c r="J86" s="199">
        <v>0</v>
      </c>
      <c r="K86" s="199" t="e">
        <f ca="1"/>
        <v>#NAME?</v>
      </c>
      <c r="M86" s="209"/>
      <c r="T86" s="199">
        <v>0</v>
      </c>
      <c r="U86" s="199">
        <v>0</v>
      </c>
    </row>
    <row r="87" spans="9:21" x14ac:dyDescent="0.3">
      <c r="I87" s="199">
        <v>0</v>
      </c>
      <c r="J87" s="199">
        <v>0</v>
      </c>
      <c r="K87" s="199" t="e">
        <f ca="1"/>
        <v>#NAME?</v>
      </c>
      <c r="M87" s="209"/>
      <c r="T87" s="199">
        <v>0</v>
      </c>
      <c r="U87" s="199">
        <v>0</v>
      </c>
    </row>
    <row r="88" spans="9:21" x14ac:dyDescent="0.3">
      <c r="I88" s="199">
        <v>0</v>
      </c>
      <c r="J88" s="199">
        <v>0</v>
      </c>
      <c r="K88" s="199" t="e">
        <f ca="1"/>
        <v>#NAME?</v>
      </c>
      <c r="M88" s="209"/>
      <c r="T88" s="199">
        <v>0</v>
      </c>
      <c r="U88" s="199">
        <v>0</v>
      </c>
    </row>
    <row r="89" spans="9:21" x14ac:dyDescent="0.3">
      <c r="I89" s="199">
        <v>0</v>
      </c>
      <c r="J89" s="199">
        <v>0</v>
      </c>
      <c r="K89" s="199" t="e">
        <f ca="1"/>
        <v>#NAME?</v>
      </c>
      <c r="M89" s="209"/>
      <c r="T89" s="199">
        <v>0</v>
      </c>
      <c r="U89" s="199">
        <v>0</v>
      </c>
    </row>
    <row r="90" spans="9:21" x14ac:dyDescent="0.3">
      <c r="I90" s="199">
        <v>0</v>
      </c>
      <c r="J90" s="199">
        <v>0</v>
      </c>
      <c r="K90" s="199" t="e">
        <f ca="1"/>
        <v>#NAME?</v>
      </c>
      <c r="M90" s="209"/>
      <c r="T90" s="199">
        <v>0</v>
      </c>
      <c r="U90" s="199">
        <v>0</v>
      </c>
    </row>
    <row r="91" spans="9:21" x14ac:dyDescent="0.3">
      <c r="I91" s="199">
        <v>0</v>
      </c>
      <c r="J91" s="199">
        <v>0</v>
      </c>
      <c r="K91" s="199" t="e">
        <f ca="1"/>
        <v>#NAME?</v>
      </c>
      <c r="M91" s="209"/>
      <c r="T91" s="199">
        <v>0</v>
      </c>
      <c r="U91" s="199">
        <v>0</v>
      </c>
    </row>
    <row r="92" spans="9:21" x14ac:dyDescent="0.3">
      <c r="I92" s="199">
        <v>0</v>
      </c>
      <c r="J92" s="199">
        <v>0</v>
      </c>
      <c r="K92" s="199" t="e">
        <f ca="1"/>
        <v>#NAME?</v>
      </c>
      <c r="M92" s="209"/>
      <c r="T92" s="199">
        <v>0</v>
      </c>
      <c r="U92" s="199">
        <v>0</v>
      </c>
    </row>
    <row r="93" spans="9:21" x14ac:dyDescent="0.3">
      <c r="I93" s="199">
        <v>0</v>
      </c>
      <c r="J93" s="199">
        <v>0</v>
      </c>
      <c r="K93" s="199" t="e">
        <f ca="1"/>
        <v>#NAME?</v>
      </c>
      <c r="M93" s="209"/>
      <c r="T93" s="199">
        <v>0</v>
      </c>
      <c r="U93" s="199">
        <v>0</v>
      </c>
    </row>
    <row r="94" spans="9:21" x14ac:dyDescent="0.3">
      <c r="I94" s="199">
        <v>0</v>
      </c>
      <c r="J94" s="199">
        <v>0</v>
      </c>
      <c r="K94" s="199" t="e">
        <f ca="1"/>
        <v>#NAME?</v>
      </c>
      <c r="M94" s="209"/>
      <c r="T94" s="199">
        <v>0</v>
      </c>
      <c r="U94" s="199">
        <v>0</v>
      </c>
    </row>
    <row r="95" spans="9:21" x14ac:dyDescent="0.3">
      <c r="I95" s="199">
        <v>0</v>
      </c>
      <c r="J95" s="199">
        <v>0</v>
      </c>
      <c r="K95" s="199" t="e">
        <f ca="1"/>
        <v>#NAME?</v>
      </c>
      <c r="M95" s="209"/>
      <c r="T95" s="199">
        <v>0</v>
      </c>
      <c r="U95" s="199">
        <v>0</v>
      </c>
    </row>
    <row r="96" spans="9:21" x14ac:dyDescent="0.3">
      <c r="I96" s="199">
        <v>0</v>
      </c>
      <c r="J96" s="199">
        <v>0</v>
      </c>
      <c r="K96" s="199" t="e">
        <f ca="1"/>
        <v>#NAME?</v>
      </c>
      <c r="M96" s="209"/>
      <c r="T96" s="199">
        <v>0</v>
      </c>
      <c r="U96" s="199">
        <v>0</v>
      </c>
    </row>
    <row r="97" spans="9:21" x14ac:dyDescent="0.3">
      <c r="I97" s="199">
        <v>0</v>
      </c>
      <c r="J97" s="199">
        <v>0</v>
      </c>
      <c r="K97" s="199" t="e">
        <f ca="1"/>
        <v>#NAME?</v>
      </c>
      <c r="M97" s="209"/>
      <c r="T97" s="199">
        <v>0</v>
      </c>
      <c r="U97" s="199">
        <v>0</v>
      </c>
    </row>
    <row r="98" spans="9:21" x14ac:dyDescent="0.3">
      <c r="I98" s="199">
        <v>0</v>
      </c>
      <c r="J98" s="199">
        <v>0</v>
      </c>
      <c r="K98" s="199" t="e">
        <f ca="1"/>
        <v>#NAME?</v>
      </c>
      <c r="M98" s="209"/>
      <c r="T98" s="199">
        <v>0</v>
      </c>
      <c r="U98" s="199">
        <v>0</v>
      </c>
    </row>
    <row r="99" spans="9:21" x14ac:dyDescent="0.3">
      <c r="I99" s="199">
        <v>0</v>
      </c>
      <c r="J99" s="199">
        <v>0</v>
      </c>
      <c r="K99" s="199" t="e">
        <f ca="1"/>
        <v>#NAME?</v>
      </c>
      <c r="M99" s="209"/>
      <c r="T99" s="199">
        <v>0</v>
      </c>
      <c r="U99" s="199">
        <v>0</v>
      </c>
    </row>
    <row r="100" spans="9:21" x14ac:dyDescent="0.3">
      <c r="I100" s="199">
        <v>0</v>
      </c>
      <c r="J100" s="199">
        <v>0</v>
      </c>
      <c r="K100" s="199" t="e">
        <f ca="1"/>
        <v>#NAME?</v>
      </c>
      <c r="M100" s="209"/>
      <c r="T100" s="199">
        <v>0</v>
      </c>
      <c r="U100" s="199">
        <v>2102.9658701339777</v>
      </c>
    </row>
    <row r="101" spans="9:21" x14ac:dyDescent="0.3">
      <c r="I101" s="199">
        <v>0</v>
      </c>
      <c r="J101" s="199">
        <v>0</v>
      </c>
      <c r="K101" s="199" t="e">
        <f ca="1"/>
        <v>#NAME?</v>
      </c>
      <c r="M101" s="209"/>
      <c r="T101" s="199">
        <v>0</v>
      </c>
      <c r="U101" s="199">
        <v>0</v>
      </c>
    </row>
    <row r="102" spans="9:21" x14ac:dyDescent="0.3">
      <c r="I102" s="199">
        <v>0</v>
      </c>
      <c r="J102" s="199">
        <v>0</v>
      </c>
      <c r="K102" s="199" t="e">
        <f ca="1"/>
        <v>#NAME?</v>
      </c>
      <c r="M102" s="209"/>
      <c r="T102" s="199">
        <v>0</v>
      </c>
      <c r="U102" s="199">
        <v>0</v>
      </c>
    </row>
    <row r="103" spans="9:21" x14ac:dyDescent="0.3">
      <c r="I103" s="199">
        <v>0</v>
      </c>
      <c r="J103" s="199">
        <v>0</v>
      </c>
      <c r="K103" s="199" t="e">
        <f ca="1"/>
        <v>#NAME?</v>
      </c>
      <c r="M103" s="209"/>
      <c r="T103" s="199">
        <v>0</v>
      </c>
      <c r="U103" s="199">
        <v>0</v>
      </c>
    </row>
    <row r="104" spans="9:21" x14ac:dyDescent="0.3">
      <c r="I104" s="199">
        <v>0</v>
      </c>
      <c r="J104" s="199">
        <v>0</v>
      </c>
      <c r="K104" s="199" t="e">
        <f ca="1"/>
        <v>#NAME?</v>
      </c>
      <c r="M104" s="209"/>
      <c r="T104" s="199">
        <v>0</v>
      </c>
      <c r="U104" s="199">
        <v>0</v>
      </c>
    </row>
    <row r="105" spans="9:21" x14ac:dyDescent="0.3">
      <c r="I105" s="199">
        <v>0</v>
      </c>
      <c r="J105" s="199">
        <v>0</v>
      </c>
      <c r="K105" s="199" t="e">
        <f ca="1"/>
        <v>#NAME?</v>
      </c>
      <c r="M105" s="209"/>
      <c r="T105" s="199">
        <v>0</v>
      </c>
      <c r="U105" s="199">
        <v>516923.04707767942</v>
      </c>
    </row>
    <row r="106" spans="9:21" x14ac:dyDescent="0.3">
      <c r="I106" s="199">
        <v>0</v>
      </c>
      <c r="J106" s="199">
        <v>0</v>
      </c>
      <c r="K106" s="199" t="e">
        <f ca="1"/>
        <v>#NAME?</v>
      </c>
      <c r="M106" s="209"/>
      <c r="T106" s="199">
        <v>0</v>
      </c>
      <c r="U106" s="199">
        <v>0</v>
      </c>
    </row>
    <row r="107" spans="9:21" x14ac:dyDescent="0.3">
      <c r="I107" s="199">
        <v>0</v>
      </c>
      <c r="J107" s="199">
        <v>0</v>
      </c>
      <c r="K107" s="199" t="e">
        <f ca="1"/>
        <v>#NAME?</v>
      </c>
      <c r="M107" s="209"/>
      <c r="T107" s="199">
        <v>0</v>
      </c>
      <c r="U107" s="199">
        <v>0</v>
      </c>
    </row>
    <row r="108" spans="9:21" x14ac:dyDescent="0.3">
      <c r="I108" s="199">
        <v>0</v>
      </c>
      <c r="J108" s="199">
        <v>0</v>
      </c>
      <c r="K108" s="199" t="e">
        <f ca="1"/>
        <v>#NAME?</v>
      </c>
      <c r="M108" s="209"/>
      <c r="T108" s="199">
        <v>0</v>
      </c>
      <c r="U108" s="199">
        <v>0</v>
      </c>
    </row>
    <row r="109" spans="9:21" x14ac:dyDescent="0.3">
      <c r="I109" s="199">
        <v>0</v>
      </c>
      <c r="J109" s="199">
        <v>0</v>
      </c>
      <c r="K109" s="199" t="e">
        <f ca="1"/>
        <v>#NAME?</v>
      </c>
      <c r="M109" s="209"/>
      <c r="T109" s="199">
        <v>0</v>
      </c>
      <c r="U109" s="199">
        <v>0</v>
      </c>
    </row>
    <row r="110" spans="9:21" x14ac:dyDescent="0.3">
      <c r="I110" s="199">
        <v>0</v>
      </c>
      <c r="J110" s="199">
        <v>0</v>
      </c>
      <c r="K110" s="199" t="e">
        <f ca="1"/>
        <v>#NAME?</v>
      </c>
      <c r="M110" s="209"/>
      <c r="T110" s="199">
        <v>0</v>
      </c>
      <c r="U110" s="199">
        <v>0</v>
      </c>
    </row>
    <row r="111" spans="9:21" x14ac:dyDescent="0.3">
      <c r="I111" s="199">
        <v>0</v>
      </c>
      <c r="J111" s="199">
        <v>0</v>
      </c>
      <c r="K111" s="199" t="e">
        <f ca="1"/>
        <v>#NAME?</v>
      </c>
      <c r="M111" s="209"/>
      <c r="T111" s="199">
        <v>0</v>
      </c>
      <c r="U111" s="199">
        <v>0</v>
      </c>
    </row>
    <row r="112" spans="9:21" x14ac:dyDescent="0.3">
      <c r="I112" s="199">
        <v>0</v>
      </c>
      <c r="J112" s="199">
        <v>0</v>
      </c>
      <c r="K112" s="199" t="e">
        <f ca="1"/>
        <v>#NAME?</v>
      </c>
      <c r="M112" s="209"/>
      <c r="T112" s="199">
        <v>0</v>
      </c>
      <c r="U112" s="199">
        <v>0</v>
      </c>
    </row>
    <row r="113" spans="9:21" x14ac:dyDescent="0.3">
      <c r="I113" s="199">
        <v>0</v>
      </c>
      <c r="J113" s="199">
        <v>0</v>
      </c>
      <c r="K113" s="199" t="e">
        <f ca="1"/>
        <v>#NAME?</v>
      </c>
      <c r="M113" s="209"/>
      <c r="T113" s="199">
        <v>0</v>
      </c>
      <c r="U113" s="199">
        <v>12054.644273636102</v>
      </c>
    </row>
    <row r="114" spans="9:21" x14ac:dyDescent="0.3">
      <c r="I114" s="199">
        <v>0</v>
      </c>
      <c r="J114" s="199">
        <v>0</v>
      </c>
      <c r="K114" s="199" t="e">
        <f ca="1"/>
        <v>#NAME?</v>
      </c>
      <c r="M114" s="209"/>
      <c r="T114" s="199">
        <v>0</v>
      </c>
      <c r="U114" s="199">
        <v>0</v>
      </c>
    </row>
    <row r="115" spans="9:21" x14ac:dyDescent="0.3">
      <c r="I115" s="199">
        <v>325284.33536798577</v>
      </c>
      <c r="J115" s="199">
        <v>0</v>
      </c>
      <c r="K115" s="199" t="e">
        <f ca="1"/>
        <v>#NAME?</v>
      </c>
      <c r="M115" s="209"/>
      <c r="T115" s="199">
        <v>325284.33536798577</v>
      </c>
      <c r="U115" s="199">
        <v>0</v>
      </c>
    </row>
    <row r="116" spans="9:21" x14ac:dyDescent="0.3">
      <c r="I116" s="199">
        <v>0</v>
      </c>
      <c r="J116" s="199">
        <v>0</v>
      </c>
      <c r="K116" s="199" t="e">
        <f ca="1"/>
        <v>#NAME?</v>
      </c>
      <c r="M116" s="209"/>
      <c r="T116" s="199">
        <v>0</v>
      </c>
      <c r="U116" s="199">
        <v>0</v>
      </c>
    </row>
    <row r="117" spans="9:21" x14ac:dyDescent="0.3">
      <c r="I117" s="199">
        <v>0</v>
      </c>
      <c r="J117" s="199">
        <v>0</v>
      </c>
      <c r="K117" s="199" t="e">
        <f ca="1"/>
        <v>#NAME?</v>
      </c>
      <c r="M117" s="209"/>
      <c r="T117" s="199">
        <v>0</v>
      </c>
      <c r="U117" s="199">
        <v>0</v>
      </c>
    </row>
    <row r="118" spans="9:21" x14ac:dyDescent="0.3">
      <c r="I118" s="199">
        <v>0</v>
      </c>
      <c r="J118" s="199">
        <v>0</v>
      </c>
      <c r="K118" s="199" t="e">
        <f ca="1"/>
        <v>#NAME?</v>
      </c>
      <c r="M118" s="209"/>
      <c r="T118" s="199">
        <v>0</v>
      </c>
      <c r="U118" s="199">
        <v>0</v>
      </c>
    </row>
    <row r="119" spans="9:21" x14ac:dyDescent="0.3">
      <c r="I119" s="199">
        <v>0</v>
      </c>
      <c r="J119" s="199">
        <v>0</v>
      </c>
      <c r="K119" s="199" t="e">
        <f ca="1"/>
        <v>#NAME?</v>
      </c>
      <c r="M119" s="209"/>
      <c r="T119" s="199">
        <v>0</v>
      </c>
      <c r="U119" s="199">
        <v>0</v>
      </c>
    </row>
    <row r="120" spans="9:21" x14ac:dyDescent="0.3">
      <c r="I120" s="199">
        <v>0</v>
      </c>
      <c r="J120" s="199">
        <v>0</v>
      </c>
      <c r="K120" s="199" t="e">
        <f ca="1"/>
        <v>#NAME?</v>
      </c>
      <c r="M120" s="209"/>
      <c r="T120" s="199">
        <v>0</v>
      </c>
      <c r="U120" s="199">
        <v>0</v>
      </c>
    </row>
    <row r="121" spans="9:21" x14ac:dyDescent="0.3">
      <c r="I121" s="199">
        <v>0</v>
      </c>
      <c r="J121" s="199">
        <v>0</v>
      </c>
      <c r="K121" s="199" t="e">
        <f ca="1"/>
        <v>#NAME?</v>
      </c>
      <c r="M121" s="209"/>
      <c r="T121" s="199">
        <v>0</v>
      </c>
      <c r="U121" s="199">
        <v>0</v>
      </c>
    </row>
    <row r="122" spans="9:21" x14ac:dyDescent="0.3">
      <c r="I122" s="199">
        <v>0</v>
      </c>
      <c r="J122" s="199">
        <v>0</v>
      </c>
      <c r="K122" s="199" t="e">
        <f ca="1"/>
        <v>#NAME?</v>
      </c>
      <c r="M122" s="209"/>
      <c r="T122" s="199">
        <v>0</v>
      </c>
      <c r="U122" s="199">
        <v>0</v>
      </c>
    </row>
    <row r="123" spans="9:21" x14ac:dyDescent="0.3">
      <c r="I123" s="199">
        <v>0</v>
      </c>
      <c r="J123" s="199">
        <v>0</v>
      </c>
      <c r="K123" s="199" t="e">
        <f ca="1"/>
        <v>#NAME?</v>
      </c>
      <c r="M123" s="209"/>
      <c r="T123" s="199">
        <v>0</v>
      </c>
      <c r="U123" s="199">
        <v>0</v>
      </c>
    </row>
    <row r="124" spans="9:21" x14ac:dyDescent="0.3">
      <c r="I124" s="199">
        <v>0</v>
      </c>
      <c r="J124" s="199">
        <v>0</v>
      </c>
      <c r="K124" s="199" t="e">
        <f ca="1"/>
        <v>#NAME?</v>
      </c>
      <c r="M124" s="209"/>
      <c r="T124" s="199">
        <v>0</v>
      </c>
      <c r="U124" s="199">
        <v>0</v>
      </c>
    </row>
    <row r="125" spans="9:21" x14ac:dyDescent="0.3">
      <c r="I125" s="199">
        <v>0</v>
      </c>
      <c r="J125" s="199">
        <v>0</v>
      </c>
      <c r="K125" s="199" t="e">
        <f ca="1"/>
        <v>#NAME?</v>
      </c>
      <c r="M125" s="209"/>
      <c r="T125" s="199">
        <v>0</v>
      </c>
      <c r="U125" s="199">
        <v>0</v>
      </c>
    </row>
    <row r="126" spans="9:21" x14ac:dyDescent="0.3">
      <c r="I126" s="199">
        <v>0</v>
      </c>
      <c r="J126" s="199">
        <v>0</v>
      </c>
      <c r="K126" s="199" t="e">
        <f ca="1"/>
        <v>#NAME?</v>
      </c>
      <c r="M126" s="209"/>
      <c r="T126" s="199">
        <v>0</v>
      </c>
      <c r="U126" s="199">
        <v>0</v>
      </c>
    </row>
    <row r="127" spans="9:21" x14ac:dyDescent="0.3">
      <c r="I127" s="199">
        <v>0</v>
      </c>
      <c r="J127" s="199">
        <v>0</v>
      </c>
      <c r="K127" s="199" t="e">
        <f ca="1"/>
        <v>#NAME?</v>
      </c>
      <c r="M127" s="209"/>
      <c r="T127" s="199">
        <v>0</v>
      </c>
      <c r="U127" s="199">
        <v>0</v>
      </c>
    </row>
    <row r="128" spans="9:21" x14ac:dyDescent="0.3">
      <c r="I128" s="199">
        <v>0</v>
      </c>
      <c r="J128" s="199">
        <v>0</v>
      </c>
      <c r="K128" s="199" t="e">
        <f ca="1"/>
        <v>#NAME?</v>
      </c>
      <c r="M128" s="209"/>
      <c r="T128" s="199">
        <v>0</v>
      </c>
      <c r="U128" s="199">
        <v>0</v>
      </c>
    </row>
    <row r="129" spans="9:21" x14ac:dyDescent="0.3">
      <c r="I129" s="199">
        <v>0</v>
      </c>
      <c r="J129" s="199">
        <v>0</v>
      </c>
      <c r="K129" s="199" t="e">
        <f ca="1"/>
        <v>#NAME?</v>
      </c>
      <c r="M129" s="209"/>
      <c r="T129" s="199">
        <v>0</v>
      </c>
      <c r="U129" s="199">
        <v>0</v>
      </c>
    </row>
    <row r="130" spans="9:21" x14ac:dyDescent="0.3">
      <c r="I130" s="199">
        <v>0</v>
      </c>
      <c r="J130" s="199">
        <v>0</v>
      </c>
      <c r="K130" s="199" t="e">
        <f ca="1"/>
        <v>#NAME?</v>
      </c>
      <c r="M130" s="209"/>
      <c r="T130" s="199">
        <v>0</v>
      </c>
      <c r="U130" s="199">
        <v>0</v>
      </c>
    </row>
    <row r="131" spans="9:21" x14ac:dyDescent="0.3">
      <c r="I131" s="199">
        <v>0</v>
      </c>
      <c r="J131" s="199">
        <v>0</v>
      </c>
      <c r="K131" s="199" t="e">
        <f ca="1"/>
        <v>#NAME?</v>
      </c>
      <c r="M131" s="209"/>
      <c r="T131" s="199">
        <v>0</v>
      </c>
      <c r="U131" s="199">
        <v>229936.47487645445</v>
      </c>
    </row>
    <row r="132" spans="9:21" x14ac:dyDescent="0.3">
      <c r="I132" s="199">
        <v>0</v>
      </c>
      <c r="J132" s="199">
        <v>0</v>
      </c>
      <c r="K132" s="199" t="e">
        <f ca="1"/>
        <v>#NAME?</v>
      </c>
      <c r="M132" s="209"/>
      <c r="T132" s="199">
        <v>0</v>
      </c>
      <c r="U132" s="199">
        <v>0</v>
      </c>
    </row>
    <row r="133" spans="9:21" x14ac:dyDescent="0.3">
      <c r="I133" s="199">
        <v>0</v>
      </c>
      <c r="J133" s="199">
        <v>0</v>
      </c>
      <c r="K133" s="199" t="e">
        <f ca="1"/>
        <v>#NAME?</v>
      </c>
      <c r="M133" s="209"/>
      <c r="T133" s="199">
        <v>0</v>
      </c>
      <c r="U133" s="199">
        <v>600000</v>
      </c>
    </row>
    <row r="134" spans="9:21" x14ac:dyDescent="0.3">
      <c r="I134" s="199">
        <v>0</v>
      </c>
      <c r="J134" s="199">
        <v>0</v>
      </c>
      <c r="K134" s="199" t="e">
        <f ca="1"/>
        <v>#NAME?</v>
      </c>
      <c r="M134" s="209"/>
      <c r="T134" s="199">
        <v>0</v>
      </c>
      <c r="U134" s="199">
        <v>0</v>
      </c>
    </row>
    <row r="135" spans="9:21" x14ac:dyDescent="0.3">
      <c r="I135" s="199">
        <v>0</v>
      </c>
      <c r="J135" s="199">
        <v>0</v>
      </c>
      <c r="K135" s="199" t="e">
        <f ca="1"/>
        <v>#NAME?</v>
      </c>
      <c r="M135" s="209"/>
      <c r="T135" s="199">
        <v>0</v>
      </c>
      <c r="U135" s="199">
        <v>0</v>
      </c>
    </row>
    <row r="136" spans="9:21" x14ac:dyDescent="0.3">
      <c r="I136" s="199">
        <v>0</v>
      </c>
      <c r="J136" s="199">
        <v>0</v>
      </c>
      <c r="K136" s="199" t="e">
        <f ca="1"/>
        <v>#NAME?</v>
      </c>
      <c r="M136" s="209"/>
      <c r="T136" s="199">
        <v>0</v>
      </c>
      <c r="U136" s="199">
        <v>0</v>
      </c>
    </row>
    <row r="137" spans="9:21" x14ac:dyDescent="0.3">
      <c r="I137" s="199">
        <v>0</v>
      </c>
      <c r="J137" s="199">
        <v>0</v>
      </c>
      <c r="K137" s="199" t="e">
        <f ca="1"/>
        <v>#NAME?</v>
      </c>
      <c r="M137" s="209"/>
      <c r="T137" s="199">
        <v>0</v>
      </c>
      <c r="U137" s="199">
        <v>0</v>
      </c>
    </row>
    <row r="138" spans="9:21" x14ac:dyDescent="0.3">
      <c r="I138" s="199">
        <v>0</v>
      </c>
      <c r="J138" s="199">
        <v>0</v>
      </c>
      <c r="K138" s="199" t="e">
        <f ca="1"/>
        <v>#NAME?</v>
      </c>
      <c r="M138" s="209"/>
      <c r="T138" s="199">
        <v>0</v>
      </c>
      <c r="U138" s="199">
        <v>0</v>
      </c>
    </row>
    <row r="139" spans="9:21" x14ac:dyDescent="0.3">
      <c r="I139" s="199">
        <v>0</v>
      </c>
      <c r="J139" s="199">
        <v>0</v>
      </c>
      <c r="K139" s="199" t="e">
        <f ca="1"/>
        <v>#NAME?</v>
      </c>
      <c r="M139" s="209"/>
      <c r="T139" s="199">
        <v>0</v>
      </c>
      <c r="U139" s="199">
        <v>0</v>
      </c>
    </row>
    <row r="140" spans="9:21" x14ac:dyDescent="0.3">
      <c r="I140" s="199">
        <v>0</v>
      </c>
      <c r="J140" s="199">
        <v>0</v>
      </c>
      <c r="K140" s="199" t="e">
        <f ca="1"/>
        <v>#NAME?</v>
      </c>
      <c r="M140" s="209"/>
      <c r="T140" s="199">
        <v>0</v>
      </c>
      <c r="U140" s="199">
        <v>0</v>
      </c>
    </row>
    <row r="141" spans="9:21" x14ac:dyDescent="0.3">
      <c r="I141" s="199">
        <v>0</v>
      </c>
      <c r="J141" s="199">
        <v>0</v>
      </c>
      <c r="K141" s="199" t="e">
        <f ca="1"/>
        <v>#NAME?</v>
      </c>
      <c r="M141" s="209"/>
      <c r="T141" s="199">
        <v>0</v>
      </c>
      <c r="U141" s="199">
        <v>0</v>
      </c>
    </row>
    <row r="142" spans="9:21" x14ac:dyDescent="0.3">
      <c r="I142" s="199">
        <v>0</v>
      </c>
      <c r="J142" s="199">
        <v>0</v>
      </c>
      <c r="K142" s="199" t="e">
        <f ca="1"/>
        <v>#NAME?</v>
      </c>
      <c r="M142" s="209"/>
      <c r="T142" s="199">
        <v>0</v>
      </c>
      <c r="U142" s="199">
        <v>0</v>
      </c>
    </row>
    <row r="143" spans="9:21" x14ac:dyDescent="0.3">
      <c r="I143" s="199">
        <v>0</v>
      </c>
      <c r="J143" s="199">
        <v>0</v>
      </c>
      <c r="K143" s="199" t="e">
        <f ca="1"/>
        <v>#NAME?</v>
      </c>
      <c r="M143" s="209"/>
      <c r="T143" s="199">
        <v>0</v>
      </c>
      <c r="U143" s="199">
        <v>0</v>
      </c>
    </row>
    <row r="144" spans="9:21" x14ac:dyDescent="0.3">
      <c r="I144" s="199">
        <v>0</v>
      </c>
      <c r="J144" s="199">
        <v>0</v>
      </c>
      <c r="K144" s="199" t="e">
        <f ca="1"/>
        <v>#NAME?</v>
      </c>
      <c r="M144" s="209"/>
      <c r="T144" s="199">
        <v>0</v>
      </c>
      <c r="U144" s="199">
        <v>0</v>
      </c>
    </row>
    <row r="145" spans="9:21" x14ac:dyDescent="0.3">
      <c r="I145" s="199">
        <v>0</v>
      </c>
      <c r="J145" s="199">
        <v>0</v>
      </c>
      <c r="K145" s="199" t="e">
        <f ca="1"/>
        <v>#NAME?</v>
      </c>
      <c r="M145" s="209"/>
      <c r="T145" s="199">
        <v>0</v>
      </c>
      <c r="U145" s="199">
        <v>0</v>
      </c>
    </row>
    <row r="146" spans="9:21" x14ac:dyDescent="0.3">
      <c r="I146" s="199">
        <v>0</v>
      </c>
      <c r="J146" s="199">
        <v>0</v>
      </c>
      <c r="K146" s="199" t="e">
        <f ca="1"/>
        <v>#NAME?</v>
      </c>
      <c r="M146" s="209"/>
      <c r="T146" s="199">
        <v>0</v>
      </c>
      <c r="U146" s="199">
        <v>0</v>
      </c>
    </row>
    <row r="147" spans="9:21" x14ac:dyDescent="0.3">
      <c r="I147" s="199">
        <v>0</v>
      </c>
      <c r="J147" s="199">
        <v>0</v>
      </c>
      <c r="K147" s="199" t="e">
        <f ca="1"/>
        <v>#NAME?</v>
      </c>
      <c r="M147" s="209"/>
      <c r="T147" s="199">
        <v>0</v>
      </c>
      <c r="U147" s="199">
        <v>0</v>
      </c>
    </row>
    <row r="148" spans="9:21" x14ac:dyDescent="0.3">
      <c r="I148" s="199">
        <v>0</v>
      </c>
      <c r="J148" s="199">
        <v>0</v>
      </c>
      <c r="K148" s="199" t="e">
        <f ca="1"/>
        <v>#NAME?</v>
      </c>
      <c r="M148" s="209"/>
      <c r="T148" s="199">
        <v>0</v>
      </c>
      <c r="U148" s="199">
        <v>0</v>
      </c>
    </row>
    <row r="149" spans="9:21" x14ac:dyDescent="0.3">
      <c r="I149" s="199">
        <v>7567.1440526339384</v>
      </c>
      <c r="J149" s="199">
        <v>0</v>
      </c>
      <c r="K149" s="199" t="e">
        <f ca="1"/>
        <v>#NAME?</v>
      </c>
      <c r="M149" s="209"/>
      <c r="T149" s="199">
        <v>7567.1440526339384</v>
      </c>
      <c r="U149" s="199">
        <v>0</v>
      </c>
    </row>
    <row r="150" spans="9:21" x14ac:dyDescent="0.3">
      <c r="I150" s="199">
        <v>0</v>
      </c>
      <c r="J150" s="199">
        <v>0</v>
      </c>
      <c r="K150" s="199" t="e">
        <f ca="1"/>
        <v>#NAME?</v>
      </c>
      <c r="M150" s="209"/>
      <c r="T150" s="199">
        <v>0</v>
      </c>
      <c r="U150" s="199">
        <v>0</v>
      </c>
    </row>
    <row r="151" spans="9:21" x14ac:dyDescent="0.3">
      <c r="I151" s="199">
        <v>0</v>
      </c>
      <c r="J151" s="199">
        <v>0</v>
      </c>
      <c r="K151" s="199" t="e">
        <f ca="1"/>
        <v>#NAME?</v>
      </c>
      <c r="M151" s="209"/>
      <c r="T151" s="199">
        <v>0</v>
      </c>
      <c r="U151" s="199">
        <v>0</v>
      </c>
    </row>
    <row r="152" spans="9:21" x14ac:dyDescent="0.3">
      <c r="I152" s="199">
        <v>0</v>
      </c>
      <c r="J152" s="199">
        <v>0</v>
      </c>
      <c r="K152" s="199" t="e">
        <f ca="1"/>
        <v>#NAME?</v>
      </c>
      <c r="M152" s="209"/>
      <c r="T152" s="199">
        <v>0</v>
      </c>
      <c r="U152" s="199">
        <v>0</v>
      </c>
    </row>
    <row r="153" spans="9:21" x14ac:dyDescent="0.3">
      <c r="I153" s="199">
        <v>0</v>
      </c>
      <c r="J153" s="199">
        <v>0</v>
      </c>
      <c r="K153" s="199" t="e">
        <f ca="1"/>
        <v>#NAME?</v>
      </c>
      <c r="M153" s="209"/>
      <c r="T153" s="199">
        <v>0</v>
      </c>
      <c r="U153" s="199">
        <v>0</v>
      </c>
    </row>
    <row r="154" spans="9:21" x14ac:dyDescent="0.3">
      <c r="I154" s="199">
        <v>0</v>
      </c>
      <c r="J154" s="199">
        <v>0</v>
      </c>
      <c r="K154" s="199" t="e">
        <f ca="1"/>
        <v>#NAME?</v>
      </c>
      <c r="M154" s="209"/>
      <c r="T154" s="199">
        <v>0</v>
      </c>
      <c r="U154" s="199">
        <v>0</v>
      </c>
    </row>
    <row r="155" spans="9:21" x14ac:dyDescent="0.3">
      <c r="I155" s="199">
        <v>0</v>
      </c>
      <c r="J155" s="199">
        <v>0</v>
      </c>
      <c r="K155" s="199" t="e">
        <f ca="1"/>
        <v>#NAME?</v>
      </c>
      <c r="M155" s="209"/>
      <c r="T155" s="199">
        <v>0</v>
      </c>
      <c r="U155" s="199">
        <v>0</v>
      </c>
    </row>
    <row r="156" spans="9:21" x14ac:dyDescent="0.3">
      <c r="I156" s="199">
        <v>0</v>
      </c>
      <c r="J156" s="199">
        <v>0</v>
      </c>
      <c r="K156" s="199" t="e">
        <f ca="1"/>
        <v>#NAME?</v>
      </c>
      <c r="M156" s="209"/>
      <c r="T156" s="199">
        <v>0</v>
      </c>
      <c r="U156" s="199">
        <v>0</v>
      </c>
    </row>
    <row r="157" spans="9:21" x14ac:dyDescent="0.3">
      <c r="I157" s="199">
        <v>0</v>
      </c>
      <c r="J157" s="199">
        <v>0</v>
      </c>
      <c r="K157" s="199" t="e">
        <f ca="1"/>
        <v>#NAME?</v>
      </c>
      <c r="M157" s="209"/>
      <c r="T157" s="199">
        <v>0</v>
      </c>
      <c r="U157" s="199">
        <v>0</v>
      </c>
    </row>
    <row r="158" spans="9:21" x14ac:dyDescent="0.3">
      <c r="I158" s="199">
        <v>0</v>
      </c>
      <c r="J158" s="199">
        <v>0</v>
      </c>
      <c r="K158" s="199" t="e">
        <f ca="1"/>
        <v>#NAME?</v>
      </c>
      <c r="M158" s="209"/>
      <c r="T158" s="199">
        <v>0</v>
      </c>
      <c r="U158" s="199">
        <v>0</v>
      </c>
    </row>
    <row r="159" spans="9:21" x14ac:dyDescent="0.3">
      <c r="I159" s="199">
        <v>0</v>
      </c>
      <c r="J159" s="199">
        <v>0</v>
      </c>
      <c r="K159" s="199" t="e">
        <f ca="1"/>
        <v>#NAME?</v>
      </c>
      <c r="M159" s="209"/>
      <c r="T159" s="199">
        <v>0</v>
      </c>
      <c r="U159" s="199">
        <v>0</v>
      </c>
    </row>
    <row r="160" spans="9:21" x14ac:dyDescent="0.3">
      <c r="I160" s="199">
        <v>0</v>
      </c>
      <c r="J160" s="199">
        <v>0</v>
      </c>
      <c r="K160" s="199" t="e">
        <f ca="1"/>
        <v>#NAME?</v>
      </c>
      <c r="M160" s="209"/>
      <c r="T160" s="199">
        <v>0</v>
      </c>
      <c r="U160" s="199">
        <v>20404.845703675204</v>
      </c>
    </row>
    <row r="161" spans="9:21" x14ac:dyDescent="0.3">
      <c r="I161" s="199">
        <v>0</v>
      </c>
      <c r="J161" s="199">
        <v>0</v>
      </c>
      <c r="K161" s="199" t="e">
        <f ca="1"/>
        <v>#NAME?</v>
      </c>
      <c r="M161" s="209"/>
      <c r="T161" s="199">
        <v>0</v>
      </c>
      <c r="U161" s="199">
        <v>0</v>
      </c>
    </row>
    <row r="162" spans="9:21" x14ac:dyDescent="0.3">
      <c r="I162" s="199">
        <v>0</v>
      </c>
      <c r="J162" s="199">
        <v>0</v>
      </c>
      <c r="K162" s="199" t="e">
        <f ca="1"/>
        <v>#NAME?</v>
      </c>
      <c r="M162" s="209"/>
      <c r="T162" s="199">
        <v>0</v>
      </c>
      <c r="U162" s="199">
        <v>0</v>
      </c>
    </row>
    <row r="163" spans="9:21" x14ac:dyDescent="0.3">
      <c r="I163" s="199">
        <v>0</v>
      </c>
      <c r="J163" s="199">
        <v>0</v>
      </c>
      <c r="K163" s="199" t="e">
        <f ca="1"/>
        <v>#NAME?</v>
      </c>
      <c r="M163" s="209"/>
      <c r="T163" s="199">
        <v>0</v>
      </c>
      <c r="U163" s="199">
        <v>0</v>
      </c>
    </row>
    <row r="164" spans="9:21" x14ac:dyDescent="0.3">
      <c r="I164" s="199">
        <v>0</v>
      </c>
      <c r="J164" s="199">
        <v>0</v>
      </c>
      <c r="K164" s="199" t="e">
        <f ca="1"/>
        <v>#NAME?</v>
      </c>
      <c r="M164" s="209"/>
      <c r="T164" s="199">
        <v>0</v>
      </c>
      <c r="U164" s="199">
        <v>0</v>
      </c>
    </row>
    <row r="165" spans="9:21" x14ac:dyDescent="0.3">
      <c r="I165" s="199">
        <v>0</v>
      </c>
      <c r="J165" s="199">
        <v>0</v>
      </c>
      <c r="K165" s="199" t="e">
        <f ca="1"/>
        <v>#NAME?</v>
      </c>
      <c r="M165" s="209"/>
      <c r="T165" s="199">
        <v>0</v>
      </c>
      <c r="U165" s="199">
        <v>0</v>
      </c>
    </row>
    <row r="166" spans="9:21" x14ac:dyDescent="0.3">
      <c r="I166" s="199">
        <v>0</v>
      </c>
      <c r="J166" s="199">
        <v>0</v>
      </c>
      <c r="K166" s="199" t="e">
        <f ca="1"/>
        <v>#NAME?</v>
      </c>
      <c r="M166" s="209"/>
      <c r="T166" s="199">
        <v>0</v>
      </c>
      <c r="U166" s="199">
        <v>0</v>
      </c>
    </row>
    <row r="167" spans="9:21" x14ac:dyDescent="0.3">
      <c r="I167" s="199">
        <v>0</v>
      </c>
      <c r="J167" s="199">
        <v>0</v>
      </c>
      <c r="K167" s="199" t="e">
        <f ca="1"/>
        <v>#NAME?</v>
      </c>
      <c r="M167" s="209"/>
      <c r="T167" s="199">
        <v>0</v>
      </c>
      <c r="U167" s="199">
        <v>0</v>
      </c>
    </row>
    <row r="168" spans="9:21" x14ac:dyDescent="0.3">
      <c r="I168" s="199">
        <v>0</v>
      </c>
      <c r="J168" s="199">
        <v>0</v>
      </c>
      <c r="K168" s="199" t="e">
        <f ca="1"/>
        <v>#NAME?</v>
      </c>
      <c r="M168" s="209"/>
      <c r="T168" s="199">
        <v>0</v>
      </c>
      <c r="U168" s="199">
        <v>0</v>
      </c>
    </row>
    <row r="169" spans="9:21" x14ac:dyDescent="0.3">
      <c r="I169" s="199">
        <v>0</v>
      </c>
      <c r="J169" s="199">
        <v>0</v>
      </c>
      <c r="K169" s="199" t="e">
        <f ca="1"/>
        <v>#NAME?</v>
      </c>
      <c r="M169" s="209"/>
      <c r="T169" s="199">
        <v>0</v>
      </c>
      <c r="U169" s="199">
        <v>0</v>
      </c>
    </row>
    <row r="170" spans="9:21" x14ac:dyDescent="0.3">
      <c r="I170" s="199">
        <v>0</v>
      </c>
      <c r="J170" s="199">
        <v>0</v>
      </c>
      <c r="K170" s="199" t="e">
        <f ca="1"/>
        <v>#NAME?</v>
      </c>
      <c r="M170" s="209"/>
      <c r="T170" s="199">
        <v>0</v>
      </c>
      <c r="U170" s="199">
        <v>0</v>
      </c>
    </row>
    <row r="171" spans="9:21" x14ac:dyDescent="0.3">
      <c r="I171" s="199">
        <v>0</v>
      </c>
      <c r="J171" s="199">
        <v>0</v>
      </c>
      <c r="K171" s="199" t="e">
        <f ca="1"/>
        <v>#NAME?</v>
      </c>
      <c r="M171" s="209"/>
      <c r="T171" s="199">
        <v>0</v>
      </c>
      <c r="U171" s="199">
        <v>0</v>
      </c>
    </row>
    <row r="172" spans="9:21" x14ac:dyDescent="0.3">
      <c r="I172" s="199">
        <v>0</v>
      </c>
      <c r="J172" s="199">
        <v>0</v>
      </c>
      <c r="K172" s="199" t="e">
        <f ca="1"/>
        <v>#NAME?</v>
      </c>
      <c r="M172" s="209"/>
      <c r="T172" s="199">
        <v>0</v>
      </c>
      <c r="U172" s="199">
        <v>0</v>
      </c>
    </row>
    <row r="173" spans="9:21" x14ac:dyDescent="0.3">
      <c r="I173" s="199">
        <v>0</v>
      </c>
      <c r="J173" s="199">
        <v>0</v>
      </c>
      <c r="K173" s="199" t="e">
        <f ca="1"/>
        <v>#NAME?</v>
      </c>
      <c r="M173" s="209"/>
      <c r="T173" s="199">
        <v>0</v>
      </c>
      <c r="U173" s="199">
        <v>0</v>
      </c>
    </row>
    <row r="174" spans="9:21" x14ac:dyDescent="0.3">
      <c r="I174" s="199">
        <v>0</v>
      </c>
      <c r="J174" s="199">
        <v>0</v>
      </c>
      <c r="K174" s="199" t="e">
        <f ca="1"/>
        <v>#NAME?</v>
      </c>
      <c r="M174" s="209"/>
      <c r="T174" s="199">
        <v>0</v>
      </c>
      <c r="U174" s="199">
        <v>0</v>
      </c>
    </row>
    <row r="175" spans="9:21" x14ac:dyDescent="0.3">
      <c r="I175" s="199">
        <v>0</v>
      </c>
      <c r="J175" s="199">
        <v>0</v>
      </c>
      <c r="K175" s="199" t="e">
        <f ca="1"/>
        <v>#NAME?</v>
      </c>
      <c r="M175" s="209"/>
      <c r="T175" s="199">
        <v>0</v>
      </c>
      <c r="U175" s="199">
        <v>0</v>
      </c>
    </row>
    <row r="176" spans="9:21" x14ac:dyDescent="0.3">
      <c r="I176" s="199">
        <v>0</v>
      </c>
      <c r="J176" s="199">
        <v>0</v>
      </c>
      <c r="K176" s="199" t="e">
        <f ca="1"/>
        <v>#NAME?</v>
      </c>
      <c r="M176" s="209"/>
      <c r="T176" s="199">
        <v>0</v>
      </c>
      <c r="U176" s="199">
        <v>0</v>
      </c>
    </row>
    <row r="177" spans="9:21" x14ac:dyDescent="0.3">
      <c r="I177" s="199">
        <v>0</v>
      </c>
      <c r="J177" s="199">
        <v>0</v>
      </c>
      <c r="K177" s="199" t="e">
        <f ca="1"/>
        <v>#NAME?</v>
      </c>
      <c r="M177" s="209"/>
      <c r="T177" s="199">
        <v>0</v>
      </c>
      <c r="U177" s="199">
        <v>0</v>
      </c>
    </row>
    <row r="178" spans="9:21" x14ac:dyDescent="0.3">
      <c r="I178" s="199">
        <v>18497.30893490044</v>
      </c>
      <c r="J178" s="199">
        <v>0</v>
      </c>
      <c r="K178" s="199" t="e">
        <f ca="1"/>
        <v>#NAME?</v>
      </c>
      <c r="M178" s="209"/>
      <c r="T178" s="199">
        <v>18497.30893490044</v>
      </c>
      <c r="U178" s="199">
        <v>0</v>
      </c>
    </row>
    <row r="179" spans="9:21" x14ac:dyDescent="0.3">
      <c r="I179" s="199">
        <v>0</v>
      </c>
      <c r="J179" s="199">
        <v>0</v>
      </c>
      <c r="K179" s="199" t="e">
        <f ca="1"/>
        <v>#NAME?</v>
      </c>
      <c r="M179" s="209"/>
      <c r="T179" s="199">
        <v>0</v>
      </c>
      <c r="U179" s="199">
        <v>0</v>
      </c>
    </row>
    <row r="180" spans="9:21" x14ac:dyDescent="0.3">
      <c r="I180" s="199">
        <v>0</v>
      </c>
      <c r="J180" s="199">
        <v>0</v>
      </c>
      <c r="K180" s="199" t="e">
        <f ca="1"/>
        <v>#NAME?</v>
      </c>
      <c r="M180" s="209"/>
      <c r="T180" s="199">
        <v>0</v>
      </c>
      <c r="U180" s="199">
        <v>0</v>
      </c>
    </row>
    <row r="181" spans="9:21" x14ac:dyDescent="0.3">
      <c r="I181" s="199">
        <v>0</v>
      </c>
      <c r="J181" s="199">
        <v>0</v>
      </c>
      <c r="K181" s="199" t="e">
        <f ca="1"/>
        <v>#NAME?</v>
      </c>
      <c r="M181" s="209"/>
      <c r="T181" s="199">
        <v>0</v>
      </c>
      <c r="U181" s="199">
        <v>0</v>
      </c>
    </row>
    <row r="182" spans="9:21" x14ac:dyDescent="0.3">
      <c r="I182" s="199">
        <v>0</v>
      </c>
      <c r="J182" s="199">
        <v>0</v>
      </c>
      <c r="K182" s="199" t="e">
        <f ca="1"/>
        <v>#NAME?</v>
      </c>
      <c r="M182" s="209"/>
      <c r="T182" s="199">
        <v>0</v>
      </c>
      <c r="U182" s="199">
        <v>0</v>
      </c>
    </row>
    <row r="183" spans="9:21" x14ac:dyDescent="0.3">
      <c r="I183" s="199">
        <v>0</v>
      </c>
      <c r="J183" s="199">
        <v>0</v>
      </c>
      <c r="K183" s="199" t="e">
        <f ca="1"/>
        <v>#NAME?</v>
      </c>
      <c r="M183" s="209"/>
      <c r="T183" s="199">
        <v>0</v>
      </c>
      <c r="U183" s="199">
        <v>0</v>
      </c>
    </row>
    <row r="184" spans="9:21" x14ac:dyDescent="0.3">
      <c r="I184" s="199">
        <v>0</v>
      </c>
      <c r="J184" s="199">
        <v>0</v>
      </c>
      <c r="K184" s="199" t="e">
        <f ca="1"/>
        <v>#NAME?</v>
      </c>
      <c r="M184" s="209"/>
      <c r="T184" s="199">
        <v>0</v>
      </c>
      <c r="U184" s="199">
        <v>0</v>
      </c>
    </row>
    <row r="185" spans="9:21" x14ac:dyDescent="0.3">
      <c r="I185" s="199">
        <v>0</v>
      </c>
      <c r="J185" s="199">
        <v>0</v>
      </c>
      <c r="K185" s="199" t="e">
        <f ca="1"/>
        <v>#NAME?</v>
      </c>
      <c r="M185" s="209"/>
      <c r="T185" s="199">
        <v>0</v>
      </c>
      <c r="U185" s="199">
        <v>0</v>
      </c>
    </row>
    <row r="186" spans="9:21" x14ac:dyDescent="0.3">
      <c r="I186" s="199">
        <v>0</v>
      </c>
      <c r="J186" s="199">
        <v>0</v>
      </c>
      <c r="K186" s="199" t="e">
        <f ca="1"/>
        <v>#NAME?</v>
      </c>
      <c r="M186" s="209"/>
      <c r="T186" s="199">
        <v>0</v>
      </c>
      <c r="U186" s="199">
        <v>0</v>
      </c>
    </row>
    <row r="187" spans="9:21" x14ac:dyDescent="0.3">
      <c r="I187" s="199">
        <v>0</v>
      </c>
      <c r="J187" s="199">
        <v>0</v>
      </c>
      <c r="K187" s="199" t="e">
        <f ca="1"/>
        <v>#NAME?</v>
      </c>
      <c r="M187" s="209"/>
      <c r="T187" s="199">
        <v>0</v>
      </c>
      <c r="U187" s="199">
        <v>0</v>
      </c>
    </row>
    <row r="188" spans="9:21" x14ac:dyDescent="0.3">
      <c r="I188" s="199">
        <v>0</v>
      </c>
      <c r="J188" s="199">
        <v>0</v>
      </c>
      <c r="K188" s="199" t="e">
        <f ca="1"/>
        <v>#NAME?</v>
      </c>
      <c r="M188" s="209"/>
      <c r="T188" s="199">
        <v>0</v>
      </c>
      <c r="U188" s="199">
        <v>0</v>
      </c>
    </row>
    <row r="189" spans="9:21" x14ac:dyDescent="0.3">
      <c r="I189" s="199">
        <v>0</v>
      </c>
      <c r="J189" s="199">
        <v>0</v>
      </c>
      <c r="K189" s="199" t="e">
        <f ca="1"/>
        <v>#NAME?</v>
      </c>
      <c r="M189" s="209"/>
      <c r="T189" s="199">
        <v>0</v>
      </c>
      <c r="U189" s="199">
        <v>0</v>
      </c>
    </row>
    <row r="190" spans="9:21" x14ac:dyDescent="0.3">
      <c r="I190" s="199">
        <v>0</v>
      </c>
      <c r="J190" s="199">
        <v>0</v>
      </c>
      <c r="K190" s="199" t="e">
        <f ca="1"/>
        <v>#NAME?</v>
      </c>
      <c r="M190" s="209"/>
      <c r="T190" s="199">
        <v>0</v>
      </c>
      <c r="U190" s="199">
        <v>0</v>
      </c>
    </row>
    <row r="191" spans="9:21" x14ac:dyDescent="0.3">
      <c r="I191" s="199">
        <v>0</v>
      </c>
      <c r="J191" s="199">
        <v>0</v>
      </c>
      <c r="K191" s="199" t="e">
        <f ca="1"/>
        <v>#NAME?</v>
      </c>
      <c r="M191" s="209"/>
      <c r="T191" s="199">
        <v>0</v>
      </c>
      <c r="U191" s="199">
        <v>0</v>
      </c>
    </row>
    <row r="192" spans="9:21" x14ac:dyDescent="0.3">
      <c r="I192" s="199">
        <v>0</v>
      </c>
      <c r="J192" s="199">
        <v>0</v>
      </c>
      <c r="K192" s="199" t="e">
        <f ca="1"/>
        <v>#NAME?</v>
      </c>
      <c r="M192" s="209"/>
      <c r="T192" s="199">
        <v>0</v>
      </c>
      <c r="U192" s="199">
        <v>0</v>
      </c>
    </row>
    <row r="193" spans="9:21" x14ac:dyDescent="0.3">
      <c r="I193" s="199">
        <v>0</v>
      </c>
      <c r="J193" s="199">
        <v>0</v>
      </c>
      <c r="K193" s="199" t="e">
        <f ca="1"/>
        <v>#NAME?</v>
      </c>
      <c r="M193" s="209"/>
      <c r="T193" s="199">
        <v>0</v>
      </c>
      <c r="U193" s="199">
        <v>0</v>
      </c>
    </row>
    <row r="194" spans="9:21" x14ac:dyDescent="0.3">
      <c r="I194" s="199">
        <v>0</v>
      </c>
      <c r="J194" s="199">
        <v>0</v>
      </c>
      <c r="K194" s="199" t="e">
        <f ca="1"/>
        <v>#NAME?</v>
      </c>
      <c r="M194" s="209"/>
      <c r="T194" s="199">
        <v>0</v>
      </c>
      <c r="U194" s="199">
        <v>0</v>
      </c>
    </row>
    <row r="195" spans="9:21" x14ac:dyDescent="0.3">
      <c r="I195" s="199">
        <v>0</v>
      </c>
      <c r="J195" s="199">
        <v>0</v>
      </c>
      <c r="K195" s="199" t="e">
        <f ca="1"/>
        <v>#NAME?</v>
      </c>
      <c r="M195" s="209"/>
      <c r="T195" s="199">
        <v>0</v>
      </c>
      <c r="U195" s="199">
        <v>0</v>
      </c>
    </row>
    <row r="196" spans="9:21" x14ac:dyDescent="0.3">
      <c r="I196" s="199">
        <v>0</v>
      </c>
      <c r="J196" s="199">
        <v>0</v>
      </c>
      <c r="K196" s="199" t="e">
        <f ca="1"/>
        <v>#NAME?</v>
      </c>
      <c r="M196" s="209"/>
      <c r="T196" s="199">
        <v>0</v>
      </c>
      <c r="U196" s="199">
        <v>0</v>
      </c>
    </row>
    <row r="197" spans="9:21" x14ac:dyDescent="0.3">
      <c r="I197" s="199">
        <v>0</v>
      </c>
      <c r="J197" s="199">
        <v>0</v>
      </c>
      <c r="K197" s="199" t="e">
        <f ca="1"/>
        <v>#NAME?</v>
      </c>
      <c r="M197" s="209"/>
      <c r="T197" s="199">
        <v>0</v>
      </c>
      <c r="U197" s="199">
        <v>0</v>
      </c>
    </row>
    <row r="198" spans="9:21" x14ac:dyDescent="0.3">
      <c r="I198" s="199">
        <v>0</v>
      </c>
      <c r="J198" s="199">
        <v>0</v>
      </c>
      <c r="K198" s="199" t="e">
        <f ca="1"/>
        <v>#NAME?</v>
      </c>
      <c r="M198" s="209"/>
      <c r="T198" s="199">
        <v>0</v>
      </c>
      <c r="U198" s="199">
        <v>0</v>
      </c>
    </row>
    <row r="199" spans="9:21" x14ac:dyDescent="0.3">
      <c r="I199" s="199">
        <v>0</v>
      </c>
      <c r="J199" s="199">
        <v>0</v>
      </c>
      <c r="K199" s="199" t="e">
        <f ca="1"/>
        <v>#NAME?</v>
      </c>
      <c r="M199" s="209"/>
      <c r="T199" s="199">
        <v>0</v>
      </c>
      <c r="U199" s="199">
        <v>0</v>
      </c>
    </row>
    <row r="200" spans="9:21" x14ac:dyDescent="0.3">
      <c r="I200" s="199">
        <v>0</v>
      </c>
      <c r="J200" s="199">
        <v>0</v>
      </c>
      <c r="K200" s="199" t="e">
        <f ca="1"/>
        <v>#NAME?</v>
      </c>
      <c r="M200" s="209"/>
      <c r="T200" s="199">
        <v>0</v>
      </c>
      <c r="U200" s="199">
        <v>0</v>
      </c>
    </row>
    <row r="201" spans="9:21" x14ac:dyDescent="0.3">
      <c r="I201" s="199">
        <v>0</v>
      </c>
      <c r="J201" s="199">
        <v>0</v>
      </c>
      <c r="K201" s="199" t="e">
        <f ca="1"/>
        <v>#NAME?</v>
      </c>
      <c r="M201" s="209"/>
      <c r="T201" s="199">
        <v>0</v>
      </c>
      <c r="U201" s="199">
        <v>0</v>
      </c>
    </row>
    <row r="202" spans="9:21" x14ac:dyDescent="0.3">
      <c r="I202" s="199">
        <v>0</v>
      </c>
      <c r="J202" s="199">
        <v>0</v>
      </c>
      <c r="K202" s="199" t="e">
        <f ca="1"/>
        <v>#NAME?</v>
      </c>
      <c r="M202" s="209"/>
      <c r="T202" s="199">
        <v>0</v>
      </c>
      <c r="U202" s="199">
        <v>0</v>
      </c>
    </row>
    <row r="203" spans="9:21" x14ac:dyDescent="0.3">
      <c r="I203" s="199">
        <v>0</v>
      </c>
      <c r="J203" s="199">
        <v>0</v>
      </c>
      <c r="K203" s="199" t="e">
        <f ca="1"/>
        <v>#NAME?</v>
      </c>
      <c r="M203" s="209"/>
      <c r="T203" s="199">
        <v>0</v>
      </c>
      <c r="U203" s="199">
        <v>0</v>
      </c>
    </row>
    <row r="204" spans="9:21" x14ac:dyDescent="0.3">
      <c r="I204" s="199">
        <v>0</v>
      </c>
      <c r="J204" s="199">
        <v>0</v>
      </c>
      <c r="K204" s="199" t="e">
        <f ca="1"/>
        <v>#NAME?</v>
      </c>
      <c r="M204" s="209"/>
      <c r="T204" s="199">
        <v>0</v>
      </c>
      <c r="U204" s="199">
        <v>0</v>
      </c>
    </row>
    <row r="205" spans="9:21" x14ac:dyDescent="0.3">
      <c r="I205" s="199">
        <v>0</v>
      </c>
      <c r="J205" s="199">
        <v>0</v>
      </c>
      <c r="K205" s="199" t="e">
        <f ca="1"/>
        <v>#NAME?</v>
      </c>
      <c r="M205" s="209"/>
      <c r="T205" s="199">
        <v>0</v>
      </c>
      <c r="U205" s="199">
        <v>0</v>
      </c>
    </row>
    <row r="206" spans="9:21" x14ac:dyDescent="0.3">
      <c r="I206" s="199">
        <v>0</v>
      </c>
      <c r="J206" s="199">
        <v>0</v>
      </c>
      <c r="K206" s="199" t="e">
        <f ca="1"/>
        <v>#NAME?</v>
      </c>
      <c r="M206" s="209"/>
      <c r="T206" s="199">
        <v>0</v>
      </c>
      <c r="U206" s="199">
        <v>0</v>
      </c>
    </row>
    <row r="207" spans="9:21" x14ac:dyDescent="0.3">
      <c r="I207" s="199">
        <v>0</v>
      </c>
      <c r="J207" s="199">
        <v>0</v>
      </c>
      <c r="K207" s="199" t="e">
        <f ca="1"/>
        <v>#NAME?</v>
      </c>
      <c r="M207" s="209"/>
      <c r="T207" s="199">
        <v>0</v>
      </c>
      <c r="U207" s="199">
        <v>0</v>
      </c>
    </row>
    <row r="208" spans="9:21" x14ac:dyDescent="0.3">
      <c r="I208" s="199">
        <v>0</v>
      </c>
      <c r="J208" s="199">
        <v>0</v>
      </c>
      <c r="K208" s="199" t="e">
        <f ca="1"/>
        <v>#NAME?</v>
      </c>
      <c r="M208" s="209"/>
      <c r="T208" s="199">
        <v>0</v>
      </c>
      <c r="U208" s="199">
        <v>0</v>
      </c>
    </row>
    <row r="209" spans="9:21" x14ac:dyDescent="0.3">
      <c r="I209" s="199">
        <v>0</v>
      </c>
      <c r="J209" s="199">
        <v>0</v>
      </c>
      <c r="K209" s="199" t="e">
        <f ca="1"/>
        <v>#NAME?</v>
      </c>
      <c r="M209" s="209"/>
      <c r="T209" s="199">
        <v>0</v>
      </c>
      <c r="U209" s="199">
        <v>0</v>
      </c>
    </row>
    <row r="210" spans="9:21" x14ac:dyDescent="0.3">
      <c r="I210" s="199">
        <v>0</v>
      </c>
      <c r="J210" s="199">
        <v>0</v>
      </c>
      <c r="K210" s="199" t="e">
        <f ca="1"/>
        <v>#NAME?</v>
      </c>
      <c r="M210" s="209"/>
      <c r="T210" s="199">
        <v>0</v>
      </c>
      <c r="U210" s="199">
        <v>0</v>
      </c>
    </row>
    <row r="211" spans="9:21" x14ac:dyDescent="0.3">
      <c r="I211" s="199">
        <v>0</v>
      </c>
      <c r="J211" s="199">
        <v>0</v>
      </c>
      <c r="K211" s="199" t="e">
        <f ca="1"/>
        <v>#NAME?</v>
      </c>
      <c r="M211" s="209"/>
      <c r="T211" s="199">
        <v>0</v>
      </c>
      <c r="U211" s="199">
        <v>0</v>
      </c>
    </row>
    <row r="212" spans="9:21" x14ac:dyDescent="0.3">
      <c r="I212" s="199">
        <v>0</v>
      </c>
      <c r="J212" s="199">
        <v>0</v>
      </c>
      <c r="K212" s="199" t="e">
        <f ca="1"/>
        <v>#NAME?</v>
      </c>
      <c r="M212" s="209"/>
      <c r="T212" s="199">
        <v>0</v>
      </c>
      <c r="U212" s="199">
        <v>0</v>
      </c>
    </row>
    <row r="213" spans="9:21" x14ac:dyDescent="0.3">
      <c r="I213" s="199">
        <v>0</v>
      </c>
      <c r="J213" s="199">
        <v>0</v>
      </c>
      <c r="K213" s="199" t="e">
        <f ca="1"/>
        <v>#NAME?</v>
      </c>
      <c r="M213" s="209"/>
      <c r="T213" s="199">
        <v>0</v>
      </c>
      <c r="U213" s="199">
        <v>0</v>
      </c>
    </row>
    <row r="214" spans="9:21" x14ac:dyDescent="0.3">
      <c r="I214" s="199">
        <v>0</v>
      </c>
      <c r="J214" s="199">
        <v>0</v>
      </c>
      <c r="K214" s="199" t="e">
        <f ca="1"/>
        <v>#NAME?</v>
      </c>
      <c r="M214" s="209"/>
      <c r="T214" s="199">
        <v>0</v>
      </c>
      <c r="U214" s="199">
        <v>0</v>
      </c>
    </row>
    <row r="215" spans="9:21" x14ac:dyDescent="0.3">
      <c r="I215" s="199">
        <v>0</v>
      </c>
      <c r="J215" s="199">
        <v>0</v>
      </c>
      <c r="K215" s="199" t="e">
        <f ca="1"/>
        <v>#NAME?</v>
      </c>
      <c r="M215" s="209"/>
      <c r="T215" s="199">
        <v>0</v>
      </c>
      <c r="U215" s="199">
        <v>0</v>
      </c>
    </row>
    <row r="216" spans="9:21" x14ac:dyDescent="0.3">
      <c r="I216" s="199">
        <v>0</v>
      </c>
      <c r="J216" s="199">
        <v>0</v>
      </c>
      <c r="K216" s="199" t="e">
        <f ca="1"/>
        <v>#NAME?</v>
      </c>
      <c r="M216" s="209"/>
      <c r="T216" s="199">
        <v>0</v>
      </c>
      <c r="U216" s="199">
        <v>0</v>
      </c>
    </row>
    <row r="217" spans="9:21" x14ac:dyDescent="0.3">
      <c r="I217" s="199">
        <v>0</v>
      </c>
      <c r="J217" s="199">
        <v>0</v>
      </c>
      <c r="K217" s="199" t="e">
        <f ca="1"/>
        <v>#NAME?</v>
      </c>
      <c r="M217" s="209"/>
      <c r="T217" s="199">
        <v>0</v>
      </c>
      <c r="U217" s="199">
        <v>0</v>
      </c>
    </row>
    <row r="218" spans="9:21" x14ac:dyDescent="0.3">
      <c r="I218" s="199">
        <v>0</v>
      </c>
      <c r="J218" s="199">
        <v>0</v>
      </c>
      <c r="K218" s="199" t="e">
        <f ca="1"/>
        <v>#NAME?</v>
      </c>
      <c r="M218" s="209"/>
      <c r="T218" s="199">
        <v>0</v>
      </c>
      <c r="U218" s="199">
        <v>0</v>
      </c>
    </row>
    <row r="219" spans="9:21" x14ac:dyDescent="0.3">
      <c r="I219" s="199">
        <v>0</v>
      </c>
      <c r="J219" s="199">
        <v>0</v>
      </c>
      <c r="K219" s="199" t="e">
        <f ca="1"/>
        <v>#NAME?</v>
      </c>
      <c r="M219" s="209"/>
      <c r="T219" s="199">
        <v>0</v>
      </c>
      <c r="U219" s="199">
        <v>0</v>
      </c>
    </row>
    <row r="220" spans="9:21" x14ac:dyDescent="0.3">
      <c r="I220" s="199">
        <v>0</v>
      </c>
      <c r="J220" s="199">
        <v>0</v>
      </c>
      <c r="K220" s="199" t="e">
        <f ca="1"/>
        <v>#NAME?</v>
      </c>
      <c r="M220" s="209"/>
      <c r="T220" s="199">
        <v>0</v>
      </c>
      <c r="U220" s="199">
        <v>0</v>
      </c>
    </row>
    <row r="221" spans="9:21" x14ac:dyDescent="0.3">
      <c r="I221" s="199">
        <v>0</v>
      </c>
      <c r="J221" s="199">
        <v>0</v>
      </c>
      <c r="K221" s="199" t="e">
        <f ca="1"/>
        <v>#NAME?</v>
      </c>
      <c r="M221" s="209"/>
      <c r="T221" s="199">
        <v>0</v>
      </c>
      <c r="U221" s="199">
        <v>0</v>
      </c>
    </row>
    <row r="222" spans="9:21" x14ac:dyDescent="0.3">
      <c r="I222" s="199">
        <v>0</v>
      </c>
      <c r="J222" s="199">
        <v>0</v>
      </c>
      <c r="K222" s="199" t="e">
        <f ca="1"/>
        <v>#NAME?</v>
      </c>
      <c r="M222" s="209"/>
      <c r="T222" s="199">
        <v>0</v>
      </c>
      <c r="U222" s="199">
        <v>79526.562252061514</v>
      </c>
    </row>
    <row r="223" spans="9:21" x14ac:dyDescent="0.3">
      <c r="I223" s="199">
        <v>0</v>
      </c>
      <c r="J223" s="199">
        <v>0</v>
      </c>
      <c r="K223" s="199" t="e">
        <f ca="1"/>
        <v>#NAME?</v>
      </c>
      <c r="M223" s="209"/>
      <c r="T223" s="199">
        <v>0</v>
      </c>
      <c r="U223" s="199">
        <v>0</v>
      </c>
    </row>
    <row r="224" spans="9:21" x14ac:dyDescent="0.3">
      <c r="I224" s="199">
        <v>0</v>
      </c>
      <c r="J224" s="199">
        <v>0</v>
      </c>
      <c r="K224" s="199" t="e">
        <f ca="1"/>
        <v>#NAME?</v>
      </c>
      <c r="M224" s="209"/>
      <c r="T224" s="199">
        <v>0</v>
      </c>
      <c r="U224" s="199">
        <v>0</v>
      </c>
    </row>
    <row r="225" spans="9:21" x14ac:dyDescent="0.3">
      <c r="I225" s="199">
        <v>0</v>
      </c>
      <c r="J225" s="199">
        <v>0</v>
      </c>
      <c r="K225" s="199" t="e">
        <f ca="1"/>
        <v>#NAME?</v>
      </c>
      <c r="M225" s="209"/>
      <c r="T225" s="199">
        <v>0</v>
      </c>
      <c r="U225" s="199">
        <v>0</v>
      </c>
    </row>
    <row r="226" spans="9:21" x14ac:dyDescent="0.3">
      <c r="I226" s="199">
        <v>0</v>
      </c>
      <c r="J226" s="199">
        <v>0</v>
      </c>
      <c r="K226" s="199" t="e">
        <f ca="1"/>
        <v>#NAME?</v>
      </c>
      <c r="M226" s="209"/>
      <c r="T226" s="199">
        <v>0</v>
      </c>
      <c r="U226" s="199">
        <v>0</v>
      </c>
    </row>
    <row r="227" spans="9:21" x14ac:dyDescent="0.3">
      <c r="I227" s="199">
        <v>0</v>
      </c>
      <c r="J227" s="199">
        <v>0</v>
      </c>
      <c r="K227" s="199" t="e">
        <f ca="1"/>
        <v>#NAME?</v>
      </c>
      <c r="M227" s="209"/>
      <c r="T227" s="199">
        <v>0</v>
      </c>
      <c r="U227" s="199">
        <v>0</v>
      </c>
    </row>
    <row r="228" spans="9:21" x14ac:dyDescent="0.3">
      <c r="I228" s="199">
        <v>0</v>
      </c>
      <c r="J228" s="199">
        <v>0</v>
      </c>
      <c r="K228" s="199" t="e">
        <f ca="1"/>
        <v>#NAME?</v>
      </c>
      <c r="M228" s="209"/>
      <c r="T228" s="199">
        <v>0</v>
      </c>
      <c r="U228" s="199">
        <v>0</v>
      </c>
    </row>
    <row r="229" spans="9:21" x14ac:dyDescent="0.3">
      <c r="I229" s="199">
        <v>0</v>
      </c>
      <c r="J229" s="199">
        <v>0</v>
      </c>
      <c r="K229" s="199" t="e">
        <f ca="1"/>
        <v>#NAME?</v>
      </c>
      <c r="M229" s="209"/>
      <c r="T229" s="199">
        <v>0</v>
      </c>
      <c r="U229" s="199">
        <v>0</v>
      </c>
    </row>
    <row r="230" spans="9:21" x14ac:dyDescent="0.3">
      <c r="I230" s="199">
        <v>0</v>
      </c>
      <c r="J230" s="199">
        <v>0</v>
      </c>
      <c r="K230" s="199" t="e">
        <f ca="1"/>
        <v>#NAME?</v>
      </c>
      <c r="M230" s="209"/>
      <c r="T230" s="199">
        <v>0</v>
      </c>
      <c r="U230" s="199">
        <v>0</v>
      </c>
    </row>
    <row r="231" spans="9:21" x14ac:dyDescent="0.3">
      <c r="I231" s="199">
        <v>0</v>
      </c>
      <c r="J231" s="199">
        <v>0</v>
      </c>
      <c r="K231" s="199" t="e">
        <f ca="1"/>
        <v>#NAME?</v>
      </c>
      <c r="M231" s="209"/>
      <c r="T231" s="199">
        <v>0</v>
      </c>
      <c r="U231" s="199">
        <v>0</v>
      </c>
    </row>
    <row r="232" spans="9:21" x14ac:dyDescent="0.3">
      <c r="I232" s="199">
        <v>560006.10511526454</v>
      </c>
      <c r="J232" s="199">
        <v>0</v>
      </c>
      <c r="K232" s="199" t="e">
        <f ca="1"/>
        <v>#NAME?</v>
      </c>
      <c r="M232" s="209"/>
      <c r="T232" s="199">
        <v>560006.10511526454</v>
      </c>
      <c r="U232" s="199">
        <v>0</v>
      </c>
    </row>
    <row r="233" spans="9:21" x14ac:dyDescent="0.3">
      <c r="I233" s="199">
        <v>0</v>
      </c>
      <c r="J233" s="199">
        <v>0</v>
      </c>
      <c r="K233" s="199" t="e">
        <f ca="1"/>
        <v>#NAME?</v>
      </c>
      <c r="M233" s="209"/>
      <c r="T233" s="199">
        <v>0</v>
      </c>
      <c r="U233" s="199">
        <v>0</v>
      </c>
    </row>
    <row r="234" spans="9:21" x14ac:dyDescent="0.3">
      <c r="I234" s="199">
        <v>0</v>
      </c>
      <c r="J234" s="199">
        <v>0</v>
      </c>
      <c r="K234" s="199" t="e">
        <f ca="1"/>
        <v>#NAME?</v>
      </c>
      <c r="M234" s="209"/>
      <c r="T234" s="199">
        <v>0</v>
      </c>
      <c r="U234" s="199">
        <v>0</v>
      </c>
    </row>
    <row r="235" spans="9:21" x14ac:dyDescent="0.3">
      <c r="I235" s="199">
        <v>0</v>
      </c>
      <c r="J235" s="199">
        <v>0</v>
      </c>
      <c r="K235" s="199" t="e">
        <f ca="1"/>
        <v>#NAME?</v>
      </c>
      <c r="M235" s="209"/>
      <c r="T235" s="199">
        <v>0</v>
      </c>
      <c r="U235" s="199">
        <v>0</v>
      </c>
    </row>
    <row r="236" spans="9:21" x14ac:dyDescent="0.3">
      <c r="I236" s="199">
        <v>0</v>
      </c>
      <c r="J236" s="199">
        <v>0</v>
      </c>
      <c r="K236" s="199" t="e">
        <f ca="1"/>
        <v>#NAME?</v>
      </c>
      <c r="M236" s="209"/>
      <c r="T236" s="199">
        <v>0</v>
      </c>
      <c r="U236" s="199">
        <v>0</v>
      </c>
    </row>
    <row r="237" spans="9:21" x14ac:dyDescent="0.3">
      <c r="I237" s="199">
        <v>0</v>
      </c>
      <c r="J237" s="199">
        <v>0</v>
      </c>
      <c r="K237" s="199" t="e">
        <f ca="1"/>
        <v>#NAME?</v>
      </c>
      <c r="M237" s="209"/>
      <c r="T237" s="199">
        <v>0</v>
      </c>
      <c r="U237" s="199">
        <v>0</v>
      </c>
    </row>
    <row r="238" spans="9:21" x14ac:dyDescent="0.3">
      <c r="I238" s="199">
        <v>0</v>
      </c>
      <c r="J238" s="199">
        <v>0</v>
      </c>
      <c r="K238" s="199" t="e">
        <f ca="1"/>
        <v>#NAME?</v>
      </c>
      <c r="M238" s="209"/>
      <c r="T238" s="199">
        <v>0</v>
      </c>
      <c r="U238" s="199">
        <v>0</v>
      </c>
    </row>
    <row r="239" spans="9:21" x14ac:dyDescent="0.3">
      <c r="I239" s="199">
        <v>0</v>
      </c>
      <c r="J239" s="199">
        <v>0</v>
      </c>
      <c r="K239" s="199" t="e">
        <f ca="1"/>
        <v>#NAME?</v>
      </c>
      <c r="M239" s="209"/>
      <c r="T239" s="199">
        <v>0</v>
      </c>
      <c r="U239" s="199">
        <v>13437.665152435422</v>
      </c>
    </row>
    <row r="240" spans="9:21" x14ac:dyDescent="0.3">
      <c r="I240" s="199">
        <v>0</v>
      </c>
      <c r="J240" s="199">
        <v>0</v>
      </c>
      <c r="K240" s="199" t="e">
        <f ca="1"/>
        <v>#NAME?</v>
      </c>
      <c r="M240" s="209"/>
      <c r="T240" s="199">
        <v>0</v>
      </c>
      <c r="U240" s="199">
        <v>0</v>
      </c>
    </row>
    <row r="241" spans="9:21" x14ac:dyDescent="0.3">
      <c r="I241" s="199">
        <v>81783.946713323734</v>
      </c>
      <c r="J241" s="199">
        <v>0</v>
      </c>
      <c r="K241" s="199" t="e">
        <f ca="1"/>
        <v>#NAME?</v>
      </c>
      <c r="M241" s="209"/>
      <c r="T241" s="199">
        <v>81783.946713323734</v>
      </c>
      <c r="U241" s="199">
        <v>0</v>
      </c>
    </row>
    <row r="242" spans="9:21" x14ac:dyDescent="0.3">
      <c r="I242" s="199">
        <v>0</v>
      </c>
      <c r="J242" s="199">
        <v>0</v>
      </c>
      <c r="K242" s="199" t="e">
        <f ca="1"/>
        <v>#NAME?</v>
      </c>
      <c r="M242" s="209"/>
      <c r="T242" s="199">
        <v>0</v>
      </c>
      <c r="U242" s="199">
        <v>0</v>
      </c>
    </row>
    <row r="243" spans="9:21" x14ac:dyDescent="0.3">
      <c r="I243" s="199">
        <v>0</v>
      </c>
      <c r="J243" s="199">
        <v>0</v>
      </c>
      <c r="K243" s="199" t="e">
        <f ca="1"/>
        <v>#NAME?</v>
      </c>
      <c r="M243" s="209"/>
      <c r="T243" s="199">
        <v>0</v>
      </c>
      <c r="U243" s="199">
        <v>0</v>
      </c>
    </row>
    <row r="244" spans="9:21" x14ac:dyDescent="0.3">
      <c r="I244" s="199">
        <v>0</v>
      </c>
      <c r="J244" s="199">
        <v>0</v>
      </c>
      <c r="K244" s="199" t="e">
        <f ca="1"/>
        <v>#NAME?</v>
      </c>
      <c r="M244" s="209"/>
      <c r="T244" s="199">
        <v>0</v>
      </c>
      <c r="U244" s="199">
        <v>0</v>
      </c>
    </row>
    <row r="245" spans="9:21" x14ac:dyDescent="0.3">
      <c r="I245" s="199">
        <v>0</v>
      </c>
      <c r="J245" s="199">
        <v>0</v>
      </c>
      <c r="K245" s="199" t="e">
        <f ca="1"/>
        <v>#NAME?</v>
      </c>
      <c r="M245" s="209"/>
      <c r="T245" s="199">
        <v>0</v>
      </c>
      <c r="U245" s="199">
        <v>0</v>
      </c>
    </row>
    <row r="246" spans="9:21" x14ac:dyDescent="0.3">
      <c r="I246" s="199">
        <v>0</v>
      </c>
      <c r="J246" s="199">
        <v>0</v>
      </c>
      <c r="K246" s="199" t="e">
        <f ca="1"/>
        <v>#NAME?</v>
      </c>
      <c r="M246" s="209"/>
      <c r="T246" s="199">
        <v>0</v>
      </c>
      <c r="U246" s="199">
        <v>0</v>
      </c>
    </row>
    <row r="247" spans="9:21" x14ac:dyDescent="0.3">
      <c r="I247" s="199">
        <v>0</v>
      </c>
      <c r="J247" s="199">
        <v>0</v>
      </c>
      <c r="K247" s="199" t="e">
        <f ca="1"/>
        <v>#NAME?</v>
      </c>
      <c r="M247" s="209"/>
      <c r="T247" s="199">
        <v>0</v>
      </c>
      <c r="U247" s="199">
        <v>0</v>
      </c>
    </row>
    <row r="248" spans="9:21" x14ac:dyDescent="0.3">
      <c r="I248" s="199">
        <v>0</v>
      </c>
      <c r="J248" s="199">
        <v>0</v>
      </c>
      <c r="K248" s="199" t="e">
        <f ca="1"/>
        <v>#NAME?</v>
      </c>
      <c r="M248" s="209"/>
      <c r="T248" s="199">
        <v>0</v>
      </c>
      <c r="U248" s="199">
        <v>0</v>
      </c>
    </row>
    <row r="249" spans="9:21" x14ac:dyDescent="0.3">
      <c r="I249" s="199">
        <v>0</v>
      </c>
      <c r="J249" s="199">
        <v>0</v>
      </c>
      <c r="K249" s="199" t="e">
        <f ca="1"/>
        <v>#NAME?</v>
      </c>
      <c r="M249" s="209"/>
      <c r="T249" s="199">
        <v>0</v>
      </c>
      <c r="U249" s="199">
        <v>0</v>
      </c>
    </row>
    <row r="250" spans="9:21" x14ac:dyDescent="0.3">
      <c r="I250" s="199">
        <v>0</v>
      </c>
      <c r="J250" s="199">
        <v>0</v>
      </c>
      <c r="K250" s="199" t="e">
        <f ca="1"/>
        <v>#NAME?</v>
      </c>
      <c r="M250" s="209"/>
      <c r="T250" s="199">
        <v>0</v>
      </c>
      <c r="U250" s="199">
        <v>0</v>
      </c>
    </row>
    <row r="251" spans="9:21" x14ac:dyDescent="0.3">
      <c r="I251" s="199">
        <v>0</v>
      </c>
      <c r="J251" s="199">
        <v>0</v>
      </c>
      <c r="K251" s="199" t="e">
        <f ca="1"/>
        <v>#NAME?</v>
      </c>
      <c r="M251" s="209"/>
      <c r="T251" s="199">
        <v>0</v>
      </c>
      <c r="U251" s="199">
        <v>0</v>
      </c>
    </row>
    <row r="252" spans="9:21" x14ac:dyDescent="0.3">
      <c r="I252" s="199">
        <v>0</v>
      </c>
      <c r="J252" s="199">
        <v>0</v>
      </c>
      <c r="K252" s="199" t="e">
        <f ca="1"/>
        <v>#NAME?</v>
      </c>
      <c r="M252" s="209"/>
      <c r="T252" s="199">
        <v>0</v>
      </c>
      <c r="U252" s="199">
        <v>0</v>
      </c>
    </row>
    <row r="253" spans="9:21" x14ac:dyDescent="0.3">
      <c r="I253" s="199">
        <v>0</v>
      </c>
      <c r="J253" s="199">
        <v>0</v>
      </c>
      <c r="K253" s="199" t="e">
        <f ca="1"/>
        <v>#NAME?</v>
      </c>
      <c r="M253" s="209"/>
      <c r="T253" s="199">
        <v>0</v>
      </c>
      <c r="U253" s="199">
        <v>442596.37008224952</v>
      </c>
    </row>
    <row r="254" spans="9:21" x14ac:dyDescent="0.3">
      <c r="I254" s="199">
        <v>0</v>
      </c>
      <c r="J254" s="199">
        <v>0</v>
      </c>
      <c r="K254" s="199" t="e">
        <f ca="1"/>
        <v>#NAME?</v>
      </c>
      <c r="M254" s="209"/>
      <c r="T254" s="199">
        <v>0</v>
      </c>
      <c r="U254" s="199">
        <v>0</v>
      </c>
    </row>
    <row r="255" spans="9:21" x14ac:dyDescent="0.3">
      <c r="I255" s="199">
        <v>0</v>
      </c>
      <c r="J255" s="199">
        <v>0</v>
      </c>
      <c r="K255" s="199" t="e">
        <f ca="1"/>
        <v>#NAME?</v>
      </c>
      <c r="M255" s="209"/>
      <c r="T255" s="199">
        <v>0</v>
      </c>
      <c r="U255" s="199">
        <v>0</v>
      </c>
    </row>
    <row r="256" spans="9:21" x14ac:dyDescent="0.3">
      <c r="I256" s="199">
        <v>0</v>
      </c>
      <c r="J256" s="199">
        <v>0</v>
      </c>
      <c r="K256" s="199" t="e">
        <f ca="1"/>
        <v>#NAME?</v>
      </c>
      <c r="M256" s="209"/>
      <c r="T256" s="199">
        <v>0</v>
      </c>
      <c r="U256" s="199">
        <v>368049.0758581197</v>
      </c>
    </row>
    <row r="257" spans="9:21" x14ac:dyDescent="0.3">
      <c r="I257" s="199">
        <v>0</v>
      </c>
      <c r="J257" s="199">
        <v>0</v>
      </c>
      <c r="K257" s="199" t="e">
        <f ca="1"/>
        <v>#NAME?</v>
      </c>
      <c r="M257" s="209"/>
      <c r="T257" s="199">
        <v>0</v>
      </c>
      <c r="U257" s="199">
        <v>0</v>
      </c>
    </row>
    <row r="258" spans="9:21" x14ac:dyDescent="0.3">
      <c r="I258" s="199">
        <v>0</v>
      </c>
      <c r="J258" s="199">
        <v>0</v>
      </c>
      <c r="K258" s="199" t="e">
        <f ca="1"/>
        <v>#NAME?</v>
      </c>
      <c r="M258" s="209"/>
      <c r="T258" s="199">
        <v>0</v>
      </c>
      <c r="U258" s="199">
        <v>0</v>
      </c>
    </row>
    <row r="259" spans="9:21" x14ac:dyDescent="0.3">
      <c r="I259" s="199">
        <v>0</v>
      </c>
      <c r="J259" s="199">
        <v>0</v>
      </c>
      <c r="K259" s="199" t="e">
        <f ca="1"/>
        <v>#NAME?</v>
      </c>
      <c r="M259" s="209"/>
      <c r="T259" s="199">
        <v>0</v>
      </c>
      <c r="U259" s="199">
        <v>0</v>
      </c>
    </row>
    <row r="260" spans="9:21" x14ac:dyDescent="0.3">
      <c r="I260" s="199">
        <v>0</v>
      </c>
      <c r="J260" s="199">
        <v>0</v>
      </c>
      <c r="K260" s="199" t="e">
        <f ca="1"/>
        <v>#NAME?</v>
      </c>
      <c r="M260" s="209"/>
      <c r="T260" s="199">
        <v>0</v>
      </c>
      <c r="U260" s="199">
        <v>0</v>
      </c>
    </row>
    <row r="261" spans="9:21" x14ac:dyDescent="0.3">
      <c r="I261" s="199">
        <v>0</v>
      </c>
      <c r="J261" s="199">
        <v>0</v>
      </c>
      <c r="K261" s="199" t="e">
        <f ca="1"/>
        <v>#NAME?</v>
      </c>
      <c r="M261" s="209"/>
      <c r="T261" s="199">
        <v>0</v>
      </c>
      <c r="U261" s="199">
        <v>71056.836238798001</v>
      </c>
    </row>
    <row r="262" spans="9:21" x14ac:dyDescent="0.3">
      <c r="I262" s="199">
        <v>0</v>
      </c>
      <c r="J262" s="199">
        <v>0</v>
      </c>
      <c r="K262" s="199" t="e">
        <f ca="1"/>
        <v>#NAME?</v>
      </c>
      <c r="M262" s="209"/>
      <c r="T262" s="199">
        <v>0</v>
      </c>
      <c r="U262" s="199">
        <v>0</v>
      </c>
    </row>
    <row r="263" spans="9:21" x14ac:dyDescent="0.3">
      <c r="I263" s="199">
        <v>0</v>
      </c>
      <c r="J263" s="199">
        <v>0</v>
      </c>
      <c r="K263" s="199" t="e">
        <f ca="1"/>
        <v>#NAME?</v>
      </c>
      <c r="M263" s="209"/>
      <c r="T263" s="199">
        <v>0</v>
      </c>
      <c r="U263" s="199">
        <v>0</v>
      </c>
    </row>
    <row r="264" spans="9:21" x14ac:dyDescent="0.3">
      <c r="I264" s="199">
        <v>0</v>
      </c>
      <c r="J264" s="199">
        <v>0</v>
      </c>
      <c r="K264" s="199" t="e">
        <f ca="1"/>
        <v>#NAME?</v>
      </c>
      <c r="M264" s="209"/>
      <c r="T264" s="199">
        <v>0</v>
      </c>
      <c r="U264" s="199">
        <v>0</v>
      </c>
    </row>
    <row r="265" spans="9:21" x14ac:dyDescent="0.3">
      <c r="I265" s="199">
        <v>0</v>
      </c>
      <c r="J265" s="199">
        <v>0</v>
      </c>
      <c r="K265" s="199" t="e">
        <f ca="1"/>
        <v>#NAME?</v>
      </c>
      <c r="M265" s="209"/>
      <c r="T265" s="199">
        <v>0</v>
      </c>
      <c r="U265" s="199">
        <v>0</v>
      </c>
    </row>
    <row r="266" spans="9:21" x14ac:dyDescent="0.3">
      <c r="I266" s="199">
        <v>0</v>
      </c>
      <c r="J266" s="199">
        <v>0</v>
      </c>
      <c r="K266" s="199" t="e">
        <f ca="1"/>
        <v>#NAME?</v>
      </c>
      <c r="M266" s="209"/>
      <c r="T266" s="199">
        <v>0</v>
      </c>
      <c r="U266" s="199">
        <v>0</v>
      </c>
    </row>
    <row r="267" spans="9:21" x14ac:dyDescent="0.3">
      <c r="I267" s="199">
        <v>0</v>
      </c>
      <c r="J267" s="199">
        <v>0</v>
      </c>
      <c r="K267" s="199" t="e">
        <f ca="1"/>
        <v>#NAME?</v>
      </c>
      <c r="M267" s="209"/>
      <c r="T267" s="199">
        <v>0</v>
      </c>
      <c r="U267" s="199">
        <v>0</v>
      </c>
    </row>
    <row r="268" spans="9:21" x14ac:dyDescent="0.3">
      <c r="I268" s="199">
        <v>0</v>
      </c>
      <c r="J268" s="199">
        <v>0</v>
      </c>
      <c r="K268" s="199" t="e">
        <f ca="1"/>
        <v>#NAME?</v>
      </c>
      <c r="M268" s="209"/>
      <c r="T268" s="199">
        <v>0</v>
      </c>
      <c r="U268" s="199">
        <v>0</v>
      </c>
    </row>
    <row r="269" spans="9:21" x14ac:dyDescent="0.3">
      <c r="I269" s="199">
        <v>0</v>
      </c>
      <c r="J269" s="199">
        <v>0</v>
      </c>
      <c r="K269" s="199" t="e">
        <f ca="1"/>
        <v>#NAME?</v>
      </c>
      <c r="M269" s="209"/>
      <c r="T269" s="199">
        <v>0</v>
      </c>
      <c r="U269" s="199">
        <v>0</v>
      </c>
    </row>
    <row r="270" spans="9:21" x14ac:dyDescent="0.3">
      <c r="I270" s="199">
        <v>0</v>
      </c>
      <c r="J270" s="199">
        <v>0</v>
      </c>
      <c r="K270" s="199" t="e">
        <f ca="1"/>
        <v>#NAME?</v>
      </c>
      <c r="M270" s="209"/>
      <c r="T270" s="199">
        <v>0</v>
      </c>
      <c r="U270" s="199">
        <v>0</v>
      </c>
    </row>
    <row r="271" spans="9:21" x14ac:dyDescent="0.3">
      <c r="I271" s="199">
        <v>0</v>
      </c>
      <c r="J271" s="199">
        <v>0</v>
      </c>
      <c r="K271" s="199" t="e">
        <f ca="1"/>
        <v>#NAME?</v>
      </c>
      <c r="M271" s="209"/>
      <c r="T271" s="199">
        <v>0</v>
      </c>
      <c r="U271" s="199">
        <v>0</v>
      </c>
    </row>
    <row r="272" spans="9:21" x14ac:dyDescent="0.3">
      <c r="I272" s="199">
        <v>0</v>
      </c>
      <c r="J272" s="199">
        <v>0</v>
      </c>
      <c r="K272" s="199" t="e">
        <f ca="1"/>
        <v>#NAME?</v>
      </c>
      <c r="M272" s="209"/>
      <c r="T272" s="199">
        <v>0</v>
      </c>
      <c r="U272" s="199">
        <v>0</v>
      </c>
    </row>
    <row r="273" spans="9:21" x14ac:dyDescent="0.3">
      <c r="I273" s="199">
        <v>0</v>
      </c>
      <c r="J273" s="199">
        <v>0</v>
      </c>
      <c r="K273" s="199" t="e">
        <f ca="1"/>
        <v>#NAME?</v>
      </c>
      <c r="M273" s="209"/>
      <c r="T273" s="199">
        <v>0</v>
      </c>
      <c r="U273" s="199">
        <v>0</v>
      </c>
    </row>
    <row r="274" spans="9:21" x14ac:dyDescent="0.3">
      <c r="I274" s="199">
        <v>0</v>
      </c>
      <c r="J274" s="199">
        <v>0</v>
      </c>
      <c r="K274" s="199" t="e">
        <f ca="1"/>
        <v>#NAME?</v>
      </c>
      <c r="M274" s="209"/>
      <c r="T274" s="199">
        <v>0</v>
      </c>
      <c r="U274" s="199">
        <v>0</v>
      </c>
    </row>
    <row r="275" spans="9:21" x14ac:dyDescent="0.3">
      <c r="I275" s="199">
        <v>0</v>
      </c>
      <c r="J275" s="199">
        <v>0</v>
      </c>
      <c r="K275" s="199" t="e">
        <f ca="1"/>
        <v>#NAME?</v>
      </c>
      <c r="M275" s="209"/>
      <c r="T275" s="199">
        <v>0</v>
      </c>
      <c r="U275" s="199">
        <v>0</v>
      </c>
    </row>
    <row r="276" spans="9:21" x14ac:dyDescent="0.3">
      <c r="I276" s="199">
        <v>0</v>
      </c>
      <c r="J276" s="199">
        <v>0</v>
      </c>
      <c r="K276" s="199" t="e">
        <f ca="1"/>
        <v>#NAME?</v>
      </c>
      <c r="M276" s="209"/>
      <c r="T276" s="199">
        <v>0</v>
      </c>
      <c r="U276" s="199">
        <v>4624442.858701366</v>
      </c>
    </row>
    <row r="277" spans="9:21" x14ac:dyDescent="0.3">
      <c r="I277" s="199">
        <v>0</v>
      </c>
      <c r="J277" s="199">
        <v>0</v>
      </c>
      <c r="K277" s="199" t="e">
        <f ca="1"/>
        <v>#NAME?</v>
      </c>
      <c r="M277" s="209"/>
      <c r="T277" s="199">
        <v>0</v>
      </c>
      <c r="U277" s="199">
        <v>0</v>
      </c>
    </row>
    <row r="278" spans="9:21" x14ac:dyDescent="0.3">
      <c r="I278" s="199">
        <v>0</v>
      </c>
      <c r="J278" s="199">
        <v>0</v>
      </c>
      <c r="K278" s="199" t="e">
        <f ca="1"/>
        <v>#NAME?</v>
      </c>
      <c r="M278" s="209"/>
      <c r="T278" s="199">
        <v>0</v>
      </c>
      <c r="U278" s="199">
        <v>0</v>
      </c>
    </row>
    <row r="279" spans="9:21" x14ac:dyDescent="0.3">
      <c r="I279" s="199">
        <v>0</v>
      </c>
      <c r="J279" s="199">
        <v>0</v>
      </c>
      <c r="K279" s="199" t="e">
        <f ca="1"/>
        <v>#NAME?</v>
      </c>
      <c r="M279" s="209"/>
      <c r="T279" s="199">
        <v>0</v>
      </c>
      <c r="U279" s="199">
        <v>484231.48628776619</v>
      </c>
    </row>
    <row r="280" spans="9:21" x14ac:dyDescent="0.3">
      <c r="I280" s="199">
        <v>0</v>
      </c>
      <c r="J280" s="199">
        <v>0</v>
      </c>
      <c r="K280" s="199" t="e">
        <f ca="1"/>
        <v>#NAME?</v>
      </c>
      <c r="M280" s="209"/>
      <c r="T280" s="199">
        <v>0</v>
      </c>
      <c r="U280" s="199">
        <v>0</v>
      </c>
    </row>
    <row r="281" spans="9:21" x14ac:dyDescent="0.3">
      <c r="I281" s="199">
        <v>0</v>
      </c>
      <c r="J281" s="199">
        <v>0</v>
      </c>
      <c r="K281" s="199" t="e">
        <f ca="1"/>
        <v>#NAME?</v>
      </c>
      <c r="M281" s="209"/>
      <c r="T281" s="199">
        <v>0</v>
      </c>
      <c r="U281" s="199">
        <v>0</v>
      </c>
    </row>
    <row r="282" spans="9:21" x14ac:dyDescent="0.3">
      <c r="I282" s="199">
        <v>0</v>
      </c>
      <c r="J282" s="199">
        <v>0</v>
      </c>
      <c r="K282" s="199" t="e">
        <f ca="1"/>
        <v>#NAME?</v>
      </c>
      <c r="M282" s="209"/>
      <c r="T282" s="199">
        <v>0</v>
      </c>
      <c r="U282" s="199">
        <v>0</v>
      </c>
    </row>
    <row r="283" spans="9:21" x14ac:dyDescent="0.3">
      <c r="I283" s="199">
        <v>0</v>
      </c>
      <c r="J283" s="199">
        <v>0</v>
      </c>
      <c r="K283" s="199" t="e">
        <f ca="1"/>
        <v>#NAME?</v>
      </c>
      <c r="M283" s="209"/>
      <c r="T283" s="199">
        <v>0</v>
      </c>
      <c r="U283" s="199">
        <v>0</v>
      </c>
    </row>
    <row r="284" spans="9:21" x14ac:dyDescent="0.3">
      <c r="I284" s="199">
        <v>0</v>
      </c>
      <c r="J284" s="199">
        <v>0</v>
      </c>
      <c r="K284" s="199" t="e">
        <f ca="1"/>
        <v>#NAME?</v>
      </c>
      <c r="M284" s="209"/>
      <c r="T284" s="199">
        <v>0</v>
      </c>
      <c r="U284" s="199">
        <v>63630.170703371528</v>
      </c>
    </row>
    <row r="285" spans="9:21" x14ac:dyDescent="0.3">
      <c r="I285" s="199">
        <v>0</v>
      </c>
      <c r="J285" s="199">
        <v>0</v>
      </c>
      <c r="K285" s="199" t="e">
        <f ca="1"/>
        <v>#NAME?</v>
      </c>
      <c r="M285" s="209"/>
      <c r="T285" s="199">
        <v>0</v>
      </c>
      <c r="U285" s="199">
        <v>0</v>
      </c>
    </row>
    <row r="286" spans="9:21" x14ac:dyDescent="0.3">
      <c r="I286" s="199">
        <v>0</v>
      </c>
      <c r="J286" s="199">
        <v>0</v>
      </c>
      <c r="K286" s="199" t="e">
        <f ca="1"/>
        <v>#NAME?</v>
      </c>
      <c r="M286" s="209"/>
      <c r="T286" s="199">
        <v>0</v>
      </c>
      <c r="U286" s="199">
        <v>0</v>
      </c>
    </row>
    <row r="287" spans="9:21" x14ac:dyDescent="0.3">
      <c r="I287" s="199">
        <v>0</v>
      </c>
      <c r="J287" s="199">
        <v>0</v>
      </c>
      <c r="K287" s="199" t="e">
        <f ca="1"/>
        <v>#NAME?</v>
      </c>
      <c r="M287" s="209"/>
      <c r="T287" s="199">
        <v>0</v>
      </c>
      <c r="U287" s="199">
        <v>0</v>
      </c>
    </row>
    <row r="288" spans="9:21" x14ac:dyDescent="0.3">
      <c r="I288" s="199">
        <v>0</v>
      </c>
      <c r="J288" s="199">
        <v>0</v>
      </c>
      <c r="K288" s="199" t="e">
        <f ca="1"/>
        <v>#NAME?</v>
      </c>
      <c r="M288" s="209"/>
      <c r="T288" s="199">
        <v>0</v>
      </c>
      <c r="U288" s="199">
        <v>0</v>
      </c>
    </row>
    <row r="289" spans="9:21" x14ac:dyDescent="0.3">
      <c r="I289" s="199">
        <v>0</v>
      </c>
      <c r="J289" s="199">
        <v>0</v>
      </c>
      <c r="K289" s="199" t="e">
        <f ca="1"/>
        <v>#NAME?</v>
      </c>
      <c r="M289" s="209"/>
      <c r="T289" s="199">
        <v>0</v>
      </c>
      <c r="U289" s="199">
        <v>0</v>
      </c>
    </row>
    <row r="290" spans="9:21" x14ac:dyDescent="0.3">
      <c r="I290" s="199">
        <v>0</v>
      </c>
      <c r="J290" s="199">
        <v>0</v>
      </c>
      <c r="K290" s="199" t="e">
        <f ca="1"/>
        <v>#NAME?</v>
      </c>
      <c r="M290" s="209"/>
      <c r="T290" s="199">
        <v>0</v>
      </c>
      <c r="U290" s="199">
        <v>0</v>
      </c>
    </row>
    <row r="291" spans="9:21" x14ac:dyDescent="0.3">
      <c r="I291" s="199">
        <v>0</v>
      </c>
      <c r="J291" s="199">
        <v>0</v>
      </c>
      <c r="K291" s="199" t="e">
        <f ca="1"/>
        <v>#NAME?</v>
      </c>
      <c r="M291" s="209"/>
      <c r="T291" s="199">
        <v>0</v>
      </c>
      <c r="U291" s="199">
        <v>0</v>
      </c>
    </row>
    <row r="292" spans="9:21" x14ac:dyDescent="0.3">
      <c r="I292" s="199">
        <v>0</v>
      </c>
      <c r="J292" s="199">
        <v>0</v>
      </c>
      <c r="K292" s="199" t="e">
        <f ca="1"/>
        <v>#NAME?</v>
      </c>
      <c r="M292" s="209"/>
      <c r="T292" s="199">
        <v>0</v>
      </c>
      <c r="U292" s="199">
        <v>0</v>
      </c>
    </row>
    <row r="293" spans="9:21" x14ac:dyDescent="0.3">
      <c r="I293" s="199">
        <v>0</v>
      </c>
      <c r="J293" s="199">
        <v>0</v>
      </c>
      <c r="K293" s="199" t="e">
        <f ca="1"/>
        <v>#NAME?</v>
      </c>
      <c r="M293" s="209"/>
      <c r="T293" s="199">
        <v>0</v>
      </c>
      <c r="U293" s="199">
        <v>0</v>
      </c>
    </row>
    <row r="294" spans="9:21" x14ac:dyDescent="0.3">
      <c r="I294" s="199">
        <v>0</v>
      </c>
      <c r="J294" s="199">
        <v>0</v>
      </c>
      <c r="K294" s="199" t="e">
        <f ca="1"/>
        <v>#NAME?</v>
      </c>
      <c r="M294" s="209"/>
      <c r="T294" s="199">
        <v>0</v>
      </c>
      <c r="U294" s="199">
        <v>0</v>
      </c>
    </row>
    <row r="295" spans="9:21" x14ac:dyDescent="0.3">
      <c r="I295" s="199">
        <v>0</v>
      </c>
      <c r="J295" s="199">
        <v>0</v>
      </c>
      <c r="K295" s="199" t="e">
        <f ca="1"/>
        <v>#NAME?</v>
      </c>
      <c r="M295" s="209"/>
      <c r="T295" s="199">
        <v>0</v>
      </c>
      <c r="U295" s="199">
        <v>0</v>
      </c>
    </row>
    <row r="296" spans="9:21" x14ac:dyDescent="0.3">
      <c r="I296" s="199">
        <v>0</v>
      </c>
      <c r="J296" s="199">
        <v>0</v>
      </c>
      <c r="K296" s="199" t="e">
        <f ca="1"/>
        <v>#NAME?</v>
      </c>
      <c r="M296" s="209"/>
      <c r="T296" s="199">
        <v>0</v>
      </c>
      <c r="U296" s="199">
        <v>0</v>
      </c>
    </row>
    <row r="297" spans="9:21" x14ac:dyDescent="0.3">
      <c r="I297" s="199">
        <v>0</v>
      </c>
      <c r="J297" s="199">
        <v>0</v>
      </c>
      <c r="K297" s="199" t="e">
        <f ca="1"/>
        <v>#NAME?</v>
      </c>
      <c r="M297" s="209"/>
      <c r="T297" s="199">
        <v>0</v>
      </c>
      <c r="U297" s="199">
        <v>0</v>
      </c>
    </row>
    <row r="298" spans="9:21" x14ac:dyDescent="0.3">
      <c r="I298" s="199">
        <v>0</v>
      </c>
      <c r="J298" s="199">
        <v>0</v>
      </c>
      <c r="K298" s="199" t="e">
        <f ca="1"/>
        <v>#NAME?</v>
      </c>
      <c r="M298" s="209"/>
      <c r="T298" s="199">
        <v>0</v>
      </c>
      <c r="U298" s="199">
        <v>0</v>
      </c>
    </row>
    <row r="299" spans="9:21" x14ac:dyDescent="0.3">
      <c r="I299" s="199">
        <v>0</v>
      </c>
      <c r="J299" s="199">
        <v>0</v>
      </c>
      <c r="K299" s="199" t="e">
        <f ca="1"/>
        <v>#NAME?</v>
      </c>
      <c r="M299" s="209"/>
      <c r="T299" s="199">
        <v>0</v>
      </c>
      <c r="U299" s="199">
        <v>0</v>
      </c>
    </row>
    <row r="300" spans="9:21" x14ac:dyDescent="0.3">
      <c r="I300" s="199">
        <v>0</v>
      </c>
      <c r="J300" s="199">
        <v>0</v>
      </c>
      <c r="K300" s="199" t="e">
        <f ca="1"/>
        <v>#NAME?</v>
      </c>
      <c r="M300" s="209"/>
      <c r="T300" s="199">
        <v>0</v>
      </c>
      <c r="U300" s="199">
        <v>0</v>
      </c>
    </row>
    <row r="301" spans="9:21" x14ac:dyDescent="0.3">
      <c r="I301" s="199">
        <v>0</v>
      </c>
      <c r="J301" s="199">
        <v>0</v>
      </c>
      <c r="K301" s="199" t="e">
        <f ca="1"/>
        <v>#NAME?</v>
      </c>
      <c r="M301" s="209"/>
      <c r="T301" s="199">
        <v>0</v>
      </c>
      <c r="U301" s="199">
        <v>0</v>
      </c>
    </row>
    <row r="302" spans="9:21" x14ac:dyDescent="0.3">
      <c r="I302" s="199">
        <v>0</v>
      </c>
      <c r="J302" s="199">
        <v>0</v>
      </c>
      <c r="K302" s="199" t="e">
        <f ca="1"/>
        <v>#NAME?</v>
      </c>
      <c r="M302" s="209"/>
      <c r="T302" s="199">
        <v>0</v>
      </c>
      <c r="U302" s="199">
        <v>0</v>
      </c>
    </row>
    <row r="303" spans="9:21" x14ac:dyDescent="0.3">
      <c r="I303" s="199">
        <v>0</v>
      </c>
      <c r="J303" s="199">
        <v>0</v>
      </c>
      <c r="K303" s="199" t="e">
        <f ca="1"/>
        <v>#NAME?</v>
      </c>
      <c r="M303" s="209"/>
      <c r="T303" s="199">
        <v>0</v>
      </c>
      <c r="U303" s="199">
        <v>0</v>
      </c>
    </row>
    <row r="304" spans="9:21" x14ac:dyDescent="0.3">
      <c r="I304" s="199">
        <v>0</v>
      </c>
      <c r="J304" s="199">
        <v>0</v>
      </c>
      <c r="K304" s="199" t="e">
        <f ca="1"/>
        <v>#NAME?</v>
      </c>
      <c r="M304" s="209"/>
      <c r="T304" s="199">
        <v>0</v>
      </c>
      <c r="U304" s="199">
        <v>0</v>
      </c>
    </row>
    <row r="305" spans="9:21" x14ac:dyDescent="0.3">
      <c r="I305" s="199">
        <v>0</v>
      </c>
      <c r="J305" s="199">
        <v>0</v>
      </c>
      <c r="K305" s="199" t="e">
        <f ca="1"/>
        <v>#NAME?</v>
      </c>
      <c r="M305" s="209"/>
      <c r="T305" s="199">
        <v>0</v>
      </c>
      <c r="U305" s="199">
        <v>0</v>
      </c>
    </row>
    <row r="306" spans="9:21" x14ac:dyDescent="0.3">
      <c r="I306" s="199">
        <v>0</v>
      </c>
      <c r="J306" s="199">
        <v>0</v>
      </c>
      <c r="K306" s="199" t="e">
        <f ca="1"/>
        <v>#NAME?</v>
      </c>
      <c r="M306" s="209"/>
      <c r="T306" s="199">
        <v>0</v>
      </c>
      <c r="U306" s="199">
        <v>0</v>
      </c>
    </row>
    <row r="307" spans="9:21" x14ac:dyDescent="0.3">
      <c r="I307" s="199">
        <v>0</v>
      </c>
      <c r="J307" s="199">
        <v>0</v>
      </c>
      <c r="K307" s="199" t="e">
        <f ca="1"/>
        <v>#NAME?</v>
      </c>
      <c r="M307" s="209"/>
      <c r="T307" s="199">
        <v>0</v>
      </c>
      <c r="U307" s="199">
        <v>0</v>
      </c>
    </row>
    <row r="308" spans="9:21" x14ac:dyDescent="0.3">
      <c r="I308" s="199">
        <v>0</v>
      </c>
      <c r="J308" s="199">
        <v>0</v>
      </c>
      <c r="K308" s="199" t="e">
        <f ca="1"/>
        <v>#NAME?</v>
      </c>
      <c r="M308" s="209"/>
      <c r="T308" s="199">
        <v>0</v>
      </c>
      <c r="U308" s="199">
        <v>0</v>
      </c>
    </row>
    <row r="309" spans="9:21" x14ac:dyDescent="0.3">
      <c r="I309" s="199">
        <v>0</v>
      </c>
      <c r="J309" s="199">
        <v>0</v>
      </c>
      <c r="K309" s="199" t="e">
        <f ca="1"/>
        <v>#NAME?</v>
      </c>
      <c r="M309" s="209"/>
      <c r="T309" s="199">
        <v>0</v>
      </c>
      <c r="U309" s="199">
        <v>12863.826920534062</v>
      </c>
    </row>
    <row r="310" spans="9:21" x14ac:dyDescent="0.3">
      <c r="I310" s="199">
        <v>0</v>
      </c>
      <c r="J310" s="199">
        <v>0</v>
      </c>
      <c r="K310" s="199" t="e">
        <f ca="1"/>
        <v>#NAME?</v>
      </c>
      <c r="M310" s="209"/>
      <c r="T310" s="199">
        <v>0</v>
      </c>
      <c r="U310" s="199">
        <v>0</v>
      </c>
    </row>
    <row r="311" spans="9:21" x14ac:dyDescent="0.3">
      <c r="I311" s="199">
        <v>0</v>
      </c>
      <c r="J311" s="199">
        <v>0</v>
      </c>
      <c r="K311" s="199" t="e">
        <f ca="1"/>
        <v>#NAME?</v>
      </c>
      <c r="M311" s="209"/>
      <c r="T311" s="199">
        <v>0</v>
      </c>
      <c r="U311" s="199">
        <v>30595.68203623953</v>
      </c>
    </row>
    <row r="312" spans="9:21" x14ac:dyDescent="0.3">
      <c r="I312" s="199">
        <v>0</v>
      </c>
      <c r="J312" s="199">
        <v>0</v>
      </c>
      <c r="K312" s="199" t="e">
        <f ca="1"/>
        <v>#NAME?</v>
      </c>
      <c r="M312" s="209"/>
      <c r="T312" s="199">
        <v>0</v>
      </c>
      <c r="U312" s="199">
        <v>0</v>
      </c>
    </row>
    <row r="313" spans="9:21" x14ac:dyDescent="0.3">
      <c r="I313" s="199">
        <v>0</v>
      </c>
      <c r="J313" s="199">
        <v>0</v>
      </c>
      <c r="K313" s="199" t="e">
        <f ca="1"/>
        <v>#NAME?</v>
      </c>
      <c r="M313" s="209"/>
      <c r="T313" s="199">
        <v>0</v>
      </c>
      <c r="U313" s="199">
        <v>0</v>
      </c>
    </row>
    <row r="314" spans="9:21" x14ac:dyDescent="0.3">
      <c r="I314" s="199">
        <v>0</v>
      </c>
      <c r="J314" s="199">
        <v>0</v>
      </c>
      <c r="K314" s="199" t="e">
        <f ca="1"/>
        <v>#NAME?</v>
      </c>
      <c r="M314" s="209"/>
      <c r="T314" s="199">
        <v>0</v>
      </c>
      <c r="U314" s="199">
        <v>0</v>
      </c>
    </row>
    <row r="315" spans="9:21" x14ac:dyDescent="0.3">
      <c r="I315" s="199">
        <v>0</v>
      </c>
      <c r="J315" s="199">
        <v>0</v>
      </c>
      <c r="K315" s="199" t="e">
        <f ca="1"/>
        <v>#NAME?</v>
      </c>
      <c r="M315" s="209"/>
      <c r="T315" s="199">
        <v>0</v>
      </c>
      <c r="U315" s="199">
        <v>0</v>
      </c>
    </row>
    <row r="316" spans="9:21" x14ac:dyDescent="0.3">
      <c r="I316" s="199">
        <v>0</v>
      </c>
      <c r="J316" s="199">
        <v>0</v>
      </c>
      <c r="K316" s="199" t="e">
        <f ca="1"/>
        <v>#NAME?</v>
      </c>
      <c r="M316" s="209"/>
      <c r="T316" s="199">
        <v>0</v>
      </c>
      <c r="U316" s="199">
        <v>0</v>
      </c>
    </row>
    <row r="317" spans="9:21" x14ac:dyDescent="0.3">
      <c r="I317" s="199">
        <v>0</v>
      </c>
      <c r="J317" s="199">
        <v>0</v>
      </c>
      <c r="K317" s="199" t="e">
        <f ca="1"/>
        <v>#NAME?</v>
      </c>
      <c r="M317" s="209"/>
      <c r="T317" s="199">
        <v>0</v>
      </c>
      <c r="U317" s="199">
        <v>0</v>
      </c>
    </row>
    <row r="318" spans="9:21" x14ac:dyDescent="0.3">
      <c r="I318" s="199">
        <v>0</v>
      </c>
      <c r="J318" s="199">
        <v>0</v>
      </c>
      <c r="K318" s="199" t="e">
        <f ca="1"/>
        <v>#NAME?</v>
      </c>
      <c r="M318" s="209"/>
      <c r="T318" s="199">
        <v>0</v>
      </c>
      <c r="U318" s="199">
        <v>0</v>
      </c>
    </row>
    <row r="319" spans="9:21" x14ac:dyDescent="0.3">
      <c r="I319" s="199">
        <v>0</v>
      </c>
      <c r="J319" s="199">
        <v>0</v>
      </c>
      <c r="K319" s="199" t="e">
        <f ca="1"/>
        <v>#NAME?</v>
      </c>
      <c r="M319" s="209"/>
      <c r="T319" s="199">
        <v>0</v>
      </c>
      <c r="U319" s="199">
        <v>0</v>
      </c>
    </row>
    <row r="320" spans="9:21" x14ac:dyDescent="0.3">
      <c r="I320" s="199">
        <v>0</v>
      </c>
      <c r="J320" s="199">
        <v>0</v>
      </c>
      <c r="K320" s="199" t="e">
        <f ca="1"/>
        <v>#NAME?</v>
      </c>
      <c r="M320" s="209"/>
      <c r="T320" s="199">
        <v>0</v>
      </c>
      <c r="U320" s="199">
        <v>0</v>
      </c>
    </row>
    <row r="321" spans="9:21" x14ac:dyDescent="0.3">
      <c r="I321" s="199">
        <v>0</v>
      </c>
      <c r="J321" s="199">
        <v>0</v>
      </c>
      <c r="K321" s="199" t="e">
        <f ca="1"/>
        <v>#NAME?</v>
      </c>
      <c r="M321" s="209"/>
      <c r="T321" s="199">
        <v>0</v>
      </c>
      <c r="U321" s="199">
        <v>0</v>
      </c>
    </row>
    <row r="322" spans="9:21" x14ac:dyDescent="0.3">
      <c r="I322" s="199">
        <v>0</v>
      </c>
      <c r="J322" s="199">
        <v>0</v>
      </c>
      <c r="K322" s="199" t="e">
        <f ca="1"/>
        <v>#NAME?</v>
      </c>
      <c r="M322" s="209"/>
      <c r="T322" s="199">
        <v>0</v>
      </c>
      <c r="U322" s="199">
        <v>0</v>
      </c>
    </row>
    <row r="323" spans="9:21" x14ac:dyDescent="0.3">
      <c r="I323" s="199">
        <v>0</v>
      </c>
      <c r="J323" s="199">
        <v>0</v>
      </c>
      <c r="K323" s="199" t="e">
        <f ca="1"/>
        <v>#NAME?</v>
      </c>
      <c r="M323" s="209"/>
      <c r="T323" s="199">
        <v>0</v>
      </c>
      <c r="U323" s="199">
        <v>0</v>
      </c>
    </row>
    <row r="324" spans="9:21" x14ac:dyDescent="0.3">
      <c r="I324" s="199">
        <v>0</v>
      </c>
      <c r="J324" s="199">
        <v>0</v>
      </c>
      <c r="K324" s="199" t="e">
        <f ca="1"/>
        <v>#NAME?</v>
      </c>
      <c r="M324" s="209"/>
      <c r="T324" s="199">
        <v>0</v>
      </c>
      <c r="U324" s="199">
        <v>0</v>
      </c>
    </row>
    <row r="325" spans="9:21" x14ac:dyDescent="0.3">
      <c r="I325" s="199">
        <v>0</v>
      </c>
      <c r="J325" s="199">
        <v>0</v>
      </c>
      <c r="K325" s="199" t="e">
        <f ca="1"/>
        <v>#NAME?</v>
      </c>
      <c r="M325" s="209"/>
      <c r="T325" s="199">
        <v>0</v>
      </c>
      <c r="U325" s="199">
        <v>0</v>
      </c>
    </row>
    <row r="326" spans="9:21" x14ac:dyDescent="0.3">
      <c r="I326" s="199">
        <v>0</v>
      </c>
      <c r="J326" s="199">
        <v>0</v>
      </c>
      <c r="K326" s="199" t="e">
        <f ca="1"/>
        <v>#NAME?</v>
      </c>
      <c r="M326" s="209"/>
      <c r="T326" s="199">
        <v>0</v>
      </c>
      <c r="U326" s="199">
        <v>0</v>
      </c>
    </row>
    <row r="327" spans="9:21" x14ac:dyDescent="0.3">
      <c r="I327" s="199">
        <v>0</v>
      </c>
      <c r="J327" s="199">
        <v>0</v>
      </c>
      <c r="K327" s="199" t="e">
        <f ca="1"/>
        <v>#NAME?</v>
      </c>
      <c r="M327" s="209"/>
      <c r="T327" s="199">
        <v>0</v>
      </c>
      <c r="U327" s="199">
        <v>0</v>
      </c>
    </row>
    <row r="328" spans="9:21" x14ac:dyDescent="0.3">
      <c r="I328" s="199">
        <v>0</v>
      </c>
      <c r="J328" s="199">
        <v>0</v>
      </c>
      <c r="K328" s="199" t="e">
        <f ca="1"/>
        <v>#NAME?</v>
      </c>
      <c r="M328" s="209"/>
      <c r="T328" s="199">
        <v>0</v>
      </c>
      <c r="U328" s="199">
        <v>0</v>
      </c>
    </row>
    <row r="329" spans="9:21" x14ac:dyDescent="0.3">
      <c r="I329" s="199">
        <v>0</v>
      </c>
      <c r="J329" s="199">
        <v>0</v>
      </c>
      <c r="K329" s="199" t="e">
        <f ca="1"/>
        <v>#NAME?</v>
      </c>
      <c r="M329" s="209"/>
      <c r="T329" s="199">
        <v>0</v>
      </c>
      <c r="U329" s="199">
        <v>0</v>
      </c>
    </row>
    <row r="330" spans="9:21" x14ac:dyDescent="0.3">
      <c r="I330" s="199">
        <v>0</v>
      </c>
      <c r="J330" s="199">
        <v>0</v>
      </c>
      <c r="K330" s="199" t="e">
        <f ca="1"/>
        <v>#NAME?</v>
      </c>
      <c r="M330" s="209"/>
      <c r="T330" s="199">
        <v>0</v>
      </c>
      <c r="U330" s="199">
        <v>0</v>
      </c>
    </row>
    <row r="331" spans="9:21" x14ac:dyDescent="0.3">
      <c r="I331" s="199">
        <v>0</v>
      </c>
      <c r="J331" s="199">
        <v>0</v>
      </c>
      <c r="K331" s="199" t="e">
        <f ca="1"/>
        <v>#NAME?</v>
      </c>
      <c r="M331" s="209"/>
      <c r="T331" s="199">
        <v>0</v>
      </c>
      <c r="U331" s="199">
        <v>0</v>
      </c>
    </row>
    <row r="332" spans="9:21" x14ac:dyDescent="0.3">
      <c r="I332" s="199">
        <v>0</v>
      </c>
      <c r="J332" s="199">
        <v>0</v>
      </c>
      <c r="K332" s="199" t="e">
        <f ca="1"/>
        <v>#NAME?</v>
      </c>
      <c r="M332" s="209"/>
      <c r="T332" s="199">
        <v>0</v>
      </c>
      <c r="U332" s="199">
        <v>0</v>
      </c>
    </row>
    <row r="333" spans="9:21" x14ac:dyDescent="0.3">
      <c r="I333" s="199">
        <v>0</v>
      </c>
      <c r="J333" s="199">
        <v>0</v>
      </c>
      <c r="K333" s="199" t="e">
        <f ca="1"/>
        <v>#NAME?</v>
      </c>
      <c r="M333" s="209"/>
      <c r="T333" s="199">
        <v>0</v>
      </c>
      <c r="U333" s="199">
        <v>0</v>
      </c>
    </row>
    <row r="334" spans="9:21" x14ac:dyDescent="0.3">
      <c r="I334" s="199">
        <v>0</v>
      </c>
      <c r="J334" s="199">
        <v>0</v>
      </c>
      <c r="K334" s="199" t="e">
        <f ca="1"/>
        <v>#NAME?</v>
      </c>
      <c r="M334" s="209"/>
      <c r="T334" s="199">
        <v>0</v>
      </c>
      <c r="U334" s="199">
        <v>0</v>
      </c>
    </row>
    <row r="335" spans="9:21" x14ac:dyDescent="0.3">
      <c r="I335" s="199">
        <v>0</v>
      </c>
      <c r="J335" s="199">
        <v>0</v>
      </c>
      <c r="K335" s="199" t="e">
        <f ca="1"/>
        <v>#NAME?</v>
      </c>
      <c r="M335" s="209"/>
      <c r="T335" s="199">
        <v>0</v>
      </c>
      <c r="U335" s="199">
        <v>0</v>
      </c>
    </row>
    <row r="336" spans="9:21" x14ac:dyDescent="0.3">
      <c r="I336" s="199">
        <v>0</v>
      </c>
      <c r="J336" s="199">
        <v>0</v>
      </c>
      <c r="K336" s="199" t="e">
        <f ca="1"/>
        <v>#NAME?</v>
      </c>
      <c r="M336" s="209"/>
      <c r="T336" s="199">
        <v>0</v>
      </c>
      <c r="U336" s="199">
        <v>0</v>
      </c>
    </row>
    <row r="337" spans="9:21" x14ac:dyDescent="0.3">
      <c r="I337" s="199">
        <v>0</v>
      </c>
      <c r="J337" s="199">
        <v>0</v>
      </c>
      <c r="K337" s="199" t="e">
        <f ca="1"/>
        <v>#NAME?</v>
      </c>
      <c r="M337" s="209"/>
      <c r="T337" s="199">
        <v>0</v>
      </c>
      <c r="U337" s="199">
        <v>0</v>
      </c>
    </row>
    <row r="338" spans="9:21" x14ac:dyDescent="0.3">
      <c r="I338" s="199">
        <v>0</v>
      </c>
      <c r="J338" s="199">
        <v>0</v>
      </c>
      <c r="K338" s="199" t="e">
        <f ca="1"/>
        <v>#NAME?</v>
      </c>
      <c r="M338" s="209"/>
      <c r="T338" s="199">
        <v>0</v>
      </c>
      <c r="U338" s="199">
        <v>0</v>
      </c>
    </row>
    <row r="339" spans="9:21" x14ac:dyDescent="0.3">
      <c r="I339" s="199">
        <v>0</v>
      </c>
      <c r="J339" s="199">
        <v>0</v>
      </c>
      <c r="K339" s="199" t="e">
        <f ca="1"/>
        <v>#NAME?</v>
      </c>
      <c r="M339" s="209"/>
      <c r="T339" s="199">
        <v>0</v>
      </c>
      <c r="U339" s="199">
        <v>0</v>
      </c>
    </row>
    <row r="340" spans="9:21" x14ac:dyDescent="0.3">
      <c r="I340" s="199">
        <v>0</v>
      </c>
      <c r="J340" s="199">
        <v>0</v>
      </c>
      <c r="K340" s="199" t="e">
        <f ca="1"/>
        <v>#NAME?</v>
      </c>
      <c r="M340" s="209"/>
      <c r="T340" s="199">
        <v>0</v>
      </c>
      <c r="U340" s="199">
        <v>0</v>
      </c>
    </row>
    <row r="341" spans="9:21" x14ac:dyDescent="0.3">
      <c r="I341" s="199">
        <v>0</v>
      </c>
      <c r="J341" s="199">
        <v>0</v>
      </c>
      <c r="K341" s="199" t="e">
        <f ca="1"/>
        <v>#NAME?</v>
      </c>
      <c r="M341" s="209"/>
      <c r="T341" s="199">
        <v>0</v>
      </c>
      <c r="U341" s="199">
        <v>0</v>
      </c>
    </row>
    <row r="342" spans="9:21" x14ac:dyDescent="0.3">
      <c r="I342" s="199">
        <v>0</v>
      </c>
      <c r="J342" s="199">
        <v>0</v>
      </c>
      <c r="K342" s="199" t="e">
        <f ca="1"/>
        <v>#NAME?</v>
      </c>
      <c r="M342" s="209"/>
      <c r="T342" s="199">
        <v>0</v>
      </c>
      <c r="U342" s="199">
        <v>0</v>
      </c>
    </row>
    <row r="343" spans="9:21" x14ac:dyDescent="0.3">
      <c r="I343" s="199">
        <v>0</v>
      </c>
      <c r="J343" s="199">
        <v>0</v>
      </c>
      <c r="K343" s="199" t="e">
        <f ca="1"/>
        <v>#NAME?</v>
      </c>
      <c r="M343" s="209"/>
      <c r="T343" s="199">
        <v>0</v>
      </c>
      <c r="U343" s="199">
        <v>0</v>
      </c>
    </row>
    <row r="344" spans="9:21" x14ac:dyDescent="0.3">
      <c r="I344" s="199">
        <v>0</v>
      </c>
      <c r="J344" s="199">
        <v>0</v>
      </c>
      <c r="K344" s="199" t="e">
        <f ca="1"/>
        <v>#NAME?</v>
      </c>
      <c r="M344" s="209"/>
      <c r="T344" s="199">
        <v>0</v>
      </c>
      <c r="U344" s="199">
        <v>0</v>
      </c>
    </row>
    <row r="345" spans="9:21" x14ac:dyDescent="0.3">
      <c r="I345" s="199">
        <v>0</v>
      </c>
      <c r="J345" s="199">
        <v>0</v>
      </c>
      <c r="K345" s="199" t="e">
        <f ca="1"/>
        <v>#NAME?</v>
      </c>
      <c r="M345" s="209"/>
      <c r="T345" s="199">
        <v>0</v>
      </c>
      <c r="U345" s="199">
        <v>0</v>
      </c>
    </row>
    <row r="346" spans="9:21" x14ac:dyDescent="0.3">
      <c r="I346" s="199">
        <v>0</v>
      </c>
      <c r="J346" s="199">
        <v>0</v>
      </c>
      <c r="K346" s="199" t="e">
        <f ca="1"/>
        <v>#NAME?</v>
      </c>
      <c r="M346" s="209"/>
      <c r="T346" s="199">
        <v>0</v>
      </c>
      <c r="U346" s="199">
        <v>0</v>
      </c>
    </row>
    <row r="347" spans="9:21" x14ac:dyDescent="0.3">
      <c r="I347" s="199">
        <v>0</v>
      </c>
      <c r="J347" s="199">
        <v>0</v>
      </c>
      <c r="K347" s="199" t="e">
        <f ca="1"/>
        <v>#NAME?</v>
      </c>
      <c r="M347" s="209"/>
      <c r="T347" s="199">
        <v>0</v>
      </c>
      <c r="U347" s="199">
        <v>0</v>
      </c>
    </row>
    <row r="348" spans="9:21" x14ac:dyDescent="0.3">
      <c r="I348" s="199">
        <v>0</v>
      </c>
      <c r="J348" s="199">
        <v>0</v>
      </c>
      <c r="K348" s="199" t="e">
        <f ca="1"/>
        <v>#NAME?</v>
      </c>
      <c r="M348" s="209"/>
      <c r="T348" s="199">
        <v>0</v>
      </c>
      <c r="U348" s="199">
        <v>0</v>
      </c>
    </row>
    <row r="349" spans="9:21" x14ac:dyDescent="0.3">
      <c r="I349" s="199">
        <v>0</v>
      </c>
      <c r="J349" s="199">
        <v>0</v>
      </c>
      <c r="K349" s="199" t="e">
        <f ca="1"/>
        <v>#NAME?</v>
      </c>
      <c r="M349" s="209"/>
      <c r="T349" s="199">
        <v>0</v>
      </c>
      <c r="U349" s="199">
        <v>0</v>
      </c>
    </row>
    <row r="350" spans="9:21" x14ac:dyDescent="0.3">
      <c r="I350" s="199">
        <v>453333.44773940515</v>
      </c>
      <c r="J350" s="199">
        <v>0</v>
      </c>
      <c r="K350" s="199" t="e">
        <f ca="1"/>
        <v>#NAME?</v>
      </c>
      <c r="M350" s="209"/>
      <c r="T350" s="199">
        <v>453333.44773940515</v>
      </c>
      <c r="U350" s="199">
        <v>0</v>
      </c>
    </row>
    <row r="351" spans="9:21" x14ac:dyDescent="0.3">
      <c r="I351" s="199">
        <v>0</v>
      </c>
      <c r="J351" s="199">
        <v>0</v>
      </c>
      <c r="K351" s="199" t="e">
        <f ca="1"/>
        <v>#NAME?</v>
      </c>
      <c r="M351" s="209"/>
      <c r="T351" s="199">
        <v>0</v>
      </c>
      <c r="U351" s="199">
        <v>0</v>
      </c>
    </row>
    <row r="352" spans="9:21" x14ac:dyDescent="0.3">
      <c r="I352" s="199">
        <v>0</v>
      </c>
      <c r="J352" s="199">
        <v>0</v>
      </c>
      <c r="K352" s="199" t="e">
        <f ca="1"/>
        <v>#NAME?</v>
      </c>
      <c r="M352" s="209"/>
      <c r="T352" s="199">
        <v>0</v>
      </c>
      <c r="U352" s="199">
        <v>0</v>
      </c>
    </row>
    <row r="353" spans="9:21" x14ac:dyDescent="0.3">
      <c r="I353" s="199">
        <v>0</v>
      </c>
      <c r="J353" s="199">
        <v>0</v>
      </c>
      <c r="K353" s="199" t="e">
        <f ca="1"/>
        <v>#NAME?</v>
      </c>
      <c r="M353" s="209"/>
      <c r="T353" s="199">
        <v>0</v>
      </c>
      <c r="U353" s="199">
        <v>0</v>
      </c>
    </row>
    <row r="354" spans="9:21" x14ac:dyDescent="0.3">
      <c r="I354" s="199">
        <v>0</v>
      </c>
      <c r="J354" s="199">
        <v>0</v>
      </c>
      <c r="K354" s="199" t="e">
        <f ca="1"/>
        <v>#NAME?</v>
      </c>
      <c r="M354" s="209"/>
      <c r="T354" s="199">
        <v>0</v>
      </c>
      <c r="U354" s="199">
        <v>0</v>
      </c>
    </row>
    <row r="355" spans="9:21" x14ac:dyDescent="0.3">
      <c r="I355" s="199">
        <v>0</v>
      </c>
      <c r="J355" s="199">
        <v>0</v>
      </c>
      <c r="K355" s="199" t="e">
        <f ca="1"/>
        <v>#NAME?</v>
      </c>
      <c r="M355" s="209"/>
      <c r="T355" s="199">
        <v>0</v>
      </c>
      <c r="U355" s="199">
        <v>0</v>
      </c>
    </row>
    <row r="356" spans="9:21" x14ac:dyDescent="0.3">
      <c r="I356" s="199">
        <v>0</v>
      </c>
      <c r="J356" s="199">
        <v>0</v>
      </c>
      <c r="K356" s="199" t="e">
        <f ca="1"/>
        <v>#NAME?</v>
      </c>
      <c r="M356" s="209"/>
      <c r="T356" s="199">
        <v>0</v>
      </c>
      <c r="U356" s="199">
        <v>0</v>
      </c>
    </row>
    <row r="357" spans="9:21" x14ac:dyDescent="0.3">
      <c r="I357" s="199">
        <v>0</v>
      </c>
      <c r="J357" s="199">
        <v>0</v>
      </c>
      <c r="K357" s="199" t="e">
        <f ca="1"/>
        <v>#NAME?</v>
      </c>
      <c r="M357" s="209"/>
      <c r="T357" s="199">
        <v>0</v>
      </c>
      <c r="U357" s="199">
        <v>6482.6757537324338</v>
      </c>
    </row>
    <row r="358" spans="9:21" x14ac:dyDescent="0.3">
      <c r="I358" s="199">
        <v>0</v>
      </c>
      <c r="J358" s="199">
        <v>0</v>
      </c>
      <c r="K358" s="199" t="e">
        <f ca="1"/>
        <v>#NAME?</v>
      </c>
      <c r="M358" s="209"/>
      <c r="T358" s="199">
        <v>0</v>
      </c>
      <c r="U358" s="199">
        <v>0</v>
      </c>
    </row>
    <row r="359" spans="9:21" x14ac:dyDescent="0.3">
      <c r="I359" s="199">
        <v>0</v>
      </c>
      <c r="J359" s="199">
        <v>0</v>
      </c>
      <c r="K359" s="199" t="e">
        <f ca="1"/>
        <v>#NAME?</v>
      </c>
      <c r="M359" s="209"/>
      <c r="T359" s="199">
        <v>0</v>
      </c>
      <c r="U359" s="199">
        <v>0</v>
      </c>
    </row>
    <row r="360" spans="9:21" x14ac:dyDescent="0.3">
      <c r="I360" s="199">
        <v>0</v>
      </c>
      <c r="J360" s="199">
        <v>0</v>
      </c>
      <c r="K360" s="199" t="e">
        <f ca="1"/>
        <v>#NAME?</v>
      </c>
      <c r="M360" s="209"/>
      <c r="T360" s="199">
        <v>0</v>
      </c>
      <c r="U360" s="199">
        <v>0</v>
      </c>
    </row>
    <row r="361" spans="9:21" x14ac:dyDescent="0.3">
      <c r="I361" s="199">
        <v>0</v>
      </c>
      <c r="J361" s="199">
        <v>0</v>
      </c>
      <c r="K361" s="199" t="e">
        <f ca="1"/>
        <v>#NAME?</v>
      </c>
      <c r="M361" s="209"/>
      <c r="T361" s="199">
        <v>0</v>
      </c>
      <c r="U361" s="199">
        <v>0</v>
      </c>
    </row>
    <row r="362" spans="9:21" x14ac:dyDescent="0.3">
      <c r="I362" s="199">
        <v>0</v>
      </c>
      <c r="J362" s="199">
        <v>0</v>
      </c>
      <c r="K362" s="199" t="e">
        <f ca="1"/>
        <v>#NAME?</v>
      </c>
      <c r="M362" s="209"/>
      <c r="T362" s="199">
        <v>0</v>
      </c>
      <c r="U362" s="199">
        <v>0</v>
      </c>
    </row>
    <row r="363" spans="9:21" x14ac:dyDescent="0.3">
      <c r="I363" s="199">
        <v>0</v>
      </c>
      <c r="J363" s="199">
        <v>0</v>
      </c>
      <c r="K363" s="199" t="e">
        <f ca="1"/>
        <v>#NAME?</v>
      </c>
      <c r="M363" s="209"/>
      <c r="T363" s="199">
        <v>0</v>
      </c>
      <c r="U363" s="199">
        <v>0</v>
      </c>
    </row>
    <row r="364" spans="9:21" x14ac:dyDescent="0.3">
      <c r="I364" s="199">
        <v>0</v>
      </c>
      <c r="J364" s="199">
        <v>0</v>
      </c>
      <c r="K364" s="199" t="e">
        <f ca="1"/>
        <v>#NAME?</v>
      </c>
      <c r="M364" s="209"/>
      <c r="T364" s="199">
        <v>0</v>
      </c>
      <c r="U364" s="199">
        <v>423000.22439524124</v>
      </c>
    </row>
    <row r="365" spans="9:21" x14ac:dyDescent="0.3">
      <c r="I365" s="199">
        <v>0</v>
      </c>
      <c r="J365" s="199">
        <v>0</v>
      </c>
      <c r="K365" s="199" t="e">
        <f ca="1"/>
        <v>#NAME?</v>
      </c>
      <c r="M365" s="209"/>
      <c r="T365" s="199">
        <v>0</v>
      </c>
      <c r="U365" s="199">
        <v>0</v>
      </c>
    </row>
    <row r="366" spans="9:21" x14ac:dyDescent="0.3">
      <c r="I366" s="199">
        <v>0</v>
      </c>
      <c r="J366" s="199">
        <v>0</v>
      </c>
      <c r="K366" s="199" t="e">
        <f ca="1"/>
        <v>#NAME?</v>
      </c>
      <c r="M366" s="209"/>
      <c r="T366" s="199">
        <v>0</v>
      </c>
      <c r="U366" s="199">
        <v>0</v>
      </c>
    </row>
    <row r="367" spans="9:21" x14ac:dyDescent="0.3">
      <c r="I367" s="199">
        <v>0</v>
      </c>
      <c r="J367" s="199">
        <v>0</v>
      </c>
      <c r="K367" s="199" t="e">
        <f ca="1"/>
        <v>#NAME?</v>
      </c>
      <c r="M367" s="209"/>
      <c r="T367" s="199">
        <v>0</v>
      </c>
      <c r="U367" s="199">
        <v>0</v>
      </c>
    </row>
    <row r="368" spans="9:21" x14ac:dyDescent="0.3">
      <c r="I368" s="199">
        <v>0</v>
      </c>
      <c r="J368" s="199">
        <v>0</v>
      </c>
      <c r="K368" s="199" t="e">
        <f ca="1"/>
        <v>#NAME?</v>
      </c>
      <c r="M368" s="209"/>
      <c r="T368" s="199">
        <v>0</v>
      </c>
      <c r="U368" s="199">
        <v>0</v>
      </c>
    </row>
    <row r="369" spans="9:21" x14ac:dyDescent="0.3">
      <c r="I369" s="199">
        <v>0</v>
      </c>
      <c r="J369" s="199">
        <v>0</v>
      </c>
      <c r="K369" s="199" t="e">
        <f ca="1"/>
        <v>#NAME?</v>
      </c>
      <c r="M369" s="209"/>
      <c r="T369" s="199">
        <v>0</v>
      </c>
      <c r="U369" s="199">
        <v>0</v>
      </c>
    </row>
    <row r="370" spans="9:21" x14ac:dyDescent="0.3">
      <c r="I370" s="199">
        <v>0</v>
      </c>
      <c r="J370" s="199">
        <v>0</v>
      </c>
      <c r="K370" s="199" t="e">
        <f ca="1"/>
        <v>#NAME?</v>
      </c>
      <c r="M370" s="209"/>
      <c r="T370" s="199">
        <v>0</v>
      </c>
      <c r="U370" s="199">
        <v>0</v>
      </c>
    </row>
    <row r="371" spans="9:21" x14ac:dyDescent="0.3">
      <c r="I371" s="199">
        <v>0</v>
      </c>
      <c r="J371" s="199">
        <v>0</v>
      </c>
      <c r="K371" s="199" t="e">
        <f ca="1"/>
        <v>#NAME?</v>
      </c>
      <c r="M371" s="209"/>
      <c r="T371" s="199">
        <v>0</v>
      </c>
      <c r="U371" s="199">
        <v>0</v>
      </c>
    </row>
    <row r="372" spans="9:21" x14ac:dyDescent="0.3">
      <c r="I372" s="199">
        <v>0</v>
      </c>
      <c r="J372" s="199">
        <v>0</v>
      </c>
      <c r="K372" s="199" t="e">
        <f ca="1"/>
        <v>#NAME?</v>
      </c>
      <c r="M372" s="209"/>
      <c r="T372" s="199">
        <v>0</v>
      </c>
      <c r="U372" s="199">
        <v>0</v>
      </c>
    </row>
    <row r="373" spans="9:21" x14ac:dyDescent="0.3">
      <c r="I373" s="199">
        <v>0</v>
      </c>
      <c r="J373" s="199">
        <v>0</v>
      </c>
      <c r="K373" s="199" t="e">
        <f ca="1"/>
        <v>#NAME?</v>
      </c>
      <c r="M373" s="209"/>
      <c r="T373" s="199">
        <v>0</v>
      </c>
      <c r="U373" s="199">
        <v>0</v>
      </c>
    </row>
    <row r="374" spans="9:21" x14ac:dyDescent="0.3">
      <c r="I374" s="199">
        <v>0</v>
      </c>
      <c r="J374" s="199">
        <v>0</v>
      </c>
      <c r="K374" s="199" t="e">
        <f ca="1"/>
        <v>#NAME?</v>
      </c>
      <c r="M374" s="209"/>
      <c r="T374" s="199">
        <v>0</v>
      </c>
      <c r="U374" s="199">
        <v>0</v>
      </c>
    </row>
    <row r="375" spans="9:21" x14ac:dyDescent="0.3">
      <c r="I375" s="199">
        <v>0</v>
      </c>
      <c r="J375" s="199">
        <v>0</v>
      </c>
      <c r="K375" s="199" t="e">
        <f ca="1"/>
        <v>#NAME?</v>
      </c>
      <c r="M375" s="209"/>
      <c r="T375" s="199">
        <v>0</v>
      </c>
      <c r="U375" s="199">
        <v>0</v>
      </c>
    </row>
    <row r="376" spans="9:21" x14ac:dyDescent="0.3">
      <c r="I376" s="199">
        <v>0</v>
      </c>
      <c r="J376" s="199">
        <v>0</v>
      </c>
      <c r="K376" s="199" t="e">
        <f ca="1"/>
        <v>#NAME?</v>
      </c>
      <c r="M376" s="209"/>
      <c r="T376" s="199">
        <v>0</v>
      </c>
      <c r="U376" s="199">
        <v>0</v>
      </c>
    </row>
    <row r="377" spans="9:21" x14ac:dyDescent="0.3">
      <c r="I377" s="199">
        <v>0</v>
      </c>
      <c r="J377" s="199">
        <v>0</v>
      </c>
      <c r="K377" s="199" t="e">
        <f ca="1"/>
        <v>#NAME?</v>
      </c>
      <c r="M377" s="209"/>
      <c r="T377" s="199">
        <v>0</v>
      </c>
      <c r="U377" s="199">
        <v>0</v>
      </c>
    </row>
    <row r="378" spans="9:21" x14ac:dyDescent="0.3">
      <c r="I378" s="199">
        <v>0</v>
      </c>
      <c r="J378" s="199">
        <v>0</v>
      </c>
      <c r="K378" s="199" t="e">
        <f ca="1"/>
        <v>#NAME?</v>
      </c>
      <c r="M378" s="209"/>
      <c r="T378" s="199">
        <v>0</v>
      </c>
      <c r="U378" s="199">
        <v>0</v>
      </c>
    </row>
    <row r="379" spans="9:21" x14ac:dyDescent="0.3">
      <c r="I379" s="199">
        <v>0</v>
      </c>
      <c r="J379" s="199">
        <v>0</v>
      </c>
      <c r="K379" s="199" t="e">
        <f ca="1"/>
        <v>#NAME?</v>
      </c>
      <c r="M379" s="209"/>
      <c r="T379" s="199">
        <v>0</v>
      </c>
      <c r="U379" s="199">
        <v>0</v>
      </c>
    </row>
    <row r="380" spans="9:21" x14ac:dyDescent="0.3">
      <c r="I380" s="199">
        <v>0</v>
      </c>
      <c r="J380" s="199">
        <v>0</v>
      </c>
      <c r="K380" s="199" t="e">
        <f ca="1"/>
        <v>#NAME?</v>
      </c>
      <c r="M380" s="209"/>
      <c r="T380" s="199">
        <v>0</v>
      </c>
      <c r="U380" s="199">
        <v>0</v>
      </c>
    </row>
    <row r="381" spans="9:21" x14ac:dyDescent="0.3">
      <c r="I381" s="199">
        <v>0</v>
      </c>
      <c r="J381" s="199">
        <v>0</v>
      </c>
      <c r="K381" s="199" t="e">
        <f ca="1"/>
        <v>#NAME?</v>
      </c>
      <c r="M381" s="209"/>
      <c r="T381" s="199">
        <v>0</v>
      </c>
      <c r="U381" s="199">
        <v>0</v>
      </c>
    </row>
    <row r="382" spans="9:21" x14ac:dyDescent="0.3">
      <c r="I382" s="199">
        <v>0</v>
      </c>
      <c r="J382" s="199">
        <v>0</v>
      </c>
      <c r="K382" s="199" t="e">
        <f ca="1"/>
        <v>#NAME?</v>
      </c>
      <c r="M382" s="209"/>
      <c r="T382" s="199">
        <v>0</v>
      </c>
      <c r="U382" s="199">
        <v>0</v>
      </c>
    </row>
    <row r="383" spans="9:21" x14ac:dyDescent="0.3">
      <c r="I383" s="199">
        <v>0</v>
      </c>
      <c r="J383" s="199">
        <v>0</v>
      </c>
      <c r="K383" s="199" t="e">
        <f ca="1"/>
        <v>#NAME?</v>
      </c>
      <c r="M383" s="209"/>
      <c r="T383" s="199">
        <v>0</v>
      </c>
      <c r="U383" s="199">
        <v>0</v>
      </c>
    </row>
    <row r="384" spans="9:21" x14ac:dyDescent="0.3">
      <c r="I384" s="199">
        <v>675.03643849889602</v>
      </c>
      <c r="J384" s="199">
        <v>0</v>
      </c>
      <c r="K384" s="199" t="e">
        <f ca="1"/>
        <v>#NAME?</v>
      </c>
      <c r="M384" s="209"/>
      <c r="T384" s="199">
        <v>675.03643849889602</v>
      </c>
      <c r="U384" s="199">
        <v>0</v>
      </c>
    </row>
    <row r="385" spans="9:21" x14ac:dyDescent="0.3">
      <c r="I385" s="199">
        <v>0</v>
      </c>
      <c r="J385" s="199">
        <v>0</v>
      </c>
      <c r="K385" s="199" t="e">
        <f ca="1"/>
        <v>#NAME?</v>
      </c>
      <c r="M385" s="209"/>
      <c r="T385" s="199">
        <v>0</v>
      </c>
      <c r="U385" s="199">
        <v>0</v>
      </c>
    </row>
    <row r="386" spans="9:21" x14ac:dyDescent="0.3">
      <c r="I386" s="199">
        <v>0</v>
      </c>
      <c r="J386" s="199">
        <v>0</v>
      </c>
      <c r="K386" s="199" t="e">
        <f ca="1"/>
        <v>#NAME?</v>
      </c>
      <c r="M386" s="209"/>
      <c r="T386" s="199">
        <v>0</v>
      </c>
      <c r="U386" s="199">
        <v>0</v>
      </c>
    </row>
    <row r="387" spans="9:21" x14ac:dyDescent="0.3">
      <c r="I387" s="199">
        <v>0</v>
      </c>
      <c r="J387" s="199">
        <v>0</v>
      </c>
      <c r="K387" s="199" t="e">
        <f ca="1"/>
        <v>#NAME?</v>
      </c>
      <c r="M387" s="209"/>
      <c r="T387" s="199">
        <v>0</v>
      </c>
      <c r="U387" s="199">
        <v>0</v>
      </c>
    </row>
    <row r="388" spans="9:21" x14ac:dyDescent="0.3">
      <c r="I388" s="199">
        <v>0</v>
      </c>
      <c r="J388" s="199">
        <v>0</v>
      </c>
      <c r="K388" s="199" t="e">
        <f ca="1"/>
        <v>#NAME?</v>
      </c>
      <c r="M388" s="209"/>
      <c r="T388" s="199">
        <v>0</v>
      </c>
      <c r="U388" s="199">
        <v>0</v>
      </c>
    </row>
    <row r="389" spans="9:21" x14ac:dyDescent="0.3">
      <c r="I389" s="199">
        <v>0</v>
      </c>
      <c r="J389" s="199">
        <v>0</v>
      </c>
      <c r="K389" s="199" t="e">
        <f ca="1"/>
        <v>#NAME?</v>
      </c>
      <c r="M389" s="209"/>
      <c r="T389" s="199">
        <v>0</v>
      </c>
      <c r="U389" s="199">
        <v>0</v>
      </c>
    </row>
    <row r="390" spans="9:21" x14ac:dyDescent="0.3">
      <c r="I390" s="199">
        <v>0</v>
      </c>
      <c r="J390" s="199">
        <v>0</v>
      </c>
      <c r="K390" s="199" t="e">
        <f ca="1"/>
        <v>#NAME?</v>
      </c>
      <c r="M390" s="209"/>
      <c r="T390" s="199">
        <v>0</v>
      </c>
      <c r="U390" s="199">
        <v>0</v>
      </c>
    </row>
    <row r="391" spans="9:21" x14ac:dyDescent="0.3">
      <c r="I391" s="199">
        <v>0</v>
      </c>
      <c r="J391" s="199">
        <v>0</v>
      </c>
      <c r="K391" s="199" t="e">
        <f ca="1"/>
        <v>#NAME?</v>
      </c>
      <c r="M391" s="209"/>
      <c r="T391" s="199">
        <v>0</v>
      </c>
      <c r="U391" s="199">
        <v>0</v>
      </c>
    </row>
    <row r="392" spans="9:21" x14ac:dyDescent="0.3">
      <c r="I392" s="199">
        <v>0</v>
      </c>
      <c r="J392" s="199">
        <v>0</v>
      </c>
      <c r="K392" s="199" t="e">
        <f ca="1"/>
        <v>#NAME?</v>
      </c>
      <c r="M392" s="209"/>
      <c r="T392" s="199">
        <v>0</v>
      </c>
      <c r="U392" s="199">
        <v>0</v>
      </c>
    </row>
    <row r="393" spans="9:21" x14ac:dyDescent="0.3">
      <c r="I393" s="199">
        <v>0</v>
      </c>
      <c r="J393" s="199">
        <v>0</v>
      </c>
      <c r="K393" s="199" t="e">
        <f ca="1"/>
        <v>#NAME?</v>
      </c>
      <c r="M393" s="209"/>
      <c r="T393" s="199">
        <v>0</v>
      </c>
      <c r="U393" s="199">
        <v>5601726.0115019651</v>
      </c>
    </row>
    <row r="394" spans="9:21" x14ac:dyDescent="0.3">
      <c r="I394" s="199">
        <v>0</v>
      </c>
      <c r="J394" s="199">
        <v>0</v>
      </c>
      <c r="K394" s="199" t="e">
        <f ca="1"/>
        <v>#NAME?</v>
      </c>
      <c r="M394" s="209"/>
      <c r="T394" s="199">
        <v>0</v>
      </c>
      <c r="U394" s="199">
        <v>0</v>
      </c>
    </row>
    <row r="395" spans="9:21" x14ac:dyDescent="0.3">
      <c r="I395" s="199">
        <v>0</v>
      </c>
      <c r="J395" s="199">
        <v>0</v>
      </c>
      <c r="K395" s="199" t="e">
        <f ca="1"/>
        <v>#NAME?</v>
      </c>
      <c r="M395" s="209"/>
      <c r="T395" s="199">
        <v>0</v>
      </c>
      <c r="U395" s="199">
        <v>0</v>
      </c>
    </row>
    <row r="396" spans="9:21" x14ac:dyDescent="0.3">
      <c r="I396" s="199">
        <v>0</v>
      </c>
      <c r="J396" s="199">
        <v>0</v>
      </c>
      <c r="K396" s="199" t="e">
        <f ca="1"/>
        <v>#NAME?</v>
      </c>
      <c r="M396" s="209"/>
      <c r="T396" s="199">
        <v>0</v>
      </c>
      <c r="U396" s="199">
        <v>0</v>
      </c>
    </row>
    <row r="397" spans="9:21" x14ac:dyDescent="0.3">
      <c r="I397" s="199">
        <v>0</v>
      </c>
      <c r="J397" s="199">
        <v>0</v>
      </c>
      <c r="K397" s="199" t="e">
        <f ca="1"/>
        <v>#NAME?</v>
      </c>
      <c r="M397" s="209"/>
      <c r="T397" s="199">
        <v>0</v>
      </c>
      <c r="U397" s="199">
        <v>0</v>
      </c>
    </row>
    <row r="398" spans="9:21" x14ac:dyDescent="0.3">
      <c r="I398" s="199">
        <v>0</v>
      </c>
      <c r="J398" s="199">
        <v>0</v>
      </c>
      <c r="K398" s="199" t="e">
        <f ca="1"/>
        <v>#NAME?</v>
      </c>
      <c r="M398" s="209"/>
      <c r="T398" s="199">
        <v>0</v>
      </c>
      <c r="U398" s="199">
        <v>0</v>
      </c>
    </row>
    <row r="399" spans="9:21" x14ac:dyDescent="0.3">
      <c r="I399" s="199">
        <v>0</v>
      </c>
      <c r="J399" s="199">
        <v>0</v>
      </c>
      <c r="K399" s="199" t="e">
        <f ca="1"/>
        <v>#NAME?</v>
      </c>
      <c r="M399" s="209"/>
      <c r="T399" s="199">
        <v>0</v>
      </c>
      <c r="U399" s="199">
        <v>0</v>
      </c>
    </row>
    <row r="400" spans="9:21" x14ac:dyDescent="0.3">
      <c r="I400" s="199">
        <v>0</v>
      </c>
      <c r="J400" s="199">
        <v>0</v>
      </c>
      <c r="K400" s="199" t="e">
        <f ca="1"/>
        <v>#NAME?</v>
      </c>
      <c r="M400" s="209"/>
      <c r="T400" s="199">
        <v>0</v>
      </c>
      <c r="U400" s="199">
        <v>0</v>
      </c>
    </row>
    <row r="401" spans="9:21" x14ac:dyDescent="0.3">
      <c r="I401" s="199">
        <v>0</v>
      </c>
      <c r="J401" s="199">
        <v>0</v>
      </c>
      <c r="K401" s="199" t="e">
        <f ca="1"/>
        <v>#NAME?</v>
      </c>
      <c r="M401" s="209"/>
      <c r="T401" s="199">
        <v>0</v>
      </c>
      <c r="U401" s="199">
        <v>0</v>
      </c>
    </row>
    <row r="402" spans="9:21" x14ac:dyDescent="0.3">
      <c r="I402" s="199">
        <v>0</v>
      </c>
      <c r="J402" s="199">
        <v>0</v>
      </c>
      <c r="K402" s="199" t="e">
        <f ca="1"/>
        <v>#NAME?</v>
      </c>
      <c r="M402" s="209"/>
      <c r="T402" s="199">
        <v>0</v>
      </c>
      <c r="U402" s="199">
        <v>0</v>
      </c>
    </row>
    <row r="403" spans="9:21" x14ac:dyDescent="0.3">
      <c r="I403" s="199">
        <v>0</v>
      </c>
      <c r="J403" s="199">
        <v>0</v>
      </c>
      <c r="K403" s="199" t="e">
        <f ca="1"/>
        <v>#NAME?</v>
      </c>
      <c r="M403" s="209"/>
      <c r="T403" s="199">
        <v>0</v>
      </c>
      <c r="U403" s="199">
        <v>1838.7864520669564</v>
      </c>
    </row>
    <row r="404" spans="9:21" x14ac:dyDescent="0.3">
      <c r="I404" s="199">
        <v>0</v>
      </c>
      <c r="J404" s="199">
        <v>0</v>
      </c>
      <c r="K404" s="199" t="e">
        <f ca="1"/>
        <v>#NAME?</v>
      </c>
      <c r="M404" s="209"/>
      <c r="T404" s="199">
        <v>0</v>
      </c>
      <c r="U404" s="199">
        <v>0</v>
      </c>
    </row>
    <row r="405" spans="9:21" x14ac:dyDescent="0.3">
      <c r="I405" s="199">
        <v>4289.6535815759653</v>
      </c>
      <c r="J405" s="199">
        <v>0</v>
      </c>
      <c r="K405" s="199" t="e">
        <f ca="1"/>
        <v>#NAME?</v>
      </c>
      <c r="M405" s="209"/>
      <c r="T405" s="199">
        <v>4289.6535815759653</v>
      </c>
      <c r="U405" s="199">
        <v>0</v>
      </c>
    </row>
    <row r="406" spans="9:21" x14ac:dyDescent="0.3">
      <c r="I406" s="199">
        <v>0</v>
      </c>
      <c r="J406" s="199">
        <v>0</v>
      </c>
      <c r="K406" s="199" t="e">
        <f ca="1"/>
        <v>#NAME?</v>
      </c>
      <c r="M406" s="209"/>
      <c r="T406" s="199">
        <v>0</v>
      </c>
      <c r="U406" s="199">
        <v>0</v>
      </c>
    </row>
    <row r="407" spans="9:21" x14ac:dyDescent="0.3">
      <c r="I407" s="199">
        <v>0</v>
      </c>
      <c r="J407" s="199">
        <v>0</v>
      </c>
      <c r="K407" s="199" t="e">
        <f ca="1"/>
        <v>#NAME?</v>
      </c>
      <c r="M407" s="209"/>
      <c r="T407" s="199">
        <v>0</v>
      </c>
      <c r="U407" s="199">
        <v>0</v>
      </c>
    </row>
    <row r="408" spans="9:21" x14ac:dyDescent="0.3">
      <c r="I408" s="199">
        <v>0</v>
      </c>
      <c r="J408" s="199">
        <v>0</v>
      </c>
      <c r="K408" s="199" t="e">
        <f ca="1"/>
        <v>#NAME?</v>
      </c>
      <c r="M408" s="209"/>
      <c r="T408" s="199">
        <v>0</v>
      </c>
      <c r="U408" s="199">
        <v>0</v>
      </c>
    </row>
    <row r="409" spans="9:21" x14ac:dyDescent="0.3">
      <c r="I409" s="199">
        <v>0</v>
      </c>
      <c r="J409" s="199">
        <v>0</v>
      </c>
      <c r="K409" s="199" t="e">
        <f ca="1"/>
        <v>#NAME?</v>
      </c>
      <c r="M409" s="209"/>
      <c r="T409" s="199">
        <v>0</v>
      </c>
      <c r="U409" s="199">
        <v>0</v>
      </c>
    </row>
    <row r="410" spans="9:21" x14ac:dyDescent="0.3">
      <c r="I410" s="199">
        <v>0</v>
      </c>
      <c r="J410" s="199">
        <v>0</v>
      </c>
      <c r="K410" s="199" t="e">
        <f ca="1"/>
        <v>#NAME?</v>
      </c>
      <c r="M410" s="209"/>
      <c r="T410" s="199">
        <v>0</v>
      </c>
      <c r="U410" s="199">
        <v>0</v>
      </c>
    </row>
    <row r="411" spans="9:21" x14ac:dyDescent="0.3">
      <c r="I411" s="199">
        <v>0</v>
      </c>
      <c r="J411" s="199">
        <v>0</v>
      </c>
      <c r="K411" s="199" t="e">
        <f ca="1"/>
        <v>#NAME?</v>
      </c>
      <c r="M411" s="209"/>
      <c r="T411" s="199">
        <v>0</v>
      </c>
      <c r="U411" s="199">
        <v>0</v>
      </c>
    </row>
    <row r="412" spans="9:21" x14ac:dyDescent="0.3">
      <c r="I412" s="199">
        <v>0</v>
      </c>
      <c r="J412" s="199">
        <v>0</v>
      </c>
      <c r="K412" s="199" t="e">
        <f ca="1"/>
        <v>#NAME?</v>
      </c>
      <c r="M412" s="209"/>
      <c r="T412" s="199">
        <v>0</v>
      </c>
      <c r="U412" s="199">
        <v>0</v>
      </c>
    </row>
    <row r="413" spans="9:21" x14ac:dyDescent="0.3">
      <c r="I413" s="199">
        <v>0</v>
      </c>
      <c r="J413" s="199">
        <v>0</v>
      </c>
      <c r="K413" s="199" t="e">
        <f ca="1"/>
        <v>#NAME?</v>
      </c>
      <c r="M413" s="209"/>
      <c r="T413" s="199">
        <v>0</v>
      </c>
      <c r="U413" s="199">
        <v>0</v>
      </c>
    </row>
    <row r="414" spans="9:21" x14ac:dyDescent="0.3">
      <c r="I414" s="199">
        <v>0</v>
      </c>
      <c r="J414" s="199">
        <v>0</v>
      </c>
      <c r="K414" s="199" t="e">
        <f ca="1"/>
        <v>#NAME?</v>
      </c>
      <c r="M414" s="209"/>
      <c r="T414" s="199">
        <v>0</v>
      </c>
      <c r="U414" s="199">
        <v>0</v>
      </c>
    </row>
    <row r="415" spans="9:21" x14ac:dyDescent="0.3">
      <c r="I415" s="199">
        <v>0</v>
      </c>
      <c r="J415" s="199">
        <v>0</v>
      </c>
      <c r="K415" s="199" t="e">
        <f ca="1"/>
        <v>#NAME?</v>
      </c>
      <c r="M415" s="209"/>
      <c r="T415" s="199">
        <v>0</v>
      </c>
      <c r="U415" s="199">
        <v>0</v>
      </c>
    </row>
    <row r="416" spans="9:21" x14ac:dyDescent="0.3">
      <c r="I416" s="199">
        <v>0</v>
      </c>
      <c r="J416" s="199">
        <v>0</v>
      </c>
      <c r="K416" s="199" t="e">
        <f ca="1"/>
        <v>#NAME?</v>
      </c>
      <c r="M416" s="209"/>
      <c r="T416" s="199">
        <v>0</v>
      </c>
      <c r="U416" s="199">
        <v>0</v>
      </c>
    </row>
    <row r="417" spans="9:21" x14ac:dyDescent="0.3">
      <c r="I417" s="199">
        <v>0</v>
      </c>
      <c r="J417" s="199">
        <v>0</v>
      </c>
      <c r="K417" s="199" t="e">
        <f ca="1"/>
        <v>#NAME?</v>
      </c>
      <c r="M417" s="209"/>
      <c r="T417" s="199">
        <v>0</v>
      </c>
      <c r="U417" s="199">
        <v>0</v>
      </c>
    </row>
    <row r="418" spans="9:21" x14ac:dyDescent="0.3">
      <c r="I418" s="199">
        <v>0</v>
      </c>
      <c r="J418" s="199">
        <v>0</v>
      </c>
      <c r="K418" s="199" t="e">
        <f ca="1"/>
        <v>#NAME?</v>
      </c>
      <c r="M418" s="209"/>
      <c r="T418" s="199">
        <v>0</v>
      </c>
      <c r="U418" s="199">
        <v>0</v>
      </c>
    </row>
    <row r="419" spans="9:21" x14ac:dyDescent="0.3">
      <c r="I419" s="199">
        <v>0</v>
      </c>
      <c r="J419" s="199">
        <v>0</v>
      </c>
      <c r="K419" s="199" t="e">
        <f ca="1"/>
        <v>#NAME?</v>
      </c>
      <c r="M419" s="209"/>
      <c r="T419" s="199">
        <v>0</v>
      </c>
      <c r="U419" s="199">
        <v>0</v>
      </c>
    </row>
    <row r="420" spans="9:21" x14ac:dyDescent="0.3">
      <c r="I420" s="199">
        <v>0</v>
      </c>
      <c r="J420" s="199">
        <v>0</v>
      </c>
      <c r="K420" s="199" t="e">
        <f ca="1"/>
        <v>#NAME?</v>
      </c>
      <c r="M420" s="209"/>
      <c r="T420" s="199">
        <v>0</v>
      </c>
      <c r="U420" s="199">
        <v>0</v>
      </c>
    </row>
    <row r="421" spans="9:21" x14ac:dyDescent="0.3">
      <c r="I421" s="199">
        <v>0</v>
      </c>
      <c r="J421" s="199">
        <v>0</v>
      </c>
      <c r="K421" s="199" t="e">
        <f ca="1"/>
        <v>#NAME?</v>
      </c>
      <c r="M421" s="209"/>
      <c r="T421" s="199">
        <v>0</v>
      </c>
      <c r="U421" s="199">
        <v>0</v>
      </c>
    </row>
    <row r="422" spans="9:21" x14ac:dyDescent="0.3">
      <c r="I422" s="199">
        <v>0</v>
      </c>
      <c r="J422" s="199">
        <v>0</v>
      </c>
      <c r="K422" s="199" t="e">
        <f ca="1"/>
        <v>#NAME?</v>
      </c>
      <c r="M422" s="209"/>
      <c r="T422" s="199">
        <v>0</v>
      </c>
      <c r="U422" s="199">
        <v>0</v>
      </c>
    </row>
    <row r="423" spans="9:21" x14ac:dyDescent="0.3">
      <c r="I423" s="199">
        <v>0</v>
      </c>
      <c r="J423" s="199">
        <v>0</v>
      </c>
      <c r="K423" s="199" t="e">
        <f ca="1"/>
        <v>#NAME?</v>
      </c>
      <c r="M423" s="209"/>
      <c r="T423" s="199">
        <v>0</v>
      </c>
      <c r="U423" s="199">
        <v>0</v>
      </c>
    </row>
    <row r="424" spans="9:21" x14ac:dyDescent="0.3">
      <c r="I424" s="199">
        <v>0</v>
      </c>
      <c r="J424" s="199">
        <v>0</v>
      </c>
      <c r="K424" s="199" t="e">
        <f ca="1"/>
        <v>#NAME?</v>
      </c>
      <c r="M424" s="209"/>
      <c r="T424" s="199">
        <v>0</v>
      </c>
      <c r="U424" s="199">
        <v>600000</v>
      </c>
    </row>
    <row r="425" spans="9:21" x14ac:dyDescent="0.3">
      <c r="I425" s="199">
        <v>0</v>
      </c>
      <c r="J425" s="199">
        <v>0</v>
      </c>
      <c r="K425" s="199" t="e">
        <f ca="1"/>
        <v>#NAME?</v>
      </c>
      <c r="M425" s="209"/>
      <c r="T425" s="199">
        <v>0</v>
      </c>
      <c r="U425" s="199">
        <v>0</v>
      </c>
    </row>
    <row r="426" spans="9:21" x14ac:dyDescent="0.3">
      <c r="I426" s="199">
        <v>0</v>
      </c>
      <c r="J426" s="199">
        <v>0</v>
      </c>
      <c r="K426" s="199" t="e">
        <f ca="1"/>
        <v>#NAME?</v>
      </c>
      <c r="M426" s="209"/>
      <c r="T426" s="199">
        <v>0</v>
      </c>
      <c r="U426" s="199">
        <v>0</v>
      </c>
    </row>
    <row r="427" spans="9:21" x14ac:dyDescent="0.3">
      <c r="I427" s="199">
        <v>0</v>
      </c>
      <c r="J427" s="199">
        <v>0</v>
      </c>
      <c r="K427" s="199" t="e">
        <f ca="1"/>
        <v>#NAME?</v>
      </c>
      <c r="M427" s="209"/>
      <c r="T427" s="199">
        <v>0</v>
      </c>
      <c r="U427" s="199">
        <v>0</v>
      </c>
    </row>
    <row r="428" spans="9:21" x14ac:dyDescent="0.3">
      <c r="I428" s="199">
        <v>0</v>
      </c>
      <c r="J428" s="199">
        <v>0</v>
      </c>
      <c r="K428" s="199" t="e">
        <f ca="1"/>
        <v>#NAME?</v>
      </c>
      <c r="M428" s="209"/>
      <c r="T428" s="199">
        <v>0</v>
      </c>
      <c r="U428" s="199">
        <v>0</v>
      </c>
    </row>
    <row r="429" spans="9:21" x14ac:dyDescent="0.3">
      <c r="I429" s="199">
        <v>0</v>
      </c>
      <c r="J429" s="199">
        <v>0</v>
      </c>
      <c r="K429" s="199" t="e">
        <f ca="1"/>
        <v>#NAME?</v>
      </c>
      <c r="M429" s="209"/>
      <c r="T429" s="199">
        <v>0</v>
      </c>
      <c r="U429" s="199">
        <v>0</v>
      </c>
    </row>
    <row r="430" spans="9:21" x14ac:dyDescent="0.3">
      <c r="I430" s="199">
        <v>0</v>
      </c>
      <c r="J430" s="199">
        <v>0</v>
      </c>
      <c r="K430" s="199" t="e">
        <f ca="1"/>
        <v>#NAME?</v>
      </c>
      <c r="M430" s="209"/>
      <c r="T430" s="199">
        <v>0</v>
      </c>
      <c r="U430" s="199">
        <v>0</v>
      </c>
    </row>
    <row r="431" spans="9:21" x14ac:dyDescent="0.3">
      <c r="I431" s="199">
        <v>0</v>
      </c>
      <c r="J431" s="199">
        <v>0</v>
      </c>
      <c r="K431" s="199" t="e">
        <f ca="1"/>
        <v>#NAME?</v>
      </c>
      <c r="M431" s="209"/>
      <c r="T431" s="199">
        <v>0</v>
      </c>
      <c r="U431" s="199">
        <v>0</v>
      </c>
    </row>
    <row r="432" spans="9:21" x14ac:dyDescent="0.3">
      <c r="I432" s="199">
        <v>0</v>
      </c>
      <c r="J432" s="199">
        <v>0</v>
      </c>
      <c r="K432" s="199" t="e">
        <f ca="1"/>
        <v>#NAME?</v>
      </c>
      <c r="M432" s="209"/>
      <c r="T432" s="199">
        <v>0</v>
      </c>
      <c r="U432" s="199">
        <v>0</v>
      </c>
    </row>
    <row r="433" spans="9:21" x14ac:dyDescent="0.3">
      <c r="I433" s="199">
        <v>0</v>
      </c>
      <c r="J433" s="199">
        <v>0</v>
      </c>
      <c r="K433" s="199" t="e">
        <f ca="1"/>
        <v>#NAME?</v>
      </c>
      <c r="M433" s="209"/>
      <c r="T433" s="199">
        <v>0</v>
      </c>
      <c r="U433" s="199">
        <v>0</v>
      </c>
    </row>
    <row r="434" spans="9:21" x14ac:dyDescent="0.3">
      <c r="I434" s="199">
        <v>0</v>
      </c>
      <c r="J434" s="199">
        <v>0</v>
      </c>
      <c r="K434" s="199" t="e">
        <f ca="1"/>
        <v>#NAME?</v>
      </c>
      <c r="M434" s="209"/>
      <c r="T434" s="199">
        <v>0</v>
      </c>
      <c r="U434" s="199">
        <v>0</v>
      </c>
    </row>
    <row r="435" spans="9:21" x14ac:dyDescent="0.3">
      <c r="I435" s="199">
        <v>0</v>
      </c>
      <c r="J435" s="199">
        <v>0</v>
      </c>
      <c r="K435" s="199" t="e">
        <f ca="1"/>
        <v>#NAME?</v>
      </c>
      <c r="M435" s="209"/>
      <c r="T435" s="199">
        <v>0</v>
      </c>
      <c r="U435" s="199">
        <v>137652.71879142075</v>
      </c>
    </row>
    <row r="436" spans="9:21" x14ac:dyDescent="0.3">
      <c r="I436" s="199">
        <v>0</v>
      </c>
      <c r="J436" s="199">
        <v>0</v>
      </c>
      <c r="K436" s="199" t="e">
        <f ca="1"/>
        <v>#NAME?</v>
      </c>
      <c r="M436" s="209"/>
      <c r="T436" s="199">
        <v>0</v>
      </c>
      <c r="U436" s="199">
        <v>0</v>
      </c>
    </row>
    <row r="437" spans="9:21" x14ac:dyDescent="0.3">
      <c r="I437" s="199">
        <v>0</v>
      </c>
      <c r="J437" s="199">
        <v>0</v>
      </c>
      <c r="K437" s="199" t="e">
        <f ca="1"/>
        <v>#NAME?</v>
      </c>
      <c r="M437" s="209"/>
      <c r="T437" s="199">
        <v>0</v>
      </c>
      <c r="U437" s="199">
        <v>0</v>
      </c>
    </row>
    <row r="438" spans="9:21" x14ac:dyDescent="0.3">
      <c r="I438" s="199">
        <v>0</v>
      </c>
      <c r="J438" s="199">
        <v>0</v>
      </c>
      <c r="K438" s="199" t="e">
        <f ca="1"/>
        <v>#NAME?</v>
      </c>
      <c r="M438" s="209"/>
      <c r="T438" s="199">
        <v>0</v>
      </c>
      <c r="U438" s="199">
        <v>0</v>
      </c>
    </row>
    <row r="439" spans="9:21" x14ac:dyDescent="0.3">
      <c r="I439" s="199">
        <v>0</v>
      </c>
      <c r="J439" s="199">
        <v>0</v>
      </c>
      <c r="K439" s="199" t="e">
        <f ca="1"/>
        <v>#NAME?</v>
      </c>
      <c r="M439" s="209"/>
      <c r="T439" s="199">
        <v>0</v>
      </c>
      <c r="U439" s="199">
        <v>0</v>
      </c>
    </row>
    <row r="440" spans="9:21" x14ac:dyDescent="0.3">
      <c r="I440" s="199">
        <v>15159.836480348429</v>
      </c>
      <c r="J440" s="199">
        <v>0</v>
      </c>
      <c r="K440" s="199" t="e">
        <f ca="1"/>
        <v>#NAME?</v>
      </c>
      <c r="M440" s="209"/>
      <c r="T440" s="199">
        <v>15159.836480348429</v>
      </c>
      <c r="U440" s="199">
        <v>0</v>
      </c>
    </row>
    <row r="441" spans="9:21" x14ac:dyDescent="0.3">
      <c r="I441" s="199">
        <v>0</v>
      </c>
      <c r="J441" s="199">
        <v>0</v>
      </c>
      <c r="K441" s="199" t="e">
        <f ca="1"/>
        <v>#NAME?</v>
      </c>
      <c r="M441" s="209"/>
      <c r="T441" s="199">
        <v>0</v>
      </c>
      <c r="U441" s="199">
        <v>0</v>
      </c>
    </row>
    <row r="442" spans="9:21" x14ac:dyDescent="0.3">
      <c r="I442" s="199">
        <v>0</v>
      </c>
      <c r="J442" s="199">
        <v>0</v>
      </c>
      <c r="K442" s="199" t="e">
        <f ca="1"/>
        <v>#NAME?</v>
      </c>
      <c r="M442" s="209"/>
      <c r="T442" s="199">
        <v>0</v>
      </c>
      <c r="U442" s="199">
        <v>0</v>
      </c>
    </row>
    <row r="443" spans="9:21" x14ac:dyDescent="0.3">
      <c r="I443" s="199">
        <v>0</v>
      </c>
      <c r="J443" s="199">
        <v>0</v>
      </c>
      <c r="K443" s="199" t="e">
        <f ca="1"/>
        <v>#NAME?</v>
      </c>
      <c r="M443" s="209"/>
      <c r="T443" s="199">
        <v>0</v>
      </c>
      <c r="U443" s="199">
        <v>0</v>
      </c>
    </row>
    <row r="444" spans="9:21" x14ac:dyDescent="0.3">
      <c r="I444" s="199">
        <v>0</v>
      </c>
      <c r="J444" s="199">
        <v>0</v>
      </c>
      <c r="K444" s="199" t="e">
        <f ca="1"/>
        <v>#NAME?</v>
      </c>
      <c r="M444" s="209"/>
      <c r="T444" s="199">
        <v>0</v>
      </c>
      <c r="U444" s="199">
        <v>0</v>
      </c>
    </row>
    <row r="445" spans="9:21" x14ac:dyDescent="0.3">
      <c r="I445" s="199">
        <v>0</v>
      </c>
      <c r="J445" s="199">
        <v>0</v>
      </c>
      <c r="K445" s="199" t="e">
        <f ca="1"/>
        <v>#NAME?</v>
      </c>
      <c r="M445" s="209"/>
      <c r="T445" s="199">
        <v>0</v>
      </c>
      <c r="U445" s="199">
        <v>0</v>
      </c>
    </row>
    <row r="446" spans="9:21" x14ac:dyDescent="0.3">
      <c r="I446" s="199">
        <v>0</v>
      </c>
      <c r="J446" s="199">
        <v>0</v>
      </c>
      <c r="K446" s="199" t="e">
        <f ca="1"/>
        <v>#NAME?</v>
      </c>
      <c r="M446" s="209"/>
      <c r="T446" s="199">
        <v>0</v>
      </c>
      <c r="U446" s="199">
        <v>0</v>
      </c>
    </row>
    <row r="447" spans="9:21" x14ac:dyDescent="0.3">
      <c r="I447" s="199">
        <v>0</v>
      </c>
      <c r="J447" s="199">
        <v>0</v>
      </c>
      <c r="K447" s="199" t="e">
        <f ca="1"/>
        <v>#NAME?</v>
      </c>
      <c r="M447" s="209"/>
      <c r="T447" s="199">
        <v>0</v>
      </c>
      <c r="U447" s="199">
        <v>0</v>
      </c>
    </row>
    <row r="448" spans="9:21" x14ac:dyDescent="0.3">
      <c r="I448" s="199">
        <v>0</v>
      </c>
      <c r="J448" s="199">
        <v>0</v>
      </c>
      <c r="K448" s="199" t="e">
        <f ca="1"/>
        <v>#NAME?</v>
      </c>
      <c r="M448" s="209"/>
      <c r="T448" s="199">
        <v>0</v>
      </c>
      <c r="U448" s="199">
        <v>0</v>
      </c>
    </row>
    <row r="449" spans="9:21" x14ac:dyDescent="0.3">
      <c r="I449" s="199">
        <v>0</v>
      </c>
      <c r="J449" s="199">
        <v>0</v>
      </c>
      <c r="K449" s="199" t="e">
        <f ca="1"/>
        <v>#NAME?</v>
      </c>
      <c r="M449" s="209"/>
      <c r="T449" s="199">
        <v>0</v>
      </c>
      <c r="U449" s="199">
        <v>0</v>
      </c>
    </row>
    <row r="450" spans="9:21" x14ac:dyDescent="0.3">
      <c r="I450" s="199">
        <v>0</v>
      </c>
      <c r="J450" s="199">
        <v>0</v>
      </c>
      <c r="K450" s="199" t="e">
        <f ca="1"/>
        <v>#NAME?</v>
      </c>
      <c r="M450" s="209"/>
      <c r="T450" s="199">
        <v>0</v>
      </c>
      <c r="U450" s="199">
        <v>78679.189512183104</v>
      </c>
    </row>
    <row r="451" spans="9:21" x14ac:dyDescent="0.3">
      <c r="I451" s="199">
        <v>0</v>
      </c>
      <c r="J451" s="199">
        <v>0</v>
      </c>
      <c r="K451" s="199" t="e">
        <f ca="1"/>
        <v>#NAME?</v>
      </c>
      <c r="M451" s="209"/>
      <c r="T451" s="199">
        <v>0</v>
      </c>
      <c r="U451" s="199">
        <v>0</v>
      </c>
    </row>
    <row r="452" spans="9:21" x14ac:dyDescent="0.3">
      <c r="I452" s="199">
        <v>0</v>
      </c>
      <c r="J452" s="199">
        <v>0</v>
      </c>
      <c r="K452" s="199" t="e">
        <f ca="1"/>
        <v>#NAME?</v>
      </c>
      <c r="M452" s="209"/>
      <c r="T452" s="199">
        <v>0</v>
      </c>
      <c r="U452" s="199">
        <v>0</v>
      </c>
    </row>
    <row r="453" spans="9:21" x14ac:dyDescent="0.3">
      <c r="I453" s="199">
        <v>0</v>
      </c>
      <c r="J453" s="199">
        <v>0</v>
      </c>
      <c r="K453" s="199" t="e">
        <f ca="1"/>
        <v>#NAME?</v>
      </c>
      <c r="M453" s="209"/>
      <c r="T453" s="199">
        <v>0</v>
      </c>
      <c r="U453" s="199">
        <v>0</v>
      </c>
    </row>
    <row r="454" spans="9:21" x14ac:dyDescent="0.3">
      <c r="I454" s="199">
        <v>0</v>
      </c>
      <c r="J454" s="199">
        <v>0</v>
      </c>
      <c r="K454" s="199" t="e">
        <f ca="1"/>
        <v>#NAME?</v>
      </c>
      <c r="M454" s="209"/>
      <c r="T454" s="199">
        <v>0</v>
      </c>
      <c r="U454" s="199">
        <v>0</v>
      </c>
    </row>
    <row r="455" spans="9:21" x14ac:dyDescent="0.3">
      <c r="I455" s="199">
        <v>0</v>
      </c>
      <c r="J455" s="199">
        <v>0</v>
      </c>
      <c r="K455" s="199" t="e">
        <f ca="1"/>
        <v>#NAME?</v>
      </c>
      <c r="M455" s="209"/>
      <c r="T455" s="199">
        <v>0</v>
      </c>
      <c r="U455" s="199">
        <v>0</v>
      </c>
    </row>
    <row r="456" spans="9:21" x14ac:dyDescent="0.3">
      <c r="I456" s="199">
        <v>0</v>
      </c>
      <c r="J456" s="199">
        <v>0</v>
      </c>
      <c r="K456" s="199" t="e">
        <f ca="1"/>
        <v>#NAME?</v>
      </c>
      <c r="M456" s="209"/>
      <c r="T456" s="199">
        <v>0</v>
      </c>
      <c r="U456" s="199">
        <v>0</v>
      </c>
    </row>
    <row r="457" spans="9:21" x14ac:dyDescent="0.3">
      <c r="I457" s="199">
        <v>0</v>
      </c>
      <c r="J457" s="199">
        <v>0</v>
      </c>
      <c r="K457" s="199" t="e">
        <f ca="1"/>
        <v>#NAME?</v>
      </c>
      <c r="M457" s="209"/>
      <c r="T457" s="199">
        <v>0</v>
      </c>
      <c r="U457" s="199">
        <v>0</v>
      </c>
    </row>
    <row r="458" spans="9:21" x14ac:dyDescent="0.3">
      <c r="I458" s="199">
        <v>0</v>
      </c>
      <c r="J458" s="199">
        <v>0</v>
      </c>
      <c r="K458" s="199" t="e">
        <f ca="1"/>
        <v>#NAME?</v>
      </c>
      <c r="M458" s="209"/>
      <c r="T458" s="199">
        <v>0</v>
      </c>
      <c r="U458" s="199">
        <v>0</v>
      </c>
    </row>
    <row r="459" spans="9:21" x14ac:dyDescent="0.3">
      <c r="I459" s="199">
        <v>0</v>
      </c>
      <c r="J459" s="199">
        <v>0</v>
      </c>
      <c r="K459" s="199" t="e">
        <f ca="1"/>
        <v>#NAME?</v>
      </c>
      <c r="M459" s="209"/>
      <c r="T459" s="199">
        <v>0</v>
      </c>
      <c r="U459" s="199">
        <v>0</v>
      </c>
    </row>
    <row r="460" spans="9:21" x14ac:dyDescent="0.3">
      <c r="I460" s="199">
        <v>0</v>
      </c>
      <c r="J460" s="199">
        <v>0</v>
      </c>
      <c r="K460" s="199" t="e">
        <f ca="1"/>
        <v>#NAME?</v>
      </c>
      <c r="M460" s="209"/>
      <c r="T460" s="199">
        <v>0</v>
      </c>
      <c r="U460" s="199">
        <v>0</v>
      </c>
    </row>
    <row r="461" spans="9:21" x14ac:dyDescent="0.3">
      <c r="I461" s="199">
        <v>0</v>
      </c>
      <c r="J461" s="199">
        <v>0</v>
      </c>
      <c r="K461" s="199" t="e">
        <f ca="1"/>
        <v>#NAME?</v>
      </c>
      <c r="M461" s="209"/>
      <c r="T461" s="199">
        <v>0</v>
      </c>
      <c r="U461" s="199">
        <v>0</v>
      </c>
    </row>
    <row r="462" spans="9:21" x14ac:dyDescent="0.3">
      <c r="I462" s="199">
        <v>0</v>
      </c>
      <c r="J462" s="199">
        <v>0</v>
      </c>
      <c r="K462" s="199" t="e">
        <f ca="1"/>
        <v>#NAME?</v>
      </c>
      <c r="M462" s="209"/>
      <c r="T462" s="199">
        <v>0</v>
      </c>
      <c r="U462" s="199">
        <v>0</v>
      </c>
    </row>
    <row r="463" spans="9:21" x14ac:dyDescent="0.3">
      <c r="I463" s="199">
        <v>0</v>
      </c>
      <c r="J463" s="199">
        <v>0</v>
      </c>
      <c r="K463" s="199" t="e">
        <f ca="1"/>
        <v>#NAME?</v>
      </c>
      <c r="M463" s="209"/>
      <c r="T463" s="199">
        <v>0</v>
      </c>
      <c r="U463" s="199">
        <v>0</v>
      </c>
    </row>
    <row r="464" spans="9:21" x14ac:dyDescent="0.3">
      <c r="I464" s="199">
        <v>0</v>
      </c>
      <c r="J464" s="199">
        <v>0</v>
      </c>
      <c r="K464" s="199" t="e">
        <f ca="1"/>
        <v>#NAME?</v>
      </c>
      <c r="M464" s="209"/>
      <c r="T464" s="199">
        <v>0</v>
      </c>
      <c r="U464" s="199">
        <v>0</v>
      </c>
    </row>
    <row r="465" spans="9:21" x14ac:dyDescent="0.3">
      <c r="I465" s="199">
        <v>0</v>
      </c>
      <c r="J465" s="199">
        <v>0</v>
      </c>
      <c r="K465" s="199" t="e">
        <f ca="1"/>
        <v>#NAME?</v>
      </c>
      <c r="M465" s="209"/>
      <c r="T465" s="199">
        <v>0</v>
      </c>
      <c r="U465" s="199">
        <v>0</v>
      </c>
    </row>
    <row r="466" spans="9:21" x14ac:dyDescent="0.3">
      <c r="I466" s="199">
        <v>0</v>
      </c>
      <c r="J466" s="199">
        <v>0</v>
      </c>
      <c r="K466" s="199" t="e">
        <f ca="1"/>
        <v>#NAME?</v>
      </c>
      <c r="M466" s="209"/>
      <c r="T466" s="199">
        <v>0</v>
      </c>
      <c r="U466" s="199">
        <v>0</v>
      </c>
    </row>
    <row r="467" spans="9:21" x14ac:dyDescent="0.3">
      <c r="I467" s="199">
        <v>0</v>
      </c>
      <c r="J467" s="199">
        <v>0</v>
      </c>
      <c r="K467" s="199" t="e">
        <f ca="1"/>
        <v>#NAME?</v>
      </c>
      <c r="M467" s="209"/>
      <c r="T467" s="199">
        <v>0</v>
      </c>
      <c r="U467" s="199">
        <v>0</v>
      </c>
    </row>
    <row r="468" spans="9:21" x14ac:dyDescent="0.3">
      <c r="I468" s="199">
        <v>0</v>
      </c>
      <c r="J468" s="199">
        <v>0</v>
      </c>
      <c r="K468" s="199" t="e">
        <f ca="1"/>
        <v>#NAME?</v>
      </c>
      <c r="M468" s="209"/>
      <c r="T468" s="199">
        <v>0</v>
      </c>
      <c r="U468" s="199">
        <v>0</v>
      </c>
    </row>
    <row r="469" spans="9:21" x14ac:dyDescent="0.3">
      <c r="I469" s="199">
        <v>0</v>
      </c>
      <c r="J469" s="199">
        <v>0</v>
      </c>
      <c r="K469" s="199" t="e">
        <f ca="1"/>
        <v>#NAME?</v>
      </c>
      <c r="M469" s="209"/>
      <c r="T469" s="199">
        <v>0</v>
      </c>
      <c r="U469" s="199">
        <v>0</v>
      </c>
    </row>
    <row r="470" spans="9:21" x14ac:dyDescent="0.3">
      <c r="I470" s="199">
        <v>0</v>
      </c>
      <c r="J470" s="199">
        <v>0</v>
      </c>
      <c r="K470" s="199" t="e">
        <f ca="1"/>
        <v>#NAME?</v>
      </c>
      <c r="M470" s="209"/>
      <c r="T470" s="199">
        <v>0</v>
      </c>
      <c r="U470" s="199">
        <v>0</v>
      </c>
    </row>
    <row r="471" spans="9:21" x14ac:dyDescent="0.3">
      <c r="I471" s="199">
        <v>0</v>
      </c>
      <c r="J471" s="199">
        <v>0</v>
      </c>
      <c r="K471" s="199" t="e">
        <f ca="1"/>
        <v>#NAME?</v>
      </c>
      <c r="M471" s="209"/>
      <c r="T471" s="199">
        <v>0</v>
      </c>
      <c r="U471" s="199">
        <v>0</v>
      </c>
    </row>
    <row r="472" spans="9:21" x14ac:dyDescent="0.3">
      <c r="I472" s="199">
        <v>0</v>
      </c>
      <c r="J472" s="199">
        <v>0</v>
      </c>
      <c r="K472" s="199" t="e">
        <f ca="1"/>
        <v>#NAME?</v>
      </c>
      <c r="M472" s="209"/>
      <c r="T472" s="199">
        <v>0</v>
      </c>
      <c r="U472" s="199">
        <v>0</v>
      </c>
    </row>
    <row r="473" spans="9:21" x14ac:dyDescent="0.3">
      <c r="I473" s="199">
        <v>0</v>
      </c>
      <c r="J473" s="199">
        <v>0</v>
      </c>
      <c r="K473" s="199" t="e">
        <f ca="1"/>
        <v>#NAME?</v>
      </c>
      <c r="M473" s="209"/>
      <c r="T473" s="199">
        <v>0</v>
      </c>
      <c r="U473" s="199">
        <v>0</v>
      </c>
    </row>
    <row r="474" spans="9:21" x14ac:dyDescent="0.3">
      <c r="I474" s="199">
        <v>0</v>
      </c>
      <c r="J474" s="199">
        <v>0</v>
      </c>
      <c r="K474" s="199" t="e">
        <f ca="1"/>
        <v>#NAME?</v>
      </c>
      <c r="M474" s="209"/>
      <c r="T474" s="199">
        <v>0</v>
      </c>
      <c r="U474" s="199">
        <v>0</v>
      </c>
    </row>
    <row r="475" spans="9:21" x14ac:dyDescent="0.3">
      <c r="I475" s="199">
        <v>0</v>
      </c>
      <c r="J475" s="199">
        <v>0</v>
      </c>
      <c r="K475" s="199" t="e">
        <f ca="1"/>
        <v>#NAME?</v>
      </c>
      <c r="M475" s="209"/>
      <c r="T475" s="199">
        <v>0</v>
      </c>
      <c r="U475" s="199">
        <v>0</v>
      </c>
    </row>
    <row r="476" spans="9:21" x14ac:dyDescent="0.3">
      <c r="I476" s="199">
        <v>0</v>
      </c>
      <c r="J476" s="199">
        <v>0</v>
      </c>
      <c r="K476" s="199" t="e">
        <f ca="1"/>
        <v>#NAME?</v>
      </c>
      <c r="M476" s="209"/>
      <c r="T476" s="199">
        <v>0</v>
      </c>
      <c r="U476" s="199">
        <v>0</v>
      </c>
    </row>
    <row r="477" spans="9:21" x14ac:dyDescent="0.3">
      <c r="I477" s="199">
        <v>0</v>
      </c>
      <c r="J477" s="199">
        <v>0</v>
      </c>
      <c r="K477" s="199" t="e">
        <f ca="1"/>
        <v>#NAME?</v>
      </c>
      <c r="M477" s="209"/>
      <c r="T477" s="199">
        <v>0</v>
      </c>
      <c r="U477" s="199">
        <v>0</v>
      </c>
    </row>
    <row r="478" spans="9:21" x14ac:dyDescent="0.3">
      <c r="I478" s="199">
        <v>0</v>
      </c>
      <c r="J478" s="199">
        <v>0</v>
      </c>
      <c r="K478" s="199" t="e">
        <f ca="1"/>
        <v>#NAME?</v>
      </c>
      <c r="M478" s="209"/>
      <c r="T478" s="199">
        <v>0</v>
      </c>
      <c r="U478" s="199">
        <v>0</v>
      </c>
    </row>
    <row r="479" spans="9:21" x14ac:dyDescent="0.3">
      <c r="I479" s="199">
        <v>0</v>
      </c>
      <c r="J479" s="199">
        <v>0</v>
      </c>
      <c r="K479" s="199" t="e">
        <f ca="1"/>
        <v>#NAME?</v>
      </c>
      <c r="M479" s="209"/>
      <c r="T479" s="199">
        <v>0</v>
      </c>
      <c r="U479" s="199">
        <v>0</v>
      </c>
    </row>
    <row r="480" spans="9:21" x14ac:dyDescent="0.3">
      <c r="I480" s="199">
        <v>0</v>
      </c>
      <c r="J480" s="199">
        <v>0</v>
      </c>
      <c r="K480" s="199" t="e">
        <f ca="1"/>
        <v>#NAME?</v>
      </c>
      <c r="M480" s="209"/>
      <c r="T480" s="199">
        <v>0</v>
      </c>
      <c r="U480" s="199">
        <v>0</v>
      </c>
    </row>
    <row r="481" spans="9:21" x14ac:dyDescent="0.3">
      <c r="I481" s="199">
        <v>0</v>
      </c>
      <c r="J481" s="199">
        <v>0</v>
      </c>
      <c r="K481" s="199" t="e">
        <f ca="1"/>
        <v>#NAME?</v>
      </c>
      <c r="M481" s="209"/>
      <c r="T481" s="199">
        <v>0</v>
      </c>
      <c r="U481" s="199">
        <v>0</v>
      </c>
    </row>
    <row r="482" spans="9:21" x14ac:dyDescent="0.3">
      <c r="I482" s="199">
        <v>0</v>
      </c>
      <c r="J482" s="199">
        <v>0</v>
      </c>
      <c r="K482" s="199" t="e">
        <f ca="1"/>
        <v>#NAME?</v>
      </c>
      <c r="M482" s="209"/>
      <c r="T482" s="199">
        <v>0</v>
      </c>
      <c r="U482" s="199">
        <v>0</v>
      </c>
    </row>
    <row r="483" spans="9:21" x14ac:dyDescent="0.3">
      <c r="I483" s="199">
        <v>0</v>
      </c>
      <c r="J483" s="199">
        <v>0</v>
      </c>
      <c r="K483" s="199" t="e">
        <f ca="1"/>
        <v>#NAME?</v>
      </c>
      <c r="M483" s="209"/>
      <c r="T483" s="199">
        <v>0</v>
      </c>
      <c r="U483" s="199">
        <v>0</v>
      </c>
    </row>
    <row r="484" spans="9:21" x14ac:dyDescent="0.3">
      <c r="I484" s="199">
        <v>0</v>
      </c>
      <c r="J484" s="199">
        <v>0</v>
      </c>
      <c r="K484" s="199" t="e">
        <f ca="1"/>
        <v>#NAME?</v>
      </c>
      <c r="M484" s="209"/>
      <c r="T484" s="199">
        <v>0</v>
      </c>
      <c r="U484" s="199">
        <v>0</v>
      </c>
    </row>
    <row r="485" spans="9:21" x14ac:dyDescent="0.3">
      <c r="I485" s="199">
        <v>0</v>
      </c>
      <c r="J485" s="199">
        <v>0</v>
      </c>
      <c r="K485" s="199" t="e">
        <f ca="1"/>
        <v>#NAME?</v>
      </c>
      <c r="M485" s="209"/>
      <c r="T485" s="199">
        <v>0</v>
      </c>
      <c r="U485" s="199">
        <v>0</v>
      </c>
    </row>
    <row r="486" spans="9:21" x14ac:dyDescent="0.3">
      <c r="I486" s="199">
        <v>0</v>
      </c>
      <c r="J486" s="199">
        <v>0</v>
      </c>
      <c r="K486" s="199" t="e">
        <f ca="1"/>
        <v>#NAME?</v>
      </c>
      <c r="M486" s="209"/>
      <c r="T486" s="199">
        <v>0</v>
      </c>
      <c r="U486" s="199">
        <v>0</v>
      </c>
    </row>
    <row r="487" spans="9:21" x14ac:dyDescent="0.3">
      <c r="I487" s="199">
        <v>0</v>
      </c>
      <c r="J487" s="199">
        <v>0</v>
      </c>
      <c r="K487" s="199" t="e">
        <f ca="1"/>
        <v>#NAME?</v>
      </c>
      <c r="M487" s="209"/>
      <c r="T487" s="199">
        <v>0</v>
      </c>
      <c r="U487" s="199">
        <v>0</v>
      </c>
    </row>
    <row r="488" spans="9:21" x14ac:dyDescent="0.3">
      <c r="I488" s="199">
        <v>0</v>
      </c>
      <c r="J488" s="199">
        <v>0</v>
      </c>
      <c r="K488" s="199" t="e">
        <f ca="1"/>
        <v>#NAME?</v>
      </c>
      <c r="M488" s="209"/>
      <c r="T488" s="199">
        <v>0</v>
      </c>
      <c r="U488" s="199">
        <v>0</v>
      </c>
    </row>
    <row r="489" spans="9:21" x14ac:dyDescent="0.3">
      <c r="I489" s="199">
        <v>0</v>
      </c>
      <c r="J489" s="199">
        <v>0</v>
      </c>
      <c r="K489" s="199" t="e">
        <f ca="1"/>
        <v>#NAME?</v>
      </c>
      <c r="M489" s="209"/>
      <c r="T489" s="199">
        <v>0</v>
      </c>
      <c r="U489" s="199">
        <v>0</v>
      </c>
    </row>
    <row r="490" spans="9:21" x14ac:dyDescent="0.3">
      <c r="I490" s="199">
        <v>0</v>
      </c>
      <c r="J490" s="199">
        <v>0</v>
      </c>
      <c r="K490" s="199" t="e">
        <f ca="1"/>
        <v>#NAME?</v>
      </c>
      <c r="M490" s="209"/>
      <c r="T490" s="199">
        <v>0</v>
      </c>
      <c r="U490" s="199">
        <v>0</v>
      </c>
    </row>
    <row r="491" spans="9:21" x14ac:dyDescent="0.3">
      <c r="I491" s="199">
        <v>0</v>
      </c>
      <c r="J491" s="199">
        <v>0</v>
      </c>
      <c r="K491" s="199" t="e">
        <f ca="1"/>
        <v>#NAME?</v>
      </c>
      <c r="M491" s="209"/>
      <c r="T491" s="199">
        <v>0</v>
      </c>
      <c r="U491" s="199">
        <v>0</v>
      </c>
    </row>
    <row r="492" spans="9:21" x14ac:dyDescent="0.3">
      <c r="I492" s="199">
        <v>0</v>
      </c>
      <c r="J492" s="199">
        <v>0</v>
      </c>
      <c r="K492" s="199" t="e">
        <f ca="1"/>
        <v>#NAME?</v>
      </c>
      <c r="M492" s="209"/>
      <c r="T492" s="199">
        <v>0</v>
      </c>
      <c r="U492" s="199">
        <v>0</v>
      </c>
    </row>
    <row r="493" spans="9:21" x14ac:dyDescent="0.3">
      <c r="I493" s="199">
        <v>0</v>
      </c>
      <c r="J493" s="199">
        <v>0</v>
      </c>
      <c r="K493" s="199" t="e">
        <f ca="1"/>
        <v>#NAME?</v>
      </c>
      <c r="M493" s="209"/>
      <c r="T493" s="199">
        <v>0</v>
      </c>
      <c r="U493" s="199">
        <v>0</v>
      </c>
    </row>
    <row r="494" spans="9:21" x14ac:dyDescent="0.3">
      <c r="I494" s="199">
        <v>0</v>
      </c>
      <c r="J494" s="199">
        <v>0</v>
      </c>
      <c r="K494" s="199" t="e">
        <f ca="1"/>
        <v>#NAME?</v>
      </c>
      <c r="M494" s="209"/>
      <c r="T494" s="199">
        <v>0</v>
      </c>
      <c r="U494" s="199">
        <v>0</v>
      </c>
    </row>
    <row r="495" spans="9:21" x14ac:dyDescent="0.3">
      <c r="I495" s="199">
        <v>0</v>
      </c>
      <c r="J495" s="199">
        <v>0</v>
      </c>
      <c r="K495" s="199" t="e">
        <f ca="1"/>
        <v>#NAME?</v>
      </c>
      <c r="M495" s="209"/>
      <c r="T495" s="199">
        <v>0</v>
      </c>
      <c r="U495" s="199">
        <v>0</v>
      </c>
    </row>
    <row r="496" spans="9:21" x14ac:dyDescent="0.3">
      <c r="I496" s="199">
        <v>0</v>
      </c>
      <c r="J496" s="199">
        <v>0</v>
      </c>
      <c r="K496" s="199" t="e">
        <f ca="1"/>
        <v>#NAME?</v>
      </c>
      <c r="M496" s="209"/>
      <c r="T496" s="199">
        <v>0</v>
      </c>
      <c r="U496" s="199">
        <v>0</v>
      </c>
    </row>
    <row r="497" spans="9:21" x14ac:dyDescent="0.3">
      <c r="I497" s="199">
        <v>0</v>
      </c>
      <c r="J497" s="199">
        <v>0</v>
      </c>
      <c r="K497" s="199" t="e">
        <f ca="1"/>
        <v>#NAME?</v>
      </c>
      <c r="M497" s="209"/>
      <c r="T497" s="199">
        <v>0</v>
      </c>
      <c r="U497" s="199">
        <v>0</v>
      </c>
    </row>
    <row r="498" spans="9:21" x14ac:dyDescent="0.3">
      <c r="I498" s="199">
        <v>0</v>
      </c>
      <c r="J498" s="199">
        <v>0</v>
      </c>
      <c r="K498" s="199" t="e">
        <f ca="1"/>
        <v>#NAME?</v>
      </c>
      <c r="M498" s="209"/>
      <c r="T498" s="199">
        <v>0</v>
      </c>
      <c r="U498" s="199">
        <v>0</v>
      </c>
    </row>
    <row r="499" spans="9:21" x14ac:dyDescent="0.3">
      <c r="I499" s="199">
        <v>0</v>
      </c>
      <c r="J499" s="199">
        <v>0</v>
      </c>
      <c r="K499" s="199" t="e">
        <f ca="1"/>
        <v>#NAME?</v>
      </c>
      <c r="M499" s="209"/>
      <c r="T499" s="199">
        <v>0</v>
      </c>
      <c r="U499" s="199">
        <v>0</v>
      </c>
    </row>
    <row r="500" spans="9:21" x14ac:dyDescent="0.3">
      <c r="I500" s="199">
        <v>0</v>
      </c>
      <c r="J500" s="199">
        <v>0</v>
      </c>
      <c r="K500" s="199" t="e">
        <f ca="1"/>
        <v>#NAME?</v>
      </c>
      <c r="M500" s="209"/>
      <c r="T500" s="199">
        <v>0</v>
      </c>
      <c r="U500" s="199">
        <v>0</v>
      </c>
    </row>
    <row r="501" spans="9:21" x14ac:dyDescent="0.3">
      <c r="I501" s="199">
        <v>0</v>
      </c>
      <c r="J501" s="199">
        <v>0</v>
      </c>
      <c r="K501" s="199" t="e">
        <f ca="1"/>
        <v>#NAME?</v>
      </c>
      <c r="M501" s="209"/>
      <c r="T501" s="199">
        <v>0</v>
      </c>
      <c r="U501" s="199">
        <v>0</v>
      </c>
    </row>
    <row r="502" spans="9:21" x14ac:dyDescent="0.3">
      <c r="I502" s="199">
        <v>0</v>
      </c>
      <c r="J502" s="199">
        <v>0</v>
      </c>
      <c r="K502" s="199" t="e">
        <f ca="1"/>
        <v>#NAME?</v>
      </c>
      <c r="M502" s="209"/>
      <c r="T502" s="199">
        <v>0</v>
      </c>
      <c r="U502" s="199">
        <v>0</v>
      </c>
    </row>
    <row r="503" spans="9:21" x14ac:dyDescent="0.3">
      <c r="I503" s="199">
        <v>0</v>
      </c>
      <c r="J503" s="199">
        <v>0</v>
      </c>
      <c r="K503" s="199" t="e">
        <f ca="1"/>
        <v>#NAME?</v>
      </c>
      <c r="M503" s="209"/>
      <c r="T503" s="199">
        <v>0</v>
      </c>
      <c r="U503" s="199">
        <v>0</v>
      </c>
    </row>
    <row r="504" spans="9:21" x14ac:dyDescent="0.3">
      <c r="I504" s="199">
        <v>0</v>
      </c>
      <c r="J504" s="199">
        <v>0</v>
      </c>
      <c r="K504" s="199" t="e">
        <f ca="1"/>
        <v>#NAME?</v>
      </c>
      <c r="M504" s="209"/>
      <c r="T504" s="199">
        <v>0</v>
      </c>
      <c r="U504" s="199">
        <v>0</v>
      </c>
    </row>
    <row r="505" spans="9:21" x14ac:dyDescent="0.3">
      <c r="I505" s="199">
        <v>0</v>
      </c>
      <c r="J505" s="199">
        <v>0</v>
      </c>
      <c r="K505" s="199" t="e">
        <f ca="1"/>
        <v>#NAME?</v>
      </c>
      <c r="M505" s="209"/>
      <c r="T505" s="199">
        <v>0</v>
      </c>
      <c r="U505" s="199">
        <v>0</v>
      </c>
    </row>
    <row r="506" spans="9:21" x14ac:dyDescent="0.3">
      <c r="I506" s="199">
        <v>0</v>
      </c>
      <c r="J506" s="199">
        <v>0</v>
      </c>
      <c r="K506" s="199" t="e">
        <f ca="1"/>
        <v>#NAME?</v>
      </c>
      <c r="M506" s="209"/>
      <c r="T506" s="199">
        <v>0</v>
      </c>
      <c r="U506" s="199">
        <v>0</v>
      </c>
    </row>
    <row r="507" spans="9:21" x14ac:dyDescent="0.3">
      <c r="I507" s="199">
        <v>0</v>
      </c>
      <c r="J507" s="199">
        <v>0</v>
      </c>
      <c r="K507" s="199" t="e">
        <f ca="1"/>
        <v>#NAME?</v>
      </c>
      <c r="M507" s="209"/>
      <c r="T507" s="199">
        <v>0</v>
      </c>
      <c r="U507" s="199">
        <v>0</v>
      </c>
    </row>
    <row r="508" spans="9:21" x14ac:dyDescent="0.3">
      <c r="I508" s="199">
        <v>0</v>
      </c>
      <c r="J508" s="199">
        <v>0</v>
      </c>
      <c r="K508" s="199" t="e">
        <f ca="1"/>
        <v>#NAME?</v>
      </c>
      <c r="M508" s="209"/>
      <c r="T508" s="199">
        <v>0</v>
      </c>
      <c r="U508" s="199">
        <v>0</v>
      </c>
    </row>
    <row r="509" spans="9:21" x14ac:dyDescent="0.3">
      <c r="I509" s="199">
        <v>0</v>
      </c>
      <c r="J509" s="199">
        <v>0</v>
      </c>
      <c r="K509" s="199" t="e">
        <f ca="1"/>
        <v>#NAME?</v>
      </c>
      <c r="M509" s="209"/>
      <c r="T509" s="199">
        <v>0</v>
      </c>
      <c r="U509" s="199">
        <v>19356.687452349925</v>
      </c>
    </row>
    <row r="510" spans="9:21" x14ac:dyDescent="0.3">
      <c r="I510" s="199">
        <v>0</v>
      </c>
      <c r="J510" s="199">
        <v>0</v>
      </c>
      <c r="K510" s="199" t="e">
        <f ca="1"/>
        <v>#NAME?</v>
      </c>
      <c r="M510" s="209"/>
      <c r="T510" s="199">
        <v>0</v>
      </c>
      <c r="U510" s="199">
        <v>0</v>
      </c>
    </row>
    <row r="511" spans="9:21" x14ac:dyDescent="0.3">
      <c r="I511" s="199">
        <v>0</v>
      </c>
      <c r="J511" s="199">
        <v>0</v>
      </c>
      <c r="K511" s="199" t="e">
        <f ca="1"/>
        <v>#NAME?</v>
      </c>
      <c r="M511" s="209"/>
      <c r="T511" s="199">
        <v>0</v>
      </c>
      <c r="U511" s="199">
        <v>0</v>
      </c>
    </row>
    <row r="512" spans="9:21" x14ac:dyDescent="0.3">
      <c r="I512" s="199">
        <v>0</v>
      </c>
      <c r="J512" s="199">
        <v>0</v>
      </c>
      <c r="K512" s="199" t="e">
        <f ca="1"/>
        <v>#NAME?</v>
      </c>
      <c r="M512" s="209"/>
      <c r="T512" s="199">
        <v>0</v>
      </c>
      <c r="U512" s="199">
        <v>0</v>
      </c>
    </row>
    <row r="513" spans="9:21" x14ac:dyDescent="0.3">
      <c r="I513" s="199">
        <v>0</v>
      </c>
      <c r="J513" s="199">
        <v>0</v>
      </c>
      <c r="K513" s="199" t="e">
        <f ca="1"/>
        <v>#NAME?</v>
      </c>
      <c r="M513" s="209"/>
      <c r="T513" s="199">
        <v>0</v>
      </c>
      <c r="U513" s="199">
        <v>0</v>
      </c>
    </row>
    <row r="514" spans="9:21" x14ac:dyDescent="0.3">
      <c r="I514" s="199">
        <v>0</v>
      </c>
      <c r="J514" s="199">
        <v>0</v>
      </c>
      <c r="K514" s="199" t="e">
        <f ca="1"/>
        <v>#NAME?</v>
      </c>
      <c r="M514" s="209"/>
      <c r="T514" s="199">
        <v>0</v>
      </c>
      <c r="U514" s="199">
        <v>0</v>
      </c>
    </row>
    <row r="515" spans="9:21" x14ac:dyDescent="0.3">
      <c r="I515" s="199">
        <v>0</v>
      </c>
      <c r="J515" s="199">
        <v>0</v>
      </c>
      <c r="K515" s="199" t="e">
        <f ca="1"/>
        <v>#NAME?</v>
      </c>
      <c r="M515" s="209"/>
      <c r="T515" s="199">
        <v>0</v>
      </c>
      <c r="U515" s="199">
        <v>50919.249371352373</v>
      </c>
    </row>
    <row r="516" spans="9:21" x14ac:dyDescent="0.3">
      <c r="I516" s="199">
        <v>0</v>
      </c>
      <c r="J516" s="199">
        <v>0</v>
      </c>
      <c r="K516" s="199" t="e">
        <f ca="1"/>
        <v>#NAME?</v>
      </c>
      <c r="M516" s="209"/>
      <c r="T516" s="199">
        <v>0</v>
      </c>
      <c r="U516" s="199">
        <v>0</v>
      </c>
    </row>
    <row r="517" spans="9:21" x14ac:dyDescent="0.3">
      <c r="I517" s="199">
        <v>0</v>
      </c>
      <c r="J517" s="199">
        <v>0</v>
      </c>
      <c r="K517" s="199" t="e">
        <f ca="1"/>
        <v>#NAME?</v>
      </c>
      <c r="M517" s="209"/>
      <c r="T517" s="199">
        <v>0</v>
      </c>
      <c r="U517" s="199">
        <v>0</v>
      </c>
    </row>
    <row r="518" spans="9:21" x14ac:dyDescent="0.3">
      <c r="I518" s="199">
        <v>0</v>
      </c>
      <c r="J518" s="199">
        <v>0</v>
      </c>
      <c r="K518" s="199" t="e">
        <f ca="1"/>
        <v>#NAME?</v>
      </c>
      <c r="M518" s="209"/>
      <c r="T518" s="199">
        <v>0</v>
      </c>
      <c r="U518" s="199">
        <v>0</v>
      </c>
    </row>
    <row r="519" spans="9:21" x14ac:dyDescent="0.3">
      <c r="I519" s="199">
        <v>0</v>
      </c>
      <c r="J519" s="199">
        <v>0</v>
      </c>
      <c r="K519" s="199" t="e">
        <f ca="1"/>
        <v>#NAME?</v>
      </c>
      <c r="M519" s="209"/>
      <c r="T519" s="199">
        <v>0</v>
      </c>
      <c r="U519" s="199">
        <v>0</v>
      </c>
    </row>
    <row r="520" spans="9:21" x14ac:dyDescent="0.3">
      <c r="I520" s="199">
        <v>0</v>
      </c>
      <c r="J520" s="199">
        <v>0</v>
      </c>
      <c r="K520" s="199" t="e">
        <f ca="1"/>
        <v>#NAME?</v>
      </c>
      <c r="M520" s="209"/>
      <c r="T520" s="199">
        <v>0</v>
      </c>
      <c r="U520" s="199">
        <v>0</v>
      </c>
    </row>
    <row r="521" spans="9:21" x14ac:dyDescent="0.3">
      <c r="I521" s="199">
        <v>0</v>
      </c>
      <c r="J521" s="199">
        <v>0</v>
      </c>
      <c r="K521" s="199" t="e">
        <f ca="1"/>
        <v>#NAME?</v>
      </c>
      <c r="M521" s="209"/>
      <c r="T521" s="199">
        <v>0</v>
      </c>
      <c r="U521" s="199">
        <v>0</v>
      </c>
    </row>
    <row r="522" spans="9:21" x14ac:dyDescent="0.3">
      <c r="I522" s="199">
        <v>0</v>
      </c>
      <c r="J522" s="199">
        <v>0</v>
      </c>
      <c r="K522" s="199" t="e">
        <f ca="1"/>
        <v>#NAME?</v>
      </c>
      <c r="M522" s="209"/>
      <c r="T522" s="199">
        <v>0</v>
      </c>
      <c r="U522" s="199">
        <v>0</v>
      </c>
    </row>
    <row r="523" spans="9:21" x14ac:dyDescent="0.3">
      <c r="I523" s="199">
        <v>0</v>
      </c>
      <c r="J523" s="199">
        <v>0</v>
      </c>
      <c r="K523" s="199" t="e">
        <f ca="1"/>
        <v>#NAME?</v>
      </c>
      <c r="M523" s="209"/>
      <c r="T523" s="199">
        <v>0</v>
      </c>
      <c r="U523" s="199">
        <v>0</v>
      </c>
    </row>
    <row r="524" spans="9:21" x14ac:dyDescent="0.3">
      <c r="I524" s="199">
        <v>0</v>
      </c>
      <c r="J524" s="199">
        <v>0</v>
      </c>
      <c r="K524" s="199" t="e">
        <f ca="1"/>
        <v>#NAME?</v>
      </c>
      <c r="M524" s="209"/>
      <c r="T524" s="199">
        <v>0</v>
      </c>
      <c r="U524" s="199">
        <v>0</v>
      </c>
    </row>
    <row r="525" spans="9:21" x14ac:dyDescent="0.3">
      <c r="I525" s="199">
        <v>0</v>
      </c>
      <c r="J525" s="199">
        <v>0</v>
      </c>
      <c r="K525" s="199" t="e">
        <f ca="1"/>
        <v>#NAME?</v>
      </c>
      <c r="M525" s="209"/>
      <c r="T525" s="199">
        <v>0</v>
      </c>
      <c r="U525" s="199">
        <v>149693.59194462956</v>
      </c>
    </row>
    <row r="526" spans="9:21" x14ac:dyDescent="0.3">
      <c r="I526" s="199">
        <v>0</v>
      </c>
      <c r="J526" s="199">
        <v>0</v>
      </c>
      <c r="K526" s="199" t="e">
        <f ca="1"/>
        <v>#NAME?</v>
      </c>
      <c r="M526" s="209"/>
      <c r="T526" s="199">
        <v>0</v>
      </c>
      <c r="U526" s="199">
        <v>0</v>
      </c>
    </row>
    <row r="527" spans="9:21" x14ac:dyDescent="0.3">
      <c r="I527" s="199">
        <v>0</v>
      </c>
      <c r="J527" s="199">
        <v>0</v>
      </c>
      <c r="K527" s="199" t="e">
        <f ca="1"/>
        <v>#NAME?</v>
      </c>
      <c r="M527" s="209"/>
      <c r="T527" s="199">
        <v>0</v>
      </c>
      <c r="U527" s="199">
        <v>0</v>
      </c>
    </row>
    <row r="528" spans="9:21" x14ac:dyDescent="0.3">
      <c r="I528" s="199">
        <v>0</v>
      </c>
      <c r="J528" s="199">
        <v>0</v>
      </c>
      <c r="K528" s="199" t="e">
        <f ca="1"/>
        <v>#NAME?</v>
      </c>
      <c r="M528" s="209"/>
      <c r="T528" s="199">
        <v>0</v>
      </c>
      <c r="U528" s="199">
        <v>0</v>
      </c>
    </row>
    <row r="529" spans="9:21" x14ac:dyDescent="0.3">
      <c r="I529" s="199">
        <v>0</v>
      </c>
      <c r="J529" s="199">
        <v>0</v>
      </c>
      <c r="K529" s="199" t="e">
        <f ca="1"/>
        <v>#NAME?</v>
      </c>
      <c r="M529" s="209"/>
      <c r="T529" s="199">
        <v>0</v>
      </c>
      <c r="U529" s="199">
        <v>0</v>
      </c>
    </row>
    <row r="530" spans="9:21" x14ac:dyDescent="0.3">
      <c r="I530" s="199">
        <v>0</v>
      </c>
      <c r="J530" s="199">
        <v>0</v>
      </c>
      <c r="K530" s="199" t="e">
        <f ca="1"/>
        <v>#NAME?</v>
      </c>
      <c r="M530" s="209"/>
      <c r="T530" s="199">
        <v>0</v>
      </c>
      <c r="U530" s="199">
        <v>0</v>
      </c>
    </row>
    <row r="531" spans="9:21" x14ac:dyDescent="0.3">
      <c r="I531" s="199">
        <v>0</v>
      </c>
      <c r="J531" s="199">
        <v>0</v>
      </c>
      <c r="K531" s="199" t="e">
        <f ca="1"/>
        <v>#NAME?</v>
      </c>
      <c r="M531" s="209"/>
      <c r="T531" s="199">
        <v>0</v>
      </c>
      <c r="U531" s="199">
        <v>0</v>
      </c>
    </row>
    <row r="532" spans="9:21" x14ac:dyDescent="0.3">
      <c r="I532" s="199">
        <v>0</v>
      </c>
      <c r="J532" s="199">
        <v>0</v>
      </c>
      <c r="K532" s="199" t="e">
        <f ca="1"/>
        <v>#NAME?</v>
      </c>
      <c r="M532" s="209"/>
      <c r="T532" s="199">
        <v>0</v>
      </c>
      <c r="U532" s="199">
        <v>0</v>
      </c>
    </row>
    <row r="533" spans="9:21" x14ac:dyDescent="0.3">
      <c r="I533" s="199">
        <v>0</v>
      </c>
      <c r="J533" s="199">
        <v>0</v>
      </c>
      <c r="K533" s="199" t="e">
        <f ca="1"/>
        <v>#NAME?</v>
      </c>
      <c r="M533" s="209"/>
      <c r="T533" s="199">
        <v>0</v>
      </c>
      <c r="U533" s="199">
        <v>0</v>
      </c>
    </row>
    <row r="534" spans="9:21" x14ac:dyDescent="0.3">
      <c r="I534" s="199">
        <v>0</v>
      </c>
      <c r="J534" s="199">
        <v>0</v>
      </c>
      <c r="K534" s="199" t="e">
        <f ca="1"/>
        <v>#NAME?</v>
      </c>
      <c r="M534" s="209"/>
      <c r="T534" s="199">
        <v>0</v>
      </c>
      <c r="U534" s="199">
        <v>0</v>
      </c>
    </row>
    <row r="535" spans="9:21" x14ac:dyDescent="0.3">
      <c r="I535" s="199">
        <v>0</v>
      </c>
      <c r="J535" s="199">
        <v>0</v>
      </c>
      <c r="K535" s="199" t="e">
        <f ca="1"/>
        <v>#NAME?</v>
      </c>
      <c r="M535" s="209"/>
      <c r="T535" s="199">
        <v>0</v>
      </c>
      <c r="U535" s="199">
        <v>0</v>
      </c>
    </row>
    <row r="536" spans="9:21" x14ac:dyDescent="0.3">
      <c r="I536" s="199">
        <v>0</v>
      </c>
      <c r="J536" s="199">
        <v>0</v>
      </c>
      <c r="K536" s="199" t="e">
        <f ca="1"/>
        <v>#NAME?</v>
      </c>
      <c r="M536" s="209"/>
      <c r="T536" s="199">
        <v>0</v>
      </c>
      <c r="U536" s="199">
        <v>0</v>
      </c>
    </row>
    <row r="537" spans="9:21" x14ac:dyDescent="0.3">
      <c r="I537" s="199">
        <v>0</v>
      </c>
      <c r="J537" s="199">
        <v>0</v>
      </c>
      <c r="K537" s="199" t="e">
        <f ca="1"/>
        <v>#NAME?</v>
      </c>
      <c r="M537" s="209"/>
      <c r="T537" s="199">
        <v>0</v>
      </c>
      <c r="U537" s="199">
        <v>0</v>
      </c>
    </row>
    <row r="538" spans="9:21" x14ac:dyDescent="0.3">
      <c r="I538" s="199">
        <v>0</v>
      </c>
      <c r="J538" s="199">
        <v>0</v>
      </c>
      <c r="K538" s="199" t="e">
        <f ca="1"/>
        <v>#NAME?</v>
      </c>
      <c r="M538" s="209"/>
      <c r="T538" s="199">
        <v>0</v>
      </c>
      <c r="U538" s="199">
        <v>0</v>
      </c>
    </row>
    <row r="539" spans="9:21" x14ac:dyDescent="0.3">
      <c r="I539" s="199">
        <v>0</v>
      </c>
      <c r="J539" s="199">
        <v>0</v>
      </c>
      <c r="K539" s="199" t="e">
        <f ca="1"/>
        <v>#NAME?</v>
      </c>
      <c r="M539" s="209"/>
      <c r="T539" s="199">
        <v>0</v>
      </c>
      <c r="U539" s="199">
        <v>0</v>
      </c>
    </row>
    <row r="540" spans="9:21" x14ac:dyDescent="0.3">
      <c r="I540" s="199">
        <v>0</v>
      </c>
      <c r="J540" s="199">
        <v>0</v>
      </c>
      <c r="K540" s="199" t="e">
        <f ca="1"/>
        <v>#NAME?</v>
      </c>
      <c r="M540" s="209"/>
      <c r="T540" s="199">
        <v>0</v>
      </c>
      <c r="U540" s="199">
        <v>0</v>
      </c>
    </row>
    <row r="541" spans="9:21" x14ac:dyDescent="0.3">
      <c r="I541" s="199">
        <v>0</v>
      </c>
      <c r="J541" s="199">
        <v>0</v>
      </c>
      <c r="K541" s="199" t="e">
        <f ca="1"/>
        <v>#NAME?</v>
      </c>
      <c r="M541" s="209"/>
      <c r="T541" s="199">
        <v>0</v>
      </c>
      <c r="U541" s="199">
        <v>0</v>
      </c>
    </row>
    <row r="542" spans="9:21" x14ac:dyDescent="0.3">
      <c r="I542" s="199">
        <v>0</v>
      </c>
      <c r="J542" s="199">
        <v>0</v>
      </c>
      <c r="K542" s="199" t="e">
        <f ca="1"/>
        <v>#NAME?</v>
      </c>
      <c r="M542" s="209"/>
      <c r="T542" s="199">
        <v>0</v>
      </c>
      <c r="U542" s="199">
        <v>49936.871996467991</v>
      </c>
    </row>
    <row r="543" spans="9:21" x14ac:dyDescent="0.3">
      <c r="I543" s="199">
        <v>0</v>
      </c>
      <c r="J543" s="199">
        <v>0</v>
      </c>
      <c r="K543" s="199" t="e">
        <f ca="1"/>
        <v>#NAME?</v>
      </c>
      <c r="M543" s="209"/>
      <c r="T543" s="199">
        <v>0</v>
      </c>
      <c r="U543" s="199">
        <v>0</v>
      </c>
    </row>
    <row r="544" spans="9:21" x14ac:dyDescent="0.3">
      <c r="I544" s="199">
        <v>0</v>
      </c>
      <c r="J544" s="199">
        <v>0</v>
      </c>
      <c r="K544" s="199" t="e">
        <f ca="1"/>
        <v>#NAME?</v>
      </c>
      <c r="M544" s="209"/>
      <c r="T544" s="199">
        <v>0</v>
      </c>
      <c r="U544" s="199">
        <v>0</v>
      </c>
    </row>
    <row r="545" spans="9:21" x14ac:dyDescent="0.3">
      <c r="I545" s="199">
        <v>0</v>
      </c>
      <c r="J545" s="199">
        <v>0</v>
      </c>
      <c r="K545" s="199" t="e">
        <f ca="1"/>
        <v>#NAME?</v>
      </c>
      <c r="M545" s="209"/>
      <c r="T545" s="199">
        <v>0</v>
      </c>
      <c r="U545" s="199">
        <v>0</v>
      </c>
    </row>
    <row r="546" spans="9:21" x14ac:dyDescent="0.3">
      <c r="I546" s="199">
        <v>0</v>
      </c>
      <c r="J546" s="199">
        <v>0</v>
      </c>
      <c r="K546" s="199" t="e">
        <f ca="1"/>
        <v>#NAME?</v>
      </c>
      <c r="M546" s="209"/>
      <c r="T546" s="199">
        <v>0</v>
      </c>
      <c r="U546" s="199">
        <v>0</v>
      </c>
    </row>
    <row r="547" spans="9:21" x14ac:dyDescent="0.3">
      <c r="I547" s="199">
        <v>0</v>
      </c>
      <c r="J547" s="199">
        <v>0</v>
      </c>
      <c r="K547" s="199" t="e">
        <f ca="1"/>
        <v>#NAME?</v>
      </c>
      <c r="M547" s="209"/>
      <c r="T547" s="199">
        <v>0</v>
      </c>
      <c r="U547" s="199">
        <v>0</v>
      </c>
    </row>
    <row r="548" spans="9:21" x14ac:dyDescent="0.3">
      <c r="I548" s="199">
        <v>0</v>
      </c>
      <c r="J548" s="199">
        <v>0</v>
      </c>
      <c r="K548" s="199" t="e">
        <f ca="1"/>
        <v>#NAME?</v>
      </c>
      <c r="M548" s="209"/>
      <c r="T548" s="199">
        <v>0</v>
      </c>
      <c r="U548" s="199">
        <v>0</v>
      </c>
    </row>
    <row r="549" spans="9:21" x14ac:dyDescent="0.3">
      <c r="I549" s="199">
        <v>0</v>
      </c>
      <c r="J549" s="199">
        <v>0</v>
      </c>
      <c r="K549" s="199" t="e">
        <f ca="1"/>
        <v>#NAME?</v>
      </c>
      <c r="M549" s="209"/>
      <c r="T549" s="199">
        <v>0</v>
      </c>
      <c r="U549" s="199">
        <v>0</v>
      </c>
    </row>
    <row r="550" spans="9:21" x14ac:dyDescent="0.3">
      <c r="I550" s="199">
        <v>0</v>
      </c>
      <c r="J550" s="199">
        <v>0</v>
      </c>
      <c r="K550" s="199" t="e">
        <f ca="1"/>
        <v>#NAME?</v>
      </c>
      <c r="M550" s="209"/>
      <c r="T550" s="199">
        <v>0</v>
      </c>
      <c r="U550" s="199">
        <v>600000</v>
      </c>
    </row>
    <row r="551" spans="9:21" x14ac:dyDescent="0.3">
      <c r="I551" s="199">
        <v>0</v>
      </c>
      <c r="J551" s="199">
        <v>0</v>
      </c>
      <c r="K551" s="199" t="e">
        <f ca="1"/>
        <v>#NAME?</v>
      </c>
      <c r="M551" s="209"/>
      <c r="T551" s="199">
        <v>0</v>
      </c>
      <c r="U551" s="199">
        <v>0</v>
      </c>
    </row>
    <row r="552" spans="9:21" x14ac:dyDescent="0.3">
      <c r="I552" s="199">
        <v>0</v>
      </c>
      <c r="J552" s="199">
        <v>0</v>
      </c>
      <c r="K552" s="199" t="e">
        <f ca="1"/>
        <v>#NAME?</v>
      </c>
      <c r="M552" s="209"/>
      <c r="T552" s="199">
        <v>0</v>
      </c>
      <c r="U552" s="199">
        <v>0</v>
      </c>
    </row>
    <row r="553" spans="9:21" x14ac:dyDescent="0.3">
      <c r="I553" s="199">
        <v>0</v>
      </c>
      <c r="J553" s="199">
        <v>0</v>
      </c>
      <c r="K553" s="199" t="e">
        <f ca="1"/>
        <v>#NAME?</v>
      </c>
      <c r="M553" s="209"/>
      <c r="T553" s="199">
        <v>0</v>
      </c>
      <c r="U553" s="199">
        <v>0</v>
      </c>
    </row>
    <row r="554" spans="9:21" x14ac:dyDescent="0.3">
      <c r="I554" s="199">
        <v>0</v>
      </c>
      <c r="J554" s="199">
        <v>0</v>
      </c>
      <c r="K554" s="199" t="e">
        <f ca="1"/>
        <v>#NAME?</v>
      </c>
      <c r="M554" s="209"/>
      <c r="T554" s="199">
        <v>0</v>
      </c>
      <c r="U554" s="199">
        <v>0</v>
      </c>
    </row>
    <row r="555" spans="9:21" x14ac:dyDescent="0.3">
      <c r="I555" s="199">
        <v>0</v>
      </c>
      <c r="J555" s="199">
        <v>0</v>
      </c>
      <c r="K555" s="199" t="e">
        <f ca="1"/>
        <v>#NAME?</v>
      </c>
      <c r="M555" s="209"/>
      <c r="T555" s="199">
        <v>0</v>
      </c>
      <c r="U555" s="199">
        <v>0</v>
      </c>
    </row>
    <row r="556" spans="9:21" x14ac:dyDescent="0.3">
      <c r="I556" s="199">
        <v>0</v>
      </c>
      <c r="J556" s="199">
        <v>0</v>
      </c>
      <c r="K556" s="199" t="e">
        <f ca="1"/>
        <v>#NAME?</v>
      </c>
      <c r="M556" s="209"/>
      <c r="T556" s="199">
        <v>0</v>
      </c>
      <c r="U556" s="199">
        <v>0</v>
      </c>
    </row>
    <row r="557" spans="9:21" x14ac:dyDescent="0.3">
      <c r="I557" s="199">
        <v>0</v>
      </c>
      <c r="J557" s="199">
        <v>0</v>
      </c>
      <c r="K557" s="199" t="e">
        <f ca="1"/>
        <v>#NAME?</v>
      </c>
      <c r="M557" s="209"/>
      <c r="T557" s="199">
        <v>0</v>
      </c>
      <c r="U557" s="199">
        <v>0</v>
      </c>
    </row>
    <row r="558" spans="9:21" x14ac:dyDescent="0.3">
      <c r="I558" s="199">
        <v>0</v>
      </c>
      <c r="J558" s="199">
        <v>0</v>
      </c>
      <c r="K558" s="199" t="e">
        <f ca="1"/>
        <v>#NAME?</v>
      </c>
      <c r="M558" s="209"/>
      <c r="T558" s="199">
        <v>0</v>
      </c>
      <c r="U558" s="199">
        <v>0</v>
      </c>
    </row>
    <row r="559" spans="9:21" x14ac:dyDescent="0.3">
      <c r="I559" s="199">
        <v>0</v>
      </c>
      <c r="J559" s="199">
        <v>0</v>
      </c>
      <c r="K559" s="199" t="e">
        <f ca="1"/>
        <v>#NAME?</v>
      </c>
      <c r="M559" s="209"/>
      <c r="T559" s="199">
        <v>0</v>
      </c>
      <c r="U559" s="199">
        <v>0</v>
      </c>
    </row>
    <row r="560" spans="9:21" x14ac:dyDescent="0.3">
      <c r="I560" s="199">
        <v>0</v>
      </c>
      <c r="J560" s="199">
        <v>0</v>
      </c>
      <c r="K560" s="199" t="e">
        <f ca="1"/>
        <v>#NAME?</v>
      </c>
      <c r="M560" s="209"/>
      <c r="T560" s="199">
        <v>0</v>
      </c>
      <c r="U560" s="199">
        <v>0</v>
      </c>
    </row>
    <row r="561" spans="9:21" x14ac:dyDescent="0.3">
      <c r="I561" s="199">
        <v>0</v>
      </c>
      <c r="J561" s="199">
        <v>0</v>
      </c>
      <c r="K561" s="199" t="e">
        <f ca="1"/>
        <v>#NAME?</v>
      </c>
      <c r="M561" s="209"/>
      <c r="T561" s="199">
        <v>0</v>
      </c>
      <c r="U561" s="199">
        <v>0</v>
      </c>
    </row>
    <row r="562" spans="9:21" x14ac:dyDescent="0.3">
      <c r="I562" s="199">
        <v>0</v>
      </c>
      <c r="J562" s="199">
        <v>0</v>
      </c>
      <c r="K562" s="199" t="e">
        <f ca="1"/>
        <v>#NAME?</v>
      </c>
      <c r="M562" s="209"/>
      <c r="T562" s="199">
        <v>0</v>
      </c>
      <c r="U562" s="199">
        <v>0</v>
      </c>
    </row>
    <row r="563" spans="9:21" x14ac:dyDescent="0.3">
      <c r="I563" s="199">
        <v>0</v>
      </c>
      <c r="J563" s="199">
        <v>0</v>
      </c>
      <c r="K563" s="199" t="e">
        <f ca="1"/>
        <v>#NAME?</v>
      </c>
      <c r="M563" s="209"/>
      <c r="T563" s="199">
        <v>0</v>
      </c>
      <c r="U563" s="199">
        <v>0</v>
      </c>
    </row>
    <row r="564" spans="9:21" x14ac:dyDescent="0.3">
      <c r="I564" s="199">
        <v>0</v>
      </c>
      <c r="J564" s="199">
        <v>0</v>
      </c>
      <c r="K564" s="199" t="e">
        <f ca="1"/>
        <v>#NAME?</v>
      </c>
      <c r="M564" s="209"/>
      <c r="T564" s="199">
        <v>0</v>
      </c>
      <c r="U564" s="199">
        <v>0</v>
      </c>
    </row>
    <row r="565" spans="9:21" x14ac:dyDescent="0.3">
      <c r="I565" s="199">
        <v>0</v>
      </c>
      <c r="J565" s="199">
        <v>0</v>
      </c>
      <c r="K565" s="199" t="e">
        <f ca="1"/>
        <v>#NAME?</v>
      </c>
      <c r="M565" s="209"/>
      <c r="T565" s="199">
        <v>0</v>
      </c>
      <c r="U565" s="199">
        <v>143524.56028078901</v>
      </c>
    </row>
    <row r="566" spans="9:21" x14ac:dyDescent="0.3">
      <c r="I566" s="199">
        <v>0</v>
      </c>
      <c r="J566" s="199">
        <v>0</v>
      </c>
      <c r="K566" s="199" t="e">
        <f ca="1"/>
        <v>#NAME?</v>
      </c>
      <c r="M566" s="209"/>
      <c r="T566" s="199">
        <v>0</v>
      </c>
      <c r="U566" s="199">
        <v>0</v>
      </c>
    </row>
    <row r="567" spans="9:21" x14ac:dyDescent="0.3">
      <c r="I567" s="199">
        <v>0</v>
      </c>
      <c r="J567" s="199">
        <v>0</v>
      </c>
      <c r="K567" s="199" t="e">
        <f ca="1"/>
        <v>#NAME?</v>
      </c>
      <c r="M567" s="209"/>
      <c r="T567" s="199">
        <v>0</v>
      </c>
      <c r="U567" s="199">
        <v>0</v>
      </c>
    </row>
    <row r="568" spans="9:21" x14ac:dyDescent="0.3">
      <c r="I568" s="199">
        <v>0</v>
      </c>
      <c r="J568" s="199">
        <v>0</v>
      </c>
      <c r="K568" s="199" t="e">
        <f ca="1"/>
        <v>#NAME?</v>
      </c>
      <c r="M568" s="209"/>
      <c r="T568" s="199">
        <v>0</v>
      </c>
      <c r="U568" s="199">
        <v>0</v>
      </c>
    </row>
    <row r="569" spans="9:21" x14ac:dyDescent="0.3">
      <c r="I569" s="199">
        <v>0</v>
      </c>
      <c r="J569" s="199">
        <v>0</v>
      </c>
      <c r="K569" s="199" t="e">
        <f ca="1"/>
        <v>#NAME?</v>
      </c>
      <c r="M569" s="209"/>
      <c r="T569" s="199">
        <v>0</v>
      </c>
      <c r="U569" s="199">
        <v>0</v>
      </c>
    </row>
    <row r="570" spans="9:21" x14ac:dyDescent="0.3">
      <c r="I570" s="199">
        <v>177451.62474142373</v>
      </c>
      <c r="J570" s="199">
        <v>0</v>
      </c>
      <c r="K570" s="199" t="e">
        <f ca="1"/>
        <v>#NAME?</v>
      </c>
      <c r="M570" s="209"/>
      <c r="T570" s="199">
        <v>177451.62474142373</v>
      </c>
      <c r="U570" s="199">
        <v>0</v>
      </c>
    </row>
    <row r="571" spans="9:21" x14ac:dyDescent="0.3">
      <c r="I571" s="199">
        <v>0</v>
      </c>
      <c r="J571" s="199">
        <v>0</v>
      </c>
      <c r="K571" s="199" t="e">
        <f ca="1"/>
        <v>#NAME?</v>
      </c>
      <c r="M571" s="209"/>
      <c r="T571" s="199">
        <v>0</v>
      </c>
      <c r="U571" s="199">
        <v>0</v>
      </c>
    </row>
    <row r="572" spans="9:21" x14ac:dyDescent="0.3">
      <c r="I572" s="199">
        <v>0</v>
      </c>
      <c r="J572" s="199">
        <v>0</v>
      </c>
      <c r="K572" s="199" t="e">
        <f ca="1"/>
        <v>#NAME?</v>
      </c>
      <c r="M572" s="209"/>
      <c r="T572" s="199">
        <v>0</v>
      </c>
      <c r="U572" s="199">
        <v>0</v>
      </c>
    </row>
    <row r="573" spans="9:21" x14ac:dyDescent="0.3">
      <c r="I573" s="199">
        <v>0</v>
      </c>
      <c r="J573" s="199">
        <v>0</v>
      </c>
      <c r="K573" s="199" t="e">
        <f ca="1"/>
        <v>#NAME?</v>
      </c>
      <c r="M573" s="209"/>
      <c r="T573" s="199">
        <v>0</v>
      </c>
      <c r="U573" s="199">
        <v>0</v>
      </c>
    </row>
    <row r="574" spans="9:21" x14ac:dyDescent="0.3">
      <c r="I574" s="199">
        <v>0</v>
      </c>
      <c r="J574" s="199">
        <v>0</v>
      </c>
      <c r="K574" s="199" t="e">
        <f ca="1"/>
        <v>#NAME?</v>
      </c>
      <c r="M574" s="209"/>
      <c r="T574" s="199">
        <v>0</v>
      </c>
      <c r="U574" s="199">
        <v>0</v>
      </c>
    </row>
    <row r="575" spans="9:21" x14ac:dyDescent="0.3">
      <c r="I575" s="199">
        <v>0</v>
      </c>
      <c r="J575" s="199">
        <v>0</v>
      </c>
      <c r="K575" s="199" t="e">
        <f ca="1"/>
        <v>#NAME?</v>
      </c>
      <c r="M575" s="209"/>
      <c r="T575" s="199">
        <v>0</v>
      </c>
      <c r="U575" s="199">
        <v>0</v>
      </c>
    </row>
    <row r="576" spans="9:21" x14ac:dyDescent="0.3">
      <c r="I576" s="199">
        <v>0</v>
      </c>
      <c r="J576" s="199">
        <v>0</v>
      </c>
      <c r="K576" s="199" t="e">
        <f ca="1"/>
        <v>#NAME?</v>
      </c>
      <c r="M576" s="209"/>
      <c r="T576" s="199">
        <v>0</v>
      </c>
      <c r="U576" s="199">
        <v>0</v>
      </c>
    </row>
    <row r="577" spans="9:21" x14ac:dyDescent="0.3">
      <c r="I577" s="199">
        <v>0</v>
      </c>
      <c r="J577" s="199">
        <v>0</v>
      </c>
      <c r="K577" s="199" t="e">
        <f ca="1"/>
        <v>#NAME?</v>
      </c>
      <c r="M577" s="209"/>
      <c r="T577" s="199">
        <v>0</v>
      </c>
      <c r="U577" s="199">
        <v>0</v>
      </c>
    </row>
    <row r="578" spans="9:21" x14ac:dyDescent="0.3">
      <c r="I578" s="199">
        <v>0</v>
      </c>
      <c r="J578" s="199">
        <v>0</v>
      </c>
      <c r="K578" s="199" t="e">
        <f ca="1"/>
        <v>#NAME?</v>
      </c>
      <c r="M578" s="209"/>
      <c r="T578" s="199">
        <v>0</v>
      </c>
      <c r="U578" s="199">
        <v>0</v>
      </c>
    </row>
    <row r="579" spans="9:21" x14ac:dyDescent="0.3">
      <c r="I579" s="199">
        <v>0</v>
      </c>
      <c r="J579" s="199">
        <v>0</v>
      </c>
      <c r="K579" s="199" t="e">
        <f ca="1"/>
        <v>#NAME?</v>
      </c>
      <c r="M579" s="209"/>
      <c r="T579" s="199">
        <v>0</v>
      </c>
      <c r="U579" s="199">
        <v>0</v>
      </c>
    </row>
    <row r="580" spans="9:21" x14ac:dyDescent="0.3">
      <c r="I580" s="199">
        <v>0</v>
      </c>
      <c r="J580" s="199">
        <v>0</v>
      </c>
      <c r="K580" s="199" t="e">
        <f ca="1"/>
        <v>#NAME?</v>
      </c>
      <c r="M580" s="209"/>
      <c r="T580" s="199">
        <v>0</v>
      </c>
      <c r="U580" s="199">
        <v>0</v>
      </c>
    </row>
    <row r="581" spans="9:21" x14ac:dyDescent="0.3">
      <c r="I581" s="199">
        <v>0</v>
      </c>
      <c r="J581" s="199">
        <v>0</v>
      </c>
      <c r="K581" s="199" t="e">
        <f ca="1"/>
        <v>#NAME?</v>
      </c>
      <c r="M581" s="209"/>
      <c r="T581" s="199">
        <v>0</v>
      </c>
      <c r="U581" s="199">
        <v>0</v>
      </c>
    </row>
    <row r="582" spans="9:21" x14ac:dyDescent="0.3">
      <c r="I582" s="199">
        <v>0</v>
      </c>
      <c r="J582" s="199">
        <v>0</v>
      </c>
      <c r="K582" s="199" t="e">
        <f ca="1"/>
        <v>#NAME?</v>
      </c>
      <c r="M582" s="209"/>
      <c r="T582" s="199">
        <v>0</v>
      </c>
      <c r="U582" s="199">
        <v>0</v>
      </c>
    </row>
    <row r="583" spans="9:21" x14ac:dyDescent="0.3">
      <c r="I583" s="199">
        <v>0</v>
      </c>
      <c r="J583" s="199">
        <v>0</v>
      </c>
      <c r="K583" s="199" t="e">
        <f ca="1"/>
        <v>#NAME?</v>
      </c>
      <c r="M583" s="209"/>
      <c r="T583" s="199">
        <v>0</v>
      </c>
      <c r="U583" s="199">
        <v>0</v>
      </c>
    </row>
    <row r="584" spans="9:21" x14ac:dyDescent="0.3">
      <c r="I584" s="199">
        <v>0</v>
      </c>
      <c r="J584" s="199">
        <v>0</v>
      </c>
      <c r="K584" s="199" t="e">
        <f ca="1"/>
        <v>#NAME?</v>
      </c>
      <c r="M584" s="209"/>
      <c r="T584" s="199">
        <v>0</v>
      </c>
      <c r="U584" s="199">
        <v>0</v>
      </c>
    </row>
    <row r="585" spans="9:21" x14ac:dyDescent="0.3">
      <c r="I585" s="199">
        <v>0</v>
      </c>
      <c r="J585" s="199">
        <v>0</v>
      </c>
      <c r="K585" s="199" t="e">
        <f ca="1"/>
        <v>#NAME?</v>
      </c>
      <c r="M585" s="209"/>
      <c r="T585" s="199">
        <v>0</v>
      </c>
      <c r="U585" s="199">
        <v>0</v>
      </c>
    </row>
    <row r="586" spans="9:21" x14ac:dyDescent="0.3">
      <c r="I586" s="199">
        <v>0</v>
      </c>
      <c r="J586" s="199">
        <v>0</v>
      </c>
      <c r="K586" s="199" t="e">
        <f ca="1"/>
        <v>#NAME?</v>
      </c>
      <c r="M586" s="209"/>
      <c r="T586" s="199">
        <v>0</v>
      </c>
      <c r="U586" s="199">
        <v>0</v>
      </c>
    </row>
    <row r="587" spans="9:21" x14ac:dyDescent="0.3">
      <c r="I587" s="199">
        <v>0</v>
      </c>
      <c r="J587" s="199">
        <v>0</v>
      </c>
      <c r="K587" s="199" t="e">
        <f ca="1"/>
        <v>#NAME?</v>
      </c>
      <c r="M587" s="209"/>
      <c r="T587" s="199">
        <v>0</v>
      </c>
      <c r="U587" s="199">
        <v>129911.46048933925</v>
      </c>
    </row>
    <row r="588" spans="9:21" x14ac:dyDescent="0.3">
      <c r="I588" s="199">
        <v>0</v>
      </c>
      <c r="J588" s="199">
        <v>0</v>
      </c>
      <c r="K588" s="199" t="e">
        <f ca="1"/>
        <v>#NAME?</v>
      </c>
      <c r="M588" s="209"/>
      <c r="T588" s="199">
        <v>0</v>
      </c>
      <c r="U588" s="199">
        <v>0</v>
      </c>
    </row>
    <row r="589" spans="9:21" x14ac:dyDescent="0.3">
      <c r="I589" s="199">
        <v>0</v>
      </c>
      <c r="J589" s="199">
        <v>0</v>
      </c>
      <c r="K589" s="199" t="e">
        <f ca="1"/>
        <v>#NAME?</v>
      </c>
      <c r="M589" s="209"/>
      <c r="T589" s="199">
        <v>0</v>
      </c>
      <c r="U589" s="199">
        <v>0</v>
      </c>
    </row>
    <row r="590" spans="9:21" x14ac:dyDescent="0.3">
      <c r="I590" s="199">
        <v>0</v>
      </c>
      <c r="J590" s="199">
        <v>0</v>
      </c>
      <c r="K590" s="199" t="e">
        <f ca="1"/>
        <v>#NAME?</v>
      </c>
      <c r="M590" s="209"/>
      <c r="T590" s="199">
        <v>0</v>
      </c>
      <c r="U590" s="199">
        <v>0</v>
      </c>
    </row>
    <row r="591" spans="9:21" x14ac:dyDescent="0.3">
      <c r="I591" s="199">
        <v>0</v>
      </c>
      <c r="J591" s="199">
        <v>0</v>
      </c>
      <c r="K591" s="199" t="e">
        <f ca="1"/>
        <v>#NAME?</v>
      </c>
      <c r="M591" s="209"/>
      <c r="T591" s="199">
        <v>0</v>
      </c>
      <c r="U591" s="199">
        <v>0</v>
      </c>
    </row>
    <row r="592" spans="9:21" x14ac:dyDescent="0.3">
      <c r="I592" s="199">
        <v>0</v>
      </c>
      <c r="J592" s="199">
        <v>0</v>
      </c>
      <c r="K592" s="199" t="e">
        <f ca="1"/>
        <v>#NAME?</v>
      </c>
      <c r="M592" s="209"/>
      <c r="T592" s="199">
        <v>0</v>
      </c>
      <c r="U592" s="199">
        <v>201488.57996245904</v>
      </c>
    </row>
    <row r="593" spans="9:21" x14ac:dyDescent="0.3">
      <c r="I593" s="199">
        <v>0</v>
      </c>
      <c r="J593" s="199">
        <v>0</v>
      </c>
      <c r="K593" s="199" t="e">
        <f ca="1"/>
        <v>#NAME?</v>
      </c>
      <c r="M593" s="209"/>
      <c r="T593" s="199">
        <v>0</v>
      </c>
      <c r="U593" s="199">
        <v>0</v>
      </c>
    </row>
    <row r="594" spans="9:21" x14ac:dyDescent="0.3">
      <c r="I594" s="199">
        <v>0</v>
      </c>
      <c r="J594" s="199">
        <v>0</v>
      </c>
      <c r="K594" s="199" t="e">
        <f ca="1"/>
        <v>#NAME?</v>
      </c>
      <c r="M594" s="209"/>
      <c r="T594" s="199">
        <v>0</v>
      </c>
      <c r="U594" s="199">
        <v>0</v>
      </c>
    </row>
    <row r="595" spans="9:21" x14ac:dyDescent="0.3">
      <c r="I595" s="199">
        <v>0</v>
      </c>
      <c r="J595" s="199">
        <v>0</v>
      </c>
      <c r="K595" s="199" t="e">
        <f ca="1"/>
        <v>#NAME?</v>
      </c>
      <c r="M595" s="209"/>
      <c r="T595" s="199">
        <v>0</v>
      </c>
      <c r="U595" s="199">
        <v>258252.13242891937</v>
      </c>
    </row>
    <row r="596" spans="9:21" x14ac:dyDescent="0.3">
      <c r="I596" s="199">
        <v>0</v>
      </c>
      <c r="J596" s="199">
        <v>0</v>
      </c>
      <c r="K596" s="199" t="e">
        <f ca="1"/>
        <v>#NAME?</v>
      </c>
      <c r="M596" s="209"/>
      <c r="T596" s="199">
        <v>0</v>
      </c>
      <c r="U596" s="199">
        <v>0</v>
      </c>
    </row>
    <row r="597" spans="9:21" x14ac:dyDescent="0.3">
      <c r="I597" s="199">
        <v>0</v>
      </c>
      <c r="J597" s="199">
        <v>0</v>
      </c>
      <c r="K597" s="199" t="e">
        <f ca="1"/>
        <v>#NAME?</v>
      </c>
      <c r="M597" s="209"/>
      <c r="T597" s="199">
        <v>0</v>
      </c>
      <c r="U597" s="199">
        <v>0</v>
      </c>
    </row>
    <row r="598" spans="9:21" x14ac:dyDescent="0.3">
      <c r="I598" s="199">
        <v>0</v>
      </c>
      <c r="J598" s="199">
        <v>0</v>
      </c>
      <c r="K598" s="199" t="e">
        <f ca="1"/>
        <v>#NAME?</v>
      </c>
      <c r="M598" s="209"/>
      <c r="T598" s="199">
        <v>0</v>
      </c>
      <c r="U598" s="199">
        <v>0</v>
      </c>
    </row>
    <row r="599" spans="9:21" x14ac:dyDescent="0.3">
      <c r="I599" s="199">
        <v>0</v>
      </c>
      <c r="J599" s="199">
        <v>0</v>
      </c>
      <c r="K599" s="199" t="e">
        <f ca="1"/>
        <v>#NAME?</v>
      </c>
      <c r="M599" s="209"/>
      <c r="T599" s="199">
        <v>0</v>
      </c>
      <c r="U599" s="199">
        <v>0</v>
      </c>
    </row>
    <row r="600" spans="9:21" x14ac:dyDescent="0.3">
      <c r="I600" s="199">
        <v>0</v>
      </c>
      <c r="J600" s="199">
        <v>0</v>
      </c>
      <c r="K600" s="199" t="e">
        <f ca="1"/>
        <v>#NAME?</v>
      </c>
      <c r="M600" s="209"/>
      <c r="T600" s="199">
        <v>0</v>
      </c>
      <c r="U600" s="199">
        <v>0</v>
      </c>
    </row>
    <row r="601" spans="9:21" x14ac:dyDescent="0.3">
      <c r="I601" s="199">
        <v>88736.349893002378</v>
      </c>
      <c r="J601" s="199">
        <v>0</v>
      </c>
      <c r="K601" s="199" t="e">
        <f ca="1"/>
        <v>#NAME?</v>
      </c>
      <c r="M601" s="209"/>
      <c r="T601" s="199">
        <v>88736.349893002378</v>
      </c>
      <c r="U601" s="199">
        <v>0</v>
      </c>
    </row>
    <row r="602" spans="9:21" x14ac:dyDescent="0.3">
      <c r="I602" s="199">
        <v>0</v>
      </c>
      <c r="J602" s="199">
        <v>0</v>
      </c>
      <c r="K602" s="199" t="e">
        <f ca="1"/>
        <v>#NAME?</v>
      </c>
      <c r="M602" s="209"/>
      <c r="T602" s="199">
        <v>0</v>
      </c>
      <c r="U602" s="199">
        <v>0</v>
      </c>
    </row>
    <row r="603" spans="9:21" x14ac:dyDescent="0.3">
      <c r="I603" s="199">
        <v>0</v>
      </c>
      <c r="J603" s="199">
        <v>0</v>
      </c>
      <c r="K603" s="199" t="e">
        <f ca="1"/>
        <v>#NAME?</v>
      </c>
      <c r="M603" s="209"/>
      <c r="T603" s="199">
        <v>0</v>
      </c>
      <c r="U603" s="199">
        <v>0</v>
      </c>
    </row>
    <row r="604" spans="9:21" x14ac:dyDescent="0.3">
      <c r="I604" s="199">
        <v>0</v>
      </c>
      <c r="J604" s="199">
        <v>0</v>
      </c>
      <c r="K604" s="199" t="e">
        <f ca="1"/>
        <v>#NAME?</v>
      </c>
      <c r="M604" s="209"/>
      <c r="T604" s="199">
        <v>0</v>
      </c>
      <c r="U604" s="199">
        <v>200330.48876741002</v>
      </c>
    </row>
    <row r="605" spans="9:21" x14ac:dyDescent="0.3">
      <c r="I605" s="199">
        <v>0</v>
      </c>
      <c r="J605" s="199">
        <v>0</v>
      </c>
      <c r="K605" s="199" t="e">
        <f ca="1"/>
        <v>#NAME?</v>
      </c>
      <c r="M605" s="209"/>
      <c r="T605" s="199">
        <v>0</v>
      </c>
      <c r="U605" s="199">
        <v>0</v>
      </c>
    </row>
    <row r="606" spans="9:21" x14ac:dyDescent="0.3">
      <c r="I606" s="199">
        <v>41705.11729401123</v>
      </c>
      <c r="J606" s="199">
        <v>0</v>
      </c>
      <c r="K606" s="199" t="e">
        <f ca="1"/>
        <v>#NAME?</v>
      </c>
      <c r="M606" s="209"/>
      <c r="T606" s="199">
        <v>41705.11729401123</v>
      </c>
      <c r="U606" s="199">
        <v>0</v>
      </c>
    </row>
    <row r="607" spans="9:21" x14ac:dyDescent="0.3">
      <c r="I607" s="199">
        <v>0</v>
      </c>
      <c r="J607" s="199">
        <v>0</v>
      </c>
      <c r="K607" s="199" t="e">
        <f ca="1"/>
        <v>#NAME?</v>
      </c>
      <c r="M607" s="209"/>
      <c r="T607" s="199">
        <v>0</v>
      </c>
      <c r="U607" s="199">
        <v>0</v>
      </c>
    </row>
    <row r="608" spans="9:21" x14ac:dyDescent="0.3">
      <c r="I608" s="199">
        <v>0</v>
      </c>
      <c r="J608" s="199">
        <v>0</v>
      </c>
      <c r="K608" s="199" t="e">
        <f ca="1"/>
        <v>#NAME?</v>
      </c>
      <c r="M608" s="209"/>
      <c r="T608" s="199">
        <v>0</v>
      </c>
      <c r="U608" s="199">
        <v>0</v>
      </c>
    </row>
    <row r="609" spans="9:21" x14ac:dyDescent="0.3">
      <c r="I609" s="199">
        <v>0</v>
      </c>
      <c r="J609" s="199">
        <v>0</v>
      </c>
      <c r="K609" s="199" t="e">
        <f ca="1"/>
        <v>#NAME?</v>
      </c>
      <c r="M609" s="209"/>
      <c r="T609" s="199">
        <v>0</v>
      </c>
      <c r="U609" s="199">
        <v>0</v>
      </c>
    </row>
    <row r="610" spans="9:21" x14ac:dyDescent="0.3">
      <c r="I610" s="199">
        <v>0</v>
      </c>
      <c r="J610" s="199">
        <v>0</v>
      </c>
      <c r="K610" s="199" t="e">
        <f ca="1"/>
        <v>#NAME?</v>
      </c>
      <c r="M610" s="209"/>
      <c r="T610" s="199">
        <v>0</v>
      </c>
      <c r="U610" s="199">
        <v>10797.745090254299</v>
      </c>
    </row>
    <row r="611" spans="9:21" x14ac:dyDescent="0.3">
      <c r="I611" s="199">
        <v>0</v>
      </c>
      <c r="J611" s="199">
        <v>0</v>
      </c>
      <c r="K611" s="199" t="e">
        <f ca="1"/>
        <v>#NAME?</v>
      </c>
      <c r="M611" s="209"/>
      <c r="T611" s="199">
        <v>0</v>
      </c>
      <c r="U611" s="199">
        <v>0</v>
      </c>
    </row>
    <row r="612" spans="9:21" x14ac:dyDescent="0.3">
      <c r="I612" s="199">
        <v>0</v>
      </c>
      <c r="J612" s="199">
        <v>0</v>
      </c>
      <c r="K612" s="199" t="e">
        <f ca="1"/>
        <v>#NAME?</v>
      </c>
      <c r="M612" s="209"/>
      <c r="T612" s="199">
        <v>0</v>
      </c>
      <c r="U612" s="199">
        <v>96691.887389173644</v>
      </c>
    </row>
    <row r="613" spans="9:21" x14ac:dyDescent="0.3">
      <c r="I613" s="199">
        <v>0</v>
      </c>
      <c r="J613" s="199">
        <v>0</v>
      </c>
      <c r="K613" s="199" t="e">
        <f ca="1"/>
        <v>#NAME?</v>
      </c>
      <c r="M613" s="209"/>
      <c r="T613" s="199">
        <v>0</v>
      </c>
      <c r="U613" s="199">
        <v>0</v>
      </c>
    </row>
    <row r="614" spans="9:21" x14ac:dyDescent="0.3">
      <c r="I614" s="199">
        <v>0</v>
      </c>
      <c r="J614" s="199">
        <v>0</v>
      </c>
      <c r="K614" s="199" t="e">
        <f ca="1"/>
        <v>#NAME?</v>
      </c>
      <c r="M614" s="209"/>
      <c r="T614" s="199">
        <v>0</v>
      </c>
      <c r="U614" s="199">
        <v>0</v>
      </c>
    </row>
    <row r="615" spans="9:21" x14ac:dyDescent="0.3">
      <c r="I615" s="199">
        <v>0</v>
      </c>
      <c r="J615" s="199">
        <v>0</v>
      </c>
      <c r="K615" s="199" t="e">
        <f ca="1"/>
        <v>#NAME?</v>
      </c>
      <c r="M615" s="209"/>
      <c r="T615" s="199">
        <v>0</v>
      </c>
      <c r="U615" s="199">
        <v>0</v>
      </c>
    </row>
    <row r="616" spans="9:21" x14ac:dyDescent="0.3">
      <c r="I616" s="199">
        <v>0</v>
      </c>
      <c r="J616" s="199">
        <v>0</v>
      </c>
      <c r="K616" s="199" t="e">
        <f ca="1"/>
        <v>#NAME?</v>
      </c>
      <c r="M616" s="209"/>
      <c r="T616" s="199">
        <v>0</v>
      </c>
      <c r="U616" s="199">
        <v>0</v>
      </c>
    </row>
    <row r="617" spans="9:21" x14ac:dyDescent="0.3">
      <c r="I617" s="199">
        <v>0</v>
      </c>
      <c r="J617" s="199">
        <v>0</v>
      </c>
      <c r="K617" s="199" t="e">
        <f ca="1"/>
        <v>#NAME?</v>
      </c>
      <c r="M617" s="209"/>
      <c r="T617" s="199">
        <v>0</v>
      </c>
      <c r="U617" s="199">
        <v>0</v>
      </c>
    </row>
    <row r="618" spans="9:21" x14ac:dyDescent="0.3">
      <c r="I618" s="199">
        <v>0</v>
      </c>
      <c r="J618" s="199">
        <v>0</v>
      </c>
      <c r="K618" s="199" t="e">
        <f ca="1"/>
        <v>#NAME?</v>
      </c>
      <c r="M618" s="209"/>
      <c r="T618" s="199">
        <v>0</v>
      </c>
      <c r="U618" s="199">
        <v>0</v>
      </c>
    </row>
    <row r="619" spans="9:21" x14ac:dyDescent="0.3">
      <c r="I619" s="199">
        <v>0</v>
      </c>
      <c r="J619" s="199">
        <v>0</v>
      </c>
      <c r="K619" s="199" t="e">
        <f ca="1"/>
        <v>#NAME?</v>
      </c>
      <c r="M619" s="209"/>
      <c r="T619" s="199">
        <v>0</v>
      </c>
      <c r="U619" s="199">
        <v>0</v>
      </c>
    </row>
    <row r="620" spans="9:21" x14ac:dyDescent="0.3">
      <c r="I620" s="199">
        <v>0</v>
      </c>
      <c r="J620" s="199">
        <v>0</v>
      </c>
      <c r="K620" s="199" t="e">
        <f ca="1"/>
        <v>#NAME?</v>
      </c>
      <c r="M620" s="209"/>
      <c r="T620" s="199">
        <v>0</v>
      </c>
      <c r="U620" s="199">
        <v>0</v>
      </c>
    </row>
    <row r="621" spans="9:21" x14ac:dyDescent="0.3">
      <c r="I621" s="199">
        <v>0</v>
      </c>
      <c r="J621" s="199">
        <v>0</v>
      </c>
      <c r="K621" s="199" t="e">
        <f ca="1"/>
        <v>#NAME?</v>
      </c>
      <c r="M621" s="209"/>
      <c r="T621" s="199">
        <v>0</v>
      </c>
      <c r="U621" s="199">
        <v>0</v>
      </c>
    </row>
    <row r="622" spans="9:21" x14ac:dyDescent="0.3">
      <c r="I622" s="199">
        <v>0</v>
      </c>
      <c r="J622" s="199">
        <v>0</v>
      </c>
      <c r="K622" s="199" t="e">
        <f ca="1"/>
        <v>#NAME?</v>
      </c>
      <c r="M622" s="209"/>
      <c r="T622" s="199">
        <v>0</v>
      </c>
      <c r="U622" s="199">
        <v>0</v>
      </c>
    </row>
    <row r="623" spans="9:21" x14ac:dyDescent="0.3">
      <c r="I623" s="199">
        <v>0</v>
      </c>
      <c r="J623" s="199">
        <v>0</v>
      </c>
      <c r="K623" s="199" t="e">
        <f ca="1"/>
        <v>#NAME?</v>
      </c>
      <c r="M623" s="209"/>
      <c r="T623" s="199">
        <v>0</v>
      </c>
      <c r="U623" s="199">
        <v>600000</v>
      </c>
    </row>
    <row r="624" spans="9:21" x14ac:dyDescent="0.3">
      <c r="I624" s="199">
        <v>0</v>
      </c>
      <c r="J624" s="199">
        <v>0</v>
      </c>
      <c r="K624" s="199" t="e">
        <f ca="1"/>
        <v>#NAME?</v>
      </c>
      <c r="M624" s="209"/>
      <c r="T624" s="199">
        <v>0</v>
      </c>
      <c r="U624" s="199">
        <v>0</v>
      </c>
    </row>
    <row r="625" spans="9:21" x14ac:dyDescent="0.3">
      <c r="I625" s="199">
        <v>0</v>
      </c>
      <c r="J625" s="199">
        <v>0</v>
      </c>
      <c r="K625" s="199" t="e">
        <f ca="1"/>
        <v>#NAME?</v>
      </c>
      <c r="M625" s="209"/>
      <c r="T625" s="199">
        <v>0</v>
      </c>
      <c r="U625" s="199">
        <v>0</v>
      </c>
    </row>
    <row r="626" spans="9:21" x14ac:dyDescent="0.3">
      <c r="I626" s="199">
        <v>0</v>
      </c>
      <c r="J626" s="199">
        <v>0</v>
      </c>
      <c r="K626" s="199" t="e">
        <f ca="1"/>
        <v>#NAME?</v>
      </c>
      <c r="M626" s="209"/>
      <c r="T626" s="199">
        <v>0</v>
      </c>
      <c r="U626" s="199">
        <v>0</v>
      </c>
    </row>
    <row r="627" spans="9:21" x14ac:dyDescent="0.3">
      <c r="I627" s="199">
        <v>0</v>
      </c>
      <c r="J627" s="199">
        <v>0</v>
      </c>
      <c r="K627" s="199" t="e">
        <f ca="1"/>
        <v>#NAME?</v>
      </c>
      <c r="M627" s="209"/>
      <c r="T627" s="199">
        <v>0</v>
      </c>
      <c r="U627" s="199">
        <v>0</v>
      </c>
    </row>
    <row r="628" spans="9:21" x14ac:dyDescent="0.3">
      <c r="I628" s="199">
        <v>0</v>
      </c>
      <c r="J628" s="199">
        <v>0</v>
      </c>
      <c r="K628" s="199" t="e">
        <f ca="1"/>
        <v>#NAME?</v>
      </c>
      <c r="M628" s="209"/>
      <c r="T628" s="199">
        <v>0</v>
      </c>
      <c r="U628" s="199">
        <v>0</v>
      </c>
    </row>
    <row r="629" spans="9:21" x14ac:dyDescent="0.3">
      <c r="I629" s="199">
        <v>0</v>
      </c>
      <c r="J629" s="199">
        <v>0</v>
      </c>
      <c r="K629" s="199" t="e">
        <f ca="1"/>
        <v>#NAME?</v>
      </c>
      <c r="M629" s="209"/>
      <c r="T629" s="199">
        <v>0</v>
      </c>
      <c r="U629" s="199">
        <v>0</v>
      </c>
    </row>
    <row r="630" spans="9:21" x14ac:dyDescent="0.3">
      <c r="I630" s="199">
        <v>0</v>
      </c>
      <c r="J630" s="199">
        <v>0</v>
      </c>
      <c r="K630" s="199" t="e">
        <f ca="1"/>
        <v>#NAME?</v>
      </c>
      <c r="M630" s="209"/>
      <c r="T630" s="199">
        <v>0</v>
      </c>
      <c r="U630" s="199">
        <v>0</v>
      </c>
    </row>
    <row r="631" spans="9:21" x14ac:dyDescent="0.3">
      <c r="I631" s="199">
        <v>0</v>
      </c>
      <c r="J631" s="199">
        <v>0</v>
      </c>
      <c r="K631" s="199" t="e">
        <f ca="1"/>
        <v>#NAME?</v>
      </c>
      <c r="M631" s="209"/>
      <c r="T631" s="199">
        <v>0</v>
      </c>
      <c r="U631" s="199">
        <v>0</v>
      </c>
    </row>
    <row r="632" spans="9:21" x14ac:dyDescent="0.3">
      <c r="I632" s="199">
        <v>0</v>
      </c>
      <c r="J632" s="199">
        <v>0</v>
      </c>
      <c r="K632" s="199" t="e">
        <f ca="1"/>
        <v>#NAME?</v>
      </c>
      <c r="M632" s="209"/>
      <c r="T632" s="199">
        <v>0</v>
      </c>
      <c r="U632" s="199">
        <v>0</v>
      </c>
    </row>
    <row r="633" spans="9:21" x14ac:dyDescent="0.3">
      <c r="I633" s="199">
        <v>0</v>
      </c>
      <c r="J633" s="199">
        <v>0</v>
      </c>
      <c r="K633" s="199" t="e">
        <f ca="1"/>
        <v>#NAME?</v>
      </c>
      <c r="M633" s="209"/>
      <c r="T633" s="199">
        <v>0</v>
      </c>
      <c r="U633" s="199">
        <v>41866.414342465476</v>
      </c>
    </row>
    <row r="634" spans="9:21" x14ac:dyDescent="0.3">
      <c r="I634" s="199">
        <v>0</v>
      </c>
      <c r="J634" s="199">
        <v>0</v>
      </c>
      <c r="K634" s="199" t="e">
        <f ca="1"/>
        <v>#NAME?</v>
      </c>
      <c r="M634" s="209"/>
      <c r="T634" s="199">
        <v>0</v>
      </c>
      <c r="U634" s="199">
        <v>0</v>
      </c>
    </row>
    <row r="635" spans="9:21" x14ac:dyDescent="0.3">
      <c r="I635" s="199">
        <v>0</v>
      </c>
      <c r="J635" s="199">
        <v>0</v>
      </c>
      <c r="K635" s="199" t="e">
        <f ca="1"/>
        <v>#NAME?</v>
      </c>
      <c r="M635" s="209"/>
      <c r="T635" s="199">
        <v>0</v>
      </c>
      <c r="U635" s="199">
        <v>0</v>
      </c>
    </row>
    <row r="636" spans="9:21" x14ac:dyDescent="0.3">
      <c r="I636" s="199">
        <v>0</v>
      </c>
      <c r="J636" s="199">
        <v>0</v>
      </c>
      <c r="K636" s="199" t="e">
        <f ca="1"/>
        <v>#NAME?</v>
      </c>
      <c r="M636" s="209"/>
      <c r="T636" s="199">
        <v>0</v>
      </c>
      <c r="U636" s="199">
        <v>0</v>
      </c>
    </row>
    <row r="637" spans="9:21" x14ac:dyDescent="0.3">
      <c r="I637" s="199">
        <v>0</v>
      </c>
      <c r="J637" s="199">
        <v>0</v>
      </c>
      <c r="K637" s="199" t="e">
        <f ca="1"/>
        <v>#NAME?</v>
      </c>
      <c r="M637" s="209"/>
      <c r="T637" s="199">
        <v>0</v>
      </c>
      <c r="U637" s="199">
        <v>0</v>
      </c>
    </row>
    <row r="638" spans="9:21" x14ac:dyDescent="0.3">
      <c r="I638" s="199">
        <v>0</v>
      </c>
      <c r="J638" s="199">
        <v>0</v>
      </c>
      <c r="K638" s="199" t="e">
        <f ca="1"/>
        <v>#NAME?</v>
      </c>
      <c r="M638" s="209"/>
      <c r="T638" s="199">
        <v>0</v>
      </c>
      <c r="U638" s="199">
        <v>0</v>
      </c>
    </row>
    <row r="639" spans="9:21" x14ac:dyDescent="0.3">
      <c r="I639" s="199">
        <v>14358.231174896362</v>
      </c>
      <c r="J639" s="199">
        <v>0</v>
      </c>
      <c r="K639" s="199" t="e">
        <f ca="1"/>
        <v>#NAME?</v>
      </c>
      <c r="M639" s="209"/>
      <c r="T639" s="199">
        <v>14358.231174896362</v>
      </c>
      <c r="U639" s="199">
        <v>0</v>
      </c>
    </row>
    <row r="640" spans="9:21" x14ac:dyDescent="0.3">
      <c r="I640" s="199">
        <v>0</v>
      </c>
      <c r="J640" s="199">
        <v>0</v>
      </c>
      <c r="K640" s="199" t="e">
        <f ca="1"/>
        <v>#NAME?</v>
      </c>
      <c r="M640" s="209"/>
      <c r="T640" s="199">
        <v>0</v>
      </c>
      <c r="U640" s="199">
        <v>0</v>
      </c>
    </row>
    <row r="641" spans="9:21" x14ac:dyDescent="0.3">
      <c r="I641" s="199">
        <v>0</v>
      </c>
      <c r="J641" s="199">
        <v>0</v>
      </c>
      <c r="K641" s="199" t="e">
        <f ca="1"/>
        <v>#NAME?</v>
      </c>
      <c r="M641" s="209"/>
      <c r="T641" s="199">
        <v>0</v>
      </c>
      <c r="U641" s="199">
        <v>0</v>
      </c>
    </row>
    <row r="642" spans="9:21" x14ac:dyDescent="0.3">
      <c r="I642" s="199">
        <v>0</v>
      </c>
      <c r="J642" s="199">
        <v>0</v>
      </c>
      <c r="K642" s="199" t="e">
        <f ca="1"/>
        <v>#NAME?</v>
      </c>
      <c r="M642" s="209"/>
      <c r="T642" s="199">
        <v>0</v>
      </c>
      <c r="U642" s="199">
        <v>0</v>
      </c>
    </row>
    <row r="643" spans="9:21" x14ac:dyDescent="0.3">
      <c r="I643" s="199">
        <v>0</v>
      </c>
      <c r="J643" s="199">
        <v>0</v>
      </c>
      <c r="K643" s="199" t="e">
        <f ca="1"/>
        <v>#NAME?</v>
      </c>
      <c r="M643" s="209"/>
      <c r="T643" s="199">
        <v>0</v>
      </c>
      <c r="U643" s="199">
        <v>0</v>
      </c>
    </row>
    <row r="644" spans="9:21" x14ac:dyDescent="0.3">
      <c r="I644" s="199">
        <v>0</v>
      </c>
      <c r="J644" s="199">
        <v>0</v>
      </c>
      <c r="K644" s="199" t="e">
        <f ca="1"/>
        <v>#NAME?</v>
      </c>
      <c r="M644" s="209"/>
      <c r="T644" s="199">
        <v>0</v>
      </c>
      <c r="U644" s="199">
        <v>0</v>
      </c>
    </row>
    <row r="645" spans="9:21" x14ac:dyDescent="0.3">
      <c r="I645" s="199">
        <v>0</v>
      </c>
      <c r="J645" s="199">
        <v>0</v>
      </c>
      <c r="K645" s="199" t="e">
        <f ca="1"/>
        <v>#NAME?</v>
      </c>
      <c r="M645" s="209"/>
      <c r="T645" s="199">
        <v>0</v>
      </c>
      <c r="U645" s="199">
        <v>0</v>
      </c>
    </row>
    <row r="646" spans="9:21" x14ac:dyDescent="0.3">
      <c r="I646" s="199">
        <v>0</v>
      </c>
      <c r="J646" s="199">
        <v>0</v>
      </c>
      <c r="K646" s="199" t="e">
        <f ca="1"/>
        <v>#NAME?</v>
      </c>
      <c r="M646" s="209"/>
      <c r="T646" s="199">
        <v>0</v>
      </c>
      <c r="U646" s="199">
        <v>0</v>
      </c>
    </row>
    <row r="647" spans="9:21" x14ac:dyDescent="0.3">
      <c r="I647" s="199">
        <v>0</v>
      </c>
      <c r="J647" s="199">
        <v>0</v>
      </c>
      <c r="K647" s="199" t="e">
        <f ca="1"/>
        <v>#NAME?</v>
      </c>
      <c r="M647" s="209"/>
      <c r="T647" s="199">
        <v>0</v>
      </c>
      <c r="U647" s="199">
        <v>0</v>
      </c>
    </row>
    <row r="648" spans="9:21" x14ac:dyDescent="0.3">
      <c r="I648" s="199">
        <v>0</v>
      </c>
      <c r="J648" s="199">
        <v>0</v>
      </c>
      <c r="K648" s="199" t="e">
        <f ca="1"/>
        <v>#NAME?</v>
      </c>
      <c r="M648" s="209"/>
      <c r="T648" s="199">
        <v>0</v>
      </c>
      <c r="U648" s="199">
        <v>0</v>
      </c>
    </row>
    <row r="649" spans="9:21" x14ac:dyDescent="0.3">
      <c r="I649" s="199">
        <v>0</v>
      </c>
      <c r="J649" s="199">
        <v>0</v>
      </c>
      <c r="K649" s="199" t="e">
        <f ca="1"/>
        <v>#NAME?</v>
      </c>
      <c r="M649" s="209"/>
      <c r="T649" s="199">
        <v>0</v>
      </c>
      <c r="U649" s="199">
        <v>0</v>
      </c>
    </row>
    <row r="650" spans="9:21" x14ac:dyDescent="0.3">
      <c r="I650" s="199">
        <v>0</v>
      </c>
      <c r="J650" s="199">
        <v>0</v>
      </c>
      <c r="K650" s="199" t="e">
        <f ca="1"/>
        <v>#NAME?</v>
      </c>
      <c r="M650" s="209"/>
      <c r="T650" s="199">
        <v>0</v>
      </c>
      <c r="U650" s="199">
        <v>0</v>
      </c>
    </row>
    <row r="651" spans="9:21" x14ac:dyDescent="0.3">
      <c r="I651" s="199">
        <v>0</v>
      </c>
      <c r="J651" s="199">
        <v>0</v>
      </c>
      <c r="K651" s="199" t="e">
        <f ca="1"/>
        <v>#NAME?</v>
      </c>
      <c r="M651" s="209"/>
      <c r="T651" s="199">
        <v>0</v>
      </c>
      <c r="U651" s="199">
        <v>0</v>
      </c>
    </row>
    <row r="652" spans="9:21" x14ac:dyDescent="0.3">
      <c r="I652" s="199">
        <v>0</v>
      </c>
      <c r="J652" s="199">
        <v>0</v>
      </c>
      <c r="K652" s="199" t="e">
        <f ca="1"/>
        <v>#NAME?</v>
      </c>
      <c r="M652" s="209"/>
      <c r="T652" s="199">
        <v>0</v>
      </c>
      <c r="U652" s="199">
        <v>0</v>
      </c>
    </row>
    <row r="653" spans="9:21" x14ac:dyDescent="0.3">
      <c r="I653" s="199">
        <v>0</v>
      </c>
      <c r="J653" s="199">
        <v>0</v>
      </c>
      <c r="K653" s="199" t="e">
        <f ca="1"/>
        <v>#NAME?</v>
      </c>
      <c r="M653" s="209"/>
      <c r="T653" s="199">
        <v>0</v>
      </c>
      <c r="U653" s="199">
        <v>33605.623809588455</v>
      </c>
    </row>
    <row r="654" spans="9:21" x14ac:dyDescent="0.3">
      <c r="I654" s="199">
        <v>0</v>
      </c>
      <c r="J654" s="199">
        <v>0</v>
      </c>
      <c r="K654" s="199" t="e">
        <f ca="1"/>
        <v>#NAME?</v>
      </c>
      <c r="M654" s="209"/>
      <c r="T654" s="199">
        <v>0</v>
      </c>
      <c r="U654" s="199">
        <v>0</v>
      </c>
    </row>
    <row r="655" spans="9:21" x14ac:dyDescent="0.3">
      <c r="I655" s="199">
        <v>0</v>
      </c>
      <c r="J655" s="199">
        <v>0</v>
      </c>
      <c r="K655" s="199" t="e">
        <f ca="1"/>
        <v>#NAME?</v>
      </c>
      <c r="M655" s="209"/>
      <c r="T655" s="199">
        <v>0</v>
      </c>
      <c r="U655" s="199">
        <v>0</v>
      </c>
    </row>
    <row r="656" spans="9:21" x14ac:dyDescent="0.3">
      <c r="I656" s="199">
        <v>0</v>
      </c>
      <c r="J656" s="199">
        <v>0</v>
      </c>
      <c r="K656" s="199" t="e">
        <f ca="1"/>
        <v>#NAME?</v>
      </c>
      <c r="M656" s="209"/>
      <c r="T656" s="199">
        <v>0</v>
      </c>
      <c r="U656" s="199">
        <v>0</v>
      </c>
    </row>
    <row r="657" spans="9:21" x14ac:dyDescent="0.3">
      <c r="I657" s="199">
        <v>51999.133979715065</v>
      </c>
      <c r="J657" s="199">
        <v>0</v>
      </c>
      <c r="K657" s="199" t="e">
        <f ca="1"/>
        <v>#NAME?</v>
      </c>
      <c r="M657" s="209"/>
      <c r="T657" s="199">
        <v>51999.133979715065</v>
      </c>
      <c r="U657" s="199">
        <v>0</v>
      </c>
    </row>
    <row r="658" spans="9:21" x14ac:dyDescent="0.3">
      <c r="I658" s="199">
        <v>0</v>
      </c>
      <c r="J658" s="199">
        <v>0</v>
      </c>
      <c r="K658" s="199" t="e">
        <f ca="1"/>
        <v>#NAME?</v>
      </c>
      <c r="M658" s="209"/>
      <c r="T658" s="199">
        <v>0</v>
      </c>
      <c r="U658" s="199">
        <v>67846.213880292838</v>
      </c>
    </row>
    <row r="659" spans="9:21" x14ac:dyDescent="0.3">
      <c r="I659" s="199">
        <v>0</v>
      </c>
      <c r="J659" s="199">
        <v>0</v>
      </c>
      <c r="K659" s="199" t="e">
        <f ca="1"/>
        <v>#NAME?</v>
      </c>
      <c r="M659" s="209"/>
      <c r="T659" s="199">
        <v>0</v>
      </c>
      <c r="U659" s="199">
        <v>0</v>
      </c>
    </row>
    <row r="660" spans="9:21" x14ac:dyDescent="0.3">
      <c r="I660" s="199">
        <v>0</v>
      </c>
      <c r="J660" s="199">
        <v>0</v>
      </c>
      <c r="K660" s="199" t="e">
        <f ca="1"/>
        <v>#NAME?</v>
      </c>
      <c r="M660" s="209"/>
      <c r="T660" s="199">
        <v>0</v>
      </c>
      <c r="U660" s="199">
        <v>0</v>
      </c>
    </row>
    <row r="661" spans="9:21" x14ac:dyDescent="0.3">
      <c r="I661" s="199">
        <v>0</v>
      </c>
      <c r="J661" s="199">
        <v>0</v>
      </c>
      <c r="K661" s="199" t="e">
        <f ca="1"/>
        <v>#NAME?</v>
      </c>
      <c r="M661" s="209"/>
      <c r="T661" s="199">
        <v>0</v>
      </c>
      <c r="U661" s="199">
        <v>0</v>
      </c>
    </row>
    <row r="662" spans="9:21" x14ac:dyDescent="0.3">
      <c r="I662" s="199">
        <v>0</v>
      </c>
      <c r="J662" s="199">
        <v>0</v>
      </c>
      <c r="K662" s="199" t="e">
        <f ca="1"/>
        <v>#NAME?</v>
      </c>
      <c r="M662" s="209"/>
      <c r="T662" s="199">
        <v>0</v>
      </c>
      <c r="U662" s="199">
        <v>0</v>
      </c>
    </row>
    <row r="663" spans="9:21" x14ac:dyDescent="0.3">
      <c r="I663" s="199">
        <v>0</v>
      </c>
      <c r="J663" s="199">
        <v>0</v>
      </c>
      <c r="K663" s="199" t="e">
        <f ca="1"/>
        <v>#NAME?</v>
      </c>
      <c r="M663" s="209"/>
      <c r="T663" s="199">
        <v>0</v>
      </c>
      <c r="U663" s="199">
        <v>0</v>
      </c>
    </row>
    <row r="664" spans="9:21" x14ac:dyDescent="0.3">
      <c r="I664" s="199">
        <v>0</v>
      </c>
      <c r="J664" s="199">
        <v>0</v>
      </c>
      <c r="K664" s="199" t="e">
        <f ca="1"/>
        <v>#NAME?</v>
      </c>
      <c r="M664" s="209"/>
      <c r="T664" s="199">
        <v>0</v>
      </c>
      <c r="U664" s="199">
        <v>0</v>
      </c>
    </row>
    <row r="665" spans="9:21" x14ac:dyDescent="0.3">
      <c r="I665" s="199">
        <v>0</v>
      </c>
      <c r="J665" s="199">
        <v>0</v>
      </c>
      <c r="K665" s="199" t="e">
        <f ca="1"/>
        <v>#NAME?</v>
      </c>
      <c r="M665" s="209"/>
      <c r="T665" s="199">
        <v>0</v>
      </c>
      <c r="U665" s="199">
        <v>0</v>
      </c>
    </row>
    <row r="666" spans="9:21" x14ac:dyDescent="0.3">
      <c r="I666" s="199">
        <v>0</v>
      </c>
      <c r="J666" s="199">
        <v>0</v>
      </c>
      <c r="K666" s="199" t="e">
        <f ca="1"/>
        <v>#NAME?</v>
      </c>
      <c r="M666" s="209"/>
      <c r="T666" s="199">
        <v>0</v>
      </c>
      <c r="U666" s="199">
        <v>0</v>
      </c>
    </row>
    <row r="667" spans="9:21" x14ac:dyDescent="0.3">
      <c r="I667" s="199">
        <v>0</v>
      </c>
      <c r="J667" s="199">
        <v>0</v>
      </c>
      <c r="K667" s="199" t="e">
        <f ca="1"/>
        <v>#NAME?</v>
      </c>
      <c r="M667" s="209"/>
      <c r="T667" s="199">
        <v>0</v>
      </c>
      <c r="U667" s="199">
        <v>0</v>
      </c>
    </row>
    <row r="668" spans="9:21" x14ac:dyDescent="0.3">
      <c r="I668" s="199">
        <v>0</v>
      </c>
      <c r="J668" s="199">
        <v>0</v>
      </c>
      <c r="K668" s="199" t="e">
        <f ca="1"/>
        <v>#NAME?</v>
      </c>
      <c r="M668" s="209"/>
      <c r="T668" s="199">
        <v>0</v>
      </c>
      <c r="U668" s="199">
        <v>0</v>
      </c>
    </row>
    <row r="669" spans="9:21" x14ac:dyDescent="0.3">
      <c r="I669" s="199">
        <v>0</v>
      </c>
      <c r="J669" s="199">
        <v>0</v>
      </c>
      <c r="K669" s="199" t="e">
        <f ca="1"/>
        <v>#NAME?</v>
      </c>
      <c r="M669" s="209"/>
      <c r="T669" s="199">
        <v>0</v>
      </c>
      <c r="U669" s="199">
        <v>0</v>
      </c>
    </row>
    <row r="670" spans="9:21" x14ac:dyDescent="0.3">
      <c r="I670" s="199">
        <v>0</v>
      </c>
      <c r="J670" s="199">
        <v>0</v>
      </c>
      <c r="K670" s="199" t="e">
        <f ca="1"/>
        <v>#NAME?</v>
      </c>
      <c r="M670" s="209"/>
      <c r="T670" s="199">
        <v>0</v>
      </c>
      <c r="U670" s="199">
        <v>0</v>
      </c>
    </row>
    <row r="671" spans="9:21" x14ac:dyDescent="0.3">
      <c r="I671" s="199">
        <v>0</v>
      </c>
      <c r="J671" s="199">
        <v>0</v>
      </c>
      <c r="K671" s="199" t="e">
        <f ca="1"/>
        <v>#NAME?</v>
      </c>
      <c r="M671" s="209"/>
      <c r="T671" s="199">
        <v>0</v>
      </c>
      <c r="U671" s="199">
        <v>0</v>
      </c>
    </row>
    <row r="672" spans="9:21" x14ac:dyDescent="0.3">
      <c r="I672" s="199">
        <v>0</v>
      </c>
      <c r="J672" s="199">
        <v>0</v>
      </c>
      <c r="K672" s="199" t="e">
        <f ca="1"/>
        <v>#NAME?</v>
      </c>
      <c r="M672" s="209"/>
      <c r="T672" s="199">
        <v>0</v>
      </c>
      <c r="U672" s="199">
        <v>0</v>
      </c>
    </row>
    <row r="673" spans="9:21" x14ac:dyDescent="0.3">
      <c r="I673" s="199">
        <v>0</v>
      </c>
      <c r="J673" s="199">
        <v>0</v>
      </c>
      <c r="K673" s="199" t="e">
        <f ca="1"/>
        <v>#NAME?</v>
      </c>
      <c r="M673" s="209"/>
      <c r="T673" s="199">
        <v>0</v>
      </c>
      <c r="U673" s="199">
        <v>0</v>
      </c>
    </row>
    <row r="674" spans="9:21" x14ac:dyDescent="0.3">
      <c r="I674" s="199">
        <v>0</v>
      </c>
      <c r="J674" s="199">
        <v>0</v>
      </c>
      <c r="K674" s="199" t="e">
        <f ca="1"/>
        <v>#NAME?</v>
      </c>
      <c r="M674" s="209"/>
      <c r="T674" s="199">
        <v>0</v>
      </c>
      <c r="U674" s="199">
        <v>0</v>
      </c>
    </row>
    <row r="675" spans="9:21" x14ac:dyDescent="0.3">
      <c r="I675" s="199">
        <v>0</v>
      </c>
      <c r="J675" s="199">
        <v>0</v>
      </c>
      <c r="K675" s="199" t="e">
        <f ca="1"/>
        <v>#NAME?</v>
      </c>
      <c r="M675" s="209"/>
      <c r="T675" s="199">
        <v>0</v>
      </c>
      <c r="U675" s="199">
        <v>41035.764597386566</v>
      </c>
    </row>
    <row r="676" spans="9:21" x14ac:dyDescent="0.3">
      <c r="I676" s="199">
        <v>0</v>
      </c>
      <c r="J676" s="199">
        <v>0</v>
      </c>
      <c r="K676" s="199" t="e">
        <f ca="1"/>
        <v>#NAME?</v>
      </c>
      <c r="M676" s="209"/>
      <c r="T676" s="199">
        <v>0</v>
      </c>
      <c r="U676" s="199">
        <v>0</v>
      </c>
    </row>
    <row r="677" spans="9:21" x14ac:dyDescent="0.3">
      <c r="I677" s="199">
        <v>0</v>
      </c>
      <c r="J677" s="199">
        <v>0</v>
      </c>
      <c r="K677" s="199" t="e">
        <f ca="1"/>
        <v>#NAME?</v>
      </c>
      <c r="M677" s="209"/>
      <c r="T677" s="199">
        <v>0</v>
      </c>
      <c r="U677" s="199">
        <v>0</v>
      </c>
    </row>
    <row r="678" spans="9:21" x14ac:dyDescent="0.3">
      <c r="I678" s="199">
        <v>0</v>
      </c>
      <c r="J678" s="199">
        <v>0</v>
      </c>
      <c r="K678" s="199" t="e">
        <f ca="1"/>
        <v>#NAME?</v>
      </c>
      <c r="M678" s="209"/>
      <c r="T678" s="199">
        <v>0</v>
      </c>
      <c r="U678" s="199">
        <v>0</v>
      </c>
    </row>
    <row r="679" spans="9:21" x14ac:dyDescent="0.3">
      <c r="I679" s="199">
        <v>0</v>
      </c>
      <c r="J679" s="199">
        <v>0</v>
      </c>
      <c r="K679" s="199" t="e">
        <f ca="1"/>
        <v>#NAME?</v>
      </c>
      <c r="M679" s="209"/>
      <c r="T679" s="199">
        <v>0</v>
      </c>
      <c r="U679" s="199">
        <v>0</v>
      </c>
    </row>
    <row r="680" spans="9:21" x14ac:dyDescent="0.3">
      <c r="I680" s="199">
        <v>0</v>
      </c>
      <c r="J680" s="199">
        <v>0</v>
      </c>
      <c r="K680" s="199" t="e">
        <f ca="1"/>
        <v>#NAME?</v>
      </c>
      <c r="M680" s="209"/>
      <c r="T680" s="199">
        <v>0</v>
      </c>
      <c r="U680" s="199">
        <v>0</v>
      </c>
    </row>
    <row r="681" spans="9:21" x14ac:dyDescent="0.3">
      <c r="I681" s="199">
        <v>0</v>
      </c>
      <c r="J681" s="199">
        <v>0</v>
      </c>
      <c r="K681" s="199" t="e">
        <f ca="1"/>
        <v>#NAME?</v>
      </c>
      <c r="M681" s="209"/>
      <c r="T681" s="199">
        <v>0</v>
      </c>
      <c r="U681" s="199">
        <v>0</v>
      </c>
    </row>
    <row r="682" spans="9:21" x14ac:dyDescent="0.3">
      <c r="I682" s="199">
        <v>0</v>
      </c>
      <c r="J682" s="199">
        <v>0</v>
      </c>
      <c r="K682" s="199" t="e">
        <f ca="1"/>
        <v>#NAME?</v>
      </c>
      <c r="M682" s="209"/>
      <c r="T682" s="199">
        <v>0</v>
      </c>
      <c r="U682" s="199">
        <v>0</v>
      </c>
    </row>
    <row r="683" spans="9:21" x14ac:dyDescent="0.3">
      <c r="I683" s="199">
        <v>0</v>
      </c>
      <c r="J683" s="199">
        <v>0</v>
      </c>
      <c r="K683" s="199" t="e">
        <f ca="1"/>
        <v>#NAME?</v>
      </c>
      <c r="M683" s="209"/>
      <c r="T683" s="199">
        <v>0</v>
      </c>
      <c r="U683" s="199">
        <v>0</v>
      </c>
    </row>
    <row r="684" spans="9:21" x14ac:dyDescent="0.3">
      <c r="I684" s="199">
        <v>0</v>
      </c>
      <c r="J684" s="199">
        <v>0</v>
      </c>
      <c r="K684" s="199" t="e">
        <f ca="1"/>
        <v>#NAME?</v>
      </c>
      <c r="M684" s="209"/>
      <c r="T684" s="199">
        <v>0</v>
      </c>
      <c r="U684" s="199">
        <v>0</v>
      </c>
    </row>
    <row r="685" spans="9:21" x14ac:dyDescent="0.3">
      <c r="I685" s="199">
        <v>0</v>
      </c>
      <c r="J685" s="199">
        <v>0</v>
      </c>
      <c r="K685" s="199" t="e">
        <f ca="1"/>
        <v>#NAME?</v>
      </c>
      <c r="M685" s="209"/>
      <c r="T685" s="199">
        <v>0</v>
      </c>
      <c r="U685" s="199">
        <v>0</v>
      </c>
    </row>
    <row r="686" spans="9:21" x14ac:dyDescent="0.3">
      <c r="I686" s="199">
        <v>0</v>
      </c>
      <c r="J686" s="199">
        <v>0</v>
      </c>
      <c r="K686" s="199" t="e">
        <f ca="1"/>
        <v>#NAME?</v>
      </c>
      <c r="M686" s="209"/>
      <c r="T686" s="199">
        <v>0</v>
      </c>
      <c r="U686" s="199">
        <v>0</v>
      </c>
    </row>
    <row r="687" spans="9:21" x14ac:dyDescent="0.3">
      <c r="I687" s="199">
        <v>0</v>
      </c>
      <c r="J687" s="199">
        <v>0</v>
      </c>
      <c r="K687" s="199" t="e">
        <f ca="1"/>
        <v>#NAME?</v>
      </c>
      <c r="M687" s="209"/>
      <c r="T687" s="199">
        <v>0</v>
      </c>
      <c r="U687" s="199">
        <v>0</v>
      </c>
    </row>
    <row r="688" spans="9:21" x14ac:dyDescent="0.3">
      <c r="I688" s="199">
        <v>0</v>
      </c>
      <c r="J688" s="199">
        <v>0</v>
      </c>
      <c r="K688" s="199" t="e">
        <f ca="1"/>
        <v>#NAME?</v>
      </c>
      <c r="M688" s="209"/>
      <c r="T688" s="199">
        <v>0</v>
      </c>
      <c r="U688" s="199">
        <v>0</v>
      </c>
    </row>
    <row r="689" spans="9:21" x14ac:dyDescent="0.3">
      <c r="I689" s="199">
        <v>0</v>
      </c>
      <c r="J689" s="199">
        <v>0</v>
      </c>
      <c r="K689" s="199" t="e">
        <f ca="1"/>
        <v>#NAME?</v>
      </c>
      <c r="M689" s="209"/>
      <c r="T689" s="199">
        <v>0</v>
      </c>
      <c r="U689" s="199">
        <v>0</v>
      </c>
    </row>
    <row r="690" spans="9:21" x14ac:dyDescent="0.3">
      <c r="I690" s="199">
        <v>0</v>
      </c>
      <c r="J690" s="199">
        <v>0</v>
      </c>
      <c r="K690" s="199" t="e">
        <f ca="1"/>
        <v>#NAME?</v>
      </c>
      <c r="M690" s="209"/>
      <c r="T690" s="199">
        <v>0</v>
      </c>
      <c r="U690" s="199">
        <v>0</v>
      </c>
    </row>
    <row r="691" spans="9:21" x14ac:dyDescent="0.3">
      <c r="I691" s="199">
        <v>0</v>
      </c>
      <c r="J691" s="199">
        <v>0</v>
      </c>
      <c r="K691" s="199" t="e">
        <f ca="1"/>
        <v>#NAME?</v>
      </c>
      <c r="M691" s="209"/>
      <c r="T691" s="199">
        <v>0</v>
      </c>
      <c r="U691" s="199">
        <v>0</v>
      </c>
    </row>
    <row r="692" spans="9:21" x14ac:dyDescent="0.3">
      <c r="I692" s="199">
        <v>0</v>
      </c>
      <c r="J692" s="199">
        <v>0</v>
      </c>
      <c r="K692" s="199" t="e">
        <f ca="1"/>
        <v>#NAME?</v>
      </c>
      <c r="M692" s="209"/>
      <c r="T692" s="199">
        <v>0</v>
      </c>
      <c r="U692" s="199">
        <v>0</v>
      </c>
    </row>
    <row r="693" spans="9:21" x14ac:dyDescent="0.3">
      <c r="I693" s="199">
        <v>0</v>
      </c>
      <c r="J693" s="199">
        <v>0</v>
      </c>
      <c r="K693" s="199" t="e">
        <f ca="1"/>
        <v>#NAME?</v>
      </c>
      <c r="M693" s="209"/>
      <c r="T693" s="199">
        <v>0</v>
      </c>
      <c r="U693" s="199">
        <v>0</v>
      </c>
    </row>
    <row r="694" spans="9:21" x14ac:dyDescent="0.3">
      <c r="I694" s="199">
        <v>0</v>
      </c>
      <c r="J694" s="199">
        <v>0</v>
      </c>
      <c r="K694" s="199" t="e">
        <f ca="1"/>
        <v>#NAME?</v>
      </c>
      <c r="M694" s="209"/>
      <c r="T694" s="199">
        <v>0</v>
      </c>
      <c r="U694" s="199">
        <v>0</v>
      </c>
    </row>
    <row r="695" spans="9:21" x14ac:dyDescent="0.3">
      <c r="I695" s="199">
        <v>0</v>
      </c>
      <c r="J695" s="199">
        <v>0</v>
      </c>
      <c r="K695" s="199" t="e">
        <f ca="1"/>
        <v>#NAME?</v>
      </c>
      <c r="M695" s="209"/>
      <c r="T695" s="199">
        <v>0</v>
      </c>
      <c r="U695" s="199">
        <v>0</v>
      </c>
    </row>
    <row r="696" spans="9:21" x14ac:dyDescent="0.3">
      <c r="I696" s="199">
        <v>0</v>
      </c>
      <c r="J696" s="199">
        <v>0</v>
      </c>
      <c r="K696" s="199" t="e">
        <f ca="1"/>
        <v>#NAME?</v>
      </c>
      <c r="M696" s="209"/>
      <c r="T696" s="199">
        <v>0</v>
      </c>
      <c r="U696" s="199">
        <v>0</v>
      </c>
    </row>
    <row r="697" spans="9:21" x14ac:dyDescent="0.3">
      <c r="I697" s="199">
        <v>0</v>
      </c>
      <c r="J697" s="199">
        <v>0</v>
      </c>
      <c r="K697" s="199" t="e">
        <f ca="1"/>
        <v>#NAME?</v>
      </c>
      <c r="M697" s="209"/>
      <c r="T697" s="199">
        <v>0</v>
      </c>
      <c r="U697" s="199">
        <v>0</v>
      </c>
    </row>
    <row r="698" spans="9:21" x14ac:dyDescent="0.3">
      <c r="I698" s="199">
        <v>0</v>
      </c>
      <c r="J698" s="199">
        <v>0</v>
      </c>
      <c r="K698" s="199" t="e">
        <f ca="1"/>
        <v>#NAME?</v>
      </c>
      <c r="M698" s="209"/>
      <c r="T698" s="199">
        <v>0</v>
      </c>
      <c r="U698" s="199">
        <v>0</v>
      </c>
    </row>
    <row r="699" spans="9:21" x14ac:dyDescent="0.3">
      <c r="I699" s="199">
        <v>0</v>
      </c>
      <c r="J699" s="199">
        <v>0</v>
      </c>
      <c r="K699" s="199" t="e">
        <f ca="1"/>
        <v>#NAME?</v>
      </c>
      <c r="M699" s="209"/>
      <c r="T699" s="199">
        <v>0</v>
      </c>
      <c r="U699" s="199">
        <v>0</v>
      </c>
    </row>
    <row r="700" spans="9:21" x14ac:dyDescent="0.3">
      <c r="I700" s="199">
        <v>0</v>
      </c>
      <c r="J700" s="199">
        <v>0</v>
      </c>
      <c r="K700" s="199" t="e">
        <f ca="1"/>
        <v>#NAME?</v>
      </c>
      <c r="M700" s="209"/>
      <c r="T700" s="199">
        <v>0</v>
      </c>
      <c r="U700" s="199">
        <v>0</v>
      </c>
    </row>
    <row r="701" spans="9:21" x14ac:dyDescent="0.3">
      <c r="I701" s="199">
        <v>0</v>
      </c>
      <c r="J701" s="199">
        <v>0</v>
      </c>
      <c r="K701" s="199" t="e">
        <f ca="1"/>
        <v>#NAME?</v>
      </c>
      <c r="M701" s="209"/>
      <c r="T701" s="199">
        <v>0</v>
      </c>
      <c r="U701" s="199">
        <v>0</v>
      </c>
    </row>
    <row r="702" spans="9:21" x14ac:dyDescent="0.3">
      <c r="I702" s="199">
        <v>0</v>
      </c>
      <c r="J702" s="199">
        <v>0</v>
      </c>
      <c r="K702" s="199" t="e">
        <f ca="1"/>
        <v>#NAME?</v>
      </c>
      <c r="M702" s="209"/>
      <c r="T702" s="199">
        <v>0</v>
      </c>
      <c r="U702" s="199">
        <v>0</v>
      </c>
    </row>
    <row r="703" spans="9:21" x14ac:dyDescent="0.3">
      <c r="I703" s="199">
        <v>0</v>
      </c>
      <c r="J703" s="199">
        <v>0</v>
      </c>
      <c r="K703" s="199" t="e">
        <f ca="1"/>
        <v>#NAME?</v>
      </c>
      <c r="M703" s="209"/>
      <c r="T703" s="199">
        <v>0</v>
      </c>
      <c r="U703" s="199">
        <v>0</v>
      </c>
    </row>
    <row r="704" spans="9:21" x14ac:dyDescent="0.3">
      <c r="I704" s="199">
        <v>0</v>
      </c>
      <c r="J704" s="199">
        <v>0</v>
      </c>
      <c r="K704" s="199" t="e">
        <f ca="1"/>
        <v>#NAME?</v>
      </c>
      <c r="M704" s="209"/>
      <c r="T704" s="199">
        <v>0</v>
      </c>
      <c r="U704" s="199">
        <v>0</v>
      </c>
    </row>
    <row r="705" spans="9:21" x14ac:dyDescent="0.3">
      <c r="I705" s="199">
        <v>0</v>
      </c>
      <c r="J705" s="199">
        <v>0</v>
      </c>
      <c r="K705" s="199" t="e">
        <f ca="1"/>
        <v>#NAME?</v>
      </c>
      <c r="M705" s="209"/>
      <c r="T705" s="199">
        <v>0</v>
      </c>
      <c r="U705" s="199">
        <v>0</v>
      </c>
    </row>
    <row r="706" spans="9:21" x14ac:dyDescent="0.3">
      <c r="I706" s="199">
        <v>0</v>
      </c>
      <c r="J706" s="199">
        <v>0</v>
      </c>
      <c r="K706" s="199" t="e">
        <f ca="1"/>
        <v>#NAME?</v>
      </c>
      <c r="M706" s="209"/>
      <c r="T706" s="199">
        <v>0</v>
      </c>
      <c r="U706" s="199">
        <v>0</v>
      </c>
    </row>
    <row r="707" spans="9:21" x14ac:dyDescent="0.3">
      <c r="I707" s="199">
        <v>0</v>
      </c>
      <c r="J707" s="199">
        <v>0</v>
      </c>
      <c r="K707" s="199" t="e">
        <f ca="1"/>
        <v>#NAME?</v>
      </c>
      <c r="M707" s="209"/>
      <c r="T707" s="199">
        <v>0</v>
      </c>
      <c r="U707" s="199">
        <v>0</v>
      </c>
    </row>
    <row r="708" spans="9:21" x14ac:dyDescent="0.3">
      <c r="I708" s="199">
        <v>0</v>
      </c>
      <c r="J708" s="199">
        <v>0</v>
      </c>
      <c r="K708" s="199" t="e">
        <f ca="1"/>
        <v>#NAME?</v>
      </c>
      <c r="M708" s="209"/>
      <c r="T708" s="199">
        <v>0</v>
      </c>
      <c r="U708" s="199">
        <v>0</v>
      </c>
    </row>
    <row r="709" spans="9:21" x14ac:dyDescent="0.3">
      <c r="I709" s="199">
        <v>0</v>
      </c>
      <c r="J709" s="199">
        <v>0</v>
      </c>
      <c r="K709" s="199" t="e">
        <f ca="1"/>
        <v>#NAME?</v>
      </c>
      <c r="M709" s="209"/>
      <c r="T709" s="199">
        <v>0</v>
      </c>
      <c r="U709" s="199">
        <v>0</v>
      </c>
    </row>
    <row r="710" spans="9:21" x14ac:dyDescent="0.3">
      <c r="I710" s="199">
        <v>0</v>
      </c>
      <c r="J710" s="199">
        <v>0</v>
      </c>
      <c r="K710" s="199" t="e">
        <f ca="1"/>
        <v>#NAME?</v>
      </c>
      <c r="M710" s="209"/>
      <c r="T710" s="199">
        <v>0</v>
      </c>
      <c r="U710" s="199">
        <v>0</v>
      </c>
    </row>
    <row r="711" spans="9:21" x14ac:dyDescent="0.3">
      <c r="I711" s="199">
        <v>0</v>
      </c>
      <c r="J711" s="199">
        <v>0</v>
      </c>
      <c r="K711" s="199" t="e">
        <f ca="1"/>
        <v>#NAME?</v>
      </c>
      <c r="M711" s="209"/>
      <c r="T711" s="199">
        <v>0</v>
      </c>
      <c r="U711" s="199">
        <v>0</v>
      </c>
    </row>
    <row r="712" spans="9:21" x14ac:dyDescent="0.3">
      <c r="I712" s="199">
        <v>0</v>
      </c>
      <c r="J712" s="199">
        <v>0</v>
      </c>
      <c r="K712" s="199" t="e">
        <f ca="1"/>
        <v>#NAME?</v>
      </c>
      <c r="M712" s="209"/>
      <c r="T712" s="199">
        <v>0</v>
      </c>
      <c r="U712" s="199">
        <v>46793.432891539414</v>
      </c>
    </row>
    <row r="713" spans="9:21" x14ac:dyDescent="0.3">
      <c r="I713" s="199">
        <v>0</v>
      </c>
      <c r="J713" s="199">
        <v>0</v>
      </c>
      <c r="K713" s="199" t="e">
        <f ca="1"/>
        <v>#NAME?</v>
      </c>
      <c r="M713" s="209"/>
      <c r="T713" s="199">
        <v>0</v>
      </c>
      <c r="U713" s="199">
        <v>0</v>
      </c>
    </row>
    <row r="714" spans="9:21" x14ac:dyDescent="0.3">
      <c r="I714" s="199">
        <v>0</v>
      </c>
      <c r="J714" s="199">
        <v>0</v>
      </c>
      <c r="K714" s="199" t="e">
        <f ca="1"/>
        <v>#NAME?</v>
      </c>
      <c r="M714" s="209"/>
      <c r="T714" s="199">
        <v>0</v>
      </c>
      <c r="U714" s="199">
        <v>0</v>
      </c>
    </row>
    <row r="715" spans="9:21" x14ac:dyDescent="0.3">
      <c r="I715" s="199">
        <v>0</v>
      </c>
      <c r="J715" s="199">
        <v>0</v>
      </c>
      <c r="K715" s="199" t="e">
        <f ca="1"/>
        <v>#NAME?</v>
      </c>
      <c r="M715" s="209"/>
      <c r="T715" s="199">
        <v>0</v>
      </c>
      <c r="U715" s="199">
        <v>0</v>
      </c>
    </row>
    <row r="716" spans="9:21" x14ac:dyDescent="0.3">
      <c r="I716" s="199">
        <v>0</v>
      </c>
      <c r="J716" s="199">
        <v>0</v>
      </c>
      <c r="K716" s="199" t="e">
        <f ca="1"/>
        <v>#NAME?</v>
      </c>
      <c r="M716" s="209"/>
      <c r="T716" s="199">
        <v>0</v>
      </c>
      <c r="U716" s="199">
        <v>0</v>
      </c>
    </row>
    <row r="717" spans="9:21" x14ac:dyDescent="0.3">
      <c r="I717" s="199">
        <v>0</v>
      </c>
      <c r="J717" s="199">
        <v>0</v>
      </c>
      <c r="K717" s="199" t="e">
        <f ca="1"/>
        <v>#NAME?</v>
      </c>
      <c r="M717" s="209"/>
      <c r="T717" s="199">
        <v>0</v>
      </c>
      <c r="U717" s="199">
        <v>0</v>
      </c>
    </row>
    <row r="718" spans="9:21" x14ac:dyDescent="0.3">
      <c r="I718" s="199">
        <v>0</v>
      </c>
      <c r="J718" s="199">
        <v>0</v>
      </c>
      <c r="K718" s="199" t="e">
        <f ca="1"/>
        <v>#NAME?</v>
      </c>
      <c r="M718" s="209"/>
      <c r="T718" s="199">
        <v>0</v>
      </c>
      <c r="U718" s="199">
        <v>0</v>
      </c>
    </row>
    <row r="719" spans="9:21" x14ac:dyDescent="0.3">
      <c r="I719" s="199">
        <v>237.8394452923967</v>
      </c>
      <c r="J719" s="199">
        <v>0</v>
      </c>
      <c r="K719" s="199" t="e">
        <f ca="1"/>
        <v>#NAME?</v>
      </c>
      <c r="M719" s="209"/>
      <c r="T719" s="199">
        <v>237.8394452923967</v>
      </c>
      <c r="U719" s="199">
        <v>0</v>
      </c>
    </row>
    <row r="720" spans="9:21" x14ac:dyDescent="0.3">
      <c r="I720" s="199">
        <v>0</v>
      </c>
      <c r="J720" s="199">
        <v>0</v>
      </c>
      <c r="K720" s="199" t="e">
        <f ca="1"/>
        <v>#NAME?</v>
      </c>
      <c r="M720" s="209"/>
      <c r="T720" s="199">
        <v>0</v>
      </c>
      <c r="U720" s="199">
        <v>0</v>
      </c>
    </row>
    <row r="721" spans="9:21" x14ac:dyDescent="0.3">
      <c r="I721" s="199">
        <v>0</v>
      </c>
      <c r="J721" s="199">
        <v>0</v>
      </c>
      <c r="K721" s="199" t="e">
        <f ca="1"/>
        <v>#NAME?</v>
      </c>
      <c r="M721" s="209"/>
      <c r="T721" s="199">
        <v>0</v>
      </c>
      <c r="U721" s="199">
        <v>0</v>
      </c>
    </row>
    <row r="722" spans="9:21" x14ac:dyDescent="0.3">
      <c r="I722" s="199">
        <v>0</v>
      </c>
      <c r="J722" s="199">
        <v>0</v>
      </c>
      <c r="K722" s="199" t="e">
        <f ca="1"/>
        <v>#NAME?</v>
      </c>
      <c r="M722" s="209"/>
      <c r="T722" s="199">
        <v>0</v>
      </c>
      <c r="U722" s="199">
        <v>0</v>
      </c>
    </row>
    <row r="723" spans="9:21" x14ac:dyDescent="0.3">
      <c r="I723" s="199">
        <v>0</v>
      </c>
      <c r="J723" s="199">
        <v>0</v>
      </c>
      <c r="K723" s="199" t="e">
        <f ca="1"/>
        <v>#NAME?</v>
      </c>
      <c r="M723" s="209"/>
      <c r="T723" s="199">
        <v>0</v>
      </c>
      <c r="U723" s="199">
        <v>0</v>
      </c>
    </row>
    <row r="724" spans="9:21" x14ac:dyDescent="0.3">
      <c r="I724" s="199">
        <v>0</v>
      </c>
      <c r="J724" s="199">
        <v>0</v>
      </c>
      <c r="K724" s="199" t="e">
        <f ca="1"/>
        <v>#NAME?</v>
      </c>
      <c r="M724" s="209"/>
      <c r="T724" s="199">
        <v>0</v>
      </c>
      <c r="U724" s="199">
        <v>0</v>
      </c>
    </row>
    <row r="725" spans="9:21" x14ac:dyDescent="0.3">
      <c r="I725" s="199">
        <v>0</v>
      </c>
      <c r="J725" s="199">
        <v>0</v>
      </c>
      <c r="K725" s="199" t="e">
        <f ca="1"/>
        <v>#NAME?</v>
      </c>
      <c r="M725" s="209"/>
      <c r="T725" s="199">
        <v>0</v>
      </c>
      <c r="U725" s="199">
        <v>0</v>
      </c>
    </row>
    <row r="726" spans="9:21" x14ac:dyDescent="0.3">
      <c r="I726" s="199">
        <v>0</v>
      </c>
      <c r="J726" s="199">
        <v>0</v>
      </c>
      <c r="K726" s="199" t="e">
        <f ca="1"/>
        <v>#NAME?</v>
      </c>
      <c r="M726" s="209"/>
      <c r="T726" s="199">
        <v>0</v>
      </c>
      <c r="U726" s="199">
        <v>0</v>
      </c>
    </row>
    <row r="727" spans="9:21" x14ac:dyDescent="0.3">
      <c r="I727" s="199">
        <v>29433.811188864311</v>
      </c>
      <c r="J727" s="199">
        <v>0</v>
      </c>
      <c r="K727" s="199" t="e">
        <f ca="1"/>
        <v>#NAME?</v>
      </c>
      <c r="M727" s="209"/>
      <c r="T727" s="199">
        <v>29433.811188864311</v>
      </c>
      <c r="U727" s="199">
        <v>0</v>
      </c>
    </row>
    <row r="728" spans="9:21" x14ac:dyDescent="0.3">
      <c r="I728" s="199">
        <v>0</v>
      </c>
      <c r="J728" s="199">
        <v>0</v>
      </c>
      <c r="K728" s="199" t="e">
        <f ca="1"/>
        <v>#NAME?</v>
      </c>
      <c r="M728" s="209"/>
      <c r="T728" s="199">
        <v>0</v>
      </c>
      <c r="U728" s="199">
        <v>0</v>
      </c>
    </row>
    <row r="729" spans="9:21" x14ac:dyDescent="0.3">
      <c r="I729" s="199">
        <v>0</v>
      </c>
      <c r="J729" s="199">
        <v>0</v>
      </c>
      <c r="K729" s="199" t="e">
        <f ca="1"/>
        <v>#NAME?</v>
      </c>
      <c r="M729" s="209"/>
      <c r="T729" s="199">
        <v>0</v>
      </c>
      <c r="U729" s="199">
        <v>0</v>
      </c>
    </row>
    <row r="730" spans="9:21" x14ac:dyDescent="0.3">
      <c r="I730" s="199">
        <v>0</v>
      </c>
      <c r="J730" s="199">
        <v>0</v>
      </c>
      <c r="K730" s="199" t="e">
        <f ca="1"/>
        <v>#NAME?</v>
      </c>
      <c r="M730" s="209"/>
      <c r="T730" s="199">
        <v>0</v>
      </c>
      <c r="U730" s="199">
        <v>0</v>
      </c>
    </row>
    <row r="731" spans="9:21" x14ac:dyDescent="0.3">
      <c r="I731" s="199">
        <v>0</v>
      </c>
      <c r="J731" s="199">
        <v>0</v>
      </c>
      <c r="K731" s="199" t="e">
        <f ca="1"/>
        <v>#NAME?</v>
      </c>
      <c r="M731" s="209"/>
      <c r="T731" s="199">
        <v>0</v>
      </c>
      <c r="U731" s="199">
        <v>0</v>
      </c>
    </row>
    <row r="732" spans="9:21" x14ac:dyDescent="0.3">
      <c r="I732" s="199">
        <v>0</v>
      </c>
      <c r="J732" s="199">
        <v>0</v>
      </c>
      <c r="K732" s="199" t="e">
        <f ca="1"/>
        <v>#NAME?</v>
      </c>
      <c r="M732" s="209"/>
      <c r="T732" s="199">
        <v>0</v>
      </c>
      <c r="U732" s="199">
        <v>0</v>
      </c>
    </row>
    <row r="733" spans="9:21" x14ac:dyDescent="0.3">
      <c r="I733" s="199">
        <v>0</v>
      </c>
      <c r="J733" s="199">
        <v>0</v>
      </c>
      <c r="K733" s="199" t="e">
        <f ca="1"/>
        <v>#NAME?</v>
      </c>
      <c r="M733" s="209"/>
      <c r="T733" s="199">
        <v>0</v>
      </c>
      <c r="U733" s="199">
        <v>0</v>
      </c>
    </row>
    <row r="734" spans="9:21" x14ac:dyDescent="0.3">
      <c r="I734" s="199">
        <v>0</v>
      </c>
      <c r="J734" s="199">
        <v>0</v>
      </c>
      <c r="K734" s="199" t="e">
        <f ca="1"/>
        <v>#NAME?</v>
      </c>
      <c r="M734" s="209"/>
      <c r="T734" s="199">
        <v>0</v>
      </c>
      <c r="U734" s="199">
        <v>0</v>
      </c>
    </row>
    <row r="735" spans="9:21" x14ac:dyDescent="0.3">
      <c r="I735" s="199">
        <v>0</v>
      </c>
      <c r="J735" s="199">
        <v>0</v>
      </c>
      <c r="K735" s="199" t="e">
        <f ca="1"/>
        <v>#NAME?</v>
      </c>
      <c r="M735" s="209"/>
      <c r="T735" s="199">
        <v>0</v>
      </c>
      <c r="U735" s="199">
        <v>0</v>
      </c>
    </row>
    <row r="736" spans="9:21" x14ac:dyDescent="0.3">
      <c r="I736" s="199">
        <v>0</v>
      </c>
      <c r="J736" s="199">
        <v>0</v>
      </c>
      <c r="K736" s="199" t="e">
        <f ca="1"/>
        <v>#NAME?</v>
      </c>
      <c r="M736" s="209"/>
      <c r="T736" s="199">
        <v>0</v>
      </c>
      <c r="U736" s="199">
        <v>0</v>
      </c>
    </row>
    <row r="737" spans="9:21" x14ac:dyDescent="0.3">
      <c r="I737" s="199">
        <v>0</v>
      </c>
      <c r="J737" s="199">
        <v>0</v>
      </c>
      <c r="K737" s="199" t="e">
        <f ca="1"/>
        <v>#NAME?</v>
      </c>
      <c r="M737" s="209"/>
      <c r="T737" s="199">
        <v>0</v>
      </c>
      <c r="U737" s="199">
        <v>0</v>
      </c>
    </row>
    <row r="738" spans="9:21" x14ac:dyDescent="0.3">
      <c r="I738" s="199">
        <v>0</v>
      </c>
      <c r="J738" s="199">
        <v>0</v>
      </c>
      <c r="K738" s="199" t="e">
        <f ca="1"/>
        <v>#NAME?</v>
      </c>
      <c r="M738" s="209"/>
      <c r="T738" s="199">
        <v>0</v>
      </c>
      <c r="U738" s="199">
        <v>0</v>
      </c>
    </row>
    <row r="739" spans="9:21" x14ac:dyDescent="0.3">
      <c r="I739" s="199">
        <v>0</v>
      </c>
      <c r="J739" s="199">
        <v>0</v>
      </c>
      <c r="K739" s="199" t="e">
        <f ca="1"/>
        <v>#NAME?</v>
      </c>
      <c r="M739" s="209"/>
      <c r="T739" s="199">
        <v>0</v>
      </c>
      <c r="U739" s="199">
        <v>0</v>
      </c>
    </row>
    <row r="740" spans="9:21" x14ac:dyDescent="0.3">
      <c r="I740" s="199">
        <v>0</v>
      </c>
      <c r="J740" s="199">
        <v>0</v>
      </c>
      <c r="K740" s="199" t="e">
        <f ca="1"/>
        <v>#NAME?</v>
      </c>
      <c r="M740" s="209"/>
      <c r="T740" s="199">
        <v>0</v>
      </c>
      <c r="U740" s="199">
        <v>0</v>
      </c>
    </row>
    <row r="741" spans="9:21" x14ac:dyDescent="0.3">
      <c r="I741" s="199">
        <v>0</v>
      </c>
      <c r="J741" s="199">
        <v>0</v>
      </c>
      <c r="K741" s="199" t="e">
        <f ca="1"/>
        <v>#NAME?</v>
      </c>
      <c r="M741" s="209"/>
      <c r="T741" s="199">
        <v>0</v>
      </c>
      <c r="U741" s="199">
        <v>0</v>
      </c>
    </row>
    <row r="742" spans="9:21" x14ac:dyDescent="0.3">
      <c r="I742" s="199">
        <v>0</v>
      </c>
      <c r="J742" s="199">
        <v>0</v>
      </c>
      <c r="K742" s="199" t="e">
        <f ca="1"/>
        <v>#NAME?</v>
      </c>
      <c r="M742" s="209"/>
      <c r="T742" s="199">
        <v>0</v>
      </c>
      <c r="U742" s="199">
        <v>0</v>
      </c>
    </row>
    <row r="743" spans="9:21" x14ac:dyDescent="0.3">
      <c r="I743" s="199">
        <v>0</v>
      </c>
      <c r="J743" s="199">
        <v>0</v>
      </c>
      <c r="K743" s="199" t="e">
        <f ca="1"/>
        <v>#NAME?</v>
      </c>
      <c r="M743" s="209"/>
      <c r="T743" s="199">
        <v>0</v>
      </c>
      <c r="U743" s="199">
        <v>0</v>
      </c>
    </row>
    <row r="744" spans="9:21" x14ac:dyDescent="0.3">
      <c r="I744" s="199">
        <v>0</v>
      </c>
      <c r="J744" s="199">
        <v>0</v>
      </c>
      <c r="K744" s="199" t="e">
        <f ca="1"/>
        <v>#NAME?</v>
      </c>
      <c r="M744" s="209"/>
      <c r="T744" s="199">
        <v>0</v>
      </c>
      <c r="U744" s="199">
        <v>0</v>
      </c>
    </row>
    <row r="745" spans="9:21" x14ac:dyDescent="0.3">
      <c r="I745" s="199">
        <v>0</v>
      </c>
      <c r="J745" s="199">
        <v>0</v>
      </c>
      <c r="K745" s="199" t="e">
        <f ca="1"/>
        <v>#NAME?</v>
      </c>
      <c r="M745" s="209"/>
      <c r="T745" s="199">
        <v>0</v>
      </c>
      <c r="U745" s="199">
        <v>0</v>
      </c>
    </row>
    <row r="746" spans="9:21" x14ac:dyDescent="0.3">
      <c r="I746" s="199">
        <v>0</v>
      </c>
      <c r="J746" s="199">
        <v>0</v>
      </c>
      <c r="K746" s="199" t="e">
        <f ca="1"/>
        <v>#NAME?</v>
      </c>
      <c r="M746" s="209"/>
      <c r="T746" s="199">
        <v>0</v>
      </c>
      <c r="U746" s="199">
        <v>0</v>
      </c>
    </row>
    <row r="747" spans="9:21" x14ac:dyDescent="0.3">
      <c r="I747" s="199">
        <v>0</v>
      </c>
      <c r="J747" s="199">
        <v>0</v>
      </c>
      <c r="K747" s="199" t="e">
        <f ca="1"/>
        <v>#NAME?</v>
      </c>
      <c r="M747" s="209"/>
      <c r="T747" s="199">
        <v>0</v>
      </c>
      <c r="U747" s="199">
        <v>0</v>
      </c>
    </row>
    <row r="748" spans="9:21" x14ac:dyDescent="0.3">
      <c r="I748" s="199">
        <v>0</v>
      </c>
      <c r="J748" s="199">
        <v>0</v>
      </c>
      <c r="K748" s="199" t="e">
        <f ca="1"/>
        <v>#NAME?</v>
      </c>
      <c r="M748" s="209"/>
      <c r="T748" s="199">
        <v>0</v>
      </c>
      <c r="U748" s="199">
        <v>0</v>
      </c>
    </row>
    <row r="749" spans="9:21" x14ac:dyDescent="0.3">
      <c r="I749" s="199">
        <v>0</v>
      </c>
      <c r="J749" s="199">
        <v>0</v>
      </c>
      <c r="K749" s="199" t="e">
        <f ca="1"/>
        <v>#NAME?</v>
      </c>
      <c r="M749" s="209"/>
      <c r="T749" s="199">
        <v>0</v>
      </c>
      <c r="U749" s="199">
        <v>0</v>
      </c>
    </row>
    <row r="750" spans="9:21" x14ac:dyDescent="0.3">
      <c r="I750" s="199">
        <v>0</v>
      </c>
      <c r="J750" s="199">
        <v>0</v>
      </c>
      <c r="K750" s="199" t="e">
        <f ca="1"/>
        <v>#NAME?</v>
      </c>
      <c r="M750" s="209"/>
      <c r="T750" s="199">
        <v>0</v>
      </c>
      <c r="U750" s="199">
        <v>0</v>
      </c>
    </row>
    <row r="751" spans="9:21" x14ac:dyDescent="0.3">
      <c r="I751" s="199">
        <v>0</v>
      </c>
      <c r="J751" s="199">
        <v>0</v>
      </c>
      <c r="K751" s="199" t="e">
        <f ca="1"/>
        <v>#NAME?</v>
      </c>
      <c r="M751" s="209"/>
      <c r="T751" s="199">
        <v>0</v>
      </c>
      <c r="U751" s="199">
        <v>0</v>
      </c>
    </row>
    <row r="752" spans="9:21" x14ac:dyDescent="0.3">
      <c r="I752" s="199">
        <v>0</v>
      </c>
      <c r="J752" s="199">
        <v>0</v>
      </c>
      <c r="K752" s="199" t="e">
        <f ca="1"/>
        <v>#NAME?</v>
      </c>
      <c r="M752" s="209"/>
      <c r="T752" s="199">
        <v>0</v>
      </c>
      <c r="U752" s="199">
        <v>0</v>
      </c>
    </row>
    <row r="753" spans="9:21" x14ac:dyDescent="0.3">
      <c r="I753" s="199">
        <v>0</v>
      </c>
      <c r="J753" s="199">
        <v>0</v>
      </c>
      <c r="K753" s="199" t="e">
        <f ca="1"/>
        <v>#NAME?</v>
      </c>
      <c r="M753" s="209"/>
      <c r="T753" s="199">
        <v>0</v>
      </c>
      <c r="U753" s="199">
        <v>0</v>
      </c>
    </row>
    <row r="754" spans="9:21" x14ac:dyDescent="0.3">
      <c r="I754" s="199">
        <v>0</v>
      </c>
      <c r="J754" s="199">
        <v>0</v>
      </c>
      <c r="K754" s="199" t="e">
        <f ca="1"/>
        <v>#NAME?</v>
      </c>
      <c r="M754" s="209"/>
      <c r="T754" s="199">
        <v>0</v>
      </c>
      <c r="U754" s="199">
        <v>0</v>
      </c>
    </row>
    <row r="755" spans="9:21" x14ac:dyDescent="0.3">
      <c r="I755" s="199">
        <v>0</v>
      </c>
      <c r="J755" s="199">
        <v>0</v>
      </c>
      <c r="K755" s="199" t="e">
        <f ca="1"/>
        <v>#NAME?</v>
      </c>
      <c r="M755" s="209"/>
      <c r="T755" s="199">
        <v>0</v>
      </c>
      <c r="U755" s="199">
        <v>0</v>
      </c>
    </row>
    <row r="756" spans="9:21" x14ac:dyDescent="0.3">
      <c r="I756" s="199">
        <v>0</v>
      </c>
      <c r="J756" s="199">
        <v>0</v>
      </c>
      <c r="K756" s="199" t="e">
        <f ca="1"/>
        <v>#NAME?</v>
      </c>
      <c r="M756" s="209"/>
      <c r="T756" s="199">
        <v>0</v>
      </c>
      <c r="U756" s="199">
        <v>0</v>
      </c>
    </row>
    <row r="757" spans="9:21" x14ac:dyDescent="0.3">
      <c r="I757" s="199">
        <v>0</v>
      </c>
      <c r="J757" s="199">
        <v>0</v>
      </c>
      <c r="K757" s="199" t="e">
        <f ca="1"/>
        <v>#NAME?</v>
      </c>
      <c r="M757" s="209"/>
      <c r="T757" s="199">
        <v>0</v>
      </c>
      <c r="U757" s="199">
        <v>0</v>
      </c>
    </row>
    <row r="758" spans="9:21" x14ac:dyDescent="0.3">
      <c r="I758" s="199">
        <v>0</v>
      </c>
      <c r="J758" s="199">
        <v>0</v>
      </c>
      <c r="K758" s="199" t="e">
        <f ca="1"/>
        <v>#NAME?</v>
      </c>
      <c r="M758" s="209"/>
      <c r="T758" s="199">
        <v>0</v>
      </c>
      <c r="U758" s="199">
        <v>0</v>
      </c>
    </row>
    <row r="759" spans="9:21" x14ac:dyDescent="0.3">
      <c r="I759" s="199">
        <v>0</v>
      </c>
      <c r="J759" s="199">
        <v>0</v>
      </c>
      <c r="K759" s="199" t="e">
        <f ca="1"/>
        <v>#NAME?</v>
      </c>
      <c r="M759" s="209"/>
      <c r="T759" s="199">
        <v>0</v>
      </c>
      <c r="U759" s="199">
        <v>0</v>
      </c>
    </row>
    <row r="760" spans="9:21" x14ac:dyDescent="0.3">
      <c r="I760" s="199">
        <v>0</v>
      </c>
      <c r="J760" s="199">
        <v>0</v>
      </c>
      <c r="K760" s="199" t="e">
        <f ca="1"/>
        <v>#NAME?</v>
      </c>
      <c r="M760" s="209"/>
      <c r="T760" s="199">
        <v>0</v>
      </c>
      <c r="U760" s="199">
        <v>0</v>
      </c>
    </row>
    <row r="761" spans="9:21" x14ac:dyDescent="0.3">
      <c r="I761" s="199">
        <v>0</v>
      </c>
      <c r="J761" s="199">
        <v>0</v>
      </c>
      <c r="K761" s="199" t="e">
        <f ca="1"/>
        <v>#NAME?</v>
      </c>
      <c r="M761" s="209"/>
      <c r="T761" s="199">
        <v>0</v>
      </c>
      <c r="U761" s="199">
        <v>0</v>
      </c>
    </row>
    <row r="762" spans="9:21" x14ac:dyDescent="0.3">
      <c r="I762" s="199">
        <v>0</v>
      </c>
      <c r="J762" s="199">
        <v>0</v>
      </c>
      <c r="K762" s="199" t="e">
        <f ca="1"/>
        <v>#NAME?</v>
      </c>
      <c r="M762" s="209"/>
      <c r="T762" s="199">
        <v>0</v>
      </c>
      <c r="U762" s="199">
        <v>0</v>
      </c>
    </row>
    <row r="763" spans="9:21" x14ac:dyDescent="0.3">
      <c r="I763" s="199">
        <v>0</v>
      </c>
      <c r="J763" s="199">
        <v>0</v>
      </c>
      <c r="K763" s="199" t="e">
        <f ca="1"/>
        <v>#NAME?</v>
      </c>
      <c r="M763" s="209"/>
      <c r="T763" s="199">
        <v>0</v>
      </c>
      <c r="U763" s="199">
        <v>0</v>
      </c>
    </row>
    <row r="764" spans="9:21" x14ac:dyDescent="0.3">
      <c r="I764" s="199">
        <v>0</v>
      </c>
      <c r="J764" s="199">
        <v>0</v>
      </c>
      <c r="K764" s="199" t="e">
        <f ca="1"/>
        <v>#NAME?</v>
      </c>
      <c r="M764" s="209"/>
      <c r="T764" s="199">
        <v>0</v>
      </c>
      <c r="U764" s="199">
        <v>0</v>
      </c>
    </row>
    <row r="765" spans="9:21" x14ac:dyDescent="0.3">
      <c r="I765" s="199">
        <v>0</v>
      </c>
      <c r="J765" s="199">
        <v>0</v>
      </c>
      <c r="K765" s="199" t="e">
        <f ca="1"/>
        <v>#NAME?</v>
      </c>
      <c r="M765" s="209"/>
      <c r="T765" s="199">
        <v>0</v>
      </c>
      <c r="U765" s="199">
        <v>0</v>
      </c>
    </row>
    <row r="766" spans="9:21" x14ac:dyDescent="0.3">
      <c r="I766" s="199">
        <v>703334.69959844567</v>
      </c>
      <c r="J766" s="199">
        <v>103334.69959844567</v>
      </c>
      <c r="K766" s="199" t="e">
        <f ca="1"/>
        <v>#NAME?</v>
      </c>
      <c r="M766" s="209"/>
      <c r="T766" s="199">
        <v>600000</v>
      </c>
      <c r="U766" s="199">
        <v>0</v>
      </c>
    </row>
    <row r="767" spans="9:21" x14ac:dyDescent="0.3">
      <c r="I767" s="199">
        <v>0</v>
      </c>
      <c r="J767" s="199">
        <v>0</v>
      </c>
      <c r="K767" s="199" t="e">
        <f ca="1"/>
        <v>#NAME?</v>
      </c>
      <c r="M767" s="209"/>
      <c r="T767" s="199">
        <v>0</v>
      </c>
      <c r="U767" s="199">
        <v>0</v>
      </c>
    </row>
    <row r="768" spans="9:21" x14ac:dyDescent="0.3">
      <c r="I768" s="199">
        <v>0</v>
      </c>
      <c r="J768" s="199">
        <v>0</v>
      </c>
      <c r="K768" s="199" t="e">
        <f ca="1"/>
        <v>#NAME?</v>
      </c>
      <c r="M768" s="209"/>
      <c r="T768" s="199">
        <v>0</v>
      </c>
      <c r="U768" s="199">
        <v>0</v>
      </c>
    </row>
    <row r="769" spans="9:21" x14ac:dyDescent="0.3">
      <c r="I769" s="199">
        <v>0</v>
      </c>
      <c r="J769" s="199">
        <v>0</v>
      </c>
      <c r="K769" s="199" t="e">
        <f ca="1"/>
        <v>#NAME?</v>
      </c>
      <c r="M769" s="209"/>
      <c r="T769" s="199">
        <v>0</v>
      </c>
      <c r="U769" s="199">
        <v>0</v>
      </c>
    </row>
    <row r="770" spans="9:21" x14ac:dyDescent="0.3">
      <c r="I770" s="199">
        <v>0</v>
      </c>
      <c r="J770" s="199">
        <v>0</v>
      </c>
      <c r="K770" s="199" t="e">
        <f ca="1"/>
        <v>#NAME?</v>
      </c>
      <c r="M770" s="209"/>
      <c r="T770" s="199">
        <v>0</v>
      </c>
      <c r="U770" s="199">
        <v>0</v>
      </c>
    </row>
    <row r="771" spans="9:21" x14ac:dyDescent="0.3">
      <c r="I771" s="199">
        <v>0</v>
      </c>
      <c r="J771" s="199">
        <v>0</v>
      </c>
      <c r="K771" s="199" t="e">
        <f ca="1"/>
        <v>#NAME?</v>
      </c>
      <c r="M771" s="209"/>
      <c r="T771" s="199">
        <v>0</v>
      </c>
      <c r="U771" s="199">
        <v>0</v>
      </c>
    </row>
    <row r="772" spans="9:21" x14ac:dyDescent="0.3">
      <c r="I772" s="199">
        <v>0</v>
      </c>
      <c r="J772" s="199">
        <v>0</v>
      </c>
      <c r="K772" s="199" t="e">
        <f ca="1"/>
        <v>#NAME?</v>
      </c>
      <c r="M772" s="209"/>
      <c r="T772" s="199">
        <v>0</v>
      </c>
      <c r="U772" s="199">
        <v>0</v>
      </c>
    </row>
    <row r="773" spans="9:21" x14ac:dyDescent="0.3">
      <c r="I773" s="199">
        <v>0</v>
      </c>
      <c r="J773" s="199">
        <v>0</v>
      </c>
      <c r="K773" s="199" t="e">
        <f ca="1"/>
        <v>#NAME?</v>
      </c>
      <c r="M773" s="209"/>
      <c r="T773" s="199">
        <v>0</v>
      </c>
      <c r="U773" s="199">
        <v>0</v>
      </c>
    </row>
    <row r="774" spans="9:21" x14ac:dyDescent="0.3">
      <c r="I774" s="199">
        <v>0</v>
      </c>
      <c r="J774" s="199">
        <v>0</v>
      </c>
      <c r="K774" s="199" t="e">
        <f ca="1"/>
        <v>#NAME?</v>
      </c>
      <c r="M774" s="209"/>
      <c r="T774" s="199">
        <v>0</v>
      </c>
      <c r="U774" s="199">
        <v>0</v>
      </c>
    </row>
    <row r="775" spans="9:21" x14ac:dyDescent="0.3">
      <c r="I775" s="199">
        <v>0</v>
      </c>
      <c r="J775" s="199">
        <v>0</v>
      </c>
      <c r="K775" s="199" t="e">
        <f ca="1"/>
        <v>#NAME?</v>
      </c>
      <c r="M775" s="209"/>
      <c r="T775" s="199">
        <v>0</v>
      </c>
      <c r="U775" s="199">
        <v>0</v>
      </c>
    </row>
    <row r="776" spans="9:21" x14ac:dyDescent="0.3">
      <c r="I776" s="199">
        <v>0</v>
      </c>
      <c r="J776" s="199">
        <v>0</v>
      </c>
      <c r="K776" s="199" t="e">
        <f ca="1"/>
        <v>#NAME?</v>
      </c>
      <c r="M776" s="209"/>
      <c r="T776" s="199">
        <v>0</v>
      </c>
      <c r="U776" s="199">
        <v>0</v>
      </c>
    </row>
    <row r="777" spans="9:21" x14ac:dyDescent="0.3">
      <c r="I777" s="199">
        <v>0</v>
      </c>
      <c r="J777" s="199">
        <v>0</v>
      </c>
      <c r="K777" s="199" t="e">
        <f ca="1"/>
        <v>#NAME?</v>
      </c>
      <c r="M777" s="209"/>
      <c r="T777" s="199">
        <v>0</v>
      </c>
      <c r="U777" s="199">
        <v>0</v>
      </c>
    </row>
    <row r="778" spans="9:21" x14ac:dyDescent="0.3">
      <c r="I778" s="199">
        <v>0</v>
      </c>
      <c r="J778" s="199">
        <v>0</v>
      </c>
      <c r="K778" s="199" t="e">
        <f ca="1"/>
        <v>#NAME?</v>
      </c>
      <c r="M778" s="209"/>
      <c r="T778" s="199">
        <v>0</v>
      </c>
      <c r="U778" s="199">
        <v>0</v>
      </c>
    </row>
    <row r="779" spans="9:21" x14ac:dyDescent="0.3">
      <c r="I779" s="199">
        <v>0</v>
      </c>
      <c r="J779" s="199">
        <v>0</v>
      </c>
      <c r="K779" s="199" t="e">
        <f ca="1"/>
        <v>#NAME?</v>
      </c>
      <c r="M779" s="209"/>
      <c r="T779" s="199">
        <v>0</v>
      </c>
      <c r="U779" s="199">
        <v>0</v>
      </c>
    </row>
    <row r="780" spans="9:21" x14ac:dyDescent="0.3">
      <c r="I780" s="199">
        <v>0</v>
      </c>
      <c r="J780" s="199">
        <v>0</v>
      </c>
      <c r="K780" s="199" t="e">
        <f ca="1"/>
        <v>#NAME?</v>
      </c>
      <c r="M780" s="209"/>
      <c r="T780" s="199">
        <v>0</v>
      </c>
      <c r="U780" s="199">
        <v>0</v>
      </c>
    </row>
    <row r="781" spans="9:21" x14ac:dyDescent="0.3">
      <c r="I781" s="199">
        <v>0</v>
      </c>
      <c r="J781" s="199">
        <v>0</v>
      </c>
      <c r="K781" s="199" t="e">
        <f ca="1"/>
        <v>#NAME?</v>
      </c>
      <c r="M781" s="209"/>
      <c r="T781" s="199">
        <v>0</v>
      </c>
      <c r="U781" s="199">
        <v>0</v>
      </c>
    </row>
    <row r="782" spans="9:21" x14ac:dyDescent="0.3">
      <c r="I782" s="199">
        <v>0</v>
      </c>
      <c r="J782" s="199">
        <v>0</v>
      </c>
      <c r="K782" s="199" t="e">
        <f ca="1"/>
        <v>#NAME?</v>
      </c>
      <c r="M782" s="209"/>
      <c r="T782" s="199">
        <v>0</v>
      </c>
      <c r="U782" s="199">
        <v>0</v>
      </c>
    </row>
    <row r="783" spans="9:21" x14ac:dyDescent="0.3">
      <c r="I783" s="199">
        <v>0</v>
      </c>
      <c r="J783" s="199">
        <v>0</v>
      </c>
      <c r="K783" s="199" t="e">
        <f ca="1"/>
        <v>#NAME?</v>
      </c>
      <c r="M783" s="209"/>
      <c r="T783" s="199">
        <v>0</v>
      </c>
      <c r="U783" s="199">
        <v>0</v>
      </c>
    </row>
    <row r="784" spans="9:21" x14ac:dyDescent="0.3">
      <c r="I784" s="199">
        <v>0</v>
      </c>
      <c r="J784" s="199">
        <v>0</v>
      </c>
      <c r="K784" s="199" t="e">
        <f ca="1"/>
        <v>#NAME?</v>
      </c>
      <c r="M784" s="209"/>
      <c r="T784" s="199">
        <v>0</v>
      </c>
      <c r="U784" s="199">
        <v>0</v>
      </c>
    </row>
    <row r="785" spans="9:21" x14ac:dyDescent="0.3">
      <c r="I785" s="199">
        <v>0</v>
      </c>
      <c r="J785" s="199">
        <v>0</v>
      </c>
      <c r="K785" s="199" t="e">
        <f ca="1"/>
        <v>#NAME?</v>
      </c>
      <c r="M785" s="209"/>
      <c r="T785" s="199">
        <v>0</v>
      </c>
      <c r="U785" s="199">
        <v>0</v>
      </c>
    </row>
    <row r="786" spans="9:21" x14ac:dyDescent="0.3">
      <c r="I786" s="199">
        <v>0</v>
      </c>
      <c r="J786" s="199">
        <v>0</v>
      </c>
      <c r="K786" s="199" t="e">
        <f ca="1"/>
        <v>#NAME?</v>
      </c>
      <c r="M786" s="209"/>
      <c r="T786" s="199">
        <v>0</v>
      </c>
      <c r="U786" s="199">
        <v>0</v>
      </c>
    </row>
    <row r="787" spans="9:21" x14ac:dyDescent="0.3">
      <c r="I787" s="199">
        <v>0</v>
      </c>
      <c r="J787" s="199">
        <v>0</v>
      </c>
      <c r="K787" s="199" t="e">
        <f ca="1"/>
        <v>#NAME?</v>
      </c>
      <c r="M787" s="209"/>
      <c r="T787" s="199">
        <v>0</v>
      </c>
      <c r="U787" s="199">
        <v>0</v>
      </c>
    </row>
    <row r="788" spans="9:21" x14ac:dyDescent="0.3">
      <c r="I788" s="199">
        <v>0</v>
      </c>
      <c r="J788" s="199">
        <v>0</v>
      </c>
      <c r="K788" s="199" t="e">
        <f ca="1"/>
        <v>#NAME?</v>
      </c>
      <c r="M788" s="209"/>
      <c r="T788" s="199">
        <v>0</v>
      </c>
      <c r="U788" s="199">
        <v>0</v>
      </c>
    </row>
    <row r="789" spans="9:21" x14ac:dyDescent="0.3">
      <c r="I789" s="199">
        <v>0</v>
      </c>
      <c r="J789" s="199">
        <v>0</v>
      </c>
      <c r="K789" s="199" t="e">
        <f ca="1"/>
        <v>#NAME?</v>
      </c>
      <c r="M789" s="209"/>
      <c r="T789" s="199">
        <v>0</v>
      </c>
      <c r="U789" s="199">
        <v>0</v>
      </c>
    </row>
    <row r="790" spans="9:21" x14ac:dyDescent="0.3">
      <c r="I790" s="199">
        <v>0</v>
      </c>
      <c r="J790" s="199">
        <v>0</v>
      </c>
      <c r="K790" s="199" t="e">
        <f ca="1"/>
        <v>#NAME?</v>
      </c>
      <c r="M790" s="209"/>
      <c r="T790" s="199">
        <v>0</v>
      </c>
      <c r="U790" s="199">
        <v>38896.9384689832</v>
      </c>
    </row>
    <row r="791" spans="9:21" x14ac:dyDescent="0.3">
      <c r="I791" s="199">
        <v>0</v>
      </c>
      <c r="J791" s="199">
        <v>0</v>
      </c>
      <c r="K791" s="199" t="e">
        <f ca="1"/>
        <v>#NAME?</v>
      </c>
      <c r="M791" s="209"/>
      <c r="T791" s="199">
        <v>0</v>
      </c>
      <c r="U791" s="199">
        <v>0</v>
      </c>
    </row>
    <row r="792" spans="9:21" x14ac:dyDescent="0.3">
      <c r="I792" s="199">
        <v>0</v>
      </c>
      <c r="J792" s="199">
        <v>0</v>
      </c>
      <c r="K792" s="199" t="e">
        <f ca="1"/>
        <v>#NAME?</v>
      </c>
      <c r="M792" s="209"/>
      <c r="T792" s="199">
        <v>0</v>
      </c>
      <c r="U792" s="199">
        <v>0</v>
      </c>
    </row>
    <row r="793" spans="9:21" x14ac:dyDescent="0.3">
      <c r="I793" s="199">
        <v>0</v>
      </c>
      <c r="J793" s="199">
        <v>0</v>
      </c>
      <c r="K793" s="199" t="e">
        <f ca="1"/>
        <v>#NAME?</v>
      </c>
      <c r="M793" s="209"/>
      <c r="T793" s="199">
        <v>0</v>
      </c>
      <c r="U793" s="199">
        <v>0</v>
      </c>
    </row>
    <row r="794" spans="9:21" x14ac:dyDescent="0.3">
      <c r="I794" s="199">
        <v>0</v>
      </c>
      <c r="J794" s="199">
        <v>0</v>
      </c>
      <c r="K794" s="199" t="e">
        <f ca="1"/>
        <v>#NAME?</v>
      </c>
      <c r="M794" s="209"/>
      <c r="T794" s="199">
        <v>0</v>
      </c>
      <c r="U794" s="199">
        <v>0</v>
      </c>
    </row>
    <row r="795" spans="9:21" x14ac:dyDescent="0.3">
      <c r="I795" s="199">
        <v>0</v>
      </c>
      <c r="J795" s="199">
        <v>0</v>
      </c>
      <c r="K795" s="199" t="e">
        <f ca="1"/>
        <v>#NAME?</v>
      </c>
      <c r="M795" s="209"/>
      <c r="T795" s="199">
        <v>0</v>
      </c>
      <c r="U795" s="199">
        <v>0</v>
      </c>
    </row>
    <row r="796" spans="9:21" x14ac:dyDescent="0.3">
      <c r="I796" s="199">
        <v>0</v>
      </c>
      <c r="J796" s="199">
        <v>0</v>
      </c>
      <c r="K796" s="199" t="e">
        <f ca="1"/>
        <v>#NAME?</v>
      </c>
      <c r="M796" s="209"/>
      <c r="T796" s="199">
        <v>0</v>
      </c>
      <c r="U796" s="199">
        <v>0</v>
      </c>
    </row>
    <row r="797" spans="9:21" x14ac:dyDescent="0.3">
      <c r="I797" s="199">
        <v>0</v>
      </c>
      <c r="J797" s="199">
        <v>0</v>
      </c>
      <c r="K797" s="199" t="e">
        <f ca="1"/>
        <v>#NAME?</v>
      </c>
      <c r="M797" s="209"/>
      <c r="T797" s="199">
        <v>0</v>
      </c>
      <c r="U797" s="199">
        <v>0</v>
      </c>
    </row>
    <row r="798" spans="9:21" x14ac:dyDescent="0.3">
      <c r="I798" s="199">
        <v>0</v>
      </c>
      <c r="J798" s="199">
        <v>0</v>
      </c>
      <c r="K798" s="199" t="e">
        <f ca="1"/>
        <v>#NAME?</v>
      </c>
      <c r="M798" s="209"/>
      <c r="T798" s="199">
        <v>0</v>
      </c>
      <c r="U798" s="199">
        <v>0</v>
      </c>
    </row>
    <row r="799" spans="9:21" x14ac:dyDescent="0.3">
      <c r="I799" s="199">
        <v>0</v>
      </c>
      <c r="J799" s="199">
        <v>0</v>
      </c>
      <c r="K799" s="199" t="e">
        <f ca="1"/>
        <v>#NAME?</v>
      </c>
      <c r="M799" s="209"/>
      <c r="T799" s="199">
        <v>0</v>
      </c>
      <c r="U799" s="199">
        <v>0</v>
      </c>
    </row>
    <row r="800" spans="9:21" x14ac:dyDescent="0.3">
      <c r="I800" s="199">
        <v>0</v>
      </c>
      <c r="J800" s="199">
        <v>0</v>
      </c>
      <c r="K800" s="199" t="e">
        <f ca="1"/>
        <v>#NAME?</v>
      </c>
      <c r="M800" s="209"/>
      <c r="T800" s="199">
        <v>0</v>
      </c>
      <c r="U800" s="199">
        <v>0</v>
      </c>
    </row>
    <row r="801" spans="9:21" x14ac:dyDescent="0.3">
      <c r="I801" s="199">
        <v>0</v>
      </c>
      <c r="J801" s="199">
        <v>0</v>
      </c>
      <c r="K801" s="199" t="e">
        <f ca="1"/>
        <v>#NAME?</v>
      </c>
      <c r="M801" s="209"/>
      <c r="T801" s="199">
        <v>0</v>
      </c>
      <c r="U801" s="199">
        <v>0</v>
      </c>
    </row>
    <row r="802" spans="9:21" x14ac:dyDescent="0.3">
      <c r="I802" s="199">
        <v>0</v>
      </c>
      <c r="J802" s="199">
        <v>0</v>
      </c>
      <c r="K802" s="199" t="e">
        <f ca="1"/>
        <v>#NAME?</v>
      </c>
      <c r="M802" s="209"/>
      <c r="T802" s="199">
        <v>0</v>
      </c>
      <c r="U802" s="199">
        <v>0</v>
      </c>
    </row>
    <row r="803" spans="9:21" x14ac:dyDescent="0.3">
      <c r="I803" s="199">
        <v>0</v>
      </c>
      <c r="J803" s="199">
        <v>0</v>
      </c>
      <c r="K803" s="199" t="e">
        <f ca="1"/>
        <v>#NAME?</v>
      </c>
      <c r="M803" s="209"/>
      <c r="T803" s="199">
        <v>0</v>
      </c>
      <c r="U803" s="199">
        <v>0</v>
      </c>
    </row>
    <row r="804" spans="9:21" x14ac:dyDescent="0.3">
      <c r="I804" s="199">
        <v>0</v>
      </c>
      <c r="J804" s="199">
        <v>0</v>
      </c>
      <c r="K804" s="199" t="e">
        <f ca="1"/>
        <v>#NAME?</v>
      </c>
      <c r="M804" s="209"/>
      <c r="T804" s="199">
        <v>0</v>
      </c>
      <c r="U804" s="199">
        <v>53157.204628256339</v>
      </c>
    </row>
    <row r="805" spans="9:21" x14ac:dyDescent="0.3">
      <c r="I805" s="199">
        <v>0</v>
      </c>
      <c r="J805" s="199">
        <v>0</v>
      </c>
      <c r="K805" s="199" t="e">
        <f ca="1"/>
        <v>#NAME?</v>
      </c>
      <c r="M805" s="209"/>
      <c r="T805" s="199">
        <v>0</v>
      </c>
      <c r="U805" s="199">
        <v>0</v>
      </c>
    </row>
    <row r="806" spans="9:21" x14ac:dyDescent="0.3">
      <c r="I806" s="199">
        <v>0</v>
      </c>
      <c r="J806" s="199">
        <v>0</v>
      </c>
      <c r="K806" s="199" t="e">
        <f ca="1"/>
        <v>#NAME?</v>
      </c>
      <c r="M806" s="209"/>
      <c r="T806" s="199">
        <v>0</v>
      </c>
      <c r="U806" s="199">
        <v>117870.40304682433</v>
      </c>
    </row>
    <row r="807" spans="9:21" x14ac:dyDescent="0.3">
      <c r="I807" s="199">
        <v>0</v>
      </c>
      <c r="J807" s="199">
        <v>0</v>
      </c>
      <c r="K807" s="199" t="e">
        <f ca="1"/>
        <v>#NAME?</v>
      </c>
      <c r="M807" s="209"/>
      <c r="T807" s="199">
        <v>0</v>
      </c>
      <c r="U807" s="199">
        <v>0</v>
      </c>
    </row>
    <row r="808" spans="9:21" x14ac:dyDescent="0.3">
      <c r="I808" s="199">
        <v>0</v>
      </c>
      <c r="J808" s="199">
        <v>0</v>
      </c>
      <c r="K808" s="199" t="e">
        <f ca="1"/>
        <v>#NAME?</v>
      </c>
      <c r="M808" s="209"/>
      <c r="T808" s="199">
        <v>0</v>
      </c>
      <c r="U808" s="199">
        <v>0</v>
      </c>
    </row>
    <row r="809" spans="9:21" x14ac:dyDescent="0.3">
      <c r="I809" s="199">
        <v>0</v>
      </c>
      <c r="J809" s="199">
        <v>0</v>
      </c>
      <c r="K809" s="199" t="e">
        <f ca="1"/>
        <v>#NAME?</v>
      </c>
      <c r="M809" s="209"/>
      <c r="T809" s="199">
        <v>0</v>
      </c>
      <c r="U809" s="199">
        <v>0</v>
      </c>
    </row>
    <row r="810" spans="9:21" x14ac:dyDescent="0.3">
      <c r="I810" s="199">
        <v>121955.05517928579</v>
      </c>
      <c r="J810" s="199">
        <v>0</v>
      </c>
      <c r="K810" s="199" t="e">
        <f ca="1"/>
        <v>#NAME?</v>
      </c>
      <c r="M810" s="209"/>
      <c r="T810" s="199">
        <v>121955.05517928579</v>
      </c>
      <c r="U810" s="199">
        <v>0</v>
      </c>
    </row>
    <row r="811" spans="9:21" x14ac:dyDescent="0.3">
      <c r="I811" s="199">
        <v>0</v>
      </c>
      <c r="J811" s="199">
        <v>0</v>
      </c>
      <c r="K811" s="199" t="e">
        <f ca="1"/>
        <v>#NAME?</v>
      </c>
      <c r="M811" s="209"/>
      <c r="T811" s="199">
        <v>0</v>
      </c>
      <c r="U811" s="199">
        <v>0</v>
      </c>
    </row>
    <row r="812" spans="9:21" x14ac:dyDescent="0.3">
      <c r="I812" s="199">
        <v>0</v>
      </c>
      <c r="J812" s="199">
        <v>0</v>
      </c>
      <c r="K812" s="199" t="e">
        <f ca="1"/>
        <v>#NAME?</v>
      </c>
      <c r="M812" s="209"/>
      <c r="T812" s="199">
        <v>0</v>
      </c>
      <c r="U812" s="199">
        <v>0</v>
      </c>
    </row>
    <row r="813" spans="9:21" x14ac:dyDescent="0.3">
      <c r="I813" s="199">
        <v>0</v>
      </c>
      <c r="J813" s="199">
        <v>0</v>
      </c>
      <c r="K813" s="199" t="e">
        <f ca="1"/>
        <v>#NAME?</v>
      </c>
      <c r="M813" s="209"/>
      <c r="T813" s="199">
        <v>0</v>
      </c>
      <c r="U813" s="199">
        <v>0</v>
      </c>
    </row>
    <row r="814" spans="9:21" x14ac:dyDescent="0.3">
      <c r="I814" s="199">
        <v>0</v>
      </c>
      <c r="J814" s="199">
        <v>0</v>
      </c>
      <c r="K814" s="199" t="e">
        <f ca="1"/>
        <v>#NAME?</v>
      </c>
      <c r="M814" s="209"/>
      <c r="T814" s="199">
        <v>0</v>
      </c>
      <c r="U814" s="199">
        <v>0</v>
      </c>
    </row>
    <row r="815" spans="9:21" x14ac:dyDescent="0.3">
      <c r="I815" s="199">
        <v>0</v>
      </c>
      <c r="J815" s="199">
        <v>0</v>
      </c>
      <c r="K815" s="199" t="e">
        <f ca="1"/>
        <v>#NAME?</v>
      </c>
      <c r="M815" s="209"/>
      <c r="T815" s="199">
        <v>0</v>
      </c>
      <c r="U815" s="199">
        <v>0</v>
      </c>
    </row>
    <row r="816" spans="9:21" x14ac:dyDescent="0.3">
      <c r="I816" s="199">
        <v>0</v>
      </c>
      <c r="J816" s="199">
        <v>0</v>
      </c>
      <c r="K816" s="199" t="e">
        <f ca="1"/>
        <v>#NAME?</v>
      </c>
      <c r="M816" s="209"/>
      <c r="T816" s="199">
        <v>0</v>
      </c>
      <c r="U816" s="199">
        <v>0</v>
      </c>
    </row>
    <row r="817" spans="9:21" x14ac:dyDescent="0.3">
      <c r="I817" s="199">
        <v>0</v>
      </c>
      <c r="J817" s="199">
        <v>0</v>
      </c>
      <c r="K817" s="199" t="e">
        <f ca="1"/>
        <v>#NAME?</v>
      </c>
      <c r="M817" s="209"/>
      <c r="T817" s="199">
        <v>0</v>
      </c>
      <c r="U817" s="199">
        <v>0</v>
      </c>
    </row>
    <row r="818" spans="9:21" x14ac:dyDescent="0.3">
      <c r="I818" s="199">
        <v>0</v>
      </c>
      <c r="J818" s="199">
        <v>0</v>
      </c>
      <c r="K818" s="199" t="e">
        <f ca="1"/>
        <v>#NAME?</v>
      </c>
      <c r="M818" s="209"/>
      <c r="T818" s="199">
        <v>0</v>
      </c>
      <c r="U818" s="199">
        <v>0</v>
      </c>
    </row>
    <row r="819" spans="9:21" x14ac:dyDescent="0.3">
      <c r="I819" s="199">
        <v>0</v>
      </c>
      <c r="J819" s="199">
        <v>0</v>
      </c>
      <c r="K819" s="199" t="e">
        <f ca="1"/>
        <v>#NAME?</v>
      </c>
      <c r="M819" s="209"/>
      <c r="T819" s="199">
        <v>0</v>
      </c>
      <c r="U819" s="199">
        <v>0</v>
      </c>
    </row>
    <row r="820" spans="9:21" x14ac:dyDescent="0.3">
      <c r="I820" s="199">
        <v>0</v>
      </c>
      <c r="J820" s="199">
        <v>0</v>
      </c>
      <c r="K820" s="199" t="e">
        <f ca="1"/>
        <v>#NAME?</v>
      </c>
      <c r="M820" s="209"/>
      <c r="T820" s="199">
        <v>0</v>
      </c>
      <c r="U820" s="199">
        <v>0</v>
      </c>
    </row>
    <row r="821" spans="9:21" x14ac:dyDescent="0.3">
      <c r="I821" s="199">
        <v>0</v>
      </c>
      <c r="J821" s="199">
        <v>0</v>
      </c>
      <c r="K821" s="199" t="e">
        <f ca="1"/>
        <v>#NAME?</v>
      </c>
      <c r="M821" s="209"/>
      <c r="T821" s="199">
        <v>0</v>
      </c>
      <c r="U821" s="199">
        <v>0</v>
      </c>
    </row>
    <row r="822" spans="9:21" x14ac:dyDescent="0.3">
      <c r="I822" s="199">
        <v>0</v>
      </c>
      <c r="J822" s="199">
        <v>0</v>
      </c>
      <c r="K822" s="199" t="e">
        <f ca="1"/>
        <v>#NAME?</v>
      </c>
      <c r="M822" s="209"/>
      <c r="T822" s="199">
        <v>0</v>
      </c>
      <c r="U822" s="199">
        <v>0</v>
      </c>
    </row>
    <row r="823" spans="9:21" x14ac:dyDescent="0.3">
      <c r="I823" s="199">
        <v>0</v>
      </c>
      <c r="J823" s="199">
        <v>0</v>
      </c>
      <c r="K823" s="199" t="e">
        <f ca="1"/>
        <v>#NAME?</v>
      </c>
      <c r="M823" s="209"/>
      <c r="T823" s="199">
        <v>0</v>
      </c>
      <c r="U823" s="199">
        <v>0</v>
      </c>
    </row>
    <row r="824" spans="9:21" x14ac:dyDescent="0.3">
      <c r="I824" s="199">
        <v>26960.537445494741</v>
      </c>
      <c r="J824" s="199">
        <v>0</v>
      </c>
      <c r="K824" s="199" t="e">
        <f ca="1"/>
        <v>#NAME?</v>
      </c>
      <c r="M824" s="209"/>
      <c r="T824" s="199">
        <v>26960.537445494741</v>
      </c>
      <c r="U824" s="199">
        <v>0</v>
      </c>
    </row>
    <row r="825" spans="9:21" x14ac:dyDescent="0.3">
      <c r="I825" s="199">
        <v>0</v>
      </c>
      <c r="J825" s="199">
        <v>0</v>
      </c>
      <c r="K825" s="199" t="e">
        <f ca="1"/>
        <v>#NAME?</v>
      </c>
      <c r="M825" s="209"/>
      <c r="T825" s="199">
        <v>0</v>
      </c>
      <c r="U825" s="199">
        <v>0</v>
      </c>
    </row>
    <row r="826" spans="9:21" x14ac:dyDescent="0.3">
      <c r="I826" s="199">
        <v>0</v>
      </c>
      <c r="J826" s="199">
        <v>0</v>
      </c>
      <c r="K826" s="199" t="e">
        <f ca="1"/>
        <v>#NAME?</v>
      </c>
      <c r="M826" s="209"/>
      <c r="T826" s="199">
        <v>0</v>
      </c>
      <c r="U826" s="199">
        <v>0</v>
      </c>
    </row>
    <row r="827" spans="9:21" x14ac:dyDescent="0.3">
      <c r="I827" s="199">
        <v>0</v>
      </c>
      <c r="J827" s="199">
        <v>0</v>
      </c>
      <c r="K827" s="199" t="e">
        <f ca="1"/>
        <v>#NAME?</v>
      </c>
      <c r="M827" s="209"/>
      <c r="T827" s="199">
        <v>0</v>
      </c>
      <c r="U827" s="199">
        <v>0</v>
      </c>
    </row>
    <row r="828" spans="9:21" x14ac:dyDescent="0.3">
      <c r="I828" s="199">
        <v>0</v>
      </c>
      <c r="J828" s="199">
        <v>0</v>
      </c>
      <c r="K828" s="199" t="e">
        <f ca="1"/>
        <v>#NAME?</v>
      </c>
      <c r="M828" s="209"/>
      <c r="T828" s="199">
        <v>0</v>
      </c>
      <c r="U828" s="199">
        <v>0</v>
      </c>
    </row>
    <row r="829" spans="9:21" x14ac:dyDescent="0.3">
      <c r="I829" s="199">
        <v>0</v>
      </c>
      <c r="J829" s="199">
        <v>0</v>
      </c>
      <c r="K829" s="199" t="e">
        <f ca="1"/>
        <v>#NAME?</v>
      </c>
      <c r="M829" s="209"/>
      <c r="T829" s="199">
        <v>0</v>
      </c>
      <c r="U829" s="199">
        <v>0</v>
      </c>
    </row>
    <row r="830" spans="9:21" x14ac:dyDescent="0.3">
      <c r="I830" s="199">
        <v>0</v>
      </c>
      <c r="J830" s="199">
        <v>0</v>
      </c>
      <c r="K830" s="199" t="e">
        <f ca="1"/>
        <v>#NAME?</v>
      </c>
      <c r="M830" s="209"/>
      <c r="T830" s="199">
        <v>0</v>
      </c>
      <c r="U830" s="199">
        <v>0</v>
      </c>
    </row>
    <row r="831" spans="9:21" x14ac:dyDescent="0.3">
      <c r="I831" s="199">
        <v>0</v>
      </c>
      <c r="J831" s="199">
        <v>0</v>
      </c>
      <c r="K831" s="199" t="e">
        <f ca="1"/>
        <v>#NAME?</v>
      </c>
      <c r="M831" s="209"/>
      <c r="T831" s="199">
        <v>0</v>
      </c>
      <c r="U831" s="199">
        <v>0</v>
      </c>
    </row>
    <row r="832" spans="9:21" x14ac:dyDescent="0.3">
      <c r="I832" s="199">
        <v>0</v>
      </c>
      <c r="J832" s="199">
        <v>0</v>
      </c>
      <c r="K832" s="199" t="e">
        <f ca="1"/>
        <v>#NAME?</v>
      </c>
      <c r="M832" s="209"/>
      <c r="T832" s="199">
        <v>0</v>
      </c>
      <c r="U832" s="199">
        <v>0</v>
      </c>
    </row>
    <row r="833" spans="9:21" x14ac:dyDescent="0.3">
      <c r="I833" s="199">
        <v>0</v>
      </c>
      <c r="J833" s="199">
        <v>0</v>
      </c>
      <c r="K833" s="199" t="e">
        <f ca="1"/>
        <v>#NAME?</v>
      </c>
      <c r="M833" s="209"/>
      <c r="T833" s="199">
        <v>0</v>
      </c>
      <c r="U833" s="199">
        <v>0</v>
      </c>
    </row>
    <row r="834" spans="9:21" x14ac:dyDescent="0.3">
      <c r="I834" s="199">
        <v>0</v>
      </c>
      <c r="J834" s="199">
        <v>0</v>
      </c>
      <c r="K834" s="199" t="e">
        <f ca="1"/>
        <v>#NAME?</v>
      </c>
      <c r="M834" s="209"/>
      <c r="T834" s="199">
        <v>0</v>
      </c>
      <c r="U834" s="199">
        <v>0</v>
      </c>
    </row>
    <row r="835" spans="9:21" x14ac:dyDescent="0.3">
      <c r="I835" s="199">
        <v>0</v>
      </c>
      <c r="J835" s="199">
        <v>0</v>
      </c>
      <c r="K835" s="199" t="e">
        <f ca="1"/>
        <v>#NAME?</v>
      </c>
      <c r="M835" s="209"/>
      <c r="T835" s="199">
        <v>0</v>
      </c>
      <c r="U835" s="199">
        <v>0</v>
      </c>
    </row>
    <row r="836" spans="9:21" x14ac:dyDescent="0.3">
      <c r="I836" s="199">
        <v>0</v>
      </c>
      <c r="J836" s="199">
        <v>0</v>
      </c>
      <c r="K836" s="199" t="e">
        <f ca="1"/>
        <v>#NAME?</v>
      </c>
      <c r="M836" s="209"/>
      <c r="T836" s="199">
        <v>0</v>
      </c>
      <c r="U836" s="199">
        <v>0</v>
      </c>
    </row>
    <row r="837" spans="9:21" x14ac:dyDescent="0.3">
      <c r="I837" s="199">
        <v>0</v>
      </c>
      <c r="J837" s="199">
        <v>0</v>
      </c>
      <c r="K837" s="199" t="e">
        <f ca="1"/>
        <v>#NAME?</v>
      </c>
      <c r="M837" s="209"/>
      <c r="T837" s="199">
        <v>0</v>
      </c>
      <c r="U837" s="199">
        <v>0</v>
      </c>
    </row>
    <row r="838" spans="9:21" x14ac:dyDescent="0.3">
      <c r="I838" s="199">
        <v>0</v>
      </c>
      <c r="J838" s="199">
        <v>0</v>
      </c>
      <c r="K838" s="199" t="e">
        <f ca="1"/>
        <v>#NAME?</v>
      </c>
      <c r="M838" s="209"/>
      <c r="T838" s="199">
        <v>0</v>
      </c>
      <c r="U838" s="199">
        <v>0</v>
      </c>
    </row>
    <row r="839" spans="9:21" x14ac:dyDescent="0.3">
      <c r="I839" s="199">
        <v>0</v>
      </c>
      <c r="J839" s="199">
        <v>0</v>
      </c>
      <c r="K839" s="199" t="e">
        <f ca="1"/>
        <v>#NAME?</v>
      </c>
      <c r="M839" s="209"/>
      <c r="T839" s="199">
        <v>0</v>
      </c>
      <c r="U839" s="199">
        <v>0</v>
      </c>
    </row>
    <row r="840" spans="9:21" x14ac:dyDescent="0.3">
      <c r="I840" s="199">
        <v>0</v>
      </c>
      <c r="J840" s="199">
        <v>0</v>
      </c>
      <c r="K840" s="199" t="e">
        <f ca="1"/>
        <v>#NAME?</v>
      </c>
      <c r="M840" s="209"/>
      <c r="T840" s="199">
        <v>0</v>
      </c>
      <c r="U840" s="199">
        <v>65598.658282571341</v>
      </c>
    </row>
    <row r="841" spans="9:21" x14ac:dyDescent="0.3">
      <c r="I841" s="199">
        <v>0</v>
      </c>
      <c r="J841" s="199">
        <v>0</v>
      </c>
      <c r="K841" s="199" t="e">
        <f ca="1"/>
        <v>#NAME?</v>
      </c>
      <c r="M841" s="209"/>
      <c r="T841" s="199">
        <v>0</v>
      </c>
      <c r="U841" s="199">
        <v>0</v>
      </c>
    </row>
    <row r="842" spans="9:21" x14ac:dyDescent="0.3">
      <c r="I842" s="199">
        <v>0</v>
      </c>
      <c r="J842" s="199">
        <v>0</v>
      </c>
      <c r="K842" s="199" t="e">
        <f ca="1"/>
        <v>#NAME?</v>
      </c>
      <c r="M842" s="209"/>
      <c r="T842" s="199">
        <v>0</v>
      </c>
      <c r="U842" s="199">
        <v>0</v>
      </c>
    </row>
    <row r="843" spans="9:21" x14ac:dyDescent="0.3">
      <c r="I843" s="199">
        <v>0</v>
      </c>
      <c r="J843" s="199">
        <v>0</v>
      </c>
      <c r="K843" s="199" t="e">
        <f ca="1"/>
        <v>#NAME?</v>
      </c>
      <c r="M843" s="209"/>
      <c r="T843" s="199">
        <v>0</v>
      </c>
      <c r="U843" s="199">
        <v>0</v>
      </c>
    </row>
    <row r="844" spans="9:21" x14ac:dyDescent="0.3">
      <c r="I844" s="199">
        <v>0</v>
      </c>
      <c r="J844" s="199">
        <v>0</v>
      </c>
      <c r="K844" s="199" t="e">
        <f ca="1"/>
        <v>#NAME?</v>
      </c>
      <c r="T844" s="199">
        <v>0</v>
      </c>
      <c r="U844" s="199">
        <v>0</v>
      </c>
    </row>
    <row r="845" spans="9:21" x14ac:dyDescent="0.3">
      <c r="I845" s="199">
        <v>0</v>
      </c>
      <c r="J845" s="199">
        <v>0</v>
      </c>
      <c r="K845" s="199" t="e">
        <f ca="1"/>
        <v>#NAME?</v>
      </c>
      <c r="T845" s="199">
        <v>0</v>
      </c>
      <c r="U845" s="199">
        <v>0</v>
      </c>
    </row>
    <row r="846" spans="9:21" x14ac:dyDescent="0.3">
      <c r="I846" s="199">
        <v>0</v>
      </c>
      <c r="J846" s="199">
        <v>0</v>
      </c>
      <c r="K846" s="199" t="e">
        <f ca="1"/>
        <v>#NAME?</v>
      </c>
      <c r="T846" s="199">
        <v>0</v>
      </c>
      <c r="U846" s="199">
        <v>0</v>
      </c>
    </row>
    <row r="847" spans="9:21" x14ac:dyDescent="0.3">
      <c r="I847" s="199">
        <v>0</v>
      </c>
      <c r="J847" s="199">
        <v>0</v>
      </c>
      <c r="K847" s="199" t="e">
        <f ca="1"/>
        <v>#NAME?</v>
      </c>
      <c r="T847" s="199">
        <v>0</v>
      </c>
      <c r="U847" s="199">
        <v>0</v>
      </c>
    </row>
    <row r="848" spans="9:21" x14ac:dyDescent="0.3">
      <c r="I848" s="199">
        <v>0</v>
      </c>
      <c r="J848" s="199">
        <v>0</v>
      </c>
      <c r="K848" s="199" t="e">
        <f ca="1"/>
        <v>#NAME?</v>
      </c>
      <c r="T848" s="199">
        <v>0</v>
      </c>
      <c r="U848" s="199">
        <v>0</v>
      </c>
    </row>
    <row r="849" spans="9:21" x14ac:dyDescent="0.3">
      <c r="I849" s="199">
        <v>0</v>
      </c>
      <c r="J849" s="199">
        <v>0</v>
      </c>
      <c r="K849" s="199" t="e">
        <f ca="1"/>
        <v>#NAME?</v>
      </c>
      <c r="T849" s="199">
        <v>0</v>
      </c>
      <c r="U849" s="199">
        <v>0</v>
      </c>
    </row>
    <row r="850" spans="9:21" x14ac:dyDescent="0.3">
      <c r="I850" s="199">
        <v>0</v>
      </c>
      <c r="J850" s="199">
        <v>0</v>
      </c>
      <c r="K850" s="199" t="e">
        <f ca="1"/>
        <v>#NAME?</v>
      </c>
      <c r="T850" s="199">
        <v>0</v>
      </c>
      <c r="U850" s="199">
        <v>0</v>
      </c>
    </row>
    <row r="851" spans="9:21" x14ac:dyDescent="0.3">
      <c r="I851" s="199">
        <v>0</v>
      </c>
      <c r="J851" s="199">
        <v>0</v>
      </c>
      <c r="K851" s="199" t="e">
        <f ca="1"/>
        <v>#NAME?</v>
      </c>
      <c r="T851" s="199">
        <v>0</v>
      </c>
      <c r="U851" s="199">
        <v>0</v>
      </c>
    </row>
    <row r="852" spans="9:21" x14ac:dyDescent="0.3">
      <c r="I852" s="199">
        <v>0</v>
      </c>
      <c r="J852" s="199">
        <v>0</v>
      </c>
      <c r="K852" s="199" t="e">
        <f ca="1"/>
        <v>#NAME?</v>
      </c>
      <c r="T852" s="199">
        <v>0</v>
      </c>
      <c r="U852" s="199">
        <v>0</v>
      </c>
    </row>
    <row r="853" spans="9:21" x14ac:dyDescent="0.3">
      <c r="I853" s="199">
        <v>0</v>
      </c>
      <c r="J853" s="199">
        <v>0</v>
      </c>
      <c r="K853" s="199" t="e">
        <f ca="1"/>
        <v>#NAME?</v>
      </c>
      <c r="T853" s="199">
        <v>0</v>
      </c>
      <c r="U853" s="199">
        <v>0</v>
      </c>
    </row>
    <row r="854" spans="9:21" x14ac:dyDescent="0.3">
      <c r="I854" s="199">
        <v>0</v>
      </c>
      <c r="J854" s="199">
        <v>0</v>
      </c>
      <c r="K854" s="199" t="e">
        <f ca="1"/>
        <v>#NAME?</v>
      </c>
      <c r="T854" s="199">
        <v>0</v>
      </c>
      <c r="U854" s="199">
        <v>0</v>
      </c>
    </row>
    <row r="855" spans="9:21" x14ac:dyDescent="0.3">
      <c r="I855" s="199">
        <v>0</v>
      </c>
      <c r="J855" s="199">
        <v>0</v>
      </c>
      <c r="K855" s="199" t="e">
        <f ca="1"/>
        <v>#NAME?</v>
      </c>
      <c r="T855" s="199">
        <v>0</v>
      </c>
      <c r="U855" s="199">
        <v>0</v>
      </c>
    </row>
    <row r="856" spans="9:21" x14ac:dyDescent="0.3">
      <c r="I856" s="199">
        <v>0</v>
      </c>
      <c r="J856" s="199">
        <v>0</v>
      </c>
      <c r="K856" s="199" t="e">
        <f ca="1"/>
        <v>#NAME?</v>
      </c>
      <c r="T856" s="199">
        <v>0</v>
      </c>
      <c r="U856" s="199">
        <v>0</v>
      </c>
    </row>
    <row r="857" spans="9:21" x14ac:dyDescent="0.3">
      <c r="I857" s="199">
        <v>0</v>
      </c>
      <c r="J857" s="199">
        <v>0</v>
      </c>
      <c r="K857" s="199" t="e">
        <f ca="1"/>
        <v>#NAME?</v>
      </c>
      <c r="T857" s="199">
        <v>0</v>
      </c>
      <c r="U857" s="199">
        <v>0</v>
      </c>
    </row>
    <row r="858" spans="9:21" x14ac:dyDescent="0.3">
      <c r="I858" s="199">
        <v>0</v>
      </c>
      <c r="J858" s="199">
        <v>0</v>
      </c>
      <c r="K858" s="199" t="e">
        <f ca="1"/>
        <v>#NAME?</v>
      </c>
      <c r="T858" s="199">
        <v>0</v>
      </c>
      <c r="U858" s="199">
        <v>0</v>
      </c>
    </row>
    <row r="859" spans="9:21" x14ac:dyDescent="0.3">
      <c r="I859" s="199">
        <v>0</v>
      </c>
      <c r="J859" s="199">
        <v>0</v>
      </c>
      <c r="K859" s="199" t="e">
        <f ca="1"/>
        <v>#NAME?</v>
      </c>
      <c r="T859" s="199">
        <v>0</v>
      </c>
      <c r="U859" s="199">
        <v>0</v>
      </c>
    </row>
    <row r="860" spans="9:21" x14ac:dyDescent="0.3">
      <c r="I860" s="199">
        <v>0</v>
      </c>
      <c r="J860" s="199">
        <v>0</v>
      </c>
      <c r="K860" s="199" t="e">
        <f ca="1"/>
        <v>#NAME?</v>
      </c>
      <c r="T860" s="199">
        <v>0</v>
      </c>
      <c r="U860" s="199">
        <v>0</v>
      </c>
    </row>
    <row r="861" spans="9:21" x14ac:dyDescent="0.3">
      <c r="I861" s="199">
        <v>0</v>
      </c>
      <c r="J861" s="199">
        <v>0</v>
      </c>
      <c r="K861" s="199" t="e">
        <f ca="1"/>
        <v>#NAME?</v>
      </c>
      <c r="T861" s="199">
        <v>0</v>
      </c>
      <c r="U861" s="199">
        <v>0</v>
      </c>
    </row>
    <row r="862" spans="9:21" x14ac:dyDescent="0.3">
      <c r="I862" s="199">
        <v>0</v>
      </c>
      <c r="J862" s="199">
        <v>0</v>
      </c>
      <c r="K862" s="199" t="e">
        <f ca="1"/>
        <v>#NAME?</v>
      </c>
      <c r="T862" s="199">
        <v>0</v>
      </c>
      <c r="U862" s="199">
        <v>0</v>
      </c>
    </row>
    <row r="863" spans="9:21" x14ac:dyDescent="0.3">
      <c r="I863" s="199">
        <v>0</v>
      </c>
      <c r="J863" s="199">
        <v>0</v>
      </c>
      <c r="K863" s="199" t="e">
        <f ca="1"/>
        <v>#NAME?</v>
      </c>
      <c r="T863" s="199">
        <v>0</v>
      </c>
      <c r="U863" s="199">
        <v>0</v>
      </c>
    </row>
    <row r="864" spans="9:21" x14ac:dyDescent="0.3">
      <c r="I864" s="199">
        <v>0</v>
      </c>
      <c r="J864" s="199">
        <v>0</v>
      </c>
      <c r="K864" s="199" t="e">
        <f ca="1"/>
        <v>#NAME?</v>
      </c>
      <c r="T864" s="199">
        <v>0</v>
      </c>
      <c r="U864" s="199">
        <v>0</v>
      </c>
    </row>
    <row r="865" spans="9:21" x14ac:dyDescent="0.3">
      <c r="I865" s="199">
        <v>0</v>
      </c>
      <c r="J865" s="199">
        <v>0</v>
      </c>
      <c r="K865" s="199" t="e">
        <f ca="1"/>
        <v>#NAME?</v>
      </c>
      <c r="T865" s="199">
        <v>0</v>
      </c>
      <c r="U865" s="199">
        <v>0</v>
      </c>
    </row>
    <row r="866" spans="9:21" x14ac:dyDescent="0.3">
      <c r="I866" s="199">
        <v>0</v>
      </c>
      <c r="J866" s="199">
        <v>0</v>
      </c>
      <c r="K866" s="199" t="e">
        <f ca="1"/>
        <v>#NAME?</v>
      </c>
      <c r="T866" s="199">
        <v>0</v>
      </c>
      <c r="U866" s="199">
        <v>0</v>
      </c>
    </row>
    <row r="867" spans="9:21" x14ac:dyDescent="0.3">
      <c r="I867" s="199">
        <v>0</v>
      </c>
      <c r="J867" s="199">
        <v>0</v>
      </c>
      <c r="K867" s="199" t="e">
        <f ca="1"/>
        <v>#NAME?</v>
      </c>
      <c r="T867" s="199">
        <v>0</v>
      </c>
      <c r="U867" s="199">
        <v>0</v>
      </c>
    </row>
    <row r="868" spans="9:21" x14ac:dyDescent="0.3">
      <c r="I868" s="199">
        <v>0</v>
      </c>
      <c r="J868" s="199">
        <v>0</v>
      </c>
      <c r="K868" s="199" t="e">
        <f ca="1"/>
        <v>#NAME?</v>
      </c>
      <c r="T868" s="199">
        <v>0</v>
      </c>
      <c r="U868" s="199">
        <v>0</v>
      </c>
    </row>
    <row r="869" spans="9:21" x14ac:dyDescent="0.3">
      <c r="I869" s="199">
        <v>0</v>
      </c>
      <c r="J869" s="199">
        <v>0</v>
      </c>
      <c r="K869" s="199" t="e">
        <f ca="1"/>
        <v>#NAME?</v>
      </c>
      <c r="T869" s="199">
        <v>0</v>
      </c>
      <c r="U869" s="199">
        <v>0</v>
      </c>
    </row>
    <row r="870" spans="9:21" x14ac:dyDescent="0.3">
      <c r="I870" s="199">
        <v>0</v>
      </c>
      <c r="J870" s="199">
        <v>0</v>
      </c>
      <c r="K870" s="199" t="e">
        <f ca="1"/>
        <v>#NAME?</v>
      </c>
      <c r="T870" s="199">
        <v>0</v>
      </c>
      <c r="U870" s="199">
        <v>0</v>
      </c>
    </row>
    <row r="871" spans="9:21" x14ac:dyDescent="0.3">
      <c r="I871" s="199">
        <v>0</v>
      </c>
      <c r="J871" s="199">
        <v>0</v>
      </c>
      <c r="K871" s="199" t="e">
        <f ca="1"/>
        <v>#NAME?</v>
      </c>
      <c r="T871" s="199">
        <v>0</v>
      </c>
      <c r="U871" s="199">
        <v>0</v>
      </c>
    </row>
    <row r="872" spans="9:21" x14ac:dyDescent="0.3">
      <c r="I872" s="199">
        <v>0</v>
      </c>
      <c r="J872" s="199">
        <v>0</v>
      </c>
      <c r="K872" s="199" t="e">
        <f ca="1"/>
        <v>#NAME?</v>
      </c>
      <c r="T872" s="199">
        <v>0</v>
      </c>
      <c r="U872" s="199">
        <v>0</v>
      </c>
    </row>
    <row r="873" spans="9:21" x14ac:dyDescent="0.3">
      <c r="I873" s="199">
        <v>0</v>
      </c>
      <c r="J873" s="199">
        <v>0</v>
      </c>
      <c r="K873" s="199" t="e">
        <f ca="1"/>
        <v>#NAME?</v>
      </c>
      <c r="T873" s="199">
        <v>0</v>
      </c>
      <c r="U873" s="199">
        <v>0</v>
      </c>
    </row>
    <row r="874" spans="9:21" x14ac:dyDescent="0.3">
      <c r="I874" s="199">
        <v>0</v>
      </c>
      <c r="J874" s="199">
        <v>0</v>
      </c>
      <c r="K874" s="199" t="e">
        <f ca="1"/>
        <v>#NAME?</v>
      </c>
      <c r="T874" s="199">
        <v>0</v>
      </c>
      <c r="U874" s="199">
        <v>0</v>
      </c>
    </row>
    <row r="875" spans="9:21" x14ac:dyDescent="0.3">
      <c r="I875" s="199">
        <v>0</v>
      </c>
      <c r="J875" s="199">
        <v>0</v>
      </c>
      <c r="K875" s="199" t="e">
        <f ca="1"/>
        <v>#NAME?</v>
      </c>
      <c r="T875" s="199">
        <v>0</v>
      </c>
      <c r="U875" s="199">
        <v>0</v>
      </c>
    </row>
    <row r="876" spans="9:21" x14ac:dyDescent="0.3">
      <c r="I876" s="199">
        <v>0</v>
      </c>
      <c r="J876" s="199">
        <v>0</v>
      </c>
      <c r="K876" s="199" t="e">
        <f ca="1"/>
        <v>#NAME?</v>
      </c>
      <c r="T876" s="199">
        <v>0</v>
      </c>
      <c r="U876" s="199">
        <v>0</v>
      </c>
    </row>
    <row r="877" spans="9:21" x14ac:dyDescent="0.3">
      <c r="I877" s="199">
        <v>0</v>
      </c>
      <c r="J877" s="199">
        <v>0</v>
      </c>
      <c r="K877" s="199" t="e">
        <f ca="1"/>
        <v>#NAME?</v>
      </c>
      <c r="T877" s="199">
        <v>0</v>
      </c>
      <c r="U877" s="199">
        <v>0</v>
      </c>
    </row>
    <row r="878" spans="9:21" x14ac:dyDescent="0.3">
      <c r="I878" s="199">
        <v>0</v>
      </c>
      <c r="J878" s="199">
        <v>0</v>
      </c>
      <c r="K878" s="199" t="e">
        <f ca="1"/>
        <v>#NAME?</v>
      </c>
      <c r="T878" s="199">
        <v>0</v>
      </c>
      <c r="U878" s="199">
        <v>0</v>
      </c>
    </row>
    <row r="879" spans="9:21" x14ac:dyDescent="0.3">
      <c r="I879" s="199">
        <v>0</v>
      </c>
      <c r="J879" s="199">
        <v>0</v>
      </c>
      <c r="K879" s="199" t="e">
        <f ca="1"/>
        <v>#NAME?</v>
      </c>
      <c r="T879" s="199">
        <v>0</v>
      </c>
      <c r="U879" s="199">
        <v>0</v>
      </c>
    </row>
    <row r="880" spans="9:21" x14ac:dyDescent="0.3">
      <c r="I880" s="199">
        <v>0</v>
      </c>
      <c r="J880" s="199">
        <v>0</v>
      </c>
      <c r="K880" s="199" t="e">
        <f ca="1"/>
        <v>#NAME?</v>
      </c>
      <c r="T880" s="199">
        <v>0</v>
      </c>
      <c r="U880" s="199">
        <v>0</v>
      </c>
    </row>
    <row r="881" spans="9:21" x14ac:dyDescent="0.3">
      <c r="I881" s="199">
        <v>0</v>
      </c>
      <c r="J881" s="199">
        <v>0</v>
      </c>
      <c r="K881" s="199" t="e">
        <f ca="1"/>
        <v>#NAME?</v>
      </c>
      <c r="T881" s="199">
        <v>0</v>
      </c>
      <c r="U881" s="199">
        <v>0</v>
      </c>
    </row>
    <row r="882" spans="9:21" x14ac:dyDescent="0.3">
      <c r="I882" s="199">
        <v>0</v>
      </c>
      <c r="J882" s="199">
        <v>0</v>
      </c>
      <c r="K882" s="199" t="e">
        <f ca="1"/>
        <v>#NAME?</v>
      </c>
      <c r="T882" s="199">
        <v>0</v>
      </c>
      <c r="U882" s="199">
        <v>0</v>
      </c>
    </row>
    <row r="883" spans="9:21" x14ac:dyDescent="0.3">
      <c r="I883" s="199">
        <v>0</v>
      </c>
      <c r="J883" s="199">
        <v>0</v>
      </c>
      <c r="K883" s="199" t="e">
        <f ca="1"/>
        <v>#NAME?</v>
      </c>
      <c r="T883" s="199">
        <v>0</v>
      </c>
      <c r="U883" s="199">
        <v>0</v>
      </c>
    </row>
    <row r="884" spans="9:21" x14ac:dyDescent="0.3">
      <c r="I884" s="199">
        <v>0</v>
      </c>
      <c r="J884" s="199">
        <v>0</v>
      </c>
      <c r="K884" s="199" t="e">
        <f ca="1"/>
        <v>#NAME?</v>
      </c>
      <c r="T884" s="199">
        <v>0</v>
      </c>
      <c r="U884" s="199">
        <v>0</v>
      </c>
    </row>
    <row r="885" spans="9:21" x14ac:dyDescent="0.3">
      <c r="I885" s="199">
        <v>0</v>
      </c>
      <c r="J885" s="199">
        <v>0</v>
      </c>
      <c r="K885" s="199" t="e">
        <f ca="1"/>
        <v>#NAME?</v>
      </c>
      <c r="T885" s="199">
        <v>0</v>
      </c>
      <c r="U885" s="199">
        <v>0</v>
      </c>
    </row>
    <row r="886" spans="9:21" x14ac:dyDescent="0.3">
      <c r="I886" s="199">
        <v>0</v>
      </c>
      <c r="J886" s="199">
        <v>0</v>
      </c>
      <c r="K886" s="199" t="e">
        <f ca="1"/>
        <v>#NAME?</v>
      </c>
      <c r="T886" s="199">
        <v>0</v>
      </c>
      <c r="U886" s="199">
        <v>0</v>
      </c>
    </row>
    <row r="887" spans="9:21" x14ac:dyDescent="0.3">
      <c r="I887" s="199">
        <v>0</v>
      </c>
      <c r="J887" s="199">
        <v>0</v>
      </c>
      <c r="K887" s="199" t="e">
        <f ca="1"/>
        <v>#NAME?</v>
      </c>
      <c r="T887" s="199">
        <v>0</v>
      </c>
      <c r="U887" s="199">
        <v>0</v>
      </c>
    </row>
    <row r="888" spans="9:21" x14ac:dyDescent="0.3">
      <c r="I888" s="199">
        <v>0</v>
      </c>
      <c r="J888" s="199">
        <v>0</v>
      </c>
      <c r="K888" s="199" t="e">
        <f ca="1"/>
        <v>#NAME?</v>
      </c>
      <c r="T888" s="199">
        <v>0</v>
      </c>
      <c r="U888" s="199">
        <v>0</v>
      </c>
    </row>
    <row r="889" spans="9:21" x14ac:dyDescent="0.3">
      <c r="I889" s="199">
        <v>0</v>
      </c>
      <c r="J889" s="199">
        <v>0</v>
      </c>
      <c r="K889" s="199" t="e">
        <f ca="1"/>
        <v>#NAME?</v>
      </c>
      <c r="T889" s="199">
        <v>0</v>
      </c>
      <c r="U889" s="199">
        <v>0</v>
      </c>
    </row>
    <row r="890" spans="9:21" x14ac:dyDescent="0.3">
      <c r="I890" s="199">
        <v>0</v>
      </c>
      <c r="J890" s="199">
        <v>0</v>
      </c>
      <c r="K890" s="199" t="e">
        <f ca="1"/>
        <v>#NAME?</v>
      </c>
      <c r="T890" s="199">
        <v>0</v>
      </c>
      <c r="U890" s="199">
        <v>0</v>
      </c>
    </row>
    <row r="891" spans="9:21" x14ac:dyDescent="0.3">
      <c r="I891" s="199">
        <v>0</v>
      </c>
      <c r="J891" s="199">
        <v>0</v>
      </c>
      <c r="K891" s="199" t="e">
        <f ca="1"/>
        <v>#NAME?</v>
      </c>
      <c r="T891" s="199">
        <v>0</v>
      </c>
      <c r="U891" s="199">
        <v>0</v>
      </c>
    </row>
    <row r="892" spans="9:21" x14ac:dyDescent="0.3">
      <c r="I892" s="199">
        <v>0</v>
      </c>
      <c r="J892" s="199">
        <v>0</v>
      </c>
      <c r="K892" s="199" t="e">
        <f ca="1"/>
        <v>#NAME?</v>
      </c>
      <c r="T892" s="199">
        <v>0</v>
      </c>
      <c r="U892" s="199">
        <v>0</v>
      </c>
    </row>
    <row r="893" spans="9:21" x14ac:dyDescent="0.3">
      <c r="I893" s="199">
        <v>0</v>
      </c>
      <c r="J893" s="199">
        <v>0</v>
      </c>
      <c r="K893" s="199" t="e">
        <f ca="1"/>
        <v>#NAME?</v>
      </c>
      <c r="T893" s="199">
        <v>0</v>
      </c>
      <c r="U893" s="199">
        <v>0</v>
      </c>
    </row>
    <row r="894" spans="9:21" x14ac:dyDescent="0.3">
      <c r="I894" s="199">
        <v>0</v>
      </c>
      <c r="J894" s="199">
        <v>0</v>
      </c>
      <c r="K894" s="199" t="e">
        <f ca="1"/>
        <v>#NAME?</v>
      </c>
      <c r="T894" s="199">
        <v>0</v>
      </c>
      <c r="U894" s="199">
        <v>0</v>
      </c>
    </row>
    <row r="895" spans="9:21" x14ac:dyDescent="0.3">
      <c r="I895" s="199">
        <v>0</v>
      </c>
      <c r="J895" s="199">
        <v>0</v>
      </c>
      <c r="K895" s="199" t="e">
        <f ca="1"/>
        <v>#NAME?</v>
      </c>
      <c r="T895" s="199">
        <v>0</v>
      </c>
      <c r="U895" s="199">
        <v>0</v>
      </c>
    </row>
    <row r="896" spans="9:21" x14ac:dyDescent="0.3">
      <c r="I896" s="199">
        <v>0</v>
      </c>
      <c r="J896" s="199">
        <v>0</v>
      </c>
      <c r="K896" s="199" t="e">
        <f ca="1"/>
        <v>#NAME?</v>
      </c>
      <c r="T896" s="199">
        <v>0</v>
      </c>
      <c r="U896" s="199">
        <v>0</v>
      </c>
    </row>
    <row r="897" spans="9:21" x14ac:dyDescent="0.3">
      <c r="I897" s="199">
        <v>0</v>
      </c>
      <c r="J897" s="199">
        <v>0</v>
      </c>
      <c r="K897" s="199" t="e">
        <f ca="1"/>
        <v>#NAME?</v>
      </c>
      <c r="T897" s="199">
        <v>0</v>
      </c>
      <c r="U897" s="199">
        <v>0</v>
      </c>
    </row>
    <row r="898" spans="9:21" x14ac:dyDescent="0.3">
      <c r="I898" s="199">
        <v>0</v>
      </c>
      <c r="J898" s="199">
        <v>0</v>
      </c>
      <c r="K898" s="199" t="e">
        <f ca="1"/>
        <v>#NAME?</v>
      </c>
      <c r="T898" s="199">
        <v>0</v>
      </c>
      <c r="U898" s="199">
        <v>0</v>
      </c>
    </row>
    <row r="899" spans="9:21" x14ac:dyDescent="0.3">
      <c r="I899" s="199">
        <v>0</v>
      </c>
      <c r="J899" s="199">
        <v>0</v>
      </c>
      <c r="K899" s="199" t="e">
        <f ca="1"/>
        <v>#NAME?</v>
      </c>
      <c r="T899" s="199">
        <v>0</v>
      </c>
      <c r="U899" s="199">
        <v>0</v>
      </c>
    </row>
    <row r="900" spans="9:21" x14ac:dyDescent="0.3">
      <c r="I900" s="199">
        <v>0</v>
      </c>
      <c r="J900" s="199">
        <v>0</v>
      </c>
      <c r="K900" s="199" t="e">
        <f ca="1"/>
        <v>#NAME?</v>
      </c>
      <c r="T900" s="199">
        <v>0</v>
      </c>
      <c r="U900" s="199">
        <v>0</v>
      </c>
    </row>
    <row r="901" spans="9:21" x14ac:dyDescent="0.3">
      <c r="I901" s="199">
        <v>0</v>
      </c>
      <c r="J901" s="199">
        <v>0</v>
      </c>
      <c r="K901" s="199" t="e">
        <f ca="1"/>
        <v>#NAME?</v>
      </c>
      <c r="T901" s="199">
        <v>0</v>
      </c>
      <c r="U901" s="199">
        <v>0</v>
      </c>
    </row>
    <row r="902" spans="9:21" x14ac:dyDescent="0.3">
      <c r="I902" s="199">
        <v>0</v>
      </c>
      <c r="J902" s="199">
        <v>0</v>
      </c>
      <c r="K902" s="199" t="e">
        <f ca="1"/>
        <v>#NAME?</v>
      </c>
      <c r="T902" s="199">
        <v>0</v>
      </c>
      <c r="U902" s="199">
        <v>0</v>
      </c>
    </row>
    <row r="903" spans="9:21" x14ac:dyDescent="0.3">
      <c r="I903" s="199">
        <v>0</v>
      </c>
      <c r="J903" s="199">
        <v>0</v>
      </c>
      <c r="K903" s="199" t="e">
        <f ca="1"/>
        <v>#NAME?</v>
      </c>
      <c r="T903" s="199">
        <v>0</v>
      </c>
      <c r="U903" s="199">
        <v>0</v>
      </c>
    </row>
    <row r="904" spans="9:21" x14ac:dyDescent="0.3">
      <c r="I904" s="199">
        <v>9187.9455395358564</v>
      </c>
      <c r="J904" s="199">
        <v>0</v>
      </c>
      <c r="K904" s="199" t="e">
        <f ca="1"/>
        <v>#NAME?</v>
      </c>
      <c r="T904" s="199">
        <v>9187.9455395358564</v>
      </c>
      <c r="U904" s="199">
        <v>0</v>
      </c>
    </row>
    <row r="905" spans="9:21" x14ac:dyDescent="0.3">
      <c r="I905" s="199">
        <v>0</v>
      </c>
      <c r="J905" s="199">
        <v>0</v>
      </c>
      <c r="K905" s="199" t="e">
        <f ca="1"/>
        <v>#NAME?</v>
      </c>
      <c r="T905" s="199">
        <v>0</v>
      </c>
      <c r="U905" s="199">
        <v>0</v>
      </c>
    </row>
    <row r="906" spans="9:21" x14ac:dyDescent="0.3">
      <c r="I906" s="199">
        <v>0</v>
      </c>
      <c r="J906" s="199">
        <v>0</v>
      </c>
      <c r="K906" s="199" t="e">
        <f ca="1"/>
        <v>#NAME?</v>
      </c>
      <c r="T906" s="199">
        <v>0</v>
      </c>
      <c r="U906" s="199">
        <v>0</v>
      </c>
    </row>
    <row r="907" spans="9:21" x14ac:dyDescent="0.3">
      <c r="I907" s="199">
        <v>0</v>
      </c>
      <c r="J907" s="199">
        <v>0</v>
      </c>
      <c r="K907" s="199" t="e">
        <f ca="1"/>
        <v>#NAME?</v>
      </c>
      <c r="T907" s="199">
        <v>0</v>
      </c>
      <c r="U907" s="199">
        <v>0</v>
      </c>
    </row>
    <row r="908" spans="9:21" x14ac:dyDescent="0.3">
      <c r="I908" s="199">
        <v>0</v>
      </c>
      <c r="J908" s="199">
        <v>0</v>
      </c>
      <c r="K908" s="199" t="e">
        <f ca="1"/>
        <v>#NAME?</v>
      </c>
      <c r="T908" s="199">
        <v>0</v>
      </c>
      <c r="U908" s="199">
        <v>0</v>
      </c>
    </row>
    <row r="909" spans="9:21" x14ac:dyDescent="0.3">
      <c r="I909" s="199">
        <v>0</v>
      </c>
      <c r="J909" s="199">
        <v>0</v>
      </c>
      <c r="K909" s="199" t="e">
        <f ca="1"/>
        <v>#NAME?</v>
      </c>
      <c r="T909" s="199">
        <v>0</v>
      </c>
      <c r="U909" s="199">
        <v>40731.267338469021</v>
      </c>
    </row>
    <row r="910" spans="9:21" x14ac:dyDescent="0.3">
      <c r="I910" s="199">
        <v>0</v>
      </c>
      <c r="J910" s="199">
        <v>0</v>
      </c>
      <c r="K910" s="199" t="e">
        <f ca="1"/>
        <v>#NAME?</v>
      </c>
      <c r="T910" s="199">
        <v>0</v>
      </c>
      <c r="U910" s="199">
        <v>0</v>
      </c>
    </row>
    <row r="911" spans="9:21" x14ac:dyDescent="0.3">
      <c r="I911" s="199">
        <v>0</v>
      </c>
      <c r="J911" s="199">
        <v>0</v>
      </c>
      <c r="K911" s="199" t="e">
        <f ca="1"/>
        <v>#NAME?</v>
      </c>
      <c r="T911" s="199">
        <v>0</v>
      </c>
      <c r="U911" s="199">
        <v>0</v>
      </c>
    </row>
    <row r="912" spans="9:21" x14ac:dyDescent="0.3">
      <c r="I912" s="199">
        <v>0</v>
      </c>
      <c r="J912" s="199">
        <v>0</v>
      </c>
      <c r="K912" s="199" t="e">
        <f ca="1"/>
        <v>#NAME?</v>
      </c>
      <c r="T912" s="199">
        <v>0</v>
      </c>
      <c r="U912" s="199">
        <v>0</v>
      </c>
    </row>
    <row r="913" spans="9:21" x14ac:dyDescent="0.3">
      <c r="I913" s="199">
        <v>0</v>
      </c>
      <c r="J913" s="199">
        <v>0</v>
      </c>
      <c r="K913" s="199" t="e">
        <f ca="1"/>
        <v>#NAME?</v>
      </c>
      <c r="T913" s="199">
        <v>0</v>
      </c>
      <c r="U913" s="199">
        <v>0</v>
      </c>
    </row>
    <row r="914" spans="9:21" x14ac:dyDescent="0.3">
      <c r="I914" s="199">
        <v>0</v>
      </c>
      <c r="J914" s="199">
        <v>0</v>
      </c>
      <c r="K914" s="199" t="e">
        <f ca="1"/>
        <v>#NAME?</v>
      </c>
      <c r="T914" s="199">
        <v>0</v>
      </c>
      <c r="U914" s="199">
        <v>0</v>
      </c>
    </row>
    <row r="915" spans="9:21" x14ac:dyDescent="0.3">
      <c r="I915" s="199">
        <v>0</v>
      </c>
      <c r="J915" s="199">
        <v>0</v>
      </c>
      <c r="K915" s="199" t="e">
        <f ca="1"/>
        <v>#NAME?</v>
      </c>
      <c r="T915" s="199">
        <v>0</v>
      </c>
      <c r="U915" s="199">
        <v>0</v>
      </c>
    </row>
    <row r="916" spans="9:21" x14ac:dyDescent="0.3">
      <c r="I916" s="199">
        <v>0</v>
      </c>
      <c r="J916" s="199">
        <v>0</v>
      </c>
      <c r="K916" s="199" t="e">
        <f ca="1"/>
        <v>#NAME?</v>
      </c>
      <c r="T916" s="199">
        <v>0</v>
      </c>
      <c r="U916" s="199">
        <v>0</v>
      </c>
    </row>
    <row r="917" spans="9:21" x14ac:dyDescent="0.3">
      <c r="I917" s="199">
        <v>0</v>
      </c>
      <c r="J917" s="199">
        <v>0</v>
      </c>
      <c r="K917" s="199" t="e">
        <f ca="1"/>
        <v>#NAME?</v>
      </c>
      <c r="T917" s="199">
        <v>0</v>
      </c>
      <c r="U917" s="199">
        <v>0</v>
      </c>
    </row>
    <row r="918" spans="9:21" x14ac:dyDescent="0.3">
      <c r="I918" s="199">
        <v>0</v>
      </c>
      <c r="J918" s="199">
        <v>0</v>
      </c>
      <c r="K918" s="199" t="e">
        <f ca="1"/>
        <v>#NAME?</v>
      </c>
      <c r="T918" s="199">
        <v>0</v>
      </c>
      <c r="U918" s="199">
        <v>3106.6358329898849</v>
      </c>
    </row>
    <row r="919" spans="9:21" x14ac:dyDescent="0.3">
      <c r="I919" s="199">
        <v>0</v>
      </c>
      <c r="J919" s="199">
        <v>0</v>
      </c>
      <c r="K919" s="199" t="e">
        <f ca="1"/>
        <v>#NAME?</v>
      </c>
      <c r="T919" s="199">
        <v>0</v>
      </c>
      <c r="U919" s="199">
        <v>0</v>
      </c>
    </row>
    <row r="920" spans="9:21" x14ac:dyDescent="0.3">
      <c r="I920" s="199">
        <v>0</v>
      </c>
      <c r="J920" s="199">
        <v>0</v>
      </c>
      <c r="K920" s="199" t="e">
        <f ca="1"/>
        <v>#NAME?</v>
      </c>
      <c r="T920" s="199">
        <v>0</v>
      </c>
      <c r="U920" s="199">
        <v>0</v>
      </c>
    </row>
    <row r="921" spans="9:21" x14ac:dyDescent="0.3">
      <c r="I921" s="199">
        <v>0</v>
      </c>
      <c r="J921" s="199">
        <v>0</v>
      </c>
      <c r="K921" s="199" t="e">
        <f ca="1"/>
        <v>#NAME?</v>
      </c>
      <c r="T921" s="199">
        <v>0</v>
      </c>
      <c r="U921" s="199">
        <v>0</v>
      </c>
    </row>
    <row r="922" spans="9:21" x14ac:dyDescent="0.3">
      <c r="I922" s="199">
        <v>0</v>
      </c>
      <c r="J922" s="199">
        <v>0</v>
      </c>
      <c r="K922" s="199" t="e">
        <f ca="1"/>
        <v>#NAME?</v>
      </c>
      <c r="T922" s="199">
        <v>0</v>
      </c>
      <c r="U922" s="199">
        <v>0</v>
      </c>
    </row>
    <row r="923" spans="9:21" x14ac:dyDescent="0.3">
      <c r="I923" s="199">
        <v>0</v>
      </c>
      <c r="J923" s="199">
        <v>0</v>
      </c>
      <c r="K923" s="199" t="e">
        <f ca="1"/>
        <v>#NAME?</v>
      </c>
      <c r="T923" s="199">
        <v>0</v>
      </c>
      <c r="U923" s="199">
        <v>0</v>
      </c>
    </row>
    <row r="924" spans="9:21" x14ac:dyDescent="0.3">
      <c r="I924" s="199">
        <v>0</v>
      </c>
      <c r="J924" s="199">
        <v>0</v>
      </c>
      <c r="K924" s="199" t="e">
        <f ca="1"/>
        <v>#NAME?</v>
      </c>
      <c r="T924" s="199">
        <v>0</v>
      </c>
      <c r="U924" s="199">
        <v>0</v>
      </c>
    </row>
    <row r="925" spans="9:21" x14ac:dyDescent="0.3">
      <c r="I925" s="199">
        <v>957840.10986035003</v>
      </c>
      <c r="J925" s="199">
        <v>357840.10986035003</v>
      </c>
      <c r="K925" s="199" t="e">
        <f ca="1"/>
        <v>#NAME?</v>
      </c>
      <c r="T925" s="199">
        <v>600000</v>
      </c>
      <c r="U925" s="199">
        <v>84756.042217998474</v>
      </c>
    </row>
    <row r="926" spans="9:21" x14ac:dyDescent="0.3">
      <c r="I926" s="199">
        <v>0</v>
      </c>
      <c r="J926" s="199">
        <v>0</v>
      </c>
      <c r="K926" s="199" t="e">
        <f ca="1"/>
        <v>#NAME?</v>
      </c>
      <c r="T926" s="199">
        <v>0</v>
      </c>
      <c r="U926" s="199">
        <v>0</v>
      </c>
    </row>
    <row r="927" spans="9:21" x14ac:dyDescent="0.3">
      <c r="I927" s="199">
        <v>0</v>
      </c>
      <c r="J927" s="199">
        <v>0</v>
      </c>
      <c r="K927" s="199" t="e">
        <f ca="1"/>
        <v>#NAME?</v>
      </c>
      <c r="T927" s="199">
        <v>0</v>
      </c>
      <c r="U927" s="199">
        <v>0</v>
      </c>
    </row>
    <row r="928" spans="9:21" x14ac:dyDescent="0.3">
      <c r="I928" s="199">
        <v>0</v>
      </c>
      <c r="J928" s="199">
        <v>0</v>
      </c>
      <c r="K928" s="199" t="e">
        <f ca="1"/>
        <v>#NAME?</v>
      </c>
      <c r="T928" s="199">
        <v>0</v>
      </c>
      <c r="U928" s="199">
        <v>0</v>
      </c>
    </row>
    <row r="929" spans="9:21" x14ac:dyDescent="0.3">
      <c r="I929" s="199">
        <v>0</v>
      </c>
      <c r="J929" s="199">
        <v>0</v>
      </c>
      <c r="K929" s="199" t="e">
        <f ca="1"/>
        <v>#NAME?</v>
      </c>
      <c r="T929" s="199">
        <v>0</v>
      </c>
      <c r="U929" s="199">
        <v>0</v>
      </c>
    </row>
    <row r="930" spans="9:21" x14ac:dyDescent="0.3">
      <c r="I930" s="199">
        <v>0</v>
      </c>
      <c r="J930" s="199">
        <v>0</v>
      </c>
      <c r="K930" s="199" t="e">
        <f ca="1"/>
        <v>#NAME?</v>
      </c>
      <c r="T930" s="199">
        <v>0</v>
      </c>
      <c r="U930" s="199">
        <v>0</v>
      </c>
    </row>
    <row r="931" spans="9:21" x14ac:dyDescent="0.3">
      <c r="I931" s="199">
        <v>0</v>
      </c>
      <c r="J931" s="199">
        <v>0</v>
      </c>
      <c r="K931" s="199" t="e">
        <f ca="1"/>
        <v>#NAME?</v>
      </c>
      <c r="T931" s="199">
        <v>0</v>
      </c>
      <c r="U931" s="199">
        <v>0</v>
      </c>
    </row>
    <row r="932" spans="9:21" x14ac:dyDescent="0.3">
      <c r="I932" s="199">
        <v>0</v>
      </c>
      <c r="J932" s="199">
        <v>0</v>
      </c>
      <c r="K932" s="199" t="e">
        <f ca="1"/>
        <v>#NAME?</v>
      </c>
      <c r="T932" s="199">
        <v>0</v>
      </c>
      <c r="U932" s="199">
        <v>0</v>
      </c>
    </row>
    <row r="933" spans="9:21" x14ac:dyDescent="0.3">
      <c r="I933" s="199">
        <v>0</v>
      </c>
      <c r="J933" s="199">
        <v>0</v>
      </c>
      <c r="K933" s="199" t="e">
        <f ca="1"/>
        <v>#NAME?</v>
      </c>
      <c r="T933" s="199">
        <v>0</v>
      </c>
      <c r="U933" s="199">
        <v>0</v>
      </c>
    </row>
    <row r="934" spans="9:21" x14ac:dyDescent="0.3">
      <c r="I934" s="199">
        <v>0</v>
      </c>
      <c r="J934" s="199">
        <v>0</v>
      </c>
      <c r="K934" s="199" t="e">
        <f ca="1"/>
        <v>#NAME?</v>
      </c>
      <c r="T934" s="199">
        <v>0</v>
      </c>
      <c r="U934" s="199">
        <v>0</v>
      </c>
    </row>
    <row r="935" spans="9:21" x14ac:dyDescent="0.3">
      <c r="I935" s="199">
        <v>0</v>
      </c>
      <c r="J935" s="199">
        <v>0</v>
      </c>
      <c r="K935" s="199" t="e">
        <f ca="1"/>
        <v>#NAME?</v>
      </c>
      <c r="T935" s="199">
        <v>0</v>
      </c>
      <c r="U935" s="199">
        <v>0</v>
      </c>
    </row>
    <row r="936" spans="9:21" x14ac:dyDescent="0.3">
      <c r="I936" s="199">
        <v>0</v>
      </c>
      <c r="J936" s="199">
        <v>0</v>
      </c>
      <c r="K936" s="199" t="e">
        <f ca="1"/>
        <v>#NAME?</v>
      </c>
      <c r="T936" s="199">
        <v>0</v>
      </c>
      <c r="U936" s="199">
        <v>0</v>
      </c>
    </row>
    <row r="937" spans="9:21" x14ac:dyDescent="0.3">
      <c r="I937" s="199">
        <v>0</v>
      </c>
      <c r="J937" s="199">
        <v>0</v>
      </c>
      <c r="K937" s="199" t="e">
        <f ca="1"/>
        <v>#NAME?</v>
      </c>
      <c r="T937" s="199">
        <v>0</v>
      </c>
      <c r="U937" s="199">
        <v>0</v>
      </c>
    </row>
    <row r="938" spans="9:21" x14ac:dyDescent="0.3">
      <c r="I938" s="199">
        <v>0</v>
      </c>
      <c r="J938" s="199">
        <v>0</v>
      </c>
      <c r="K938" s="199" t="e">
        <f ca="1"/>
        <v>#NAME?</v>
      </c>
      <c r="T938" s="199">
        <v>0</v>
      </c>
      <c r="U938" s="199">
        <v>0</v>
      </c>
    </row>
    <row r="939" spans="9:21" x14ac:dyDescent="0.3">
      <c r="I939" s="199">
        <v>0</v>
      </c>
      <c r="J939" s="199">
        <v>0</v>
      </c>
      <c r="K939" s="199" t="e">
        <f ca="1"/>
        <v>#NAME?</v>
      </c>
      <c r="T939" s="199">
        <v>0</v>
      </c>
      <c r="U939" s="199">
        <v>0</v>
      </c>
    </row>
    <row r="940" spans="9:21" x14ac:dyDescent="0.3">
      <c r="I940" s="199">
        <v>0</v>
      </c>
      <c r="J940" s="199">
        <v>0</v>
      </c>
      <c r="K940" s="199" t="e">
        <f ca="1"/>
        <v>#NAME?</v>
      </c>
      <c r="T940" s="199">
        <v>0</v>
      </c>
      <c r="U940" s="199">
        <v>0</v>
      </c>
    </row>
    <row r="941" spans="9:21" x14ac:dyDescent="0.3">
      <c r="I941" s="199">
        <v>0</v>
      </c>
      <c r="J941" s="199">
        <v>0</v>
      </c>
      <c r="K941" s="199" t="e">
        <f ca="1"/>
        <v>#NAME?</v>
      </c>
      <c r="T941" s="199">
        <v>0</v>
      </c>
      <c r="U941" s="199">
        <v>0</v>
      </c>
    </row>
    <row r="942" spans="9:21" x14ac:dyDescent="0.3">
      <c r="I942" s="199">
        <v>0</v>
      </c>
      <c r="J942" s="199">
        <v>0</v>
      </c>
      <c r="K942" s="199" t="e">
        <f ca="1"/>
        <v>#NAME?</v>
      </c>
      <c r="T942" s="199">
        <v>0</v>
      </c>
      <c r="U942" s="199">
        <v>0</v>
      </c>
    </row>
    <row r="943" spans="9:21" x14ac:dyDescent="0.3">
      <c r="I943" s="199">
        <v>0</v>
      </c>
      <c r="J943" s="199">
        <v>0</v>
      </c>
      <c r="K943" s="199" t="e">
        <f ca="1"/>
        <v>#NAME?</v>
      </c>
      <c r="T943" s="199">
        <v>0</v>
      </c>
      <c r="U943" s="199">
        <v>0</v>
      </c>
    </row>
    <row r="944" spans="9:21" x14ac:dyDescent="0.3">
      <c r="I944" s="199">
        <v>0</v>
      </c>
      <c r="J944" s="199">
        <v>0</v>
      </c>
      <c r="K944" s="199" t="e">
        <f ca="1"/>
        <v>#NAME?</v>
      </c>
      <c r="T944" s="199">
        <v>0</v>
      </c>
      <c r="U944" s="199">
        <v>0</v>
      </c>
    </row>
    <row r="945" spans="9:21" x14ac:dyDescent="0.3">
      <c r="I945" s="199">
        <v>0</v>
      </c>
      <c r="J945" s="199">
        <v>0</v>
      </c>
      <c r="K945" s="199" t="e">
        <f ca="1"/>
        <v>#NAME?</v>
      </c>
      <c r="T945" s="199">
        <v>0</v>
      </c>
      <c r="U945" s="199">
        <v>0</v>
      </c>
    </row>
    <row r="946" spans="9:21" x14ac:dyDescent="0.3">
      <c r="I946" s="199">
        <v>0</v>
      </c>
      <c r="J946" s="199">
        <v>0</v>
      </c>
      <c r="K946" s="199" t="e">
        <f ca="1"/>
        <v>#NAME?</v>
      </c>
      <c r="T946" s="199">
        <v>0</v>
      </c>
      <c r="U946" s="199">
        <v>0</v>
      </c>
    </row>
    <row r="947" spans="9:21" x14ac:dyDescent="0.3">
      <c r="I947" s="199">
        <v>0</v>
      </c>
      <c r="J947" s="199">
        <v>0</v>
      </c>
      <c r="K947" s="199" t="e">
        <f ca="1"/>
        <v>#NAME?</v>
      </c>
      <c r="T947" s="199">
        <v>0</v>
      </c>
      <c r="U947" s="199">
        <v>0</v>
      </c>
    </row>
    <row r="948" spans="9:21" x14ac:dyDescent="0.3">
      <c r="I948" s="199">
        <v>0</v>
      </c>
      <c r="J948" s="199">
        <v>0</v>
      </c>
      <c r="K948" s="199" t="e">
        <f ca="1"/>
        <v>#NAME?</v>
      </c>
      <c r="T948" s="199">
        <v>0</v>
      </c>
      <c r="U948" s="199">
        <v>0</v>
      </c>
    </row>
    <row r="949" spans="9:21" x14ac:dyDescent="0.3">
      <c r="I949" s="199">
        <v>0</v>
      </c>
      <c r="J949" s="199">
        <v>0</v>
      </c>
      <c r="K949" s="199" t="e">
        <f ca="1"/>
        <v>#NAME?</v>
      </c>
      <c r="T949" s="199">
        <v>0</v>
      </c>
      <c r="U949" s="199">
        <v>19938.789260700505</v>
      </c>
    </row>
    <row r="950" spans="9:21" x14ac:dyDescent="0.3">
      <c r="I950" s="199">
        <v>0</v>
      </c>
      <c r="J950" s="199">
        <v>0</v>
      </c>
      <c r="K950" s="199" t="e">
        <f ca="1"/>
        <v>#NAME?</v>
      </c>
      <c r="T950" s="199">
        <v>0</v>
      </c>
      <c r="U950" s="199">
        <v>0</v>
      </c>
    </row>
    <row r="951" spans="9:21" x14ac:dyDescent="0.3">
      <c r="I951" s="199">
        <v>0</v>
      </c>
      <c r="J951" s="199">
        <v>0</v>
      </c>
      <c r="K951" s="199" t="e">
        <f ca="1"/>
        <v>#NAME?</v>
      </c>
      <c r="T951" s="199">
        <v>0</v>
      </c>
      <c r="U951" s="199">
        <v>0</v>
      </c>
    </row>
    <row r="952" spans="9:21" x14ac:dyDescent="0.3">
      <c r="I952" s="199">
        <v>0</v>
      </c>
      <c r="J952" s="199">
        <v>0</v>
      </c>
      <c r="K952" s="199" t="e">
        <f ca="1"/>
        <v>#NAME?</v>
      </c>
      <c r="T952" s="199">
        <v>0</v>
      </c>
      <c r="U952" s="199">
        <v>0</v>
      </c>
    </row>
    <row r="953" spans="9:21" x14ac:dyDescent="0.3">
      <c r="I953" s="199">
        <v>0</v>
      </c>
      <c r="J953" s="199">
        <v>0</v>
      </c>
      <c r="K953" s="199" t="e">
        <f ca="1"/>
        <v>#NAME?</v>
      </c>
      <c r="T953" s="199">
        <v>0</v>
      </c>
      <c r="U953" s="199">
        <v>0</v>
      </c>
    </row>
    <row r="954" spans="9:21" x14ac:dyDescent="0.3">
      <c r="I954" s="199">
        <v>0</v>
      </c>
      <c r="J954" s="199">
        <v>0</v>
      </c>
      <c r="K954" s="199" t="e">
        <f ca="1"/>
        <v>#NAME?</v>
      </c>
      <c r="T954" s="199">
        <v>0</v>
      </c>
      <c r="U954" s="199">
        <v>0</v>
      </c>
    </row>
    <row r="955" spans="9:21" x14ac:dyDescent="0.3">
      <c r="I955" s="199">
        <v>0</v>
      </c>
      <c r="J955" s="199">
        <v>0</v>
      </c>
      <c r="K955" s="199" t="e">
        <f ca="1"/>
        <v>#NAME?</v>
      </c>
      <c r="T955" s="199">
        <v>0</v>
      </c>
      <c r="U955" s="199">
        <v>0</v>
      </c>
    </row>
    <row r="956" spans="9:21" x14ac:dyDescent="0.3">
      <c r="I956" s="199">
        <v>0</v>
      </c>
      <c r="J956" s="199">
        <v>0</v>
      </c>
      <c r="K956" s="199" t="e">
        <f ca="1"/>
        <v>#NAME?</v>
      </c>
      <c r="T956" s="199">
        <v>0</v>
      </c>
      <c r="U956" s="199">
        <v>0</v>
      </c>
    </row>
    <row r="957" spans="9:21" x14ac:dyDescent="0.3">
      <c r="I957" s="199">
        <v>0</v>
      </c>
      <c r="J957" s="199">
        <v>0</v>
      </c>
      <c r="K957" s="199" t="e">
        <f ca="1"/>
        <v>#NAME?</v>
      </c>
      <c r="T957" s="199">
        <v>0</v>
      </c>
      <c r="U957" s="199">
        <v>0</v>
      </c>
    </row>
    <row r="958" spans="9:21" x14ac:dyDescent="0.3">
      <c r="I958" s="199">
        <v>0</v>
      </c>
      <c r="J958" s="199">
        <v>0</v>
      </c>
      <c r="K958" s="199" t="e">
        <f ca="1"/>
        <v>#NAME?</v>
      </c>
      <c r="T958" s="199">
        <v>0</v>
      </c>
      <c r="U958" s="199">
        <v>0</v>
      </c>
    </row>
    <row r="959" spans="9:21" x14ac:dyDescent="0.3">
      <c r="I959" s="199">
        <v>0</v>
      </c>
      <c r="J959" s="199">
        <v>0</v>
      </c>
      <c r="K959" s="199" t="e">
        <f ca="1"/>
        <v>#NAME?</v>
      </c>
      <c r="T959" s="199">
        <v>0</v>
      </c>
      <c r="U959" s="199">
        <v>0</v>
      </c>
    </row>
    <row r="960" spans="9:21" x14ac:dyDescent="0.3">
      <c r="I960" s="199">
        <v>0</v>
      </c>
      <c r="J960" s="199">
        <v>0</v>
      </c>
      <c r="K960" s="199" t="e">
        <f ca="1"/>
        <v>#NAME?</v>
      </c>
      <c r="T960" s="199">
        <v>0</v>
      </c>
      <c r="U960" s="199">
        <v>0</v>
      </c>
    </row>
    <row r="961" spans="9:21" x14ac:dyDescent="0.3">
      <c r="I961" s="199">
        <v>0</v>
      </c>
      <c r="J961" s="199">
        <v>0</v>
      </c>
      <c r="K961" s="199" t="e">
        <f ca="1"/>
        <v>#NAME?</v>
      </c>
      <c r="T961" s="199">
        <v>0</v>
      </c>
      <c r="U961" s="199">
        <v>0</v>
      </c>
    </row>
    <row r="962" spans="9:21" x14ac:dyDescent="0.3">
      <c r="I962" s="199">
        <v>0</v>
      </c>
      <c r="J962" s="199">
        <v>0</v>
      </c>
      <c r="K962" s="199" t="e">
        <f ca="1"/>
        <v>#NAME?</v>
      </c>
      <c r="T962" s="199">
        <v>0</v>
      </c>
      <c r="U962" s="199">
        <v>0</v>
      </c>
    </row>
    <row r="963" spans="9:21" x14ac:dyDescent="0.3">
      <c r="I963" s="199">
        <v>0</v>
      </c>
      <c r="J963" s="199">
        <v>0</v>
      </c>
      <c r="K963" s="199" t="e">
        <f ca="1"/>
        <v>#NAME?</v>
      </c>
      <c r="T963" s="199">
        <v>0</v>
      </c>
      <c r="U963" s="199">
        <v>0</v>
      </c>
    </row>
    <row r="964" spans="9:21" x14ac:dyDescent="0.3">
      <c r="I964" s="199">
        <v>0</v>
      </c>
      <c r="J964" s="199">
        <v>0</v>
      </c>
      <c r="K964" s="199" t="e">
        <f ca="1"/>
        <v>#NAME?</v>
      </c>
      <c r="T964" s="199">
        <v>0</v>
      </c>
      <c r="U964" s="199">
        <v>0</v>
      </c>
    </row>
    <row r="965" spans="9:21" x14ac:dyDescent="0.3">
      <c r="I965" s="199">
        <v>0</v>
      </c>
      <c r="J965" s="199">
        <v>0</v>
      </c>
      <c r="K965" s="199" t="e">
        <f ca="1"/>
        <v>#NAME?</v>
      </c>
      <c r="T965" s="199">
        <v>0</v>
      </c>
      <c r="U965" s="199">
        <v>0</v>
      </c>
    </row>
    <row r="966" spans="9:21" x14ac:dyDescent="0.3">
      <c r="I966" s="199">
        <v>0</v>
      </c>
      <c r="J966" s="199">
        <v>0</v>
      </c>
      <c r="K966" s="199" t="e">
        <f ca="1"/>
        <v>#NAME?</v>
      </c>
      <c r="T966" s="199">
        <v>0</v>
      </c>
      <c r="U966" s="199">
        <v>0</v>
      </c>
    </row>
    <row r="967" spans="9:21" x14ac:dyDescent="0.3">
      <c r="I967" s="199">
        <v>0</v>
      </c>
      <c r="J967" s="199">
        <v>0</v>
      </c>
      <c r="K967" s="199" t="e">
        <f ca="1"/>
        <v>#NAME?</v>
      </c>
      <c r="T967" s="199">
        <v>0</v>
      </c>
      <c r="U967" s="199">
        <v>0</v>
      </c>
    </row>
    <row r="968" spans="9:21" x14ac:dyDescent="0.3">
      <c r="I968" s="199">
        <v>0</v>
      </c>
      <c r="J968" s="199">
        <v>0</v>
      </c>
      <c r="K968" s="199" t="e">
        <f ca="1"/>
        <v>#NAME?</v>
      </c>
      <c r="T968" s="199">
        <v>0</v>
      </c>
      <c r="U968" s="199">
        <v>0</v>
      </c>
    </row>
    <row r="969" spans="9:21" x14ac:dyDescent="0.3">
      <c r="I969" s="199">
        <v>0</v>
      </c>
      <c r="J969" s="199">
        <v>0</v>
      </c>
      <c r="K969" s="199" t="e">
        <f ca="1"/>
        <v>#NAME?</v>
      </c>
      <c r="T969" s="199">
        <v>0</v>
      </c>
      <c r="U969" s="199">
        <v>0</v>
      </c>
    </row>
    <row r="970" spans="9:21" x14ac:dyDescent="0.3">
      <c r="I970" s="199">
        <v>0</v>
      </c>
      <c r="J970" s="199">
        <v>0</v>
      </c>
      <c r="K970" s="199" t="e">
        <f ca="1"/>
        <v>#NAME?</v>
      </c>
      <c r="T970" s="199">
        <v>0</v>
      </c>
      <c r="U970" s="199">
        <v>0</v>
      </c>
    </row>
    <row r="971" spans="9:21" x14ac:dyDescent="0.3">
      <c r="I971" s="199">
        <v>0</v>
      </c>
      <c r="J971" s="199">
        <v>0</v>
      </c>
      <c r="K971" s="199" t="e">
        <f ca="1"/>
        <v>#NAME?</v>
      </c>
      <c r="T971" s="199">
        <v>0</v>
      </c>
      <c r="U971" s="199">
        <v>0</v>
      </c>
    </row>
    <row r="972" spans="9:21" x14ac:dyDescent="0.3">
      <c r="I972" s="199">
        <v>0</v>
      </c>
      <c r="J972" s="199">
        <v>0</v>
      </c>
      <c r="K972" s="199" t="e">
        <f ca="1"/>
        <v>#NAME?</v>
      </c>
      <c r="T972" s="199">
        <v>0</v>
      </c>
      <c r="U972" s="199">
        <v>0</v>
      </c>
    </row>
    <row r="973" spans="9:21" x14ac:dyDescent="0.3">
      <c r="I973" s="199">
        <v>0</v>
      </c>
      <c r="J973" s="199">
        <v>0</v>
      </c>
      <c r="K973" s="199" t="e">
        <f ca="1"/>
        <v>#NAME?</v>
      </c>
      <c r="T973" s="199">
        <v>0</v>
      </c>
      <c r="U973" s="199">
        <v>92408.523274320527</v>
      </c>
    </row>
    <row r="974" spans="9:21" x14ac:dyDescent="0.3">
      <c r="I974" s="199">
        <v>0</v>
      </c>
      <c r="J974" s="199">
        <v>0</v>
      </c>
      <c r="K974" s="199" t="e">
        <f ca="1"/>
        <v>#NAME?</v>
      </c>
      <c r="T974" s="199">
        <v>0</v>
      </c>
      <c r="U974" s="199">
        <v>0</v>
      </c>
    </row>
    <row r="975" spans="9:21" x14ac:dyDescent="0.3">
      <c r="I975" s="199">
        <v>0</v>
      </c>
      <c r="J975" s="199">
        <v>0</v>
      </c>
      <c r="K975" s="199" t="e">
        <f ca="1"/>
        <v>#NAME?</v>
      </c>
      <c r="T975" s="199">
        <v>0</v>
      </c>
      <c r="U975" s="199">
        <v>0</v>
      </c>
    </row>
    <row r="976" spans="9:21" x14ac:dyDescent="0.3">
      <c r="I976" s="199">
        <v>0</v>
      </c>
      <c r="J976" s="199">
        <v>0</v>
      </c>
      <c r="K976" s="199" t="e">
        <f ca="1"/>
        <v>#NAME?</v>
      </c>
      <c r="T976" s="199">
        <v>0</v>
      </c>
      <c r="U976" s="199">
        <v>0</v>
      </c>
    </row>
    <row r="977" spans="9:21" x14ac:dyDescent="0.3">
      <c r="I977" s="199">
        <v>0</v>
      </c>
      <c r="J977" s="199">
        <v>0</v>
      </c>
      <c r="K977" s="199" t="e">
        <f ca="1"/>
        <v>#NAME?</v>
      </c>
      <c r="T977" s="199">
        <v>0</v>
      </c>
      <c r="U977" s="199">
        <v>0</v>
      </c>
    </row>
    <row r="978" spans="9:21" x14ac:dyDescent="0.3">
      <c r="I978" s="199">
        <v>0</v>
      </c>
      <c r="J978" s="199">
        <v>0</v>
      </c>
      <c r="K978" s="199" t="e">
        <f ca="1"/>
        <v>#NAME?</v>
      </c>
      <c r="T978" s="199">
        <v>0</v>
      </c>
      <c r="U978" s="199">
        <v>0</v>
      </c>
    </row>
    <row r="979" spans="9:21" x14ac:dyDescent="0.3">
      <c r="I979" s="199">
        <v>0</v>
      </c>
      <c r="J979" s="199">
        <v>0</v>
      </c>
      <c r="K979" s="199" t="e">
        <f ca="1"/>
        <v>#NAME?</v>
      </c>
      <c r="T979" s="199">
        <v>0</v>
      </c>
      <c r="U979" s="199">
        <v>0</v>
      </c>
    </row>
    <row r="980" spans="9:21" x14ac:dyDescent="0.3">
      <c r="I980" s="199">
        <v>0</v>
      </c>
      <c r="J980" s="199">
        <v>0</v>
      </c>
      <c r="K980" s="199" t="e">
        <f ca="1"/>
        <v>#NAME?</v>
      </c>
      <c r="T980" s="199">
        <v>0</v>
      </c>
      <c r="U980" s="199">
        <v>0</v>
      </c>
    </row>
    <row r="981" spans="9:21" x14ac:dyDescent="0.3">
      <c r="I981" s="199">
        <v>0</v>
      </c>
      <c r="J981" s="199">
        <v>0</v>
      </c>
      <c r="K981" s="199" t="e">
        <f ca="1"/>
        <v>#NAME?</v>
      </c>
      <c r="T981" s="199">
        <v>0</v>
      </c>
      <c r="U981" s="199">
        <v>0</v>
      </c>
    </row>
    <row r="982" spans="9:21" x14ac:dyDescent="0.3">
      <c r="I982" s="199">
        <v>0</v>
      </c>
      <c r="J982" s="199">
        <v>0</v>
      </c>
      <c r="K982" s="199" t="e">
        <f ca="1"/>
        <v>#NAME?</v>
      </c>
      <c r="T982" s="199">
        <v>0</v>
      </c>
      <c r="U982" s="199">
        <v>0</v>
      </c>
    </row>
    <row r="983" spans="9:21" x14ac:dyDescent="0.3">
      <c r="I983" s="199">
        <v>0</v>
      </c>
      <c r="J983" s="199">
        <v>0</v>
      </c>
      <c r="K983" s="199" t="e">
        <f ca="1"/>
        <v>#NAME?</v>
      </c>
      <c r="T983" s="199">
        <v>0</v>
      </c>
      <c r="U983" s="199">
        <v>0</v>
      </c>
    </row>
    <row r="984" spans="9:21" x14ac:dyDescent="0.3">
      <c r="I984" s="199">
        <v>0</v>
      </c>
      <c r="J984" s="199">
        <v>0</v>
      </c>
      <c r="K984" s="199" t="e">
        <f ca="1"/>
        <v>#NAME?</v>
      </c>
      <c r="T984" s="199">
        <v>0</v>
      </c>
      <c r="U984" s="199">
        <v>0</v>
      </c>
    </row>
    <row r="985" spans="9:21" x14ac:dyDescent="0.3">
      <c r="I985" s="199">
        <v>0</v>
      </c>
      <c r="J985" s="199">
        <v>0</v>
      </c>
      <c r="K985" s="199" t="e">
        <f ca="1"/>
        <v>#NAME?</v>
      </c>
      <c r="T985" s="199">
        <v>0</v>
      </c>
      <c r="U985" s="199">
        <v>0</v>
      </c>
    </row>
    <row r="986" spans="9:21" x14ac:dyDescent="0.3">
      <c r="I986" s="199">
        <v>0</v>
      </c>
      <c r="J986" s="199">
        <v>0</v>
      </c>
      <c r="K986" s="199" t="e">
        <f ca="1"/>
        <v>#NAME?</v>
      </c>
      <c r="T986" s="199">
        <v>0</v>
      </c>
      <c r="U986" s="199">
        <v>0</v>
      </c>
    </row>
    <row r="987" spans="9:21" x14ac:dyDescent="0.3">
      <c r="I987" s="199">
        <v>0</v>
      </c>
      <c r="J987" s="199">
        <v>0</v>
      </c>
      <c r="K987" s="199" t="e">
        <f ca="1"/>
        <v>#NAME?</v>
      </c>
      <c r="T987" s="199">
        <v>0</v>
      </c>
      <c r="U987" s="199">
        <v>0</v>
      </c>
    </row>
    <row r="988" spans="9:21" x14ac:dyDescent="0.3">
      <c r="I988" s="199">
        <v>0</v>
      </c>
      <c r="J988" s="199">
        <v>0</v>
      </c>
      <c r="K988" s="199" t="e">
        <f ca="1"/>
        <v>#NAME?</v>
      </c>
      <c r="T988" s="199">
        <v>0</v>
      </c>
      <c r="U988" s="199">
        <v>0</v>
      </c>
    </row>
    <row r="989" spans="9:21" x14ac:dyDescent="0.3">
      <c r="I989" s="199">
        <v>0</v>
      </c>
      <c r="J989" s="199">
        <v>0</v>
      </c>
      <c r="K989" s="199" t="e">
        <f ca="1"/>
        <v>#NAME?</v>
      </c>
      <c r="T989" s="199">
        <v>0</v>
      </c>
      <c r="U989" s="199">
        <v>0</v>
      </c>
    </row>
    <row r="990" spans="9:21" x14ac:dyDescent="0.3">
      <c r="I990" s="199">
        <v>0</v>
      </c>
      <c r="J990" s="199">
        <v>0</v>
      </c>
      <c r="K990" s="199" t="e">
        <f ca="1"/>
        <v>#NAME?</v>
      </c>
      <c r="T990" s="199">
        <v>0</v>
      </c>
      <c r="U990" s="199">
        <v>0</v>
      </c>
    </row>
    <row r="991" spans="9:21" x14ac:dyDescent="0.3">
      <c r="I991" s="199">
        <v>0</v>
      </c>
      <c r="J991" s="199">
        <v>0</v>
      </c>
      <c r="K991" s="199" t="e">
        <f ca="1"/>
        <v>#NAME?</v>
      </c>
      <c r="T991" s="199">
        <v>0</v>
      </c>
      <c r="U991" s="199">
        <v>0</v>
      </c>
    </row>
    <row r="992" spans="9:21" x14ac:dyDescent="0.3">
      <c r="I992" s="199">
        <v>0</v>
      </c>
      <c r="J992" s="199">
        <v>0</v>
      </c>
      <c r="K992" s="199" t="e">
        <f ca="1"/>
        <v>#NAME?</v>
      </c>
      <c r="T992" s="199">
        <v>0</v>
      </c>
      <c r="U992" s="199">
        <v>0</v>
      </c>
    </row>
    <row r="993" spans="9:21" x14ac:dyDescent="0.3">
      <c r="I993" s="199">
        <v>0</v>
      </c>
      <c r="J993" s="199">
        <v>0</v>
      </c>
      <c r="K993" s="199" t="e">
        <f ca="1"/>
        <v>#NAME?</v>
      </c>
      <c r="T993" s="199">
        <v>0</v>
      </c>
      <c r="U993" s="199">
        <v>0</v>
      </c>
    </row>
    <row r="994" spans="9:21" x14ac:dyDescent="0.3">
      <c r="I994" s="199">
        <v>0</v>
      </c>
      <c r="J994" s="199">
        <v>0</v>
      </c>
      <c r="K994" s="199" t="e">
        <f ca="1"/>
        <v>#NAME?</v>
      </c>
      <c r="T994" s="199">
        <v>0</v>
      </c>
      <c r="U994" s="199">
        <v>143904.58914289391</v>
      </c>
    </row>
    <row r="995" spans="9:21" x14ac:dyDescent="0.3">
      <c r="I995" s="199">
        <v>0</v>
      </c>
      <c r="J995" s="199">
        <v>0</v>
      </c>
      <c r="K995" s="199" t="e">
        <f ca="1"/>
        <v>#NAME?</v>
      </c>
      <c r="T995" s="199">
        <v>0</v>
      </c>
      <c r="U995" s="199">
        <v>0</v>
      </c>
    </row>
    <row r="996" spans="9:21" x14ac:dyDescent="0.3">
      <c r="I996" s="199">
        <v>0</v>
      </c>
      <c r="J996" s="199">
        <v>0</v>
      </c>
      <c r="K996" s="199" t="e">
        <f ca="1"/>
        <v>#NAME?</v>
      </c>
      <c r="T996" s="199">
        <v>0</v>
      </c>
      <c r="U996" s="199">
        <v>240832.15718437199</v>
      </c>
    </row>
    <row r="997" spans="9:21" x14ac:dyDescent="0.3">
      <c r="I997" s="199">
        <v>0</v>
      </c>
      <c r="J997" s="199">
        <v>0</v>
      </c>
      <c r="K997" s="199" t="e">
        <f ca="1"/>
        <v>#NAME?</v>
      </c>
      <c r="T997" s="199">
        <v>0</v>
      </c>
      <c r="U997" s="199">
        <v>0</v>
      </c>
    </row>
    <row r="998" spans="9:21" x14ac:dyDescent="0.3">
      <c r="I998" s="199">
        <v>0</v>
      </c>
      <c r="J998" s="199">
        <v>0</v>
      </c>
      <c r="K998" s="199" t="e">
        <f ca="1"/>
        <v>#NAME?</v>
      </c>
      <c r="T998" s="199">
        <v>0</v>
      </c>
      <c r="U998" s="199">
        <v>0</v>
      </c>
    </row>
    <row r="999" spans="9:21" x14ac:dyDescent="0.3">
      <c r="I999" s="199">
        <v>0</v>
      </c>
      <c r="J999" s="199">
        <v>0</v>
      </c>
      <c r="K999" s="199" t="e">
        <f ca="1"/>
        <v>#NAME?</v>
      </c>
      <c r="T999" s="199">
        <v>0</v>
      </c>
      <c r="U999" s="199">
        <v>0</v>
      </c>
    </row>
    <row r="1000" spans="9:21" x14ac:dyDescent="0.3">
      <c r="I1000" s="199">
        <v>0</v>
      </c>
      <c r="J1000" s="199">
        <v>0</v>
      </c>
      <c r="K1000" s="199" t="e">
        <f ca="1"/>
        <v>#NAME?</v>
      </c>
      <c r="T1000" s="199">
        <v>0</v>
      </c>
      <c r="U1000" s="199">
        <v>0</v>
      </c>
    </row>
    <row r="1001" spans="9:21" x14ac:dyDescent="0.3">
      <c r="I1001" s="199">
        <v>0</v>
      </c>
      <c r="J1001" s="199">
        <v>0</v>
      </c>
      <c r="K1001" s="199" t="e">
        <f ca="1"/>
        <v>#NAME?</v>
      </c>
      <c r="T1001" s="199">
        <v>0</v>
      </c>
      <c r="U1001" s="199">
        <v>0</v>
      </c>
    </row>
    <row r="1002" spans="9:21" x14ac:dyDescent="0.3">
      <c r="I1002" s="199">
        <v>0</v>
      </c>
      <c r="J1002" s="199">
        <v>0</v>
      </c>
      <c r="K1002" s="199" t="e">
        <f ca="1"/>
        <v>#NAME?</v>
      </c>
      <c r="T1002" s="199">
        <v>0</v>
      </c>
      <c r="U1002" s="199">
        <v>0</v>
      </c>
    </row>
    <row r="1003" spans="9:21" x14ac:dyDescent="0.3">
      <c r="I1003" s="199">
        <v>0</v>
      </c>
      <c r="J1003" s="199">
        <v>0</v>
      </c>
      <c r="K1003" s="199" t="e">
        <f ca="1"/>
        <v>#NAME?</v>
      </c>
      <c r="T1003" s="199">
        <v>0</v>
      </c>
      <c r="U1003" s="199">
        <v>0</v>
      </c>
    </row>
    <row r="1004" spans="9:21" x14ac:dyDescent="0.3">
      <c r="I1004" s="199">
        <v>0</v>
      </c>
      <c r="J1004" s="199">
        <v>0</v>
      </c>
      <c r="K1004" s="199" t="e">
        <f ca="1"/>
        <v>#NAME?</v>
      </c>
      <c r="T1004" s="199">
        <v>0</v>
      </c>
      <c r="U1004" s="199">
        <v>0</v>
      </c>
    </row>
    <row r="1005" spans="9:21" x14ac:dyDescent="0.3">
      <c r="I1005" s="199">
        <v>0</v>
      </c>
      <c r="J1005" s="199">
        <v>0</v>
      </c>
      <c r="K1005" s="199" t="e">
        <f ca="1"/>
        <v>#NAME?</v>
      </c>
      <c r="T1005" s="199">
        <v>0</v>
      </c>
      <c r="U1005" s="199">
        <v>0</v>
      </c>
    </row>
    <row r="1006" spans="9:21" x14ac:dyDescent="0.3">
      <c r="I1006" s="199">
        <v>0</v>
      </c>
      <c r="J1006" s="199">
        <v>0</v>
      </c>
      <c r="K1006" s="199" t="e">
        <f ca="1"/>
        <v>#NAME?</v>
      </c>
      <c r="T1006" s="199">
        <v>0</v>
      </c>
      <c r="U1006" s="199">
        <v>0</v>
      </c>
    </row>
    <row r="1007" spans="9:21" x14ac:dyDescent="0.3">
      <c r="I1007" s="199">
        <v>0</v>
      </c>
      <c r="J1007" s="199">
        <v>0</v>
      </c>
      <c r="K1007" s="199" t="e">
        <f ca="1"/>
        <v>#NAME?</v>
      </c>
      <c r="T1007" s="199">
        <v>0</v>
      </c>
      <c r="U1007" s="199">
        <v>0</v>
      </c>
    </row>
    <row r="1008" spans="9:21" x14ac:dyDescent="0.3">
      <c r="I1008" s="199">
        <v>0</v>
      </c>
      <c r="J1008" s="199">
        <v>0</v>
      </c>
      <c r="K1008" s="199" t="e">
        <f ca="1"/>
        <v>#NAME?</v>
      </c>
      <c r="T1008" s="199">
        <v>0</v>
      </c>
      <c r="U1008" s="199">
        <v>0</v>
      </c>
    </row>
    <row r="1009" spans="9:21" x14ac:dyDescent="0.3">
      <c r="I1009" s="199">
        <v>0</v>
      </c>
      <c r="J1009" s="199">
        <v>0</v>
      </c>
      <c r="K1009" s="199" t="e">
        <f ca="1"/>
        <v>#NAME?</v>
      </c>
      <c r="T1009" s="199">
        <v>0</v>
      </c>
      <c r="U1009" s="199">
        <v>0</v>
      </c>
    </row>
    <row r="1010" spans="9:21" x14ac:dyDescent="0.3">
      <c r="I1010" s="199">
        <v>6814.8359188325494</v>
      </c>
      <c r="J1010" s="199">
        <v>0</v>
      </c>
      <c r="K1010" s="199" t="e">
        <f ca="1"/>
        <v>#NAME?</v>
      </c>
      <c r="T1010" s="199">
        <v>6814.8359188325494</v>
      </c>
      <c r="U1010" s="199">
        <v>0</v>
      </c>
    </row>
    <row r="1011" spans="9:21" x14ac:dyDescent="0.3">
      <c r="I1011" s="199">
        <v>0</v>
      </c>
      <c r="J1011" s="199">
        <v>0</v>
      </c>
      <c r="K1011" s="199" t="e">
        <f ca="1"/>
        <v>#NAME?</v>
      </c>
      <c r="T1011" s="199">
        <v>0</v>
      </c>
      <c r="U1011" s="199">
        <v>0</v>
      </c>
    </row>
    <row r="1012" spans="9:21" x14ac:dyDescent="0.3">
      <c r="I1012" s="199">
        <v>0</v>
      </c>
      <c r="J1012" s="199">
        <v>0</v>
      </c>
      <c r="K1012" s="199" t="e">
        <f ca="1"/>
        <v>#NAME?</v>
      </c>
      <c r="T1012" s="199">
        <v>0</v>
      </c>
      <c r="U1012" s="199">
        <v>0</v>
      </c>
    </row>
    <row r="1013" spans="9:21" x14ac:dyDescent="0.3">
      <c r="I1013" s="199">
        <v>0</v>
      </c>
      <c r="J1013" s="199">
        <v>0</v>
      </c>
      <c r="K1013" s="199" t="e">
        <f ca="1"/>
        <v>#NAME?</v>
      </c>
      <c r="T1013" s="199">
        <v>0</v>
      </c>
      <c r="U1013" s="199">
        <v>0</v>
      </c>
    </row>
    <row r="1014" spans="9:21" x14ac:dyDescent="0.3">
      <c r="I1014" s="199">
        <v>0</v>
      </c>
      <c r="J1014" s="199">
        <v>0</v>
      </c>
      <c r="K1014" s="199" t="e">
        <f ca="1"/>
        <v>#NAME?</v>
      </c>
      <c r="T1014" s="199">
        <v>0</v>
      </c>
      <c r="U1014" s="199">
        <v>0</v>
      </c>
    </row>
    <row r="1015" spans="9:21" x14ac:dyDescent="0.3">
      <c r="I1015" s="199">
        <v>0</v>
      </c>
      <c r="J1015" s="199">
        <v>0</v>
      </c>
      <c r="K1015" s="199" t="e">
        <f ca="1"/>
        <v>#NAME?</v>
      </c>
      <c r="T1015" s="199">
        <v>0</v>
      </c>
      <c r="U1015" s="199">
        <v>0</v>
      </c>
    </row>
    <row r="1016" spans="9:21" x14ac:dyDescent="0.3">
      <c r="I1016" s="199">
        <v>1309640.204502959</v>
      </c>
      <c r="J1016" s="199">
        <v>709640.20450295904</v>
      </c>
      <c r="K1016" s="199" t="e">
        <f ca="1"/>
        <v>#NAME?</v>
      </c>
      <c r="T1016" s="199">
        <v>600000</v>
      </c>
      <c r="U1016" s="199">
        <v>0</v>
      </c>
    </row>
    <row r="1017" spans="9:21" x14ac:dyDescent="0.3">
      <c r="I1017" s="199">
        <v>0</v>
      </c>
      <c r="J1017" s="199">
        <v>0</v>
      </c>
      <c r="K1017" s="199" t="e">
        <f ca="1"/>
        <v>#NAME?</v>
      </c>
      <c r="T1017" s="199">
        <v>0</v>
      </c>
      <c r="U1017" s="199">
        <v>0</v>
      </c>
    </row>
    <row r="1018" spans="9:21" x14ac:dyDescent="0.3">
      <c r="I1018" s="199">
        <v>0</v>
      </c>
      <c r="J1018" s="199">
        <v>0</v>
      </c>
      <c r="K1018" s="199" t="e">
        <f ca="1"/>
        <v>#NAME?</v>
      </c>
      <c r="T1018" s="199">
        <v>0</v>
      </c>
      <c r="U1018" s="199">
        <v>0</v>
      </c>
    </row>
    <row r="1019" spans="9:21" x14ac:dyDescent="0.3">
      <c r="I1019" s="199">
        <v>0</v>
      </c>
      <c r="J1019" s="199">
        <v>0</v>
      </c>
      <c r="K1019" s="199" t="e">
        <f ca="1"/>
        <v>#NAME?</v>
      </c>
      <c r="T1019" s="199">
        <v>0</v>
      </c>
      <c r="U1019" s="199">
        <v>0</v>
      </c>
    </row>
    <row r="1020" spans="9:21" x14ac:dyDescent="0.3">
      <c r="I1020" s="199">
        <v>0</v>
      </c>
      <c r="J1020" s="199">
        <v>0</v>
      </c>
      <c r="K1020" s="199" t="e">
        <f ca="1"/>
        <v>#NAME?</v>
      </c>
      <c r="T1020" s="199">
        <v>0</v>
      </c>
      <c r="U1020" s="199">
        <v>0</v>
      </c>
    </row>
    <row r="1021" spans="9:21" x14ac:dyDescent="0.3">
      <c r="I1021" s="199">
        <v>0</v>
      </c>
      <c r="J1021" s="199">
        <v>0</v>
      </c>
      <c r="K1021" s="199" t="e">
        <f ca="1"/>
        <v>#NAME?</v>
      </c>
      <c r="T1021" s="199">
        <v>0</v>
      </c>
      <c r="U1021" s="199">
        <v>0</v>
      </c>
    </row>
    <row r="1022" spans="9:21" x14ac:dyDescent="0.3">
      <c r="I1022" s="199">
        <v>0</v>
      </c>
      <c r="J1022" s="199">
        <v>0</v>
      </c>
      <c r="K1022" s="199" t="e">
        <f ca="1"/>
        <v>#NAME?</v>
      </c>
      <c r="T1022" s="199">
        <v>0</v>
      </c>
      <c r="U1022" s="199">
        <v>0</v>
      </c>
    </row>
    <row r="1023" spans="9:21" x14ac:dyDescent="0.3">
      <c r="I1023" s="199">
        <v>0</v>
      </c>
      <c r="J1023" s="199">
        <v>0</v>
      </c>
      <c r="K1023" s="199" t="e">
        <f ca="1"/>
        <v>#NAME?</v>
      </c>
      <c r="T1023" s="199">
        <v>0</v>
      </c>
      <c r="U1023" s="199">
        <v>0</v>
      </c>
    </row>
    <row r="1024" spans="9:21" x14ac:dyDescent="0.3">
      <c r="I1024" s="199">
        <v>0</v>
      </c>
      <c r="J1024" s="199">
        <v>0</v>
      </c>
      <c r="K1024" s="199" t="e">
        <f ca="1"/>
        <v>#NAME?</v>
      </c>
      <c r="T1024" s="199">
        <v>0</v>
      </c>
      <c r="U1024" s="199">
        <v>0</v>
      </c>
    </row>
    <row r="1025" spans="9:21" x14ac:dyDescent="0.3">
      <c r="I1025" s="199">
        <v>0</v>
      </c>
      <c r="J1025" s="199">
        <v>0</v>
      </c>
      <c r="K1025" s="199" t="e">
        <f ca="1"/>
        <v>#NAME?</v>
      </c>
      <c r="T1025" s="199">
        <v>0</v>
      </c>
      <c r="U1025" s="199">
        <v>0</v>
      </c>
    </row>
    <row r="1026" spans="9:21" x14ac:dyDescent="0.3">
      <c r="I1026" s="199">
        <v>0</v>
      </c>
      <c r="J1026" s="199">
        <v>0</v>
      </c>
      <c r="K1026" s="199" t="e">
        <f ca="1"/>
        <v>#NAME?</v>
      </c>
      <c r="T1026" s="199">
        <v>0</v>
      </c>
      <c r="U1026" s="199">
        <v>0</v>
      </c>
    </row>
    <row r="1027" spans="9:21" x14ac:dyDescent="0.3">
      <c r="I1027" s="199">
        <v>0</v>
      </c>
      <c r="J1027" s="199">
        <v>0</v>
      </c>
      <c r="K1027" s="199" t="e">
        <f ca="1"/>
        <v>#NAME?</v>
      </c>
      <c r="T1027" s="199">
        <v>0</v>
      </c>
      <c r="U1027" s="199">
        <v>0</v>
      </c>
    </row>
    <row r="1028" spans="9:21" x14ac:dyDescent="0.3">
      <c r="I1028" s="199">
        <v>75914.962977345203</v>
      </c>
      <c r="J1028" s="199">
        <v>0</v>
      </c>
      <c r="K1028" s="199" t="e">
        <f ca="1"/>
        <v>#NAME?</v>
      </c>
      <c r="T1028" s="199">
        <v>75914.962977345203</v>
      </c>
      <c r="U1028" s="199">
        <v>0</v>
      </c>
    </row>
    <row r="1029" spans="9:21" x14ac:dyDescent="0.3">
      <c r="I1029" s="199">
        <v>0</v>
      </c>
      <c r="J1029" s="199">
        <v>0</v>
      </c>
      <c r="K1029" s="199" t="e">
        <f ca="1"/>
        <v>#NAME?</v>
      </c>
      <c r="T1029" s="199">
        <v>0</v>
      </c>
      <c r="U1029" s="199">
        <v>0</v>
      </c>
    </row>
    <row r="1030" spans="9:21" x14ac:dyDescent="0.3">
      <c r="I1030" s="199">
        <v>0</v>
      </c>
      <c r="J1030" s="199">
        <v>0</v>
      </c>
      <c r="K1030" s="199" t="e">
        <f ca="1"/>
        <v>#NAME?</v>
      </c>
      <c r="T1030" s="199">
        <v>0</v>
      </c>
      <c r="U1030" s="199">
        <v>0</v>
      </c>
    </row>
    <row r="1031" spans="9:21" x14ac:dyDescent="0.3">
      <c r="I1031" s="199">
        <v>0</v>
      </c>
      <c r="J1031" s="199">
        <v>0</v>
      </c>
      <c r="K1031" s="199" t="e">
        <f ca="1"/>
        <v>#NAME?</v>
      </c>
      <c r="T1031" s="199">
        <v>0</v>
      </c>
      <c r="U1031" s="199">
        <v>0</v>
      </c>
    </row>
    <row r="1032" spans="9:21" x14ac:dyDescent="0.3">
      <c r="I1032" s="199">
        <v>0</v>
      </c>
      <c r="J1032" s="199">
        <v>0</v>
      </c>
      <c r="K1032" s="199" t="e">
        <f ca="1"/>
        <v>#NAME?</v>
      </c>
      <c r="T1032" s="199">
        <v>0</v>
      </c>
      <c r="U1032" s="199">
        <v>0</v>
      </c>
    </row>
    <row r="1033" spans="9:21" x14ac:dyDescent="0.3">
      <c r="I1033" s="199">
        <v>1376113.1115209803</v>
      </c>
      <c r="J1033" s="199">
        <v>776113.11152098025</v>
      </c>
      <c r="K1033" s="199" t="e">
        <f ca="1"/>
        <v>#NAME?</v>
      </c>
      <c r="T1033" s="199">
        <v>600000</v>
      </c>
      <c r="U1033" s="199">
        <v>0</v>
      </c>
    </row>
    <row r="1034" spans="9:21" x14ac:dyDescent="0.3">
      <c r="I1034" s="199">
        <v>0</v>
      </c>
      <c r="J1034" s="199">
        <v>0</v>
      </c>
      <c r="K1034" s="199" t="e">
        <f ca="1"/>
        <v>#NAME?</v>
      </c>
      <c r="T1034" s="199">
        <v>0</v>
      </c>
      <c r="U1034" s="199">
        <v>0</v>
      </c>
    </row>
    <row r="1035" spans="9:21" x14ac:dyDescent="0.3">
      <c r="I1035" s="199">
        <v>0</v>
      </c>
      <c r="J1035" s="199">
        <v>0</v>
      </c>
      <c r="K1035" s="199" t="e">
        <f ca="1"/>
        <v>#NAME?</v>
      </c>
      <c r="T1035" s="199">
        <v>0</v>
      </c>
      <c r="U1035" s="199">
        <v>0</v>
      </c>
    </row>
    <row r="1036" spans="9:21" x14ac:dyDescent="0.3">
      <c r="I1036" s="199">
        <v>0</v>
      </c>
      <c r="J1036" s="199">
        <v>0</v>
      </c>
      <c r="K1036" s="199" t="e">
        <f ca="1"/>
        <v>#NAME?</v>
      </c>
      <c r="T1036" s="199">
        <v>0</v>
      </c>
      <c r="U1036" s="199">
        <v>0</v>
      </c>
    </row>
    <row r="1037" spans="9:21" x14ac:dyDescent="0.3">
      <c r="I1037" s="199">
        <v>0</v>
      </c>
      <c r="J1037" s="199">
        <v>0</v>
      </c>
      <c r="K1037" s="199" t="e">
        <f ca="1"/>
        <v>#NAME?</v>
      </c>
      <c r="T1037" s="199">
        <v>0</v>
      </c>
      <c r="U1037" s="199">
        <v>0</v>
      </c>
    </row>
    <row r="1038" spans="9:21" x14ac:dyDescent="0.3">
      <c r="I1038" s="199">
        <v>0</v>
      </c>
      <c r="J1038" s="199">
        <v>0</v>
      </c>
      <c r="K1038" s="199" t="e">
        <f ca="1"/>
        <v>#NAME?</v>
      </c>
      <c r="T1038" s="199">
        <v>0</v>
      </c>
      <c r="U1038" s="199">
        <v>600000</v>
      </c>
    </row>
    <row r="1039" spans="9:21" x14ac:dyDescent="0.3">
      <c r="I1039" s="199">
        <v>0</v>
      </c>
      <c r="J1039" s="199">
        <v>0</v>
      </c>
      <c r="K1039" s="199" t="e">
        <f ca="1"/>
        <v>#NAME?</v>
      </c>
      <c r="T1039" s="199">
        <v>0</v>
      </c>
      <c r="U1039" s="199">
        <v>0</v>
      </c>
    </row>
    <row r="1040" spans="9:21" x14ac:dyDescent="0.3">
      <c r="I1040" s="199">
        <v>0</v>
      </c>
      <c r="J1040" s="199">
        <v>0</v>
      </c>
      <c r="K1040" s="199" t="e">
        <f ca="1"/>
        <v>#NAME?</v>
      </c>
      <c r="T1040" s="199">
        <v>0</v>
      </c>
      <c r="U1040" s="199">
        <v>371311.54946740763</v>
      </c>
    </row>
    <row r="1041" spans="9:21" x14ac:dyDescent="0.3">
      <c r="I1041" s="199">
        <v>0</v>
      </c>
      <c r="J1041" s="199">
        <v>0</v>
      </c>
      <c r="K1041" s="199" t="e">
        <f ca="1"/>
        <v>#NAME?</v>
      </c>
      <c r="T1041" s="199">
        <v>0</v>
      </c>
      <c r="U1041" s="199">
        <v>0</v>
      </c>
    </row>
    <row r="1042" spans="9:21" x14ac:dyDescent="0.3">
      <c r="I1042" s="199">
        <v>0</v>
      </c>
      <c r="J1042" s="199">
        <v>0</v>
      </c>
      <c r="K1042" s="199" t="e">
        <f ca="1"/>
        <v>#NAME?</v>
      </c>
      <c r="T1042" s="199">
        <v>0</v>
      </c>
      <c r="U1042" s="199">
        <v>0</v>
      </c>
    </row>
    <row r="1043" spans="9:21" x14ac:dyDescent="0.3">
      <c r="I1043" s="199">
        <v>0</v>
      </c>
      <c r="J1043" s="199">
        <v>0</v>
      </c>
      <c r="K1043" s="199" t="e">
        <f ca="1"/>
        <v>#NAME?</v>
      </c>
      <c r="T1043" s="199">
        <v>0</v>
      </c>
      <c r="U1043" s="199">
        <v>0</v>
      </c>
    </row>
    <row r="1044" spans="9:21" x14ac:dyDescent="0.3">
      <c r="I1044" s="199">
        <v>0</v>
      </c>
      <c r="J1044" s="199">
        <v>0</v>
      </c>
      <c r="K1044" s="199" t="e">
        <f ca="1"/>
        <v>#NAME?</v>
      </c>
      <c r="T1044" s="199">
        <v>0</v>
      </c>
      <c r="U1044" s="199">
        <v>0</v>
      </c>
    </row>
    <row r="1045" spans="9:21" x14ac:dyDescent="0.3">
      <c r="I1045" s="199">
        <v>0</v>
      </c>
      <c r="J1045" s="199">
        <v>0</v>
      </c>
      <c r="K1045" s="199" t="e">
        <f ca="1"/>
        <v>#NAME?</v>
      </c>
      <c r="T1045" s="199">
        <v>0</v>
      </c>
      <c r="U1045" s="199">
        <v>0</v>
      </c>
    </row>
    <row r="1046" spans="9:21" x14ac:dyDescent="0.3">
      <c r="I1046" s="199">
        <v>0</v>
      </c>
      <c r="J1046" s="199">
        <v>0</v>
      </c>
      <c r="K1046" s="199" t="e">
        <f ca="1"/>
        <v>#NAME?</v>
      </c>
      <c r="T1046" s="199">
        <v>0</v>
      </c>
      <c r="U1046" s="199">
        <v>0</v>
      </c>
    </row>
    <row r="1047" spans="9:21" x14ac:dyDescent="0.3">
      <c r="I1047" s="199">
        <v>0</v>
      </c>
      <c r="J1047" s="199">
        <v>0</v>
      </c>
      <c r="K1047" s="199" t="e">
        <f ca="1"/>
        <v>#NAME?</v>
      </c>
      <c r="T1047" s="199">
        <v>0</v>
      </c>
      <c r="U1047" s="199">
        <v>0</v>
      </c>
    </row>
    <row r="1048" spans="9:21" x14ac:dyDescent="0.3">
      <c r="I1048" s="199">
        <v>0</v>
      </c>
      <c r="J1048" s="199">
        <v>0</v>
      </c>
      <c r="K1048" s="199" t="e">
        <f ca="1"/>
        <v>#NAME?</v>
      </c>
      <c r="T1048" s="199">
        <v>0</v>
      </c>
      <c r="U1048" s="199">
        <v>0</v>
      </c>
    </row>
    <row r="1049" spans="9:21" x14ac:dyDescent="0.3">
      <c r="I1049" s="199">
        <v>0</v>
      </c>
      <c r="J1049" s="199">
        <v>0</v>
      </c>
      <c r="K1049" s="199" t="e">
        <f ca="1"/>
        <v>#NAME?</v>
      </c>
      <c r="T1049" s="199">
        <v>0</v>
      </c>
      <c r="U1049" s="199">
        <v>0</v>
      </c>
    </row>
    <row r="1050" spans="9:21" x14ac:dyDescent="0.3">
      <c r="I1050" s="199">
        <v>0</v>
      </c>
      <c r="J1050" s="199">
        <v>0</v>
      </c>
      <c r="K1050" s="199" t="e">
        <f ca="1"/>
        <v>#NAME?</v>
      </c>
      <c r="T1050" s="199">
        <v>0</v>
      </c>
      <c r="U1050" s="199">
        <v>0</v>
      </c>
    </row>
    <row r="1051" spans="9:21" x14ac:dyDescent="0.3">
      <c r="I1051" s="199">
        <v>0</v>
      </c>
      <c r="J1051" s="199">
        <v>0</v>
      </c>
      <c r="K1051" s="199" t="e">
        <f ca="1"/>
        <v>#NAME?</v>
      </c>
      <c r="T1051" s="199">
        <v>0</v>
      </c>
      <c r="U1051" s="199">
        <v>0</v>
      </c>
    </row>
    <row r="1052" spans="9:21" x14ac:dyDescent="0.3">
      <c r="I1052" s="199">
        <v>0</v>
      </c>
      <c r="J1052" s="199">
        <v>0</v>
      </c>
      <c r="K1052" s="199" t="e">
        <f ca="1"/>
        <v>#NAME?</v>
      </c>
      <c r="T1052" s="199">
        <v>0</v>
      </c>
      <c r="U1052" s="199">
        <v>0</v>
      </c>
    </row>
    <row r="1053" spans="9:21" x14ac:dyDescent="0.3">
      <c r="I1053" s="199">
        <v>0</v>
      </c>
      <c r="J1053" s="199">
        <v>0</v>
      </c>
      <c r="K1053" s="199" t="e">
        <f ca="1"/>
        <v>#NAME?</v>
      </c>
      <c r="T1053" s="199">
        <v>0</v>
      </c>
      <c r="U1053" s="199">
        <v>0</v>
      </c>
    </row>
    <row r="1054" spans="9:21" x14ac:dyDescent="0.3">
      <c r="I1054" s="199">
        <v>0</v>
      </c>
      <c r="J1054" s="199">
        <v>0</v>
      </c>
      <c r="K1054" s="199" t="e">
        <f ca="1"/>
        <v>#NAME?</v>
      </c>
      <c r="T1054" s="199">
        <v>0</v>
      </c>
      <c r="U1054" s="199">
        <v>0</v>
      </c>
    </row>
    <row r="1055" spans="9:21" x14ac:dyDescent="0.3">
      <c r="I1055" s="199">
        <v>0</v>
      </c>
      <c r="J1055" s="199">
        <v>0</v>
      </c>
      <c r="K1055" s="199" t="e">
        <f ca="1"/>
        <v>#NAME?</v>
      </c>
      <c r="T1055" s="199">
        <v>0</v>
      </c>
      <c r="U1055" s="199">
        <v>0</v>
      </c>
    </row>
    <row r="1056" spans="9:21" x14ac:dyDescent="0.3">
      <c r="I1056" s="199">
        <v>0</v>
      </c>
      <c r="J1056" s="199">
        <v>0</v>
      </c>
      <c r="K1056" s="199" t="e">
        <f ca="1"/>
        <v>#NAME?</v>
      </c>
      <c r="T1056" s="199">
        <v>0</v>
      </c>
      <c r="U1056" s="199">
        <v>0</v>
      </c>
    </row>
    <row r="1057" spans="9:21" x14ac:dyDescent="0.3">
      <c r="I1057" s="199">
        <v>0</v>
      </c>
      <c r="J1057" s="199">
        <v>0</v>
      </c>
      <c r="K1057" s="199" t="e">
        <f ca="1"/>
        <v>#NAME?</v>
      </c>
      <c r="T1057" s="199">
        <v>0</v>
      </c>
      <c r="U1057" s="199">
        <v>0</v>
      </c>
    </row>
    <row r="1058" spans="9:21" x14ac:dyDescent="0.3">
      <c r="I1058" s="199">
        <v>0</v>
      </c>
      <c r="J1058" s="199">
        <v>0</v>
      </c>
      <c r="K1058" s="199" t="e">
        <f ca="1"/>
        <v>#NAME?</v>
      </c>
      <c r="T1058" s="199">
        <v>0</v>
      </c>
      <c r="U1058" s="199">
        <v>0</v>
      </c>
    </row>
    <row r="1059" spans="9:21" x14ac:dyDescent="0.3">
      <c r="I1059" s="199">
        <v>0</v>
      </c>
      <c r="J1059" s="199">
        <v>0</v>
      </c>
      <c r="K1059" s="199" t="e">
        <f ca="1"/>
        <v>#NAME?</v>
      </c>
      <c r="T1059" s="199">
        <v>0</v>
      </c>
      <c r="U1059" s="199">
        <v>0</v>
      </c>
    </row>
    <row r="1060" spans="9:21" x14ac:dyDescent="0.3">
      <c r="I1060" s="199">
        <v>95030.475960487107</v>
      </c>
      <c r="J1060" s="199">
        <v>0</v>
      </c>
      <c r="K1060" s="199" t="e">
        <f ca="1"/>
        <v>#NAME?</v>
      </c>
      <c r="T1060" s="199">
        <v>95030.475960487107</v>
      </c>
      <c r="U1060" s="199">
        <v>357566.69817549002</v>
      </c>
    </row>
    <row r="1061" spans="9:21" x14ac:dyDescent="0.3">
      <c r="I1061" s="199">
        <v>0</v>
      </c>
      <c r="J1061" s="199">
        <v>0</v>
      </c>
      <c r="K1061" s="199" t="e">
        <f ca="1"/>
        <v>#NAME?</v>
      </c>
      <c r="T1061" s="199">
        <v>0</v>
      </c>
      <c r="U1061" s="199">
        <v>0</v>
      </c>
    </row>
    <row r="1062" spans="9:21" x14ac:dyDescent="0.3">
      <c r="I1062" s="199">
        <v>0</v>
      </c>
      <c r="J1062" s="199">
        <v>0</v>
      </c>
      <c r="K1062" s="199" t="e">
        <f ca="1"/>
        <v>#NAME?</v>
      </c>
      <c r="T1062" s="199">
        <v>0</v>
      </c>
      <c r="U1062" s="199">
        <v>0</v>
      </c>
    </row>
    <row r="1063" spans="9:21" x14ac:dyDescent="0.3">
      <c r="I1063" s="199">
        <v>0</v>
      </c>
      <c r="J1063" s="199">
        <v>0</v>
      </c>
      <c r="K1063" s="199" t="e">
        <f ca="1"/>
        <v>#NAME?</v>
      </c>
      <c r="T1063" s="199">
        <v>0</v>
      </c>
      <c r="U1063" s="199">
        <v>0</v>
      </c>
    </row>
    <row r="1064" spans="9:21" x14ac:dyDescent="0.3">
      <c r="I1064" s="199">
        <v>0</v>
      </c>
      <c r="J1064" s="199">
        <v>0</v>
      </c>
      <c r="K1064" s="199" t="e">
        <f ca="1"/>
        <v>#NAME?</v>
      </c>
      <c r="T1064" s="199">
        <v>0</v>
      </c>
      <c r="U1064" s="199">
        <v>0</v>
      </c>
    </row>
    <row r="1065" spans="9:21" x14ac:dyDescent="0.3">
      <c r="I1065" s="199">
        <v>0</v>
      </c>
      <c r="J1065" s="199">
        <v>0</v>
      </c>
      <c r="K1065" s="199" t="e">
        <f ca="1"/>
        <v>#NAME?</v>
      </c>
      <c r="T1065" s="199">
        <v>0</v>
      </c>
      <c r="U1065" s="199">
        <v>0</v>
      </c>
    </row>
    <row r="1066" spans="9:21" x14ac:dyDescent="0.3">
      <c r="I1066" s="199">
        <v>0</v>
      </c>
      <c r="J1066" s="199">
        <v>0</v>
      </c>
      <c r="K1066" s="199" t="e">
        <f ca="1"/>
        <v>#NAME?</v>
      </c>
      <c r="T1066" s="199">
        <v>0</v>
      </c>
      <c r="U1066" s="199">
        <v>0</v>
      </c>
    </row>
    <row r="1067" spans="9:21" x14ac:dyDescent="0.3">
      <c r="I1067" s="199">
        <v>0</v>
      </c>
      <c r="J1067" s="199">
        <v>0</v>
      </c>
      <c r="K1067" s="199" t="e">
        <f ca="1"/>
        <v>#NAME?</v>
      </c>
      <c r="T1067" s="199">
        <v>0</v>
      </c>
      <c r="U1067" s="199">
        <v>0</v>
      </c>
    </row>
    <row r="1068" spans="9:21" x14ac:dyDescent="0.3">
      <c r="I1068" s="199">
        <v>0</v>
      </c>
      <c r="J1068" s="199">
        <v>0</v>
      </c>
      <c r="K1068" s="199" t="e">
        <f ca="1"/>
        <v>#NAME?</v>
      </c>
      <c r="T1068" s="199">
        <v>0</v>
      </c>
      <c r="U1068" s="199">
        <v>0</v>
      </c>
    </row>
    <row r="1069" spans="9:21" x14ac:dyDescent="0.3">
      <c r="I1069" s="199">
        <v>0</v>
      </c>
      <c r="J1069" s="199">
        <v>0</v>
      </c>
      <c r="K1069" s="199" t="e">
        <f ca="1"/>
        <v>#NAME?</v>
      </c>
      <c r="T1069" s="199">
        <v>0</v>
      </c>
      <c r="U1069" s="199">
        <v>0</v>
      </c>
    </row>
    <row r="1070" spans="9:21" x14ac:dyDescent="0.3">
      <c r="I1070" s="199">
        <v>0</v>
      </c>
      <c r="J1070" s="199">
        <v>0</v>
      </c>
      <c r="K1070" s="199" t="e">
        <f ca="1"/>
        <v>#NAME?</v>
      </c>
      <c r="T1070" s="199">
        <v>0</v>
      </c>
      <c r="U1070" s="199">
        <v>0</v>
      </c>
    </row>
    <row r="1071" spans="9:21" x14ac:dyDescent="0.3">
      <c r="I1071" s="199">
        <v>0</v>
      </c>
      <c r="J1071" s="199">
        <v>0</v>
      </c>
      <c r="K1071" s="199" t="e">
        <f ca="1"/>
        <v>#NAME?</v>
      </c>
      <c r="T1071" s="199">
        <v>0</v>
      </c>
      <c r="U1071" s="199">
        <v>0</v>
      </c>
    </row>
    <row r="1072" spans="9:21" x14ac:dyDescent="0.3">
      <c r="I1072" s="199">
        <v>0</v>
      </c>
      <c r="J1072" s="199">
        <v>0</v>
      </c>
      <c r="K1072" s="199" t="e">
        <f ca="1"/>
        <v>#NAME?</v>
      </c>
      <c r="T1072" s="199">
        <v>0</v>
      </c>
      <c r="U1072" s="199">
        <v>462605.35315150465</v>
      </c>
    </row>
    <row r="1073" spans="9:21" x14ac:dyDescent="0.3">
      <c r="I1073" s="199">
        <v>0</v>
      </c>
      <c r="J1073" s="199">
        <v>0</v>
      </c>
      <c r="K1073" s="199" t="e">
        <f ca="1"/>
        <v>#NAME?</v>
      </c>
      <c r="T1073" s="199">
        <v>0</v>
      </c>
      <c r="U1073" s="199">
        <v>0</v>
      </c>
    </row>
    <row r="1074" spans="9:21" x14ac:dyDescent="0.3">
      <c r="I1074" s="199">
        <v>0</v>
      </c>
      <c r="J1074" s="199">
        <v>0</v>
      </c>
      <c r="K1074" s="199" t="e">
        <f ca="1"/>
        <v>#NAME?</v>
      </c>
      <c r="T1074" s="199">
        <v>0</v>
      </c>
      <c r="U1074" s="199">
        <v>0</v>
      </c>
    </row>
    <row r="1075" spans="9:21" x14ac:dyDescent="0.3">
      <c r="I1075" s="199">
        <v>0</v>
      </c>
      <c r="J1075" s="199">
        <v>0</v>
      </c>
      <c r="K1075" s="199" t="e">
        <f ca="1"/>
        <v>#NAME?</v>
      </c>
      <c r="T1075" s="199">
        <v>0</v>
      </c>
      <c r="U1075" s="199">
        <v>0</v>
      </c>
    </row>
    <row r="1076" spans="9:21" x14ac:dyDescent="0.3">
      <c r="I1076" s="199">
        <v>0</v>
      </c>
      <c r="J1076" s="199">
        <v>0</v>
      </c>
      <c r="K1076" s="199" t="e">
        <f ca="1"/>
        <v>#NAME?</v>
      </c>
      <c r="T1076" s="199">
        <v>0</v>
      </c>
      <c r="U1076" s="199">
        <v>0</v>
      </c>
    </row>
    <row r="1077" spans="9:21" x14ac:dyDescent="0.3">
      <c r="I1077" s="199">
        <v>0</v>
      </c>
      <c r="J1077" s="199">
        <v>0</v>
      </c>
      <c r="K1077" s="199" t="e">
        <f ca="1"/>
        <v>#NAME?</v>
      </c>
      <c r="T1077" s="199">
        <v>0</v>
      </c>
      <c r="U1077" s="199">
        <v>0</v>
      </c>
    </row>
    <row r="1078" spans="9:21" x14ac:dyDescent="0.3">
      <c r="I1078" s="199">
        <v>0</v>
      </c>
      <c r="J1078" s="199">
        <v>0</v>
      </c>
      <c r="K1078" s="199" t="e">
        <f ca="1"/>
        <v>#NAME?</v>
      </c>
      <c r="T1078" s="199">
        <v>0</v>
      </c>
      <c r="U1078" s="199">
        <v>0</v>
      </c>
    </row>
    <row r="1079" spans="9:21" x14ac:dyDescent="0.3">
      <c r="I1079" s="199">
        <v>0</v>
      </c>
      <c r="J1079" s="199">
        <v>0</v>
      </c>
      <c r="K1079" s="199" t="e">
        <f ca="1"/>
        <v>#NAME?</v>
      </c>
      <c r="T1079" s="199">
        <v>0</v>
      </c>
      <c r="U1079" s="199">
        <v>0</v>
      </c>
    </row>
    <row r="1080" spans="9:21" x14ac:dyDescent="0.3">
      <c r="I1080" s="199">
        <v>0</v>
      </c>
      <c r="J1080" s="199">
        <v>0</v>
      </c>
      <c r="K1080" s="199" t="e">
        <f ca="1"/>
        <v>#NAME?</v>
      </c>
      <c r="T1080" s="199">
        <v>0</v>
      </c>
      <c r="U1080" s="199">
        <v>0</v>
      </c>
    </row>
    <row r="1081" spans="9:21" x14ac:dyDescent="0.3">
      <c r="I1081" s="199">
        <v>0</v>
      </c>
      <c r="J1081" s="199">
        <v>0</v>
      </c>
      <c r="K1081" s="199" t="e">
        <f ca="1"/>
        <v>#NAME?</v>
      </c>
      <c r="T1081" s="199">
        <v>0</v>
      </c>
      <c r="U1081" s="199">
        <v>0</v>
      </c>
    </row>
    <row r="1082" spans="9:21" x14ac:dyDescent="0.3">
      <c r="I1082" s="199">
        <v>0</v>
      </c>
      <c r="J1082" s="199">
        <v>0</v>
      </c>
      <c r="K1082" s="199" t="e">
        <f ca="1"/>
        <v>#NAME?</v>
      </c>
      <c r="T1082" s="199">
        <v>0</v>
      </c>
      <c r="U1082" s="199">
        <v>0</v>
      </c>
    </row>
    <row r="1083" spans="9:21" x14ac:dyDescent="0.3">
      <c r="I1083" s="199">
        <v>0</v>
      </c>
      <c r="J1083" s="199">
        <v>0</v>
      </c>
      <c r="K1083" s="199" t="e">
        <f ca="1"/>
        <v>#NAME?</v>
      </c>
      <c r="T1083" s="199">
        <v>0</v>
      </c>
      <c r="U1083" s="199">
        <v>0</v>
      </c>
    </row>
    <row r="1084" spans="9:21" x14ac:dyDescent="0.3">
      <c r="I1084" s="199">
        <v>0</v>
      </c>
      <c r="J1084" s="199">
        <v>0</v>
      </c>
      <c r="K1084" s="199" t="e">
        <f ca="1"/>
        <v>#NAME?</v>
      </c>
      <c r="T1084" s="199">
        <v>0</v>
      </c>
      <c r="U1084" s="199">
        <v>0</v>
      </c>
    </row>
    <row r="1085" spans="9:21" x14ac:dyDescent="0.3">
      <c r="I1085" s="199">
        <v>0</v>
      </c>
      <c r="J1085" s="199">
        <v>0</v>
      </c>
      <c r="K1085" s="199" t="e">
        <f ca="1"/>
        <v>#NAME?</v>
      </c>
      <c r="T1085" s="199">
        <v>0</v>
      </c>
      <c r="U1085" s="199">
        <v>0</v>
      </c>
    </row>
    <row r="1086" spans="9:21" x14ac:dyDescent="0.3">
      <c r="I1086" s="199">
        <v>0</v>
      </c>
      <c r="J1086" s="199">
        <v>0</v>
      </c>
      <c r="K1086" s="199" t="e">
        <f ca="1"/>
        <v>#NAME?</v>
      </c>
      <c r="T1086" s="199">
        <v>0</v>
      </c>
      <c r="U1086" s="199">
        <v>0</v>
      </c>
    </row>
    <row r="1087" spans="9:21" x14ac:dyDescent="0.3">
      <c r="I1087" s="199">
        <v>0</v>
      </c>
      <c r="J1087" s="199">
        <v>0</v>
      </c>
      <c r="K1087" s="199" t="e">
        <f ca="1"/>
        <v>#NAME?</v>
      </c>
      <c r="T1087" s="199">
        <v>0</v>
      </c>
      <c r="U1087" s="199">
        <v>0</v>
      </c>
    </row>
    <row r="1088" spans="9:21" x14ac:dyDescent="0.3">
      <c r="I1088" s="199">
        <v>0</v>
      </c>
      <c r="J1088" s="199">
        <v>0</v>
      </c>
      <c r="K1088" s="199" t="e">
        <f ca="1"/>
        <v>#NAME?</v>
      </c>
      <c r="T1088" s="199">
        <v>0</v>
      </c>
      <c r="U1088" s="199">
        <v>0</v>
      </c>
    </row>
    <row r="1089" spans="9:21" x14ac:dyDescent="0.3">
      <c r="I1089" s="199">
        <v>0</v>
      </c>
      <c r="J1089" s="199">
        <v>0</v>
      </c>
      <c r="K1089" s="199" t="e">
        <f ca="1"/>
        <v>#NAME?</v>
      </c>
      <c r="T1089" s="199">
        <v>0</v>
      </c>
      <c r="U1089" s="199">
        <v>0</v>
      </c>
    </row>
    <row r="1090" spans="9:21" x14ac:dyDescent="0.3">
      <c r="I1090" s="199">
        <v>0</v>
      </c>
      <c r="J1090" s="199">
        <v>0</v>
      </c>
      <c r="K1090" s="199" t="e">
        <f ca="1"/>
        <v>#NAME?</v>
      </c>
      <c r="T1090" s="199">
        <v>0</v>
      </c>
      <c r="U1090" s="199">
        <v>0</v>
      </c>
    </row>
    <row r="1091" spans="9:21" x14ac:dyDescent="0.3">
      <c r="I1091" s="199">
        <v>0</v>
      </c>
      <c r="J1091" s="199">
        <v>0</v>
      </c>
      <c r="K1091" s="199" t="e">
        <f ca="1"/>
        <v>#NAME?</v>
      </c>
      <c r="T1091" s="199">
        <v>0</v>
      </c>
      <c r="U1091" s="199">
        <v>0</v>
      </c>
    </row>
    <row r="1092" spans="9:21" x14ac:dyDescent="0.3">
      <c r="I1092" s="199">
        <v>0</v>
      </c>
      <c r="J1092" s="199">
        <v>0</v>
      </c>
      <c r="K1092" s="199" t="e">
        <f ca="1"/>
        <v>#NAME?</v>
      </c>
      <c r="T1092" s="199">
        <v>0</v>
      </c>
      <c r="U1092" s="199">
        <v>0</v>
      </c>
    </row>
    <row r="1093" spans="9:21" x14ac:dyDescent="0.3">
      <c r="I1093" s="199">
        <v>0</v>
      </c>
      <c r="J1093" s="199">
        <v>0</v>
      </c>
      <c r="K1093" s="199" t="e">
        <f ca="1"/>
        <v>#NAME?</v>
      </c>
      <c r="T1093" s="199">
        <v>0</v>
      </c>
      <c r="U1093" s="199">
        <v>0</v>
      </c>
    </row>
    <row r="1094" spans="9:21" x14ac:dyDescent="0.3">
      <c r="I1094" s="199">
        <v>0</v>
      </c>
      <c r="J1094" s="199">
        <v>0</v>
      </c>
      <c r="K1094" s="199" t="e">
        <f ca="1"/>
        <v>#NAME?</v>
      </c>
      <c r="T1094" s="199">
        <v>0</v>
      </c>
      <c r="U1094" s="199">
        <v>0</v>
      </c>
    </row>
    <row r="1095" spans="9:21" x14ac:dyDescent="0.3">
      <c r="I1095" s="199">
        <v>0</v>
      </c>
      <c r="J1095" s="199">
        <v>0</v>
      </c>
      <c r="K1095" s="199" t="e">
        <f ca="1"/>
        <v>#NAME?</v>
      </c>
      <c r="T1095" s="199">
        <v>0</v>
      </c>
      <c r="U1095" s="199">
        <v>0</v>
      </c>
    </row>
    <row r="1096" spans="9:21" x14ac:dyDescent="0.3">
      <c r="I1096" s="199">
        <v>0</v>
      </c>
      <c r="J1096" s="199">
        <v>0</v>
      </c>
      <c r="K1096" s="199" t="e">
        <f ca="1"/>
        <v>#NAME?</v>
      </c>
      <c r="T1096" s="199">
        <v>0</v>
      </c>
      <c r="U1096" s="199">
        <v>600000</v>
      </c>
    </row>
    <row r="1097" spans="9:21" x14ac:dyDescent="0.3">
      <c r="I1097" s="199">
        <v>0</v>
      </c>
      <c r="J1097" s="199">
        <v>0</v>
      </c>
      <c r="K1097" s="199" t="e">
        <f ca="1"/>
        <v>#NAME?</v>
      </c>
      <c r="T1097" s="199">
        <v>0</v>
      </c>
      <c r="U1097" s="199">
        <v>0</v>
      </c>
    </row>
    <row r="1098" spans="9:21" x14ac:dyDescent="0.3">
      <c r="I1098" s="199">
        <v>0</v>
      </c>
      <c r="J1098" s="199">
        <v>0</v>
      </c>
      <c r="K1098" s="199" t="e">
        <f ca="1"/>
        <v>#NAME?</v>
      </c>
      <c r="T1098" s="199">
        <v>0</v>
      </c>
      <c r="U1098" s="199">
        <v>0</v>
      </c>
    </row>
    <row r="1099" spans="9:21" x14ac:dyDescent="0.3">
      <c r="I1099" s="199">
        <v>0</v>
      </c>
      <c r="J1099" s="199">
        <v>0</v>
      </c>
      <c r="K1099" s="199" t="e">
        <f ca="1"/>
        <v>#NAME?</v>
      </c>
      <c r="T1099" s="199">
        <v>0</v>
      </c>
      <c r="U1099" s="199">
        <v>0</v>
      </c>
    </row>
    <row r="1100" spans="9:21" x14ac:dyDescent="0.3">
      <c r="I1100" s="199">
        <v>0</v>
      </c>
      <c r="J1100" s="199">
        <v>0</v>
      </c>
      <c r="K1100" s="199" t="e">
        <f ca="1"/>
        <v>#NAME?</v>
      </c>
      <c r="T1100" s="199">
        <v>0</v>
      </c>
      <c r="U1100" s="199">
        <v>0</v>
      </c>
    </row>
    <row r="1101" spans="9:21" x14ac:dyDescent="0.3">
      <c r="I1101" s="199">
        <v>0</v>
      </c>
      <c r="J1101" s="199">
        <v>0</v>
      </c>
      <c r="K1101" s="199" t="e">
        <f ca="1"/>
        <v>#NAME?</v>
      </c>
      <c r="T1101" s="199">
        <v>0</v>
      </c>
      <c r="U1101" s="199">
        <v>0</v>
      </c>
    </row>
    <row r="1102" spans="9:21" x14ac:dyDescent="0.3">
      <c r="I1102" s="199">
        <v>0</v>
      </c>
      <c r="J1102" s="199">
        <v>0</v>
      </c>
      <c r="K1102" s="199" t="e">
        <f ca="1"/>
        <v>#NAME?</v>
      </c>
      <c r="T1102" s="199">
        <v>0</v>
      </c>
      <c r="U1102" s="199">
        <v>0</v>
      </c>
    </row>
    <row r="1103" spans="9:21" x14ac:dyDescent="0.3">
      <c r="I1103" s="199">
        <v>0</v>
      </c>
      <c r="J1103" s="199">
        <v>0</v>
      </c>
      <c r="K1103" s="199" t="e">
        <f ca="1"/>
        <v>#NAME?</v>
      </c>
      <c r="T1103" s="199">
        <v>0</v>
      </c>
      <c r="U1103" s="199">
        <v>0</v>
      </c>
    </row>
    <row r="1104" spans="9:21" x14ac:dyDescent="0.3">
      <c r="I1104" s="199">
        <v>0</v>
      </c>
      <c r="J1104" s="199">
        <v>0</v>
      </c>
      <c r="K1104" s="199" t="e">
        <f ca="1"/>
        <v>#NAME?</v>
      </c>
      <c r="T1104" s="199">
        <v>0</v>
      </c>
      <c r="U1104" s="199">
        <v>0</v>
      </c>
    </row>
    <row r="1105" spans="9:21" x14ac:dyDescent="0.3">
      <c r="I1105" s="199">
        <v>0</v>
      </c>
      <c r="J1105" s="199">
        <v>0</v>
      </c>
      <c r="K1105" s="199" t="e">
        <f ca="1"/>
        <v>#NAME?</v>
      </c>
      <c r="T1105" s="199">
        <v>0</v>
      </c>
      <c r="U1105" s="199">
        <v>0</v>
      </c>
    </row>
    <row r="1106" spans="9:21" x14ac:dyDescent="0.3">
      <c r="I1106" s="199">
        <v>0</v>
      </c>
      <c r="J1106" s="199">
        <v>0</v>
      </c>
      <c r="K1106" s="199" t="e">
        <f ca="1"/>
        <v>#NAME?</v>
      </c>
      <c r="T1106" s="199">
        <v>0</v>
      </c>
      <c r="U1106" s="199">
        <v>0</v>
      </c>
    </row>
    <row r="1107" spans="9:21" x14ac:dyDescent="0.3">
      <c r="I1107" s="199">
        <v>0</v>
      </c>
      <c r="J1107" s="199">
        <v>0</v>
      </c>
      <c r="K1107" s="199" t="e">
        <f ca="1"/>
        <v>#NAME?</v>
      </c>
      <c r="T1107" s="199">
        <v>0</v>
      </c>
      <c r="U1107" s="199">
        <v>0</v>
      </c>
    </row>
    <row r="1108" spans="9:21" x14ac:dyDescent="0.3">
      <c r="I1108" s="199">
        <v>0</v>
      </c>
      <c r="J1108" s="199">
        <v>0</v>
      </c>
      <c r="K1108" s="199" t="e">
        <f ca="1"/>
        <v>#NAME?</v>
      </c>
      <c r="T1108" s="199">
        <v>0</v>
      </c>
      <c r="U1108" s="199">
        <v>0</v>
      </c>
    </row>
    <row r="1109" spans="9:21" x14ac:dyDescent="0.3">
      <c r="I1109" s="199">
        <v>0</v>
      </c>
      <c r="J1109" s="199">
        <v>0</v>
      </c>
      <c r="K1109" s="199" t="e">
        <f ca="1"/>
        <v>#NAME?</v>
      </c>
      <c r="T1109" s="199">
        <v>0</v>
      </c>
      <c r="U1109" s="199">
        <v>0</v>
      </c>
    </row>
    <row r="1110" spans="9:21" x14ac:dyDescent="0.3">
      <c r="I1110" s="199">
        <v>0</v>
      </c>
      <c r="J1110" s="199">
        <v>0</v>
      </c>
      <c r="K1110" s="199" t="e">
        <f ca="1"/>
        <v>#NAME?</v>
      </c>
      <c r="T1110" s="199">
        <v>0</v>
      </c>
      <c r="U1110" s="199">
        <v>0</v>
      </c>
    </row>
    <row r="1111" spans="9:21" x14ac:dyDescent="0.3">
      <c r="I1111" s="199">
        <v>0</v>
      </c>
      <c r="J1111" s="199">
        <v>0</v>
      </c>
      <c r="K1111" s="199" t="e">
        <f ca="1"/>
        <v>#NAME?</v>
      </c>
      <c r="T1111" s="199">
        <v>0</v>
      </c>
      <c r="U1111" s="199">
        <v>0</v>
      </c>
    </row>
    <row r="1112" spans="9:21" x14ac:dyDescent="0.3">
      <c r="I1112" s="199">
        <v>0</v>
      </c>
      <c r="J1112" s="199">
        <v>0</v>
      </c>
      <c r="K1112" s="199" t="e">
        <f ca="1"/>
        <v>#NAME?</v>
      </c>
      <c r="T1112" s="199">
        <v>0</v>
      </c>
      <c r="U1112" s="199">
        <v>0</v>
      </c>
    </row>
    <row r="1113" spans="9:21" x14ac:dyDescent="0.3">
      <c r="I1113" s="199">
        <v>0</v>
      </c>
      <c r="J1113" s="199">
        <v>0</v>
      </c>
      <c r="K1113" s="199" t="e">
        <f ca="1"/>
        <v>#NAME?</v>
      </c>
      <c r="T1113" s="199">
        <v>0</v>
      </c>
      <c r="U1113" s="199">
        <v>0</v>
      </c>
    </row>
    <row r="1114" spans="9:21" x14ac:dyDescent="0.3">
      <c r="I1114" s="199">
        <v>0</v>
      </c>
      <c r="J1114" s="199">
        <v>0</v>
      </c>
      <c r="K1114" s="199" t="e">
        <f ca="1"/>
        <v>#NAME?</v>
      </c>
      <c r="T1114" s="199">
        <v>0</v>
      </c>
      <c r="U1114" s="199">
        <v>0</v>
      </c>
    </row>
    <row r="1115" spans="9:21" x14ac:dyDescent="0.3">
      <c r="I1115" s="199">
        <v>0</v>
      </c>
      <c r="J1115" s="199">
        <v>0</v>
      </c>
      <c r="K1115" s="199" t="e">
        <f ca="1"/>
        <v>#NAME?</v>
      </c>
      <c r="T1115" s="199">
        <v>0</v>
      </c>
      <c r="U1115" s="199">
        <v>0</v>
      </c>
    </row>
    <row r="1116" spans="9:21" x14ac:dyDescent="0.3">
      <c r="I1116" s="199">
        <v>0</v>
      </c>
      <c r="J1116" s="199">
        <v>0</v>
      </c>
      <c r="K1116" s="199" t="e">
        <f ca="1"/>
        <v>#NAME?</v>
      </c>
      <c r="T1116" s="199">
        <v>0</v>
      </c>
      <c r="U1116" s="199">
        <v>0</v>
      </c>
    </row>
    <row r="1117" spans="9:21" x14ac:dyDescent="0.3">
      <c r="I1117" s="199">
        <v>0</v>
      </c>
      <c r="J1117" s="199">
        <v>0</v>
      </c>
      <c r="K1117" s="199" t="e">
        <f ca="1"/>
        <v>#NAME?</v>
      </c>
      <c r="T1117" s="199">
        <v>0</v>
      </c>
      <c r="U1117" s="199">
        <v>0</v>
      </c>
    </row>
    <row r="1118" spans="9:21" x14ac:dyDescent="0.3">
      <c r="I1118" s="199">
        <v>0</v>
      </c>
      <c r="J1118" s="199">
        <v>0</v>
      </c>
      <c r="K1118" s="199" t="e">
        <f ca="1"/>
        <v>#NAME?</v>
      </c>
      <c r="T1118" s="199">
        <v>0</v>
      </c>
      <c r="U1118" s="199">
        <v>600000</v>
      </c>
    </row>
    <row r="1119" spans="9:21" x14ac:dyDescent="0.3">
      <c r="I1119" s="199">
        <v>0</v>
      </c>
      <c r="J1119" s="199">
        <v>0</v>
      </c>
      <c r="K1119" s="199" t="e">
        <f ca="1"/>
        <v>#NAME?</v>
      </c>
      <c r="T1119" s="199">
        <v>0</v>
      </c>
      <c r="U1119" s="199">
        <v>0</v>
      </c>
    </row>
    <row r="1120" spans="9:21" x14ac:dyDescent="0.3">
      <c r="I1120" s="199">
        <v>0</v>
      </c>
      <c r="J1120" s="199">
        <v>0</v>
      </c>
      <c r="K1120" s="199" t="e">
        <f ca="1"/>
        <v>#NAME?</v>
      </c>
      <c r="T1120" s="199">
        <v>0</v>
      </c>
      <c r="U1120" s="199">
        <v>0</v>
      </c>
    </row>
    <row r="1121" spans="9:21" x14ac:dyDescent="0.3">
      <c r="I1121" s="199">
        <v>0</v>
      </c>
      <c r="J1121" s="199">
        <v>0</v>
      </c>
      <c r="K1121" s="199" t="e">
        <f ca="1"/>
        <v>#NAME?</v>
      </c>
      <c r="T1121" s="199">
        <v>0</v>
      </c>
      <c r="U1121" s="199">
        <v>0</v>
      </c>
    </row>
    <row r="1122" spans="9:21" x14ac:dyDescent="0.3">
      <c r="I1122" s="199">
        <v>0</v>
      </c>
      <c r="J1122" s="199">
        <v>0</v>
      </c>
      <c r="K1122" s="199" t="e">
        <f ca="1"/>
        <v>#NAME?</v>
      </c>
      <c r="T1122" s="199">
        <v>0</v>
      </c>
      <c r="U1122" s="199">
        <v>0</v>
      </c>
    </row>
    <row r="1123" spans="9:21" x14ac:dyDescent="0.3">
      <c r="I1123" s="199">
        <v>0</v>
      </c>
      <c r="J1123" s="199">
        <v>0</v>
      </c>
      <c r="K1123" s="199" t="e">
        <f ca="1"/>
        <v>#NAME?</v>
      </c>
      <c r="T1123" s="199">
        <v>0</v>
      </c>
      <c r="U1123" s="199">
        <v>0</v>
      </c>
    </row>
    <row r="1124" spans="9:21" x14ac:dyDescent="0.3">
      <c r="I1124" s="199">
        <v>0</v>
      </c>
      <c r="J1124" s="199">
        <v>0</v>
      </c>
      <c r="K1124" s="199" t="e">
        <f ca="1"/>
        <v>#NAME?</v>
      </c>
      <c r="T1124" s="199">
        <v>0</v>
      </c>
      <c r="U1124" s="199">
        <v>0</v>
      </c>
    </row>
    <row r="1125" spans="9:21" x14ac:dyDescent="0.3">
      <c r="I1125" s="199">
        <v>0</v>
      </c>
      <c r="J1125" s="199">
        <v>0</v>
      </c>
      <c r="K1125" s="199" t="e">
        <f ca="1"/>
        <v>#NAME?</v>
      </c>
      <c r="T1125" s="199">
        <v>0</v>
      </c>
      <c r="U1125" s="199">
        <v>191376.53972038857</v>
      </c>
    </row>
    <row r="1126" spans="9:21" x14ac:dyDescent="0.3">
      <c r="I1126" s="199">
        <v>0</v>
      </c>
      <c r="J1126" s="199">
        <v>0</v>
      </c>
      <c r="K1126" s="199" t="e">
        <f ca="1"/>
        <v>#NAME?</v>
      </c>
      <c r="T1126" s="199">
        <v>0</v>
      </c>
      <c r="U1126" s="199">
        <v>0</v>
      </c>
    </row>
    <row r="1127" spans="9:21" x14ac:dyDescent="0.3">
      <c r="I1127" s="199">
        <v>0</v>
      </c>
      <c r="J1127" s="199">
        <v>0</v>
      </c>
      <c r="K1127" s="199" t="e">
        <f ca="1"/>
        <v>#NAME?</v>
      </c>
      <c r="T1127" s="199">
        <v>0</v>
      </c>
      <c r="U1127" s="199">
        <v>0</v>
      </c>
    </row>
    <row r="1128" spans="9:21" x14ac:dyDescent="0.3">
      <c r="I1128" s="199">
        <v>0</v>
      </c>
      <c r="J1128" s="199">
        <v>0</v>
      </c>
      <c r="K1128" s="199" t="e">
        <f ca="1"/>
        <v>#NAME?</v>
      </c>
      <c r="T1128" s="199">
        <v>0</v>
      </c>
      <c r="U1128" s="199">
        <v>0</v>
      </c>
    </row>
    <row r="1129" spans="9:21" x14ac:dyDescent="0.3">
      <c r="I1129" s="199">
        <v>0</v>
      </c>
      <c r="J1129" s="199">
        <v>0</v>
      </c>
      <c r="K1129" s="199" t="e">
        <f ca="1"/>
        <v>#NAME?</v>
      </c>
      <c r="T1129" s="199">
        <v>0</v>
      </c>
      <c r="U1129" s="199">
        <v>0</v>
      </c>
    </row>
    <row r="1130" spans="9:21" x14ac:dyDescent="0.3">
      <c r="I1130" s="199">
        <v>0</v>
      </c>
      <c r="J1130" s="199">
        <v>0</v>
      </c>
      <c r="K1130" s="199" t="e">
        <f ca="1"/>
        <v>#NAME?</v>
      </c>
      <c r="T1130" s="199">
        <v>0</v>
      </c>
      <c r="U1130" s="199">
        <v>0</v>
      </c>
    </row>
    <row r="1131" spans="9:21" x14ac:dyDescent="0.3">
      <c r="I1131" s="199">
        <v>0</v>
      </c>
      <c r="J1131" s="199">
        <v>0</v>
      </c>
      <c r="K1131" s="199" t="e">
        <f ca="1"/>
        <v>#NAME?</v>
      </c>
      <c r="T1131" s="199">
        <v>0</v>
      </c>
      <c r="U1131" s="199">
        <v>0</v>
      </c>
    </row>
    <row r="1132" spans="9:21" x14ac:dyDescent="0.3">
      <c r="I1132" s="199">
        <v>0</v>
      </c>
      <c r="J1132" s="199">
        <v>0</v>
      </c>
      <c r="K1132" s="199" t="e">
        <f ca="1"/>
        <v>#NAME?</v>
      </c>
      <c r="T1132" s="199">
        <v>0</v>
      </c>
      <c r="U1132" s="199">
        <v>0</v>
      </c>
    </row>
    <row r="1133" spans="9:21" x14ac:dyDescent="0.3">
      <c r="I1133" s="199">
        <v>0</v>
      </c>
      <c r="J1133" s="199">
        <v>0</v>
      </c>
      <c r="K1133" s="199" t="e">
        <f ca="1"/>
        <v>#NAME?</v>
      </c>
      <c r="T1133" s="199">
        <v>0</v>
      </c>
      <c r="U1133" s="199">
        <v>0</v>
      </c>
    </row>
    <row r="1134" spans="9:21" x14ac:dyDescent="0.3">
      <c r="I1134" s="199">
        <v>0</v>
      </c>
      <c r="J1134" s="199">
        <v>0</v>
      </c>
      <c r="K1134" s="199" t="e">
        <f ca="1"/>
        <v>#NAME?</v>
      </c>
      <c r="T1134" s="199">
        <v>0</v>
      </c>
      <c r="U1134" s="199">
        <v>30982.158146294936</v>
      </c>
    </row>
    <row r="1135" spans="9:21" x14ac:dyDescent="0.3">
      <c r="I1135" s="199">
        <v>0</v>
      </c>
      <c r="J1135" s="199">
        <v>0</v>
      </c>
      <c r="K1135" s="199" t="e">
        <f ca="1"/>
        <v>#NAME?</v>
      </c>
      <c r="T1135" s="199">
        <v>0</v>
      </c>
      <c r="U1135" s="199">
        <v>0</v>
      </c>
    </row>
    <row r="1136" spans="9:21" x14ac:dyDescent="0.3">
      <c r="I1136" s="199">
        <v>0</v>
      </c>
      <c r="J1136" s="199">
        <v>0</v>
      </c>
      <c r="K1136" s="199" t="e">
        <f ca="1"/>
        <v>#NAME?</v>
      </c>
      <c r="T1136" s="199">
        <v>0</v>
      </c>
      <c r="U1136" s="199">
        <v>0</v>
      </c>
    </row>
    <row r="1137" spans="9:21" x14ac:dyDescent="0.3">
      <c r="I1137" s="199">
        <v>0</v>
      </c>
      <c r="J1137" s="199">
        <v>0</v>
      </c>
      <c r="K1137" s="199" t="e">
        <f ca="1"/>
        <v>#NAME?</v>
      </c>
      <c r="T1137" s="199">
        <v>0</v>
      </c>
      <c r="U1137" s="199">
        <v>0</v>
      </c>
    </row>
    <row r="1138" spans="9:21" x14ac:dyDescent="0.3">
      <c r="I1138" s="199">
        <v>0</v>
      </c>
      <c r="J1138" s="199">
        <v>0</v>
      </c>
      <c r="K1138" s="199" t="e">
        <f ca="1"/>
        <v>#NAME?</v>
      </c>
      <c r="T1138" s="199">
        <v>0</v>
      </c>
      <c r="U1138" s="199">
        <v>0</v>
      </c>
    </row>
    <row r="1139" spans="9:21" x14ac:dyDescent="0.3">
      <c r="I1139" s="199">
        <v>0</v>
      </c>
      <c r="J1139" s="199">
        <v>0</v>
      </c>
      <c r="K1139" s="199" t="e">
        <f ca="1"/>
        <v>#NAME?</v>
      </c>
      <c r="T1139" s="199">
        <v>0</v>
      </c>
      <c r="U1139" s="199">
        <v>0</v>
      </c>
    </row>
    <row r="1140" spans="9:21" x14ac:dyDescent="0.3">
      <c r="I1140" s="199">
        <v>0</v>
      </c>
      <c r="J1140" s="199">
        <v>0</v>
      </c>
      <c r="K1140" s="199" t="e">
        <f ca="1"/>
        <v>#NAME?</v>
      </c>
      <c r="T1140" s="199">
        <v>0</v>
      </c>
      <c r="U1140" s="199">
        <v>0</v>
      </c>
    </row>
    <row r="1141" spans="9:21" x14ac:dyDescent="0.3">
      <c r="I1141" s="199">
        <v>0</v>
      </c>
      <c r="J1141" s="199">
        <v>0</v>
      </c>
      <c r="K1141" s="199" t="e">
        <f ca="1"/>
        <v>#NAME?</v>
      </c>
      <c r="T1141" s="199">
        <v>0</v>
      </c>
      <c r="U1141" s="199">
        <v>0</v>
      </c>
    </row>
    <row r="1142" spans="9:21" x14ac:dyDescent="0.3">
      <c r="I1142" s="199">
        <v>0</v>
      </c>
      <c r="J1142" s="199">
        <v>0</v>
      </c>
      <c r="K1142" s="199" t="e">
        <f ca="1"/>
        <v>#NAME?</v>
      </c>
      <c r="T1142" s="199">
        <v>0</v>
      </c>
      <c r="U1142" s="199">
        <v>0</v>
      </c>
    </row>
    <row r="1143" spans="9:21" x14ac:dyDescent="0.3">
      <c r="I1143" s="199">
        <v>0</v>
      </c>
      <c r="J1143" s="199">
        <v>0</v>
      </c>
      <c r="K1143" s="199" t="e">
        <f ca="1"/>
        <v>#NAME?</v>
      </c>
      <c r="T1143" s="199">
        <v>0</v>
      </c>
      <c r="U1143" s="199">
        <v>0</v>
      </c>
    </row>
    <row r="1144" spans="9:21" x14ac:dyDescent="0.3">
      <c r="I1144" s="199">
        <v>0</v>
      </c>
      <c r="J1144" s="199">
        <v>0</v>
      </c>
      <c r="K1144" s="199" t="e">
        <f ca="1"/>
        <v>#NAME?</v>
      </c>
      <c r="T1144" s="199">
        <v>0</v>
      </c>
      <c r="U1144" s="199">
        <v>0</v>
      </c>
    </row>
    <row r="1145" spans="9:21" x14ac:dyDescent="0.3">
      <c r="I1145" s="199">
        <v>0</v>
      </c>
      <c r="J1145" s="199">
        <v>0</v>
      </c>
      <c r="K1145" s="199" t="e">
        <f ca="1"/>
        <v>#NAME?</v>
      </c>
      <c r="T1145" s="199">
        <v>0</v>
      </c>
      <c r="U1145" s="199">
        <v>0</v>
      </c>
    </row>
    <row r="1146" spans="9:21" x14ac:dyDescent="0.3">
      <c r="I1146" s="199">
        <v>0</v>
      </c>
      <c r="J1146" s="199">
        <v>0</v>
      </c>
      <c r="K1146" s="199" t="e">
        <f ca="1"/>
        <v>#NAME?</v>
      </c>
      <c r="T1146" s="199">
        <v>0</v>
      </c>
      <c r="U1146" s="199">
        <v>0</v>
      </c>
    </row>
    <row r="1147" spans="9:21" x14ac:dyDescent="0.3">
      <c r="I1147" s="199">
        <v>0</v>
      </c>
      <c r="J1147" s="199">
        <v>0</v>
      </c>
      <c r="K1147" s="199" t="e">
        <f ca="1"/>
        <v>#NAME?</v>
      </c>
      <c r="T1147" s="199">
        <v>0</v>
      </c>
      <c r="U1147" s="199">
        <v>0</v>
      </c>
    </row>
    <row r="1148" spans="9:21" x14ac:dyDescent="0.3">
      <c r="I1148" s="199">
        <v>0</v>
      </c>
      <c r="J1148" s="199">
        <v>0</v>
      </c>
      <c r="K1148" s="199" t="e">
        <f ca="1"/>
        <v>#NAME?</v>
      </c>
      <c r="T1148" s="199">
        <v>0</v>
      </c>
      <c r="U1148" s="199">
        <v>0</v>
      </c>
    </row>
    <row r="1149" spans="9:21" x14ac:dyDescent="0.3">
      <c r="I1149" s="199">
        <v>0</v>
      </c>
      <c r="J1149" s="199">
        <v>0</v>
      </c>
      <c r="K1149" s="199" t="e">
        <f ca="1"/>
        <v>#NAME?</v>
      </c>
      <c r="T1149" s="199">
        <v>0</v>
      </c>
      <c r="U1149" s="199">
        <v>0</v>
      </c>
    </row>
    <row r="1150" spans="9:21" x14ac:dyDescent="0.3">
      <c r="I1150" s="199">
        <v>85956.388277438222</v>
      </c>
      <c r="J1150" s="199">
        <v>0</v>
      </c>
      <c r="K1150" s="199" t="e">
        <f ca="1"/>
        <v>#NAME?</v>
      </c>
      <c r="T1150" s="199">
        <v>85956.388277438222</v>
      </c>
      <c r="U1150" s="199">
        <v>0</v>
      </c>
    </row>
    <row r="1151" spans="9:21" x14ac:dyDescent="0.3">
      <c r="I1151" s="199">
        <v>0</v>
      </c>
      <c r="J1151" s="199">
        <v>0</v>
      </c>
      <c r="K1151" s="199" t="e">
        <f ca="1"/>
        <v>#NAME?</v>
      </c>
      <c r="T1151" s="199">
        <v>0</v>
      </c>
      <c r="U1151" s="199">
        <v>0</v>
      </c>
    </row>
    <row r="1152" spans="9:21" x14ac:dyDescent="0.3">
      <c r="I1152" s="199">
        <v>91788.030441292023</v>
      </c>
      <c r="J1152" s="199">
        <v>0</v>
      </c>
      <c r="K1152" s="199" t="e">
        <f ca="1"/>
        <v>#NAME?</v>
      </c>
      <c r="T1152" s="199">
        <v>91788.030441292023</v>
      </c>
      <c r="U1152" s="199">
        <v>0</v>
      </c>
    </row>
    <row r="1153" spans="9:21" x14ac:dyDescent="0.3">
      <c r="I1153" s="199">
        <v>0</v>
      </c>
      <c r="J1153" s="199">
        <v>0</v>
      </c>
      <c r="K1153" s="199" t="e">
        <f ca="1"/>
        <v>#NAME?</v>
      </c>
      <c r="T1153" s="199">
        <v>0</v>
      </c>
      <c r="U1153" s="199">
        <v>0</v>
      </c>
    </row>
    <row r="1154" spans="9:21" x14ac:dyDescent="0.3">
      <c r="I1154" s="199">
        <v>0</v>
      </c>
      <c r="J1154" s="199">
        <v>0</v>
      </c>
      <c r="K1154" s="199" t="e">
        <f ca="1"/>
        <v>#NAME?</v>
      </c>
      <c r="T1154" s="199">
        <v>0</v>
      </c>
      <c r="U1154" s="199">
        <v>321674.19434359664</v>
      </c>
    </row>
    <row r="1155" spans="9:21" x14ac:dyDescent="0.3">
      <c r="I1155" s="199">
        <v>0</v>
      </c>
      <c r="J1155" s="199">
        <v>0</v>
      </c>
      <c r="K1155" s="199" t="e">
        <f ca="1"/>
        <v>#NAME?</v>
      </c>
      <c r="T1155" s="199">
        <v>0</v>
      </c>
      <c r="U1155" s="199">
        <v>0</v>
      </c>
    </row>
    <row r="1156" spans="9:21" x14ac:dyDescent="0.3">
      <c r="I1156" s="199">
        <v>0</v>
      </c>
      <c r="J1156" s="199">
        <v>0</v>
      </c>
      <c r="K1156" s="199" t="e">
        <f ca="1"/>
        <v>#NAME?</v>
      </c>
      <c r="T1156" s="199">
        <v>0</v>
      </c>
      <c r="U1156" s="199">
        <v>0</v>
      </c>
    </row>
    <row r="1157" spans="9:21" x14ac:dyDescent="0.3">
      <c r="I1157" s="199">
        <v>0</v>
      </c>
      <c r="J1157" s="199">
        <v>0</v>
      </c>
      <c r="K1157" s="199" t="e">
        <f ca="1"/>
        <v>#NAME?</v>
      </c>
      <c r="T1157" s="199">
        <v>0</v>
      </c>
      <c r="U1157" s="199">
        <v>0</v>
      </c>
    </row>
    <row r="1158" spans="9:21" x14ac:dyDescent="0.3">
      <c r="I1158" s="199">
        <v>0</v>
      </c>
      <c r="J1158" s="199">
        <v>0</v>
      </c>
      <c r="K1158" s="199" t="e">
        <f ca="1"/>
        <v>#NAME?</v>
      </c>
      <c r="T1158" s="199">
        <v>0</v>
      </c>
      <c r="U1158" s="199">
        <v>0</v>
      </c>
    </row>
    <row r="1159" spans="9:21" x14ac:dyDescent="0.3">
      <c r="I1159" s="199">
        <v>0</v>
      </c>
      <c r="J1159" s="199">
        <v>0</v>
      </c>
      <c r="K1159" s="199" t="e">
        <f ca="1"/>
        <v>#NAME?</v>
      </c>
      <c r="T1159" s="199">
        <v>0</v>
      </c>
      <c r="U1159" s="199">
        <v>0</v>
      </c>
    </row>
    <row r="1160" spans="9:21" x14ac:dyDescent="0.3">
      <c r="I1160" s="199">
        <v>0</v>
      </c>
      <c r="J1160" s="199">
        <v>0</v>
      </c>
      <c r="K1160" s="199" t="e">
        <f ca="1"/>
        <v>#NAME?</v>
      </c>
      <c r="T1160" s="199">
        <v>0</v>
      </c>
      <c r="U1160" s="199">
        <v>0</v>
      </c>
    </row>
    <row r="1161" spans="9:21" x14ac:dyDescent="0.3">
      <c r="I1161" s="199">
        <v>0</v>
      </c>
      <c r="J1161" s="199">
        <v>0</v>
      </c>
      <c r="K1161" s="199" t="e">
        <f ca="1"/>
        <v>#NAME?</v>
      </c>
      <c r="T1161" s="199">
        <v>0</v>
      </c>
      <c r="U1161" s="199">
        <v>0</v>
      </c>
    </row>
    <row r="1162" spans="9:21" x14ac:dyDescent="0.3">
      <c r="I1162" s="199">
        <v>0</v>
      </c>
      <c r="J1162" s="199">
        <v>0</v>
      </c>
      <c r="K1162" s="199" t="e">
        <f ca="1"/>
        <v>#NAME?</v>
      </c>
      <c r="T1162" s="199">
        <v>0</v>
      </c>
      <c r="U1162" s="199">
        <v>212863.7931530308</v>
      </c>
    </row>
    <row r="1163" spans="9:21" x14ac:dyDescent="0.3">
      <c r="I1163" s="199">
        <v>0</v>
      </c>
      <c r="J1163" s="199">
        <v>0</v>
      </c>
      <c r="K1163" s="199" t="e">
        <f ca="1"/>
        <v>#NAME?</v>
      </c>
      <c r="T1163" s="199">
        <v>0</v>
      </c>
      <c r="U1163" s="199">
        <v>0</v>
      </c>
    </row>
    <row r="1164" spans="9:21" x14ac:dyDescent="0.3">
      <c r="I1164" s="199">
        <v>0</v>
      </c>
      <c r="J1164" s="199">
        <v>0</v>
      </c>
      <c r="K1164" s="199" t="e">
        <f ca="1"/>
        <v>#NAME?</v>
      </c>
      <c r="T1164" s="199">
        <v>0</v>
      </c>
      <c r="U1164" s="199">
        <v>0</v>
      </c>
    </row>
    <row r="1165" spans="9:21" x14ac:dyDescent="0.3">
      <c r="I1165" s="199">
        <v>0</v>
      </c>
      <c r="J1165" s="199">
        <v>0</v>
      </c>
      <c r="K1165" s="199" t="e">
        <f ca="1"/>
        <v>#NAME?</v>
      </c>
      <c r="T1165" s="199">
        <v>0</v>
      </c>
      <c r="U1165" s="199">
        <v>0</v>
      </c>
    </row>
    <row r="1166" spans="9:21" x14ac:dyDescent="0.3">
      <c r="I1166" s="199">
        <v>0</v>
      </c>
      <c r="J1166" s="199">
        <v>0</v>
      </c>
      <c r="K1166" s="199" t="e">
        <f ca="1"/>
        <v>#NAME?</v>
      </c>
      <c r="T1166" s="199">
        <v>0</v>
      </c>
      <c r="U1166" s="199">
        <v>0</v>
      </c>
    </row>
    <row r="1167" spans="9:21" x14ac:dyDescent="0.3">
      <c r="I1167" s="199">
        <v>0</v>
      </c>
      <c r="J1167" s="199">
        <v>0</v>
      </c>
      <c r="K1167" s="199" t="e">
        <f ca="1"/>
        <v>#NAME?</v>
      </c>
      <c r="T1167" s="199">
        <v>0</v>
      </c>
      <c r="U1167" s="199">
        <v>0</v>
      </c>
    </row>
    <row r="1168" spans="9:21" x14ac:dyDescent="0.3">
      <c r="I1168" s="199">
        <v>0</v>
      </c>
      <c r="J1168" s="199">
        <v>0</v>
      </c>
      <c r="K1168" s="199" t="e">
        <f ca="1"/>
        <v>#NAME?</v>
      </c>
      <c r="T1168" s="199">
        <v>0</v>
      </c>
      <c r="U1168" s="199">
        <v>0</v>
      </c>
    </row>
    <row r="1169" spans="9:21" x14ac:dyDescent="0.3">
      <c r="I1169" s="199">
        <v>0</v>
      </c>
      <c r="J1169" s="199">
        <v>0</v>
      </c>
      <c r="K1169" s="199" t="e">
        <f ca="1"/>
        <v>#NAME?</v>
      </c>
      <c r="T1169" s="199">
        <v>0</v>
      </c>
      <c r="U1169" s="199">
        <v>0</v>
      </c>
    </row>
    <row r="1170" spans="9:21" x14ac:dyDescent="0.3">
      <c r="I1170" s="199">
        <v>0</v>
      </c>
      <c r="J1170" s="199">
        <v>0</v>
      </c>
      <c r="K1170" s="199" t="e">
        <f ca="1"/>
        <v>#NAME?</v>
      </c>
      <c r="T1170" s="199">
        <v>0</v>
      </c>
      <c r="U1170" s="199">
        <v>0</v>
      </c>
    </row>
    <row r="1171" spans="9:21" x14ac:dyDescent="0.3">
      <c r="I1171" s="199">
        <v>0</v>
      </c>
      <c r="J1171" s="199">
        <v>0</v>
      </c>
      <c r="K1171" s="199" t="e">
        <f ca="1"/>
        <v>#NAME?</v>
      </c>
      <c r="T1171" s="199">
        <v>0</v>
      </c>
      <c r="U1171" s="199">
        <v>0</v>
      </c>
    </row>
    <row r="1172" spans="9:21" x14ac:dyDescent="0.3">
      <c r="I1172" s="199">
        <v>0</v>
      </c>
      <c r="J1172" s="199">
        <v>0</v>
      </c>
      <c r="K1172" s="199" t="e">
        <f ca="1"/>
        <v>#NAME?</v>
      </c>
      <c r="T1172" s="199">
        <v>0</v>
      </c>
      <c r="U1172" s="199">
        <v>0</v>
      </c>
    </row>
    <row r="1173" spans="9:21" x14ac:dyDescent="0.3">
      <c r="I1173" s="199">
        <v>0</v>
      </c>
      <c r="J1173" s="199">
        <v>0</v>
      </c>
      <c r="K1173" s="199" t="e">
        <f ca="1"/>
        <v>#NAME?</v>
      </c>
      <c r="T1173" s="199">
        <v>0</v>
      </c>
      <c r="U1173" s="199">
        <v>0</v>
      </c>
    </row>
    <row r="1174" spans="9:21" x14ac:dyDescent="0.3">
      <c r="I1174" s="199">
        <v>0</v>
      </c>
      <c r="J1174" s="199">
        <v>0</v>
      </c>
      <c r="K1174" s="199" t="e">
        <f ca="1"/>
        <v>#NAME?</v>
      </c>
      <c r="T1174" s="199">
        <v>0</v>
      </c>
      <c r="U1174" s="199">
        <v>0</v>
      </c>
    </row>
    <row r="1175" spans="9:21" x14ac:dyDescent="0.3">
      <c r="I1175" s="199">
        <v>0</v>
      </c>
      <c r="J1175" s="199">
        <v>0</v>
      </c>
      <c r="K1175" s="199" t="e">
        <f ca="1"/>
        <v>#NAME?</v>
      </c>
      <c r="T1175" s="199">
        <v>0</v>
      </c>
      <c r="U1175" s="199">
        <v>0</v>
      </c>
    </row>
    <row r="1176" spans="9:21" x14ac:dyDescent="0.3">
      <c r="I1176" s="199">
        <v>0</v>
      </c>
      <c r="J1176" s="199">
        <v>0</v>
      </c>
      <c r="K1176" s="199" t="e">
        <f ca="1"/>
        <v>#NAME?</v>
      </c>
      <c r="T1176" s="199">
        <v>0</v>
      </c>
      <c r="U1176" s="199">
        <v>0</v>
      </c>
    </row>
    <row r="1177" spans="9:21" x14ac:dyDescent="0.3">
      <c r="I1177" s="199">
        <v>0</v>
      </c>
      <c r="J1177" s="199">
        <v>0</v>
      </c>
      <c r="K1177" s="199" t="e">
        <f ca="1"/>
        <v>#NAME?</v>
      </c>
      <c r="T1177" s="199">
        <v>0</v>
      </c>
      <c r="U1177" s="199">
        <v>0</v>
      </c>
    </row>
    <row r="1178" spans="9:21" x14ac:dyDescent="0.3">
      <c r="I1178" s="199">
        <v>0</v>
      </c>
      <c r="J1178" s="199">
        <v>0</v>
      </c>
      <c r="K1178" s="199" t="e">
        <f ca="1"/>
        <v>#NAME?</v>
      </c>
      <c r="T1178" s="199">
        <v>0</v>
      </c>
      <c r="U1178" s="199">
        <v>0</v>
      </c>
    </row>
    <row r="1179" spans="9:21" x14ac:dyDescent="0.3">
      <c r="I1179" s="199">
        <v>0</v>
      </c>
      <c r="J1179" s="199">
        <v>0</v>
      </c>
      <c r="K1179" s="199" t="e">
        <f ca="1"/>
        <v>#NAME?</v>
      </c>
      <c r="T1179" s="199">
        <v>0</v>
      </c>
      <c r="U1179" s="199">
        <v>0</v>
      </c>
    </row>
    <row r="1180" spans="9:21" x14ac:dyDescent="0.3">
      <c r="I1180" s="199">
        <v>0</v>
      </c>
      <c r="J1180" s="199">
        <v>0</v>
      </c>
      <c r="K1180" s="199" t="e">
        <f ca="1"/>
        <v>#NAME?</v>
      </c>
      <c r="T1180" s="199">
        <v>0</v>
      </c>
      <c r="U1180" s="199">
        <v>2687807.5173021401</v>
      </c>
    </row>
    <row r="1181" spans="9:21" x14ac:dyDescent="0.3">
      <c r="I1181" s="199">
        <v>0</v>
      </c>
      <c r="J1181" s="199">
        <v>0</v>
      </c>
      <c r="K1181" s="199" t="e">
        <f ca="1"/>
        <v>#NAME?</v>
      </c>
      <c r="T1181" s="199">
        <v>0</v>
      </c>
      <c r="U1181" s="199">
        <v>0</v>
      </c>
    </row>
    <row r="1182" spans="9:21" x14ac:dyDescent="0.3">
      <c r="I1182" s="199">
        <v>707016.25799119857</v>
      </c>
      <c r="J1182" s="199">
        <v>107016.25799119857</v>
      </c>
      <c r="K1182" s="199" t="e">
        <f ca="1"/>
        <v>#NAME?</v>
      </c>
      <c r="T1182" s="199">
        <v>600000</v>
      </c>
      <c r="U1182" s="199">
        <v>0</v>
      </c>
    </row>
    <row r="1183" spans="9:21" x14ac:dyDescent="0.3">
      <c r="I1183" s="199">
        <v>0</v>
      </c>
      <c r="J1183" s="199">
        <v>0</v>
      </c>
      <c r="K1183" s="199" t="e">
        <f ca="1"/>
        <v>#NAME?</v>
      </c>
      <c r="T1183" s="199">
        <v>0</v>
      </c>
      <c r="U1183" s="199">
        <v>0</v>
      </c>
    </row>
    <row r="1184" spans="9:21" x14ac:dyDescent="0.3">
      <c r="I1184" s="199">
        <v>0</v>
      </c>
      <c r="J1184" s="199">
        <v>0</v>
      </c>
      <c r="K1184" s="199" t="e">
        <f ca="1"/>
        <v>#NAME?</v>
      </c>
      <c r="T1184" s="199">
        <v>0</v>
      </c>
      <c r="U1184" s="199">
        <v>0</v>
      </c>
    </row>
    <row r="1185" spans="9:21" x14ac:dyDescent="0.3">
      <c r="I1185" s="199">
        <v>0</v>
      </c>
      <c r="J1185" s="199">
        <v>0</v>
      </c>
      <c r="K1185" s="199" t="e">
        <f ca="1"/>
        <v>#NAME?</v>
      </c>
      <c r="T1185" s="199">
        <v>0</v>
      </c>
      <c r="U1185" s="199">
        <v>0</v>
      </c>
    </row>
    <row r="1186" spans="9:21" x14ac:dyDescent="0.3">
      <c r="I1186" s="199">
        <v>0</v>
      </c>
      <c r="J1186" s="199">
        <v>0</v>
      </c>
      <c r="K1186" s="199" t="e">
        <f ca="1"/>
        <v>#NAME?</v>
      </c>
      <c r="T1186" s="199">
        <v>0</v>
      </c>
      <c r="U1186" s="199">
        <v>0</v>
      </c>
    </row>
    <row r="1187" spans="9:21" x14ac:dyDescent="0.3">
      <c r="I1187" s="199">
        <v>0</v>
      </c>
      <c r="J1187" s="199">
        <v>0</v>
      </c>
      <c r="K1187" s="199" t="e">
        <f ca="1"/>
        <v>#NAME?</v>
      </c>
      <c r="T1187" s="199">
        <v>0</v>
      </c>
      <c r="U1187" s="199">
        <v>0</v>
      </c>
    </row>
    <row r="1188" spans="9:21" x14ac:dyDescent="0.3">
      <c r="I1188" s="199">
        <v>0</v>
      </c>
      <c r="J1188" s="199">
        <v>0</v>
      </c>
      <c r="K1188" s="199" t="e">
        <f ca="1"/>
        <v>#NAME?</v>
      </c>
      <c r="T1188" s="199">
        <v>0</v>
      </c>
      <c r="U1188" s="199">
        <v>0</v>
      </c>
    </row>
    <row r="1189" spans="9:21" x14ac:dyDescent="0.3">
      <c r="I1189" s="199">
        <v>0</v>
      </c>
      <c r="J1189" s="199">
        <v>0</v>
      </c>
      <c r="K1189" s="199" t="e">
        <f ca="1"/>
        <v>#NAME?</v>
      </c>
      <c r="T1189" s="199">
        <v>0</v>
      </c>
      <c r="U1189" s="199">
        <v>0</v>
      </c>
    </row>
    <row r="1190" spans="9:21" x14ac:dyDescent="0.3">
      <c r="I1190" s="199">
        <v>0</v>
      </c>
      <c r="J1190" s="199">
        <v>0</v>
      </c>
      <c r="K1190" s="199" t="e">
        <f ca="1"/>
        <v>#NAME?</v>
      </c>
      <c r="T1190" s="199">
        <v>0</v>
      </c>
      <c r="U1190" s="199">
        <v>0</v>
      </c>
    </row>
    <row r="1191" spans="9:21" x14ac:dyDescent="0.3">
      <c r="I1191" s="199">
        <v>0</v>
      </c>
      <c r="J1191" s="199">
        <v>0</v>
      </c>
      <c r="K1191" s="199" t="e">
        <f ca="1"/>
        <v>#NAME?</v>
      </c>
      <c r="T1191" s="199">
        <v>0</v>
      </c>
      <c r="U1191" s="199">
        <v>0</v>
      </c>
    </row>
    <row r="1192" spans="9:21" x14ac:dyDescent="0.3">
      <c r="I1192" s="199">
        <v>0</v>
      </c>
      <c r="J1192" s="199">
        <v>0</v>
      </c>
      <c r="K1192" s="199" t="e">
        <f ca="1"/>
        <v>#NAME?</v>
      </c>
      <c r="T1192" s="199">
        <v>0</v>
      </c>
      <c r="U1192" s="199">
        <v>0</v>
      </c>
    </row>
    <row r="1193" spans="9:21" x14ac:dyDescent="0.3">
      <c r="I1193" s="199">
        <v>0</v>
      </c>
      <c r="J1193" s="199">
        <v>0</v>
      </c>
      <c r="K1193" s="199" t="e">
        <f ca="1"/>
        <v>#NAME?</v>
      </c>
      <c r="T1193" s="199">
        <v>0</v>
      </c>
      <c r="U1193" s="199">
        <v>0</v>
      </c>
    </row>
    <row r="1194" spans="9:21" x14ac:dyDescent="0.3">
      <c r="I1194" s="199">
        <v>0</v>
      </c>
      <c r="J1194" s="199">
        <v>0</v>
      </c>
      <c r="K1194" s="199" t="e">
        <f ca="1"/>
        <v>#NAME?</v>
      </c>
      <c r="T1194" s="199">
        <v>0</v>
      </c>
      <c r="U1194" s="199">
        <v>0</v>
      </c>
    </row>
    <row r="1195" spans="9:21" x14ac:dyDescent="0.3">
      <c r="I1195" s="199">
        <v>0</v>
      </c>
      <c r="J1195" s="199">
        <v>0</v>
      </c>
      <c r="K1195" s="199" t="e">
        <f ca="1"/>
        <v>#NAME?</v>
      </c>
      <c r="T1195" s="199">
        <v>0</v>
      </c>
      <c r="U1195" s="199">
        <v>0</v>
      </c>
    </row>
    <row r="1196" spans="9:21" x14ac:dyDescent="0.3">
      <c r="I1196" s="199">
        <v>0</v>
      </c>
      <c r="J1196" s="199">
        <v>0</v>
      </c>
      <c r="K1196" s="199" t="e">
        <f ca="1"/>
        <v>#NAME?</v>
      </c>
      <c r="T1196" s="199">
        <v>0</v>
      </c>
      <c r="U1196" s="199">
        <v>0</v>
      </c>
    </row>
    <row r="1197" spans="9:21" x14ac:dyDescent="0.3">
      <c r="I1197" s="199">
        <v>0</v>
      </c>
      <c r="J1197" s="199">
        <v>0</v>
      </c>
      <c r="K1197" s="199" t="e">
        <f ca="1"/>
        <v>#NAME?</v>
      </c>
      <c r="T1197" s="199">
        <v>0</v>
      </c>
      <c r="U1197" s="199">
        <v>0</v>
      </c>
    </row>
    <row r="1198" spans="9:21" x14ac:dyDescent="0.3">
      <c r="I1198" s="199">
        <v>0</v>
      </c>
      <c r="J1198" s="199">
        <v>0</v>
      </c>
      <c r="K1198" s="199" t="e">
        <f ca="1"/>
        <v>#NAME?</v>
      </c>
      <c r="T1198" s="199">
        <v>0</v>
      </c>
      <c r="U1198" s="199">
        <v>0</v>
      </c>
    </row>
    <row r="1199" spans="9:21" x14ac:dyDescent="0.3">
      <c r="I1199" s="199">
        <v>0</v>
      </c>
      <c r="J1199" s="199">
        <v>0</v>
      </c>
      <c r="K1199" s="199" t="e">
        <f ca="1"/>
        <v>#NAME?</v>
      </c>
      <c r="T1199" s="199">
        <v>0</v>
      </c>
      <c r="U1199" s="199">
        <v>0</v>
      </c>
    </row>
    <row r="1200" spans="9:21" x14ac:dyDescent="0.3">
      <c r="I1200" s="199">
        <v>0</v>
      </c>
      <c r="J1200" s="199">
        <v>0</v>
      </c>
      <c r="K1200" s="199" t="e">
        <f ca="1"/>
        <v>#NAME?</v>
      </c>
      <c r="T1200" s="199">
        <v>0</v>
      </c>
      <c r="U1200" s="199">
        <v>0</v>
      </c>
    </row>
    <row r="1201" spans="9:21" x14ac:dyDescent="0.3">
      <c r="I1201" s="199">
        <v>0</v>
      </c>
      <c r="J1201" s="199">
        <v>0</v>
      </c>
      <c r="K1201" s="199" t="e">
        <f ca="1"/>
        <v>#NAME?</v>
      </c>
      <c r="T1201" s="199">
        <v>0</v>
      </c>
      <c r="U1201" s="199">
        <v>0</v>
      </c>
    </row>
    <row r="1202" spans="9:21" x14ac:dyDescent="0.3">
      <c r="I1202" s="199">
        <v>0</v>
      </c>
      <c r="J1202" s="199">
        <v>0</v>
      </c>
      <c r="K1202" s="199" t="e">
        <f ca="1"/>
        <v>#NAME?</v>
      </c>
      <c r="T1202" s="199">
        <v>0</v>
      </c>
      <c r="U1202" s="199">
        <v>0</v>
      </c>
    </row>
    <row r="1203" spans="9:21" x14ac:dyDescent="0.3">
      <c r="I1203" s="199">
        <v>0</v>
      </c>
      <c r="J1203" s="199">
        <v>0</v>
      </c>
      <c r="K1203" s="199" t="e">
        <f ca="1"/>
        <v>#NAME?</v>
      </c>
      <c r="T1203" s="199">
        <v>0</v>
      </c>
      <c r="U1203" s="199">
        <v>0</v>
      </c>
    </row>
    <row r="1204" spans="9:21" x14ac:dyDescent="0.3">
      <c r="I1204" s="199">
        <v>0</v>
      </c>
      <c r="J1204" s="199">
        <v>0</v>
      </c>
      <c r="K1204" s="199" t="e">
        <f ca="1"/>
        <v>#NAME?</v>
      </c>
      <c r="T1204" s="199">
        <v>0</v>
      </c>
      <c r="U1204" s="199">
        <v>0</v>
      </c>
    </row>
    <row r="1205" spans="9:21" x14ac:dyDescent="0.3">
      <c r="I1205" s="199">
        <v>0</v>
      </c>
      <c r="J1205" s="199">
        <v>0</v>
      </c>
      <c r="K1205" s="199" t="e">
        <f ca="1"/>
        <v>#NAME?</v>
      </c>
      <c r="T1205" s="199">
        <v>0</v>
      </c>
      <c r="U1205" s="199">
        <v>0</v>
      </c>
    </row>
    <row r="1206" spans="9:21" x14ac:dyDescent="0.3">
      <c r="I1206" s="199">
        <v>0</v>
      </c>
      <c r="J1206" s="199">
        <v>0</v>
      </c>
      <c r="K1206" s="199" t="e">
        <f ca="1"/>
        <v>#NAME?</v>
      </c>
      <c r="T1206" s="199">
        <v>0</v>
      </c>
      <c r="U1206" s="199">
        <v>0</v>
      </c>
    </row>
    <row r="1207" spans="9:21" x14ac:dyDescent="0.3">
      <c r="I1207" s="199">
        <v>0</v>
      </c>
      <c r="J1207" s="199">
        <v>0</v>
      </c>
      <c r="K1207" s="199" t="e">
        <f ca="1"/>
        <v>#NAME?</v>
      </c>
      <c r="T1207" s="199">
        <v>0</v>
      </c>
      <c r="U1207" s="199">
        <v>0</v>
      </c>
    </row>
    <row r="1208" spans="9:21" x14ac:dyDescent="0.3">
      <c r="I1208" s="199">
        <v>0</v>
      </c>
      <c r="J1208" s="199">
        <v>0</v>
      </c>
      <c r="K1208" s="199" t="e">
        <f ca="1"/>
        <v>#NAME?</v>
      </c>
      <c r="T1208" s="199">
        <v>0</v>
      </c>
      <c r="U1208" s="199">
        <v>0</v>
      </c>
    </row>
    <row r="1209" spans="9:21" x14ac:dyDescent="0.3">
      <c r="I1209" s="199">
        <v>0</v>
      </c>
      <c r="J1209" s="199">
        <v>0</v>
      </c>
      <c r="K1209" s="199" t="e">
        <f ca="1"/>
        <v>#NAME?</v>
      </c>
      <c r="T1209" s="199">
        <v>0</v>
      </c>
      <c r="U1209" s="199">
        <v>0</v>
      </c>
    </row>
    <row r="1210" spans="9:21" x14ac:dyDescent="0.3">
      <c r="I1210" s="199">
        <v>0</v>
      </c>
      <c r="J1210" s="199">
        <v>0</v>
      </c>
      <c r="K1210" s="199" t="e">
        <f ca="1"/>
        <v>#NAME?</v>
      </c>
      <c r="T1210" s="199">
        <v>0</v>
      </c>
      <c r="U1210" s="199">
        <v>0</v>
      </c>
    </row>
    <row r="1211" spans="9:21" x14ac:dyDescent="0.3">
      <c r="I1211" s="199">
        <v>0</v>
      </c>
      <c r="J1211" s="199">
        <v>0</v>
      </c>
      <c r="K1211" s="199" t="e">
        <f ca="1"/>
        <v>#NAME?</v>
      </c>
      <c r="T1211" s="199">
        <v>0</v>
      </c>
      <c r="U1211" s="199">
        <v>0</v>
      </c>
    </row>
    <row r="1212" spans="9:21" x14ac:dyDescent="0.3">
      <c r="I1212" s="199">
        <v>0</v>
      </c>
      <c r="J1212" s="199">
        <v>0</v>
      </c>
      <c r="K1212" s="199" t="e">
        <f ca="1"/>
        <v>#NAME?</v>
      </c>
      <c r="T1212" s="199">
        <v>0</v>
      </c>
      <c r="U1212" s="199">
        <v>0</v>
      </c>
    </row>
    <row r="1213" spans="9:21" x14ac:dyDescent="0.3">
      <c r="I1213" s="199">
        <v>0</v>
      </c>
      <c r="J1213" s="199">
        <v>0</v>
      </c>
      <c r="K1213" s="199" t="e">
        <f ca="1"/>
        <v>#NAME?</v>
      </c>
      <c r="T1213" s="199">
        <v>0</v>
      </c>
      <c r="U1213" s="199">
        <v>0</v>
      </c>
    </row>
    <row r="1214" spans="9:21" x14ac:dyDescent="0.3">
      <c r="I1214" s="199">
        <v>0</v>
      </c>
      <c r="J1214" s="199">
        <v>0</v>
      </c>
      <c r="K1214" s="199" t="e">
        <f ca="1"/>
        <v>#NAME?</v>
      </c>
      <c r="T1214" s="199">
        <v>0</v>
      </c>
      <c r="U1214" s="199">
        <v>37398.955685223111</v>
      </c>
    </row>
    <row r="1215" spans="9:21" x14ac:dyDescent="0.3">
      <c r="I1215" s="199">
        <v>0</v>
      </c>
      <c r="J1215" s="199">
        <v>0</v>
      </c>
      <c r="K1215" s="199" t="e">
        <f ca="1"/>
        <v>#NAME?</v>
      </c>
      <c r="T1215" s="199">
        <v>0</v>
      </c>
      <c r="U1215" s="199">
        <v>0</v>
      </c>
    </row>
    <row r="1216" spans="9:21" x14ac:dyDescent="0.3">
      <c r="I1216" s="199">
        <v>0</v>
      </c>
      <c r="J1216" s="199">
        <v>0</v>
      </c>
      <c r="K1216" s="199" t="e">
        <f ca="1"/>
        <v>#NAME?</v>
      </c>
      <c r="T1216" s="199">
        <v>0</v>
      </c>
      <c r="U1216" s="199">
        <v>0</v>
      </c>
    </row>
    <row r="1217" spans="9:21" x14ac:dyDescent="0.3">
      <c r="I1217" s="199">
        <v>0</v>
      </c>
      <c r="J1217" s="199">
        <v>0</v>
      </c>
      <c r="K1217" s="199" t="e">
        <f ca="1"/>
        <v>#NAME?</v>
      </c>
      <c r="T1217" s="199">
        <v>0</v>
      </c>
      <c r="U1217" s="199">
        <v>0</v>
      </c>
    </row>
    <row r="1218" spans="9:21" x14ac:dyDescent="0.3">
      <c r="I1218" s="199">
        <v>0</v>
      </c>
      <c r="J1218" s="199">
        <v>0</v>
      </c>
      <c r="K1218" s="199" t="e">
        <f ca="1"/>
        <v>#NAME?</v>
      </c>
      <c r="T1218" s="199">
        <v>0</v>
      </c>
      <c r="U1218" s="199">
        <v>0</v>
      </c>
    </row>
    <row r="1219" spans="9:21" x14ac:dyDescent="0.3">
      <c r="I1219" s="199">
        <v>0</v>
      </c>
      <c r="J1219" s="199">
        <v>0</v>
      </c>
      <c r="K1219" s="199" t="e">
        <f ca="1"/>
        <v>#NAME?</v>
      </c>
      <c r="T1219" s="199">
        <v>0</v>
      </c>
      <c r="U1219" s="199">
        <v>0</v>
      </c>
    </row>
    <row r="1220" spans="9:21" x14ac:dyDescent="0.3">
      <c r="I1220" s="199">
        <v>0</v>
      </c>
      <c r="J1220" s="199">
        <v>0</v>
      </c>
      <c r="K1220" s="199" t="e">
        <f ca="1"/>
        <v>#NAME?</v>
      </c>
      <c r="T1220" s="199">
        <v>0</v>
      </c>
      <c r="U1220" s="199">
        <v>0</v>
      </c>
    </row>
    <row r="1221" spans="9:21" x14ac:dyDescent="0.3">
      <c r="I1221" s="199">
        <v>0</v>
      </c>
      <c r="J1221" s="199">
        <v>0</v>
      </c>
      <c r="K1221" s="199" t="e">
        <f ca="1"/>
        <v>#NAME?</v>
      </c>
      <c r="T1221" s="199">
        <v>0</v>
      </c>
      <c r="U1221" s="199">
        <v>0</v>
      </c>
    </row>
    <row r="1222" spans="9:21" x14ac:dyDescent="0.3">
      <c r="I1222" s="199">
        <v>0</v>
      </c>
      <c r="J1222" s="199">
        <v>0</v>
      </c>
      <c r="K1222" s="199" t="e">
        <f ca="1"/>
        <v>#NAME?</v>
      </c>
      <c r="T1222" s="199">
        <v>0</v>
      </c>
      <c r="U1222" s="199">
        <v>0</v>
      </c>
    </row>
    <row r="1223" spans="9:21" x14ac:dyDescent="0.3">
      <c r="I1223" s="199">
        <v>0</v>
      </c>
      <c r="J1223" s="199">
        <v>0</v>
      </c>
      <c r="K1223" s="199" t="e">
        <f ca="1"/>
        <v>#NAME?</v>
      </c>
      <c r="T1223" s="199">
        <v>0</v>
      </c>
      <c r="U1223" s="199">
        <v>0</v>
      </c>
    </row>
    <row r="1224" spans="9:21" x14ac:dyDescent="0.3">
      <c r="I1224" s="199">
        <v>0</v>
      </c>
      <c r="J1224" s="199">
        <v>0</v>
      </c>
      <c r="K1224" s="199" t="e">
        <f ca="1"/>
        <v>#NAME?</v>
      </c>
      <c r="T1224" s="199">
        <v>0</v>
      </c>
      <c r="U1224" s="199">
        <v>0</v>
      </c>
    </row>
    <row r="1225" spans="9:21" x14ac:dyDescent="0.3">
      <c r="I1225" s="199">
        <v>0</v>
      </c>
      <c r="J1225" s="199">
        <v>0</v>
      </c>
      <c r="K1225" s="199" t="e">
        <f ca="1"/>
        <v>#NAME?</v>
      </c>
      <c r="T1225" s="199">
        <v>0</v>
      </c>
      <c r="U1225" s="199">
        <v>0</v>
      </c>
    </row>
    <row r="1226" spans="9:21" x14ac:dyDescent="0.3">
      <c r="I1226" s="199">
        <v>0</v>
      </c>
      <c r="J1226" s="199">
        <v>0</v>
      </c>
      <c r="K1226" s="199" t="e">
        <f ca="1"/>
        <v>#NAME?</v>
      </c>
      <c r="T1226" s="199">
        <v>0</v>
      </c>
      <c r="U1226" s="199">
        <v>27831.464202035051</v>
      </c>
    </row>
    <row r="1227" spans="9:21" x14ac:dyDescent="0.3">
      <c r="I1227" s="199">
        <v>0</v>
      </c>
      <c r="J1227" s="199">
        <v>0</v>
      </c>
      <c r="K1227" s="199" t="e">
        <f ca="1"/>
        <v>#NAME?</v>
      </c>
      <c r="T1227" s="199">
        <v>0</v>
      </c>
      <c r="U1227" s="199">
        <v>0</v>
      </c>
    </row>
    <row r="1228" spans="9:21" x14ac:dyDescent="0.3">
      <c r="I1228" s="199">
        <v>0</v>
      </c>
      <c r="J1228" s="199">
        <v>0</v>
      </c>
      <c r="K1228" s="199" t="e">
        <f ca="1"/>
        <v>#NAME?</v>
      </c>
      <c r="T1228" s="199">
        <v>0</v>
      </c>
      <c r="U1228" s="199">
        <v>0</v>
      </c>
    </row>
    <row r="1229" spans="9:21" x14ac:dyDescent="0.3">
      <c r="I1229" s="199">
        <v>0</v>
      </c>
      <c r="J1229" s="199">
        <v>0</v>
      </c>
      <c r="K1229" s="199" t="e">
        <f ca="1"/>
        <v>#NAME?</v>
      </c>
      <c r="T1229" s="199">
        <v>0</v>
      </c>
      <c r="U1229" s="199">
        <v>0</v>
      </c>
    </row>
    <row r="1230" spans="9:21" x14ac:dyDescent="0.3">
      <c r="I1230" s="199">
        <v>0</v>
      </c>
      <c r="J1230" s="199">
        <v>0</v>
      </c>
      <c r="K1230" s="199" t="e">
        <f ca="1"/>
        <v>#NAME?</v>
      </c>
      <c r="T1230" s="199">
        <v>0</v>
      </c>
      <c r="U1230" s="199">
        <v>0</v>
      </c>
    </row>
    <row r="1231" spans="9:21" x14ac:dyDescent="0.3">
      <c r="I1231" s="199">
        <v>0</v>
      </c>
      <c r="J1231" s="199">
        <v>0</v>
      </c>
      <c r="K1231" s="199" t="e">
        <f ca="1"/>
        <v>#NAME?</v>
      </c>
      <c r="T1231" s="199">
        <v>0</v>
      </c>
      <c r="U1231" s="199">
        <v>0</v>
      </c>
    </row>
    <row r="1232" spans="9:21" x14ac:dyDescent="0.3">
      <c r="I1232" s="199">
        <v>0</v>
      </c>
      <c r="J1232" s="199">
        <v>0</v>
      </c>
      <c r="K1232" s="199" t="e">
        <f ca="1"/>
        <v>#NAME?</v>
      </c>
      <c r="T1232" s="199">
        <v>0</v>
      </c>
      <c r="U1232" s="199">
        <v>0</v>
      </c>
    </row>
    <row r="1233" spans="9:21" x14ac:dyDescent="0.3">
      <c r="I1233" s="199">
        <v>0</v>
      </c>
      <c r="J1233" s="199">
        <v>0</v>
      </c>
      <c r="K1233" s="199" t="e">
        <f ca="1"/>
        <v>#NAME?</v>
      </c>
      <c r="T1233" s="199">
        <v>0</v>
      </c>
      <c r="U1233" s="199">
        <v>0</v>
      </c>
    </row>
    <row r="1234" spans="9:21" x14ac:dyDescent="0.3">
      <c r="I1234" s="199">
        <v>0</v>
      </c>
      <c r="J1234" s="199">
        <v>0</v>
      </c>
      <c r="K1234" s="199" t="e">
        <f ca="1"/>
        <v>#NAME?</v>
      </c>
      <c r="T1234" s="199">
        <v>0</v>
      </c>
      <c r="U1234" s="199">
        <v>140104.0994088162</v>
      </c>
    </row>
    <row r="1235" spans="9:21" x14ac:dyDescent="0.3">
      <c r="I1235" s="199">
        <v>0</v>
      </c>
      <c r="J1235" s="199">
        <v>0</v>
      </c>
      <c r="K1235" s="199" t="e">
        <f ca="1"/>
        <v>#NAME?</v>
      </c>
      <c r="T1235" s="199">
        <v>0</v>
      </c>
      <c r="U1235" s="199">
        <v>0</v>
      </c>
    </row>
    <row r="1236" spans="9:21" x14ac:dyDescent="0.3">
      <c r="I1236" s="199">
        <v>0</v>
      </c>
      <c r="J1236" s="199">
        <v>0</v>
      </c>
      <c r="K1236" s="199" t="e">
        <f ca="1"/>
        <v>#NAME?</v>
      </c>
      <c r="T1236" s="199">
        <v>0</v>
      </c>
      <c r="U1236" s="199">
        <v>0</v>
      </c>
    </row>
    <row r="1237" spans="9:21" x14ac:dyDescent="0.3">
      <c r="I1237" s="199">
        <v>0</v>
      </c>
      <c r="J1237" s="199">
        <v>0</v>
      </c>
      <c r="K1237" s="199" t="e">
        <f ca="1"/>
        <v>#NAME?</v>
      </c>
      <c r="T1237" s="199">
        <v>0</v>
      </c>
      <c r="U1237" s="199">
        <v>0</v>
      </c>
    </row>
    <row r="1238" spans="9:21" x14ac:dyDescent="0.3">
      <c r="I1238" s="199">
        <v>0</v>
      </c>
      <c r="J1238" s="199">
        <v>0</v>
      </c>
      <c r="K1238" s="199" t="e">
        <f ca="1"/>
        <v>#NAME?</v>
      </c>
      <c r="T1238" s="199">
        <v>0</v>
      </c>
      <c r="U1238" s="199">
        <v>0</v>
      </c>
    </row>
    <row r="1239" spans="9:21" x14ac:dyDescent="0.3">
      <c r="I1239" s="199">
        <v>0</v>
      </c>
      <c r="J1239" s="199">
        <v>0</v>
      </c>
      <c r="K1239" s="199" t="e">
        <f ca="1"/>
        <v>#NAME?</v>
      </c>
      <c r="T1239" s="199">
        <v>0</v>
      </c>
      <c r="U1239" s="199">
        <v>0</v>
      </c>
    </row>
    <row r="1240" spans="9:21" x14ac:dyDescent="0.3">
      <c r="I1240" s="199">
        <v>0</v>
      </c>
      <c r="J1240" s="199">
        <v>0</v>
      </c>
      <c r="K1240" s="199" t="e">
        <f ca="1"/>
        <v>#NAME?</v>
      </c>
      <c r="T1240" s="199">
        <v>0</v>
      </c>
      <c r="U1240" s="199">
        <v>0</v>
      </c>
    </row>
    <row r="1241" spans="9:21" x14ac:dyDescent="0.3">
      <c r="I1241" s="199">
        <v>0</v>
      </c>
      <c r="J1241" s="199">
        <v>0</v>
      </c>
      <c r="K1241" s="199" t="e">
        <f ca="1"/>
        <v>#NAME?</v>
      </c>
      <c r="T1241" s="199">
        <v>0</v>
      </c>
      <c r="U1241" s="199">
        <v>0</v>
      </c>
    </row>
    <row r="1242" spans="9:21" x14ac:dyDescent="0.3">
      <c r="I1242" s="199">
        <v>0</v>
      </c>
      <c r="J1242" s="199">
        <v>0</v>
      </c>
      <c r="K1242" s="199" t="e">
        <f ca="1"/>
        <v>#NAME?</v>
      </c>
      <c r="T1242" s="199">
        <v>0</v>
      </c>
      <c r="U1242" s="199">
        <v>0</v>
      </c>
    </row>
    <row r="1243" spans="9:21" x14ac:dyDescent="0.3">
      <c r="I1243" s="199">
        <v>0</v>
      </c>
      <c r="J1243" s="199">
        <v>0</v>
      </c>
      <c r="K1243" s="199" t="e">
        <f ca="1"/>
        <v>#NAME?</v>
      </c>
      <c r="T1243" s="199">
        <v>0</v>
      </c>
      <c r="U1243" s="199">
        <v>0</v>
      </c>
    </row>
    <row r="1244" spans="9:21" x14ac:dyDescent="0.3">
      <c r="I1244" s="199">
        <v>0</v>
      </c>
      <c r="J1244" s="199">
        <v>0</v>
      </c>
      <c r="K1244" s="199" t="e">
        <f ca="1"/>
        <v>#NAME?</v>
      </c>
      <c r="T1244" s="199">
        <v>0</v>
      </c>
      <c r="U1244" s="199">
        <v>0</v>
      </c>
    </row>
    <row r="1245" spans="9:21" x14ac:dyDescent="0.3">
      <c r="I1245" s="199">
        <v>0</v>
      </c>
      <c r="J1245" s="199">
        <v>0</v>
      </c>
      <c r="K1245" s="199" t="e">
        <f ca="1"/>
        <v>#NAME?</v>
      </c>
      <c r="T1245" s="199">
        <v>0</v>
      </c>
      <c r="U1245" s="199">
        <v>0</v>
      </c>
    </row>
    <row r="1246" spans="9:21" x14ac:dyDescent="0.3">
      <c r="I1246" s="199">
        <v>0</v>
      </c>
      <c r="J1246" s="199">
        <v>0</v>
      </c>
      <c r="K1246" s="199" t="e">
        <f ca="1"/>
        <v>#NAME?</v>
      </c>
      <c r="T1246" s="199">
        <v>0</v>
      </c>
      <c r="U1246" s="199">
        <v>0</v>
      </c>
    </row>
    <row r="1247" spans="9:21" x14ac:dyDescent="0.3">
      <c r="I1247" s="199">
        <v>0</v>
      </c>
      <c r="J1247" s="199">
        <v>0</v>
      </c>
      <c r="K1247" s="199" t="e">
        <f ca="1"/>
        <v>#NAME?</v>
      </c>
      <c r="T1247" s="199">
        <v>0</v>
      </c>
      <c r="U1247" s="199">
        <v>0</v>
      </c>
    </row>
    <row r="1248" spans="9:21" x14ac:dyDescent="0.3">
      <c r="I1248" s="199">
        <v>0</v>
      </c>
      <c r="J1248" s="199">
        <v>0</v>
      </c>
      <c r="K1248" s="199" t="e">
        <f ca="1"/>
        <v>#NAME?</v>
      </c>
      <c r="T1248" s="199">
        <v>0</v>
      </c>
      <c r="U1248" s="199">
        <v>0</v>
      </c>
    </row>
    <row r="1249" spans="9:21" x14ac:dyDescent="0.3">
      <c r="I1249" s="199">
        <v>0</v>
      </c>
      <c r="J1249" s="199">
        <v>0</v>
      </c>
      <c r="K1249" s="199" t="e">
        <f ca="1"/>
        <v>#NAME?</v>
      </c>
      <c r="T1249" s="199">
        <v>0</v>
      </c>
      <c r="U1249" s="199">
        <v>0</v>
      </c>
    </row>
    <row r="1250" spans="9:21" x14ac:dyDescent="0.3">
      <c r="I1250" s="199">
        <v>0</v>
      </c>
      <c r="J1250" s="199">
        <v>0</v>
      </c>
      <c r="K1250" s="199" t="e">
        <f ca="1"/>
        <v>#NAME?</v>
      </c>
      <c r="T1250" s="199">
        <v>0</v>
      </c>
      <c r="U1250" s="199">
        <v>0</v>
      </c>
    </row>
    <row r="1251" spans="9:21" x14ac:dyDescent="0.3">
      <c r="I1251" s="199">
        <v>0</v>
      </c>
      <c r="J1251" s="199">
        <v>0</v>
      </c>
      <c r="K1251" s="199" t="e">
        <f ca="1"/>
        <v>#NAME?</v>
      </c>
      <c r="T1251" s="199">
        <v>0</v>
      </c>
      <c r="U1251" s="199">
        <v>0</v>
      </c>
    </row>
    <row r="1252" spans="9:21" x14ac:dyDescent="0.3">
      <c r="I1252" s="199">
        <v>0</v>
      </c>
      <c r="J1252" s="199">
        <v>0</v>
      </c>
      <c r="K1252" s="199" t="e">
        <f ca="1"/>
        <v>#NAME?</v>
      </c>
      <c r="T1252" s="199">
        <v>0</v>
      </c>
      <c r="U1252" s="199">
        <v>0</v>
      </c>
    </row>
    <row r="1253" spans="9:21" x14ac:dyDescent="0.3">
      <c r="I1253" s="199">
        <v>96284.659741876807</v>
      </c>
      <c r="J1253" s="199">
        <v>0</v>
      </c>
      <c r="K1253" s="199" t="e">
        <f ca="1"/>
        <v>#NAME?</v>
      </c>
      <c r="T1253" s="199">
        <v>96284.659741876807</v>
      </c>
      <c r="U1253" s="199">
        <v>0</v>
      </c>
    </row>
    <row r="1254" spans="9:21" x14ac:dyDescent="0.3">
      <c r="I1254" s="199">
        <v>0</v>
      </c>
      <c r="J1254" s="199">
        <v>0</v>
      </c>
      <c r="K1254" s="199" t="e">
        <f ca="1"/>
        <v>#NAME?</v>
      </c>
      <c r="T1254" s="199">
        <v>0</v>
      </c>
      <c r="U1254" s="199">
        <v>0</v>
      </c>
    </row>
    <row r="1255" spans="9:21" x14ac:dyDescent="0.3">
      <c r="I1255" s="199">
        <v>0</v>
      </c>
      <c r="J1255" s="199">
        <v>0</v>
      </c>
      <c r="K1255" s="199" t="e">
        <f ca="1"/>
        <v>#NAME?</v>
      </c>
      <c r="T1255" s="199">
        <v>0</v>
      </c>
      <c r="U1255" s="199">
        <v>0</v>
      </c>
    </row>
    <row r="1256" spans="9:21" x14ac:dyDescent="0.3">
      <c r="I1256" s="199">
        <v>0</v>
      </c>
      <c r="J1256" s="199">
        <v>0</v>
      </c>
      <c r="K1256" s="199" t="e">
        <f ca="1"/>
        <v>#NAME?</v>
      </c>
      <c r="T1256" s="199">
        <v>0</v>
      </c>
      <c r="U1256" s="199">
        <v>0</v>
      </c>
    </row>
    <row r="1257" spans="9:21" x14ac:dyDescent="0.3">
      <c r="I1257" s="199">
        <v>0</v>
      </c>
      <c r="J1257" s="199">
        <v>0</v>
      </c>
      <c r="K1257" s="199" t="e">
        <f ca="1"/>
        <v>#NAME?</v>
      </c>
      <c r="T1257" s="199">
        <v>0</v>
      </c>
      <c r="U1257" s="199">
        <v>0</v>
      </c>
    </row>
    <row r="1258" spans="9:21" x14ac:dyDescent="0.3">
      <c r="I1258" s="199">
        <v>0</v>
      </c>
      <c r="J1258" s="199">
        <v>0</v>
      </c>
      <c r="K1258" s="199" t="e">
        <f ca="1"/>
        <v>#NAME?</v>
      </c>
      <c r="T1258" s="199">
        <v>0</v>
      </c>
      <c r="U1258" s="199">
        <v>0</v>
      </c>
    </row>
    <row r="1259" spans="9:21" x14ac:dyDescent="0.3">
      <c r="I1259" s="199">
        <v>0</v>
      </c>
      <c r="J1259" s="199">
        <v>0</v>
      </c>
      <c r="K1259" s="199" t="e">
        <f ca="1"/>
        <v>#NAME?</v>
      </c>
      <c r="T1259" s="199">
        <v>0</v>
      </c>
      <c r="U1259" s="199">
        <v>0</v>
      </c>
    </row>
    <row r="1260" spans="9:21" x14ac:dyDescent="0.3">
      <c r="I1260" s="199">
        <v>0</v>
      </c>
      <c r="J1260" s="199">
        <v>0</v>
      </c>
      <c r="K1260" s="199" t="e">
        <f ca="1"/>
        <v>#NAME?</v>
      </c>
      <c r="T1260" s="199">
        <v>0</v>
      </c>
      <c r="U1260" s="199">
        <v>0</v>
      </c>
    </row>
    <row r="1261" spans="9:21" x14ac:dyDescent="0.3">
      <c r="I1261" s="199">
        <v>0</v>
      </c>
      <c r="J1261" s="199">
        <v>0</v>
      </c>
      <c r="K1261" s="199" t="e">
        <f ca="1"/>
        <v>#NAME?</v>
      </c>
      <c r="T1261" s="199">
        <v>0</v>
      </c>
      <c r="U1261" s="199">
        <v>0</v>
      </c>
    </row>
    <row r="1262" spans="9:21" x14ac:dyDescent="0.3">
      <c r="I1262" s="199">
        <v>0</v>
      </c>
      <c r="J1262" s="199">
        <v>0</v>
      </c>
      <c r="K1262" s="199" t="e">
        <f ca="1"/>
        <v>#NAME?</v>
      </c>
      <c r="T1262" s="199">
        <v>0</v>
      </c>
      <c r="U1262" s="199">
        <v>0</v>
      </c>
    </row>
    <row r="1263" spans="9:21" x14ac:dyDescent="0.3">
      <c r="I1263" s="199">
        <v>0</v>
      </c>
      <c r="J1263" s="199">
        <v>0</v>
      </c>
      <c r="K1263" s="199" t="e">
        <f ca="1"/>
        <v>#NAME?</v>
      </c>
      <c r="T1263" s="199">
        <v>0</v>
      </c>
      <c r="U1263" s="199">
        <v>0</v>
      </c>
    </row>
    <row r="1264" spans="9:21" x14ac:dyDescent="0.3">
      <c r="I1264" s="199">
        <v>0</v>
      </c>
      <c r="J1264" s="199">
        <v>0</v>
      </c>
      <c r="K1264" s="199" t="e">
        <f ca="1"/>
        <v>#NAME?</v>
      </c>
      <c r="T1264" s="199">
        <v>0</v>
      </c>
      <c r="U1264" s="199">
        <v>0</v>
      </c>
    </row>
    <row r="1265" spans="9:21" x14ac:dyDescent="0.3">
      <c r="I1265" s="199">
        <v>0</v>
      </c>
      <c r="J1265" s="199">
        <v>0</v>
      </c>
      <c r="K1265" s="199" t="e">
        <f ca="1"/>
        <v>#NAME?</v>
      </c>
      <c r="T1265" s="199">
        <v>0</v>
      </c>
      <c r="U1265" s="199">
        <v>0</v>
      </c>
    </row>
    <row r="1266" spans="9:21" x14ac:dyDescent="0.3">
      <c r="I1266" s="199">
        <v>0</v>
      </c>
      <c r="J1266" s="199">
        <v>0</v>
      </c>
      <c r="K1266" s="199" t="e">
        <f ca="1"/>
        <v>#NAME?</v>
      </c>
      <c r="T1266" s="199">
        <v>0</v>
      </c>
      <c r="U1266" s="199">
        <v>0</v>
      </c>
    </row>
    <row r="1267" spans="9:21" x14ac:dyDescent="0.3">
      <c r="I1267" s="199">
        <v>0</v>
      </c>
      <c r="J1267" s="199">
        <v>0</v>
      </c>
      <c r="K1267" s="199" t="e">
        <f ca="1"/>
        <v>#NAME?</v>
      </c>
      <c r="T1267" s="199">
        <v>0</v>
      </c>
      <c r="U1267" s="199">
        <v>0</v>
      </c>
    </row>
    <row r="1268" spans="9:21" x14ac:dyDescent="0.3">
      <c r="I1268" s="199">
        <v>0</v>
      </c>
      <c r="J1268" s="199">
        <v>0</v>
      </c>
      <c r="K1268" s="199" t="e">
        <f ca="1"/>
        <v>#NAME?</v>
      </c>
      <c r="T1268" s="199">
        <v>0</v>
      </c>
      <c r="U1268" s="199">
        <v>0</v>
      </c>
    </row>
    <row r="1269" spans="9:21" x14ac:dyDescent="0.3">
      <c r="I1269" s="199">
        <v>0</v>
      </c>
      <c r="J1269" s="199">
        <v>0</v>
      </c>
      <c r="K1269" s="199" t="e">
        <f ca="1"/>
        <v>#NAME?</v>
      </c>
      <c r="T1269" s="199">
        <v>0</v>
      </c>
      <c r="U1269" s="199">
        <v>0</v>
      </c>
    </row>
    <row r="1270" spans="9:21" x14ac:dyDescent="0.3">
      <c r="I1270" s="199">
        <v>0</v>
      </c>
      <c r="J1270" s="199">
        <v>0</v>
      </c>
      <c r="K1270" s="199" t="e">
        <f ca="1"/>
        <v>#NAME?</v>
      </c>
      <c r="T1270" s="199">
        <v>0</v>
      </c>
      <c r="U1270" s="199">
        <v>0</v>
      </c>
    </row>
    <row r="1271" spans="9:21" x14ac:dyDescent="0.3">
      <c r="I1271" s="199">
        <v>0</v>
      </c>
      <c r="J1271" s="199">
        <v>0</v>
      </c>
      <c r="K1271" s="199" t="e">
        <f ca="1"/>
        <v>#NAME?</v>
      </c>
      <c r="T1271" s="199">
        <v>0</v>
      </c>
      <c r="U1271" s="199">
        <v>0</v>
      </c>
    </row>
    <row r="1272" spans="9:21" x14ac:dyDescent="0.3">
      <c r="I1272" s="199">
        <v>0</v>
      </c>
      <c r="J1272" s="199">
        <v>0</v>
      </c>
      <c r="K1272" s="199" t="e">
        <f ca="1"/>
        <v>#NAME?</v>
      </c>
      <c r="T1272" s="199">
        <v>0</v>
      </c>
      <c r="U1272" s="199">
        <v>0</v>
      </c>
    </row>
    <row r="1273" spans="9:21" x14ac:dyDescent="0.3">
      <c r="I1273" s="199">
        <v>0</v>
      </c>
      <c r="J1273" s="199">
        <v>0</v>
      </c>
      <c r="K1273" s="199" t="e">
        <f ca="1"/>
        <v>#NAME?</v>
      </c>
      <c r="T1273" s="199">
        <v>0</v>
      </c>
      <c r="U1273" s="199">
        <v>0</v>
      </c>
    </row>
    <row r="1274" spans="9:21" x14ac:dyDescent="0.3">
      <c r="I1274" s="199">
        <v>0</v>
      </c>
      <c r="J1274" s="199">
        <v>0</v>
      </c>
      <c r="K1274" s="199" t="e">
        <f ca="1"/>
        <v>#NAME?</v>
      </c>
      <c r="T1274" s="199">
        <v>0</v>
      </c>
      <c r="U1274" s="199">
        <v>5282.8826988751653</v>
      </c>
    </row>
    <row r="1275" spans="9:21" x14ac:dyDescent="0.3">
      <c r="I1275" s="199">
        <v>0</v>
      </c>
      <c r="J1275" s="199">
        <v>0</v>
      </c>
      <c r="K1275" s="199" t="e">
        <f ca="1"/>
        <v>#NAME?</v>
      </c>
      <c r="T1275" s="199">
        <v>0</v>
      </c>
      <c r="U1275" s="199">
        <v>0</v>
      </c>
    </row>
    <row r="1276" spans="9:21" x14ac:dyDescent="0.3">
      <c r="I1276" s="199">
        <v>0</v>
      </c>
      <c r="J1276" s="199">
        <v>0</v>
      </c>
      <c r="K1276" s="199" t="e">
        <f ca="1"/>
        <v>#NAME?</v>
      </c>
      <c r="T1276" s="199">
        <v>0</v>
      </c>
      <c r="U1276" s="199">
        <v>0</v>
      </c>
    </row>
    <row r="1277" spans="9:21" x14ac:dyDescent="0.3">
      <c r="I1277" s="199">
        <v>0</v>
      </c>
      <c r="J1277" s="199">
        <v>0</v>
      </c>
      <c r="K1277" s="199" t="e">
        <f ca="1"/>
        <v>#NAME?</v>
      </c>
      <c r="T1277" s="199">
        <v>0</v>
      </c>
      <c r="U1277" s="199">
        <v>0</v>
      </c>
    </row>
    <row r="1278" spans="9:21" x14ac:dyDescent="0.3">
      <c r="I1278" s="199">
        <v>0</v>
      </c>
      <c r="J1278" s="199">
        <v>0</v>
      </c>
      <c r="K1278" s="199" t="e">
        <f ca="1"/>
        <v>#NAME?</v>
      </c>
      <c r="T1278" s="199">
        <v>0</v>
      </c>
      <c r="U1278" s="199">
        <v>0</v>
      </c>
    </row>
    <row r="1279" spans="9:21" x14ac:dyDescent="0.3">
      <c r="I1279" s="199">
        <v>0</v>
      </c>
      <c r="J1279" s="199">
        <v>0</v>
      </c>
      <c r="K1279" s="199" t="e">
        <f ca="1"/>
        <v>#NAME?</v>
      </c>
      <c r="T1279" s="199">
        <v>0</v>
      </c>
      <c r="U1279" s="199">
        <v>0</v>
      </c>
    </row>
    <row r="1280" spans="9:21" x14ac:dyDescent="0.3">
      <c r="I1280" s="199">
        <v>0</v>
      </c>
      <c r="J1280" s="199">
        <v>0</v>
      </c>
      <c r="K1280" s="199" t="e">
        <f ca="1"/>
        <v>#NAME?</v>
      </c>
      <c r="T1280" s="199">
        <v>0</v>
      </c>
      <c r="U1280" s="199">
        <v>0</v>
      </c>
    </row>
    <row r="1281" spans="9:21" x14ac:dyDescent="0.3">
      <c r="I1281" s="199">
        <v>0</v>
      </c>
      <c r="J1281" s="199">
        <v>0</v>
      </c>
      <c r="K1281" s="199" t="e">
        <f ca="1"/>
        <v>#NAME?</v>
      </c>
      <c r="T1281" s="199">
        <v>0</v>
      </c>
      <c r="U1281" s="199">
        <v>0</v>
      </c>
    </row>
    <row r="1282" spans="9:21" x14ac:dyDescent="0.3">
      <c r="I1282" s="199">
        <v>0</v>
      </c>
      <c r="J1282" s="199">
        <v>0</v>
      </c>
      <c r="K1282" s="199" t="e">
        <f ca="1"/>
        <v>#NAME?</v>
      </c>
      <c r="T1282" s="199">
        <v>0</v>
      </c>
      <c r="U1282" s="199">
        <v>0</v>
      </c>
    </row>
    <row r="1283" spans="9:21" x14ac:dyDescent="0.3">
      <c r="I1283" s="199">
        <v>0</v>
      </c>
      <c r="J1283" s="199">
        <v>0</v>
      </c>
      <c r="K1283" s="199" t="e">
        <f ca="1"/>
        <v>#NAME?</v>
      </c>
      <c r="T1283" s="199">
        <v>0</v>
      </c>
      <c r="U1283" s="199">
        <v>0</v>
      </c>
    </row>
    <row r="1284" spans="9:21" x14ac:dyDescent="0.3">
      <c r="I1284" s="199">
        <v>0</v>
      </c>
      <c r="J1284" s="199">
        <v>0</v>
      </c>
      <c r="K1284" s="199" t="e">
        <f ca="1"/>
        <v>#NAME?</v>
      </c>
      <c r="T1284" s="199">
        <v>0</v>
      </c>
      <c r="U1284" s="199">
        <v>0</v>
      </c>
    </row>
    <row r="1285" spans="9:21" x14ac:dyDescent="0.3">
      <c r="I1285" s="199">
        <v>0</v>
      </c>
      <c r="J1285" s="199">
        <v>0</v>
      </c>
      <c r="K1285" s="199" t="e">
        <f ca="1"/>
        <v>#NAME?</v>
      </c>
      <c r="T1285" s="199">
        <v>0</v>
      </c>
      <c r="U1285" s="199">
        <v>0</v>
      </c>
    </row>
    <row r="1286" spans="9:21" x14ac:dyDescent="0.3">
      <c r="I1286" s="199">
        <v>0</v>
      </c>
      <c r="J1286" s="199">
        <v>0</v>
      </c>
      <c r="K1286" s="199" t="e">
        <f ca="1"/>
        <v>#NAME?</v>
      </c>
      <c r="T1286" s="199">
        <v>0</v>
      </c>
      <c r="U1286" s="199">
        <v>0</v>
      </c>
    </row>
    <row r="1287" spans="9:21" x14ac:dyDescent="0.3">
      <c r="I1287" s="199">
        <v>0</v>
      </c>
      <c r="J1287" s="199">
        <v>0</v>
      </c>
      <c r="K1287" s="199" t="e">
        <f ca="1"/>
        <v>#NAME?</v>
      </c>
      <c r="T1287" s="199">
        <v>0</v>
      </c>
      <c r="U1287" s="199">
        <v>0</v>
      </c>
    </row>
    <row r="1288" spans="9:21" x14ac:dyDescent="0.3">
      <c r="I1288" s="199">
        <v>0</v>
      </c>
      <c r="J1288" s="199">
        <v>0</v>
      </c>
      <c r="K1288" s="199" t="e">
        <f ca="1"/>
        <v>#NAME?</v>
      </c>
      <c r="T1288" s="199">
        <v>0</v>
      </c>
      <c r="U1288" s="199">
        <v>0</v>
      </c>
    </row>
    <row r="1289" spans="9:21" x14ac:dyDescent="0.3">
      <c r="I1289" s="199">
        <v>0</v>
      </c>
      <c r="J1289" s="199">
        <v>0</v>
      </c>
      <c r="K1289" s="199" t="e">
        <f ca="1"/>
        <v>#NAME?</v>
      </c>
      <c r="T1289" s="199">
        <v>0</v>
      </c>
      <c r="U1289" s="199">
        <v>24946.425714060169</v>
      </c>
    </row>
    <row r="1290" spans="9:21" x14ac:dyDescent="0.3">
      <c r="I1290" s="199">
        <v>0</v>
      </c>
      <c r="J1290" s="199">
        <v>0</v>
      </c>
      <c r="K1290" s="199" t="e">
        <f ca="1"/>
        <v>#NAME?</v>
      </c>
      <c r="T1290" s="199">
        <v>0</v>
      </c>
      <c r="U1290" s="199">
        <v>0</v>
      </c>
    </row>
    <row r="1291" spans="9:21" x14ac:dyDescent="0.3">
      <c r="I1291" s="199">
        <v>0</v>
      </c>
      <c r="J1291" s="199">
        <v>0</v>
      </c>
      <c r="K1291" s="199" t="e">
        <f ca="1"/>
        <v>#NAME?</v>
      </c>
      <c r="T1291" s="199">
        <v>0</v>
      </c>
      <c r="U1291" s="199">
        <v>0</v>
      </c>
    </row>
    <row r="1292" spans="9:21" x14ac:dyDescent="0.3">
      <c r="I1292" s="199">
        <v>0</v>
      </c>
      <c r="J1292" s="199">
        <v>0</v>
      </c>
      <c r="K1292" s="199" t="e">
        <f ca="1"/>
        <v>#NAME?</v>
      </c>
      <c r="T1292" s="199">
        <v>0</v>
      </c>
      <c r="U1292" s="199">
        <v>0</v>
      </c>
    </row>
    <row r="1293" spans="9:21" x14ac:dyDescent="0.3">
      <c r="I1293" s="199">
        <v>0</v>
      </c>
      <c r="J1293" s="199">
        <v>0</v>
      </c>
      <c r="K1293" s="199" t="e">
        <f ca="1"/>
        <v>#NAME?</v>
      </c>
      <c r="T1293" s="199">
        <v>0</v>
      </c>
      <c r="U1293" s="199">
        <v>0</v>
      </c>
    </row>
    <row r="1294" spans="9:21" x14ac:dyDescent="0.3">
      <c r="I1294" s="199">
        <v>0</v>
      </c>
      <c r="J1294" s="199">
        <v>0</v>
      </c>
      <c r="K1294" s="199" t="e">
        <f ca="1"/>
        <v>#NAME?</v>
      </c>
      <c r="T1294" s="199">
        <v>0</v>
      </c>
      <c r="U1294" s="199">
        <v>0</v>
      </c>
    </row>
    <row r="1295" spans="9:21" x14ac:dyDescent="0.3">
      <c r="I1295" s="199">
        <v>0</v>
      </c>
      <c r="J1295" s="199">
        <v>0</v>
      </c>
      <c r="K1295" s="199" t="e">
        <f ca="1"/>
        <v>#NAME?</v>
      </c>
      <c r="T1295" s="199">
        <v>0</v>
      </c>
      <c r="U1295" s="199">
        <v>0</v>
      </c>
    </row>
    <row r="1296" spans="9:21" x14ac:dyDescent="0.3">
      <c r="I1296" s="199">
        <v>0</v>
      </c>
      <c r="J1296" s="199">
        <v>0</v>
      </c>
      <c r="K1296" s="199" t="e">
        <f ca="1"/>
        <v>#NAME?</v>
      </c>
      <c r="T1296" s="199">
        <v>0</v>
      </c>
      <c r="U1296" s="199">
        <v>0</v>
      </c>
    </row>
    <row r="1297" spans="9:21" x14ac:dyDescent="0.3">
      <c r="I1297" s="199">
        <v>0</v>
      </c>
      <c r="J1297" s="199">
        <v>0</v>
      </c>
      <c r="K1297" s="199" t="e">
        <f ca="1"/>
        <v>#NAME?</v>
      </c>
      <c r="T1297" s="199">
        <v>0</v>
      </c>
      <c r="U1297" s="199">
        <v>0</v>
      </c>
    </row>
    <row r="1298" spans="9:21" x14ac:dyDescent="0.3">
      <c r="I1298" s="199">
        <v>57588.727717645372</v>
      </c>
      <c r="J1298" s="199">
        <v>0</v>
      </c>
      <c r="K1298" s="199" t="e">
        <f ca="1"/>
        <v>#NAME?</v>
      </c>
      <c r="T1298" s="199">
        <v>57588.727717645372</v>
      </c>
      <c r="U1298" s="199">
        <v>0</v>
      </c>
    </row>
    <row r="1299" spans="9:21" x14ac:dyDescent="0.3">
      <c r="I1299" s="199">
        <v>0</v>
      </c>
      <c r="J1299" s="199">
        <v>0</v>
      </c>
      <c r="K1299" s="199" t="e">
        <f ca="1"/>
        <v>#NAME?</v>
      </c>
      <c r="T1299" s="199">
        <v>0</v>
      </c>
      <c r="U1299" s="199">
        <v>0</v>
      </c>
    </row>
    <row r="1300" spans="9:21" x14ac:dyDescent="0.3">
      <c r="I1300" s="199">
        <v>0</v>
      </c>
      <c r="J1300" s="199">
        <v>0</v>
      </c>
      <c r="K1300" s="199" t="e">
        <f ca="1"/>
        <v>#NAME?</v>
      </c>
      <c r="T1300" s="199">
        <v>0</v>
      </c>
      <c r="U1300" s="199">
        <v>0</v>
      </c>
    </row>
    <row r="1301" spans="9:21" x14ac:dyDescent="0.3">
      <c r="I1301" s="199">
        <v>0</v>
      </c>
      <c r="J1301" s="199">
        <v>0</v>
      </c>
      <c r="K1301" s="199" t="e">
        <f ca="1"/>
        <v>#NAME?</v>
      </c>
      <c r="T1301" s="199">
        <v>0</v>
      </c>
      <c r="U1301" s="199">
        <v>0</v>
      </c>
    </row>
    <row r="1302" spans="9:21" x14ac:dyDescent="0.3">
      <c r="I1302" s="199">
        <v>0</v>
      </c>
      <c r="J1302" s="199">
        <v>0</v>
      </c>
      <c r="K1302" s="199" t="e">
        <f ca="1"/>
        <v>#NAME?</v>
      </c>
      <c r="T1302" s="199">
        <v>0</v>
      </c>
      <c r="U1302" s="199">
        <v>0</v>
      </c>
    </row>
    <row r="1303" spans="9:21" x14ac:dyDescent="0.3">
      <c r="I1303" s="199">
        <v>0</v>
      </c>
      <c r="J1303" s="199">
        <v>0</v>
      </c>
      <c r="K1303" s="199" t="e">
        <f ca="1"/>
        <v>#NAME?</v>
      </c>
      <c r="T1303" s="199">
        <v>0</v>
      </c>
      <c r="U1303" s="199">
        <v>0</v>
      </c>
    </row>
    <row r="1304" spans="9:21" x14ac:dyDescent="0.3">
      <c r="I1304" s="199">
        <v>0</v>
      </c>
      <c r="J1304" s="199">
        <v>0</v>
      </c>
      <c r="K1304" s="199" t="e">
        <f ca="1"/>
        <v>#NAME?</v>
      </c>
      <c r="T1304" s="199">
        <v>0</v>
      </c>
      <c r="U1304" s="199">
        <v>0</v>
      </c>
    </row>
    <row r="1305" spans="9:21" x14ac:dyDescent="0.3">
      <c r="I1305" s="199">
        <v>0</v>
      </c>
      <c r="J1305" s="199">
        <v>0</v>
      </c>
      <c r="K1305" s="199" t="e">
        <f ca="1"/>
        <v>#NAME?</v>
      </c>
      <c r="T1305" s="199">
        <v>0</v>
      </c>
      <c r="U1305" s="199">
        <v>0</v>
      </c>
    </row>
    <row r="1306" spans="9:21" x14ac:dyDescent="0.3">
      <c r="I1306" s="199">
        <v>0</v>
      </c>
      <c r="J1306" s="199">
        <v>0</v>
      </c>
      <c r="K1306" s="199" t="e">
        <f ca="1"/>
        <v>#NAME?</v>
      </c>
      <c r="T1306" s="199">
        <v>0</v>
      </c>
      <c r="U1306" s="199">
        <v>0</v>
      </c>
    </row>
    <row r="1307" spans="9:21" x14ac:dyDescent="0.3">
      <c r="I1307" s="199">
        <v>0</v>
      </c>
      <c r="J1307" s="199">
        <v>0</v>
      </c>
      <c r="K1307" s="199" t="e">
        <f ca="1"/>
        <v>#NAME?</v>
      </c>
      <c r="T1307" s="199">
        <v>0</v>
      </c>
      <c r="U1307" s="199">
        <v>0</v>
      </c>
    </row>
    <row r="1308" spans="9:21" x14ac:dyDescent="0.3">
      <c r="I1308" s="199">
        <v>0</v>
      </c>
      <c r="J1308" s="199">
        <v>0</v>
      </c>
      <c r="K1308" s="199" t="e">
        <f ca="1"/>
        <v>#NAME?</v>
      </c>
      <c r="T1308" s="199">
        <v>0</v>
      </c>
      <c r="U1308" s="199">
        <v>0</v>
      </c>
    </row>
    <row r="1309" spans="9:21" x14ac:dyDescent="0.3">
      <c r="I1309" s="199">
        <v>0</v>
      </c>
      <c r="J1309" s="199">
        <v>0</v>
      </c>
      <c r="K1309" s="199" t="e">
        <f ca="1"/>
        <v>#NAME?</v>
      </c>
      <c r="T1309" s="199">
        <v>0</v>
      </c>
      <c r="U1309" s="199">
        <v>0</v>
      </c>
    </row>
    <row r="1310" spans="9:21" x14ac:dyDescent="0.3">
      <c r="I1310" s="199">
        <v>0</v>
      </c>
      <c r="J1310" s="199">
        <v>0</v>
      </c>
      <c r="K1310" s="199" t="e">
        <f ca="1"/>
        <v>#NAME?</v>
      </c>
      <c r="T1310" s="199">
        <v>0</v>
      </c>
      <c r="U1310" s="199">
        <v>0</v>
      </c>
    </row>
    <row r="1311" spans="9:21" x14ac:dyDescent="0.3">
      <c r="I1311" s="199">
        <v>0</v>
      </c>
      <c r="J1311" s="199">
        <v>0</v>
      </c>
      <c r="K1311" s="199" t="e">
        <f ca="1"/>
        <v>#NAME?</v>
      </c>
      <c r="T1311" s="199">
        <v>0</v>
      </c>
      <c r="U1311" s="199">
        <v>0</v>
      </c>
    </row>
    <row r="1312" spans="9:21" x14ac:dyDescent="0.3">
      <c r="I1312" s="199">
        <v>0</v>
      </c>
      <c r="J1312" s="199">
        <v>0</v>
      </c>
      <c r="K1312" s="199" t="e">
        <f ca="1"/>
        <v>#NAME?</v>
      </c>
      <c r="T1312" s="199">
        <v>0</v>
      </c>
      <c r="U1312" s="199">
        <v>0</v>
      </c>
    </row>
    <row r="1313" spans="9:21" x14ac:dyDescent="0.3">
      <c r="I1313" s="199">
        <v>0</v>
      </c>
      <c r="J1313" s="199">
        <v>0</v>
      </c>
      <c r="K1313" s="199" t="e">
        <f ca="1"/>
        <v>#NAME?</v>
      </c>
      <c r="T1313" s="199">
        <v>0</v>
      </c>
      <c r="U1313" s="199">
        <v>0</v>
      </c>
    </row>
    <row r="1314" spans="9:21" x14ac:dyDescent="0.3">
      <c r="I1314" s="199">
        <v>0</v>
      </c>
      <c r="J1314" s="199">
        <v>0</v>
      </c>
      <c r="K1314" s="199" t="e">
        <f ca="1"/>
        <v>#NAME?</v>
      </c>
      <c r="T1314" s="199">
        <v>0</v>
      </c>
      <c r="U1314" s="199">
        <v>0</v>
      </c>
    </row>
    <row r="1315" spans="9:21" x14ac:dyDescent="0.3">
      <c r="I1315" s="199">
        <v>0</v>
      </c>
      <c r="J1315" s="199">
        <v>0</v>
      </c>
      <c r="K1315" s="199" t="e">
        <f ca="1"/>
        <v>#NAME?</v>
      </c>
      <c r="T1315" s="199">
        <v>0</v>
      </c>
      <c r="U1315" s="199">
        <v>0</v>
      </c>
    </row>
    <row r="1316" spans="9:21" x14ac:dyDescent="0.3">
      <c r="I1316" s="199">
        <v>0</v>
      </c>
      <c r="J1316" s="199">
        <v>0</v>
      </c>
      <c r="K1316" s="199" t="e">
        <f ca="1"/>
        <v>#NAME?</v>
      </c>
      <c r="T1316" s="199">
        <v>0</v>
      </c>
      <c r="U1316" s="199">
        <v>0</v>
      </c>
    </row>
    <row r="1317" spans="9:21" x14ac:dyDescent="0.3">
      <c r="I1317" s="199">
        <v>0</v>
      </c>
      <c r="J1317" s="199">
        <v>0</v>
      </c>
      <c r="K1317" s="199" t="e">
        <f ca="1"/>
        <v>#NAME?</v>
      </c>
      <c r="T1317" s="199">
        <v>0</v>
      </c>
      <c r="U1317" s="199">
        <v>0</v>
      </c>
    </row>
    <row r="1318" spans="9:21" x14ac:dyDescent="0.3">
      <c r="I1318" s="199">
        <v>0</v>
      </c>
      <c r="J1318" s="199">
        <v>0</v>
      </c>
      <c r="K1318" s="199" t="e">
        <f ca="1"/>
        <v>#NAME?</v>
      </c>
      <c r="T1318" s="199">
        <v>0</v>
      </c>
      <c r="U1318" s="199">
        <v>0</v>
      </c>
    </row>
    <row r="1319" spans="9:21" x14ac:dyDescent="0.3">
      <c r="I1319" s="199">
        <v>0</v>
      </c>
      <c r="J1319" s="199">
        <v>0</v>
      </c>
      <c r="K1319" s="199" t="e">
        <f ca="1"/>
        <v>#NAME?</v>
      </c>
      <c r="T1319" s="199">
        <v>0</v>
      </c>
      <c r="U1319" s="199">
        <v>0</v>
      </c>
    </row>
    <row r="1320" spans="9:21" x14ac:dyDescent="0.3">
      <c r="I1320" s="199">
        <v>0</v>
      </c>
      <c r="J1320" s="199">
        <v>0</v>
      </c>
      <c r="K1320" s="199" t="e">
        <f ca="1"/>
        <v>#NAME?</v>
      </c>
      <c r="T1320" s="199">
        <v>0</v>
      </c>
      <c r="U1320" s="199">
        <v>0</v>
      </c>
    </row>
    <row r="1321" spans="9:21" x14ac:dyDescent="0.3">
      <c r="I1321" s="199">
        <v>0</v>
      </c>
      <c r="J1321" s="199">
        <v>0</v>
      </c>
      <c r="K1321" s="199" t="e">
        <f ca="1"/>
        <v>#NAME?</v>
      </c>
      <c r="T1321" s="199">
        <v>0</v>
      </c>
      <c r="U1321" s="199">
        <v>0</v>
      </c>
    </row>
    <row r="1322" spans="9:21" x14ac:dyDescent="0.3">
      <c r="I1322" s="199">
        <v>0</v>
      </c>
      <c r="J1322" s="199">
        <v>0</v>
      </c>
      <c r="K1322" s="199" t="e">
        <f ca="1"/>
        <v>#NAME?</v>
      </c>
      <c r="T1322" s="199">
        <v>0</v>
      </c>
      <c r="U1322" s="199">
        <v>0</v>
      </c>
    </row>
    <row r="1323" spans="9:21" x14ac:dyDescent="0.3">
      <c r="I1323" s="199">
        <v>0</v>
      </c>
      <c r="J1323" s="199">
        <v>0</v>
      </c>
      <c r="K1323" s="199" t="e">
        <f ca="1"/>
        <v>#NAME?</v>
      </c>
      <c r="T1323" s="199">
        <v>0</v>
      </c>
      <c r="U1323" s="199">
        <v>0</v>
      </c>
    </row>
    <row r="1324" spans="9:21" x14ac:dyDescent="0.3">
      <c r="I1324" s="199">
        <v>78488.554971847858</v>
      </c>
      <c r="J1324" s="199">
        <v>0</v>
      </c>
      <c r="K1324" s="199" t="e">
        <f ca="1"/>
        <v>#NAME?</v>
      </c>
      <c r="T1324" s="199">
        <v>78488.554971847858</v>
      </c>
      <c r="U1324" s="199">
        <v>0</v>
      </c>
    </row>
    <row r="1325" spans="9:21" x14ac:dyDescent="0.3">
      <c r="I1325" s="199">
        <v>0</v>
      </c>
      <c r="J1325" s="199">
        <v>0</v>
      </c>
      <c r="K1325" s="199" t="e">
        <f ca="1"/>
        <v>#NAME?</v>
      </c>
      <c r="T1325" s="199">
        <v>0</v>
      </c>
      <c r="U1325" s="199">
        <v>0</v>
      </c>
    </row>
    <row r="1326" spans="9:21" x14ac:dyDescent="0.3">
      <c r="I1326" s="199">
        <v>0</v>
      </c>
      <c r="J1326" s="199">
        <v>0</v>
      </c>
      <c r="K1326" s="199" t="e">
        <f ca="1"/>
        <v>#NAME?</v>
      </c>
      <c r="T1326" s="199">
        <v>0</v>
      </c>
      <c r="U1326" s="199">
        <v>0</v>
      </c>
    </row>
    <row r="1327" spans="9:21" x14ac:dyDescent="0.3">
      <c r="I1327" s="199">
        <v>0</v>
      </c>
      <c r="J1327" s="199">
        <v>0</v>
      </c>
      <c r="K1327" s="199" t="e">
        <f ca="1"/>
        <v>#NAME?</v>
      </c>
      <c r="T1327" s="199">
        <v>0</v>
      </c>
      <c r="U1327" s="199">
        <v>0</v>
      </c>
    </row>
    <row r="1328" spans="9:21" x14ac:dyDescent="0.3">
      <c r="I1328" s="199">
        <v>0</v>
      </c>
      <c r="J1328" s="199">
        <v>0</v>
      </c>
      <c r="K1328" s="199" t="e">
        <f ca="1"/>
        <v>#NAME?</v>
      </c>
      <c r="T1328" s="199">
        <v>0</v>
      </c>
      <c r="U1328" s="199">
        <v>0</v>
      </c>
    </row>
    <row r="1329" spans="9:21" x14ac:dyDescent="0.3">
      <c r="I1329" s="199">
        <v>0</v>
      </c>
      <c r="J1329" s="199">
        <v>0</v>
      </c>
      <c r="K1329" s="199" t="e">
        <f ca="1"/>
        <v>#NAME?</v>
      </c>
      <c r="T1329" s="199">
        <v>0</v>
      </c>
      <c r="U1329" s="199">
        <v>102436.59794413099</v>
      </c>
    </row>
    <row r="1330" spans="9:21" x14ac:dyDescent="0.3">
      <c r="I1330" s="199">
        <v>0</v>
      </c>
      <c r="J1330" s="199">
        <v>0</v>
      </c>
      <c r="K1330" s="199" t="e">
        <f ca="1"/>
        <v>#NAME?</v>
      </c>
      <c r="T1330" s="199">
        <v>0</v>
      </c>
      <c r="U1330" s="199">
        <v>0</v>
      </c>
    </row>
    <row r="1331" spans="9:21" x14ac:dyDescent="0.3">
      <c r="I1331" s="199">
        <v>0</v>
      </c>
      <c r="J1331" s="199">
        <v>0</v>
      </c>
      <c r="K1331" s="199" t="e">
        <f ca="1"/>
        <v>#NAME?</v>
      </c>
      <c r="T1331" s="199">
        <v>0</v>
      </c>
      <c r="U1331" s="199">
        <v>0</v>
      </c>
    </row>
    <row r="1332" spans="9:21" x14ac:dyDescent="0.3">
      <c r="I1332" s="199">
        <v>0</v>
      </c>
      <c r="J1332" s="199">
        <v>0</v>
      </c>
      <c r="K1332" s="199" t="e">
        <f ca="1"/>
        <v>#NAME?</v>
      </c>
      <c r="T1332" s="199">
        <v>0</v>
      </c>
      <c r="U1332" s="199">
        <v>0</v>
      </c>
    </row>
    <row r="1333" spans="9:21" x14ac:dyDescent="0.3">
      <c r="I1333" s="199">
        <v>0</v>
      </c>
      <c r="J1333" s="199">
        <v>0</v>
      </c>
      <c r="K1333" s="199" t="e">
        <f ca="1"/>
        <v>#NAME?</v>
      </c>
      <c r="T1333" s="199">
        <v>0</v>
      </c>
      <c r="U1333" s="199">
        <v>217032.57221500759</v>
      </c>
    </row>
    <row r="1334" spans="9:21" x14ac:dyDescent="0.3">
      <c r="I1334" s="199">
        <v>0</v>
      </c>
      <c r="J1334" s="199">
        <v>0</v>
      </c>
      <c r="K1334" s="199" t="e">
        <f ca="1"/>
        <v>#NAME?</v>
      </c>
      <c r="T1334" s="199">
        <v>0</v>
      </c>
      <c r="U1334" s="199">
        <v>0</v>
      </c>
    </row>
    <row r="1335" spans="9:21" x14ac:dyDescent="0.3">
      <c r="I1335" s="199">
        <v>0</v>
      </c>
      <c r="J1335" s="199">
        <v>0</v>
      </c>
      <c r="K1335" s="199" t="e">
        <f ca="1"/>
        <v>#NAME?</v>
      </c>
      <c r="T1335" s="199">
        <v>0</v>
      </c>
      <c r="U1335" s="199">
        <v>0</v>
      </c>
    </row>
    <row r="1336" spans="9:21" x14ac:dyDescent="0.3">
      <c r="I1336" s="199">
        <v>0</v>
      </c>
      <c r="J1336" s="199">
        <v>0</v>
      </c>
      <c r="K1336" s="199" t="e">
        <f ca="1"/>
        <v>#NAME?</v>
      </c>
      <c r="T1336" s="199">
        <v>0</v>
      </c>
      <c r="U1336" s="199">
        <v>0</v>
      </c>
    </row>
    <row r="1337" spans="9:21" x14ac:dyDescent="0.3">
      <c r="I1337" s="199">
        <v>0</v>
      </c>
      <c r="J1337" s="199">
        <v>0</v>
      </c>
      <c r="K1337" s="199" t="e">
        <f ca="1"/>
        <v>#NAME?</v>
      </c>
      <c r="T1337" s="199">
        <v>0</v>
      </c>
      <c r="U1337" s="199">
        <v>0</v>
      </c>
    </row>
    <row r="1338" spans="9:21" x14ac:dyDescent="0.3">
      <c r="I1338" s="199">
        <v>0</v>
      </c>
      <c r="J1338" s="199">
        <v>0</v>
      </c>
      <c r="K1338" s="199" t="e">
        <f ca="1"/>
        <v>#NAME?</v>
      </c>
      <c r="T1338" s="199">
        <v>0</v>
      </c>
      <c r="U1338" s="199">
        <v>0</v>
      </c>
    </row>
    <row r="1339" spans="9:21" x14ac:dyDescent="0.3">
      <c r="I1339" s="199">
        <v>0</v>
      </c>
      <c r="J1339" s="199">
        <v>0</v>
      </c>
      <c r="K1339" s="199" t="e">
        <f ca="1"/>
        <v>#NAME?</v>
      </c>
      <c r="T1339" s="199">
        <v>0</v>
      </c>
      <c r="U1339" s="199">
        <v>0</v>
      </c>
    </row>
    <row r="1340" spans="9:21" x14ac:dyDescent="0.3">
      <c r="I1340" s="199">
        <v>0</v>
      </c>
      <c r="J1340" s="199">
        <v>0</v>
      </c>
      <c r="K1340" s="199" t="e">
        <f ca="1"/>
        <v>#NAME?</v>
      </c>
      <c r="T1340" s="199">
        <v>0</v>
      </c>
      <c r="U1340" s="199">
        <v>0</v>
      </c>
    </row>
    <row r="1341" spans="9:21" x14ac:dyDescent="0.3">
      <c r="I1341" s="199">
        <v>0</v>
      </c>
      <c r="J1341" s="199">
        <v>0</v>
      </c>
      <c r="K1341" s="199" t="e">
        <f ca="1"/>
        <v>#NAME?</v>
      </c>
      <c r="T1341" s="199">
        <v>0</v>
      </c>
      <c r="U1341" s="199">
        <v>0</v>
      </c>
    </row>
    <row r="1342" spans="9:21" x14ac:dyDescent="0.3">
      <c r="I1342" s="199">
        <v>0</v>
      </c>
      <c r="J1342" s="199">
        <v>0</v>
      </c>
      <c r="K1342" s="199" t="e">
        <f ca="1"/>
        <v>#NAME?</v>
      </c>
      <c r="T1342" s="199">
        <v>0</v>
      </c>
      <c r="U1342" s="199">
        <v>0</v>
      </c>
    </row>
    <row r="1343" spans="9:21" x14ac:dyDescent="0.3">
      <c r="I1343" s="199">
        <v>0</v>
      </c>
      <c r="J1343" s="199">
        <v>0</v>
      </c>
      <c r="K1343" s="199" t="e">
        <f ca="1"/>
        <v>#NAME?</v>
      </c>
      <c r="T1343" s="199">
        <v>0</v>
      </c>
      <c r="U1343" s="199">
        <v>0</v>
      </c>
    </row>
    <row r="1344" spans="9:21" x14ac:dyDescent="0.3">
      <c r="I1344" s="199">
        <v>0</v>
      </c>
      <c r="J1344" s="199">
        <v>0</v>
      </c>
      <c r="K1344" s="199" t="e">
        <f ca="1"/>
        <v>#NAME?</v>
      </c>
      <c r="T1344" s="199">
        <v>0</v>
      </c>
      <c r="U1344" s="199">
        <v>0</v>
      </c>
    </row>
    <row r="1345" spans="9:21" x14ac:dyDescent="0.3">
      <c r="I1345" s="199">
        <v>0</v>
      </c>
      <c r="J1345" s="199">
        <v>0</v>
      </c>
      <c r="K1345" s="199" t="e">
        <f ca="1"/>
        <v>#NAME?</v>
      </c>
      <c r="T1345" s="199">
        <v>0</v>
      </c>
      <c r="U1345" s="199">
        <v>0</v>
      </c>
    </row>
    <row r="1346" spans="9:21" x14ac:dyDescent="0.3">
      <c r="I1346" s="199">
        <v>0</v>
      </c>
      <c r="J1346" s="199">
        <v>0</v>
      </c>
      <c r="K1346" s="199" t="e">
        <f ca="1"/>
        <v>#NAME?</v>
      </c>
      <c r="T1346" s="199">
        <v>0</v>
      </c>
      <c r="U1346" s="199">
        <v>0</v>
      </c>
    </row>
    <row r="1347" spans="9:21" x14ac:dyDescent="0.3">
      <c r="I1347" s="199">
        <v>0</v>
      </c>
      <c r="J1347" s="199">
        <v>0</v>
      </c>
      <c r="K1347" s="199" t="e">
        <f ca="1"/>
        <v>#NAME?</v>
      </c>
      <c r="T1347" s="199">
        <v>0</v>
      </c>
      <c r="U1347" s="199">
        <v>0</v>
      </c>
    </row>
    <row r="1348" spans="9:21" x14ac:dyDescent="0.3">
      <c r="I1348" s="199">
        <v>0</v>
      </c>
      <c r="J1348" s="199">
        <v>0</v>
      </c>
      <c r="K1348" s="199" t="e">
        <f ca="1"/>
        <v>#NAME?</v>
      </c>
      <c r="T1348" s="199">
        <v>0</v>
      </c>
      <c r="U1348" s="199">
        <v>0</v>
      </c>
    </row>
    <row r="1349" spans="9:21" x14ac:dyDescent="0.3">
      <c r="I1349" s="199">
        <v>0</v>
      </c>
      <c r="J1349" s="199">
        <v>0</v>
      </c>
      <c r="K1349" s="199" t="e">
        <f ca="1"/>
        <v>#NAME?</v>
      </c>
      <c r="T1349" s="199">
        <v>0</v>
      </c>
      <c r="U1349" s="199">
        <v>0</v>
      </c>
    </row>
    <row r="1350" spans="9:21" x14ac:dyDescent="0.3">
      <c r="I1350" s="199">
        <v>0</v>
      </c>
      <c r="J1350" s="199">
        <v>0</v>
      </c>
      <c r="K1350" s="199" t="e">
        <f ca="1"/>
        <v>#NAME?</v>
      </c>
      <c r="T1350" s="199">
        <v>0</v>
      </c>
      <c r="U1350" s="199">
        <v>0</v>
      </c>
    </row>
    <row r="1351" spans="9:21" x14ac:dyDescent="0.3">
      <c r="I1351" s="199">
        <v>0</v>
      </c>
      <c r="J1351" s="199">
        <v>0</v>
      </c>
      <c r="K1351" s="199" t="e">
        <f ca="1"/>
        <v>#NAME?</v>
      </c>
      <c r="T1351" s="199">
        <v>0</v>
      </c>
      <c r="U1351" s="199">
        <v>0</v>
      </c>
    </row>
    <row r="1352" spans="9:21" x14ac:dyDescent="0.3">
      <c r="I1352" s="199">
        <v>0</v>
      </c>
      <c r="J1352" s="199">
        <v>0</v>
      </c>
      <c r="K1352" s="199" t="e">
        <f ca="1"/>
        <v>#NAME?</v>
      </c>
      <c r="T1352" s="199">
        <v>0</v>
      </c>
      <c r="U1352" s="199">
        <v>0</v>
      </c>
    </row>
    <row r="1353" spans="9:21" x14ac:dyDescent="0.3">
      <c r="I1353" s="199">
        <v>0</v>
      </c>
      <c r="J1353" s="199">
        <v>0</v>
      </c>
      <c r="K1353" s="199" t="e">
        <f ca="1"/>
        <v>#NAME?</v>
      </c>
      <c r="T1353" s="199">
        <v>0</v>
      </c>
      <c r="U1353" s="199">
        <v>0</v>
      </c>
    </row>
    <row r="1354" spans="9:21" x14ac:dyDescent="0.3">
      <c r="I1354" s="199">
        <v>0</v>
      </c>
      <c r="J1354" s="199">
        <v>0</v>
      </c>
      <c r="K1354" s="199" t="e">
        <f ca="1"/>
        <v>#NAME?</v>
      </c>
      <c r="T1354" s="199">
        <v>0</v>
      </c>
      <c r="U1354" s="199">
        <v>0</v>
      </c>
    </row>
    <row r="1355" spans="9:21" x14ac:dyDescent="0.3">
      <c r="I1355" s="199">
        <v>0</v>
      </c>
      <c r="J1355" s="199">
        <v>0</v>
      </c>
      <c r="K1355" s="199" t="e">
        <f ca="1"/>
        <v>#NAME?</v>
      </c>
      <c r="T1355" s="199">
        <v>0</v>
      </c>
      <c r="U1355" s="199">
        <v>0</v>
      </c>
    </row>
    <row r="1356" spans="9:21" x14ac:dyDescent="0.3">
      <c r="I1356" s="199">
        <v>0</v>
      </c>
      <c r="J1356" s="199">
        <v>0</v>
      </c>
      <c r="K1356" s="199" t="e">
        <f ca="1"/>
        <v>#NAME?</v>
      </c>
      <c r="T1356" s="199">
        <v>0</v>
      </c>
      <c r="U1356" s="199">
        <v>0</v>
      </c>
    </row>
    <row r="1357" spans="9:21" x14ac:dyDescent="0.3">
      <c r="I1357" s="199">
        <v>0</v>
      </c>
      <c r="J1357" s="199">
        <v>0</v>
      </c>
      <c r="K1357" s="199" t="e">
        <f ca="1"/>
        <v>#NAME?</v>
      </c>
      <c r="T1357" s="199">
        <v>0</v>
      </c>
      <c r="U1357" s="199">
        <v>0</v>
      </c>
    </row>
    <row r="1358" spans="9:21" x14ac:dyDescent="0.3">
      <c r="I1358" s="199">
        <v>0</v>
      </c>
      <c r="J1358" s="199">
        <v>0</v>
      </c>
      <c r="K1358" s="199" t="e">
        <f ca="1"/>
        <v>#NAME?</v>
      </c>
      <c r="T1358" s="199">
        <v>0</v>
      </c>
      <c r="U1358" s="199">
        <v>0</v>
      </c>
    </row>
    <row r="1359" spans="9:21" x14ac:dyDescent="0.3">
      <c r="I1359" s="199">
        <v>0</v>
      </c>
      <c r="J1359" s="199">
        <v>0</v>
      </c>
      <c r="K1359" s="199" t="e">
        <f ca="1"/>
        <v>#NAME?</v>
      </c>
      <c r="T1359" s="199">
        <v>0</v>
      </c>
      <c r="U1359" s="199">
        <v>0</v>
      </c>
    </row>
    <row r="1360" spans="9:21" x14ac:dyDescent="0.3">
      <c r="I1360" s="199">
        <v>0</v>
      </c>
      <c r="J1360" s="199">
        <v>0</v>
      </c>
      <c r="K1360" s="199" t="e">
        <f ca="1"/>
        <v>#NAME?</v>
      </c>
      <c r="T1360" s="199">
        <v>0</v>
      </c>
      <c r="U1360" s="199">
        <v>0</v>
      </c>
    </row>
    <row r="1361" spans="9:21" x14ac:dyDescent="0.3">
      <c r="I1361" s="199">
        <v>0</v>
      </c>
      <c r="J1361" s="199">
        <v>0</v>
      </c>
      <c r="K1361" s="199" t="e">
        <f ca="1"/>
        <v>#NAME?</v>
      </c>
      <c r="T1361" s="199">
        <v>0</v>
      </c>
      <c r="U1361" s="199">
        <v>0</v>
      </c>
    </row>
    <row r="1362" spans="9:21" x14ac:dyDescent="0.3">
      <c r="I1362" s="199">
        <v>0</v>
      </c>
      <c r="J1362" s="199">
        <v>0</v>
      </c>
      <c r="K1362" s="199" t="e">
        <f ca="1"/>
        <v>#NAME?</v>
      </c>
      <c r="T1362" s="199">
        <v>0</v>
      </c>
      <c r="U1362" s="199">
        <v>0</v>
      </c>
    </row>
    <row r="1363" spans="9:21" x14ac:dyDescent="0.3">
      <c r="I1363" s="199">
        <v>0</v>
      </c>
      <c r="J1363" s="199">
        <v>0</v>
      </c>
      <c r="K1363" s="199" t="e">
        <f ca="1"/>
        <v>#NAME?</v>
      </c>
      <c r="T1363" s="199">
        <v>0</v>
      </c>
      <c r="U1363" s="199">
        <v>0</v>
      </c>
    </row>
    <row r="1364" spans="9:21" x14ac:dyDescent="0.3">
      <c r="I1364" s="199">
        <v>0</v>
      </c>
      <c r="J1364" s="199">
        <v>0</v>
      </c>
      <c r="K1364" s="199" t="e">
        <f ca="1"/>
        <v>#NAME?</v>
      </c>
      <c r="T1364" s="199">
        <v>0</v>
      </c>
      <c r="U1364" s="199">
        <v>0</v>
      </c>
    </row>
    <row r="1365" spans="9:21" x14ac:dyDescent="0.3">
      <c r="I1365" s="199">
        <v>0</v>
      </c>
      <c r="J1365" s="199">
        <v>0</v>
      </c>
      <c r="K1365" s="199" t="e">
        <f ca="1"/>
        <v>#NAME?</v>
      </c>
      <c r="T1365" s="199">
        <v>0</v>
      </c>
      <c r="U1365" s="199">
        <v>0</v>
      </c>
    </row>
    <row r="1366" spans="9:21" x14ac:dyDescent="0.3">
      <c r="I1366" s="199">
        <v>0</v>
      </c>
      <c r="J1366" s="199">
        <v>0</v>
      </c>
      <c r="K1366" s="199" t="e">
        <f ca="1"/>
        <v>#NAME?</v>
      </c>
      <c r="T1366" s="199">
        <v>0</v>
      </c>
      <c r="U1366" s="199">
        <v>0</v>
      </c>
    </row>
    <row r="1367" spans="9:21" x14ac:dyDescent="0.3">
      <c r="I1367" s="199">
        <v>0</v>
      </c>
      <c r="J1367" s="199">
        <v>0</v>
      </c>
      <c r="K1367" s="199" t="e">
        <f ca="1"/>
        <v>#NAME?</v>
      </c>
      <c r="T1367" s="199">
        <v>0</v>
      </c>
      <c r="U1367" s="199">
        <v>0</v>
      </c>
    </row>
    <row r="1368" spans="9:21" x14ac:dyDescent="0.3">
      <c r="I1368" s="199">
        <v>0</v>
      </c>
      <c r="J1368" s="199">
        <v>0</v>
      </c>
      <c r="K1368" s="199" t="e">
        <f ca="1"/>
        <v>#NAME?</v>
      </c>
      <c r="T1368" s="199">
        <v>0</v>
      </c>
      <c r="U1368" s="199">
        <v>0</v>
      </c>
    </row>
    <row r="1369" spans="9:21" x14ac:dyDescent="0.3">
      <c r="I1369" s="199">
        <v>0</v>
      </c>
      <c r="J1369" s="199">
        <v>0</v>
      </c>
      <c r="K1369" s="199" t="e">
        <f ca="1"/>
        <v>#NAME?</v>
      </c>
      <c r="T1369" s="199">
        <v>0</v>
      </c>
      <c r="U1369" s="199">
        <v>0</v>
      </c>
    </row>
    <row r="1370" spans="9:21" x14ac:dyDescent="0.3">
      <c r="I1370" s="199">
        <v>0</v>
      </c>
      <c r="J1370" s="199">
        <v>0</v>
      </c>
      <c r="K1370" s="199" t="e">
        <f ca="1"/>
        <v>#NAME?</v>
      </c>
      <c r="T1370" s="199">
        <v>0</v>
      </c>
      <c r="U1370" s="199">
        <v>0</v>
      </c>
    </row>
    <row r="1371" spans="9:21" x14ac:dyDescent="0.3">
      <c r="I1371" s="199">
        <v>0</v>
      </c>
      <c r="J1371" s="199">
        <v>0</v>
      </c>
      <c r="K1371" s="199" t="e">
        <f ca="1"/>
        <v>#NAME?</v>
      </c>
      <c r="T1371" s="199">
        <v>0</v>
      </c>
      <c r="U1371" s="199">
        <v>0</v>
      </c>
    </row>
    <row r="1372" spans="9:21" x14ac:dyDescent="0.3">
      <c r="I1372" s="199">
        <v>0</v>
      </c>
      <c r="J1372" s="199">
        <v>0</v>
      </c>
      <c r="K1372" s="199" t="e">
        <f ca="1"/>
        <v>#NAME?</v>
      </c>
      <c r="T1372" s="199">
        <v>0</v>
      </c>
      <c r="U1372" s="199">
        <v>0</v>
      </c>
    </row>
    <row r="1373" spans="9:21" x14ac:dyDescent="0.3">
      <c r="I1373" s="199">
        <v>0</v>
      </c>
      <c r="J1373" s="199">
        <v>0</v>
      </c>
      <c r="K1373" s="199" t="e">
        <f ca="1"/>
        <v>#NAME?</v>
      </c>
      <c r="T1373" s="199">
        <v>0</v>
      </c>
      <c r="U1373" s="199">
        <v>0</v>
      </c>
    </row>
    <row r="1374" spans="9:21" x14ac:dyDescent="0.3">
      <c r="I1374" s="199">
        <v>0</v>
      </c>
      <c r="J1374" s="199">
        <v>0</v>
      </c>
      <c r="K1374" s="199" t="e">
        <f ca="1"/>
        <v>#NAME?</v>
      </c>
      <c r="T1374" s="199">
        <v>0</v>
      </c>
      <c r="U1374" s="199">
        <v>1896478.7225282779</v>
      </c>
    </row>
    <row r="1375" spans="9:21" x14ac:dyDescent="0.3">
      <c r="I1375" s="199">
        <v>0</v>
      </c>
      <c r="J1375" s="199">
        <v>0</v>
      </c>
      <c r="K1375" s="199" t="e">
        <f ca="1"/>
        <v>#NAME?</v>
      </c>
      <c r="T1375" s="199">
        <v>0</v>
      </c>
      <c r="U1375" s="199">
        <v>0</v>
      </c>
    </row>
    <row r="1376" spans="9:21" x14ac:dyDescent="0.3">
      <c r="I1376" s="199">
        <v>0</v>
      </c>
      <c r="J1376" s="199">
        <v>0</v>
      </c>
      <c r="K1376" s="199" t="e">
        <f ca="1"/>
        <v>#NAME?</v>
      </c>
      <c r="T1376" s="199">
        <v>0</v>
      </c>
      <c r="U1376" s="199">
        <v>0</v>
      </c>
    </row>
    <row r="1377" spans="9:21" x14ac:dyDescent="0.3">
      <c r="I1377" s="199">
        <v>0</v>
      </c>
      <c r="J1377" s="199">
        <v>0</v>
      </c>
      <c r="K1377" s="199" t="e">
        <f ca="1"/>
        <v>#NAME?</v>
      </c>
      <c r="T1377" s="199">
        <v>0</v>
      </c>
      <c r="U1377" s="199">
        <v>0</v>
      </c>
    </row>
    <row r="1378" spans="9:21" x14ac:dyDescent="0.3">
      <c r="I1378" s="199">
        <v>0</v>
      </c>
      <c r="J1378" s="199">
        <v>0</v>
      </c>
      <c r="K1378" s="199" t="e">
        <f ca="1"/>
        <v>#NAME?</v>
      </c>
      <c r="T1378" s="199">
        <v>0</v>
      </c>
      <c r="U1378" s="199">
        <v>0</v>
      </c>
    </row>
    <row r="1379" spans="9:21" x14ac:dyDescent="0.3">
      <c r="I1379" s="199">
        <v>0</v>
      </c>
      <c r="J1379" s="199">
        <v>0</v>
      </c>
      <c r="K1379" s="199" t="e">
        <f ca="1"/>
        <v>#NAME?</v>
      </c>
      <c r="T1379" s="199">
        <v>0</v>
      </c>
      <c r="U1379" s="199">
        <v>0</v>
      </c>
    </row>
    <row r="1380" spans="9:21" x14ac:dyDescent="0.3">
      <c r="I1380" s="199">
        <v>0</v>
      </c>
      <c r="J1380" s="199">
        <v>0</v>
      </c>
      <c r="K1380" s="199" t="e">
        <f ca="1"/>
        <v>#NAME?</v>
      </c>
      <c r="T1380" s="199">
        <v>0</v>
      </c>
      <c r="U1380" s="199">
        <v>0</v>
      </c>
    </row>
    <row r="1381" spans="9:21" x14ac:dyDescent="0.3">
      <c r="I1381" s="199">
        <v>0</v>
      </c>
      <c r="J1381" s="199">
        <v>0</v>
      </c>
      <c r="K1381" s="199" t="e">
        <f ca="1"/>
        <v>#NAME?</v>
      </c>
      <c r="T1381" s="199">
        <v>0</v>
      </c>
      <c r="U1381" s="199">
        <v>0</v>
      </c>
    </row>
    <row r="1382" spans="9:21" x14ac:dyDescent="0.3">
      <c r="I1382" s="199">
        <v>0</v>
      </c>
      <c r="J1382" s="199">
        <v>0</v>
      </c>
      <c r="K1382" s="199" t="e">
        <f ca="1"/>
        <v>#NAME?</v>
      </c>
      <c r="T1382" s="199">
        <v>0</v>
      </c>
      <c r="U1382" s="199">
        <v>29997.126977635122</v>
      </c>
    </row>
    <row r="1383" spans="9:21" x14ac:dyDescent="0.3">
      <c r="I1383" s="199">
        <v>0</v>
      </c>
      <c r="J1383" s="199">
        <v>0</v>
      </c>
      <c r="K1383" s="199" t="e">
        <f ca="1"/>
        <v>#NAME?</v>
      </c>
      <c r="T1383" s="199">
        <v>0</v>
      </c>
      <c r="U1383" s="199">
        <v>0</v>
      </c>
    </row>
    <row r="1384" spans="9:21" x14ac:dyDescent="0.3">
      <c r="I1384" s="199">
        <v>0</v>
      </c>
      <c r="J1384" s="199">
        <v>0</v>
      </c>
      <c r="K1384" s="199" t="e">
        <f ca="1"/>
        <v>#NAME?</v>
      </c>
      <c r="T1384" s="199">
        <v>0</v>
      </c>
      <c r="U1384" s="199">
        <v>0</v>
      </c>
    </row>
    <row r="1385" spans="9:21" x14ac:dyDescent="0.3">
      <c r="I1385" s="199">
        <v>0</v>
      </c>
      <c r="J1385" s="199">
        <v>0</v>
      </c>
      <c r="K1385" s="199" t="e">
        <f ca="1"/>
        <v>#NAME?</v>
      </c>
      <c r="T1385" s="199">
        <v>0</v>
      </c>
      <c r="U1385" s="199">
        <v>0</v>
      </c>
    </row>
    <row r="1386" spans="9:21" x14ac:dyDescent="0.3">
      <c r="I1386" s="199">
        <v>0</v>
      </c>
      <c r="J1386" s="199">
        <v>0</v>
      </c>
      <c r="K1386" s="199" t="e">
        <f ca="1"/>
        <v>#NAME?</v>
      </c>
      <c r="T1386" s="199">
        <v>0</v>
      </c>
      <c r="U1386" s="199">
        <v>0</v>
      </c>
    </row>
    <row r="1387" spans="9:21" x14ac:dyDescent="0.3">
      <c r="I1387" s="199">
        <v>0</v>
      </c>
      <c r="J1387" s="199">
        <v>0</v>
      </c>
      <c r="K1387" s="199" t="e">
        <f ca="1"/>
        <v>#NAME?</v>
      </c>
      <c r="T1387" s="199">
        <v>0</v>
      </c>
      <c r="U1387" s="199">
        <v>0</v>
      </c>
    </row>
    <row r="1388" spans="9:21" x14ac:dyDescent="0.3">
      <c r="I1388" s="199">
        <v>0</v>
      </c>
      <c r="J1388" s="199">
        <v>0</v>
      </c>
      <c r="K1388" s="199" t="e">
        <f ca="1"/>
        <v>#NAME?</v>
      </c>
      <c r="T1388" s="199">
        <v>0</v>
      </c>
      <c r="U1388" s="199">
        <v>0</v>
      </c>
    </row>
    <row r="1389" spans="9:21" x14ac:dyDescent="0.3">
      <c r="I1389" s="199">
        <v>0</v>
      </c>
      <c r="J1389" s="199">
        <v>0</v>
      </c>
      <c r="K1389" s="199" t="e">
        <f ca="1"/>
        <v>#NAME?</v>
      </c>
      <c r="T1389" s="199">
        <v>0</v>
      </c>
      <c r="U1389" s="199">
        <v>0</v>
      </c>
    </row>
    <row r="1390" spans="9:21" x14ac:dyDescent="0.3">
      <c r="I1390" s="199">
        <v>0</v>
      </c>
      <c r="J1390" s="199">
        <v>0</v>
      </c>
      <c r="K1390" s="199" t="e">
        <f ca="1"/>
        <v>#NAME?</v>
      </c>
      <c r="T1390" s="199">
        <v>0</v>
      </c>
      <c r="U1390" s="199">
        <v>0</v>
      </c>
    </row>
    <row r="1391" spans="9:21" x14ac:dyDescent="0.3">
      <c r="I1391" s="199">
        <v>0</v>
      </c>
      <c r="J1391" s="199">
        <v>0</v>
      </c>
      <c r="K1391" s="199" t="e">
        <f ca="1"/>
        <v>#NAME?</v>
      </c>
      <c r="T1391" s="199">
        <v>0</v>
      </c>
      <c r="U1391" s="199">
        <v>0</v>
      </c>
    </row>
    <row r="1392" spans="9:21" x14ac:dyDescent="0.3">
      <c r="I1392" s="199">
        <v>0</v>
      </c>
      <c r="J1392" s="199">
        <v>0</v>
      </c>
      <c r="K1392" s="199" t="e">
        <f ca="1"/>
        <v>#NAME?</v>
      </c>
      <c r="T1392" s="199">
        <v>0</v>
      </c>
      <c r="U1392" s="199">
        <v>0</v>
      </c>
    </row>
    <row r="1393" spans="9:21" x14ac:dyDescent="0.3">
      <c r="I1393" s="199">
        <v>0</v>
      </c>
      <c r="J1393" s="199">
        <v>0</v>
      </c>
      <c r="K1393" s="199" t="e">
        <f ca="1"/>
        <v>#NAME?</v>
      </c>
      <c r="T1393" s="199">
        <v>0</v>
      </c>
      <c r="U1393" s="199">
        <v>0</v>
      </c>
    </row>
    <row r="1394" spans="9:21" x14ac:dyDescent="0.3">
      <c r="I1394" s="199">
        <v>0</v>
      </c>
      <c r="J1394" s="199">
        <v>0</v>
      </c>
      <c r="K1394" s="199" t="e">
        <f ca="1"/>
        <v>#NAME?</v>
      </c>
      <c r="T1394" s="199">
        <v>0</v>
      </c>
      <c r="U1394" s="199">
        <v>0</v>
      </c>
    </row>
    <row r="1395" spans="9:21" x14ac:dyDescent="0.3">
      <c r="I1395" s="199">
        <v>0</v>
      </c>
      <c r="J1395" s="199">
        <v>0</v>
      </c>
      <c r="K1395" s="199" t="e">
        <f ca="1"/>
        <v>#NAME?</v>
      </c>
      <c r="T1395" s="199">
        <v>0</v>
      </c>
      <c r="U1395" s="199">
        <v>0</v>
      </c>
    </row>
    <row r="1396" spans="9:21" x14ac:dyDescent="0.3">
      <c r="I1396" s="199">
        <v>0</v>
      </c>
      <c r="J1396" s="199">
        <v>0</v>
      </c>
      <c r="K1396" s="199" t="e">
        <f ca="1"/>
        <v>#NAME?</v>
      </c>
      <c r="T1396" s="199">
        <v>0</v>
      </c>
      <c r="U1396" s="199">
        <v>0</v>
      </c>
    </row>
    <row r="1397" spans="9:21" x14ac:dyDescent="0.3">
      <c r="I1397" s="199">
        <v>0</v>
      </c>
      <c r="J1397" s="199">
        <v>0</v>
      </c>
      <c r="K1397" s="199" t="e">
        <f ca="1"/>
        <v>#NAME?</v>
      </c>
      <c r="T1397" s="199">
        <v>0</v>
      </c>
      <c r="U1397" s="199">
        <v>0</v>
      </c>
    </row>
    <row r="1398" spans="9:21" x14ac:dyDescent="0.3">
      <c r="I1398" s="199">
        <v>0</v>
      </c>
      <c r="J1398" s="199">
        <v>0</v>
      </c>
      <c r="K1398" s="199" t="e">
        <f ca="1"/>
        <v>#NAME?</v>
      </c>
      <c r="T1398" s="199">
        <v>0</v>
      </c>
      <c r="U1398" s="199">
        <v>0</v>
      </c>
    </row>
    <row r="1399" spans="9:21" x14ac:dyDescent="0.3">
      <c r="I1399" s="199">
        <v>0</v>
      </c>
      <c r="J1399" s="199">
        <v>0</v>
      </c>
      <c r="K1399" s="199" t="e">
        <f ca="1"/>
        <v>#NAME?</v>
      </c>
      <c r="T1399" s="199">
        <v>0</v>
      </c>
      <c r="U1399" s="199">
        <v>0</v>
      </c>
    </row>
    <row r="1400" spans="9:21" x14ac:dyDescent="0.3">
      <c r="I1400" s="199">
        <v>0</v>
      </c>
      <c r="J1400" s="199">
        <v>0</v>
      </c>
      <c r="K1400" s="199" t="e">
        <f ca="1"/>
        <v>#NAME?</v>
      </c>
      <c r="T1400" s="199">
        <v>0</v>
      </c>
      <c r="U1400" s="199">
        <v>0</v>
      </c>
    </row>
    <row r="1401" spans="9:21" x14ac:dyDescent="0.3">
      <c r="I1401" s="199">
        <v>0</v>
      </c>
      <c r="J1401" s="199">
        <v>0</v>
      </c>
      <c r="K1401" s="199" t="e">
        <f ca="1"/>
        <v>#NAME?</v>
      </c>
      <c r="T1401" s="199">
        <v>0</v>
      </c>
      <c r="U1401" s="199">
        <v>0</v>
      </c>
    </row>
    <row r="1402" spans="9:21" x14ac:dyDescent="0.3">
      <c r="I1402" s="199">
        <v>0</v>
      </c>
      <c r="J1402" s="199">
        <v>0</v>
      </c>
      <c r="K1402" s="199" t="e">
        <f ca="1"/>
        <v>#NAME?</v>
      </c>
      <c r="T1402" s="199">
        <v>0</v>
      </c>
      <c r="U1402" s="199">
        <v>0</v>
      </c>
    </row>
    <row r="1403" spans="9:21" x14ac:dyDescent="0.3">
      <c r="I1403" s="199">
        <v>0</v>
      </c>
      <c r="J1403" s="199">
        <v>0</v>
      </c>
      <c r="K1403" s="199" t="e">
        <f ca="1"/>
        <v>#NAME?</v>
      </c>
      <c r="T1403" s="199">
        <v>0</v>
      </c>
      <c r="U1403" s="199">
        <v>0</v>
      </c>
    </row>
    <row r="1404" spans="9:21" x14ac:dyDescent="0.3">
      <c r="I1404" s="199">
        <v>0</v>
      </c>
      <c r="J1404" s="199">
        <v>0</v>
      </c>
      <c r="K1404" s="199" t="e">
        <f ca="1"/>
        <v>#NAME?</v>
      </c>
      <c r="T1404" s="199">
        <v>0</v>
      </c>
      <c r="U1404" s="199">
        <v>0</v>
      </c>
    </row>
    <row r="1405" spans="9:21" x14ac:dyDescent="0.3">
      <c r="I1405" s="199">
        <v>0</v>
      </c>
      <c r="J1405" s="199">
        <v>0</v>
      </c>
      <c r="K1405" s="199" t="e">
        <f ca="1"/>
        <v>#NAME?</v>
      </c>
      <c r="T1405" s="199">
        <v>0</v>
      </c>
      <c r="U1405" s="199">
        <v>0</v>
      </c>
    </row>
    <row r="1406" spans="9:21" x14ac:dyDescent="0.3">
      <c r="I1406" s="199">
        <v>0</v>
      </c>
      <c r="J1406" s="199">
        <v>0</v>
      </c>
      <c r="K1406" s="199" t="e">
        <f ca="1"/>
        <v>#NAME?</v>
      </c>
      <c r="T1406" s="199">
        <v>0</v>
      </c>
      <c r="U1406" s="199">
        <v>0</v>
      </c>
    </row>
    <row r="1407" spans="9:21" x14ac:dyDescent="0.3">
      <c r="I1407" s="199">
        <v>0</v>
      </c>
      <c r="J1407" s="199">
        <v>0</v>
      </c>
      <c r="K1407" s="199" t="e">
        <f ca="1"/>
        <v>#NAME?</v>
      </c>
      <c r="T1407" s="199">
        <v>0</v>
      </c>
      <c r="U1407" s="199">
        <v>0</v>
      </c>
    </row>
    <row r="1408" spans="9:21" x14ac:dyDescent="0.3">
      <c r="I1408" s="199">
        <v>0</v>
      </c>
      <c r="J1408" s="199">
        <v>0</v>
      </c>
      <c r="K1408" s="199" t="e">
        <f ca="1"/>
        <v>#NAME?</v>
      </c>
      <c r="T1408" s="199">
        <v>0</v>
      </c>
      <c r="U1408" s="199">
        <v>0</v>
      </c>
    </row>
    <row r="1409" spans="9:21" x14ac:dyDescent="0.3">
      <c r="I1409" s="199">
        <v>0</v>
      </c>
      <c r="J1409" s="199">
        <v>0</v>
      </c>
      <c r="K1409" s="199" t="e">
        <f ca="1"/>
        <v>#NAME?</v>
      </c>
      <c r="T1409" s="199">
        <v>0</v>
      </c>
      <c r="U1409" s="199">
        <v>0</v>
      </c>
    </row>
    <row r="1410" spans="9:21" x14ac:dyDescent="0.3">
      <c r="I1410" s="199">
        <v>0</v>
      </c>
      <c r="J1410" s="199">
        <v>0</v>
      </c>
      <c r="K1410" s="199" t="e">
        <f ca="1"/>
        <v>#NAME?</v>
      </c>
      <c r="T1410" s="199">
        <v>0</v>
      </c>
      <c r="U1410" s="199">
        <v>67335.738443779148</v>
      </c>
    </row>
    <row r="1411" spans="9:21" x14ac:dyDescent="0.3">
      <c r="I1411" s="199">
        <v>0</v>
      </c>
      <c r="J1411" s="199">
        <v>0</v>
      </c>
      <c r="K1411" s="199" t="e">
        <f ca="1"/>
        <v>#NAME?</v>
      </c>
      <c r="T1411" s="199">
        <v>0</v>
      </c>
      <c r="U1411" s="199">
        <v>0</v>
      </c>
    </row>
    <row r="1412" spans="9:21" x14ac:dyDescent="0.3">
      <c r="I1412" s="199">
        <v>0</v>
      </c>
      <c r="J1412" s="199">
        <v>0</v>
      </c>
      <c r="K1412" s="199" t="e">
        <f ca="1"/>
        <v>#NAME?</v>
      </c>
      <c r="T1412" s="199">
        <v>0</v>
      </c>
      <c r="U1412" s="199">
        <v>0</v>
      </c>
    </row>
    <row r="1413" spans="9:21" x14ac:dyDescent="0.3">
      <c r="I1413" s="199">
        <v>0</v>
      </c>
      <c r="J1413" s="199">
        <v>0</v>
      </c>
      <c r="K1413" s="199" t="e">
        <f ca="1"/>
        <v>#NAME?</v>
      </c>
      <c r="T1413" s="199">
        <v>0</v>
      </c>
      <c r="U1413" s="199">
        <v>0</v>
      </c>
    </row>
    <row r="1414" spans="9:21" x14ac:dyDescent="0.3">
      <c r="I1414" s="199">
        <v>0</v>
      </c>
      <c r="J1414" s="199">
        <v>0</v>
      </c>
      <c r="K1414" s="199" t="e">
        <f ca="1"/>
        <v>#NAME?</v>
      </c>
      <c r="T1414" s="199">
        <v>0</v>
      </c>
      <c r="U1414" s="199">
        <v>0</v>
      </c>
    </row>
    <row r="1415" spans="9:21" x14ac:dyDescent="0.3">
      <c r="I1415" s="199">
        <v>0</v>
      </c>
      <c r="J1415" s="199">
        <v>0</v>
      </c>
      <c r="K1415" s="199" t="e">
        <f ca="1"/>
        <v>#NAME?</v>
      </c>
      <c r="T1415" s="199">
        <v>0</v>
      </c>
      <c r="U1415" s="199">
        <v>0</v>
      </c>
    </row>
    <row r="1416" spans="9:21" x14ac:dyDescent="0.3">
      <c r="I1416" s="199">
        <v>0</v>
      </c>
      <c r="J1416" s="199">
        <v>0</v>
      </c>
      <c r="K1416" s="199" t="e">
        <f ca="1"/>
        <v>#NAME?</v>
      </c>
      <c r="T1416" s="199">
        <v>0</v>
      </c>
      <c r="U1416" s="199">
        <v>0</v>
      </c>
    </row>
    <row r="1417" spans="9:21" x14ac:dyDescent="0.3">
      <c r="I1417" s="199">
        <v>0</v>
      </c>
      <c r="J1417" s="199">
        <v>0</v>
      </c>
      <c r="K1417" s="199" t="e">
        <f ca="1"/>
        <v>#NAME?</v>
      </c>
      <c r="T1417" s="199">
        <v>0</v>
      </c>
      <c r="U1417" s="199">
        <v>0</v>
      </c>
    </row>
    <row r="1418" spans="9:21" x14ac:dyDescent="0.3">
      <c r="I1418" s="199">
        <v>0</v>
      </c>
      <c r="J1418" s="199">
        <v>0</v>
      </c>
      <c r="K1418" s="199" t="e">
        <f ca="1"/>
        <v>#NAME?</v>
      </c>
      <c r="T1418" s="199">
        <v>0</v>
      </c>
      <c r="U1418" s="199">
        <v>0</v>
      </c>
    </row>
    <row r="1419" spans="9:21" x14ac:dyDescent="0.3">
      <c r="I1419" s="199">
        <v>0</v>
      </c>
      <c r="J1419" s="199">
        <v>0</v>
      </c>
      <c r="K1419" s="199" t="e">
        <f ca="1"/>
        <v>#NAME?</v>
      </c>
      <c r="T1419" s="199">
        <v>0</v>
      </c>
      <c r="U1419" s="199">
        <v>0</v>
      </c>
    </row>
    <row r="1420" spans="9:21" x14ac:dyDescent="0.3">
      <c r="I1420" s="199">
        <v>0</v>
      </c>
      <c r="J1420" s="199">
        <v>0</v>
      </c>
      <c r="K1420" s="199" t="e">
        <f ca="1"/>
        <v>#NAME?</v>
      </c>
      <c r="T1420" s="199">
        <v>0</v>
      </c>
      <c r="U1420" s="199">
        <v>0</v>
      </c>
    </row>
    <row r="1421" spans="9:21" x14ac:dyDescent="0.3">
      <c r="I1421" s="199">
        <v>0</v>
      </c>
      <c r="J1421" s="199">
        <v>0</v>
      </c>
      <c r="K1421" s="199" t="e">
        <f ca="1"/>
        <v>#NAME?</v>
      </c>
      <c r="T1421" s="199">
        <v>0</v>
      </c>
      <c r="U1421" s="199">
        <v>0</v>
      </c>
    </row>
    <row r="1422" spans="9:21" x14ac:dyDescent="0.3">
      <c r="I1422" s="199">
        <v>0</v>
      </c>
      <c r="J1422" s="199">
        <v>0</v>
      </c>
      <c r="K1422" s="199" t="e">
        <f ca="1"/>
        <v>#NAME?</v>
      </c>
      <c r="T1422" s="199">
        <v>0</v>
      </c>
      <c r="U1422" s="199">
        <v>0</v>
      </c>
    </row>
    <row r="1423" spans="9:21" x14ac:dyDescent="0.3">
      <c r="I1423" s="199">
        <v>0</v>
      </c>
      <c r="J1423" s="199">
        <v>0</v>
      </c>
      <c r="K1423" s="199" t="e">
        <f ca="1"/>
        <v>#NAME?</v>
      </c>
      <c r="T1423" s="199">
        <v>0</v>
      </c>
      <c r="U1423" s="199">
        <v>0</v>
      </c>
    </row>
    <row r="1424" spans="9:21" x14ac:dyDescent="0.3">
      <c r="I1424" s="199">
        <v>0</v>
      </c>
      <c r="J1424" s="199">
        <v>0</v>
      </c>
      <c r="K1424" s="199" t="e">
        <f ca="1"/>
        <v>#NAME?</v>
      </c>
      <c r="T1424" s="199">
        <v>0</v>
      </c>
      <c r="U1424" s="199">
        <v>0</v>
      </c>
    </row>
    <row r="1425" spans="9:21" x14ac:dyDescent="0.3">
      <c r="I1425" s="199">
        <v>0</v>
      </c>
      <c r="J1425" s="199">
        <v>0</v>
      </c>
      <c r="K1425" s="199" t="e">
        <f ca="1"/>
        <v>#NAME?</v>
      </c>
      <c r="T1425" s="199">
        <v>0</v>
      </c>
      <c r="U1425" s="199">
        <v>0</v>
      </c>
    </row>
    <row r="1426" spans="9:21" x14ac:dyDescent="0.3">
      <c r="I1426" s="199">
        <v>0</v>
      </c>
      <c r="J1426" s="199">
        <v>0</v>
      </c>
      <c r="K1426" s="199" t="e">
        <f ca="1"/>
        <v>#NAME?</v>
      </c>
      <c r="T1426" s="199">
        <v>0</v>
      </c>
      <c r="U1426" s="199">
        <v>0</v>
      </c>
    </row>
    <row r="1427" spans="9:21" x14ac:dyDescent="0.3">
      <c r="I1427" s="199">
        <v>0</v>
      </c>
      <c r="J1427" s="199">
        <v>0</v>
      </c>
      <c r="K1427" s="199" t="e">
        <f ca="1"/>
        <v>#NAME?</v>
      </c>
      <c r="T1427" s="199">
        <v>0</v>
      </c>
      <c r="U1427" s="199">
        <v>0</v>
      </c>
    </row>
    <row r="1428" spans="9:21" x14ac:dyDescent="0.3">
      <c r="I1428" s="199">
        <v>0</v>
      </c>
      <c r="J1428" s="199">
        <v>0</v>
      </c>
      <c r="K1428" s="199" t="e">
        <f ca="1"/>
        <v>#NAME?</v>
      </c>
      <c r="T1428" s="199">
        <v>0</v>
      </c>
      <c r="U1428" s="199">
        <v>0</v>
      </c>
    </row>
    <row r="1429" spans="9:21" x14ac:dyDescent="0.3">
      <c r="I1429" s="199">
        <v>0</v>
      </c>
      <c r="J1429" s="199">
        <v>0</v>
      </c>
      <c r="K1429" s="199" t="e">
        <f ca="1"/>
        <v>#NAME?</v>
      </c>
      <c r="T1429" s="199">
        <v>0</v>
      </c>
      <c r="U1429" s="199">
        <v>0</v>
      </c>
    </row>
    <row r="1430" spans="9:21" x14ac:dyDescent="0.3">
      <c r="I1430" s="199">
        <v>0</v>
      </c>
      <c r="J1430" s="199">
        <v>0</v>
      </c>
      <c r="K1430" s="199" t="e">
        <f ca="1"/>
        <v>#NAME?</v>
      </c>
      <c r="T1430" s="199">
        <v>0</v>
      </c>
      <c r="U1430" s="199">
        <v>0</v>
      </c>
    </row>
    <row r="1431" spans="9:21" x14ac:dyDescent="0.3">
      <c r="I1431" s="199">
        <v>0</v>
      </c>
      <c r="J1431" s="199">
        <v>0</v>
      </c>
      <c r="K1431" s="199" t="e">
        <f ca="1"/>
        <v>#NAME?</v>
      </c>
      <c r="T1431" s="199">
        <v>0</v>
      </c>
      <c r="U1431" s="199">
        <v>0</v>
      </c>
    </row>
    <row r="1432" spans="9:21" x14ac:dyDescent="0.3">
      <c r="I1432" s="199">
        <v>0</v>
      </c>
      <c r="J1432" s="199">
        <v>0</v>
      </c>
      <c r="K1432" s="199" t="e">
        <f ca="1"/>
        <v>#NAME?</v>
      </c>
      <c r="T1432" s="199">
        <v>0</v>
      </c>
      <c r="U1432" s="199">
        <v>0</v>
      </c>
    </row>
    <row r="1433" spans="9:21" x14ac:dyDescent="0.3">
      <c r="I1433" s="199">
        <v>0</v>
      </c>
      <c r="J1433" s="199">
        <v>0</v>
      </c>
      <c r="K1433" s="199" t="e">
        <f ca="1"/>
        <v>#NAME?</v>
      </c>
      <c r="T1433" s="199">
        <v>0</v>
      </c>
      <c r="U1433" s="199">
        <v>0</v>
      </c>
    </row>
    <row r="1434" spans="9:21" x14ac:dyDescent="0.3">
      <c r="I1434" s="199">
        <v>0</v>
      </c>
      <c r="J1434" s="199">
        <v>0</v>
      </c>
      <c r="K1434" s="199" t="e">
        <f ca="1"/>
        <v>#NAME?</v>
      </c>
      <c r="T1434" s="199">
        <v>0</v>
      </c>
      <c r="U1434" s="199">
        <v>0</v>
      </c>
    </row>
    <row r="1435" spans="9:21" x14ac:dyDescent="0.3">
      <c r="I1435" s="199">
        <v>0</v>
      </c>
      <c r="J1435" s="199">
        <v>0</v>
      </c>
      <c r="K1435" s="199" t="e">
        <f ca="1"/>
        <v>#NAME?</v>
      </c>
      <c r="T1435" s="199">
        <v>0</v>
      </c>
      <c r="U1435" s="199">
        <v>0</v>
      </c>
    </row>
    <row r="1436" spans="9:21" x14ac:dyDescent="0.3">
      <c r="I1436" s="199">
        <v>0</v>
      </c>
      <c r="J1436" s="199">
        <v>0</v>
      </c>
      <c r="K1436" s="199" t="e">
        <f ca="1"/>
        <v>#NAME?</v>
      </c>
      <c r="T1436" s="199">
        <v>0</v>
      </c>
      <c r="U1436" s="199">
        <v>0</v>
      </c>
    </row>
    <row r="1437" spans="9:21" x14ac:dyDescent="0.3">
      <c r="I1437" s="199">
        <v>0</v>
      </c>
      <c r="J1437" s="199">
        <v>0</v>
      </c>
      <c r="K1437" s="199" t="e">
        <f ca="1"/>
        <v>#NAME?</v>
      </c>
      <c r="T1437" s="199">
        <v>0</v>
      </c>
      <c r="U1437" s="199">
        <v>0</v>
      </c>
    </row>
    <row r="1438" spans="9:21" x14ac:dyDescent="0.3">
      <c r="I1438" s="199">
        <v>0</v>
      </c>
      <c r="J1438" s="199">
        <v>0</v>
      </c>
      <c r="K1438" s="199" t="e">
        <f ca="1"/>
        <v>#NAME?</v>
      </c>
      <c r="T1438" s="199">
        <v>0</v>
      </c>
      <c r="U1438" s="199">
        <v>0</v>
      </c>
    </row>
    <row r="1439" spans="9:21" x14ac:dyDescent="0.3">
      <c r="I1439" s="199">
        <v>0</v>
      </c>
      <c r="J1439" s="199">
        <v>0</v>
      </c>
      <c r="K1439" s="199" t="e">
        <f ca="1"/>
        <v>#NAME?</v>
      </c>
      <c r="T1439" s="199">
        <v>0</v>
      </c>
      <c r="U1439" s="199">
        <v>0</v>
      </c>
    </row>
    <row r="1440" spans="9:21" x14ac:dyDescent="0.3">
      <c r="I1440" s="199">
        <v>0</v>
      </c>
      <c r="J1440" s="199">
        <v>0</v>
      </c>
      <c r="K1440" s="199" t="e">
        <f ca="1"/>
        <v>#NAME?</v>
      </c>
      <c r="T1440" s="199">
        <v>0</v>
      </c>
      <c r="U1440" s="199">
        <v>0</v>
      </c>
    </row>
    <row r="1441" spans="9:21" x14ac:dyDescent="0.3">
      <c r="I1441" s="199">
        <v>0</v>
      </c>
      <c r="J1441" s="199">
        <v>0</v>
      </c>
      <c r="K1441" s="199" t="e">
        <f ca="1"/>
        <v>#NAME?</v>
      </c>
      <c r="T1441" s="199">
        <v>0</v>
      </c>
      <c r="U1441" s="199">
        <v>0</v>
      </c>
    </row>
    <row r="1442" spans="9:21" x14ac:dyDescent="0.3">
      <c r="I1442" s="199">
        <v>0</v>
      </c>
      <c r="J1442" s="199">
        <v>0</v>
      </c>
      <c r="K1442" s="199" t="e">
        <f ca="1"/>
        <v>#NAME?</v>
      </c>
      <c r="T1442" s="199">
        <v>0</v>
      </c>
      <c r="U1442" s="199">
        <v>0</v>
      </c>
    </row>
    <row r="1443" spans="9:21" x14ac:dyDescent="0.3">
      <c r="I1443" s="199">
        <v>0</v>
      </c>
      <c r="J1443" s="199">
        <v>0</v>
      </c>
      <c r="K1443" s="199" t="e">
        <f ca="1"/>
        <v>#NAME?</v>
      </c>
      <c r="T1443" s="199">
        <v>0</v>
      </c>
      <c r="U1443" s="199">
        <v>0</v>
      </c>
    </row>
    <row r="1444" spans="9:21" x14ac:dyDescent="0.3">
      <c r="I1444" s="199">
        <v>0</v>
      </c>
      <c r="J1444" s="199">
        <v>0</v>
      </c>
      <c r="K1444" s="199" t="e">
        <f ca="1"/>
        <v>#NAME?</v>
      </c>
      <c r="T1444" s="199">
        <v>0</v>
      </c>
      <c r="U1444" s="199">
        <v>0</v>
      </c>
    </row>
    <row r="1445" spans="9:21" x14ac:dyDescent="0.3">
      <c r="I1445" s="199">
        <v>0</v>
      </c>
      <c r="J1445" s="199">
        <v>0</v>
      </c>
      <c r="K1445" s="199" t="e">
        <f ca="1"/>
        <v>#NAME?</v>
      </c>
      <c r="T1445" s="199">
        <v>0</v>
      </c>
      <c r="U1445" s="199">
        <v>0</v>
      </c>
    </row>
    <row r="1446" spans="9:21" x14ac:dyDescent="0.3">
      <c r="I1446" s="199">
        <v>0</v>
      </c>
      <c r="J1446" s="199">
        <v>0</v>
      </c>
      <c r="K1446" s="199" t="e">
        <f ca="1"/>
        <v>#NAME?</v>
      </c>
      <c r="T1446" s="199">
        <v>0</v>
      </c>
      <c r="U1446" s="199">
        <v>0</v>
      </c>
    </row>
    <row r="1447" spans="9:21" x14ac:dyDescent="0.3">
      <c r="I1447" s="199">
        <v>0</v>
      </c>
      <c r="J1447" s="199">
        <v>0</v>
      </c>
      <c r="K1447" s="199" t="e">
        <f ca="1"/>
        <v>#NAME?</v>
      </c>
      <c r="T1447" s="199">
        <v>0</v>
      </c>
      <c r="U1447" s="199">
        <v>0</v>
      </c>
    </row>
    <row r="1448" spans="9:21" x14ac:dyDescent="0.3">
      <c r="I1448" s="199">
        <v>0</v>
      </c>
      <c r="J1448" s="199">
        <v>0</v>
      </c>
      <c r="K1448" s="199" t="e">
        <f ca="1"/>
        <v>#NAME?</v>
      </c>
      <c r="T1448" s="199">
        <v>0</v>
      </c>
      <c r="U1448" s="199">
        <v>0</v>
      </c>
    </row>
    <row r="1449" spans="9:21" x14ac:dyDescent="0.3">
      <c r="I1449" s="199">
        <v>0</v>
      </c>
      <c r="J1449" s="199">
        <v>0</v>
      </c>
      <c r="K1449" s="199" t="e">
        <f ca="1"/>
        <v>#NAME?</v>
      </c>
      <c r="T1449" s="199">
        <v>0</v>
      </c>
      <c r="U1449" s="199">
        <v>0</v>
      </c>
    </row>
    <row r="1450" spans="9:21" x14ac:dyDescent="0.3">
      <c r="I1450" s="199">
        <v>0</v>
      </c>
      <c r="J1450" s="199">
        <v>0</v>
      </c>
      <c r="K1450" s="199" t="e">
        <f ca="1"/>
        <v>#NAME?</v>
      </c>
      <c r="T1450" s="199">
        <v>0</v>
      </c>
      <c r="U1450" s="199">
        <v>0</v>
      </c>
    </row>
    <row r="1451" spans="9:21" x14ac:dyDescent="0.3">
      <c r="I1451" s="199">
        <v>0</v>
      </c>
      <c r="J1451" s="199">
        <v>0</v>
      </c>
      <c r="K1451" s="199" t="e">
        <f ca="1"/>
        <v>#NAME?</v>
      </c>
      <c r="T1451" s="199">
        <v>0</v>
      </c>
      <c r="U1451" s="199">
        <v>0</v>
      </c>
    </row>
    <row r="1452" spans="9:21" x14ac:dyDescent="0.3">
      <c r="I1452" s="199">
        <v>0</v>
      </c>
      <c r="J1452" s="199">
        <v>0</v>
      </c>
      <c r="K1452" s="199" t="e">
        <f ca="1"/>
        <v>#NAME?</v>
      </c>
      <c r="T1452" s="199">
        <v>0</v>
      </c>
      <c r="U1452" s="199">
        <v>0</v>
      </c>
    </row>
    <row r="1453" spans="9:21" x14ac:dyDescent="0.3">
      <c r="I1453" s="199">
        <v>0</v>
      </c>
      <c r="J1453" s="199">
        <v>0</v>
      </c>
      <c r="K1453" s="199" t="e">
        <f ca="1"/>
        <v>#NAME?</v>
      </c>
      <c r="T1453" s="199">
        <v>0</v>
      </c>
      <c r="U1453" s="199">
        <v>0</v>
      </c>
    </row>
    <row r="1454" spans="9:21" x14ac:dyDescent="0.3">
      <c r="I1454" s="199">
        <v>0</v>
      </c>
      <c r="J1454" s="199">
        <v>0</v>
      </c>
      <c r="K1454" s="199" t="e">
        <f ca="1"/>
        <v>#NAME?</v>
      </c>
      <c r="T1454" s="199">
        <v>0</v>
      </c>
      <c r="U1454" s="199">
        <v>0</v>
      </c>
    </row>
    <row r="1455" spans="9:21" x14ac:dyDescent="0.3">
      <c r="I1455" s="199">
        <v>0</v>
      </c>
      <c r="J1455" s="199">
        <v>0</v>
      </c>
      <c r="K1455" s="199" t="e">
        <f ca="1"/>
        <v>#NAME?</v>
      </c>
      <c r="T1455" s="199">
        <v>0</v>
      </c>
      <c r="U1455" s="199">
        <v>0</v>
      </c>
    </row>
    <row r="1456" spans="9:21" x14ac:dyDescent="0.3">
      <c r="I1456" s="199">
        <v>0</v>
      </c>
      <c r="J1456" s="199">
        <v>0</v>
      </c>
      <c r="K1456" s="199" t="e">
        <f ca="1"/>
        <v>#NAME?</v>
      </c>
      <c r="T1456" s="199">
        <v>0</v>
      </c>
      <c r="U1456" s="199">
        <v>0</v>
      </c>
    </row>
    <row r="1457" spans="9:21" x14ac:dyDescent="0.3">
      <c r="I1457" s="199">
        <v>0</v>
      </c>
      <c r="J1457" s="199">
        <v>0</v>
      </c>
      <c r="K1457" s="199" t="e">
        <f ca="1"/>
        <v>#NAME?</v>
      </c>
      <c r="T1457" s="199">
        <v>0</v>
      </c>
      <c r="U1457" s="199">
        <v>0</v>
      </c>
    </row>
    <row r="1458" spans="9:21" x14ac:dyDescent="0.3">
      <c r="I1458" s="199">
        <v>0</v>
      </c>
      <c r="J1458" s="199">
        <v>0</v>
      </c>
      <c r="K1458" s="199" t="e">
        <f ca="1"/>
        <v>#NAME?</v>
      </c>
      <c r="T1458" s="199">
        <v>0</v>
      </c>
      <c r="U1458" s="199">
        <v>0</v>
      </c>
    </row>
    <row r="1459" spans="9:21" x14ac:dyDescent="0.3">
      <c r="I1459" s="199">
        <v>0</v>
      </c>
      <c r="J1459" s="199">
        <v>0</v>
      </c>
      <c r="K1459" s="199" t="e">
        <f ca="1"/>
        <v>#NAME?</v>
      </c>
      <c r="T1459" s="199">
        <v>0</v>
      </c>
      <c r="U1459" s="199">
        <v>0</v>
      </c>
    </row>
    <row r="1460" spans="9:21" x14ac:dyDescent="0.3">
      <c r="I1460" s="199">
        <v>0</v>
      </c>
      <c r="J1460" s="199">
        <v>0</v>
      </c>
      <c r="K1460" s="199" t="e">
        <f ca="1"/>
        <v>#NAME?</v>
      </c>
      <c r="T1460" s="199">
        <v>0</v>
      </c>
      <c r="U1460" s="199">
        <v>0</v>
      </c>
    </row>
    <row r="1461" spans="9:21" x14ac:dyDescent="0.3">
      <c r="I1461" s="199">
        <v>0</v>
      </c>
      <c r="J1461" s="199">
        <v>0</v>
      </c>
      <c r="K1461" s="199" t="e">
        <f ca="1"/>
        <v>#NAME?</v>
      </c>
      <c r="T1461" s="199">
        <v>0</v>
      </c>
      <c r="U1461" s="199">
        <v>0</v>
      </c>
    </row>
    <row r="1462" spans="9:21" x14ac:dyDescent="0.3">
      <c r="I1462" s="199">
        <v>0</v>
      </c>
      <c r="J1462" s="199">
        <v>0</v>
      </c>
      <c r="K1462" s="199" t="e">
        <f ca="1"/>
        <v>#NAME?</v>
      </c>
      <c r="T1462" s="199">
        <v>0</v>
      </c>
      <c r="U1462" s="199">
        <v>0</v>
      </c>
    </row>
    <row r="1463" spans="9:21" x14ac:dyDescent="0.3">
      <c r="I1463" s="199">
        <v>0</v>
      </c>
      <c r="J1463" s="199">
        <v>0</v>
      </c>
      <c r="K1463" s="199" t="e">
        <f ca="1"/>
        <v>#NAME?</v>
      </c>
      <c r="T1463" s="199">
        <v>0</v>
      </c>
      <c r="U1463" s="199">
        <v>0</v>
      </c>
    </row>
    <row r="1464" spans="9:21" x14ac:dyDescent="0.3">
      <c r="I1464" s="199">
        <v>0</v>
      </c>
      <c r="J1464" s="199">
        <v>0</v>
      </c>
      <c r="K1464" s="199" t="e">
        <f ca="1"/>
        <v>#NAME?</v>
      </c>
      <c r="T1464" s="199">
        <v>0</v>
      </c>
      <c r="U1464" s="199">
        <v>0</v>
      </c>
    </row>
    <row r="1465" spans="9:21" x14ac:dyDescent="0.3">
      <c r="I1465" s="199">
        <v>0</v>
      </c>
      <c r="J1465" s="199">
        <v>0</v>
      </c>
      <c r="K1465" s="199" t="e">
        <f ca="1"/>
        <v>#NAME?</v>
      </c>
      <c r="T1465" s="199">
        <v>0</v>
      </c>
      <c r="U1465" s="199">
        <v>0</v>
      </c>
    </row>
    <row r="1466" spans="9:21" x14ac:dyDescent="0.3">
      <c r="I1466" s="199">
        <v>0</v>
      </c>
      <c r="J1466" s="199">
        <v>0</v>
      </c>
      <c r="K1466" s="199" t="e">
        <f ca="1"/>
        <v>#NAME?</v>
      </c>
      <c r="T1466" s="199">
        <v>0</v>
      </c>
      <c r="U1466" s="199">
        <v>0</v>
      </c>
    </row>
    <row r="1467" spans="9:21" x14ac:dyDescent="0.3">
      <c r="I1467" s="199">
        <v>0</v>
      </c>
      <c r="J1467" s="199">
        <v>0</v>
      </c>
      <c r="K1467" s="199" t="e">
        <f ca="1"/>
        <v>#NAME?</v>
      </c>
      <c r="T1467" s="199">
        <v>0</v>
      </c>
      <c r="U1467" s="199">
        <v>0</v>
      </c>
    </row>
    <row r="1468" spans="9:21" x14ac:dyDescent="0.3">
      <c r="I1468" s="199">
        <v>0</v>
      </c>
      <c r="J1468" s="199">
        <v>0</v>
      </c>
      <c r="K1468" s="199" t="e">
        <f ca="1"/>
        <v>#NAME?</v>
      </c>
      <c r="T1468" s="199">
        <v>0</v>
      </c>
      <c r="U1468" s="199">
        <v>0</v>
      </c>
    </row>
    <row r="1469" spans="9:21" x14ac:dyDescent="0.3">
      <c r="I1469" s="199">
        <v>0</v>
      </c>
      <c r="J1469" s="199">
        <v>0</v>
      </c>
      <c r="K1469" s="199" t="e">
        <f ca="1"/>
        <v>#NAME?</v>
      </c>
      <c r="T1469" s="199">
        <v>0</v>
      </c>
      <c r="U1469" s="199">
        <v>0</v>
      </c>
    </row>
    <row r="1470" spans="9:21" x14ac:dyDescent="0.3">
      <c r="I1470" s="199">
        <v>0</v>
      </c>
      <c r="J1470" s="199">
        <v>0</v>
      </c>
      <c r="K1470" s="199" t="e">
        <f ca="1"/>
        <v>#NAME?</v>
      </c>
      <c r="T1470" s="199">
        <v>0</v>
      </c>
      <c r="U1470" s="199">
        <v>0</v>
      </c>
    </row>
    <row r="1471" spans="9:21" x14ac:dyDescent="0.3">
      <c r="I1471" s="199">
        <v>0</v>
      </c>
      <c r="J1471" s="199">
        <v>0</v>
      </c>
      <c r="K1471" s="199" t="e">
        <f ca="1"/>
        <v>#NAME?</v>
      </c>
      <c r="T1471" s="199">
        <v>0</v>
      </c>
      <c r="U1471" s="199">
        <v>0</v>
      </c>
    </row>
    <row r="1472" spans="9:21" x14ac:dyDescent="0.3">
      <c r="I1472" s="199">
        <v>0</v>
      </c>
      <c r="J1472" s="199">
        <v>0</v>
      </c>
      <c r="K1472" s="199" t="e">
        <f ca="1"/>
        <v>#NAME?</v>
      </c>
      <c r="T1472" s="199">
        <v>0</v>
      </c>
      <c r="U1472" s="199">
        <v>0</v>
      </c>
    </row>
    <row r="1473" spans="9:21" x14ac:dyDescent="0.3">
      <c r="I1473" s="199">
        <v>0</v>
      </c>
      <c r="J1473" s="199">
        <v>0</v>
      </c>
      <c r="K1473" s="199" t="e">
        <f ca="1"/>
        <v>#NAME?</v>
      </c>
      <c r="T1473" s="199">
        <v>0</v>
      </c>
      <c r="U1473" s="199">
        <v>0</v>
      </c>
    </row>
    <row r="1474" spans="9:21" x14ac:dyDescent="0.3">
      <c r="I1474" s="199">
        <v>0</v>
      </c>
      <c r="J1474" s="199">
        <v>0</v>
      </c>
      <c r="K1474" s="199" t="e">
        <f ca="1"/>
        <v>#NAME?</v>
      </c>
      <c r="T1474" s="199">
        <v>0</v>
      </c>
      <c r="U1474" s="199">
        <v>0</v>
      </c>
    </row>
    <row r="1475" spans="9:21" x14ac:dyDescent="0.3">
      <c r="I1475" s="199">
        <v>0</v>
      </c>
      <c r="J1475" s="199">
        <v>0</v>
      </c>
      <c r="K1475" s="199" t="e">
        <f ca="1"/>
        <v>#NAME?</v>
      </c>
      <c r="T1475" s="199">
        <v>0</v>
      </c>
      <c r="U1475" s="199">
        <v>0</v>
      </c>
    </row>
    <row r="1476" spans="9:21" x14ac:dyDescent="0.3">
      <c r="I1476" s="199">
        <v>0</v>
      </c>
      <c r="J1476" s="199">
        <v>0</v>
      </c>
      <c r="K1476" s="199" t="e">
        <f ca="1"/>
        <v>#NAME?</v>
      </c>
      <c r="T1476" s="199">
        <v>0</v>
      </c>
      <c r="U1476" s="199">
        <v>0</v>
      </c>
    </row>
    <row r="1477" spans="9:21" x14ac:dyDescent="0.3">
      <c r="I1477" s="199">
        <v>0</v>
      </c>
      <c r="J1477" s="199">
        <v>0</v>
      </c>
      <c r="K1477" s="199" t="e">
        <f ca="1"/>
        <v>#NAME?</v>
      </c>
      <c r="T1477" s="199">
        <v>0</v>
      </c>
      <c r="U1477" s="199">
        <v>0</v>
      </c>
    </row>
    <row r="1478" spans="9:21" x14ac:dyDescent="0.3">
      <c r="I1478" s="199">
        <v>0</v>
      </c>
      <c r="J1478" s="199">
        <v>0</v>
      </c>
      <c r="K1478" s="199" t="e">
        <f ca="1"/>
        <v>#NAME?</v>
      </c>
      <c r="T1478" s="199">
        <v>0</v>
      </c>
      <c r="U1478" s="199">
        <v>0</v>
      </c>
    </row>
    <row r="1479" spans="9:21" x14ac:dyDescent="0.3">
      <c r="I1479" s="199">
        <v>0</v>
      </c>
      <c r="J1479" s="199">
        <v>0</v>
      </c>
      <c r="K1479" s="199" t="e">
        <f ca="1"/>
        <v>#NAME?</v>
      </c>
      <c r="T1479" s="199">
        <v>0</v>
      </c>
      <c r="U1479" s="199">
        <v>0</v>
      </c>
    </row>
    <row r="1480" spans="9:21" x14ac:dyDescent="0.3">
      <c r="I1480" s="199">
        <v>813255.34962641145</v>
      </c>
      <c r="J1480" s="199">
        <v>213255.34962641145</v>
      </c>
      <c r="K1480" s="199" t="e">
        <f ca="1"/>
        <v>#NAME?</v>
      </c>
      <c r="T1480" s="199">
        <v>600000</v>
      </c>
      <c r="U1480" s="199">
        <v>0</v>
      </c>
    </row>
    <row r="1481" spans="9:21" x14ac:dyDescent="0.3">
      <c r="I1481" s="199">
        <v>0</v>
      </c>
      <c r="J1481" s="199">
        <v>0</v>
      </c>
      <c r="K1481" s="199" t="e">
        <f ca="1"/>
        <v>#NAME?</v>
      </c>
      <c r="T1481" s="199">
        <v>0</v>
      </c>
      <c r="U1481" s="199">
        <v>0</v>
      </c>
    </row>
    <row r="1482" spans="9:21" x14ac:dyDescent="0.3">
      <c r="I1482" s="199">
        <v>0</v>
      </c>
      <c r="J1482" s="199">
        <v>0</v>
      </c>
      <c r="K1482" s="199" t="e">
        <f ca="1"/>
        <v>#NAME?</v>
      </c>
      <c r="T1482" s="199">
        <v>0</v>
      </c>
      <c r="U1482" s="199">
        <v>0</v>
      </c>
    </row>
    <row r="1483" spans="9:21" x14ac:dyDescent="0.3">
      <c r="I1483" s="199">
        <v>0</v>
      </c>
      <c r="J1483" s="199">
        <v>0</v>
      </c>
      <c r="K1483" s="199" t="e">
        <f ca="1"/>
        <v>#NAME?</v>
      </c>
      <c r="T1483" s="199">
        <v>0</v>
      </c>
      <c r="U1483" s="199">
        <v>0</v>
      </c>
    </row>
    <row r="1484" spans="9:21" x14ac:dyDescent="0.3">
      <c r="I1484" s="199">
        <v>0</v>
      </c>
      <c r="J1484" s="199">
        <v>0</v>
      </c>
      <c r="K1484" s="199" t="e">
        <f ca="1"/>
        <v>#NAME?</v>
      </c>
      <c r="T1484" s="199">
        <v>0</v>
      </c>
      <c r="U1484" s="199">
        <v>0</v>
      </c>
    </row>
    <row r="1485" spans="9:21" x14ac:dyDescent="0.3">
      <c r="I1485" s="199">
        <v>0</v>
      </c>
      <c r="J1485" s="199">
        <v>0</v>
      </c>
      <c r="K1485" s="199" t="e">
        <f ca="1"/>
        <v>#NAME?</v>
      </c>
      <c r="T1485" s="199">
        <v>0</v>
      </c>
      <c r="U1485" s="199">
        <v>0</v>
      </c>
    </row>
    <row r="1486" spans="9:21" x14ac:dyDescent="0.3">
      <c r="I1486" s="199">
        <v>0</v>
      </c>
      <c r="J1486" s="199">
        <v>0</v>
      </c>
      <c r="K1486" s="199" t="e">
        <f ca="1"/>
        <v>#NAME?</v>
      </c>
      <c r="T1486" s="199">
        <v>0</v>
      </c>
      <c r="U1486" s="199">
        <v>0</v>
      </c>
    </row>
    <row r="1487" spans="9:21" x14ac:dyDescent="0.3">
      <c r="I1487" s="199">
        <v>0</v>
      </c>
      <c r="J1487" s="199">
        <v>0</v>
      </c>
      <c r="K1487" s="199" t="e">
        <f ca="1"/>
        <v>#NAME?</v>
      </c>
      <c r="T1487" s="199">
        <v>0</v>
      </c>
      <c r="U1487" s="199">
        <v>0</v>
      </c>
    </row>
    <row r="1488" spans="9:21" x14ac:dyDescent="0.3">
      <c r="I1488" s="199">
        <v>0</v>
      </c>
      <c r="J1488" s="199">
        <v>0</v>
      </c>
      <c r="K1488" s="199" t="e">
        <f ca="1"/>
        <v>#NAME?</v>
      </c>
      <c r="T1488" s="199">
        <v>0</v>
      </c>
      <c r="U1488" s="199">
        <v>0</v>
      </c>
    </row>
    <row r="1489" spans="9:21" x14ac:dyDescent="0.3">
      <c r="I1489" s="199">
        <v>0</v>
      </c>
      <c r="J1489" s="199">
        <v>0</v>
      </c>
      <c r="K1489" s="199" t="e">
        <f ca="1"/>
        <v>#NAME?</v>
      </c>
      <c r="T1489" s="199">
        <v>0</v>
      </c>
      <c r="U1489" s="199">
        <v>14301.402407643984</v>
      </c>
    </row>
    <row r="1490" spans="9:21" x14ac:dyDescent="0.3">
      <c r="I1490" s="199">
        <v>0</v>
      </c>
      <c r="J1490" s="199">
        <v>0</v>
      </c>
      <c r="K1490" s="199" t="e">
        <f ca="1"/>
        <v>#NAME?</v>
      </c>
      <c r="T1490" s="199">
        <v>0</v>
      </c>
      <c r="U1490" s="199">
        <v>0</v>
      </c>
    </row>
    <row r="1491" spans="9:21" x14ac:dyDescent="0.3">
      <c r="I1491" s="199">
        <v>0</v>
      </c>
      <c r="J1491" s="199">
        <v>0</v>
      </c>
      <c r="K1491" s="199" t="e">
        <f ca="1"/>
        <v>#NAME?</v>
      </c>
      <c r="T1491" s="199">
        <v>0</v>
      </c>
      <c r="U1491" s="199">
        <v>0</v>
      </c>
    </row>
    <row r="1492" spans="9:21" x14ac:dyDescent="0.3">
      <c r="I1492" s="199">
        <v>0</v>
      </c>
      <c r="J1492" s="199">
        <v>0</v>
      </c>
      <c r="K1492" s="199" t="e">
        <f ca="1"/>
        <v>#NAME?</v>
      </c>
      <c r="T1492" s="199">
        <v>0</v>
      </c>
      <c r="U1492" s="199">
        <v>0</v>
      </c>
    </row>
    <row r="1493" spans="9:21" x14ac:dyDescent="0.3">
      <c r="I1493" s="199">
        <v>0</v>
      </c>
      <c r="J1493" s="199">
        <v>0</v>
      </c>
      <c r="K1493" s="199" t="e">
        <f ca="1"/>
        <v>#NAME?</v>
      </c>
      <c r="T1493" s="199">
        <v>0</v>
      </c>
      <c r="U1493" s="199">
        <v>0</v>
      </c>
    </row>
    <row r="1494" spans="9:21" x14ac:dyDescent="0.3">
      <c r="I1494" s="199">
        <v>0</v>
      </c>
      <c r="J1494" s="199">
        <v>0</v>
      </c>
      <c r="K1494" s="199" t="e">
        <f ca="1"/>
        <v>#NAME?</v>
      </c>
      <c r="T1494" s="199">
        <v>0</v>
      </c>
      <c r="U1494" s="199">
        <v>0</v>
      </c>
    </row>
    <row r="1495" spans="9:21" x14ac:dyDescent="0.3">
      <c r="I1495" s="199">
        <v>0</v>
      </c>
      <c r="J1495" s="199">
        <v>0</v>
      </c>
      <c r="K1495" s="199" t="e">
        <f ca="1"/>
        <v>#NAME?</v>
      </c>
      <c r="T1495" s="199">
        <v>0</v>
      </c>
      <c r="U1495" s="199">
        <v>0</v>
      </c>
    </row>
    <row r="1496" spans="9:21" x14ac:dyDescent="0.3">
      <c r="I1496" s="199">
        <v>0</v>
      </c>
      <c r="J1496" s="199">
        <v>0</v>
      </c>
      <c r="K1496" s="199" t="e">
        <f ca="1"/>
        <v>#NAME?</v>
      </c>
      <c r="T1496" s="199">
        <v>0</v>
      </c>
      <c r="U1496" s="199">
        <v>0</v>
      </c>
    </row>
    <row r="1497" spans="9:21" x14ac:dyDescent="0.3">
      <c r="I1497" s="199">
        <v>0</v>
      </c>
      <c r="J1497" s="199">
        <v>0</v>
      </c>
      <c r="K1497" s="199" t="e">
        <f ca="1"/>
        <v>#NAME?</v>
      </c>
      <c r="T1497" s="199">
        <v>0</v>
      </c>
      <c r="U1497" s="199">
        <v>0</v>
      </c>
    </row>
    <row r="1498" spans="9:21" x14ac:dyDescent="0.3">
      <c r="I1498" s="199">
        <v>0</v>
      </c>
      <c r="J1498" s="199">
        <v>0</v>
      </c>
      <c r="K1498" s="199" t="e">
        <f ca="1"/>
        <v>#NAME?</v>
      </c>
      <c r="T1498" s="199">
        <v>0</v>
      </c>
      <c r="U1498" s="199">
        <v>0</v>
      </c>
    </row>
    <row r="1499" spans="9:21" x14ac:dyDescent="0.3">
      <c r="I1499" s="199">
        <v>0</v>
      </c>
      <c r="J1499" s="199">
        <v>0</v>
      </c>
      <c r="K1499" s="199" t="e">
        <f ca="1"/>
        <v>#NAME?</v>
      </c>
      <c r="T1499" s="199">
        <v>0</v>
      </c>
      <c r="U1499" s="199">
        <v>0</v>
      </c>
    </row>
    <row r="1500" spans="9:21" x14ac:dyDescent="0.3">
      <c r="I1500" s="199">
        <v>0</v>
      </c>
      <c r="J1500" s="199">
        <v>0</v>
      </c>
      <c r="K1500" s="199" t="e">
        <f ca="1"/>
        <v>#NAME?</v>
      </c>
      <c r="T1500" s="199">
        <v>0</v>
      </c>
      <c r="U1500" s="199">
        <v>0</v>
      </c>
    </row>
    <row r="1501" spans="9:21" x14ac:dyDescent="0.3">
      <c r="I1501" s="199">
        <v>0</v>
      </c>
      <c r="J1501" s="199">
        <v>0</v>
      </c>
      <c r="K1501" s="199" t="e">
        <f ca="1"/>
        <v>#NAME?</v>
      </c>
      <c r="T1501" s="199">
        <v>0</v>
      </c>
      <c r="U1501" s="199">
        <v>0</v>
      </c>
    </row>
    <row r="1502" spans="9:21" x14ac:dyDescent="0.3">
      <c r="I1502" s="199">
        <v>0</v>
      </c>
      <c r="J1502" s="199">
        <v>0</v>
      </c>
      <c r="K1502" s="199" t="e">
        <f ca="1"/>
        <v>#NAME?</v>
      </c>
      <c r="T1502" s="199">
        <v>0</v>
      </c>
      <c r="U1502" s="199">
        <v>0</v>
      </c>
    </row>
    <row r="1503" spans="9:21" x14ac:dyDescent="0.3">
      <c r="I1503" s="199">
        <v>0</v>
      </c>
      <c r="J1503" s="199">
        <v>0</v>
      </c>
      <c r="K1503" s="199" t="e">
        <f ca="1"/>
        <v>#NAME?</v>
      </c>
      <c r="T1503" s="199">
        <v>0</v>
      </c>
      <c r="U1503" s="199">
        <v>0</v>
      </c>
    </row>
    <row r="1504" spans="9:21" x14ac:dyDescent="0.3">
      <c r="I1504" s="199">
        <v>0</v>
      </c>
      <c r="J1504" s="199">
        <v>0</v>
      </c>
      <c r="K1504" s="199" t="e">
        <f ca="1"/>
        <v>#NAME?</v>
      </c>
      <c r="T1504" s="199">
        <v>0</v>
      </c>
      <c r="U1504" s="199">
        <v>0</v>
      </c>
    </row>
    <row r="1505" spans="9:21" x14ac:dyDescent="0.3">
      <c r="I1505" s="199">
        <v>0</v>
      </c>
      <c r="J1505" s="199">
        <v>0</v>
      </c>
      <c r="K1505" s="199" t="e">
        <f ca="1"/>
        <v>#NAME?</v>
      </c>
      <c r="T1505" s="199">
        <v>0</v>
      </c>
      <c r="U1505" s="199">
        <v>44437.758418194666</v>
      </c>
    </row>
    <row r="1506" spans="9:21" x14ac:dyDescent="0.3">
      <c r="I1506" s="199">
        <v>0</v>
      </c>
      <c r="J1506" s="199">
        <v>0</v>
      </c>
      <c r="K1506" s="199" t="e">
        <f ca="1"/>
        <v>#NAME?</v>
      </c>
      <c r="T1506" s="199">
        <v>0</v>
      </c>
      <c r="U1506" s="199">
        <v>0</v>
      </c>
    </row>
    <row r="1507" spans="9:21" x14ac:dyDescent="0.3">
      <c r="I1507" s="199">
        <v>0</v>
      </c>
      <c r="J1507" s="199">
        <v>0</v>
      </c>
      <c r="K1507" s="199" t="e">
        <f ca="1"/>
        <v>#NAME?</v>
      </c>
      <c r="T1507" s="199">
        <v>0</v>
      </c>
      <c r="U1507" s="199">
        <v>0</v>
      </c>
    </row>
    <row r="1508" spans="9:21" x14ac:dyDescent="0.3">
      <c r="I1508" s="199">
        <v>0</v>
      </c>
      <c r="J1508" s="199">
        <v>0</v>
      </c>
      <c r="K1508" s="199" t="e">
        <f ca="1"/>
        <v>#NAME?</v>
      </c>
      <c r="T1508" s="199">
        <v>0</v>
      </c>
      <c r="U1508" s="199">
        <v>0</v>
      </c>
    </row>
    <row r="1509" spans="9:21" x14ac:dyDescent="0.3">
      <c r="I1509" s="199">
        <v>0</v>
      </c>
      <c r="J1509" s="199">
        <v>0</v>
      </c>
      <c r="K1509" s="199" t="e">
        <f ca="1"/>
        <v>#NAME?</v>
      </c>
      <c r="T1509" s="199">
        <v>0</v>
      </c>
      <c r="U1509" s="199">
        <v>0</v>
      </c>
    </row>
    <row r="1510" spans="9:21" x14ac:dyDescent="0.3">
      <c r="I1510" s="199">
        <v>0</v>
      </c>
      <c r="J1510" s="199">
        <v>0</v>
      </c>
      <c r="K1510" s="199" t="e">
        <f ca="1"/>
        <v>#NAME?</v>
      </c>
      <c r="T1510" s="199">
        <v>0</v>
      </c>
      <c r="U1510" s="199">
        <v>0</v>
      </c>
    </row>
    <row r="1511" spans="9:21" x14ac:dyDescent="0.3">
      <c r="I1511" s="199">
        <v>0</v>
      </c>
      <c r="J1511" s="199">
        <v>0</v>
      </c>
      <c r="K1511" s="199" t="e">
        <f ca="1"/>
        <v>#NAME?</v>
      </c>
      <c r="T1511" s="199">
        <v>0</v>
      </c>
      <c r="U1511" s="199">
        <v>0</v>
      </c>
    </row>
    <row r="1512" spans="9:21" x14ac:dyDescent="0.3">
      <c r="I1512" s="199">
        <v>0</v>
      </c>
      <c r="J1512" s="199">
        <v>0</v>
      </c>
      <c r="K1512" s="199" t="e">
        <f ca="1"/>
        <v>#NAME?</v>
      </c>
      <c r="T1512" s="199">
        <v>0</v>
      </c>
      <c r="U1512" s="199">
        <v>0</v>
      </c>
    </row>
    <row r="1513" spans="9:21" x14ac:dyDescent="0.3">
      <c r="I1513" s="199">
        <v>0</v>
      </c>
      <c r="J1513" s="199">
        <v>0</v>
      </c>
      <c r="K1513" s="199" t="e">
        <f ca="1"/>
        <v>#NAME?</v>
      </c>
      <c r="T1513" s="199">
        <v>0</v>
      </c>
      <c r="U1513" s="199">
        <v>0</v>
      </c>
    </row>
    <row r="1514" spans="9:21" x14ac:dyDescent="0.3">
      <c r="I1514" s="199">
        <v>0</v>
      </c>
      <c r="J1514" s="199">
        <v>0</v>
      </c>
      <c r="K1514" s="199" t="e">
        <f ca="1"/>
        <v>#NAME?</v>
      </c>
      <c r="T1514" s="199">
        <v>0</v>
      </c>
      <c r="U1514" s="199">
        <v>0</v>
      </c>
    </row>
    <row r="1515" spans="9:21" x14ac:dyDescent="0.3">
      <c r="I1515" s="199">
        <v>0</v>
      </c>
      <c r="J1515" s="199">
        <v>0</v>
      </c>
      <c r="K1515" s="199" t="e">
        <f ca="1"/>
        <v>#NAME?</v>
      </c>
      <c r="T1515" s="199">
        <v>0</v>
      </c>
      <c r="U1515" s="199">
        <v>0</v>
      </c>
    </row>
    <row r="1516" spans="9:21" x14ac:dyDescent="0.3">
      <c r="I1516" s="199">
        <v>0</v>
      </c>
      <c r="J1516" s="199">
        <v>0</v>
      </c>
      <c r="K1516" s="199" t="e">
        <f ca="1"/>
        <v>#NAME?</v>
      </c>
      <c r="T1516" s="199">
        <v>0</v>
      </c>
      <c r="U1516" s="199">
        <v>0</v>
      </c>
    </row>
    <row r="1517" spans="9:21" x14ac:dyDescent="0.3">
      <c r="I1517" s="199">
        <v>0</v>
      </c>
      <c r="J1517" s="199">
        <v>0</v>
      </c>
      <c r="K1517" s="199" t="e">
        <f ca="1"/>
        <v>#NAME?</v>
      </c>
      <c r="T1517" s="199">
        <v>0</v>
      </c>
      <c r="U1517" s="199">
        <v>0</v>
      </c>
    </row>
    <row r="1518" spans="9:21" x14ac:dyDescent="0.3">
      <c r="I1518" s="199">
        <v>0</v>
      </c>
      <c r="J1518" s="199">
        <v>0</v>
      </c>
      <c r="K1518" s="199" t="e">
        <f ca="1"/>
        <v>#NAME?</v>
      </c>
      <c r="T1518" s="199">
        <v>0</v>
      </c>
      <c r="U1518" s="199">
        <v>0</v>
      </c>
    </row>
    <row r="1519" spans="9:21" x14ac:dyDescent="0.3">
      <c r="I1519" s="199">
        <v>0</v>
      </c>
      <c r="J1519" s="199">
        <v>0</v>
      </c>
      <c r="K1519" s="199" t="e">
        <f ca="1"/>
        <v>#NAME?</v>
      </c>
      <c r="T1519" s="199">
        <v>0</v>
      </c>
      <c r="U1519" s="199">
        <v>0</v>
      </c>
    </row>
    <row r="1520" spans="9:21" x14ac:dyDescent="0.3">
      <c r="I1520" s="199">
        <v>0</v>
      </c>
      <c r="J1520" s="199">
        <v>0</v>
      </c>
      <c r="K1520" s="199" t="e">
        <f ca="1"/>
        <v>#NAME?</v>
      </c>
      <c r="T1520" s="199">
        <v>0</v>
      </c>
      <c r="U1520" s="199">
        <v>0</v>
      </c>
    </row>
    <row r="1521" spans="9:21" x14ac:dyDescent="0.3">
      <c r="I1521" s="199">
        <v>0</v>
      </c>
      <c r="J1521" s="199">
        <v>0</v>
      </c>
      <c r="K1521" s="199" t="e">
        <f ca="1"/>
        <v>#NAME?</v>
      </c>
      <c r="T1521" s="199">
        <v>0</v>
      </c>
      <c r="U1521" s="199">
        <v>0</v>
      </c>
    </row>
    <row r="1522" spans="9:21" x14ac:dyDescent="0.3">
      <c r="I1522" s="199">
        <v>0</v>
      </c>
      <c r="J1522" s="199">
        <v>0</v>
      </c>
      <c r="K1522" s="199" t="e">
        <f ca="1"/>
        <v>#NAME?</v>
      </c>
      <c r="T1522" s="199">
        <v>0</v>
      </c>
      <c r="U1522" s="199">
        <v>0</v>
      </c>
    </row>
    <row r="1523" spans="9:21" x14ac:dyDescent="0.3">
      <c r="I1523" s="199">
        <v>0</v>
      </c>
      <c r="J1523" s="199">
        <v>0</v>
      </c>
      <c r="K1523" s="199" t="e">
        <f ca="1"/>
        <v>#NAME?</v>
      </c>
      <c r="T1523" s="199">
        <v>0</v>
      </c>
      <c r="U1523" s="199">
        <v>0</v>
      </c>
    </row>
    <row r="1524" spans="9:21" x14ac:dyDescent="0.3">
      <c r="I1524" s="199">
        <v>0</v>
      </c>
      <c r="J1524" s="199">
        <v>0</v>
      </c>
      <c r="K1524" s="199" t="e">
        <f ca="1"/>
        <v>#NAME?</v>
      </c>
      <c r="T1524" s="199">
        <v>0</v>
      </c>
      <c r="U1524" s="199">
        <v>0</v>
      </c>
    </row>
    <row r="1525" spans="9:21" x14ac:dyDescent="0.3">
      <c r="I1525" s="199">
        <v>0</v>
      </c>
      <c r="J1525" s="199">
        <v>0</v>
      </c>
      <c r="K1525" s="199" t="e">
        <f ca="1"/>
        <v>#NAME?</v>
      </c>
      <c r="T1525" s="199">
        <v>0</v>
      </c>
      <c r="U1525" s="199">
        <v>0</v>
      </c>
    </row>
    <row r="1526" spans="9:21" x14ac:dyDescent="0.3">
      <c r="I1526" s="199">
        <v>0</v>
      </c>
      <c r="J1526" s="199">
        <v>0</v>
      </c>
      <c r="K1526" s="199" t="e">
        <f ca="1"/>
        <v>#NAME?</v>
      </c>
      <c r="T1526" s="199">
        <v>0</v>
      </c>
      <c r="U1526" s="199">
        <v>0</v>
      </c>
    </row>
    <row r="1527" spans="9:21" x14ac:dyDescent="0.3">
      <c r="I1527" s="199">
        <v>0</v>
      </c>
      <c r="J1527" s="199">
        <v>0</v>
      </c>
      <c r="K1527" s="199" t="e">
        <f ca="1"/>
        <v>#NAME?</v>
      </c>
      <c r="T1527" s="199">
        <v>0</v>
      </c>
      <c r="U1527" s="199">
        <v>0</v>
      </c>
    </row>
    <row r="1528" spans="9:21" x14ac:dyDescent="0.3">
      <c r="I1528" s="199">
        <v>0</v>
      </c>
      <c r="J1528" s="199">
        <v>0</v>
      </c>
      <c r="K1528" s="199" t="e">
        <f ca="1"/>
        <v>#NAME?</v>
      </c>
      <c r="T1528" s="199">
        <v>0</v>
      </c>
      <c r="U1528" s="199">
        <v>31464.458225761766</v>
      </c>
    </row>
    <row r="1529" spans="9:21" x14ac:dyDescent="0.3">
      <c r="I1529" s="199">
        <v>0</v>
      </c>
      <c r="J1529" s="199">
        <v>0</v>
      </c>
      <c r="K1529" s="199" t="e">
        <f ca="1"/>
        <v>#NAME?</v>
      </c>
      <c r="T1529" s="199">
        <v>0</v>
      </c>
      <c r="U1529" s="199">
        <v>0</v>
      </c>
    </row>
    <row r="1530" spans="9:21" x14ac:dyDescent="0.3">
      <c r="I1530" s="199">
        <v>0</v>
      </c>
      <c r="J1530" s="199">
        <v>0</v>
      </c>
      <c r="K1530" s="199" t="e">
        <f ca="1"/>
        <v>#NAME?</v>
      </c>
      <c r="T1530" s="199">
        <v>0</v>
      </c>
      <c r="U1530" s="199">
        <v>0</v>
      </c>
    </row>
    <row r="1531" spans="9:21" x14ac:dyDescent="0.3">
      <c r="I1531" s="199">
        <v>0</v>
      </c>
      <c r="J1531" s="199">
        <v>0</v>
      </c>
      <c r="K1531" s="199" t="e">
        <f ca="1"/>
        <v>#NAME?</v>
      </c>
      <c r="T1531" s="199">
        <v>0</v>
      </c>
      <c r="U1531" s="199">
        <v>0</v>
      </c>
    </row>
    <row r="1532" spans="9:21" x14ac:dyDescent="0.3">
      <c r="I1532" s="199">
        <v>0</v>
      </c>
      <c r="J1532" s="199">
        <v>0</v>
      </c>
      <c r="K1532" s="199" t="e">
        <f ca="1"/>
        <v>#NAME?</v>
      </c>
      <c r="T1532" s="199">
        <v>0</v>
      </c>
      <c r="U1532" s="199">
        <v>0</v>
      </c>
    </row>
    <row r="1533" spans="9:21" x14ac:dyDescent="0.3">
      <c r="I1533" s="199">
        <v>0</v>
      </c>
      <c r="J1533" s="199">
        <v>0</v>
      </c>
      <c r="K1533" s="199" t="e">
        <f ca="1"/>
        <v>#NAME?</v>
      </c>
      <c r="T1533" s="199">
        <v>0</v>
      </c>
      <c r="U1533" s="199">
        <v>0</v>
      </c>
    </row>
    <row r="1534" spans="9:21" x14ac:dyDescent="0.3">
      <c r="I1534" s="199">
        <v>0</v>
      </c>
      <c r="J1534" s="199">
        <v>0</v>
      </c>
      <c r="K1534" s="199" t="e">
        <f ca="1"/>
        <v>#NAME?</v>
      </c>
      <c r="T1534" s="199">
        <v>0</v>
      </c>
      <c r="U1534" s="199">
        <v>0</v>
      </c>
    </row>
    <row r="1535" spans="9:21" x14ac:dyDescent="0.3">
      <c r="I1535" s="199">
        <v>0</v>
      </c>
      <c r="J1535" s="199">
        <v>0</v>
      </c>
      <c r="K1535" s="199" t="e">
        <f ca="1"/>
        <v>#NAME?</v>
      </c>
      <c r="T1535" s="199">
        <v>0</v>
      </c>
      <c r="U1535" s="199">
        <v>0</v>
      </c>
    </row>
    <row r="1536" spans="9:21" x14ac:dyDescent="0.3">
      <c r="I1536" s="199">
        <v>0</v>
      </c>
      <c r="J1536" s="199">
        <v>0</v>
      </c>
      <c r="K1536" s="199" t="e">
        <f ca="1"/>
        <v>#NAME?</v>
      </c>
      <c r="T1536" s="199">
        <v>0</v>
      </c>
      <c r="U1536" s="199">
        <v>0</v>
      </c>
    </row>
    <row r="1537" spans="9:21" x14ac:dyDescent="0.3">
      <c r="I1537" s="199">
        <v>0</v>
      </c>
      <c r="J1537" s="199">
        <v>0</v>
      </c>
      <c r="K1537" s="199" t="e">
        <f ca="1"/>
        <v>#NAME?</v>
      </c>
      <c r="T1537" s="199">
        <v>0</v>
      </c>
      <c r="U1537" s="199">
        <v>0</v>
      </c>
    </row>
    <row r="1538" spans="9:21" x14ac:dyDescent="0.3">
      <c r="I1538" s="199">
        <v>0</v>
      </c>
      <c r="J1538" s="199">
        <v>0</v>
      </c>
      <c r="K1538" s="199" t="e">
        <f ca="1"/>
        <v>#NAME?</v>
      </c>
      <c r="T1538" s="199">
        <v>0</v>
      </c>
      <c r="U1538" s="199">
        <v>0</v>
      </c>
    </row>
    <row r="1539" spans="9:21" x14ac:dyDescent="0.3">
      <c r="I1539" s="199">
        <v>0</v>
      </c>
      <c r="J1539" s="199">
        <v>0</v>
      </c>
      <c r="K1539" s="199" t="e">
        <f ca="1"/>
        <v>#NAME?</v>
      </c>
      <c r="T1539" s="199">
        <v>0</v>
      </c>
      <c r="U1539" s="199">
        <v>0</v>
      </c>
    </row>
    <row r="1540" spans="9:21" x14ac:dyDescent="0.3">
      <c r="I1540" s="199">
        <v>0</v>
      </c>
      <c r="J1540" s="199">
        <v>0</v>
      </c>
      <c r="K1540" s="199" t="e">
        <f ca="1"/>
        <v>#NAME?</v>
      </c>
      <c r="T1540" s="199">
        <v>0</v>
      </c>
      <c r="U1540" s="199">
        <v>0</v>
      </c>
    </row>
    <row r="1541" spans="9:21" x14ac:dyDescent="0.3">
      <c r="I1541" s="199">
        <v>0</v>
      </c>
      <c r="J1541" s="199">
        <v>0</v>
      </c>
      <c r="K1541" s="199" t="e">
        <f ca="1"/>
        <v>#NAME?</v>
      </c>
      <c r="T1541" s="199">
        <v>0</v>
      </c>
      <c r="U1541" s="199">
        <v>0</v>
      </c>
    </row>
    <row r="1542" spans="9:21" x14ac:dyDescent="0.3">
      <c r="I1542" s="199">
        <v>0</v>
      </c>
      <c r="J1542" s="199">
        <v>0</v>
      </c>
      <c r="K1542" s="199" t="e">
        <f ca="1"/>
        <v>#NAME?</v>
      </c>
      <c r="T1542" s="199">
        <v>0</v>
      </c>
      <c r="U1542" s="199">
        <v>0</v>
      </c>
    </row>
    <row r="1543" spans="9:21" x14ac:dyDescent="0.3">
      <c r="I1543" s="199">
        <v>0</v>
      </c>
      <c r="J1543" s="199">
        <v>0</v>
      </c>
      <c r="K1543" s="199" t="e">
        <f ca="1"/>
        <v>#NAME?</v>
      </c>
      <c r="T1543" s="199">
        <v>0</v>
      </c>
      <c r="U1543" s="199">
        <v>0</v>
      </c>
    </row>
    <row r="1544" spans="9:21" x14ac:dyDescent="0.3">
      <c r="I1544" s="199">
        <v>0</v>
      </c>
      <c r="J1544" s="199">
        <v>0</v>
      </c>
      <c r="K1544" s="199" t="e">
        <f ca="1"/>
        <v>#NAME?</v>
      </c>
      <c r="T1544" s="199">
        <v>0</v>
      </c>
      <c r="U1544" s="199">
        <v>0</v>
      </c>
    </row>
    <row r="1545" spans="9:21" x14ac:dyDescent="0.3">
      <c r="I1545" s="199">
        <v>0</v>
      </c>
      <c r="J1545" s="199">
        <v>0</v>
      </c>
      <c r="K1545" s="199" t="e">
        <f ca="1"/>
        <v>#NAME?</v>
      </c>
      <c r="T1545" s="199">
        <v>0</v>
      </c>
      <c r="U1545" s="199">
        <v>0</v>
      </c>
    </row>
    <row r="1546" spans="9:21" x14ac:dyDescent="0.3">
      <c r="I1546" s="199">
        <v>0</v>
      </c>
      <c r="J1546" s="199">
        <v>0</v>
      </c>
      <c r="K1546" s="199" t="e">
        <f ca="1"/>
        <v>#NAME?</v>
      </c>
      <c r="T1546" s="199">
        <v>0</v>
      </c>
      <c r="U1546" s="199">
        <v>0</v>
      </c>
    </row>
    <row r="1547" spans="9:21" x14ac:dyDescent="0.3">
      <c r="I1547" s="199">
        <v>0</v>
      </c>
      <c r="J1547" s="199">
        <v>0</v>
      </c>
      <c r="K1547" s="199" t="e">
        <f ca="1"/>
        <v>#NAME?</v>
      </c>
      <c r="T1547" s="199">
        <v>0</v>
      </c>
      <c r="U1547" s="199">
        <v>0</v>
      </c>
    </row>
    <row r="1548" spans="9:21" x14ac:dyDescent="0.3">
      <c r="I1548" s="199">
        <v>0</v>
      </c>
      <c r="J1548" s="199">
        <v>0</v>
      </c>
      <c r="K1548" s="199" t="e">
        <f ca="1"/>
        <v>#NAME?</v>
      </c>
      <c r="T1548" s="199">
        <v>0</v>
      </c>
      <c r="U1548" s="199">
        <v>0</v>
      </c>
    </row>
    <row r="1549" spans="9:21" x14ac:dyDescent="0.3">
      <c r="I1549" s="199">
        <v>0</v>
      </c>
      <c r="J1549" s="199">
        <v>0</v>
      </c>
      <c r="K1549" s="199" t="e">
        <f ca="1"/>
        <v>#NAME?</v>
      </c>
      <c r="T1549" s="199">
        <v>0</v>
      </c>
      <c r="U1549" s="199">
        <v>0</v>
      </c>
    </row>
    <row r="1550" spans="9:21" x14ac:dyDescent="0.3">
      <c r="I1550" s="199">
        <v>0</v>
      </c>
      <c r="J1550" s="199">
        <v>0</v>
      </c>
      <c r="K1550" s="199" t="e">
        <f ca="1"/>
        <v>#NAME?</v>
      </c>
      <c r="T1550" s="199">
        <v>0</v>
      </c>
      <c r="U1550" s="199">
        <v>0</v>
      </c>
    </row>
    <row r="1551" spans="9:21" x14ac:dyDescent="0.3">
      <c r="I1551" s="199">
        <v>0</v>
      </c>
      <c r="J1551" s="199">
        <v>0</v>
      </c>
      <c r="K1551" s="199" t="e">
        <f ca="1"/>
        <v>#NAME?</v>
      </c>
      <c r="T1551" s="199">
        <v>0</v>
      </c>
      <c r="U1551" s="199">
        <v>0</v>
      </c>
    </row>
    <row r="1552" spans="9:21" x14ac:dyDescent="0.3">
      <c r="I1552" s="199">
        <v>0</v>
      </c>
      <c r="J1552" s="199">
        <v>0</v>
      </c>
      <c r="K1552" s="199" t="e">
        <f ca="1"/>
        <v>#NAME?</v>
      </c>
      <c r="T1552" s="199">
        <v>0</v>
      </c>
      <c r="U1552" s="199">
        <v>0</v>
      </c>
    </row>
    <row r="1553" spans="9:21" x14ac:dyDescent="0.3">
      <c r="I1553" s="199">
        <v>81844.127004752954</v>
      </c>
      <c r="J1553" s="199">
        <v>0</v>
      </c>
      <c r="K1553" s="199" t="e">
        <f ca="1"/>
        <v>#NAME?</v>
      </c>
      <c r="T1553" s="199">
        <v>81844.127004752954</v>
      </c>
      <c r="U1553" s="199">
        <v>0</v>
      </c>
    </row>
    <row r="1554" spans="9:21" x14ac:dyDescent="0.3">
      <c r="I1554" s="199">
        <v>0</v>
      </c>
      <c r="J1554" s="199">
        <v>0</v>
      </c>
      <c r="K1554" s="199" t="e">
        <f ca="1"/>
        <v>#NAME?</v>
      </c>
      <c r="T1554" s="199">
        <v>0</v>
      </c>
      <c r="U1554" s="199">
        <v>0</v>
      </c>
    </row>
    <row r="1555" spans="9:21" x14ac:dyDescent="0.3">
      <c r="I1555" s="199">
        <v>0</v>
      </c>
      <c r="J1555" s="199">
        <v>0</v>
      </c>
      <c r="K1555" s="199" t="e">
        <f ca="1"/>
        <v>#NAME?</v>
      </c>
      <c r="T1555" s="199">
        <v>0</v>
      </c>
      <c r="U1555" s="199">
        <v>0</v>
      </c>
    </row>
    <row r="1556" spans="9:21" x14ac:dyDescent="0.3">
      <c r="I1556" s="199">
        <v>0</v>
      </c>
      <c r="J1556" s="199">
        <v>0</v>
      </c>
      <c r="K1556" s="199" t="e">
        <f ca="1"/>
        <v>#NAME?</v>
      </c>
      <c r="T1556" s="199">
        <v>0</v>
      </c>
      <c r="U1556" s="199">
        <v>0</v>
      </c>
    </row>
    <row r="1557" spans="9:21" x14ac:dyDescent="0.3">
      <c r="I1557" s="199">
        <v>0</v>
      </c>
      <c r="J1557" s="199">
        <v>0</v>
      </c>
      <c r="K1557" s="199" t="e">
        <f ca="1"/>
        <v>#NAME?</v>
      </c>
      <c r="T1557" s="199">
        <v>0</v>
      </c>
      <c r="U1557" s="199">
        <v>0</v>
      </c>
    </row>
    <row r="1558" spans="9:21" x14ac:dyDescent="0.3">
      <c r="I1558" s="199">
        <v>0</v>
      </c>
      <c r="J1558" s="199">
        <v>0</v>
      </c>
      <c r="K1558" s="199" t="e">
        <f ca="1"/>
        <v>#NAME?</v>
      </c>
      <c r="T1558" s="199">
        <v>0</v>
      </c>
      <c r="U1558" s="199">
        <v>0</v>
      </c>
    </row>
    <row r="1559" spans="9:21" x14ac:dyDescent="0.3">
      <c r="I1559" s="199">
        <v>0</v>
      </c>
      <c r="J1559" s="199">
        <v>0</v>
      </c>
      <c r="K1559" s="199" t="e">
        <f ca="1"/>
        <v>#NAME?</v>
      </c>
      <c r="T1559" s="199">
        <v>0</v>
      </c>
      <c r="U1559" s="199">
        <v>0</v>
      </c>
    </row>
    <row r="1560" spans="9:21" x14ac:dyDescent="0.3">
      <c r="I1560" s="199">
        <v>0</v>
      </c>
      <c r="J1560" s="199">
        <v>0</v>
      </c>
      <c r="K1560" s="199" t="e">
        <f ca="1"/>
        <v>#NAME?</v>
      </c>
      <c r="T1560" s="199">
        <v>0</v>
      </c>
      <c r="U1560" s="199">
        <v>0</v>
      </c>
    </row>
    <row r="1561" spans="9:21" x14ac:dyDescent="0.3">
      <c r="I1561" s="199">
        <v>0</v>
      </c>
      <c r="J1561" s="199">
        <v>0</v>
      </c>
      <c r="K1561" s="199" t="e">
        <f ca="1"/>
        <v>#NAME?</v>
      </c>
      <c r="T1561" s="199">
        <v>0</v>
      </c>
      <c r="U1561" s="199">
        <v>0</v>
      </c>
    </row>
    <row r="1562" spans="9:21" x14ac:dyDescent="0.3">
      <c r="I1562" s="199">
        <v>0</v>
      </c>
      <c r="J1562" s="199">
        <v>0</v>
      </c>
      <c r="K1562" s="199" t="e">
        <f ca="1"/>
        <v>#NAME?</v>
      </c>
      <c r="T1562" s="199">
        <v>0</v>
      </c>
      <c r="U1562" s="199">
        <v>0</v>
      </c>
    </row>
    <row r="1563" spans="9:21" x14ac:dyDescent="0.3">
      <c r="I1563" s="199">
        <v>0</v>
      </c>
      <c r="J1563" s="199">
        <v>0</v>
      </c>
      <c r="K1563" s="199" t="e">
        <f ca="1"/>
        <v>#NAME?</v>
      </c>
      <c r="T1563" s="199">
        <v>0</v>
      </c>
      <c r="U1563" s="199">
        <v>0</v>
      </c>
    </row>
    <row r="1564" spans="9:21" x14ac:dyDescent="0.3">
      <c r="I1564" s="199">
        <v>43915.071804725907</v>
      </c>
      <c r="J1564" s="199">
        <v>0</v>
      </c>
      <c r="K1564" s="199" t="e">
        <f ca="1"/>
        <v>#NAME?</v>
      </c>
      <c r="T1564" s="199">
        <v>43915.071804725907</v>
      </c>
      <c r="U1564" s="199">
        <v>0</v>
      </c>
    </row>
    <row r="1565" spans="9:21" x14ac:dyDescent="0.3">
      <c r="I1565" s="199">
        <v>0</v>
      </c>
      <c r="J1565" s="199">
        <v>0</v>
      </c>
      <c r="K1565" s="199" t="e">
        <f ca="1"/>
        <v>#NAME?</v>
      </c>
      <c r="T1565" s="199">
        <v>0</v>
      </c>
      <c r="U1565" s="199">
        <v>0</v>
      </c>
    </row>
    <row r="1566" spans="9:21" x14ac:dyDescent="0.3">
      <c r="I1566" s="199">
        <v>0</v>
      </c>
      <c r="J1566" s="199">
        <v>0</v>
      </c>
      <c r="K1566" s="199" t="e">
        <f ca="1"/>
        <v>#NAME?</v>
      </c>
      <c r="T1566" s="199">
        <v>0</v>
      </c>
      <c r="U1566" s="199">
        <v>0</v>
      </c>
    </row>
    <row r="1567" spans="9:21" x14ac:dyDescent="0.3">
      <c r="I1567" s="199">
        <v>0</v>
      </c>
      <c r="J1567" s="199">
        <v>0</v>
      </c>
      <c r="K1567" s="199" t="e">
        <f ca="1"/>
        <v>#NAME?</v>
      </c>
      <c r="T1567" s="199">
        <v>0</v>
      </c>
      <c r="U1567" s="199">
        <v>0</v>
      </c>
    </row>
    <row r="1568" spans="9:21" x14ac:dyDescent="0.3">
      <c r="I1568" s="199">
        <v>0</v>
      </c>
      <c r="J1568" s="199">
        <v>0</v>
      </c>
      <c r="K1568" s="199" t="e">
        <f ca="1"/>
        <v>#NAME?</v>
      </c>
      <c r="T1568" s="199">
        <v>0</v>
      </c>
      <c r="U1568" s="199">
        <v>0</v>
      </c>
    </row>
    <row r="1569" spans="9:21" x14ac:dyDescent="0.3">
      <c r="I1569" s="199">
        <v>0</v>
      </c>
      <c r="J1569" s="199">
        <v>0</v>
      </c>
      <c r="K1569" s="199" t="e">
        <f ca="1"/>
        <v>#NAME?</v>
      </c>
      <c r="T1569" s="199">
        <v>0</v>
      </c>
      <c r="U1569" s="199">
        <v>0</v>
      </c>
    </row>
    <row r="1570" spans="9:21" x14ac:dyDescent="0.3">
      <c r="I1570" s="199">
        <v>0</v>
      </c>
      <c r="J1570" s="199">
        <v>0</v>
      </c>
      <c r="K1570" s="199" t="e">
        <f ca="1"/>
        <v>#NAME?</v>
      </c>
      <c r="T1570" s="199">
        <v>0</v>
      </c>
      <c r="U1570" s="199">
        <v>0</v>
      </c>
    </row>
    <row r="1571" spans="9:21" x14ac:dyDescent="0.3">
      <c r="I1571" s="199">
        <v>0</v>
      </c>
      <c r="J1571" s="199">
        <v>0</v>
      </c>
      <c r="K1571" s="199" t="e">
        <f ca="1"/>
        <v>#NAME?</v>
      </c>
      <c r="T1571" s="199">
        <v>0</v>
      </c>
      <c r="U1571" s="199">
        <v>0</v>
      </c>
    </row>
    <row r="1572" spans="9:21" x14ac:dyDescent="0.3">
      <c r="I1572" s="199">
        <v>0</v>
      </c>
      <c r="J1572" s="199">
        <v>0</v>
      </c>
      <c r="K1572" s="199" t="e">
        <f ca="1"/>
        <v>#NAME?</v>
      </c>
      <c r="T1572" s="199">
        <v>0</v>
      </c>
      <c r="U1572" s="199">
        <v>0</v>
      </c>
    </row>
    <row r="1573" spans="9:21" x14ac:dyDescent="0.3">
      <c r="I1573" s="199">
        <v>0</v>
      </c>
      <c r="J1573" s="199">
        <v>0</v>
      </c>
      <c r="K1573" s="199" t="e">
        <f ca="1"/>
        <v>#NAME?</v>
      </c>
      <c r="T1573" s="199">
        <v>0</v>
      </c>
      <c r="U1573" s="199">
        <v>0</v>
      </c>
    </row>
    <row r="1574" spans="9:21" x14ac:dyDescent="0.3">
      <c r="I1574" s="199">
        <v>0</v>
      </c>
      <c r="J1574" s="199">
        <v>0</v>
      </c>
      <c r="K1574" s="199" t="e">
        <f ca="1"/>
        <v>#NAME?</v>
      </c>
      <c r="T1574" s="199">
        <v>0</v>
      </c>
      <c r="U1574" s="199">
        <v>0</v>
      </c>
    </row>
    <row r="1575" spans="9:21" x14ac:dyDescent="0.3">
      <c r="I1575" s="199">
        <v>0</v>
      </c>
      <c r="J1575" s="199">
        <v>0</v>
      </c>
      <c r="K1575" s="199" t="e">
        <f ca="1"/>
        <v>#NAME?</v>
      </c>
      <c r="T1575" s="199">
        <v>0</v>
      </c>
      <c r="U1575" s="199">
        <v>0</v>
      </c>
    </row>
    <row r="1576" spans="9:21" x14ac:dyDescent="0.3">
      <c r="I1576" s="199">
        <v>0</v>
      </c>
      <c r="J1576" s="199">
        <v>0</v>
      </c>
      <c r="K1576" s="199" t="e">
        <f ca="1"/>
        <v>#NAME?</v>
      </c>
      <c r="T1576" s="199">
        <v>0</v>
      </c>
      <c r="U1576" s="199">
        <v>0</v>
      </c>
    </row>
    <row r="1577" spans="9:21" x14ac:dyDescent="0.3">
      <c r="I1577" s="199">
        <v>0</v>
      </c>
      <c r="J1577" s="199">
        <v>0</v>
      </c>
      <c r="K1577" s="199" t="e">
        <f ca="1"/>
        <v>#NAME?</v>
      </c>
      <c r="T1577" s="199">
        <v>0</v>
      </c>
      <c r="U1577" s="199">
        <v>0</v>
      </c>
    </row>
    <row r="1578" spans="9:21" x14ac:dyDescent="0.3">
      <c r="I1578" s="199">
        <v>0</v>
      </c>
      <c r="J1578" s="199">
        <v>0</v>
      </c>
      <c r="K1578" s="199" t="e">
        <f ca="1"/>
        <v>#NAME?</v>
      </c>
      <c r="T1578" s="199">
        <v>0</v>
      </c>
      <c r="U1578" s="199">
        <v>0</v>
      </c>
    </row>
    <row r="1579" spans="9:21" x14ac:dyDescent="0.3">
      <c r="I1579" s="199">
        <v>0</v>
      </c>
      <c r="J1579" s="199">
        <v>0</v>
      </c>
      <c r="K1579" s="199" t="e">
        <f ca="1"/>
        <v>#NAME?</v>
      </c>
      <c r="T1579" s="199">
        <v>0</v>
      </c>
      <c r="U1579" s="199">
        <v>0</v>
      </c>
    </row>
    <row r="1580" spans="9:21" x14ac:dyDescent="0.3">
      <c r="I1580" s="199">
        <v>0</v>
      </c>
      <c r="J1580" s="199">
        <v>0</v>
      </c>
      <c r="K1580" s="199" t="e">
        <f ca="1"/>
        <v>#NAME?</v>
      </c>
      <c r="T1580" s="199">
        <v>0</v>
      </c>
      <c r="U1580" s="199">
        <v>0</v>
      </c>
    </row>
    <row r="1581" spans="9:21" x14ac:dyDescent="0.3">
      <c r="I1581" s="199">
        <v>0</v>
      </c>
      <c r="J1581" s="199">
        <v>0</v>
      </c>
      <c r="K1581" s="199" t="e">
        <f ca="1"/>
        <v>#NAME?</v>
      </c>
      <c r="T1581" s="199">
        <v>0</v>
      </c>
      <c r="U1581" s="199">
        <v>0</v>
      </c>
    </row>
    <row r="1582" spans="9:21" x14ac:dyDescent="0.3">
      <c r="I1582" s="199">
        <v>0</v>
      </c>
      <c r="J1582" s="199">
        <v>0</v>
      </c>
      <c r="K1582" s="199" t="e">
        <f ca="1"/>
        <v>#NAME?</v>
      </c>
      <c r="T1582" s="199">
        <v>0</v>
      </c>
      <c r="U1582" s="199">
        <v>0</v>
      </c>
    </row>
    <row r="1583" spans="9:21" x14ac:dyDescent="0.3">
      <c r="I1583" s="199">
        <v>0</v>
      </c>
      <c r="J1583" s="199">
        <v>0</v>
      </c>
      <c r="K1583" s="199" t="e">
        <f ca="1"/>
        <v>#NAME?</v>
      </c>
      <c r="T1583" s="199">
        <v>0</v>
      </c>
      <c r="U1583" s="199">
        <v>0</v>
      </c>
    </row>
    <row r="1584" spans="9:21" x14ac:dyDescent="0.3">
      <c r="I1584" s="199">
        <v>0</v>
      </c>
      <c r="J1584" s="199">
        <v>0</v>
      </c>
      <c r="K1584" s="199" t="e">
        <f ca="1"/>
        <v>#NAME?</v>
      </c>
      <c r="T1584" s="199">
        <v>0</v>
      </c>
      <c r="U1584" s="199">
        <v>0</v>
      </c>
    </row>
    <row r="1585" spans="9:21" x14ac:dyDescent="0.3">
      <c r="I1585" s="199">
        <v>0</v>
      </c>
      <c r="J1585" s="199">
        <v>0</v>
      </c>
      <c r="K1585" s="199" t="e">
        <f ca="1"/>
        <v>#NAME?</v>
      </c>
      <c r="T1585" s="199">
        <v>0</v>
      </c>
      <c r="U1585" s="199">
        <v>0</v>
      </c>
    </row>
    <row r="1586" spans="9:21" x14ac:dyDescent="0.3">
      <c r="I1586" s="199">
        <v>0</v>
      </c>
      <c r="J1586" s="199">
        <v>0</v>
      </c>
      <c r="K1586" s="199" t="e">
        <f ca="1"/>
        <v>#NAME?</v>
      </c>
      <c r="T1586" s="199">
        <v>0</v>
      </c>
      <c r="U1586" s="199">
        <v>0</v>
      </c>
    </row>
    <row r="1587" spans="9:21" x14ac:dyDescent="0.3">
      <c r="I1587" s="199">
        <v>0</v>
      </c>
      <c r="J1587" s="199">
        <v>0</v>
      </c>
      <c r="K1587" s="199" t="e">
        <f ca="1"/>
        <v>#NAME?</v>
      </c>
      <c r="T1587" s="199">
        <v>0</v>
      </c>
      <c r="U1587" s="199">
        <v>0</v>
      </c>
    </row>
    <row r="1588" spans="9:21" x14ac:dyDescent="0.3">
      <c r="I1588" s="199">
        <v>0</v>
      </c>
      <c r="J1588" s="199">
        <v>0</v>
      </c>
      <c r="K1588" s="199" t="e">
        <f ca="1"/>
        <v>#NAME?</v>
      </c>
      <c r="T1588" s="199">
        <v>0</v>
      </c>
      <c r="U1588" s="199">
        <v>0</v>
      </c>
    </row>
    <row r="1589" spans="9:21" x14ac:dyDescent="0.3">
      <c r="I1589" s="199">
        <v>0</v>
      </c>
      <c r="J1589" s="199">
        <v>0</v>
      </c>
      <c r="K1589" s="199" t="e">
        <f ca="1"/>
        <v>#NAME?</v>
      </c>
      <c r="T1589" s="199">
        <v>0</v>
      </c>
      <c r="U1589" s="199">
        <v>0</v>
      </c>
    </row>
    <row r="1590" spans="9:21" x14ac:dyDescent="0.3">
      <c r="I1590" s="199">
        <v>0</v>
      </c>
      <c r="J1590" s="199">
        <v>0</v>
      </c>
      <c r="K1590" s="199" t="e">
        <f ca="1"/>
        <v>#NAME?</v>
      </c>
      <c r="T1590" s="199">
        <v>0</v>
      </c>
      <c r="U1590" s="199">
        <v>0</v>
      </c>
    </row>
    <row r="1591" spans="9:21" x14ac:dyDescent="0.3">
      <c r="I1591" s="199">
        <v>0</v>
      </c>
      <c r="J1591" s="199">
        <v>0</v>
      </c>
      <c r="K1591" s="199" t="e">
        <f ca="1"/>
        <v>#NAME?</v>
      </c>
      <c r="T1591" s="199">
        <v>0</v>
      </c>
      <c r="U1591" s="199">
        <v>0</v>
      </c>
    </row>
    <row r="1592" spans="9:21" x14ac:dyDescent="0.3">
      <c r="I1592" s="199">
        <v>0</v>
      </c>
      <c r="J1592" s="199">
        <v>0</v>
      </c>
      <c r="K1592" s="199" t="e">
        <f ca="1"/>
        <v>#NAME?</v>
      </c>
      <c r="T1592" s="199">
        <v>0</v>
      </c>
      <c r="U1592" s="199">
        <v>0</v>
      </c>
    </row>
    <row r="1593" spans="9:21" x14ac:dyDescent="0.3">
      <c r="I1593" s="199">
        <v>0</v>
      </c>
      <c r="J1593" s="199">
        <v>0</v>
      </c>
      <c r="K1593" s="199" t="e">
        <f ca="1"/>
        <v>#NAME?</v>
      </c>
      <c r="T1593" s="199">
        <v>0</v>
      </c>
      <c r="U1593" s="199">
        <v>0</v>
      </c>
    </row>
    <row r="1594" spans="9:21" x14ac:dyDescent="0.3">
      <c r="I1594" s="199">
        <v>0</v>
      </c>
      <c r="J1594" s="199">
        <v>0</v>
      </c>
      <c r="K1594" s="199" t="e">
        <f ca="1"/>
        <v>#NAME?</v>
      </c>
      <c r="T1594" s="199">
        <v>0</v>
      </c>
      <c r="U1594" s="199">
        <v>0</v>
      </c>
    </row>
    <row r="1595" spans="9:21" x14ac:dyDescent="0.3">
      <c r="I1595" s="199">
        <v>0</v>
      </c>
      <c r="J1595" s="199">
        <v>0</v>
      </c>
      <c r="K1595" s="199" t="e">
        <f ca="1"/>
        <v>#NAME?</v>
      </c>
      <c r="T1595" s="199">
        <v>0</v>
      </c>
      <c r="U1595" s="199">
        <v>0</v>
      </c>
    </row>
    <row r="1596" spans="9:21" x14ac:dyDescent="0.3">
      <c r="I1596" s="199">
        <v>0</v>
      </c>
      <c r="J1596" s="199">
        <v>0</v>
      </c>
      <c r="K1596" s="199" t="e">
        <f ca="1"/>
        <v>#NAME?</v>
      </c>
      <c r="T1596" s="199">
        <v>0</v>
      </c>
      <c r="U1596" s="199">
        <v>0</v>
      </c>
    </row>
    <row r="1597" spans="9:21" x14ac:dyDescent="0.3">
      <c r="I1597" s="199">
        <v>0</v>
      </c>
      <c r="J1597" s="199">
        <v>0</v>
      </c>
      <c r="K1597" s="199" t="e">
        <f ca="1"/>
        <v>#NAME?</v>
      </c>
      <c r="T1597" s="199">
        <v>0</v>
      </c>
      <c r="U1597" s="199">
        <v>0</v>
      </c>
    </row>
    <row r="1598" spans="9:21" x14ac:dyDescent="0.3">
      <c r="I1598" s="199">
        <v>0</v>
      </c>
      <c r="J1598" s="199">
        <v>0</v>
      </c>
      <c r="K1598" s="199" t="e">
        <f ca="1"/>
        <v>#NAME?</v>
      </c>
      <c r="T1598" s="199">
        <v>0</v>
      </c>
      <c r="U1598" s="199">
        <v>0</v>
      </c>
    </row>
    <row r="1599" spans="9:21" x14ac:dyDescent="0.3">
      <c r="I1599" s="199">
        <v>0</v>
      </c>
      <c r="J1599" s="199">
        <v>0</v>
      </c>
      <c r="K1599" s="199" t="e">
        <f ca="1"/>
        <v>#NAME?</v>
      </c>
      <c r="T1599" s="199">
        <v>0</v>
      </c>
      <c r="U1599" s="199">
        <v>0</v>
      </c>
    </row>
    <row r="1600" spans="9:21" x14ac:dyDescent="0.3">
      <c r="I1600" s="199">
        <v>0</v>
      </c>
      <c r="J1600" s="199">
        <v>0</v>
      </c>
      <c r="K1600" s="199" t="e">
        <f ca="1"/>
        <v>#NAME?</v>
      </c>
      <c r="T1600" s="199">
        <v>0</v>
      </c>
      <c r="U1600" s="199">
        <v>0</v>
      </c>
    </row>
    <row r="1601" spans="9:21" x14ac:dyDescent="0.3">
      <c r="I1601" s="199">
        <v>0</v>
      </c>
      <c r="J1601" s="199">
        <v>0</v>
      </c>
      <c r="K1601" s="199" t="e">
        <f ca="1"/>
        <v>#NAME?</v>
      </c>
      <c r="T1601" s="199">
        <v>0</v>
      </c>
      <c r="U1601" s="199">
        <v>0</v>
      </c>
    </row>
    <row r="1602" spans="9:21" x14ac:dyDescent="0.3">
      <c r="I1602" s="199">
        <v>0</v>
      </c>
      <c r="J1602" s="199">
        <v>0</v>
      </c>
      <c r="K1602" s="199" t="e">
        <f ca="1"/>
        <v>#NAME?</v>
      </c>
      <c r="T1602" s="199">
        <v>0</v>
      </c>
      <c r="U1602" s="199">
        <v>0</v>
      </c>
    </row>
    <row r="1603" spans="9:21" x14ac:dyDescent="0.3">
      <c r="I1603" s="199">
        <v>0</v>
      </c>
      <c r="J1603" s="199">
        <v>0</v>
      </c>
      <c r="K1603" s="199" t="e">
        <f ca="1"/>
        <v>#NAME?</v>
      </c>
      <c r="T1603" s="199">
        <v>0</v>
      </c>
      <c r="U1603" s="199">
        <v>0</v>
      </c>
    </row>
    <row r="1604" spans="9:21" x14ac:dyDescent="0.3">
      <c r="I1604" s="199">
        <v>0</v>
      </c>
      <c r="J1604" s="199">
        <v>0</v>
      </c>
      <c r="K1604" s="199" t="e">
        <f ca="1"/>
        <v>#NAME?</v>
      </c>
      <c r="T1604" s="199">
        <v>0</v>
      </c>
      <c r="U1604" s="199">
        <v>0</v>
      </c>
    </row>
    <row r="1605" spans="9:21" x14ac:dyDescent="0.3">
      <c r="I1605" s="199">
        <v>0</v>
      </c>
      <c r="J1605" s="199">
        <v>0</v>
      </c>
      <c r="K1605" s="199" t="e">
        <f ca="1"/>
        <v>#NAME?</v>
      </c>
      <c r="T1605" s="199">
        <v>0</v>
      </c>
      <c r="U1605" s="199">
        <v>0</v>
      </c>
    </row>
    <row r="1606" spans="9:21" x14ac:dyDescent="0.3">
      <c r="I1606" s="199">
        <v>0</v>
      </c>
      <c r="J1606" s="199">
        <v>0</v>
      </c>
      <c r="K1606" s="199" t="e">
        <f ca="1"/>
        <v>#NAME?</v>
      </c>
      <c r="T1606" s="199">
        <v>0</v>
      </c>
      <c r="U1606" s="199">
        <v>0</v>
      </c>
    </row>
    <row r="1607" spans="9:21" x14ac:dyDescent="0.3">
      <c r="I1607" s="199">
        <v>0</v>
      </c>
      <c r="J1607" s="199">
        <v>0</v>
      </c>
      <c r="K1607" s="199" t="e">
        <f ca="1"/>
        <v>#NAME?</v>
      </c>
      <c r="T1607" s="199">
        <v>0</v>
      </c>
      <c r="U1607" s="199">
        <v>0</v>
      </c>
    </row>
    <row r="1608" spans="9:21" x14ac:dyDescent="0.3">
      <c r="I1608" s="199">
        <v>0</v>
      </c>
      <c r="J1608" s="199">
        <v>0</v>
      </c>
      <c r="K1608" s="199" t="e">
        <f ca="1"/>
        <v>#NAME?</v>
      </c>
      <c r="T1608" s="199">
        <v>0</v>
      </c>
      <c r="U1608" s="199">
        <v>0</v>
      </c>
    </row>
    <row r="1609" spans="9:21" x14ac:dyDescent="0.3">
      <c r="I1609" s="199">
        <v>0</v>
      </c>
      <c r="J1609" s="199">
        <v>0</v>
      </c>
      <c r="K1609" s="199" t="e">
        <f ca="1"/>
        <v>#NAME?</v>
      </c>
      <c r="T1609" s="199">
        <v>0</v>
      </c>
      <c r="U1609" s="199">
        <v>0</v>
      </c>
    </row>
    <row r="1610" spans="9:21" x14ac:dyDescent="0.3">
      <c r="I1610" s="199">
        <v>0</v>
      </c>
      <c r="J1610" s="199">
        <v>0</v>
      </c>
      <c r="K1610" s="199" t="e">
        <f ca="1"/>
        <v>#NAME?</v>
      </c>
      <c r="T1610" s="199">
        <v>0</v>
      </c>
      <c r="U1610" s="199">
        <v>0</v>
      </c>
    </row>
    <row r="1611" spans="9:21" x14ac:dyDescent="0.3">
      <c r="I1611" s="199">
        <v>0</v>
      </c>
      <c r="J1611" s="199">
        <v>0</v>
      </c>
      <c r="K1611" s="199" t="e">
        <f ca="1"/>
        <v>#NAME?</v>
      </c>
      <c r="T1611" s="199">
        <v>0</v>
      </c>
      <c r="U1611" s="199">
        <v>0</v>
      </c>
    </row>
    <row r="1612" spans="9:21" x14ac:dyDescent="0.3">
      <c r="I1612" s="199">
        <v>0</v>
      </c>
      <c r="J1612" s="199">
        <v>0</v>
      </c>
      <c r="K1612" s="199" t="e">
        <f ca="1"/>
        <v>#NAME?</v>
      </c>
      <c r="T1612" s="199">
        <v>0</v>
      </c>
      <c r="U1612" s="199">
        <v>0</v>
      </c>
    </row>
    <row r="1613" spans="9:21" x14ac:dyDescent="0.3">
      <c r="I1613" s="199">
        <v>0</v>
      </c>
      <c r="J1613" s="199">
        <v>0</v>
      </c>
      <c r="K1613" s="199" t="e">
        <f ca="1"/>
        <v>#NAME?</v>
      </c>
      <c r="T1613" s="199">
        <v>0</v>
      </c>
      <c r="U1613" s="199">
        <v>0</v>
      </c>
    </row>
    <row r="1614" spans="9:21" x14ac:dyDescent="0.3">
      <c r="I1614" s="199">
        <v>0</v>
      </c>
      <c r="J1614" s="199">
        <v>0</v>
      </c>
      <c r="K1614" s="199" t="e">
        <f ca="1"/>
        <v>#NAME?</v>
      </c>
      <c r="T1614" s="199">
        <v>0</v>
      </c>
      <c r="U1614" s="199">
        <v>0</v>
      </c>
    </row>
    <row r="1615" spans="9:21" x14ac:dyDescent="0.3">
      <c r="I1615" s="199">
        <v>0</v>
      </c>
      <c r="J1615" s="199">
        <v>0</v>
      </c>
      <c r="K1615" s="199" t="e">
        <f ca="1"/>
        <v>#NAME?</v>
      </c>
      <c r="T1615" s="199">
        <v>0</v>
      </c>
      <c r="U1615" s="199">
        <v>0</v>
      </c>
    </row>
    <row r="1616" spans="9:21" x14ac:dyDescent="0.3">
      <c r="I1616" s="199">
        <v>0</v>
      </c>
      <c r="J1616" s="199">
        <v>0</v>
      </c>
      <c r="K1616" s="199" t="e">
        <f ca="1"/>
        <v>#NAME?</v>
      </c>
      <c r="T1616" s="199">
        <v>0</v>
      </c>
      <c r="U1616" s="199">
        <v>0</v>
      </c>
    </row>
    <row r="1617" spans="9:21" x14ac:dyDescent="0.3">
      <c r="I1617" s="199">
        <v>0</v>
      </c>
      <c r="J1617" s="199">
        <v>0</v>
      </c>
      <c r="K1617" s="199" t="e">
        <f ca="1"/>
        <v>#NAME?</v>
      </c>
      <c r="T1617" s="199">
        <v>0</v>
      </c>
      <c r="U1617" s="199">
        <v>0</v>
      </c>
    </row>
    <row r="1618" spans="9:21" x14ac:dyDescent="0.3">
      <c r="I1618" s="199">
        <v>0</v>
      </c>
      <c r="J1618" s="199">
        <v>0</v>
      </c>
      <c r="K1618" s="199" t="e">
        <f ca="1"/>
        <v>#NAME?</v>
      </c>
      <c r="T1618" s="199">
        <v>0</v>
      </c>
      <c r="U1618" s="199">
        <v>0</v>
      </c>
    </row>
    <row r="1619" spans="9:21" x14ac:dyDescent="0.3">
      <c r="I1619" s="199">
        <v>0</v>
      </c>
      <c r="J1619" s="199">
        <v>0</v>
      </c>
      <c r="K1619" s="199" t="e">
        <f ca="1"/>
        <v>#NAME?</v>
      </c>
      <c r="T1619" s="199">
        <v>0</v>
      </c>
      <c r="U1619" s="199">
        <v>0</v>
      </c>
    </row>
    <row r="1620" spans="9:21" x14ac:dyDescent="0.3">
      <c r="I1620" s="199">
        <v>0</v>
      </c>
      <c r="J1620" s="199">
        <v>0</v>
      </c>
      <c r="K1620" s="199" t="e">
        <f ca="1"/>
        <v>#NAME?</v>
      </c>
      <c r="T1620" s="199">
        <v>0</v>
      </c>
      <c r="U1620" s="199">
        <v>0</v>
      </c>
    </row>
    <row r="1621" spans="9:21" x14ac:dyDescent="0.3">
      <c r="I1621" s="199">
        <v>0</v>
      </c>
      <c r="J1621" s="199">
        <v>0</v>
      </c>
      <c r="K1621" s="199" t="e">
        <f ca="1"/>
        <v>#NAME?</v>
      </c>
      <c r="T1621" s="199">
        <v>0</v>
      </c>
      <c r="U1621" s="199">
        <v>0</v>
      </c>
    </row>
    <row r="1622" spans="9:21" x14ac:dyDescent="0.3">
      <c r="I1622" s="199">
        <v>0</v>
      </c>
      <c r="J1622" s="199">
        <v>0</v>
      </c>
      <c r="K1622" s="199" t="e">
        <f ca="1"/>
        <v>#NAME?</v>
      </c>
      <c r="T1622" s="199">
        <v>0</v>
      </c>
      <c r="U1622" s="199">
        <v>0</v>
      </c>
    </row>
    <row r="1623" spans="9:21" x14ac:dyDescent="0.3">
      <c r="I1623" s="199">
        <v>0</v>
      </c>
      <c r="J1623" s="199">
        <v>0</v>
      </c>
      <c r="K1623" s="199" t="e">
        <f ca="1"/>
        <v>#NAME?</v>
      </c>
      <c r="T1623" s="199">
        <v>0</v>
      </c>
      <c r="U1623" s="199">
        <v>0</v>
      </c>
    </row>
    <row r="1624" spans="9:21" x14ac:dyDescent="0.3">
      <c r="I1624" s="199">
        <v>0</v>
      </c>
      <c r="J1624" s="199">
        <v>0</v>
      </c>
      <c r="K1624" s="199" t="e">
        <f ca="1"/>
        <v>#NAME?</v>
      </c>
      <c r="T1624" s="199">
        <v>0</v>
      </c>
      <c r="U1624" s="199">
        <v>0</v>
      </c>
    </row>
    <row r="1625" spans="9:21" x14ac:dyDescent="0.3">
      <c r="I1625" s="199">
        <v>0</v>
      </c>
      <c r="J1625" s="199">
        <v>0</v>
      </c>
      <c r="K1625" s="199" t="e">
        <f ca="1"/>
        <v>#NAME?</v>
      </c>
      <c r="T1625" s="199">
        <v>0</v>
      </c>
      <c r="U1625" s="199">
        <v>6128.0765451085163</v>
      </c>
    </row>
    <row r="1626" spans="9:21" x14ac:dyDescent="0.3">
      <c r="I1626" s="199">
        <v>0</v>
      </c>
      <c r="J1626" s="199">
        <v>0</v>
      </c>
      <c r="K1626" s="199" t="e">
        <f ca="1"/>
        <v>#NAME?</v>
      </c>
      <c r="T1626" s="199">
        <v>0</v>
      </c>
      <c r="U1626" s="199">
        <v>0</v>
      </c>
    </row>
    <row r="1627" spans="9:21" x14ac:dyDescent="0.3">
      <c r="I1627" s="199">
        <v>0</v>
      </c>
      <c r="J1627" s="199">
        <v>0</v>
      </c>
      <c r="K1627" s="199" t="e">
        <f ca="1"/>
        <v>#NAME?</v>
      </c>
      <c r="T1627" s="199">
        <v>0</v>
      </c>
      <c r="U1627" s="199">
        <v>0</v>
      </c>
    </row>
    <row r="1628" spans="9:21" x14ac:dyDescent="0.3">
      <c r="I1628" s="199">
        <v>0</v>
      </c>
      <c r="J1628" s="199">
        <v>0</v>
      </c>
      <c r="K1628" s="199" t="e">
        <f ca="1"/>
        <v>#NAME?</v>
      </c>
      <c r="T1628" s="199">
        <v>0</v>
      </c>
      <c r="U1628" s="199">
        <v>0</v>
      </c>
    </row>
    <row r="1629" spans="9:21" x14ac:dyDescent="0.3">
      <c r="I1629" s="199">
        <v>0</v>
      </c>
      <c r="J1629" s="199">
        <v>0</v>
      </c>
      <c r="K1629" s="199" t="e">
        <f ca="1"/>
        <v>#NAME?</v>
      </c>
      <c r="T1629" s="199">
        <v>0</v>
      </c>
      <c r="U1629" s="199">
        <v>0</v>
      </c>
    </row>
    <row r="1630" spans="9:21" x14ac:dyDescent="0.3">
      <c r="I1630" s="199">
        <v>0</v>
      </c>
      <c r="J1630" s="199">
        <v>0</v>
      </c>
      <c r="K1630" s="199" t="e">
        <f ca="1"/>
        <v>#NAME?</v>
      </c>
      <c r="T1630" s="199">
        <v>0</v>
      </c>
      <c r="U1630" s="199">
        <v>0</v>
      </c>
    </row>
    <row r="1631" spans="9:21" x14ac:dyDescent="0.3">
      <c r="I1631" s="199">
        <v>0</v>
      </c>
      <c r="J1631" s="199">
        <v>0</v>
      </c>
      <c r="K1631" s="199" t="e">
        <f ca="1"/>
        <v>#NAME?</v>
      </c>
      <c r="T1631" s="199">
        <v>0</v>
      </c>
      <c r="U1631" s="199">
        <v>0</v>
      </c>
    </row>
    <row r="1632" spans="9:21" x14ac:dyDescent="0.3">
      <c r="I1632" s="199">
        <v>0</v>
      </c>
      <c r="J1632" s="199">
        <v>0</v>
      </c>
      <c r="K1632" s="199" t="e">
        <f ca="1"/>
        <v>#NAME?</v>
      </c>
      <c r="T1632" s="199">
        <v>0</v>
      </c>
      <c r="U1632" s="199">
        <v>0</v>
      </c>
    </row>
    <row r="1633" spans="9:21" x14ac:dyDescent="0.3">
      <c r="I1633" s="199">
        <v>0</v>
      </c>
      <c r="J1633" s="199">
        <v>0</v>
      </c>
      <c r="K1633" s="199" t="e">
        <f ca="1"/>
        <v>#NAME?</v>
      </c>
      <c r="T1633" s="199">
        <v>0</v>
      </c>
      <c r="U1633" s="199">
        <v>0</v>
      </c>
    </row>
    <row r="1634" spans="9:21" x14ac:dyDescent="0.3">
      <c r="I1634" s="199">
        <v>0</v>
      </c>
      <c r="J1634" s="199">
        <v>0</v>
      </c>
      <c r="K1634" s="199" t="e">
        <f ca="1"/>
        <v>#NAME?</v>
      </c>
      <c r="T1634" s="199">
        <v>0</v>
      </c>
      <c r="U1634" s="199">
        <v>0</v>
      </c>
    </row>
    <row r="1635" spans="9:21" x14ac:dyDescent="0.3">
      <c r="I1635" s="199">
        <v>0</v>
      </c>
      <c r="J1635" s="199">
        <v>0</v>
      </c>
      <c r="K1635" s="199" t="e">
        <f ca="1"/>
        <v>#NAME?</v>
      </c>
      <c r="T1635" s="199">
        <v>0</v>
      </c>
      <c r="U1635" s="199">
        <v>0</v>
      </c>
    </row>
    <row r="1636" spans="9:21" x14ac:dyDescent="0.3">
      <c r="I1636" s="199">
        <v>0</v>
      </c>
      <c r="J1636" s="199">
        <v>0</v>
      </c>
      <c r="K1636" s="199" t="e">
        <f ca="1"/>
        <v>#NAME?</v>
      </c>
      <c r="T1636" s="199">
        <v>0</v>
      </c>
      <c r="U1636" s="199">
        <v>0</v>
      </c>
    </row>
    <row r="1637" spans="9:21" x14ac:dyDescent="0.3">
      <c r="I1637" s="199">
        <v>0</v>
      </c>
      <c r="J1637" s="199">
        <v>0</v>
      </c>
      <c r="K1637" s="199" t="e">
        <f ca="1"/>
        <v>#NAME?</v>
      </c>
      <c r="T1637" s="199">
        <v>0</v>
      </c>
      <c r="U1637" s="199">
        <v>0</v>
      </c>
    </row>
    <row r="1638" spans="9:21" x14ac:dyDescent="0.3">
      <c r="I1638" s="199">
        <v>0</v>
      </c>
      <c r="J1638" s="199">
        <v>0</v>
      </c>
      <c r="K1638" s="199" t="e">
        <f ca="1"/>
        <v>#NAME?</v>
      </c>
      <c r="T1638" s="199">
        <v>0</v>
      </c>
      <c r="U1638" s="199">
        <v>0</v>
      </c>
    </row>
    <row r="1639" spans="9:21" x14ac:dyDescent="0.3">
      <c r="I1639" s="199">
        <v>0</v>
      </c>
      <c r="J1639" s="199">
        <v>0</v>
      </c>
      <c r="K1639" s="199" t="e">
        <f ca="1"/>
        <v>#NAME?</v>
      </c>
      <c r="T1639" s="199">
        <v>0</v>
      </c>
      <c r="U1639" s="199">
        <v>0</v>
      </c>
    </row>
    <row r="1640" spans="9:21" x14ac:dyDescent="0.3">
      <c r="I1640" s="199">
        <v>0</v>
      </c>
      <c r="J1640" s="199">
        <v>0</v>
      </c>
      <c r="K1640" s="199" t="e">
        <f ca="1"/>
        <v>#NAME?</v>
      </c>
      <c r="T1640" s="199">
        <v>0</v>
      </c>
      <c r="U1640" s="199">
        <v>0</v>
      </c>
    </row>
    <row r="1641" spans="9:21" x14ac:dyDescent="0.3">
      <c r="I1641" s="199">
        <v>0</v>
      </c>
      <c r="J1641" s="199">
        <v>0</v>
      </c>
      <c r="K1641" s="199" t="e">
        <f ca="1"/>
        <v>#NAME?</v>
      </c>
      <c r="T1641" s="199">
        <v>0</v>
      </c>
      <c r="U1641" s="199">
        <v>0</v>
      </c>
    </row>
    <row r="1642" spans="9:21" x14ac:dyDescent="0.3">
      <c r="I1642" s="199">
        <v>0</v>
      </c>
      <c r="J1642" s="199">
        <v>0</v>
      </c>
      <c r="K1642" s="199" t="e">
        <f ca="1"/>
        <v>#NAME?</v>
      </c>
      <c r="T1642" s="199">
        <v>0</v>
      </c>
      <c r="U1642" s="199">
        <v>0</v>
      </c>
    </row>
    <row r="1643" spans="9:21" x14ac:dyDescent="0.3">
      <c r="I1643" s="199">
        <v>0</v>
      </c>
      <c r="J1643" s="199">
        <v>0</v>
      </c>
      <c r="K1643" s="199" t="e">
        <f ca="1"/>
        <v>#NAME?</v>
      </c>
      <c r="T1643" s="199">
        <v>0</v>
      </c>
      <c r="U1643" s="199">
        <v>0</v>
      </c>
    </row>
    <row r="1644" spans="9:21" x14ac:dyDescent="0.3">
      <c r="I1644" s="199">
        <v>0</v>
      </c>
      <c r="J1644" s="199">
        <v>0</v>
      </c>
      <c r="K1644" s="199" t="e">
        <f ca="1"/>
        <v>#NAME?</v>
      </c>
      <c r="T1644" s="199">
        <v>0</v>
      </c>
      <c r="U1644" s="199">
        <v>0</v>
      </c>
    </row>
    <row r="1645" spans="9:21" x14ac:dyDescent="0.3">
      <c r="I1645" s="199">
        <v>0</v>
      </c>
      <c r="J1645" s="199">
        <v>0</v>
      </c>
      <c r="K1645" s="199" t="e">
        <f ca="1"/>
        <v>#NAME?</v>
      </c>
      <c r="T1645" s="199">
        <v>0</v>
      </c>
      <c r="U1645" s="199">
        <v>0</v>
      </c>
    </row>
    <row r="1646" spans="9:21" x14ac:dyDescent="0.3">
      <c r="I1646" s="199">
        <v>0</v>
      </c>
      <c r="J1646" s="199">
        <v>0</v>
      </c>
      <c r="K1646" s="199" t="e">
        <f ca="1"/>
        <v>#NAME?</v>
      </c>
      <c r="T1646" s="199">
        <v>0</v>
      </c>
      <c r="U1646" s="199">
        <v>0</v>
      </c>
    </row>
    <row r="1647" spans="9:21" x14ac:dyDescent="0.3">
      <c r="I1647" s="199">
        <v>0</v>
      </c>
      <c r="J1647" s="199">
        <v>0</v>
      </c>
      <c r="K1647" s="199" t="e">
        <f ca="1"/>
        <v>#NAME?</v>
      </c>
      <c r="T1647" s="199">
        <v>0</v>
      </c>
      <c r="U1647" s="199">
        <v>19119.73685067322</v>
      </c>
    </row>
    <row r="1648" spans="9:21" x14ac:dyDescent="0.3">
      <c r="I1648" s="199">
        <v>0</v>
      </c>
      <c r="J1648" s="199">
        <v>0</v>
      </c>
      <c r="K1648" s="199" t="e">
        <f ca="1"/>
        <v>#NAME?</v>
      </c>
      <c r="T1648" s="199">
        <v>0</v>
      </c>
      <c r="U1648" s="199">
        <v>0</v>
      </c>
    </row>
    <row r="1649" spans="9:21" x14ac:dyDescent="0.3">
      <c r="I1649" s="199">
        <v>0</v>
      </c>
      <c r="J1649" s="199">
        <v>0</v>
      </c>
      <c r="K1649" s="199" t="e">
        <f ca="1"/>
        <v>#NAME?</v>
      </c>
      <c r="T1649" s="199">
        <v>0</v>
      </c>
      <c r="U1649" s="199">
        <v>0</v>
      </c>
    </row>
    <row r="1650" spans="9:21" x14ac:dyDescent="0.3">
      <c r="I1650" s="199">
        <v>0</v>
      </c>
      <c r="J1650" s="199">
        <v>0</v>
      </c>
      <c r="K1650" s="199" t="e">
        <f ca="1"/>
        <v>#NAME?</v>
      </c>
      <c r="T1650" s="199">
        <v>0</v>
      </c>
      <c r="U1650" s="199">
        <v>0</v>
      </c>
    </row>
    <row r="1651" spans="9:21" x14ac:dyDescent="0.3">
      <c r="I1651" s="199">
        <v>0</v>
      </c>
      <c r="J1651" s="199">
        <v>0</v>
      </c>
      <c r="K1651" s="199" t="e">
        <f ca="1"/>
        <v>#NAME?</v>
      </c>
      <c r="T1651" s="199">
        <v>0</v>
      </c>
      <c r="U1651" s="199">
        <v>0</v>
      </c>
    </row>
    <row r="1652" spans="9:21" x14ac:dyDescent="0.3">
      <c r="I1652" s="199">
        <v>0</v>
      </c>
      <c r="J1652" s="199">
        <v>0</v>
      </c>
      <c r="K1652" s="199" t="e">
        <f ca="1"/>
        <v>#NAME?</v>
      </c>
      <c r="T1652" s="199">
        <v>0</v>
      </c>
      <c r="U1652" s="199">
        <v>0</v>
      </c>
    </row>
    <row r="1653" spans="9:21" x14ac:dyDescent="0.3">
      <c r="I1653" s="199">
        <v>0</v>
      </c>
      <c r="J1653" s="199">
        <v>0</v>
      </c>
      <c r="K1653" s="199" t="e">
        <f ca="1"/>
        <v>#NAME?</v>
      </c>
      <c r="T1653" s="199">
        <v>0</v>
      </c>
      <c r="U1653" s="199">
        <v>0</v>
      </c>
    </row>
    <row r="1654" spans="9:21" x14ac:dyDescent="0.3">
      <c r="I1654" s="199">
        <v>0</v>
      </c>
      <c r="J1654" s="199">
        <v>0</v>
      </c>
      <c r="K1654" s="199" t="e">
        <f ca="1"/>
        <v>#NAME?</v>
      </c>
      <c r="T1654" s="199">
        <v>0</v>
      </c>
      <c r="U1654" s="199">
        <v>0</v>
      </c>
    </row>
    <row r="1655" spans="9:21" x14ac:dyDescent="0.3">
      <c r="I1655" s="199">
        <v>0</v>
      </c>
      <c r="J1655" s="199">
        <v>0</v>
      </c>
      <c r="K1655" s="199" t="e">
        <f ca="1"/>
        <v>#NAME?</v>
      </c>
      <c r="T1655" s="199">
        <v>0</v>
      </c>
      <c r="U1655" s="199">
        <v>0</v>
      </c>
    </row>
    <row r="1656" spans="9:21" x14ac:dyDescent="0.3">
      <c r="I1656" s="199">
        <v>0</v>
      </c>
      <c r="J1656" s="199">
        <v>0</v>
      </c>
      <c r="K1656" s="199" t="e">
        <f ca="1"/>
        <v>#NAME?</v>
      </c>
      <c r="T1656" s="199">
        <v>0</v>
      </c>
      <c r="U1656" s="199">
        <v>0</v>
      </c>
    </row>
    <row r="1657" spans="9:21" x14ac:dyDescent="0.3">
      <c r="I1657" s="199">
        <v>0</v>
      </c>
      <c r="J1657" s="199">
        <v>0</v>
      </c>
      <c r="K1657" s="199" t="e">
        <f ca="1"/>
        <v>#NAME?</v>
      </c>
      <c r="T1657" s="199">
        <v>0</v>
      </c>
      <c r="U1657" s="199">
        <v>0</v>
      </c>
    </row>
    <row r="1658" spans="9:21" x14ac:dyDescent="0.3">
      <c r="I1658" s="199">
        <v>0</v>
      </c>
      <c r="J1658" s="199">
        <v>0</v>
      </c>
      <c r="K1658" s="199" t="e">
        <f ca="1"/>
        <v>#NAME?</v>
      </c>
      <c r="T1658" s="199">
        <v>0</v>
      </c>
      <c r="U1658" s="199">
        <v>0</v>
      </c>
    </row>
    <row r="1659" spans="9:21" x14ac:dyDescent="0.3">
      <c r="I1659" s="199">
        <v>0</v>
      </c>
      <c r="J1659" s="199">
        <v>0</v>
      </c>
      <c r="K1659" s="199" t="e">
        <f ca="1"/>
        <v>#NAME?</v>
      </c>
      <c r="T1659" s="199">
        <v>0</v>
      </c>
      <c r="U1659" s="199">
        <v>0</v>
      </c>
    </row>
    <row r="1660" spans="9:21" x14ac:dyDescent="0.3">
      <c r="I1660" s="199">
        <v>0</v>
      </c>
      <c r="J1660" s="199">
        <v>0</v>
      </c>
      <c r="K1660" s="199" t="e">
        <f ca="1"/>
        <v>#NAME?</v>
      </c>
      <c r="T1660" s="199">
        <v>0</v>
      </c>
      <c r="U1660" s="199">
        <v>0</v>
      </c>
    </row>
    <row r="1661" spans="9:21" x14ac:dyDescent="0.3">
      <c r="I1661" s="199">
        <v>0</v>
      </c>
      <c r="J1661" s="199">
        <v>0</v>
      </c>
      <c r="K1661" s="199" t="e">
        <f ca="1"/>
        <v>#NAME?</v>
      </c>
      <c r="T1661" s="199">
        <v>0</v>
      </c>
      <c r="U1661" s="199">
        <v>0</v>
      </c>
    </row>
    <row r="1662" spans="9:21" x14ac:dyDescent="0.3">
      <c r="I1662" s="199">
        <v>0</v>
      </c>
      <c r="J1662" s="199">
        <v>0</v>
      </c>
      <c r="K1662" s="199" t="e">
        <f ca="1"/>
        <v>#NAME?</v>
      </c>
      <c r="T1662" s="199">
        <v>0</v>
      </c>
      <c r="U1662" s="199">
        <v>0</v>
      </c>
    </row>
    <row r="1663" spans="9:21" x14ac:dyDescent="0.3">
      <c r="I1663" s="199">
        <v>0</v>
      </c>
      <c r="J1663" s="199">
        <v>0</v>
      </c>
      <c r="K1663" s="199" t="e">
        <f ca="1"/>
        <v>#NAME?</v>
      </c>
      <c r="T1663" s="199">
        <v>0</v>
      </c>
      <c r="U1663" s="199">
        <v>0</v>
      </c>
    </row>
    <row r="1664" spans="9:21" x14ac:dyDescent="0.3">
      <c r="I1664" s="199">
        <v>0</v>
      </c>
      <c r="J1664" s="199">
        <v>0</v>
      </c>
      <c r="K1664" s="199" t="e">
        <f ca="1"/>
        <v>#NAME?</v>
      </c>
      <c r="T1664" s="199">
        <v>0</v>
      </c>
      <c r="U1664" s="199">
        <v>0</v>
      </c>
    </row>
    <row r="1665" spans="9:21" x14ac:dyDescent="0.3">
      <c r="I1665" s="199">
        <v>0</v>
      </c>
      <c r="J1665" s="199">
        <v>0</v>
      </c>
      <c r="K1665" s="199" t="e">
        <f ca="1"/>
        <v>#NAME?</v>
      </c>
      <c r="T1665" s="199">
        <v>0</v>
      </c>
      <c r="U1665" s="199">
        <v>0</v>
      </c>
    </row>
    <row r="1666" spans="9:21" x14ac:dyDescent="0.3">
      <c r="I1666" s="199">
        <v>0</v>
      </c>
      <c r="J1666" s="199">
        <v>0</v>
      </c>
      <c r="K1666" s="199" t="e">
        <f ca="1"/>
        <v>#NAME?</v>
      </c>
      <c r="T1666" s="199">
        <v>0</v>
      </c>
      <c r="U1666" s="199">
        <v>0</v>
      </c>
    </row>
    <row r="1667" spans="9:21" x14ac:dyDescent="0.3">
      <c r="I1667" s="199">
        <v>0</v>
      </c>
      <c r="J1667" s="199">
        <v>0</v>
      </c>
      <c r="K1667" s="199" t="e">
        <f ca="1"/>
        <v>#NAME?</v>
      </c>
      <c r="T1667" s="199">
        <v>0</v>
      </c>
      <c r="U1667" s="199">
        <v>0</v>
      </c>
    </row>
    <row r="1668" spans="9:21" x14ac:dyDescent="0.3">
      <c r="I1668" s="199">
        <v>0</v>
      </c>
      <c r="J1668" s="199">
        <v>0</v>
      </c>
      <c r="K1668" s="199" t="e">
        <f ca="1"/>
        <v>#NAME?</v>
      </c>
      <c r="T1668" s="199">
        <v>0</v>
      </c>
      <c r="U1668" s="199">
        <v>0</v>
      </c>
    </row>
    <row r="1669" spans="9:21" x14ac:dyDescent="0.3">
      <c r="I1669" s="199">
        <v>0</v>
      </c>
      <c r="J1669" s="199">
        <v>0</v>
      </c>
      <c r="K1669" s="199" t="e">
        <f ca="1"/>
        <v>#NAME?</v>
      </c>
      <c r="T1669" s="199">
        <v>0</v>
      </c>
      <c r="U1669" s="199">
        <v>0</v>
      </c>
    </row>
    <row r="1670" spans="9:21" x14ac:dyDescent="0.3">
      <c r="I1670" s="199">
        <v>0</v>
      </c>
      <c r="J1670" s="199">
        <v>0</v>
      </c>
      <c r="K1670" s="199" t="e">
        <f ca="1"/>
        <v>#NAME?</v>
      </c>
      <c r="T1670" s="199">
        <v>0</v>
      </c>
      <c r="U1670" s="199">
        <v>0</v>
      </c>
    </row>
    <row r="1671" spans="9:21" x14ac:dyDescent="0.3">
      <c r="I1671" s="199">
        <v>0</v>
      </c>
      <c r="J1671" s="199">
        <v>0</v>
      </c>
      <c r="K1671" s="199" t="e">
        <f ca="1"/>
        <v>#NAME?</v>
      </c>
      <c r="T1671" s="199">
        <v>0</v>
      </c>
      <c r="U1671" s="199">
        <v>0</v>
      </c>
    </row>
    <row r="1672" spans="9:21" x14ac:dyDescent="0.3">
      <c r="I1672" s="199">
        <v>0</v>
      </c>
      <c r="J1672" s="199">
        <v>0</v>
      </c>
      <c r="K1672" s="199" t="e">
        <f ca="1"/>
        <v>#NAME?</v>
      </c>
      <c r="T1672" s="199">
        <v>0</v>
      </c>
      <c r="U1672" s="199">
        <v>141162.63535497116</v>
      </c>
    </row>
    <row r="1673" spans="9:21" x14ac:dyDescent="0.3">
      <c r="I1673" s="199">
        <v>0</v>
      </c>
      <c r="J1673" s="199">
        <v>0</v>
      </c>
      <c r="K1673" s="199" t="e">
        <f ca="1"/>
        <v>#NAME?</v>
      </c>
      <c r="T1673" s="199">
        <v>0</v>
      </c>
      <c r="U1673" s="199">
        <v>0</v>
      </c>
    </row>
    <row r="1674" spans="9:21" x14ac:dyDescent="0.3">
      <c r="I1674" s="199">
        <v>0</v>
      </c>
      <c r="J1674" s="199">
        <v>0</v>
      </c>
      <c r="K1674" s="199" t="e">
        <f ca="1"/>
        <v>#NAME?</v>
      </c>
      <c r="T1674" s="199">
        <v>0</v>
      </c>
      <c r="U1674" s="199">
        <v>0</v>
      </c>
    </row>
    <row r="1675" spans="9:21" x14ac:dyDescent="0.3">
      <c r="I1675" s="199">
        <v>0</v>
      </c>
      <c r="J1675" s="199">
        <v>0</v>
      </c>
      <c r="K1675" s="199" t="e">
        <f ca="1"/>
        <v>#NAME?</v>
      </c>
      <c r="T1675" s="199">
        <v>0</v>
      </c>
      <c r="U1675" s="199">
        <v>0</v>
      </c>
    </row>
    <row r="1676" spans="9:21" x14ac:dyDescent="0.3">
      <c r="I1676" s="199">
        <v>0</v>
      </c>
      <c r="J1676" s="199">
        <v>0</v>
      </c>
      <c r="K1676" s="199" t="e">
        <f ca="1"/>
        <v>#NAME?</v>
      </c>
      <c r="T1676" s="199">
        <v>0</v>
      </c>
      <c r="U1676" s="199">
        <v>0</v>
      </c>
    </row>
    <row r="1677" spans="9:21" x14ac:dyDescent="0.3">
      <c r="I1677" s="199">
        <v>0</v>
      </c>
      <c r="J1677" s="199">
        <v>0</v>
      </c>
      <c r="K1677" s="199" t="e">
        <f ca="1"/>
        <v>#NAME?</v>
      </c>
      <c r="T1677" s="199">
        <v>0</v>
      </c>
      <c r="U1677" s="199">
        <v>0</v>
      </c>
    </row>
    <row r="1678" spans="9:21" x14ac:dyDescent="0.3">
      <c r="I1678" s="199">
        <v>0</v>
      </c>
      <c r="J1678" s="199">
        <v>0</v>
      </c>
      <c r="K1678" s="199" t="e">
        <f ca="1"/>
        <v>#NAME?</v>
      </c>
      <c r="T1678" s="199">
        <v>0</v>
      </c>
      <c r="U1678" s="199">
        <v>0</v>
      </c>
    </row>
    <row r="1679" spans="9:21" x14ac:dyDescent="0.3">
      <c r="I1679" s="199">
        <v>0</v>
      </c>
      <c r="J1679" s="199">
        <v>0</v>
      </c>
      <c r="K1679" s="199" t="e">
        <f ca="1"/>
        <v>#NAME?</v>
      </c>
      <c r="T1679" s="199">
        <v>0</v>
      </c>
      <c r="U1679" s="199">
        <v>0</v>
      </c>
    </row>
    <row r="1680" spans="9:21" x14ac:dyDescent="0.3">
      <c r="I1680" s="199">
        <v>0</v>
      </c>
      <c r="J1680" s="199">
        <v>0</v>
      </c>
      <c r="K1680" s="199" t="e">
        <f ca="1"/>
        <v>#NAME?</v>
      </c>
      <c r="T1680" s="199">
        <v>0</v>
      </c>
      <c r="U1680" s="199">
        <v>0</v>
      </c>
    </row>
    <row r="1681" spans="9:21" x14ac:dyDescent="0.3">
      <c r="I1681" s="199">
        <v>0</v>
      </c>
      <c r="J1681" s="199">
        <v>0</v>
      </c>
      <c r="K1681" s="199" t="e">
        <f ca="1"/>
        <v>#NAME?</v>
      </c>
      <c r="T1681" s="199">
        <v>0</v>
      </c>
      <c r="U1681" s="199">
        <v>0</v>
      </c>
    </row>
    <row r="1682" spans="9:21" x14ac:dyDescent="0.3">
      <c r="I1682" s="199">
        <v>0</v>
      </c>
      <c r="J1682" s="199">
        <v>0</v>
      </c>
      <c r="K1682" s="199" t="e">
        <f ca="1"/>
        <v>#NAME?</v>
      </c>
      <c r="T1682" s="199">
        <v>0</v>
      </c>
      <c r="U1682" s="199">
        <v>0</v>
      </c>
    </row>
    <row r="1683" spans="9:21" x14ac:dyDescent="0.3">
      <c r="I1683" s="199">
        <v>0</v>
      </c>
      <c r="J1683" s="199">
        <v>0</v>
      </c>
      <c r="K1683" s="199" t="e">
        <f ca="1"/>
        <v>#NAME?</v>
      </c>
      <c r="T1683" s="199">
        <v>0</v>
      </c>
      <c r="U1683" s="199">
        <v>0</v>
      </c>
    </row>
    <row r="1684" spans="9:21" x14ac:dyDescent="0.3">
      <c r="I1684" s="199">
        <v>0</v>
      </c>
      <c r="J1684" s="199">
        <v>0</v>
      </c>
      <c r="K1684" s="199" t="e">
        <f ca="1"/>
        <v>#NAME?</v>
      </c>
      <c r="T1684" s="199">
        <v>0</v>
      </c>
      <c r="U1684" s="199">
        <v>0</v>
      </c>
    </row>
    <row r="1685" spans="9:21" x14ac:dyDescent="0.3">
      <c r="I1685" s="199">
        <v>0</v>
      </c>
      <c r="J1685" s="199">
        <v>0</v>
      </c>
      <c r="K1685" s="199" t="e">
        <f ca="1"/>
        <v>#NAME?</v>
      </c>
      <c r="T1685" s="199">
        <v>0</v>
      </c>
      <c r="U1685" s="199">
        <v>0</v>
      </c>
    </row>
    <row r="1686" spans="9:21" x14ac:dyDescent="0.3">
      <c r="I1686" s="199">
        <v>0</v>
      </c>
      <c r="J1686" s="199">
        <v>0</v>
      </c>
      <c r="K1686" s="199" t="e">
        <f ca="1"/>
        <v>#NAME?</v>
      </c>
      <c r="T1686" s="199">
        <v>0</v>
      </c>
      <c r="U1686" s="199">
        <v>0</v>
      </c>
    </row>
    <row r="1687" spans="9:21" x14ac:dyDescent="0.3">
      <c r="I1687" s="199">
        <v>0</v>
      </c>
      <c r="J1687" s="199">
        <v>0</v>
      </c>
      <c r="K1687" s="199" t="e">
        <f ca="1"/>
        <v>#NAME?</v>
      </c>
      <c r="T1687" s="199">
        <v>0</v>
      </c>
      <c r="U1687" s="199">
        <v>0</v>
      </c>
    </row>
    <row r="1688" spans="9:21" x14ac:dyDescent="0.3">
      <c r="I1688" s="199">
        <v>0</v>
      </c>
      <c r="J1688" s="199">
        <v>0</v>
      </c>
      <c r="K1688" s="199" t="e">
        <f ca="1"/>
        <v>#NAME?</v>
      </c>
      <c r="T1688" s="199">
        <v>0</v>
      </c>
      <c r="U1688" s="199">
        <v>0</v>
      </c>
    </row>
    <row r="1689" spans="9:21" x14ac:dyDescent="0.3">
      <c r="I1689" s="199">
        <v>0</v>
      </c>
      <c r="J1689" s="199">
        <v>0</v>
      </c>
      <c r="K1689" s="199" t="e">
        <f ca="1"/>
        <v>#NAME?</v>
      </c>
      <c r="T1689" s="199">
        <v>0</v>
      </c>
      <c r="U1689" s="199">
        <v>0</v>
      </c>
    </row>
    <row r="1690" spans="9:21" x14ac:dyDescent="0.3">
      <c r="I1690" s="199">
        <v>67069.020155201419</v>
      </c>
      <c r="J1690" s="199">
        <v>0</v>
      </c>
      <c r="K1690" s="199" t="e">
        <f ca="1"/>
        <v>#NAME?</v>
      </c>
      <c r="T1690" s="199">
        <v>67069.020155201419</v>
      </c>
      <c r="U1690" s="199">
        <v>0</v>
      </c>
    </row>
    <row r="1691" spans="9:21" x14ac:dyDescent="0.3">
      <c r="I1691" s="199">
        <v>0</v>
      </c>
      <c r="J1691" s="199">
        <v>0</v>
      </c>
      <c r="K1691" s="199" t="e">
        <f ca="1"/>
        <v>#NAME?</v>
      </c>
      <c r="T1691" s="199">
        <v>0</v>
      </c>
      <c r="U1691" s="199">
        <v>0</v>
      </c>
    </row>
    <row r="1692" spans="9:21" x14ac:dyDescent="0.3">
      <c r="I1692" s="199">
        <v>0</v>
      </c>
      <c r="J1692" s="199">
        <v>0</v>
      </c>
      <c r="K1692" s="199" t="e">
        <f ca="1"/>
        <v>#NAME?</v>
      </c>
      <c r="T1692" s="199">
        <v>0</v>
      </c>
      <c r="U1692" s="199">
        <v>0</v>
      </c>
    </row>
    <row r="1693" spans="9:21" x14ac:dyDescent="0.3">
      <c r="I1693" s="199">
        <v>0</v>
      </c>
      <c r="J1693" s="199">
        <v>0</v>
      </c>
      <c r="K1693" s="199" t="e">
        <f ca="1"/>
        <v>#NAME?</v>
      </c>
      <c r="T1693" s="199">
        <v>0</v>
      </c>
      <c r="U1693" s="199">
        <v>0</v>
      </c>
    </row>
    <row r="1694" spans="9:21" x14ac:dyDescent="0.3">
      <c r="I1694" s="199">
        <v>0</v>
      </c>
      <c r="J1694" s="199">
        <v>0</v>
      </c>
      <c r="K1694" s="199" t="e">
        <f ca="1"/>
        <v>#NAME?</v>
      </c>
      <c r="T1694" s="199">
        <v>0</v>
      </c>
      <c r="U1694" s="199">
        <v>0</v>
      </c>
    </row>
    <row r="1695" spans="9:21" x14ac:dyDescent="0.3">
      <c r="I1695" s="199">
        <v>0</v>
      </c>
      <c r="J1695" s="199">
        <v>0</v>
      </c>
      <c r="K1695" s="199" t="e">
        <f ca="1"/>
        <v>#NAME?</v>
      </c>
      <c r="T1695" s="199">
        <v>0</v>
      </c>
      <c r="U1695" s="199">
        <v>0</v>
      </c>
    </row>
    <row r="1696" spans="9:21" x14ac:dyDescent="0.3">
      <c r="I1696" s="199">
        <v>0</v>
      </c>
      <c r="J1696" s="199">
        <v>0</v>
      </c>
      <c r="K1696" s="199" t="e">
        <f ca="1"/>
        <v>#NAME?</v>
      </c>
      <c r="T1696" s="199">
        <v>0</v>
      </c>
      <c r="U1696" s="199">
        <v>0</v>
      </c>
    </row>
    <row r="1697" spans="9:21" x14ac:dyDescent="0.3">
      <c r="I1697" s="199">
        <v>0</v>
      </c>
      <c r="J1697" s="199">
        <v>0</v>
      </c>
      <c r="K1697" s="199" t="e">
        <f ca="1"/>
        <v>#NAME?</v>
      </c>
      <c r="T1697" s="199">
        <v>0</v>
      </c>
      <c r="U1697" s="199">
        <v>0</v>
      </c>
    </row>
    <row r="1698" spans="9:21" x14ac:dyDescent="0.3">
      <c r="I1698" s="199">
        <v>0</v>
      </c>
      <c r="J1698" s="199">
        <v>0</v>
      </c>
      <c r="K1698" s="199" t="e">
        <f ca="1"/>
        <v>#NAME?</v>
      </c>
      <c r="T1698" s="199">
        <v>0</v>
      </c>
      <c r="U1698" s="199">
        <v>0</v>
      </c>
    </row>
    <row r="1699" spans="9:21" x14ac:dyDescent="0.3">
      <c r="I1699" s="199">
        <v>0</v>
      </c>
      <c r="J1699" s="199">
        <v>0</v>
      </c>
      <c r="K1699" s="199" t="e">
        <f ca="1"/>
        <v>#NAME?</v>
      </c>
      <c r="T1699" s="199">
        <v>0</v>
      </c>
      <c r="U1699" s="199">
        <v>0</v>
      </c>
    </row>
    <row r="1700" spans="9:21" x14ac:dyDescent="0.3">
      <c r="I1700" s="199">
        <v>0</v>
      </c>
      <c r="J1700" s="199">
        <v>0</v>
      </c>
      <c r="K1700" s="199" t="e">
        <f ca="1"/>
        <v>#NAME?</v>
      </c>
      <c r="T1700" s="199">
        <v>0</v>
      </c>
      <c r="U1700" s="199">
        <v>0</v>
      </c>
    </row>
    <row r="1701" spans="9:21" x14ac:dyDescent="0.3">
      <c r="I1701" s="199">
        <v>0</v>
      </c>
      <c r="J1701" s="199">
        <v>0</v>
      </c>
      <c r="K1701" s="199" t="e">
        <f ca="1"/>
        <v>#NAME?</v>
      </c>
      <c r="T1701" s="199">
        <v>0</v>
      </c>
      <c r="U1701" s="199">
        <v>0</v>
      </c>
    </row>
    <row r="1702" spans="9:21" x14ac:dyDescent="0.3">
      <c r="I1702" s="199">
        <v>0</v>
      </c>
      <c r="J1702" s="199">
        <v>0</v>
      </c>
      <c r="K1702" s="199" t="e">
        <f ca="1"/>
        <v>#NAME?</v>
      </c>
      <c r="T1702" s="199">
        <v>0</v>
      </c>
      <c r="U1702" s="199">
        <v>0</v>
      </c>
    </row>
    <row r="1703" spans="9:21" x14ac:dyDescent="0.3">
      <c r="I1703" s="199">
        <v>0</v>
      </c>
      <c r="J1703" s="199">
        <v>0</v>
      </c>
      <c r="K1703" s="199" t="e">
        <f ca="1"/>
        <v>#NAME?</v>
      </c>
      <c r="T1703" s="199">
        <v>0</v>
      </c>
      <c r="U1703" s="199">
        <v>2894.0504854725086</v>
      </c>
    </row>
    <row r="1704" spans="9:21" x14ac:dyDescent="0.3">
      <c r="I1704" s="199">
        <v>0</v>
      </c>
      <c r="J1704" s="199">
        <v>0</v>
      </c>
      <c r="K1704" s="199" t="e">
        <f ca="1"/>
        <v>#NAME?</v>
      </c>
      <c r="T1704" s="199">
        <v>0</v>
      </c>
      <c r="U1704" s="199">
        <v>0</v>
      </c>
    </row>
    <row r="1705" spans="9:21" x14ac:dyDescent="0.3">
      <c r="I1705" s="199">
        <v>0</v>
      </c>
      <c r="J1705" s="199">
        <v>0</v>
      </c>
      <c r="K1705" s="199" t="e">
        <f ca="1"/>
        <v>#NAME?</v>
      </c>
      <c r="T1705" s="199">
        <v>0</v>
      </c>
      <c r="U1705" s="199">
        <v>0</v>
      </c>
    </row>
    <row r="1706" spans="9:21" x14ac:dyDescent="0.3">
      <c r="I1706" s="199">
        <v>0</v>
      </c>
      <c r="J1706" s="199">
        <v>0</v>
      </c>
      <c r="K1706" s="199" t="e">
        <f ca="1"/>
        <v>#NAME?</v>
      </c>
      <c r="T1706" s="199">
        <v>0</v>
      </c>
      <c r="U1706" s="199">
        <v>0</v>
      </c>
    </row>
    <row r="1707" spans="9:21" x14ac:dyDescent="0.3">
      <c r="I1707" s="199">
        <v>0</v>
      </c>
      <c r="J1707" s="199">
        <v>0</v>
      </c>
      <c r="K1707" s="199" t="e">
        <f ca="1"/>
        <v>#NAME?</v>
      </c>
      <c r="T1707" s="199">
        <v>0</v>
      </c>
      <c r="U1707" s="199">
        <v>0</v>
      </c>
    </row>
    <row r="1708" spans="9:21" x14ac:dyDescent="0.3">
      <c r="I1708" s="199">
        <v>0</v>
      </c>
      <c r="J1708" s="199">
        <v>0</v>
      </c>
      <c r="K1708" s="199" t="e">
        <f ca="1"/>
        <v>#NAME?</v>
      </c>
      <c r="T1708" s="199">
        <v>0</v>
      </c>
      <c r="U1708" s="199">
        <v>0</v>
      </c>
    </row>
    <row r="1709" spans="9:21" x14ac:dyDescent="0.3">
      <c r="I1709" s="199">
        <v>0</v>
      </c>
      <c r="J1709" s="199">
        <v>0</v>
      </c>
      <c r="K1709" s="199" t="e">
        <f ca="1"/>
        <v>#NAME?</v>
      </c>
      <c r="T1709" s="199">
        <v>0</v>
      </c>
      <c r="U1709" s="199">
        <v>0</v>
      </c>
    </row>
    <row r="1710" spans="9:21" x14ac:dyDescent="0.3">
      <c r="I1710" s="199">
        <v>0</v>
      </c>
      <c r="J1710" s="199">
        <v>0</v>
      </c>
      <c r="K1710" s="199" t="e">
        <f ca="1"/>
        <v>#NAME?</v>
      </c>
      <c r="T1710" s="199">
        <v>0</v>
      </c>
      <c r="U1710" s="199">
        <v>0</v>
      </c>
    </row>
    <row r="1711" spans="9:21" x14ac:dyDescent="0.3">
      <c r="I1711" s="199">
        <v>0</v>
      </c>
      <c r="J1711" s="199">
        <v>0</v>
      </c>
      <c r="K1711" s="199" t="e">
        <f ca="1"/>
        <v>#NAME?</v>
      </c>
      <c r="T1711" s="199">
        <v>0</v>
      </c>
      <c r="U1711" s="199">
        <v>0</v>
      </c>
    </row>
    <row r="1712" spans="9:21" x14ac:dyDescent="0.3">
      <c r="I1712" s="199">
        <v>0</v>
      </c>
      <c r="J1712" s="199">
        <v>0</v>
      </c>
      <c r="K1712" s="199" t="e">
        <f ca="1"/>
        <v>#NAME?</v>
      </c>
      <c r="T1712" s="199">
        <v>0</v>
      </c>
      <c r="U1712" s="199">
        <v>0</v>
      </c>
    </row>
    <row r="1713" spans="9:21" x14ac:dyDescent="0.3">
      <c r="I1713" s="199">
        <v>0</v>
      </c>
      <c r="J1713" s="199">
        <v>0</v>
      </c>
      <c r="K1713" s="199" t="e">
        <f ca="1"/>
        <v>#NAME?</v>
      </c>
      <c r="T1713" s="199">
        <v>0</v>
      </c>
      <c r="U1713" s="199">
        <v>0</v>
      </c>
    </row>
    <row r="1714" spans="9:21" x14ac:dyDescent="0.3">
      <c r="I1714" s="199">
        <v>0</v>
      </c>
      <c r="J1714" s="199">
        <v>0</v>
      </c>
      <c r="K1714" s="199" t="e">
        <f ca="1"/>
        <v>#NAME?</v>
      </c>
      <c r="T1714" s="199">
        <v>0</v>
      </c>
      <c r="U1714" s="199">
        <v>0</v>
      </c>
    </row>
    <row r="1715" spans="9:21" x14ac:dyDescent="0.3">
      <c r="I1715" s="199">
        <v>0</v>
      </c>
      <c r="J1715" s="199">
        <v>0</v>
      </c>
      <c r="K1715" s="199" t="e">
        <f ca="1"/>
        <v>#NAME?</v>
      </c>
      <c r="T1715" s="199">
        <v>0</v>
      </c>
      <c r="U1715" s="199">
        <v>0</v>
      </c>
    </row>
    <row r="1716" spans="9:21" x14ac:dyDescent="0.3">
      <c r="I1716" s="199">
        <v>0</v>
      </c>
      <c r="J1716" s="199">
        <v>0</v>
      </c>
      <c r="K1716" s="199" t="e">
        <f ca="1"/>
        <v>#NAME?</v>
      </c>
      <c r="T1716" s="199">
        <v>0</v>
      </c>
      <c r="U1716" s="199">
        <v>0</v>
      </c>
    </row>
    <row r="1717" spans="9:21" x14ac:dyDescent="0.3">
      <c r="I1717" s="199">
        <v>0</v>
      </c>
      <c r="J1717" s="199">
        <v>0</v>
      </c>
      <c r="K1717" s="199" t="e">
        <f ca="1"/>
        <v>#NAME?</v>
      </c>
      <c r="T1717" s="199">
        <v>0</v>
      </c>
      <c r="U1717" s="199">
        <v>0</v>
      </c>
    </row>
    <row r="1718" spans="9:21" x14ac:dyDescent="0.3">
      <c r="I1718" s="199">
        <v>0</v>
      </c>
      <c r="J1718" s="199">
        <v>0</v>
      </c>
      <c r="K1718" s="199" t="e">
        <f ca="1"/>
        <v>#NAME?</v>
      </c>
      <c r="T1718" s="199">
        <v>0</v>
      </c>
      <c r="U1718" s="199">
        <v>0</v>
      </c>
    </row>
    <row r="1719" spans="9:21" x14ac:dyDescent="0.3">
      <c r="I1719" s="199">
        <v>0</v>
      </c>
      <c r="J1719" s="199">
        <v>0</v>
      </c>
      <c r="K1719" s="199" t="e">
        <f ca="1"/>
        <v>#NAME?</v>
      </c>
      <c r="T1719" s="199">
        <v>0</v>
      </c>
      <c r="U1719" s="199">
        <v>0</v>
      </c>
    </row>
    <row r="1720" spans="9:21" x14ac:dyDescent="0.3">
      <c r="I1720" s="199">
        <v>0</v>
      </c>
      <c r="J1720" s="199">
        <v>0</v>
      </c>
      <c r="K1720" s="199" t="e">
        <f ca="1"/>
        <v>#NAME?</v>
      </c>
      <c r="T1720" s="199">
        <v>0</v>
      </c>
      <c r="U1720" s="199">
        <v>0</v>
      </c>
    </row>
    <row r="1721" spans="9:21" x14ac:dyDescent="0.3">
      <c r="I1721" s="199">
        <v>0</v>
      </c>
      <c r="J1721" s="199">
        <v>0</v>
      </c>
      <c r="K1721" s="199" t="e">
        <f ca="1"/>
        <v>#NAME?</v>
      </c>
      <c r="T1721" s="199">
        <v>0</v>
      </c>
      <c r="U1721" s="199">
        <v>0</v>
      </c>
    </row>
    <row r="1722" spans="9:21" x14ac:dyDescent="0.3">
      <c r="I1722" s="199">
        <v>0</v>
      </c>
      <c r="J1722" s="199">
        <v>0</v>
      </c>
      <c r="K1722" s="199" t="e">
        <f ca="1"/>
        <v>#NAME?</v>
      </c>
      <c r="T1722" s="199">
        <v>0</v>
      </c>
      <c r="U1722" s="199">
        <v>0</v>
      </c>
    </row>
    <row r="1723" spans="9:21" x14ac:dyDescent="0.3">
      <c r="I1723" s="199">
        <v>0</v>
      </c>
      <c r="J1723" s="199">
        <v>0</v>
      </c>
      <c r="K1723" s="199" t="e">
        <f ca="1"/>
        <v>#NAME?</v>
      </c>
      <c r="T1723" s="199">
        <v>0</v>
      </c>
      <c r="U1723" s="199">
        <v>0</v>
      </c>
    </row>
    <row r="1724" spans="9:21" x14ac:dyDescent="0.3">
      <c r="I1724" s="199">
        <v>0</v>
      </c>
      <c r="J1724" s="199">
        <v>0</v>
      </c>
      <c r="K1724" s="199" t="e">
        <f ca="1"/>
        <v>#NAME?</v>
      </c>
      <c r="T1724" s="199">
        <v>0</v>
      </c>
      <c r="U1724" s="199">
        <v>0</v>
      </c>
    </row>
    <row r="1725" spans="9:21" x14ac:dyDescent="0.3">
      <c r="I1725" s="199">
        <v>0</v>
      </c>
      <c r="J1725" s="199">
        <v>0</v>
      </c>
      <c r="K1725" s="199" t="e">
        <f ca="1"/>
        <v>#NAME?</v>
      </c>
      <c r="T1725" s="199">
        <v>0</v>
      </c>
      <c r="U1725" s="199">
        <v>0</v>
      </c>
    </row>
    <row r="1726" spans="9:21" x14ac:dyDescent="0.3">
      <c r="I1726" s="199">
        <v>0</v>
      </c>
      <c r="J1726" s="199">
        <v>0</v>
      </c>
      <c r="K1726" s="199" t="e">
        <f ca="1"/>
        <v>#NAME?</v>
      </c>
      <c r="T1726" s="199">
        <v>0</v>
      </c>
      <c r="U1726" s="199">
        <v>0</v>
      </c>
    </row>
    <row r="1727" spans="9:21" x14ac:dyDescent="0.3">
      <c r="I1727" s="199">
        <v>0</v>
      </c>
      <c r="J1727" s="199">
        <v>0</v>
      </c>
      <c r="K1727" s="199" t="e">
        <f ca="1"/>
        <v>#NAME?</v>
      </c>
      <c r="T1727" s="199">
        <v>0</v>
      </c>
      <c r="U1727" s="199">
        <v>0</v>
      </c>
    </row>
    <row r="1728" spans="9:21" x14ac:dyDescent="0.3">
      <c r="I1728" s="199">
        <v>0</v>
      </c>
      <c r="J1728" s="199">
        <v>0</v>
      </c>
      <c r="K1728" s="199" t="e">
        <f ca="1"/>
        <v>#NAME?</v>
      </c>
      <c r="T1728" s="199">
        <v>0</v>
      </c>
      <c r="U1728" s="199">
        <v>0</v>
      </c>
    </row>
    <row r="1729" spans="9:21" x14ac:dyDescent="0.3">
      <c r="I1729" s="199">
        <v>0</v>
      </c>
      <c r="J1729" s="199">
        <v>0</v>
      </c>
      <c r="K1729" s="199" t="e">
        <f ca="1"/>
        <v>#NAME?</v>
      </c>
      <c r="T1729" s="199">
        <v>0</v>
      </c>
      <c r="U1729" s="199">
        <v>0</v>
      </c>
    </row>
    <row r="1730" spans="9:21" x14ac:dyDescent="0.3">
      <c r="I1730" s="199">
        <v>0</v>
      </c>
      <c r="J1730" s="199">
        <v>0</v>
      </c>
      <c r="K1730" s="199" t="e">
        <f ca="1"/>
        <v>#NAME?</v>
      </c>
      <c r="T1730" s="199">
        <v>0</v>
      </c>
      <c r="U1730" s="199">
        <v>0</v>
      </c>
    </row>
    <row r="1731" spans="9:21" x14ac:dyDescent="0.3">
      <c r="I1731" s="199">
        <v>70381.982171412485</v>
      </c>
      <c r="J1731" s="199">
        <v>0</v>
      </c>
      <c r="K1731" s="199" t="e">
        <f ca="1"/>
        <v>#NAME?</v>
      </c>
      <c r="T1731" s="199">
        <v>70381.982171412485</v>
      </c>
      <c r="U1731" s="199">
        <v>0</v>
      </c>
    </row>
    <row r="1732" spans="9:21" x14ac:dyDescent="0.3">
      <c r="I1732" s="199">
        <v>0</v>
      </c>
      <c r="J1732" s="199">
        <v>0</v>
      </c>
      <c r="K1732" s="199" t="e">
        <f ca="1"/>
        <v>#NAME?</v>
      </c>
      <c r="T1732" s="199">
        <v>0</v>
      </c>
      <c r="U1732" s="199">
        <v>0</v>
      </c>
    </row>
    <row r="1733" spans="9:21" x14ac:dyDescent="0.3">
      <c r="I1733" s="199">
        <v>0</v>
      </c>
      <c r="J1733" s="199">
        <v>0</v>
      </c>
      <c r="K1733" s="199" t="e">
        <f ca="1"/>
        <v>#NAME?</v>
      </c>
      <c r="T1733" s="199">
        <v>0</v>
      </c>
      <c r="U1733" s="199">
        <v>0</v>
      </c>
    </row>
    <row r="1734" spans="9:21" x14ac:dyDescent="0.3">
      <c r="I1734" s="199">
        <v>0</v>
      </c>
      <c r="J1734" s="199">
        <v>0</v>
      </c>
      <c r="K1734" s="199" t="e">
        <f ca="1"/>
        <v>#NAME?</v>
      </c>
      <c r="T1734" s="199">
        <v>0</v>
      </c>
      <c r="U1734" s="199">
        <v>0</v>
      </c>
    </row>
    <row r="1735" spans="9:21" x14ac:dyDescent="0.3">
      <c r="I1735" s="199">
        <v>0</v>
      </c>
      <c r="J1735" s="199">
        <v>0</v>
      </c>
      <c r="K1735" s="199" t="e">
        <f ca="1"/>
        <v>#NAME?</v>
      </c>
      <c r="T1735" s="199">
        <v>0</v>
      </c>
      <c r="U1735" s="199">
        <v>0</v>
      </c>
    </row>
    <row r="1736" spans="9:21" x14ac:dyDescent="0.3">
      <c r="I1736" s="199">
        <v>0</v>
      </c>
      <c r="J1736" s="199">
        <v>0</v>
      </c>
      <c r="K1736" s="199" t="e">
        <f ca="1"/>
        <v>#NAME?</v>
      </c>
      <c r="T1736" s="199">
        <v>0</v>
      </c>
      <c r="U1736" s="199">
        <v>0</v>
      </c>
    </row>
    <row r="1737" spans="9:21" x14ac:dyDescent="0.3">
      <c r="I1737" s="199">
        <v>0</v>
      </c>
      <c r="J1737" s="199">
        <v>0</v>
      </c>
      <c r="K1737" s="199" t="e">
        <f ca="1"/>
        <v>#NAME?</v>
      </c>
      <c r="T1737" s="199">
        <v>0</v>
      </c>
      <c r="U1737" s="199">
        <v>0</v>
      </c>
    </row>
    <row r="1738" spans="9:21" x14ac:dyDescent="0.3">
      <c r="I1738" s="199">
        <v>0</v>
      </c>
      <c r="J1738" s="199">
        <v>0</v>
      </c>
      <c r="K1738" s="199" t="e">
        <f ca="1"/>
        <v>#NAME?</v>
      </c>
      <c r="T1738" s="199">
        <v>0</v>
      </c>
      <c r="U1738" s="199">
        <v>0</v>
      </c>
    </row>
    <row r="1739" spans="9:21" x14ac:dyDescent="0.3">
      <c r="I1739" s="199">
        <v>0</v>
      </c>
      <c r="J1739" s="199">
        <v>0</v>
      </c>
      <c r="K1739" s="199" t="e">
        <f ca="1"/>
        <v>#NAME?</v>
      </c>
      <c r="T1739" s="199">
        <v>0</v>
      </c>
      <c r="U1739" s="199">
        <v>0</v>
      </c>
    </row>
    <row r="1740" spans="9:21" x14ac:dyDescent="0.3">
      <c r="I1740" s="199">
        <v>0</v>
      </c>
      <c r="J1740" s="199">
        <v>0</v>
      </c>
      <c r="K1740" s="199" t="e">
        <f ca="1"/>
        <v>#NAME?</v>
      </c>
      <c r="T1740" s="199">
        <v>0</v>
      </c>
      <c r="U1740" s="199">
        <v>0</v>
      </c>
    </row>
    <row r="1741" spans="9:21" x14ac:dyDescent="0.3">
      <c r="I1741" s="199">
        <v>0</v>
      </c>
      <c r="J1741" s="199">
        <v>0</v>
      </c>
      <c r="K1741" s="199" t="e">
        <f ca="1"/>
        <v>#NAME?</v>
      </c>
      <c r="T1741" s="199">
        <v>0</v>
      </c>
      <c r="U1741" s="199">
        <v>6805.1974496891935</v>
      </c>
    </row>
    <row r="1742" spans="9:21" x14ac:dyDescent="0.3">
      <c r="I1742" s="199">
        <v>0</v>
      </c>
      <c r="J1742" s="199">
        <v>0</v>
      </c>
      <c r="K1742" s="199" t="e">
        <f ca="1"/>
        <v>#NAME?</v>
      </c>
      <c r="T1742" s="199">
        <v>0</v>
      </c>
      <c r="U1742" s="199">
        <v>0</v>
      </c>
    </row>
    <row r="1743" spans="9:21" x14ac:dyDescent="0.3">
      <c r="I1743" s="199">
        <v>0</v>
      </c>
      <c r="J1743" s="199">
        <v>0</v>
      </c>
      <c r="K1743" s="199" t="e">
        <f ca="1"/>
        <v>#NAME?</v>
      </c>
      <c r="T1743" s="199">
        <v>0</v>
      </c>
      <c r="U1743" s="199">
        <v>0</v>
      </c>
    </row>
    <row r="1744" spans="9:21" x14ac:dyDescent="0.3">
      <c r="I1744" s="199">
        <v>0</v>
      </c>
      <c r="J1744" s="199">
        <v>0</v>
      </c>
      <c r="K1744" s="199" t="e">
        <f ca="1"/>
        <v>#NAME?</v>
      </c>
      <c r="T1744" s="199">
        <v>0</v>
      </c>
      <c r="U1744" s="199">
        <v>0</v>
      </c>
    </row>
    <row r="1745" spans="9:21" x14ac:dyDescent="0.3">
      <c r="I1745" s="199">
        <v>0</v>
      </c>
      <c r="J1745" s="199">
        <v>0</v>
      </c>
      <c r="K1745" s="199" t="e">
        <f ca="1"/>
        <v>#NAME?</v>
      </c>
      <c r="T1745" s="199">
        <v>0</v>
      </c>
      <c r="U1745" s="199">
        <v>0</v>
      </c>
    </row>
    <row r="1746" spans="9:21" x14ac:dyDescent="0.3">
      <c r="I1746" s="199">
        <v>0</v>
      </c>
      <c r="J1746" s="199">
        <v>0</v>
      </c>
      <c r="K1746" s="199" t="e">
        <f ca="1"/>
        <v>#NAME?</v>
      </c>
      <c r="T1746" s="199">
        <v>0</v>
      </c>
      <c r="U1746" s="199">
        <v>0</v>
      </c>
    </row>
    <row r="1747" spans="9:21" x14ac:dyDescent="0.3">
      <c r="I1747" s="199">
        <v>0</v>
      </c>
      <c r="J1747" s="199">
        <v>0</v>
      </c>
      <c r="K1747" s="199" t="e">
        <f ca="1"/>
        <v>#NAME?</v>
      </c>
      <c r="T1747" s="199">
        <v>0</v>
      </c>
      <c r="U1747" s="199">
        <v>0</v>
      </c>
    </row>
    <row r="1748" spans="9:21" x14ac:dyDescent="0.3">
      <c r="I1748" s="199">
        <v>0</v>
      </c>
      <c r="J1748" s="199">
        <v>0</v>
      </c>
      <c r="K1748" s="199" t="e">
        <f ca="1"/>
        <v>#NAME?</v>
      </c>
      <c r="T1748" s="199">
        <v>0</v>
      </c>
      <c r="U1748" s="199">
        <v>0</v>
      </c>
    </row>
    <row r="1749" spans="9:21" x14ac:dyDescent="0.3">
      <c r="I1749" s="199">
        <v>0</v>
      </c>
      <c r="J1749" s="199">
        <v>0</v>
      </c>
      <c r="K1749" s="199" t="e">
        <f ca="1"/>
        <v>#NAME?</v>
      </c>
      <c r="T1749" s="199">
        <v>0</v>
      </c>
      <c r="U1749" s="199">
        <v>0</v>
      </c>
    </row>
    <row r="1750" spans="9:21" x14ac:dyDescent="0.3">
      <c r="I1750" s="199">
        <v>0</v>
      </c>
      <c r="J1750" s="199">
        <v>0</v>
      </c>
      <c r="K1750" s="199" t="e">
        <f ca="1"/>
        <v>#NAME?</v>
      </c>
      <c r="T1750" s="199">
        <v>0</v>
      </c>
      <c r="U1750" s="199">
        <v>0</v>
      </c>
    </row>
    <row r="1751" spans="9:21" x14ac:dyDescent="0.3">
      <c r="I1751" s="199">
        <v>0</v>
      </c>
      <c r="J1751" s="199">
        <v>0</v>
      </c>
      <c r="K1751" s="199" t="e">
        <f ca="1"/>
        <v>#NAME?</v>
      </c>
      <c r="T1751" s="199">
        <v>0</v>
      </c>
      <c r="U1751" s="199">
        <v>0</v>
      </c>
    </row>
    <row r="1752" spans="9:21" x14ac:dyDescent="0.3">
      <c r="I1752" s="199">
        <v>0</v>
      </c>
      <c r="J1752" s="199">
        <v>0</v>
      </c>
      <c r="K1752" s="199" t="e">
        <f ca="1"/>
        <v>#NAME?</v>
      </c>
      <c r="T1752" s="199">
        <v>0</v>
      </c>
      <c r="U1752" s="199">
        <v>69684.344313463589</v>
      </c>
    </row>
    <row r="1753" spans="9:21" x14ac:dyDescent="0.3">
      <c r="I1753" s="199">
        <v>0</v>
      </c>
      <c r="J1753" s="199">
        <v>0</v>
      </c>
      <c r="K1753" s="199" t="e">
        <f ca="1"/>
        <v>#NAME?</v>
      </c>
      <c r="T1753" s="199">
        <v>0</v>
      </c>
      <c r="U1753" s="199">
        <v>0</v>
      </c>
    </row>
    <row r="1754" spans="9:21" x14ac:dyDescent="0.3">
      <c r="I1754" s="199">
        <v>0</v>
      </c>
      <c r="J1754" s="199">
        <v>0</v>
      </c>
      <c r="K1754" s="199" t="e">
        <f ca="1"/>
        <v>#NAME?</v>
      </c>
      <c r="T1754" s="199">
        <v>0</v>
      </c>
      <c r="U1754" s="199">
        <v>0</v>
      </c>
    </row>
    <row r="1755" spans="9:21" x14ac:dyDescent="0.3">
      <c r="I1755" s="199">
        <v>0</v>
      </c>
      <c r="J1755" s="199">
        <v>0</v>
      </c>
      <c r="K1755" s="199" t="e">
        <f ca="1"/>
        <v>#NAME?</v>
      </c>
      <c r="T1755" s="199">
        <v>0</v>
      </c>
      <c r="U1755" s="199">
        <v>0</v>
      </c>
    </row>
    <row r="1756" spans="9:21" x14ac:dyDescent="0.3">
      <c r="I1756" s="199">
        <v>0</v>
      </c>
      <c r="J1756" s="199">
        <v>0</v>
      </c>
      <c r="K1756" s="199" t="e">
        <f ca="1"/>
        <v>#NAME?</v>
      </c>
      <c r="T1756" s="199">
        <v>0</v>
      </c>
      <c r="U1756" s="199">
        <v>0</v>
      </c>
    </row>
    <row r="1757" spans="9:21" x14ac:dyDescent="0.3">
      <c r="I1757" s="199">
        <v>0</v>
      </c>
      <c r="J1757" s="199">
        <v>0</v>
      </c>
      <c r="K1757" s="199" t="e">
        <f ca="1"/>
        <v>#NAME?</v>
      </c>
      <c r="T1757" s="199">
        <v>0</v>
      </c>
      <c r="U1757" s="199">
        <v>0</v>
      </c>
    </row>
    <row r="1758" spans="9:21" x14ac:dyDescent="0.3">
      <c r="I1758" s="199">
        <v>0</v>
      </c>
      <c r="J1758" s="199">
        <v>0</v>
      </c>
      <c r="K1758" s="199" t="e">
        <f ca="1"/>
        <v>#NAME?</v>
      </c>
      <c r="T1758" s="199">
        <v>0</v>
      </c>
      <c r="U1758" s="199">
        <v>0</v>
      </c>
    </row>
    <row r="1759" spans="9:21" x14ac:dyDescent="0.3">
      <c r="I1759" s="199">
        <v>0</v>
      </c>
      <c r="J1759" s="199">
        <v>0</v>
      </c>
      <c r="K1759" s="199" t="e">
        <f ca="1"/>
        <v>#NAME?</v>
      </c>
      <c r="T1759" s="199">
        <v>0</v>
      </c>
      <c r="U1759" s="199">
        <v>0</v>
      </c>
    </row>
    <row r="1760" spans="9:21" x14ac:dyDescent="0.3">
      <c r="I1760" s="199">
        <v>0</v>
      </c>
      <c r="J1760" s="199">
        <v>0</v>
      </c>
      <c r="K1760" s="199" t="e">
        <f ca="1"/>
        <v>#NAME?</v>
      </c>
      <c r="T1760" s="199">
        <v>0</v>
      </c>
      <c r="U1760" s="199">
        <v>0</v>
      </c>
    </row>
    <row r="1761" spans="9:21" x14ac:dyDescent="0.3">
      <c r="I1761" s="199">
        <v>0</v>
      </c>
      <c r="J1761" s="199">
        <v>0</v>
      </c>
      <c r="K1761" s="199" t="e">
        <f ca="1"/>
        <v>#NAME?</v>
      </c>
      <c r="T1761" s="199">
        <v>0</v>
      </c>
      <c r="U1761" s="199">
        <v>0</v>
      </c>
    </row>
    <row r="1762" spans="9:21" x14ac:dyDescent="0.3">
      <c r="I1762" s="199">
        <v>0</v>
      </c>
      <c r="J1762" s="199">
        <v>0</v>
      </c>
      <c r="K1762" s="199" t="e">
        <f ca="1"/>
        <v>#NAME?</v>
      </c>
      <c r="T1762" s="199">
        <v>0</v>
      </c>
      <c r="U1762" s="199">
        <v>0</v>
      </c>
    </row>
    <row r="1763" spans="9:21" x14ac:dyDescent="0.3">
      <c r="I1763" s="199">
        <v>0</v>
      </c>
      <c r="J1763" s="199">
        <v>0</v>
      </c>
      <c r="K1763" s="199" t="e">
        <f ca="1"/>
        <v>#NAME?</v>
      </c>
      <c r="T1763" s="199">
        <v>0</v>
      </c>
      <c r="U1763" s="199">
        <v>0</v>
      </c>
    </row>
    <row r="1764" spans="9:21" x14ac:dyDescent="0.3">
      <c r="I1764" s="199">
        <v>0</v>
      </c>
      <c r="J1764" s="199">
        <v>0</v>
      </c>
      <c r="K1764" s="199" t="e">
        <f ca="1"/>
        <v>#NAME?</v>
      </c>
      <c r="T1764" s="199">
        <v>0</v>
      </c>
      <c r="U1764" s="199">
        <v>0</v>
      </c>
    </row>
    <row r="1765" spans="9:21" x14ac:dyDescent="0.3">
      <c r="I1765" s="199">
        <v>0</v>
      </c>
      <c r="J1765" s="199">
        <v>0</v>
      </c>
      <c r="K1765" s="199" t="e">
        <f ca="1"/>
        <v>#NAME?</v>
      </c>
      <c r="T1765" s="199">
        <v>0</v>
      </c>
      <c r="U1765" s="199">
        <v>0</v>
      </c>
    </row>
    <row r="1766" spans="9:21" x14ac:dyDescent="0.3">
      <c r="I1766" s="199">
        <v>0</v>
      </c>
      <c r="J1766" s="199">
        <v>0</v>
      </c>
      <c r="K1766" s="199" t="e">
        <f ca="1"/>
        <v>#NAME?</v>
      </c>
      <c r="T1766" s="199">
        <v>0</v>
      </c>
      <c r="U1766" s="199">
        <v>0</v>
      </c>
    </row>
    <row r="1767" spans="9:21" x14ac:dyDescent="0.3">
      <c r="I1767" s="199">
        <v>0</v>
      </c>
      <c r="J1767" s="199">
        <v>0</v>
      </c>
      <c r="K1767" s="199" t="e">
        <f ca="1"/>
        <v>#NAME?</v>
      </c>
      <c r="T1767" s="199">
        <v>0</v>
      </c>
      <c r="U1767" s="199">
        <v>0</v>
      </c>
    </row>
    <row r="1768" spans="9:21" x14ac:dyDescent="0.3">
      <c r="I1768" s="199">
        <v>0</v>
      </c>
      <c r="J1768" s="199">
        <v>0</v>
      </c>
      <c r="K1768" s="199" t="e">
        <f ca="1"/>
        <v>#NAME?</v>
      </c>
      <c r="T1768" s="199">
        <v>0</v>
      </c>
      <c r="U1768" s="199">
        <v>0</v>
      </c>
    </row>
    <row r="1769" spans="9:21" x14ac:dyDescent="0.3">
      <c r="I1769" s="199">
        <v>0</v>
      </c>
      <c r="J1769" s="199">
        <v>0</v>
      </c>
      <c r="K1769" s="199" t="e">
        <f ca="1"/>
        <v>#NAME?</v>
      </c>
      <c r="T1769" s="199">
        <v>0</v>
      </c>
      <c r="U1769" s="199">
        <v>0</v>
      </c>
    </row>
    <row r="1770" spans="9:21" x14ac:dyDescent="0.3">
      <c r="I1770" s="199">
        <v>0</v>
      </c>
      <c r="J1770" s="199">
        <v>0</v>
      </c>
      <c r="K1770" s="199" t="e">
        <f ca="1"/>
        <v>#NAME?</v>
      </c>
      <c r="T1770" s="199">
        <v>0</v>
      </c>
      <c r="U1770" s="199">
        <v>0</v>
      </c>
    </row>
    <row r="1771" spans="9:21" x14ac:dyDescent="0.3">
      <c r="I1771" s="199">
        <v>0</v>
      </c>
      <c r="J1771" s="199">
        <v>0</v>
      </c>
      <c r="K1771" s="199" t="e">
        <f ca="1"/>
        <v>#NAME?</v>
      </c>
      <c r="T1771" s="199">
        <v>0</v>
      </c>
      <c r="U1771" s="199">
        <v>230035.99371954519</v>
      </c>
    </row>
    <row r="1772" spans="9:21" x14ac:dyDescent="0.3">
      <c r="I1772" s="199">
        <v>0</v>
      </c>
      <c r="J1772" s="199">
        <v>0</v>
      </c>
      <c r="K1772" s="199" t="e">
        <f ca="1"/>
        <v>#NAME?</v>
      </c>
      <c r="T1772" s="199">
        <v>0</v>
      </c>
      <c r="U1772" s="199">
        <v>0</v>
      </c>
    </row>
    <row r="1773" spans="9:21" x14ac:dyDescent="0.3">
      <c r="I1773" s="199">
        <v>0</v>
      </c>
      <c r="J1773" s="199">
        <v>0</v>
      </c>
      <c r="K1773" s="199" t="e">
        <f ca="1"/>
        <v>#NAME?</v>
      </c>
      <c r="T1773" s="199">
        <v>0</v>
      </c>
      <c r="U1773" s="199">
        <v>0</v>
      </c>
    </row>
    <row r="1774" spans="9:21" x14ac:dyDescent="0.3">
      <c r="I1774" s="199">
        <v>0</v>
      </c>
      <c r="J1774" s="199">
        <v>0</v>
      </c>
      <c r="K1774" s="199" t="e">
        <f ca="1"/>
        <v>#NAME?</v>
      </c>
      <c r="T1774" s="199">
        <v>0</v>
      </c>
      <c r="U1774" s="199">
        <v>0</v>
      </c>
    </row>
    <row r="1775" spans="9:21" x14ac:dyDescent="0.3">
      <c r="I1775" s="199">
        <v>0</v>
      </c>
      <c r="J1775" s="199">
        <v>0</v>
      </c>
      <c r="K1775" s="199" t="e">
        <f ca="1"/>
        <v>#NAME?</v>
      </c>
      <c r="T1775" s="199">
        <v>0</v>
      </c>
      <c r="U1775" s="199">
        <v>0</v>
      </c>
    </row>
    <row r="1776" spans="9:21" x14ac:dyDescent="0.3">
      <c r="I1776" s="199">
        <v>0</v>
      </c>
      <c r="J1776" s="199">
        <v>0</v>
      </c>
      <c r="K1776" s="199" t="e">
        <f ca="1"/>
        <v>#NAME?</v>
      </c>
      <c r="T1776" s="199">
        <v>0</v>
      </c>
      <c r="U1776" s="199">
        <v>0</v>
      </c>
    </row>
    <row r="1777" spans="9:21" x14ac:dyDescent="0.3">
      <c r="I1777" s="199">
        <v>0</v>
      </c>
      <c r="J1777" s="199">
        <v>0</v>
      </c>
      <c r="K1777" s="199" t="e">
        <f ca="1"/>
        <v>#NAME?</v>
      </c>
      <c r="T1777" s="199">
        <v>0</v>
      </c>
      <c r="U1777" s="199">
        <v>0</v>
      </c>
    </row>
    <row r="1778" spans="9:21" x14ac:dyDescent="0.3">
      <c r="I1778" s="199">
        <v>0</v>
      </c>
      <c r="J1778" s="199">
        <v>0</v>
      </c>
      <c r="K1778" s="199" t="e">
        <f ca="1"/>
        <v>#NAME?</v>
      </c>
      <c r="T1778" s="199">
        <v>0</v>
      </c>
      <c r="U1778" s="199">
        <v>0</v>
      </c>
    </row>
    <row r="1779" spans="9:21" x14ac:dyDescent="0.3">
      <c r="I1779" s="199">
        <v>0</v>
      </c>
      <c r="J1779" s="199">
        <v>0</v>
      </c>
      <c r="K1779" s="199" t="e">
        <f ca="1"/>
        <v>#NAME?</v>
      </c>
      <c r="T1779" s="199">
        <v>0</v>
      </c>
      <c r="U1779" s="199">
        <v>0</v>
      </c>
    </row>
    <row r="1780" spans="9:21" x14ac:dyDescent="0.3">
      <c r="I1780" s="199">
        <v>0</v>
      </c>
      <c r="J1780" s="199">
        <v>0</v>
      </c>
      <c r="K1780" s="199" t="e">
        <f ca="1"/>
        <v>#NAME?</v>
      </c>
      <c r="T1780" s="199">
        <v>0</v>
      </c>
      <c r="U1780" s="199">
        <v>0</v>
      </c>
    </row>
    <row r="1781" spans="9:21" x14ac:dyDescent="0.3">
      <c r="I1781" s="199">
        <v>0</v>
      </c>
      <c r="J1781" s="199">
        <v>0</v>
      </c>
      <c r="K1781" s="199" t="e">
        <f ca="1"/>
        <v>#NAME?</v>
      </c>
      <c r="T1781" s="199">
        <v>0</v>
      </c>
      <c r="U1781" s="199">
        <v>0</v>
      </c>
    </row>
    <row r="1782" spans="9:21" x14ac:dyDescent="0.3">
      <c r="I1782" s="199">
        <v>0</v>
      </c>
      <c r="J1782" s="199">
        <v>0</v>
      </c>
      <c r="K1782" s="199" t="e">
        <f ca="1"/>
        <v>#NAME?</v>
      </c>
      <c r="T1782" s="199">
        <v>0</v>
      </c>
      <c r="U1782" s="199">
        <v>0</v>
      </c>
    </row>
    <row r="1783" spans="9:21" x14ac:dyDescent="0.3">
      <c r="I1783" s="199">
        <v>55075.432658528218</v>
      </c>
      <c r="J1783" s="199">
        <v>0</v>
      </c>
      <c r="K1783" s="199" t="e">
        <f ca="1"/>
        <v>#NAME?</v>
      </c>
      <c r="T1783" s="199">
        <v>55075.432658528218</v>
      </c>
      <c r="U1783" s="199">
        <v>0</v>
      </c>
    </row>
    <row r="1784" spans="9:21" x14ac:dyDescent="0.3">
      <c r="I1784" s="199">
        <v>0</v>
      </c>
      <c r="J1784" s="199">
        <v>0</v>
      </c>
      <c r="K1784" s="199" t="e">
        <f ca="1"/>
        <v>#NAME?</v>
      </c>
      <c r="T1784" s="199">
        <v>0</v>
      </c>
      <c r="U1784" s="199">
        <v>0</v>
      </c>
    </row>
    <row r="1785" spans="9:21" x14ac:dyDescent="0.3">
      <c r="I1785" s="199">
        <v>0</v>
      </c>
      <c r="J1785" s="199">
        <v>0</v>
      </c>
      <c r="K1785" s="199" t="e">
        <f ca="1"/>
        <v>#NAME?</v>
      </c>
      <c r="T1785" s="199">
        <v>0</v>
      </c>
      <c r="U1785" s="199">
        <v>416212.63467348577</v>
      </c>
    </row>
    <row r="1786" spans="9:21" x14ac:dyDescent="0.3">
      <c r="I1786" s="199">
        <v>0</v>
      </c>
      <c r="J1786" s="199">
        <v>0</v>
      </c>
      <c r="K1786" s="199" t="e">
        <f ca="1"/>
        <v>#NAME?</v>
      </c>
      <c r="T1786" s="199">
        <v>0</v>
      </c>
      <c r="U1786" s="199">
        <v>0</v>
      </c>
    </row>
    <row r="1787" spans="9:21" x14ac:dyDescent="0.3">
      <c r="I1787" s="199">
        <v>0</v>
      </c>
      <c r="J1787" s="199">
        <v>0</v>
      </c>
      <c r="K1787" s="199" t="e">
        <f ca="1"/>
        <v>#NAME?</v>
      </c>
      <c r="T1787" s="199">
        <v>0</v>
      </c>
      <c r="U1787" s="199">
        <v>0</v>
      </c>
    </row>
    <row r="1788" spans="9:21" x14ac:dyDescent="0.3">
      <c r="I1788" s="199">
        <v>0</v>
      </c>
      <c r="J1788" s="199">
        <v>0</v>
      </c>
      <c r="K1788" s="199" t="e">
        <f ca="1"/>
        <v>#NAME?</v>
      </c>
      <c r="T1788" s="199">
        <v>0</v>
      </c>
      <c r="U1788" s="199">
        <v>0</v>
      </c>
    </row>
    <row r="1789" spans="9:21" x14ac:dyDescent="0.3">
      <c r="I1789" s="199">
        <v>0</v>
      </c>
      <c r="J1789" s="199">
        <v>0</v>
      </c>
      <c r="K1789" s="199" t="e">
        <f ca="1"/>
        <v>#NAME?</v>
      </c>
      <c r="T1789" s="199">
        <v>0</v>
      </c>
      <c r="U1789" s="199">
        <v>0</v>
      </c>
    </row>
    <row r="1790" spans="9:21" x14ac:dyDescent="0.3">
      <c r="I1790" s="199">
        <v>0</v>
      </c>
      <c r="J1790" s="199">
        <v>0</v>
      </c>
      <c r="K1790" s="199" t="e">
        <f ca="1"/>
        <v>#NAME?</v>
      </c>
      <c r="T1790" s="199">
        <v>0</v>
      </c>
      <c r="U1790" s="199">
        <v>0</v>
      </c>
    </row>
    <row r="1791" spans="9:21" x14ac:dyDescent="0.3">
      <c r="I1791" s="199">
        <v>0</v>
      </c>
      <c r="J1791" s="199">
        <v>0</v>
      </c>
      <c r="K1791" s="199" t="e">
        <f ca="1"/>
        <v>#NAME?</v>
      </c>
      <c r="T1791" s="199">
        <v>0</v>
      </c>
      <c r="U1791" s="199">
        <v>0</v>
      </c>
    </row>
    <row r="1792" spans="9:21" x14ac:dyDescent="0.3">
      <c r="I1792" s="199">
        <v>0</v>
      </c>
      <c r="J1792" s="199">
        <v>0</v>
      </c>
      <c r="K1792" s="199" t="e">
        <f ca="1"/>
        <v>#NAME?</v>
      </c>
      <c r="T1792" s="199">
        <v>0</v>
      </c>
      <c r="U1792" s="199">
        <v>0</v>
      </c>
    </row>
    <row r="1793" spans="9:21" x14ac:dyDescent="0.3">
      <c r="I1793" s="199">
        <v>0</v>
      </c>
      <c r="J1793" s="199">
        <v>0</v>
      </c>
      <c r="K1793" s="199" t="e">
        <f ca="1"/>
        <v>#NAME?</v>
      </c>
      <c r="T1793" s="199">
        <v>0</v>
      </c>
      <c r="U1793" s="199">
        <v>0</v>
      </c>
    </row>
    <row r="1794" spans="9:21" x14ac:dyDescent="0.3">
      <c r="I1794" s="199">
        <v>0</v>
      </c>
      <c r="J1794" s="199">
        <v>0</v>
      </c>
      <c r="K1794" s="199" t="e">
        <f ca="1"/>
        <v>#NAME?</v>
      </c>
      <c r="T1794" s="199">
        <v>0</v>
      </c>
      <c r="U1794" s="199">
        <v>0</v>
      </c>
    </row>
    <row r="1795" spans="9:21" x14ac:dyDescent="0.3">
      <c r="I1795" s="199">
        <v>0</v>
      </c>
      <c r="J1795" s="199">
        <v>0</v>
      </c>
      <c r="K1795" s="199" t="e">
        <f ca="1"/>
        <v>#NAME?</v>
      </c>
      <c r="T1795" s="199">
        <v>0</v>
      </c>
      <c r="U1795" s="199">
        <v>0</v>
      </c>
    </row>
    <row r="1796" spans="9:21" x14ac:dyDescent="0.3">
      <c r="I1796" s="199">
        <v>0</v>
      </c>
      <c r="J1796" s="199">
        <v>0</v>
      </c>
      <c r="K1796" s="199" t="e">
        <f ca="1"/>
        <v>#NAME?</v>
      </c>
      <c r="T1796" s="199">
        <v>0</v>
      </c>
      <c r="U1796" s="199">
        <v>0</v>
      </c>
    </row>
    <row r="1797" spans="9:21" x14ac:dyDescent="0.3">
      <c r="I1797" s="199">
        <v>0</v>
      </c>
      <c r="J1797" s="199">
        <v>0</v>
      </c>
      <c r="K1797" s="199" t="e">
        <f ca="1"/>
        <v>#NAME?</v>
      </c>
      <c r="T1797" s="199">
        <v>0</v>
      </c>
      <c r="U1797" s="199">
        <v>0</v>
      </c>
    </row>
    <row r="1798" spans="9:21" x14ac:dyDescent="0.3">
      <c r="I1798" s="199">
        <v>0</v>
      </c>
      <c r="J1798" s="199">
        <v>0</v>
      </c>
      <c r="K1798" s="199" t="e">
        <f ca="1"/>
        <v>#NAME?</v>
      </c>
      <c r="T1798" s="199">
        <v>0</v>
      </c>
      <c r="U1798" s="199">
        <v>0</v>
      </c>
    </row>
    <row r="1799" spans="9:21" x14ac:dyDescent="0.3">
      <c r="I1799" s="199">
        <v>0</v>
      </c>
      <c r="J1799" s="199">
        <v>0</v>
      </c>
      <c r="K1799" s="199" t="e">
        <f ca="1"/>
        <v>#NAME?</v>
      </c>
      <c r="T1799" s="199">
        <v>0</v>
      </c>
      <c r="U1799" s="199">
        <v>0</v>
      </c>
    </row>
    <row r="1800" spans="9:21" x14ac:dyDescent="0.3">
      <c r="I1800" s="199">
        <v>0</v>
      </c>
      <c r="J1800" s="199">
        <v>0</v>
      </c>
      <c r="K1800" s="199" t="e">
        <f ca="1"/>
        <v>#NAME?</v>
      </c>
      <c r="T1800" s="199">
        <v>0</v>
      </c>
      <c r="U1800" s="199">
        <v>0</v>
      </c>
    </row>
    <row r="1801" spans="9:21" x14ac:dyDescent="0.3">
      <c r="I1801" s="199">
        <v>0</v>
      </c>
      <c r="J1801" s="199">
        <v>0</v>
      </c>
      <c r="K1801" s="199" t="e">
        <f ca="1"/>
        <v>#NAME?</v>
      </c>
      <c r="T1801" s="199">
        <v>0</v>
      </c>
      <c r="U1801" s="199">
        <v>0</v>
      </c>
    </row>
    <row r="1802" spans="9:21" x14ac:dyDescent="0.3">
      <c r="I1802" s="199">
        <v>0</v>
      </c>
      <c r="J1802" s="199">
        <v>0</v>
      </c>
      <c r="K1802" s="199" t="e">
        <f ca="1"/>
        <v>#NAME?</v>
      </c>
      <c r="T1802" s="199">
        <v>0</v>
      </c>
      <c r="U1802" s="199">
        <v>0</v>
      </c>
    </row>
    <row r="1803" spans="9:21" x14ac:dyDescent="0.3">
      <c r="I1803" s="199">
        <v>0</v>
      </c>
      <c r="J1803" s="199">
        <v>0</v>
      </c>
      <c r="K1803" s="199" t="e">
        <f ca="1"/>
        <v>#NAME?</v>
      </c>
      <c r="T1803" s="199">
        <v>0</v>
      </c>
      <c r="U1803" s="199">
        <v>0</v>
      </c>
    </row>
    <row r="1804" spans="9:21" x14ac:dyDescent="0.3">
      <c r="I1804" s="199">
        <v>0</v>
      </c>
      <c r="J1804" s="199">
        <v>0</v>
      </c>
      <c r="K1804" s="199" t="e">
        <f ca="1"/>
        <v>#NAME?</v>
      </c>
      <c r="T1804" s="199">
        <v>0</v>
      </c>
      <c r="U1804" s="199">
        <v>0</v>
      </c>
    </row>
    <row r="1805" spans="9:21" x14ac:dyDescent="0.3">
      <c r="I1805" s="199">
        <v>0</v>
      </c>
      <c r="J1805" s="199">
        <v>0</v>
      </c>
      <c r="K1805" s="199" t="e">
        <f ca="1"/>
        <v>#NAME?</v>
      </c>
      <c r="T1805" s="199">
        <v>0</v>
      </c>
      <c r="U1805" s="199">
        <v>150780.9751951904</v>
      </c>
    </row>
    <row r="1806" spans="9:21" x14ac:dyDescent="0.3">
      <c r="I1806" s="199">
        <v>0</v>
      </c>
      <c r="J1806" s="199">
        <v>0</v>
      </c>
      <c r="K1806" s="199" t="e">
        <f ca="1"/>
        <v>#NAME?</v>
      </c>
      <c r="T1806" s="199">
        <v>0</v>
      </c>
      <c r="U1806" s="199">
        <v>0</v>
      </c>
    </row>
    <row r="1807" spans="9:21" x14ac:dyDescent="0.3">
      <c r="I1807" s="199">
        <v>0</v>
      </c>
      <c r="J1807" s="199">
        <v>0</v>
      </c>
      <c r="K1807" s="199" t="e">
        <f ca="1"/>
        <v>#NAME?</v>
      </c>
      <c r="T1807" s="199">
        <v>0</v>
      </c>
      <c r="U1807" s="199">
        <v>28471.007470630138</v>
      </c>
    </row>
    <row r="1808" spans="9:21" x14ac:dyDescent="0.3">
      <c r="I1808" s="199">
        <v>0</v>
      </c>
      <c r="J1808" s="199">
        <v>0</v>
      </c>
      <c r="K1808" s="199" t="e">
        <f ca="1"/>
        <v>#NAME?</v>
      </c>
      <c r="T1808" s="199">
        <v>0</v>
      </c>
      <c r="U1808" s="199">
        <v>0</v>
      </c>
    </row>
    <row r="1809" spans="9:21" x14ac:dyDescent="0.3">
      <c r="I1809" s="199">
        <v>0</v>
      </c>
      <c r="J1809" s="199">
        <v>0</v>
      </c>
      <c r="K1809" s="199" t="e">
        <f ca="1"/>
        <v>#NAME?</v>
      </c>
      <c r="T1809" s="199">
        <v>0</v>
      </c>
      <c r="U1809" s="199">
        <v>0</v>
      </c>
    </row>
    <row r="1810" spans="9:21" x14ac:dyDescent="0.3">
      <c r="I1810" s="199">
        <v>0</v>
      </c>
      <c r="J1810" s="199">
        <v>0</v>
      </c>
      <c r="K1810" s="199" t="e">
        <f ca="1"/>
        <v>#NAME?</v>
      </c>
      <c r="T1810" s="199">
        <v>0</v>
      </c>
      <c r="U1810" s="199">
        <v>0</v>
      </c>
    </row>
    <row r="1811" spans="9:21" x14ac:dyDescent="0.3">
      <c r="I1811" s="199">
        <v>0</v>
      </c>
      <c r="J1811" s="199">
        <v>0</v>
      </c>
      <c r="K1811" s="199" t="e">
        <f ca="1"/>
        <v>#NAME?</v>
      </c>
      <c r="T1811" s="199">
        <v>0</v>
      </c>
      <c r="U1811" s="199">
        <v>0</v>
      </c>
    </row>
    <row r="1812" spans="9:21" x14ac:dyDescent="0.3">
      <c r="I1812" s="199">
        <v>0</v>
      </c>
      <c r="J1812" s="199">
        <v>0</v>
      </c>
      <c r="K1812" s="199" t="e">
        <f ca="1"/>
        <v>#NAME?</v>
      </c>
      <c r="T1812" s="199">
        <v>0</v>
      </c>
      <c r="U1812" s="199">
        <v>0</v>
      </c>
    </row>
    <row r="1813" spans="9:21" x14ac:dyDescent="0.3">
      <c r="I1813" s="199">
        <v>0</v>
      </c>
      <c r="J1813" s="199">
        <v>0</v>
      </c>
      <c r="K1813" s="199" t="e">
        <f ca="1"/>
        <v>#NAME?</v>
      </c>
      <c r="T1813" s="199">
        <v>0</v>
      </c>
      <c r="U1813" s="199">
        <v>0</v>
      </c>
    </row>
    <row r="1814" spans="9:21" x14ac:dyDescent="0.3">
      <c r="I1814" s="199">
        <v>0</v>
      </c>
      <c r="J1814" s="199">
        <v>0</v>
      </c>
      <c r="K1814" s="199" t="e">
        <f ca="1"/>
        <v>#NAME?</v>
      </c>
      <c r="T1814" s="199">
        <v>0</v>
      </c>
      <c r="U1814" s="199">
        <v>0</v>
      </c>
    </row>
    <row r="1815" spans="9:21" x14ac:dyDescent="0.3">
      <c r="I1815" s="199">
        <v>0</v>
      </c>
      <c r="J1815" s="199">
        <v>0</v>
      </c>
      <c r="K1815" s="199" t="e">
        <f ca="1"/>
        <v>#NAME?</v>
      </c>
      <c r="T1815" s="199">
        <v>0</v>
      </c>
      <c r="U1815" s="199">
        <v>0</v>
      </c>
    </row>
    <row r="1816" spans="9:21" x14ac:dyDescent="0.3">
      <c r="I1816" s="199">
        <v>0</v>
      </c>
      <c r="J1816" s="199">
        <v>0</v>
      </c>
      <c r="K1816" s="199" t="e">
        <f ca="1"/>
        <v>#NAME?</v>
      </c>
      <c r="T1816" s="199">
        <v>0</v>
      </c>
      <c r="U1816" s="199">
        <v>0</v>
      </c>
    </row>
    <row r="1817" spans="9:21" x14ac:dyDescent="0.3">
      <c r="I1817" s="199">
        <v>0</v>
      </c>
      <c r="J1817" s="199">
        <v>0</v>
      </c>
      <c r="K1817" s="199" t="e">
        <f ca="1"/>
        <v>#NAME?</v>
      </c>
      <c r="T1817" s="199">
        <v>0</v>
      </c>
      <c r="U1817" s="199">
        <v>0</v>
      </c>
    </row>
    <row r="1818" spans="9:21" x14ac:dyDescent="0.3">
      <c r="I1818" s="199">
        <v>0</v>
      </c>
      <c r="J1818" s="199">
        <v>0</v>
      </c>
      <c r="K1818" s="199" t="e">
        <f ca="1"/>
        <v>#NAME?</v>
      </c>
      <c r="T1818" s="199">
        <v>0</v>
      </c>
      <c r="U1818" s="199">
        <v>0</v>
      </c>
    </row>
    <row r="1819" spans="9:21" x14ac:dyDescent="0.3">
      <c r="I1819" s="199">
        <v>0</v>
      </c>
      <c r="J1819" s="199">
        <v>0</v>
      </c>
      <c r="K1819" s="199" t="e">
        <f ca="1"/>
        <v>#NAME?</v>
      </c>
      <c r="T1819" s="199">
        <v>0</v>
      </c>
      <c r="U1819" s="199">
        <v>0</v>
      </c>
    </row>
    <row r="1820" spans="9:21" x14ac:dyDescent="0.3">
      <c r="I1820" s="199">
        <v>0</v>
      </c>
      <c r="J1820" s="199">
        <v>0</v>
      </c>
      <c r="K1820" s="199" t="e">
        <f ca="1"/>
        <v>#NAME?</v>
      </c>
      <c r="T1820" s="199">
        <v>0</v>
      </c>
      <c r="U1820" s="199">
        <v>0</v>
      </c>
    </row>
    <row r="1821" spans="9:21" x14ac:dyDescent="0.3">
      <c r="I1821" s="199">
        <v>0</v>
      </c>
      <c r="J1821" s="199">
        <v>0</v>
      </c>
      <c r="K1821" s="199" t="e">
        <f ca="1"/>
        <v>#NAME?</v>
      </c>
      <c r="T1821" s="199">
        <v>0</v>
      </c>
      <c r="U1821" s="199">
        <v>0</v>
      </c>
    </row>
    <row r="1822" spans="9:21" x14ac:dyDescent="0.3">
      <c r="I1822" s="199">
        <v>0</v>
      </c>
      <c r="J1822" s="199">
        <v>0</v>
      </c>
      <c r="K1822" s="199" t="e">
        <f ca="1"/>
        <v>#NAME?</v>
      </c>
      <c r="T1822" s="199">
        <v>0</v>
      </c>
      <c r="U1822" s="199">
        <v>18022.591428502863</v>
      </c>
    </row>
    <row r="1823" spans="9:21" x14ac:dyDescent="0.3">
      <c r="I1823" s="199">
        <v>0</v>
      </c>
      <c r="J1823" s="199">
        <v>0</v>
      </c>
      <c r="K1823" s="199" t="e">
        <f ca="1"/>
        <v>#NAME?</v>
      </c>
      <c r="T1823" s="199">
        <v>0</v>
      </c>
      <c r="U1823" s="199">
        <v>0</v>
      </c>
    </row>
    <row r="1824" spans="9:21" x14ac:dyDescent="0.3">
      <c r="I1824" s="199">
        <v>0</v>
      </c>
      <c r="J1824" s="199">
        <v>0</v>
      </c>
      <c r="K1824" s="199" t="e">
        <f ca="1"/>
        <v>#NAME?</v>
      </c>
      <c r="T1824" s="199">
        <v>0</v>
      </c>
      <c r="U1824" s="199">
        <v>0</v>
      </c>
    </row>
    <row r="1825" spans="9:21" x14ac:dyDescent="0.3">
      <c r="I1825" s="199">
        <v>0</v>
      </c>
      <c r="J1825" s="199">
        <v>0</v>
      </c>
      <c r="K1825" s="199" t="e">
        <f ca="1"/>
        <v>#NAME?</v>
      </c>
      <c r="T1825" s="199">
        <v>0</v>
      </c>
      <c r="U1825" s="199">
        <v>0</v>
      </c>
    </row>
    <row r="1826" spans="9:21" x14ac:dyDescent="0.3">
      <c r="I1826" s="199">
        <v>0</v>
      </c>
      <c r="J1826" s="199">
        <v>0</v>
      </c>
      <c r="K1826" s="199" t="e">
        <f ca="1"/>
        <v>#NAME?</v>
      </c>
      <c r="T1826" s="199">
        <v>0</v>
      </c>
      <c r="U1826" s="199">
        <v>0</v>
      </c>
    </row>
    <row r="1827" spans="9:21" x14ac:dyDescent="0.3">
      <c r="I1827" s="199">
        <v>0</v>
      </c>
      <c r="J1827" s="199">
        <v>0</v>
      </c>
      <c r="K1827" s="199" t="e">
        <f ca="1"/>
        <v>#NAME?</v>
      </c>
      <c r="T1827" s="199">
        <v>0</v>
      </c>
      <c r="U1827" s="199">
        <v>0</v>
      </c>
    </row>
    <row r="1828" spans="9:21" x14ac:dyDescent="0.3">
      <c r="I1828" s="199">
        <v>0</v>
      </c>
      <c r="J1828" s="199">
        <v>0</v>
      </c>
      <c r="K1828" s="199" t="e">
        <f ca="1"/>
        <v>#NAME?</v>
      </c>
      <c r="T1828" s="199">
        <v>0</v>
      </c>
      <c r="U1828" s="199">
        <v>0</v>
      </c>
    </row>
    <row r="1829" spans="9:21" x14ac:dyDescent="0.3">
      <c r="I1829" s="199">
        <v>0</v>
      </c>
      <c r="J1829" s="199">
        <v>0</v>
      </c>
      <c r="K1829" s="199" t="e">
        <f ca="1"/>
        <v>#NAME?</v>
      </c>
      <c r="T1829" s="199">
        <v>0</v>
      </c>
      <c r="U1829" s="199">
        <v>0</v>
      </c>
    </row>
    <row r="1830" spans="9:21" x14ac:dyDescent="0.3">
      <c r="I1830" s="199">
        <v>0</v>
      </c>
      <c r="J1830" s="199">
        <v>0</v>
      </c>
      <c r="K1830" s="199" t="e">
        <f ca="1"/>
        <v>#NAME?</v>
      </c>
      <c r="T1830" s="199">
        <v>0</v>
      </c>
      <c r="U1830" s="199">
        <v>0</v>
      </c>
    </row>
    <row r="1831" spans="9:21" x14ac:dyDescent="0.3">
      <c r="I1831" s="199">
        <v>0</v>
      </c>
      <c r="J1831" s="199">
        <v>0</v>
      </c>
      <c r="K1831" s="199" t="e">
        <f ca="1"/>
        <v>#NAME?</v>
      </c>
      <c r="T1831" s="199">
        <v>0</v>
      </c>
      <c r="U1831" s="199">
        <v>0</v>
      </c>
    </row>
    <row r="1832" spans="9:21" x14ac:dyDescent="0.3">
      <c r="I1832" s="199">
        <v>0</v>
      </c>
      <c r="J1832" s="199">
        <v>0</v>
      </c>
      <c r="K1832" s="199" t="e">
        <f ca="1"/>
        <v>#NAME?</v>
      </c>
      <c r="T1832" s="199">
        <v>0</v>
      </c>
      <c r="U1832" s="199">
        <v>0</v>
      </c>
    </row>
    <row r="1833" spans="9:21" x14ac:dyDescent="0.3">
      <c r="I1833" s="199">
        <v>18956.398255242737</v>
      </c>
      <c r="J1833" s="199">
        <v>0</v>
      </c>
      <c r="K1833" s="199" t="e">
        <f ca="1"/>
        <v>#NAME?</v>
      </c>
      <c r="T1833" s="199">
        <v>18956.398255242737</v>
      </c>
      <c r="U1833" s="199">
        <v>0</v>
      </c>
    </row>
    <row r="1834" spans="9:21" x14ac:dyDescent="0.3">
      <c r="I1834" s="199">
        <v>0</v>
      </c>
      <c r="J1834" s="199">
        <v>0</v>
      </c>
      <c r="K1834" s="199" t="e">
        <f ca="1"/>
        <v>#NAME?</v>
      </c>
      <c r="T1834" s="199">
        <v>0</v>
      </c>
      <c r="U1834" s="199">
        <v>0</v>
      </c>
    </row>
    <row r="1835" spans="9:21" x14ac:dyDescent="0.3">
      <c r="I1835" s="199">
        <v>17046.699646257086</v>
      </c>
      <c r="J1835" s="199">
        <v>0</v>
      </c>
      <c r="K1835" s="199" t="e">
        <f ca="1"/>
        <v>#NAME?</v>
      </c>
      <c r="T1835" s="199">
        <v>17046.699646257086</v>
      </c>
      <c r="U1835" s="199">
        <v>0</v>
      </c>
    </row>
    <row r="1836" spans="9:21" x14ac:dyDescent="0.3">
      <c r="I1836" s="199">
        <v>0</v>
      </c>
      <c r="J1836" s="199">
        <v>0</v>
      </c>
      <c r="K1836" s="199" t="e">
        <f ca="1"/>
        <v>#NAME?</v>
      </c>
      <c r="T1836" s="199">
        <v>0</v>
      </c>
      <c r="U1836" s="199">
        <v>0</v>
      </c>
    </row>
    <row r="1837" spans="9:21" x14ac:dyDescent="0.3">
      <c r="I1837" s="199">
        <v>0</v>
      </c>
      <c r="J1837" s="199">
        <v>0</v>
      </c>
      <c r="K1837" s="199" t="e">
        <f ca="1"/>
        <v>#NAME?</v>
      </c>
      <c r="T1837" s="199">
        <v>0</v>
      </c>
      <c r="U1837" s="199">
        <v>0</v>
      </c>
    </row>
    <row r="1838" spans="9:21" x14ac:dyDescent="0.3">
      <c r="I1838" s="199">
        <v>0</v>
      </c>
      <c r="J1838" s="199">
        <v>0</v>
      </c>
      <c r="K1838" s="199" t="e">
        <f ca="1"/>
        <v>#NAME?</v>
      </c>
      <c r="T1838" s="199">
        <v>0</v>
      </c>
      <c r="U1838" s="199">
        <v>0</v>
      </c>
    </row>
    <row r="1839" spans="9:21" x14ac:dyDescent="0.3">
      <c r="I1839" s="199">
        <v>0</v>
      </c>
      <c r="J1839" s="199">
        <v>0</v>
      </c>
      <c r="K1839" s="199" t="e">
        <f ca="1"/>
        <v>#NAME?</v>
      </c>
      <c r="T1839" s="199">
        <v>0</v>
      </c>
      <c r="U1839" s="199">
        <v>0</v>
      </c>
    </row>
    <row r="1840" spans="9:21" x14ac:dyDescent="0.3">
      <c r="I1840" s="199">
        <v>0</v>
      </c>
      <c r="J1840" s="199">
        <v>0</v>
      </c>
      <c r="K1840" s="199" t="e">
        <f ca="1"/>
        <v>#NAME?</v>
      </c>
      <c r="T1840" s="199">
        <v>0</v>
      </c>
      <c r="U1840" s="199">
        <v>0</v>
      </c>
    </row>
    <row r="1841" spans="9:21" x14ac:dyDescent="0.3">
      <c r="I1841" s="199">
        <v>0</v>
      </c>
      <c r="J1841" s="199">
        <v>0</v>
      </c>
      <c r="K1841" s="199" t="e">
        <f ca="1"/>
        <v>#NAME?</v>
      </c>
      <c r="T1841" s="199">
        <v>0</v>
      </c>
      <c r="U1841" s="199">
        <v>0</v>
      </c>
    </row>
    <row r="1842" spans="9:21" x14ac:dyDescent="0.3">
      <c r="I1842" s="199">
        <v>0</v>
      </c>
      <c r="J1842" s="199">
        <v>0</v>
      </c>
      <c r="K1842" s="199" t="e">
        <f ca="1"/>
        <v>#NAME?</v>
      </c>
      <c r="T1842" s="199">
        <v>0</v>
      </c>
      <c r="U1842" s="199">
        <v>0</v>
      </c>
    </row>
    <row r="1843" spans="9:21" x14ac:dyDescent="0.3">
      <c r="I1843" s="199">
        <v>0</v>
      </c>
      <c r="J1843" s="199">
        <v>0</v>
      </c>
      <c r="K1843" s="199" t="e">
        <f ca="1"/>
        <v>#NAME?</v>
      </c>
      <c r="T1843" s="199">
        <v>0</v>
      </c>
      <c r="U1843" s="199">
        <v>0</v>
      </c>
    </row>
    <row r="1844" spans="9:21" x14ac:dyDescent="0.3">
      <c r="I1844" s="199">
        <v>0</v>
      </c>
      <c r="J1844" s="199">
        <v>0</v>
      </c>
      <c r="K1844" s="199" t="e">
        <f ca="1"/>
        <v>#NAME?</v>
      </c>
      <c r="T1844" s="199">
        <v>0</v>
      </c>
      <c r="U1844" s="199">
        <v>0</v>
      </c>
    </row>
    <row r="1845" spans="9:21" x14ac:dyDescent="0.3">
      <c r="I1845" s="199">
        <v>0</v>
      </c>
      <c r="J1845" s="199">
        <v>0</v>
      </c>
      <c r="K1845" s="199" t="e">
        <f ca="1"/>
        <v>#NAME?</v>
      </c>
      <c r="T1845" s="199">
        <v>0</v>
      </c>
      <c r="U1845" s="199">
        <v>0</v>
      </c>
    </row>
    <row r="1846" spans="9:21" x14ac:dyDescent="0.3">
      <c r="I1846" s="199">
        <v>0</v>
      </c>
      <c r="J1846" s="199">
        <v>0</v>
      </c>
      <c r="K1846" s="199" t="e">
        <f ca="1"/>
        <v>#NAME?</v>
      </c>
      <c r="T1846" s="199">
        <v>0</v>
      </c>
      <c r="U1846" s="199">
        <v>0</v>
      </c>
    </row>
    <row r="1847" spans="9:21" x14ac:dyDescent="0.3">
      <c r="I1847" s="199">
        <v>0</v>
      </c>
      <c r="J1847" s="199">
        <v>0</v>
      </c>
      <c r="K1847" s="199" t="e">
        <f ca="1"/>
        <v>#NAME?</v>
      </c>
      <c r="T1847" s="199">
        <v>0</v>
      </c>
      <c r="U1847" s="199">
        <v>0</v>
      </c>
    </row>
    <row r="1848" spans="9:21" x14ac:dyDescent="0.3">
      <c r="I1848" s="199">
        <v>0</v>
      </c>
      <c r="J1848" s="199">
        <v>0</v>
      </c>
      <c r="K1848" s="199" t="e">
        <f ca="1"/>
        <v>#NAME?</v>
      </c>
      <c r="T1848" s="199">
        <v>0</v>
      </c>
      <c r="U1848" s="199">
        <v>0</v>
      </c>
    </row>
    <row r="1849" spans="9:21" x14ac:dyDescent="0.3">
      <c r="I1849" s="199">
        <v>0</v>
      </c>
      <c r="J1849" s="199">
        <v>0</v>
      </c>
      <c r="K1849" s="199" t="e">
        <f ca="1"/>
        <v>#NAME?</v>
      </c>
      <c r="T1849" s="199">
        <v>0</v>
      </c>
      <c r="U1849" s="199">
        <v>0</v>
      </c>
    </row>
    <row r="1850" spans="9:21" x14ac:dyDescent="0.3">
      <c r="I1850" s="199">
        <v>0</v>
      </c>
      <c r="J1850" s="199">
        <v>0</v>
      </c>
      <c r="K1850" s="199" t="e">
        <f ca="1"/>
        <v>#NAME?</v>
      </c>
      <c r="T1850" s="199">
        <v>0</v>
      </c>
      <c r="U1850" s="199">
        <v>0</v>
      </c>
    </row>
    <row r="1851" spans="9:21" x14ac:dyDescent="0.3">
      <c r="I1851" s="199">
        <v>0</v>
      </c>
      <c r="J1851" s="199">
        <v>0</v>
      </c>
      <c r="K1851" s="199" t="e">
        <f ca="1"/>
        <v>#NAME?</v>
      </c>
      <c r="T1851" s="199">
        <v>0</v>
      </c>
      <c r="U1851" s="199">
        <v>0</v>
      </c>
    </row>
    <row r="1852" spans="9:21" x14ac:dyDescent="0.3">
      <c r="I1852" s="199">
        <v>0</v>
      </c>
      <c r="J1852" s="199">
        <v>0</v>
      </c>
      <c r="K1852" s="199" t="e">
        <f ca="1"/>
        <v>#NAME?</v>
      </c>
      <c r="T1852" s="199">
        <v>0</v>
      </c>
      <c r="U1852" s="199">
        <v>0</v>
      </c>
    </row>
    <row r="1853" spans="9:21" x14ac:dyDescent="0.3">
      <c r="I1853" s="199">
        <v>0</v>
      </c>
      <c r="J1853" s="199">
        <v>0</v>
      </c>
      <c r="K1853" s="199" t="e">
        <f ca="1"/>
        <v>#NAME?</v>
      </c>
      <c r="T1853" s="199">
        <v>0</v>
      </c>
      <c r="U1853" s="199">
        <v>0</v>
      </c>
    </row>
    <row r="1854" spans="9:21" x14ac:dyDescent="0.3">
      <c r="I1854" s="199">
        <v>0</v>
      </c>
      <c r="J1854" s="199">
        <v>0</v>
      </c>
      <c r="K1854" s="199" t="e">
        <f ca="1"/>
        <v>#NAME?</v>
      </c>
      <c r="T1854" s="199">
        <v>0</v>
      </c>
      <c r="U1854" s="199">
        <v>0</v>
      </c>
    </row>
    <row r="1855" spans="9:21" x14ac:dyDescent="0.3">
      <c r="I1855" s="199">
        <v>0</v>
      </c>
      <c r="J1855" s="199">
        <v>0</v>
      </c>
      <c r="K1855" s="199" t="e">
        <f ca="1"/>
        <v>#NAME?</v>
      </c>
      <c r="T1855" s="199">
        <v>0</v>
      </c>
      <c r="U1855" s="199">
        <v>0</v>
      </c>
    </row>
    <row r="1856" spans="9:21" x14ac:dyDescent="0.3">
      <c r="I1856" s="199">
        <v>0</v>
      </c>
      <c r="J1856" s="199">
        <v>0</v>
      </c>
      <c r="K1856" s="199" t="e">
        <f ca="1"/>
        <v>#NAME?</v>
      </c>
      <c r="T1856" s="199">
        <v>0</v>
      </c>
      <c r="U1856" s="199">
        <v>0</v>
      </c>
    </row>
    <row r="1857" spans="9:21" x14ac:dyDescent="0.3">
      <c r="I1857" s="199">
        <v>0</v>
      </c>
      <c r="J1857" s="199">
        <v>0</v>
      </c>
      <c r="K1857" s="199" t="e">
        <f ca="1"/>
        <v>#NAME?</v>
      </c>
      <c r="T1857" s="199">
        <v>0</v>
      </c>
      <c r="U1857" s="199">
        <v>0</v>
      </c>
    </row>
    <row r="1858" spans="9:21" x14ac:dyDescent="0.3">
      <c r="I1858" s="199">
        <v>0</v>
      </c>
      <c r="J1858" s="199">
        <v>0</v>
      </c>
      <c r="K1858" s="199" t="e">
        <f ca="1"/>
        <v>#NAME?</v>
      </c>
      <c r="T1858" s="199">
        <v>0</v>
      </c>
      <c r="U1858" s="199">
        <v>0</v>
      </c>
    </row>
    <row r="1859" spans="9:21" x14ac:dyDescent="0.3">
      <c r="I1859" s="199">
        <v>0</v>
      </c>
      <c r="J1859" s="199">
        <v>0</v>
      </c>
      <c r="K1859" s="199" t="e">
        <f ca="1"/>
        <v>#NAME?</v>
      </c>
      <c r="T1859" s="199">
        <v>0</v>
      </c>
      <c r="U1859" s="199">
        <v>0</v>
      </c>
    </row>
    <row r="1860" spans="9:21" x14ac:dyDescent="0.3">
      <c r="I1860" s="199">
        <v>0</v>
      </c>
      <c r="J1860" s="199">
        <v>0</v>
      </c>
      <c r="K1860" s="199" t="e">
        <f ca="1"/>
        <v>#NAME?</v>
      </c>
      <c r="T1860" s="199">
        <v>0</v>
      </c>
      <c r="U1860" s="199">
        <v>0</v>
      </c>
    </row>
    <row r="1861" spans="9:21" x14ac:dyDescent="0.3">
      <c r="I1861" s="199">
        <v>0</v>
      </c>
      <c r="J1861" s="199">
        <v>0</v>
      </c>
      <c r="K1861" s="199" t="e">
        <f ca="1"/>
        <v>#NAME?</v>
      </c>
      <c r="T1861" s="199">
        <v>0</v>
      </c>
      <c r="U1861" s="199">
        <v>0</v>
      </c>
    </row>
    <row r="1862" spans="9:21" x14ac:dyDescent="0.3">
      <c r="I1862" s="199">
        <v>0</v>
      </c>
      <c r="J1862" s="199">
        <v>0</v>
      </c>
      <c r="K1862" s="199" t="e">
        <f ca="1"/>
        <v>#NAME?</v>
      </c>
      <c r="T1862" s="199">
        <v>0</v>
      </c>
      <c r="U1862" s="199">
        <v>0</v>
      </c>
    </row>
    <row r="1863" spans="9:21" x14ac:dyDescent="0.3">
      <c r="I1863" s="199">
        <v>0</v>
      </c>
      <c r="J1863" s="199">
        <v>0</v>
      </c>
      <c r="K1863" s="199" t="e">
        <f ca="1"/>
        <v>#NAME?</v>
      </c>
      <c r="T1863" s="199">
        <v>0</v>
      </c>
      <c r="U1863" s="199">
        <v>0</v>
      </c>
    </row>
    <row r="1864" spans="9:21" x14ac:dyDescent="0.3">
      <c r="I1864" s="199">
        <v>0</v>
      </c>
      <c r="J1864" s="199">
        <v>0</v>
      </c>
      <c r="K1864" s="199" t="e">
        <f ca="1"/>
        <v>#NAME?</v>
      </c>
      <c r="T1864" s="199">
        <v>0</v>
      </c>
      <c r="U1864" s="199">
        <v>0</v>
      </c>
    </row>
    <row r="1865" spans="9:21" x14ac:dyDescent="0.3">
      <c r="I1865" s="199">
        <v>0</v>
      </c>
      <c r="J1865" s="199">
        <v>0</v>
      </c>
      <c r="K1865" s="199" t="e">
        <f ca="1"/>
        <v>#NAME?</v>
      </c>
      <c r="T1865" s="199">
        <v>0</v>
      </c>
      <c r="U1865" s="199">
        <v>0</v>
      </c>
    </row>
    <row r="1866" spans="9:21" x14ac:dyDescent="0.3">
      <c r="I1866" s="199">
        <v>0</v>
      </c>
      <c r="J1866" s="199">
        <v>0</v>
      </c>
      <c r="K1866" s="199" t="e">
        <f ca="1"/>
        <v>#NAME?</v>
      </c>
      <c r="T1866" s="199">
        <v>0</v>
      </c>
      <c r="U1866" s="199">
        <v>0</v>
      </c>
    </row>
    <row r="1867" spans="9:21" x14ac:dyDescent="0.3">
      <c r="I1867" s="199">
        <v>0</v>
      </c>
      <c r="J1867" s="199">
        <v>0</v>
      </c>
      <c r="K1867" s="199" t="e">
        <f ca="1"/>
        <v>#NAME?</v>
      </c>
      <c r="T1867" s="199">
        <v>0</v>
      </c>
      <c r="U1867" s="199">
        <v>0</v>
      </c>
    </row>
    <row r="1868" spans="9:21" x14ac:dyDescent="0.3">
      <c r="I1868" s="199">
        <v>0</v>
      </c>
      <c r="J1868" s="199">
        <v>0</v>
      </c>
      <c r="K1868" s="199" t="e">
        <f ca="1"/>
        <v>#NAME?</v>
      </c>
      <c r="T1868" s="199">
        <v>0</v>
      </c>
      <c r="U1868" s="199">
        <v>0</v>
      </c>
    </row>
    <row r="1869" spans="9:21" x14ac:dyDescent="0.3">
      <c r="I1869" s="199">
        <v>0</v>
      </c>
      <c r="J1869" s="199">
        <v>0</v>
      </c>
      <c r="K1869" s="199" t="e">
        <f ca="1"/>
        <v>#NAME?</v>
      </c>
      <c r="T1869" s="199">
        <v>0</v>
      </c>
      <c r="U1869" s="199">
        <v>0</v>
      </c>
    </row>
    <row r="1870" spans="9:21" x14ac:dyDescent="0.3">
      <c r="I1870" s="199">
        <v>0</v>
      </c>
      <c r="J1870" s="199">
        <v>0</v>
      </c>
      <c r="K1870" s="199" t="e">
        <f ca="1"/>
        <v>#NAME?</v>
      </c>
      <c r="T1870" s="199">
        <v>0</v>
      </c>
      <c r="U1870" s="199">
        <v>0</v>
      </c>
    </row>
    <row r="1871" spans="9:21" x14ac:dyDescent="0.3">
      <c r="I1871" s="199">
        <v>0</v>
      </c>
      <c r="J1871" s="199">
        <v>0</v>
      </c>
      <c r="K1871" s="199" t="e">
        <f ca="1"/>
        <v>#NAME?</v>
      </c>
      <c r="T1871" s="199">
        <v>0</v>
      </c>
      <c r="U1871" s="199">
        <v>0</v>
      </c>
    </row>
    <row r="1872" spans="9:21" x14ac:dyDescent="0.3">
      <c r="I1872" s="199">
        <v>0</v>
      </c>
      <c r="J1872" s="199">
        <v>0</v>
      </c>
      <c r="K1872" s="199" t="e">
        <f ca="1"/>
        <v>#NAME?</v>
      </c>
      <c r="T1872" s="199">
        <v>0</v>
      </c>
      <c r="U1872" s="199">
        <v>0</v>
      </c>
    </row>
    <row r="1873" spans="9:21" x14ac:dyDescent="0.3">
      <c r="I1873" s="199">
        <v>0</v>
      </c>
      <c r="J1873" s="199">
        <v>0</v>
      </c>
      <c r="K1873" s="199" t="e">
        <f ca="1"/>
        <v>#NAME?</v>
      </c>
      <c r="T1873" s="199">
        <v>0</v>
      </c>
      <c r="U1873" s="199">
        <v>0</v>
      </c>
    </row>
    <row r="1874" spans="9:21" x14ac:dyDescent="0.3">
      <c r="I1874" s="199">
        <v>13466.689512130943</v>
      </c>
      <c r="J1874" s="199">
        <v>0</v>
      </c>
      <c r="K1874" s="199" t="e">
        <f ca="1"/>
        <v>#NAME?</v>
      </c>
      <c r="T1874" s="199">
        <v>13466.689512130943</v>
      </c>
      <c r="U1874" s="199">
        <v>0</v>
      </c>
    </row>
    <row r="1875" spans="9:21" x14ac:dyDescent="0.3">
      <c r="I1875" s="199">
        <v>0</v>
      </c>
      <c r="J1875" s="199">
        <v>0</v>
      </c>
      <c r="K1875" s="199" t="e">
        <f ca="1"/>
        <v>#NAME?</v>
      </c>
      <c r="T1875" s="199">
        <v>0</v>
      </c>
      <c r="U1875" s="199">
        <v>0</v>
      </c>
    </row>
    <row r="1876" spans="9:21" x14ac:dyDescent="0.3">
      <c r="I1876" s="199">
        <v>0</v>
      </c>
      <c r="J1876" s="199">
        <v>0</v>
      </c>
      <c r="K1876" s="199" t="e">
        <f ca="1"/>
        <v>#NAME?</v>
      </c>
      <c r="T1876" s="199">
        <v>0</v>
      </c>
      <c r="U1876" s="199">
        <v>0</v>
      </c>
    </row>
    <row r="1877" spans="9:21" x14ac:dyDescent="0.3">
      <c r="I1877" s="199">
        <v>0</v>
      </c>
      <c r="J1877" s="199">
        <v>0</v>
      </c>
      <c r="K1877" s="199" t="e">
        <f ca="1"/>
        <v>#NAME?</v>
      </c>
      <c r="T1877" s="199">
        <v>0</v>
      </c>
      <c r="U1877" s="199">
        <v>0</v>
      </c>
    </row>
    <row r="1878" spans="9:21" x14ac:dyDescent="0.3">
      <c r="I1878" s="199">
        <v>0</v>
      </c>
      <c r="J1878" s="199">
        <v>0</v>
      </c>
      <c r="K1878" s="199" t="e">
        <f ca="1"/>
        <v>#NAME?</v>
      </c>
      <c r="T1878" s="199">
        <v>0</v>
      </c>
      <c r="U1878" s="199">
        <v>0</v>
      </c>
    </row>
    <row r="1879" spans="9:21" x14ac:dyDescent="0.3">
      <c r="I1879" s="199">
        <v>0</v>
      </c>
      <c r="J1879" s="199">
        <v>0</v>
      </c>
      <c r="K1879" s="199" t="e">
        <f ca="1"/>
        <v>#NAME?</v>
      </c>
      <c r="T1879" s="199">
        <v>0</v>
      </c>
      <c r="U1879" s="199">
        <v>0</v>
      </c>
    </row>
    <row r="1880" spans="9:21" x14ac:dyDescent="0.3">
      <c r="I1880" s="199">
        <v>0</v>
      </c>
      <c r="J1880" s="199">
        <v>0</v>
      </c>
      <c r="K1880" s="199" t="e">
        <f ca="1"/>
        <v>#NAME?</v>
      </c>
      <c r="T1880" s="199">
        <v>0</v>
      </c>
      <c r="U1880" s="199">
        <v>0</v>
      </c>
    </row>
    <row r="1881" spans="9:21" x14ac:dyDescent="0.3">
      <c r="I1881" s="199">
        <v>0</v>
      </c>
      <c r="J1881" s="199">
        <v>0</v>
      </c>
      <c r="K1881" s="199" t="e">
        <f ca="1"/>
        <v>#NAME?</v>
      </c>
      <c r="T1881" s="199">
        <v>0</v>
      </c>
      <c r="U1881" s="199">
        <v>58614.814265931767</v>
      </c>
    </row>
    <row r="1882" spans="9:21" x14ac:dyDescent="0.3">
      <c r="I1882" s="199">
        <v>0</v>
      </c>
      <c r="J1882" s="199">
        <v>0</v>
      </c>
      <c r="K1882" s="199" t="e">
        <f ca="1"/>
        <v>#NAME?</v>
      </c>
      <c r="T1882" s="199">
        <v>0</v>
      </c>
      <c r="U1882" s="199">
        <v>0</v>
      </c>
    </row>
    <row r="1883" spans="9:21" x14ac:dyDescent="0.3">
      <c r="I1883" s="199">
        <v>0</v>
      </c>
      <c r="J1883" s="199">
        <v>0</v>
      </c>
      <c r="K1883" s="199" t="e">
        <f ca="1"/>
        <v>#NAME?</v>
      </c>
      <c r="T1883" s="199">
        <v>0</v>
      </c>
      <c r="U1883" s="199">
        <v>0</v>
      </c>
    </row>
    <row r="1884" spans="9:21" x14ac:dyDescent="0.3">
      <c r="I1884" s="199">
        <v>0</v>
      </c>
      <c r="J1884" s="199">
        <v>0</v>
      </c>
      <c r="K1884" s="199" t="e">
        <f ca="1"/>
        <v>#NAME?</v>
      </c>
      <c r="T1884" s="199">
        <v>0</v>
      </c>
      <c r="U1884" s="199">
        <v>0</v>
      </c>
    </row>
    <row r="1885" spans="9:21" x14ac:dyDescent="0.3">
      <c r="I1885" s="199">
        <v>0</v>
      </c>
      <c r="J1885" s="199">
        <v>0</v>
      </c>
      <c r="K1885" s="199" t="e">
        <f ca="1"/>
        <v>#NAME?</v>
      </c>
      <c r="T1885" s="199">
        <v>0</v>
      </c>
      <c r="U1885" s="199">
        <v>0</v>
      </c>
    </row>
    <row r="1886" spans="9:21" x14ac:dyDescent="0.3">
      <c r="I1886" s="199">
        <v>0</v>
      </c>
      <c r="J1886" s="199">
        <v>0</v>
      </c>
      <c r="K1886" s="199" t="e">
        <f ca="1"/>
        <v>#NAME?</v>
      </c>
      <c r="T1886" s="199">
        <v>0</v>
      </c>
      <c r="U1886" s="199">
        <v>0</v>
      </c>
    </row>
    <row r="1887" spans="9:21" x14ac:dyDescent="0.3">
      <c r="I1887" s="199">
        <v>0</v>
      </c>
      <c r="J1887" s="199">
        <v>0</v>
      </c>
      <c r="K1887" s="199" t="e">
        <f ca="1"/>
        <v>#NAME?</v>
      </c>
      <c r="T1887" s="199">
        <v>0</v>
      </c>
      <c r="U1887" s="199">
        <v>0</v>
      </c>
    </row>
    <row r="1888" spans="9:21" x14ac:dyDescent="0.3">
      <c r="I1888" s="199">
        <v>0</v>
      </c>
      <c r="J1888" s="199">
        <v>0</v>
      </c>
      <c r="K1888" s="199" t="e">
        <f ca="1"/>
        <v>#NAME?</v>
      </c>
      <c r="T1888" s="199">
        <v>0</v>
      </c>
      <c r="U1888" s="199">
        <v>0</v>
      </c>
    </row>
    <row r="1889" spans="9:21" x14ac:dyDescent="0.3">
      <c r="I1889" s="199">
        <v>0</v>
      </c>
      <c r="J1889" s="199">
        <v>0</v>
      </c>
      <c r="K1889" s="199" t="e">
        <f ca="1"/>
        <v>#NAME?</v>
      </c>
      <c r="T1889" s="199">
        <v>0</v>
      </c>
      <c r="U1889" s="199">
        <v>236016.27791757559</v>
      </c>
    </row>
    <row r="1890" spans="9:21" x14ac:dyDescent="0.3">
      <c r="I1890" s="199">
        <v>0</v>
      </c>
      <c r="J1890" s="199">
        <v>0</v>
      </c>
      <c r="K1890" s="199" t="e">
        <f ca="1"/>
        <v>#NAME?</v>
      </c>
      <c r="T1890" s="199">
        <v>0</v>
      </c>
      <c r="U1890" s="199">
        <v>0</v>
      </c>
    </row>
    <row r="1891" spans="9:21" x14ac:dyDescent="0.3">
      <c r="I1891" s="199">
        <v>0</v>
      </c>
      <c r="J1891" s="199">
        <v>0</v>
      </c>
      <c r="K1891" s="199" t="e">
        <f ca="1"/>
        <v>#NAME?</v>
      </c>
      <c r="T1891" s="199">
        <v>0</v>
      </c>
      <c r="U1891" s="199">
        <v>0</v>
      </c>
    </row>
    <row r="1892" spans="9:21" x14ac:dyDescent="0.3">
      <c r="I1892" s="199">
        <v>0</v>
      </c>
      <c r="J1892" s="199">
        <v>0</v>
      </c>
      <c r="K1892" s="199" t="e">
        <f ca="1"/>
        <v>#NAME?</v>
      </c>
      <c r="T1892" s="199">
        <v>0</v>
      </c>
      <c r="U1892" s="199">
        <v>0</v>
      </c>
    </row>
    <row r="1893" spans="9:21" x14ac:dyDescent="0.3">
      <c r="I1893" s="199">
        <v>0</v>
      </c>
      <c r="J1893" s="199">
        <v>0</v>
      </c>
      <c r="K1893" s="199" t="e">
        <f ca="1"/>
        <v>#NAME?</v>
      </c>
      <c r="T1893" s="199">
        <v>0</v>
      </c>
      <c r="U1893" s="199">
        <v>0</v>
      </c>
    </row>
    <row r="1894" spans="9:21" x14ac:dyDescent="0.3">
      <c r="I1894" s="199">
        <v>0</v>
      </c>
      <c r="J1894" s="199">
        <v>0</v>
      </c>
      <c r="K1894" s="199" t="e">
        <f ca="1"/>
        <v>#NAME?</v>
      </c>
      <c r="T1894" s="199">
        <v>0</v>
      </c>
      <c r="U1894" s="199">
        <v>0</v>
      </c>
    </row>
    <row r="1895" spans="9:21" x14ac:dyDescent="0.3">
      <c r="I1895" s="199">
        <v>0</v>
      </c>
      <c r="J1895" s="199">
        <v>0</v>
      </c>
      <c r="K1895" s="199" t="e">
        <f ca="1"/>
        <v>#NAME?</v>
      </c>
      <c r="T1895" s="199">
        <v>0</v>
      </c>
      <c r="U1895" s="199">
        <v>0</v>
      </c>
    </row>
    <row r="1896" spans="9:21" x14ac:dyDescent="0.3">
      <c r="I1896" s="199">
        <v>17992.242214967111</v>
      </c>
      <c r="J1896" s="199">
        <v>0</v>
      </c>
      <c r="K1896" s="199" t="e">
        <f ca="1"/>
        <v>#NAME?</v>
      </c>
      <c r="T1896" s="199">
        <v>17992.242214967111</v>
      </c>
      <c r="U1896" s="199">
        <v>0</v>
      </c>
    </row>
    <row r="1897" spans="9:21" x14ac:dyDescent="0.3">
      <c r="I1897" s="199">
        <v>0</v>
      </c>
      <c r="J1897" s="199">
        <v>0</v>
      </c>
      <c r="K1897" s="199" t="e">
        <f ca="1"/>
        <v>#NAME?</v>
      </c>
      <c r="T1897" s="199">
        <v>0</v>
      </c>
      <c r="U1897" s="199">
        <v>0</v>
      </c>
    </row>
    <row r="1898" spans="9:21" x14ac:dyDescent="0.3">
      <c r="I1898" s="199">
        <v>0</v>
      </c>
      <c r="J1898" s="199">
        <v>0</v>
      </c>
      <c r="K1898" s="199" t="e">
        <f ca="1"/>
        <v>#NAME?</v>
      </c>
      <c r="T1898" s="199">
        <v>0</v>
      </c>
      <c r="U1898" s="199">
        <v>0</v>
      </c>
    </row>
    <row r="1899" spans="9:21" x14ac:dyDescent="0.3">
      <c r="I1899" s="199">
        <v>0</v>
      </c>
      <c r="J1899" s="199">
        <v>0</v>
      </c>
      <c r="K1899" s="199" t="e">
        <f ca="1"/>
        <v>#NAME?</v>
      </c>
      <c r="T1899" s="199">
        <v>0</v>
      </c>
      <c r="U1899" s="199">
        <v>0</v>
      </c>
    </row>
    <row r="1900" spans="9:21" x14ac:dyDescent="0.3">
      <c r="I1900" s="199">
        <v>0</v>
      </c>
      <c r="J1900" s="199">
        <v>0</v>
      </c>
      <c r="K1900" s="199" t="e">
        <f ca="1"/>
        <v>#NAME?</v>
      </c>
      <c r="T1900" s="199">
        <v>0</v>
      </c>
      <c r="U1900" s="199">
        <v>0</v>
      </c>
    </row>
    <row r="1901" spans="9:21" x14ac:dyDescent="0.3">
      <c r="I1901" s="199">
        <v>0</v>
      </c>
      <c r="J1901" s="199">
        <v>0</v>
      </c>
      <c r="K1901" s="199" t="e">
        <f ca="1"/>
        <v>#NAME?</v>
      </c>
      <c r="T1901" s="199">
        <v>0</v>
      </c>
      <c r="U1901" s="199">
        <v>433937.04855094233</v>
      </c>
    </row>
    <row r="1902" spans="9:21" x14ac:dyDescent="0.3">
      <c r="I1902" s="199">
        <v>0</v>
      </c>
      <c r="J1902" s="199">
        <v>0</v>
      </c>
      <c r="K1902" s="199" t="e">
        <f ca="1"/>
        <v>#NAME?</v>
      </c>
      <c r="T1902" s="199">
        <v>0</v>
      </c>
      <c r="U1902" s="199">
        <v>0</v>
      </c>
    </row>
    <row r="1903" spans="9:21" x14ac:dyDescent="0.3">
      <c r="I1903" s="199">
        <v>0</v>
      </c>
      <c r="J1903" s="199">
        <v>0</v>
      </c>
      <c r="K1903" s="199" t="e">
        <f ca="1"/>
        <v>#NAME?</v>
      </c>
      <c r="T1903" s="199">
        <v>0</v>
      </c>
      <c r="U1903" s="199">
        <v>0</v>
      </c>
    </row>
    <row r="1904" spans="9:21" x14ac:dyDescent="0.3">
      <c r="I1904" s="199">
        <v>0</v>
      </c>
      <c r="J1904" s="199">
        <v>0</v>
      </c>
      <c r="K1904" s="199" t="e">
        <f ca="1"/>
        <v>#NAME?</v>
      </c>
      <c r="T1904" s="199">
        <v>0</v>
      </c>
      <c r="U1904" s="199">
        <v>0</v>
      </c>
    </row>
    <row r="1905" spans="9:21" x14ac:dyDescent="0.3">
      <c r="I1905" s="199">
        <v>0</v>
      </c>
      <c r="J1905" s="199">
        <v>0</v>
      </c>
      <c r="K1905" s="199" t="e">
        <f ca="1"/>
        <v>#NAME?</v>
      </c>
      <c r="T1905" s="199">
        <v>0</v>
      </c>
      <c r="U1905" s="199">
        <v>0</v>
      </c>
    </row>
    <row r="1906" spans="9:21" x14ac:dyDescent="0.3">
      <c r="I1906" s="199">
        <v>0</v>
      </c>
      <c r="J1906" s="199">
        <v>0</v>
      </c>
      <c r="K1906" s="199" t="e">
        <f ca="1"/>
        <v>#NAME?</v>
      </c>
      <c r="T1906" s="199">
        <v>0</v>
      </c>
      <c r="U1906" s="199">
        <v>0</v>
      </c>
    </row>
    <row r="1907" spans="9:21" x14ac:dyDescent="0.3">
      <c r="I1907" s="199">
        <v>0</v>
      </c>
      <c r="J1907" s="199">
        <v>0</v>
      </c>
      <c r="K1907" s="199" t="e">
        <f ca="1"/>
        <v>#NAME?</v>
      </c>
      <c r="T1907" s="199">
        <v>0</v>
      </c>
      <c r="U1907" s="199">
        <v>0</v>
      </c>
    </row>
    <row r="1908" spans="9:21" x14ac:dyDescent="0.3">
      <c r="I1908" s="199">
        <v>0</v>
      </c>
      <c r="J1908" s="199">
        <v>0</v>
      </c>
      <c r="K1908" s="199" t="e">
        <f ca="1"/>
        <v>#NAME?</v>
      </c>
      <c r="T1908" s="199">
        <v>0</v>
      </c>
      <c r="U1908" s="199">
        <v>0</v>
      </c>
    </row>
    <row r="1909" spans="9:21" x14ac:dyDescent="0.3">
      <c r="I1909" s="199">
        <v>0</v>
      </c>
      <c r="J1909" s="199">
        <v>0</v>
      </c>
      <c r="K1909" s="199" t="e">
        <f ca="1"/>
        <v>#NAME?</v>
      </c>
      <c r="T1909" s="199">
        <v>0</v>
      </c>
      <c r="U1909" s="199">
        <v>0</v>
      </c>
    </row>
    <row r="1910" spans="9:21" x14ac:dyDescent="0.3">
      <c r="I1910" s="199">
        <v>0</v>
      </c>
      <c r="J1910" s="199">
        <v>0</v>
      </c>
      <c r="K1910" s="199" t="e">
        <f ca="1"/>
        <v>#NAME?</v>
      </c>
      <c r="T1910" s="199">
        <v>0</v>
      </c>
      <c r="U1910" s="199">
        <v>0</v>
      </c>
    </row>
    <row r="1911" spans="9:21" x14ac:dyDescent="0.3">
      <c r="I1911" s="199">
        <v>0</v>
      </c>
      <c r="J1911" s="199">
        <v>0</v>
      </c>
      <c r="K1911" s="199" t="e">
        <f ca="1"/>
        <v>#NAME?</v>
      </c>
      <c r="T1911" s="199">
        <v>0</v>
      </c>
      <c r="U1911" s="199">
        <v>0</v>
      </c>
    </row>
    <row r="1912" spans="9:21" x14ac:dyDescent="0.3">
      <c r="I1912" s="199">
        <v>0</v>
      </c>
      <c r="J1912" s="199">
        <v>0</v>
      </c>
      <c r="K1912" s="199" t="e">
        <f ca="1"/>
        <v>#NAME?</v>
      </c>
      <c r="T1912" s="199">
        <v>0</v>
      </c>
      <c r="U1912" s="199">
        <v>0</v>
      </c>
    </row>
    <row r="1913" spans="9:21" x14ac:dyDescent="0.3">
      <c r="I1913" s="199">
        <v>0</v>
      </c>
      <c r="J1913" s="199">
        <v>0</v>
      </c>
      <c r="K1913" s="199" t="e">
        <f ca="1"/>
        <v>#NAME?</v>
      </c>
      <c r="T1913" s="199">
        <v>0</v>
      </c>
      <c r="U1913" s="199">
        <v>0</v>
      </c>
    </row>
    <row r="1914" spans="9:21" x14ac:dyDescent="0.3">
      <c r="I1914" s="199">
        <v>0</v>
      </c>
      <c r="J1914" s="199">
        <v>0</v>
      </c>
      <c r="K1914" s="199" t="e">
        <f ca="1"/>
        <v>#NAME?</v>
      </c>
      <c r="T1914" s="199">
        <v>0</v>
      </c>
      <c r="U1914" s="199">
        <v>0</v>
      </c>
    </row>
    <row r="1915" spans="9:21" x14ac:dyDescent="0.3">
      <c r="I1915" s="199">
        <v>0</v>
      </c>
      <c r="J1915" s="199">
        <v>0</v>
      </c>
      <c r="K1915" s="199" t="e">
        <f ca="1"/>
        <v>#NAME?</v>
      </c>
      <c r="T1915" s="199">
        <v>0</v>
      </c>
      <c r="U1915" s="199">
        <v>0</v>
      </c>
    </row>
    <row r="1916" spans="9:21" x14ac:dyDescent="0.3">
      <c r="I1916" s="199">
        <v>0</v>
      </c>
      <c r="J1916" s="199">
        <v>0</v>
      </c>
      <c r="K1916" s="199" t="e">
        <f ca="1"/>
        <v>#NAME?</v>
      </c>
      <c r="T1916" s="199">
        <v>0</v>
      </c>
      <c r="U1916" s="199">
        <v>0</v>
      </c>
    </row>
    <row r="1917" spans="9:21" x14ac:dyDescent="0.3">
      <c r="I1917" s="199">
        <v>0</v>
      </c>
      <c r="J1917" s="199">
        <v>0</v>
      </c>
      <c r="K1917" s="199" t="e">
        <f ca="1"/>
        <v>#NAME?</v>
      </c>
      <c r="T1917" s="199">
        <v>0</v>
      </c>
      <c r="U1917" s="199">
        <v>0</v>
      </c>
    </row>
    <row r="1918" spans="9:21" x14ac:dyDescent="0.3">
      <c r="I1918" s="199">
        <v>0</v>
      </c>
      <c r="J1918" s="199">
        <v>0</v>
      </c>
      <c r="K1918" s="199" t="e">
        <f ca="1"/>
        <v>#NAME?</v>
      </c>
      <c r="T1918" s="199">
        <v>0</v>
      </c>
      <c r="U1918" s="199">
        <v>0</v>
      </c>
    </row>
    <row r="1919" spans="9:21" x14ac:dyDescent="0.3">
      <c r="I1919" s="199">
        <v>0</v>
      </c>
      <c r="J1919" s="199">
        <v>0</v>
      </c>
      <c r="K1919" s="199" t="e">
        <f ca="1"/>
        <v>#NAME?</v>
      </c>
      <c r="T1919" s="199">
        <v>0</v>
      </c>
      <c r="U1919" s="199">
        <v>0</v>
      </c>
    </row>
    <row r="1920" spans="9:21" x14ac:dyDescent="0.3">
      <c r="I1920" s="199">
        <v>0</v>
      </c>
      <c r="J1920" s="199">
        <v>0</v>
      </c>
      <c r="K1920" s="199" t="e">
        <f ca="1"/>
        <v>#NAME?</v>
      </c>
      <c r="T1920" s="199">
        <v>0</v>
      </c>
      <c r="U1920" s="199">
        <v>0</v>
      </c>
    </row>
    <row r="1921" spans="9:21" x14ac:dyDescent="0.3">
      <c r="I1921" s="199">
        <v>0</v>
      </c>
      <c r="J1921" s="199">
        <v>0</v>
      </c>
      <c r="K1921" s="199" t="e">
        <f ca="1"/>
        <v>#NAME?</v>
      </c>
      <c r="T1921" s="199">
        <v>0</v>
      </c>
      <c r="U1921" s="199">
        <v>0</v>
      </c>
    </row>
    <row r="1922" spans="9:21" x14ac:dyDescent="0.3">
      <c r="I1922" s="199">
        <v>0</v>
      </c>
      <c r="J1922" s="199">
        <v>0</v>
      </c>
      <c r="K1922" s="199" t="e">
        <f ca="1"/>
        <v>#NAME?</v>
      </c>
      <c r="T1922" s="199">
        <v>0</v>
      </c>
      <c r="U1922" s="199">
        <v>0</v>
      </c>
    </row>
    <row r="1923" spans="9:21" x14ac:dyDescent="0.3">
      <c r="I1923" s="199">
        <v>0</v>
      </c>
      <c r="J1923" s="199">
        <v>0</v>
      </c>
      <c r="K1923" s="199" t="e">
        <f ca="1"/>
        <v>#NAME?</v>
      </c>
      <c r="T1923" s="199">
        <v>0</v>
      </c>
      <c r="U1923" s="199">
        <v>0</v>
      </c>
    </row>
    <row r="1924" spans="9:21" x14ac:dyDescent="0.3">
      <c r="I1924" s="199">
        <v>0</v>
      </c>
      <c r="J1924" s="199">
        <v>0</v>
      </c>
      <c r="K1924" s="199" t="e">
        <f ca="1"/>
        <v>#NAME?</v>
      </c>
      <c r="T1924" s="199">
        <v>0</v>
      </c>
      <c r="U1924" s="199">
        <v>0</v>
      </c>
    </row>
    <row r="1925" spans="9:21" x14ac:dyDescent="0.3">
      <c r="I1925" s="199">
        <v>0</v>
      </c>
      <c r="J1925" s="199">
        <v>0</v>
      </c>
      <c r="K1925" s="199" t="e">
        <f ca="1"/>
        <v>#NAME?</v>
      </c>
      <c r="T1925" s="199">
        <v>0</v>
      </c>
      <c r="U1925" s="199">
        <v>0</v>
      </c>
    </row>
    <row r="1926" spans="9:21" x14ac:dyDescent="0.3">
      <c r="I1926" s="199">
        <v>0</v>
      </c>
      <c r="J1926" s="199">
        <v>0</v>
      </c>
      <c r="K1926" s="199" t="e">
        <f ca="1"/>
        <v>#NAME?</v>
      </c>
      <c r="T1926" s="199">
        <v>0</v>
      </c>
      <c r="U1926" s="199">
        <v>0</v>
      </c>
    </row>
    <row r="1927" spans="9:21" x14ac:dyDescent="0.3">
      <c r="I1927" s="199">
        <v>0</v>
      </c>
      <c r="J1927" s="199">
        <v>0</v>
      </c>
      <c r="K1927" s="199" t="e">
        <f ca="1"/>
        <v>#NAME?</v>
      </c>
      <c r="T1927" s="199">
        <v>0</v>
      </c>
      <c r="U1927" s="199">
        <v>0</v>
      </c>
    </row>
    <row r="1928" spans="9:21" x14ac:dyDescent="0.3">
      <c r="I1928" s="199">
        <v>0</v>
      </c>
      <c r="J1928" s="199">
        <v>0</v>
      </c>
      <c r="K1928" s="199" t="e">
        <f ca="1"/>
        <v>#NAME?</v>
      </c>
      <c r="T1928" s="199">
        <v>0</v>
      </c>
      <c r="U1928" s="199">
        <v>0</v>
      </c>
    </row>
    <row r="1929" spans="9:21" x14ac:dyDescent="0.3">
      <c r="I1929" s="199">
        <v>0</v>
      </c>
      <c r="J1929" s="199">
        <v>0</v>
      </c>
      <c r="K1929" s="199" t="e">
        <f ca="1"/>
        <v>#NAME?</v>
      </c>
      <c r="T1929" s="199">
        <v>0</v>
      </c>
      <c r="U1929" s="199">
        <v>0</v>
      </c>
    </row>
    <row r="1930" spans="9:21" x14ac:dyDescent="0.3">
      <c r="I1930" s="199">
        <v>0</v>
      </c>
      <c r="J1930" s="199">
        <v>0</v>
      </c>
      <c r="K1930" s="199" t="e">
        <f ca="1"/>
        <v>#NAME?</v>
      </c>
      <c r="T1930" s="199">
        <v>0</v>
      </c>
      <c r="U1930" s="199">
        <v>0</v>
      </c>
    </row>
    <row r="1931" spans="9:21" x14ac:dyDescent="0.3">
      <c r="I1931" s="199">
        <v>0</v>
      </c>
      <c r="J1931" s="199">
        <v>0</v>
      </c>
      <c r="K1931" s="199" t="e">
        <f ca="1"/>
        <v>#NAME?</v>
      </c>
      <c r="T1931" s="199">
        <v>0</v>
      </c>
      <c r="U1931" s="199">
        <v>0</v>
      </c>
    </row>
    <row r="1932" spans="9:21" x14ac:dyDescent="0.3">
      <c r="I1932" s="199">
        <v>0</v>
      </c>
      <c r="J1932" s="199">
        <v>0</v>
      </c>
      <c r="K1932" s="199" t="e">
        <f ca="1"/>
        <v>#NAME?</v>
      </c>
      <c r="T1932" s="199">
        <v>0</v>
      </c>
      <c r="U1932" s="199">
        <v>0</v>
      </c>
    </row>
    <row r="1933" spans="9:21" x14ac:dyDescent="0.3">
      <c r="I1933" s="199">
        <v>0</v>
      </c>
      <c r="J1933" s="199">
        <v>0</v>
      </c>
      <c r="K1933" s="199" t="e">
        <f ca="1"/>
        <v>#NAME?</v>
      </c>
      <c r="T1933" s="199">
        <v>0</v>
      </c>
      <c r="U1933" s="199">
        <v>0</v>
      </c>
    </row>
    <row r="1934" spans="9:21" x14ac:dyDescent="0.3">
      <c r="I1934" s="199">
        <v>0</v>
      </c>
      <c r="J1934" s="199">
        <v>0</v>
      </c>
      <c r="K1934" s="199" t="e">
        <f ca="1"/>
        <v>#NAME?</v>
      </c>
      <c r="T1934" s="199">
        <v>0</v>
      </c>
      <c r="U1934" s="199">
        <v>0</v>
      </c>
    </row>
    <row r="1935" spans="9:21" x14ac:dyDescent="0.3">
      <c r="I1935" s="199">
        <v>0</v>
      </c>
      <c r="J1935" s="199">
        <v>0</v>
      </c>
      <c r="K1935" s="199" t="e">
        <f ca="1"/>
        <v>#NAME?</v>
      </c>
      <c r="T1935" s="199">
        <v>0</v>
      </c>
      <c r="U1935" s="199">
        <v>0</v>
      </c>
    </row>
    <row r="1936" spans="9:21" x14ac:dyDescent="0.3">
      <c r="I1936" s="199">
        <v>0</v>
      </c>
      <c r="J1936" s="199">
        <v>0</v>
      </c>
      <c r="K1936" s="199" t="e">
        <f ca="1"/>
        <v>#NAME?</v>
      </c>
      <c r="T1936" s="199">
        <v>0</v>
      </c>
      <c r="U1936" s="199">
        <v>0</v>
      </c>
    </row>
    <row r="1937" spans="9:21" x14ac:dyDescent="0.3">
      <c r="I1937" s="199">
        <v>0</v>
      </c>
      <c r="J1937" s="199">
        <v>0</v>
      </c>
      <c r="K1937" s="199" t="e">
        <f ca="1"/>
        <v>#NAME?</v>
      </c>
      <c r="T1937" s="199">
        <v>0</v>
      </c>
      <c r="U1937" s="199">
        <v>0</v>
      </c>
    </row>
    <row r="1938" spans="9:21" x14ac:dyDescent="0.3">
      <c r="I1938" s="199">
        <v>0</v>
      </c>
      <c r="J1938" s="199">
        <v>0</v>
      </c>
      <c r="K1938" s="199" t="e">
        <f ca="1"/>
        <v>#NAME?</v>
      </c>
      <c r="T1938" s="199">
        <v>0</v>
      </c>
      <c r="U1938" s="199">
        <v>0</v>
      </c>
    </row>
    <row r="1939" spans="9:21" x14ac:dyDescent="0.3">
      <c r="I1939" s="199">
        <v>0</v>
      </c>
      <c r="J1939" s="199">
        <v>0</v>
      </c>
      <c r="K1939" s="199" t="e">
        <f ca="1"/>
        <v>#NAME?</v>
      </c>
      <c r="T1939" s="199">
        <v>0</v>
      </c>
      <c r="U1939" s="199">
        <v>0</v>
      </c>
    </row>
    <row r="1940" spans="9:21" x14ac:dyDescent="0.3">
      <c r="I1940" s="199">
        <v>0</v>
      </c>
      <c r="J1940" s="199">
        <v>0</v>
      </c>
      <c r="K1940" s="199" t="e">
        <f ca="1"/>
        <v>#NAME?</v>
      </c>
      <c r="T1940" s="199">
        <v>0</v>
      </c>
      <c r="U1940" s="199">
        <v>0</v>
      </c>
    </row>
    <row r="1941" spans="9:21" x14ac:dyDescent="0.3">
      <c r="I1941" s="199">
        <v>0</v>
      </c>
      <c r="J1941" s="199">
        <v>0</v>
      </c>
      <c r="K1941" s="199" t="e">
        <f ca="1"/>
        <v>#NAME?</v>
      </c>
      <c r="T1941" s="199">
        <v>0</v>
      </c>
      <c r="U1941" s="199">
        <v>0</v>
      </c>
    </row>
    <row r="1942" spans="9:21" x14ac:dyDescent="0.3">
      <c r="I1942" s="199">
        <v>0</v>
      </c>
      <c r="J1942" s="199">
        <v>0</v>
      </c>
      <c r="K1942" s="199" t="e">
        <f ca="1"/>
        <v>#NAME?</v>
      </c>
      <c r="T1942" s="199">
        <v>0</v>
      </c>
      <c r="U1942" s="199">
        <v>0</v>
      </c>
    </row>
    <row r="1943" spans="9:21" x14ac:dyDescent="0.3">
      <c r="I1943" s="199">
        <v>0</v>
      </c>
      <c r="J1943" s="199">
        <v>0</v>
      </c>
      <c r="K1943" s="199" t="e">
        <f ca="1"/>
        <v>#NAME?</v>
      </c>
      <c r="T1943" s="199">
        <v>0</v>
      </c>
      <c r="U1943" s="199">
        <v>0</v>
      </c>
    </row>
    <row r="1944" spans="9:21" x14ac:dyDescent="0.3">
      <c r="I1944" s="199">
        <v>63166.315955100086</v>
      </c>
      <c r="J1944" s="199">
        <v>0</v>
      </c>
      <c r="K1944" s="199" t="e">
        <f ca="1"/>
        <v>#NAME?</v>
      </c>
      <c r="T1944" s="199">
        <v>63166.315955100086</v>
      </c>
      <c r="U1944" s="199">
        <v>0</v>
      </c>
    </row>
    <row r="1945" spans="9:21" x14ac:dyDescent="0.3">
      <c r="I1945" s="199">
        <v>0</v>
      </c>
      <c r="J1945" s="199">
        <v>0</v>
      </c>
      <c r="K1945" s="199" t="e">
        <f ca="1"/>
        <v>#NAME?</v>
      </c>
      <c r="T1945" s="199">
        <v>0</v>
      </c>
      <c r="U1945" s="199">
        <v>0</v>
      </c>
    </row>
    <row r="1946" spans="9:21" x14ac:dyDescent="0.3">
      <c r="I1946" s="199">
        <v>0</v>
      </c>
      <c r="J1946" s="199">
        <v>0</v>
      </c>
      <c r="K1946" s="199" t="e">
        <f ca="1"/>
        <v>#NAME?</v>
      </c>
      <c r="T1946" s="199">
        <v>0</v>
      </c>
      <c r="U1946" s="199">
        <v>0</v>
      </c>
    </row>
    <row r="1947" spans="9:21" x14ac:dyDescent="0.3">
      <c r="I1947" s="199">
        <v>0</v>
      </c>
      <c r="J1947" s="199">
        <v>0</v>
      </c>
      <c r="K1947" s="199" t="e">
        <f ca="1"/>
        <v>#NAME?</v>
      </c>
      <c r="T1947" s="199">
        <v>0</v>
      </c>
      <c r="U1947" s="199">
        <v>0</v>
      </c>
    </row>
    <row r="1948" spans="9:21" x14ac:dyDescent="0.3">
      <c r="I1948" s="199">
        <v>0</v>
      </c>
      <c r="J1948" s="199">
        <v>0</v>
      </c>
      <c r="K1948" s="199" t="e">
        <f ca="1"/>
        <v>#NAME?</v>
      </c>
      <c r="T1948" s="199">
        <v>0</v>
      </c>
      <c r="U1948" s="199">
        <v>0</v>
      </c>
    </row>
    <row r="1949" spans="9:21" x14ac:dyDescent="0.3">
      <c r="I1949" s="199">
        <v>0</v>
      </c>
      <c r="J1949" s="199">
        <v>0</v>
      </c>
      <c r="K1949" s="199" t="e">
        <f ca="1"/>
        <v>#NAME?</v>
      </c>
      <c r="T1949" s="199">
        <v>0</v>
      </c>
      <c r="U1949" s="199">
        <v>0</v>
      </c>
    </row>
    <row r="1950" spans="9:21" x14ac:dyDescent="0.3">
      <c r="I1950" s="199">
        <v>0</v>
      </c>
      <c r="J1950" s="199">
        <v>0</v>
      </c>
      <c r="K1950" s="199" t="e">
        <f ca="1"/>
        <v>#NAME?</v>
      </c>
      <c r="T1950" s="199">
        <v>0</v>
      </c>
      <c r="U1950" s="199">
        <v>0</v>
      </c>
    </row>
    <row r="1951" spans="9:21" x14ac:dyDescent="0.3">
      <c r="I1951" s="199">
        <v>0</v>
      </c>
      <c r="J1951" s="199">
        <v>0</v>
      </c>
      <c r="K1951" s="199" t="e">
        <f ca="1"/>
        <v>#NAME?</v>
      </c>
      <c r="T1951" s="199">
        <v>0</v>
      </c>
      <c r="U1951" s="199">
        <v>0</v>
      </c>
    </row>
    <row r="1952" spans="9:21" x14ac:dyDescent="0.3">
      <c r="I1952" s="199">
        <v>0</v>
      </c>
      <c r="J1952" s="199">
        <v>0</v>
      </c>
      <c r="K1952" s="199" t="e">
        <f ca="1"/>
        <v>#NAME?</v>
      </c>
      <c r="T1952" s="199">
        <v>0</v>
      </c>
      <c r="U1952" s="199">
        <v>0</v>
      </c>
    </row>
    <row r="1953" spans="9:21" x14ac:dyDescent="0.3">
      <c r="I1953" s="199">
        <v>0</v>
      </c>
      <c r="J1953" s="199">
        <v>0</v>
      </c>
      <c r="K1953" s="199" t="e">
        <f ca="1"/>
        <v>#NAME?</v>
      </c>
      <c r="T1953" s="199">
        <v>0</v>
      </c>
      <c r="U1953" s="199">
        <v>0</v>
      </c>
    </row>
    <row r="1954" spans="9:21" x14ac:dyDescent="0.3">
      <c r="I1954" s="199">
        <v>0</v>
      </c>
      <c r="J1954" s="199">
        <v>0</v>
      </c>
      <c r="K1954" s="199" t="e">
        <f ca="1"/>
        <v>#NAME?</v>
      </c>
      <c r="T1954" s="199">
        <v>0</v>
      </c>
      <c r="U1954" s="199">
        <v>0</v>
      </c>
    </row>
    <row r="1955" spans="9:21" x14ac:dyDescent="0.3">
      <c r="I1955" s="199">
        <v>0</v>
      </c>
      <c r="J1955" s="199">
        <v>0</v>
      </c>
      <c r="K1955" s="199" t="e">
        <f ca="1"/>
        <v>#NAME?</v>
      </c>
      <c r="T1955" s="199">
        <v>0</v>
      </c>
      <c r="U1955" s="199">
        <v>0</v>
      </c>
    </row>
    <row r="1956" spans="9:21" x14ac:dyDescent="0.3">
      <c r="I1956" s="199">
        <v>0</v>
      </c>
      <c r="J1956" s="199">
        <v>0</v>
      </c>
      <c r="K1956" s="199" t="e">
        <f ca="1"/>
        <v>#NAME?</v>
      </c>
      <c r="T1956" s="199">
        <v>0</v>
      </c>
      <c r="U1956" s="199">
        <v>0</v>
      </c>
    </row>
    <row r="1957" spans="9:21" x14ac:dyDescent="0.3">
      <c r="I1957" s="199">
        <v>0</v>
      </c>
      <c r="J1957" s="199">
        <v>0</v>
      </c>
      <c r="K1957" s="199" t="e">
        <f ca="1"/>
        <v>#NAME?</v>
      </c>
      <c r="T1957" s="199">
        <v>0</v>
      </c>
      <c r="U1957" s="199">
        <v>0</v>
      </c>
    </row>
    <row r="1958" spans="9:21" x14ac:dyDescent="0.3">
      <c r="I1958" s="199">
        <v>0</v>
      </c>
      <c r="J1958" s="199">
        <v>0</v>
      </c>
      <c r="K1958" s="199" t="e">
        <f ca="1"/>
        <v>#NAME?</v>
      </c>
      <c r="T1958" s="199">
        <v>0</v>
      </c>
      <c r="U1958" s="199">
        <v>0</v>
      </c>
    </row>
    <row r="1959" spans="9:21" x14ac:dyDescent="0.3">
      <c r="I1959" s="199">
        <v>0</v>
      </c>
      <c r="J1959" s="199">
        <v>0</v>
      </c>
      <c r="K1959" s="199" t="e">
        <f ca="1"/>
        <v>#NAME?</v>
      </c>
      <c r="T1959" s="199">
        <v>0</v>
      </c>
      <c r="U1959" s="199">
        <v>0</v>
      </c>
    </row>
    <row r="1960" spans="9:21" x14ac:dyDescent="0.3">
      <c r="I1960" s="199">
        <v>0</v>
      </c>
      <c r="J1960" s="199">
        <v>0</v>
      </c>
      <c r="K1960" s="199" t="e">
        <f ca="1"/>
        <v>#NAME?</v>
      </c>
      <c r="T1960" s="199">
        <v>0</v>
      </c>
      <c r="U1960" s="199">
        <v>0</v>
      </c>
    </row>
    <row r="1961" spans="9:21" x14ac:dyDescent="0.3">
      <c r="I1961" s="199">
        <v>0</v>
      </c>
      <c r="J1961" s="199">
        <v>0</v>
      </c>
      <c r="K1961" s="199" t="e">
        <f ca="1"/>
        <v>#NAME?</v>
      </c>
      <c r="T1961" s="199">
        <v>0</v>
      </c>
      <c r="U1961" s="199">
        <v>0</v>
      </c>
    </row>
    <row r="1962" spans="9:21" x14ac:dyDescent="0.3">
      <c r="I1962" s="199">
        <v>0</v>
      </c>
      <c r="J1962" s="199">
        <v>0</v>
      </c>
      <c r="K1962" s="199" t="e">
        <f ca="1"/>
        <v>#NAME?</v>
      </c>
      <c r="T1962" s="199">
        <v>0</v>
      </c>
      <c r="U1962" s="199">
        <v>0</v>
      </c>
    </row>
    <row r="1963" spans="9:21" x14ac:dyDescent="0.3">
      <c r="I1963" s="199">
        <v>0</v>
      </c>
      <c r="J1963" s="199">
        <v>0</v>
      </c>
      <c r="K1963" s="199" t="e">
        <f ca="1"/>
        <v>#NAME?</v>
      </c>
      <c r="T1963" s="199">
        <v>0</v>
      </c>
      <c r="U1963" s="199">
        <v>0</v>
      </c>
    </row>
    <row r="1964" spans="9:21" x14ac:dyDescent="0.3">
      <c r="I1964" s="199">
        <v>0</v>
      </c>
      <c r="J1964" s="199">
        <v>0</v>
      </c>
      <c r="K1964" s="199" t="e">
        <f ca="1"/>
        <v>#NAME?</v>
      </c>
      <c r="T1964" s="199">
        <v>0</v>
      </c>
      <c r="U1964" s="199">
        <v>0</v>
      </c>
    </row>
    <row r="1965" spans="9:21" x14ac:dyDescent="0.3">
      <c r="I1965" s="199">
        <v>0</v>
      </c>
      <c r="J1965" s="199">
        <v>0</v>
      </c>
      <c r="K1965" s="199" t="e">
        <f ca="1"/>
        <v>#NAME?</v>
      </c>
      <c r="T1965" s="199">
        <v>0</v>
      </c>
      <c r="U1965" s="199">
        <v>0</v>
      </c>
    </row>
    <row r="1966" spans="9:21" x14ac:dyDescent="0.3">
      <c r="I1966" s="199">
        <v>0</v>
      </c>
      <c r="J1966" s="199">
        <v>0</v>
      </c>
      <c r="K1966" s="199" t="e">
        <f ca="1"/>
        <v>#NAME?</v>
      </c>
      <c r="T1966" s="199">
        <v>0</v>
      </c>
      <c r="U1966" s="199">
        <v>0</v>
      </c>
    </row>
    <row r="1967" spans="9:21" x14ac:dyDescent="0.3">
      <c r="I1967" s="199">
        <v>0</v>
      </c>
      <c r="J1967" s="199">
        <v>0</v>
      </c>
      <c r="K1967" s="199" t="e">
        <f ca="1"/>
        <v>#NAME?</v>
      </c>
      <c r="T1967" s="199">
        <v>0</v>
      </c>
      <c r="U1967" s="199">
        <v>0</v>
      </c>
    </row>
    <row r="1968" spans="9:21" x14ac:dyDescent="0.3">
      <c r="I1968" s="199">
        <v>0</v>
      </c>
      <c r="J1968" s="199">
        <v>0</v>
      </c>
      <c r="K1968" s="199" t="e">
        <f ca="1"/>
        <v>#NAME?</v>
      </c>
      <c r="T1968" s="199">
        <v>0</v>
      </c>
      <c r="U1968" s="199">
        <v>0</v>
      </c>
    </row>
    <row r="1969" spans="9:21" x14ac:dyDescent="0.3">
      <c r="I1969" s="199">
        <v>0</v>
      </c>
      <c r="J1969" s="199">
        <v>0</v>
      </c>
      <c r="K1969" s="199" t="e">
        <f ca="1"/>
        <v>#NAME?</v>
      </c>
      <c r="T1969" s="199">
        <v>0</v>
      </c>
      <c r="U1969" s="199">
        <v>0</v>
      </c>
    </row>
    <row r="1970" spans="9:21" x14ac:dyDescent="0.3">
      <c r="I1970" s="199">
        <v>0</v>
      </c>
      <c r="J1970" s="199">
        <v>0</v>
      </c>
      <c r="K1970" s="199" t="e">
        <f ca="1"/>
        <v>#NAME?</v>
      </c>
      <c r="T1970" s="199">
        <v>0</v>
      </c>
      <c r="U1970" s="199">
        <v>0</v>
      </c>
    </row>
    <row r="1971" spans="9:21" x14ac:dyDescent="0.3">
      <c r="I1971" s="199">
        <v>0</v>
      </c>
      <c r="J1971" s="199">
        <v>0</v>
      </c>
      <c r="K1971" s="199" t="e">
        <f ca="1"/>
        <v>#NAME?</v>
      </c>
      <c r="T1971" s="199">
        <v>0</v>
      </c>
      <c r="U1971" s="199">
        <v>0</v>
      </c>
    </row>
    <row r="1972" spans="9:21" x14ac:dyDescent="0.3">
      <c r="I1972" s="199">
        <v>0</v>
      </c>
      <c r="J1972" s="199">
        <v>0</v>
      </c>
      <c r="K1972" s="199" t="e">
        <f ca="1"/>
        <v>#NAME?</v>
      </c>
      <c r="T1972" s="199">
        <v>0</v>
      </c>
      <c r="U1972" s="199">
        <v>0</v>
      </c>
    </row>
    <row r="1973" spans="9:21" x14ac:dyDescent="0.3">
      <c r="I1973" s="199">
        <v>0</v>
      </c>
      <c r="J1973" s="199">
        <v>0</v>
      </c>
      <c r="K1973" s="199" t="e">
        <f ca="1"/>
        <v>#NAME?</v>
      </c>
      <c r="T1973" s="199">
        <v>0</v>
      </c>
      <c r="U1973" s="199">
        <v>0</v>
      </c>
    </row>
    <row r="1974" spans="9:21" x14ac:dyDescent="0.3">
      <c r="I1974" s="199">
        <v>0</v>
      </c>
      <c r="J1974" s="199">
        <v>0</v>
      </c>
      <c r="K1974" s="199" t="e">
        <f ca="1"/>
        <v>#NAME?</v>
      </c>
      <c r="T1974" s="199">
        <v>0</v>
      </c>
      <c r="U1974" s="199">
        <v>0</v>
      </c>
    </row>
    <row r="1975" spans="9:21" x14ac:dyDescent="0.3">
      <c r="I1975" s="199">
        <v>0</v>
      </c>
      <c r="J1975" s="199">
        <v>0</v>
      </c>
      <c r="K1975" s="199" t="e">
        <f ca="1"/>
        <v>#NAME?</v>
      </c>
      <c r="T1975" s="199">
        <v>0</v>
      </c>
      <c r="U1975" s="199">
        <v>0</v>
      </c>
    </row>
    <row r="1976" spans="9:21" x14ac:dyDescent="0.3">
      <c r="I1976" s="199">
        <v>0</v>
      </c>
      <c r="J1976" s="199">
        <v>0</v>
      </c>
      <c r="K1976" s="199" t="e">
        <f ca="1"/>
        <v>#NAME?</v>
      </c>
      <c r="T1976" s="199">
        <v>0</v>
      </c>
      <c r="U1976" s="199">
        <v>0</v>
      </c>
    </row>
    <row r="1977" spans="9:21" x14ac:dyDescent="0.3">
      <c r="I1977" s="199">
        <v>0</v>
      </c>
      <c r="J1977" s="199">
        <v>0</v>
      </c>
      <c r="K1977" s="199" t="e">
        <f ca="1"/>
        <v>#NAME?</v>
      </c>
      <c r="T1977" s="199">
        <v>0</v>
      </c>
      <c r="U1977" s="199">
        <v>0</v>
      </c>
    </row>
    <row r="1978" spans="9:21" x14ac:dyDescent="0.3">
      <c r="I1978" s="199">
        <v>0</v>
      </c>
      <c r="J1978" s="199">
        <v>0</v>
      </c>
      <c r="K1978" s="199" t="e">
        <f ca="1"/>
        <v>#NAME?</v>
      </c>
      <c r="T1978" s="199">
        <v>0</v>
      </c>
      <c r="U1978" s="199">
        <v>0</v>
      </c>
    </row>
    <row r="1979" spans="9:21" x14ac:dyDescent="0.3">
      <c r="I1979" s="199">
        <v>0</v>
      </c>
      <c r="J1979" s="199">
        <v>0</v>
      </c>
      <c r="K1979" s="199" t="e">
        <f ca="1"/>
        <v>#NAME?</v>
      </c>
      <c r="T1979" s="199">
        <v>0</v>
      </c>
      <c r="U1979" s="199">
        <v>0</v>
      </c>
    </row>
    <row r="1980" spans="9:21" x14ac:dyDescent="0.3">
      <c r="I1980" s="199">
        <v>0</v>
      </c>
      <c r="J1980" s="199">
        <v>0</v>
      </c>
      <c r="K1980" s="199" t="e">
        <f ca="1"/>
        <v>#NAME?</v>
      </c>
      <c r="T1980" s="199">
        <v>0</v>
      </c>
      <c r="U1980" s="199">
        <v>0</v>
      </c>
    </row>
    <row r="1981" spans="9:21" x14ac:dyDescent="0.3">
      <c r="I1981" s="199">
        <v>0</v>
      </c>
      <c r="J1981" s="199">
        <v>0</v>
      </c>
      <c r="K1981" s="199" t="e">
        <f ca="1"/>
        <v>#NAME?</v>
      </c>
      <c r="T1981" s="199">
        <v>0</v>
      </c>
      <c r="U1981" s="199">
        <v>0</v>
      </c>
    </row>
    <row r="1982" spans="9:21" x14ac:dyDescent="0.3">
      <c r="I1982" s="199">
        <v>0</v>
      </c>
      <c r="J1982" s="199">
        <v>0</v>
      </c>
      <c r="K1982" s="199" t="e">
        <f ca="1"/>
        <v>#NAME?</v>
      </c>
      <c r="T1982" s="199">
        <v>0</v>
      </c>
      <c r="U1982" s="199">
        <v>0</v>
      </c>
    </row>
    <row r="1983" spans="9:21" x14ac:dyDescent="0.3">
      <c r="I1983" s="199">
        <v>0</v>
      </c>
      <c r="J1983" s="199">
        <v>0</v>
      </c>
      <c r="K1983" s="199" t="e">
        <f ca="1"/>
        <v>#NAME?</v>
      </c>
      <c r="T1983" s="199">
        <v>0</v>
      </c>
      <c r="U1983" s="199">
        <v>0</v>
      </c>
    </row>
    <row r="1984" spans="9:21" x14ac:dyDescent="0.3">
      <c r="I1984" s="199">
        <v>0</v>
      </c>
      <c r="J1984" s="199">
        <v>0</v>
      </c>
      <c r="K1984" s="199" t="e">
        <f ca="1"/>
        <v>#NAME?</v>
      </c>
      <c r="T1984" s="199">
        <v>0</v>
      </c>
      <c r="U1984" s="199">
        <v>0</v>
      </c>
    </row>
    <row r="1985" spans="9:21" x14ac:dyDescent="0.3">
      <c r="I1985" s="199">
        <v>0</v>
      </c>
      <c r="J1985" s="199">
        <v>0</v>
      </c>
      <c r="K1985" s="199" t="e">
        <f ca="1"/>
        <v>#NAME?</v>
      </c>
      <c r="T1985" s="199">
        <v>0</v>
      </c>
      <c r="U1985" s="199">
        <v>0</v>
      </c>
    </row>
    <row r="1986" spans="9:21" x14ac:dyDescent="0.3">
      <c r="I1986" s="199">
        <v>0</v>
      </c>
      <c r="J1986" s="199">
        <v>0</v>
      </c>
      <c r="K1986" s="199" t="e">
        <f ca="1"/>
        <v>#NAME?</v>
      </c>
      <c r="T1986" s="199">
        <v>0</v>
      </c>
      <c r="U1986" s="199">
        <v>0</v>
      </c>
    </row>
    <row r="1987" spans="9:21" x14ac:dyDescent="0.3">
      <c r="I1987" s="199">
        <v>0</v>
      </c>
      <c r="J1987" s="199">
        <v>0</v>
      </c>
      <c r="K1987" s="199" t="e">
        <f ca="1"/>
        <v>#NAME?</v>
      </c>
      <c r="T1987" s="199">
        <v>0</v>
      </c>
      <c r="U1987" s="199">
        <v>0</v>
      </c>
    </row>
    <row r="1988" spans="9:21" x14ac:dyDescent="0.3">
      <c r="I1988" s="199">
        <v>0</v>
      </c>
      <c r="J1988" s="199">
        <v>0</v>
      </c>
      <c r="K1988" s="199" t="e">
        <f ca="1"/>
        <v>#NAME?</v>
      </c>
      <c r="T1988" s="199">
        <v>0</v>
      </c>
      <c r="U1988" s="199">
        <v>0</v>
      </c>
    </row>
    <row r="1989" spans="9:21" x14ac:dyDescent="0.3">
      <c r="I1989" s="199">
        <v>0</v>
      </c>
      <c r="J1989" s="199">
        <v>0</v>
      </c>
      <c r="K1989" s="199" t="e">
        <f ca="1"/>
        <v>#NAME?</v>
      </c>
      <c r="T1989" s="199">
        <v>0</v>
      </c>
      <c r="U1989" s="199">
        <v>0</v>
      </c>
    </row>
    <row r="1990" spans="9:21" x14ac:dyDescent="0.3">
      <c r="I1990" s="199">
        <v>0</v>
      </c>
      <c r="J1990" s="199">
        <v>0</v>
      </c>
      <c r="K1990" s="199" t="e">
        <f ca="1"/>
        <v>#NAME?</v>
      </c>
      <c r="T1990" s="199">
        <v>0</v>
      </c>
      <c r="U1990" s="199">
        <v>0</v>
      </c>
    </row>
    <row r="1991" spans="9:21" x14ac:dyDescent="0.3">
      <c r="I1991" s="199">
        <v>0</v>
      </c>
      <c r="J1991" s="199">
        <v>0</v>
      </c>
      <c r="K1991" s="199" t="e">
        <f ca="1"/>
        <v>#NAME?</v>
      </c>
      <c r="T1991" s="199">
        <v>0</v>
      </c>
      <c r="U1991" s="199">
        <v>0</v>
      </c>
    </row>
    <row r="1992" spans="9:21" x14ac:dyDescent="0.3">
      <c r="I1992" s="199">
        <v>0</v>
      </c>
      <c r="J1992" s="199">
        <v>0</v>
      </c>
      <c r="K1992" s="199" t="e">
        <f ca="1"/>
        <v>#NAME?</v>
      </c>
      <c r="T1992" s="199">
        <v>0</v>
      </c>
      <c r="U1992" s="199">
        <v>0</v>
      </c>
    </row>
    <row r="1993" spans="9:21" x14ac:dyDescent="0.3">
      <c r="I1993" s="199">
        <v>0</v>
      </c>
      <c r="J1993" s="199">
        <v>0</v>
      </c>
      <c r="K1993" s="199" t="e">
        <f ca="1"/>
        <v>#NAME?</v>
      </c>
      <c r="T1993" s="199">
        <v>0</v>
      </c>
      <c r="U1993" s="199">
        <v>0</v>
      </c>
    </row>
    <row r="1994" spans="9:21" x14ac:dyDescent="0.3">
      <c r="I1994" s="199">
        <v>0</v>
      </c>
      <c r="J1994" s="199">
        <v>0</v>
      </c>
      <c r="K1994" s="199" t="e">
        <f ca="1"/>
        <v>#NAME?</v>
      </c>
      <c r="T1994" s="199">
        <v>0</v>
      </c>
      <c r="U1994" s="199">
        <v>0</v>
      </c>
    </row>
    <row r="1995" spans="9:21" x14ac:dyDescent="0.3">
      <c r="I1995" s="199">
        <v>0</v>
      </c>
      <c r="J1995" s="199">
        <v>0</v>
      </c>
      <c r="K1995" s="199" t="e">
        <f ca="1"/>
        <v>#NAME?</v>
      </c>
      <c r="T1995" s="199">
        <v>0</v>
      </c>
      <c r="U1995" s="199">
        <v>0</v>
      </c>
    </row>
    <row r="1996" spans="9:21" x14ac:dyDescent="0.3">
      <c r="I1996" s="199">
        <v>0</v>
      </c>
      <c r="J1996" s="199">
        <v>0</v>
      </c>
      <c r="K1996" s="199" t="e">
        <f ca="1"/>
        <v>#NAME?</v>
      </c>
      <c r="T1996" s="199">
        <v>0</v>
      </c>
      <c r="U1996" s="199">
        <v>0</v>
      </c>
    </row>
    <row r="1997" spans="9:21" x14ac:dyDescent="0.3">
      <c r="I1997" s="199">
        <v>0</v>
      </c>
      <c r="J1997" s="199">
        <v>0</v>
      </c>
      <c r="K1997" s="199" t="e">
        <f ca="1"/>
        <v>#NAME?</v>
      </c>
      <c r="T1997" s="199">
        <v>0</v>
      </c>
      <c r="U1997" s="199">
        <v>0</v>
      </c>
    </row>
    <row r="1998" spans="9:21" x14ac:dyDescent="0.3">
      <c r="I1998" s="199">
        <v>0</v>
      </c>
      <c r="J1998" s="199">
        <v>0</v>
      </c>
      <c r="K1998" s="199" t="e">
        <f ca="1"/>
        <v>#NAME?</v>
      </c>
      <c r="T1998" s="199">
        <v>0</v>
      </c>
      <c r="U1998" s="199">
        <v>0</v>
      </c>
    </row>
    <row r="1999" spans="9:21" x14ac:dyDescent="0.3">
      <c r="I1999" s="199">
        <v>0</v>
      </c>
      <c r="J1999" s="199">
        <v>0</v>
      </c>
      <c r="K1999" s="199" t="e">
        <f ca="1"/>
        <v>#NAME?</v>
      </c>
      <c r="T1999" s="199">
        <v>0</v>
      </c>
      <c r="U1999" s="199">
        <v>0</v>
      </c>
    </row>
    <row r="2000" spans="9:21" x14ac:dyDescent="0.3">
      <c r="I2000" s="199">
        <v>0</v>
      </c>
      <c r="J2000" s="199">
        <v>0</v>
      </c>
      <c r="K2000" s="199" t="e">
        <f ca="1"/>
        <v>#NAME?</v>
      </c>
      <c r="T2000" s="199">
        <v>0</v>
      </c>
      <c r="U2000" s="199">
        <v>0</v>
      </c>
    </row>
    <row r="2001" spans="9:21" x14ac:dyDescent="0.3">
      <c r="I2001" s="199">
        <v>0</v>
      </c>
      <c r="J2001" s="199">
        <v>0</v>
      </c>
      <c r="K2001" s="199" t="e">
        <f ca="1"/>
        <v>#NAME?</v>
      </c>
      <c r="T2001" s="199">
        <v>0</v>
      </c>
      <c r="U2001" s="199">
        <v>0</v>
      </c>
    </row>
    <row r="2002" spans="9:21" x14ac:dyDescent="0.3">
      <c r="I2002" s="199">
        <v>0</v>
      </c>
      <c r="J2002" s="199">
        <v>0</v>
      </c>
      <c r="K2002" s="199" t="e">
        <f ca="1"/>
        <v>#NAME?</v>
      </c>
      <c r="T2002" s="199">
        <v>0</v>
      </c>
      <c r="U2002" s="199">
        <v>275231.40567419038</v>
      </c>
    </row>
    <row r="2003" spans="9:21" x14ac:dyDescent="0.3">
      <c r="I2003" s="199">
        <v>0</v>
      </c>
      <c r="J2003" s="199">
        <v>0</v>
      </c>
      <c r="K2003" s="199" t="e">
        <f ca="1"/>
        <v>#NAME?</v>
      </c>
      <c r="T2003" s="199">
        <v>0</v>
      </c>
      <c r="U2003" s="199">
        <v>0</v>
      </c>
    </row>
    <row r="2004" spans="9:21" x14ac:dyDescent="0.3">
      <c r="I2004" s="199">
        <v>0</v>
      </c>
      <c r="J2004" s="199">
        <v>0</v>
      </c>
      <c r="K2004" s="199" t="e">
        <f ca="1"/>
        <v>#NAME?</v>
      </c>
      <c r="T2004" s="199">
        <v>0</v>
      </c>
      <c r="U2004" s="199">
        <v>0</v>
      </c>
    </row>
    <row r="2005" spans="9:21" x14ac:dyDescent="0.3">
      <c r="I2005" s="199">
        <v>0</v>
      </c>
      <c r="J2005" s="199">
        <v>0</v>
      </c>
      <c r="K2005" s="199" t="e">
        <f ca="1"/>
        <v>#NAME?</v>
      </c>
      <c r="T2005" s="199">
        <v>0</v>
      </c>
      <c r="U2005" s="199">
        <v>0</v>
      </c>
    </row>
    <row r="2006" spans="9:21" x14ac:dyDescent="0.3">
      <c r="I2006" s="199">
        <v>0</v>
      </c>
      <c r="J2006" s="199">
        <v>0</v>
      </c>
      <c r="K2006" s="199" t="e">
        <f ca="1"/>
        <v>#NAME?</v>
      </c>
      <c r="T2006" s="199">
        <v>0</v>
      </c>
      <c r="U2006" s="199">
        <v>0</v>
      </c>
    </row>
    <row r="2007" spans="9:21" x14ac:dyDescent="0.3">
      <c r="I2007" s="199">
        <v>0</v>
      </c>
      <c r="J2007" s="199">
        <v>0</v>
      </c>
      <c r="K2007" s="199" t="e">
        <f ca="1"/>
        <v>#NAME?</v>
      </c>
      <c r="T2007" s="199">
        <v>0</v>
      </c>
      <c r="U2007" s="199">
        <v>0</v>
      </c>
    </row>
    <row r="2008" spans="9:21" x14ac:dyDescent="0.3">
      <c r="I2008" s="199">
        <v>0</v>
      </c>
      <c r="J2008" s="199">
        <v>0</v>
      </c>
      <c r="K2008" s="199" t="e">
        <f ca="1"/>
        <v>#NAME?</v>
      </c>
      <c r="T2008" s="199">
        <v>0</v>
      </c>
      <c r="U2008" s="199">
        <v>0</v>
      </c>
    </row>
    <row r="2009" spans="9:21" x14ac:dyDescent="0.3">
      <c r="I2009" s="199">
        <v>0</v>
      </c>
      <c r="J2009" s="199">
        <v>0</v>
      </c>
      <c r="K2009" s="199" t="e">
        <f ca="1"/>
        <v>#NAME?</v>
      </c>
      <c r="T2009" s="199">
        <v>0</v>
      </c>
      <c r="U2009" s="199">
        <v>0</v>
      </c>
    </row>
    <row r="2010" spans="9:21" x14ac:dyDescent="0.3">
      <c r="I2010" s="199">
        <v>0</v>
      </c>
      <c r="J2010" s="199">
        <v>0</v>
      </c>
      <c r="K2010" s="199" t="e">
        <f ca="1"/>
        <v>#NAME?</v>
      </c>
      <c r="T2010" s="199">
        <v>0</v>
      </c>
      <c r="U2010" s="199">
        <v>0</v>
      </c>
    </row>
    <row r="2011" spans="9:21" x14ac:dyDescent="0.3">
      <c r="I2011" s="199">
        <v>0</v>
      </c>
      <c r="J2011" s="199">
        <v>0</v>
      </c>
      <c r="K2011" s="199" t="e">
        <f ca="1"/>
        <v>#NAME?</v>
      </c>
      <c r="T2011" s="199">
        <v>0</v>
      </c>
      <c r="U2011" s="199">
        <v>0</v>
      </c>
    </row>
    <row r="2012" spans="9:21" x14ac:dyDescent="0.3">
      <c r="I2012" s="199">
        <v>0</v>
      </c>
      <c r="J2012" s="199">
        <v>0</v>
      </c>
      <c r="K2012" s="199" t="e">
        <f ca="1"/>
        <v>#NAME?</v>
      </c>
      <c r="T2012" s="199">
        <v>0</v>
      </c>
      <c r="U2012" s="199">
        <v>0</v>
      </c>
    </row>
    <row r="2013" spans="9:21" x14ac:dyDescent="0.3">
      <c r="I2013" s="199">
        <v>0</v>
      </c>
      <c r="J2013" s="199">
        <v>0</v>
      </c>
      <c r="K2013" s="199" t="e">
        <f ca="1"/>
        <v>#NAME?</v>
      </c>
      <c r="T2013" s="199">
        <v>0</v>
      </c>
      <c r="U2013" s="199">
        <v>0</v>
      </c>
    </row>
    <row r="2014" spans="9:21" x14ac:dyDescent="0.3">
      <c r="I2014" s="199">
        <v>0</v>
      </c>
      <c r="J2014" s="199">
        <v>0</v>
      </c>
      <c r="K2014" s="199" t="e">
        <f ca="1"/>
        <v>#NAME?</v>
      </c>
      <c r="T2014" s="199">
        <v>0</v>
      </c>
      <c r="U2014" s="199">
        <v>0</v>
      </c>
    </row>
    <row r="2015" spans="9:21" x14ac:dyDescent="0.3">
      <c r="I2015" s="199">
        <v>0</v>
      </c>
      <c r="J2015" s="199">
        <v>0</v>
      </c>
      <c r="K2015" s="199" t="e">
        <f ca="1"/>
        <v>#NAME?</v>
      </c>
      <c r="T2015" s="199">
        <v>0</v>
      </c>
      <c r="U2015" s="199">
        <v>0</v>
      </c>
    </row>
    <row r="2016" spans="9:21" x14ac:dyDescent="0.3">
      <c r="I2016" s="199">
        <v>0</v>
      </c>
      <c r="J2016" s="199">
        <v>0</v>
      </c>
      <c r="K2016" s="199" t="e">
        <f ca="1"/>
        <v>#NAME?</v>
      </c>
      <c r="T2016" s="199">
        <v>0</v>
      </c>
      <c r="U2016" s="199">
        <v>0</v>
      </c>
    </row>
    <row r="2017" spans="9:21" x14ac:dyDescent="0.3">
      <c r="I2017" s="199">
        <v>0</v>
      </c>
      <c r="J2017" s="199">
        <v>0</v>
      </c>
      <c r="K2017" s="199" t="e">
        <f ca="1"/>
        <v>#NAME?</v>
      </c>
      <c r="T2017" s="199">
        <v>0</v>
      </c>
      <c r="U2017" s="199">
        <v>0</v>
      </c>
    </row>
    <row r="2018" spans="9:21" x14ac:dyDescent="0.3">
      <c r="I2018" s="199">
        <v>0</v>
      </c>
      <c r="J2018" s="199">
        <v>0</v>
      </c>
      <c r="K2018" s="199" t="e">
        <f ca="1"/>
        <v>#NAME?</v>
      </c>
      <c r="T2018" s="199">
        <v>0</v>
      </c>
      <c r="U2018" s="199">
        <v>0</v>
      </c>
    </row>
    <row r="2019" spans="9:21" x14ac:dyDescent="0.3">
      <c r="I2019" s="199">
        <v>0</v>
      </c>
      <c r="J2019" s="199">
        <v>0</v>
      </c>
      <c r="K2019" s="199" t="e">
        <f ca="1"/>
        <v>#NAME?</v>
      </c>
      <c r="T2019" s="199">
        <v>0</v>
      </c>
      <c r="U2019" s="199">
        <v>0</v>
      </c>
    </row>
    <row r="2020" spans="9:21" x14ac:dyDescent="0.3">
      <c r="I2020" s="199">
        <v>0</v>
      </c>
      <c r="J2020" s="199">
        <v>0</v>
      </c>
      <c r="K2020" s="199" t="e">
        <f ca="1"/>
        <v>#NAME?</v>
      </c>
      <c r="T2020" s="199">
        <v>0</v>
      </c>
      <c r="U2020" s="199">
        <v>0</v>
      </c>
    </row>
    <row r="2021" spans="9:21" x14ac:dyDescent="0.3">
      <c r="I2021" s="199">
        <v>0</v>
      </c>
      <c r="J2021" s="199">
        <v>0</v>
      </c>
      <c r="K2021" s="199" t="e">
        <f ca="1"/>
        <v>#NAME?</v>
      </c>
      <c r="T2021" s="199">
        <v>0</v>
      </c>
      <c r="U2021" s="199">
        <v>0</v>
      </c>
    </row>
    <row r="2022" spans="9:21" x14ac:dyDescent="0.3">
      <c r="I2022" s="199">
        <v>0</v>
      </c>
      <c r="J2022" s="199">
        <v>0</v>
      </c>
      <c r="K2022" s="199" t="e">
        <f ca="1"/>
        <v>#NAME?</v>
      </c>
      <c r="T2022" s="199">
        <v>0</v>
      </c>
      <c r="U2022" s="199">
        <v>0</v>
      </c>
    </row>
    <row r="2023" spans="9:21" x14ac:dyDescent="0.3">
      <c r="I2023" s="199">
        <v>0</v>
      </c>
      <c r="J2023" s="199">
        <v>0</v>
      </c>
      <c r="K2023" s="199" t="e">
        <f ca="1"/>
        <v>#NAME?</v>
      </c>
      <c r="T2023" s="199">
        <v>0</v>
      </c>
      <c r="U2023" s="199">
        <v>0</v>
      </c>
    </row>
    <row r="2024" spans="9:21" x14ac:dyDescent="0.3">
      <c r="I2024" s="199">
        <v>0</v>
      </c>
      <c r="J2024" s="199">
        <v>0</v>
      </c>
      <c r="K2024" s="199" t="e">
        <f ca="1"/>
        <v>#NAME?</v>
      </c>
      <c r="T2024" s="199">
        <v>0</v>
      </c>
      <c r="U2024" s="199">
        <v>0</v>
      </c>
    </row>
    <row r="2025" spans="9:21" x14ac:dyDescent="0.3">
      <c r="I2025" s="199">
        <v>0</v>
      </c>
      <c r="J2025" s="199">
        <v>0</v>
      </c>
      <c r="K2025" s="199" t="e">
        <f ca="1"/>
        <v>#NAME?</v>
      </c>
      <c r="T2025" s="199">
        <v>0</v>
      </c>
      <c r="U2025" s="199">
        <v>0</v>
      </c>
    </row>
    <row r="2026" spans="9:21" x14ac:dyDescent="0.3">
      <c r="I2026" s="199">
        <v>0</v>
      </c>
      <c r="J2026" s="199">
        <v>0</v>
      </c>
      <c r="K2026" s="199" t="e">
        <f ca="1"/>
        <v>#NAME?</v>
      </c>
      <c r="T2026" s="199">
        <v>0</v>
      </c>
      <c r="U2026" s="199">
        <v>0</v>
      </c>
    </row>
    <row r="2027" spans="9:21" x14ac:dyDescent="0.3">
      <c r="I2027" s="199">
        <v>0</v>
      </c>
      <c r="J2027" s="199">
        <v>0</v>
      </c>
      <c r="K2027" s="199" t="e">
        <f ca="1"/>
        <v>#NAME?</v>
      </c>
      <c r="T2027" s="199">
        <v>0</v>
      </c>
      <c r="U2027" s="199">
        <v>0</v>
      </c>
    </row>
    <row r="2028" spans="9:21" x14ac:dyDescent="0.3">
      <c r="I2028" s="199">
        <v>0</v>
      </c>
      <c r="J2028" s="199">
        <v>0</v>
      </c>
      <c r="K2028" s="199" t="e">
        <f ca="1"/>
        <v>#NAME?</v>
      </c>
      <c r="T2028" s="199">
        <v>0</v>
      </c>
      <c r="U2028" s="199">
        <v>0</v>
      </c>
    </row>
    <row r="2029" spans="9:21" x14ac:dyDescent="0.3">
      <c r="I2029" s="199">
        <v>0</v>
      </c>
      <c r="J2029" s="199">
        <v>0</v>
      </c>
      <c r="K2029" s="199" t="e">
        <f ca="1"/>
        <v>#NAME?</v>
      </c>
      <c r="T2029" s="199">
        <v>0</v>
      </c>
      <c r="U2029" s="199">
        <v>0</v>
      </c>
    </row>
    <row r="2030" spans="9:21" x14ac:dyDescent="0.3">
      <c r="I2030" s="199">
        <v>0</v>
      </c>
      <c r="J2030" s="199">
        <v>0</v>
      </c>
      <c r="K2030" s="199" t="e">
        <f ca="1"/>
        <v>#NAME?</v>
      </c>
      <c r="T2030" s="199">
        <v>0</v>
      </c>
      <c r="U2030" s="199">
        <v>0</v>
      </c>
    </row>
    <row r="2031" spans="9:21" x14ac:dyDescent="0.3">
      <c r="I2031" s="199">
        <v>0</v>
      </c>
      <c r="J2031" s="199">
        <v>0</v>
      </c>
      <c r="K2031" s="199" t="e">
        <f ca="1"/>
        <v>#NAME?</v>
      </c>
      <c r="T2031" s="199">
        <v>0</v>
      </c>
      <c r="U2031" s="199">
        <v>0</v>
      </c>
    </row>
    <row r="2032" spans="9:21" x14ac:dyDescent="0.3">
      <c r="I2032" s="199">
        <v>0</v>
      </c>
      <c r="J2032" s="199">
        <v>0</v>
      </c>
      <c r="K2032" s="199" t="e">
        <f ca="1"/>
        <v>#NAME?</v>
      </c>
      <c r="T2032" s="199">
        <v>0</v>
      </c>
      <c r="U2032" s="199">
        <v>0</v>
      </c>
    </row>
    <row r="2033" spans="9:21" x14ac:dyDescent="0.3">
      <c r="I2033" s="199">
        <v>0</v>
      </c>
      <c r="J2033" s="199">
        <v>0</v>
      </c>
      <c r="K2033" s="199" t="e">
        <f ca="1"/>
        <v>#NAME?</v>
      </c>
      <c r="T2033" s="199">
        <v>0</v>
      </c>
      <c r="U2033" s="199">
        <v>0</v>
      </c>
    </row>
    <row r="2034" spans="9:21" x14ac:dyDescent="0.3">
      <c r="I2034" s="199">
        <v>0</v>
      </c>
      <c r="J2034" s="199">
        <v>0</v>
      </c>
      <c r="K2034" s="199" t="e">
        <f ca="1"/>
        <v>#NAME?</v>
      </c>
      <c r="T2034" s="199">
        <v>0</v>
      </c>
      <c r="U2034" s="199">
        <v>0</v>
      </c>
    </row>
    <row r="2035" spans="9:21" x14ac:dyDescent="0.3">
      <c r="I2035" s="199">
        <v>0</v>
      </c>
      <c r="J2035" s="199">
        <v>0</v>
      </c>
      <c r="K2035" s="199" t="e">
        <f ca="1"/>
        <v>#NAME?</v>
      </c>
      <c r="T2035" s="199">
        <v>0</v>
      </c>
      <c r="U2035" s="199">
        <v>0</v>
      </c>
    </row>
    <row r="2036" spans="9:21" x14ac:dyDescent="0.3">
      <c r="I2036" s="199">
        <v>0</v>
      </c>
      <c r="J2036" s="199">
        <v>0</v>
      </c>
      <c r="K2036" s="199" t="e">
        <f ca="1"/>
        <v>#NAME?</v>
      </c>
      <c r="T2036" s="199">
        <v>0</v>
      </c>
      <c r="U2036" s="199">
        <v>0</v>
      </c>
    </row>
    <row r="2037" spans="9:21" x14ac:dyDescent="0.3">
      <c r="I2037" s="199">
        <v>0</v>
      </c>
      <c r="J2037" s="199">
        <v>0</v>
      </c>
      <c r="K2037" s="199" t="e">
        <f ca="1"/>
        <v>#NAME?</v>
      </c>
      <c r="T2037" s="199">
        <v>0</v>
      </c>
      <c r="U2037" s="199">
        <v>0</v>
      </c>
    </row>
    <row r="2038" spans="9:21" x14ac:dyDescent="0.3">
      <c r="I2038" s="199">
        <v>0</v>
      </c>
      <c r="J2038" s="199">
        <v>0</v>
      </c>
      <c r="K2038" s="199" t="e">
        <f ca="1"/>
        <v>#NAME?</v>
      </c>
      <c r="T2038" s="199">
        <v>0</v>
      </c>
      <c r="U2038" s="199">
        <v>0</v>
      </c>
    </row>
    <row r="2039" spans="9:21" x14ac:dyDescent="0.3">
      <c r="I2039" s="199">
        <v>0</v>
      </c>
      <c r="J2039" s="199">
        <v>0</v>
      </c>
      <c r="K2039" s="199" t="e">
        <f ca="1"/>
        <v>#NAME?</v>
      </c>
      <c r="T2039" s="199">
        <v>0</v>
      </c>
      <c r="U2039" s="199">
        <v>0</v>
      </c>
    </row>
    <row r="2040" spans="9:21" x14ac:dyDescent="0.3">
      <c r="I2040" s="199">
        <v>0</v>
      </c>
      <c r="J2040" s="199">
        <v>0</v>
      </c>
      <c r="K2040" s="199" t="e">
        <f ca="1"/>
        <v>#NAME?</v>
      </c>
      <c r="T2040" s="199">
        <v>0</v>
      </c>
      <c r="U2040" s="199">
        <v>36771.635226146231</v>
      </c>
    </row>
    <row r="2041" spans="9:21" x14ac:dyDescent="0.3">
      <c r="I2041" s="199">
        <v>0</v>
      </c>
      <c r="J2041" s="199">
        <v>0</v>
      </c>
      <c r="K2041" s="199" t="e">
        <f ca="1"/>
        <v>#NAME?</v>
      </c>
      <c r="T2041" s="199">
        <v>0</v>
      </c>
      <c r="U2041" s="199">
        <v>0</v>
      </c>
    </row>
    <row r="2042" spans="9:21" x14ac:dyDescent="0.3">
      <c r="I2042" s="199">
        <v>0</v>
      </c>
      <c r="J2042" s="199">
        <v>0</v>
      </c>
      <c r="K2042" s="199" t="e">
        <f ca="1"/>
        <v>#NAME?</v>
      </c>
      <c r="T2042" s="199">
        <v>0</v>
      </c>
      <c r="U2042" s="199">
        <v>0</v>
      </c>
    </row>
    <row r="2043" spans="9:21" x14ac:dyDescent="0.3">
      <c r="I2043" s="199">
        <v>0</v>
      </c>
      <c r="J2043" s="199">
        <v>0</v>
      </c>
      <c r="K2043" s="199" t="e">
        <f ca="1"/>
        <v>#NAME?</v>
      </c>
      <c r="T2043" s="199">
        <v>0</v>
      </c>
      <c r="U2043" s="199">
        <v>0</v>
      </c>
    </row>
    <row r="2044" spans="9:21" x14ac:dyDescent="0.3">
      <c r="I2044" s="199">
        <v>0</v>
      </c>
      <c r="J2044" s="199">
        <v>0</v>
      </c>
      <c r="K2044" s="199" t="e">
        <f ca="1"/>
        <v>#NAME?</v>
      </c>
      <c r="T2044" s="199">
        <v>0</v>
      </c>
      <c r="U2044" s="199">
        <v>202823.10298967749</v>
      </c>
    </row>
    <row r="2045" spans="9:21" x14ac:dyDescent="0.3">
      <c r="I2045" s="199">
        <v>0</v>
      </c>
      <c r="J2045" s="199">
        <v>0</v>
      </c>
      <c r="K2045" s="199" t="e">
        <f ca="1"/>
        <v>#NAME?</v>
      </c>
      <c r="T2045" s="199">
        <v>0</v>
      </c>
      <c r="U2045" s="199">
        <v>0</v>
      </c>
    </row>
    <row r="2046" spans="9:21" x14ac:dyDescent="0.3">
      <c r="I2046" s="199">
        <v>0</v>
      </c>
      <c r="J2046" s="199">
        <v>0</v>
      </c>
      <c r="K2046" s="199" t="e">
        <f ca="1"/>
        <v>#NAME?</v>
      </c>
      <c r="T2046" s="199">
        <v>0</v>
      </c>
      <c r="U2046" s="199">
        <v>0</v>
      </c>
    </row>
    <row r="2047" spans="9:21" x14ac:dyDescent="0.3">
      <c r="I2047" s="199">
        <v>0</v>
      </c>
      <c r="J2047" s="199">
        <v>0</v>
      </c>
      <c r="K2047" s="199" t="e">
        <f ca="1"/>
        <v>#NAME?</v>
      </c>
      <c r="T2047" s="199">
        <v>0</v>
      </c>
      <c r="U2047" s="199">
        <v>0</v>
      </c>
    </row>
    <row r="2048" spans="9:21" x14ac:dyDescent="0.3">
      <c r="I2048" s="199">
        <v>0</v>
      </c>
      <c r="J2048" s="199">
        <v>0</v>
      </c>
      <c r="K2048" s="199" t="e">
        <f ca="1"/>
        <v>#NAME?</v>
      </c>
      <c r="T2048" s="199">
        <v>0</v>
      </c>
      <c r="U2048" s="199">
        <v>0</v>
      </c>
    </row>
    <row r="2049" spans="9:21" x14ac:dyDescent="0.3">
      <c r="I2049" s="199">
        <v>0</v>
      </c>
      <c r="J2049" s="199">
        <v>0</v>
      </c>
      <c r="K2049" s="199" t="e">
        <f ca="1"/>
        <v>#NAME?</v>
      </c>
      <c r="T2049" s="199">
        <v>0</v>
      </c>
      <c r="U2049" s="199">
        <v>0</v>
      </c>
    </row>
    <row r="2050" spans="9:21" x14ac:dyDescent="0.3">
      <c r="I2050" s="199">
        <v>0</v>
      </c>
      <c r="J2050" s="199">
        <v>0</v>
      </c>
      <c r="K2050" s="199" t="e">
        <f ca="1"/>
        <v>#NAME?</v>
      </c>
      <c r="T2050" s="199">
        <v>0</v>
      </c>
      <c r="U2050" s="199">
        <v>0</v>
      </c>
    </row>
    <row r="2051" spans="9:21" x14ac:dyDescent="0.3">
      <c r="I2051" s="199">
        <v>0</v>
      </c>
      <c r="J2051" s="199">
        <v>0</v>
      </c>
      <c r="K2051" s="199" t="e">
        <f ca="1"/>
        <v>#NAME?</v>
      </c>
      <c r="T2051" s="199">
        <v>0</v>
      </c>
      <c r="U2051" s="199">
        <v>0</v>
      </c>
    </row>
    <row r="2052" spans="9:21" x14ac:dyDescent="0.3">
      <c r="I2052" s="199">
        <v>0</v>
      </c>
      <c r="J2052" s="199">
        <v>0</v>
      </c>
      <c r="K2052" s="199" t="e">
        <f ca="1"/>
        <v>#NAME?</v>
      </c>
      <c r="T2052" s="199">
        <v>0</v>
      </c>
      <c r="U2052" s="199">
        <v>0</v>
      </c>
    </row>
    <row r="2053" spans="9:21" x14ac:dyDescent="0.3">
      <c r="I2053" s="199">
        <v>0</v>
      </c>
      <c r="J2053" s="199">
        <v>0</v>
      </c>
      <c r="K2053" s="199" t="e">
        <f ca="1"/>
        <v>#NAME?</v>
      </c>
      <c r="T2053" s="199">
        <v>0</v>
      </c>
      <c r="U2053" s="199">
        <v>0</v>
      </c>
    </row>
    <row r="2054" spans="9:21" x14ac:dyDescent="0.3">
      <c r="I2054" s="199">
        <v>0</v>
      </c>
      <c r="J2054" s="199">
        <v>0</v>
      </c>
      <c r="K2054" s="199" t="e">
        <f ca="1"/>
        <v>#NAME?</v>
      </c>
      <c r="T2054" s="199">
        <v>0</v>
      </c>
      <c r="U2054" s="199">
        <v>0</v>
      </c>
    </row>
    <row r="2055" spans="9:21" x14ac:dyDescent="0.3">
      <c r="I2055" s="199">
        <v>0</v>
      </c>
      <c r="J2055" s="199">
        <v>0</v>
      </c>
      <c r="K2055" s="199" t="e">
        <f ca="1"/>
        <v>#NAME?</v>
      </c>
      <c r="T2055" s="199">
        <v>0</v>
      </c>
      <c r="U2055" s="199">
        <v>0</v>
      </c>
    </row>
    <row r="2056" spans="9:21" x14ac:dyDescent="0.3">
      <c r="I2056" s="199">
        <v>0</v>
      </c>
      <c r="J2056" s="199">
        <v>0</v>
      </c>
      <c r="K2056" s="199" t="e">
        <f ca="1"/>
        <v>#NAME?</v>
      </c>
      <c r="T2056" s="199">
        <v>0</v>
      </c>
      <c r="U2056" s="199">
        <v>0</v>
      </c>
    </row>
    <row r="2057" spans="9:21" x14ac:dyDescent="0.3">
      <c r="I2057" s="199">
        <v>0</v>
      </c>
      <c r="J2057" s="199">
        <v>0</v>
      </c>
      <c r="K2057" s="199" t="e">
        <f ca="1"/>
        <v>#NAME?</v>
      </c>
      <c r="T2057" s="199">
        <v>0</v>
      </c>
      <c r="U2057" s="199">
        <v>0</v>
      </c>
    </row>
    <row r="2058" spans="9:21" x14ac:dyDescent="0.3">
      <c r="I2058" s="199">
        <v>0</v>
      </c>
      <c r="J2058" s="199">
        <v>0</v>
      </c>
      <c r="K2058" s="199" t="e">
        <f ca="1"/>
        <v>#NAME?</v>
      </c>
      <c r="T2058" s="199">
        <v>0</v>
      </c>
      <c r="U2058" s="199">
        <v>0</v>
      </c>
    </row>
    <row r="2059" spans="9:21" x14ac:dyDescent="0.3">
      <c r="I2059" s="199">
        <v>0</v>
      </c>
      <c r="J2059" s="199">
        <v>0</v>
      </c>
      <c r="K2059" s="199" t="e">
        <f ca="1"/>
        <v>#NAME?</v>
      </c>
      <c r="T2059" s="199">
        <v>0</v>
      </c>
      <c r="U2059" s="199">
        <v>0</v>
      </c>
    </row>
    <row r="2060" spans="9:21" x14ac:dyDescent="0.3">
      <c r="I2060" s="199">
        <v>0</v>
      </c>
      <c r="J2060" s="199">
        <v>0</v>
      </c>
      <c r="K2060" s="199" t="e">
        <f ca="1"/>
        <v>#NAME?</v>
      </c>
      <c r="T2060" s="199">
        <v>0</v>
      </c>
      <c r="U2060" s="199">
        <v>0</v>
      </c>
    </row>
    <row r="2061" spans="9:21" x14ac:dyDescent="0.3">
      <c r="I2061" s="199">
        <v>0</v>
      </c>
      <c r="J2061" s="199">
        <v>0</v>
      </c>
      <c r="K2061" s="199" t="e">
        <f ca="1"/>
        <v>#NAME?</v>
      </c>
      <c r="T2061" s="199">
        <v>0</v>
      </c>
      <c r="U2061" s="199">
        <v>0</v>
      </c>
    </row>
    <row r="2062" spans="9:21" x14ac:dyDescent="0.3">
      <c r="I2062" s="199">
        <v>0</v>
      </c>
      <c r="J2062" s="199">
        <v>0</v>
      </c>
      <c r="K2062" s="199" t="e">
        <f ca="1"/>
        <v>#NAME?</v>
      </c>
      <c r="T2062" s="199">
        <v>0</v>
      </c>
      <c r="U2062" s="199">
        <v>0</v>
      </c>
    </row>
    <row r="2063" spans="9:21" x14ac:dyDescent="0.3">
      <c r="I2063" s="199">
        <v>0</v>
      </c>
      <c r="J2063" s="199">
        <v>0</v>
      </c>
      <c r="K2063" s="199" t="e">
        <f ca="1"/>
        <v>#NAME?</v>
      </c>
      <c r="T2063" s="199">
        <v>0</v>
      </c>
      <c r="U2063" s="199">
        <v>0</v>
      </c>
    </row>
    <row r="2064" spans="9:21" x14ac:dyDescent="0.3">
      <c r="I2064" s="199">
        <v>0</v>
      </c>
      <c r="J2064" s="199">
        <v>0</v>
      </c>
      <c r="K2064" s="199" t="e">
        <f ca="1"/>
        <v>#NAME?</v>
      </c>
      <c r="T2064" s="199">
        <v>0</v>
      </c>
      <c r="U2064" s="199">
        <v>0</v>
      </c>
    </row>
    <row r="2065" spans="9:21" x14ac:dyDescent="0.3">
      <c r="I2065" s="199">
        <v>0</v>
      </c>
      <c r="J2065" s="199">
        <v>0</v>
      </c>
      <c r="K2065" s="199" t="e">
        <f ca="1"/>
        <v>#NAME?</v>
      </c>
      <c r="T2065" s="199">
        <v>0</v>
      </c>
      <c r="U2065" s="199">
        <v>0</v>
      </c>
    </row>
    <row r="2066" spans="9:21" x14ac:dyDescent="0.3">
      <c r="I2066" s="199">
        <v>0</v>
      </c>
      <c r="J2066" s="199">
        <v>0</v>
      </c>
      <c r="K2066" s="199" t="e">
        <f ca="1"/>
        <v>#NAME?</v>
      </c>
      <c r="T2066" s="199">
        <v>0</v>
      </c>
      <c r="U2066" s="199">
        <v>0</v>
      </c>
    </row>
    <row r="2067" spans="9:21" x14ac:dyDescent="0.3">
      <c r="I2067" s="199">
        <v>0</v>
      </c>
      <c r="J2067" s="199">
        <v>0</v>
      </c>
      <c r="K2067" s="199" t="e">
        <f ca="1"/>
        <v>#NAME?</v>
      </c>
      <c r="T2067" s="199">
        <v>0</v>
      </c>
      <c r="U2067" s="199">
        <v>0</v>
      </c>
    </row>
    <row r="2068" spans="9:21" x14ac:dyDescent="0.3">
      <c r="I2068" s="199">
        <v>0</v>
      </c>
      <c r="J2068" s="199">
        <v>0</v>
      </c>
      <c r="K2068" s="199" t="e">
        <f ca="1"/>
        <v>#NAME?</v>
      </c>
      <c r="T2068" s="199">
        <v>0</v>
      </c>
      <c r="U2068" s="199">
        <v>0</v>
      </c>
    </row>
    <row r="2069" spans="9:21" x14ac:dyDescent="0.3">
      <c r="I2069" s="199">
        <v>0</v>
      </c>
      <c r="J2069" s="199">
        <v>0</v>
      </c>
      <c r="K2069" s="199" t="e">
        <f ca="1"/>
        <v>#NAME?</v>
      </c>
      <c r="T2069" s="199">
        <v>0</v>
      </c>
      <c r="U2069" s="199">
        <v>0</v>
      </c>
    </row>
    <row r="2070" spans="9:21" x14ac:dyDescent="0.3">
      <c r="I2070" s="199">
        <v>0</v>
      </c>
      <c r="J2070" s="199">
        <v>0</v>
      </c>
      <c r="K2070" s="199" t="e">
        <f ca="1"/>
        <v>#NAME?</v>
      </c>
      <c r="T2070" s="199">
        <v>0</v>
      </c>
      <c r="U2070" s="199">
        <v>0</v>
      </c>
    </row>
    <row r="2071" spans="9:21" x14ac:dyDescent="0.3">
      <c r="I2071" s="199">
        <v>0</v>
      </c>
      <c r="J2071" s="199">
        <v>0</v>
      </c>
      <c r="K2071" s="199" t="e">
        <f ca="1"/>
        <v>#NAME?</v>
      </c>
      <c r="T2071" s="199">
        <v>0</v>
      </c>
      <c r="U2071" s="199">
        <v>0</v>
      </c>
    </row>
    <row r="2072" spans="9:21" x14ac:dyDescent="0.3">
      <c r="I2072" s="199">
        <v>0</v>
      </c>
      <c r="J2072" s="199">
        <v>0</v>
      </c>
      <c r="K2072" s="199" t="e">
        <f ca="1"/>
        <v>#NAME?</v>
      </c>
      <c r="T2072" s="199">
        <v>0</v>
      </c>
      <c r="U2072" s="199">
        <v>0</v>
      </c>
    </row>
    <row r="2073" spans="9:21" x14ac:dyDescent="0.3">
      <c r="I2073" s="199">
        <v>0</v>
      </c>
      <c r="J2073" s="199">
        <v>0</v>
      </c>
      <c r="K2073" s="199" t="e">
        <f ca="1"/>
        <v>#NAME?</v>
      </c>
      <c r="T2073" s="199">
        <v>0</v>
      </c>
      <c r="U2073" s="199">
        <v>0</v>
      </c>
    </row>
    <row r="2074" spans="9:21" x14ac:dyDescent="0.3">
      <c r="I2074" s="199">
        <v>0</v>
      </c>
      <c r="J2074" s="199">
        <v>0</v>
      </c>
      <c r="K2074" s="199" t="e">
        <f ca="1"/>
        <v>#NAME?</v>
      </c>
      <c r="T2074" s="199">
        <v>0</v>
      </c>
      <c r="U2074" s="199">
        <v>0</v>
      </c>
    </row>
    <row r="2075" spans="9:21" x14ac:dyDescent="0.3">
      <c r="I2075" s="199">
        <v>0</v>
      </c>
      <c r="J2075" s="199">
        <v>0</v>
      </c>
      <c r="K2075" s="199" t="e">
        <f ca="1"/>
        <v>#NAME?</v>
      </c>
      <c r="T2075" s="199">
        <v>0</v>
      </c>
      <c r="U2075" s="199">
        <v>0</v>
      </c>
    </row>
    <row r="2076" spans="9:21" x14ac:dyDescent="0.3">
      <c r="I2076" s="199">
        <v>0</v>
      </c>
      <c r="J2076" s="199">
        <v>0</v>
      </c>
      <c r="K2076" s="199" t="e">
        <f ca="1"/>
        <v>#NAME?</v>
      </c>
      <c r="T2076" s="199">
        <v>0</v>
      </c>
      <c r="U2076" s="199">
        <v>0</v>
      </c>
    </row>
    <row r="2077" spans="9:21" x14ac:dyDescent="0.3">
      <c r="I2077" s="199">
        <v>0</v>
      </c>
      <c r="J2077" s="199">
        <v>0</v>
      </c>
      <c r="K2077" s="199" t="e">
        <f ca="1"/>
        <v>#NAME?</v>
      </c>
      <c r="T2077" s="199">
        <v>0</v>
      </c>
      <c r="U2077" s="199">
        <v>0</v>
      </c>
    </row>
    <row r="2078" spans="9:21" x14ac:dyDescent="0.3">
      <c r="I2078" s="199">
        <v>0</v>
      </c>
      <c r="J2078" s="199">
        <v>0</v>
      </c>
      <c r="K2078" s="199" t="e">
        <f ca="1"/>
        <v>#NAME?</v>
      </c>
      <c r="T2078" s="199">
        <v>0</v>
      </c>
      <c r="U2078" s="199">
        <v>0</v>
      </c>
    </row>
    <row r="2079" spans="9:21" x14ac:dyDescent="0.3">
      <c r="I2079" s="199">
        <v>0</v>
      </c>
      <c r="J2079" s="199">
        <v>0</v>
      </c>
      <c r="K2079" s="199" t="e">
        <f ca="1"/>
        <v>#NAME?</v>
      </c>
      <c r="T2079" s="199">
        <v>0</v>
      </c>
      <c r="U2079" s="199">
        <v>0</v>
      </c>
    </row>
    <row r="2080" spans="9:21" x14ac:dyDescent="0.3">
      <c r="I2080" s="199">
        <v>0</v>
      </c>
      <c r="J2080" s="199">
        <v>0</v>
      </c>
      <c r="K2080" s="199" t="e">
        <f ca="1"/>
        <v>#NAME?</v>
      </c>
      <c r="T2080" s="199">
        <v>0</v>
      </c>
      <c r="U2080" s="199">
        <v>0</v>
      </c>
    </row>
    <row r="2081" spans="9:21" x14ac:dyDescent="0.3">
      <c r="I2081" s="199">
        <v>0</v>
      </c>
      <c r="J2081" s="199">
        <v>0</v>
      </c>
      <c r="K2081" s="199" t="e">
        <f ca="1"/>
        <v>#NAME?</v>
      </c>
      <c r="T2081" s="199">
        <v>0</v>
      </c>
      <c r="U2081" s="199">
        <v>0</v>
      </c>
    </row>
    <row r="2082" spans="9:21" x14ac:dyDescent="0.3">
      <c r="I2082" s="199">
        <v>0</v>
      </c>
      <c r="J2082" s="199">
        <v>0</v>
      </c>
      <c r="K2082" s="199" t="e">
        <f ca="1"/>
        <v>#NAME?</v>
      </c>
      <c r="T2082" s="199">
        <v>0</v>
      </c>
      <c r="U2082" s="199">
        <v>0</v>
      </c>
    </row>
    <row r="2083" spans="9:21" x14ac:dyDescent="0.3">
      <c r="I2083" s="199">
        <v>0</v>
      </c>
      <c r="J2083" s="199">
        <v>0</v>
      </c>
      <c r="K2083" s="199" t="e">
        <f ca="1"/>
        <v>#NAME?</v>
      </c>
      <c r="T2083" s="199">
        <v>0</v>
      </c>
      <c r="U2083" s="199">
        <v>0</v>
      </c>
    </row>
    <row r="2084" spans="9:21" x14ac:dyDescent="0.3">
      <c r="I2084" s="199">
        <v>0</v>
      </c>
      <c r="J2084" s="199">
        <v>0</v>
      </c>
      <c r="K2084" s="199" t="e">
        <f ca="1"/>
        <v>#NAME?</v>
      </c>
      <c r="T2084" s="199">
        <v>0</v>
      </c>
      <c r="U2084" s="199">
        <v>0</v>
      </c>
    </row>
    <row r="2085" spans="9:21" x14ac:dyDescent="0.3">
      <c r="I2085" s="199">
        <v>0</v>
      </c>
      <c r="J2085" s="199">
        <v>0</v>
      </c>
      <c r="K2085" s="199" t="e">
        <f ca="1"/>
        <v>#NAME?</v>
      </c>
      <c r="T2085" s="199">
        <v>0</v>
      </c>
      <c r="U2085" s="199">
        <v>0</v>
      </c>
    </row>
    <row r="2086" spans="9:21" x14ac:dyDescent="0.3">
      <c r="I2086" s="199">
        <v>0</v>
      </c>
      <c r="J2086" s="199">
        <v>0</v>
      </c>
      <c r="K2086" s="199" t="e">
        <f ca="1"/>
        <v>#NAME?</v>
      </c>
      <c r="T2086" s="199">
        <v>0</v>
      </c>
      <c r="U2086" s="199">
        <v>0</v>
      </c>
    </row>
    <row r="2087" spans="9:21" x14ac:dyDescent="0.3">
      <c r="I2087" s="199">
        <v>0</v>
      </c>
      <c r="J2087" s="199">
        <v>0</v>
      </c>
      <c r="K2087" s="199" t="e">
        <f ca="1"/>
        <v>#NAME?</v>
      </c>
      <c r="T2087" s="199">
        <v>0</v>
      </c>
      <c r="U2087" s="199">
        <v>0</v>
      </c>
    </row>
    <row r="2088" spans="9:21" x14ac:dyDescent="0.3">
      <c r="I2088" s="199">
        <v>0</v>
      </c>
      <c r="J2088" s="199">
        <v>0</v>
      </c>
      <c r="K2088" s="199" t="e">
        <f ca="1"/>
        <v>#NAME?</v>
      </c>
      <c r="T2088" s="199">
        <v>0</v>
      </c>
      <c r="U2088" s="199">
        <v>600000</v>
      </c>
    </row>
    <row r="2089" spans="9:21" x14ac:dyDescent="0.3">
      <c r="I2089" s="199">
        <v>0</v>
      </c>
      <c r="J2089" s="199">
        <v>0</v>
      </c>
      <c r="K2089" s="199" t="e">
        <f ca="1"/>
        <v>#NAME?</v>
      </c>
      <c r="T2089" s="199">
        <v>0</v>
      </c>
      <c r="U2089" s="199">
        <v>0</v>
      </c>
    </row>
    <row r="2090" spans="9:21" x14ac:dyDescent="0.3">
      <c r="I2090" s="199">
        <v>0</v>
      </c>
      <c r="J2090" s="199">
        <v>0</v>
      </c>
      <c r="K2090" s="199" t="e">
        <f ca="1"/>
        <v>#NAME?</v>
      </c>
      <c r="T2090" s="199">
        <v>0</v>
      </c>
      <c r="U2090" s="199">
        <v>0</v>
      </c>
    </row>
    <row r="2091" spans="9:21" x14ac:dyDescent="0.3">
      <c r="I2091" s="199">
        <v>0</v>
      </c>
      <c r="J2091" s="199">
        <v>0</v>
      </c>
      <c r="K2091" s="199" t="e">
        <f ca="1"/>
        <v>#NAME?</v>
      </c>
      <c r="T2091" s="199">
        <v>0</v>
      </c>
      <c r="U2091" s="199">
        <v>0</v>
      </c>
    </row>
    <row r="2092" spans="9:21" x14ac:dyDescent="0.3">
      <c r="I2092" s="199">
        <v>0</v>
      </c>
      <c r="J2092" s="199">
        <v>0</v>
      </c>
      <c r="K2092" s="199" t="e">
        <f ca="1"/>
        <v>#NAME?</v>
      </c>
      <c r="T2092" s="199">
        <v>0</v>
      </c>
      <c r="U2092" s="199">
        <v>0</v>
      </c>
    </row>
    <row r="2093" spans="9:21" x14ac:dyDescent="0.3">
      <c r="I2093" s="199">
        <v>0</v>
      </c>
      <c r="J2093" s="199">
        <v>0</v>
      </c>
      <c r="K2093" s="199" t="e">
        <f ca="1"/>
        <v>#NAME?</v>
      </c>
      <c r="T2093" s="199">
        <v>0</v>
      </c>
      <c r="U2093" s="199">
        <v>0</v>
      </c>
    </row>
    <row r="2094" spans="9:21" x14ac:dyDescent="0.3">
      <c r="I2094" s="199">
        <v>0</v>
      </c>
      <c r="J2094" s="199">
        <v>0</v>
      </c>
      <c r="K2094" s="199" t="e">
        <f ca="1"/>
        <v>#NAME?</v>
      </c>
      <c r="T2094" s="199">
        <v>0</v>
      </c>
      <c r="U2094" s="199">
        <v>0</v>
      </c>
    </row>
    <row r="2095" spans="9:21" x14ac:dyDescent="0.3">
      <c r="I2095" s="199">
        <v>0</v>
      </c>
      <c r="J2095" s="199">
        <v>0</v>
      </c>
      <c r="K2095" s="199" t="e">
        <f ca="1"/>
        <v>#NAME?</v>
      </c>
      <c r="T2095" s="199">
        <v>0</v>
      </c>
      <c r="U2095" s="199">
        <v>0</v>
      </c>
    </row>
    <row r="2096" spans="9:21" x14ac:dyDescent="0.3">
      <c r="I2096" s="199">
        <v>0</v>
      </c>
      <c r="J2096" s="199">
        <v>0</v>
      </c>
      <c r="K2096" s="199" t="e">
        <f ca="1"/>
        <v>#NAME?</v>
      </c>
      <c r="T2096" s="199">
        <v>0</v>
      </c>
      <c r="U2096" s="199">
        <v>0</v>
      </c>
    </row>
    <row r="2097" spans="9:21" x14ac:dyDescent="0.3">
      <c r="I2097" s="199">
        <v>0</v>
      </c>
      <c r="J2097" s="199">
        <v>0</v>
      </c>
      <c r="K2097" s="199" t="e">
        <f ca="1"/>
        <v>#NAME?</v>
      </c>
      <c r="T2097" s="199">
        <v>0</v>
      </c>
      <c r="U2097" s="199">
        <v>0</v>
      </c>
    </row>
    <row r="2098" spans="9:21" x14ac:dyDescent="0.3">
      <c r="I2098" s="199">
        <v>0</v>
      </c>
      <c r="J2098" s="199">
        <v>0</v>
      </c>
      <c r="K2098" s="199" t="e">
        <f ca="1"/>
        <v>#NAME?</v>
      </c>
      <c r="T2098" s="199">
        <v>0</v>
      </c>
      <c r="U2098" s="199">
        <v>0</v>
      </c>
    </row>
    <row r="2099" spans="9:21" x14ac:dyDescent="0.3">
      <c r="I2099" s="199">
        <v>0</v>
      </c>
      <c r="J2099" s="199">
        <v>0</v>
      </c>
      <c r="K2099" s="199" t="e">
        <f ca="1"/>
        <v>#NAME?</v>
      </c>
      <c r="T2099" s="199">
        <v>0</v>
      </c>
      <c r="U2099" s="199">
        <v>0</v>
      </c>
    </row>
    <row r="2100" spans="9:21" x14ac:dyDescent="0.3">
      <c r="I2100" s="199">
        <v>0</v>
      </c>
      <c r="J2100" s="199">
        <v>0</v>
      </c>
      <c r="K2100" s="199" t="e">
        <f ca="1"/>
        <v>#NAME?</v>
      </c>
      <c r="T2100" s="199">
        <v>0</v>
      </c>
      <c r="U2100" s="199">
        <v>0</v>
      </c>
    </row>
    <row r="2101" spans="9:21" x14ac:dyDescent="0.3">
      <c r="I2101" s="199">
        <v>0</v>
      </c>
      <c r="J2101" s="199">
        <v>0</v>
      </c>
      <c r="K2101" s="199" t="e">
        <f ca="1"/>
        <v>#NAME?</v>
      </c>
      <c r="T2101" s="199">
        <v>0</v>
      </c>
      <c r="U2101" s="199">
        <v>0</v>
      </c>
    </row>
    <row r="2102" spans="9:21" x14ac:dyDescent="0.3">
      <c r="I2102" s="199">
        <v>0</v>
      </c>
      <c r="J2102" s="199">
        <v>0</v>
      </c>
      <c r="K2102" s="199" t="e">
        <f ca="1"/>
        <v>#NAME?</v>
      </c>
      <c r="T2102" s="199">
        <v>0</v>
      </c>
      <c r="U2102" s="199">
        <v>0</v>
      </c>
    </row>
    <row r="2103" spans="9:21" x14ac:dyDescent="0.3">
      <c r="I2103" s="199">
        <v>0</v>
      </c>
      <c r="J2103" s="199">
        <v>0</v>
      </c>
      <c r="K2103" s="199" t="e">
        <f ca="1"/>
        <v>#NAME?</v>
      </c>
      <c r="T2103" s="199">
        <v>0</v>
      </c>
      <c r="U2103" s="199">
        <v>0</v>
      </c>
    </row>
    <row r="2104" spans="9:21" x14ac:dyDescent="0.3">
      <c r="I2104" s="199">
        <v>0</v>
      </c>
      <c r="J2104" s="199">
        <v>0</v>
      </c>
      <c r="K2104" s="199" t="e">
        <f ca="1"/>
        <v>#NAME?</v>
      </c>
      <c r="T2104" s="199">
        <v>0</v>
      </c>
      <c r="U2104" s="199">
        <v>0</v>
      </c>
    </row>
    <row r="2105" spans="9:21" x14ac:dyDescent="0.3">
      <c r="I2105" s="199">
        <v>0</v>
      </c>
      <c r="J2105" s="199">
        <v>0</v>
      </c>
      <c r="K2105" s="199" t="e">
        <f ca="1"/>
        <v>#NAME?</v>
      </c>
      <c r="T2105" s="199">
        <v>0</v>
      </c>
      <c r="U2105" s="199">
        <v>0</v>
      </c>
    </row>
    <row r="2106" spans="9:21" x14ac:dyDescent="0.3">
      <c r="I2106" s="199">
        <v>0</v>
      </c>
      <c r="J2106" s="199">
        <v>0</v>
      </c>
      <c r="K2106" s="199" t="e">
        <f ca="1"/>
        <v>#NAME?</v>
      </c>
      <c r="T2106" s="199">
        <v>0</v>
      </c>
      <c r="U2106" s="199">
        <v>0</v>
      </c>
    </row>
    <row r="2107" spans="9:21" x14ac:dyDescent="0.3">
      <c r="I2107" s="199">
        <v>0</v>
      </c>
      <c r="J2107" s="199">
        <v>0</v>
      </c>
      <c r="K2107" s="199" t="e">
        <f ca="1"/>
        <v>#NAME?</v>
      </c>
      <c r="T2107" s="199">
        <v>0</v>
      </c>
      <c r="U2107" s="199">
        <v>0</v>
      </c>
    </row>
    <row r="2108" spans="9:21" x14ac:dyDescent="0.3">
      <c r="I2108" s="199">
        <v>0</v>
      </c>
      <c r="J2108" s="199">
        <v>0</v>
      </c>
      <c r="K2108" s="199" t="e">
        <f ca="1"/>
        <v>#NAME?</v>
      </c>
      <c r="T2108" s="199">
        <v>0</v>
      </c>
      <c r="U2108" s="199">
        <v>0</v>
      </c>
    </row>
    <row r="2109" spans="9:21" x14ac:dyDescent="0.3">
      <c r="I2109" s="199">
        <v>0</v>
      </c>
      <c r="J2109" s="199">
        <v>0</v>
      </c>
      <c r="K2109" s="199" t="e">
        <f ca="1"/>
        <v>#NAME?</v>
      </c>
      <c r="T2109" s="199">
        <v>0</v>
      </c>
      <c r="U2109" s="199">
        <v>0</v>
      </c>
    </row>
    <row r="2110" spans="9:21" x14ac:dyDescent="0.3">
      <c r="I2110" s="199">
        <v>0</v>
      </c>
      <c r="J2110" s="199">
        <v>0</v>
      </c>
      <c r="K2110" s="199" t="e">
        <f ca="1"/>
        <v>#NAME?</v>
      </c>
      <c r="T2110" s="199">
        <v>0</v>
      </c>
      <c r="U2110" s="199">
        <v>0</v>
      </c>
    </row>
    <row r="2111" spans="9:21" x14ac:dyDescent="0.3">
      <c r="I2111" s="199">
        <v>0</v>
      </c>
      <c r="J2111" s="199">
        <v>0</v>
      </c>
      <c r="K2111" s="199" t="e">
        <f ca="1"/>
        <v>#NAME?</v>
      </c>
      <c r="T2111" s="199">
        <v>0</v>
      </c>
      <c r="U2111" s="199">
        <v>0</v>
      </c>
    </row>
    <row r="2112" spans="9:21" x14ac:dyDescent="0.3">
      <c r="I2112" s="199">
        <v>0</v>
      </c>
      <c r="J2112" s="199">
        <v>0</v>
      </c>
      <c r="K2112" s="199" t="e">
        <f ca="1"/>
        <v>#NAME?</v>
      </c>
      <c r="T2112" s="199">
        <v>0</v>
      </c>
      <c r="U2112" s="199">
        <v>0</v>
      </c>
    </row>
    <row r="2113" spans="9:21" x14ac:dyDescent="0.3">
      <c r="I2113" s="199">
        <v>0</v>
      </c>
      <c r="J2113" s="199">
        <v>0</v>
      </c>
      <c r="K2113" s="199" t="e">
        <f ca="1"/>
        <v>#NAME?</v>
      </c>
      <c r="T2113" s="199">
        <v>0</v>
      </c>
      <c r="U2113" s="199">
        <v>0</v>
      </c>
    </row>
    <row r="2114" spans="9:21" x14ac:dyDescent="0.3">
      <c r="I2114" s="199">
        <v>0</v>
      </c>
      <c r="J2114" s="199">
        <v>0</v>
      </c>
      <c r="K2114" s="199" t="e">
        <f ca="1"/>
        <v>#NAME?</v>
      </c>
      <c r="T2114" s="199">
        <v>0</v>
      </c>
      <c r="U2114" s="199">
        <v>0</v>
      </c>
    </row>
    <row r="2115" spans="9:21" x14ac:dyDescent="0.3">
      <c r="I2115" s="199">
        <v>0</v>
      </c>
      <c r="J2115" s="199">
        <v>0</v>
      </c>
      <c r="K2115" s="199" t="e">
        <f ca="1"/>
        <v>#NAME?</v>
      </c>
      <c r="T2115" s="199">
        <v>0</v>
      </c>
      <c r="U2115" s="199">
        <v>7294.9625126259261</v>
      </c>
    </row>
    <row r="2116" spans="9:21" x14ac:dyDescent="0.3">
      <c r="I2116" s="199">
        <v>0</v>
      </c>
      <c r="J2116" s="199">
        <v>0</v>
      </c>
      <c r="K2116" s="199" t="e">
        <f ca="1"/>
        <v>#NAME?</v>
      </c>
      <c r="T2116" s="199">
        <v>0</v>
      </c>
      <c r="U2116" s="199">
        <v>0</v>
      </c>
    </row>
    <row r="2117" spans="9:21" x14ac:dyDescent="0.3">
      <c r="I2117" s="199">
        <v>0</v>
      </c>
      <c r="J2117" s="199">
        <v>0</v>
      </c>
      <c r="K2117" s="199" t="e">
        <f ca="1"/>
        <v>#NAME?</v>
      </c>
      <c r="T2117" s="199">
        <v>0</v>
      </c>
      <c r="U2117" s="199">
        <v>39579.141979605942</v>
      </c>
    </row>
    <row r="2118" spans="9:21" x14ac:dyDescent="0.3">
      <c r="I2118" s="199">
        <v>0</v>
      </c>
      <c r="J2118" s="199">
        <v>0</v>
      </c>
      <c r="K2118" s="199" t="e">
        <f ca="1"/>
        <v>#NAME?</v>
      </c>
      <c r="T2118" s="199">
        <v>0</v>
      </c>
      <c r="U2118" s="199">
        <v>0</v>
      </c>
    </row>
    <row r="2119" spans="9:21" x14ac:dyDescent="0.3">
      <c r="I2119" s="199">
        <v>0</v>
      </c>
      <c r="J2119" s="199">
        <v>0</v>
      </c>
      <c r="K2119" s="199" t="e">
        <f ca="1"/>
        <v>#NAME?</v>
      </c>
      <c r="T2119" s="199">
        <v>0</v>
      </c>
      <c r="U2119" s="199">
        <v>29966.573178588344</v>
      </c>
    </row>
    <row r="2120" spans="9:21" x14ac:dyDescent="0.3">
      <c r="I2120" s="199">
        <v>0</v>
      </c>
      <c r="J2120" s="199">
        <v>0</v>
      </c>
      <c r="K2120" s="199" t="e">
        <f ca="1"/>
        <v>#NAME?</v>
      </c>
      <c r="T2120" s="199">
        <v>0</v>
      </c>
      <c r="U2120" s="199">
        <v>0</v>
      </c>
    </row>
    <row r="2121" spans="9:21" x14ac:dyDescent="0.3">
      <c r="I2121" s="199">
        <v>0</v>
      </c>
      <c r="J2121" s="199">
        <v>0</v>
      </c>
      <c r="K2121" s="199" t="e">
        <f ca="1"/>
        <v>#NAME?</v>
      </c>
      <c r="T2121" s="199">
        <v>0</v>
      </c>
      <c r="U2121" s="199">
        <v>0</v>
      </c>
    </row>
    <row r="2122" spans="9:21" x14ac:dyDescent="0.3">
      <c r="I2122" s="199">
        <v>0</v>
      </c>
      <c r="J2122" s="199">
        <v>0</v>
      </c>
      <c r="K2122" s="199" t="e">
        <f ca="1"/>
        <v>#NAME?</v>
      </c>
      <c r="T2122" s="199">
        <v>0</v>
      </c>
      <c r="U2122" s="199">
        <v>0</v>
      </c>
    </row>
    <row r="2123" spans="9:21" x14ac:dyDescent="0.3">
      <c r="I2123" s="199">
        <v>0</v>
      </c>
      <c r="J2123" s="199">
        <v>0</v>
      </c>
      <c r="K2123" s="199" t="e">
        <f ca="1"/>
        <v>#NAME?</v>
      </c>
      <c r="T2123" s="199">
        <v>0</v>
      </c>
      <c r="U2123" s="199">
        <v>0</v>
      </c>
    </row>
    <row r="2124" spans="9:21" x14ac:dyDescent="0.3">
      <c r="I2124" s="199">
        <v>0</v>
      </c>
      <c r="J2124" s="199">
        <v>0</v>
      </c>
      <c r="K2124" s="199" t="e">
        <f ca="1"/>
        <v>#NAME?</v>
      </c>
      <c r="T2124" s="199">
        <v>0</v>
      </c>
      <c r="U2124" s="199">
        <v>0</v>
      </c>
    </row>
    <row r="2125" spans="9:21" x14ac:dyDescent="0.3">
      <c r="I2125" s="199">
        <v>0</v>
      </c>
      <c r="J2125" s="199">
        <v>0</v>
      </c>
      <c r="K2125" s="199" t="e">
        <f ca="1"/>
        <v>#NAME?</v>
      </c>
      <c r="T2125" s="199">
        <v>0</v>
      </c>
      <c r="U2125" s="199">
        <v>0</v>
      </c>
    </row>
    <row r="2126" spans="9:21" x14ac:dyDescent="0.3">
      <c r="I2126" s="199">
        <v>0</v>
      </c>
      <c r="J2126" s="199">
        <v>0</v>
      </c>
      <c r="K2126" s="199" t="e">
        <f ca="1"/>
        <v>#NAME?</v>
      </c>
      <c r="T2126" s="199">
        <v>0</v>
      </c>
      <c r="U2126" s="199">
        <v>0</v>
      </c>
    </row>
    <row r="2127" spans="9:21" x14ac:dyDescent="0.3">
      <c r="I2127" s="199">
        <v>0</v>
      </c>
      <c r="J2127" s="199">
        <v>0</v>
      </c>
      <c r="K2127" s="199" t="e">
        <f ca="1"/>
        <v>#NAME?</v>
      </c>
      <c r="T2127" s="199">
        <v>0</v>
      </c>
      <c r="U2127" s="199">
        <v>0</v>
      </c>
    </row>
    <row r="2128" spans="9:21" x14ac:dyDescent="0.3">
      <c r="I2128" s="199">
        <v>0</v>
      </c>
      <c r="J2128" s="199">
        <v>0</v>
      </c>
      <c r="K2128" s="199" t="e">
        <f ca="1"/>
        <v>#NAME?</v>
      </c>
      <c r="T2128" s="199">
        <v>0</v>
      </c>
      <c r="U2128" s="199">
        <v>0</v>
      </c>
    </row>
    <row r="2129" spans="9:21" x14ac:dyDescent="0.3">
      <c r="I2129" s="199">
        <v>0</v>
      </c>
      <c r="J2129" s="199">
        <v>0</v>
      </c>
      <c r="K2129" s="199" t="e">
        <f ca="1"/>
        <v>#NAME?</v>
      </c>
      <c r="T2129" s="199">
        <v>0</v>
      </c>
      <c r="U2129" s="199">
        <v>0</v>
      </c>
    </row>
    <row r="2130" spans="9:21" x14ac:dyDescent="0.3">
      <c r="I2130" s="199">
        <v>0</v>
      </c>
      <c r="J2130" s="199">
        <v>0</v>
      </c>
      <c r="K2130" s="199" t="e">
        <f ca="1"/>
        <v>#NAME?</v>
      </c>
      <c r="T2130" s="199">
        <v>0</v>
      </c>
      <c r="U2130" s="199">
        <v>0</v>
      </c>
    </row>
    <row r="2131" spans="9:21" x14ac:dyDescent="0.3">
      <c r="I2131" s="199">
        <v>0</v>
      </c>
      <c r="J2131" s="199">
        <v>0</v>
      </c>
      <c r="K2131" s="199" t="e">
        <f ca="1"/>
        <v>#NAME?</v>
      </c>
      <c r="T2131" s="199">
        <v>0</v>
      </c>
      <c r="U2131" s="199">
        <v>0</v>
      </c>
    </row>
    <row r="2132" spans="9:21" x14ac:dyDescent="0.3">
      <c r="I2132" s="199">
        <v>0</v>
      </c>
      <c r="J2132" s="199">
        <v>0</v>
      </c>
      <c r="K2132" s="199" t="e">
        <f ca="1"/>
        <v>#NAME?</v>
      </c>
      <c r="T2132" s="199">
        <v>0</v>
      </c>
      <c r="U2132" s="199">
        <v>0</v>
      </c>
    </row>
    <row r="2133" spans="9:21" x14ac:dyDescent="0.3">
      <c r="I2133" s="199">
        <v>0</v>
      </c>
      <c r="J2133" s="199">
        <v>0</v>
      </c>
      <c r="K2133" s="199" t="e">
        <f ca="1"/>
        <v>#NAME?</v>
      </c>
      <c r="T2133" s="199">
        <v>0</v>
      </c>
      <c r="U2133" s="199">
        <v>0</v>
      </c>
    </row>
    <row r="2134" spans="9:21" x14ac:dyDescent="0.3">
      <c r="I2134" s="199">
        <v>0</v>
      </c>
      <c r="J2134" s="199">
        <v>0</v>
      </c>
      <c r="K2134" s="199" t="e">
        <f ca="1"/>
        <v>#NAME?</v>
      </c>
      <c r="T2134" s="199">
        <v>0</v>
      </c>
      <c r="U2134" s="199">
        <v>0</v>
      </c>
    </row>
    <row r="2135" spans="9:21" x14ac:dyDescent="0.3">
      <c r="I2135" s="199">
        <v>0</v>
      </c>
      <c r="J2135" s="199">
        <v>0</v>
      </c>
      <c r="K2135" s="199" t="e">
        <f ca="1"/>
        <v>#NAME?</v>
      </c>
      <c r="T2135" s="199">
        <v>0</v>
      </c>
      <c r="U2135" s="199">
        <v>0</v>
      </c>
    </row>
    <row r="2136" spans="9:21" x14ac:dyDescent="0.3">
      <c r="I2136" s="199">
        <v>0</v>
      </c>
      <c r="J2136" s="199">
        <v>0</v>
      </c>
      <c r="K2136" s="199" t="e">
        <f ca="1"/>
        <v>#NAME?</v>
      </c>
      <c r="T2136" s="199">
        <v>0</v>
      </c>
      <c r="U2136" s="199">
        <v>0</v>
      </c>
    </row>
    <row r="2137" spans="9:21" x14ac:dyDescent="0.3">
      <c r="I2137" s="199">
        <v>0</v>
      </c>
      <c r="J2137" s="199">
        <v>0</v>
      </c>
      <c r="K2137" s="199" t="e">
        <f ca="1"/>
        <v>#NAME?</v>
      </c>
      <c r="T2137" s="199">
        <v>0</v>
      </c>
      <c r="U2137" s="199">
        <v>0</v>
      </c>
    </row>
    <row r="2138" spans="9:21" x14ac:dyDescent="0.3">
      <c r="I2138" s="199">
        <v>0</v>
      </c>
      <c r="J2138" s="199">
        <v>0</v>
      </c>
      <c r="K2138" s="199" t="e">
        <f ca="1"/>
        <v>#NAME?</v>
      </c>
      <c r="T2138" s="199">
        <v>0</v>
      </c>
      <c r="U2138" s="199">
        <v>0</v>
      </c>
    </row>
    <row r="2139" spans="9:21" x14ac:dyDescent="0.3">
      <c r="I2139" s="199">
        <v>0</v>
      </c>
      <c r="J2139" s="199">
        <v>0</v>
      </c>
      <c r="K2139" s="199" t="e">
        <f ca="1"/>
        <v>#NAME?</v>
      </c>
      <c r="T2139" s="199">
        <v>0</v>
      </c>
      <c r="U2139" s="199">
        <v>0</v>
      </c>
    </row>
    <row r="2140" spans="9:21" x14ac:dyDescent="0.3">
      <c r="I2140" s="199">
        <v>0</v>
      </c>
      <c r="J2140" s="199">
        <v>0</v>
      </c>
      <c r="K2140" s="199" t="e">
        <f ca="1"/>
        <v>#NAME?</v>
      </c>
      <c r="T2140" s="199">
        <v>0</v>
      </c>
      <c r="U2140" s="199">
        <v>0</v>
      </c>
    </row>
    <row r="2141" spans="9:21" x14ac:dyDescent="0.3">
      <c r="I2141" s="199">
        <v>0</v>
      </c>
      <c r="J2141" s="199">
        <v>0</v>
      </c>
      <c r="K2141" s="199" t="e">
        <f ca="1"/>
        <v>#NAME?</v>
      </c>
      <c r="T2141" s="199">
        <v>0</v>
      </c>
      <c r="U2141" s="199">
        <v>0</v>
      </c>
    </row>
    <row r="2142" spans="9:21" x14ac:dyDescent="0.3">
      <c r="I2142" s="199">
        <v>0</v>
      </c>
      <c r="J2142" s="199">
        <v>0</v>
      </c>
      <c r="K2142" s="199" t="e">
        <f ca="1"/>
        <v>#NAME?</v>
      </c>
      <c r="T2142" s="199">
        <v>0</v>
      </c>
      <c r="U2142" s="199">
        <v>0</v>
      </c>
    </row>
    <row r="2143" spans="9:21" x14ac:dyDescent="0.3">
      <c r="I2143" s="199">
        <v>0</v>
      </c>
      <c r="J2143" s="199">
        <v>0</v>
      </c>
      <c r="K2143" s="199" t="e">
        <f ca="1"/>
        <v>#NAME?</v>
      </c>
      <c r="T2143" s="199">
        <v>0</v>
      </c>
      <c r="U2143" s="199">
        <v>0</v>
      </c>
    </row>
    <row r="2144" spans="9:21" x14ac:dyDescent="0.3">
      <c r="I2144" s="199">
        <v>0</v>
      </c>
      <c r="J2144" s="199">
        <v>0</v>
      </c>
      <c r="K2144" s="199" t="e">
        <f ca="1"/>
        <v>#NAME?</v>
      </c>
      <c r="T2144" s="199">
        <v>0</v>
      </c>
      <c r="U2144" s="199">
        <v>0</v>
      </c>
    </row>
    <row r="2145" spans="9:21" x14ac:dyDescent="0.3">
      <c r="I2145" s="199">
        <v>0</v>
      </c>
      <c r="J2145" s="199">
        <v>0</v>
      </c>
      <c r="K2145" s="199" t="e">
        <f ca="1"/>
        <v>#NAME?</v>
      </c>
      <c r="T2145" s="199">
        <v>0</v>
      </c>
      <c r="U2145" s="199">
        <v>0</v>
      </c>
    </row>
    <row r="2146" spans="9:21" x14ac:dyDescent="0.3">
      <c r="I2146" s="199">
        <v>0</v>
      </c>
      <c r="J2146" s="199">
        <v>0</v>
      </c>
      <c r="K2146" s="199" t="e">
        <f ca="1"/>
        <v>#NAME?</v>
      </c>
      <c r="T2146" s="199">
        <v>0</v>
      </c>
      <c r="U2146" s="199">
        <v>0</v>
      </c>
    </row>
    <row r="2147" spans="9:21" x14ac:dyDescent="0.3">
      <c r="I2147" s="199">
        <v>0</v>
      </c>
      <c r="J2147" s="199">
        <v>0</v>
      </c>
      <c r="K2147" s="199" t="e">
        <f ca="1"/>
        <v>#NAME?</v>
      </c>
      <c r="T2147" s="199">
        <v>0</v>
      </c>
      <c r="U2147" s="199">
        <v>0</v>
      </c>
    </row>
    <row r="2148" spans="9:21" x14ac:dyDescent="0.3">
      <c r="I2148" s="199">
        <v>0</v>
      </c>
      <c r="J2148" s="199">
        <v>0</v>
      </c>
      <c r="K2148" s="199" t="e">
        <f ca="1"/>
        <v>#NAME?</v>
      </c>
      <c r="T2148" s="199">
        <v>0</v>
      </c>
      <c r="U2148" s="199">
        <v>70526.285410633689</v>
      </c>
    </row>
    <row r="2149" spans="9:21" x14ac:dyDescent="0.3">
      <c r="I2149" s="199">
        <v>0</v>
      </c>
      <c r="J2149" s="199">
        <v>0</v>
      </c>
      <c r="K2149" s="199" t="e">
        <f ca="1"/>
        <v>#NAME?</v>
      </c>
      <c r="T2149" s="199">
        <v>0</v>
      </c>
      <c r="U2149" s="199">
        <v>0</v>
      </c>
    </row>
    <row r="2150" spans="9:21" x14ac:dyDescent="0.3">
      <c r="I2150" s="199">
        <v>0</v>
      </c>
      <c r="J2150" s="199">
        <v>0</v>
      </c>
      <c r="K2150" s="199" t="e">
        <f ca="1"/>
        <v>#NAME?</v>
      </c>
      <c r="T2150" s="199">
        <v>0</v>
      </c>
      <c r="U2150" s="199">
        <v>0</v>
      </c>
    </row>
    <row r="2151" spans="9:21" x14ac:dyDescent="0.3">
      <c r="I2151" s="199">
        <v>0</v>
      </c>
      <c r="J2151" s="199">
        <v>0</v>
      </c>
      <c r="K2151" s="199" t="e">
        <f ca="1"/>
        <v>#NAME?</v>
      </c>
      <c r="T2151" s="199">
        <v>0</v>
      </c>
      <c r="U2151" s="199">
        <v>0</v>
      </c>
    </row>
    <row r="2152" spans="9:21" x14ac:dyDescent="0.3">
      <c r="I2152" s="199">
        <v>0</v>
      </c>
      <c r="J2152" s="199">
        <v>0</v>
      </c>
      <c r="K2152" s="199" t="e">
        <f ca="1"/>
        <v>#NAME?</v>
      </c>
      <c r="T2152" s="199">
        <v>0</v>
      </c>
      <c r="U2152" s="199">
        <v>0</v>
      </c>
    </row>
    <row r="2153" spans="9:21" x14ac:dyDescent="0.3">
      <c r="I2153" s="199">
        <v>0</v>
      </c>
      <c r="J2153" s="199">
        <v>0</v>
      </c>
      <c r="K2153" s="199" t="e">
        <f ca="1"/>
        <v>#NAME?</v>
      </c>
      <c r="T2153" s="199">
        <v>0</v>
      </c>
      <c r="U2153" s="199">
        <v>0</v>
      </c>
    </row>
    <row r="2154" spans="9:21" x14ac:dyDescent="0.3">
      <c r="I2154" s="199">
        <v>0</v>
      </c>
      <c r="J2154" s="199">
        <v>0</v>
      </c>
      <c r="K2154" s="199" t="e">
        <f ca="1"/>
        <v>#NAME?</v>
      </c>
      <c r="T2154" s="199">
        <v>0</v>
      </c>
      <c r="U2154" s="199">
        <v>0</v>
      </c>
    </row>
    <row r="2155" spans="9:21" x14ac:dyDescent="0.3">
      <c r="I2155" s="199">
        <v>0</v>
      </c>
      <c r="J2155" s="199">
        <v>0</v>
      </c>
      <c r="K2155" s="199" t="e">
        <f ca="1"/>
        <v>#NAME?</v>
      </c>
      <c r="T2155" s="199">
        <v>0</v>
      </c>
      <c r="U2155" s="199">
        <v>0</v>
      </c>
    </row>
    <row r="2156" spans="9:21" x14ac:dyDescent="0.3">
      <c r="I2156" s="199">
        <v>0</v>
      </c>
      <c r="J2156" s="199">
        <v>0</v>
      </c>
      <c r="K2156" s="199" t="e">
        <f ca="1"/>
        <v>#NAME?</v>
      </c>
      <c r="T2156" s="199">
        <v>0</v>
      </c>
      <c r="U2156" s="199">
        <v>0</v>
      </c>
    </row>
    <row r="2157" spans="9:21" x14ac:dyDescent="0.3">
      <c r="I2157" s="199">
        <v>0</v>
      </c>
      <c r="J2157" s="199">
        <v>0</v>
      </c>
      <c r="K2157" s="199" t="e">
        <f ca="1"/>
        <v>#NAME?</v>
      </c>
      <c r="T2157" s="199">
        <v>0</v>
      </c>
      <c r="U2157" s="199">
        <v>0</v>
      </c>
    </row>
    <row r="2158" spans="9:21" x14ac:dyDescent="0.3">
      <c r="I2158" s="199">
        <v>28612.076229605678</v>
      </c>
      <c r="J2158" s="199">
        <v>0</v>
      </c>
      <c r="K2158" s="199" t="e">
        <f ca="1"/>
        <v>#NAME?</v>
      </c>
      <c r="T2158" s="199">
        <v>28612.076229605678</v>
      </c>
      <c r="U2158" s="199">
        <v>0</v>
      </c>
    </row>
    <row r="2159" spans="9:21" x14ac:dyDescent="0.3">
      <c r="I2159" s="199">
        <v>0</v>
      </c>
      <c r="J2159" s="199">
        <v>0</v>
      </c>
      <c r="K2159" s="199" t="e">
        <f ca="1"/>
        <v>#NAME?</v>
      </c>
      <c r="T2159" s="199">
        <v>0</v>
      </c>
      <c r="U2159" s="199">
        <v>0</v>
      </c>
    </row>
    <row r="2160" spans="9:21" x14ac:dyDescent="0.3">
      <c r="I2160" s="199">
        <v>0</v>
      </c>
      <c r="J2160" s="199">
        <v>0</v>
      </c>
      <c r="K2160" s="199" t="e">
        <f ca="1"/>
        <v>#NAME?</v>
      </c>
      <c r="T2160" s="199">
        <v>0</v>
      </c>
      <c r="U2160" s="199">
        <v>0</v>
      </c>
    </row>
    <row r="2161" spans="9:21" x14ac:dyDescent="0.3">
      <c r="I2161" s="199">
        <v>0</v>
      </c>
      <c r="J2161" s="199">
        <v>0</v>
      </c>
      <c r="K2161" s="199" t="e">
        <f ca="1"/>
        <v>#NAME?</v>
      </c>
      <c r="T2161" s="199">
        <v>0</v>
      </c>
      <c r="U2161" s="199">
        <v>0</v>
      </c>
    </row>
    <row r="2162" spans="9:21" x14ac:dyDescent="0.3">
      <c r="I2162" s="199">
        <v>0</v>
      </c>
      <c r="J2162" s="199">
        <v>0</v>
      </c>
      <c r="K2162" s="199" t="e">
        <f ca="1"/>
        <v>#NAME?</v>
      </c>
      <c r="T2162" s="199">
        <v>0</v>
      </c>
      <c r="U2162" s="199">
        <v>0</v>
      </c>
    </row>
    <row r="2163" spans="9:21" x14ac:dyDescent="0.3">
      <c r="I2163" s="199">
        <v>0</v>
      </c>
      <c r="J2163" s="199">
        <v>0</v>
      </c>
      <c r="K2163" s="199" t="e">
        <f ca="1"/>
        <v>#NAME?</v>
      </c>
      <c r="T2163" s="199">
        <v>0</v>
      </c>
      <c r="U2163" s="199">
        <v>0</v>
      </c>
    </row>
    <row r="2164" spans="9:21" x14ac:dyDescent="0.3">
      <c r="I2164" s="199">
        <v>0</v>
      </c>
      <c r="J2164" s="199">
        <v>0</v>
      </c>
      <c r="K2164" s="199" t="e">
        <f ca="1"/>
        <v>#NAME?</v>
      </c>
      <c r="T2164" s="199">
        <v>0</v>
      </c>
      <c r="U2164" s="199">
        <v>0</v>
      </c>
    </row>
    <row r="2165" spans="9:21" x14ac:dyDescent="0.3">
      <c r="I2165" s="199">
        <v>0</v>
      </c>
      <c r="J2165" s="199">
        <v>0</v>
      </c>
      <c r="K2165" s="199" t="e">
        <f ca="1"/>
        <v>#NAME?</v>
      </c>
      <c r="T2165" s="199">
        <v>0</v>
      </c>
      <c r="U2165" s="199">
        <v>0</v>
      </c>
    </row>
    <row r="2166" spans="9:21" x14ac:dyDescent="0.3">
      <c r="I2166" s="199">
        <v>0</v>
      </c>
      <c r="J2166" s="199">
        <v>0</v>
      </c>
      <c r="K2166" s="199" t="e">
        <f ca="1"/>
        <v>#NAME?</v>
      </c>
      <c r="T2166" s="199">
        <v>0</v>
      </c>
      <c r="U2166" s="199">
        <v>0</v>
      </c>
    </row>
    <row r="2167" spans="9:21" x14ac:dyDescent="0.3">
      <c r="I2167" s="199">
        <v>0</v>
      </c>
      <c r="J2167" s="199">
        <v>0</v>
      </c>
      <c r="K2167" s="199" t="e">
        <f ca="1"/>
        <v>#NAME?</v>
      </c>
      <c r="T2167" s="199">
        <v>0</v>
      </c>
      <c r="U2167" s="199">
        <v>0</v>
      </c>
    </row>
    <row r="2168" spans="9:21" x14ac:dyDescent="0.3">
      <c r="I2168" s="199">
        <v>0</v>
      </c>
      <c r="J2168" s="199">
        <v>0</v>
      </c>
      <c r="K2168" s="199" t="e">
        <f ca="1"/>
        <v>#NAME?</v>
      </c>
      <c r="T2168" s="199">
        <v>0</v>
      </c>
      <c r="U2168" s="199">
        <v>0</v>
      </c>
    </row>
    <row r="2169" spans="9:21" x14ac:dyDescent="0.3">
      <c r="I2169" s="199">
        <v>0</v>
      </c>
      <c r="J2169" s="199">
        <v>0</v>
      </c>
      <c r="K2169" s="199" t="e">
        <f ca="1"/>
        <v>#NAME?</v>
      </c>
      <c r="T2169" s="199">
        <v>0</v>
      </c>
      <c r="U2169" s="199">
        <v>0</v>
      </c>
    </row>
    <row r="2170" spans="9:21" x14ac:dyDescent="0.3">
      <c r="I2170" s="199">
        <v>0</v>
      </c>
      <c r="J2170" s="199">
        <v>0</v>
      </c>
      <c r="K2170" s="199" t="e">
        <f ca="1"/>
        <v>#NAME?</v>
      </c>
      <c r="T2170" s="199">
        <v>0</v>
      </c>
      <c r="U2170" s="199">
        <v>0</v>
      </c>
    </row>
    <row r="2171" spans="9:21" x14ac:dyDescent="0.3">
      <c r="I2171" s="199">
        <v>0</v>
      </c>
      <c r="J2171" s="199">
        <v>0</v>
      </c>
      <c r="K2171" s="199" t="e">
        <f ca="1"/>
        <v>#NAME?</v>
      </c>
      <c r="T2171" s="199">
        <v>0</v>
      </c>
      <c r="U2171" s="199">
        <v>0</v>
      </c>
    </row>
    <row r="2172" spans="9:21" x14ac:dyDescent="0.3">
      <c r="I2172" s="199">
        <v>0</v>
      </c>
      <c r="J2172" s="199">
        <v>0</v>
      </c>
      <c r="K2172" s="199" t="e">
        <f ca="1"/>
        <v>#NAME?</v>
      </c>
      <c r="T2172" s="199">
        <v>0</v>
      </c>
      <c r="U2172" s="199">
        <v>0</v>
      </c>
    </row>
    <row r="2173" spans="9:21" x14ac:dyDescent="0.3">
      <c r="I2173" s="199">
        <v>0</v>
      </c>
      <c r="J2173" s="199">
        <v>0</v>
      </c>
      <c r="K2173" s="199" t="e">
        <f ca="1"/>
        <v>#NAME?</v>
      </c>
      <c r="T2173" s="199">
        <v>0</v>
      </c>
      <c r="U2173" s="199">
        <v>0</v>
      </c>
    </row>
    <row r="2174" spans="9:21" x14ac:dyDescent="0.3">
      <c r="I2174" s="199">
        <v>0</v>
      </c>
      <c r="J2174" s="199">
        <v>0</v>
      </c>
      <c r="K2174" s="199" t="e">
        <f ca="1"/>
        <v>#NAME?</v>
      </c>
      <c r="T2174" s="199">
        <v>0</v>
      </c>
      <c r="U2174" s="199">
        <v>0</v>
      </c>
    </row>
    <row r="2175" spans="9:21" x14ac:dyDescent="0.3">
      <c r="I2175" s="199">
        <v>0</v>
      </c>
      <c r="J2175" s="199">
        <v>0</v>
      </c>
      <c r="K2175" s="199" t="e">
        <f ca="1"/>
        <v>#NAME?</v>
      </c>
      <c r="T2175" s="199">
        <v>0</v>
      </c>
      <c r="U2175" s="199">
        <v>0</v>
      </c>
    </row>
    <row r="2176" spans="9:21" x14ac:dyDescent="0.3">
      <c r="I2176" s="199">
        <v>0</v>
      </c>
      <c r="J2176" s="199">
        <v>0</v>
      </c>
      <c r="K2176" s="199" t="e">
        <f ca="1"/>
        <v>#NAME?</v>
      </c>
      <c r="T2176" s="199">
        <v>0</v>
      </c>
      <c r="U2176" s="199">
        <v>0</v>
      </c>
    </row>
    <row r="2177" spans="9:21" x14ac:dyDescent="0.3">
      <c r="I2177" s="199">
        <v>0</v>
      </c>
      <c r="J2177" s="199">
        <v>0</v>
      </c>
      <c r="K2177" s="199" t="e">
        <f ca="1"/>
        <v>#NAME?</v>
      </c>
      <c r="T2177" s="199">
        <v>0</v>
      </c>
      <c r="U2177" s="199">
        <v>0</v>
      </c>
    </row>
    <row r="2178" spans="9:21" x14ac:dyDescent="0.3">
      <c r="I2178" s="199">
        <v>0</v>
      </c>
      <c r="J2178" s="199">
        <v>0</v>
      </c>
      <c r="K2178" s="199" t="e">
        <f ca="1"/>
        <v>#NAME?</v>
      </c>
      <c r="T2178" s="199">
        <v>0</v>
      </c>
      <c r="U2178" s="199">
        <v>0</v>
      </c>
    </row>
    <row r="2179" spans="9:21" x14ac:dyDescent="0.3">
      <c r="I2179" s="199">
        <v>0</v>
      </c>
      <c r="J2179" s="199">
        <v>0</v>
      </c>
      <c r="K2179" s="199" t="e">
        <f ca="1"/>
        <v>#NAME?</v>
      </c>
      <c r="T2179" s="199">
        <v>0</v>
      </c>
      <c r="U2179" s="199">
        <v>0</v>
      </c>
    </row>
    <row r="2180" spans="9:21" x14ac:dyDescent="0.3">
      <c r="I2180" s="199">
        <v>0</v>
      </c>
      <c r="J2180" s="199">
        <v>0</v>
      </c>
      <c r="K2180" s="199" t="e">
        <f ca="1"/>
        <v>#NAME?</v>
      </c>
      <c r="T2180" s="199">
        <v>0</v>
      </c>
      <c r="U2180" s="199">
        <v>0</v>
      </c>
    </row>
    <row r="2181" spans="9:21" x14ac:dyDescent="0.3">
      <c r="I2181" s="199">
        <v>0</v>
      </c>
      <c r="J2181" s="199">
        <v>0</v>
      </c>
      <c r="K2181" s="199" t="e">
        <f ca="1"/>
        <v>#NAME?</v>
      </c>
      <c r="T2181" s="199">
        <v>0</v>
      </c>
      <c r="U2181" s="199">
        <v>0</v>
      </c>
    </row>
    <row r="2182" spans="9:21" x14ac:dyDescent="0.3">
      <c r="I2182" s="199">
        <v>0</v>
      </c>
      <c r="J2182" s="199">
        <v>0</v>
      </c>
      <c r="K2182" s="199" t="e">
        <f ca="1"/>
        <v>#NAME?</v>
      </c>
      <c r="T2182" s="199">
        <v>0</v>
      </c>
      <c r="U2182" s="199">
        <v>0</v>
      </c>
    </row>
    <row r="2183" spans="9:21" x14ac:dyDescent="0.3">
      <c r="I2183" s="199">
        <v>0</v>
      </c>
      <c r="J2183" s="199">
        <v>0</v>
      </c>
      <c r="K2183" s="199" t="e">
        <f ca="1"/>
        <v>#NAME?</v>
      </c>
      <c r="T2183" s="199">
        <v>0</v>
      </c>
      <c r="U2183" s="199">
        <v>0</v>
      </c>
    </row>
    <row r="2184" spans="9:21" x14ac:dyDescent="0.3">
      <c r="I2184" s="199">
        <v>0</v>
      </c>
      <c r="J2184" s="199">
        <v>0</v>
      </c>
      <c r="K2184" s="199" t="e">
        <f ca="1"/>
        <v>#NAME?</v>
      </c>
      <c r="T2184" s="199">
        <v>0</v>
      </c>
      <c r="U2184" s="199">
        <v>0</v>
      </c>
    </row>
    <row r="2185" spans="9:21" x14ac:dyDescent="0.3">
      <c r="I2185" s="199">
        <v>0</v>
      </c>
      <c r="J2185" s="199">
        <v>0</v>
      </c>
      <c r="K2185" s="199" t="e">
        <f ca="1"/>
        <v>#NAME?</v>
      </c>
      <c r="T2185" s="199">
        <v>0</v>
      </c>
      <c r="U2185" s="199">
        <v>0</v>
      </c>
    </row>
    <row r="2186" spans="9:21" x14ac:dyDescent="0.3">
      <c r="I2186" s="199">
        <v>0</v>
      </c>
      <c r="J2186" s="199">
        <v>0</v>
      </c>
      <c r="K2186" s="199" t="e">
        <f ca="1"/>
        <v>#NAME?</v>
      </c>
      <c r="T2186" s="199">
        <v>0</v>
      </c>
      <c r="U2186" s="199">
        <v>0</v>
      </c>
    </row>
    <row r="2187" spans="9:21" x14ac:dyDescent="0.3">
      <c r="I2187" s="199">
        <v>0</v>
      </c>
      <c r="J2187" s="199">
        <v>0</v>
      </c>
      <c r="K2187" s="199" t="e">
        <f ca="1"/>
        <v>#NAME?</v>
      </c>
      <c r="T2187" s="199">
        <v>0</v>
      </c>
      <c r="U2187" s="199">
        <v>0</v>
      </c>
    </row>
    <row r="2188" spans="9:21" x14ac:dyDescent="0.3">
      <c r="I2188" s="199">
        <v>0</v>
      </c>
      <c r="J2188" s="199">
        <v>0</v>
      </c>
      <c r="K2188" s="199" t="e">
        <f ca="1"/>
        <v>#NAME?</v>
      </c>
      <c r="T2188" s="199">
        <v>0</v>
      </c>
      <c r="U2188" s="199">
        <v>57640.195831114972</v>
      </c>
    </row>
    <row r="2189" spans="9:21" x14ac:dyDescent="0.3">
      <c r="I2189" s="199">
        <v>0</v>
      </c>
      <c r="J2189" s="199">
        <v>0</v>
      </c>
      <c r="K2189" s="199" t="e">
        <f ca="1"/>
        <v>#NAME?</v>
      </c>
      <c r="T2189" s="199">
        <v>0</v>
      </c>
      <c r="U2189" s="199">
        <v>0</v>
      </c>
    </row>
    <row r="2190" spans="9:21" x14ac:dyDescent="0.3">
      <c r="I2190" s="199">
        <v>0</v>
      </c>
      <c r="J2190" s="199">
        <v>0</v>
      </c>
      <c r="K2190" s="199" t="e">
        <f ca="1"/>
        <v>#NAME?</v>
      </c>
      <c r="T2190" s="199">
        <v>0</v>
      </c>
      <c r="U2190" s="199">
        <v>0</v>
      </c>
    </row>
    <row r="2191" spans="9:21" x14ac:dyDescent="0.3">
      <c r="I2191" s="199">
        <v>0</v>
      </c>
      <c r="J2191" s="199">
        <v>0</v>
      </c>
      <c r="K2191" s="199" t="e">
        <f ca="1"/>
        <v>#NAME?</v>
      </c>
      <c r="T2191" s="199">
        <v>0</v>
      </c>
      <c r="U2191" s="199">
        <v>0</v>
      </c>
    </row>
    <row r="2192" spans="9:21" x14ac:dyDescent="0.3">
      <c r="I2192" s="199">
        <v>38276.031867260936</v>
      </c>
      <c r="J2192" s="199">
        <v>0</v>
      </c>
      <c r="K2192" s="199" t="e">
        <f ca="1"/>
        <v>#NAME?</v>
      </c>
      <c r="T2192" s="199">
        <v>38276.031867260936</v>
      </c>
      <c r="U2192" s="199">
        <v>0</v>
      </c>
    </row>
    <row r="2193" spans="9:21" x14ac:dyDescent="0.3">
      <c r="I2193" s="199">
        <v>0</v>
      </c>
      <c r="J2193" s="199">
        <v>0</v>
      </c>
      <c r="K2193" s="199" t="e">
        <f ca="1"/>
        <v>#NAME?</v>
      </c>
      <c r="T2193" s="199">
        <v>0</v>
      </c>
      <c r="U2193" s="199">
        <v>0</v>
      </c>
    </row>
    <row r="2194" spans="9:21" x14ac:dyDescent="0.3">
      <c r="I2194" s="199">
        <v>0</v>
      </c>
      <c r="J2194" s="199">
        <v>0</v>
      </c>
      <c r="K2194" s="199" t="e">
        <f ca="1"/>
        <v>#NAME?</v>
      </c>
      <c r="T2194" s="199">
        <v>0</v>
      </c>
      <c r="U2194" s="199">
        <v>0</v>
      </c>
    </row>
    <row r="2195" spans="9:21" x14ac:dyDescent="0.3">
      <c r="I2195" s="199">
        <v>0</v>
      </c>
      <c r="J2195" s="199">
        <v>0</v>
      </c>
      <c r="K2195" s="199" t="e">
        <f ca="1"/>
        <v>#NAME?</v>
      </c>
      <c r="T2195" s="199">
        <v>0</v>
      </c>
      <c r="U2195" s="199">
        <v>0</v>
      </c>
    </row>
    <row r="2196" spans="9:21" x14ac:dyDescent="0.3">
      <c r="I2196" s="199">
        <v>0</v>
      </c>
      <c r="J2196" s="199">
        <v>0</v>
      </c>
      <c r="K2196" s="199" t="e">
        <f ca="1"/>
        <v>#NAME?</v>
      </c>
      <c r="T2196" s="199">
        <v>0</v>
      </c>
      <c r="U2196" s="199">
        <v>0</v>
      </c>
    </row>
    <row r="2197" spans="9:21" x14ac:dyDescent="0.3">
      <c r="I2197" s="199">
        <v>0</v>
      </c>
      <c r="J2197" s="199">
        <v>0</v>
      </c>
      <c r="K2197" s="199" t="e">
        <f ca="1"/>
        <v>#NAME?</v>
      </c>
      <c r="T2197" s="199">
        <v>0</v>
      </c>
      <c r="U2197" s="199">
        <v>0</v>
      </c>
    </row>
    <row r="2198" spans="9:21" x14ac:dyDescent="0.3">
      <c r="I2198" s="199">
        <v>0</v>
      </c>
      <c r="J2198" s="199">
        <v>0</v>
      </c>
      <c r="K2198" s="199" t="e">
        <f ca="1"/>
        <v>#NAME?</v>
      </c>
      <c r="T2198" s="199">
        <v>0</v>
      </c>
      <c r="U2198" s="199">
        <v>0</v>
      </c>
    </row>
    <row r="2199" spans="9:21" x14ac:dyDescent="0.3">
      <c r="I2199" s="199">
        <v>0</v>
      </c>
      <c r="J2199" s="199">
        <v>0</v>
      </c>
      <c r="K2199" s="199" t="e">
        <f ca="1"/>
        <v>#NAME?</v>
      </c>
      <c r="T2199" s="199">
        <v>0</v>
      </c>
      <c r="U2199" s="199">
        <v>0</v>
      </c>
    </row>
    <row r="2200" spans="9:21" x14ac:dyDescent="0.3">
      <c r="I2200" s="199">
        <v>0</v>
      </c>
      <c r="J2200" s="199">
        <v>0</v>
      </c>
      <c r="K2200" s="199" t="e">
        <f ca="1"/>
        <v>#NAME?</v>
      </c>
      <c r="T2200" s="199">
        <v>0</v>
      </c>
      <c r="U2200" s="199">
        <v>0</v>
      </c>
    </row>
    <row r="2201" spans="9:21" x14ac:dyDescent="0.3">
      <c r="I2201" s="199">
        <v>0</v>
      </c>
      <c r="J2201" s="199">
        <v>0</v>
      </c>
      <c r="K2201" s="199" t="e">
        <f ca="1"/>
        <v>#NAME?</v>
      </c>
      <c r="T2201" s="199">
        <v>0</v>
      </c>
      <c r="U2201" s="199">
        <v>0</v>
      </c>
    </row>
    <row r="2202" spans="9:21" x14ac:dyDescent="0.3">
      <c r="I2202" s="199">
        <v>0</v>
      </c>
      <c r="J2202" s="199">
        <v>0</v>
      </c>
      <c r="K2202" s="199" t="e">
        <f ca="1"/>
        <v>#NAME?</v>
      </c>
      <c r="T2202" s="199">
        <v>0</v>
      </c>
      <c r="U2202" s="199">
        <v>0</v>
      </c>
    </row>
    <row r="2203" spans="9:21" x14ac:dyDescent="0.3">
      <c r="I2203" s="199">
        <v>0</v>
      </c>
      <c r="J2203" s="199">
        <v>0</v>
      </c>
      <c r="K2203" s="199" t="e">
        <f ca="1"/>
        <v>#NAME?</v>
      </c>
      <c r="T2203" s="199">
        <v>0</v>
      </c>
      <c r="U2203" s="199">
        <v>0</v>
      </c>
    </row>
    <row r="2204" spans="9:21" x14ac:dyDescent="0.3">
      <c r="I2204" s="199">
        <v>0</v>
      </c>
      <c r="J2204" s="199">
        <v>0</v>
      </c>
      <c r="K2204" s="199" t="e">
        <f ca="1"/>
        <v>#NAME?</v>
      </c>
      <c r="T2204" s="199">
        <v>0</v>
      </c>
      <c r="U2204" s="199">
        <v>0</v>
      </c>
    </row>
    <row r="2205" spans="9:21" x14ac:dyDescent="0.3">
      <c r="I2205" s="199">
        <v>0</v>
      </c>
      <c r="J2205" s="199">
        <v>0</v>
      </c>
      <c r="K2205" s="199" t="e">
        <f ca="1"/>
        <v>#NAME?</v>
      </c>
      <c r="T2205" s="199">
        <v>0</v>
      </c>
      <c r="U2205" s="199">
        <v>0</v>
      </c>
    </row>
    <row r="2206" spans="9:21" x14ac:dyDescent="0.3">
      <c r="I2206" s="199">
        <v>0</v>
      </c>
      <c r="J2206" s="199">
        <v>0</v>
      </c>
      <c r="K2206" s="199" t="e">
        <f ca="1"/>
        <v>#NAME?</v>
      </c>
      <c r="T2206" s="199">
        <v>0</v>
      </c>
      <c r="U2206" s="199">
        <v>0</v>
      </c>
    </row>
    <row r="2207" spans="9:21" x14ac:dyDescent="0.3">
      <c r="I2207" s="199">
        <v>0</v>
      </c>
      <c r="J2207" s="199">
        <v>0</v>
      </c>
      <c r="K2207" s="199" t="e">
        <f ca="1"/>
        <v>#NAME?</v>
      </c>
      <c r="T2207" s="199">
        <v>0</v>
      </c>
      <c r="U2207" s="199">
        <v>0</v>
      </c>
    </row>
    <row r="2208" spans="9:21" x14ac:dyDescent="0.3">
      <c r="I2208" s="199">
        <v>0</v>
      </c>
      <c r="J2208" s="199">
        <v>0</v>
      </c>
      <c r="K2208" s="199" t="e">
        <f ca="1"/>
        <v>#NAME?</v>
      </c>
      <c r="T2208" s="199">
        <v>0</v>
      </c>
      <c r="U2208" s="199">
        <v>0</v>
      </c>
    </row>
    <row r="2209" spans="9:21" x14ac:dyDescent="0.3">
      <c r="I2209" s="199">
        <v>0</v>
      </c>
      <c r="J2209" s="199">
        <v>0</v>
      </c>
      <c r="K2209" s="199" t="e">
        <f ca="1"/>
        <v>#NAME?</v>
      </c>
      <c r="T2209" s="199">
        <v>0</v>
      </c>
      <c r="U2209" s="199">
        <v>0</v>
      </c>
    </row>
    <row r="2210" spans="9:21" x14ac:dyDescent="0.3">
      <c r="I2210" s="199">
        <v>0</v>
      </c>
      <c r="J2210" s="199">
        <v>0</v>
      </c>
      <c r="K2210" s="199" t="e">
        <f ca="1"/>
        <v>#NAME?</v>
      </c>
      <c r="T2210" s="199">
        <v>0</v>
      </c>
      <c r="U2210" s="199">
        <v>0</v>
      </c>
    </row>
    <row r="2211" spans="9:21" x14ac:dyDescent="0.3">
      <c r="I2211" s="199">
        <v>0</v>
      </c>
      <c r="J2211" s="199">
        <v>0</v>
      </c>
      <c r="K2211" s="199" t="e">
        <f ca="1"/>
        <v>#NAME?</v>
      </c>
      <c r="T2211" s="199">
        <v>0</v>
      </c>
      <c r="U2211" s="199">
        <v>600000</v>
      </c>
    </row>
    <row r="2212" spans="9:21" x14ac:dyDescent="0.3">
      <c r="I2212" s="199">
        <v>0</v>
      </c>
      <c r="J2212" s="199">
        <v>0</v>
      </c>
      <c r="K2212" s="199" t="e">
        <f ca="1"/>
        <v>#NAME?</v>
      </c>
      <c r="T2212" s="199">
        <v>0</v>
      </c>
      <c r="U2212" s="199">
        <v>0</v>
      </c>
    </row>
    <row r="2213" spans="9:21" x14ac:dyDescent="0.3">
      <c r="I2213" s="199">
        <v>0</v>
      </c>
      <c r="J2213" s="199">
        <v>0</v>
      </c>
      <c r="K2213" s="199" t="e">
        <f ca="1"/>
        <v>#NAME?</v>
      </c>
      <c r="T2213" s="199">
        <v>0</v>
      </c>
      <c r="U2213" s="199">
        <v>0</v>
      </c>
    </row>
    <row r="2214" spans="9:21" x14ac:dyDescent="0.3">
      <c r="I2214" s="199">
        <v>0</v>
      </c>
      <c r="J2214" s="199">
        <v>0</v>
      </c>
      <c r="K2214" s="199" t="e">
        <f ca="1"/>
        <v>#NAME?</v>
      </c>
      <c r="T2214" s="199">
        <v>0</v>
      </c>
      <c r="U2214" s="199">
        <v>0</v>
      </c>
    </row>
    <row r="2215" spans="9:21" x14ac:dyDescent="0.3">
      <c r="I2215" s="199">
        <v>0</v>
      </c>
      <c r="J2215" s="199">
        <v>0</v>
      </c>
      <c r="K2215" s="199" t="e">
        <f ca="1"/>
        <v>#NAME?</v>
      </c>
      <c r="T2215" s="199">
        <v>0</v>
      </c>
      <c r="U2215" s="199">
        <v>0</v>
      </c>
    </row>
    <row r="2216" spans="9:21" x14ac:dyDescent="0.3">
      <c r="I2216" s="199">
        <v>0</v>
      </c>
      <c r="J2216" s="199">
        <v>0</v>
      </c>
      <c r="K2216" s="199" t="e">
        <f ca="1"/>
        <v>#NAME?</v>
      </c>
      <c r="T2216" s="199">
        <v>0</v>
      </c>
      <c r="U2216" s="199">
        <v>0</v>
      </c>
    </row>
    <row r="2217" spans="9:21" x14ac:dyDescent="0.3">
      <c r="I2217" s="199">
        <v>0</v>
      </c>
      <c r="J2217" s="199">
        <v>0</v>
      </c>
      <c r="K2217" s="199" t="e">
        <f ca="1"/>
        <v>#NAME?</v>
      </c>
      <c r="T2217" s="199">
        <v>0</v>
      </c>
      <c r="U2217" s="199">
        <v>0</v>
      </c>
    </row>
    <row r="2218" spans="9:21" x14ac:dyDescent="0.3">
      <c r="I2218" s="199">
        <v>0</v>
      </c>
      <c r="J2218" s="199">
        <v>0</v>
      </c>
      <c r="K2218" s="199" t="e">
        <f ca="1"/>
        <v>#NAME?</v>
      </c>
      <c r="T2218" s="199">
        <v>0</v>
      </c>
      <c r="U2218" s="199">
        <v>600000</v>
      </c>
    </row>
    <row r="2219" spans="9:21" x14ac:dyDescent="0.3">
      <c r="I2219" s="199">
        <v>0</v>
      </c>
      <c r="J2219" s="199">
        <v>0</v>
      </c>
      <c r="K2219" s="199" t="e">
        <f ca="1"/>
        <v>#NAME?</v>
      </c>
      <c r="T2219" s="199">
        <v>0</v>
      </c>
      <c r="U2219" s="199">
        <v>0</v>
      </c>
    </row>
    <row r="2220" spans="9:21" x14ac:dyDescent="0.3">
      <c r="I2220" s="199">
        <v>21244.638917755055</v>
      </c>
      <c r="J2220" s="199">
        <v>0</v>
      </c>
      <c r="K2220" s="199" t="e">
        <f ca="1"/>
        <v>#NAME?</v>
      </c>
      <c r="T2220" s="199">
        <v>21244.638917755055</v>
      </c>
      <c r="U2220" s="199">
        <v>0</v>
      </c>
    </row>
    <row r="2221" spans="9:21" x14ac:dyDescent="0.3">
      <c r="I2221" s="199">
        <v>0</v>
      </c>
      <c r="J2221" s="199">
        <v>0</v>
      </c>
      <c r="K2221" s="199" t="e">
        <f ca="1"/>
        <v>#NAME?</v>
      </c>
      <c r="T2221" s="199">
        <v>0</v>
      </c>
      <c r="U2221" s="199">
        <v>0</v>
      </c>
    </row>
    <row r="2222" spans="9:21" x14ac:dyDescent="0.3">
      <c r="I2222" s="199">
        <v>0</v>
      </c>
      <c r="J2222" s="199">
        <v>0</v>
      </c>
      <c r="K2222" s="199" t="e">
        <f ca="1"/>
        <v>#NAME?</v>
      </c>
      <c r="T2222" s="199">
        <v>0</v>
      </c>
      <c r="U2222" s="199">
        <v>0</v>
      </c>
    </row>
    <row r="2223" spans="9:21" x14ac:dyDescent="0.3">
      <c r="I2223" s="199">
        <v>0</v>
      </c>
      <c r="J2223" s="199">
        <v>0</v>
      </c>
      <c r="K2223" s="199" t="e">
        <f ca="1"/>
        <v>#NAME?</v>
      </c>
      <c r="T2223" s="199">
        <v>0</v>
      </c>
      <c r="U2223" s="199">
        <v>0</v>
      </c>
    </row>
    <row r="2224" spans="9:21" x14ac:dyDescent="0.3">
      <c r="I2224" s="199">
        <v>0</v>
      </c>
      <c r="J2224" s="199">
        <v>0</v>
      </c>
      <c r="K2224" s="199" t="e">
        <f ca="1"/>
        <v>#NAME?</v>
      </c>
      <c r="T2224" s="199">
        <v>0</v>
      </c>
      <c r="U2224" s="199">
        <v>0</v>
      </c>
    </row>
    <row r="2225" spans="9:21" x14ac:dyDescent="0.3">
      <c r="I2225" s="199">
        <v>0</v>
      </c>
      <c r="J2225" s="199">
        <v>0</v>
      </c>
      <c r="K2225" s="199" t="e">
        <f ca="1"/>
        <v>#NAME?</v>
      </c>
      <c r="T2225" s="199">
        <v>0</v>
      </c>
      <c r="U2225" s="199">
        <v>0</v>
      </c>
    </row>
    <row r="2226" spans="9:21" x14ac:dyDescent="0.3">
      <c r="I2226" s="199">
        <v>0</v>
      </c>
      <c r="J2226" s="199">
        <v>0</v>
      </c>
      <c r="K2226" s="199" t="e">
        <f ca="1"/>
        <v>#NAME?</v>
      </c>
      <c r="T2226" s="199">
        <v>0</v>
      </c>
      <c r="U2226" s="199">
        <v>69605.84654335618</v>
      </c>
    </row>
    <row r="2227" spans="9:21" x14ac:dyDescent="0.3">
      <c r="I2227" s="199">
        <v>0</v>
      </c>
      <c r="J2227" s="199">
        <v>0</v>
      </c>
      <c r="K2227" s="199" t="e">
        <f ca="1"/>
        <v>#NAME?</v>
      </c>
      <c r="T2227" s="199">
        <v>0</v>
      </c>
      <c r="U2227" s="199">
        <v>0</v>
      </c>
    </row>
    <row r="2228" spans="9:21" x14ac:dyDescent="0.3">
      <c r="I2228" s="199">
        <v>0</v>
      </c>
      <c r="J2228" s="199">
        <v>0</v>
      </c>
      <c r="K2228" s="199" t="e">
        <f ca="1"/>
        <v>#NAME?</v>
      </c>
      <c r="T2228" s="199">
        <v>0</v>
      </c>
      <c r="U2228" s="199">
        <v>0</v>
      </c>
    </row>
    <row r="2229" spans="9:21" x14ac:dyDescent="0.3">
      <c r="I2229" s="199">
        <v>0</v>
      </c>
      <c r="J2229" s="199">
        <v>0</v>
      </c>
      <c r="K2229" s="199" t="e">
        <f ca="1"/>
        <v>#NAME?</v>
      </c>
      <c r="T2229" s="199">
        <v>0</v>
      </c>
      <c r="U2229" s="199">
        <v>0</v>
      </c>
    </row>
    <row r="2230" spans="9:21" x14ac:dyDescent="0.3">
      <c r="I2230" s="199">
        <v>0</v>
      </c>
      <c r="J2230" s="199">
        <v>0</v>
      </c>
      <c r="K2230" s="199" t="e">
        <f ca="1"/>
        <v>#NAME?</v>
      </c>
      <c r="T2230" s="199">
        <v>0</v>
      </c>
      <c r="U2230" s="199">
        <v>0</v>
      </c>
    </row>
    <row r="2231" spans="9:21" x14ac:dyDescent="0.3">
      <c r="I2231" s="199">
        <v>0</v>
      </c>
      <c r="J2231" s="199">
        <v>0</v>
      </c>
      <c r="K2231" s="199" t="e">
        <f ca="1"/>
        <v>#NAME?</v>
      </c>
      <c r="T2231" s="199">
        <v>0</v>
      </c>
      <c r="U2231" s="199">
        <v>0</v>
      </c>
    </row>
    <row r="2232" spans="9:21" x14ac:dyDescent="0.3">
      <c r="I2232" s="199">
        <v>0</v>
      </c>
      <c r="J2232" s="199">
        <v>0</v>
      </c>
      <c r="K2232" s="199" t="e">
        <f ca="1"/>
        <v>#NAME?</v>
      </c>
      <c r="T2232" s="199">
        <v>0</v>
      </c>
      <c r="U2232" s="199">
        <v>0</v>
      </c>
    </row>
    <row r="2233" spans="9:21" x14ac:dyDescent="0.3">
      <c r="I2233" s="199">
        <v>0</v>
      </c>
      <c r="J2233" s="199">
        <v>0</v>
      </c>
      <c r="K2233" s="199" t="e">
        <f ca="1"/>
        <v>#NAME?</v>
      </c>
      <c r="T2233" s="199">
        <v>0</v>
      </c>
      <c r="U2233" s="199">
        <v>0</v>
      </c>
    </row>
    <row r="2234" spans="9:21" x14ac:dyDescent="0.3">
      <c r="I2234" s="199">
        <v>0</v>
      </c>
      <c r="J2234" s="199">
        <v>0</v>
      </c>
      <c r="K2234" s="199" t="e">
        <f ca="1"/>
        <v>#NAME?</v>
      </c>
      <c r="T2234" s="199">
        <v>0</v>
      </c>
      <c r="U2234" s="199">
        <v>0</v>
      </c>
    </row>
    <row r="2235" spans="9:21" x14ac:dyDescent="0.3">
      <c r="I2235" s="199">
        <v>0</v>
      </c>
      <c r="J2235" s="199">
        <v>0</v>
      </c>
      <c r="K2235" s="199" t="e">
        <f ca="1"/>
        <v>#NAME?</v>
      </c>
      <c r="T2235" s="199">
        <v>0</v>
      </c>
      <c r="U2235" s="199">
        <v>0</v>
      </c>
    </row>
    <row r="2236" spans="9:21" x14ac:dyDescent="0.3">
      <c r="I2236" s="199">
        <v>0</v>
      </c>
      <c r="J2236" s="199">
        <v>0</v>
      </c>
      <c r="K2236" s="199" t="e">
        <f ca="1"/>
        <v>#NAME?</v>
      </c>
      <c r="T2236" s="199">
        <v>0</v>
      </c>
      <c r="U2236" s="199">
        <v>0</v>
      </c>
    </row>
    <row r="2237" spans="9:21" x14ac:dyDescent="0.3">
      <c r="I2237" s="199">
        <v>0</v>
      </c>
      <c r="J2237" s="199">
        <v>0</v>
      </c>
      <c r="K2237" s="199" t="e">
        <f ca="1"/>
        <v>#NAME?</v>
      </c>
      <c r="T2237" s="199">
        <v>0</v>
      </c>
      <c r="U2237" s="199">
        <v>0</v>
      </c>
    </row>
    <row r="2238" spans="9:21" x14ac:dyDescent="0.3">
      <c r="I2238" s="199">
        <v>0</v>
      </c>
      <c r="J2238" s="199">
        <v>0</v>
      </c>
      <c r="K2238" s="199" t="e">
        <f ca="1"/>
        <v>#NAME?</v>
      </c>
      <c r="T2238" s="199">
        <v>0</v>
      </c>
      <c r="U2238" s="199">
        <v>0</v>
      </c>
    </row>
    <row r="2239" spans="9:21" x14ac:dyDescent="0.3">
      <c r="I2239" s="199">
        <v>0</v>
      </c>
      <c r="J2239" s="199">
        <v>0</v>
      </c>
      <c r="K2239" s="199" t="e">
        <f ca="1"/>
        <v>#NAME?</v>
      </c>
      <c r="T2239" s="199">
        <v>0</v>
      </c>
      <c r="U2239" s="199">
        <v>0</v>
      </c>
    </row>
    <row r="2240" spans="9:21" x14ac:dyDescent="0.3">
      <c r="I2240" s="199">
        <v>0</v>
      </c>
      <c r="J2240" s="199">
        <v>0</v>
      </c>
      <c r="K2240" s="199" t="e">
        <f ca="1"/>
        <v>#NAME?</v>
      </c>
      <c r="T2240" s="199">
        <v>0</v>
      </c>
      <c r="U2240" s="199">
        <v>0</v>
      </c>
    </row>
    <row r="2241" spans="9:21" x14ac:dyDescent="0.3">
      <c r="I2241" s="199">
        <v>0</v>
      </c>
      <c r="J2241" s="199">
        <v>0</v>
      </c>
      <c r="K2241" s="199" t="e">
        <f ca="1"/>
        <v>#NAME?</v>
      </c>
      <c r="T2241" s="199">
        <v>0</v>
      </c>
      <c r="U2241" s="199">
        <v>0</v>
      </c>
    </row>
    <row r="2242" spans="9:21" x14ac:dyDescent="0.3">
      <c r="I2242" s="199">
        <v>0</v>
      </c>
      <c r="J2242" s="199">
        <v>0</v>
      </c>
      <c r="K2242" s="199" t="e">
        <f ca="1"/>
        <v>#NAME?</v>
      </c>
      <c r="T2242" s="199">
        <v>0</v>
      </c>
      <c r="U2242" s="199">
        <v>0</v>
      </c>
    </row>
    <row r="2243" spans="9:21" x14ac:dyDescent="0.3">
      <c r="I2243" s="199">
        <v>0</v>
      </c>
      <c r="J2243" s="199">
        <v>0</v>
      </c>
      <c r="K2243" s="199" t="e">
        <f ca="1"/>
        <v>#NAME?</v>
      </c>
      <c r="T2243" s="199">
        <v>0</v>
      </c>
      <c r="U2243" s="199">
        <v>0</v>
      </c>
    </row>
    <row r="2244" spans="9:21" x14ac:dyDescent="0.3">
      <c r="I2244" s="199">
        <v>0</v>
      </c>
      <c r="J2244" s="199">
        <v>0</v>
      </c>
      <c r="K2244" s="199" t="e">
        <f ca="1"/>
        <v>#NAME?</v>
      </c>
      <c r="T2244" s="199">
        <v>0</v>
      </c>
      <c r="U2244" s="199">
        <v>0</v>
      </c>
    </row>
    <row r="2245" spans="9:21" x14ac:dyDescent="0.3">
      <c r="I2245" s="199">
        <v>0</v>
      </c>
      <c r="J2245" s="199">
        <v>0</v>
      </c>
      <c r="K2245" s="199" t="e">
        <f ca="1"/>
        <v>#NAME?</v>
      </c>
      <c r="T2245" s="199">
        <v>0</v>
      </c>
      <c r="U2245" s="199">
        <v>0</v>
      </c>
    </row>
    <row r="2246" spans="9:21" x14ac:dyDescent="0.3">
      <c r="I2246" s="199">
        <v>0</v>
      </c>
      <c r="J2246" s="199">
        <v>0</v>
      </c>
      <c r="K2246" s="199" t="e">
        <f ca="1"/>
        <v>#NAME?</v>
      </c>
      <c r="T2246" s="199">
        <v>0</v>
      </c>
      <c r="U2246" s="199">
        <v>0</v>
      </c>
    </row>
    <row r="2247" spans="9:21" x14ac:dyDescent="0.3">
      <c r="I2247" s="199">
        <v>0</v>
      </c>
      <c r="J2247" s="199">
        <v>0</v>
      </c>
      <c r="K2247" s="199" t="e">
        <f ca="1"/>
        <v>#NAME?</v>
      </c>
      <c r="T2247" s="199">
        <v>0</v>
      </c>
      <c r="U2247" s="199">
        <v>0</v>
      </c>
    </row>
    <row r="2248" spans="9:21" x14ac:dyDescent="0.3">
      <c r="I2248" s="199">
        <v>0</v>
      </c>
      <c r="J2248" s="199">
        <v>0</v>
      </c>
      <c r="K2248" s="199" t="e">
        <f ca="1"/>
        <v>#NAME?</v>
      </c>
      <c r="T2248" s="199">
        <v>0</v>
      </c>
      <c r="U2248" s="199">
        <v>0</v>
      </c>
    </row>
    <row r="2249" spans="9:21" x14ac:dyDescent="0.3">
      <c r="I2249" s="199">
        <v>0</v>
      </c>
      <c r="J2249" s="199">
        <v>0</v>
      </c>
      <c r="K2249" s="199" t="e">
        <f ca="1"/>
        <v>#NAME?</v>
      </c>
      <c r="T2249" s="199">
        <v>0</v>
      </c>
      <c r="U2249" s="199">
        <v>0</v>
      </c>
    </row>
    <row r="2250" spans="9:21" x14ac:dyDescent="0.3">
      <c r="I2250" s="199">
        <v>0</v>
      </c>
      <c r="J2250" s="199">
        <v>0</v>
      </c>
      <c r="K2250" s="199" t="e">
        <f ca="1"/>
        <v>#NAME?</v>
      </c>
      <c r="T2250" s="199">
        <v>0</v>
      </c>
      <c r="U2250" s="199">
        <v>0</v>
      </c>
    </row>
    <row r="2251" spans="9:21" x14ac:dyDescent="0.3">
      <c r="I2251" s="199">
        <v>0</v>
      </c>
      <c r="J2251" s="199">
        <v>0</v>
      </c>
      <c r="K2251" s="199" t="e">
        <f ca="1"/>
        <v>#NAME?</v>
      </c>
      <c r="T2251" s="199">
        <v>0</v>
      </c>
      <c r="U2251" s="199">
        <v>0</v>
      </c>
    </row>
    <row r="2252" spans="9:21" x14ac:dyDescent="0.3">
      <c r="I2252" s="199">
        <v>0</v>
      </c>
      <c r="J2252" s="199">
        <v>0</v>
      </c>
      <c r="K2252" s="199" t="e">
        <f ca="1"/>
        <v>#NAME?</v>
      </c>
      <c r="T2252" s="199">
        <v>0</v>
      </c>
      <c r="U2252" s="199">
        <v>0</v>
      </c>
    </row>
    <row r="2253" spans="9:21" x14ac:dyDescent="0.3">
      <c r="I2253" s="199">
        <v>0</v>
      </c>
      <c r="J2253" s="199">
        <v>0</v>
      </c>
      <c r="K2253" s="199" t="e">
        <f ca="1"/>
        <v>#NAME?</v>
      </c>
      <c r="T2253" s="199">
        <v>0</v>
      </c>
      <c r="U2253" s="199">
        <v>0</v>
      </c>
    </row>
    <row r="2254" spans="9:21" x14ac:dyDescent="0.3">
      <c r="I2254" s="199">
        <v>0</v>
      </c>
      <c r="J2254" s="199">
        <v>0</v>
      </c>
      <c r="K2254" s="199" t="e">
        <f ca="1"/>
        <v>#NAME?</v>
      </c>
      <c r="T2254" s="199">
        <v>0</v>
      </c>
      <c r="U2254" s="199">
        <v>0</v>
      </c>
    </row>
    <row r="2255" spans="9:21" x14ac:dyDescent="0.3">
      <c r="I2255" s="199">
        <v>0</v>
      </c>
      <c r="J2255" s="199">
        <v>0</v>
      </c>
      <c r="K2255" s="199" t="e">
        <f ca="1"/>
        <v>#NAME?</v>
      </c>
      <c r="T2255" s="199">
        <v>0</v>
      </c>
      <c r="U2255" s="199">
        <v>0</v>
      </c>
    </row>
    <row r="2256" spans="9:21" x14ac:dyDescent="0.3">
      <c r="I2256" s="199">
        <v>378133.46078598668</v>
      </c>
      <c r="J2256" s="199">
        <v>0</v>
      </c>
      <c r="K2256" s="199" t="e">
        <f ca="1"/>
        <v>#NAME?</v>
      </c>
      <c r="T2256" s="199">
        <v>378133.46078598668</v>
      </c>
      <c r="U2256" s="199">
        <v>0</v>
      </c>
    </row>
    <row r="2257" spans="9:21" x14ac:dyDescent="0.3">
      <c r="I2257" s="199">
        <v>0</v>
      </c>
      <c r="J2257" s="199">
        <v>0</v>
      </c>
      <c r="K2257" s="199" t="e">
        <f ca="1"/>
        <v>#NAME?</v>
      </c>
      <c r="T2257" s="199">
        <v>0</v>
      </c>
      <c r="U2257" s="199">
        <v>0</v>
      </c>
    </row>
    <row r="2258" spans="9:21" x14ac:dyDescent="0.3">
      <c r="I2258" s="199">
        <v>0</v>
      </c>
      <c r="J2258" s="199">
        <v>0</v>
      </c>
      <c r="K2258" s="199" t="e">
        <f ca="1"/>
        <v>#NAME?</v>
      </c>
      <c r="T2258" s="199">
        <v>0</v>
      </c>
      <c r="U2258" s="199">
        <v>0</v>
      </c>
    </row>
    <row r="2259" spans="9:21" x14ac:dyDescent="0.3">
      <c r="I2259" s="199">
        <v>0</v>
      </c>
      <c r="J2259" s="199">
        <v>0</v>
      </c>
      <c r="K2259" s="199" t="e">
        <f ca="1"/>
        <v>#NAME?</v>
      </c>
      <c r="T2259" s="199">
        <v>0</v>
      </c>
      <c r="U2259" s="199">
        <v>87889.95132904817</v>
      </c>
    </row>
    <row r="2260" spans="9:21" x14ac:dyDescent="0.3">
      <c r="I2260" s="199">
        <v>0</v>
      </c>
      <c r="J2260" s="199">
        <v>0</v>
      </c>
      <c r="K2260" s="199" t="e">
        <f ca="1"/>
        <v>#NAME?</v>
      </c>
      <c r="T2260" s="199">
        <v>0</v>
      </c>
      <c r="U2260" s="199">
        <v>0</v>
      </c>
    </row>
    <row r="2261" spans="9:21" x14ac:dyDescent="0.3">
      <c r="I2261" s="199">
        <v>0</v>
      </c>
      <c r="J2261" s="199">
        <v>0</v>
      </c>
      <c r="K2261" s="199" t="e">
        <f ca="1"/>
        <v>#NAME?</v>
      </c>
      <c r="T2261" s="199">
        <v>0</v>
      </c>
      <c r="U2261" s="199">
        <v>0</v>
      </c>
    </row>
    <row r="2262" spans="9:21" x14ac:dyDescent="0.3">
      <c r="I2262" s="199">
        <v>0</v>
      </c>
      <c r="J2262" s="199">
        <v>0</v>
      </c>
      <c r="K2262" s="199" t="e">
        <f ca="1"/>
        <v>#NAME?</v>
      </c>
      <c r="T2262" s="199">
        <v>0</v>
      </c>
      <c r="U2262" s="199">
        <v>0</v>
      </c>
    </row>
    <row r="2263" spans="9:21" x14ac:dyDescent="0.3">
      <c r="I2263" s="199">
        <v>0</v>
      </c>
      <c r="J2263" s="199">
        <v>0</v>
      </c>
      <c r="K2263" s="199" t="e">
        <f ca="1"/>
        <v>#NAME?</v>
      </c>
      <c r="T2263" s="199">
        <v>0</v>
      </c>
      <c r="U2263" s="199">
        <v>0</v>
      </c>
    </row>
    <row r="2264" spans="9:21" x14ac:dyDescent="0.3">
      <c r="I2264" s="199">
        <v>0</v>
      </c>
      <c r="J2264" s="199">
        <v>0</v>
      </c>
      <c r="K2264" s="199" t="e">
        <f ca="1"/>
        <v>#NAME?</v>
      </c>
      <c r="T2264" s="199">
        <v>0</v>
      </c>
      <c r="U2264" s="199">
        <v>0</v>
      </c>
    </row>
    <row r="2265" spans="9:21" x14ac:dyDescent="0.3">
      <c r="I2265" s="199">
        <v>0</v>
      </c>
      <c r="J2265" s="199">
        <v>0</v>
      </c>
      <c r="K2265" s="199" t="e">
        <f ca="1"/>
        <v>#NAME?</v>
      </c>
      <c r="T2265" s="199">
        <v>0</v>
      </c>
      <c r="U2265" s="199">
        <v>0</v>
      </c>
    </row>
    <row r="2266" spans="9:21" x14ac:dyDescent="0.3">
      <c r="I2266" s="199">
        <v>0</v>
      </c>
      <c r="J2266" s="199">
        <v>0</v>
      </c>
      <c r="K2266" s="199" t="e">
        <f ca="1"/>
        <v>#NAME?</v>
      </c>
      <c r="T2266" s="199">
        <v>0</v>
      </c>
      <c r="U2266" s="199">
        <v>0</v>
      </c>
    </row>
    <row r="2267" spans="9:21" x14ac:dyDescent="0.3">
      <c r="I2267" s="199">
        <v>0</v>
      </c>
      <c r="J2267" s="199">
        <v>0</v>
      </c>
      <c r="K2267" s="199" t="e">
        <f ca="1"/>
        <v>#NAME?</v>
      </c>
      <c r="T2267" s="199">
        <v>0</v>
      </c>
      <c r="U2267" s="199">
        <v>0</v>
      </c>
    </row>
    <row r="2268" spans="9:21" x14ac:dyDescent="0.3">
      <c r="I2268" s="199">
        <v>0</v>
      </c>
      <c r="J2268" s="199">
        <v>0</v>
      </c>
      <c r="K2268" s="199" t="e">
        <f ca="1"/>
        <v>#NAME?</v>
      </c>
      <c r="T2268" s="199">
        <v>0</v>
      </c>
      <c r="U2268" s="199">
        <v>0</v>
      </c>
    </row>
    <row r="2269" spans="9:21" x14ac:dyDescent="0.3">
      <c r="I2269" s="199">
        <v>0</v>
      </c>
      <c r="J2269" s="199">
        <v>0</v>
      </c>
      <c r="K2269" s="199" t="e">
        <f ca="1"/>
        <v>#NAME?</v>
      </c>
      <c r="T2269" s="199">
        <v>0</v>
      </c>
      <c r="U2269" s="199">
        <v>0</v>
      </c>
    </row>
    <row r="2270" spans="9:21" x14ac:dyDescent="0.3">
      <c r="I2270" s="199">
        <v>0</v>
      </c>
      <c r="J2270" s="199">
        <v>0</v>
      </c>
      <c r="K2270" s="199" t="e">
        <f ca="1"/>
        <v>#NAME?</v>
      </c>
      <c r="T2270" s="199">
        <v>0</v>
      </c>
      <c r="U2270" s="199">
        <v>0</v>
      </c>
    </row>
    <row r="2271" spans="9:21" x14ac:dyDescent="0.3">
      <c r="I2271" s="199">
        <v>0</v>
      </c>
      <c r="J2271" s="199">
        <v>0</v>
      </c>
      <c r="K2271" s="199" t="e">
        <f ca="1"/>
        <v>#NAME?</v>
      </c>
      <c r="T2271" s="199">
        <v>0</v>
      </c>
      <c r="U2271" s="199">
        <v>0</v>
      </c>
    </row>
    <row r="2272" spans="9:21" x14ac:dyDescent="0.3">
      <c r="I2272" s="199">
        <v>0</v>
      </c>
      <c r="J2272" s="199">
        <v>0</v>
      </c>
      <c r="K2272" s="199" t="e">
        <f ca="1"/>
        <v>#NAME?</v>
      </c>
      <c r="T2272" s="199">
        <v>0</v>
      </c>
      <c r="U2272" s="199">
        <v>0</v>
      </c>
    </row>
    <row r="2273" spans="9:21" x14ac:dyDescent="0.3">
      <c r="I2273" s="199">
        <v>0</v>
      </c>
      <c r="J2273" s="199">
        <v>0</v>
      </c>
      <c r="K2273" s="199" t="e">
        <f ca="1"/>
        <v>#NAME?</v>
      </c>
      <c r="T2273" s="199">
        <v>0</v>
      </c>
      <c r="U2273" s="199">
        <v>0</v>
      </c>
    </row>
    <row r="2274" spans="9:21" x14ac:dyDescent="0.3">
      <c r="I2274" s="199">
        <v>0</v>
      </c>
      <c r="J2274" s="199">
        <v>0</v>
      </c>
      <c r="K2274" s="199" t="e">
        <f ca="1"/>
        <v>#NAME?</v>
      </c>
      <c r="T2274" s="199">
        <v>0</v>
      </c>
      <c r="U2274" s="199">
        <v>0</v>
      </c>
    </row>
    <row r="2275" spans="9:21" x14ac:dyDescent="0.3">
      <c r="I2275" s="199">
        <v>0</v>
      </c>
      <c r="J2275" s="199">
        <v>0</v>
      </c>
      <c r="K2275" s="199" t="e">
        <f ca="1"/>
        <v>#NAME?</v>
      </c>
      <c r="T2275" s="199">
        <v>0</v>
      </c>
      <c r="U2275" s="199">
        <v>0</v>
      </c>
    </row>
    <row r="2276" spans="9:21" x14ac:dyDescent="0.3">
      <c r="I2276" s="199">
        <v>0</v>
      </c>
      <c r="J2276" s="199">
        <v>0</v>
      </c>
      <c r="K2276" s="199" t="e">
        <f ca="1"/>
        <v>#NAME?</v>
      </c>
      <c r="T2276" s="199">
        <v>0</v>
      </c>
      <c r="U2276" s="199">
        <v>0</v>
      </c>
    </row>
    <row r="2277" spans="9:21" x14ac:dyDescent="0.3">
      <c r="I2277" s="199">
        <v>0</v>
      </c>
      <c r="J2277" s="199">
        <v>0</v>
      </c>
      <c r="K2277" s="199" t="e">
        <f ca="1"/>
        <v>#NAME?</v>
      </c>
      <c r="T2277" s="199">
        <v>0</v>
      </c>
      <c r="U2277" s="199">
        <v>0</v>
      </c>
    </row>
    <row r="2278" spans="9:21" x14ac:dyDescent="0.3">
      <c r="I2278" s="199">
        <v>0</v>
      </c>
      <c r="J2278" s="199">
        <v>0</v>
      </c>
      <c r="K2278" s="199" t="e">
        <f ca="1"/>
        <v>#NAME?</v>
      </c>
      <c r="T2278" s="199">
        <v>0</v>
      </c>
      <c r="U2278" s="199">
        <v>0</v>
      </c>
    </row>
    <row r="2279" spans="9:21" x14ac:dyDescent="0.3">
      <c r="I2279" s="199">
        <v>0</v>
      </c>
      <c r="J2279" s="199">
        <v>0</v>
      </c>
      <c r="K2279" s="199" t="e">
        <f ca="1"/>
        <v>#NAME?</v>
      </c>
      <c r="T2279" s="199">
        <v>0</v>
      </c>
      <c r="U2279" s="199">
        <v>0</v>
      </c>
    </row>
    <row r="2280" spans="9:21" x14ac:dyDescent="0.3">
      <c r="I2280" s="199">
        <v>0</v>
      </c>
      <c r="J2280" s="199">
        <v>0</v>
      </c>
      <c r="K2280" s="199" t="e">
        <f ca="1"/>
        <v>#NAME?</v>
      </c>
      <c r="T2280" s="199">
        <v>0</v>
      </c>
      <c r="U2280" s="199">
        <v>0</v>
      </c>
    </row>
    <row r="2281" spans="9:21" x14ac:dyDescent="0.3">
      <c r="I2281" s="199">
        <v>0</v>
      </c>
      <c r="J2281" s="199">
        <v>0</v>
      </c>
      <c r="K2281" s="199" t="e">
        <f ca="1"/>
        <v>#NAME?</v>
      </c>
      <c r="T2281" s="199">
        <v>0</v>
      </c>
      <c r="U2281" s="199">
        <v>0</v>
      </c>
    </row>
    <row r="2282" spans="9:21" x14ac:dyDescent="0.3">
      <c r="I2282" s="199">
        <v>0</v>
      </c>
      <c r="J2282" s="199">
        <v>0</v>
      </c>
      <c r="K2282" s="199" t="e">
        <f ca="1"/>
        <v>#NAME?</v>
      </c>
      <c r="T2282" s="199">
        <v>0</v>
      </c>
      <c r="U2282" s="199">
        <v>0</v>
      </c>
    </row>
    <row r="2283" spans="9:21" x14ac:dyDescent="0.3">
      <c r="I2283" s="199">
        <v>0</v>
      </c>
      <c r="J2283" s="199">
        <v>0</v>
      </c>
      <c r="K2283" s="199" t="e">
        <f ca="1"/>
        <v>#NAME?</v>
      </c>
      <c r="T2283" s="199">
        <v>0</v>
      </c>
      <c r="U2283" s="199">
        <v>0</v>
      </c>
    </row>
    <row r="2284" spans="9:21" x14ac:dyDescent="0.3">
      <c r="I2284" s="199">
        <v>12334.771441083423</v>
      </c>
      <c r="J2284" s="199">
        <v>0</v>
      </c>
      <c r="K2284" s="199" t="e">
        <f ca="1"/>
        <v>#NAME?</v>
      </c>
      <c r="T2284" s="199">
        <v>12334.771441083423</v>
      </c>
      <c r="U2284" s="199">
        <v>0</v>
      </c>
    </row>
    <row r="2285" spans="9:21" x14ac:dyDescent="0.3">
      <c r="I2285" s="199">
        <v>0</v>
      </c>
      <c r="J2285" s="199">
        <v>0</v>
      </c>
      <c r="K2285" s="199" t="e">
        <f ca="1"/>
        <v>#NAME?</v>
      </c>
      <c r="T2285" s="199">
        <v>0</v>
      </c>
      <c r="U2285" s="199">
        <v>0</v>
      </c>
    </row>
    <row r="2286" spans="9:21" x14ac:dyDescent="0.3">
      <c r="I2286" s="199">
        <v>0</v>
      </c>
      <c r="J2286" s="199">
        <v>0</v>
      </c>
      <c r="K2286" s="199" t="e">
        <f ca="1"/>
        <v>#NAME?</v>
      </c>
      <c r="T2286" s="199">
        <v>0</v>
      </c>
      <c r="U2286" s="199">
        <v>0</v>
      </c>
    </row>
    <row r="2287" spans="9:21" x14ac:dyDescent="0.3">
      <c r="I2287" s="199">
        <v>0</v>
      </c>
      <c r="J2287" s="199">
        <v>0</v>
      </c>
      <c r="K2287" s="199" t="e">
        <f ca="1"/>
        <v>#NAME?</v>
      </c>
      <c r="T2287" s="199">
        <v>0</v>
      </c>
      <c r="U2287" s="199">
        <v>0</v>
      </c>
    </row>
    <row r="2288" spans="9:21" x14ac:dyDescent="0.3">
      <c r="I2288" s="199">
        <v>0</v>
      </c>
      <c r="J2288" s="199">
        <v>0</v>
      </c>
      <c r="K2288" s="199" t="e">
        <f ca="1"/>
        <v>#NAME?</v>
      </c>
      <c r="T2288" s="199">
        <v>0</v>
      </c>
      <c r="U2288" s="199">
        <v>0</v>
      </c>
    </row>
    <row r="2289" spans="9:21" x14ac:dyDescent="0.3">
      <c r="I2289" s="199">
        <v>0</v>
      </c>
      <c r="J2289" s="199">
        <v>0</v>
      </c>
      <c r="K2289" s="199" t="e">
        <f ca="1"/>
        <v>#NAME?</v>
      </c>
      <c r="T2289" s="199">
        <v>0</v>
      </c>
      <c r="U2289" s="199">
        <v>0</v>
      </c>
    </row>
    <row r="2290" spans="9:21" x14ac:dyDescent="0.3">
      <c r="I2290" s="199">
        <v>0</v>
      </c>
      <c r="J2290" s="199">
        <v>0</v>
      </c>
      <c r="K2290" s="199" t="e">
        <f ca="1"/>
        <v>#NAME?</v>
      </c>
      <c r="T2290" s="199">
        <v>0</v>
      </c>
      <c r="U2290" s="199">
        <v>0</v>
      </c>
    </row>
    <row r="2291" spans="9:21" x14ac:dyDescent="0.3">
      <c r="I2291" s="199">
        <v>0</v>
      </c>
      <c r="J2291" s="199">
        <v>0</v>
      </c>
      <c r="K2291" s="199" t="e">
        <f ca="1"/>
        <v>#NAME?</v>
      </c>
      <c r="T2291" s="199">
        <v>0</v>
      </c>
      <c r="U2291" s="199">
        <v>0</v>
      </c>
    </row>
    <row r="2292" spans="9:21" x14ac:dyDescent="0.3">
      <c r="I2292" s="199">
        <v>0</v>
      </c>
      <c r="J2292" s="199">
        <v>0</v>
      </c>
      <c r="K2292" s="199" t="e">
        <f ca="1"/>
        <v>#NAME?</v>
      </c>
      <c r="T2292" s="199">
        <v>0</v>
      </c>
      <c r="U2292" s="199">
        <v>0</v>
      </c>
    </row>
    <row r="2293" spans="9:21" x14ac:dyDescent="0.3">
      <c r="I2293" s="199">
        <v>0</v>
      </c>
      <c r="J2293" s="199">
        <v>0</v>
      </c>
      <c r="K2293" s="199" t="e">
        <f ca="1"/>
        <v>#NAME?</v>
      </c>
      <c r="T2293" s="199">
        <v>0</v>
      </c>
      <c r="U2293" s="199">
        <v>0</v>
      </c>
    </row>
    <row r="2294" spans="9:21" x14ac:dyDescent="0.3">
      <c r="I2294" s="199">
        <v>0</v>
      </c>
      <c r="J2294" s="199">
        <v>0</v>
      </c>
      <c r="K2294" s="199" t="e">
        <f ca="1"/>
        <v>#NAME?</v>
      </c>
      <c r="T2294" s="199">
        <v>0</v>
      </c>
      <c r="U2294" s="199">
        <v>0</v>
      </c>
    </row>
    <row r="2295" spans="9:21" x14ac:dyDescent="0.3">
      <c r="I2295" s="199">
        <v>0</v>
      </c>
      <c r="J2295" s="199">
        <v>0</v>
      </c>
      <c r="K2295" s="199" t="e">
        <f ca="1"/>
        <v>#NAME?</v>
      </c>
      <c r="T2295" s="199">
        <v>0</v>
      </c>
      <c r="U2295" s="199">
        <v>0</v>
      </c>
    </row>
    <row r="2296" spans="9:21" x14ac:dyDescent="0.3">
      <c r="I2296" s="199">
        <v>0</v>
      </c>
      <c r="J2296" s="199">
        <v>0</v>
      </c>
      <c r="K2296" s="199" t="e">
        <f ca="1"/>
        <v>#NAME?</v>
      </c>
      <c r="T2296" s="199">
        <v>0</v>
      </c>
      <c r="U2296" s="199">
        <v>0</v>
      </c>
    </row>
    <row r="2297" spans="9:21" x14ac:dyDescent="0.3">
      <c r="I2297" s="199">
        <v>0</v>
      </c>
      <c r="J2297" s="199">
        <v>0</v>
      </c>
      <c r="K2297" s="199" t="e">
        <f ca="1"/>
        <v>#NAME?</v>
      </c>
      <c r="T2297" s="199">
        <v>0</v>
      </c>
      <c r="U2297" s="199">
        <v>0</v>
      </c>
    </row>
    <row r="2298" spans="9:21" x14ac:dyDescent="0.3">
      <c r="I2298" s="199">
        <v>0</v>
      </c>
      <c r="J2298" s="199">
        <v>0</v>
      </c>
      <c r="K2298" s="199" t="e">
        <f ca="1"/>
        <v>#NAME?</v>
      </c>
      <c r="T2298" s="199">
        <v>0</v>
      </c>
      <c r="U2298" s="199">
        <v>0</v>
      </c>
    </row>
    <row r="2299" spans="9:21" x14ac:dyDescent="0.3">
      <c r="I2299" s="199">
        <v>0</v>
      </c>
      <c r="J2299" s="199">
        <v>0</v>
      </c>
      <c r="K2299" s="199" t="e">
        <f ca="1"/>
        <v>#NAME?</v>
      </c>
      <c r="T2299" s="199">
        <v>0</v>
      </c>
      <c r="U2299" s="199">
        <v>0</v>
      </c>
    </row>
    <row r="2300" spans="9:21" x14ac:dyDescent="0.3">
      <c r="I2300" s="199">
        <v>0</v>
      </c>
      <c r="J2300" s="199">
        <v>0</v>
      </c>
      <c r="K2300" s="199" t="e">
        <f ca="1"/>
        <v>#NAME?</v>
      </c>
      <c r="T2300" s="199">
        <v>0</v>
      </c>
      <c r="U2300" s="199">
        <v>0</v>
      </c>
    </row>
    <row r="2301" spans="9:21" x14ac:dyDescent="0.3">
      <c r="I2301" s="199">
        <v>0</v>
      </c>
      <c r="J2301" s="199">
        <v>0</v>
      </c>
      <c r="K2301" s="199" t="e">
        <f ca="1"/>
        <v>#NAME?</v>
      </c>
      <c r="T2301" s="199">
        <v>0</v>
      </c>
      <c r="U2301" s="199">
        <v>0</v>
      </c>
    </row>
    <row r="2302" spans="9:21" x14ac:dyDescent="0.3">
      <c r="I2302" s="199">
        <v>0</v>
      </c>
      <c r="J2302" s="199">
        <v>0</v>
      </c>
      <c r="K2302" s="199" t="e">
        <f ca="1"/>
        <v>#NAME?</v>
      </c>
      <c r="T2302" s="199">
        <v>0</v>
      </c>
      <c r="U2302" s="199">
        <v>0</v>
      </c>
    </row>
    <row r="2303" spans="9:21" x14ac:dyDescent="0.3">
      <c r="I2303" s="199">
        <v>0</v>
      </c>
      <c r="J2303" s="199">
        <v>0</v>
      </c>
      <c r="K2303" s="199" t="e">
        <f ca="1"/>
        <v>#NAME?</v>
      </c>
      <c r="T2303" s="199">
        <v>0</v>
      </c>
      <c r="U2303" s="199">
        <v>0</v>
      </c>
    </row>
    <row r="2304" spans="9:21" x14ac:dyDescent="0.3">
      <c r="I2304" s="199">
        <v>0</v>
      </c>
      <c r="J2304" s="199">
        <v>0</v>
      </c>
      <c r="K2304" s="199" t="e">
        <f ca="1"/>
        <v>#NAME?</v>
      </c>
      <c r="T2304" s="199">
        <v>0</v>
      </c>
      <c r="U2304" s="199">
        <v>0</v>
      </c>
    </row>
    <row r="2305" spans="9:21" x14ac:dyDescent="0.3">
      <c r="I2305" s="199">
        <v>231365.54913078633</v>
      </c>
      <c r="J2305" s="199">
        <v>0</v>
      </c>
      <c r="K2305" s="199" t="e">
        <f ca="1"/>
        <v>#NAME?</v>
      </c>
      <c r="T2305" s="199">
        <v>231365.54913078633</v>
      </c>
      <c r="U2305" s="199">
        <v>0</v>
      </c>
    </row>
    <row r="2306" spans="9:21" x14ac:dyDescent="0.3">
      <c r="I2306" s="199">
        <v>0</v>
      </c>
      <c r="J2306" s="199">
        <v>0</v>
      </c>
      <c r="K2306" s="199" t="e">
        <f ca="1"/>
        <v>#NAME?</v>
      </c>
      <c r="T2306" s="199">
        <v>0</v>
      </c>
      <c r="U2306" s="199">
        <v>0</v>
      </c>
    </row>
    <row r="2307" spans="9:21" x14ac:dyDescent="0.3">
      <c r="I2307" s="199">
        <v>0</v>
      </c>
      <c r="J2307" s="199">
        <v>0</v>
      </c>
      <c r="K2307" s="199" t="e">
        <f ca="1"/>
        <v>#NAME?</v>
      </c>
      <c r="T2307" s="199">
        <v>0</v>
      </c>
      <c r="U2307" s="199">
        <v>0</v>
      </c>
    </row>
    <row r="2308" spans="9:21" x14ac:dyDescent="0.3">
      <c r="I2308" s="199">
        <v>0</v>
      </c>
      <c r="J2308" s="199">
        <v>0</v>
      </c>
      <c r="K2308" s="199" t="e">
        <f ca="1"/>
        <v>#NAME?</v>
      </c>
      <c r="T2308" s="199">
        <v>0</v>
      </c>
      <c r="U2308" s="199">
        <v>0</v>
      </c>
    </row>
    <row r="2309" spans="9:21" x14ac:dyDescent="0.3">
      <c r="I2309" s="199">
        <v>0</v>
      </c>
      <c r="J2309" s="199">
        <v>0</v>
      </c>
      <c r="K2309" s="199" t="e">
        <f ca="1"/>
        <v>#NAME?</v>
      </c>
      <c r="T2309" s="199">
        <v>0</v>
      </c>
      <c r="U2309" s="199">
        <v>0</v>
      </c>
    </row>
    <row r="2310" spans="9:21" x14ac:dyDescent="0.3">
      <c r="I2310" s="199">
        <v>0</v>
      </c>
      <c r="J2310" s="199">
        <v>0</v>
      </c>
      <c r="K2310" s="199" t="e">
        <f ca="1"/>
        <v>#NAME?</v>
      </c>
      <c r="T2310" s="199">
        <v>0</v>
      </c>
      <c r="U2310" s="199">
        <v>0</v>
      </c>
    </row>
    <row r="2311" spans="9:21" x14ac:dyDescent="0.3">
      <c r="I2311" s="199">
        <v>0</v>
      </c>
      <c r="J2311" s="199">
        <v>0</v>
      </c>
      <c r="K2311" s="199" t="e">
        <f ca="1"/>
        <v>#NAME?</v>
      </c>
      <c r="T2311" s="199">
        <v>0</v>
      </c>
      <c r="U2311" s="199">
        <v>0</v>
      </c>
    </row>
    <row r="2312" spans="9:21" x14ac:dyDescent="0.3">
      <c r="I2312" s="199">
        <v>0</v>
      </c>
      <c r="J2312" s="199">
        <v>0</v>
      </c>
      <c r="K2312" s="199" t="e">
        <f ca="1"/>
        <v>#NAME?</v>
      </c>
      <c r="T2312" s="199">
        <v>0</v>
      </c>
      <c r="U2312" s="199">
        <v>0</v>
      </c>
    </row>
    <row r="2313" spans="9:21" x14ac:dyDescent="0.3">
      <c r="I2313" s="199">
        <v>0</v>
      </c>
      <c r="J2313" s="199">
        <v>0</v>
      </c>
      <c r="K2313" s="199" t="e">
        <f ca="1"/>
        <v>#NAME?</v>
      </c>
      <c r="T2313" s="199">
        <v>0</v>
      </c>
      <c r="U2313" s="199">
        <v>0</v>
      </c>
    </row>
    <row r="2314" spans="9:21" x14ac:dyDescent="0.3">
      <c r="I2314" s="199">
        <v>0</v>
      </c>
      <c r="J2314" s="199">
        <v>0</v>
      </c>
      <c r="K2314" s="199" t="e">
        <f ca="1"/>
        <v>#NAME?</v>
      </c>
      <c r="T2314" s="199">
        <v>0</v>
      </c>
      <c r="U2314" s="199">
        <v>0</v>
      </c>
    </row>
    <row r="2315" spans="9:21" x14ac:dyDescent="0.3">
      <c r="I2315" s="199">
        <v>0</v>
      </c>
      <c r="J2315" s="199">
        <v>0</v>
      </c>
      <c r="K2315" s="199" t="e">
        <f ca="1"/>
        <v>#NAME?</v>
      </c>
      <c r="T2315" s="199">
        <v>0</v>
      </c>
      <c r="U2315" s="199">
        <v>0</v>
      </c>
    </row>
    <row r="2316" spans="9:21" x14ac:dyDescent="0.3">
      <c r="I2316" s="199">
        <v>0</v>
      </c>
      <c r="J2316" s="199">
        <v>0</v>
      </c>
      <c r="K2316" s="199" t="e">
        <f ca="1"/>
        <v>#NAME?</v>
      </c>
      <c r="T2316" s="199">
        <v>0</v>
      </c>
      <c r="U2316" s="199">
        <v>0</v>
      </c>
    </row>
    <row r="2317" spans="9:21" x14ac:dyDescent="0.3">
      <c r="I2317" s="199">
        <v>0</v>
      </c>
      <c r="J2317" s="199">
        <v>0</v>
      </c>
      <c r="K2317" s="199" t="e">
        <f ca="1"/>
        <v>#NAME?</v>
      </c>
      <c r="T2317" s="199">
        <v>0</v>
      </c>
      <c r="U2317" s="199">
        <v>0</v>
      </c>
    </row>
    <row r="2318" spans="9:21" x14ac:dyDescent="0.3">
      <c r="I2318" s="199">
        <v>0</v>
      </c>
      <c r="J2318" s="199">
        <v>0</v>
      </c>
      <c r="K2318" s="199" t="e">
        <f ca="1"/>
        <v>#NAME?</v>
      </c>
      <c r="T2318" s="199">
        <v>0</v>
      </c>
      <c r="U2318" s="199">
        <v>0</v>
      </c>
    </row>
    <row r="2319" spans="9:21" x14ac:dyDescent="0.3">
      <c r="I2319" s="199">
        <v>0</v>
      </c>
      <c r="J2319" s="199">
        <v>0</v>
      </c>
      <c r="K2319" s="199" t="e">
        <f ca="1"/>
        <v>#NAME?</v>
      </c>
      <c r="T2319" s="199">
        <v>0</v>
      </c>
      <c r="U2319" s="199">
        <v>0</v>
      </c>
    </row>
    <row r="2320" spans="9:21" x14ac:dyDescent="0.3">
      <c r="I2320" s="199">
        <v>0</v>
      </c>
      <c r="J2320" s="199">
        <v>0</v>
      </c>
      <c r="K2320" s="199" t="e">
        <f ca="1"/>
        <v>#NAME?</v>
      </c>
      <c r="T2320" s="199">
        <v>0</v>
      </c>
      <c r="U2320" s="199">
        <v>0</v>
      </c>
    </row>
    <row r="2321" spans="9:21" x14ac:dyDescent="0.3">
      <c r="I2321" s="199">
        <v>0</v>
      </c>
      <c r="J2321" s="199">
        <v>0</v>
      </c>
      <c r="K2321" s="199" t="e">
        <f ca="1"/>
        <v>#NAME?</v>
      </c>
      <c r="T2321" s="199">
        <v>0</v>
      </c>
      <c r="U2321" s="199">
        <v>0</v>
      </c>
    </row>
    <row r="2322" spans="9:21" x14ac:dyDescent="0.3">
      <c r="I2322" s="199">
        <v>0</v>
      </c>
      <c r="J2322" s="199">
        <v>0</v>
      </c>
      <c r="K2322" s="199" t="e">
        <f ca="1"/>
        <v>#NAME?</v>
      </c>
      <c r="T2322" s="199">
        <v>0</v>
      </c>
      <c r="U2322" s="199">
        <v>0</v>
      </c>
    </row>
    <row r="2323" spans="9:21" x14ac:dyDescent="0.3">
      <c r="I2323" s="199">
        <v>0</v>
      </c>
      <c r="J2323" s="199">
        <v>0</v>
      </c>
      <c r="K2323" s="199" t="e">
        <f ca="1"/>
        <v>#NAME?</v>
      </c>
      <c r="T2323" s="199">
        <v>0</v>
      </c>
      <c r="U2323" s="199">
        <v>0</v>
      </c>
    </row>
    <row r="2324" spans="9:21" x14ac:dyDescent="0.3">
      <c r="I2324" s="199">
        <v>0</v>
      </c>
      <c r="J2324" s="199">
        <v>0</v>
      </c>
      <c r="K2324" s="199" t="e">
        <f ca="1"/>
        <v>#NAME?</v>
      </c>
      <c r="T2324" s="199">
        <v>0</v>
      </c>
      <c r="U2324" s="199">
        <v>0</v>
      </c>
    </row>
    <row r="2325" spans="9:21" x14ac:dyDescent="0.3">
      <c r="I2325" s="199">
        <v>0</v>
      </c>
      <c r="J2325" s="199">
        <v>0</v>
      </c>
      <c r="K2325" s="199" t="e">
        <f ca="1"/>
        <v>#NAME?</v>
      </c>
      <c r="T2325" s="199">
        <v>0</v>
      </c>
      <c r="U2325" s="199">
        <v>0</v>
      </c>
    </row>
    <row r="2326" spans="9:21" x14ac:dyDescent="0.3">
      <c r="I2326" s="199">
        <v>0</v>
      </c>
      <c r="J2326" s="199">
        <v>0</v>
      </c>
      <c r="K2326" s="199" t="e">
        <f ca="1"/>
        <v>#NAME?</v>
      </c>
      <c r="T2326" s="199">
        <v>0</v>
      </c>
      <c r="U2326" s="199">
        <v>0</v>
      </c>
    </row>
    <row r="2327" spans="9:21" x14ac:dyDescent="0.3">
      <c r="I2327" s="199">
        <v>0</v>
      </c>
      <c r="J2327" s="199">
        <v>0</v>
      </c>
      <c r="K2327" s="199" t="e">
        <f ca="1"/>
        <v>#NAME?</v>
      </c>
      <c r="T2327" s="199">
        <v>0</v>
      </c>
      <c r="U2327" s="199">
        <v>0</v>
      </c>
    </row>
    <row r="2328" spans="9:21" x14ac:dyDescent="0.3">
      <c r="I2328" s="199">
        <v>0</v>
      </c>
      <c r="J2328" s="199">
        <v>0</v>
      </c>
      <c r="K2328" s="199" t="e">
        <f ca="1"/>
        <v>#NAME?</v>
      </c>
      <c r="T2328" s="199">
        <v>0</v>
      </c>
      <c r="U2328" s="199">
        <v>0</v>
      </c>
    </row>
    <row r="2329" spans="9:21" x14ac:dyDescent="0.3">
      <c r="I2329" s="199">
        <v>0</v>
      </c>
      <c r="J2329" s="199">
        <v>0</v>
      </c>
      <c r="K2329" s="199" t="e">
        <f ca="1"/>
        <v>#NAME?</v>
      </c>
      <c r="T2329" s="199">
        <v>0</v>
      </c>
      <c r="U2329" s="199">
        <v>0</v>
      </c>
    </row>
    <row r="2330" spans="9:21" x14ac:dyDescent="0.3">
      <c r="I2330" s="199">
        <v>0</v>
      </c>
      <c r="J2330" s="199">
        <v>0</v>
      </c>
      <c r="K2330" s="199" t="e">
        <f ca="1"/>
        <v>#NAME?</v>
      </c>
      <c r="T2330" s="199">
        <v>0</v>
      </c>
      <c r="U2330" s="199">
        <v>0</v>
      </c>
    </row>
    <row r="2331" spans="9:21" x14ac:dyDescent="0.3">
      <c r="I2331" s="199">
        <v>0</v>
      </c>
      <c r="J2331" s="199">
        <v>0</v>
      </c>
      <c r="K2331" s="199" t="e">
        <f ca="1"/>
        <v>#NAME?</v>
      </c>
      <c r="T2331" s="199">
        <v>0</v>
      </c>
      <c r="U2331" s="199">
        <v>0</v>
      </c>
    </row>
    <row r="2332" spans="9:21" x14ac:dyDescent="0.3">
      <c r="I2332" s="199">
        <v>0</v>
      </c>
      <c r="J2332" s="199">
        <v>0</v>
      </c>
      <c r="K2332" s="199" t="e">
        <f ca="1"/>
        <v>#NAME?</v>
      </c>
      <c r="T2332" s="199">
        <v>0</v>
      </c>
      <c r="U2332" s="199">
        <v>0</v>
      </c>
    </row>
    <row r="2333" spans="9:21" x14ac:dyDescent="0.3">
      <c r="I2333" s="199">
        <v>0</v>
      </c>
      <c r="J2333" s="199">
        <v>0</v>
      </c>
      <c r="K2333" s="199" t="e">
        <f ca="1"/>
        <v>#NAME?</v>
      </c>
      <c r="T2333" s="199">
        <v>0</v>
      </c>
      <c r="U2333" s="199">
        <v>0</v>
      </c>
    </row>
    <row r="2334" spans="9:21" x14ac:dyDescent="0.3">
      <c r="I2334" s="199">
        <v>0</v>
      </c>
      <c r="J2334" s="199">
        <v>0</v>
      </c>
      <c r="K2334" s="199" t="e">
        <f ca="1"/>
        <v>#NAME?</v>
      </c>
      <c r="T2334" s="199">
        <v>0</v>
      </c>
      <c r="U2334" s="199">
        <v>0</v>
      </c>
    </row>
    <row r="2335" spans="9:21" x14ac:dyDescent="0.3">
      <c r="I2335" s="199">
        <v>48213.728694974307</v>
      </c>
      <c r="J2335" s="199">
        <v>0</v>
      </c>
      <c r="K2335" s="199" t="e">
        <f ca="1"/>
        <v>#NAME?</v>
      </c>
      <c r="T2335" s="199">
        <v>48213.728694974307</v>
      </c>
      <c r="U2335" s="199">
        <v>0</v>
      </c>
    </row>
    <row r="2336" spans="9:21" x14ac:dyDescent="0.3">
      <c r="I2336" s="199">
        <v>0</v>
      </c>
      <c r="J2336" s="199">
        <v>0</v>
      </c>
      <c r="K2336" s="199" t="e">
        <f ca="1"/>
        <v>#NAME?</v>
      </c>
      <c r="T2336" s="199">
        <v>0</v>
      </c>
      <c r="U2336" s="199">
        <v>0</v>
      </c>
    </row>
    <row r="2337" spans="9:21" x14ac:dyDescent="0.3">
      <c r="I2337" s="199">
        <v>0</v>
      </c>
      <c r="J2337" s="199">
        <v>0</v>
      </c>
      <c r="K2337" s="199" t="e">
        <f ca="1"/>
        <v>#NAME?</v>
      </c>
      <c r="T2337" s="199">
        <v>0</v>
      </c>
      <c r="U2337" s="199">
        <v>0</v>
      </c>
    </row>
    <row r="2338" spans="9:21" x14ac:dyDescent="0.3">
      <c r="I2338" s="199">
        <v>0</v>
      </c>
      <c r="J2338" s="199">
        <v>0</v>
      </c>
      <c r="K2338" s="199" t="e">
        <f ca="1"/>
        <v>#NAME?</v>
      </c>
      <c r="T2338" s="199">
        <v>0</v>
      </c>
      <c r="U2338" s="199">
        <v>0</v>
      </c>
    </row>
    <row r="2339" spans="9:21" x14ac:dyDescent="0.3">
      <c r="I2339" s="199">
        <v>0</v>
      </c>
      <c r="J2339" s="199">
        <v>0</v>
      </c>
      <c r="K2339" s="199" t="e">
        <f ca="1"/>
        <v>#NAME?</v>
      </c>
      <c r="T2339" s="199">
        <v>0</v>
      </c>
      <c r="U2339" s="199">
        <v>0</v>
      </c>
    </row>
    <row r="2340" spans="9:21" x14ac:dyDescent="0.3">
      <c r="I2340" s="199">
        <v>0</v>
      </c>
      <c r="J2340" s="199">
        <v>0</v>
      </c>
      <c r="K2340" s="199" t="e">
        <f ca="1"/>
        <v>#NAME?</v>
      </c>
      <c r="T2340" s="199">
        <v>0</v>
      </c>
      <c r="U2340" s="199">
        <v>0</v>
      </c>
    </row>
    <row r="2341" spans="9:21" x14ac:dyDescent="0.3">
      <c r="I2341" s="199">
        <v>0</v>
      </c>
      <c r="J2341" s="199">
        <v>0</v>
      </c>
      <c r="K2341" s="199" t="e">
        <f ca="1"/>
        <v>#NAME?</v>
      </c>
      <c r="T2341" s="199">
        <v>0</v>
      </c>
      <c r="U2341" s="199">
        <v>0</v>
      </c>
    </row>
    <row r="2342" spans="9:21" x14ac:dyDescent="0.3">
      <c r="I2342" s="199">
        <v>0</v>
      </c>
      <c r="J2342" s="199">
        <v>0</v>
      </c>
      <c r="K2342" s="199" t="e">
        <f ca="1"/>
        <v>#NAME?</v>
      </c>
      <c r="T2342" s="199">
        <v>0</v>
      </c>
      <c r="U2342" s="199">
        <v>0</v>
      </c>
    </row>
    <row r="2343" spans="9:21" x14ac:dyDescent="0.3">
      <c r="I2343" s="199">
        <v>0</v>
      </c>
      <c r="J2343" s="199">
        <v>0</v>
      </c>
      <c r="K2343" s="199" t="e">
        <f ca="1"/>
        <v>#NAME?</v>
      </c>
      <c r="T2343" s="199">
        <v>0</v>
      </c>
      <c r="U2343" s="199">
        <v>0</v>
      </c>
    </row>
    <row r="2344" spans="9:21" x14ac:dyDescent="0.3">
      <c r="I2344" s="199">
        <v>0</v>
      </c>
      <c r="J2344" s="199">
        <v>0</v>
      </c>
      <c r="K2344" s="199" t="e">
        <f ca="1"/>
        <v>#NAME?</v>
      </c>
      <c r="T2344" s="199">
        <v>0</v>
      </c>
      <c r="U2344" s="199">
        <v>0</v>
      </c>
    </row>
    <row r="2345" spans="9:21" x14ac:dyDescent="0.3">
      <c r="I2345" s="199">
        <v>0</v>
      </c>
      <c r="J2345" s="199">
        <v>0</v>
      </c>
      <c r="K2345" s="199" t="e">
        <f ca="1"/>
        <v>#NAME?</v>
      </c>
      <c r="T2345" s="199">
        <v>0</v>
      </c>
      <c r="U2345" s="199">
        <v>0</v>
      </c>
    </row>
    <row r="2346" spans="9:21" x14ac:dyDescent="0.3">
      <c r="I2346" s="199">
        <v>0</v>
      </c>
      <c r="J2346" s="199">
        <v>0</v>
      </c>
      <c r="K2346" s="199" t="e">
        <f ca="1"/>
        <v>#NAME?</v>
      </c>
      <c r="T2346" s="199">
        <v>0</v>
      </c>
      <c r="U2346" s="199">
        <v>0</v>
      </c>
    </row>
    <row r="2347" spans="9:21" x14ac:dyDescent="0.3">
      <c r="I2347" s="199">
        <v>0</v>
      </c>
      <c r="J2347" s="199">
        <v>0</v>
      </c>
      <c r="K2347" s="199" t="e">
        <f ca="1"/>
        <v>#NAME?</v>
      </c>
      <c r="T2347" s="199">
        <v>0</v>
      </c>
      <c r="U2347" s="199">
        <v>0</v>
      </c>
    </row>
    <row r="2348" spans="9:21" x14ac:dyDescent="0.3">
      <c r="I2348" s="199">
        <v>0</v>
      </c>
      <c r="J2348" s="199">
        <v>0</v>
      </c>
      <c r="K2348" s="199" t="e">
        <f ca="1"/>
        <v>#NAME?</v>
      </c>
      <c r="T2348" s="199">
        <v>0</v>
      </c>
      <c r="U2348" s="199">
        <v>0</v>
      </c>
    </row>
    <row r="2349" spans="9:21" x14ac:dyDescent="0.3">
      <c r="I2349" s="199">
        <v>0</v>
      </c>
      <c r="J2349" s="199">
        <v>0</v>
      </c>
      <c r="K2349" s="199" t="e">
        <f ca="1"/>
        <v>#NAME?</v>
      </c>
      <c r="T2349" s="199">
        <v>0</v>
      </c>
      <c r="U2349" s="199">
        <v>0</v>
      </c>
    </row>
    <row r="2350" spans="9:21" x14ac:dyDescent="0.3">
      <c r="I2350" s="199">
        <v>0</v>
      </c>
      <c r="J2350" s="199">
        <v>0</v>
      </c>
      <c r="K2350" s="199" t="e">
        <f ca="1"/>
        <v>#NAME?</v>
      </c>
      <c r="T2350" s="199">
        <v>0</v>
      </c>
      <c r="U2350" s="199">
        <v>0</v>
      </c>
    </row>
    <row r="2351" spans="9:21" x14ac:dyDescent="0.3">
      <c r="I2351" s="199">
        <v>0</v>
      </c>
      <c r="J2351" s="199">
        <v>0</v>
      </c>
      <c r="K2351" s="199" t="e">
        <f ca="1"/>
        <v>#NAME?</v>
      </c>
      <c r="T2351" s="199">
        <v>0</v>
      </c>
      <c r="U2351" s="199">
        <v>0</v>
      </c>
    </row>
    <row r="2352" spans="9:21" x14ac:dyDescent="0.3">
      <c r="I2352" s="199">
        <v>0</v>
      </c>
      <c r="J2352" s="199">
        <v>0</v>
      </c>
      <c r="K2352" s="199" t="e">
        <f ca="1"/>
        <v>#NAME?</v>
      </c>
      <c r="T2352" s="199">
        <v>0</v>
      </c>
      <c r="U2352" s="199">
        <v>0</v>
      </c>
    </row>
    <row r="2353" spans="9:21" x14ac:dyDescent="0.3">
      <c r="I2353" s="199">
        <v>0</v>
      </c>
      <c r="J2353" s="199">
        <v>0</v>
      </c>
      <c r="K2353" s="199" t="e">
        <f ca="1"/>
        <v>#NAME?</v>
      </c>
      <c r="T2353" s="199">
        <v>0</v>
      </c>
      <c r="U2353" s="199">
        <v>0</v>
      </c>
    </row>
    <row r="2354" spans="9:21" x14ac:dyDescent="0.3">
      <c r="I2354" s="199">
        <v>0</v>
      </c>
      <c r="J2354" s="199">
        <v>0</v>
      </c>
      <c r="K2354" s="199" t="e">
        <f ca="1"/>
        <v>#NAME?</v>
      </c>
      <c r="T2354" s="199">
        <v>0</v>
      </c>
      <c r="U2354" s="199">
        <v>0</v>
      </c>
    </row>
    <row r="2355" spans="9:21" x14ac:dyDescent="0.3">
      <c r="I2355" s="199">
        <v>0</v>
      </c>
      <c r="J2355" s="199">
        <v>0</v>
      </c>
      <c r="K2355" s="199" t="e">
        <f ca="1"/>
        <v>#NAME?</v>
      </c>
      <c r="T2355" s="199">
        <v>0</v>
      </c>
      <c r="U2355" s="199">
        <v>115935.61397364485</v>
      </c>
    </row>
    <row r="2356" spans="9:21" x14ac:dyDescent="0.3">
      <c r="I2356" s="199">
        <v>0</v>
      </c>
      <c r="J2356" s="199">
        <v>0</v>
      </c>
      <c r="K2356" s="199" t="e">
        <f ca="1"/>
        <v>#NAME?</v>
      </c>
      <c r="T2356" s="199">
        <v>0</v>
      </c>
      <c r="U2356" s="199">
        <v>0</v>
      </c>
    </row>
    <row r="2357" spans="9:21" x14ac:dyDescent="0.3">
      <c r="I2357" s="199">
        <v>0</v>
      </c>
      <c r="J2357" s="199">
        <v>0</v>
      </c>
      <c r="K2357" s="199" t="e">
        <f ca="1"/>
        <v>#NAME?</v>
      </c>
      <c r="T2357" s="199">
        <v>0</v>
      </c>
      <c r="U2357" s="199">
        <v>0</v>
      </c>
    </row>
    <row r="2358" spans="9:21" x14ac:dyDescent="0.3">
      <c r="I2358" s="199">
        <v>0</v>
      </c>
      <c r="J2358" s="199">
        <v>0</v>
      </c>
      <c r="K2358" s="199" t="e">
        <f ca="1"/>
        <v>#NAME?</v>
      </c>
      <c r="T2358" s="199">
        <v>0</v>
      </c>
      <c r="U2358" s="199">
        <v>0</v>
      </c>
    </row>
    <row r="2359" spans="9:21" x14ac:dyDescent="0.3">
      <c r="I2359" s="199">
        <v>0</v>
      </c>
      <c r="J2359" s="199">
        <v>0</v>
      </c>
      <c r="K2359" s="199" t="e">
        <f ca="1"/>
        <v>#NAME?</v>
      </c>
      <c r="T2359" s="199">
        <v>0</v>
      </c>
      <c r="U2359" s="199">
        <v>0</v>
      </c>
    </row>
    <row r="2360" spans="9:21" x14ac:dyDescent="0.3">
      <c r="I2360" s="199">
        <v>0</v>
      </c>
      <c r="J2360" s="199">
        <v>0</v>
      </c>
      <c r="K2360" s="199" t="e">
        <f ca="1"/>
        <v>#NAME?</v>
      </c>
      <c r="T2360" s="199">
        <v>0</v>
      </c>
      <c r="U2360" s="199">
        <v>0</v>
      </c>
    </row>
    <row r="2361" spans="9:21" x14ac:dyDescent="0.3">
      <c r="I2361" s="199">
        <v>0</v>
      </c>
      <c r="J2361" s="199">
        <v>0</v>
      </c>
      <c r="K2361" s="199" t="e">
        <f ca="1"/>
        <v>#NAME?</v>
      </c>
      <c r="T2361" s="199">
        <v>0</v>
      </c>
      <c r="U2361" s="199">
        <v>0</v>
      </c>
    </row>
    <row r="2362" spans="9:21" x14ac:dyDescent="0.3">
      <c r="I2362" s="199">
        <v>0</v>
      </c>
      <c r="J2362" s="199">
        <v>0</v>
      </c>
      <c r="K2362" s="199" t="e">
        <f ca="1"/>
        <v>#NAME?</v>
      </c>
      <c r="T2362" s="199">
        <v>0</v>
      </c>
      <c r="U2362" s="199">
        <v>0</v>
      </c>
    </row>
    <row r="2363" spans="9:21" x14ac:dyDescent="0.3">
      <c r="I2363" s="199">
        <v>0</v>
      </c>
      <c r="J2363" s="199">
        <v>0</v>
      </c>
      <c r="K2363" s="199" t="e">
        <f ca="1"/>
        <v>#NAME?</v>
      </c>
      <c r="T2363" s="199">
        <v>0</v>
      </c>
      <c r="U2363" s="199">
        <v>0</v>
      </c>
    </row>
    <row r="2364" spans="9:21" x14ac:dyDescent="0.3">
      <c r="I2364" s="199">
        <v>0</v>
      </c>
      <c r="J2364" s="199">
        <v>0</v>
      </c>
      <c r="K2364" s="199" t="e">
        <f ca="1"/>
        <v>#NAME?</v>
      </c>
      <c r="T2364" s="199">
        <v>0</v>
      </c>
      <c r="U2364" s="199">
        <v>0</v>
      </c>
    </row>
    <row r="2365" spans="9:21" x14ac:dyDescent="0.3">
      <c r="I2365" s="199">
        <v>0</v>
      </c>
      <c r="J2365" s="199">
        <v>0</v>
      </c>
      <c r="K2365" s="199" t="e">
        <f ca="1"/>
        <v>#NAME?</v>
      </c>
      <c r="T2365" s="199">
        <v>0</v>
      </c>
      <c r="U2365" s="199">
        <v>0</v>
      </c>
    </row>
    <row r="2366" spans="9:21" x14ac:dyDescent="0.3">
      <c r="I2366" s="199">
        <v>0</v>
      </c>
      <c r="J2366" s="199">
        <v>0</v>
      </c>
      <c r="K2366" s="199" t="e">
        <f ca="1"/>
        <v>#NAME?</v>
      </c>
      <c r="T2366" s="199">
        <v>0</v>
      </c>
      <c r="U2366" s="199">
        <v>0</v>
      </c>
    </row>
    <row r="2367" spans="9:21" x14ac:dyDescent="0.3">
      <c r="I2367" s="199">
        <v>0</v>
      </c>
      <c r="J2367" s="199">
        <v>0</v>
      </c>
      <c r="K2367" s="199" t="e">
        <f ca="1"/>
        <v>#NAME?</v>
      </c>
      <c r="T2367" s="199">
        <v>0</v>
      </c>
      <c r="U2367" s="199">
        <v>341188.0701002659</v>
      </c>
    </row>
    <row r="2368" spans="9:21" x14ac:dyDescent="0.3">
      <c r="I2368" s="199">
        <v>0</v>
      </c>
      <c r="J2368" s="199">
        <v>0</v>
      </c>
      <c r="K2368" s="199" t="e">
        <f ca="1"/>
        <v>#NAME?</v>
      </c>
      <c r="T2368" s="199">
        <v>0</v>
      </c>
      <c r="U2368" s="199">
        <v>0</v>
      </c>
    </row>
    <row r="2369" spans="9:21" x14ac:dyDescent="0.3">
      <c r="I2369" s="199">
        <v>0</v>
      </c>
      <c r="J2369" s="199">
        <v>0</v>
      </c>
      <c r="K2369" s="199" t="e">
        <f ca="1"/>
        <v>#NAME?</v>
      </c>
      <c r="T2369" s="199">
        <v>0</v>
      </c>
      <c r="U2369" s="199">
        <v>0</v>
      </c>
    </row>
    <row r="2370" spans="9:21" x14ac:dyDescent="0.3">
      <c r="I2370" s="199">
        <v>0</v>
      </c>
      <c r="J2370" s="199">
        <v>0</v>
      </c>
      <c r="K2370" s="199" t="e">
        <f ca="1"/>
        <v>#NAME?</v>
      </c>
      <c r="T2370" s="199">
        <v>0</v>
      </c>
      <c r="U2370" s="199">
        <v>0</v>
      </c>
    </row>
    <row r="2371" spans="9:21" x14ac:dyDescent="0.3">
      <c r="I2371" s="199">
        <v>0</v>
      </c>
      <c r="J2371" s="199">
        <v>0</v>
      </c>
      <c r="K2371" s="199" t="e">
        <f ca="1"/>
        <v>#NAME?</v>
      </c>
      <c r="T2371" s="199">
        <v>0</v>
      </c>
      <c r="U2371" s="199">
        <v>0</v>
      </c>
    </row>
    <row r="2372" spans="9:21" x14ac:dyDescent="0.3">
      <c r="I2372" s="199">
        <v>0</v>
      </c>
      <c r="J2372" s="199">
        <v>0</v>
      </c>
      <c r="K2372" s="199" t="e">
        <f ca="1"/>
        <v>#NAME?</v>
      </c>
      <c r="T2372" s="199">
        <v>0</v>
      </c>
      <c r="U2372" s="199">
        <v>0</v>
      </c>
    </row>
    <row r="2373" spans="9:21" x14ac:dyDescent="0.3">
      <c r="I2373" s="199">
        <v>0</v>
      </c>
      <c r="J2373" s="199">
        <v>0</v>
      </c>
      <c r="K2373" s="199" t="e">
        <f ca="1"/>
        <v>#NAME?</v>
      </c>
      <c r="T2373" s="199">
        <v>0</v>
      </c>
      <c r="U2373" s="199">
        <v>281925.76517670823</v>
      </c>
    </row>
    <row r="2374" spans="9:21" x14ac:dyDescent="0.3">
      <c r="I2374" s="199">
        <v>0</v>
      </c>
      <c r="J2374" s="199">
        <v>0</v>
      </c>
      <c r="K2374" s="199" t="e">
        <f ca="1"/>
        <v>#NAME?</v>
      </c>
      <c r="T2374" s="199">
        <v>0</v>
      </c>
      <c r="U2374" s="199">
        <v>0</v>
      </c>
    </row>
    <row r="2375" spans="9:21" x14ac:dyDescent="0.3">
      <c r="I2375" s="199">
        <v>0</v>
      </c>
      <c r="J2375" s="199">
        <v>0</v>
      </c>
      <c r="K2375" s="199" t="e">
        <f ca="1"/>
        <v>#NAME?</v>
      </c>
      <c r="T2375" s="199">
        <v>0</v>
      </c>
      <c r="U2375" s="199">
        <v>0</v>
      </c>
    </row>
    <row r="2376" spans="9:21" x14ac:dyDescent="0.3">
      <c r="I2376" s="199">
        <v>0</v>
      </c>
      <c r="J2376" s="199">
        <v>0</v>
      </c>
      <c r="K2376" s="199" t="e">
        <f ca="1"/>
        <v>#NAME?</v>
      </c>
      <c r="T2376" s="199">
        <v>0</v>
      </c>
      <c r="U2376" s="199">
        <v>0</v>
      </c>
    </row>
    <row r="2377" spans="9:21" x14ac:dyDescent="0.3">
      <c r="I2377" s="199">
        <v>0</v>
      </c>
      <c r="J2377" s="199">
        <v>0</v>
      </c>
      <c r="K2377" s="199" t="e">
        <f ca="1"/>
        <v>#NAME?</v>
      </c>
      <c r="T2377" s="199">
        <v>0</v>
      </c>
      <c r="U2377" s="199">
        <v>0</v>
      </c>
    </row>
    <row r="2378" spans="9:21" x14ac:dyDescent="0.3">
      <c r="I2378" s="199">
        <v>0</v>
      </c>
      <c r="J2378" s="199">
        <v>0</v>
      </c>
      <c r="K2378" s="199" t="e">
        <f ca="1"/>
        <v>#NAME?</v>
      </c>
      <c r="T2378" s="199">
        <v>0</v>
      </c>
      <c r="U2378" s="199">
        <v>0</v>
      </c>
    </row>
    <row r="2379" spans="9:21" x14ac:dyDescent="0.3">
      <c r="I2379" s="199">
        <v>0</v>
      </c>
      <c r="J2379" s="199">
        <v>0</v>
      </c>
      <c r="K2379" s="199" t="e">
        <f ca="1"/>
        <v>#NAME?</v>
      </c>
      <c r="T2379" s="199">
        <v>0</v>
      </c>
      <c r="U2379" s="199">
        <v>0</v>
      </c>
    </row>
    <row r="2380" spans="9:21" x14ac:dyDescent="0.3">
      <c r="I2380" s="199">
        <v>0</v>
      </c>
      <c r="J2380" s="199">
        <v>0</v>
      </c>
      <c r="K2380" s="199" t="e">
        <f ca="1"/>
        <v>#NAME?</v>
      </c>
      <c r="T2380" s="199">
        <v>0</v>
      </c>
      <c r="U2380" s="199">
        <v>0</v>
      </c>
    </row>
    <row r="2381" spans="9:21" x14ac:dyDescent="0.3">
      <c r="I2381" s="199">
        <v>0</v>
      </c>
      <c r="J2381" s="199">
        <v>0</v>
      </c>
      <c r="K2381" s="199" t="e">
        <f ca="1"/>
        <v>#NAME?</v>
      </c>
      <c r="T2381" s="199">
        <v>0</v>
      </c>
      <c r="U2381" s="199">
        <v>0</v>
      </c>
    </row>
    <row r="2382" spans="9:21" x14ac:dyDescent="0.3">
      <c r="I2382" s="199">
        <v>0</v>
      </c>
      <c r="J2382" s="199">
        <v>0</v>
      </c>
      <c r="K2382" s="199" t="e">
        <f ca="1"/>
        <v>#NAME?</v>
      </c>
      <c r="T2382" s="199">
        <v>0</v>
      </c>
      <c r="U2382" s="199">
        <v>0</v>
      </c>
    </row>
    <row r="2383" spans="9:21" x14ac:dyDescent="0.3">
      <c r="I2383" s="199">
        <v>0</v>
      </c>
      <c r="J2383" s="199">
        <v>0</v>
      </c>
      <c r="K2383" s="199" t="e">
        <f ca="1"/>
        <v>#NAME?</v>
      </c>
      <c r="T2383" s="199">
        <v>0</v>
      </c>
      <c r="U2383" s="199">
        <v>0</v>
      </c>
    </row>
    <row r="2384" spans="9:21" x14ac:dyDescent="0.3">
      <c r="I2384" s="199">
        <v>0</v>
      </c>
      <c r="J2384" s="199">
        <v>0</v>
      </c>
      <c r="K2384" s="199" t="e">
        <f ca="1"/>
        <v>#NAME?</v>
      </c>
      <c r="T2384" s="199">
        <v>0</v>
      </c>
      <c r="U2384" s="199">
        <v>0</v>
      </c>
    </row>
    <row r="2385" spans="9:21" x14ac:dyDescent="0.3">
      <c r="I2385" s="199">
        <v>0</v>
      </c>
      <c r="J2385" s="199">
        <v>0</v>
      </c>
      <c r="K2385" s="199" t="e">
        <f ca="1"/>
        <v>#NAME?</v>
      </c>
      <c r="T2385" s="199">
        <v>0</v>
      </c>
      <c r="U2385" s="199">
        <v>0</v>
      </c>
    </row>
    <row r="2386" spans="9:21" x14ac:dyDescent="0.3">
      <c r="I2386" s="199">
        <v>0</v>
      </c>
      <c r="J2386" s="199">
        <v>0</v>
      </c>
      <c r="K2386" s="199" t="e">
        <f ca="1"/>
        <v>#NAME?</v>
      </c>
      <c r="T2386" s="199">
        <v>0</v>
      </c>
      <c r="U2386" s="199">
        <v>0</v>
      </c>
    </row>
    <row r="2387" spans="9:21" x14ac:dyDescent="0.3">
      <c r="I2387" s="199">
        <v>0</v>
      </c>
      <c r="J2387" s="199">
        <v>0</v>
      </c>
      <c r="K2387" s="199" t="e">
        <f ca="1"/>
        <v>#NAME?</v>
      </c>
      <c r="T2387" s="199">
        <v>0</v>
      </c>
      <c r="U2387" s="199">
        <v>0</v>
      </c>
    </row>
    <row r="2388" spans="9:21" x14ac:dyDescent="0.3">
      <c r="I2388" s="199">
        <v>0</v>
      </c>
      <c r="J2388" s="199">
        <v>0</v>
      </c>
      <c r="K2388" s="199" t="e">
        <f ca="1"/>
        <v>#NAME?</v>
      </c>
      <c r="T2388" s="199">
        <v>0</v>
      </c>
      <c r="U2388" s="199">
        <v>0</v>
      </c>
    </row>
    <row r="2389" spans="9:21" x14ac:dyDescent="0.3">
      <c r="I2389" s="199">
        <v>0</v>
      </c>
      <c r="J2389" s="199">
        <v>0</v>
      </c>
      <c r="K2389" s="199" t="e">
        <f ca="1"/>
        <v>#NAME?</v>
      </c>
      <c r="T2389" s="199">
        <v>0</v>
      </c>
      <c r="U2389" s="199">
        <v>0</v>
      </c>
    </row>
    <row r="2390" spans="9:21" x14ac:dyDescent="0.3">
      <c r="I2390" s="199">
        <v>0</v>
      </c>
      <c r="J2390" s="199">
        <v>0</v>
      </c>
      <c r="K2390" s="199" t="e">
        <f ca="1"/>
        <v>#NAME?</v>
      </c>
      <c r="T2390" s="199">
        <v>0</v>
      </c>
      <c r="U2390" s="199">
        <v>20752.847806091948</v>
      </c>
    </row>
    <row r="2391" spans="9:21" x14ac:dyDescent="0.3">
      <c r="I2391" s="199">
        <v>0</v>
      </c>
      <c r="J2391" s="199">
        <v>0</v>
      </c>
      <c r="K2391" s="199" t="e">
        <f ca="1"/>
        <v>#NAME?</v>
      </c>
      <c r="T2391" s="199">
        <v>0</v>
      </c>
      <c r="U2391" s="199">
        <v>0</v>
      </c>
    </row>
    <row r="2392" spans="9:21" x14ac:dyDescent="0.3">
      <c r="I2392" s="199">
        <v>0</v>
      </c>
      <c r="J2392" s="199">
        <v>0</v>
      </c>
      <c r="K2392" s="199" t="e">
        <f ca="1"/>
        <v>#NAME?</v>
      </c>
      <c r="T2392" s="199">
        <v>0</v>
      </c>
      <c r="U2392" s="199">
        <v>0</v>
      </c>
    </row>
    <row r="2393" spans="9:21" x14ac:dyDescent="0.3">
      <c r="I2393" s="199">
        <v>0</v>
      </c>
      <c r="J2393" s="199">
        <v>0</v>
      </c>
      <c r="K2393" s="199" t="e">
        <f ca="1"/>
        <v>#NAME?</v>
      </c>
      <c r="T2393" s="199">
        <v>0</v>
      </c>
      <c r="U2393" s="199">
        <v>0</v>
      </c>
    </row>
    <row r="2394" spans="9:21" x14ac:dyDescent="0.3">
      <c r="I2394" s="199">
        <v>27033.296313313909</v>
      </c>
      <c r="J2394" s="199">
        <v>0</v>
      </c>
      <c r="K2394" s="199" t="e">
        <f ca="1"/>
        <v>#NAME?</v>
      </c>
      <c r="T2394" s="199">
        <v>27033.296313313909</v>
      </c>
      <c r="U2394" s="199">
        <v>0</v>
      </c>
    </row>
    <row r="2395" spans="9:21" x14ac:dyDescent="0.3">
      <c r="I2395" s="199">
        <v>0</v>
      </c>
      <c r="J2395" s="199">
        <v>0</v>
      </c>
      <c r="K2395" s="199" t="e">
        <f ca="1"/>
        <v>#NAME?</v>
      </c>
      <c r="T2395" s="199">
        <v>0</v>
      </c>
      <c r="U2395" s="199">
        <v>0</v>
      </c>
    </row>
    <row r="2396" spans="9:21" x14ac:dyDescent="0.3">
      <c r="I2396" s="199">
        <v>0</v>
      </c>
      <c r="J2396" s="199">
        <v>0</v>
      </c>
      <c r="K2396" s="199" t="e">
        <f ca="1"/>
        <v>#NAME?</v>
      </c>
      <c r="T2396" s="199">
        <v>0</v>
      </c>
      <c r="U2396" s="199">
        <v>0</v>
      </c>
    </row>
    <row r="2397" spans="9:21" x14ac:dyDescent="0.3">
      <c r="I2397" s="199">
        <v>0</v>
      </c>
      <c r="J2397" s="199">
        <v>0</v>
      </c>
      <c r="K2397" s="199" t="e">
        <f ca="1"/>
        <v>#NAME?</v>
      </c>
      <c r="T2397" s="199">
        <v>0</v>
      </c>
      <c r="U2397" s="199">
        <v>0</v>
      </c>
    </row>
    <row r="2398" spans="9:21" x14ac:dyDescent="0.3">
      <c r="I2398" s="199">
        <v>0</v>
      </c>
      <c r="J2398" s="199">
        <v>0</v>
      </c>
      <c r="K2398" s="199" t="e">
        <f ca="1"/>
        <v>#NAME?</v>
      </c>
      <c r="T2398" s="199">
        <v>0</v>
      </c>
      <c r="U2398" s="199">
        <v>0</v>
      </c>
    </row>
    <row r="2399" spans="9:21" x14ac:dyDescent="0.3">
      <c r="I2399" s="199">
        <v>0</v>
      </c>
      <c r="J2399" s="199">
        <v>0</v>
      </c>
      <c r="K2399" s="199" t="e">
        <f ca="1"/>
        <v>#NAME?</v>
      </c>
      <c r="T2399" s="199">
        <v>0</v>
      </c>
      <c r="U2399" s="199">
        <v>0</v>
      </c>
    </row>
    <row r="2400" spans="9:21" x14ac:dyDescent="0.3">
      <c r="I2400" s="199">
        <v>0</v>
      </c>
      <c r="J2400" s="199">
        <v>0</v>
      </c>
      <c r="K2400" s="199" t="e">
        <f ca="1"/>
        <v>#NAME?</v>
      </c>
      <c r="T2400" s="199">
        <v>0</v>
      </c>
      <c r="U2400" s="199">
        <v>0</v>
      </c>
    </row>
    <row r="2401" spans="9:21" x14ac:dyDescent="0.3">
      <c r="I2401" s="199">
        <v>0</v>
      </c>
      <c r="J2401" s="199">
        <v>0</v>
      </c>
      <c r="K2401" s="199" t="e">
        <f ca="1"/>
        <v>#NAME?</v>
      </c>
      <c r="T2401" s="199">
        <v>0</v>
      </c>
      <c r="U2401" s="199">
        <v>0</v>
      </c>
    </row>
    <row r="2402" spans="9:21" x14ac:dyDescent="0.3">
      <c r="I2402" s="199">
        <v>0</v>
      </c>
      <c r="J2402" s="199">
        <v>0</v>
      </c>
      <c r="K2402" s="199" t="e">
        <f ca="1"/>
        <v>#NAME?</v>
      </c>
      <c r="T2402" s="199">
        <v>0</v>
      </c>
      <c r="U2402" s="199">
        <v>0</v>
      </c>
    </row>
    <row r="2403" spans="9:21" x14ac:dyDescent="0.3">
      <c r="I2403" s="199">
        <v>0</v>
      </c>
      <c r="J2403" s="199">
        <v>0</v>
      </c>
      <c r="K2403" s="199" t="e">
        <f ca="1"/>
        <v>#NAME?</v>
      </c>
      <c r="T2403" s="199">
        <v>0</v>
      </c>
      <c r="U2403" s="199">
        <v>0</v>
      </c>
    </row>
    <row r="2404" spans="9:21" x14ac:dyDescent="0.3">
      <c r="I2404" s="199">
        <v>0</v>
      </c>
      <c r="J2404" s="199">
        <v>0</v>
      </c>
      <c r="K2404" s="199" t="e">
        <f ca="1"/>
        <v>#NAME?</v>
      </c>
      <c r="T2404" s="199">
        <v>0</v>
      </c>
      <c r="U2404" s="199">
        <v>0</v>
      </c>
    </row>
    <row r="2405" spans="9:21" x14ac:dyDescent="0.3">
      <c r="I2405" s="199">
        <v>0</v>
      </c>
      <c r="J2405" s="199">
        <v>0</v>
      </c>
      <c r="K2405" s="199" t="e">
        <f ca="1"/>
        <v>#NAME?</v>
      </c>
      <c r="T2405" s="199">
        <v>0</v>
      </c>
      <c r="U2405" s="199">
        <v>0</v>
      </c>
    </row>
    <row r="2406" spans="9:21" x14ac:dyDescent="0.3">
      <c r="I2406" s="199">
        <v>0</v>
      </c>
      <c r="J2406" s="199">
        <v>0</v>
      </c>
      <c r="K2406" s="199" t="e">
        <f ca="1"/>
        <v>#NAME?</v>
      </c>
      <c r="T2406" s="199">
        <v>0</v>
      </c>
      <c r="U2406" s="199">
        <v>0</v>
      </c>
    </row>
    <row r="2407" spans="9:21" x14ac:dyDescent="0.3">
      <c r="I2407" s="199">
        <v>0</v>
      </c>
      <c r="J2407" s="199">
        <v>0</v>
      </c>
      <c r="K2407" s="199" t="e">
        <f ca="1"/>
        <v>#NAME?</v>
      </c>
      <c r="T2407" s="199">
        <v>0</v>
      </c>
      <c r="U2407" s="199">
        <v>0</v>
      </c>
    </row>
    <row r="2408" spans="9:21" x14ac:dyDescent="0.3">
      <c r="I2408" s="199">
        <v>0</v>
      </c>
      <c r="J2408" s="199">
        <v>0</v>
      </c>
      <c r="K2408" s="199" t="e">
        <f ca="1"/>
        <v>#NAME?</v>
      </c>
      <c r="T2408" s="199">
        <v>0</v>
      </c>
      <c r="U2408" s="199">
        <v>0</v>
      </c>
    </row>
    <row r="2409" spans="9:21" x14ac:dyDescent="0.3">
      <c r="I2409" s="199">
        <v>0</v>
      </c>
      <c r="J2409" s="199">
        <v>0</v>
      </c>
      <c r="K2409" s="199" t="e">
        <f ca="1"/>
        <v>#NAME?</v>
      </c>
      <c r="T2409" s="199">
        <v>0</v>
      </c>
      <c r="U2409" s="199">
        <v>0</v>
      </c>
    </row>
    <row r="2410" spans="9:21" x14ac:dyDescent="0.3">
      <c r="I2410" s="199">
        <v>0</v>
      </c>
      <c r="J2410" s="199">
        <v>0</v>
      </c>
      <c r="K2410" s="199" t="e">
        <f ca="1"/>
        <v>#NAME?</v>
      </c>
      <c r="T2410" s="199">
        <v>0</v>
      </c>
      <c r="U2410" s="199">
        <v>0</v>
      </c>
    </row>
    <row r="2411" spans="9:21" x14ac:dyDescent="0.3">
      <c r="I2411" s="199">
        <v>0</v>
      </c>
      <c r="J2411" s="199">
        <v>0</v>
      </c>
      <c r="K2411" s="199" t="e">
        <f ca="1"/>
        <v>#NAME?</v>
      </c>
      <c r="T2411" s="199">
        <v>0</v>
      </c>
      <c r="U2411" s="199">
        <v>0</v>
      </c>
    </row>
    <row r="2412" spans="9:21" x14ac:dyDescent="0.3">
      <c r="I2412" s="199">
        <v>0</v>
      </c>
      <c r="J2412" s="199">
        <v>0</v>
      </c>
      <c r="K2412" s="199" t="e">
        <f ca="1"/>
        <v>#NAME?</v>
      </c>
      <c r="T2412" s="199">
        <v>0</v>
      </c>
      <c r="U2412" s="199">
        <v>0</v>
      </c>
    </row>
    <row r="2413" spans="9:21" x14ac:dyDescent="0.3">
      <c r="I2413" s="199">
        <v>0</v>
      </c>
      <c r="J2413" s="199">
        <v>0</v>
      </c>
      <c r="K2413" s="199" t="e">
        <f ca="1"/>
        <v>#NAME?</v>
      </c>
      <c r="T2413" s="199">
        <v>0</v>
      </c>
      <c r="U2413" s="199">
        <v>0</v>
      </c>
    </row>
    <row r="2414" spans="9:21" x14ac:dyDescent="0.3">
      <c r="I2414" s="199">
        <v>0</v>
      </c>
      <c r="J2414" s="199">
        <v>0</v>
      </c>
      <c r="K2414" s="199" t="e">
        <f ca="1"/>
        <v>#NAME?</v>
      </c>
      <c r="T2414" s="199">
        <v>0</v>
      </c>
      <c r="U2414" s="199">
        <v>0</v>
      </c>
    </row>
    <row r="2415" spans="9:21" x14ac:dyDescent="0.3">
      <c r="I2415" s="199">
        <v>0</v>
      </c>
      <c r="J2415" s="199">
        <v>0</v>
      </c>
      <c r="K2415" s="199" t="e">
        <f ca="1"/>
        <v>#NAME?</v>
      </c>
      <c r="T2415" s="199">
        <v>0</v>
      </c>
      <c r="U2415" s="199">
        <v>0</v>
      </c>
    </row>
    <row r="2416" spans="9:21" x14ac:dyDescent="0.3">
      <c r="I2416" s="199">
        <v>0</v>
      </c>
      <c r="J2416" s="199">
        <v>0</v>
      </c>
      <c r="K2416" s="199" t="e">
        <f ca="1"/>
        <v>#NAME?</v>
      </c>
      <c r="T2416" s="199">
        <v>0</v>
      </c>
      <c r="U2416" s="199">
        <v>0</v>
      </c>
    </row>
    <row r="2417" spans="9:21" x14ac:dyDescent="0.3">
      <c r="I2417" s="199">
        <v>0</v>
      </c>
      <c r="J2417" s="199">
        <v>0</v>
      </c>
      <c r="K2417" s="199" t="e">
        <f ca="1"/>
        <v>#NAME?</v>
      </c>
      <c r="T2417" s="199">
        <v>0</v>
      </c>
      <c r="U2417" s="199">
        <v>0</v>
      </c>
    </row>
    <row r="2418" spans="9:21" x14ac:dyDescent="0.3">
      <c r="I2418" s="199">
        <v>0</v>
      </c>
      <c r="J2418" s="199">
        <v>0</v>
      </c>
      <c r="K2418" s="199" t="e">
        <f ca="1"/>
        <v>#NAME?</v>
      </c>
      <c r="T2418" s="199">
        <v>0</v>
      </c>
      <c r="U2418" s="199">
        <v>0</v>
      </c>
    </row>
    <row r="2419" spans="9:21" x14ac:dyDescent="0.3">
      <c r="I2419" s="199">
        <v>0</v>
      </c>
      <c r="J2419" s="199">
        <v>0</v>
      </c>
      <c r="K2419" s="199" t="e">
        <f ca="1"/>
        <v>#NAME?</v>
      </c>
      <c r="T2419" s="199">
        <v>0</v>
      </c>
      <c r="U2419" s="199">
        <v>0</v>
      </c>
    </row>
    <row r="2420" spans="9:21" x14ac:dyDescent="0.3">
      <c r="I2420" s="199">
        <v>0</v>
      </c>
      <c r="J2420" s="199">
        <v>0</v>
      </c>
      <c r="K2420" s="199" t="e">
        <f ca="1"/>
        <v>#NAME?</v>
      </c>
      <c r="T2420" s="199">
        <v>0</v>
      </c>
      <c r="U2420" s="199">
        <v>0</v>
      </c>
    </row>
    <row r="2421" spans="9:21" x14ac:dyDescent="0.3">
      <c r="I2421" s="199">
        <v>0</v>
      </c>
      <c r="J2421" s="199">
        <v>0</v>
      </c>
      <c r="K2421" s="199" t="e">
        <f ca="1"/>
        <v>#NAME?</v>
      </c>
      <c r="T2421" s="199">
        <v>0</v>
      </c>
      <c r="U2421" s="199">
        <v>0</v>
      </c>
    </row>
    <row r="2422" spans="9:21" x14ac:dyDescent="0.3">
      <c r="I2422" s="199">
        <v>0</v>
      </c>
      <c r="J2422" s="199">
        <v>0</v>
      </c>
      <c r="K2422" s="199" t="e">
        <f ca="1"/>
        <v>#NAME?</v>
      </c>
      <c r="T2422" s="199">
        <v>0</v>
      </c>
      <c r="U2422" s="199">
        <v>0</v>
      </c>
    </row>
    <row r="2423" spans="9:21" x14ac:dyDescent="0.3">
      <c r="I2423" s="199">
        <v>0</v>
      </c>
      <c r="J2423" s="199">
        <v>0</v>
      </c>
      <c r="K2423" s="199" t="e">
        <f ca="1"/>
        <v>#NAME?</v>
      </c>
      <c r="T2423" s="199">
        <v>0</v>
      </c>
      <c r="U2423" s="199">
        <v>0</v>
      </c>
    </row>
    <row r="2424" spans="9:21" x14ac:dyDescent="0.3">
      <c r="I2424" s="199">
        <v>0</v>
      </c>
      <c r="J2424" s="199">
        <v>0</v>
      </c>
      <c r="K2424" s="199" t="e">
        <f ca="1"/>
        <v>#NAME?</v>
      </c>
      <c r="T2424" s="199">
        <v>0</v>
      </c>
      <c r="U2424" s="199">
        <v>0</v>
      </c>
    </row>
    <row r="2425" spans="9:21" x14ac:dyDescent="0.3">
      <c r="I2425" s="199">
        <v>0</v>
      </c>
      <c r="J2425" s="199">
        <v>0</v>
      </c>
      <c r="K2425" s="199" t="e">
        <f ca="1"/>
        <v>#NAME?</v>
      </c>
      <c r="T2425" s="199">
        <v>0</v>
      </c>
      <c r="U2425" s="199">
        <v>0</v>
      </c>
    </row>
    <row r="2426" spans="9:21" x14ac:dyDescent="0.3">
      <c r="I2426" s="199">
        <v>0</v>
      </c>
      <c r="J2426" s="199">
        <v>0</v>
      </c>
      <c r="K2426" s="199" t="e">
        <f ca="1"/>
        <v>#NAME?</v>
      </c>
      <c r="T2426" s="199">
        <v>0</v>
      </c>
      <c r="U2426" s="199">
        <v>504218.54736037122</v>
      </c>
    </row>
    <row r="2427" spans="9:21" x14ac:dyDescent="0.3">
      <c r="I2427" s="199">
        <v>0</v>
      </c>
      <c r="J2427" s="199">
        <v>0</v>
      </c>
      <c r="K2427" s="199" t="e">
        <f ca="1"/>
        <v>#NAME?</v>
      </c>
      <c r="T2427" s="199">
        <v>0</v>
      </c>
      <c r="U2427" s="199">
        <v>0</v>
      </c>
    </row>
    <row r="2428" spans="9:21" x14ac:dyDescent="0.3">
      <c r="I2428" s="199">
        <v>0</v>
      </c>
      <c r="J2428" s="199">
        <v>0</v>
      </c>
      <c r="K2428" s="199" t="e">
        <f ca="1"/>
        <v>#NAME?</v>
      </c>
      <c r="T2428" s="199">
        <v>0</v>
      </c>
      <c r="U2428" s="199">
        <v>0</v>
      </c>
    </row>
    <row r="2429" spans="9:21" x14ac:dyDescent="0.3">
      <c r="I2429" s="199">
        <v>242258.76474304203</v>
      </c>
      <c r="J2429" s="199">
        <v>0</v>
      </c>
      <c r="K2429" s="199" t="e">
        <f ca="1"/>
        <v>#NAME?</v>
      </c>
      <c r="T2429" s="199">
        <v>242258.76474304203</v>
      </c>
      <c r="U2429" s="199">
        <v>0</v>
      </c>
    </row>
    <row r="2430" spans="9:21" x14ac:dyDescent="0.3">
      <c r="I2430" s="199">
        <v>0</v>
      </c>
      <c r="J2430" s="199">
        <v>0</v>
      </c>
      <c r="K2430" s="199" t="e">
        <f ca="1"/>
        <v>#NAME?</v>
      </c>
      <c r="T2430" s="199">
        <v>0</v>
      </c>
      <c r="U2430" s="199">
        <v>0</v>
      </c>
    </row>
    <row r="2431" spans="9:21" x14ac:dyDescent="0.3">
      <c r="I2431" s="199">
        <v>0</v>
      </c>
      <c r="J2431" s="199">
        <v>0</v>
      </c>
      <c r="K2431" s="199" t="e">
        <f ca="1"/>
        <v>#NAME?</v>
      </c>
      <c r="T2431" s="199">
        <v>0</v>
      </c>
      <c r="U2431" s="199">
        <v>0</v>
      </c>
    </row>
    <row r="2432" spans="9:21" x14ac:dyDescent="0.3">
      <c r="I2432" s="199">
        <v>0</v>
      </c>
      <c r="J2432" s="199">
        <v>0</v>
      </c>
      <c r="K2432" s="199" t="e">
        <f ca="1"/>
        <v>#NAME?</v>
      </c>
      <c r="T2432" s="199">
        <v>0</v>
      </c>
      <c r="U2432" s="199">
        <v>0</v>
      </c>
    </row>
    <row r="2433" spans="9:21" x14ac:dyDescent="0.3">
      <c r="I2433" s="199">
        <v>0</v>
      </c>
      <c r="J2433" s="199">
        <v>0</v>
      </c>
      <c r="K2433" s="199" t="e">
        <f ca="1"/>
        <v>#NAME?</v>
      </c>
      <c r="T2433" s="199">
        <v>0</v>
      </c>
      <c r="U2433" s="199">
        <v>7110.6046956243299</v>
      </c>
    </row>
    <row r="2434" spans="9:21" x14ac:dyDescent="0.3">
      <c r="I2434" s="199">
        <v>0</v>
      </c>
      <c r="J2434" s="199">
        <v>0</v>
      </c>
      <c r="K2434" s="199" t="e">
        <f ca="1"/>
        <v>#NAME?</v>
      </c>
      <c r="T2434" s="199">
        <v>0</v>
      </c>
      <c r="U2434" s="199">
        <v>0</v>
      </c>
    </row>
    <row r="2435" spans="9:21" x14ac:dyDescent="0.3">
      <c r="I2435" s="199">
        <v>0</v>
      </c>
      <c r="J2435" s="199">
        <v>0</v>
      </c>
      <c r="K2435" s="199" t="e">
        <f ca="1"/>
        <v>#NAME?</v>
      </c>
      <c r="T2435" s="199">
        <v>0</v>
      </c>
      <c r="U2435" s="199">
        <v>0</v>
      </c>
    </row>
    <row r="2436" spans="9:21" x14ac:dyDescent="0.3">
      <c r="I2436" s="199">
        <v>0</v>
      </c>
      <c r="J2436" s="199">
        <v>0</v>
      </c>
      <c r="K2436" s="199" t="e">
        <f ca="1"/>
        <v>#NAME?</v>
      </c>
      <c r="T2436" s="199">
        <v>0</v>
      </c>
      <c r="U2436" s="199">
        <v>0</v>
      </c>
    </row>
    <row r="2437" spans="9:21" x14ac:dyDescent="0.3">
      <c r="I2437" s="199">
        <v>0</v>
      </c>
      <c r="J2437" s="199">
        <v>0</v>
      </c>
      <c r="K2437" s="199" t="e">
        <f ca="1"/>
        <v>#NAME?</v>
      </c>
      <c r="T2437" s="199">
        <v>0</v>
      </c>
      <c r="U2437" s="199">
        <v>0</v>
      </c>
    </row>
    <row r="2438" spans="9:21" x14ac:dyDescent="0.3">
      <c r="I2438" s="199">
        <v>0</v>
      </c>
      <c r="J2438" s="199">
        <v>0</v>
      </c>
      <c r="K2438" s="199" t="e">
        <f ca="1"/>
        <v>#NAME?</v>
      </c>
      <c r="T2438" s="199">
        <v>0</v>
      </c>
      <c r="U2438" s="199">
        <v>0</v>
      </c>
    </row>
    <row r="2439" spans="9:21" x14ac:dyDescent="0.3">
      <c r="I2439" s="199">
        <v>0</v>
      </c>
      <c r="J2439" s="199">
        <v>0</v>
      </c>
      <c r="K2439" s="199" t="e">
        <f ca="1"/>
        <v>#NAME?</v>
      </c>
      <c r="T2439" s="199">
        <v>0</v>
      </c>
      <c r="U2439" s="199">
        <v>0</v>
      </c>
    </row>
    <row r="2440" spans="9:21" x14ac:dyDescent="0.3">
      <c r="I2440" s="199">
        <v>0</v>
      </c>
      <c r="J2440" s="199">
        <v>0</v>
      </c>
      <c r="K2440" s="199" t="e">
        <f ca="1"/>
        <v>#NAME?</v>
      </c>
      <c r="T2440" s="199">
        <v>0</v>
      </c>
      <c r="U2440" s="199">
        <v>0</v>
      </c>
    </row>
    <row r="2441" spans="9:21" x14ac:dyDescent="0.3">
      <c r="I2441" s="199">
        <v>0</v>
      </c>
      <c r="J2441" s="199">
        <v>0</v>
      </c>
      <c r="K2441" s="199" t="e">
        <f ca="1"/>
        <v>#NAME?</v>
      </c>
      <c r="T2441" s="199">
        <v>0</v>
      </c>
      <c r="U2441" s="199">
        <v>0</v>
      </c>
    </row>
    <row r="2442" spans="9:21" x14ac:dyDescent="0.3">
      <c r="I2442" s="199">
        <v>0</v>
      </c>
      <c r="J2442" s="199">
        <v>0</v>
      </c>
      <c r="K2442" s="199" t="e">
        <f ca="1"/>
        <v>#NAME?</v>
      </c>
      <c r="T2442" s="199">
        <v>0</v>
      </c>
      <c r="U2442" s="199">
        <v>0</v>
      </c>
    </row>
    <row r="2443" spans="9:21" x14ac:dyDescent="0.3">
      <c r="I2443" s="199">
        <v>0</v>
      </c>
      <c r="J2443" s="199">
        <v>0</v>
      </c>
      <c r="K2443" s="199" t="e">
        <f ca="1"/>
        <v>#NAME?</v>
      </c>
      <c r="T2443" s="199">
        <v>0</v>
      </c>
      <c r="U2443" s="199">
        <v>0</v>
      </c>
    </row>
    <row r="2444" spans="9:21" x14ac:dyDescent="0.3">
      <c r="I2444" s="199">
        <v>0</v>
      </c>
      <c r="J2444" s="199">
        <v>0</v>
      </c>
      <c r="K2444" s="199" t="e">
        <f ca="1"/>
        <v>#NAME?</v>
      </c>
      <c r="T2444" s="199">
        <v>0</v>
      </c>
      <c r="U2444" s="199">
        <v>0</v>
      </c>
    </row>
    <row r="2445" spans="9:21" x14ac:dyDescent="0.3">
      <c r="I2445" s="199">
        <v>0</v>
      </c>
      <c r="J2445" s="199">
        <v>0</v>
      </c>
      <c r="K2445" s="199" t="e">
        <f ca="1"/>
        <v>#NAME?</v>
      </c>
      <c r="T2445" s="199">
        <v>0</v>
      </c>
      <c r="U2445" s="199">
        <v>0</v>
      </c>
    </row>
    <row r="2446" spans="9:21" x14ac:dyDescent="0.3">
      <c r="I2446" s="199">
        <v>0</v>
      </c>
      <c r="J2446" s="199">
        <v>0</v>
      </c>
      <c r="K2446" s="199" t="e">
        <f ca="1"/>
        <v>#NAME?</v>
      </c>
      <c r="T2446" s="199">
        <v>0</v>
      </c>
      <c r="U2446" s="199">
        <v>0</v>
      </c>
    </row>
    <row r="2447" spans="9:21" x14ac:dyDescent="0.3">
      <c r="I2447" s="199">
        <v>0</v>
      </c>
      <c r="J2447" s="199">
        <v>0</v>
      </c>
      <c r="K2447" s="199" t="e">
        <f ca="1"/>
        <v>#NAME?</v>
      </c>
      <c r="T2447" s="199">
        <v>0</v>
      </c>
      <c r="U2447" s="199">
        <v>0</v>
      </c>
    </row>
    <row r="2448" spans="9:21" x14ac:dyDescent="0.3">
      <c r="I2448" s="199">
        <v>0</v>
      </c>
      <c r="J2448" s="199">
        <v>0</v>
      </c>
      <c r="K2448" s="199" t="e">
        <f ca="1"/>
        <v>#NAME?</v>
      </c>
      <c r="T2448" s="199">
        <v>0</v>
      </c>
      <c r="U2448" s="199">
        <v>0</v>
      </c>
    </row>
    <row r="2449" spans="9:21" x14ac:dyDescent="0.3">
      <c r="I2449" s="199">
        <v>0</v>
      </c>
      <c r="J2449" s="199">
        <v>0</v>
      </c>
      <c r="K2449" s="199" t="e">
        <f ca="1"/>
        <v>#NAME?</v>
      </c>
      <c r="T2449" s="199">
        <v>0</v>
      </c>
      <c r="U2449" s="199">
        <v>0</v>
      </c>
    </row>
    <row r="2450" spans="9:21" x14ac:dyDescent="0.3">
      <c r="I2450" s="199">
        <v>0</v>
      </c>
      <c r="J2450" s="199">
        <v>0</v>
      </c>
      <c r="K2450" s="199" t="e">
        <f ca="1"/>
        <v>#NAME?</v>
      </c>
      <c r="T2450" s="199">
        <v>0</v>
      </c>
      <c r="U2450" s="199">
        <v>37245.835964734935</v>
      </c>
    </row>
    <row r="2451" spans="9:21" x14ac:dyDescent="0.3">
      <c r="I2451" s="199">
        <v>0</v>
      </c>
      <c r="J2451" s="199">
        <v>0</v>
      </c>
      <c r="K2451" s="199" t="e">
        <f ca="1"/>
        <v>#NAME?</v>
      </c>
      <c r="T2451" s="199">
        <v>0</v>
      </c>
      <c r="U2451" s="199">
        <v>0</v>
      </c>
    </row>
    <row r="2452" spans="9:21" x14ac:dyDescent="0.3">
      <c r="I2452" s="199">
        <v>0</v>
      </c>
      <c r="J2452" s="199">
        <v>0</v>
      </c>
      <c r="K2452" s="199" t="e">
        <f ca="1"/>
        <v>#NAME?</v>
      </c>
      <c r="T2452" s="199">
        <v>0</v>
      </c>
      <c r="U2452" s="199">
        <v>0</v>
      </c>
    </row>
    <row r="2453" spans="9:21" x14ac:dyDescent="0.3">
      <c r="I2453" s="199">
        <v>0</v>
      </c>
      <c r="J2453" s="199">
        <v>0</v>
      </c>
      <c r="K2453" s="199" t="e">
        <f ca="1"/>
        <v>#NAME?</v>
      </c>
      <c r="T2453" s="199">
        <v>0</v>
      </c>
      <c r="U2453" s="199">
        <v>0</v>
      </c>
    </row>
    <row r="2454" spans="9:21" x14ac:dyDescent="0.3">
      <c r="I2454" s="199">
        <v>0</v>
      </c>
      <c r="J2454" s="199">
        <v>0</v>
      </c>
      <c r="K2454" s="199" t="e">
        <f ca="1"/>
        <v>#NAME?</v>
      </c>
      <c r="T2454" s="199">
        <v>0</v>
      </c>
      <c r="U2454" s="199">
        <v>6265.1605489954636</v>
      </c>
    </row>
    <row r="2455" spans="9:21" x14ac:dyDescent="0.3">
      <c r="I2455" s="199">
        <v>0</v>
      </c>
      <c r="J2455" s="199">
        <v>0</v>
      </c>
      <c r="K2455" s="199" t="e">
        <f ca="1"/>
        <v>#NAME?</v>
      </c>
      <c r="T2455" s="199">
        <v>0</v>
      </c>
      <c r="U2455" s="199">
        <v>0</v>
      </c>
    </row>
    <row r="2456" spans="9:21" x14ac:dyDescent="0.3">
      <c r="I2456" s="199">
        <v>0</v>
      </c>
      <c r="J2456" s="199">
        <v>0</v>
      </c>
      <c r="K2456" s="199" t="e">
        <f ca="1"/>
        <v>#NAME?</v>
      </c>
      <c r="T2456" s="199">
        <v>0</v>
      </c>
      <c r="U2456" s="199">
        <v>0</v>
      </c>
    </row>
    <row r="2457" spans="9:21" x14ac:dyDescent="0.3">
      <c r="I2457" s="199">
        <v>0</v>
      </c>
      <c r="J2457" s="199">
        <v>0</v>
      </c>
      <c r="K2457" s="199" t="e">
        <f ca="1"/>
        <v>#NAME?</v>
      </c>
      <c r="T2457" s="199">
        <v>0</v>
      </c>
      <c r="U2457" s="199">
        <v>0</v>
      </c>
    </row>
    <row r="2458" spans="9:21" x14ac:dyDescent="0.3">
      <c r="I2458" s="199">
        <v>0</v>
      </c>
      <c r="J2458" s="199">
        <v>0</v>
      </c>
      <c r="K2458" s="199" t="e">
        <f ca="1"/>
        <v>#NAME?</v>
      </c>
      <c r="T2458" s="199">
        <v>0</v>
      </c>
      <c r="U2458" s="199">
        <v>0</v>
      </c>
    </row>
    <row r="2459" spans="9:21" x14ac:dyDescent="0.3">
      <c r="I2459" s="199">
        <v>0</v>
      </c>
      <c r="J2459" s="199">
        <v>0</v>
      </c>
      <c r="K2459" s="199" t="e">
        <f ca="1"/>
        <v>#NAME?</v>
      </c>
      <c r="T2459" s="199">
        <v>0</v>
      </c>
      <c r="U2459" s="199">
        <v>0</v>
      </c>
    </row>
    <row r="2460" spans="9:21" x14ac:dyDescent="0.3">
      <c r="I2460" s="199">
        <v>0</v>
      </c>
      <c r="J2460" s="199">
        <v>0</v>
      </c>
      <c r="K2460" s="199" t="e">
        <f ca="1"/>
        <v>#NAME?</v>
      </c>
      <c r="T2460" s="199">
        <v>0</v>
      </c>
      <c r="U2460" s="199">
        <v>0</v>
      </c>
    </row>
    <row r="2461" spans="9:21" x14ac:dyDescent="0.3">
      <c r="I2461" s="199">
        <v>0</v>
      </c>
      <c r="J2461" s="199">
        <v>0</v>
      </c>
      <c r="K2461" s="199" t="e">
        <f ca="1"/>
        <v>#NAME?</v>
      </c>
      <c r="T2461" s="199">
        <v>0</v>
      </c>
      <c r="U2461" s="199">
        <v>0</v>
      </c>
    </row>
    <row r="2462" spans="9:21" x14ac:dyDescent="0.3">
      <c r="I2462" s="199">
        <v>0</v>
      </c>
      <c r="J2462" s="199">
        <v>0</v>
      </c>
      <c r="K2462" s="199" t="e">
        <f ca="1"/>
        <v>#NAME?</v>
      </c>
      <c r="T2462" s="199">
        <v>0</v>
      </c>
      <c r="U2462" s="199">
        <v>0</v>
      </c>
    </row>
    <row r="2463" spans="9:21" x14ac:dyDescent="0.3">
      <c r="I2463" s="199">
        <v>0</v>
      </c>
      <c r="J2463" s="199">
        <v>0</v>
      </c>
      <c r="K2463" s="199" t="e">
        <f ca="1"/>
        <v>#NAME?</v>
      </c>
      <c r="T2463" s="199">
        <v>0</v>
      </c>
      <c r="U2463" s="199">
        <v>0</v>
      </c>
    </row>
    <row r="2464" spans="9:21" x14ac:dyDescent="0.3">
      <c r="I2464" s="199">
        <v>0</v>
      </c>
      <c r="J2464" s="199">
        <v>0</v>
      </c>
      <c r="K2464" s="199" t="e">
        <f ca="1"/>
        <v>#NAME?</v>
      </c>
      <c r="T2464" s="199">
        <v>0</v>
      </c>
      <c r="U2464" s="199">
        <v>0</v>
      </c>
    </row>
    <row r="2465" spans="9:21" x14ac:dyDescent="0.3">
      <c r="I2465" s="199">
        <v>0</v>
      </c>
      <c r="J2465" s="199">
        <v>0</v>
      </c>
      <c r="K2465" s="199" t="e">
        <f ca="1"/>
        <v>#NAME?</v>
      </c>
      <c r="T2465" s="199">
        <v>0</v>
      </c>
      <c r="U2465" s="199">
        <v>0</v>
      </c>
    </row>
    <row r="2466" spans="9:21" x14ac:dyDescent="0.3">
      <c r="I2466" s="199">
        <v>0</v>
      </c>
      <c r="J2466" s="199">
        <v>0</v>
      </c>
      <c r="K2466" s="199" t="e">
        <f ca="1"/>
        <v>#NAME?</v>
      </c>
      <c r="T2466" s="199">
        <v>0</v>
      </c>
      <c r="U2466" s="199">
        <v>0</v>
      </c>
    </row>
    <row r="2467" spans="9:21" x14ac:dyDescent="0.3">
      <c r="I2467" s="199">
        <v>0</v>
      </c>
      <c r="J2467" s="199">
        <v>0</v>
      </c>
      <c r="K2467" s="199" t="e">
        <f ca="1"/>
        <v>#NAME?</v>
      </c>
      <c r="T2467" s="199">
        <v>0</v>
      </c>
      <c r="U2467" s="199">
        <v>0</v>
      </c>
    </row>
    <row r="2468" spans="9:21" x14ac:dyDescent="0.3">
      <c r="I2468" s="199">
        <v>0</v>
      </c>
      <c r="J2468" s="199">
        <v>0</v>
      </c>
      <c r="K2468" s="199" t="e">
        <f ca="1"/>
        <v>#NAME?</v>
      </c>
      <c r="T2468" s="199">
        <v>0</v>
      </c>
      <c r="U2468" s="199">
        <v>0</v>
      </c>
    </row>
    <row r="2469" spans="9:21" x14ac:dyDescent="0.3">
      <c r="I2469" s="199">
        <v>0</v>
      </c>
      <c r="J2469" s="199">
        <v>0</v>
      </c>
      <c r="K2469" s="199" t="e">
        <f ca="1"/>
        <v>#NAME?</v>
      </c>
      <c r="T2469" s="199">
        <v>0</v>
      </c>
      <c r="U2469" s="199">
        <v>0</v>
      </c>
    </row>
    <row r="2470" spans="9:21" x14ac:dyDescent="0.3">
      <c r="I2470" s="199">
        <v>0</v>
      </c>
      <c r="J2470" s="199">
        <v>0</v>
      </c>
      <c r="K2470" s="199" t="e">
        <f ca="1"/>
        <v>#NAME?</v>
      </c>
      <c r="T2470" s="199">
        <v>0</v>
      </c>
      <c r="U2470" s="199">
        <v>0</v>
      </c>
    </row>
    <row r="2471" spans="9:21" x14ac:dyDescent="0.3">
      <c r="I2471" s="199">
        <v>0</v>
      </c>
      <c r="J2471" s="199">
        <v>0</v>
      </c>
      <c r="K2471" s="199" t="e">
        <f ca="1"/>
        <v>#NAME?</v>
      </c>
      <c r="T2471" s="199">
        <v>0</v>
      </c>
      <c r="U2471" s="199">
        <v>0</v>
      </c>
    </row>
    <row r="2472" spans="9:21" x14ac:dyDescent="0.3">
      <c r="I2472" s="199">
        <v>0</v>
      </c>
      <c r="J2472" s="199">
        <v>0</v>
      </c>
      <c r="K2472" s="199" t="e">
        <f ca="1"/>
        <v>#NAME?</v>
      </c>
      <c r="T2472" s="199">
        <v>0</v>
      </c>
      <c r="U2472" s="199">
        <v>0</v>
      </c>
    </row>
    <row r="2473" spans="9:21" x14ac:dyDescent="0.3">
      <c r="I2473" s="199">
        <v>0</v>
      </c>
      <c r="J2473" s="199">
        <v>0</v>
      </c>
      <c r="K2473" s="199" t="e">
        <f ca="1"/>
        <v>#NAME?</v>
      </c>
      <c r="T2473" s="199">
        <v>0</v>
      </c>
      <c r="U2473" s="199">
        <v>0</v>
      </c>
    </row>
    <row r="2474" spans="9:21" x14ac:dyDescent="0.3">
      <c r="I2474" s="199">
        <v>0</v>
      </c>
      <c r="J2474" s="199">
        <v>0</v>
      </c>
      <c r="K2474" s="199" t="e">
        <f ca="1"/>
        <v>#NAME?</v>
      </c>
      <c r="T2474" s="199">
        <v>0</v>
      </c>
      <c r="U2474" s="199">
        <v>0</v>
      </c>
    </row>
    <row r="2475" spans="9:21" x14ac:dyDescent="0.3">
      <c r="I2475" s="199">
        <v>0</v>
      </c>
      <c r="J2475" s="199">
        <v>0</v>
      </c>
      <c r="K2475" s="199" t="e">
        <f ca="1"/>
        <v>#NAME?</v>
      </c>
      <c r="T2475" s="199">
        <v>0</v>
      </c>
      <c r="U2475" s="199">
        <v>0</v>
      </c>
    </row>
    <row r="2476" spans="9:21" x14ac:dyDescent="0.3">
      <c r="I2476" s="199">
        <v>0</v>
      </c>
      <c r="J2476" s="199">
        <v>0</v>
      </c>
      <c r="K2476" s="199" t="e">
        <f ca="1"/>
        <v>#NAME?</v>
      </c>
      <c r="T2476" s="199">
        <v>0</v>
      </c>
      <c r="U2476" s="199">
        <v>0</v>
      </c>
    </row>
    <row r="2477" spans="9:21" x14ac:dyDescent="0.3">
      <c r="I2477" s="199">
        <v>129191.37463191886</v>
      </c>
      <c r="J2477" s="199">
        <v>0</v>
      </c>
      <c r="K2477" s="199" t="e">
        <f ca="1"/>
        <v>#NAME?</v>
      </c>
      <c r="T2477" s="199">
        <v>129191.37463191886</v>
      </c>
      <c r="U2477" s="199">
        <v>0</v>
      </c>
    </row>
    <row r="2478" spans="9:21" x14ac:dyDescent="0.3">
      <c r="I2478" s="199">
        <v>0</v>
      </c>
      <c r="J2478" s="199">
        <v>0</v>
      </c>
      <c r="K2478" s="199" t="e">
        <f ca="1"/>
        <v>#NAME?</v>
      </c>
      <c r="T2478" s="199">
        <v>0</v>
      </c>
      <c r="U2478" s="199">
        <v>0</v>
      </c>
    </row>
    <row r="2479" spans="9:21" x14ac:dyDescent="0.3">
      <c r="I2479" s="199">
        <v>0</v>
      </c>
      <c r="J2479" s="199">
        <v>0</v>
      </c>
      <c r="K2479" s="199" t="e">
        <f ca="1"/>
        <v>#NAME?</v>
      </c>
      <c r="T2479" s="199">
        <v>0</v>
      </c>
      <c r="U2479" s="199">
        <v>0</v>
      </c>
    </row>
    <row r="2480" spans="9:21" x14ac:dyDescent="0.3">
      <c r="I2480" s="199">
        <v>0</v>
      </c>
      <c r="J2480" s="199">
        <v>0</v>
      </c>
      <c r="K2480" s="199" t="e">
        <f ca="1"/>
        <v>#NAME?</v>
      </c>
      <c r="T2480" s="199">
        <v>0</v>
      </c>
      <c r="U2480" s="199">
        <v>0</v>
      </c>
    </row>
    <row r="2481" spans="9:21" x14ac:dyDescent="0.3">
      <c r="I2481" s="199">
        <v>0</v>
      </c>
      <c r="J2481" s="199">
        <v>0</v>
      </c>
      <c r="K2481" s="199" t="e">
        <f ca="1"/>
        <v>#NAME?</v>
      </c>
      <c r="T2481" s="199">
        <v>0</v>
      </c>
      <c r="U2481" s="199">
        <v>0</v>
      </c>
    </row>
    <row r="2482" spans="9:21" x14ac:dyDescent="0.3">
      <c r="I2482" s="199">
        <v>0</v>
      </c>
      <c r="J2482" s="199">
        <v>0</v>
      </c>
      <c r="K2482" s="199" t="e">
        <f ca="1"/>
        <v>#NAME?</v>
      </c>
      <c r="T2482" s="199">
        <v>0</v>
      </c>
      <c r="U2482" s="199">
        <v>0</v>
      </c>
    </row>
    <row r="2483" spans="9:21" x14ac:dyDescent="0.3">
      <c r="I2483" s="199">
        <v>0</v>
      </c>
      <c r="J2483" s="199">
        <v>0</v>
      </c>
      <c r="K2483" s="199" t="e">
        <f ca="1"/>
        <v>#NAME?</v>
      </c>
      <c r="T2483" s="199">
        <v>0</v>
      </c>
      <c r="U2483" s="199">
        <v>0</v>
      </c>
    </row>
    <row r="2484" spans="9:21" x14ac:dyDescent="0.3">
      <c r="I2484" s="199">
        <v>0</v>
      </c>
      <c r="J2484" s="199">
        <v>0</v>
      </c>
      <c r="K2484" s="199" t="e">
        <f ca="1"/>
        <v>#NAME?</v>
      </c>
      <c r="T2484" s="199">
        <v>0</v>
      </c>
      <c r="U2484" s="199">
        <v>0</v>
      </c>
    </row>
    <row r="2485" spans="9:21" x14ac:dyDescent="0.3">
      <c r="I2485" s="199">
        <v>0</v>
      </c>
      <c r="J2485" s="199">
        <v>0</v>
      </c>
      <c r="K2485" s="199" t="e">
        <f ca="1"/>
        <v>#NAME?</v>
      </c>
      <c r="T2485" s="199">
        <v>0</v>
      </c>
      <c r="U2485" s="199">
        <v>0</v>
      </c>
    </row>
    <row r="2486" spans="9:21" x14ac:dyDescent="0.3">
      <c r="I2486" s="199">
        <v>0</v>
      </c>
      <c r="J2486" s="199">
        <v>0</v>
      </c>
      <c r="K2486" s="199" t="e">
        <f ca="1"/>
        <v>#NAME?</v>
      </c>
      <c r="T2486" s="199">
        <v>0</v>
      </c>
      <c r="U2486" s="199">
        <v>0</v>
      </c>
    </row>
    <row r="2487" spans="9:21" x14ac:dyDescent="0.3">
      <c r="I2487" s="199">
        <v>0</v>
      </c>
      <c r="J2487" s="199">
        <v>0</v>
      </c>
      <c r="K2487" s="199" t="e">
        <f ca="1"/>
        <v>#NAME?</v>
      </c>
      <c r="T2487" s="199">
        <v>0</v>
      </c>
      <c r="U2487" s="199">
        <v>0</v>
      </c>
    </row>
    <row r="2488" spans="9:21" x14ac:dyDescent="0.3">
      <c r="I2488" s="199">
        <v>0</v>
      </c>
      <c r="J2488" s="199">
        <v>0</v>
      </c>
      <c r="K2488" s="199" t="e">
        <f ca="1"/>
        <v>#NAME?</v>
      </c>
      <c r="T2488" s="199">
        <v>0</v>
      </c>
      <c r="U2488" s="199">
        <v>0</v>
      </c>
    </row>
    <row r="2489" spans="9:21" x14ac:dyDescent="0.3">
      <c r="I2489" s="199">
        <v>0</v>
      </c>
      <c r="J2489" s="199">
        <v>0</v>
      </c>
      <c r="K2489" s="199" t="e">
        <f ca="1"/>
        <v>#NAME?</v>
      </c>
      <c r="T2489" s="199">
        <v>0</v>
      </c>
      <c r="U2489" s="199">
        <v>119355.45527513539</v>
      </c>
    </row>
    <row r="2490" spans="9:21" x14ac:dyDescent="0.3">
      <c r="I2490" s="199">
        <v>0</v>
      </c>
      <c r="J2490" s="199">
        <v>0</v>
      </c>
      <c r="K2490" s="199" t="e">
        <f ca="1"/>
        <v>#NAME?</v>
      </c>
      <c r="T2490" s="199">
        <v>0</v>
      </c>
      <c r="U2490" s="199">
        <v>0</v>
      </c>
    </row>
    <row r="2491" spans="9:21" x14ac:dyDescent="0.3">
      <c r="I2491" s="199">
        <v>0</v>
      </c>
      <c r="J2491" s="199">
        <v>0</v>
      </c>
      <c r="K2491" s="199" t="e">
        <f ca="1"/>
        <v>#NAME?</v>
      </c>
      <c r="T2491" s="199">
        <v>0</v>
      </c>
      <c r="U2491" s="199">
        <v>0</v>
      </c>
    </row>
    <row r="2492" spans="9:21" x14ac:dyDescent="0.3">
      <c r="I2492" s="199">
        <v>0</v>
      </c>
      <c r="J2492" s="199">
        <v>0</v>
      </c>
      <c r="K2492" s="199" t="e">
        <f ca="1"/>
        <v>#NAME?</v>
      </c>
      <c r="T2492" s="199">
        <v>0</v>
      </c>
      <c r="U2492" s="199">
        <v>0</v>
      </c>
    </row>
    <row r="2493" spans="9:21" x14ac:dyDescent="0.3">
      <c r="I2493" s="199">
        <v>0</v>
      </c>
      <c r="J2493" s="199">
        <v>0</v>
      </c>
      <c r="K2493" s="199" t="e">
        <f ca="1"/>
        <v>#NAME?</v>
      </c>
      <c r="T2493" s="199">
        <v>0</v>
      </c>
      <c r="U2493" s="199">
        <v>0</v>
      </c>
    </row>
    <row r="2494" spans="9:21" x14ac:dyDescent="0.3">
      <c r="I2494" s="199">
        <v>0</v>
      </c>
      <c r="J2494" s="199">
        <v>0</v>
      </c>
      <c r="K2494" s="199" t="e">
        <f ca="1"/>
        <v>#NAME?</v>
      </c>
      <c r="T2494" s="199">
        <v>0</v>
      </c>
      <c r="U2494" s="199">
        <v>0</v>
      </c>
    </row>
    <row r="2495" spans="9:21" x14ac:dyDescent="0.3">
      <c r="I2495" s="199">
        <v>0</v>
      </c>
      <c r="J2495" s="199">
        <v>0</v>
      </c>
      <c r="K2495" s="199" t="e">
        <f ca="1"/>
        <v>#NAME?</v>
      </c>
      <c r="T2495" s="199">
        <v>0</v>
      </c>
      <c r="U2495" s="199">
        <v>0</v>
      </c>
    </row>
    <row r="2496" spans="9:21" x14ac:dyDescent="0.3">
      <c r="I2496" s="199">
        <v>0</v>
      </c>
      <c r="J2496" s="199">
        <v>0</v>
      </c>
      <c r="K2496" s="199" t="e">
        <f ca="1"/>
        <v>#NAME?</v>
      </c>
      <c r="T2496" s="199">
        <v>0</v>
      </c>
      <c r="U2496" s="199">
        <v>0</v>
      </c>
    </row>
    <row r="2497" spans="9:21" x14ac:dyDescent="0.3">
      <c r="I2497" s="199">
        <v>0</v>
      </c>
      <c r="J2497" s="199">
        <v>0</v>
      </c>
      <c r="K2497" s="199" t="e">
        <f ca="1"/>
        <v>#NAME?</v>
      </c>
      <c r="T2497" s="199">
        <v>0</v>
      </c>
      <c r="U2497" s="199">
        <v>0</v>
      </c>
    </row>
    <row r="2498" spans="9:21" x14ac:dyDescent="0.3">
      <c r="I2498" s="199">
        <v>0</v>
      </c>
      <c r="J2498" s="199">
        <v>0</v>
      </c>
      <c r="K2498" s="199" t="e">
        <f ca="1"/>
        <v>#NAME?</v>
      </c>
      <c r="T2498" s="199">
        <v>0</v>
      </c>
      <c r="U2498" s="199">
        <v>0</v>
      </c>
    </row>
    <row r="2499" spans="9:21" x14ac:dyDescent="0.3">
      <c r="I2499" s="199">
        <v>0</v>
      </c>
      <c r="J2499" s="199">
        <v>0</v>
      </c>
      <c r="K2499" s="199" t="e">
        <f ca="1"/>
        <v>#NAME?</v>
      </c>
      <c r="T2499" s="199">
        <v>0</v>
      </c>
      <c r="U2499" s="199">
        <v>0</v>
      </c>
    </row>
    <row r="2500" spans="9:21" x14ac:dyDescent="0.3">
      <c r="I2500" s="199">
        <v>0</v>
      </c>
      <c r="J2500" s="199">
        <v>0</v>
      </c>
      <c r="K2500" s="199" t="e">
        <f ca="1"/>
        <v>#NAME?</v>
      </c>
      <c r="T2500" s="199">
        <v>0</v>
      </c>
      <c r="U2500" s="199">
        <v>0</v>
      </c>
    </row>
    <row r="2501" spans="9:21" x14ac:dyDescent="0.3">
      <c r="I2501" s="199">
        <v>0</v>
      </c>
      <c r="J2501" s="199">
        <v>0</v>
      </c>
      <c r="K2501" s="199" t="e">
        <f ca="1"/>
        <v>#NAME?</v>
      </c>
      <c r="T2501" s="199">
        <v>0</v>
      </c>
      <c r="U2501" s="199">
        <v>0</v>
      </c>
    </row>
    <row r="2502" spans="9:21" x14ac:dyDescent="0.3">
      <c r="I2502" s="199">
        <v>0</v>
      </c>
      <c r="J2502" s="199">
        <v>0</v>
      </c>
      <c r="K2502" s="199" t="e">
        <f ca="1"/>
        <v>#NAME?</v>
      </c>
      <c r="T2502" s="199">
        <v>0</v>
      </c>
      <c r="U2502" s="199">
        <v>0</v>
      </c>
    </row>
    <row r="2503" spans="9:21" x14ac:dyDescent="0.3">
      <c r="I2503" s="199">
        <v>0</v>
      </c>
      <c r="J2503" s="199">
        <v>0</v>
      </c>
      <c r="K2503" s="199" t="e">
        <f ca="1"/>
        <v>#NAME?</v>
      </c>
      <c r="T2503" s="199">
        <v>0</v>
      </c>
      <c r="U2503" s="199">
        <v>0</v>
      </c>
    </row>
    <row r="2504" spans="9:21" x14ac:dyDescent="0.3">
      <c r="I2504" s="199">
        <v>0</v>
      </c>
      <c r="J2504" s="199">
        <v>0</v>
      </c>
      <c r="K2504" s="199" t="e">
        <f ca="1"/>
        <v>#NAME?</v>
      </c>
      <c r="T2504" s="199">
        <v>0</v>
      </c>
      <c r="U2504" s="199">
        <v>0</v>
      </c>
    </row>
    <row r="2505" spans="9:21" x14ac:dyDescent="0.3">
      <c r="I2505" s="199">
        <v>0</v>
      </c>
      <c r="J2505" s="199">
        <v>0</v>
      </c>
      <c r="K2505" s="199" t="e">
        <f ca="1"/>
        <v>#NAME?</v>
      </c>
      <c r="T2505" s="199">
        <v>0</v>
      </c>
      <c r="U2505" s="199">
        <v>0</v>
      </c>
    </row>
    <row r="2506" spans="9:21" x14ac:dyDescent="0.3">
      <c r="I2506" s="199">
        <v>0</v>
      </c>
      <c r="J2506" s="199">
        <v>0</v>
      </c>
      <c r="K2506" s="199" t="e">
        <f ca="1"/>
        <v>#NAME?</v>
      </c>
      <c r="T2506" s="199">
        <v>0</v>
      </c>
      <c r="U2506" s="199">
        <v>0</v>
      </c>
    </row>
    <row r="2507" spans="9:21" x14ac:dyDescent="0.3">
      <c r="I2507" s="199">
        <v>0</v>
      </c>
      <c r="J2507" s="199">
        <v>0</v>
      </c>
      <c r="K2507" s="199" t="e">
        <f ca="1"/>
        <v>#NAME?</v>
      </c>
      <c r="T2507" s="199">
        <v>0</v>
      </c>
      <c r="U2507" s="199">
        <v>0</v>
      </c>
    </row>
    <row r="2508" spans="9:21" x14ac:dyDescent="0.3">
      <c r="I2508" s="199">
        <v>0</v>
      </c>
      <c r="J2508" s="199">
        <v>0</v>
      </c>
      <c r="K2508" s="199" t="e">
        <f ca="1"/>
        <v>#NAME?</v>
      </c>
      <c r="T2508" s="199">
        <v>0</v>
      </c>
      <c r="U2508" s="199">
        <v>0</v>
      </c>
    </row>
    <row r="2509" spans="9:21" x14ac:dyDescent="0.3">
      <c r="I2509" s="199">
        <v>0</v>
      </c>
      <c r="J2509" s="199">
        <v>0</v>
      </c>
      <c r="K2509" s="199" t="e">
        <f ca="1"/>
        <v>#NAME?</v>
      </c>
      <c r="T2509" s="199">
        <v>0</v>
      </c>
      <c r="U2509" s="199">
        <v>0</v>
      </c>
    </row>
    <row r="2510" spans="9:21" x14ac:dyDescent="0.3">
      <c r="I2510" s="199">
        <v>0</v>
      </c>
      <c r="J2510" s="199">
        <v>0</v>
      </c>
      <c r="K2510" s="199" t="e">
        <f ca="1"/>
        <v>#NAME?</v>
      </c>
      <c r="T2510" s="199">
        <v>0</v>
      </c>
      <c r="U2510" s="199">
        <v>0</v>
      </c>
    </row>
    <row r="2511" spans="9:21" x14ac:dyDescent="0.3">
      <c r="I2511" s="199">
        <v>0</v>
      </c>
      <c r="J2511" s="199">
        <v>0</v>
      </c>
      <c r="K2511" s="199" t="e">
        <f ca="1"/>
        <v>#NAME?</v>
      </c>
      <c r="T2511" s="199">
        <v>0</v>
      </c>
      <c r="U2511" s="199">
        <v>0</v>
      </c>
    </row>
    <row r="2512" spans="9:21" x14ac:dyDescent="0.3">
      <c r="I2512" s="199">
        <v>0</v>
      </c>
      <c r="J2512" s="199">
        <v>0</v>
      </c>
      <c r="K2512" s="199" t="e">
        <f ca="1"/>
        <v>#NAME?</v>
      </c>
      <c r="T2512" s="199">
        <v>0</v>
      </c>
      <c r="U2512" s="199">
        <v>0</v>
      </c>
    </row>
    <row r="2513" spans="9:21" x14ac:dyDescent="0.3">
      <c r="I2513" s="199">
        <v>0</v>
      </c>
      <c r="J2513" s="199">
        <v>0</v>
      </c>
      <c r="K2513" s="199" t="e">
        <f ca="1"/>
        <v>#NAME?</v>
      </c>
      <c r="T2513" s="199">
        <v>0</v>
      </c>
      <c r="U2513" s="199">
        <v>23248.360837938031</v>
      </c>
    </row>
    <row r="2514" spans="9:21" x14ac:dyDescent="0.3">
      <c r="I2514" s="199">
        <v>0</v>
      </c>
      <c r="J2514" s="199">
        <v>0</v>
      </c>
      <c r="K2514" s="199" t="e">
        <f ca="1"/>
        <v>#NAME?</v>
      </c>
      <c r="T2514" s="199">
        <v>0</v>
      </c>
      <c r="U2514" s="199">
        <v>0</v>
      </c>
    </row>
    <row r="2515" spans="9:21" x14ac:dyDescent="0.3">
      <c r="I2515" s="199">
        <v>0</v>
      </c>
      <c r="J2515" s="199">
        <v>0</v>
      </c>
      <c r="K2515" s="199" t="e">
        <f ca="1"/>
        <v>#NAME?</v>
      </c>
      <c r="T2515" s="199">
        <v>0</v>
      </c>
      <c r="U2515" s="199">
        <v>0</v>
      </c>
    </row>
    <row r="2516" spans="9:21" x14ac:dyDescent="0.3">
      <c r="I2516" s="199">
        <v>0</v>
      </c>
      <c r="J2516" s="199">
        <v>0</v>
      </c>
      <c r="K2516" s="199" t="e">
        <f ca="1"/>
        <v>#NAME?</v>
      </c>
      <c r="T2516" s="199">
        <v>0</v>
      </c>
      <c r="U2516" s="199">
        <v>0</v>
      </c>
    </row>
    <row r="2517" spans="9:21" x14ac:dyDescent="0.3">
      <c r="I2517" s="199">
        <v>0</v>
      </c>
      <c r="J2517" s="199">
        <v>0</v>
      </c>
      <c r="K2517" s="199" t="e">
        <f ca="1"/>
        <v>#NAME?</v>
      </c>
      <c r="T2517" s="199">
        <v>0</v>
      </c>
      <c r="U2517" s="199">
        <v>0</v>
      </c>
    </row>
    <row r="2518" spans="9:21" x14ac:dyDescent="0.3">
      <c r="I2518" s="199">
        <v>0</v>
      </c>
      <c r="J2518" s="199">
        <v>0</v>
      </c>
      <c r="K2518" s="199" t="e">
        <f ca="1"/>
        <v>#NAME?</v>
      </c>
      <c r="T2518" s="199">
        <v>0</v>
      </c>
      <c r="U2518" s="199">
        <v>0</v>
      </c>
    </row>
    <row r="2519" spans="9:21" x14ac:dyDescent="0.3">
      <c r="I2519" s="199">
        <v>0</v>
      </c>
      <c r="J2519" s="199">
        <v>0</v>
      </c>
      <c r="K2519" s="199" t="e">
        <f ca="1"/>
        <v>#NAME?</v>
      </c>
      <c r="T2519" s="199">
        <v>0</v>
      </c>
      <c r="U2519" s="199">
        <v>0</v>
      </c>
    </row>
    <row r="2520" spans="9:21" x14ac:dyDescent="0.3">
      <c r="I2520" s="199">
        <v>0</v>
      </c>
      <c r="J2520" s="199">
        <v>0</v>
      </c>
      <c r="K2520" s="199" t="e">
        <f ca="1"/>
        <v>#NAME?</v>
      </c>
      <c r="T2520" s="199">
        <v>0</v>
      </c>
      <c r="U2520" s="199">
        <v>0</v>
      </c>
    </row>
    <row r="2521" spans="9:21" x14ac:dyDescent="0.3">
      <c r="I2521" s="199">
        <v>0</v>
      </c>
      <c r="J2521" s="199">
        <v>0</v>
      </c>
      <c r="K2521" s="199" t="e">
        <f ca="1"/>
        <v>#NAME?</v>
      </c>
      <c r="T2521" s="199">
        <v>0</v>
      </c>
      <c r="U2521" s="199">
        <v>0</v>
      </c>
    </row>
    <row r="2522" spans="9:21" x14ac:dyDescent="0.3">
      <c r="I2522" s="199">
        <v>0</v>
      </c>
      <c r="J2522" s="199">
        <v>0</v>
      </c>
      <c r="K2522" s="199" t="e">
        <f ca="1"/>
        <v>#NAME?</v>
      </c>
      <c r="T2522" s="199">
        <v>0</v>
      </c>
      <c r="U2522" s="199">
        <v>0</v>
      </c>
    </row>
    <row r="2523" spans="9:21" x14ac:dyDescent="0.3">
      <c r="I2523" s="199">
        <v>0</v>
      </c>
      <c r="J2523" s="199">
        <v>0</v>
      </c>
      <c r="K2523" s="199" t="e">
        <f ca="1"/>
        <v>#NAME?</v>
      </c>
      <c r="T2523" s="199">
        <v>0</v>
      </c>
      <c r="U2523" s="199">
        <v>0</v>
      </c>
    </row>
    <row r="2524" spans="9:21" x14ac:dyDescent="0.3">
      <c r="I2524" s="199">
        <v>0</v>
      </c>
      <c r="J2524" s="199">
        <v>0</v>
      </c>
      <c r="K2524" s="199" t="e">
        <f ca="1"/>
        <v>#NAME?</v>
      </c>
      <c r="T2524" s="199">
        <v>0</v>
      </c>
      <c r="U2524" s="199">
        <v>0</v>
      </c>
    </row>
    <row r="2525" spans="9:21" x14ac:dyDescent="0.3">
      <c r="I2525" s="199">
        <v>0</v>
      </c>
      <c r="J2525" s="199">
        <v>0</v>
      </c>
      <c r="K2525" s="199" t="e">
        <f ca="1"/>
        <v>#NAME?</v>
      </c>
      <c r="T2525" s="199">
        <v>0</v>
      </c>
      <c r="U2525" s="199">
        <v>0</v>
      </c>
    </row>
    <row r="2526" spans="9:21" x14ac:dyDescent="0.3">
      <c r="I2526" s="199">
        <v>0</v>
      </c>
      <c r="J2526" s="199">
        <v>0</v>
      </c>
      <c r="K2526" s="199" t="e">
        <f ca="1"/>
        <v>#NAME?</v>
      </c>
      <c r="T2526" s="199">
        <v>0</v>
      </c>
      <c r="U2526" s="199">
        <v>0</v>
      </c>
    </row>
    <row r="2527" spans="9:21" x14ac:dyDescent="0.3">
      <c r="I2527" s="199">
        <v>0</v>
      </c>
      <c r="J2527" s="199">
        <v>0</v>
      </c>
      <c r="K2527" s="199" t="e">
        <f ca="1"/>
        <v>#NAME?</v>
      </c>
      <c r="T2527" s="199">
        <v>0</v>
      </c>
      <c r="U2527" s="199">
        <v>0</v>
      </c>
    </row>
    <row r="2528" spans="9:21" x14ac:dyDescent="0.3">
      <c r="I2528" s="199">
        <v>0</v>
      </c>
      <c r="J2528" s="199">
        <v>0</v>
      </c>
      <c r="K2528" s="199" t="e">
        <f ca="1"/>
        <v>#NAME?</v>
      </c>
      <c r="T2528" s="199">
        <v>0</v>
      </c>
      <c r="U2528" s="199">
        <v>0</v>
      </c>
    </row>
    <row r="2529" spans="9:21" x14ac:dyDescent="0.3">
      <c r="I2529" s="199">
        <v>0</v>
      </c>
      <c r="J2529" s="199">
        <v>0</v>
      </c>
      <c r="K2529" s="199" t="e">
        <f ca="1"/>
        <v>#NAME?</v>
      </c>
      <c r="T2529" s="199">
        <v>0</v>
      </c>
      <c r="U2529" s="199">
        <v>0</v>
      </c>
    </row>
    <row r="2530" spans="9:21" x14ac:dyDescent="0.3">
      <c r="I2530" s="199">
        <v>0</v>
      </c>
      <c r="J2530" s="199">
        <v>0</v>
      </c>
      <c r="K2530" s="199" t="e">
        <f ca="1"/>
        <v>#NAME?</v>
      </c>
      <c r="T2530" s="199">
        <v>0</v>
      </c>
      <c r="U2530" s="199">
        <v>0</v>
      </c>
    </row>
    <row r="2531" spans="9:21" x14ac:dyDescent="0.3">
      <c r="I2531" s="199">
        <v>0</v>
      </c>
      <c r="J2531" s="199">
        <v>0</v>
      </c>
      <c r="K2531" s="199" t="e">
        <f ca="1"/>
        <v>#NAME?</v>
      </c>
      <c r="T2531" s="199">
        <v>0</v>
      </c>
      <c r="U2531" s="199">
        <v>0</v>
      </c>
    </row>
    <row r="2532" spans="9:21" x14ac:dyDescent="0.3">
      <c r="I2532" s="199">
        <v>0</v>
      </c>
      <c r="J2532" s="199">
        <v>0</v>
      </c>
      <c r="K2532" s="199" t="e">
        <f ca="1"/>
        <v>#NAME?</v>
      </c>
      <c r="T2532" s="199">
        <v>0</v>
      </c>
      <c r="U2532" s="199">
        <v>0</v>
      </c>
    </row>
    <row r="2533" spans="9:21" x14ac:dyDescent="0.3">
      <c r="I2533" s="199">
        <v>0</v>
      </c>
      <c r="J2533" s="199">
        <v>0</v>
      </c>
      <c r="K2533" s="199" t="e">
        <f ca="1"/>
        <v>#NAME?</v>
      </c>
      <c r="T2533" s="199">
        <v>0</v>
      </c>
      <c r="U2533" s="199">
        <v>0</v>
      </c>
    </row>
    <row r="2534" spans="9:21" x14ac:dyDescent="0.3">
      <c r="I2534" s="199">
        <v>0</v>
      </c>
      <c r="J2534" s="199">
        <v>0</v>
      </c>
      <c r="K2534" s="199" t="e">
        <f ca="1"/>
        <v>#NAME?</v>
      </c>
      <c r="T2534" s="199">
        <v>0</v>
      </c>
      <c r="U2534" s="199">
        <v>0</v>
      </c>
    </row>
    <row r="2535" spans="9:21" x14ac:dyDescent="0.3">
      <c r="I2535" s="199">
        <v>0</v>
      </c>
      <c r="J2535" s="199">
        <v>0</v>
      </c>
      <c r="K2535" s="199" t="e">
        <f ca="1"/>
        <v>#NAME?</v>
      </c>
      <c r="T2535" s="199">
        <v>0</v>
      </c>
      <c r="U2535" s="199">
        <v>0</v>
      </c>
    </row>
    <row r="2536" spans="9:21" x14ac:dyDescent="0.3">
      <c r="I2536" s="199">
        <v>0</v>
      </c>
      <c r="J2536" s="199">
        <v>0</v>
      </c>
      <c r="K2536" s="199" t="e">
        <f ca="1"/>
        <v>#NAME?</v>
      </c>
      <c r="T2536" s="199">
        <v>0</v>
      </c>
      <c r="U2536" s="199">
        <v>0</v>
      </c>
    </row>
    <row r="2537" spans="9:21" x14ac:dyDescent="0.3">
      <c r="I2537" s="199">
        <v>0</v>
      </c>
      <c r="J2537" s="199">
        <v>0</v>
      </c>
      <c r="K2537" s="199" t="e">
        <f ca="1"/>
        <v>#NAME?</v>
      </c>
      <c r="T2537" s="199">
        <v>0</v>
      </c>
      <c r="U2537" s="199">
        <v>0</v>
      </c>
    </row>
    <row r="2538" spans="9:21" x14ac:dyDescent="0.3">
      <c r="I2538" s="199">
        <v>0</v>
      </c>
      <c r="J2538" s="199">
        <v>0</v>
      </c>
      <c r="K2538" s="199" t="e">
        <f ca="1"/>
        <v>#NAME?</v>
      </c>
      <c r="T2538" s="199">
        <v>0</v>
      </c>
      <c r="U2538" s="199">
        <v>0</v>
      </c>
    </row>
    <row r="2539" spans="9:21" x14ac:dyDescent="0.3">
      <c r="I2539" s="199">
        <v>0</v>
      </c>
      <c r="J2539" s="199">
        <v>0</v>
      </c>
      <c r="K2539" s="199" t="e">
        <f ca="1"/>
        <v>#NAME?</v>
      </c>
      <c r="T2539" s="199">
        <v>0</v>
      </c>
      <c r="U2539" s="199">
        <v>0</v>
      </c>
    </row>
    <row r="2540" spans="9:21" x14ac:dyDescent="0.3">
      <c r="I2540" s="199">
        <v>0</v>
      </c>
      <c r="J2540" s="199">
        <v>0</v>
      </c>
      <c r="K2540" s="199" t="e">
        <f ca="1"/>
        <v>#NAME?</v>
      </c>
      <c r="T2540" s="199">
        <v>0</v>
      </c>
      <c r="U2540" s="199">
        <v>0</v>
      </c>
    </row>
    <row r="2541" spans="9:21" x14ac:dyDescent="0.3">
      <c r="I2541" s="199">
        <v>0</v>
      </c>
      <c r="J2541" s="199">
        <v>0</v>
      </c>
      <c r="K2541" s="199" t="e">
        <f ca="1"/>
        <v>#NAME?</v>
      </c>
      <c r="T2541" s="199">
        <v>0</v>
      </c>
      <c r="U2541" s="199">
        <v>0</v>
      </c>
    </row>
    <row r="2542" spans="9:21" x14ac:dyDescent="0.3">
      <c r="I2542" s="199">
        <v>0</v>
      </c>
      <c r="J2542" s="199">
        <v>0</v>
      </c>
      <c r="K2542" s="199" t="e">
        <f ca="1"/>
        <v>#NAME?</v>
      </c>
      <c r="T2542" s="199">
        <v>0</v>
      </c>
      <c r="U2542" s="199">
        <v>0</v>
      </c>
    </row>
    <row r="2543" spans="9:21" x14ac:dyDescent="0.3">
      <c r="I2543" s="199">
        <v>0</v>
      </c>
      <c r="J2543" s="199">
        <v>0</v>
      </c>
      <c r="K2543" s="199" t="e">
        <f ca="1"/>
        <v>#NAME?</v>
      </c>
      <c r="T2543" s="199">
        <v>0</v>
      </c>
      <c r="U2543" s="199">
        <v>0</v>
      </c>
    </row>
    <row r="2544" spans="9:21" x14ac:dyDescent="0.3">
      <c r="I2544" s="199">
        <v>0</v>
      </c>
      <c r="J2544" s="199">
        <v>0</v>
      </c>
      <c r="K2544" s="199" t="e">
        <f ca="1"/>
        <v>#NAME?</v>
      </c>
      <c r="T2544" s="199">
        <v>0</v>
      </c>
      <c r="U2544" s="199">
        <v>0</v>
      </c>
    </row>
    <row r="2545" spans="9:21" x14ac:dyDescent="0.3">
      <c r="I2545" s="199">
        <v>0</v>
      </c>
      <c r="J2545" s="199">
        <v>0</v>
      </c>
      <c r="K2545" s="199" t="e">
        <f ca="1"/>
        <v>#NAME?</v>
      </c>
      <c r="T2545" s="199">
        <v>0</v>
      </c>
      <c r="U2545" s="199">
        <v>7880.8889661795247</v>
      </c>
    </row>
    <row r="2546" spans="9:21" x14ac:dyDescent="0.3">
      <c r="I2546" s="199">
        <v>0</v>
      </c>
      <c r="J2546" s="199">
        <v>0</v>
      </c>
      <c r="K2546" s="199" t="e">
        <f ca="1"/>
        <v>#NAME?</v>
      </c>
      <c r="T2546" s="199">
        <v>0</v>
      </c>
      <c r="U2546" s="199">
        <v>0</v>
      </c>
    </row>
    <row r="2547" spans="9:21" x14ac:dyDescent="0.3">
      <c r="I2547" s="199">
        <v>0</v>
      </c>
      <c r="J2547" s="199">
        <v>0</v>
      </c>
      <c r="K2547" s="199" t="e">
        <f ca="1"/>
        <v>#NAME?</v>
      </c>
      <c r="T2547" s="199">
        <v>0</v>
      </c>
      <c r="U2547" s="199">
        <v>0</v>
      </c>
    </row>
    <row r="2548" spans="9:21" x14ac:dyDescent="0.3">
      <c r="I2548" s="199">
        <v>0</v>
      </c>
      <c r="J2548" s="199">
        <v>0</v>
      </c>
      <c r="K2548" s="199" t="e">
        <f ca="1"/>
        <v>#NAME?</v>
      </c>
      <c r="T2548" s="199">
        <v>0</v>
      </c>
      <c r="U2548" s="199">
        <v>0</v>
      </c>
    </row>
    <row r="2549" spans="9:21" x14ac:dyDescent="0.3">
      <c r="I2549" s="199">
        <v>0</v>
      </c>
      <c r="J2549" s="199">
        <v>0</v>
      </c>
      <c r="K2549" s="199" t="e">
        <f ca="1"/>
        <v>#NAME?</v>
      </c>
      <c r="T2549" s="199">
        <v>0</v>
      </c>
      <c r="U2549" s="199">
        <v>92780.873483906733</v>
      </c>
    </row>
    <row r="2550" spans="9:21" x14ac:dyDescent="0.3">
      <c r="I2550" s="199">
        <v>0</v>
      </c>
      <c r="J2550" s="199">
        <v>0</v>
      </c>
      <c r="K2550" s="199" t="e">
        <f ca="1"/>
        <v>#NAME?</v>
      </c>
      <c r="T2550" s="199">
        <v>0</v>
      </c>
      <c r="U2550" s="199">
        <v>0</v>
      </c>
    </row>
    <row r="2551" spans="9:21" x14ac:dyDescent="0.3">
      <c r="I2551" s="199">
        <v>0</v>
      </c>
      <c r="J2551" s="199">
        <v>0</v>
      </c>
      <c r="K2551" s="199" t="e">
        <f ca="1"/>
        <v>#NAME?</v>
      </c>
      <c r="T2551" s="199">
        <v>0</v>
      </c>
      <c r="U2551" s="199">
        <v>0</v>
      </c>
    </row>
    <row r="2552" spans="9:21" x14ac:dyDescent="0.3">
      <c r="I2552" s="199">
        <v>0</v>
      </c>
      <c r="J2552" s="199">
        <v>0</v>
      </c>
      <c r="K2552" s="199" t="e">
        <f ca="1"/>
        <v>#NAME?</v>
      </c>
      <c r="T2552" s="199">
        <v>0</v>
      </c>
      <c r="U2552" s="199">
        <v>0</v>
      </c>
    </row>
    <row r="2553" spans="9:21" x14ac:dyDescent="0.3">
      <c r="I2553" s="199">
        <v>0</v>
      </c>
      <c r="J2553" s="199">
        <v>0</v>
      </c>
      <c r="K2553" s="199" t="e">
        <f ca="1"/>
        <v>#NAME?</v>
      </c>
      <c r="T2553" s="199">
        <v>0</v>
      </c>
      <c r="U2553" s="199">
        <v>0</v>
      </c>
    </row>
    <row r="2554" spans="9:21" x14ac:dyDescent="0.3">
      <c r="I2554" s="199">
        <v>0</v>
      </c>
      <c r="J2554" s="199">
        <v>0</v>
      </c>
      <c r="K2554" s="199" t="e">
        <f ca="1"/>
        <v>#NAME?</v>
      </c>
      <c r="T2554" s="199">
        <v>0</v>
      </c>
      <c r="U2554" s="199">
        <v>0</v>
      </c>
    </row>
    <row r="2555" spans="9:21" x14ac:dyDescent="0.3">
      <c r="I2555" s="199">
        <v>0</v>
      </c>
      <c r="J2555" s="199">
        <v>0</v>
      </c>
      <c r="K2555" s="199" t="e">
        <f ca="1"/>
        <v>#NAME?</v>
      </c>
      <c r="T2555" s="199">
        <v>0</v>
      </c>
      <c r="U2555" s="199">
        <v>0</v>
      </c>
    </row>
    <row r="2556" spans="9:21" x14ac:dyDescent="0.3">
      <c r="I2556" s="199">
        <v>0</v>
      </c>
      <c r="J2556" s="199">
        <v>0</v>
      </c>
      <c r="K2556" s="199" t="e">
        <f ca="1"/>
        <v>#NAME?</v>
      </c>
      <c r="T2556" s="199">
        <v>0</v>
      </c>
      <c r="U2556" s="199">
        <v>0</v>
      </c>
    </row>
    <row r="2557" spans="9:21" x14ac:dyDescent="0.3">
      <c r="I2557" s="199">
        <v>0</v>
      </c>
      <c r="J2557" s="199">
        <v>0</v>
      </c>
      <c r="K2557" s="199" t="e">
        <f ca="1"/>
        <v>#NAME?</v>
      </c>
      <c r="T2557" s="199">
        <v>0</v>
      </c>
      <c r="U2557" s="199">
        <v>0</v>
      </c>
    </row>
    <row r="2558" spans="9:21" x14ac:dyDescent="0.3">
      <c r="I2558" s="199">
        <v>0</v>
      </c>
      <c r="J2558" s="199">
        <v>0</v>
      </c>
      <c r="K2558" s="199" t="e">
        <f ca="1"/>
        <v>#NAME?</v>
      </c>
      <c r="T2558" s="199">
        <v>0</v>
      </c>
      <c r="U2558" s="199">
        <v>0</v>
      </c>
    </row>
    <row r="2559" spans="9:21" x14ac:dyDescent="0.3">
      <c r="I2559" s="199">
        <v>0</v>
      </c>
      <c r="J2559" s="199">
        <v>0</v>
      </c>
      <c r="K2559" s="199" t="e">
        <f ca="1"/>
        <v>#NAME?</v>
      </c>
      <c r="T2559" s="199">
        <v>0</v>
      </c>
      <c r="U2559" s="199">
        <v>0</v>
      </c>
    </row>
    <row r="2560" spans="9:21" x14ac:dyDescent="0.3">
      <c r="I2560" s="199">
        <v>0</v>
      </c>
      <c r="J2560" s="199">
        <v>0</v>
      </c>
      <c r="K2560" s="199" t="e">
        <f ca="1"/>
        <v>#NAME?</v>
      </c>
      <c r="T2560" s="199">
        <v>0</v>
      </c>
      <c r="U2560" s="199">
        <v>0</v>
      </c>
    </row>
    <row r="2561" spans="9:21" x14ac:dyDescent="0.3">
      <c r="I2561" s="199">
        <v>0</v>
      </c>
      <c r="J2561" s="199">
        <v>0</v>
      </c>
      <c r="K2561" s="199" t="e">
        <f ca="1"/>
        <v>#NAME?</v>
      </c>
      <c r="T2561" s="199">
        <v>0</v>
      </c>
      <c r="U2561" s="199">
        <v>0</v>
      </c>
    </row>
    <row r="2562" spans="9:21" x14ac:dyDescent="0.3">
      <c r="I2562" s="199">
        <v>0</v>
      </c>
      <c r="J2562" s="199">
        <v>0</v>
      </c>
      <c r="K2562" s="199" t="e">
        <f ca="1"/>
        <v>#NAME?</v>
      </c>
      <c r="T2562" s="199">
        <v>0</v>
      </c>
      <c r="U2562" s="199">
        <v>0</v>
      </c>
    </row>
    <row r="2563" spans="9:21" x14ac:dyDescent="0.3">
      <c r="I2563" s="199">
        <v>0</v>
      </c>
      <c r="J2563" s="199">
        <v>0</v>
      </c>
      <c r="K2563" s="199" t="e">
        <f ca="1"/>
        <v>#NAME?</v>
      </c>
      <c r="T2563" s="199">
        <v>0</v>
      </c>
      <c r="U2563" s="199">
        <v>0</v>
      </c>
    </row>
    <row r="2564" spans="9:21" x14ac:dyDescent="0.3">
      <c r="I2564" s="199">
        <v>31106.430892736291</v>
      </c>
      <c r="J2564" s="199">
        <v>0</v>
      </c>
      <c r="K2564" s="199" t="e">
        <f ca="1"/>
        <v>#NAME?</v>
      </c>
      <c r="T2564" s="199">
        <v>31106.430892736291</v>
      </c>
      <c r="U2564" s="199">
        <v>0</v>
      </c>
    </row>
    <row r="2565" spans="9:21" x14ac:dyDescent="0.3">
      <c r="I2565" s="199">
        <v>0</v>
      </c>
      <c r="J2565" s="199">
        <v>0</v>
      </c>
      <c r="K2565" s="199" t="e">
        <f ca="1"/>
        <v>#NAME?</v>
      </c>
      <c r="T2565" s="199">
        <v>0</v>
      </c>
      <c r="U2565" s="199">
        <v>0</v>
      </c>
    </row>
    <row r="2566" spans="9:21" x14ac:dyDescent="0.3">
      <c r="I2566" s="199">
        <v>0</v>
      </c>
      <c r="J2566" s="199">
        <v>0</v>
      </c>
      <c r="K2566" s="199" t="e">
        <f ca="1"/>
        <v>#NAME?</v>
      </c>
      <c r="T2566" s="199">
        <v>0</v>
      </c>
      <c r="U2566" s="199">
        <v>0</v>
      </c>
    </row>
    <row r="2567" spans="9:21" x14ac:dyDescent="0.3">
      <c r="I2567" s="199">
        <v>0</v>
      </c>
      <c r="J2567" s="199">
        <v>0</v>
      </c>
      <c r="K2567" s="199" t="e">
        <f ca="1"/>
        <v>#NAME?</v>
      </c>
      <c r="T2567" s="199">
        <v>0</v>
      </c>
      <c r="U2567" s="199">
        <v>0</v>
      </c>
    </row>
    <row r="2568" spans="9:21" x14ac:dyDescent="0.3">
      <c r="I2568" s="199">
        <v>0</v>
      </c>
      <c r="J2568" s="199">
        <v>0</v>
      </c>
      <c r="K2568" s="199" t="e">
        <f ca="1"/>
        <v>#NAME?</v>
      </c>
      <c r="T2568" s="199">
        <v>0</v>
      </c>
      <c r="U2568" s="199">
        <v>26905.06930990834</v>
      </c>
    </row>
    <row r="2569" spans="9:21" x14ac:dyDescent="0.3">
      <c r="I2569" s="199">
        <v>0</v>
      </c>
      <c r="J2569" s="199">
        <v>0</v>
      </c>
      <c r="K2569" s="199" t="e">
        <f ca="1"/>
        <v>#NAME?</v>
      </c>
      <c r="T2569" s="199">
        <v>0</v>
      </c>
      <c r="U2569" s="199">
        <v>145216.58846508485</v>
      </c>
    </row>
    <row r="2570" spans="9:21" x14ac:dyDescent="0.3">
      <c r="I2570" s="199">
        <v>0</v>
      </c>
      <c r="J2570" s="199">
        <v>0</v>
      </c>
      <c r="K2570" s="199" t="e">
        <f ca="1"/>
        <v>#NAME?</v>
      </c>
      <c r="T2570" s="199">
        <v>0</v>
      </c>
      <c r="U2570" s="199">
        <v>0</v>
      </c>
    </row>
    <row r="2571" spans="9:21" x14ac:dyDescent="0.3">
      <c r="I2571" s="199">
        <v>0</v>
      </c>
      <c r="J2571" s="199">
        <v>0</v>
      </c>
      <c r="K2571" s="199" t="e">
        <f ca="1"/>
        <v>#NAME?</v>
      </c>
      <c r="T2571" s="199">
        <v>0</v>
      </c>
      <c r="U2571" s="199">
        <v>0</v>
      </c>
    </row>
    <row r="2572" spans="9:21" x14ac:dyDescent="0.3">
      <c r="I2572" s="199">
        <v>0</v>
      </c>
      <c r="J2572" s="199">
        <v>0</v>
      </c>
      <c r="K2572" s="199" t="e">
        <f ca="1"/>
        <v>#NAME?</v>
      </c>
      <c r="T2572" s="199">
        <v>0</v>
      </c>
      <c r="U2572" s="199">
        <v>0</v>
      </c>
    </row>
    <row r="2573" spans="9:21" x14ac:dyDescent="0.3">
      <c r="I2573" s="199">
        <v>0</v>
      </c>
      <c r="J2573" s="199">
        <v>0</v>
      </c>
      <c r="K2573" s="199" t="e">
        <f ca="1"/>
        <v>#NAME?</v>
      </c>
      <c r="T2573" s="199">
        <v>0</v>
      </c>
      <c r="U2573" s="199">
        <v>0</v>
      </c>
    </row>
    <row r="2574" spans="9:21" x14ac:dyDescent="0.3">
      <c r="I2574" s="199">
        <v>0</v>
      </c>
      <c r="J2574" s="199">
        <v>0</v>
      </c>
      <c r="K2574" s="199" t="e">
        <f ca="1"/>
        <v>#NAME?</v>
      </c>
      <c r="T2574" s="199">
        <v>0</v>
      </c>
      <c r="U2574" s="199">
        <v>0</v>
      </c>
    </row>
    <row r="2575" spans="9:21" x14ac:dyDescent="0.3">
      <c r="I2575" s="199">
        <v>0</v>
      </c>
      <c r="J2575" s="199">
        <v>0</v>
      </c>
      <c r="K2575" s="199" t="e">
        <f ca="1"/>
        <v>#NAME?</v>
      </c>
      <c r="T2575" s="199">
        <v>0</v>
      </c>
      <c r="U2575" s="199">
        <v>0</v>
      </c>
    </row>
    <row r="2576" spans="9:21" x14ac:dyDescent="0.3">
      <c r="I2576" s="199">
        <v>0</v>
      </c>
      <c r="J2576" s="199">
        <v>0</v>
      </c>
      <c r="K2576" s="199" t="e">
        <f ca="1"/>
        <v>#NAME?</v>
      </c>
      <c r="T2576" s="199">
        <v>0</v>
      </c>
      <c r="U2576" s="199">
        <v>0</v>
      </c>
    </row>
    <row r="2577" spans="9:21" x14ac:dyDescent="0.3">
      <c r="I2577" s="199">
        <v>0</v>
      </c>
      <c r="J2577" s="199">
        <v>0</v>
      </c>
      <c r="K2577" s="199" t="e">
        <f ca="1"/>
        <v>#NAME?</v>
      </c>
      <c r="T2577" s="199">
        <v>0</v>
      </c>
      <c r="U2577" s="199">
        <v>0</v>
      </c>
    </row>
    <row r="2578" spans="9:21" x14ac:dyDescent="0.3">
      <c r="I2578" s="199">
        <v>0</v>
      </c>
      <c r="J2578" s="199">
        <v>0</v>
      </c>
      <c r="K2578" s="199" t="e">
        <f ca="1"/>
        <v>#NAME?</v>
      </c>
      <c r="T2578" s="199">
        <v>0</v>
      </c>
      <c r="U2578" s="199">
        <v>0</v>
      </c>
    </row>
    <row r="2579" spans="9:21" x14ac:dyDescent="0.3">
      <c r="I2579" s="199">
        <v>0</v>
      </c>
      <c r="J2579" s="199">
        <v>0</v>
      </c>
      <c r="K2579" s="199" t="e">
        <f ca="1"/>
        <v>#NAME?</v>
      </c>
      <c r="T2579" s="199">
        <v>0</v>
      </c>
      <c r="U2579" s="199">
        <v>0</v>
      </c>
    </row>
    <row r="2580" spans="9:21" x14ac:dyDescent="0.3">
      <c r="I2580" s="199">
        <v>0</v>
      </c>
      <c r="J2580" s="199">
        <v>0</v>
      </c>
      <c r="K2580" s="199" t="e">
        <f ca="1"/>
        <v>#NAME?</v>
      </c>
      <c r="T2580" s="199">
        <v>0</v>
      </c>
      <c r="U2580" s="199">
        <v>0</v>
      </c>
    </row>
    <row r="2581" spans="9:21" x14ac:dyDescent="0.3">
      <c r="I2581" s="199">
        <v>0</v>
      </c>
      <c r="J2581" s="199">
        <v>0</v>
      </c>
      <c r="K2581" s="199" t="e">
        <f ca="1"/>
        <v>#NAME?</v>
      </c>
      <c r="T2581" s="199">
        <v>0</v>
      </c>
      <c r="U2581" s="199">
        <v>0</v>
      </c>
    </row>
    <row r="2582" spans="9:21" x14ac:dyDescent="0.3">
      <c r="I2582" s="199">
        <v>0</v>
      </c>
      <c r="J2582" s="199">
        <v>0</v>
      </c>
      <c r="K2582" s="199" t="e">
        <f ca="1"/>
        <v>#NAME?</v>
      </c>
      <c r="T2582" s="199">
        <v>0</v>
      </c>
      <c r="U2582" s="199">
        <v>0</v>
      </c>
    </row>
    <row r="2583" spans="9:21" x14ac:dyDescent="0.3">
      <c r="I2583" s="199">
        <v>0</v>
      </c>
      <c r="J2583" s="199">
        <v>0</v>
      </c>
      <c r="K2583" s="199" t="e">
        <f ca="1"/>
        <v>#NAME?</v>
      </c>
      <c r="T2583" s="199">
        <v>0</v>
      </c>
      <c r="U2583" s="199">
        <v>0</v>
      </c>
    </row>
    <row r="2584" spans="9:21" x14ac:dyDescent="0.3">
      <c r="I2584" s="199">
        <v>0</v>
      </c>
      <c r="J2584" s="199">
        <v>0</v>
      </c>
      <c r="K2584" s="199" t="e">
        <f ca="1"/>
        <v>#NAME?</v>
      </c>
      <c r="T2584" s="199">
        <v>0</v>
      </c>
      <c r="U2584" s="199">
        <v>0</v>
      </c>
    </row>
    <row r="2585" spans="9:21" x14ac:dyDescent="0.3">
      <c r="I2585" s="199">
        <v>0</v>
      </c>
      <c r="J2585" s="199">
        <v>0</v>
      </c>
      <c r="K2585" s="199" t="e">
        <f ca="1"/>
        <v>#NAME?</v>
      </c>
      <c r="T2585" s="199">
        <v>0</v>
      </c>
      <c r="U2585" s="199">
        <v>0</v>
      </c>
    </row>
    <row r="2586" spans="9:21" x14ac:dyDescent="0.3">
      <c r="I2586" s="199">
        <v>0</v>
      </c>
      <c r="J2586" s="199">
        <v>0</v>
      </c>
      <c r="K2586" s="199" t="e">
        <f ca="1"/>
        <v>#NAME?</v>
      </c>
      <c r="T2586" s="199">
        <v>0</v>
      </c>
      <c r="U2586" s="199">
        <v>0</v>
      </c>
    </row>
    <row r="2587" spans="9:21" x14ac:dyDescent="0.3">
      <c r="I2587" s="199">
        <v>0</v>
      </c>
      <c r="J2587" s="199">
        <v>0</v>
      </c>
      <c r="K2587" s="199" t="e">
        <f ca="1"/>
        <v>#NAME?</v>
      </c>
      <c r="T2587" s="199">
        <v>0</v>
      </c>
      <c r="U2587" s="199">
        <v>0</v>
      </c>
    </row>
    <row r="2588" spans="9:21" x14ac:dyDescent="0.3">
      <c r="I2588" s="199">
        <v>0</v>
      </c>
      <c r="J2588" s="199">
        <v>0</v>
      </c>
      <c r="K2588" s="199" t="e">
        <f ca="1"/>
        <v>#NAME?</v>
      </c>
      <c r="T2588" s="199">
        <v>0</v>
      </c>
      <c r="U2588" s="199">
        <v>0</v>
      </c>
    </row>
    <row r="2589" spans="9:21" x14ac:dyDescent="0.3">
      <c r="I2589" s="199">
        <v>0</v>
      </c>
      <c r="J2589" s="199">
        <v>0</v>
      </c>
      <c r="K2589" s="199" t="e">
        <f ca="1"/>
        <v>#NAME?</v>
      </c>
      <c r="T2589" s="199">
        <v>0</v>
      </c>
      <c r="U2589" s="199">
        <v>0</v>
      </c>
    </row>
    <row r="2590" spans="9:21" x14ac:dyDescent="0.3">
      <c r="I2590" s="199">
        <v>0</v>
      </c>
      <c r="J2590" s="199">
        <v>0</v>
      </c>
      <c r="K2590" s="199" t="e">
        <f ca="1"/>
        <v>#NAME?</v>
      </c>
      <c r="T2590" s="199">
        <v>0</v>
      </c>
      <c r="U2590" s="199">
        <v>0</v>
      </c>
    </row>
    <row r="2591" spans="9:21" x14ac:dyDescent="0.3">
      <c r="I2591" s="199">
        <v>0</v>
      </c>
      <c r="J2591" s="199">
        <v>0</v>
      </c>
      <c r="K2591" s="199" t="e">
        <f ca="1"/>
        <v>#NAME?</v>
      </c>
      <c r="T2591" s="199">
        <v>0</v>
      </c>
      <c r="U2591" s="199">
        <v>0</v>
      </c>
    </row>
    <row r="2592" spans="9:21" x14ac:dyDescent="0.3">
      <c r="I2592" s="199">
        <v>0</v>
      </c>
      <c r="J2592" s="199">
        <v>0</v>
      </c>
      <c r="K2592" s="199" t="e">
        <f ca="1"/>
        <v>#NAME?</v>
      </c>
      <c r="T2592" s="199">
        <v>0</v>
      </c>
      <c r="U2592" s="199">
        <v>0</v>
      </c>
    </row>
    <row r="2593" spans="9:21" x14ac:dyDescent="0.3">
      <c r="I2593" s="199">
        <v>0</v>
      </c>
      <c r="J2593" s="199">
        <v>0</v>
      </c>
      <c r="K2593" s="199" t="e">
        <f ca="1"/>
        <v>#NAME?</v>
      </c>
      <c r="T2593" s="199">
        <v>0</v>
      </c>
      <c r="U2593" s="199">
        <v>0</v>
      </c>
    </row>
    <row r="2594" spans="9:21" x14ac:dyDescent="0.3">
      <c r="I2594" s="199">
        <v>0</v>
      </c>
      <c r="J2594" s="199">
        <v>0</v>
      </c>
      <c r="K2594" s="199" t="e">
        <f ca="1"/>
        <v>#NAME?</v>
      </c>
      <c r="T2594" s="199">
        <v>0</v>
      </c>
      <c r="U2594" s="199">
        <v>0</v>
      </c>
    </row>
    <row r="2595" spans="9:21" x14ac:dyDescent="0.3">
      <c r="I2595" s="199">
        <v>0</v>
      </c>
      <c r="J2595" s="199">
        <v>0</v>
      </c>
      <c r="K2595" s="199" t="e">
        <f ca="1"/>
        <v>#NAME?</v>
      </c>
      <c r="T2595" s="199">
        <v>0</v>
      </c>
      <c r="U2595" s="199">
        <v>0</v>
      </c>
    </row>
    <row r="2596" spans="9:21" x14ac:dyDescent="0.3">
      <c r="I2596" s="199">
        <v>0</v>
      </c>
      <c r="J2596" s="199">
        <v>0</v>
      </c>
      <c r="K2596" s="199" t="e">
        <f ca="1"/>
        <v>#NAME?</v>
      </c>
      <c r="T2596" s="199">
        <v>0</v>
      </c>
      <c r="U2596" s="199">
        <v>0</v>
      </c>
    </row>
    <row r="2597" spans="9:21" x14ac:dyDescent="0.3">
      <c r="I2597" s="199">
        <v>0</v>
      </c>
      <c r="J2597" s="199">
        <v>0</v>
      </c>
      <c r="K2597" s="199" t="e">
        <f ca="1"/>
        <v>#NAME?</v>
      </c>
      <c r="T2597" s="199">
        <v>0</v>
      </c>
      <c r="U2597" s="199">
        <v>0</v>
      </c>
    </row>
    <row r="2598" spans="9:21" x14ac:dyDescent="0.3">
      <c r="I2598" s="199">
        <v>0</v>
      </c>
      <c r="J2598" s="199">
        <v>0</v>
      </c>
      <c r="K2598" s="199" t="e">
        <f ca="1"/>
        <v>#NAME?</v>
      </c>
      <c r="T2598" s="199">
        <v>0</v>
      </c>
      <c r="U2598" s="199">
        <v>0</v>
      </c>
    </row>
    <row r="2599" spans="9:21" x14ac:dyDescent="0.3">
      <c r="I2599" s="199">
        <v>0</v>
      </c>
      <c r="J2599" s="199">
        <v>0</v>
      </c>
      <c r="K2599" s="199" t="e">
        <f ca="1"/>
        <v>#NAME?</v>
      </c>
      <c r="T2599" s="199">
        <v>0</v>
      </c>
      <c r="U2599" s="199">
        <v>0</v>
      </c>
    </row>
    <row r="2600" spans="9:21" x14ac:dyDescent="0.3">
      <c r="I2600" s="199">
        <v>0</v>
      </c>
      <c r="J2600" s="199">
        <v>0</v>
      </c>
      <c r="K2600" s="199" t="e">
        <f ca="1"/>
        <v>#NAME?</v>
      </c>
      <c r="T2600" s="199">
        <v>0</v>
      </c>
      <c r="U2600" s="199">
        <v>0</v>
      </c>
    </row>
    <row r="2601" spans="9:21" x14ac:dyDescent="0.3">
      <c r="I2601" s="199">
        <v>0</v>
      </c>
      <c r="J2601" s="199">
        <v>0</v>
      </c>
      <c r="K2601" s="199" t="e">
        <f ca="1"/>
        <v>#NAME?</v>
      </c>
      <c r="T2601" s="199">
        <v>0</v>
      </c>
      <c r="U2601" s="199">
        <v>0</v>
      </c>
    </row>
    <row r="2602" spans="9:21" x14ac:dyDescent="0.3">
      <c r="I2602" s="199">
        <v>0</v>
      </c>
      <c r="J2602" s="199">
        <v>0</v>
      </c>
      <c r="K2602" s="199" t="e">
        <f ca="1"/>
        <v>#NAME?</v>
      </c>
      <c r="T2602" s="199">
        <v>0</v>
      </c>
      <c r="U2602" s="199">
        <v>0</v>
      </c>
    </row>
    <row r="2603" spans="9:21" x14ac:dyDescent="0.3">
      <c r="I2603" s="199">
        <v>0</v>
      </c>
      <c r="J2603" s="199">
        <v>0</v>
      </c>
      <c r="K2603" s="199" t="e">
        <f ca="1"/>
        <v>#NAME?</v>
      </c>
      <c r="T2603" s="199">
        <v>0</v>
      </c>
      <c r="U2603" s="199">
        <v>0</v>
      </c>
    </row>
    <row r="2604" spans="9:21" x14ac:dyDescent="0.3">
      <c r="I2604" s="199">
        <v>0</v>
      </c>
      <c r="J2604" s="199">
        <v>0</v>
      </c>
      <c r="K2604" s="199" t="e">
        <f ca="1"/>
        <v>#NAME?</v>
      </c>
      <c r="T2604" s="199">
        <v>0</v>
      </c>
      <c r="U2604" s="199">
        <v>0</v>
      </c>
    </row>
    <row r="2605" spans="9:21" x14ac:dyDescent="0.3">
      <c r="I2605" s="199">
        <v>0</v>
      </c>
      <c r="J2605" s="199">
        <v>0</v>
      </c>
      <c r="K2605" s="199" t="e">
        <f ca="1"/>
        <v>#NAME?</v>
      </c>
      <c r="T2605" s="199">
        <v>0</v>
      </c>
      <c r="U2605" s="199">
        <v>0</v>
      </c>
    </row>
    <row r="2606" spans="9:21" x14ac:dyDescent="0.3">
      <c r="I2606" s="199">
        <v>0</v>
      </c>
      <c r="J2606" s="199">
        <v>0</v>
      </c>
      <c r="K2606" s="199" t="e">
        <f ca="1"/>
        <v>#NAME?</v>
      </c>
      <c r="T2606" s="199">
        <v>0</v>
      </c>
      <c r="U2606" s="199">
        <v>0</v>
      </c>
    </row>
    <row r="2607" spans="9:21" x14ac:dyDescent="0.3">
      <c r="I2607" s="199">
        <v>0</v>
      </c>
      <c r="J2607" s="199">
        <v>0</v>
      </c>
      <c r="K2607" s="199" t="e">
        <f ca="1"/>
        <v>#NAME?</v>
      </c>
      <c r="T2607" s="199">
        <v>0</v>
      </c>
      <c r="U2607" s="199">
        <v>0</v>
      </c>
    </row>
    <row r="2608" spans="9:21" x14ac:dyDescent="0.3">
      <c r="I2608" s="199">
        <v>0</v>
      </c>
      <c r="J2608" s="199">
        <v>0</v>
      </c>
      <c r="K2608" s="199" t="e">
        <f ca="1"/>
        <v>#NAME?</v>
      </c>
      <c r="T2608" s="199">
        <v>0</v>
      </c>
      <c r="U2608" s="199">
        <v>0</v>
      </c>
    </row>
    <row r="2609" spans="9:21" x14ac:dyDescent="0.3">
      <c r="I2609" s="199">
        <v>0</v>
      </c>
      <c r="J2609" s="199">
        <v>0</v>
      </c>
      <c r="K2609" s="199" t="e">
        <f ca="1"/>
        <v>#NAME?</v>
      </c>
      <c r="T2609" s="199">
        <v>0</v>
      </c>
      <c r="U2609" s="199">
        <v>0</v>
      </c>
    </row>
    <row r="2610" spans="9:21" x14ac:dyDescent="0.3">
      <c r="I2610" s="199">
        <v>0</v>
      </c>
      <c r="J2610" s="199">
        <v>0</v>
      </c>
      <c r="K2610" s="199" t="e">
        <f ca="1"/>
        <v>#NAME?</v>
      </c>
      <c r="T2610" s="199">
        <v>0</v>
      </c>
      <c r="U2610" s="199">
        <v>0</v>
      </c>
    </row>
    <row r="2611" spans="9:21" x14ac:dyDescent="0.3">
      <c r="I2611" s="199">
        <v>0</v>
      </c>
      <c r="J2611" s="199">
        <v>0</v>
      </c>
      <c r="K2611" s="199" t="e">
        <f ca="1"/>
        <v>#NAME?</v>
      </c>
      <c r="T2611" s="199">
        <v>0</v>
      </c>
      <c r="U2611" s="199">
        <v>0</v>
      </c>
    </row>
    <row r="2612" spans="9:21" x14ac:dyDescent="0.3">
      <c r="I2612" s="199">
        <v>0</v>
      </c>
      <c r="J2612" s="199">
        <v>0</v>
      </c>
      <c r="K2612" s="199" t="e">
        <f ca="1"/>
        <v>#NAME?</v>
      </c>
      <c r="T2612" s="199">
        <v>0</v>
      </c>
      <c r="U2612" s="199">
        <v>0</v>
      </c>
    </row>
    <row r="2613" spans="9:21" x14ac:dyDescent="0.3">
      <c r="I2613" s="199">
        <v>0</v>
      </c>
      <c r="J2613" s="199">
        <v>0</v>
      </c>
      <c r="K2613" s="199" t="e">
        <f ca="1"/>
        <v>#NAME?</v>
      </c>
      <c r="T2613" s="199">
        <v>0</v>
      </c>
      <c r="U2613" s="199">
        <v>0</v>
      </c>
    </row>
    <row r="2614" spans="9:21" x14ac:dyDescent="0.3">
      <c r="I2614" s="199">
        <v>0</v>
      </c>
      <c r="J2614" s="199">
        <v>0</v>
      </c>
      <c r="K2614" s="199" t="e">
        <f ca="1"/>
        <v>#NAME?</v>
      </c>
      <c r="T2614" s="199">
        <v>0</v>
      </c>
      <c r="U2614" s="199">
        <v>0</v>
      </c>
    </row>
    <row r="2615" spans="9:21" x14ac:dyDescent="0.3">
      <c r="I2615" s="199">
        <v>0</v>
      </c>
      <c r="J2615" s="199">
        <v>0</v>
      </c>
      <c r="K2615" s="199" t="e">
        <f ca="1"/>
        <v>#NAME?</v>
      </c>
      <c r="T2615" s="199">
        <v>0</v>
      </c>
      <c r="U2615" s="199">
        <v>0</v>
      </c>
    </row>
    <row r="2616" spans="9:21" x14ac:dyDescent="0.3">
      <c r="I2616" s="199">
        <v>0</v>
      </c>
      <c r="J2616" s="199">
        <v>0</v>
      </c>
      <c r="K2616" s="199" t="e">
        <f ca="1"/>
        <v>#NAME?</v>
      </c>
      <c r="T2616" s="199">
        <v>0</v>
      </c>
      <c r="U2616" s="199">
        <v>0</v>
      </c>
    </row>
    <row r="2617" spans="9:21" x14ac:dyDescent="0.3">
      <c r="I2617" s="199">
        <v>0</v>
      </c>
      <c r="J2617" s="199">
        <v>0</v>
      </c>
      <c r="K2617" s="199" t="e">
        <f ca="1"/>
        <v>#NAME?</v>
      </c>
      <c r="T2617" s="199">
        <v>0</v>
      </c>
      <c r="U2617" s="199">
        <v>0</v>
      </c>
    </row>
    <row r="2618" spans="9:21" x14ac:dyDescent="0.3">
      <c r="I2618" s="199">
        <v>0</v>
      </c>
      <c r="J2618" s="199">
        <v>0</v>
      </c>
      <c r="K2618" s="199" t="e">
        <f ca="1"/>
        <v>#NAME?</v>
      </c>
      <c r="T2618" s="199">
        <v>0</v>
      </c>
      <c r="U2618" s="199">
        <v>0</v>
      </c>
    </row>
    <row r="2619" spans="9:21" x14ac:dyDescent="0.3">
      <c r="I2619" s="199">
        <v>0</v>
      </c>
      <c r="J2619" s="199">
        <v>0</v>
      </c>
      <c r="K2619" s="199" t="e">
        <f ca="1"/>
        <v>#NAME?</v>
      </c>
      <c r="T2619" s="199">
        <v>0</v>
      </c>
      <c r="U2619" s="199">
        <v>0</v>
      </c>
    </row>
    <row r="2620" spans="9:21" x14ac:dyDescent="0.3">
      <c r="I2620" s="199">
        <v>0</v>
      </c>
      <c r="J2620" s="199">
        <v>0</v>
      </c>
      <c r="K2620" s="199" t="e">
        <f ca="1"/>
        <v>#NAME?</v>
      </c>
      <c r="T2620" s="199">
        <v>0</v>
      </c>
      <c r="U2620" s="199">
        <v>0</v>
      </c>
    </row>
    <row r="2621" spans="9:21" x14ac:dyDescent="0.3">
      <c r="I2621" s="199">
        <v>0</v>
      </c>
      <c r="J2621" s="199">
        <v>0</v>
      </c>
      <c r="K2621" s="199" t="e">
        <f ca="1"/>
        <v>#NAME?</v>
      </c>
      <c r="T2621" s="199">
        <v>0</v>
      </c>
      <c r="U2621" s="199">
        <v>0</v>
      </c>
    </row>
    <row r="2622" spans="9:21" x14ac:dyDescent="0.3">
      <c r="I2622" s="199">
        <v>0</v>
      </c>
      <c r="J2622" s="199">
        <v>0</v>
      </c>
      <c r="K2622" s="199" t="e">
        <f ca="1"/>
        <v>#NAME?</v>
      </c>
      <c r="T2622" s="199">
        <v>0</v>
      </c>
      <c r="U2622" s="199">
        <v>0</v>
      </c>
    </row>
    <row r="2623" spans="9:21" x14ac:dyDescent="0.3">
      <c r="I2623" s="199">
        <v>0</v>
      </c>
      <c r="J2623" s="199">
        <v>0</v>
      </c>
      <c r="K2623" s="199" t="e">
        <f ca="1"/>
        <v>#NAME?</v>
      </c>
      <c r="T2623" s="199">
        <v>0</v>
      </c>
      <c r="U2623" s="199">
        <v>0</v>
      </c>
    </row>
    <row r="2624" spans="9:21" x14ac:dyDescent="0.3">
      <c r="I2624" s="199">
        <v>0</v>
      </c>
      <c r="J2624" s="199">
        <v>0</v>
      </c>
      <c r="K2624" s="199" t="e">
        <f ca="1"/>
        <v>#NAME?</v>
      </c>
      <c r="T2624" s="199">
        <v>0</v>
      </c>
      <c r="U2624" s="199">
        <v>0</v>
      </c>
    </row>
    <row r="2625" spans="9:21" x14ac:dyDescent="0.3">
      <c r="I2625" s="199">
        <v>0</v>
      </c>
      <c r="J2625" s="199">
        <v>0</v>
      </c>
      <c r="K2625" s="199" t="e">
        <f ca="1"/>
        <v>#NAME?</v>
      </c>
      <c r="T2625" s="199">
        <v>0</v>
      </c>
      <c r="U2625" s="199">
        <v>0</v>
      </c>
    </row>
    <row r="2626" spans="9:21" x14ac:dyDescent="0.3">
      <c r="I2626" s="199">
        <v>0</v>
      </c>
      <c r="J2626" s="199">
        <v>0</v>
      </c>
      <c r="K2626" s="199" t="e">
        <f ca="1"/>
        <v>#NAME?</v>
      </c>
      <c r="T2626" s="199">
        <v>0</v>
      </c>
      <c r="U2626" s="199">
        <v>0</v>
      </c>
    </row>
    <row r="2627" spans="9:21" x14ac:dyDescent="0.3">
      <c r="I2627" s="199">
        <v>0</v>
      </c>
      <c r="J2627" s="199">
        <v>0</v>
      </c>
      <c r="K2627" s="199" t="e">
        <f ca="1"/>
        <v>#NAME?</v>
      </c>
      <c r="T2627" s="199">
        <v>0</v>
      </c>
      <c r="U2627" s="199">
        <v>0</v>
      </c>
    </row>
    <row r="2628" spans="9:21" x14ac:dyDescent="0.3">
      <c r="I2628" s="199">
        <v>0</v>
      </c>
      <c r="J2628" s="199">
        <v>0</v>
      </c>
      <c r="K2628" s="199" t="e">
        <f ca="1"/>
        <v>#NAME?</v>
      </c>
      <c r="T2628" s="199">
        <v>0</v>
      </c>
      <c r="U2628" s="199">
        <v>0</v>
      </c>
    </row>
    <row r="2629" spans="9:21" x14ac:dyDescent="0.3">
      <c r="I2629" s="199">
        <v>0</v>
      </c>
      <c r="J2629" s="199">
        <v>0</v>
      </c>
      <c r="K2629" s="199" t="e">
        <f ca="1"/>
        <v>#NAME?</v>
      </c>
      <c r="T2629" s="199">
        <v>0</v>
      </c>
      <c r="U2629" s="199">
        <v>0</v>
      </c>
    </row>
    <row r="2630" spans="9:21" x14ac:dyDescent="0.3">
      <c r="I2630" s="199">
        <v>0</v>
      </c>
      <c r="J2630" s="199">
        <v>0</v>
      </c>
      <c r="K2630" s="199" t="e">
        <f ca="1"/>
        <v>#NAME?</v>
      </c>
      <c r="T2630" s="199">
        <v>0</v>
      </c>
      <c r="U2630" s="199">
        <v>0</v>
      </c>
    </row>
    <row r="2631" spans="9:21" x14ac:dyDescent="0.3">
      <c r="I2631" s="199">
        <v>0</v>
      </c>
      <c r="J2631" s="199">
        <v>0</v>
      </c>
      <c r="K2631" s="199" t="e">
        <f ca="1"/>
        <v>#NAME?</v>
      </c>
      <c r="T2631" s="199">
        <v>0</v>
      </c>
      <c r="U2631" s="199">
        <v>0</v>
      </c>
    </row>
    <row r="2632" spans="9:21" x14ac:dyDescent="0.3">
      <c r="I2632" s="199">
        <v>0</v>
      </c>
      <c r="J2632" s="199">
        <v>0</v>
      </c>
      <c r="K2632" s="199" t="e">
        <f ca="1"/>
        <v>#NAME?</v>
      </c>
      <c r="T2632" s="199">
        <v>0</v>
      </c>
      <c r="U2632" s="199">
        <v>16044.374423748963</v>
      </c>
    </row>
    <row r="2633" spans="9:21" x14ac:dyDescent="0.3">
      <c r="I2633" s="199">
        <v>0</v>
      </c>
      <c r="J2633" s="199">
        <v>0</v>
      </c>
      <c r="K2633" s="199" t="e">
        <f ca="1"/>
        <v>#NAME?</v>
      </c>
      <c r="T2633" s="199">
        <v>0</v>
      </c>
      <c r="U2633" s="199">
        <v>0</v>
      </c>
    </row>
    <row r="2634" spans="9:21" x14ac:dyDescent="0.3">
      <c r="I2634" s="199">
        <v>0</v>
      </c>
      <c r="J2634" s="199">
        <v>0</v>
      </c>
      <c r="K2634" s="199" t="e">
        <f ca="1"/>
        <v>#NAME?</v>
      </c>
      <c r="T2634" s="199">
        <v>0</v>
      </c>
      <c r="U2634" s="199">
        <v>0</v>
      </c>
    </row>
    <row r="2635" spans="9:21" x14ac:dyDescent="0.3">
      <c r="I2635" s="199">
        <v>0</v>
      </c>
      <c r="J2635" s="199">
        <v>0</v>
      </c>
      <c r="K2635" s="199" t="e">
        <f ca="1"/>
        <v>#NAME?</v>
      </c>
      <c r="T2635" s="199">
        <v>0</v>
      </c>
      <c r="U2635" s="199">
        <v>0</v>
      </c>
    </row>
    <row r="2636" spans="9:21" x14ac:dyDescent="0.3">
      <c r="I2636" s="199">
        <v>0</v>
      </c>
      <c r="J2636" s="199">
        <v>0</v>
      </c>
      <c r="K2636" s="199" t="e">
        <f ca="1"/>
        <v>#NAME?</v>
      </c>
      <c r="T2636" s="199">
        <v>0</v>
      </c>
      <c r="U2636" s="199">
        <v>0</v>
      </c>
    </row>
    <row r="2637" spans="9:21" x14ac:dyDescent="0.3">
      <c r="I2637" s="199">
        <v>0</v>
      </c>
      <c r="J2637" s="199">
        <v>0</v>
      </c>
      <c r="K2637" s="199" t="e">
        <f ca="1"/>
        <v>#NAME?</v>
      </c>
      <c r="T2637" s="199">
        <v>0</v>
      </c>
      <c r="U2637" s="199">
        <v>0</v>
      </c>
    </row>
    <row r="2638" spans="9:21" x14ac:dyDescent="0.3">
      <c r="I2638" s="199">
        <v>0</v>
      </c>
      <c r="J2638" s="199">
        <v>0</v>
      </c>
      <c r="K2638" s="199" t="e">
        <f ca="1"/>
        <v>#NAME?</v>
      </c>
      <c r="T2638" s="199">
        <v>0</v>
      </c>
      <c r="U2638" s="199">
        <v>0</v>
      </c>
    </row>
    <row r="2639" spans="9:21" x14ac:dyDescent="0.3">
      <c r="I2639" s="199">
        <v>0</v>
      </c>
      <c r="J2639" s="199">
        <v>0</v>
      </c>
      <c r="K2639" s="199" t="e">
        <f ca="1"/>
        <v>#NAME?</v>
      </c>
      <c r="T2639" s="199">
        <v>0</v>
      </c>
      <c r="U2639" s="199">
        <v>0</v>
      </c>
    </row>
    <row r="2640" spans="9:21" x14ac:dyDescent="0.3">
      <c r="I2640" s="199">
        <v>0</v>
      </c>
      <c r="J2640" s="199">
        <v>0</v>
      </c>
      <c r="K2640" s="199" t="e">
        <f ca="1"/>
        <v>#NAME?</v>
      </c>
      <c r="T2640" s="199">
        <v>0</v>
      </c>
      <c r="U2640" s="199">
        <v>120194.20915998299</v>
      </c>
    </row>
    <row r="2641" spans="9:21" x14ac:dyDescent="0.3">
      <c r="I2641" s="199">
        <v>0</v>
      </c>
      <c r="J2641" s="199">
        <v>0</v>
      </c>
      <c r="K2641" s="199" t="e">
        <f ca="1"/>
        <v>#NAME?</v>
      </c>
      <c r="T2641" s="199">
        <v>0</v>
      </c>
      <c r="U2641" s="199">
        <v>0</v>
      </c>
    </row>
    <row r="2642" spans="9:21" x14ac:dyDescent="0.3">
      <c r="I2642" s="199">
        <v>0</v>
      </c>
      <c r="J2642" s="199">
        <v>0</v>
      </c>
      <c r="K2642" s="199" t="e">
        <f ca="1"/>
        <v>#NAME?</v>
      </c>
      <c r="T2642" s="199">
        <v>0</v>
      </c>
      <c r="U2642" s="199">
        <v>0</v>
      </c>
    </row>
    <row r="2643" spans="9:21" x14ac:dyDescent="0.3">
      <c r="I2643" s="199">
        <v>0</v>
      </c>
      <c r="J2643" s="199">
        <v>0</v>
      </c>
      <c r="K2643" s="199" t="e">
        <f ca="1"/>
        <v>#NAME?</v>
      </c>
      <c r="T2643" s="199">
        <v>0</v>
      </c>
      <c r="U2643" s="199">
        <v>0</v>
      </c>
    </row>
    <row r="2644" spans="9:21" x14ac:dyDescent="0.3">
      <c r="I2644" s="199">
        <v>0</v>
      </c>
      <c r="J2644" s="199">
        <v>0</v>
      </c>
      <c r="K2644" s="199" t="e">
        <f ca="1"/>
        <v>#NAME?</v>
      </c>
      <c r="T2644" s="199">
        <v>0</v>
      </c>
      <c r="U2644" s="199">
        <v>0</v>
      </c>
    </row>
    <row r="2645" spans="9:21" x14ac:dyDescent="0.3">
      <c r="I2645" s="199">
        <v>0</v>
      </c>
      <c r="J2645" s="199">
        <v>0</v>
      </c>
      <c r="K2645" s="199" t="e">
        <f ca="1"/>
        <v>#NAME?</v>
      </c>
      <c r="T2645" s="199">
        <v>0</v>
      </c>
      <c r="U2645" s="199">
        <v>0</v>
      </c>
    </row>
    <row r="2646" spans="9:21" x14ac:dyDescent="0.3">
      <c r="I2646" s="199">
        <v>0</v>
      </c>
      <c r="J2646" s="199">
        <v>0</v>
      </c>
      <c r="K2646" s="199" t="e">
        <f ca="1"/>
        <v>#NAME?</v>
      </c>
      <c r="T2646" s="199">
        <v>0</v>
      </c>
      <c r="U2646" s="199">
        <v>0</v>
      </c>
    </row>
    <row r="2647" spans="9:21" x14ac:dyDescent="0.3">
      <c r="I2647" s="199">
        <v>0</v>
      </c>
      <c r="J2647" s="199">
        <v>0</v>
      </c>
      <c r="K2647" s="199" t="e">
        <f ca="1"/>
        <v>#NAME?</v>
      </c>
      <c r="T2647" s="199">
        <v>0</v>
      </c>
      <c r="U2647" s="199">
        <v>0</v>
      </c>
    </row>
    <row r="2648" spans="9:21" x14ac:dyDescent="0.3">
      <c r="I2648" s="199">
        <v>0</v>
      </c>
      <c r="J2648" s="199">
        <v>0</v>
      </c>
      <c r="K2648" s="199" t="e">
        <f ca="1"/>
        <v>#NAME?</v>
      </c>
      <c r="T2648" s="199">
        <v>0</v>
      </c>
      <c r="U2648" s="199">
        <v>0</v>
      </c>
    </row>
    <row r="2649" spans="9:21" x14ac:dyDescent="0.3">
      <c r="I2649" s="199">
        <v>0</v>
      </c>
      <c r="J2649" s="199">
        <v>0</v>
      </c>
      <c r="K2649" s="199" t="e">
        <f ca="1"/>
        <v>#NAME?</v>
      </c>
      <c r="T2649" s="199">
        <v>0</v>
      </c>
      <c r="U2649" s="199">
        <v>0</v>
      </c>
    </row>
    <row r="2650" spans="9:21" x14ac:dyDescent="0.3">
      <c r="I2650" s="199">
        <v>0</v>
      </c>
      <c r="J2650" s="199">
        <v>0</v>
      </c>
      <c r="K2650" s="199" t="e">
        <f ca="1"/>
        <v>#NAME?</v>
      </c>
      <c r="T2650" s="199">
        <v>0</v>
      </c>
      <c r="U2650" s="199">
        <v>0</v>
      </c>
    </row>
    <row r="2651" spans="9:21" x14ac:dyDescent="0.3">
      <c r="I2651" s="199">
        <v>0</v>
      </c>
      <c r="J2651" s="199">
        <v>0</v>
      </c>
      <c r="K2651" s="199" t="e">
        <f ca="1"/>
        <v>#NAME?</v>
      </c>
      <c r="T2651" s="199">
        <v>0</v>
      </c>
      <c r="U2651" s="199">
        <v>0</v>
      </c>
    </row>
    <row r="2652" spans="9:21" x14ac:dyDescent="0.3">
      <c r="I2652" s="199">
        <v>0</v>
      </c>
      <c r="J2652" s="199">
        <v>0</v>
      </c>
      <c r="K2652" s="199" t="e">
        <f ca="1"/>
        <v>#NAME?</v>
      </c>
      <c r="T2652" s="199">
        <v>0</v>
      </c>
      <c r="U2652" s="199">
        <v>0</v>
      </c>
    </row>
    <row r="2653" spans="9:21" x14ac:dyDescent="0.3">
      <c r="I2653" s="199">
        <v>0</v>
      </c>
      <c r="J2653" s="199">
        <v>0</v>
      </c>
      <c r="K2653" s="199" t="e">
        <f ca="1"/>
        <v>#NAME?</v>
      </c>
      <c r="T2653" s="199">
        <v>0</v>
      </c>
      <c r="U2653" s="199">
        <v>0</v>
      </c>
    </row>
    <row r="2654" spans="9:21" x14ac:dyDescent="0.3">
      <c r="I2654" s="199">
        <v>0</v>
      </c>
      <c r="J2654" s="199">
        <v>0</v>
      </c>
      <c r="K2654" s="199" t="e">
        <f ca="1"/>
        <v>#NAME?</v>
      </c>
      <c r="T2654" s="199">
        <v>0</v>
      </c>
      <c r="U2654" s="199">
        <v>0</v>
      </c>
    </row>
    <row r="2655" spans="9:21" x14ac:dyDescent="0.3">
      <c r="I2655" s="199">
        <v>0</v>
      </c>
      <c r="J2655" s="199">
        <v>0</v>
      </c>
      <c r="K2655" s="199" t="e">
        <f ca="1"/>
        <v>#NAME?</v>
      </c>
      <c r="T2655" s="199">
        <v>0</v>
      </c>
      <c r="U2655" s="199">
        <v>0</v>
      </c>
    </row>
    <row r="2656" spans="9:21" x14ac:dyDescent="0.3">
      <c r="I2656" s="199">
        <v>0</v>
      </c>
      <c r="J2656" s="199">
        <v>0</v>
      </c>
      <c r="K2656" s="199" t="e">
        <f ca="1"/>
        <v>#NAME?</v>
      </c>
      <c r="T2656" s="199">
        <v>0</v>
      </c>
      <c r="U2656" s="199">
        <v>0</v>
      </c>
    </row>
    <row r="2657" spans="9:21" x14ac:dyDescent="0.3">
      <c r="I2657" s="199">
        <v>0</v>
      </c>
      <c r="J2657" s="199">
        <v>0</v>
      </c>
      <c r="K2657" s="199" t="e">
        <f ca="1"/>
        <v>#NAME?</v>
      </c>
      <c r="T2657" s="199">
        <v>0</v>
      </c>
      <c r="U2657" s="199">
        <v>0</v>
      </c>
    </row>
    <row r="2658" spans="9:21" x14ac:dyDescent="0.3">
      <c r="I2658" s="199">
        <v>0</v>
      </c>
      <c r="J2658" s="199">
        <v>0</v>
      </c>
      <c r="K2658" s="199" t="e">
        <f ca="1"/>
        <v>#NAME?</v>
      </c>
      <c r="T2658" s="199">
        <v>0</v>
      </c>
      <c r="U2658" s="199">
        <v>0</v>
      </c>
    </row>
    <row r="2659" spans="9:21" x14ac:dyDescent="0.3">
      <c r="I2659" s="199">
        <v>0</v>
      </c>
      <c r="J2659" s="199">
        <v>0</v>
      </c>
      <c r="K2659" s="199" t="e">
        <f ca="1"/>
        <v>#NAME?</v>
      </c>
      <c r="T2659" s="199">
        <v>0</v>
      </c>
      <c r="U2659" s="199">
        <v>0</v>
      </c>
    </row>
    <row r="2660" spans="9:21" x14ac:dyDescent="0.3">
      <c r="I2660" s="199">
        <v>0</v>
      </c>
      <c r="J2660" s="199">
        <v>0</v>
      </c>
      <c r="K2660" s="199" t="e">
        <f ca="1"/>
        <v>#NAME?</v>
      </c>
      <c r="T2660" s="199">
        <v>0</v>
      </c>
      <c r="U2660" s="199">
        <v>0</v>
      </c>
    </row>
    <row r="2661" spans="9:21" x14ac:dyDescent="0.3">
      <c r="I2661" s="199">
        <v>0</v>
      </c>
      <c r="J2661" s="199">
        <v>0</v>
      </c>
      <c r="K2661" s="199" t="e">
        <f ca="1"/>
        <v>#NAME?</v>
      </c>
      <c r="T2661" s="199">
        <v>0</v>
      </c>
      <c r="U2661" s="199">
        <v>0</v>
      </c>
    </row>
    <row r="2662" spans="9:21" x14ac:dyDescent="0.3">
      <c r="I2662" s="199">
        <v>0</v>
      </c>
      <c r="J2662" s="199">
        <v>0</v>
      </c>
      <c r="K2662" s="199" t="e">
        <f ca="1"/>
        <v>#NAME?</v>
      </c>
      <c r="T2662" s="199">
        <v>0</v>
      </c>
      <c r="U2662" s="199">
        <v>0</v>
      </c>
    </row>
    <row r="2663" spans="9:21" x14ac:dyDescent="0.3">
      <c r="I2663" s="199">
        <v>0</v>
      </c>
      <c r="J2663" s="199">
        <v>0</v>
      </c>
      <c r="K2663" s="199" t="e">
        <f ca="1"/>
        <v>#NAME?</v>
      </c>
      <c r="T2663" s="199">
        <v>0</v>
      </c>
      <c r="U2663" s="199">
        <v>0</v>
      </c>
    </row>
    <row r="2664" spans="9:21" x14ac:dyDescent="0.3">
      <c r="I2664" s="199">
        <v>0</v>
      </c>
      <c r="J2664" s="199">
        <v>0</v>
      </c>
      <c r="K2664" s="199" t="e">
        <f ca="1"/>
        <v>#NAME?</v>
      </c>
      <c r="T2664" s="199">
        <v>0</v>
      </c>
      <c r="U2664" s="199">
        <v>0</v>
      </c>
    </row>
    <row r="2665" spans="9:21" x14ac:dyDescent="0.3">
      <c r="I2665" s="199">
        <v>0</v>
      </c>
      <c r="J2665" s="199">
        <v>0</v>
      </c>
      <c r="K2665" s="199" t="e">
        <f ca="1"/>
        <v>#NAME?</v>
      </c>
      <c r="T2665" s="199">
        <v>0</v>
      </c>
      <c r="U2665" s="199">
        <v>0</v>
      </c>
    </row>
    <row r="2666" spans="9:21" x14ac:dyDescent="0.3">
      <c r="I2666" s="199">
        <v>0</v>
      </c>
      <c r="J2666" s="199">
        <v>0</v>
      </c>
      <c r="K2666" s="199" t="e">
        <f ca="1"/>
        <v>#NAME?</v>
      </c>
      <c r="T2666" s="199">
        <v>0</v>
      </c>
      <c r="U2666" s="199">
        <v>0</v>
      </c>
    </row>
    <row r="2667" spans="9:21" x14ac:dyDescent="0.3">
      <c r="I2667" s="199">
        <v>0</v>
      </c>
      <c r="J2667" s="199">
        <v>0</v>
      </c>
      <c r="K2667" s="199" t="e">
        <f ca="1"/>
        <v>#NAME?</v>
      </c>
      <c r="T2667" s="199">
        <v>0</v>
      </c>
      <c r="U2667" s="199">
        <v>0</v>
      </c>
    </row>
    <row r="2668" spans="9:21" x14ac:dyDescent="0.3">
      <c r="I2668" s="199">
        <v>0</v>
      </c>
      <c r="J2668" s="199">
        <v>0</v>
      </c>
      <c r="K2668" s="199" t="e">
        <f ca="1"/>
        <v>#NAME?</v>
      </c>
      <c r="T2668" s="199">
        <v>0</v>
      </c>
      <c r="U2668" s="199">
        <v>0</v>
      </c>
    </row>
    <row r="2669" spans="9:21" x14ac:dyDescent="0.3">
      <c r="I2669" s="199">
        <v>0</v>
      </c>
      <c r="J2669" s="199">
        <v>0</v>
      </c>
      <c r="K2669" s="199" t="e">
        <f ca="1"/>
        <v>#NAME?</v>
      </c>
      <c r="T2669" s="199">
        <v>0</v>
      </c>
      <c r="U2669" s="199">
        <v>0</v>
      </c>
    </row>
    <row r="2670" spans="9:21" x14ac:dyDescent="0.3">
      <c r="I2670" s="199">
        <v>0</v>
      </c>
      <c r="J2670" s="199">
        <v>0</v>
      </c>
      <c r="K2670" s="199" t="e">
        <f ca="1"/>
        <v>#NAME?</v>
      </c>
      <c r="T2670" s="199">
        <v>0</v>
      </c>
      <c r="U2670" s="199">
        <v>0</v>
      </c>
    </row>
    <row r="2671" spans="9:21" x14ac:dyDescent="0.3">
      <c r="I2671" s="199">
        <v>0</v>
      </c>
      <c r="J2671" s="199">
        <v>0</v>
      </c>
      <c r="K2671" s="199" t="e">
        <f ca="1"/>
        <v>#NAME?</v>
      </c>
      <c r="T2671" s="199">
        <v>0</v>
      </c>
      <c r="U2671" s="199">
        <v>0</v>
      </c>
    </row>
    <row r="2672" spans="9:21" x14ac:dyDescent="0.3">
      <c r="I2672" s="199">
        <v>0</v>
      </c>
      <c r="J2672" s="199">
        <v>0</v>
      </c>
      <c r="K2672" s="199" t="e">
        <f ca="1"/>
        <v>#NAME?</v>
      </c>
      <c r="T2672" s="199">
        <v>0</v>
      </c>
      <c r="U2672" s="199">
        <v>35071.430848862627</v>
      </c>
    </row>
    <row r="2673" spans="9:21" x14ac:dyDescent="0.3">
      <c r="I2673" s="199">
        <v>0</v>
      </c>
      <c r="J2673" s="199">
        <v>0</v>
      </c>
      <c r="K2673" s="199" t="e">
        <f ca="1"/>
        <v>#NAME?</v>
      </c>
      <c r="T2673" s="199">
        <v>0</v>
      </c>
      <c r="U2673" s="199">
        <v>0</v>
      </c>
    </row>
    <row r="2674" spans="9:21" x14ac:dyDescent="0.3">
      <c r="I2674" s="199">
        <v>0</v>
      </c>
      <c r="J2674" s="199">
        <v>0</v>
      </c>
      <c r="K2674" s="199" t="e">
        <f ca="1"/>
        <v>#NAME?</v>
      </c>
      <c r="T2674" s="199">
        <v>0</v>
      </c>
      <c r="U2674" s="199">
        <v>0</v>
      </c>
    </row>
    <row r="2675" spans="9:21" x14ac:dyDescent="0.3">
      <c r="I2675" s="199">
        <v>0</v>
      </c>
      <c r="J2675" s="199">
        <v>0</v>
      </c>
      <c r="K2675" s="199" t="e">
        <f ca="1"/>
        <v>#NAME?</v>
      </c>
      <c r="T2675" s="199">
        <v>0</v>
      </c>
      <c r="U2675" s="199">
        <v>0</v>
      </c>
    </row>
    <row r="2676" spans="9:21" x14ac:dyDescent="0.3">
      <c r="I2676" s="199">
        <v>0</v>
      </c>
      <c r="J2676" s="199">
        <v>0</v>
      </c>
      <c r="K2676" s="199" t="e">
        <f ca="1"/>
        <v>#NAME?</v>
      </c>
      <c r="T2676" s="199">
        <v>0</v>
      </c>
      <c r="U2676" s="199">
        <v>0</v>
      </c>
    </row>
    <row r="2677" spans="9:21" x14ac:dyDescent="0.3">
      <c r="I2677" s="199">
        <v>0</v>
      </c>
      <c r="J2677" s="199">
        <v>0</v>
      </c>
      <c r="K2677" s="199" t="e">
        <f ca="1"/>
        <v>#NAME?</v>
      </c>
      <c r="T2677" s="199">
        <v>0</v>
      </c>
      <c r="U2677" s="199">
        <v>0</v>
      </c>
    </row>
    <row r="2678" spans="9:21" x14ac:dyDescent="0.3">
      <c r="I2678" s="199">
        <v>0</v>
      </c>
      <c r="J2678" s="199">
        <v>0</v>
      </c>
      <c r="K2678" s="199" t="e">
        <f ca="1"/>
        <v>#NAME?</v>
      </c>
      <c r="T2678" s="199">
        <v>0</v>
      </c>
      <c r="U2678" s="199">
        <v>0</v>
      </c>
    </row>
    <row r="2679" spans="9:21" x14ac:dyDescent="0.3">
      <c r="I2679" s="199">
        <v>0</v>
      </c>
      <c r="J2679" s="199">
        <v>0</v>
      </c>
      <c r="K2679" s="199" t="e">
        <f ca="1"/>
        <v>#NAME?</v>
      </c>
      <c r="T2679" s="199">
        <v>0</v>
      </c>
      <c r="U2679" s="199">
        <v>0</v>
      </c>
    </row>
    <row r="2680" spans="9:21" x14ac:dyDescent="0.3">
      <c r="I2680" s="199">
        <v>0</v>
      </c>
      <c r="J2680" s="199">
        <v>0</v>
      </c>
      <c r="K2680" s="199" t="e">
        <f ca="1"/>
        <v>#NAME?</v>
      </c>
      <c r="T2680" s="199">
        <v>0</v>
      </c>
      <c r="U2680" s="199">
        <v>528152.57516170817</v>
      </c>
    </row>
    <row r="2681" spans="9:21" x14ac:dyDescent="0.3">
      <c r="I2681" s="199">
        <v>0</v>
      </c>
      <c r="J2681" s="199">
        <v>0</v>
      </c>
      <c r="K2681" s="199" t="e">
        <f ca="1"/>
        <v>#NAME?</v>
      </c>
      <c r="T2681" s="199">
        <v>0</v>
      </c>
      <c r="U2681" s="199">
        <v>0</v>
      </c>
    </row>
    <row r="2682" spans="9:21" x14ac:dyDescent="0.3">
      <c r="I2682" s="199">
        <v>0</v>
      </c>
      <c r="J2682" s="199">
        <v>0</v>
      </c>
      <c r="K2682" s="199" t="e">
        <f ca="1"/>
        <v>#NAME?</v>
      </c>
      <c r="T2682" s="199">
        <v>0</v>
      </c>
      <c r="U2682" s="199">
        <v>0</v>
      </c>
    </row>
    <row r="2683" spans="9:21" x14ac:dyDescent="0.3">
      <c r="I2683" s="199">
        <v>0</v>
      </c>
      <c r="J2683" s="199">
        <v>0</v>
      </c>
      <c r="K2683" s="199" t="e">
        <f ca="1"/>
        <v>#NAME?</v>
      </c>
      <c r="T2683" s="199">
        <v>0</v>
      </c>
      <c r="U2683" s="199">
        <v>0</v>
      </c>
    </row>
    <row r="2684" spans="9:21" x14ac:dyDescent="0.3">
      <c r="I2684" s="199">
        <v>0</v>
      </c>
      <c r="J2684" s="199">
        <v>0</v>
      </c>
      <c r="K2684" s="199" t="e">
        <f ca="1"/>
        <v>#NAME?</v>
      </c>
      <c r="T2684" s="199">
        <v>0</v>
      </c>
      <c r="U2684" s="199">
        <v>0</v>
      </c>
    </row>
    <row r="2685" spans="9:21" x14ac:dyDescent="0.3">
      <c r="I2685" s="199">
        <v>0</v>
      </c>
      <c r="J2685" s="199">
        <v>0</v>
      </c>
      <c r="K2685" s="199" t="e">
        <f ca="1"/>
        <v>#NAME?</v>
      </c>
      <c r="T2685" s="199">
        <v>0</v>
      </c>
      <c r="U2685" s="199">
        <v>0</v>
      </c>
    </row>
    <row r="2686" spans="9:21" x14ac:dyDescent="0.3">
      <c r="I2686" s="199">
        <v>0</v>
      </c>
      <c r="J2686" s="199">
        <v>0</v>
      </c>
      <c r="K2686" s="199" t="e">
        <f ca="1"/>
        <v>#NAME?</v>
      </c>
      <c r="T2686" s="199">
        <v>0</v>
      </c>
      <c r="U2686" s="199">
        <v>0</v>
      </c>
    </row>
    <row r="2687" spans="9:21" x14ac:dyDescent="0.3">
      <c r="I2687" s="199">
        <v>0</v>
      </c>
      <c r="J2687" s="199">
        <v>0</v>
      </c>
      <c r="K2687" s="199" t="e">
        <f ca="1"/>
        <v>#NAME?</v>
      </c>
      <c r="T2687" s="199">
        <v>0</v>
      </c>
      <c r="U2687" s="199">
        <v>0</v>
      </c>
    </row>
    <row r="2688" spans="9:21" x14ac:dyDescent="0.3">
      <c r="I2688" s="199">
        <v>0</v>
      </c>
      <c r="J2688" s="199">
        <v>0</v>
      </c>
      <c r="K2688" s="199" t="e">
        <f ca="1"/>
        <v>#NAME?</v>
      </c>
      <c r="T2688" s="199">
        <v>0</v>
      </c>
      <c r="U2688" s="199">
        <v>0</v>
      </c>
    </row>
    <row r="2689" spans="9:21" x14ac:dyDescent="0.3">
      <c r="I2689" s="199">
        <v>0</v>
      </c>
      <c r="J2689" s="199">
        <v>0</v>
      </c>
      <c r="K2689" s="199" t="e">
        <f ca="1"/>
        <v>#NAME?</v>
      </c>
      <c r="T2689" s="199">
        <v>0</v>
      </c>
      <c r="U2689" s="199">
        <v>0</v>
      </c>
    </row>
    <row r="2690" spans="9:21" x14ac:dyDescent="0.3">
      <c r="I2690" s="199">
        <v>0</v>
      </c>
      <c r="J2690" s="199">
        <v>0</v>
      </c>
      <c r="K2690" s="199" t="e">
        <f ca="1"/>
        <v>#NAME?</v>
      </c>
      <c r="T2690" s="199">
        <v>0</v>
      </c>
      <c r="U2690" s="199">
        <v>0</v>
      </c>
    </row>
    <row r="2691" spans="9:21" x14ac:dyDescent="0.3">
      <c r="I2691" s="199">
        <v>0</v>
      </c>
      <c r="J2691" s="199">
        <v>0</v>
      </c>
      <c r="K2691" s="199" t="e">
        <f ca="1"/>
        <v>#NAME?</v>
      </c>
      <c r="T2691" s="199">
        <v>0</v>
      </c>
      <c r="U2691" s="199">
        <v>0</v>
      </c>
    </row>
    <row r="2692" spans="9:21" x14ac:dyDescent="0.3">
      <c r="I2692" s="199">
        <v>0</v>
      </c>
      <c r="J2692" s="199">
        <v>0</v>
      </c>
      <c r="K2692" s="199" t="e">
        <f ca="1"/>
        <v>#NAME?</v>
      </c>
      <c r="T2692" s="199">
        <v>0</v>
      </c>
      <c r="U2692" s="199">
        <v>0</v>
      </c>
    </row>
    <row r="2693" spans="9:21" x14ac:dyDescent="0.3">
      <c r="I2693" s="199">
        <v>0</v>
      </c>
      <c r="J2693" s="199">
        <v>0</v>
      </c>
      <c r="K2693" s="199" t="e">
        <f ca="1"/>
        <v>#NAME?</v>
      </c>
      <c r="T2693" s="199">
        <v>0</v>
      </c>
      <c r="U2693" s="199">
        <v>0</v>
      </c>
    </row>
    <row r="2694" spans="9:21" x14ac:dyDescent="0.3">
      <c r="I2694" s="199">
        <v>0</v>
      </c>
      <c r="J2694" s="199">
        <v>0</v>
      </c>
      <c r="K2694" s="199" t="e">
        <f ca="1"/>
        <v>#NAME?</v>
      </c>
      <c r="T2694" s="199">
        <v>0</v>
      </c>
      <c r="U2694" s="199">
        <v>0</v>
      </c>
    </row>
    <row r="2695" spans="9:21" x14ac:dyDescent="0.3">
      <c r="I2695" s="199">
        <v>0</v>
      </c>
      <c r="J2695" s="199">
        <v>0</v>
      </c>
      <c r="K2695" s="199" t="e">
        <f ca="1"/>
        <v>#NAME?</v>
      </c>
      <c r="T2695" s="199">
        <v>0</v>
      </c>
      <c r="U2695" s="199">
        <v>0</v>
      </c>
    </row>
    <row r="2696" spans="9:21" x14ac:dyDescent="0.3">
      <c r="I2696" s="199">
        <v>0</v>
      </c>
      <c r="J2696" s="199">
        <v>0</v>
      </c>
      <c r="K2696" s="199" t="e">
        <f ca="1"/>
        <v>#NAME?</v>
      </c>
      <c r="T2696" s="199">
        <v>0</v>
      </c>
      <c r="U2696" s="199">
        <v>0</v>
      </c>
    </row>
    <row r="2697" spans="9:21" x14ac:dyDescent="0.3">
      <c r="I2697" s="199">
        <v>0</v>
      </c>
      <c r="J2697" s="199">
        <v>0</v>
      </c>
      <c r="K2697" s="199" t="e">
        <f ca="1"/>
        <v>#NAME?</v>
      </c>
      <c r="T2697" s="199">
        <v>0</v>
      </c>
      <c r="U2697" s="199">
        <v>0</v>
      </c>
    </row>
    <row r="2698" spans="9:21" x14ac:dyDescent="0.3">
      <c r="I2698" s="199">
        <v>0</v>
      </c>
      <c r="J2698" s="199">
        <v>0</v>
      </c>
      <c r="K2698" s="199" t="e">
        <f ca="1"/>
        <v>#NAME?</v>
      </c>
      <c r="T2698" s="199">
        <v>0</v>
      </c>
      <c r="U2698" s="199">
        <v>0</v>
      </c>
    </row>
    <row r="2699" spans="9:21" x14ac:dyDescent="0.3">
      <c r="I2699" s="199">
        <v>0</v>
      </c>
      <c r="J2699" s="199">
        <v>0</v>
      </c>
      <c r="K2699" s="199" t="e">
        <f ca="1"/>
        <v>#NAME?</v>
      </c>
      <c r="T2699" s="199">
        <v>0</v>
      </c>
      <c r="U2699" s="199">
        <v>0</v>
      </c>
    </row>
    <row r="2700" spans="9:21" x14ac:dyDescent="0.3">
      <c r="I2700" s="199">
        <v>0</v>
      </c>
      <c r="J2700" s="199">
        <v>0</v>
      </c>
      <c r="K2700" s="199" t="e">
        <f ca="1"/>
        <v>#NAME?</v>
      </c>
      <c r="T2700" s="199">
        <v>0</v>
      </c>
      <c r="U2700" s="199">
        <v>0</v>
      </c>
    </row>
    <row r="2701" spans="9:21" x14ac:dyDescent="0.3">
      <c r="I2701" s="199">
        <v>0</v>
      </c>
      <c r="J2701" s="199">
        <v>0</v>
      </c>
      <c r="K2701" s="199" t="e">
        <f ca="1"/>
        <v>#NAME?</v>
      </c>
      <c r="T2701" s="199">
        <v>0</v>
      </c>
      <c r="U2701" s="199">
        <v>0</v>
      </c>
    </row>
    <row r="2702" spans="9:21" x14ac:dyDescent="0.3">
      <c r="I2702" s="199">
        <v>0</v>
      </c>
      <c r="J2702" s="199">
        <v>0</v>
      </c>
      <c r="K2702" s="199" t="e">
        <f ca="1"/>
        <v>#NAME?</v>
      </c>
      <c r="T2702" s="199">
        <v>0</v>
      </c>
      <c r="U2702" s="199">
        <v>0</v>
      </c>
    </row>
    <row r="2703" spans="9:21" x14ac:dyDescent="0.3">
      <c r="I2703" s="199">
        <v>0</v>
      </c>
      <c r="J2703" s="199">
        <v>0</v>
      </c>
      <c r="K2703" s="199" t="e">
        <f ca="1"/>
        <v>#NAME?</v>
      </c>
      <c r="T2703" s="199">
        <v>0</v>
      </c>
      <c r="U2703" s="199">
        <v>0</v>
      </c>
    </row>
    <row r="2704" spans="9:21" x14ac:dyDescent="0.3">
      <c r="I2704" s="199">
        <v>0</v>
      </c>
      <c r="J2704" s="199">
        <v>0</v>
      </c>
      <c r="K2704" s="199" t="e">
        <f ca="1"/>
        <v>#NAME?</v>
      </c>
      <c r="T2704" s="199">
        <v>0</v>
      </c>
      <c r="U2704" s="199">
        <v>0</v>
      </c>
    </row>
    <row r="2705" spans="9:21" x14ac:dyDescent="0.3">
      <c r="I2705" s="199">
        <v>0</v>
      </c>
      <c r="J2705" s="199">
        <v>0</v>
      </c>
      <c r="K2705" s="199" t="e">
        <f ca="1"/>
        <v>#NAME?</v>
      </c>
      <c r="T2705" s="199">
        <v>0</v>
      </c>
      <c r="U2705" s="199">
        <v>0</v>
      </c>
    </row>
    <row r="2706" spans="9:21" x14ac:dyDescent="0.3">
      <c r="I2706" s="199">
        <v>0</v>
      </c>
      <c r="J2706" s="199">
        <v>0</v>
      </c>
      <c r="K2706" s="199" t="e">
        <f ca="1"/>
        <v>#NAME?</v>
      </c>
      <c r="T2706" s="199">
        <v>0</v>
      </c>
      <c r="U2706" s="199">
        <v>0</v>
      </c>
    </row>
    <row r="2707" spans="9:21" x14ac:dyDescent="0.3">
      <c r="I2707" s="199">
        <v>0</v>
      </c>
      <c r="J2707" s="199">
        <v>0</v>
      </c>
      <c r="K2707" s="199" t="e">
        <f ca="1"/>
        <v>#NAME?</v>
      </c>
      <c r="T2707" s="199">
        <v>0</v>
      </c>
      <c r="U2707" s="199">
        <v>0</v>
      </c>
    </row>
    <row r="2708" spans="9:21" x14ac:dyDescent="0.3">
      <c r="I2708" s="199">
        <v>0</v>
      </c>
      <c r="J2708" s="199">
        <v>0</v>
      </c>
      <c r="K2708" s="199" t="e">
        <f ca="1"/>
        <v>#NAME?</v>
      </c>
      <c r="T2708" s="199">
        <v>0</v>
      </c>
      <c r="U2708" s="199">
        <v>0</v>
      </c>
    </row>
    <row r="2709" spans="9:21" x14ac:dyDescent="0.3">
      <c r="I2709" s="199">
        <v>0</v>
      </c>
      <c r="J2709" s="199">
        <v>0</v>
      </c>
      <c r="K2709" s="199" t="e">
        <f ca="1"/>
        <v>#NAME?</v>
      </c>
      <c r="T2709" s="199">
        <v>0</v>
      </c>
      <c r="U2709" s="199">
        <v>0</v>
      </c>
    </row>
    <row r="2710" spans="9:21" x14ac:dyDescent="0.3">
      <c r="I2710" s="199">
        <v>0</v>
      </c>
      <c r="J2710" s="199">
        <v>0</v>
      </c>
      <c r="K2710" s="199" t="e">
        <f ca="1"/>
        <v>#NAME?</v>
      </c>
      <c r="T2710" s="199">
        <v>0</v>
      </c>
      <c r="U2710" s="199">
        <v>0</v>
      </c>
    </row>
    <row r="2711" spans="9:21" x14ac:dyDescent="0.3">
      <c r="I2711" s="199">
        <v>0</v>
      </c>
      <c r="J2711" s="199">
        <v>0</v>
      </c>
      <c r="K2711" s="199" t="e">
        <f ca="1"/>
        <v>#NAME?</v>
      </c>
      <c r="T2711" s="199">
        <v>0</v>
      </c>
      <c r="U2711" s="199">
        <v>0</v>
      </c>
    </row>
    <row r="2712" spans="9:21" x14ac:dyDescent="0.3">
      <c r="I2712" s="199">
        <v>0</v>
      </c>
      <c r="J2712" s="199">
        <v>0</v>
      </c>
      <c r="K2712" s="199" t="e">
        <f ca="1"/>
        <v>#NAME?</v>
      </c>
      <c r="T2712" s="199">
        <v>0</v>
      </c>
      <c r="U2712" s="199">
        <v>0</v>
      </c>
    </row>
    <row r="2713" spans="9:21" x14ac:dyDescent="0.3">
      <c r="I2713" s="199">
        <v>0</v>
      </c>
      <c r="J2713" s="199">
        <v>0</v>
      </c>
      <c r="K2713" s="199" t="e">
        <f ca="1"/>
        <v>#NAME?</v>
      </c>
      <c r="T2713" s="199">
        <v>0</v>
      </c>
      <c r="U2713" s="199">
        <v>0</v>
      </c>
    </row>
    <row r="2714" spans="9:21" x14ac:dyDescent="0.3">
      <c r="I2714" s="199">
        <v>0</v>
      </c>
      <c r="J2714" s="199">
        <v>0</v>
      </c>
      <c r="K2714" s="199" t="e">
        <f ca="1"/>
        <v>#NAME?</v>
      </c>
      <c r="T2714" s="199">
        <v>0</v>
      </c>
      <c r="U2714" s="199">
        <v>0</v>
      </c>
    </row>
    <row r="2715" spans="9:21" x14ac:dyDescent="0.3">
      <c r="I2715" s="199">
        <v>0</v>
      </c>
      <c r="J2715" s="199">
        <v>0</v>
      </c>
      <c r="K2715" s="199" t="e">
        <f ca="1"/>
        <v>#NAME?</v>
      </c>
      <c r="T2715" s="199">
        <v>0</v>
      </c>
      <c r="U2715" s="199">
        <v>0</v>
      </c>
    </row>
    <row r="2716" spans="9:21" x14ac:dyDescent="0.3">
      <c r="I2716" s="199">
        <v>0</v>
      </c>
      <c r="J2716" s="199">
        <v>0</v>
      </c>
      <c r="K2716" s="199" t="e">
        <f ca="1"/>
        <v>#NAME?</v>
      </c>
      <c r="T2716" s="199">
        <v>0</v>
      </c>
      <c r="U2716" s="199">
        <v>0</v>
      </c>
    </row>
    <row r="2717" spans="9:21" x14ac:dyDescent="0.3">
      <c r="I2717" s="199">
        <v>0</v>
      </c>
      <c r="J2717" s="199">
        <v>0</v>
      </c>
      <c r="K2717" s="199" t="e">
        <f ca="1"/>
        <v>#NAME?</v>
      </c>
      <c r="T2717" s="199">
        <v>0</v>
      </c>
      <c r="U2717" s="199">
        <v>0</v>
      </c>
    </row>
    <row r="2718" spans="9:21" x14ac:dyDescent="0.3">
      <c r="I2718" s="199">
        <v>0</v>
      </c>
      <c r="J2718" s="199">
        <v>0</v>
      </c>
      <c r="K2718" s="199" t="e">
        <f ca="1"/>
        <v>#NAME?</v>
      </c>
      <c r="T2718" s="199">
        <v>0</v>
      </c>
      <c r="U2718" s="199">
        <v>0</v>
      </c>
    </row>
    <row r="2719" spans="9:21" x14ac:dyDescent="0.3">
      <c r="I2719" s="199">
        <v>0</v>
      </c>
      <c r="J2719" s="199">
        <v>0</v>
      </c>
      <c r="K2719" s="199" t="e">
        <f ca="1"/>
        <v>#NAME?</v>
      </c>
      <c r="T2719" s="199">
        <v>0</v>
      </c>
      <c r="U2719" s="199">
        <v>0</v>
      </c>
    </row>
    <row r="2720" spans="9:21" x14ac:dyDescent="0.3">
      <c r="I2720" s="199">
        <v>0</v>
      </c>
      <c r="J2720" s="199">
        <v>0</v>
      </c>
      <c r="K2720" s="199" t="e">
        <f ca="1"/>
        <v>#NAME?</v>
      </c>
      <c r="T2720" s="199">
        <v>0</v>
      </c>
      <c r="U2720" s="199">
        <v>0</v>
      </c>
    </row>
    <row r="2721" spans="9:21" x14ac:dyDescent="0.3">
      <c r="I2721" s="199">
        <v>0</v>
      </c>
      <c r="J2721" s="199">
        <v>0</v>
      </c>
      <c r="K2721" s="199" t="e">
        <f ca="1"/>
        <v>#NAME?</v>
      </c>
      <c r="T2721" s="199">
        <v>0</v>
      </c>
      <c r="U2721" s="199">
        <v>0</v>
      </c>
    </row>
    <row r="2722" spans="9:21" x14ac:dyDescent="0.3">
      <c r="I2722" s="199">
        <v>0</v>
      </c>
      <c r="J2722" s="199">
        <v>0</v>
      </c>
      <c r="K2722" s="199" t="e">
        <f ca="1"/>
        <v>#NAME?</v>
      </c>
      <c r="T2722" s="199">
        <v>0</v>
      </c>
      <c r="U2722" s="199">
        <v>0</v>
      </c>
    </row>
    <row r="2723" spans="9:21" x14ac:dyDescent="0.3">
      <c r="I2723" s="199">
        <v>0</v>
      </c>
      <c r="J2723" s="199">
        <v>0</v>
      </c>
      <c r="K2723" s="199" t="e">
        <f ca="1"/>
        <v>#NAME?</v>
      </c>
      <c r="T2723" s="199">
        <v>0</v>
      </c>
      <c r="U2723" s="199">
        <v>0</v>
      </c>
    </row>
    <row r="2724" spans="9:21" x14ac:dyDescent="0.3">
      <c r="I2724" s="199">
        <v>0</v>
      </c>
      <c r="J2724" s="199">
        <v>0</v>
      </c>
      <c r="K2724" s="199" t="e">
        <f ca="1"/>
        <v>#NAME?</v>
      </c>
      <c r="T2724" s="199">
        <v>0</v>
      </c>
      <c r="U2724" s="199">
        <v>0</v>
      </c>
    </row>
    <row r="2725" spans="9:21" x14ac:dyDescent="0.3">
      <c r="I2725" s="199">
        <v>0</v>
      </c>
      <c r="J2725" s="199">
        <v>0</v>
      </c>
      <c r="K2725" s="199" t="e">
        <f ca="1"/>
        <v>#NAME?</v>
      </c>
      <c r="T2725" s="199">
        <v>0</v>
      </c>
      <c r="U2725" s="199">
        <v>0</v>
      </c>
    </row>
    <row r="2726" spans="9:21" x14ac:dyDescent="0.3">
      <c r="I2726" s="199">
        <v>0</v>
      </c>
      <c r="J2726" s="199">
        <v>0</v>
      </c>
      <c r="K2726" s="199" t="e">
        <f ca="1"/>
        <v>#NAME?</v>
      </c>
      <c r="T2726" s="199">
        <v>0</v>
      </c>
      <c r="U2726" s="199">
        <v>0</v>
      </c>
    </row>
    <row r="2727" spans="9:21" x14ac:dyDescent="0.3">
      <c r="I2727" s="199">
        <v>0</v>
      </c>
      <c r="J2727" s="199">
        <v>0</v>
      </c>
      <c r="K2727" s="199" t="e">
        <f ca="1"/>
        <v>#NAME?</v>
      </c>
      <c r="T2727" s="199">
        <v>0</v>
      </c>
      <c r="U2727" s="199">
        <v>0</v>
      </c>
    </row>
    <row r="2728" spans="9:21" x14ac:dyDescent="0.3">
      <c r="I2728" s="199">
        <v>0</v>
      </c>
      <c r="J2728" s="199">
        <v>0</v>
      </c>
      <c r="K2728" s="199" t="e">
        <f ca="1"/>
        <v>#NAME?</v>
      </c>
      <c r="T2728" s="199">
        <v>0</v>
      </c>
      <c r="U2728" s="199">
        <v>0</v>
      </c>
    </row>
    <row r="2729" spans="9:21" x14ac:dyDescent="0.3">
      <c r="I2729" s="199">
        <v>0</v>
      </c>
      <c r="J2729" s="199">
        <v>0</v>
      </c>
      <c r="K2729" s="199" t="e">
        <f ca="1"/>
        <v>#NAME?</v>
      </c>
      <c r="T2729" s="199">
        <v>0</v>
      </c>
      <c r="U2729" s="199">
        <v>0</v>
      </c>
    </row>
    <row r="2730" spans="9:21" x14ac:dyDescent="0.3">
      <c r="I2730" s="199">
        <v>0</v>
      </c>
      <c r="J2730" s="199">
        <v>0</v>
      </c>
      <c r="K2730" s="199" t="e">
        <f ca="1"/>
        <v>#NAME?</v>
      </c>
      <c r="T2730" s="199">
        <v>0</v>
      </c>
      <c r="U2730" s="199">
        <v>0</v>
      </c>
    </row>
    <row r="2731" spans="9:21" x14ac:dyDescent="0.3">
      <c r="I2731" s="199">
        <v>0</v>
      </c>
      <c r="J2731" s="199">
        <v>0</v>
      </c>
      <c r="K2731" s="199" t="e">
        <f ca="1"/>
        <v>#NAME?</v>
      </c>
      <c r="T2731" s="199">
        <v>0</v>
      </c>
      <c r="U2731" s="199">
        <v>0</v>
      </c>
    </row>
    <row r="2732" spans="9:21" x14ac:dyDescent="0.3">
      <c r="I2732" s="199">
        <v>0</v>
      </c>
      <c r="J2732" s="199">
        <v>0</v>
      </c>
      <c r="K2732" s="199" t="e">
        <f ca="1"/>
        <v>#NAME?</v>
      </c>
      <c r="T2732" s="199">
        <v>0</v>
      </c>
      <c r="U2732" s="199">
        <v>0</v>
      </c>
    </row>
    <row r="2733" spans="9:21" x14ac:dyDescent="0.3">
      <c r="I2733" s="199">
        <v>0</v>
      </c>
      <c r="J2733" s="199">
        <v>0</v>
      </c>
      <c r="K2733" s="199" t="e">
        <f ca="1"/>
        <v>#NAME?</v>
      </c>
      <c r="T2733" s="199">
        <v>0</v>
      </c>
      <c r="U2733" s="199">
        <v>27713.133834011773</v>
      </c>
    </row>
    <row r="2734" spans="9:21" x14ac:dyDescent="0.3">
      <c r="I2734" s="199">
        <v>0</v>
      </c>
      <c r="J2734" s="199">
        <v>0</v>
      </c>
      <c r="K2734" s="199" t="e">
        <f ca="1"/>
        <v>#NAME?</v>
      </c>
      <c r="T2734" s="199">
        <v>0</v>
      </c>
      <c r="U2734" s="199">
        <v>0</v>
      </c>
    </row>
    <row r="2735" spans="9:21" x14ac:dyDescent="0.3">
      <c r="I2735" s="199">
        <v>0</v>
      </c>
      <c r="J2735" s="199">
        <v>0</v>
      </c>
      <c r="K2735" s="199" t="e">
        <f ca="1"/>
        <v>#NAME?</v>
      </c>
      <c r="T2735" s="199">
        <v>0</v>
      </c>
      <c r="U2735" s="199">
        <v>43893.511955088099</v>
      </c>
    </row>
    <row r="2736" spans="9:21" x14ac:dyDescent="0.3">
      <c r="I2736" s="199">
        <v>0</v>
      </c>
      <c r="J2736" s="199">
        <v>0</v>
      </c>
      <c r="K2736" s="199" t="e">
        <f ca="1"/>
        <v>#NAME?</v>
      </c>
      <c r="T2736" s="199">
        <v>0</v>
      </c>
      <c r="U2736" s="199">
        <v>0</v>
      </c>
    </row>
    <row r="2737" spans="9:21" x14ac:dyDescent="0.3">
      <c r="I2737" s="199">
        <v>0</v>
      </c>
      <c r="J2737" s="199">
        <v>0</v>
      </c>
      <c r="K2737" s="199" t="e">
        <f ca="1"/>
        <v>#NAME?</v>
      </c>
      <c r="T2737" s="199">
        <v>0</v>
      </c>
      <c r="U2737" s="199">
        <v>0</v>
      </c>
    </row>
    <row r="2738" spans="9:21" x14ac:dyDescent="0.3">
      <c r="I2738" s="199">
        <v>0</v>
      </c>
      <c r="J2738" s="199">
        <v>0</v>
      </c>
      <c r="K2738" s="199" t="e">
        <f ca="1"/>
        <v>#NAME?</v>
      </c>
      <c r="T2738" s="199">
        <v>0</v>
      </c>
      <c r="U2738" s="199">
        <v>0</v>
      </c>
    </row>
    <row r="2739" spans="9:21" x14ac:dyDescent="0.3">
      <c r="I2739" s="199">
        <v>0</v>
      </c>
      <c r="J2739" s="199">
        <v>0</v>
      </c>
      <c r="K2739" s="199" t="e">
        <f ca="1"/>
        <v>#NAME?</v>
      </c>
      <c r="T2739" s="199">
        <v>0</v>
      </c>
      <c r="U2739" s="199">
        <v>0</v>
      </c>
    </row>
    <row r="2740" spans="9:21" x14ac:dyDescent="0.3">
      <c r="I2740" s="199">
        <v>0</v>
      </c>
      <c r="J2740" s="199">
        <v>0</v>
      </c>
      <c r="K2740" s="199" t="e">
        <f ca="1"/>
        <v>#NAME?</v>
      </c>
      <c r="T2740" s="199">
        <v>0</v>
      </c>
      <c r="U2740" s="199">
        <v>0</v>
      </c>
    </row>
    <row r="2741" spans="9:21" x14ac:dyDescent="0.3">
      <c r="I2741" s="199">
        <v>0</v>
      </c>
      <c r="J2741" s="199">
        <v>0</v>
      </c>
      <c r="K2741" s="199" t="e">
        <f ca="1"/>
        <v>#NAME?</v>
      </c>
      <c r="T2741" s="199">
        <v>0</v>
      </c>
      <c r="U2741" s="199">
        <v>0</v>
      </c>
    </row>
    <row r="2742" spans="9:21" x14ac:dyDescent="0.3">
      <c r="I2742" s="199">
        <v>0</v>
      </c>
      <c r="J2742" s="199">
        <v>0</v>
      </c>
      <c r="K2742" s="199" t="e">
        <f ca="1"/>
        <v>#NAME?</v>
      </c>
      <c r="T2742" s="199">
        <v>0</v>
      </c>
      <c r="U2742" s="199">
        <v>0</v>
      </c>
    </row>
    <row r="2743" spans="9:21" x14ac:dyDescent="0.3">
      <c r="I2743" s="199">
        <v>0</v>
      </c>
      <c r="J2743" s="199">
        <v>0</v>
      </c>
      <c r="K2743" s="199" t="e">
        <f ca="1"/>
        <v>#NAME?</v>
      </c>
      <c r="T2743" s="199">
        <v>0</v>
      </c>
      <c r="U2743" s="199">
        <v>0</v>
      </c>
    </row>
    <row r="2744" spans="9:21" x14ac:dyDescent="0.3">
      <c r="I2744" s="199">
        <v>0</v>
      </c>
      <c r="J2744" s="199">
        <v>0</v>
      </c>
      <c r="K2744" s="199" t="e">
        <f ca="1"/>
        <v>#NAME?</v>
      </c>
      <c r="T2744" s="199">
        <v>0</v>
      </c>
      <c r="U2744" s="199">
        <v>0</v>
      </c>
    </row>
    <row r="2745" spans="9:21" x14ac:dyDescent="0.3">
      <c r="I2745" s="199">
        <v>0</v>
      </c>
      <c r="J2745" s="199">
        <v>0</v>
      </c>
      <c r="K2745" s="199" t="e">
        <f ca="1"/>
        <v>#NAME?</v>
      </c>
      <c r="T2745" s="199">
        <v>0</v>
      </c>
      <c r="U2745" s="199">
        <v>0</v>
      </c>
    </row>
    <row r="2746" spans="9:21" x14ac:dyDescent="0.3">
      <c r="I2746" s="199">
        <v>0</v>
      </c>
      <c r="J2746" s="199">
        <v>0</v>
      </c>
      <c r="K2746" s="199" t="e">
        <f ca="1"/>
        <v>#NAME?</v>
      </c>
      <c r="T2746" s="199">
        <v>0</v>
      </c>
      <c r="U2746" s="199">
        <v>0</v>
      </c>
    </row>
    <row r="2747" spans="9:21" x14ac:dyDescent="0.3">
      <c r="I2747" s="199">
        <v>0</v>
      </c>
      <c r="J2747" s="199">
        <v>0</v>
      </c>
      <c r="K2747" s="199" t="e">
        <f ca="1"/>
        <v>#NAME?</v>
      </c>
      <c r="T2747" s="199">
        <v>0</v>
      </c>
      <c r="U2747" s="199">
        <v>0</v>
      </c>
    </row>
    <row r="2748" spans="9:21" x14ac:dyDescent="0.3">
      <c r="I2748" s="199">
        <v>0</v>
      </c>
      <c r="J2748" s="199">
        <v>0</v>
      </c>
      <c r="K2748" s="199" t="e">
        <f ca="1"/>
        <v>#NAME?</v>
      </c>
      <c r="T2748" s="199">
        <v>0</v>
      </c>
      <c r="U2748" s="199">
        <v>0</v>
      </c>
    </row>
    <row r="2749" spans="9:21" x14ac:dyDescent="0.3">
      <c r="I2749" s="199">
        <v>0</v>
      </c>
      <c r="J2749" s="199">
        <v>0</v>
      </c>
      <c r="K2749" s="199" t="e">
        <f ca="1"/>
        <v>#NAME?</v>
      </c>
      <c r="T2749" s="199">
        <v>0</v>
      </c>
      <c r="U2749" s="199">
        <v>0</v>
      </c>
    </row>
    <row r="2750" spans="9:21" x14ac:dyDescent="0.3">
      <c r="I2750" s="199">
        <v>0</v>
      </c>
      <c r="J2750" s="199">
        <v>0</v>
      </c>
      <c r="K2750" s="199" t="e">
        <f ca="1"/>
        <v>#NAME?</v>
      </c>
      <c r="T2750" s="199">
        <v>0</v>
      </c>
      <c r="U2750" s="199">
        <v>0</v>
      </c>
    </row>
    <row r="2751" spans="9:21" x14ac:dyDescent="0.3">
      <c r="I2751" s="199">
        <v>0</v>
      </c>
      <c r="J2751" s="199">
        <v>0</v>
      </c>
      <c r="K2751" s="199" t="e">
        <f ca="1"/>
        <v>#NAME?</v>
      </c>
      <c r="T2751" s="199">
        <v>0</v>
      </c>
      <c r="U2751" s="199">
        <v>0</v>
      </c>
    </row>
    <row r="2752" spans="9:21" x14ac:dyDescent="0.3">
      <c r="I2752" s="199">
        <v>0</v>
      </c>
      <c r="J2752" s="199">
        <v>0</v>
      </c>
      <c r="K2752" s="199" t="e">
        <f ca="1"/>
        <v>#NAME?</v>
      </c>
      <c r="T2752" s="199">
        <v>0</v>
      </c>
      <c r="U2752" s="199">
        <v>0</v>
      </c>
    </row>
    <row r="2753" spans="9:21" x14ac:dyDescent="0.3">
      <c r="I2753" s="199">
        <v>0</v>
      </c>
      <c r="J2753" s="199">
        <v>0</v>
      </c>
      <c r="K2753" s="199" t="e">
        <f ca="1"/>
        <v>#NAME?</v>
      </c>
      <c r="T2753" s="199">
        <v>0</v>
      </c>
      <c r="U2753" s="199">
        <v>0</v>
      </c>
    </row>
    <row r="2754" spans="9:21" x14ac:dyDescent="0.3">
      <c r="I2754" s="199">
        <v>0</v>
      </c>
      <c r="J2754" s="199">
        <v>0</v>
      </c>
      <c r="K2754" s="199" t="e">
        <f ca="1"/>
        <v>#NAME?</v>
      </c>
      <c r="T2754" s="199">
        <v>0</v>
      </c>
      <c r="U2754" s="199">
        <v>705.07979952273593</v>
      </c>
    </row>
    <row r="2755" spans="9:21" x14ac:dyDescent="0.3">
      <c r="I2755" s="199">
        <v>0</v>
      </c>
      <c r="J2755" s="199">
        <v>0</v>
      </c>
      <c r="K2755" s="199" t="e">
        <f ca="1"/>
        <v>#NAME?</v>
      </c>
      <c r="T2755" s="199">
        <v>0</v>
      </c>
      <c r="U2755" s="199">
        <v>0</v>
      </c>
    </row>
    <row r="2756" spans="9:21" x14ac:dyDescent="0.3">
      <c r="I2756" s="199">
        <v>0</v>
      </c>
      <c r="J2756" s="199">
        <v>0</v>
      </c>
      <c r="K2756" s="199" t="e">
        <f ca="1"/>
        <v>#NAME?</v>
      </c>
      <c r="T2756" s="199">
        <v>0</v>
      </c>
      <c r="U2756" s="199">
        <v>0</v>
      </c>
    </row>
    <row r="2757" spans="9:21" x14ac:dyDescent="0.3">
      <c r="I2757" s="199">
        <v>0</v>
      </c>
      <c r="J2757" s="199">
        <v>0</v>
      </c>
      <c r="K2757" s="199" t="e">
        <f ca="1"/>
        <v>#NAME?</v>
      </c>
      <c r="T2757" s="199">
        <v>0</v>
      </c>
      <c r="U2757" s="199">
        <v>0</v>
      </c>
    </row>
    <row r="2758" spans="9:21" x14ac:dyDescent="0.3">
      <c r="I2758" s="199">
        <v>0</v>
      </c>
      <c r="J2758" s="199">
        <v>0</v>
      </c>
      <c r="K2758" s="199" t="e">
        <f ca="1"/>
        <v>#NAME?</v>
      </c>
      <c r="T2758" s="199">
        <v>0</v>
      </c>
      <c r="U2758" s="199">
        <v>0</v>
      </c>
    </row>
    <row r="2759" spans="9:21" x14ac:dyDescent="0.3">
      <c r="I2759" s="199">
        <v>0</v>
      </c>
      <c r="J2759" s="199">
        <v>0</v>
      </c>
      <c r="K2759" s="199" t="e">
        <f ca="1"/>
        <v>#NAME?</v>
      </c>
      <c r="T2759" s="199">
        <v>0</v>
      </c>
      <c r="U2759" s="199">
        <v>0</v>
      </c>
    </row>
    <row r="2760" spans="9:21" x14ac:dyDescent="0.3">
      <c r="I2760" s="199">
        <v>0</v>
      </c>
      <c r="J2760" s="199">
        <v>0</v>
      </c>
      <c r="K2760" s="199" t="e">
        <f ca="1"/>
        <v>#NAME?</v>
      </c>
      <c r="T2760" s="199">
        <v>0</v>
      </c>
      <c r="U2760" s="199">
        <v>74866.976935839863</v>
      </c>
    </row>
    <row r="2761" spans="9:21" x14ac:dyDescent="0.3">
      <c r="I2761" s="199">
        <v>0</v>
      </c>
      <c r="J2761" s="199">
        <v>0</v>
      </c>
      <c r="K2761" s="199" t="e">
        <f ca="1"/>
        <v>#NAME?</v>
      </c>
      <c r="T2761" s="199">
        <v>0</v>
      </c>
      <c r="U2761" s="199">
        <v>0</v>
      </c>
    </row>
    <row r="2762" spans="9:21" x14ac:dyDescent="0.3">
      <c r="I2762" s="199">
        <v>0</v>
      </c>
      <c r="J2762" s="199">
        <v>0</v>
      </c>
      <c r="K2762" s="199" t="e">
        <f ca="1"/>
        <v>#NAME?</v>
      </c>
      <c r="T2762" s="199">
        <v>0</v>
      </c>
      <c r="U2762" s="199">
        <v>0</v>
      </c>
    </row>
    <row r="2763" spans="9:21" x14ac:dyDescent="0.3">
      <c r="I2763" s="199">
        <v>0</v>
      </c>
      <c r="J2763" s="199">
        <v>0</v>
      </c>
      <c r="K2763" s="199" t="e">
        <f ca="1"/>
        <v>#NAME?</v>
      </c>
      <c r="T2763" s="199">
        <v>0</v>
      </c>
      <c r="U2763" s="199">
        <v>0</v>
      </c>
    </row>
    <row r="2764" spans="9:21" x14ac:dyDescent="0.3">
      <c r="I2764" s="199">
        <v>0</v>
      </c>
      <c r="J2764" s="199">
        <v>0</v>
      </c>
      <c r="K2764" s="199" t="e">
        <f ca="1"/>
        <v>#NAME?</v>
      </c>
      <c r="T2764" s="199">
        <v>0</v>
      </c>
      <c r="U2764" s="199">
        <v>0</v>
      </c>
    </row>
    <row r="2765" spans="9:21" x14ac:dyDescent="0.3">
      <c r="I2765" s="199">
        <v>0</v>
      </c>
      <c r="J2765" s="199">
        <v>0</v>
      </c>
      <c r="K2765" s="199" t="e">
        <f ca="1"/>
        <v>#NAME?</v>
      </c>
      <c r="T2765" s="199">
        <v>0</v>
      </c>
      <c r="U2765" s="199">
        <v>0</v>
      </c>
    </row>
    <row r="2766" spans="9:21" x14ac:dyDescent="0.3">
      <c r="I2766" s="199">
        <v>100391.33845922073</v>
      </c>
      <c r="J2766" s="199">
        <v>0</v>
      </c>
      <c r="K2766" s="199" t="e">
        <f ca="1"/>
        <v>#NAME?</v>
      </c>
      <c r="T2766" s="199">
        <v>100391.33845922073</v>
      </c>
      <c r="U2766" s="199">
        <v>0</v>
      </c>
    </row>
    <row r="2767" spans="9:21" x14ac:dyDescent="0.3">
      <c r="I2767" s="199">
        <v>0</v>
      </c>
      <c r="J2767" s="199">
        <v>0</v>
      </c>
      <c r="K2767" s="199" t="e">
        <f ca="1"/>
        <v>#NAME?</v>
      </c>
      <c r="T2767" s="199">
        <v>0</v>
      </c>
      <c r="U2767" s="199">
        <v>0</v>
      </c>
    </row>
    <row r="2768" spans="9:21" x14ac:dyDescent="0.3">
      <c r="I2768" s="199">
        <v>0</v>
      </c>
      <c r="J2768" s="199">
        <v>0</v>
      </c>
      <c r="K2768" s="199" t="e">
        <f ca="1"/>
        <v>#NAME?</v>
      </c>
      <c r="T2768" s="199">
        <v>0</v>
      </c>
      <c r="U2768" s="199">
        <v>0</v>
      </c>
    </row>
    <row r="2769" spans="9:21" x14ac:dyDescent="0.3">
      <c r="I2769" s="199">
        <v>0</v>
      </c>
      <c r="J2769" s="199">
        <v>0</v>
      </c>
      <c r="K2769" s="199" t="e">
        <f ca="1"/>
        <v>#NAME?</v>
      </c>
      <c r="T2769" s="199">
        <v>0</v>
      </c>
      <c r="U2769" s="199">
        <v>0</v>
      </c>
    </row>
    <row r="2770" spans="9:21" x14ac:dyDescent="0.3">
      <c r="I2770" s="199">
        <v>0</v>
      </c>
      <c r="J2770" s="199">
        <v>0</v>
      </c>
      <c r="K2770" s="199" t="e">
        <f ca="1"/>
        <v>#NAME?</v>
      </c>
      <c r="T2770" s="199">
        <v>0</v>
      </c>
      <c r="U2770" s="199">
        <v>192310.27618967864</v>
      </c>
    </row>
    <row r="2771" spans="9:21" x14ac:dyDescent="0.3">
      <c r="I2771" s="199">
        <v>0</v>
      </c>
      <c r="J2771" s="199">
        <v>0</v>
      </c>
      <c r="K2771" s="199" t="e">
        <f ca="1"/>
        <v>#NAME?</v>
      </c>
      <c r="T2771" s="199">
        <v>0</v>
      </c>
      <c r="U2771" s="199">
        <v>0</v>
      </c>
    </row>
    <row r="2772" spans="9:21" x14ac:dyDescent="0.3">
      <c r="I2772" s="199">
        <v>0</v>
      </c>
      <c r="J2772" s="199">
        <v>0</v>
      </c>
      <c r="K2772" s="199" t="e">
        <f ca="1"/>
        <v>#NAME?</v>
      </c>
      <c r="T2772" s="199">
        <v>0</v>
      </c>
      <c r="U2772" s="199">
        <v>0</v>
      </c>
    </row>
    <row r="2773" spans="9:21" x14ac:dyDescent="0.3">
      <c r="I2773" s="199">
        <v>0</v>
      </c>
      <c r="J2773" s="199">
        <v>0</v>
      </c>
      <c r="K2773" s="199" t="e">
        <f ca="1"/>
        <v>#NAME?</v>
      </c>
      <c r="T2773" s="199">
        <v>0</v>
      </c>
      <c r="U2773" s="199">
        <v>0</v>
      </c>
    </row>
    <row r="2774" spans="9:21" x14ac:dyDescent="0.3">
      <c r="I2774" s="199">
        <v>0</v>
      </c>
      <c r="J2774" s="199">
        <v>0</v>
      </c>
      <c r="K2774" s="199" t="e">
        <f ca="1"/>
        <v>#NAME?</v>
      </c>
      <c r="T2774" s="199">
        <v>0</v>
      </c>
      <c r="U2774" s="199">
        <v>0</v>
      </c>
    </row>
    <row r="2775" spans="9:21" x14ac:dyDescent="0.3">
      <c r="I2775" s="199">
        <v>0</v>
      </c>
      <c r="J2775" s="199">
        <v>0</v>
      </c>
      <c r="K2775" s="199" t="e">
        <f ca="1"/>
        <v>#NAME?</v>
      </c>
      <c r="T2775" s="199">
        <v>0</v>
      </c>
      <c r="U2775" s="199">
        <v>0</v>
      </c>
    </row>
    <row r="2776" spans="9:21" x14ac:dyDescent="0.3">
      <c r="I2776" s="199">
        <v>0</v>
      </c>
      <c r="J2776" s="199">
        <v>0</v>
      </c>
      <c r="K2776" s="199" t="e">
        <f ca="1"/>
        <v>#NAME?</v>
      </c>
      <c r="T2776" s="199">
        <v>0</v>
      </c>
      <c r="U2776" s="199">
        <v>0</v>
      </c>
    </row>
    <row r="2777" spans="9:21" x14ac:dyDescent="0.3">
      <c r="I2777" s="199">
        <v>0</v>
      </c>
      <c r="J2777" s="199">
        <v>0</v>
      </c>
      <c r="K2777" s="199" t="e">
        <f ca="1"/>
        <v>#NAME?</v>
      </c>
      <c r="T2777" s="199">
        <v>0</v>
      </c>
      <c r="U2777" s="199">
        <v>0</v>
      </c>
    </row>
    <row r="2778" spans="9:21" x14ac:dyDescent="0.3">
      <c r="I2778" s="199">
        <v>0</v>
      </c>
      <c r="J2778" s="199">
        <v>0</v>
      </c>
      <c r="K2778" s="199" t="e">
        <f ca="1"/>
        <v>#NAME?</v>
      </c>
      <c r="T2778" s="199">
        <v>0</v>
      </c>
      <c r="U2778" s="199">
        <v>0</v>
      </c>
    </row>
    <row r="2779" spans="9:21" x14ac:dyDescent="0.3">
      <c r="I2779" s="199">
        <v>0</v>
      </c>
      <c r="J2779" s="199">
        <v>0</v>
      </c>
      <c r="K2779" s="199" t="e">
        <f ca="1"/>
        <v>#NAME?</v>
      </c>
      <c r="T2779" s="199">
        <v>0</v>
      </c>
      <c r="U2779" s="199">
        <v>0</v>
      </c>
    </row>
    <row r="2780" spans="9:21" x14ac:dyDescent="0.3">
      <c r="I2780" s="199">
        <v>0</v>
      </c>
      <c r="J2780" s="199">
        <v>0</v>
      </c>
      <c r="K2780" s="199" t="e">
        <f ca="1"/>
        <v>#NAME?</v>
      </c>
      <c r="T2780" s="199">
        <v>0</v>
      </c>
      <c r="U2780" s="199">
        <v>0</v>
      </c>
    </row>
    <row r="2781" spans="9:21" x14ac:dyDescent="0.3">
      <c r="I2781" s="199">
        <v>0</v>
      </c>
      <c r="J2781" s="199">
        <v>0</v>
      </c>
      <c r="K2781" s="199" t="e">
        <f ca="1"/>
        <v>#NAME?</v>
      </c>
      <c r="T2781" s="199">
        <v>0</v>
      </c>
      <c r="U2781" s="199">
        <v>0</v>
      </c>
    </row>
    <row r="2782" spans="9:21" x14ac:dyDescent="0.3">
      <c r="I2782" s="199">
        <v>0</v>
      </c>
      <c r="J2782" s="199">
        <v>0</v>
      </c>
      <c r="K2782" s="199" t="e">
        <f ca="1"/>
        <v>#NAME?</v>
      </c>
      <c r="T2782" s="199">
        <v>0</v>
      </c>
      <c r="U2782" s="199">
        <v>0</v>
      </c>
    </row>
    <row r="2783" spans="9:21" x14ac:dyDescent="0.3">
      <c r="I2783" s="199">
        <v>0</v>
      </c>
      <c r="J2783" s="199">
        <v>0</v>
      </c>
      <c r="K2783" s="199" t="e">
        <f ca="1"/>
        <v>#NAME?</v>
      </c>
      <c r="T2783" s="199">
        <v>0</v>
      </c>
      <c r="U2783" s="199">
        <v>0</v>
      </c>
    </row>
    <row r="2784" spans="9:21" x14ac:dyDescent="0.3">
      <c r="I2784" s="199">
        <v>0</v>
      </c>
      <c r="J2784" s="199">
        <v>0</v>
      </c>
      <c r="K2784" s="199" t="e">
        <f ca="1"/>
        <v>#NAME?</v>
      </c>
      <c r="T2784" s="199">
        <v>0</v>
      </c>
      <c r="U2784" s="199">
        <v>0</v>
      </c>
    </row>
    <row r="2785" spans="9:21" x14ac:dyDescent="0.3">
      <c r="I2785" s="199">
        <v>0</v>
      </c>
      <c r="J2785" s="199">
        <v>0</v>
      </c>
      <c r="K2785" s="199" t="e">
        <f ca="1"/>
        <v>#NAME?</v>
      </c>
      <c r="T2785" s="199">
        <v>0</v>
      </c>
      <c r="U2785" s="199">
        <v>0</v>
      </c>
    </row>
    <row r="2786" spans="9:21" x14ac:dyDescent="0.3">
      <c r="I2786" s="199">
        <v>0</v>
      </c>
      <c r="J2786" s="199">
        <v>0</v>
      </c>
      <c r="K2786" s="199" t="e">
        <f ca="1"/>
        <v>#NAME?</v>
      </c>
      <c r="T2786" s="199">
        <v>0</v>
      </c>
      <c r="U2786" s="199">
        <v>0</v>
      </c>
    </row>
    <row r="2787" spans="9:21" x14ac:dyDescent="0.3">
      <c r="I2787" s="199">
        <v>0</v>
      </c>
      <c r="J2787" s="199">
        <v>0</v>
      </c>
      <c r="K2787" s="199" t="e">
        <f ca="1"/>
        <v>#NAME?</v>
      </c>
      <c r="T2787" s="199">
        <v>0</v>
      </c>
      <c r="U2787" s="199">
        <v>0</v>
      </c>
    </row>
    <row r="2788" spans="9:21" x14ac:dyDescent="0.3">
      <c r="I2788" s="199">
        <v>0</v>
      </c>
      <c r="J2788" s="199">
        <v>0</v>
      </c>
      <c r="K2788" s="199" t="e">
        <f ca="1"/>
        <v>#NAME?</v>
      </c>
      <c r="T2788" s="199">
        <v>0</v>
      </c>
      <c r="U2788" s="199">
        <v>0</v>
      </c>
    </row>
    <row r="2789" spans="9:21" x14ac:dyDescent="0.3">
      <c r="I2789" s="199">
        <v>0</v>
      </c>
      <c r="J2789" s="199">
        <v>0</v>
      </c>
      <c r="K2789" s="199" t="e">
        <f ca="1"/>
        <v>#NAME?</v>
      </c>
      <c r="T2789" s="199">
        <v>0</v>
      </c>
      <c r="U2789" s="199">
        <v>0</v>
      </c>
    </row>
    <row r="2790" spans="9:21" x14ac:dyDescent="0.3">
      <c r="I2790" s="199">
        <v>0</v>
      </c>
      <c r="J2790" s="199">
        <v>0</v>
      </c>
      <c r="K2790" s="199" t="e">
        <f ca="1"/>
        <v>#NAME?</v>
      </c>
      <c r="T2790" s="199">
        <v>0</v>
      </c>
      <c r="U2790" s="199">
        <v>0</v>
      </c>
    </row>
    <row r="2791" spans="9:21" x14ac:dyDescent="0.3">
      <c r="I2791" s="199">
        <v>0</v>
      </c>
      <c r="J2791" s="199">
        <v>0</v>
      </c>
      <c r="K2791" s="199" t="e">
        <f ca="1"/>
        <v>#NAME?</v>
      </c>
      <c r="T2791" s="199">
        <v>0</v>
      </c>
      <c r="U2791" s="199">
        <v>0</v>
      </c>
    </row>
    <row r="2792" spans="9:21" x14ac:dyDescent="0.3">
      <c r="I2792" s="199">
        <v>0</v>
      </c>
      <c r="J2792" s="199">
        <v>0</v>
      </c>
      <c r="K2792" s="199" t="e">
        <f ca="1"/>
        <v>#NAME?</v>
      </c>
      <c r="T2792" s="199">
        <v>0</v>
      </c>
      <c r="U2792" s="199">
        <v>0</v>
      </c>
    </row>
    <row r="2793" spans="9:21" x14ac:dyDescent="0.3">
      <c r="I2793" s="199">
        <v>0</v>
      </c>
      <c r="J2793" s="199">
        <v>0</v>
      </c>
      <c r="K2793" s="199" t="e">
        <f ca="1"/>
        <v>#NAME?</v>
      </c>
      <c r="T2793" s="199">
        <v>0</v>
      </c>
      <c r="U2793" s="199">
        <v>0</v>
      </c>
    </row>
    <row r="2794" spans="9:21" x14ac:dyDescent="0.3">
      <c r="I2794" s="199">
        <v>0</v>
      </c>
      <c r="J2794" s="199">
        <v>0</v>
      </c>
      <c r="K2794" s="199" t="e">
        <f ca="1"/>
        <v>#NAME?</v>
      </c>
      <c r="T2794" s="199">
        <v>0</v>
      </c>
      <c r="U2794" s="199">
        <v>0</v>
      </c>
    </row>
    <row r="2795" spans="9:21" x14ac:dyDescent="0.3">
      <c r="I2795" s="199">
        <v>0</v>
      </c>
      <c r="J2795" s="199">
        <v>0</v>
      </c>
      <c r="K2795" s="199" t="e">
        <f ca="1"/>
        <v>#NAME?</v>
      </c>
      <c r="T2795" s="199">
        <v>0</v>
      </c>
      <c r="U2795" s="199">
        <v>0</v>
      </c>
    </row>
    <row r="2796" spans="9:21" x14ac:dyDescent="0.3">
      <c r="I2796" s="199">
        <v>0</v>
      </c>
      <c r="J2796" s="199">
        <v>0</v>
      </c>
      <c r="K2796" s="199" t="e">
        <f ca="1"/>
        <v>#NAME?</v>
      </c>
      <c r="T2796" s="199">
        <v>0</v>
      </c>
      <c r="U2796" s="199">
        <v>0</v>
      </c>
    </row>
    <row r="2797" spans="9:21" x14ac:dyDescent="0.3">
      <c r="I2797" s="199">
        <v>0</v>
      </c>
      <c r="J2797" s="199">
        <v>0</v>
      </c>
      <c r="K2797" s="199" t="e">
        <f ca="1"/>
        <v>#NAME?</v>
      </c>
      <c r="T2797" s="199">
        <v>0</v>
      </c>
      <c r="U2797" s="199">
        <v>0</v>
      </c>
    </row>
    <row r="2798" spans="9:21" x14ac:dyDescent="0.3">
      <c r="I2798" s="199">
        <v>0</v>
      </c>
      <c r="J2798" s="199">
        <v>0</v>
      </c>
      <c r="K2798" s="199" t="e">
        <f ca="1"/>
        <v>#NAME?</v>
      </c>
      <c r="T2798" s="199">
        <v>0</v>
      </c>
      <c r="U2798" s="199">
        <v>0</v>
      </c>
    </row>
    <row r="2799" spans="9:21" x14ac:dyDescent="0.3">
      <c r="I2799" s="199">
        <v>0</v>
      </c>
      <c r="J2799" s="199">
        <v>0</v>
      </c>
      <c r="K2799" s="199" t="e">
        <f ca="1"/>
        <v>#NAME?</v>
      </c>
      <c r="T2799" s="199">
        <v>0</v>
      </c>
      <c r="U2799" s="199">
        <v>0</v>
      </c>
    </row>
    <row r="2800" spans="9:21" x14ac:dyDescent="0.3">
      <c r="I2800" s="199">
        <v>0</v>
      </c>
      <c r="J2800" s="199">
        <v>0</v>
      </c>
      <c r="K2800" s="199" t="e">
        <f ca="1"/>
        <v>#NAME?</v>
      </c>
      <c r="T2800" s="199">
        <v>0</v>
      </c>
      <c r="U2800" s="199">
        <v>0</v>
      </c>
    </row>
    <row r="2801" spans="9:21" x14ac:dyDescent="0.3">
      <c r="I2801" s="199">
        <v>0</v>
      </c>
      <c r="J2801" s="199">
        <v>0</v>
      </c>
      <c r="K2801" s="199" t="e">
        <f ca="1"/>
        <v>#NAME?</v>
      </c>
      <c r="T2801" s="199">
        <v>0</v>
      </c>
      <c r="U2801" s="199">
        <v>0</v>
      </c>
    </row>
    <row r="2802" spans="9:21" x14ac:dyDescent="0.3">
      <c r="I2802" s="199">
        <v>0</v>
      </c>
      <c r="J2802" s="199">
        <v>0</v>
      </c>
      <c r="K2802" s="199" t="e">
        <f ca="1"/>
        <v>#NAME?</v>
      </c>
      <c r="T2802" s="199">
        <v>0</v>
      </c>
      <c r="U2802" s="199">
        <v>0</v>
      </c>
    </row>
    <row r="2803" spans="9:21" x14ac:dyDescent="0.3">
      <c r="I2803" s="199">
        <v>0</v>
      </c>
      <c r="J2803" s="199">
        <v>0</v>
      </c>
      <c r="K2803" s="199" t="e">
        <f ca="1"/>
        <v>#NAME?</v>
      </c>
      <c r="T2803" s="199">
        <v>0</v>
      </c>
      <c r="U2803" s="199">
        <v>0</v>
      </c>
    </row>
    <row r="2804" spans="9:21" x14ac:dyDescent="0.3">
      <c r="I2804" s="199">
        <v>0</v>
      </c>
      <c r="J2804" s="199">
        <v>0</v>
      </c>
      <c r="K2804" s="199" t="e">
        <f ca="1"/>
        <v>#NAME?</v>
      </c>
      <c r="T2804" s="199">
        <v>0</v>
      </c>
      <c r="U2804" s="199">
        <v>0</v>
      </c>
    </row>
    <row r="2805" spans="9:21" x14ac:dyDescent="0.3">
      <c r="I2805" s="199">
        <v>0</v>
      </c>
      <c r="J2805" s="199">
        <v>0</v>
      </c>
      <c r="K2805" s="199" t="e">
        <f ca="1"/>
        <v>#NAME?</v>
      </c>
      <c r="T2805" s="199">
        <v>0</v>
      </c>
      <c r="U2805" s="199">
        <v>0</v>
      </c>
    </row>
    <row r="2806" spans="9:21" x14ac:dyDescent="0.3">
      <c r="I2806" s="199">
        <v>0</v>
      </c>
      <c r="J2806" s="199">
        <v>0</v>
      </c>
      <c r="K2806" s="199" t="e">
        <f ca="1"/>
        <v>#NAME?</v>
      </c>
      <c r="T2806" s="199">
        <v>0</v>
      </c>
      <c r="U2806" s="199">
        <v>0</v>
      </c>
    </row>
    <row r="2807" spans="9:21" x14ac:dyDescent="0.3">
      <c r="I2807" s="199">
        <v>0</v>
      </c>
      <c r="J2807" s="199">
        <v>0</v>
      </c>
      <c r="K2807" s="199" t="e">
        <f ca="1"/>
        <v>#NAME?</v>
      </c>
      <c r="T2807" s="199">
        <v>0</v>
      </c>
      <c r="U2807" s="199">
        <v>0</v>
      </c>
    </row>
    <row r="2808" spans="9:21" x14ac:dyDescent="0.3">
      <c r="I2808" s="199">
        <v>0</v>
      </c>
      <c r="J2808" s="199">
        <v>0</v>
      </c>
      <c r="K2808" s="199" t="e">
        <f ca="1"/>
        <v>#NAME?</v>
      </c>
      <c r="T2808" s="199">
        <v>0</v>
      </c>
      <c r="U2808" s="199">
        <v>0</v>
      </c>
    </row>
    <row r="2809" spans="9:21" x14ac:dyDescent="0.3">
      <c r="I2809" s="199">
        <v>0</v>
      </c>
      <c r="J2809" s="199">
        <v>0</v>
      </c>
      <c r="K2809" s="199" t="e">
        <f ca="1"/>
        <v>#NAME?</v>
      </c>
      <c r="T2809" s="199">
        <v>0</v>
      </c>
      <c r="U2809" s="199">
        <v>0</v>
      </c>
    </row>
    <row r="2810" spans="9:21" x14ac:dyDescent="0.3">
      <c r="I2810" s="199">
        <v>15245.420675038793</v>
      </c>
      <c r="J2810" s="199">
        <v>0</v>
      </c>
      <c r="K2810" s="199" t="e">
        <f ca="1"/>
        <v>#NAME?</v>
      </c>
      <c r="T2810" s="199">
        <v>15245.420675038793</v>
      </c>
      <c r="U2810" s="199">
        <v>0</v>
      </c>
    </row>
    <row r="2811" spans="9:21" x14ac:dyDescent="0.3">
      <c r="I2811" s="199">
        <v>0</v>
      </c>
      <c r="J2811" s="199">
        <v>0</v>
      </c>
      <c r="K2811" s="199" t="e">
        <f ca="1"/>
        <v>#NAME?</v>
      </c>
      <c r="T2811" s="199">
        <v>0</v>
      </c>
      <c r="U2811" s="199">
        <v>0</v>
      </c>
    </row>
    <row r="2812" spans="9:21" x14ac:dyDescent="0.3">
      <c r="I2812" s="199">
        <v>0</v>
      </c>
      <c r="J2812" s="199">
        <v>0</v>
      </c>
      <c r="K2812" s="199" t="e">
        <f ca="1"/>
        <v>#NAME?</v>
      </c>
      <c r="T2812" s="199">
        <v>0</v>
      </c>
      <c r="U2812" s="199">
        <v>0</v>
      </c>
    </row>
    <row r="2813" spans="9:21" x14ac:dyDescent="0.3">
      <c r="I2813" s="199">
        <v>0</v>
      </c>
      <c r="J2813" s="199">
        <v>0</v>
      </c>
      <c r="K2813" s="199" t="e">
        <f ca="1"/>
        <v>#NAME?</v>
      </c>
      <c r="T2813" s="199">
        <v>0</v>
      </c>
      <c r="U2813" s="199">
        <v>0</v>
      </c>
    </row>
    <row r="2814" spans="9:21" x14ac:dyDescent="0.3">
      <c r="I2814" s="199">
        <v>0</v>
      </c>
      <c r="J2814" s="199">
        <v>0</v>
      </c>
      <c r="K2814" s="199" t="e">
        <f ca="1"/>
        <v>#NAME?</v>
      </c>
      <c r="T2814" s="199">
        <v>0</v>
      </c>
      <c r="U2814" s="199">
        <v>0</v>
      </c>
    </row>
    <row r="2815" spans="9:21" x14ac:dyDescent="0.3">
      <c r="I2815" s="199">
        <v>0</v>
      </c>
      <c r="J2815" s="199">
        <v>0</v>
      </c>
      <c r="K2815" s="199" t="e">
        <f ca="1"/>
        <v>#NAME?</v>
      </c>
      <c r="T2815" s="199">
        <v>0</v>
      </c>
      <c r="U2815" s="199">
        <v>0</v>
      </c>
    </row>
    <row r="2816" spans="9:21" x14ac:dyDescent="0.3">
      <c r="I2816" s="199">
        <v>0</v>
      </c>
      <c r="J2816" s="199">
        <v>0</v>
      </c>
      <c r="K2816" s="199" t="e">
        <f ca="1"/>
        <v>#NAME?</v>
      </c>
      <c r="T2816" s="199">
        <v>0</v>
      </c>
      <c r="U2816" s="199">
        <v>0</v>
      </c>
    </row>
    <row r="2817" spans="9:21" x14ac:dyDescent="0.3">
      <c r="I2817" s="199">
        <v>0</v>
      </c>
      <c r="J2817" s="199">
        <v>0</v>
      </c>
      <c r="K2817" s="199" t="e">
        <f ca="1"/>
        <v>#NAME?</v>
      </c>
      <c r="T2817" s="199">
        <v>0</v>
      </c>
      <c r="U2817" s="199">
        <v>0</v>
      </c>
    </row>
    <row r="2818" spans="9:21" x14ac:dyDescent="0.3">
      <c r="I2818" s="199">
        <v>0</v>
      </c>
      <c r="J2818" s="199">
        <v>0</v>
      </c>
      <c r="K2818" s="199" t="e">
        <f ca="1"/>
        <v>#NAME?</v>
      </c>
      <c r="T2818" s="199">
        <v>0</v>
      </c>
      <c r="U2818" s="199">
        <v>0</v>
      </c>
    </row>
    <row r="2819" spans="9:21" x14ac:dyDescent="0.3">
      <c r="I2819" s="199">
        <v>0</v>
      </c>
      <c r="J2819" s="199">
        <v>0</v>
      </c>
      <c r="K2819" s="199" t="e">
        <f ca="1"/>
        <v>#NAME?</v>
      </c>
      <c r="T2819" s="199">
        <v>0</v>
      </c>
      <c r="U2819" s="199">
        <v>0</v>
      </c>
    </row>
    <row r="2820" spans="9:21" x14ac:dyDescent="0.3">
      <c r="I2820" s="199">
        <v>0</v>
      </c>
      <c r="J2820" s="199">
        <v>0</v>
      </c>
      <c r="K2820" s="199" t="e">
        <f ca="1"/>
        <v>#NAME?</v>
      </c>
      <c r="T2820" s="199">
        <v>0</v>
      </c>
      <c r="U2820" s="199">
        <v>0</v>
      </c>
    </row>
    <row r="2821" spans="9:21" x14ac:dyDescent="0.3">
      <c r="I2821" s="199">
        <v>0</v>
      </c>
      <c r="J2821" s="199">
        <v>0</v>
      </c>
      <c r="K2821" s="199" t="e">
        <f ca="1"/>
        <v>#NAME?</v>
      </c>
      <c r="T2821" s="199">
        <v>0</v>
      </c>
      <c r="U2821" s="199">
        <v>0</v>
      </c>
    </row>
    <row r="2822" spans="9:21" x14ac:dyDescent="0.3">
      <c r="I2822" s="199">
        <v>0</v>
      </c>
      <c r="J2822" s="199">
        <v>0</v>
      </c>
      <c r="K2822" s="199" t="e">
        <f ca="1"/>
        <v>#NAME?</v>
      </c>
      <c r="T2822" s="199">
        <v>0</v>
      </c>
      <c r="U2822" s="199">
        <v>0</v>
      </c>
    </row>
    <row r="2823" spans="9:21" x14ac:dyDescent="0.3">
      <c r="I2823" s="199">
        <v>0</v>
      </c>
      <c r="J2823" s="199">
        <v>0</v>
      </c>
      <c r="K2823" s="199" t="e">
        <f ca="1"/>
        <v>#NAME?</v>
      </c>
      <c r="T2823" s="199">
        <v>0</v>
      </c>
      <c r="U2823" s="199">
        <v>0</v>
      </c>
    </row>
    <row r="2824" spans="9:21" x14ac:dyDescent="0.3">
      <c r="I2824" s="199">
        <v>0</v>
      </c>
      <c r="J2824" s="199">
        <v>0</v>
      </c>
      <c r="K2824" s="199" t="e">
        <f ca="1"/>
        <v>#NAME?</v>
      </c>
      <c r="T2824" s="199">
        <v>0</v>
      </c>
      <c r="U2824" s="199">
        <v>0</v>
      </c>
    </row>
    <row r="2825" spans="9:21" x14ac:dyDescent="0.3">
      <c r="I2825" s="199">
        <v>0</v>
      </c>
      <c r="J2825" s="199">
        <v>0</v>
      </c>
      <c r="K2825" s="199" t="e">
        <f ca="1"/>
        <v>#NAME?</v>
      </c>
      <c r="T2825" s="199">
        <v>0</v>
      </c>
      <c r="U2825" s="199">
        <v>0</v>
      </c>
    </row>
    <row r="2826" spans="9:21" x14ac:dyDescent="0.3">
      <c r="I2826" s="199">
        <v>0</v>
      </c>
      <c r="J2826" s="199">
        <v>0</v>
      </c>
      <c r="K2826" s="199" t="e">
        <f ca="1"/>
        <v>#NAME?</v>
      </c>
      <c r="T2826" s="199">
        <v>0</v>
      </c>
      <c r="U2826" s="199">
        <v>0</v>
      </c>
    </row>
    <row r="2827" spans="9:21" x14ac:dyDescent="0.3">
      <c r="I2827" s="199">
        <v>0</v>
      </c>
      <c r="J2827" s="199">
        <v>0</v>
      </c>
      <c r="K2827" s="199" t="e">
        <f ca="1"/>
        <v>#NAME?</v>
      </c>
      <c r="T2827" s="199">
        <v>0</v>
      </c>
      <c r="U2827" s="199">
        <v>0</v>
      </c>
    </row>
    <row r="2828" spans="9:21" x14ac:dyDescent="0.3">
      <c r="I2828" s="199">
        <v>0</v>
      </c>
      <c r="J2828" s="199">
        <v>0</v>
      </c>
      <c r="K2828" s="199" t="e">
        <f ca="1"/>
        <v>#NAME?</v>
      </c>
      <c r="T2828" s="199">
        <v>0</v>
      </c>
      <c r="U2828" s="199">
        <v>0</v>
      </c>
    </row>
    <row r="2829" spans="9:21" x14ac:dyDescent="0.3">
      <c r="I2829" s="199">
        <v>0</v>
      </c>
      <c r="J2829" s="199">
        <v>0</v>
      </c>
      <c r="K2829" s="199" t="e">
        <f ca="1"/>
        <v>#NAME?</v>
      </c>
      <c r="T2829" s="199">
        <v>0</v>
      </c>
      <c r="U2829" s="199">
        <v>0</v>
      </c>
    </row>
    <row r="2830" spans="9:21" x14ac:dyDescent="0.3">
      <c r="I2830" s="199">
        <v>0</v>
      </c>
      <c r="J2830" s="199">
        <v>0</v>
      </c>
      <c r="K2830" s="199" t="e">
        <f ca="1"/>
        <v>#NAME?</v>
      </c>
      <c r="T2830" s="199">
        <v>0</v>
      </c>
      <c r="U2830" s="199">
        <v>0</v>
      </c>
    </row>
    <row r="2831" spans="9:21" x14ac:dyDescent="0.3">
      <c r="I2831" s="199">
        <v>0</v>
      </c>
      <c r="J2831" s="199">
        <v>0</v>
      </c>
      <c r="K2831" s="199" t="e">
        <f ca="1"/>
        <v>#NAME?</v>
      </c>
      <c r="T2831" s="199">
        <v>0</v>
      </c>
      <c r="U2831" s="199">
        <v>0</v>
      </c>
    </row>
    <row r="2832" spans="9:21" x14ac:dyDescent="0.3">
      <c r="I2832" s="199">
        <v>0</v>
      </c>
      <c r="J2832" s="199">
        <v>0</v>
      </c>
      <c r="K2832" s="199" t="e">
        <f ca="1"/>
        <v>#NAME?</v>
      </c>
      <c r="T2832" s="199">
        <v>0</v>
      </c>
      <c r="U2832" s="199">
        <v>0</v>
      </c>
    </row>
    <row r="2833" spans="9:21" x14ac:dyDescent="0.3">
      <c r="I2833" s="199">
        <v>0</v>
      </c>
      <c r="J2833" s="199">
        <v>0</v>
      </c>
      <c r="K2833" s="199" t="e">
        <f ca="1"/>
        <v>#NAME?</v>
      </c>
      <c r="T2833" s="199">
        <v>0</v>
      </c>
      <c r="U2833" s="199">
        <v>0</v>
      </c>
    </row>
    <row r="2834" spans="9:21" x14ac:dyDescent="0.3">
      <c r="I2834" s="199">
        <v>0</v>
      </c>
      <c r="J2834" s="199">
        <v>0</v>
      </c>
      <c r="K2834" s="199" t="e">
        <f ca="1"/>
        <v>#NAME?</v>
      </c>
      <c r="T2834" s="199">
        <v>0</v>
      </c>
      <c r="U2834" s="199">
        <v>0</v>
      </c>
    </row>
    <row r="2835" spans="9:21" x14ac:dyDescent="0.3">
      <c r="I2835" s="199">
        <v>0</v>
      </c>
      <c r="J2835" s="199">
        <v>0</v>
      </c>
      <c r="K2835" s="199" t="e">
        <f ca="1"/>
        <v>#NAME?</v>
      </c>
      <c r="T2835" s="199">
        <v>0</v>
      </c>
      <c r="U2835" s="199">
        <v>0</v>
      </c>
    </row>
    <row r="2836" spans="9:21" x14ac:dyDescent="0.3">
      <c r="I2836" s="199">
        <v>0</v>
      </c>
      <c r="J2836" s="199">
        <v>0</v>
      </c>
      <c r="K2836" s="199" t="e">
        <f ca="1"/>
        <v>#NAME?</v>
      </c>
      <c r="T2836" s="199">
        <v>0</v>
      </c>
      <c r="U2836" s="199">
        <v>0</v>
      </c>
    </row>
    <row r="2837" spans="9:21" x14ac:dyDescent="0.3">
      <c r="I2837" s="199">
        <v>0</v>
      </c>
      <c r="J2837" s="199">
        <v>0</v>
      </c>
      <c r="K2837" s="199" t="e">
        <f ca="1"/>
        <v>#NAME?</v>
      </c>
      <c r="T2837" s="199">
        <v>0</v>
      </c>
      <c r="U2837" s="199">
        <v>0</v>
      </c>
    </row>
    <row r="2838" spans="9:21" x14ac:dyDescent="0.3">
      <c r="I2838" s="199">
        <v>0</v>
      </c>
      <c r="J2838" s="199">
        <v>0</v>
      </c>
      <c r="K2838" s="199" t="e">
        <f ca="1"/>
        <v>#NAME?</v>
      </c>
      <c r="T2838" s="199">
        <v>0</v>
      </c>
      <c r="U2838" s="199">
        <v>0</v>
      </c>
    </row>
    <row r="2839" spans="9:21" x14ac:dyDescent="0.3">
      <c r="I2839" s="199">
        <v>0</v>
      </c>
      <c r="J2839" s="199">
        <v>0</v>
      </c>
      <c r="K2839" s="199" t="e">
        <f ca="1"/>
        <v>#NAME?</v>
      </c>
      <c r="T2839" s="199">
        <v>0</v>
      </c>
      <c r="U2839" s="199">
        <v>0</v>
      </c>
    </row>
    <row r="2840" spans="9:21" x14ac:dyDescent="0.3">
      <c r="I2840" s="199">
        <v>0</v>
      </c>
      <c r="J2840" s="199">
        <v>0</v>
      </c>
      <c r="K2840" s="199" t="e">
        <f ca="1"/>
        <v>#NAME?</v>
      </c>
      <c r="T2840" s="199">
        <v>0</v>
      </c>
      <c r="U2840" s="199">
        <v>0</v>
      </c>
    </row>
    <row r="2841" spans="9:21" x14ac:dyDescent="0.3">
      <c r="I2841" s="199">
        <v>0</v>
      </c>
      <c r="J2841" s="199">
        <v>0</v>
      </c>
      <c r="K2841" s="199" t="e">
        <f ca="1"/>
        <v>#NAME?</v>
      </c>
      <c r="T2841" s="199">
        <v>0</v>
      </c>
      <c r="U2841" s="199">
        <v>0</v>
      </c>
    </row>
    <row r="2842" spans="9:21" x14ac:dyDescent="0.3">
      <c r="I2842" s="199">
        <v>0</v>
      </c>
      <c r="J2842" s="199">
        <v>0</v>
      </c>
      <c r="K2842" s="199" t="e">
        <f ca="1"/>
        <v>#NAME?</v>
      </c>
      <c r="T2842" s="199">
        <v>0</v>
      </c>
      <c r="U2842" s="199">
        <v>0</v>
      </c>
    </row>
    <row r="2843" spans="9:21" x14ac:dyDescent="0.3">
      <c r="I2843" s="199">
        <v>0</v>
      </c>
      <c r="J2843" s="199">
        <v>0</v>
      </c>
      <c r="K2843" s="199" t="e">
        <f ca="1"/>
        <v>#NAME?</v>
      </c>
      <c r="T2843" s="199">
        <v>0</v>
      </c>
      <c r="U2843" s="199">
        <v>0</v>
      </c>
    </row>
    <row r="2844" spans="9:21" x14ac:dyDescent="0.3">
      <c r="I2844" s="199">
        <v>0</v>
      </c>
      <c r="J2844" s="199">
        <v>0</v>
      </c>
      <c r="K2844" s="199" t="e">
        <f ca="1"/>
        <v>#NAME?</v>
      </c>
      <c r="T2844" s="199">
        <v>0</v>
      </c>
      <c r="U2844" s="199">
        <v>97116.641269916538</v>
      </c>
    </row>
    <row r="2845" spans="9:21" x14ac:dyDescent="0.3">
      <c r="I2845" s="199">
        <v>0</v>
      </c>
      <c r="J2845" s="199">
        <v>0</v>
      </c>
      <c r="K2845" s="199" t="e">
        <f ca="1"/>
        <v>#NAME?</v>
      </c>
      <c r="T2845" s="199">
        <v>0</v>
      </c>
      <c r="U2845" s="199">
        <v>0</v>
      </c>
    </row>
    <row r="2846" spans="9:21" x14ac:dyDescent="0.3">
      <c r="I2846" s="199">
        <v>0</v>
      </c>
      <c r="J2846" s="199">
        <v>0</v>
      </c>
      <c r="K2846" s="199" t="e">
        <f ca="1"/>
        <v>#NAME?</v>
      </c>
      <c r="T2846" s="199">
        <v>0</v>
      </c>
      <c r="U2846" s="199">
        <v>0</v>
      </c>
    </row>
    <row r="2847" spans="9:21" x14ac:dyDescent="0.3">
      <c r="I2847" s="199">
        <v>0</v>
      </c>
      <c r="J2847" s="199">
        <v>0</v>
      </c>
      <c r="K2847" s="199" t="e">
        <f ca="1"/>
        <v>#NAME?</v>
      </c>
      <c r="T2847" s="199">
        <v>0</v>
      </c>
      <c r="U2847" s="199">
        <v>0</v>
      </c>
    </row>
    <row r="2848" spans="9:21" x14ac:dyDescent="0.3">
      <c r="I2848" s="199">
        <v>0</v>
      </c>
      <c r="J2848" s="199">
        <v>0</v>
      </c>
      <c r="K2848" s="199" t="e">
        <f ca="1"/>
        <v>#NAME?</v>
      </c>
      <c r="T2848" s="199">
        <v>0</v>
      </c>
      <c r="U2848" s="199">
        <v>0</v>
      </c>
    </row>
    <row r="2849" spans="9:21" x14ac:dyDescent="0.3">
      <c r="I2849" s="199">
        <v>0</v>
      </c>
      <c r="J2849" s="199">
        <v>0</v>
      </c>
      <c r="K2849" s="199" t="e">
        <f ca="1"/>
        <v>#NAME?</v>
      </c>
      <c r="T2849" s="199">
        <v>0</v>
      </c>
      <c r="U2849" s="199">
        <v>0</v>
      </c>
    </row>
    <row r="2850" spans="9:21" x14ac:dyDescent="0.3">
      <c r="I2850" s="199">
        <v>0</v>
      </c>
      <c r="J2850" s="199">
        <v>0</v>
      </c>
      <c r="K2850" s="199" t="e">
        <f ca="1"/>
        <v>#NAME?</v>
      </c>
      <c r="T2850" s="199">
        <v>0</v>
      </c>
      <c r="U2850" s="199">
        <v>0</v>
      </c>
    </row>
    <row r="2851" spans="9:21" x14ac:dyDescent="0.3">
      <c r="I2851" s="199">
        <v>0</v>
      </c>
      <c r="J2851" s="199">
        <v>0</v>
      </c>
      <c r="K2851" s="199" t="e">
        <f ca="1"/>
        <v>#NAME?</v>
      </c>
      <c r="T2851" s="199">
        <v>0</v>
      </c>
      <c r="U2851" s="199">
        <v>0</v>
      </c>
    </row>
    <row r="2852" spans="9:21" x14ac:dyDescent="0.3">
      <c r="I2852" s="199">
        <v>0</v>
      </c>
      <c r="J2852" s="199">
        <v>0</v>
      </c>
      <c r="K2852" s="199" t="e">
        <f ca="1"/>
        <v>#NAME?</v>
      </c>
      <c r="T2852" s="199">
        <v>0</v>
      </c>
      <c r="U2852" s="199">
        <v>104631.14048446095</v>
      </c>
    </row>
    <row r="2853" spans="9:21" x14ac:dyDescent="0.3">
      <c r="I2853" s="199">
        <v>0</v>
      </c>
      <c r="J2853" s="199">
        <v>0</v>
      </c>
      <c r="K2853" s="199" t="e">
        <f ca="1"/>
        <v>#NAME?</v>
      </c>
      <c r="T2853" s="199">
        <v>0</v>
      </c>
      <c r="U2853" s="199">
        <v>0</v>
      </c>
    </row>
    <row r="2854" spans="9:21" x14ac:dyDescent="0.3">
      <c r="I2854" s="199">
        <v>0</v>
      </c>
      <c r="J2854" s="199">
        <v>0</v>
      </c>
      <c r="K2854" s="199" t="e">
        <f ca="1"/>
        <v>#NAME?</v>
      </c>
      <c r="T2854" s="199">
        <v>0</v>
      </c>
      <c r="U2854" s="199">
        <v>0</v>
      </c>
    </row>
    <row r="2855" spans="9:21" x14ac:dyDescent="0.3">
      <c r="I2855" s="199">
        <v>0</v>
      </c>
      <c r="J2855" s="199">
        <v>0</v>
      </c>
      <c r="K2855" s="199" t="e">
        <f ca="1"/>
        <v>#NAME?</v>
      </c>
      <c r="T2855" s="199">
        <v>0</v>
      </c>
      <c r="U2855" s="199">
        <v>0</v>
      </c>
    </row>
    <row r="2856" spans="9:21" x14ac:dyDescent="0.3">
      <c r="I2856" s="199">
        <v>0</v>
      </c>
      <c r="J2856" s="199">
        <v>0</v>
      </c>
      <c r="K2856" s="199" t="e">
        <f ca="1"/>
        <v>#NAME?</v>
      </c>
      <c r="T2856" s="199">
        <v>0</v>
      </c>
      <c r="U2856" s="199">
        <v>0</v>
      </c>
    </row>
    <row r="2857" spans="9:21" x14ac:dyDescent="0.3">
      <c r="I2857" s="199">
        <v>0</v>
      </c>
      <c r="J2857" s="199">
        <v>0</v>
      </c>
      <c r="K2857" s="199" t="e">
        <f ca="1"/>
        <v>#NAME?</v>
      </c>
      <c r="T2857" s="199">
        <v>0</v>
      </c>
      <c r="U2857" s="199">
        <v>0</v>
      </c>
    </row>
    <row r="2858" spans="9:21" x14ac:dyDescent="0.3">
      <c r="I2858" s="199">
        <v>0</v>
      </c>
      <c r="J2858" s="199">
        <v>0</v>
      </c>
      <c r="K2858" s="199" t="e">
        <f ca="1"/>
        <v>#NAME?</v>
      </c>
      <c r="T2858" s="199">
        <v>0</v>
      </c>
      <c r="U2858" s="199">
        <v>0</v>
      </c>
    </row>
    <row r="2859" spans="9:21" x14ac:dyDescent="0.3">
      <c r="I2859" s="199">
        <v>0</v>
      </c>
      <c r="J2859" s="199">
        <v>0</v>
      </c>
      <c r="K2859" s="199" t="e">
        <f ca="1"/>
        <v>#NAME?</v>
      </c>
      <c r="T2859" s="199">
        <v>0</v>
      </c>
      <c r="U2859" s="199">
        <v>0</v>
      </c>
    </row>
    <row r="2860" spans="9:21" x14ac:dyDescent="0.3">
      <c r="I2860" s="199">
        <v>0</v>
      </c>
      <c r="J2860" s="199">
        <v>0</v>
      </c>
      <c r="K2860" s="199" t="e">
        <f ca="1"/>
        <v>#NAME?</v>
      </c>
      <c r="T2860" s="199">
        <v>0</v>
      </c>
      <c r="U2860" s="199">
        <v>0</v>
      </c>
    </row>
    <row r="2861" spans="9:21" x14ac:dyDescent="0.3">
      <c r="I2861" s="199">
        <v>0</v>
      </c>
      <c r="J2861" s="199">
        <v>0</v>
      </c>
      <c r="K2861" s="199" t="e">
        <f ca="1"/>
        <v>#NAME?</v>
      </c>
      <c r="T2861" s="199">
        <v>0</v>
      </c>
      <c r="U2861" s="199">
        <v>0</v>
      </c>
    </row>
    <row r="2862" spans="9:21" x14ac:dyDescent="0.3">
      <c r="I2862" s="199">
        <v>0</v>
      </c>
      <c r="J2862" s="199">
        <v>0</v>
      </c>
      <c r="K2862" s="199" t="e">
        <f ca="1"/>
        <v>#NAME?</v>
      </c>
      <c r="T2862" s="199">
        <v>0</v>
      </c>
      <c r="U2862" s="199">
        <v>0</v>
      </c>
    </row>
    <row r="2863" spans="9:21" x14ac:dyDescent="0.3">
      <c r="I2863" s="199">
        <v>0</v>
      </c>
      <c r="J2863" s="199">
        <v>0</v>
      </c>
      <c r="K2863" s="199" t="e">
        <f ca="1"/>
        <v>#NAME?</v>
      </c>
      <c r="T2863" s="199">
        <v>0</v>
      </c>
      <c r="U2863" s="199">
        <v>0</v>
      </c>
    </row>
    <row r="2864" spans="9:21" x14ac:dyDescent="0.3">
      <c r="I2864" s="199">
        <v>0</v>
      </c>
      <c r="J2864" s="199">
        <v>0</v>
      </c>
      <c r="K2864" s="199" t="e">
        <f ca="1"/>
        <v>#NAME?</v>
      </c>
      <c r="T2864" s="199">
        <v>0</v>
      </c>
      <c r="U2864" s="199">
        <v>0</v>
      </c>
    </row>
    <row r="2865" spans="9:21" x14ac:dyDescent="0.3">
      <c r="I2865" s="199">
        <v>14199.318992588711</v>
      </c>
      <c r="J2865" s="199">
        <v>0</v>
      </c>
      <c r="K2865" s="199" t="e">
        <f ca="1"/>
        <v>#NAME?</v>
      </c>
      <c r="T2865" s="199">
        <v>14199.318992588711</v>
      </c>
      <c r="U2865" s="199">
        <v>0</v>
      </c>
    </row>
    <row r="2866" spans="9:21" x14ac:dyDescent="0.3">
      <c r="I2866" s="199">
        <v>0</v>
      </c>
      <c r="J2866" s="199">
        <v>0</v>
      </c>
      <c r="K2866" s="199" t="e">
        <f ca="1"/>
        <v>#NAME?</v>
      </c>
      <c r="T2866" s="199">
        <v>0</v>
      </c>
      <c r="U2866" s="199">
        <v>0</v>
      </c>
    </row>
    <row r="2867" spans="9:21" x14ac:dyDescent="0.3">
      <c r="I2867" s="199">
        <v>0</v>
      </c>
      <c r="J2867" s="199">
        <v>0</v>
      </c>
      <c r="K2867" s="199" t="e">
        <f ca="1"/>
        <v>#NAME?</v>
      </c>
      <c r="T2867" s="199">
        <v>0</v>
      </c>
      <c r="U2867" s="199">
        <v>0</v>
      </c>
    </row>
    <row r="2868" spans="9:21" x14ac:dyDescent="0.3">
      <c r="I2868" s="199">
        <v>0</v>
      </c>
      <c r="J2868" s="199">
        <v>0</v>
      </c>
      <c r="K2868" s="199" t="e">
        <f ca="1"/>
        <v>#NAME?</v>
      </c>
      <c r="T2868" s="199">
        <v>0</v>
      </c>
      <c r="U2868" s="199">
        <v>0</v>
      </c>
    </row>
    <row r="2869" spans="9:21" x14ac:dyDescent="0.3">
      <c r="I2869" s="199">
        <v>0</v>
      </c>
      <c r="J2869" s="199">
        <v>0</v>
      </c>
      <c r="K2869" s="199" t="e">
        <f ca="1"/>
        <v>#NAME?</v>
      </c>
      <c r="T2869" s="199">
        <v>0</v>
      </c>
      <c r="U2869" s="199">
        <v>0</v>
      </c>
    </row>
    <row r="2870" spans="9:21" x14ac:dyDescent="0.3">
      <c r="I2870" s="199">
        <v>0</v>
      </c>
      <c r="J2870" s="199">
        <v>0</v>
      </c>
      <c r="K2870" s="199" t="e">
        <f ca="1"/>
        <v>#NAME?</v>
      </c>
      <c r="T2870" s="199">
        <v>0</v>
      </c>
      <c r="U2870" s="199">
        <v>0</v>
      </c>
    </row>
    <row r="2871" spans="9:21" x14ac:dyDescent="0.3">
      <c r="I2871" s="199">
        <v>0</v>
      </c>
      <c r="J2871" s="199">
        <v>0</v>
      </c>
      <c r="K2871" s="199" t="e">
        <f ca="1"/>
        <v>#NAME?</v>
      </c>
      <c r="T2871" s="199">
        <v>0</v>
      </c>
      <c r="U2871" s="199">
        <v>0</v>
      </c>
    </row>
    <row r="2872" spans="9:21" x14ac:dyDescent="0.3">
      <c r="I2872" s="199">
        <v>0</v>
      </c>
      <c r="J2872" s="199">
        <v>0</v>
      </c>
      <c r="K2872" s="199" t="e">
        <f ca="1"/>
        <v>#NAME?</v>
      </c>
      <c r="T2872" s="199">
        <v>0</v>
      </c>
      <c r="U2872" s="199">
        <v>0</v>
      </c>
    </row>
    <row r="2873" spans="9:21" x14ac:dyDescent="0.3">
      <c r="I2873" s="199">
        <v>0</v>
      </c>
      <c r="J2873" s="199">
        <v>0</v>
      </c>
      <c r="K2873" s="199" t="e">
        <f ca="1"/>
        <v>#NAME?</v>
      </c>
      <c r="T2873" s="199">
        <v>0</v>
      </c>
      <c r="U2873" s="199">
        <v>0</v>
      </c>
    </row>
    <row r="2874" spans="9:21" x14ac:dyDescent="0.3">
      <c r="I2874" s="199">
        <v>0</v>
      </c>
      <c r="J2874" s="199">
        <v>0</v>
      </c>
      <c r="K2874" s="199" t="e">
        <f ca="1"/>
        <v>#NAME?</v>
      </c>
      <c r="T2874" s="199">
        <v>0</v>
      </c>
      <c r="U2874" s="199">
        <v>0</v>
      </c>
    </row>
    <row r="2875" spans="9:21" x14ac:dyDescent="0.3">
      <c r="I2875" s="199">
        <v>0</v>
      </c>
      <c r="J2875" s="199">
        <v>0</v>
      </c>
      <c r="K2875" s="199" t="e">
        <f ca="1"/>
        <v>#NAME?</v>
      </c>
      <c r="T2875" s="199">
        <v>0</v>
      </c>
      <c r="U2875" s="199">
        <v>0</v>
      </c>
    </row>
    <row r="2876" spans="9:21" x14ac:dyDescent="0.3">
      <c r="I2876" s="199">
        <v>0</v>
      </c>
      <c r="J2876" s="199">
        <v>0</v>
      </c>
      <c r="K2876" s="199" t="e">
        <f ca="1"/>
        <v>#NAME?</v>
      </c>
      <c r="T2876" s="199">
        <v>0</v>
      </c>
      <c r="U2876" s="199">
        <v>0</v>
      </c>
    </row>
    <row r="2877" spans="9:21" x14ac:dyDescent="0.3">
      <c r="I2877" s="199">
        <v>0</v>
      </c>
      <c r="J2877" s="199">
        <v>0</v>
      </c>
      <c r="K2877" s="199" t="e">
        <f ca="1"/>
        <v>#NAME?</v>
      </c>
      <c r="T2877" s="199">
        <v>0</v>
      </c>
      <c r="U2877" s="199">
        <v>0</v>
      </c>
    </row>
    <row r="2878" spans="9:21" x14ac:dyDescent="0.3">
      <c r="I2878" s="199">
        <v>0</v>
      </c>
      <c r="J2878" s="199">
        <v>0</v>
      </c>
      <c r="K2878" s="199" t="e">
        <f ca="1"/>
        <v>#NAME?</v>
      </c>
      <c r="T2878" s="199">
        <v>0</v>
      </c>
      <c r="U2878" s="199">
        <v>0</v>
      </c>
    </row>
    <row r="2879" spans="9:21" x14ac:dyDescent="0.3">
      <c r="I2879" s="199">
        <v>0</v>
      </c>
      <c r="J2879" s="199">
        <v>0</v>
      </c>
      <c r="K2879" s="199" t="e">
        <f ca="1"/>
        <v>#NAME?</v>
      </c>
      <c r="T2879" s="199">
        <v>0</v>
      </c>
      <c r="U2879" s="199">
        <v>0</v>
      </c>
    </row>
    <row r="2880" spans="9:21" x14ac:dyDescent="0.3">
      <c r="I2880" s="199">
        <v>0</v>
      </c>
      <c r="J2880" s="199">
        <v>0</v>
      </c>
      <c r="K2880" s="199" t="e">
        <f ca="1"/>
        <v>#NAME?</v>
      </c>
      <c r="T2880" s="199">
        <v>0</v>
      </c>
      <c r="U2880" s="199">
        <v>0</v>
      </c>
    </row>
    <row r="2881" spans="9:21" x14ac:dyDescent="0.3">
      <c r="I2881" s="199">
        <v>0</v>
      </c>
      <c r="J2881" s="199">
        <v>0</v>
      </c>
      <c r="K2881" s="199" t="e">
        <f ca="1"/>
        <v>#NAME?</v>
      </c>
      <c r="T2881" s="199">
        <v>0</v>
      </c>
      <c r="U2881" s="199">
        <v>0</v>
      </c>
    </row>
    <row r="2882" spans="9:21" x14ac:dyDescent="0.3">
      <c r="I2882" s="199">
        <v>0</v>
      </c>
      <c r="J2882" s="199">
        <v>0</v>
      </c>
      <c r="K2882" s="199" t="e">
        <f ca="1"/>
        <v>#NAME?</v>
      </c>
      <c r="T2882" s="199">
        <v>0</v>
      </c>
      <c r="U2882" s="199">
        <v>0</v>
      </c>
    </row>
    <row r="2883" spans="9:21" x14ac:dyDescent="0.3">
      <c r="I2883" s="199">
        <v>0</v>
      </c>
      <c r="J2883" s="199">
        <v>0</v>
      </c>
      <c r="K2883" s="199" t="e">
        <f ca="1"/>
        <v>#NAME?</v>
      </c>
      <c r="T2883" s="199">
        <v>0</v>
      </c>
      <c r="U2883" s="199">
        <v>0</v>
      </c>
    </row>
    <row r="2884" spans="9:21" x14ac:dyDescent="0.3">
      <c r="I2884" s="199">
        <v>0</v>
      </c>
      <c r="J2884" s="199">
        <v>0</v>
      </c>
      <c r="K2884" s="199" t="e">
        <f ca="1"/>
        <v>#NAME?</v>
      </c>
      <c r="T2884" s="199">
        <v>0</v>
      </c>
      <c r="U2884" s="199">
        <v>0</v>
      </c>
    </row>
    <row r="2885" spans="9:21" x14ac:dyDescent="0.3">
      <c r="I2885" s="199">
        <v>0</v>
      </c>
      <c r="J2885" s="199">
        <v>0</v>
      </c>
      <c r="K2885" s="199" t="e">
        <f ca="1"/>
        <v>#NAME?</v>
      </c>
      <c r="T2885" s="199">
        <v>0</v>
      </c>
      <c r="U2885" s="199">
        <v>0</v>
      </c>
    </row>
    <row r="2886" spans="9:21" x14ac:dyDescent="0.3">
      <c r="I2886" s="199">
        <v>0</v>
      </c>
      <c r="J2886" s="199">
        <v>0</v>
      </c>
      <c r="K2886" s="199" t="e">
        <f ca="1"/>
        <v>#NAME?</v>
      </c>
      <c r="T2886" s="199">
        <v>0</v>
      </c>
      <c r="U2886" s="199">
        <v>0</v>
      </c>
    </row>
    <row r="2887" spans="9:21" x14ac:dyDescent="0.3">
      <c r="I2887" s="199">
        <v>0</v>
      </c>
      <c r="J2887" s="199">
        <v>0</v>
      </c>
      <c r="K2887" s="199" t="e">
        <f ca="1"/>
        <v>#NAME?</v>
      </c>
      <c r="T2887" s="199">
        <v>0</v>
      </c>
      <c r="U2887" s="199">
        <v>0</v>
      </c>
    </row>
    <row r="2888" spans="9:21" x14ac:dyDescent="0.3">
      <c r="I2888" s="199">
        <v>0</v>
      </c>
      <c r="J2888" s="199">
        <v>0</v>
      </c>
      <c r="K2888" s="199" t="e">
        <f ca="1"/>
        <v>#NAME?</v>
      </c>
      <c r="T2888" s="199">
        <v>0</v>
      </c>
      <c r="U2888" s="199">
        <v>0</v>
      </c>
    </row>
    <row r="2889" spans="9:21" x14ac:dyDescent="0.3">
      <c r="I2889" s="199">
        <v>0</v>
      </c>
      <c r="J2889" s="199">
        <v>0</v>
      </c>
      <c r="K2889" s="199" t="e">
        <f ca="1"/>
        <v>#NAME?</v>
      </c>
      <c r="T2889" s="199">
        <v>0</v>
      </c>
      <c r="U2889" s="199">
        <v>0</v>
      </c>
    </row>
    <row r="2890" spans="9:21" x14ac:dyDescent="0.3">
      <c r="I2890" s="199">
        <v>0</v>
      </c>
      <c r="J2890" s="199">
        <v>0</v>
      </c>
      <c r="K2890" s="199" t="e">
        <f ca="1"/>
        <v>#NAME?</v>
      </c>
      <c r="T2890" s="199">
        <v>0</v>
      </c>
      <c r="U2890" s="199">
        <v>0</v>
      </c>
    </row>
    <row r="2891" spans="9:21" x14ac:dyDescent="0.3">
      <c r="I2891" s="199">
        <v>0</v>
      </c>
      <c r="J2891" s="199">
        <v>0</v>
      </c>
      <c r="K2891" s="199" t="e">
        <f ca="1"/>
        <v>#NAME?</v>
      </c>
      <c r="T2891" s="199">
        <v>0</v>
      </c>
      <c r="U2891" s="199">
        <v>0</v>
      </c>
    </row>
    <row r="2892" spans="9:21" x14ac:dyDescent="0.3">
      <c r="I2892" s="199">
        <v>0</v>
      </c>
      <c r="J2892" s="199">
        <v>0</v>
      </c>
      <c r="K2892" s="199" t="e">
        <f ca="1"/>
        <v>#NAME?</v>
      </c>
      <c r="T2892" s="199">
        <v>0</v>
      </c>
      <c r="U2892" s="199">
        <v>0</v>
      </c>
    </row>
    <row r="2893" spans="9:21" x14ac:dyDescent="0.3">
      <c r="I2893" s="199">
        <v>0</v>
      </c>
      <c r="J2893" s="199">
        <v>0</v>
      </c>
      <c r="K2893" s="199" t="e">
        <f ca="1"/>
        <v>#NAME?</v>
      </c>
      <c r="T2893" s="199">
        <v>0</v>
      </c>
      <c r="U2893" s="199">
        <v>0</v>
      </c>
    </row>
    <row r="2894" spans="9:21" x14ac:dyDescent="0.3">
      <c r="I2894" s="199">
        <v>0</v>
      </c>
      <c r="J2894" s="199">
        <v>0</v>
      </c>
      <c r="K2894" s="199" t="e">
        <f ca="1"/>
        <v>#NAME?</v>
      </c>
      <c r="T2894" s="199">
        <v>0</v>
      </c>
      <c r="U2894" s="199">
        <v>0</v>
      </c>
    </row>
    <row r="2895" spans="9:21" x14ac:dyDescent="0.3">
      <c r="I2895" s="199">
        <v>321551.31609604467</v>
      </c>
      <c r="J2895" s="199">
        <v>0</v>
      </c>
      <c r="K2895" s="199" t="e">
        <f ca="1"/>
        <v>#NAME?</v>
      </c>
      <c r="T2895" s="199">
        <v>321551.31609604467</v>
      </c>
      <c r="U2895" s="199">
        <v>0</v>
      </c>
    </row>
    <row r="2896" spans="9:21" x14ac:dyDescent="0.3">
      <c r="I2896" s="199">
        <v>0</v>
      </c>
      <c r="J2896" s="199">
        <v>0</v>
      </c>
      <c r="K2896" s="199" t="e">
        <f ca="1"/>
        <v>#NAME?</v>
      </c>
      <c r="T2896" s="199">
        <v>0</v>
      </c>
      <c r="U2896" s="199">
        <v>0</v>
      </c>
    </row>
    <row r="2897" spans="9:21" x14ac:dyDescent="0.3">
      <c r="I2897" s="199">
        <v>0</v>
      </c>
      <c r="J2897" s="199">
        <v>0</v>
      </c>
      <c r="K2897" s="199" t="e">
        <f ca="1"/>
        <v>#NAME?</v>
      </c>
      <c r="T2897" s="199">
        <v>0</v>
      </c>
      <c r="U2897" s="199">
        <v>0</v>
      </c>
    </row>
    <row r="2898" spans="9:21" x14ac:dyDescent="0.3">
      <c r="I2898" s="199">
        <v>0</v>
      </c>
      <c r="J2898" s="199">
        <v>0</v>
      </c>
      <c r="K2898" s="199" t="e">
        <f ca="1"/>
        <v>#NAME?</v>
      </c>
      <c r="T2898" s="199">
        <v>0</v>
      </c>
      <c r="U2898" s="199">
        <v>0</v>
      </c>
    </row>
    <row r="2899" spans="9:21" x14ac:dyDescent="0.3">
      <c r="I2899" s="199">
        <v>0</v>
      </c>
      <c r="J2899" s="199">
        <v>0</v>
      </c>
      <c r="K2899" s="199" t="e">
        <f ca="1"/>
        <v>#NAME?</v>
      </c>
      <c r="T2899" s="199">
        <v>0</v>
      </c>
      <c r="U2899" s="199">
        <v>0</v>
      </c>
    </row>
    <row r="2900" spans="9:21" x14ac:dyDescent="0.3">
      <c r="I2900" s="199">
        <v>0</v>
      </c>
      <c r="J2900" s="199">
        <v>0</v>
      </c>
      <c r="K2900" s="199" t="e">
        <f ca="1"/>
        <v>#NAME?</v>
      </c>
      <c r="T2900" s="199">
        <v>0</v>
      </c>
      <c r="U2900" s="199">
        <v>0</v>
      </c>
    </row>
    <row r="2901" spans="9:21" x14ac:dyDescent="0.3">
      <c r="I2901" s="199">
        <v>0</v>
      </c>
      <c r="J2901" s="199">
        <v>0</v>
      </c>
      <c r="K2901" s="199" t="e">
        <f ca="1"/>
        <v>#NAME?</v>
      </c>
      <c r="T2901" s="199">
        <v>0</v>
      </c>
      <c r="U2901" s="199">
        <v>0</v>
      </c>
    </row>
    <row r="2902" spans="9:21" x14ac:dyDescent="0.3">
      <c r="I2902" s="199">
        <v>0</v>
      </c>
      <c r="J2902" s="199">
        <v>0</v>
      </c>
      <c r="K2902" s="199" t="e">
        <f ca="1"/>
        <v>#NAME?</v>
      </c>
      <c r="T2902" s="199">
        <v>0</v>
      </c>
      <c r="U2902" s="199">
        <v>0</v>
      </c>
    </row>
    <row r="2903" spans="9:21" x14ac:dyDescent="0.3">
      <c r="I2903" s="199">
        <v>0</v>
      </c>
      <c r="J2903" s="199">
        <v>0</v>
      </c>
      <c r="K2903" s="199" t="e">
        <f ca="1"/>
        <v>#NAME?</v>
      </c>
      <c r="T2903" s="199">
        <v>0</v>
      </c>
      <c r="U2903" s="199">
        <v>68128.331948877807</v>
      </c>
    </row>
    <row r="2904" spans="9:21" x14ac:dyDescent="0.3">
      <c r="I2904" s="199">
        <v>0</v>
      </c>
      <c r="J2904" s="199">
        <v>0</v>
      </c>
      <c r="K2904" s="199" t="e">
        <f ca="1"/>
        <v>#NAME?</v>
      </c>
      <c r="T2904" s="199">
        <v>0</v>
      </c>
      <c r="U2904" s="199">
        <v>0</v>
      </c>
    </row>
    <row r="2905" spans="9:21" x14ac:dyDescent="0.3">
      <c r="I2905" s="199">
        <v>0</v>
      </c>
      <c r="J2905" s="199">
        <v>0</v>
      </c>
      <c r="K2905" s="199" t="e">
        <f ca="1"/>
        <v>#NAME?</v>
      </c>
      <c r="T2905" s="199">
        <v>0</v>
      </c>
      <c r="U2905" s="199">
        <v>0</v>
      </c>
    </row>
    <row r="2906" spans="9:21" x14ac:dyDescent="0.3">
      <c r="I2906" s="199">
        <v>0</v>
      </c>
      <c r="J2906" s="199">
        <v>0</v>
      </c>
      <c r="K2906" s="199" t="e">
        <f ca="1"/>
        <v>#NAME?</v>
      </c>
      <c r="T2906" s="199">
        <v>0</v>
      </c>
      <c r="U2906" s="199">
        <v>0</v>
      </c>
    </row>
    <row r="2907" spans="9:21" x14ac:dyDescent="0.3">
      <c r="I2907" s="199">
        <v>0</v>
      </c>
      <c r="J2907" s="199">
        <v>0</v>
      </c>
      <c r="K2907" s="199" t="e">
        <f ca="1"/>
        <v>#NAME?</v>
      </c>
      <c r="T2907" s="199">
        <v>0</v>
      </c>
      <c r="U2907" s="199">
        <v>0</v>
      </c>
    </row>
    <row r="2908" spans="9:21" x14ac:dyDescent="0.3">
      <c r="I2908" s="199">
        <v>0</v>
      </c>
      <c r="J2908" s="199">
        <v>0</v>
      </c>
      <c r="K2908" s="199" t="e">
        <f ca="1"/>
        <v>#NAME?</v>
      </c>
      <c r="T2908" s="199">
        <v>0</v>
      </c>
      <c r="U2908" s="199">
        <v>0</v>
      </c>
    </row>
    <row r="2909" spans="9:21" x14ac:dyDescent="0.3">
      <c r="I2909" s="199">
        <v>0</v>
      </c>
      <c r="J2909" s="199">
        <v>0</v>
      </c>
      <c r="K2909" s="199" t="e">
        <f ca="1"/>
        <v>#NAME?</v>
      </c>
      <c r="T2909" s="199">
        <v>0</v>
      </c>
      <c r="U2909" s="199">
        <v>0</v>
      </c>
    </row>
    <row r="2910" spans="9:21" x14ac:dyDescent="0.3">
      <c r="I2910" s="199">
        <v>0</v>
      </c>
      <c r="J2910" s="199">
        <v>0</v>
      </c>
      <c r="K2910" s="199" t="e">
        <f ca="1"/>
        <v>#NAME?</v>
      </c>
      <c r="T2910" s="199">
        <v>0</v>
      </c>
      <c r="U2910" s="199">
        <v>0</v>
      </c>
    </row>
    <row r="2911" spans="9:21" x14ac:dyDescent="0.3">
      <c r="I2911" s="199">
        <v>0</v>
      </c>
      <c r="J2911" s="199">
        <v>0</v>
      </c>
      <c r="K2911" s="199" t="e">
        <f ca="1"/>
        <v>#NAME?</v>
      </c>
      <c r="T2911" s="199">
        <v>0</v>
      </c>
      <c r="U2911" s="199">
        <v>0</v>
      </c>
    </row>
    <row r="2912" spans="9:21" x14ac:dyDescent="0.3">
      <c r="I2912" s="199">
        <v>0</v>
      </c>
      <c r="J2912" s="199">
        <v>0</v>
      </c>
      <c r="K2912" s="199" t="e">
        <f ca="1"/>
        <v>#NAME?</v>
      </c>
      <c r="T2912" s="199">
        <v>0</v>
      </c>
      <c r="U2912" s="199">
        <v>0</v>
      </c>
    </row>
    <row r="2913" spans="9:21" x14ac:dyDescent="0.3">
      <c r="I2913" s="199">
        <v>0</v>
      </c>
      <c r="J2913" s="199">
        <v>0</v>
      </c>
      <c r="K2913" s="199" t="e">
        <f ca="1"/>
        <v>#NAME?</v>
      </c>
      <c r="T2913" s="199">
        <v>0</v>
      </c>
      <c r="U2913" s="199">
        <v>600000</v>
      </c>
    </row>
    <row r="2914" spans="9:21" x14ac:dyDescent="0.3">
      <c r="I2914" s="199">
        <v>0</v>
      </c>
      <c r="J2914" s="199">
        <v>0</v>
      </c>
      <c r="K2914" s="199" t="e">
        <f ca="1"/>
        <v>#NAME?</v>
      </c>
      <c r="T2914" s="199">
        <v>0</v>
      </c>
      <c r="U2914" s="199">
        <v>0</v>
      </c>
    </row>
    <row r="2915" spans="9:21" x14ac:dyDescent="0.3">
      <c r="I2915" s="199">
        <v>0</v>
      </c>
      <c r="J2915" s="199">
        <v>0</v>
      </c>
      <c r="K2915" s="199" t="e">
        <f ca="1"/>
        <v>#NAME?</v>
      </c>
      <c r="T2915" s="199">
        <v>0</v>
      </c>
      <c r="U2915" s="199">
        <v>0</v>
      </c>
    </row>
    <row r="2916" spans="9:21" x14ac:dyDescent="0.3">
      <c r="I2916" s="199">
        <v>0</v>
      </c>
      <c r="J2916" s="199">
        <v>0</v>
      </c>
      <c r="K2916" s="199" t="e">
        <f ca="1"/>
        <v>#NAME?</v>
      </c>
      <c r="T2916" s="199">
        <v>0</v>
      </c>
      <c r="U2916" s="199">
        <v>0</v>
      </c>
    </row>
    <row r="2917" spans="9:21" x14ac:dyDescent="0.3">
      <c r="I2917" s="199">
        <v>0</v>
      </c>
      <c r="J2917" s="199">
        <v>0</v>
      </c>
      <c r="K2917" s="199" t="e">
        <f ca="1"/>
        <v>#NAME?</v>
      </c>
      <c r="T2917" s="199">
        <v>0</v>
      </c>
      <c r="U2917" s="199">
        <v>0</v>
      </c>
    </row>
    <row r="2918" spans="9:21" x14ac:dyDescent="0.3">
      <c r="I2918" s="199">
        <v>0</v>
      </c>
      <c r="J2918" s="199">
        <v>0</v>
      </c>
      <c r="K2918" s="199" t="e">
        <f ca="1"/>
        <v>#NAME?</v>
      </c>
      <c r="T2918" s="199">
        <v>0</v>
      </c>
      <c r="U2918" s="199">
        <v>0</v>
      </c>
    </row>
    <row r="2919" spans="9:21" x14ac:dyDescent="0.3">
      <c r="I2919" s="199">
        <v>0</v>
      </c>
      <c r="J2919" s="199">
        <v>0</v>
      </c>
      <c r="K2919" s="199" t="e">
        <f ca="1"/>
        <v>#NAME?</v>
      </c>
      <c r="T2919" s="199">
        <v>0</v>
      </c>
      <c r="U2919" s="199">
        <v>0</v>
      </c>
    </row>
    <row r="2920" spans="9:21" x14ac:dyDescent="0.3">
      <c r="I2920" s="199">
        <v>0</v>
      </c>
      <c r="J2920" s="199">
        <v>0</v>
      </c>
      <c r="K2920" s="199" t="e">
        <f ca="1"/>
        <v>#NAME?</v>
      </c>
      <c r="T2920" s="199">
        <v>0</v>
      </c>
      <c r="U2920" s="199">
        <v>0</v>
      </c>
    </row>
    <row r="2921" spans="9:21" x14ac:dyDescent="0.3">
      <c r="I2921" s="199">
        <v>0</v>
      </c>
      <c r="J2921" s="199">
        <v>0</v>
      </c>
      <c r="K2921" s="199" t="e">
        <f ca="1"/>
        <v>#NAME?</v>
      </c>
      <c r="T2921" s="199">
        <v>0</v>
      </c>
      <c r="U2921" s="199">
        <v>0</v>
      </c>
    </row>
    <row r="2922" spans="9:21" x14ac:dyDescent="0.3">
      <c r="I2922" s="199">
        <v>0</v>
      </c>
      <c r="J2922" s="199">
        <v>0</v>
      </c>
      <c r="K2922" s="199" t="e">
        <f ca="1"/>
        <v>#NAME?</v>
      </c>
      <c r="T2922" s="199">
        <v>0</v>
      </c>
      <c r="U2922" s="199">
        <v>0</v>
      </c>
    </row>
    <row r="2923" spans="9:21" x14ac:dyDescent="0.3">
      <c r="I2923" s="199">
        <v>14894.454982753943</v>
      </c>
      <c r="J2923" s="199">
        <v>0</v>
      </c>
      <c r="K2923" s="199" t="e">
        <f ca="1"/>
        <v>#NAME?</v>
      </c>
      <c r="T2923" s="199">
        <v>14894.454982753943</v>
      </c>
      <c r="U2923" s="199">
        <v>0</v>
      </c>
    </row>
    <row r="2924" spans="9:21" x14ac:dyDescent="0.3">
      <c r="I2924" s="199">
        <v>0</v>
      </c>
      <c r="J2924" s="199">
        <v>0</v>
      </c>
      <c r="K2924" s="199" t="e">
        <f ca="1"/>
        <v>#NAME?</v>
      </c>
      <c r="T2924" s="199">
        <v>0</v>
      </c>
      <c r="U2924" s="199">
        <v>0</v>
      </c>
    </row>
    <row r="2925" spans="9:21" x14ac:dyDescent="0.3">
      <c r="I2925" s="199">
        <v>0</v>
      </c>
      <c r="J2925" s="199">
        <v>0</v>
      </c>
      <c r="K2925" s="199" t="e">
        <f ca="1"/>
        <v>#NAME?</v>
      </c>
      <c r="T2925" s="199">
        <v>0</v>
      </c>
      <c r="U2925" s="199">
        <v>0</v>
      </c>
    </row>
    <row r="2926" spans="9:21" x14ac:dyDescent="0.3">
      <c r="I2926" s="199">
        <v>0</v>
      </c>
      <c r="J2926" s="199">
        <v>0</v>
      </c>
      <c r="K2926" s="199" t="e">
        <f ca="1"/>
        <v>#NAME?</v>
      </c>
      <c r="T2926" s="199">
        <v>0</v>
      </c>
      <c r="U2926" s="199">
        <v>0</v>
      </c>
    </row>
    <row r="2927" spans="9:21" x14ac:dyDescent="0.3">
      <c r="I2927" s="199">
        <v>0</v>
      </c>
      <c r="J2927" s="199">
        <v>0</v>
      </c>
      <c r="K2927" s="199" t="e">
        <f ca="1"/>
        <v>#NAME?</v>
      </c>
      <c r="T2927" s="199">
        <v>0</v>
      </c>
      <c r="U2927" s="199">
        <v>0</v>
      </c>
    </row>
    <row r="2928" spans="9:21" x14ac:dyDescent="0.3">
      <c r="I2928" s="199">
        <v>0</v>
      </c>
      <c r="J2928" s="199">
        <v>0</v>
      </c>
      <c r="K2928" s="199" t="e">
        <f ca="1"/>
        <v>#NAME?</v>
      </c>
      <c r="T2928" s="199">
        <v>0</v>
      </c>
      <c r="U2928" s="199">
        <v>0</v>
      </c>
    </row>
    <row r="2929" spans="9:21" x14ac:dyDescent="0.3">
      <c r="I2929" s="199">
        <v>0</v>
      </c>
      <c r="J2929" s="199">
        <v>0</v>
      </c>
      <c r="K2929" s="199" t="e">
        <f ca="1"/>
        <v>#NAME?</v>
      </c>
      <c r="T2929" s="199">
        <v>0</v>
      </c>
      <c r="U2929" s="199">
        <v>0</v>
      </c>
    </row>
    <row r="2930" spans="9:21" x14ac:dyDescent="0.3">
      <c r="I2930" s="199">
        <v>0</v>
      </c>
      <c r="J2930" s="199">
        <v>0</v>
      </c>
      <c r="K2930" s="199" t="e">
        <f ca="1"/>
        <v>#NAME?</v>
      </c>
      <c r="T2930" s="199">
        <v>0</v>
      </c>
      <c r="U2930" s="199">
        <v>0</v>
      </c>
    </row>
    <row r="2931" spans="9:21" x14ac:dyDescent="0.3">
      <c r="I2931" s="199">
        <v>0</v>
      </c>
      <c r="J2931" s="199">
        <v>0</v>
      </c>
      <c r="K2931" s="199" t="e">
        <f ca="1"/>
        <v>#NAME?</v>
      </c>
      <c r="T2931" s="199">
        <v>0</v>
      </c>
      <c r="U2931" s="199">
        <v>0</v>
      </c>
    </row>
    <row r="2932" spans="9:21" x14ac:dyDescent="0.3">
      <c r="I2932" s="199">
        <v>0</v>
      </c>
      <c r="J2932" s="199">
        <v>0</v>
      </c>
      <c r="K2932" s="199" t="e">
        <f ca="1"/>
        <v>#NAME?</v>
      </c>
      <c r="T2932" s="199">
        <v>0</v>
      </c>
      <c r="U2932" s="199">
        <v>0</v>
      </c>
    </row>
    <row r="2933" spans="9:21" x14ac:dyDescent="0.3">
      <c r="I2933" s="199">
        <v>0</v>
      </c>
      <c r="J2933" s="199">
        <v>0</v>
      </c>
      <c r="K2933" s="199" t="e">
        <f ca="1"/>
        <v>#NAME?</v>
      </c>
      <c r="T2933" s="199">
        <v>0</v>
      </c>
      <c r="U2933" s="199">
        <v>0</v>
      </c>
    </row>
    <row r="2934" spans="9:21" x14ac:dyDescent="0.3">
      <c r="I2934" s="199">
        <v>0</v>
      </c>
      <c r="J2934" s="199">
        <v>0</v>
      </c>
      <c r="K2934" s="199" t="e">
        <f ca="1"/>
        <v>#NAME?</v>
      </c>
      <c r="T2934" s="199">
        <v>0</v>
      </c>
      <c r="U2934" s="199">
        <v>0</v>
      </c>
    </row>
    <row r="2935" spans="9:21" x14ac:dyDescent="0.3">
      <c r="I2935" s="199">
        <v>0</v>
      </c>
      <c r="J2935" s="199">
        <v>0</v>
      </c>
      <c r="K2935" s="199" t="e">
        <f ca="1"/>
        <v>#NAME?</v>
      </c>
      <c r="T2935" s="199">
        <v>0</v>
      </c>
      <c r="U2935" s="199">
        <v>0</v>
      </c>
    </row>
    <row r="2936" spans="9:21" x14ac:dyDescent="0.3">
      <c r="I2936" s="199">
        <v>0</v>
      </c>
      <c r="J2936" s="199">
        <v>0</v>
      </c>
      <c r="K2936" s="199" t="e">
        <f ca="1"/>
        <v>#NAME?</v>
      </c>
      <c r="T2936" s="199">
        <v>0</v>
      </c>
      <c r="U2936" s="199">
        <v>0</v>
      </c>
    </row>
    <row r="2937" spans="9:21" x14ac:dyDescent="0.3">
      <c r="I2937" s="199">
        <v>0</v>
      </c>
      <c r="J2937" s="199">
        <v>0</v>
      </c>
      <c r="K2937" s="199" t="e">
        <f ca="1"/>
        <v>#NAME?</v>
      </c>
      <c r="T2937" s="199">
        <v>0</v>
      </c>
      <c r="U2937" s="199">
        <v>0</v>
      </c>
    </row>
    <row r="2938" spans="9:21" x14ac:dyDescent="0.3">
      <c r="I2938" s="199">
        <v>0</v>
      </c>
      <c r="J2938" s="199">
        <v>0</v>
      </c>
      <c r="K2938" s="199" t="e">
        <f ca="1"/>
        <v>#NAME?</v>
      </c>
      <c r="T2938" s="199">
        <v>0</v>
      </c>
      <c r="U2938" s="199">
        <v>0</v>
      </c>
    </row>
    <row r="2939" spans="9:21" x14ac:dyDescent="0.3">
      <c r="I2939" s="199">
        <v>0</v>
      </c>
      <c r="J2939" s="199">
        <v>0</v>
      </c>
      <c r="K2939" s="199" t="e">
        <f ca="1"/>
        <v>#NAME?</v>
      </c>
      <c r="T2939" s="199">
        <v>0</v>
      </c>
      <c r="U2939" s="199">
        <v>0</v>
      </c>
    </row>
    <row r="2940" spans="9:21" x14ac:dyDescent="0.3">
      <c r="I2940" s="199">
        <v>0</v>
      </c>
      <c r="J2940" s="199">
        <v>0</v>
      </c>
      <c r="K2940" s="199" t="e">
        <f ca="1"/>
        <v>#NAME?</v>
      </c>
      <c r="T2940" s="199">
        <v>0</v>
      </c>
      <c r="U2940" s="199">
        <v>0</v>
      </c>
    </row>
    <row r="2941" spans="9:21" x14ac:dyDescent="0.3">
      <c r="I2941" s="199">
        <v>0</v>
      </c>
      <c r="J2941" s="199">
        <v>0</v>
      </c>
      <c r="K2941" s="199" t="e">
        <f ca="1"/>
        <v>#NAME?</v>
      </c>
      <c r="T2941" s="199">
        <v>0</v>
      </c>
      <c r="U2941" s="199">
        <v>0</v>
      </c>
    </row>
    <row r="2942" spans="9:21" x14ac:dyDescent="0.3">
      <c r="I2942" s="199">
        <v>0</v>
      </c>
      <c r="J2942" s="199">
        <v>0</v>
      </c>
      <c r="K2942" s="199" t="e">
        <f ca="1"/>
        <v>#NAME?</v>
      </c>
      <c r="T2942" s="199">
        <v>0</v>
      </c>
      <c r="U2942" s="199">
        <v>0</v>
      </c>
    </row>
    <row r="2943" spans="9:21" x14ac:dyDescent="0.3">
      <c r="I2943" s="199">
        <v>0</v>
      </c>
      <c r="J2943" s="199">
        <v>0</v>
      </c>
      <c r="K2943" s="199" t="e">
        <f ca="1"/>
        <v>#NAME?</v>
      </c>
      <c r="T2943" s="199">
        <v>0</v>
      </c>
      <c r="U2943" s="199">
        <v>0</v>
      </c>
    </row>
    <row r="2944" spans="9:21" x14ac:dyDescent="0.3">
      <c r="I2944" s="199">
        <v>0</v>
      </c>
      <c r="J2944" s="199">
        <v>0</v>
      </c>
      <c r="K2944" s="199" t="e">
        <f ca="1"/>
        <v>#NAME?</v>
      </c>
      <c r="T2944" s="199">
        <v>0</v>
      </c>
      <c r="U2944" s="199">
        <v>0</v>
      </c>
    </row>
    <row r="2945" spans="9:21" x14ac:dyDescent="0.3">
      <c r="I2945" s="199">
        <v>0</v>
      </c>
      <c r="J2945" s="199">
        <v>0</v>
      </c>
      <c r="K2945" s="199" t="e">
        <f ca="1"/>
        <v>#NAME?</v>
      </c>
      <c r="T2945" s="199">
        <v>0</v>
      </c>
      <c r="U2945" s="199">
        <v>0</v>
      </c>
    </row>
    <row r="2946" spans="9:21" x14ac:dyDescent="0.3">
      <c r="I2946" s="199">
        <v>0</v>
      </c>
      <c r="J2946" s="199">
        <v>0</v>
      </c>
      <c r="K2946" s="199" t="e">
        <f ca="1"/>
        <v>#NAME?</v>
      </c>
      <c r="T2946" s="199">
        <v>0</v>
      </c>
      <c r="U2946" s="199">
        <v>0</v>
      </c>
    </row>
    <row r="2947" spans="9:21" x14ac:dyDescent="0.3">
      <c r="I2947" s="199">
        <v>0</v>
      </c>
      <c r="J2947" s="199">
        <v>0</v>
      </c>
      <c r="K2947" s="199" t="e">
        <f ca="1"/>
        <v>#NAME?</v>
      </c>
      <c r="T2947" s="199">
        <v>0</v>
      </c>
      <c r="U2947" s="199">
        <v>0</v>
      </c>
    </row>
    <row r="2948" spans="9:21" x14ac:dyDescent="0.3">
      <c r="I2948" s="199">
        <v>0</v>
      </c>
      <c r="J2948" s="199">
        <v>0</v>
      </c>
      <c r="K2948" s="199" t="e">
        <f ca="1"/>
        <v>#NAME?</v>
      </c>
      <c r="T2948" s="199">
        <v>0</v>
      </c>
      <c r="U2948" s="199">
        <v>0</v>
      </c>
    </row>
    <row r="2949" spans="9:21" x14ac:dyDescent="0.3">
      <c r="I2949" s="199">
        <v>0</v>
      </c>
      <c r="J2949" s="199">
        <v>0</v>
      </c>
      <c r="K2949" s="199" t="e">
        <f ca="1"/>
        <v>#NAME?</v>
      </c>
      <c r="T2949" s="199">
        <v>0</v>
      </c>
      <c r="U2949" s="199">
        <v>0</v>
      </c>
    </row>
    <row r="2950" spans="9:21" x14ac:dyDescent="0.3">
      <c r="I2950" s="199">
        <v>0</v>
      </c>
      <c r="J2950" s="199">
        <v>0</v>
      </c>
      <c r="K2950" s="199" t="e">
        <f ca="1"/>
        <v>#NAME?</v>
      </c>
      <c r="T2950" s="199">
        <v>0</v>
      </c>
      <c r="U2950" s="199">
        <v>0</v>
      </c>
    </row>
    <row r="2951" spans="9:21" x14ac:dyDescent="0.3">
      <c r="I2951" s="199">
        <v>0</v>
      </c>
      <c r="J2951" s="199">
        <v>0</v>
      </c>
      <c r="K2951" s="199" t="e">
        <f ca="1"/>
        <v>#NAME?</v>
      </c>
      <c r="T2951" s="199">
        <v>0</v>
      </c>
      <c r="U2951" s="199">
        <v>0</v>
      </c>
    </row>
    <row r="2952" spans="9:21" x14ac:dyDescent="0.3">
      <c r="I2952" s="199">
        <v>0</v>
      </c>
      <c r="J2952" s="199">
        <v>0</v>
      </c>
      <c r="K2952" s="199" t="e">
        <f ca="1"/>
        <v>#NAME?</v>
      </c>
      <c r="T2952" s="199">
        <v>0</v>
      </c>
      <c r="U2952" s="199">
        <v>0</v>
      </c>
    </row>
    <row r="2953" spans="9:21" x14ac:dyDescent="0.3">
      <c r="I2953" s="199">
        <v>0</v>
      </c>
      <c r="J2953" s="199">
        <v>0</v>
      </c>
      <c r="K2953" s="199" t="e">
        <f ca="1"/>
        <v>#NAME?</v>
      </c>
      <c r="T2953" s="199">
        <v>0</v>
      </c>
      <c r="U2953" s="199">
        <v>0</v>
      </c>
    </row>
    <row r="2954" spans="9:21" x14ac:dyDescent="0.3">
      <c r="I2954" s="199">
        <v>0</v>
      </c>
      <c r="J2954" s="199">
        <v>0</v>
      </c>
      <c r="K2954" s="199" t="e">
        <f ca="1"/>
        <v>#NAME?</v>
      </c>
      <c r="T2954" s="199">
        <v>0</v>
      </c>
      <c r="U2954" s="199">
        <v>0</v>
      </c>
    </row>
    <row r="2955" spans="9:21" x14ac:dyDescent="0.3">
      <c r="I2955" s="199">
        <v>0</v>
      </c>
      <c r="J2955" s="199">
        <v>0</v>
      </c>
      <c r="K2955" s="199" t="e">
        <f ca="1"/>
        <v>#NAME?</v>
      </c>
      <c r="T2955" s="199">
        <v>0</v>
      </c>
      <c r="U2955" s="199">
        <v>0</v>
      </c>
    </row>
    <row r="2956" spans="9:21" x14ac:dyDescent="0.3">
      <c r="I2956" s="199">
        <v>0</v>
      </c>
      <c r="J2956" s="199">
        <v>0</v>
      </c>
      <c r="K2956" s="199" t="e">
        <f ca="1"/>
        <v>#NAME?</v>
      </c>
      <c r="T2956" s="199">
        <v>0</v>
      </c>
      <c r="U2956" s="199">
        <v>0</v>
      </c>
    </row>
    <row r="2957" spans="9:21" x14ac:dyDescent="0.3">
      <c r="I2957" s="199">
        <v>0</v>
      </c>
      <c r="J2957" s="199">
        <v>0</v>
      </c>
      <c r="K2957" s="199" t="e">
        <f ca="1"/>
        <v>#NAME?</v>
      </c>
      <c r="T2957" s="199">
        <v>0</v>
      </c>
      <c r="U2957" s="199">
        <v>0</v>
      </c>
    </row>
    <row r="2958" spans="9:21" x14ac:dyDescent="0.3">
      <c r="I2958" s="199">
        <v>0</v>
      </c>
      <c r="J2958" s="199">
        <v>0</v>
      </c>
      <c r="K2958" s="199" t="e">
        <f ca="1"/>
        <v>#NAME?</v>
      </c>
      <c r="T2958" s="199">
        <v>0</v>
      </c>
      <c r="U2958" s="199">
        <v>0</v>
      </c>
    </row>
    <row r="2959" spans="9:21" x14ac:dyDescent="0.3">
      <c r="I2959" s="199">
        <v>0</v>
      </c>
      <c r="J2959" s="199">
        <v>0</v>
      </c>
      <c r="K2959" s="199" t="e">
        <f ca="1"/>
        <v>#NAME?</v>
      </c>
      <c r="T2959" s="199">
        <v>0</v>
      </c>
      <c r="U2959" s="199">
        <v>0</v>
      </c>
    </row>
    <row r="2960" spans="9:21" x14ac:dyDescent="0.3">
      <c r="I2960" s="199">
        <v>0</v>
      </c>
      <c r="J2960" s="199">
        <v>0</v>
      </c>
      <c r="K2960" s="199" t="e">
        <f ca="1"/>
        <v>#NAME?</v>
      </c>
      <c r="T2960" s="199">
        <v>0</v>
      </c>
      <c r="U2960" s="199">
        <v>0</v>
      </c>
    </row>
    <row r="2961" spans="9:21" x14ac:dyDescent="0.3">
      <c r="I2961" s="199">
        <v>0</v>
      </c>
      <c r="J2961" s="199">
        <v>0</v>
      </c>
      <c r="K2961" s="199" t="e">
        <f ca="1"/>
        <v>#NAME?</v>
      </c>
      <c r="T2961" s="199">
        <v>0</v>
      </c>
      <c r="U2961" s="199">
        <v>0</v>
      </c>
    </row>
    <row r="2962" spans="9:21" x14ac:dyDescent="0.3">
      <c r="I2962" s="199">
        <v>0</v>
      </c>
      <c r="J2962" s="199">
        <v>0</v>
      </c>
      <c r="K2962" s="199" t="e">
        <f ca="1"/>
        <v>#NAME?</v>
      </c>
      <c r="T2962" s="199">
        <v>0</v>
      </c>
      <c r="U2962" s="199">
        <v>0</v>
      </c>
    </row>
    <row r="2963" spans="9:21" x14ac:dyDescent="0.3">
      <c r="I2963" s="199">
        <v>0</v>
      </c>
      <c r="J2963" s="199">
        <v>0</v>
      </c>
      <c r="K2963" s="199" t="e">
        <f ca="1"/>
        <v>#NAME?</v>
      </c>
      <c r="T2963" s="199">
        <v>0</v>
      </c>
      <c r="U2963" s="199">
        <v>0</v>
      </c>
    </row>
    <row r="2964" spans="9:21" x14ac:dyDescent="0.3">
      <c r="I2964" s="199">
        <v>0</v>
      </c>
      <c r="J2964" s="199">
        <v>0</v>
      </c>
      <c r="K2964" s="199" t="e">
        <f ca="1"/>
        <v>#NAME?</v>
      </c>
      <c r="T2964" s="199">
        <v>0</v>
      </c>
      <c r="U2964" s="199">
        <v>0</v>
      </c>
    </row>
    <row r="2965" spans="9:21" x14ac:dyDescent="0.3">
      <c r="I2965" s="199">
        <v>0</v>
      </c>
      <c r="J2965" s="199">
        <v>0</v>
      </c>
      <c r="K2965" s="199" t="e">
        <f ca="1"/>
        <v>#NAME?</v>
      </c>
      <c r="T2965" s="199">
        <v>0</v>
      </c>
      <c r="U2965" s="199">
        <v>0</v>
      </c>
    </row>
    <row r="2966" spans="9:21" x14ac:dyDescent="0.3">
      <c r="I2966" s="199">
        <v>0</v>
      </c>
      <c r="J2966" s="199">
        <v>0</v>
      </c>
      <c r="K2966" s="199" t="e">
        <f ca="1"/>
        <v>#NAME?</v>
      </c>
      <c r="T2966" s="199">
        <v>0</v>
      </c>
      <c r="U2966" s="199">
        <v>0</v>
      </c>
    </row>
    <row r="2967" spans="9:21" x14ac:dyDescent="0.3">
      <c r="I2967" s="199">
        <v>0</v>
      </c>
      <c r="J2967" s="199">
        <v>0</v>
      </c>
      <c r="K2967" s="199" t="e">
        <f ca="1"/>
        <v>#NAME?</v>
      </c>
      <c r="T2967" s="199">
        <v>0</v>
      </c>
      <c r="U2967" s="199">
        <v>0</v>
      </c>
    </row>
    <row r="2968" spans="9:21" x14ac:dyDescent="0.3">
      <c r="I2968" s="199">
        <v>0</v>
      </c>
      <c r="J2968" s="199">
        <v>0</v>
      </c>
      <c r="K2968" s="199" t="e">
        <f ca="1"/>
        <v>#NAME?</v>
      </c>
      <c r="T2968" s="199">
        <v>0</v>
      </c>
      <c r="U2968" s="199">
        <v>0</v>
      </c>
    </row>
    <row r="2969" spans="9:21" x14ac:dyDescent="0.3">
      <c r="I2969" s="199">
        <v>0</v>
      </c>
      <c r="J2969" s="199">
        <v>0</v>
      </c>
      <c r="K2969" s="199" t="e">
        <f ca="1"/>
        <v>#NAME?</v>
      </c>
      <c r="T2969" s="199">
        <v>0</v>
      </c>
      <c r="U2969" s="199">
        <v>0</v>
      </c>
    </row>
    <row r="2970" spans="9:21" x14ac:dyDescent="0.3">
      <c r="I2970" s="199">
        <v>0</v>
      </c>
      <c r="J2970" s="199">
        <v>0</v>
      </c>
      <c r="K2970" s="199" t="e">
        <f ca="1"/>
        <v>#NAME?</v>
      </c>
      <c r="T2970" s="199">
        <v>0</v>
      </c>
      <c r="U2970" s="199">
        <v>0</v>
      </c>
    </row>
    <row r="2971" spans="9:21" x14ac:dyDescent="0.3">
      <c r="I2971" s="199">
        <v>0</v>
      </c>
      <c r="J2971" s="199">
        <v>0</v>
      </c>
      <c r="K2971" s="199" t="e">
        <f ca="1"/>
        <v>#NAME?</v>
      </c>
      <c r="T2971" s="199">
        <v>0</v>
      </c>
      <c r="U2971" s="199">
        <v>0</v>
      </c>
    </row>
    <row r="2972" spans="9:21" x14ac:dyDescent="0.3">
      <c r="I2972" s="199">
        <v>0</v>
      </c>
      <c r="J2972" s="199">
        <v>0</v>
      </c>
      <c r="K2972" s="199" t="e">
        <f ca="1"/>
        <v>#NAME?</v>
      </c>
      <c r="T2972" s="199">
        <v>0</v>
      </c>
      <c r="U2972" s="199">
        <v>0</v>
      </c>
    </row>
    <row r="2973" spans="9:21" x14ac:dyDescent="0.3">
      <c r="I2973" s="199">
        <v>0</v>
      </c>
      <c r="J2973" s="199">
        <v>0</v>
      </c>
      <c r="K2973" s="199" t="e">
        <f ca="1"/>
        <v>#NAME?</v>
      </c>
      <c r="T2973" s="199">
        <v>0</v>
      </c>
      <c r="U2973" s="199">
        <v>0</v>
      </c>
    </row>
    <row r="2974" spans="9:21" x14ac:dyDescent="0.3">
      <c r="I2974" s="199">
        <v>0</v>
      </c>
      <c r="J2974" s="199">
        <v>0</v>
      </c>
      <c r="K2974" s="199" t="e">
        <f ca="1"/>
        <v>#NAME?</v>
      </c>
      <c r="T2974" s="199">
        <v>0</v>
      </c>
      <c r="U2974" s="199">
        <v>0</v>
      </c>
    </row>
    <row r="2975" spans="9:21" x14ac:dyDescent="0.3">
      <c r="I2975" s="199">
        <v>0</v>
      </c>
      <c r="J2975" s="199">
        <v>0</v>
      </c>
      <c r="K2975" s="199" t="e">
        <f ca="1"/>
        <v>#NAME?</v>
      </c>
      <c r="T2975" s="199">
        <v>0</v>
      </c>
      <c r="U2975" s="199">
        <v>0</v>
      </c>
    </row>
    <row r="2976" spans="9:21" x14ac:dyDescent="0.3">
      <c r="I2976" s="199">
        <v>0</v>
      </c>
      <c r="J2976" s="199">
        <v>0</v>
      </c>
      <c r="K2976" s="199" t="e">
        <f ca="1"/>
        <v>#NAME?</v>
      </c>
      <c r="T2976" s="199">
        <v>0</v>
      </c>
      <c r="U2976" s="199">
        <v>0</v>
      </c>
    </row>
    <row r="2977" spans="9:21" x14ac:dyDescent="0.3">
      <c r="I2977" s="199">
        <v>0</v>
      </c>
      <c r="J2977" s="199">
        <v>0</v>
      </c>
      <c r="K2977" s="199" t="e">
        <f ca="1"/>
        <v>#NAME?</v>
      </c>
      <c r="T2977" s="199">
        <v>0</v>
      </c>
      <c r="U2977" s="199">
        <v>0</v>
      </c>
    </row>
    <row r="2978" spans="9:21" x14ac:dyDescent="0.3">
      <c r="I2978" s="199">
        <v>0</v>
      </c>
      <c r="J2978" s="199">
        <v>0</v>
      </c>
      <c r="K2978" s="199" t="e">
        <f ca="1"/>
        <v>#NAME?</v>
      </c>
      <c r="T2978" s="199">
        <v>0</v>
      </c>
      <c r="U2978" s="199">
        <v>0</v>
      </c>
    </row>
    <row r="2979" spans="9:21" x14ac:dyDescent="0.3">
      <c r="I2979" s="199">
        <v>0</v>
      </c>
      <c r="J2979" s="199">
        <v>0</v>
      </c>
      <c r="K2979" s="199" t="e">
        <f ca="1"/>
        <v>#NAME?</v>
      </c>
      <c r="T2979" s="199">
        <v>0</v>
      </c>
      <c r="U2979" s="199">
        <v>0</v>
      </c>
    </row>
    <row r="2980" spans="9:21" x14ac:dyDescent="0.3">
      <c r="I2980" s="199">
        <v>0</v>
      </c>
      <c r="J2980" s="199">
        <v>0</v>
      </c>
      <c r="K2980" s="199" t="e">
        <f ca="1"/>
        <v>#NAME?</v>
      </c>
      <c r="T2980" s="199">
        <v>0</v>
      </c>
      <c r="U2980" s="199">
        <v>0</v>
      </c>
    </row>
    <row r="2981" spans="9:21" x14ac:dyDescent="0.3">
      <c r="I2981" s="199">
        <v>0</v>
      </c>
      <c r="J2981" s="199">
        <v>0</v>
      </c>
      <c r="K2981" s="199" t="e">
        <f ca="1"/>
        <v>#NAME?</v>
      </c>
      <c r="T2981" s="199">
        <v>0</v>
      </c>
      <c r="U2981" s="199">
        <v>0</v>
      </c>
    </row>
    <row r="2982" spans="9:21" x14ac:dyDescent="0.3">
      <c r="I2982" s="199">
        <v>0</v>
      </c>
      <c r="J2982" s="199">
        <v>0</v>
      </c>
      <c r="K2982" s="199" t="e">
        <f ca="1"/>
        <v>#NAME?</v>
      </c>
      <c r="T2982" s="199">
        <v>0</v>
      </c>
      <c r="U2982" s="199">
        <v>0</v>
      </c>
    </row>
    <row r="2983" spans="9:21" x14ac:dyDescent="0.3">
      <c r="I2983" s="199">
        <v>0</v>
      </c>
      <c r="J2983" s="199">
        <v>0</v>
      </c>
      <c r="K2983" s="199" t="e">
        <f ca="1"/>
        <v>#NAME?</v>
      </c>
      <c r="T2983" s="199">
        <v>0</v>
      </c>
      <c r="U2983" s="199">
        <v>0</v>
      </c>
    </row>
    <row r="2984" spans="9:21" x14ac:dyDescent="0.3">
      <c r="I2984" s="199">
        <v>0</v>
      </c>
      <c r="J2984" s="199">
        <v>0</v>
      </c>
      <c r="K2984" s="199" t="e">
        <f ca="1"/>
        <v>#NAME?</v>
      </c>
      <c r="T2984" s="199">
        <v>0</v>
      </c>
      <c r="U2984" s="199">
        <v>0</v>
      </c>
    </row>
    <row r="2985" spans="9:21" x14ac:dyDescent="0.3">
      <c r="I2985" s="199">
        <v>0</v>
      </c>
      <c r="J2985" s="199">
        <v>0</v>
      </c>
      <c r="K2985" s="199" t="e">
        <f ca="1"/>
        <v>#NAME?</v>
      </c>
      <c r="T2985" s="199">
        <v>0</v>
      </c>
      <c r="U2985" s="199">
        <v>0</v>
      </c>
    </row>
    <row r="2986" spans="9:21" x14ac:dyDescent="0.3">
      <c r="I2986" s="199">
        <v>0</v>
      </c>
      <c r="J2986" s="199">
        <v>0</v>
      </c>
      <c r="K2986" s="199" t="e">
        <f ca="1"/>
        <v>#NAME?</v>
      </c>
      <c r="T2986" s="199">
        <v>0</v>
      </c>
      <c r="U2986" s="199">
        <v>0</v>
      </c>
    </row>
    <row r="2987" spans="9:21" x14ac:dyDescent="0.3">
      <c r="I2987" s="199">
        <v>0</v>
      </c>
      <c r="J2987" s="199">
        <v>0</v>
      </c>
      <c r="K2987" s="199" t="e">
        <f ca="1"/>
        <v>#NAME?</v>
      </c>
      <c r="T2987" s="199">
        <v>0</v>
      </c>
      <c r="U2987" s="199">
        <v>0</v>
      </c>
    </row>
    <row r="2988" spans="9:21" x14ac:dyDescent="0.3">
      <c r="I2988" s="199">
        <v>0</v>
      </c>
      <c r="J2988" s="199">
        <v>0</v>
      </c>
      <c r="K2988" s="199" t="e">
        <f ca="1"/>
        <v>#NAME?</v>
      </c>
      <c r="T2988" s="199">
        <v>0</v>
      </c>
      <c r="U2988" s="199">
        <v>0</v>
      </c>
    </row>
    <row r="2989" spans="9:21" x14ac:dyDescent="0.3">
      <c r="I2989" s="199">
        <v>0</v>
      </c>
      <c r="J2989" s="199">
        <v>0</v>
      </c>
      <c r="K2989" s="199" t="e">
        <f ca="1"/>
        <v>#NAME?</v>
      </c>
      <c r="T2989" s="199">
        <v>0</v>
      </c>
      <c r="U2989" s="199">
        <v>0</v>
      </c>
    </row>
    <row r="2990" spans="9:21" x14ac:dyDescent="0.3">
      <c r="I2990" s="199">
        <v>0</v>
      </c>
      <c r="J2990" s="199">
        <v>0</v>
      </c>
      <c r="K2990" s="199" t="e">
        <f ca="1"/>
        <v>#NAME?</v>
      </c>
      <c r="T2990" s="199">
        <v>0</v>
      </c>
      <c r="U2990" s="199">
        <v>0</v>
      </c>
    </row>
    <row r="2991" spans="9:21" x14ac:dyDescent="0.3">
      <c r="I2991" s="199">
        <v>0</v>
      </c>
      <c r="J2991" s="199">
        <v>0</v>
      </c>
      <c r="K2991" s="199" t="e">
        <f ca="1"/>
        <v>#NAME?</v>
      </c>
      <c r="T2991" s="199">
        <v>0</v>
      </c>
      <c r="U2991" s="199">
        <v>0</v>
      </c>
    </row>
    <row r="2992" spans="9:21" x14ac:dyDescent="0.3">
      <c r="I2992" s="199">
        <v>0</v>
      </c>
      <c r="J2992" s="199">
        <v>0</v>
      </c>
      <c r="K2992" s="199" t="e">
        <f ca="1"/>
        <v>#NAME?</v>
      </c>
      <c r="T2992" s="199">
        <v>0</v>
      </c>
      <c r="U2992" s="199">
        <v>0</v>
      </c>
    </row>
    <row r="2993" spans="9:21" x14ac:dyDescent="0.3">
      <c r="I2993" s="199">
        <v>0</v>
      </c>
      <c r="J2993" s="199">
        <v>0</v>
      </c>
      <c r="K2993" s="199" t="e">
        <f ca="1"/>
        <v>#NAME?</v>
      </c>
      <c r="T2993" s="199">
        <v>0</v>
      </c>
      <c r="U2993" s="199">
        <v>0</v>
      </c>
    </row>
    <row r="2994" spans="9:21" x14ac:dyDescent="0.3">
      <c r="I2994" s="199">
        <v>0</v>
      </c>
      <c r="J2994" s="199">
        <v>0</v>
      </c>
      <c r="K2994" s="199" t="e">
        <f ca="1"/>
        <v>#NAME?</v>
      </c>
      <c r="T2994" s="199">
        <v>0</v>
      </c>
      <c r="U2994" s="199">
        <v>0</v>
      </c>
    </row>
    <row r="2995" spans="9:21" x14ac:dyDescent="0.3">
      <c r="I2995" s="199">
        <v>0</v>
      </c>
      <c r="J2995" s="199">
        <v>0</v>
      </c>
      <c r="K2995" s="199" t="e">
        <f ca="1"/>
        <v>#NAME?</v>
      </c>
      <c r="T2995" s="199">
        <v>0</v>
      </c>
      <c r="U2995" s="199">
        <v>0</v>
      </c>
    </row>
    <row r="2996" spans="9:21" x14ac:dyDescent="0.3">
      <c r="I2996" s="199">
        <v>0</v>
      </c>
      <c r="J2996" s="199">
        <v>0</v>
      </c>
      <c r="K2996" s="199" t="e">
        <f ca="1"/>
        <v>#NAME?</v>
      </c>
      <c r="T2996" s="199">
        <v>0</v>
      </c>
      <c r="U2996" s="199">
        <v>0</v>
      </c>
    </row>
    <row r="2997" spans="9:21" x14ac:dyDescent="0.3">
      <c r="I2997" s="199">
        <v>0</v>
      </c>
      <c r="J2997" s="199">
        <v>0</v>
      </c>
      <c r="K2997" s="199" t="e">
        <f ca="1"/>
        <v>#NAME?</v>
      </c>
      <c r="T2997" s="199">
        <v>0</v>
      </c>
      <c r="U2997" s="199">
        <v>0</v>
      </c>
    </row>
    <row r="2998" spans="9:21" x14ac:dyDescent="0.3">
      <c r="I2998" s="199">
        <v>0</v>
      </c>
      <c r="J2998" s="199">
        <v>0</v>
      </c>
      <c r="K2998" s="199" t="e">
        <f ca="1"/>
        <v>#NAME?</v>
      </c>
      <c r="T2998" s="199">
        <v>0</v>
      </c>
      <c r="U2998" s="199">
        <v>0</v>
      </c>
    </row>
    <row r="2999" spans="9:21" x14ac:dyDescent="0.3">
      <c r="I2999" s="199">
        <v>0</v>
      </c>
      <c r="J2999" s="199">
        <v>0</v>
      </c>
      <c r="K2999" s="199" t="e">
        <f ca="1"/>
        <v>#NAME?</v>
      </c>
      <c r="T2999" s="199">
        <v>0</v>
      </c>
      <c r="U2999" s="199">
        <v>0</v>
      </c>
    </row>
    <row r="3000" spans="9:21" x14ac:dyDescent="0.3">
      <c r="I3000" s="199">
        <v>0</v>
      </c>
      <c r="J3000" s="199">
        <v>0</v>
      </c>
      <c r="K3000" s="199" t="e">
        <f ca="1"/>
        <v>#NAME?</v>
      </c>
      <c r="T3000" s="199">
        <v>0</v>
      </c>
      <c r="U3000" s="199">
        <v>0</v>
      </c>
    </row>
    <row r="3001" spans="9:21" x14ac:dyDescent="0.3">
      <c r="I3001" s="199">
        <v>0</v>
      </c>
      <c r="J3001" s="199">
        <v>0</v>
      </c>
      <c r="K3001" s="199" t="e">
        <f ca="1"/>
        <v>#NAME?</v>
      </c>
      <c r="T3001" s="199">
        <v>0</v>
      </c>
      <c r="U3001" s="199">
        <v>0</v>
      </c>
    </row>
    <row r="3002" spans="9:21" x14ac:dyDescent="0.3">
      <c r="I3002" s="199">
        <v>0</v>
      </c>
      <c r="J3002" s="199">
        <v>0</v>
      </c>
      <c r="K3002" s="199" t="e">
        <f ca="1"/>
        <v>#NAME?</v>
      </c>
      <c r="T3002" s="199">
        <v>0</v>
      </c>
      <c r="U3002" s="199">
        <v>0</v>
      </c>
    </row>
    <row r="3003" spans="9:21" x14ac:dyDescent="0.3">
      <c r="I3003" s="199">
        <v>0</v>
      </c>
      <c r="J3003" s="199">
        <v>0</v>
      </c>
      <c r="K3003" s="199" t="e">
        <f ca="1"/>
        <v>#NAME?</v>
      </c>
      <c r="T3003" s="199">
        <v>0</v>
      </c>
      <c r="U3003" s="199">
        <v>0</v>
      </c>
    </row>
    <row r="3004" spans="9:21" x14ac:dyDescent="0.3">
      <c r="I3004" s="199">
        <v>0</v>
      </c>
      <c r="J3004" s="199">
        <v>0</v>
      </c>
      <c r="K3004" s="199" t="e">
        <f ca="1"/>
        <v>#NAME?</v>
      </c>
      <c r="T3004" s="199">
        <v>0</v>
      </c>
      <c r="U3004" s="199">
        <v>0</v>
      </c>
    </row>
    <row r="3005" spans="9:21" x14ac:dyDescent="0.3">
      <c r="I3005" s="199">
        <v>0</v>
      </c>
      <c r="J3005" s="199">
        <v>0</v>
      </c>
      <c r="K3005" s="199" t="e">
        <f ca="1"/>
        <v>#NAME?</v>
      </c>
      <c r="T3005" s="199">
        <v>0</v>
      </c>
      <c r="U3005" s="199">
        <v>0</v>
      </c>
    </row>
    <row r="3006" spans="9:21" x14ac:dyDescent="0.3">
      <c r="I3006" s="199">
        <v>727028.57651346491</v>
      </c>
      <c r="J3006" s="199">
        <v>127028.57651346491</v>
      </c>
      <c r="K3006" s="199" t="e">
        <f ca="1"/>
        <v>#NAME?</v>
      </c>
      <c r="T3006" s="199">
        <v>600000</v>
      </c>
      <c r="U3006" s="199">
        <v>0</v>
      </c>
    </row>
    <row r="3007" spans="9:21" x14ac:dyDescent="0.3">
      <c r="I3007" s="199">
        <v>0</v>
      </c>
      <c r="J3007" s="199">
        <v>0</v>
      </c>
      <c r="K3007" s="199" t="e">
        <f ca="1"/>
        <v>#NAME?</v>
      </c>
      <c r="T3007" s="199">
        <v>0</v>
      </c>
      <c r="U3007" s="199">
        <v>0</v>
      </c>
    </row>
    <row r="3008" spans="9:21" x14ac:dyDescent="0.3">
      <c r="I3008" s="199">
        <v>0</v>
      </c>
      <c r="J3008" s="199">
        <v>0</v>
      </c>
      <c r="K3008" s="199" t="e">
        <f ca="1"/>
        <v>#NAME?</v>
      </c>
      <c r="T3008" s="199">
        <v>0</v>
      </c>
      <c r="U3008" s="199">
        <v>0</v>
      </c>
    </row>
    <row r="3009" spans="9:21" x14ac:dyDescent="0.3">
      <c r="I3009" s="199">
        <v>0</v>
      </c>
      <c r="J3009" s="199">
        <v>0</v>
      </c>
      <c r="K3009" s="199" t="e">
        <f ca="1"/>
        <v>#NAME?</v>
      </c>
      <c r="T3009" s="199">
        <v>0</v>
      </c>
      <c r="U3009" s="199">
        <v>0</v>
      </c>
    </row>
    <row r="3010" spans="9:21" x14ac:dyDescent="0.3">
      <c r="I3010" s="199">
        <v>0</v>
      </c>
      <c r="J3010" s="199">
        <v>0</v>
      </c>
      <c r="K3010" s="199" t="e">
        <f ca="1"/>
        <v>#NAME?</v>
      </c>
      <c r="T3010" s="199">
        <v>0</v>
      </c>
      <c r="U3010" s="199">
        <v>0</v>
      </c>
    </row>
    <row r="3011" spans="9:21" x14ac:dyDescent="0.3">
      <c r="I3011" s="199">
        <v>0</v>
      </c>
      <c r="J3011" s="199">
        <v>0</v>
      </c>
      <c r="K3011" s="199" t="e">
        <f ca="1"/>
        <v>#NAME?</v>
      </c>
      <c r="T3011" s="199">
        <v>0</v>
      </c>
      <c r="U3011" s="199">
        <v>0</v>
      </c>
    </row>
    <row r="3012" spans="9:21" x14ac:dyDescent="0.3">
      <c r="I3012" s="199">
        <v>0</v>
      </c>
      <c r="J3012" s="199">
        <v>0</v>
      </c>
      <c r="K3012" s="199" t="e">
        <f ca="1"/>
        <v>#NAME?</v>
      </c>
      <c r="T3012" s="199">
        <v>0</v>
      </c>
      <c r="U3012" s="199">
        <v>0</v>
      </c>
    </row>
    <row r="3013" spans="9:21" x14ac:dyDescent="0.3">
      <c r="I3013" s="199">
        <v>0</v>
      </c>
      <c r="J3013" s="199">
        <v>0</v>
      </c>
      <c r="K3013" s="199" t="e">
        <f ca="1"/>
        <v>#NAME?</v>
      </c>
      <c r="T3013" s="199">
        <v>0</v>
      </c>
      <c r="U3013" s="199">
        <v>0</v>
      </c>
    </row>
    <row r="3014" spans="9:21" x14ac:dyDescent="0.3">
      <c r="I3014" s="199">
        <v>0</v>
      </c>
      <c r="J3014" s="199">
        <v>0</v>
      </c>
      <c r="K3014" s="199" t="e">
        <f ca="1"/>
        <v>#NAME?</v>
      </c>
      <c r="T3014" s="199">
        <v>0</v>
      </c>
      <c r="U3014" s="199">
        <v>0</v>
      </c>
    </row>
    <row r="3015" spans="9:21" x14ac:dyDescent="0.3">
      <c r="I3015" s="199">
        <v>0</v>
      </c>
      <c r="J3015" s="199">
        <v>0</v>
      </c>
      <c r="K3015" s="199" t="e">
        <f ca="1"/>
        <v>#NAME?</v>
      </c>
      <c r="T3015" s="199">
        <v>0</v>
      </c>
      <c r="U3015" s="199">
        <v>0</v>
      </c>
    </row>
    <row r="3016" spans="9:21" x14ac:dyDescent="0.3">
      <c r="I3016" s="199">
        <v>0</v>
      </c>
      <c r="J3016" s="199">
        <v>0</v>
      </c>
      <c r="K3016" s="199" t="e">
        <f ca="1"/>
        <v>#NAME?</v>
      </c>
      <c r="T3016" s="199">
        <v>0</v>
      </c>
      <c r="U3016" s="199">
        <v>0</v>
      </c>
    </row>
    <row r="3017" spans="9:21" x14ac:dyDescent="0.3">
      <c r="I3017" s="199">
        <v>0</v>
      </c>
      <c r="J3017" s="199">
        <v>0</v>
      </c>
      <c r="K3017" s="199" t="e">
        <f ca="1"/>
        <v>#NAME?</v>
      </c>
      <c r="T3017" s="199">
        <v>0</v>
      </c>
      <c r="U3017" s="199">
        <v>0</v>
      </c>
    </row>
    <row r="3018" spans="9:21" x14ac:dyDescent="0.3">
      <c r="I3018" s="199">
        <v>0</v>
      </c>
      <c r="J3018" s="199">
        <v>0</v>
      </c>
      <c r="K3018" s="199" t="e">
        <f ca="1"/>
        <v>#NAME?</v>
      </c>
      <c r="T3018" s="199">
        <v>0</v>
      </c>
      <c r="U3018" s="199">
        <v>0</v>
      </c>
    </row>
    <row r="3019" spans="9:21" x14ac:dyDescent="0.3">
      <c r="I3019" s="199">
        <v>0</v>
      </c>
      <c r="J3019" s="199">
        <v>0</v>
      </c>
      <c r="K3019" s="199" t="e">
        <f ca="1"/>
        <v>#NAME?</v>
      </c>
      <c r="T3019" s="199">
        <v>0</v>
      </c>
      <c r="U3019" s="199">
        <v>0</v>
      </c>
    </row>
    <row r="3020" spans="9:21" x14ac:dyDescent="0.3">
      <c r="I3020" s="199">
        <v>0</v>
      </c>
      <c r="J3020" s="199">
        <v>0</v>
      </c>
      <c r="K3020" s="199" t="e">
        <f ca="1"/>
        <v>#NAME?</v>
      </c>
      <c r="T3020" s="199">
        <v>0</v>
      </c>
      <c r="U3020" s="199">
        <v>0</v>
      </c>
    </row>
    <row r="3021" spans="9:21" x14ac:dyDescent="0.3">
      <c r="I3021" s="199">
        <v>0</v>
      </c>
      <c r="J3021" s="199">
        <v>0</v>
      </c>
      <c r="K3021" s="199" t="e">
        <f ca="1"/>
        <v>#NAME?</v>
      </c>
      <c r="T3021" s="199">
        <v>0</v>
      </c>
      <c r="U3021" s="199">
        <v>0</v>
      </c>
    </row>
    <row r="3022" spans="9:21" x14ac:dyDescent="0.3">
      <c r="I3022" s="199">
        <v>0</v>
      </c>
      <c r="J3022" s="199">
        <v>0</v>
      </c>
      <c r="K3022" s="199" t="e">
        <f ca="1"/>
        <v>#NAME?</v>
      </c>
      <c r="T3022" s="199">
        <v>0</v>
      </c>
      <c r="U3022" s="199">
        <v>0</v>
      </c>
    </row>
    <row r="3023" spans="9:21" x14ac:dyDescent="0.3">
      <c r="I3023" s="199">
        <v>0</v>
      </c>
      <c r="J3023" s="199">
        <v>0</v>
      </c>
      <c r="K3023" s="199" t="e">
        <f ca="1"/>
        <v>#NAME?</v>
      </c>
      <c r="T3023" s="199">
        <v>0</v>
      </c>
      <c r="U3023" s="199">
        <v>0</v>
      </c>
    </row>
    <row r="3024" spans="9:21" x14ac:dyDescent="0.3">
      <c r="I3024" s="199">
        <v>0</v>
      </c>
      <c r="J3024" s="199">
        <v>0</v>
      </c>
      <c r="K3024" s="199" t="e">
        <f ca="1"/>
        <v>#NAME?</v>
      </c>
      <c r="T3024" s="199">
        <v>0</v>
      </c>
      <c r="U3024" s="199">
        <v>0</v>
      </c>
    </row>
    <row r="3025" spans="9:21" x14ac:dyDescent="0.3">
      <c r="I3025" s="199">
        <v>0</v>
      </c>
      <c r="J3025" s="199">
        <v>0</v>
      </c>
      <c r="K3025" s="199" t="e">
        <f ca="1"/>
        <v>#NAME?</v>
      </c>
      <c r="T3025" s="199">
        <v>0</v>
      </c>
      <c r="U3025" s="199">
        <v>0</v>
      </c>
    </row>
    <row r="3026" spans="9:21" x14ac:dyDescent="0.3">
      <c r="I3026" s="199">
        <v>0</v>
      </c>
      <c r="J3026" s="199">
        <v>0</v>
      </c>
      <c r="K3026" s="199" t="e">
        <f ca="1"/>
        <v>#NAME?</v>
      </c>
      <c r="T3026" s="199">
        <v>0</v>
      </c>
      <c r="U3026" s="199">
        <v>0</v>
      </c>
    </row>
    <row r="3027" spans="9:21" x14ac:dyDescent="0.3">
      <c r="I3027" s="199">
        <v>0</v>
      </c>
      <c r="J3027" s="199">
        <v>0</v>
      </c>
      <c r="K3027" s="199" t="e">
        <f ca="1"/>
        <v>#NAME?</v>
      </c>
      <c r="T3027" s="199">
        <v>0</v>
      </c>
      <c r="U3027" s="199">
        <v>0</v>
      </c>
    </row>
    <row r="3028" spans="9:21" x14ac:dyDescent="0.3">
      <c r="I3028" s="199">
        <v>0</v>
      </c>
      <c r="J3028" s="199">
        <v>0</v>
      </c>
      <c r="K3028" s="199" t="e">
        <f ca="1"/>
        <v>#NAME?</v>
      </c>
      <c r="T3028" s="199">
        <v>0</v>
      </c>
      <c r="U3028" s="199">
        <v>0</v>
      </c>
    </row>
    <row r="3029" spans="9:21" x14ac:dyDescent="0.3">
      <c r="I3029" s="199">
        <v>0</v>
      </c>
      <c r="J3029" s="199">
        <v>0</v>
      </c>
      <c r="K3029" s="199" t="e">
        <f ca="1"/>
        <v>#NAME?</v>
      </c>
      <c r="T3029" s="199">
        <v>0</v>
      </c>
      <c r="U3029" s="199">
        <v>0</v>
      </c>
    </row>
    <row r="3030" spans="9:21" x14ac:dyDescent="0.3">
      <c r="I3030" s="199">
        <v>0</v>
      </c>
      <c r="J3030" s="199">
        <v>0</v>
      </c>
      <c r="K3030" s="199" t="e">
        <f ca="1"/>
        <v>#NAME?</v>
      </c>
      <c r="T3030" s="199">
        <v>0</v>
      </c>
      <c r="U3030" s="199">
        <v>0</v>
      </c>
    </row>
    <row r="3031" spans="9:21" x14ac:dyDescent="0.3">
      <c r="I3031" s="199">
        <v>0</v>
      </c>
      <c r="J3031" s="199">
        <v>0</v>
      </c>
      <c r="K3031" s="199" t="e">
        <f ca="1"/>
        <v>#NAME?</v>
      </c>
      <c r="T3031" s="199">
        <v>0</v>
      </c>
      <c r="U3031" s="199">
        <v>0</v>
      </c>
    </row>
    <row r="3032" spans="9:21" x14ac:dyDescent="0.3">
      <c r="I3032" s="199">
        <v>0</v>
      </c>
      <c r="J3032" s="199">
        <v>0</v>
      </c>
      <c r="K3032" s="199" t="e">
        <f ca="1"/>
        <v>#NAME?</v>
      </c>
      <c r="T3032" s="199">
        <v>0</v>
      </c>
      <c r="U3032" s="199">
        <v>0</v>
      </c>
    </row>
    <row r="3033" spans="9:21" x14ac:dyDescent="0.3">
      <c r="I3033" s="199">
        <v>0</v>
      </c>
      <c r="J3033" s="199">
        <v>0</v>
      </c>
      <c r="K3033" s="199" t="e">
        <f ca="1"/>
        <v>#NAME?</v>
      </c>
      <c r="T3033" s="199">
        <v>0</v>
      </c>
      <c r="U3033" s="199">
        <v>0</v>
      </c>
    </row>
    <row r="3034" spans="9:21" x14ac:dyDescent="0.3">
      <c r="I3034" s="199">
        <v>0</v>
      </c>
      <c r="J3034" s="199">
        <v>0</v>
      </c>
      <c r="K3034" s="199" t="e">
        <f ca="1"/>
        <v>#NAME?</v>
      </c>
      <c r="T3034" s="199">
        <v>0</v>
      </c>
      <c r="U3034" s="199">
        <v>0</v>
      </c>
    </row>
    <row r="3035" spans="9:21" x14ac:dyDescent="0.3">
      <c r="I3035" s="199">
        <v>0</v>
      </c>
      <c r="J3035" s="199">
        <v>0</v>
      </c>
      <c r="K3035" s="199" t="e">
        <f ca="1"/>
        <v>#NAME?</v>
      </c>
      <c r="T3035" s="199">
        <v>0</v>
      </c>
      <c r="U3035" s="199">
        <v>0</v>
      </c>
    </row>
    <row r="3036" spans="9:21" x14ac:dyDescent="0.3">
      <c r="I3036" s="199">
        <v>0</v>
      </c>
      <c r="J3036" s="199">
        <v>0</v>
      </c>
      <c r="K3036" s="199" t="e">
        <f ca="1"/>
        <v>#NAME?</v>
      </c>
      <c r="T3036" s="199">
        <v>0</v>
      </c>
      <c r="U3036" s="199">
        <v>0</v>
      </c>
    </row>
    <row r="3037" spans="9:21" x14ac:dyDescent="0.3">
      <c r="I3037" s="199">
        <v>0</v>
      </c>
      <c r="J3037" s="199">
        <v>0</v>
      </c>
      <c r="K3037" s="199" t="e">
        <f ca="1"/>
        <v>#NAME?</v>
      </c>
      <c r="T3037" s="199">
        <v>0</v>
      </c>
      <c r="U3037" s="199">
        <v>0</v>
      </c>
    </row>
    <row r="3038" spans="9:21" x14ac:dyDescent="0.3">
      <c r="I3038" s="199">
        <v>0</v>
      </c>
      <c r="J3038" s="199">
        <v>0</v>
      </c>
      <c r="K3038" s="199" t="e">
        <f ca="1"/>
        <v>#NAME?</v>
      </c>
      <c r="T3038" s="199">
        <v>0</v>
      </c>
      <c r="U3038" s="199">
        <v>0</v>
      </c>
    </row>
    <row r="3039" spans="9:21" x14ac:dyDescent="0.3">
      <c r="I3039" s="199">
        <v>0</v>
      </c>
      <c r="J3039" s="199">
        <v>0</v>
      </c>
      <c r="K3039" s="199" t="e">
        <f ca="1"/>
        <v>#NAME?</v>
      </c>
      <c r="T3039" s="199">
        <v>0</v>
      </c>
      <c r="U3039" s="199">
        <v>0</v>
      </c>
    </row>
    <row r="3040" spans="9:21" x14ac:dyDescent="0.3">
      <c r="I3040" s="199">
        <v>0</v>
      </c>
      <c r="J3040" s="199">
        <v>0</v>
      </c>
      <c r="K3040" s="199" t="e">
        <f ca="1"/>
        <v>#NAME?</v>
      </c>
      <c r="T3040" s="199">
        <v>0</v>
      </c>
      <c r="U3040" s="199">
        <v>0</v>
      </c>
    </row>
    <row r="3041" spans="9:21" x14ac:dyDescent="0.3">
      <c r="I3041" s="199">
        <v>0</v>
      </c>
      <c r="J3041" s="199">
        <v>0</v>
      </c>
      <c r="K3041" s="199" t="e">
        <f ca="1"/>
        <v>#NAME?</v>
      </c>
      <c r="T3041" s="199">
        <v>0</v>
      </c>
      <c r="U3041" s="199">
        <v>0</v>
      </c>
    </row>
    <row r="3042" spans="9:21" x14ac:dyDescent="0.3">
      <c r="I3042" s="199">
        <v>0</v>
      </c>
      <c r="J3042" s="199">
        <v>0</v>
      </c>
      <c r="K3042" s="199" t="e">
        <f ca="1"/>
        <v>#NAME?</v>
      </c>
      <c r="T3042" s="199">
        <v>0</v>
      </c>
      <c r="U3042" s="199">
        <v>0</v>
      </c>
    </row>
    <row r="3043" spans="9:21" x14ac:dyDescent="0.3">
      <c r="I3043" s="199">
        <v>0</v>
      </c>
      <c r="J3043" s="199">
        <v>0</v>
      </c>
      <c r="K3043" s="199" t="e">
        <f ca="1"/>
        <v>#NAME?</v>
      </c>
      <c r="T3043" s="199">
        <v>0</v>
      </c>
      <c r="U3043" s="199">
        <v>0</v>
      </c>
    </row>
    <row r="3044" spans="9:21" x14ac:dyDescent="0.3">
      <c r="I3044" s="199">
        <v>0</v>
      </c>
      <c r="J3044" s="199">
        <v>0</v>
      </c>
      <c r="K3044" s="199" t="e">
        <f ca="1"/>
        <v>#NAME?</v>
      </c>
      <c r="T3044" s="199">
        <v>0</v>
      </c>
      <c r="U3044" s="199">
        <v>44739.827001043581</v>
      </c>
    </row>
    <row r="3045" spans="9:21" x14ac:dyDescent="0.3">
      <c r="I3045" s="199">
        <v>0</v>
      </c>
      <c r="J3045" s="199">
        <v>0</v>
      </c>
      <c r="K3045" s="199" t="e">
        <f ca="1"/>
        <v>#NAME?</v>
      </c>
      <c r="T3045" s="199">
        <v>0</v>
      </c>
      <c r="U3045" s="199">
        <v>0</v>
      </c>
    </row>
    <row r="3046" spans="9:21" x14ac:dyDescent="0.3">
      <c r="I3046" s="199">
        <v>0</v>
      </c>
      <c r="J3046" s="199">
        <v>0</v>
      </c>
      <c r="K3046" s="199" t="e">
        <f ca="1"/>
        <v>#NAME?</v>
      </c>
      <c r="T3046" s="199">
        <v>0</v>
      </c>
      <c r="U3046" s="199">
        <v>0</v>
      </c>
    </row>
    <row r="3047" spans="9:21" x14ac:dyDescent="0.3">
      <c r="I3047" s="199">
        <v>0</v>
      </c>
      <c r="J3047" s="199">
        <v>0</v>
      </c>
      <c r="K3047" s="199" t="e">
        <f ca="1"/>
        <v>#NAME?</v>
      </c>
      <c r="T3047" s="199">
        <v>0</v>
      </c>
      <c r="U3047" s="199">
        <v>0</v>
      </c>
    </row>
    <row r="3048" spans="9:21" x14ac:dyDescent="0.3">
      <c r="I3048" s="199">
        <v>0</v>
      </c>
      <c r="J3048" s="199">
        <v>0</v>
      </c>
      <c r="K3048" s="199" t="e">
        <f ca="1"/>
        <v>#NAME?</v>
      </c>
      <c r="T3048" s="199">
        <v>0</v>
      </c>
      <c r="U3048" s="199">
        <v>43260.709578167633</v>
      </c>
    </row>
    <row r="3049" spans="9:21" x14ac:dyDescent="0.3">
      <c r="I3049" s="199">
        <v>0</v>
      </c>
      <c r="J3049" s="199">
        <v>0</v>
      </c>
      <c r="K3049" s="199" t="e">
        <f ca="1"/>
        <v>#NAME?</v>
      </c>
      <c r="T3049" s="199">
        <v>0</v>
      </c>
      <c r="U3049" s="199">
        <v>0</v>
      </c>
    </row>
    <row r="3050" spans="9:21" x14ac:dyDescent="0.3">
      <c r="I3050" s="199">
        <v>0</v>
      </c>
      <c r="J3050" s="199">
        <v>0</v>
      </c>
      <c r="K3050" s="199" t="e">
        <f ca="1"/>
        <v>#NAME?</v>
      </c>
      <c r="T3050" s="199">
        <v>0</v>
      </c>
      <c r="U3050" s="199">
        <v>0</v>
      </c>
    </row>
    <row r="3051" spans="9:21" x14ac:dyDescent="0.3">
      <c r="I3051" s="199">
        <v>3226637.6033804663</v>
      </c>
      <c r="J3051" s="199">
        <v>1000000</v>
      </c>
      <c r="K3051" s="199" t="e">
        <f ca="1"/>
        <v>#NAME?</v>
      </c>
      <c r="T3051" s="199">
        <v>2226637.6033804663</v>
      </c>
      <c r="U3051" s="199">
        <v>0</v>
      </c>
    </row>
    <row r="3052" spans="9:21" x14ac:dyDescent="0.3">
      <c r="I3052" s="199">
        <v>0</v>
      </c>
      <c r="J3052" s="199">
        <v>0</v>
      </c>
      <c r="K3052" s="199" t="e">
        <f ca="1"/>
        <v>#NAME?</v>
      </c>
      <c r="T3052" s="199">
        <v>0</v>
      </c>
      <c r="U3052" s="199">
        <v>0</v>
      </c>
    </row>
    <row r="3053" spans="9:21" x14ac:dyDescent="0.3">
      <c r="I3053" s="199">
        <v>0</v>
      </c>
      <c r="J3053" s="199">
        <v>0</v>
      </c>
      <c r="K3053" s="199" t="e">
        <f ca="1"/>
        <v>#NAME?</v>
      </c>
      <c r="T3053" s="199">
        <v>0</v>
      </c>
      <c r="U3053" s="199">
        <v>0</v>
      </c>
    </row>
    <row r="3054" spans="9:21" x14ac:dyDescent="0.3">
      <c r="I3054" s="199">
        <v>0</v>
      </c>
      <c r="J3054" s="199">
        <v>0</v>
      </c>
      <c r="K3054" s="199" t="e">
        <f ca="1"/>
        <v>#NAME?</v>
      </c>
      <c r="T3054" s="199">
        <v>0</v>
      </c>
      <c r="U3054" s="199">
        <v>0</v>
      </c>
    </row>
    <row r="3055" spans="9:21" x14ac:dyDescent="0.3">
      <c r="I3055" s="199">
        <v>0</v>
      </c>
      <c r="J3055" s="199">
        <v>0</v>
      </c>
      <c r="K3055" s="199" t="e">
        <f ca="1"/>
        <v>#NAME?</v>
      </c>
      <c r="T3055" s="199">
        <v>0</v>
      </c>
      <c r="U3055" s="199">
        <v>0</v>
      </c>
    </row>
    <row r="3056" spans="9:21" x14ac:dyDescent="0.3">
      <c r="I3056" s="199">
        <v>0</v>
      </c>
      <c r="J3056" s="199">
        <v>0</v>
      </c>
      <c r="K3056" s="199" t="e">
        <f ca="1"/>
        <v>#NAME?</v>
      </c>
      <c r="T3056" s="199">
        <v>0</v>
      </c>
      <c r="U3056" s="199">
        <v>0</v>
      </c>
    </row>
    <row r="3057" spans="9:21" x14ac:dyDescent="0.3">
      <c r="I3057" s="199">
        <v>0</v>
      </c>
      <c r="J3057" s="199">
        <v>0</v>
      </c>
      <c r="K3057" s="199" t="e">
        <f ca="1"/>
        <v>#NAME?</v>
      </c>
      <c r="T3057" s="199">
        <v>0</v>
      </c>
      <c r="U3057" s="199">
        <v>0</v>
      </c>
    </row>
    <row r="3058" spans="9:21" x14ac:dyDescent="0.3">
      <c r="I3058" s="199">
        <v>0</v>
      </c>
      <c r="J3058" s="199">
        <v>0</v>
      </c>
      <c r="K3058" s="199" t="e">
        <f ca="1"/>
        <v>#NAME?</v>
      </c>
      <c r="T3058" s="199">
        <v>0</v>
      </c>
      <c r="U3058" s="199">
        <v>0</v>
      </c>
    </row>
    <row r="3059" spans="9:21" x14ac:dyDescent="0.3">
      <c r="I3059" s="199">
        <v>0</v>
      </c>
      <c r="J3059" s="199">
        <v>0</v>
      </c>
      <c r="K3059" s="199" t="e">
        <f ca="1"/>
        <v>#NAME?</v>
      </c>
      <c r="T3059" s="199">
        <v>0</v>
      </c>
      <c r="U3059" s="199">
        <v>61212.180244812131</v>
      </c>
    </row>
    <row r="3060" spans="9:21" x14ac:dyDescent="0.3">
      <c r="I3060" s="199">
        <v>0</v>
      </c>
      <c r="J3060" s="199">
        <v>0</v>
      </c>
      <c r="K3060" s="199" t="e">
        <f ca="1"/>
        <v>#NAME?</v>
      </c>
      <c r="T3060" s="199">
        <v>0</v>
      </c>
      <c r="U3060" s="199">
        <v>0</v>
      </c>
    </row>
    <row r="3061" spans="9:21" x14ac:dyDescent="0.3">
      <c r="I3061" s="199">
        <v>0</v>
      </c>
      <c r="J3061" s="199">
        <v>0</v>
      </c>
      <c r="K3061" s="199" t="e">
        <f ca="1"/>
        <v>#NAME?</v>
      </c>
      <c r="T3061" s="199">
        <v>0</v>
      </c>
      <c r="U3061" s="199">
        <v>0</v>
      </c>
    </row>
    <row r="3062" spans="9:21" x14ac:dyDescent="0.3">
      <c r="I3062" s="199">
        <v>0</v>
      </c>
      <c r="J3062" s="199">
        <v>0</v>
      </c>
      <c r="K3062" s="199" t="e">
        <f ca="1"/>
        <v>#NAME?</v>
      </c>
      <c r="T3062" s="199">
        <v>0</v>
      </c>
      <c r="U3062" s="199">
        <v>0</v>
      </c>
    </row>
    <row r="3063" spans="9:21" x14ac:dyDescent="0.3">
      <c r="I3063" s="199">
        <v>0</v>
      </c>
      <c r="J3063" s="199">
        <v>0</v>
      </c>
      <c r="K3063" s="199" t="e">
        <f ca="1"/>
        <v>#NAME?</v>
      </c>
      <c r="T3063" s="199">
        <v>0</v>
      </c>
      <c r="U3063" s="199">
        <v>0</v>
      </c>
    </row>
    <row r="3064" spans="9:21" x14ac:dyDescent="0.3">
      <c r="I3064" s="199">
        <v>0</v>
      </c>
      <c r="J3064" s="199">
        <v>0</v>
      </c>
      <c r="K3064" s="199" t="e">
        <f ca="1"/>
        <v>#NAME?</v>
      </c>
      <c r="T3064" s="199">
        <v>0</v>
      </c>
      <c r="U3064" s="199">
        <v>0</v>
      </c>
    </row>
    <row r="3065" spans="9:21" x14ac:dyDescent="0.3">
      <c r="I3065" s="199">
        <v>0</v>
      </c>
      <c r="J3065" s="199">
        <v>0</v>
      </c>
      <c r="K3065" s="199" t="e">
        <f ca="1"/>
        <v>#NAME?</v>
      </c>
      <c r="T3065" s="199">
        <v>0</v>
      </c>
      <c r="U3065" s="199">
        <v>0</v>
      </c>
    </row>
    <row r="3066" spans="9:21" x14ac:dyDescent="0.3">
      <c r="I3066" s="199">
        <v>0</v>
      </c>
      <c r="J3066" s="199">
        <v>0</v>
      </c>
      <c r="K3066" s="199" t="e">
        <f ca="1"/>
        <v>#NAME?</v>
      </c>
      <c r="T3066" s="199">
        <v>0</v>
      </c>
      <c r="U3066" s="199">
        <v>0</v>
      </c>
    </row>
    <row r="3067" spans="9:21" x14ac:dyDescent="0.3">
      <c r="I3067" s="199">
        <v>0</v>
      </c>
      <c r="J3067" s="199">
        <v>0</v>
      </c>
      <c r="K3067" s="199" t="e">
        <f ca="1"/>
        <v>#NAME?</v>
      </c>
      <c r="T3067" s="199">
        <v>0</v>
      </c>
      <c r="U3067" s="199">
        <v>0</v>
      </c>
    </row>
    <row r="3068" spans="9:21" x14ac:dyDescent="0.3">
      <c r="I3068" s="199">
        <v>0</v>
      </c>
      <c r="J3068" s="199">
        <v>0</v>
      </c>
      <c r="K3068" s="199" t="e">
        <f ca="1"/>
        <v>#NAME?</v>
      </c>
      <c r="T3068" s="199">
        <v>0</v>
      </c>
      <c r="U3068" s="199">
        <v>0</v>
      </c>
    </row>
    <row r="3069" spans="9:21" x14ac:dyDescent="0.3">
      <c r="I3069" s="199">
        <v>0</v>
      </c>
      <c r="J3069" s="199">
        <v>0</v>
      </c>
      <c r="K3069" s="199" t="e">
        <f ca="1"/>
        <v>#NAME?</v>
      </c>
      <c r="T3069" s="199">
        <v>0</v>
      </c>
      <c r="U3069" s="199">
        <v>0</v>
      </c>
    </row>
    <row r="3070" spans="9:21" x14ac:dyDescent="0.3">
      <c r="I3070" s="199">
        <v>0</v>
      </c>
      <c r="J3070" s="199">
        <v>0</v>
      </c>
      <c r="K3070" s="199" t="e">
        <f ca="1"/>
        <v>#NAME?</v>
      </c>
      <c r="T3070" s="199">
        <v>0</v>
      </c>
      <c r="U3070" s="199">
        <v>0</v>
      </c>
    </row>
    <row r="3071" spans="9:21" x14ac:dyDescent="0.3">
      <c r="I3071" s="199">
        <v>0</v>
      </c>
      <c r="J3071" s="199">
        <v>0</v>
      </c>
      <c r="K3071" s="199" t="e">
        <f ca="1"/>
        <v>#NAME?</v>
      </c>
      <c r="T3071" s="199">
        <v>0</v>
      </c>
      <c r="U3071" s="199">
        <v>0</v>
      </c>
    </row>
    <row r="3072" spans="9:21" x14ac:dyDescent="0.3">
      <c r="I3072" s="199">
        <v>0</v>
      </c>
      <c r="J3072" s="199">
        <v>0</v>
      </c>
      <c r="K3072" s="199" t="e">
        <f ca="1"/>
        <v>#NAME?</v>
      </c>
      <c r="T3072" s="199">
        <v>0</v>
      </c>
      <c r="U3072" s="199">
        <v>198040.80275871104</v>
      </c>
    </row>
    <row r="3073" spans="9:21" x14ac:dyDescent="0.3">
      <c r="I3073" s="199">
        <v>0</v>
      </c>
      <c r="J3073" s="199">
        <v>0</v>
      </c>
      <c r="K3073" s="199" t="e">
        <f ca="1"/>
        <v>#NAME?</v>
      </c>
      <c r="T3073" s="199">
        <v>0</v>
      </c>
      <c r="U3073" s="199">
        <v>0</v>
      </c>
    </row>
    <row r="3074" spans="9:21" x14ac:dyDescent="0.3">
      <c r="I3074" s="199">
        <v>0</v>
      </c>
      <c r="J3074" s="199">
        <v>0</v>
      </c>
      <c r="K3074" s="199" t="e">
        <f ca="1"/>
        <v>#NAME?</v>
      </c>
      <c r="T3074" s="199">
        <v>0</v>
      </c>
      <c r="U3074" s="199">
        <v>0</v>
      </c>
    </row>
    <row r="3075" spans="9:21" x14ac:dyDescent="0.3">
      <c r="I3075" s="199">
        <v>0</v>
      </c>
      <c r="J3075" s="199">
        <v>0</v>
      </c>
      <c r="K3075" s="199" t="e">
        <f ca="1"/>
        <v>#NAME?</v>
      </c>
      <c r="T3075" s="199">
        <v>0</v>
      </c>
      <c r="U3075" s="199">
        <v>0</v>
      </c>
    </row>
    <row r="3076" spans="9:21" x14ac:dyDescent="0.3">
      <c r="I3076" s="199">
        <v>0</v>
      </c>
      <c r="J3076" s="199">
        <v>0</v>
      </c>
      <c r="K3076" s="199" t="e">
        <f ca="1"/>
        <v>#NAME?</v>
      </c>
      <c r="T3076" s="199">
        <v>0</v>
      </c>
      <c r="U3076" s="199">
        <v>0</v>
      </c>
    </row>
    <row r="3077" spans="9:21" x14ac:dyDescent="0.3">
      <c r="I3077" s="199">
        <v>0</v>
      </c>
      <c r="J3077" s="199">
        <v>0</v>
      </c>
      <c r="K3077" s="199" t="e">
        <f ca="1"/>
        <v>#NAME?</v>
      </c>
      <c r="T3077" s="199">
        <v>0</v>
      </c>
      <c r="U3077" s="199">
        <v>0</v>
      </c>
    </row>
    <row r="3078" spans="9:21" x14ac:dyDescent="0.3">
      <c r="I3078" s="199">
        <v>0</v>
      </c>
      <c r="J3078" s="199">
        <v>0</v>
      </c>
      <c r="K3078" s="199" t="e">
        <f ca="1"/>
        <v>#NAME?</v>
      </c>
      <c r="T3078" s="199">
        <v>0</v>
      </c>
      <c r="U3078" s="199">
        <v>0</v>
      </c>
    </row>
    <row r="3079" spans="9:21" x14ac:dyDescent="0.3">
      <c r="I3079" s="199">
        <v>0</v>
      </c>
      <c r="J3079" s="199">
        <v>0</v>
      </c>
      <c r="K3079" s="199" t="e">
        <f ca="1"/>
        <v>#NAME?</v>
      </c>
      <c r="T3079" s="199">
        <v>0</v>
      </c>
      <c r="U3079" s="199">
        <v>0</v>
      </c>
    </row>
    <row r="3080" spans="9:21" x14ac:dyDescent="0.3">
      <c r="I3080" s="199">
        <v>0</v>
      </c>
      <c r="J3080" s="199">
        <v>0</v>
      </c>
      <c r="K3080" s="199" t="e">
        <f ca="1"/>
        <v>#NAME?</v>
      </c>
      <c r="T3080" s="199">
        <v>0</v>
      </c>
      <c r="U3080" s="199">
        <v>0</v>
      </c>
    </row>
    <row r="3081" spans="9:21" x14ac:dyDescent="0.3">
      <c r="I3081" s="199">
        <v>0</v>
      </c>
      <c r="J3081" s="199">
        <v>0</v>
      </c>
      <c r="K3081" s="199" t="e">
        <f ca="1"/>
        <v>#NAME?</v>
      </c>
      <c r="T3081" s="199">
        <v>0</v>
      </c>
      <c r="U3081" s="199">
        <v>0</v>
      </c>
    </row>
    <row r="3082" spans="9:21" x14ac:dyDescent="0.3">
      <c r="I3082" s="199">
        <v>0</v>
      </c>
      <c r="J3082" s="199">
        <v>0</v>
      </c>
      <c r="K3082" s="199" t="e">
        <f ca="1"/>
        <v>#NAME?</v>
      </c>
      <c r="T3082" s="199">
        <v>0</v>
      </c>
      <c r="U3082" s="199">
        <v>0</v>
      </c>
    </row>
    <row r="3083" spans="9:21" x14ac:dyDescent="0.3">
      <c r="I3083" s="199">
        <v>0</v>
      </c>
      <c r="J3083" s="199">
        <v>0</v>
      </c>
      <c r="K3083" s="199" t="e">
        <f ca="1"/>
        <v>#NAME?</v>
      </c>
      <c r="T3083" s="199">
        <v>0</v>
      </c>
      <c r="U3083" s="199">
        <v>0</v>
      </c>
    </row>
    <row r="3084" spans="9:21" x14ac:dyDescent="0.3">
      <c r="I3084" s="199">
        <v>0</v>
      </c>
      <c r="J3084" s="199">
        <v>0</v>
      </c>
      <c r="K3084" s="199" t="e">
        <f ca="1"/>
        <v>#NAME?</v>
      </c>
      <c r="T3084" s="199">
        <v>0</v>
      </c>
      <c r="U3084" s="199">
        <v>0</v>
      </c>
    </row>
    <row r="3085" spans="9:21" x14ac:dyDescent="0.3">
      <c r="I3085" s="199">
        <v>0</v>
      </c>
      <c r="J3085" s="199">
        <v>0</v>
      </c>
      <c r="K3085" s="199" t="e">
        <f ca="1"/>
        <v>#NAME?</v>
      </c>
      <c r="T3085" s="199">
        <v>0</v>
      </c>
      <c r="U3085" s="199">
        <v>0</v>
      </c>
    </row>
    <row r="3086" spans="9:21" x14ac:dyDescent="0.3">
      <c r="I3086" s="199">
        <v>0</v>
      </c>
      <c r="J3086" s="199">
        <v>0</v>
      </c>
      <c r="K3086" s="199" t="e">
        <f ca="1"/>
        <v>#NAME?</v>
      </c>
      <c r="T3086" s="199">
        <v>0</v>
      </c>
      <c r="U3086" s="199">
        <v>0</v>
      </c>
    </row>
    <row r="3087" spans="9:21" x14ac:dyDescent="0.3">
      <c r="I3087" s="199">
        <v>0</v>
      </c>
      <c r="J3087" s="199">
        <v>0</v>
      </c>
      <c r="K3087" s="199" t="e">
        <f ca="1"/>
        <v>#NAME?</v>
      </c>
      <c r="T3087" s="199">
        <v>0</v>
      </c>
      <c r="U3087" s="199">
        <v>0</v>
      </c>
    </row>
    <row r="3088" spans="9:21" x14ac:dyDescent="0.3">
      <c r="I3088" s="199">
        <v>0</v>
      </c>
      <c r="J3088" s="199">
        <v>0</v>
      </c>
      <c r="K3088" s="199" t="e">
        <f ca="1"/>
        <v>#NAME?</v>
      </c>
      <c r="T3088" s="199">
        <v>0</v>
      </c>
      <c r="U3088" s="199">
        <v>600000</v>
      </c>
    </row>
    <row r="3089" spans="9:21" x14ac:dyDescent="0.3">
      <c r="I3089" s="199">
        <v>0</v>
      </c>
      <c r="J3089" s="199">
        <v>0</v>
      </c>
      <c r="K3089" s="199" t="e">
        <f ca="1"/>
        <v>#NAME?</v>
      </c>
      <c r="T3089" s="199">
        <v>0</v>
      </c>
      <c r="U3089" s="199">
        <v>0</v>
      </c>
    </row>
    <row r="3090" spans="9:21" x14ac:dyDescent="0.3">
      <c r="I3090" s="199">
        <v>0</v>
      </c>
      <c r="J3090" s="199">
        <v>0</v>
      </c>
      <c r="K3090" s="199" t="e">
        <f ca="1"/>
        <v>#NAME?</v>
      </c>
      <c r="T3090" s="199">
        <v>0</v>
      </c>
      <c r="U3090" s="199">
        <v>0</v>
      </c>
    </row>
    <row r="3091" spans="9:21" x14ac:dyDescent="0.3">
      <c r="I3091" s="199">
        <v>0</v>
      </c>
      <c r="J3091" s="199">
        <v>0</v>
      </c>
      <c r="K3091" s="199" t="e">
        <f ca="1"/>
        <v>#NAME?</v>
      </c>
      <c r="T3091" s="199">
        <v>0</v>
      </c>
      <c r="U3091" s="199">
        <v>0</v>
      </c>
    </row>
    <row r="3092" spans="9:21" x14ac:dyDescent="0.3">
      <c r="I3092" s="199">
        <v>0</v>
      </c>
      <c r="J3092" s="199">
        <v>0</v>
      </c>
      <c r="K3092" s="199" t="e">
        <f ca="1"/>
        <v>#NAME?</v>
      </c>
      <c r="T3092" s="199">
        <v>0</v>
      </c>
      <c r="U3092" s="199">
        <v>0</v>
      </c>
    </row>
    <row r="3093" spans="9:21" x14ac:dyDescent="0.3">
      <c r="I3093" s="199">
        <v>0</v>
      </c>
      <c r="J3093" s="199">
        <v>0</v>
      </c>
      <c r="K3093" s="199" t="e">
        <f ca="1"/>
        <v>#NAME?</v>
      </c>
      <c r="T3093" s="199">
        <v>0</v>
      </c>
      <c r="U3093" s="199">
        <v>0</v>
      </c>
    </row>
    <row r="3094" spans="9:21" x14ac:dyDescent="0.3">
      <c r="I3094" s="199">
        <v>0</v>
      </c>
      <c r="J3094" s="199">
        <v>0</v>
      </c>
      <c r="K3094" s="199" t="e">
        <f ca="1"/>
        <v>#NAME?</v>
      </c>
      <c r="T3094" s="199">
        <v>0</v>
      </c>
      <c r="U3094" s="199">
        <v>0</v>
      </c>
    </row>
    <row r="3095" spans="9:21" x14ac:dyDescent="0.3">
      <c r="I3095" s="199">
        <v>0</v>
      </c>
      <c r="J3095" s="199">
        <v>0</v>
      </c>
      <c r="K3095" s="199" t="e">
        <f ca="1"/>
        <v>#NAME?</v>
      </c>
      <c r="T3095" s="199">
        <v>0</v>
      </c>
      <c r="U3095" s="199">
        <v>0</v>
      </c>
    </row>
    <row r="3096" spans="9:21" x14ac:dyDescent="0.3">
      <c r="I3096" s="199">
        <v>0</v>
      </c>
      <c r="J3096" s="199">
        <v>0</v>
      </c>
      <c r="K3096" s="199" t="e">
        <f ca="1"/>
        <v>#NAME?</v>
      </c>
      <c r="T3096" s="199">
        <v>0</v>
      </c>
      <c r="U3096" s="199">
        <v>0</v>
      </c>
    </row>
    <row r="3097" spans="9:21" x14ac:dyDescent="0.3">
      <c r="I3097" s="199">
        <v>0</v>
      </c>
      <c r="J3097" s="199">
        <v>0</v>
      </c>
      <c r="K3097" s="199" t="e">
        <f ca="1"/>
        <v>#NAME?</v>
      </c>
      <c r="T3097" s="199">
        <v>0</v>
      </c>
      <c r="U3097" s="199">
        <v>0</v>
      </c>
    </row>
    <row r="3098" spans="9:21" x14ac:dyDescent="0.3">
      <c r="I3098" s="199">
        <v>0</v>
      </c>
      <c r="J3098" s="199">
        <v>0</v>
      </c>
      <c r="K3098" s="199" t="e">
        <f ca="1"/>
        <v>#NAME?</v>
      </c>
      <c r="T3098" s="199">
        <v>0</v>
      </c>
      <c r="U3098" s="199">
        <v>0</v>
      </c>
    </row>
    <row r="3099" spans="9:21" x14ac:dyDescent="0.3">
      <c r="I3099" s="199">
        <v>0</v>
      </c>
      <c r="J3099" s="199">
        <v>0</v>
      </c>
      <c r="K3099" s="199" t="e">
        <f ca="1"/>
        <v>#NAME?</v>
      </c>
      <c r="T3099" s="199">
        <v>0</v>
      </c>
      <c r="U3099" s="199">
        <v>0</v>
      </c>
    </row>
    <row r="3100" spans="9:21" x14ac:dyDescent="0.3">
      <c r="I3100" s="199">
        <v>0</v>
      </c>
      <c r="J3100" s="199">
        <v>0</v>
      </c>
      <c r="K3100" s="199" t="e">
        <f ca="1"/>
        <v>#NAME?</v>
      </c>
      <c r="T3100" s="199">
        <v>0</v>
      </c>
      <c r="U3100" s="199">
        <v>0</v>
      </c>
    </row>
    <row r="3101" spans="9:21" x14ac:dyDescent="0.3">
      <c r="I3101" s="199">
        <v>0</v>
      </c>
      <c r="J3101" s="199">
        <v>0</v>
      </c>
      <c r="K3101" s="199" t="e">
        <f ca="1"/>
        <v>#NAME?</v>
      </c>
      <c r="T3101" s="199">
        <v>0</v>
      </c>
      <c r="U3101" s="199">
        <v>0</v>
      </c>
    </row>
    <row r="3102" spans="9:21" x14ac:dyDescent="0.3">
      <c r="I3102" s="199">
        <v>0</v>
      </c>
      <c r="J3102" s="199">
        <v>0</v>
      </c>
      <c r="K3102" s="199" t="e">
        <f ca="1"/>
        <v>#NAME?</v>
      </c>
      <c r="T3102" s="199">
        <v>0</v>
      </c>
      <c r="U3102" s="199">
        <v>0</v>
      </c>
    </row>
    <row r="3103" spans="9:21" x14ac:dyDescent="0.3">
      <c r="I3103" s="199">
        <v>0</v>
      </c>
      <c r="J3103" s="199">
        <v>0</v>
      </c>
      <c r="K3103" s="199" t="e">
        <f ca="1"/>
        <v>#NAME?</v>
      </c>
      <c r="T3103" s="199">
        <v>0</v>
      </c>
      <c r="U3103" s="199">
        <v>0</v>
      </c>
    </row>
    <row r="3104" spans="9:21" x14ac:dyDescent="0.3">
      <c r="I3104" s="199">
        <v>0</v>
      </c>
      <c r="J3104" s="199">
        <v>0</v>
      </c>
      <c r="K3104" s="199" t="e">
        <f ca="1"/>
        <v>#NAME?</v>
      </c>
      <c r="T3104" s="199">
        <v>0</v>
      </c>
      <c r="U3104" s="199">
        <v>0</v>
      </c>
    </row>
    <row r="3105" spans="9:21" x14ac:dyDescent="0.3">
      <c r="I3105" s="199">
        <v>0</v>
      </c>
      <c r="J3105" s="199">
        <v>0</v>
      </c>
      <c r="K3105" s="199" t="e">
        <f ca="1"/>
        <v>#NAME?</v>
      </c>
      <c r="T3105" s="199">
        <v>0</v>
      </c>
      <c r="U3105" s="199">
        <v>0</v>
      </c>
    </row>
    <row r="3106" spans="9:21" x14ac:dyDescent="0.3">
      <c r="I3106" s="199">
        <v>0</v>
      </c>
      <c r="J3106" s="199">
        <v>0</v>
      </c>
      <c r="K3106" s="199" t="e">
        <f ca="1"/>
        <v>#NAME?</v>
      </c>
      <c r="T3106" s="199">
        <v>0</v>
      </c>
      <c r="U3106" s="199">
        <v>0</v>
      </c>
    </row>
    <row r="3107" spans="9:21" x14ac:dyDescent="0.3">
      <c r="I3107" s="199">
        <v>0</v>
      </c>
      <c r="J3107" s="199">
        <v>0</v>
      </c>
      <c r="K3107" s="199" t="e">
        <f ca="1"/>
        <v>#NAME?</v>
      </c>
      <c r="T3107" s="199">
        <v>0</v>
      </c>
      <c r="U3107" s="199">
        <v>0</v>
      </c>
    </row>
    <row r="3108" spans="9:21" x14ac:dyDescent="0.3">
      <c r="I3108" s="199">
        <v>0</v>
      </c>
      <c r="J3108" s="199">
        <v>0</v>
      </c>
      <c r="K3108" s="199" t="e">
        <f ca="1"/>
        <v>#NAME?</v>
      </c>
      <c r="T3108" s="199">
        <v>0</v>
      </c>
      <c r="U3108" s="199">
        <v>0</v>
      </c>
    </row>
    <row r="3109" spans="9:21" x14ac:dyDescent="0.3">
      <c r="I3109" s="199">
        <v>0</v>
      </c>
      <c r="J3109" s="199">
        <v>0</v>
      </c>
      <c r="K3109" s="199" t="e">
        <f ca="1"/>
        <v>#NAME?</v>
      </c>
      <c r="T3109" s="199">
        <v>0</v>
      </c>
      <c r="U3109" s="199">
        <v>0</v>
      </c>
    </row>
    <row r="3110" spans="9:21" x14ac:dyDescent="0.3">
      <c r="I3110" s="199">
        <v>0</v>
      </c>
      <c r="J3110" s="199">
        <v>0</v>
      </c>
      <c r="K3110" s="199" t="e">
        <f ca="1"/>
        <v>#NAME?</v>
      </c>
      <c r="T3110" s="199">
        <v>0</v>
      </c>
      <c r="U3110" s="199">
        <v>0</v>
      </c>
    </row>
    <row r="3111" spans="9:21" x14ac:dyDescent="0.3">
      <c r="I3111" s="199">
        <v>0</v>
      </c>
      <c r="J3111" s="199">
        <v>0</v>
      </c>
      <c r="K3111" s="199" t="e">
        <f ca="1"/>
        <v>#NAME?</v>
      </c>
      <c r="T3111" s="199">
        <v>0</v>
      </c>
      <c r="U3111" s="199">
        <v>0</v>
      </c>
    </row>
    <row r="3112" spans="9:21" x14ac:dyDescent="0.3">
      <c r="I3112" s="199">
        <v>0</v>
      </c>
      <c r="J3112" s="199">
        <v>0</v>
      </c>
      <c r="K3112" s="199" t="e">
        <f ca="1"/>
        <v>#NAME?</v>
      </c>
      <c r="T3112" s="199">
        <v>0</v>
      </c>
      <c r="U3112" s="199">
        <v>0</v>
      </c>
    </row>
    <row r="3113" spans="9:21" x14ac:dyDescent="0.3">
      <c r="I3113" s="199">
        <v>0</v>
      </c>
      <c r="J3113" s="199">
        <v>0</v>
      </c>
      <c r="K3113" s="199" t="e">
        <f ca="1"/>
        <v>#NAME?</v>
      </c>
      <c r="T3113" s="199">
        <v>0</v>
      </c>
      <c r="U3113" s="199">
        <v>0</v>
      </c>
    </row>
    <row r="3114" spans="9:21" x14ac:dyDescent="0.3">
      <c r="I3114" s="199">
        <v>0</v>
      </c>
      <c r="J3114" s="199">
        <v>0</v>
      </c>
      <c r="K3114" s="199" t="e">
        <f ca="1"/>
        <v>#NAME?</v>
      </c>
      <c r="T3114" s="199">
        <v>0</v>
      </c>
      <c r="U3114" s="199">
        <v>0</v>
      </c>
    </row>
    <row r="3115" spans="9:21" x14ac:dyDescent="0.3">
      <c r="I3115" s="199">
        <v>0</v>
      </c>
      <c r="J3115" s="199">
        <v>0</v>
      </c>
      <c r="K3115" s="199" t="e">
        <f ca="1"/>
        <v>#NAME?</v>
      </c>
      <c r="T3115" s="199">
        <v>0</v>
      </c>
      <c r="U3115" s="199">
        <v>168964.92655014963</v>
      </c>
    </row>
    <row r="3116" spans="9:21" x14ac:dyDescent="0.3">
      <c r="I3116" s="199">
        <v>0</v>
      </c>
      <c r="J3116" s="199">
        <v>0</v>
      </c>
      <c r="K3116" s="199" t="e">
        <f ca="1"/>
        <v>#NAME?</v>
      </c>
      <c r="T3116" s="199">
        <v>0</v>
      </c>
      <c r="U3116" s="199">
        <v>0</v>
      </c>
    </row>
    <row r="3117" spans="9:21" x14ac:dyDescent="0.3">
      <c r="I3117" s="199">
        <v>0</v>
      </c>
      <c r="J3117" s="199">
        <v>0</v>
      </c>
      <c r="K3117" s="199" t="e">
        <f ca="1"/>
        <v>#NAME?</v>
      </c>
      <c r="T3117" s="199">
        <v>0</v>
      </c>
      <c r="U3117" s="199">
        <v>0</v>
      </c>
    </row>
    <row r="3118" spans="9:21" x14ac:dyDescent="0.3">
      <c r="I3118" s="199">
        <v>0</v>
      </c>
      <c r="J3118" s="199">
        <v>0</v>
      </c>
      <c r="K3118" s="199" t="e">
        <f ca="1"/>
        <v>#NAME?</v>
      </c>
      <c r="T3118" s="199">
        <v>0</v>
      </c>
      <c r="U3118" s="199">
        <v>17401.668489486125</v>
      </c>
    </row>
    <row r="3119" spans="9:21" x14ac:dyDescent="0.3">
      <c r="I3119" s="199">
        <v>0</v>
      </c>
      <c r="J3119" s="199">
        <v>0</v>
      </c>
      <c r="K3119" s="199" t="e">
        <f ca="1"/>
        <v>#NAME?</v>
      </c>
      <c r="T3119" s="199">
        <v>0</v>
      </c>
      <c r="U3119" s="199">
        <v>0</v>
      </c>
    </row>
    <row r="3120" spans="9:21" x14ac:dyDescent="0.3">
      <c r="I3120" s="199">
        <v>0</v>
      </c>
      <c r="J3120" s="199">
        <v>0</v>
      </c>
      <c r="K3120" s="199" t="e">
        <f ca="1"/>
        <v>#NAME?</v>
      </c>
      <c r="T3120" s="199">
        <v>0</v>
      </c>
      <c r="U3120" s="199">
        <v>0</v>
      </c>
    </row>
    <row r="3121" spans="9:21" x14ac:dyDescent="0.3">
      <c r="I3121" s="199">
        <v>0</v>
      </c>
      <c r="J3121" s="199">
        <v>0</v>
      </c>
      <c r="K3121" s="199" t="e">
        <f ca="1"/>
        <v>#NAME?</v>
      </c>
      <c r="T3121" s="199">
        <v>0</v>
      </c>
      <c r="U3121" s="199">
        <v>14842.009741050138</v>
      </c>
    </row>
    <row r="3122" spans="9:21" x14ac:dyDescent="0.3">
      <c r="I3122" s="199">
        <v>43730.295440539921</v>
      </c>
      <c r="J3122" s="199">
        <v>0</v>
      </c>
      <c r="K3122" s="199" t="e">
        <f ca="1"/>
        <v>#NAME?</v>
      </c>
      <c r="T3122" s="199">
        <v>43730.295440539921</v>
      </c>
      <c r="U3122" s="199">
        <v>0</v>
      </c>
    </row>
    <row r="3123" spans="9:21" x14ac:dyDescent="0.3">
      <c r="I3123" s="199">
        <v>0</v>
      </c>
      <c r="J3123" s="199">
        <v>0</v>
      </c>
      <c r="K3123" s="199" t="e">
        <f ca="1"/>
        <v>#NAME?</v>
      </c>
      <c r="T3123" s="199">
        <v>0</v>
      </c>
      <c r="U3123" s="199">
        <v>0</v>
      </c>
    </row>
    <row r="3124" spans="9:21" x14ac:dyDescent="0.3">
      <c r="I3124" s="199">
        <v>0</v>
      </c>
      <c r="J3124" s="199">
        <v>0</v>
      </c>
      <c r="K3124" s="199" t="e">
        <f ca="1"/>
        <v>#NAME?</v>
      </c>
      <c r="T3124" s="199">
        <v>0</v>
      </c>
      <c r="U3124" s="199">
        <v>0</v>
      </c>
    </row>
    <row r="3125" spans="9:21" x14ac:dyDescent="0.3">
      <c r="I3125" s="199">
        <v>0</v>
      </c>
      <c r="J3125" s="199">
        <v>0</v>
      </c>
      <c r="K3125" s="199" t="e">
        <f ca="1"/>
        <v>#NAME?</v>
      </c>
      <c r="T3125" s="199">
        <v>0</v>
      </c>
      <c r="U3125" s="199">
        <v>0</v>
      </c>
    </row>
    <row r="3126" spans="9:21" x14ac:dyDescent="0.3">
      <c r="I3126" s="199">
        <v>19461.303757495974</v>
      </c>
      <c r="J3126" s="199">
        <v>0</v>
      </c>
      <c r="K3126" s="199" t="e">
        <f ca="1"/>
        <v>#NAME?</v>
      </c>
      <c r="T3126" s="199">
        <v>19461.303757495974</v>
      </c>
      <c r="U3126" s="199">
        <v>0</v>
      </c>
    </row>
    <row r="3127" spans="9:21" x14ac:dyDescent="0.3">
      <c r="I3127" s="199">
        <v>0</v>
      </c>
      <c r="J3127" s="199">
        <v>0</v>
      </c>
      <c r="K3127" s="199" t="e">
        <f ca="1"/>
        <v>#NAME?</v>
      </c>
      <c r="T3127" s="199">
        <v>0</v>
      </c>
      <c r="U3127" s="199">
        <v>0</v>
      </c>
    </row>
    <row r="3128" spans="9:21" x14ac:dyDescent="0.3">
      <c r="I3128" s="199">
        <v>0</v>
      </c>
      <c r="J3128" s="199">
        <v>0</v>
      </c>
      <c r="K3128" s="199" t="e">
        <f ca="1"/>
        <v>#NAME?</v>
      </c>
      <c r="T3128" s="199">
        <v>0</v>
      </c>
      <c r="U3128" s="199">
        <v>0</v>
      </c>
    </row>
    <row r="3129" spans="9:21" x14ac:dyDescent="0.3">
      <c r="I3129" s="199">
        <v>0</v>
      </c>
      <c r="J3129" s="199">
        <v>0</v>
      </c>
      <c r="K3129" s="199" t="e">
        <f ca="1"/>
        <v>#NAME?</v>
      </c>
      <c r="T3129" s="199">
        <v>0</v>
      </c>
      <c r="U3129" s="199">
        <v>0</v>
      </c>
    </row>
    <row r="3130" spans="9:21" x14ac:dyDescent="0.3">
      <c r="I3130" s="199">
        <v>0</v>
      </c>
      <c r="J3130" s="199">
        <v>0</v>
      </c>
      <c r="K3130" s="199" t="e">
        <f ca="1"/>
        <v>#NAME?</v>
      </c>
      <c r="T3130" s="199">
        <v>0</v>
      </c>
      <c r="U3130" s="199">
        <v>110373.13345618249</v>
      </c>
    </row>
    <row r="3131" spans="9:21" x14ac:dyDescent="0.3">
      <c r="I3131" s="199">
        <v>0</v>
      </c>
      <c r="J3131" s="199">
        <v>0</v>
      </c>
      <c r="K3131" s="199" t="e">
        <f ca="1"/>
        <v>#NAME?</v>
      </c>
      <c r="T3131" s="199">
        <v>0</v>
      </c>
      <c r="U3131" s="199">
        <v>0</v>
      </c>
    </row>
    <row r="3132" spans="9:21" x14ac:dyDescent="0.3">
      <c r="I3132" s="199">
        <v>0</v>
      </c>
      <c r="J3132" s="199">
        <v>0</v>
      </c>
      <c r="K3132" s="199" t="e">
        <f ca="1"/>
        <v>#NAME?</v>
      </c>
      <c r="T3132" s="199">
        <v>0</v>
      </c>
      <c r="U3132" s="199">
        <v>0</v>
      </c>
    </row>
    <row r="3133" spans="9:21" x14ac:dyDescent="0.3">
      <c r="I3133" s="199">
        <v>0</v>
      </c>
      <c r="J3133" s="199">
        <v>0</v>
      </c>
      <c r="K3133" s="199" t="e">
        <f ca="1"/>
        <v>#NAME?</v>
      </c>
      <c r="T3133" s="199">
        <v>0</v>
      </c>
      <c r="U3133" s="199">
        <v>0</v>
      </c>
    </row>
    <row r="3134" spans="9:21" x14ac:dyDescent="0.3">
      <c r="I3134" s="199">
        <v>0</v>
      </c>
      <c r="J3134" s="199">
        <v>0</v>
      </c>
      <c r="K3134" s="199" t="e">
        <f ca="1"/>
        <v>#NAME?</v>
      </c>
      <c r="T3134" s="199">
        <v>0</v>
      </c>
      <c r="U3134" s="199">
        <v>0</v>
      </c>
    </row>
    <row r="3135" spans="9:21" x14ac:dyDescent="0.3">
      <c r="I3135" s="199">
        <v>52484.865074184061</v>
      </c>
      <c r="J3135" s="199">
        <v>0</v>
      </c>
      <c r="K3135" s="199" t="e">
        <f ca="1"/>
        <v>#NAME?</v>
      </c>
      <c r="T3135" s="199">
        <v>52484.865074184061</v>
      </c>
      <c r="U3135" s="199">
        <v>0</v>
      </c>
    </row>
    <row r="3136" spans="9:21" x14ac:dyDescent="0.3">
      <c r="I3136" s="199">
        <v>0</v>
      </c>
      <c r="J3136" s="199">
        <v>0</v>
      </c>
      <c r="K3136" s="199" t="e">
        <f ca="1"/>
        <v>#NAME?</v>
      </c>
      <c r="T3136" s="199">
        <v>0</v>
      </c>
      <c r="U3136" s="199">
        <v>0</v>
      </c>
    </row>
    <row r="3137" spans="9:21" x14ac:dyDescent="0.3">
      <c r="I3137" s="199">
        <v>0</v>
      </c>
      <c r="J3137" s="199">
        <v>0</v>
      </c>
      <c r="K3137" s="199" t="e">
        <f ca="1"/>
        <v>#NAME?</v>
      </c>
      <c r="T3137" s="199">
        <v>0</v>
      </c>
      <c r="U3137" s="199">
        <v>0</v>
      </c>
    </row>
    <row r="3138" spans="9:21" x14ac:dyDescent="0.3">
      <c r="I3138" s="199">
        <v>0</v>
      </c>
      <c r="J3138" s="199">
        <v>0</v>
      </c>
      <c r="K3138" s="199" t="e">
        <f ca="1"/>
        <v>#NAME?</v>
      </c>
      <c r="T3138" s="199">
        <v>0</v>
      </c>
      <c r="U3138" s="199">
        <v>0</v>
      </c>
    </row>
    <row r="3139" spans="9:21" x14ac:dyDescent="0.3">
      <c r="I3139" s="199">
        <v>0</v>
      </c>
      <c r="J3139" s="199">
        <v>0</v>
      </c>
      <c r="K3139" s="199" t="e">
        <f ca="1"/>
        <v>#NAME?</v>
      </c>
      <c r="T3139" s="199">
        <v>0</v>
      </c>
      <c r="U3139" s="199">
        <v>0</v>
      </c>
    </row>
    <row r="3140" spans="9:21" x14ac:dyDescent="0.3">
      <c r="I3140" s="199">
        <v>0</v>
      </c>
      <c r="J3140" s="199">
        <v>0</v>
      </c>
      <c r="K3140" s="199" t="e">
        <f ca="1"/>
        <v>#NAME?</v>
      </c>
      <c r="T3140" s="199">
        <v>0</v>
      </c>
      <c r="U3140" s="199">
        <v>0</v>
      </c>
    </row>
    <row r="3141" spans="9:21" x14ac:dyDescent="0.3">
      <c r="I3141" s="199">
        <v>0</v>
      </c>
      <c r="J3141" s="199">
        <v>0</v>
      </c>
      <c r="K3141" s="199" t="e">
        <f ca="1"/>
        <v>#NAME?</v>
      </c>
      <c r="T3141" s="199">
        <v>0</v>
      </c>
      <c r="U3141" s="199">
        <v>0</v>
      </c>
    </row>
    <row r="3142" spans="9:21" x14ac:dyDescent="0.3">
      <c r="I3142" s="199">
        <v>0</v>
      </c>
      <c r="J3142" s="199">
        <v>0</v>
      </c>
      <c r="K3142" s="199" t="e">
        <f ca="1"/>
        <v>#NAME?</v>
      </c>
      <c r="T3142" s="199">
        <v>0</v>
      </c>
      <c r="U3142" s="199">
        <v>58114.637530626489</v>
      </c>
    </row>
    <row r="3143" spans="9:21" x14ac:dyDescent="0.3">
      <c r="I3143" s="199">
        <v>0</v>
      </c>
      <c r="J3143" s="199">
        <v>0</v>
      </c>
      <c r="K3143" s="199" t="e">
        <f ca="1"/>
        <v>#NAME?</v>
      </c>
      <c r="T3143" s="199">
        <v>0</v>
      </c>
      <c r="U3143" s="199">
        <v>0</v>
      </c>
    </row>
    <row r="3144" spans="9:21" x14ac:dyDescent="0.3">
      <c r="I3144" s="199">
        <v>0</v>
      </c>
      <c r="J3144" s="199">
        <v>0</v>
      </c>
      <c r="K3144" s="199" t="e">
        <f ca="1"/>
        <v>#NAME?</v>
      </c>
      <c r="T3144" s="199">
        <v>0</v>
      </c>
      <c r="U3144" s="199">
        <v>446757.49145682325</v>
      </c>
    </row>
    <row r="3145" spans="9:21" x14ac:dyDescent="0.3">
      <c r="I3145" s="199">
        <v>0</v>
      </c>
      <c r="J3145" s="199">
        <v>0</v>
      </c>
      <c r="K3145" s="199" t="e">
        <f ca="1"/>
        <v>#NAME?</v>
      </c>
      <c r="T3145" s="199">
        <v>0</v>
      </c>
      <c r="U3145" s="199">
        <v>0</v>
      </c>
    </row>
    <row r="3146" spans="9:21" x14ac:dyDescent="0.3">
      <c r="I3146" s="199">
        <v>0</v>
      </c>
      <c r="J3146" s="199">
        <v>0</v>
      </c>
      <c r="K3146" s="199" t="e">
        <f ca="1"/>
        <v>#NAME?</v>
      </c>
      <c r="T3146" s="199">
        <v>0</v>
      </c>
      <c r="U3146" s="199">
        <v>0</v>
      </c>
    </row>
    <row r="3147" spans="9:21" x14ac:dyDescent="0.3">
      <c r="I3147" s="199">
        <v>0</v>
      </c>
      <c r="J3147" s="199">
        <v>0</v>
      </c>
      <c r="K3147" s="199" t="e">
        <f ca="1"/>
        <v>#NAME?</v>
      </c>
      <c r="T3147" s="199">
        <v>0</v>
      </c>
      <c r="U3147" s="199">
        <v>0</v>
      </c>
    </row>
    <row r="3148" spans="9:21" x14ac:dyDescent="0.3">
      <c r="I3148" s="199">
        <v>0</v>
      </c>
      <c r="J3148" s="199">
        <v>0</v>
      </c>
      <c r="K3148" s="199" t="e">
        <f ca="1"/>
        <v>#NAME?</v>
      </c>
      <c r="T3148" s="199">
        <v>0</v>
      </c>
      <c r="U3148" s="199">
        <v>0</v>
      </c>
    </row>
    <row r="3149" spans="9:21" x14ac:dyDescent="0.3">
      <c r="I3149" s="199">
        <v>0</v>
      </c>
      <c r="J3149" s="199">
        <v>0</v>
      </c>
      <c r="K3149" s="199" t="e">
        <f ca="1"/>
        <v>#NAME?</v>
      </c>
      <c r="T3149" s="199">
        <v>0</v>
      </c>
      <c r="U3149" s="199">
        <v>0</v>
      </c>
    </row>
    <row r="3150" spans="9:21" x14ac:dyDescent="0.3">
      <c r="I3150" s="199">
        <v>0</v>
      </c>
      <c r="J3150" s="199">
        <v>0</v>
      </c>
      <c r="K3150" s="199" t="e">
        <f ca="1"/>
        <v>#NAME?</v>
      </c>
      <c r="T3150" s="199">
        <v>0</v>
      </c>
      <c r="U3150" s="199">
        <v>0</v>
      </c>
    </row>
    <row r="3151" spans="9:21" x14ac:dyDescent="0.3">
      <c r="I3151" s="199">
        <v>0</v>
      </c>
      <c r="J3151" s="199">
        <v>0</v>
      </c>
      <c r="K3151" s="199" t="e">
        <f ca="1"/>
        <v>#NAME?</v>
      </c>
      <c r="T3151" s="199">
        <v>0</v>
      </c>
      <c r="U3151" s="199">
        <v>0</v>
      </c>
    </row>
    <row r="3152" spans="9:21" x14ac:dyDescent="0.3">
      <c r="I3152" s="199">
        <v>0</v>
      </c>
      <c r="J3152" s="199">
        <v>0</v>
      </c>
      <c r="K3152" s="199" t="e">
        <f ca="1"/>
        <v>#NAME?</v>
      </c>
      <c r="T3152" s="199">
        <v>0</v>
      </c>
      <c r="U3152" s="199">
        <v>0</v>
      </c>
    </row>
    <row r="3153" spans="9:21" x14ac:dyDescent="0.3">
      <c r="I3153" s="199">
        <v>0</v>
      </c>
      <c r="J3153" s="199">
        <v>0</v>
      </c>
      <c r="K3153" s="199" t="e">
        <f ca="1"/>
        <v>#NAME?</v>
      </c>
      <c r="T3153" s="199">
        <v>0</v>
      </c>
      <c r="U3153" s="199">
        <v>0</v>
      </c>
    </row>
    <row r="3154" spans="9:21" x14ac:dyDescent="0.3">
      <c r="I3154" s="199">
        <v>0</v>
      </c>
      <c r="J3154" s="199">
        <v>0</v>
      </c>
      <c r="K3154" s="199" t="e">
        <f ca="1"/>
        <v>#NAME?</v>
      </c>
      <c r="T3154" s="199">
        <v>0</v>
      </c>
      <c r="U3154" s="199">
        <v>0</v>
      </c>
    </row>
    <row r="3155" spans="9:21" x14ac:dyDescent="0.3">
      <c r="I3155" s="199">
        <v>0</v>
      </c>
      <c r="J3155" s="199">
        <v>0</v>
      </c>
      <c r="K3155" s="199" t="e">
        <f ca="1"/>
        <v>#NAME?</v>
      </c>
      <c r="T3155" s="199">
        <v>0</v>
      </c>
      <c r="U3155" s="199">
        <v>0</v>
      </c>
    </row>
    <row r="3156" spans="9:21" x14ac:dyDescent="0.3">
      <c r="I3156" s="199">
        <v>0</v>
      </c>
      <c r="J3156" s="199">
        <v>0</v>
      </c>
      <c r="K3156" s="199" t="e">
        <f ca="1"/>
        <v>#NAME?</v>
      </c>
      <c r="T3156" s="199">
        <v>0</v>
      </c>
      <c r="U3156" s="199">
        <v>0</v>
      </c>
    </row>
    <row r="3157" spans="9:21" x14ac:dyDescent="0.3">
      <c r="I3157" s="199">
        <v>0</v>
      </c>
      <c r="J3157" s="199">
        <v>0</v>
      </c>
      <c r="K3157" s="199" t="e">
        <f ca="1"/>
        <v>#NAME?</v>
      </c>
      <c r="T3157" s="199">
        <v>0</v>
      </c>
      <c r="U3157" s="199">
        <v>0</v>
      </c>
    </row>
    <row r="3158" spans="9:21" x14ac:dyDescent="0.3">
      <c r="I3158" s="199">
        <v>0</v>
      </c>
      <c r="J3158" s="199">
        <v>0</v>
      </c>
      <c r="K3158" s="199" t="e">
        <f ca="1"/>
        <v>#NAME?</v>
      </c>
      <c r="T3158" s="199">
        <v>0</v>
      </c>
      <c r="U3158" s="199">
        <v>0</v>
      </c>
    </row>
    <row r="3159" spans="9:21" x14ac:dyDescent="0.3">
      <c r="I3159" s="199">
        <v>0</v>
      </c>
      <c r="J3159" s="199">
        <v>0</v>
      </c>
      <c r="K3159" s="199" t="e">
        <f ca="1"/>
        <v>#NAME?</v>
      </c>
      <c r="T3159" s="199">
        <v>0</v>
      </c>
      <c r="U3159" s="199">
        <v>0</v>
      </c>
    </row>
    <row r="3160" spans="9:21" x14ac:dyDescent="0.3">
      <c r="I3160" s="199">
        <v>0</v>
      </c>
      <c r="J3160" s="199">
        <v>0</v>
      </c>
      <c r="K3160" s="199" t="e">
        <f ca="1"/>
        <v>#NAME?</v>
      </c>
      <c r="T3160" s="199">
        <v>0</v>
      </c>
      <c r="U3160" s="199">
        <v>0</v>
      </c>
    </row>
    <row r="3161" spans="9:21" x14ac:dyDescent="0.3">
      <c r="I3161" s="199">
        <v>0</v>
      </c>
      <c r="J3161" s="199">
        <v>0</v>
      </c>
      <c r="K3161" s="199" t="e">
        <f ca="1"/>
        <v>#NAME?</v>
      </c>
      <c r="T3161" s="199">
        <v>0</v>
      </c>
      <c r="U3161" s="199">
        <v>0</v>
      </c>
    </row>
    <row r="3162" spans="9:21" x14ac:dyDescent="0.3">
      <c r="I3162" s="199">
        <v>0</v>
      </c>
      <c r="J3162" s="199">
        <v>0</v>
      </c>
      <c r="K3162" s="199" t="e">
        <f ca="1"/>
        <v>#NAME?</v>
      </c>
      <c r="T3162" s="199">
        <v>0</v>
      </c>
      <c r="U3162" s="199">
        <v>0</v>
      </c>
    </row>
    <row r="3163" spans="9:21" x14ac:dyDescent="0.3">
      <c r="I3163" s="199">
        <v>0</v>
      </c>
      <c r="J3163" s="199">
        <v>0</v>
      </c>
      <c r="K3163" s="199" t="e">
        <f ca="1"/>
        <v>#NAME?</v>
      </c>
      <c r="T3163" s="199">
        <v>0</v>
      </c>
      <c r="U3163" s="199">
        <v>0</v>
      </c>
    </row>
    <row r="3164" spans="9:21" x14ac:dyDescent="0.3">
      <c r="I3164" s="199">
        <v>0</v>
      </c>
      <c r="J3164" s="199">
        <v>0</v>
      </c>
      <c r="K3164" s="199" t="e">
        <f ca="1"/>
        <v>#NAME?</v>
      </c>
      <c r="T3164" s="199">
        <v>0</v>
      </c>
      <c r="U3164" s="199">
        <v>0</v>
      </c>
    </row>
    <row r="3165" spans="9:21" x14ac:dyDescent="0.3">
      <c r="I3165" s="199">
        <v>0</v>
      </c>
      <c r="J3165" s="199">
        <v>0</v>
      </c>
      <c r="K3165" s="199" t="e">
        <f ca="1"/>
        <v>#NAME?</v>
      </c>
      <c r="T3165" s="199">
        <v>0</v>
      </c>
      <c r="U3165" s="199">
        <v>0</v>
      </c>
    </row>
    <row r="3166" spans="9:21" x14ac:dyDescent="0.3">
      <c r="I3166" s="199">
        <v>0</v>
      </c>
      <c r="J3166" s="199">
        <v>0</v>
      </c>
      <c r="K3166" s="199" t="e">
        <f ca="1"/>
        <v>#NAME?</v>
      </c>
      <c r="T3166" s="199">
        <v>0</v>
      </c>
      <c r="U3166" s="199">
        <v>0</v>
      </c>
    </row>
    <row r="3167" spans="9:21" x14ac:dyDescent="0.3">
      <c r="I3167" s="199">
        <v>0</v>
      </c>
      <c r="J3167" s="199">
        <v>0</v>
      </c>
      <c r="K3167" s="199" t="e">
        <f ca="1"/>
        <v>#NAME?</v>
      </c>
      <c r="T3167" s="199">
        <v>0</v>
      </c>
      <c r="U3167" s="199">
        <v>0</v>
      </c>
    </row>
    <row r="3168" spans="9:21" x14ac:dyDescent="0.3">
      <c r="I3168" s="199">
        <v>0</v>
      </c>
      <c r="J3168" s="199">
        <v>0</v>
      </c>
      <c r="K3168" s="199" t="e">
        <f ca="1"/>
        <v>#NAME?</v>
      </c>
      <c r="T3168" s="199">
        <v>0</v>
      </c>
      <c r="U3168" s="199">
        <v>0</v>
      </c>
    </row>
    <row r="3169" spans="9:21" x14ac:dyDescent="0.3">
      <c r="I3169" s="199">
        <v>0</v>
      </c>
      <c r="J3169" s="199">
        <v>0</v>
      </c>
      <c r="K3169" s="199" t="e">
        <f ca="1"/>
        <v>#NAME?</v>
      </c>
      <c r="T3169" s="199">
        <v>0</v>
      </c>
      <c r="U3169" s="199">
        <v>0</v>
      </c>
    </row>
    <row r="3170" spans="9:21" x14ac:dyDescent="0.3">
      <c r="I3170" s="199">
        <v>0</v>
      </c>
      <c r="J3170" s="199">
        <v>0</v>
      </c>
      <c r="K3170" s="199" t="e">
        <f ca="1"/>
        <v>#NAME?</v>
      </c>
      <c r="T3170" s="199">
        <v>0</v>
      </c>
      <c r="U3170" s="199">
        <v>0</v>
      </c>
    </row>
    <row r="3171" spans="9:21" x14ac:dyDescent="0.3">
      <c r="I3171" s="199">
        <v>0</v>
      </c>
      <c r="J3171" s="199">
        <v>0</v>
      </c>
      <c r="K3171" s="199" t="e">
        <f ca="1"/>
        <v>#NAME?</v>
      </c>
      <c r="T3171" s="199">
        <v>0</v>
      </c>
      <c r="U3171" s="199">
        <v>0</v>
      </c>
    </row>
    <row r="3172" spans="9:21" x14ac:dyDescent="0.3">
      <c r="I3172" s="199">
        <v>0</v>
      </c>
      <c r="J3172" s="199">
        <v>0</v>
      </c>
      <c r="K3172" s="199" t="e">
        <f ca="1"/>
        <v>#NAME?</v>
      </c>
      <c r="T3172" s="199">
        <v>0</v>
      </c>
      <c r="U3172" s="199">
        <v>0</v>
      </c>
    </row>
    <row r="3173" spans="9:21" x14ac:dyDescent="0.3">
      <c r="I3173" s="199">
        <v>0</v>
      </c>
      <c r="J3173" s="199">
        <v>0</v>
      </c>
      <c r="K3173" s="199" t="e">
        <f ca="1"/>
        <v>#NAME?</v>
      </c>
      <c r="T3173" s="199">
        <v>0</v>
      </c>
      <c r="U3173" s="199">
        <v>0</v>
      </c>
    </row>
    <row r="3174" spans="9:21" x14ac:dyDescent="0.3">
      <c r="I3174" s="199">
        <v>0</v>
      </c>
      <c r="J3174" s="199">
        <v>0</v>
      </c>
      <c r="K3174" s="199" t="e">
        <f ca="1"/>
        <v>#NAME?</v>
      </c>
      <c r="T3174" s="199">
        <v>0</v>
      </c>
      <c r="U3174" s="199">
        <v>0</v>
      </c>
    </row>
    <row r="3175" spans="9:21" x14ac:dyDescent="0.3">
      <c r="I3175" s="199">
        <v>0</v>
      </c>
      <c r="J3175" s="199">
        <v>0</v>
      </c>
      <c r="K3175" s="199" t="e">
        <f ca="1"/>
        <v>#NAME?</v>
      </c>
      <c r="T3175" s="199">
        <v>0</v>
      </c>
      <c r="U3175" s="199">
        <v>0</v>
      </c>
    </row>
    <row r="3176" spans="9:21" x14ac:dyDescent="0.3">
      <c r="I3176" s="199">
        <v>0</v>
      </c>
      <c r="J3176" s="199">
        <v>0</v>
      </c>
      <c r="K3176" s="199" t="e">
        <f ca="1"/>
        <v>#NAME?</v>
      </c>
      <c r="T3176" s="199">
        <v>0</v>
      </c>
      <c r="U3176" s="199">
        <v>0</v>
      </c>
    </row>
    <row r="3177" spans="9:21" x14ac:dyDescent="0.3">
      <c r="I3177" s="199">
        <v>0</v>
      </c>
      <c r="J3177" s="199">
        <v>0</v>
      </c>
      <c r="K3177" s="199" t="e">
        <f ca="1"/>
        <v>#NAME?</v>
      </c>
      <c r="T3177" s="199">
        <v>0</v>
      </c>
      <c r="U3177" s="199">
        <v>0</v>
      </c>
    </row>
    <row r="3178" spans="9:21" x14ac:dyDescent="0.3">
      <c r="I3178" s="199">
        <v>0</v>
      </c>
      <c r="J3178" s="199">
        <v>0</v>
      </c>
      <c r="K3178" s="199" t="e">
        <f ca="1"/>
        <v>#NAME?</v>
      </c>
      <c r="T3178" s="199">
        <v>0</v>
      </c>
      <c r="U3178" s="199">
        <v>0</v>
      </c>
    </row>
    <row r="3179" spans="9:21" x14ac:dyDescent="0.3">
      <c r="I3179" s="199">
        <v>0</v>
      </c>
      <c r="J3179" s="199">
        <v>0</v>
      </c>
      <c r="K3179" s="199" t="e">
        <f ca="1"/>
        <v>#NAME?</v>
      </c>
      <c r="T3179" s="199">
        <v>0</v>
      </c>
      <c r="U3179" s="199">
        <v>0</v>
      </c>
    </row>
    <row r="3180" spans="9:21" x14ac:dyDescent="0.3">
      <c r="I3180" s="199">
        <v>0</v>
      </c>
      <c r="J3180" s="199">
        <v>0</v>
      </c>
      <c r="K3180" s="199" t="e">
        <f ca="1"/>
        <v>#NAME?</v>
      </c>
      <c r="T3180" s="199">
        <v>0</v>
      </c>
      <c r="U3180" s="199">
        <v>0</v>
      </c>
    </row>
    <row r="3181" spans="9:21" x14ac:dyDescent="0.3">
      <c r="I3181" s="199">
        <v>0</v>
      </c>
      <c r="J3181" s="199">
        <v>0</v>
      </c>
      <c r="K3181" s="199" t="e">
        <f ca="1"/>
        <v>#NAME?</v>
      </c>
      <c r="T3181" s="199">
        <v>0</v>
      </c>
      <c r="U3181" s="199">
        <v>0</v>
      </c>
    </row>
    <row r="3182" spans="9:21" x14ac:dyDescent="0.3">
      <c r="I3182" s="199">
        <v>0</v>
      </c>
      <c r="J3182" s="199">
        <v>0</v>
      </c>
      <c r="K3182" s="199" t="e">
        <f ca="1"/>
        <v>#NAME?</v>
      </c>
      <c r="T3182" s="199">
        <v>0</v>
      </c>
      <c r="U3182" s="199">
        <v>0</v>
      </c>
    </row>
    <row r="3183" spans="9:21" x14ac:dyDescent="0.3">
      <c r="I3183" s="199">
        <v>0</v>
      </c>
      <c r="J3183" s="199">
        <v>0</v>
      </c>
      <c r="K3183" s="199" t="e">
        <f ca="1"/>
        <v>#NAME?</v>
      </c>
      <c r="T3183" s="199">
        <v>0</v>
      </c>
      <c r="U3183" s="199">
        <v>0</v>
      </c>
    </row>
    <row r="3184" spans="9:21" x14ac:dyDescent="0.3">
      <c r="I3184" s="199">
        <v>0</v>
      </c>
      <c r="J3184" s="199">
        <v>0</v>
      </c>
      <c r="K3184" s="199" t="e">
        <f ca="1"/>
        <v>#NAME?</v>
      </c>
      <c r="T3184" s="199">
        <v>0</v>
      </c>
      <c r="U3184" s="199">
        <v>0</v>
      </c>
    </row>
    <row r="3185" spans="9:21" x14ac:dyDescent="0.3">
      <c r="I3185" s="199">
        <v>0</v>
      </c>
      <c r="J3185" s="199">
        <v>0</v>
      </c>
      <c r="K3185" s="199" t="e">
        <f ca="1"/>
        <v>#NAME?</v>
      </c>
      <c r="T3185" s="199">
        <v>0</v>
      </c>
      <c r="U3185" s="199">
        <v>0</v>
      </c>
    </row>
    <row r="3186" spans="9:21" x14ac:dyDescent="0.3">
      <c r="I3186" s="199">
        <v>0</v>
      </c>
      <c r="J3186" s="199">
        <v>0</v>
      </c>
      <c r="K3186" s="199" t="e">
        <f ca="1"/>
        <v>#NAME?</v>
      </c>
      <c r="T3186" s="199">
        <v>0</v>
      </c>
      <c r="U3186" s="199">
        <v>505949.78376230964</v>
      </c>
    </row>
    <row r="3187" spans="9:21" x14ac:dyDescent="0.3">
      <c r="I3187" s="199">
        <v>0</v>
      </c>
      <c r="J3187" s="199">
        <v>0</v>
      </c>
      <c r="K3187" s="199" t="e">
        <f ca="1"/>
        <v>#NAME?</v>
      </c>
      <c r="T3187" s="199">
        <v>0</v>
      </c>
      <c r="U3187" s="199">
        <v>0</v>
      </c>
    </row>
    <row r="3188" spans="9:21" x14ac:dyDescent="0.3">
      <c r="I3188" s="199">
        <v>0</v>
      </c>
      <c r="J3188" s="199">
        <v>0</v>
      </c>
      <c r="K3188" s="199" t="e">
        <f ca="1"/>
        <v>#NAME?</v>
      </c>
      <c r="T3188" s="199">
        <v>0</v>
      </c>
      <c r="U3188" s="199">
        <v>0</v>
      </c>
    </row>
    <row r="3189" spans="9:21" x14ac:dyDescent="0.3">
      <c r="I3189" s="199">
        <v>0</v>
      </c>
      <c r="J3189" s="199">
        <v>0</v>
      </c>
      <c r="K3189" s="199" t="e">
        <f ca="1"/>
        <v>#NAME?</v>
      </c>
      <c r="T3189" s="199">
        <v>0</v>
      </c>
      <c r="U3189" s="199">
        <v>0</v>
      </c>
    </row>
    <row r="3190" spans="9:21" x14ac:dyDescent="0.3">
      <c r="I3190" s="199">
        <v>0</v>
      </c>
      <c r="J3190" s="199">
        <v>0</v>
      </c>
      <c r="K3190" s="199" t="e">
        <f ca="1"/>
        <v>#NAME?</v>
      </c>
      <c r="T3190" s="199">
        <v>0</v>
      </c>
      <c r="U3190" s="199">
        <v>0</v>
      </c>
    </row>
    <row r="3191" spans="9:21" x14ac:dyDescent="0.3">
      <c r="I3191" s="199">
        <v>0</v>
      </c>
      <c r="J3191" s="199">
        <v>0</v>
      </c>
      <c r="K3191" s="199" t="e">
        <f ca="1"/>
        <v>#NAME?</v>
      </c>
      <c r="T3191" s="199">
        <v>0</v>
      </c>
      <c r="U3191" s="199">
        <v>0</v>
      </c>
    </row>
    <row r="3192" spans="9:21" x14ac:dyDescent="0.3">
      <c r="I3192" s="199">
        <v>0</v>
      </c>
      <c r="J3192" s="199">
        <v>0</v>
      </c>
      <c r="K3192" s="199" t="e">
        <f ca="1"/>
        <v>#NAME?</v>
      </c>
      <c r="T3192" s="199">
        <v>0</v>
      </c>
      <c r="U3192" s="199">
        <v>0</v>
      </c>
    </row>
    <row r="3193" spans="9:21" x14ac:dyDescent="0.3">
      <c r="I3193" s="199">
        <v>0</v>
      </c>
      <c r="J3193" s="199">
        <v>0</v>
      </c>
      <c r="K3193" s="199" t="e">
        <f ca="1"/>
        <v>#NAME?</v>
      </c>
      <c r="T3193" s="199">
        <v>0</v>
      </c>
      <c r="U3193" s="199">
        <v>0</v>
      </c>
    </row>
    <row r="3194" spans="9:21" x14ac:dyDescent="0.3">
      <c r="I3194" s="199">
        <v>0</v>
      </c>
      <c r="J3194" s="199">
        <v>0</v>
      </c>
      <c r="K3194" s="199" t="e">
        <f ca="1"/>
        <v>#NAME?</v>
      </c>
      <c r="T3194" s="199">
        <v>0</v>
      </c>
      <c r="U3194" s="199">
        <v>0</v>
      </c>
    </row>
    <row r="3195" spans="9:21" x14ac:dyDescent="0.3">
      <c r="I3195" s="199">
        <v>0</v>
      </c>
      <c r="J3195" s="199">
        <v>0</v>
      </c>
      <c r="K3195" s="199" t="e">
        <f ca="1"/>
        <v>#NAME?</v>
      </c>
      <c r="T3195" s="199">
        <v>0</v>
      </c>
      <c r="U3195" s="199">
        <v>0</v>
      </c>
    </row>
    <row r="3196" spans="9:21" x14ac:dyDescent="0.3">
      <c r="I3196" s="199">
        <v>0</v>
      </c>
      <c r="J3196" s="199">
        <v>0</v>
      </c>
      <c r="K3196" s="199" t="e">
        <f ca="1"/>
        <v>#NAME?</v>
      </c>
      <c r="T3196" s="199">
        <v>0</v>
      </c>
      <c r="U3196" s="199">
        <v>0</v>
      </c>
    </row>
    <row r="3197" spans="9:21" x14ac:dyDescent="0.3">
      <c r="I3197" s="199">
        <v>0</v>
      </c>
      <c r="J3197" s="199">
        <v>0</v>
      </c>
      <c r="K3197" s="199" t="e">
        <f ca="1"/>
        <v>#NAME?</v>
      </c>
      <c r="T3197" s="199">
        <v>0</v>
      </c>
      <c r="U3197" s="199">
        <v>0</v>
      </c>
    </row>
    <row r="3198" spans="9:21" x14ac:dyDescent="0.3">
      <c r="I3198" s="199">
        <v>0</v>
      </c>
      <c r="J3198" s="199">
        <v>0</v>
      </c>
      <c r="K3198" s="199" t="e">
        <f ca="1"/>
        <v>#NAME?</v>
      </c>
      <c r="T3198" s="199">
        <v>0</v>
      </c>
      <c r="U3198" s="199">
        <v>0</v>
      </c>
    </row>
    <row r="3199" spans="9:21" x14ac:dyDescent="0.3">
      <c r="I3199" s="199">
        <v>0</v>
      </c>
      <c r="J3199" s="199">
        <v>0</v>
      </c>
      <c r="K3199" s="199" t="e">
        <f ca="1"/>
        <v>#NAME?</v>
      </c>
      <c r="T3199" s="199">
        <v>0</v>
      </c>
      <c r="U3199" s="199">
        <v>0</v>
      </c>
    </row>
    <row r="3200" spans="9:21" x14ac:dyDescent="0.3">
      <c r="I3200" s="199">
        <v>0</v>
      </c>
      <c r="J3200" s="199">
        <v>0</v>
      </c>
      <c r="K3200" s="199" t="e">
        <f ca="1"/>
        <v>#NAME?</v>
      </c>
      <c r="T3200" s="199">
        <v>0</v>
      </c>
      <c r="U3200" s="199">
        <v>0</v>
      </c>
    </row>
    <row r="3201" spans="9:21" x14ac:dyDescent="0.3">
      <c r="I3201" s="199">
        <v>0</v>
      </c>
      <c r="J3201" s="199">
        <v>0</v>
      </c>
      <c r="K3201" s="199" t="e">
        <f ca="1"/>
        <v>#NAME?</v>
      </c>
      <c r="T3201" s="199">
        <v>0</v>
      </c>
      <c r="U3201" s="199">
        <v>0</v>
      </c>
    </row>
    <row r="3202" spans="9:21" x14ac:dyDescent="0.3">
      <c r="I3202" s="199">
        <v>0</v>
      </c>
      <c r="J3202" s="199">
        <v>0</v>
      </c>
      <c r="K3202" s="199" t="e">
        <f ca="1"/>
        <v>#NAME?</v>
      </c>
      <c r="T3202" s="199">
        <v>0</v>
      </c>
      <c r="U3202" s="199">
        <v>0</v>
      </c>
    </row>
    <row r="3203" spans="9:21" x14ac:dyDescent="0.3">
      <c r="I3203" s="199">
        <v>0</v>
      </c>
      <c r="J3203" s="199">
        <v>0</v>
      </c>
      <c r="K3203" s="199" t="e">
        <f ca="1"/>
        <v>#NAME?</v>
      </c>
      <c r="T3203" s="199">
        <v>0</v>
      </c>
      <c r="U3203" s="199">
        <v>0</v>
      </c>
    </row>
    <row r="3204" spans="9:21" x14ac:dyDescent="0.3">
      <c r="I3204" s="199">
        <v>0</v>
      </c>
      <c r="J3204" s="199">
        <v>0</v>
      </c>
      <c r="K3204" s="199" t="e">
        <f ca="1"/>
        <v>#NAME?</v>
      </c>
      <c r="T3204" s="199">
        <v>0</v>
      </c>
      <c r="U3204" s="199">
        <v>0</v>
      </c>
    </row>
    <row r="3205" spans="9:21" x14ac:dyDescent="0.3">
      <c r="I3205" s="199">
        <v>0</v>
      </c>
      <c r="J3205" s="199">
        <v>0</v>
      </c>
      <c r="K3205" s="199" t="e">
        <f ca="1"/>
        <v>#NAME?</v>
      </c>
      <c r="T3205" s="199">
        <v>0</v>
      </c>
      <c r="U3205" s="199">
        <v>0</v>
      </c>
    </row>
    <row r="3206" spans="9:21" x14ac:dyDescent="0.3">
      <c r="I3206" s="199">
        <v>0</v>
      </c>
      <c r="J3206" s="199">
        <v>0</v>
      </c>
      <c r="K3206" s="199" t="e">
        <f ca="1"/>
        <v>#NAME?</v>
      </c>
      <c r="T3206" s="199">
        <v>0</v>
      </c>
      <c r="U3206" s="199">
        <v>0</v>
      </c>
    </row>
    <row r="3207" spans="9:21" x14ac:dyDescent="0.3">
      <c r="I3207" s="199">
        <v>0</v>
      </c>
      <c r="J3207" s="199">
        <v>0</v>
      </c>
      <c r="K3207" s="199" t="e">
        <f ca="1"/>
        <v>#NAME?</v>
      </c>
      <c r="T3207" s="199">
        <v>0</v>
      </c>
      <c r="U3207" s="199">
        <v>401955.40001711989</v>
      </c>
    </row>
    <row r="3208" spans="9:21" x14ac:dyDescent="0.3">
      <c r="I3208" s="199">
        <v>0</v>
      </c>
      <c r="J3208" s="199">
        <v>0</v>
      </c>
      <c r="K3208" s="199" t="e">
        <f ca="1"/>
        <v>#NAME?</v>
      </c>
      <c r="T3208" s="199">
        <v>0</v>
      </c>
      <c r="U3208" s="199">
        <v>0</v>
      </c>
    </row>
    <row r="3209" spans="9:21" x14ac:dyDescent="0.3">
      <c r="I3209" s="199">
        <v>0</v>
      </c>
      <c r="J3209" s="199">
        <v>0</v>
      </c>
      <c r="K3209" s="199" t="e">
        <f ca="1"/>
        <v>#NAME?</v>
      </c>
      <c r="T3209" s="199">
        <v>0</v>
      </c>
      <c r="U3209" s="199">
        <v>0</v>
      </c>
    </row>
    <row r="3210" spans="9:21" x14ac:dyDescent="0.3">
      <c r="I3210" s="199">
        <v>0</v>
      </c>
      <c r="J3210" s="199">
        <v>0</v>
      </c>
      <c r="K3210" s="199" t="e">
        <f ca="1"/>
        <v>#NAME?</v>
      </c>
      <c r="T3210" s="199">
        <v>0</v>
      </c>
      <c r="U3210" s="199">
        <v>0</v>
      </c>
    </row>
    <row r="3211" spans="9:21" x14ac:dyDescent="0.3">
      <c r="I3211" s="199">
        <v>0</v>
      </c>
      <c r="J3211" s="199">
        <v>0</v>
      </c>
      <c r="K3211" s="199" t="e">
        <f ca="1"/>
        <v>#NAME?</v>
      </c>
      <c r="T3211" s="199">
        <v>0</v>
      </c>
      <c r="U3211" s="199">
        <v>0</v>
      </c>
    </row>
    <row r="3212" spans="9:21" x14ac:dyDescent="0.3">
      <c r="I3212" s="199">
        <v>0</v>
      </c>
      <c r="J3212" s="199">
        <v>0</v>
      </c>
      <c r="K3212" s="199" t="e">
        <f ca="1"/>
        <v>#NAME?</v>
      </c>
      <c r="T3212" s="199">
        <v>0</v>
      </c>
      <c r="U3212" s="199">
        <v>0</v>
      </c>
    </row>
    <row r="3213" spans="9:21" x14ac:dyDescent="0.3">
      <c r="I3213" s="199">
        <v>0</v>
      </c>
      <c r="J3213" s="199">
        <v>0</v>
      </c>
      <c r="K3213" s="199" t="e">
        <f ca="1"/>
        <v>#NAME?</v>
      </c>
      <c r="T3213" s="199">
        <v>0</v>
      </c>
      <c r="U3213" s="199">
        <v>0</v>
      </c>
    </row>
    <row r="3214" spans="9:21" x14ac:dyDescent="0.3">
      <c r="I3214" s="199">
        <v>0</v>
      </c>
      <c r="J3214" s="199">
        <v>0</v>
      </c>
      <c r="K3214" s="199" t="e">
        <f ca="1"/>
        <v>#NAME?</v>
      </c>
      <c r="T3214" s="199">
        <v>0</v>
      </c>
      <c r="U3214" s="199">
        <v>0</v>
      </c>
    </row>
    <row r="3215" spans="9:21" x14ac:dyDescent="0.3">
      <c r="I3215" s="199">
        <v>0</v>
      </c>
      <c r="J3215" s="199">
        <v>0</v>
      </c>
      <c r="K3215" s="199" t="e">
        <f ca="1"/>
        <v>#NAME?</v>
      </c>
      <c r="T3215" s="199">
        <v>0</v>
      </c>
      <c r="U3215" s="199">
        <v>0</v>
      </c>
    </row>
    <row r="3216" spans="9:21" x14ac:dyDescent="0.3">
      <c r="I3216" s="199">
        <v>0</v>
      </c>
      <c r="J3216" s="199">
        <v>0</v>
      </c>
      <c r="K3216" s="199" t="e">
        <f ca="1"/>
        <v>#NAME?</v>
      </c>
      <c r="T3216" s="199">
        <v>0</v>
      </c>
      <c r="U3216" s="199">
        <v>0</v>
      </c>
    </row>
    <row r="3217" spans="9:21" x14ac:dyDescent="0.3">
      <c r="I3217" s="199">
        <v>0</v>
      </c>
      <c r="J3217" s="199">
        <v>0</v>
      </c>
      <c r="K3217" s="199" t="e">
        <f ca="1"/>
        <v>#NAME?</v>
      </c>
      <c r="T3217" s="199">
        <v>0</v>
      </c>
      <c r="U3217" s="199">
        <v>0</v>
      </c>
    </row>
    <row r="3218" spans="9:21" x14ac:dyDescent="0.3">
      <c r="I3218" s="199">
        <v>0</v>
      </c>
      <c r="J3218" s="199">
        <v>0</v>
      </c>
      <c r="K3218" s="199" t="e">
        <f ca="1"/>
        <v>#NAME?</v>
      </c>
      <c r="T3218" s="199">
        <v>0</v>
      </c>
      <c r="U3218" s="199">
        <v>0</v>
      </c>
    </row>
    <row r="3219" spans="9:21" x14ac:dyDescent="0.3">
      <c r="I3219" s="199">
        <v>0</v>
      </c>
      <c r="J3219" s="199">
        <v>0</v>
      </c>
      <c r="K3219" s="199" t="e">
        <f ca="1"/>
        <v>#NAME?</v>
      </c>
      <c r="T3219" s="199">
        <v>0</v>
      </c>
      <c r="U3219" s="199">
        <v>0</v>
      </c>
    </row>
    <row r="3220" spans="9:21" x14ac:dyDescent="0.3">
      <c r="I3220" s="199">
        <v>0</v>
      </c>
      <c r="J3220" s="199">
        <v>0</v>
      </c>
      <c r="K3220" s="199" t="e">
        <f ca="1"/>
        <v>#NAME?</v>
      </c>
      <c r="T3220" s="199">
        <v>0</v>
      </c>
      <c r="U3220" s="199">
        <v>0</v>
      </c>
    </row>
    <row r="3221" spans="9:21" x14ac:dyDescent="0.3">
      <c r="I3221" s="199">
        <v>0</v>
      </c>
      <c r="J3221" s="199">
        <v>0</v>
      </c>
      <c r="K3221" s="199" t="e">
        <f ca="1"/>
        <v>#NAME?</v>
      </c>
      <c r="T3221" s="199">
        <v>0</v>
      </c>
      <c r="U3221" s="199">
        <v>0</v>
      </c>
    </row>
    <row r="3222" spans="9:21" x14ac:dyDescent="0.3">
      <c r="I3222" s="199">
        <v>0</v>
      </c>
      <c r="J3222" s="199">
        <v>0</v>
      </c>
      <c r="K3222" s="199" t="e">
        <f ca="1"/>
        <v>#NAME?</v>
      </c>
      <c r="T3222" s="199">
        <v>0</v>
      </c>
      <c r="U3222" s="199">
        <v>0</v>
      </c>
    </row>
    <row r="3223" spans="9:21" x14ac:dyDescent="0.3">
      <c r="I3223" s="199">
        <v>0</v>
      </c>
      <c r="J3223" s="199">
        <v>0</v>
      </c>
      <c r="K3223" s="199" t="e">
        <f ca="1"/>
        <v>#NAME?</v>
      </c>
      <c r="T3223" s="199">
        <v>0</v>
      </c>
      <c r="U3223" s="199">
        <v>200743.06958496125</v>
      </c>
    </row>
    <row r="3224" spans="9:21" x14ac:dyDescent="0.3">
      <c r="I3224" s="199">
        <v>0</v>
      </c>
      <c r="J3224" s="199">
        <v>0</v>
      </c>
      <c r="K3224" s="199" t="e">
        <f ca="1"/>
        <v>#NAME?</v>
      </c>
      <c r="T3224" s="199">
        <v>0</v>
      </c>
      <c r="U3224" s="199">
        <v>0</v>
      </c>
    </row>
    <row r="3225" spans="9:21" x14ac:dyDescent="0.3">
      <c r="I3225" s="199">
        <v>0</v>
      </c>
      <c r="J3225" s="199">
        <v>0</v>
      </c>
      <c r="K3225" s="199" t="e">
        <f ca="1"/>
        <v>#NAME?</v>
      </c>
      <c r="T3225" s="199">
        <v>0</v>
      </c>
      <c r="U3225" s="199">
        <v>0</v>
      </c>
    </row>
    <row r="3226" spans="9:21" x14ac:dyDescent="0.3">
      <c r="I3226" s="199">
        <v>0</v>
      </c>
      <c r="J3226" s="199">
        <v>0</v>
      </c>
      <c r="K3226" s="199" t="e">
        <f ca="1"/>
        <v>#NAME?</v>
      </c>
      <c r="T3226" s="199">
        <v>0</v>
      </c>
      <c r="U3226" s="199">
        <v>0</v>
      </c>
    </row>
    <row r="3227" spans="9:21" x14ac:dyDescent="0.3">
      <c r="I3227" s="199">
        <v>0</v>
      </c>
      <c r="J3227" s="199">
        <v>0</v>
      </c>
      <c r="K3227" s="199" t="e">
        <f ca="1"/>
        <v>#NAME?</v>
      </c>
      <c r="T3227" s="199">
        <v>0</v>
      </c>
      <c r="U3227" s="199">
        <v>0</v>
      </c>
    </row>
    <row r="3228" spans="9:21" x14ac:dyDescent="0.3">
      <c r="I3228" s="199">
        <v>0</v>
      </c>
      <c r="J3228" s="199">
        <v>0</v>
      </c>
      <c r="K3228" s="199" t="e">
        <f ca="1"/>
        <v>#NAME?</v>
      </c>
      <c r="T3228" s="199">
        <v>0</v>
      </c>
      <c r="U3228" s="199">
        <v>0</v>
      </c>
    </row>
    <row r="3229" spans="9:21" x14ac:dyDescent="0.3">
      <c r="I3229" s="199">
        <v>0</v>
      </c>
      <c r="J3229" s="199">
        <v>0</v>
      </c>
      <c r="K3229" s="199" t="e">
        <f ca="1"/>
        <v>#NAME?</v>
      </c>
      <c r="T3229" s="199">
        <v>0</v>
      </c>
      <c r="U3229" s="199">
        <v>0</v>
      </c>
    </row>
    <row r="3230" spans="9:21" x14ac:dyDescent="0.3">
      <c r="I3230" s="199">
        <v>0</v>
      </c>
      <c r="J3230" s="199">
        <v>0</v>
      </c>
      <c r="K3230" s="199" t="e">
        <f ca="1"/>
        <v>#NAME?</v>
      </c>
      <c r="T3230" s="199">
        <v>0</v>
      </c>
      <c r="U3230" s="199">
        <v>0</v>
      </c>
    </row>
    <row r="3231" spans="9:21" x14ac:dyDescent="0.3">
      <c r="I3231" s="199">
        <v>0</v>
      </c>
      <c r="J3231" s="199">
        <v>0</v>
      </c>
      <c r="K3231" s="199" t="e">
        <f ca="1"/>
        <v>#NAME?</v>
      </c>
      <c r="T3231" s="199">
        <v>0</v>
      </c>
      <c r="U3231" s="199">
        <v>0</v>
      </c>
    </row>
    <row r="3232" spans="9:21" x14ac:dyDescent="0.3">
      <c r="I3232" s="199">
        <v>0</v>
      </c>
      <c r="J3232" s="199">
        <v>0</v>
      </c>
      <c r="K3232" s="199" t="e">
        <f ca="1"/>
        <v>#NAME?</v>
      </c>
      <c r="T3232" s="199">
        <v>0</v>
      </c>
      <c r="U3232" s="199">
        <v>0</v>
      </c>
    </row>
    <row r="3233" spans="9:21" x14ac:dyDescent="0.3">
      <c r="I3233" s="199">
        <v>0</v>
      </c>
      <c r="J3233" s="199">
        <v>0</v>
      </c>
      <c r="K3233" s="199" t="e">
        <f ca="1"/>
        <v>#NAME?</v>
      </c>
      <c r="T3233" s="199">
        <v>0</v>
      </c>
      <c r="U3233" s="199">
        <v>0</v>
      </c>
    </row>
    <row r="3234" spans="9:21" x14ac:dyDescent="0.3">
      <c r="I3234" s="199">
        <v>0</v>
      </c>
      <c r="J3234" s="199">
        <v>0</v>
      </c>
      <c r="K3234" s="199" t="e">
        <f ca="1"/>
        <v>#NAME?</v>
      </c>
      <c r="T3234" s="199">
        <v>0</v>
      </c>
      <c r="U3234" s="199">
        <v>0</v>
      </c>
    </row>
    <row r="3235" spans="9:21" x14ac:dyDescent="0.3">
      <c r="I3235" s="199">
        <v>0</v>
      </c>
      <c r="J3235" s="199">
        <v>0</v>
      </c>
      <c r="K3235" s="199" t="e">
        <f ca="1"/>
        <v>#NAME?</v>
      </c>
      <c r="T3235" s="199">
        <v>0</v>
      </c>
      <c r="U3235" s="199">
        <v>0</v>
      </c>
    </row>
    <row r="3236" spans="9:21" x14ac:dyDescent="0.3">
      <c r="I3236" s="199">
        <v>0</v>
      </c>
      <c r="J3236" s="199">
        <v>0</v>
      </c>
      <c r="K3236" s="199" t="e">
        <f ca="1"/>
        <v>#NAME?</v>
      </c>
      <c r="T3236" s="199">
        <v>0</v>
      </c>
      <c r="U3236" s="199">
        <v>0</v>
      </c>
    </row>
    <row r="3237" spans="9:21" x14ac:dyDescent="0.3">
      <c r="I3237" s="199">
        <v>0</v>
      </c>
      <c r="J3237" s="199">
        <v>0</v>
      </c>
      <c r="K3237" s="199" t="e">
        <f ca="1"/>
        <v>#NAME?</v>
      </c>
      <c r="T3237" s="199">
        <v>0</v>
      </c>
      <c r="U3237" s="199">
        <v>0</v>
      </c>
    </row>
    <row r="3238" spans="9:21" x14ac:dyDescent="0.3">
      <c r="I3238" s="199">
        <v>0</v>
      </c>
      <c r="J3238" s="199">
        <v>0</v>
      </c>
      <c r="K3238" s="199" t="e">
        <f ca="1"/>
        <v>#NAME?</v>
      </c>
      <c r="T3238" s="199">
        <v>0</v>
      </c>
      <c r="U3238" s="199">
        <v>0</v>
      </c>
    </row>
    <row r="3239" spans="9:21" x14ac:dyDescent="0.3">
      <c r="I3239" s="199">
        <v>0</v>
      </c>
      <c r="J3239" s="199">
        <v>0</v>
      </c>
      <c r="K3239" s="199" t="e">
        <f ca="1"/>
        <v>#NAME?</v>
      </c>
      <c r="T3239" s="199">
        <v>0</v>
      </c>
      <c r="U3239" s="199">
        <v>0</v>
      </c>
    </row>
    <row r="3240" spans="9:21" x14ac:dyDescent="0.3">
      <c r="I3240" s="199">
        <v>104745.63542075262</v>
      </c>
      <c r="J3240" s="199">
        <v>0</v>
      </c>
      <c r="K3240" s="199" t="e">
        <f ca="1"/>
        <v>#NAME?</v>
      </c>
      <c r="T3240" s="199">
        <v>104745.63542075262</v>
      </c>
      <c r="U3240" s="199">
        <v>0</v>
      </c>
    </row>
    <row r="3241" spans="9:21" x14ac:dyDescent="0.3">
      <c r="I3241" s="199">
        <v>0</v>
      </c>
      <c r="J3241" s="199">
        <v>0</v>
      </c>
      <c r="K3241" s="199" t="e">
        <f ca="1"/>
        <v>#NAME?</v>
      </c>
      <c r="T3241" s="199">
        <v>0</v>
      </c>
      <c r="U3241" s="199">
        <v>0</v>
      </c>
    </row>
    <row r="3242" spans="9:21" x14ac:dyDescent="0.3">
      <c r="I3242" s="199">
        <v>0</v>
      </c>
      <c r="J3242" s="199">
        <v>0</v>
      </c>
      <c r="K3242" s="199" t="e">
        <f ca="1"/>
        <v>#NAME?</v>
      </c>
      <c r="T3242" s="199">
        <v>0</v>
      </c>
      <c r="U3242" s="199">
        <v>0</v>
      </c>
    </row>
    <row r="3243" spans="9:21" x14ac:dyDescent="0.3">
      <c r="I3243" s="199">
        <v>0</v>
      </c>
      <c r="J3243" s="199">
        <v>0</v>
      </c>
      <c r="K3243" s="199" t="e">
        <f ca="1"/>
        <v>#NAME?</v>
      </c>
      <c r="T3243" s="199">
        <v>0</v>
      </c>
      <c r="U3243" s="199">
        <v>0</v>
      </c>
    </row>
    <row r="3244" spans="9:21" x14ac:dyDescent="0.3">
      <c r="I3244" s="199">
        <v>0</v>
      </c>
      <c r="J3244" s="199">
        <v>0</v>
      </c>
      <c r="K3244" s="199" t="e">
        <f ca="1"/>
        <v>#NAME?</v>
      </c>
      <c r="T3244" s="199">
        <v>0</v>
      </c>
      <c r="U3244" s="199">
        <v>0</v>
      </c>
    </row>
    <row r="3245" spans="9:21" x14ac:dyDescent="0.3">
      <c r="I3245" s="199">
        <v>0</v>
      </c>
      <c r="J3245" s="199">
        <v>0</v>
      </c>
      <c r="K3245" s="199" t="e">
        <f ca="1"/>
        <v>#NAME?</v>
      </c>
      <c r="T3245" s="199">
        <v>0</v>
      </c>
      <c r="U3245" s="199">
        <v>0</v>
      </c>
    </row>
    <row r="3246" spans="9:21" x14ac:dyDescent="0.3">
      <c r="I3246" s="199">
        <v>0</v>
      </c>
      <c r="J3246" s="199">
        <v>0</v>
      </c>
      <c r="K3246" s="199" t="e">
        <f ca="1"/>
        <v>#NAME?</v>
      </c>
      <c r="T3246" s="199">
        <v>0</v>
      </c>
      <c r="U3246" s="199">
        <v>0</v>
      </c>
    </row>
    <row r="3247" spans="9:21" x14ac:dyDescent="0.3">
      <c r="I3247" s="199">
        <v>0</v>
      </c>
      <c r="J3247" s="199">
        <v>0</v>
      </c>
      <c r="K3247" s="199" t="e">
        <f ca="1"/>
        <v>#NAME?</v>
      </c>
      <c r="T3247" s="199">
        <v>0</v>
      </c>
      <c r="U3247" s="199">
        <v>0</v>
      </c>
    </row>
    <row r="3248" spans="9:21" x14ac:dyDescent="0.3">
      <c r="I3248" s="199">
        <v>0</v>
      </c>
      <c r="J3248" s="199">
        <v>0</v>
      </c>
      <c r="K3248" s="199" t="e">
        <f ca="1"/>
        <v>#NAME?</v>
      </c>
      <c r="T3248" s="199">
        <v>0</v>
      </c>
      <c r="U3248" s="199">
        <v>0</v>
      </c>
    </row>
    <row r="3249" spans="9:21" x14ac:dyDescent="0.3">
      <c r="I3249" s="199">
        <v>0</v>
      </c>
      <c r="J3249" s="199">
        <v>0</v>
      </c>
      <c r="K3249" s="199" t="e">
        <f ca="1"/>
        <v>#NAME?</v>
      </c>
      <c r="T3249" s="199">
        <v>0</v>
      </c>
      <c r="U3249" s="199">
        <v>0</v>
      </c>
    </row>
    <row r="3250" spans="9:21" x14ac:dyDescent="0.3">
      <c r="I3250" s="199">
        <v>0</v>
      </c>
      <c r="J3250" s="199">
        <v>0</v>
      </c>
      <c r="K3250" s="199" t="e">
        <f ca="1"/>
        <v>#NAME?</v>
      </c>
      <c r="T3250" s="199">
        <v>0</v>
      </c>
      <c r="U3250" s="199">
        <v>0</v>
      </c>
    </row>
    <row r="3251" spans="9:21" x14ac:dyDescent="0.3">
      <c r="I3251" s="199">
        <v>0</v>
      </c>
      <c r="J3251" s="199">
        <v>0</v>
      </c>
      <c r="K3251" s="199" t="e">
        <f ca="1"/>
        <v>#NAME?</v>
      </c>
      <c r="T3251" s="199">
        <v>0</v>
      </c>
      <c r="U3251" s="199">
        <v>0</v>
      </c>
    </row>
    <row r="3252" spans="9:21" x14ac:dyDescent="0.3">
      <c r="I3252" s="199">
        <v>0</v>
      </c>
      <c r="J3252" s="199">
        <v>0</v>
      </c>
      <c r="K3252" s="199" t="e">
        <f ca="1"/>
        <v>#NAME?</v>
      </c>
      <c r="T3252" s="199">
        <v>0</v>
      </c>
      <c r="U3252" s="199">
        <v>0</v>
      </c>
    </row>
    <row r="3253" spans="9:21" x14ac:dyDescent="0.3">
      <c r="I3253" s="199">
        <v>0</v>
      </c>
      <c r="J3253" s="199">
        <v>0</v>
      </c>
      <c r="K3253" s="199" t="e">
        <f ca="1"/>
        <v>#NAME?</v>
      </c>
      <c r="T3253" s="199">
        <v>0</v>
      </c>
      <c r="U3253" s="199">
        <v>0</v>
      </c>
    </row>
    <row r="3254" spans="9:21" x14ac:dyDescent="0.3">
      <c r="I3254" s="199">
        <v>0</v>
      </c>
      <c r="J3254" s="199">
        <v>0</v>
      </c>
      <c r="K3254" s="199" t="e">
        <f ca="1"/>
        <v>#NAME?</v>
      </c>
      <c r="T3254" s="199">
        <v>0</v>
      </c>
      <c r="U3254" s="199">
        <v>0</v>
      </c>
    </row>
    <row r="3255" spans="9:21" x14ac:dyDescent="0.3">
      <c r="I3255" s="199">
        <v>0</v>
      </c>
      <c r="J3255" s="199">
        <v>0</v>
      </c>
      <c r="K3255" s="199" t="e">
        <f ca="1"/>
        <v>#NAME?</v>
      </c>
      <c r="T3255" s="199">
        <v>0</v>
      </c>
      <c r="U3255" s="199">
        <v>0</v>
      </c>
    </row>
    <row r="3256" spans="9:21" x14ac:dyDescent="0.3">
      <c r="I3256" s="199">
        <v>0</v>
      </c>
      <c r="J3256" s="199">
        <v>0</v>
      </c>
      <c r="K3256" s="199" t="e">
        <f ca="1"/>
        <v>#NAME?</v>
      </c>
      <c r="T3256" s="199">
        <v>0</v>
      </c>
      <c r="U3256" s="199">
        <v>0</v>
      </c>
    </row>
    <row r="3257" spans="9:21" x14ac:dyDescent="0.3">
      <c r="I3257" s="199">
        <v>0</v>
      </c>
      <c r="J3257" s="199">
        <v>0</v>
      </c>
      <c r="K3257" s="199" t="e">
        <f ca="1"/>
        <v>#NAME?</v>
      </c>
      <c r="T3257" s="199">
        <v>0</v>
      </c>
      <c r="U3257" s="199">
        <v>0</v>
      </c>
    </row>
    <row r="3258" spans="9:21" x14ac:dyDescent="0.3">
      <c r="I3258" s="199">
        <v>0</v>
      </c>
      <c r="J3258" s="199">
        <v>0</v>
      </c>
      <c r="K3258" s="199" t="e">
        <f ca="1"/>
        <v>#NAME?</v>
      </c>
      <c r="T3258" s="199">
        <v>0</v>
      </c>
      <c r="U3258" s="199">
        <v>0</v>
      </c>
    </row>
    <row r="3259" spans="9:21" x14ac:dyDescent="0.3">
      <c r="I3259" s="199">
        <v>156851.53621762234</v>
      </c>
      <c r="J3259" s="199">
        <v>0</v>
      </c>
      <c r="K3259" s="199" t="e">
        <f ca="1"/>
        <v>#NAME?</v>
      </c>
      <c r="T3259" s="199">
        <v>156851.53621762234</v>
      </c>
      <c r="U3259" s="199">
        <v>0</v>
      </c>
    </row>
    <row r="3260" spans="9:21" x14ac:dyDescent="0.3">
      <c r="I3260" s="199">
        <v>0</v>
      </c>
      <c r="J3260" s="199">
        <v>0</v>
      </c>
      <c r="K3260" s="199" t="e">
        <f ca="1"/>
        <v>#NAME?</v>
      </c>
      <c r="T3260" s="199">
        <v>0</v>
      </c>
      <c r="U3260" s="199">
        <v>36957.537850094508</v>
      </c>
    </row>
    <row r="3261" spans="9:21" x14ac:dyDescent="0.3">
      <c r="I3261" s="199">
        <v>0</v>
      </c>
      <c r="J3261" s="199">
        <v>0</v>
      </c>
      <c r="K3261" s="199" t="e">
        <f ca="1"/>
        <v>#NAME?</v>
      </c>
      <c r="T3261" s="199">
        <v>0</v>
      </c>
      <c r="U3261" s="199">
        <v>0</v>
      </c>
    </row>
    <row r="3262" spans="9:21" x14ac:dyDescent="0.3">
      <c r="I3262" s="199">
        <v>0</v>
      </c>
      <c r="J3262" s="199">
        <v>0</v>
      </c>
      <c r="K3262" s="199" t="e">
        <f ca="1"/>
        <v>#NAME?</v>
      </c>
      <c r="T3262" s="199">
        <v>0</v>
      </c>
      <c r="U3262" s="199">
        <v>0</v>
      </c>
    </row>
    <row r="3263" spans="9:21" x14ac:dyDescent="0.3">
      <c r="I3263" s="199">
        <v>0</v>
      </c>
      <c r="J3263" s="199">
        <v>0</v>
      </c>
      <c r="K3263" s="199" t="e">
        <f ca="1"/>
        <v>#NAME?</v>
      </c>
      <c r="T3263" s="199">
        <v>0</v>
      </c>
      <c r="U3263" s="199">
        <v>0</v>
      </c>
    </row>
    <row r="3264" spans="9:21" x14ac:dyDescent="0.3">
      <c r="I3264" s="199">
        <v>0</v>
      </c>
      <c r="J3264" s="199">
        <v>0</v>
      </c>
      <c r="K3264" s="199" t="e">
        <f ca="1"/>
        <v>#NAME?</v>
      </c>
      <c r="T3264" s="199">
        <v>0</v>
      </c>
      <c r="U3264" s="199">
        <v>0</v>
      </c>
    </row>
    <row r="3265" spans="9:21" x14ac:dyDescent="0.3">
      <c r="I3265" s="199">
        <v>0</v>
      </c>
      <c r="J3265" s="199">
        <v>0</v>
      </c>
      <c r="K3265" s="199" t="e">
        <f ca="1"/>
        <v>#NAME?</v>
      </c>
      <c r="T3265" s="199">
        <v>0</v>
      </c>
      <c r="U3265" s="199">
        <v>0</v>
      </c>
    </row>
    <row r="3266" spans="9:21" x14ac:dyDescent="0.3">
      <c r="I3266" s="199">
        <v>0</v>
      </c>
      <c r="J3266" s="199">
        <v>0</v>
      </c>
      <c r="K3266" s="199" t="e">
        <f ca="1"/>
        <v>#NAME?</v>
      </c>
      <c r="T3266" s="199">
        <v>0</v>
      </c>
      <c r="U3266" s="199">
        <v>0</v>
      </c>
    </row>
    <row r="3267" spans="9:21" x14ac:dyDescent="0.3">
      <c r="I3267" s="199">
        <v>0</v>
      </c>
      <c r="J3267" s="199">
        <v>0</v>
      </c>
      <c r="K3267" s="199" t="e">
        <f ca="1"/>
        <v>#NAME?</v>
      </c>
      <c r="T3267" s="199">
        <v>0</v>
      </c>
      <c r="U3267" s="199">
        <v>0</v>
      </c>
    </row>
    <row r="3268" spans="9:21" x14ac:dyDescent="0.3">
      <c r="I3268" s="199">
        <v>0</v>
      </c>
      <c r="J3268" s="199">
        <v>0</v>
      </c>
      <c r="K3268" s="199" t="e">
        <f ca="1"/>
        <v>#NAME?</v>
      </c>
      <c r="T3268" s="199">
        <v>0</v>
      </c>
      <c r="U3268" s="199">
        <v>0</v>
      </c>
    </row>
    <row r="3269" spans="9:21" x14ac:dyDescent="0.3">
      <c r="I3269" s="199">
        <v>272934.99493831547</v>
      </c>
      <c r="J3269" s="199">
        <v>0</v>
      </c>
      <c r="K3269" s="199" t="e">
        <f ca="1"/>
        <v>#NAME?</v>
      </c>
      <c r="T3269" s="199">
        <v>272934.99493831547</v>
      </c>
      <c r="U3269" s="199">
        <v>0</v>
      </c>
    </row>
    <row r="3270" spans="9:21" x14ac:dyDescent="0.3">
      <c r="I3270" s="199">
        <v>0</v>
      </c>
      <c r="J3270" s="199">
        <v>0</v>
      </c>
      <c r="K3270" s="199" t="e">
        <f ca="1"/>
        <v>#NAME?</v>
      </c>
      <c r="T3270" s="199">
        <v>0</v>
      </c>
      <c r="U3270" s="199">
        <v>0</v>
      </c>
    </row>
    <row r="3271" spans="9:21" x14ac:dyDescent="0.3">
      <c r="I3271" s="199">
        <v>0</v>
      </c>
      <c r="J3271" s="199">
        <v>0</v>
      </c>
      <c r="K3271" s="199" t="e">
        <f ca="1"/>
        <v>#NAME?</v>
      </c>
      <c r="T3271" s="199">
        <v>0</v>
      </c>
      <c r="U3271" s="199">
        <v>0</v>
      </c>
    </row>
    <row r="3272" spans="9:21" x14ac:dyDescent="0.3">
      <c r="I3272" s="199">
        <v>0</v>
      </c>
      <c r="J3272" s="199">
        <v>0</v>
      </c>
      <c r="K3272" s="199" t="e">
        <f ca="1"/>
        <v>#NAME?</v>
      </c>
      <c r="T3272" s="199">
        <v>0</v>
      </c>
      <c r="U3272" s="199">
        <v>0</v>
      </c>
    </row>
    <row r="3273" spans="9:21" x14ac:dyDescent="0.3">
      <c r="I3273" s="199">
        <v>0</v>
      </c>
      <c r="J3273" s="199">
        <v>0</v>
      </c>
      <c r="K3273" s="199" t="e">
        <f ca="1"/>
        <v>#NAME?</v>
      </c>
      <c r="T3273" s="199">
        <v>0</v>
      </c>
      <c r="U3273" s="199">
        <v>0</v>
      </c>
    </row>
    <row r="3274" spans="9:21" x14ac:dyDescent="0.3">
      <c r="I3274" s="199">
        <v>0</v>
      </c>
      <c r="J3274" s="199">
        <v>0</v>
      </c>
      <c r="K3274" s="199" t="e">
        <f ca="1"/>
        <v>#NAME?</v>
      </c>
      <c r="T3274" s="199">
        <v>0</v>
      </c>
      <c r="U3274" s="199">
        <v>0</v>
      </c>
    </row>
    <row r="3275" spans="9:21" x14ac:dyDescent="0.3">
      <c r="I3275" s="199">
        <v>0</v>
      </c>
      <c r="J3275" s="199">
        <v>0</v>
      </c>
      <c r="K3275" s="199" t="e">
        <f ca="1"/>
        <v>#NAME?</v>
      </c>
      <c r="T3275" s="199">
        <v>0</v>
      </c>
      <c r="U3275" s="199">
        <v>0</v>
      </c>
    </row>
    <row r="3276" spans="9:21" x14ac:dyDescent="0.3">
      <c r="I3276" s="199">
        <v>0</v>
      </c>
      <c r="J3276" s="199">
        <v>0</v>
      </c>
      <c r="K3276" s="199" t="e">
        <f ca="1"/>
        <v>#NAME?</v>
      </c>
      <c r="T3276" s="199">
        <v>0</v>
      </c>
      <c r="U3276" s="199">
        <v>0</v>
      </c>
    </row>
    <row r="3277" spans="9:21" x14ac:dyDescent="0.3">
      <c r="I3277" s="199">
        <v>0</v>
      </c>
      <c r="J3277" s="199">
        <v>0</v>
      </c>
      <c r="K3277" s="199" t="e">
        <f ca="1"/>
        <v>#NAME?</v>
      </c>
      <c r="T3277" s="199">
        <v>0</v>
      </c>
      <c r="U3277" s="199">
        <v>0</v>
      </c>
    </row>
    <row r="3278" spans="9:21" x14ac:dyDescent="0.3">
      <c r="I3278" s="199">
        <v>0</v>
      </c>
      <c r="J3278" s="199">
        <v>0</v>
      </c>
      <c r="K3278" s="199" t="e">
        <f ca="1"/>
        <v>#NAME?</v>
      </c>
      <c r="T3278" s="199">
        <v>0</v>
      </c>
      <c r="U3278" s="199">
        <v>0</v>
      </c>
    </row>
    <row r="3279" spans="9:21" x14ac:dyDescent="0.3">
      <c r="I3279" s="199">
        <v>0</v>
      </c>
      <c r="J3279" s="199">
        <v>0</v>
      </c>
      <c r="K3279" s="199" t="e">
        <f ca="1"/>
        <v>#NAME?</v>
      </c>
      <c r="T3279" s="199">
        <v>0</v>
      </c>
      <c r="U3279" s="199">
        <v>0</v>
      </c>
    </row>
    <row r="3280" spans="9:21" x14ac:dyDescent="0.3">
      <c r="I3280" s="199">
        <v>0</v>
      </c>
      <c r="J3280" s="199">
        <v>0</v>
      </c>
      <c r="K3280" s="199" t="e">
        <f ca="1"/>
        <v>#NAME?</v>
      </c>
      <c r="T3280" s="199">
        <v>0</v>
      </c>
      <c r="U3280" s="199">
        <v>0</v>
      </c>
    </row>
    <row r="3281" spans="9:21" x14ac:dyDescent="0.3">
      <c r="I3281" s="199">
        <v>0</v>
      </c>
      <c r="J3281" s="199">
        <v>0</v>
      </c>
      <c r="K3281" s="199" t="e">
        <f ca="1"/>
        <v>#NAME?</v>
      </c>
      <c r="T3281" s="199">
        <v>0</v>
      </c>
      <c r="U3281" s="199">
        <v>0</v>
      </c>
    </row>
    <row r="3282" spans="9:21" x14ac:dyDescent="0.3">
      <c r="I3282" s="199">
        <v>0</v>
      </c>
      <c r="J3282" s="199">
        <v>0</v>
      </c>
      <c r="K3282" s="199" t="e">
        <f ca="1"/>
        <v>#NAME?</v>
      </c>
      <c r="T3282" s="199">
        <v>0</v>
      </c>
      <c r="U3282" s="199">
        <v>0</v>
      </c>
    </row>
    <row r="3283" spans="9:21" x14ac:dyDescent="0.3">
      <c r="I3283" s="199">
        <v>0</v>
      </c>
      <c r="J3283" s="199">
        <v>0</v>
      </c>
      <c r="K3283" s="199" t="e">
        <f ca="1"/>
        <v>#NAME?</v>
      </c>
      <c r="T3283" s="199">
        <v>0</v>
      </c>
      <c r="U3283" s="199">
        <v>0</v>
      </c>
    </row>
    <row r="3284" spans="9:21" x14ac:dyDescent="0.3">
      <c r="I3284" s="199">
        <v>0</v>
      </c>
      <c r="J3284" s="199">
        <v>0</v>
      </c>
      <c r="K3284" s="199" t="e">
        <f ca="1"/>
        <v>#NAME?</v>
      </c>
      <c r="T3284" s="199">
        <v>0</v>
      </c>
      <c r="U3284" s="199">
        <v>0</v>
      </c>
    </row>
    <row r="3285" spans="9:21" x14ac:dyDescent="0.3">
      <c r="I3285" s="199">
        <v>0</v>
      </c>
      <c r="J3285" s="199">
        <v>0</v>
      </c>
      <c r="K3285" s="199" t="e">
        <f ca="1"/>
        <v>#NAME?</v>
      </c>
      <c r="T3285" s="199">
        <v>0</v>
      </c>
      <c r="U3285" s="199">
        <v>0</v>
      </c>
    </row>
    <row r="3286" spans="9:21" x14ac:dyDescent="0.3">
      <c r="I3286" s="199">
        <v>0</v>
      </c>
      <c r="J3286" s="199">
        <v>0</v>
      </c>
      <c r="K3286" s="199" t="e">
        <f ca="1"/>
        <v>#NAME?</v>
      </c>
      <c r="T3286" s="199">
        <v>0</v>
      </c>
      <c r="U3286" s="199">
        <v>0</v>
      </c>
    </row>
    <row r="3287" spans="9:21" x14ac:dyDescent="0.3">
      <c r="I3287" s="199">
        <v>0</v>
      </c>
      <c r="J3287" s="199">
        <v>0</v>
      </c>
      <c r="K3287" s="199" t="e">
        <f ca="1"/>
        <v>#NAME?</v>
      </c>
      <c r="T3287" s="199">
        <v>0</v>
      </c>
      <c r="U3287" s="199">
        <v>0</v>
      </c>
    </row>
    <row r="3288" spans="9:21" x14ac:dyDescent="0.3">
      <c r="I3288" s="199">
        <v>0</v>
      </c>
      <c r="J3288" s="199">
        <v>0</v>
      </c>
      <c r="K3288" s="199" t="e">
        <f ca="1"/>
        <v>#NAME?</v>
      </c>
      <c r="T3288" s="199">
        <v>0</v>
      </c>
      <c r="U3288" s="199">
        <v>29783.537479882325</v>
      </c>
    </row>
    <row r="3289" spans="9:21" x14ac:dyDescent="0.3">
      <c r="I3289" s="199">
        <v>0</v>
      </c>
      <c r="J3289" s="199">
        <v>0</v>
      </c>
      <c r="K3289" s="199" t="e">
        <f ca="1"/>
        <v>#NAME?</v>
      </c>
      <c r="T3289" s="199">
        <v>0</v>
      </c>
      <c r="U3289" s="199">
        <v>0</v>
      </c>
    </row>
    <row r="3290" spans="9:21" x14ac:dyDescent="0.3">
      <c r="I3290" s="199">
        <v>0</v>
      </c>
      <c r="J3290" s="199">
        <v>0</v>
      </c>
      <c r="K3290" s="199" t="e">
        <f ca="1"/>
        <v>#NAME?</v>
      </c>
      <c r="T3290" s="199">
        <v>0</v>
      </c>
      <c r="U3290" s="199">
        <v>0</v>
      </c>
    </row>
    <row r="3291" spans="9:21" x14ac:dyDescent="0.3">
      <c r="I3291" s="199">
        <v>0</v>
      </c>
      <c r="J3291" s="199">
        <v>0</v>
      </c>
      <c r="K3291" s="199" t="e">
        <f ca="1"/>
        <v>#NAME?</v>
      </c>
      <c r="T3291" s="199">
        <v>0</v>
      </c>
      <c r="U3291" s="199">
        <v>0</v>
      </c>
    </row>
    <row r="3292" spans="9:21" x14ac:dyDescent="0.3">
      <c r="I3292" s="199">
        <v>0</v>
      </c>
      <c r="J3292" s="199">
        <v>0</v>
      </c>
      <c r="K3292" s="199" t="e">
        <f ca="1"/>
        <v>#NAME?</v>
      </c>
      <c r="T3292" s="199">
        <v>0</v>
      </c>
      <c r="U3292" s="199">
        <v>0</v>
      </c>
    </row>
    <row r="3293" spans="9:21" x14ac:dyDescent="0.3">
      <c r="I3293" s="199">
        <v>0</v>
      </c>
      <c r="J3293" s="199">
        <v>0</v>
      </c>
      <c r="K3293" s="199" t="e">
        <f ca="1"/>
        <v>#NAME?</v>
      </c>
      <c r="T3293" s="199">
        <v>0</v>
      </c>
      <c r="U3293" s="199">
        <v>0</v>
      </c>
    </row>
    <row r="3294" spans="9:21" x14ac:dyDescent="0.3">
      <c r="I3294" s="199">
        <v>0</v>
      </c>
      <c r="J3294" s="199">
        <v>0</v>
      </c>
      <c r="K3294" s="199" t="e">
        <f ca="1"/>
        <v>#NAME?</v>
      </c>
      <c r="T3294" s="199">
        <v>0</v>
      </c>
      <c r="U3294" s="199">
        <v>0</v>
      </c>
    </row>
    <row r="3295" spans="9:21" x14ac:dyDescent="0.3">
      <c r="I3295" s="199">
        <v>0</v>
      </c>
      <c r="J3295" s="199">
        <v>0</v>
      </c>
      <c r="K3295" s="199" t="e">
        <f ca="1"/>
        <v>#NAME?</v>
      </c>
      <c r="T3295" s="199">
        <v>0</v>
      </c>
      <c r="U3295" s="199">
        <v>0</v>
      </c>
    </row>
    <row r="3296" spans="9:21" x14ac:dyDescent="0.3">
      <c r="I3296" s="199">
        <v>0</v>
      </c>
      <c r="J3296" s="199">
        <v>0</v>
      </c>
      <c r="K3296" s="199" t="e">
        <f ca="1"/>
        <v>#NAME?</v>
      </c>
      <c r="T3296" s="199">
        <v>0</v>
      </c>
      <c r="U3296" s="199">
        <v>0</v>
      </c>
    </row>
    <row r="3297" spans="9:21" x14ac:dyDescent="0.3">
      <c r="I3297" s="199">
        <v>0</v>
      </c>
      <c r="J3297" s="199">
        <v>0</v>
      </c>
      <c r="K3297" s="199" t="e">
        <f ca="1"/>
        <v>#NAME?</v>
      </c>
      <c r="T3297" s="199">
        <v>0</v>
      </c>
      <c r="U3297" s="199">
        <v>0</v>
      </c>
    </row>
    <row r="3298" spans="9:21" x14ac:dyDescent="0.3">
      <c r="I3298" s="199">
        <v>0</v>
      </c>
      <c r="J3298" s="199">
        <v>0</v>
      </c>
      <c r="K3298" s="199" t="e">
        <f ca="1"/>
        <v>#NAME?</v>
      </c>
      <c r="T3298" s="199">
        <v>0</v>
      </c>
      <c r="U3298" s="199">
        <v>0</v>
      </c>
    </row>
    <row r="3299" spans="9:21" x14ac:dyDescent="0.3">
      <c r="I3299" s="199">
        <v>0</v>
      </c>
      <c r="J3299" s="199">
        <v>0</v>
      </c>
      <c r="K3299" s="199" t="e">
        <f ca="1"/>
        <v>#NAME?</v>
      </c>
      <c r="T3299" s="199">
        <v>0</v>
      </c>
      <c r="U3299" s="199">
        <v>0</v>
      </c>
    </row>
    <row r="3300" spans="9:21" x14ac:dyDescent="0.3">
      <c r="I3300" s="199">
        <v>0</v>
      </c>
      <c r="J3300" s="199">
        <v>0</v>
      </c>
      <c r="K3300" s="199" t="e">
        <f ca="1"/>
        <v>#NAME?</v>
      </c>
      <c r="T3300" s="199">
        <v>0</v>
      </c>
      <c r="U3300" s="199">
        <v>0</v>
      </c>
    </row>
    <row r="3301" spans="9:21" x14ac:dyDescent="0.3">
      <c r="I3301" s="199">
        <v>0</v>
      </c>
      <c r="J3301" s="199">
        <v>0</v>
      </c>
      <c r="K3301" s="199" t="e">
        <f ca="1"/>
        <v>#NAME?</v>
      </c>
      <c r="T3301" s="199">
        <v>0</v>
      </c>
      <c r="U3301" s="199">
        <v>0</v>
      </c>
    </row>
    <row r="3302" spans="9:21" x14ac:dyDescent="0.3">
      <c r="I3302" s="199">
        <v>0</v>
      </c>
      <c r="J3302" s="199">
        <v>0</v>
      </c>
      <c r="K3302" s="199" t="e">
        <f ca="1"/>
        <v>#NAME?</v>
      </c>
      <c r="T3302" s="199">
        <v>0</v>
      </c>
      <c r="U3302" s="199">
        <v>0</v>
      </c>
    </row>
    <row r="3303" spans="9:21" x14ac:dyDescent="0.3">
      <c r="I3303" s="199">
        <v>0</v>
      </c>
      <c r="J3303" s="199">
        <v>0</v>
      </c>
      <c r="K3303" s="199" t="e">
        <f ca="1"/>
        <v>#NAME?</v>
      </c>
      <c r="T3303" s="199">
        <v>0</v>
      </c>
      <c r="U3303" s="199">
        <v>0</v>
      </c>
    </row>
    <row r="3304" spans="9:21" x14ac:dyDescent="0.3">
      <c r="I3304" s="199">
        <v>0</v>
      </c>
      <c r="J3304" s="199">
        <v>0</v>
      </c>
      <c r="K3304" s="199" t="e">
        <f ca="1"/>
        <v>#NAME?</v>
      </c>
      <c r="T3304" s="199">
        <v>0</v>
      </c>
      <c r="U3304" s="199">
        <v>0</v>
      </c>
    </row>
    <row r="3305" spans="9:21" x14ac:dyDescent="0.3">
      <c r="I3305" s="199">
        <v>18731.41133511873</v>
      </c>
      <c r="J3305" s="199">
        <v>0</v>
      </c>
      <c r="K3305" s="199" t="e">
        <f ca="1"/>
        <v>#NAME?</v>
      </c>
      <c r="T3305" s="199">
        <v>18731.41133511873</v>
      </c>
      <c r="U3305" s="199">
        <v>0</v>
      </c>
    </row>
    <row r="3306" spans="9:21" x14ac:dyDescent="0.3">
      <c r="I3306" s="199">
        <v>1363.6608004938278</v>
      </c>
      <c r="J3306" s="199">
        <v>0</v>
      </c>
      <c r="K3306" s="199" t="e">
        <f ca="1"/>
        <v>#NAME?</v>
      </c>
      <c r="T3306" s="199">
        <v>1363.6608004938278</v>
      </c>
      <c r="U3306" s="199">
        <v>0</v>
      </c>
    </row>
    <row r="3307" spans="9:21" x14ac:dyDescent="0.3">
      <c r="I3307" s="199">
        <v>0</v>
      </c>
      <c r="J3307" s="199">
        <v>0</v>
      </c>
      <c r="K3307" s="199" t="e">
        <f ca="1"/>
        <v>#NAME?</v>
      </c>
      <c r="T3307" s="199">
        <v>0</v>
      </c>
      <c r="U3307" s="199">
        <v>0</v>
      </c>
    </row>
    <row r="3308" spans="9:21" x14ac:dyDescent="0.3">
      <c r="I3308" s="199">
        <v>0</v>
      </c>
      <c r="J3308" s="199">
        <v>0</v>
      </c>
      <c r="K3308" s="199" t="e">
        <f ca="1"/>
        <v>#NAME?</v>
      </c>
      <c r="T3308" s="199">
        <v>0</v>
      </c>
      <c r="U3308" s="199">
        <v>0</v>
      </c>
    </row>
    <row r="3309" spans="9:21" x14ac:dyDescent="0.3">
      <c r="I3309" s="199">
        <v>0</v>
      </c>
      <c r="J3309" s="199">
        <v>0</v>
      </c>
      <c r="K3309" s="199" t="e">
        <f ca="1"/>
        <v>#NAME?</v>
      </c>
      <c r="T3309" s="199">
        <v>0</v>
      </c>
      <c r="U3309" s="199">
        <v>20860.238312809412</v>
      </c>
    </row>
    <row r="3310" spans="9:21" x14ac:dyDescent="0.3">
      <c r="I3310" s="199">
        <v>0</v>
      </c>
      <c r="J3310" s="199">
        <v>0</v>
      </c>
      <c r="K3310" s="199" t="e">
        <f ca="1"/>
        <v>#NAME?</v>
      </c>
      <c r="T3310" s="199">
        <v>0</v>
      </c>
      <c r="U3310" s="199">
        <v>0</v>
      </c>
    </row>
    <row r="3311" spans="9:21" x14ac:dyDescent="0.3">
      <c r="I3311" s="199">
        <v>0</v>
      </c>
      <c r="J3311" s="199">
        <v>0</v>
      </c>
      <c r="K3311" s="199" t="e">
        <f ca="1"/>
        <v>#NAME?</v>
      </c>
      <c r="T3311" s="199">
        <v>0</v>
      </c>
      <c r="U3311" s="199">
        <v>0</v>
      </c>
    </row>
    <row r="3312" spans="9:21" x14ac:dyDescent="0.3">
      <c r="I3312" s="199">
        <v>27853.286425676488</v>
      </c>
      <c r="J3312" s="199">
        <v>0</v>
      </c>
      <c r="K3312" s="199" t="e">
        <f ca="1"/>
        <v>#NAME?</v>
      </c>
      <c r="T3312" s="199">
        <v>27853.286425676488</v>
      </c>
      <c r="U3312" s="199">
        <v>0</v>
      </c>
    </row>
    <row r="3313" spans="9:21" x14ac:dyDescent="0.3">
      <c r="I3313" s="199">
        <v>0</v>
      </c>
      <c r="J3313" s="199">
        <v>0</v>
      </c>
      <c r="K3313" s="199" t="e">
        <f ca="1"/>
        <v>#NAME?</v>
      </c>
      <c r="T3313" s="199">
        <v>0</v>
      </c>
      <c r="U3313" s="199">
        <v>0</v>
      </c>
    </row>
    <row r="3314" spans="9:21" x14ac:dyDescent="0.3">
      <c r="I3314" s="199">
        <v>0</v>
      </c>
      <c r="J3314" s="199">
        <v>0</v>
      </c>
      <c r="K3314" s="199" t="e">
        <f ca="1"/>
        <v>#NAME?</v>
      </c>
      <c r="T3314" s="199">
        <v>0</v>
      </c>
      <c r="U3314" s="199">
        <v>0</v>
      </c>
    </row>
    <row r="3315" spans="9:21" x14ac:dyDescent="0.3">
      <c r="I3315" s="199">
        <v>0</v>
      </c>
      <c r="J3315" s="199">
        <v>0</v>
      </c>
      <c r="K3315" s="199" t="e">
        <f ca="1"/>
        <v>#NAME?</v>
      </c>
      <c r="T3315" s="199">
        <v>0</v>
      </c>
      <c r="U3315" s="199">
        <v>0</v>
      </c>
    </row>
    <row r="3316" spans="9:21" x14ac:dyDescent="0.3">
      <c r="I3316" s="199">
        <v>41899.445241745358</v>
      </c>
      <c r="J3316" s="199">
        <v>0</v>
      </c>
      <c r="K3316" s="199" t="e">
        <f ca="1"/>
        <v>#NAME?</v>
      </c>
      <c r="T3316" s="199">
        <v>41899.445241745358</v>
      </c>
      <c r="U3316" s="199">
        <v>0</v>
      </c>
    </row>
    <row r="3317" spans="9:21" x14ac:dyDescent="0.3">
      <c r="I3317" s="199">
        <v>0</v>
      </c>
      <c r="J3317" s="199">
        <v>0</v>
      </c>
      <c r="K3317" s="199" t="e">
        <f ca="1"/>
        <v>#NAME?</v>
      </c>
      <c r="T3317" s="199">
        <v>0</v>
      </c>
      <c r="U3317" s="199">
        <v>0</v>
      </c>
    </row>
    <row r="3318" spans="9:21" x14ac:dyDescent="0.3">
      <c r="I3318" s="199">
        <v>0</v>
      </c>
      <c r="J3318" s="199">
        <v>0</v>
      </c>
      <c r="K3318" s="199" t="e">
        <f ca="1"/>
        <v>#NAME?</v>
      </c>
      <c r="T3318" s="199">
        <v>0</v>
      </c>
      <c r="U3318" s="199">
        <v>0</v>
      </c>
    </row>
    <row r="3319" spans="9:21" x14ac:dyDescent="0.3">
      <c r="I3319" s="199">
        <v>0</v>
      </c>
      <c r="J3319" s="199">
        <v>0</v>
      </c>
      <c r="K3319" s="199" t="e">
        <f ca="1"/>
        <v>#NAME?</v>
      </c>
      <c r="T3319" s="199">
        <v>0</v>
      </c>
      <c r="U3319" s="199">
        <v>0</v>
      </c>
    </row>
    <row r="3320" spans="9:21" x14ac:dyDescent="0.3">
      <c r="I3320" s="199">
        <v>0</v>
      </c>
      <c r="J3320" s="199">
        <v>0</v>
      </c>
      <c r="K3320" s="199" t="e">
        <f ca="1"/>
        <v>#NAME?</v>
      </c>
      <c r="T3320" s="199">
        <v>0</v>
      </c>
      <c r="U3320" s="199">
        <v>0</v>
      </c>
    </row>
    <row r="3321" spans="9:21" x14ac:dyDescent="0.3">
      <c r="I3321" s="199">
        <v>0</v>
      </c>
      <c r="J3321" s="199">
        <v>0</v>
      </c>
      <c r="K3321" s="199" t="e">
        <f ca="1"/>
        <v>#NAME?</v>
      </c>
      <c r="T3321" s="199">
        <v>0</v>
      </c>
      <c r="U3321" s="199">
        <v>0</v>
      </c>
    </row>
    <row r="3322" spans="9:21" x14ac:dyDescent="0.3">
      <c r="I3322" s="199">
        <v>0</v>
      </c>
      <c r="J3322" s="199">
        <v>0</v>
      </c>
      <c r="K3322" s="199" t="e">
        <f ca="1"/>
        <v>#NAME?</v>
      </c>
      <c r="T3322" s="199">
        <v>0</v>
      </c>
      <c r="U3322" s="199">
        <v>0</v>
      </c>
    </row>
    <row r="3323" spans="9:21" x14ac:dyDescent="0.3">
      <c r="I3323" s="199">
        <v>0</v>
      </c>
      <c r="J3323" s="199">
        <v>0</v>
      </c>
      <c r="K3323" s="199" t="e">
        <f ca="1"/>
        <v>#NAME?</v>
      </c>
      <c r="T3323" s="199">
        <v>0</v>
      </c>
      <c r="U3323" s="199">
        <v>0</v>
      </c>
    </row>
    <row r="3324" spans="9:21" x14ac:dyDescent="0.3">
      <c r="I3324" s="199">
        <v>0</v>
      </c>
      <c r="J3324" s="199">
        <v>0</v>
      </c>
      <c r="K3324" s="199" t="e">
        <f ca="1"/>
        <v>#NAME?</v>
      </c>
      <c r="T3324" s="199">
        <v>0</v>
      </c>
      <c r="U3324" s="199">
        <v>0</v>
      </c>
    </row>
    <row r="3325" spans="9:21" x14ac:dyDescent="0.3">
      <c r="I3325" s="199">
        <v>0</v>
      </c>
      <c r="J3325" s="199">
        <v>0</v>
      </c>
      <c r="K3325" s="199" t="e">
        <f ca="1"/>
        <v>#NAME?</v>
      </c>
      <c r="T3325" s="199">
        <v>0</v>
      </c>
      <c r="U3325" s="199">
        <v>0</v>
      </c>
    </row>
    <row r="3326" spans="9:21" x14ac:dyDescent="0.3">
      <c r="I3326" s="199">
        <v>0</v>
      </c>
      <c r="J3326" s="199">
        <v>0</v>
      </c>
      <c r="K3326" s="199" t="e">
        <f ca="1"/>
        <v>#NAME?</v>
      </c>
      <c r="T3326" s="199">
        <v>0</v>
      </c>
      <c r="U3326" s="199">
        <v>0</v>
      </c>
    </row>
    <row r="3327" spans="9:21" x14ac:dyDescent="0.3">
      <c r="I3327" s="199">
        <v>0</v>
      </c>
      <c r="J3327" s="199">
        <v>0</v>
      </c>
      <c r="K3327" s="199" t="e">
        <f ca="1"/>
        <v>#NAME?</v>
      </c>
      <c r="T3327" s="199">
        <v>0</v>
      </c>
      <c r="U3327" s="199">
        <v>0</v>
      </c>
    </row>
    <row r="3328" spans="9:21" x14ac:dyDescent="0.3">
      <c r="I3328" s="199">
        <v>0</v>
      </c>
      <c r="J3328" s="199">
        <v>0</v>
      </c>
      <c r="K3328" s="199" t="e">
        <f ca="1"/>
        <v>#NAME?</v>
      </c>
      <c r="T3328" s="199">
        <v>0</v>
      </c>
      <c r="U3328" s="199">
        <v>0</v>
      </c>
    </row>
    <row r="3329" spans="9:21" x14ac:dyDescent="0.3">
      <c r="I3329" s="199">
        <v>0</v>
      </c>
      <c r="J3329" s="199">
        <v>0</v>
      </c>
      <c r="K3329" s="199" t="e">
        <f ca="1"/>
        <v>#NAME?</v>
      </c>
      <c r="T3329" s="199">
        <v>0</v>
      </c>
      <c r="U3329" s="199">
        <v>0</v>
      </c>
    </row>
    <row r="3330" spans="9:21" x14ac:dyDescent="0.3">
      <c r="I3330" s="199">
        <v>0</v>
      </c>
      <c r="J3330" s="199">
        <v>0</v>
      </c>
      <c r="K3330" s="199" t="e">
        <f ca="1"/>
        <v>#NAME?</v>
      </c>
      <c r="T3330" s="199">
        <v>0</v>
      </c>
      <c r="U3330" s="199">
        <v>0</v>
      </c>
    </row>
    <row r="3331" spans="9:21" x14ac:dyDescent="0.3">
      <c r="I3331" s="199">
        <v>0</v>
      </c>
      <c r="J3331" s="199">
        <v>0</v>
      </c>
      <c r="K3331" s="199" t="e">
        <f ca="1"/>
        <v>#NAME?</v>
      </c>
      <c r="T3331" s="199">
        <v>0</v>
      </c>
      <c r="U3331" s="199">
        <v>600000</v>
      </c>
    </row>
    <row r="3332" spans="9:21" x14ac:dyDescent="0.3">
      <c r="I3332" s="199">
        <v>0</v>
      </c>
      <c r="J3332" s="199">
        <v>0</v>
      </c>
      <c r="K3332" s="199" t="e">
        <f ca="1"/>
        <v>#NAME?</v>
      </c>
      <c r="T3332" s="199">
        <v>0</v>
      </c>
      <c r="U3332" s="199">
        <v>0</v>
      </c>
    </row>
    <row r="3333" spans="9:21" x14ac:dyDescent="0.3">
      <c r="I3333" s="199">
        <v>0</v>
      </c>
      <c r="J3333" s="199">
        <v>0</v>
      </c>
      <c r="K3333" s="199" t="e">
        <f ca="1"/>
        <v>#NAME?</v>
      </c>
      <c r="T3333" s="199">
        <v>0</v>
      </c>
      <c r="U3333" s="199">
        <v>0</v>
      </c>
    </row>
    <row r="3334" spans="9:21" x14ac:dyDescent="0.3">
      <c r="I3334" s="199">
        <v>0</v>
      </c>
      <c r="J3334" s="199">
        <v>0</v>
      </c>
      <c r="K3334" s="199" t="e">
        <f ca="1"/>
        <v>#NAME?</v>
      </c>
      <c r="T3334" s="199">
        <v>0</v>
      </c>
      <c r="U3334" s="199">
        <v>0</v>
      </c>
    </row>
    <row r="3335" spans="9:21" x14ac:dyDescent="0.3">
      <c r="I3335" s="199">
        <v>0</v>
      </c>
      <c r="J3335" s="199">
        <v>0</v>
      </c>
      <c r="K3335" s="199" t="e">
        <f ca="1"/>
        <v>#NAME?</v>
      </c>
      <c r="T3335" s="199">
        <v>0</v>
      </c>
      <c r="U3335" s="199">
        <v>0</v>
      </c>
    </row>
    <row r="3336" spans="9:21" x14ac:dyDescent="0.3">
      <c r="I3336" s="199">
        <v>0</v>
      </c>
      <c r="J3336" s="199">
        <v>0</v>
      </c>
      <c r="K3336" s="199" t="e">
        <f ca="1"/>
        <v>#NAME?</v>
      </c>
      <c r="T3336" s="199">
        <v>0</v>
      </c>
      <c r="U3336" s="199">
        <v>0</v>
      </c>
    </row>
    <row r="3337" spans="9:21" x14ac:dyDescent="0.3">
      <c r="I3337" s="199">
        <v>0</v>
      </c>
      <c r="J3337" s="199">
        <v>0</v>
      </c>
      <c r="K3337" s="199" t="e">
        <f ca="1"/>
        <v>#NAME?</v>
      </c>
      <c r="T3337" s="199">
        <v>0</v>
      </c>
      <c r="U3337" s="199">
        <v>0</v>
      </c>
    </row>
    <row r="3338" spans="9:21" x14ac:dyDescent="0.3">
      <c r="I3338" s="199">
        <v>0</v>
      </c>
      <c r="J3338" s="199">
        <v>0</v>
      </c>
      <c r="K3338" s="199" t="e">
        <f ca="1"/>
        <v>#NAME?</v>
      </c>
      <c r="T3338" s="199">
        <v>0</v>
      </c>
      <c r="U3338" s="199">
        <v>0</v>
      </c>
    </row>
    <row r="3339" spans="9:21" x14ac:dyDescent="0.3">
      <c r="I3339" s="199">
        <v>137779.94358917972</v>
      </c>
      <c r="J3339" s="199">
        <v>0</v>
      </c>
      <c r="K3339" s="199" t="e">
        <f ca="1"/>
        <v>#NAME?</v>
      </c>
      <c r="T3339" s="199">
        <v>137779.94358917972</v>
      </c>
      <c r="U3339" s="199">
        <v>0</v>
      </c>
    </row>
    <row r="3340" spans="9:21" x14ac:dyDescent="0.3">
      <c r="I3340" s="199">
        <v>0</v>
      </c>
      <c r="J3340" s="199">
        <v>0</v>
      </c>
      <c r="K3340" s="199" t="e">
        <f ca="1"/>
        <v>#NAME?</v>
      </c>
      <c r="T3340" s="199">
        <v>0</v>
      </c>
      <c r="U3340" s="199">
        <v>0</v>
      </c>
    </row>
    <row r="3341" spans="9:21" x14ac:dyDescent="0.3">
      <c r="I3341" s="199">
        <v>0</v>
      </c>
      <c r="J3341" s="199">
        <v>0</v>
      </c>
      <c r="K3341" s="199" t="e">
        <f ca="1"/>
        <v>#NAME?</v>
      </c>
      <c r="T3341" s="199">
        <v>0</v>
      </c>
      <c r="U3341" s="199">
        <v>0</v>
      </c>
    </row>
    <row r="3342" spans="9:21" x14ac:dyDescent="0.3">
      <c r="I3342" s="199">
        <v>0</v>
      </c>
      <c r="J3342" s="199">
        <v>0</v>
      </c>
      <c r="K3342" s="199" t="e">
        <f ca="1"/>
        <v>#NAME?</v>
      </c>
      <c r="T3342" s="199">
        <v>0</v>
      </c>
      <c r="U3342" s="199">
        <v>0</v>
      </c>
    </row>
    <row r="3343" spans="9:21" x14ac:dyDescent="0.3">
      <c r="I3343" s="199">
        <v>0</v>
      </c>
      <c r="J3343" s="199">
        <v>0</v>
      </c>
      <c r="K3343" s="199" t="e">
        <f ca="1"/>
        <v>#NAME?</v>
      </c>
      <c r="T3343" s="199">
        <v>0</v>
      </c>
      <c r="U3343" s="199">
        <v>0</v>
      </c>
    </row>
    <row r="3344" spans="9:21" x14ac:dyDescent="0.3">
      <c r="I3344" s="199">
        <v>0</v>
      </c>
      <c r="J3344" s="199">
        <v>0</v>
      </c>
      <c r="K3344" s="199" t="e">
        <f ca="1"/>
        <v>#NAME?</v>
      </c>
      <c r="T3344" s="199">
        <v>0</v>
      </c>
      <c r="U3344" s="199">
        <v>0</v>
      </c>
    </row>
    <row r="3345" spans="9:21" x14ac:dyDescent="0.3">
      <c r="I3345" s="199">
        <v>0</v>
      </c>
      <c r="J3345" s="199">
        <v>0</v>
      </c>
      <c r="K3345" s="199" t="e">
        <f ca="1"/>
        <v>#NAME?</v>
      </c>
      <c r="T3345" s="199">
        <v>0</v>
      </c>
      <c r="U3345" s="199">
        <v>0</v>
      </c>
    </row>
    <row r="3346" spans="9:21" x14ac:dyDescent="0.3">
      <c r="I3346" s="199">
        <v>0</v>
      </c>
      <c r="J3346" s="199">
        <v>0</v>
      </c>
      <c r="K3346" s="199" t="e">
        <f ca="1"/>
        <v>#NAME?</v>
      </c>
      <c r="T3346" s="199">
        <v>0</v>
      </c>
      <c r="U3346" s="199">
        <v>0</v>
      </c>
    </row>
    <row r="3347" spans="9:21" x14ac:dyDescent="0.3">
      <c r="I3347" s="199">
        <v>0</v>
      </c>
      <c r="J3347" s="199">
        <v>0</v>
      </c>
      <c r="K3347" s="199" t="e">
        <f ca="1"/>
        <v>#NAME?</v>
      </c>
      <c r="T3347" s="199">
        <v>0</v>
      </c>
      <c r="U3347" s="199">
        <v>0</v>
      </c>
    </row>
    <row r="3348" spans="9:21" x14ac:dyDescent="0.3">
      <c r="I3348" s="199">
        <v>0</v>
      </c>
      <c r="J3348" s="199">
        <v>0</v>
      </c>
      <c r="K3348" s="199" t="e">
        <f ca="1"/>
        <v>#NAME?</v>
      </c>
      <c r="T3348" s="199">
        <v>0</v>
      </c>
      <c r="U3348" s="199">
        <v>0</v>
      </c>
    </row>
    <row r="3349" spans="9:21" x14ac:dyDescent="0.3">
      <c r="I3349" s="199">
        <v>0</v>
      </c>
      <c r="J3349" s="199">
        <v>0</v>
      </c>
      <c r="K3349" s="199" t="e">
        <f ca="1"/>
        <v>#NAME?</v>
      </c>
      <c r="T3349" s="199">
        <v>0</v>
      </c>
      <c r="U3349" s="199">
        <v>0</v>
      </c>
    </row>
    <row r="3350" spans="9:21" x14ac:dyDescent="0.3">
      <c r="I3350" s="199">
        <v>0</v>
      </c>
      <c r="J3350" s="199">
        <v>0</v>
      </c>
      <c r="K3350" s="199" t="e">
        <f ca="1"/>
        <v>#NAME?</v>
      </c>
      <c r="T3350" s="199">
        <v>0</v>
      </c>
      <c r="U3350" s="199">
        <v>0</v>
      </c>
    </row>
    <row r="3351" spans="9:21" x14ac:dyDescent="0.3">
      <c r="I3351" s="199">
        <v>0</v>
      </c>
      <c r="J3351" s="199">
        <v>0</v>
      </c>
      <c r="K3351" s="199" t="e">
        <f ca="1"/>
        <v>#NAME?</v>
      </c>
      <c r="T3351" s="199">
        <v>0</v>
      </c>
      <c r="U3351" s="199">
        <v>0</v>
      </c>
    </row>
    <row r="3352" spans="9:21" x14ac:dyDescent="0.3">
      <c r="I3352" s="199">
        <v>0</v>
      </c>
      <c r="J3352" s="199">
        <v>0</v>
      </c>
      <c r="K3352" s="199" t="e">
        <f ca="1"/>
        <v>#NAME?</v>
      </c>
      <c r="T3352" s="199">
        <v>0</v>
      </c>
      <c r="U3352" s="199">
        <v>0</v>
      </c>
    </row>
    <row r="3353" spans="9:21" x14ac:dyDescent="0.3">
      <c r="I3353" s="199">
        <v>0</v>
      </c>
      <c r="J3353" s="199">
        <v>0</v>
      </c>
      <c r="K3353" s="199" t="e">
        <f ca="1"/>
        <v>#NAME?</v>
      </c>
      <c r="T3353" s="199">
        <v>0</v>
      </c>
      <c r="U3353" s="199">
        <v>0</v>
      </c>
    </row>
    <row r="3354" spans="9:21" x14ac:dyDescent="0.3">
      <c r="I3354" s="199">
        <v>0</v>
      </c>
      <c r="J3354" s="199">
        <v>0</v>
      </c>
      <c r="K3354" s="199" t="e">
        <f ca="1"/>
        <v>#NAME?</v>
      </c>
      <c r="T3354" s="199">
        <v>0</v>
      </c>
      <c r="U3354" s="199">
        <v>600000</v>
      </c>
    </row>
    <row r="3355" spans="9:21" x14ac:dyDescent="0.3">
      <c r="I3355" s="199">
        <v>0</v>
      </c>
      <c r="J3355" s="199">
        <v>0</v>
      </c>
      <c r="K3355" s="199" t="e">
        <f ca="1"/>
        <v>#NAME?</v>
      </c>
      <c r="T3355" s="199">
        <v>0</v>
      </c>
      <c r="U3355" s="199">
        <v>0</v>
      </c>
    </row>
    <row r="3356" spans="9:21" x14ac:dyDescent="0.3">
      <c r="I3356" s="199">
        <v>0</v>
      </c>
      <c r="J3356" s="199">
        <v>0</v>
      </c>
      <c r="K3356" s="199" t="e">
        <f ca="1"/>
        <v>#NAME?</v>
      </c>
      <c r="T3356" s="199">
        <v>0</v>
      </c>
      <c r="U3356" s="199">
        <v>0</v>
      </c>
    </row>
    <row r="3357" spans="9:21" x14ac:dyDescent="0.3">
      <c r="I3357" s="199">
        <v>0</v>
      </c>
      <c r="J3357" s="199">
        <v>0</v>
      </c>
      <c r="K3357" s="199" t="e">
        <f ca="1"/>
        <v>#NAME?</v>
      </c>
      <c r="T3357" s="199">
        <v>0</v>
      </c>
      <c r="U3357" s="199">
        <v>0</v>
      </c>
    </row>
    <row r="3358" spans="9:21" x14ac:dyDescent="0.3">
      <c r="I3358" s="199">
        <v>0</v>
      </c>
      <c r="J3358" s="199">
        <v>0</v>
      </c>
      <c r="K3358" s="199" t="e">
        <f ca="1"/>
        <v>#NAME?</v>
      </c>
      <c r="T3358" s="199">
        <v>0</v>
      </c>
      <c r="U3358" s="199">
        <v>0</v>
      </c>
    </row>
    <row r="3359" spans="9:21" x14ac:dyDescent="0.3">
      <c r="I3359" s="199">
        <v>0</v>
      </c>
      <c r="J3359" s="199">
        <v>0</v>
      </c>
      <c r="K3359" s="199" t="e">
        <f ca="1"/>
        <v>#NAME?</v>
      </c>
      <c r="T3359" s="199">
        <v>0</v>
      </c>
      <c r="U3359" s="199">
        <v>0</v>
      </c>
    </row>
    <row r="3360" spans="9:21" x14ac:dyDescent="0.3">
      <c r="I3360" s="199">
        <v>0</v>
      </c>
      <c r="J3360" s="199">
        <v>0</v>
      </c>
      <c r="K3360" s="199" t="e">
        <f ca="1"/>
        <v>#NAME?</v>
      </c>
      <c r="T3360" s="199">
        <v>0</v>
      </c>
      <c r="U3360" s="199">
        <v>60601.498114926631</v>
      </c>
    </row>
    <row r="3361" spans="9:21" x14ac:dyDescent="0.3">
      <c r="I3361" s="199">
        <v>0</v>
      </c>
      <c r="J3361" s="199">
        <v>0</v>
      </c>
      <c r="K3361" s="199" t="e">
        <f ca="1"/>
        <v>#NAME?</v>
      </c>
      <c r="T3361" s="199">
        <v>0</v>
      </c>
      <c r="U3361" s="199">
        <v>0</v>
      </c>
    </row>
    <row r="3362" spans="9:21" x14ac:dyDescent="0.3">
      <c r="I3362" s="199">
        <v>0</v>
      </c>
      <c r="J3362" s="199">
        <v>0</v>
      </c>
      <c r="K3362" s="199" t="e">
        <f ca="1"/>
        <v>#NAME?</v>
      </c>
      <c r="T3362" s="199">
        <v>0</v>
      </c>
      <c r="U3362" s="199">
        <v>0</v>
      </c>
    </row>
    <row r="3363" spans="9:21" x14ac:dyDescent="0.3">
      <c r="I3363" s="199">
        <v>0</v>
      </c>
      <c r="J3363" s="199">
        <v>0</v>
      </c>
      <c r="K3363" s="199" t="e">
        <f ca="1"/>
        <v>#NAME?</v>
      </c>
      <c r="T3363" s="199">
        <v>0</v>
      </c>
      <c r="U3363" s="199">
        <v>0</v>
      </c>
    </row>
    <row r="3364" spans="9:21" x14ac:dyDescent="0.3">
      <c r="I3364" s="199">
        <v>0</v>
      </c>
      <c r="J3364" s="199">
        <v>0</v>
      </c>
      <c r="K3364" s="199" t="e">
        <f ca="1"/>
        <v>#NAME?</v>
      </c>
      <c r="T3364" s="199">
        <v>0</v>
      </c>
      <c r="U3364" s="199">
        <v>0</v>
      </c>
    </row>
    <row r="3365" spans="9:21" x14ac:dyDescent="0.3">
      <c r="I3365" s="199">
        <v>0</v>
      </c>
      <c r="J3365" s="199">
        <v>0</v>
      </c>
      <c r="K3365" s="199" t="e">
        <f ca="1"/>
        <v>#NAME?</v>
      </c>
      <c r="T3365" s="199">
        <v>0</v>
      </c>
      <c r="U3365" s="199">
        <v>0</v>
      </c>
    </row>
    <row r="3366" spans="9:21" x14ac:dyDescent="0.3">
      <c r="I3366" s="199">
        <v>0</v>
      </c>
      <c r="J3366" s="199">
        <v>0</v>
      </c>
      <c r="K3366" s="199" t="e">
        <f ca="1"/>
        <v>#NAME?</v>
      </c>
      <c r="T3366" s="199">
        <v>0</v>
      </c>
      <c r="U3366" s="199">
        <v>0</v>
      </c>
    </row>
    <row r="3367" spans="9:21" x14ac:dyDescent="0.3">
      <c r="I3367" s="199">
        <v>0</v>
      </c>
      <c r="J3367" s="199">
        <v>0</v>
      </c>
      <c r="K3367" s="199" t="e">
        <f ca="1"/>
        <v>#NAME?</v>
      </c>
      <c r="T3367" s="199">
        <v>0</v>
      </c>
      <c r="U3367" s="199">
        <v>600000</v>
      </c>
    </row>
    <row r="3368" spans="9:21" x14ac:dyDescent="0.3">
      <c r="I3368" s="199">
        <v>0</v>
      </c>
      <c r="J3368" s="199">
        <v>0</v>
      </c>
      <c r="K3368" s="199" t="e">
        <f ca="1"/>
        <v>#NAME?</v>
      </c>
      <c r="T3368" s="199">
        <v>0</v>
      </c>
      <c r="U3368" s="199">
        <v>0</v>
      </c>
    </row>
    <row r="3369" spans="9:21" x14ac:dyDescent="0.3">
      <c r="I3369" s="199">
        <v>0</v>
      </c>
      <c r="J3369" s="199">
        <v>0</v>
      </c>
      <c r="K3369" s="199" t="e">
        <f ca="1"/>
        <v>#NAME?</v>
      </c>
      <c r="T3369" s="199">
        <v>0</v>
      </c>
      <c r="U3369" s="199">
        <v>0</v>
      </c>
    </row>
    <row r="3370" spans="9:21" x14ac:dyDescent="0.3">
      <c r="I3370" s="199">
        <v>0</v>
      </c>
      <c r="J3370" s="199">
        <v>0</v>
      </c>
      <c r="K3370" s="199" t="e">
        <f ca="1"/>
        <v>#NAME?</v>
      </c>
      <c r="T3370" s="199">
        <v>0</v>
      </c>
      <c r="U3370" s="199">
        <v>0</v>
      </c>
    </row>
    <row r="3371" spans="9:21" x14ac:dyDescent="0.3">
      <c r="I3371" s="199">
        <v>0</v>
      </c>
      <c r="J3371" s="199">
        <v>0</v>
      </c>
      <c r="K3371" s="199" t="e">
        <f ca="1"/>
        <v>#NAME?</v>
      </c>
      <c r="T3371" s="199">
        <v>0</v>
      </c>
      <c r="U3371" s="199">
        <v>0</v>
      </c>
    </row>
    <row r="3372" spans="9:21" x14ac:dyDescent="0.3">
      <c r="I3372" s="199">
        <v>0</v>
      </c>
      <c r="J3372" s="199">
        <v>0</v>
      </c>
      <c r="K3372" s="199" t="e">
        <f ca="1"/>
        <v>#NAME?</v>
      </c>
      <c r="T3372" s="199">
        <v>0</v>
      </c>
      <c r="U3372" s="199">
        <v>0</v>
      </c>
    </row>
    <row r="3373" spans="9:21" x14ac:dyDescent="0.3">
      <c r="I3373" s="199">
        <v>0</v>
      </c>
      <c r="J3373" s="199">
        <v>0</v>
      </c>
      <c r="K3373" s="199" t="e">
        <f ca="1"/>
        <v>#NAME?</v>
      </c>
      <c r="T3373" s="199">
        <v>0</v>
      </c>
      <c r="U3373" s="199">
        <v>0</v>
      </c>
    </row>
    <row r="3374" spans="9:21" x14ac:dyDescent="0.3">
      <c r="I3374" s="199">
        <v>0</v>
      </c>
      <c r="J3374" s="199">
        <v>0</v>
      </c>
      <c r="K3374" s="199" t="e">
        <f ca="1"/>
        <v>#NAME?</v>
      </c>
      <c r="T3374" s="199">
        <v>0</v>
      </c>
      <c r="U3374" s="199">
        <v>0</v>
      </c>
    </row>
    <row r="3375" spans="9:21" x14ac:dyDescent="0.3">
      <c r="I3375" s="199">
        <v>0</v>
      </c>
      <c r="J3375" s="199">
        <v>0</v>
      </c>
      <c r="K3375" s="199" t="e">
        <f ca="1"/>
        <v>#NAME?</v>
      </c>
      <c r="T3375" s="199">
        <v>0</v>
      </c>
      <c r="U3375" s="199">
        <v>0</v>
      </c>
    </row>
    <row r="3376" spans="9:21" x14ac:dyDescent="0.3">
      <c r="I3376" s="199">
        <v>0</v>
      </c>
      <c r="J3376" s="199">
        <v>0</v>
      </c>
      <c r="K3376" s="199" t="e">
        <f ca="1"/>
        <v>#NAME?</v>
      </c>
      <c r="T3376" s="199">
        <v>0</v>
      </c>
      <c r="U3376" s="199">
        <v>0</v>
      </c>
    </row>
    <row r="3377" spans="9:21" x14ac:dyDescent="0.3">
      <c r="I3377" s="199">
        <v>0</v>
      </c>
      <c r="J3377" s="199">
        <v>0</v>
      </c>
      <c r="K3377" s="199" t="e">
        <f ca="1"/>
        <v>#NAME?</v>
      </c>
      <c r="T3377" s="199">
        <v>0</v>
      </c>
      <c r="U3377" s="199">
        <v>0</v>
      </c>
    </row>
    <row r="3378" spans="9:21" x14ac:dyDescent="0.3">
      <c r="I3378" s="199">
        <v>0</v>
      </c>
      <c r="J3378" s="199">
        <v>0</v>
      </c>
      <c r="K3378" s="199" t="e">
        <f ca="1"/>
        <v>#NAME?</v>
      </c>
      <c r="T3378" s="199">
        <v>0</v>
      </c>
      <c r="U3378" s="199">
        <v>0</v>
      </c>
    </row>
    <row r="3379" spans="9:21" x14ac:dyDescent="0.3">
      <c r="I3379" s="199">
        <v>0</v>
      </c>
      <c r="J3379" s="199">
        <v>0</v>
      </c>
      <c r="K3379" s="199" t="e">
        <f ca="1"/>
        <v>#NAME?</v>
      </c>
      <c r="T3379" s="199">
        <v>0</v>
      </c>
      <c r="U3379" s="199">
        <v>16477.775599010642</v>
      </c>
    </row>
    <row r="3380" spans="9:21" x14ac:dyDescent="0.3">
      <c r="I3380" s="199">
        <v>0</v>
      </c>
      <c r="J3380" s="199">
        <v>0</v>
      </c>
      <c r="K3380" s="199" t="e">
        <f ca="1"/>
        <v>#NAME?</v>
      </c>
      <c r="T3380" s="199">
        <v>0</v>
      </c>
      <c r="U3380" s="199">
        <v>0</v>
      </c>
    </row>
    <row r="3381" spans="9:21" x14ac:dyDescent="0.3">
      <c r="I3381" s="199">
        <v>0</v>
      </c>
      <c r="J3381" s="199">
        <v>0</v>
      </c>
      <c r="K3381" s="199" t="e">
        <f ca="1"/>
        <v>#NAME?</v>
      </c>
      <c r="T3381" s="199">
        <v>0</v>
      </c>
      <c r="U3381" s="199">
        <v>0</v>
      </c>
    </row>
    <row r="3382" spans="9:21" x14ac:dyDescent="0.3">
      <c r="I3382" s="199">
        <v>0</v>
      </c>
      <c r="J3382" s="199">
        <v>0</v>
      </c>
      <c r="K3382" s="199" t="e">
        <f ca="1"/>
        <v>#NAME?</v>
      </c>
      <c r="T3382" s="199">
        <v>0</v>
      </c>
      <c r="U3382" s="199">
        <v>0</v>
      </c>
    </row>
    <row r="3383" spans="9:21" x14ac:dyDescent="0.3">
      <c r="I3383" s="199">
        <v>0</v>
      </c>
      <c r="J3383" s="199">
        <v>0</v>
      </c>
      <c r="K3383" s="199" t="e">
        <f ca="1"/>
        <v>#NAME?</v>
      </c>
      <c r="T3383" s="199">
        <v>0</v>
      </c>
      <c r="U3383" s="199">
        <v>0</v>
      </c>
    </row>
    <row r="3384" spans="9:21" x14ac:dyDescent="0.3">
      <c r="I3384" s="199">
        <v>0</v>
      </c>
      <c r="J3384" s="199">
        <v>0</v>
      </c>
      <c r="K3384" s="199" t="e">
        <f ca="1"/>
        <v>#NAME?</v>
      </c>
      <c r="T3384" s="199">
        <v>0</v>
      </c>
      <c r="U3384" s="199">
        <v>0</v>
      </c>
    </row>
    <row r="3385" spans="9:21" x14ac:dyDescent="0.3">
      <c r="I3385" s="199">
        <v>0</v>
      </c>
      <c r="J3385" s="199">
        <v>0</v>
      </c>
      <c r="K3385" s="199" t="e">
        <f ca="1"/>
        <v>#NAME?</v>
      </c>
      <c r="T3385" s="199">
        <v>0</v>
      </c>
      <c r="U3385" s="199">
        <v>0</v>
      </c>
    </row>
    <row r="3386" spans="9:21" x14ac:dyDescent="0.3">
      <c r="I3386" s="199">
        <v>0</v>
      </c>
      <c r="J3386" s="199">
        <v>0</v>
      </c>
      <c r="K3386" s="199" t="e">
        <f ca="1"/>
        <v>#NAME?</v>
      </c>
      <c r="T3386" s="199">
        <v>0</v>
      </c>
      <c r="U3386" s="199">
        <v>0</v>
      </c>
    </row>
    <row r="3387" spans="9:21" x14ac:dyDescent="0.3">
      <c r="I3387" s="199">
        <v>0</v>
      </c>
      <c r="J3387" s="199">
        <v>0</v>
      </c>
      <c r="K3387" s="199" t="e">
        <f ca="1"/>
        <v>#NAME?</v>
      </c>
      <c r="T3387" s="199">
        <v>0</v>
      </c>
      <c r="U3387" s="199">
        <v>0</v>
      </c>
    </row>
    <row r="3388" spans="9:21" x14ac:dyDescent="0.3">
      <c r="I3388" s="199">
        <v>0</v>
      </c>
      <c r="J3388" s="199">
        <v>0</v>
      </c>
      <c r="K3388" s="199" t="e">
        <f ca="1"/>
        <v>#NAME?</v>
      </c>
      <c r="T3388" s="199">
        <v>0</v>
      </c>
      <c r="U3388" s="199">
        <v>0</v>
      </c>
    </row>
    <row r="3389" spans="9:21" x14ac:dyDescent="0.3">
      <c r="I3389" s="199">
        <v>0</v>
      </c>
      <c r="J3389" s="199">
        <v>0</v>
      </c>
      <c r="K3389" s="199" t="e">
        <f ca="1"/>
        <v>#NAME?</v>
      </c>
      <c r="T3389" s="199">
        <v>0</v>
      </c>
      <c r="U3389" s="199">
        <v>0</v>
      </c>
    </row>
    <row r="3390" spans="9:21" x14ac:dyDescent="0.3">
      <c r="I3390" s="199">
        <v>0</v>
      </c>
      <c r="J3390" s="199">
        <v>0</v>
      </c>
      <c r="K3390" s="199" t="e">
        <f ca="1"/>
        <v>#NAME?</v>
      </c>
      <c r="T3390" s="199">
        <v>0</v>
      </c>
      <c r="U3390" s="199">
        <v>0</v>
      </c>
    </row>
    <row r="3391" spans="9:21" x14ac:dyDescent="0.3">
      <c r="I3391" s="199">
        <v>0</v>
      </c>
      <c r="J3391" s="199">
        <v>0</v>
      </c>
      <c r="K3391" s="199" t="e">
        <f ca="1"/>
        <v>#NAME?</v>
      </c>
      <c r="T3391" s="199">
        <v>0</v>
      </c>
      <c r="U3391" s="199">
        <v>0</v>
      </c>
    </row>
    <row r="3392" spans="9:21" x14ac:dyDescent="0.3">
      <c r="I3392" s="199">
        <v>0</v>
      </c>
      <c r="J3392" s="199">
        <v>0</v>
      </c>
      <c r="K3392" s="199" t="e">
        <f ca="1"/>
        <v>#NAME?</v>
      </c>
      <c r="T3392" s="199">
        <v>0</v>
      </c>
      <c r="U3392" s="199">
        <v>0</v>
      </c>
    </row>
    <row r="3393" spans="9:21" x14ac:dyDescent="0.3">
      <c r="I3393" s="199">
        <v>0</v>
      </c>
      <c r="J3393" s="199">
        <v>0</v>
      </c>
      <c r="K3393" s="199" t="e">
        <f ca="1"/>
        <v>#NAME?</v>
      </c>
      <c r="T3393" s="199">
        <v>0</v>
      </c>
      <c r="U3393" s="199">
        <v>0</v>
      </c>
    </row>
    <row r="3394" spans="9:21" x14ac:dyDescent="0.3">
      <c r="I3394" s="199">
        <v>0</v>
      </c>
      <c r="J3394" s="199">
        <v>0</v>
      </c>
      <c r="K3394" s="199" t="e">
        <f ca="1"/>
        <v>#NAME?</v>
      </c>
      <c r="T3394" s="199">
        <v>0</v>
      </c>
      <c r="U3394" s="199">
        <v>0</v>
      </c>
    </row>
    <row r="3395" spans="9:21" x14ac:dyDescent="0.3">
      <c r="I3395" s="199">
        <v>0</v>
      </c>
      <c r="J3395" s="199">
        <v>0</v>
      </c>
      <c r="K3395" s="199" t="e">
        <f ca="1"/>
        <v>#NAME?</v>
      </c>
      <c r="T3395" s="199">
        <v>0</v>
      </c>
      <c r="U3395" s="199">
        <v>0</v>
      </c>
    </row>
    <row r="3396" spans="9:21" x14ac:dyDescent="0.3">
      <c r="I3396" s="199">
        <v>0</v>
      </c>
      <c r="J3396" s="199">
        <v>0</v>
      </c>
      <c r="K3396" s="199" t="e">
        <f ca="1"/>
        <v>#NAME?</v>
      </c>
      <c r="T3396" s="199">
        <v>0</v>
      </c>
      <c r="U3396" s="199">
        <v>0</v>
      </c>
    </row>
    <row r="3397" spans="9:21" x14ac:dyDescent="0.3">
      <c r="I3397" s="199">
        <v>0</v>
      </c>
      <c r="J3397" s="199">
        <v>0</v>
      </c>
      <c r="K3397" s="199" t="e">
        <f ca="1"/>
        <v>#NAME?</v>
      </c>
      <c r="T3397" s="199">
        <v>0</v>
      </c>
      <c r="U3397" s="199">
        <v>0</v>
      </c>
    </row>
    <row r="3398" spans="9:21" x14ac:dyDescent="0.3">
      <c r="I3398" s="199">
        <v>5579.8680734345726</v>
      </c>
      <c r="J3398" s="199">
        <v>0</v>
      </c>
      <c r="K3398" s="199" t="e">
        <f ca="1"/>
        <v>#NAME?</v>
      </c>
      <c r="T3398" s="199">
        <v>5579.8680734345726</v>
      </c>
      <c r="U3398" s="199">
        <v>0</v>
      </c>
    </row>
    <row r="3399" spans="9:21" x14ac:dyDescent="0.3">
      <c r="I3399" s="199">
        <v>0</v>
      </c>
      <c r="J3399" s="199">
        <v>0</v>
      </c>
      <c r="K3399" s="199" t="e">
        <f ca="1"/>
        <v>#NAME?</v>
      </c>
      <c r="T3399" s="199">
        <v>0</v>
      </c>
      <c r="U3399" s="199">
        <v>0</v>
      </c>
    </row>
    <row r="3400" spans="9:21" x14ac:dyDescent="0.3">
      <c r="I3400" s="199">
        <v>0</v>
      </c>
      <c r="J3400" s="199">
        <v>0</v>
      </c>
      <c r="K3400" s="199" t="e">
        <f ca="1"/>
        <v>#NAME?</v>
      </c>
      <c r="T3400" s="199">
        <v>0</v>
      </c>
      <c r="U3400" s="199">
        <v>0</v>
      </c>
    </row>
    <row r="3401" spans="9:21" x14ac:dyDescent="0.3">
      <c r="I3401" s="199">
        <v>0</v>
      </c>
      <c r="J3401" s="199">
        <v>0</v>
      </c>
      <c r="K3401" s="199" t="e">
        <f ca="1"/>
        <v>#NAME?</v>
      </c>
      <c r="T3401" s="199">
        <v>0</v>
      </c>
      <c r="U3401" s="199">
        <v>0</v>
      </c>
    </row>
    <row r="3402" spans="9:21" x14ac:dyDescent="0.3">
      <c r="I3402" s="199">
        <v>0</v>
      </c>
      <c r="J3402" s="199">
        <v>0</v>
      </c>
      <c r="K3402" s="199" t="e">
        <f ca="1"/>
        <v>#NAME?</v>
      </c>
      <c r="T3402" s="199">
        <v>0</v>
      </c>
      <c r="U3402" s="199">
        <v>0</v>
      </c>
    </row>
    <row r="3403" spans="9:21" x14ac:dyDescent="0.3">
      <c r="I3403" s="199">
        <v>0</v>
      </c>
      <c r="J3403" s="199">
        <v>0</v>
      </c>
      <c r="K3403" s="199" t="e">
        <f ca="1"/>
        <v>#NAME?</v>
      </c>
      <c r="T3403" s="199">
        <v>0</v>
      </c>
      <c r="U3403" s="199">
        <v>0</v>
      </c>
    </row>
    <row r="3404" spans="9:21" x14ac:dyDescent="0.3">
      <c r="I3404" s="199">
        <v>0</v>
      </c>
      <c r="J3404" s="199">
        <v>0</v>
      </c>
      <c r="K3404" s="199" t="e">
        <f ca="1"/>
        <v>#NAME?</v>
      </c>
      <c r="T3404" s="199">
        <v>0</v>
      </c>
      <c r="U3404" s="199">
        <v>0</v>
      </c>
    </row>
    <row r="3405" spans="9:21" x14ac:dyDescent="0.3">
      <c r="I3405" s="199">
        <v>0</v>
      </c>
      <c r="J3405" s="199">
        <v>0</v>
      </c>
      <c r="K3405" s="199" t="e">
        <f ca="1"/>
        <v>#NAME?</v>
      </c>
      <c r="T3405" s="199">
        <v>0</v>
      </c>
      <c r="U3405" s="199">
        <v>0</v>
      </c>
    </row>
    <row r="3406" spans="9:21" x14ac:dyDescent="0.3">
      <c r="I3406" s="199">
        <v>0</v>
      </c>
      <c r="J3406" s="199">
        <v>0</v>
      </c>
      <c r="K3406" s="199" t="e">
        <f ca="1"/>
        <v>#NAME?</v>
      </c>
      <c r="T3406" s="199">
        <v>0</v>
      </c>
      <c r="U3406" s="199">
        <v>0</v>
      </c>
    </row>
    <row r="3407" spans="9:21" x14ac:dyDescent="0.3">
      <c r="I3407" s="199">
        <v>8839.0000364891821</v>
      </c>
      <c r="J3407" s="199">
        <v>0</v>
      </c>
      <c r="K3407" s="199" t="e">
        <f ca="1"/>
        <v>#NAME?</v>
      </c>
      <c r="T3407" s="199">
        <v>8839.0000364891821</v>
      </c>
      <c r="U3407" s="199">
        <v>0</v>
      </c>
    </row>
    <row r="3408" spans="9:21" x14ac:dyDescent="0.3">
      <c r="I3408" s="199">
        <v>0</v>
      </c>
      <c r="J3408" s="199">
        <v>0</v>
      </c>
      <c r="K3408" s="199" t="e">
        <f ca="1"/>
        <v>#NAME?</v>
      </c>
      <c r="T3408" s="199">
        <v>0</v>
      </c>
      <c r="U3408" s="199">
        <v>0</v>
      </c>
    </row>
    <row r="3409" spans="9:21" x14ac:dyDescent="0.3">
      <c r="I3409" s="199">
        <v>0</v>
      </c>
      <c r="J3409" s="199">
        <v>0</v>
      </c>
      <c r="K3409" s="199" t="e">
        <f ca="1"/>
        <v>#NAME?</v>
      </c>
      <c r="T3409" s="199">
        <v>0</v>
      </c>
      <c r="U3409" s="199">
        <v>0</v>
      </c>
    </row>
    <row r="3410" spans="9:21" x14ac:dyDescent="0.3">
      <c r="I3410" s="199">
        <v>0</v>
      </c>
      <c r="J3410" s="199">
        <v>0</v>
      </c>
      <c r="K3410" s="199" t="e">
        <f ca="1"/>
        <v>#NAME?</v>
      </c>
      <c r="T3410" s="199">
        <v>0</v>
      </c>
      <c r="U3410" s="199">
        <v>0</v>
      </c>
    </row>
    <row r="3411" spans="9:21" x14ac:dyDescent="0.3">
      <c r="I3411" s="199">
        <v>0</v>
      </c>
      <c r="J3411" s="199">
        <v>0</v>
      </c>
      <c r="K3411" s="199" t="e">
        <f ca="1"/>
        <v>#NAME?</v>
      </c>
      <c r="T3411" s="199">
        <v>0</v>
      </c>
      <c r="U3411" s="199">
        <v>57213.440876175257</v>
      </c>
    </row>
    <row r="3412" spans="9:21" x14ac:dyDescent="0.3">
      <c r="I3412" s="199">
        <v>0</v>
      </c>
      <c r="J3412" s="199">
        <v>0</v>
      </c>
      <c r="K3412" s="199" t="e">
        <f ca="1"/>
        <v>#NAME?</v>
      </c>
      <c r="T3412" s="199">
        <v>0</v>
      </c>
      <c r="U3412" s="199">
        <v>0</v>
      </c>
    </row>
    <row r="3413" spans="9:21" x14ac:dyDescent="0.3">
      <c r="I3413" s="199">
        <v>0</v>
      </c>
      <c r="J3413" s="199">
        <v>0</v>
      </c>
      <c r="K3413" s="199" t="e">
        <f ca="1"/>
        <v>#NAME?</v>
      </c>
      <c r="T3413" s="199">
        <v>0</v>
      </c>
      <c r="U3413" s="199">
        <v>0</v>
      </c>
    </row>
    <row r="3414" spans="9:21" x14ac:dyDescent="0.3">
      <c r="I3414" s="199">
        <v>0</v>
      </c>
      <c r="J3414" s="199">
        <v>0</v>
      </c>
      <c r="K3414" s="199" t="e">
        <f ca="1"/>
        <v>#NAME?</v>
      </c>
      <c r="T3414" s="199">
        <v>0</v>
      </c>
      <c r="U3414" s="199">
        <v>0</v>
      </c>
    </row>
    <row r="3415" spans="9:21" x14ac:dyDescent="0.3">
      <c r="I3415" s="199">
        <v>0</v>
      </c>
      <c r="J3415" s="199">
        <v>0</v>
      </c>
      <c r="K3415" s="199" t="e">
        <f ca="1"/>
        <v>#NAME?</v>
      </c>
      <c r="T3415" s="199">
        <v>0</v>
      </c>
      <c r="U3415" s="199">
        <v>0</v>
      </c>
    </row>
    <row r="3416" spans="9:21" x14ac:dyDescent="0.3">
      <c r="I3416" s="199">
        <v>0</v>
      </c>
      <c r="J3416" s="199">
        <v>0</v>
      </c>
      <c r="K3416" s="199" t="e">
        <f ca="1"/>
        <v>#NAME?</v>
      </c>
      <c r="T3416" s="199">
        <v>0</v>
      </c>
      <c r="U3416" s="199">
        <v>0</v>
      </c>
    </row>
    <row r="3417" spans="9:21" x14ac:dyDescent="0.3">
      <c r="I3417" s="199">
        <v>0</v>
      </c>
      <c r="J3417" s="199">
        <v>0</v>
      </c>
      <c r="K3417" s="199" t="e">
        <f ca="1"/>
        <v>#NAME?</v>
      </c>
      <c r="T3417" s="199">
        <v>0</v>
      </c>
      <c r="U3417" s="199">
        <v>0</v>
      </c>
    </row>
    <row r="3418" spans="9:21" x14ac:dyDescent="0.3">
      <c r="I3418" s="199">
        <v>0</v>
      </c>
      <c r="J3418" s="199">
        <v>0</v>
      </c>
      <c r="K3418" s="199" t="e">
        <f ca="1"/>
        <v>#NAME?</v>
      </c>
      <c r="T3418" s="199">
        <v>0</v>
      </c>
      <c r="U3418" s="199">
        <v>0</v>
      </c>
    </row>
    <row r="3419" spans="9:21" x14ac:dyDescent="0.3">
      <c r="I3419" s="199">
        <v>0</v>
      </c>
      <c r="J3419" s="199">
        <v>0</v>
      </c>
      <c r="K3419" s="199" t="e">
        <f ca="1"/>
        <v>#NAME?</v>
      </c>
      <c r="T3419" s="199">
        <v>0</v>
      </c>
      <c r="U3419" s="199">
        <v>0</v>
      </c>
    </row>
    <row r="3420" spans="9:21" x14ac:dyDescent="0.3">
      <c r="I3420" s="199">
        <v>0</v>
      </c>
      <c r="J3420" s="199">
        <v>0</v>
      </c>
      <c r="K3420" s="199" t="e">
        <f ca="1"/>
        <v>#NAME?</v>
      </c>
      <c r="T3420" s="199">
        <v>0</v>
      </c>
      <c r="U3420" s="199">
        <v>0</v>
      </c>
    </row>
    <row r="3421" spans="9:21" x14ac:dyDescent="0.3">
      <c r="I3421" s="199">
        <v>0</v>
      </c>
      <c r="J3421" s="199">
        <v>0</v>
      </c>
      <c r="K3421" s="199" t="e">
        <f ca="1"/>
        <v>#NAME?</v>
      </c>
      <c r="T3421" s="199">
        <v>0</v>
      </c>
      <c r="U3421" s="199">
        <v>0</v>
      </c>
    </row>
    <row r="3422" spans="9:21" x14ac:dyDescent="0.3">
      <c r="I3422" s="199">
        <v>0</v>
      </c>
      <c r="J3422" s="199">
        <v>0</v>
      </c>
      <c r="K3422" s="199" t="e">
        <f ca="1"/>
        <v>#NAME?</v>
      </c>
      <c r="T3422" s="199">
        <v>0</v>
      </c>
      <c r="U3422" s="199">
        <v>0</v>
      </c>
    </row>
    <row r="3423" spans="9:21" x14ac:dyDescent="0.3">
      <c r="I3423" s="199">
        <v>0</v>
      </c>
      <c r="J3423" s="199">
        <v>0</v>
      </c>
      <c r="K3423" s="199" t="e">
        <f ca="1"/>
        <v>#NAME?</v>
      </c>
      <c r="T3423" s="199">
        <v>0</v>
      </c>
      <c r="U3423" s="199">
        <v>0</v>
      </c>
    </row>
    <row r="3424" spans="9:21" x14ac:dyDescent="0.3">
      <c r="I3424" s="199">
        <v>0</v>
      </c>
      <c r="J3424" s="199">
        <v>0</v>
      </c>
      <c r="K3424" s="199" t="e">
        <f ca="1"/>
        <v>#NAME?</v>
      </c>
      <c r="T3424" s="199">
        <v>0</v>
      </c>
      <c r="U3424" s="199">
        <v>0</v>
      </c>
    </row>
    <row r="3425" spans="9:21" x14ac:dyDescent="0.3">
      <c r="I3425" s="199">
        <v>0</v>
      </c>
      <c r="J3425" s="199">
        <v>0</v>
      </c>
      <c r="K3425" s="199" t="e">
        <f ca="1"/>
        <v>#NAME?</v>
      </c>
      <c r="T3425" s="199">
        <v>0</v>
      </c>
      <c r="U3425" s="199">
        <v>0</v>
      </c>
    </row>
    <row r="3426" spans="9:21" x14ac:dyDescent="0.3">
      <c r="I3426" s="199">
        <v>0</v>
      </c>
      <c r="J3426" s="199">
        <v>0</v>
      </c>
      <c r="K3426" s="199" t="e">
        <f ca="1"/>
        <v>#NAME?</v>
      </c>
      <c r="T3426" s="199">
        <v>0</v>
      </c>
      <c r="U3426" s="199">
        <v>0</v>
      </c>
    </row>
    <row r="3427" spans="9:21" x14ac:dyDescent="0.3">
      <c r="I3427" s="199">
        <v>0</v>
      </c>
      <c r="J3427" s="199">
        <v>0</v>
      </c>
      <c r="K3427" s="199" t="e">
        <f ca="1"/>
        <v>#NAME?</v>
      </c>
      <c r="T3427" s="199">
        <v>0</v>
      </c>
      <c r="U3427" s="199">
        <v>0</v>
      </c>
    </row>
    <row r="3428" spans="9:21" x14ac:dyDescent="0.3">
      <c r="I3428" s="199">
        <v>0</v>
      </c>
      <c r="J3428" s="199">
        <v>0</v>
      </c>
      <c r="K3428" s="199" t="e">
        <f ca="1"/>
        <v>#NAME?</v>
      </c>
      <c r="T3428" s="199">
        <v>0</v>
      </c>
      <c r="U3428" s="199">
        <v>0</v>
      </c>
    </row>
    <row r="3429" spans="9:21" x14ac:dyDescent="0.3">
      <c r="I3429" s="199">
        <v>0</v>
      </c>
      <c r="J3429" s="199">
        <v>0</v>
      </c>
      <c r="K3429" s="199" t="e">
        <f ca="1"/>
        <v>#NAME?</v>
      </c>
      <c r="T3429" s="199">
        <v>0</v>
      </c>
      <c r="U3429" s="199">
        <v>0</v>
      </c>
    </row>
    <row r="3430" spans="9:21" x14ac:dyDescent="0.3">
      <c r="I3430" s="199">
        <v>0</v>
      </c>
      <c r="J3430" s="199">
        <v>0</v>
      </c>
      <c r="K3430" s="199" t="e">
        <f ca="1"/>
        <v>#NAME?</v>
      </c>
      <c r="T3430" s="199">
        <v>0</v>
      </c>
      <c r="U3430" s="199">
        <v>0</v>
      </c>
    </row>
    <row r="3431" spans="9:21" x14ac:dyDescent="0.3">
      <c r="I3431" s="199">
        <v>0</v>
      </c>
      <c r="J3431" s="199">
        <v>0</v>
      </c>
      <c r="K3431" s="199" t="e">
        <f ca="1"/>
        <v>#NAME?</v>
      </c>
      <c r="T3431" s="199">
        <v>0</v>
      </c>
      <c r="U3431" s="199">
        <v>0</v>
      </c>
    </row>
    <row r="3432" spans="9:21" x14ac:dyDescent="0.3">
      <c r="I3432" s="199">
        <v>1818446.2442122393</v>
      </c>
      <c r="J3432" s="199">
        <v>1000000</v>
      </c>
      <c r="K3432" s="199" t="e">
        <f ca="1"/>
        <v>#NAME?</v>
      </c>
      <c r="T3432" s="199">
        <v>818446.24421223928</v>
      </c>
      <c r="U3432" s="199">
        <v>0</v>
      </c>
    </row>
    <row r="3433" spans="9:21" x14ac:dyDescent="0.3">
      <c r="I3433" s="199">
        <v>0</v>
      </c>
      <c r="J3433" s="199">
        <v>0</v>
      </c>
      <c r="K3433" s="199" t="e">
        <f ca="1"/>
        <v>#NAME?</v>
      </c>
      <c r="T3433" s="199">
        <v>0</v>
      </c>
      <c r="U3433" s="199">
        <v>0</v>
      </c>
    </row>
    <row r="3434" spans="9:21" x14ac:dyDescent="0.3">
      <c r="I3434" s="199">
        <v>0</v>
      </c>
      <c r="J3434" s="199">
        <v>0</v>
      </c>
      <c r="K3434" s="199" t="e">
        <f ca="1"/>
        <v>#NAME?</v>
      </c>
      <c r="T3434" s="199">
        <v>0</v>
      </c>
      <c r="U3434" s="199">
        <v>0</v>
      </c>
    </row>
    <row r="3435" spans="9:21" x14ac:dyDescent="0.3">
      <c r="I3435" s="199">
        <v>0</v>
      </c>
      <c r="J3435" s="199">
        <v>0</v>
      </c>
      <c r="K3435" s="199" t="e">
        <f ca="1"/>
        <v>#NAME?</v>
      </c>
      <c r="T3435" s="199">
        <v>0</v>
      </c>
      <c r="U3435" s="199">
        <v>0</v>
      </c>
    </row>
    <row r="3436" spans="9:21" x14ac:dyDescent="0.3">
      <c r="I3436" s="199">
        <v>0</v>
      </c>
      <c r="J3436" s="199">
        <v>0</v>
      </c>
      <c r="K3436" s="199" t="e">
        <f ca="1"/>
        <v>#NAME?</v>
      </c>
      <c r="T3436" s="199">
        <v>0</v>
      </c>
      <c r="U3436" s="199">
        <v>0</v>
      </c>
    </row>
    <row r="3437" spans="9:21" x14ac:dyDescent="0.3">
      <c r="I3437" s="199">
        <v>0</v>
      </c>
      <c r="J3437" s="199">
        <v>0</v>
      </c>
      <c r="K3437" s="199" t="e">
        <f ca="1"/>
        <v>#NAME?</v>
      </c>
      <c r="T3437" s="199">
        <v>0</v>
      </c>
      <c r="U3437" s="199">
        <v>0</v>
      </c>
    </row>
    <row r="3438" spans="9:21" x14ac:dyDescent="0.3">
      <c r="I3438" s="199">
        <v>0</v>
      </c>
      <c r="J3438" s="199">
        <v>0</v>
      </c>
      <c r="K3438" s="199" t="e">
        <f ca="1"/>
        <v>#NAME?</v>
      </c>
      <c r="T3438" s="199">
        <v>0</v>
      </c>
      <c r="U3438" s="199">
        <v>0</v>
      </c>
    </row>
    <row r="3439" spans="9:21" x14ac:dyDescent="0.3">
      <c r="I3439" s="199">
        <v>0</v>
      </c>
      <c r="J3439" s="199">
        <v>0</v>
      </c>
      <c r="K3439" s="199" t="e">
        <f ca="1"/>
        <v>#NAME?</v>
      </c>
      <c r="T3439" s="199">
        <v>0</v>
      </c>
      <c r="U3439" s="199">
        <v>0</v>
      </c>
    </row>
    <row r="3440" spans="9:21" x14ac:dyDescent="0.3">
      <c r="I3440" s="199">
        <v>0</v>
      </c>
      <c r="J3440" s="199">
        <v>0</v>
      </c>
      <c r="K3440" s="199" t="e">
        <f ca="1"/>
        <v>#NAME?</v>
      </c>
      <c r="T3440" s="199">
        <v>0</v>
      </c>
      <c r="U3440" s="199">
        <v>0</v>
      </c>
    </row>
    <row r="3441" spans="9:21" x14ac:dyDescent="0.3">
      <c r="I3441" s="199">
        <v>0</v>
      </c>
      <c r="J3441" s="199">
        <v>0</v>
      </c>
      <c r="K3441" s="199" t="e">
        <f ca="1"/>
        <v>#NAME?</v>
      </c>
      <c r="T3441" s="199">
        <v>0</v>
      </c>
      <c r="U3441" s="199">
        <v>0</v>
      </c>
    </row>
    <row r="3442" spans="9:21" x14ac:dyDescent="0.3">
      <c r="I3442" s="199">
        <v>0</v>
      </c>
      <c r="J3442" s="199">
        <v>0</v>
      </c>
      <c r="K3442" s="199" t="e">
        <f ca="1"/>
        <v>#NAME?</v>
      </c>
      <c r="T3442" s="199">
        <v>0</v>
      </c>
      <c r="U3442" s="199">
        <v>0</v>
      </c>
    </row>
    <row r="3443" spans="9:21" x14ac:dyDescent="0.3">
      <c r="I3443" s="199">
        <v>0</v>
      </c>
      <c r="J3443" s="199">
        <v>0</v>
      </c>
      <c r="K3443" s="199" t="e">
        <f ca="1"/>
        <v>#NAME?</v>
      </c>
      <c r="T3443" s="199">
        <v>0</v>
      </c>
      <c r="U3443" s="199">
        <v>0</v>
      </c>
    </row>
    <row r="3444" spans="9:21" x14ac:dyDescent="0.3">
      <c r="I3444" s="199">
        <v>0</v>
      </c>
      <c r="J3444" s="199">
        <v>0</v>
      </c>
      <c r="K3444" s="199" t="e">
        <f ca="1"/>
        <v>#NAME?</v>
      </c>
      <c r="T3444" s="199">
        <v>0</v>
      </c>
      <c r="U3444" s="199">
        <v>138325.74133908859</v>
      </c>
    </row>
    <row r="3445" spans="9:21" x14ac:dyDescent="0.3">
      <c r="I3445" s="199">
        <v>0</v>
      </c>
      <c r="J3445" s="199">
        <v>0</v>
      </c>
      <c r="K3445" s="199" t="e">
        <f ca="1"/>
        <v>#NAME?</v>
      </c>
      <c r="T3445" s="199">
        <v>0</v>
      </c>
      <c r="U3445" s="199">
        <v>0</v>
      </c>
    </row>
    <row r="3446" spans="9:21" x14ac:dyDescent="0.3">
      <c r="I3446" s="199">
        <v>0</v>
      </c>
      <c r="J3446" s="199">
        <v>0</v>
      </c>
      <c r="K3446" s="199" t="e">
        <f ca="1"/>
        <v>#NAME?</v>
      </c>
      <c r="T3446" s="199">
        <v>0</v>
      </c>
      <c r="U3446" s="199">
        <v>0</v>
      </c>
    </row>
    <row r="3447" spans="9:21" x14ac:dyDescent="0.3">
      <c r="I3447" s="199">
        <v>0</v>
      </c>
      <c r="J3447" s="199">
        <v>0</v>
      </c>
      <c r="K3447" s="199" t="e">
        <f ca="1"/>
        <v>#NAME?</v>
      </c>
      <c r="T3447" s="199">
        <v>0</v>
      </c>
      <c r="U3447" s="199">
        <v>0</v>
      </c>
    </row>
    <row r="3448" spans="9:21" x14ac:dyDescent="0.3">
      <c r="I3448" s="199">
        <v>0</v>
      </c>
      <c r="J3448" s="199">
        <v>0</v>
      </c>
      <c r="K3448" s="199" t="e">
        <f ca="1"/>
        <v>#NAME?</v>
      </c>
      <c r="T3448" s="199">
        <v>0</v>
      </c>
      <c r="U3448" s="199">
        <v>0</v>
      </c>
    </row>
    <row r="3449" spans="9:21" x14ac:dyDescent="0.3">
      <c r="I3449" s="199">
        <v>0</v>
      </c>
      <c r="J3449" s="199">
        <v>0</v>
      </c>
      <c r="K3449" s="199" t="e">
        <f ca="1"/>
        <v>#NAME?</v>
      </c>
      <c r="T3449" s="199">
        <v>0</v>
      </c>
      <c r="U3449" s="199">
        <v>0</v>
      </c>
    </row>
    <row r="3450" spans="9:21" x14ac:dyDescent="0.3">
      <c r="I3450" s="199">
        <v>0</v>
      </c>
      <c r="J3450" s="199">
        <v>0</v>
      </c>
      <c r="K3450" s="199" t="e">
        <f ca="1"/>
        <v>#NAME?</v>
      </c>
      <c r="T3450" s="199">
        <v>0</v>
      </c>
      <c r="U3450" s="199">
        <v>0</v>
      </c>
    </row>
    <row r="3451" spans="9:21" x14ac:dyDescent="0.3">
      <c r="I3451" s="199">
        <v>0</v>
      </c>
      <c r="J3451" s="199">
        <v>0</v>
      </c>
      <c r="K3451" s="199" t="e">
        <f ca="1"/>
        <v>#NAME?</v>
      </c>
      <c r="T3451" s="199">
        <v>0</v>
      </c>
      <c r="U3451" s="199">
        <v>0</v>
      </c>
    </row>
    <row r="3452" spans="9:21" x14ac:dyDescent="0.3">
      <c r="I3452" s="199">
        <v>0</v>
      </c>
      <c r="J3452" s="199">
        <v>0</v>
      </c>
      <c r="K3452" s="199" t="e">
        <f ca="1"/>
        <v>#NAME?</v>
      </c>
      <c r="T3452" s="199">
        <v>0</v>
      </c>
      <c r="U3452" s="199">
        <v>0</v>
      </c>
    </row>
    <row r="3453" spans="9:21" x14ac:dyDescent="0.3">
      <c r="I3453" s="199">
        <v>0</v>
      </c>
      <c r="J3453" s="199">
        <v>0</v>
      </c>
      <c r="K3453" s="199" t="e">
        <f ca="1"/>
        <v>#NAME?</v>
      </c>
      <c r="T3453" s="199">
        <v>0</v>
      </c>
      <c r="U3453" s="199">
        <v>0</v>
      </c>
    </row>
    <row r="3454" spans="9:21" x14ac:dyDescent="0.3">
      <c r="I3454" s="199">
        <v>0</v>
      </c>
      <c r="J3454" s="199">
        <v>0</v>
      </c>
      <c r="K3454" s="199" t="e">
        <f ca="1"/>
        <v>#NAME?</v>
      </c>
      <c r="T3454" s="199">
        <v>0</v>
      </c>
      <c r="U3454" s="199">
        <v>0</v>
      </c>
    </row>
    <row r="3455" spans="9:21" x14ac:dyDescent="0.3">
      <c r="I3455" s="199">
        <v>0</v>
      </c>
      <c r="J3455" s="199">
        <v>0</v>
      </c>
      <c r="K3455" s="199" t="e">
        <f ca="1"/>
        <v>#NAME?</v>
      </c>
      <c r="T3455" s="199">
        <v>0</v>
      </c>
      <c r="U3455" s="199">
        <v>0</v>
      </c>
    </row>
    <row r="3456" spans="9:21" x14ac:dyDescent="0.3">
      <c r="I3456" s="199">
        <v>0</v>
      </c>
      <c r="J3456" s="199">
        <v>0</v>
      </c>
      <c r="K3456" s="199" t="e">
        <f ca="1"/>
        <v>#NAME?</v>
      </c>
      <c r="T3456" s="199">
        <v>0</v>
      </c>
      <c r="U3456" s="199">
        <v>0</v>
      </c>
    </row>
    <row r="3457" spans="9:21" x14ac:dyDescent="0.3">
      <c r="I3457" s="199">
        <v>0</v>
      </c>
      <c r="J3457" s="199">
        <v>0</v>
      </c>
      <c r="K3457" s="199" t="e">
        <f ca="1"/>
        <v>#NAME?</v>
      </c>
      <c r="T3457" s="199">
        <v>0</v>
      </c>
      <c r="U3457" s="199">
        <v>0</v>
      </c>
    </row>
    <row r="3458" spans="9:21" x14ac:dyDescent="0.3">
      <c r="I3458" s="199">
        <v>0</v>
      </c>
      <c r="J3458" s="199">
        <v>0</v>
      </c>
      <c r="K3458" s="199" t="e">
        <f ca="1"/>
        <v>#NAME?</v>
      </c>
      <c r="T3458" s="199">
        <v>0</v>
      </c>
      <c r="U3458" s="199">
        <v>0</v>
      </c>
    </row>
    <row r="3459" spans="9:21" x14ac:dyDescent="0.3">
      <c r="I3459" s="199">
        <v>0</v>
      </c>
      <c r="J3459" s="199">
        <v>0</v>
      </c>
      <c r="K3459" s="199" t="e">
        <f ca="1"/>
        <v>#NAME?</v>
      </c>
      <c r="T3459" s="199">
        <v>0</v>
      </c>
      <c r="U3459" s="199">
        <v>0</v>
      </c>
    </row>
    <row r="3460" spans="9:21" x14ac:dyDescent="0.3">
      <c r="I3460" s="199">
        <v>0</v>
      </c>
      <c r="J3460" s="199">
        <v>0</v>
      </c>
      <c r="K3460" s="199" t="e">
        <f ca="1"/>
        <v>#NAME?</v>
      </c>
      <c r="T3460" s="199">
        <v>0</v>
      </c>
      <c r="U3460" s="199">
        <v>0</v>
      </c>
    </row>
    <row r="3461" spans="9:21" x14ac:dyDescent="0.3">
      <c r="I3461" s="199">
        <v>0</v>
      </c>
      <c r="J3461" s="199">
        <v>0</v>
      </c>
      <c r="K3461" s="199" t="e">
        <f ca="1"/>
        <v>#NAME?</v>
      </c>
      <c r="T3461" s="199">
        <v>0</v>
      </c>
      <c r="U3461" s="199">
        <v>0</v>
      </c>
    </row>
    <row r="3462" spans="9:21" x14ac:dyDescent="0.3">
      <c r="I3462" s="199">
        <v>0</v>
      </c>
      <c r="J3462" s="199">
        <v>0</v>
      </c>
      <c r="K3462" s="199" t="e">
        <f ca="1"/>
        <v>#NAME?</v>
      </c>
      <c r="T3462" s="199">
        <v>0</v>
      </c>
      <c r="U3462" s="199">
        <v>0</v>
      </c>
    </row>
    <row r="3463" spans="9:21" x14ac:dyDescent="0.3">
      <c r="I3463" s="199">
        <v>0</v>
      </c>
      <c r="J3463" s="199">
        <v>0</v>
      </c>
      <c r="K3463" s="199" t="e">
        <f ca="1"/>
        <v>#NAME?</v>
      </c>
      <c r="T3463" s="199">
        <v>0</v>
      </c>
      <c r="U3463" s="199">
        <v>0</v>
      </c>
    </row>
    <row r="3464" spans="9:21" x14ac:dyDescent="0.3">
      <c r="I3464" s="199">
        <v>0</v>
      </c>
      <c r="J3464" s="199">
        <v>0</v>
      </c>
      <c r="K3464" s="199" t="e">
        <f ca="1"/>
        <v>#NAME?</v>
      </c>
      <c r="T3464" s="199">
        <v>0</v>
      </c>
      <c r="U3464" s="199">
        <v>0</v>
      </c>
    </row>
    <row r="3465" spans="9:21" x14ac:dyDescent="0.3">
      <c r="I3465" s="199">
        <v>0</v>
      </c>
      <c r="J3465" s="199">
        <v>0</v>
      </c>
      <c r="K3465" s="199" t="e">
        <f ca="1"/>
        <v>#NAME?</v>
      </c>
      <c r="T3465" s="199">
        <v>0</v>
      </c>
      <c r="U3465" s="199">
        <v>0</v>
      </c>
    </row>
    <row r="3466" spans="9:21" x14ac:dyDescent="0.3">
      <c r="I3466" s="199">
        <v>0</v>
      </c>
      <c r="J3466" s="199">
        <v>0</v>
      </c>
      <c r="K3466" s="199" t="e">
        <f ca="1"/>
        <v>#NAME?</v>
      </c>
      <c r="T3466" s="199">
        <v>0</v>
      </c>
      <c r="U3466" s="199">
        <v>0</v>
      </c>
    </row>
    <row r="3467" spans="9:21" x14ac:dyDescent="0.3">
      <c r="I3467" s="199">
        <v>0</v>
      </c>
      <c r="J3467" s="199">
        <v>0</v>
      </c>
      <c r="K3467" s="199" t="e">
        <f ca="1"/>
        <v>#NAME?</v>
      </c>
      <c r="T3467" s="199">
        <v>0</v>
      </c>
      <c r="U3467" s="199">
        <v>0</v>
      </c>
    </row>
    <row r="3468" spans="9:21" x14ac:dyDescent="0.3">
      <c r="I3468" s="199">
        <v>0</v>
      </c>
      <c r="J3468" s="199">
        <v>0</v>
      </c>
      <c r="K3468" s="199" t="e">
        <f ca="1"/>
        <v>#NAME?</v>
      </c>
      <c r="T3468" s="199">
        <v>0</v>
      </c>
      <c r="U3468" s="199">
        <v>0</v>
      </c>
    </row>
    <row r="3469" spans="9:21" x14ac:dyDescent="0.3">
      <c r="I3469" s="199">
        <v>0</v>
      </c>
      <c r="J3469" s="199">
        <v>0</v>
      </c>
      <c r="K3469" s="199" t="e">
        <f ca="1"/>
        <v>#NAME?</v>
      </c>
      <c r="T3469" s="199">
        <v>0</v>
      </c>
      <c r="U3469" s="199">
        <v>0</v>
      </c>
    </row>
    <row r="3470" spans="9:21" x14ac:dyDescent="0.3">
      <c r="I3470" s="199">
        <v>0</v>
      </c>
      <c r="J3470" s="199">
        <v>0</v>
      </c>
      <c r="K3470" s="199" t="e">
        <f ca="1"/>
        <v>#NAME?</v>
      </c>
      <c r="T3470" s="199">
        <v>0</v>
      </c>
      <c r="U3470" s="199">
        <v>0</v>
      </c>
    </row>
    <row r="3471" spans="9:21" x14ac:dyDescent="0.3">
      <c r="I3471" s="199">
        <v>0</v>
      </c>
      <c r="J3471" s="199">
        <v>0</v>
      </c>
      <c r="K3471" s="199" t="e">
        <f ca="1"/>
        <v>#NAME?</v>
      </c>
      <c r="T3471" s="199">
        <v>0</v>
      </c>
      <c r="U3471" s="199">
        <v>0</v>
      </c>
    </row>
    <row r="3472" spans="9:21" x14ac:dyDescent="0.3">
      <c r="I3472" s="199">
        <v>0</v>
      </c>
      <c r="J3472" s="199">
        <v>0</v>
      </c>
      <c r="K3472" s="199" t="e">
        <f ca="1"/>
        <v>#NAME?</v>
      </c>
      <c r="T3472" s="199">
        <v>0</v>
      </c>
      <c r="U3472" s="199">
        <v>0</v>
      </c>
    </row>
    <row r="3473" spans="9:21" x14ac:dyDescent="0.3">
      <c r="I3473" s="199">
        <v>0</v>
      </c>
      <c r="J3473" s="199">
        <v>0</v>
      </c>
      <c r="K3473" s="199" t="e">
        <f ca="1"/>
        <v>#NAME?</v>
      </c>
      <c r="T3473" s="199">
        <v>0</v>
      </c>
      <c r="U3473" s="199">
        <v>0</v>
      </c>
    </row>
    <row r="3474" spans="9:21" x14ac:dyDescent="0.3">
      <c r="I3474" s="199">
        <v>0</v>
      </c>
      <c r="J3474" s="199">
        <v>0</v>
      </c>
      <c r="K3474" s="199" t="e">
        <f ca="1"/>
        <v>#NAME?</v>
      </c>
      <c r="T3474" s="199">
        <v>0</v>
      </c>
      <c r="U3474" s="199">
        <v>0</v>
      </c>
    </row>
    <row r="3475" spans="9:21" x14ac:dyDescent="0.3">
      <c r="I3475" s="199">
        <v>0</v>
      </c>
      <c r="J3475" s="199">
        <v>0</v>
      </c>
      <c r="K3475" s="199" t="e">
        <f ca="1"/>
        <v>#NAME?</v>
      </c>
      <c r="T3475" s="199">
        <v>0</v>
      </c>
      <c r="U3475" s="199">
        <v>0</v>
      </c>
    </row>
    <row r="3476" spans="9:21" x14ac:dyDescent="0.3">
      <c r="I3476" s="199">
        <v>0</v>
      </c>
      <c r="J3476" s="199">
        <v>0</v>
      </c>
      <c r="K3476" s="199" t="e">
        <f ca="1"/>
        <v>#NAME?</v>
      </c>
      <c r="T3476" s="199">
        <v>0</v>
      </c>
      <c r="U3476" s="199">
        <v>0</v>
      </c>
    </row>
    <row r="3477" spans="9:21" x14ac:dyDescent="0.3">
      <c r="I3477" s="199">
        <v>0</v>
      </c>
      <c r="J3477" s="199">
        <v>0</v>
      </c>
      <c r="K3477" s="199" t="e">
        <f ca="1"/>
        <v>#NAME?</v>
      </c>
      <c r="T3477" s="199">
        <v>0</v>
      </c>
      <c r="U3477" s="199">
        <v>0</v>
      </c>
    </row>
    <row r="3478" spans="9:21" x14ac:dyDescent="0.3">
      <c r="I3478" s="199">
        <v>0</v>
      </c>
      <c r="J3478" s="199">
        <v>0</v>
      </c>
      <c r="K3478" s="199" t="e">
        <f ca="1"/>
        <v>#NAME?</v>
      </c>
      <c r="T3478" s="199">
        <v>0</v>
      </c>
      <c r="U3478" s="199">
        <v>0</v>
      </c>
    </row>
    <row r="3479" spans="9:21" x14ac:dyDescent="0.3">
      <c r="I3479" s="199">
        <v>0</v>
      </c>
      <c r="J3479" s="199">
        <v>0</v>
      </c>
      <c r="K3479" s="199" t="e">
        <f ca="1"/>
        <v>#NAME?</v>
      </c>
      <c r="T3479" s="199">
        <v>0</v>
      </c>
      <c r="U3479" s="199">
        <v>0</v>
      </c>
    </row>
    <row r="3480" spans="9:21" x14ac:dyDescent="0.3">
      <c r="I3480" s="199">
        <v>0</v>
      </c>
      <c r="J3480" s="199">
        <v>0</v>
      </c>
      <c r="K3480" s="199" t="e">
        <f ca="1"/>
        <v>#NAME?</v>
      </c>
      <c r="T3480" s="199">
        <v>0</v>
      </c>
      <c r="U3480" s="199">
        <v>0</v>
      </c>
    </row>
    <row r="3481" spans="9:21" x14ac:dyDescent="0.3">
      <c r="I3481" s="199">
        <v>0</v>
      </c>
      <c r="J3481" s="199">
        <v>0</v>
      </c>
      <c r="K3481" s="199" t="e">
        <f ca="1"/>
        <v>#NAME?</v>
      </c>
      <c r="T3481" s="199">
        <v>0</v>
      </c>
      <c r="U3481" s="199">
        <v>0</v>
      </c>
    </row>
    <row r="3482" spans="9:21" x14ac:dyDescent="0.3">
      <c r="I3482" s="199">
        <v>0</v>
      </c>
      <c r="J3482" s="199">
        <v>0</v>
      </c>
      <c r="K3482" s="199" t="e">
        <f ca="1"/>
        <v>#NAME?</v>
      </c>
      <c r="T3482" s="199">
        <v>0</v>
      </c>
      <c r="U3482" s="199">
        <v>0</v>
      </c>
    </row>
    <row r="3483" spans="9:21" x14ac:dyDescent="0.3">
      <c r="I3483" s="199">
        <v>0</v>
      </c>
      <c r="J3483" s="199">
        <v>0</v>
      </c>
      <c r="K3483" s="199" t="e">
        <f ca="1"/>
        <v>#NAME?</v>
      </c>
      <c r="T3483" s="199">
        <v>0</v>
      </c>
      <c r="U3483" s="199">
        <v>0</v>
      </c>
    </row>
    <row r="3484" spans="9:21" x14ac:dyDescent="0.3">
      <c r="I3484" s="199">
        <v>0</v>
      </c>
      <c r="J3484" s="199">
        <v>0</v>
      </c>
      <c r="K3484" s="199" t="e">
        <f ca="1"/>
        <v>#NAME?</v>
      </c>
      <c r="T3484" s="199">
        <v>0</v>
      </c>
      <c r="U3484" s="199">
        <v>0</v>
      </c>
    </row>
    <row r="3485" spans="9:21" x14ac:dyDescent="0.3">
      <c r="I3485" s="199">
        <v>0</v>
      </c>
      <c r="J3485" s="199">
        <v>0</v>
      </c>
      <c r="K3485" s="199" t="e">
        <f ca="1"/>
        <v>#NAME?</v>
      </c>
      <c r="T3485" s="199">
        <v>0</v>
      </c>
      <c r="U3485" s="199">
        <v>0</v>
      </c>
    </row>
    <row r="3486" spans="9:21" x14ac:dyDescent="0.3">
      <c r="I3486" s="199">
        <v>0</v>
      </c>
      <c r="J3486" s="199">
        <v>0</v>
      </c>
      <c r="K3486" s="199" t="e">
        <f ca="1"/>
        <v>#NAME?</v>
      </c>
      <c r="T3486" s="199">
        <v>0</v>
      </c>
      <c r="U3486" s="199">
        <v>0</v>
      </c>
    </row>
    <row r="3487" spans="9:21" x14ac:dyDescent="0.3">
      <c r="I3487" s="199">
        <v>48195.584134672878</v>
      </c>
      <c r="J3487" s="199">
        <v>0</v>
      </c>
      <c r="K3487" s="199" t="e">
        <f ca="1"/>
        <v>#NAME?</v>
      </c>
      <c r="T3487" s="199">
        <v>48195.584134672878</v>
      </c>
      <c r="U3487" s="199">
        <v>0</v>
      </c>
    </row>
    <row r="3488" spans="9:21" x14ac:dyDescent="0.3">
      <c r="I3488" s="199">
        <v>0</v>
      </c>
      <c r="J3488" s="199">
        <v>0</v>
      </c>
      <c r="K3488" s="199" t="e">
        <f ca="1"/>
        <v>#NAME?</v>
      </c>
      <c r="T3488" s="199">
        <v>0</v>
      </c>
      <c r="U3488" s="199">
        <v>0</v>
      </c>
    </row>
    <row r="3489" spans="9:21" x14ac:dyDescent="0.3">
      <c r="I3489" s="199">
        <v>0</v>
      </c>
      <c r="J3489" s="199">
        <v>0</v>
      </c>
      <c r="K3489" s="199" t="e">
        <f ca="1"/>
        <v>#NAME?</v>
      </c>
      <c r="T3489" s="199">
        <v>0</v>
      </c>
      <c r="U3489" s="199">
        <v>0</v>
      </c>
    </row>
    <row r="3490" spans="9:21" x14ac:dyDescent="0.3">
      <c r="I3490" s="199">
        <v>0</v>
      </c>
      <c r="J3490" s="199">
        <v>0</v>
      </c>
      <c r="K3490" s="199" t="e">
        <f ca="1"/>
        <v>#NAME?</v>
      </c>
      <c r="T3490" s="199">
        <v>0</v>
      </c>
      <c r="U3490" s="199">
        <v>24648.804681593469</v>
      </c>
    </row>
    <row r="3491" spans="9:21" x14ac:dyDescent="0.3">
      <c r="I3491" s="199">
        <v>0</v>
      </c>
      <c r="J3491" s="199">
        <v>0</v>
      </c>
      <c r="K3491" s="199" t="e">
        <f ca="1"/>
        <v>#NAME?</v>
      </c>
      <c r="T3491" s="199">
        <v>0</v>
      </c>
      <c r="U3491" s="199">
        <v>0</v>
      </c>
    </row>
    <row r="3492" spans="9:21" x14ac:dyDescent="0.3">
      <c r="I3492" s="199">
        <v>0</v>
      </c>
      <c r="J3492" s="199">
        <v>0</v>
      </c>
      <c r="K3492" s="199" t="e">
        <f ca="1"/>
        <v>#NAME?</v>
      </c>
      <c r="T3492" s="199">
        <v>0</v>
      </c>
      <c r="U3492" s="199">
        <v>0</v>
      </c>
    </row>
    <row r="3493" spans="9:21" x14ac:dyDescent="0.3">
      <c r="I3493" s="199">
        <v>0</v>
      </c>
      <c r="J3493" s="199">
        <v>0</v>
      </c>
      <c r="K3493" s="199" t="e">
        <f ca="1"/>
        <v>#NAME?</v>
      </c>
      <c r="T3493" s="199">
        <v>0</v>
      </c>
      <c r="U3493" s="199">
        <v>0</v>
      </c>
    </row>
    <row r="3494" spans="9:21" x14ac:dyDescent="0.3">
      <c r="I3494" s="199">
        <v>0</v>
      </c>
      <c r="J3494" s="199">
        <v>0</v>
      </c>
      <c r="K3494" s="199" t="e">
        <f ca="1"/>
        <v>#NAME?</v>
      </c>
      <c r="T3494" s="199">
        <v>0</v>
      </c>
      <c r="U3494" s="199">
        <v>0</v>
      </c>
    </row>
    <row r="3495" spans="9:21" x14ac:dyDescent="0.3">
      <c r="I3495" s="199">
        <v>0</v>
      </c>
      <c r="J3495" s="199">
        <v>0</v>
      </c>
      <c r="K3495" s="199" t="e">
        <f ca="1"/>
        <v>#NAME?</v>
      </c>
      <c r="T3495" s="199">
        <v>0</v>
      </c>
      <c r="U3495" s="199">
        <v>0</v>
      </c>
    </row>
    <row r="3496" spans="9:21" x14ac:dyDescent="0.3">
      <c r="I3496" s="199">
        <v>0</v>
      </c>
      <c r="J3496" s="199">
        <v>0</v>
      </c>
      <c r="K3496" s="199" t="e">
        <f ca="1"/>
        <v>#NAME?</v>
      </c>
      <c r="T3496" s="199">
        <v>0</v>
      </c>
      <c r="U3496" s="199">
        <v>0</v>
      </c>
    </row>
    <row r="3497" spans="9:21" x14ac:dyDescent="0.3">
      <c r="I3497" s="199">
        <v>0</v>
      </c>
      <c r="J3497" s="199">
        <v>0</v>
      </c>
      <c r="K3497" s="199" t="e">
        <f ca="1"/>
        <v>#NAME?</v>
      </c>
      <c r="T3497" s="199">
        <v>0</v>
      </c>
      <c r="U3497" s="199">
        <v>0</v>
      </c>
    </row>
    <row r="3498" spans="9:21" x14ac:dyDescent="0.3">
      <c r="I3498" s="199">
        <v>6383.1259047903204</v>
      </c>
      <c r="J3498" s="199">
        <v>0</v>
      </c>
      <c r="K3498" s="199" t="e">
        <f ca="1"/>
        <v>#NAME?</v>
      </c>
      <c r="T3498" s="199">
        <v>6383.1259047903204</v>
      </c>
      <c r="U3498" s="199">
        <v>0</v>
      </c>
    </row>
    <row r="3499" spans="9:21" x14ac:dyDescent="0.3">
      <c r="I3499" s="199">
        <v>0</v>
      </c>
      <c r="J3499" s="199">
        <v>0</v>
      </c>
      <c r="K3499" s="199" t="e">
        <f ca="1"/>
        <v>#NAME?</v>
      </c>
      <c r="T3499" s="199">
        <v>0</v>
      </c>
      <c r="U3499" s="199">
        <v>0</v>
      </c>
    </row>
    <row r="3500" spans="9:21" x14ac:dyDescent="0.3">
      <c r="I3500" s="199">
        <v>0</v>
      </c>
      <c r="J3500" s="199">
        <v>0</v>
      </c>
      <c r="K3500" s="199" t="e">
        <f ca="1"/>
        <v>#NAME?</v>
      </c>
      <c r="T3500" s="199">
        <v>0</v>
      </c>
      <c r="U3500" s="199">
        <v>0</v>
      </c>
    </row>
    <row r="3501" spans="9:21" x14ac:dyDescent="0.3">
      <c r="I3501" s="199">
        <v>0</v>
      </c>
      <c r="J3501" s="199">
        <v>0</v>
      </c>
      <c r="K3501" s="199" t="e">
        <f ca="1"/>
        <v>#NAME?</v>
      </c>
      <c r="T3501" s="199">
        <v>0</v>
      </c>
      <c r="U3501" s="199">
        <v>0</v>
      </c>
    </row>
    <row r="3502" spans="9:21" x14ac:dyDescent="0.3">
      <c r="I3502" s="199">
        <v>184700.56323224786</v>
      </c>
      <c r="J3502" s="199">
        <v>0</v>
      </c>
      <c r="K3502" s="199" t="e">
        <f ca="1"/>
        <v>#NAME?</v>
      </c>
      <c r="T3502" s="199">
        <v>184700.56323224786</v>
      </c>
      <c r="U3502" s="199">
        <v>0</v>
      </c>
    </row>
    <row r="3503" spans="9:21" x14ac:dyDescent="0.3">
      <c r="I3503" s="199">
        <v>0</v>
      </c>
      <c r="J3503" s="199">
        <v>0</v>
      </c>
      <c r="K3503" s="199" t="e">
        <f ca="1"/>
        <v>#NAME?</v>
      </c>
      <c r="T3503" s="199">
        <v>0</v>
      </c>
      <c r="U3503" s="199">
        <v>0</v>
      </c>
    </row>
    <row r="3504" spans="9:21" x14ac:dyDescent="0.3">
      <c r="I3504" s="199">
        <v>0</v>
      </c>
      <c r="J3504" s="199">
        <v>0</v>
      </c>
      <c r="K3504" s="199" t="e">
        <f ca="1"/>
        <v>#NAME?</v>
      </c>
      <c r="T3504" s="199">
        <v>0</v>
      </c>
      <c r="U3504" s="199">
        <v>0</v>
      </c>
    </row>
    <row r="3505" spans="9:21" x14ac:dyDescent="0.3">
      <c r="I3505" s="199">
        <v>0</v>
      </c>
      <c r="J3505" s="199">
        <v>0</v>
      </c>
      <c r="K3505" s="199" t="e">
        <f ca="1"/>
        <v>#NAME?</v>
      </c>
      <c r="T3505" s="199">
        <v>0</v>
      </c>
      <c r="U3505" s="199">
        <v>0</v>
      </c>
    </row>
    <row r="3506" spans="9:21" x14ac:dyDescent="0.3">
      <c r="I3506" s="199">
        <v>0</v>
      </c>
      <c r="J3506" s="199">
        <v>0</v>
      </c>
      <c r="K3506" s="199" t="e">
        <f ca="1"/>
        <v>#NAME?</v>
      </c>
      <c r="T3506" s="199">
        <v>0</v>
      </c>
      <c r="U3506" s="199">
        <v>0</v>
      </c>
    </row>
    <row r="3507" spans="9:21" x14ac:dyDescent="0.3">
      <c r="I3507" s="199">
        <v>0</v>
      </c>
      <c r="J3507" s="199">
        <v>0</v>
      </c>
      <c r="K3507" s="199" t="e">
        <f ca="1"/>
        <v>#NAME?</v>
      </c>
      <c r="T3507" s="199">
        <v>0</v>
      </c>
      <c r="U3507" s="199">
        <v>0</v>
      </c>
    </row>
    <row r="3508" spans="9:21" x14ac:dyDescent="0.3">
      <c r="I3508" s="199">
        <v>0</v>
      </c>
      <c r="J3508" s="199">
        <v>0</v>
      </c>
      <c r="K3508" s="199" t="e">
        <f ca="1"/>
        <v>#NAME?</v>
      </c>
      <c r="T3508" s="199">
        <v>0</v>
      </c>
      <c r="U3508" s="199">
        <v>0</v>
      </c>
    </row>
    <row r="3509" spans="9:21" x14ac:dyDescent="0.3">
      <c r="I3509" s="199">
        <v>0</v>
      </c>
      <c r="J3509" s="199">
        <v>0</v>
      </c>
      <c r="K3509" s="199" t="e">
        <f ca="1"/>
        <v>#NAME?</v>
      </c>
      <c r="T3509" s="199">
        <v>0</v>
      </c>
      <c r="U3509" s="199">
        <v>0</v>
      </c>
    </row>
    <row r="3510" spans="9:21" x14ac:dyDescent="0.3">
      <c r="I3510" s="199">
        <v>0</v>
      </c>
      <c r="J3510" s="199">
        <v>0</v>
      </c>
      <c r="K3510" s="199" t="e">
        <f ca="1"/>
        <v>#NAME?</v>
      </c>
      <c r="T3510" s="199">
        <v>0</v>
      </c>
      <c r="U3510" s="199">
        <v>0</v>
      </c>
    </row>
    <row r="3511" spans="9:21" x14ac:dyDescent="0.3">
      <c r="I3511" s="199">
        <v>0</v>
      </c>
      <c r="J3511" s="199">
        <v>0</v>
      </c>
      <c r="K3511" s="199" t="e">
        <f ca="1"/>
        <v>#NAME?</v>
      </c>
      <c r="T3511" s="199">
        <v>0</v>
      </c>
      <c r="U3511" s="199">
        <v>0</v>
      </c>
    </row>
    <row r="3512" spans="9:21" x14ac:dyDescent="0.3">
      <c r="I3512" s="199">
        <v>0</v>
      </c>
      <c r="J3512" s="199">
        <v>0</v>
      </c>
      <c r="K3512" s="199" t="e">
        <f ca="1"/>
        <v>#NAME?</v>
      </c>
      <c r="T3512" s="199">
        <v>0</v>
      </c>
      <c r="U3512" s="199">
        <v>0</v>
      </c>
    </row>
    <row r="3513" spans="9:21" x14ac:dyDescent="0.3">
      <c r="I3513" s="199">
        <v>0</v>
      </c>
      <c r="J3513" s="199">
        <v>0</v>
      </c>
      <c r="K3513" s="199" t="e">
        <f ca="1"/>
        <v>#NAME?</v>
      </c>
      <c r="T3513" s="199">
        <v>0</v>
      </c>
      <c r="U3513" s="199">
        <v>0</v>
      </c>
    </row>
    <row r="3514" spans="9:21" x14ac:dyDescent="0.3">
      <c r="I3514" s="199">
        <v>0</v>
      </c>
      <c r="J3514" s="199">
        <v>0</v>
      </c>
      <c r="K3514" s="199" t="e">
        <f ca="1"/>
        <v>#NAME?</v>
      </c>
      <c r="T3514" s="199">
        <v>0</v>
      </c>
      <c r="U3514" s="199">
        <v>0</v>
      </c>
    </row>
    <row r="3515" spans="9:21" x14ac:dyDescent="0.3">
      <c r="I3515" s="199">
        <v>0</v>
      </c>
      <c r="J3515" s="199">
        <v>0</v>
      </c>
      <c r="K3515" s="199" t="e">
        <f ca="1"/>
        <v>#NAME?</v>
      </c>
      <c r="T3515" s="199">
        <v>0</v>
      </c>
      <c r="U3515" s="199">
        <v>0</v>
      </c>
    </row>
    <row r="3516" spans="9:21" x14ac:dyDescent="0.3">
      <c r="I3516" s="199">
        <v>0</v>
      </c>
      <c r="J3516" s="199">
        <v>0</v>
      </c>
      <c r="K3516" s="199" t="e">
        <f ca="1"/>
        <v>#NAME?</v>
      </c>
      <c r="T3516" s="199">
        <v>0</v>
      </c>
      <c r="U3516" s="199">
        <v>0</v>
      </c>
    </row>
    <row r="3517" spans="9:21" x14ac:dyDescent="0.3">
      <c r="I3517" s="199">
        <v>0</v>
      </c>
      <c r="J3517" s="199">
        <v>0</v>
      </c>
      <c r="K3517" s="199" t="e">
        <f ca="1"/>
        <v>#NAME?</v>
      </c>
      <c r="T3517" s="199">
        <v>0</v>
      </c>
      <c r="U3517" s="199">
        <v>0</v>
      </c>
    </row>
    <row r="3518" spans="9:21" x14ac:dyDescent="0.3">
      <c r="I3518" s="199">
        <v>0</v>
      </c>
      <c r="J3518" s="199">
        <v>0</v>
      </c>
      <c r="K3518" s="199" t="e">
        <f ca="1"/>
        <v>#NAME?</v>
      </c>
      <c r="T3518" s="199">
        <v>0</v>
      </c>
      <c r="U3518" s="199">
        <v>0</v>
      </c>
    </row>
    <row r="3519" spans="9:21" x14ac:dyDescent="0.3">
      <c r="I3519" s="199">
        <v>0</v>
      </c>
      <c r="J3519" s="199">
        <v>0</v>
      </c>
      <c r="K3519" s="199" t="e">
        <f ca="1"/>
        <v>#NAME?</v>
      </c>
      <c r="T3519" s="199">
        <v>0</v>
      </c>
      <c r="U3519" s="199">
        <v>0</v>
      </c>
    </row>
    <row r="3520" spans="9:21" x14ac:dyDescent="0.3">
      <c r="I3520" s="199">
        <v>0</v>
      </c>
      <c r="J3520" s="199">
        <v>0</v>
      </c>
      <c r="K3520" s="199" t="e">
        <f ca="1"/>
        <v>#NAME?</v>
      </c>
      <c r="T3520" s="199">
        <v>0</v>
      </c>
      <c r="U3520" s="199">
        <v>0</v>
      </c>
    </row>
    <row r="3521" spans="9:21" x14ac:dyDescent="0.3">
      <c r="I3521" s="199">
        <v>0</v>
      </c>
      <c r="J3521" s="199">
        <v>0</v>
      </c>
      <c r="K3521" s="199" t="e">
        <f ca="1"/>
        <v>#NAME?</v>
      </c>
      <c r="T3521" s="199">
        <v>0</v>
      </c>
      <c r="U3521" s="199">
        <v>0</v>
      </c>
    </row>
    <row r="3522" spans="9:21" x14ac:dyDescent="0.3">
      <c r="I3522" s="199">
        <v>0</v>
      </c>
      <c r="J3522" s="199">
        <v>0</v>
      </c>
      <c r="K3522" s="199" t="e">
        <f ca="1"/>
        <v>#NAME?</v>
      </c>
      <c r="T3522" s="199">
        <v>0</v>
      </c>
      <c r="U3522" s="199">
        <v>0</v>
      </c>
    </row>
    <row r="3523" spans="9:21" x14ac:dyDescent="0.3">
      <c r="I3523" s="199">
        <v>0</v>
      </c>
      <c r="J3523" s="199">
        <v>0</v>
      </c>
      <c r="K3523" s="199" t="e">
        <f ca="1"/>
        <v>#NAME?</v>
      </c>
      <c r="T3523" s="199">
        <v>0</v>
      </c>
      <c r="U3523" s="199">
        <v>0</v>
      </c>
    </row>
    <row r="3524" spans="9:21" x14ac:dyDescent="0.3">
      <c r="I3524" s="199">
        <v>0</v>
      </c>
      <c r="J3524" s="199">
        <v>0</v>
      </c>
      <c r="K3524" s="199" t="e">
        <f ca="1"/>
        <v>#NAME?</v>
      </c>
      <c r="T3524" s="199">
        <v>0</v>
      </c>
      <c r="U3524" s="199">
        <v>0</v>
      </c>
    </row>
    <row r="3525" spans="9:21" x14ac:dyDescent="0.3">
      <c r="I3525" s="199">
        <v>0</v>
      </c>
      <c r="J3525" s="199">
        <v>0</v>
      </c>
      <c r="K3525" s="199" t="e">
        <f ca="1"/>
        <v>#NAME?</v>
      </c>
      <c r="T3525" s="199">
        <v>0</v>
      </c>
      <c r="U3525" s="199">
        <v>0</v>
      </c>
    </row>
    <row r="3526" spans="9:21" x14ac:dyDescent="0.3">
      <c r="I3526" s="199">
        <v>0</v>
      </c>
      <c r="J3526" s="199">
        <v>0</v>
      </c>
      <c r="K3526" s="199" t="e">
        <f ca="1"/>
        <v>#NAME?</v>
      </c>
      <c r="T3526" s="199">
        <v>0</v>
      </c>
      <c r="U3526" s="199">
        <v>0</v>
      </c>
    </row>
    <row r="3527" spans="9:21" x14ac:dyDescent="0.3">
      <c r="I3527" s="199">
        <v>0</v>
      </c>
      <c r="J3527" s="199">
        <v>0</v>
      </c>
      <c r="K3527" s="199" t="e">
        <f ca="1"/>
        <v>#NAME?</v>
      </c>
      <c r="T3527" s="199">
        <v>0</v>
      </c>
      <c r="U3527" s="199">
        <v>0</v>
      </c>
    </row>
    <row r="3528" spans="9:21" x14ac:dyDescent="0.3">
      <c r="I3528" s="199">
        <v>0</v>
      </c>
      <c r="J3528" s="199">
        <v>0</v>
      </c>
      <c r="K3528" s="199" t="e">
        <f ca="1"/>
        <v>#NAME?</v>
      </c>
      <c r="T3528" s="199">
        <v>0</v>
      </c>
      <c r="U3528" s="199">
        <v>0</v>
      </c>
    </row>
    <row r="3529" spans="9:21" x14ac:dyDescent="0.3">
      <c r="I3529" s="199">
        <v>0</v>
      </c>
      <c r="J3529" s="199">
        <v>0</v>
      </c>
      <c r="K3529" s="199" t="e">
        <f ca="1"/>
        <v>#NAME?</v>
      </c>
      <c r="T3529" s="199">
        <v>0</v>
      </c>
      <c r="U3529" s="199">
        <v>0</v>
      </c>
    </row>
    <row r="3530" spans="9:21" x14ac:dyDescent="0.3">
      <c r="I3530" s="199">
        <v>0</v>
      </c>
      <c r="J3530" s="199">
        <v>0</v>
      </c>
      <c r="K3530" s="199" t="e">
        <f ca="1"/>
        <v>#NAME?</v>
      </c>
      <c r="T3530" s="199">
        <v>0</v>
      </c>
      <c r="U3530" s="199">
        <v>0</v>
      </c>
    </row>
    <row r="3531" spans="9:21" x14ac:dyDescent="0.3">
      <c r="I3531" s="199">
        <v>0</v>
      </c>
      <c r="J3531" s="199">
        <v>0</v>
      </c>
      <c r="K3531" s="199" t="e">
        <f ca="1"/>
        <v>#NAME?</v>
      </c>
      <c r="T3531" s="199">
        <v>0</v>
      </c>
      <c r="U3531" s="199">
        <v>203158.58289176048</v>
      </c>
    </row>
    <row r="3532" spans="9:21" x14ac:dyDescent="0.3">
      <c r="I3532" s="199">
        <v>0</v>
      </c>
      <c r="J3532" s="199">
        <v>0</v>
      </c>
      <c r="K3532" s="199" t="e">
        <f ca="1"/>
        <v>#NAME?</v>
      </c>
      <c r="T3532" s="199">
        <v>0</v>
      </c>
      <c r="U3532" s="199">
        <v>0</v>
      </c>
    </row>
    <row r="3533" spans="9:21" x14ac:dyDescent="0.3">
      <c r="I3533" s="199">
        <v>0</v>
      </c>
      <c r="J3533" s="199">
        <v>0</v>
      </c>
      <c r="K3533" s="199" t="e">
        <f ca="1"/>
        <v>#NAME?</v>
      </c>
      <c r="T3533" s="199">
        <v>0</v>
      </c>
      <c r="U3533" s="199">
        <v>0</v>
      </c>
    </row>
    <row r="3534" spans="9:21" x14ac:dyDescent="0.3">
      <c r="I3534" s="199">
        <v>26742.916068201615</v>
      </c>
      <c r="J3534" s="199">
        <v>0</v>
      </c>
      <c r="K3534" s="199" t="e">
        <f ca="1"/>
        <v>#NAME?</v>
      </c>
      <c r="T3534" s="199">
        <v>26742.916068201615</v>
      </c>
      <c r="U3534" s="199">
        <v>0</v>
      </c>
    </row>
    <row r="3535" spans="9:21" x14ac:dyDescent="0.3">
      <c r="I3535" s="199">
        <v>0</v>
      </c>
      <c r="J3535" s="199">
        <v>0</v>
      </c>
      <c r="K3535" s="199" t="e">
        <f ca="1"/>
        <v>#NAME?</v>
      </c>
      <c r="T3535" s="199">
        <v>0</v>
      </c>
      <c r="U3535" s="199">
        <v>0</v>
      </c>
    </row>
    <row r="3536" spans="9:21" x14ac:dyDescent="0.3">
      <c r="I3536" s="199">
        <v>0</v>
      </c>
      <c r="J3536" s="199">
        <v>0</v>
      </c>
      <c r="K3536" s="199" t="e">
        <f ca="1"/>
        <v>#NAME?</v>
      </c>
      <c r="T3536" s="199">
        <v>0</v>
      </c>
      <c r="U3536" s="199">
        <v>0</v>
      </c>
    </row>
    <row r="3537" spans="9:21" x14ac:dyDescent="0.3">
      <c r="I3537" s="199">
        <v>0</v>
      </c>
      <c r="J3537" s="199">
        <v>0</v>
      </c>
      <c r="K3537" s="199" t="e">
        <f ca="1"/>
        <v>#NAME?</v>
      </c>
      <c r="T3537" s="199">
        <v>0</v>
      </c>
      <c r="U3537" s="199">
        <v>0</v>
      </c>
    </row>
    <row r="3538" spans="9:21" x14ac:dyDescent="0.3">
      <c r="I3538" s="199">
        <v>0</v>
      </c>
      <c r="J3538" s="199">
        <v>0</v>
      </c>
      <c r="K3538" s="199" t="e">
        <f ca="1"/>
        <v>#NAME?</v>
      </c>
      <c r="T3538" s="199">
        <v>0</v>
      </c>
      <c r="U3538" s="199">
        <v>0</v>
      </c>
    </row>
    <row r="3539" spans="9:21" x14ac:dyDescent="0.3">
      <c r="I3539" s="199">
        <v>0</v>
      </c>
      <c r="J3539" s="199">
        <v>0</v>
      </c>
      <c r="K3539" s="199" t="e">
        <f ca="1"/>
        <v>#NAME?</v>
      </c>
      <c r="T3539" s="199">
        <v>0</v>
      </c>
      <c r="U3539" s="199">
        <v>0</v>
      </c>
    </row>
    <row r="3540" spans="9:21" x14ac:dyDescent="0.3">
      <c r="I3540" s="199">
        <v>0</v>
      </c>
      <c r="J3540" s="199">
        <v>0</v>
      </c>
      <c r="K3540" s="199" t="e">
        <f ca="1"/>
        <v>#NAME?</v>
      </c>
      <c r="T3540" s="199">
        <v>0</v>
      </c>
      <c r="U3540" s="199">
        <v>0</v>
      </c>
    </row>
    <row r="3541" spans="9:21" x14ac:dyDescent="0.3">
      <c r="I3541" s="199">
        <v>0</v>
      </c>
      <c r="J3541" s="199">
        <v>0</v>
      </c>
      <c r="K3541" s="199" t="e">
        <f ca="1"/>
        <v>#NAME?</v>
      </c>
      <c r="T3541" s="199">
        <v>0</v>
      </c>
      <c r="U3541" s="199">
        <v>0</v>
      </c>
    </row>
    <row r="3542" spans="9:21" x14ac:dyDescent="0.3">
      <c r="I3542" s="199">
        <v>0</v>
      </c>
      <c r="J3542" s="199">
        <v>0</v>
      </c>
      <c r="K3542" s="199" t="e">
        <f ca="1"/>
        <v>#NAME?</v>
      </c>
      <c r="T3542" s="199">
        <v>0</v>
      </c>
      <c r="U3542" s="199">
        <v>0</v>
      </c>
    </row>
    <row r="3543" spans="9:21" x14ac:dyDescent="0.3">
      <c r="I3543" s="199">
        <v>0</v>
      </c>
      <c r="J3543" s="199">
        <v>0</v>
      </c>
      <c r="K3543" s="199" t="e">
        <f ca="1"/>
        <v>#NAME?</v>
      </c>
      <c r="T3543" s="199">
        <v>0</v>
      </c>
      <c r="U3543" s="199">
        <v>0</v>
      </c>
    </row>
    <row r="3544" spans="9:21" x14ac:dyDescent="0.3">
      <c r="I3544" s="199">
        <v>0</v>
      </c>
      <c r="J3544" s="199">
        <v>0</v>
      </c>
      <c r="K3544" s="199" t="e">
        <f ca="1"/>
        <v>#NAME?</v>
      </c>
      <c r="T3544" s="199">
        <v>0</v>
      </c>
      <c r="U3544" s="199">
        <v>0</v>
      </c>
    </row>
    <row r="3545" spans="9:21" x14ac:dyDescent="0.3">
      <c r="I3545" s="199">
        <v>0</v>
      </c>
      <c r="J3545" s="199">
        <v>0</v>
      </c>
      <c r="K3545" s="199" t="e">
        <f ca="1"/>
        <v>#NAME?</v>
      </c>
      <c r="T3545" s="199">
        <v>0</v>
      </c>
      <c r="U3545" s="199">
        <v>0</v>
      </c>
    </row>
    <row r="3546" spans="9:21" x14ac:dyDescent="0.3">
      <c r="I3546" s="199">
        <v>56496.181792133881</v>
      </c>
      <c r="J3546" s="199">
        <v>0</v>
      </c>
      <c r="K3546" s="199" t="e">
        <f ca="1"/>
        <v>#NAME?</v>
      </c>
      <c r="T3546" s="199">
        <v>56496.181792133881</v>
      </c>
      <c r="U3546" s="199">
        <v>0</v>
      </c>
    </row>
    <row r="3547" spans="9:21" x14ac:dyDescent="0.3">
      <c r="I3547" s="199">
        <v>0</v>
      </c>
      <c r="J3547" s="199">
        <v>0</v>
      </c>
      <c r="K3547" s="199" t="e">
        <f ca="1"/>
        <v>#NAME?</v>
      </c>
      <c r="T3547" s="199">
        <v>0</v>
      </c>
      <c r="U3547" s="199">
        <v>0</v>
      </c>
    </row>
    <row r="3548" spans="9:21" x14ac:dyDescent="0.3">
      <c r="I3548" s="199">
        <v>0</v>
      </c>
      <c r="J3548" s="199">
        <v>0</v>
      </c>
      <c r="K3548" s="199" t="e">
        <f ca="1"/>
        <v>#NAME?</v>
      </c>
      <c r="T3548" s="199">
        <v>0</v>
      </c>
      <c r="U3548" s="199">
        <v>0</v>
      </c>
    </row>
    <row r="3549" spans="9:21" x14ac:dyDescent="0.3">
      <c r="I3549" s="199">
        <v>0</v>
      </c>
      <c r="J3549" s="199">
        <v>0</v>
      </c>
      <c r="K3549" s="199" t="e">
        <f ca="1"/>
        <v>#NAME?</v>
      </c>
      <c r="T3549" s="199">
        <v>0</v>
      </c>
      <c r="U3549" s="199">
        <v>0</v>
      </c>
    </row>
    <row r="3550" spans="9:21" x14ac:dyDescent="0.3">
      <c r="I3550" s="199">
        <v>0</v>
      </c>
      <c r="J3550" s="199">
        <v>0</v>
      </c>
      <c r="K3550" s="199" t="e">
        <f ca="1"/>
        <v>#NAME?</v>
      </c>
      <c r="T3550" s="199">
        <v>0</v>
      </c>
      <c r="U3550" s="199">
        <v>0</v>
      </c>
    </row>
    <row r="3551" spans="9:21" x14ac:dyDescent="0.3">
      <c r="I3551" s="199">
        <v>0</v>
      </c>
      <c r="J3551" s="199">
        <v>0</v>
      </c>
      <c r="K3551" s="199" t="e">
        <f ca="1"/>
        <v>#NAME?</v>
      </c>
      <c r="T3551" s="199">
        <v>0</v>
      </c>
      <c r="U3551" s="199">
        <v>0</v>
      </c>
    </row>
    <row r="3552" spans="9:21" x14ac:dyDescent="0.3">
      <c r="I3552" s="199">
        <v>0</v>
      </c>
      <c r="J3552" s="199">
        <v>0</v>
      </c>
      <c r="K3552" s="199" t="e">
        <f ca="1"/>
        <v>#NAME?</v>
      </c>
      <c r="T3552" s="199">
        <v>0</v>
      </c>
      <c r="U3552" s="199">
        <v>0</v>
      </c>
    </row>
    <row r="3553" spans="9:21" x14ac:dyDescent="0.3">
      <c r="I3553" s="199">
        <v>0</v>
      </c>
      <c r="J3553" s="199">
        <v>0</v>
      </c>
      <c r="K3553" s="199" t="e">
        <f ca="1"/>
        <v>#NAME?</v>
      </c>
      <c r="T3553" s="199">
        <v>0</v>
      </c>
      <c r="U3553" s="199">
        <v>0</v>
      </c>
    </row>
    <row r="3554" spans="9:21" x14ac:dyDescent="0.3">
      <c r="I3554" s="199">
        <v>0</v>
      </c>
      <c r="J3554" s="199">
        <v>0</v>
      </c>
      <c r="K3554" s="199" t="e">
        <f ca="1"/>
        <v>#NAME?</v>
      </c>
      <c r="T3554" s="199">
        <v>0</v>
      </c>
      <c r="U3554" s="199">
        <v>0</v>
      </c>
    </row>
    <row r="3555" spans="9:21" x14ac:dyDescent="0.3">
      <c r="I3555" s="199">
        <v>0</v>
      </c>
      <c r="J3555" s="199">
        <v>0</v>
      </c>
      <c r="K3555" s="199" t="e">
        <f ca="1"/>
        <v>#NAME?</v>
      </c>
      <c r="T3555" s="199">
        <v>0</v>
      </c>
      <c r="U3555" s="199">
        <v>0</v>
      </c>
    </row>
    <row r="3556" spans="9:21" x14ac:dyDescent="0.3">
      <c r="I3556" s="199">
        <v>0</v>
      </c>
      <c r="J3556" s="199">
        <v>0</v>
      </c>
      <c r="K3556" s="199" t="e">
        <f ca="1"/>
        <v>#NAME?</v>
      </c>
      <c r="T3556" s="199">
        <v>0</v>
      </c>
      <c r="U3556" s="199">
        <v>0</v>
      </c>
    </row>
    <row r="3557" spans="9:21" x14ac:dyDescent="0.3">
      <c r="I3557" s="199">
        <v>306950.70595945697</v>
      </c>
      <c r="J3557" s="199">
        <v>0</v>
      </c>
      <c r="K3557" s="199" t="e">
        <f ca="1"/>
        <v>#NAME?</v>
      </c>
      <c r="T3557" s="199">
        <v>306950.70595945697</v>
      </c>
      <c r="U3557" s="199">
        <v>0</v>
      </c>
    </row>
    <row r="3558" spans="9:21" x14ac:dyDescent="0.3">
      <c r="I3558" s="199">
        <v>0</v>
      </c>
      <c r="J3558" s="199">
        <v>0</v>
      </c>
      <c r="K3558" s="199" t="e">
        <f ca="1"/>
        <v>#NAME?</v>
      </c>
      <c r="T3558" s="199">
        <v>0</v>
      </c>
      <c r="U3558" s="199">
        <v>0</v>
      </c>
    </row>
    <row r="3559" spans="9:21" x14ac:dyDescent="0.3">
      <c r="I3559" s="199">
        <v>0</v>
      </c>
      <c r="J3559" s="199">
        <v>0</v>
      </c>
      <c r="K3559" s="199" t="e">
        <f ca="1"/>
        <v>#NAME?</v>
      </c>
      <c r="T3559" s="199">
        <v>0</v>
      </c>
      <c r="U3559" s="199">
        <v>0</v>
      </c>
    </row>
    <row r="3560" spans="9:21" x14ac:dyDescent="0.3">
      <c r="I3560" s="199">
        <v>0</v>
      </c>
      <c r="J3560" s="199">
        <v>0</v>
      </c>
      <c r="K3560" s="199" t="e">
        <f ca="1"/>
        <v>#NAME?</v>
      </c>
      <c r="T3560" s="199">
        <v>0</v>
      </c>
      <c r="U3560" s="199">
        <v>467398.66379770171</v>
      </c>
    </row>
    <row r="3561" spans="9:21" x14ac:dyDescent="0.3">
      <c r="I3561" s="199">
        <v>0</v>
      </c>
      <c r="J3561" s="199">
        <v>0</v>
      </c>
      <c r="K3561" s="199" t="e">
        <f ca="1"/>
        <v>#NAME?</v>
      </c>
      <c r="T3561" s="199">
        <v>0</v>
      </c>
      <c r="U3561" s="199">
        <v>600000</v>
      </c>
    </row>
    <row r="3562" spans="9:21" x14ac:dyDescent="0.3">
      <c r="I3562" s="199">
        <v>0</v>
      </c>
      <c r="J3562" s="199">
        <v>0</v>
      </c>
      <c r="K3562" s="199" t="e">
        <f ca="1"/>
        <v>#NAME?</v>
      </c>
      <c r="T3562" s="199">
        <v>0</v>
      </c>
      <c r="U3562" s="199">
        <v>0</v>
      </c>
    </row>
    <row r="3563" spans="9:21" x14ac:dyDescent="0.3">
      <c r="I3563" s="199">
        <v>0</v>
      </c>
      <c r="J3563" s="199">
        <v>0</v>
      </c>
      <c r="K3563" s="199" t="e">
        <f ca="1"/>
        <v>#NAME?</v>
      </c>
      <c r="T3563" s="199">
        <v>0</v>
      </c>
      <c r="U3563" s="199">
        <v>0</v>
      </c>
    </row>
    <row r="3564" spans="9:21" x14ac:dyDescent="0.3">
      <c r="I3564" s="199">
        <v>0</v>
      </c>
      <c r="J3564" s="199">
        <v>0</v>
      </c>
      <c r="K3564" s="199" t="e">
        <f ca="1"/>
        <v>#NAME?</v>
      </c>
      <c r="T3564" s="199">
        <v>0</v>
      </c>
      <c r="U3564" s="199">
        <v>0</v>
      </c>
    </row>
    <row r="3565" spans="9:21" x14ac:dyDescent="0.3">
      <c r="I3565" s="199">
        <v>0</v>
      </c>
      <c r="J3565" s="199">
        <v>0</v>
      </c>
      <c r="K3565" s="199" t="e">
        <f ca="1"/>
        <v>#NAME?</v>
      </c>
      <c r="T3565" s="199">
        <v>0</v>
      </c>
      <c r="U3565" s="199">
        <v>0</v>
      </c>
    </row>
    <row r="3566" spans="9:21" x14ac:dyDescent="0.3">
      <c r="I3566" s="199">
        <v>0</v>
      </c>
      <c r="J3566" s="199">
        <v>0</v>
      </c>
      <c r="K3566" s="199" t="e">
        <f ca="1"/>
        <v>#NAME?</v>
      </c>
      <c r="T3566" s="199">
        <v>0</v>
      </c>
      <c r="U3566" s="199">
        <v>0</v>
      </c>
    </row>
    <row r="3567" spans="9:21" x14ac:dyDescent="0.3">
      <c r="I3567" s="199">
        <v>0</v>
      </c>
      <c r="J3567" s="199">
        <v>0</v>
      </c>
      <c r="K3567" s="199" t="e">
        <f ca="1"/>
        <v>#NAME?</v>
      </c>
      <c r="T3567" s="199">
        <v>0</v>
      </c>
      <c r="U3567" s="199">
        <v>0</v>
      </c>
    </row>
    <row r="3568" spans="9:21" x14ac:dyDescent="0.3">
      <c r="I3568" s="199">
        <v>0</v>
      </c>
      <c r="J3568" s="199">
        <v>0</v>
      </c>
      <c r="K3568" s="199" t="e">
        <f ca="1"/>
        <v>#NAME?</v>
      </c>
      <c r="T3568" s="199">
        <v>0</v>
      </c>
      <c r="U3568" s="199">
        <v>0</v>
      </c>
    </row>
    <row r="3569" spans="9:21" x14ac:dyDescent="0.3">
      <c r="I3569" s="199">
        <v>0</v>
      </c>
      <c r="J3569" s="199">
        <v>0</v>
      </c>
      <c r="K3569" s="199" t="e">
        <f ca="1"/>
        <v>#NAME?</v>
      </c>
      <c r="T3569" s="199">
        <v>0</v>
      </c>
      <c r="U3569" s="199">
        <v>0</v>
      </c>
    </row>
    <row r="3570" spans="9:21" x14ac:dyDescent="0.3">
      <c r="I3570" s="199">
        <v>0</v>
      </c>
      <c r="J3570" s="199">
        <v>0</v>
      </c>
      <c r="K3570" s="199" t="e">
        <f ca="1"/>
        <v>#NAME?</v>
      </c>
      <c r="T3570" s="199">
        <v>0</v>
      </c>
      <c r="U3570" s="199">
        <v>0</v>
      </c>
    </row>
    <row r="3571" spans="9:21" x14ac:dyDescent="0.3">
      <c r="I3571" s="199">
        <v>0</v>
      </c>
      <c r="J3571" s="199">
        <v>0</v>
      </c>
      <c r="K3571" s="199" t="e">
        <f ca="1"/>
        <v>#NAME?</v>
      </c>
      <c r="T3571" s="199">
        <v>0</v>
      </c>
      <c r="U3571" s="199">
        <v>0</v>
      </c>
    </row>
    <row r="3572" spans="9:21" x14ac:dyDescent="0.3">
      <c r="I3572" s="199">
        <v>0</v>
      </c>
      <c r="J3572" s="199">
        <v>0</v>
      </c>
      <c r="K3572" s="199" t="e">
        <f ca="1"/>
        <v>#NAME?</v>
      </c>
      <c r="T3572" s="199">
        <v>0</v>
      </c>
      <c r="U3572" s="199">
        <v>0</v>
      </c>
    </row>
    <row r="3573" spans="9:21" x14ac:dyDescent="0.3">
      <c r="I3573" s="199">
        <v>0</v>
      </c>
      <c r="J3573" s="199">
        <v>0</v>
      </c>
      <c r="K3573" s="199" t="e">
        <f ca="1"/>
        <v>#NAME?</v>
      </c>
      <c r="T3573" s="199">
        <v>0</v>
      </c>
      <c r="U3573" s="199">
        <v>0</v>
      </c>
    </row>
    <row r="3574" spans="9:21" x14ac:dyDescent="0.3">
      <c r="I3574" s="199">
        <v>0</v>
      </c>
      <c r="J3574" s="199">
        <v>0</v>
      </c>
      <c r="K3574" s="199" t="e">
        <f ca="1"/>
        <v>#NAME?</v>
      </c>
      <c r="T3574" s="199">
        <v>0</v>
      </c>
      <c r="U3574" s="199">
        <v>0</v>
      </c>
    </row>
    <row r="3575" spans="9:21" x14ac:dyDescent="0.3">
      <c r="I3575" s="199">
        <v>0</v>
      </c>
      <c r="J3575" s="199">
        <v>0</v>
      </c>
      <c r="K3575" s="199" t="e">
        <f ca="1"/>
        <v>#NAME?</v>
      </c>
      <c r="T3575" s="199">
        <v>0</v>
      </c>
      <c r="U3575" s="199">
        <v>0</v>
      </c>
    </row>
    <row r="3576" spans="9:21" x14ac:dyDescent="0.3">
      <c r="I3576" s="199">
        <v>0</v>
      </c>
      <c r="J3576" s="199">
        <v>0</v>
      </c>
      <c r="K3576" s="199" t="e">
        <f ca="1"/>
        <v>#NAME?</v>
      </c>
      <c r="T3576" s="199">
        <v>0</v>
      </c>
      <c r="U3576" s="199">
        <v>0</v>
      </c>
    </row>
    <row r="3577" spans="9:21" x14ac:dyDescent="0.3">
      <c r="I3577" s="199">
        <v>0</v>
      </c>
      <c r="J3577" s="199">
        <v>0</v>
      </c>
      <c r="K3577" s="199" t="e">
        <f ca="1"/>
        <v>#NAME?</v>
      </c>
      <c r="T3577" s="199">
        <v>0</v>
      </c>
      <c r="U3577" s="199">
        <v>0</v>
      </c>
    </row>
    <row r="3578" spans="9:21" x14ac:dyDescent="0.3">
      <c r="I3578" s="199">
        <v>0</v>
      </c>
      <c r="J3578" s="199">
        <v>0</v>
      </c>
      <c r="K3578" s="199" t="e">
        <f ca="1"/>
        <v>#NAME?</v>
      </c>
      <c r="T3578" s="199">
        <v>0</v>
      </c>
      <c r="U3578" s="199">
        <v>0</v>
      </c>
    </row>
    <row r="3579" spans="9:21" x14ac:dyDescent="0.3">
      <c r="I3579" s="199">
        <v>0</v>
      </c>
      <c r="J3579" s="199">
        <v>0</v>
      </c>
      <c r="K3579" s="199" t="e">
        <f ca="1"/>
        <v>#NAME?</v>
      </c>
      <c r="T3579" s="199">
        <v>0</v>
      </c>
      <c r="U3579" s="199">
        <v>0</v>
      </c>
    </row>
    <row r="3580" spans="9:21" x14ac:dyDescent="0.3">
      <c r="I3580" s="199">
        <v>0</v>
      </c>
      <c r="J3580" s="199">
        <v>0</v>
      </c>
      <c r="K3580" s="199" t="e">
        <f ca="1"/>
        <v>#NAME?</v>
      </c>
      <c r="T3580" s="199">
        <v>0</v>
      </c>
      <c r="U3580" s="199">
        <v>0</v>
      </c>
    </row>
    <row r="3581" spans="9:21" x14ac:dyDescent="0.3">
      <c r="I3581" s="199">
        <v>0</v>
      </c>
      <c r="J3581" s="199">
        <v>0</v>
      </c>
      <c r="K3581" s="199" t="e">
        <f ca="1"/>
        <v>#NAME?</v>
      </c>
      <c r="T3581" s="199">
        <v>0</v>
      </c>
      <c r="U3581" s="199">
        <v>0</v>
      </c>
    </row>
    <row r="3582" spans="9:21" x14ac:dyDescent="0.3">
      <c r="I3582" s="199">
        <v>0</v>
      </c>
      <c r="J3582" s="199">
        <v>0</v>
      </c>
      <c r="K3582" s="199" t="e">
        <f ca="1"/>
        <v>#NAME?</v>
      </c>
      <c r="T3582" s="199">
        <v>0</v>
      </c>
      <c r="U3582" s="199">
        <v>0</v>
      </c>
    </row>
    <row r="3583" spans="9:21" x14ac:dyDescent="0.3">
      <c r="I3583" s="199">
        <v>0</v>
      </c>
      <c r="J3583" s="199">
        <v>0</v>
      </c>
      <c r="K3583" s="199" t="e">
        <f ca="1"/>
        <v>#NAME?</v>
      </c>
      <c r="T3583" s="199">
        <v>0</v>
      </c>
      <c r="U3583" s="199">
        <v>0</v>
      </c>
    </row>
    <row r="3584" spans="9:21" x14ac:dyDescent="0.3">
      <c r="I3584" s="199">
        <v>0</v>
      </c>
      <c r="J3584" s="199">
        <v>0</v>
      </c>
      <c r="K3584" s="199" t="e">
        <f ca="1"/>
        <v>#NAME?</v>
      </c>
      <c r="T3584" s="199">
        <v>0</v>
      </c>
      <c r="U3584" s="199">
        <v>0</v>
      </c>
    </row>
    <row r="3585" spans="9:21" x14ac:dyDescent="0.3">
      <c r="I3585" s="199">
        <v>0</v>
      </c>
      <c r="J3585" s="199">
        <v>0</v>
      </c>
      <c r="K3585" s="199" t="e">
        <f ca="1"/>
        <v>#NAME?</v>
      </c>
      <c r="T3585" s="199">
        <v>0</v>
      </c>
      <c r="U3585" s="199">
        <v>0</v>
      </c>
    </row>
    <row r="3586" spans="9:21" x14ac:dyDescent="0.3">
      <c r="I3586" s="199">
        <v>0</v>
      </c>
      <c r="J3586" s="199">
        <v>0</v>
      </c>
      <c r="K3586" s="199" t="e">
        <f ca="1"/>
        <v>#NAME?</v>
      </c>
      <c r="T3586" s="199">
        <v>0</v>
      </c>
      <c r="U3586" s="199">
        <v>10997.051261125462</v>
      </c>
    </row>
    <row r="3587" spans="9:21" x14ac:dyDescent="0.3">
      <c r="I3587" s="199">
        <v>38641.286011836681</v>
      </c>
      <c r="J3587" s="199">
        <v>0</v>
      </c>
      <c r="K3587" s="199" t="e">
        <f ca="1"/>
        <v>#NAME?</v>
      </c>
      <c r="T3587" s="199">
        <v>38641.286011836681</v>
      </c>
      <c r="U3587" s="199">
        <v>0</v>
      </c>
    </row>
    <row r="3588" spans="9:21" x14ac:dyDescent="0.3">
      <c r="I3588" s="199">
        <v>0</v>
      </c>
      <c r="J3588" s="199">
        <v>0</v>
      </c>
      <c r="K3588" s="199" t="e">
        <f ca="1"/>
        <v>#NAME?</v>
      </c>
      <c r="T3588" s="199">
        <v>0</v>
      </c>
      <c r="U3588" s="199">
        <v>0</v>
      </c>
    </row>
    <row r="3589" spans="9:21" x14ac:dyDescent="0.3">
      <c r="I3589" s="199">
        <v>0</v>
      </c>
      <c r="J3589" s="199">
        <v>0</v>
      </c>
      <c r="K3589" s="199" t="e">
        <f ca="1"/>
        <v>#NAME?</v>
      </c>
      <c r="T3589" s="199">
        <v>0</v>
      </c>
      <c r="U3589" s="199">
        <v>0</v>
      </c>
    </row>
    <row r="3590" spans="9:21" x14ac:dyDescent="0.3">
      <c r="I3590" s="199">
        <v>0</v>
      </c>
      <c r="J3590" s="199">
        <v>0</v>
      </c>
      <c r="K3590" s="199" t="e">
        <f ca="1"/>
        <v>#NAME?</v>
      </c>
      <c r="T3590" s="199">
        <v>0</v>
      </c>
      <c r="U3590" s="199">
        <v>0</v>
      </c>
    </row>
    <row r="3591" spans="9:21" x14ac:dyDescent="0.3">
      <c r="I3591" s="199">
        <v>0</v>
      </c>
      <c r="J3591" s="199">
        <v>0</v>
      </c>
      <c r="K3591" s="199" t="e">
        <f ca="1"/>
        <v>#NAME?</v>
      </c>
      <c r="T3591" s="199">
        <v>0</v>
      </c>
      <c r="U3591" s="199">
        <v>0</v>
      </c>
    </row>
    <row r="3592" spans="9:21" x14ac:dyDescent="0.3">
      <c r="I3592" s="199">
        <v>0</v>
      </c>
      <c r="J3592" s="199">
        <v>0</v>
      </c>
      <c r="K3592" s="199" t="e">
        <f ca="1"/>
        <v>#NAME?</v>
      </c>
      <c r="T3592" s="199">
        <v>0</v>
      </c>
      <c r="U3592" s="199">
        <v>0</v>
      </c>
    </row>
    <row r="3593" spans="9:21" x14ac:dyDescent="0.3">
      <c r="I3593" s="199">
        <v>0</v>
      </c>
      <c r="J3593" s="199">
        <v>0</v>
      </c>
      <c r="K3593" s="199" t="e">
        <f ca="1"/>
        <v>#NAME?</v>
      </c>
      <c r="T3593" s="199">
        <v>0</v>
      </c>
      <c r="U3593" s="199">
        <v>0</v>
      </c>
    </row>
    <row r="3594" spans="9:21" x14ac:dyDescent="0.3">
      <c r="I3594" s="199">
        <v>0</v>
      </c>
      <c r="J3594" s="199">
        <v>0</v>
      </c>
      <c r="K3594" s="199" t="e">
        <f ca="1"/>
        <v>#NAME?</v>
      </c>
      <c r="T3594" s="199">
        <v>0</v>
      </c>
      <c r="U3594" s="199">
        <v>0</v>
      </c>
    </row>
    <row r="3595" spans="9:21" x14ac:dyDescent="0.3">
      <c r="I3595" s="199">
        <v>0</v>
      </c>
      <c r="J3595" s="199">
        <v>0</v>
      </c>
      <c r="K3595" s="199" t="e">
        <f ca="1"/>
        <v>#NAME?</v>
      </c>
      <c r="T3595" s="199">
        <v>0</v>
      </c>
      <c r="U3595" s="199">
        <v>0</v>
      </c>
    </row>
    <row r="3596" spans="9:21" x14ac:dyDescent="0.3">
      <c r="I3596" s="199">
        <v>0</v>
      </c>
      <c r="J3596" s="199">
        <v>0</v>
      </c>
      <c r="K3596" s="199" t="e">
        <f ca="1"/>
        <v>#NAME?</v>
      </c>
      <c r="T3596" s="199">
        <v>0</v>
      </c>
      <c r="U3596" s="199">
        <v>0</v>
      </c>
    </row>
    <row r="3597" spans="9:21" x14ac:dyDescent="0.3">
      <c r="I3597" s="199">
        <v>0</v>
      </c>
      <c r="J3597" s="199">
        <v>0</v>
      </c>
      <c r="K3597" s="199" t="e">
        <f ca="1"/>
        <v>#NAME?</v>
      </c>
      <c r="T3597" s="199">
        <v>0</v>
      </c>
      <c r="U3597" s="199">
        <v>0</v>
      </c>
    </row>
    <row r="3598" spans="9:21" x14ac:dyDescent="0.3">
      <c r="I3598" s="199">
        <v>0</v>
      </c>
      <c r="J3598" s="199">
        <v>0</v>
      </c>
      <c r="K3598" s="199" t="e">
        <f ca="1"/>
        <v>#NAME?</v>
      </c>
      <c r="T3598" s="199">
        <v>0</v>
      </c>
      <c r="U3598" s="199">
        <v>0</v>
      </c>
    </row>
    <row r="3599" spans="9:21" x14ac:dyDescent="0.3">
      <c r="I3599" s="199">
        <v>0</v>
      </c>
      <c r="J3599" s="199">
        <v>0</v>
      </c>
      <c r="K3599" s="199" t="e">
        <f ca="1"/>
        <v>#NAME?</v>
      </c>
      <c r="T3599" s="199">
        <v>0</v>
      </c>
      <c r="U3599" s="199">
        <v>0</v>
      </c>
    </row>
    <row r="3600" spans="9:21" x14ac:dyDescent="0.3">
      <c r="I3600" s="199">
        <v>0</v>
      </c>
      <c r="J3600" s="199">
        <v>0</v>
      </c>
      <c r="K3600" s="199" t="e">
        <f ca="1"/>
        <v>#NAME?</v>
      </c>
      <c r="T3600" s="199">
        <v>0</v>
      </c>
      <c r="U3600" s="199">
        <v>0</v>
      </c>
    </row>
    <row r="3601" spans="9:21" x14ac:dyDescent="0.3">
      <c r="I3601" s="199">
        <v>0</v>
      </c>
      <c r="J3601" s="199">
        <v>0</v>
      </c>
      <c r="K3601" s="199" t="e">
        <f ca="1"/>
        <v>#NAME?</v>
      </c>
      <c r="T3601" s="199">
        <v>0</v>
      </c>
      <c r="U3601" s="199">
        <v>0</v>
      </c>
    </row>
    <row r="3602" spans="9:21" x14ac:dyDescent="0.3">
      <c r="I3602" s="199">
        <v>0</v>
      </c>
      <c r="J3602" s="199">
        <v>0</v>
      </c>
      <c r="K3602" s="199" t="e">
        <f ca="1"/>
        <v>#NAME?</v>
      </c>
      <c r="T3602" s="199">
        <v>0</v>
      </c>
      <c r="U3602" s="199">
        <v>0</v>
      </c>
    </row>
    <row r="3603" spans="9:21" x14ac:dyDescent="0.3">
      <c r="I3603" s="199">
        <v>0</v>
      </c>
      <c r="J3603" s="199">
        <v>0</v>
      </c>
      <c r="K3603" s="199" t="e">
        <f ca="1"/>
        <v>#NAME?</v>
      </c>
      <c r="T3603" s="199">
        <v>0</v>
      </c>
      <c r="U3603" s="199">
        <v>0</v>
      </c>
    </row>
    <row r="3604" spans="9:21" x14ac:dyDescent="0.3">
      <c r="I3604" s="199">
        <v>0</v>
      </c>
      <c r="J3604" s="199">
        <v>0</v>
      </c>
      <c r="K3604" s="199" t="e">
        <f ca="1"/>
        <v>#NAME?</v>
      </c>
      <c r="T3604" s="199">
        <v>0</v>
      </c>
      <c r="U3604" s="199">
        <v>0</v>
      </c>
    </row>
    <row r="3605" spans="9:21" x14ac:dyDescent="0.3">
      <c r="I3605" s="199">
        <v>0</v>
      </c>
      <c r="J3605" s="199">
        <v>0</v>
      </c>
      <c r="K3605" s="199" t="e">
        <f ca="1"/>
        <v>#NAME?</v>
      </c>
      <c r="T3605" s="199">
        <v>0</v>
      </c>
      <c r="U3605" s="199">
        <v>0</v>
      </c>
    </row>
    <row r="3606" spans="9:21" x14ac:dyDescent="0.3">
      <c r="I3606" s="199">
        <v>0</v>
      </c>
      <c r="J3606" s="199">
        <v>0</v>
      </c>
      <c r="K3606" s="199" t="e">
        <f ca="1"/>
        <v>#NAME?</v>
      </c>
      <c r="T3606" s="199">
        <v>0</v>
      </c>
      <c r="U3606" s="199">
        <v>0</v>
      </c>
    </row>
    <row r="3607" spans="9:21" x14ac:dyDescent="0.3">
      <c r="I3607" s="199">
        <v>0</v>
      </c>
      <c r="J3607" s="199">
        <v>0</v>
      </c>
      <c r="K3607" s="199" t="e">
        <f ca="1"/>
        <v>#NAME?</v>
      </c>
      <c r="T3607" s="199">
        <v>0</v>
      </c>
      <c r="U3607" s="199">
        <v>0</v>
      </c>
    </row>
    <row r="3608" spans="9:21" x14ac:dyDescent="0.3">
      <c r="I3608" s="199">
        <v>0</v>
      </c>
      <c r="J3608" s="199">
        <v>0</v>
      </c>
      <c r="K3608" s="199" t="e">
        <f ca="1"/>
        <v>#NAME?</v>
      </c>
      <c r="T3608" s="199">
        <v>0</v>
      </c>
      <c r="U3608" s="199">
        <v>0</v>
      </c>
    </row>
    <row r="3609" spans="9:21" x14ac:dyDescent="0.3">
      <c r="I3609" s="199">
        <v>0</v>
      </c>
      <c r="J3609" s="199">
        <v>0</v>
      </c>
      <c r="K3609" s="199" t="e">
        <f ca="1"/>
        <v>#NAME?</v>
      </c>
      <c r="T3609" s="199">
        <v>0</v>
      </c>
      <c r="U3609" s="199">
        <v>0</v>
      </c>
    </row>
    <row r="3610" spans="9:21" x14ac:dyDescent="0.3">
      <c r="I3610" s="199">
        <v>0</v>
      </c>
      <c r="J3610" s="199">
        <v>0</v>
      </c>
      <c r="K3610" s="199" t="e">
        <f ca="1"/>
        <v>#NAME?</v>
      </c>
      <c r="T3610" s="199">
        <v>0</v>
      </c>
      <c r="U3610" s="199">
        <v>0</v>
      </c>
    </row>
    <row r="3611" spans="9:21" x14ac:dyDescent="0.3">
      <c r="I3611" s="199">
        <v>0</v>
      </c>
      <c r="J3611" s="199">
        <v>0</v>
      </c>
      <c r="K3611" s="199" t="e">
        <f ca="1"/>
        <v>#NAME?</v>
      </c>
      <c r="T3611" s="199">
        <v>0</v>
      </c>
      <c r="U3611" s="199">
        <v>0</v>
      </c>
    </row>
    <row r="3612" spans="9:21" x14ac:dyDescent="0.3">
      <c r="I3612" s="199">
        <v>0</v>
      </c>
      <c r="J3612" s="199">
        <v>0</v>
      </c>
      <c r="K3612" s="199" t="e">
        <f ca="1"/>
        <v>#NAME?</v>
      </c>
      <c r="T3612" s="199">
        <v>0</v>
      </c>
      <c r="U3612" s="199">
        <v>0</v>
      </c>
    </row>
    <row r="3613" spans="9:21" x14ac:dyDescent="0.3">
      <c r="I3613" s="199">
        <v>0</v>
      </c>
      <c r="J3613" s="199">
        <v>0</v>
      </c>
      <c r="K3613" s="199" t="e">
        <f ca="1"/>
        <v>#NAME?</v>
      </c>
      <c r="T3613" s="199">
        <v>0</v>
      </c>
      <c r="U3613" s="199">
        <v>0</v>
      </c>
    </row>
    <row r="3614" spans="9:21" x14ac:dyDescent="0.3">
      <c r="I3614" s="199">
        <v>0</v>
      </c>
      <c r="J3614" s="199">
        <v>0</v>
      </c>
      <c r="K3614" s="199" t="e">
        <f ca="1"/>
        <v>#NAME?</v>
      </c>
      <c r="T3614" s="199">
        <v>0</v>
      </c>
      <c r="U3614" s="199">
        <v>0</v>
      </c>
    </row>
    <row r="3615" spans="9:21" x14ac:dyDescent="0.3">
      <c r="I3615" s="199">
        <v>0</v>
      </c>
      <c r="J3615" s="199">
        <v>0</v>
      </c>
      <c r="K3615" s="199" t="e">
        <f ca="1"/>
        <v>#NAME?</v>
      </c>
      <c r="T3615" s="199">
        <v>0</v>
      </c>
      <c r="U3615" s="199">
        <v>0</v>
      </c>
    </row>
    <row r="3616" spans="9:21" x14ac:dyDescent="0.3">
      <c r="I3616" s="199">
        <v>0</v>
      </c>
      <c r="J3616" s="199">
        <v>0</v>
      </c>
      <c r="K3616" s="199" t="e">
        <f ca="1"/>
        <v>#NAME?</v>
      </c>
      <c r="T3616" s="199">
        <v>0</v>
      </c>
      <c r="U3616" s="199">
        <v>0</v>
      </c>
    </row>
    <row r="3617" spans="9:21" x14ac:dyDescent="0.3">
      <c r="I3617" s="199">
        <v>0</v>
      </c>
      <c r="J3617" s="199">
        <v>0</v>
      </c>
      <c r="K3617" s="199" t="e">
        <f ca="1"/>
        <v>#NAME?</v>
      </c>
      <c r="T3617" s="199">
        <v>0</v>
      </c>
      <c r="U3617" s="199">
        <v>0</v>
      </c>
    </row>
    <row r="3618" spans="9:21" x14ac:dyDescent="0.3">
      <c r="I3618" s="199">
        <v>0</v>
      </c>
      <c r="J3618" s="199">
        <v>0</v>
      </c>
      <c r="K3618" s="199" t="e">
        <f ca="1"/>
        <v>#NAME?</v>
      </c>
      <c r="T3618" s="199">
        <v>0</v>
      </c>
      <c r="U3618" s="199">
        <v>0</v>
      </c>
    </row>
    <row r="3619" spans="9:21" x14ac:dyDescent="0.3">
      <c r="I3619" s="199">
        <v>0</v>
      </c>
      <c r="J3619" s="199">
        <v>0</v>
      </c>
      <c r="K3619" s="199" t="e">
        <f ca="1"/>
        <v>#NAME?</v>
      </c>
      <c r="T3619" s="199">
        <v>0</v>
      </c>
      <c r="U3619" s="199">
        <v>0</v>
      </c>
    </row>
    <row r="3620" spans="9:21" x14ac:dyDescent="0.3">
      <c r="I3620" s="199">
        <v>0</v>
      </c>
      <c r="J3620" s="199">
        <v>0</v>
      </c>
      <c r="K3620" s="199" t="e">
        <f ca="1"/>
        <v>#NAME?</v>
      </c>
      <c r="T3620" s="199">
        <v>0</v>
      </c>
      <c r="U3620" s="199">
        <v>0</v>
      </c>
    </row>
    <row r="3621" spans="9:21" x14ac:dyDescent="0.3">
      <c r="I3621" s="199">
        <v>0</v>
      </c>
      <c r="J3621" s="199">
        <v>0</v>
      </c>
      <c r="K3621" s="199" t="e">
        <f ca="1"/>
        <v>#NAME?</v>
      </c>
      <c r="T3621" s="199">
        <v>0</v>
      </c>
      <c r="U3621" s="199">
        <v>0</v>
      </c>
    </row>
    <row r="3622" spans="9:21" x14ac:dyDescent="0.3">
      <c r="I3622" s="199">
        <v>0</v>
      </c>
      <c r="J3622" s="199">
        <v>0</v>
      </c>
      <c r="K3622" s="199" t="e">
        <f ca="1"/>
        <v>#NAME?</v>
      </c>
      <c r="T3622" s="199">
        <v>0</v>
      </c>
      <c r="U3622" s="199">
        <v>0</v>
      </c>
    </row>
    <row r="3623" spans="9:21" x14ac:dyDescent="0.3">
      <c r="I3623" s="199">
        <v>0</v>
      </c>
      <c r="J3623" s="199">
        <v>0</v>
      </c>
      <c r="K3623" s="199" t="e">
        <f ca="1"/>
        <v>#NAME?</v>
      </c>
      <c r="T3623" s="199">
        <v>0</v>
      </c>
      <c r="U3623" s="199">
        <v>0</v>
      </c>
    </row>
    <row r="3624" spans="9:21" x14ac:dyDescent="0.3">
      <c r="I3624" s="199">
        <v>0</v>
      </c>
      <c r="J3624" s="199">
        <v>0</v>
      </c>
      <c r="K3624" s="199" t="e">
        <f ca="1"/>
        <v>#NAME?</v>
      </c>
      <c r="T3624" s="199">
        <v>0</v>
      </c>
      <c r="U3624" s="199">
        <v>0</v>
      </c>
    </row>
    <row r="3625" spans="9:21" x14ac:dyDescent="0.3">
      <c r="I3625" s="199">
        <v>0</v>
      </c>
      <c r="J3625" s="199">
        <v>0</v>
      </c>
      <c r="K3625" s="199" t="e">
        <f ca="1"/>
        <v>#NAME?</v>
      </c>
      <c r="T3625" s="199">
        <v>0</v>
      </c>
      <c r="U3625" s="199">
        <v>0</v>
      </c>
    </row>
    <row r="3626" spans="9:21" x14ac:dyDescent="0.3">
      <c r="I3626" s="199">
        <v>0</v>
      </c>
      <c r="J3626" s="199">
        <v>0</v>
      </c>
      <c r="K3626" s="199" t="e">
        <f ca="1"/>
        <v>#NAME?</v>
      </c>
      <c r="T3626" s="199">
        <v>0</v>
      </c>
      <c r="U3626" s="199">
        <v>0</v>
      </c>
    </row>
    <row r="3627" spans="9:21" x14ac:dyDescent="0.3">
      <c r="I3627" s="199">
        <v>0</v>
      </c>
      <c r="J3627" s="199">
        <v>0</v>
      </c>
      <c r="K3627" s="199" t="e">
        <f ca="1"/>
        <v>#NAME?</v>
      </c>
      <c r="T3627" s="199">
        <v>0</v>
      </c>
      <c r="U3627" s="199">
        <v>0</v>
      </c>
    </row>
    <row r="3628" spans="9:21" x14ac:dyDescent="0.3">
      <c r="I3628" s="199">
        <v>0</v>
      </c>
      <c r="J3628" s="199">
        <v>0</v>
      </c>
      <c r="K3628" s="199" t="e">
        <f ca="1"/>
        <v>#NAME?</v>
      </c>
      <c r="T3628" s="199">
        <v>0</v>
      </c>
      <c r="U3628" s="199">
        <v>0</v>
      </c>
    </row>
    <row r="3629" spans="9:21" x14ac:dyDescent="0.3">
      <c r="I3629" s="199">
        <v>0</v>
      </c>
      <c r="J3629" s="199">
        <v>0</v>
      </c>
      <c r="K3629" s="199" t="e">
        <f ca="1"/>
        <v>#NAME?</v>
      </c>
      <c r="T3629" s="199">
        <v>0</v>
      </c>
      <c r="U3629" s="199">
        <v>0</v>
      </c>
    </row>
    <row r="3630" spans="9:21" x14ac:dyDescent="0.3">
      <c r="I3630" s="199">
        <v>0</v>
      </c>
      <c r="J3630" s="199">
        <v>0</v>
      </c>
      <c r="K3630" s="199" t="e">
        <f ca="1"/>
        <v>#NAME?</v>
      </c>
      <c r="T3630" s="199">
        <v>0</v>
      </c>
      <c r="U3630" s="199">
        <v>0</v>
      </c>
    </row>
    <row r="3631" spans="9:21" x14ac:dyDescent="0.3">
      <c r="I3631" s="199">
        <v>0</v>
      </c>
      <c r="J3631" s="199">
        <v>0</v>
      </c>
      <c r="K3631" s="199" t="e">
        <f ca="1"/>
        <v>#NAME?</v>
      </c>
      <c r="T3631" s="199">
        <v>0</v>
      </c>
      <c r="U3631" s="199">
        <v>0</v>
      </c>
    </row>
    <row r="3632" spans="9:21" x14ac:dyDescent="0.3">
      <c r="I3632" s="199">
        <v>0</v>
      </c>
      <c r="J3632" s="199">
        <v>0</v>
      </c>
      <c r="K3632" s="199" t="e">
        <f ca="1"/>
        <v>#NAME?</v>
      </c>
      <c r="T3632" s="199">
        <v>0</v>
      </c>
      <c r="U3632" s="199">
        <v>0</v>
      </c>
    </row>
    <row r="3633" spans="9:21" x14ac:dyDescent="0.3">
      <c r="I3633" s="199">
        <v>0</v>
      </c>
      <c r="J3633" s="199">
        <v>0</v>
      </c>
      <c r="K3633" s="199" t="e">
        <f ca="1"/>
        <v>#NAME?</v>
      </c>
      <c r="T3633" s="199">
        <v>0</v>
      </c>
      <c r="U3633" s="199">
        <v>0</v>
      </c>
    </row>
    <row r="3634" spans="9:21" x14ac:dyDescent="0.3">
      <c r="I3634" s="199">
        <v>0</v>
      </c>
      <c r="J3634" s="199">
        <v>0</v>
      </c>
      <c r="K3634" s="199" t="e">
        <f ca="1"/>
        <v>#NAME?</v>
      </c>
      <c r="T3634" s="199">
        <v>0</v>
      </c>
      <c r="U3634" s="199">
        <v>0</v>
      </c>
    </row>
    <row r="3635" spans="9:21" x14ac:dyDescent="0.3">
      <c r="I3635" s="199">
        <v>0</v>
      </c>
      <c r="J3635" s="199">
        <v>0</v>
      </c>
      <c r="K3635" s="199" t="e">
        <f ca="1"/>
        <v>#NAME?</v>
      </c>
      <c r="T3635" s="199">
        <v>0</v>
      </c>
      <c r="U3635" s="199">
        <v>0</v>
      </c>
    </row>
    <row r="3636" spans="9:21" x14ac:dyDescent="0.3">
      <c r="I3636" s="199">
        <v>0</v>
      </c>
      <c r="J3636" s="199">
        <v>0</v>
      </c>
      <c r="K3636" s="199" t="e">
        <f ca="1"/>
        <v>#NAME?</v>
      </c>
      <c r="T3636" s="199">
        <v>0</v>
      </c>
      <c r="U3636" s="199">
        <v>0</v>
      </c>
    </row>
    <row r="3637" spans="9:21" x14ac:dyDescent="0.3">
      <c r="I3637" s="199">
        <v>0</v>
      </c>
      <c r="J3637" s="199">
        <v>0</v>
      </c>
      <c r="K3637" s="199" t="e">
        <f ca="1"/>
        <v>#NAME?</v>
      </c>
      <c r="T3637" s="199">
        <v>0</v>
      </c>
      <c r="U3637" s="199">
        <v>0</v>
      </c>
    </row>
    <row r="3638" spans="9:21" x14ac:dyDescent="0.3">
      <c r="I3638" s="199">
        <v>0</v>
      </c>
      <c r="J3638" s="199">
        <v>0</v>
      </c>
      <c r="K3638" s="199" t="e">
        <f ca="1"/>
        <v>#NAME?</v>
      </c>
      <c r="T3638" s="199">
        <v>0</v>
      </c>
      <c r="U3638" s="199">
        <v>0</v>
      </c>
    </row>
    <row r="3639" spans="9:21" x14ac:dyDescent="0.3">
      <c r="I3639" s="199">
        <v>0</v>
      </c>
      <c r="J3639" s="199">
        <v>0</v>
      </c>
      <c r="K3639" s="199" t="e">
        <f ca="1"/>
        <v>#NAME?</v>
      </c>
      <c r="T3639" s="199">
        <v>0</v>
      </c>
      <c r="U3639" s="199">
        <v>0</v>
      </c>
    </row>
    <row r="3640" spans="9:21" x14ac:dyDescent="0.3">
      <c r="I3640" s="199">
        <v>0</v>
      </c>
      <c r="J3640" s="199">
        <v>0</v>
      </c>
      <c r="K3640" s="199" t="e">
        <f ca="1"/>
        <v>#NAME?</v>
      </c>
      <c r="T3640" s="199">
        <v>0</v>
      </c>
      <c r="U3640" s="199">
        <v>0</v>
      </c>
    </row>
    <row r="3641" spans="9:21" x14ac:dyDescent="0.3">
      <c r="I3641" s="199">
        <v>0</v>
      </c>
      <c r="J3641" s="199">
        <v>0</v>
      </c>
      <c r="K3641" s="199" t="e">
        <f ca="1"/>
        <v>#NAME?</v>
      </c>
      <c r="T3641" s="199">
        <v>0</v>
      </c>
      <c r="U3641" s="199">
        <v>0</v>
      </c>
    </row>
    <row r="3642" spans="9:21" x14ac:dyDescent="0.3">
      <c r="I3642" s="199">
        <v>0</v>
      </c>
      <c r="J3642" s="199">
        <v>0</v>
      </c>
      <c r="K3642" s="199" t="e">
        <f ca="1"/>
        <v>#NAME?</v>
      </c>
      <c r="T3642" s="199">
        <v>0</v>
      </c>
      <c r="U3642" s="199">
        <v>0</v>
      </c>
    </row>
    <row r="3643" spans="9:21" x14ac:dyDescent="0.3">
      <c r="I3643" s="199">
        <v>0</v>
      </c>
      <c r="J3643" s="199">
        <v>0</v>
      </c>
      <c r="K3643" s="199" t="e">
        <f ca="1"/>
        <v>#NAME?</v>
      </c>
      <c r="T3643" s="199">
        <v>0</v>
      </c>
      <c r="U3643" s="199">
        <v>0</v>
      </c>
    </row>
    <row r="3644" spans="9:21" x14ac:dyDescent="0.3">
      <c r="I3644" s="199">
        <v>0</v>
      </c>
      <c r="J3644" s="199">
        <v>0</v>
      </c>
      <c r="K3644" s="199" t="e">
        <f ca="1"/>
        <v>#NAME?</v>
      </c>
      <c r="T3644" s="199">
        <v>0</v>
      </c>
      <c r="U3644" s="199">
        <v>0</v>
      </c>
    </row>
    <row r="3645" spans="9:21" x14ac:dyDescent="0.3">
      <c r="I3645" s="199">
        <v>0</v>
      </c>
      <c r="J3645" s="199">
        <v>0</v>
      </c>
      <c r="K3645" s="199" t="e">
        <f ca="1"/>
        <v>#NAME?</v>
      </c>
      <c r="T3645" s="199">
        <v>0</v>
      </c>
      <c r="U3645" s="199">
        <v>0</v>
      </c>
    </row>
    <row r="3646" spans="9:21" x14ac:dyDescent="0.3">
      <c r="I3646" s="199">
        <v>0</v>
      </c>
      <c r="J3646" s="199">
        <v>0</v>
      </c>
      <c r="K3646" s="199" t="e">
        <f ca="1"/>
        <v>#NAME?</v>
      </c>
      <c r="T3646" s="199">
        <v>0</v>
      </c>
      <c r="U3646" s="199">
        <v>0</v>
      </c>
    </row>
    <row r="3647" spans="9:21" x14ac:dyDescent="0.3">
      <c r="I3647" s="199">
        <v>0</v>
      </c>
      <c r="J3647" s="199">
        <v>0</v>
      </c>
      <c r="K3647" s="199" t="e">
        <f ca="1"/>
        <v>#NAME?</v>
      </c>
      <c r="T3647" s="199">
        <v>0</v>
      </c>
      <c r="U3647" s="199">
        <v>0</v>
      </c>
    </row>
    <row r="3648" spans="9:21" x14ac:dyDescent="0.3">
      <c r="I3648" s="199">
        <v>0</v>
      </c>
      <c r="J3648" s="199">
        <v>0</v>
      </c>
      <c r="K3648" s="199" t="e">
        <f ca="1"/>
        <v>#NAME?</v>
      </c>
      <c r="T3648" s="199">
        <v>0</v>
      </c>
      <c r="U3648" s="199">
        <v>0</v>
      </c>
    </row>
    <row r="3649" spans="9:21" x14ac:dyDescent="0.3">
      <c r="I3649" s="199">
        <v>0</v>
      </c>
      <c r="J3649" s="199">
        <v>0</v>
      </c>
      <c r="K3649" s="199" t="e">
        <f ca="1"/>
        <v>#NAME?</v>
      </c>
      <c r="T3649" s="199">
        <v>0</v>
      </c>
      <c r="U3649" s="199">
        <v>0</v>
      </c>
    </row>
    <row r="3650" spans="9:21" x14ac:dyDescent="0.3">
      <c r="I3650" s="199">
        <v>0</v>
      </c>
      <c r="J3650" s="199">
        <v>0</v>
      </c>
      <c r="K3650" s="199" t="e">
        <f ca="1"/>
        <v>#NAME?</v>
      </c>
      <c r="T3650" s="199">
        <v>0</v>
      </c>
      <c r="U3650" s="199">
        <v>0</v>
      </c>
    </row>
    <row r="3651" spans="9:21" x14ac:dyDescent="0.3">
      <c r="I3651" s="199">
        <v>0</v>
      </c>
      <c r="J3651" s="199">
        <v>0</v>
      </c>
      <c r="K3651" s="199" t="e">
        <f ca="1"/>
        <v>#NAME?</v>
      </c>
      <c r="T3651" s="199">
        <v>0</v>
      </c>
      <c r="U3651" s="199">
        <v>29434.086498414752</v>
      </c>
    </row>
    <row r="3652" spans="9:21" x14ac:dyDescent="0.3">
      <c r="I3652" s="199">
        <v>0</v>
      </c>
      <c r="J3652" s="199">
        <v>0</v>
      </c>
      <c r="K3652" s="199" t="e">
        <f ca="1"/>
        <v>#NAME?</v>
      </c>
      <c r="T3652" s="199">
        <v>0</v>
      </c>
      <c r="U3652" s="199">
        <v>0</v>
      </c>
    </row>
    <row r="3653" spans="9:21" x14ac:dyDescent="0.3">
      <c r="I3653" s="199">
        <v>0</v>
      </c>
      <c r="J3653" s="199">
        <v>0</v>
      </c>
      <c r="K3653" s="199" t="e">
        <f ca="1"/>
        <v>#NAME?</v>
      </c>
      <c r="T3653" s="199">
        <v>0</v>
      </c>
      <c r="U3653" s="199">
        <v>0</v>
      </c>
    </row>
    <row r="3654" spans="9:21" x14ac:dyDescent="0.3">
      <c r="I3654" s="199">
        <v>0</v>
      </c>
      <c r="J3654" s="199">
        <v>0</v>
      </c>
      <c r="K3654" s="199" t="e">
        <f ca="1"/>
        <v>#NAME?</v>
      </c>
      <c r="T3654" s="199">
        <v>0</v>
      </c>
      <c r="U3654" s="199">
        <v>0</v>
      </c>
    </row>
    <row r="3655" spans="9:21" x14ac:dyDescent="0.3">
      <c r="I3655" s="199">
        <v>0</v>
      </c>
      <c r="J3655" s="199">
        <v>0</v>
      </c>
      <c r="K3655" s="199" t="e">
        <f ca="1"/>
        <v>#NAME?</v>
      </c>
      <c r="T3655" s="199">
        <v>0</v>
      </c>
      <c r="U3655" s="199">
        <v>5512.6073743319439</v>
      </c>
    </row>
    <row r="3656" spans="9:21" x14ac:dyDescent="0.3">
      <c r="I3656" s="199">
        <v>0</v>
      </c>
      <c r="J3656" s="199">
        <v>0</v>
      </c>
      <c r="K3656" s="199" t="e">
        <f ca="1"/>
        <v>#NAME?</v>
      </c>
      <c r="T3656" s="199">
        <v>0</v>
      </c>
      <c r="U3656" s="199">
        <v>0</v>
      </c>
    </row>
    <row r="3657" spans="9:21" x14ac:dyDescent="0.3">
      <c r="I3657" s="199">
        <v>0</v>
      </c>
      <c r="J3657" s="199">
        <v>0</v>
      </c>
      <c r="K3657" s="199" t="e">
        <f ca="1"/>
        <v>#NAME?</v>
      </c>
      <c r="T3657" s="199">
        <v>0</v>
      </c>
      <c r="U3657" s="199">
        <v>0</v>
      </c>
    </row>
    <row r="3658" spans="9:21" x14ac:dyDescent="0.3">
      <c r="I3658" s="199">
        <v>0</v>
      </c>
      <c r="J3658" s="199">
        <v>0</v>
      </c>
      <c r="K3658" s="199" t="e">
        <f ca="1"/>
        <v>#NAME?</v>
      </c>
      <c r="T3658" s="199">
        <v>0</v>
      </c>
      <c r="U3658" s="199">
        <v>0</v>
      </c>
    </row>
    <row r="3659" spans="9:21" x14ac:dyDescent="0.3">
      <c r="I3659" s="199">
        <v>0</v>
      </c>
      <c r="J3659" s="199">
        <v>0</v>
      </c>
      <c r="K3659" s="199" t="e">
        <f ca="1"/>
        <v>#NAME?</v>
      </c>
      <c r="T3659" s="199">
        <v>0</v>
      </c>
      <c r="U3659" s="199">
        <v>0</v>
      </c>
    </row>
    <row r="3660" spans="9:21" x14ac:dyDescent="0.3">
      <c r="I3660" s="199">
        <v>0</v>
      </c>
      <c r="J3660" s="199">
        <v>0</v>
      </c>
      <c r="K3660" s="199" t="e">
        <f ca="1"/>
        <v>#NAME?</v>
      </c>
      <c r="T3660" s="199">
        <v>0</v>
      </c>
      <c r="U3660" s="199">
        <v>87120.372956233332</v>
      </c>
    </row>
    <row r="3661" spans="9:21" x14ac:dyDescent="0.3">
      <c r="I3661" s="199">
        <v>0</v>
      </c>
      <c r="J3661" s="199">
        <v>0</v>
      </c>
      <c r="K3661" s="199" t="e">
        <f ca="1"/>
        <v>#NAME?</v>
      </c>
      <c r="T3661" s="199">
        <v>0</v>
      </c>
      <c r="U3661" s="199">
        <v>0</v>
      </c>
    </row>
    <row r="3662" spans="9:21" x14ac:dyDescent="0.3">
      <c r="I3662" s="199">
        <v>0</v>
      </c>
      <c r="J3662" s="199">
        <v>0</v>
      </c>
      <c r="K3662" s="199" t="e">
        <f ca="1"/>
        <v>#NAME?</v>
      </c>
      <c r="T3662" s="199">
        <v>0</v>
      </c>
      <c r="U3662" s="199">
        <v>0</v>
      </c>
    </row>
    <row r="3663" spans="9:21" x14ac:dyDescent="0.3">
      <c r="I3663" s="199">
        <v>0</v>
      </c>
      <c r="J3663" s="199">
        <v>0</v>
      </c>
      <c r="K3663" s="199" t="e">
        <f ca="1"/>
        <v>#NAME?</v>
      </c>
      <c r="T3663" s="199">
        <v>0</v>
      </c>
      <c r="U3663" s="199">
        <v>0</v>
      </c>
    </row>
    <row r="3664" spans="9:21" x14ac:dyDescent="0.3">
      <c r="I3664" s="199">
        <v>0</v>
      </c>
      <c r="J3664" s="199">
        <v>0</v>
      </c>
      <c r="K3664" s="199" t="e">
        <f ca="1"/>
        <v>#NAME?</v>
      </c>
      <c r="T3664" s="199">
        <v>0</v>
      </c>
      <c r="U3664" s="199">
        <v>0</v>
      </c>
    </row>
    <row r="3665" spans="9:21" x14ac:dyDescent="0.3">
      <c r="I3665" s="199">
        <v>0</v>
      </c>
      <c r="J3665" s="199">
        <v>0</v>
      </c>
      <c r="K3665" s="199" t="e">
        <f ca="1"/>
        <v>#NAME?</v>
      </c>
      <c r="T3665" s="199">
        <v>0</v>
      </c>
      <c r="U3665" s="199">
        <v>0</v>
      </c>
    </row>
    <row r="3666" spans="9:21" x14ac:dyDescent="0.3">
      <c r="I3666" s="199">
        <v>0</v>
      </c>
      <c r="J3666" s="199">
        <v>0</v>
      </c>
      <c r="K3666" s="199" t="e">
        <f ca="1"/>
        <v>#NAME?</v>
      </c>
      <c r="T3666" s="199">
        <v>0</v>
      </c>
      <c r="U3666" s="199">
        <v>0</v>
      </c>
    </row>
    <row r="3667" spans="9:21" x14ac:dyDescent="0.3">
      <c r="I3667" s="199">
        <v>0</v>
      </c>
      <c r="J3667" s="199">
        <v>0</v>
      </c>
      <c r="K3667" s="199" t="e">
        <f ca="1"/>
        <v>#NAME?</v>
      </c>
      <c r="T3667" s="199">
        <v>0</v>
      </c>
      <c r="U3667" s="199">
        <v>0</v>
      </c>
    </row>
    <row r="3668" spans="9:21" x14ac:dyDescent="0.3">
      <c r="I3668" s="199">
        <v>0</v>
      </c>
      <c r="J3668" s="199">
        <v>0</v>
      </c>
      <c r="K3668" s="199" t="e">
        <f ca="1"/>
        <v>#NAME?</v>
      </c>
      <c r="T3668" s="199">
        <v>0</v>
      </c>
      <c r="U3668" s="199">
        <v>4506.6617795161155</v>
      </c>
    </row>
    <row r="3669" spans="9:21" x14ac:dyDescent="0.3">
      <c r="I3669" s="199">
        <v>159639.8999829494</v>
      </c>
      <c r="J3669" s="199">
        <v>0</v>
      </c>
      <c r="K3669" s="199" t="e">
        <f ca="1"/>
        <v>#NAME?</v>
      </c>
      <c r="T3669" s="199">
        <v>159639.8999829494</v>
      </c>
      <c r="U3669" s="199">
        <v>0</v>
      </c>
    </row>
    <row r="3670" spans="9:21" x14ac:dyDescent="0.3">
      <c r="I3670" s="199">
        <v>0</v>
      </c>
      <c r="J3670" s="199">
        <v>0</v>
      </c>
      <c r="K3670" s="199" t="e">
        <f ca="1"/>
        <v>#NAME?</v>
      </c>
      <c r="T3670" s="199">
        <v>0</v>
      </c>
      <c r="U3670" s="199">
        <v>0</v>
      </c>
    </row>
    <row r="3671" spans="9:21" x14ac:dyDescent="0.3">
      <c r="I3671" s="199">
        <v>0</v>
      </c>
      <c r="J3671" s="199">
        <v>0</v>
      </c>
      <c r="K3671" s="199" t="e">
        <f ca="1"/>
        <v>#NAME?</v>
      </c>
      <c r="T3671" s="199">
        <v>0</v>
      </c>
      <c r="U3671" s="199">
        <v>0</v>
      </c>
    </row>
    <row r="3672" spans="9:21" x14ac:dyDescent="0.3">
      <c r="I3672" s="199">
        <v>0</v>
      </c>
      <c r="J3672" s="199">
        <v>0</v>
      </c>
      <c r="K3672" s="199" t="e">
        <f ca="1"/>
        <v>#NAME?</v>
      </c>
      <c r="T3672" s="199">
        <v>0</v>
      </c>
      <c r="U3672" s="199">
        <v>0</v>
      </c>
    </row>
    <row r="3673" spans="9:21" x14ac:dyDescent="0.3">
      <c r="I3673" s="199">
        <v>0</v>
      </c>
      <c r="J3673" s="199">
        <v>0</v>
      </c>
      <c r="K3673" s="199" t="e">
        <f ca="1"/>
        <v>#NAME?</v>
      </c>
      <c r="T3673" s="199">
        <v>0</v>
      </c>
      <c r="U3673" s="199">
        <v>0</v>
      </c>
    </row>
    <row r="3674" spans="9:21" x14ac:dyDescent="0.3">
      <c r="I3674" s="199">
        <v>0</v>
      </c>
      <c r="J3674" s="199">
        <v>0</v>
      </c>
      <c r="K3674" s="199" t="e">
        <f ca="1"/>
        <v>#NAME?</v>
      </c>
      <c r="T3674" s="199">
        <v>0</v>
      </c>
      <c r="U3674" s="199">
        <v>0</v>
      </c>
    </row>
    <row r="3675" spans="9:21" x14ac:dyDescent="0.3">
      <c r="I3675" s="199">
        <v>0</v>
      </c>
      <c r="J3675" s="199">
        <v>0</v>
      </c>
      <c r="K3675" s="199" t="e">
        <f ca="1"/>
        <v>#NAME?</v>
      </c>
      <c r="T3675" s="199">
        <v>0</v>
      </c>
      <c r="U3675" s="199">
        <v>0</v>
      </c>
    </row>
    <row r="3676" spans="9:21" x14ac:dyDescent="0.3">
      <c r="I3676" s="199">
        <v>0</v>
      </c>
      <c r="J3676" s="199">
        <v>0</v>
      </c>
      <c r="K3676" s="199" t="e">
        <f ca="1"/>
        <v>#NAME?</v>
      </c>
      <c r="T3676" s="199">
        <v>0</v>
      </c>
      <c r="U3676" s="199">
        <v>0</v>
      </c>
    </row>
    <row r="3677" spans="9:21" x14ac:dyDescent="0.3">
      <c r="I3677" s="199">
        <v>0</v>
      </c>
      <c r="J3677" s="199">
        <v>0</v>
      </c>
      <c r="K3677" s="199" t="e">
        <f ca="1"/>
        <v>#NAME?</v>
      </c>
      <c r="T3677" s="199">
        <v>0</v>
      </c>
      <c r="U3677" s="199">
        <v>0</v>
      </c>
    </row>
    <row r="3678" spans="9:21" x14ac:dyDescent="0.3">
      <c r="I3678" s="199">
        <v>0</v>
      </c>
      <c r="J3678" s="199">
        <v>0</v>
      </c>
      <c r="K3678" s="199" t="e">
        <f ca="1"/>
        <v>#NAME?</v>
      </c>
      <c r="T3678" s="199">
        <v>0</v>
      </c>
      <c r="U3678" s="199">
        <v>0</v>
      </c>
    </row>
    <row r="3679" spans="9:21" x14ac:dyDescent="0.3">
      <c r="I3679" s="199">
        <v>0</v>
      </c>
      <c r="J3679" s="199">
        <v>0</v>
      </c>
      <c r="K3679" s="199" t="e">
        <f ca="1"/>
        <v>#NAME?</v>
      </c>
      <c r="T3679" s="199">
        <v>0</v>
      </c>
      <c r="U3679" s="199">
        <v>0</v>
      </c>
    </row>
    <row r="3680" spans="9:21" x14ac:dyDescent="0.3">
      <c r="I3680" s="199">
        <v>0</v>
      </c>
      <c r="J3680" s="199">
        <v>0</v>
      </c>
      <c r="K3680" s="199" t="e">
        <f ca="1"/>
        <v>#NAME?</v>
      </c>
      <c r="T3680" s="199">
        <v>0</v>
      </c>
      <c r="U3680" s="199">
        <v>0</v>
      </c>
    </row>
    <row r="3681" spans="9:21" x14ac:dyDescent="0.3">
      <c r="I3681" s="199">
        <v>0</v>
      </c>
      <c r="J3681" s="199">
        <v>0</v>
      </c>
      <c r="K3681" s="199" t="e">
        <f ca="1"/>
        <v>#NAME?</v>
      </c>
      <c r="T3681" s="199">
        <v>0</v>
      </c>
      <c r="U3681" s="199">
        <v>0</v>
      </c>
    </row>
    <row r="3682" spans="9:21" x14ac:dyDescent="0.3">
      <c r="I3682" s="199">
        <v>0</v>
      </c>
      <c r="J3682" s="199">
        <v>0</v>
      </c>
      <c r="K3682" s="199" t="e">
        <f ca="1"/>
        <v>#NAME?</v>
      </c>
      <c r="T3682" s="199">
        <v>0</v>
      </c>
      <c r="U3682" s="199">
        <v>0</v>
      </c>
    </row>
    <row r="3683" spans="9:21" x14ac:dyDescent="0.3">
      <c r="I3683" s="199">
        <v>0</v>
      </c>
      <c r="J3683" s="199">
        <v>0</v>
      </c>
      <c r="K3683" s="199" t="e">
        <f ca="1"/>
        <v>#NAME?</v>
      </c>
      <c r="T3683" s="199">
        <v>0</v>
      </c>
      <c r="U3683" s="199">
        <v>0</v>
      </c>
    </row>
    <row r="3684" spans="9:21" x14ac:dyDescent="0.3">
      <c r="I3684" s="199">
        <v>0</v>
      </c>
      <c r="J3684" s="199">
        <v>0</v>
      </c>
      <c r="K3684" s="199" t="e">
        <f ca="1"/>
        <v>#NAME?</v>
      </c>
      <c r="T3684" s="199">
        <v>0</v>
      </c>
      <c r="U3684" s="199">
        <v>0</v>
      </c>
    </row>
    <row r="3685" spans="9:21" x14ac:dyDescent="0.3">
      <c r="I3685" s="199">
        <v>0</v>
      </c>
      <c r="J3685" s="199">
        <v>0</v>
      </c>
      <c r="K3685" s="199" t="e">
        <f ca="1"/>
        <v>#NAME?</v>
      </c>
      <c r="T3685" s="199">
        <v>0</v>
      </c>
      <c r="U3685" s="199">
        <v>0</v>
      </c>
    </row>
    <row r="3686" spans="9:21" x14ac:dyDescent="0.3">
      <c r="I3686" s="199">
        <v>0</v>
      </c>
      <c r="J3686" s="199">
        <v>0</v>
      </c>
      <c r="K3686" s="199" t="e">
        <f ca="1"/>
        <v>#NAME?</v>
      </c>
      <c r="T3686" s="199">
        <v>0</v>
      </c>
      <c r="U3686" s="199">
        <v>0</v>
      </c>
    </row>
    <row r="3687" spans="9:21" x14ac:dyDescent="0.3">
      <c r="I3687" s="199">
        <v>308473.98255620111</v>
      </c>
      <c r="J3687" s="199">
        <v>0</v>
      </c>
      <c r="K3687" s="199" t="e">
        <f ca="1"/>
        <v>#NAME?</v>
      </c>
      <c r="T3687" s="199">
        <v>308473.98255620111</v>
      </c>
      <c r="U3687" s="199">
        <v>0</v>
      </c>
    </row>
    <row r="3688" spans="9:21" x14ac:dyDescent="0.3">
      <c r="I3688" s="199">
        <v>0</v>
      </c>
      <c r="J3688" s="199">
        <v>0</v>
      </c>
      <c r="K3688" s="199" t="e">
        <f ca="1"/>
        <v>#NAME?</v>
      </c>
      <c r="T3688" s="199">
        <v>0</v>
      </c>
      <c r="U3688" s="199">
        <v>0</v>
      </c>
    </row>
    <row r="3689" spans="9:21" x14ac:dyDescent="0.3">
      <c r="I3689" s="199">
        <v>0</v>
      </c>
      <c r="J3689" s="199">
        <v>0</v>
      </c>
      <c r="K3689" s="199" t="e">
        <f ca="1"/>
        <v>#NAME?</v>
      </c>
      <c r="T3689" s="199">
        <v>0</v>
      </c>
      <c r="U3689" s="199">
        <v>0</v>
      </c>
    </row>
    <row r="3690" spans="9:21" x14ac:dyDescent="0.3">
      <c r="I3690" s="199">
        <v>0</v>
      </c>
      <c r="J3690" s="199">
        <v>0</v>
      </c>
      <c r="K3690" s="199" t="e">
        <f ca="1"/>
        <v>#NAME?</v>
      </c>
      <c r="T3690" s="199">
        <v>0</v>
      </c>
      <c r="U3690" s="199">
        <v>0</v>
      </c>
    </row>
    <row r="3691" spans="9:21" x14ac:dyDescent="0.3">
      <c r="I3691" s="199">
        <v>0</v>
      </c>
      <c r="J3691" s="199">
        <v>0</v>
      </c>
      <c r="K3691" s="199" t="e">
        <f ca="1"/>
        <v>#NAME?</v>
      </c>
      <c r="T3691" s="199">
        <v>0</v>
      </c>
      <c r="U3691" s="199">
        <v>0</v>
      </c>
    </row>
    <row r="3692" spans="9:21" x14ac:dyDescent="0.3">
      <c r="I3692" s="199">
        <v>0</v>
      </c>
      <c r="J3692" s="199">
        <v>0</v>
      </c>
      <c r="K3692" s="199" t="e">
        <f ca="1"/>
        <v>#NAME?</v>
      </c>
      <c r="T3692" s="199">
        <v>0</v>
      </c>
      <c r="U3692" s="199">
        <v>55071.052012933469</v>
      </c>
    </row>
    <row r="3693" spans="9:21" x14ac:dyDescent="0.3">
      <c r="I3693" s="199">
        <v>0</v>
      </c>
      <c r="J3693" s="199">
        <v>0</v>
      </c>
      <c r="K3693" s="199" t="e">
        <f ca="1"/>
        <v>#NAME?</v>
      </c>
      <c r="T3693" s="199">
        <v>0</v>
      </c>
      <c r="U3693" s="199">
        <v>0</v>
      </c>
    </row>
    <row r="3694" spans="9:21" x14ac:dyDescent="0.3">
      <c r="I3694" s="199">
        <v>0</v>
      </c>
      <c r="J3694" s="199">
        <v>0</v>
      </c>
      <c r="K3694" s="199" t="e">
        <f ca="1"/>
        <v>#NAME?</v>
      </c>
      <c r="T3694" s="199">
        <v>0</v>
      </c>
      <c r="U3694" s="199">
        <v>0</v>
      </c>
    </row>
    <row r="3695" spans="9:21" x14ac:dyDescent="0.3">
      <c r="I3695" s="199">
        <v>0</v>
      </c>
      <c r="J3695" s="199">
        <v>0</v>
      </c>
      <c r="K3695" s="199" t="e">
        <f ca="1"/>
        <v>#NAME?</v>
      </c>
      <c r="T3695" s="199">
        <v>0</v>
      </c>
      <c r="U3695" s="199">
        <v>0</v>
      </c>
    </row>
    <row r="3696" spans="9:21" x14ac:dyDescent="0.3">
      <c r="I3696" s="199">
        <v>0</v>
      </c>
      <c r="J3696" s="199">
        <v>0</v>
      </c>
      <c r="K3696" s="199" t="e">
        <f ca="1"/>
        <v>#NAME?</v>
      </c>
      <c r="T3696" s="199">
        <v>0</v>
      </c>
      <c r="U3696" s="199">
        <v>0</v>
      </c>
    </row>
    <row r="3697" spans="9:21" x14ac:dyDescent="0.3">
      <c r="I3697" s="199">
        <v>0</v>
      </c>
      <c r="J3697" s="199">
        <v>0</v>
      </c>
      <c r="K3697" s="199" t="e">
        <f ca="1"/>
        <v>#NAME?</v>
      </c>
      <c r="T3697" s="199">
        <v>0</v>
      </c>
      <c r="U3697" s="199">
        <v>0</v>
      </c>
    </row>
    <row r="3698" spans="9:21" x14ac:dyDescent="0.3">
      <c r="I3698" s="199">
        <v>0</v>
      </c>
      <c r="J3698" s="199">
        <v>0</v>
      </c>
      <c r="K3698" s="199" t="e">
        <f ca="1"/>
        <v>#NAME?</v>
      </c>
      <c r="T3698" s="199">
        <v>0</v>
      </c>
      <c r="U3698" s="199">
        <v>0</v>
      </c>
    </row>
    <row r="3699" spans="9:21" x14ac:dyDescent="0.3">
      <c r="I3699" s="199">
        <v>0</v>
      </c>
      <c r="J3699" s="199">
        <v>0</v>
      </c>
      <c r="K3699" s="199" t="e">
        <f ca="1"/>
        <v>#NAME?</v>
      </c>
      <c r="T3699" s="199">
        <v>0</v>
      </c>
      <c r="U3699" s="199">
        <v>0</v>
      </c>
    </row>
    <row r="3700" spans="9:21" x14ac:dyDescent="0.3">
      <c r="I3700" s="199">
        <v>0</v>
      </c>
      <c r="J3700" s="199">
        <v>0</v>
      </c>
      <c r="K3700" s="199" t="e">
        <f ca="1"/>
        <v>#NAME?</v>
      </c>
      <c r="T3700" s="199">
        <v>0</v>
      </c>
      <c r="U3700" s="199">
        <v>0</v>
      </c>
    </row>
    <row r="3701" spans="9:21" x14ac:dyDescent="0.3">
      <c r="I3701" s="199">
        <v>0</v>
      </c>
      <c r="J3701" s="199">
        <v>0</v>
      </c>
      <c r="K3701" s="199" t="e">
        <f ca="1"/>
        <v>#NAME?</v>
      </c>
      <c r="T3701" s="199">
        <v>0</v>
      </c>
      <c r="U3701" s="199">
        <v>0</v>
      </c>
    </row>
    <row r="3702" spans="9:21" x14ac:dyDescent="0.3">
      <c r="I3702" s="199">
        <v>0</v>
      </c>
      <c r="J3702" s="199">
        <v>0</v>
      </c>
      <c r="K3702" s="199" t="e">
        <f ca="1"/>
        <v>#NAME?</v>
      </c>
      <c r="T3702" s="199">
        <v>0</v>
      </c>
      <c r="U3702" s="199">
        <v>0</v>
      </c>
    </row>
    <row r="3703" spans="9:21" x14ac:dyDescent="0.3">
      <c r="I3703" s="199">
        <v>0</v>
      </c>
      <c r="J3703" s="199">
        <v>0</v>
      </c>
      <c r="K3703" s="199" t="e">
        <f ca="1"/>
        <v>#NAME?</v>
      </c>
      <c r="T3703" s="199">
        <v>0</v>
      </c>
      <c r="U3703" s="199">
        <v>0</v>
      </c>
    </row>
    <row r="3704" spans="9:21" x14ac:dyDescent="0.3">
      <c r="I3704" s="199">
        <v>0</v>
      </c>
      <c r="J3704" s="199">
        <v>0</v>
      </c>
      <c r="K3704" s="199" t="e">
        <f ca="1"/>
        <v>#NAME?</v>
      </c>
      <c r="T3704" s="199">
        <v>0</v>
      </c>
      <c r="U3704" s="199">
        <v>0</v>
      </c>
    </row>
    <row r="3705" spans="9:21" x14ac:dyDescent="0.3">
      <c r="I3705" s="199">
        <v>0</v>
      </c>
      <c r="J3705" s="199">
        <v>0</v>
      </c>
      <c r="K3705" s="199" t="e">
        <f ca="1"/>
        <v>#NAME?</v>
      </c>
      <c r="T3705" s="199">
        <v>0</v>
      </c>
      <c r="U3705" s="199">
        <v>0</v>
      </c>
    </row>
    <row r="3706" spans="9:21" x14ac:dyDescent="0.3">
      <c r="I3706" s="199">
        <v>0</v>
      </c>
      <c r="J3706" s="199">
        <v>0</v>
      </c>
      <c r="K3706" s="199" t="e">
        <f ca="1"/>
        <v>#NAME?</v>
      </c>
      <c r="T3706" s="199">
        <v>0</v>
      </c>
      <c r="U3706" s="199">
        <v>0</v>
      </c>
    </row>
    <row r="3707" spans="9:21" x14ac:dyDescent="0.3">
      <c r="I3707" s="199">
        <v>0</v>
      </c>
      <c r="J3707" s="199">
        <v>0</v>
      </c>
      <c r="K3707" s="199" t="e">
        <f ca="1"/>
        <v>#NAME?</v>
      </c>
      <c r="T3707" s="199">
        <v>0</v>
      </c>
      <c r="U3707" s="199">
        <v>0</v>
      </c>
    </row>
    <row r="3708" spans="9:21" x14ac:dyDescent="0.3">
      <c r="I3708" s="199">
        <v>0</v>
      </c>
      <c r="J3708" s="199">
        <v>0</v>
      </c>
      <c r="K3708" s="199" t="e">
        <f ca="1"/>
        <v>#NAME?</v>
      </c>
      <c r="T3708" s="199">
        <v>0</v>
      </c>
      <c r="U3708" s="199">
        <v>0</v>
      </c>
    </row>
    <row r="3709" spans="9:21" x14ac:dyDescent="0.3">
      <c r="I3709" s="199">
        <v>0</v>
      </c>
      <c r="J3709" s="199">
        <v>0</v>
      </c>
      <c r="K3709" s="199" t="e">
        <f ca="1"/>
        <v>#NAME?</v>
      </c>
      <c r="T3709" s="199">
        <v>0</v>
      </c>
      <c r="U3709" s="199">
        <v>0</v>
      </c>
    </row>
    <row r="3710" spans="9:21" x14ac:dyDescent="0.3">
      <c r="I3710" s="199">
        <v>0</v>
      </c>
      <c r="J3710" s="199">
        <v>0</v>
      </c>
      <c r="K3710" s="199" t="e">
        <f ca="1"/>
        <v>#NAME?</v>
      </c>
      <c r="T3710" s="199">
        <v>0</v>
      </c>
      <c r="U3710" s="199">
        <v>0</v>
      </c>
    </row>
    <row r="3711" spans="9:21" x14ac:dyDescent="0.3">
      <c r="I3711" s="199">
        <v>0</v>
      </c>
      <c r="J3711" s="199">
        <v>0</v>
      </c>
      <c r="K3711" s="199" t="e">
        <f ca="1"/>
        <v>#NAME?</v>
      </c>
      <c r="T3711" s="199">
        <v>0</v>
      </c>
      <c r="U3711" s="199">
        <v>0</v>
      </c>
    </row>
    <row r="3712" spans="9:21" x14ac:dyDescent="0.3">
      <c r="I3712" s="199">
        <v>0</v>
      </c>
      <c r="J3712" s="199">
        <v>0</v>
      </c>
      <c r="K3712" s="199" t="e">
        <f ca="1"/>
        <v>#NAME?</v>
      </c>
      <c r="T3712" s="199">
        <v>0</v>
      </c>
      <c r="U3712" s="199">
        <v>0</v>
      </c>
    </row>
    <row r="3713" spans="9:21" x14ac:dyDescent="0.3">
      <c r="I3713" s="199">
        <v>0</v>
      </c>
      <c r="J3713" s="199">
        <v>0</v>
      </c>
      <c r="K3713" s="199" t="e">
        <f ca="1"/>
        <v>#NAME?</v>
      </c>
      <c r="T3713" s="199">
        <v>0</v>
      </c>
      <c r="U3713" s="199">
        <v>34677.456603757528</v>
      </c>
    </row>
    <row r="3714" spans="9:21" x14ac:dyDescent="0.3">
      <c r="I3714" s="199">
        <v>0</v>
      </c>
      <c r="J3714" s="199">
        <v>0</v>
      </c>
      <c r="K3714" s="199" t="e">
        <f ca="1"/>
        <v>#NAME?</v>
      </c>
      <c r="T3714" s="199">
        <v>0</v>
      </c>
      <c r="U3714" s="199">
        <v>0</v>
      </c>
    </row>
    <row r="3715" spans="9:21" x14ac:dyDescent="0.3">
      <c r="I3715" s="199">
        <v>0</v>
      </c>
      <c r="J3715" s="199">
        <v>0</v>
      </c>
      <c r="K3715" s="199" t="e">
        <f ca="1"/>
        <v>#NAME?</v>
      </c>
      <c r="T3715" s="199">
        <v>0</v>
      </c>
      <c r="U3715" s="199">
        <v>0</v>
      </c>
    </row>
    <row r="3716" spans="9:21" x14ac:dyDescent="0.3">
      <c r="I3716" s="199">
        <v>0</v>
      </c>
      <c r="J3716" s="199">
        <v>0</v>
      </c>
      <c r="K3716" s="199" t="e">
        <f ca="1"/>
        <v>#NAME?</v>
      </c>
      <c r="T3716" s="199">
        <v>0</v>
      </c>
      <c r="U3716" s="199">
        <v>0</v>
      </c>
    </row>
    <row r="3717" spans="9:21" x14ac:dyDescent="0.3">
      <c r="I3717" s="199">
        <v>0</v>
      </c>
      <c r="J3717" s="199">
        <v>0</v>
      </c>
      <c r="K3717" s="199" t="e">
        <f ca="1"/>
        <v>#NAME?</v>
      </c>
      <c r="T3717" s="199">
        <v>0</v>
      </c>
      <c r="U3717" s="199">
        <v>0</v>
      </c>
    </row>
    <row r="3718" spans="9:21" x14ac:dyDescent="0.3">
      <c r="I3718" s="199">
        <v>0</v>
      </c>
      <c r="J3718" s="199">
        <v>0</v>
      </c>
      <c r="K3718" s="199" t="e">
        <f ca="1"/>
        <v>#NAME?</v>
      </c>
      <c r="T3718" s="199">
        <v>0</v>
      </c>
      <c r="U3718" s="199">
        <v>0</v>
      </c>
    </row>
    <row r="3719" spans="9:21" x14ac:dyDescent="0.3">
      <c r="I3719" s="199">
        <v>0</v>
      </c>
      <c r="J3719" s="199">
        <v>0</v>
      </c>
      <c r="K3719" s="199" t="e">
        <f ca="1"/>
        <v>#NAME?</v>
      </c>
      <c r="T3719" s="199">
        <v>0</v>
      </c>
      <c r="U3719" s="199">
        <v>0</v>
      </c>
    </row>
    <row r="3720" spans="9:21" x14ac:dyDescent="0.3">
      <c r="I3720" s="199">
        <v>0</v>
      </c>
      <c r="J3720" s="199">
        <v>0</v>
      </c>
      <c r="K3720" s="199" t="e">
        <f ca="1"/>
        <v>#NAME?</v>
      </c>
      <c r="T3720" s="199">
        <v>0</v>
      </c>
      <c r="U3720" s="199">
        <v>0</v>
      </c>
    </row>
    <row r="3721" spans="9:21" x14ac:dyDescent="0.3">
      <c r="I3721" s="199">
        <v>0</v>
      </c>
      <c r="J3721" s="199">
        <v>0</v>
      </c>
      <c r="K3721" s="199" t="e">
        <f ca="1"/>
        <v>#NAME?</v>
      </c>
      <c r="T3721" s="199">
        <v>0</v>
      </c>
      <c r="U3721" s="199">
        <v>0</v>
      </c>
    </row>
    <row r="3722" spans="9:21" x14ac:dyDescent="0.3">
      <c r="I3722" s="199">
        <v>0</v>
      </c>
      <c r="J3722" s="199">
        <v>0</v>
      </c>
      <c r="K3722" s="199" t="e">
        <f ca="1"/>
        <v>#NAME?</v>
      </c>
      <c r="T3722" s="199">
        <v>0</v>
      </c>
      <c r="U3722" s="199">
        <v>0</v>
      </c>
    </row>
    <row r="3723" spans="9:21" x14ac:dyDescent="0.3">
      <c r="I3723" s="199">
        <v>0</v>
      </c>
      <c r="J3723" s="199">
        <v>0</v>
      </c>
      <c r="K3723" s="199" t="e">
        <f ca="1"/>
        <v>#NAME?</v>
      </c>
      <c r="T3723" s="199">
        <v>0</v>
      </c>
      <c r="U3723" s="199">
        <v>0</v>
      </c>
    </row>
    <row r="3724" spans="9:21" x14ac:dyDescent="0.3">
      <c r="I3724" s="199">
        <v>0</v>
      </c>
      <c r="J3724" s="199">
        <v>0</v>
      </c>
      <c r="K3724" s="199" t="e">
        <f ca="1"/>
        <v>#NAME?</v>
      </c>
      <c r="T3724" s="199">
        <v>0</v>
      </c>
      <c r="U3724" s="199">
        <v>0</v>
      </c>
    </row>
    <row r="3725" spans="9:21" x14ac:dyDescent="0.3">
      <c r="I3725" s="199">
        <v>0</v>
      </c>
      <c r="J3725" s="199">
        <v>0</v>
      </c>
      <c r="K3725" s="199" t="e">
        <f ca="1"/>
        <v>#NAME?</v>
      </c>
      <c r="T3725" s="199">
        <v>0</v>
      </c>
      <c r="U3725" s="199">
        <v>0</v>
      </c>
    </row>
    <row r="3726" spans="9:21" x14ac:dyDescent="0.3">
      <c r="I3726" s="199">
        <v>0</v>
      </c>
      <c r="J3726" s="199">
        <v>0</v>
      </c>
      <c r="K3726" s="199" t="e">
        <f ca="1"/>
        <v>#NAME?</v>
      </c>
      <c r="T3726" s="199">
        <v>0</v>
      </c>
      <c r="U3726" s="199">
        <v>0</v>
      </c>
    </row>
    <row r="3727" spans="9:21" x14ac:dyDescent="0.3">
      <c r="I3727" s="199">
        <v>0</v>
      </c>
      <c r="J3727" s="199">
        <v>0</v>
      </c>
      <c r="K3727" s="199" t="e">
        <f ca="1"/>
        <v>#NAME?</v>
      </c>
      <c r="T3727" s="199">
        <v>0</v>
      </c>
      <c r="U3727" s="199">
        <v>0</v>
      </c>
    </row>
    <row r="3728" spans="9:21" x14ac:dyDescent="0.3">
      <c r="I3728" s="199">
        <v>0</v>
      </c>
      <c r="J3728" s="199">
        <v>0</v>
      </c>
      <c r="K3728" s="199" t="e">
        <f ca="1"/>
        <v>#NAME?</v>
      </c>
      <c r="T3728" s="199">
        <v>0</v>
      </c>
      <c r="U3728" s="199">
        <v>0</v>
      </c>
    </row>
    <row r="3729" spans="9:21" x14ac:dyDescent="0.3">
      <c r="I3729" s="199">
        <v>0</v>
      </c>
      <c r="J3729" s="199">
        <v>0</v>
      </c>
      <c r="K3729" s="199" t="e">
        <f ca="1"/>
        <v>#NAME?</v>
      </c>
      <c r="T3729" s="199">
        <v>0</v>
      </c>
      <c r="U3729" s="199">
        <v>0</v>
      </c>
    </row>
    <row r="3730" spans="9:21" x14ac:dyDescent="0.3">
      <c r="I3730" s="199">
        <v>0</v>
      </c>
      <c r="J3730" s="199">
        <v>0</v>
      </c>
      <c r="K3730" s="199" t="e">
        <f ca="1"/>
        <v>#NAME?</v>
      </c>
      <c r="T3730" s="199">
        <v>0</v>
      </c>
      <c r="U3730" s="199">
        <v>0</v>
      </c>
    </row>
    <row r="3731" spans="9:21" x14ac:dyDescent="0.3">
      <c r="I3731" s="199">
        <v>81304.221013831004</v>
      </c>
      <c r="J3731" s="199">
        <v>0</v>
      </c>
      <c r="K3731" s="199" t="e">
        <f ca="1"/>
        <v>#NAME?</v>
      </c>
      <c r="T3731" s="199">
        <v>81304.221013831004</v>
      </c>
      <c r="U3731" s="199">
        <v>0</v>
      </c>
    </row>
    <row r="3732" spans="9:21" x14ac:dyDescent="0.3">
      <c r="I3732" s="199">
        <v>0</v>
      </c>
      <c r="J3732" s="199">
        <v>0</v>
      </c>
      <c r="K3732" s="199" t="e">
        <f ca="1"/>
        <v>#NAME?</v>
      </c>
      <c r="T3732" s="199">
        <v>0</v>
      </c>
      <c r="U3732" s="199">
        <v>0</v>
      </c>
    </row>
    <row r="3733" spans="9:21" x14ac:dyDescent="0.3">
      <c r="I3733" s="199">
        <v>0</v>
      </c>
      <c r="J3733" s="199">
        <v>0</v>
      </c>
      <c r="K3733" s="199" t="e">
        <f ca="1"/>
        <v>#NAME?</v>
      </c>
      <c r="T3733" s="199">
        <v>0</v>
      </c>
      <c r="U3733" s="199">
        <v>224939.68561976499</v>
      </c>
    </row>
    <row r="3734" spans="9:21" x14ac:dyDescent="0.3">
      <c r="I3734" s="199">
        <v>0</v>
      </c>
      <c r="J3734" s="199">
        <v>0</v>
      </c>
      <c r="K3734" s="199" t="e">
        <f ca="1"/>
        <v>#NAME?</v>
      </c>
      <c r="T3734" s="199">
        <v>0</v>
      </c>
      <c r="U3734" s="199">
        <v>0</v>
      </c>
    </row>
    <row r="3735" spans="9:21" x14ac:dyDescent="0.3">
      <c r="I3735" s="199">
        <v>0</v>
      </c>
      <c r="J3735" s="199">
        <v>0</v>
      </c>
      <c r="K3735" s="199" t="e">
        <f ca="1"/>
        <v>#NAME?</v>
      </c>
      <c r="T3735" s="199">
        <v>0</v>
      </c>
      <c r="U3735" s="199">
        <v>0</v>
      </c>
    </row>
    <row r="3736" spans="9:21" x14ac:dyDescent="0.3">
      <c r="I3736" s="199">
        <v>0</v>
      </c>
      <c r="J3736" s="199">
        <v>0</v>
      </c>
      <c r="K3736" s="199" t="e">
        <f ca="1"/>
        <v>#NAME?</v>
      </c>
      <c r="T3736" s="199">
        <v>0</v>
      </c>
      <c r="U3736" s="199">
        <v>0</v>
      </c>
    </row>
    <row r="3737" spans="9:21" x14ac:dyDescent="0.3">
      <c r="I3737" s="199">
        <v>37493.199169642947</v>
      </c>
      <c r="J3737" s="199">
        <v>0</v>
      </c>
      <c r="K3737" s="199" t="e">
        <f ca="1"/>
        <v>#NAME?</v>
      </c>
      <c r="T3737" s="199">
        <v>37493.199169642947</v>
      </c>
      <c r="U3737" s="199">
        <v>0</v>
      </c>
    </row>
    <row r="3738" spans="9:21" x14ac:dyDescent="0.3">
      <c r="I3738" s="199">
        <v>0</v>
      </c>
      <c r="J3738" s="199">
        <v>0</v>
      </c>
      <c r="K3738" s="199" t="e">
        <f ca="1"/>
        <v>#NAME?</v>
      </c>
      <c r="T3738" s="199">
        <v>0</v>
      </c>
      <c r="U3738" s="199">
        <v>0</v>
      </c>
    </row>
    <row r="3739" spans="9:21" x14ac:dyDescent="0.3">
      <c r="I3739" s="199">
        <v>0</v>
      </c>
      <c r="J3739" s="199">
        <v>0</v>
      </c>
      <c r="K3739" s="199" t="e">
        <f ca="1"/>
        <v>#NAME?</v>
      </c>
      <c r="T3739" s="199">
        <v>0</v>
      </c>
      <c r="U3739" s="199">
        <v>0</v>
      </c>
    </row>
    <row r="3740" spans="9:21" x14ac:dyDescent="0.3">
      <c r="I3740" s="199">
        <v>0</v>
      </c>
      <c r="J3740" s="199">
        <v>0</v>
      </c>
      <c r="K3740" s="199" t="e">
        <f ca="1"/>
        <v>#NAME?</v>
      </c>
      <c r="T3740" s="199">
        <v>0</v>
      </c>
      <c r="U3740" s="199">
        <v>0</v>
      </c>
    </row>
    <row r="3741" spans="9:21" x14ac:dyDescent="0.3">
      <c r="I3741" s="199">
        <v>0</v>
      </c>
      <c r="J3741" s="199">
        <v>0</v>
      </c>
      <c r="K3741" s="199" t="e">
        <f ca="1"/>
        <v>#NAME?</v>
      </c>
      <c r="T3741" s="199">
        <v>0</v>
      </c>
      <c r="U3741" s="199">
        <v>0</v>
      </c>
    </row>
    <row r="3742" spans="9:21" x14ac:dyDescent="0.3">
      <c r="I3742" s="199">
        <v>0</v>
      </c>
      <c r="J3742" s="199">
        <v>0</v>
      </c>
      <c r="K3742" s="199" t="e">
        <f ca="1"/>
        <v>#NAME?</v>
      </c>
      <c r="T3742" s="199">
        <v>0</v>
      </c>
      <c r="U3742" s="199">
        <v>0</v>
      </c>
    </row>
    <row r="3743" spans="9:21" x14ac:dyDescent="0.3">
      <c r="I3743" s="199">
        <v>0</v>
      </c>
      <c r="J3743" s="199">
        <v>0</v>
      </c>
      <c r="K3743" s="199" t="e">
        <f ca="1"/>
        <v>#NAME?</v>
      </c>
      <c r="T3743" s="199">
        <v>0</v>
      </c>
      <c r="U3743" s="199">
        <v>0</v>
      </c>
    </row>
    <row r="3744" spans="9:21" x14ac:dyDescent="0.3">
      <c r="I3744" s="199">
        <v>0</v>
      </c>
      <c r="J3744" s="199">
        <v>0</v>
      </c>
      <c r="K3744" s="199" t="e">
        <f ca="1"/>
        <v>#NAME?</v>
      </c>
      <c r="T3744" s="199">
        <v>0</v>
      </c>
      <c r="U3744" s="199">
        <v>86167.325641796037</v>
      </c>
    </row>
    <row r="3745" spans="9:21" x14ac:dyDescent="0.3">
      <c r="I3745" s="199">
        <v>0</v>
      </c>
      <c r="J3745" s="199">
        <v>0</v>
      </c>
      <c r="K3745" s="199" t="e">
        <f ca="1"/>
        <v>#NAME?</v>
      </c>
      <c r="T3745" s="199">
        <v>0</v>
      </c>
      <c r="U3745" s="199">
        <v>0</v>
      </c>
    </row>
    <row r="3746" spans="9:21" x14ac:dyDescent="0.3">
      <c r="I3746" s="199">
        <v>0</v>
      </c>
      <c r="J3746" s="199">
        <v>0</v>
      </c>
      <c r="K3746" s="199" t="e">
        <f ca="1"/>
        <v>#NAME?</v>
      </c>
      <c r="T3746" s="199">
        <v>0</v>
      </c>
      <c r="U3746" s="199">
        <v>0</v>
      </c>
    </row>
    <row r="3747" spans="9:21" x14ac:dyDescent="0.3">
      <c r="I3747" s="199">
        <v>0</v>
      </c>
      <c r="J3747" s="199">
        <v>0</v>
      </c>
      <c r="K3747" s="199" t="e">
        <f ca="1"/>
        <v>#NAME?</v>
      </c>
      <c r="T3747" s="199">
        <v>0</v>
      </c>
      <c r="U3747" s="199">
        <v>0</v>
      </c>
    </row>
    <row r="3748" spans="9:21" x14ac:dyDescent="0.3">
      <c r="I3748" s="199">
        <v>0</v>
      </c>
      <c r="J3748" s="199">
        <v>0</v>
      </c>
      <c r="K3748" s="199" t="e">
        <f ca="1"/>
        <v>#NAME?</v>
      </c>
      <c r="T3748" s="199">
        <v>0</v>
      </c>
      <c r="U3748" s="199">
        <v>0</v>
      </c>
    </row>
    <row r="3749" spans="9:21" x14ac:dyDescent="0.3">
      <c r="I3749" s="199">
        <v>0</v>
      </c>
      <c r="J3749" s="199">
        <v>0</v>
      </c>
      <c r="K3749" s="199" t="e">
        <f ca="1"/>
        <v>#NAME?</v>
      </c>
      <c r="T3749" s="199">
        <v>0</v>
      </c>
      <c r="U3749" s="199">
        <v>0</v>
      </c>
    </row>
    <row r="3750" spans="9:21" x14ac:dyDescent="0.3">
      <c r="I3750" s="199">
        <v>0</v>
      </c>
      <c r="J3750" s="199">
        <v>0</v>
      </c>
      <c r="K3750" s="199" t="e">
        <f ca="1"/>
        <v>#NAME?</v>
      </c>
      <c r="T3750" s="199">
        <v>0</v>
      </c>
      <c r="U3750" s="199">
        <v>0</v>
      </c>
    </row>
    <row r="3751" spans="9:21" x14ac:dyDescent="0.3">
      <c r="I3751" s="199">
        <v>0</v>
      </c>
      <c r="J3751" s="199">
        <v>0</v>
      </c>
      <c r="K3751" s="199" t="e">
        <f ca="1"/>
        <v>#NAME?</v>
      </c>
      <c r="T3751" s="199">
        <v>0</v>
      </c>
      <c r="U3751" s="199">
        <v>0</v>
      </c>
    </row>
    <row r="3752" spans="9:21" x14ac:dyDescent="0.3">
      <c r="I3752" s="199">
        <v>0</v>
      </c>
      <c r="J3752" s="199">
        <v>0</v>
      </c>
      <c r="K3752" s="199" t="e">
        <f ca="1"/>
        <v>#NAME?</v>
      </c>
      <c r="T3752" s="199">
        <v>0</v>
      </c>
      <c r="U3752" s="199">
        <v>0</v>
      </c>
    </row>
    <row r="3753" spans="9:21" x14ac:dyDescent="0.3">
      <c r="I3753" s="199">
        <v>0</v>
      </c>
      <c r="J3753" s="199">
        <v>0</v>
      </c>
      <c r="K3753" s="199" t="e">
        <f ca="1"/>
        <v>#NAME?</v>
      </c>
      <c r="T3753" s="199">
        <v>0</v>
      </c>
      <c r="U3753" s="199">
        <v>0</v>
      </c>
    </row>
    <row r="3754" spans="9:21" x14ac:dyDescent="0.3">
      <c r="I3754" s="199">
        <v>0</v>
      </c>
      <c r="J3754" s="199">
        <v>0</v>
      </c>
      <c r="K3754" s="199" t="e">
        <f ca="1"/>
        <v>#NAME?</v>
      </c>
      <c r="T3754" s="199">
        <v>0</v>
      </c>
      <c r="U3754" s="199">
        <v>0</v>
      </c>
    </row>
    <row r="3755" spans="9:21" x14ac:dyDescent="0.3">
      <c r="I3755" s="199">
        <v>0</v>
      </c>
      <c r="J3755" s="199">
        <v>0</v>
      </c>
      <c r="K3755" s="199" t="e">
        <f ca="1"/>
        <v>#NAME?</v>
      </c>
      <c r="T3755" s="199">
        <v>0</v>
      </c>
      <c r="U3755" s="199">
        <v>0</v>
      </c>
    </row>
    <row r="3756" spans="9:21" x14ac:dyDescent="0.3">
      <c r="I3756" s="199">
        <v>0</v>
      </c>
      <c r="J3756" s="199">
        <v>0</v>
      </c>
      <c r="K3756" s="199" t="e">
        <f ca="1"/>
        <v>#NAME?</v>
      </c>
      <c r="T3756" s="199">
        <v>0</v>
      </c>
      <c r="U3756" s="199">
        <v>0</v>
      </c>
    </row>
    <row r="3757" spans="9:21" x14ac:dyDescent="0.3">
      <c r="I3757" s="199">
        <v>0</v>
      </c>
      <c r="J3757" s="199">
        <v>0</v>
      </c>
      <c r="K3757" s="199" t="e">
        <f ca="1"/>
        <v>#NAME?</v>
      </c>
      <c r="T3757" s="199">
        <v>0</v>
      </c>
      <c r="U3757" s="199">
        <v>0</v>
      </c>
    </row>
    <row r="3758" spans="9:21" x14ac:dyDescent="0.3">
      <c r="I3758" s="199">
        <v>0</v>
      </c>
      <c r="J3758" s="199">
        <v>0</v>
      </c>
      <c r="K3758" s="199" t="e">
        <f ca="1"/>
        <v>#NAME?</v>
      </c>
      <c r="T3758" s="199">
        <v>0</v>
      </c>
      <c r="U3758" s="199">
        <v>0</v>
      </c>
    </row>
    <row r="3759" spans="9:21" x14ac:dyDescent="0.3">
      <c r="I3759" s="199">
        <v>0</v>
      </c>
      <c r="J3759" s="199">
        <v>0</v>
      </c>
      <c r="K3759" s="199" t="e">
        <f ca="1"/>
        <v>#NAME?</v>
      </c>
      <c r="T3759" s="199">
        <v>0</v>
      </c>
      <c r="U3759" s="199">
        <v>0</v>
      </c>
    </row>
    <row r="3760" spans="9:21" x14ac:dyDescent="0.3">
      <c r="I3760" s="199">
        <v>0</v>
      </c>
      <c r="J3760" s="199">
        <v>0</v>
      </c>
      <c r="K3760" s="199" t="e">
        <f ca="1"/>
        <v>#NAME?</v>
      </c>
      <c r="T3760" s="199">
        <v>0</v>
      </c>
      <c r="U3760" s="199">
        <v>0</v>
      </c>
    </row>
    <row r="3761" spans="9:21" x14ac:dyDescent="0.3">
      <c r="I3761" s="199">
        <v>0</v>
      </c>
      <c r="J3761" s="199">
        <v>0</v>
      </c>
      <c r="K3761" s="199" t="e">
        <f ca="1"/>
        <v>#NAME?</v>
      </c>
      <c r="T3761" s="199">
        <v>0</v>
      </c>
      <c r="U3761" s="199">
        <v>0</v>
      </c>
    </row>
    <row r="3762" spans="9:21" x14ac:dyDescent="0.3">
      <c r="I3762" s="199">
        <v>0</v>
      </c>
      <c r="J3762" s="199">
        <v>0</v>
      </c>
      <c r="K3762" s="199" t="e">
        <f ca="1"/>
        <v>#NAME?</v>
      </c>
      <c r="T3762" s="199">
        <v>0</v>
      </c>
      <c r="U3762" s="199">
        <v>0</v>
      </c>
    </row>
    <row r="3763" spans="9:21" x14ac:dyDescent="0.3">
      <c r="I3763" s="199">
        <v>0</v>
      </c>
      <c r="J3763" s="199">
        <v>0</v>
      </c>
      <c r="K3763" s="199" t="e">
        <f ca="1"/>
        <v>#NAME?</v>
      </c>
      <c r="T3763" s="199">
        <v>0</v>
      </c>
      <c r="U3763" s="199">
        <v>0</v>
      </c>
    </row>
    <row r="3764" spans="9:21" x14ac:dyDescent="0.3">
      <c r="I3764" s="199">
        <v>0</v>
      </c>
      <c r="J3764" s="199">
        <v>0</v>
      </c>
      <c r="K3764" s="199" t="e">
        <f ca="1"/>
        <v>#NAME?</v>
      </c>
      <c r="T3764" s="199">
        <v>0</v>
      </c>
      <c r="U3764" s="199">
        <v>0</v>
      </c>
    </row>
    <row r="3765" spans="9:21" x14ac:dyDescent="0.3">
      <c r="I3765" s="199">
        <v>0</v>
      </c>
      <c r="J3765" s="199">
        <v>0</v>
      </c>
      <c r="K3765" s="199" t="e">
        <f ca="1"/>
        <v>#NAME?</v>
      </c>
      <c r="T3765" s="199">
        <v>0</v>
      </c>
      <c r="U3765" s="199">
        <v>0</v>
      </c>
    </row>
    <row r="3766" spans="9:21" x14ac:dyDescent="0.3">
      <c r="I3766" s="199">
        <v>0</v>
      </c>
      <c r="J3766" s="199">
        <v>0</v>
      </c>
      <c r="K3766" s="199" t="e">
        <f ca="1"/>
        <v>#NAME?</v>
      </c>
      <c r="T3766" s="199">
        <v>0</v>
      </c>
      <c r="U3766" s="199">
        <v>0</v>
      </c>
    </row>
    <row r="3767" spans="9:21" x14ac:dyDescent="0.3">
      <c r="I3767" s="199">
        <v>0</v>
      </c>
      <c r="J3767" s="199">
        <v>0</v>
      </c>
      <c r="K3767" s="199" t="e">
        <f ca="1"/>
        <v>#NAME?</v>
      </c>
      <c r="T3767" s="199">
        <v>0</v>
      </c>
      <c r="U3767" s="199">
        <v>0</v>
      </c>
    </row>
    <row r="3768" spans="9:21" x14ac:dyDescent="0.3">
      <c r="I3768" s="199">
        <v>0</v>
      </c>
      <c r="J3768" s="199">
        <v>0</v>
      </c>
      <c r="K3768" s="199" t="e">
        <f ca="1"/>
        <v>#NAME?</v>
      </c>
      <c r="T3768" s="199">
        <v>0</v>
      </c>
      <c r="U3768" s="199">
        <v>0</v>
      </c>
    </row>
    <row r="3769" spans="9:21" x14ac:dyDescent="0.3">
      <c r="I3769" s="199">
        <v>0</v>
      </c>
      <c r="J3769" s="199">
        <v>0</v>
      </c>
      <c r="K3769" s="199" t="e">
        <f ca="1"/>
        <v>#NAME?</v>
      </c>
      <c r="T3769" s="199">
        <v>0</v>
      </c>
      <c r="U3769" s="199">
        <v>0</v>
      </c>
    </row>
    <row r="3770" spans="9:21" x14ac:dyDescent="0.3">
      <c r="I3770" s="199">
        <v>0</v>
      </c>
      <c r="J3770" s="199">
        <v>0</v>
      </c>
      <c r="K3770" s="199" t="e">
        <f ca="1"/>
        <v>#NAME?</v>
      </c>
      <c r="T3770" s="199">
        <v>0</v>
      </c>
      <c r="U3770" s="199">
        <v>0</v>
      </c>
    </row>
    <row r="3771" spans="9:21" x14ac:dyDescent="0.3">
      <c r="I3771" s="199">
        <v>0</v>
      </c>
      <c r="J3771" s="199">
        <v>0</v>
      </c>
      <c r="K3771" s="199" t="e">
        <f ca="1"/>
        <v>#NAME?</v>
      </c>
      <c r="T3771" s="199">
        <v>0</v>
      </c>
      <c r="U3771" s="199">
        <v>0</v>
      </c>
    </row>
    <row r="3772" spans="9:21" x14ac:dyDescent="0.3">
      <c r="I3772" s="199">
        <v>0</v>
      </c>
      <c r="J3772" s="199">
        <v>0</v>
      </c>
      <c r="K3772" s="199" t="e">
        <f ca="1"/>
        <v>#NAME?</v>
      </c>
      <c r="T3772" s="199">
        <v>0</v>
      </c>
      <c r="U3772" s="199">
        <v>0</v>
      </c>
    </row>
    <row r="3773" spans="9:21" x14ac:dyDescent="0.3">
      <c r="I3773" s="199">
        <v>0</v>
      </c>
      <c r="J3773" s="199">
        <v>0</v>
      </c>
      <c r="K3773" s="199" t="e">
        <f ca="1"/>
        <v>#NAME?</v>
      </c>
      <c r="T3773" s="199">
        <v>0</v>
      </c>
      <c r="U3773" s="199">
        <v>0</v>
      </c>
    </row>
    <row r="3774" spans="9:21" x14ac:dyDescent="0.3">
      <c r="I3774" s="199">
        <v>0</v>
      </c>
      <c r="J3774" s="199">
        <v>0</v>
      </c>
      <c r="K3774" s="199" t="e">
        <f ca="1"/>
        <v>#NAME?</v>
      </c>
      <c r="T3774" s="199">
        <v>0</v>
      </c>
      <c r="U3774" s="199">
        <v>0</v>
      </c>
    </row>
    <row r="3775" spans="9:21" x14ac:dyDescent="0.3">
      <c r="I3775" s="199">
        <v>0</v>
      </c>
      <c r="J3775" s="199">
        <v>0</v>
      </c>
      <c r="K3775" s="199" t="e">
        <f ca="1"/>
        <v>#NAME?</v>
      </c>
      <c r="T3775" s="199">
        <v>0</v>
      </c>
      <c r="U3775" s="199">
        <v>462902.43935555825</v>
      </c>
    </row>
    <row r="3776" spans="9:21" x14ac:dyDescent="0.3">
      <c r="I3776" s="199">
        <v>0</v>
      </c>
      <c r="J3776" s="199">
        <v>0</v>
      </c>
      <c r="K3776" s="199" t="e">
        <f ca="1"/>
        <v>#NAME?</v>
      </c>
      <c r="T3776" s="199">
        <v>0</v>
      </c>
      <c r="U3776" s="199">
        <v>0</v>
      </c>
    </row>
    <row r="3777" spans="9:21" x14ac:dyDescent="0.3">
      <c r="I3777" s="199">
        <v>0</v>
      </c>
      <c r="J3777" s="199">
        <v>0</v>
      </c>
      <c r="K3777" s="199" t="e">
        <f ca="1"/>
        <v>#NAME?</v>
      </c>
      <c r="T3777" s="199">
        <v>0</v>
      </c>
      <c r="U3777" s="199">
        <v>0</v>
      </c>
    </row>
    <row r="3778" spans="9:21" x14ac:dyDescent="0.3">
      <c r="I3778" s="199">
        <v>0</v>
      </c>
      <c r="J3778" s="199">
        <v>0</v>
      </c>
      <c r="K3778" s="199" t="e">
        <f ca="1"/>
        <v>#NAME?</v>
      </c>
      <c r="T3778" s="199">
        <v>0</v>
      </c>
      <c r="U3778" s="199">
        <v>0</v>
      </c>
    </row>
    <row r="3779" spans="9:21" x14ac:dyDescent="0.3">
      <c r="I3779" s="199">
        <v>0</v>
      </c>
      <c r="J3779" s="199">
        <v>0</v>
      </c>
      <c r="K3779" s="199" t="e">
        <f ca="1"/>
        <v>#NAME?</v>
      </c>
      <c r="T3779" s="199">
        <v>0</v>
      </c>
      <c r="U3779" s="199">
        <v>0</v>
      </c>
    </row>
    <row r="3780" spans="9:21" x14ac:dyDescent="0.3">
      <c r="I3780" s="199">
        <v>0</v>
      </c>
      <c r="J3780" s="199">
        <v>0</v>
      </c>
      <c r="K3780" s="199" t="e">
        <f ca="1"/>
        <v>#NAME?</v>
      </c>
      <c r="T3780" s="199">
        <v>0</v>
      </c>
      <c r="U3780" s="199">
        <v>0</v>
      </c>
    </row>
    <row r="3781" spans="9:21" x14ac:dyDescent="0.3">
      <c r="I3781" s="199">
        <v>0</v>
      </c>
      <c r="J3781" s="199">
        <v>0</v>
      </c>
      <c r="K3781" s="199" t="e">
        <f ca="1"/>
        <v>#NAME?</v>
      </c>
      <c r="T3781" s="199">
        <v>0</v>
      </c>
      <c r="U3781" s="199">
        <v>0</v>
      </c>
    </row>
    <row r="3782" spans="9:21" x14ac:dyDescent="0.3">
      <c r="I3782" s="199">
        <v>0</v>
      </c>
      <c r="J3782" s="199">
        <v>0</v>
      </c>
      <c r="K3782" s="199" t="e">
        <f ca="1"/>
        <v>#NAME?</v>
      </c>
      <c r="T3782" s="199">
        <v>0</v>
      </c>
      <c r="U3782" s="199">
        <v>0</v>
      </c>
    </row>
    <row r="3783" spans="9:21" x14ac:dyDescent="0.3">
      <c r="I3783" s="199">
        <v>0</v>
      </c>
      <c r="J3783" s="199">
        <v>0</v>
      </c>
      <c r="K3783" s="199" t="e">
        <f ca="1"/>
        <v>#NAME?</v>
      </c>
      <c r="T3783" s="199">
        <v>0</v>
      </c>
      <c r="U3783" s="199">
        <v>0</v>
      </c>
    </row>
    <row r="3784" spans="9:21" x14ac:dyDescent="0.3">
      <c r="I3784" s="199">
        <v>0</v>
      </c>
      <c r="J3784" s="199">
        <v>0</v>
      </c>
      <c r="K3784" s="199" t="e">
        <f ca="1"/>
        <v>#NAME?</v>
      </c>
      <c r="T3784" s="199">
        <v>0</v>
      </c>
      <c r="U3784" s="199">
        <v>0</v>
      </c>
    </row>
    <row r="3785" spans="9:21" x14ac:dyDescent="0.3">
      <c r="I3785" s="199">
        <v>0</v>
      </c>
      <c r="J3785" s="199">
        <v>0</v>
      </c>
      <c r="K3785" s="199" t="e">
        <f ca="1"/>
        <v>#NAME?</v>
      </c>
      <c r="T3785" s="199">
        <v>0</v>
      </c>
      <c r="U3785" s="199">
        <v>0</v>
      </c>
    </row>
    <row r="3786" spans="9:21" x14ac:dyDescent="0.3">
      <c r="I3786" s="199">
        <v>0</v>
      </c>
      <c r="J3786" s="199">
        <v>0</v>
      </c>
      <c r="K3786" s="199" t="e">
        <f ca="1"/>
        <v>#NAME?</v>
      </c>
      <c r="T3786" s="199">
        <v>0</v>
      </c>
      <c r="U3786" s="199">
        <v>0</v>
      </c>
    </row>
    <row r="3787" spans="9:21" x14ac:dyDescent="0.3">
      <c r="I3787" s="199">
        <v>0</v>
      </c>
      <c r="J3787" s="199">
        <v>0</v>
      </c>
      <c r="K3787" s="199" t="e">
        <f ca="1"/>
        <v>#NAME?</v>
      </c>
      <c r="T3787" s="199">
        <v>0</v>
      </c>
      <c r="U3787" s="199">
        <v>0</v>
      </c>
    </row>
    <row r="3788" spans="9:21" x14ac:dyDescent="0.3">
      <c r="I3788" s="199">
        <v>0</v>
      </c>
      <c r="J3788" s="199">
        <v>0</v>
      </c>
      <c r="K3788" s="199" t="e">
        <f ca="1"/>
        <v>#NAME?</v>
      </c>
      <c r="T3788" s="199">
        <v>0</v>
      </c>
      <c r="U3788" s="199">
        <v>0</v>
      </c>
    </row>
    <row r="3789" spans="9:21" x14ac:dyDescent="0.3">
      <c r="I3789" s="199">
        <v>0</v>
      </c>
      <c r="J3789" s="199">
        <v>0</v>
      </c>
      <c r="K3789" s="199" t="e">
        <f ca="1"/>
        <v>#NAME?</v>
      </c>
      <c r="T3789" s="199">
        <v>0</v>
      </c>
      <c r="U3789" s="199">
        <v>0</v>
      </c>
    </row>
    <row r="3790" spans="9:21" x14ac:dyDescent="0.3">
      <c r="I3790" s="199">
        <v>0</v>
      </c>
      <c r="J3790" s="199">
        <v>0</v>
      </c>
      <c r="K3790" s="199" t="e">
        <f ca="1"/>
        <v>#NAME?</v>
      </c>
      <c r="T3790" s="199">
        <v>0</v>
      </c>
      <c r="U3790" s="199">
        <v>0</v>
      </c>
    </row>
    <row r="3791" spans="9:21" x14ac:dyDescent="0.3">
      <c r="I3791" s="199">
        <v>0</v>
      </c>
      <c r="J3791" s="199">
        <v>0</v>
      </c>
      <c r="K3791" s="199" t="e">
        <f ca="1"/>
        <v>#NAME?</v>
      </c>
      <c r="T3791" s="199">
        <v>0</v>
      </c>
      <c r="U3791" s="199">
        <v>0</v>
      </c>
    </row>
    <row r="3792" spans="9:21" x14ac:dyDescent="0.3">
      <c r="I3792" s="199">
        <v>0</v>
      </c>
      <c r="J3792" s="199">
        <v>0</v>
      </c>
      <c r="K3792" s="199" t="e">
        <f ca="1"/>
        <v>#NAME?</v>
      </c>
      <c r="T3792" s="199">
        <v>0</v>
      </c>
      <c r="U3792" s="199">
        <v>0</v>
      </c>
    </row>
    <row r="3793" spans="9:21" x14ac:dyDescent="0.3">
      <c r="I3793" s="199">
        <v>0</v>
      </c>
      <c r="J3793" s="199">
        <v>0</v>
      </c>
      <c r="K3793" s="199" t="e">
        <f ca="1"/>
        <v>#NAME?</v>
      </c>
      <c r="T3793" s="199">
        <v>0</v>
      </c>
      <c r="U3793" s="199">
        <v>0</v>
      </c>
    </row>
    <row r="3794" spans="9:21" x14ac:dyDescent="0.3">
      <c r="I3794" s="199">
        <v>0</v>
      </c>
      <c r="J3794" s="199">
        <v>0</v>
      </c>
      <c r="K3794" s="199" t="e">
        <f ca="1"/>
        <v>#NAME?</v>
      </c>
      <c r="T3794" s="199">
        <v>0</v>
      </c>
      <c r="U3794" s="199">
        <v>0</v>
      </c>
    </row>
    <row r="3795" spans="9:21" x14ac:dyDescent="0.3">
      <c r="I3795" s="199">
        <v>0</v>
      </c>
      <c r="J3795" s="199">
        <v>0</v>
      </c>
      <c r="K3795" s="199" t="e">
        <f ca="1"/>
        <v>#NAME?</v>
      </c>
      <c r="T3795" s="199">
        <v>0</v>
      </c>
      <c r="U3795" s="199">
        <v>0</v>
      </c>
    </row>
    <row r="3796" spans="9:21" x14ac:dyDescent="0.3">
      <c r="I3796" s="199">
        <v>0</v>
      </c>
      <c r="J3796" s="199">
        <v>0</v>
      </c>
      <c r="K3796" s="199" t="e">
        <f ca="1"/>
        <v>#NAME?</v>
      </c>
      <c r="T3796" s="199">
        <v>0</v>
      </c>
      <c r="U3796" s="199">
        <v>0</v>
      </c>
    </row>
    <row r="3797" spans="9:21" x14ac:dyDescent="0.3">
      <c r="I3797" s="199">
        <v>0</v>
      </c>
      <c r="J3797" s="199">
        <v>0</v>
      </c>
      <c r="K3797" s="199" t="e">
        <f ca="1"/>
        <v>#NAME?</v>
      </c>
      <c r="T3797" s="199">
        <v>0</v>
      </c>
      <c r="U3797" s="199">
        <v>0</v>
      </c>
    </row>
    <row r="3798" spans="9:21" x14ac:dyDescent="0.3">
      <c r="I3798" s="199">
        <v>0</v>
      </c>
      <c r="J3798" s="199">
        <v>0</v>
      </c>
      <c r="K3798" s="199" t="e">
        <f ca="1"/>
        <v>#NAME?</v>
      </c>
      <c r="T3798" s="199">
        <v>0</v>
      </c>
      <c r="U3798" s="199">
        <v>0</v>
      </c>
    </row>
    <row r="3799" spans="9:21" x14ac:dyDescent="0.3">
      <c r="I3799" s="199">
        <v>0</v>
      </c>
      <c r="J3799" s="199">
        <v>0</v>
      </c>
      <c r="K3799" s="199" t="e">
        <f ca="1"/>
        <v>#NAME?</v>
      </c>
      <c r="T3799" s="199">
        <v>0</v>
      </c>
      <c r="U3799" s="199">
        <v>0</v>
      </c>
    </row>
    <row r="3800" spans="9:21" x14ac:dyDescent="0.3">
      <c r="I3800" s="199">
        <v>0</v>
      </c>
      <c r="J3800" s="199">
        <v>0</v>
      </c>
      <c r="K3800" s="199" t="e">
        <f ca="1"/>
        <v>#NAME?</v>
      </c>
      <c r="T3800" s="199">
        <v>0</v>
      </c>
      <c r="U3800" s="199">
        <v>0</v>
      </c>
    </row>
    <row r="3801" spans="9:21" x14ac:dyDescent="0.3">
      <c r="I3801" s="199">
        <v>0</v>
      </c>
      <c r="J3801" s="199">
        <v>0</v>
      </c>
      <c r="K3801" s="199" t="e">
        <f ca="1"/>
        <v>#NAME?</v>
      </c>
      <c r="T3801" s="199">
        <v>0</v>
      </c>
      <c r="U3801" s="199">
        <v>0</v>
      </c>
    </row>
    <row r="3802" spans="9:21" x14ac:dyDescent="0.3">
      <c r="I3802" s="199">
        <v>0</v>
      </c>
      <c r="J3802" s="199">
        <v>0</v>
      </c>
      <c r="K3802" s="199" t="e">
        <f ca="1"/>
        <v>#NAME?</v>
      </c>
      <c r="T3802" s="199">
        <v>0</v>
      </c>
      <c r="U3802" s="199">
        <v>0</v>
      </c>
    </row>
    <row r="3803" spans="9:21" x14ac:dyDescent="0.3">
      <c r="I3803" s="199">
        <v>0</v>
      </c>
      <c r="J3803" s="199">
        <v>0</v>
      </c>
      <c r="K3803" s="199" t="e">
        <f ca="1"/>
        <v>#NAME?</v>
      </c>
      <c r="T3803" s="199">
        <v>0</v>
      </c>
      <c r="U3803" s="199">
        <v>0</v>
      </c>
    </row>
    <row r="3804" spans="9:21" x14ac:dyDescent="0.3">
      <c r="I3804" s="199">
        <v>0</v>
      </c>
      <c r="J3804" s="199">
        <v>0</v>
      </c>
      <c r="K3804" s="199" t="e">
        <f ca="1"/>
        <v>#NAME?</v>
      </c>
      <c r="T3804" s="199">
        <v>0</v>
      </c>
      <c r="U3804" s="199">
        <v>0</v>
      </c>
    </row>
    <row r="3805" spans="9:21" x14ac:dyDescent="0.3">
      <c r="I3805" s="199">
        <v>0</v>
      </c>
      <c r="J3805" s="199">
        <v>0</v>
      </c>
      <c r="K3805" s="199" t="e">
        <f ca="1"/>
        <v>#NAME?</v>
      </c>
      <c r="T3805" s="199">
        <v>0</v>
      </c>
      <c r="U3805" s="199">
        <v>0</v>
      </c>
    </row>
    <row r="3806" spans="9:21" x14ac:dyDescent="0.3">
      <c r="I3806" s="199">
        <v>0</v>
      </c>
      <c r="J3806" s="199">
        <v>0</v>
      </c>
      <c r="K3806" s="199" t="e">
        <f ca="1"/>
        <v>#NAME?</v>
      </c>
      <c r="T3806" s="199">
        <v>0</v>
      </c>
      <c r="U3806" s="199">
        <v>0</v>
      </c>
    </row>
    <row r="3807" spans="9:21" x14ac:dyDescent="0.3">
      <c r="I3807" s="199">
        <v>0</v>
      </c>
      <c r="J3807" s="199">
        <v>0</v>
      </c>
      <c r="K3807" s="199" t="e">
        <f ca="1"/>
        <v>#NAME?</v>
      </c>
      <c r="T3807" s="199">
        <v>0</v>
      </c>
      <c r="U3807" s="199">
        <v>0</v>
      </c>
    </row>
    <row r="3808" spans="9:21" x14ac:dyDescent="0.3">
      <c r="I3808" s="199">
        <v>0</v>
      </c>
      <c r="J3808" s="199">
        <v>0</v>
      </c>
      <c r="K3808" s="199" t="e">
        <f ca="1"/>
        <v>#NAME?</v>
      </c>
      <c r="T3808" s="199">
        <v>0</v>
      </c>
      <c r="U3808" s="199">
        <v>0</v>
      </c>
    </row>
    <row r="3809" spans="9:21" x14ac:dyDescent="0.3">
      <c r="I3809" s="199">
        <v>0</v>
      </c>
      <c r="J3809" s="199">
        <v>0</v>
      </c>
      <c r="K3809" s="199" t="e">
        <f ca="1"/>
        <v>#NAME?</v>
      </c>
      <c r="T3809" s="199">
        <v>0</v>
      </c>
      <c r="U3809" s="199">
        <v>0</v>
      </c>
    </row>
    <row r="3810" spans="9:21" x14ac:dyDescent="0.3">
      <c r="I3810" s="199">
        <v>0</v>
      </c>
      <c r="J3810" s="199">
        <v>0</v>
      </c>
      <c r="K3810" s="199" t="e">
        <f ca="1"/>
        <v>#NAME?</v>
      </c>
      <c r="T3810" s="199">
        <v>0</v>
      </c>
      <c r="U3810" s="199">
        <v>0</v>
      </c>
    </row>
    <row r="3811" spans="9:21" x14ac:dyDescent="0.3">
      <c r="I3811" s="199">
        <v>0</v>
      </c>
      <c r="J3811" s="199">
        <v>0</v>
      </c>
      <c r="K3811" s="199" t="e">
        <f ca="1"/>
        <v>#NAME?</v>
      </c>
      <c r="T3811" s="199">
        <v>0</v>
      </c>
      <c r="U3811" s="199">
        <v>0</v>
      </c>
    </row>
    <row r="3812" spans="9:21" x14ac:dyDescent="0.3">
      <c r="I3812" s="199">
        <v>0</v>
      </c>
      <c r="J3812" s="199">
        <v>0</v>
      </c>
      <c r="K3812" s="199" t="e">
        <f ca="1"/>
        <v>#NAME?</v>
      </c>
      <c r="T3812" s="199">
        <v>0</v>
      </c>
      <c r="U3812" s="199">
        <v>0</v>
      </c>
    </row>
    <row r="3813" spans="9:21" x14ac:dyDescent="0.3">
      <c r="I3813" s="199">
        <v>0</v>
      </c>
      <c r="J3813" s="199">
        <v>0</v>
      </c>
      <c r="K3813" s="199" t="e">
        <f ca="1"/>
        <v>#NAME?</v>
      </c>
      <c r="T3813" s="199">
        <v>0</v>
      </c>
      <c r="U3813" s="199">
        <v>0</v>
      </c>
    </row>
    <row r="3814" spans="9:21" x14ac:dyDescent="0.3">
      <c r="I3814" s="199">
        <v>0</v>
      </c>
      <c r="J3814" s="199">
        <v>0</v>
      </c>
      <c r="K3814" s="199" t="e">
        <f ca="1"/>
        <v>#NAME?</v>
      </c>
      <c r="T3814" s="199">
        <v>0</v>
      </c>
      <c r="U3814" s="199">
        <v>0</v>
      </c>
    </row>
    <row r="3815" spans="9:21" x14ac:dyDescent="0.3">
      <c r="I3815" s="199">
        <v>0</v>
      </c>
      <c r="J3815" s="199">
        <v>0</v>
      </c>
      <c r="K3815" s="199" t="e">
        <f ca="1"/>
        <v>#NAME?</v>
      </c>
      <c r="T3815" s="199">
        <v>0</v>
      </c>
      <c r="U3815" s="199">
        <v>0</v>
      </c>
    </row>
    <row r="3816" spans="9:21" x14ac:dyDescent="0.3">
      <c r="I3816" s="199">
        <v>0</v>
      </c>
      <c r="J3816" s="199">
        <v>0</v>
      </c>
      <c r="K3816" s="199" t="e">
        <f ca="1"/>
        <v>#NAME?</v>
      </c>
      <c r="T3816" s="199">
        <v>0</v>
      </c>
      <c r="U3816" s="199">
        <v>0</v>
      </c>
    </row>
    <row r="3817" spans="9:21" x14ac:dyDescent="0.3">
      <c r="I3817" s="199">
        <v>0</v>
      </c>
      <c r="J3817" s="199">
        <v>0</v>
      </c>
      <c r="K3817" s="199" t="e">
        <f ca="1"/>
        <v>#NAME?</v>
      </c>
      <c r="T3817" s="199">
        <v>0</v>
      </c>
      <c r="U3817" s="199">
        <v>0</v>
      </c>
    </row>
    <row r="3818" spans="9:21" x14ac:dyDescent="0.3">
      <c r="I3818" s="199">
        <v>0</v>
      </c>
      <c r="J3818" s="199">
        <v>0</v>
      </c>
      <c r="K3818" s="199" t="e">
        <f ca="1"/>
        <v>#NAME?</v>
      </c>
      <c r="T3818" s="199">
        <v>0</v>
      </c>
      <c r="U3818" s="199">
        <v>0</v>
      </c>
    </row>
    <row r="3819" spans="9:21" x14ac:dyDescent="0.3">
      <c r="I3819" s="199">
        <v>0</v>
      </c>
      <c r="J3819" s="199">
        <v>0</v>
      </c>
      <c r="K3819" s="199" t="e">
        <f ca="1"/>
        <v>#NAME?</v>
      </c>
      <c r="T3819" s="199">
        <v>0</v>
      </c>
      <c r="U3819" s="199">
        <v>138066.43613569121</v>
      </c>
    </row>
    <row r="3820" spans="9:21" x14ac:dyDescent="0.3">
      <c r="I3820" s="199">
        <v>0</v>
      </c>
      <c r="J3820" s="199">
        <v>0</v>
      </c>
      <c r="K3820" s="199" t="e">
        <f ca="1"/>
        <v>#NAME?</v>
      </c>
      <c r="T3820" s="199">
        <v>0</v>
      </c>
      <c r="U3820" s="199">
        <v>256035.09896490379</v>
      </c>
    </row>
    <row r="3821" spans="9:21" x14ac:dyDescent="0.3">
      <c r="I3821" s="199">
        <v>0</v>
      </c>
      <c r="J3821" s="199">
        <v>0</v>
      </c>
      <c r="K3821" s="199" t="e">
        <f ca="1"/>
        <v>#NAME?</v>
      </c>
      <c r="T3821" s="199">
        <v>0</v>
      </c>
      <c r="U3821" s="199">
        <v>0</v>
      </c>
    </row>
    <row r="3822" spans="9:21" x14ac:dyDescent="0.3">
      <c r="I3822" s="199">
        <v>0</v>
      </c>
      <c r="J3822" s="199">
        <v>0</v>
      </c>
      <c r="K3822" s="199" t="e">
        <f ca="1"/>
        <v>#NAME?</v>
      </c>
      <c r="T3822" s="199">
        <v>0</v>
      </c>
      <c r="U3822" s="199">
        <v>0</v>
      </c>
    </row>
    <row r="3823" spans="9:21" x14ac:dyDescent="0.3">
      <c r="I3823" s="199">
        <v>0</v>
      </c>
      <c r="J3823" s="199">
        <v>0</v>
      </c>
      <c r="K3823" s="199" t="e">
        <f ca="1"/>
        <v>#NAME?</v>
      </c>
      <c r="T3823" s="199">
        <v>0</v>
      </c>
      <c r="U3823" s="199">
        <v>0</v>
      </c>
    </row>
    <row r="3824" spans="9:21" x14ac:dyDescent="0.3">
      <c r="I3824" s="199">
        <v>0</v>
      </c>
      <c r="J3824" s="199">
        <v>0</v>
      </c>
      <c r="K3824" s="199" t="e">
        <f ca="1"/>
        <v>#NAME?</v>
      </c>
      <c r="T3824" s="199">
        <v>0</v>
      </c>
      <c r="U3824" s="199">
        <v>272068.05840592558</v>
      </c>
    </row>
    <row r="3825" spans="9:21" x14ac:dyDescent="0.3">
      <c r="I3825" s="199">
        <v>0</v>
      </c>
      <c r="J3825" s="199">
        <v>0</v>
      </c>
      <c r="K3825" s="199" t="e">
        <f ca="1"/>
        <v>#NAME?</v>
      </c>
      <c r="T3825" s="199">
        <v>0</v>
      </c>
      <c r="U3825" s="199">
        <v>0</v>
      </c>
    </row>
    <row r="3826" spans="9:21" x14ac:dyDescent="0.3">
      <c r="I3826" s="199">
        <v>0</v>
      </c>
      <c r="J3826" s="199">
        <v>0</v>
      </c>
      <c r="K3826" s="199" t="e">
        <f ca="1"/>
        <v>#NAME?</v>
      </c>
      <c r="T3826" s="199">
        <v>0</v>
      </c>
      <c r="U3826" s="199">
        <v>0</v>
      </c>
    </row>
    <row r="3827" spans="9:21" x14ac:dyDescent="0.3">
      <c r="I3827" s="199">
        <v>0</v>
      </c>
      <c r="J3827" s="199">
        <v>0</v>
      </c>
      <c r="K3827" s="199" t="e">
        <f ca="1"/>
        <v>#NAME?</v>
      </c>
      <c r="T3827" s="199">
        <v>0</v>
      </c>
      <c r="U3827" s="199">
        <v>0</v>
      </c>
    </row>
    <row r="3828" spans="9:21" x14ac:dyDescent="0.3">
      <c r="I3828" s="199">
        <v>0</v>
      </c>
      <c r="J3828" s="199">
        <v>0</v>
      </c>
      <c r="K3828" s="199" t="e">
        <f ca="1"/>
        <v>#NAME?</v>
      </c>
      <c r="T3828" s="199">
        <v>0</v>
      </c>
      <c r="U3828" s="199">
        <v>0</v>
      </c>
    </row>
    <row r="3829" spans="9:21" x14ac:dyDescent="0.3">
      <c r="I3829" s="199">
        <v>0</v>
      </c>
      <c r="J3829" s="199">
        <v>0</v>
      </c>
      <c r="K3829" s="199" t="e">
        <f ca="1"/>
        <v>#NAME?</v>
      </c>
      <c r="T3829" s="199">
        <v>0</v>
      </c>
      <c r="U3829" s="199">
        <v>0</v>
      </c>
    </row>
    <row r="3830" spans="9:21" x14ac:dyDescent="0.3">
      <c r="I3830" s="199">
        <v>0</v>
      </c>
      <c r="J3830" s="199">
        <v>0</v>
      </c>
      <c r="K3830" s="199" t="e">
        <f ca="1"/>
        <v>#NAME?</v>
      </c>
      <c r="T3830" s="199">
        <v>0</v>
      </c>
      <c r="U3830" s="199">
        <v>0</v>
      </c>
    </row>
    <row r="3831" spans="9:21" x14ac:dyDescent="0.3">
      <c r="I3831" s="199">
        <v>0</v>
      </c>
      <c r="J3831" s="199">
        <v>0</v>
      </c>
      <c r="K3831" s="199" t="e">
        <f ca="1"/>
        <v>#NAME?</v>
      </c>
      <c r="T3831" s="199">
        <v>0</v>
      </c>
      <c r="U3831" s="199">
        <v>0</v>
      </c>
    </row>
    <row r="3832" spans="9:21" x14ac:dyDescent="0.3">
      <c r="I3832" s="199">
        <v>30373.371180253209</v>
      </c>
      <c r="J3832" s="199">
        <v>0</v>
      </c>
      <c r="K3832" s="199" t="e">
        <f ca="1"/>
        <v>#NAME?</v>
      </c>
      <c r="T3832" s="199">
        <v>30373.371180253209</v>
      </c>
      <c r="U3832" s="199">
        <v>0</v>
      </c>
    </row>
    <row r="3833" spans="9:21" x14ac:dyDescent="0.3">
      <c r="I3833" s="199">
        <v>0</v>
      </c>
      <c r="J3833" s="199">
        <v>0</v>
      </c>
      <c r="K3833" s="199" t="e">
        <f ca="1"/>
        <v>#NAME?</v>
      </c>
      <c r="T3833" s="199">
        <v>0</v>
      </c>
      <c r="U3833" s="199">
        <v>0</v>
      </c>
    </row>
    <row r="3834" spans="9:21" x14ac:dyDescent="0.3">
      <c r="I3834" s="199">
        <v>0</v>
      </c>
      <c r="J3834" s="199">
        <v>0</v>
      </c>
      <c r="K3834" s="199" t="e">
        <f ca="1"/>
        <v>#NAME?</v>
      </c>
      <c r="T3834" s="199">
        <v>0</v>
      </c>
      <c r="U3834" s="199">
        <v>0</v>
      </c>
    </row>
    <row r="3835" spans="9:21" x14ac:dyDescent="0.3">
      <c r="I3835" s="199">
        <v>0</v>
      </c>
      <c r="J3835" s="199">
        <v>0</v>
      </c>
      <c r="K3835" s="199" t="e">
        <f ca="1"/>
        <v>#NAME?</v>
      </c>
      <c r="T3835" s="199">
        <v>0</v>
      </c>
      <c r="U3835" s="199">
        <v>0</v>
      </c>
    </row>
    <row r="3836" spans="9:21" x14ac:dyDescent="0.3">
      <c r="I3836" s="199">
        <v>0</v>
      </c>
      <c r="J3836" s="199">
        <v>0</v>
      </c>
      <c r="K3836" s="199" t="e">
        <f ca="1"/>
        <v>#NAME?</v>
      </c>
      <c r="T3836" s="199">
        <v>0</v>
      </c>
      <c r="U3836" s="199">
        <v>0</v>
      </c>
    </row>
    <row r="3837" spans="9:21" x14ac:dyDescent="0.3">
      <c r="I3837" s="199">
        <v>0</v>
      </c>
      <c r="J3837" s="199">
        <v>0</v>
      </c>
      <c r="K3837" s="199" t="e">
        <f ca="1"/>
        <v>#NAME?</v>
      </c>
      <c r="T3837" s="199">
        <v>0</v>
      </c>
      <c r="U3837" s="199">
        <v>0</v>
      </c>
    </row>
    <row r="3838" spans="9:21" x14ac:dyDescent="0.3">
      <c r="I3838" s="199">
        <v>0</v>
      </c>
      <c r="J3838" s="199">
        <v>0</v>
      </c>
      <c r="K3838" s="199" t="e">
        <f ca="1"/>
        <v>#NAME?</v>
      </c>
      <c r="T3838" s="199">
        <v>0</v>
      </c>
      <c r="U3838" s="199">
        <v>0</v>
      </c>
    </row>
    <row r="3839" spans="9:21" x14ac:dyDescent="0.3">
      <c r="I3839" s="199">
        <v>0</v>
      </c>
      <c r="J3839" s="199">
        <v>0</v>
      </c>
      <c r="K3839" s="199" t="e">
        <f ca="1"/>
        <v>#NAME?</v>
      </c>
      <c r="T3839" s="199">
        <v>0</v>
      </c>
      <c r="U3839" s="199">
        <v>0</v>
      </c>
    </row>
    <row r="3840" spans="9:21" x14ac:dyDescent="0.3">
      <c r="I3840" s="199">
        <v>0</v>
      </c>
      <c r="J3840" s="199">
        <v>0</v>
      </c>
      <c r="K3840" s="199" t="e">
        <f ca="1"/>
        <v>#NAME?</v>
      </c>
      <c r="T3840" s="199">
        <v>0</v>
      </c>
      <c r="U3840" s="199">
        <v>0</v>
      </c>
    </row>
    <row r="3841" spans="9:21" x14ac:dyDescent="0.3">
      <c r="I3841" s="199">
        <v>0</v>
      </c>
      <c r="J3841" s="199">
        <v>0</v>
      </c>
      <c r="K3841" s="199" t="e">
        <f ca="1"/>
        <v>#NAME?</v>
      </c>
      <c r="T3841" s="199">
        <v>0</v>
      </c>
      <c r="U3841" s="199">
        <v>0</v>
      </c>
    </row>
    <row r="3842" spans="9:21" x14ac:dyDescent="0.3">
      <c r="I3842" s="199">
        <v>0</v>
      </c>
      <c r="J3842" s="199">
        <v>0</v>
      </c>
      <c r="K3842" s="199" t="e">
        <f ca="1"/>
        <v>#NAME?</v>
      </c>
      <c r="T3842" s="199">
        <v>0</v>
      </c>
      <c r="U3842" s="199">
        <v>0</v>
      </c>
    </row>
    <row r="3843" spans="9:21" x14ac:dyDescent="0.3">
      <c r="I3843" s="199">
        <v>0</v>
      </c>
      <c r="J3843" s="199">
        <v>0</v>
      </c>
      <c r="K3843" s="199" t="e">
        <f ca="1"/>
        <v>#NAME?</v>
      </c>
      <c r="T3843" s="199">
        <v>0</v>
      </c>
      <c r="U3843" s="199">
        <v>0</v>
      </c>
    </row>
    <row r="3844" spans="9:21" x14ac:dyDescent="0.3">
      <c r="I3844" s="199">
        <v>0</v>
      </c>
      <c r="J3844" s="199">
        <v>0</v>
      </c>
      <c r="K3844" s="199" t="e">
        <f ca="1"/>
        <v>#NAME?</v>
      </c>
      <c r="T3844" s="199">
        <v>0</v>
      </c>
      <c r="U3844" s="199">
        <v>0</v>
      </c>
    </row>
    <row r="3845" spans="9:21" x14ac:dyDescent="0.3">
      <c r="I3845" s="199">
        <v>0</v>
      </c>
      <c r="J3845" s="199">
        <v>0</v>
      </c>
      <c r="K3845" s="199" t="e">
        <f ca="1"/>
        <v>#NAME?</v>
      </c>
      <c r="T3845" s="199">
        <v>0</v>
      </c>
      <c r="U3845" s="199">
        <v>0</v>
      </c>
    </row>
    <row r="3846" spans="9:21" x14ac:dyDescent="0.3">
      <c r="I3846" s="199">
        <v>0</v>
      </c>
      <c r="J3846" s="199">
        <v>0</v>
      </c>
      <c r="K3846" s="199" t="e">
        <f ca="1"/>
        <v>#NAME?</v>
      </c>
      <c r="T3846" s="199">
        <v>0</v>
      </c>
      <c r="U3846" s="199">
        <v>0</v>
      </c>
    </row>
    <row r="3847" spans="9:21" x14ac:dyDescent="0.3">
      <c r="I3847" s="199">
        <v>0</v>
      </c>
      <c r="J3847" s="199">
        <v>0</v>
      </c>
      <c r="K3847" s="199" t="e">
        <f ca="1"/>
        <v>#NAME?</v>
      </c>
      <c r="T3847" s="199">
        <v>0</v>
      </c>
      <c r="U3847" s="199">
        <v>0</v>
      </c>
    </row>
    <row r="3848" spans="9:21" x14ac:dyDescent="0.3">
      <c r="I3848" s="199">
        <v>0</v>
      </c>
      <c r="J3848" s="199">
        <v>0</v>
      </c>
      <c r="K3848" s="199" t="e">
        <f ca="1"/>
        <v>#NAME?</v>
      </c>
      <c r="T3848" s="199">
        <v>0</v>
      </c>
      <c r="U3848" s="199">
        <v>0</v>
      </c>
    </row>
    <row r="3849" spans="9:21" x14ac:dyDescent="0.3">
      <c r="I3849" s="199">
        <v>0</v>
      </c>
      <c r="J3849" s="199">
        <v>0</v>
      </c>
      <c r="K3849" s="199" t="e">
        <f ca="1"/>
        <v>#NAME?</v>
      </c>
      <c r="T3849" s="199">
        <v>0</v>
      </c>
      <c r="U3849" s="199">
        <v>0</v>
      </c>
    </row>
    <row r="3850" spans="9:21" x14ac:dyDescent="0.3">
      <c r="I3850" s="199">
        <v>0</v>
      </c>
      <c r="J3850" s="199">
        <v>0</v>
      </c>
      <c r="K3850" s="199" t="e">
        <f ca="1"/>
        <v>#NAME?</v>
      </c>
      <c r="T3850" s="199">
        <v>0</v>
      </c>
      <c r="U3850" s="199">
        <v>0</v>
      </c>
    </row>
    <row r="3851" spans="9:21" x14ac:dyDescent="0.3">
      <c r="I3851" s="199">
        <v>0</v>
      </c>
      <c r="J3851" s="199">
        <v>0</v>
      </c>
      <c r="K3851" s="199" t="e">
        <f ca="1"/>
        <v>#NAME?</v>
      </c>
      <c r="T3851" s="199">
        <v>0</v>
      </c>
      <c r="U3851" s="199">
        <v>0</v>
      </c>
    </row>
    <row r="3852" spans="9:21" x14ac:dyDescent="0.3">
      <c r="I3852" s="199">
        <v>0</v>
      </c>
      <c r="J3852" s="199">
        <v>0</v>
      </c>
      <c r="K3852" s="199" t="e">
        <f ca="1"/>
        <v>#NAME?</v>
      </c>
      <c r="T3852" s="199">
        <v>0</v>
      </c>
      <c r="U3852" s="199">
        <v>0</v>
      </c>
    </row>
    <row r="3853" spans="9:21" x14ac:dyDescent="0.3">
      <c r="I3853" s="199">
        <v>0</v>
      </c>
      <c r="J3853" s="199">
        <v>0</v>
      </c>
      <c r="K3853" s="199" t="e">
        <f ca="1"/>
        <v>#NAME?</v>
      </c>
      <c r="T3853" s="199">
        <v>0</v>
      </c>
      <c r="U3853" s="199">
        <v>0</v>
      </c>
    </row>
    <row r="3854" spans="9:21" x14ac:dyDescent="0.3">
      <c r="I3854" s="199">
        <v>0</v>
      </c>
      <c r="J3854" s="199">
        <v>0</v>
      </c>
      <c r="K3854" s="199" t="e">
        <f ca="1"/>
        <v>#NAME?</v>
      </c>
      <c r="T3854" s="199">
        <v>0</v>
      </c>
      <c r="U3854" s="199">
        <v>185747.69874846126</v>
      </c>
    </row>
    <row r="3855" spans="9:21" x14ac:dyDescent="0.3">
      <c r="I3855" s="199">
        <v>0</v>
      </c>
      <c r="J3855" s="199">
        <v>0</v>
      </c>
      <c r="K3855" s="199" t="e">
        <f ca="1"/>
        <v>#NAME?</v>
      </c>
      <c r="T3855" s="199">
        <v>0</v>
      </c>
      <c r="U3855" s="199">
        <v>0</v>
      </c>
    </row>
    <row r="3856" spans="9:21" x14ac:dyDescent="0.3">
      <c r="I3856" s="199">
        <v>0</v>
      </c>
      <c r="J3856" s="199">
        <v>0</v>
      </c>
      <c r="K3856" s="199" t="e">
        <f ca="1"/>
        <v>#NAME?</v>
      </c>
      <c r="T3856" s="199">
        <v>0</v>
      </c>
      <c r="U3856" s="199">
        <v>0</v>
      </c>
    </row>
    <row r="3857" spans="9:21" x14ac:dyDescent="0.3">
      <c r="I3857" s="199">
        <v>382551.96726109792</v>
      </c>
      <c r="J3857" s="199">
        <v>0</v>
      </c>
      <c r="K3857" s="199" t="e">
        <f ca="1"/>
        <v>#NAME?</v>
      </c>
      <c r="T3857" s="199">
        <v>382551.96726109792</v>
      </c>
      <c r="U3857" s="199">
        <v>0</v>
      </c>
    </row>
    <row r="3858" spans="9:21" x14ac:dyDescent="0.3">
      <c r="I3858" s="199">
        <v>0</v>
      </c>
      <c r="J3858" s="199">
        <v>0</v>
      </c>
      <c r="K3858" s="199" t="e">
        <f ca="1"/>
        <v>#NAME?</v>
      </c>
      <c r="T3858" s="199">
        <v>0</v>
      </c>
      <c r="U3858" s="199">
        <v>0</v>
      </c>
    </row>
    <row r="3859" spans="9:21" x14ac:dyDescent="0.3">
      <c r="I3859" s="199">
        <v>0</v>
      </c>
      <c r="J3859" s="199">
        <v>0</v>
      </c>
      <c r="K3859" s="199" t="e">
        <f ca="1"/>
        <v>#NAME?</v>
      </c>
      <c r="T3859" s="199">
        <v>0</v>
      </c>
      <c r="U3859" s="199">
        <v>0</v>
      </c>
    </row>
    <row r="3860" spans="9:21" x14ac:dyDescent="0.3">
      <c r="I3860" s="199">
        <v>0</v>
      </c>
      <c r="J3860" s="199">
        <v>0</v>
      </c>
      <c r="K3860" s="199" t="e">
        <f ca="1"/>
        <v>#NAME?</v>
      </c>
      <c r="T3860" s="199">
        <v>0</v>
      </c>
      <c r="U3860" s="199">
        <v>0</v>
      </c>
    </row>
    <row r="3861" spans="9:21" x14ac:dyDescent="0.3">
      <c r="I3861" s="199">
        <v>0</v>
      </c>
      <c r="J3861" s="199">
        <v>0</v>
      </c>
      <c r="K3861" s="199" t="e">
        <f ca="1"/>
        <v>#NAME?</v>
      </c>
      <c r="T3861" s="199">
        <v>0</v>
      </c>
      <c r="U3861" s="199">
        <v>0</v>
      </c>
    </row>
    <row r="3862" spans="9:21" x14ac:dyDescent="0.3">
      <c r="I3862" s="199">
        <v>0</v>
      </c>
      <c r="J3862" s="199">
        <v>0</v>
      </c>
      <c r="K3862" s="199" t="e">
        <f ca="1"/>
        <v>#NAME?</v>
      </c>
      <c r="T3862" s="199">
        <v>0</v>
      </c>
      <c r="U3862" s="199">
        <v>0</v>
      </c>
    </row>
    <row r="3863" spans="9:21" x14ac:dyDescent="0.3">
      <c r="I3863" s="199">
        <v>0</v>
      </c>
      <c r="J3863" s="199">
        <v>0</v>
      </c>
      <c r="K3863" s="199" t="e">
        <f ca="1"/>
        <v>#NAME?</v>
      </c>
      <c r="T3863" s="199">
        <v>0</v>
      </c>
      <c r="U3863" s="199">
        <v>0</v>
      </c>
    </row>
    <row r="3864" spans="9:21" x14ac:dyDescent="0.3">
      <c r="I3864" s="199">
        <v>0</v>
      </c>
      <c r="J3864" s="199">
        <v>0</v>
      </c>
      <c r="K3864" s="199" t="e">
        <f ca="1"/>
        <v>#NAME?</v>
      </c>
      <c r="T3864" s="199">
        <v>0</v>
      </c>
      <c r="U3864" s="199">
        <v>0</v>
      </c>
    </row>
    <row r="3865" spans="9:21" x14ac:dyDescent="0.3">
      <c r="I3865" s="199">
        <v>0</v>
      </c>
      <c r="J3865" s="199">
        <v>0</v>
      </c>
      <c r="K3865" s="199" t="e">
        <f ca="1"/>
        <v>#NAME?</v>
      </c>
      <c r="T3865" s="199">
        <v>0</v>
      </c>
      <c r="U3865" s="199">
        <v>0</v>
      </c>
    </row>
    <row r="3866" spans="9:21" x14ac:dyDescent="0.3">
      <c r="I3866" s="199">
        <v>0</v>
      </c>
      <c r="J3866" s="199">
        <v>0</v>
      </c>
      <c r="K3866" s="199" t="e">
        <f ca="1"/>
        <v>#NAME?</v>
      </c>
      <c r="T3866" s="199">
        <v>0</v>
      </c>
      <c r="U3866" s="199">
        <v>0</v>
      </c>
    </row>
    <row r="3867" spans="9:21" x14ac:dyDescent="0.3">
      <c r="I3867" s="199">
        <v>0</v>
      </c>
      <c r="J3867" s="199">
        <v>0</v>
      </c>
      <c r="K3867" s="199" t="e">
        <f ca="1"/>
        <v>#NAME?</v>
      </c>
      <c r="T3867" s="199">
        <v>0</v>
      </c>
      <c r="U3867" s="199">
        <v>0</v>
      </c>
    </row>
    <row r="3868" spans="9:21" x14ac:dyDescent="0.3">
      <c r="I3868" s="199">
        <v>0</v>
      </c>
      <c r="J3868" s="199">
        <v>0</v>
      </c>
      <c r="K3868" s="199" t="e">
        <f ca="1"/>
        <v>#NAME?</v>
      </c>
      <c r="T3868" s="199">
        <v>0</v>
      </c>
      <c r="U3868" s="199">
        <v>0</v>
      </c>
    </row>
    <row r="3869" spans="9:21" x14ac:dyDescent="0.3">
      <c r="I3869" s="199">
        <v>0</v>
      </c>
      <c r="J3869" s="199">
        <v>0</v>
      </c>
      <c r="K3869" s="199" t="e">
        <f ca="1"/>
        <v>#NAME?</v>
      </c>
      <c r="T3869" s="199">
        <v>0</v>
      </c>
      <c r="U3869" s="199">
        <v>0</v>
      </c>
    </row>
    <row r="3870" spans="9:21" x14ac:dyDescent="0.3">
      <c r="I3870" s="199">
        <v>0</v>
      </c>
      <c r="J3870" s="199">
        <v>0</v>
      </c>
      <c r="K3870" s="199" t="e">
        <f ca="1"/>
        <v>#NAME?</v>
      </c>
      <c r="T3870" s="199">
        <v>0</v>
      </c>
      <c r="U3870" s="199">
        <v>0</v>
      </c>
    </row>
    <row r="3871" spans="9:21" x14ac:dyDescent="0.3">
      <c r="I3871" s="199">
        <v>0</v>
      </c>
      <c r="J3871" s="199">
        <v>0</v>
      </c>
      <c r="K3871" s="199" t="e">
        <f ca="1"/>
        <v>#NAME?</v>
      </c>
      <c r="T3871" s="199">
        <v>0</v>
      </c>
      <c r="U3871" s="199">
        <v>0</v>
      </c>
    </row>
    <row r="3872" spans="9:21" x14ac:dyDescent="0.3">
      <c r="I3872" s="199">
        <v>0</v>
      </c>
      <c r="J3872" s="199">
        <v>0</v>
      </c>
      <c r="K3872" s="199" t="e">
        <f ca="1"/>
        <v>#NAME?</v>
      </c>
      <c r="T3872" s="199">
        <v>0</v>
      </c>
      <c r="U3872" s="199">
        <v>0</v>
      </c>
    </row>
    <row r="3873" spans="9:21" x14ac:dyDescent="0.3">
      <c r="I3873" s="199">
        <v>0</v>
      </c>
      <c r="J3873" s="199">
        <v>0</v>
      </c>
      <c r="K3873" s="199" t="e">
        <f ca="1"/>
        <v>#NAME?</v>
      </c>
      <c r="T3873" s="199">
        <v>0</v>
      </c>
      <c r="U3873" s="199">
        <v>0</v>
      </c>
    </row>
    <row r="3874" spans="9:21" x14ac:dyDescent="0.3">
      <c r="I3874" s="199">
        <v>0</v>
      </c>
      <c r="J3874" s="199">
        <v>0</v>
      </c>
      <c r="K3874" s="199" t="e">
        <f ca="1"/>
        <v>#NAME?</v>
      </c>
      <c r="T3874" s="199">
        <v>0</v>
      </c>
      <c r="U3874" s="199">
        <v>0</v>
      </c>
    </row>
    <row r="3875" spans="9:21" x14ac:dyDescent="0.3">
      <c r="I3875" s="199">
        <v>0</v>
      </c>
      <c r="J3875" s="199">
        <v>0</v>
      </c>
      <c r="K3875" s="199" t="e">
        <f ca="1"/>
        <v>#NAME?</v>
      </c>
      <c r="T3875" s="199">
        <v>0</v>
      </c>
      <c r="U3875" s="199">
        <v>0</v>
      </c>
    </row>
    <row r="3876" spans="9:21" x14ac:dyDescent="0.3">
      <c r="I3876" s="199">
        <v>0</v>
      </c>
      <c r="J3876" s="199">
        <v>0</v>
      </c>
      <c r="K3876" s="199" t="e">
        <f ca="1"/>
        <v>#NAME?</v>
      </c>
      <c r="T3876" s="199">
        <v>0</v>
      </c>
      <c r="U3876" s="199">
        <v>0</v>
      </c>
    </row>
    <row r="3877" spans="9:21" x14ac:dyDescent="0.3">
      <c r="I3877" s="199">
        <v>0</v>
      </c>
      <c r="J3877" s="199">
        <v>0</v>
      </c>
      <c r="K3877" s="199" t="e">
        <f ca="1"/>
        <v>#NAME?</v>
      </c>
      <c r="T3877" s="199">
        <v>0</v>
      </c>
      <c r="U3877" s="199">
        <v>0</v>
      </c>
    </row>
    <row r="3878" spans="9:21" x14ac:dyDescent="0.3">
      <c r="I3878" s="199">
        <v>0</v>
      </c>
      <c r="J3878" s="199">
        <v>0</v>
      </c>
      <c r="K3878" s="199" t="e">
        <f ca="1"/>
        <v>#NAME?</v>
      </c>
      <c r="T3878" s="199">
        <v>0</v>
      </c>
      <c r="U3878" s="199">
        <v>0</v>
      </c>
    </row>
    <row r="3879" spans="9:21" x14ac:dyDescent="0.3">
      <c r="I3879" s="199">
        <v>0</v>
      </c>
      <c r="J3879" s="199">
        <v>0</v>
      </c>
      <c r="K3879" s="199" t="e">
        <f ca="1"/>
        <v>#NAME?</v>
      </c>
      <c r="T3879" s="199">
        <v>0</v>
      </c>
      <c r="U3879" s="199">
        <v>0</v>
      </c>
    </row>
    <row r="3880" spans="9:21" x14ac:dyDescent="0.3">
      <c r="I3880" s="199">
        <v>0</v>
      </c>
      <c r="J3880" s="199">
        <v>0</v>
      </c>
      <c r="K3880" s="199" t="e">
        <f ca="1"/>
        <v>#NAME?</v>
      </c>
      <c r="T3880" s="199">
        <v>0</v>
      </c>
      <c r="U3880" s="199">
        <v>0</v>
      </c>
    </row>
    <row r="3881" spans="9:21" x14ac:dyDescent="0.3">
      <c r="I3881" s="199">
        <v>0</v>
      </c>
      <c r="J3881" s="199">
        <v>0</v>
      </c>
      <c r="K3881" s="199" t="e">
        <f ca="1"/>
        <v>#NAME?</v>
      </c>
      <c r="T3881" s="199">
        <v>0</v>
      </c>
      <c r="U3881" s="199">
        <v>0</v>
      </c>
    </row>
    <row r="3882" spans="9:21" x14ac:dyDescent="0.3">
      <c r="I3882" s="199">
        <v>0</v>
      </c>
      <c r="J3882" s="199">
        <v>0</v>
      </c>
      <c r="K3882" s="199" t="e">
        <f ca="1"/>
        <v>#NAME?</v>
      </c>
      <c r="T3882" s="199">
        <v>0</v>
      </c>
      <c r="U3882" s="199">
        <v>0</v>
      </c>
    </row>
    <row r="3883" spans="9:21" x14ac:dyDescent="0.3">
      <c r="I3883" s="199">
        <v>0</v>
      </c>
      <c r="J3883" s="199">
        <v>0</v>
      </c>
      <c r="K3883" s="199" t="e">
        <f ca="1"/>
        <v>#NAME?</v>
      </c>
      <c r="T3883" s="199">
        <v>0</v>
      </c>
      <c r="U3883" s="199">
        <v>0</v>
      </c>
    </row>
    <row r="3884" spans="9:21" x14ac:dyDescent="0.3">
      <c r="I3884" s="199">
        <v>0</v>
      </c>
      <c r="J3884" s="199">
        <v>0</v>
      </c>
      <c r="K3884" s="199" t="e">
        <f ca="1"/>
        <v>#NAME?</v>
      </c>
      <c r="T3884" s="199">
        <v>0</v>
      </c>
      <c r="U3884" s="199">
        <v>0</v>
      </c>
    </row>
    <row r="3885" spans="9:21" x14ac:dyDescent="0.3">
      <c r="I3885" s="199">
        <v>0</v>
      </c>
      <c r="J3885" s="199">
        <v>0</v>
      </c>
      <c r="K3885" s="199" t="e">
        <f ca="1"/>
        <v>#NAME?</v>
      </c>
      <c r="T3885" s="199">
        <v>0</v>
      </c>
      <c r="U3885" s="199">
        <v>0</v>
      </c>
    </row>
    <row r="3886" spans="9:21" x14ac:dyDescent="0.3">
      <c r="I3886" s="199">
        <v>63606.925681468907</v>
      </c>
      <c r="J3886" s="199">
        <v>0</v>
      </c>
      <c r="K3886" s="199" t="e">
        <f ca="1"/>
        <v>#NAME?</v>
      </c>
      <c r="T3886" s="199">
        <v>63606.925681468907</v>
      </c>
      <c r="U3886" s="199">
        <v>0</v>
      </c>
    </row>
    <row r="3887" spans="9:21" x14ac:dyDescent="0.3">
      <c r="I3887" s="199">
        <v>0</v>
      </c>
      <c r="J3887" s="199">
        <v>0</v>
      </c>
      <c r="K3887" s="199" t="e">
        <f ca="1"/>
        <v>#NAME?</v>
      </c>
      <c r="T3887" s="199">
        <v>0</v>
      </c>
      <c r="U3887" s="199">
        <v>0</v>
      </c>
    </row>
    <row r="3888" spans="9:21" x14ac:dyDescent="0.3">
      <c r="I3888" s="199">
        <v>0</v>
      </c>
      <c r="J3888" s="199">
        <v>0</v>
      </c>
      <c r="K3888" s="199" t="e">
        <f ca="1"/>
        <v>#NAME?</v>
      </c>
      <c r="T3888" s="199">
        <v>0</v>
      </c>
      <c r="U3888" s="199">
        <v>0</v>
      </c>
    </row>
    <row r="3889" spans="9:21" x14ac:dyDescent="0.3">
      <c r="I3889" s="199">
        <v>0</v>
      </c>
      <c r="J3889" s="199">
        <v>0</v>
      </c>
      <c r="K3889" s="199" t="e">
        <f ca="1"/>
        <v>#NAME?</v>
      </c>
      <c r="T3889" s="199">
        <v>0</v>
      </c>
      <c r="U3889" s="199">
        <v>0</v>
      </c>
    </row>
    <row r="3890" spans="9:21" x14ac:dyDescent="0.3">
      <c r="I3890" s="199">
        <v>0</v>
      </c>
      <c r="J3890" s="199">
        <v>0</v>
      </c>
      <c r="K3890" s="199" t="e">
        <f ca="1"/>
        <v>#NAME?</v>
      </c>
      <c r="T3890" s="199">
        <v>0</v>
      </c>
      <c r="U3890" s="199">
        <v>0</v>
      </c>
    </row>
    <row r="3891" spans="9:21" x14ac:dyDescent="0.3">
      <c r="I3891" s="199">
        <v>0</v>
      </c>
      <c r="J3891" s="199">
        <v>0</v>
      </c>
      <c r="K3891" s="199" t="e">
        <f ca="1"/>
        <v>#NAME?</v>
      </c>
      <c r="T3891" s="199">
        <v>0</v>
      </c>
      <c r="U3891" s="199">
        <v>0</v>
      </c>
    </row>
    <row r="3892" spans="9:21" x14ac:dyDescent="0.3">
      <c r="I3892" s="199">
        <v>0</v>
      </c>
      <c r="J3892" s="199">
        <v>0</v>
      </c>
      <c r="K3892" s="199" t="e">
        <f ca="1"/>
        <v>#NAME?</v>
      </c>
      <c r="T3892" s="199">
        <v>0</v>
      </c>
      <c r="U3892" s="199">
        <v>0</v>
      </c>
    </row>
    <row r="3893" spans="9:21" x14ac:dyDescent="0.3">
      <c r="I3893" s="199">
        <v>126887.9788590937</v>
      </c>
      <c r="J3893" s="199">
        <v>0</v>
      </c>
      <c r="K3893" s="199" t="e">
        <f ca="1"/>
        <v>#NAME?</v>
      </c>
      <c r="T3893" s="199">
        <v>126887.9788590937</v>
      </c>
      <c r="U3893" s="199">
        <v>0</v>
      </c>
    </row>
    <row r="3894" spans="9:21" x14ac:dyDescent="0.3">
      <c r="I3894" s="199">
        <v>0</v>
      </c>
      <c r="J3894" s="199">
        <v>0</v>
      </c>
      <c r="K3894" s="199" t="e">
        <f ca="1"/>
        <v>#NAME?</v>
      </c>
      <c r="T3894" s="199">
        <v>0</v>
      </c>
      <c r="U3894" s="199">
        <v>0</v>
      </c>
    </row>
    <row r="3895" spans="9:21" x14ac:dyDescent="0.3">
      <c r="I3895" s="199">
        <v>0</v>
      </c>
      <c r="J3895" s="199">
        <v>0</v>
      </c>
      <c r="K3895" s="199" t="e">
        <f ca="1"/>
        <v>#NAME?</v>
      </c>
      <c r="T3895" s="199">
        <v>0</v>
      </c>
      <c r="U3895" s="199">
        <v>0</v>
      </c>
    </row>
    <row r="3896" spans="9:21" x14ac:dyDescent="0.3">
      <c r="I3896" s="199">
        <v>0</v>
      </c>
      <c r="J3896" s="199">
        <v>0</v>
      </c>
      <c r="K3896" s="199" t="e">
        <f ca="1"/>
        <v>#NAME?</v>
      </c>
      <c r="T3896" s="199">
        <v>0</v>
      </c>
      <c r="U3896" s="199">
        <v>0</v>
      </c>
    </row>
    <row r="3897" spans="9:21" x14ac:dyDescent="0.3">
      <c r="I3897" s="199">
        <v>0</v>
      </c>
      <c r="J3897" s="199">
        <v>0</v>
      </c>
      <c r="K3897" s="199" t="e">
        <f ca="1"/>
        <v>#NAME?</v>
      </c>
      <c r="T3897" s="199">
        <v>0</v>
      </c>
      <c r="U3897" s="199">
        <v>0</v>
      </c>
    </row>
    <row r="3898" spans="9:21" x14ac:dyDescent="0.3">
      <c r="I3898" s="199">
        <v>0</v>
      </c>
      <c r="J3898" s="199">
        <v>0</v>
      </c>
      <c r="K3898" s="199" t="e">
        <f ca="1"/>
        <v>#NAME?</v>
      </c>
      <c r="T3898" s="199">
        <v>0</v>
      </c>
      <c r="U3898" s="199">
        <v>0</v>
      </c>
    </row>
    <row r="3899" spans="9:21" x14ac:dyDescent="0.3">
      <c r="I3899" s="199">
        <v>0</v>
      </c>
      <c r="J3899" s="199">
        <v>0</v>
      </c>
      <c r="K3899" s="199" t="e">
        <f ca="1"/>
        <v>#NAME?</v>
      </c>
      <c r="T3899" s="199">
        <v>0</v>
      </c>
      <c r="U3899" s="199">
        <v>0</v>
      </c>
    </row>
    <row r="3900" spans="9:21" x14ac:dyDescent="0.3">
      <c r="I3900" s="199">
        <v>0</v>
      </c>
      <c r="J3900" s="199">
        <v>0</v>
      </c>
      <c r="K3900" s="199" t="e">
        <f ca="1"/>
        <v>#NAME?</v>
      </c>
      <c r="T3900" s="199">
        <v>0</v>
      </c>
      <c r="U3900" s="199">
        <v>0</v>
      </c>
    </row>
    <row r="3901" spans="9:21" x14ac:dyDescent="0.3">
      <c r="I3901" s="199">
        <v>0</v>
      </c>
      <c r="J3901" s="199">
        <v>0</v>
      </c>
      <c r="K3901" s="199" t="e">
        <f ca="1"/>
        <v>#NAME?</v>
      </c>
      <c r="T3901" s="199">
        <v>0</v>
      </c>
      <c r="U3901" s="199">
        <v>0</v>
      </c>
    </row>
    <row r="3902" spans="9:21" x14ac:dyDescent="0.3">
      <c r="I3902" s="199">
        <v>0</v>
      </c>
      <c r="J3902" s="199">
        <v>0</v>
      </c>
      <c r="K3902" s="199" t="e">
        <f ca="1"/>
        <v>#NAME?</v>
      </c>
      <c r="T3902" s="199">
        <v>0</v>
      </c>
      <c r="U3902" s="199">
        <v>0</v>
      </c>
    </row>
    <row r="3903" spans="9:21" x14ac:dyDescent="0.3">
      <c r="I3903" s="199">
        <v>0</v>
      </c>
      <c r="J3903" s="199">
        <v>0</v>
      </c>
      <c r="K3903" s="199" t="e">
        <f ca="1"/>
        <v>#NAME?</v>
      </c>
      <c r="T3903" s="199">
        <v>0</v>
      </c>
      <c r="U3903" s="199">
        <v>0</v>
      </c>
    </row>
    <row r="3904" spans="9:21" x14ac:dyDescent="0.3">
      <c r="I3904" s="199">
        <v>0</v>
      </c>
      <c r="J3904" s="199">
        <v>0</v>
      </c>
      <c r="K3904" s="199" t="e">
        <f ca="1"/>
        <v>#NAME?</v>
      </c>
      <c r="T3904" s="199">
        <v>0</v>
      </c>
      <c r="U3904" s="199">
        <v>0</v>
      </c>
    </row>
    <row r="3905" spans="9:21" x14ac:dyDescent="0.3">
      <c r="I3905" s="199">
        <v>0</v>
      </c>
      <c r="J3905" s="199">
        <v>0</v>
      </c>
      <c r="K3905" s="199" t="e">
        <f ca="1"/>
        <v>#NAME?</v>
      </c>
      <c r="T3905" s="199">
        <v>0</v>
      </c>
      <c r="U3905" s="199">
        <v>0</v>
      </c>
    </row>
    <row r="3906" spans="9:21" x14ac:dyDescent="0.3">
      <c r="I3906" s="199">
        <v>0</v>
      </c>
      <c r="J3906" s="199">
        <v>0</v>
      </c>
      <c r="K3906" s="199" t="e">
        <f ca="1"/>
        <v>#NAME?</v>
      </c>
      <c r="T3906" s="199">
        <v>0</v>
      </c>
      <c r="U3906" s="199">
        <v>0</v>
      </c>
    </row>
    <row r="3907" spans="9:21" x14ac:dyDescent="0.3">
      <c r="I3907" s="199">
        <v>0</v>
      </c>
      <c r="J3907" s="199">
        <v>0</v>
      </c>
      <c r="K3907" s="199" t="e">
        <f ca="1"/>
        <v>#NAME?</v>
      </c>
      <c r="T3907" s="199">
        <v>0</v>
      </c>
      <c r="U3907" s="199">
        <v>0</v>
      </c>
    </row>
    <row r="3908" spans="9:21" x14ac:dyDescent="0.3">
      <c r="I3908" s="199">
        <v>0</v>
      </c>
      <c r="J3908" s="199">
        <v>0</v>
      </c>
      <c r="K3908" s="199" t="e">
        <f ca="1"/>
        <v>#NAME?</v>
      </c>
      <c r="T3908" s="199">
        <v>0</v>
      </c>
      <c r="U3908" s="199">
        <v>0</v>
      </c>
    </row>
    <row r="3909" spans="9:21" x14ac:dyDescent="0.3">
      <c r="I3909" s="199">
        <v>0</v>
      </c>
      <c r="J3909" s="199">
        <v>0</v>
      </c>
      <c r="K3909" s="199" t="e">
        <f ca="1"/>
        <v>#NAME?</v>
      </c>
      <c r="T3909" s="199">
        <v>0</v>
      </c>
      <c r="U3909" s="199">
        <v>0</v>
      </c>
    </row>
    <row r="3910" spans="9:21" x14ac:dyDescent="0.3">
      <c r="I3910" s="199">
        <v>0</v>
      </c>
      <c r="J3910" s="199">
        <v>0</v>
      </c>
      <c r="K3910" s="199" t="e">
        <f ca="1"/>
        <v>#NAME?</v>
      </c>
      <c r="T3910" s="199">
        <v>0</v>
      </c>
      <c r="U3910" s="199">
        <v>0</v>
      </c>
    </row>
    <row r="3911" spans="9:21" x14ac:dyDescent="0.3">
      <c r="I3911" s="199">
        <v>0</v>
      </c>
      <c r="J3911" s="199">
        <v>0</v>
      </c>
      <c r="K3911" s="199" t="e">
        <f ca="1"/>
        <v>#NAME?</v>
      </c>
      <c r="T3911" s="199">
        <v>0</v>
      </c>
      <c r="U3911" s="199">
        <v>0</v>
      </c>
    </row>
    <row r="3912" spans="9:21" x14ac:dyDescent="0.3">
      <c r="I3912" s="199">
        <v>0</v>
      </c>
      <c r="J3912" s="199">
        <v>0</v>
      </c>
      <c r="K3912" s="199" t="e">
        <f ca="1"/>
        <v>#NAME?</v>
      </c>
      <c r="T3912" s="199">
        <v>0</v>
      </c>
      <c r="U3912" s="199">
        <v>0</v>
      </c>
    </row>
    <row r="3913" spans="9:21" x14ac:dyDescent="0.3">
      <c r="I3913" s="199">
        <v>0</v>
      </c>
      <c r="J3913" s="199">
        <v>0</v>
      </c>
      <c r="K3913" s="199" t="e">
        <f ca="1"/>
        <v>#NAME?</v>
      </c>
      <c r="T3913" s="199">
        <v>0</v>
      </c>
      <c r="U3913" s="199">
        <v>0</v>
      </c>
    </row>
    <row r="3914" spans="9:21" x14ac:dyDescent="0.3">
      <c r="I3914" s="199">
        <v>0</v>
      </c>
      <c r="J3914" s="199">
        <v>0</v>
      </c>
      <c r="K3914" s="199" t="e">
        <f ca="1"/>
        <v>#NAME?</v>
      </c>
      <c r="T3914" s="199">
        <v>0</v>
      </c>
      <c r="U3914" s="199">
        <v>21534.843759083178</v>
      </c>
    </row>
    <row r="3915" spans="9:21" x14ac:dyDescent="0.3">
      <c r="I3915" s="199">
        <v>0</v>
      </c>
      <c r="J3915" s="199">
        <v>0</v>
      </c>
      <c r="K3915" s="199" t="e">
        <f ca="1"/>
        <v>#NAME?</v>
      </c>
      <c r="T3915" s="199">
        <v>0</v>
      </c>
      <c r="U3915" s="199">
        <v>0</v>
      </c>
    </row>
    <row r="3916" spans="9:21" x14ac:dyDescent="0.3">
      <c r="I3916" s="199">
        <v>0</v>
      </c>
      <c r="J3916" s="199">
        <v>0</v>
      </c>
      <c r="K3916" s="199" t="e">
        <f ca="1"/>
        <v>#NAME?</v>
      </c>
      <c r="T3916" s="199">
        <v>0</v>
      </c>
      <c r="U3916" s="199">
        <v>0</v>
      </c>
    </row>
    <row r="3917" spans="9:21" x14ac:dyDescent="0.3">
      <c r="I3917" s="199">
        <v>0</v>
      </c>
      <c r="J3917" s="199">
        <v>0</v>
      </c>
      <c r="K3917" s="199" t="e">
        <f ca="1"/>
        <v>#NAME?</v>
      </c>
      <c r="T3917" s="199">
        <v>0</v>
      </c>
      <c r="U3917" s="199">
        <v>0</v>
      </c>
    </row>
    <row r="3918" spans="9:21" x14ac:dyDescent="0.3">
      <c r="I3918" s="199">
        <v>83795.483139585456</v>
      </c>
      <c r="J3918" s="199">
        <v>0</v>
      </c>
      <c r="K3918" s="199" t="e">
        <f ca="1"/>
        <v>#NAME?</v>
      </c>
      <c r="T3918" s="199">
        <v>83795.483139585456</v>
      </c>
      <c r="U3918" s="199">
        <v>0</v>
      </c>
    </row>
    <row r="3919" spans="9:21" x14ac:dyDescent="0.3">
      <c r="I3919" s="199">
        <v>0</v>
      </c>
      <c r="J3919" s="199">
        <v>0</v>
      </c>
      <c r="K3919" s="199" t="e">
        <f ca="1"/>
        <v>#NAME?</v>
      </c>
      <c r="T3919" s="199">
        <v>0</v>
      </c>
      <c r="U3919" s="199">
        <v>0</v>
      </c>
    </row>
    <row r="3920" spans="9:21" x14ac:dyDescent="0.3">
      <c r="I3920" s="199">
        <v>0</v>
      </c>
      <c r="J3920" s="199">
        <v>0</v>
      </c>
      <c r="K3920" s="199" t="e">
        <f ca="1"/>
        <v>#NAME?</v>
      </c>
      <c r="T3920" s="199">
        <v>0</v>
      </c>
      <c r="U3920" s="199">
        <v>137446.39859535877</v>
      </c>
    </row>
    <row r="3921" spans="9:21" x14ac:dyDescent="0.3">
      <c r="I3921" s="199">
        <v>0</v>
      </c>
      <c r="J3921" s="199">
        <v>0</v>
      </c>
      <c r="K3921" s="199" t="e">
        <f ca="1"/>
        <v>#NAME?</v>
      </c>
      <c r="T3921" s="199">
        <v>0</v>
      </c>
      <c r="U3921" s="199">
        <v>0</v>
      </c>
    </row>
    <row r="3922" spans="9:21" x14ac:dyDescent="0.3">
      <c r="I3922" s="199">
        <v>0</v>
      </c>
      <c r="J3922" s="199">
        <v>0</v>
      </c>
      <c r="K3922" s="199" t="e">
        <f ca="1"/>
        <v>#NAME?</v>
      </c>
      <c r="T3922" s="199">
        <v>0</v>
      </c>
      <c r="U3922" s="199">
        <v>0</v>
      </c>
    </row>
    <row r="3923" spans="9:21" x14ac:dyDescent="0.3">
      <c r="I3923" s="199">
        <v>0</v>
      </c>
      <c r="J3923" s="199">
        <v>0</v>
      </c>
      <c r="K3923" s="199" t="e">
        <f ca="1"/>
        <v>#NAME?</v>
      </c>
      <c r="T3923" s="199">
        <v>0</v>
      </c>
      <c r="U3923" s="199">
        <v>0</v>
      </c>
    </row>
    <row r="3924" spans="9:21" x14ac:dyDescent="0.3">
      <c r="I3924" s="199">
        <v>0</v>
      </c>
      <c r="J3924" s="199">
        <v>0</v>
      </c>
      <c r="K3924" s="199" t="e">
        <f ca="1"/>
        <v>#NAME?</v>
      </c>
      <c r="T3924" s="199">
        <v>0</v>
      </c>
      <c r="U3924" s="199">
        <v>0</v>
      </c>
    </row>
    <row r="3925" spans="9:21" x14ac:dyDescent="0.3">
      <c r="I3925" s="199">
        <v>0</v>
      </c>
      <c r="J3925" s="199">
        <v>0</v>
      </c>
      <c r="K3925" s="199" t="e">
        <f ca="1"/>
        <v>#NAME?</v>
      </c>
      <c r="T3925" s="199">
        <v>0</v>
      </c>
      <c r="U3925" s="199">
        <v>0</v>
      </c>
    </row>
    <row r="3926" spans="9:21" x14ac:dyDescent="0.3">
      <c r="I3926" s="199">
        <v>2706.223273369932</v>
      </c>
      <c r="J3926" s="199">
        <v>0</v>
      </c>
      <c r="K3926" s="199" t="e">
        <f ca="1"/>
        <v>#NAME?</v>
      </c>
      <c r="T3926" s="199">
        <v>2706.223273369932</v>
      </c>
      <c r="U3926" s="199">
        <v>0</v>
      </c>
    </row>
    <row r="3927" spans="9:21" x14ac:dyDescent="0.3">
      <c r="I3927" s="199">
        <v>0</v>
      </c>
      <c r="J3927" s="199">
        <v>0</v>
      </c>
      <c r="K3927" s="199" t="e">
        <f ca="1"/>
        <v>#NAME?</v>
      </c>
      <c r="T3927" s="199">
        <v>0</v>
      </c>
      <c r="U3927" s="199">
        <v>0</v>
      </c>
    </row>
    <row r="3928" spans="9:21" x14ac:dyDescent="0.3">
      <c r="I3928" s="199">
        <v>0</v>
      </c>
      <c r="J3928" s="199">
        <v>0</v>
      </c>
      <c r="K3928" s="199" t="e">
        <f ca="1"/>
        <v>#NAME?</v>
      </c>
      <c r="T3928" s="199">
        <v>0</v>
      </c>
      <c r="U3928" s="199">
        <v>0</v>
      </c>
    </row>
    <row r="3929" spans="9:21" x14ac:dyDescent="0.3">
      <c r="I3929" s="199">
        <v>0</v>
      </c>
      <c r="J3929" s="199">
        <v>0</v>
      </c>
      <c r="K3929" s="199" t="e">
        <f ca="1"/>
        <v>#NAME?</v>
      </c>
      <c r="T3929" s="199">
        <v>0</v>
      </c>
      <c r="U3929" s="199">
        <v>0</v>
      </c>
    </row>
    <row r="3930" spans="9:21" x14ac:dyDescent="0.3">
      <c r="I3930" s="199">
        <v>0</v>
      </c>
      <c r="J3930" s="199">
        <v>0</v>
      </c>
      <c r="K3930" s="199" t="e">
        <f ca="1"/>
        <v>#NAME?</v>
      </c>
      <c r="T3930" s="199">
        <v>0</v>
      </c>
      <c r="U3930" s="199">
        <v>0</v>
      </c>
    </row>
    <row r="3931" spans="9:21" x14ac:dyDescent="0.3">
      <c r="I3931" s="199">
        <v>0</v>
      </c>
      <c r="J3931" s="199">
        <v>0</v>
      </c>
      <c r="K3931" s="199" t="e">
        <f ca="1"/>
        <v>#NAME?</v>
      </c>
      <c r="T3931" s="199">
        <v>0</v>
      </c>
      <c r="U3931" s="199">
        <v>0</v>
      </c>
    </row>
    <row r="3932" spans="9:21" x14ac:dyDescent="0.3">
      <c r="I3932" s="199">
        <v>0</v>
      </c>
      <c r="J3932" s="199">
        <v>0</v>
      </c>
      <c r="K3932" s="199" t="e">
        <f ca="1"/>
        <v>#NAME?</v>
      </c>
      <c r="T3932" s="199">
        <v>0</v>
      </c>
      <c r="U3932" s="199">
        <v>0</v>
      </c>
    </row>
    <row r="3933" spans="9:21" x14ac:dyDescent="0.3">
      <c r="I3933" s="199">
        <v>0</v>
      </c>
      <c r="J3933" s="199">
        <v>0</v>
      </c>
      <c r="K3933" s="199" t="e">
        <f ca="1"/>
        <v>#NAME?</v>
      </c>
      <c r="T3933" s="199">
        <v>0</v>
      </c>
      <c r="U3933" s="199">
        <v>0</v>
      </c>
    </row>
    <row r="3934" spans="9:21" x14ac:dyDescent="0.3">
      <c r="I3934" s="199">
        <v>0</v>
      </c>
      <c r="J3934" s="199">
        <v>0</v>
      </c>
      <c r="K3934" s="199" t="e">
        <f ca="1"/>
        <v>#NAME?</v>
      </c>
      <c r="T3934" s="199">
        <v>0</v>
      </c>
      <c r="U3934" s="199">
        <v>0</v>
      </c>
    </row>
    <row r="3935" spans="9:21" x14ac:dyDescent="0.3">
      <c r="I3935" s="199">
        <v>0</v>
      </c>
      <c r="J3935" s="199">
        <v>0</v>
      </c>
      <c r="K3935" s="199" t="e">
        <f ca="1"/>
        <v>#NAME?</v>
      </c>
      <c r="T3935" s="199">
        <v>0</v>
      </c>
      <c r="U3935" s="199">
        <v>0</v>
      </c>
    </row>
    <row r="3936" spans="9:21" x14ac:dyDescent="0.3">
      <c r="I3936" s="199">
        <v>0</v>
      </c>
      <c r="J3936" s="199">
        <v>0</v>
      </c>
      <c r="K3936" s="199" t="e">
        <f ca="1"/>
        <v>#NAME?</v>
      </c>
      <c r="T3936" s="199">
        <v>0</v>
      </c>
      <c r="U3936" s="199">
        <v>0</v>
      </c>
    </row>
    <row r="3937" spans="9:21" x14ac:dyDescent="0.3">
      <c r="I3937" s="199">
        <v>0</v>
      </c>
      <c r="J3937" s="199">
        <v>0</v>
      </c>
      <c r="K3937" s="199" t="e">
        <f ca="1"/>
        <v>#NAME?</v>
      </c>
      <c r="T3937" s="199">
        <v>0</v>
      </c>
      <c r="U3937" s="199">
        <v>0</v>
      </c>
    </row>
    <row r="3938" spans="9:21" x14ac:dyDescent="0.3">
      <c r="I3938" s="199">
        <v>0</v>
      </c>
      <c r="J3938" s="199">
        <v>0</v>
      </c>
      <c r="K3938" s="199" t="e">
        <f ca="1"/>
        <v>#NAME?</v>
      </c>
      <c r="T3938" s="199">
        <v>0</v>
      </c>
      <c r="U3938" s="199">
        <v>0</v>
      </c>
    </row>
    <row r="3939" spans="9:21" x14ac:dyDescent="0.3">
      <c r="I3939" s="199">
        <v>0</v>
      </c>
      <c r="J3939" s="199">
        <v>0</v>
      </c>
      <c r="K3939" s="199" t="e">
        <f ca="1"/>
        <v>#NAME?</v>
      </c>
      <c r="T3939" s="199">
        <v>0</v>
      </c>
      <c r="U3939" s="199">
        <v>0</v>
      </c>
    </row>
    <row r="3940" spans="9:21" x14ac:dyDescent="0.3">
      <c r="I3940" s="199">
        <v>0</v>
      </c>
      <c r="J3940" s="199">
        <v>0</v>
      </c>
      <c r="K3940" s="199" t="e">
        <f ca="1"/>
        <v>#NAME?</v>
      </c>
      <c r="T3940" s="199">
        <v>0</v>
      </c>
      <c r="U3940" s="199">
        <v>0</v>
      </c>
    </row>
    <row r="3941" spans="9:21" x14ac:dyDescent="0.3">
      <c r="I3941" s="199">
        <v>0</v>
      </c>
      <c r="J3941" s="199">
        <v>0</v>
      </c>
      <c r="K3941" s="199" t="e">
        <f ca="1"/>
        <v>#NAME?</v>
      </c>
      <c r="T3941" s="199">
        <v>0</v>
      </c>
      <c r="U3941" s="199">
        <v>0</v>
      </c>
    </row>
    <row r="3942" spans="9:21" x14ac:dyDescent="0.3">
      <c r="I3942" s="199">
        <v>0</v>
      </c>
      <c r="J3942" s="199">
        <v>0</v>
      </c>
      <c r="K3942" s="199" t="e">
        <f ca="1"/>
        <v>#NAME?</v>
      </c>
      <c r="T3942" s="199">
        <v>0</v>
      </c>
      <c r="U3942" s="199">
        <v>0</v>
      </c>
    </row>
    <row r="3943" spans="9:21" x14ac:dyDescent="0.3">
      <c r="I3943" s="199">
        <v>0</v>
      </c>
      <c r="J3943" s="199">
        <v>0</v>
      </c>
      <c r="K3943" s="199" t="e">
        <f ca="1"/>
        <v>#NAME?</v>
      </c>
      <c r="T3943" s="199">
        <v>0</v>
      </c>
      <c r="U3943" s="199">
        <v>0</v>
      </c>
    </row>
    <row r="3944" spans="9:21" x14ac:dyDescent="0.3">
      <c r="I3944" s="199">
        <v>0</v>
      </c>
      <c r="J3944" s="199">
        <v>0</v>
      </c>
      <c r="K3944" s="199" t="e">
        <f ca="1"/>
        <v>#NAME?</v>
      </c>
      <c r="T3944" s="199">
        <v>0</v>
      </c>
      <c r="U3944" s="199">
        <v>0</v>
      </c>
    </row>
    <row r="3945" spans="9:21" x14ac:dyDescent="0.3">
      <c r="I3945" s="199">
        <v>0</v>
      </c>
      <c r="J3945" s="199">
        <v>0</v>
      </c>
      <c r="K3945" s="199" t="e">
        <f ca="1"/>
        <v>#NAME?</v>
      </c>
      <c r="T3945" s="199">
        <v>0</v>
      </c>
      <c r="U3945" s="199">
        <v>0</v>
      </c>
    </row>
    <row r="3946" spans="9:21" x14ac:dyDescent="0.3">
      <c r="I3946" s="199">
        <v>0</v>
      </c>
      <c r="J3946" s="199">
        <v>0</v>
      </c>
      <c r="K3946" s="199" t="e">
        <f ca="1"/>
        <v>#NAME?</v>
      </c>
      <c r="T3946" s="199">
        <v>0</v>
      </c>
      <c r="U3946" s="199">
        <v>0</v>
      </c>
    </row>
    <row r="3947" spans="9:21" x14ac:dyDescent="0.3">
      <c r="I3947" s="199">
        <v>0</v>
      </c>
      <c r="J3947" s="199">
        <v>0</v>
      </c>
      <c r="K3947" s="199" t="e">
        <f ca="1"/>
        <v>#NAME?</v>
      </c>
      <c r="T3947" s="199">
        <v>0</v>
      </c>
      <c r="U3947" s="199">
        <v>0</v>
      </c>
    </row>
    <row r="3948" spans="9:21" x14ac:dyDescent="0.3">
      <c r="I3948" s="199">
        <v>0</v>
      </c>
      <c r="J3948" s="199">
        <v>0</v>
      </c>
      <c r="K3948" s="199" t="e">
        <f ca="1"/>
        <v>#NAME?</v>
      </c>
      <c r="T3948" s="199">
        <v>0</v>
      </c>
      <c r="U3948" s="199">
        <v>0</v>
      </c>
    </row>
    <row r="3949" spans="9:21" x14ac:dyDescent="0.3">
      <c r="I3949" s="199">
        <v>0</v>
      </c>
      <c r="J3949" s="199">
        <v>0</v>
      </c>
      <c r="K3949" s="199" t="e">
        <f ca="1"/>
        <v>#NAME?</v>
      </c>
      <c r="T3949" s="199">
        <v>0</v>
      </c>
      <c r="U3949" s="199">
        <v>0</v>
      </c>
    </row>
    <row r="3950" spans="9:21" x14ac:dyDescent="0.3">
      <c r="I3950" s="199">
        <v>2174.6450830929234</v>
      </c>
      <c r="J3950" s="199">
        <v>0</v>
      </c>
      <c r="K3950" s="199" t="e">
        <f ca="1"/>
        <v>#NAME?</v>
      </c>
      <c r="T3950" s="199">
        <v>2174.6450830929234</v>
      </c>
      <c r="U3950" s="199">
        <v>0</v>
      </c>
    </row>
    <row r="3951" spans="9:21" x14ac:dyDescent="0.3">
      <c r="I3951" s="199">
        <v>0</v>
      </c>
      <c r="J3951" s="199">
        <v>0</v>
      </c>
      <c r="K3951" s="199" t="e">
        <f ca="1"/>
        <v>#NAME?</v>
      </c>
      <c r="T3951" s="199">
        <v>0</v>
      </c>
      <c r="U3951" s="199">
        <v>0</v>
      </c>
    </row>
    <row r="3952" spans="9:21" x14ac:dyDescent="0.3">
      <c r="I3952" s="199">
        <v>0</v>
      </c>
      <c r="J3952" s="199">
        <v>0</v>
      </c>
      <c r="K3952" s="199" t="e">
        <f ca="1"/>
        <v>#NAME?</v>
      </c>
      <c r="T3952" s="199">
        <v>0</v>
      </c>
      <c r="U3952" s="199">
        <v>0</v>
      </c>
    </row>
    <row r="3953" spans="9:21" x14ac:dyDescent="0.3">
      <c r="I3953" s="199">
        <v>0</v>
      </c>
      <c r="J3953" s="199">
        <v>0</v>
      </c>
      <c r="K3953" s="199" t="e">
        <f ca="1"/>
        <v>#NAME?</v>
      </c>
      <c r="T3953" s="199">
        <v>0</v>
      </c>
      <c r="U3953" s="199">
        <v>0</v>
      </c>
    </row>
    <row r="3954" spans="9:21" x14ac:dyDescent="0.3">
      <c r="I3954" s="199">
        <v>0</v>
      </c>
      <c r="J3954" s="199">
        <v>0</v>
      </c>
      <c r="K3954" s="199" t="e">
        <f ca="1"/>
        <v>#NAME?</v>
      </c>
      <c r="T3954" s="199">
        <v>0</v>
      </c>
      <c r="U3954" s="199">
        <v>0</v>
      </c>
    </row>
    <row r="3955" spans="9:21" x14ac:dyDescent="0.3">
      <c r="I3955" s="199">
        <v>0</v>
      </c>
      <c r="J3955" s="199">
        <v>0</v>
      </c>
      <c r="K3955" s="199" t="e">
        <f ca="1"/>
        <v>#NAME?</v>
      </c>
      <c r="T3955" s="199">
        <v>0</v>
      </c>
      <c r="U3955" s="199">
        <v>0</v>
      </c>
    </row>
    <row r="3956" spans="9:21" x14ac:dyDescent="0.3">
      <c r="I3956" s="199">
        <v>0</v>
      </c>
      <c r="J3956" s="199">
        <v>0</v>
      </c>
      <c r="K3956" s="199" t="e">
        <f ca="1"/>
        <v>#NAME?</v>
      </c>
      <c r="T3956" s="199">
        <v>0</v>
      </c>
      <c r="U3956" s="199">
        <v>0</v>
      </c>
    </row>
    <row r="3957" spans="9:21" x14ac:dyDescent="0.3">
      <c r="I3957" s="199">
        <v>0</v>
      </c>
      <c r="J3957" s="199">
        <v>0</v>
      </c>
      <c r="K3957" s="199" t="e">
        <f ca="1"/>
        <v>#NAME?</v>
      </c>
      <c r="T3957" s="199">
        <v>0</v>
      </c>
      <c r="U3957" s="199">
        <v>0</v>
      </c>
    </row>
    <row r="3958" spans="9:21" x14ac:dyDescent="0.3">
      <c r="I3958" s="199">
        <v>0</v>
      </c>
      <c r="J3958" s="199">
        <v>0</v>
      </c>
      <c r="K3958" s="199" t="e">
        <f ca="1"/>
        <v>#NAME?</v>
      </c>
      <c r="T3958" s="199">
        <v>0</v>
      </c>
      <c r="U3958" s="199">
        <v>0</v>
      </c>
    </row>
    <row r="3959" spans="9:21" x14ac:dyDescent="0.3">
      <c r="I3959" s="199">
        <v>0</v>
      </c>
      <c r="J3959" s="199">
        <v>0</v>
      </c>
      <c r="K3959" s="199" t="e">
        <f ca="1"/>
        <v>#NAME?</v>
      </c>
      <c r="T3959" s="199">
        <v>0</v>
      </c>
      <c r="U3959" s="199">
        <v>0</v>
      </c>
    </row>
    <row r="3960" spans="9:21" x14ac:dyDescent="0.3">
      <c r="I3960" s="199">
        <v>0</v>
      </c>
      <c r="J3960" s="199">
        <v>0</v>
      </c>
      <c r="K3960" s="199" t="e">
        <f ca="1"/>
        <v>#NAME?</v>
      </c>
      <c r="T3960" s="199">
        <v>0</v>
      </c>
      <c r="U3960" s="199">
        <v>0</v>
      </c>
    </row>
    <row r="3961" spans="9:21" x14ac:dyDescent="0.3">
      <c r="I3961" s="199">
        <v>0</v>
      </c>
      <c r="J3961" s="199">
        <v>0</v>
      </c>
      <c r="K3961" s="199" t="e">
        <f ca="1"/>
        <v>#NAME?</v>
      </c>
      <c r="T3961" s="199">
        <v>0</v>
      </c>
      <c r="U3961" s="199">
        <v>0</v>
      </c>
    </row>
    <row r="3962" spans="9:21" x14ac:dyDescent="0.3">
      <c r="I3962" s="199">
        <v>0</v>
      </c>
      <c r="J3962" s="199">
        <v>0</v>
      </c>
      <c r="K3962" s="199" t="e">
        <f ca="1"/>
        <v>#NAME?</v>
      </c>
      <c r="T3962" s="199">
        <v>0</v>
      </c>
      <c r="U3962" s="199">
        <v>0</v>
      </c>
    </row>
    <row r="3963" spans="9:21" x14ac:dyDescent="0.3">
      <c r="I3963" s="199">
        <v>0</v>
      </c>
      <c r="J3963" s="199">
        <v>0</v>
      </c>
      <c r="K3963" s="199" t="e">
        <f ca="1"/>
        <v>#NAME?</v>
      </c>
      <c r="T3963" s="199">
        <v>0</v>
      </c>
      <c r="U3963" s="199">
        <v>0</v>
      </c>
    </row>
    <row r="3964" spans="9:21" x14ac:dyDescent="0.3">
      <c r="I3964" s="199">
        <v>0</v>
      </c>
      <c r="J3964" s="199">
        <v>0</v>
      </c>
      <c r="K3964" s="199" t="e">
        <f ca="1"/>
        <v>#NAME?</v>
      </c>
      <c r="T3964" s="199">
        <v>0</v>
      </c>
      <c r="U3964" s="199">
        <v>0</v>
      </c>
    </row>
    <row r="3965" spans="9:21" x14ac:dyDescent="0.3">
      <c r="I3965" s="199">
        <v>0</v>
      </c>
      <c r="J3965" s="199">
        <v>0</v>
      </c>
      <c r="K3965" s="199" t="e">
        <f ca="1"/>
        <v>#NAME?</v>
      </c>
      <c r="T3965" s="199">
        <v>0</v>
      </c>
      <c r="U3965" s="199">
        <v>0</v>
      </c>
    </row>
    <row r="3966" spans="9:21" x14ac:dyDescent="0.3">
      <c r="I3966" s="199">
        <v>0</v>
      </c>
      <c r="J3966" s="199">
        <v>0</v>
      </c>
      <c r="K3966" s="199" t="e">
        <f ca="1"/>
        <v>#NAME?</v>
      </c>
      <c r="T3966" s="199">
        <v>0</v>
      </c>
      <c r="U3966" s="199">
        <v>0</v>
      </c>
    </row>
    <row r="3967" spans="9:21" x14ac:dyDescent="0.3">
      <c r="I3967" s="199">
        <v>0</v>
      </c>
      <c r="J3967" s="199">
        <v>0</v>
      </c>
      <c r="K3967" s="199" t="e">
        <f ca="1"/>
        <v>#NAME?</v>
      </c>
      <c r="T3967" s="199">
        <v>0</v>
      </c>
      <c r="U3967" s="199">
        <v>0</v>
      </c>
    </row>
    <row r="3968" spans="9:21" x14ac:dyDescent="0.3">
      <c r="I3968" s="199">
        <v>0</v>
      </c>
      <c r="J3968" s="199">
        <v>0</v>
      </c>
      <c r="K3968" s="199" t="e">
        <f ca="1"/>
        <v>#NAME?</v>
      </c>
      <c r="T3968" s="199">
        <v>0</v>
      </c>
      <c r="U3968" s="199">
        <v>0</v>
      </c>
    </row>
    <row r="3969" spans="9:21" x14ac:dyDescent="0.3">
      <c r="I3969" s="199">
        <v>0</v>
      </c>
      <c r="J3969" s="199">
        <v>0</v>
      </c>
      <c r="K3969" s="199" t="e">
        <f ca="1"/>
        <v>#NAME?</v>
      </c>
      <c r="T3969" s="199">
        <v>0</v>
      </c>
      <c r="U3969" s="199">
        <v>0</v>
      </c>
    </row>
    <row r="3970" spans="9:21" x14ac:dyDescent="0.3">
      <c r="I3970" s="199">
        <v>0</v>
      </c>
      <c r="J3970" s="199">
        <v>0</v>
      </c>
      <c r="K3970" s="199" t="e">
        <f ca="1"/>
        <v>#NAME?</v>
      </c>
      <c r="T3970" s="199">
        <v>0</v>
      </c>
      <c r="U3970" s="199">
        <v>0</v>
      </c>
    </row>
    <row r="3971" spans="9:21" x14ac:dyDescent="0.3">
      <c r="I3971" s="199">
        <v>0</v>
      </c>
      <c r="J3971" s="199">
        <v>0</v>
      </c>
      <c r="K3971" s="199" t="e">
        <f ca="1"/>
        <v>#NAME?</v>
      </c>
      <c r="T3971" s="199">
        <v>0</v>
      </c>
      <c r="U3971" s="199">
        <v>0</v>
      </c>
    </row>
    <row r="3972" spans="9:21" x14ac:dyDescent="0.3">
      <c r="I3972" s="199">
        <v>0</v>
      </c>
      <c r="J3972" s="199">
        <v>0</v>
      </c>
      <c r="K3972" s="199" t="e">
        <f ca="1"/>
        <v>#NAME?</v>
      </c>
      <c r="T3972" s="199">
        <v>0</v>
      </c>
      <c r="U3972" s="199">
        <v>0</v>
      </c>
    </row>
    <row r="3973" spans="9:21" x14ac:dyDescent="0.3">
      <c r="I3973" s="199">
        <v>0</v>
      </c>
      <c r="J3973" s="199">
        <v>0</v>
      </c>
      <c r="K3973" s="199" t="e">
        <f ca="1"/>
        <v>#NAME?</v>
      </c>
      <c r="T3973" s="199">
        <v>0</v>
      </c>
      <c r="U3973" s="199">
        <v>0</v>
      </c>
    </row>
    <row r="3974" spans="9:21" x14ac:dyDescent="0.3">
      <c r="I3974" s="199">
        <v>0</v>
      </c>
      <c r="J3974" s="199">
        <v>0</v>
      </c>
      <c r="K3974" s="199" t="e">
        <f ca="1"/>
        <v>#NAME?</v>
      </c>
      <c r="T3974" s="199">
        <v>0</v>
      </c>
      <c r="U3974" s="199">
        <v>0</v>
      </c>
    </row>
    <row r="3975" spans="9:21" x14ac:dyDescent="0.3">
      <c r="I3975" s="199">
        <v>0</v>
      </c>
      <c r="J3975" s="199">
        <v>0</v>
      </c>
      <c r="K3975" s="199" t="e">
        <f ca="1"/>
        <v>#NAME?</v>
      </c>
      <c r="T3975" s="199">
        <v>0</v>
      </c>
      <c r="U3975" s="199">
        <v>0</v>
      </c>
    </row>
    <row r="3976" spans="9:21" x14ac:dyDescent="0.3">
      <c r="I3976" s="199">
        <v>0</v>
      </c>
      <c r="J3976" s="199">
        <v>0</v>
      </c>
      <c r="K3976" s="199" t="e">
        <f ca="1"/>
        <v>#NAME?</v>
      </c>
      <c r="T3976" s="199">
        <v>0</v>
      </c>
      <c r="U3976" s="199">
        <v>0</v>
      </c>
    </row>
    <row r="3977" spans="9:21" x14ac:dyDescent="0.3">
      <c r="I3977" s="199">
        <v>0</v>
      </c>
      <c r="J3977" s="199">
        <v>0</v>
      </c>
      <c r="K3977" s="199" t="e">
        <f ca="1"/>
        <v>#NAME?</v>
      </c>
      <c r="T3977" s="199">
        <v>0</v>
      </c>
      <c r="U3977" s="199">
        <v>0</v>
      </c>
    </row>
    <row r="3978" spans="9:21" x14ac:dyDescent="0.3">
      <c r="I3978" s="199">
        <v>0</v>
      </c>
      <c r="J3978" s="199">
        <v>0</v>
      </c>
      <c r="K3978" s="199" t="e">
        <f ca="1"/>
        <v>#NAME?</v>
      </c>
      <c r="T3978" s="199">
        <v>0</v>
      </c>
      <c r="U3978" s="199">
        <v>0</v>
      </c>
    </row>
    <row r="3979" spans="9:21" x14ac:dyDescent="0.3">
      <c r="I3979" s="199">
        <v>0</v>
      </c>
      <c r="J3979" s="199">
        <v>0</v>
      </c>
      <c r="K3979" s="199" t="e">
        <f ca="1"/>
        <v>#NAME?</v>
      </c>
      <c r="T3979" s="199">
        <v>0</v>
      </c>
      <c r="U3979" s="199">
        <v>0</v>
      </c>
    </row>
    <row r="3980" spans="9:21" x14ac:dyDescent="0.3">
      <c r="I3980" s="199">
        <v>0</v>
      </c>
      <c r="J3980" s="199">
        <v>0</v>
      </c>
      <c r="K3980" s="199" t="e">
        <f ca="1"/>
        <v>#NAME?</v>
      </c>
      <c r="T3980" s="199">
        <v>0</v>
      </c>
      <c r="U3980" s="199">
        <v>26890.46443050091</v>
      </c>
    </row>
    <row r="3981" spans="9:21" x14ac:dyDescent="0.3">
      <c r="I3981" s="199">
        <v>0</v>
      </c>
      <c r="J3981" s="199">
        <v>0</v>
      </c>
      <c r="K3981" s="199" t="e">
        <f ca="1"/>
        <v>#NAME?</v>
      </c>
      <c r="T3981" s="199">
        <v>0</v>
      </c>
      <c r="U3981" s="199">
        <v>0</v>
      </c>
    </row>
    <row r="3982" spans="9:21" x14ac:dyDescent="0.3">
      <c r="I3982" s="199">
        <v>0</v>
      </c>
      <c r="J3982" s="199">
        <v>0</v>
      </c>
      <c r="K3982" s="199" t="e">
        <f ca="1"/>
        <v>#NAME?</v>
      </c>
      <c r="T3982" s="199">
        <v>0</v>
      </c>
      <c r="U3982" s="199">
        <v>0</v>
      </c>
    </row>
    <row r="3983" spans="9:21" x14ac:dyDescent="0.3">
      <c r="I3983" s="199">
        <v>0</v>
      </c>
      <c r="J3983" s="199">
        <v>0</v>
      </c>
      <c r="K3983" s="199" t="e">
        <f ca="1"/>
        <v>#NAME?</v>
      </c>
      <c r="T3983" s="199">
        <v>0</v>
      </c>
      <c r="U3983" s="199">
        <v>0</v>
      </c>
    </row>
    <row r="3984" spans="9:21" x14ac:dyDescent="0.3">
      <c r="I3984" s="199">
        <v>0</v>
      </c>
      <c r="J3984" s="199">
        <v>0</v>
      </c>
      <c r="K3984" s="199" t="e">
        <f ca="1"/>
        <v>#NAME?</v>
      </c>
      <c r="T3984" s="199">
        <v>0</v>
      </c>
      <c r="U3984" s="199">
        <v>0</v>
      </c>
    </row>
    <row r="3985" spans="9:21" x14ac:dyDescent="0.3">
      <c r="I3985" s="199">
        <v>0</v>
      </c>
      <c r="J3985" s="199">
        <v>0</v>
      </c>
      <c r="K3985" s="199" t="e">
        <f ca="1"/>
        <v>#NAME?</v>
      </c>
      <c r="T3985" s="199">
        <v>0</v>
      </c>
      <c r="U3985" s="199">
        <v>0</v>
      </c>
    </row>
    <row r="3986" spans="9:21" x14ac:dyDescent="0.3">
      <c r="I3986" s="199">
        <v>0</v>
      </c>
      <c r="J3986" s="199">
        <v>0</v>
      </c>
      <c r="K3986" s="199" t="e">
        <f ca="1"/>
        <v>#NAME?</v>
      </c>
      <c r="T3986" s="199">
        <v>0</v>
      </c>
      <c r="U3986" s="199">
        <v>0</v>
      </c>
    </row>
    <row r="3987" spans="9:21" x14ac:dyDescent="0.3">
      <c r="I3987" s="199">
        <v>0</v>
      </c>
      <c r="J3987" s="199">
        <v>0</v>
      </c>
      <c r="K3987" s="199" t="e">
        <f ca="1"/>
        <v>#NAME?</v>
      </c>
      <c r="T3987" s="199">
        <v>0</v>
      </c>
      <c r="U3987" s="199">
        <v>0</v>
      </c>
    </row>
    <row r="3988" spans="9:21" x14ac:dyDescent="0.3">
      <c r="I3988" s="199">
        <v>0</v>
      </c>
      <c r="J3988" s="199">
        <v>0</v>
      </c>
      <c r="K3988" s="199" t="e">
        <f ca="1"/>
        <v>#NAME?</v>
      </c>
      <c r="T3988" s="199">
        <v>0</v>
      </c>
      <c r="U3988" s="199">
        <v>0</v>
      </c>
    </row>
    <row r="3989" spans="9:21" x14ac:dyDescent="0.3">
      <c r="I3989" s="199">
        <v>0</v>
      </c>
      <c r="J3989" s="199">
        <v>0</v>
      </c>
      <c r="K3989" s="199" t="e">
        <f ca="1"/>
        <v>#NAME?</v>
      </c>
      <c r="T3989" s="199">
        <v>0</v>
      </c>
      <c r="U3989" s="199">
        <v>0</v>
      </c>
    </row>
    <row r="3990" spans="9:21" x14ac:dyDescent="0.3">
      <c r="I3990" s="199">
        <v>0</v>
      </c>
      <c r="J3990" s="199">
        <v>0</v>
      </c>
      <c r="K3990" s="199" t="e">
        <f ca="1"/>
        <v>#NAME?</v>
      </c>
      <c r="T3990" s="199">
        <v>0</v>
      </c>
      <c r="U3990" s="199">
        <v>0</v>
      </c>
    </row>
    <row r="3991" spans="9:21" x14ac:dyDescent="0.3">
      <c r="I3991" s="199">
        <v>0</v>
      </c>
      <c r="J3991" s="199">
        <v>0</v>
      </c>
      <c r="K3991" s="199" t="e">
        <f ca="1"/>
        <v>#NAME?</v>
      </c>
      <c r="T3991" s="199">
        <v>0</v>
      </c>
      <c r="U3991" s="199">
        <v>0</v>
      </c>
    </row>
    <row r="3992" spans="9:21" x14ac:dyDescent="0.3">
      <c r="I3992" s="199">
        <v>0</v>
      </c>
      <c r="J3992" s="199">
        <v>0</v>
      </c>
      <c r="K3992" s="199" t="e">
        <f ca="1"/>
        <v>#NAME?</v>
      </c>
      <c r="T3992" s="199">
        <v>0</v>
      </c>
      <c r="U3992" s="199">
        <v>0</v>
      </c>
    </row>
    <row r="3993" spans="9:21" x14ac:dyDescent="0.3">
      <c r="I3993" s="199">
        <v>58356.386935667069</v>
      </c>
      <c r="J3993" s="199">
        <v>0</v>
      </c>
      <c r="K3993" s="199" t="e">
        <f ca="1"/>
        <v>#NAME?</v>
      </c>
      <c r="T3993" s="199">
        <v>58356.386935667069</v>
      </c>
      <c r="U3993" s="199">
        <v>0</v>
      </c>
    </row>
    <row r="3994" spans="9:21" x14ac:dyDescent="0.3">
      <c r="I3994" s="199">
        <v>0</v>
      </c>
      <c r="J3994" s="199">
        <v>0</v>
      </c>
      <c r="K3994" s="199" t="e">
        <f ca="1"/>
        <v>#NAME?</v>
      </c>
      <c r="T3994" s="199">
        <v>0</v>
      </c>
      <c r="U3994" s="199">
        <v>0</v>
      </c>
    </row>
    <row r="3995" spans="9:21" x14ac:dyDescent="0.3">
      <c r="I3995" s="199">
        <v>32213.175990529915</v>
      </c>
      <c r="J3995" s="199">
        <v>0</v>
      </c>
      <c r="K3995" s="199" t="e">
        <f ca="1"/>
        <v>#NAME?</v>
      </c>
      <c r="T3995" s="199">
        <v>32213.175990529915</v>
      </c>
      <c r="U3995" s="199">
        <v>0</v>
      </c>
    </row>
    <row r="3996" spans="9:21" x14ac:dyDescent="0.3">
      <c r="I3996" s="199">
        <v>0</v>
      </c>
      <c r="J3996" s="199">
        <v>0</v>
      </c>
      <c r="K3996" s="199" t="e">
        <f ca="1"/>
        <v>#NAME?</v>
      </c>
      <c r="T3996" s="199">
        <v>0</v>
      </c>
      <c r="U3996" s="199">
        <v>0</v>
      </c>
    </row>
    <row r="3997" spans="9:21" x14ac:dyDescent="0.3">
      <c r="I3997" s="199">
        <v>0</v>
      </c>
      <c r="J3997" s="199">
        <v>0</v>
      </c>
      <c r="K3997" s="199" t="e">
        <f ca="1"/>
        <v>#NAME?</v>
      </c>
      <c r="T3997" s="199">
        <v>0</v>
      </c>
      <c r="U3997" s="199">
        <v>0</v>
      </c>
    </row>
    <row r="3998" spans="9:21" x14ac:dyDescent="0.3">
      <c r="I3998" s="199">
        <v>0</v>
      </c>
      <c r="J3998" s="199">
        <v>0</v>
      </c>
      <c r="K3998" s="199" t="e">
        <f ca="1"/>
        <v>#NAME?</v>
      </c>
      <c r="T3998" s="199">
        <v>0</v>
      </c>
      <c r="U3998" s="199">
        <v>0</v>
      </c>
    </row>
    <row r="3999" spans="9:21" x14ac:dyDescent="0.3">
      <c r="I3999" s="199">
        <v>0</v>
      </c>
      <c r="J3999" s="199">
        <v>0</v>
      </c>
      <c r="K3999" s="199" t="e">
        <f ca="1"/>
        <v>#NAME?</v>
      </c>
      <c r="T3999" s="199">
        <v>0</v>
      </c>
      <c r="U3999" s="199">
        <v>1609670.1445516106</v>
      </c>
    </row>
    <row r="4000" spans="9:21" x14ac:dyDescent="0.3">
      <c r="I4000" s="199">
        <v>0</v>
      </c>
      <c r="J4000" s="199">
        <v>0</v>
      </c>
      <c r="K4000" s="199" t="e">
        <f ca="1"/>
        <v>#NAME?</v>
      </c>
      <c r="T4000" s="199">
        <v>0</v>
      </c>
      <c r="U4000" s="199">
        <v>0</v>
      </c>
    </row>
    <row r="4001" spans="9:21" x14ac:dyDescent="0.3">
      <c r="I4001" s="199">
        <v>0</v>
      </c>
      <c r="J4001" s="199">
        <v>0</v>
      </c>
      <c r="K4001" s="199" t="e">
        <f ca="1"/>
        <v>#NAME?</v>
      </c>
      <c r="T4001" s="199">
        <v>0</v>
      </c>
      <c r="U4001" s="199">
        <v>0</v>
      </c>
    </row>
    <row r="4002" spans="9:21" x14ac:dyDescent="0.3">
      <c r="I4002" s="199">
        <v>0</v>
      </c>
      <c r="J4002" s="199">
        <v>0</v>
      </c>
      <c r="K4002" s="199" t="e">
        <f ca="1"/>
        <v>#NAME?</v>
      </c>
      <c r="T4002" s="199">
        <v>0</v>
      </c>
      <c r="U4002" s="199">
        <v>0</v>
      </c>
    </row>
    <row r="4003" spans="9:21" x14ac:dyDescent="0.3">
      <c r="I4003" s="199">
        <v>0</v>
      </c>
      <c r="J4003" s="199">
        <v>0</v>
      </c>
      <c r="K4003" s="199" t="e">
        <f ca="1"/>
        <v>#NAME?</v>
      </c>
      <c r="T4003" s="199">
        <v>0</v>
      </c>
      <c r="U4003" s="199">
        <v>0</v>
      </c>
    </row>
    <row r="4004" spans="9:21" x14ac:dyDescent="0.3">
      <c r="I4004" s="199">
        <v>0</v>
      </c>
      <c r="J4004" s="199">
        <v>0</v>
      </c>
      <c r="K4004" s="199" t="e">
        <f ca="1"/>
        <v>#NAME?</v>
      </c>
      <c r="T4004" s="199">
        <v>0</v>
      </c>
      <c r="U4004" s="199">
        <v>0</v>
      </c>
    </row>
    <row r="4005" spans="9:21" x14ac:dyDescent="0.3">
      <c r="I4005" s="199">
        <v>0</v>
      </c>
      <c r="J4005" s="199">
        <v>0</v>
      </c>
      <c r="K4005" s="199" t="e">
        <f ca="1"/>
        <v>#NAME?</v>
      </c>
      <c r="T4005" s="199">
        <v>0</v>
      </c>
      <c r="U4005" s="199">
        <v>0</v>
      </c>
    </row>
    <row r="4006" spans="9:21" x14ac:dyDescent="0.3">
      <c r="I4006" s="199">
        <v>0</v>
      </c>
      <c r="J4006" s="199">
        <v>0</v>
      </c>
      <c r="K4006" s="199" t="e">
        <f ca="1"/>
        <v>#NAME?</v>
      </c>
      <c r="T4006" s="199">
        <v>0</v>
      </c>
      <c r="U4006" s="199">
        <v>0</v>
      </c>
    </row>
    <row r="4007" spans="9:21" x14ac:dyDescent="0.3">
      <c r="I4007" s="199">
        <v>0</v>
      </c>
      <c r="J4007" s="199">
        <v>0</v>
      </c>
      <c r="K4007" s="199" t="e">
        <f ca="1"/>
        <v>#NAME?</v>
      </c>
      <c r="T4007" s="199">
        <v>0</v>
      </c>
      <c r="U4007" s="199">
        <v>0</v>
      </c>
    </row>
    <row r="4008" spans="9:21" x14ac:dyDescent="0.3">
      <c r="I4008" s="199">
        <v>0</v>
      </c>
      <c r="J4008" s="199">
        <v>0</v>
      </c>
      <c r="K4008" s="199" t="e">
        <f ca="1"/>
        <v>#NAME?</v>
      </c>
      <c r="T4008" s="199">
        <v>0</v>
      </c>
      <c r="U4008" s="199">
        <v>0</v>
      </c>
    </row>
    <row r="4009" spans="9:21" x14ac:dyDescent="0.3">
      <c r="I4009" s="199">
        <v>0</v>
      </c>
      <c r="J4009" s="199">
        <v>0</v>
      </c>
      <c r="K4009" s="199" t="e">
        <f ca="1"/>
        <v>#NAME?</v>
      </c>
      <c r="T4009" s="199">
        <v>0</v>
      </c>
      <c r="U4009" s="199">
        <v>0</v>
      </c>
    </row>
    <row r="4010" spans="9:21" x14ac:dyDescent="0.3">
      <c r="I4010" s="199">
        <v>0</v>
      </c>
      <c r="J4010" s="199">
        <v>0</v>
      </c>
      <c r="K4010" s="199" t="e">
        <f ca="1"/>
        <v>#NAME?</v>
      </c>
      <c r="T4010" s="199">
        <v>0</v>
      </c>
      <c r="U4010" s="199">
        <v>0</v>
      </c>
    </row>
    <row r="4011" spans="9:21" x14ac:dyDescent="0.3">
      <c r="I4011" s="199">
        <v>0</v>
      </c>
      <c r="J4011" s="199">
        <v>0</v>
      </c>
      <c r="K4011" s="199" t="e">
        <f ca="1"/>
        <v>#NAME?</v>
      </c>
      <c r="T4011" s="199">
        <v>0</v>
      </c>
      <c r="U4011" s="199">
        <v>0</v>
      </c>
    </row>
    <row r="4012" spans="9:21" x14ac:dyDescent="0.3">
      <c r="I4012" s="199">
        <v>0</v>
      </c>
      <c r="J4012" s="199">
        <v>0</v>
      </c>
      <c r="K4012" s="199" t="e">
        <f ca="1"/>
        <v>#NAME?</v>
      </c>
      <c r="T4012" s="199">
        <v>0</v>
      </c>
      <c r="U4012" s="199">
        <v>0</v>
      </c>
    </row>
    <row r="4013" spans="9:21" x14ac:dyDescent="0.3">
      <c r="I4013" s="199">
        <v>0</v>
      </c>
      <c r="J4013" s="199">
        <v>0</v>
      </c>
      <c r="K4013" s="199" t="e">
        <f ca="1"/>
        <v>#NAME?</v>
      </c>
      <c r="T4013" s="199">
        <v>0</v>
      </c>
      <c r="U4013" s="199">
        <v>0</v>
      </c>
    </row>
    <row r="4014" spans="9:21" x14ac:dyDescent="0.3">
      <c r="I4014" s="199">
        <v>0</v>
      </c>
      <c r="J4014" s="199">
        <v>0</v>
      </c>
      <c r="K4014" s="199" t="e">
        <f ca="1"/>
        <v>#NAME?</v>
      </c>
      <c r="T4014" s="199">
        <v>0</v>
      </c>
      <c r="U4014" s="199">
        <v>0</v>
      </c>
    </row>
    <row r="4015" spans="9:21" x14ac:dyDescent="0.3">
      <c r="I4015" s="199">
        <v>0</v>
      </c>
      <c r="J4015" s="199">
        <v>0</v>
      </c>
      <c r="K4015" s="199" t="e">
        <f ca="1"/>
        <v>#NAME?</v>
      </c>
      <c r="T4015" s="199">
        <v>0</v>
      </c>
      <c r="U4015" s="199">
        <v>0</v>
      </c>
    </row>
    <row r="4016" spans="9:21" x14ac:dyDescent="0.3">
      <c r="I4016" s="199">
        <v>0</v>
      </c>
      <c r="J4016" s="199">
        <v>0</v>
      </c>
      <c r="K4016" s="199" t="e">
        <f ca="1"/>
        <v>#NAME?</v>
      </c>
      <c r="T4016" s="199">
        <v>0</v>
      </c>
      <c r="U4016" s="199">
        <v>0</v>
      </c>
    </row>
    <row r="4017" spans="9:21" x14ac:dyDescent="0.3">
      <c r="I4017" s="199">
        <v>0</v>
      </c>
      <c r="J4017" s="199">
        <v>0</v>
      </c>
      <c r="K4017" s="199" t="e">
        <f ca="1"/>
        <v>#NAME?</v>
      </c>
      <c r="T4017" s="199">
        <v>0</v>
      </c>
      <c r="U4017" s="199">
        <v>0</v>
      </c>
    </row>
    <row r="4018" spans="9:21" x14ac:dyDescent="0.3">
      <c r="I4018" s="199">
        <v>0</v>
      </c>
      <c r="J4018" s="199">
        <v>0</v>
      </c>
      <c r="K4018" s="199" t="e">
        <f ca="1"/>
        <v>#NAME?</v>
      </c>
      <c r="T4018" s="199">
        <v>0</v>
      </c>
      <c r="U4018" s="199">
        <v>0</v>
      </c>
    </row>
    <row r="4019" spans="9:21" x14ac:dyDescent="0.3">
      <c r="I4019" s="199">
        <v>0</v>
      </c>
      <c r="J4019" s="199">
        <v>0</v>
      </c>
      <c r="K4019" s="199" t="e">
        <f ca="1"/>
        <v>#NAME?</v>
      </c>
      <c r="T4019" s="199">
        <v>0</v>
      </c>
      <c r="U4019" s="199">
        <v>0</v>
      </c>
    </row>
    <row r="4020" spans="9:21" x14ac:dyDescent="0.3">
      <c r="I4020" s="199">
        <v>0</v>
      </c>
      <c r="J4020" s="199">
        <v>0</v>
      </c>
      <c r="K4020" s="199" t="e">
        <f ca="1"/>
        <v>#NAME?</v>
      </c>
      <c r="T4020" s="199">
        <v>0</v>
      </c>
      <c r="U4020" s="199">
        <v>0</v>
      </c>
    </row>
    <row r="4021" spans="9:21" x14ac:dyDescent="0.3">
      <c r="I4021" s="199">
        <v>0</v>
      </c>
      <c r="J4021" s="199">
        <v>0</v>
      </c>
      <c r="K4021" s="199" t="e">
        <f ca="1"/>
        <v>#NAME?</v>
      </c>
      <c r="T4021" s="199">
        <v>0</v>
      </c>
      <c r="U4021" s="199">
        <v>0</v>
      </c>
    </row>
    <row r="4022" spans="9:21" x14ac:dyDescent="0.3">
      <c r="I4022" s="199">
        <v>0</v>
      </c>
      <c r="J4022" s="199">
        <v>0</v>
      </c>
      <c r="K4022" s="199" t="e">
        <f ca="1"/>
        <v>#NAME?</v>
      </c>
      <c r="T4022" s="199">
        <v>0</v>
      </c>
      <c r="U4022" s="199">
        <v>0</v>
      </c>
    </row>
    <row r="4023" spans="9:21" x14ac:dyDescent="0.3">
      <c r="I4023" s="199">
        <v>0</v>
      </c>
      <c r="J4023" s="199">
        <v>0</v>
      </c>
      <c r="K4023" s="199" t="e">
        <f ca="1"/>
        <v>#NAME?</v>
      </c>
      <c r="T4023" s="199">
        <v>0</v>
      </c>
      <c r="U4023" s="199">
        <v>0</v>
      </c>
    </row>
    <row r="4024" spans="9:21" x14ac:dyDescent="0.3">
      <c r="I4024" s="199">
        <v>0</v>
      </c>
      <c r="J4024" s="199">
        <v>0</v>
      </c>
      <c r="K4024" s="199" t="e">
        <f ca="1"/>
        <v>#NAME?</v>
      </c>
      <c r="T4024" s="199">
        <v>0</v>
      </c>
      <c r="U4024" s="199">
        <v>94768.488892046065</v>
      </c>
    </row>
    <row r="4025" spans="9:21" x14ac:dyDescent="0.3">
      <c r="I4025" s="199">
        <v>0</v>
      </c>
      <c r="J4025" s="199">
        <v>0</v>
      </c>
      <c r="K4025" s="199" t="e">
        <f ca="1"/>
        <v>#NAME?</v>
      </c>
      <c r="T4025" s="199">
        <v>0</v>
      </c>
      <c r="U4025" s="199">
        <v>0</v>
      </c>
    </row>
    <row r="4026" spans="9:21" x14ac:dyDescent="0.3">
      <c r="I4026" s="199">
        <v>0</v>
      </c>
      <c r="J4026" s="199">
        <v>0</v>
      </c>
      <c r="K4026" s="199" t="e">
        <f ca="1"/>
        <v>#NAME?</v>
      </c>
      <c r="T4026" s="199">
        <v>0</v>
      </c>
      <c r="U4026" s="199">
        <v>0</v>
      </c>
    </row>
    <row r="4027" spans="9:21" x14ac:dyDescent="0.3">
      <c r="I4027" s="199">
        <v>0</v>
      </c>
      <c r="J4027" s="199">
        <v>0</v>
      </c>
      <c r="K4027" s="199" t="e">
        <f ca="1"/>
        <v>#NAME?</v>
      </c>
      <c r="T4027" s="199">
        <v>0</v>
      </c>
      <c r="U4027" s="199">
        <v>31402.033419549596</v>
      </c>
    </row>
    <row r="4028" spans="9:21" x14ac:dyDescent="0.3">
      <c r="I4028" s="199">
        <v>4202.7230003911382</v>
      </c>
      <c r="J4028" s="199">
        <v>0</v>
      </c>
      <c r="K4028" s="199" t="e">
        <f ca="1"/>
        <v>#NAME?</v>
      </c>
      <c r="T4028" s="199">
        <v>4202.7230003911382</v>
      </c>
      <c r="U4028" s="199">
        <v>0</v>
      </c>
    </row>
    <row r="4029" spans="9:21" x14ac:dyDescent="0.3">
      <c r="I4029" s="199">
        <v>0</v>
      </c>
      <c r="J4029" s="199">
        <v>0</v>
      </c>
      <c r="K4029" s="199" t="e">
        <f ca="1"/>
        <v>#NAME?</v>
      </c>
      <c r="T4029" s="199">
        <v>0</v>
      </c>
      <c r="U4029" s="199">
        <v>0</v>
      </c>
    </row>
    <row r="4030" spans="9:21" x14ac:dyDescent="0.3">
      <c r="I4030" s="199">
        <v>0</v>
      </c>
      <c r="J4030" s="199">
        <v>0</v>
      </c>
      <c r="K4030" s="199" t="e">
        <f ca="1"/>
        <v>#NAME?</v>
      </c>
      <c r="T4030" s="199">
        <v>0</v>
      </c>
      <c r="U4030" s="199">
        <v>0</v>
      </c>
    </row>
    <row r="4031" spans="9:21" x14ac:dyDescent="0.3">
      <c r="I4031" s="199">
        <v>0</v>
      </c>
      <c r="J4031" s="199">
        <v>0</v>
      </c>
      <c r="K4031" s="199" t="e">
        <f ca="1"/>
        <v>#NAME?</v>
      </c>
      <c r="T4031" s="199">
        <v>0</v>
      </c>
      <c r="U4031" s="199">
        <v>0</v>
      </c>
    </row>
    <row r="4032" spans="9:21" x14ac:dyDescent="0.3">
      <c r="I4032" s="199">
        <v>0</v>
      </c>
      <c r="J4032" s="199">
        <v>0</v>
      </c>
      <c r="K4032" s="199" t="e">
        <f ca="1"/>
        <v>#NAME?</v>
      </c>
      <c r="T4032" s="199">
        <v>0</v>
      </c>
      <c r="U4032" s="199">
        <v>0</v>
      </c>
    </row>
    <row r="4033" spans="9:21" x14ac:dyDescent="0.3">
      <c r="I4033" s="199">
        <v>0</v>
      </c>
      <c r="J4033" s="199">
        <v>0</v>
      </c>
      <c r="K4033" s="199" t="e">
        <f ca="1"/>
        <v>#NAME?</v>
      </c>
      <c r="T4033" s="199">
        <v>0</v>
      </c>
      <c r="U4033" s="199">
        <v>0</v>
      </c>
    </row>
    <row r="4034" spans="9:21" x14ac:dyDescent="0.3">
      <c r="I4034" s="199">
        <v>0</v>
      </c>
      <c r="J4034" s="199">
        <v>0</v>
      </c>
      <c r="K4034" s="199" t="e">
        <f ca="1"/>
        <v>#NAME?</v>
      </c>
      <c r="T4034" s="199">
        <v>0</v>
      </c>
      <c r="U4034" s="199">
        <v>0</v>
      </c>
    </row>
    <row r="4035" spans="9:21" x14ac:dyDescent="0.3">
      <c r="I4035" s="199">
        <v>0</v>
      </c>
      <c r="J4035" s="199">
        <v>0</v>
      </c>
      <c r="K4035" s="199" t="e">
        <f ca="1"/>
        <v>#NAME?</v>
      </c>
      <c r="T4035" s="199">
        <v>0</v>
      </c>
      <c r="U4035" s="199">
        <v>0</v>
      </c>
    </row>
    <row r="4036" spans="9:21" x14ac:dyDescent="0.3">
      <c r="I4036" s="199">
        <v>0</v>
      </c>
      <c r="J4036" s="199">
        <v>0</v>
      </c>
      <c r="K4036" s="199" t="e">
        <f ca="1"/>
        <v>#NAME?</v>
      </c>
      <c r="T4036" s="199">
        <v>0</v>
      </c>
      <c r="U4036" s="199">
        <v>0</v>
      </c>
    </row>
    <row r="4037" spans="9:21" x14ac:dyDescent="0.3">
      <c r="I4037" s="199">
        <v>0</v>
      </c>
      <c r="J4037" s="199">
        <v>0</v>
      </c>
      <c r="K4037" s="199" t="e">
        <f ca="1"/>
        <v>#NAME?</v>
      </c>
      <c r="T4037" s="199">
        <v>0</v>
      </c>
      <c r="U4037" s="199">
        <v>0</v>
      </c>
    </row>
    <row r="4038" spans="9:21" x14ac:dyDescent="0.3">
      <c r="I4038" s="199">
        <v>0</v>
      </c>
      <c r="J4038" s="199">
        <v>0</v>
      </c>
      <c r="K4038" s="199" t="e">
        <f ca="1"/>
        <v>#NAME?</v>
      </c>
      <c r="T4038" s="199">
        <v>0</v>
      </c>
      <c r="U4038" s="199">
        <v>0</v>
      </c>
    </row>
    <row r="4039" spans="9:21" x14ac:dyDescent="0.3">
      <c r="I4039" s="199">
        <v>0</v>
      </c>
      <c r="J4039" s="199">
        <v>0</v>
      </c>
      <c r="K4039" s="199" t="e">
        <f ca="1"/>
        <v>#NAME?</v>
      </c>
      <c r="T4039" s="199">
        <v>0</v>
      </c>
      <c r="U4039" s="199">
        <v>0</v>
      </c>
    </row>
    <row r="4040" spans="9:21" x14ac:dyDescent="0.3">
      <c r="I4040" s="199">
        <v>0</v>
      </c>
      <c r="J4040" s="199">
        <v>0</v>
      </c>
      <c r="K4040" s="199" t="e">
        <f ca="1"/>
        <v>#NAME?</v>
      </c>
      <c r="T4040" s="199">
        <v>0</v>
      </c>
      <c r="U4040" s="199">
        <v>0</v>
      </c>
    </row>
    <row r="4041" spans="9:21" x14ac:dyDescent="0.3">
      <c r="I4041" s="199">
        <v>0</v>
      </c>
      <c r="J4041" s="199">
        <v>0</v>
      </c>
      <c r="K4041" s="199" t="e">
        <f ca="1"/>
        <v>#NAME?</v>
      </c>
      <c r="T4041" s="199">
        <v>0</v>
      </c>
      <c r="U4041" s="199">
        <v>0</v>
      </c>
    </row>
    <row r="4042" spans="9:21" x14ac:dyDescent="0.3">
      <c r="I4042" s="199">
        <v>0</v>
      </c>
      <c r="J4042" s="199">
        <v>0</v>
      </c>
      <c r="K4042" s="199" t="e">
        <f ca="1"/>
        <v>#NAME?</v>
      </c>
      <c r="T4042" s="199">
        <v>0</v>
      </c>
      <c r="U4042" s="199">
        <v>0</v>
      </c>
    </row>
    <row r="4043" spans="9:21" x14ac:dyDescent="0.3">
      <c r="I4043" s="199">
        <v>0</v>
      </c>
      <c r="J4043" s="199">
        <v>0</v>
      </c>
      <c r="K4043" s="199" t="e">
        <f ca="1"/>
        <v>#NAME?</v>
      </c>
      <c r="T4043" s="199">
        <v>0</v>
      </c>
      <c r="U4043" s="199">
        <v>0</v>
      </c>
    </row>
    <row r="4044" spans="9:21" x14ac:dyDescent="0.3">
      <c r="I4044" s="199">
        <v>0</v>
      </c>
      <c r="J4044" s="199">
        <v>0</v>
      </c>
      <c r="K4044" s="199" t="e">
        <f ca="1"/>
        <v>#NAME?</v>
      </c>
      <c r="T4044" s="199">
        <v>0</v>
      </c>
      <c r="U4044" s="199">
        <v>0</v>
      </c>
    </row>
    <row r="4045" spans="9:21" x14ac:dyDescent="0.3">
      <c r="I4045" s="199">
        <v>0</v>
      </c>
      <c r="J4045" s="199">
        <v>0</v>
      </c>
      <c r="K4045" s="199" t="e">
        <f ca="1"/>
        <v>#NAME?</v>
      </c>
      <c r="T4045" s="199">
        <v>0</v>
      </c>
      <c r="U4045" s="199">
        <v>0</v>
      </c>
    </row>
    <row r="4046" spans="9:21" x14ac:dyDescent="0.3">
      <c r="I4046" s="199">
        <v>0</v>
      </c>
      <c r="J4046" s="199">
        <v>0</v>
      </c>
      <c r="K4046" s="199" t="e">
        <f ca="1"/>
        <v>#NAME?</v>
      </c>
      <c r="T4046" s="199">
        <v>0</v>
      </c>
      <c r="U4046" s="199">
        <v>0</v>
      </c>
    </row>
    <row r="4047" spans="9:21" x14ac:dyDescent="0.3">
      <c r="I4047" s="199">
        <v>0</v>
      </c>
      <c r="J4047" s="199">
        <v>0</v>
      </c>
      <c r="K4047" s="199" t="e">
        <f ca="1"/>
        <v>#NAME?</v>
      </c>
      <c r="T4047" s="199">
        <v>0</v>
      </c>
      <c r="U4047" s="199">
        <v>0</v>
      </c>
    </row>
    <row r="4048" spans="9:21" x14ac:dyDescent="0.3">
      <c r="I4048" s="199">
        <v>0</v>
      </c>
      <c r="J4048" s="199">
        <v>0</v>
      </c>
      <c r="K4048" s="199" t="e">
        <f ca="1"/>
        <v>#NAME?</v>
      </c>
      <c r="T4048" s="199">
        <v>0</v>
      </c>
      <c r="U4048" s="199">
        <v>0</v>
      </c>
    </row>
    <row r="4049" spans="9:21" x14ac:dyDescent="0.3">
      <c r="I4049" s="199">
        <v>0</v>
      </c>
      <c r="J4049" s="199">
        <v>0</v>
      </c>
      <c r="K4049" s="199" t="e">
        <f ca="1"/>
        <v>#NAME?</v>
      </c>
      <c r="T4049" s="199">
        <v>0</v>
      </c>
      <c r="U4049" s="199">
        <v>0</v>
      </c>
    </row>
    <row r="4050" spans="9:21" x14ac:dyDescent="0.3">
      <c r="I4050" s="199">
        <v>0</v>
      </c>
      <c r="J4050" s="199">
        <v>0</v>
      </c>
      <c r="K4050" s="199" t="e">
        <f ca="1"/>
        <v>#NAME?</v>
      </c>
      <c r="T4050" s="199">
        <v>0</v>
      </c>
      <c r="U4050" s="199">
        <v>0</v>
      </c>
    </row>
    <row r="4051" spans="9:21" x14ac:dyDescent="0.3">
      <c r="I4051" s="199">
        <v>0</v>
      </c>
      <c r="J4051" s="199">
        <v>0</v>
      </c>
      <c r="K4051" s="199" t="e">
        <f ca="1"/>
        <v>#NAME?</v>
      </c>
      <c r="T4051" s="199">
        <v>0</v>
      </c>
      <c r="U4051" s="199">
        <v>0</v>
      </c>
    </row>
    <row r="4052" spans="9:21" x14ac:dyDescent="0.3">
      <c r="I4052" s="199">
        <v>0</v>
      </c>
      <c r="J4052" s="199">
        <v>0</v>
      </c>
      <c r="K4052" s="199" t="e">
        <f ca="1"/>
        <v>#NAME?</v>
      </c>
      <c r="T4052" s="199">
        <v>0</v>
      </c>
      <c r="U4052" s="199">
        <v>0</v>
      </c>
    </row>
    <row r="4053" spans="9:21" x14ac:dyDescent="0.3">
      <c r="I4053" s="199">
        <v>0</v>
      </c>
      <c r="J4053" s="199">
        <v>0</v>
      </c>
      <c r="K4053" s="199" t="e">
        <f ca="1"/>
        <v>#NAME?</v>
      </c>
      <c r="T4053" s="199">
        <v>0</v>
      </c>
      <c r="U4053" s="199">
        <v>0</v>
      </c>
    </row>
    <row r="4054" spans="9:21" x14ac:dyDescent="0.3">
      <c r="I4054" s="199">
        <v>0</v>
      </c>
      <c r="J4054" s="199">
        <v>0</v>
      </c>
      <c r="K4054" s="199" t="e">
        <f ca="1"/>
        <v>#NAME?</v>
      </c>
      <c r="T4054" s="199">
        <v>0</v>
      </c>
      <c r="U4054" s="199">
        <v>0</v>
      </c>
    </row>
    <row r="4055" spans="9:21" x14ac:dyDescent="0.3">
      <c r="I4055" s="199">
        <v>0</v>
      </c>
      <c r="J4055" s="199">
        <v>0</v>
      </c>
      <c r="K4055" s="199" t="e">
        <f ca="1"/>
        <v>#NAME?</v>
      </c>
      <c r="T4055" s="199">
        <v>0</v>
      </c>
      <c r="U4055" s="199">
        <v>0</v>
      </c>
    </row>
    <row r="4056" spans="9:21" x14ac:dyDescent="0.3">
      <c r="I4056" s="199">
        <v>0</v>
      </c>
      <c r="J4056" s="199">
        <v>0</v>
      </c>
      <c r="K4056" s="199" t="e">
        <f ca="1"/>
        <v>#NAME?</v>
      </c>
      <c r="T4056" s="199">
        <v>0</v>
      </c>
      <c r="U4056" s="199">
        <v>0</v>
      </c>
    </row>
    <row r="4057" spans="9:21" x14ac:dyDescent="0.3">
      <c r="I4057" s="199">
        <v>0</v>
      </c>
      <c r="J4057" s="199">
        <v>0</v>
      </c>
      <c r="K4057" s="199" t="e">
        <f ca="1"/>
        <v>#NAME?</v>
      </c>
      <c r="T4057" s="199">
        <v>0</v>
      </c>
      <c r="U4057" s="199">
        <v>0</v>
      </c>
    </row>
    <row r="4058" spans="9:21" x14ac:dyDescent="0.3">
      <c r="I4058" s="199">
        <v>0</v>
      </c>
      <c r="J4058" s="199">
        <v>0</v>
      </c>
      <c r="K4058" s="199" t="e">
        <f ca="1"/>
        <v>#NAME?</v>
      </c>
      <c r="T4058" s="199">
        <v>0</v>
      </c>
      <c r="U4058" s="199">
        <v>0</v>
      </c>
    </row>
    <row r="4059" spans="9:21" x14ac:dyDescent="0.3">
      <c r="I4059" s="199">
        <v>0</v>
      </c>
      <c r="J4059" s="199">
        <v>0</v>
      </c>
      <c r="K4059" s="199" t="e">
        <f ca="1"/>
        <v>#NAME?</v>
      </c>
      <c r="T4059" s="199">
        <v>0</v>
      </c>
      <c r="U4059" s="199">
        <v>0</v>
      </c>
    </row>
    <row r="4060" spans="9:21" x14ac:dyDescent="0.3">
      <c r="I4060" s="199">
        <v>0</v>
      </c>
      <c r="J4060" s="199">
        <v>0</v>
      </c>
      <c r="K4060" s="199" t="e">
        <f ca="1"/>
        <v>#NAME?</v>
      </c>
      <c r="T4060" s="199">
        <v>0</v>
      </c>
      <c r="U4060" s="199">
        <v>0</v>
      </c>
    </row>
    <row r="4061" spans="9:21" x14ac:dyDescent="0.3">
      <c r="I4061" s="199">
        <v>0</v>
      </c>
      <c r="J4061" s="199">
        <v>0</v>
      </c>
      <c r="K4061" s="199" t="e">
        <f ca="1"/>
        <v>#NAME?</v>
      </c>
      <c r="T4061" s="199">
        <v>0</v>
      </c>
      <c r="U4061" s="199">
        <v>0</v>
      </c>
    </row>
    <row r="4062" spans="9:21" x14ac:dyDescent="0.3">
      <c r="I4062" s="199">
        <v>0</v>
      </c>
      <c r="J4062" s="199">
        <v>0</v>
      </c>
      <c r="K4062" s="199" t="e">
        <f ca="1"/>
        <v>#NAME?</v>
      </c>
      <c r="T4062" s="199">
        <v>0</v>
      </c>
      <c r="U4062" s="199">
        <v>0</v>
      </c>
    </row>
    <row r="4063" spans="9:21" x14ac:dyDescent="0.3">
      <c r="I4063" s="199">
        <v>0</v>
      </c>
      <c r="J4063" s="199">
        <v>0</v>
      </c>
      <c r="K4063" s="199" t="e">
        <f ca="1"/>
        <v>#NAME?</v>
      </c>
      <c r="T4063" s="199">
        <v>0</v>
      </c>
      <c r="U4063" s="199">
        <v>0</v>
      </c>
    </row>
    <row r="4064" spans="9:21" x14ac:dyDescent="0.3">
      <c r="I4064" s="199">
        <v>0</v>
      </c>
      <c r="J4064" s="199">
        <v>0</v>
      </c>
      <c r="K4064" s="199" t="e">
        <f ca="1"/>
        <v>#NAME?</v>
      </c>
      <c r="T4064" s="199">
        <v>0</v>
      </c>
      <c r="U4064" s="199">
        <v>0</v>
      </c>
    </row>
    <row r="4065" spans="9:21" x14ac:dyDescent="0.3">
      <c r="I4065" s="199">
        <v>0</v>
      </c>
      <c r="J4065" s="199">
        <v>0</v>
      </c>
      <c r="K4065" s="199" t="e">
        <f ca="1"/>
        <v>#NAME?</v>
      </c>
      <c r="T4065" s="199">
        <v>0</v>
      </c>
      <c r="U4065" s="199">
        <v>0</v>
      </c>
    </row>
    <row r="4066" spans="9:21" x14ac:dyDescent="0.3">
      <c r="I4066" s="199">
        <v>0</v>
      </c>
      <c r="J4066" s="199">
        <v>0</v>
      </c>
      <c r="K4066" s="199" t="e">
        <f ca="1"/>
        <v>#NAME?</v>
      </c>
      <c r="T4066" s="199">
        <v>0</v>
      </c>
      <c r="U4066" s="199">
        <v>0</v>
      </c>
    </row>
    <row r="4067" spans="9:21" x14ac:dyDescent="0.3">
      <c r="I4067" s="199">
        <v>0</v>
      </c>
      <c r="J4067" s="199">
        <v>0</v>
      </c>
      <c r="K4067" s="199" t="e">
        <f ca="1"/>
        <v>#NAME?</v>
      </c>
      <c r="T4067" s="199">
        <v>0</v>
      </c>
      <c r="U4067" s="199">
        <v>0</v>
      </c>
    </row>
    <row r="4068" spans="9:21" x14ac:dyDescent="0.3">
      <c r="I4068" s="199">
        <v>0</v>
      </c>
      <c r="J4068" s="199">
        <v>0</v>
      </c>
      <c r="K4068" s="199" t="e">
        <f ca="1"/>
        <v>#NAME?</v>
      </c>
      <c r="T4068" s="199">
        <v>0</v>
      </c>
      <c r="U4068" s="199">
        <v>0</v>
      </c>
    </row>
    <row r="4069" spans="9:21" x14ac:dyDescent="0.3">
      <c r="I4069" s="199">
        <v>0</v>
      </c>
      <c r="J4069" s="199">
        <v>0</v>
      </c>
      <c r="K4069" s="199" t="e">
        <f ca="1"/>
        <v>#NAME?</v>
      </c>
      <c r="T4069" s="199">
        <v>0</v>
      </c>
      <c r="U4069" s="199">
        <v>0</v>
      </c>
    </row>
    <row r="4070" spans="9:21" x14ac:dyDescent="0.3">
      <c r="I4070" s="199">
        <v>0</v>
      </c>
      <c r="J4070" s="199">
        <v>0</v>
      </c>
      <c r="K4070" s="199" t="e">
        <f ca="1"/>
        <v>#NAME?</v>
      </c>
      <c r="T4070" s="199">
        <v>0</v>
      </c>
      <c r="U4070" s="199">
        <v>0</v>
      </c>
    </row>
    <row r="4071" spans="9:21" x14ac:dyDescent="0.3">
      <c r="I4071" s="199">
        <v>0</v>
      </c>
      <c r="J4071" s="199">
        <v>0</v>
      </c>
      <c r="K4071" s="199" t="e">
        <f ca="1"/>
        <v>#NAME?</v>
      </c>
      <c r="T4071" s="199">
        <v>0</v>
      </c>
      <c r="U4071" s="199">
        <v>0</v>
      </c>
    </row>
    <row r="4072" spans="9:21" x14ac:dyDescent="0.3">
      <c r="I4072" s="199">
        <v>0</v>
      </c>
      <c r="J4072" s="199">
        <v>0</v>
      </c>
      <c r="K4072" s="199" t="e">
        <f ca="1"/>
        <v>#NAME?</v>
      </c>
      <c r="T4072" s="199">
        <v>0</v>
      </c>
      <c r="U4072" s="199">
        <v>0</v>
      </c>
    </row>
    <row r="4073" spans="9:21" x14ac:dyDescent="0.3">
      <c r="I4073" s="199">
        <v>0</v>
      </c>
      <c r="J4073" s="199">
        <v>0</v>
      </c>
      <c r="K4073" s="199" t="e">
        <f ca="1"/>
        <v>#NAME?</v>
      </c>
      <c r="T4073" s="199">
        <v>0</v>
      </c>
      <c r="U4073" s="199">
        <v>0</v>
      </c>
    </row>
    <row r="4074" spans="9:21" x14ac:dyDescent="0.3">
      <c r="I4074" s="199">
        <v>200855.15212924438</v>
      </c>
      <c r="J4074" s="199">
        <v>0</v>
      </c>
      <c r="K4074" s="199" t="e">
        <f ca="1"/>
        <v>#NAME?</v>
      </c>
      <c r="T4074" s="199">
        <v>200855.15212924438</v>
      </c>
      <c r="U4074" s="199">
        <v>0</v>
      </c>
    </row>
    <row r="4075" spans="9:21" x14ac:dyDescent="0.3">
      <c r="I4075" s="199">
        <v>0</v>
      </c>
      <c r="J4075" s="199">
        <v>0</v>
      </c>
      <c r="K4075" s="199" t="e">
        <f ca="1"/>
        <v>#NAME?</v>
      </c>
      <c r="T4075" s="199">
        <v>0</v>
      </c>
      <c r="U4075" s="199">
        <v>0</v>
      </c>
    </row>
    <row r="4076" spans="9:21" x14ac:dyDescent="0.3">
      <c r="I4076" s="199">
        <v>0</v>
      </c>
      <c r="J4076" s="199">
        <v>0</v>
      </c>
      <c r="K4076" s="199" t="e">
        <f ca="1"/>
        <v>#NAME?</v>
      </c>
      <c r="T4076" s="199">
        <v>0</v>
      </c>
      <c r="U4076" s="199">
        <v>0</v>
      </c>
    </row>
    <row r="4077" spans="9:21" x14ac:dyDescent="0.3">
      <c r="I4077" s="199">
        <v>0</v>
      </c>
      <c r="J4077" s="199">
        <v>0</v>
      </c>
      <c r="K4077" s="199" t="e">
        <f ca="1"/>
        <v>#NAME?</v>
      </c>
      <c r="T4077" s="199">
        <v>0</v>
      </c>
      <c r="U4077" s="199">
        <v>0</v>
      </c>
    </row>
    <row r="4078" spans="9:21" x14ac:dyDescent="0.3">
      <c r="I4078" s="199">
        <v>0</v>
      </c>
      <c r="J4078" s="199">
        <v>0</v>
      </c>
      <c r="K4078" s="199" t="e">
        <f ca="1"/>
        <v>#NAME?</v>
      </c>
      <c r="T4078" s="199">
        <v>0</v>
      </c>
      <c r="U4078" s="199">
        <v>0</v>
      </c>
    </row>
    <row r="4079" spans="9:21" x14ac:dyDescent="0.3">
      <c r="I4079" s="199">
        <v>0</v>
      </c>
      <c r="J4079" s="199">
        <v>0</v>
      </c>
      <c r="K4079" s="199" t="e">
        <f ca="1"/>
        <v>#NAME?</v>
      </c>
      <c r="T4079" s="199">
        <v>0</v>
      </c>
      <c r="U4079" s="199">
        <v>0</v>
      </c>
    </row>
    <row r="4080" spans="9:21" x14ac:dyDescent="0.3">
      <c r="I4080" s="199">
        <v>0</v>
      </c>
      <c r="J4080" s="199">
        <v>0</v>
      </c>
      <c r="K4080" s="199" t="e">
        <f ca="1"/>
        <v>#NAME?</v>
      </c>
      <c r="T4080" s="199">
        <v>0</v>
      </c>
      <c r="U4080" s="199">
        <v>0</v>
      </c>
    </row>
    <row r="4081" spans="9:21" x14ac:dyDescent="0.3">
      <c r="I4081" s="199">
        <v>0</v>
      </c>
      <c r="J4081" s="199">
        <v>0</v>
      </c>
      <c r="K4081" s="199" t="e">
        <f ca="1"/>
        <v>#NAME?</v>
      </c>
      <c r="T4081" s="199">
        <v>0</v>
      </c>
      <c r="U4081" s="199">
        <v>0</v>
      </c>
    </row>
    <row r="4082" spans="9:21" x14ac:dyDescent="0.3">
      <c r="I4082" s="199">
        <v>0</v>
      </c>
      <c r="J4082" s="199">
        <v>0</v>
      </c>
      <c r="K4082" s="199" t="e">
        <f ca="1"/>
        <v>#NAME?</v>
      </c>
      <c r="T4082" s="199">
        <v>0</v>
      </c>
      <c r="U4082" s="199">
        <v>0</v>
      </c>
    </row>
    <row r="4083" spans="9:21" x14ac:dyDescent="0.3">
      <c r="I4083" s="199">
        <v>0</v>
      </c>
      <c r="J4083" s="199">
        <v>0</v>
      </c>
      <c r="K4083" s="199" t="e">
        <f ca="1"/>
        <v>#NAME?</v>
      </c>
      <c r="T4083" s="199">
        <v>0</v>
      </c>
      <c r="U4083" s="199">
        <v>0</v>
      </c>
    </row>
    <row r="4084" spans="9:21" x14ac:dyDescent="0.3">
      <c r="I4084" s="199">
        <v>0</v>
      </c>
      <c r="J4084" s="199">
        <v>0</v>
      </c>
      <c r="K4084" s="199" t="e">
        <f ca="1"/>
        <v>#NAME?</v>
      </c>
      <c r="T4084" s="199">
        <v>0</v>
      </c>
      <c r="U4084" s="199">
        <v>0</v>
      </c>
    </row>
    <row r="4085" spans="9:21" x14ac:dyDescent="0.3">
      <c r="I4085" s="199">
        <v>0</v>
      </c>
      <c r="J4085" s="199">
        <v>0</v>
      </c>
      <c r="K4085" s="199" t="e">
        <f ca="1"/>
        <v>#NAME?</v>
      </c>
      <c r="T4085" s="199">
        <v>0</v>
      </c>
      <c r="U4085" s="199">
        <v>0</v>
      </c>
    </row>
    <row r="4086" spans="9:21" x14ac:dyDescent="0.3">
      <c r="I4086" s="199">
        <v>0</v>
      </c>
      <c r="J4086" s="199">
        <v>0</v>
      </c>
      <c r="K4086" s="199" t="e">
        <f ca="1"/>
        <v>#NAME?</v>
      </c>
      <c r="T4086" s="199">
        <v>0</v>
      </c>
      <c r="U4086" s="199">
        <v>0</v>
      </c>
    </row>
    <row r="4087" spans="9:21" x14ac:dyDescent="0.3">
      <c r="I4087" s="199">
        <v>0</v>
      </c>
      <c r="J4087" s="199">
        <v>0</v>
      </c>
      <c r="K4087" s="199" t="e">
        <f ca="1"/>
        <v>#NAME?</v>
      </c>
      <c r="T4087" s="199">
        <v>0</v>
      </c>
      <c r="U4087" s="199">
        <v>0</v>
      </c>
    </row>
    <row r="4088" spans="9:21" x14ac:dyDescent="0.3">
      <c r="I4088" s="199">
        <v>0</v>
      </c>
      <c r="J4088" s="199">
        <v>0</v>
      </c>
      <c r="K4088" s="199" t="e">
        <f ca="1"/>
        <v>#NAME?</v>
      </c>
      <c r="T4088" s="199">
        <v>0</v>
      </c>
      <c r="U4088" s="199">
        <v>0</v>
      </c>
    </row>
    <row r="4089" spans="9:21" x14ac:dyDescent="0.3">
      <c r="I4089" s="199">
        <v>0</v>
      </c>
      <c r="J4089" s="199">
        <v>0</v>
      </c>
      <c r="K4089" s="199" t="e">
        <f ca="1"/>
        <v>#NAME?</v>
      </c>
      <c r="T4089" s="199">
        <v>0</v>
      </c>
      <c r="U4089" s="199">
        <v>0</v>
      </c>
    </row>
    <row r="4090" spans="9:21" x14ac:dyDescent="0.3">
      <c r="I4090" s="199">
        <v>0</v>
      </c>
      <c r="J4090" s="199">
        <v>0</v>
      </c>
      <c r="K4090" s="199" t="e">
        <f ca="1"/>
        <v>#NAME?</v>
      </c>
      <c r="T4090" s="199">
        <v>0</v>
      </c>
      <c r="U4090" s="199">
        <v>0</v>
      </c>
    </row>
    <row r="4091" spans="9:21" x14ac:dyDescent="0.3">
      <c r="I4091" s="199">
        <v>0</v>
      </c>
      <c r="J4091" s="199">
        <v>0</v>
      </c>
      <c r="K4091" s="199" t="e">
        <f ca="1"/>
        <v>#NAME?</v>
      </c>
      <c r="T4091" s="199">
        <v>0</v>
      </c>
      <c r="U4091" s="199">
        <v>0</v>
      </c>
    </row>
    <row r="4092" spans="9:21" x14ac:dyDescent="0.3">
      <c r="I4092" s="199">
        <v>0</v>
      </c>
      <c r="J4092" s="199">
        <v>0</v>
      </c>
      <c r="K4092" s="199" t="e">
        <f ca="1"/>
        <v>#NAME?</v>
      </c>
      <c r="T4092" s="199">
        <v>0</v>
      </c>
      <c r="U4092" s="199">
        <v>0</v>
      </c>
    </row>
    <row r="4093" spans="9:21" x14ac:dyDescent="0.3">
      <c r="I4093" s="199">
        <v>0</v>
      </c>
      <c r="J4093" s="199">
        <v>0</v>
      </c>
      <c r="K4093" s="199" t="e">
        <f ca="1"/>
        <v>#NAME?</v>
      </c>
      <c r="T4093" s="199">
        <v>0</v>
      </c>
      <c r="U4093" s="199">
        <v>0</v>
      </c>
    </row>
    <row r="4094" spans="9:21" x14ac:dyDescent="0.3">
      <c r="I4094" s="199">
        <v>0</v>
      </c>
      <c r="J4094" s="199">
        <v>0</v>
      </c>
      <c r="K4094" s="199" t="e">
        <f ca="1"/>
        <v>#NAME?</v>
      </c>
      <c r="T4094" s="199">
        <v>0</v>
      </c>
      <c r="U4094" s="199">
        <v>198772.95552861219</v>
      </c>
    </row>
    <row r="4095" spans="9:21" x14ac:dyDescent="0.3">
      <c r="I4095" s="199">
        <v>0</v>
      </c>
      <c r="J4095" s="199">
        <v>0</v>
      </c>
      <c r="K4095" s="199" t="e">
        <f ca="1"/>
        <v>#NAME?</v>
      </c>
      <c r="T4095" s="199">
        <v>0</v>
      </c>
      <c r="U4095" s="199">
        <v>0</v>
      </c>
    </row>
    <row r="4096" spans="9:21" x14ac:dyDescent="0.3">
      <c r="I4096" s="199">
        <v>0</v>
      </c>
      <c r="J4096" s="199">
        <v>0</v>
      </c>
      <c r="K4096" s="199" t="e">
        <f ca="1"/>
        <v>#NAME?</v>
      </c>
      <c r="T4096" s="199">
        <v>0</v>
      </c>
      <c r="U4096" s="199">
        <v>0</v>
      </c>
    </row>
    <row r="4097" spans="9:21" x14ac:dyDescent="0.3">
      <c r="I4097" s="199">
        <v>0</v>
      </c>
      <c r="J4097" s="199">
        <v>0</v>
      </c>
      <c r="K4097" s="199" t="e">
        <f ca="1"/>
        <v>#NAME?</v>
      </c>
      <c r="T4097" s="199">
        <v>0</v>
      </c>
      <c r="U4097" s="199">
        <v>0</v>
      </c>
    </row>
    <row r="4098" spans="9:21" x14ac:dyDescent="0.3">
      <c r="I4098" s="199">
        <v>0</v>
      </c>
      <c r="J4098" s="199">
        <v>0</v>
      </c>
      <c r="K4098" s="199" t="e">
        <f ca="1"/>
        <v>#NAME?</v>
      </c>
      <c r="T4098" s="199">
        <v>0</v>
      </c>
      <c r="U4098" s="199">
        <v>0</v>
      </c>
    </row>
    <row r="4099" spans="9:21" x14ac:dyDescent="0.3">
      <c r="I4099" s="199">
        <v>0</v>
      </c>
      <c r="J4099" s="199">
        <v>0</v>
      </c>
      <c r="K4099" s="199" t="e">
        <f ca="1"/>
        <v>#NAME?</v>
      </c>
      <c r="T4099" s="199">
        <v>0</v>
      </c>
      <c r="U4099" s="199">
        <v>463199.85559585842</v>
      </c>
    </row>
    <row r="4100" spans="9:21" x14ac:dyDescent="0.3">
      <c r="I4100" s="199">
        <v>0</v>
      </c>
      <c r="J4100" s="199">
        <v>0</v>
      </c>
      <c r="K4100" s="199" t="e">
        <f ca="1"/>
        <v>#NAME?</v>
      </c>
      <c r="T4100" s="199">
        <v>0</v>
      </c>
      <c r="U4100" s="199">
        <v>0</v>
      </c>
    </row>
    <row r="4101" spans="9:21" x14ac:dyDescent="0.3">
      <c r="I4101" s="199">
        <v>0</v>
      </c>
      <c r="J4101" s="199">
        <v>0</v>
      </c>
      <c r="K4101" s="199" t="e">
        <f ca="1"/>
        <v>#NAME?</v>
      </c>
      <c r="T4101" s="199">
        <v>0</v>
      </c>
      <c r="U4101" s="199">
        <v>0</v>
      </c>
    </row>
    <row r="4102" spans="9:21" x14ac:dyDescent="0.3">
      <c r="I4102" s="199">
        <v>0</v>
      </c>
      <c r="J4102" s="199">
        <v>0</v>
      </c>
      <c r="K4102" s="199" t="e">
        <f ca="1"/>
        <v>#NAME?</v>
      </c>
      <c r="T4102" s="199">
        <v>0</v>
      </c>
      <c r="U4102" s="199">
        <v>0</v>
      </c>
    </row>
    <row r="4103" spans="9:21" x14ac:dyDescent="0.3">
      <c r="I4103" s="199">
        <v>0</v>
      </c>
      <c r="J4103" s="199">
        <v>0</v>
      </c>
      <c r="K4103" s="199" t="e">
        <f ca="1"/>
        <v>#NAME?</v>
      </c>
      <c r="T4103" s="199">
        <v>0</v>
      </c>
      <c r="U4103" s="199">
        <v>0</v>
      </c>
    </row>
    <row r="4104" spans="9:21" x14ac:dyDescent="0.3">
      <c r="I4104" s="199">
        <v>0</v>
      </c>
      <c r="J4104" s="199">
        <v>0</v>
      </c>
      <c r="K4104" s="199" t="e">
        <f ca="1"/>
        <v>#NAME?</v>
      </c>
      <c r="T4104" s="199">
        <v>0</v>
      </c>
      <c r="U4104" s="199">
        <v>0</v>
      </c>
    </row>
    <row r="4105" spans="9:21" x14ac:dyDescent="0.3">
      <c r="I4105" s="199">
        <v>0</v>
      </c>
      <c r="J4105" s="199">
        <v>0</v>
      </c>
      <c r="K4105" s="199" t="e">
        <f ca="1"/>
        <v>#NAME?</v>
      </c>
      <c r="T4105" s="199">
        <v>0</v>
      </c>
      <c r="U4105" s="199">
        <v>0</v>
      </c>
    </row>
    <row r="4106" spans="9:21" x14ac:dyDescent="0.3">
      <c r="I4106" s="199">
        <v>0</v>
      </c>
      <c r="J4106" s="199">
        <v>0</v>
      </c>
      <c r="K4106" s="199" t="e">
        <f ca="1"/>
        <v>#NAME?</v>
      </c>
      <c r="T4106" s="199">
        <v>0</v>
      </c>
      <c r="U4106" s="199">
        <v>60624.898434139213</v>
      </c>
    </row>
    <row r="4107" spans="9:21" x14ac:dyDescent="0.3">
      <c r="I4107" s="199">
        <v>0</v>
      </c>
      <c r="J4107" s="199">
        <v>0</v>
      </c>
      <c r="K4107" s="199" t="e">
        <f ca="1"/>
        <v>#NAME?</v>
      </c>
      <c r="T4107" s="199">
        <v>0</v>
      </c>
      <c r="U4107" s="199">
        <v>0</v>
      </c>
    </row>
    <row r="4108" spans="9:21" x14ac:dyDescent="0.3">
      <c r="I4108" s="199">
        <v>0</v>
      </c>
      <c r="J4108" s="199">
        <v>0</v>
      </c>
      <c r="K4108" s="199" t="e">
        <f ca="1"/>
        <v>#NAME?</v>
      </c>
      <c r="T4108" s="199">
        <v>0</v>
      </c>
      <c r="U4108" s="199">
        <v>0</v>
      </c>
    </row>
    <row r="4109" spans="9:21" x14ac:dyDescent="0.3">
      <c r="I4109" s="199">
        <v>0</v>
      </c>
      <c r="J4109" s="199">
        <v>0</v>
      </c>
      <c r="K4109" s="199" t="e">
        <f ca="1"/>
        <v>#NAME?</v>
      </c>
      <c r="T4109" s="199">
        <v>0</v>
      </c>
      <c r="U4109" s="199">
        <v>0</v>
      </c>
    </row>
    <row r="4110" spans="9:21" x14ac:dyDescent="0.3">
      <c r="I4110" s="199">
        <v>0</v>
      </c>
      <c r="J4110" s="199">
        <v>0</v>
      </c>
      <c r="K4110" s="199" t="e">
        <f ca="1"/>
        <v>#NAME?</v>
      </c>
      <c r="T4110" s="199">
        <v>0</v>
      </c>
      <c r="U4110" s="199">
        <v>0</v>
      </c>
    </row>
    <row r="4111" spans="9:21" x14ac:dyDescent="0.3">
      <c r="I4111" s="199">
        <v>0</v>
      </c>
      <c r="J4111" s="199">
        <v>0</v>
      </c>
      <c r="K4111" s="199" t="e">
        <f ca="1"/>
        <v>#NAME?</v>
      </c>
      <c r="T4111" s="199">
        <v>0</v>
      </c>
      <c r="U4111" s="199">
        <v>0</v>
      </c>
    </row>
    <row r="4112" spans="9:21" x14ac:dyDescent="0.3">
      <c r="I4112" s="199">
        <v>0</v>
      </c>
      <c r="J4112" s="199">
        <v>0</v>
      </c>
      <c r="K4112" s="199" t="e">
        <f ca="1"/>
        <v>#NAME?</v>
      </c>
      <c r="T4112" s="199">
        <v>0</v>
      </c>
      <c r="U4112" s="199">
        <v>0</v>
      </c>
    </row>
    <row r="4113" spans="9:21" x14ac:dyDescent="0.3">
      <c r="I4113" s="199">
        <v>0</v>
      </c>
      <c r="J4113" s="199">
        <v>0</v>
      </c>
      <c r="K4113" s="199" t="e">
        <f ca="1"/>
        <v>#NAME?</v>
      </c>
      <c r="T4113" s="199">
        <v>0</v>
      </c>
      <c r="U4113" s="199">
        <v>0</v>
      </c>
    </row>
    <row r="4114" spans="9:21" x14ac:dyDescent="0.3">
      <c r="I4114" s="199">
        <v>0</v>
      </c>
      <c r="J4114" s="199">
        <v>0</v>
      </c>
      <c r="K4114" s="199" t="e">
        <f ca="1"/>
        <v>#NAME?</v>
      </c>
      <c r="T4114" s="199">
        <v>0</v>
      </c>
      <c r="U4114" s="199">
        <v>0</v>
      </c>
    </row>
    <row r="4115" spans="9:21" x14ac:dyDescent="0.3">
      <c r="I4115" s="199">
        <v>0</v>
      </c>
      <c r="J4115" s="199">
        <v>0</v>
      </c>
      <c r="K4115" s="199" t="e">
        <f ca="1"/>
        <v>#NAME?</v>
      </c>
      <c r="T4115" s="199">
        <v>0</v>
      </c>
      <c r="U4115" s="199">
        <v>0</v>
      </c>
    </row>
    <row r="4116" spans="9:21" x14ac:dyDescent="0.3">
      <c r="I4116" s="199">
        <v>0</v>
      </c>
      <c r="J4116" s="199">
        <v>0</v>
      </c>
      <c r="K4116" s="199" t="e">
        <f ca="1"/>
        <v>#NAME?</v>
      </c>
      <c r="T4116" s="199">
        <v>0</v>
      </c>
      <c r="U4116" s="199">
        <v>0</v>
      </c>
    </row>
    <row r="4117" spans="9:21" x14ac:dyDescent="0.3">
      <c r="I4117" s="199">
        <v>0</v>
      </c>
      <c r="J4117" s="199">
        <v>0</v>
      </c>
      <c r="K4117" s="199" t="e">
        <f ca="1"/>
        <v>#NAME?</v>
      </c>
      <c r="T4117" s="199">
        <v>0</v>
      </c>
      <c r="U4117" s="199">
        <v>0</v>
      </c>
    </row>
    <row r="4118" spans="9:21" x14ac:dyDescent="0.3">
      <c r="I4118" s="199">
        <v>0</v>
      </c>
      <c r="J4118" s="199">
        <v>0</v>
      </c>
      <c r="K4118" s="199" t="e">
        <f ca="1"/>
        <v>#NAME?</v>
      </c>
      <c r="T4118" s="199">
        <v>0</v>
      </c>
      <c r="U4118" s="199">
        <v>0</v>
      </c>
    </row>
    <row r="4119" spans="9:21" x14ac:dyDescent="0.3">
      <c r="I4119" s="199">
        <v>0</v>
      </c>
      <c r="J4119" s="199">
        <v>0</v>
      </c>
      <c r="K4119" s="199" t="e">
        <f ca="1"/>
        <v>#NAME?</v>
      </c>
      <c r="T4119" s="199">
        <v>0</v>
      </c>
      <c r="U4119" s="199">
        <v>0</v>
      </c>
    </row>
    <row r="4120" spans="9:21" x14ac:dyDescent="0.3">
      <c r="I4120" s="199">
        <v>0</v>
      </c>
      <c r="J4120" s="199">
        <v>0</v>
      </c>
      <c r="K4120" s="199" t="e">
        <f ca="1"/>
        <v>#NAME?</v>
      </c>
      <c r="T4120" s="199">
        <v>0</v>
      </c>
      <c r="U4120" s="199">
        <v>0</v>
      </c>
    </row>
    <row r="4121" spans="9:21" x14ac:dyDescent="0.3">
      <c r="I4121" s="199">
        <v>0</v>
      </c>
      <c r="J4121" s="199">
        <v>0</v>
      </c>
      <c r="K4121" s="199" t="e">
        <f ca="1"/>
        <v>#NAME?</v>
      </c>
      <c r="T4121" s="199">
        <v>0</v>
      </c>
      <c r="U4121" s="199">
        <v>0</v>
      </c>
    </row>
    <row r="4122" spans="9:21" x14ac:dyDescent="0.3">
      <c r="I4122" s="199">
        <v>0</v>
      </c>
      <c r="J4122" s="199">
        <v>0</v>
      </c>
      <c r="K4122" s="199" t="e">
        <f ca="1"/>
        <v>#NAME?</v>
      </c>
      <c r="T4122" s="199">
        <v>0</v>
      </c>
      <c r="U4122" s="199">
        <v>0</v>
      </c>
    </row>
    <row r="4123" spans="9:21" x14ac:dyDescent="0.3">
      <c r="I4123" s="199">
        <v>0</v>
      </c>
      <c r="J4123" s="199">
        <v>0</v>
      </c>
      <c r="K4123" s="199" t="e">
        <f ca="1"/>
        <v>#NAME?</v>
      </c>
      <c r="T4123" s="199">
        <v>0</v>
      </c>
      <c r="U4123" s="199">
        <v>0</v>
      </c>
    </row>
    <row r="4124" spans="9:21" x14ac:dyDescent="0.3">
      <c r="I4124" s="199">
        <v>0</v>
      </c>
      <c r="J4124" s="199">
        <v>0</v>
      </c>
      <c r="K4124" s="199" t="e">
        <f ca="1"/>
        <v>#NAME?</v>
      </c>
      <c r="T4124" s="199">
        <v>0</v>
      </c>
      <c r="U4124" s="199">
        <v>0</v>
      </c>
    </row>
    <row r="4125" spans="9:21" x14ac:dyDescent="0.3">
      <c r="I4125" s="199">
        <v>0</v>
      </c>
      <c r="J4125" s="199">
        <v>0</v>
      </c>
      <c r="K4125" s="199" t="e">
        <f ca="1"/>
        <v>#NAME?</v>
      </c>
      <c r="T4125" s="199">
        <v>0</v>
      </c>
      <c r="U4125" s="199">
        <v>0</v>
      </c>
    </row>
    <row r="4126" spans="9:21" x14ac:dyDescent="0.3">
      <c r="I4126" s="199">
        <v>0</v>
      </c>
      <c r="J4126" s="199">
        <v>0</v>
      </c>
      <c r="K4126" s="199" t="e">
        <f ca="1"/>
        <v>#NAME?</v>
      </c>
      <c r="T4126" s="199">
        <v>0</v>
      </c>
      <c r="U4126" s="199">
        <v>0</v>
      </c>
    </row>
    <row r="4127" spans="9:21" x14ac:dyDescent="0.3">
      <c r="I4127" s="199">
        <v>0</v>
      </c>
      <c r="J4127" s="199">
        <v>0</v>
      </c>
      <c r="K4127" s="199" t="e">
        <f ca="1"/>
        <v>#NAME?</v>
      </c>
      <c r="T4127" s="199">
        <v>0</v>
      </c>
      <c r="U4127" s="199">
        <v>0</v>
      </c>
    </row>
    <row r="4128" spans="9:21" x14ac:dyDescent="0.3">
      <c r="I4128" s="199">
        <v>0</v>
      </c>
      <c r="J4128" s="199">
        <v>0</v>
      </c>
      <c r="K4128" s="199" t="e">
        <f ca="1"/>
        <v>#NAME?</v>
      </c>
      <c r="T4128" s="199">
        <v>0</v>
      </c>
      <c r="U4128" s="199">
        <v>0</v>
      </c>
    </row>
    <row r="4129" spans="9:21" x14ac:dyDescent="0.3">
      <c r="I4129" s="199">
        <v>0</v>
      </c>
      <c r="J4129" s="199">
        <v>0</v>
      </c>
      <c r="K4129" s="199" t="e">
        <f ca="1"/>
        <v>#NAME?</v>
      </c>
      <c r="T4129" s="199">
        <v>0</v>
      </c>
      <c r="U4129" s="199">
        <v>0</v>
      </c>
    </row>
    <row r="4130" spans="9:21" x14ac:dyDescent="0.3">
      <c r="I4130" s="199">
        <v>0</v>
      </c>
      <c r="J4130" s="199">
        <v>0</v>
      </c>
      <c r="K4130" s="199" t="e">
        <f ca="1"/>
        <v>#NAME?</v>
      </c>
      <c r="T4130" s="199">
        <v>0</v>
      </c>
      <c r="U4130" s="199">
        <v>0</v>
      </c>
    </row>
    <row r="4131" spans="9:21" x14ac:dyDescent="0.3">
      <c r="I4131" s="199">
        <v>0</v>
      </c>
      <c r="J4131" s="199">
        <v>0</v>
      </c>
      <c r="K4131" s="199" t="e">
        <f ca="1"/>
        <v>#NAME?</v>
      </c>
      <c r="T4131" s="199">
        <v>0</v>
      </c>
      <c r="U4131" s="199">
        <v>0</v>
      </c>
    </row>
    <row r="4132" spans="9:21" x14ac:dyDescent="0.3">
      <c r="I4132" s="199">
        <v>0</v>
      </c>
      <c r="J4132" s="199">
        <v>0</v>
      </c>
      <c r="K4132" s="199" t="e">
        <f ca="1"/>
        <v>#NAME?</v>
      </c>
      <c r="T4132" s="199">
        <v>0</v>
      </c>
      <c r="U4132" s="199">
        <v>56433.467044549485</v>
      </c>
    </row>
    <row r="4133" spans="9:21" x14ac:dyDescent="0.3">
      <c r="I4133" s="199">
        <v>0</v>
      </c>
      <c r="J4133" s="199">
        <v>0</v>
      </c>
      <c r="K4133" s="199" t="e">
        <f ca="1"/>
        <v>#NAME?</v>
      </c>
      <c r="T4133" s="199">
        <v>0</v>
      </c>
      <c r="U4133" s="199">
        <v>0</v>
      </c>
    </row>
    <row r="4134" spans="9:21" x14ac:dyDescent="0.3">
      <c r="I4134" s="199">
        <v>0</v>
      </c>
      <c r="J4134" s="199">
        <v>0</v>
      </c>
      <c r="K4134" s="199" t="e">
        <f ca="1"/>
        <v>#NAME?</v>
      </c>
      <c r="T4134" s="199">
        <v>0</v>
      </c>
      <c r="U4134" s="199">
        <v>0</v>
      </c>
    </row>
    <row r="4135" spans="9:21" x14ac:dyDescent="0.3">
      <c r="I4135" s="199">
        <v>0</v>
      </c>
      <c r="J4135" s="199">
        <v>0</v>
      </c>
      <c r="K4135" s="199" t="e">
        <f ca="1"/>
        <v>#NAME?</v>
      </c>
      <c r="T4135" s="199">
        <v>0</v>
      </c>
      <c r="U4135" s="199">
        <v>0</v>
      </c>
    </row>
    <row r="4136" spans="9:21" x14ac:dyDescent="0.3">
      <c r="I4136" s="199">
        <v>0</v>
      </c>
      <c r="J4136" s="199">
        <v>0</v>
      </c>
      <c r="K4136" s="199" t="e">
        <f ca="1"/>
        <v>#NAME?</v>
      </c>
      <c r="T4136" s="199">
        <v>0</v>
      </c>
      <c r="U4136" s="199">
        <v>0</v>
      </c>
    </row>
    <row r="4137" spans="9:21" x14ac:dyDescent="0.3">
      <c r="I4137" s="199">
        <v>0</v>
      </c>
      <c r="J4137" s="199">
        <v>0</v>
      </c>
      <c r="K4137" s="199" t="e">
        <f ca="1"/>
        <v>#NAME?</v>
      </c>
      <c r="T4137" s="199">
        <v>0</v>
      </c>
      <c r="U4137" s="199">
        <v>0</v>
      </c>
    </row>
    <row r="4138" spans="9:21" x14ac:dyDescent="0.3">
      <c r="I4138" s="199">
        <v>0</v>
      </c>
      <c r="J4138" s="199">
        <v>0</v>
      </c>
      <c r="K4138" s="199" t="e">
        <f ca="1"/>
        <v>#NAME?</v>
      </c>
      <c r="T4138" s="199">
        <v>0</v>
      </c>
      <c r="U4138" s="199">
        <v>0</v>
      </c>
    </row>
    <row r="4139" spans="9:21" x14ac:dyDescent="0.3">
      <c r="I4139" s="199">
        <v>0</v>
      </c>
      <c r="J4139" s="199">
        <v>0</v>
      </c>
      <c r="K4139" s="199" t="e">
        <f ca="1"/>
        <v>#NAME?</v>
      </c>
      <c r="T4139" s="199">
        <v>0</v>
      </c>
      <c r="U4139" s="199">
        <v>0</v>
      </c>
    </row>
    <row r="4140" spans="9:21" x14ac:dyDescent="0.3">
      <c r="I4140" s="199">
        <v>0</v>
      </c>
      <c r="J4140" s="199">
        <v>0</v>
      </c>
      <c r="K4140" s="199" t="e">
        <f ca="1"/>
        <v>#NAME?</v>
      </c>
      <c r="T4140" s="199">
        <v>0</v>
      </c>
      <c r="U4140" s="199">
        <v>0</v>
      </c>
    </row>
    <row r="4141" spans="9:21" x14ac:dyDescent="0.3">
      <c r="I4141" s="199">
        <v>0</v>
      </c>
      <c r="J4141" s="199">
        <v>0</v>
      </c>
      <c r="K4141" s="199" t="e">
        <f ca="1"/>
        <v>#NAME?</v>
      </c>
      <c r="T4141" s="199">
        <v>0</v>
      </c>
      <c r="U4141" s="199">
        <v>0</v>
      </c>
    </row>
    <row r="4142" spans="9:21" x14ac:dyDescent="0.3">
      <c r="I4142" s="199">
        <v>0</v>
      </c>
      <c r="J4142" s="199">
        <v>0</v>
      </c>
      <c r="K4142" s="199" t="e">
        <f ca="1"/>
        <v>#NAME?</v>
      </c>
      <c r="T4142" s="199">
        <v>0</v>
      </c>
      <c r="U4142" s="199">
        <v>0</v>
      </c>
    </row>
    <row r="4143" spans="9:21" x14ac:dyDescent="0.3">
      <c r="I4143" s="199">
        <v>0</v>
      </c>
      <c r="J4143" s="199">
        <v>0</v>
      </c>
      <c r="K4143" s="199" t="e">
        <f ca="1"/>
        <v>#NAME?</v>
      </c>
      <c r="T4143" s="199">
        <v>0</v>
      </c>
      <c r="U4143" s="199">
        <v>0</v>
      </c>
    </row>
    <row r="4144" spans="9:21" x14ac:dyDescent="0.3">
      <c r="I4144" s="199">
        <v>0</v>
      </c>
      <c r="J4144" s="199">
        <v>0</v>
      </c>
      <c r="K4144" s="199" t="e">
        <f ca="1"/>
        <v>#NAME?</v>
      </c>
      <c r="T4144" s="199">
        <v>0</v>
      </c>
      <c r="U4144" s="199">
        <v>0</v>
      </c>
    </row>
    <row r="4145" spans="9:21" x14ac:dyDescent="0.3">
      <c r="I4145" s="199">
        <v>21915.952469282092</v>
      </c>
      <c r="J4145" s="199">
        <v>0</v>
      </c>
      <c r="K4145" s="199" t="e">
        <f ca="1"/>
        <v>#NAME?</v>
      </c>
      <c r="T4145" s="199">
        <v>21915.952469282092</v>
      </c>
      <c r="U4145" s="199">
        <v>0</v>
      </c>
    </row>
    <row r="4146" spans="9:21" x14ac:dyDescent="0.3">
      <c r="I4146" s="199">
        <v>0</v>
      </c>
      <c r="J4146" s="199">
        <v>0</v>
      </c>
      <c r="K4146" s="199" t="e">
        <f ca="1"/>
        <v>#NAME?</v>
      </c>
      <c r="T4146" s="199">
        <v>0</v>
      </c>
      <c r="U4146" s="199">
        <v>0</v>
      </c>
    </row>
    <row r="4147" spans="9:21" x14ac:dyDescent="0.3">
      <c r="I4147" s="199">
        <v>0</v>
      </c>
      <c r="J4147" s="199">
        <v>0</v>
      </c>
      <c r="K4147" s="199" t="e">
        <f ca="1"/>
        <v>#NAME?</v>
      </c>
      <c r="T4147" s="199">
        <v>0</v>
      </c>
      <c r="U4147" s="199">
        <v>278351.85345403268</v>
      </c>
    </row>
    <row r="4148" spans="9:21" x14ac:dyDescent="0.3">
      <c r="I4148" s="199">
        <v>0</v>
      </c>
      <c r="J4148" s="199">
        <v>0</v>
      </c>
      <c r="K4148" s="199" t="e">
        <f ca="1"/>
        <v>#NAME?</v>
      </c>
      <c r="T4148" s="199">
        <v>0</v>
      </c>
      <c r="U4148" s="199">
        <v>0</v>
      </c>
    </row>
    <row r="4149" spans="9:21" x14ac:dyDescent="0.3">
      <c r="I4149" s="199">
        <v>0</v>
      </c>
      <c r="J4149" s="199">
        <v>0</v>
      </c>
      <c r="K4149" s="199" t="e">
        <f ca="1"/>
        <v>#NAME?</v>
      </c>
      <c r="T4149" s="199">
        <v>0</v>
      </c>
      <c r="U4149" s="199">
        <v>0</v>
      </c>
    </row>
    <row r="4150" spans="9:21" x14ac:dyDescent="0.3">
      <c r="I4150" s="199">
        <v>0</v>
      </c>
      <c r="J4150" s="199">
        <v>0</v>
      </c>
      <c r="K4150" s="199" t="e">
        <f ca="1"/>
        <v>#NAME?</v>
      </c>
      <c r="T4150" s="199">
        <v>0</v>
      </c>
      <c r="U4150" s="199">
        <v>0</v>
      </c>
    </row>
    <row r="4151" spans="9:21" x14ac:dyDescent="0.3">
      <c r="I4151" s="199">
        <v>0</v>
      </c>
      <c r="J4151" s="199">
        <v>0</v>
      </c>
      <c r="K4151" s="199" t="e">
        <f ca="1"/>
        <v>#NAME?</v>
      </c>
      <c r="T4151" s="199">
        <v>0</v>
      </c>
      <c r="U4151" s="199">
        <v>0</v>
      </c>
    </row>
    <row r="4152" spans="9:21" x14ac:dyDescent="0.3">
      <c r="I4152" s="199">
        <v>0</v>
      </c>
      <c r="J4152" s="199">
        <v>0</v>
      </c>
      <c r="K4152" s="199" t="e">
        <f ca="1"/>
        <v>#NAME?</v>
      </c>
      <c r="T4152" s="199">
        <v>0</v>
      </c>
      <c r="U4152" s="199">
        <v>0</v>
      </c>
    </row>
    <row r="4153" spans="9:21" x14ac:dyDescent="0.3">
      <c r="I4153" s="199">
        <v>0</v>
      </c>
      <c r="J4153" s="199">
        <v>0</v>
      </c>
      <c r="K4153" s="199" t="e">
        <f ca="1"/>
        <v>#NAME?</v>
      </c>
      <c r="T4153" s="199">
        <v>0</v>
      </c>
      <c r="U4153" s="199">
        <v>0</v>
      </c>
    </row>
    <row r="4154" spans="9:21" x14ac:dyDescent="0.3">
      <c r="I4154" s="199">
        <v>0</v>
      </c>
      <c r="J4154" s="199">
        <v>0</v>
      </c>
      <c r="K4154" s="199" t="e">
        <f ca="1"/>
        <v>#NAME?</v>
      </c>
      <c r="T4154" s="199">
        <v>0</v>
      </c>
      <c r="U4154" s="199">
        <v>0</v>
      </c>
    </row>
    <row r="4155" spans="9:21" x14ac:dyDescent="0.3">
      <c r="I4155" s="199">
        <v>0</v>
      </c>
      <c r="J4155" s="199">
        <v>0</v>
      </c>
      <c r="K4155" s="199" t="e">
        <f ca="1"/>
        <v>#NAME?</v>
      </c>
      <c r="T4155" s="199">
        <v>0</v>
      </c>
      <c r="U4155" s="199">
        <v>0</v>
      </c>
    </row>
    <row r="4156" spans="9:21" x14ac:dyDescent="0.3">
      <c r="I4156" s="199">
        <v>0</v>
      </c>
      <c r="J4156" s="199">
        <v>0</v>
      </c>
      <c r="K4156" s="199" t="e">
        <f ca="1"/>
        <v>#NAME?</v>
      </c>
      <c r="T4156" s="199">
        <v>0</v>
      </c>
      <c r="U4156" s="199">
        <v>0</v>
      </c>
    </row>
    <row r="4157" spans="9:21" x14ac:dyDescent="0.3">
      <c r="I4157" s="199">
        <v>0</v>
      </c>
      <c r="J4157" s="199">
        <v>0</v>
      </c>
      <c r="K4157" s="199" t="e">
        <f ca="1"/>
        <v>#NAME?</v>
      </c>
      <c r="T4157" s="199">
        <v>0</v>
      </c>
      <c r="U4157" s="199">
        <v>0</v>
      </c>
    </row>
    <row r="4158" spans="9:21" x14ac:dyDescent="0.3">
      <c r="I4158" s="199">
        <v>0</v>
      </c>
      <c r="J4158" s="199">
        <v>0</v>
      </c>
      <c r="K4158" s="199" t="e">
        <f ca="1"/>
        <v>#NAME?</v>
      </c>
      <c r="T4158" s="199">
        <v>0</v>
      </c>
      <c r="U4158" s="199">
        <v>0</v>
      </c>
    </row>
    <row r="4159" spans="9:21" x14ac:dyDescent="0.3">
      <c r="I4159" s="199">
        <v>0</v>
      </c>
      <c r="J4159" s="199">
        <v>0</v>
      </c>
      <c r="K4159" s="199" t="e">
        <f ca="1"/>
        <v>#NAME?</v>
      </c>
      <c r="T4159" s="199">
        <v>0</v>
      </c>
      <c r="U4159" s="199">
        <v>0</v>
      </c>
    </row>
    <row r="4160" spans="9:21" x14ac:dyDescent="0.3">
      <c r="I4160" s="199">
        <v>0</v>
      </c>
      <c r="J4160" s="199">
        <v>0</v>
      </c>
      <c r="K4160" s="199" t="e">
        <f ca="1"/>
        <v>#NAME?</v>
      </c>
      <c r="T4160" s="199">
        <v>0</v>
      </c>
      <c r="U4160" s="199">
        <v>0</v>
      </c>
    </row>
    <row r="4161" spans="9:21" x14ac:dyDescent="0.3">
      <c r="I4161" s="199">
        <v>0</v>
      </c>
      <c r="J4161" s="199">
        <v>0</v>
      </c>
      <c r="K4161" s="199" t="e">
        <f ca="1"/>
        <v>#NAME?</v>
      </c>
      <c r="T4161" s="199">
        <v>0</v>
      </c>
      <c r="U4161" s="199">
        <v>0</v>
      </c>
    </row>
    <row r="4162" spans="9:21" x14ac:dyDescent="0.3">
      <c r="I4162" s="199">
        <v>0</v>
      </c>
      <c r="J4162" s="199">
        <v>0</v>
      </c>
      <c r="K4162" s="199" t="e">
        <f ca="1"/>
        <v>#NAME?</v>
      </c>
      <c r="T4162" s="199">
        <v>0</v>
      </c>
      <c r="U4162" s="199">
        <v>0</v>
      </c>
    </row>
    <row r="4163" spans="9:21" x14ac:dyDescent="0.3">
      <c r="I4163" s="199">
        <v>0</v>
      </c>
      <c r="J4163" s="199">
        <v>0</v>
      </c>
      <c r="K4163" s="199" t="e">
        <f ca="1"/>
        <v>#NAME?</v>
      </c>
      <c r="T4163" s="199">
        <v>0</v>
      </c>
      <c r="U4163" s="199">
        <v>0</v>
      </c>
    </row>
    <row r="4164" spans="9:21" x14ac:dyDescent="0.3">
      <c r="I4164" s="199">
        <v>0</v>
      </c>
      <c r="J4164" s="199">
        <v>0</v>
      </c>
      <c r="K4164" s="199" t="e">
        <f ca="1"/>
        <v>#NAME?</v>
      </c>
      <c r="T4164" s="199">
        <v>0</v>
      </c>
      <c r="U4164" s="199">
        <v>0</v>
      </c>
    </row>
    <row r="4165" spans="9:21" x14ac:dyDescent="0.3">
      <c r="I4165" s="199">
        <v>0</v>
      </c>
      <c r="J4165" s="199">
        <v>0</v>
      </c>
      <c r="K4165" s="199" t="e">
        <f ca="1"/>
        <v>#NAME?</v>
      </c>
      <c r="T4165" s="199">
        <v>0</v>
      </c>
      <c r="U4165" s="199">
        <v>0</v>
      </c>
    </row>
    <row r="4166" spans="9:21" x14ac:dyDescent="0.3">
      <c r="I4166" s="199">
        <v>0</v>
      </c>
      <c r="J4166" s="199">
        <v>0</v>
      </c>
      <c r="K4166" s="199" t="e">
        <f ca="1"/>
        <v>#NAME?</v>
      </c>
      <c r="T4166" s="199">
        <v>0</v>
      </c>
      <c r="U4166" s="199">
        <v>0</v>
      </c>
    </row>
    <row r="4167" spans="9:21" x14ac:dyDescent="0.3">
      <c r="I4167" s="199">
        <v>0</v>
      </c>
      <c r="J4167" s="199">
        <v>0</v>
      </c>
      <c r="K4167" s="199" t="e">
        <f ca="1"/>
        <v>#NAME?</v>
      </c>
      <c r="T4167" s="199">
        <v>0</v>
      </c>
      <c r="U4167" s="199">
        <v>0</v>
      </c>
    </row>
    <row r="4168" spans="9:21" x14ac:dyDescent="0.3">
      <c r="I4168" s="199">
        <v>0</v>
      </c>
      <c r="J4168" s="199">
        <v>0</v>
      </c>
      <c r="K4168" s="199" t="e">
        <f ca="1"/>
        <v>#NAME?</v>
      </c>
      <c r="T4168" s="199">
        <v>0</v>
      </c>
      <c r="U4168" s="199">
        <v>0</v>
      </c>
    </row>
    <row r="4169" spans="9:21" x14ac:dyDescent="0.3">
      <c r="I4169" s="199">
        <v>0</v>
      </c>
      <c r="J4169" s="199">
        <v>0</v>
      </c>
      <c r="K4169" s="199" t="e">
        <f ca="1"/>
        <v>#NAME?</v>
      </c>
      <c r="T4169" s="199">
        <v>0</v>
      </c>
      <c r="U4169" s="199">
        <v>0</v>
      </c>
    </row>
    <row r="4170" spans="9:21" x14ac:dyDescent="0.3">
      <c r="I4170" s="199">
        <v>0</v>
      </c>
      <c r="J4170" s="199">
        <v>0</v>
      </c>
      <c r="K4170" s="199" t="e">
        <f ca="1"/>
        <v>#NAME?</v>
      </c>
      <c r="T4170" s="199">
        <v>0</v>
      </c>
      <c r="U4170" s="199">
        <v>0</v>
      </c>
    </row>
    <row r="4171" spans="9:21" x14ac:dyDescent="0.3">
      <c r="I4171" s="199">
        <v>0</v>
      </c>
      <c r="J4171" s="199">
        <v>0</v>
      </c>
      <c r="K4171" s="199" t="e">
        <f ca="1"/>
        <v>#NAME?</v>
      </c>
      <c r="T4171" s="199">
        <v>0</v>
      </c>
      <c r="U4171" s="199">
        <v>0</v>
      </c>
    </row>
    <row r="4172" spans="9:21" x14ac:dyDescent="0.3">
      <c r="I4172" s="199">
        <v>0</v>
      </c>
      <c r="J4172" s="199">
        <v>0</v>
      </c>
      <c r="K4172" s="199" t="e">
        <f ca="1"/>
        <v>#NAME?</v>
      </c>
      <c r="T4172" s="199">
        <v>0</v>
      </c>
      <c r="U4172" s="199">
        <v>0</v>
      </c>
    </row>
    <row r="4173" spans="9:21" x14ac:dyDescent="0.3">
      <c r="I4173" s="199">
        <v>0</v>
      </c>
      <c r="J4173" s="199">
        <v>0</v>
      </c>
      <c r="K4173" s="199" t="e">
        <f ca="1"/>
        <v>#NAME?</v>
      </c>
      <c r="T4173" s="199">
        <v>0</v>
      </c>
      <c r="U4173" s="199">
        <v>0</v>
      </c>
    </row>
    <row r="4174" spans="9:21" x14ac:dyDescent="0.3">
      <c r="I4174" s="199">
        <v>0</v>
      </c>
      <c r="J4174" s="199">
        <v>0</v>
      </c>
      <c r="K4174" s="199" t="e">
        <f ca="1"/>
        <v>#NAME?</v>
      </c>
      <c r="T4174" s="199">
        <v>0</v>
      </c>
      <c r="U4174" s="199">
        <v>0</v>
      </c>
    </row>
    <row r="4175" spans="9:21" x14ac:dyDescent="0.3">
      <c r="I4175" s="199">
        <v>0</v>
      </c>
      <c r="J4175" s="199">
        <v>0</v>
      </c>
      <c r="K4175" s="199" t="e">
        <f ca="1"/>
        <v>#NAME?</v>
      </c>
      <c r="T4175" s="199">
        <v>0</v>
      </c>
      <c r="U4175" s="199">
        <v>174152.81746624919</v>
      </c>
    </row>
    <row r="4176" spans="9:21" x14ac:dyDescent="0.3">
      <c r="I4176" s="199">
        <v>0</v>
      </c>
      <c r="J4176" s="199">
        <v>0</v>
      </c>
      <c r="K4176" s="199" t="e">
        <f ca="1"/>
        <v>#NAME?</v>
      </c>
      <c r="T4176" s="199">
        <v>0</v>
      </c>
      <c r="U4176" s="199">
        <v>0</v>
      </c>
    </row>
    <row r="4177" spans="9:21" x14ac:dyDescent="0.3">
      <c r="I4177" s="199">
        <v>0</v>
      </c>
      <c r="J4177" s="199">
        <v>0</v>
      </c>
      <c r="K4177" s="199" t="e">
        <f ca="1"/>
        <v>#NAME?</v>
      </c>
      <c r="T4177" s="199">
        <v>0</v>
      </c>
      <c r="U4177" s="199">
        <v>0</v>
      </c>
    </row>
    <row r="4178" spans="9:21" x14ac:dyDescent="0.3">
      <c r="I4178" s="199">
        <v>0</v>
      </c>
      <c r="J4178" s="199">
        <v>0</v>
      </c>
      <c r="K4178" s="199" t="e">
        <f ca="1"/>
        <v>#NAME?</v>
      </c>
      <c r="T4178" s="199">
        <v>0</v>
      </c>
      <c r="U4178" s="199">
        <v>0</v>
      </c>
    </row>
    <row r="4179" spans="9:21" x14ac:dyDescent="0.3">
      <c r="I4179" s="199">
        <v>0</v>
      </c>
      <c r="J4179" s="199">
        <v>0</v>
      </c>
      <c r="K4179" s="199" t="e">
        <f ca="1"/>
        <v>#NAME?</v>
      </c>
      <c r="T4179" s="199">
        <v>0</v>
      </c>
      <c r="U4179" s="199">
        <v>0</v>
      </c>
    </row>
    <row r="4180" spans="9:21" x14ac:dyDescent="0.3">
      <c r="I4180" s="199">
        <v>0</v>
      </c>
      <c r="J4180" s="199">
        <v>0</v>
      </c>
      <c r="K4180" s="199" t="e">
        <f ca="1"/>
        <v>#NAME?</v>
      </c>
      <c r="T4180" s="199">
        <v>0</v>
      </c>
      <c r="U4180" s="199">
        <v>0</v>
      </c>
    </row>
    <row r="4181" spans="9:21" x14ac:dyDescent="0.3">
      <c r="I4181" s="199">
        <v>0</v>
      </c>
      <c r="J4181" s="199">
        <v>0</v>
      </c>
      <c r="K4181" s="199" t="e">
        <f ca="1"/>
        <v>#NAME?</v>
      </c>
      <c r="T4181" s="199">
        <v>0</v>
      </c>
      <c r="U4181" s="199">
        <v>0</v>
      </c>
    </row>
    <row r="4182" spans="9:21" x14ac:dyDescent="0.3">
      <c r="I4182" s="199">
        <v>0</v>
      </c>
      <c r="J4182" s="199">
        <v>0</v>
      </c>
      <c r="K4182" s="199" t="e">
        <f ca="1"/>
        <v>#NAME?</v>
      </c>
      <c r="T4182" s="199">
        <v>0</v>
      </c>
      <c r="U4182" s="199">
        <v>0</v>
      </c>
    </row>
    <row r="4183" spans="9:21" x14ac:dyDescent="0.3">
      <c r="I4183" s="199">
        <v>0</v>
      </c>
      <c r="J4183" s="199">
        <v>0</v>
      </c>
      <c r="K4183" s="199" t="e">
        <f ca="1"/>
        <v>#NAME?</v>
      </c>
      <c r="T4183" s="199">
        <v>0</v>
      </c>
      <c r="U4183" s="199">
        <v>0</v>
      </c>
    </row>
    <row r="4184" spans="9:21" x14ac:dyDescent="0.3">
      <c r="I4184" s="199">
        <v>0</v>
      </c>
      <c r="J4184" s="199">
        <v>0</v>
      </c>
      <c r="K4184" s="199" t="e">
        <f ca="1"/>
        <v>#NAME?</v>
      </c>
      <c r="T4184" s="199">
        <v>0</v>
      </c>
      <c r="U4184" s="199">
        <v>0</v>
      </c>
    </row>
    <row r="4185" spans="9:21" x14ac:dyDescent="0.3">
      <c r="I4185" s="199">
        <v>0</v>
      </c>
      <c r="J4185" s="199">
        <v>0</v>
      </c>
      <c r="K4185" s="199" t="e">
        <f ca="1"/>
        <v>#NAME?</v>
      </c>
      <c r="T4185" s="199">
        <v>0</v>
      </c>
      <c r="U4185" s="199">
        <v>0</v>
      </c>
    </row>
    <row r="4186" spans="9:21" x14ac:dyDescent="0.3">
      <c r="I4186" s="199">
        <v>0</v>
      </c>
      <c r="J4186" s="199">
        <v>0</v>
      </c>
      <c r="K4186" s="199" t="e">
        <f ca="1"/>
        <v>#NAME?</v>
      </c>
      <c r="T4186" s="199">
        <v>0</v>
      </c>
      <c r="U4186" s="199">
        <v>0</v>
      </c>
    </row>
    <row r="4187" spans="9:21" x14ac:dyDescent="0.3">
      <c r="I4187" s="199">
        <v>0</v>
      </c>
      <c r="J4187" s="199">
        <v>0</v>
      </c>
      <c r="K4187" s="199" t="e">
        <f ca="1"/>
        <v>#NAME?</v>
      </c>
      <c r="T4187" s="199">
        <v>0</v>
      </c>
      <c r="U4187" s="199">
        <v>0</v>
      </c>
    </row>
    <row r="4188" spans="9:21" x14ac:dyDescent="0.3">
      <c r="I4188" s="199">
        <v>0</v>
      </c>
      <c r="J4188" s="199">
        <v>0</v>
      </c>
      <c r="K4188" s="199" t="e">
        <f ca="1"/>
        <v>#NAME?</v>
      </c>
      <c r="T4188" s="199">
        <v>0</v>
      </c>
      <c r="U4188" s="199">
        <v>0</v>
      </c>
    </row>
    <row r="4189" spans="9:21" x14ac:dyDescent="0.3">
      <c r="I4189" s="199">
        <v>0</v>
      </c>
      <c r="J4189" s="199">
        <v>0</v>
      </c>
      <c r="K4189" s="199" t="e">
        <f ca="1"/>
        <v>#NAME?</v>
      </c>
      <c r="T4189" s="199">
        <v>0</v>
      </c>
      <c r="U4189" s="199">
        <v>0</v>
      </c>
    </row>
    <row r="4190" spans="9:21" x14ac:dyDescent="0.3">
      <c r="I4190" s="199">
        <v>0</v>
      </c>
      <c r="J4190" s="199">
        <v>0</v>
      </c>
      <c r="K4190" s="199" t="e">
        <f ca="1"/>
        <v>#NAME?</v>
      </c>
      <c r="T4190" s="199">
        <v>0</v>
      </c>
      <c r="U4190" s="199">
        <v>0</v>
      </c>
    </row>
    <row r="4191" spans="9:21" x14ac:dyDescent="0.3">
      <c r="I4191" s="199">
        <v>0</v>
      </c>
      <c r="J4191" s="199">
        <v>0</v>
      </c>
      <c r="K4191" s="199" t="e">
        <f ca="1"/>
        <v>#NAME?</v>
      </c>
      <c r="T4191" s="199">
        <v>0</v>
      </c>
      <c r="U4191" s="199">
        <v>0</v>
      </c>
    </row>
    <row r="4192" spans="9:21" x14ac:dyDescent="0.3">
      <c r="I4192" s="199">
        <v>0</v>
      </c>
      <c r="J4192" s="199">
        <v>0</v>
      </c>
      <c r="K4192" s="199" t="e">
        <f ca="1"/>
        <v>#NAME?</v>
      </c>
      <c r="T4192" s="199">
        <v>0</v>
      </c>
      <c r="U4192" s="199">
        <v>0</v>
      </c>
    </row>
    <row r="4193" spans="9:21" x14ac:dyDescent="0.3">
      <c r="I4193" s="199">
        <v>0</v>
      </c>
      <c r="J4193" s="199">
        <v>0</v>
      </c>
      <c r="K4193" s="199" t="e">
        <f ca="1"/>
        <v>#NAME?</v>
      </c>
      <c r="T4193" s="199">
        <v>0</v>
      </c>
      <c r="U4193" s="199">
        <v>0</v>
      </c>
    </row>
    <row r="4194" spans="9:21" x14ac:dyDescent="0.3">
      <c r="I4194" s="199">
        <v>0</v>
      </c>
      <c r="J4194" s="199">
        <v>0</v>
      </c>
      <c r="K4194" s="199" t="e">
        <f ca="1"/>
        <v>#NAME?</v>
      </c>
      <c r="T4194" s="199">
        <v>0</v>
      </c>
      <c r="U4194" s="199">
        <v>0</v>
      </c>
    </row>
    <row r="4195" spans="9:21" x14ac:dyDescent="0.3">
      <c r="I4195" s="199">
        <v>0</v>
      </c>
      <c r="J4195" s="199">
        <v>0</v>
      </c>
      <c r="K4195" s="199" t="e">
        <f ca="1"/>
        <v>#NAME?</v>
      </c>
      <c r="T4195" s="199">
        <v>0</v>
      </c>
      <c r="U4195" s="199">
        <v>0</v>
      </c>
    </row>
    <row r="4196" spans="9:21" x14ac:dyDescent="0.3">
      <c r="I4196" s="199">
        <v>0</v>
      </c>
      <c r="J4196" s="199">
        <v>0</v>
      </c>
      <c r="K4196" s="199" t="e">
        <f ca="1"/>
        <v>#NAME?</v>
      </c>
      <c r="T4196" s="199">
        <v>0</v>
      </c>
      <c r="U4196" s="199">
        <v>0</v>
      </c>
    </row>
    <row r="4197" spans="9:21" x14ac:dyDescent="0.3">
      <c r="I4197" s="199">
        <v>0</v>
      </c>
      <c r="J4197" s="199">
        <v>0</v>
      </c>
      <c r="K4197" s="199" t="e">
        <f ca="1"/>
        <v>#NAME?</v>
      </c>
      <c r="T4197" s="199">
        <v>0</v>
      </c>
      <c r="U4197" s="199">
        <v>0</v>
      </c>
    </row>
    <row r="4198" spans="9:21" x14ac:dyDescent="0.3">
      <c r="I4198" s="199">
        <v>0</v>
      </c>
      <c r="J4198" s="199">
        <v>0</v>
      </c>
      <c r="K4198" s="199" t="e">
        <f ca="1"/>
        <v>#NAME?</v>
      </c>
      <c r="T4198" s="199">
        <v>0</v>
      </c>
      <c r="U4198" s="199">
        <v>0</v>
      </c>
    </row>
    <row r="4199" spans="9:21" x14ac:dyDescent="0.3">
      <c r="I4199" s="199">
        <v>0</v>
      </c>
      <c r="J4199" s="199">
        <v>0</v>
      </c>
      <c r="K4199" s="199" t="e">
        <f ca="1"/>
        <v>#NAME?</v>
      </c>
      <c r="T4199" s="199">
        <v>0</v>
      </c>
      <c r="U4199" s="199">
        <v>0</v>
      </c>
    </row>
    <row r="4200" spans="9:21" x14ac:dyDescent="0.3">
      <c r="I4200" s="199">
        <v>0</v>
      </c>
      <c r="J4200" s="199">
        <v>0</v>
      </c>
      <c r="K4200" s="199" t="e">
        <f ca="1"/>
        <v>#NAME?</v>
      </c>
      <c r="T4200" s="199">
        <v>0</v>
      </c>
      <c r="U4200" s="199">
        <v>0</v>
      </c>
    </row>
    <row r="4201" spans="9:21" x14ac:dyDescent="0.3">
      <c r="I4201" s="199">
        <v>0</v>
      </c>
      <c r="J4201" s="199">
        <v>0</v>
      </c>
      <c r="K4201" s="199" t="e">
        <f ca="1"/>
        <v>#NAME?</v>
      </c>
      <c r="T4201" s="199">
        <v>0</v>
      </c>
      <c r="U4201" s="199">
        <v>0</v>
      </c>
    </row>
    <row r="4202" spans="9:21" x14ac:dyDescent="0.3">
      <c r="I4202" s="199">
        <v>0</v>
      </c>
      <c r="J4202" s="199">
        <v>0</v>
      </c>
      <c r="K4202" s="199" t="e">
        <f ca="1"/>
        <v>#NAME?</v>
      </c>
      <c r="T4202" s="199">
        <v>0</v>
      </c>
      <c r="U4202" s="199">
        <v>0</v>
      </c>
    </row>
    <row r="4203" spans="9:21" x14ac:dyDescent="0.3">
      <c r="I4203" s="199">
        <v>0</v>
      </c>
      <c r="J4203" s="199">
        <v>0</v>
      </c>
      <c r="K4203" s="199" t="e">
        <f ca="1"/>
        <v>#NAME?</v>
      </c>
      <c r="T4203" s="199">
        <v>0</v>
      </c>
      <c r="U4203" s="199">
        <v>0</v>
      </c>
    </row>
    <row r="4204" spans="9:21" x14ac:dyDescent="0.3">
      <c r="I4204" s="199">
        <v>0</v>
      </c>
      <c r="J4204" s="199">
        <v>0</v>
      </c>
      <c r="K4204" s="199" t="e">
        <f ca="1"/>
        <v>#NAME?</v>
      </c>
      <c r="T4204" s="199">
        <v>0</v>
      </c>
      <c r="U4204" s="199">
        <v>169229.59523484507</v>
      </c>
    </row>
    <row r="4205" spans="9:21" x14ac:dyDescent="0.3">
      <c r="I4205" s="199">
        <v>0</v>
      </c>
      <c r="J4205" s="199">
        <v>0</v>
      </c>
      <c r="K4205" s="199" t="e">
        <f ca="1"/>
        <v>#NAME?</v>
      </c>
      <c r="T4205" s="199">
        <v>0</v>
      </c>
      <c r="U4205" s="199">
        <v>0</v>
      </c>
    </row>
    <row r="4206" spans="9:21" x14ac:dyDescent="0.3">
      <c r="I4206" s="199">
        <v>0</v>
      </c>
      <c r="J4206" s="199">
        <v>0</v>
      </c>
      <c r="K4206" s="199" t="e">
        <f ca="1"/>
        <v>#NAME?</v>
      </c>
      <c r="T4206" s="199">
        <v>0</v>
      </c>
      <c r="U4206" s="199">
        <v>0</v>
      </c>
    </row>
    <row r="4207" spans="9:21" x14ac:dyDescent="0.3">
      <c r="I4207" s="199">
        <v>0</v>
      </c>
      <c r="J4207" s="199">
        <v>0</v>
      </c>
      <c r="K4207" s="199" t="e">
        <f ca="1"/>
        <v>#NAME?</v>
      </c>
      <c r="T4207" s="199">
        <v>0</v>
      </c>
      <c r="U4207" s="199">
        <v>0</v>
      </c>
    </row>
    <row r="4208" spans="9:21" x14ac:dyDescent="0.3">
      <c r="I4208" s="199">
        <v>0</v>
      </c>
      <c r="J4208" s="199">
        <v>0</v>
      </c>
      <c r="K4208" s="199" t="e">
        <f ca="1"/>
        <v>#NAME?</v>
      </c>
      <c r="T4208" s="199">
        <v>0</v>
      </c>
      <c r="U4208" s="199">
        <v>0</v>
      </c>
    </row>
    <row r="4209" spans="9:21" x14ac:dyDescent="0.3">
      <c r="I4209" s="199">
        <v>0</v>
      </c>
      <c r="J4209" s="199">
        <v>0</v>
      </c>
      <c r="K4209" s="199" t="e">
        <f ca="1"/>
        <v>#NAME?</v>
      </c>
      <c r="T4209" s="199">
        <v>0</v>
      </c>
      <c r="U4209" s="199">
        <v>0</v>
      </c>
    </row>
    <row r="4210" spans="9:21" x14ac:dyDescent="0.3">
      <c r="I4210" s="199">
        <v>0</v>
      </c>
      <c r="J4210" s="199">
        <v>0</v>
      </c>
      <c r="K4210" s="199" t="e">
        <f ca="1"/>
        <v>#NAME?</v>
      </c>
      <c r="T4210" s="199">
        <v>0</v>
      </c>
      <c r="U4210" s="199">
        <v>0</v>
      </c>
    </row>
    <row r="4211" spans="9:21" x14ac:dyDescent="0.3">
      <c r="I4211" s="199">
        <v>0</v>
      </c>
      <c r="J4211" s="199">
        <v>0</v>
      </c>
      <c r="K4211" s="199" t="e">
        <f ca="1"/>
        <v>#NAME?</v>
      </c>
      <c r="T4211" s="199">
        <v>0</v>
      </c>
      <c r="U4211" s="199">
        <v>0</v>
      </c>
    </row>
    <row r="4212" spans="9:21" x14ac:dyDescent="0.3">
      <c r="I4212" s="199">
        <v>0</v>
      </c>
      <c r="J4212" s="199">
        <v>0</v>
      </c>
      <c r="K4212" s="199" t="e">
        <f ca="1"/>
        <v>#NAME?</v>
      </c>
      <c r="T4212" s="199">
        <v>0</v>
      </c>
      <c r="U4212" s="199">
        <v>0</v>
      </c>
    </row>
    <row r="4213" spans="9:21" x14ac:dyDescent="0.3">
      <c r="I4213" s="199">
        <v>0</v>
      </c>
      <c r="J4213" s="199">
        <v>0</v>
      </c>
      <c r="K4213" s="199" t="e">
        <f ca="1"/>
        <v>#NAME?</v>
      </c>
      <c r="T4213" s="199">
        <v>0</v>
      </c>
      <c r="U4213" s="199">
        <v>0</v>
      </c>
    </row>
    <row r="4214" spans="9:21" x14ac:dyDescent="0.3">
      <c r="I4214" s="199">
        <v>0</v>
      </c>
      <c r="J4214" s="199">
        <v>0</v>
      </c>
      <c r="K4214" s="199" t="e">
        <f ca="1"/>
        <v>#NAME?</v>
      </c>
      <c r="T4214" s="199">
        <v>0</v>
      </c>
      <c r="U4214" s="199">
        <v>0</v>
      </c>
    </row>
    <row r="4215" spans="9:21" x14ac:dyDescent="0.3">
      <c r="I4215" s="199">
        <v>0</v>
      </c>
      <c r="J4215" s="199">
        <v>0</v>
      </c>
      <c r="K4215" s="199" t="e">
        <f ca="1"/>
        <v>#NAME?</v>
      </c>
      <c r="T4215" s="199">
        <v>0</v>
      </c>
      <c r="U4215" s="199">
        <v>0</v>
      </c>
    </row>
    <row r="4216" spans="9:21" x14ac:dyDescent="0.3">
      <c r="I4216" s="199">
        <v>0</v>
      </c>
      <c r="J4216" s="199">
        <v>0</v>
      </c>
      <c r="K4216" s="199" t="e">
        <f ca="1"/>
        <v>#NAME?</v>
      </c>
      <c r="T4216" s="199">
        <v>0</v>
      </c>
      <c r="U4216" s="199">
        <v>0</v>
      </c>
    </row>
    <row r="4217" spans="9:21" x14ac:dyDescent="0.3">
      <c r="I4217" s="199">
        <v>0</v>
      </c>
      <c r="J4217" s="199">
        <v>0</v>
      </c>
      <c r="K4217" s="199" t="e">
        <f ca="1"/>
        <v>#NAME?</v>
      </c>
      <c r="T4217" s="199">
        <v>0</v>
      </c>
      <c r="U4217" s="199">
        <v>0</v>
      </c>
    </row>
    <row r="4218" spans="9:21" x14ac:dyDescent="0.3">
      <c r="I4218" s="199">
        <v>0</v>
      </c>
      <c r="J4218" s="199">
        <v>0</v>
      </c>
      <c r="K4218" s="199" t="e">
        <f ca="1"/>
        <v>#NAME?</v>
      </c>
      <c r="T4218" s="199">
        <v>0</v>
      </c>
      <c r="U4218" s="199">
        <v>0</v>
      </c>
    </row>
    <row r="4219" spans="9:21" x14ac:dyDescent="0.3">
      <c r="I4219" s="199">
        <v>0</v>
      </c>
      <c r="J4219" s="199">
        <v>0</v>
      </c>
      <c r="K4219" s="199" t="e">
        <f ca="1"/>
        <v>#NAME?</v>
      </c>
      <c r="T4219" s="199">
        <v>0</v>
      </c>
      <c r="U4219" s="199">
        <v>0</v>
      </c>
    </row>
    <row r="4220" spans="9:21" x14ac:dyDescent="0.3">
      <c r="I4220" s="199">
        <v>0</v>
      </c>
      <c r="J4220" s="199">
        <v>0</v>
      </c>
      <c r="K4220" s="199" t="e">
        <f ca="1"/>
        <v>#NAME?</v>
      </c>
      <c r="T4220" s="199">
        <v>0</v>
      </c>
      <c r="U4220" s="199">
        <v>0</v>
      </c>
    </row>
    <row r="4221" spans="9:21" x14ac:dyDescent="0.3">
      <c r="I4221" s="199">
        <v>0</v>
      </c>
      <c r="J4221" s="199">
        <v>0</v>
      </c>
      <c r="K4221" s="199" t="e">
        <f ca="1"/>
        <v>#NAME?</v>
      </c>
      <c r="T4221" s="199">
        <v>0</v>
      </c>
      <c r="U4221" s="199">
        <v>0</v>
      </c>
    </row>
    <row r="4222" spans="9:21" x14ac:dyDescent="0.3">
      <c r="I4222" s="199">
        <v>0</v>
      </c>
      <c r="J4222" s="199">
        <v>0</v>
      </c>
      <c r="K4222" s="199" t="e">
        <f ca="1"/>
        <v>#NAME?</v>
      </c>
      <c r="T4222" s="199">
        <v>0</v>
      </c>
      <c r="U4222" s="199">
        <v>0</v>
      </c>
    </row>
    <row r="4223" spans="9:21" x14ac:dyDescent="0.3">
      <c r="I4223" s="199">
        <v>0</v>
      </c>
      <c r="J4223" s="199">
        <v>0</v>
      </c>
      <c r="K4223" s="199" t="e">
        <f ca="1"/>
        <v>#NAME?</v>
      </c>
      <c r="T4223" s="199">
        <v>0</v>
      </c>
      <c r="U4223" s="199">
        <v>0</v>
      </c>
    </row>
    <row r="4224" spans="9:21" x14ac:dyDescent="0.3">
      <c r="I4224" s="199">
        <v>0</v>
      </c>
      <c r="J4224" s="199">
        <v>0</v>
      </c>
      <c r="K4224" s="199" t="e">
        <f ca="1"/>
        <v>#NAME?</v>
      </c>
      <c r="T4224" s="199">
        <v>0</v>
      </c>
      <c r="U4224" s="199">
        <v>0</v>
      </c>
    </row>
    <row r="4225" spans="9:21" x14ac:dyDescent="0.3">
      <c r="I4225" s="199">
        <v>0</v>
      </c>
      <c r="J4225" s="199">
        <v>0</v>
      </c>
      <c r="K4225" s="199" t="e">
        <f ca="1"/>
        <v>#NAME?</v>
      </c>
      <c r="T4225" s="199">
        <v>0</v>
      </c>
      <c r="U4225" s="199">
        <v>0</v>
      </c>
    </row>
    <row r="4226" spans="9:21" x14ac:dyDescent="0.3">
      <c r="I4226" s="199">
        <v>0</v>
      </c>
      <c r="J4226" s="199">
        <v>0</v>
      </c>
      <c r="K4226" s="199" t="e">
        <f ca="1"/>
        <v>#NAME?</v>
      </c>
      <c r="T4226" s="199">
        <v>0</v>
      </c>
      <c r="U4226" s="199">
        <v>0</v>
      </c>
    </row>
    <row r="4227" spans="9:21" x14ac:dyDescent="0.3">
      <c r="I4227" s="199">
        <v>0</v>
      </c>
      <c r="J4227" s="199">
        <v>0</v>
      </c>
      <c r="K4227" s="199" t="e">
        <f ca="1"/>
        <v>#NAME?</v>
      </c>
      <c r="T4227" s="199">
        <v>0</v>
      </c>
      <c r="U4227" s="199">
        <v>0</v>
      </c>
    </row>
    <row r="4228" spans="9:21" x14ac:dyDescent="0.3">
      <c r="I4228" s="199">
        <v>0</v>
      </c>
      <c r="J4228" s="199">
        <v>0</v>
      </c>
      <c r="K4228" s="199" t="e">
        <f ca="1"/>
        <v>#NAME?</v>
      </c>
      <c r="T4228" s="199">
        <v>0</v>
      </c>
      <c r="U4228" s="199">
        <v>0</v>
      </c>
    </row>
    <row r="4229" spans="9:21" x14ac:dyDescent="0.3">
      <c r="I4229" s="199">
        <v>0</v>
      </c>
      <c r="J4229" s="199">
        <v>0</v>
      </c>
      <c r="K4229" s="199" t="e">
        <f ca="1"/>
        <v>#NAME?</v>
      </c>
      <c r="T4229" s="199">
        <v>0</v>
      </c>
      <c r="U4229" s="199">
        <v>0</v>
      </c>
    </row>
    <row r="4230" spans="9:21" x14ac:dyDescent="0.3">
      <c r="I4230" s="199">
        <v>0</v>
      </c>
      <c r="J4230" s="199">
        <v>0</v>
      </c>
      <c r="K4230" s="199" t="e">
        <f ca="1"/>
        <v>#NAME?</v>
      </c>
      <c r="T4230" s="199">
        <v>0</v>
      </c>
      <c r="U4230" s="199">
        <v>0</v>
      </c>
    </row>
    <row r="4231" spans="9:21" x14ac:dyDescent="0.3">
      <c r="I4231" s="199">
        <v>0</v>
      </c>
      <c r="J4231" s="199">
        <v>0</v>
      </c>
      <c r="K4231" s="199" t="e">
        <f ca="1"/>
        <v>#NAME?</v>
      </c>
      <c r="T4231" s="199">
        <v>0</v>
      </c>
      <c r="U4231" s="199">
        <v>0</v>
      </c>
    </row>
    <row r="4232" spans="9:21" x14ac:dyDescent="0.3">
      <c r="I4232" s="199">
        <v>0</v>
      </c>
      <c r="J4232" s="199">
        <v>0</v>
      </c>
      <c r="K4232" s="199" t="e">
        <f ca="1"/>
        <v>#NAME?</v>
      </c>
      <c r="T4232" s="199">
        <v>0</v>
      </c>
      <c r="U4232" s="199">
        <v>0</v>
      </c>
    </row>
    <row r="4233" spans="9:21" x14ac:dyDescent="0.3">
      <c r="I4233" s="199">
        <v>0</v>
      </c>
      <c r="J4233" s="199">
        <v>0</v>
      </c>
      <c r="K4233" s="199" t="e">
        <f ca="1"/>
        <v>#NAME?</v>
      </c>
      <c r="T4233" s="199">
        <v>0</v>
      </c>
      <c r="U4233" s="199">
        <v>0</v>
      </c>
    </row>
    <row r="4234" spans="9:21" x14ac:dyDescent="0.3">
      <c r="I4234" s="199">
        <v>0</v>
      </c>
      <c r="J4234" s="199">
        <v>0</v>
      </c>
      <c r="K4234" s="199" t="e">
        <f ca="1"/>
        <v>#NAME?</v>
      </c>
      <c r="T4234" s="199">
        <v>0</v>
      </c>
      <c r="U4234" s="199">
        <v>0</v>
      </c>
    </row>
    <row r="4235" spans="9:21" x14ac:dyDescent="0.3">
      <c r="I4235" s="199">
        <v>0</v>
      </c>
      <c r="J4235" s="199">
        <v>0</v>
      </c>
      <c r="K4235" s="199" t="e">
        <f ca="1"/>
        <v>#NAME?</v>
      </c>
      <c r="T4235" s="199">
        <v>0</v>
      </c>
      <c r="U4235" s="199">
        <v>0</v>
      </c>
    </row>
    <row r="4236" spans="9:21" x14ac:dyDescent="0.3">
      <c r="I4236" s="199">
        <v>0</v>
      </c>
      <c r="J4236" s="199">
        <v>0</v>
      </c>
      <c r="K4236" s="199" t="e">
        <f ca="1"/>
        <v>#NAME?</v>
      </c>
      <c r="T4236" s="199">
        <v>0</v>
      </c>
      <c r="U4236" s="199">
        <v>0</v>
      </c>
    </row>
    <row r="4237" spans="9:21" x14ac:dyDescent="0.3">
      <c r="I4237" s="199">
        <v>0</v>
      </c>
      <c r="J4237" s="199">
        <v>0</v>
      </c>
      <c r="K4237" s="199" t="e">
        <f ca="1"/>
        <v>#NAME?</v>
      </c>
      <c r="T4237" s="199">
        <v>0</v>
      </c>
      <c r="U4237" s="199">
        <v>53604.420068981024</v>
      </c>
    </row>
    <row r="4238" spans="9:21" x14ac:dyDescent="0.3">
      <c r="I4238" s="199">
        <v>0</v>
      </c>
      <c r="J4238" s="199">
        <v>0</v>
      </c>
      <c r="K4238" s="199" t="e">
        <f ca="1"/>
        <v>#NAME?</v>
      </c>
      <c r="T4238" s="199">
        <v>0</v>
      </c>
      <c r="U4238" s="199">
        <v>0</v>
      </c>
    </row>
    <row r="4239" spans="9:21" x14ac:dyDescent="0.3">
      <c r="I4239" s="199">
        <v>0</v>
      </c>
      <c r="J4239" s="199">
        <v>0</v>
      </c>
      <c r="K4239" s="199" t="e">
        <f ca="1"/>
        <v>#NAME?</v>
      </c>
      <c r="T4239" s="199">
        <v>0</v>
      </c>
      <c r="U4239" s="199">
        <v>0</v>
      </c>
    </row>
    <row r="4240" spans="9:21" x14ac:dyDescent="0.3">
      <c r="I4240" s="199">
        <v>0</v>
      </c>
      <c r="J4240" s="199">
        <v>0</v>
      </c>
      <c r="K4240" s="199" t="e">
        <f ca="1"/>
        <v>#NAME?</v>
      </c>
      <c r="T4240" s="199">
        <v>0</v>
      </c>
      <c r="U4240" s="199">
        <v>0</v>
      </c>
    </row>
    <row r="4241" spans="9:21" x14ac:dyDescent="0.3">
      <c r="I4241" s="199">
        <v>0</v>
      </c>
      <c r="J4241" s="199">
        <v>0</v>
      </c>
      <c r="K4241" s="199" t="e">
        <f ca="1"/>
        <v>#NAME?</v>
      </c>
      <c r="T4241" s="199">
        <v>0</v>
      </c>
      <c r="U4241" s="199">
        <v>0</v>
      </c>
    </row>
    <row r="4242" spans="9:21" x14ac:dyDescent="0.3">
      <c r="I4242" s="199">
        <v>0</v>
      </c>
      <c r="J4242" s="199">
        <v>0</v>
      </c>
      <c r="K4242" s="199" t="e">
        <f ca="1"/>
        <v>#NAME?</v>
      </c>
      <c r="T4242" s="199">
        <v>0</v>
      </c>
      <c r="U4242" s="199">
        <v>0</v>
      </c>
    </row>
    <row r="4243" spans="9:21" x14ac:dyDescent="0.3">
      <c r="I4243" s="199">
        <v>0</v>
      </c>
      <c r="J4243" s="199">
        <v>0</v>
      </c>
      <c r="K4243" s="199" t="e">
        <f ca="1"/>
        <v>#NAME?</v>
      </c>
      <c r="T4243" s="199">
        <v>0</v>
      </c>
      <c r="U4243" s="199">
        <v>0</v>
      </c>
    </row>
    <row r="4244" spans="9:21" x14ac:dyDescent="0.3">
      <c r="I4244" s="199">
        <v>0</v>
      </c>
      <c r="J4244" s="199">
        <v>0</v>
      </c>
      <c r="K4244" s="199" t="e">
        <f ca="1"/>
        <v>#NAME?</v>
      </c>
      <c r="T4244" s="199">
        <v>0</v>
      </c>
      <c r="U4244" s="199">
        <v>0</v>
      </c>
    </row>
    <row r="4245" spans="9:21" x14ac:dyDescent="0.3">
      <c r="I4245" s="199">
        <v>0</v>
      </c>
      <c r="J4245" s="199">
        <v>0</v>
      </c>
      <c r="K4245" s="199" t="e">
        <f ca="1"/>
        <v>#NAME?</v>
      </c>
      <c r="T4245" s="199">
        <v>0</v>
      </c>
      <c r="U4245" s="199">
        <v>0</v>
      </c>
    </row>
    <row r="4246" spans="9:21" x14ac:dyDescent="0.3">
      <c r="I4246" s="199">
        <v>0</v>
      </c>
      <c r="J4246" s="199">
        <v>0</v>
      </c>
      <c r="K4246" s="199" t="e">
        <f ca="1"/>
        <v>#NAME?</v>
      </c>
      <c r="T4246" s="199">
        <v>0</v>
      </c>
      <c r="U4246" s="199">
        <v>0</v>
      </c>
    </row>
    <row r="4247" spans="9:21" x14ac:dyDescent="0.3">
      <c r="I4247" s="199">
        <v>0</v>
      </c>
      <c r="J4247" s="199">
        <v>0</v>
      </c>
      <c r="K4247" s="199" t="e">
        <f ca="1"/>
        <v>#NAME?</v>
      </c>
      <c r="T4247" s="199">
        <v>0</v>
      </c>
      <c r="U4247" s="199">
        <v>0</v>
      </c>
    </row>
    <row r="4248" spans="9:21" x14ac:dyDescent="0.3">
      <c r="I4248" s="199">
        <v>0</v>
      </c>
      <c r="J4248" s="199">
        <v>0</v>
      </c>
      <c r="K4248" s="199" t="e">
        <f ca="1"/>
        <v>#NAME?</v>
      </c>
      <c r="T4248" s="199">
        <v>0</v>
      </c>
      <c r="U4248" s="199">
        <v>0</v>
      </c>
    </row>
    <row r="4249" spans="9:21" x14ac:dyDescent="0.3">
      <c r="I4249" s="199">
        <v>0</v>
      </c>
      <c r="J4249" s="199">
        <v>0</v>
      </c>
      <c r="K4249" s="199" t="e">
        <f ca="1"/>
        <v>#NAME?</v>
      </c>
      <c r="T4249" s="199">
        <v>0</v>
      </c>
      <c r="U4249" s="199">
        <v>0</v>
      </c>
    </row>
    <row r="4250" spans="9:21" x14ac:dyDescent="0.3">
      <c r="I4250" s="199">
        <v>0</v>
      </c>
      <c r="J4250" s="199">
        <v>0</v>
      </c>
      <c r="K4250" s="199" t="e">
        <f ca="1"/>
        <v>#NAME?</v>
      </c>
      <c r="T4250" s="199">
        <v>0</v>
      </c>
      <c r="U4250" s="199">
        <v>0</v>
      </c>
    </row>
    <row r="4251" spans="9:21" x14ac:dyDescent="0.3">
      <c r="I4251" s="199">
        <v>0</v>
      </c>
      <c r="J4251" s="199">
        <v>0</v>
      </c>
      <c r="K4251" s="199" t="e">
        <f ca="1"/>
        <v>#NAME?</v>
      </c>
      <c r="T4251" s="199">
        <v>0</v>
      </c>
      <c r="U4251" s="199">
        <v>0</v>
      </c>
    </row>
    <row r="4252" spans="9:21" x14ac:dyDescent="0.3">
      <c r="I4252" s="199">
        <v>0</v>
      </c>
      <c r="J4252" s="199">
        <v>0</v>
      </c>
      <c r="K4252" s="199" t="e">
        <f ca="1"/>
        <v>#NAME?</v>
      </c>
      <c r="T4252" s="199">
        <v>0</v>
      </c>
      <c r="U4252" s="199">
        <v>0</v>
      </c>
    </row>
    <row r="4253" spans="9:21" x14ac:dyDescent="0.3">
      <c r="I4253" s="199">
        <v>0</v>
      </c>
      <c r="J4253" s="199">
        <v>0</v>
      </c>
      <c r="K4253" s="199" t="e">
        <f ca="1"/>
        <v>#NAME?</v>
      </c>
      <c r="T4253" s="199">
        <v>0</v>
      </c>
      <c r="U4253" s="199">
        <v>0</v>
      </c>
    </row>
    <row r="4254" spans="9:21" x14ac:dyDescent="0.3">
      <c r="I4254" s="199">
        <v>0</v>
      </c>
      <c r="J4254" s="199">
        <v>0</v>
      </c>
      <c r="K4254" s="199" t="e">
        <f ca="1"/>
        <v>#NAME?</v>
      </c>
      <c r="T4254" s="199">
        <v>0</v>
      </c>
      <c r="U4254" s="199">
        <v>0</v>
      </c>
    </row>
    <row r="4255" spans="9:21" x14ac:dyDescent="0.3">
      <c r="I4255" s="199">
        <v>0</v>
      </c>
      <c r="J4255" s="199">
        <v>0</v>
      </c>
      <c r="K4255" s="199" t="e">
        <f ca="1"/>
        <v>#NAME?</v>
      </c>
      <c r="T4255" s="199">
        <v>0</v>
      </c>
      <c r="U4255" s="199">
        <v>0</v>
      </c>
    </row>
    <row r="4256" spans="9:21" x14ac:dyDescent="0.3">
      <c r="I4256" s="199">
        <v>0</v>
      </c>
      <c r="J4256" s="199">
        <v>0</v>
      </c>
      <c r="K4256" s="199" t="e">
        <f ca="1"/>
        <v>#NAME?</v>
      </c>
      <c r="T4256" s="199">
        <v>0</v>
      </c>
      <c r="U4256" s="199">
        <v>0</v>
      </c>
    </row>
    <row r="4257" spans="9:21" x14ac:dyDescent="0.3">
      <c r="I4257" s="199">
        <v>0</v>
      </c>
      <c r="J4257" s="199">
        <v>0</v>
      </c>
      <c r="K4257" s="199" t="e">
        <f ca="1"/>
        <v>#NAME?</v>
      </c>
      <c r="T4257" s="199">
        <v>0</v>
      </c>
      <c r="U4257" s="199">
        <v>0</v>
      </c>
    </row>
    <row r="4258" spans="9:21" x14ac:dyDescent="0.3">
      <c r="I4258" s="199">
        <v>0</v>
      </c>
      <c r="J4258" s="199">
        <v>0</v>
      </c>
      <c r="K4258" s="199" t="e">
        <f ca="1"/>
        <v>#NAME?</v>
      </c>
      <c r="T4258" s="199">
        <v>0</v>
      </c>
      <c r="U4258" s="199">
        <v>0</v>
      </c>
    </row>
    <row r="4259" spans="9:21" x14ac:dyDescent="0.3">
      <c r="I4259" s="199">
        <v>0</v>
      </c>
      <c r="J4259" s="199">
        <v>0</v>
      </c>
      <c r="K4259" s="199" t="e">
        <f ca="1"/>
        <v>#NAME?</v>
      </c>
      <c r="T4259" s="199">
        <v>0</v>
      </c>
      <c r="U4259" s="199">
        <v>0</v>
      </c>
    </row>
    <row r="4260" spans="9:21" x14ac:dyDescent="0.3">
      <c r="I4260" s="199">
        <v>0</v>
      </c>
      <c r="J4260" s="199">
        <v>0</v>
      </c>
      <c r="K4260" s="199" t="e">
        <f ca="1"/>
        <v>#NAME?</v>
      </c>
      <c r="T4260" s="199">
        <v>0</v>
      </c>
      <c r="U4260" s="199">
        <v>10760.359420868635</v>
      </c>
    </row>
    <row r="4261" spans="9:21" x14ac:dyDescent="0.3">
      <c r="I4261" s="199">
        <v>0</v>
      </c>
      <c r="J4261" s="199">
        <v>0</v>
      </c>
      <c r="K4261" s="199" t="e">
        <f ca="1"/>
        <v>#NAME?</v>
      </c>
      <c r="T4261" s="199">
        <v>0</v>
      </c>
      <c r="U4261" s="199">
        <v>0</v>
      </c>
    </row>
    <row r="4262" spans="9:21" x14ac:dyDescent="0.3">
      <c r="I4262" s="199">
        <v>0</v>
      </c>
      <c r="J4262" s="199">
        <v>0</v>
      </c>
      <c r="K4262" s="199" t="e">
        <f ca="1"/>
        <v>#NAME?</v>
      </c>
      <c r="T4262" s="199">
        <v>0</v>
      </c>
      <c r="U4262" s="199">
        <v>0</v>
      </c>
    </row>
    <row r="4263" spans="9:21" x14ac:dyDescent="0.3">
      <c r="I4263" s="199">
        <v>0</v>
      </c>
      <c r="J4263" s="199">
        <v>0</v>
      </c>
      <c r="K4263" s="199" t="e">
        <f ca="1"/>
        <v>#NAME?</v>
      </c>
      <c r="T4263" s="199">
        <v>0</v>
      </c>
      <c r="U4263" s="199">
        <v>0</v>
      </c>
    </row>
    <row r="4264" spans="9:21" x14ac:dyDescent="0.3">
      <c r="I4264" s="199">
        <v>0</v>
      </c>
      <c r="J4264" s="199">
        <v>0</v>
      </c>
      <c r="K4264" s="199" t="e">
        <f ca="1"/>
        <v>#NAME?</v>
      </c>
      <c r="T4264" s="199">
        <v>0</v>
      </c>
      <c r="U4264" s="199">
        <v>0</v>
      </c>
    </row>
    <row r="4265" spans="9:21" x14ac:dyDescent="0.3">
      <c r="I4265" s="199">
        <v>0</v>
      </c>
      <c r="J4265" s="199">
        <v>0</v>
      </c>
      <c r="K4265" s="199" t="e">
        <f ca="1"/>
        <v>#NAME?</v>
      </c>
      <c r="T4265" s="199">
        <v>0</v>
      </c>
      <c r="U4265" s="199">
        <v>0</v>
      </c>
    </row>
    <row r="4266" spans="9:21" x14ac:dyDescent="0.3">
      <c r="I4266" s="199">
        <v>0</v>
      </c>
      <c r="J4266" s="199">
        <v>0</v>
      </c>
      <c r="K4266" s="199" t="e">
        <f ca="1"/>
        <v>#NAME?</v>
      </c>
      <c r="T4266" s="199">
        <v>0</v>
      </c>
      <c r="U4266" s="199">
        <v>0</v>
      </c>
    </row>
    <row r="4267" spans="9:21" x14ac:dyDescent="0.3">
      <c r="I4267" s="199">
        <v>0</v>
      </c>
      <c r="J4267" s="199">
        <v>0</v>
      </c>
      <c r="K4267" s="199" t="e">
        <f ca="1"/>
        <v>#NAME?</v>
      </c>
      <c r="T4267" s="199">
        <v>0</v>
      </c>
      <c r="U4267" s="199">
        <v>0</v>
      </c>
    </row>
    <row r="4268" spans="9:21" x14ac:dyDescent="0.3">
      <c r="I4268" s="199">
        <v>0</v>
      </c>
      <c r="J4268" s="199">
        <v>0</v>
      </c>
      <c r="K4268" s="199" t="e">
        <f ca="1"/>
        <v>#NAME?</v>
      </c>
      <c r="T4268" s="199">
        <v>0</v>
      </c>
      <c r="U4268" s="199">
        <v>0</v>
      </c>
    </row>
    <row r="4269" spans="9:21" x14ac:dyDescent="0.3">
      <c r="I4269" s="199">
        <v>0</v>
      </c>
      <c r="J4269" s="199">
        <v>0</v>
      </c>
      <c r="K4269" s="199" t="e">
        <f ca="1"/>
        <v>#NAME?</v>
      </c>
      <c r="T4269" s="199">
        <v>0</v>
      </c>
      <c r="U4269" s="199">
        <v>0</v>
      </c>
    </row>
    <row r="4270" spans="9:21" x14ac:dyDescent="0.3">
      <c r="I4270" s="199">
        <v>0</v>
      </c>
      <c r="J4270" s="199">
        <v>0</v>
      </c>
      <c r="K4270" s="199" t="e">
        <f ca="1"/>
        <v>#NAME?</v>
      </c>
      <c r="T4270" s="199">
        <v>0</v>
      </c>
      <c r="U4270" s="199">
        <v>0</v>
      </c>
    </row>
    <row r="4271" spans="9:21" x14ac:dyDescent="0.3">
      <c r="I4271" s="199">
        <v>0</v>
      </c>
      <c r="J4271" s="199">
        <v>0</v>
      </c>
      <c r="K4271" s="199" t="e">
        <f ca="1"/>
        <v>#NAME?</v>
      </c>
      <c r="T4271" s="199">
        <v>0</v>
      </c>
      <c r="U4271" s="199">
        <v>0</v>
      </c>
    </row>
    <row r="4272" spans="9:21" x14ac:dyDescent="0.3">
      <c r="I4272" s="199">
        <v>0</v>
      </c>
      <c r="J4272" s="199">
        <v>0</v>
      </c>
      <c r="K4272" s="199" t="e">
        <f ca="1"/>
        <v>#NAME?</v>
      </c>
      <c r="T4272" s="199">
        <v>0</v>
      </c>
      <c r="U4272" s="199">
        <v>0</v>
      </c>
    </row>
    <row r="4273" spans="9:21" x14ac:dyDescent="0.3">
      <c r="I4273" s="199">
        <v>0</v>
      </c>
      <c r="J4273" s="199">
        <v>0</v>
      </c>
      <c r="K4273" s="199" t="e">
        <f ca="1"/>
        <v>#NAME?</v>
      </c>
      <c r="T4273" s="199">
        <v>0</v>
      </c>
      <c r="U4273" s="199">
        <v>0</v>
      </c>
    </row>
    <row r="4274" spans="9:21" x14ac:dyDescent="0.3">
      <c r="I4274" s="199">
        <v>0</v>
      </c>
      <c r="J4274" s="199">
        <v>0</v>
      </c>
      <c r="K4274" s="199" t="e">
        <f ca="1"/>
        <v>#NAME?</v>
      </c>
      <c r="T4274" s="199">
        <v>0</v>
      </c>
      <c r="U4274" s="199">
        <v>0</v>
      </c>
    </row>
    <row r="4275" spans="9:21" x14ac:dyDescent="0.3">
      <c r="I4275" s="199">
        <v>0</v>
      </c>
      <c r="J4275" s="199">
        <v>0</v>
      </c>
      <c r="K4275" s="199" t="e">
        <f ca="1"/>
        <v>#NAME?</v>
      </c>
      <c r="T4275" s="199">
        <v>0</v>
      </c>
      <c r="U4275" s="199">
        <v>0</v>
      </c>
    </row>
    <row r="4276" spans="9:21" x14ac:dyDescent="0.3">
      <c r="I4276" s="199">
        <v>0</v>
      </c>
      <c r="J4276" s="199">
        <v>0</v>
      </c>
      <c r="K4276" s="199" t="e">
        <f ca="1"/>
        <v>#NAME?</v>
      </c>
      <c r="T4276" s="199">
        <v>0</v>
      </c>
      <c r="U4276" s="199">
        <v>0</v>
      </c>
    </row>
    <row r="4277" spans="9:21" x14ac:dyDescent="0.3">
      <c r="I4277" s="199">
        <v>0</v>
      </c>
      <c r="J4277" s="199">
        <v>0</v>
      </c>
      <c r="K4277" s="199" t="e">
        <f ca="1"/>
        <v>#NAME?</v>
      </c>
      <c r="T4277" s="199">
        <v>0</v>
      </c>
      <c r="U4277" s="199">
        <v>0</v>
      </c>
    </row>
    <row r="4278" spans="9:21" x14ac:dyDescent="0.3">
      <c r="I4278" s="199">
        <v>0</v>
      </c>
      <c r="J4278" s="199">
        <v>0</v>
      </c>
      <c r="K4278" s="199" t="e">
        <f ca="1"/>
        <v>#NAME?</v>
      </c>
      <c r="T4278" s="199">
        <v>0</v>
      </c>
      <c r="U4278" s="199">
        <v>0</v>
      </c>
    </row>
    <row r="4279" spans="9:21" x14ac:dyDescent="0.3">
      <c r="I4279" s="199">
        <v>0</v>
      </c>
      <c r="J4279" s="199">
        <v>0</v>
      </c>
      <c r="K4279" s="199" t="e">
        <f ca="1"/>
        <v>#NAME?</v>
      </c>
      <c r="T4279" s="199">
        <v>0</v>
      </c>
      <c r="U4279" s="199">
        <v>0</v>
      </c>
    </row>
    <row r="4280" spans="9:21" x14ac:dyDescent="0.3">
      <c r="I4280" s="199">
        <v>0</v>
      </c>
      <c r="J4280" s="199">
        <v>0</v>
      </c>
      <c r="K4280" s="199" t="e">
        <f ca="1"/>
        <v>#NAME?</v>
      </c>
      <c r="T4280" s="199">
        <v>0</v>
      </c>
      <c r="U4280" s="199">
        <v>0</v>
      </c>
    </row>
    <row r="4281" spans="9:21" x14ac:dyDescent="0.3">
      <c r="I4281" s="199">
        <v>0</v>
      </c>
      <c r="J4281" s="199">
        <v>0</v>
      </c>
      <c r="K4281" s="199" t="e">
        <f ca="1"/>
        <v>#NAME?</v>
      </c>
      <c r="T4281" s="199">
        <v>0</v>
      </c>
      <c r="U4281" s="199">
        <v>0</v>
      </c>
    </row>
    <row r="4282" spans="9:21" x14ac:dyDescent="0.3">
      <c r="I4282" s="199">
        <v>0</v>
      </c>
      <c r="J4282" s="199">
        <v>0</v>
      </c>
      <c r="K4282" s="199" t="e">
        <f ca="1"/>
        <v>#NAME?</v>
      </c>
      <c r="T4282" s="199">
        <v>0</v>
      </c>
      <c r="U4282" s="199">
        <v>0</v>
      </c>
    </row>
    <row r="4283" spans="9:21" x14ac:dyDescent="0.3">
      <c r="I4283" s="199">
        <v>0</v>
      </c>
      <c r="J4283" s="199">
        <v>0</v>
      </c>
      <c r="K4283" s="199" t="e">
        <f ca="1"/>
        <v>#NAME?</v>
      </c>
      <c r="T4283" s="199">
        <v>0</v>
      </c>
      <c r="U4283" s="199">
        <v>0</v>
      </c>
    </row>
    <row r="4284" spans="9:21" x14ac:dyDescent="0.3">
      <c r="I4284" s="199">
        <v>0</v>
      </c>
      <c r="J4284" s="199">
        <v>0</v>
      </c>
      <c r="K4284" s="199" t="e">
        <f ca="1"/>
        <v>#NAME?</v>
      </c>
      <c r="T4284" s="199">
        <v>0</v>
      </c>
      <c r="U4284" s="199">
        <v>0</v>
      </c>
    </row>
    <row r="4285" spans="9:21" x14ac:dyDescent="0.3">
      <c r="I4285" s="199">
        <v>0</v>
      </c>
      <c r="J4285" s="199">
        <v>0</v>
      </c>
      <c r="K4285" s="199" t="e">
        <f ca="1"/>
        <v>#NAME?</v>
      </c>
      <c r="T4285" s="199">
        <v>0</v>
      </c>
      <c r="U4285" s="199">
        <v>0</v>
      </c>
    </row>
    <row r="4286" spans="9:21" x14ac:dyDescent="0.3">
      <c r="I4286" s="199">
        <v>0</v>
      </c>
      <c r="J4286" s="199">
        <v>0</v>
      </c>
      <c r="K4286" s="199" t="e">
        <f ca="1"/>
        <v>#NAME?</v>
      </c>
      <c r="T4286" s="199">
        <v>0</v>
      </c>
      <c r="U4286" s="199">
        <v>0</v>
      </c>
    </row>
    <row r="4287" spans="9:21" x14ac:dyDescent="0.3">
      <c r="I4287" s="199">
        <v>0</v>
      </c>
      <c r="J4287" s="199">
        <v>0</v>
      </c>
      <c r="K4287" s="199" t="e">
        <f ca="1"/>
        <v>#NAME?</v>
      </c>
      <c r="T4287" s="199">
        <v>0</v>
      </c>
      <c r="U4287" s="199">
        <v>0</v>
      </c>
    </row>
    <row r="4288" spans="9:21" x14ac:dyDescent="0.3">
      <c r="I4288" s="199">
        <v>0</v>
      </c>
      <c r="J4288" s="199">
        <v>0</v>
      </c>
      <c r="K4288" s="199" t="e">
        <f ca="1"/>
        <v>#NAME?</v>
      </c>
      <c r="T4288" s="199">
        <v>0</v>
      </c>
      <c r="U4288" s="199">
        <v>0</v>
      </c>
    </row>
    <row r="4289" spans="9:21" x14ac:dyDescent="0.3">
      <c r="I4289" s="199">
        <v>0</v>
      </c>
      <c r="J4289" s="199">
        <v>0</v>
      </c>
      <c r="K4289" s="199" t="e">
        <f ca="1"/>
        <v>#NAME?</v>
      </c>
      <c r="T4289" s="199">
        <v>0</v>
      </c>
      <c r="U4289" s="199">
        <v>0</v>
      </c>
    </row>
    <row r="4290" spans="9:21" x14ac:dyDescent="0.3">
      <c r="I4290" s="199">
        <v>0</v>
      </c>
      <c r="J4290" s="199">
        <v>0</v>
      </c>
      <c r="K4290" s="199" t="e">
        <f ca="1"/>
        <v>#NAME?</v>
      </c>
      <c r="T4290" s="199">
        <v>0</v>
      </c>
      <c r="U4290" s="199">
        <v>0</v>
      </c>
    </row>
    <row r="4291" spans="9:21" x14ac:dyDescent="0.3">
      <c r="I4291" s="199">
        <v>0</v>
      </c>
      <c r="J4291" s="199">
        <v>0</v>
      </c>
      <c r="K4291" s="199" t="e">
        <f ca="1"/>
        <v>#NAME?</v>
      </c>
      <c r="T4291" s="199">
        <v>0</v>
      </c>
      <c r="U4291" s="199">
        <v>0</v>
      </c>
    </row>
    <row r="4292" spans="9:21" x14ac:dyDescent="0.3">
      <c r="I4292" s="199">
        <v>0</v>
      </c>
      <c r="J4292" s="199">
        <v>0</v>
      </c>
      <c r="K4292" s="199" t="e">
        <f ca="1"/>
        <v>#NAME?</v>
      </c>
      <c r="T4292" s="199">
        <v>0</v>
      </c>
      <c r="U4292" s="199">
        <v>0</v>
      </c>
    </row>
    <row r="4293" spans="9:21" x14ac:dyDescent="0.3">
      <c r="I4293" s="199">
        <v>0</v>
      </c>
      <c r="J4293" s="199">
        <v>0</v>
      </c>
      <c r="K4293" s="199" t="e">
        <f ca="1"/>
        <v>#NAME?</v>
      </c>
      <c r="T4293" s="199">
        <v>0</v>
      </c>
      <c r="U4293" s="199">
        <v>0</v>
      </c>
    </row>
    <row r="4294" spans="9:21" x14ac:dyDescent="0.3">
      <c r="I4294" s="199">
        <v>0</v>
      </c>
      <c r="J4294" s="199">
        <v>0</v>
      </c>
      <c r="K4294" s="199" t="e">
        <f ca="1"/>
        <v>#NAME?</v>
      </c>
      <c r="T4294" s="199">
        <v>0</v>
      </c>
      <c r="U4294" s="199">
        <v>5906.7355967894309</v>
      </c>
    </row>
    <row r="4295" spans="9:21" x14ac:dyDescent="0.3">
      <c r="I4295" s="199">
        <v>0</v>
      </c>
      <c r="J4295" s="199">
        <v>0</v>
      </c>
      <c r="K4295" s="199" t="e">
        <f ca="1"/>
        <v>#NAME?</v>
      </c>
      <c r="T4295" s="199">
        <v>0</v>
      </c>
      <c r="U4295" s="199">
        <v>0</v>
      </c>
    </row>
    <row r="4296" spans="9:21" x14ac:dyDescent="0.3">
      <c r="I4296" s="199">
        <v>0</v>
      </c>
      <c r="J4296" s="199">
        <v>0</v>
      </c>
      <c r="K4296" s="199" t="e">
        <f ca="1"/>
        <v>#NAME?</v>
      </c>
      <c r="T4296" s="199">
        <v>0</v>
      </c>
      <c r="U4296" s="199">
        <v>0</v>
      </c>
    </row>
    <row r="4297" spans="9:21" x14ac:dyDescent="0.3">
      <c r="I4297" s="199">
        <v>0</v>
      </c>
      <c r="J4297" s="199">
        <v>0</v>
      </c>
      <c r="K4297" s="199" t="e">
        <f ca="1"/>
        <v>#NAME?</v>
      </c>
      <c r="T4297" s="199">
        <v>0</v>
      </c>
      <c r="U4297" s="199">
        <v>0</v>
      </c>
    </row>
    <row r="4298" spans="9:21" x14ac:dyDescent="0.3">
      <c r="I4298" s="199">
        <v>0</v>
      </c>
      <c r="J4298" s="199">
        <v>0</v>
      </c>
      <c r="K4298" s="199" t="e">
        <f ca="1"/>
        <v>#NAME?</v>
      </c>
      <c r="T4298" s="199">
        <v>0</v>
      </c>
      <c r="U4298" s="199">
        <v>0</v>
      </c>
    </row>
    <row r="4299" spans="9:21" x14ac:dyDescent="0.3">
      <c r="I4299" s="199">
        <v>0</v>
      </c>
      <c r="J4299" s="199">
        <v>0</v>
      </c>
      <c r="K4299" s="199" t="e">
        <f ca="1"/>
        <v>#NAME?</v>
      </c>
      <c r="T4299" s="199">
        <v>0</v>
      </c>
      <c r="U4299" s="199">
        <v>0</v>
      </c>
    </row>
    <row r="4300" spans="9:21" x14ac:dyDescent="0.3">
      <c r="I4300" s="199">
        <v>0</v>
      </c>
      <c r="J4300" s="199">
        <v>0</v>
      </c>
      <c r="K4300" s="199" t="e">
        <f ca="1"/>
        <v>#NAME?</v>
      </c>
      <c r="T4300" s="199">
        <v>0</v>
      </c>
      <c r="U4300" s="199">
        <v>0</v>
      </c>
    </row>
    <row r="4301" spans="9:21" x14ac:dyDescent="0.3">
      <c r="I4301" s="199">
        <v>0</v>
      </c>
      <c r="J4301" s="199">
        <v>0</v>
      </c>
      <c r="K4301" s="199" t="e">
        <f ca="1"/>
        <v>#NAME?</v>
      </c>
      <c r="T4301" s="199">
        <v>0</v>
      </c>
      <c r="U4301" s="199">
        <v>0</v>
      </c>
    </row>
    <row r="4302" spans="9:21" x14ac:dyDescent="0.3">
      <c r="I4302" s="199">
        <v>0</v>
      </c>
      <c r="J4302" s="199">
        <v>0</v>
      </c>
      <c r="K4302" s="199" t="e">
        <f ca="1"/>
        <v>#NAME?</v>
      </c>
      <c r="T4302" s="199">
        <v>0</v>
      </c>
      <c r="U4302" s="199">
        <v>0</v>
      </c>
    </row>
    <row r="4303" spans="9:21" x14ac:dyDescent="0.3">
      <c r="I4303" s="199">
        <v>0</v>
      </c>
      <c r="J4303" s="199">
        <v>0</v>
      </c>
      <c r="K4303" s="199" t="e">
        <f ca="1"/>
        <v>#NAME?</v>
      </c>
      <c r="T4303" s="199">
        <v>0</v>
      </c>
      <c r="U4303" s="199">
        <v>0</v>
      </c>
    </row>
    <row r="4304" spans="9:21" x14ac:dyDescent="0.3">
      <c r="I4304" s="199">
        <v>0</v>
      </c>
      <c r="J4304" s="199">
        <v>0</v>
      </c>
      <c r="K4304" s="199" t="e">
        <f ca="1"/>
        <v>#NAME?</v>
      </c>
      <c r="T4304" s="199">
        <v>0</v>
      </c>
      <c r="U4304" s="199">
        <v>0</v>
      </c>
    </row>
    <row r="4305" spans="9:21" x14ac:dyDescent="0.3">
      <c r="I4305" s="199">
        <v>0</v>
      </c>
      <c r="J4305" s="199">
        <v>0</v>
      </c>
      <c r="K4305" s="199" t="e">
        <f ca="1"/>
        <v>#NAME?</v>
      </c>
      <c r="T4305" s="199">
        <v>0</v>
      </c>
      <c r="U4305" s="199">
        <v>0</v>
      </c>
    </row>
    <row r="4306" spans="9:21" x14ac:dyDescent="0.3">
      <c r="I4306" s="199">
        <v>0</v>
      </c>
      <c r="J4306" s="199">
        <v>0</v>
      </c>
      <c r="K4306" s="199" t="e">
        <f ca="1"/>
        <v>#NAME?</v>
      </c>
      <c r="T4306" s="199">
        <v>0</v>
      </c>
      <c r="U4306" s="199">
        <v>0</v>
      </c>
    </row>
    <row r="4307" spans="9:21" x14ac:dyDescent="0.3">
      <c r="I4307" s="199">
        <v>0</v>
      </c>
      <c r="J4307" s="199">
        <v>0</v>
      </c>
      <c r="K4307" s="199" t="e">
        <f ca="1"/>
        <v>#NAME?</v>
      </c>
      <c r="T4307" s="199">
        <v>0</v>
      </c>
      <c r="U4307" s="199">
        <v>0</v>
      </c>
    </row>
    <row r="4308" spans="9:21" x14ac:dyDescent="0.3">
      <c r="I4308" s="199">
        <v>0</v>
      </c>
      <c r="J4308" s="199">
        <v>0</v>
      </c>
      <c r="K4308" s="199" t="e">
        <f ca="1"/>
        <v>#NAME?</v>
      </c>
      <c r="T4308" s="199">
        <v>0</v>
      </c>
      <c r="U4308" s="199">
        <v>0</v>
      </c>
    </row>
    <row r="4309" spans="9:21" x14ac:dyDescent="0.3">
      <c r="I4309" s="199">
        <v>0</v>
      </c>
      <c r="J4309" s="199">
        <v>0</v>
      </c>
      <c r="K4309" s="199" t="e">
        <f ca="1"/>
        <v>#NAME?</v>
      </c>
      <c r="T4309" s="199">
        <v>0</v>
      </c>
      <c r="U4309" s="199">
        <v>0</v>
      </c>
    </row>
    <row r="4310" spans="9:21" x14ac:dyDescent="0.3">
      <c r="I4310" s="199">
        <v>0</v>
      </c>
      <c r="J4310" s="199">
        <v>0</v>
      </c>
      <c r="K4310" s="199" t="e">
        <f ca="1"/>
        <v>#NAME?</v>
      </c>
      <c r="T4310" s="199">
        <v>0</v>
      </c>
      <c r="U4310" s="199">
        <v>0</v>
      </c>
    </row>
    <row r="4311" spans="9:21" x14ac:dyDescent="0.3">
      <c r="I4311" s="199">
        <v>0</v>
      </c>
      <c r="J4311" s="199">
        <v>0</v>
      </c>
      <c r="K4311" s="199" t="e">
        <f ca="1"/>
        <v>#NAME?</v>
      </c>
      <c r="T4311" s="199">
        <v>0</v>
      </c>
      <c r="U4311" s="199">
        <v>0</v>
      </c>
    </row>
    <row r="4312" spans="9:21" x14ac:dyDescent="0.3">
      <c r="I4312" s="199">
        <v>0</v>
      </c>
      <c r="J4312" s="199">
        <v>0</v>
      </c>
      <c r="K4312" s="199" t="e">
        <f ca="1"/>
        <v>#NAME?</v>
      </c>
      <c r="T4312" s="199">
        <v>0</v>
      </c>
      <c r="U4312" s="199">
        <v>0</v>
      </c>
    </row>
    <row r="4313" spans="9:21" x14ac:dyDescent="0.3">
      <c r="I4313" s="199">
        <v>0</v>
      </c>
      <c r="J4313" s="199">
        <v>0</v>
      </c>
      <c r="K4313" s="199" t="e">
        <f ca="1"/>
        <v>#NAME?</v>
      </c>
      <c r="T4313" s="199">
        <v>0</v>
      </c>
      <c r="U4313" s="199">
        <v>0</v>
      </c>
    </row>
    <row r="4314" spans="9:21" x14ac:dyDescent="0.3">
      <c r="I4314" s="199">
        <v>0</v>
      </c>
      <c r="J4314" s="199">
        <v>0</v>
      </c>
      <c r="K4314" s="199" t="e">
        <f ca="1"/>
        <v>#NAME?</v>
      </c>
      <c r="T4314" s="199">
        <v>0</v>
      </c>
      <c r="U4314" s="199">
        <v>0</v>
      </c>
    </row>
    <row r="4315" spans="9:21" x14ac:dyDescent="0.3">
      <c r="I4315" s="199">
        <v>0</v>
      </c>
      <c r="J4315" s="199">
        <v>0</v>
      </c>
      <c r="K4315" s="199" t="e">
        <f ca="1"/>
        <v>#NAME?</v>
      </c>
      <c r="T4315" s="199">
        <v>0</v>
      </c>
      <c r="U4315" s="199">
        <v>0</v>
      </c>
    </row>
    <row r="4316" spans="9:21" x14ac:dyDescent="0.3">
      <c r="I4316" s="199">
        <v>0</v>
      </c>
      <c r="J4316" s="199">
        <v>0</v>
      </c>
      <c r="K4316" s="199" t="e">
        <f ca="1"/>
        <v>#NAME?</v>
      </c>
      <c r="T4316" s="199">
        <v>0</v>
      </c>
      <c r="U4316" s="199">
        <v>0</v>
      </c>
    </row>
    <row r="4317" spans="9:21" x14ac:dyDescent="0.3">
      <c r="I4317" s="199">
        <v>0</v>
      </c>
      <c r="J4317" s="199">
        <v>0</v>
      </c>
      <c r="K4317" s="199" t="e">
        <f ca="1"/>
        <v>#NAME?</v>
      </c>
      <c r="T4317" s="199">
        <v>0</v>
      </c>
      <c r="U4317" s="199">
        <v>600000</v>
      </c>
    </row>
    <row r="4318" spans="9:21" x14ac:dyDescent="0.3">
      <c r="I4318" s="199">
        <v>0</v>
      </c>
      <c r="J4318" s="199">
        <v>0</v>
      </c>
      <c r="K4318" s="199" t="e">
        <f ca="1"/>
        <v>#NAME?</v>
      </c>
      <c r="T4318" s="199">
        <v>0</v>
      </c>
      <c r="U4318" s="199">
        <v>0</v>
      </c>
    </row>
    <row r="4319" spans="9:21" x14ac:dyDescent="0.3">
      <c r="I4319" s="199">
        <v>0</v>
      </c>
      <c r="J4319" s="199">
        <v>0</v>
      </c>
      <c r="K4319" s="199" t="e">
        <f ca="1"/>
        <v>#NAME?</v>
      </c>
      <c r="T4319" s="199">
        <v>0</v>
      </c>
      <c r="U4319" s="199">
        <v>0</v>
      </c>
    </row>
    <row r="4320" spans="9:21" x14ac:dyDescent="0.3">
      <c r="I4320" s="199">
        <v>0</v>
      </c>
      <c r="J4320" s="199">
        <v>0</v>
      </c>
      <c r="K4320" s="199" t="e">
        <f ca="1"/>
        <v>#NAME?</v>
      </c>
      <c r="T4320" s="199">
        <v>0</v>
      </c>
      <c r="U4320" s="199">
        <v>0</v>
      </c>
    </row>
    <row r="4321" spans="9:21" x14ac:dyDescent="0.3">
      <c r="I4321" s="199">
        <v>0</v>
      </c>
      <c r="J4321" s="199">
        <v>0</v>
      </c>
      <c r="K4321" s="199" t="e">
        <f ca="1"/>
        <v>#NAME?</v>
      </c>
      <c r="T4321" s="199">
        <v>0</v>
      </c>
      <c r="U4321" s="199">
        <v>0</v>
      </c>
    </row>
    <row r="4322" spans="9:21" x14ac:dyDescent="0.3">
      <c r="I4322" s="199">
        <v>0</v>
      </c>
      <c r="J4322" s="199">
        <v>0</v>
      </c>
      <c r="K4322" s="199" t="e">
        <f ca="1"/>
        <v>#NAME?</v>
      </c>
      <c r="T4322" s="199">
        <v>0</v>
      </c>
      <c r="U4322" s="199">
        <v>0</v>
      </c>
    </row>
    <row r="4323" spans="9:21" x14ac:dyDescent="0.3">
      <c r="I4323" s="199">
        <v>0</v>
      </c>
      <c r="J4323" s="199">
        <v>0</v>
      </c>
      <c r="K4323" s="199" t="e">
        <f ca="1"/>
        <v>#NAME?</v>
      </c>
      <c r="T4323" s="199">
        <v>0</v>
      </c>
      <c r="U4323" s="199">
        <v>0</v>
      </c>
    </row>
    <row r="4324" spans="9:21" x14ac:dyDescent="0.3">
      <c r="I4324" s="199">
        <v>0</v>
      </c>
      <c r="J4324" s="199">
        <v>0</v>
      </c>
      <c r="K4324" s="199" t="e">
        <f ca="1"/>
        <v>#NAME?</v>
      </c>
      <c r="T4324" s="199">
        <v>0</v>
      </c>
      <c r="U4324" s="199">
        <v>0</v>
      </c>
    </row>
    <row r="4325" spans="9:21" x14ac:dyDescent="0.3">
      <c r="I4325" s="199">
        <v>0</v>
      </c>
      <c r="J4325" s="199">
        <v>0</v>
      </c>
      <c r="K4325" s="199" t="e">
        <f ca="1"/>
        <v>#NAME?</v>
      </c>
      <c r="T4325" s="199">
        <v>0</v>
      </c>
      <c r="U4325" s="199">
        <v>0</v>
      </c>
    </row>
    <row r="4326" spans="9:21" x14ac:dyDescent="0.3">
      <c r="I4326" s="199">
        <v>0</v>
      </c>
      <c r="J4326" s="199">
        <v>0</v>
      </c>
      <c r="K4326" s="199" t="e">
        <f ca="1"/>
        <v>#NAME?</v>
      </c>
      <c r="T4326" s="199">
        <v>0</v>
      </c>
      <c r="U4326" s="199">
        <v>0</v>
      </c>
    </row>
    <row r="4327" spans="9:21" x14ac:dyDescent="0.3">
      <c r="I4327" s="199">
        <v>0</v>
      </c>
      <c r="J4327" s="199">
        <v>0</v>
      </c>
      <c r="K4327" s="199" t="e">
        <f ca="1"/>
        <v>#NAME?</v>
      </c>
      <c r="T4327" s="199">
        <v>0</v>
      </c>
      <c r="U4327" s="199">
        <v>0</v>
      </c>
    </row>
    <row r="4328" spans="9:21" x14ac:dyDescent="0.3">
      <c r="I4328" s="199">
        <v>0</v>
      </c>
      <c r="J4328" s="199">
        <v>0</v>
      </c>
      <c r="K4328" s="199" t="e">
        <f ca="1"/>
        <v>#NAME?</v>
      </c>
      <c r="T4328" s="199">
        <v>0</v>
      </c>
      <c r="U4328" s="199">
        <v>0</v>
      </c>
    </row>
    <row r="4329" spans="9:21" x14ac:dyDescent="0.3">
      <c r="I4329" s="199">
        <v>0</v>
      </c>
      <c r="J4329" s="199">
        <v>0</v>
      </c>
      <c r="K4329" s="199" t="e">
        <f ca="1"/>
        <v>#NAME?</v>
      </c>
      <c r="T4329" s="199">
        <v>0</v>
      </c>
      <c r="U4329" s="199">
        <v>0</v>
      </c>
    </row>
    <row r="4330" spans="9:21" x14ac:dyDescent="0.3">
      <c r="I4330" s="199">
        <v>0</v>
      </c>
      <c r="J4330" s="199">
        <v>0</v>
      </c>
      <c r="K4330" s="199" t="e">
        <f ca="1"/>
        <v>#NAME?</v>
      </c>
      <c r="T4330" s="199">
        <v>0</v>
      </c>
      <c r="U4330" s="199">
        <v>0</v>
      </c>
    </row>
    <row r="4331" spans="9:21" x14ac:dyDescent="0.3">
      <c r="I4331" s="199">
        <v>0</v>
      </c>
      <c r="J4331" s="199">
        <v>0</v>
      </c>
      <c r="K4331" s="199" t="e">
        <f ca="1"/>
        <v>#NAME?</v>
      </c>
      <c r="T4331" s="199">
        <v>0</v>
      </c>
      <c r="U4331" s="199">
        <v>0</v>
      </c>
    </row>
    <row r="4332" spans="9:21" x14ac:dyDescent="0.3">
      <c r="I4332" s="199">
        <v>0</v>
      </c>
      <c r="J4332" s="199">
        <v>0</v>
      </c>
      <c r="K4332" s="199" t="e">
        <f ca="1"/>
        <v>#NAME?</v>
      </c>
      <c r="T4332" s="199">
        <v>0</v>
      </c>
      <c r="U4332" s="199">
        <v>0</v>
      </c>
    </row>
    <row r="4333" spans="9:21" x14ac:dyDescent="0.3">
      <c r="I4333" s="199">
        <v>0</v>
      </c>
      <c r="J4333" s="199">
        <v>0</v>
      </c>
      <c r="K4333" s="199" t="e">
        <f ca="1"/>
        <v>#NAME?</v>
      </c>
      <c r="T4333" s="199">
        <v>0</v>
      </c>
      <c r="U4333" s="199">
        <v>0</v>
      </c>
    </row>
    <row r="4334" spans="9:21" x14ac:dyDescent="0.3">
      <c r="I4334" s="199">
        <v>0</v>
      </c>
      <c r="J4334" s="199">
        <v>0</v>
      </c>
      <c r="K4334" s="199" t="e">
        <f ca="1"/>
        <v>#NAME?</v>
      </c>
      <c r="T4334" s="199">
        <v>0</v>
      </c>
      <c r="U4334" s="199">
        <v>0</v>
      </c>
    </row>
    <row r="4335" spans="9:21" x14ac:dyDescent="0.3">
      <c r="I4335" s="199">
        <v>0</v>
      </c>
      <c r="J4335" s="199">
        <v>0</v>
      </c>
      <c r="K4335" s="199" t="e">
        <f ca="1"/>
        <v>#NAME?</v>
      </c>
      <c r="T4335" s="199">
        <v>0</v>
      </c>
      <c r="U4335" s="199">
        <v>0</v>
      </c>
    </row>
    <row r="4336" spans="9:21" x14ac:dyDescent="0.3">
      <c r="I4336" s="199">
        <v>0</v>
      </c>
      <c r="J4336" s="199">
        <v>0</v>
      </c>
      <c r="K4336" s="199" t="e">
        <f ca="1"/>
        <v>#NAME?</v>
      </c>
      <c r="T4336" s="199">
        <v>0</v>
      </c>
      <c r="U4336" s="199">
        <v>0</v>
      </c>
    </row>
    <row r="4337" spans="9:21" x14ac:dyDescent="0.3">
      <c r="I4337" s="199">
        <v>0</v>
      </c>
      <c r="J4337" s="199">
        <v>0</v>
      </c>
      <c r="K4337" s="199" t="e">
        <f ca="1"/>
        <v>#NAME?</v>
      </c>
      <c r="T4337" s="199">
        <v>0</v>
      </c>
      <c r="U4337" s="199">
        <v>0</v>
      </c>
    </row>
    <row r="4338" spans="9:21" x14ac:dyDescent="0.3">
      <c r="I4338" s="199">
        <v>0</v>
      </c>
      <c r="J4338" s="199">
        <v>0</v>
      </c>
      <c r="K4338" s="199" t="e">
        <f ca="1"/>
        <v>#NAME?</v>
      </c>
      <c r="T4338" s="199">
        <v>0</v>
      </c>
      <c r="U4338" s="199">
        <v>0</v>
      </c>
    </row>
    <row r="4339" spans="9:21" x14ac:dyDescent="0.3">
      <c r="I4339" s="199">
        <v>0</v>
      </c>
      <c r="J4339" s="199">
        <v>0</v>
      </c>
      <c r="K4339" s="199" t="e">
        <f ca="1"/>
        <v>#NAME?</v>
      </c>
      <c r="T4339" s="199">
        <v>0</v>
      </c>
      <c r="U4339" s="199">
        <v>0</v>
      </c>
    </row>
    <row r="4340" spans="9:21" x14ac:dyDescent="0.3">
      <c r="I4340" s="199">
        <v>0</v>
      </c>
      <c r="J4340" s="199">
        <v>0</v>
      </c>
      <c r="K4340" s="199" t="e">
        <f ca="1"/>
        <v>#NAME?</v>
      </c>
      <c r="T4340" s="199">
        <v>0</v>
      </c>
      <c r="U4340" s="199">
        <v>0</v>
      </c>
    </row>
    <row r="4341" spans="9:21" x14ac:dyDescent="0.3">
      <c r="I4341" s="199">
        <v>0</v>
      </c>
      <c r="J4341" s="199">
        <v>0</v>
      </c>
      <c r="K4341" s="199" t="e">
        <f ca="1"/>
        <v>#NAME?</v>
      </c>
      <c r="T4341" s="199">
        <v>0</v>
      </c>
      <c r="U4341" s="199">
        <v>0</v>
      </c>
    </row>
    <row r="4342" spans="9:21" x14ac:dyDescent="0.3">
      <c r="I4342" s="199">
        <v>0</v>
      </c>
      <c r="J4342" s="199">
        <v>0</v>
      </c>
      <c r="K4342" s="199" t="e">
        <f ca="1"/>
        <v>#NAME?</v>
      </c>
      <c r="T4342" s="199">
        <v>0</v>
      </c>
      <c r="U4342" s="199">
        <v>0</v>
      </c>
    </row>
    <row r="4343" spans="9:21" x14ac:dyDescent="0.3">
      <c r="I4343" s="199">
        <v>0</v>
      </c>
      <c r="J4343" s="199">
        <v>0</v>
      </c>
      <c r="K4343" s="199" t="e">
        <f ca="1"/>
        <v>#NAME?</v>
      </c>
      <c r="T4343" s="199">
        <v>0</v>
      </c>
      <c r="U4343" s="199">
        <v>0</v>
      </c>
    </row>
    <row r="4344" spans="9:21" x14ac:dyDescent="0.3">
      <c r="I4344" s="199">
        <v>0</v>
      </c>
      <c r="J4344" s="199">
        <v>0</v>
      </c>
      <c r="K4344" s="199" t="e">
        <f ca="1"/>
        <v>#NAME?</v>
      </c>
      <c r="T4344" s="199">
        <v>0</v>
      </c>
      <c r="U4344" s="199">
        <v>0</v>
      </c>
    </row>
    <row r="4345" spans="9:21" x14ac:dyDescent="0.3">
      <c r="I4345" s="199">
        <v>0</v>
      </c>
      <c r="J4345" s="199">
        <v>0</v>
      </c>
      <c r="K4345" s="199" t="e">
        <f ca="1"/>
        <v>#NAME?</v>
      </c>
      <c r="T4345" s="199">
        <v>0</v>
      </c>
      <c r="U4345" s="199">
        <v>0</v>
      </c>
    </row>
    <row r="4346" spans="9:21" x14ac:dyDescent="0.3">
      <c r="I4346" s="199">
        <v>0</v>
      </c>
      <c r="J4346" s="199">
        <v>0</v>
      </c>
      <c r="K4346" s="199" t="e">
        <f ca="1"/>
        <v>#NAME?</v>
      </c>
      <c r="T4346" s="199">
        <v>0</v>
      </c>
      <c r="U4346" s="199">
        <v>0</v>
      </c>
    </row>
    <row r="4347" spans="9:21" x14ac:dyDescent="0.3">
      <c r="I4347" s="199">
        <v>0</v>
      </c>
      <c r="J4347" s="199">
        <v>0</v>
      </c>
      <c r="K4347" s="199" t="e">
        <f ca="1"/>
        <v>#NAME?</v>
      </c>
      <c r="T4347" s="199">
        <v>0</v>
      </c>
      <c r="U4347" s="199">
        <v>0</v>
      </c>
    </row>
    <row r="4348" spans="9:21" x14ac:dyDescent="0.3">
      <c r="I4348" s="199">
        <v>0</v>
      </c>
      <c r="J4348" s="199">
        <v>0</v>
      </c>
      <c r="K4348" s="199" t="e">
        <f ca="1"/>
        <v>#NAME?</v>
      </c>
      <c r="T4348" s="199">
        <v>0</v>
      </c>
      <c r="U4348" s="199">
        <v>0</v>
      </c>
    </row>
    <row r="4349" spans="9:21" x14ac:dyDescent="0.3">
      <c r="I4349" s="199">
        <v>0</v>
      </c>
      <c r="J4349" s="199">
        <v>0</v>
      </c>
      <c r="K4349" s="199" t="e">
        <f ca="1"/>
        <v>#NAME?</v>
      </c>
      <c r="T4349" s="199">
        <v>0</v>
      </c>
      <c r="U4349" s="199">
        <v>0</v>
      </c>
    </row>
    <row r="4350" spans="9:21" x14ac:dyDescent="0.3">
      <c r="I4350" s="199">
        <v>0</v>
      </c>
      <c r="J4350" s="199">
        <v>0</v>
      </c>
      <c r="K4350" s="199" t="e">
        <f ca="1"/>
        <v>#NAME?</v>
      </c>
      <c r="T4350" s="199">
        <v>0</v>
      </c>
      <c r="U4350" s="199">
        <v>0</v>
      </c>
    </row>
    <row r="4351" spans="9:21" x14ac:dyDescent="0.3">
      <c r="I4351" s="199">
        <v>0</v>
      </c>
      <c r="J4351" s="199">
        <v>0</v>
      </c>
      <c r="K4351" s="199" t="e">
        <f ca="1"/>
        <v>#NAME?</v>
      </c>
      <c r="T4351" s="199">
        <v>0</v>
      </c>
      <c r="U4351" s="199">
        <v>0</v>
      </c>
    </row>
    <row r="4352" spans="9:21" x14ac:dyDescent="0.3">
      <c r="I4352" s="199">
        <v>0</v>
      </c>
      <c r="J4352" s="199">
        <v>0</v>
      </c>
      <c r="K4352" s="199" t="e">
        <f ca="1"/>
        <v>#NAME?</v>
      </c>
      <c r="T4352" s="199">
        <v>0</v>
      </c>
      <c r="U4352" s="199">
        <v>0</v>
      </c>
    </row>
    <row r="4353" spans="9:21" x14ac:dyDescent="0.3">
      <c r="I4353" s="199">
        <v>0</v>
      </c>
      <c r="J4353" s="199">
        <v>0</v>
      </c>
      <c r="K4353" s="199" t="e">
        <f ca="1"/>
        <v>#NAME?</v>
      </c>
      <c r="T4353" s="199">
        <v>0</v>
      </c>
      <c r="U4353" s="199">
        <v>0</v>
      </c>
    </row>
    <row r="4354" spans="9:21" x14ac:dyDescent="0.3">
      <c r="I4354" s="199">
        <v>0</v>
      </c>
      <c r="J4354" s="199">
        <v>0</v>
      </c>
      <c r="K4354" s="199" t="e">
        <f ca="1"/>
        <v>#NAME?</v>
      </c>
      <c r="T4354" s="199">
        <v>0</v>
      </c>
      <c r="U4354" s="199">
        <v>0</v>
      </c>
    </row>
    <row r="4355" spans="9:21" x14ac:dyDescent="0.3">
      <c r="I4355" s="199">
        <v>0</v>
      </c>
      <c r="J4355" s="199">
        <v>0</v>
      </c>
      <c r="K4355" s="199" t="e">
        <f ca="1"/>
        <v>#NAME?</v>
      </c>
      <c r="T4355" s="199">
        <v>0</v>
      </c>
      <c r="U4355" s="199">
        <v>0</v>
      </c>
    </row>
    <row r="4356" spans="9:21" x14ac:dyDescent="0.3">
      <c r="I4356" s="199">
        <v>0</v>
      </c>
      <c r="J4356" s="199">
        <v>0</v>
      </c>
      <c r="K4356" s="199" t="e">
        <f ca="1"/>
        <v>#NAME?</v>
      </c>
      <c r="T4356" s="199">
        <v>0</v>
      </c>
      <c r="U4356" s="199">
        <v>0</v>
      </c>
    </row>
    <row r="4357" spans="9:21" x14ac:dyDescent="0.3">
      <c r="I4357" s="199">
        <v>712615.01503718062</v>
      </c>
      <c r="J4357" s="199">
        <v>112615.01503718062</v>
      </c>
      <c r="K4357" s="199" t="e">
        <f ca="1"/>
        <v>#NAME?</v>
      </c>
      <c r="T4357" s="199">
        <v>600000</v>
      </c>
      <c r="U4357" s="199">
        <v>0</v>
      </c>
    </row>
    <row r="4358" spans="9:21" x14ac:dyDescent="0.3">
      <c r="I4358" s="199">
        <v>0</v>
      </c>
      <c r="J4358" s="199">
        <v>0</v>
      </c>
      <c r="K4358" s="199" t="e">
        <f ca="1"/>
        <v>#NAME?</v>
      </c>
      <c r="T4358" s="199">
        <v>0</v>
      </c>
      <c r="U4358" s="199">
        <v>0</v>
      </c>
    </row>
    <row r="4359" spans="9:21" x14ac:dyDescent="0.3">
      <c r="I4359" s="199">
        <v>0</v>
      </c>
      <c r="J4359" s="199">
        <v>0</v>
      </c>
      <c r="K4359" s="199" t="e">
        <f ca="1"/>
        <v>#NAME?</v>
      </c>
      <c r="T4359" s="199">
        <v>0</v>
      </c>
      <c r="U4359" s="199">
        <v>0</v>
      </c>
    </row>
    <row r="4360" spans="9:21" x14ac:dyDescent="0.3">
      <c r="I4360" s="199">
        <v>0</v>
      </c>
      <c r="J4360" s="199">
        <v>0</v>
      </c>
      <c r="K4360" s="199" t="e">
        <f ca="1"/>
        <v>#NAME?</v>
      </c>
      <c r="T4360" s="199">
        <v>0</v>
      </c>
      <c r="U4360" s="199">
        <v>0</v>
      </c>
    </row>
    <row r="4361" spans="9:21" x14ac:dyDescent="0.3">
      <c r="I4361" s="199">
        <v>0</v>
      </c>
      <c r="J4361" s="199">
        <v>0</v>
      </c>
      <c r="K4361" s="199" t="e">
        <f ca="1"/>
        <v>#NAME?</v>
      </c>
      <c r="T4361" s="199">
        <v>0</v>
      </c>
      <c r="U4361" s="199">
        <v>118305.08661986186</v>
      </c>
    </row>
    <row r="4362" spans="9:21" x14ac:dyDescent="0.3">
      <c r="I4362" s="199">
        <v>0</v>
      </c>
      <c r="J4362" s="199">
        <v>0</v>
      </c>
      <c r="K4362" s="199" t="e">
        <f ca="1"/>
        <v>#NAME?</v>
      </c>
      <c r="T4362" s="199">
        <v>0</v>
      </c>
      <c r="U4362" s="199">
        <v>0</v>
      </c>
    </row>
    <row r="4363" spans="9:21" x14ac:dyDescent="0.3">
      <c r="I4363" s="199">
        <v>0</v>
      </c>
      <c r="J4363" s="199">
        <v>0</v>
      </c>
      <c r="K4363" s="199" t="e">
        <f ca="1"/>
        <v>#NAME?</v>
      </c>
      <c r="T4363" s="199">
        <v>0</v>
      </c>
      <c r="U4363" s="199">
        <v>0</v>
      </c>
    </row>
    <row r="4364" spans="9:21" x14ac:dyDescent="0.3">
      <c r="I4364" s="199">
        <v>0</v>
      </c>
      <c r="J4364" s="199">
        <v>0</v>
      </c>
      <c r="K4364" s="199" t="e">
        <f ca="1"/>
        <v>#NAME?</v>
      </c>
      <c r="T4364" s="199">
        <v>0</v>
      </c>
      <c r="U4364" s="199">
        <v>0</v>
      </c>
    </row>
    <row r="4365" spans="9:21" x14ac:dyDescent="0.3">
      <c r="I4365" s="199">
        <v>0</v>
      </c>
      <c r="J4365" s="199">
        <v>0</v>
      </c>
      <c r="K4365" s="199" t="e">
        <f ca="1"/>
        <v>#NAME?</v>
      </c>
      <c r="T4365" s="199">
        <v>0</v>
      </c>
      <c r="U4365" s="199">
        <v>0</v>
      </c>
    </row>
    <row r="4366" spans="9:21" x14ac:dyDescent="0.3">
      <c r="I4366" s="199">
        <v>0</v>
      </c>
      <c r="J4366" s="199">
        <v>0</v>
      </c>
      <c r="K4366" s="199" t="e">
        <f ca="1"/>
        <v>#NAME?</v>
      </c>
      <c r="T4366" s="199">
        <v>0</v>
      </c>
      <c r="U4366" s="199">
        <v>0</v>
      </c>
    </row>
    <row r="4367" spans="9:21" x14ac:dyDescent="0.3">
      <c r="I4367" s="199">
        <v>0</v>
      </c>
      <c r="J4367" s="199">
        <v>0</v>
      </c>
      <c r="K4367" s="199" t="e">
        <f ca="1"/>
        <v>#NAME?</v>
      </c>
      <c r="T4367" s="199">
        <v>0</v>
      </c>
      <c r="U4367" s="199">
        <v>0</v>
      </c>
    </row>
    <row r="4368" spans="9:21" x14ac:dyDescent="0.3">
      <c r="I4368" s="199">
        <v>0</v>
      </c>
      <c r="J4368" s="199">
        <v>0</v>
      </c>
      <c r="K4368" s="199" t="e">
        <f ca="1"/>
        <v>#NAME?</v>
      </c>
      <c r="T4368" s="199">
        <v>0</v>
      </c>
      <c r="U4368" s="199">
        <v>0</v>
      </c>
    </row>
    <row r="4369" spans="9:21" x14ac:dyDescent="0.3">
      <c r="I4369" s="199">
        <v>0</v>
      </c>
      <c r="J4369" s="199">
        <v>0</v>
      </c>
      <c r="K4369" s="199" t="e">
        <f ca="1"/>
        <v>#NAME?</v>
      </c>
      <c r="T4369" s="199">
        <v>0</v>
      </c>
      <c r="U4369" s="199">
        <v>0</v>
      </c>
    </row>
    <row r="4370" spans="9:21" x14ac:dyDescent="0.3">
      <c r="I4370" s="199">
        <v>0</v>
      </c>
      <c r="J4370" s="199">
        <v>0</v>
      </c>
      <c r="K4370" s="199" t="e">
        <f ca="1"/>
        <v>#NAME?</v>
      </c>
      <c r="T4370" s="199">
        <v>0</v>
      </c>
      <c r="U4370" s="199">
        <v>0</v>
      </c>
    </row>
    <row r="4371" spans="9:21" x14ac:dyDescent="0.3">
      <c r="I4371" s="199">
        <v>0</v>
      </c>
      <c r="J4371" s="199">
        <v>0</v>
      </c>
      <c r="K4371" s="199" t="e">
        <f ca="1"/>
        <v>#NAME?</v>
      </c>
      <c r="T4371" s="199">
        <v>0</v>
      </c>
      <c r="U4371" s="199">
        <v>0</v>
      </c>
    </row>
    <row r="4372" spans="9:21" x14ac:dyDescent="0.3">
      <c r="I4372" s="199">
        <v>0</v>
      </c>
      <c r="J4372" s="199">
        <v>0</v>
      </c>
      <c r="K4372" s="199" t="e">
        <f ca="1"/>
        <v>#NAME?</v>
      </c>
      <c r="T4372" s="199">
        <v>0</v>
      </c>
      <c r="U4372" s="199">
        <v>0</v>
      </c>
    </row>
    <row r="4373" spans="9:21" x14ac:dyDescent="0.3">
      <c r="I4373" s="199">
        <v>0</v>
      </c>
      <c r="J4373" s="199">
        <v>0</v>
      </c>
      <c r="K4373" s="199" t="e">
        <f ca="1"/>
        <v>#NAME?</v>
      </c>
      <c r="T4373" s="199">
        <v>0</v>
      </c>
      <c r="U4373" s="199">
        <v>0</v>
      </c>
    </row>
    <row r="4374" spans="9:21" x14ac:dyDescent="0.3">
      <c r="I4374" s="199">
        <v>0</v>
      </c>
      <c r="J4374" s="199">
        <v>0</v>
      </c>
      <c r="K4374" s="199" t="e">
        <f ca="1"/>
        <v>#NAME?</v>
      </c>
      <c r="T4374" s="199">
        <v>0</v>
      </c>
      <c r="U4374" s="199">
        <v>0</v>
      </c>
    </row>
    <row r="4375" spans="9:21" x14ac:dyDescent="0.3">
      <c r="I4375" s="199">
        <v>0</v>
      </c>
      <c r="J4375" s="199">
        <v>0</v>
      </c>
      <c r="K4375" s="199" t="e">
        <f ca="1"/>
        <v>#NAME?</v>
      </c>
      <c r="T4375" s="199">
        <v>0</v>
      </c>
      <c r="U4375" s="199">
        <v>0</v>
      </c>
    </row>
    <row r="4376" spans="9:21" x14ac:dyDescent="0.3">
      <c r="I4376" s="199">
        <v>0</v>
      </c>
      <c r="J4376" s="199">
        <v>0</v>
      </c>
      <c r="K4376" s="199" t="e">
        <f ca="1"/>
        <v>#NAME?</v>
      </c>
      <c r="T4376" s="199">
        <v>0</v>
      </c>
      <c r="U4376" s="199">
        <v>0</v>
      </c>
    </row>
    <row r="4377" spans="9:21" x14ac:dyDescent="0.3">
      <c r="I4377" s="199">
        <v>0</v>
      </c>
      <c r="J4377" s="199">
        <v>0</v>
      </c>
      <c r="K4377" s="199" t="e">
        <f ca="1"/>
        <v>#NAME?</v>
      </c>
      <c r="T4377" s="199">
        <v>0</v>
      </c>
      <c r="U4377" s="199">
        <v>0</v>
      </c>
    </row>
    <row r="4378" spans="9:21" x14ac:dyDescent="0.3">
      <c r="I4378" s="199">
        <v>440691.3881421641</v>
      </c>
      <c r="J4378" s="199">
        <v>0</v>
      </c>
      <c r="K4378" s="199" t="e">
        <f ca="1"/>
        <v>#NAME?</v>
      </c>
      <c r="T4378" s="199">
        <v>440691.3881421641</v>
      </c>
      <c r="U4378" s="199">
        <v>0</v>
      </c>
    </row>
    <row r="4379" spans="9:21" x14ac:dyDescent="0.3">
      <c r="I4379" s="199">
        <v>0</v>
      </c>
      <c r="J4379" s="199">
        <v>0</v>
      </c>
      <c r="K4379" s="199" t="e">
        <f ca="1"/>
        <v>#NAME?</v>
      </c>
      <c r="T4379" s="199">
        <v>0</v>
      </c>
      <c r="U4379" s="199">
        <v>0</v>
      </c>
    </row>
    <row r="4380" spans="9:21" x14ac:dyDescent="0.3">
      <c r="I4380" s="199">
        <v>0</v>
      </c>
      <c r="J4380" s="199">
        <v>0</v>
      </c>
      <c r="K4380" s="199" t="e">
        <f ca="1"/>
        <v>#NAME?</v>
      </c>
      <c r="T4380" s="199">
        <v>0</v>
      </c>
      <c r="U4380" s="199">
        <v>0</v>
      </c>
    </row>
    <row r="4381" spans="9:21" x14ac:dyDescent="0.3">
      <c r="I4381" s="199">
        <v>0</v>
      </c>
      <c r="J4381" s="199">
        <v>0</v>
      </c>
      <c r="K4381" s="199" t="e">
        <f ca="1"/>
        <v>#NAME?</v>
      </c>
      <c r="T4381" s="199">
        <v>0</v>
      </c>
      <c r="U4381" s="199">
        <v>0</v>
      </c>
    </row>
    <row r="4382" spans="9:21" x14ac:dyDescent="0.3">
      <c r="I4382" s="199">
        <v>0</v>
      </c>
      <c r="J4382" s="199">
        <v>0</v>
      </c>
      <c r="K4382" s="199" t="e">
        <f ca="1"/>
        <v>#NAME?</v>
      </c>
      <c r="T4382" s="199">
        <v>0</v>
      </c>
      <c r="U4382" s="199">
        <v>0</v>
      </c>
    </row>
    <row r="4383" spans="9:21" x14ac:dyDescent="0.3">
      <c r="I4383" s="199">
        <v>0</v>
      </c>
      <c r="J4383" s="199">
        <v>0</v>
      </c>
      <c r="K4383" s="199" t="e">
        <f ca="1"/>
        <v>#NAME?</v>
      </c>
      <c r="T4383" s="199">
        <v>0</v>
      </c>
      <c r="U4383" s="199">
        <v>0</v>
      </c>
    </row>
    <row r="4384" spans="9:21" x14ac:dyDescent="0.3">
      <c r="I4384" s="199">
        <v>0</v>
      </c>
      <c r="J4384" s="199">
        <v>0</v>
      </c>
      <c r="K4384" s="199" t="e">
        <f ca="1"/>
        <v>#NAME?</v>
      </c>
      <c r="T4384" s="199">
        <v>0</v>
      </c>
      <c r="U4384" s="199">
        <v>0</v>
      </c>
    </row>
    <row r="4385" spans="9:21" x14ac:dyDescent="0.3">
      <c r="I4385" s="199">
        <v>0</v>
      </c>
      <c r="J4385" s="199">
        <v>0</v>
      </c>
      <c r="K4385" s="199" t="e">
        <f ca="1"/>
        <v>#NAME?</v>
      </c>
      <c r="T4385" s="199">
        <v>0</v>
      </c>
      <c r="U4385" s="199">
        <v>0</v>
      </c>
    </row>
    <row r="4386" spans="9:21" x14ac:dyDescent="0.3">
      <c r="I4386" s="199">
        <v>0</v>
      </c>
      <c r="J4386" s="199">
        <v>0</v>
      </c>
      <c r="K4386" s="199" t="e">
        <f ca="1"/>
        <v>#NAME?</v>
      </c>
      <c r="T4386" s="199">
        <v>0</v>
      </c>
      <c r="U4386" s="199">
        <v>0</v>
      </c>
    </row>
    <row r="4387" spans="9:21" x14ac:dyDescent="0.3">
      <c r="I4387" s="199">
        <v>0</v>
      </c>
      <c r="J4387" s="199">
        <v>0</v>
      </c>
      <c r="K4387" s="199" t="e">
        <f ca="1"/>
        <v>#NAME?</v>
      </c>
      <c r="T4387" s="199">
        <v>0</v>
      </c>
      <c r="U4387" s="199">
        <v>0</v>
      </c>
    </row>
    <row r="4388" spans="9:21" x14ac:dyDescent="0.3">
      <c r="I4388" s="199">
        <v>0</v>
      </c>
      <c r="J4388" s="199">
        <v>0</v>
      </c>
      <c r="K4388" s="199" t="e">
        <f ca="1"/>
        <v>#NAME?</v>
      </c>
      <c r="T4388" s="199">
        <v>0</v>
      </c>
      <c r="U4388" s="199">
        <v>0</v>
      </c>
    </row>
    <row r="4389" spans="9:21" x14ac:dyDescent="0.3">
      <c r="I4389" s="199">
        <v>0</v>
      </c>
      <c r="J4389" s="199">
        <v>0</v>
      </c>
      <c r="K4389" s="199" t="e">
        <f ca="1"/>
        <v>#NAME?</v>
      </c>
      <c r="T4389" s="199">
        <v>0</v>
      </c>
      <c r="U4389" s="199">
        <v>0</v>
      </c>
    </row>
    <row r="4390" spans="9:21" x14ac:dyDescent="0.3">
      <c r="I4390" s="199">
        <v>0</v>
      </c>
      <c r="J4390" s="199">
        <v>0</v>
      </c>
      <c r="K4390" s="199" t="e">
        <f ca="1"/>
        <v>#NAME?</v>
      </c>
      <c r="T4390" s="199">
        <v>0</v>
      </c>
      <c r="U4390" s="199">
        <v>0</v>
      </c>
    </row>
    <row r="4391" spans="9:21" x14ac:dyDescent="0.3">
      <c r="I4391" s="199">
        <v>0</v>
      </c>
      <c r="J4391" s="199">
        <v>0</v>
      </c>
      <c r="K4391" s="199" t="e">
        <f ca="1"/>
        <v>#NAME?</v>
      </c>
      <c r="T4391" s="199">
        <v>0</v>
      </c>
      <c r="U4391" s="199">
        <v>0</v>
      </c>
    </row>
    <row r="4392" spans="9:21" x14ac:dyDescent="0.3">
      <c r="I4392" s="199">
        <v>0</v>
      </c>
      <c r="J4392" s="199">
        <v>0</v>
      </c>
      <c r="K4392" s="199" t="e">
        <f ca="1"/>
        <v>#NAME?</v>
      </c>
      <c r="T4392" s="199">
        <v>0</v>
      </c>
      <c r="U4392" s="199">
        <v>0</v>
      </c>
    </row>
    <row r="4393" spans="9:21" x14ac:dyDescent="0.3">
      <c r="I4393" s="199">
        <v>0</v>
      </c>
      <c r="J4393" s="199">
        <v>0</v>
      </c>
      <c r="K4393" s="199" t="e">
        <f ca="1"/>
        <v>#NAME?</v>
      </c>
      <c r="T4393" s="199">
        <v>0</v>
      </c>
      <c r="U4393" s="199">
        <v>0</v>
      </c>
    </row>
    <row r="4394" spans="9:21" x14ac:dyDescent="0.3">
      <c r="I4394" s="199">
        <v>0</v>
      </c>
      <c r="J4394" s="199">
        <v>0</v>
      </c>
      <c r="K4394" s="199" t="e">
        <f ca="1"/>
        <v>#NAME?</v>
      </c>
      <c r="T4394" s="199">
        <v>0</v>
      </c>
      <c r="U4394" s="199">
        <v>0</v>
      </c>
    </row>
    <row r="4395" spans="9:21" x14ac:dyDescent="0.3">
      <c r="I4395" s="199">
        <v>0</v>
      </c>
      <c r="J4395" s="199">
        <v>0</v>
      </c>
      <c r="K4395" s="199" t="e">
        <f ca="1"/>
        <v>#NAME?</v>
      </c>
      <c r="T4395" s="199">
        <v>0</v>
      </c>
      <c r="U4395" s="199">
        <v>0</v>
      </c>
    </row>
    <row r="4396" spans="9:21" x14ac:dyDescent="0.3">
      <c r="I4396" s="199">
        <v>0</v>
      </c>
      <c r="J4396" s="199">
        <v>0</v>
      </c>
      <c r="K4396" s="199" t="e">
        <f ca="1"/>
        <v>#NAME?</v>
      </c>
      <c r="T4396" s="199">
        <v>0</v>
      </c>
      <c r="U4396" s="199">
        <v>0</v>
      </c>
    </row>
    <row r="4397" spans="9:21" x14ac:dyDescent="0.3">
      <c r="I4397" s="199">
        <v>0</v>
      </c>
      <c r="J4397" s="199">
        <v>0</v>
      </c>
      <c r="K4397" s="199" t="e">
        <f ca="1"/>
        <v>#NAME?</v>
      </c>
      <c r="T4397" s="199">
        <v>0</v>
      </c>
      <c r="U4397" s="199">
        <v>0</v>
      </c>
    </row>
    <row r="4398" spans="9:21" x14ac:dyDescent="0.3">
      <c r="I4398" s="199">
        <v>0</v>
      </c>
      <c r="J4398" s="199">
        <v>0</v>
      </c>
      <c r="K4398" s="199" t="e">
        <f ca="1"/>
        <v>#NAME?</v>
      </c>
      <c r="T4398" s="199">
        <v>0</v>
      </c>
      <c r="U4398" s="199">
        <v>0</v>
      </c>
    </row>
    <row r="4399" spans="9:21" x14ac:dyDescent="0.3">
      <c r="I4399" s="199">
        <v>0</v>
      </c>
      <c r="J4399" s="199">
        <v>0</v>
      </c>
      <c r="K4399" s="199" t="e">
        <f ca="1"/>
        <v>#NAME?</v>
      </c>
      <c r="T4399" s="199">
        <v>0</v>
      </c>
      <c r="U4399" s="199">
        <v>0</v>
      </c>
    </row>
    <row r="4400" spans="9:21" x14ac:dyDescent="0.3">
      <c r="I4400" s="199">
        <v>0</v>
      </c>
      <c r="J4400" s="199">
        <v>0</v>
      </c>
      <c r="K4400" s="199" t="e">
        <f ca="1"/>
        <v>#NAME?</v>
      </c>
      <c r="T4400" s="199">
        <v>0</v>
      </c>
      <c r="U4400" s="199">
        <v>0</v>
      </c>
    </row>
    <row r="4401" spans="9:21" x14ac:dyDescent="0.3">
      <c r="I4401" s="199">
        <v>0</v>
      </c>
      <c r="J4401" s="199">
        <v>0</v>
      </c>
      <c r="K4401" s="199" t="e">
        <f ca="1"/>
        <v>#NAME?</v>
      </c>
      <c r="T4401" s="199">
        <v>0</v>
      </c>
      <c r="U4401" s="199">
        <v>0</v>
      </c>
    </row>
    <row r="4402" spans="9:21" x14ac:dyDescent="0.3">
      <c r="I4402" s="199">
        <v>0</v>
      </c>
      <c r="J4402" s="199">
        <v>0</v>
      </c>
      <c r="K4402" s="199" t="e">
        <f ca="1"/>
        <v>#NAME?</v>
      </c>
      <c r="T4402" s="199">
        <v>0</v>
      </c>
      <c r="U4402" s="199">
        <v>0</v>
      </c>
    </row>
    <row r="4403" spans="9:21" x14ac:dyDescent="0.3">
      <c r="I4403" s="199">
        <v>0</v>
      </c>
      <c r="J4403" s="199">
        <v>0</v>
      </c>
      <c r="K4403" s="199" t="e">
        <f ca="1"/>
        <v>#NAME?</v>
      </c>
      <c r="T4403" s="199">
        <v>0</v>
      </c>
      <c r="U4403" s="199">
        <v>0</v>
      </c>
    </row>
    <row r="4404" spans="9:21" x14ac:dyDescent="0.3">
      <c r="I4404" s="199">
        <v>0</v>
      </c>
      <c r="J4404" s="199">
        <v>0</v>
      </c>
      <c r="K4404" s="199" t="e">
        <f ca="1"/>
        <v>#NAME?</v>
      </c>
      <c r="T4404" s="199">
        <v>0</v>
      </c>
      <c r="U4404" s="199">
        <v>0</v>
      </c>
    </row>
    <row r="4405" spans="9:21" x14ac:dyDescent="0.3">
      <c r="I4405" s="199">
        <v>0</v>
      </c>
      <c r="J4405" s="199">
        <v>0</v>
      </c>
      <c r="K4405" s="199" t="e">
        <f ca="1"/>
        <v>#NAME?</v>
      </c>
      <c r="T4405" s="199">
        <v>0</v>
      </c>
      <c r="U4405" s="199">
        <v>0</v>
      </c>
    </row>
    <row r="4406" spans="9:21" x14ac:dyDescent="0.3">
      <c r="I4406" s="199">
        <v>583987.36833020567</v>
      </c>
      <c r="J4406" s="199">
        <v>0</v>
      </c>
      <c r="K4406" s="199" t="e">
        <f ca="1"/>
        <v>#NAME?</v>
      </c>
      <c r="T4406" s="199">
        <v>583987.36833020567</v>
      </c>
      <c r="U4406" s="199">
        <v>0</v>
      </c>
    </row>
    <row r="4407" spans="9:21" x14ac:dyDescent="0.3">
      <c r="I4407" s="199">
        <v>0</v>
      </c>
      <c r="J4407" s="199">
        <v>0</v>
      </c>
      <c r="K4407" s="199" t="e">
        <f ca="1"/>
        <v>#NAME?</v>
      </c>
      <c r="T4407" s="199">
        <v>0</v>
      </c>
      <c r="U4407" s="199">
        <v>0</v>
      </c>
    </row>
    <row r="4408" spans="9:21" x14ac:dyDescent="0.3">
      <c r="I4408" s="199">
        <v>0</v>
      </c>
      <c r="J4408" s="199">
        <v>0</v>
      </c>
      <c r="K4408" s="199" t="e">
        <f ca="1"/>
        <v>#NAME?</v>
      </c>
      <c r="T4408" s="199">
        <v>0</v>
      </c>
      <c r="U4408" s="199">
        <v>0</v>
      </c>
    </row>
    <row r="4409" spans="9:21" x14ac:dyDescent="0.3">
      <c r="I4409" s="199">
        <v>0</v>
      </c>
      <c r="J4409" s="199">
        <v>0</v>
      </c>
      <c r="K4409" s="199" t="e">
        <f ca="1"/>
        <v>#NAME?</v>
      </c>
      <c r="T4409" s="199">
        <v>0</v>
      </c>
      <c r="U4409" s="199">
        <v>0</v>
      </c>
    </row>
    <row r="4410" spans="9:21" x14ac:dyDescent="0.3">
      <c r="I4410" s="199">
        <v>0</v>
      </c>
      <c r="J4410" s="199">
        <v>0</v>
      </c>
      <c r="K4410" s="199" t="e">
        <f ca="1"/>
        <v>#NAME?</v>
      </c>
      <c r="T4410" s="199">
        <v>0</v>
      </c>
      <c r="U4410" s="199">
        <v>0</v>
      </c>
    </row>
    <row r="4411" spans="9:21" x14ac:dyDescent="0.3">
      <c r="I4411" s="199">
        <v>0</v>
      </c>
      <c r="J4411" s="199">
        <v>0</v>
      </c>
      <c r="K4411" s="199" t="e">
        <f ca="1"/>
        <v>#NAME?</v>
      </c>
      <c r="T4411" s="199">
        <v>0</v>
      </c>
      <c r="U4411" s="199">
        <v>0</v>
      </c>
    </row>
    <row r="4412" spans="9:21" x14ac:dyDescent="0.3">
      <c r="I4412" s="199">
        <v>0</v>
      </c>
      <c r="J4412" s="199">
        <v>0</v>
      </c>
      <c r="K4412" s="199" t="e">
        <f ca="1"/>
        <v>#NAME?</v>
      </c>
      <c r="T4412" s="199">
        <v>0</v>
      </c>
      <c r="U4412" s="199">
        <v>0</v>
      </c>
    </row>
    <row r="4413" spans="9:21" x14ac:dyDescent="0.3">
      <c r="I4413" s="199">
        <v>0</v>
      </c>
      <c r="J4413" s="199">
        <v>0</v>
      </c>
      <c r="K4413" s="199" t="e">
        <f ca="1"/>
        <v>#NAME?</v>
      </c>
      <c r="T4413" s="199">
        <v>0</v>
      </c>
      <c r="U4413" s="199">
        <v>0</v>
      </c>
    </row>
    <row r="4414" spans="9:21" x14ac:dyDescent="0.3">
      <c r="I4414" s="199">
        <v>0</v>
      </c>
      <c r="J4414" s="199">
        <v>0</v>
      </c>
      <c r="K4414" s="199" t="e">
        <f ca="1"/>
        <v>#NAME?</v>
      </c>
      <c r="T4414" s="199">
        <v>0</v>
      </c>
      <c r="U4414" s="199">
        <v>0</v>
      </c>
    </row>
    <row r="4415" spans="9:21" x14ac:dyDescent="0.3">
      <c r="I4415" s="199">
        <v>0</v>
      </c>
      <c r="J4415" s="199">
        <v>0</v>
      </c>
      <c r="K4415" s="199" t="e">
        <f ca="1"/>
        <v>#NAME?</v>
      </c>
      <c r="T4415" s="199">
        <v>0</v>
      </c>
      <c r="U4415" s="199">
        <v>0</v>
      </c>
    </row>
    <row r="4416" spans="9:21" x14ac:dyDescent="0.3">
      <c r="I4416" s="199">
        <v>0</v>
      </c>
      <c r="J4416" s="199">
        <v>0</v>
      </c>
      <c r="K4416" s="199" t="e">
        <f ca="1"/>
        <v>#NAME?</v>
      </c>
      <c r="T4416" s="199">
        <v>0</v>
      </c>
      <c r="U4416" s="199">
        <v>0</v>
      </c>
    </row>
    <row r="4417" spans="9:21" x14ac:dyDescent="0.3">
      <c r="I4417" s="199">
        <v>0</v>
      </c>
      <c r="J4417" s="199">
        <v>0</v>
      </c>
      <c r="K4417" s="199" t="e">
        <f ca="1"/>
        <v>#NAME?</v>
      </c>
      <c r="T4417" s="199">
        <v>0</v>
      </c>
      <c r="U4417" s="199">
        <v>0</v>
      </c>
    </row>
    <row r="4418" spans="9:21" x14ac:dyDescent="0.3">
      <c r="I4418" s="199">
        <v>0</v>
      </c>
      <c r="J4418" s="199">
        <v>0</v>
      </c>
      <c r="K4418" s="199" t="e">
        <f ca="1"/>
        <v>#NAME?</v>
      </c>
      <c r="T4418" s="199">
        <v>0</v>
      </c>
      <c r="U4418" s="199">
        <v>0</v>
      </c>
    </row>
    <row r="4419" spans="9:21" x14ac:dyDescent="0.3">
      <c r="I4419" s="199">
        <v>0</v>
      </c>
      <c r="J4419" s="199">
        <v>0</v>
      </c>
      <c r="K4419" s="199" t="e">
        <f ca="1"/>
        <v>#NAME?</v>
      </c>
      <c r="T4419" s="199">
        <v>0</v>
      </c>
      <c r="U4419" s="199">
        <v>0</v>
      </c>
    </row>
    <row r="4420" spans="9:21" x14ac:dyDescent="0.3">
      <c r="I4420" s="199">
        <v>0</v>
      </c>
      <c r="J4420" s="199">
        <v>0</v>
      </c>
      <c r="K4420" s="199" t="e">
        <f ca="1"/>
        <v>#NAME?</v>
      </c>
      <c r="T4420" s="199">
        <v>0</v>
      </c>
      <c r="U4420" s="199">
        <v>0</v>
      </c>
    </row>
    <row r="4421" spans="9:21" x14ac:dyDescent="0.3">
      <c r="I4421" s="199">
        <v>0</v>
      </c>
      <c r="J4421" s="199">
        <v>0</v>
      </c>
      <c r="K4421" s="199" t="e">
        <f ca="1"/>
        <v>#NAME?</v>
      </c>
      <c r="T4421" s="199">
        <v>0</v>
      </c>
      <c r="U4421" s="199">
        <v>0</v>
      </c>
    </row>
    <row r="4422" spans="9:21" x14ac:dyDescent="0.3">
      <c r="I4422" s="199">
        <v>0</v>
      </c>
      <c r="J4422" s="199">
        <v>0</v>
      </c>
      <c r="K4422" s="199" t="e">
        <f ca="1"/>
        <v>#NAME?</v>
      </c>
      <c r="T4422" s="199">
        <v>0</v>
      </c>
      <c r="U4422" s="199">
        <v>0</v>
      </c>
    </row>
    <row r="4423" spans="9:21" x14ac:dyDescent="0.3">
      <c r="I4423" s="199">
        <v>0</v>
      </c>
      <c r="J4423" s="199">
        <v>0</v>
      </c>
      <c r="K4423" s="199" t="e">
        <f ca="1"/>
        <v>#NAME?</v>
      </c>
      <c r="T4423" s="199">
        <v>0</v>
      </c>
      <c r="U4423" s="199">
        <v>0</v>
      </c>
    </row>
    <row r="4424" spans="9:21" x14ac:dyDescent="0.3">
      <c r="I4424" s="199">
        <v>0</v>
      </c>
      <c r="J4424" s="199">
        <v>0</v>
      </c>
      <c r="K4424" s="199" t="e">
        <f ca="1"/>
        <v>#NAME?</v>
      </c>
      <c r="T4424" s="199">
        <v>0</v>
      </c>
      <c r="U4424" s="199">
        <v>0</v>
      </c>
    </row>
    <row r="4425" spans="9:21" x14ac:dyDescent="0.3">
      <c r="I4425" s="199">
        <v>0</v>
      </c>
      <c r="J4425" s="199">
        <v>0</v>
      </c>
      <c r="K4425" s="199" t="e">
        <f ca="1"/>
        <v>#NAME?</v>
      </c>
      <c r="T4425" s="199">
        <v>0</v>
      </c>
      <c r="U4425" s="199">
        <v>214391.5693237792</v>
      </c>
    </row>
    <row r="4426" spans="9:21" x14ac:dyDescent="0.3">
      <c r="I4426" s="199">
        <v>0</v>
      </c>
      <c r="J4426" s="199">
        <v>0</v>
      </c>
      <c r="K4426" s="199" t="e">
        <f ca="1"/>
        <v>#NAME?</v>
      </c>
      <c r="T4426" s="199">
        <v>0</v>
      </c>
      <c r="U4426" s="199">
        <v>0</v>
      </c>
    </row>
    <row r="4427" spans="9:21" x14ac:dyDescent="0.3">
      <c r="I4427" s="199">
        <v>0</v>
      </c>
      <c r="J4427" s="199">
        <v>0</v>
      </c>
      <c r="K4427" s="199" t="e">
        <f ca="1"/>
        <v>#NAME?</v>
      </c>
      <c r="T4427" s="199">
        <v>0</v>
      </c>
      <c r="U4427" s="199">
        <v>0</v>
      </c>
    </row>
    <row r="4428" spans="9:21" x14ac:dyDescent="0.3">
      <c r="I4428" s="199">
        <v>0</v>
      </c>
      <c r="J4428" s="199">
        <v>0</v>
      </c>
      <c r="K4428" s="199" t="e">
        <f ca="1"/>
        <v>#NAME?</v>
      </c>
      <c r="T4428" s="199">
        <v>0</v>
      </c>
      <c r="U4428" s="199">
        <v>0</v>
      </c>
    </row>
    <row r="4429" spans="9:21" x14ac:dyDescent="0.3">
      <c r="I4429" s="199">
        <v>0</v>
      </c>
      <c r="J4429" s="199">
        <v>0</v>
      </c>
      <c r="K4429" s="199" t="e">
        <f ca="1"/>
        <v>#NAME?</v>
      </c>
      <c r="T4429" s="199">
        <v>0</v>
      </c>
      <c r="U4429" s="199">
        <v>0</v>
      </c>
    </row>
    <row r="4430" spans="9:21" x14ac:dyDescent="0.3">
      <c r="I4430" s="199">
        <v>0</v>
      </c>
      <c r="J4430" s="199">
        <v>0</v>
      </c>
      <c r="K4430" s="199" t="e">
        <f ca="1"/>
        <v>#NAME?</v>
      </c>
      <c r="T4430" s="199">
        <v>0</v>
      </c>
      <c r="U4430" s="199">
        <v>0</v>
      </c>
    </row>
    <row r="4431" spans="9:21" x14ac:dyDescent="0.3">
      <c r="I4431" s="199">
        <v>0</v>
      </c>
      <c r="J4431" s="199">
        <v>0</v>
      </c>
      <c r="K4431" s="199" t="e">
        <f ca="1"/>
        <v>#NAME?</v>
      </c>
      <c r="T4431" s="199">
        <v>0</v>
      </c>
      <c r="U4431" s="199">
        <v>0</v>
      </c>
    </row>
    <row r="4432" spans="9:21" x14ac:dyDescent="0.3">
      <c r="I4432" s="199">
        <v>0</v>
      </c>
      <c r="J4432" s="199">
        <v>0</v>
      </c>
      <c r="K4432" s="199" t="e">
        <f ca="1"/>
        <v>#NAME?</v>
      </c>
      <c r="T4432" s="199">
        <v>0</v>
      </c>
      <c r="U4432" s="199">
        <v>0</v>
      </c>
    </row>
    <row r="4433" spans="9:21" x14ac:dyDescent="0.3">
      <c r="I4433" s="199">
        <v>0</v>
      </c>
      <c r="J4433" s="199">
        <v>0</v>
      </c>
      <c r="K4433" s="199" t="e">
        <f ca="1"/>
        <v>#NAME?</v>
      </c>
      <c r="T4433" s="199">
        <v>0</v>
      </c>
      <c r="U4433" s="199">
        <v>0</v>
      </c>
    </row>
    <row r="4434" spans="9:21" x14ac:dyDescent="0.3">
      <c r="I4434" s="199">
        <v>0</v>
      </c>
      <c r="J4434" s="199">
        <v>0</v>
      </c>
      <c r="K4434" s="199" t="e">
        <f ca="1"/>
        <v>#NAME?</v>
      </c>
      <c r="T4434" s="199">
        <v>0</v>
      </c>
      <c r="U4434" s="199">
        <v>0</v>
      </c>
    </row>
    <row r="4435" spans="9:21" x14ac:dyDescent="0.3">
      <c r="I4435" s="199">
        <v>0</v>
      </c>
      <c r="J4435" s="199">
        <v>0</v>
      </c>
      <c r="K4435" s="199" t="e">
        <f ca="1"/>
        <v>#NAME?</v>
      </c>
      <c r="T4435" s="199">
        <v>0</v>
      </c>
      <c r="U4435" s="199">
        <v>0</v>
      </c>
    </row>
    <row r="4436" spans="9:21" x14ac:dyDescent="0.3">
      <c r="I4436" s="199">
        <v>0</v>
      </c>
      <c r="J4436" s="199">
        <v>0</v>
      </c>
      <c r="K4436" s="199" t="e">
        <f ca="1"/>
        <v>#NAME?</v>
      </c>
      <c r="T4436" s="199">
        <v>0</v>
      </c>
      <c r="U4436" s="199">
        <v>0</v>
      </c>
    </row>
    <row r="4437" spans="9:21" x14ac:dyDescent="0.3">
      <c r="I4437" s="199">
        <v>0</v>
      </c>
      <c r="J4437" s="199">
        <v>0</v>
      </c>
      <c r="K4437" s="199" t="e">
        <f ca="1"/>
        <v>#NAME?</v>
      </c>
      <c r="T4437" s="199">
        <v>0</v>
      </c>
      <c r="U4437" s="199">
        <v>83642.524581661972</v>
      </c>
    </row>
    <row r="4438" spans="9:21" x14ac:dyDescent="0.3">
      <c r="I4438" s="199">
        <v>0</v>
      </c>
      <c r="J4438" s="199">
        <v>0</v>
      </c>
      <c r="K4438" s="199" t="e">
        <f ca="1"/>
        <v>#NAME?</v>
      </c>
      <c r="T4438" s="199">
        <v>0</v>
      </c>
      <c r="U4438" s="199">
        <v>0</v>
      </c>
    </row>
    <row r="4439" spans="9:21" x14ac:dyDescent="0.3">
      <c r="I4439" s="199">
        <v>0</v>
      </c>
      <c r="J4439" s="199">
        <v>0</v>
      </c>
      <c r="K4439" s="199" t="e">
        <f ca="1"/>
        <v>#NAME?</v>
      </c>
      <c r="T4439" s="199">
        <v>0</v>
      </c>
      <c r="U4439" s="199">
        <v>0</v>
      </c>
    </row>
    <row r="4440" spans="9:21" x14ac:dyDescent="0.3">
      <c r="I4440" s="199">
        <v>0</v>
      </c>
      <c r="J4440" s="199">
        <v>0</v>
      </c>
      <c r="K4440" s="199" t="e">
        <f ca="1"/>
        <v>#NAME?</v>
      </c>
      <c r="T4440" s="199">
        <v>0</v>
      </c>
      <c r="U4440" s="199">
        <v>0</v>
      </c>
    </row>
    <row r="4441" spans="9:21" x14ac:dyDescent="0.3">
      <c r="I4441" s="199">
        <v>0</v>
      </c>
      <c r="J4441" s="199">
        <v>0</v>
      </c>
      <c r="K4441" s="199" t="e">
        <f ca="1"/>
        <v>#NAME?</v>
      </c>
      <c r="T4441" s="199">
        <v>0</v>
      </c>
      <c r="U4441" s="199">
        <v>0</v>
      </c>
    </row>
    <row r="4442" spans="9:21" x14ac:dyDescent="0.3">
      <c r="I4442" s="199">
        <v>0</v>
      </c>
      <c r="J4442" s="199">
        <v>0</v>
      </c>
      <c r="K4442" s="199" t="e">
        <f ca="1"/>
        <v>#NAME?</v>
      </c>
      <c r="T4442" s="199">
        <v>0</v>
      </c>
      <c r="U4442" s="199">
        <v>0</v>
      </c>
    </row>
    <row r="4443" spans="9:21" x14ac:dyDescent="0.3">
      <c r="I4443" s="199">
        <v>0</v>
      </c>
      <c r="J4443" s="199">
        <v>0</v>
      </c>
      <c r="K4443" s="199" t="e">
        <f ca="1"/>
        <v>#NAME?</v>
      </c>
      <c r="T4443" s="199">
        <v>0</v>
      </c>
      <c r="U4443" s="199">
        <v>0</v>
      </c>
    </row>
    <row r="4444" spans="9:21" x14ac:dyDescent="0.3">
      <c r="I4444" s="199">
        <v>0</v>
      </c>
      <c r="J4444" s="199">
        <v>0</v>
      </c>
      <c r="K4444" s="199" t="e">
        <f ca="1"/>
        <v>#NAME?</v>
      </c>
      <c r="T4444" s="199">
        <v>0</v>
      </c>
      <c r="U4444" s="199">
        <v>0</v>
      </c>
    </row>
    <row r="4445" spans="9:21" x14ac:dyDescent="0.3">
      <c r="I4445" s="199">
        <v>0</v>
      </c>
      <c r="J4445" s="199">
        <v>0</v>
      </c>
      <c r="K4445" s="199" t="e">
        <f ca="1"/>
        <v>#NAME?</v>
      </c>
      <c r="T4445" s="199">
        <v>0</v>
      </c>
      <c r="U4445" s="199">
        <v>0</v>
      </c>
    </row>
    <row r="4446" spans="9:21" x14ac:dyDescent="0.3">
      <c r="I4446" s="199">
        <v>0</v>
      </c>
      <c r="J4446" s="199">
        <v>0</v>
      </c>
      <c r="K4446" s="199" t="e">
        <f ca="1"/>
        <v>#NAME?</v>
      </c>
      <c r="T4446" s="199">
        <v>0</v>
      </c>
      <c r="U4446" s="199">
        <v>0</v>
      </c>
    </row>
    <row r="4447" spans="9:21" x14ac:dyDescent="0.3">
      <c r="I4447" s="199">
        <v>0</v>
      </c>
      <c r="J4447" s="199">
        <v>0</v>
      </c>
      <c r="K4447" s="199" t="e">
        <f ca="1"/>
        <v>#NAME?</v>
      </c>
      <c r="T4447" s="199">
        <v>0</v>
      </c>
      <c r="U4447" s="199">
        <v>0</v>
      </c>
    </row>
    <row r="4448" spans="9:21" x14ac:dyDescent="0.3">
      <c r="I4448" s="199">
        <v>0</v>
      </c>
      <c r="J4448" s="199">
        <v>0</v>
      </c>
      <c r="K4448" s="199" t="e">
        <f ca="1"/>
        <v>#NAME?</v>
      </c>
      <c r="T4448" s="199">
        <v>0</v>
      </c>
      <c r="U4448" s="199">
        <v>0</v>
      </c>
    </row>
    <row r="4449" spans="9:21" x14ac:dyDescent="0.3">
      <c r="I4449" s="199">
        <v>0</v>
      </c>
      <c r="J4449" s="199">
        <v>0</v>
      </c>
      <c r="K4449" s="199" t="e">
        <f ca="1"/>
        <v>#NAME?</v>
      </c>
      <c r="T4449" s="199">
        <v>0</v>
      </c>
      <c r="U4449" s="199">
        <v>0</v>
      </c>
    </row>
    <row r="4450" spans="9:21" x14ac:dyDescent="0.3">
      <c r="I4450" s="199">
        <v>0</v>
      </c>
      <c r="J4450" s="199">
        <v>0</v>
      </c>
      <c r="K4450" s="199" t="e">
        <f ca="1"/>
        <v>#NAME?</v>
      </c>
      <c r="T4450" s="199">
        <v>0</v>
      </c>
      <c r="U4450" s="199">
        <v>0</v>
      </c>
    </row>
    <row r="4451" spans="9:21" x14ac:dyDescent="0.3">
      <c r="I4451" s="199">
        <v>0</v>
      </c>
      <c r="J4451" s="199">
        <v>0</v>
      </c>
      <c r="K4451" s="199" t="e">
        <f ca="1"/>
        <v>#NAME?</v>
      </c>
      <c r="T4451" s="199">
        <v>0</v>
      </c>
      <c r="U4451" s="199">
        <v>0</v>
      </c>
    </row>
    <row r="4452" spans="9:21" x14ac:dyDescent="0.3">
      <c r="I4452" s="199">
        <v>0</v>
      </c>
      <c r="J4452" s="199">
        <v>0</v>
      </c>
      <c r="K4452" s="199" t="e">
        <f ca="1"/>
        <v>#NAME?</v>
      </c>
      <c r="T4452" s="199">
        <v>0</v>
      </c>
      <c r="U4452" s="199">
        <v>0</v>
      </c>
    </row>
    <row r="4453" spans="9:21" x14ac:dyDescent="0.3">
      <c r="I4453" s="199">
        <v>0</v>
      </c>
      <c r="J4453" s="199">
        <v>0</v>
      </c>
      <c r="K4453" s="199" t="e">
        <f ca="1"/>
        <v>#NAME?</v>
      </c>
      <c r="T4453" s="199">
        <v>0</v>
      </c>
      <c r="U4453" s="199">
        <v>0</v>
      </c>
    </row>
    <row r="4454" spans="9:21" x14ac:dyDescent="0.3">
      <c r="I4454" s="199">
        <v>0</v>
      </c>
      <c r="J4454" s="199">
        <v>0</v>
      </c>
      <c r="K4454" s="199" t="e">
        <f ca="1"/>
        <v>#NAME?</v>
      </c>
      <c r="T4454" s="199">
        <v>0</v>
      </c>
      <c r="U4454" s="199">
        <v>0</v>
      </c>
    </row>
    <row r="4455" spans="9:21" x14ac:dyDescent="0.3">
      <c r="I4455" s="199">
        <v>0</v>
      </c>
      <c r="J4455" s="199">
        <v>0</v>
      </c>
      <c r="K4455" s="199" t="e">
        <f ca="1"/>
        <v>#NAME?</v>
      </c>
      <c r="T4455" s="199">
        <v>0</v>
      </c>
      <c r="U4455" s="199">
        <v>0</v>
      </c>
    </row>
    <row r="4456" spans="9:21" x14ac:dyDescent="0.3">
      <c r="I4456" s="199">
        <v>0</v>
      </c>
      <c r="J4456" s="199">
        <v>0</v>
      </c>
      <c r="K4456" s="199" t="e">
        <f ca="1"/>
        <v>#NAME?</v>
      </c>
      <c r="T4456" s="199">
        <v>0</v>
      </c>
      <c r="U4456" s="199">
        <v>0</v>
      </c>
    </row>
    <row r="4457" spans="9:21" x14ac:dyDescent="0.3">
      <c r="I4457" s="199">
        <v>0</v>
      </c>
      <c r="J4457" s="199">
        <v>0</v>
      </c>
      <c r="K4457" s="199" t="e">
        <f ca="1"/>
        <v>#NAME?</v>
      </c>
      <c r="T4457" s="199">
        <v>0</v>
      </c>
      <c r="U4457" s="199">
        <v>0</v>
      </c>
    </row>
    <row r="4458" spans="9:21" x14ac:dyDescent="0.3">
      <c r="I4458" s="199">
        <v>0</v>
      </c>
      <c r="J4458" s="199">
        <v>0</v>
      </c>
      <c r="K4458" s="199" t="e">
        <f ca="1"/>
        <v>#NAME?</v>
      </c>
      <c r="T4458" s="199">
        <v>0</v>
      </c>
      <c r="U4458" s="199">
        <v>0</v>
      </c>
    </row>
    <row r="4459" spans="9:21" x14ac:dyDescent="0.3">
      <c r="I4459" s="199">
        <v>0</v>
      </c>
      <c r="J4459" s="199">
        <v>0</v>
      </c>
      <c r="K4459" s="199" t="e">
        <f ca="1"/>
        <v>#NAME?</v>
      </c>
      <c r="T4459" s="199">
        <v>0</v>
      </c>
      <c r="U4459" s="199">
        <v>0</v>
      </c>
    </row>
    <row r="4460" spans="9:21" x14ac:dyDescent="0.3">
      <c r="I4460" s="199">
        <v>0</v>
      </c>
      <c r="J4460" s="199">
        <v>0</v>
      </c>
      <c r="K4460" s="199" t="e">
        <f ca="1"/>
        <v>#NAME?</v>
      </c>
      <c r="T4460" s="199">
        <v>0</v>
      </c>
      <c r="U4460" s="199">
        <v>0</v>
      </c>
    </row>
    <row r="4461" spans="9:21" x14ac:dyDescent="0.3">
      <c r="I4461" s="199">
        <v>0</v>
      </c>
      <c r="J4461" s="199">
        <v>0</v>
      </c>
      <c r="K4461" s="199" t="e">
        <f ca="1"/>
        <v>#NAME?</v>
      </c>
      <c r="T4461" s="199">
        <v>0</v>
      </c>
      <c r="U4461" s="199">
        <v>0</v>
      </c>
    </row>
    <row r="4462" spans="9:21" x14ac:dyDescent="0.3">
      <c r="I4462" s="199">
        <v>0</v>
      </c>
      <c r="J4462" s="199">
        <v>0</v>
      </c>
      <c r="K4462" s="199" t="e">
        <f ca="1"/>
        <v>#NAME?</v>
      </c>
      <c r="T4462" s="199">
        <v>0</v>
      </c>
      <c r="U4462" s="199">
        <v>0</v>
      </c>
    </row>
    <row r="4463" spans="9:21" x14ac:dyDescent="0.3">
      <c r="I4463" s="199">
        <v>0</v>
      </c>
      <c r="J4463" s="199">
        <v>0</v>
      </c>
      <c r="K4463" s="199" t="e">
        <f ca="1"/>
        <v>#NAME?</v>
      </c>
      <c r="T4463" s="199">
        <v>0</v>
      </c>
      <c r="U4463" s="199">
        <v>0</v>
      </c>
    </row>
    <row r="4464" spans="9:21" x14ac:dyDescent="0.3">
      <c r="I4464" s="199">
        <v>0</v>
      </c>
      <c r="J4464" s="199">
        <v>0</v>
      </c>
      <c r="K4464" s="199" t="e">
        <f ca="1"/>
        <v>#NAME?</v>
      </c>
      <c r="T4464" s="199">
        <v>0</v>
      </c>
      <c r="U4464" s="199">
        <v>85977.894258838292</v>
      </c>
    </row>
    <row r="4465" spans="9:21" x14ac:dyDescent="0.3">
      <c r="I4465" s="199">
        <v>0</v>
      </c>
      <c r="J4465" s="199">
        <v>0</v>
      </c>
      <c r="K4465" s="199" t="e">
        <f ca="1"/>
        <v>#NAME?</v>
      </c>
      <c r="T4465" s="199">
        <v>0</v>
      </c>
      <c r="U4465" s="199">
        <v>0</v>
      </c>
    </row>
    <row r="4466" spans="9:21" x14ac:dyDescent="0.3">
      <c r="I4466" s="199">
        <v>0</v>
      </c>
      <c r="J4466" s="199">
        <v>0</v>
      </c>
      <c r="K4466" s="199" t="e">
        <f ca="1"/>
        <v>#NAME?</v>
      </c>
      <c r="T4466" s="199">
        <v>0</v>
      </c>
      <c r="U4466" s="199">
        <v>0</v>
      </c>
    </row>
    <row r="4467" spans="9:21" x14ac:dyDescent="0.3">
      <c r="I4467" s="199">
        <v>0</v>
      </c>
      <c r="J4467" s="199">
        <v>0</v>
      </c>
      <c r="K4467" s="199" t="e">
        <f ca="1"/>
        <v>#NAME?</v>
      </c>
      <c r="T4467" s="199">
        <v>0</v>
      </c>
      <c r="U4467" s="199">
        <v>0</v>
      </c>
    </row>
    <row r="4468" spans="9:21" x14ac:dyDescent="0.3">
      <c r="I4468" s="199">
        <v>0</v>
      </c>
      <c r="J4468" s="199">
        <v>0</v>
      </c>
      <c r="K4468" s="199" t="e">
        <f ca="1"/>
        <v>#NAME?</v>
      </c>
      <c r="T4468" s="199">
        <v>0</v>
      </c>
      <c r="U4468" s="199">
        <v>0</v>
      </c>
    </row>
    <row r="4469" spans="9:21" x14ac:dyDescent="0.3">
      <c r="I4469" s="199">
        <v>0</v>
      </c>
      <c r="J4469" s="199">
        <v>0</v>
      </c>
      <c r="K4469" s="199" t="e">
        <f ca="1"/>
        <v>#NAME?</v>
      </c>
      <c r="T4469" s="199">
        <v>0</v>
      </c>
      <c r="U4469" s="199">
        <v>0</v>
      </c>
    </row>
    <row r="4470" spans="9:21" x14ac:dyDescent="0.3">
      <c r="I4470" s="199">
        <v>0</v>
      </c>
      <c r="J4470" s="199">
        <v>0</v>
      </c>
      <c r="K4470" s="199" t="e">
        <f ca="1"/>
        <v>#NAME?</v>
      </c>
      <c r="T4470" s="199">
        <v>0</v>
      </c>
      <c r="U4470" s="199">
        <v>0</v>
      </c>
    </row>
    <row r="4471" spans="9:21" x14ac:dyDescent="0.3">
      <c r="I4471" s="199">
        <v>0</v>
      </c>
      <c r="J4471" s="199">
        <v>0</v>
      </c>
      <c r="K4471" s="199" t="e">
        <f ca="1"/>
        <v>#NAME?</v>
      </c>
      <c r="T4471" s="199">
        <v>0</v>
      </c>
      <c r="U4471" s="199">
        <v>0</v>
      </c>
    </row>
    <row r="4472" spans="9:21" x14ac:dyDescent="0.3">
      <c r="I4472" s="199">
        <v>0</v>
      </c>
      <c r="J4472" s="199">
        <v>0</v>
      </c>
      <c r="K4472" s="199" t="e">
        <f ca="1"/>
        <v>#NAME?</v>
      </c>
      <c r="T4472" s="199">
        <v>0</v>
      </c>
      <c r="U4472" s="199">
        <v>0</v>
      </c>
    </row>
    <row r="4473" spans="9:21" x14ac:dyDescent="0.3">
      <c r="I4473" s="199">
        <v>0</v>
      </c>
      <c r="J4473" s="199">
        <v>0</v>
      </c>
      <c r="K4473" s="199" t="e">
        <f ca="1"/>
        <v>#NAME?</v>
      </c>
      <c r="T4473" s="199">
        <v>0</v>
      </c>
      <c r="U4473" s="199">
        <v>80322.863891957255</v>
      </c>
    </row>
    <row r="4474" spans="9:21" x14ac:dyDescent="0.3">
      <c r="I4474" s="199">
        <v>0</v>
      </c>
      <c r="J4474" s="199">
        <v>0</v>
      </c>
      <c r="K4474" s="199" t="e">
        <f ca="1"/>
        <v>#NAME?</v>
      </c>
      <c r="T4474" s="199">
        <v>0</v>
      </c>
      <c r="U4474" s="199">
        <v>0</v>
      </c>
    </row>
    <row r="4475" spans="9:21" x14ac:dyDescent="0.3">
      <c r="I4475" s="199">
        <v>0</v>
      </c>
      <c r="J4475" s="199">
        <v>0</v>
      </c>
      <c r="K4475" s="199" t="e">
        <f ca="1"/>
        <v>#NAME?</v>
      </c>
      <c r="T4475" s="199">
        <v>0</v>
      </c>
      <c r="U4475" s="199">
        <v>0</v>
      </c>
    </row>
    <row r="4476" spans="9:21" x14ac:dyDescent="0.3">
      <c r="I4476" s="199">
        <v>0</v>
      </c>
      <c r="J4476" s="199">
        <v>0</v>
      </c>
      <c r="K4476" s="199" t="e">
        <f ca="1"/>
        <v>#NAME?</v>
      </c>
      <c r="T4476" s="199">
        <v>0</v>
      </c>
      <c r="U4476" s="199">
        <v>0</v>
      </c>
    </row>
    <row r="4477" spans="9:21" x14ac:dyDescent="0.3">
      <c r="I4477" s="199">
        <v>0</v>
      </c>
      <c r="J4477" s="199">
        <v>0</v>
      </c>
      <c r="K4477" s="199" t="e">
        <f ca="1"/>
        <v>#NAME?</v>
      </c>
      <c r="T4477" s="199">
        <v>0</v>
      </c>
      <c r="U4477" s="199">
        <v>0</v>
      </c>
    </row>
    <row r="4478" spans="9:21" x14ac:dyDescent="0.3">
      <c r="I4478" s="199">
        <v>0</v>
      </c>
      <c r="J4478" s="199">
        <v>0</v>
      </c>
      <c r="K4478" s="199" t="e">
        <f ca="1"/>
        <v>#NAME?</v>
      </c>
      <c r="T4478" s="199">
        <v>0</v>
      </c>
      <c r="U4478" s="199">
        <v>0</v>
      </c>
    </row>
    <row r="4479" spans="9:21" x14ac:dyDescent="0.3">
      <c r="I4479" s="199">
        <v>0</v>
      </c>
      <c r="J4479" s="199">
        <v>0</v>
      </c>
      <c r="K4479" s="199" t="e">
        <f ca="1"/>
        <v>#NAME?</v>
      </c>
      <c r="T4479" s="199">
        <v>0</v>
      </c>
      <c r="U4479" s="199">
        <v>0</v>
      </c>
    </row>
    <row r="4480" spans="9:21" x14ac:dyDescent="0.3">
      <c r="I4480" s="199">
        <v>0</v>
      </c>
      <c r="J4480" s="199">
        <v>0</v>
      </c>
      <c r="K4480" s="199" t="e">
        <f ca="1"/>
        <v>#NAME?</v>
      </c>
      <c r="T4480" s="199">
        <v>0</v>
      </c>
      <c r="U4480" s="199">
        <v>0</v>
      </c>
    </row>
    <row r="4481" spans="9:21" x14ac:dyDescent="0.3">
      <c r="I4481" s="199">
        <v>0</v>
      </c>
      <c r="J4481" s="199">
        <v>0</v>
      </c>
      <c r="K4481" s="199" t="e">
        <f ca="1"/>
        <v>#NAME?</v>
      </c>
      <c r="T4481" s="199">
        <v>0</v>
      </c>
      <c r="U4481" s="199">
        <v>0</v>
      </c>
    </row>
    <row r="4482" spans="9:21" x14ac:dyDescent="0.3">
      <c r="I4482" s="199">
        <v>0</v>
      </c>
      <c r="J4482" s="199">
        <v>0</v>
      </c>
      <c r="K4482" s="199" t="e">
        <f ca="1"/>
        <v>#NAME?</v>
      </c>
      <c r="T4482" s="199">
        <v>0</v>
      </c>
      <c r="U4482" s="199">
        <v>0</v>
      </c>
    </row>
    <row r="4483" spans="9:21" x14ac:dyDescent="0.3">
      <c r="I4483" s="199">
        <v>0</v>
      </c>
      <c r="J4483" s="199">
        <v>0</v>
      </c>
      <c r="K4483" s="199" t="e">
        <f ca="1"/>
        <v>#NAME?</v>
      </c>
      <c r="T4483" s="199">
        <v>0</v>
      </c>
      <c r="U4483" s="199">
        <v>0</v>
      </c>
    </row>
    <row r="4484" spans="9:21" x14ac:dyDescent="0.3">
      <c r="I4484" s="199">
        <v>0</v>
      </c>
      <c r="J4484" s="199">
        <v>0</v>
      </c>
      <c r="K4484" s="199" t="e">
        <f ca="1"/>
        <v>#NAME?</v>
      </c>
      <c r="T4484" s="199">
        <v>0</v>
      </c>
      <c r="U4484" s="199">
        <v>0</v>
      </c>
    </row>
    <row r="4485" spans="9:21" x14ac:dyDescent="0.3">
      <c r="I4485" s="199">
        <v>0</v>
      </c>
      <c r="J4485" s="199">
        <v>0</v>
      </c>
      <c r="K4485" s="199" t="e">
        <f ca="1"/>
        <v>#NAME?</v>
      </c>
      <c r="T4485" s="199">
        <v>0</v>
      </c>
      <c r="U4485" s="199">
        <v>0</v>
      </c>
    </row>
    <row r="4486" spans="9:21" x14ac:dyDescent="0.3">
      <c r="I4486" s="199">
        <v>0</v>
      </c>
      <c r="J4486" s="199">
        <v>0</v>
      </c>
      <c r="K4486" s="199" t="e">
        <f ca="1"/>
        <v>#NAME?</v>
      </c>
      <c r="T4486" s="199">
        <v>0</v>
      </c>
      <c r="U4486" s="199">
        <v>0</v>
      </c>
    </row>
    <row r="4487" spans="9:21" x14ac:dyDescent="0.3">
      <c r="I4487" s="199">
        <v>0</v>
      </c>
      <c r="J4487" s="199">
        <v>0</v>
      </c>
      <c r="K4487" s="199" t="e">
        <f ca="1"/>
        <v>#NAME?</v>
      </c>
      <c r="T4487" s="199">
        <v>0</v>
      </c>
      <c r="U4487" s="199">
        <v>0</v>
      </c>
    </row>
    <row r="4488" spans="9:21" x14ac:dyDescent="0.3">
      <c r="I4488" s="199">
        <v>0</v>
      </c>
      <c r="J4488" s="199">
        <v>0</v>
      </c>
      <c r="K4488" s="199" t="e">
        <f ca="1"/>
        <v>#NAME?</v>
      </c>
      <c r="T4488" s="199">
        <v>0</v>
      </c>
      <c r="U4488" s="199">
        <v>0</v>
      </c>
    </row>
    <row r="4489" spans="9:21" x14ac:dyDescent="0.3">
      <c r="I4489" s="199">
        <v>0</v>
      </c>
      <c r="J4489" s="199">
        <v>0</v>
      </c>
      <c r="K4489" s="199" t="e">
        <f ca="1"/>
        <v>#NAME?</v>
      </c>
      <c r="T4489" s="199">
        <v>0</v>
      </c>
      <c r="U4489" s="199">
        <v>0</v>
      </c>
    </row>
    <row r="4490" spans="9:21" x14ac:dyDescent="0.3">
      <c r="I4490" s="199">
        <v>0</v>
      </c>
      <c r="J4490" s="199">
        <v>0</v>
      </c>
      <c r="K4490" s="199" t="e">
        <f ca="1"/>
        <v>#NAME?</v>
      </c>
      <c r="T4490" s="199">
        <v>0</v>
      </c>
      <c r="U4490" s="199">
        <v>0</v>
      </c>
    </row>
    <row r="4491" spans="9:21" x14ac:dyDescent="0.3">
      <c r="I4491" s="199">
        <v>0</v>
      </c>
      <c r="J4491" s="199">
        <v>0</v>
      </c>
      <c r="K4491" s="199" t="e">
        <f ca="1"/>
        <v>#NAME?</v>
      </c>
      <c r="T4491" s="199">
        <v>0</v>
      </c>
      <c r="U4491" s="199">
        <v>0</v>
      </c>
    </row>
    <row r="4492" spans="9:21" x14ac:dyDescent="0.3">
      <c r="I4492" s="199">
        <v>0</v>
      </c>
      <c r="J4492" s="199">
        <v>0</v>
      </c>
      <c r="K4492" s="199" t="e">
        <f ca="1"/>
        <v>#NAME?</v>
      </c>
      <c r="T4492" s="199">
        <v>0</v>
      </c>
      <c r="U4492" s="199">
        <v>0</v>
      </c>
    </row>
    <row r="4493" spans="9:21" x14ac:dyDescent="0.3">
      <c r="I4493" s="199">
        <v>0</v>
      </c>
      <c r="J4493" s="199">
        <v>0</v>
      </c>
      <c r="K4493" s="199" t="e">
        <f ca="1"/>
        <v>#NAME?</v>
      </c>
      <c r="T4493" s="199">
        <v>0</v>
      </c>
      <c r="U4493" s="199">
        <v>0</v>
      </c>
    </row>
    <row r="4494" spans="9:21" x14ac:dyDescent="0.3">
      <c r="I4494" s="199">
        <v>0</v>
      </c>
      <c r="J4494" s="199">
        <v>0</v>
      </c>
      <c r="K4494" s="199" t="e">
        <f ca="1"/>
        <v>#NAME?</v>
      </c>
      <c r="T4494" s="199">
        <v>0</v>
      </c>
      <c r="U4494" s="199">
        <v>0</v>
      </c>
    </row>
    <row r="4495" spans="9:21" x14ac:dyDescent="0.3">
      <c r="I4495" s="199">
        <v>0</v>
      </c>
      <c r="J4495" s="199">
        <v>0</v>
      </c>
      <c r="K4495" s="199" t="e">
        <f ca="1"/>
        <v>#NAME?</v>
      </c>
      <c r="T4495" s="199">
        <v>0</v>
      </c>
      <c r="U4495" s="199">
        <v>0</v>
      </c>
    </row>
    <row r="4496" spans="9:21" x14ac:dyDescent="0.3">
      <c r="I4496" s="199">
        <v>0</v>
      </c>
      <c r="J4496" s="199">
        <v>0</v>
      </c>
      <c r="K4496" s="199" t="e">
        <f ca="1"/>
        <v>#NAME?</v>
      </c>
      <c r="T4496" s="199">
        <v>0</v>
      </c>
      <c r="U4496" s="199">
        <v>0</v>
      </c>
    </row>
    <row r="4497" spans="9:21" x14ac:dyDescent="0.3">
      <c r="I4497" s="199">
        <v>0</v>
      </c>
      <c r="J4497" s="199">
        <v>0</v>
      </c>
      <c r="K4497" s="199" t="e">
        <f ca="1"/>
        <v>#NAME?</v>
      </c>
      <c r="T4497" s="199">
        <v>0</v>
      </c>
      <c r="U4497" s="199">
        <v>0</v>
      </c>
    </row>
    <row r="4498" spans="9:21" x14ac:dyDescent="0.3">
      <c r="I4498" s="199">
        <v>0</v>
      </c>
      <c r="J4498" s="199">
        <v>0</v>
      </c>
      <c r="K4498" s="199" t="e">
        <f ca="1"/>
        <v>#NAME?</v>
      </c>
      <c r="T4498" s="199">
        <v>0</v>
      </c>
      <c r="U4498" s="199">
        <v>0</v>
      </c>
    </row>
    <row r="4499" spans="9:21" x14ac:dyDescent="0.3">
      <c r="I4499" s="199">
        <v>0</v>
      </c>
      <c r="J4499" s="199">
        <v>0</v>
      </c>
      <c r="K4499" s="199" t="e">
        <f ca="1"/>
        <v>#NAME?</v>
      </c>
      <c r="T4499" s="199">
        <v>0</v>
      </c>
      <c r="U4499" s="199">
        <v>0</v>
      </c>
    </row>
    <row r="4500" spans="9:21" x14ac:dyDescent="0.3">
      <c r="I4500" s="199">
        <v>0</v>
      </c>
      <c r="J4500" s="199">
        <v>0</v>
      </c>
      <c r="K4500" s="199" t="e">
        <f ca="1"/>
        <v>#NAME?</v>
      </c>
      <c r="T4500" s="199">
        <v>0</v>
      </c>
      <c r="U4500" s="199">
        <v>0</v>
      </c>
    </row>
    <row r="4501" spans="9:21" x14ac:dyDescent="0.3">
      <c r="I4501" s="199">
        <v>0</v>
      </c>
      <c r="J4501" s="199">
        <v>0</v>
      </c>
      <c r="K4501" s="199" t="e">
        <f ca="1"/>
        <v>#NAME?</v>
      </c>
      <c r="T4501" s="199">
        <v>0</v>
      </c>
      <c r="U4501" s="199">
        <v>0</v>
      </c>
    </row>
    <row r="4502" spans="9:21" x14ac:dyDescent="0.3">
      <c r="I4502" s="199">
        <v>0</v>
      </c>
      <c r="J4502" s="199">
        <v>0</v>
      </c>
      <c r="K4502" s="199" t="e">
        <f ca="1"/>
        <v>#NAME?</v>
      </c>
      <c r="T4502" s="199">
        <v>0</v>
      </c>
      <c r="U4502" s="199">
        <v>0</v>
      </c>
    </row>
    <row r="4503" spans="9:21" x14ac:dyDescent="0.3">
      <c r="I4503" s="199">
        <v>0</v>
      </c>
      <c r="J4503" s="199">
        <v>0</v>
      </c>
      <c r="K4503" s="199" t="e">
        <f ca="1"/>
        <v>#NAME?</v>
      </c>
      <c r="T4503" s="199">
        <v>0</v>
      </c>
      <c r="U4503" s="199">
        <v>0</v>
      </c>
    </row>
    <row r="4504" spans="9:21" x14ac:dyDescent="0.3">
      <c r="I4504" s="199">
        <v>0</v>
      </c>
      <c r="J4504" s="199">
        <v>0</v>
      </c>
      <c r="K4504" s="199" t="e">
        <f ca="1"/>
        <v>#NAME?</v>
      </c>
      <c r="T4504" s="199">
        <v>0</v>
      </c>
      <c r="U4504" s="199">
        <v>0</v>
      </c>
    </row>
    <row r="4505" spans="9:21" x14ac:dyDescent="0.3">
      <c r="I4505" s="199">
        <v>0</v>
      </c>
      <c r="J4505" s="199">
        <v>0</v>
      </c>
      <c r="K4505" s="199" t="e">
        <f ca="1"/>
        <v>#NAME?</v>
      </c>
      <c r="T4505" s="199">
        <v>0</v>
      </c>
      <c r="U4505" s="199">
        <v>0</v>
      </c>
    </row>
    <row r="4506" spans="9:21" x14ac:dyDescent="0.3">
      <c r="I4506" s="199">
        <v>0</v>
      </c>
      <c r="J4506" s="199">
        <v>0</v>
      </c>
      <c r="K4506" s="199" t="e">
        <f ca="1"/>
        <v>#NAME?</v>
      </c>
      <c r="T4506" s="199">
        <v>0</v>
      </c>
      <c r="U4506" s="199">
        <v>0</v>
      </c>
    </row>
    <row r="4507" spans="9:21" x14ac:dyDescent="0.3">
      <c r="I4507" s="199">
        <v>0</v>
      </c>
      <c r="J4507" s="199">
        <v>0</v>
      </c>
      <c r="K4507" s="199" t="e">
        <f ca="1"/>
        <v>#NAME?</v>
      </c>
      <c r="T4507" s="199">
        <v>0</v>
      </c>
      <c r="U4507" s="199">
        <v>0</v>
      </c>
    </row>
    <row r="4508" spans="9:21" x14ac:dyDescent="0.3">
      <c r="I4508" s="199">
        <v>246687.06846997706</v>
      </c>
      <c r="J4508" s="199">
        <v>0</v>
      </c>
      <c r="K4508" s="199" t="e">
        <f ca="1"/>
        <v>#NAME?</v>
      </c>
      <c r="T4508" s="199">
        <v>246687.06846997706</v>
      </c>
      <c r="U4508" s="199">
        <v>0</v>
      </c>
    </row>
    <row r="4509" spans="9:21" x14ac:dyDescent="0.3">
      <c r="I4509" s="199">
        <v>0</v>
      </c>
      <c r="J4509" s="199">
        <v>0</v>
      </c>
      <c r="K4509" s="199" t="e">
        <f ca="1"/>
        <v>#NAME?</v>
      </c>
      <c r="T4509" s="199">
        <v>0</v>
      </c>
      <c r="U4509" s="199">
        <v>0</v>
      </c>
    </row>
    <row r="4510" spans="9:21" x14ac:dyDescent="0.3">
      <c r="I4510" s="199">
        <v>0</v>
      </c>
      <c r="J4510" s="199">
        <v>0</v>
      </c>
      <c r="K4510" s="199" t="e">
        <f ca="1"/>
        <v>#NAME?</v>
      </c>
      <c r="T4510" s="199">
        <v>0</v>
      </c>
      <c r="U4510" s="199">
        <v>0</v>
      </c>
    </row>
    <row r="4511" spans="9:21" x14ac:dyDescent="0.3">
      <c r="I4511" s="199">
        <v>0</v>
      </c>
      <c r="J4511" s="199">
        <v>0</v>
      </c>
      <c r="K4511" s="199" t="e">
        <f ca="1"/>
        <v>#NAME?</v>
      </c>
      <c r="T4511" s="199">
        <v>0</v>
      </c>
      <c r="U4511" s="199">
        <v>0</v>
      </c>
    </row>
    <row r="4512" spans="9:21" x14ac:dyDescent="0.3">
      <c r="I4512" s="199">
        <v>0</v>
      </c>
      <c r="J4512" s="199">
        <v>0</v>
      </c>
      <c r="K4512" s="199" t="e">
        <f ca="1"/>
        <v>#NAME?</v>
      </c>
      <c r="T4512" s="199">
        <v>0</v>
      </c>
      <c r="U4512" s="199">
        <v>0</v>
      </c>
    </row>
    <row r="4513" spans="9:21" x14ac:dyDescent="0.3">
      <c r="I4513" s="199">
        <v>0</v>
      </c>
      <c r="J4513" s="199">
        <v>0</v>
      </c>
      <c r="K4513" s="199" t="e">
        <f ca="1"/>
        <v>#NAME?</v>
      </c>
      <c r="T4513" s="199">
        <v>0</v>
      </c>
      <c r="U4513" s="199">
        <v>0</v>
      </c>
    </row>
    <row r="4514" spans="9:21" x14ac:dyDescent="0.3">
      <c r="I4514" s="199">
        <v>0</v>
      </c>
      <c r="J4514" s="199">
        <v>0</v>
      </c>
      <c r="K4514" s="199" t="e">
        <f ca="1"/>
        <v>#NAME?</v>
      </c>
      <c r="T4514" s="199">
        <v>0</v>
      </c>
      <c r="U4514" s="199">
        <v>0</v>
      </c>
    </row>
    <row r="4515" spans="9:21" x14ac:dyDescent="0.3">
      <c r="I4515" s="199">
        <v>0</v>
      </c>
      <c r="J4515" s="199">
        <v>0</v>
      </c>
      <c r="K4515" s="199" t="e">
        <f ca="1"/>
        <v>#NAME?</v>
      </c>
      <c r="T4515" s="199">
        <v>0</v>
      </c>
      <c r="U4515" s="199">
        <v>0</v>
      </c>
    </row>
    <row r="4516" spans="9:21" x14ac:dyDescent="0.3">
      <c r="I4516" s="199">
        <v>0</v>
      </c>
      <c r="J4516" s="199">
        <v>0</v>
      </c>
      <c r="K4516" s="199" t="e">
        <f ca="1"/>
        <v>#NAME?</v>
      </c>
      <c r="T4516" s="199">
        <v>0</v>
      </c>
      <c r="U4516" s="199">
        <v>0</v>
      </c>
    </row>
    <row r="4517" spans="9:21" x14ac:dyDescent="0.3">
      <c r="I4517" s="199">
        <v>0</v>
      </c>
      <c r="J4517" s="199">
        <v>0</v>
      </c>
      <c r="K4517" s="199" t="e">
        <f ca="1"/>
        <v>#NAME?</v>
      </c>
      <c r="T4517" s="199">
        <v>0</v>
      </c>
      <c r="U4517" s="199">
        <v>0</v>
      </c>
    </row>
    <row r="4518" spans="9:21" x14ac:dyDescent="0.3">
      <c r="I4518" s="199">
        <v>0</v>
      </c>
      <c r="J4518" s="199">
        <v>0</v>
      </c>
      <c r="K4518" s="199" t="e">
        <f ca="1"/>
        <v>#NAME?</v>
      </c>
      <c r="T4518" s="199">
        <v>0</v>
      </c>
      <c r="U4518" s="199">
        <v>0</v>
      </c>
    </row>
    <row r="4519" spans="9:21" x14ac:dyDescent="0.3">
      <c r="I4519" s="199">
        <v>0</v>
      </c>
      <c r="J4519" s="199">
        <v>0</v>
      </c>
      <c r="K4519" s="199" t="e">
        <f ca="1"/>
        <v>#NAME?</v>
      </c>
      <c r="T4519" s="199">
        <v>0</v>
      </c>
      <c r="U4519" s="199">
        <v>0</v>
      </c>
    </row>
    <row r="4520" spans="9:21" x14ac:dyDescent="0.3">
      <c r="I4520" s="199">
        <v>0</v>
      </c>
      <c r="J4520" s="199">
        <v>0</v>
      </c>
      <c r="K4520" s="199" t="e">
        <f ca="1"/>
        <v>#NAME?</v>
      </c>
      <c r="T4520" s="199">
        <v>0</v>
      </c>
      <c r="U4520" s="199">
        <v>0</v>
      </c>
    </row>
    <row r="4521" spans="9:21" x14ac:dyDescent="0.3">
      <c r="I4521" s="199">
        <v>0</v>
      </c>
      <c r="J4521" s="199">
        <v>0</v>
      </c>
      <c r="K4521" s="199" t="e">
        <f ca="1"/>
        <v>#NAME?</v>
      </c>
      <c r="T4521" s="199">
        <v>0</v>
      </c>
      <c r="U4521" s="199">
        <v>0</v>
      </c>
    </row>
    <row r="4522" spans="9:21" x14ac:dyDescent="0.3">
      <c r="I4522" s="199">
        <v>0</v>
      </c>
      <c r="J4522" s="199">
        <v>0</v>
      </c>
      <c r="K4522" s="199" t="e">
        <f ca="1"/>
        <v>#NAME?</v>
      </c>
      <c r="T4522" s="199">
        <v>0</v>
      </c>
      <c r="U4522" s="199">
        <v>600000</v>
      </c>
    </row>
    <row r="4523" spans="9:21" x14ac:dyDescent="0.3">
      <c r="I4523" s="199">
        <v>0</v>
      </c>
      <c r="J4523" s="199">
        <v>0</v>
      </c>
      <c r="K4523" s="199" t="e">
        <f ca="1"/>
        <v>#NAME?</v>
      </c>
      <c r="T4523" s="199">
        <v>0</v>
      </c>
      <c r="U4523" s="199">
        <v>0</v>
      </c>
    </row>
    <row r="4524" spans="9:21" x14ac:dyDescent="0.3">
      <c r="I4524" s="199">
        <v>0</v>
      </c>
      <c r="J4524" s="199">
        <v>0</v>
      </c>
      <c r="K4524" s="199" t="e">
        <f ca="1"/>
        <v>#NAME?</v>
      </c>
      <c r="T4524" s="199">
        <v>0</v>
      </c>
      <c r="U4524" s="199">
        <v>0</v>
      </c>
    </row>
    <row r="4525" spans="9:21" x14ac:dyDescent="0.3">
      <c r="I4525" s="199">
        <v>0</v>
      </c>
      <c r="J4525" s="199">
        <v>0</v>
      </c>
      <c r="K4525" s="199" t="e">
        <f ca="1"/>
        <v>#NAME?</v>
      </c>
      <c r="T4525" s="199">
        <v>0</v>
      </c>
      <c r="U4525" s="199">
        <v>0</v>
      </c>
    </row>
    <row r="4526" spans="9:21" x14ac:dyDescent="0.3">
      <c r="I4526" s="199">
        <v>0</v>
      </c>
      <c r="J4526" s="199">
        <v>0</v>
      </c>
      <c r="K4526" s="199" t="e">
        <f ca="1"/>
        <v>#NAME?</v>
      </c>
      <c r="T4526" s="199">
        <v>0</v>
      </c>
      <c r="U4526" s="199">
        <v>0</v>
      </c>
    </row>
    <row r="4527" spans="9:21" x14ac:dyDescent="0.3">
      <c r="I4527" s="199">
        <v>0</v>
      </c>
      <c r="J4527" s="199">
        <v>0</v>
      </c>
      <c r="K4527" s="199" t="e">
        <f ca="1"/>
        <v>#NAME?</v>
      </c>
      <c r="T4527" s="199">
        <v>0</v>
      </c>
      <c r="U4527" s="199">
        <v>0</v>
      </c>
    </row>
    <row r="4528" spans="9:21" x14ac:dyDescent="0.3">
      <c r="I4528" s="199">
        <v>65662.667247945647</v>
      </c>
      <c r="J4528" s="199">
        <v>0</v>
      </c>
      <c r="K4528" s="199" t="e">
        <f ca="1"/>
        <v>#NAME?</v>
      </c>
      <c r="T4528" s="199">
        <v>65662.667247945647</v>
      </c>
      <c r="U4528" s="199">
        <v>0</v>
      </c>
    </row>
    <row r="4529" spans="9:21" x14ac:dyDescent="0.3">
      <c r="I4529" s="199">
        <v>0</v>
      </c>
      <c r="J4529" s="199">
        <v>0</v>
      </c>
      <c r="K4529" s="199" t="e">
        <f ca="1"/>
        <v>#NAME?</v>
      </c>
      <c r="T4529" s="199">
        <v>0</v>
      </c>
      <c r="U4529" s="199">
        <v>0</v>
      </c>
    </row>
    <row r="4530" spans="9:21" x14ac:dyDescent="0.3">
      <c r="I4530" s="199">
        <v>0</v>
      </c>
      <c r="J4530" s="199">
        <v>0</v>
      </c>
      <c r="K4530" s="199" t="e">
        <f ca="1"/>
        <v>#NAME?</v>
      </c>
      <c r="T4530" s="199">
        <v>0</v>
      </c>
      <c r="U4530" s="199">
        <v>0</v>
      </c>
    </row>
    <row r="4531" spans="9:21" x14ac:dyDescent="0.3">
      <c r="I4531" s="199">
        <v>0</v>
      </c>
      <c r="J4531" s="199">
        <v>0</v>
      </c>
      <c r="K4531" s="199" t="e">
        <f ca="1"/>
        <v>#NAME?</v>
      </c>
      <c r="T4531" s="199">
        <v>0</v>
      </c>
      <c r="U4531" s="199">
        <v>0</v>
      </c>
    </row>
    <row r="4532" spans="9:21" x14ac:dyDescent="0.3">
      <c r="I4532" s="199">
        <v>0</v>
      </c>
      <c r="J4532" s="199">
        <v>0</v>
      </c>
      <c r="K4532" s="199" t="e">
        <f ca="1"/>
        <v>#NAME?</v>
      </c>
      <c r="T4532" s="199">
        <v>0</v>
      </c>
      <c r="U4532" s="199">
        <v>0</v>
      </c>
    </row>
    <row r="4533" spans="9:21" x14ac:dyDescent="0.3">
      <c r="I4533" s="199">
        <v>0</v>
      </c>
      <c r="J4533" s="199">
        <v>0</v>
      </c>
      <c r="K4533" s="199" t="e">
        <f ca="1"/>
        <v>#NAME?</v>
      </c>
      <c r="T4533" s="199">
        <v>0</v>
      </c>
      <c r="U4533" s="199">
        <v>0</v>
      </c>
    </row>
    <row r="4534" spans="9:21" x14ac:dyDescent="0.3">
      <c r="I4534" s="199">
        <v>0</v>
      </c>
      <c r="J4534" s="199">
        <v>0</v>
      </c>
      <c r="K4534" s="199" t="e">
        <f ca="1"/>
        <v>#NAME?</v>
      </c>
      <c r="T4534" s="199">
        <v>0</v>
      </c>
      <c r="U4534" s="199">
        <v>0</v>
      </c>
    </row>
    <row r="4535" spans="9:21" x14ac:dyDescent="0.3">
      <c r="I4535" s="199">
        <v>0</v>
      </c>
      <c r="J4535" s="199">
        <v>0</v>
      </c>
      <c r="K4535" s="199" t="e">
        <f ca="1"/>
        <v>#NAME?</v>
      </c>
      <c r="T4535" s="199">
        <v>0</v>
      </c>
      <c r="U4535" s="199">
        <v>0</v>
      </c>
    </row>
    <row r="4536" spans="9:21" x14ac:dyDescent="0.3">
      <c r="I4536" s="199">
        <v>0</v>
      </c>
      <c r="J4536" s="199">
        <v>0</v>
      </c>
      <c r="K4536" s="199" t="e">
        <f ca="1"/>
        <v>#NAME?</v>
      </c>
      <c r="T4536" s="199">
        <v>0</v>
      </c>
      <c r="U4536" s="199">
        <v>0</v>
      </c>
    </row>
    <row r="4537" spans="9:21" x14ac:dyDescent="0.3">
      <c r="I4537" s="199">
        <v>0</v>
      </c>
      <c r="J4537" s="199">
        <v>0</v>
      </c>
      <c r="K4537" s="199" t="e">
        <f ca="1"/>
        <v>#NAME?</v>
      </c>
      <c r="T4537" s="199">
        <v>0</v>
      </c>
      <c r="U4537" s="199">
        <v>0</v>
      </c>
    </row>
    <row r="4538" spans="9:21" x14ac:dyDescent="0.3">
      <c r="I4538" s="199">
        <v>0</v>
      </c>
      <c r="J4538" s="199">
        <v>0</v>
      </c>
      <c r="K4538" s="199" t="e">
        <f ca="1"/>
        <v>#NAME?</v>
      </c>
      <c r="T4538" s="199">
        <v>0</v>
      </c>
      <c r="U4538" s="199">
        <v>0</v>
      </c>
    </row>
    <row r="4539" spans="9:21" x14ac:dyDescent="0.3">
      <c r="I4539" s="199">
        <v>0</v>
      </c>
      <c r="J4539" s="199">
        <v>0</v>
      </c>
      <c r="K4539" s="199" t="e">
        <f ca="1"/>
        <v>#NAME?</v>
      </c>
      <c r="T4539" s="199">
        <v>0</v>
      </c>
      <c r="U4539" s="199">
        <v>0</v>
      </c>
    </row>
    <row r="4540" spans="9:21" x14ac:dyDescent="0.3">
      <c r="I4540" s="199">
        <v>0</v>
      </c>
      <c r="J4540" s="199">
        <v>0</v>
      </c>
      <c r="K4540" s="199" t="e">
        <f ca="1"/>
        <v>#NAME?</v>
      </c>
      <c r="T4540" s="199">
        <v>0</v>
      </c>
      <c r="U4540" s="199">
        <v>0</v>
      </c>
    </row>
    <row r="4541" spans="9:21" x14ac:dyDescent="0.3">
      <c r="I4541" s="199">
        <v>0</v>
      </c>
      <c r="J4541" s="199">
        <v>0</v>
      </c>
      <c r="K4541" s="199" t="e">
        <f ca="1"/>
        <v>#NAME?</v>
      </c>
      <c r="T4541" s="199">
        <v>0</v>
      </c>
      <c r="U4541" s="199">
        <v>0</v>
      </c>
    </row>
    <row r="4542" spans="9:21" x14ac:dyDescent="0.3">
      <c r="I4542" s="199">
        <v>0</v>
      </c>
      <c r="J4542" s="199">
        <v>0</v>
      </c>
      <c r="K4542" s="199" t="e">
        <f ca="1"/>
        <v>#NAME?</v>
      </c>
      <c r="T4542" s="199">
        <v>0</v>
      </c>
      <c r="U4542" s="199">
        <v>45366.918839836886</v>
      </c>
    </row>
    <row r="4543" spans="9:21" x14ac:dyDescent="0.3">
      <c r="I4543" s="199">
        <v>0</v>
      </c>
      <c r="J4543" s="199">
        <v>0</v>
      </c>
      <c r="K4543" s="199" t="e">
        <f ca="1"/>
        <v>#NAME?</v>
      </c>
      <c r="T4543" s="199">
        <v>0</v>
      </c>
      <c r="U4543" s="199">
        <v>0</v>
      </c>
    </row>
    <row r="4544" spans="9:21" x14ac:dyDescent="0.3">
      <c r="I4544" s="199">
        <v>0</v>
      </c>
      <c r="J4544" s="199">
        <v>0</v>
      </c>
      <c r="K4544" s="199" t="e">
        <f ca="1"/>
        <v>#NAME?</v>
      </c>
      <c r="T4544" s="199">
        <v>0</v>
      </c>
      <c r="U4544" s="199">
        <v>0</v>
      </c>
    </row>
    <row r="4545" spans="9:21" x14ac:dyDescent="0.3">
      <c r="I4545" s="199">
        <v>0</v>
      </c>
      <c r="J4545" s="199">
        <v>0</v>
      </c>
      <c r="K4545" s="199" t="e">
        <f ca="1"/>
        <v>#NAME?</v>
      </c>
      <c r="T4545" s="199">
        <v>0</v>
      </c>
      <c r="U4545" s="199">
        <v>0</v>
      </c>
    </row>
    <row r="4546" spans="9:21" x14ac:dyDescent="0.3">
      <c r="I4546" s="199">
        <v>0</v>
      </c>
      <c r="J4546" s="199">
        <v>0</v>
      </c>
      <c r="K4546" s="199" t="e">
        <f ca="1"/>
        <v>#NAME?</v>
      </c>
      <c r="T4546" s="199">
        <v>0</v>
      </c>
      <c r="U4546" s="199">
        <v>0</v>
      </c>
    </row>
    <row r="4547" spans="9:21" x14ac:dyDescent="0.3">
      <c r="I4547" s="199">
        <v>0</v>
      </c>
      <c r="J4547" s="199">
        <v>0</v>
      </c>
      <c r="K4547" s="199" t="e">
        <f ca="1"/>
        <v>#NAME?</v>
      </c>
      <c r="T4547" s="199">
        <v>0</v>
      </c>
      <c r="U4547" s="199">
        <v>0</v>
      </c>
    </row>
    <row r="4548" spans="9:21" x14ac:dyDescent="0.3">
      <c r="I4548" s="199">
        <v>0</v>
      </c>
      <c r="J4548" s="199">
        <v>0</v>
      </c>
      <c r="K4548" s="199" t="e">
        <f ca="1"/>
        <v>#NAME?</v>
      </c>
      <c r="T4548" s="199">
        <v>0</v>
      </c>
      <c r="U4548" s="199">
        <v>0</v>
      </c>
    </row>
    <row r="4549" spans="9:21" x14ac:dyDescent="0.3">
      <c r="I4549" s="199">
        <v>0</v>
      </c>
      <c r="J4549" s="199">
        <v>0</v>
      </c>
      <c r="K4549" s="199" t="e">
        <f ca="1"/>
        <v>#NAME?</v>
      </c>
      <c r="T4549" s="199">
        <v>0</v>
      </c>
      <c r="U4549" s="199">
        <v>0</v>
      </c>
    </row>
    <row r="4550" spans="9:21" x14ac:dyDescent="0.3">
      <c r="I4550" s="199">
        <v>0</v>
      </c>
      <c r="J4550" s="199">
        <v>0</v>
      </c>
      <c r="K4550" s="199" t="e">
        <f ca="1"/>
        <v>#NAME?</v>
      </c>
      <c r="T4550" s="199">
        <v>0</v>
      </c>
      <c r="U4550" s="199">
        <v>0</v>
      </c>
    </row>
    <row r="4551" spans="9:21" x14ac:dyDescent="0.3">
      <c r="I4551" s="199">
        <v>0</v>
      </c>
      <c r="J4551" s="199">
        <v>0</v>
      </c>
      <c r="K4551" s="199" t="e">
        <f ca="1"/>
        <v>#NAME?</v>
      </c>
      <c r="T4551" s="199">
        <v>0</v>
      </c>
      <c r="U4551" s="199">
        <v>0</v>
      </c>
    </row>
    <row r="4552" spans="9:21" x14ac:dyDescent="0.3">
      <c r="I4552" s="199">
        <v>0</v>
      </c>
      <c r="J4552" s="199">
        <v>0</v>
      </c>
      <c r="K4552" s="199" t="e">
        <f ca="1"/>
        <v>#NAME?</v>
      </c>
      <c r="T4552" s="199">
        <v>0</v>
      </c>
      <c r="U4552" s="199">
        <v>0</v>
      </c>
    </row>
    <row r="4553" spans="9:21" x14ac:dyDescent="0.3">
      <c r="I4553" s="199">
        <v>0</v>
      </c>
      <c r="J4553" s="199">
        <v>0</v>
      </c>
      <c r="K4553" s="199" t="e">
        <f ca="1"/>
        <v>#NAME?</v>
      </c>
      <c r="T4553" s="199">
        <v>0</v>
      </c>
      <c r="U4553" s="199">
        <v>0</v>
      </c>
    </row>
    <row r="4554" spans="9:21" x14ac:dyDescent="0.3">
      <c r="I4554" s="199">
        <v>0</v>
      </c>
      <c r="J4554" s="199">
        <v>0</v>
      </c>
      <c r="K4554" s="199" t="e">
        <f ca="1"/>
        <v>#NAME?</v>
      </c>
      <c r="T4554" s="199">
        <v>0</v>
      </c>
      <c r="U4554" s="199">
        <v>0</v>
      </c>
    </row>
    <row r="4555" spans="9:21" x14ac:dyDescent="0.3">
      <c r="I4555" s="199">
        <v>0</v>
      </c>
      <c r="J4555" s="199">
        <v>0</v>
      </c>
      <c r="K4555" s="199" t="e">
        <f ca="1"/>
        <v>#NAME?</v>
      </c>
      <c r="T4555" s="199">
        <v>0</v>
      </c>
      <c r="U4555" s="199">
        <v>0</v>
      </c>
    </row>
    <row r="4556" spans="9:21" x14ac:dyDescent="0.3">
      <c r="I4556" s="199">
        <v>0</v>
      </c>
      <c r="J4556" s="199">
        <v>0</v>
      </c>
      <c r="K4556" s="199" t="e">
        <f ca="1"/>
        <v>#NAME?</v>
      </c>
      <c r="T4556" s="199">
        <v>0</v>
      </c>
      <c r="U4556" s="199">
        <v>0</v>
      </c>
    </row>
    <row r="4557" spans="9:21" x14ac:dyDescent="0.3">
      <c r="I4557" s="199">
        <v>0</v>
      </c>
      <c r="J4557" s="199">
        <v>0</v>
      </c>
      <c r="K4557" s="199" t="e">
        <f ca="1"/>
        <v>#NAME?</v>
      </c>
      <c r="T4557" s="199">
        <v>0</v>
      </c>
      <c r="U4557" s="199">
        <v>14464.63205214132</v>
      </c>
    </row>
    <row r="4558" spans="9:21" x14ac:dyDescent="0.3">
      <c r="I4558" s="199">
        <v>0</v>
      </c>
      <c r="J4558" s="199">
        <v>0</v>
      </c>
      <c r="K4558" s="199" t="e">
        <f ca="1"/>
        <v>#NAME?</v>
      </c>
      <c r="T4558" s="199">
        <v>0</v>
      </c>
      <c r="U4558" s="199">
        <v>600000</v>
      </c>
    </row>
    <row r="4559" spans="9:21" x14ac:dyDescent="0.3">
      <c r="I4559" s="199">
        <v>0</v>
      </c>
      <c r="J4559" s="199">
        <v>0</v>
      </c>
      <c r="K4559" s="199" t="e">
        <f ca="1"/>
        <v>#NAME?</v>
      </c>
      <c r="T4559" s="199">
        <v>0</v>
      </c>
      <c r="U4559" s="199">
        <v>0</v>
      </c>
    </row>
    <row r="4560" spans="9:21" x14ac:dyDescent="0.3">
      <c r="I4560" s="199">
        <v>0</v>
      </c>
      <c r="J4560" s="199">
        <v>0</v>
      </c>
      <c r="K4560" s="199" t="e">
        <f ca="1"/>
        <v>#NAME?</v>
      </c>
      <c r="T4560" s="199">
        <v>0</v>
      </c>
      <c r="U4560" s="199">
        <v>0</v>
      </c>
    </row>
    <row r="4561" spans="9:21" x14ac:dyDescent="0.3">
      <c r="I4561" s="199">
        <v>0</v>
      </c>
      <c r="J4561" s="199">
        <v>0</v>
      </c>
      <c r="K4561" s="199" t="e">
        <f ca="1"/>
        <v>#NAME?</v>
      </c>
      <c r="T4561" s="199">
        <v>0</v>
      </c>
      <c r="U4561" s="199">
        <v>0</v>
      </c>
    </row>
    <row r="4562" spans="9:21" x14ac:dyDescent="0.3">
      <c r="I4562" s="199">
        <v>0</v>
      </c>
      <c r="J4562" s="199">
        <v>0</v>
      </c>
      <c r="K4562" s="199" t="e">
        <f ca="1"/>
        <v>#NAME?</v>
      </c>
      <c r="T4562" s="199">
        <v>0</v>
      </c>
      <c r="U4562" s="199">
        <v>0</v>
      </c>
    </row>
    <row r="4563" spans="9:21" x14ac:dyDescent="0.3">
      <c r="I4563" s="199">
        <v>0</v>
      </c>
      <c r="J4563" s="199">
        <v>0</v>
      </c>
      <c r="K4563" s="199" t="e">
        <f ca="1"/>
        <v>#NAME?</v>
      </c>
      <c r="T4563" s="199">
        <v>0</v>
      </c>
      <c r="U4563" s="199">
        <v>0</v>
      </c>
    </row>
    <row r="4564" spans="9:21" x14ac:dyDescent="0.3">
      <c r="I4564" s="199">
        <v>0</v>
      </c>
      <c r="J4564" s="199">
        <v>0</v>
      </c>
      <c r="K4564" s="199" t="e">
        <f ca="1"/>
        <v>#NAME?</v>
      </c>
      <c r="T4564" s="199">
        <v>0</v>
      </c>
      <c r="U4564" s="199">
        <v>0</v>
      </c>
    </row>
    <row r="4565" spans="9:21" x14ac:dyDescent="0.3">
      <c r="I4565" s="199">
        <v>0</v>
      </c>
      <c r="J4565" s="199">
        <v>0</v>
      </c>
      <c r="K4565" s="199" t="e">
        <f ca="1"/>
        <v>#NAME?</v>
      </c>
      <c r="T4565" s="199">
        <v>0</v>
      </c>
      <c r="U4565" s="199">
        <v>0</v>
      </c>
    </row>
    <row r="4566" spans="9:21" x14ac:dyDescent="0.3">
      <c r="I4566" s="199">
        <v>0</v>
      </c>
      <c r="J4566" s="199">
        <v>0</v>
      </c>
      <c r="K4566" s="199" t="e">
        <f ca="1"/>
        <v>#NAME?</v>
      </c>
      <c r="T4566" s="199">
        <v>0</v>
      </c>
      <c r="U4566" s="199">
        <v>0</v>
      </c>
    </row>
    <row r="4567" spans="9:21" x14ac:dyDescent="0.3">
      <c r="I4567" s="199">
        <v>0</v>
      </c>
      <c r="J4567" s="199">
        <v>0</v>
      </c>
      <c r="K4567" s="199" t="e">
        <f ca="1"/>
        <v>#NAME?</v>
      </c>
      <c r="T4567" s="199">
        <v>0</v>
      </c>
      <c r="U4567" s="199">
        <v>0</v>
      </c>
    </row>
    <row r="4568" spans="9:21" x14ac:dyDescent="0.3">
      <c r="I4568" s="199">
        <v>0</v>
      </c>
      <c r="J4568" s="199">
        <v>0</v>
      </c>
      <c r="K4568" s="199" t="e">
        <f ca="1"/>
        <v>#NAME?</v>
      </c>
      <c r="T4568" s="199">
        <v>0</v>
      </c>
      <c r="U4568" s="199">
        <v>0</v>
      </c>
    </row>
    <row r="4569" spans="9:21" x14ac:dyDescent="0.3">
      <c r="I4569" s="199">
        <v>0</v>
      </c>
      <c r="J4569" s="199">
        <v>0</v>
      </c>
      <c r="K4569" s="199" t="e">
        <f ca="1"/>
        <v>#NAME?</v>
      </c>
      <c r="T4569" s="199">
        <v>0</v>
      </c>
      <c r="U4569" s="199">
        <v>0</v>
      </c>
    </row>
    <row r="4570" spans="9:21" x14ac:dyDescent="0.3">
      <c r="I4570" s="199">
        <v>0</v>
      </c>
      <c r="J4570" s="199">
        <v>0</v>
      </c>
      <c r="K4570" s="199" t="e">
        <f ca="1"/>
        <v>#NAME?</v>
      </c>
      <c r="T4570" s="199">
        <v>0</v>
      </c>
      <c r="U4570" s="199">
        <v>100582.42352605921</v>
      </c>
    </row>
    <row r="4571" spans="9:21" x14ac:dyDescent="0.3">
      <c r="I4571" s="199">
        <v>0</v>
      </c>
      <c r="J4571" s="199">
        <v>0</v>
      </c>
      <c r="K4571" s="199" t="e">
        <f ca="1"/>
        <v>#NAME?</v>
      </c>
      <c r="T4571" s="199">
        <v>0</v>
      </c>
      <c r="U4571" s="199">
        <v>0</v>
      </c>
    </row>
    <row r="4572" spans="9:21" x14ac:dyDescent="0.3">
      <c r="I4572" s="199">
        <v>0</v>
      </c>
      <c r="J4572" s="199">
        <v>0</v>
      </c>
      <c r="K4572" s="199" t="e">
        <f ca="1"/>
        <v>#NAME?</v>
      </c>
      <c r="T4572" s="199">
        <v>0</v>
      </c>
      <c r="U4572" s="199">
        <v>0</v>
      </c>
    </row>
    <row r="4573" spans="9:21" x14ac:dyDescent="0.3">
      <c r="I4573" s="199">
        <v>0</v>
      </c>
      <c r="J4573" s="199">
        <v>0</v>
      </c>
      <c r="K4573" s="199" t="e">
        <f ca="1"/>
        <v>#NAME?</v>
      </c>
      <c r="T4573" s="199">
        <v>0</v>
      </c>
      <c r="U4573" s="199">
        <v>0</v>
      </c>
    </row>
    <row r="4574" spans="9:21" x14ac:dyDescent="0.3">
      <c r="I4574" s="199">
        <v>0</v>
      </c>
      <c r="J4574" s="199">
        <v>0</v>
      </c>
      <c r="K4574" s="199" t="e">
        <f ca="1"/>
        <v>#NAME?</v>
      </c>
      <c r="T4574" s="199">
        <v>0</v>
      </c>
      <c r="U4574" s="199">
        <v>0</v>
      </c>
    </row>
    <row r="4575" spans="9:21" x14ac:dyDescent="0.3">
      <c r="I4575" s="199">
        <v>0</v>
      </c>
      <c r="J4575" s="199">
        <v>0</v>
      </c>
      <c r="K4575" s="199" t="e">
        <f ca="1"/>
        <v>#NAME?</v>
      </c>
      <c r="T4575" s="199">
        <v>0</v>
      </c>
      <c r="U4575" s="199">
        <v>0</v>
      </c>
    </row>
    <row r="4576" spans="9:21" x14ac:dyDescent="0.3">
      <c r="I4576" s="199">
        <v>0</v>
      </c>
      <c r="J4576" s="199">
        <v>0</v>
      </c>
      <c r="K4576" s="199" t="e">
        <f ca="1"/>
        <v>#NAME?</v>
      </c>
      <c r="T4576" s="199">
        <v>0</v>
      </c>
      <c r="U4576" s="199">
        <v>0</v>
      </c>
    </row>
    <row r="4577" spans="9:21" x14ac:dyDescent="0.3">
      <c r="I4577" s="199">
        <v>0</v>
      </c>
      <c r="J4577" s="199">
        <v>0</v>
      </c>
      <c r="K4577" s="199" t="e">
        <f ca="1"/>
        <v>#NAME?</v>
      </c>
      <c r="T4577" s="199">
        <v>0</v>
      </c>
      <c r="U4577" s="199">
        <v>0</v>
      </c>
    </row>
    <row r="4578" spans="9:21" x14ac:dyDescent="0.3">
      <c r="I4578" s="199">
        <v>0</v>
      </c>
      <c r="J4578" s="199">
        <v>0</v>
      </c>
      <c r="K4578" s="199" t="e">
        <f ca="1"/>
        <v>#NAME?</v>
      </c>
      <c r="T4578" s="199">
        <v>0</v>
      </c>
      <c r="U4578" s="199">
        <v>0</v>
      </c>
    </row>
    <row r="4579" spans="9:21" x14ac:dyDescent="0.3">
      <c r="I4579" s="199">
        <v>0</v>
      </c>
      <c r="J4579" s="199">
        <v>0</v>
      </c>
      <c r="K4579" s="199" t="e">
        <f ca="1"/>
        <v>#NAME?</v>
      </c>
      <c r="T4579" s="199">
        <v>0</v>
      </c>
      <c r="U4579" s="199">
        <v>0</v>
      </c>
    </row>
    <row r="4580" spans="9:21" x14ac:dyDescent="0.3">
      <c r="I4580" s="199">
        <v>0</v>
      </c>
      <c r="J4580" s="199">
        <v>0</v>
      </c>
      <c r="K4580" s="199" t="e">
        <f ca="1"/>
        <v>#NAME?</v>
      </c>
      <c r="T4580" s="199">
        <v>0</v>
      </c>
      <c r="U4580" s="199">
        <v>0</v>
      </c>
    </row>
    <row r="4581" spans="9:21" x14ac:dyDescent="0.3">
      <c r="I4581" s="199">
        <v>0</v>
      </c>
      <c r="J4581" s="199">
        <v>0</v>
      </c>
      <c r="K4581" s="199" t="e">
        <f ca="1"/>
        <v>#NAME?</v>
      </c>
      <c r="T4581" s="199">
        <v>0</v>
      </c>
      <c r="U4581" s="199">
        <v>0</v>
      </c>
    </row>
    <row r="4582" spans="9:21" x14ac:dyDescent="0.3">
      <c r="I4582" s="199">
        <v>0</v>
      </c>
      <c r="J4582" s="199">
        <v>0</v>
      </c>
      <c r="K4582" s="199" t="e">
        <f ca="1"/>
        <v>#NAME?</v>
      </c>
      <c r="T4582" s="199">
        <v>0</v>
      </c>
      <c r="U4582" s="199">
        <v>0</v>
      </c>
    </row>
    <row r="4583" spans="9:21" x14ac:dyDescent="0.3">
      <c r="I4583" s="199">
        <v>0</v>
      </c>
      <c r="J4583" s="199">
        <v>0</v>
      </c>
      <c r="K4583" s="199" t="e">
        <f ca="1"/>
        <v>#NAME?</v>
      </c>
      <c r="T4583" s="199">
        <v>0</v>
      </c>
      <c r="U4583" s="199">
        <v>0</v>
      </c>
    </row>
    <row r="4584" spans="9:21" x14ac:dyDescent="0.3">
      <c r="I4584" s="199">
        <v>0</v>
      </c>
      <c r="J4584" s="199">
        <v>0</v>
      </c>
      <c r="K4584" s="199" t="e">
        <f ca="1"/>
        <v>#NAME?</v>
      </c>
      <c r="T4584" s="199">
        <v>0</v>
      </c>
      <c r="U4584" s="199">
        <v>0</v>
      </c>
    </row>
    <row r="4585" spans="9:21" x14ac:dyDescent="0.3">
      <c r="I4585" s="199">
        <v>0</v>
      </c>
      <c r="J4585" s="199">
        <v>0</v>
      </c>
      <c r="K4585" s="199" t="e">
        <f ca="1"/>
        <v>#NAME?</v>
      </c>
      <c r="T4585" s="199">
        <v>0</v>
      </c>
      <c r="U4585" s="199">
        <v>0</v>
      </c>
    </row>
    <row r="4586" spans="9:21" x14ac:dyDescent="0.3">
      <c r="I4586" s="199">
        <v>0</v>
      </c>
      <c r="J4586" s="199">
        <v>0</v>
      </c>
      <c r="K4586" s="199" t="e">
        <f ca="1"/>
        <v>#NAME?</v>
      </c>
      <c r="T4586" s="199">
        <v>0</v>
      </c>
      <c r="U4586" s="199">
        <v>109206.96929960392</v>
      </c>
    </row>
    <row r="4587" spans="9:21" x14ac:dyDescent="0.3">
      <c r="I4587" s="199">
        <v>0</v>
      </c>
      <c r="J4587" s="199">
        <v>0</v>
      </c>
      <c r="K4587" s="199" t="e">
        <f ca="1"/>
        <v>#NAME?</v>
      </c>
      <c r="T4587" s="199">
        <v>0</v>
      </c>
      <c r="U4587" s="199">
        <v>419206.54899062309</v>
      </c>
    </row>
    <row r="4588" spans="9:21" x14ac:dyDescent="0.3">
      <c r="I4588" s="199">
        <v>0</v>
      </c>
      <c r="J4588" s="199">
        <v>0</v>
      </c>
      <c r="K4588" s="199" t="e">
        <f ca="1"/>
        <v>#NAME?</v>
      </c>
      <c r="T4588" s="199">
        <v>0</v>
      </c>
      <c r="U4588" s="199">
        <v>0</v>
      </c>
    </row>
    <row r="4589" spans="9:21" x14ac:dyDescent="0.3">
      <c r="I4589" s="199">
        <v>0</v>
      </c>
      <c r="J4589" s="199">
        <v>0</v>
      </c>
      <c r="K4589" s="199" t="e">
        <f ca="1"/>
        <v>#NAME?</v>
      </c>
      <c r="T4589" s="199">
        <v>0</v>
      </c>
      <c r="U4589" s="199">
        <v>0</v>
      </c>
    </row>
    <row r="4590" spans="9:21" x14ac:dyDescent="0.3">
      <c r="I4590" s="199">
        <v>0</v>
      </c>
      <c r="J4590" s="199">
        <v>0</v>
      </c>
      <c r="K4590" s="199" t="e">
        <f ca="1"/>
        <v>#NAME?</v>
      </c>
      <c r="T4590" s="199">
        <v>0</v>
      </c>
      <c r="U4590" s="199">
        <v>0</v>
      </c>
    </row>
    <row r="4591" spans="9:21" x14ac:dyDescent="0.3">
      <c r="I4591" s="199">
        <v>0</v>
      </c>
      <c r="J4591" s="199">
        <v>0</v>
      </c>
      <c r="K4591" s="199" t="e">
        <f ca="1"/>
        <v>#NAME?</v>
      </c>
      <c r="T4591" s="199">
        <v>0</v>
      </c>
      <c r="U4591" s="199">
        <v>0</v>
      </c>
    </row>
    <row r="4592" spans="9:21" x14ac:dyDescent="0.3">
      <c r="I4592" s="199">
        <v>0</v>
      </c>
      <c r="J4592" s="199">
        <v>0</v>
      </c>
      <c r="K4592" s="199" t="e">
        <f ca="1"/>
        <v>#NAME?</v>
      </c>
      <c r="T4592" s="199">
        <v>0</v>
      </c>
      <c r="U4592" s="199">
        <v>0</v>
      </c>
    </row>
    <row r="4593" spans="9:21" x14ac:dyDescent="0.3">
      <c r="I4593" s="199">
        <v>0</v>
      </c>
      <c r="J4593" s="199">
        <v>0</v>
      </c>
      <c r="K4593" s="199" t="e">
        <f ca="1"/>
        <v>#NAME?</v>
      </c>
      <c r="T4593" s="199">
        <v>0</v>
      </c>
      <c r="U4593" s="199">
        <v>0</v>
      </c>
    </row>
    <row r="4594" spans="9:21" x14ac:dyDescent="0.3">
      <c r="I4594" s="199">
        <v>0</v>
      </c>
      <c r="J4594" s="199">
        <v>0</v>
      </c>
      <c r="K4594" s="199" t="e">
        <f ca="1"/>
        <v>#NAME?</v>
      </c>
      <c r="T4594" s="199">
        <v>0</v>
      </c>
      <c r="U4594" s="199">
        <v>0</v>
      </c>
    </row>
    <row r="4595" spans="9:21" x14ac:dyDescent="0.3">
      <c r="I4595" s="199">
        <v>0</v>
      </c>
      <c r="J4595" s="199">
        <v>0</v>
      </c>
      <c r="K4595" s="199" t="e">
        <f ca="1"/>
        <v>#NAME?</v>
      </c>
      <c r="T4595" s="199">
        <v>0</v>
      </c>
      <c r="U4595" s="199">
        <v>0</v>
      </c>
    </row>
    <row r="4596" spans="9:21" x14ac:dyDescent="0.3">
      <c r="I4596" s="199">
        <v>0</v>
      </c>
      <c r="J4596" s="199">
        <v>0</v>
      </c>
      <c r="K4596" s="199" t="e">
        <f ca="1"/>
        <v>#NAME?</v>
      </c>
      <c r="T4596" s="199">
        <v>0</v>
      </c>
      <c r="U4596" s="199">
        <v>0</v>
      </c>
    </row>
    <row r="4597" spans="9:21" x14ac:dyDescent="0.3">
      <c r="I4597" s="199">
        <v>0</v>
      </c>
      <c r="J4597" s="199">
        <v>0</v>
      </c>
      <c r="K4597" s="199" t="e">
        <f ca="1"/>
        <v>#NAME?</v>
      </c>
      <c r="T4597" s="199">
        <v>0</v>
      </c>
      <c r="U4597" s="199">
        <v>0</v>
      </c>
    </row>
    <row r="4598" spans="9:21" x14ac:dyDescent="0.3">
      <c r="I4598" s="199">
        <v>0</v>
      </c>
      <c r="J4598" s="199">
        <v>0</v>
      </c>
      <c r="K4598" s="199" t="e">
        <f ca="1"/>
        <v>#NAME?</v>
      </c>
      <c r="T4598" s="199">
        <v>0</v>
      </c>
      <c r="U4598" s="199">
        <v>0</v>
      </c>
    </row>
    <row r="4599" spans="9:21" x14ac:dyDescent="0.3">
      <c r="I4599" s="199">
        <v>0</v>
      </c>
      <c r="J4599" s="199">
        <v>0</v>
      </c>
      <c r="K4599" s="199" t="e">
        <f ca="1"/>
        <v>#NAME?</v>
      </c>
      <c r="T4599" s="199">
        <v>0</v>
      </c>
      <c r="U4599" s="199">
        <v>0</v>
      </c>
    </row>
    <row r="4600" spans="9:21" x14ac:dyDescent="0.3">
      <c r="I4600" s="199">
        <v>0</v>
      </c>
      <c r="J4600" s="199">
        <v>0</v>
      </c>
      <c r="K4600" s="199" t="e">
        <f ca="1"/>
        <v>#NAME?</v>
      </c>
      <c r="T4600" s="199">
        <v>0</v>
      </c>
      <c r="U4600" s="199">
        <v>0</v>
      </c>
    </row>
    <row r="4601" spans="9:21" x14ac:dyDescent="0.3">
      <c r="I4601" s="199">
        <v>0</v>
      </c>
      <c r="J4601" s="199">
        <v>0</v>
      </c>
      <c r="K4601" s="199" t="e">
        <f ca="1"/>
        <v>#NAME?</v>
      </c>
      <c r="T4601" s="199">
        <v>0</v>
      </c>
      <c r="U4601" s="199">
        <v>0</v>
      </c>
    </row>
    <row r="4602" spans="9:21" x14ac:dyDescent="0.3">
      <c r="I4602" s="199">
        <v>0</v>
      </c>
      <c r="J4602" s="199">
        <v>0</v>
      </c>
      <c r="K4602" s="199" t="e">
        <f ca="1"/>
        <v>#NAME?</v>
      </c>
      <c r="T4602" s="199">
        <v>0</v>
      </c>
      <c r="U4602" s="199">
        <v>0</v>
      </c>
    </row>
    <row r="4603" spans="9:21" x14ac:dyDescent="0.3">
      <c r="I4603" s="199">
        <v>0</v>
      </c>
      <c r="J4603" s="199">
        <v>0</v>
      </c>
      <c r="K4603" s="199" t="e">
        <f ca="1"/>
        <v>#NAME?</v>
      </c>
      <c r="T4603" s="199">
        <v>0</v>
      </c>
      <c r="U4603" s="199">
        <v>0</v>
      </c>
    </row>
    <row r="4604" spans="9:21" x14ac:dyDescent="0.3">
      <c r="I4604" s="199">
        <v>0</v>
      </c>
      <c r="J4604" s="199">
        <v>0</v>
      </c>
      <c r="K4604" s="199" t="e">
        <f ca="1"/>
        <v>#NAME?</v>
      </c>
      <c r="T4604" s="199">
        <v>0</v>
      </c>
      <c r="U4604" s="199">
        <v>0</v>
      </c>
    </row>
    <row r="4605" spans="9:21" x14ac:dyDescent="0.3">
      <c r="I4605" s="199">
        <v>0</v>
      </c>
      <c r="J4605" s="199">
        <v>0</v>
      </c>
      <c r="K4605" s="199" t="e">
        <f ca="1"/>
        <v>#NAME?</v>
      </c>
      <c r="T4605" s="199">
        <v>0</v>
      </c>
      <c r="U4605" s="199">
        <v>0</v>
      </c>
    </row>
    <row r="4606" spans="9:21" x14ac:dyDescent="0.3">
      <c r="I4606" s="199">
        <v>0</v>
      </c>
      <c r="J4606" s="199">
        <v>0</v>
      </c>
      <c r="K4606" s="199" t="e">
        <f ca="1"/>
        <v>#NAME?</v>
      </c>
      <c r="T4606" s="199">
        <v>0</v>
      </c>
      <c r="U4606" s="199">
        <v>0</v>
      </c>
    </row>
    <row r="4607" spans="9:21" x14ac:dyDescent="0.3">
      <c r="I4607" s="199">
        <v>0</v>
      </c>
      <c r="J4607" s="199">
        <v>0</v>
      </c>
      <c r="K4607" s="199" t="e">
        <f ca="1"/>
        <v>#NAME?</v>
      </c>
      <c r="T4607" s="199">
        <v>0</v>
      </c>
      <c r="U4607" s="199">
        <v>600000</v>
      </c>
    </row>
    <row r="4608" spans="9:21" x14ac:dyDescent="0.3">
      <c r="I4608" s="199">
        <v>0</v>
      </c>
      <c r="J4608" s="199">
        <v>0</v>
      </c>
      <c r="K4608" s="199" t="e">
        <f ca="1"/>
        <v>#NAME?</v>
      </c>
      <c r="T4608" s="199">
        <v>0</v>
      </c>
      <c r="U4608" s="199">
        <v>0</v>
      </c>
    </row>
    <row r="4609" spans="9:21" x14ac:dyDescent="0.3">
      <c r="I4609" s="199">
        <v>0</v>
      </c>
      <c r="J4609" s="199">
        <v>0</v>
      </c>
      <c r="K4609" s="199" t="e">
        <f ca="1"/>
        <v>#NAME?</v>
      </c>
      <c r="T4609" s="199">
        <v>0</v>
      </c>
      <c r="U4609" s="199">
        <v>0</v>
      </c>
    </row>
    <row r="4610" spans="9:21" x14ac:dyDescent="0.3">
      <c r="I4610" s="199">
        <v>0</v>
      </c>
      <c r="J4610" s="199">
        <v>0</v>
      </c>
      <c r="K4610" s="199" t="e">
        <f ca="1"/>
        <v>#NAME?</v>
      </c>
      <c r="T4610" s="199">
        <v>0</v>
      </c>
      <c r="U4610" s="199">
        <v>0</v>
      </c>
    </row>
    <row r="4611" spans="9:21" x14ac:dyDescent="0.3">
      <c r="I4611" s="199">
        <v>0</v>
      </c>
      <c r="J4611" s="199">
        <v>0</v>
      </c>
      <c r="K4611" s="199" t="e">
        <f ca="1"/>
        <v>#NAME?</v>
      </c>
      <c r="T4611" s="199">
        <v>0</v>
      </c>
      <c r="U4611" s="199">
        <v>0</v>
      </c>
    </row>
    <row r="4612" spans="9:21" x14ac:dyDescent="0.3">
      <c r="I4612" s="199">
        <v>0</v>
      </c>
      <c r="J4612" s="199">
        <v>0</v>
      </c>
      <c r="K4612" s="199" t="e">
        <f ca="1"/>
        <v>#NAME?</v>
      </c>
      <c r="T4612" s="199">
        <v>0</v>
      </c>
      <c r="U4612" s="199">
        <v>0</v>
      </c>
    </row>
    <row r="4613" spans="9:21" x14ac:dyDescent="0.3">
      <c r="I4613" s="199">
        <v>0</v>
      </c>
      <c r="J4613" s="199">
        <v>0</v>
      </c>
      <c r="K4613" s="199" t="e">
        <f ca="1"/>
        <v>#NAME?</v>
      </c>
      <c r="T4613" s="199">
        <v>0</v>
      </c>
      <c r="U4613" s="199">
        <v>0</v>
      </c>
    </row>
    <row r="4614" spans="9:21" x14ac:dyDescent="0.3">
      <c r="I4614" s="199">
        <v>0</v>
      </c>
      <c r="J4614" s="199">
        <v>0</v>
      </c>
      <c r="K4614" s="199" t="e">
        <f ca="1"/>
        <v>#NAME?</v>
      </c>
      <c r="T4614" s="199">
        <v>0</v>
      </c>
      <c r="U4614" s="199">
        <v>0</v>
      </c>
    </row>
    <row r="4615" spans="9:21" x14ac:dyDescent="0.3">
      <c r="I4615" s="199">
        <v>0</v>
      </c>
      <c r="J4615" s="199">
        <v>0</v>
      </c>
      <c r="K4615" s="199" t="e">
        <f ca="1"/>
        <v>#NAME?</v>
      </c>
      <c r="T4615" s="199">
        <v>0</v>
      </c>
      <c r="U4615" s="199">
        <v>0</v>
      </c>
    </row>
    <row r="4616" spans="9:21" x14ac:dyDescent="0.3">
      <c r="I4616" s="199">
        <v>0</v>
      </c>
      <c r="J4616" s="199">
        <v>0</v>
      </c>
      <c r="K4616" s="199" t="e">
        <f ca="1"/>
        <v>#NAME?</v>
      </c>
      <c r="T4616" s="199">
        <v>0</v>
      </c>
      <c r="U4616" s="199">
        <v>0</v>
      </c>
    </row>
    <row r="4617" spans="9:21" x14ac:dyDescent="0.3">
      <c r="I4617" s="199">
        <v>0</v>
      </c>
      <c r="J4617" s="199">
        <v>0</v>
      </c>
      <c r="K4617" s="199" t="e">
        <f ca="1"/>
        <v>#NAME?</v>
      </c>
      <c r="T4617" s="199">
        <v>0</v>
      </c>
      <c r="U4617" s="199">
        <v>0</v>
      </c>
    </row>
    <row r="4618" spans="9:21" x14ac:dyDescent="0.3">
      <c r="I4618" s="199">
        <v>0</v>
      </c>
      <c r="J4618" s="199">
        <v>0</v>
      </c>
      <c r="K4618" s="199" t="e">
        <f ca="1"/>
        <v>#NAME?</v>
      </c>
      <c r="T4618" s="199">
        <v>0</v>
      </c>
      <c r="U4618" s="199">
        <v>0</v>
      </c>
    </row>
    <row r="4619" spans="9:21" x14ac:dyDescent="0.3">
      <c r="I4619" s="199">
        <v>0</v>
      </c>
      <c r="J4619" s="199">
        <v>0</v>
      </c>
      <c r="K4619" s="199" t="e">
        <f ca="1"/>
        <v>#NAME?</v>
      </c>
      <c r="T4619" s="199">
        <v>0</v>
      </c>
      <c r="U4619" s="199">
        <v>0</v>
      </c>
    </row>
    <row r="4620" spans="9:21" x14ac:dyDescent="0.3">
      <c r="I4620" s="199">
        <v>0</v>
      </c>
      <c r="J4620" s="199">
        <v>0</v>
      </c>
      <c r="K4620" s="199" t="e">
        <f ca="1"/>
        <v>#NAME?</v>
      </c>
      <c r="T4620" s="199">
        <v>0</v>
      </c>
      <c r="U4620" s="199">
        <v>0</v>
      </c>
    </row>
    <row r="4621" spans="9:21" x14ac:dyDescent="0.3">
      <c r="I4621" s="199">
        <v>0</v>
      </c>
      <c r="J4621" s="199">
        <v>0</v>
      </c>
      <c r="K4621" s="199" t="e">
        <f ca="1"/>
        <v>#NAME?</v>
      </c>
      <c r="T4621" s="199">
        <v>0</v>
      </c>
      <c r="U4621" s="199">
        <v>0</v>
      </c>
    </row>
    <row r="4622" spans="9:21" x14ac:dyDescent="0.3">
      <c r="I4622" s="199">
        <v>0</v>
      </c>
      <c r="J4622" s="199">
        <v>0</v>
      </c>
      <c r="K4622" s="199" t="e">
        <f ca="1"/>
        <v>#NAME?</v>
      </c>
      <c r="T4622" s="199">
        <v>0</v>
      </c>
      <c r="U4622" s="199">
        <v>0</v>
      </c>
    </row>
    <row r="4623" spans="9:21" x14ac:dyDescent="0.3">
      <c r="I4623" s="199">
        <v>0</v>
      </c>
      <c r="J4623" s="199">
        <v>0</v>
      </c>
      <c r="K4623" s="199" t="e">
        <f ca="1"/>
        <v>#NAME?</v>
      </c>
      <c r="T4623" s="199">
        <v>0</v>
      </c>
      <c r="U4623" s="199">
        <v>0</v>
      </c>
    </row>
    <row r="4624" spans="9:21" x14ac:dyDescent="0.3">
      <c r="I4624" s="199">
        <v>0</v>
      </c>
      <c r="J4624" s="199">
        <v>0</v>
      </c>
      <c r="K4624" s="199" t="e">
        <f ca="1"/>
        <v>#NAME?</v>
      </c>
      <c r="T4624" s="199">
        <v>0</v>
      </c>
      <c r="U4624" s="199">
        <v>0</v>
      </c>
    </row>
    <row r="4625" spans="9:21" x14ac:dyDescent="0.3">
      <c r="I4625" s="199">
        <v>0</v>
      </c>
      <c r="J4625" s="199">
        <v>0</v>
      </c>
      <c r="K4625" s="199" t="e">
        <f ca="1"/>
        <v>#NAME?</v>
      </c>
      <c r="T4625" s="199">
        <v>0</v>
      </c>
      <c r="U4625" s="199">
        <v>0</v>
      </c>
    </row>
    <row r="4626" spans="9:21" x14ac:dyDescent="0.3">
      <c r="I4626" s="199">
        <v>0</v>
      </c>
      <c r="J4626" s="199">
        <v>0</v>
      </c>
      <c r="K4626" s="199" t="e">
        <f ca="1"/>
        <v>#NAME?</v>
      </c>
      <c r="T4626" s="199">
        <v>0</v>
      </c>
      <c r="U4626" s="199">
        <v>0</v>
      </c>
    </row>
    <row r="4627" spans="9:21" x14ac:dyDescent="0.3">
      <c r="I4627" s="199">
        <v>0</v>
      </c>
      <c r="J4627" s="199">
        <v>0</v>
      </c>
      <c r="K4627" s="199" t="e">
        <f ca="1"/>
        <v>#NAME?</v>
      </c>
      <c r="T4627" s="199">
        <v>0</v>
      </c>
      <c r="U4627" s="199">
        <v>0</v>
      </c>
    </row>
    <row r="4628" spans="9:21" x14ac:dyDescent="0.3">
      <c r="I4628" s="199">
        <v>0</v>
      </c>
      <c r="J4628" s="199">
        <v>0</v>
      </c>
      <c r="K4628" s="199" t="e">
        <f ca="1"/>
        <v>#NAME?</v>
      </c>
      <c r="T4628" s="199">
        <v>0</v>
      </c>
      <c r="U4628" s="199">
        <v>0</v>
      </c>
    </row>
    <row r="4629" spans="9:21" x14ac:dyDescent="0.3">
      <c r="I4629" s="199">
        <v>0</v>
      </c>
      <c r="J4629" s="199">
        <v>0</v>
      </c>
      <c r="K4629" s="199" t="e">
        <f ca="1"/>
        <v>#NAME?</v>
      </c>
      <c r="T4629" s="199">
        <v>0</v>
      </c>
      <c r="U4629" s="199">
        <v>0</v>
      </c>
    </row>
    <row r="4630" spans="9:21" x14ac:dyDescent="0.3">
      <c r="I4630" s="199">
        <v>0</v>
      </c>
      <c r="J4630" s="199">
        <v>0</v>
      </c>
      <c r="K4630" s="199" t="e">
        <f ca="1"/>
        <v>#NAME?</v>
      </c>
      <c r="T4630" s="199">
        <v>0</v>
      </c>
      <c r="U4630" s="199">
        <v>0</v>
      </c>
    </row>
    <row r="4631" spans="9:21" x14ac:dyDescent="0.3">
      <c r="I4631" s="199">
        <v>0</v>
      </c>
      <c r="J4631" s="199">
        <v>0</v>
      </c>
      <c r="K4631" s="199" t="e">
        <f ca="1"/>
        <v>#NAME?</v>
      </c>
      <c r="T4631" s="199">
        <v>0</v>
      </c>
      <c r="U4631" s="199">
        <v>0</v>
      </c>
    </row>
    <row r="4632" spans="9:21" x14ac:dyDescent="0.3">
      <c r="I4632" s="199">
        <v>0</v>
      </c>
      <c r="J4632" s="199">
        <v>0</v>
      </c>
      <c r="K4632" s="199" t="e">
        <f ca="1"/>
        <v>#NAME?</v>
      </c>
      <c r="T4632" s="199">
        <v>0</v>
      </c>
      <c r="U4632" s="199">
        <v>0</v>
      </c>
    </row>
    <row r="4633" spans="9:21" x14ac:dyDescent="0.3">
      <c r="I4633" s="199">
        <v>0</v>
      </c>
      <c r="J4633" s="199">
        <v>0</v>
      </c>
      <c r="K4633" s="199" t="e">
        <f ca="1"/>
        <v>#NAME?</v>
      </c>
      <c r="T4633" s="199">
        <v>0</v>
      </c>
      <c r="U4633" s="199">
        <v>0</v>
      </c>
    </row>
    <row r="4634" spans="9:21" x14ac:dyDescent="0.3">
      <c r="I4634" s="199">
        <v>0</v>
      </c>
      <c r="J4634" s="199">
        <v>0</v>
      </c>
      <c r="K4634" s="199" t="e">
        <f ca="1"/>
        <v>#NAME?</v>
      </c>
      <c r="T4634" s="199">
        <v>0</v>
      </c>
      <c r="U4634" s="199">
        <v>0</v>
      </c>
    </row>
    <row r="4635" spans="9:21" x14ac:dyDescent="0.3">
      <c r="I4635" s="199">
        <v>0</v>
      </c>
      <c r="J4635" s="199">
        <v>0</v>
      </c>
      <c r="K4635" s="199" t="e">
        <f ca="1"/>
        <v>#NAME?</v>
      </c>
      <c r="T4635" s="199">
        <v>0</v>
      </c>
      <c r="U4635" s="199">
        <v>0</v>
      </c>
    </row>
    <row r="4636" spans="9:21" x14ac:dyDescent="0.3">
      <c r="I4636" s="199">
        <v>0</v>
      </c>
      <c r="J4636" s="199">
        <v>0</v>
      </c>
      <c r="K4636" s="199" t="e">
        <f ca="1"/>
        <v>#NAME?</v>
      </c>
      <c r="T4636" s="199">
        <v>0</v>
      </c>
      <c r="U4636" s="199">
        <v>0</v>
      </c>
    </row>
    <row r="4637" spans="9:21" x14ac:dyDescent="0.3">
      <c r="I4637" s="199">
        <v>0</v>
      </c>
      <c r="J4637" s="199">
        <v>0</v>
      </c>
      <c r="K4637" s="199" t="e">
        <f ca="1"/>
        <v>#NAME?</v>
      </c>
      <c r="T4637" s="199">
        <v>0</v>
      </c>
      <c r="U4637" s="199">
        <v>0</v>
      </c>
    </row>
    <row r="4638" spans="9:21" x14ac:dyDescent="0.3">
      <c r="I4638" s="199">
        <v>0</v>
      </c>
      <c r="J4638" s="199">
        <v>0</v>
      </c>
      <c r="K4638" s="199" t="e">
        <f ca="1"/>
        <v>#NAME?</v>
      </c>
      <c r="T4638" s="199">
        <v>0</v>
      </c>
      <c r="U4638" s="199">
        <v>0</v>
      </c>
    </row>
    <row r="4639" spans="9:21" x14ac:dyDescent="0.3">
      <c r="I4639" s="199">
        <v>0</v>
      </c>
      <c r="J4639" s="199">
        <v>0</v>
      </c>
      <c r="K4639" s="199" t="e">
        <f ca="1"/>
        <v>#NAME?</v>
      </c>
      <c r="T4639" s="199">
        <v>0</v>
      </c>
      <c r="U4639" s="199">
        <v>0</v>
      </c>
    </row>
    <row r="4640" spans="9:21" x14ac:dyDescent="0.3">
      <c r="I4640" s="199">
        <v>0</v>
      </c>
      <c r="J4640" s="199">
        <v>0</v>
      </c>
      <c r="K4640" s="199" t="e">
        <f ca="1"/>
        <v>#NAME?</v>
      </c>
      <c r="T4640" s="199">
        <v>0</v>
      </c>
      <c r="U4640" s="199">
        <v>0</v>
      </c>
    </row>
    <row r="4641" spans="9:21" x14ac:dyDescent="0.3">
      <c r="I4641" s="199">
        <v>0</v>
      </c>
      <c r="J4641" s="199">
        <v>0</v>
      </c>
      <c r="K4641" s="199" t="e">
        <f ca="1"/>
        <v>#NAME?</v>
      </c>
      <c r="T4641" s="199">
        <v>0</v>
      </c>
      <c r="U4641" s="199">
        <v>0</v>
      </c>
    </row>
    <row r="4642" spans="9:21" x14ac:dyDescent="0.3">
      <c r="I4642" s="199">
        <v>0</v>
      </c>
      <c r="J4642" s="199">
        <v>0</v>
      </c>
      <c r="K4642" s="199" t="e">
        <f ca="1"/>
        <v>#NAME?</v>
      </c>
      <c r="T4642" s="199">
        <v>0</v>
      </c>
      <c r="U4642" s="199">
        <v>0</v>
      </c>
    </row>
    <row r="4643" spans="9:21" x14ac:dyDescent="0.3">
      <c r="I4643" s="199">
        <v>0</v>
      </c>
      <c r="J4643" s="199">
        <v>0</v>
      </c>
      <c r="K4643" s="199" t="e">
        <f ca="1"/>
        <v>#NAME?</v>
      </c>
      <c r="T4643" s="199">
        <v>0</v>
      </c>
      <c r="U4643" s="199">
        <v>0</v>
      </c>
    </row>
    <row r="4644" spans="9:21" x14ac:dyDescent="0.3">
      <c r="I4644" s="199">
        <v>0</v>
      </c>
      <c r="J4644" s="199">
        <v>0</v>
      </c>
      <c r="K4644" s="199" t="e">
        <f ca="1"/>
        <v>#NAME?</v>
      </c>
      <c r="T4644" s="199">
        <v>0</v>
      </c>
      <c r="U4644" s="199">
        <v>0</v>
      </c>
    </row>
    <row r="4645" spans="9:21" x14ac:dyDescent="0.3">
      <c r="I4645" s="199">
        <v>0</v>
      </c>
      <c r="J4645" s="199">
        <v>0</v>
      </c>
      <c r="K4645" s="199" t="e">
        <f ca="1"/>
        <v>#NAME?</v>
      </c>
      <c r="T4645" s="199">
        <v>0</v>
      </c>
      <c r="U4645" s="199">
        <v>0</v>
      </c>
    </row>
    <row r="4646" spans="9:21" x14ac:dyDescent="0.3">
      <c r="I4646" s="199">
        <v>0</v>
      </c>
      <c r="J4646" s="199">
        <v>0</v>
      </c>
      <c r="K4646" s="199" t="e">
        <f ca="1"/>
        <v>#NAME?</v>
      </c>
      <c r="T4646" s="199">
        <v>0</v>
      </c>
      <c r="U4646" s="199">
        <v>0</v>
      </c>
    </row>
    <row r="4647" spans="9:21" x14ac:dyDescent="0.3">
      <c r="I4647" s="199">
        <v>0</v>
      </c>
      <c r="J4647" s="199">
        <v>0</v>
      </c>
      <c r="K4647" s="199" t="e">
        <f ca="1"/>
        <v>#NAME?</v>
      </c>
      <c r="T4647" s="199">
        <v>0</v>
      </c>
      <c r="U4647" s="199">
        <v>0</v>
      </c>
    </row>
    <row r="4648" spans="9:21" x14ac:dyDescent="0.3">
      <c r="I4648" s="199">
        <v>0</v>
      </c>
      <c r="J4648" s="199">
        <v>0</v>
      </c>
      <c r="K4648" s="199" t="e">
        <f ca="1"/>
        <v>#NAME?</v>
      </c>
      <c r="T4648" s="199">
        <v>0</v>
      </c>
      <c r="U4648" s="199">
        <v>56013.357824084378</v>
      </c>
    </row>
    <row r="4649" spans="9:21" x14ac:dyDescent="0.3">
      <c r="I4649" s="199">
        <v>0</v>
      </c>
      <c r="J4649" s="199">
        <v>0</v>
      </c>
      <c r="K4649" s="199" t="e">
        <f ca="1"/>
        <v>#NAME?</v>
      </c>
      <c r="T4649" s="199">
        <v>0</v>
      </c>
      <c r="U4649" s="199">
        <v>0</v>
      </c>
    </row>
    <row r="4650" spans="9:21" x14ac:dyDescent="0.3">
      <c r="I4650" s="199">
        <v>0</v>
      </c>
      <c r="J4650" s="199">
        <v>0</v>
      </c>
      <c r="K4650" s="199" t="e">
        <f ca="1"/>
        <v>#NAME?</v>
      </c>
      <c r="T4650" s="199">
        <v>0</v>
      </c>
      <c r="U4650" s="199">
        <v>0</v>
      </c>
    </row>
    <row r="4651" spans="9:21" x14ac:dyDescent="0.3">
      <c r="I4651" s="199">
        <v>0</v>
      </c>
      <c r="J4651" s="199">
        <v>0</v>
      </c>
      <c r="K4651" s="199" t="e">
        <f ca="1"/>
        <v>#NAME?</v>
      </c>
      <c r="T4651" s="199">
        <v>0</v>
      </c>
      <c r="U4651" s="199">
        <v>0</v>
      </c>
    </row>
    <row r="4652" spans="9:21" x14ac:dyDescent="0.3">
      <c r="I4652" s="199">
        <v>0</v>
      </c>
      <c r="J4652" s="199">
        <v>0</v>
      </c>
      <c r="K4652" s="199" t="e">
        <f ca="1"/>
        <v>#NAME?</v>
      </c>
      <c r="T4652" s="199">
        <v>0</v>
      </c>
      <c r="U4652" s="199">
        <v>0</v>
      </c>
    </row>
    <row r="4653" spans="9:21" x14ac:dyDescent="0.3">
      <c r="I4653" s="199">
        <v>0</v>
      </c>
      <c r="J4653" s="199">
        <v>0</v>
      </c>
      <c r="K4653" s="199" t="e">
        <f ca="1"/>
        <v>#NAME?</v>
      </c>
      <c r="T4653" s="199">
        <v>0</v>
      </c>
      <c r="U4653" s="199">
        <v>0</v>
      </c>
    </row>
    <row r="4654" spans="9:21" x14ac:dyDescent="0.3">
      <c r="I4654" s="199">
        <v>0</v>
      </c>
      <c r="J4654" s="199">
        <v>0</v>
      </c>
      <c r="K4654" s="199" t="e">
        <f ca="1"/>
        <v>#NAME?</v>
      </c>
      <c r="T4654" s="199">
        <v>0</v>
      </c>
      <c r="U4654" s="199">
        <v>0</v>
      </c>
    </row>
    <row r="4655" spans="9:21" x14ac:dyDescent="0.3">
      <c r="I4655" s="199">
        <v>529539.31372113759</v>
      </c>
      <c r="J4655" s="199">
        <v>0</v>
      </c>
      <c r="K4655" s="199" t="e">
        <f ca="1"/>
        <v>#NAME?</v>
      </c>
      <c r="T4655" s="199">
        <v>529539.31372113759</v>
      </c>
      <c r="U4655" s="199">
        <v>0</v>
      </c>
    </row>
    <row r="4656" spans="9:21" x14ac:dyDescent="0.3">
      <c r="I4656" s="199">
        <v>0</v>
      </c>
      <c r="J4656" s="199">
        <v>0</v>
      </c>
      <c r="K4656" s="199" t="e">
        <f ca="1"/>
        <v>#NAME?</v>
      </c>
      <c r="T4656" s="199">
        <v>0</v>
      </c>
      <c r="U4656" s="199">
        <v>0</v>
      </c>
    </row>
    <row r="4657" spans="9:21" x14ac:dyDescent="0.3">
      <c r="I4657" s="199">
        <v>0</v>
      </c>
      <c r="J4657" s="199">
        <v>0</v>
      </c>
      <c r="K4657" s="199" t="e">
        <f ca="1"/>
        <v>#NAME?</v>
      </c>
      <c r="T4657" s="199">
        <v>0</v>
      </c>
      <c r="U4657" s="199">
        <v>0</v>
      </c>
    </row>
    <row r="4658" spans="9:21" x14ac:dyDescent="0.3">
      <c r="I4658" s="199">
        <v>0</v>
      </c>
      <c r="J4658" s="199">
        <v>0</v>
      </c>
      <c r="K4658" s="199" t="e">
        <f ca="1"/>
        <v>#NAME?</v>
      </c>
      <c r="T4658" s="199">
        <v>0</v>
      </c>
      <c r="U4658" s="199">
        <v>0</v>
      </c>
    </row>
    <row r="4659" spans="9:21" x14ac:dyDescent="0.3">
      <c r="I4659" s="199">
        <v>0</v>
      </c>
      <c r="J4659" s="199">
        <v>0</v>
      </c>
      <c r="K4659" s="199" t="e">
        <f ca="1"/>
        <v>#NAME?</v>
      </c>
      <c r="T4659" s="199">
        <v>0</v>
      </c>
      <c r="U4659" s="199">
        <v>0</v>
      </c>
    </row>
    <row r="4660" spans="9:21" x14ac:dyDescent="0.3">
      <c r="I4660" s="199">
        <v>0</v>
      </c>
      <c r="J4660" s="199">
        <v>0</v>
      </c>
      <c r="K4660" s="199" t="e">
        <f ca="1"/>
        <v>#NAME?</v>
      </c>
      <c r="T4660" s="199">
        <v>0</v>
      </c>
      <c r="U4660" s="199">
        <v>0</v>
      </c>
    </row>
    <row r="4661" spans="9:21" x14ac:dyDescent="0.3">
      <c r="I4661" s="199">
        <v>0</v>
      </c>
      <c r="J4661" s="199">
        <v>0</v>
      </c>
      <c r="K4661" s="199" t="e">
        <f ca="1"/>
        <v>#NAME?</v>
      </c>
      <c r="T4661" s="199">
        <v>0</v>
      </c>
      <c r="U4661" s="199">
        <v>0</v>
      </c>
    </row>
    <row r="4662" spans="9:21" x14ac:dyDescent="0.3">
      <c r="I4662" s="199">
        <v>0</v>
      </c>
      <c r="J4662" s="199">
        <v>0</v>
      </c>
      <c r="K4662" s="199" t="e">
        <f ca="1"/>
        <v>#NAME?</v>
      </c>
      <c r="T4662" s="199">
        <v>0</v>
      </c>
      <c r="U4662" s="199">
        <v>0</v>
      </c>
    </row>
    <row r="4663" spans="9:21" x14ac:dyDescent="0.3">
      <c r="I4663" s="199">
        <v>0</v>
      </c>
      <c r="J4663" s="199">
        <v>0</v>
      </c>
      <c r="K4663" s="199" t="e">
        <f ca="1"/>
        <v>#NAME?</v>
      </c>
      <c r="T4663" s="199">
        <v>0</v>
      </c>
      <c r="U4663" s="199">
        <v>0</v>
      </c>
    </row>
    <row r="4664" spans="9:21" x14ac:dyDescent="0.3">
      <c r="I4664" s="199">
        <v>0</v>
      </c>
      <c r="J4664" s="199">
        <v>0</v>
      </c>
      <c r="K4664" s="199" t="e">
        <f ca="1"/>
        <v>#NAME?</v>
      </c>
      <c r="T4664" s="199">
        <v>0</v>
      </c>
      <c r="U4664" s="199">
        <v>0</v>
      </c>
    </row>
    <row r="4665" spans="9:21" x14ac:dyDescent="0.3">
      <c r="I4665" s="199">
        <v>0</v>
      </c>
      <c r="J4665" s="199">
        <v>0</v>
      </c>
      <c r="K4665" s="199" t="e">
        <f ca="1"/>
        <v>#NAME?</v>
      </c>
      <c r="T4665" s="199">
        <v>0</v>
      </c>
      <c r="U4665" s="199">
        <v>0</v>
      </c>
    </row>
    <row r="4666" spans="9:21" x14ac:dyDescent="0.3">
      <c r="I4666" s="199">
        <v>0</v>
      </c>
      <c r="J4666" s="199">
        <v>0</v>
      </c>
      <c r="K4666" s="199" t="e">
        <f ca="1"/>
        <v>#NAME?</v>
      </c>
      <c r="T4666" s="199">
        <v>0</v>
      </c>
      <c r="U4666" s="199">
        <v>0</v>
      </c>
    </row>
    <row r="4667" spans="9:21" x14ac:dyDescent="0.3">
      <c r="I4667" s="199">
        <v>0</v>
      </c>
      <c r="J4667" s="199">
        <v>0</v>
      </c>
      <c r="K4667" s="199" t="e">
        <f ca="1"/>
        <v>#NAME?</v>
      </c>
      <c r="T4667" s="199">
        <v>0</v>
      </c>
      <c r="U4667" s="199">
        <v>232948.49853993097</v>
      </c>
    </row>
    <row r="4668" spans="9:21" x14ac:dyDescent="0.3">
      <c r="I4668" s="199">
        <v>0</v>
      </c>
      <c r="J4668" s="199">
        <v>0</v>
      </c>
      <c r="K4668" s="199" t="e">
        <f ca="1"/>
        <v>#NAME?</v>
      </c>
      <c r="T4668" s="199">
        <v>0</v>
      </c>
      <c r="U4668" s="199">
        <v>0</v>
      </c>
    </row>
    <row r="4669" spans="9:21" x14ac:dyDescent="0.3">
      <c r="I4669" s="199">
        <v>0</v>
      </c>
      <c r="J4669" s="199">
        <v>0</v>
      </c>
      <c r="K4669" s="199" t="e">
        <f ca="1"/>
        <v>#NAME?</v>
      </c>
      <c r="T4669" s="199">
        <v>0</v>
      </c>
      <c r="U4669" s="199">
        <v>0</v>
      </c>
    </row>
    <row r="4670" spans="9:21" x14ac:dyDescent="0.3">
      <c r="I4670" s="199">
        <v>0</v>
      </c>
      <c r="J4670" s="199">
        <v>0</v>
      </c>
      <c r="K4670" s="199" t="e">
        <f ca="1"/>
        <v>#NAME?</v>
      </c>
      <c r="T4670" s="199">
        <v>0</v>
      </c>
      <c r="U4670" s="199">
        <v>0</v>
      </c>
    </row>
    <row r="4671" spans="9:21" x14ac:dyDescent="0.3">
      <c r="I4671" s="199">
        <v>0</v>
      </c>
      <c r="J4671" s="199">
        <v>0</v>
      </c>
      <c r="K4671" s="199" t="e">
        <f ca="1"/>
        <v>#NAME?</v>
      </c>
      <c r="T4671" s="199">
        <v>0</v>
      </c>
      <c r="U4671" s="199">
        <v>0</v>
      </c>
    </row>
    <row r="4672" spans="9:21" x14ac:dyDescent="0.3">
      <c r="I4672" s="199">
        <v>0</v>
      </c>
      <c r="J4672" s="199">
        <v>0</v>
      </c>
      <c r="K4672" s="199" t="e">
        <f ca="1"/>
        <v>#NAME?</v>
      </c>
      <c r="T4672" s="199">
        <v>0</v>
      </c>
      <c r="U4672" s="199">
        <v>0</v>
      </c>
    </row>
    <row r="4673" spans="9:21" x14ac:dyDescent="0.3">
      <c r="I4673" s="199">
        <v>0</v>
      </c>
      <c r="J4673" s="199">
        <v>0</v>
      </c>
      <c r="K4673" s="199" t="e">
        <f ca="1"/>
        <v>#NAME?</v>
      </c>
      <c r="T4673" s="199">
        <v>0</v>
      </c>
      <c r="U4673" s="199">
        <v>0</v>
      </c>
    </row>
    <row r="4674" spans="9:21" x14ac:dyDescent="0.3">
      <c r="I4674" s="199">
        <v>0</v>
      </c>
      <c r="J4674" s="199">
        <v>0</v>
      </c>
      <c r="K4674" s="199" t="e">
        <f ca="1"/>
        <v>#NAME?</v>
      </c>
      <c r="T4674" s="199">
        <v>0</v>
      </c>
      <c r="U4674" s="199">
        <v>0</v>
      </c>
    </row>
    <row r="4675" spans="9:21" x14ac:dyDescent="0.3">
      <c r="I4675" s="199">
        <v>0</v>
      </c>
      <c r="J4675" s="199">
        <v>0</v>
      </c>
      <c r="K4675" s="199" t="e">
        <f ca="1"/>
        <v>#NAME?</v>
      </c>
      <c r="T4675" s="199">
        <v>0</v>
      </c>
      <c r="U4675" s="199">
        <v>0</v>
      </c>
    </row>
    <row r="4676" spans="9:21" x14ac:dyDescent="0.3">
      <c r="I4676" s="199">
        <v>0</v>
      </c>
      <c r="J4676" s="199">
        <v>0</v>
      </c>
      <c r="K4676" s="199" t="e">
        <f ca="1"/>
        <v>#NAME?</v>
      </c>
      <c r="T4676" s="199">
        <v>0</v>
      </c>
      <c r="U4676" s="199">
        <v>0</v>
      </c>
    </row>
    <row r="4677" spans="9:21" x14ac:dyDescent="0.3">
      <c r="I4677" s="199">
        <v>0</v>
      </c>
      <c r="J4677" s="199">
        <v>0</v>
      </c>
      <c r="K4677" s="199" t="e">
        <f ca="1"/>
        <v>#NAME?</v>
      </c>
      <c r="T4677" s="199">
        <v>0</v>
      </c>
      <c r="U4677" s="199">
        <v>0</v>
      </c>
    </row>
    <row r="4678" spans="9:21" x14ac:dyDescent="0.3">
      <c r="I4678" s="199">
        <v>0</v>
      </c>
      <c r="J4678" s="199">
        <v>0</v>
      </c>
      <c r="K4678" s="199" t="e">
        <f ca="1"/>
        <v>#NAME?</v>
      </c>
      <c r="T4678" s="199">
        <v>0</v>
      </c>
      <c r="U4678" s="199">
        <v>0</v>
      </c>
    </row>
    <row r="4679" spans="9:21" x14ac:dyDescent="0.3">
      <c r="I4679" s="199">
        <v>0</v>
      </c>
      <c r="J4679" s="199">
        <v>0</v>
      </c>
      <c r="K4679" s="199" t="e">
        <f ca="1"/>
        <v>#NAME?</v>
      </c>
      <c r="T4679" s="199">
        <v>0</v>
      </c>
      <c r="U4679" s="199">
        <v>0</v>
      </c>
    </row>
    <row r="4680" spans="9:21" x14ac:dyDescent="0.3">
      <c r="I4680" s="199">
        <v>0</v>
      </c>
      <c r="J4680" s="199">
        <v>0</v>
      </c>
      <c r="K4680" s="199" t="e">
        <f ca="1"/>
        <v>#NAME?</v>
      </c>
      <c r="T4680" s="199">
        <v>0</v>
      </c>
      <c r="U4680" s="199">
        <v>0</v>
      </c>
    </row>
    <row r="4681" spans="9:21" x14ac:dyDescent="0.3">
      <c r="I4681" s="199">
        <v>0</v>
      </c>
      <c r="J4681" s="199">
        <v>0</v>
      </c>
      <c r="K4681" s="199" t="e">
        <f ca="1"/>
        <v>#NAME?</v>
      </c>
      <c r="T4681" s="199">
        <v>0</v>
      </c>
      <c r="U4681" s="199">
        <v>0</v>
      </c>
    </row>
    <row r="4682" spans="9:21" x14ac:dyDescent="0.3">
      <c r="I4682" s="199">
        <v>0</v>
      </c>
      <c r="J4682" s="199">
        <v>0</v>
      </c>
      <c r="K4682" s="199" t="e">
        <f ca="1"/>
        <v>#NAME?</v>
      </c>
      <c r="T4682" s="199">
        <v>0</v>
      </c>
      <c r="U4682" s="199">
        <v>0</v>
      </c>
    </row>
    <row r="4683" spans="9:21" x14ac:dyDescent="0.3">
      <c r="I4683" s="199">
        <v>0</v>
      </c>
      <c r="J4683" s="199">
        <v>0</v>
      </c>
      <c r="K4683" s="199" t="e">
        <f ca="1"/>
        <v>#NAME?</v>
      </c>
      <c r="T4683" s="199">
        <v>0</v>
      </c>
      <c r="U4683" s="199">
        <v>0</v>
      </c>
    </row>
    <row r="4684" spans="9:21" x14ac:dyDescent="0.3">
      <c r="I4684" s="199">
        <v>0</v>
      </c>
      <c r="J4684" s="199">
        <v>0</v>
      </c>
      <c r="K4684" s="199" t="e">
        <f ca="1"/>
        <v>#NAME?</v>
      </c>
      <c r="T4684" s="199">
        <v>0</v>
      </c>
      <c r="U4684" s="199">
        <v>0</v>
      </c>
    </row>
    <row r="4685" spans="9:21" x14ac:dyDescent="0.3">
      <c r="I4685" s="199">
        <v>0</v>
      </c>
      <c r="J4685" s="199">
        <v>0</v>
      </c>
      <c r="K4685" s="199" t="e">
        <f ca="1"/>
        <v>#NAME?</v>
      </c>
      <c r="T4685" s="199">
        <v>0</v>
      </c>
      <c r="U4685" s="199">
        <v>0</v>
      </c>
    </row>
    <row r="4686" spans="9:21" x14ac:dyDescent="0.3">
      <c r="I4686" s="199">
        <v>0</v>
      </c>
      <c r="J4686" s="199">
        <v>0</v>
      </c>
      <c r="K4686" s="199" t="e">
        <f ca="1"/>
        <v>#NAME?</v>
      </c>
      <c r="T4686" s="199">
        <v>0</v>
      </c>
      <c r="U4686" s="199">
        <v>0</v>
      </c>
    </row>
    <row r="4687" spans="9:21" x14ac:dyDescent="0.3">
      <c r="I4687" s="199">
        <v>0</v>
      </c>
      <c r="J4687" s="199">
        <v>0</v>
      </c>
      <c r="K4687" s="199" t="e">
        <f ca="1"/>
        <v>#NAME?</v>
      </c>
      <c r="T4687" s="199">
        <v>0</v>
      </c>
      <c r="U4687" s="199">
        <v>0</v>
      </c>
    </row>
    <row r="4688" spans="9:21" x14ac:dyDescent="0.3">
      <c r="I4688" s="199">
        <v>0</v>
      </c>
      <c r="J4688" s="199">
        <v>0</v>
      </c>
      <c r="K4688" s="199" t="e">
        <f ca="1"/>
        <v>#NAME?</v>
      </c>
      <c r="T4688" s="199">
        <v>0</v>
      </c>
      <c r="U4688" s="199">
        <v>0</v>
      </c>
    </row>
    <row r="4689" spans="9:21" x14ac:dyDescent="0.3">
      <c r="I4689" s="199">
        <v>0</v>
      </c>
      <c r="J4689" s="199">
        <v>0</v>
      </c>
      <c r="K4689" s="199" t="e">
        <f ca="1"/>
        <v>#NAME?</v>
      </c>
      <c r="T4689" s="199">
        <v>0</v>
      </c>
      <c r="U4689" s="199">
        <v>408161.59376962262</v>
      </c>
    </row>
    <row r="4690" spans="9:21" x14ac:dyDescent="0.3">
      <c r="I4690" s="199">
        <v>0</v>
      </c>
      <c r="J4690" s="199">
        <v>0</v>
      </c>
      <c r="K4690" s="199" t="e">
        <f ca="1"/>
        <v>#NAME?</v>
      </c>
      <c r="T4690" s="199">
        <v>0</v>
      </c>
      <c r="U4690" s="199">
        <v>0</v>
      </c>
    </row>
    <row r="4691" spans="9:21" x14ac:dyDescent="0.3">
      <c r="I4691" s="199">
        <v>0</v>
      </c>
      <c r="J4691" s="199">
        <v>0</v>
      </c>
      <c r="K4691" s="199" t="e">
        <f ca="1"/>
        <v>#NAME?</v>
      </c>
      <c r="T4691" s="199">
        <v>0</v>
      </c>
      <c r="U4691" s="199">
        <v>0</v>
      </c>
    </row>
    <row r="4692" spans="9:21" x14ac:dyDescent="0.3">
      <c r="I4692" s="199">
        <v>0</v>
      </c>
      <c r="J4692" s="199">
        <v>0</v>
      </c>
      <c r="K4692" s="199" t="e">
        <f ca="1"/>
        <v>#NAME?</v>
      </c>
      <c r="T4692" s="199">
        <v>0</v>
      </c>
      <c r="U4692" s="199">
        <v>0</v>
      </c>
    </row>
    <row r="4693" spans="9:21" x14ac:dyDescent="0.3">
      <c r="I4693" s="199">
        <v>0</v>
      </c>
      <c r="J4693" s="199">
        <v>0</v>
      </c>
      <c r="K4693" s="199" t="e">
        <f ca="1"/>
        <v>#NAME?</v>
      </c>
      <c r="T4693" s="199">
        <v>0</v>
      </c>
      <c r="U4693" s="199">
        <v>0</v>
      </c>
    </row>
    <row r="4694" spans="9:21" x14ac:dyDescent="0.3">
      <c r="I4694" s="199">
        <v>0</v>
      </c>
      <c r="J4694" s="199">
        <v>0</v>
      </c>
      <c r="K4694" s="199" t="e">
        <f ca="1"/>
        <v>#NAME?</v>
      </c>
      <c r="T4694" s="199">
        <v>0</v>
      </c>
      <c r="U4694" s="199">
        <v>0</v>
      </c>
    </row>
    <row r="4695" spans="9:21" x14ac:dyDescent="0.3">
      <c r="I4695" s="199">
        <v>0</v>
      </c>
      <c r="J4695" s="199">
        <v>0</v>
      </c>
      <c r="K4695" s="199" t="e">
        <f ca="1"/>
        <v>#NAME?</v>
      </c>
      <c r="T4695" s="199">
        <v>0</v>
      </c>
      <c r="U4695" s="199">
        <v>0</v>
      </c>
    </row>
    <row r="4696" spans="9:21" x14ac:dyDescent="0.3">
      <c r="I4696" s="199">
        <v>0</v>
      </c>
      <c r="J4696" s="199">
        <v>0</v>
      </c>
      <c r="K4696" s="199" t="e">
        <f ca="1"/>
        <v>#NAME?</v>
      </c>
      <c r="T4696" s="199">
        <v>0</v>
      </c>
      <c r="U4696" s="199">
        <v>0</v>
      </c>
    </row>
    <row r="4697" spans="9:21" x14ac:dyDescent="0.3">
      <c r="I4697" s="199">
        <v>0</v>
      </c>
      <c r="J4697" s="199">
        <v>0</v>
      </c>
      <c r="K4697" s="199" t="e">
        <f ca="1"/>
        <v>#NAME?</v>
      </c>
      <c r="T4697" s="199">
        <v>0</v>
      </c>
      <c r="U4697" s="199">
        <v>0</v>
      </c>
    </row>
    <row r="4698" spans="9:21" x14ac:dyDescent="0.3">
      <c r="I4698" s="199">
        <v>0</v>
      </c>
      <c r="J4698" s="199">
        <v>0</v>
      </c>
      <c r="K4698" s="199" t="e">
        <f ca="1"/>
        <v>#NAME?</v>
      </c>
      <c r="T4698" s="199">
        <v>0</v>
      </c>
      <c r="U4698" s="199">
        <v>0</v>
      </c>
    </row>
    <row r="4699" spans="9:21" x14ac:dyDescent="0.3">
      <c r="I4699" s="199">
        <v>0</v>
      </c>
      <c r="J4699" s="199">
        <v>0</v>
      </c>
      <c r="K4699" s="199" t="e">
        <f ca="1"/>
        <v>#NAME?</v>
      </c>
      <c r="T4699" s="199">
        <v>0</v>
      </c>
      <c r="U4699" s="199">
        <v>0</v>
      </c>
    </row>
    <row r="4700" spans="9:21" x14ac:dyDescent="0.3">
      <c r="I4700" s="199">
        <v>0</v>
      </c>
      <c r="J4700" s="199">
        <v>0</v>
      </c>
      <c r="K4700" s="199" t="e">
        <f ca="1"/>
        <v>#NAME?</v>
      </c>
      <c r="T4700" s="199">
        <v>0</v>
      </c>
      <c r="U4700" s="199">
        <v>0</v>
      </c>
    </row>
    <row r="4701" spans="9:21" x14ac:dyDescent="0.3">
      <c r="I4701" s="199">
        <v>0</v>
      </c>
      <c r="J4701" s="199">
        <v>0</v>
      </c>
      <c r="K4701" s="199" t="e">
        <f ca="1"/>
        <v>#NAME?</v>
      </c>
      <c r="T4701" s="199">
        <v>0</v>
      </c>
      <c r="U4701" s="199">
        <v>2947857.9284547977</v>
      </c>
    </row>
    <row r="4702" spans="9:21" x14ac:dyDescent="0.3">
      <c r="I4702" s="199">
        <v>0</v>
      </c>
      <c r="J4702" s="199">
        <v>0</v>
      </c>
      <c r="K4702" s="199" t="e">
        <f ca="1"/>
        <v>#NAME?</v>
      </c>
      <c r="T4702" s="199">
        <v>0</v>
      </c>
      <c r="U4702" s="199">
        <v>0</v>
      </c>
    </row>
    <row r="4703" spans="9:21" x14ac:dyDescent="0.3">
      <c r="I4703" s="199">
        <v>0</v>
      </c>
      <c r="J4703" s="199">
        <v>0</v>
      </c>
      <c r="K4703" s="199" t="e">
        <f ca="1"/>
        <v>#NAME?</v>
      </c>
      <c r="T4703" s="199">
        <v>0</v>
      </c>
      <c r="U4703" s="199">
        <v>0</v>
      </c>
    </row>
    <row r="4704" spans="9:21" x14ac:dyDescent="0.3">
      <c r="I4704" s="199">
        <v>0</v>
      </c>
      <c r="J4704" s="199">
        <v>0</v>
      </c>
      <c r="K4704" s="199" t="e">
        <f ca="1"/>
        <v>#NAME?</v>
      </c>
      <c r="T4704" s="199">
        <v>0</v>
      </c>
      <c r="U4704" s="199">
        <v>0</v>
      </c>
    </row>
    <row r="4705" spans="9:21" x14ac:dyDescent="0.3">
      <c r="I4705" s="199">
        <v>0</v>
      </c>
      <c r="J4705" s="199">
        <v>0</v>
      </c>
      <c r="K4705" s="199" t="e">
        <f ca="1"/>
        <v>#NAME?</v>
      </c>
      <c r="T4705" s="199">
        <v>0</v>
      </c>
      <c r="U4705" s="199">
        <v>0</v>
      </c>
    </row>
    <row r="4706" spans="9:21" x14ac:dyDescent="0.3">
      <c r="I4706" s="199">
        <v>0</v>
      </c>
      <c r="J4706" s="199">
        <v>0</v>
      </c>
      <c r="K4706" s="199" t="e">
        <f ca="1"/>
        <v>#NAME?</v>
      </c>
      <c r="T4706" s="199">
        <v>0</v>
      </c>
      <c r="U4706" s="199">
        <v>0</v>
      </c>
    </row>
    <row r="4707" spans="9:21" x14ac:dyDescent="0.3">
      <c r="I4707" s="199">
        <v>0</v>
      </c>
      <c r="J4707" s="199">
        <v>0</v>
      </c>
      <c r="K4707" s="199" t="e">
        <f ca="1"/>
        <v>#NAME?</v>
      </c>
      <c r="T4707" s="199">
        <v>0</v>
      </c>
      <c r="U4707" s="199">
        <v>0</v>
      </c>
    </row>
    <row r="4708" spans="9:21" x14ac:dyDescent="0.3">
      <c r="I4708" s="199">
        <v>0</v>
      </c>
      <c r="J4708" s="199">
        <v>0</v>
      </c>
      <c r="K4708" s="199" t="e">
        <f ca="1"/>
        <v>#NAME?</v>
      </c>
      <c r="T4708" s="199">
        <v>0</v>
      </c>
      <c r="U4708" s="199">
        <v>0</v>
      </c>
    </row>
    <row r="4709" spans="9:21" x14ac:dyDescent="0.3">
      <c r="I4709" s="199">
        <v>0</v>
      </c>
      <c r="J4709" s="199">
        <v>0</v>
      </c>
      <c r="K4709" s="199" t="e">
        <f ca="1"/>
        <v>#NAME?</v>
      </c>
      <c r="T4709" s="199">
        <v>0</v>
      </c>
      <c r="U4709" s="199">
        <v>0</v>
      </c>
    </row>
    <row r="4710" spans="9:21" x14ac:dyDescent="0.3">
      <c r="I4710" s="199">
        <v>0</v>
      </c>
      <c r="J4710" s="199">
        <v>0</v>
      </c>
      <c r="K4710" s="199" t="e">
        <f ca="1"/>
        <v>#NAME?</v>
      </c>
      <c r="T4710" s="199">
        <v>0</v>
      </c>
      <c r="U4710" s="199">
        <v>0</v>
      </c>
    </row>
    <row r="4711" spans="9:21" x14ac:dyDescent="0.3">
      <c r="I4711" s="199">
        <v>0</v>
      </c>
      <c r="J4711" s="199">
        <v>0</v>
      </c>
      <c r="K4711" s="199" t="e">
        <f ca="1"/>
        <v>#NAME?</v>
      </c>
      <c r="T4711" s="199">
        <v>0</v>
      </c>
      <c r="U4711" s="199">
        <v>0</v>
      </c>
    </row>
    <row r="4712" spans="9:21" x14ac:dyDescent="0.3">
      <c r="I4712" s="199">
        <v>0</v>
      </c>
      <c r="J4712" s="199">
        <v>0</v>
      </c>
      <c r="K4712" s="199" t="e">
        <f ca="1"/>
        <v>#NAME?</v>
      </c>
      <c r="T4712" s="199">
        <v>0</v>
      </c>
      <c r="U4712" s="199">
        <v>0</v>
      </c>
    </row>
    <row r="4713" spans="9:21" x14ac:dyDescent="0.3">
      <c r="I4713" s="199">
        <v>0</v>
      </c>
      <c r="J4713" s="199">
        <v>0</v>
      </c>
      <c r="K4713" s="199" t="e">
        <f ca="1"/>
        <v>#NAME?</v>
      </c>
      <c r="T4713" s="199">
        <v>0</v>
      </c>
      <c r="U4713" s="199">
        <v>0</v>
      </c>
    </row>
    <row r="4714" spans="9:21" x14ac:dyDescent="0.3">
      <c r="I4714" s="199">
        <v>180530.15755798644</v>
      </c>
      <c r="J4714" s="199">
        <v>0</v>
      </c>
      <c r="K4714" s="199" t="e">
        <f ca="1"/>
        <v>#NAME?</v>
      </c>
      <c r="T4714" s="199">
        <v>180530.15755798644</v>
      </c>
      <c r="U4714" s="199">
        <v>0</v>
      </c>
    </row>
    <row r="4715" spans="9:21" x14ac:dyDescent="0.3">
      <c r="I4715" s="199">
        <v>0</v>
      </c>
      <c r="J4715" s="199">
        <v>0</v>
      </c>
      <c r="K4715" s="199" t="e">
        <f ca="1"/>
        <v>#NAME?</v>
      </c>
      <c r="T4715" s="199">
        <v>0</v>
      </c>
      <c r="U4715" s="199">
        <v>0</v>
      </c>
    </row>
    <row r="4716" spans="9:21" x14ac:dyDescent="0.3">
      <c r="I4716" s="199">
        <v>0</v>
      </c>
      <c r="J4716" s="199">
        <v>0</v>
      </c>
      <c r="K4716" s="199" t="e">
        <f ca="1"/>
        <v>#NAME?</v>
      </c>
      <c r="T4716" s="199">
        <v>0</v>
      </c>
      <c r="U4716" s="199">
        <v>0</v>
      </c>
    </row>
    <row r="4717" spans="9:21" x14ac:dyDescent="0.3">
      <c r="I4717" s="199">
        <v>0</v>
      </c>
      <c r="J4717" s="199">
        <v>0</v>
      </c>
      <c r="K4717" s="199" t="e">
        <f ca="1"/>
        <v>#NAME?</v>
      </c>
      <c r="T4717" s="199">
        <v>0</v>
      </c>
      <c r="U4717" s="199">
        <v>0</v>
      </c>
    </row>
    <row r="4718" spans="9:21" x14ac:dyDescent="0.3">
      <c r="I4718" s="199">
        <v>0</v>
      </c>
      <c r="J4718" s="199">
        <v>0</v>
      </c>
      <c r="K4718" s="199" t="e">
        <f ca="1"/>
        <v>#NAME?</v>
      </c>
      <c r="T4718" s="199">
        <v>0</v>
      </c>
      <c r="U4718" s="199">
        <v>0</v>
      </c>
    </row>
    <row r="4719" spans="9:21" x14ac:dyDescent="0.3">
      <c r="I4719" s="199">
        <v>0</v>
      </c>
      <c r="J4719" s="199">
        <v>0</v>
      </c>
      <c r="K4719" s="199" t="e">
        <f ca="1"/>
        <v>#NAME?</v>
      </c>
      <c r="T4719" s="199">
        <v>0</v>
      </c>
      <c r="U4719" s="199">
        <v>0</v>
      </c>
    </row>
    <row r="4720" spans="9:21" x14ac:dyDescent="0.3">
      <c r="I4720" s="199">
        <v>0</v>
      </c>
      <c r="J4720" s="199">
        <v>0</v>
      </c>
      <c r="K4720" s="199" t="e">
        <f ca="1"/>
        <v>#NAME?</v>
      </c>
      <c r="T4720" s="199">
        <v>0</v>
      </c>
      <c r="U4720" s="199">
        <v>0</v>
      </c>
    </row>
    <row r="4721" spans="9:21" x14ac:dyDescent="0.3">
      <c r="I4721" s="199">
        <v>0</v>
      </c>
      <c r="J4721" s="199">
        <v>0</v>
      </c>
      <c r="K4721" s="199" t="e">
        <f ca="1"/>
        <v>#NAME?</v>
      </c>
      <c r="T4721" s="199">
        <v>0</v>
      </c>
      <c r="U4721" s="199">
        <v>0</v>
      </c>
    </row>
    <row r="4722" spans="9:21" x14ac:dyDescent="0.3">
      <c r="I4722" s="199">
        <v>0</v>
      </c>
      <c r="J4722" s="199">
        <v>0</v>
      </c>
      <c r="K4722" s="199" t="e">
        <f ca="1"/>
        <v>#NAME?</v>
      </c>
      <c r="T4722" s="199">
        <v>0</v>
      </c>
      <c r="U4722" s="199">
        <v>0</v>
      </c>
    </row>
    <row r="4723" spans="9:21" x14ac:dyDescent="0.3">
      <c r="I4723" s="199">
        <v>0</v>
      </c>
      <c r="J4723" s="199">
        <v>0</v>
      </c>
      <c r="K4723" s="199" t="e">
        <f ca="1"/>
        <v>#NAME?</v>
      </c>
      <c r="T4723" s="199">
        <v>0</v>
      </c>
      <c r="U4723" s="199">
        <v>0</v>
      </c>
    </row>
    <row r="4724" spans="9:21" x14ac:dyDescent="0.3">
      <c r="I4724" s="199">
        <v>0</v>
      </c>
      <c r="J4724" s="199">
        <v>0</v>
      </c>
      <c r="K4724" s="199" t="e">
        <f ca="1"/>
        <v>#NAME?</v>
      </c>
      <c r="T4724" s="199">
        <v>0</v>
      </c>
      <c r="U4724" s="199">
        <v>0</v>
      </c>
    </row>
    <row r="4725" spans="9:21" x14ac:dyDescent="0.3">
      <c r="I4725" s="199">
        <v>0</v>
      </c>
      <c r="J4725" s="199">
        <v>0</v>
      </c>
      <c r="K4725" s="199" t="e">
        <f ca="1"/>
        <v>#NAME?</v>
      </c>
      <c r="T4725" s="199">
        <v>0</v>
      </c>
      <c r="U4725" s="199">
        <v>0</v>
      </c>
    </row>
    <row r="4726" spans="9:21" x14ac:dyDescent="0.3">
      <c r="I4726" s="199">
        <v>0</v>
      </c>
      <c r="J4726" s="199">
        <v>0</v>
      </c>
      <c r="K4726" s="199" t="e">
        <f ca="1"/>
        <v>#NAME?</v>
      </c>
      <c r="T4726" s="199">
        <v>0</v>
      </c>
      <c r="U4726" s="199">
        <v>0</v>
      </c>
    </row>
    <row r="4727" spans="9:21" x14ac:dyDescent="0.3">
      <c r="I4727" s="199">
        <v>0</v>
      </c>
      <c r="J4727" s="199">
        <v>0</v>
      </c>
      <c r="K4727" s="199" t="e">
        <f ca="1"/>
        <v>#NAME?</v>
      </c>
      <c r="T4727" s="199">
        <v>0</v>
      </c>
      <c r="U4727" s="199">
        <v>0</v>
      </c>
    </row>
    <row r="4728" spans="9:21" x14ac:dyDescent="0.3">
      <c r="I4728" s="199">
        <v>0</v>
      </c>
      <c r="J4728" s="199">
        <v>0</v>
      </c>
      <c r="K4728" s="199" t="e">
        <f ca="1"/>
        <v>#NAME?</v>
      </c>
      <c r="T4728" s="199">
        <v>0</v>
      </c>
      <c r="U4728" s="199">
        <v>0</v>
      </c>
    </row>
    <row r="4729" spans="9:21" x14ac:dyDescent="0.3">
      <c r="I4729" s="199">
        <v>0</v>
      </c>
      <c r="J4729" s="199">
        <v>0</v>
      </c>
      <c r="K4729" s="199" t="e">
        <f ca="1"/>
        <v>#NAME?</v>
      </c>
      <c r="T4729" s="199">
        <v>0</v>
      </c>
      <c r="U4729" s="199">
        <v>0</v>
      </c>
    </row>
    <row r="4730" spans="9:21" x14ac:dyDescent="0.3">
      <c r="I4730" s="199">
        <v>0</v>
      </c>
      <c r="J4730" s="199">
        <v>0</v>
      </c>
      <c r="K4730" s="199" t="e">
        <f ca="1"/>
        <v>#NAME?</v>
      </c>
      <c r="T4730" s="199">
        <v>0</v>
      </c>
      <c r="U4730" s="199">
        <v>0</v>
      </c>
    </row>
    <row r="4731" spans="9:21" x14ac:dyDescent="0.3">
      <c r="I4731" s="199">
        <v>0</v>
      </c>
      <c r="J4731" s="199">
        <v>0</v>
      </c>
      <c r="K4731" s="199" t="e">
        <f ca="1"/>
        <v>#NAME?</v>
      </c>
      <c r="T4731" s="199">
        <v>0</v>
      </c>
      <c r="U4731" s="199">
        <v>0</v>
      </c>
    </row>
    <row r="4732" spans="9:21" x14ac:dyDescent="0.3">
      <c r="I4732" s="199">
        <v>0</v>
      </c>
      <c r="J4732" s="199">
        <v>0</v>
      </c>
      <c r="K4732" s="199" t="e">
        <f ca="1"/>
        <v>#NAME?</v>
      </c>
      <c r="T4732" s="199">
        <v>0</v>
      </c>
      <c r="U4732" s="199">
        <v>0</v>
      </c>
    </row>
    <row r="4733" spans="9:21" x14ac:dyDescent="0.3">
      <c r="I4733" s="199">
        <v>0</v>
      </c>
      <c r="J4733" s="199">
        <v>0</v>
      </c>
      <c r="K4733" s="199" t="e">
        <f ca="1"/>
        <v>#NAME?</v>
      </c>
      <c r="T4733" s="199">
        <v>0</v>
      </c>
      <c r="U4733" s="199">
        <v>0</v>
      </c>
    </row>
    <row r="4734" spans="9:21" x14ac:dyDescent="0.3">
      <c r="I4734" s="199">
        <v>0</v>
      </c>
      <c r="J4734" s="199">
        <v>0</v>
      </c>
      <c r="K4734" s="199" t="e">
        <f ca="1"/>
        <v>#NAME?</v>
      </c>
      <c r="T4734" s="199">
        <v>0</v>
      </c>
      <c r="U4734" s="199">
        <v>0</v>
      </c>
    </row>
    <row r="4735" spans="9:21" x14ac:dyDescent="0.3">
      <c r="I4735" s="199">
        <v>0</v>
      </c>
      <c r="J4735" s="199">
        <v>0</v>
      </c>
      <c r="K4735" s="199" t="e">
        <f ca="1"/>
        <v>#NAME?</v>
      </c>
      <c r="T4735" s="199">
        <v>0</v>
      </c>
      <c r="U4735" s="199">
        <v>0</v>
      </c>
    </row>
    <row r="4736" spans="9:21" x14ac:dyDescent="0.3">
      <c r="I4736" s="199">
        <v>0</v>
      </c>
      <c r="J4736" s="199">
        <v>0</v>
      </c>
      <c r="K4736" s="199" t="e">
        <f ca="1"/>
        <v>#NAME?</v>
      </c>
      <c r="T4736" s="199">
        <v>0</v>
      </c>
      <c r="U4736" s="199">
        <v>0</v>
      </c>
    </row>
    <row r="4737" spans="9:21" x14ac:dyDescent="0.3">
      <c r="I4737" s="199">
        <v>0</v>
      </c>
      <c r="J4737" s="199">
        <v>0</v>
      </c>
      <c r="K4737" s="199" t="e">
        <f ca="1"/>
        <v>#NAME?</v>
      </c>
      <c r="T4737" s="199">
        <v>0</v>
      </c>
      <c r="U4737" s="199">
        <v>0</v>
      </c>
    </row>
    <row r="4738" spans="9:21" x14ac:dyDescent="0.3">
      <c r="I4738" s="199">
        <v>0</v>
      </c>
      <c r="J4738" s="199">
        <v>0</v>
      </c>
      <c r="K4738" s="199" t="e">
        <f ca="1"/>
        <v>#NAME?</v>
      </c>
      <c r="T4738" s="199">
        <v>0</v>
      </c>
      <c r="U4738" s="199">
        <v>0</v>
      </c>
    </row>
    <row r="4739" spans="9:21" x14ac:dyDescent="0.3">
      <c r="I4739" s="199">
        <v>0</v>
      </c>
      <c r="J4739" s="199">
        <v>0</v>
      </c>
      <c r="K4739" s="199" t="e">
        <f ca="1"/>
        <v>#NAME?</v>
      </c>
      <c r="T4739" s="199">
        <v>0</v>
      </c>
      <c r="U4739" s="199">
        <v>0</v>
      </c>
    </row>
    <row r="4740" spans="9:21" x14ac:dyDescent="0.3">
      <c r="I4740" s="199">
        <v>0</v>
      </c>
      <c r="J4740" s="199">
        <v>0</v>
      </c>
      <c r="K4740" s="199" t="e">
        <f ca="1"/>
        <v>#NAME?</v>
      </c>
      <c r="T4740" s="199">
        <v>0</v>
      </c>
      <c r="U4740" s="199">
        <v>0</v>
      </c>
    </row>
    <row r="4741" spans="9:21" x14ac:dyDescent="0.3">
      <c r="I4741" s="199">
        <v>0</v>
      </c>
      <c r="J4741" s="199">
        <v>0</v>
      </c>
      <c r="K4741" s="199" t="e">
        <f ca="1"/>
        <v>#NAME?</v>
      </c>
      <c r="T4741" s="199">
        <v>0</v>
      </c>
      <c r="U4741" s="199">
        <v>0</v>
      </c>
    </row>
    <row r="4742" spans="9:21" x14ac:dyDescent="0.3">
      <c r="I4742" s="199">
        <v>0</v>
      </c>
      <c r="J4742" s="199">
        <v>0</v>
      </c>
      <c r="K4742" s="199" t="e">
        <f ca="1"/>
        <v>#NAME?</v>
      </c>
      <c r="T4742" s="199">
        <v>0</v>
      </c>
      <c r="U4742" s="199">
        <v>0</v>
      </c>
    </row>
    <row r="4743" spans="9:21" x14ac:dyDescent="0.3">
      <c r="I4743" s="199">
        <v>0</v>
      </c>
      <c r="J4743" s="199">
        <v>0</v>
      </c>
      <c r="K4743" s="199" t="e">
        <f ca="1"/>
        <v>#NAME?</v>
      </c>
      <c r="T4743" s="199">
        <v>0</v>
      </c>
      <c r="U4743" s="199">
        <v>0</v>
      </c>
    </row>
    <row r="4744" spans="9:21" x14ac:dyDescent="0.3">
      <c r="I4744" s="199">
        <v>0</v>
      </c>
      <c r="J4744" s="199">
        <v>0</v>
      </c>
      <c r="K4744" s="199" t="e">
        <f ca="1"/>
        <v>#NAME?</v>
      </c>
      <c r="T4744" s="199">
        <v>0</v>
      </c>
      <c r="U4744" s="199">
        <v>0</v>
      </c>
    </row>
    <row r="4745" spans="9:21" x14ac:dyDescent="0.3">
      <c r="I4745" s="199">
        <v>0</v>
      </c>
      <c r="J4745" s="199">
        <v>0</v>
      </c>
      <c r="K4745" s="199" t="e">
        <f ca="1"/>
        <v>#NAME?</v>
      </c>
      <c r="T4745" s="199">
        <v>0</v>
      </c>
      <c r="U4745" s="199">
        <v>0</v>
      </c>
    </row>
    <row r="4746" spans="9:21" x14ac:dyDescent="0.3">
      <c r="I4746" s="199">
        <v>0</v>
      </c>
      <c r="J4746" s="199">
        <v>0</v>
      </c>
      <c r="K4746" s="199" t="e">
        <f ca="1"/>
        <v>#NAME?</v>
      </c>
      <c r="T4746" s="199">
        <v>0</v>
      </c>
      <c r="U4746" s="199">
        <v>0</v>
      </c>
    </row>
    <row r="4747" spans="9:21" x14ac:dyDescent="0.3">
      <c r="I4747" s="199">
        <v>0</v>
      </c>
      <c r="J4747" s="199">
        <v>0</v>
      </c>
      <c r="K4747" s="199" t="e">
        <f ca="1"/>
        <v>#NAME?</v>
      </c>
      <c r="T4747" s="199">
        <v>0</v>
      </c>
      <c r="U4747" s="199">
        <v>0</v>
      </c>
    </row>
    <row r="4748" spans="9:21" x14ac:dyDescent="0.3">
      <c r="I4748" s="199">
        <v>0</v>
      </c>
      <c r="J4748" s="199">
        <v>0</v>
      </c>
      <c r="K4748" s="199" t="e">
        <f ca="1"/>
        <v>#NAME?</v>
      </c>
      <c r="T4748" s="199">
        <v>0</v>
      </c>
      <c r="U4748" s="199">
        <v>0</v>
      </c>
    </row>
    <row r="4749" spans="9:21" x14ac:dyDescent="0.3">
      <c r="I4749" s="199">
        <v>0</v>
      </c>
      <c r="J4749" s="199">
        <v>0</v>
      </c>
      <c r="K4749" s="199" t="e">
        <f ca="1"/>
        <v>#NAME?</v>
      </c>
      <c r="T4749" s="199">
        <v>0</v>
      </c>
      <c r="U4749" s="199">
        <v>0</v>
      </c>
    </row>
    <row r="4750" spans="9:21" x14ac:dyDescent="0.3">
      <c r="I4750" s="199">
        <v>0</v>
      </c>
      <c r="J4750" s="199">
        <v>0</v>
      </c>
      <c r="K4750" s="199" t="e">
        <f ca="1"/>
        <v>#NAME?</v>
      </c>
      <c r="T4750" s="199">
        <v>0</v>
      </c>
      <c r="U4750" s="199">
        <v>0</v>
      </c>
    </row>
    <row r="4751" spans="9:21" x14ac:dyDescent="0.3">
      <c r="I4751" s="199">
        <v>0</v>
      </c>
      <c r="J4751" s="199">
        <v>0</v>
      </c>
      <c r="K4751" s="199" t="e">
        <f ca="1"/>
        <v>#NAME?</v>
      </c>
      <c r="T4751" s="199">
        <v>0</v>
      </c>
      <c r="U4751" s="199">
        <v>0</v>
      </c>
    </row>
    <row r="4752" spans="9:21" x14ac:dyDescent="0.3">
      <c r="I4752" s="199">
        <v>0</v>
      </c>
      <c r="J4752" s="199">
        <v>0</v>
      </c>
      <c r="K4752" s="199" t="e">
        <f ca="1"/>
        <v>#NAME?</v>
      </c>
      <c r="T4752" s="199">
        <v>0</v>
      </c>
      <c r="U4752" s="199">
        <v>0</v>
      </c>
    </row>
    <row r="4753" spans="9:21" x14ac:dyDescent="0.3">
      <c r="I4753" s="199">
        <v>0</v>
      </c>
      <c r="J4753" s="199">
        <v>0</v>
      </c>
      <c r="K4753" s="199" t="e">
        <f ca="1"/>
        <v>#NAME?</v>
      </c>
      <c r="T4753" s="199">
        <v>0</v>
      </c>
      <c r="U4753" s="199">
        <v>0</v>
      </c>
    </row>
    <row r="4754" spans="9:21" x14ac:dyDescent="0.3">
      <c r="I4754" s="199">
        <v>0</v>
      </c>
      <c r="J4754" s="199">
        <v>0</v>
      </c>
      <c r="K4754" s="199" t="e">
        <f ca="1"/>
        <v>#NAME?</v>
      </c>
      <c r="T4754" s="199">
        <v>0</v>
      </c>
      <c r="U4754" s="199">
        <v>0</v>
      </c>
    </row>
    <row r="4755" spans="9:21" x14ac:dyDescent="0.3">
      <c r="I4755" s="199">
        <v>0</v>
      </c>
      <c r="J4755" s="199">
        <v>0</v>
      </c>
      <c r="K4755" s="199" t="e">
        <f ca="1"/>
        <v>#NAME?</v>
      </c>
      <c r="T4755" s="199">
        <v>0</v>
      </c>
      <c r="U4755" s="199">
        <v>0</v>
      </c>
    </row>
    <row r="4756" spans="9:21" x14ac:dyDescent="0.3">
      <c r="I4756" s="199">
        <v>271076.72185710713</v>
      </c>
      <c r="J4756" s="199">
        <v>0</v>
      </c>
      <c r="K4756" s="199" t="e">
        <f ca="1"/>
        <v>#NAME?</v>
      </c>
      <c r="T4756" s="199">
        <v>271076.72185710713</v>
      </c>
      <c r="U4756" s="199">
        <v>0</v>
      </c>
    </row>
    <row r="4757" spans="9:21" x14ac:dyDescent="0.3">
      <c r="I4757" s="199">
        <v>0</v>
      </c>
      <c r="J4757" s="199">
        <v>0</v>
      </c>
      <c r="K4757" s="199" t="e">
        <f ca="1"/>
        <v>#NAME?</v>
      </c>
      <c r="T4757" s="199">
        <v>0</v>
      </c>
      <c r="U4757" s="199">
        <v>0</v>
      </c>
    </row>
    <row r="4758" spans="9:21" x14ac:dyDescent="0.3">
      <c r="I4758" s="199">
        <v>0</v>
      </c>
      <c r="J4758" s="199">
        <v>0</v>
      </c>
      <c r="K4758" s="199" t="e">
        <f ca="1"/>
        <v>#NAME?</v>
      </c>
      <c r="T4758" s="199">
        <v>0</v>
      </c>
      <c r="U4758" s="199">
        <v>0</v>
      </c>
    </row>
    <row r="4759" spans="9:21" x14ac:dyDescent="0.3">
      <c r="I4759" s="199">
        <v>0</v>
      </c>
      <c r="J4759" s="199">
        <v>0</v>
      </c>
      <c r="K4759" s="199" t="e">
        <f ca="1"/>
        <v>#NAME?</v>
      </c>
      <c r="T4759" s="199">
        <v>0</v>
      </c>
      <c r="U4759" s="199">
        <v>0</v>
      </c>
    </row>
    <row r="4760" spans="9:21" x14ac:dyDescent="0.3">
      <c r="I4760" s="199">
        <v>18012.344907194547</v>
      </c>
      <c r="J4760" s="199">
        <v>0</v>
      </c>
      <c r="K4760" s="199" t="e">
        <f ca="1"/>
        <v>#NAME?</v>
      </c>
      <c r="T4760" s="199">
        <v>18012.344907194547</v>
      </c>
      <c r="U4760" s="199">
        <v>0</v>
      </c>
    </row>
    <row r="4761" spans="9:21" x14ac:dyDescent="0.3">
      <c r="I4761" s="199">
        <v>0</v>
      </c>
      <c r="J4761" s="199">
        <v>0</v>
      </c>
      <c r="K4761" s="199" t="e">
        <f ca="1"/>
        <v>#NAME?</v>
      </c>
      <c r="T4761" s="199">
        <v>0</v>
      </c>
      <c r="U4761" s="199">
        <v>0</v>
      </c>
    </row>
    <row r="4762" spans="9:21" x14ac:dyDescent="0.3">
      <c r="I4762" s="199">
        <v>0</v>
      </c>
      <c r="J4762" s="199">
        <v>0</v>
      </c>
      <c r="K4762" s="199" t="e">
        <f ca="1"/>
        <v>#NAME?</v>
      </c>
      <c r="T4762" s="199">
        <v>0</v>
      </c>
      <c r="U4762" s="199">
        <v>0</v>
      </c>
    </row>
    <row r="4763" spans="9:21" x14ac:dyDescent="0.3">
      <c r="I4763" s="199">
        <v>0</v>
      </c>
      <c r="J4763" s="199">
        <v>0</v>
      </c>
      <c r="K4763" s="199" t="e">
        <f ca="1"/>
        <v>#NAME?</v>
      </c>
      <c r="T4763" s="199">
        <v>0</v>
      </c>
      <c r="U4763" s="199">
        <v>0</v>
      </c>
    </row>
    <row r="4764" spans="9:21" x14ac:dyDescent="0.3">
      <c r="I4764" s="199">
        <v>0</v>
      </c>
      <c r="J4764" s="199">
        <v>0</v>
      </c>
      <c r="K4764" s="199" t="e">
        <f ca="1"/>
        <v>#NAME?</v>
      </c>
      <c r="T4764" s="199">
        <v>0</v>
      </c>
      <c r="U4764" s="199">
        <v>0</v>
      </c>
    </row>
    <row r="4765" spans="9:21" x14ac:dyDescent="0.3">
      <c r="I4765" s="199">
        <v>0</v>
      </c>
      <c r="J4765" s="199">
        <v>0</v>
      </c>
      <c r="K4765" s="199" t="e">
        <f ca="1"/>
        <v>#NAME?</v>
      </c>
      <c r="T4765" s="199">
        <v>0</v>
      </c>
      <c r="U4765" s="199">
        <v>0</v>
      </c>
    </row>
    <row r="4766" spans="9:21" x14ac:dyDescent="0.3">
      <c r="I4766" s="199">
        <v>0</v>
      </c>
      <c r="J4766" s="199">
        <v>0</v>
      </c>
      <c r="K4766" s="199" t="e">
        <f ca="1"/>
        <v>#NAME?</v>
      </c>
      <c r="T4766" s="199">
        <v>0</v>
      </c>
      <c r="U4766" s="199">
        <v>0</v>
      </c>
    </row>
    <row r="4767" spans="9:21" x14ac:dyDescent="0.3">
      <c r="I4767" s="199">
        <v>0</v>
      </c>
      <c r="J4767" s="199">
        <v>0</v>
      </c>
      <c r="K4767" s="199" t="e">
        <f ca="1"/>
        <v>#NAME?</v>
      </c>
      <c r="T4767" s="199">
        <v>0</v>
      </c>
      <c r="U4767" s="199">
        <v>0</v>
      </c>
    </row>
    <row r="4768" spans="9:21" x14ac:dyDescent="0.3">
      <c r="I4768" s="199">
        <v>0</v>
      </c>
      <c r="J4768" s="199">
        <v>0</v>
      </c>
      <c r="K4768" s="199" t="e">
        <f ca="1"/>
        <v>#NAME?</v>
      </c>
      <c r="T4768" s="199">
        <v>0</v>
      </c>
      <c r="U4768" s="199">
        <v>0</v>
      </c>
    </row>
    <row r="4769" spans="9:21" x14ac:dyDescent="0.3">
      <c r="I4769" s="199">
        <v>0</v>
      </c>
      <c r="J4769" s="199">
        <v>0</v>
      </c>
      <c r="K4769" s="199" t="e">
        <f ca="1"/>
        <v>#NAME?</v>
      </c>
      <c r="T4769" s="199">
        <v>0</v>
      </c>
      <c r="U4769" s="199">
        <v>0</v>
      </c>
    </row>
    <row r="4770" spans="9:21" x14ac:dyDescent="0.3">
      <c r="I4770" s="199">
        <v>0</v>
      </c>
      <c r="J4770" s="199">
        <v>0</v>
      </c>
      <c r="K4770" s="199" t="e">
        <f ca="1"/>
        <v>#NAME?</v>
      </c>
      <c r="T4770" s="199">
        <v>0</v>
      </c>
      <c r="U4770" s="199">
        <v>0</v>
      </c>
    </row>
    <row r="4771" spans="9:21" x14ac:dyDescent="0.3">
      <c r="I4771" s="199">
        <v>340316.99048920127</v>
      </c>
      <c r="J4771" s="199">
        <v>0</v>
      </c>
      <c r="K4771" s="199" t="e">
        <f ca="1"/>
        <v>#NAME?</v>
      </c>
      <c r="T4771" s="199">
        <v>340316.99048920127</v>
      </c>
      <c r="U4771" s="199">
        <v>0</v>
      </c>
    </row>
    <row r="4772" spans="9:21" x14ac:dyDescent="0.3">
      <c r="I4772" s="199">
        <v>0</v>
      </c>
      <c r="J4772" s="199">
        <v>0</v>
      </c>
      <c r="K4772" s="199" t="e">
        <f ca="1"/>
        <v>#NAME?</v>
      </c>
      <c r="T4772" s="199">
        <v>0</v>
      </c>
      <c r="U4772" s="199">
        <v>0</v>
      </c>
    </row>
    <row r="4773" spans="9:21" x14ac:dyDescent="0.3">
      <c r="I4773" s="199">
        <v>0</v>
      </c>
      <c r="J4773" s="199">
        <v>0</v>
      </c>
      <c r="K4773" s="199" t="e">
        <f ca="1"/>
        <v>#NAME?</v>
      </c>
      <c r="T4773" s="199">
        <v>0</v>
      </c>
      <c r="U4773" s="199">
        <v>0</v>
      </c>
    </row>
    <row r="4774" spans="9:21" x14ac:dyDescent="0.3">
      <c r="I4774" s="199">
        <v>0</v>
      </c>
      <c r="J4774" s="199">
        <v>0</v>
      </c>
      <c r="K4774" s="199" t="e">
        <f ca="1"/>
        <v>#NAME?</v>
      </c>
      <c r="T4774" s="199">
        <v>0</v>
      </c>
      <c r="U4774" s="199">
        <v>0</v>
      </c>
    </row>
    <row r="4775" spans="9:21" x14ac:dyDescent="0.3">
      <c r="I4775" s="199">
        <v>0</v>
      </c>
      <c r="J4775" s="199">
        <v>0</v>
      </c>
      <c r="K4775" s="199" t="e">
        <f ca="1"/>
        <v>#NAME?</v>
      </c>
      <c r="T4775" s="199">
        <v>0</v>
      </c>
      <c r="U4775" s="199">
        <v>0</v>
      </c>
    </row>
    <row r="4776" spans="9:21" x14ac:dyDescent="0.3">
      <c r="I4776" s="199">
        <v>0</v>
      </c>
      <c r="J4776" s="199">
        <v>0</v>
      </c>
      <c r="K4776" s="199" t="e">
        <f ca="1"/>
        <v>#NAME?</v>
      </c>
      <c r="T4776" s="199">
        <v>0</v>
      </c>
      <c r="U4776" s="199">
        <v>0</v>
      </c>
    </row>
    <row r="4777" spans="9:21" x14ac:dyDescent="0.3">
      <c r="I4777" s="199">
        <v>0</v>
      </c>
      <c r="J4777" s="199">
        <v>0</v>
      </c>
      <c r="K4777" s="199" t="e">
        <f ca="1"/>
        <v>#NAME?</v>
      </c>
      <c r="T4777" s="199">
        <v>0</v>
      </c>
      <c r="U4777" s="199">
        <v>0</v>
      </c>
    </row>
    <row r="4778" spans="9:21" x14ac:dyDescent="0.3">
      <c r="I4778" s="199">
        <v>0</v>
      </c>
      <c r="J4778" s="199">
        <v>0</v>
      </c>
      <c r="K4778" s="199" t="e">
        <f ca="1"/>
        <v>#NAME?</v>
      </c>
      <c r="T4778" s="199">
        <v>0</v>
      </c>
      <c r="U4778" s="199">
        <v>270772.95765237894</v>
      </c>
    </row>
    <row r="4779" spans="9:21" x14ac:dyDescent="0.3">
      <c r="I4779" s="199">
        <v>0</v>
      </c>
      <c r="J4779" s="199">
        <v>0</v>
      </c>
      <c r="K4779" s="199" t="e">
        <f ca="1"/>
        <v>#NAME?</v>
      </c>
      <c r="T4779" s="199">
        <v>0</v>
      </c>
      <c r="U4779" s="199">
        <v>0</v>
      </c>
    </row>
    <row r="4780" spans="9:21" x14ac:dyDescent="0.3">
      <c r="I4780" s="199">
        <v>0</v>
      </c>
      <c r="J4780" s="199">
        <v>0</v>
      </c>
      <c r="K4780" s="199" t="e">
        <f ca="1"/>
        <v>#NAME?</v>
      </c>
      <c r="T4780" s="199">
        <v>0</v>
      </c>
      <c r="U4780" s="199">
        <v>0</v>
      </c>
    </row>
    <row r="4781" spans="9:21" x14ac:dyDescent="0.3">
      <c r="I4781" s="199">
        <v>0</v>
      </c>
      <c r="J4781" s="199">
        <v>0</v>
      </c>
      <c r="K4781" s="199" t="e">
        <f ca="1"/>
        <v>#NAME?</v>
      </c>
      <c r="T4781" s="199">
        <v>0</v>
      </c>
      <c r="U4781" s="199">
        <v>0</v>
      </c>
    </row>
    <row r="4782" spans="9:21" x14ac:dyDescent="0.3">
      <c r="I4782" s="199">
        <v>0</v>
      </c>
      <c r="J4782" s="199">
        <v>0</v>
      </c>
      <c r="K4782" s="199" t="e">
        <f ca="1"/>
        <v>#NAME?</v>
      </c>
      <c r="T4782" s="199">
        <v>0</v>
      </c>
      <c r="U4782" s="199">
        <v>0</v>
      </c>
    </row>
    <row r="4783" spans="9:21" x14ac:dyDescent="0.3">
      <c r="I4783" s="199">
        <v>0</v>
      </c>
      <c r="J4783" s="199">
        <v>0</v>
      </c>
      <c r="K4783" s="199" t="e">
        <f ca="1"/>
        <v>#NAME?</v>
      </c>
      <c r="T4783" s="199">
        <v>0</v>
      </c>
      <c r="U4783" s="199">
        <v>0</v>
      </c>
    </row>
    <row r="4784" spans="9:21" x14ac:dyDescent="0.3">
      <c r="I4784" s="199">
        <v>0</v>
      </c>
      <c r="J4784" s="199">
        <v>0</v>
      </c>
      <c r="K4784" s="199" t="e">
        <f ca="1"/>
        <v>#NAME?</v>
      </c>
      <c r="T4784" s="199">
        <v>0</v>
      </c>
      <c r="U4784" s="199">
        <v>0</v>
      </c>
    </row>
    <row r="4785" spans="9:21" x14ac:dyDescent="0.3">
      <c r="I4785" s="199">
        <v>0</v>
      </c>
      <c r="J4785" s="199">
        <v>0</v>
      </c>
      <c r="K4785" s="199" t="e">
        <f ca="1"/>
        <v>#NAME?</v>
      </c>
      <c r="T4785" s="199">
        <v>0</v>
      </c>
      <c r="U4785" s="199">
        <v>0</v>
      </c>
    </row>
    <row r="4786" spans="9:21" x14ac:dyDescent="0.3">
      <c r="I4786" s="199">
        <v>0</v>
      </c>
      <c r="J4786" s="199">
        <v>0</v>
      </c>
      <c r="K4786" s="199" t="e">
        <f ca="1"/>
        <v>#NAME?</v>
      </c>
      <c r="T4786" s="199">
        <v>0</v>
      </c>
      <c r="U4786" s="199">
        <v>0</v>
      </c>
    </row>
    <row r="4787" spans="9:21" x14ac:dyDescent="0.3">
      <c r="I4787" s="199">
        <v>31503.634888107936</v>
      </c>
      <c r="J4787" s="199">
        <v>0</v>
      </c>
      <c r="K4787" s="199" t="e">
        <f ca="1"/>
        <v>#NAME?</v>
      </c>
      <c r="T4787" s="199">
        <v>31503.634888107936</v>
      </c>
      <c r="U4787" s="199">
        <v>0</v>
      </c>
    </row>
    <row r="4788" spans="9:21" x14ac:dyDescent="0.3">
      <c r="I4788" s="199">
        <v>0</v>
      </c>
      <c r="J4788" s="199">
        <v>0</v>
      </c>
      <c r="K4788" s="199" t="e">
        <f ca="1"/>
        <v>#NAME?</v>
      </c>
      <c r="T4788" s="199">
        <v>0</v>
      </c>
      <c r="U4788" s="199">
        <v>0</v>
      </c>
    </row>
    <row r="4789" spans="9:21" x14ac:dyDescent="0.3">
      <c r="I4789" s="199">
        <v>0</v>
      </c>
      <c r="J4789" s="199">
        <v>0</v>
      </c>
      <c r="K4789" s="199" t="e">
        <f ca="1"/>
        <v>#NAME?</v>
      </c>
      <c r="T4789" s="199">
        <v>0</v>
      </c>
      <c r="U4789" s="199">
        <v>469522.87370500382</v>
      </c>
    </row>
    <row r="4790" spans="9:21" x14ac:dyDescent="0.3">
      <c r="I4790" s="199">
        <v>0</v>
      </c>
      <c r="J4790" s="199">
        <v>0</v>
      </c>
      <c r="K4790" s="199" t="e">
        <f ca="1"/>
        <v>#NAME?</v>
      </c>
      <c r="T4790" s="199">
        <v>0</v>
      </c>
      <c r="U4790" s="199">
        <v>0</v>
      </c>
    </row>
    <row r="4791" spans="9:21" x14ac:dyDescent="0.3">
      <c r="I4791" s="199">
        <v>0</v>
      </c>
      <c r="J4791" s="199">
        <v>0</v>
      </c>
      <c r="K4791" s="199" t="e">
        <f ca="1"/>
        <v>#NAME?</v>
      </c>
      <c r="T4791" s="199">
        <v>0</v>
      </c>
      <c r="U4791" s="199">
        <v>0</v>
      </c>
    </row>
    <row r="4792" spans="9:21" x14ac:dyDescent="0.3">
      <c r="I4792" s="199">
        <v>0</v>
      </c>
      <c r="J4792" s="199">
        <v>0</v>
      </c>
      <c r="K4792" s="199" t="e">
        <f ca="1"/>
        <v>#NAME?</v>
      </c>
      <c r="T4792" s="199">
        <v>0</v>
      </c>
      <c r="U4792" s="199">
        <v>0</v>
      </c>
    </row>
    <row r="4793" spans="9:21" x14ac:dyDescent="0.3">
      <c r="I4793" s="199">
        <v>0</v>
      </c>
      <c r="J4793" s="199">
        <v>0</v>
      </c>
      <c r="K4793" s="199" t="e">
        <f ca="1"/>
        <v>#NAME?</v>
      </c>
      <c r="T4793" s="199">
        <v>0</v>
      </c>
      <c r="U4793" s="199">
        <v>0</v>
      </c>
    </row>
    <row r="4794" spans="9:21" x14ac:dyDescent="0.3">
      <c r="I4794" s="199">
        <v>0</v>
      </c>
      <c r="J4794" s="199">
        <v>0</v>
      </c>
      <c r="K4794" s="199" t="e">
        <f ca="1"/>
        <v>#NAME?</v>
      </c>
      <c r="T4794" s="199">
        <v>0</v>
      </c>
      <c r="U4794" s="199">
        <v>0</v>
      </c>
    </row>
    <row r="4795" spans="9:21" x14ac:dyDescent="0.3">
      <c r="I4795" s="199">
        <v>0</v>
      </c>
      <c r="J4795" s="199">
        <v>0</v>
      </c>
      <c r="K4795" s="199" t="e">
        <f ca="1"/>
        <v>#NAME?</v>
      </c>
      <c r="T4795" s="199">
        <v>0</v>
      </c>
      <c r="U4795" s="199">
        <v>0</v>
      </c>
    </row>
    <row r="4796" spans="9:21" x14ac:dyDescent="0.3">
      <c r="I4796" s="199">
        <v>0</v>
      </c>
      <c r="J4796" s="199">
        <v>0</v>
      </c>
      <c r="K4796" s="199" t="e">
        <f ca="1"/>
        <v>#NAME?</v>
      </c>
      <c r="T4796" s="199">
        <v>0</v>
      </c>
      <c r="U4796" s="199">
        <v>0</v>
      </c>
    </row>
    <row r="4797" spans="9:21" x14ac:dyDescent="0.3">
      <c r="I4797" s="199">
        <v>0</v>
      </c>
      <c r="J4797" s="199">
        <v>0</v>
      </c>
      <c r="K4797" s="199" t="e">
        <f ca="1"/>
        <v>#NAME?</v>
      </c>
      <c r="T4797" s="199">
        <v>0</v>
      </c>
      <c r="U4797" s="199">
        <v>0</v>
      </c>
    </row>
    <row r="4798" spans="9:21" x14ac:dyDescent="0.3">
      <c r="I4798" s="199">
        <v>0</v>
      </c>
      <c r="J4798" s="199">
        <v>0</v>
      </c>
      <c r="K4798" s="199" t="e">
        <f ca="1"/>
        <v>#NAME?</v>
      </c>
      <c r="T4798" s="199">
        <v>0</v>
      </c>
      <c r="U4798" s="199">
        <v>0</v>
      </c>
    </row>
    <row r="4799" spans="9:21" x14ac:dyDescent="0.3">
      <c r="I4799" s="199">
        <v>0</v>
      </c>
      <c r="J4799" s="199">
        <v>0</v>
      </c>
      <c r="K4799" s="199" t="e">
        <f ca="1"/>
        <v>#NAME?</v>
      </c>
      <c r="T4799" s="199">
        <v>0</v>
      </c>
      <c r="U4799" s="199">
        <v>0</v>
      </c>
    </row>
    <row r="4800" spans="9:21" x14ac:dyDescent="0.3">
      <c r="I4800" s="199">
        <v>0</v>
      </c>
      <c r="J4800" s="199">
        <v>0</v>
      </c>
      <c r="K4800" s="199" t="e">
        <f ca="1"/>
        <v>#NAME?</v>
      </c>
      <c r="T4800" s="199">
        <v>0</v>
      </c>
      <c r="U4800" s="199">
        <v>0</v>
      </c>
    </row>
    <row r="4801" spans="9:21" x14ac:dyDescent="0.3">
      <c r="I4801" s="199">
        <v>0</v>
      </c>
      <c r="J4801" s="199">
        <v>0</v>
      </c>
      <c r="K4801" s="199" t="e">
        <f ca="1"/>
        <v>#NAME?</v>
      </c>
      <c r="T4801" s="199">
        <v>0</v>
      </c>
      <c r="U4801" s="199">
        <v>0</v>
      </c>
    </row>
    <row r="4802" spans="9:21" x14ac:dyDescent="0.3">
      <c r="I4802" s="199">
        <v>0</v>
      </c>
      <c r="J4802" s="199">
        <v>0</v>
      </c>
      <c r="K4802" s="199" t="e">
        <f ca="1"/>
        <v>#NAME?</v>
      </c>
      <c r="T4802" s="199">
        <v>0</v>
      </c>
      <c r="U4802" s="199">
        <v>0</v>
      </c>
    </row>
    <row r="4803" spans="9:21" x14ac:dyDescent="0.3">
      <c r="I4803" s="199">
        <v>0</v>
      </c>
      <c r="J4803" s="199">
        <v>0</v>
      </c>
      <c r="K4803" s="199" t="e">
        <f ca="1"/>
        <v>#NAME?</v>
      </c>
      <c r="T4803" s="199">
        <v>0</v>
      </c>
      <c r="U4803" s="199">
        <v>0</v>
      </c>
    </row>
    <row r="4804" spans="9:21" x14ac:dyDescent="0.3">
      <c r="I4804" s="199">
        <v>0</v>
      </c>
      <c r="J4804" s="199">
        <v>0</v>
      </c>
      <c r="K4804" s="199" t="e">
        <f ca="1"/>
        <v>#NAME?</v>
      </c>
      <c r="T4804" s="199">
        <v>0</v>
      </c>
      <c r="U4804" s="199">
        <v>0</v>
      </c>
    </row>
    <row r="4805" spans="9:21" x14ac:dyDescent="0.3">
      <c r="I4805" s="199">
        <v>0</v>
      </c>
      <c r="J4805" s="199">
        <v>0</v>
      </c>
      <c r="K4805" s="199" t="e">
        <f ca="1"/>
        <v>#NAME?</v>
      </c>
      <c r="T4805" s="199">
        <v>0</v>
      </c>
      <c r="U4805" s="199">
        <v>0</v>
      </c>
    </row>
    <row r="4806" spans="9:21" x14ac:dyDescent="0.3">
      <c r="I4806" s="199">
        <v>0</v>
      </c>
      <c r="J4806" s="199">
        <v>0</v>
      </c>
      <c r="K4806" s="199" t="e">
        <f ca="1"/>
        <v>#NAME?</v>
      </c>
      <c r="T4806" s="199">
        <v>0</v>
      </c>
      <c r="U4806" s="199">
        <v>0</v>
      </c>
    </row>
    <row r="4807" spans="9:21" x14ac:dyDescent="0.3">
      <c r="I4807" s="199">
        <v>0</v>
      </c>
      <c r="J4807" s="199">
        <v>0</v>
      </c>
      <c r="K4807" s="199" t="e">
        <f ca="1"/>
        <v>#NAME?</v>
      </c>
      <c r="T4807" s="199">
        <v>0</v>
      </c>
      <c r="U4807" s="199">
        <v>0</v>
      </c>
    </row>
    <row r="4808" spans="9:21" x14ac:dyDescent="0.3">
      <c r="I4808" s="199">
        <v>0</v>
      </c>
      <c r="J4808" s="199">
        <v>0</v>
      </c>
      <c r="K4808" s="199" t="e">
        <f ca="1"/>
        <v>#NAME?</v>
      </c>
      <c r="T4808" s="199">
        <v>0</v>
      </c>
      <c r="U4808" s="199">
        <v>0</v>
      </c>
    </row>
    <row r="4809" spans="9:21" x14ac:dyDescent="0.3">
      <c r="I4809" s="199">
        <v>0</v>
      </c>
      <c r="J4809" s="199">
        <v>0</v>
      </c>
      <c r="K4809" s="199" t="e">
        <f ca="1"/>
        <v>#NAME?</v>
      </c>
      <c r="T4809" s="199">
        <v>0</v>
      </c>
      <c r="U4809" s="199">
        <v>0</v>
      </c>
    </row>
    <row r="4810" spans="9:21" x14ac:dyDescent="0.3">
      <c r="I4810" s="199">
        <v>0</v>
      </c>
      <c r="J4810" s="199">
        <v>0</v>
      </c>
      <c r="K4810" s="199" t="e">
        <f ca="1"/>
        <v>#NAME?</v>
      </c>
      <c r="T4810" s="199">
        <v>0</v>
      </c>
      <c r="U4810" s="199">
        <v>0</v>
      </c>
    </row>
    <row r="4811" spans="9:21" x14ac:dyDescent="0.3">
      <c r="I4811" s="199">
        <v>0</v>
      </c>
      <c r="J4811" s="199">
        <v>0</v>
      </c>
      <c r="K4811" s="199" t="e">
        <f ca="1"/>
        <v>#NAME?</v>
      </c>
      <c r="T4811" s="199">
        <v>0</v>
      </c>
      <c r="U4811" s="199">
        <v>0</v>
      </c>
    </row>
    <row r="4812" spans="9:21" x14ac:dyDescent="0.3">
      <c r="I4812" s="199">
        <v>0</v>
      </c>
      <c r="J4812" s="199">
        <v>0</v>
      </c>
      <c r="K4812" s="199" t="e">
        <f ca="1"/>
        <v>#NAME?</v>
      </c>
      <c r="T4812" s="199">
        <v>0</v>
      </c>
      <c r="U4812" s="199">
        <v>0</v>
      </c>
    </row>
    <row r="4813" spans="9:21" x14ac:dyDescent="0.3">
      <c r="I4813" s="199">
        <v>0</v>
      </c>
      <c r="J4813" s="199">
        <v>0</v>
      </c>
      <c r="K4813" s="199" t="e">
        <f ca="1"/>
        <v>#NAME?</v>
      </c>
      <c r="T4813" s="199">
        <v>0</v>
      </c>
      <c r="U4813" s="199">
        <v>0</v>
      </c>
    </row>
    <row r="4814" spans="9:21" x14ac:dyDescent="0.3">
      <c r="I4814" s="199">
        <v>0</v>
      </c>
      <c r="J4814" s="199">
        <v>0</v>
      </c>
      <c r="K4814" s="199" t="e">
        <f ca="1"/>
        <v>#NAME?</v>
      </c>
      <c r="T4814" s="199">
        <v>0</v>
      </c>
      <c r="U4814" s="199">
        <v>0</v>
      </c>
    </row>
    <row r="4815" spans="9:21" x14ac:dyDescent="0.3">
      <c r="I4815" s="199">
        <v>0</v>
      </c>
      <c r="J4815" s="199">
        <v>0</v>
      </c>
      <c r="K4815" s="199" t="e">
        <f ca="1"/>
        <v>#NAME?</v>
      </c>
      <c r="T4815" s="199">
        <v>0</v>
      </c>
      <c r="U4815" s="199">
        <v>117394.25116418036</v>
      </c>
    </row>
    <row r="4816" spans="9:21" x14ac:dyDescent="0.3">
      <c r="I4816" s="199">
        <v>0</v>
      </c>
      <c r="J4816" s="199">
        <v>0</v>
      </c>
      <c r="K4816" s="199" t="e">
        <f ca="1"/>
        <v>#NAME?</v>
      </c>
      <c r="T4816" s="199">
        <v>0</v>
      </c>
      <c r="U4816" s="199">
        <v>0</v>
      </c>
    </row>
    <row r="4817" spans="9:21" x14ac:dyDescent="0.3">
      <c r="I4817" s="199">
        <v>0</v>
      </c>
      <c r="J4817" s="199">
        <v>0</v>
      </c>
      <c r="K4817" s="199" t="e">
        <f ca="1"/>
        <v>#NAME?</v>
      </c>
      <c r="T4817" s="199">
        <v>0</v>
      </c>
      <c r="U4817" s="199">
        <v>0</v>
      </c>
    </row>
    <row r="4818" spans="9:21" x14ac:dyDescent="0.3">
      <c r="I4818" s="199">
        <v>0</v>
      </c>
      <c r="J4818" s="199">
        <v>0</v>
      </c>
      <c r="K4818" s="199" t="e">
        <f ca="1"/>
        <v>#NAME?</v>
      </c>
      <c r="T4818" s="199">
        <v>0</v>
      </c>
      <c r="U4818" s="199">
        <v>0</v>
      </c>
    </row>
    <row r="4819" spans="9:21" x14ac:dyDescent="0.3">
      <c r="I4819" s="199">
        <v>0</v>
      </c>
      <c r="J4819" s="199">
        <v>0</v>
      </c>
      <c r="K4819" s="199" t="e">
        <f ca="1"/>
        <v>#NAME?</v>
      </c>
      <c r="T4819" s="199">
        <v>0</v>
      </c>
      <c r="U4819" s="199">
        <v>0</v>
      </c>
    </row>
    <row r="4820" spans="9:21" x14ac:dyDescent="0.3">
      <c r="I4820" s="199">
        <v>0</v>
      </c>
      <c r="J4820" s="199">
        <v>0</v>
      </c>
      <c r="K4820" s="199" t="e">
        <f ca="1"/>
        <v>#NAME?</v>
      </c>
      <c r="T4820" s="199">
        <v>0</v>
      </c>
      <c r="U4820" s="199">
        <v>0</v>
      </c>
    </row>
    <row r="4821" spans="9:21" x14ac:dyDescent="0.3">
      <c r="I4821" s="199">
        <v>0</v>
      </c>
      <c r="J4821" s="199">
        <v>0</v>
      </c>
      <c r="K4821" s="199" t="e">
        <f ca="1"/>
        <v>#NAME?</v>
      </c>
      <c r="T4821" s="199">
        <v>0</v>
      </c>
      <c r="U4821" s="199">
        <v>0</v>
      </c>
    </row>
    <row r="4822" spans="9:21" x14ac:dyDescent="0.3">
      <c r="I4822" s="199">
        <v>0</v>
      </c>
      <c r="J4822" s="199">
        <v>0</v>
      </c>
      <c r="K4822" s="199" t="e">
        <f ca="1"/>
        <v>#NAME?</v>
      </c>
      <c r="T4822" s="199">
        <v>0</v>
      </c>
      <c r="U4822" s="199">
        <v>0</v>
      </c>
    </row>
    <row r="4823" spans="9:21" x14ac:dyDescent="0.3">
      <c r="I4823" s="199">
        <v>0</v>
      </c>
      <c r="J4823" s="199">
        <v>0</v>
      </c>
      <c r="K4823" s="199" t="e">
        <f ca="1"/>
        <v>#NAME?</v>
      </c>
      <c r="T4823" s="199">
        <v>0</v>
      </c>
      <c r="U4823" s="199">
        <v>0</v>
      </c>
    </row>
    <row r="4824" spans="9:21" x14ac:dyDescent="0.3">
      <c r="I4824" s="199">
        <v>0</v>
      </c>
      <c r="J4824" s="199">
        <v>0</v>
      </c>
      <c r="K4824" s="199" t="e">
        <f ca="1"/>
        <v>#NAME?</v>
      </c>
      <c r="T4824" s="199">
        <v>0</v>
      </c>
      <c r="U4824" s="199">
        <v>0</v>
      </c>
    </row>
    <row r="4825" spans="9:21" x14ac:dyDescent="0.3">
      <c r="I4825" s="199">
        <v>0</v>
      </c>
      <c r="J4825" s="199">
        <v>0</v>
      </c>
      <c r="K4825" s="199" t="e">
        <f ca="1"/>
        <v>#NAME?</v>
      </c>
      <c r="T4825" s="199">
        <v>0</v>
      </c>
      <c r="U4825" s="199">
        <v>0</v>
      </c>
    </row>
    <row r="4826" spans="9:21" x14ac:dyDescent="0.3">
      <c r="I4826" s="199">
        <v>0</v>
      </c>
      <c r="J4826" s="199">
        <v>0</v>
      </c>
      <c r="K4826" s="199" t="e">
        <f ca="1"/>
        <v>#NAME?</v>
      </c>
      <c r="T4826" s="199">
        <v>0</v>
      </c>
      <c r="U4826" s="199">
        <v>0</v>
      </c>
    </row>
    <row r="4827" spans="9:21" x14ac:dyDescent="0.3">
      <c r="I4827" s="199">
        <v>0</v>
      </c>
      <c r="J4827" s="199">
        <v>0</v>
      </c>
      <c r="K4827" s="199" t="e">
        <f ca="1"/>
        <v>#NAME?</v>
      </c>
      <c r="T4827" s="199">
        <v>0</v>
      </c>
      <c r="U4827" s="199">
        <v>0</v>
      </c>
    </row>
    <row r="4828" spans="9:21" x14ac:dyDescent="0.3">
      <c r="I4828" s="199">
        <v>22025.120758033256</v>
      </c>
      <c r="J4828" s="199">
        <v>0</v>
      </c>
      <c r="K4828" s="199" t="e">
        <f ca="1"/>
        <v>#NAME?</v>
      </c>
      <c r="T4828" s="199">
        <v>22025.120758033256</v>
      </c>
      <c r="U4828" s="199">
        <v>0</v>
      </c>
    </row>
    <row r="4829" spans="9:21" x14ac:dyDescent="0.3">
      <c r="I4829" s="199">
        <v>0</v>
      </c>
      <c r="J4829" s="199">
        <v>0</v>
      </c>
      <c r="K4829" s="199" t="e">
        <f ca="1"/>
        <v>#NAME?</v>
      </c>
      <c r="T4829" s="199">
        <v>0</v>
      </c>
      <c r="U4829" s="199">
        <v>0</v>
      </c>
    </row>
    <row r="4830" spans="9:21" x14ac:dyDescent="0.3">
      <c r="I4830" s="199">
        <v>0</v>
      </c>
      <c r="J4830" s="199">
        <v>0</v>
      </c>
      <c r="K4830" s="199" t="e">
        <f ca="1"/>
        <v>#NAME?</v>
      </c>
      <c r="T4830" s="199">
        <v>0</v>
      </c>
      <c r="U4830" s="199">
        <v>0</v>
      </c>
    </row>
    <row r="4831" spans="9:21" x14ac:dyDescent="0.3">
      <c r="I4831" s="199">
        <v>0</v>
      </c>
      <c r="J4831" s="199">
        <v>0</v>
      </c>
      <c r="K4831" s="199" t="e">
        <f ca="1"/>
        <v>#NAME?</v>
      </c>
      <c r="T4831" s="199">
        <v>0</v>
      </c>
      <c r="U4831" s="199">
        <v>0</v>
      </c>
    </row>
    <row r="4832" spans="9:21" x14ac:dyDescent="0.3">
      <c r="I4832" s="199">
        <v>0</v>
      </c>
      <c r="J4832" s="199">
        <v>0</v>
      </c>
      <c r="K4832" s="199" t="e">
        <f ca="1"/>
        <v>#NAME?</v>
      </c>
      <c r="T4832" s="199">
        <v>0</v>
      </c>
      <c r="U4832" s="199">
        <v>0</v>
      </c>
    </row>
    <row r="4833" spans="9:21" x14ac:dyDescent="0.3">
      <c r="I4833" s="199">
        <v>0</v>
      </c>
      <c r="J4833" s="199">
        <v>0</v>
      </c>
      <c r="K4833" s="199" t="e">
        <f ca="1"/>
        <v>#NAME?</v>
      </c>
      <c r="T4833" s="199">
        <v>0</v>
      </c>
      <c r="U4833" s="199">
        <v>0</v>
      </c>
    </row>
    <row r="4834" spans="9:21" x14ac:dyDescent="0.3">
      <c r="I4834" s="199">
        <v>0</v>
      </c>
      <c r="J4834" s="199">
        <v>0</v>
      </c>
      <c r="K4834" s="199" t="e">
        <f ca="1"/>
        <v>#NAME?</v>
      </c>
      <c r="T4834" s="199">
        <v>0</v>
      </c>
      <c r="U4834" s="199">
        <v>0</v>
      </c>
    </row>
    <row r="4835" spans="9:21" x14ac:dyDescent="0.3">
      <c r="I4835" s="199">
        <v>0</v>
      </c>
      <c r="J4835" s="199">
        <v>0</v>
      </c>
      <c r="K4835" s="199" t="e">
        <f ca="1"/>
        <v>#NAME?</v>
      </c>
      <c r="T4835" s="199">
        <v>0</v>
      </c>
      <c r="U4835" s="199">
        <v>0</v>
      </c>
    </row>
    <row r="4836" spans="9:21" x14ac:dyDescent="0.3">
      <c r="I4836" s="199">
        <v>0</v>
      </c>
      <c r="J4836" s="199">
        <v>0</v>
      </c>
      <c r="K4836" s="199" t="e">
        <f ca="1"/>
        <v>#NAME?</v>
      </c>
      <c r="T4836" s="199">
        <v>0</v>
      </c>
      <c r="U4836" s="199">
        <v>0</v>
      </c>
    </row>
    <row r="4837" spans="9:21" x14ac:dyDescent="0.3">
      <c r="I4837" s="199">
        <v>0</v>
      </c>
      <c r="J4837" s="199">
        <v>0</v>
      </c>
      <c r="K4837" s="199" t="e">
        <f ca="1"/>
        <v>#NAME?</v>
      </c>
      <c r="T4837" s="199">
        <v>0</v>
      </c>
      <c r="U4837" s="199">
        <v>0</v>
      </c>
    </row>
    <row r="4838" spans="9:21" x14ac:dyDescent="0.3">
      <c r="I4838" s="199">
        <v>0</v>
      </c>
      <c r="J4838" s="199">
        <v>0</v>
      </c>
      <c r="K4838" s="199" t="e">
        <f ca="1"/>
        <v>#NAME?</v>
      </c>
      <c r="T4838" s="199">
        <v>0</v>
      </c>
      <c r="U4838" s="199">
        <v>0</v>
      </c>
    </row>
    <row r="4839" spans="9:21" x14ac:dyDescent="0.3">
      <c r="I4839" s="199">
        <v>0</v>
      </c>
      <c r="J4839" s="199">
        <v>0</v>
      </c>
      <c r="K4839" s="199" t="e">
        <f ca="1"/>
        <v>#NAME?</v>
      </c>
      <c r="T4839" s="199">
        <v>0</v>
      </c>
      <c r="U4839" s="199">
        <v>0</v>
      </c>
    </row>
    <row r="4840" spans="9:21" x14ac:dyDescent="0.3">
      <c r="I4840" s="199">
        <v>0</v>
      </c>
      <c r="J4840" s="199">
        <v>0</v>
      </c>
      <c r="K4840" s="199" t="e">
        <f ca="1"/>
        <v>#NAME?</v>
      </c>
      <c r="T4840" s="199">
        <v>0</v>
      </c>
      <c r="U4840" s="199">
        <v>600000</v>
      </c>
    </row>
    <row r="4841" spans="9:21" x14ac:dyDescent="0.3">
      <c r="I4841" s="199">
        <v>0</v>
      </c>
      <c r="J4841" s="199">
        <v>0</v>
      </c>
      <c r="K4841" s="199" t="e">
        <f ca="1"/>
        <v>#NAME?</v>
      </c>
      <c r="T4841" s="199">
        <v>0</v>
      </c>
      <c r="U4841" s="199">
        <v>0</v>
      </c>
    </row>
    <row r="4842" spans="9:21" x14ac:dyDescent="0.3">
      <c r="I4842" s="199">
        <v>0</v>
      </c>
      <c r="J4842" s="199">
        <v>0</v>
      </c>
      <c r="K4842" s="199" t="e">
        <f ca="1"/>
        <v>#NAME?</v>
      </c>
      <c r="T4842" s="199">
        <v>0</v>
      </c>
      <c r="U4842" s="199">
        <v>0</v>
      </c>
    </row>
    <row r="4843" spans="9:21" x14ac:dyDescent="0.3">
      <c r="I4843" s="199">
        <v>0</v>
      </c>
      <c r="J4843" s="199">
        <v>0</v>
      </c>
      <c r="K4843" s="199" t="e">
        <f ca="1"/>
        <v>#NAME?</v>
      </c>
      <c r="T4843" s="199">
        <v>0</v>
      </c>
      <c r="U4843" s="199">
        <v>0</v>
      </c>
    </row>
    <row r="4844" spans="9:21" x14ac:dyDescent="0.3">
      <c r="I4844" s="199">
        <v>0</v>
      </c>
      <c r="J4844" s="199">
        <v>0</v>
      </c>
      <c r="K4844" s="199" t="e">
        <f ca="1"/>
        <v>#NAME?</v>
      </c>
      <c r="T4844" s="199">
        <v>0</v>
      </c>
      <c r="U4844" s="199">
        <v>0</v>
      </c>
    </row>
    <row r="4845" spans="9:21" x14ac:dyDescent="0.3">
      <c r="I4845" s="199">
        <v>0</v>
      </c>
      <c r="J4845" s="199">
        <v>0</v>
      </c>
      <c r="K4845" s="199" t="e">
        <f ca="1"/>
        <v>#NAME?</v>
      </c>
      <c r="T4845" s="199">
        <v>0</v>
      </c>
      <c r="U4845" s="199">
        <v>0</v>
      </c>
    </row>
    <row r="4846" spans="9:21" x14ac:dyDescent="0.3">
      <c r="I4846" s="199">
        <v>0</v>
      </c>
      <c r="J4846" s="199">
        <v>0</v>
      </c>
      <c r="K4846" s="199" t="e">
        <f ca="1"/>
        <v>#NAME?</v>
      </c>
      <c r="T4846" s="199">
        <v>0</v>
      </c>
      <c r="U4846" s="199">
        <v>0</v>
      </c>
    </row>
    <row r="4847" spans="9:21" x14ac:dyDescent="0.3">
      <c r="I4847" s="199">
        <v>0</v>
      </c>
      <c r="J4847" s="199">
        <v>0</v>
      </c>
      <c r="K4847" s="199" t="e">
        <f ca="1"/>
        <v>#NAME?</v>
      </c>
      <c r="T4847" s="199">
        <v>0</v>
      </c>
      <c r="U4847" s="199">
        <v>0</v>
      </c>
    </row>
    <row r="4848" spans="9:21" x14ac:dyDescent="0.3">
      <c r="I4848" s="199">
        <v>0</v>
      </c>
      <c r="J4848" s="199">
        <v>0</v>
      </c>
      <c r="K4848" s="199" t="e">
        <f ca="1"/>
        <v>#NAME?</v>
      </c>
      <c r="T4848" s="199">
        <v>0</v>
      </c>
      <c r="U4848" s="199">
        <v>0</v>
      </c>
    </row>
    <row r="4849" spans="9:21" x14ac:dyDescent="0.3">
      <c r="I4849" s="199">
        <v>0</v>
      </c>
      <c r="J4849" s="199">
        <v>0</v>
      </c>
      <c r="K4849" s="199" t="e">
        <f ca="1"/>
        <v>#NAME?</v>
      </c>
      <c r="T4849" s="199">
        <v>0</v>
      </c>
      <c r="U4849" s="199">
        <v>0</v>
      </c>
    </row>
    <row r="4850" spans="9:21" x14ac:dyDescent="0.3">
      <c r="I4850" s="199">
        <v>0</v>
      </c>
      <c r="J4850" s="199">
        <v>0</v>
      </c>
      <c r="K4850" s="199" t="e">
        <f ca="1"/>
        <v>#NAME?</v>
      </c>
      <c r="T4850" s="199">
        <v>0</v>
      </c>
      <c r="U4850" s="199">
        <v>0</v>
      </c>
    </row>
    <row r="4851" spans="9:21" x14ac:dyDescent="0.3">
      <c r="I4851" s="199">
        <v>0</v>
      </c>
      <c r="J4851" s="199">
        <v>0</v>
      </c>
      <c r="K4851" s="199" t="e">
        <f ca="1"/>
        <v>#NAME?</v>
      </c>
      <c r="T4851" s="199">
        <v>0</v>
      </c>
      <c r="U4851" s="199">
        <v>0</v>
      </c>
    </row>
    <row r="4852" spans="9:21" x14ac:dyDescent="0.3">
      <c r="I4852" s="199">
        <v>0</v>
      </c>
      <c r="J4852" s="199">
        <v>0</v>
      </c>
      <c r="K4852" s="199" t="e">
        <f ca="1"/>
        <v>#NAME?</v>
      </c>
      <c r="T4852" s="199">
        <v>0</v>
      </c>
      <c r="U4852" s="199">
        <v>0</v>
      </c>
    </row>
    <row r="4853" spans="9:21" x14ac:dyDescent="0.3">
      <c r="I4853" s="199">
        <v>0</v>
      </c>
      <c r="J4853" s="199">
        <v>0</v>
      </c>
      <c r="K4853" s="199" t="e">
        <f ca="1"/>
        <v>#NAME?</v>
      </c>
      <c r="T4853" s="199">
        <v>0</v>
      </c>
      <c r="U4853" s="199">
        <v>0</v>
      </c>
    </row>
    <row r="4854" spans="9:21" x14ac:dyDescent="0.3">
      <c r="I4854" s="199">
        <v>0</v>
      </c>
      <c r="J4854" s="199">
        <v>0</v>
      </c>
      <c r="K4854" s="199" t="e">
        <f ca="1"/>
        <v>#NAME?</v>
      </c>
      <c r="T4854" s="199">
        <v>0</v>
      </c>
      <c r="U4854" s="199">
        <v>0</v>
      </c>
    </row>
    <row r="4855" spans="9:21" x14ac:dyDescent="0.3">
      <c r="I4855" s="199">
        <v>0</v>
      </c>
      <c r="J4855" s="199">
        <v>0</v>
      </c>
      <c r="K4855" s="199" t="e">
        <f ca="1"/>
        <v>#NAME?</v>
      </c>
      <c r="T4855" s="199">
        <v>0</v>
      </c>
      <c r="U4855" s="199">
        <v>0</v>
      </c>
    </row>
    <row r="4856" spans="9:21" x14ac:dyDescent="0.3">
      <c r="I4856" s="199">
        <v>0</v>
      </c>
      <c r="J4856" s="199">
        <v>0</v>
      </c>
      <c r="K4856" s="199" t="e">
        <f ca="1"/>
        <v>#NAME?</v>
      </c>
      <c r="T4856" s="199">
        <v>0</v>
      </c>
      <c r="U4856" s="199">
        <v>108728.20876599599</v>
      </c>
    </row>
    <row r="4857" spans="9:21" x14ac:dyDescent="0.3">
      <c r="I4857" s="199">
        <v>0</v>
      </c>
      <c r="J4857" s="199">
        <v>0</v>
      </c>
      <c r="K4857" s="199" t="e">
        <f ca="1"/>
        <v>#NAME?</v>
      </c>
      <c r="T4857" s="199">
        <v>0</v>
      </c>
      <c r="U4857" s="199">
        <v>0</v>
      </c>
    </row>
    <row r="4858" spans="9:21" x14ac:dyDescent="0.3">
      <c r="I4858" s="199">
        <v>429728.23788001452</v>
      </c>
      <c r="J4858" s="199">
        <v>0</v>
      </c>
      <c r="K4858" s="199" t="e">
        <f ca="1"/>
        <v>#NAME?</v>
      </c>
      <c r="T4858" s="199">
        <v>429728.23788001452</v>
      </c>
      <c r="U4858" s="199">
        <v>28202.565806680803</v>
      </c>
    </row>
    <row r="4859" spans="9:21" x14ac:dyDescent="0.3">
      <c r="I4859" s="199">
        <v>0</v>
      </c>
      <c r="J4859" s="199">
        <v>0</v>
      </c>
      <c r="K4859" s="199" t="e">
        <f ca="1"/>
        <v>#NAME?</v>
      </c>
      <c r="T4859" s="199">
        <v>0</v>
      </c>
      <c r="U4859" s="199">
        <v>0</v>
      </c>
    </row>
    <row r="4860" spans="9:21" x14ac:dyDescent="0.3">
      <c r="I4860" s="199">
        <v>0</v>
      </c>
      <c r="J4860" s="199">
        <v>0</v>
      </c>
      <c r="K4860" s="199" t="e">
        <f ca="1"/>
        <v>#NAME?</v>
      </c>
      <c r="T4860" s="199">
        <v>0</v>
      </c>
      <c r="U4860" s="199">
        <v>0</v>
      </c>
    </row>
    <row r="4861" spans="9:21" x14ac:dyDescent="0.3">
      <c r="I4861" s="199">
        <v>0</v>
      </c>
      <c r="J4861" s="199">
        <v>0</v>
      </c>
      <c r="K4861" s="199" t="e">
        <f ca="1"/>
        <v>#NAME?</v>
      </c>
      <c r="T4861" s="199">
        <v>0</v>
      </c>
      <c r="U4861" s="199">
        <v>0</v>
      </c>
    </row>
    <row r="4862" spans="9:21" x14ac:dyDescent="0.3">
      <c r="I4862" s="199">
        <v>0</v>
      </c>
      <c r="J4862" s="199">
        <v>0</v>
      </c>
      <c r="K4862" s="199" t="e">
        <f ca="1"/>
        <v>#NAME?</v>
      </c>
      <c r="T4862" s="199">
        <v>0</v>
      </c>
      <c r="U4862" s="199">
        <v>0</v>
      </c>
    </row>
    <row r="4863" spans="9:21" x14ac:dyDescent="0.3">
      <c r="I4863" s="199">
        <v>0</v>
      </c>
      <c r="J4863" s="199">
        <v>0</v>
      </c>
      <c r="K4863" s="199" t="e">
        <f ca="1"/>
        <v>#NAME?</v>
      </c>
      <c r="T4863" s="199">
        <v>0</v>
      </c>
      <c r="U4863" s="199">
        <v>0</v>
      </c>
    </row>
    <row r="4864" spans="9:21" x14ac:dyDescent="0.3">
      <c r="I4864" s="199">
        <v>0</v>
      </c>
      <c r="J4864" s="199">
        <v>0</v>
      </c>
      <c r="K4864" s="199" t="e">
        <f ca="1"/>
        <v>#NAME?</v>
      </c>
      <c r="T4864" s="199">
        <v>0</v>
      </c>
      <c r="U4864" s="199">
        <v>0</v>
      </c>
    </row>
    <row r="4865" spans="9:21" x14ac:dyDescent="0.3">
      <c r="I4865" s="199">
        <v>0</v>
      </c>
      <c r="J4865" s="199">
        <v>0</v>
      </c>
      <c r="K4865" s="199" t="e">
        <f ca="1"/>
        <v>#NAME?</v>
      </c>
      <c r="T4865" s="199">
        <v>0</v>
      </c>
      <c r="U4865" s="199">
        <v>0</v>
      </c>
    </row>
    <row r="4866" spans="9:21" x14ac:dyDescent="0.3">
      <c r="I4866" s="199">
        <v>0</v>
      </c>
      <c r="J4866" s="199">
        <v>0</v>
      </c>
      <c r="K4866" s="199" t="e">
        <f ca="1"/>
        <v>#NAME?</v>
      </c>
      <c r="T4866" s="199">
        <v>0</v>
      </c>
      <c r="U4866" s="199">
        <v>0</v>
      </c>
    </row>
    <row r="4867" spans="9:21" x14ac:dyDescent="0.3">
      <c r="I4867" s="199">
        <v>0</v>
      </c>
      <c r="J4867" s="199">
        <v>0</v>
      </c>
      <c r="K4867" s="199" t="e">
        <f ca="1"/>
        <v>#NAME?</v>
      </c>
      <c r="T4867" s="199">
        <v>0</v>
      </c>
      <c r="U4867" s="199">
        <v>0</v>
      </c>
    </row>
    <row r="4868" spans="9:21" x14ac:dyDescent="0.3">
      <c r="I4868" s="199">
        <v>0</v>
      </c>
      <c r="J4868" s="199">
        <v>0</v>
      </c>
      <c r="K4868" s="199" t="e">
        <f ca="1"/>
        <v>#NAME?</v>
      </c>
      <c r="T4868" s="199">
        <v>0</v>
      </c>
      <c r="U4868" s="199">
        <v>0</v>
      </c>
    </row>
    <row r="4869" spans="9:21" x14ac:dyDescent="0.3">
      <c r="I4869" s="199">
        <v>0</v>
      </c>
      <c r="J4869" s="199">
        <v>0</v>
      </c>
      <c r="K4869" s="199" t="e">
        <f ca="1"/>
        <v>#NAME?</v>
      </c>
      <c r="T4869" s="199">
        <v>0</v>
      </c>
      <c r="U4869" s="199">
        <v>0</v>
      </c>
    </row>
    <row r="4870" spans="9:21" x14ac:dyDescent="0.3">
      <c r="I4870" s="199">
        <v>0</v>
      </c>
      <c r="J4870" s="199">
        <v>0</v>
      </c>
      <c r="K4870" s="199" t="e">
        <f ca="1"/>
        <v>#NAME?</v>
      </c>
      <c r="T4870" s="199">
        <v>0</v>
      </c>
      <c r="U4870" s="199">
        <v>0</v>
      </c>
    </row>
    <row r="4871" spans="9:21" x14ac:dyDescent="0.3">
      <c r="I4871" s="199">
        <v>0</v>
      </c>
      <c r="J4871" s="199">
        <v>0</v>
      </c>
      <c r="K4871" s="199" t="e">
        <f ca="1"/>
        <v>#NAME?</v>
      </c>
      <c r="T4871" s="199">
        <v>0</v>
      </c>
      <c r="U4871" s="199">
        <v>0</v>
      </c>
    </row>
    <row r="4872" spans="9:21" x14ac:dyDescent="0.3">
      <c r="I4872" s="199">
        <v>0</v>
      </c>
      <c r="J4872" s="199">
        <v>0</v>
      </c>
      <c r="K4872" s="199" t="e">
        <f ca="1"/>
        <v>#NAME?</v>
      </c>
      <c r="T4872" s="199">
        <v>0</v>
      </c>
      <c r="U4872" s="199">
        <v>0</v>
      </c>
    </row>
    <row r="4873" spans="9:21" x14ac:dyDescent="0.3">
      <c r="I4873" s="199">
        <v>0</v>
      </c>
      <c r="J4873" s="199">
        <v>0</v>
      </c>
      <c r="K4873" s="199" t="e">
        <f ca="1"/>
        <v>#NAME?</v>
      </c>
      <c r="T4873" s="199">
        <v>0</v>
      </c>
      <c r="U4873" s="199">
        <v>0</v>
      </c>
    </row>
    <row r="4874" spans="9:21" x14ac:dyDescent="0.3">
      <c r="I4874" s="199">
        <v>0</v>
      </c>
      <c r="J4874" s="199">
        <v>0</v>
      </c>
      <c r="K4874" s="199" t="e">
        <f ca="1"/>
        <v>#NAME?</v>
      </c>
      <c r="T4874" s="199">
        <v>0</v>
      </c>
      <c r="U4874" s="199">
        <v>0</v>
      </c>
    </row>
    <row r="4875" spans="9:21" x14ac:dyDescent="0.3">
      <c r="I4875" s="199">
        <v>0</v>
      </c>
      <c r="J4875" s="199">
        <v>0</v>
      </c>
      <c r="K4875" s="199" t="e">
        <f ca="1"/>
        <v>#NAME?</v>
      </c>
      <c r="T4875" s="199">
        <v>0</v>
      </c>
      <c r="U4875" s="199">
        <v>0</v>
      </c>
    </row>
    <row r="4876" spans="9:21" x14ac:dyDescent="0.3">
      <c r="I4876" s="199">
        <v>0</v>
      </c>
      <c r="J4876" s="199">
        <v>0</v>
      </c>
      <c r="K4876" s="199" t="e">
        <f ca="1"/>
        <v>#NAME?</v>
      </c>
      <c r="T4876" s="199">
        <v>0</v>
      </c>
      <c r="U4876" s="199">
        <v>0</v>
      </c>
    </row>
    <row r="4877" spans="9:21" x14ac:dyDescent="0.3">
      <c r="I4877" s="199">
        <v>0</v>
      </c>
      <c r="J4877" s="199">
        <v>0</v>
      </c>
      <c r="K4877" s="199" t="e">
        <f ca="1"/>
        <v>#NAME?</v>
      </c>
      <c r="T4877" s="199">
        <v>0</v>
      </c>
      <c r="U4877" s="199">
        <v>0</v>
      </c>
    </row>
    <row r="4878" spans="9:21" x14ac:dyDescent="0.3">
      <c r="I4878" s="199">
        <v>0</v>
      </c>
      <c r="J4878" s="199">
        <v>0</v>
      </c>
      <c r="K4878" s="199" t="e">
        <f ca="1"/>
        <v>#NAME?</v>
      </c>
      <c r="T4878" s="199">
        <v>0</v>
      </c>
      <c r="U4878" s="199">
        <v>21997.021268929042</v>
      </c>
    </row>
    <row r="4879" spans="9:21" x14ac:dyDescent="0.3">
      <c r="I4879" s="199">
        <v>100847.47512380673</v>
      </c>
      <c r="J4879" s="199">
        <v>0</v>
      </c>
      <c r="K4879" s="199" t="e">
        <f ca="1"/>
        <v>#NAME?</v>
      </c>
      <c r="T4879" s="199">
        <v>100847.47512380673</v>
      </c>
      <c r="U4879" s="199">
        <v>26671.760266668814</v>
      </c>
    </row>
    <row r="4880" spans="9:21" x14ac:dyDescent="0.3">
      <c r="I4880" s="199">
        <v>0</v>
      </c>
      <c r="J4880" s="199">
        <v>0</v>
      </c>
      <c r="K4880" s="199" t="e">
        <f ca="1"/>
        <v>#NAME?</v>
      </c>
      <c r="T4880" s="199">
        <v>0</v>
      </c>
      <c r="U4880" s="199">
        <v>0</v>
      </c>
    </row>
    <row r="4881" spans="9:21" x14ac:dyDescent="0.3">
      <c r="I4881" s="199">
        <v>0</v>
      </c>
      <c r="J4881" s="199">
        <v>0</v>
      </c>
      <c r="K4881" s="199" t="e">
        <f ca="1"/>
        <v>#NAME?</v>
      </c>
      <c r="T4881" s="199">
        <v>0</v>
      </c>
      <c r="U4881" s="199">
        <v>0</v>
      </c>
    </row>
    <row r="4882" spans="9:21" x14ac:dyDescent="0.3">
      <c r="I4882" s="199">
        <v>0</v>
      </c>
      <c r="J4882" s="199">
        <v>0</v>
      </c>
      <c r="K4882" s="199" t="e">
        <f ca="1"/>
        <v>#NAME?</v>
      </c>
      <c r="T4882" s="199">
        <v>0</v>
      </c>
      <c r="U4882" s="199">
        <v>0</v>
      </c>
    </row>
    <row r="4883" spans="9:21" x14ac:dyDescent="0.3">
      <c r="I4883" s="199">
        <v>0</v>
      </c>
      <c r="J4883" s="199">
        <v>0</v>
      </c>
      <c r="K4883" s="199" t="e">
        <f ca="1"/>
        <v>#NAME?</v>
      </c>
      <c r="T4883" s="199">
        <v>0</v>
      </c>
      <c r="U4883" s="199">
        <v>0</v>
      </c>
    </row>
    <row r="4884" spans="9:21" x14ac:dyDescent="0.3">
      <c r="I4884" s="199">
        <v>0</v>
      </c>
      <c r="J4884" s="199">
        <v>0</v>
      </c>
      <c r="K4884" s="199" t="e">
        <f ca="1"/>
        <v>#NAME?</v>
      </c>
      <c r="T4884" s="199">
        <v>0</v>
      </c>
      <c r="U4884" s="199">
        <v>0</v>
      </c>
    </row>
    <row r="4885" spans="9:21" x14ac:dyDescent="0.3">
      <c r="I4885" s="199">
        <v>0</v>
      </c>
      <c r="J4885" s="199">
        <v>0</v>
      </c>
      <c r="K4885" s="199" t="e">
        <f ca="1"/>
        <v>#NAME?</v>
      </c>
      <c r="T4885" s="199">
        <v>0</v>
      </c>
      <c r="U4885" s="199">
        <v>0</v>
      </c>
    </row>
    <row r="4886" spans="9:21" x14ac:dyDescent="0.3">
      <c r="I4886" s="199">
        <v>0</v>
      </c>
      <c r="J4886" s="199">
        <v>0</v>
      </c>
      <c r="K4886" s="199" t="e">
        <f ca="1"/>
        <v>#NAME?</v>
      </c>
      <c r="T4886" s="199">
        <v>0</v>
      </c>
      <c r="U4886" s="199">
        <v>0</v>
      </c>
    </row>
    <row r="4887" spans="9:21" x14ac:dyDescent="0.3">
      <c r="I4887" s="199">
        <v>0</v>
      </c>
      <c r="J4887" s="199">
        <v>0</v>
      </c>
      <c r="K4887" s="199" t="e">
        <f ca="1"/>
        <v>#NAME?</v>
      </c>
      <c r="T4887" s="199">
        <v>0</v>
      </c>
      <c r="U4887" s="199">
        <v>0</v>
      </c>
    </row>
    <row r="4888" spans="9:21" x14ac:dyDescent="0.3">
      <c r="I4888" s="199">
        <v>0</v>
      </c>
      <c r="J4888" s="199">
        <v>0</v>
      </c>
      <c r="K4888" s="199" t="e">
        <f ca="1"/>
        <v>#NAME?</v>
      </c>
      <c r="T4888" s="199">
        <v>0</v>
      </c>
      <c r="U4888" s="199">
        <v>0</v>
      </c>
    </row>
    <row r="4889" spans="9:21" x14ac:dyDescent="0.3">
      <c r="I4889" s="199">
        <v>0</v>
      </c>
      <c r="J4889" s="199">
        <v>0</v>
      </c>
      <c r="K4889" s="199" t="e">
        <f ca="1"/>
        <v>#NAME?</v>
      </c>
      <c r="T4889" s="199">
        <v>0</v>
      </c>
      <c r="U4889" s="199">
        <v>0</v>
      </c>
    </row>
    <row r="4890" spans="9:21" x14ac:dyDescent="0.3">
      <c r="I4890" s="199">
        <v>0</v>
      </c>
      <c r="J4890" s="199">
        <v>0</v>
      </c>
      <c r="K4890" s="199" t="e">
        <f ca="1"/>
        <v>#NAME?</v>
      </c>
      <c r="T4890" s="199">
        <v>0</v>
      </c>
      <c r="U4890" s="199">
        <v>0</v>
      </c>
    </row>
    <row r="4891" spans="9:21" x14ac:dyDescent="0.3">
      <c r="I4891" s="199">
        <v>0</v>
      </c>
      <c r="J4891" s="199">
        <v>0</v>
      </c>
      <c r="K4891" s="199" t="e">
        <f ca="1"/>
        <v>#NAME?</v>
      </c>
      <c r="T4891" s="199">
        <v>0</v>
      </c>
      <c r="U4891" s="199">
        <v>0</v>
      </c>
    </row>
    <row r="4892" spans="9:21" x14ac:dyDescent="0.3">
      <c r="I4892" s="199">
        <v>0</v>
      </c>
      <c r="J4892" s="199">
        <v>0</v>
      </c>
      <c r="K4892" s="199" t="e">
        <f ca="1"/>
        <v>#NAME?</v>
      </c>
      <c r="T4892" s="199">
        <v>0</v>
      </c>
      <c r="U4892" s="199">
        <v>0</v>
      </c>
    </row>
    <row r="4893" spans="9:21" x14ac:dyDescent="0.3">
      <c r="I4893" s="199">
        <v>0</v>
      </c>
      <c r="J4893" s="199">
        <v>0</v>
      </c>
      <c r="K4893" s="199" t="e">
        <f ca="1"/>
        <v>#NAME?</v>
      </c>
      <c r="T4893" s="199">
        <v>0</v>
      </c>
      <c r="U4893" s="199">
        <v>0</v>
      </c>
    </row>
    <row r="4894" spans="9:21" x14ac:dyDescent="0.3">
      <c r="I4894" s="199">
        <v>0</v>
      </c>
      <c r="J4894" s="199">
        <v>0</v>
      </c>
      <c r="K4894" s="199" t="e">
        <f ca="1"/>
        <v>#NAME?</v>
      </c>
      <c r="T4894" s="199">
        <v>0</v>
      </c>
      <c r="U4894" s="199">
        <v>0</v>
      </c>
    </row>
    <row r="4895" spans="9:21" x14ac:dyDescent="0.3">
      <c r="I4895" s="199">
        <v>0</v>
      </c>
      <c r="J4895" s="199">
        <v>0</v>
      </c>
      <c r="K4895" s="199" t="e">
        <f ca="1"/>
        <v>#NAME?</v>
      </c>
      <c r="T4895" s="199">
        <v>0</v>
      </c>
      <c r="U4895" s="199">
        <v>0</v>
      </c>
    </row>
    <row r="4896" spans="9:21" x14ac:dyDescent="0.3">
      <c r="I4896" s="199">
        <v>0</v>
      </c>
      <c r="J4896" s="199">
        <v>0</v>
      </c>
      <c r="K4896" s="199" t="e">
        <f ca="1"/>
        <v>#NAME?</v>
      </c>
      <c r="T4896" s="199">
        <v>0</v>
      </c>
      <c r="U4896" s="199">
        <v>0</v>
      </c>
    </row>
    <row r="4897" spans="9:21" x14ac:dyDescent="0.3">
      <c r="I4897" s="199">
        <v>0</v>
      </c>
      <c r="J4897" s="199">
        <v>0</v>
      </c>
      <c r="K4897" s="199" t="e">
        <f ca="1"/>
        <v>#NAME?</v>
      </c>
      <c r="T4897" s="199">
        <v>0</v>
      </c>
      <c r="U4897" s="199">
        <v>0</v>
      </c>
    </row>
    <row r="4898" spans="9:21" x14ac:dyDescent="0.3">
      <c r="I4898" s="199">
        <v>0</v>
      </c>
      <c r="J4898" s="199">
        <v>0</v>
      </c>
      <c r="K4898" s="199" t="e">
        <f ca="1"/>
        <v>#NAME?</v>
      </c>
      <c r="T4898" s="199">
        <v>0</v>
      </c>
      <c r="U4898" s="199">
        <v>0</v>
      </c>
    </row>
    <row r="4899" spans="9:21" x14ac:dyDescent="0.3">
      <c r="I4899" s="199">
        <v>0</v>
      </c>
      <c r="J4899" s="199">
        <v>0</v>
      </c>
      <c r="K4899" s="199" t="e">
        <f ca="1"/>
        <v>#NAME?</v>
      </c>
      <c r="T4899" s="199">
        <v>0</v>
      </c>
      <c r="U4899" s="199">
        <v>0</v>
      </c>
    </row>
    <row r="4900" spans="9:21" x14ac:dyDescent="0.3">
      <c r="I4900" s="199">
        <v>43982.41539890998</v>
      </c>
      <c r="J4900" s="199">
        <v>0</v>
      </c>
      <c r="K4900" s="199" t="e">
        <f ca="1"/>
        <v>#NAME?</v>
      </c>
      <c r="T4900" s="199">
        <v>43982.41539890998</v>
      </c>
      <c r="U4900" s="199">
        <v>0</v>
      </c>
    </row>
    <row r="4901" spans="9:21" x14ac:dyDescent="0.3">
      <c r="I4901" s="199">
        <v>0</v>
      </c>
      <c r="J4901" s="199">
        <v>0</v>
      </c>
      <c r="K4901" s="199" t="e">
        <f ca="1"/>
        <v>#NAME?</v>
      </c>
      <c r="T4901" s="199">
        <v>0</v>
      </c>
      <c r="U4901" s="199">
        <v>0</v>
      </c>
    </row>
    <row r="4902" spans="9:21" x14ac:dyDescent="0.3">
      <c r="I4902" s="199">
        <v>0</v>
      </c>
      <c r="J4902" s="199">
        <v>0</v>
      </c>
      <c r="K4902" s="199" t="e">
        <f ca="1"/>
        <v>#NAME?</v>
      </c>
      <c r="T4902" s="199">
        <v>0</v>
      </c>
      <c r="U4902" s="199">
        <v>0</v>
      </c>
    </row>
    <row r="4903" spans="9:21" x14ac:dyDescent="0.3">
      <c r="I4903" s="199">
        <v>0</v>
      </c>
      <c r="J4903" s="199">
        <v>0</v>
      </c>
      <c r="K4903" s="199" t="e">
        <f ca="1"/>
        <v>#NAME?</v>
      </c>
      <c r="T4903" s="199">
        <v>0</v>
      </c>
      <c r="U4903" s="199">
        <v>0</v>
      </c>
    </row>
    <row r="4904" spans="9:21" x14ac:dyDescent="0.3">
      <c r="I4904" s="199">
        <v>0</v>
      </c>
      <c r="J4904" s="199">
        <v>0</v>
      </c>
      <c r="K4904" s="199" t="e">
        <f ca="1"/>
        <v>#NAME?</v>
      </c>
      <c r="T4904" s="199">
        <v>0</v>
      </c>
      <c r="U4904" s="199">
        <v>0</v>
      </c>
    </row>
    <row r="4905" spans="9:21" x14ac:dyDescent="0.3">
      <c r="I4905" s="199">
        <v>0</v>
      </c>
      <c r="J4905" s="199">
        <v>0</v>
      </c>
      <c r="K4905" s="199" t="e">
        <f ca="1"/>
        <v>#NAME?</v>
      </c>
      <c r="T4905" s="199">
        <v>0</v>
      </c>
      <c r="U4905" s="199">
        <v>0</v>
      </c>
    </row>
    <row r="4906" spans="9:21" x14ac:dyDescent="0.3">
      <c r="I4906" s="199">
        <v>0</v>
      </c>
      <c r="J4906" s="199">
        <v>0</v>
      </c>
      <c r="K4906" s="199" t="e">
        <f ca="1"/>
        <v>#NAME?</v>
      </c>
      <c r="T4906" s="199">
        <v>0</v>
      </c>
      <c r="U4906" s="199">
        <v>236947.72048684434</v>
      </c>
    </row>
    <row r="4907" spans="9:21" x14ac:dyDescent="0.3">
      <c r="I4907" s="199">
        <v>0</v>
      </c>
      <c r="J4907" s="199">
        <v>0</v>
      </c>
      <c r="K4907" s="199" t="e">
        <f ca="1"/>
        <v>#NAME?</v>
      </c>
      <c r="T4907" s="199">
        <v>0</v>
      </c>
      <c r="U4907" s="199">
        <v>0</v>
      </c>
    </row>
    <row r="4908" spans="9:21" x14ac:dyDescent="0.3">
      <c r="I4908" s="199">
        <v>0</v>
      </c>
      <c r="J4908" s="199">
        <v>0</v>
      </c>
      <c r="K4908" s="199" t="e">
        <f ca="1"/>
        <v>#NAME?</v>
      </c>
      <c r="T4908" s="199">
        <v>0</v>
      </c>
      <c r="U4908" s="199">
        <v>0</v>
      </c>
    </row>
    <row r="4909" spans="9:21" x14ac:dyDescent="0.3">
      <c r="I4909" s="199">
        <v>0</v>
      </c>
      <c r="J4909" s="199">
        <v>0</v>
      </c>
      <c r="K4909" s="199" t="e">
        <f ca="1"/>
        <v>#NAME?</v>
      </c>
      <c r="T4909" s="199">
        <v>0</v>
      </c>
      <c r="U4909" s="199">
        <v>45043.182881494031</v>
      </c>
    </row>
    <row r="4910" spans="9:21" x14ac:dyDescent="0.3">
      <c r="I4910" s="199">
        <v>0</v>
      </c>
      <c r="J4910" s="199">
        <v>0</v>
      </c>
      <c r="K4910" s="199" t="e">
        <f ca="1"/>
        <v>#NAME?</v>
      </c>
      <c r="T4910" s="199">
        <v>0</v>
      </c>
      <c r="U4910" s="199">
        <v>230834.31991593697</v>
      </c>
    </row>
    <row r="4911" spans="9:21" x14ac:dyDescent="0.3">
      <c r="I4911" s="199">
        <v>0</v>
      </c>
      <c r="J4911" s="199">
        <v>0</v>
      </c>
      <c r="K4911" s="199" t="e">
        <f ca="1"/>
        <v>#NAME?</v>
      </c>
      <c r="T4911" s="199">
        <v>0</v>
      </c>
      <c r="U4911" s="199">
        <v>0</v>
      </c>
    </row>
    <row r="4912" spans="9:21" x14ac:dyDescent="0.3">
      <c r="I4912" s="199">
        <v>0</v>
      </c>
      <c r="J4912" s="199">
        <v>0</v>
      </c>
      <c r="K4912" s="199" t="e">
        <f ca="1"/>
        <v>#NAME?</v>
      </c>
      <c r="T4912" s="199">
        <v>0</v>
      </c>
      <c r="U4912" s="199">
        <v>0</v>
      </c>
    </row>
    <row r="4913" spans="9:21" x14ac:dyDescent="0.3">
      <c r="I4913" s="199">
        <v>0</v>
      </c>
      <c r="J4913" s="199">
        <v>0</v>
      </c>
      <c r="K4913" s="199" t="e">
        <f ca="1"/>
        <v>#NAME?</v>
      </c>
      <c r="T4913" s="199">
        <v>0</v>
      </c>
      <c r="U4913" s="199">
        <v>0</v>
      </c>
    </row>
    <row r="4914" spans="9:21" x14ac:dyDescent="0.3">
      <c r="I4914" s="199">
        <v>0</v>
      </c>
      <c r="J4914" s="199">
        <v>0</v>
      </c>
      <c r="K4914" s="199" t="e">
        <f ca="1"/>
        <v>#NAME?</v>
      </c>
      <c r="T4914" s="199">
        <v>0</v>
      </c>
      <c r="U4914" s="199">
        <v>0</v>
      </c>
    </row>
    <row r="4915" spans="9:21" x14ac:dyDescent="0.3">
      <c r="I4915" s="199">
        <v>0</v>
      </c>
      <c r="J4915" s="199">
        <v>0</v>
      </c>
      <c r="K4915" s="199" t="e">
        <f ca="1"/>
        <v>#NAME?</v>
      </c>
      <c r="T4915" s="199">
        <v>0</v>
      </c>
      <c r="U4915" s="199">
        <v>0</v>
      </c>
    </row>
    <row r="4916" spans="9:21" x14ac:dyDescent="0.3">
      <c r="I4916" s="199">
        <v>0</v>
      </c>
      <c r="J4916" s="199">
        <v>0</v>
      </c>
      <c r="K4916" s="199" t="e">
        <f ca="1"/>
        <v>#NAME?</v>
      </c>
      <c r="T4916" s="199">
        <v>0</v>
      </c>
      <c r="U4916" s="199">
        <v>0</v>
      </c>
    </row>
    <row r="4917" spans="9:21" x14ac:dyDescent="0.3">
      <c r="I4917" s="199">
        <v>0</v>
      </c>
      <c r="J4917" s="199">
        <v>0</v>
      </c>
      <c r="K4917" s="199" t="e">
        <f ca="1"/>
        <v>#NAME?</v>
      </c>
      <c r="T4917" s="199">
        <v>0</v>
      </c>
      <c r="U4917" s="199">
        <v>0</v>
      </c>
    </row>
    <row r="4918" spans="9:21" x14ac:dyDescent="0.3">
      <c r="I4918" s="199">
        <v>0</v>
      </c>
      <c r="J4918" s="199">
        <v>0</v>
      </c>
      <c r="K4918" s="199" t="e">
        <f ca="1"/>
        <v>#NAME?</v>
      </c>
      <c r="T4918" s="199">
        <v>0</v>
      </c>
      <c r="U4918" s="199">
        <v>0</v>
      </c>
    </row>
    <row r="4919" spans="9:21" x14ac:dyDescent="0.3">
      <c r="I4919" s="199">
        <v>0</v>
      </c>
      <c r="J4919" s="199">
        <v>0</v>
      </c>
      <c r="K4919" s="199" t="e">
        <f ca="1"/>
        <v>#NAME?</v>
      </c>
      <c r="T4919" s="199">
        <v>0</v>
      </c>
      <c r="U4919" s="199">
        <v>0</v>
      </c>
    </row>
    <row r="4920" spans="9:21" x14ac:dyDescent="0.3">
      <c r="I4920" s="199">
        <v>0</v>
      </c>
      <c r="J4920" s="199">
        <v>0</v>
      </c>
      <c r="K4920" s="199" t="e">
        <f ca="1"/>
        <v>#NAME?</v>
      </c>
      <c r="T4920" s="199">
        <v>0</v>
      </c>
      <c r="U4920" s="199">
        <v>0</v>
      </c>
    </row>
    <row r="4921" spans="9:21" x14ac:dyDescent="0.3">
      <c r="I4921" s="199">
        <v>0</v>
      </c>
      <c r="J4921" s="199">
        <v>0</v>
      </c>
      <c r="K4921" s="199" t="e">
        <f ca="1"/>
        <v>#NAME?</v>
      </c>
      <c r="T4921" s="199">
        <v>0</v>
      </c>
      <c r="U4921" s="199">
        <v>0</v>
      </c>
    </row>
    <row r="4922" spans="9:21" x14ac:dyDescent="0.3">
      <c r="I4922" s="199">
        <v>0</v>
      </c>
      <c r="J4922" s="199">
        <v>0</v>
      </c>
      <c r="K4922" s="199" t="e">
        <f ca="1"/>
        <v>#NAME?</v>
      </c>
      <c r="T4922" s="199">
        <v>0</v>
      </c>
      <c r="U4922" s="199">
        <v>0</v>
      </c>
    </row>
    <row r="4923" spans="9:21" x14ac:dyDescent="0.3">
      <c r="I4923" s="199">
        <v>0</v>
      </c>
      <c r="J4923" s="199">
        <v>0</v>
      </c>
      <c r="K4923" s="199" t="e">
        <f ca="1"/>
        <v>#NAME?</v>
      </c>
      <c r="T4923" s="199">
        <v>0</v>
      </c>
      <c r="U4923" s="199">
        <v>0</v>
      </c>
    </row>
    <row r="4924" spans="9:21" x14ac:dyDescent="0.3">
      <c r="I4924" s="199">
        <v>0</v>
      </c>
      <c r="J4924" s="199">
        <v>0</v>
      </c>
      <c r="K4924" s="199" t="e">
        <f ca="1"/>
        <v>#NAME?</v>
      </c>
      <c r="T4924" s="199">
        <v>0</v>
      </c>
      <c r="U4924" s="199">
        <v>0</v>
      </c>
    </row>
    <row r="4925" spans="9:21" x14ac:dyDescent="0.3">
      <c r="I4925" s="199">
        <v>0</v>
      </c>
      <c r="J4925" s="199">
        <v>0</v>
      </c>
      <c r="K4925" s="199" t="e">
        <f ca="1"/>
        <v>#NAME?</v>
      </c>
      <c r="T4925" s="199">
        <v>0</v>
      </c>
      <c r="U4925" s="199">
        <v>0</v>
      </c>
    </row>
    <row r="4926" spans="9:21" x14ac:dyDescent="0.3">
      <c r="I4926" s="199">
        <v>0</v>
      </c>
      <c r="J4926" s="199">
        <v>0</v>
      </c>
      <c r="K4926" s="199" t="e">
        <f ca="1"/>
        <v>#NAME?</v>
      </c>
      <c r="T4926" s="199">
        <v>0</v>
      </c>
      <c r="U4926" s="199">
        <v>0</v>
      </c>
    </row>
    <row r="4927" spans="9:21" x14ac:dyDescent="0.3">
      <c r="I4927" s="199">
        <v>0</v>
      </c>
      <c r="J4927" s="199">
        <v>0</v>
      </c>
      <c r="K4927" s="199" t="e">
        <f ca="1"/>
        <v>#NAME?</v>
      </c>
      <c r="T4927" s="199">
        <v>0</v>
      </c>
      <c r="U4927" s="199">
        <v>0</v>
      </c>
    </row>
    <row r="4928" spans="9:21" x14ac:dyDescent="0.3">
      <c r="I4928" s="199">
        <v>0</v>
      </c>
      <c r="J4928" s="199">
        <v>0</v>
      </c>
      <c r="K4928" s="199" t="e">
        <f ca="1"/>
        <v>#NAME?</v>
      </c>
      <c r="T4928" s="199">
        <v>0</v>
      </c>
      <c r="U4928" s="199">
        <v>0</v>
      </c>
    </row>
    <row r="4929" spans="9:21" x14ac:dyDescent="0.3">
      <c r="I4929" s="199">
        <v>0</v>
      </c>
      <c r="J4929" s="199">
        <v>0</v>
      </c>
      <c r="K4929" s="199" t="e">
        <f ca="1"/>
        <v>#NAME?</v>
      </c>
      <c r="T4929" s="199">
        <v>0</v>
      </c>
      <c r="U4929" s="199">
        <v>0</v>
      </c>
    </row>
    <row r="4930" spans="9:21" x14ac:dyDescent="0.3">
      <c r="I4930" s="199">
        <v>0</v>
      </c>
      <c r="J4930" s="199">
        <v>0</v>
      </c>
      <c r="K4930" s="199" t="e">
        <f ca="1"/>
        <v>#NAME?</v>
      </c>
      <c r="T4930" s="199">
        <v>0</v>
      </c>
      <c r="U4930" s="199">
        <v>0</v>
      </c>
    </row>
    <row r="4931" spans="9:21" x14ac:dyDescent="0.3">
      <c r="I4931" s="199">
        <v>0</v>
      </c>
      <c r="J4931" s="199">
        <v>0</v>
      </c>
      <c r="K4931" s="199" t="e">
        <f ca="1"/>
        <v>#NAME?</v>
      </c>
      <c r="T4931" s="199">
        <v>0</v>
      </c>
      <c r="U4931" s="199">
        <v>0</v>
      </c>
    </row>
    <row r="4932" spans="9:21" x14ac:dyDescent="0.3">
      <c r="I4932" s="199">
        <v>0</v>
      </c>
      <c r="J4932" s="199">
        <v>0</v>
      </c>
      <c r="K4932" s="199" t="e">
        <f ca="1"/>
        <v>#NAME?</v>
      </c>
      <c r="T4932" s="199">
        <v>0</v>
      </c>
      <c r="U4932" s="199">
        <v>0</v>
      </c>
    </row>
    <row r="4933" spans="9:21" x14ac:dyDescent="0.3">
      <c r="I4933" s="199">
        <v>0</v>
      </c>
      <c r="J4933" s="199">
        <v>0</v>
      </c>
      <c r="K4933" s="199" t="e">
        <f ca="1"/>
        <v>#NAME?</v>
      </c>
      <c r="T4933" s="199">
        <v>0</v>
      </c>
      <c r="U4933" s="199">
        <v>0</v>
      </c>
    </row>
    <row r="4934" spans="9:21" x14ac:dyDescent="0.3">
      <c r="I4934" s="199">
        <v>0</v>
      </c>
      <c r="J4934" s="199">
        <v>0</v>
      </c>
      <c r="K4934" s="199" t="e">
        <f ca="1"/>
        <v>#NAME?</v>
      </c>
      <c r="T4934" s="199">
        <v>0</v>
      </c>
      <c r="U4934" s="199">
        <v>0</v>
      </c>
    </row>
    <row r="4935" spans="9:21" x14ac:dyDescent="0.3">
      <c r="I4935" s="199">
        <v>0</v>
      </c>
      <c r="J4935" s="199">
        <v>0</v>
      </c>
      <c r="K4935" s="199" t="e">
        <f ca="1"/>
        <v>#NAME?</v>
      </c>
      <c r="T4935" s="199">
        <v>0</v>
      </c>
      <c r="U4935" s="199">
        <v>0</v>
      </c>
    </row>
    <row r="4936" spans="9:21" x14ac:dyDescent="0.3">
      <c r="I4936" s="199">
        <v>0</v>
      </c>
      <c r="J4936" s="199">
        <v>0</v>
      </c>
      <c r="K4936" s="199" t="e">
        <f ca="1"/>
        <v>#NAME?</v>
      </c>
      <c r="T4936" s="199">
        <v>0</v>
      </c>
      <c r="U4936" s="199">
        <v>0</v>
      </c>
    </row>
    <row r="4937" spans="9:21" x14ac:dyDescent="0.3">
      <c r="I4937" s="199">
        <v>0</v>
      </c>
      <c r="J4937" s="199">
        <v>0</v>
      </c>
      <c r="K4937" s="199" t="e">
        <f ca="1"/>
        <v>#NAME?</v>
      </c>
      <c r="T4937" s="199">
        <v>0</v>
      </c>
      <c r="U4937" s="199">
        <v>0</v>
      </c>
    </row>
    <row r="4938" spans="9:21" x14ac:dyDescent="0.3">
      <c r="I4938" s="199">
        <v>0</v>
      </c>
      <c r="J4938" s="199">
        <v>0</v>
      </c>
      <c r="K4938" s="199" t="e">
        <f ca="1"/>
        <v>#NAME?</v>
      </c>
      <c r="T4938" s="199">
        <v>0</v>
      </c>
      <c r="U4938" s="199">
        <v>41341.595810803257</v>
      </c>
    </row>
    <row r="4939" spans="9:21" x14ac:dyDescent="0.3">
      <c r="I4939" s="199">
        <v>515496.35919503012</v>
      </c>
      <c r="J4939" s="199">
        <v>0</v>
      </c>
      <c r="K4939" s="199" t="e">
        <f ca="1"/>
        <v>#NAME?</v>
      </c>
      <c r="T4939" s="199">
        <v>515496.35919503012</v>
      </c>
      <c r="U4939" s="199">
        <v>0</v>
      </c>
    </row>
    <row r="4940" spans="9:21" x14ac:dyDescent="0.3">
      <c r="I4940" s="199">
        <v>0</v>
      </c>
      <c r="J4940" s="199">
        <v>0</v>
      </c>
      <c r="K4940" s="199" t="e">
        <f ca="1"/>
        <v>#NAME?</v>
      </c>
      <c r="T4940" s="199">
        <v>0</v>
      </c>
      <c r="U4940" s="199">
        <v>0</v>
      </c>
    </row>
    <row r="4941" spans="9:21" x14ac:dyDescent="0.3">
      <c r="I4941" s="199">
        <v>0</v>
      </c>
      <c r="J4941" s="199">
        <v>0</v>
      </c>
      <c r="K4941" s="199" t="e">
        <f ca="1"/>
        <v>#NAME?</v>
      </c>
      <c r="T4941" s="199">
        <v>0</v>
      </c>
      <c r="U4941" s="199">
        <v>0</v>
      </c>
    </row>
    <row r="4942" spans="9:21" x14ac:dyDescent="0.3">
      <c r="I4942" s="199">
        <v>0</v>
      </c>
      <c r="J4942" s="199">
        <v>0</v>
      </c>
      <c r="K4942" s="199" t="e">
        <f ca="1"/>
        <v>#NAME?</v>
      </c>
      <c r="T4942" s="199">
        <v>0</v>
      </c>
      <c r="U4942" s="199">
        <v>0</v>
      </c>
    </row>
    <row r="4943" spans="9:21" x14ac:dyDescent="0.3">
      <c r="I4943" s="199">
        <v>91141.208408654769</v>
      </c>
      <c r="J4943" s="199">
        <v>0</v>
      </c>
      <c r="K4943" s="199" t="e">
        <f ca="1"/>
        <v>#NAME?</v>
      </c>
      <c r="T4943" s="199">
        <v>91141.208408654769</v>
      </c>
      <c r="U4943" s="199">
        <v>0</v>
      </c>
    </row>
    <row r="4944" spans="9:21" x14ac:dyDescent="0.3">
      <c r="I4944" s="199">
        <v>0</v>
      </c>
      <c r="J4944" s="199">
        <v>0</v>
      </c>
      <c r="K4944" s="199" t="e">
        <f ca="1"/>
        <v>#NAME?</v>
      </c>
      <c r="T4944" s="199">
        <v>0</v>
      </c>
      <c r="U4944" s="199">
        <v>0</v>
      </c>
    </row>
    <row r="4945" spans="9:21" x14ac:dyDescent="0.3">
      <c r="I4945" s="199">
        <v>0</v>
      </c>
      <c r="J4945" s="199">
        <v>0</v>
      </c>
      <c r="K4945" s="199" t="e">
        <f ca="1"/>
        <v>#NAME?</v>
      </c>
      <c r="T4945" s="199">
        <v>0</v>
      </c>
      <c r="U4945" s="199">
        <v>0</v>
      </c>
    </row>
    <row r="4946" spans="9:21" x14ac:dyDescent="0.3">
      <c r="I4946" s="199">
        <v>0</v>
      </c>
      <c r="J4946" s="199">
        <v>0</v>
      </c>
      <c r="K4946" s="199" t="e">
        <f ca="1"/>
        <v>#NAME?</v>
      </c>
      <c r="T4946" s="199">
        <v>0</v>
      </c>
      <c r="U4946" s="199">
        <v>0</v>
      </c>
    </row>
    <row r="4947" spans="9:21" x14ac:dyDescent="0.3">
      <c r="I4947" s="199">
        <v>0</v>
      </c>
      <c r="J4947" s="199">
        <v>0</v>
      </c>
      <c r="K4947" s="199" t="e">
        <f ca="1"/>
        <v>#NAME?</v>
      </c>
      <c r="T4947" s="199">
        <v>0</v>
      </c>
      <c r="U4947" s="199">
        <v>0</v>
      </c>
    </row>
    <row r="4948" spans="9:21" x14ac:dyDescent="0.3">
      <c r="I4948" s="199">
        <v>0</v>
      </c>
      <c r="J4948" s="199">
        <v>0</v>
      </c>
      <c r="K4948" s="199" t="e">
        <f ca="1"/>
        <v>#NAME?</v>
      </c>
      <c r="T4948" s="199">
        <v>0</v>
      </c>
      <c r="U4948" s="199">
        <v>0</v>
      </c>
    </row>
    <row r="4949" spans="9:21" x14ac:dyDescent="0.3">
      <c r="I4949" s="199">
        <v>0</v>
      </c>
      <c r="J4949" s="199">
        <v>0</v>
      </c>
      <c r="K4949" s="199" t="e">
        <f ca="1"/>
        <v>#NAME?</v>
      </c>
      <c r="T4949" s="199">
        <v>0</v>
      </c>
      <c r="U4949" s="199">
        <v>0</v>
      </c>
    </row>
    <row r="4950" spans="9:21" x14ac:dyDescent="0.3">
      <c r="I4950" s="199">
        <v>0</v>
      </c>
      <c r="J4950" s="199">
        <v>0</v>
      </c>
      <c r="K4950" s="199" t="e">
        <f ca="1"/>
        <v>#NAME?</v>
      </c>
      <c r="T4950" s="199">
        <v>0</v>
      </c>
      <c r="U4950" s="199">
        <v>0</v>
      </c>
    </row>
    <row r="4951" spans="9:21" x14ac:dyDescent="0.3">
      <c r="I4951" s="199">
        <v>0</v>
      </c>
      <c r="J4951" s="199">
        <v>0</v>
      </c>
      <c r="K4951" s="199" t="e">
        <f ca="1"/>
        <v>#NAME?</v>
      </c>
      <c r="T4951" s="199">
        <v>0</v>
      </c>
      <c r="U4951" s="199">
        <v>40552.770535937248</v>
      </c>
    </row>
    <row r="4952" spans="9:21" x14ac:dyDescent="0.3">
      <c r="I4952" s="199">
        <v>0</v>
      </c>
      <c r="J4952" s="199">
        <v>0</v>
      </c>
      <c r="K4952" s="199" t="e">
        <f ca="1"/>
        <v>#NAME?</v>
      </c>
      <c r="T4952" s="199">
        <v>0</v>
      </c>
      <c r="U4952" s="199">
        <v>0</v>
      </c>
    </row>
    <row r="4953" spans="9:21" x14ac:dyDescent="0.3">
      <c r="I4953" s="199">
        <v>0</v>
      </c>
      <c r="J4953" s="199">
        <v>0</v>
      </c>
      <c r="K4953" s="199" t="e">
        <f ca="1"/>
        <v>#NAME?</v>
      </c>
      <c r="T4953" s="199">
        <v>0</v>
      </c>
      <c r="U4953" s="199">
        <v>0</v>
      </c>
    </row>
    <row r="4954" spans="9:21" x14ac:dyDescent="0.3">
      <c r="I4954" s="199">
        <v>0</v>
      </c>
      <c r="J4954" s="199">
        <v>0</v>
      </c>
      <c r="K4954" s="199" t="e">
        <f ca="1"/>
        <v>#NAME?</v>
      </c>
      <c r="T4954" s="199">
        <v>0</v>
      </c>
      <c r="U4954" s="199">
        <v>0</v>
      </c>
    </row>
    <row r="4955" spans="9:21" x14ac:dyDescent="0.3">
      <c r="I4955" s="199">
        <v>0</v>
      </c>
      <c r="J4955" s="199">
        <v>0</v>
      </c>
      <c r="K4955" s="199" t="e">
        <f ca="1"/>
        <v>#NAME?</v>
      </c>
      <c r="T4955" s="199">
        <v>0</v>
      </c>
      <c r="U4955" s="199">
        <v>0</v>
      </c>
    </row>
    <row r="4956" spans="9:21" x14ac:dyDescent="0.3">
      <c r="I4956" s="199">
        <v>0</v>
      </c>
      <c r="J4956" s="199">
        <v>0</v>
      </c>
      <c r="K4956" s="199" t="e">
        <f ca="1"/>
        <v>#NAME?</v>
      </c>
      <c r="T4956" s="199">
        <v>0</v>
      </c>
      <c r="U4956" s="199">
        <v>0</v>
      </c>
    </row>
    <row r="4957" spans="9:21" x14ac:dyDescent="0.3">
      <c r="I4957" s="199">
        <v>0</v>
      </c>
      <c r="J4957" s="199">
        <v>0</v>
      </c>
      <c r="K4957" s="199" t="e">
        <f ca="1"/>
        <v>#NAME?</v>
      </c>
      <c r="T4957" s="199">
        <v>0</v>
      </c>
      <c r="U4957" s="199">
        <v>0</v>
      </c>
    </row>
    <row r="4958" spans="9:21" x14ac:dyDescent="0.3">
      <c r="I4958" s="199">
        <v>0</v>
      </c>
      <c r="J4958" s="199">
        <v>0</v>
      </c>
      <c r="K4958" s="199" t="e">
        <f ca="1"/>
        <v>#NAME?</v>
      </c>
      <c r="T4958" s="199">
        <v>0</v>
      </c>
      <c r="U4958" s="199">
        <v>0</v>
      </c>
    </row>
    <row r="4959" spans="9:21" x14ac:dyDescent="0.3">
      <c r="I4959" s="199">
        <v>0</v>
      </c>
      <c r="J4959" s="199">
        <v>0</v>
      </c>
      <c r="K4959" s="199" t="e">
        <f ca="1"/>
        <v>#NAME?</v>
      </c>
      <c r="T4959" s="199">
        <v>0</v>
      </c>
      <c r="U4959" s="199">
        <v>0</v>
      </c>
    </row>
    <row r="4960" spans="9:21" x14ac:dyDescent="0.3">
      <c r="I4960" s="199">
        <v>0</v>
      </c>
      <c r="J4960" s="199">
        <v>0</v>
      </c>
      <c r="K4960" s="199" t="e">
        <f ca="1"/>
        <v>#NAME?</v>
      </c>
      <c r="T4960" s="199">
        <v>0</v>
      </c>
      <c r="U4960" s="199">
        <v>0</v>
      </c>
    </row>
    <row r="4961" spans="9:21" x14ac:dyDescent="0.3">
      <c r="I4961" s="199">
        <v>0</v>
      </c>
      <c r="J4961" s="199">
        <v>0</v>
      </c>
      <c r="K4961" s="199" t="e">
        <f ca="1"/>
        <v>#NAME?</v>
      </c>
      <c r="T4961" s="199">
        <v>0</v>
      </c>
      <c r="U4961" s="199">
        <v>0</v>
      </c>
    </row>
    <row r="4962" spans="9:21" x14ac:dyDescent="0.3">
      <c r="I4962" s="199">
        <v>0</v>
      </c>
      <c r="J4962" s="199">
        <v>0</v>
      </c>
      <c r="K4962" s="199" t="e">
        <f ca="1"/>
        <v>#NAME?</v>
      </c>
      <c r="T4962" s="199">
        <v>0</v>
      </c>
      <c r="U4962" s="199">
        <v>11109.107439151696</v>
      </c>
    </row>
    <row r="4963" spans="9:21" x14ac:dyDescent="0.3">
      <c r="I4963" s="199">
        <v>0</v>
      </c>
      <c r="J4963" s="199">
        <v>0</v>
      </c>
      <c r="K4963" s="199" t="e">
        <f ca="1"/>
        <v>#NAME?</v>
      </c>
      <c r="T4963" s="199">
        <v>0</v>
      </c>
      <c r="U4963" s="199">
        <v>0</v>
      </c>
    </row>
    <row r="4964" spans="9:21" x14ac:dyDescent="0.3">
      <c r="I4964" s="199">
        <v>0</v>
      </c>
      <c r="J4964" s="199">
        <v>0</v>
      </c>
      <c r="K4964" s="199" t="e">
        <f ca="1"/>
        <v>#NAME?</v>
      </c>
      <c r="T4964" s="199">
        <v>0</v>
      </c>
      <c r="U4964" s="199">
        <v>0</v>
      </c>
    </row>
    <row r="4965" spans="9:21" x14ac:dyDescent="0.3">
      <c r="I4965" s="199">
        <v>0</v>
      </c>
      <c r="J4965" s="199">
        <v>0</v>
      </c>
      <c r="K4965" s="199" t="e">
        <f ca="1"/>
        <v>#NAME?</v>
      </c>
      <c r="T4965" s="199">
        <v>0</v>
      </c>
      <c r="U4965" s="199">
        <v>0</v>
      </c>
    </row>
    <row r="4966" spans="9:21" x14ac:dyDescent="0.3">
      <c r="I4966" s="199">
        <v>0</v>
      </c>
      <c r="J4966" s="199">
        <v>0</v>
      </c>
      <c r="K4966" s="199" t="e">
        <f ca="1"/>
        <v>#NAME?</v>
      </c>
      <c r="T4966" s="199">
        <v>0</v>
      </c>
      <c r="U4966" s="199">
        <v>0</v>
      </c>
    </row>
    <row r="4967" spans="9:21" x14ac:dyDescent="0.3">
      <c r="I4967" s="199">
        <v>0</v>
      </c>
      <c r="J4967" s="199">
        <v>0</v>
      </c>
      <c r="K4967" s="199" t="e">
        <f ca="1"/>
        <v>#NAME?</v>
      </c>
      <c r="T4967" s="199">
        <v>0</v>
      </c>
      <c r="U4967" s="199">
        <v>0</v>
      </c>
    </row>
    <row r="4968" spans="9:21" x14ac:dyDescent="0.3">
      <c r="I4968" s="199">
        <v>0</v>
      </c>
      <c r="J4968" s="199">
        <v>0</v>
      </c>
      <c r="K4968" s="199" t="e">
        <f ca="1"/>
        <v>#NAME?</v>
      </c>
      <c r="T4968" s="199">
        <v>0</v>
      </c>
      <c r="U4968" s="199">
        <v>0</v>
      </c>
    </row>
    <row r="4969" spans="9:21" x14ac:dyDescent="0.3">
      <c r="I4969" s="199">
        <v>0</v>
      </c>
      <c r="J4969" s="199">
        <v>0</v>
      </c>
      <c r="K4969" s="199" t="e">
        <f ca="1"/>
        <v>#NAME?</v>
      </c>
      <c r="T4969" s="199">
        <v>0</v>
      </c>
      <c r="U4969" s="199">
        <v>0</v>
      </c>
    </row>
    <row r="4970" spans="9:21" x14ac:dyDescent="0.3">
      <c r="I4970" s="199">
        <v>0</v>
      </c>
      <c r="J4970" s="199">
        <v>0</v>
      </c>
      <c r="K4970" s="199" t="e">
        <f ca="1"/>
        <v>#NAME?</v>
      </c>
      <c r="T4970" s="199">
        <v>0</v>
      </c>
      <c r="U4970" s="199">
        <v>0</v>
      </c>
    </row>
    <row r="4971" spans="9:21" x14ac:dyDescent="0.3">
      <c r="I4971" s="199">
        <v>0</v>
      </c>
      <c r="J4971" s="199">
        <v>0</v>
      </c>
      <c r="K4971" s="199" t="e">
        <f ca="1"/>
        <v>#NAME?</v>
      </c>
      <c r="T4971" s="199">
        <v>0</v>
      </c>
      <c r="U4971" s="199">
        <v>0</v>
      </c>
    </row>
    <row r="4972" spans="9:21" x14ac:dyDescent="0.3">
      <c r="I4972" s="199">
        <v>0</v>
      </c>
      <c r="J4972" s="199">
        <v>0</v>
      </c>
      <c r="K4972" s="199" t="e">
        <f ca="1"/>
        <v>#NAME?</v>
      </c>
      <c r="T4972" s="199">
        <v>0</v>
      </c>
      <c r="U4972" s="199">
        <v>0</v>
      </c>
    </row>
    <row r="4973" spans="9:21" x14ac:dyDescent="0.3">
      <c r="I4973" s="199">
        <v>0</v>
      </c>
      <c r="J4973" s="199">
        <v>0</v>
      </c>
      <c r="K4973" s="199" t="e">
        <f ca="1"/>
        <v>#NAME?</v>
      </c>
      <c r="T4973" s="199">
        <v>0</v>
      </c>
      <c r="U4973" s="199">
        <v>0</v>
      </c>
    </row>
    <row r="4974" spans="9:21" x14ac:dyDescent="0.3">
      <c r="I4974" s="199">
        <v>0</v>
      </c>
      <c r="J4974" s="199">
        <v>0</v>
      </c>
      <c r="K4974" s="199" t="e">
        <f ca="1"/>
        <v>#NAME?</v>
      </c>
      <c r="T4974" s="199">
        <v>0</v>
      </c>
      <c r="U4974" s="199">
        <v>0</v>
      </c>
    </row>
    <row r="4975" spans="9:21" x14ac:dyDescent="0.3">
      <c r="I4975" s="199">
        <v>0</v>
      </c>
      <c r="J4975" s="199">
        <v>0</v>
      </c>
      <c r="K4975" s="199" t="e">
        <f ca="1"/>
        <v>#NAME?</v>
      </c>
      <c r="T4975" s="199">
        <v>0</v>
      </c>
      <c r="U4975" s="199">
        <v>0</v>
      </c>
    </row>
    <row r="4976" spans="9:21" x14ac:dyDescent="0.3">
      <c r="I4976" s="199">
        <v>0</v>
      </c>
      <c r="J4976" s="199">
        <v>0</v>
      </c>
      <c r="K4976" s="199" t="e">
        <f ca="1"/>
        <v>#NAME?</v>
      </c>
      <c r="T4976" s="199">
        <v>0</v>
      </c>
      <c r="U4976" s="199">
        <v>0</v>
      </c>
    </row>
    <row r="4977" spans="9:21" x14ac:dyDescent="0.3">
      <c r="I4977" s="199">
        <v>0</v>
      </c>
      <c r="J4977" s="199">
        <v>0</v>
      </c>
      <c r="K4977" s="199" t="e">
        <f ca="1"/>
        <v>#NAME?</v>
      </c>
      <c r="T4977" s="199">
        <v>0</v>
      </c>
      <c r="U4977" s="199">
        <v>0</v>
      </c>
    </row>
    <row r="4978" spans="9:21" x14ac:dyDescent="0.3">
      <c r="I4978" s="199">
        <v>0</v>
      </c>
      <c r="J4978" s="199">
        <v>0</v>
      </c>
      <c r="K4978" s="199" t="e">
        <f ca="1"/>
        <v>#NAME?</v>
      </c>
      <c r="T4978" s="199">
        <v>0</v>
      </c>
      <c r="U4978" s="199">
        <v>0</v>
      </c>
    </row>
    <row r="4979" spans="9:21" x14ac:dyDescent="0.3">
      <c r="I4979" s="199">
        <v>0</v>
      </c>
      <c r="J4979" s="199">
        <v>0</v>
      </c>
      <c r="K4979" s="199" t="e">
        <f ca="1"/>
        <v>#NAME?</v>
      </c>
      <c r="T4979" s="199">
        <v>0</v>
      </c>
      <c r="U4979" s="199">
        <v>0</v>
      </c>
    </row>
    <row r="4980" spans="9:21" x14ac:dyDescent="0.3">
      <c r="I4980" s="199">
        <v>0</v>
      </c>
      <c r="J4980" s="199">
        <v>0</v>
      </c>
      <c r="K4980" s="199" t="e">
        <f ca="1"/>
        <v>#NAME?</v>
      </c>
      <c r="T4980" s="199">
        <v>0</v>
      </c>
      <c r="U4980" s="199">
        <v>0</v>
      </c>
    </row>
    <row r="4981" spans="9:21" x14ac:dyDescent="0.3">
      <c r="I4981" s="199">
        <v>0</v>
      </c>
      <c r="J4981" s="199">
        <v>0</v>
      </c>
      <c r="K4981" s="199" t="e">
        <f ca="1"/>
        <v>#NAME?</v>
      </c>
      <c r="T4981" s="199">
        <v>0</v>
      </c>
      <c r="U4981" s="199">
        <v>0</v>
      </c>
    </row>
    <row r="4982" spans="9:21" x14ac:dyDescent="0.3">
      <c r="I4982" s="199">
        <v>0</v>
      </c>
      <c r="J4982" s="199">
        <v>0</v>
      </c>
      <c r="K4982" s="199" t="e">
        <f ca="1"/>
        <v>#NAME?</v>
      </c>
      <c r="T4982" s="199">
        <v>0</v>
      </c>
      <c r="U4982" s="199">
        <v>0</v>
      </c>
    </row>
    <row r="4983" spans="9:21" x14ac:dyDescent="0.3">
      <c r="I4983" s="199">
        <v>0</v>
      </c>
      <c r="J4983" s="199">
        <v>0</v>
      </c>
      <c r="K4983" s="199" t="e">
        <f ca="1"/>
        <v>#NAME?</v>
      </c>
      <c r="T4983" s="199">
        <v>0</v>
      </c>
      <c r="U4983" s="199">
        <v>20071.670522490174</v>
      </c>
    </row>
    <row r="4984" spans="9:21" x14ac:dyDescent="0.3">
      <c r="I4984" s="199">
        <v>0</v>
      </c>
      <c r="J4984" s="199">
        <v>0</v>
      </c>
      <c r="K4984" s="199" t="e">
        <f ca="1"/>
        <v>#NAME?</v>
      </c>
      <c r="T4984" s="199">
        <v>0</v>
      </c>
      <c r="U4984" s="199">
        <v>0</v>
      </c>
    </row>
    <row r="4985" spans="9:21" x14ac:dyDescent="0.3">
      <c r="I4985" s="199">
        <v>0</v>
      </c>
      <c r="J4985" s="199">
        <v>0</v>
      </c>
      <c r="K4985" s="199" t="e">
        <f ca="1"/>
        <v>#NAME?</v>
      </c>
      <c r="T4985" s="199">
        <v>0</v>
      </c>
      <c r="U4985" s="199">
        <v>0</v>
      </c>
    </row>
    <row r="4986" spans="9:21" x14ac:dyDescent="0.3">
      <c r="I4986" s="199">
        <v>0</v>
      </c>
      <c r="J4986" s="199">
        <v>0</v>
      </c>
      <c r="K4986" s="199" t="e">
        <f ca="1"/>
        <v>#NAME?</v>
      </c>
      <c r="T4986" s="199">
        <v>0</v>
      </c>
      <c r="U4986" s="199">
        <v>0</v>
      </c>
    </row>
    <row r="4987" spans="9:21" x14ac:dyDescent="0.3">
      <c r="I4987" s="199">
        <v>0</v>
      </c>
      <c r="J4987" s="199">
        <v>0</v>
      </c>
      <c r="K4987" s="199" t="e">
        <f ca="1"/>
        <v>#NAME?</v>
      </c>
      <c r="T4987" s="199">
        <v>0</v>
      </c>
      <c r="U4987" s="199">
        <v>0</v>
      </c>
    </row>
    <row r="4988" spans="9:21" x14ac:dyDescent="0.3">
      <c r="I4988" s="199">
        <v>0</v>
      </c>
      <c r="J4988" s="199">
        <v>0</v>
      </c>
      <c r="K4988" s="199" t="e">
        <f ca="1"/>
        <v>#NAME?</v>
      </c>
      <c r="T4988" s="199">
        <v>0</v>
      </c>
      <c r="U4988" s="199">
        <v>0</v>
      </c>
    </row>
    <row r="4989" spans="9:21" x14ac:dyDescent="0.3">
      <c r="I4989" s="199">
        <v>0</v>
      </c>
      <c r="J4989" s="199">
        <v>0</v>
      </c>
      <c r="K4989" s="199" t="e">
        <f ca="1"/>
        <v>#NAME?</v>
      </c>
      <c r="T4989" s="199">
        <v>0</v>
      </c>
      <c r="U4989" s="199">
        <v>0</v>
      </c>
    </row>
    <row r="4990" spans="9:21" x14ac:dyDescent="0.3">
      <c r="I4990" s="199">
        <v>0</v>
      </c>
      <c r="J4990" s="199">
        <v>0</v>
      </c>
      <c r="K4990" s="199" t="e">
        <f ca="1"/>
        <v>#NAME?</v>
      </c>
      <c r="T4990" s="199">
        <v>0</v>
      </c>
      <c r="U4990" s="199">
        <v>0</v>
      </c>
    </row>
    <row r="4991" spans="9:21" x14ac:dyDescent="0.3">
      <c r="I4991" s="199">
        <v>0</v>
      </c>
      <c r="J4991" s="199">
        <v>0</v>
      </c>
      <c r="K4991" s="199" t="e">
        <f ca="1"/>
        <v>#NAME?</v>
      </c>
      <c r="T4991" s="199">
        <v>0</v>
      </c>
      <c r="U4991" s="199">
        <v>0</v>
      </c>
    </row>
    <row r="4992" spans="9:21" x14ac:dyDescent="0.3">
      <c r="I4992" s="199">
        <v>0</v>
      </c>
      <c r="J4992" s="199">
        <v>0</v>
      </c>
      <c r="K4992" s="199" t="e">
        <f ca="1"/>
        <v>#NAME?</v>
      </c>
      <c r="T4992" s="199">
        <v>0</v>
      </c>
      <c r="U4992" s="199">
        <v>0</v>
      </c>
    </row>
    <row r="4993" spans="9:21" x14ac:dyDescent="0.3">
      <c r="I4993" s="199">
        <v>0</v>
      </c>
      <c r="J4993" s="199">
        <v>0</v>
      </c>
      <c r="K4993" s="199" t="e">
        <f ca="1"/>
        <v>#NAME?</v>
      </c>
      <c r="T4993" s="199">
        <v>0</v>
      </c>
      <c r="U4993" s="199">
        <v>0</v>
      </c>
    </row>
    <row r="4994" spans="9:21" x14ac:dyDescent="0.3">
      <c r="I4994" s="199">
        <v>0</v>
      </c>
      <c r="J4994" s="199">
        <v>0</v>
      </c>
      <c r="K4994" s="199" t="e">
        <f ca="1"/>
        <v>#NAME?</v>
      </c>
      <c r="T4994" s="199">
        <v>0</v>
      </c>
      <c r="U4994" s="199">
        <v>0</v>
      </c>
    </row>
    <row r="4995" spans="9:21" x14ac:dyDescent="0.3">
      <c r="I4995" s="199">
        <v>0</v>
      </c>
      <c r="J4995" s="199">
        <v>0</v>
      </c>
      <c r="K4995" s="199" t="e">
        <f ca="1"/>
        <v>#NAME?</v>
      </c>
      <c r="T4995" s="199">
        <v>0</v>
      </c>
      <c r="U4995" s="199">
        <v>10972.145070622344</v>
      </c>
    </row>
    <row r="4996" spans="9:21" x14ac:dyDescent="0.3">
      <c r="I4996" s="199">
        <v>0</v>
      </c>
      <c r="J4996" s="199">
        <v>0</v>
      </c>
      <c r="K4996" s="199" t="e">
        <f ca="1"/>
        <v>#NAME?</v>
      </c>
      <c r="T4996" s="199">
        <v>0</v>
      </c>
      <c r="U4996" s="199">
        <v>449286.42539866501</v>
      </c>
    </row>
    <row r="4997" spans="9:21" x14ac:dyDescent="0.3">
      <c r="I4997" s="199">
        <v>0</v>
      </c>
      <c r="J4997" s="199">
        <v>0</v>
      </c>
      <c r="K4997" s="199" t="e">
        <f ca="1"/>
        <v>#NAME?</v>
      </c>
      <c r="T4997" s="199">
        <v>0</v>
      </c>
      <c r="U4997" s="199">
        <v>0</v>
      </c>
    </row>
    <row r="4998" spans="9:21" x14ac:dyDescent="0.3">
      <c r="I4998" s="199">
        <v>7593.3091044598741</v>
      </c>
      <c r="J4998" s="199">
        <v>0</v>
      </c>
      <c r="K4998" s="199" t="e">
        <f ca="1"/>
        <v>#NAME?</v>
      </c>
      <c r="T4998" s="199">
        <v>7593.3091044598741</v>
      </c>
      <c r="U4998" s="199">
        <v>0</v>
      </c>
    </row>
    <row r="4999" spans="9:21" x14ac:dyDescent="0.3">
      <c r="I4999" s="199">
        <v>0</v>
      </c>
      <c r="J4999" s="199">
        <v>0</v>
      </c>
      <c r="K4999" s="199" t="e">
        <f ca="1"/>
        <v>#NAME?</v>
      </c>
      <c r="T4999" s="199">
        <v>0</v>
      </c>
      <c r="U4999" s="199">
        <v>0</v>
      </c>
    </row>
    <row r="5000" spans="9:21" x14ac:dyDescent="0.3">
      <c r="I5000" s="199">
        <v>0</v>
      </c>
      <c r="J5000" s="199">
        <v>0</v>
      </c>
      <c r="K5000" s="199" t="e">
        <f ca="1"/>
        <v>#NAME?</v>
      </c>
      <c r="T5000" s="199">
        <v>0</v>
      </c>
      <c r="U5000" s="199">
        <v>0</v>
      </c>
    </row>
    <row r="5001" spans="9:21" x14ac:dyDescent="0.3">
      <c r="I5001" s="199">
        <v>0</v>
      </c>
      <c r="J5001" s="199">
        <v>0</v>
      </c>
      <c r="K5001" s="199" t="e">
        <f ca="1"/>
        <v>#NAME?</v>
      </c>
      <c r="T5001" s="199">
        <v>0</v>
      </c>
      <c r="U5001" s="199">
        <v>0</v>
      </c>
    </row>
    <row r="5002" spans="9:21" x14ac:dyDescent="0.3">
      <c r="I5002" s="199">
        <v>0</v>
      </c>
      <c r="J5002" s="199">
        <v>0</v>
      </c>
      <c r="K5002" s="199" t="e">
        <f ca="1"/>
        <v>#NAME?</v>
      </c>
      <c r="T5002" s="199">
        <v>0</v>
      </c>
      <c r="U5002" s="199">
        <v>0</v>
      </c>
    </row>
    <row r="5003" spans="9:21" x14ac:dyDescent="0.3">
      <c r="I5003" s="199">
        <v>0</v>
      </c>
      <c r="J5003" s="199">
        <v>0</v>
      </c>
      <c r="K5003" s="199" t="e">
        <f ca="1"/>
        <v>#NAME?</v>
      </c>
      <c r="T5003" s="199">
        <v>0</v>
      </c>
      <c r="U5003" s="199">
        <v>0</v>
      </c>
    </row>
    <row r="5004" spans="9:21" x14ac:dyDescent="0.3">
      <c r="I5004" s="199">
        <v>0</v>
      </c>
      <c r="J5004" s="199">
        <v>0</v>
      </c>
      <c r="K5004" s="199" t="e">
        <f ca="1"/>
        <v>#NAME?</v>
      </c>
      <c r="T5004" s="199">
        <v>0</v>
      </c>
      <c r="U5004" s="199">
        <v>0</v>
      </c>
    </row>
    <row r="5005" spans="9:21" x14ac:dyDescent="0.3">
      <c r="I5005" s="199">
        <v>0</v>
      </c>
      <c r="J5005" s="199">
        <v>0</v>
      </c>
      <c r="K5005" s="199" t="e">
        <f ca="1"/>
        <v>#NAME?</v>
      </c>
      <c r="T5005" s="199">
        <v>0</v>
      </c>
      <c r="U5005" s="199">
        <v>0</v>
      </c>
    </row>
    <row r="5006" spans="9:21" x14ac:dyDescent="0.3">
      <c r="I5006" s="199">
        <v>0</v>
      </c>
      <c r="J5006" s="199">
        <v>0</v>
      </c>
      <c r="K5006" s="199" t="e">
        <f ca="1"/>
        <v>#NAME?</v>
      </c>
      <c r="T5006" s="199">
        <v>0</v>
      </c>
      <c r="U5006" s="199">
        <v>0</v>
      </c>
    </row>
    <row r="5007" spans="9:21" x14ac:dyDescent="0.3">
      <c r="I5007" s="199">
        <v>0</v>
      </c>
      <c r="J5007" s="199">
        <v>0</v>
      </c>
      <c r="K5007" s="199" t="e">
        <f ca="1"/>
        <v>#NAME?</v>
      </c>
      <c r="T5007" s="199">
        <v>0</v>
      </c>
      <c r="U5007" s="199">
        <v>0</v>
      </c>
    </row>
    <row r="5008" spans="9:21" x14ac:dyDescent="0.3">
      <c r="I5008" s="199">
        <v>0</v>
      </c>
      <c r="J5008" s="199">
        <v>0</v>
      </c>
      <c r="K5008" s="199" t="e">
        <f ca="1"/>
        <v>#NAME?</v>
      </c>
      <c r="T5008" s="199">
        <v>0</v>
      </c>
      <c r="U5008" s="199">
        <v>0</v>
      </c>
    </row>
    <row r="5009" spans="9:21" x14ac:dyDescent="0.3">
      <c r="I5009" s="199">
        <v>0</v>
      </c>
      <c r="J5009" s="199">
        <v>0</v>
      </c>
      <c r="K5009" s="199" t="e">
        <f ca="1"/>
        <v>#NAME?</v>
      </c>
      <c r="T5009" s="199">
        <v>0</v>
      </c>
      <c r="U5009" s="199">
        <v>0</v>
      </c>
    </row>
    <row r="5010" spans="9:21" x14ac:dyDescent="0.3">
      <c r="I5010" s="199">
        <v>0</v>
      </c>
      <c r="J5010" s="199">
        <v>0</v>
      </c>
      <c r="K5010" s="199" t="e">
        <f ca="1"/>
        <v>#NAME?</v>
      </c>
      <c r="T5010" s="199">
        <v>0</v>
      </c>
      <c r="U5010" s="199">
        <v>0</v>
      </c>
    </row>
    <row r="5011" spans="9:21" x14ac:dyDescent="0.3">
      <c r="I5011" s="199">
        <v>0</v>
      </c>
      <c r="J5011" s="199">
        <v>0</v>
      </c>
      <c r="K5011" s="199" t="e">
        <f ca="1"/>
        <v>#NAME?</v>
      </c>
      <c r="T5011" s="199">
        <v>0</v>
      </c>
      <c r="U5011" s="199">
        <v>0</v>
      </c>
    </row>
    <row r="5012" spans="9:21" x14ac:dyDescent="0.3">
      <c r="I5012" s="199">
        <v>0</v>
      </c>
      <c r="J5012" s="199">
        <v>0</v>
      </c>
      <c r="K5012" s="199" t="e">
        <f ca="1"/>
        <v>#NAME?</v>
      </c>
      <c r="T5012" s="199">
        <v>0</v>
      </c>
      <c r="U5012" s="199">
        <v>0</v>
      </c>
    </row>
    <row r="5013" spans="9:21" x14ac:dyDescent="0.3">
      <c r="I5013" s="199">
        <v>31997.913292034344</v>
      </c>
      <c r="J5013" s="199">
        <v>0</v>
      </c>
      <c r="K5013" s="199" t="e">
        <f ca="1"/>
        <v>#NAME?</v>
      </c>
      <c r="T5013" s="199">
        <v>31997.913292034344</v>
      </c>
      <c r="U5013" s="199">
        <v>0</v>
      </c>
    </row>
    <row r="5014" spans="9:21" x14ac:dyDescent="0.3">
      <c r="I5014" s="199">
        <v>0</v>
      </c>
      <c r="J5014" s="199">
        <v>0</v>
      </c>
      <c r="K5014" s="199" t="e">
        <f ca="1"/>
        <v>#NAME?</v>
      </c>
      <c r="T5014" s="199">
        <v>0</v>
      </c>
      <c r="U5014" s="199">
        <v>0</v>
      </c>
    </row>
    <row r="5015" spans="9:21" x14ac:dyDescent="0.3">
      <c r="I5015" s="199">
        <v>0</v>
      </c>
      <c r="J5015" s="199">
        <v>0</v>
      </c>
      <c r="K5015" s="199" t="e">
        <f ca="1"/>
        <v>#NAME?</v>
      </c>
      <c r="T5015" s="199">
        <v>0</v>
      </c>
      <c r="U5015" s="199">
        <v>0</v>
      </c>
    </row>
    <row r="5016" spans="9:21" x14ac:dyDescent="0.3">
      <c r="I5016" s="199">
        <v>0</v>
      </c>
      <c r="J5016" s="199">
        <v>0</v>
      </c>
      <c r="K5016" s="199" t="e">
        <f ca="1"/>
        <v>#NAME?</v>
      </c>
      <c r="T5016" s="199">
        <v>0</v>
      </c>
      <c r="U5016" s="199">
        <v>0</v>
      </c>
    </row>
    <row r="5017" spans="9:21" x14ac:dyDescent="0.3">
      <c r="I5017" s="199">
        <v>0</v>
      </c>
      <c r="J5017" s="199">
        <v>0</v>
      </c>
      <c r="K5017" s="199" t="e">
        <f ca="1"/>
        <v>#NAME?</v>
      </c>
      <c r="T5017" s="199">
        <v>0</v>
      </c>
      <c r="U5017" s="199">
        <v>0</v>
      </c>
    </row>
    <row r="5018" spans="9:21" x14ac:dyDescent="0.3">
      <c r="I5018" s="199">
        <v>0</v>
      </c>
      <c r="J5018" s="199">
        <v>0</v>
      </c>
      <c r="K5018" s="199" t="e">
        <f ca="1"/>
        <v>#NAME?</v>
      </c>
      <c r="T5018" s="199">
        <v>0</v>
      </c>
      <c r="U5018" s="199">
        <v>0</v>
      </c>
    </row>
    <row r="5019" spans="9:21" x14ac:dyDescent="0.3">
      <c r="I5019" s="199">
        <v>0</v>
      </c>
      <c r="J5019" s="199">
        <v>0</v>
      </c>
      <c r="K5019" s="199" t="e">
        <f ca="1"/>
        <v>#NAME?</v>
      </c>
      <c r="T5019" s="199">
        <v>0</v>
      </c>
      <c r="U5019" s="199">
        <v>0</v>
      </c>
    </row>
    <row r="5020" spans="9:21" x14ac:dyDescent="0.3">
      <c r="I5020" s="199">
        <v>0</v>
      </c>
      <c r="J5020" s="199">
        <v>0</v>
      </c>
      <c r="K5020" s="199" t="e">
        <f ca="1"/>
        <v>#NAME?</v>
      </c>
      <c r="T5020" s="199">
        <v>0</v>
      </c>
      <c r="U5020" s="199">
        <v>0</v>
      </c>
    </row>
    <row r="5021" spans="9:21" x14ac:dyDescent="0.3">
      <c r="I5021" s="199">
        <v>0</v>
      </c>
      <c r="J5021" s="199">
        <v>0</v>
      </c>
      <c r="K5021" s="199" t="e">
        <f ca="1"/>
        <v>#NAME?</v>
      </c>
      <c r="T5021" s="199">
        <v>0</v>
      </c>
      <c r="U5021" s="199">
        <v>0</v>
      </c>
    </row>
    <row r="5022" spans="9:21" x14ac:dyDescent="0.3">
      <c r="I5022" s="199">
        <v>0</v>
      </c>
      <c r="J5022" s="199">
        <v>0</v>
      </c>
      <c r="K5022" s="199" t="e">
        <f ca="1"/>
        <v>#NAME?</v>
      </c>
      <c r="T5022" s="199">
        <v>0</v>
      </c>
      <c r="U5022" s="199">
        <v>0</v>
      </c>
    </row>
    <row r="5023" spans="9:21" x14ac:dyDescent="0.3">
      <c r="I5023" s="199">
        <v>0</v>
      </c>
      <c r="J5023" s="199">
        <v>0</v>
      </c>
      <c r="K5023" s="199" t="e">
        <f ca="1"/>
        <v>#NAME?</v>
      </c>
      <c r="T5023" s="199">
        <v>0</v>
      </c>
      <c r="U5023" s="199">
        <v>0</v>
      </c>
    </row>
    <row r="5024" spans="9:21" x14ac:dyDescent="0.3">
      <c r="I5024" s="199">
        <v>0</v>
      </c>
      <c r="J5024" s="199">
        <v>0</v>
      </c>
      <c r="K5024" s="199" t="e">
        <f ca="1"/>
        <v>#NAME?</v>
      </c>
      <c r="T5024" s="199">
        <v>0</v>
      </c>
      <c r="U5024" s="199">
        <v>0</v>
      </c>
    </row>
    <row r="5025" spans="9:21" x14ac:dyDescent="0.3">
      <c r="I5025" s="199">
        <v>0</v>
      </c>
      <c r="J5025" s="199">
        <v>0</v>
      </c>
      <c r="K5025" s="199" t="e">
        <f ca="1"/>
        <v>#NAME?</v>
      </c>
      <c r="T5025" s="199">
        <v>0</v>
      </c>
      <c r="U5025" s="199">
        <v>0</v>
      </c>
    </row>
    <row r="5026" spans="9:21" x14ac:dyDescent="0.3">
      <c r="I5026" s="199">
        <v>0</v>
      </c>
      <c r="J5026" s="199">
        <v>0</v>
      </c>
      <c r="K5026" s="199" t="e">
        <f ca="1"/>
        <v>#NAME?</v>
      </c>
      <c r="T5026" s="199">
        <v>0</v>
      </c>
      <c r="U5026" s="199">
        <v>0</v>
      </c>
    </row>
    <row r="5027" spans="9:21" x14ac:dyDescent="0.3">
      <c r="I5027" s="199">
        <v>0</v>
      </c>
      <c r="J5027" s="199">
        <v>0</v>
      </c>
      <c r="K5027" s="199" t="e">
        <f ca="1"/>
        <v>#NAME?</v>
      </c>
      <c r="T5027" s="199">
        <v>0</v>
      </c>
      <c r="U5027" s="199">
        <v>0</v>
      </c>
    </row>
    <row r="5028" spans="9:21" x14ac:dyDescent="0.3">
      <c r="I5028" s="199">
        <v>0</v>
      </c>
      <c r="J5028" s="199">
        <v>0</v>
      </c>
      <c r="K5028" s="199" t="e">
        <f ca="1"/>
        <v>#NAME?</v>
      </c>
      <c r="T5028" s="199">
        <v>0</v>
      </c>
      <c r="U5028" s="199">
        <v>5441.201413787041</v>
      </c>
    </row>
    <row r="5029" spans="9:21" x14ac:dyDescent="0.3">
      <c r="I5029" s="199">
        <v>0</v>
      </c>
      <c r="J5029" s="199">
        <v>0</v>
      </c>
      <c r="K5029" s="199" t="e">
        <f ca="1"/>
        <v>#NAME?</v>
      </c>
      <c r="T5029" s="199">
        <v>0</v>
      </c>
      <c r="U5029" s="199">
        <v>0</v>
      </c>
    </row>
    <row r="5030" spans="9:21" x14ac:dyDescent="0.3">
      <c r="I5030" s="199">
        <v>0</v>
      </c>
      <c r="J5030" s="199">
        <v>0</v>
      </c>
      <c r="K5030" s="199" t="e">
        <f ca="1"/>
        <v>#NAME?</v>
      </c>
      <c r="T5030" s="199">
        <v>0</v>
      </c>
      <c r="U5030" s="199">
        <v>0</v>
      </c>
    </row>
    <row r="5031" spans="9:21" x14ac:dyDescent="0.3">
      <c r="I5031" s="199">
        <v>0</v>
      </c>
      <c r="J5031" s="199">
        <v>0</v>
      </c>
      <c r="K5031" s="199" t="e">
        <f ca="1"/>
        <v>#NAME?</v>
      </c>
      <c r="T5031" s="199">
        <v>0</v>
      </c>
      <c r="U5031" s="199">
        <v>0</v>
      </c>
    </row>
    <row r="5032" spans="9:21" x14ac:dyDescent="0.3">
      <c r="I5032" s="199">
        <v>0</v>
      </c>
      <c r="J5032" s="199">
        <v>0</v>
      </c>
      <c r="K5032" s="199" t="e">
        <f ca="1"/>
        <v>#NAME?</v>
      </c>
      <c r="T5032" s="199">
        <v>0</v>
      </c>
      <c r="U5032" s="199">
        <v>0</v>
      </c>
    </row>
    <row r="5033" spans="9:21" x14ac:dyDescent="0.3">
      <c r="I5033" s="199">
        <v>0</v>
      </c>
      <c r="J5033" s="199">
        <v>0</v>
      </c>
      <c r="K5033" s="199" t="e">
        <f ca="1"/>
        <v>#NAME?</v>
      </c>
      <c r="T5033" s="199">
        <v>0</v>
      </c>
      <c r="U5033" s="199">
        <v>0</v>
      </c>
    </row>
    <row r="5034" spans="9:21" x14ac:dyDescent="0.3">
      <c r="I5034" s="199">
        <v>0</v>
      </c>
      <c r="J5034" s="199">
        <v>0</v>
      </c>
      <c r="K5034" s="199" t="e">
        <f ca="1"/>
        <v>#NAME?</v>
      </c>
      <c r="T5034" s="199">
        <v>0</v>
      </c>
      <c r="U5034" s="199">
        <v>0</v>
      </c>
    </row>
    <row r="5035" spans="9:21" x14ac:dyDescent="0.3">
      <c r="I5035" s="199">
        <v>100733.21240002582</v>
      </c>
      <c r="J5035" s="199">
        <v>0</v>
      </c>
      <c r="K5035" s="199" t="e">
        <f ca="1"/>
        <v>#NAME?</v>
      </c>
      <c r="T5035" s="199">
        <v>100733.21240002582</v>
      </c>
      <c r="U5035" s="199">
        <v>0</v>
      </c>
    </row>
    <row r="5036" spans="9:21" x14ac:dyDescent="0.3">
      <c r="I5036" s="199">
        <v>0</v>
      </c>
      <c r="J5036" s="199">
        <v>0</v>
      </c>
      <c r="K5036" s="199" t="e">
        <f ca="1"/>
        <v>#NAME?</v>
      </c>
      <c r="T5036" s="199">
        <v>0</v>
      </c>
      <c r="U5036" s="199">
        <v>0</v>
      </c>
    </row>
    <row r="5037" spans="9:21" x14ac:dyDescent="0.3">
      <c r="I5037" s="199">
        <v>0</v>
      </c>
      <c r="J5037" s="199">
        <v>0</v>
      </c>
      <c r="K5037" s="199" t="e">
        <f ca="1"/>
        <v>#NAME?</v>
      </c>
      <c r="T5037" s="199">
        <v>0</v>
      </c>
      <c r="U5037" s="199">
        <v>0</v>
      </c>
    </row>
    <row r="5038" spans="9:21" x14ac:dyDescent="0.3">
      <c r="I5038" s="199">
        <v>0</v>
      </c>
      <c r="J5038" s="199">
        <v>0</v>
      </c>
      <c r="K5038" s="199" t="e">
        <f ca="1"/>
        <v>#NAME?</v>
      </c>
      <c r="T5038" s="199">
        <v>0</v>
      </c>
      <c r="U5038" s="199">
        <v>0</v>
      </c>
    </row>
    <row r="5039" spans="9:21" x14ac:dyDescent="0.3">
      <c r="I5039" s="199">
        <v>0</v>
      </c>
      <c r="J5039" s="199">
        <v>0</v>
      </c>
      <c r="K5039" s="199" t="e">
        <f ca="1"/>
        <v>#NAME?</v>
      </c>
      <c r="T5039" s="199">
        <v>0</v>
      </c>
      <c r="U5039" s="199">
        <v>0</v>
      </c>
    </row>
    <row r="5040" spans="9:21" x14ac:dyDescent="0.3">
      <c r="I5040" s="199">
        <v>0</v>
      </c>
      <c r="J5040" s="199">
        <v>0</v>
      </c>
      <c r="K5040" s="199" t="e">
        <f ca="1"/>
        <v>#NAME?</v>
      </c>
      <c r="T5040" s="199">
        <v>0</v>
      </c>
      <c r="U5040" s="199">
        <v>0</v>
      </c>
    </row>
    <row r="5041" spans="9:21" x14ac:dyDescent="0.3">
      <c r="I5041" s="199">
        <v>0</v>
      </c>
      <c r="J5041" s="199">
        <v>0</v>
      </c>
      <c r="K5041" s="199" t="e">
        <f ca="1"/>
        <v>#NAME?</v>
      </c>
      <c r="T5041" s="199">
        <v>0</v>
      </c>
      <c r="U5041" s="199">
        <v>0</v>
      </c>
    </row>
    <row r="5042" spans="9:21" x14ac:dyDescent="0.3">
      <c r="I5042" s="199">
        <v>0</v>
      </c>
      <c r="J5042" s="199">
        <v>0</v>
      </c>
      <c r="K5042" s="199" t="e">
        <f ca="1"/>
        <v>#NAME?</v>
      </c>
      <c r="T5042" s="199">
        <v>0</v>
      </c>
      <c r="U5042" s="199">
        <v>0</v>
      </c>
    </row>
    <row r="5043" spans="9:21" x14ac:dyDescent="0.3">
      <c r="I5043" s="199">
        <v>0</v>
      </c>
      <c r="J5043" s="199">
        <v>0</v>
      </c>
      <c r="K5043" s="199" t="e">
        <f ca="1"/>
        <v>#NAME?</v>
      </c>
      <c r="T5043" s="199">
        <v>0</v>
      </c>
      <c r="U5043" s="199">
        <v>0</v>
      </c>
    </row>
    <row r="5044" spans="9:21" x14ac:dyDescent="0.3">
      <c r="I5044" s="199">
        <v>0</v>
      </c>
      <c r="J5044" s="199">
        <v>0</v>
      </c>
      <c r="K5044" s="199" t="e">
        <f ca="1"/>
        <v>#NAME?</v>
      </c>
      <c r="T5044" s="199">
        <v>0</v>
      </c>
      <c r="U5044" s="199">
        <v>0</v>
      </c>
    </row>
    <row r="5045" spans="9:21" x14ac:dyDescent="0.3">
      <c r="I5045" s="199">
        <v>0</v>
      </c>
      <c r="J5045" s="199">
        <v>0</v>
      </c>
      <c r="K5045" s="199" t="e">
        <f ca="1"/>
        <v>#NAME?</v>
      </c>
      <c r="T5045" s="199">
        <v>0</v>
      </c>
      <c r="U5045" s="199">
        <v>0</v>
      </c>
    </row>
    <row r="5046" spans="9:21" x14ac:dyDescent="0.3">
      <c r="I5046" s="199">
        <v>0</v>
      </c>
      <c r="J5046" s="199">
        <v>0</v>
      </c>
      <c r="K5046" s="199" t="e">
        <f ca="1"/>
        <v>#NAME?</v>
      </c>
      <c r="T5046" s="199">
        <v>0</v>
      </c>
      <c r="U5046" s="199">
        <v>386593.43645508471</v>
      </c>
    </row>
    <row r="5047" spans="9:21" x14ac:dyDescent="0.3">
      <c r="I5047" s="199">
        <v>0</v>
      </c>
      <c r="J5047" s="199">
        <v>0</v>
      </c>
      <c r="K5047" s="199" t="e">
        <f ca="1"/>
        <v>#NAME?</v>
      </c>
      <c r="T5047" s="199">
        <v>0</v>
      </c>
      <c r="U5047" s="199">
        <v>0</v>
      </c>
    </row>
    <row r="5048" spans="9:21" x14ac:dyDescent="0.3">
      <c r="I5048" s="199">
        <v>0</v>
      </c>
      <c r="J5048" s="199">
        <v>0</v>
      </c>
      <c r="K5048" s="199" t="e">
        <f ca="1"/>
        <v>#NAME?</v>
      </c>
      <c r="T5048" s="199">
        <v>0</v>
      </c>
      <c r="U5048" s="199">
        <v>0</v>
      </c>
    </row>
    <row r="5049" spans="9:21" x14ac:dyDescent="0.3">
      <c r="I5049" s="199">
        <v>0</v>
      </c>
      <c r="J5049" s="199">
        <v>0</v>
      </c>
      <c r="K5049" s="199" t="e">
        <f ca="1"/>
        <v>#NAME?</v>
      </c>
      <c r="T5049" s="199">
        <v>0</v>
      </c>
      <c r="U5049" s="199">
        <v>0</v>
      </c>
    </row>
    <row r="5050" spans="9:21" x14ac:dyDescent="0.3">
      <c r="I5050" s="199">
        <v>0</v>
      </c>
      <c r="J5050" s="199">
        <v>0</v>
      </c>
      <c r="K5050" s="199" t="e">
        <f ca="1"/>
        <v>#NAME?</v>
      </c>
      <c r="T5050" s="199">
        <v>0</v>
      </c>
      <c r="U5050" s="199">
        <v>0</v>
      </c>
    </row>
    <row r="5051" spans="9:21" x14ac:dyDescent="0.3">
      <c r="I5051" s="199">
        <v>0</v>
      </c>
      <c r="J5051" s="199">
        <v>0</v>
      </c>
      <c r="K5051" s="199" t="e">
        <f ca="1"/>
        <v>#NAME?</v>
      </c>
      <c r="T5051" s="199">
        <v>0</v>
      </c>
      <c r="U5051" s="199">
        <v>0</v>
      </c>
    </row>
    <row r="5052" spans="9:21" x14ac:dyDescent="0.3">
      <c r="I5052" s="199">
        <v>0</v>
      </c>
      <c r="J5052" s="199">
        <v>0</v>
      </c>
      <c r="K5052" s="199" t="e">
        <f ca="1"/>
        <v>#NAME?</v>
      </c>
      <c r="T5052" s="199">
        <v>0</v>
      </c>
      <c r="U5052" s="199">
        <v>0</v>
      </c>
    </row>
    <row r="5053" spans="9:21" x14ac:dyDescent="0.3">
      <c r="I5053" s="199">
        <v>0</v>
      </c>
      <c r="J5053" s="199">
        <v>0</v>
      </c>
      <c r="K5053" s="199" t="e">
        <f ca="1"/>
        <v>#NAME?</v>
      </c>
      <c r="T5053" s="199">
        <v>0</v>
      </c>
      <c r="U5053" s="199">
        <v>0</v>
      </c>
    </row>
    <row r="5054" spans="9:21" x14ac:dyDescent="0.3">
      <c r="I5054" s="199">
        <v>0</v>
      </c>
      <c r="J5054" s="199">
        <v>0</v>
      </c>
      <c r="K5054" s="199" t="e">
        <f ca="1"/>
        <v>#NAME?</v>
      </c>
      <c r="T5054" s="199">
        <v>0</v>
      </c>
      <c r="U5054" s="199">
        <v>0</v>
      </c>
    </row>
    <row r="5055" spans="9:21" x14ac:dyDescent="0.3">
      <c r="I5055" s="199">
        <v>0</v>
      </c>
      <c r="J5055" s="199">
        <v>0</v>
      </c>
      <c r="K5055" s="199" t="e">
        <f ca="1"/>
        <v>#NAME?</v>
      </c>
      <c r="T5055" s="199">
        <v>0</v>
      </c>
      <c r="U5055" s="199">
        <v>129525.57665522512</v>
      </c>
    </row>
    <row r="5056" spans="9:21" x14ac:dyDescent="0.3">
      <c r="I5056" s="199">
        <v>0</v>
      </c>
      <c r="J5056" s="199">
        <v>0</v>
      </c>
      <c r="K5056" s="199" t="e">
        <f ca="1"/>
        <v>#NAME?</v>
      </c>
      <c r="T5056" s="199">
        <v>0</v>
      </c>
      <c r="U5056" s="199">
        <v>0</v>
      </c>
    </row>
    <row r="5057" spans="9:21" x14ac:dyDescent="0.3">
      <c r="I5057" s="199">
        <v>0</v>
      </c>
      <c r="J5057" s="199">
        <v>0</v>
      </c>
      <c r="K5057" s="199" t="e">
        <f ca="1"/>
        <v>#NAME?</v>
      </c>
      <c r="T5057" s="199">
        <v>0</v>
      </c>
      <c r="U5057" s="199">
        <v>0</v>
      </c>
    </row>
    <row r="5058" spans="9:21" x14ac:dyDescent="0.3">
      <c r="I5058" s="199">
        <v>0</v>
      </c>
      <c r="J5058" s="199">
        <v>0</v>
      </c>
      <c r="K5058" s="199" t="e">
        <f ca="1"/>
        <v>#NAME?</v>
      </c>
      <c r="T5058" s="199">
        <v>0</v>
      </c>
      <c r="U5058" s="199">
        <v>0</v>
      </c>
    </row>
    <row r="5059" spans="9:21" x14ac:dyDescent="0.3">
      <c r="I5059" s="199">
        <v>0</v>
      </c>
      <c r="J5059" s="199">
        <v>0</v>
      </c>
      <c r="K5059" s="199" t="e">
        <f ca="1"/>
        <v>#NAME?</v>
      </c>
      <c r="T5059" s="199">
        <v>0</v>
      </c>
      <c r="U5059" s="199">
        <v>0</v>
      </c>
    </row>
    <row r="5060" spans="9:21" x14ac:dyDescent="0.3">
      <c r="I5060" s="199">
        <v>0</v>
      </c>
      <c r="J5060" s="199">
        <v>0</v>
      </c>
      <c r="K5060" s="199" t="e">
        <f ca="1"/>
        <v>#NAME?</v>
      </c>
      <c r="T5060" s="199">
        <v>0</v>
      </c>
      <c r="U5060" s="199">
        <v>0</v>
      </c>
    </row>
    <row r="5061" spans="9:21" x14ac:dyDescent="0.3">
      <c r="I5061" s="199">
        <v>0</v>
      </c>
      <c r="J5061" s="199">
        <v>0</v>
      </c>
      <c r="K5061" s="199" t="e">
        <f ca="1"/>
        <v>#NAME?</v>
      </c>
      <c r="T5061" s="199">
        <v>0</v>
      </c>
      <c r="U5061" s="199">
        <v>0</v>
      </c>
    </row>
    <row r="5062" spans="9:21" x14ac:dyDescent="0.3">
      <c r="I5062" s="199">
        <v>0</v>
      </c>
      <c r="J5062" s="199">
        <v>0</v>
      </c>
      <c r="K5062" s="199" t="e">
        <f ca="1"/>
        <v>#NAME?</v>
      </c>
      <c r="T5062" s="199">
        <v>0</v>
      </c>
      <c r="U5062" s="199">
        <v>0</v>
      </c>
    </row>
    <row r="5063" spans="9:21" x14ac:dyDescent="0.3">
      <c r="I5063" s="199">
        <v>0</v>
      </c>
      <c r="J5063" s="199">
        <v>0</v>
      </c>
      <c r="K5063" s="199" t="e">
        <f ca="1"/>
        <v>#NAME?</v>
      </c>
      <c r="T5063" s="199">
        <v>0</v>
      </c>
      <c r="U5063" s="199">
        <v>0</v>
      </c>
    </row>
    <row r="5064" spans="9:21" x14ac:dyDescent="0.3">
      <c r="I5064" s="199">
        <v>0</v>
      </c>
      <c r="J5064" s="199">
        <v>0</v>
      </c>
      <c r="K5064" s="199" t="e">
        <f ca="1"/>
        <v>#NAME?</v>
      </c>
      <c r="T5064" s="199">
        <v>0</v>
      </c>
      <c r="U5064" s="199">
        <v>0</v>
      </c>
    </row>
    <row r="5065" spans="9:21" x14ac:dyDescent="0.3">
      <c r="I5065" s="199">
        <v>0</v>
      </c>
      <c r="J5065" s="199">
        <v>0</v>
      </c>
      <c r="K5065" s="199" t="e">
        <f ca="1"/>
        <v>#NAME?</v>
      </c>
      <c r="T5065" s="199">
        <v>0</v>
      </c>
      <c r="U5065" s="199">
        <v>0</v>
      </c>
    </row>
    <row r="5066" spans="9:21" x14ac:dyDescent="0.3">
      <c r="I5066" s="199">
        <v>0</v>
      </c>
      <c r="J5066" s="199">
        <v>0</v>
      </c>
      <c r="K5066" s="199" t="e">
        <f ca="1"/>
        <v>#NAME?</v>
      </c>
      <c r="T5066" s="199">
        <v>0</v>
      </c>
      <c r="U5066" s="199">
        <v>0</v>
      </c>
    </row>
    <row r="5067" spans="9:21" x14ac:dyDescent="0.3">
      <c r="I5067" s="199">
        <v>0</v>
      </c>
      <c r="J5067" s="199">
        <v>0</v>
      </c>
      <c r="K5067" s="199" t="e">
        <f ca="1"/>
        <v>#NAME?</v>
      </c>
      <c r="T5067" s="199">
        <v>0</v>
      </c>
      <c r="U5067" s="199">
        <v>0</v>
      </c>
    </row>
    <row r="5068" spans="9:21" x14ac:dyDescent="0.3">
      <c r="I5068" s="199">
        <v>0</v>
      </c>
      <c r="J5068" s="199">
        <v>0</v>
      </c>
      <c r="K5068" s="199" t="e">
        <f ca="1"/>
        <v>#NAME?</v>
      </c>
      <c r="T5068" s="199">
        <v>0</v>
      </c>
      <c r="U5068" s="199">
        <v>0</v>
      </c>
    </row>
    <row r="5069" spans="9:21" x14ac:dyDescent="0.3">
      <c r="I5069" s="199">
        <v>0</v>
      </c>
      <c r="J5069" s="199">
        <v>0</v>
      </c>
      <c r="K5069" s="199" t="e">
        <f ca="1"/>
        <v>#NAME?</v>
      </c>
      <c r="T5069" s="199">
        <v>0</v>
      </c>
      <c r="U5069" s="199">
        <v>0</v>
      </c>
    </row>
    <row r="5070" spans="9:21" x14ac:dyDescent="0.3">
      <c r="I5070" s="199">
        <v>0</v>
      </c>
      <c r="J5070" s="199">
        <v>0</v>
      </c>
      <c r="K5070" s="199" t="e">
        <f ca="1"/>
        <v>#NAME?</v>
      </c>
      <c r="T5070" s="199">
        <v>0</v>
      </c>
      <c r="U5070" s="199">
        <v>0</v>
      </c>
    </row>
    <row r="5071" spans="9:21" x14ac:dyDescent="0.3">
      <c r="I5071" s="199">
        <v>0</v>
      </c>
      <c r="J5071" s="199">
        <v>0</v>
      </c>
      <c r="K5071" s="199" t="e">
        <f ca="1"/>
        <v>#NAME?</v>
      </c>
      <c r="T5071" s="199">
        <v>0</v>
      </c>
      <c r="U5071" s="199">
        <v>0</v>
      </c>
    </row>
    <row r="5072" spans="9:21" x14ac:dyDescent="0.3">
      <c r="I5072" s="199">
        <v>0</v>
      </c>
      <c r="J5072" s="199">
        <v>0</v>
      </c>
      <c r="K5072" s="199" t="e">
        <f ca="1"/>
        <v>#NAME?</v>
      </c>
      <c r="T5072" s="199">
        <v>0</v>
      </c>
      <c r="U5072" s="199">
        <v>0</v>
      </c>
    </row>
    <row r="5073" spans="9:21" x14ac:dyDescent="0.3">
      <c r="I5073" s="199">
        <v>0</v>
      </c>
      <c r="J5073" s="199">
        <v>0</v>
      </c>
      <c r="K5073" s="199" t="e">
        <f ca="1"/>
        <v>#NAME?</v>
      </c>
      <c r="T5073" s="199">
        <v>0</v>
      </c>
      <c r="U5073" s="199">
        <v>0</v>
      </c>
    </row>
    <row r="5074" spans="9:21" x14ac:dyDescent="0.3">
      <c r="I5074" s="199">
        <v>0</v>
      </c>
      <c r="J5074" s="199">
        <v>0</v>
      </c>
      <c r="K5074" s="199" t="e">
        <f ca="1"/>
        <v>#NAME?</v>
      </c>
      <c r="T5074" s="199">
        <v>0</v>
      </c>
      <c r="U5074" s="199">
        <v>0</v>
      </c>
    </row>
    <row r="5075" spans="9:21" x14ac:dyDescent="0.3">
      <c r="I5075" s="199">
        <v>0</v>
      </c>
      <c r="J5075" s="199">
        <v>0</v>
      </c>
      <c r="K5075" s="199" t="e">
        <f ca="1"/>
        <v>#NAME?</v>
      </c>
      <c r="T5075" s="199">
        <v>0</v>
      </c>
      <c r="U5075" s="199">
        <v>0</v>
      </c>
    </row>
    <row r="5076" spans="9:21" x14ac:dyDescent="0.3">
      <c r="I5076" s="199">
        <v>0</v>
      </c>
      <c r="J5076" s="199">
        <v>0</v>
      </c>
      <c r="K5076" s="199" t="e">
        <f ca="1"/>
        <v>#NAME?</v>
      </c>
      <c r="T5076" s="199">
        <v>0</v>
      </c>
      <c r="U5076" s="199">
        <v>275747.8584080346</v>
      </c>
    </row>
    <row r="5077" spans="9:21" x14ac:dyDescent="0.3">
      <c r="I5077" s="199">
        <v>0</v>
      </c>
      <c r="J5077" s="199">
        <v>0</v>
      </c>
      <c r="K5077" s="199" t="e">
        <f ca="1"/>
        <v>#NAME?</v>
      </c>
      <c r="T5077" s="199">
        <v>0</v>
      </c>
      <c r="U5077" s="199">
        <v>0</v>
      </c>
    </row>
    <row r="5078" spans="9:21" x14ac:dyDescent="0.3">
      <c r="I5078" s="199">
        <v>0</v>
      </c>
      <c r="J5078" s="199">
        <v>0</v>
      </c>
      <c r="K5078" s="199" t="e">
        <f ca="1"/>
        <v>#NAME?</v>
      </c>
      <c r="T5078" s="199">
        <v>0</v>
      </c>
      <c r="U5078" s="199">
        <v>0</v>
      </c>
    </row>
    <row r="5079" spans="9:21" x14ac:dyDescent="0.3">
      <c r="I5079" s="199">
        <v>0</v>
      </c>
      <c r="J5079" s="199">
        <v>0</v>
      </c>
      <c r="K5079" s="199" t="e">
        <f ca="1"/>
        <v>#NAME?</v>
      </c>
      <c r="T5079" s="199">
        <v>0</v>
      </c>
      <c r="U5079" s="199">
        <v>0</v>
      </c>
    </row>
    <row r="5080" spans="9:21" x14ac:dyDescent="0.3">
      <c r="I5080" s="199">
        <v>0</v>
      </c>
      <c r="J5080" s="199">
        <v>0</v>
      </c>
      <c r="K5080" s="199" t="e">
        <f ca="1"/>
        <v>#NAME?</v>
      </c>
      <c r="T5080" s="199">
        <v>0</v>
      </c>
      <c r="U5080" s="199">
        <v>0</v>
      </c>
    </row>
    <row r="5081" spans="9:21" x14ac:dyDescent="0.3">
      <c r="I5081" s="199">
        <v>0</v>
      </c>
      <c r="J5081" s="199">
        <v>0</v>
      </c>
      <c r="K5081" s="199" t="e">
        <f ca="1"/>
        <v>#NAME?</v>
      </c>
      <c r="T5081" s="199">
        <v>0</v>
      </c>
      <c r="U5081" s="199">
        <v>0</v>
      </c>
    </row>
    <row r="5082" spans="9:21" x14ac:dyDescent="0.3">
      <c r="I5082" s="199">
        <v>0</v>
      </c>
      <c r="J5082" s="199">
        <v>0</v>
      </c>
      <c r="K5082" s="199" t="e">
        <f ca="1"/>
        <v>#NAME?</v>
      </c>
      <c r="T5082" s="199">
        <v>0</v>
      </c>
      <c r="U5082" s="199">
        <v>0</v>
      </c>
    </row>
    <row r="5083" spans="9:21" x14ac:dyDescent="0.3">
      <c r="I5083" s="199">
        <v>0</v>
      </c>
      <c r="J5083" s="199">
        <v>0</v>
      </c>
      <c r="K5083" s="199" t="e">
        <f ca="1"/>
        <v>#NAME?</v>
      </c>
      <c r="T5083" s="199">
        <v>0</v>
      </c>
      <c r="U5083" s="199">
        <v>0</v>
      </c>
    </row>
    <row r="5084" spans="9:21" x14ac:dyDescent="0.3">
      <c r="I5084" s="199">
        <v>0</v>
      </c>
      <c r="J5084" s="199">
        <v>0</v>
      </c>
      <c r="K5084" s="199" t="e">
        <f ca="1"/>
        <v>#NAME?</v>
      </c>
      <c r="T5084" s="199">
        <v>0</v>
      </c>
      <c r="U5084" s="199">
        <v>0</v>
      </c>
    </row>
    <row r="5085" spans="9:21" x14ac:dyDescent="0.3">
      <c r="I5085" s="199">
        <v>0</v>
      </c>
      <c r="J5085" s="199">
        <v>0</v>
      </c>
      <c r="K5085" s="199" t="e">
        <f ca="1"/>
        <v>#NAME?</v>
      </c>
      <c r="T5085" s="199">
        <v>0</v>
      </c>
      <c r="U5085" s="199">
        <v>292928.68223730894</v>
      </c>
    </row>
    <row r="5086" spans="9:21" x14ac:dyDescent="0.3">
      <c r="I5086" s="199">
        <v>0</v>
      </c>
      <c r="J5086" s="199">
        <v>0</v>
      </c>
      <c r="K5086" s="199" t="e">
        <f ca="1"/>
        <v>#NAME?</v>
      </c>
      <c r="T5086" s="199">
        <v>0</v>
      </c>
      <c r="U5086" s="199">
        <v>0</v>
      </c>
    </row>
    <row r="5087" spans="9:21" x14ac:dyDescent="0.3">
      <c r="I5087" s="199">
        <v>443605.9533306323</v>
      </c>
      <c r="J5087" s="199">
        <v>0</v>
      </c>
      <c r="K5087" s="199" t="e">
        <f ca="1"/>
        <v>#NAME?</v>
      </c>
      <c r="T5087" s="199">
        <v>443605.9533306323</v>
      </c>
      <c r="U5087" s="199">
        <v>0</v>
      </c>
    </row>
    <row r="5088" spans="9:21" x14ac:dyDescent="0.3">
      <c r="I5088" s="199">
        <v>0</v>
      </c>
      <c r="J5088" s="199">
        <v>0</v>
      </c>
      <c r="K5088" s="199" t="e">
        <f ca="1"/>
        <v>#NAME?</v>
      </c>
      <c r="T5088" s="199">
        <v>0</v>
      </c>
      <c r="U5088" s="199">
        <v>0</v>
      </c>
    </row>
    <row r="5089" spans="9:21" x14ac:dyDescent="0.3">
      <c r="I5089" s="199">
        <v>14461.301794997375</v>
      </c>
      <c r="J5089" s="199">
        <v>0</v>
      </c>
      <c r="K5089" s="199" t="e">
        <f ca="1"/>
        <v>#NAME?</v>
      </c>
      <c r="T5089" s="199">
        <v>14461.301794997375</v>
      </c>
      <c r="U5089" s="199">
        <v>0</v>
      </c>
    </row>
    <row r="5090" spans="9:21" x14ac:dyDescent="0.3">
      <c r="I5090" s="199">
        <v>0</v>
      </c>
      <c r="J5090" s="199">
        <v>0</v>
      </c>
      <c r="K5090" s="199" t="e">
        <f ca="1"/>
        <v>#NAME?</v>
      </c>
      <c r="T5090" s="199">
        <v>0</v>
      </c>
      <c r="U5090" s="199">
        <v>0</v>
      </c>
    </row>
    <row r="5091" spans="9:21" x14ac:dyDescent="0.3">
      <c r="I5091" s="199">
        <v>0</v>
      </c>
      <c r="J5091" s="199">
        <v>0</v>
      </c>
      <c r="K5091" s="199" t="e">
        <f ca="1"/>
        <v>#NAME?</v>
      </c>
      <c r="T5091" s="199">
        <v>0</v>
      </c>
      <c r="U5091" s="199">
        <v>0</v>
      </c>
    </row>
    <row r="5092" spans="9:21" x14ac:dyDescent="0.3">
      <c r="I5092" s="199">
        <v>0</v>
      </c>
      <c r="J5092" s="199">
        <v>0</v>
      </c>
      <c r="K5092" s="199" t="e">
        <f ca="1"/>
        <v>#NAME?</v>
      </c>
      <c r="T5092" s="199">
        <v>0</v>
      </c>
      <c r="U5092" s="199">
        <v>0</v>
      </c>
    </row>
    <row r="5093" spans="9:21" x14ac:dyDescent="0.3">
      <c r="I5093" s="199">
        <v>0</v>
      </c>
      <c r="J5093" s="199">
        <v>0</v>
      </c>
      <c r="K5093" s="199" t="e">
        <f ca="1"/>
        <v>#NAME?</v>
      </c>
      <c r="T5093" s="199">
        <v>0</v>
      </c>
      <c r="U5093" s="199">
        <v>0</v>
      </c>
    </row>
    <row r="5094" spans="9:21" x14ac:dyDescent="0.3">
      <c r="I5094" s="199">
        <v>0</v>
      </c>
      <c r="J5094" s="199">
        <v>0</v>
      </c>
      <c r="K5094" s="199" t="e">
        <f ca="1"/>
        <v>#NAME?</v>
      </c>
      <c r="T5094" s="199">
        <v>0</v>
      </c>
      <c r="U5094" s="199">
        <v>0</v>
      </c>
    </row>
    <row r="5095" spans="9:21" x14ac:dyDescent="0.3">
      <c r="I5095" s="199">
        <v>0</v>
      </c>
      <c r="J5095" s="199">
        <v>0</v>
      </c>
      <c r="K5095" s="199" t="e">
        <f ca="1"/>
        <v>#NAME?</v>
      </c>
      <c r="T5095" s="199">
        <v>0</v>
      </c>
      <c r="U5095" s="199">
        <v>0</v>
      </c>
    </row>
    <row r="5096" spans="9:21" x14ac:dyDescent="0.3">
      <c r="I5096" s="199">
        <v>0</v>
      </c>
      <c r="J5096" s="199">
        <v>0</v>
      </c>
      <c r="K5096" s="199" t="e">
        <f ca="1"/>
        <v>#NAME?</v>
      </c>
      <c r="T5096" s="199">
        <v>0</v>
      </c>
      <c r="U5096" s="199">
        <v>0</v>
      </c>
    </row>
    <row r="5097" spans="9:21" x14ac:dyDescent="0.3">
      <c r="I5097" s="199">
        <v>0</v>
      </c>
      <c r="J5097" s="199">
        <v>0</v>
      </c>
      <c r="K5097" s="199" t="e">
        <f ca="1"/>
        <v>#NAME?</v>
      </c>
      <c r="T5097" s="199">
        <v>0</v>
      </c>
      <c r="U5097" s="199">
        <v>0</v>
      </c>
    </row>
    <row r="5098" spans="9:21" x14ac:dyDescent="0.3">
      <c r="I5098" s="199">
        <v>0</v>
      </c>
      <c r="J5098" s="199">
        <v>0</v>
      </c>
      <c r="K5098" s="199" t="e">
        <f ca="1"/>
        <v>#NAME?</v>
      </c>
      <c r="T5098" s="199">
        <v>0</v>
      </c>
      <c r="U5098" s="199">
        <v>0</v>
      </c>
    </row>
    <row r="5099" spans="9:21" x14ac:dyDescent="0.3">
      <c r="I5099" s="199">
        <v>0</v>
      </c>
      <c r="J5099" s="199">
        <v>0</v>
      </c>
      <c r="K5099" s="199" t="e">
        <f ca="1"/>
        <v>#NAME?</v>
      </c>
      <c r="T5099" s="199">
        <v>0</v>
      </c>
      <c r="U5099" s="199">
        <v>0</v>
      </c>
    </row>
    <row r="5100" spans="9:21" x14ac:dyDescent="0.3">
      <c r="I5100" s="199">
        <v>0</v>
      </c>
      <c r="J5100" s="199">
        <v>0</v>
      </c>
      <c r="K5100" s="199" t="e">
        <f ca="1"/>
        <v>#NAME?</v>
      </c>
      <c r="T5100" s="199">
        <v>0</v>
      </c>
      <c r="U5100" s="199">
        <v>0</v>
      </c>
    </row>
    <row r="5101" spans="9:21" x14ac:dyDescent="0.3">
      <c r="I5101" s="199">
        <v>0</v>
      </c>
      <c r="J5101" s="199">
        <v>0</v>
      </c>
      <c r="K5101" s="199" t="e">
        <f ca="1"/>
        <v>#NAME?</v>
      </c>
      <c r="T5101" s="199">
        <v>0</v>
      </c>
      <c r="U5101" s="199">
        <v>0</v>
      </c>
    </row>
    <row r="5102" spans="9:21" x14ac:dyDescent="0.3">
      <c r="I5102" s="199">
        <v>0</v>
      </c>
      <c r="J5102" s="199">
        <v>0</v>
      </c>
      <c r="K5102" s="199" t="e">
        <f ca="1"/>
        <v>#NAME?</v>
      </c>
      <c r="T5102" s="199">
        <v>0</v>
      </c>
      <c r="U5102" s="199">
        <v>0</v>
      </c>
    </row>
    <row r="5103" spans="9:21" x14ac:dyDescent="0.3">
      <c r="I5103" s="199">
        <v>0</v>
      </c>
      <c r="J5103" s="199">
        <v>0</v>
      </c>
      <c r="K5103" s="199" t="e">
        <f ca="1"/>
        <v>#NAME?</v>
      </c>
      <c r="T5103" s="199">
        <v>0</v>
      </c>
      <c r="U5103" s="199">
        <v>0</v>
      </c>
    </row>
    <row r="5104" spans="9:21" x14ac:dyDescent="0.3">
      <c r="I5104" s="199">
        <v>0</v>
      </c>
      <c r="J5104" s="199">
        <v>0</v>
      </c>
      <c r="K5104" s="199" t="e">
        <f ca="1"/>
        <v>#NAME?</v>
      </c>
      <c r="T5104" s="199">
        <v>0</v>
      </c>
      <c r="U5104" s="199">
        <v>0</v>
      </c>
    </row>
    <row r="5105" spans="9:21" x14ac:dyDescent="0.3">
      <c r="I5105" s="199">
        <v>0</v>
      </c>
      <c r="J5105" s="199">
        <v>0</v>
      </c>
      <c r="K5105" s="199" t="e">
        <f ca="1"/>
        <v>#NAME?</v>
      </c>
      <c r="T5105" s="199">
        <v>0</v>
      </c>
      <c r="U5105" s="199">
        <v>0</v>
      </c>
    </row>
    <row r="5106" spans="9:21" x14ac:dyDescent="0.3">
      <c r="I5106" s="199">
        <v>0</v>
      </c>
      <c r="J5106" s="199">
        <v>0</v>
      </c>
      <c r="K5106" s="199" t="e">
        <f ca="1"/>
        <v>#NAME?</v>
      </c>
      <c r="T5106" s="199">
        <v>0</v>
      </c>
      <c r="U5106" s="199">
        <v>0</v>
      </c>
    </row>
    <row r="5107" spans="9:21" x14ac:dyDescent="0.3">
      <c r="I5107" s="199">
        <v>0</v>
      </c>
      <c r="J5107" s="199">
        <v>0</v>
      </c>
      <c r="K5107" s="199" t="e">
        <f ca="1"/>
        <v>#NAME?</v>
      </c>
      <c r="T5107" s="199">
        <v>0</v>
      </c>
      <c r="U5107" s="199">
        <v>0</v>
      </c>
    </row>
    <row r="5108" spans="9:21" x14ac:dyDescent="0.3">
      <c r="I5108" s="199">
        <v>0</v>
      </c>
      <c r="J5108" s="199">
        <v>0</v>
      </c>
      <c r="K5108" s="199" t="e">
        <f ca="1"/>
        <v>#NAME?</v>
      </c>
      <c r="T5108" s="199">
        <v>0</v>
      </c>
      <c r="U5108" s="199">
        <v>0</v>
      </c>
    </row>
    <row r="5109" spans="9:21" x14ac:dyDescent="0.3">
      <c r="I5109" s="199">
        <v>0</v>
      </c>
      <c r="J5109" s="199">
        <v>0</v>
      </c>
      <c r="K5109" s="199" t="e">
        <f ca="1"/>
        <v>#NAME?</v>
      </c>
      <c r="T5109" s="199">
        <v>0</v>
      </c>
      <c r="U5109" s="199">
        <v>272925.02969197615</v>
      </c>
    </row>
    <row r="5110" spans="9:21" x14ac:dyDescent="0.3">
      <c r="I5110" s="199">
        <v>0</v>
      </c>
      <c r="J5110" s="199">
        <v>0</v>
      </c>
      <c r="K5110" s="199" t="e">
        <f ca="1"/>
        <v>#NAME?</v>
      </c>
      <c r="T5110" s="199">
        <v>0</v>
      </c>
      <c r="U5110" s="199">
        <v>0</v>
      </c>
    </row>
    <row r="5111" spans="9:21" x14ac:dyDescent="0.3">
      <c r="I5111" s="199">
        <v>0</v>
      </c>
      <c r="J5111" s="199">
        <v>0</v>
      </c>
      <c r="K5111" s="199" t="e">
        <f ca="1"/>
        <v>#NAME?</v>
      </c>
      <c r="T5111" s="199">
        <v>0</v>
      </c>
      <c r="U5111" s="199">
        <v>0</v>
      </c>
    </row>
    <row r="5112" spans="9:21" x14ac:dyDescent="0.3">
      <c r="I5112" s="199">
        <v>0</v>
      </c>
      <c r="J5112" s="199">
        <v>0</v>
      </c>
      <c r="K5112" s="199" t="e">
        <f ca="1"/>
        <v>#NAME?</v>
      </c>
      <c r="T5112" s="199">
        <v>0</v>
      </c>
      <c r="U5112" s="199">
        <v>0</v>
      </c>
    </row>
    <row r="5113" spans="9:21" x14ac:dyDescent="0.3">
      <c r="I5113" s="199">
        <v>0</v>
      </c>
      <c r="J5113" s="199">
        <v>0</v>
      </c>
      <c r="K5113" s="199" t="e">
        <f ca="1"/>
        <v>#NAME?</v>
      </c>
      <c r="T5113" s="199">
        <v>0</v>
      </c>
      <c r="U5113" s="199">
        <v>0</v>
      </c>
    </row>
    <row r="5114" spans="9:21" x14ac:dyDescent="0.3">
      <c r="I5114" s="199">
        <v>0</v>
      </c>
      <c r="J5114" s="199">
        <v>0</v>
      </c>
      <c r="K5114" s="199" t="e">
        <f ca="1"/>
        <v>#NAME?</v>
      </c>
      <c r="T5114" s="199">
        <v>0</v>
      </c>
      <c r="U5114" s="199">
        <v>0</v>
      </c>
    </row>
    <row r="5115" spans="9:21" x14ac:dyDescent="0.3">
      <c r="I5115" s="199">
        <v>0</v>
      </c>
      <c r="J5115" s="199">
        <v>0</v>
      </c>
      <c r="K5115" s="199" t="e">
        <f ca="1"/>
        <v>#NAME?</v>
      </c>
      <c r="T5115" s="199">
        <v>0</v>
      </c>
      <c r="U5115" s="199">
        <v>0</v>
      </c>
    </row>
    <row r="5116" spans="9:21" x14ac:dyDescent="0.3">
      <c r="I5116" s="199">
        <v>0</v>
      </c>
      <c r="J5116" s="199">
        <v>0</v>
      </c>
      <c r="K5116" s="199" t="e">
        <f ca="1"/>
        <v>#NAME?</v>
      </c>
      <c r="T5116" s="199">
        <v>0</v>
      </c>
      <c r="U5116" s="199">
        <v>0</v>
      </c>
    </row>
    <row r="5117" spans="9:21" x14ac:dyDescent="0.3">
      <c r="I5117" s="199">
        <v>0</v>
      </c>
      <c r="J5117" s="199">
        <v>0</v>
      </c>
      <c r="K5117" s="199" t="e">
        <f ca="1"/>
        <v>#NAME?</v>
      </c>
      <c r="T5117" s="199">
        <v>0</v>
      </c>
      <c r="U5117" s="199">
        <v>0</v>
      </c>
    </row>
    <row r="5118" spans="9:21" x14ac:dyDescent="0.3">
      <c r="I5118" s="199">
        <v>0</v>
      </c>
      <c r="J5118" s="199">
        <v>0</v>
      </c>
      <c r="K5118" s="199" t="e">
        <f ca="1"/>
        <v>#NAME?</v>
      </c>
      <c r="T5118" s="199">
        <v>0</v>
      </c>
      <c r="U5118" s="199">
        <v>0</v>
      </c>
    </row>
    <row r="5119" spans="9:21" x14ac:dyDescent="0.3">
      <c r="I5119" s="199">
        <v>0</v>
      </c>
      <c r="J5119" s="199">
        <v>0</v>
      </c>
      <c r="K5119" s="199" t="e">
        <f ca="1"/>
        <v>#NAME?</v>
      </c>
      <c r="T5119" s="199">
        <v>0</v>
      </c>
      <c r="U5119" s="199">
        <v>0</v>
      </c>
    </row>
    <row r="5120" spans="9:21" x14ac:dyDescent="0.3">
      <c r="I5120" s="199">
        <v>0</v>
      </c>
      <c r="J5120" s="199">
        <v>0</v>
      </c>
      <c r="K5120" s="199" t="e">
        <f ca="1"/>
        <v>#NAME?</v>
      </c>
      <c r="T5120" s="199">
        <v>0</v>
      </c>
      <c r="U5120" s="199">
        <v>0</v>
      </c>
    </row>
    <row r="5121" spans="9:21" x14ac:dyDescent="0.3">
      <c r="I5121" s="199">
        <v>0</v>
      </c>
      <c r="J5121" s="199">
        <v>0</v>
      </c>
      <c r="K5121" s="199" t="e">
        <f ca="1"/>
        <v>#NAME?</v>
      </c>
      <c r="T5121" s="199">
        <v>0</v>
      </c>
      <c r="U5121" s="199">
        <v>0</v>
      </c>
    </row>
    <row r="5122" spans="9:21" x14ac:dyDescent="0.3">
      <c r="I5122" s="199">
        <v>0</v>
      </c>
      <c r="J5122" s="199">
        <v>0</v>
      </c>
      <c r="K5122" s="199" t="e">
        <f ca="1"/>
        <v>#NAME?</v>
      </c>
      <c r="T5122" s="199">
        <v>0</v>
      </c>
      <c r="U5122" s="199">
        <v>0</v>
      </c>
    </row>
    <row r="5123" spans="9:21" x14ac:dyDescent="0.3">
      <c r="I5123" s="199">
        <v>0</v>
      </c>
      <c r="J5123" s="199">
        <v>0</v>
      </c>
      <c r="K5123" s="199" t="e">
        <f ca="1"/>
        <v>#NAME?</v>
      </c>
      <c r="T5123" s="199">
        <v>0</v>
      </c>
      <c r="U5123" s="199">
        <v>0</v>
      </c>
    </row>
    <row r="5124" spans="9:21" x14ac:dyDescent="0.3">
      <c r="I5124" s="199">
        <v>0</v>
      </c>
      <c r="J5124" s="199">
        <v>0</v>
      </c>
      <c r="K5124" s="199" t="e">
        <f ca="1"/>
        <v>#NAME?</v>
      </c>
      <c r="T5124" s="199">
        <v>0</v>
      </c>
      <c r="U5124" s="199">
        <v>0</v>
      </c>
    </row>
    <row r="5125" spans="9:21" x14ac:dyDescent="0.3">
      <c r="I5125" s="199">
        <v>0</v>
      </c>
      <c r="J5125" s="199">
        <v>0</v>
      </c>
      <c r="K5125" s="199" t="e">
        <f ca="1"/>
        <v>#NAME?</v>
      </c>
      <c r="T5125" s="199">
        <v>0</v>
      </c>
      <c r="U5125" s="199">
        <v>0</v>
      </c>
    </row>
    <row r="5126" spans="9:21" x14ac:dyDescent="0.3">
      <c r="I5126" s="199">
        <v>0</v>
      </c>
      <c r="J5126" s="199">
        <v>0</v>
      </c>
      <c r="K5126" s="199" t="e">
        <f ca="1"/>
        <v>#NAME?</v>
      </c>
      <c r="T5126" s="199">
        <v>0</v>
      </c>
      <c r="U5126" s="199">
        <v>0</v>
      </c>
    </row>
    <row r="5127" spans="9:21" x14ac:dyDescent="0.3">
      <c r="I5127" s="199">
        <v>0</v>
      </c>
      <c r="J5127" s="199">
        <v>0</v>
      </c>
      <c r="K5127" s="199" t="e">
        <f ca="1"/>
        <v>#NAME?</v>
      </c>
      <c r="T5127" s="199">
        <v>0</v>
      </c>
      <c r="U5127" s="199">
        <v>0</v>
      </c>
    </row>
    <row r="5128" spans="9:21" x14ac:dyDescent="0.3">
      <c r="I5128" s="199">
        <v>0</v>
      </c>
      <c r="J5128" s="199">
        <v>0</v>
      </c>
      <c r="K5128" s="199" t="e">
        <f ca="1"/>
        <v>#NAME?</v>
      </c>
      <c r="T5128" s="199">
        <v>0</v>
      </c>
      <c r="U5128" s="199">
        <v>0</v>
      </c>
    </row>
    <row r="5129" spans="9:21" x14ac:dyDescent="0.3">
      <c r="I5129" s="199">
        <v>51498.11397989848</v>
      </c>
      <c r="J5129" s="199">
        <v>0</v>
      </c>
      <c r="K5129" s="199" t="e">
        <f ca="1"/>
        <v>#NAME?</v>
      </c>
      <c r="T5129" s="199">
        <v>51498.11397989848</v>
      </c>
      <c r="U5129" s="199">
        <v>0</v>
      </c>
    </row>
    <row r="5130" spans="9:21" x14ac:dyDescent="0.3">
      <c r="I5130" s="199">
        <v>0</v>
      </c>
      <c r="J5130" s="199">
        <v>0</v>
      </c>
      <c r="K5130" s="199" t="e">
        <f ca="1"/>
        <v>#NAME?</v>
      </c>
      <c r="T5130" s="199">
        <v>0</v>
      </c>
      <c r="U5130" s="199">
        <v>0</v>
      </c>
    </row>
    <row r="5131" spans="9:21" x14ac:dyDescent="0.3">
      <c r="I5131" s="199">
        <v>0</v>
      </c>
      <c r="J5131" s="199">
        <v>0</v>
      </c>
      <c r="K5131" s="199" t="e">
        <f ca="1"/>
        <v>#NAME?</v>
      </c>
      <c r="T5131" s="199">
        <v>0</v>
      </c>
      <c r="U5131" s="199">
        <v>0</v>
      </c>
    </row>
    <row r="5132" spans="9:21" x14ac:dyDescent="0.3">
      <c r="I5132" s="199">
        <v>0</v>
      </c>
      <c r="J5132" s="199">
        <v>0</v>
      </c>
      <c r="K5132" s="199" t="e">
        <f ca="1"/>
        <v>#NAME?</v>
      </c>
      <c r="T5132" s="199">
        <v>0</v>
      </c>
      <c r="U5132" s="199">
        <v>0</v>
      </c>
    </row>
    <row r="5133" spans="9:21" x14ac:dyDescent="0.3">
      <c r="I5133" s="199">
        <v>0</v>
      </c>
      <c r="J5133" s="199">
        <v>0</v>
      </c>
      <c r="K5133" s="199" t="e">
        <f ca="1"/>
        <v>#NAME?</v>
      </c>
      <c r="T5133" s="199">
        <v>0</v>
      </c>
      <c r="U5133" s="199">
        <v>0</v>
      </c>
    </row>
    <row r="5134" spans="9:21" x14ac:dyDescent="0.3">
      <c r="I5134" s="199">
        <v>0</v>
      </c>
      <c r="J5134" s="199">
        <v>0</v>
      </c>
      <c r="K5134" s="199" t="e">
        <f ca="1"/>
        <v>#NAME?</v>
      </c>
      <c r="T5134" s="199">
        <v>0</v>
      </c>
      <c r="U5134" s="199">
        <v>0</v>
      </c>
    </row>
    <row r="5135" spans="9:21" x14ac:dyDescent="0.3">
      <c r="I5135" s="199">
        <v>0</v>
      </c>
      <c r="J5135" s="199">
        <v>0</v>
      </c>
      <c r="K5135" s="199" t="e">
        <f ca="1"/>
        <v>#NAME?</v>
      </c>
      <c r="T5135" s="199">
        <v>0</v>
      </c>
      <c r="U5135" s="199">
        <v>0</v>
      </c>
    </row>
    <row r="5136" spans="9:21" x14ac:dyDescent="0.3">
      <c r="I5136" s="199">
        <v>0</v>
      </c>
      <c r="J5136" s="199">
        <v>0</v>
      </c>
      <c r="K5136" s="199" t="e">
        <f ca="1"/>
        <v>#NAME?</v>
      </c>
      <c r="T5136" s="199">
        <v>0</v>
      </c>
      <c r="U5136" s="199">
        <v>0</v>
      </c>
    </row>
    <row r="5137" spans="9:21" x14ac:dyDescent="0.3">
      <c r="I5137" s="199">
        <v>0</v>
      </c>
      <c r="J5137" s="199">
        <v>0</v>
      </c>
      <c r="K5137" s="199" t="e">
        <f ca="1"/>
        <v>#NAME?</v>
      </c>
      <c r="T5137" s="199">
        <v>0</v>
      </c>
      <c r="U5137" s="199">
        <v>0</v>
      </c>
    </row>
    <row r="5138" spans="9:21" x14ac:dyDescent="0.3">
      <c r="I5138" s="199">
        <v>0</v>
      </c>
      <c r="J5138" s="199">
        <v>0</v>
      </c>
      <c r="K5138" s="199" t="e">
        <f ca="1"/>
        <v>#NAME?</v>
      </c>
      <c r="T5138" s="199">
        <v>0</v>
      </c>
      <c r="U5138" s="199">
        <v>0</v>
      </c>
    </row>
    <row r="5139" spans="9:21" x14ac:dyDescent="0.3">
      <c r="I5139" s="199">
        <v>0</v>
      </c>
      <c r="J5139" s="199">
        <v>0</v>
      </c>
      <c r="K5139" s="199" t="e">
        <f ca="1"/>
        <v>#NAME?</v>
      </c>
      <c r="T5139" s="199">
        <v>0</v>
      </c>
      <c r="U5139" s="199">
        <v>0</v>
      </c>
    </row>
    <row r="5140" spans="9:21" x14ac:dyDescent="0.3">
      <c r="I5140" s="199">
        <v>0</v>
      </c>
      <c r="J5140" s="199">
        <v>0</v>
      </c>
      <c r="K5140" s="199" t="e">
        <f ca="1"/>
        <v>#NAME?</v>
      </c>
      <c r="T5140" s="199">
        <v>0</v>
      </c>
      <c r="U5140" s="199">
        <v>0</v>
      </c>
    </row>
    <row r="5141" spans="9:21" x14ac:dyDescent="0.3">
      <c r="I5141" s="199">
        <v>0</v>
      </c>
      <c r="J5141" s="199">
        <v>0</v>
      </c>
      <c r="K5141" s="199" t="e">
        <f ca="1"/>
        <v>#NAME?</v>
      </c>
      <c r="T5141" s="199">
        <v>0</v>
      </c>
      <c r="U5141" s="199">
        <v>0</v>
      </c>
    </row>
    <row r="5142" spans="9:21" x14ac:dyDescent="0.3">
      <c r="I5142" s="199">
        <v>0</v>
      </c>
      <c r="J5142" s="199">
        <v>0</v>
      </c>
      <c r="K5142" s="199" t="e">
        <f ca="1"/>
        <v>#NAME?</v>
      </c>
      <c r="T5142" s="199">
        <v>0</v>
      </c>
      <c r="U5142" s="199">
        <v>0</v>
      </c>
    </row>
    <row r="5143" spans="9:21" x14ac:dyDescent="0.3">
      <c r="I5143" s="199">
        <v>159296.17796410646</v>
      </c>
      <c r="J5143" s="199">
        <v>0</v>
      </c>
      <c r="K5143" s="199" t="e">
        <f ca="1"/>
        <v>#NAME?</v>
      </c>
      <c r="T5143" s="199">
        <v>159296.17796410646</v>
      </c>
      <c r="U5143" s="199">
        <v>464094.09033503162</v>
      </c>
    </row>
    <row r="5144" spans="9:21" x14ac:dyDescent="0.3">
      <c r="I5144" s="199">
        <v>73375.79804907988</v>
      </c>
      <c r="J5144" s="199">
        <v>0</v>
      </c>
      <c r="K5144" s="199" t="e">
        <f ca="1"/>
        <v>#NAME?</v>
      </c>
      <c r="T5144" s="199">
        <v>73375.79804907988</v>
      </c>
      <c r="U5144" s="199">
        <v>0</v>
      </c>
    </row>
    <row r="5145" spans="9:21" x14ac:dyDescent="0.3">
      <c r="I5145" s="199">
        <v>0</v>
      </c>
      <c r="J5145" s="199">
        <v>0</v>
      </c>
      <c r="K5145" s="199" t="e">
        <f ca="1"/>
        <v>#NAME?</v>
      </c>
      <c r="T5145" s="199">
        <v>0</v>
      </c>
      <c r="U5145" s="199">
        <v>0</v>
      </c>
    </row>
    <row r="5146" spans="9:21" x14ac:dyDescent="0.3">
      <c r="I5146" s="199">
        <v>2643513.2400502684</v>
      </c>
      <c r="J5146" s="199">
        <v>1000000</v>
      </c>
      <c r="K5146" s="199" t="e">
        <f ca="1"/>
        <v>#NAME?</v>
      </c>
      <c r="T5146" s="199">
        <v>1643513.2400502684</v>
      </c>
      <c r="U5146" s="199">
        <v>0</v>
      </c>
    </row>
    <row r="5147" spans="9:21" x14ac:dyDescent="0.3">
      <c r="I5147" s="199">
        <v>0</v>
      </c>
      <c r="J5147" s="199">
        <v>0</v>
      </c>
      <c r="K5147" s="199" t="e">
        <f ca="1"/>
        <v>#NAME?</v>
      </c>
      <c r="T5147" s="199">
        <v>0</v>
      </c>
      <c r="U5147" s="199">
        <v>0</v>
      </c>
    </row>
    <row r="5148" spans="9:21" x14ac:dyDescent="0.3">
      <c r="I5148" s="199">
        <v>0</v>
      </c>
      <c r="J5148" s="199">
        <v>0</v>
      </c>
      <c r="K5148" s="199" t="e">
        <f ca="1"/>
        <v>#NAME?</v>
      </c>
      <c r="T5148" s="199">
        <v>0</v>
      </c>
      <c r="U5148" s="199">
        <v>0</v>
      </c>
    </row>
    <row r="5149" spans="9:21" x14ac:dyDescent="0.3">
      <c r="I5149" s="199">
        <v>0</v>
      </c>
      <c r="J5149" s="199">
        <v>0</v>
      </c>
      <c r="K5149" s="199" t="e">
        <f ca="1"/>
        <v>#NAME?</v>
      </c>
      <c r="T5149" s="199">
        <v>0</v>
      </c>
      <c r="U5149" s="199">
        <v>0</v>
      </c>
    </row>
    <row r="5150" spans="9:21" x14ac:dyDescent="0.3">
      <c r="I5150" s="199">
        <v>0</v>
      </c>
      <c r="J5150" s="199">
        <v>0</v>
      </c>
      <c r="K5150" s="199" t="e">
        <f ca="1"/>
        <v>#NAME?</v>
      </c>
      <c r="T5150" s="199">
        <v>0</v>
      </c>
      <c r="U5150" s="199">
        <v>0</v>
      </c>
    </row>
    <row r="5151" spans="9:21" x14ac:dyDescent="0.3">
      <c r="I5151" s="199">
        <v>0</v>
      </c>
      <c r="J5151" s="199">
        <v>0</v>
      </c>
      <c r="K5151" s="199" t="e">
        <f ca="1"/>
        <v>#NAME?</v>
      </c>
      <c r="T5151" s="199">
        <v>0</v>
      </c>
      <c r="U5151" s="199">
        <v>0</v>
      </c>
    </row>
    <row r="5152" spans="9:21" x14ac:dyDescent="0.3">
      <c r="I5152" s="199">
        <v>0</v>
      </c>
      <c r="J5152" s="199">
        <v>0</v>
      </c>
      <c r="K5152" s="199" t="e">
        <f ca="1"/>
        <v>#NAME?</v>
      </c>
      <c r="T5152" s="199">
        <v>0</v>
      </c>
      <c r="U5152" s="199">
        <v>0</v>
      </c>
    </row>
    <row r="5153" spans="9:21" x14ac:dyDescent="0.3">
      <c r="I5153" s="199">
        <v>0</v>
      </c>
      <c r="J5153" s="199">
        <v>0</v>
      </c>
      <c r="K5153" s="199" t="e">
        <f ca="1"/>
        <v>#NAME?</v>
      </c>
      <c r="T5153" s="199">
        <v>0</v>
      </c>
      <c r="U5153" s="199">
        <v>0</v>
      </c>
    </row>
    <row r="5154" spans="9:21" x14ac:dyDescent="0.3">
      <c r="I5154" s="199">
        <v>0</v>
      </c>
      <c r="J5154" s="199">
        <v>0</v>
      </c>
      <c r="K5154" s="199" t="e">
        <f ca="1"/>
        <v>#NAME?</v>
      </c>
      <c r="T5154" s="199">
        <v>0</v>
      </c>
      <c r="U5154" s="199">
        <v>0</v>
      </c>
    </row>
    <row r="5155" spans="9:21" x14ac:dyDescent="0.3">
      <c r="I5155" s="199">
        <v>0</v>
      </c>
      <c r="J5155" s="199">
        <v>0</v>
      </c>
      <c r="K5155" s="199" t="e">
        <f ca="1"/>
        <v>#NAME?</v>
      </c>
      <c r="T5155" s="199">
        <v>0</v>
      </c>
      <c r="U5155" s="199">
        <v>0</v>
      </c>
    </row>
    <row r="5156" spans="9:21" x14ac:dyDescent="0.3">
      <c r="I5156" s="199">
        <v>0</v>
      </c>
      <c r="J5156" s="199">
        <v>0</v>
      </c>
      <c r="K5156" s="199" t="e">
        <f ca="1"/>
        <v>#NAME?</v>
      </c>
      <c r="T5156" s="199">
        <v>0</v>
      </c>
      <c r="U5156" s="199">
        <v>0</v>
      </c>
    </row>
    <row r="5157" spans="9:21" x14ac:dyDescent="0.3">
      <c r="I5157" s="199">
        <v>26012.641676816333</v>
      </c>
      <c r="J5157" s="199">
        <v>0</v>
      </c>
      <c r="K5157" s="199" t="e">
        <f ca="1"/>
        <v>#NAME?</v>
      </c>
      <c r="T5157" s="199">
        <v>26012.641676816333</v>
      </c>
      <c r="U5157" s="199">
        <v>0</v>
      </c>
    </row>
    <row r="5158" spans="9:21" x14ac:dyDescent="0.3">
      <c r="I5158" s="199">
        <v>0</v>
      </c>
      <c r="J5158" s="199">
        <v>0</v>
      </c>
      <c r="K5158" s="199" t="e">
        <f ca="1"/>
        <v>#NAME?</v>
      </c>
      <c r="T5158" s="199">
        <v>0</v>
      </c>
      <c r="U5158" s="199">
        <v>0</v>
      </c>
    </row>
    <row r="5159" spans="9:21" x14ac:dyDescent="0.3">
      <c r="I5159" s="199">
        <v>28737.602353601746</v>
      </c>
      <c r="J5159" s="199">
        <v>0</v>
      </c>
      <c r="K5159" s="199" t="e">
        <f ca="1"/>
        <v>#NAME?</v>
      </c>
      <c r="T5159" s="199">
        <v>28737.602353601746</v>
      </c>
      <c r="U5159" s="199">
        <v>0</v>
      </c>
    </row>
    <row r="5160" spans="9:21" x14ac:dyDescent="0.3">
      <c r="I5160" s="199">
        <v>0</v>
      </c>
      <c r="J5160" s="199">
        <v>0</v>
      </c>
      <c r="K5160" s="199" t="e">
        <f ca="1"/>
        <v>#NAME?</v>
      </c>
      <c r="T5160" s="199">
        <v>0</v>
      </c>
      <c r="U5160" s="199">
        <v>0</v>
      </c>
    </row>
    <row r="5161" spans="9:21" x14ac:dyDescent="0.3">
      <c r="I5161" s="199">
        <v>0</v>
      </c>
      <c r="J5161" s="199">
        <v>0</v>
      </c>
      <c r="K5161" s="199" t="e">
        <f ca="1"/>
        <v>#NAME?</v>
      </c>
      <c r="T5161" s="199">
        <v>0</v>
      </c>
      <c r="U5161" s="199">
        <v>0</v>
      </c>
    </row>
    <row r="5162" spans="9:21" x14ac:dyDescent="0.3">
      <c r="I5162" s="199">
        <v>0</v>
      </c>
      <c r="J5162" s="199">
        <v>0</v>
      </c>
      <c r="K5162" s="199" t="e">
        <f ca="1"/>
        <v>#NAME?</v>
      </c>
      <c r="T5162" s="199">
        <v>0</v>
      </c>
      <c r="U5162" s="199">
        <v>0</v>
      </c>
    </row>
    <row r="5163" spans="9:21" x14ac:dyDescent="0.3">
      <c r="I5163" s="199">
        <v>0</v>
      </c>
      <c r="J5163" s="199">
        <v>0</v>
      </c>
      <c r="K5163" s="199" t="e">
        <f ca="1"/>
        <v>#NAME?</v>
      </c>
      <c r="T5163" s="199">
        <v>0</v>
      </c>
      <c r="U5163" s="199">
        <v>0</v>
      </c>
    </row>
    <row r="5164" spans="9:21" x14ac:dyDescent="0.3">
      <c r="I5164" s="199">
        <v>0</v>
      </c>
      <c r="J5164" s="199">
        <v>0</v>
      </c>
      <c r="K5164" s="199" t="e">
        <f ca="1"/>
        <v>#NAME?</v>
      </c>
      <c r="T5164" s="199">
        <v>0</v>
      </c>
      <c r="U5164" s="199">
        <v>0</v>
      </c>
    </row>
    <row r="5165" spans="9:21" x14ac:dyDescent="0.3">
      <c r="I5165" s="199">
        <v>0</v>
      </c>
      <c r="J5165" s="199">
        <v>0</v>
      </c>
      <c r="K5165" s="199" t="e">
        <f ca="1"/>
        <v>#NAME?</v>
      </c>
      <c r="T5165" s="199">
        <v>0</v>
      </c>
      <c r="U5165" s="199">
        <v>0</v>
      </c>
    </row>
    <row r="5166" spans="9:21" x14ac:dyDescent="0.3">
      <c r="I5166" s="199">
        <v>0</v>
      </c>
      <c r="J5166" s="199">
        <v>0</v>
      </c>
      <c r="K5166" s="199" t="e">
        <f ca="1"/>
        <v>#NAME?</v>
      </c>
      <c r="T5166" s="199">
        <v>0</v>
      </c>
      <c r="U5166" s="199">
        <v>0</v>
      </c>
    </row>
    <row r="5167" spans="9:21" x14ac:dyDescent="0.3">
      <c r="I5167" s="199">
        <v>0</v>
      </c>
      <c r="J5167" s="199">
        <v>0</v>
      </c>
      <c r="K5167" s="199" t="e">
        <f ca="1"/>
        <v>#NAME?</v>
      </c>
      <c r="T5167" s="199">
        <v>0</v>
      </c>
      <c r="U5167" s="199">
        <v>0</v>
      </c>
    </row>
    <row r="5168" spans="9:21" x14ac:dyDescent="0.3">
      <c r="I5168" s="199">
        <v>0</v>
      </c>
      <c r="J5168" s="199">
        <v>0</v>
      </c>
      <c r="K5168" s="199" t="e">
        <f ca="1"/>
        <v>#NAME?</v>
      </c>
      <c r="T5168" s="199">
        <v>0</v>
      </c>
      <c r="U5168" s="199">
        <v>0</v>
      </c>
    </row>
    <row r="5169" spans="9:21" x14ac:dyDescent="0.3">
      <c r="I5169" s="199">
        <v>0</v>
      </c>
      <c r="J5169" s="199">
        <v>0</v>
      </c>
      <c r="K5169" s="199" t="e">
        <f ca="1"/>
        <v>#NAME?</v>
      </c>
      <c r="T5169" s="199">
        <v>0</v>
      </c>
      <c r="U5169" s="199">
        <v>0</v>
      </c>
    </row>
    <row r="5170" spans="9:21" x14ac:dyDescent="0.3">
      <c r="I5170" s="199">
        <v>0</v>
      </c>
      <c r="J5170" s="199">
        <v>0</v>
      </c>
      <c r="K5170" s="199" t="e">
        <f ca="1"/>
        <v>#NAME?</v>
      </c>
      <c r="T5170" s="199">
        <v>0</v>
      </c>
      <c r="U5170" s="199">
        <v>0</v>
      </c>
    </row>
    <row r="5171" spans="9:21" x14ac:dyDescent="0.3">
      <c r="I5171" s="199">
        <v>0</v>
      </c>
      <c r="J5171" s="199">
        <v>0</v>
      </c>
      <c r="K5171" s="199" t="e">
        <f ca="1"/>
        <v>#NAME?</v>
      </c>
      <c r="T5171" s="199">
        <v>0</v>
      </c>
      <c r="U5171" s="199">
        <v>0</v>
      </c>
    </row>
    <row r="5172" spans="9:21" x14ac:dyDescent="0.3">
      <c r="I5172" s="199">
        <v>0</v>
      </c>
      <c r="J5172" s="199">
        <v>0</v>
      </c>
      <c r="K5172" s="199" t="e">
        <f ca="1"/>
        <v>#NAME?</v>
      </c>
      <c r="T5172" s="199">
        <v>0</v>
      </c>
      <c r="U5172" s="199">
        <v>0</v>
      </c>
    </row>
    <row r="5173" spans="9:21" x14ac:dyDescent="0.3">
      <c r="I5173" s="199">
        <v>0</v>
      </c>
      <c r="J5173" s="199">
        <v>0</v>
      </c>
      <c r="K5173" s="199" t="e">
        <f ca="1"/>
        <v>#NAME?</v>
      </c>
      <c r="T5173" s="199">
        <v>0</v>
      </c>
      <c r="U5173" s="199">
        <v>0</v>
      </c>
    </row>
    <row r="5174" spans="9:21" x14ac:dyDescent="0.3">
      <c r="I5174" s="199">
        <v>0</v>
      </c>
      <c r="J5174" s="199">
        <v>0</v>
      </c>
      <c r="K5174" s="199" t="e">
        <f ca="1"/>
        <v>#NAME?</v>
      </c>
      <c r="T5174" s="199">
        <v>0</v>
      </c>
      <c r="U5174" s="199">
        <v>84911.780467413177</v>
      </c>
    </row>
    <row r="5175" spans="9:21" x14ac:dyDescent="0.3">
      <c r="I5175" s="199">
        <v>0</v>
      </c>
      <c r="J5175" s="199">
        <v>0</v>
      </c>
      <c r="K5175" s="199" t="e">
        <f ca="1"/>
        <v>#NAME?</v>
      </c>
      <c r="T5175" s="199">
        <v>0</v>
      </c>
      <c r="U5175" s="199">
        <v>0</v>
      </c>
    </row>
    <row r="5176" spans="9:21" x14ac:dyDescent="0.3">
      <c r="I5176" s="199">
        <v>0</v>
      </c>
      <c r="J5176" s="199">
        <v>0</v>
      </c>
      <c r="K5176" s="199" t="e">
        <f ca="1"/>
        <v>#NAME?</v>
      </c>
      <c r="T5176" s="199">
        <v>0</v>
      </c>
      <c r="U5176" s="199">
        <v>0</v>
      </c>
    </row>
    <row r="5177" spans="9:21" x14ac:dyDescent="0.3">
      <c r="I5177" s="199">
        <v>29179.498400739183</v>
      </c>
      <c r="J5177" s="199">
        <v>0</v>
      </c>
      <c r="K5177" s="199" t="e">
        <f ca="1"/>
        <v>#NAME?</v>
      </c>
      <c r="T5177" s="199">
        <v>29179.498400739183</v>
      </c>
      <c r="U5177" s="199">
        <v>0</v>
      </c>
    </row>
    <row r="5178" spans="9:21" x14ac:dyDescent="0.3">
      <c r="I5178" s="199">
        <v>0</v>
      </c>
      <c r="J5178" s="199">
        <v>0</v>
      </c>
      <c r="K5178" s="199" t="e">
        <f ca="1"/>
        <v>#NAME?</v>
      </c>
      <c r="T5178" s="199">
        <v>0</v>
      </c>
      <c r="U5178" s="199">
        <v>0</v>
      </c>
    </row>
    <row r="5179" spans="9:21" x14ac:dyDescent="0.3">
      <c r="I5179" s="199">
        <v>0</v>
      </c>
      <c r="J5179" s="199">
        <v>0</v>
      </c>
      <c r="K5179" s="199" t="e">
        <f ca="1"/>
        <v>#NAME?</v>
      </c>
      <c r="T5179" s="199">
        <v>0</v>
      </c>
      <c r="U5179" s="199">
        <v>0</v>
      </c>
    </row>
    <row r="5180" spans="9:21" x14ac:dyDescent="0.3">
      <c r="I5180" s="199">
        <v>0</v>
      </c>
      <c r="J5180" s="199">
        <v>0</v>
      </c>
      <c r="K5180" s="199" t="e">
        <f ca="1"/>
        <v>#NAME?</v>
      </c>
      <c r="T5180" s="199">
        <v>0</v>
      </c>
      <c r="U5180" s="199">
        <v>0</v>
      </c>
    </row>
    <row r="5181" spans="9:21" x14ac:dyDescent="0.3">
      <c r="I5181" s="199">
        <v>0</v>
      </c>
      <c r="J5181" s="199">
        <v>0</v>
      </c>
      <c r="K5181" s="199" t="e">
        <f ca="1"/>
        <v>#NAME?</v>
      </c>
      <c r="T5181" s="199">
        <v>0</v>
      </c>
      <c r="U5181" s="199">
        <v>0</v>
      </c>
    </row>
    <row r="5182" spans="9:21" x14ac:dyDescent="0.3">
      <c r="I5182" s="199">
        <v>0</v>
      </c>
      <c r="J5182" s="199">
        <v>0</v>
      </c>
      <c r="K5182" s="199" t="e">
        <f ca="1"/>
        <v>#NAME?</v>
      </c>
      <c r="T5182" s="199">
        <v>0</v>
      </c>
      <c r="U5182" s="199">
        <v>0</v>
      </c>
    </row>
    <row r="5183" spans="9:21" x14ac:dyDescent="0.3">
      <c r="I5183" s="199">
        <v>0</v>
      </c>
      <c r="J5183" s="199">
        <v>0</v>
      </c>
      <c r="K5183" s="199" t="e">
        <f ca="1"/>
        <v>#NAME?</v>
      </c>
      <c r="T5183" s="199">
        <v>0</v>
      </c>
      <c r="U5183" s="199">
        <v>0</v>
      </c>
    </row>
    <row r="5184" spans="9:21" x14ac:dyDescent="0.3">
      <c r="I5184" s="199">
        <v>0</v>
      </c>
      <c r="J5184" s="199">
        <v>0</v>
      </c>
      <c r="K5184" s="199" t="e">
        <f ca="1"/>
        <v>#NAME?</v>
      </c>
      <c r="T5184" s="199">
        <v>0</v>
      </c>
      <c r="U5184" s="199">
        <v>0</v>
      </c>
    </row>
    <row r="5185" spans="9:21" x14ac:dyDescent="0.3">
      <c r="I5185" s="199">
        <v>0</v>
      </c>
      <c r="J5185" s="199">
        <v>0</v>
      </c>
      <c r="K5185" s="199" t="e">
        <f ca="1"/>
        <v>#NAME?</v>
      </c>
      <c r="T5185" s="199">
        <v>0</v>
      </c>
      <c r="U5185" s="199">
        <v>0</v>
      </c>
    </row>
    <row r="5186" spans="9:21" x14ac:dyDescent="0.3">
      <c r="I5186" s="199">
        <v>0</v>
      </c>
      <c r="J5186" s="199">
        <v>0</v>
      </c>
      <c r="K5186" s="199" t="e">
        <f ca="1"/>
        <v>#NAME?</v>
      </c>
      <c r="T5186" s="199">
        <v>0</v>
      </c>
      <c r="U5186" s="199">
        <v>0</v>
      </c>
    </row>
    <row r="5187" spans="9:21" x14ac:dyDescent="0.3">
      <c r="I5187" s="199">
        <v>0</v>
      </c>
      <c r="J5187" s="199">
        <v>0</v>
      </c>
      <c r="K5187" s="199" t="e">
        <f ca="1"/>
        <v>#NAME?</v>
      </c>
      <c r="T5187" s="199">
        <v>0</v>
      </c>
      <c r="U5187" s="199">
        <v>0</v>
      </c>
    </row>
    <row r="5188" spans="9:21" x14ac:dyDescent="0.3">
      <c r="I5188" s="199">
        <v>0</v>
      </c>
      <c r="J5188" s="199">
        <v>0</v>
      </c>
      <c r="K5188" s="199" t="e">
        <f ca="1"/>
        <v>#NAME?</v>
      </c>
      <c r="T5188" s="199">
        <v>0</v>
      </c>
      <c r="U5188" s="199">
        <v>0</v>
      </c>
    </row>
    <row r="5189" spans="9:21" x14ac:dyDescent="0.3">
      <c r="I5189" s="199">
        <v>0</v>
      </c>
      <c r="J5189" s="199">
        <v>0</v>
      </c>
      <c r="K5189" s="199" t="e">
        <f ca="1"/>
        <v>#NAME?</v>
      </c>
      <c r="T5189" s="199">
        <v>0</v>
      </c>
      <c r="U5189" s="199">
        <v>0</v>
      </c>
    </row>
    <row r="5190" spans="9:21" x14ac:dyDescent="0.3">
      <c r="I5190" s="199">
        <v>0</v>
      </c>
      <c r="J5190" s="199">
        <v>0</v>
      </c>
      <c r="K5190" s="199" t="e">
        <f ca="1"/>
        <v>#NAME?</v>
      </c>
      <c r="T5190" s="199">
        <v>0</v>
      </c>
      <c r="U5190" s="199">
        <v>0</v>
      </c>
    </row>
    <row r="5191" spans="9:21" x14ac:dyDescent="0.3">
      <c r="I5191" s="199">
        <v>0</v>
      </c>
      <c r="J5191" s="199">
        <v>0</v>
      </c>
      <c r="K5191" s="199" t="e">
        <f ca="1"/>
        <v>#NAME?</v>
      </c>
      <c r="T5191" s="199">
        <v>0</v>
      </c>
      <c r="U5191" s="199">
        <v>0</v>
      </c>
    </row>
    <row r="5192" spans="9:21" x14ac:dyDescent="0.3">
      <c r="I5192" s="199">
        <v>0</v>
      </c>
      <c r="J5192" s="199">
        <v>0</v>
      </c>
      <c r="K5192" s="199" t="e">
        <f ca="1"/>
        <v>#NAME?</v>
      </c>
      <c r="T5192" s="199">
        <v>0</v>
      </c>
      <c r="U5192" s="199">
        <v>0</v>
      </c>
    </row>
    <row r="5193" spans="9:21" x14ac:dyDescent="0.3">
      <c r="I5193" s="199">
        <v>0</v>
      </c>
      <c r="J5193" s="199">
        <v>0</v>
      </c>
      <c r="K5193" s="199" t="e">
        <f ca="1"/>
        <v>#NAME?</v>
      </c>
      <c r="T5193" s="199">
        <v>0</v>
      </c>
      <c r="U5193" s="199">
        <v>0</v>
      </c>
    </row>
    <row r="5194" spans="9:21" x14ac:dyDescent="0.3">
      <c r="I5194" s="199">
        <v>0</v>
      </c>
      <c r="J5194" s="199">
        <v>0</v>
      </c>
      <c r="K5194" s="199" t="e">
        <f ca="1"/>
        <v>#NAME?</v>
      </c>
      <c r="T5194" s="199">
        <v>0</v>
      </c>
      <c r="U5194" s="199">
        <v>0</v>
      </c>
    </row>
    <row r="5195" spans="9:21" x14ac:dyDescent="0.3">
      <c r="I5195" s="199">
        <v>0</v>
      </c>
      <c r="J5195" s="199">
        <v>0</v>
      </c>
      <c r="K5195" s="199" t="e">
        <f ca="1"/>
        <v>#NAME?</v>
      </c>
      <c r="T5195" s="199">
        <v>0</v>
      </c>
      <c r="U5195" s="199">
        <v>0</v>
      </c>
    </row>
    <row r="5196" spans="9:21" x14ac:dyDescent="0.3">
      <c r="I5196" s="199">
        <v>0</v>
      </c>
      <c r="J5196" s="199">
        <v>0</v>
      </c>
      <c r="K5196" s="199" t="e">
        <f ca="1"/>
        <v>#NAME?</v>
      </c>
      <c r="T5196" s="199">
        <v>0</v>
      </c>
      <c r="U5196" s="199">
        <v>0</v>
      </c>
    </row>
    <row r="5197" spans="9:21" x14ac:dyDescent="0.3">
      <c r="I5197" s="199">
        <v>0</v>
      </c>
      <c r="J5197" s="199">
        <v>0</v>
      </c>
      <c r="K5197" s="199" t="e">
        <f ca="1"/>
        <v>#NAME?</v>
      </c>
      <c r="T5197" s="199">
        <v>0</v>
      </c>
      <c r="U5197" s="199">
        <v>0</v>
      </c>
    </row>
    <row r="5198" spans="9:21" x14ac:dyDescent="0.3">
      <c r="I5198" s="199">
        <v>0</v>
      </c>
      <c r="J5198" s="199">
        <v>0</v>
      </c>
      <c r="K5198" s="199" t="e">
        <f ca="1"/>
        <v>#NAME?</v>
      </c>
      <c r="T5198" s="199">
        <v>0</v>
      </c>
      <c r="U5198" s="199">
        <v>0</v>
      </c>
    </row>
    <row r="5199" spans="9:21" x14ac:dyDescent="0.3">
      <c r="I5199" s="199">
        <v>796194.56232843525</v>
      </c>
      <c r="J5199" s="199">
        <v>196194.56232843525</v>
      </c>
      <c r="K5199" s="199" t="e">
        <f ca="1"/>
        <v>#NAME?</v>
      </c>
      <c r="T5199" s="199">
        <v>600000</v>
      </c>
      <c r="U5199" s="199">
        <v>0</v>
      </c>
    </row>
    <row r="5200" spans="9:21" x14ac:dyDescent="0.3">
      <c r="I5200" s="199">
        <v>0</v>
      </c>
      <c r="J5200" s="199">
        <v>0</v>
      </c>
      <c r="K5200" s="199" t="e">
        <f ca="1"/>
        <v>#NAME?</v>
      </c>
      <c r="T5200" s="199">
        <v>0</v>
      </c>
      <c r="U5200" s="199">
        <v>0</v>
      </c>
    </row>
    <row r="5201" spans="9:21" x14ac:dyDescent="0.3">
      <c r="I5201" s="199">
        <v>0</v>
      </c>
      <c r="J5201" s="199">
        <v>0</v>
      </c>
      <c r="K5201" s="199" t="e">
        <f ca="1"/>
        <v>#NAME?</v>
      </c>
      <c r="T5201" s="199">
        <v>0</v>
      </c>
      <c r="U5201" s="199">
        <v>0</v>
      </c>
    </row>
    <row r="5202" spans="9:21" x14ac:dyDescent="0.3">
      <c r="I5202" s="199">
        <v>0</v>
      </c>
      <c r="J5202" s="199">
        <v>0</v>
      </c>
      <c r="K5202" s="199" t="e">
        <f ca="1"/>
        <v>#NAME?</v>
      </c>
      <c r="T5202" s="199">
        <v>0</v>
      </c>
      <c r="U5202" s="199">
        <v>0</v>
      </c>
    </row>
    <row r="5203" spans="9:21" x14ac:dyDescent="0.3">
      <c r="I5203" s="199">
        <v>0</v>
      </c>
      <c r="J5203" s="199">
        <v>0</v>
      </c>
      <c r="K5203" s="199" t="e">
        <f ca="1"/>
        <v>#NAME?</v>
      </c>
      <c r="T5203" s="199">
        <v>0</v>
      </c>
      <c r="U5203" s="199">
        <v>0</v>
      </c>
    </row>
    <row r="5204" spans="9:21" x14ac:dyDescent="0.3">
      <c r="I5204" s="199">
        <v>0</v>
      </c>
      <c r="J5204" s="199">
        <v>0</v>
      </c>
      <c r="K5204" s="199" t="e">
        <f ca="1"/>
        <v>#NAME?</v>
      </c>
      <c r="T5204" s="199">
        <v>0</v>
      </c>
      <c r="U5204" s="199">
        <v>0</v>
      </c>
    </row>
    <row r="5205" spans="9:21" x14ac:dyDescent="0.3">
      <c r="I5205" s="199">
        <v>0</v>
      </c>
      <c r="J5205" s="199">
        <v>0</v>
      </c>
      <c r="K5205" s="199" t="e">
        <f ca="1"/>
        <v>#NAME?</v>
      </c>
      <c r="T5205" s="199">
        <v>0</v>
      </c>
      <c r="U5205" s="199">
        <v>0</v>
      </c>
    </row>
    <row r="5206" spans="9:21" x14ac:dyDescent="0.3">
      <c r="I5206" s="199">
        <v>0</v>
      </c>
      <c r="J5206" s="199">
        <v>0</v>
      </c>
      <c r="K5206" s="199" t="e">
        <f ca="1"/>
        <v>#NAME?</v>
      </c>
      <c r="T5206" s="199">
        <v>0</v>
      </c>
      <c r="U5206" s="199">
        <v>0</v>
      </c>
    </row>
    <row r="5207" spans="9:21" x14ac:dyDescent="0.3">
      <c r="I5207" s="199">
        <v>0</v>
      </c>
      <c r="J5207" s="199">
        <v>0</v>
      </c>
      <c r="K5207" s="199" t="e">
        <f ca="1"/>
        <v>#NAME?</v>
      </c>
      <c r="T5207" s="199">
        <v>0</v>
      </c>
      <c r="U5207" s="199">
        <v>0</v>
      </c>
    </row>
    <row r="5208" spans="9:21" x14ac:dyDescent="0.3">
      <c r="I5208" s="199">
        <v>0</v>
      </c>
      <c r="J5208" s="199">
        <v>0</v>
      </c>
      <c r="K5208" s="199" t="e">
        <f ca="1"/>
        <v>#NAME?</v>
      </c>
      <c r="T5208" s="199">
        <v>0</v>
      </c>
      <c r="U5208" s="199">
        <v>0</v>
      </c>
    </row>
    <row r="5209" spans="9:21" x14ac:dyDescent="0.3">
      <c r="I5209" s="199">
        <v>0</v>
      </c>
      <c r="J5209" s="199">
        <v>0</v>
      </c>
      <c r="K5209" s="199" t="e">
        <f ca="1"/>
        <v>#NAME?</v>
      </c>
      <c r="T5209" s="199">
        <v>0</v>
      </c>
      <c r="U5209" s="199">
        <v>0</v>
      </c>
    </row>
    <row r="5210" spans="9:21" x14ac:dyDescent="0.3">
      <c r="I5210" s="199">
        <v>0</v>
      </c>
      <c r="J5210" s="199">
        <v>0</v>
      </c>
      <c r="K5210" s="199" t="e">
        <f ca="1"/>
        <v>#NAME?</v>
      </c>
      <c r="T5210" s="199">
        <v>0</v>
      </c>
      <c r="U5210" s="199">
        <v>0</v>
      </c>
    </row>
    <row r="5211" spans="9:21" x14ac:dyDescent="0.3">
      <c r="I5211" s="199">
        <v>0</v>
      </c>
      <c r="J5211" s="199">
        <v>0</v>
      </c>
      <c r="K5211" s="199" t="e">
        <f ca="1"/>
        <v>#NAME?</v>
      </c>
      <c r="T5211" s="199">
        <v>0</v>
      </c>
      <c r="U5211" s="199">
        <v>0</v>
      </c>
    </row>
    <row r="5212" spans="9:21" x14ac:dyDescent="0.3">
      <c r="I5212" s="199">
        <v>0</v>
      </c>
      <c r="J5212" s="199">
        <v>0</v>
      </c>
      <c r="K5212" s="199" t="e">
        <f ca="1"/>
        <v>#NAME?</v>
      </c>
      <c r="T5212" s="199">
        <v>0</v>
      </c>
      <c r="U5212" s="199">
        <v>0</v>
      </c>
    </row>
    <row r="5213" spans="9:21" x14ac:dyDescent="0.3">
      <c r="I5213" s="199">
        <v>0</v>
      </c>
      <c r="J5213" s="199">
        <v>0</v>
      </c>
      <c r="K5213" s="199" t="e">
        <f ca="1"/>
        <v>#NAME?</v>
      </c>
      <c r="T5213" s="199">
        <v>0</v>
      </c>
      <c r="U5213" s="199">
        <v>310386.7771811508</v>
      </c>
    </row>
    <row r="5214" spans="9:21" x14ac:dyDescent="0.3">
      <c r="I5214" s="199">
        <v>0</v>
      </c>
      <c r="J5214" s="199">
        <v>0</v>
      </c>
      <c r="K5214" s="199" t="e">
        <f ca="1"/>
        <v>#NAME?</v>
      </c>
      <c r="T5214" s="199">
        <v>0</v>
      </c>
      <c r="U5214" s="199">
        <v>0</v>
      </c>
    </row>
    <row r="5215" spans="9:21" x14ac:dyDescent="0.3">
      <c r="I5215" s="199">
        <v>0</v>
      </c>
      <c r="J5215" s="199">
        <v>0</v>
      </c>
      <c r="K5215" s="199" t="e">
        <f ca="1"/>
        <v>#NAME?</v>
      </c>
      <c r="T5215" s="199">
        <v>0</v>
      </c>
      <c r="U5215" s="199">
        <v>0</v>
      </c>
    </row>
    <row r="5216" spans="9:21" x14ac:dyDescent="0.3">
      <c r="I5216" s="199">
        <v>0</v>
      </c>
      <c r="J5216" s="199">
        <v>0</v>
      </c>
      <c r="K5216" s="199" t="e">
        <f ca="1"/>
        <v>#NAME?</v>
      </c>
      <c r="T5216" s="199">
        <v>0</v>
      </c>
      <c r="U5216" s="199">
        <v>0</v>
      </c>
    </row>
    <row r="5217" spans="9:21" x14ac:dyDescent="0.3">
      <c r="I5217" s="199">
        <v>0</v>
      </c>
      <c r="J5217" s="199">
        <v>0</v>
      </c>
      <c r="K5217" s="199" t="e">
        <f ca="1"/>
        <v>#NAME?</v>
      </c>
      <c r="T5217" s="199">
        <v>0</v>
      </c>
      <c r="U5217" s="199">
        <v>0</v>
      </c>
    </row>
    <row r="5218" spans="9:21" x14ac:dyDescent="0.3">
      <c r="I5218" s="199">
        <v>0</v>
      </c>
      <c r="J5218" s="199">
        <v>0</v>
      </c>
      <c r="K5218" s="199" t="e">
        <f ca="1"/>
        <v>#NAME?</v>
      </c>
      <c r="T5218" s="199">
        <v>0</v>
      </c>
      <c r="U5218" s="199">
        <v>0</v>
      </c>
    </row>
    <row r="5219" spans="9:21" x14ac:dyDescent="0.3">
      <c r="I5219" s="199">
        <v>0</v>
      </c>
      <c r="J5219" s="199">
        <v>0</v>
      </c>
      <c r="K5219" s="199" t="e">
        <f ca="1"/>
        <v>#NAME?</v>
      </c>
      <c r="T5219" s="199">
        <v>0</v>
      </c>
      <c r="U5219" s="199">
        <v>0</v>
      </c>
    </row>
    <row r="5220" spans="9:21" x14ac:dyDescent="0.3">
      <c r="I5220" s="199">
        <v>0</v>
      </c>
      <c r="J5220" s="199">
        <v>0</v>
      </c>
      <c r="K5220" s="199" t="e">
        <f ca="1"/>
        <v>#NAME?</v>
      </c>
      <c r="T5220" s="199">
        <v>0</v>
      </c>
      <c r="U5220" s="199">
        <v>0</v>
      </c>
    </row>
    <row r="5221" spans="9:21" x14ac:dyDescent="0.3">
      <c r="I5221" s="199">
        <v>0</v>
      </c>
      <c r="J5221" s="199">
        <v>0</v>
      </c>
      <c r="K5221" s="199" t="e">
        <f ca="1"/>
        <v>#NAME?</v>
      </c>
      <c r="T5221" s="199">
        <v>0</v>
      </c>
      <c r="U5221" s="199">
        <v>0</v>
      </c>
    </row>
    <row r="5222" spans="9:21" x14ac:dyDescent="0.3">
      <c r="I5222" s="199">
        <v>0</v>
      </c>
      <c r="J5222" s="199">
        <v>0</v>
      </c>
      <c r="K5222" s="199" t="e">
        <f ca="1"/>
        <v>#NAME?</v>
      </c>
      <c r="T5222" s="199">
        <v>0</v>
      </c>
      <c r="U5222" s="199">
        <v>0</v>
      </c>
    </row>
    <row r="5223" spans="9:21" x14ac:dyDescent="0.3">
      <c r="I5223" s="199">
        <v>0</v>
      </c>
      <c r="J5223" s="199">
        <v>0</v>
      </c>
      <c r="K5223" s="199" t="e">
        <f ca="1"/>
        <v>#NAME?</v>
      </c>
      <c r="T5223" s="199">
        <v>0</v>
      </c>
      <c r="U5223" s="199">
        <v>0</v>
      </c>
    </row>
    <row r="5224" spans="9:21" x14ac:dyDescent="0.3">
      <c r="I5224" s="199">
        <v>0</v>
      </c>
      <c r="J5224" s="199">
        <v>0</v>
      </c>
      <c r="K5224" s="199" t="e">
        <f ca="1"/>
        <v>#NAME?</v>
      </c>
      <c r="T5224" s="199">
        <v>0</v>
      </c>
      <c r="U5224" s="199">
        <v>0</v>
      </c>
    </row>
    <row r="5225" spans="9:21" x14ac:dyDescent="0.3">
      <c r="I5225" s="199">
        <v>13892.132022700842</v>
      </c>
      <c r="J5225" s="199">
        <v>0</v>
      </c>
      <c r="K5225" s="199" t="e">
        <f ca="1"/>
        <v>#NAME?</v>
      </c>
      <c r="T5225" s="199">
        <v>13892.132022700842</v>
      </c>
      <c r="U5225" s="199">
        <v>0</v>
      </c>
    </row>
    <row r="5226" spans="9:21" x14ac:dyDescent="0.3">
      <c r="I5226" s="199">
        <v>0</v>
      </c>
      <c r="J5226" s="199">
        <v>0</v>
      </c>
      <c r="K5226" s="199" t="e">
        <f ca="1"/>
        <v>#NAME?</v>
      </c>
      <c r="T5226" s="199">
        <v>0</v>
      </c>
      <c r="U5226" s="199">
        <v>0</v>
      </c>
    </row>
    <row r="5227" spans="9:21" x14ac:dyDescent="0.3">
      <c r="I5227" s="199">
        <v>0</v>
      </c>
      <c r="J5227" s="199">
        <v>0</v>
      </c>
      <c r="K5227" s="199" t="e">
        <f ca="1"/>
        <v>#NAME?</v>
      </c>
      <c r="T5227" s="199">
        <v>0</v>
      </c>
      <c r="U5227" s="199">
        <v>0</v>
      </c>
    </row>
    <row r="5228" spans="9:21" x14ac:dyDescent="0.3">
      <c r="I5228" s="199">
        <v>0</v>
      </c>
      <c r="J5228" s="199">
        <v>0</v>
      </c>
      <c r="K5228" s="199" t="e">
        <f ca="1"/>
        <v>#NAME?</v>
      </c>
      <c r="T5228" s="199">
        <v>0</v>
      </c>
      <c r="U5228" s="199">
        <v>0</v>
      </c>
    </row>
    <row r="5229" spans="9:21" x14ac:dyDescent="0.3">
      <c r="I5229" s="199">
        <v>0</v>
      </c>
      <c r="J5229" s="199">
        <v>0</v>
      </c>
      <c r="K5229" s="199" t="e">
        <f ca="1"/>
        <v>#NAME?</v>
      </c>
      <c r="T5229" s="199">
        <v>0</v>
      </c>
      <c r="U5229" s="199">
        <v>192466.48084433377</v>
      </c>
    </row>
    <row r="5230" spans="9:21" x14ac:dyDescent="0.3">
      <c r="I5230" s="199">
        <v>0</v>
      </c>
      <c r="J5230" s="199">
        <v>0</v>
      </c>
      <c r="K5230" s="199" t="e">
        <f ca="1"/>
        <v>#NAME?</v>
      </c>
      <c r="T5230" s="199">
        <v>0</v>
      </c>
      <c r="U5230" s="199">
        <v>0</v>
      </c>
    </row>
    <row r="5231" spans="9:21" x14ac:dyDescent="0.3">
      <c r="I5231" s="199">
        <v>0</v>
      </c>
      <c r="J5231" s="199">
        <v>0</v>
      </c>
      <c r="K5231" s="199" t="e">
        <f ca="1"/>
        <v>#NAME?</v>
      </c>
      <c r="T5231" s="199">
        <v>0</v>
      </c>
      <c r="U5231" s="199">
        <v>0</v>
      </c>
    </row>
    <row r="5232" spans="9:21" x14ac:dyDescent="0.3">
      <c r="I5232" s="199">
        <v>0</v>
      </c>
      <c r="J5232" s="199">
        <v>0</v>
      </c>
      <c r="K5232" s="199" t="e">
        <f ca="1"/>
        <v>#NAME?</v>
      </c>
      <c r="T5232" s="199">
        <v>0</v>
      </c>
      <c r="U5232" s="199">
        <v>0</v>
      </c>
    </row>
    <row r="5233" spans="9:21" x14ac:dyDescent="0.3">
      <c r="I5233" s="199">
        <v>0</v>
      </c>
      <c r="J5233" s="199">
        <v>0</v>
      </c>
      <c r="K5233" s="199" t="e">
        <f ca="1"/>
        <v>#NAME?</v>
      </c>
      <c r="T5233" s="199">
        <v>0</v>
      </c>
      <c r="U5233" s="199">
        <v>0</v>
      </c>
    </row>
    <row r="5234" spans="9:21" x14ac:dyDescent="0.3">
      <c r="I5234" s="199">
        <v>0</v>
      </c>
      <c r="J5234" s="199">
        <v>0</v>
      </c>
      <c r="K5234" s="199" t="e">
        <f ca="1"/>
        <v>#NAME?</v>
      </c>
      <c r="T5234" s="199">
        <v>0</v>
      </c>
      <c r="U5234" s="199">
        <v>0</v>
      </c>
    </row>
    <row r="5235" spans="9:21" x14ac:dyDescent="0.3">
      <c r="I5235" s="199">
        <v>0</v>
      </c>
      <c r="J5235" s="199">
        <v>0</v>
      </c>
      <c r="K5235" s="199" t="e">
        <f ca="1"/>
        <v>#NAME?</v>
      </c>
      <c r="T5235" s="199">
        <v>0</v>
      </c>
      <c r="U5235" s="199">
        <v>0</v>
      </c>
    </row>
    <row r="5236" spans="9:21" x14ac:dyDescent="0.3">
      <c r="I5236" s="199">
        <v>0</v>
      </c>
      <c r="J5236" s="199">
        <v>0</v>
      </c>
      <c r="K5236" s="199" t="e">
        <f ca="1"/>
        <v>#NAME?</v>
      </c>
      <c r="T5236" s="199">
        <v>0</v>
      </c>
      <c r="U5236" s="199">
        <v>0</v>
      </c>
    </row>
    <row r="5237" spans="9:21" x14ac:dyDescent="0.3">
      <c r="I5237" s="199">
        <v>0</v>
      </c>
      <c r="J5237" s="199">
        <v>0</v>
      </c>
      <c r="K5237" s="199" t="e">
        <f ca="1"/>
        <v>#NAME?</v>
      </c>
      <c r="T5237" s="199">
        <v>0</v>
      </c>
      <c r="U5237" s="199">
        <v>0</v>
      </c>
    </row>
    <row r="5238" spans="9:21" x14ac:dyDescent="0.3">
      <c r="I5238" s="199">
        <v>0</v>
      </c>
      <c r="J5238" s="199">
        <v>0</v>
      </c>
      <c r="K5238" s="199" t="e">
        <f ca="1"/>
        <v>#NAME?</v>
      </c>
      <c r="T5238" s="199">
        <v>0</v>
      </c>
      <c r="U5238" s="199">
        <v>0</v>
      </c>
    </row>
    <row r="5239" spans="9:21" x14ac:dyDescent="0.3">
      <c r="I5239" s="199">
        <v>0</v>
      </c>
      <c r="J5239" s="199">
        <v>0</v>
      </c>
      <c r="K5239" s="199" t="e">
        <f ca="1"/>
        <v>#NAME?</v>
      </c>
      <c r="T5239" s="199">
        <v>0</v>
      </c>
      <c r="U5239" s="199">
        <v>0</v>
      </c>
    </row>
    <row r="5240" spans="9:21" x14ac:dyDescent="0.3">
      <c r="I5240" s="199">
        <v>0</v>
      </c>
      <c r="J5240" s="199">
        <v>0</v>
      </c>
      <c r="K5240" s="199" t="e">
        <f ca="1"/>
        <v>#NAME?</v>
      </c>
      <c r="T5240" s="199">
        <v>0</v>
      </c>
      <c r="U5240" s="199">
        <v>0</v>
      </c>
    </row>
    <row r="5241" spans="9:21" x14ac:dyDescent="0.3">
      <c r="I5241" s="199">
        <v>0</v>
      </c>
      <c r="J5241" s="199">
        <v>0</v>
      </c>
      <c r="K5241" s="199" t="e">
        <f ca="1"/>
        <v>#NAME?</v>
      </c>
      <c r="T5241" s="199">
        <v>0</v>
      </c>
      <c r="U5241" s="199">
        <v>0</v>
      </c>
    </row>
    <row r="5242" spans="9:21" x14ac:dyDescent="0.3">
      <c r="I5242" s="199">
        <v>0</v>
      </c>
      <c r="J5242" s="199">
        <v>0</v>
      </c>
      <c r="K5242" s="199" t="e">
        <f ca="1"/>
        <v>#NAME?</v>
      </c>
      <c r="T5242" s="199">
        <v>0</v>
      </c>
      <c r="U5242" s="199">
        <v>0</v>
      </c>
    </row>
    <row r="5243" spans="9:21" x14ac:dyDescent="0.3">
      <c r="I5243" s="199">
        <v>0</v>
      </c>
      <c r="J5243" s="199">
        <v>0</v>
      </c>
      <c r="K5243" s="199" t="e">
        <f ca="1"/>
        <v>#NAME?</v>
      </c>
      <c r="T5243" s="199">
        <v>0</v>
      </c>
      <c r="U5243" s="199">
        <v>0</v>
      </c>
    </row>
    <row r="5244" spans="9:21" x14ac:dyDescent="0.3">
      <c r="I5244" s="199">
        <v>0</v>
      </c>
      <c r="J5244" s="199">
        <v>0</v>
      </c>
      <c r="K5244" s="199" t="e">
        <f ca="1"/>
        <v>#NAME?</v>
      </c>
      <c r="T5244" s="199">
        <v>0</v>
      </c>
      <c r="U5244" s="199">
        <v>0</v>
      </c>
    </row>
    <row r="5245" spans="9:21" x14ac:dyDescent="0.3">
      <c r="I5245" s="199">
        <v>0</v>
      </c>
      <c r="J5245" s="199">
        <v>0</v>
      </c>
      <c r="K5245" s="199" t="e">
        <f ca="1"/>
        <v>#NAME?</v>
      </c>
      <c r="T5245" s="199">
        <v>0</v>
      </c>
      <c r="U5245" s="199">
        <v>0</v>
      </c>
    </row>
    <row r="5246" spans="9:21" x14ac:dyDescent="0.3">
      <c r="I5246" s="199">
        <v>0</v>
      </c>
      <c r="J5246" s="199">
        <v>0</v>
      </c>
      <c r="K5246" s="199" t="e">
        <f ca="1"/>
        <v>#NAME?</v>
      </c>
      <c r="T5246" s="199">
        <v>0</v>
      </c>
      <c r="U5246" s="199">
        <v>0</v>
      </c>
    </row>
    <row r="5247" spans="9:21" x14ac:dyDescent="0.3">
      <c r="I5247" s="199">
        <v>0</v>
      </c>
      <c r="J5247" s="199">
        <v>0</v>
      </c>
      <c r="K5247" s="199" t="e">
        <f ca="1"/>
        <v>#NAME?</v>
      </c>
      <c r="T5247" s="199">
        <v>0</v>
      </c>
      <c r="U5247" s="199">
        <v>0</v>
      </c>
    </row>
    <row r="5248" spans="9:21" x14ac:dyDescent="0.3">
      <c r="I5248" s="199">
        <v>0</v>
      </c>
      <c r="J5248" s="199">
        <v>0</v>
      </c>
      <c r="K5248" s="199" t="e">
        <f ca="1"/>
        <v>#NAME?</v>
      </c>
      <c r="T5248" s="199">
        <v>0</v>
      </c>
      <c r="U5248" s="199">
        <v>0</v>
      </c>
    </row>
    <row r="5249" spans="9:21" x14ac:dyDescent="0.3">
      <c r="I5249" s="199">
        <v>0</v>
      </c>
      <c r="J5249" s="199">
        <v>0</v>
      </c>
      <c r="K5249" s="199" t="e">
        <f ca="1"/>
        <v>#NAME?</v>
      </c>
      <c r="T5249" s="199">
        <v>0</v>
      </c>
      <c r="U5249" s="199">
        <v>0</v>
      </c>
    </row>
    <row r="5250" spans="9:21" x14ac:dyDescent="0.3">
      <c r="I5250" s="199">
        <v>0</v>
      </c>
      <c r="J5250" s="199">
        <v>0</v>
      </c>
      <c r="K5250" s="199" t="e">
        <f ca="1"/>
        <v>#NAME?</v>
      </c>
      <c r="T5250" s="199">
        <v>0</v>
      </c>
      <c r="U5250" s="199">
        <v>0</v>
      </c>
    </row>
    <row r="5251" spans="9:21" x14ac:dyDescent="0.3">
      <c r="I5251" s="199">
        <v>0</v>
      </c>
      <c r="J5251" s="199">
        <v>0</v>
      </c>
      <c r="K5251" s="199" t="e">
        <f ca="1"/>
        <v>#NAME?</v>
      </c>
      <c r="T5251" s="199">
        <v>0</v>
      </c>
      <c r="U5251" s="199">
        <v>0</v>
      </c>
    </row>
    <row r="5252" spans="9:21" x14ac:dyDescent="0.3">
      <c r="I5252" s="199">
        <v>0</v>
      </c>
      <c r="J5252" s="199">
        <v>0</v>
      </c>
      <c r="K5252" s="199" t="e">
        <f ca="1"/>
        <v>#NAME?</v>
      </c>
      <c r="T5252" s="199">
        <v>0</v>
      </c>
      <c r="U5252" s="199">
        <v>0</v>
      </c>
    </row>
    <row r="5253" spans="9:21" x14ac:dyDescent="0.3">
      <c r="I5253" s="199">
        <v>0</v>
      </c>
      <c r="J5253" s="199">
        <v>0</v>
      </c>
      <c r="K5253" s="199" t="e">
        <f ca="1"/>
        <v>#NAME?</v>
      </c>
      <c r="T5253" s="199">
        <v>0</v>
      </c>
      <c r="U5253" s="199">
        <v>0</v>
      </c>
    </row>
    <row r="5254" spans="9:21" x14ac:dyDescent="0.3">
      <c r="I5254" s="199">
        <v>0</v>
      </c>
      <c r="J5254" s="199">
        <v>0</v>
      </c>
      <c r="K5254" s="199" t="e">
        <f ca="1"/>
        <v>#NAME?</v>
      </c>
      <c r="T5254" s="199">
        <v>0</v>
      </c>
      <c r="U5254" s="199">
        <v>0</v>
      </c>
    </row>
    <row r="5255" spans="9:21" x14ac:dyDescent="0.3">
      <c r="I5255" s="199">
        <v>0</v>
      </c>
      <c r="J5255" s="199">
        <v>0</v>
      </c>
      <c r="K5255" s="199" t="e">
        <f ca="1"/>
        <v>#NAME?</v>
      </c>
      <c r="T5255" s="199">
        <v>0</v>
      </c>
      <c r="U5255" s="199">
        <v>0</v>
      </c>
    </row>
    <row r="5256" spans="9:21" x14ac:dyDescent="0.3">
      <c r="I5256" s="199">
        <v>0</v>
      </c>
      <c r="J5256" s="199">
        <v>0</v>
      </c>
      <c r="K5256" s="199" t="e">
        <f ca="1"/>
        <v>#NAME?</v>
      </c>
      <c r="T5256" s="199">
        <v>0</v>
      </c>
      <c r="U5256" s="199">
        <v>0</v>
      </c>
    </row>
    <row r="5257" spans="9:21" x14ac:dyDescent="0.3">
      <c r="I5257" s="199">
        <v>0</v>
      </c>
      <c r="J5257" s="199">
        <v>0</v>
      </c>
      <c r="K5257" s="199" t="e">
        <f ca="1"/>
        <v>#NAME?</v>
      </c>
      <c r="T5257" s="199">
        <v>0</v>
      </c>
      <c r="U5257" s="199">
        <v>0</v>
      </c>
    </row>
    <row r="5258" spans="9:21" x14ac:dyDescent="0.3">
      <c r="I5258" s="199">
        <v>0</v>
      </c>
      <c r="J5258" s="199">
        <v>0</v>
      </c>
      <c r="K5258" s="199" t="e">
        <f ca="1"/>
        <v>#NAME?</v>
      </c>
      <c r="T5258" s="199">
        <v>0</v>
      </c>
      <c r="U5258" s="199">
        <v>0</v>
      </c>
    </row>
    <row r="5259" spans="9:21" x14ac:dyDescent="0.3">
      <c r="I5259" s="199">
        <v>0</v>
      </c>
      <c r="J5259" s="199">
        <v>0</v>
      </c>
      <c r="K5259" s="199" t="e">
        <f ca="1"/>
        <v>#NAME?</v>
      </c>
      <c r="T5259" s="199">
        <v>0</v>
      </c>
      <c r="U5259" s="199">
        <v>0</v>
      </c>
    </row>
    <row r="5260" spans="9:21" x14ac:dyDescent="0.3">
      <c r="I5260" s="199">
        <v>0</v>
      </c>
      <c r="J5260" s="199">
        <v>0</v>
      </c>
      <c r="K5260" s="199" t="e">
        <f ca="1"/>
        <v>#NAME?</v>
      </c>
      <c r="T5260" s="199">
        <v>0</v>
      </c>
      <c r="U5260" s="199">
        <v>0</v>
      </c>
    </row>
    <row r="5261" spans="9:21" x14ac:dyDescent="0.3">
      <c r="I5261" s="199">
        <v>0</v>
      </c>
      <c r="J5261" s="199">
        <v>0</v>
      </c>
      <c r="K5261" s="199" t="e">
        <f ca="1"/>
        <v>#NAME?</v>
      </c>
      <c r="T5261" s="199">
        <v>0</v>
      </c>
      <c r="U5261" s="199">
        <v>0</v>
      </c>
    </row>
    <row r="5262" spans="9:21" x14ac:dyDescent="0.3">
      <c r="I5262" s="199">
        <v>0</v>
      </c>
      <c r="J5262" s="199">
        <v>0</v>
      </c>
      <c r="K5262" s="199" t="e">
        <f ca="1"/>
        <v>#NAME?</v>
      </c>
      <c r="T5262" s="199">
        <v>0</v>
      </c>
      <c r="U5262" s="199">
        <v>0</v>
      </c>
    </row>
    <row r="5263" spans="9:21" x14ac:dyDescent="0.3">
      <c r="I5263" s="199">
        <v>0</v>
      </c>
      <c r="J5263" s="199">
        <v>0</v>
      </c>
      <c r="K5263" s="199" t="e">
        <f ca="1"/>
        <v>#NAME?</v>
      </c>
      <c r="T5263" s="199">
        <v>0</v>
      </c>
      <c r="U5263" s="199">
        <v>0</v>
      </c>
    </row>
    <row r="5264" spans="9:21" x14ac:dyDescent="0.3">
      <c r="I5264" s="199">
        <v>0</v>
      </c>
      <c r="J5264" s="199">
        <v>0</v>
      </c>
      <c r="K5264" s="199" t="e">
        <f ca="1"/>
        <v>#NAME?</v>
      </c>
      <c r="T5264" s="199">
        <v>0</v>
      </c>
      <c r="U5264" s="199">
        <v>0</v>
      </c>
    </row>
    <row r="5265" spans="9:21" x14ac:dyDescent="0.3">
      <c r="I5265" s="199">
        <v>0</v>
      </c>
      <c r="J5265" s="199">
        <v>0</v>
      </c>
      <c r="K5265" s="199" t="e">
        <f ca="1"/>
        <v>#NAME?</v>
      </c>
      <c r="T5265" s="199">
        <v>0</v>
      </c>
      <c r="U5265" s="199">
        <v>0</v>
      </c>
    </row>
    <row r="5266" spans="9:21" x14ac:dyDescent="0.3">
      <c r="I5266" s="199">
        <v>0</v>
      </c>
      <c r="J5266" s="199">
        <v>0</v>
      </c>
      <c r="K5266" s="199" t="e">
        <f ca="1"/>
        <v>#NAME?</v>
      </c>
      <c r="T5266" s="199">
        <v>0</v>
      </c>
      <c r="U5266" s="199">
        <v>0</v>
      </c>
    </row>
    <row r="5267" spans="9:21" x14ac:dyDescent="0.3">
      <c r="I5267" s="199">
        <v>0</v>
      </c>
      <c r="J5267" s="199">
        <v>0</v>
      </c>
      <c r="K5267" s="199" t="e">
        <f ca="1"/>
        <v>#NAME?</v>
      </c>
      <c r="T5267" s="199">
        <v>0</v>
      </c>
      <c r="U5267" s="199">
        <v>0</v>
      </c>
    </row>
    <row r="5268" spans="9:21" x14ac:dyDescent="0.3">
      <c r="I5268" s="199">
        <v>0</v>
      </c>
      <c r="J5268" s="199">
        <v>0</v>
      </c>
      <c r="K5268" s="199" t="e">
        <f ca="1"/>
        <v>#NAME?</v>
      </c>
      <c r="T5268" s="199">
        <v>0</v>
      </c>
      <c r="U5268" s="199">
        <v>0</v>
      </c>
    </row>
    <row r="5269" spans="9:21" x14ac:dyDescent="0.3">
      <c r="I5269" s="199">
        <v>0</v>
      </c>
      <c r="J5269" s="199">
        <v>0</v>
      </c>
      <c r="K5269" s="199" t="e">
        <f ca="1"/>
        <v>#NAME?</v>
      </c>
      <c r="T5269" s="199">
        <v>0</v>
      </c>
      <c r="U5269" s="199">
        <v>0</v>
      </c>
    </row>
    <row r="5270" spans="9:21" x14ac:dyDescent="0.3">
      <c r="I5270" s="199">
        <v>0</v>
      </c>
      <c r="J5270" s="199">
        <v>0</v>
      </c>
      <c r="K5270" s="199" t="e">
        <f ca="1"/>
        <v>#NAME?</v>
      </c>
      <c r="T5270" s="199">
        <v>0</v>
      </c>
      <c r="U5270" s="199">
        <v>0</v>
      </c>
    </row>
    <row r="5271" spans="9:21" x14ac:dyDescent="0.3">
      <c r="I5271" s="199">
        <v>0</v>
      </c>
      <c r="J5271" s="199">
        <v>0</v>
      </c>
      <c r="K5271" s="199" t="e">
        <f ca="1"/>
        <v>#NAME?</v>
      </c>
      <c r="T5271" s="199">
        <v>0</v>
      </c>
      <c r="U5271" s="199">
        <v>0</v>
      </c>
    </row>
    <row r="5272" spans="9:21" x14ac:dyDescent="0.3">
      <c r="I5272" s="199">
        <v>0</v>
      </c>
      <c r="J5272" s="199">
        <v>0</v>
      </c>
      <c r="K5272" s="199" t="e">
        <f ca="1"/>
        <v>#NAME?</v>
      </c>
      <c r="T5272" s="199">
        <v>0</v>
      </c>
      <c r="U5272" s="199">
        <v>0</v>
      </c>
    </row>
    <row r="5273" spans="9:21" x14ac:dyDescent="0.3">
      <c r="I5273" s="199">
        <v>0</v>
      </c>
      <c r="J5273" s="199">
        <v>0</v>
      </c>
      <c r="K5273" s="199" t="e">
        <f ca="1"/>
        <v>#NAME?</v>
      </c>
      <c r="T5273" s="199">
        <v>0</v>
      </c>
      <c r="U5273" s="199">
        <v>0</v>
      </c>
    </row>
    <row r="5274" spans="9:21" x14ac:dyDescent="0.3">
      <c r="I5274" s="199">
        <v>0</v>
      </c>
      <c r="J5274" s="199">
        <v>0</v>
      </c>
      <c r="K5274" s="199" t="e">
        <f ca="1"/>
        <v>#NAME?</v>
      </c>
      <c r="T5274" s="199">
        <v>0</v>
      </c>
      <c r="U5274" s="199">
        <v>0</v>
      </c>
    </row>
    <row r="5275" spans="9:21" x14ac:dyDescent="0.3">
      <c r="I5275" s="199">
        <v>0</v>
      </c>
      <c r="J5275" s="199">
        <v>0</v>
      </c>
      <c r="K5275" s="199" t="e">
        <f ca="1"/>
        <v>#NAME?</v>
      </c>
      <c r="T5275" s="199">
        <v>0</v>
      </c>
      <c r="U5275" s="199">
        <v>0</v>
      </c>
    </row>
    <row r="5276" spans="9:21" x14ac:dyDescent="0.3">
      <c r="I5276" s="199">
        <v>0</v>
      </c>
      <c r="J5276" s="199">
        <v>0</v>
      </c>
      <c r="K5276" s="199" t="e">
        <f ca="1"/>
        <v>#NAME?</v>
      </c>
      <c r="T5276" s="199">
        <v>0</v>
      </c>
      <c r="U5276" s="199">
        <v>0</v>
      </c>
    </row>
    <row r="5277" spans="9:21" x14ac:dyDescent="0.3">
      <c r="I5277" s="199">
        <v>0</v>
      </c>
      <c r="J5277" s="199">
        <v>0</v>
      </c>
      <c r="K5277" s="199" t="e">
        <f ca="1"/>
        <v>#NAME?</v>
      </c>
      <c r="T5277" s="199">
        <v>0</v>
      </c>
      <c r="U5277" s="199">
        <v>0</v>
      </c>
    </row>
    <row r="5278" spans="9:21" x14ac:dyDescent="0.3">
      <c r="I5278" s="199">
        <v>0</v>
      </c>
      <c r="J5278" s="199">
        <v>0</v>
      </c>
      <c r="K5278" s="199" t="e">
        <f ca="1"/>
        <v>#NAME?</v>
      </c>
      <c r="T5278" s="199">
        <v>0</v>
      </c>
      <c r="U5278" s="199">
        <v>51852.250382608196</v>
      </c>
    </row>
    <row r="5279" spans="9:21" x14ac:dyDescent="0.3">
      <c r="I5279" s="199">
        <v>0</v>
      </c>
      <c r="J5279" s="199">
        <v>0</v>
      </c>
      <c r="K5279" s="199" t="e">
        <f ca="1"/>
        <v>#NAME?</v>
      </c>
      <c r="T5279" s="199">
        <v>0</v>
      </c>
      <c r="U5279" s="199">
        <v>0</v>
      </c>
    </row>
    <row r="5280" spans="9:21" x14ac:dyDescent="0.3">
      <c r="I5280" s="199">
        <v>0</v>
      </c>
      <c r="J5280" s="199">
        <v>0</v>
      </c>
      <c r="K5280" s="199" t="e">
        <f ca="1"/>
        <v>#NAME?</v>
      </c>
      <c r="T5280" s="199">
        <v>0</v>
      </c>
      <c r="U5280" s="199">
        <v>0</v>
      </c>
    </row>
    <row r="5281" spans="9:21" x14ac:dyDescent="0.3">
      <c r="I5281" s="199">
        <v>0</v>
      </c>
      <c r="J5281" s="199">
        <v>0</v>
      </c>
      <c r="K5281" s="199" t="e">
        <f ca="1"/>
        <v>#NAME?</v>
      </c>
      <c r="T5281" s="199">
        <v>0</v>
      </c>
      <c r="U5281" s="199">
        <v>0</v>
      </c>
    </row>
    <row r="5282" spans="9:21" x14ac:dyDescent="0.3">
      <c r="I5282" s="199">
        <v>0</v>
      </c>
      <c r="J5282" s="199">
        <v>0</v>
      </c>
      <c r="K5282" s="199" t="e">
        <f ca="1"/>
        <v>#NAME?</v>
      </c>
      <c r="T5282" s="199">
        <v>0</v>
      </c>
      <c r="U5282" s="199">
        <v>0</v>
      </c>
    </row>
    <row r="5283" spans="9:21" x14ac:dyDescent="0.3">
      <c r="I5283" s="199">
        <v>0</v>
      </c>
      <c r="J5283" s="199">
        <v>0</v>
      </c>
      <c r="K5283" s="199" t="e">
        <f ca="1"/>
        <v>#NAME?</v>
      </c>
      <c r="T5283" s="199">
        <v>0</v>
      </c>
      <c r="U5283" s="199">
        <v>0</v>
      </c>
    </row>
    <row r="5284" spans="9:21" x14ac:dyDescent="0.3">
      <c r="I5284" s="199">
        <v>0</v>
      </c>
      <c r="J5284" s="199">
        <v>0</v>
      </c>
      <c r="K5284" s="199" t="e">
        <f ca="1"/>
        <v>#NAME?</v>
      </c>
      <c r="T5284" s="199">
        <v>0</v>
      </c>
      <c r="U5284" s="199">
        <v>0</v>
      </c>
    </row>
    <row r="5285" spans="9:21" x14ac:dyDescent="0.3">
      <c r="I5285" s="199">
        <v>0</v>
      </c>
      <c r="J5285" s="199">
        <v>0</v>
      </c>
      <c r="K5285" s="199" t="e">
        <f ca="1"/>
        <v>#NAME?</v>
      </c>
      <c r="T5285" s="199">
        <v>0</v>
      </c>
      <c r="U5285" s="199">
        <v>0</v>
      </c>
    </row>
    <row r="5286" spans="9:21" x14ac:dyDescent="0.3">
      <c r="I5286" s="199">
        <v>0</v>
      </c>
      <c r="J5286" s="199">
        <v>0</v>
      </c>
      <c r="K5286" s="199" t="e">
        <f ca="1"/>
        <v>#NAME?</v>
      </c>
      <c r="T5286" s="199">
        <v>0</v>
      </c>
      <c r="U5286" s="199">
        <v>0</v>
      </c>
    </row>
    <row r="5287" spans="9:21" x14ac:dyDescent="0.3">
      <c r="I5287" s="199">
        <v>0</v>
      </c>
      <c r="J5287" s="199">
        <v>0</v>
      </c>
      <c r="K5287" s="199" t="e">
        <f ca="1"/>
        <v>#NAME?</v>
      </c>
      <c r="T5287" s="199">
        <v>0</v>
      </c>
      <c r="U5287" s="199">
        <v>0</v>
      </c>
    </row>
    <row r="5288" spans="9:21" x14ac:dyDescent="0.3">
      <c r="I5288" s="199">
        <v>0</v>
      </c>
      <c r="J5288" s="199">
        <v>0</v>
      </c>
      <c r="K5288" s="199" t="e">
        <f ca="1"/>
        <v>#NAME?</v>
      </c>
      <c r="T5288" s="199">
        <v>0</v>
      </c>
      <c r="U5288" s="199">
        <v>0</v>
      </c>
    </row>
    <row r="5289" spans="9:21" x14ac:dyDescent="0.3">
      <c r="I5289" s="199">
        <v>0</v>
      </c>
      <c r="J5289" s="199">
        <v>0</v>
      </c>
      <c r="K5289" s="199" t="e">
        <f ca="1"/>
        <v>#NAME?</v>
      </c>
      <c r="T5289" s="199">
        <v>0</v>
      </c>
      <c r="U5289" s="199">
        <v>0</v>
      </c>
    </row>
    <row r="5290" spans="9:21" x14ac:dyDescent="0.3">
      <c r="I5290" s="199">
        <v>0</v>
      </c>
      <c r="J5290" s="199">
        <v>0</v>
      </c>
      <c r="K5290" s="199" t="e">
        <f ca="1"/>
        <v>#NAME?</v>
      </c>
      <c r="T5290" s="199">
        <v>0</v>
      </c>
      <c r="U5290" s="199">
        <v>0</v>
      </c>
    </row>
    <row r="5291" spans="9:21" x14ac:dyDescent="0.3">
      <c r="I5291" s="199">
        <v>0</v>
      </c>
      <c r="J5291" s="199">
        <v>0</v>
      </c>
      <c r="K5291" s="199" t="e">
        <f ca="1"/>
        <v>#NAME?</v>
      </c>
      <c r="T5291" s="199">
        <v>0</v>
      </c>
      <c r="U5291" s="199">
        <v>0</v>
      </c>
    </row>
    <row r="5292" spans="9:21" x14ac:dyDescent="0.3">
      <c r="I5292" s="199">
        <v>0</v>
      </c>
      <c r="J5292" s="199">
        <v>0</v>
      </c>
      <c r="K5292" s="199" t="e">
        <f ca="1"/>
        <v>#NAME?</v>
      </c>
      <c r="T5292" s="199">
        <v>0</v>
      </c>
      <c r="U5292" s="199">
        <v>0</v>
      </c>
    </row>
    <row r="5293" spans="9:21" x14ac:dyDescent="0.3">
      <c r="I5293" s="199">
        <v>0</v>
      </c>
      <c r="J5293" s="199">
        <v>0</v>
      </c>
      <c r="K5293" s="199" t="e">
        <f ca="1"/>
        <v>#NAME?</v>
      </c>
      <c r="T5293" s="199">
        <v>0</v>
      </c>
      <c r="U5293" s="199">
        <v>0</v>
      </c>
    </row>
    <row r="5294" spans="9:21" x14ac:dyDescent="0.3">
      <c r="I5294" s="199">
        <v>0</v>
      </c>
      <c r="J5294" s="199">
        <v>0</v>
      </c>
      <c r="K5294" s="199" t="e">
        <f ca="1"/>
        <v>#NAME?</v>
      </c>
      <c r="T5294" s="199">
        <v>0</v>
      </c>
      <c r="U5294" s="199">
        <v>0</v>
      </c>
    </row>
    <row r="5295" spans="9:21" x14ac:dyDescent="0.3">
      <c r="I5295" s="199">
        <v>0</v>
      </c>
      <c r="J5295" s="199">
        <v>0</v>
      </c>
      <c r="K5295" s="199" t="e">
        <f ca="1"/>
        <v>#NAME?</v>
      </c>
      <c r="T5295" s="199">
        <v>0</v>
      </c>
      <c r="U5295" s="199">
        <v>0</v>
      </c>
    </row>
    <row r="5296" spans="9:21" x14ac:dyDescent="0.3">
      <c r="I5296" s="199">
        <v>0</v>
      </c>
      <c r="J5296" s="199">
        <v>0</v>
      </c>
      <c r="K5296" s="199" t="e">
        <f ca="1"/>
        <v>#NAME?</v>
      </c>
      <c r="T5296" s="199">
        <v>0</v>
      </c>
      <c r="U5296" s="199">
        <v>0</v>
      </c>
    </row>
    <row r="5297" spans="9:21" x14ac:dyDescent="0.3">
      <c r="I5297" s="199">
        <v>0</v>
      </c>
      <c r="J5297" s="199">
        <v>0</v>
      </c>
      <c r="K5297" s="199" t="e">
        <f ca="1"/>
        <v>#NAME?</v>
      </c>
      <c r="T5297" s="199">
        <v>0</v>
      </c>
      <c r="U5297" s="199">
        <v>101208.99372595598</v>
      </c>
    </row>
    <row r="5298" spans="9:21" x14ac:dyDescent="0.3">
      <c r="I5298" s="199">
        <v>0</v>
      </c>
      <c r="J5298" s="199">
        <v>0</v>
      </c>
      <c r="K5298" s="199" t="e">
        <f ca="1"/>
        <v>#NAME?</v>
      </c>
      <c r="T5298" s="199">
        <v>0</v>
      </c>
      <c r="U5298" s="199">
        <v>0</v>
      </c>
    </row>
    <row r="5299" spans="9:21" x14ac:dyDescent="0.3">
      <c r="I5299" s="199">
        <v>0</v>
      </c>
      <c r="J5299" s="199">
        <v>0</v>
      </c>
      <c r="K5299" s="199" t="e">
        <f ca="1"/>
        <v>#NAME?</v>
      </c>
      <c r="T5299" s="199">
        <v>0</v>
      </c>
      <c r="U5299" s="199">
        <v>0</v>
      </c>
    </row>
    <row r="5300" spans="9:21" x14ac:dyDescent="0.3">
      <c r="I5300" s="199">
        <v>0</v>
      </c>
      <c r="J5300" s="199">
        <v>0</v>
      </c>
      <c r="K5300" s="199" t="e">
        <f ca="1"/>
        <v>#NAME?</v>
      </c>
      <c r="T5300" s="199">
        <v>0</v>
      </c>
      <c r="U5300" s="199">
        <v>0</v>
      </c>
    </row>
    <row r="5301" spans="9:21" x14ac:dyDescent="0.3">
      <c r="I5301" s="199">
        <v>0</v>
      </c>
      <c r="J5301" s="199">
        <v>0</v>
      </c>
      <c r="K5301" s="199" t="e">
        <f ca="1"/>
        <v>#NAME?</v>
      </c>
      <c r="T5301" s="199">
        <v>0</v>
      </c>
      <c r="U5301" s="199">
        <v>0</v>
      </c>
    </row>
    <row r="5302" spans="9:21" x14ac:dyDescent="0.3">
      <c r="I5302" s="199">
        <v>0</v>
      </c>
      <c r="J5302" s="199">
        <v>0</v>
      </c>
      <c r="K5302" s="199" t="e">
        <f ca="1"/>
        <v>#NAME?</v>
      </c>
      <c r="T5302" s="199">
        <v>0</v>
      </c>
      <c r="U5302" s="199">
        <v>0</v>
      </c>
    </row>
    <row r="5303" spans="9:21" x14ac:dyDescent="0.3">
      <c r="I5303" s="199">
        <v>0</v>
      </c>
      <c r="J5303" s="199">
        <v>0</v>
      </c>
      <c r="K5303" s="199" t="e">
        <f ca="1"/>
        <v>#NAME?</v>
      </c>
      <c r="T5303" s="199">
        <v>0</v>
      </c>
      <c r="U5303" s="199">
        <v>0</v>
      </c>
    </row>
    <row r="5304" spans="9:21" x14ac:dyDescent="0.3">
      <c r="I5304" s="199">
        <v>0</v>
      </c>
      <c r="J5304" s="199">
        <v>0</v>
      </c>
      <c r="K5304" s="199" t="e">
        <f ca="1"/>
        <v>#NAME?</v>
      </c>
      <c r="T5304" s="199">
        <v>0</v>
      </c>
      <c r="U5304" s="199">
        <v>0</v>
      </c>
    </row>
    <row r="5305" spans="9:21" x14ac:dyDescent="0.3">
      <c r="I5305" s="199">
        <v>0</v>
      </c>
      <c r="J5305" s="199">
        <v>0</v>
      </c>
      <c r="K5305" s="199" t="e">
        <f ca="1"/>
        <v>#NAME?</v>
      </c>
      <c r="T5305" s="199">
        <v>0</v>
      </c>
      <c r="U5305" s="199">
        <v>0</v>
      </c>
    </row>
    <row r="5306" spans="9:21" x14ac:dyDescent="0.3">
      <c r="I5306" s="199">
        <v>0</v>
      </c>
      <c r="J5306" s="199">
        <v>0</v>
      </c>
      <c r="K5306" s="199" t="e">
        <f ca="1"/>
        <v>#NAME?</v>
      </c>
      <c r="T5306" s="199">
        <v>0</v>
      </c>
      <c r="U5306" s="199">
        <v>0</v>
      </c>
    </row>
    <row r="5307" spans="9:21" x14ac:dyDescent="0.3">
      <c r="I5307" s="199">
        <v>0</v>
      </c>
      <c r="J5307" s="199">
        <v>0</v>
      </c>
      <c r="K5307" s="199" t="e">
        <f ca="1"/>
        <v>#NAME?</v>
      </c>
      <c r="T5307" s="199">
        <v>0</v>
      </c>
      <c r="U5307" s="199">
        <v>0</v>
      </c>
    </row>
    <row r="5308" spans="9:21" x14ac:dyDescent="0.3">
      <c r="I5308" s="199">
        <v>0</v>
      </c>
      <c r="J5308" s="199">
        <v>0</v>
      </c>
      <c r="K5308" s="199" t="e">
        <f ca="1"/>
        <v>#NAME?</v>
      </c>
      <c r="T5308" s="199">
        <v>0</v>
      </c>
      <c r="U5308" s="199">
        <v>0</v>
      </c>
    </row>
    <row r="5309" spans="9:21" x14ac:dyDescent="0.3">
      <c r="I5309" s="199">
        <v>0</v>
      </c>
      <c r="J5309" s="199">
        <v>0</v>
      </c>
      <c r="K5309" s="199" t="e">
        <f ca="1"/>
        <v>#NAME?</v>
      </c>
      <c r="T5309" s="199">
        <v>0</v>
      </c>
      <c r="U5309" s="199">
        <v>0</v>
      </c>
    </row>
    <row r="5310" spans="9:21" x14ac:dyDescent="0.3">
      <c r="I5310" s="199">
        <v>0</v>
      </c>
      <c r="J5310" s="199">
        <v>0</v>
      </c>
      <c r="K5310" s="199" t="e">
        <f ca="1"/>
        <v>#NAME?</v>
      </c>
      <c r="T5310" s="199">
        <v>0</v>
      </c>
      <c r="U5310" s="199">
        <v>0</v>
      </c>
    </row>
    <row r="5311" spans="9:21" x14ac:dyDescent="0.3">
      <c r="I5311" s="199">
        <v>0</v>
      </c>
      <c r="J5311" s="199">
        <v>0</v>
      </c>
      <c r="K5311" s="199" t="e">
        <f ca="1"/>
        <v>#NAME?</v>
      </c>
      <c r="T5311" s="199">
        <v>0</v>
      </c>
      <c r="U5311" s="199">
        <v>0</v>
      </c>
    </row>
    <row r="5312" spans="9:21" x14ac:dyDescent="0.3">
      <c r="I5312" s="199">
        <v>0</v>
      </c>
      <c r="J5312" s="199">
        <v>0</v>
      </c>
      <c r="K5312" s="199" t="e">
        <f ca="1"/>
        <v>#NAME?</v>
      </c>
      <c r="T5312" s="199">
        <v>0</v>
      </c>
      <c r="U5312" s="199">
        <v>0</v>
      </c>
    </row>
    <row r="5313" spans="9:21" x14ac:dyDescent="0.3">
      <c r="I5313" s="199">
        <v>0</v>
      </c>
      <c r="J5313" s="199">
        <v>0</v>
      </c>
      <c r="K5313" s="199" t="e">
        <f ca="1"/>
        <v>#NAME?</v>
      </c>
      <c r="T5313" s="199">
        <v>0</v>
      </c>
      <c r="U5313" s="199">
        <v>0</v>
      </c>
    </row>
    <row r="5314" spans="9:21" x14ac:dyDescent="0.3">
      <c r="I5314" s="199">
        <v>0</v>
      </c>
      <c r="J5314" s="199">
        <v>0</v>
      </c>
      <c r="K5314" s="199" t="e">
        <f ca="1"/>
        <v>#NAME?</v>
      </c>
      <c r="T5314" s="199">
        <v>0</v>
      </c>
      <c r="U5314" s="199">
        <v>0</v>
      </c>
    </row>
    <row r="5315" spans="9:21" x14ac:dyDescent="0.3">
      <c r="I5315" s="199">
        <v>0</v>
      </c>
      <c r="J5315" s="199">
        <v>0</v>
      </c>
      <c r="K5315" s="199" t="e">
        <f ca="1"/>
        <v>#NAME?</v>
      </c>
      <c r="T5315" s="199">
        <v>0</v>
      </c>
      <c r="U5315" s="199">
        <v>0</v>
      </c>
    </row>
    <row r="5316" spans="9:21" x14ac:dyDescent="0.3">
      <c r="I5316" s="199">
        <v>0</v>
      </c>
      <c r="J5316" s="199">
        <v>0</v>
      </c>
      <c r="K5316" s="199" t="e">
        <f ca="1"/>
        <v>#NAME?</v>
      </c>
      <c r="T5316" s="199">
        <v>0</v>
      </c>
      <c r="U5316" s="199">
        <v>0</v>
      </c>
    </row>
    <row r="5317" spans="9:21" x14ac:dyDescent="0.3">
      <c r="I5317" s="199">
        <v>0</v>
      </c>
      <c r="J5317" s="199">
        <v>0</v>
      </c>
      <c r="K5317" s="199" t="e">
        <f ca="1"/>
        <v>#NAME?</v>
      </c>
      <c r="T5317" s="199">
        <v>0</v>
      </c>
      <c r="U5317" s="199">
        <v>0</v>
      </c>
    </row>
    <row r="5318" spans="9:21" x14ac:dyDescent="0.3">
      <c r="I5318" s="199">
        <v>0</v>
      </c>
      <c r="J5318" s="199">
        <v>0</v>
      </c>
      <c r="K5318" s="199" t="e">
        <f ca="1"/>
        <v>#NAME?</v>
      </c>
      <c r="T5318" s="199">
        <v>0</v>
      </c>
      <c r="U5318" s="199">
        <v>0</v>
      </c>
    </row>
    <row r="5319" spans="9:21" x14ac:dyDescent="0.3">
      <c r="I5319" s="199">
        <v>0</v>
      </c>
      <c r="J5319" s="199">
        <v>0</v>
      </c>
      <c r="K5319" s="199" t="e">
        <f ca="1"/>
        <v>#NAME?</v>
      </c>
      <c r="T5319" s="199">
        <v>0</v>
      </c>
      <c r="U5319" s="199">
        <v>0</v>
      </c>
    </row>
    <row r="5320" spans="9:21" x14ac:dyDescent="0.3">
      <c r="I5320" s="199">
        <v>0</v>
      </c>
      <c r="J5320" s="199">
        <v>0</v>
      </c>
      <c r="K5320" s="199" t="e">
        <f ca="1"/>
        <v>#NAME?</v>
      </c>
      <c r="T5320" s="199">
        <v>0</v>
      </c>
      <c r="U5320" s="199">
        <v>75117.834047674798</v>
      </c>
    </row>
    <row r="5321" spans="9:21" x14ac:dyDescent="0.3">
      <c r="I5321" s="199">
        <v>0</v>
      </c>
      <c r="J5321" s="199">
        <v>0</v>
      </c>
      <c r="K5321" s="199" t="e">
        <f ca="1"/>
        <v>#NAME?</v>
      </c>
      <c r="T5321" s="199">
        <v>0</v>
      </c>
      <c r="U5321" s="199">
        <v>0</v>
      </c>
    </row>
    <row r="5322" spans="9:21" x14ac:dyDescent="0.3">
      <c r="I5322" s="199">
        <v>0</v>
      </c>
      <c r="J5322" s="199">
        <v>0</v>
      </c>
      <c r="K5322" s="199" t="e">
        <f ca="1"/>
        <v>#NAME?</v>
      </c>
      <c r="T5322" s="199">
        <v>0</v>
      </c>
      <c r="U5322" s="199">
        <v>0</v>
      </c>
    </row>
    <row r="5323" spans="9:21" x14ac:dyDescent="0.3">
      <c r="I5323" s="199">
        <v>0</v>
      </c>
      <c r="J5323" s="199">
        <v>0</v>
      </c>
      <c r="K5323" s="199" t="e">
        <f ca="1"/>
        <v>#NAME?</v>
      </c>
      <c r="T5323" s="199">
        <v>0</v>
      </c>
      <c r="U5323" s="199">
        <v>0</v>
      </c>
    </row>
    <row r="5324" spans="9:21" x14ac:dyDescent="0.3">
      <c r="I5324" s="199">
        <v>0</v>
      </c>
      <c r="J5324" s="199">
        <v>0</v>
      </c>
      <c r="K5324" s="199" t="e">
        <f ca="1"/>
        <v>#NAME?</v>
      </c>
      <c r="T5324" s="199">
        <v>0</v>
      </c>
      <c r="U5324" s="199">
        <v>0</v>
      </c>
    </row>
    <row r="5325" spans="9:21" x14ac:dyDescent="0.3">
      <c r="I5325" s="199">
        <v>0</v>
      </c>
      <c r="J5325" s="199">
        <v>0</v>
      </c>
      <c r="K5325" s="199" t="e">
        <f ca="1"/>
        <v>#NAME?</v>
      </c>
      <c r="T5325" s="199">
        <v>0</v>
      </c>
      <c r="U5325" s="199">
        <v>0</v>
      </c>
    </row>
    <row r="5326" spans="9:21" x14ac:dyDescent="0.3">
      <c r="I5326" s="199">
        <v>97009.928193492873</v>
      </c>
      <c r="J5326" s="199">
        <v>0</v>
      </c>
      <c r="K5326" s="199" t="e">
        <f ca="1"/>
        <v>#NAME?</v>
      </c>
      <c r="T5326" s="199">
        <v>97009.928193492873</v>
      </c>
      <c r="U5326" s="199">
        <v>12726.779574923159</v>
      </c>
    </row>
    <row r="5327" spans="9:21" x14ac:dyDescent="0.3">
      <c r="I5327" s="199">
        <v>0</v>
      </c>
      <c r="J5327" s="199">
        <v>0</v>
      </c>
      <c r="K5327" s="199" t="e">
        <f ca="1"/>
        <v>#NAME?</v>
      </c>
      <c r="T5327" s="199">
        <v>0</v>
      </c>
      <c r="U5327" s="199">
        <v>0</v>
      </c>
    </row>
    <row r="5328" spans="9:21" x14ac:dyDescent="0.3">
      <c r="I5328" s="199">
        <v>0</v>
      </c>
      <c r="J5328" s="199">
        <v>0</v>
      </c>
      <c r="K5328" s="199" t="e">
        <f ca="1"/>
        <v>#NAME?</v>
      </c>
      <c r="T5328" s="199">
        <v>0</v>
      </c>
      <c r="U5328" s="199">
        <v>600000</v>
      </c>
    </row>
    <row r="5329" spans="9:21" x14ac:dyDescent="0.3">
      <c r="I5329" s="199">
        <v>0</v>
      </c>
      <c r="J5329" s="199">
        <v>0</v>
      </c>
      <c r="K5329" s="199" t="e">
        <f ca="1"/>
        <v>#NAME?</v>
      </c>
      <c r="T5329" s="199">
        <v>0</v>
      </c>
      <c r="U5329" s="199">
        <v>0</v>
      </c>
    </row>
    <row r="5330" spans="9:21" x14ac:dyDescent="0.3">
      <c r="I5330" s="199">
        <v>0</v>
      </c>
      <c r="J5330" s="199">
        <v>0</v>
      </c>
      <c r="K5330" s="199" t="e">
        <f ca="1"/>
        <v>#NAME?</v>
      </c>
      <c r="T5330" s="199">
        <v>0</v>
      </c>
      <c r="U5330" s="199">
        <v>0</v>
      </c>
    </row>
    <row r="5331" spans="9:21" x14ac:dyDescent="0.3">
      <c r="I5331" s="199">
        <v>0</v>
      </c>
      <c r="J5331" s="199">
        <v>0</v>
      </c>
      <c r="K5331" s="199" t="e">
        <f ca="1"/>
        <v>#NAME?</v>
      </c>
      <c r="T5331" s="199">
        <v>0</v>
      </c>
      <c r="U5331" s="199">
        <v>0</v>
      </c>
    </row>
    <row r="5332" spans="9:21" x14ac:dyDescent="0.3">
      <c r="I5332" s="199">
        <v>0</v>
      </c>
      <c r="J5332" s="199">
        <v>0</v>
      </c>
      <c r="K5332" s="199" t="e">
        <f ca="1"/>
        <v>#NAME?</v>
      </c>
      <c r="T5332" s="199">
        <v>0</v>
      </c>
      <c r="U5332" s="199">
        <v>0</v>
      </c>
    </row>
    <row r="5333" spans="9:21" x14ac:dyDescent="0.3">
      <c r="I5333" s="199">
        <v>0</v>
      </c>
      <c r="J5333" s="199">
        <v>0</v>
      </c>
      <c r="K5333" s="199" t="e">
        <f ca="1"/>
        <v>#NAME?</v>
      </c>
      <c r="T5333" s="199">
        <v>0</v>
      </c>
      <c r="U5333" s="199">
        <v>0</v>
      </c>
    </row>
    <row r="5334" spans="9:21" x14ac:dyDescent="0.3">
      <c r="I5334" s="199">
        <v>0</v>
      </c>
      <c r="J5334" s="199">
        <v>0</v>
      </c>
      <c r="K5334" s="199" t="e">
        <f ca="1"/>
        <v>#NAME?</v>
      </c>
      <c r="T5334" s="199">
        <v>0</v>
      </c>
      <c r="U5334" s="199">
        <v>0</v>
      </c>
    </row>
    <row r="5335" spans="9:21" x14ac:dyDescent="0.3">
      <c r="I5335" s="199">
        <v>0</v>
      </c>
      <c r="J5335" s="199">
        <v>0</v>
      </c>
      <c r="K5335" s="199" t="e">
        <f ca="1"/>
        <v>#NAME?</v>
      </c>
      <c r="T5335" s="199">
        <v>0</v>
      </c>
      <c r="U5335" s="199">
        <v>0</v>
      </c>
    </row>
    <row r="5336" spans="9:21" x14ac:dyDescent="0.3">
      <c r="I5336" s="199">
        <v>0</v>
      </c>
      <c r="J5336" s="199">
        <v>0</v>
      </c>
      <c r="K5336" s="199" t="e">
        <f ca="1"/>
        <v>#NAME?</v>
      </c>
      <c r="T5336" s="199">
        <v>0</v>
      </c>
      <c r="U5336" s="199">
        <v>0</v>
      </c>
    </row>
    <row r="5337" spans="9:21" x14ac:dyDescent="0.3">
      <c r="I5337" s="199">
        <v>0</v>
      </c>
      <c r="J5337" s="199">
        <v>0</v>
      </c>
      <c r="K5337" s="199" t="e">
        <f ca="1"/>
        <v>#NAME?</v>
      </c>
      <c r="T5337" s="199">
        <v>0</v>
      </c>
      <c r="U5337" s="199">
        <v>0</v>
      </c>
    </row>
    <row r="5338" spans="9:21" x14ac:dyDescent="0.3">
      <c r="I5338" s="199">
        <v>0</v>
      </c>
      <c r="J5338" s="199">
        <v>0</v>
      </c>
      <c r="K5338" s="199" t="e">
        <f ca="1"/>
        <v>#NAME?</v>
      </c>
      <c r="T5338" s="199">
        <v>0</v>
      </c>
      <c r="U5338" s="199">
        <v>0</v>
      </c>
    </row>
    <row r="5339" spans="9:21" x14ac:dyDescent="0.3">
      <c r="I5339" s="199">
        <v>0</v>
      </c>
      <c r="J5339" s="199">
        <v>0</v>
      </c>
      <c r="K5339" s="199" t="e">
        <f ca="1"/>
        <v>#NAME?</v>
      </c>
      <c r="T5339" s="199">
        <v>0</v>
      </c>
      <c r="U5339" s="199">
        <v>0</v>
      </c>
    </row>
    <row r="5340" spans="9:21" x14ac:dyDescent="0.3">
      <c r="I5340" s="199">
        <v>0</v>
      </c>
      <c r="J5340" s="199">
        <v>0</v>
      </c>
      <c r="K5340" s="199" t="e">
        <f ca="1"/>
        <v>#NAME?</v>
      </c>
      <c r="T5340" s="199">
        <v>0</v>
      </c>
      <c r="U5340" s="199">
        <v>0</v>
      </c>
    </row>
    <row r="5341" spans="9:21" x14ac:dyDescent="0.3">
      <c r="I5341" s="199">
        <v>0</v>
      </c>
      <c r="J5341" s="199">
        <v>0</v>
      </c>
      <c r="K5341" s="199" t="e">
        <f ca="1"/>
        <v>#NAME?</v>
      </c>
      <c r="T5341" s="199">
        <v>0</v>
      </c>
      <c r="U5341" s="199">
        <v>0</v>
      </c>
    </row>
    <row r="5342" spans="9:21" x14ac:dyDescent="0.3">
      <c r="I5342" s="199">
        <v>0</v>
      </c>
      <c r="J5342" s="199">
        <v>0</v>
      </c>
      <c r="K5342" s="199" t="e">
        <f ca="1"/>
        <v>#NAME?</v>
      </c>
      <c r="T5342" s="199">
        <v>0</v>
      </c>
      <c r="U5342" s="199">
        <v>0</v>
      </c>
    </row>
    <row r="5343" spans="9:21" x14ac:dyDescent="0.3">
      <c r="I5343" s="199">
        <v>0</v>
      </c>
      <c r="J5343" s="199">
        <v>0</v>
      </c>
      <c r="K5343" s="199" t="e">
        <f ca="1"/>
        <v>#NAME?</v>
      </c>
      <c r="T5343" s="199">
        <v>0</v>
      </c>
      <c r="U5343" s="199">
        <v>85851.823366578581</v>
      </c>
    </row>
    <row r="5344" spans="9:21" x14ac:dyDescent="0.3">
      <c r="I5344" s="199">
        <v>0</v>
      </c>
      <c r="J5344" s="199">
        <v>0</v>
      </c>
      <c r="K5344" s="199" t="e">
        <f ca="1"/>
        <v>#NAME?</v>
      </c>
      <c r="T5344" s="199">
        <v>0</v>
      </c>
      <c r="U5344" s="199">
        <v>0</v>
      </c>
    </row>
    <row r="5345" spans="9:21" x14ac:dyDescent="0.3">
      <c r="I5345" s="199">
        <v>0</v>
      </c>
      <c r="J5345" s="199">
        <v>0</v>
      </c>
      <c r="K5345" s="199" t="e">
        <f ca="1"/>
        <v>#NAME?</v>
      </c>
      <c r="T5345" s="199">
        <v>0</v>
      </c>
      <c r="U5345" s="199">
        <v>0</v>
      </c>
    </row>
    <row r="5346" spans="9:21" x14ac:dyDescent="0.3">
      <c r="I5346" s="199">
        <v>0</v>
      </c>
      <c r="J5346" s="199">
        <v>0</v>
      </c>
      <c r="K5346" s="199" t="e">
        <f ca="1"/>
        <v>#NAME?</v>
      </c>
      <c r="T5346" s="199">
        <v>0</v>
      </c>
      <c r="U5346" s="199">
        <v>0</v>
      </c>
    </row>
    <row r="5347" spans="9:21" x14ac:dyDescent="0.3">
      <c r="I5347" s="199">
        <v>0</v>
      </c>
      <c r="J5347" s="199">
        <v>0</v>
      </c>
      <c r="K5347" s="199" t="e">
        <f ca="1"/>
        <v>#NAME?</v>
      </c>
      <c r="T5347" s="199">
        <v>0</v>
      </c>
      <c r="U5347" s="199">
        <v>0</v>
      </c>
    </row>
    <row r="5348" spans="9:21" x14ac:dyDescent="0.3">
      <c r="I5348" s="199">
        <v>0</v>
      </c>
      <c r="J5348" s="199">
        <v>0</v>
      </c>
      <c r="K5348" s="199" t="e">
        <f ca="1"/>
        <v>#NAME?</v>
      </c>
      <c r="T5348" s="199">
        <v>0</v>
      </c>
      <c r="U5348" s="199">
        <v>0</v>
      </c>
    </row>
    <row r="5349" spans="9:21" x14ac:dyDescent="0.3">
      <c r="I5349" s="199">
        <v>0</v>
      </c>
      <c r="J5349" s="199">
        <v>0</v>
      </c>
      <c r="K5349" s="199" t="e">
        <f ca="1"/>
        <v>#NAME?</v>
      </c>
      <c r="T5349" s="199">
        <v>0</v>
      </c>
      <c r="U5349" s="199">
        <v>0</v>
      </c>
    </row>
    <row r="5350" spans="9:21" x14ac:dyDescent="0.3">
      <c r="I5350" s="199">
        <v>0</v>
      </c>
      <c r="J5350" s="199">
        <v>0</v>
      </c>
      <c r="K5350" s="199" t="e">
        <f ca="1"/>
        <v>#NAME?</v>
      </c>
      <c r="T5350" s="199">
        <v>0</v>
      </c>
      <c r="U5350" s="199">
        <v>0</v>
      </c>
    </row>
    <row r="5351" spans="9:21" x14ac:dyDescent="0.3">
      <c r="I5351" s="199">
        <v>0</v>
      </c>
      <c r="J5351" s="199">
        <v>0</v>
      </c>
      <c r="K5351" s="199" t="e">
        <f ca="1"/>
        <v>#NAME?</v>
      </c>
      <c r="T5351" s="199">
        <v>0</v>
      </c>
      <c r="U5351" s="199">
        <v>0</v>
      </c>
    </row>
    <row r="5352" spans="9:21" x14ac:dyDescent="0.3">
      <c r="I5352" s="199">
        <v>0</v>
      </c>
      <c r="J5352" s="199">
        <v>0</v>
      </c>
      <c r="K5352" s="199" t="e">
        <f ca="1"/>
        <v>#NAME?</v>
      </c>
      <c r="T5352" s="199">
        <v>0</v>
      </c>
      <c r="U5352" s="199">
        <v>0</v>
      </c>
    </row>
    <row r="5353" spans="9:21" x14ac:dyDescent="0.3">
      <c r="I5353" s="199">
        <v>0</v>
      </c>
      <c r="J5353" s="199">
        <v>0</v>
      </c>
      <c r="K5353" s="199" t="e">
        <f ca="1"/>
        <v>#NAME?</v>
      </c>
      <c r="T5353" s="199">
        <v>0</v>
      </c>
      <c r="U5353" s="199">
        <v>0</v>
      </c>
    </row>
    <row r="5354" spans="9:21" x14ac:dyDescent="0.3">
      <c r="I5354" s="199">
        <v>0</v>
      </c>
      <c r="J5354" s="199">
        <v>0</v>
      </c>
      <c r="K5354" s="199" t="e">
        <f ca="1"/>
        <v>#NAME?</v>
      </c>
      <c r="T5354" s="199">
        <v>0</v>
      </c>
      <c r="U5354" s="199">
        <v>16069.820525028443</v>
      </c>
    </row>
    <row r="5355" spans="9:21" x14ac:dyDescent="0.3">
      <c r="I5355" s="199">
        <v>0</v>
      </c>
      <c r="J5355" s="199">
        <v>0</v>
      </c>
      <c r="K5355" s="199" t="e">
        <f ca="1"/>
        <v>#NAME?</v>
      </c>
      <c r="T5355" s="199">
        <v>0</v>
      </c>
      <c r="U5355" s="199">
        <v>0</v>
      </c>
    </row>
    <row r="5356" spans="9:21" x14ac:dyDescent="0.3">
      <c r="I5356" s="199">
        <v>0</v>
      </c>
      <c r="J5356" s="199">
        <v>0</v>
      </c>
      <c r="K5356" s="199" t="e">
        <f ca="1"/>
        <v>#NAME?</v>
      </c>
      <c r="T5356" s="199">
        <v>0</v>
      </c>
      <c r="U5356" s="199">
        <v>0</v>
      </c>
    </row>
    <row r="5357" spans="9:21" x14ac:dyDescent="0.3">
      <c r="I5357" s="199">
        <v>0</v>
      </c>
      <c r="J5357" s="199">
        <v>0</v>
      </c>
      <c r="K5357" s="199" t="e">
        <f ca="1"/>
        <v>#NAME?</v>
      </c>
      <c r="T5357" s="199">
        <v>0</v>
      </c>
      <c r="U5357" s="199">
        <v>0</v>
      </c>
    </row>
    <row r="5358" spans="9:21" x14ac:dyDescent="0.3">
      <c r="I5358" s="199">
        <v>0</v>
      </c>
      <c r="J5358" s="199">
        <v>0</v>
      </c>
      <c r="K5358" s="199" t="e">
        <f ca="1"/>
        <v>#NAME?</v>
      </c>
      <c r="T5358" s="199">
        <v>0</v>
      </c>
      <c r="U5358" s="199">
        <v>0</v>
      </c>
    </row>
    <row r="5359" spans="9:21" x14ac:dyDescent="0.3">
      <c r="I5359" s="199">
        <v>0</v>
      </c>
      <c r="J5359" s="199">
        <v>0</v>
      </c>
      <c r="K5359" s="199" t="e">
        <f ca="1"/>
        <v>#NAME?</v>
      </c>
      <c r="T5359" s="199">
        <v>0</v>
      </c>
      <c r="U5359" s="199">
        <v>0</v>
      </c>
    </row>
    <row r="5360" spans="9:21" x14ac:dyDescent="0.3">
      <c r="I5360" s="199">
        <v>0</v>
      </c>
      <c r="J5360" s="199">
        <v>0</v>
      </c>
      <c r="K5360" s="199" t="e">
        <f ca="1"/>
        <v>#NAME?</v>
      </c>
      <c r="T5360" s="199">
        <v>0</v>
      </c>
      <c r="U5360" s="199">
        <v>0</v>
      </c>
    </row>
    <row r="5361" spans="9:21" x14ac:dyDescent="0.3">
      <c r="I5361" s="199">
        <v>0</v>
      </c>
      <c r="J5361" s="199">
        <v>0</v>
      </c>
      <c r="K5361" s="199" t="e">
        <f ca="1"/>
        <v>#NAME?</v>
      </c>
      <c r="T5361" s="199">
        <v>0</v>
      </c>
      <c r="U5361" s="199">
        <v>0</v>
      </c>
    </row>
    <row r="5362" spans="9:21" x14ac:dyDescent="0.3">
      <c r="I5362" s="199">
        <v>0</v>
      </c>
      <c r="J5362" s="199">
        <v>0</v>
      </c>
      <c r="K5362" s="199" t="e">
        <f ca="1"/>
        <v>#NAME?</v>
      </c>
      <c r="T5362" s="199">
        <v>0</v>
      </c>
      <c r="U5362" s="199">
        <v>0</v>
      </c>
    </row>
    <row r="5363" spans="9:21" x14ac:dyDescent="0.3">
      <c r="I5363" s="199">
        <v>0</v>
      </c>
      <c r="J5363" s="199">
        <v>0</v>
      </c>
      <c r="K5363" s="199" t="e">
        <f ca="1"/>
        <v>#NAME?</v>
      </c>
      <c r="T5363" s="199">
        <v>0</v>
      </c>
      <c r="U5363" s="199">
        <v>0</v>
      </c>
    </row>
    <row r="5364" spans="9:21" x14ac:dyDescent="0.3">
      <c r="I5364" s="199">
        <v>0</v>
      </c>
      <c r="J5364" s="199">
        <v>0</v>
      </c>
      <c r="K5364" s="199" t="e">
        <f ca="1"/>
        <v>#NAME?</v>
      </c>
      <c r="T5364" s="199">
        <v>0</v>
      </c>
      <c r="U5364" s="199">
        <v>0</v>
      </c>
    </row>
    <row r="5365" spans="9:21" x14ac:dyDescent="0.3">
      <c r="I5365" s="199">
        <v>0</v>
      </c>
      <c r="J5365" s="199">
        <v>0</v>
      </c>
      <c r="K5365" s="199" t="e">
        <f ca="1"/>
        <v>#NAME?</v>
      </c>
      <c r="T5365" s="199">
        <v>0</v>
      </c>
      <c r="U5365" s="199">
        <v>0</v>
      </c>
    </row>
    <row r="5366" spans="9:21" x14ac:dyDescent="0.3">
      <c r="I5366" s="199">
        <v>0</v>
      </c>
      <c r="J5366" s="199">
        <v>0</v>
      </c>
      <c r="K5366" s="199" t="e">
        <f ca="1"/>
        <v>#NAME?</v>
      </c>
      <c r="T5366" s="199">
        <v>0</v>
      </c>
      <c r="U5366" s="199">
        <v>600000</v>
      </c>
    </row>
    <row r="5367" spans="9:21" x14ac:dyDescent="0.3">
      <c r="I5367" s="199">
        <v>0</v>
      </c>
      <c r="J5367" s="199">
        <v>0</v>
      </c>
      <c r="K5367" s="199" t="e">
        <f ca="1"/>
        <v>#NAME?</v>
      </c>
      <c r="T5367" s="199">
        <v>0</v>
      </c>
      <c r="U5367" s="199">
        <v>0</v>
      </c>
    </row>
    <row r="5368" spans="9:21" x14ac:dyDescent="0.3">
      <c r="I5368" s="199">
        <v>0</v>
      </c>
      <c r="J5368" s="199">
        <v>0</v>
      </c>
      <c r="K5368" s="199" t="e">
        <f ca="1"/>
        <v>#NAME?</v>
      </c>
      <c r="T5368" s="199">
        <v>0</v>
      </c>
      <c r="U5368" s="199">
        <v>0</v>
      </c>
    </row>
    <row r="5369" spans="9:21" x14ac:dyDescent="0.3">
      <c r="I5369" s="199">
        <v>0</v>
      </c>
      <c r="J5369" s="199">
        <v>0</v>
      </c>
      <c r="K5369" s="199" t="e">
        <f ca="1"/>
        <v>#NAME?</v>
      </c>
      <c r="T5369" s="199">
        <v>0</v>
      </c>
      <c r="U5369" s="199">
        <v>0</v>
      </c>
    </row>
    <row r="5370" spans="9:21" x14ac:dyDescent="0.3">
      <c r="I5370" s="199">
        <v>0</v>
      </c>
      <c r="J5370" s="199">
        <v>0</v>
      </c>
      <c r="K5370" s="199" t="e">
        <f ca="1"/>
        <v>#NAME?</v>
      </c>
      <c r="T5370" s="199">
        <v>0</v>
      </c>
      <c r="U5370" s="199">
        <v>0</v>
      </c>
    </row>
    <row r="5371" spans="9:21" x14ac:dyDescent="0.3">
      <c r="I5371" s="199">
        <v>0</v>
      </c>
      <c r="J5371" s="199">
        <v>0</v>
      </c>
      <c r="K5371" s="199" t="e">
        <f ca="1"/>
        <v>#NAME?</v>
      </c>
      <c r="T5371" s="199">
        <v>0</v>
      </c>
      <c r="U5371" s="199">
        <v>93427.463315157307</v>
      </c>
    </row>
    <row r="5372" spans="9:21" x14ac:dyDescent="0.3">
      <c r="I5372" s="199">
        <v>0</v>
      </c>
      <c r="J5372" s="199">
        <v>0</v>
      </c>
      <c r="K5372" s="199" t="e">
        <f ca="1"/>
        <v>#NAME?</v>
      </c>
      <c r="T5372" s="199">
        <v>0</v>
      </c>
      <c r="U5372" s="199">
        <v>0</v>
      </c>
    </row>
    <row r="5373" spans="9:21" x14ac:dyDescent="0.3">
      <c r="I5373" s="199">
        <v>0</v>
      </c>
      <c r="J5373" s="199">
        <v>0</v>
      </c>
      <c r="K5373" s="199" t="e">
        <f ca="1"/>
        <v>#NAME?</v>
      </c>
      <c r="T5373" s="199">
        <v>0</v>
      </c>
      <c r="U5373" s="199">
        <v>0</v>
      </c>
    </row>
    <row r="5374" spans="9:21" x14ac:dyDescent="0.3">
      <c r="I5374" s="199">
        <v>0</v>
      </c>
      <c r="J5374" s="199">
        <v>0</v>
      </c>
      <c r="K5374" s="199" t="e">
        <f ca="1"/>
        <v>#NAME?</v>
      </c>
      <c r="T5374" s="199">
        <v>0</v>
      </c>
      <c r="U5374" s="199">
        <v>0</v>
      </c>
    </row>
    <row r="5375" spans="9:21" x14ac:dyDescent="0.3">
      <c r="I5375" s="199">
        <v>0</v>
      </c>
      <c r="J5375" s="199">
        <v>0</v>
      </c>
      <c r="K5375" s="199" t="e">
        <f ca="1"/>
        <v>#NAME?</v>
      </c>
      <c r="T5375" s="199">
        <v>0</v>
      </c>
      <c r="U5375" s="199">
        <v>0</v>
      </c>
    </row>
    <row r="5376" spans="9:21" x14ac:dyDescent="0.3">
      <c r="I5376" s="199">
        <v>0</v>
      </c>
      <c r="J5376" s="199">
        <v>0</v>
      </c>
      <c r="K5376" s="199" t="e">
        <f ca="1"/>
        <v>#NAME?</v>
      </c>
      <c r="T5376" s="199">
        <v>0</v>
      </c>
      <c r="U5376" s="199">
        <v>0</v>
      </c>
    </row>
    <row r="5377" spans="9:21" x14ac:dyDescent="0.3">
      <c r="I5377" s="199">
        <v>0</v>
      </c>
      <c r="J5377" s="199">
        <v>0</v>
      </c>
      <c r="K5377" s="199" t="e">
        <f ca="1"/>
        <v>#NAME?</v>
      </c>
      <c r="T5377" s="199">
        <v>0</v>
      </c>
      <c r="U5377" s="199">
        <v>0</v>
      </c>
    </row>
    <row r="5378" spans="9:21" x14ac:dyDescent="0.3">
      <c r="I5378" s="199">
        <v>0</v>
      </c>
      <c r="J5378" s="199">
        <v>0</v>
      </c>
      <c r="K5378" s="199" t="e">
        <f ca="1"/>
        <v>#NAME?</v>
      </c>
      <c r="T5378" s="199">
        <v>0</v>
      </c>
      <c r="U5378" s="199">
        <v>0</v>
      </c>
    </row>
    <row r="5379" spans="9:21" x14ac:dyDescent="0.3">
      <c r="I5379" s="199">
        <v>0</v>
      </c>
      <c r="J5379" s="199">
        <v>0</v>
      </c>
      <c r="K5379" s="199" t="e">
        <f ca="1"/>
        <v>#NAME?</v>
      </c>
      <c r="T5379" s="199">
        <v>0</v>
      </c>
      <c r="U5379" s="199">
        <v>0</v>
      </c>
    </row>
    <row r="5380" spans="9:21" x14ac:dyDescent="0.3">
      <c r="I5380" s="199">
        <v>0</v>
      </c>
      <c r="J5380" s="199">
        <v>0</v>
      </c>
      <c r="K5380" s="199" t="e">
        <f ca="1"/>
        <v>#NAME?</v>
      </c>
      <c r="T5380" s="199">
        <v>0</v>
      </c>
      <c r="U5380" s="199">
        <v>0</v>
      </c>
    </row>
    <row r="5381" spans="9:21" x14ac:dyDescent="0.3">
      <c r="I5381" s="199">
        <v>0</v>
      </c>
      <c r="J5381" s="199">
        <v>0</v>
      </c>
      <c r="K5381" s="199" t="e">
        <f ca="1"/>
        <v>#NAME?</v>
      </c>
      <c r="T5381" s="199">
        <v>0</v>
      </c>
      <c r="U5381" s="199">
        <v>0</v>
      </c>
    </row>
    <row r="5382" spans="9:21" x14ac:dyDescent="0.3">
      <c r="I5382" s="199">
        <v>0</v>
      </c>
      <c r="J5382" s="199">
        <v>0</v>
      </c>
      <c r="K5382" s="199" t="e">
        <f ca="1"/>
        <v>#NAME?</v>
      </c>
      <c r="T5382" s="199">
        <v>0</v>
      </c>
      <c r="U5382" s="199">
        <v>0</v>
      </c>
    </row>
    <row r="5383" spans="9:21" x14ac:dyDescent="0.3">
      <c r="I5383" s="199">
        <v>0</v>
      </c>
      <c r="J5383" s="199">
        <v>0</v>
      </c>
      <c r="K5383" s="199" t="e">
        <f ca="1"/>
        <v>#NAME?</v>
      </c>
      <c r="T5383" s="199">
        <v>0</v>
      </c>
      <c r="U5383" s="199">
        <v>0</v>
      </c>
    </row>
    <row r="5384" spans="9:21" x14ac:dyDescent="0.3">
      <c r="I5384" s="199">
        <v>0</v>
      </c>
      <c r="J5384" s="199">
        <v>0</v>
      </c>
      <c r="K5384" s="199" t="e">
        <f ca="1"/>
        <v>#NAME?</v>
      </c>
      <c r="T5384" s="199">
        <v>0</v>
      </c>
      <c r="U5384" s="199">
        <v>0</v>
      </c>
    </row>
    <row r="5385" spans="9:21" x14ac:dyDescent="0.3">
      <c r="I5385" s="199">
        <v>0</v>
      </c>
      <c r="J5385" s="199">
        <v>0</v>
      </c>
      <c r="K5385" s="199" t="e">
        <f ca="1"/>
        <v>#NAME?</v>
      </c>
      <c r="T5385" s="199">
        <v>0</v>
      </c>
      <c r="U5385" s="199">
        <v>0</v>
      </c>
    </row>
    <row r="5386" spans="9:21" x14ac:dyDescent="0.3">
      <c r="I5386" s="199">
        <v>0</v>
      </c>
      <c r="J5386" s="199">
        <v>0</v>
      </c>
      <c r="K5386" s="199" t="e">
        <f ca="1"/>
        <v>#NAME?</v>
      </c>
      <c r="T5386" s="199">
        <v>0</v>
      </c>
      <c r="U5386" s="199">
        <v>0</v>
      </c>
    </row>
    <row r="5387" spans="9:21" x14ac:dyDescent="0.3">
      <c r="I5387" s="199">
        <v>0</v>
      </c>
      <c r="J5387" s="199">
        <v>0</v>
      </c>
      <c r="K5387" s="199" t="e">
        <f ca="1"/>
        <v>#NAME?</v>
      </c>
      <c r="T5387" s="199">
        <v>0</v>
      </c>
      <c r="U5387" s="199">
        <v>0</v>
      </c>
    </row>
    <row r="5388" spans="9:21" x14ac:dyDescent="0.3">
      <c r="I5388" s="199">
        <v>0</v>
      </c>
      <c r="J5388" s="199">
        <v>0</v>
      </c>
      <c r="K5388" s="199" t="e">
        <f ca="1"/>
        <v>#NAME?</v>
      </c>
      <c r="T5388" s="199">
        <v>0</v>
      </c>
      <c r="U5388" s="199">
        <v>0</v>
      </c>
    </row>
    <row r="5389" spans="9:21" x14ac:dyDescent="0.3">
      <c r="I5389" s="199">
        <v>0</v>
      </c>
      <c r="J5389" s="199">
        <v>0</v>
      </c>
      <c r="K5389" s="199" t="e">
        <f ca="1"/>
        <v>#NAME?</v>
      </c>
      <c r="T5389" s="199">
        <v>0</v>
      </c>
      <c r="U5389" s="199">
        <v>0</v>
      </c>
    </row>
    <row r="5390" spans="9:21" x14ac:dyDescent="0.3">
      <c r="I5390" s="199">
        <v>0</v>
      </c>
      <c r="J5390" s="199">
        <v>0</v>
      </c>
      <c r="K5390" s="199" t="e">
        <f ca="1"/>
        <v>#NAME?</v>
      </c>
      <c r="T5390" s="199">
        <v>0</v>
      </c>
      <c r="U5390" s="199">
        <v>0</v>
      </c>
    </row>
    <row r="5391" spans="9:21" x14ac:dyDescent="0.3">
      <c r="I5391" s="199">
        <v>0</v>
      </c>
      <c r="J5391" s="199">
        <v>0</v>
      </c>
      <c r="K5391" s="199" t="e">
        <f ca="1"/>
        <v>#NAME?</v>
      </c>
      <c r="T5391" s="199">
        <v>0</v>
      </c>
      <c r="U5391" s="199">
        <v>0</v>
      </c>
    </row>
    <row r="5392" spans="9:21" x14ac:dyDescent="0.3">
      <c r="I5392" s="199">
        <v>0</v>
      </c>
      <c r="J5392" s="199">
        <v>0</v>
      </c>
      <c r="K5392" s="199" t="e">
        <f ca="1"/>
        <v>#NAME?</v>
      </c>
      <c r="T5392" s="199">
        <v>0</v>
      </c>
      <c r="U5392" s="199">
        <v>0</v>
      </c>
    </row>
    <row r="5393" spans="9:21" x14ac:dyDescent="0.3">
      <c r="I5393" s="199">
        <v>0</v>
      </c>
      <c r="J5393" s="199">
        <v>0</v>
      </c>
      <c r="K5393" s="199" t="e">
        <f ca="1"/>
        <v>#NAME?</v>
      </c>
      <c r="T5393" s="199">
        <v>0</v>
      </c>
      <c r="U5393" s="199">
        <v>0</v>
      </c>
    </row>
    <row r="5394" spans="9:21" x14ac:dyDescent="0.3">
      <c r="I5394" s="199">
        <v>0</v>
      </c>
      <c r="J5394" s="199">
        <v>0</v>
      </c>
      <c r="K5394" s="199" t="e">
        <f ca="1"/>
        <v>#NAME?</v>
      </c>
      <c r="T5394" s="199">
        <v>0</v>
      </c>
      <c r="U5394" s="199">
        <v>0</v>
      </c>
    </row>
    <row r="5395" spans="9:21" x14ac:dyDescent="0.3">
      <c r="I5395" s="199">
        <v>0</v>
      </c>
      <c r="J5395" s="199">
        <v>0</v>
      </c>
      <c r="K5395" s="199" t="e">
        <f ca="1"/>
        <v>#NAME?</v>
      </c>
      <c r="T5395" s="199">
        <v>0</v>
      </c>
      <c r="U5395" s="199">
        <v>0</v>
      </c>
    </row>
    <row r="5396" spans="9:21" x14ac:dyDescent="0.3">
      <c r="I5396" s="199">
        <v>239712.73292207596</v>
      </c>
      <c r="J5396" s="199">
        <v>0</v>
      </c>
      <c r="K5396" s="199" t="e">
        <f ca="1"/>
        <v>#NAME?</v>
      </c>
      <c r="T5396" s="199">
        <v>239712.73292207596</v>
      </c>
      <c r="U5396" s="199">
        <v>0</v>
      </c>
    </row>
    <row r="5397" spans="9:21" x14ac:dyDescent="0.3">
      <c r="I5397" s="199">
        <v>0</v>
      </c>
      <c r="J5397" s="199">
        <v>0</v>
      </c>
      <c r="K5397" s="199" t="e">
        <f ca="1"/>
        <v>#NAME?</v>
      </c>
      <c r="T5397" s="199">
        <v>0</v>
      </c>
      <c r="U5397" s="199">
        <v>0</v>
      </c>
    </row>
    <row r="5398" spans="9:21" x14ac:dyDescent="0.3">
      <c r="I5398" s="199">
        <v>0</v>
      </c>
      <c r="J5398" s="199">
        <v>0</v>
      </c>
      <c r="K5398" s="199" t="e">
        <f ca="1"/>
        <v>#NAME?</v>
      </c>
      <c r="T5398" s="199">
        <v>0</v>
      </c>
      <c r="U5398" s="199">
        <v>0</v>
      </c>
    </row>
    <row r="5399" spans="9:21" x14ac:dyDescent="0.3">
      <c r="I5399" s="199">
        <v>0</v>
      </c>
      <c r="J5399" s="199">
        <v>0</v>
      </c>
      <c r="K5399" s="199" t="e">
        <f ca="1"/>
        <v>#NAME?</v>
      </c>
      <c r="T5399" s="199">
        <v>0</v>
      </c>
      <c r="U5399" s="199">
        <v>0</v>
      </c>
    </row>
    <row r="5400" spans="9:21" x14ac:dyDescent="0.3">
      <c r="I5400" s="199">
        <v>0</v>
      </c>
      <c r="J5400" s="199">
        <v>0</v>
      </c>
      <c r="K5400" s="199" t="e">
        <f ca="1"/>
        <v>#NAME?</v>
      </c>
      <c r="T5400" s="199">
        <v>0</v>
      </c>
      <c r="U5400" s="199">
        <v>0</v>
      </c>
    </row>
    <row r="5401" spans="9:21" x14ac:dyDescent="0.3">
      <c r="I5401" s="199">
        <v>0</v>
      </c>
      <c r="J5401" s="199">
        <v>0</v>
      </c>
      <c r="K5401" s="199" t="e">
        <f ca="1"/>
        <v>#NAME?</v>
      </c>
      <c r="T5401" s="199">
        <v>0</v>
      </c>
      <c r="U5401" s="199">
        <v>0</v>
      </c>
    </row>
    <row r="5402" spans="9:21" x14ac:dyDescent="0.3">
      <c r="I5402" s="199">
        <v>0</v>
      </c>
      <c r="J5402" s="199">
        <v>0</v>
      </c>
      <c r="K5402" s="199" t="e">
        <f ca="1"/>
        <v>#NAME?</v>
      </c>
      <c r="T5402" s="199">
        <v>0</v>
      </c>
      <c r="U5402" s="199">
        <v>0</v>
      </c>
    </row>
    <row r="5403" spans="9:21" x14ac:dyDescent="0.3">
      <c r="I5403" s="199">
        <v>0</v>
      </c>
      <c r="J5403" s="199">
        <v>0</v>
      </c>
      <c r="K5403" s="199" t="e">
        <f ca="1"/>
        <v>#NAME?</v>
      </c>
      <c r="T5403" s="199">
        <v>0</v>
      </c>
      <c r="U5403" s="199">
        <v>0</v>
      </c>
    </row>
    <row r="5404" spans="9:21" x14ac:dyDescent="0.3">
      <c r="I5404" s="199">
        <v>0</v>
      </c>
      <c r="J5404" s="199">
        <v>0</v>
      </c>
      <c r="K5404" s="199" t="e">
        <f ca="1"/>
        <v>#NAME?</v>
      </c>
      <c r="T5404" s="199">
        <v>0</v>
      </c>
      <c r="U5404" s="199">
        <v>0</v>
      </c>
    </row>
    <row r="5405" spans="9:21" x14ac:dyDescent="0.3">
      <c r="I5405" s="199">
        <v>0</v>
      </c>
      <c r="J5405" s="199">
        <v>0</v>
      </c>
      <c r="K5405" s="199" t="e">
        <f ca="1"/>
        <v>#NAME?</v>
      </c>
      <c r="T5405" s="199">
        <v>0</v>
      </c>
      <c r="U5405" s="199">
        <v>0</v>
      </c>
    </row>
    <row r="5406" spans="9:21" x14ac:dyDescent="0.3">
      <c r="I5406" s="199">
        <v>0</v>
      </c>
      <c r="J5406" s="199">
        <v>0</v>
      </c>
      <c r="K5406" s="199" t="e">
        <f ca="1"/>
        <v>#NAME?</v>
      </c>
      <c r="T5406" s="199">
        <v>0</v>
      </c>
      <c r="U5406" s="199">
        <v>0</v>
      </c>
    </row>
    <row r="5407" spans="9:21" x14ac:dyDescent="0.3">
      <c r="I5407" s="199">
        <v>0</v>
      </c>
      <c r="J5407" s="199">
        <v>0</v>
      </c>
      <c r="K5407" s="199" t="e">
        <f ca="1"/>
        <v>#NAME?</v>
      </c>
      <c r="T5407" s="199">
        <v>0</v>
      </c>
      <c r="U5407" s="199">
        <v>0</v>
      </c>
    </row>
    <row r="5408" spans="9:21" x14ac:dyDescent="0.3">
      <c r="I5408" s="199">
        <v>0</v>
      </c>
      <c r="J5408" s="199">
        <v>0</v>
      </c>
      <c r="K5408" s="199" t="e">
        <f ca="1"/>
        <v>#NAME?</v>
      </c>
      <c r="T5408" s="199">
        <v>0</v>
      </c>
      <c r="U5408" s="199">
        <v>298675.05160562554</v>
      </c>
    </row>
    <row r="5409" spans="9:21" x14ac:dyDescent="0.3">
      <c r="I5409" s="199">
        <v>0</v>
      </c>
      <c r="J5409" s="199">
        <v>0</v>
      </c>
      <c r="K5409" s="199" t="e">
        <f ca="1"/>
        <v>#NAME?</v>
      </c>
      <c r="T5409" s="199">
        <v>0</v>
      </c>
      <c r="U5409" s="199">
        <v>0</v>
      </c>
    </row>
    <row r="5410" spans="9:21" x14ac:dyDescent="0.3">
      <c r="I5410" s="199">
        <v>0</v>
      </c>
      <c r="J5410" s="199">
        <v>0</v>
      </c>
      <c r="K5410" s="199" t="e">
        <f ca="1"/>
        <v>#NAME?</v>
      </c>
      <c r="T5410" s="199">
        <v>0</v>
      </c>
      <c r="U5410" s="199">
        <v>0</v>
      </c>
    </row>
    <row r="5411" spans="9:21" x14ac:dyDescent="0.3">
      <c r="I5411" s="199">
        <v>0</v>
      </c>
      <c r="J5411" s="199">
        <v>0</v>
      </c>
      <c r="K5411" s="199" t="e">
        <f ca="1"/>
        <v>#NAME?</v>
      </c>
      <c r="T5411" s="199">
        <v>0</v>
      </c>
      <c r="U5411" s="199">
        <v>0</v>
      </c>
    </row>
    <row r="5412" spans="9:21" x14ac:dyDescent="0.3">
      <c r="I5412" s="199">
        <v>0</v>
      </c>
      <c r="J5412" s="199">
        <v>0</v>
      </c>
      <c r="K5412" s="199" t="e">
        <f ca="1"/>
        <v>#NAME?</v>
      </c>
      <c r="T5412" s="199">
        <v>0</v>
      </c>
      <c r="U5412" s="199">
        <v>0</v>
      </c>
    </row>
    <row r="5413" spans="9:21" x14ac:dyDescent="0.3">
      <c r="I5413" s="199">
        <v>0</v>
      </c>
      <c r="J5413" s="199">
        <v>0</v>
      </c>
      <c r="K5413" s="199" t="e">
        <f ca="1"/>
        <v>#NAME?</v>
      </c>
      <c r="T5413" s="199">
        <v>0</v>
      </c>
      <c r="U5413" s="199">
        <v>0</v>
      </c>
    </row>
    <row r="5414" spans="9:21" x14ac:dyDescent="0.3">
      <c r="I5414" s="199">
        <v>0</v>
      </c>
      <c r="J5414" s="199">
        <v>0</v>
      </c>
      <c r="K5414" s="199" t="e">
        <f ca="1"/>
        <v>#NAME?</v>
      </c>
      <c r="T5414" s="199">
        <v>0</v>
      </c>
      <c r="U5414" s="199">
        <v>0</v>
      </c>
    </row>
    <row r="5415" spans="9:21" x14ac:dyDescent="0.3">
      <c r="I5415" s="199">
        <v>0</v>
      </c>
      <c r="J5415" s="199">
        <v>0</v>
      </c>
      <c r="K5415" s="199" t="e">
        <f ca="1"/>
        <v>#NAME?</v>
      </c>
      <c r="T5415" s="199">
        <v>0</v>
      </c>
      <c r="U5415" s="199">
        <v>17221.339942130435</v>
      </c>
    </row>
    <row r="5416" spans="9:21" x14ac:dyDescent="0.3">
      <c r="I5416" s="199">
        <v>0</v>
      </c>
      <c r="J5416" s="199">
        <v>0</v>
      </c>
      <c r="K5416" s="199" t="e">
        <f ca="1"/>
        <v>#NAME?</v>
      </c>
      <c r="T5416" s="199">
        <v>0</v>
      </c>
      <c r="U5416" s="199">
        <v>0</v>
      </c>
    </row>
    <row r="5417" spans="9:21" x14ac:dyDescent="0.3">
      <c r="I5417" s="199">
        <v>0</v>
      </c>
      <c r="J5417" s="199">
        <v>0</v>
      </c>
      <c r="K5417" s="199" t="e">
        <f ca="1"/>
        <v>#NAME?</v>
      </c>
      <c r="T5417" s="199">
        <v>0</v>
      </c>
      <c r="U5417" s="199">
        <v>0</v>
      </c>
    </row>
    <row r="5418" spans="9:21" x14ac:dyDescent="0.3">
      <c r="I5418" s="199">
        <v>0</v>
      </c>
      <c r="J5418" s="199">
        <v>0</v>
      </c>
      <c r="K5418" s="199" t="e">
        <f ca="1"/>
        <v>#NAME?</v>
      </c>
      <c r="T5418" s="199">
        <v>0</v>
      </c>
      <c r="U5418" s="199">
        <v>583754.40642514429</v>
      </c>
    </row>
    <row r="5419" spans="9:21" x14ac:dyDescent="0.3">
      <c r="I5419" s="199">
        <v>0</v>
      </c>
      <c r="J5419" s="199">
        <v>0</v>
      </c>
      <c r="K5419" s="199" t="e">
        <f ca="1"/>
        <v>#NAME?</v>
      </c>
      <c r="T5419" s="199">
        <v>0</v>
      </c>
      <c r="U5419" s="199">
        <v>0</v>
      </c>
    </row>
    <row r="5420" spans="9:21" x14ac:dyDescent="0.3">
      <c r="I5420" s="199">
        <v>0</v>
      </c>
      <c r="J5420" s="199">
        <v>0</v>
      </c>
      <c r="K5420" s="199" t="e">
        <f ca="1"/>
        <v>#NAME?</v>
      </c>
      <c r="T5420" s="199">
        <v>0</v>
      </c>
      <c r="U5420" s="199">
        <v>0</v>
      </c>
    </row>
    <row r="5421" spans="9:21" x14ac:dyDescent="0.3">
      <c r="I5421" s="199">
        <v>0</v>
      </c>
      <c r="J5421" s="199">
        <v>0</v>
      </c>
      <c r="K5421" s="199" t="e">
        <f ca="1"/>
        <v>#NAME?</v>
      </c>
      <c r="T5421" s="199">
        <v>0</v>
      </c>
      <c r="U5421" s="199">
        <v>0</v>
      </c>
    </row>
    <row r="5422" spans="9:21" x14ac:dyDescent="0.3">
      <c r="I5422" s="199">
        <v>0</v>
      </c>
      <c r="J5422" s="199">
        <v>0</v>
      </c>
      <c r="K5422" s="199" t="e">
        <f ca="1"/>
        <v>#NAME?</v>
      </c>
      <c r="T5422" s="199">
        <v>0</v>
      </c>
      <c r="U5422" s="199">
        <v>0</v>
      </c>
    </row>
    <row r="5423" spans="9:21" x14ac:dyDescent="0.3">
      <c r="I5423" s="199">
        <v>0</v>
      </c>
      <c r="J5423" s="199">
        <v>0</v>
      </c>
      <c r="K5423" s="199" t="e">
        <f ca="1"/>
        <v>#NAME?</v>
      </c>
      <c r="T5423" s="199">
        <v>0</v>
      </c>
      <c r="U5423" s="199">
        <v>0</v>
      </c>
    </row>
    <row r="5424" spans="9:21" x14ac:dyDescent="0.3">
      <c r="I5424" s="199">
        <v>0</v>
      </c>
      <c r="J5424" s="199">
        <v>0</v>
      </c>
      <c r="K5424" s="199" t="e">
        <f ca="1"/>
        <v>#NAME?</v>
      </c>
      <c r="T5424" s="199">
        <v>0</v>
      </c>
      <c r="U5424" s="199">
        <v>0</v>
      </c>
    </row>
    <row r="5425" spans="9:21" x14ac:dyDescent="0.3">
      <c r="I5425" s="199">
        <v>0</v>
      </c>
      <c r="J5425" s="199">
        <v>0</v>
      </c>
      <c r="K5425" s="199" t="e">
        <f ca="1"/>
        <v>#NAME?</v>
      </c>
      <c r="T5425" s="199">
        <v>0</v>
      </c>
      <c r="U5425" s="199">
        <v>0</v>
      </c>
    </row>
    <row r="5426" spans="9:21" x14ac:dyDescent="0.3">
      <c r="I5426" s="199">
        <v>0</v>
      </c>
      <c r="J5426" s="199">
        <v>0</v>
      </c>
      <c r="K5426" s="199" t="e">
        <f ca="1"/>
        <v>#NAME?</v>
      </c>
      <c r="T5426" s="199">
        <v>0</v>
      </c>
      <c r="U5426" s="199">
        <v>0</v>
      </c>
    </row>
    <row r="5427" spans="9:21" x14ac:dyDescent="0.3">
      <c r="I5427" s="199">
        <v>0</v>
      </c>
      <c r="J5427" s="199">
        <v>0</v>
      </c>
      <c r="K5427" s="199" t="e">
        <f ca="1"/>
        <v>#NAME?</v>
      </c>
      <c r="T5427" s="199">
        <v>0</v>
      </c>
      <c r="U5427" s="199">
        <v>0</v>
      </c>
    </row>
    <row r="5428" spans="9:21" x14ac:dyDescent="0.3">
      <c r="I5428" s="199">
        <v>0</v>
      </c>
      <c r="J5428" s="199">
        <v>0</v>
      </c>
      <c r="K5428" s="199" t="e">
        <f ca="1"/>
        <v>#NAME?</v>
      </c>
      <c r="T5428" s="199">
        <v>0</v>
      </c>
      <c r="U5428" s="199">
        <v>0</v>
      </c>
    </row>
    <row r="5429" spans="9:21" x14ac:dyDescent="0.3">
      <c r="I5429" s="199">
        <v>0</v>
      </c>
      <c r="J5429" s="199">
        <v>0</v>
      </c>
      <c r="K5429" s="199" t="e">
        <f ca="1"/>
        <v>#NAME?</v>
      </c>
      <c r="T5429" s="199">
        <v>0</v>
      </c>
      <c r="U5429" s="199">
        <v>0</v>
      </c>
    </row>
    <row r="5430" spans="9:21" x14ac:dyDescent="0.3">
      <c r="I5430" s="199">
        <v>0</v>
      </c>
      <c r="J5430" s="199">
        <v>0</v>
      </c>
      <c r="K5430" s="199" t="e">
        <f ca="1"/>
        <v>#NAME?</v>
      </c>
      <c r="T5430" s="199">
        <v>0</v>
      </c>
      <c r="U5430" s="199">
        <v>0</v>
      </c>
    </row>
    <row r="5431" spans="9:21" x14ac:dyDescent="0.3">
      <c r="I5431" s="199">
        <v>0</v>
      </c>
      <c r="J5431" s="199">
        <v>0</v>
      </c>
      <c r="K5431" s="199" t="e">
        <f ca="1"/>
        <v>#NAME?</v>
      </c>
      <c r="T5431" s="199">
        <v>0</v>
      </c>
      <c r="U5431" s="199">
        <v>0</v>
      </c>
    </row>
    <row r="5432" spans="9:21" x14ac:dyDescent="0.3">
      <c r="I5432" s="199">
        <v>0</v>
      </c>
      <c r="J5432" s="199">
        <v>0</v>
      </c>
      <c r="K5432" s="199" t="e">
        <f ca="1"/>
        <v>#NAME?</v>
      </c>
      <c r="T5432" s="199">
        <v>0</v>
      </c>
      <c r="U5432" s="199">
        <v>0</v>
      </c>
    </row>
    <row r="5433" spans="9:21" x14ac:dyDescent="0.3">
      <c r="I5433" s="199">
        <v>0</v>
      </c>
      <c r="J5433" s="199">
        <v>0</v>
      </c>
      <c r="K5433" s="199" t="e">
        <f ca="1"/>
        <v>#NAME?</v>
      </c>
      <c r="T5433" s="199">
        <v>0</v>
      </c>
      <c r="U5433" s="199">
        <v>0</v>
      </c>
    </row>
    <row r="5434" spans="9:21" x14ac:dyDescent="0.3">
      <c r="I5434" s="199">
        <v>0</v>
      </c>
      <c r="J5434" s="199">
        <v>0</v>
      </c>
      <c r="K5434" s="199" t="e">
        <f ca="1"/>
        <v>#NAME?</v>
      </c>
      <c r="T5434" s="199">
        <v>0</v>
      </c>
      <c r="U5434" s="199">
        <v>0</v>
      </c>
    </row>
    <row r="5435" spans="9:21" x14ac:dyDescent="0.3">
      <c r="I5435" s="199">
        <v>0</v>
      </c>
      <c r="J5435" s="199">
        <v>0</v>
      </c>
      <c r="K5435" s="199" t="e">
        <f ca="1"/>
        <v>#NAME?</v>
      </c>
      <c r="T5435" s="199">
        <v>0</v>
      </c>
      <c r="U5435" s="199">
        <v>0</v>
      </c>
    </row>
    <row r="5436" spans="9:21" x14ac:dyDescent="0.3">
      <c r="I5436" s="199">
        <v>0</v>
      </c>
      <c r="J5436" s="199">
        <v>0</v>
      </c>
      <c r="K5436" s="199" t="e">
        <f ca="1"/>
        <v>#NAME?</v>
      </c>
      <c r="T5436" s="199">
        <v>0</v>
      </c>
      <c r="U5436" s="199">
        <v>0</v>
      </c>
    </row>
    <row r="5437" spans="9:21" x14ac:dyDescent="0.3">
      <c r="I5437" s="199">
        <v>0</v>
      </c>
      <c r="J5437" s="199">
        <v>0</v>
      </c>
      <c r="K5437" s="199" t="e">
        <f ca="1"/>
        <v>#NAME?</v>
      </c>
      <c r="T5437" s="199">
        <v>0</v>
      </c>
      <c r="U5437" s="199">
        <v>0</v>
      </c>
    </row>
    <row r="5438" spans="9:21" x14ac:dyDescent="0.3">
      <c r="I5438" s="199">
        <v>0</v>
      </c>
      <c r="J5438" s="199">
        <v>0</v>
      </c>
      <c r="K5438" s="199" t="e">
        <f ca="1"/>
        <v>#NAME?</v>
      </c>
      <c r="T5438" s="199">
        <v>0</v>
      </c>
      <c r="U5438" s="199">
        <v>0</v>
      </c>
    </row>
    <row r="5439" spans="9:21" x14ac:dyDescent="0.3">
      <c r="I5439" s="199">
        <v>0</v>
      </c>
      <c r="J5439" s="199">
        <v>0</v>
      </c>
      <c r="K5439" s="199" t="e">
        <f ca="1"/>
        <v>#NAME?</v>
      </c>
      <c r="T5439" s="199">
        <v>0</v>
      </c>
      <c r="U5439" s="199">
        <v>0</v>
      </c>
    </row>
    <row r="5440" spans="9:21" x14ac:dyDescent="0.3">
      <c r="I5440" s="199">
        <v>0</v>
      </c>
      <c r="J5440" s="199">
        <v>0</v>
      </c>
      <c r="K5440" s="199" t="e">
        <f ca="1"/>
        <v>#NAME?</v>
      </c>
      <c r="T5440" s="199">
        <v>0</v>
      </c>
      <c r="U5440" s="199">
        <v>0</v>
      </c>
    </row>
    <row r="5441" spans="9:21" x14ac:dyDescent="0.3">
      <c r="I5441" s="199">
        <v>0</v>
      </c>
      <c r="J5441" s="199">
        <v>0</v>
      </c>
      <c r="K5441" s="199" t="e">
        <f ca="1"/>
        <v>#NAME?</v>
      </c>
      <c r="T5441" s="199">
        <v>0</v>
      </c>
      <c r="U5441" s="199">
        <v>0</v>
      </c>
    </row>
    <row r="5442" spans="9:21" x14ac:dyDescent="0.3">
      <c r="I5442" s="199">
        <v>0</v>
      </c>
      <c r="J5442" s="199">
        <v>0</v>
      </c>
      <c r="K5442" s="199" t="e">
        <f ca="1"/>
        <v>#NAME?</v>
      </c>
      <c r="T5442" s="199">
        <v>0</v>
      </c>
      <c r="U5442" s="199">
        <v>0</v>
      </c>
    </row>
    <row r="5443" spans="9:21" x14ac:dyDescent="0.3">
      <c r="I5443" s="199">
        <v>0</v>
      </c>
      <c r="J5443" s="199">
        <v>0</v>
      </c>
      <c r="K5443" s="199" t="e">
        <f ca="1"/>
        <v>#NAME?</v>
      </c>
      <c r="T5443" s="199">
        <v>0</v>
      </c>
      <c r="U5443" s="199">
        <v>0</v>
      </c>
    </row>
    <row r="5444" spans="9:21" x14ac:dyDescent="0.3">
      <c r="I5444" s="199">
        <v>0</v>
      </c>
      <c r="J5444" s="199">
        <v>0</v>
      </c>
      <c r="K5444" s="199" t="e">
        <f ca="1"/>
        <v>#NAME?</v>
      </c>
      <c r="T5444" s="199">
        <v>0</v>
      </c>
      <c r="U5444" s="199">
        <v>0</v>
      </c>
    </row>
    <row r="5445" spans="9:21" x14ac:dyDescent="0.3">
      <c r="I5445" s="199">
        <v>0</v>
      </c>
      <c r="J5445" s="199">
        <v>0</v>
      </c>
      <c r="K5445" s="199" t="e">
        <f ca="1"/>
        <v>#NAME?</v>
      </c>
      <c r="T5445" s="199">
        <v>0</v>
      </c>
      <c r="U5445" s="199">
        <v>29071.339754305689</v>
      </c>
    </row>
    <row r="5446" spans="9:21" x14ac:dyDescent="0.3">
      <c r="I5446" s="199">
        <v>0</v>
      </c>
      <c r="J5446" s="199">
        <v>0</v>
      </c>
      <c r="K5446" s="199" t="e">
        <f ca="1"/>
        <v>#NAME?</v>
      </c>
      <c r="T5446" s="199">
        <v>0</v>
      </c>
      <c r="U5446" s="199">
        <v>0</v>
      </c>
    </row>
    <row r="5447" spans="9:21" x14ac:dyDescent="0.3">
      <c r="I5447" s="199">
        <v>0</v>
      </c>
      <c r="J5447" s="199">
        <v>0</v>
      </c>
      <c r="K5447" s="199" t="e">
        <f ca="1"/>
        <v>#NAME?</v>
      </c>
      <c r="T5447" s="199">
        <v>0</v>
      </c>
      <c r="U5447" s="199">
        <v>0</v>
      </c>
    </row>
    <row r="5448" spans="9:21" x14ac:dyDescent="0.3">
      <c r="I5448" s="199">
        <v>0</v>
      </c>
      <c r="J5448" s="199">
        <v>0</v>
      </c>
      <c r="K5448" s="199" t="e">
        <f ca="1"/>
        <v>#NAME?</v>
      </c>
      <c r="T5448" s="199">
        <v>0</v>
      </c>
      <c r="U5448" s="199">
        <v>0</v>
      </c>
    </row>
    <row r="5449" spans="9:21" x14ac:dyDescent="0.3">
      <c r="I5449" s="199">
        <v>0</v>
      </c>
      <c r="J5449" s="199">
        <v>0</v>
      </c>
      <c r="K5449" s="199" t="e">
        <f ca="1"/>
        <v>#NAME?</v>
      </c>
      <c r="T5449" s="199">
        <v>0</v>
      </c>
      <c r="U5449" s="199">
        <v>0</v>
      </c>
    </row>
    <row r="5450" spans="9:21" x14ac:dyDescent="0.3">
      <c r="I5450" s="199">
        <v>0</v>
      </c>
      <c r="J5450" s="199">
        <v>0</v>
      </c>
      <c r="K5450" s="199" t="e">
        <f ca="1"/>
        <v>#NAME?</v>
      </c>
      <c r="T5450" s="199">
        <v>0</v>
      </c>
      <c r="U5450" s="199">
        <v>0</v>
      </c>
    </row>
    <row r="5451" spans="9:21" x14ac:dyDescent="0.3">
      <c r="I5451" s="199">
        <v>0</v>
      </c>
      <c r="J5451" s="199">
        <v>0</v>
      </c>
      <c r="K5451" s="199" t="e">
        <f ca="1"/>
        <v>#NAME?</v>
      </c>
      <c r="T5451" s="199">
        <v>0</v>
      </c>
      <c r="U5451" s="199">
        <v>0</v>
      </c>
    </row>
    <row r="5452" spans="9:21" x14ac:dyDescent="0.3">
      <c r="I5452" s="199">
        <v>0</v>
      </c>
      <c r="J5452" s="199">
        <v>0</v>
      </c>
      <c r="K5452" s="199" t="e">
        <f ca="1"/>
        <v>#NAME?</v>
      </c>
      <c r="T5452" s="199">
        <v>0</v>
      </c>
      <c r="U5452" s="199">
        <v>0</v>
      </c>
    </row>
    <row r="5453" spans="9:21" x14ac:dyDescent="0.3">
      <c r="I5453" s="199">
        <v>0</v>
      </c>
      <c r="J5453" s="199">
        <v>0</v>
      </c>
      <c r="K5453" s="199" t="e">
        <f ca="1"/>
        <v>#NAME?</v>
      </c>
      <c r="T5453" s="199">
        <v>0</v>
      </c>
      <c r="U5453" s="199">
        <v>0</v>
      </c>
    </row>
    <row r="5454" spans="9:21" x14ac:dyDescent="0.3">
      <c r="I5454" s="199">
        <v>0</v>
      </c>
      <c r="J5454" s="199">
        <v>0</v>
      </c>
      <c r="K5454" s="199" t="e">
        <f ca="1"/>
        <v>#NAME?</v>
      </c>
      <c r="T5454" s="199">
        <v>0</v>
      </c>
      <c r="U5454" s="199">
        <v>0</v>
      </c>
    </row>
    <row r="5455" spans="9:21" x14ac:dyDescent="0.3">
      <c r="I5455" s="199">
        <v>0</v>
      </c>
      <c r="J5455" s="199">
        <v>0</v>
      </c>
      <c r="K5455" s="199" t="e">
        <f ca="1"/>
        <v>#NAME?</v>
      </c>
      <c r="T5455" s="199">
        <v>0</v>
      </c>
      <c r="U5455" s="199">
        <v>0</v>
      </c>
    </row>
    <row r="5456" spans="9:21" x14ac:dyDescent="0.3">
      <c r="I5456" s="199">
        <v>0</v>
      </c>
      <c r="J5456" s="199">
        <v>0</v>
      </c>
      <c r="K5456" s="199" t="e">
        <f ca="1"/>
        <v>#NAME?</v>
      </c>
      <c r="T5456" s="199">
        <v>0</v>
      </c>
      <c r="U5456" s="199">
        <v>0</v>
      </c>
    </row>
    <row r="5457" spans="9:21" x14ac:dyDescent="0.3">
      <c r="I5457" s="199">
        <v>0</v>
      </c>
      <c r="J5457" s="199">
        <v>0</v>
      </c>
      <c r="K5457" s="199" t="e">
        <f ca="1"/>
        <v>#NAME?</v>
      </c>
      <c r="T5457" s="199">
        <v>0</v>
      </c>
      <c r="U5457" s="199">
        <v>0</v>
      </c>
    </row>
    <row r="5458" spans="9:21" x14ac:dyDescent="0.3">
      <c r="I5458" s="199">
        <v>0</v>
      </c>
      <c r="J5458" s="199">
        <v>0</v>
      </c>
      <c r="K5458" s="199" t="e">
        <f ca="1"/>
        <v>#NAME?</v>
      </c>
      <c r="T5458" s="199">
        <v>0</v>
      </c>
      <c r="U5458" s="199">
        <v>84849.453262694529</v>
      </c>
    </row>
    <row r="5459" spans="9:21" x14ac:dyDescent="0.3">
      <c r="I5459" s="199">
        <v>0</v>
      </c>
      <c r="J5459" s="199">
        <v>0</v>
      </c>
      <c r="K5459" s="199" t="e">
        <f ca="1"/>
        <v>#NAME?</v>
      </c>
      <c r="T5459" s="199">
        <v>0</v>
      </c>
      <c r="U5459" s="199">
        <v>0</v>
      </c>
    </row>
    <row r="5460" spans="9:21" x14ac:dyDescent="0.3">
      <c r="I5460" s="199">
        <v>0</v>
      </c>
      <c r="J5460" s="199">
        <v>0</v>
      </c>
      <c r="K5460" s="199" t="e">
        <f ca="1"/>
        <v>#NAME?</v>
      </c>
      <c r="T5460" s="199">
        <v>0</v>
      </c>
      <c r="U5460" s="199">
        <v>0</v>
      </c>
    </row>
    <row r="5461" spans="9:21" x14ac:dyDescent="0.3">
      <c r="I5461" s="199">
        <v>0</v>
      </c>
      <c r="J5461" s="199">
        <v>0</v>
      </c>
      <c r="K5461" s="199" t="e">
        <f ca="1"/>
        <v>#NAME?</v>
      </c>
      <c r="T5461" s="199">
        <v>0</v>
      </c>
      <c r="U5461" s="199">
        <v>0</v>
      </c>
    </row>
    <row r="5462" spans="9:21" x14ac:dyDescent="0.3">
      <c r="I5462" s="199">
        <v>0</v>
      </c>
      <c r="J5462" s="199">
        <v>0</v>
      </c>
      <c r="K5462" s="199" t="e">
        <f ca="1"/>
        <v>#NAME?</v>
      </c>
      <c r="T5462" s="199">
        <v>0</v>
      </c>
      <c r="U5462" s="199">
        <v>0</v>
      </c>
    </row>
    <row r="5463" spans="9:21" x14ac:dyDescent="0.3">
      <c r="I5463" s="199">
        <v>47438.608077464211</v>
      </c>
      <c r="J5463" s="199">
        <v>0</v>
      </c>
      <c r="K5463" s="199" t="e">
        <f ca="1"/>
        <v>#NAME?</v>
      </c>
      <c r="T5463" s="199">
        <v>47438.608077464211</v>
      </c>
      <c r="U5463" s="199">
        <v>0</v>
      </c>
    </row>
    <row r="5464" spans="9:21" x14ac:dyDescent="0.3">
      <c r="I5464" s="199">
        <v>0</v>
      </c>
      <c r="J5464" s="199">
        <v>0</v>
      </c>
      <c r="K5464" s="199" t="e">
        <f ca="1"/>
        <v>#NAME?</v>
      </c>
      <c r="T5464" s="199">
        <v>0</v>
      </c>
      <c r="U5464" s="199">
        <v>0</v>
      </c>
    </row>
    <row r="5465" spans="9:21" x14ac:dyDescent="0.3">
      <c r="I5465" s="199">
        <v>0</v>
      </c>
      <c r="J5465" s="199">
        <v>0</v>
      </c>
      <c r="K5465" s="199" t="e">
        <f ca="1"/>
        <v>#NAME?</v>
      </c>
      <c r="T5465" s="199">
        <v>0</v>
      </c>
      <c r="U5465" s="199">
        <v>0</v>
      </c>
    </row>
    <row r="5466" spans="9:21" x14ac:dyDescent="0.3">
      <c r="I5466" s="199">
        <v>0</v>
      </c>
      <c r="J5466" s="199">
        <v>0</v>
      </c>
      <c r="K5466" s="199" t="e">
        <f ca="1"/>
        <v>#NAME?</v>
      </c>
      <c r="T5466" s="199">
        <v>0</v>
      </c>
      <c r="U5466" s="199">
        <v>0</v>
      </c>
    </row>
    <row r="5467" spans="9:21" x14ac:dyDescent="0.3">
      <c r="I5467" s="199">
        <v>0</v>
      </c>
      <c r="J5467" s="199">
        <v>0</v>
      </c>
      <c r="K5467" s="199" t="e">
        <f ca="1"/>
        <v>#NAME?</v>
      </c>
      <c r="T5467" s="199">
        <v>0</v>
      </c>
      <c r="U5467" s="199">
        <v>0</v>
      </c>
    </row>
    <row r="5468" spans="9:21" x14ac:dyDescent="0.3">
      <c r="I5468" s="199">
        <v>0</v>
      </c>
      <c r="J5468" s="199">
        <v>0</v>
      </c>
      <c r="K5468" s="199" t="e">
        <f ca="1"/>
        <v>#NAME?</v>
      </c>
      <c r="T5468" s="199">
        <v>0</v>
      </c>
      <c r="U5468" s="199">
        <v>0</v>
      </c>
    </row>
    <row r="5469" spans="9:21" x14ac:dyDescent="0.3">
      <c r="I5469" s="199">
        <v>0</v>
      </c>
      <c r="J5469" s="199">
        <v>0</v>
      </c>
      <c r="K5469" s="199" t="e">
        <f ca="1"/>
        <v>#NAME?</v>
      </c>
      <c r="T5469" s="199">
        <v>0</v>
      </c>
      <c r="U5469" s="199">
        <v>0</v>
      </c>
    </row>
    <row r="5470" spans="9:21" x14ac:dyDescent="0.3">
      <c r="I5470" s="199">
        <v>0</v>
      </c>
      <c r="J5470" s="199">
        <v>0</v>
      </c>
      <c r="K5470" s="199" t="e">
        <f ca="1"/>
        <v>#NAME?</v>
      </c>
      <c r="T5470" s="199">
        <v>0</v>
      </c>
      <c r="U5470" s="199">
        <v>0</v>
      </c>
    </row>
    <row r="5471" spans="9:21" x14ac:dyDescent="0.3">
      <c r="I5471" s="199">
        <v>0</v>
      </c>
      <c r="J5471" s="199">
        <v>0</v>
      </c>
      <c r="K5471" s="199" t="e">
        <f ca="1"/>
        <v>#NAME?</v>
      </c>
      <c r="T5471" s="199">
        <v>0</v>
      </c>
      <c r="U5471" s="199">
        <v>0</v>
      </c>
    </row>
    <row r="5472" spans="9:21" x14ac:dyDescent="0.3">
      <c r="I5472" s="199">
        <v>0</v>
      </c>
      <c r="J5472" s="199">
        <v>0</v>
      </c>
      <c r="K5472" s="199" t="e">
        <f ca="1"/>
        <v>#NAME?</v>
      </c>
      <c r="T5472" s="199">
        <v>0</v>
      </c>
      <c r="U5472" s="199">
        <v>13812.699089863465</v>
      </c>
    </row>
    <row r="5473" spans="9:21" x14ac:dyDescent="0.3">
      <c r="I5473" s="199">
        <v>0</v>
      </c>
      <c r="J5473" s="199">
        <v>0</v>
      </c>
      <c r="K5473" s="199" t="e">
        <f ca="1"/>
        <v>#NAME?</v>
      </c>
      <c r="T5473" s="199">
        <v>0</v>
      </c>
      <c r="U5473" s="199">
        <v>0</v>
      </c>
    </row>
    <row r="5474" spans="9:21" x14ac:dyDescent="0.3">
      <c r="I5474" s="199">
        <v>0</v>
      </c>
      <c r="J5474" s="199">
        <v>0</v>
      </c>
      <c r="K5474" s="199" t="e">
        <f ca="1"/>
        <v>#NAME?</v>
      </c>
      <c r="T5474" s="199">
        <v>0</v>
      </c>
      <c r="U5474" s="199">
        <v>0</v>
      </c>
    </row>
    <row r="5475" spans="9:21" x14ac:dyDescent="0.3">
      <c r="I5475" s="199">
        <v>0</v>
      </c>
      <c r="J5475" s="199">
        <v>0</v>
      </c>
      <c r="K5475" s="199" t="e">
        <f ca="1"/>
        <v>#NAME?</v>
      </c>
      <c r="T5475" s="199">
        <v>0</v>
      </c>
      <c r="U5475" s="199">
        <v>0</v>
      </c>
    </row>
    <row r="5476" spans="9:21" x14ac:dyDescent="0.3">
      <c r="I5476" s="199">
        <v>0</v>
      </c>
      <c r="J5476" s="199">
        <v>0</v>
      </c>
      <c r="K5476" s="199" t="e">
        <f ca="1"/>
        <v>#NAME?</v>
      </c>
      <c r="T5476" s="199">
        <v>0</v>
      </c>
      <c r="U5476" s="199">
        <v>0</v>
      </c>
    </row>
    <row r="5477" spans="9:21" x14ac:dyDescent="0.3">
      <c r="I5477" s="199">
        <v>0</v>
      </c>
      <c r="J5477" s="199">
        <v>0</v>
      </c>
      <c r="K5477" s="199" t="e">
        <f ca="1"/>
        <v>#NAME?</v>
      </c>
      <c r="T5477" s="199">
        <v>0</v>
      </c>
      <c r="U5477" s="199">
        <v>0</v>
      </c>
    </row>
    <row r="5478" spans="9:21" x14ac:dyDescent="0.3">
      <c r="I5478" s="199">
        <v>0</v>
      </c>
      <c r="J5478" s="199">
        <v>0</v>
      </c>
      <c r="K5478" s="199" t="e">
        <f ca="1"/>
        <v>#NAME?</v>
      </c>
      <c r="T5478" s="199">
        <v>0</v>
      </c>
      <c r="U5478" s="199">
        <v>0</v>
      </c>
    </row>
    <row r="5479" spans="9:21" x14ac:dyDescent="0.3">
      <c r="I5479" s="199">
        <v>0</v>
      </c>
      <c r="J5479" s="199">
        <v>0</v>
      </c>
      <c r="K5479" s="199" t="e">
        <f ca="1"/>
        <v>#NAME?</v>
      </c>
      <c r="T5479" s="199">
        <v>0</v>
      </c>
      <c r="U5479" s="199">
        <v>243184.81910359359</v>
      </c>
    </row>
    <row r="5480" spans="9:21" x14ac:dyDescent="0.3">
      <c r="I5480" s="199">
        <v>0</v>
      </c>
      <c r="J5480" s="199">
        <v>0</v>
      </c>
      <c r="K5480" s="199" t="e">
        <f ca="1"/>
        <v>#NAME?</v>
      </c>
      <c r="T5480" s="199">
        <v>0</v>
      </c>
      <c r="U5480" s="199">
        <v>0</v>
      </c>
    </row>
    <row r="5481" spans="9:21" x14ac:dyDescent="0.3">
      <c r="I5481" s="199">
        <v>0</v>
      </c>
      <c r="J5481" s="199">
        <v>0</v>
      </c>
      <c r="K5481" s="199" t="e">
        <f ca="1"/>
        <v>#NAME?</v>
      </c>
      <c r="T5481" s="199">
        <v>0</v>
      </c>
      <c r="U5481" s="199">
        <v>0</v>
      </c>
    </row>
    <row r="5482" spans="9:21" x14ac:dyDescent="0.3">
      <c r="I5482" s="199">
        <v>0</v>
      </c>
      <c r="J5482" s="199">
        <v>0</v>
      </c>
      <c r="K5482" s="199" t="e">
        <f ca="1"/>
        <v>#NAME?</v>
      </c>
      <c r="T5482" s="199">
        <v>0</v>
      </c>
      <c r="U5482" s="199">
        <v>0</v>
      </c>
    </row>
    <row r="5483" spans="9:21" x14ac:dyDescent="0.3">
      <c r="I5483" s="199">
        <v>0</v>
      </c>
      <c r="J5483" s="199">
        <v>0</v>
      </c>
      <c r="K5483" s="199" t="e">
        <f ca="1"/>
        <v>#NAME?</v>
      </c>
      <c r="T5483" s="199">
        <v>0</v>
      </c>
      <c r="U5483" s="199">
        <v>0</v>
      </c>
    </row>
    <row r="5484" spans="9:21" x14ac:dyDescent="0.3">
      <c r="I5484" s="199">
        <v>0</v>
      </c>
      <c r="J5484" s="199">
        <v>0</v>
      </c>
      <c r="K5484" s="199" t="e">
        <f ca="1"/>
        <v>#NAME?</v>
      </c>
      <c r="T5484" s="199">
        <v>0</v>
      </c>
      <c r="U5484" s="199">
        <v>0</v>
      </c>
    </row>
    <row r="5485" spans="9:21" x14ac:dyDescent="0.3">
      <c r="I5485" s="199">
        <v>0</v>
      </c>
      <c r="J5485" s="199">
        <v>0</v>
      </c>
      <c r="K5485" s="199" t="e">
        <f ca="1"/>
        <v>#NAME?</v>
      </c>
      <c r="T5485" s="199">
        <v>0</v>
      </c>
      <c r="U5485" s="199">
        <v>0</v>
      </c>
    </row>
    <row r="5486" spans="9:21" x14ac:dyDescent="0.3">
      <c r="I5486" s="199">
        <v>0</v>
      </c>
      <c r="J5486" s="199">
        <v>0</v>
      </c>
      <c r="K5486" s="199" t="e">
        <f ca="1"/>
        <v>#NAME?</v>
      </c>
      <c r="T5486" s="199">
        <v>0</v>
      </c>
      <c r="U5486" s="199">
        <v>0</v>
      </c>
    </row>
    <row r="5487" spans="9:21" x14ac:dyDescent="0.3">
      <c r="I5487" s="199">
        <v>0</v>
      </c>
      <c r="J5487" s="199">
        <v>0</v>
      </c>
      <c r="K5487" s="199" t="e">
        <f ca="1"/>
        <v>#NAME?</v>
      </c>
      <c r="T5487" s="199">
        <v>0</v>
      </c>
      <c r="U5487" s="199">
        <v>0</v>
      </c>
    </row>
    <row r="5488" spans="9:21" x14ac:dyDescent="0.3">
      <c r="I5488" s="199">
        <v>0</v>
      </c>
      <c r="J5488" s="199">
        <v>0</v>
      </c>
      <c r="K5488" s="199" t="e">
        <f ca="1"/>
        <v>#NAME?</v>
      </c>
      <c r="T5488" s="199">
        <v>0</v>
      </c>
      <c r="U5488" s="199">
        <v>0</v>
      </c>
    </row>
    <row r="5489" spans="9:21" x14ac:dyDescent="0.3">
      <c r="I5489" s="199">
        <v>0</v>
      </c>
      <c r="J5489" s="199">
        <v>0</v>
      </c>
      <c r="K5489" s="199" t="e">
        <f ca="1"/>
        <v>#NAME?</v>
      </c>
      <c r="T5489" s="199">
        <v>0</v>
      </c>
      <c r="U5489" s="199">
        <v>0</v>
      </c>
    </row>
    <row r="5490" spans="9:21" x14ac:dyDescent="0.3">
      <c r="I5490" s="199">
        <v>0</v>
      </c>
      <c r="J5490" s="199">
        <v>0</v>
      </c>
      <c r="K5490" s="199" t="e">
        <f ca="1"/>
        <v>#NAME?</v>
      </c>
      <c r="T5490" s="199">
        <v>0</v>
      </c>
      <c r="U5490" s="199">
        <v>0</v>
      </c>
    </row>
    <row r="5491" spans="9:21" x14ac:dyDescent="0.3">
      <c r="I5491" s="199">
        <v>0</v>
      </c>
      <c r="J5491" s="199">
        <v>0</v>
      </c>
      <c r="K5491" s="199" t="e">
        <f ca="1"/>
        <v>#NAME?</v>
      </c>
      <c r="T5491" s="199">
        <v>0</v>
      </c>
      <c r="U5491" s="199">
        <v>0</v>
      </c>
    </row>
    <row r="5492" spans="9:21" x14ac:dyDescent="0.3">
      <c r="I5492" s="199">
        <v>0</v>
      </c>
      <c r="J5492" s="199">
        <v>0</v>
      </c>
      <c r="K5492" s="199" t="e">
        <f ca="1"/>
        <v>#NAME?</v>
      </c>
      <c r="T5492" s="199">
        <v>0</v>
      </c>
      <c r="U5492" s="199">
        <v>0</v>
      </c>
    </row>
    <row r="5493" spans="9:21" x14ac:dyDescent="0.3">
      <c r="I5493" s="199">
        <v>0</v>
      </c>
      <c r="J5493" s="199">
        <v>0</v>
      </c>
      <c r="K5493" s="199" t="e">
        <f ca="1"/>
        <v>#NAME?</v>
      </c>
      <c r="T5493" s="199">
        <v>0</v>
      </c>
      <c r="U5493" s="199">
        <v>0</v>
      </c>
    </row>
    <row r="5494" spans="9:21" x14ac:dyDescent="0.3">
      <c r="I5494" s="199">
        <v>0</v>
      </c>
      <c r="J5494" s="199">
        <v>0</v>
      </c>
      <c r="K5494" s="199" t="e">
        <f ca="1"/>
        <v>#NAME?</v>
      </c>
      <c r="T5494" s="199">
        <v>0</v>
      </c>
      <c r="U5494" s="199">
        <v>0</v>
      </c>
    </row>
    <row r="5495" spans="9:21" x14ac:dyDescent="0.3">
      <c r="I5495" s="199">
        <v>0</v>
      </c>
      <c r="J5495" s="199">
        <v>0</v>
      </c>
      <c r="K5495" s="199" t="e">
        <f ca="1"/>
        <v>#NAME?</v>
      </c>
      <c r="T5495" s="199">
        <v>0</v>
      </c>
      <c r="U5495" s="199">
        <v>0</v>
      </c>
    </row>
    <row r="5496" spans="9:21" x14ac:dyDescent="0.3">
      <c r="I5496" s="199">
        <v>0</v>
      </c>
      <c r="J5496" s="199">
        <v>0</v>
      </c>
      <c r="K5496" s="199" t="e">
        <f ca="1"/>
        <v>#NAME?</v>
      </c>
      <c r="T5496" s="199">
        <v>0</v>
      </c>
      <c r="U5496" s="199">
        <v>0</v>
      </c>
    </row>
    <row r="5497" spans="9:21" x14ac:dyDescent="0.3">
      <c r="I5497" s="199">
        <v>0</v>
      </c>
      <c r="J5497" s="199">
        <v>0</v>
      </c>
      <c r="K5497" s="199" t="e">
        <f ca="1"/>
        <v>#NAME?</v>
      </c>
      <c r="T5497" s="199">
        <v>0</v>
      </c>
      <c r="U5497" s="199">
        <v>236533.10605807419</v>
      </c>
    </row>
    <row r="5498" spans="9:21" x14ac:dyDescent="0.3">
      <c r="I5498" s="199">
        <v>0</v>
      </c>
      <c r="J5498" s="199">
        <v>0</v>
      </c>
      <c r="K5498" s="199" t="e">
        <f ca="1"/>
        <v>#NAME?</v>
      </c>
      <c r="T5498" s="199">
        <v>0</v>
      </c>
      <c r="U5498" s="199">
        <v>0</v>
      </c>
    </row>
    <row r="5499" spans="9:21" x14ac:dyDescent="0.3">
      <c r="I5499" s="199">
        <v>0</v>
      </c>
      <c r="J5499" s="199">
        <v>0</v>
      </c>
      <c r="K5499" s="199" t="e">
        <f ca="1"/>
        <v>#NAME?</v>
      </c>
      <c r="T5499" s="199">
        <v>0</v>
      </c>
      <c r="U5499" s="199">
        <v>0</v>
      </c>
    </row>
    <row r="5500" spans="9:21" x14ac:dyDescent="0.3">
      <c r="I5500" s="199">
        <v>0</v>
      </c>
      <c r="J5500" s="199">
        <v>0</v>
      </c>
      <c r="K5500" s="199" t="e">
        <f ca="1"/>
        <v>#NAME?</v>
      </c>
      <c r="T5500" s="199">
        <v>0</v>
      </c>
      <c r="U5500" s="199">
        <v>0</v>
      </c>
    </row>
    <row r="5501" spans="9:21" x14ac:dyDescent="0.3">
      <c r="I5501" s="199">
        <v>0</v>
      </c>
      <c r="J5501" s="199">
        <v>0</v>
      </c>
      <c r="K5501" s="199" t="e">
        <f ca="1"/>
        <v>#NAME?</v>
      </c>
      <c r="T5501" s="199">
        <v>0</v>
      </c>
      <c r="U5501" s="199">
        <v>0</v>
      </c>
    </row>
    <row r="5502" spans="9:21" x14ac:dyDescent="0.3">
      <c r="I5502" s="199">
        <v>0</v>
      </c>
      <c r="J5502" s="199">
        <v>0</v>
      </c>
      <c r="K5502" s="199" t="e">
        <f ca="1"/>
        <v>#NAME?</v>
      </c>
      <c r="T5502" s="199">
        <v>0</v>
      </c>
      <c r="U5502" s="199">
        <v>0</v>
      </c>
    </row>
    <row r="5503" spans="9:21" x14ac:dyDescent="0.3">
      <c r="I5503" s="199">
        <v>0</v>
      </c>
      <c r="J5503" s="199">
        <v>0</v>
      </c>
      <c r="K5503" s="199" t="e">
        <f ca="1"/>
        <v>#NAME?</v>
      </c>
      <c r="T5503" s="199">
        <v>0</v>
      </c>
      <c r="U5503" s="199">
        <v>0</v>
      </c>
    </row>
    <row r="5504" spans="9:21" x14ac:dyDescent="0.3">
      <c r="I5504" s="199">
        <v>0</v>
      </c>
      <c r="J5504" s="199">
        <v>0</v>
      </c>
      <c r="K5504" s="199" t="e">
        <f ca="1"/>
        <v>#NAME?</v>
      </c>
      <c r="T5504" s="199">
        <v>0</v>
      </c>
      <c r="U5504" s="199">
        <v>0</v>
      </c>
    </row>
    <row r="5505" spans="9:21" x14ac:dyDescent="0.3">
      <c r="I5505" s="199">
        <v>0</v>
      </c>
      <c r="J5505" s="199">
        <v>0</v>
      </c>
      <c r="K5505" s="199" t="e">
        <f ca="1"/>
        <v>#NAME?</v>
      </c>
      <c r="T5505" s="199">
        <v>0</v>
      </c>
      <c r="U5505" s="199">
        <v>0</v>
      </c>
    </row>
    <row r="5506" spans="9:21" x14ac:dyDescent="0.3">
      <c r="I5506" s="199">
        <v>0</v>
      </c>
      <c r="J5506" s="199">
        <v>0</v>
      </c>
      <c r="K5506" s="199" t="e">
        <f ca="1"/>
        <v>#NAME?</v>
      </c>
      <c r="T5506" s="199">
        <v>0</v>
      </c>
      <c r="U5506" s="199">
        <v>0</v>
      </c>
    </row>
    <row r="5507" spans="9:21" x14ac:dyDescent="0.3">
      <c r="I5507" s="199">
        <v>0</v>
      </c>
      <c r="J5507" s="199">
        <v>0</v>
      </c>
      <c r="K5507" s="199" t="e">
        <f ca="1"/>
        <v>#NAME?</v>
      </c>
      <c r="T5507" s="199">
        <v>0</v>
      </c>
      <c r="U5507" s="199">
        <v>0</v>
      </c>
    </row>
    <row r="5508" spans="9:21" x14ac:dyDescent="0.3">
      <c r="I5508" s="199">
        <v>0</v>
      </c>
      <c r="J5508" s="199">
        <v>0</v>
      </c>
      <c r="K5508" s="199" t="e">
        <f ca="1"/>
        <v>#NAME?</v>
      </c>
      <c r="T5508" s="199">
        <v>0</v>
      </c>
      <c r="U5508" s="199">
        <v>0</v>
      </c>
    </row>
    <row r="5509" spans="9:21" x14ac:dyDescent="0.3">
      <c r="I5509" s="199">
        <v>0</v>
      </c>
      <c r="J5509" s="199">
        <v>0</v>
      </c>
      <c r="K5509" s="199" t="e">
        <f ca="1"/>
        <v>#NAME?</v>
      </c>
      <c r="T5509" s="199">
        <v>0</v>
      </c>
      <c r="U5509" s="199">
        <v>0</v>
      </c>
    </row>
    <row r="5510" spans="9:21" x14ac:dyDescent="0.3">
      <c r="I5510" s="199">
        <v>0</v>
      </c>
      <c r="J5510" s="199">
        <v>0</v>
      </c>
      <c r="K5510" s="199" t="e">
        <f ca="1"/>
        <v>#NAME?</v>
      </c>
      <c r="T5510" s="199">
        <v>0</v>
      </c>
      <c r="U5510" s="199">
        <v>0</v>
      </c>
    </row>
    <row r="5511" spans="9:21" x14ac:dyDescent="0.3">
      <c r="I5511" s="199">
        <v>0</v>
      </c>
      <c r="J5511" s="199">
        <v>0</v>
      </c>
      <c r="K5511" s="199" t="e">
        <f ca="1"/>
        <v>#NAME?</v>
      </c>
      <c r="T5511" s="199">
        <v>0</v>
      </c>
      <c r="U5511" s="199">
        <v>0</v>
      </c>
    </row>
    <row r="5512" spans="9:21" x14ac:dyDescent="0.3">
      <c r="I5512" s="199">
        <v>0</v>
      </c>
      <c r="J5512" s="199">
        <v>0</v>
      </c>
      <c r="K5512" s="199" t="e">
        <f ca="1"/>
        <v>#NAME?</v>
      </c>
      <c r="T5512" s="199">
        <v>0</v>
      </c>
      <c r="U5512" s="199">
        <v>0</v>
      </c>
    </row>
    <row r="5513" spans="9:21" x14ac:dyDescent="0.3">
      <c r="I5513" s="199">
        <v>0</v>
      </c>
      <c r="J5513" s="199">
        <v>0</v>
      </c>
      <c r="K5513" s="199" t="e">
        <f ca="1"/>
        <v>#NAME?</v>
      </c>
      <c r="T5513" s="199">
        <v>0</v>
      </c>
      <c r="U5513" s="199">
        <v>0</v>
      </c>
    </row>
    <row r="5514" spans="9:21" x14ac:dyDescent="0.3">
      <c r="I5514" s="199">
        <v>0</v>
      </c>
      <c r="J5514" s="199">
        <v>0</v>
      </c>
      <c r="K5514" s="199" t="e">
        <f ca="1"/>
        <v>#NAME?</v>
      </c>
      <c r="T5514" s="199">
        <v>0</v>
      </c>
      <c r="U5514" s="199">
        <v>0</v>
      </c>
    </row>
    <row r="5515" spans="9:21" x14ac:dyDescent="0.3">
      <c r="I5515" s="199">
        <v>0</v>
      </c>
      <c r="J5515" s="199">
        <v>0</v>
      </c>
      <c r="K5515" s="199" t="e">
        <f ca="1"/>
        <v>#NAME?</v>
      </c>
      <c r="T5515" s="199">
        <v>0</v>
      </c>
      <c r="U5515" s="199">
        <v>0</v>
      </c>
    </row>
    <row r="5516" spans="9:21" x14ac:dyDescent="0.3">
      <c r="I5516" s="199">
        <v>0</v>
      </c>
      <c r="J5516" s="199">
        <v>0</v>
      </c>
      <c r="K5516" s="199" t="e">
        <f ca="1"/>
        <v>#NAME?</v>
      </c>
      <c r="T5516" s="199">
        <v>0</v>
      </c>
      <c r="U5516" s="199">
        <v>0</v>
      </c>
    </row>
    <row r="5517" spans="9:21" x14ac:dyDescent="0.3">
      <c r="I5517" s="199">
        <v>0</v>
      </c>
      <c r="J5517" s="199">
        <v>0</v>
      </c>
      <c r="K5517" s="199" t="e">
        <f ca="1"/>
        <v>#NAME?</v>
      </c>
      <c r="T5517" s="199">
        <v>0</v>
      </c>
      <c r="U5517" s="199">
        <v>0</v>
      </c>
    </row>
    <row r="5518" spans="9:21" x14ac:dyDescent="0.3">
      <c r="I5518" s="199">
        <v>0</v>
      </c>
      <c r="J5518" s="199">
        <v>0</v>
      </c>
      <c r="K5518" s="199" t="e">
        <f ca="1"/>
        <v>#NAME?</v>
      </c>
      <c r="T5518" s="199">
        <v>0</v>
      </c>
      <c r="U5518" s="199">
        <v>0</v>
      </c>
    </row>
    <row r="5519" spans="9:21" x14ac:dyDescent="0.3">
      <c r="I5519" s="199">
        <v>0</v>
      </c>
      <c r="J5519" s="199">
        <v>0</v>
      </c>
      <c r="K5519" s="199" t="e">
        <f ca="1"/>
        <v>#NAME?</v>
      </c>
      <c r="T5519" s="199">
        <v>0</v>
      </c>
      <c r="U5519" s="199">
        <v>0</v>
      </c>
    </row>
    <row r="5520" spans="9:21" x14ac:dyDescent="0.3">
      <c r="I5520" s="199">
        <v>0</v>
      </c>
      <c r="J5520" s="199">
        <v>0</v>
      </c>
      <c r="K5520" s="199" t="e">
        <f ca="1"/>
        <v>#NAME?</v>
      </c>
      <c r="T5520" s="199">
        <v>0</v>
      </c>
      <c r="U5520" s="199">
        <v>0</v>
      </c>
    </row>
    <row r="5521" spans="9:21" x14ac:dyDescent="0.3">
      <c r="I5521" s="199">
        <v>0</v>
      </c>
      <c r="J5521" s="199">
        <v>0</v>
      </c>
      <c r="K5521" s="199" t="e">
        <f ca="1"/>
        <v>#NAME?</v>
      </c>
      <c r="T5521" s="199">
        <v>0</v>
      </c>
      <c r="U5521" s="199">
        <v>0</v>
      </c>
    </row>
    <row r="5522" spans="9:21" x14ac:dyDescent="0.3">
      <c r="I5522" s="199">
        <v>0</v>
      </c>
      <c r="J5522" s="199">
        <v>0</v>
      </c>
      <c r="K5522" s="199" t="e">
        <f ca="1"/>
        <v>#NAME?</v>
      </c>
      <c r="T5522" s="199">
        <v>0</v>
      </c>
      <c r="U5522" s="199">
        <v>0</v>
      </c>
    </row>
    <row r="5523" spans="9:21" x14ac:dyDescent="0.3">
      <c r="I5523" s="199">
        <v>0</v>
      </c>
      <c r="J5523" s="199">
        <v>0</v>
      </c>
      <c r="K5523" s="199" t="e">
        <f ca="1"/>
        <v>#NAME?</v>
      </c>
      <c r="T5523" s="199">
        <v>0</v>
      </c>
      <c r="U5523" s="199">
        <v>0</v>
      </c>
    </row>
    <row r="5524" spans="9:21" x14ac:dyDescent="0.3">
      <c r="I5524" s="199">
        <v>0</v>
      </c>
      <c r="J5524" s="199">
        <v>0</v>
      </c>
      <c r="K5524" s="199" t="e">
        <f ca="1"/>
        <v>#NAME?</v>
      </c>
      <c r="T5524" s="199">
        <v>0</v>
      </c>
      <c r="U5524" s="199">
        <v>0</v>
      </c>
    </row>
    <row r="5525" spans="9:21" x14ac:dyDescent="0.3">
      <c r="I5525" s="199">
        <v>0</v>
      </c>
      <c r="J5525" s="199">
        <v>0</v>
      </c>
      <c r="K5525" s="199" t="e">
        <f ca="1"/>
        <v>#NAME?</v>
      </c>
      <c r="T5525" s="199">
        <v>0</v>
      </c>
      <c r="U5525" s="199">
        <v>0</v>
      </c>
    </row>
    <row r="5526" spans="9:21" x14ac:dyDescent="0.3">
      <c r="I5526" s="199">
        <v>0</v>
      </c>
      <c r="J5526" s="199">
        <v>0</v>
      </c>
      <c r="K5526" s="199" t="e">
        <f ca="1"/>
        <v>#NAME?</v>
      </c>
      <c r="T5526" s="199">
        <v>0</v>
      </c>
      <c r="U5526" s="199">
        <v>0</v>
      </c>
    </row>
    <row r="5527" spans="9:21" x14ac:dyDescent="0.3">
      <c r="I5527" s="199">
        <v>0</v>
      </c>
      <c r="J5527" s="199">
        <v>0</v>
      </c>
      <c r="K5527" s="199" t="e">
        <f ca="1"/>
        <v>#NAME?</v>
      </c>
      <c r="T5527" s="199">
        <v>0</v>
      </c>
      <c r="U5527" s="199">
        <v>0</v>
      </c>
    </row>
    <row r="5528" spans="9:21" x14ac:dyDescent="0.3">
      <c r="I5528" s="199">
        <v>0</v>
      </c>
      <c r="J5528" s="199">
        <v>0</v>
      </c>
      <c r="K5528" s="199" t="e">
        <f ca="1"/>
        <v>#NAME?</v>
      </c>
      <c r="T5528" s="199">
        <v>0</v>
      </c>
      <c r="U5528" s="199">
        <v>0</v>
      </c>
    </row>
    <row r="5529" spans="9:21" x14ac:dyDescent="0.3">
      <c r="I5529" s="199">
        <v>0</v>
      </c>
      <c r="J5529" s="199">
        <v>0</v>
      </c>
      <c r="K5529" s="199" t="e">
        <f ca="1"/>
        <v>#NAME?</v>
      </c>
      <c r="T5529" s="199">
        <v>0</v>
      </c>
      <c r="U5529" s="199">
        <v>0</v>
      </c>
    </row>
    <row r="5530" spans="9:21" x14ac:dyDescent="0.3">
      <c r="I5530" s="199">
        <v>0</v>
      </c>
      <c r="J5530" s="199">
        <v>0</v>
      </c>
      <c r="K5530" s="199" t="e">
        <f ca="1"/>
        <v>#NAME?</v>
      </c>
      <c r="T5530" s="199">
        <v>0</v>
      </c>
      <c r="U5530" s="199">
        <v>0</v>
      </c>
    </row>
    <row r="5531" spans="9:21" x14ac:dyDescent="0.3">
      <c r="I5531" s="199">
        <v>104268.50169960293</v>
      </c>
      <c r="J5531" s="199">
        <v>0</v>
      </c>
      <c r="K5531" s="199" t="e">
        <f ca="1"/>
        <v>#NAME?</v>
      </c>
      <c r="T5531" s="199">
        <v>104268.50169960293</v>
      </c>
      <c r="U5531" s="199">
        <v>0</v>
      </c>
    </row>
    <row r="5532" spans="9:21" x14ac:dyDescent="0.3">
      <c r="I5532" s="199">
        <v>0</v>
      </c>
      <c r="J5532" s="199">
        <v>0</v>
      </c>
      <c r="K5532" s="199" t="e">
        <f ca="1"/>
        <v>#NAME?</v>
      </c>
      <c r="T5532" s="199">
        <v>0</v>
      </c>
      <c r="U5532" s="199">
        <v>0</v>
      </c>
    </row>
    <row r="5533" spans="9:21" x14ac:dyDescent="0.3">
      <c r="I5533" s="199">
        <v>0</v>
      </c>
      <c r="J5533" s="199">
        <v>0</v>
      </c>
      <c r="K5533" s="199" t="e">
        <f ca="1"/>
        <v>#NAME?</v>
      </c>
      <c r="T5533" s="199">
        <v>0</v>
      </c>
      <c r="U5533" s="199">
        <v>0</v>
      </c>
    </row>
    <row r="5534" spans="9:21" x14ac:dyDescent="0.3">
      <c r="I5534" s="199">
        <v>0</v>
      </c>
      <c r="J5534" s="199">
        <v>0</v>
      </c>
      <c r="K5534" s="199" t="e">
        <f ca="1"/>
        <v>#NAME?</v>
      </c>
      <c r="T5534" s="199">
        <v>0</v>
      </c>
      <c r="U5534" s="199">
        <v>0</v>
      </c>
    </row>
    <row r="5535" spans="9:21" x14ac:dyDescent="0.3">
      <c r="I5535" s="199">
        <v>0</v>
      </c>
      <c r="J5535" s="199">
        <v>0</v>
      </c>
      <c r="K5535" s="199" t="e">
        <f ca="1"/>
        <v>#NAME?</v>
      </c>
      <c r="T5535" s="199">
        <v>0</v>
      </c>
      <c r="U5535" s="199">
        <v>0</v>
      </c>
    </row>
    <row r="5536" spans="9:21" x14ac:dyDescent="0.3">
      <c r="I5536" s="199">
        <v>0</v>
      </c>
      <c r="J5536" s="199">
        <v>0</v>
      </c>
      <c r="K5536" s="199" t="e">
        <f ca="1"/>
        <v>#NAME?</v>
      </c>
      <c r="T5536" s="199">
        <v>0</v>
      </c>
      <c r="U5536" s="199">
        <v>0</v>
      </c>
    </row>
    <row r="5537" spans="9:21" x14ac:dyDescent="0.3">
      <c r="I5537" s="199">
        <v>0</v>
      </c>
      <c r="J5537" s="199">
        <v>0</v>
      </c>
      <c r="K5537" s="199" t="e">
        <f ca="1"/>
        <v>#NAME?</v>
      </c>
      <c r="T5537" s="199">
        <v>0</v>
      </c>
      <c r="U5537" s="199">
        <v>0</v>
      </c>
    </row>
    <row r="5538" spans="9:21" x14ac:dyDescent="0.3">
      <c r="I5538" s="199">
        <v>0</v>
      </c>
      <c r="J5538" s="199">
        <v>0</v>
      </c>
      <c r="K5538" s="199" t="e">
        <f ca="1"/>
        <v>#NAME?</v>
      </c>
      <c r="T5538" s="199">
        <v>0</v>
      </c>
      <c r="U5538" s="199">
        <v>0</v>
      </c>
    </row>
    <row r="5539" spans="9:21" x14ac:dyDescent="0.3">
      <c r="I5539" s="199">
        <v>0</v>
      </c>
      <c r="J5539" s="199">
        <v>0</v>
      </c>
      <c r="K5539" s="199" t="e">
        <f ca="1"/>
        <v>#NAME?</v>
      </c>
      <c r="T5539" s="199">
        <v>0</v>
      </c>
      <c r="U5539" s="199">
        <v>144558.83112266654</v>
      </c>
    </row>
    <row r="5540" spans="9:21" x14ac:dyDescent="0.3">
      <c r="I5540" s="199">
        <v>0</v>
      </c>
      <c r="J5540" s="199">
        <v>0</v>
      </c>
      <c r="K5540" s="199" t="e">
        <f ca="1"/>
        <v>#NAME?</v>
      </c>
      <c r="T5540" s="199">
        <v>0</v>
      </c>
      <c r="U5540" s="199">
        <v>0</v>
      </c>
    </row>
    <row r="5541" spans="9:21" x14ac:dyDescent="0.3">
      <c r="I5541" s="199">
        <v>0</v>
      </c>
      <c r="J5541" s="199">
        <v>0</v>
      </c>
      <c r="K5541" s="199" t="e">
        <f ca="1"/>
        <v>#NAME?</v>
      </c>
      <c r="T5541" s="199">
        <v>0</v>
      </c>
      <c r="U5541" s="199">
        <v>0</v>
      </c>
    </row>
    <row r="5542" spans="9:21" x14ac:dyDescent="0.3">
      <c r="I5542" s="199">
        <v>46426.962518261178</v>
      </c>
      <c r="J5542" s="199">
        <v>0</v>
      </c>
      <c r="K5542" s="199" t="e">
        <f ca="1"/>
        <v>#NAME?</v>
      </c>
      <c r="T5542" s="199">
        <v>46426.962518261178</v>
      </c>
      <c r="U5542" s="199">
        <v>0</v>
      </c>
    </row>
    <row r="5543" spans="9:21" x14ac:dyDescent="0.3">
      <c r="I5543" s="199">
        <v>0</v>
      </c>
      <c r="J5543" s="199">
        <v>0</v>
      </c>
      <c r="K5543" s="199" t="e">
        <f ca="1"/>
        <v>#NAME?</v>
      </c>
      <c r="T5543" s="199">
        <v>0</v>
      </c>
      <c r="U5543" s="199">
        <v>0</v>
      </c>
    </row>
    <row r="5544" spans="9:21" x14ac:dyDescent="0.3">
      <c r="I5544" s="199">
        <v>0</v>
      </c>
      <c r="J5544" s="199">
        <v>0</v>
      </c>
      <c r="K5544" s="199" t="e">
        <f ca="1"/>
        <v>#NAME?</v>
      </c>
      <c r="T5544" s="199">
        <v>0</v>
      </c>
      <c r="U5544" s="199">
        <v>0</v>
      </c>
    </row>
    <row r="5545" spans="9:21" x14ac:dyDescent="0.3">
      <c r="I5545" s="199">
        <v>0</v>
      </c>
      <c r="J5545" s="199">
        <v>0</v>
      </c>
      <c r="K5545" s="199" t="e">
        <f ca="1"/>
        <v>#NAME?</v>
      </c>
      <c r="T5545" s="199">
        <v>0</v>
      </c>
      <c r="U5545" s="199">
        <v>0</v>
      </c>
    </row>
    <row r="5546" spans="9:21" x14ac:dyDescent="0.3">
      <c r="I5546" s="199">
        <v>0</v>
      </c>
      <c r="J5546" s="199">
        <v>0</v>
      </c>
      <c r="K5546" s="199" t="e">
        <f ca="1"/>
        <v>#NAME?</v>
      </c>
      <c r="T5546" s="199">
        <v>0</v>
      </c>
      <c r="U5546" s="199">
        <v>0</v>
      </c>
    </row>
    <row r="5547" spans="9:21" x14ac:dyDescent="0.3">
      <c r="I5547" s="199">
        <v>0</v>
      </c>
      <c r="J5547" s="199">
        <v>0</v>
      </c>
      <c r="K5547" s="199" t="e">
        <f ca="1"/>
        <v>#NAME?</v>
      </c>
      <c r="T5547" s="199">
        <v>0</v>
      </c>
      <c r="U5547" s="199">
        <v>0</v>
      </c>
    </row>
    <row r="5548" spans="9:21" x14ac:dyDescent="0.3">
      <c r="I5548" s="199">
        <v>0</v>
      </c>
      <c r="J5548" s="199">
        <v>0</v>
      </c>
      <c r="K5548" s="199" t="e">
        <f ca="1"/>
        <v>#NAME?</v>
      </c>
      <c r="T5548" s="199">
        <v>0</v>
      </c>
      <c r="U5548" s="199">
        <v>0</v>
      </c>
    </row>
    <row r="5549" spans="9:21" x14ac:dyDescent="0.3">
      <c r="I5549" s="199">
        <v>5280.4544248086722</v>
      </c>
      <c r="J5549" s="199">
        <v>0</v>
      </c>
      <c r="K5549" s="199" t="e">
        <f ca="1"/>
        <v>#NAME?</v>
      </c>
      <c r="T5549" s="199">
        <v>5280.4544248086722</v>
      </c>
      <c r="U5549" s="199">
        <v>0</v>
      </c>
    </row>
    <row r="5550" spans="9:21" x14ac:dyDescent="0.3">
      <c r="I5550" s="199">
        <v>0</v>
      </c>
      <c r="J5550" s="199">
        <v>0</v>
      </c>
      <c r="K5550" s="199" t="e">
        <f ca="1"/>
        <v>#NAME?</v>
      </c>
      <c r="T5550" s="199">
        <v>0</v>
      </c>
      <c r="U5550" s="199">
        <v>0</v>
      </c>
    </row>
    <row r="5551" spans="9:21" x14ac:dyDescent="0.3">
      <c r="I5551" s="199">
        <v>0</v>
      </c>
      <c r="J5551" s="199">
        <v>0</v>
      </c>
      <c r="K5551" s="199" t="e">
        <f ca="1"/>
        <v>#NAME?</v>
      </c>
      <c r="T5551" s="199">
        <v>0</v>
      </c>
      <c r="U5551" s="199">
        <v>0</v>
      </c>
    </row>
    <row r="5552" spans="9:21" x14ac:dyDescent="0.3">
      <c r="I5552" s="199">
        <v>0</v>
      </c>
      <c r="J5552" s="199">
        <v>0</v>
      </c>
      <c r="K5552" s="199" t="e">
        <f ca="1"/>
        <v>#NAME?</v>
      </c>
      <c r="T5552" s="199">
        <v>0</v>
      </c>
      <c r="U5552" s="199">
        <v>0</v>
      </c>
    </row>
    <row r="5553" spans="9:21" x14ac:dyDescent="0.3">
      <c r="I5553" s="199">
        <v>0</v>
      </c>
      <c r="J5553" s="199">
        <v>0</v>
      </c>
      <c r="K5553" s="199" t="e">
        <f ca="1"/>
        <v>#NAME?</v>
      </c>
      <c r="T5553" s="199">
        <v>0</v>
      </c>
      <c r="U5553" s="199">
        <v>0</v>
      </c>
    </row>
    <row r="5554" spans="9:21" x14ac:dyDescent="0.3">
      <c r="I5554" s="199">
        <v>0</v>
      </c>
      <c r="J5554" s="199">
        <v>0</v>
      </c>
      <c r="K5554" s="199" t="e">
        <f ca="1"/>
        <v>#NAME?</v>
      </c>
      <c r="T5554" s="199">
        <v>0</v>
      </c>
      <c r="U5554" s="199">
        <v>0</v>
      </c>
    </row>
    <row r="5555" spans="9:21" x14ac:dyDescent="0.3">
      <c r="I5555" s="199">
        <v>0</v>
      </c>
      <c r="J5555" s="199">
        <v>0</v>
      </c>
      <c r="K5555" s="199" t="e">
        <f ca="1"/>
        <v>#NAME?</v>
      </c>
      <c r="T5555" s="199">
        <v>0</v>
      </c>
      <c r="U5555" s="199">
        <v>0</v>
      </c>
    </row>
    <row r="5556" spans="9:21" x14ac:dyDescent="0.3">
      <c r="I5556" s="199">
        <v>0</v>
      </c>
      <c r="J5556" s="199">
        <v>0</v>
      </c>
      <c r="K5556" s="199" t="e">
        <f ca="1"/>
        <v>#NAME?</v>
      </c>
      <c r="T5556" s="199">
        <v>0</v>
      </c>
      <c r="U5556" s="199">
        <v>0</v>
      </c>
    </row>
    <row r="5557" spans="9:21" x14ac:dyDescent="0.3">
      <c r="I5557" s="199">
        <v>0</v>
      </c>
      <c r="J5557" s="199">
        <v>0</v>
      </c>
      <c r="K5557" s="199" t="e">
        <f ca="1"/>
        <v>#NAME?</v>
      </c>
      <c r="T5557" s="199">
        <v>0</v>
      </c>
      <c r="U5557" s="199">
        <v>0</v>
      </c>
    </row>
    <row r="5558" spans="9:21" x14ac:dyDescent="0.3">
      <c r="I5558" s="199">
        <v>0</v>
      </c>
      <c r="J5558" s="199">
        <v>0</v>
      </c>
      <c r="K5558" s="199" t="e">
        <f ca="1"/>
        <v>#NAME?</v>
      </c>
      <c r="T5558" s="199">
        <v>0</v>
      </c>
      <c r="U5558" s="199">
        <v>0</v>
      </c>
    </row>
    <row r="5559" spans="9:21" x14ac:dyDescent="0.3">
      <c r="I5559" s="199">
        <v>0</v>
      </c>
      <c r="J5559" s="199">
        <v>0</v>
      </c>
      <c r="K5559" s="199" t="e">
        <f ca="1"/>
        <v>#NAME?</v>
      </c>
      <c r="T5559" s="199">
        <v>0</v>
      </c>
      <c r="U5559" s="199">
        <v>0</v>
      </c>
    </row>
    <row r="5560" spans="9:21" x14ac:dyDescent="0.3">
      <c r="I5560" s="199">
        <v>0</v>
      </c>
      <c r="J5560" s="199">
        <v>0</v>
      </c>
      <c r="K5560" s="199" t="e">
        <f ca="1"/>
        <v>#NAME?</v>
      </c>
      <c r="T5560" s="199">
        <v>0</v>
      </c>
      <c r="U5560" s="199">
        <v>0</v>
      </c>
    </row>
    <row r="5561" spans="9:21" x14ac:dyDescent="0.3">
      <c r="I5561" s="199">
        <v>0</v>
      </c>
      <c r="J5561" s="199">
        <v>0</v>
      </c>
      <c r="K5561" s="199" t="e">
        <f ca="1"/>
        <v>#NAME?</v>
      </c>
      <c r="T5561" s="199">
        <v>0</v>
      </c>
      <c r="U5561" s="199">
        <v>0</v>
      </c>
    </row>
    <row r="5562" spans="9:21" x14ac:dyDescent="0.3">
      <c r="I5562" s="199">
        <v>0</v>
      </c>
      <c r="J5562" s="199">
        <v>0</v>
      </c>
      <c r="K5562" s="199" t="e">
        <f ca="1"/>
        <v>#NAME?</v>
      </c>
      <c r="T5562" s="199">
        <v>0</v>
      </c>
      <c r="U5562" s="199">
        <v>0</v>
      </c>
    </row>
    <row r="5563" spans="9:21" x14ac:dyDescent="0.3">
      <c r="I5563" s="199">
        <v>0</v>
      </c>
      <c r="J5563" s="199">
        <v>0</v>
      </c>
      <c r="K5563" s="199" t="e">
        <f ca="1"/>
        <v>#NAME?</v>
      </c>
      <c r="T5563" s="199">
        <v>0</v>
      </c>
      <c r="U5563" s="199">
        <v>0</v>
      </c>
    </row>
    <row r="5564" spans="9:21" x14ac:dyDescent="0.3">
      <c r="I5564" s="199">
        <v>0</v>
      </c>
      <c r="J5564" s="199">
        <v>0</v>
      </c>
      <c r="K5564" s="199" t="e">
        <f ca="1"/>
        <v>#NAME?</v>
      </c>
      <c r="T5564" s="199">
        <v>0</v>
      </c>
      <c r="U5564" s="199">
        <v>5850.985962194819</v>
      </c>
    </row>
    <row r="5565" spans="9:21" x14ac:dyDescent="0.3">
      <c r="I5565" s="199">
        <v>0</v>
      </c>
      <c r="J5565" s="199">
        <v>0</v>
      </c>
      <c r="K5565" s="199" t="e">
        <f ca="1"/>
        <v>#NAME?</v>
      </c>
      <c r="T5565" s="199">
        <v>0</v>
      </c>
      <c r="U5565" s="199">
        <v>0</v>
      </c>
    </row>
    <row r="5566" spans="9:21" x14ac:dyDescent="0.3">
      <c r="I5566" s="199">
        <v>0</v>
      </c>
      <c r="J5566" s="199">
        <v>0</v>
      </c>
      <c r="K5566" s="199" t="e">
        <f ca="1"/>
        <v>#NAME?</v>
      </c>
      <c r="T5566" s="199">
        <v>0</v>
      </c>
      <c r="U5566" s="199">
        <v>0</v>
      </c>
    </row>
    <row r="5567" spans="9:21" x14ac:dyDescent="0.3">
      <c r="I5567" s="199">
        <v>0</v>
      </c>
      <c r="J5567" s="199">
        <v>0</v>
      </c>
      <c r="K5567" s="199" t="e">
        <f ca="1"/>
        <v>#NAME?</v>
      </c>
      <c r="T5567" s="199">
        <v>0</v>
      </c>
      <c r="U5567" s="199">
        <v>0</v>
      </c>
    </row>
    <row r="5568" spans="9:21" x14ac:dyDescent="0.3">
      <c r="I5568" s="199">
        <v>0</v>
      </c>
      <c r="J5568" s="199">
        <v>0</v>
      </c>
      <c r="K5568" s="199" t="e">
        <f ca="1"/>
        <v>#NAME?</v>
      </c>
      <c r="T5568" s="199">
        <v>0</v>
      </c>
      <c r="U5568" s="199">
        <v>0</v>
      </c>
    </row>
    <row r="5569" spans="9:21" x14ac:dyDescent="0.3">
      <c r="I5569" s="199">
        <v>0</v>
      </c>
      <c r="J5569" s="199">
        <v>0</v>
      </c>
      <c r="K5569" s="199" t="e">
        <f ca="1"/>
        <v>#NAME?</v>
      </c>
      <c r="T5569" s="199">
        <v>0</v>
      </c>
      <c r="U5569" s="199">
        <v>0</v>
      </c>
    </row>
    <row r="5570" spans="9:21" x14ac:dyDescent="0.3">
      <c r="I5570" s="199">
        <v>0</v>
      </c>
      <c r="J5570" s="199">
        <v>0</v>
      </c>
      <c r="K5570" s="199" t="e">
        <f ca="1"/>
        <v>#NAME?</v>
      </c>
      <c r="T5570" s="199">
        <v>0</v>
      </c>
      <c r="U5570" s="199">
        <v>0</v>
      </c>
    </row>
    <row r="5571" spans="9:21" x14ac:dyDescent="0.3">
      <c r="I5571" s="199">
        <v>0</v>
      </c>
      <c r="J5571" s="199">
        <v>0</v>
      </c>
      <c r="K5571" s="199" t="e">
        <f ca="1"/>
        <v>#NAME?</v>
      </c>
      <c r="T5571" s="199">
        <v>0</v>
      </c>
      <c r="U5571" s="199">
        <v>0</v>
      </c>
    </row>
    <row r="5572" spans="9:21" x14ac:dyDescent="0.3">
      <c r="I5572" s="199">
        <v>0</v>
      </c>
      <c r="J5572" s="199">
        <v>0</v>
      </c>
      <c r="K5572" s="199" t="e">
        <f ca="1"/>
        <v>#NAME?</v>
      </c>
      <c r="T5572" s="199">
        <v>0</v>
      </c>
      <c r="U5572" s="199">
        <v>0</v>
      </c>
    </row>
    <row r="5573" spans="9:21" x14ac:dyDescent="0.3">
      <c r="I5573" s="199">
        <v>0</v>
      </c>
      <c r="J5573" s="199">
        <v>0</v>
      </c>
      <c r="K5573" s="199" t="e">
        <f ca="1"/>
        <v>#NAME?</v>
      </c>
      <c r="T5573" s="199">
        <v>0</v>
      </c>
      <c r="U5573" s="199">
        <v>0</v>
      </c>
    </row>
    <row r="5574" spans="9:21" x14ac:dyDescent="0.3">
      <c r="I5574" s="199">
        <v>0</v>
      </c>
      <c r="J5574" s="199">
        <v>0</v>
      </c>
      <c r="K5574" s="199" t="e">
        <f ca="1"/>
        <v>#NAME?</v>
      </c>
      <c r="T5574" s="199">
        <v>0</v>
      </c>
      <c r="U5574" s="199">
        <v>0</v>
      </c>
    </row>
    <row r="5575" spans="9:21" x14ac:dyDescent="0.3">
      <c r="I5575" s="199">
        <v>0</v>
      </c>
      <c r="J5575" s="199">
        <v>0</v>
      </c>
      <c r="K5575" s="199" t="e">
        <f ca="1"/>
        <v>#NAME?</v>
      </c>
      <c r="T5575" s="199">
        <v>0</v>
      </c>
      <c r="U5575" s="199">
        <v>0</v>
      </c>
    </row>
    <row r="5576" spans="9:21" x14ac:dyDescent="0.3">
      <c r="I5576" s="199">
        <v>0</v>
      </c>
      <c r="J5576" s="199">
        <v>0</v>
      </c>
      <c r="K5576" s="199" t="e">
        <f ca="1"/>
        <v>#NAME?</v>
      </c>
      <c r="T5576" s="199">
        <v>0</v>
      </c>
      <c r="U5576" s="199">
        <v>0</v>
      </c>
    </row>
    <row r="5577" spans="9:21" x14ac:dyDescent="0.3">
      <c r="I5577" s="199">
        <v>0</v>
      </c>
      <c r="J5577" s="199">
        <v>0</v>
      </c>
      <c r="K5577" s="199" t="e">
        <f ca="1"/>
        <v>#NAME?</v>
      </c>
      <c r="T5577" s="199">
        <v>0</v>
      </c>
      <c r="U5577" s="199">
        <v>0</v>
      </c>
    </row>
    <row r="5578" spans="9:21" x14ac:dyDescent="0.3">
      <c r="I5578" s="199">
        <v>0</v>
      </c>
      <c r="J5578" s="199">
        <v>0</v>
      </c>
      <c r="K5578" s="199" t="e">
        <f ca="1"/>
        <v>#NAME?</v>
      </c>
      <c r="T5578" s="199">
        <v>0</v>
      </c>
      <c r="U5578" s="199">
        <v>0</v>
      </c>
    </row>
    <row r="5579" spans="9:21" x14ac:dyDescent="0.3">
      <c r="I5579" s="199">
        <v>0</v>
      </c>
      <c r="J5579" s="199">
        <v>0</v>
      </c>
      <c r="K5579" s="199" t="e">
        <f ca="1"/>
        <v>#NAME?</v>
      </c>
      <c r="T5579" s="199">
        <v>0</v>
      </c>
      <c r="U5579" s="199">
        <v>0</v>
      </c>
    </row>
    <row r="5580" spans="9:21" x14ac:dyDescent="0.3">
      <c r="I5580" s="199">
        <v>0</v>
      </c>
      <c r="J5580" s="199">
        <v>0</v>
      </c>
      <c r="K5580" s="199" t="e">
        <f ca="1"/>
        <v>#NAME?</v>
      </c>
      <c r="T5580" s="199">
        <v>0</v>
      </c>
      <c r="U5580" s="199">
        <v>0</v>
      </c>
    </row>
    <row r="5581" spans="9:21" x14ac:dyDescent="0.3">
      <c r="I5581" s="199">
        <v>0</v>
      </c>
      <c r="J5581" s="199">
        <v>0</v>
      </c>
      <c r="K5581" s="199" t="e">
        <f ca="1"/>
        <v>#NAME?</v>
      </c>
      <c r="T5581" s="199">
        <v>0</v>
      </c>
      <c r="U5581" s="199">
        <v>0</v>
      </c>
    </row>
    <row r="5582" spans="9:21" x14ac:dyDescent="0.3">
      <c r="I5582" s="199">
        <v>0</v>
      </c>
      <c r="J5582" s="199">
        <v>0</v>
      </c>
      <c r="K5582" s="199" t="e">
        <f ca="1"/>
        <v>#NAME?</v>
      </c>
      <c r="T5582" s="199">
        <v>0</v>
      </c>
      <c r="U5582" s="199">
        <v>0</v>
      </c>
    </row>
    <row r="5583" spans="9:21" x14ac:dyDescent="0.3">
      <c r="I5583" s="199">
        <v>0</v>
      </c>
      <c r="J5583" s="199">
        <v>0</v>
      </c>
      <c r="K5583" s="199" t="e">
        <f ca="1"/>
        <v>#NAME?</v>
      </c>
      <c r="T5583" s="199">
        <v>0</v>
      </c>
      <c r="U5583" s="199">
        <v>0</v>
      </c>
    </row>
    <row r="5584" spans="9:21" x14ac:dyDescent="0.3">
      <c r="I5584" s="199">
        <v>0</v>
      </c>
      <c r="J5584" s="199">
        <v>0</v>
      </c>
      <c r="K5584" s="199" t="e">
        <f ca="1"/>
        <v>#NAME?</v>
      </c>
      <c r="T5584" s="199">
        <v>0</v>
      </c>
      <c r="U5584" s="199">
        <v>0</v>
      </c>
    </row>
    <row r="5585" spans="9:21" x14ac:dyDescent="0.3">
      <c r="I5585" s="199">
        <v>0</v>
      </c>
      <c r="J5585" s="199">
        <v>0</v>
      </c>
      <c r="K5585" s="199" t="e">
        <f ca="1"/>
        <v>#NAME?</v>
      </c>
      <c r="T5585" s="199">
        <v>0</v>
      </c>
      <c r="U5585" s="199">
        <v>0</v>
      </c>
    </row>
    <row r="5586" spans="9:21" x14ac:dyDescent="0.3">
      <c r="I5586" s="199">
        <v>0</v>
      </c>
      <c r="J5586" s="199">
        <v>0</v>
      </c>
      <c r="K5586" s="199" t="e">
        <f ca="1"/>
        <v>#NAME?</v>
      </c>
      <c r="T5586" s="199">
        <v>0</v>
      </c>
      <c r="U5586" s="199">
        <v>0</v>
      </c>
    </row>
    <row r="5587" spans="9:21" x14ac:dyDescent="0.3">
      <c r="I5587" s="199">
        <v>0</v>
      </c>
      <c r="J5587" s="199">
        <v>0</v>
      </c>
      <c r="K5587" s="199" t="e">
        <f ca="1"/>
        <v>#NAME?</v>
      </c>
      <c r="T5587" s="199">
        <v>0</v>
      </c>
      <c r="U5587" s="199">
        <v>394398.81314922706</v>
      </c>
    </row>
    <row r="5588" spans="9:21" x14ac:dyDescent="0.3">
      <c r="I5588" s="199">
        <v>0</v>
      </c>
      <c r="J5588" s="199">
        <v>0</v>
      </c>
      <c r="K5588" s="199" t="e">
        <f ca="1"/>
        <v>#NAME?</v>
      </c>
      <c r="T5588" s="199">
        <v>0</v>
      </c>
      <c r="U5588" s="199">
        <v>0</v>
      </c>
    </row>
    <row r="5589" spans="9:21" x14ac:dyDescent="0.3">
      <c r="I5589" s="199">
        <v>0</v>
      </c>
      <c r="J5589" s="199">
        <v>0</v>
      </c>
      <c r="K5589" s="199" t="e">
        <f ca="1"/>
        <v>#NAME?</v>
      </c>
      <c r="T5589" s="199">
        <v>0</v>
      </c>
      <c r="U5589" s="199">
        <v>0</v>
      </c>
    </row>
    <row r="5590" spans="9:21" x14ac:dyDescent="0.3">
      <c r="I5590" s="199">
        <v>0</v>
      </c>
      <c r="J5590" s="199">
        <v>0</v>
      </c>
      <c r="K5590" s="199" t="e">
        <f ca="1"/>
        <v>#NAME?</v>
      </c>
      <c r="T5590" s="199">
        <v>0</v>
      </c>
      <c r="U5590" s="199">
        <v>0</v>
      </c>
    </row>
    <row r="5591" spans="9:21" x14ac:dyDescent="0.3">
      <c r="I5591" s="199">
        <v>0</v>
      </c>
      <c r="J5591" s="199">
        <v>0</v>
      </c>
      <c r="K5591" s="199" t="e">
        <f ca="1"/>
        <v>#NAME?</v>
      </c>
      <c r="T5591" s="199">
        <v>0</v>
      </c>
      <c r="U5591" s="199">
        <v>0</v>
      </c>
    </row>
    <row r="5592" spans="9:21" x14ac:dyDescent="0.3">
      <c r="I5592" s="199">
        <v>0</v>
      </c>
      <c r="J5592" s="199">
        <v>0</v>
      </c>
      <c r="K5592" s="199" t="e">
        <f ca="1"/>
        <v>#NAME?</v>
      </c>
      <c r="T5592" s="199">
        <v>0</v>
      </c>
      <c r="U5592" s="199">
        <v>0</v>
      </c>
    </row>
    <row r="5593" spans="9:21" x14ac:dyDescent="0.3">
      <c r="I5593" s="199">
        <v>0</v>
      </c>
      <c r="J5593" s="199">
        <v>0</v>
      </c>
      <c r="K5593" s="199" t="e">
        <f ca="1"/>
        <v>#NAME?</v>
      </c>
      <c r="T5593" s="199">
        <v>0</v>
      </c>
      <c r="U5593" s="199">
        <v>0</v>
      </c>
    </row>
    <row r="5594" spans="9:21" x14ac:dyDescent="0.3">
      <c r="I5594" s="199">
        <v>0</v>
      </c>
      <c r="J5594" s="199">
        <v>0</v>
      </c>
      <c r="K5594" s="199" t="e">
        <f ca="1"/>
        <v>#NAME?</v>
      </c>
      <c r="T5594" s="199">
        <v>0</v>
      </c>
      <c r="U5594" s="199">
        <v>0</v>
      </c>
    </row>
    <row r="5595" spans="9:21" x14ac:dyDescent="0.3">
      <c r="I5595" s="199">
        <v>0</v>
      </c>
      <c r="J5595" s="199">
        <v>0</v>
      </c>
      <c r="K5595" s="199" t="e">
        <f ca="1"/>
        <v>#NAME?</v>
      </c>
      <c r="T5595" s="199">
        <v>0</v>
      </c>
      <c r="U5595" s="199">
        <v>0</v>
      </c>
    </row>
    <row r="5596" spans="9:21" x14ac:dyDescent="0.3">
      <c r="I5596" s="199">
        <v>0</v>
      </c>
      <c r="J5596" s="199">
        <v>0</v>
      </c>
      <c r="K5596" s="199" t="e">
        <f ca="1"/>
        <v>#NAME?</v>
      </c>
      <c r="T5596" s="199">
        <v>0</v>
      </c>
      <c r="U5596" s="199">
        <v>0</v>
      </c>
    </row>
    <row r="5597" spans="9:21" x14ac:dyDescent="0.3">
      <c r="I5597" s="199">
        <v>0</v>
      </c>
      <c r="J5597" s="199">
        <v>0</v>
      </c>
      <c r="K5597" s="199" t="e">
        <f ca="1"/>
        <v>#NAME?</v>
      </c>
      <c r="T5597" s="199">
        <v>0</v>
      </c>
      <c r="U5597" s="199">
        <v>0</v>
      </c>
    </row>
    <row r="5598" spans="9:21" x14ac:dyDescent="0.3">
      <c r="I5598" s="199">
        <v>0</v>
      </c>
      <c r="J5598" s="199">
        <v>0</v>
      </c>
      <c r="K5598" s="199" t="e">
        <f ca="1"/>
        <v>#NAME?</v>
      </c>
      <c r="T5598" s="199">
        <v>0</v>
      </c>
      <c r="U5598" s="199">
        <v>0</v>
      </c>
    </row>
    <row r="5599" spans="9:21" x14ac:dyDescent="0.3">
      <c r="I5599" s="199">
        <v>0</v>
      </c>
      <c r="J5599" s="199">
        <v>0</v>
      </c>
      <c r="K5599" s="199" t="e">
        <f ca="1"/>
        <v>#NAME?</v>
      </c>
      <c r="T5599" s="199">
        <v>0</v>
      </c>
      <c r="U5599" s="199">
        <v>0</v>
      </c>
    </row>
    <row r="5600" spans="9:21" x14ac:dyDescent="0.3">
      <c r="I5600" s="199">
        <v>0</v>
      </c>
      <c r="J5600" s="199">
        <v>0</v>
      </c>
      <c r="K5600" s="199" t="e">
        <f ca="1"/>
        <v>#NAME?</v>
      </c>
      <c r="T5600" s="199">
        <v>0</v>
      </c>
      <c r="U5600" s="199">
        <v>0</v>
      </c>
    </row>
    <row r="5601" spans="9:21" x14ac:dyDescent="0.3">
      <c r="I5601" s="199">
        <v>0</v>
      </c>
      <c r="J5601" s="199">
        <v>0</v>
      </c>
      <c r="K5601" s="199" t="e">
        <f ca="1"/>
        <v>#NAME?</v>
      </c>
      <c r="T5601" s="199">
        <v>0</v>
      </c>
      <c r="U5601" s="199">
        <v>0</v>
      </c>
    </row>
    <row r="5602" spans="9:21" x14ac:dyDescent="0.3">
      <c r="I5602" s="199">
        <v>0</v>
      </c>
      <c r="J5602" s="199">
        <v>0</v>
      </c>
      <c r="K5602" s="199" t="e">
        <f ca="1"/>
        <v>#NAME?</v>
      </c>
      <c r="T5602" s="199">
        <v>0</v>
      </c>
      <c r="U5602" s="199">
        <v>2699970.1728267265</v>
      </c>
    </row>
    <row r="5603" spans="9:21" x14ac:dyDescent="0.3">
      <c r="I5603" s="199">
        <v>0</v>
      </c>
      <c r="J5603" s="199">
        <v>0</v>
      </c>
      <c r="K5603" s="199" t="e">
        <f ca="1"/>
        <v>#NAME?</v>
      </c>
      <c r="T5603" s="199">
        <v>0</v>
      </c>
      <c r="U5603" s="199">
        <v>0</v>
      </c>
    </row>
    <row r="5604" spans="9:21" x14ac:dyDescent="0.3">
      <c r="I5604" s="199">
        <v>0</v>
      </c>
      <c r="J5604" s="199">
        <v>0</v>
      </c>
      <c r="K5604" s="199" t="e">
        <f ca="1"/>
        <v>#NAME?</v>
      </c>
      <c r="T5604" s="199">
        <v>0</v>
      </c>
      <c r="U5604" s="199">
        <v>0</v>
      </c>
    </row>
    <row r="5605" spans="9:21" x14ac:dyDescent="0.3">
      <c r="I5605" s="199">
        <v>0</v>
      </c>
      <c r="J5605" s="199">
        <v>0</v>
      </c>
      <c r="K5605" s="199" t="e">
        <f ca="1"/>
        <v>#NAME?</v>
      </c>
      <c r="T5605" s="199">
        <v>0</v>
      </c>
      <c r="U5605" s="199">
        <v>0</v>
      </c>
    </row>
    <row r="5606" spans="9:21" x14ac:dyDescent="0.3">
      <c r="I5606" s="199">
        <v>0</v>
      </c>
      <c r="J5606" s="199">
        <v>0</v>
      </c>
      <c r="K5606" s="199" t="e">
        <f ca="1"/>
        <v>#NAME?</v>
      </c>
      <c r="T5606" s="199">
        <v>0</v>
      </c>
      <c r="U5606" s="199">
        <v>0</v>
      </c>
    </row>
    <row r="5607" spans="9:21" x14ac:dyDescent="0.3">
      <c r="I5607" s="199">
        <v>0</v>
      </c>
      <c r="J5607" s="199">
        <v>0</v>
      </c>
      <c r="K5607" s="199" t="e">
        <f ca="1"/>
        <v>#NAME?</v>
      </c>
      <c r="T5607" s="199">
        <v>0</v>
      </c>
      <c r="U5607" s="199">
        <v>0</v>
      </c>
    </row>
    <row r="5608" spans="9:21" x14ac:dyDescent="0.3">
      <c r="I5608" s="199">
        <v>0</v>
      </c>
      <c r="J5608" s="199">
        <v>0</v>
      </c>
      <c r="K5608" s="199" t="e">
        <f ca="1"/>
        <v>#NAME?</v>
      </c>
      <c r="T5608" s="199">
        <v>0</v>
      </c>
      <c r="U5608" s="199">
        <v>0</v>
      </c>
    </row>
    <row r="5609" spans="9:21" x14ac:dyDescent="0.3">
      <c r="I5609" s="199">
        <v>0</v>
      </c>
      <c r="J5609" s="199">
        <v>0</v>
      </c>
      <c r="K5609" s="199" t="e">
        <f ca="1"/>
        <v>#NAME?</v>
      </c>
      <c r="T5609" s="199">
        <v>0</v>
      </c>
      <c r="U5609" s="199">
        <v>0</v>
      </c>
    </row>
    <row r="5610" spans="9:21" x14ac:dyDescent="0.3">
      <c r="I5610" s="199">
        <v>0</v>
      </c>
      <c r="J5610" s="199">
        <v>0</v>
      </c>
      <c r="K5610" s="199" t="e">
        <f ca="1"/>
        <v>#NAME?</v>
      </c>
      <c r="T5610" s="199">
        <v>0</v>
      </c>
      <c r="U5610" s="199">
        <v>0</v>
      </c>
    </row>
    <row r="5611" spans="9:21" x14ac:dyDescent="0.3">
      <c r="I5611" s="199">
        <v>0</v>
      </c>
      <c r="J5611" s="199">
        <v>0</v>
      </c>
      <c r="K5611" s="199" t="e">
        <f ca="1"/>
        <v>#NAME?</v>
      </c>
      <c r="T5611" s="199">
        <v>0</v>
      </c>
      <c r="U5611" s="199">
        <v>0</v>
      </c>
    </row>
    <row r="5612" spans="9:21" x14ac:dyDescent="0.3">
      <c r="I5612" s="199">
        <v>0</v>
      </c>
      <c r="J5612" s="199">
        <v>0</v>
      </c>
      <c r="K5612" s="199" t="e">
        <f ca="1"/>
        <v>#NAME?</v>
      </c>
      <c r="T5612" s="199">
        <v>0</v>
      </c>
      <c r="U5612" s="199">
        <v>0</v>
      </c>
    </row>
    <row r="5613" spans="9:21" x14ac:dyDescent="0.3">
      <c r="I5613" s="199">
        <v>0</v>
      </c>
      <c r="J5613" s="199">
        <v>0</v>
      </c>
      <c r="K5613" s="199" t="e">
        <f ca="1"/>
        <v>#NAME?</v>
      </c>
      <c r="T5613" s="199">
        <v>0</v>
      </c>
      <c r="U5613" s="199">
        <v>0</v>
      </c>
    </row>
    <row r="5614" spans="9:21" x14ac:dyDescent="0.3">
      <c r="I5614" s="199">
        <v>0</v>
      </c>
      <c r="J5614" s="199">
        <v>0</v>
      </c>
      <c r="K5614" s="199" t="e">
        <f ca="1"/>
        <v>#NAME?</v>
      </c>
      <c r="T5614" s="199">
        <v>0</v>
      </c>
      <c r="U5614" s="199">
        <v>0</v>
      </c>
    </row>
    <row r="5615" spans="9:21" x14ac:dyDescent="0.3">
      <c r="I5615" s="199">
        <v>0</v>
      </c>
      <c r="J5615" s="199">
        <v>0</v>
      </c>
      <c r="K5615" s="199" t="e">
        <f ca="1"/>
        <v>#NAME?</v>
      </c>
      <c r="T5615" s="199">
        <v>0</v>
      </c>
      <c r="U5615" s="199">
        <v>0</v>
      </c>
    </row>
    <row r="5616" spans="9:21" x14ac:dyDescent="0.3">
      <c r="I5616" s="199">
        <v>0</v>
      </c>
      <c r="J5616" s="199">
        <v>0</v>
      </c>
      <c r="K5616" s="199" t="e">
        <f ca="1"/>
        <v>#NAME?</v>
      </c>
      <c r="T5616" s="199">
        <v>0</v>
      </c>
      <c r="U5616" s="199">
        <v>0</v>
      </c>
    </row>
    <row r="5617" spans="9:21" x14ac:dyDescent="0.3">
      <c r="I5617" s="199">
        <v>0</v>
      </c>
      <c r="J5617" s="199">
        <v>0</v>
      </c>
      <c r="K5617" s="199" t="e">
        <f ca="1"/>
        <v>#NAME?</v>
      </c>
      <c r="T5617" s="199">
        <v>0</v>
      </c>
      <c r="U5617" s="199">
        <v>0</v>
      </c>
    </row>
    <row r="5618" spans="9:21" x14ac:dyDescent="0.3">
      <c r="I5618" s="199">
        <v>0</v>
      </c>
      <c r="J5618" s="199">
        <v>0</v>
      </c>
      <c r="K5618" s="199" t="e">
        <f ca="1"/>
        <v>#NAME?</v>
      </c>
      <c r="T5618" s="199">
        <v>0</v>
      </c>
      <c r="U5618" s="199">
        <v>332234.40408137982</v>
      </c>
    </row>
    <row r="5619" spans="9:21" x14ac:dyDescent="0.3">
      <c r="I5619" s="199">
        <v>0</v>
      </c>
      <c r="J5619" s="199">
        <v>0</v>
      </c>
      <c r="K5619" s="199" t="e">
        <f ca="1"/>
        <v>#NAME?</v>
      </c>
      <c r="T5619" s="199">
        <v>0</v>
      </c>
      <c r="U5619" s="199">
        <v>0</v>
      </c>
    </row>
    <row r="5620" spans="9:21" x14ac:dyDescent="0.3">
      <c r="I5620" s="199">
        <v>0</v>
      </c>
      <c r="J5620" s="199">
        <v>0</v>
      </c>
      <c r="K5620" s="199" t="e">
        <f ca="1"/>
        <v>#NAME?</v>
      </c>
      <c r="T5620" s="199">
        <v>0</v>
      </c>
      <c r="U5620" s="199">
        <v>0</v>
      </c>
    </row>
    <row r="5621" spans="9:21" x14ac:dyDescent="0.3">
      <c r="I5621" s="199">
        <v>0</v>
      </c>
      <c r="J5621" s="199">
        <v>0</v>
      </c>
      <c r="K5621" s="199" t="e">
        <f ca="1"/>
        <v>#NAME?</v>
      </c>
      <c r="T5621" s="199">
        <v>0</v>
      </c>
      <c r="U5621" s="199">
        <v>0</v>
      </c>
    </row>
    <row r="5622" spans="9:21" x14ac:dyDescent="0.3">
      <c r="I5622" s="199">
        <v>0</v>
      </c>
      <c r="J5622" s="199">
        <v>0</v>
      </c>
      <c r="K5622" s="199" t="e">
        <f ca="1"/>
        <v>#NAME?</v>
      </c>
      <c r="T5622" s="199">
        <v>0</v>
      </c>
      <c r="U5622" s="199">
        <v>0</v>
      </c>
    </row>
    <row r="5623" spans="9:21" x14ac:dyDescent="0.3">
      <c r="I5623" s="199">
        <v>0</v>
      </c>
      <c r="J5623" s="199">
        <v>0</v>
      </c>
      <c r="K5623" s="199" t="e">
        <f ca="1"/>
        <v>#NAME?</v>
      </c>
      <c r="T5623" s="199">
        <v>0</v>
      </c>
      <c r="U5623" s="199">
        <v>0</v>
      </c>
    </row>
    <row r="5624" spans="9:21" x14ac:dyDescent="0.3">
      <c r="I5624" s="199">
        <v>0</v>
      </c>
      <c r="J5624" s="199">
        <v>0</v>
      </c>
      <c r="K5624" s="199" t="e">
        <f ca="1"/>
        <v>#NAME?</v>
      </c>
      <c r="T5624" s="199">
        <v>0</v>
      </c>
      <c r="U5624" s="199">
        <v>0</v>
      </c>
    </row>
    <row r="5625" spans="9:21" x14ac:dyDescent="0.3">
      <c r="I5625" s="199">
        <v>0</v>
      </c>
      <c r="J5625" s="199">
        <v>0</v>
      </c>
      <c r="K5625" s="199" t="e">
        <f ca="1"/>
        <v>#NAME?</v>
      </c>
      <c r="T5625" s="199">
        <v>0</v>
      </c>
      <c r="U5625" s="199">
        <v>0</v>
      </c>
    </row>
    <row r="5626" spans="9:21" x14ac:dyDescent="0.3">
      <c r="I5626" s="199">
        <v>0</v>
      </c>
      <c r="J5626" s="199">
        <v>0</v>
      </c>
      <c r="K5626" s="199" t="e">
        <f ca="1"/>
        <v>#NAME?</v>
      </c>
      <c r="T5626" s="199">
        <v>0</v>
      </c>
      <c r="U5626" s="199">
        <v>0</v>
      </c>
    </row>
    <row r="5627" spans="9:21" x14ac:dyDescent="0.3">
      <c r="I5627" s="199">
        <v>0</v>
      </c>
      <c r="J5627" s="199">
        <v>0</v>
      </c>
      <c r="K5627" s="199" t="e">
        <f ca="1"/>
        <v>#NAME?</v>
      </c>
      <c r="T5627" s="199">
        <v>0</v>
      </c>
      <c r="U5627" s="199">
        <v>0</v>
      </c>
    </row>
    <row r="5628" spans="9:21" x14ac:dyDescent="0.3">
      <c r="I5628" s="199">
        <v>0</v>
      </c>
      <c r="J5628" s="199">
        <v>0</v>
      </c>
      <c r="K5628" s="199" t="e">
        <f ca="1"/>
        <v>#NAME?</v>
      </c>
      <c r="T5628" s="199">
        <v>0</v>
      </c>
      <c r="U5628" s="199">
        <v>0</v>
      </c>
    </row>
    <row r="5629" spans="9:21" x14ac:dyDescent="0.3">
      <c r="I5629" s="199">
        <v>0</v>
      </c>
      <c r="J5629" s="199">
        <v>0</v>
      </c>
      <c r="K5629" s="199" t="e">
        <f ca="1"/>
        <v>#NAME?</v>
      </c>
      <c r="T5629" s="199">
        <v>0</v>
      </c>
      <c r="U5629" s="199">
        <v>0</v>
      </c>
    </row>
    <row r="5630" spans="9:21" x14ac:dyDescent="0.3">
      <c r="I5630" s="199">
        <v>0</v>
      </c>
      <c r="J5630" s="199">
        <v>0</v>
      </c>
      <c r="K5630" s="199" t="e">
        <f ca="1"/>
        <v>#NAME?</v>
      </c>
      <c r="T5630" s="199">
        <v>0</v>
      </c>
      <c r="U5630" s="199">
        <v>0</v>
      </c>
    </row>
    <row r="5631" spans="9:21" x14ac:dyDescent="0.3">
      <c r="I5631" s="199">
        <v>0</v>
      </c>
      <c r="J5631" s="199">
        <v>0</v>
      </c>
      <c r="K5631" s="199" t="e">
        <f ca="1"/>
        <v>#NAME?</v>
      </c>
      <c r="T5631" s="199">
        <v>0</v>
      </c>
      <c r="U5631" s="199">
        <v>0</v>
      </c>
    </row>
    <row r="5632" spans="9:21" x14ac:dyDescent="0.3">
      <c r="I5632" s="199">
        <v>0</v>
      </c>
      <c r="J5632" s="199">
        <v>0</v>
      </c>
      <c r="K5632" s="199" t="e">
        <f ca="1"/>
        <v>#NAME?</v>
      </c>
      <c r="T5632" s="199">
        <v>0</v>
      </c>
      <c r="U5632" s="199">
        <v>0</v>
      </c>
    </row>
    <row r="5633" spans="9:21" x14ac:dyDescent="0.3">
      <c r="I5633" s="199">
        <v>0</v>
      </c>
      <c r="J5633" s="199">
        <v>0</v>
      </c>
      <c r="K5633" s="199" t="e">
        <f ca="1"/>
        <v>#NAME?</v>
      </c>
      <c r="T5633" s="199">
        <v>0</v>
      </c>
      <c r="U5633" s="199">
        <v>41576.372854920766</v>
      </c>
    </row>
    <row r="5634" spans="9:21" x14ac:dyDescent="0.3">
      <c r="I5634" s="199">
        <v>0</v>
      </c>
      <c r="J5634" s="199">
        <v>0</v>
      </c>
      <c r="K5634" s="199" t="e">
        <f ca="1"/>
        <v>#NAME?</v>
      </c>
      <c r="T5634" s="199">
        <v>0</v>
      </c>
      <c r="U5634" s="199">
        <v>0</v>
      </c>
    </row>
    <row r="5635" spans="9:21" x14ac:dyDescent="0.3">
      <c r="I5635" s="199">
        <v>0</v>
      </c>
      <c r="J5635" s="199">
        <v>0</v>
      </c>
      <c r="K5635" s="199" t="e">
        <f ca="1"/>
        <v>#NAME?</v>
      </c>
      <c r="T5635" s="199">
        <v>0</v>
      </c>
      <c r="U5635" s="199">
        <v>0</v>
      </c>
    </row>
    <row r="5636" spans="9:21" x14ac:dyDescent="0.3">
      <c r="I5636" s="199">
        <v>0</v>
      </c>
      <c r="J5636" s="199">
        <v>0</v>
      </c>
      <c r="K5636" s="199" t="e">
        <f ca="1"/>
        <v>#NAME?</v>
      </c>
      <c r="T5636" s="199">
        <v>0</v>
      </c>
      <c r="U5636" s="199">
        <v>0</v>
      </c>
    </row>
    <row r="5637" spans="9:21" x14ac:dyDescent="0.3">
      <c r="I5637" s="199">
        <v>0</v>
      </c>
      <c r="J5637" s="199">
        <v>0</v>
      </c>
      <c r="K5637" s="199" t="e">
        <f ca="1"/>
        <v>#NAME?</v>
      </c>
      <c r="T5637" s="199">
        <v>0</v>
      </c>
      <c r="U5637" s="199">
        <v>262169.70107752131</v>
      </c>
    </row>
    <row r="5638" spans="9:21" x14ac:dyDescent="0.3">
      <c r="I5638" s="199">
        <v>0</v>
      </c>
      <c r="J5638" s="199">
        <v>0</v>
      </c>
      <c r="K5638" s="199" t="e">
        <f ca="1"/>
        <v>#NAME?</v>
      </c>
      <c r="T5638" s="199">
        <v>0</v>
      </c>
      <c r="U5638" s="199">
        <v>0</v>
      </c>
    </row>
    <row r="5639" spans="9:21" x14ac:dyDescent="0.3">
      <c r="I5639" s="199">
        <v>0</v>
      </c>
      <c r="J5639" s="199">
        <v>0</v>
      </c>
      <c r="K5639" s="199" t="e">
        <f ca="1"/>
        <v>#NAME?</v>
      </c>
      <c r="T5639" s="199">
        <v>0</v>
      </c>
      <c r="U5639" s="199">
        <v>0</v>
      </c>
    </row>
    <row r="5640" spans="9:21" x14ac:dyDescent="0.3">
      <c r="I5640" s="199">
        <v>0</v>
      </c>
      <c r="J5640" s="199">
        <v>0</v>
      </c>
      <c r="K5640" s="199" t="e">
        <f ca="1"/>
        <v>#NAME?</v>
      </c>
      <c r="T5640" s="199">
        <v>0</v>
      </c>
      <c r="U5640" s="199">
        <v>0</v>
      </c>
    </row>
    <row r="5641" spans="9:21" x14ac:dyDescent="0.3">
      <c r="I5641" s="199">
        <v>0</v>
      </c>
      <c r="J5641" s="199">
        <v>0</v>
      </c>
      <c r="K5641" s="199" t="e">
        <f ca="1"/>
        <v>#NAME?</v>
      </c>
      <c r="T5641" s="199">
        <v>0</v>
      </c>
      <c r="U5641" s="199">
        <v>0</v>
      </c>
    </row>
    <row r="5642" spans="9:21" x14ac:dyDescent="0.3">
      <c r="I5642" s="199">
        <v>0</v>
      </c>
      <c r="J5642" s="199">
        <v>0</v>
      </c>
      <c r="K5642" s="199" t="e">
        <f ca="1"/>
        <v>#NAME?</v>
      </c>
      <c r="T5642" s="199">
        <v>0</v>
      </c>
      <c r="U5642" s="199">
        <v>0</v>
      </c>
    </row>
    <row r="5643" spans="9:21" x14ac:dyDescent="0.3">
      <c r="I5643" s="199">
        <v>0</v>
      </c>
      <c r="J5643" s="199">
        <v>0</v>
      </c>
      <c r="K5643" s="199" t="e">
        <f ca="1"/>
        <v>#NAME?</v>
      </c>
      <c r="T5643" s="199">
        <v>0</v>
      </c>
      <c r="U5643" s="199">
        <v>0</v>
      </c>
    </row>
    <row r="5644" spans="9:21" x14ac:dyDescent="0.3">
      <c r="I5644" s="199">
        <v>0</v>
      </c>
      <c r="J5644" s="199">
        <v>0</v>
      </c>
      <c r="K5644" s="199" t="e">
        <f ca="1"/>
        <v>#NAME?</v>
      </c>
      <c r="T5644" s="199">
        <v>0</v>
      </c>
      <c r="U5644" s="199">
        <v>0</v>
      </c>
    </row>
    <row r="5645" spans="9:21" x14ac:dyDescent="0.3">
      <c r="I5645" s="199">
        <v>0</v>
      </c>
      <c r="J5645" s="199">
        <v>0</v>
      </c>
      <c r="K5645" s="199" t="e">
        <f ca="1"/>
        <v>#NAME?</v>
      </c>
      <c r="T5645" s="199">
        <v>0</v>
      </c>
      <c r="U5645" s="199">
        <v>0</v>
      </c>
    </row>
    <row r="5646" spans="9:21" x14ac:dyDescent="0.3">
      <c r="I5646" s="199">
        <v>0</v>
      </c>
      <c r="J5646" s="199">
        <v>0</v>
      </c>
      <c r="K5646" s="199" t="e">
        <f ca="1"/>
        <v>#NAME?</v>
      </c>
      <c r="T5646" s="199">
        <v>0</v>
      </c>
      <c r="U5646" s="199">
        <v>0</v>
      </c>
    </row>
    <row r="5647" spans="9:21" x14ac:dyDescent="0.3">
      <c r="I5647" s="199">
        <v>0</v>
      </c>
      <c r="J5647" s="199">
        <v>0</v>
      </c>
      <c r="K5647" s="199" t="e">
        <f ca="1"/>
        <v>#NAME?</v>
      </c>
      <c r="T5647" s="199">
        <v>0</v>
      </c>
      <c r="U5647" s="199">
        <v>0</v>
      </c>
    </row>
    <row r="5648" spans="9:21" x14ac:dyDescent="0.3">
      <c r="I5648" s="199">
        <v>0</v>
      </c>
      <c r="J5648" s="199">
        <v>0</v>
      </c>
      <c r="K5648" s="199" t="e">
        <f ca="1"/>
        <v>#NAME?</v>
      </c>
      <c r="T5648" s="199">
        <v>0</v>
      </c>
      <c r="U5648" s="199">
        <v>0</v>
      </c>
    </row>
    <row r="5649" spans="9:21" x14ac:dyDescent="0.3">
      <c r="I5649" s="199">
        <v>0</v>
      </c>
      <c r="J5649" s="199">
        <v>0</v>
      </c>
      <c r="K5649" s="199" t="e">
        <f ca="1"/>
        <v>#NAME?</v>
      </c>
      <c r="T5649" s="199">
        <v>0</v>
      </c>
      <c r="U5649" s="199">
        <v>0</v>
      </c>
    </row>
    <row r="5650" spans="9:21" x14ac:dyDescent="0.3">
      <c r="I5650" s="199">
        <v>0</v>
      </c>
      <c r="J5650" s="199">
        <v>0</v>
      </c>
      <c r="K5650" s="199" t="e">
        <f ca="1"/>
        <v>#NAME?</v>
      </c>
      <c r="T5650" s="199">
        <v>0</v>
      </c>
      <c r="U5650" s="199">
        <v>0</v>
      </c>
    </row>
    <row r="5651" spans="9:21" x14ac:dyDescent="0.3">
      <c r="I5651" s="199">
        <v>0</v>
      </c>
      <c r="J5651" s="199">
        <v>0</v>
      </c>
      <c r="K5651" s="199" t="e">
        <f ca="1"/>
        <v>#NAME?</v>
      </c>
      <c r="T5651" s="199">
        <v>0</v>
      </c>
      <c r="U5651" s="199">
        <v>0</v>
      </c>
    </row>
    <row r="5652" spans="9:21" x14ac:dyDescent="0.3">
      <c r="I5652" s="199">
        <v>0</v>
      </c>
      <c r="J5652" s="199">
        <v>0</v>
      </c>
      <c r="K5652" s="199" t="e">
        <f ca="1"/>
        <v>#NAME?</v>
      </c>
      <c r="T5652" s="199">
        <v>0</v>
      </c>
      <c r="U5652" s="199">
        <v>0</v>
      </c>
    </row>
    <row r="5653" spans="9:21" x14ac:dyDescent="0.3">
      <c r="I5653" s="199">
        <v>0</v>
      </c>
      <c r="J5653" s="199">
        <v>0</v>
      </c>
      <c r="K5653" s="199" t="e">
        <f ca="1"/>
        <v>#NAME?</v>
      </c>
      <c r="T5653" s="199">
        <v>0</v>
      </c>
      <c r="U5653" s="199">
        <v>0</v>
      </c>
    </row>
    <row r="5654" spans="9:21" x14ac:dyDescent="0.3">
      <c r="I5654" s="199">
        <v>0</v>
      </c>
      <c r="J5654" s="199">
        <v>0</v>
      </c>
      <c r="K5654" s="199" t="e">
        <f ca="1"/>
        <v>#NAME?</v>
      </c>
      <c r="T5654" s="199">
        <v>0</v>
      </c>
      <c r="U5654" s="199">
        <v>0</v>
      </c>
    </row>
    <row r="5655" spans="9:21" x14ac:dyDescent="0.3">
      <c r="I5655" s="199">
        <v>0</v>
      </c>
      <c r="J5655" s="199">
        <v>0</v>
      </c>
      <c r="K5655" s="199" t="e">
        <f ca="1"/>
        <v>#NAME?</v>
      </c>
      <c r="T5655" s="199">
        <v>0</v>
      </c>
      <c r="U5655" s="199">
        <v>0</v>
      </c>
    </row>
    <row r="5656" spans="9:21" x14ac:dyDescent="0.3">
      <c r="I5656" s="199">
        <v>0</v>
      </c>
      <c r="J5656" s="199">
        <v>0</v>
      </c>
      <c r="K5656" s="199" t="e">
        <f ca="1"/>
        <v>#NAME?</v>
      </c>
      <c r="T5656" s="199">
        <v>0</v>
      </c>
      <c r="U5656" s="199">
        <v>0</v>
      </c>
    </row>
    <row r="5657" spans="9:21" x14ac:dyDescent="0.3">
      <c r="I5657" s="199">
        <v>0</v>
      </c>
      <c r="J5657" s="199">
        <v>0</v>
      </c>
      <c r="K5657" s="199" t="e">
        <f ca="1"/>
        <v>#NAME?</v>
      </c>
      <c r="T5657" s="199">
        <v>0</v>
      </c>
      <c r="U5657" s="199">
        <v>0</v>
      </c>
    </row>
    <row r="5658" spans="9:21" x14ac:dyDescent="0.3">
      <c r="I5658" s="199">
        <v>0</v>
      </c>
      <c r="J5658" s="199">
        <v>0</v>
      </c>
      <c r="K5658" s="199" t="e">
        <f ca="1"/>
        <v>#NAME?</v>
      </c>
      <c r="T5658" s="199">
        <v>0</v>
      </c>
      <c r="U5658" s="199">
        <v>0</v>
      </c>
    </row>
    <row r="5659" spans="9:21" x14ac:dyDescent="0.3">
      <c r="I5659" s="199">
        <v>0</v>
      </c>
      <c r="J5659" s="199">
        <v>0</v>
      </c>
      <c r="K5659" s="199" t="e">
        <f ca="1"/>
        <v>#NAME?</v>
      </c>
      <c r="T5659" s="199">
        <v>0</v>
      </c>
      <c r="U5659" s="199">
        <v>0</v>
      </c>
    </row>
    <row r="5660" spans="9:21" x14ac:dyDescent="0.3">
      <c r="I5660" s="199">
        <v>0</v>
      </c>
      <c r="J5660" s="199">
        <v>0</v>
      </c>
      <c r="K5660" s="199" t="e">
        <f ca="1"/>
        <v>#NAME?</v>
      </c>
      <c r="T5660" s="199">
        <v>0</v>
      </c>
      <c r="U5660" s="199">
        <v>0</v>
      </c>
    </row>
    <row r="5661" spans="9:21" x14ac:dyDescent="0.3">
      <c r="I5661" s="199">
        <v>0</v>
      </c>
      <c r="J5661" s="199">
        <v>0</v>
      </c>
      <c r="K5661" s="199" t="e">
        <f ca="1"/>
        <v>#NAME?</v>
      </c>
      <c r="T5661" s="199">
        <v>0</v>
      </c>
      <c r="U5661" s="199">
        <v>0</v>
      </c>
    </row>
    <row r="5662" spans="9:21" x14ac:dyDescent="0.3">
      <c r="I5662" s="199">
        <v>0</v>
      </c>
      <c r="J5662" s="199">
        <v>0</v>
      </c>
      <c r="K5662" s="199" t="e">
        <f ca="1"/>
        <v>#NAME?</v>
      </c>
      <c r="T5662" s="199">
        <v>0</v>
      </c>
      <c r="U5662" s="199">
        <v>0</v>
      </c>
    </row>
    <row r="5663" spans="9:21" x14ac:dyDescent="0.3">
      <c r="I5663" s="199">
        <v>0</v>
      </c>
      <c r="J5663" s="199">
        <v>0</v>
      </c>
      <c r="K5663" s="199" t="e">
        <f ca="1"/>
        <v>#NAME?</v>
      </c>
      <c r="T5663" s="199">
        <v>0</v>
      </c>
      <c r="U5663" s="199">
        <v>0</v>
      </c>
    </row>
    <row r="5664" spans="9:21" x14ac:dyDescent="0.3">
      <c r="I5664" s="199">
        <v>0</v>
      </c>
      <c r="J5664" s="199">
        <v>0</v>
      </c>
      <c r="K5664" s="199" t="e">
        <f ca="1"/>
        <v>#NAME?</v>
      </c>
      <c r="T5664" s="199">
        <v>0</v>
      </c>
      <c r="U5664" s="199">
        <v>0</v>
      </c>
    </row>
    <row r="5665" spans="9:21" x14ac:dyDescent="0.3">
      <c r="I5665" s="199">
        <v>0</v>
      </c>
      <c r="J5665" s="199">
        <v>0</v>
      </c>
      <c r="K5665" s="199" t="e">
        <f ca="1"/>
        <v>#NAME?</v>
      </c>
      <c r="T5665" s="199">
        <v>0</v>
      </c>
      <c r="U5665" s="199">
        <v>0</v>
      </c>
    </row>
    <row r="5666" spans="9:21" x14ac:dyDescent="0.3">
      <c r="I5666" s="199">
        <v>0</v>
      </c>
      <c r="J5666" s="199">
        <v>0</v>
      </c>
      <c r="K5666" s="199" t="e">
        <f ca="1"/>
        <v>#NAME?</v>
      </c>
      <c r="T5666" s="199">
        <v>0</v>
      </c>
      <c r="U5666" s="199">
        <v>0</v>
      </c>
    </row>
    <row r="5667" spans="9:21" x14ac:dyDescent="0.3">
      <c r="I5667" s="199">
        <v>0</v>
      </c>
      <c r="J5667" s="199">
        <v>0</v>
      </c>
      <c r="K5667" s="199" t="e">
        <f ca="1"/>
        <v>#NAME?</v>
      </c>
      <c r="T5667" s="199">
        <v>0</v>
      </c>
      <c r="U5667" s="199">
        <v>0</v>
      </c>
    </row>
    <row r="5668" spans="9:21" x14ac:dyDescent="0.3">
      <c r="I5668" s="199">
        <v>0</v>
      </c>
      <c r="J5668" s="199">
        <v>0</v>
      </c>
      <c r="K5668" s="199" t="e">
        <f ca="1"/>
        <v>#NAME?</v>
      </c>
      <c r="T5668" s="199">
        <v>0</v>
      </c>
      <c r="U5668" s="199">
        <v>45386.007924003032</v>
      </c>
    </row>
    <row r="5669" spans="9:21" x14ac:dyDescent="0.3">
      <c r="I5669" s="199">
        <v>0</v>
      </c>
      <c r="J5669" s="199">
        <v>0</v>
      </c>
      <c r="K5669" s="199" t="e">
        <f ca="1"/>
        <v>#NAME?</v>
      </c>
      <c r="T5669" s="199">
        <v>0</v>
      </c>
      <c r="U5669" s="199">
        <v>0</v>
      </c>
    </row>
    <row r="5670" spans="9:21" x14ac:dyDescent="0.3">
      <c r="I5670" s="199">
        <v>0</v>
      </c>
      <c r="J5670" s="199">
        <v>0</v>
      </c>
      <c r="K5670" s="199" t="e">
        <f ca="1"/>
        <v>#NAME?</v>
      </c>
      <c r="T5670" s="199">
        <v>0</v>
      </c>
      <c r="U5670" s="199">
        <v>0</v>
      </c>
    </row>
    <row r="5671" spans="9:21" x14ac:dyDescent="0.3">
      <c r="I5671" s="199">
        <v>0</v>
      </c>
      <c r="J5671" s="199">
        <v>0</v>
      </c>
      <c r="K5671" s="199" t="e">
        <f ca="1"/>
        <v>#NAME?</v>
      </c>
      <c r="T5671" s="199">
        <v>0</v>
      </c>
      <c r="U5671" s="199">
        <v>0</v>
      </c>
    </row>
    <row r="5672" spans="9:21" x14ac:dyDescent="0.3">
      <c r="I5672" s="199">
        <v>0</v>
      </c>
      <c r="J5672" s="199">
        <v>0</v>
      </c>
      <c r="K5672" s="199" t="e">
        <f ca="1"/>
        <v>#NAME?</v>
      </c>
      <c r="T5672" s="199">
        <v>0</v>
      </c>
      <c r="U5672" s="199">
        <v>0</v>
      </c>
    </row>
    <row r="5673" spans="9:21" x14ac:dyDescent="0.3">
      <c r="I5673" s="199">
        <v>0</v>
      </c>
      <c r="J5673" s="199">
        <v>0</v>
      </c>
      <c r="K5673" s="199" t="e">
        <f ca="1"/>
        <v>#NAME?</v>
      </c>
      <c r="T5673" s="199">
        <v>0</v>
      </c>
      <c r="U5673" s="199">
        <v>0</v>
      </c>
    </row>
    <row r="5674" spans="9:21" x14ac:dyDescent="0.3">
      <c r="I5674" s="199">
        <v>0</v>
      </c>
      <c r="J5674" s="199">
        <v>0</v>
      </c>
      <c r="K5674" s="199" t="e">
        <f ca="1"/>
        <v>#NAME?</v>
      </c>
      <c r="T5674" s="199">
        <v>0</v>
      </c>
      <c r="U5674" s="199">
        <v>0</v>
      </c>
    </row>
    <row r="5675" spans="9:21" x14ac:dyDescent="0.3">
      <c r="I5675" s="199">
        <v>0</v>
      </c>
      <c r="J5675" s="199">
        <v>0</v>
      </c>
      <c r="K5675" s="199" t="e">
        <f ca="1"/>
        <v>#NAME?</v>
      </c>
      <c r="T5675" s="199">
        <v>0</v>
      </c>
      <c r="U5675" s="199">
        <v>0</v>
      </c>
    </row>
    <row r="5676" spans="9:21" x14ac:dyDescent="0.3">
      <c r="I5676" s="199">
        <v>0</v>
      </c>
      <c r="J5676" s="199">
        <v>0</v>
      </c>
      <c r="K5676" s="199" t="e">
        <f ca="1"/>
        <v>#NAME?</v>
      </c>
      <c r="T5676" s="199">
        <v>0</v>
      </c>
      <c r="U5676" s="199">
        <v>0</v>
      </c>
    </row>
    <row r="5677" spans="9:21" x14ac:dyDescent="0.3">
      <c r="I5677" s="199">
        <v>671916.3074609316</v>
      </c>
      <c r="J5677" s="199">
        <v>71916.307460931595</v>
      </c>
      <c r="K5677" s="199" t="e">
        <f ca="1"/>
        <v>#NAME?</v>
      </c>
      <c r="T5677" s="199">
        <v>600000</v>
      </c>
      <c r="U5677" s="199">
        <v>0</v>
      </c>
    </row>
    <row r="5678" spans="9:21" x14ac:dyDescent="0.3">
      <c r="I5678" s="199">
        <v>0</v>
      </c>
      <c r="J5678" s="199">
        <v>0</v>
      </c>
      <c r="K5678" s="199" t="e">
        <f ca="1"/>
        <v>#NAME?</v>
      </c>
      <c r="T5678" s="199">
        <v>0</v>
      </c>
      <c r="U5678" s="199">
        <v>0</v>
      </c>
    </row>
    <row r="5679" spans="9:21" x14ac:dyDescent="0.3">
      <c r="I5679" s="199">
        <v>0</v>
      </c>
      <c r="J5679" s="199">
        <v>0</v>
      </c>
      <c r="K5679" s="199" t="e">
        <f ca="1"/>
        <v>#NAME?</v>
      </c>
      <c r="T5679" s="199">
        <v>0</v>
      </c>
      <c r="U5679" s="199">
        <v>0</v>
      </c>
    </row>
    <row r="5680" spans="9:21" x14ac:dyDescent="0.3">
      <c r="I5680" s="199">
        <v>0</v>
      </c>
      <c r="J5680" s="199">
        <v>0</v>
      </c>
      <c r="K5680" s="199" t="e">
        <f ca="1"/>
        <v>#NAME?</v>
      </c>
      <c r="T5680" s="199">
        <v>0</v>
      </c>
      <c r="U5680" s="199">
        <v>0</v>
      </c>
    </row>
    <row r="5681" spans="9:21" x14ac:dyDescent="0.3">
      <c r="I5681" s="199">
        <v>234746.20907699381</v>
      </c>
      <c r="J5681" s="199">
        <v>0</v>
      </c>
      <c r="K5681" s="199" t="e">
        <f ca="1"/>
        <v>#NAME?</v>
      </c>
      <c r="T5681" s="199">
        <v>234746.20907699381</v>
      </c>
      <c r="U5681" s="199">
        <v>600000</v>
      </c>
    </row>
    <row r="5682" spans="9:21" x14ac:dyDescent="0.3">
      <c r="I5682" s="199">
        <v>0</v>
      </c>
      <c r="J5682" s="199">
        <v>0</v>
      </c>
      <c r="K5682" s="199" t="e">
        <f ca="1"/>
        <v>#NAME?</v>
      </c>
      <c r="T5682" s="199">
        <v>0</v>
      </c>
      <c r="U5682" s="199">
        <v>0</v>
      </c>
    </row>
    <row r="5683" spans="9:21" x14ac:dyDescent="0.3">
      <c r="I5683" s="199">
        <v>0</v>
      </c>
      <c r="J5683" s="199">
        <v>0</v>
      </c>
      <c r="K5683" s="199" t="e">
        <f ca="1"/>
        <v>#NAME?</v>
      </c>
      <c r="T5683" s="199">
        <v>0</v>
      </c>
      <c r="U5683" s="199">
        <v>0</v>
      </c>
    </row>
    <row r="5684" spans="9:21" x14ac:dyDescent="0.3">
      <c r="I5684" s="199">
        <v>0</v>
      </c>
      <c r="J5684" s="199">
        <v>0</v>
      </c>
      <c r="K5684" s="199" t="e">
        <f ca="1"/>
        <v>#NAME?</v>
      </c>
      <c r="T5684" s="199">
        <v>0</v>
      </c>
      <c r="U5684" s="199">
        <v>0</v>
      </c>
    </row>
    <row r="5685" spans="9:21" x14ac:dyDescent="0.3">
      <c r="I5685" s="199">
        <v>0</v>
      </c>
      <c r="J5685" s="199">
        <v>0</v>
      </c>
      <c r="K5685" s="199" t="e">
        <f ca="1"/>
        <v>#NAME?</v>
      </c>
      <c r="T5685" s="199">
        <v>0</v>
      </c>
      <c r="U5685" s="199">
        <v>0</v>
      </c>
    </row>
    <row r="5686" spans="9:21" x14ac:dyDescent="0.3">
      <c r="I5686" s="199">
        <v>0</v>
      </c>
      <c r="J5686" s="199">
        <v>0</v>
      </c>
      <c r="K5686" s="199" t="e">
        <f ca="1"/>
        <v>#NAME?</v>
      </c>
      <c r="T5686" s="199">
        <v>0</v>
      </c>
      <c r="U5686" s="199">
        <v>0</v>
      </c>
    </row>
    <row r="5687" spans="9:21" x14ac:dyDescent="0.3">
      <c r="I5687" s="199">
        <v>0</v>
      </c>
      <c r="J5687" s="199">
        <v>0</v>
      </c>
      <c r="K5687" s="199" t="e">
        <f ca="1"/>
        <v>#NAME?</v>
      </c>
      <c r="T5687" s="199">
        <v>0</v>
      </c>
      <c r="U5687" s="199">
        <v>0</v>
      </c>
    </row>
    <row r="5688" spans="9:21" x14ac:dyDescent="0.3">
      <c r="I5688" s="199">
        <v>0</v>
      </c>
      <c r="J5688" s="199">
        <v>0</v>
      </c>
      <c r="K5688" s="199" t="e">
        <f ca="1"/>
        <v>#NAME?</v>
      </c>
      <c r="T5688" s="199">
        <v>0</v>
      </c>
      <c r="U5688" s="199">
        <v>0</v>
      </c>
    </row>
    <row r="5689" spans="9:21" x14ac:dyDescent="0.3">
      <c r="I5689" s="199">
        <v>0</v>
      </c>
      <c r="J5689" s="199">
        <v>0</v>
      </c>
      <c r="K5689" s="199" t="e">
        <f ca="1"/>
        <v>#NAME?</v>
      </c>
      <c r="T5689" s="199">
        <v>0</v>
      </c>
      <c r="U5689" s="199">
        <v>0</v>
      </c>
    </row>
    <row r="5690" spans="9:21" x14ac:dyDescent="0.3">
      <c r="I5690" s="199">
        <v>0</v>
      </c>
      <c r="J5690" s="199">
        <v>0</v>
      </c>
      <c r="K5690" s="199" t="e">
        <f ca="1"/>
        <v>#NAME?</v>
      </c>
      <c r="T5690" s="199">
        <v>0</v>
      </c>
      <c r="U5690" s="199">
        <v>0</v>
      </c>
    </row>
    <row r="5691" spans="9:21" x14ac:dyDescent="0.3">
      <c r="I5691" s="199">
        <v>0</v>
      </c>
      <c r="J5691" s="199">
        <v>0</v>
      </c>
      <c r="K5691" s="199" t="e">
        <f ca="1"/>
        <v>#NAME?</v>
      </c>
      <c r="T5691" s="199">
        <v>0</v>
      </c>
      <c r="U5691" s="199">
        <v>0</v>
      </c>
    </row>
    <row r="5692" spans="9:21" x14ac:dyDescent="0.3">
      <c r="I5692" s="199">
        <v>0</v>
      </c>
      <c r="J5692" s="199">
        <v>0</v>
      </c>
      <c r="K5692" s="199" t="e">
        <f ca="1"/>
        <v>#NAME?</v>
      </c>
      <c r="T5692" s="199">
        <v>0</v>
      </c>
      <c r="U5692" s="199">
        <v>0</v>
      </c>
    </row>
    <row r="5693" spans="9:21" x14ac:dyDescent="0.3">
      <c r="I5693" s="199">
        <v>0</v>
      </c>
      <c r="J5693" s="199">
        <v>0</v>
      </c>
      <c r="K5693" s="199" t="e">
        <f ca="1"/>
        <v>#NAME?</v>
      </c>
      <c r="T5693" s="199">
        <v>0</v>
      </c>
      <c r="U5693" s="199">
        <v>0</v>
      </c>
    </row>
    <row r="5694" spans="9:21" x14ac:dyDescent="0.3">
      <c r="I5694" s="199">
        <v>0</v>
      </c>
      <c r="J5694" s="199">
        <v>0</v>
      </c>
      <c r="K5694" s="199" t="e">
        <f ca="1"/>
        <v>#NAME?</v>
      </c>
      <c r="T5694" s="199">
        <v>0</v>
      </c>
      <c r="U5694" s="199">
        <v>0</v>
      </c>
    </row>
    <row r="5695" spans="9:21" x14ac:dyDescent="0.3">
      <c r="I5695" s="199">
        <v>0</v>
      </c>
      <c r="J5695" s="199">
        <v>0</v>
      </c>
      <c r="K5695" s="199" t="e">
        <f ca="1"/>
        <v>#NAME?</v>
      </c>
      <c r="T5695" s="199">
        <v>0</v>
      </c>
      <c r="U5695" s="199">
        <v>0</v>
      </c>
    </row>
    <row r="5696" spans="9:21" x14ac:dyDescent="0.3">
      <c r="I5696" s="199">
        <v>0</v>
      </c>
      <c r="J5696" s="199">
        <v>0</v>
      </c>
      <c r="K5696" s="199" t="e">
        <f ca="1"/>
        <v>#NAME?</v>
      </c>
      <c r="T5696" s="199">
        <v>0</v>
      </c>
      <c r="U5696" s="199">
        <v>0</v>
      </c>
    </row>
    <row r="5697" spans="9:21" x14ac:dyDescent="0.3">
      <c r="I5697" s="199">
        <v>0</v>
      </c>
      <c r="J5697" s="199">
        <v>0</v>
      </c>
      <c r="K5697" s="199" t="e">
        <f ca="1"/>
        <v>#NAME?</v>
      </c>
      <c r="T5697" s="199">
        <v>0</v>
      </c>
      <c r="U5697" s="199">
        <v>0</v>
      </c>
    </row>
    <row r="5698" spans="9:21" x14ac:dyDescent="0.3">
      <c r="I5698" s="199">
        <v>0</v>
      </c>
      <c r="J5698" s="199">
        <v>0</v>
      </c>
      <c r="K5698" s="199" t="e">
        <f ca="1"/>
        <v>#NAME?</v>
      </c>
      <c r="T5698" s="199">
        <v>0</v>
      </c>
      <c r="U5698" s="199">
        <v>0</v>
      </c>
    </row>
    <row r="5699" spans="9:21" x14ac:dyDescent="0.3">
      <c r="I5699" s="199">
        <v>0</v>
      </c>
      <c r="J5699" s="199">
        <v>0</v>
      </c>
      <c r="K5699" s="199" t="e">
        <f ca="1"/>
        <v>#NAME?</v>
      </c>
      <c r="T5699" s="199">
        <v>0</v>
      </c>
      <c r="U5699" s="199">
        <v>0</v>
      </c>
    </row>
    <row r="5700" spans="9:21" x14ac:dyDescent="0.3">
      <c r="I5700" s="199">
        <v>0</v>
      </c>
      <c r="J5700" s="199">
        <v>0</v>
      </c>
      <c r="K5700" s="199" t="e">
        <f ca="1"/>
        <v>#NAME?</v>
      </c>
      <c r="T5700" s="199">
        <v>0</v>
      </c>
      <c r="U5700" s="199">
        <v>0</v>
      </c>
    </row>
    <row r="5701" spans="9:21" x14ac:dyDescent="0.3">
      <c r="I5701" s="199">
        <v>0</v>
      </c>
      <c r="J5701" s="199">
        <v>0</v>
      </c>
      <c r="K5701" s="199" t="e">
        <f ca="1"/>
        <v>#NAME?</v>
      </c>
      <c r="T5701" s="199">
        <v>0</v>
      </c>
      <c r="U5701" s="199">
        <v>0</v>
      </c>
    </row>
    <row r="5702" spans="9:21" x14ac:dyDescent="0.3">
      <c r="I5702" s="199">
        <v>0</v>
      </c>
      <c r="J5702" s="199">
        <v>0</v>
      </c>
      <c r="K5702" s="199" t="e">
        <f ca="1"/>
        <v>#NAME?</v>
      </c>
      <c r="T5702" s="199">
        <v>0</v>
      </c>
      <c r="U5702" s="199">
        <v>0</v>
      </c>
    </row>
    <row r="5703" spans="9:21" x14ac:dyDescent="0.3">
      <c r="I5703" s="199">
        <v>0</v>
      </c>
      <c r="J5703" s="199">
        <v>0</v>
      </c>
      <c r="K5703" s="199" t="e">
        <f ca="1"/>
        <v>#NAME?</v>
      </c>
      <c r="T5703" s="199">
        <v>0</v>
      </c>
      <c r="U5703" s="199">
        <v>0</v>
      </c>
    </row>
    <row r="5704" spans="9:21" x14ac:dyDescent="0.3">
      <c r="I5704" s="199">
        <v>0</v>
      </c>
      <c r="J5704" s="199">
        <v>0</v>
      </c>
      <c r="K5704" s="199" t="e">
        <f ca="1"/>
        <v>#NAME?</v>
      </c>
      <c r="T5704" s="199">
        <v>0</v>
      </c>
      <c r="U5704" s="199">
        <v>0</v>
      </c>
    </row>
    <row r="5705" spans="9:21" x14ac:dyDescent="0.3">
      <c r="I5705" s="199">
        <v>0</v>
      </c>
      <c r="J5705" s="199">
        <v>0</v>
      </c>
      <c r="K5705" s="199" t="e">
        <f ca="1"/>
        <v>#NAME?</v>
      </c>
      <c r="T5705" s="199">
        <v>0</v>
      </c>
      <c r="U5705" s="199">
        <v>0</v>
      </c>
    </row>
    <row r="5706" spans="9:21" x14ac:dyDescent="0.3">
      <c r="I5706" s="199">
        <v>0</v>
      </c>
      <c r="J5706" s="199">
        <v>0</v>
      </c>
      <c r="K5706" s="199" t="e">
        <f ca="1"/>
        <v>#NAME?</v>
      </c>
      <c r="T5706" s="199">
        <v>0</v>
      </c>
      <c r="U5706" s="199">
        <v>0</v>
      </c>
    </row>
    <row r="5707" spans="9:21" x14ac:dyDescent="0.3">
      <c r="I5707" s="199">
        <v>0</v>
      </c>
      <c r="J5707" s="199">
        <v>0</v>
      </c>
      <c r="K5707" s="199" t="e">
        <f ca="1"/>
        <v>#NAME?</v>
      </c>
      <c r="T5707" s="199">
        <v>0</v>
      </c>
      <c r="U5707" s="199">
        <v>0</v>
      </c>
    </row>
    <row r="5708" spans="9:21" x14ac:dyDescent="0.3">
      <c r="I5708" s="199">
        <v>0</v>
      </c>
      <c r="J5708" s="199">
        <v>0</v>
      </c>
      <c r="K5708" s="199" t="e">
        <f ca="1"/>
        <v>#NAME?</v>
      </c>
      <c r="T5708" s="199">
        <v>0</v>
      </c>
      <c r="U5708" s="199">
        <v>0</v>
      </c>
    </row>
    <row r="5709" spans="9:21" x14ac:dyDescent="0.3">
      <c r="I5709" s="199">
        <v>0</v>
      </c>
      <c r="J5709" s="199">
        <v>0</v>
      </c>
      <c r="K5709" s="199" t="e">
        <f ca="1"/>
        <v>#NAME?</v>
      </c>
      <c r="T5709" s="199">
        <v>0</v>
      </c>
      <c r="U5709" s="199">
        <v>0</v>
      </c>
    </row>
    <row r="5710" spans="9:21" x14ac:dyDescent="0.3">
      <c r="I5710" s="199">
        <v>0</v>
      </c>
      <c r="J5710" s="199">
        <v>0</v>
      </c>
      <c r="K5710" s="199" t="e">
        <f ca="1"/>
        <v>#NAME?</v>
      </c>
      <c r="T5710" s="199">
        <v>0</v>
      </c>
      <c r="U5710" s="199">
        <v>0</v>
      </c>
    </row>
    <row r="5711" spans="9:21" x14ac:dyDescent="0.3">
      <c r="I5711" s="199">
        <v>0</v>
      </c>
      <c r="J5711" s="199">
        <v>0</v>
      </c>
      <c r="K5711" s="199" t="e">
        <f ca="1"/>
        <v>#NAME?</v>
      </c>
      <c r="T5711" s="199">
        <v>0</v>
      </c>
      <c r="U5711" s="199">
        <v>0</v>
      </c>
    </row>
    <row r="5712" spans="9:21" x14ac:dyDescent="0.3">
      <c r="I5712" s="199">
        <v>0</v>
      </c>
      <c r="J5712" s="199">
        <v>0</v>
      </c>
      <c r="K5712" s="199" t="e">
        <f ca="1"/>
        <v>#NAME?</v>
      </c>
      <c r="T5712" s="199">
        <v>0</v>
      </c>
      <c r="U5712" s="199">
        <v>0</v>
      </c>
    </row>
    <row r="5713" spans="9:21" x14ac:dyDescent="0.3">
      <c r="I5713" s="199">
        <v>0</v>
      </c>
      <c r="J5713" s="199">
        <v>0</v>
      </c>
      <c r="K5713" s="199" t="e">
        <f ca="1"/>
        <v>#NAME?</v>
      </c>
      <c r="T5713" s="199">
        <v>0</v>
      </c>
      <c r="U5713" s="199">
        <v>0</v>
      </c>
    </row>
    <row r="5714" spans="9:21" x14ac:dyDescent="0.3">
      <c r="I5714" s="199">
        <v>0</v>
      </c>
      <c r="J5714" s="199">
        <v>0</v>
      </c>
      <c r="K5714" s="199" t="e">
        <f ca="1"/>
        <v>#NAME?</v>
      </c>
      <c r="T5714" s="199">
        <v>0</v>
      </c>
      <c r="U5714" s="199">
        <v>0</v>
      </c>
    </row>
    <row r="5715" spans="9:21" x14ac:dyDescent="0.3">
      <c r="I5715" s="199">
        <v>0</v>
      </c>
      <c r="J5715" s="199">
        <v>0</v>
      </c>
      <c r="K5715" s="199" t="e">
        <f ca="1"/>
        <v>#NAME?</v>
      </c>
      <c r="T5715" s="199">
        <v>0</v>
      </c>
      <c r="U5715" s="199">
        <v>0</v>
      </c>
    </row>
    <row r="5716" spans="9:21" x14ac:dyDescent="0.3">
      <c r="I5716" s="199">
        <v>0</v>
      </c>
      <c r="J5716" s="199">
        <v>0</v>
      </c>
      <c r="K5716" s="199" t="e">
        <f ca="1"/>
        <v>#NAME?</v>
      </c>
      <c r="T5716" s="199">
        <v>0</v>
      </c>
      <c r="U5716" s="199">
        <v>0</v>
      </c>
    </row>
    <row r="5717" spans="9:21" x14ac:dyDescent="0.3">
      <c r="I5717" s="199">
        <v>0</v>
      </c>
      <c r="J5717" s="199">
        <v>0</v>
      </c>
      <c r="K5717" s="199" t="e">
        <f ca="1"/>
        <v>#NAME?</v>
      </c>
      <c r="T5717" s="199">
        <v>0</v>
      </c>
      <c r="U5717" s="199">
        <v>0</v>
      </c>
    </row>
    <row r="5718" spans="9:21" x14ac:dyDescent="0.3">
      <c r="I5718" s="199">
        <v>0</v>
      </c>
      <c r="J5718" s="199">
        <v>0</v>
      </c>
      <c r="K5718" s="199" t="e">
        <f ca="1"/>
        <v>#NAME?</v>
      </c>
      <c r="T5718" s="199">
        <v>0</v>
      </c>
      <c r="U5718" s="199">
        <v>0</v>
      </c>
    </row>
    <row r="5719" spans="9:21" x14ac:dyDescent="0.3">
      <c r="I5719" s="199">
        <v>0</v>
      </c>
      <c r="J5719" s="199">
        <v>0</v>
      </c>
      <c r="K5719" s="199" t="e">
        <f ca="1"/>
        <v>#NAME?</v>
      </c>
      <c r="T5719" s="199">
        <v>0</v>
      </c>
      <c r="U5719" s="199">
        <v>0</v>
      </c>
    </row>
    <row r="5720" spans="9:21" x14ac:dyDescent="0.3">
      <c r="I5720" s="199">
        <v>0</v>
      </c>
      <c r="J5720" s="199">
        <v>0</v>
      </c>
      <c r="K5720" s="199" t="e">
        <f ca="1"/>
        <v>#NAME?</v>
      </c>
      <c r="T5720" s="199">
        <v>0</v>
      </c>
      <c r="U5720" s="199">
        <v>0</v>
      </c>
    </row>
    <row r="5721" spans="9:21" x14ac:dyDescent="0.3">
      <c r="I5721" s="199">
        <v>0</v>
      </c>
      <c r="J5721" s="199">
        <v>0</v>
      </c>
      <c r="K5721" s="199" t="e">
        <f ca="1"/>
        <v>#NAME?</v>
      </c>
      <c r="T5721" s="199">
        <v>0</v>
      </c>
      <c r="U5721" s="199">
        <v>0</v>
      </c>
    </row>
    <row r="5722" spans="9:21" x14ac:dyDescent="0.3">
      <c r="I5722" s="199">
        <v>0</v>
      </c>
      <c r="J5722" s="199">
        <v>0</v>
      </c>
      <c r="K5722" s="199" t="e">
        <f ca="1"/>
        <v>#NAME?</v>
      </c>
      <c r="T5722" s="199">
        <v>0</v>
      </c>
      <c r="U5722" s="199">
        <v>0</v>
      </c>
    </row>
    <row r="5723" spans="9:21" x14ac:dyDescent="0.3">
      <c r="I5723" s="199">
        <v>0</v>
      </c>
      <c r="J5723" s="199">
        <v>0</v>
      </c>
      <c r="K5723" s="199" t="e">
        <f ca="1"/>
        <v>#NAME?</v>
      </c>
      <c r="T5723" s="199">
        <v>0</v>
      </c>
      <c r="U5723" s="199">
        <v>0</v>
      </c>
    </row>
    <row r="5724" spans="9:21" x14ac:dyDescent="0.3">
      <c r="I5724" s="199">
        <v>0</v>
      </c>
      <c r="J5724" s="199">
        <v>0</v>
      </c>
      <c r="K5724" s="199" t="e">
        <f ca="1"/>
        <v>#NAME?</v>
      </c>
      <c r="T5724" s="199">
        <v>0</v>
      </c>
      <c r="U5724" s="199">
        <v>0</v>
      </c>
    </row>
    <row r="5725" spans="9:21" x14ac:dyDescent="0.3">
      <c r="I5725" s="199">
        <v>0</v>
      </c>
      <c r="J5725" s="199">
        <v>0</v>
      </c>
      <c r="K5725" s="199" t="e">
        <f ca="1"/>
        <v>#NAME?</v>
      </c>
      <c r="T5725" s="199">
        <v>0</v>
      </c>
      <c r="U5725" s="199">
        <v>0</v>
      </c>
    </row>
    <row r="5726" spans="9:21" x14ac:dyDescent="0.3">
      <c r="I5726" s="199">
        <v>0</v>
      </c>
      <c r="J5726" s="199">
        <v>0</v>
      </c>
      <c r="K5726" s="199" t="e">
        <f ca="1"/>
        <v>#NAME?</v>
      </c>
      <c r="T5726" s="199">
        <v>0</v>
      </c>
      <c r="U5726" s="199">
        <v>0</v>
      </c>
    </row>
    <row r="5727" spans="9:21" x14ac:dyDescent="0.3">
      <c r="I5727" s="199">
        <v>0</v>
      </c>
      <c r="J5727" s="199">
        <v>0</v>
      </c>
      <c r="K5727" s="199" t="e">
        <f ca="1"/>
        <v>#NAME?</v>
      </c>
      <c r="T5727" s="199">
        <v>0</v>
      </c>
      <c r="U5727" s="199">
        <v>25245.306864928181</v>
      </c>
    </row>
    <row r="5728" spans="9:21" x14ac:dyDescent="0.3">
      <c r="I5728" s="199">
        <v>0</v>
      </c>
      <c r="J5728" s="199">
        <v>0</v>
      </c>
      <c r="K5728" s="199" t="e">
        <f ca="1"/>
        <v>#NAME?</v>
      </c>
      <c r="T5728" s="199">
        <v>0</v>
      </c>
      <c r="U5728" s="199">
        <v>0</v>
      </c>
    </row>
    <row r="5729" spans="9:21" x14ac:dyDescent="0.3">
      <c r="I5729" s="199">
        <v>0</v>
      </c>
      <c r="J5729" s="199">
        <v>0</v>
      </c>
      <c r="K5729" s="199" t="e">
        <f ca="1"/>
        <v>#NAME?</v>
      </c>
      <c r="T5729" s="199">
        <v>0</v>
      </c>
      <c r="U5729" s="199">
        <v>0</v>
      </c>
    </row>
    <row r="5730" spans="9:21" x14ac:dyDescent="0.3">
      <c r="I5730" s="199">
        <v>0</v>
      </c>
      <c r="J5730" s="199">
        <v>0</v>
      </c>
      <c r="K5730" s="199" t="e">
        <f ca="1"/>
        <v>#NAME?</v>
      </c>
      <c r="T5730" s="199">
        <v>0</v>
      </c>
      <c r="U5730" s="199">
        <v>0</v>
      </c>
    </row>
    <row r="5731" spans="9:21" x14ac:dyDescent="0.3">
      <c r="I5731" s="199">
        <v>0</v>
      </c>
      <c r="J5731" s="199">
        <v>0</v>
      </c>
      <c r="K5731" s="199" t="e">
        <f ca="1"/>
        <v>#NAME?</v>
      </c>
      <c r="T5731" s="199">
        <v>0</v>
      </c>
      <c r="U5731" s="199">
        <v>0</v>
      </c>
    </row>
    <row r="5732" spans="9:21" x14ac:dyDescent="0.3">
      <c r="I5732" s="199">
        <v>0</v>
      </c>
      <c r="J5732" s="199">
        <v>0</v>
      </c>
      <c r="K5732" s="199" t="e">
        <f ca="1"/>
        <v>#NAME?</v>
      </c>
      <c r="T5732" s="199">
        <v>0</v>
      </c>
      <c r="U5732" s="199">
        <v>0</v>
      </c>
    </row>
    <row r="5733" spans="9:21" x14ac:dyDescent="0.3">
      <c r="I5733" s="199">
        <v>0</v>
      </c>
      <c r="J5733" s="199">
        <v>0</v>
      </c>
      <c r="K5733" s="199" t="e">
        <f ca="1"/>
        <v>#NAME?</v>
      </c>
      <c r="T5733" s="199">
        <v>0</v>
      </c>
      <c r="U5733" s="199">
        <v>0</v>
      </c>
    </row>
    <row r="5734" spans="9:21" x14ac:dyDescent="0.3">
      <c r="I5734" s="199">
        <v>0</v>
      </c>
      <c r="J5734" s="199">
        <v>0</v>
      </c>
      <c r="K5734" s="199" t="e">
        <f ca="1"/>
        <v>#NAME?</v>
      </c>
      <c r="T5734" s="199">
        <v>0</v>
      </c>
      <c r="U5734" s="199">
        <v>0</v>
      </c>
    </row>
    <row r="5735" spans="9:21" x14ac:dyDescent="0.3">
      <c r="I5735" s="199">
        <v>0</v>
      </c>
      <c r="J5735" s="199">
        <v>0</v>
      </c>
      <c r="K5735" s="199" t="e">
        <f ca="1"/>
        <v>#NAME?</v>
      </c>
      <c r="T5735" s="199">
        <v>0</v>
      </c>
      <c r="U5735" s="199">
        <v>0</v>
      </c>
    </row>
    <row r="5736" spans="9:21" x14ac:dyDescent="0.3">
      <c r="I5736" s="199">
        <v>0</v>
      </c>
      <c r="J5736" s="199">
        <v>0</v>
      </c>
      <c r="K5736" s="199" t="e">
        <f ca="1"/>
        <v>#NAME?</v>
      </c>
      <c r="T5736" s="199">
        <v>0</v>
      </c>
      <c r="U5736" s="199">
        <v>0</v>
      </c>
    </row>
    <row r="5737" spans="9:21" x14ac:dyDescent="0.3">
      <c r="I5737" s="199">
        <v>0</v>
      </c>
      <c r="J5737" s="199">
        <v>0</v>
      </c>
      <c r="K5737" s="199" t="e">
        <f ca="1"/>
        <v>#NAME?</v>
      </c>
      <c r="T5737" s="199">
        <v>0</v>
      </c>
      <c r="U5737" s="199">
        <v>0</v>
      </c>
    </row>
    <row r="5738" spans="9:21" x14ac:dyDescent="0.3">
      <c r="I5738" s="199">
        <v>0</v>
      </c>
      <c r="J5738" s="199">
        <v>0</v>
      </c>
      <c r="K5738" s="199" t="e">
        <f ca="1"/>
        <v>#NAME?</v>
      </c>
      <c r="T5738" s="199">
        <v>0</v>
      </c>
      <c r="U5738" s="199">
        <v>0</v>
      </c>
    </row>
    <row r="5739" spans="9:21" x14ac:dyDescent="0.3">
      <c r="I5739" s="199">
        <v>0</v>
      </c>
      <c r="J5739" s="199">
        <v>0</v>
      </c>
      <c r="K5739" s="199" t="e">
        <f ca="1"/>
        <v>#NAME?</v>
      </c>
      <c r="T5739" s="199">
        <v>0</v>
      </c>
      <c r="U5739" s="199">
        <v>0</v>
      </c>
    </row>
    <row r="5740" spans="9:21" x14ac:dyDescent="0.3">
      <c r="I5740" s="199">
        <v>0</v>
      </c>
      <c r="J5740" s="199">
        <v>0</v>
      </c>
      <c r="K5740" s="199" t="e">
        <f ca="1"/>
        <v>#NAME?</v>
      </c>
      <c r="T5740" s="199">
        <v>0</v>
      </c>
      <c r="U5740" s="199">
        <v>0</v>
      </c>
    </row>
    <row r="5741" spans="9:21" x14ac:dyDescent="0.3">
      <c r="I5741" s="199">
        <v>0</v>
      </c>
      <c r="J5741" s="199">
        <v>0</v>
      </c>
      <c r="K5741" s="199" t="e">
        <f ca="1"/>
        <v>#NAME?</v>
      </c>
      <c r="T5741" s="199">
        <v>0</v>
      </c>
      <c r="U5741" s="199">
        <v>0</v>
      </c>
    </row>
    <row r="5742" spans="9:21" x14ac:dyDescent="0.3">
      <c r="I5742" s="199">
        <v>0</v>
      </c>
      <c r="J5742" s="199">
        <v>0</v>
      </c>
      <c r="K5742" s="199" t="e">
        <f ca="1"/>
        <v>#NAME?</v>
      </c>
      <c r="T5742" s="199">
        <v>0</v>
      </c>
      <c r="U5742" s="199">
        <v>0</v>
      </c>
    </row>
    <row r="5743" spans="9:21" x14ac:dyDescent="0.3">
      <c r="I5743" s="199">
        <v>0</v>
      </c>
      <c r="J5743" s="199">
        <v>0</v>
      </c>
      <c r="K5743" s="199" t="e">
        <f ca="1"/>
        <v>#NAME?</v>
      </c>
      <c r="T5743" s="199">
        <v>0</v>
      </c>
      <c r="U5743" s="199">
        <v>0</v>
      </c>
    </row>
    <row r="5744" spans="9:21" x14ac:dyDescent="0.3">
      <c r="I5744" s="199">
        <v>0</v>
      </c>
      <c r="J5744" s="199">
        <v>0</v>
      </c>
      <c r="K5744" s="199" t="e">
        <f ca="1"/>
        <v>#NAME?</v>
      </c>
      <c r="T5744" s="199">
        <v>0</v>
      </c>
      <c r="U5744" s="199">
        <v>0</v>
      </c>
    </row>
    <row r="5745" spans="9:21" x14ac:dyDescent="0.3">
      <c r="I5745" s="199">
        <v>0</v>
      </c>
      <c r="J5745" s="199">
        <v>0</v>
      </c>
      <c r="K5745" s="199" t="e">
        <f ca="1"/>
        <v>#NAME?</v>
      </c>
      <c r="T5745" s="199">
        <v>0</v>
      </c>
      <c r="U5745" s="199">
        <v>0</v>
      </c>
    </row>
    <row r="5746" spans="9:21" x14ac:dyDescent="0.3">
      <c r="I5746" s="199">
        <v>0</v>
      </c>
      <c r="J5746" s="199">
        <v>0</v>
      </c>
      <c r="K5746" s="199" t="e">
        <f ca="1"/>
        <v>#NAME?</v>
      </c>
      <c r="T5746" s="199">
        <v>0</v>
      </c>
      <c r="U5746" s="199">
        <v>166411.37493342804</v>
      </c>
    </row>
    <row r="5747" spans="9:21" x14ac:dyDescent="0.3">
      <c r="I5747" s="199">
        <v>0</v>
      </c>
      <c r="J5747" s="199">
        <v>0</v>
      </c>
      <c r="K5747" s="199" t="e">
        <f ca="1"/>
        <v>#NAME?</v>
      </c>
      <c r="T5747" s="199">
        <v>0</v>
      </c>
      <c r="U5747" s="199">
        <v>0</v>
      </c>
    </row>
    <row r="5748" spans="9:21" x14ac:dyDescent="0.3">
      <c r="I5748" s="199">
        <v>0</v>
      </c>
      <c r="J5748" s="199">
        <v>0</v>
      </c>
      <c r="K5748" s="199" t="e">
        <f ca="1"/>
        <v>#NAME?</v>
      </c>
      <c r="T5748" s="199">
        <v>0</v>
      </c>
      <c r="U5748" s="199">
        <v>0</v>
      </c>
    </row>
    <row r="5749" spans="9:21" x14ac:dyDescent="0.3">
      <c r="I5749" s="199">
        <v>0</v>
      </c>
      <c r="J5749" s="199">
        <v>0</v>
      </c>
      <c r="K5749" s="199" t="e">
        <f ca="1"/>
        <v>#NAME?</v>
      </c>
      <c r="T5749" s="199">
        <v>0</v>
      </c>
      <c r="U5749" s="199">
        <v>0</v>
      </c>
    </row>
    <row r="5750" spans="9:21" x14ac:dyDescent="0.3">
      <c r="I5750" s="199">
        <v>0</v>
      </c>
      <c r="J5750" s="199">
        <v>0</v>
      </c>
      <c r="K5750" s="199" t="e">
        <f ca="1"/>
        <v>#NAME?</v>
      </c>
      <c r="T5750" s="199">
        <v>0</v>
      </c>
      <c r="U5750" s="199">
        <v>0</v>
      </c>
    </row>
    <row r="5751" spans="9:21" x14ac:dyDescent="0.3">
      <c r="I5751" s="199">
        <v>0</v>
      </c>
      <c r="J5751" s="199">
        <v>0</v>
      </c>
      <c r="K5751" s="199" t="e">
        <f ca="1"/>
        <v>#NAME?</v>
      </c>
      <c r="T5751" s="199">
        <v>0</v>
      </c>
      <c r="U5751" s="199">
        <v>0</v>
      </c>
    </row>
    <row r="5752" spans="9:21" x14ac:dyDescent="0.3">
      <c r="I5752" s="199">
        <v>0</v>
      </c>
      <c r="J5752" s="199">
        <v>0</v>
      </c>
      <c r="K5752" s="199" t="e">
        <f ca="1"/>
        <v>#NAME?</v>
      </c>
      <c r="T5752" s="199">
        <v>0</v>
      </c>
      <c r="U5752" s="199">
        <v>0</v>
      </c>
    </row>
    <row r="5753" spans="9:21" x14ac:dyDescent="0.3">
      <c r="I5753" s="199">
        <v>0</v>
      </c>
      <c r="J5753" s="199">
        <v>0</v>
      </c>
      <c r="K5753" s="199" t="e">
        <f ca="1"/>
        <v>#NAME?</v>
      </c>
      <c r="T5753" s="199">
        <v>0</v>
      </c>
      <c r="U5753" s="199">
        <v>0</v>
      </c>
    </row>
    <row r="5754" spans="9:21" x14ac:dyDescent="0.3">
      <c r="I5754" s="199">
        <v>0</v>
      </c>
      <c r="J5754" s="199">
        <v>0</v>
      </c>
      <c r="K5754" s="199" t="e">
        <f ca="1"/>
        <v>#NAME?</v>
      </c>
      <c r="T5754" s="199">
        <v>0</v>
      </c>
      <c r="U5754" s="199">
        <v>0</v>
      </c>
    </row>
    <row r="5755" spans="9:21" x14ac:dyDescent="0.3">
      <c r="I5755" s="199">
        <v>285377.42381428886</v>
      </c>
      <c r="J5755" s="199">
        <v>0</v>
      </c>
      <c r="K5755" s="199" t="e">
        <f ca="1"/>
        <v>#NAME?</v>
      </c>
      <c r="T5755" s="199">
        <v>285377.42381428886</v>
      </c>
      <c r="U5755" s="199">
        <v>0</v>
      </c>
    </row>
    <row r="5756" spans="9:21" x14ac:dyDescent="0.3">
      <c r="I5756" s="199">
        <v>0</v>
      </c>
      <c r="J5756" s="199">
        <v>0</v>
      </c>
      <c r="K5756" s="199" t="e">
        <f ca="1"/>
        <v>#NAME?</v>
      </c>
      <c r="T5756" s="199">
        <v>0</v>
      </c>
      <c r="U5756" s="199">
        <v>0</v>
      </c>
    </row>
    <row r="5757" spans="9:21" x14ac:dyDescent="0.3">
      <c r="I5757" s="199">
        <v>0</v>
      </c>
      <c r="J5757" s="199">
        <v>0</v>
      </c>
      <c r="K5757" s="199" t="e">
        <f ca="1"/>
        <v>#NAME?</v>
      </c>
      <c r="T5757" s="199">
        <v>0</v>
      </c>
      <c r="U5757" s="199">
        <v>0</v>
      </c>
    </row>
    <row r="5758" spans="9:21" x14ac:dyDescent="0.3">
      <c r="I5758" s="199">
        <v>0</v>
      </c>
      <c r="J5758" s="199">
        <v>0</v>
      </c>
      <c r="K5758" s="199" t="e">
        <f ca="1"/>
        <v>#NAME?</v>
      </c>
      <c r="T5758" s="199">
        <v>0</v>
      </c>
      <c r="U5758" s="199">
        <v>0</v>
      </c>
    </row>
    <row r="5759" spans="9:21" x14ac:dyDescent="0.3">
      <c r="I5759" s="199">
        <v>0</v>
      </c>
      <c r="J5759" s="199">
        <v>0</v>
      </c>
      <c r="K5759" s="199" t="e">
        <f ca="1"/>
        <v>#NAME?</v>
      </c>
      <c r="T5759" s="199">
        <v>0</v>
      </c>
      <c r="U5759" s="199">
        <v>0</v>
      </c>
    </row>
    <row r="5760" spans="9:21" x14ac:dyDescent="0.3">
      <c r="I5760" s="199">
        <v>23388.781359418022</v>
      </c>
      <c r="J5760" s="199">
        <v>0</v>
      </c>
      <c r="K5760" s="199" t="e">
        <f ca="1"/>
        <v>#NAME?</v>
      </c>
      <c r="T5760" s="199">
        <v>23388.781359418022</v>
      </c>
      <c r="U5760" s="199">
        <v>0</v>
      </c>
    </row>
    <row r="5761" spans="9:21" x14ac:dyDescent="0.3">
      <c r="I5761" s="199">
        <v>0</v>
      </c>
      <c r="J5761" s="199">
        <v>0</v>
      </c>
      <c r="K5761" s="199" t="e">
        <f ca="1"/>
        <v>#NAME?</v>
      </c>
      <c r="T5761" s="199">
        <v>0</v>
      </c>
      <c r="U5761" s="199">
        <v>0</v>
      </c>
    </row>
    <row r="5762" spans="9:21" x14ac:dyDescent="0.3">
      <c r="I5762" s="199">
        <v>0</v>
      </c>
      <c r="J5762" s="199">
        <v>0</v>
      </c>
      <c r="K5762" s="199" t="e">
        <f ca="1"/>
        <v>#NAME?</v>
      </c>
      <c r="T5762" s="199">
        <v>0</v>
      </c>
      <c r="U5762" s="199">
        <v>0</v>
      </c>
    </row>
    <row r="5763" spans="9:21" x14ac:dyDescent="0.3">
      <c r="I5763" s="199">
        <v>0</v>
      </c>
      <c r="J5763" s="199">
        <v>0</v>
      </c>
      <c r="K5763" s="199" t="e">
        <f ca="1"/>
        <v>#NAME?</v>
      </c>
      <c r="T5763" s="199">
        <v>0</v>
      </c>
      <c r="U5763" s="199">
        <v>0</v>
      </c>
    </row>
    <row r="5764" spans="9:21" x14ac:dyDescent="0.3">
      <c r="I5764" s="199">
        <v>0</v>
      </c>
      <c r="J5764" s="199">
        <v>0</v>
      </c>
      <c r="K5764" s="199" t="e">
        <f ca="1"/>
        <v>#NAME?</v>
      </c>
      <c r="T5764" s="199">
        <v>0</v>
      </c>
      <c r="U5764" s="199">
        <v>0</v>
      </c>
    </row>
    <row r="5765" spans="9:21" x14ac:dyDescent="0.3">
      <c r="I5765" s="199">
        <v>0</v>
      </c>
      <c r="J5765" s="199">
        <v>0</v>
      </c>
      <c r="K5765" s="199" t="e">
        <f ca="1"/>
        <v>#NAME?</v>
      </c>
      <c r="T5765" s="199">
        <v>0</v>
      </c>
      <c r="U5765" s="199">
        <v>0</v>
      </c>
    </row>
    <row r="5766" spans="9:21" x14ac:dyDescent="0.3">
      <c r="I5766" s="199">
        <v>0</v>
      </c>
      <c r="J5766" s="199">
        <v>0</v>
      </c>
      <c r="K5766" s="199" t="e">
        <f ca="1"/>
        <v>#NAME?</v>
      </c>
      <c r="T5766" s="199">
        <v>0</v>
      </c>
      <c r="U5766" s="199">
        <v>0</v>
      </c>
    </row>
    <row r="5767" spans="9:21" x14ac:dyDescent="0.3">
      <c r="I5767" s="199">
        <v>0</v>
      </c>
      <c r="J5767" s="199">
        <v>0</v>
      </c>
      <c r="K5767" s="199" t="e">
        <f ca="1"/>
        <v>#NAME?</v>
      </c>
      <c r="T5767" s="199">
        <v>0</v>
      </c>
      <c r="U5767" s="199">
        <v>0</v>
      </c>
    </row>
    <row r="5768" spans="9:21" x14ac:dyDescent="0.3">
      <c r="I5768" s="199">
        <v>0</v>
      </c>
      <c r="J5768" s="199">
        <v>0</v>
      </c>
      <c r="K5768" s="199" t="e">
        <f ca="1"/>
        <v>#NAME?</v>
      </c>
      <c r="T5768" s="199">
        <v>0</v>
      </c>
      <c r="U5768" s="199">
        <v>0</v>
      </c>
    </row>
    <row r="5769" spans="9:21" x14ac:dyDescent="0.3">
      <c r="I5769" s="199">
        <v>0</v>
      </c>
      <c r="J5769" s="199">
        <v>0</v>
      </c>
      <c r="K5769" s="199" t="e">
        <f ca="1"/>
        <v>#NAME?</v>
      </c>
      <c r="T5769" s="199">
        <v>0</v>
      </c>
      <c r="U5769" s="199">
        <v>0</v>
      </c>
    </row>
    <row r="5770" spans="9:21" x14ac:dyDescent="0.3">
      <c r="I5770" s="199">
        <v>0</v>
      </c>
      <c r="J5770" s="199">
        <v>0</v>
      </c>
      <c r="K5770" s="199" t="e">
        <f ca="1"/>
        <v>#NAME?</v>
      </c>
      <c r="T5770" s="199">
        <v>0</v>
      </c>
      <c r="U5770" s="199">
        <v>0</v>
      </c>
    </row>
    <row r="5771" spans="9:21" x14ac:dyDescent="0.3">
      <c r="I5771" s="199">
        <v>0</v>
      </c>
      <c r="J5771" s="199">
        <v>0</v>
      </c>
      <c r="K5771" s="199" t="e">
        <f ca="1"/>
        <v>#NAME?</v>
      </c>
      <c r="T5771" s="199">
        <v>0</v>
      </c>
      <c r="U5771" s="199">
        <v>0</v>
      </c>
    </row>
    <row r="5772" spans="9:21" x14ac:dyDescent="0.3">
      <c r="I5772" s="199">
        <v>0</v>
      </c>
      <c r="J5772" s="199">
        <v>0</v>
      </c>
      <c r="K5772" s="199" t="e">
        <f ca="1"/>
        <v>#NAME?</v>
      </c>
      <c r="T5772" s="199">
        <v>0</v>
      </c>
      <c r="U5772" s="199">
        <v>0</v>
      </c>
    </row>
    <row r="5773" spans="9:21" x14ac:dyDescent="0.3">
      <c r="I5773" s="199">
        <v>0</v>
      </c>
      <c r="J5773" s="199">
        <v>0</v>
      </c>
      <c r="K5773" s="199" t="e">
        <f ca="1"/>
        <v>#NAME?</v>
      </c>
      <c r="T5773" s="199">
        <v>0</v>
      </c>
      <c r="U5773" s="199">
        <v>0</v>
      </c>
    </row>
    <row r="5774" spans="9:21" x14ac:dyDescent="0.3">
      <c r="I5774" s="199">
        <v>0</v>
      </c>
      <c r="J5774" s="199">
        <v>0</v>
      </c>
      <c r="K5774" s="199" t="e">
        <f ca="1"/>
        <v>#NAME?</v>
      </c>
      <c r="T5774" s="199">
        <v>0</v>
      </c>
      <c r="U5774" s="199">
        <v>0</v>
      </c>
    </row>
    <row r="5775" spans="9:21" x14ac:dyDescent="0.3">
      <c r="I5775" s="199">
        <v>0</v>
      </c>
      <c r="J5775" s="199">
        <v>0</v>
      </c>
      <c r="K5775" s="199" t="e">
        <f ca="1"/>
        <v>#NAME?</v>
      </c>
      <c r="T5775" s="199">
        <v>0</v>
      </c>
      <c r="U5775" s="199">
        <v>0</v>
      </c>
    </row>
    <row r="5776" spans="9:21" x14ac:dyDescent="0.3">
      <c r="I5776" s="199">
        <v>0</v>
      </c>
      <c r="J5776" s="199">
        <v>0</v>
      </c>
      <c r="K5776" s="199" t="e">
        <f ca="1"/>
        <v>#NAME?</v>
      </c>
      <c r="T5776" s="199">
        <v>0</v>
      </c>
      <c r="U5776" s="199">
        <v>0</v>
      </c>
    </row>
    <row r="5777" spans="9:21" x14ac:dyDescent="0.3">
      <c r="I5777" s="199">
        <v>0</v>
      </c>
      <c r="J5777" s="199">
        <v>0</v>
      </c>
      <c r="K5777" s="199" t="e">
        <f ca="1"/>
        <v>#NAME?</v>
      </c>
      <c r="T5777" s="199">
        <v>0</v>
      </c>
      <c r="U5777" s="199">
        <v>0</v>
      </c>
    </row>
    <row r="5778" spans="9:21" x14ac:dyDescent="0.3">
      <c r="I5778" s="199">
        <v>0</v>
      </c>
      <c r="J5778" s="199">
        <v>0</v>
      </c>
      <c r="K5778" s="199" t="e">
        <f ca="1"/>
        <v>#NAME?</v>
      </c>
      <c r="T5778" s="199">
        <v>0</v>
      </c>
      <c r="U5778" s="199">
        <v>0</v>
      </c>
    </row>
    <row r="5779" spans="9:21" x14ac:dyDescent="0.3">
      <c r="I5779" s="199">
        <v>0</v>
      </c>
      <c r="J5779" s="199">
        <v>0</v>
      </c>
      <c r="K5779" s="199" t="e">
        <f ca="1"/>
        <v>#NAME?</v>
      </c>
      <c r="T5779" s="199">
        <v>0</v>
      </c>
      <c r="U5779" s="199">
        <v>0</v>
      </c>
    </row>
    <row r="5780" spans="9:21" x14ac:dyDescent="0.3">
      <c r="I5780" s="199">
        <v>0</v>
      </c>
      <c r="J5780" s="199">
        <v>0</v>
      </c>
      <c r="K5780" s="199" t="e">
        <f ca="1"/>
        <v>#NAME?</v>
      </c>
      <c r="T5780" s="199">
        <v>0</v>
      </c>
      <c r="U5780" s="199">
        <v>0</v>
      </c>
    </row>
    <row r="5781" spans="9:21" x14ac:dyDescent="0.3">
      <c r="I5781" s="199">
        <v>0</v>
      </c>
      <c r="J5781" s="199">
        <v>0</v>
      </c>
      <c r="K5781" s="199" t="e">
        <f ca="1"/>
        <v>#NAME?</v>
      </c>
      <c r="T5781" s="199">
        <v>0</v>
      </c>
      <c r="U5781" s="199">
        <v>0</v>
      </c>
    </row>
    <row r="5782" spans="9:21" x14ac:dyDescent="0.3">
      <c r="I5782" s="199">
        <v>0</v>
      </c>
      <c r="J5782" s="199">
        <v>0</v>
      </c>
      <c r="K5782" s="199" t="e">
        <f ca="1"/>
        <v>#NAME?</v>
      </c>
      <c r="T5782" s="199">
        <v>0</v>
      </c>
      <c r="U5782" s="199">
        <v>0</v>
      </c>
    </row>
    <row r="5783" spans="9:21" x14ac:dyDescent="0.3">
      <c r="I5783" s="199">
        <v>0</v>
      </c>
      <c r="J5783" s="199">
        <v>0</v>
      </c>
      <c r="K5783" s="199" t="e">
        <f ca="1"/>
        <v>#NAME?</v>
      </c>
      <c r="T5783" s="199">
        <v>0</v>
      </c>
      <c r="U5783" s="199">
        <v>0</v>
      </c>
    </row>
    <row r="5784" spans="9:21" x14ac:dyDescent="0.3">
      <c r="I5784" s="199">
        <v>0</v>
      </c>
      <c r="J5784" s="199">
        <v>0</v>
      </c>
      <c r="K5784" s="199" t="e">
        <f ca="1"/>
        <v>#NAME?</v>
      </c>
      <c r="T5784" s="199">
        <v>0</v>
      </c>
      <c r="U5784" s="199">
        <v>0</v>
      </c>
    </row>
    <row r="5785" spans="9:21" x14ac:dyDescent="0.3">
      <c r="I5785" s="199">
        <v>0</v>
      </c>
      <c r="J5785" s="199">
        <v>0</v>
      </c>
      <c r="K5785" s="199" t="e">
        <f ca="1"/>
        <v>#NAME?</v>
      </c>
      <c r="T5785" s="199">
        <v>0</v>
      </c>
      <c r="U5785" s="199">
        <v>0</v>
      </c>
    </row>
    <row r="5786" spans="9:21" x14ac:dyDescent="0.3">
      <c r="I5786" s="199">
        <v>0</v>
      </c>
      <c r="J5786" s="199">
        <v>0</v>
      </c>
      <c r="K5786" s="199" t="e">
        <f ca="1"/>
        <v>#NAME?</v>
      </c>
      <c r="T5786" s="199">
        <v>0</v>
      </c>
      <c r="U5786" s="199">
        <v>0</v>
      </c>
    </row>
    <row r="5787" spans="9:21" x14ac:dyDescent="0.3">
      <c r="I5787" s="199">
        <v>0</v>
      </c>
      <c r="J5787" s="199">
        <v>0</v>
      </c>
      <c r="K5787" s="199" t="e">
        <f ca="1"/>
        <v>#NAME?</v>
      </c>
      <c r="T5787" s="199">
        <v>0</v>
      </c>
      <c r="U5787" s="199">
        <v>0</v>
      </c>
    </row>
    <row r="5788" spans="9:21" x14ac:dyDescent="0.3">
      <c r="I5788" s="199">
        <v>0</v>
      </c>
      <c r="J5788" s="199">
        <v>0</v>
      </c>
      <c r="K5788" s="199" t="e">
        <f ca="1"/>
        <v>#NAME?</v>
      </c>
      <c r="T5788" s="199">
        <v>0</v>
      </c>
      <c r="U5788" s="199">
        <v>0</v>
      </c>
    </row>
    <row r="5789" spans="9:21" x14ac:dyDescent="0.3">
      <c r="I5789" s="199">
        <v>0</v>
      </c>
      <c r="J5789" s="199">
        <v>0</v>
      </c>
      <c r="K5789" s="199" t="e">
        <f ca="1"/>
        <v>#NAME?</v>
      </c>
      <c r="T5789" s="199">
        <v>0</v>
      </c>
      <c r="U5789" s="199">
        <v>0</v>
      </c>
    </row>
    <row r="5790" spans="9:21" x14ac:dyDescent="0.3">
      <c r="I5790" s="199">
        <v>0</v>
      </c>
      <c r="J5790" s="199">
        <v>0</v>
      </c>
      <c r="K5790" s="199" t="e">
        <f ca="1"/>
        <v>#NAME?</v>
      </c>
      <c r="T5790" s="199">
        <v>0</v>
      </c>
      <c r="U5790" s="199">
        <v>0</v>
      </c>
    </row>
    <row r="5791" spans="9:21" x14ac:dyDescent="0.3">
      <c r="I5791" s="199">
        <v>0</v>
      </c>
      <c r="J5791" s="199">
        <v>0</v>
      </c>
      <c r="K5791" s="199" t="e">
        <f ca="1"/>
        <v>#NAME?</v>
      </c>
      <c r="T5791" s="199">
        <v>0</v>
      </c>
      <c r="U5791" s="199">
        <v>0</v>
      </c>
    </row>
    <row r="5792" spans="9:21" x14ac:dyDescent="0.3">
      <c r="I5792" s="199">
        <v>0</v>
      </c>
      <c r="J5792" s="199">
        <v>0</v>
      </c>
      <c r="K5792" s="199" t="e">
        <f ca="1"/>
        <v>#NAME?</v>
      </c>
      <c r="T5792" s="199">
        <v>0</v>
      </c>
      <c r="U5792" s="199">
        <v>0</v>
      </c>
    </row>
    <row r="5793" spans="9:21" x14ac:dyDescent="0.3">
      <c r="I5793" s="199">
        <v>0</v>
      </c>
      <c r="J5793" s="199">
        <v>0</v>
      </c>
      <c r="K5793" s="199" t="e">
        <f ca="1"/>
        <v>#NAME?</v>
      </c>
      <c r="T5793" s="199">
        <v>0</v>
      </c>
      <c r="U5793" s="199">
        <v>0</v>
      </c>
    </row>
    <row r="5794" spans="9:21" x14ac:dyDescent="0.3">
      <c r="I5794" s="199">
        <v>0</v>
      </c>
      <c r="J5794" s="199">
        <v>0</v>
      </c>
      <c r="K5794" s="199" t="e">
        <f ca="1"/>
        <v>#NAME?</v>
      </c>
      <c r="T5794" s="199">
        <v>0</v>
      </c>
      <c r="U5794" s="199">
        <v>0</v>
      </c>
    </row>
    <row r="5795" spans="9:21" x14ac:dyDescent="0.3">
      <c r="I5795" s="199">
        <v>0</v>
      </c>
      <c r="J5795" s="199">
        <v>0</v>
      </c>
      <c r="K5795" s="199" t="e">
        <f ca="1"/>
        <v>#NAME?</v>
      </c>
      <c r="T5795" s="199">
        <v>0</v>
      </c>
      <c r="U5795" s="199">
        <v>0</v>
      </c>
    </row>
    <row r="5796" spans="9:21" x14ac:dyDescent="0.3">
      <c r="I5796" s="199">
        <v>0</v>
      </c>
      <c r="J5796" s="199">
        <v>0</v>
      </c>
      <c r="K5796" s="199" t="e">
        <f ca="1"/>
        <v>#NAME?</v>
      </c>
      <c r="T5796" s="199">
        <v>0</v>
      </c>
      <c r="U5796" s="199">
        <v>0</v>
      </c>
    </row>
    <row r="5797" spans="9:21" x14ac:dyDescent="0.3">
      <c r="I5797" s="199">
        <v>0</v>
      </c>
      <c r="J5797" s="199">
        <v>0</v>
      </c>
      <c r="K5797" s="199" t="e">
        <f ca="1"/>
        <v>#NAME?</v>
      </c>
      <c r="T5797" s="199">
        <v>0</v>
      </c>
      <c r="U5797" s="199">
        <v>0</v>
      </c>
    </row>
    <row r="5798" spans="9:21" x14ac:dyDescent="0.3">
      <c r="I5798" s="199">
        <v>0</v>
      </c>
      <c r="J5798" s="199">
        <v>0</v>
      </c>
      <c r="K5798" s="199" t="e">
        <f ca="1"/>
        <v>#NAME?</v>
      </c>
      <c r="T5798" s="199">
        <v>0</v>
      </c>
      <c r="U5798" s="199">
        <v>0</v>
      </c>
    </row>
    <row r="5799" spans="9:21" x14ac:dyDescent="0.3">
      <c r="I5799" s="199">
        <v>0</v>
      </c>
      <c r="J5799" s="199">
        <v>0</v>
      </c>
      <c r="K5799" s="199" t="e">
        <f ca="1"/>
        <v>#NAME?</v>
      </c>
      <c r="T5799" s="199">
        <v>0</v>
      </c>
      <c r="U5799" s="199">
        <v>0</v>
      </c>
    </row>
    <row r="5800" spans="9:21" x14ac:dyDescent="0.3">
      <c r="I5800" s="199">
        <v>0</v>
      </c>
      <c r="J5800" s="199">
        <v>0</v>
      </c>
      <c r="K5800" s="199" t="e">
        <f ca="1"/>
        <v>#NAME?</v>
      </c>
      <c r="T5800" s="199">
        <v>0</v>
      </c>
      <c r="U5800" s="199">
        <v>0</v>
      </c>
    </row>
    <row r="5801" spans="9:21" x14ac:dyDescent="0.3">
      <c r="I5801" s="199">
        <v>0</v>
      </c>
      <c r="J5801" s="199">
        <v>0</v>
      </c>
      <c r="K5801" s="199" t="e">
        <f ca="1"/>
        <v>#NAME?</v>
      </c>
      <c r="T5801" s="199">
        <v>0</v>
      </c>
      <c r="U5801" s="199">
        <v>0</v>
      </c>
    </row>
    <row r="5802" spans="9:21" x14ac:dyDescent="0.3">
      <c r="I5802" s="199">
        <v>0</v>
      </c>
      <c r="J5802" s="199">
        <v>0</v>
      </c>
      <c r="K5802" s="199" t="e">
        <f ca="1"/>
        <v>#NAME?</v>
      </c>
      <c r="T5802" s="199">
        <v>0</v>
      </c>
      <c r="U5802" s="199">
        <v>0</v>
      </c>
    </row>
    <row r="5803" spans="9:21" x14ac:dyDescent="0.3">
      <c r="I5803" s="199">
        <v>0</v>
      </c>
      <c r="J5803" s="199">
        <v>0</v>
      </c>
      <c r="K5803" s="199" t="e">
        <f ca="1"/>
        <v>#NAME?</v>
      </c>
      <c r="T5803" s="199">
        <v>0</v>
      </c>
      <c r="U5803" s="199">
        <v>0</v>
      </c>
    </row>
    <row r="5804" spans="9:21" x14ac:dyDescent="0.3">
      <c r="I5804" s="199">
        <v>0</v>
      </c>
      <c r="J5804" s="199">
        <v>0</v>
      </c>
      <c r="K5804" s="199" t="e">
        <f ca="1"/>
        <v>#NAME?</v>
      </c>
      <c r="T5804" s="199">
        <v>0</v>
      </c>
      <c r="U5804" s="199">
        <v>0</v>
      </c>
    </row>
    <row r="5805" spans="9:21" x14ac:dyDescent="0.3">
      <c r="I5805" s="199">
        <v>0</v>
      </c>
      <c r="J5805" s="199">
        <v>0</v>
      </c>
      <c r="K5805" s="199" t="e">
        <f ca="1"/>
        <v>#NAME?</v>
      </c>
      <c r="T5805" s="199">
        <v>0</v>
      </c>
      <c r="U5805" s="199">
        <v>0</v>
      </c>
    </row>
    <row r="5806" spans="9:21" x14ac:dyDescent="0.3">
      <c r="I5806" s="199">
        <v>0</v>
      </c>
      <c r="J5806" s="199">
        <v>0</v>
      </c>
      <c r="K5806" s="199" t="e">
        <f ca="1"/>
        <v>#NAME?</v>
      </c>
      <c r="T5806" s="199">
        <v>0</v>
      </c>
      <c r="U5806" s="199">
        <v>0</v>
      </c>
    </row>
    <row r="5807" spans="9:21" x14ac:dyDescent="0.3">
      <c r="I5807" s="199">
        <v>0</v>
      </c>
      <c r="J5807" s="199">
        <v>0</v>
      </c>
      <c r="K5807" s="199" t="e">
        <f ca="1"/>
        <v>#NAME?</v>
      </c>
      <c r="T5807" s="199">
        <v>0</v>
      </c>
      <c r="U5807" s="199">
        <v>0</v>
      </c>
    </row>
    <row r="5808" spans="9:21" x14ac:dyDescent="0.3">
      <c r="I5808" s="199">
        <v>0</v>
      </c>
      <c r="J5808" s="199">
        <v>0</v>
      </c>
      <c r="K5808" s="199" t="e">
        <f ca="1"/>
        <v>#NAME?</v>
      </c>
      <c r="T5808" s="199">
        <v>0</v>
      </c>
      <c r="U5808" s="199">
        <v>0</v>
      </c>
    </row>
    <row r="5809" spans="9:21" x14ac:dyDescent="0.3">
      <c r="I5809" s="199">
        <v>0</v>
      </c>
      <c r="J5809" s="199">
        <v>0</v>
      </c>
      <c r="K5809" s="199" t="e">
        <f ca="1"/>
        <v>#NAME?</v>
      </c>
      <c r="T5809" s="199">
        <v>0</v>
      </c>
      <c r="U5809" s="199">
        <v>0</v>
      </c>
    </row>
    <row r="5810" spans="9:21" x14ac:dyDescent="0.3">
      <c r="I5810" s="199">
        <v>0</v>
      </c>
      <c r="J5810" s="199">
        <v>0</v>
      </c>
      <c r="K5810" s="199" t="e">
        <f ca="1"/>
        <v>#NAME?</v>
      </c>
      <c r="T5810" s="199">
        <v>0</v>
      </c>
      <c r="U5810" s="199">
        <v>0</v>
      </c>
    </row>
    <row r="5811" spans="9:21" x14ac:dyDescent="0.3">
      <c r="I5811" s="199">
        <v>0</v>
      </c>
      <c r="J5811" s="199">
        <v>0</v>
      </c>
      <c r="K5811" s="199" t="e">
        <f ca="1"/>
        <v>#NAME?</v>
      </c>
      <c r="T5811" s="199">
        <v>0</v>
      </c>
      <c r="U5811" s="199">
        <v>0</v>
      </c>
    </row>
    <row r="5812" spans="9:21" x14ac:dyDescent="0.3">
      <c r="I5812" s="199">
        <v>0</v>
      </c>
      <c r="J5812" s="199">
        <v>0</v>
      </c>
      <c r="K5812" s="199" t="e">
        <f ca="1"/>
        <v>#NAME?</v>
      </c>
      <c r="T5812" s="199">
        <v>0</v>
      </c>
      <c r="U5812" s="199">
        <v>0</v>
      </c>
    </row>
    <row r="5813" spans="9:21" x14ac:dyDescent="0.3">
      <c r="I5813" s="199">
        <v>0</v>
      </c>
      <c r="J5813" s="199">
        <v>0</v>
      </c>
      <c r="K5813" s="199" t="e">
        <f ca="1"/>
        <v>#NAME?</v>
      </c>
      <c r="T5813" s="199">
        <v>0</v>
      </c>
      <c r="U5813" s="199">
        <v>0</v>
      </c>
    </row>
    <row r="5814" spans="9:21" x14ac:dyDescent="0.3">
      <c r="I5814" s="199">
        <v>0</v>
      </c>
      <c r="J5814" s="199">
        <v>0</v>
      </c>
      <c r="K5814" s="199" t="e">
        <f ca="1"/>
        <v>#NAME?</v>
      </c>
      <c r="T5814" s="199">
        <v>0</v>
      </c>
      <c r="U5814" s="199">
        <v>0</v>
      </c>
    </row>
    <row r="5815" spans="9:21" x14ac:dyDescent="0.3">
      <c r="I5815" s="199">
        <v>0</v>
      </c>
      <c r="J5815" s="199">
        <v>0</v>
      </c>
      <c r="K5815" s="199" t="e">
        <f ca="1"/>
        <v>#NAME?</v>
      </c>
      <c r="T5815" s="199">
        <v>0</v>
      </c>
      <c r="U5815" s="199">
        <v>0</v>
      </c>
    </row>
    <row r="5816" spans="9:21" x14ac:dyDescent="0.3">
      <c r="I5816" s="199">
        <v>0</v>
      </c>
      <c r="J5816" s="199">
        <v>0</v>
      </c>
      <c r="K5816" s="199" t="e">
        <f ca="1"/>
        <v>#NAME?</v>
      </c>
      <c r="T5816" s="199">
        <v>0</v>
      </c>
      <c r="U5816" s="199">
        <v>0</v>
      </c>
    </row>
    <row r="5817" spans="9:21" x14ac:dyDescent="0.3">
      <c r="I5817" s="199">
        <v>0</v>
      </c>
      <c r="J5817" s="199">
        <v>0</v>
      </c>
      <c r="K5817" s="199" t="e">
        <f ca="1"/>
        <v>#NAME?</v>
      </c>
      <c r="T5817" s="199">
        <v>0</v>
      </c>
      <c r="U5817" s="199">
        <v>0</v>
      </c>
    </row>
    <row r="5818" spans="9:21" x14ac:dyDescent="0.3">
      <c r="I5818" s="199">
        <v>0</v>
      </c>
      <c r="J5818" s="199">
        <v>0</v>
      </c>
      <c r="K5818" s="199" t="e">
        <f ca="1"/>
        <v>#NAME?</v>
      </c>
      <c r="T5818" s="199">
        <v>0</v>
      </c>
      <c r="U5818" s="199">
        <v>0</v>
      </c>
    </row>
    <row r="5819" spans="9:21" x14ac:dyDescent="0.3">
      <c r="I5819" s="199">
        <v>0</v>
      </c>
      <c r="J5819" s="199">
        <v>0</v>
      </c>
      <c r="K5819" s="199" t="e">
        <f ca="1"/>
        <v>#NAME?</v>
      </c>
      <c r="T5819" s="199">
        <v>0</v>
      </c>
      <c r="U5819" s="199">
        <v>0</v>
      </c>
    </row>
    <row r="5820" spans="9:21" x14ac:dyDescent="0.3">
      <c r="I5820" s="199">
        <v>0</v>
      </c>
      <c r="J5820" s="199">
        <v>0</v>
      </c>
      <c r="K5820" s="199" t="e">
        <f ca="1"/>
        <v>#NAME?</v>
      </c>
      <c r="T5820" s="199">
        <v>0</v>
      </c>
      <c r="U5820" s="199">
        <v>0</v>
      </c>
    </row>
    <row r="5821" spans="9:21" x14ac:dyDescent="0.3">
      <c r="I5821" s="199">
        <v>0</v>
      </c>
      <c r="J5821" s="199">
        <v>0</v>
      </c>
      <c r="K5821" s="199" t="e">
        <f ca="1"/>
        <v>#NAME?</v>
      </c>
      <c r="T5821" s="199">
        <v>0</v>
      </c>
      <c r="U5821" s="199">
        <v>0</v>
      </c>
    </row>
    <row r="5822" spans="9:21" x14ac:dyDescent="0.3">
      <c r="I5822" s="199">
        <v>0</v>
      </c>
      <c r="J5822" s="199">
        <v>0</v>
      </c>
      <c r="K5822" s="199" t="e">
        <f ca="1"/>
        <v>#NAME?</v>
      </c>
      <c r="T5822" s="199">
        <v>0</v>
      </c>
      <c r="U5822" s="199">
        <v>0</v>
      </c>
    </row>
    <row r="5823" spans="9:21" x14ac:dyDescent="0.3">
      <c r="I5823" s="199">
        <v>0</v>
      </c>
      <c r="J5823" s="199">
        <v>0</v>
      </c>
      <c r="K5823" s="199" t="e">
        <f ca="1"/>
        <v>#NAME?</v>
      </c>
      <c r="T5823" s="199">
        <v>0</v>
      </c>
      <c r="U5823" s="199">
        <v>0</v>
      </c>
    </row>
    <row r="5824" spans="9:21" x14ac:dyDescent="0.3">
      <c r="I5824" s="199">
        <v>0</v>
      </c>
      <c r="J5824" s="199">
        <v>0</v>
      </c>
      <c r="K5824" s="199" t="e">
        <f ca="1"/>
        <v>#NAME?</v>
      </c>
      <c r="T5824" s="199">
        <v>0</v>
      </c>
      <c r="U5824" s="199">
        <v>0</v>
      </c>
    </row>
    <row r="5825" spans="9:21" x14ac:dyDescent="0.3">
      <c r="I5825" s="199">
        <v>0</v>
      </c>
      <c r="J5825" s="199">
        <v>0</v>
      </c>
      <c r="K5825" s="199" t="e">
        <f ca="1"/>
        <v>#NAME?</v>
      </c>
      <c r="T5825" s="199">
        <v>0</v>
      </c>
      <c r="U5825" s="199">
        <v>0</v>
      </c>
    </row>
    <row r="5826" spans="9:21" x14ac:dyDescent="0.3">
      <c r="I5826" s="199">
        <v>0</v>
      </c>
      <c r="J5826" s="199">
        <v>0</v>
      </c>
      <c r="K5826" s="199" t="e">
        <f ca="1"/>
        <v>#NAME?</v>
      </c>
      <c r="T5826" s="199">
        <v>0</v>
      </c>
      <c r="U5826" s="199">
        <v>0</v>
      </c>
    </row>
    <row r="5827" spans="9:21" x14ac:dyDescent="0.3">
      <c r="I5827" s="199">
        <v>0</v>
      </c>
      <c r="J5827" s="199">
        <v>0</v>
      </c>
      <c r="K5827" s="199" t="e">
        <f ca="1"/>
        <v>#NAME?</v>
      </c>
      <c r="T5827" s="199">
        <v>0</v>
      </c>
      <c r="U5827" s="199">
        <v>0</v>
      </c>
    </row>
    <row r="5828" spans="9:21" x14ac:dyDescent="0.3">
      <c r="I5828" s="199">
        <v>0</v>
      </c>
      <c r="J5828" s="199">
        <v>0</v>
      </c>
      <c r="K5828" s="199" t="e">
        <f ca="1"/>
        <v>#NAME?</v>
      </c>
      <c r="T5828" s="199">
        <v>0</v>
      </c>
      <c r="U5828" s="199">
        <v>0</v>
      </c>
    </row>
    <row r="5829" spans="9:21" x14ac:dyDescent="0.3">
      <c r="I5829" s="199">
        <v>0</v>
      </c>
      <c r="J5829" s="199">
        <v>0</v>
      </c>
      <c r="K5829" s="199" t="e">
        <f ca="1"/>
        <v>#NAME?</v>
      </c>
      <c r="T5829" s="199">
        <v>0</v>
      </c>
      <c r="U5829" s="199">
        <v>0</v>
      </c>
    </row>
    <row r="5830" spans="9:21" x14ac:dyDescent="0.3">
      <c r="I5830" s="199">
        <v>0</v>
      </c>
      <c r="J5830" s="199">
        <v>0</v>
      </c>
      <c r="K5830" s="199" t="e">
        <f ca="1"/>
        <v>#NAME?</v>
      </c>
      <c r="T5830" s="199">
        <v>0</v>
      </c>
      <c r="U5830" s="199">
        <v>0</v>
      </c>
    </row>
    <row r="5831" spans="9:21" x14ac:dyDescent="0.3">
      <c r="I5831" s="199">
        <v>0</v>
      </c>
      <c r="J5831" s="199">
        <v>0</v>
      </c>
      <c r="K5831" s="199" t="e">
        <f ca="1"/>
        <v>#NAME?</v>
      </c>
      <c r="T5831" s="199">
        <v>0</v>
      </c>
      <c r="U5831" s="199">
        <v>0</v>
      </c>
    </row>
    <row r="5832" spans="9:21" x14ac:dyDescent="0.3">
      <c r="I5832" s="199">
        <v>0</v>
      </c>
      <c r="J5832" s="199">
        <v>0</v>
      </c>
      <c r="K5832" s="199" t="e">
        <f ca="1"/>
        <v>#NAME?</v>
      </c>
      <c r="T5832" s="199">
        <v>0</v>
      </c>
      <c r="U5832" s="199">
        <v>0</v>
      </c>
    </row>
    <row r="5833" spans="9:21" x14ac:dyDescent="0.3">
      <c r="I5833" s="199">
        <v>0</v>
      </c>
      <c r="J5833" s="199">
        <v>0</v>
      </c>
      <c r="K5833" s="199" t="e">
        <f ca="1"/>
        <v>#NAME?</v>
      </c>
      <c r="T5833" s="199">
        <v>0</v>
      </c>
      <c r="U5833" s="199">
        <v>0</v>
      </c>
    </row>
    <row r="5834" spans="9:21" x14ac:dyDescent="0.3">
      <c r="I5834" s="199">
        <v>61975.323400909474</v>
      </c>
      <c r="J5834" s="199">
        <v>0</v>
      </c>
      <c r="K5834" s="199" t="e">
        <f ca="1"/>
        <v>#NAME?</v>
      </c>
      <c r="T5834" s="199">
        <v>61975.323400909474</v>
      </c>
      <c r="U5834" s="199">
        <v>0</v>
      </c>
    </row>
    <row r="5835" spans="9:21" x14ac:dyDescent="0.3">
      <c r="I5835" s="199">
        <v>0</v>
      </c>
      <c r="J5835" s="199">
        <v>0</v>
      </c>
      <c r="K5835" s="199" t="e">
        <f ca="1"/>
        <v>#NAME?</v>
      </c>
      <c r="T5835" s="199">
        <v>0</v>
      </c>
      <c r="U5835" s="199">
        <v>0</v>
      </c>
    </row>
    <row r="5836" spans="9:21" x14ac:dyDescent="0.3">
      <c r="I5836" s="199">
        <v>0</v>
      </c>
      <c r="J5836" s="199">
        <v>0</v>
      </c>
      <c r="K5836" s="199" t="e">
        <f ca="1"/>
        <v>#NAME?</v>
      </c>
      <c r="T5836" s="199">
        <v>0</v>
      </c>
      <c r="U5836" s="199">
        <v>0</v>
      </c>
    </row>
    <row r="5837" spans="9:21" x14ac:dyDescent="0.3">
      <c r="I5837" s="199">
        <v>0</v>
      </c>
      <c r="J5837" s="199">
        <v>0</v>
      </c>
      <c r="K5837" s="199" t="e">
        <f ca="1"/>
        <v>#NAME?</v>
      </c>
      <c r="T5837" s="199">
        <v>0</v>
      </c>
      <c r="U5837" s="199">
        <v>0</v>
      </c>
    </row>
    <row r="5838" spans="9:21" x14ac:dyDescent="0.3">
      <c r="I5838" s="199">
        <v>0</v>
      </c>
      <c r="J5838" s="199">
        <v>0</v>
      </c>
      <c r="K5838" s="199" t="e">
        <f ca="1"/>
        <v>#NAME?</v>
      </c>
      <c r="T5838" s="199">
        <v>0</v>
      </c>
      <c r="U5838" s="199">
        <v>0</v>
      </c>
    </row>
    <row r="5839" spans="9:21" x14ac:dyDescent="0.3">
      <c r="I5839" s="199">
        <v>0</v>
      </c>
      <c r="J5839" s="199">
        <v>0</v>
      </c>
      <c r="K5839" s="199" t="e">
        <f ca="1"/>
        <v>#NAME?</v>
      </c>
      <c r="T5839" s="199">
        <v>0</v>
      </c>
      <c r="U5839" s="199">
        <v>0</v>
      </c>
    </row>
    <row r="5840" spans="9:21" x14ac:dyDescent="0.3">
      <c r="I5840" s="199">
        <v>0</v>
      </c>
      <c r="J5840" s="199">
        <v>0</v>
      </c>
      <c r="K5840" s="199" t="e">
        <f ca="1"/>
        <v>#NAME?</v>
      </c>
      <c r="T5840" s="199">
        <v>0</v>
      </c>
      <c r="U5840" s="199">
        <v>0</v>
      </c>
    </row>
    <row r="5841" spans="9:21" x14ac:dyDescent="0.3">
      <c r="I5841" s="199">
        <v>0</v>
      </c>
      <c r="J5841" s="199">
        <v>0</v>
      </c>
      <c r="K5841" s="199" t="e">
        <f ca="1"/>
        <v>#NAME?</v>
      </c>
      <c r="T5841" s="199">
        <v>0</v>
      </c>
      <c r="U5841" s="199">
        <v>0</v>
      </c>
    </row>
    <row r="5842" spans="9:21" x14ac:dyDescent="0.3">
      <c r="I5842" s="199">
        <v>0</v>
      </c>
      <c r="J5842" s="199">
        <v>0</v>
      </c>
      <c r="K5842" s="199" t="e">
        <f ca="1"/>
        <v>#NAME?</v>
      </c>
      <c r="T5842" s="199">
        <v>0</v>
      </c>
      <c r="U5842" s="199">
        <v>0</v>
      </c>
    </row>
    <row r="5843" spans="9:21" x14ac:dyDescent="0.3">
      <c r="I5843" s="199">
        <v>0</v>
      </c>
      <c r="J5843" s="199">
        <v>0</v>
      </c>
      <c r="K5843" s="199" t="e">
        <f ca="1"/>
        <v>#NAME?</v>
      </c>
      <c r="T5843" s="199">
        <v>0</v>
      </c>
      <c r="U5843" s="199">
        <v>0</v>
      </c>
    </row>
    <row r="5844" spans="9:21" x14ac:dyDescent="0.3">
      <c r="I5844" s="199">
        <v>0</v>
      </c>
      <c r="J5844" s="199">
        <v>0</v>
      </c>
      <c r="K5844" s="199" t="e">
        <f ca="1"/>
        <v>#NAME?</v>
      </c>
      <c r="T5844" s="199">
        <v>0</v>
      </c>
      <c r="U5844" s="199">
        <v>0</v>
      </c>
    </row>
    <row r="5845" spans="9:21" x14ac:dyDescent="0.3">
      <c r="I5845" s="199">
        <v>0</v>
      </c>
      <c r="J5845" s="199">
        <v>0</v>
      </c>
      <c r="K5845" s="199" t="e">
        <f ca="1"/>
        <v>#NAME?</v>
      </c>
      <c r="T5845" s="199">
        <v>0</v>
      </c>
      <c r="U5845" s="199">
        <v>0</v>
      </c>
    </row>
    <row r="5846" spans="9:21" x14ac:dyDescent="0.3">
      <c r="I5846" s="199">
        <v>0</v>
      </c>
      <c r="J5846" s="199">
        <v>0</v>
      </c>
      <c r="K5846" s="199" t="e">
        <f ca="1"/>
        <v>#NAME?</v>
      </c>
      <c r="T5846" s="199">
        <v>0</v>
      </c>
      <c r="U5846" s="199">
        <v>0</v>
      </c>
    </row>
    <row r="5847" spans="9:21" x14ac:dyDescent="0.3">
      <c r="I5847" s="199">
        <v>0</v>
      </c>
      <c r="J5847" s="199">
        <v>0</v>
      </c>
      <c r="K5847" s="199" t="e">
        <f ca="1"/>
        <v>#NAME?</v>
      </c>
      <c r="T5847" s="199">
        <v>0</v>
      </c>
      <c r="U5847" s="199">
        <v>0</v>
      </c>
    </row>
    <row r="5848" spans="9:21" x14ac:dyDescent="0.3">
      <c r="I5848" s="199">
        <v>0</v>
      </c>
      <c r="J5848" s="199">
        <v>0</v>
      </c>
      <c r="K5848" s="199" t="e">
        <f ca="1"/>
        <v>#NAME?</v>
      </c>
      <c r="T5848" s="199">
        <v>0</v>
      </c>
      <c r="U5848" s="199">
        <v>0</v>
      </c>
    </row>
    <row r="5849" spans="9:21" x14ac:dyDescent="0.3">
      <c r="I5849" s="199">
        <v>0</v>
      </c>
      <c r="J5849" s="199">
        <v>0</v>
      </c>
      <c r="K5849" s="199" t="e">
        <f ca="1"/>
        <v>#NAME?</v>
      </c>
      <c r="T5849" s="199">
        <v>0</v>
      </c>
      <c r="U5849" s="199">
        <v>0</v>
      </c>
    </row>
    <row r="5850" spans="9:21" x14ac:dyDescent="0.3">
      <c r="I5850" s="199">
        <v>0</v>
      </c>
      <c r="J5850" s="199">
        <v>0</v>
      </c>
      <c r="K5850" s="199" t="e">
        <f ca="1"/>
        <v>#NAME?</v>
      </c>
      <c r="T5850" s="199">
        <v>0</v>
      </c>
      <c r="U5850" s="199">
        <v>0</v>
      </c>
    </row>
    <row r="5851" spans="9:21" x14ac:dyDescent="0.3">
      <c r="I5851" s="199">
        <v>0</v>
      </c>
      <c r="J5851" s="199">
        <v>0</v>
      </c>
      <c r="K5851" s="199" t="e">
        <f ca="1"/>
        <v>#NAME?</v>
      </c>
      <c r="T5851" s="199">
        <v>0</v>
      </c>
      <c r="U5851" s="199">
        <v>137137.58879316584</v>
      </c>
    </row>
    <row r="5852" spans="9:21" x14ac:dyDescent="0.3">
      <c r="I5852" s="199">
        <v>0</v>
      </c>
      <c r="J5852" s="199">
        <v>0</v>
      </c>
      <c r="K5852" s="199" t="e">
        <f ca="1"/>
        <v>#NAME?</v>
      </c>
      <c r="T5852" s="199">
        <v>0</v>
      </c>
      <c r="U5852" s="199">
        <v>264221.78399624152</v>
      </c>
    </row>
    <row r="5853" spans="9:21" x14ac:dyDescent="0.3">
      <c r="I5853" s="199">
        <v>0</v>
      </c>
      <c r="J5853" s="199">
        <v>0</v>
      </c>
      <c r="K5853" s="199" t="e">
        <f ca="1"/>
        <v>#NAME?</v>
      </c>
      <c r="T5853" s="199">
        <v>0</v>
      </c>
      <c r="U5853" s="199">
        <v>0</v>
      </c>
    </row>
    <row r="5854" spans="9:21" x14ac:dyDescent="0.3">
      <c r="I5854" s="199">
        <v>0</v>
      </c>
      <c r="J5854" s="199">
        <v>0</v>
      </c>
      <c r="K5854" s="199" t="e">
        <f ca="1"/>
        <v>#NAME?</v>
      </c>
      <c r="T5854" s="199">
        <v>0</v>
      </c>
      <c r="U5854" s="199">
        <v>178761.30042831719</v>
      </c>
    </row>
    <row r="5855" spans="9:21" x14ac:dyDescent="0.3">
      <c r="I5855" s="199">
        <v>0</v>
      </c>
      <c r="J5855" s="199">
        <v>0</v>
      </c>
      <c r="K5855" s="199" t="e">
        <f ca="1"/>
        <v>#NAME?</v>
      </c>
      <c r="T5855" s="199">
        <v>0</v>
      </c>
      <c r="U5855" s="199">
        <v>0</v>
      </c>
    </row>
    <row r="5856" spans="9:21" x14ac:dyDescent="0.3">
      <c r="I5856" s="199">
        <v>0</v>
      </c>
      <c r="J5856" s="199">
        <v>0</v>
      </c>
      <c r="K5856" s="199" t="e">
        <f ca="1"/>
        <v>#NAME?</v>
      </c>
      <c r="T5856" s="199">
        <v>0</v>
      </c>
      <c r="U5856" s="199">
        <v>0</v>
      </c>
    </row>
    <row r="5857" spans="9:21" x14ac:dyDescent="0.3">
      <c r="I5857" s="199">
        <v>0</v>
      </c>
      <c r="J5857" s="199">
        <v>0</v>
      </c>
      <c r="K5857" s="199" t="e">
        <f ca="1"/>
        <v>#NAME?</v>
      </c>
      <c r="T5857" s="199">
        <v>0</v>
      </c>
      <c r="U5857" s="199">
        <v>0</v>
      </c>
    </row>
    <row r="5858" spans="9:21" x14ac:dyDescent="0.3">
      <c r="I5858" s="199">
        <v>0</v>
      </c>
      <c r="J5858" s="199">
        <v>0</v>
      </c>
      <c r="K5858" s="199" t="e">
        <f ca="1"/>
        <v>#NAME?</v>
      </c>
      <c r="T5858" s="199">
        <v>0</v>
      </c>
      <c r="U5858" s="199">
        <v>0</v>
      </c>
    </row>
    <row r="5859" spans="9:21" x14ac:dyDescent="0.3">
      <c r="I5859" s="199">
        <v>0</v>
      </c>
      <c r="J5859" s="199">
        <v>0</v>
      </c>
      <c r="K5859" s="199" t="e">
        <f ca="1"/>
        <v>#NAME?</v>
      </c>
      <c r="T5859" s="199">
        <v>0</v>
      </c>
      <c r="U5859" s="199">
        <v>0</v>
      </c>
    </row>
    <row r="5860" spans="9:21" x14ac:dyDescent="0.3">
      <c r="I5860" s="199">
        <v>0</v>
      </c>
      <c r="J5860" s="199">
        <v>0</v>
      </c>
      <c r="K5860" s="199" t="e">
        <f ca="1"/>
        <v>#NAME?</v>
      </c>
      <c r="T5860" s="199">
        <v>0</v>
      </c>
      <c r="U5860" s="199">
        <v>0</v>
      </c>
    </row>
    <row r="5861" spans="9:21" x14ac:dyDescent="0.3">
      <c r="I5861" s="199">
        <v>0</v>
      </c>
      <c r="J5861" s="199">
        <v>0</v>
      </c>
      <c r="K5861" s="199" t="e">
        <f ca="1"/>
        <v>#NAME?</v>
      </c>
      <c r="T5861" s="199">
        <v>0</v>
      </c>
      <c r="U5861" s="199">
        <v>0</v>
      </c>
    </row>
    <row r="5862" spans="9:21" x14ac:dyDescent="0.3">
      <c r="I5862" s="199">
        <v>0</v>
      </c>
      <c r="J5862" s="199">
        <v>0</v>
      </c>
      <c r="K5862" s="199" t="e">
        <f ca="1"/>
        <v>#NAME?</v>
      </c>
      <c r="T5862" s="199">
        <v>0</v>
      </c>
      <c r="U5862" s="199">
        <v>0</v>
      </c>
    </row>
    <row r="5863" spans="9:21" x14ac:dyDescent="0.3">
      <c r="I5863" s="199">
        <v>0</v>
      </c>
      <c r="J5863" s="199">
        <v>0</v>
      </c>
      <c r="K5863" s="199" t="e">
        <f ca="1"/>
        <v>#NAME?</v>
      </c>
      <c r="T5863" s="199">
        <v>0</v>
      </c>
      <c r="U5863" s="199">
        <v>0</v>
      </c>
    </row>
    <row r="5864" spans="9:21" x14ac:dyDescent="0.3">
      <c r="I5864" s="199">
        <v>0</v>
      </c>
      <c r="J5864" s="199">
        <v>0</v>
      </c>
      <c r="K5864" s="199" t="e">
        <f ca="1"/>
        <v>#NAME?</v>
      </c>
      <c r="T5864" s="199">
        <v>0</v>
      </c>
      <c r="U5864" s="199">
        <v>0</v>
      </c>
    </row>
    <row r="5865" spans="9:21" x14ac:dyDescent="0.3">
      <c r="I5865" s="199">
        <v>0</v>
      </c>
      <c r="J5865" s="199">
        <v>0</v>
      </c>
      <c r="K5865" s="199" t="e">
        <f ca="1"/>
        <v>#NAME?</v>
      </c>
      <c r="T5865" s="199">
        <v>0</v>
      </c>
      <c r="U5865" s="199">
        <v>0</v>
      </c>
    </row>
    <row r="5866" spans="9:21" x14ac:dyDescent="0.3">
      <c r="I5866" s="199">
        <v>0</v>
      </c>
      <c r="J5866" s="199">
        <v>0</v>
      </c>
      <c r="K5866" s="199" t="e">
        <f ca="1"/>
        <v>#NAME?</v>
      </c>
      <c r="T5866" s="199">
        <v>0</v>
      </c>
      <c r="U5866" s="199">
        <v>0</v>
      </c>
    </row>
    <row r="5867" spans="9:21" x14ac:dyDescent="0.3">
      <c r="I5867" s="199">
        <v>0</v>
      </c>
      <c r="J5867" s="199">
        <v>0</v>
      </c>
      <c r="K5867" s="199" t="e">
        <f ca="1"/>
        <v>#NAME?</v>
      </c>
      <c r="T5867" s="199">
        <v>0</v>
      </c>
      <c r="U5867" s="199">
        <v>0</v>
      </c>
    </row>
    <row r="5868" spans="9:21" x14ac:dyDescent="0.3">
      <c r="I5868" s="199">
        <v>52699.835454723529</v>
      </c>
      <c r="J5868" s="199">
        <v>0</v>
      </c>
      <c r="K5868" s="199" t="e">
        <f ca="1"/>
        <v>#NAME?</v>
      </c>
      <c r="T5868" s="199">
        <v>52699.835454723529</v>
      </c>
      <c r="U5868" s="199">
        <v>0</v>
      </c>
    </row>
    <row r="5869" spans="9:21" x14ac:dyDescent="0.3">
      <c r="I5869" s="199">
        <v>0</v>
      </c>
      <c r="J5869" s="199">
        <v>0</v>
      </c>
      <c r="K5869" s="199" t="e">
        <f ca="1"/>
        <v>#NAME?</v>
      </c>
      <c r="T5869" s="199">
        <v>0</v>
      </c>
      <c r="U5869" s="199">
        <v>0</v>
      </c>
    </row>
    <row r="5870" spans="9:21" x14ac:dyDescent="0.3">
      <c r="I5870" s="199">
        <v>0</v>
      </c>
      <c r="J5870" s="199">
        <v>0</v>
      </c>
      <c r="K5870" s="199" t="e">
        <f ca="1"/>
        <v>#NAME?</v>
      </c>
      <c r="T5870" s="199">
        <v>0</v>
      </c>
      <c r="U5870" s="199">
        <v>0</v>
      </c>
    </row>
    <row r="5871" spans="9:21" x14ac:dyDescent="0.3">
      <c r="I5871" s="199">
        <v>0</v>
      </c>
      <c r="J5871" s="199">
        <v>0</v>
      </c>
      <c r="K5871" s="199" t="e">
        <f ca="1"/>
        <v>#NAME?</v>
      </c>
      <c r="T5871" s="199">
        <v>0</v>
      </c>
      <c r="U5871" s="199">
        <v>0</v>
      </c>
    </row>
    <row r="5872" spans="9:21" x14ac:dyDescent="0.3">
      <c r="I5872" s="199">
        <v>0</v>
      </c>
      <c r="J5872" s="199">
        <v>0</v>
      </c>
      <c r="K5872" s="199" t="e">
        <f ca="1"/>
        <v>#NAME?</v>
      </c>
      <c r="T5872" s="199">
        <v>0</v>
      </c>
      <c r="U5872" s="199">
        <v>0</v>
      </c>
    </row>
    <row r="5873" spans="9:21" x14ac:dyDescent="0.3">
      <c r="I5873" s="199">
        <v>0</v>
      </c>
      <c r="J5873" s="199">
        <v>0</v>
      </c>
      <c r="K5873" s="199" t="e">
        <f ca="1"/>
        <v>#NAME?</v>
      </c>
      <c r="T5873" s="199">
        <v>0</v>
      </c>
      <c r="U5873" s="199">
        <v>0</v>
      </c>
    </row>
    <row r="5874" spans="9:21" x14ac:dyDescent="0.3">
      <c r="I5874" s="199">
        <v>0</v>
      </c>
      <c r="J5874" s="199">
        <v>0</v>
      </c>
      <c r="K5874" s="199" t="e">
        <f ca="1"/>
        <v>#NAME?</v>
      </c>
      <c r="T5874" s="199">
        <v>0</v>
      </c>
      <c r="U5874" s="199">
        <v>0</v>
      </c>
    </row>
    <row r="5875" spans="9:21" x14ac:dyDescent="0.3">
      <c r="I5875" s="199">
        <v>0</v>
      </c>
      <c r="J5875" s="199">
        <v>0</v>
      </c>
      <c r="K5875" s="199" t="e">
        <f ca="1"/>
        <v>#NAME?</v>
      </c>
      <c r="T5875" s="199">
        <v>0</v>
      </c>
      <c r="U5875" s="199">
        <v>11868.051457061872</v>
      </c>
    </row>
    <row r="5876" spans="9:21" x14ac:dyDescent="0.3">
      <c r="I5876" s="199">
        <v>0</v>
      </c>
      <c r="J5876" s="199">
        <v>0</v>
      </c>
      <c r="K5876" s="199" t="e">
        <f ca="1"/>
        <v>#NAME?</v>
      </c>
      <c r="T5876" s="199">
        <v>0</v>
      </c>
      <c r="U5876" s="199">
        <v>29207.14407191698</v>
      </c>
    </row>
    <row r="5877" spans="9:21" x14ac:dyDescent="0.3">
      <c r="I5877" s="199">
        <v>0</v>
      </c>
      <c r="J5877" s="199">
        <v>0</v>
      </c>
      <c r="K5877" s="199" t="e">
        <f ca="1"/>
        <v>#NAME?</v>
      </c>
      <c r="T5877" s="199">
        <v>0</v>
      </c>
      <c r="U5877" s="199">
        <v>0</v>
      </c>
    </row>
    <row r="5878" spans="9:21" x14ac:dyDescent="0.3">
      <c r="I5878" s="199">
        <v>0</v>
      </c>
      <c r="J5878" s="199">
        <v>0</v>
      </c>
      <c r="K5878" s="199" t="e">
        <f ca="1"/>
        <v>#NAME?</v>
      </c>
      <c r="T5878" s="199">
        <v>0</v>
      </c>
      <c r="U5878" s="199">
        <v>0</v>
      </c>
    </row>
    <row r="5879" spans="9:21" x14ac:dyDescent="0.3">
      <c r="I5879" s="199">
        <v>0</v>
      </c>
      <c r="J5879" s="199">
        <v>0</v>
      </c>
      <c r="K5879" s="199" t="e">
        <f ca="1"/>
        <v>#NAME?</v>
      </c>
      <c r="T5879" s="199">
        <v>0</v>
      </c>
      <c r="U5879" s="199">
        <v>0</v>
      </c>
    </row>
    <row r="5880" spans="9:21" x14ac:dyDescent="0.3">
      <c r="I5880" s="199">
        <v>0</v>
      </c>
      <c r="J5880" s="199">
        <v>0</v>
      </c>
      <c r="K5880" s="199" t="e">
        <f ca="1"/>
        <v>#NAME?</v>
      </c>
      <c r="T5880" s="199">
        <v>0</v>
      </c>
      <c r="U5880" s="199">
        <v>0</v>
      </c>
    </row>
    <row r="5881" spans="9:21" x14ac:dyDescent="0.3">
      <c r="I5881" s="199">
        <v>0</v>
      </c>
      <c r="J5881" s="199">
        <v>0</v>
      </c>
      <c r="K5881" s="199" t="e">
        <f ca="1"/>
        <v>#NAME?</v>
      </c>
      <c r="T5881" s="199">
        <v>0</v>
      </c>
      <c r="U5881" s="199">
        <v>0</v>
      </c>
    </row>
    <row r="5882" spans="9:21" x14ac:dyDescent="0.3">
      <c r="I5882" s="199">
        <v>0</v>
      </c>
      <c r="J5882" s="199">
        <v>0</v>
      </c>
      <c r="K5882" s="199" t="e">
        <f ca="1"/>
        <v>#NAME?</v>
      </c>
      <c r="T5882" s="199">
        <v>0</v>
      </c>
      <c r="U5882" s="199">
        <v>0</v>
      </c>
    </row>
    <row r="5883" spans="9:21" x14ac:dyDescent="0.3">
      <c r="I5883" s="199">
        <v>0</v>
      </c>
      <c r="J5883" s="199">
        <v>0</v>
      </c>
      <c r="K5883" s="199" t="e">
        <f ca="1"/>
        <v>#NAME?</v>
      </c>
      <c r="T5883" s="199">
        <v>0</v>
      </c>
      <c r="U5883" s="199">
        <v>0</v>
      </c>
    </row>
    <row r="5884" spans="9:21" x14ac:dyDescent="0.3">
      <c r="I5884" s="199">
        <v>0</v>
      </c>
      <c r="J5884" s="199">
        <v>0</v>
      </c>
      <c r="K5884" s="199" t="e">
        <f ca="1"/>
        <v>#NAME?</v>
      </c>
      <c r="T5884" s="199">
        <v>0</v>
      </c>
      <c r="U5884" s="199">
        <v>0</v>
      </c>
    </row>
    <row r="5885" spans="9:21" x14ac:dyDescent="0.3">
      <c r="I5885" s="199">
        <v>0</v>
      </c>
      <c r="J5885" s="199">
        <v>0</v>
      </c>
      <c r="K5885" s="199" t="e">
        <f ca="1"/>
        <v>#NAME?</v>
      </c>
      <c r="T5885" s="199">
        <v>0</v>
      </c>
      <c r="U5885" s="199">
        <v>0</v>
      </c>
    </row>
    <row r="5886" spans="9:21" x14ac:dyDescent="0.3">
      <c r="I5886" s="199">
        <v>0</v>
      </c>
      <c r="J5886" s="199">
        <v>0</v>
      </c>
      <c r="K5886" s="199" t="e">
        <f ca="1"/>
        <v>#NAME?</v>
      </c>
      <c r="T5886" s="199">
        <v>0</v>
      </c>
      <c r="U5886" s="199">
        <v>0</v>
      </c>
    </row>
    <row r="5887" spans="9:21" x14ac:dyDescent="0.3">
      <c r="I5887" s="199">
        <v>0</v>
      </c>
      <c r="J5887" s="199">
        <v>0</v>
      </c>
      <c r="K5887" s="199" t="e">
        <f ca="1"/>
        <v>#NAME?</v>
      </c>
      <c r="T5887" s="199">
        <v>0</v>
      </c>
      <c r="U5887" s="199">
        <v>0</v>
      </c>
    </row>
    <row r="5888" spans="9:21" x14ac:dyDescent="0.3">
      <c r="I5888" s="199">
        <v>0</v>
      </c>
      <c r="J5888" s="199">
        <v>0</v>
      </c>
      <c r="K5888" s="199" t="e">
        <f ca="1"/>
        <v>#NAME?</v>
      </c>
      <c r="T5888" s="199">
        <v>0</v>
      </c>
      <c r="U5888" s="199">
        <v>0</v>
      </c>
    </row>
    <row r="5889" spans="9:21" x14ac:dyDescent="0.3">
      <c r="I5889" s="199">
        <v>0</v>
      </c>
      <c r="J5889" s="199">
        <v>0</v>
      </c>
      <c r="K5889" s="199" t="e">
        <f ca="1"/>
        <v>#NAME?</v>
      </c>
      <c r="T5889" s="199">
        <v>0</v>
      </c>
      <c r="U5889" s="199">
        <v>0</v>
      </c>
    </row>
    <row r="5890" spans="9:21" x14ac:dyDescent="0.3">
      <c r="I5890" s="199">
        <v>0</v>
      </c>
      <c r="J5890" s="199">
        <v>0</v>
      </c>
      <c r="K5890" s="199" t="e">
        <f ca="1"/>
        <v>#NAME?</v>
      </c>
      <c r="T5890" s="199">
        <v>0</v>
      </c>
      <c r="U5890" s="199">
        <v>0</v>
      </c>
    </row>
    <row r="5891" spans="9:21" x14ac:dyDescent="0.3">
      <c r="I5891" s="199">
        <v>0</v>
      </c>
      <c r="J5891" s="199">
        <v>0</v>
      </c>
      <c r="K5891" s="199" t="e">
        <f ca="1"/>
        <v>#NAME?</v>
      </c>
      <c r="T5891" s="199">
        <v>0</v>
      </c>
      <c r="U5891" s="199">
        <v>0</v>
      </c>
    </row>
    <row r="5892" spans="9:21" x14ac:dyDescent="0.3">
      <c r="I5892" s="199">
        <v>0</v>
      </c>
      <c r="J5892" s="199">
        <v>0</v>
      </c>
      <c r="K5892" s="199" t="e">
        <f ca="1"/>
        <v>#NAME?</v>
      </c>
      <c r="T5892" s="199">
        <v>0</v>
      </c>
      <c r="U5892" s="199">
        <v>0</v>
      </c>
    </row>
    <row r="5893" spans="9:21" x14ac:dyDescent="0.3">
      <c r="I5893" s="199">
        <v>0</v>
      </c>
      <c r="J5893" s="199">
        <v>0</v>
      </c>
      <c r="K5893" s="199" t="e">
        <f ca="1"/>
        <v>#NAME?</v>
      </c>
      <c r="T5893" s="199">
        <v>0</v>
      </c>
      <c r="U5893" s="199">
        <v>0</v>
      </c>
    </row>
    <row r="5894" spans="9:21" x14ac:dyDescent="0.3">
      <c r="I5894" s="199">
        <v>0</v>
      </c>
      <c r="J5894" s="199">
        <v>0</v>
      </c>
      <c r="K5894" s="199" t="e">
        <f ca="1"/>
        <v>#NAME?</v>
      </c>
      <c r="T5894" s="199">
        <v>0</v>
      </c>
      <c r="U5894" s="199">
        <v>17144.15988056107</v>
      </c>
    </row>
    <row r="5895" spans="9:21" x14ac:dyDescent="0.3">
      <c r="I5895" s="199">
        <v>0</v>
      </c>
      <c r="J5895" s="199">
        <v>0</v>
      </c>
      <c r="K5895" s="199" t="e">
        <f ca="1"/>
        <v>#NAME?</v>
      </c>
      <c r="T5895" s="199">
        <v>0</v>
      </c>
      <c r="U5895" s="199">
        <v>0</v>
      </c>
    </row>
    <row r="5896" spans="9:21" x14ac:dyDescent="0.3">
      <c r="I5896" s="199">
        <v>0</v>
      </c>
      <c r="J5896" s="199">
        <v>0</v>
      </c>
      <c r="K5896" s="199" t="e">
        <f ca="1"/>
        <v>#NAME?</v>
      </c>
      <c r="T5896" s="199">
        <v>0</v>
      </c>
      <c r="U5896" s="199">
        <v>0</v>
      </c>
    </row>
    <row r="5897" spans="9:21" x14ac:dyDescent="0.3">
      <c r="I5897" s="199">
        <v>0</v>
      </c>
      <c r="J5897" s="199">
        <v>0</v>
      </c>
      <c r="K5897" s="199" t="e">
        <f ca="1"/>
        <v>#NAME?</v>
      </c>
      <c r="T5897" s="199">
        <v>0</v>
      </c>
      <c r="U5897" s="199">
        <v>82572.901482570436</v>
      </c>
    </row>
    <row r="5898" spans="9:21" x14ac:dyDescent="0.3">
      <c r="I5898" s="199">
        <v>0</v>
      </c>
      <c r="J5898" s="199">
        <v>0</v>
      </c>
      <c r="K5898" s="199" t="e">
        <f ca="1"/>
        <v>#NAME?</v>
      </c>
      <c r="T5898" s="199">
        <v>0</v>
      </c>
      <c r="U5898" s="199">
        <v>0</v>
      </c>
    </row>
    <row r="5899" spans="9:21" x14ac:dyDescent="0.3">
      <c r="I5899" s="199">
        <v>0</v>
      </c>
      <c r="J5899" s="199">
        <v>0</v>
      </c>
      <c r="K5899" s="199" t="e">
        <f ca="1"/>
        <v>#NAME?</v>
      </c>
      <c r="T5899" s="199">
        <v>0</v>
      </c>
      <c r="U5899" s="199">
        <v>0</v>
      </c>
    </row>
    <row r="5900" spans="9:21" x14ac:dyDescent="0.3">
      <c r="I5900" s="199">
        <v>0</v>
      </c>
      <c r="J5900" s="199">
        <v>0</v>
      </c>
      <c r="K5900" s="199" t="e">
        <f ca="1"/>
        <v>#NAME?</v>
      </c>
      <c r="T5900" s="199">
        <v>0</v>
      </c>
      <c r="U5900" s="199">
        <v>0</v>
      </c>
    </row>
    <row r="5901" spans="9:21" x14ac:dyDescent="0.3">
      <c r="I5901" s="199">
        <v>0</v>
      </c>
      <c r="J5901" s="199">
        <v>0</v>
      </c>
      <c r="K5901" s="199" t="e">
        <f ca="1"/>
        <v>#NAME?</v>
      </c>
      <c r="T5901" s="199">
        <v>0</v>
      </c>
      <c r="U5901" s="199">
        <v>0</v>
      </c>
    </row>
    <row r="5902" spans="9:21" x14ac:dyDescent="0.3">
      <c r="I5902" s="199">
        <v>0</v>
      </c>
      <c r="J5902" s="199">
        <v>0</v>
      </c>
      <c r="K5902" s="199" t="e">
        <f ca="1"/>
        <v>#NAME?</v>
      </c>
      <c r="T5902" s="199">
        <v>0</v>
      </c>
      <c r="U5902" s="199">
        <v>0</v>
      </c>
    </row>
    <row r="5903" spans="9:21" x14ac:dyDescent="0.3">
      <c r="I5903" s="199">
        <v>0</v>
      </c>
      <c r="J5903" s="199">
        <v>0</v>
      </c>
      <c r="K5903" s="199" t="e">
        <f ca="1"/>
        <v>#NAME?</v>
      </c>
      <c r="T5903" s="199">
        <v>0</v>
      </c>
      <c r="U5903" s="199">
        <v>0</v>
      </c>
    </row>
    <row r="5904" spans="9:21" x14ac:dyDescent="0.3">
      <c r="I5904" s="199">
        <v>0</v>
      </c>
      <c r="J5904" s="199">
        <v>0</v>
      </c>
      <c r="K5904" s="199" t="e">
        <f ca="1"/>
        <v>#NAME?</v>
      </c>
      <c r="T5904" s="199">
        <v>0</v>
      </c>
      <c r="U5904" s="199">
        <v>0</v>
      </c>
    </row>
    <row r="5905" spans="9:21" x14ac:dyDescent="0.3">
      <c r="I5905" s="199">
        <v>0</v>
      </c>
      <c r="J5905" s="199">
        <v>0</v>
      </c>
      <c r="K5905" s="199" t="e">
        <f ca="1"/>
        <v>#NAME?</v>
      </c>
      <c r="T5905" s="199">
        <v>0</v>
      </c>
      <c r="U5905" s="199">
        <v>0</v>
      </c>
    </row>
    <row r="5906" spans="9:21" x14ac:dyDescent="0.3">
      <c r="I5906" s="199">
        <v>12998.599396633208</v>
      </c>
      <c r="J5906" s="199">
        <v>0</v>
      </c>
      <c r="K5906" s="199" t="e">
        <f ca="1"/>
        <v>#NAME?</v>
      </c>
      <c r="T5906" s="199">
        <v>12998.599396633208</v>
      </c>
      <c r="U5906" s="199">
        <v>0</v>
      </c>
    </row>
    <row r="5907" spans="9:21" x14ac:dyDescent="0.3">
      <c r="I5907" s="199">
        <v>0</v>
      </c>
      <c r="J5907" s="199">
        <v>0</v>
      </c>
      <c r="K5907" s="199" t="e">
        <f ca="1"/>
        <v>#NAME?</v>
      </c>
      <c r="T5907" s="199">
        <v>0</v>
      </c>
      <c r="U5907" s="199">
        <v>0</v>
      </c>
    </row>
    <row r="5908" spans="9:21" x14ac:dyDescent="0.3">
      <c r="I5908" s="199">
        <v>0</v>
      </c>
      <c r="J5908" s="199">
        <v>0</v>
      </c>
      <c r="K5908" s="199" t="e">
        <f ca="1"/>
        <v>#NAME?</v>
      </c>
      <c r="T5908" s="199">
        <v>0</v>
      </c>
      <c r="U5908" s="199">
        <v>897689.84816815075</v>
      </c>
    </row>
    <row r="5909" spans="9:21" x14ac:dyDescent="0.3">
      <c r="I5909" s="199">
        <v>0</v>
      </c>
      <c r="J5909" s="199">
        <v>0</v>
      </c>
      <c r="K5909" s="199" t="e">
        <f ca="1"/>
        <v>#NAME?</v>
      </c>
      <c r="T5909" s="199">
        <v>0</v>
      </c>
      <c r="U5909" s="199">
        <v>0</v>
      </c>
    </row>
    <row r="5910" spans="9:21" x14ac:dyDescent="0.3">
      <c r="I5910" s="199">
        <v>0</v>
      </c>
      <c r="J5910" s="199">
        <v>0</v>
      </c>
      <c r="K5910" s="199" t="e">
        <f ca="1"/>
        <v>#NAME?</v>
      </c>
      <c r="T5910" s="199">
        <v>0</v>
      </c>
      <c r="U5910" s="199">
        <v>0</v>
      </c>
    </row>
    <row r="5911" spans="9:21" x14ac:dyDescent="0.3">
      <c r="I5911" s="199">
        <v>0</v>
      </c>
      <c r="J5911" s="199">
        <v>0</v>
      </c>
      <c r="K5911" s="199" t="e">
        <f ca="1"/>
        <v>#NAME?</v>
      </c>
      <c r="T5911" s="199">
        <v>0</v>
      </c>
      <c r="U5911" s="199">
        <v>0</v>
      </c>
    </row>
    <row r="5912" spans="9:21" x14ac:dyDescent="0.3">
      <c r="I5912" s="199">
        <v>0</v>
      </c>
      <c r="J5912" s="199">
        <v>0</v>
      </c>
      <c r="K5912" s="199" t="e">
        <f ca="1"/>
        <v>#NAME?</v>
      </c>
      <c r="T5912" s="199">
        <v>0</v>
      </c>
      <c r="U5912" s="199">
        <v>0</v>
      </c>
    </row>
    <row r="5913" spans="9:21" x14ac:dyDescent="0.3">
      <c r="I5913" s="199">
        <v>0</v>
      </c>
      <c r="J5913" s="199">
        <v>0</v>
      </c>
      <c r="K5913" s="199" t="e">
        <f ca="1"/>
        <v>#NAME?</v>
      </c>
      <c r="T5913" s="199">
        <v>0</v>
      </c>
      <c r="U5913" s="199">
        <v>0</v>
      </c>
    </row>
    <row r="5914" spans="9:21" x14ac:dyDescent="0.3">
      <c r="I5914" s="199">
        <v>0</v>
      </c>
      <c r="J5914" s="199">
        <v>0</v>
      </c>
      <c r="K5914" s="199" t="e">
        <f ca="1"/>
        <v>#NAME?</v>
      </c>
      <c r="T5914" s="199">
        <v>0</v>
      </c>
      <c r="U5914" s="199">
        <v>0</v>
      </c>
    </row>
    <row r="5915" spans="9:21" x14ac:dyDescent="0.3">
      <c r="I5915" s="199">
        <v>0</v>
      </c>
      <c r="J5915" s="199">
        <v>0</v>
      </c>
      <c r="K5915" s="199" t="e">
        <f ca="1"/>
        <v>#NAME?</v>
      </c>
      <c r="T5915" s="199">
        <v>0</v>
      </c>
      <c r="U5915" s="199">
        <v>0</v>
      </c>
    </row>
    <row r="5916" spans="9:21" x14ac:dyDescent="0.3">
      <c r="I5916" s="199">
        <v>0</v>
      </c>
      <c r="J5916" s="199">
        <v>0</v>
      </c>
      <c r="K5916" s="199" t="e">
        <f ca="1"/>
        <v>#NAME?</v>
      </c>
      <c r="T5916" s="199">
        <v>0</v>
      </c>
      <c r="U5916" s="199">
        <v>0</v>
      </c>
    </row>
    <row r="5917" spans="9:21" x14ac:dyDescent="0.3">
      <c r="I5917" s="199">
        <v>0</v>
      </c>
      <c r="J5917" s="199">
        <v>0</v>
      </c>
      <c r="K5917" s="199" t="e">
        <f ca="1"/>
        <v>#NAME?</v>
      </c>
      <c r="T5917" s="199">
        <v>0</v>
      </c>
      <c r="U5917" s="199">
        <v>0</v>
      </c>
    </row>
    <row r="5918" spans="9:21" x14ac:dyDescent="0.3">
      <c r="I5918" s="199">
        <v>0</v>
      </c>
      <c r="J5918" s="199">
        <v>0</v>
      </c>
      <c r="K5918" s="199" t="e">
        <f ca="1"/>
        <v>#NAME?</v>
      </c>
      <c r="T5918" s="199">
        <v>0</v>
      </c>
      <c r="U5918" s="199">
        <v>0</v>
      </c>
    </row>
    <row r="5919" spans="9:21" x14ac:dyDescent="0.3">
      <c r="I5919" s="199">
        <v>0</v>
      </c>
      <c r="J5919" s="199">
        <v>0</v>
      </c>
      <c r="K5919" s="199" t="e">
        <f ca="1"/>
        <v>#NAME?</v>
      </c>
      <c r="T5919" s="199">
        <v>0</v>
      </c>
      <c r="U5919" s="199">
        <v>0</v>
      </c>
    </row>
    <row r="5920" spans="9:21" x14ac:dyDescent="0.3">
      <c r="I5920" s="199">
        <v>0</v>
      </c>
      <c r="J5920" s="199">
        <v>0</v>
      </c>
      <c r="K5920" s="199" t="e">
        <f ca="1"/>
        <v>#NAME?</v>
      </c>
      <c r="T5920" s="199">
        <v>0</v>
      </c>
      <c r="U5920" s="199">
        <v>0</v>
      </c>
    </row>
    <row r="5921" spans="9:21" x14ac:dyDescent="0.3">
      <c r="I5921" s="199">
        <v>0</v>
      </c>
      <c r="J5921" s="199">
        <v>0</v>
      </c>
      <c r="K5921" s="199" t="e">
        <f ca="1"/>
        <v>#NAME?</v>
      </c>
      <c r="T5921" s="199">
        <v>0</v>
      </c>
      <c r="U5921" s="199">
        <v>0</v>
      </c>
    </row>
    <row r="5922" spans="9:21" x14ac:dyDescent="0.3">
      <c r="I5922" s="199">
        <v>0</v>
      </c>
      <c r="J5922" s="199">
        <v>0</v>
      </c>
      <c r="K5922" s="199" t="e">
        <f ca="1"/>
        <v>#NAME?</v>
      </c>
      <c r="T5922" s="199">
        <v>0</v>
      </c>
      <c r="U5922" s="199">
        <v>0</v>
      </c>
    </row>
    <row r="5923" spans="9:21" x14ac:dyDescent="0.3">
      <c r="I5923" s="199">
        <v>0</v>
      </c>
      <c r="J5923" s="199">
        <v>0</v>
      </c>
      <c r="K5923" s="199" t="e">
        <f ca="1"/>
        <v>#NAME?</v>
      </c>
      <c r="T5923" s="199">
        <v>0</v>
      </c>
      <c r="U5923" s="199">
        <v>0</v>
      </c>
    </row>
    <row r="5924" spans="9:21" x14ac:dyDescent="0.3">
      <c r="I5924" s="199">
        <v>0</v>
      </c>
      <c r="J5924" s="199">
        <v>0</v>
      </c>
      <c r="K5924" s="199" t="e">
        <f ca="1"/>
        <v>#NAME?</v>
      </c>
      <c r="T5924" s="199">
        <v>0</v>
      </c>
      <c r="U5924" s="199">
        <v>0</v>
      </c>
    </row>
    <row r="5925" spans="9:21" x14ac:dyDescent="0.3">
      <c r="I5925" s="199">
        <v>0</v>
      </c>
      <c r="J5925" s="199">
        <v>0</v>
      </c>
      <c r="K5925" s="199" t="e">
        <f ca="1"/>
        <v>#NAME?</v>
      </c>
      <c r="T5925" s="199">
        <v>0</v>
      </c>
      <c r="U5925" s="199">
        <v>0</v>
      </c>
    </row>
    <row r="5926" spans="9:21" x14ac:dyDescent="0.3">
      <c r="I5926" s="199">
        <v>0</v>
      </c>
      <c r="J5926" s="199">
        <v>0</v>
      </c>
      <c r="K5926" s="199" t="e">
        <f ca="1"/>
        <v>#NAME?</v>
      </c>
      <c r="T5926" s="199">
        <v>0</v>
      </c>
      <c r="U5926" s="199">
        <v>0</v>
      </c>
    </row>
    <row r="5927" spans="9:21" x14ac:dyDescent="0.3">
      <c r="I5927" s="199">
        <v>41948.135286407203</v>
      </c>
      <c r="J5927" s="199">
        <v>0</v>
      </c>
      <c r="K5927" s="199" t="e">
        <f ca="1"/>
        <v>#NAME?</v>
      </c>
      <c r="T5927" s="199">
        <v>41948.135286407203</v>
      </c>
      <c r="U5927" s="199">
        <v>0</v>
      </c>
    </row>
    <row r="5928" spans="9:21" x14ac:dyDescent="0.3">
      <c r="I5928" s="199">
        <v>0</v>
      </c>
      <c r="J5928" s="199">
        <v>0</v>
      </c>
      <c r="K5928" s="199" t="e">
        <f ca="1"/>
        <v>#NAME?</v>
      </c>
      <c r="T5928" s="199">
        <v>0</v>
      </c>
      <c r="U5928" s="199">
        <v>0</v>
      </c>
    </row>
    <row r="5929" spans="9:21" x14ac:dyDescent="0.3">
      <c r="I5929" s="199">
        <v>0</v>
      </c>
      <c r="J5929" s="199">
        <v>0</v>
      </c>
      <c r="K5929" s="199" t="e">
        <f ca="1"/>
        <v>#NAME?</v>
      </c>
      <c r="T5929" s="199">
        <v>0</v>
      </c>
      <c r="U5929" s="199">
        <v>0</v>
      </c>
    </row>
    <row r="5930" spans="9:21" x14ac:dyDescent="0.3">
      <c r="I5930" s="199">
        <v>0</v>
      </c>
      <c r="J5930" s="199">
        <v>0</v>
      </c>
      <c r="K5930" s="199" t="e">
        <f ca="1"/>
        <v>#NAME?</v>
      </c>
      <c r="T5930" s="199">
        <v>0</v>
      </c>
      <c r="U5930" s="199">
        <v>0</v>
      </c>
    </row>
    <row r="5931" spans="9:21" x14ac:dyDescent="0.3">
      <c r="I5931" s="199">
        <v>0</v>
      </c>
      <c r="J5931" s="199">
        <v>0</v>
      </c>
      <c r="K5931" s="199" t="e">
        <f ca="1"/>
        <v>#NAME?</v>
      </c>
      <c r="T5931" s="199">
        <v>0</v>
      </c>
      <c r="U5931" s="199">
        <v>0</v>
      </c>
    </row>
    <row r="5932" spans="9:21" x14ac:dyDescent="0.3">
      <c r="I5932" s="199">
        <v>0</v>
      </c>
      <c r="J5932" s="199">
        <v>0</v>
      </c>
      <c r="K5932" s="199" t="e">
        <f ca="1"/>
        <v>#NAME?</v>
      </c>
      <c r="T5932" s="199">
        <v>0</v>
      </c>
      <c r="U5932" s="199">
        <v>0</v>
      </c>
    </row>
    <row r="5933" spans="9:21" x14ac:dyDescent="0.3">
      <c r="I5933" s="199">
        <v>0</v>
      </c>
      <c r="J5933" s="199">
        <v>0</v>
      </c>
      <c r="K5933" s="199" t="e">
        <f ca="1"/>
        <v>#NAME?</v>
      </c>
      <c r="T5933" s="199">
        <v>0</v>
      </c>
      <c r="U5933" s="199">
        <v>0</v>
      </c>
    </row>
    <row r="5934" spans="9:21" x14ac:dyDescent="0.3">
      <c r="I5934" s="199">
        <v>0</v>
      </c>
      <c r="J5934" s="199">
        <v>0</v>
      </c>
      <c r="K5934" s="199" t="e">
        <f ca="1"/>
        <v>#NAME?</v>
      </c>
      <c r="T5934" s="199">
        <v>0</v>
      </c>
      <c r="U5934" s="199">
        <v>0</v>
      </c>
    </row>
    <row r="5935" spans="9:21" x14ac:dyDescent="0.3">
      <c r="I5935" s="199">
        <v>0</v>
      </c>
      <c r="J5935" s="199">
        <v>0</v>
      </c>
      <c r="K5935" s="199" t="e">
        <f ca="1"/>
        <v>#NAME?</v>
      </c>
      <c r="T5935" s="199">
        <v>0</v>
      </c>
      <c r="U5935" s="199">
        <v>0</v>
      </c>
    </row>
    <row r="5936" spans="9:21" x14ac:dyDescent="0.3">
      <c r="I5936" s="199">
        <v>0</v>
      </c>
      <c r="J5936" s="199">
        <v>0</v>
      </c>
      <c r="K5936" s="199" t="e">
        <f ca="1"/>
        <v>#NAME?</v>
      </c>
      <c r="T5936" s="199">
        <v>0</v>
      </c>
      <c r="U5936" s="199">
        <v>0</v>
      </c>
    </row>
    <row r="5937" spans="9:21" x14ac:dyDescent="0.3">
      <c r="I5937" s="199">
        <v>0</v>
      </c>
      <c r="J5937" s="199">
        <v>0</v>
      </c>
      <c r="K5937" s="199" t="e">
        <f ca="1"/>
        <v>#NAME?</v>
      </c>
      <c r="T5937" s="199">
        <v>0</v>
      </c>
      <c r="U5937" s="199">
        <v>0</v>
      </c>
    </row>
    <row r="5938" spans="9:21" x14ac:dyDescent="0.3">
      <c r="I5938" s="199">
        <v>0</v>
      </c>
      <c r="J5938" s="199">
        <v>0</v>
      </c>
      <c r="K5938" s="199" t="e">
        <f ca="1"/>
        <v>#NAME?</v>
      </c>
      <c r="T5938" s="199">
        <v>0</v>
      </c>
      <c r="U5938" s="199">
        <v>0</v>
      </c>
    </row>
    <row r="5939" spans="9:21" x14ac:dyDescent="0.3">
      <c r="I5939" s="199">
        <v>0</v>
      </c>
      <c r="J5939" s="199">
        <v>0</v>
      </c>
      <c r="K5939" s="199" t="e">
        <f ca="1"/>
        <v>#NAME?</v>
      </c>
      <c r="T5939" s="199">
        <v>0</v>
      </c>
      <c r="U5939" s="199">
        <v>0</v>
      </c>
    </row>
    <row r="5940" spans="9:21" x14ac:dyDescent="0.3">
      <c r="I5940" s="199">
        <v>0</v>
      </c>
      <c r="J5940" s="199">
        <v>0</v>
      </c>
      <c r="K5940" s="199" t="e">
        <f ca="1"/>
        <v>#NAME?</v>
      </c>
      <c r="T5940" s="199">
        <v>0</v>
      </c>
      <c r="U5940" s="199">
        <v>0</v>
      </c>
    </row>
    <row r="5941" spans="9:21" x14ac:dyDescent="0.3">
      <c r="I5941" s="199">
        <v>0</v>
      </c>
      <c r="J5941" s="199">
        <v>0</v>
      </c>
      <c r="K5941" s="199" t="e">
        <f ca="1"/>
        <v>#NAME?</v>
      </c>
      <c r="T5941" s="199">
        <v>0</v>
      </c>
      <c r="U5941" s="199">
        <v>0</v>
      </c>
    </row>
    <row r="5942" spans="9:21" x14ac:dyDescent="0.3">
      <c r="I5942" s="199">
        <v>0</v>
      </c>
      <c r="J5942" s="199">
        <v>0</v>
      </c>
      <c r="K5942" s="199" t="e">
        <f ca="1"/>
        <v>#NAME?</v>
      </c>
      <c r="T5942" s="199">
        <v>0</v>
      </c>
      <c r="U5942" s="199">
        <v>0</v>
      </c>
    </row>
    <row r="5943" spans="9:21" x14ac:dyDescent="0.3">
      <c r="I5943" s="199">
        <v>0</v>
      </c>
      <c r="J5943" s="199">
        <v>0</v>
      </c>
      <c r="K5943" s="199" t="e">
        <f ca="1"/>
        <v>#NAME?</v>
      </c>
      <c r="T5943" s="199">
        <v>0</v>
      </c>
      <c r="U5943" s="199">
        <v>0</v>
      </c>
    </row>
    <row r="5944" spans="9:21" x14ac:dyDescent="0.3">
      <c r="I5944" s="199">
        <v>0</v>
      </c>
      <c r="J5944" s="199">
        <v>0</v>
      </c>
      <c r="K5944" s="199" t="e">
        <f ca="1"/>
        <v>#NAME?</v>
      </c>
      <c r="T5944" s="199">
        <v>0</v>
      </c>
      <c r="U5944" s="199">
        <v>0</v>
      </c>
    </row>
    <row r="5945" spans="9:21" x14ac:dyDescent="0.3">
      <c r="I5945" s="199">
        <v>0</v>
      </c>
      <c r="J5945" s="199">
        <v>0</v>
      </c>
      <c r="K5945" s="199" t="e">
        <f ca="1"/>
        <v>#NAME?</v>
      </c>
      <c r="T5945" s="199">
        <v>0</v>
      </c>
      <c r="U5945" s="199">
        <v>0</v>
      </c>
    </row>
    <row r="5946" spans="9:21" x14ac:dyDescent="0.3">
      <c r="I5946" s="199">
        <v>0</v>
      </c>
      <c r="J5946" s="199">
        <v>0</v>
      </c>
      <c r="K5946" s="199" t="e">
        <f ca="1"/>
        <v>#NAME?</v>
      </c>
      <c r="T5946" s="199">
        <v>0</v>
      </c>
      <c r="U5946" s="199">
        <v>0</v>
      </c>
    </row>
    <row r="5947" spans="9:21" x14ac:dyDescent="0.3">
      <c r="I5947" s="199">
        <v>0</v>
      </c>
      <c r="J5947" s="199">
        <v>0</v>
      </c>
      <c r="K5947" s="199" t="e">
        <f ca="1"/>
        <v>#NAME?</v>
      </c>
      <c r="T5947" s="199">
        <v>0</v>
      </c>
      <c r="U5947" s="199">
        <v>0</v>
      </c>
    </row>
    <row r="5948" spans="9:21" x14ac:dyDescent="0.3">
      <c r="I5948" s="199">
        <v>0</v>
      </c>
      <c r="J5948" s="199">
        <v>0</v>
      </c>
      <c r="K5948" s="199" t="e">
        <f ca="1"/>
        <v>#NAME?</v>
      </c>
      <c r="T5948" s="199">
        <v>0</v>
      </c>
      <c r="U5948" s="199">
        <v>0</v>
      </c>
    </row>
    <row r="5949" spans="9:21" x14ac:dyDescent="0.3">
      <c r="I5949" s="199">
        <v>0</v>
      </c>
      <c r="J5949" s="199">
        <v>0</v>
      </c>
      <c r="K5949" s="199" t="e">
        <f ca="1"/>
        <v>#NAME?</v>
      </c>
      <c r="T5949" s="199">
        <v>0</v>
      </c>
      <c r="U5949" s="199">
        <v>0</v>
      </c>
    </row>
    <row r="5950" spans="9:21" x14ac:dyDescent="0.3">
      <c r="I5950" s="199">
        <v>0</v>
      </c>
      <c r="J5950" s="199">
        <v>0</v>
      </c>
      <c r="K5950" s="199" t="e">
        <f ca="1"/>
        <v>#NAME?</v>
      </c>
      <c r="T5950" s="199">
        <v>0</v>
      </c>
      <c r="U5950" s="199">
        <v>0</v>
      </c>
    </row>
    <row r="5951" spans="9:21" x14ac:dyDescent="0.3">
      <c r="I5951" s="199">
        <v>0</v>
      </c>
      <c r="J5951" s="199">
        <v>0</v>
      </c>
      <c r="K5951" s="199" t="e">
        <f ca="1"/>
        <v>#NAME?</v>
      </c>
      <c r="T5951" s="199">
        <v>0</v>
      </c>
      <c r="U5951" s="199">
        <v>0</v>
      </c>
    </row>
    <row r="5952" spans="9:21" x14ac:dyDescent="0.3">
      <c r="I5952" s="199">
        <v>0</v>
      </c>
      <c r="J5952" s="199">
        <v>0</v>
      </c>
      <c r="K5952" s="199" t="e">
        <f ca="1"/>
        <v>#NAME?</v>
      </c>
      <c r="T5952" s="199">
        <v>0</v>
      </c>
      <c r="U5952" s="199">
        <v>0</v>
      </c>
    </row>
    <row r="5953" spans="9:21" x14ac:dyDescent="0.3">
      <c r="I5953" s="199">
        <v>0</v>
      </c>
      <c r="J5953" s="199">
        <v>0</v>
      </c>
      <c r="K5953" s="199" t="e">
        <f ca="1"/>
        <v>#NAME?</v>
      </c>
      <c r="T5953" s="199">
        <v>0</v>
      </c>
      <c r="U5953" s="199">
        <v>0</v>
      </c>
    </row>
    <row r="5954" spans="9:21" x14ac:dyDescent="0.3">
      <c r="I5954" s="199">
        <v>0</v>
      </c>
      <c r="J5954" s="199">
        <v>0</v>
      </c>
      <c r="K5954" s="199" t="e">
        <f ca="1"/>
        <v>#NAME?</v>
      </c>
      <c r="T5954" s="199">
        <v>0</v>
      </c>
      <c r="U5954" s="199">
        <v>0</v>
      </c>
    </row>
    <row r="5955" spans="9:21" x14ac:dyDescent="0.3">
      <c r="I5955" s="199">
        <v>0</v>
      </c>
      <c r="J5955" s="199">
        <v>0</v>
      </c>
      <c r="K5955" s="199" t="e">
        <f ca="1"/>
        <v>#NAME?</v>
      </c>
      <c r="T5955" s="199">
        <v>0</v>
      </c>
      <c r="U5955" s="199">
        <v>0</v>
      </c>
    </row>
    <row r="5956" spans="9:21" x14ac:dyDescent="0.3">
      <c r="I5956" s="199">
        <v>2821.5931418165819</v>
      </c>
      <c r="J5956" s="199">
        <v>0</v>
      </c>
      <c r="K5956" s="199" t="e">
        <f ca="1"/>
        <v>#NAME?</v>
      </c>
      <c r="T5956" s="199">
        <v>2821.5931418165819</v>
      </c>
      <c r="U5956" s="199">
        <v>0</v>
      </c>
    </row>
    <row r="5957" spans="9:21" x14ac:dyDescent="0.3">
      <c r="I5957" s="199">
        <v>0</v>
      </c>
      <c r="J5957" s="199">
        <v>0</v>
      </c>
      <c r="K5957" s="199" t="e">
        <f ca="1"/>
        <v>#NAME?</v>
      </c>
      <c r="T5957" s="199">
        <v>0</v>
      </c>
      <c r="U5957" s="199">
        <v>0</v>
      </c>
    </row>
    <row r="5958" spans="9:21" x14ac:dyDescent="0.3">
      <c r="I5958" s="199">
        <v>0</v>
      </c>
      <c r="J5958" s="199">
        <v>0</v>
      </c>
      <c r="K5958" s="199" t="e">
        <f ca="1"/>
        <v>#NAME?</v>
      </c>
      <c r="T5958" s="199">
        <v>0</v>
      </c>
      <c r="U5958" s="199">
        <v>0</v>
      </c>
    </row>
    <row r="5959" spans="9:21" x14ac:dyDescent="0.3">
      <c r="I5959" s="199">
        <v>0</v>
      </c>
      <c r="J5959" s="199">
        <v>0</v>
      </c>
      <c r="K5959" s="199" t="e">
        <f ca="1"/>
        <v>#NAME?</v>
      </c>
      <c r="T5959" s="199">
        <v>0</v>
      </c>
      <c r="U5959" s="199">
        <v>0</v>
      </c>
    </row>
    <row r="5960" spans="9:21" x14ac:dyDescent="0.3">
      <c r="I5960" s="199">
        <v>0</v>
      </c>
      <c r="J5960" s="199">
        <v>0</v>
      </c>
      <c r="K5960" s="199" t="e">
        <f ca="1"/>
        <v>#NAME?</v>
      </c>
      <c r="T5960" s="199">
        <v>0</v>
      </c>
      <c r="U5960" s="199">
        <v>4256.0623117124615</v>
      </c>
    </row>
    <row r="5961" spans="9:21" x14ac:dyDescent="0.3">
      <c r="I5961" s="199">
        <v>0</v>
      </c>
      <c r="J5961" s="199">
        <v>0</v>
      </c>
      <c r="K5961" s="199" t="e">
        <f ca="1"/>
        <v>#NAME?</v>
      </c>
      <c r="T5961" s="199">
        <v>0</v>
      </c>
      <c r="U5961" s="199">
        <v>0</v>
      </c>
    </row>
    <row r="5962" spans="9:21" x14ac:dyDescent="0.3">
      <c r="I5962" s="199">
        <v>0</v>
      </c>
      <c r="J5962" s="199">
        <v>0</v>
      </c>
      <c r="K5962" s="199" t="e">
        <f ca="1"/>
        <v>#NAME?</v>
      </c>
      <c r="T5962" s="199">
        <v>0</v>
      </c>
      <c r="U5962" s="199">
        <v>0</v>
      </c>
    </row>
    <row r="5963" spans="9:21" x14ac:dyDescent="0.3">
      <c r="I5963" s="199">
        <v>7706.6525671624322</v>
      </c>
      <c r="J5963" s="199">
        <v>0</v>
      </c>
      <c r="K5963" s="199" t="e">
        <f ca="1"/>
        <v>#NAME?</v>
      </c>
      <c r="T5963" s="199">
        <v>7706.6525671624322</v>
      </c>
      <c r="U5963" s="199">
        <v>0</v>
      </c>
    </row>
    <row r="5964" spans="9:21" x14ac:dyDescent="0.3">
      <c r="I5964" s="199">
        <v>0</v>
      </c>
      <c r="J5964" s="199">
        <v>0</v>
      </c>
      <c r="K5964" s="199" t="e">
        <f ca="1"/>
        <v>#NAME?</v>
      </c>
      <c r="T5964" s="199">
        <v>0</v>
      </c>
      <c r="U5964" s="199">
        <v>0</v>
      </c>
    </row>
    <row r="5965" spans="9:21" x14ac:dyDescent="0.3">
      <c r="I5965" s="199">
        <v>0</v>
      </c>
      <c r="J5965" s="199">
        <v>0</v>
      </c>
      <c r="K5965" s="199" t="e">
        <f ca="1"/>
        <v>#NAME?</v>
      </c>
      <c r="T5965" s="199">
        <v>0</v>
      </c>
      <c r="U5965" s="199">
        <v>0</v>
      </c>
    </row>
    <row r="5966" spans="9:21" x14ac:dyDescent="0.3">
      <c r="I5966" s="199">
        <v>0</v>
      </c>
      <c r="J5966" s="199">
        <v>0</v>
      </c>
      <c r="K5966" s="199" t="e">
        <f ca="1"/>
        <v>#NAME?</v>
      </c>
      <c r="T5966" s="199">
        <v>0</v>
      </c>
      <c r="U5966" s="199">
        <v>0</v>
      </c>
    </row>
    <row r="5967" spans="9:21" x14ac:dyDescent="0.3">
      <c r="I5967" s="199">
        <v>0</v>
      </c>
      <c r="J5967" s="199">
        <v>0</v>
      </c>
      <c r="K5967" s="199" t="e">
        <f ca="1"/>
        <v>#NAME?</v>
      </c>
      <c r="T5967" s="199">
        <v>0</v>
      </c>
      <c r="U5967" s="199">
        <v>0</v>
      </c>
    </row>
    <row r="5968" spans="9:21" x14ac:dyDescent="0.3">
      <c r="I5968" s="199">
        <v>0</v>
      </c>
      <c r="J5968" s="199">
        <v>0</v>
      </c>
      <c r="K5968" s="199" t="e">
        <f ca="1"/>
        <v>#NAME?</v>
      </c>
      <c r="T5968" s="199">
        <v>0</v>
      </c>
      <c r="U5968" s="199">
        <v>0</v>
      </c>
    </row>
    <row r="5969" spans="9:21" x14ac:dyDescent="0.3">
      <c r="I5969" s="199">
        <v>0</v>
      </c>
      <c r="J5969" s="199">
        <v>0</v>
      </c>
      <c r="K5969" s="199" t="e">
        <f ca="1"/>
        <v>#NAME?</v>
      </c>
      <c r="T5969" s="199">
        <v>0</v>
      </c>
      <c r="U5969" s="199">
        <v>0</v>
      </c>
    </row>
    <row r="5970" spans="9:21" x14ac:dyDescent="0.3">
      <c r="I5970" s="199">
        <v>0</v>
      </c>
      <c r="J5970" s="199">
        <v>0</v>
      </c>
      <c r="K5970" s="199" t="e">
        <f ca="1"/>
        <v>#NAME?</v>
      </c>
      <c r="T5970" s="199">
        <v>0</v>
      </c>
      <c r="U5970" s="199">
        <v>0</v>
      </c>
    </row>
    <row r="5971" spans="9:21" x14ac:dyDescent="0.3">
      <c r="I5971" s="199">
        <v>0</v>
      </c>
      <c r="J5971" s="199">
        <v>0</v>
      </c>
      <c r="K5971" s="199" t="e">
        <f ca="1"/>
        <v>#NAME?</v>
      </c>
      <c r="T5971" s="199">
        <v>0</v>
      </c>
      <c r="U5971" s="199">
        <v>0</v>
      </c>
    </row>
    <row r="5972" spans="9:21" x14ac:dyDescent="0.3">
      <c r="I5972" s="199">
        <v>72552.544949178351</v>
      </c>
      <c r="J5972" s="199">
        <v>0</v>
      </c>
      <c r="K5972" s="199" t="e">
        <f ca="1"/>
        <v>#NAME?</v>
      </c>
      <c r="T5972" s="199">
        <v>72552.544949178351</v>
      </c>
      <c r="U5972" s="199">
        <v>0</v>
      </c>
    </row>
    <row r="5973" spans="9:21" x14ac:dyDescent="0.3">
      <c r="I5973" s="199">
        <v>0</v>
      </c>
      <c r="J5973" s="199">
        <v>0</v>
      </c>
      <c r="K5973" s="199" t="e">
        <f ca="1"/>
        <v>#NAME?</v>
      </c>
      <c r="T5973" s="199">
        <v>0</v>
      </c>
      <c r="U5973" s="199">
        <v>0</v>
      </c>
    </row>
    <row r="5974" spans="9:21" x14ac:dyDescent="0.3">
      <c r="I5974" s="199">
        <v>0</v>
      </c>
      <c r="J5974" s="199">
        <v>0</v>
      </c>
      <c r="K5974" s="199" t="e">
        <f ca="1"/>
        <v>#NAME?</v>
      </c>
      <c r="T5974" s="199">
        <v>0</v>
      </c>
      <c r="U5974" s="199">
        <v>0</v>
      </c>
    </row>
    <row r="5975" spans="9:21" x14ac:dyDescent="0.3">
      <c r="I5975" s="199">
        <v>0</v>
      </c>
      <c r="J5975" s="199">
        <v>0</v>
      </c>
      <c r="K5975" s="199" t="e">
        <f ca="1"/>
        <v>#NAME?</v>
      </c>
      <c r="T5975" s="199">
        <v>0</v>
      </c>
      <c r="U5975" s="199">
        <v>0</v>
      </c>
    </row>
    <row r="5976" spans="9:21" x14ac:dyDescent="0.3">
      <c r="I5976" s="199">
        <v>0</v>
      </c>
      <c r="J5976" s="199">
        <v>0</v>
      </c>
      <c r="K5976" s="199" t="e">
        <f ca="1"/>
        <v>#NAME?</v>
      </c>
      <c r="T5976" s="199">
        <v>0</v>
      </c>
      <c r="U5976" s="199">
        <v>0</v>
      </c>
    </row>
    <row r="5977" spans="9:21" x14ac:dyDescent="0.3">
      <c r="I5977" s="199">
        <v>0</v>
      </c>
      <c r="J5977" s="199">
        <v>0</v>
      </c>
      <c r="K5977" s="199" t="e">
        <f ca="1"/>
        <v>#NAME?</v>
      </c>
      <c r="T5977" s="199">
        <v>0</v>
      </c>
      <c r="U5977" s="199">
        <v>0</v>
      </c>
    </row>
    <row r="5978" spans="9:21" x14ac:dyDescent="0.3">
      <c r="I5978" s="199">
        <v>0</v>
      </c>
      <c r="J5978" s="199">
        <v>0</v>
      </c>
      <c r="K5978" s="199" t="e">
        <f ca="1"/>
        <v>#NAME?</v>
      </c>
      <c r="T5978" s="199">
        <v>0</v>
      </c>
      <c r="U5978" s="199">
        <v>0</v>
      </c>
    </row>
    <row r="5979" spans="9:21" x14ac:dyDescent="0.3">
      <c r="I5979" s="199">
        <v>0</v>
      </c>
      <c r="J5979" s="199">
        <v>0</v>
      </c>
      <c r="K5979" s="199" t="e">
        <f ca="1"/>
        <v>#NAME?</v>
      </c>
      <c r="T5979" s="199">
        <v>0</v>
      </c>
      <c r="U5979" s="199">
        <v>0</v>
      </c>
    </row>
    <row r="5980" spans="9:21" x14ac:dyDescent="0.3">
      <c r="I5980" s="199">
        <v>0</v>
      </c>
      <c r="J5980" s="199">
        <v>0</v>
      </c>
      <c r="K5980" s="199" t="e">
        <f ca="1"/>
        <v>#NAME?</v>
      </c>
      <c r="T5980" s="199">
        <v>0</v>
      </c>
      <c r="U5980" s="199">
        <v>0</v>
      </c>
    </row>
    <row r="5981" spans="9:21" x14ac:dyDescent="0.3">
      <c r="I5981" s="199">
        <v>0</v>
      </c>
      <c r="J5981" s="199">
        <v>0</v>
      </c>
      <c r="K5981" s="199" t="e">
        <f ca="1"/>
        <v>#NAME?</v>
      </c>
      <c r="T5981" s="199">
        <v>0</v>
      </c>
      <c r="U5981" s="199">
        <v>0</v>
      </c>
    </row>
    <row r="5982" spans="9:21" x14ac:dyDescent="0.3">
      <c r="I5982" s="199">
        <v>0</v>
      </c>
      <c r="J5982" s="199">
        <v>0</v>
      </c>
      <c r="K5982" s="199" t="e">
        <f ca="1"/>
        <v>#NAME?</v>
      </c>
      <c r="T5982" s="199">
        <v>0</v>
      </c>
      <c r="U5982" s="199">
        <v>0</v>
      </c>
    </row>
    <row r="5983" spans="9:21" x14ac:dyDescent="0.3">
      <c r="I5983" s="199">
        <v>0</v>
      </c>
      <c r="J5983" s="199">
        <v>0</v>
      </c>
      <c r="K5983" s="199" t="e">
        <f ca="1"/>
        <v>#NAME?</v>
      </c>
      <c r="T5983" s="199">
        <v>0</v>
      </c>
      <c r="U5983" s="199">
        <v>0</v>
      </c>
    </row>
    <row r="5984" spans="9:21" x14ac:dyDescent="0.3">
      <c r="I5984" s="199">
        <v>0</v>
      </c>
      <c r="J5984" s="199">
        <v>0</v>
      </c>
      <c r="K5984" s="199" t="e">
        <f ca="1"/>
        <v>#NAME?</v>
      </c>
      <c r="T5984" s="199">
        <v>0</v>
      </c>
      <c r="U5984" s="199">
        <v>0</v>
      </c>
    </row>
    <row r="5985" spans="9:21" x14ac:dyDescent="0.3">
      <c r="I5985" s="199">
        <v>0</v>
      </c>
      <c r="J5985" s="199">
        <v>0</v>
      </c>
      <c r="K5985" s="199" t="e">
        <f ca="1"/>
        <v>#NAME?</v>
      </c>
      <c r="T5985" s="199">
        <v>0</v>
      </c>
      <c r="U5985" s="199">
        <v>0</v>
      </c>
    </row>
    <row r="5986" spans="9:21" x14ac:dyDescent="0.3">
      <c r="I5986" s="199">
        <v>0</v>
      </c>
      <c r="J5986" s="199">
        <v>0</v>
      </c>
      <c r="K5986" s="199" t="e">
        <f ca="1"/>
        <v>#NAME?</v>
      </c>
      <c r="T5986" s="199">
        <v>0</v>
      </c>
      <c r="U5986" s="199">
        <v>52123.983142519472</v>
      </c>
    </row>
    <row r="5987" spans="9:21" x14ac:dyDescent="0.3">
      <c r="I5987" s="199">
        <v>0</v>
      </c>
      <c r="J5987" s="199">
        <v>0</v>
      </c>
      <c r="K5987" s="199" t="e">
        <f ca="1"/>
        <v>#NAME?</v>
      </c>
      <c r="T5987" s="199">
        <v>0</v>
      </c>
      <c r="U5987" s="199">
        <v>0</v>
      </c>
    </row>
    <row r="5988" spans="9:21" x14ac:dyDescent="0.3">
      <c r="I5988" s="199">
        <v>0</v>
      </c>
      <c r="J5988" s="199">
        <v>0</v>
      </c>
      <c r="K5988" s="199" t="e">
        <f ca="1"/>
        <v>#NAME?</v>
      </c>
      <c r="T5988" s="199">
        <v>0</v>
      </c>
      <c r="U5988" s="199">
        <v>0</v>
      </c>
    </row>
    <row r="5989" spans="9:21" x14ac:dyDescent="0.3">
      <c r="I5989" s="199">
        <v>0</v>
      </c>
      <c r="J5989" s="199">
        <v>0</v>
      </c>
      <c r="K5989" s="199" t="e">
        <f ca="1"/>
        <v>#NAME?</v>
      </c>
      <c r="T5989" s="199">
        <v>0</v>
      </c>
      <c r="U5989" s="199">
        <v>0</v>
      </c>
    </row>
    <row r="5990" spans="9:21" x14ac:dyDescent="0.3">
      <c r="I5990" s="199">
        <v>0</v>
      </c>
      <c r="J5990" s="199">
        <v>0</v>
      </c>
      <c r="K5990" s="199" t="e">
        <f ca="1"/>
        <v>#NAME?</v>
      </c>
      <c r="T5990" s="199">
        <v>0</v>
      </c>
      <c r="U5990" s="199">
        <v>0</v>
      </c>
    </row>
    <row r="5991" spans="9:21" x14ac:dyDescent="0.3">
      <c r="I5991" s="199">
        <v>74157.996051094728</v>
      </c>
      <c r="J5991" s="199">
        <v>0</v>
      </c>
      <c r="K5991" s="199" t="e">
        <f ca="1"/>
        <v>#NAME?</v>
      </c>
      <c r="T5991" s="199">
        <v>74157.996051094728</v>
      </c>
      <c r="U5991" s="199">
        <v>0</v>
      </c>
    </row>
    <row r="5992" spans="9:21" x14ac:dyDescent="0.3">
      <c r="I5992" s="199">
        <v>0</v>
      </c>
      <c r="J5992" s="199">
        <v>0</v>
      </c>
      <c r="K5992" s="199" t="e">
        <f ca="1"/>
        <v>#NAME?</v>
      </c>
      <c r="T5992" s="199">
        <v>0</v>
      </c>
      <c r="U5992" s="199">
        <v>0</v>
      </c>
    </row>
    <row r="5993" spans="9:21" x14ac:dyDescent="0.3">
      <c r="I5993" s="199">
        <v>0</v>
      </c>
      <c r="J5993" s="199">
        <v>0</v>
      </c>
      <c r="K5993" s="199" t="e">
        <f ca="1"/>
        <v>#NAME?</v>
      </c>
      <c r="T5993" s="199">
        <v>0</v>
      </c>
      <c r="U5993" s="199">
        <v>0</v>
      </c>
    </row>
    <row r="5994" spans="9:21" x14ac:dyDescent="0.3">
      <c r="I5994" s="199">
        <v>0</v>
      </c>
      <c r="J5994" s="199">
        <v>0</v>
      </c>
      <c r="K5994" s="199" t="e">
        <f ca="1"/>
        <v>#NAME?</v>
      </c>
      <c r="T5994" s="199">
        <v>0</v>
      </c>
      <c r="U5994" s="199">
        <v>0</v>
      </c>
    </row>
    <row r="5995" spans="9:21" x14ac:dyDescent="0.3">
      <c r="I5995" s="199">
        <v>0</v>
      </c>
      <c r="J5995" s="199">
        <v>0</v>
      </c>
      <c r="K5995" s="199" t="e">
        <f ca="1"/>
        <v>#NAME?</v>
      </c>
      <c r="T5995" s="199">
        <v>0</v>
      </c>
      <c r="U5995" s="199">
        <v>0</v>
      </c>
    </row>
    <row r="5996" spans="9:21" x14ac:dyDescent="0.3">
      <c r="I5996" s="199">
        <v>0</v>
      </c>
      <c r="J5996" s="199">
        <v>0</v>
      </c>
      <c r="K5996" s="199" t="e">
        <f ca="1"/>
        <v>#NAME?</v>
      </c>
      <c r="T5996" s="199">
        <v>0</v>
      </c>
      <c r="U5996" s="199">
        <v>0</v>
      </c>
    </row>
    <row r="5997" spans="9:21" x14ac:dyDescent="0.3">
      <c r="I5997" s="199">
        <v>0</v>
      </c>
      <c r="J5997" s="199">
        <v>0</v>
      </c>
      <c r="K5997" s="199" t="e">
        <f ca="1"/>
        <v>#NAME?</v>
      </c>
      <c r="T5997" s="199">
        <v>0</v>
      </c>
      <c r="U5997" s="199">
        <v>0</v>
      </c>
    </row>
    <row r="5998" spans="9:21" x14ac:dyDescent="0.3">
      <c r="I5998" s="199">
        <v>0</v>
      </c>
      <c r="J5998" s="199">
        <v>0</v>
      </c>
      <c r="K5998" s="199" t="e">
        <f ca="1"/>
        <v>#NAME?</v>
      </c>
      <c r="T5998" s="199">
        <v>0</v>
      </c>
      <c r="U5998" s="199">
        <v>0</v>
      </c>
    </row>
    <row r="5999" spans="9:21" x14ac:dyDescent="0.3">
      <c r="I5999" s="199">
        <v>0</v>
      </c>
      <c r="J5999" s="199">
        <v>0</v>
      </c>
      <c r="K5999" s="199" t="e">
        <f ca="1"/>
        <v>#NAME?</v>
      </c>
      <c r="T5999" s="199">
        <v>0</v>
      </c>
      <c r="U5999" s="199">
        <v>0</v>
      </c>
    </row>
    <row r="6000" spans="9:21" x14ac:dyDescent="0.3">
      <c r="I6000" s="199">
        <v>0</v>
      </c>
      <c r="J6000" s="199">
        <v>0</v>
      </c>
      <c r="K6000" s="199" t="e">
        <f ca="1"/>
        <v>#NAME?</v>
      </c>
      <c r="T6000" s="199">
        <v>0</v>
      </c>
      <c r="U6000" s="199">
        <v>0</v>
      </c>
    </row>
    <row r="6001" spans="9:21" x14ac:dyDescent="0.3">
      <c r="I6001" s="199">
        <v>0</v>
      </c>
      <c r="J6001" s="199">
        <v>0</v>
      </c>
      <c r="K6001" s="199" t="e">
        <f ca="1"/>
        <v>#NAME?</v>
      </c>
      <c r="T6001" s="199">
        <v>0</v>
      </c>
      <c r="U6001" s="199">
        <v>0</v>
      </c>
    </row>
    <row r="6002" spans="9:21" x14ac:dyDescent="0.3">
      <c r="I6002" s="199">
        <v>0</v>
      </c>
      <c r="J6002" s="199">
        <v>0</v>
      </c>
      <c r="K6002" s="199" t="e">
        <f ca="1"/>
        <v>#NAME?</v>
      </c>
      <c r="T6002" s="199">
        <v>0</v>
      </c>
      <c r="U6002" s="199">
        <v>0</v>
      </c>
    </row>
    <row r="6003" spans="9:21" x14ac:dyDescent="0.3">
      <c r="I6003" s="199">
        <v>635016.00504197122</v>
      </c>
      <c r="J6003" s="199">
        <v>35016.005041971221</v>
      </c>
      <c r="K6003" s="199" t="e">
        <f ca="1"/>
        <v>#NAME?</v>
      </c>
      <c r="T6003" s="199">
        <v>600000</v>
      </c>
      <c r="U6003" s="199">
        <v>0</v>
      </c>
    </row>
    <row r="6004" spans="9:21" x14ac:dyDescent="0.3">
      <c r="I6004" s="199">
        <v>0</v>
      </c>
      <c r="J6004" s="199">
        <v>0</v>
      </c>
      <c r="K6004" s="199" t="e">
        <f ca="1"/>
        <v>#NAME?</v>
      </c>
      <c r="T6004" s="199">
        <v>0</v>
      </c>
      <c r="U6004" s="199">
        <v>0</v>
      </c>
    </row>
    <row r="6005" spans="9:21" x14ac:dyDescent="0.3">
      <c r="I6005" s="199">
        <v>0</v>
      </c>
      <c r="J6005" s="199">
        <v>0</v>
      </c>
      <c r="K6005" s="199" t="e">
        <f ca="1"/>
        <v>#NAME?</v>
      </c>
      <c r="T6005" s="199">
        <v>0</v>
      </c>
      <c r="U6005" s="199">
        <v>0</v>
      </c>
    </row>
    <row r="6006" spans="9:21" x14ac:dyDescent="0.3">
      <c r="I6006" s="199">
        <v>0</v>
      </c>
      <c r="J6006" s="199">
        <v>0</v>
      </c>
      <c r="K6006" s="199" t="e">
        <f ca="1"/>
        <v>#NAME?</v>
      </c>
      <c r="T6006" s="199">
        <v>0</v>
      </c>
      <c r="U6006" s="199">
        <v>0</v>
      </c>
    </row>
    <row r="6007" spans="9:21" x14ac:dyDescent="0.3">
      <c r="I6007" s="199">
        <v>0</v>
      </c>
      <c r="J6007" s="199">
        <v>0</v>
      </c>
      <c r="K6007" s="199" t="e">
        <f ca="1"/>
        <v>#NAME?</v>
      </c>
      <c r="T6007" s="199">
        <v>0</v>
      </c>
      <c r="U6007" s="199">
        <v>0</v>
      </c>
    </row>
    <row r="6008" spans="9:21" x14ac:dyDescent="0.3">
      <c r="I6008" s="199">
        <v>0</v>
      </c>
      <c r="J6008" s="199">
        <v>0</v>
      </c>
      <c r="K6008" s="199" t="e">
        <f ca="1"/>
        <v>#NAME?</v>
      </c>
      <c r="T6008" s="199">
        <v>0</v>
      </c>
      <c r="U6008" s="199">
        <v>0</v>
      </c>
    </row>
    <row r="6009" spans="9:21" x14ac:dyDescent="0.3">
      <c r="I6009" s="199">
        <v>0</v>
      </c>
      <c r="J6009" s="199">
        <v>0</v>
      </c>
      <c r="K6009" s="199" t="e">
        <f ca="1"/>
        <v>#NAME?</v>
      </c>
      <c r="T6009" s="199">
        <v>0</v>
      </c>
      <c r="U6009" s="199">
        <v>238406.99315940554</v>
      </c>
    </row>
    <row r="6010" spans="9:21" x14ac:dyDescent="0.3">
      <c r="I6010" s="199">
        <v>0</v>
      </c>
      <c r="J6010" s="199">
        <v>0</v>
      </c>
      <c r="K6010" s="199" t="e">
        <f ca="1"/>
        <v>#NAME?</v>
      </c>
      <c r="T6010" s="199">
        <v>0</v>
      </c>
      <c r="U6010" s="199">
        <v>0</v>
      </c>
    </row>
    <row r="6011" spans="9:21" x14ac:dyDescent="0.3">
      <c r="I6011" s="199">
        <v>0</v>
      </c>
      <c r="J6011" s="199">
        <v>0</v>
      </c>
      <c r="K6011" s="199" t="e">
        <f ca="1"/>
        <v>#NAME?</v>
      </c>
      <c r="T6011" s="199">
        <v>0</v>
      </c>
      <c r="U6011" s="199">
        <v>0</v>
      </c>
    </row>
    <row r="6012" spans="9:21" x14ac:dyDescent="0.3">
      <c r="I6012" s="199">
        <v>0</v>
      </c>
      <c r="J6012" s="199">
        <v>0</v>
      </c>
      <c r="K6012" s="199" t="e">
        <f ca="1"/>
        <v>#NAME?</v>
      </c>
      <c r="T6012" s="199">
        <v>0</v>
      </c>
      <c r="U6012" s="199">
        <v>0</v>
      </c>
    </row>
    <row r="6013" spans="9:21" x14ac:dyDescent="0.3">
      <c r="I6013" s="199">
        <v>0</v>
      </c>
      <c r="J6013" s="199">
        <v>0</v>
      </c>
      <c r="K6013" s="199" t="e">
        <f ca="1"/>
        <v>#NAME?</v>
      </c>
      <c r="T6013" s="199">
        <v>0</v>
      </c>
      <c r="U6013" s="199">
        <v>0</v>
      </c>
    </row>
    <row r="6014" spans="9:21" x14ac:dyDescent="0.3">
      <c r="I6014" s="199">
        <v>0</v>
      </c>
      <c r="J6014" s="199">
        <v>0</v>
      </c>
      <c r="K6014" s="199" t="e">
        <f ca="1"/>
        <v>#NAME?</v>
      </c>
      <c r="T6014" s="199">
        <v>0</v>
      </c>
      <c r="U6014" s="199">
        <v>0</v>
      </c>
    </row>
    <row r="6015" spans="9:21" x14ac:dyDescent="0.3">
      <c r="I6015" s="199">
        <v>0</v>
      </c>
      <c r="J6015" s="199">
        <v>0</v>
      </c>
      <c r="K6015" s="199" t="e">
        <f ca="1"/>
        <v>#NAME?</v>
      </c>
      <c r="T6015" s="199">
        <v>0</v>
      </c>
      <c r="U6015" s="199">
        <v>0</v>
      </c>
    </row>
    <row r="6016" spans="9:21" x14ac:dyDescent="0.3">
      <c r="I6016" s="199">
        <v>0</v>
      </c>
      <c r="J6016" s="199">
        <v>0</v>
      </c>
      <c r="K6016" s="199" t="e">
        <f ca="1"/>
        <v>#NAME?</v>
      </c>
      <c r="T6016" s="199">
        <v>0</v>
      </c>
      <c r="U6016" s="199">
        <v>17621.102058690591</v>
      </c>
    </row>
    <row r="6017" spans="9:21" x14ac:dyDescent="0.3">
      <c r="I6017" s="199">
        <v>0</v>
      </c>
      <c r="J6017" s="199">
        <v>0</v>
      </c>
      <c r="K6017" s="199" t="e">
        <f ca="1"/>
        <v>#NAME?</v>
      </c>
      <c r="T6017" s="199">
        <v>0</v>
      </c>
      <c r="U6017" s="199">
        <v>0</v>
      </c>
    </row>
    <row r="6018" spans="9:21" x14ac:dyDescent="0.3">
      <c r="I6018" s="199">
        <v>0</v>
      </c>
      <c r="J6018" s="199">
        <v>0</v>
      </c>
      <c r="K6018" s="199" t="e">
        <f ca="1"/>
        <v>#NAME?</v>
      </c>
      <c r="T6018" s="199">
        <v>0</v>
      </c>
      <c r="U6018" s="199">
        <v>0</v>
      </c>
    </row>
    <row r="6019" spans="9:21" x14ac:dyDescent="0.3">
      <c r="I6019" s="199">
        <v>0</v>
      </c>
      <c r="J6019" s="199">
        <v>0</v>
      </c>
      <c r="K6019" s="199" t="e">
        <f ca="1"/>
        <v>#NAME?</v>
      </c>
      <c r="T6019" s="199">
        <v>0</v>
      </c>
      <c r="U6019" s="199">
        <v>0</v>
      </c>
    </row>
    <row r="6020" spans="9:21" x14ac:dyDescent="0.3">
      <c r="I6020" s="199">
        <v>0</v>
      </c>
      <c r="J6020" s="199">
        <v>0</v>
      </c>
      <c r="K6020" s="199" t="e">
        <f ca="1"/>
        <v>#NAME?</v>
      </c>
      <c r="T6020" s="199">
        <v>0</v>
      </c>
      <c r="U6020" s="199">
        <v>0</v>
      </c>
    </row>
    <row r="6021" spans="9:21" x14ac:dyDescent="0.3">
      <c r="I6021" s="199">
        <v>0</v>
      </c>
      <c r="J6021" s="199">
        <v>0</v>
      </c>
      <c r="K6021" s="199" t="e">
        <f ca="1"/>
        <v>#NAME?</v>
      </c>
      <c r="T6021" s="199">
        <v>0</v>
      </c>
      <c r="U6021" s="199">
        <v>0</v>
      </c>
    </row>
    <row r="6022" spans="9:21" x14ac:dyDescent="0.3">
      <c r="I6022" s="199">
        <v>0</v>
      </c>
      <c r="J6022" s="199">
        <v>0</v>
      </c>
      <c r="K6022" s="199" t="e">
        <f ca="1"/>
        <v>#NAME?</v>
      </c>
      <c r="T6022" s="199">
        <v>0</v>
      </c>
      <c r="U6022" s="199">
        <v>0</v>
      </c>
    </row>
    <row r="6023" spans="9:21" x14ac:dyDescent="0.3">
      <c r="I6023" s="199">
        <v>0</v>
      </c>
      <c r="J6023" s="199">
        <v>0</v>
      </c>
      <c r="K6023" s="199" t="e">
        <f ca="1"/>
        <v>#NAME?</v>
      </c>
      <c r="T6023" s="199">
        <v>0</v>
      </c>
      <c r="U6023" s="199">
        <v>0</v>
      </c>
    </row>
    <row r="6024" spans="9:21" x14ac:dyDescent="0.3">
      <c r="I6024" s="199">
        <v>0</v>
      </c>
      <c r="J6024" s="199">
        <v>0</v>
      </c>
      <c r="K6024" s="199" t="e">
        <f ca="1"/>
        <v>#NAME?</v>
      </c>
      <c r="T6024" s="199">
        <v>0</v>
      </c>
      <c r="U6024" s="199">
        <v>0</v>
      </c>
    </row>
    <row r="6025" spans="9:21" x14ac:dyDescent="0.3">
      <c r="I6025" s="199">
        <v>0</v>
      </c>
      <c r="J6025" s="199">
        <v>0</v>
      </c>
      <c r="K6025" s="199" t="e">
        <f ca="1"/>
        <v>#NAME?</v>
      </c>
      <c r="T6025" s="199">
        <v>0</v>
      </c>
      <c r="U6025" s="199">
        <v>0</v>
      </c>
    </row>
    <row r="6026" spans="9:21" x14ac:dyDescent="0.3">
      <c r="I6026" s="199">
        <v>0</v>
      </c>
      <c r="J6026" s="199">
        <v>0</v>
      </c>
      <c r="K6026" s="199" t="e">
        <f ca="1"/>
        <v>#NAME?</v>
      </c>
      <c r="T6026" s="199">
        <v>0</v>
      </c>
      <c r="U6026" s="199">
        <v>0</v>
      </c>
    </row>
    <row r="6027" spans="9:21" x14ac:dyDescent="0.3">
      <c r="I6027" s="199">
        <v>0</v>
      </c>
      <c r="J6027" s="199">
        <v>0</v>
      </c>
      <c r="K6027" s="199" t="e">
        <f ca="1"/>
        <v>#NAME?</v>
      </c>
      <c r="T6027" s="199">
        <v>0</v>
      </c>
      <c r="U6027" s="199">
        <v>0</v>
      </c>
    </row>
    <row r="6028" spans="9:21" x14ac:dyDescent="0.3">
      <c r="I6028" s="199">
        <v>0</v>
      </c>
      <c r="J6028" s="199">
        <v>0</v>
      </c>
      <c r="K6028" s="199" t="e">
        <f ca="1"/>
        <v>#NAME?</v>
      </c>
      <c r="T6028" s="199">
        <v>0</v>
      </c>
      <c r="U6028" s="199">
        <v>0</v>
      </c>
    </row>
    <row r="6029" spans="9:21" x14ac:dyDescent="0.3">
      <c r="I6029" s="199">
        <v>0</v>
      </c>
      <c r="J6029" s="199">
        <v>0</v>
      </c>
      <c r="K6029" s="199" t="e">
        <f ca="1"/>
        <v>#NAME?</v>
      </c>
      <c r="T6029" s="199">
        <v>0</v>
      </c>
      <c r="U6029" s="199">
        <v>0</v>
      </c>
    </row>
    <row r="6030" spans="9:21" x14ac:dyDescent="0.3">
      <c r="I6030" s="199">
        <v>0</v>
      </c>
      <c r="J6030" s="199">
        <v>0</v>
      </c>
      <c r="K6030" s="199" t="e">
        <f ca="1"/>
        <v>#NAME?</v>
      </c>
      <c r="T6030" s="199">
        <v>0</v>
      </c>
      <c r="U6030" s="199">
        <v>0</v>
      </c>
    </row>
    <row r="6031" spans="9:21" x14ac:dyDescent="0.3">
      <c r="I6031" s="199">
        <v>0</v>
      </c>
      <c r="J6031" s="199">
        <v>0</v>
      </c>
      <c r="K6031" s="199" t="e">
        <f ca="1"/>
        <v>#NAME?</v>
      </c>
      <c r="T6031" s="199">
        <v>0</v>
      </c>
      <c r="U6031" s="199">
        <v>0</v>
      </c>
    </row>
    <row r="6032" spans="9:21" x14ac:dyDescent="0.3">
      <c r="I6032" s="199">
        <v>0</v>
      </c>
      <c r="J6032" s="199">
        <v>0</v>
      </c>
      <c r="K6032" s="199" t="e">
        <f ca="1"/>
        <v>#NAME?</v>
      </c>
      <c r="T6032" s="199">
        <v>0</v>
      </c>
      <c r="U6032" s="199">
        <v>0</v>
      </c>
    </row>
    <row r="6033" spans="9:21" x14ac:dyDescent="0.3">
      <c r="I6033" s="199">
        <v>0</v>
      </c>
      <c r="J6033" s="199">
        <v>0</v>
      </c>
      <c r="K6033" s="199" t="e">
        <f ca="1"/>
        <v>#NAME?</v>
      </c>
      <c r="T6033" s="199">
        <v>0</v>
      </c>
      <c r="U6033" s="199">
        <v>0</v>
      </c>
    </row>
    <row r="6034" spans="9:21" x14ac:dyDescent="0.3">
      <c r="I6034" s="199">
        <v>0</v>
      </c>
      <c r="J6034" s="199">
        <v>0</v>
      </c>
      <c r="K6034" s="199" t="e">
        <f ca="1"/>
        <v>#NAME?</v>
      </c>
      <c r="T6034" s="199">
        <v>0</v>
      </c>
      <c r="U6034" s="199">
        <v>0</v>
      </c>
    </row>
    <row r="6035" spans="9:21" x14ac:dyDescent="0.3">
      <c r="I6035" s="199">
        <v>0</v>
      </c>
      <c r="J6035" s="199">
        <v>0</v>
      </c>
      <c r="K6035" s="199" t="e">
        <f ca="1"/>
        <v>#NAME?</v>
      </c>
      <c r="T6035" s="199">
        <v>0</v>
      </c>
      <c r="U6035" s="199">
        <v>0</v>
      </c>
    </row>
    <row r="6036" spans="9:21" x14ac:dyDescent="0.3">
      <c r="I6036" s="199">
        <v>0</v>
      </c>
      <c r="J6036" s="199">
        <v>0</v>
      </c>
      <c r="K6036" s="199" t="e">
        <f ca="1"/>
        <v>#NAME?</v>
      </c>
      <c r="T6036" s="199">
        <v>0</v>
      </c>
      <c r="U6036" s="199">
        <v>0</v>
      </c>
    </row>
    <row r="6037" spans="9:21" x14ac:dyDescent="0.3">
      <c r="I6037" s="199">
        <v>0</v>
      </c>
      <c r="J6037" s="199">
        <v>0</v>
      </c>
      <c r="K6037" s="199" t="e">
        <f ca="1"/>
        <v>#NAME?</v>
      </c>
      <c r="T6037" s="199">
        <v>0</v>
      </c>
      <c r="U6037" s="199">
        <v>0</v>
      </c>
    </row>
    <row r="6038" spans="9:21" x14ac:dyDescent="0.3">
      <c r="I6038" s="199">
        <v>0</v>
      </c>
      <c r="J6038" s="199">
        <v>0</v>
      </c>
      <c r="K6038" s="199" t="e">
        <f ca="1"/>
        <v>#NAME?</v>
      </c>
      <c r="T6038" s="199">
        <v>0</v>
      </c>
      <c r="U6038" s="199">
        <v>0</v>
      </c>
    </row>
    <row r="6039" spans="9:21" x14ac:dyDescent="0.3">
      <c r="I6039" s="199">
        <v>0</v>
      </c>
      <c r="J6039" s="199">
        <v>0</v>
      </c>
      <c r="K6039" s="199" t="e">
        <f ca="1"/>
        <v>#NAME?</v>
      </c>
      <c r="T6039" s="199">
        <v>0</v>
      </c>
      <c r="U6039" s="199">
        <v>0</v>
      </c>
    </row>
    <row r="6040" spans="9:21" x14ac:dyDescent="0.3">
      <c r="I6040" s="199">
        <v>0</v>
      </c>
      <c r="J6040" s="199">
        <v>0</v>
      </c>
      <c r="K6040" s="199" t="e">
        <f ca="1"/>
        <v>#NAME?</v>
      </c>
      <c r="T6040" s="199">
        <v>0</v>
      </c>
      <c r="U6040" s="199">
        <v>0</v>
      </c>
    </row>
    <row r="6041" spans="9:21" x14ac:dyDescent="0.3">
      <c r="I6041" s="199">
        <v>0</v>
      </c>
      <c r="J6041" s="199">
        <v>0</v>
      </c>
      <c r="K6041" s="199" t="e">
        <f ca="1"/>
        <v>#NAME?</v>
      </c>
      <c r="T6041" s="199">
        <v>0</v>
      </c>
      <c r="U6041" s="199">
        <v>0</v>
      </c>
    </row>
    <row r="6042" spans="9:21" x14ac:dyDescent="0.3">
      <c r="I6042" s="199">
        <v>0</v>
      </c>
      <c r="J6042" s="199">
        <v>0</v>
      </c>
      <c r="K6042" s="199" t="e">
        <f ca="1"/>
        <v>#NAME?</v>
      </c>
      <c r="T6042" s="199">
        <v>0</v>
      </c>
      <c r="U6042" s="199">
        <v>51022.337246964555</v>
      </c>
    </row>
    <row r="6043" spans="9:21" x14ac:dyDescent="0.3">
      <c r="I6043" s="199">
        <v>0</v>
      </c>
      <c r="J6043" s="199">
        <v>0</v>
      </c>
      <c r="K6043" s="199" t="e">
        <f ca="1"/>
        <v>#NAME?</v>
      </c>
      <c r="T6043" s="199">
        <v>0</v>
      </c>
      <c r="U6043" s="199">
        <v>0</v>
      </c>
    </row>
    <row r="6044" spans="9:21" x14ac:dyDescent="0.3">
      <c r="I6044" s="199">
        <v>0</v>
      </c>
      <c r="J6044" s="199">
        <v>0</v>
      </c>
      <c r="K6044" s="199" t="e">
        <f ca="1"/>
        <v>#NAME?</v>
      </c>
      <c r="T6044" s="199">
        <v>0</v>
      </c>
      <c r="U6044" s="199">
        <v>0</v>
      </c>
    </row>
    <row r="6045" spans="9:21" x14ac:dyDescent="0.3">
      <c r="I6045" s="199">
        <v>0</v>
      </c>
      <c r="J6045" s="199">
        <v>0</v>
      </c>
      <c r="K6045" s="199" t="e">
        <f ca="1"/>
        <v>#NAME?</v>
      </c>
      <c r="T6045" s="199">
        <v>0</v>
      </c>
      <c r="U6045" s="199">
        <v>0</v>
      </c>
    </row>
    <row r="6046" spans="9:21" x14ac:dyDescent="0.3">
      <c r="I6046" s="199">
        <v>0</v>
      </c>
      <c r="J6046" s="199">
        <v>0</v>
      </c>
      <c r="K6046" s="199" t="e">
        <f ca="1"/>
        <v>#NAME?</v>
      </c>
      <c r="T6046" s="199">
        <v>0</v>
      </c>
      <c r="U6046" s="199">
        <v>0</v>
      </c>
    </row>
    <row r="6047" spans="9:21" x14ac:dyDescent="0.3">
      <c r="I6047" s="199">
        <v>0</v>
      </c>
      <c r="J6047" s="199">
        <v>0</v>
      </c>
      <c r="K6047" s="199" t="e">
        <f ca="1"/>
        <v>#NAME?</v>
      </c>
      <c r="T6047" s="199">
        <v>0</v>
      </c>
      <c r="U6047" s="199">
        <v>0</v>
      </c>
    </row>
    <row r="6048" spans="9:21" x14ac:dyDescent="0.3">
      <c r="I6048" s="199">
        <v>0</v>
      </c>
      <c r="J6048" s="199">
        <v>0</v>
      </c>
      <c r="K6048" s="199" t="e">
        <f ca="1"/>
        <v>#NAME?</v>
      </c>
      <c r="T6048" s="199">
        <v>0</v>
      </c>
      <c r="U6048" s="199">
        <v>0</v>
      </c>
    </row>
    <row r="6049" spans="9:21" x14ac:dyDescent="0.3">
      <c r="I6049" s="199">
        <v>0</v>
      </c>
      <c r="J6049" s="199">
        <v>0</v>
      </c>
      <c r="K6049" s="199" t="e">
        <f ca="1"/>
        <v>#NAME?</v>
      </c>
      <c r="T6049" s="199">
        <v>0</v>
      </c>
      <c r="U6049" s="199">
        <v>1244224.3414021358</v>
      </c>
    </row>
    <row r="6050" spans="9:21" x14ac:dyDescent="0.3">
      <c r="I6050" s="199">
        <v>0</v>
      </c>
      <c r="J6050" s="199">
        <v>0</v>
      </c>
      <c r="K6050" s="199" t="e">
        <f ca="1"/>
        <v>#NAME?</v>
      </c>
      <c r="T6050" s="199">
        <v>0</v>
      </c>
      <c r="U6050" s="199">
        <v>0</v>
      </c>
    </row>
    <row r="6051" spans="9:21" x14ac:dyDescent="0.3">
      <c r="I6051" s="199">
        <v>0</v>
      </c>
      <c r="J6051" s="199">
        <v>0</v>
      </c>
      <c r="K6051" s="199" t="e">
        <f ca="1"/>
        <v>#NAME?</v>
      </c>
      <c r="T6051" s="199">
        <v>0</v>
      </c>
      <c r="U6051" s="199">
        <v>0</v>
      </c>
    </row>
    <row r="6052" spans="9:21" x14ac:dyDescent="0.3">
      <c r="I6052" s="199">
        <v>0</v>
      </c>
      <c r="J6052" s="199">
        <v>0</v>
      </c>
      <c r="K6052" s="199" t="e">
        <f ca="1"/>
        <v>#NAME?</v>
      </c>
      <c r="T6052" s="199">
        <v>0</v>
      </c>
      <c r="U6052" s="199">
        <v>579733.75628242199</v>
      </c>
    </row>
    <row r="6053" spans="9:21" x14ac:dyDescent="0.3">
      <c r="I6053" s="199">
        <v>0</v>
      </c>
      <c r="J6053" s="199">
        <v>0</v>
      </c>
      <c r="K6053" s="199" t="e">
        <f ca="1"/>
        <v>#NAME?</v>
      </c>
      <c r="T6053" s="199">
        <v>0</v>
      </c>
      <c r="U6053" s="199">
        <v>0</v>
      </c>
    </row>
    <row r="6054" spans="9:21" x14ac:dyDescent="0.3">
      <c r="I6054" s="199">
        <v>0</v>
      </c>
      <c r="J6054" s="199">
        <v>0</v>
      </c>
      <c r="K6054" s="199" t="e">
        <f ca="1"/>
        <v>#NAME?</v>
      </c>
      <c r="T6054" s="199">
        <v>0</v>
      </c>
      <c r="U6054" s="199">
        <v>0</v>
      </c>
    </row>
    <row r="6055" spans="9:21" x14ac:dyDescent="0.3">
      <c r="I6055" s="199">
        <v>0</v>
      </c>
      <c r="J6055" s="199">
        <v>0</v>
      </c>
      <c r="K6055" s="199" t="e">
        <f ca="1"/>
        <v>#NAME?</v>
      </c>
      <c r="T6055" s="199">
        <v>0</v>
      </c>
      <c r="U6055" s="199">
        <v>0</v>
      </c>
    </row>
    <row r="6056" spans="9:21" x14ac:dyDescent="0.3">
      <c r="I6056" s="199">
        <v>0</v>
      </c>
      <c r="J6056" s="199">
        <v>0</v>
      </c>
      <c r="K6056" s="199" t="e">
        <f ca="1"/>
        <v>#NAME?</v>
      </c>
      <c r="T6056" s="199">
        <v>0</v>
      </c>
      <c r="U6056" s="199">
        <v>393493.66266137798</v>
      </c>
    </row>
    <row r="6057" spans="9:21" x14ac:dyDescent="0.3">
      <c r="I6057" s="199">
        <v>0</v>
      </c>
      <c r="J6057" s="199">
        <v>0</v>
      </c>
      <c r="K6057" s="199" t="e">
        <f ca="1"/>
        <v>#NAME?</v>
      </c>
      <c r="T6057" s="199">
        <v>0</v>
      </c>
      <c r="U6057" s="199">
        <v>0</v>
      </c>
    </row>
    <row r="6058" spans="9:21" x14ac:dyDescent="0.3">
      <c r="I6058" s="199">
        <v>0</v>
      </c>
      <c r="J6058" s="199">
        <v>0</v>
      </c>
      <c r="K6058" s="199" t="e">
        <f ca="1"/>
        <v>#NAME?</v>
      </c>
      <c r="T6058" s="199">
        <v>0</v>
      </c>
      <c r="U6058" s="199">
        <v>0</v>
      </c>
    </row>
    <row r="6059" spans="9:21" x14ac:dyDescent="0.3">
      <c r="I6059" s="199">
        <v>0</v>
      </c>
      <c r="J6059" s="199">
        <v>0</v>
      </c>
      <c r="K6059" s="199" t="e">
        <f ca="1"/>
        <v>#NAME?</v>
      </c>
      <c r="T6059" s="199">
        <v>0</v>
      </c>
      <c r="U6059" s="199">
        <v>0</v>
      </c>
    </row>
    <row r="6060" spans="9:21" x14ac:dyDescent="0.3">
      <c r="I6060" s="199">
        <v>0</v>
      </c>
      <c r="J6060" s="199">
        <v>0</v>
      </c>
      <c r="K6060" s="199" t="e">
        <f ca="1"/>
        <v>#NAME?</v>
      </c>
      <c r="T6060" s="199">
        <v>0</v>
      </c>
      <c r="U6060" s="199">
        <v>0</v>
      </c>
    </row>
    <row r="6061" spans="9:21" x14ac:dyDescent="0.3">
      <c r="I6061" s="199">
        <v>0</v>
      </c>
      <c r="J6061" s="199">
        <v>0</v>
      </c>
      <c r="K6061" s="199" t="e">
        <f ca="1"/>
        <v>#NAME?</v>
      </c>
      <c r="T6061" s="199">
        <v>0</v>
      </c>
      <c r="U6061" s="199">
        <v>0</v>
      </c>
    </row>
    <row r="6062" spans="9:21" x14ac:dyDescent="0.3">
      <c r="I6062" s="199">
        <v>0</v>
      </c>
      <c r="J6062" s="199">
        <v>0</v>
      </c>
      <c r="K6062" s="199" t="e">
        <f ca="1"/>
        <v>#NAME?</v>
      </c>
      <c r="T6062" s="199">
        <v>0</v>
      </c>
      <c r="U6062" s="199">
        <v>0</v>
      </c>
    </row>
    <row r="6063" spans="9:21" x14ac:dyDescent="0.3">
      <c r="I6063" s="199">
        <v>0</v>
      </c>
      <c r="J6063" s="199">
        <v>0</v>
      </c>
      <c r="K6063" s="199" t="e">
        <f ca="1"/>
        <v>#NAME?</v>
      </c>
      <c r="T6063" s="199">
        <v>0</v>
      </c>
      <c r="U6063" s="199">
        <v>0</v>
      </c>
    </row>
    <row r="6064" spans="9:21" x14ac:dyDescent="0.3">
      <c r="I6064" s="199">
        <v>0</v>
      </c>
      <c r="J6064" s="199">
        <v>0</v>
      </c>
      <c r="K6064" s="199" t="e">
        <f ca="1"/>
        <v>#NAME?</v>
      </c>
      <c r="T6064" s="199">
        <v>0</v>
      </c>
      <c r="U6064" s="199">
        <v>0</v>
      </c>
    </row>
    <row r="6065" spans="9:21" x14ac:dyDescent="0.3">
      <c r="I6065" s="199">
        <v>0</v>
      </c>
      <c r="J6065" s="199">
        <v>0</v>
      </c>
      <c r="K6065" s="199" t="e">
        <f ca="1"/>
        <v>#NAME?</v>
      </c>
      <c r="T6065" s="199">
        <v>0</v>
      </c>
      <c r="U6065" s="199">
        <v>0</v>
      </c>
    </row>
    <row r="6066" spans="9:21" x14ac:dyDescent="0.3">
      <c r="I6066" s="199">
        <v>0</v>
      </c>
      <c r="J6066" s="199">
        <v>0</v>
      </c>
      <c r="K6066" s="199" t="e">
        <f ca="1"/>
        <v>#NAME?</v>
      </c>
      <c r="T6066" s="199">
        <v>0</v>
      </c>
      <c r="U6066" s="199">
        <v>0</v>
      </c>
    </row>
    <row r="6067" spans="9:21" x14ac:dyDescent="0.3">
      <c r="I6067" s="199">
        <v>0</v>
      </c>
      <c r="J6067" s="199">
        <v>0</v>
      </c>
      <c r="K6067" s="199" t="e">
        <f ca="1"/>
        <v>#NAME?</v>
      </c>
      <c r="T6067" s="199">
        <v>0</v>
      </c>
      <c r="U6067" s="199">
        <v>0</v>
      </c>
    </row>
    <row r="6068" spans="9:21" x14ac:dyDescent="0.3">
      <c r="I6068" s="199">
        <v>0</v>
      </c>
      <c r="J6068" s="199">
        <v>0</v>
      </c>
      <c r="K6068" s="199" t="e">
        <f ca="1"/>
        <v>#NAME?</v>
      </c>
      <c r="T6068" s="199">
        <v>0</v>
      </c>
      <c r="U6068" s="199">
        <v>0</v>
      </c>
    </row>
    <row r="6069" spans="9:21" x14ac:dyDescent="0.3">
      <c r="I6069" s="199">
        <v>0</v>
      </c>
      <c r="J6069" s="199">
        <v>0</v>
      </c>
      <c r="K6069" s="199" t="e">
        <f ca="1"/>
        <v>#NAME?</v>
      </c>
      <c r="T6069" s="199">
        <v>0</v>
      </c>
      <c r="U6069" s="199">
        <v>0</v>
      </c>
    </row>
    <row r="6070" spans="9:21" x14ac:dyDescent="0.3">
      <c r="I6070" s="199">
        <v>0</v>
      </c>
      <c r="J6070" s="199">
        <v>0</v>
      </c>
      <c r="K6070" s="199" t="e">
        <f ca="1"/>
        <v>#NAME?</v>
      </c>
      <c r="T6070" s="199">
        <v>0</v>
      </c>
      <c r="U6070" s="199">
        <v>0</v>
      </c>
    </row>
    <row r="6071" spans="9:21" x14ac:dyDescent="0.3">
      <c r="I6071" s="199">
        <v>0</v>
      </c>
      <c r="J6071" s="199">
        <v>0</v>
      </c>
      <c r="K6071" s="199" t="e">
        <f ca="1"/>
        <v>#NAME?</v>
      </c>
      <c r="T6071" s="199">
        <v>0</v>
      </c>
      <c r="U6071" s="199">
        <v>0</v>
      </c>
    </row>
    <row r="6072" spans="9:21" x14ac:dyDescent="0.3">
      <c r="I6072" s="199">
        <v>0</v>
      </c>
      <c r="J6072" s="199">
        <v>0</v>
      </c>
      <c r="K6072" s="199" t="e">
        <f ca="1"/>
        <v>#NAME?</v>
      </c>
      <c r="T6072" s="199">
        <v>0</v>
      </c>
      <c r="U6072" s="199">
        <v>0</v>
      </c>
    </row>
    <row r="6073" spans="9:21" x14ac:dyDescent="0.3">
      <c r="I6073" s="199">
        <v>0</v>
      </c>
      <c r="J6073" s="199">
        <v>0</v>
      </c>
      <c r="K6073" s="199" t="e">
        <f ca="1"/>
        <v>#NAME?</v>
      </c>
      <c r="T6073" s="199">
        <v>0</v>
      </c>
      <c r="U6073" s="199">
        <v>0</v>
      </c>
    </row>
    <row r="6074" spans="9:21" x14ac:dyDescent="0.3">
      <c r="I6074" s="199">
        <v>0</v>
      </c>
      <c r="J6074" s="199">
        <v>0</v>
      </c>
      <c r="K6074" s="199" t="e">
        <f ca="1"/>
        <v>#NAME?</v>
      </c>
      <c r="T6074" s="199">
        <v>0</v>
      </c>
      <c r="U6074" s="199">
        <v>0</v>
      </c>
    </row>
    <row r="6075" spans="9:21" x14ac:dyDescent="0.3">
      <c r="I6075" s="199">
        <v>0</v>
      </c>
      <c r="J6075" s="199">
        <v>0</v>
      </c>
      <c r="K6075" s="199" t="e">
        <f ca="1"/>
        <v>#NAME?</v>
      </c>
      <c r="T6075" s="199">
        <v>0</v>
      </c>
      <c r="U6075" s="199">
        <v>0</v>
      </c>
    </row>
    <row r="6076" spans="9:21" x14ac:dyDescent="0.3">
      <c r="I6076" s="199">
        <v>0</v>
      </c>
      <c r="J6076" s="199">
        <v>0</v>
      </c>
      <c r="K6076" s="199" t="e">
        <f ca="1"/>
        <v>#NAME?</v>
      </c>
      <c r="T6076" s="199">
        <v>0</v>
      </c>
      <c r="U6076" s="199">
        <v>0</v>
      </c>
    </row>
    <row r="6077" spans="9:21" x14ac:dyDescent="0.3">
      <c r="I6077" s="199">
        <v>0</v>
      </c>
      <c r="J6077" s="199">
        <v>0</v>
      </c>
      <c r="K6077" s="199" t="e">
        <f ca="1"/>
        <v>#NAME?</v>
      </c>
      <c r="T6077" s="199">
        <v>0</v>
      </c>
      <c r="U6077" s="199">
        <v>30073.57147063368</v>
      </c>
    </row>
    <row r="6078" spans="9:21" x14ac:dyDescent="0.3">
      <c r="I6078" s="199">
        <v>0</v>
      </c>
      <c r="J6078" s="199">
        <v>0</v>
      </c>
      <c r="K6078" s="199" t="e">
        <f ca="1"/>
        <v>#NAME?</v>
      </c>
      <c r="T6078" s="199">
        <v>0</v>
      </c>
      <c r="U6078" s="199">
        <v>0</v>
      </c>
    </row>
    <row r="6079" spans="9:21" x14ac:dyDescent="0.3">
      <c r="I6079" s="199">
        <v>0</v>
      </c>
      <c r="J6079" s="199">
        <v>0</v>
      </c>
      <c r="K6079" s="199" t="e">
        <f ca="1"/>
        <v>#NAME?</v>
      </c>
      <c r="T6079" s="199">
        <v>0</v>
      </c>
      <c r="U6079" s="199">
        <v>0</v>
      </c>
    </row>
    <row r="6080" spans="9:21" x14ac:dyDescent="0.3">
      <c r="I6080" s="199">
        <v>0</v>
      </c>
      <c r="J6080" s="199">
        <v>0</v>
      </c>
      <c r="K6080" s="199" t="e">
        <f ca="1"/>
        <v>#NAME?</v>
      </c>
      <c r="T6080" s="199">
        <v>0</v>
      </c>
      <c r="U6080" s="199">
        <v>0</v>
      </c>
    </row>
    <row r="6081" spans="9:21" x14ac:dyDescent="0.3">
      <c r="I6081" s="199">
        <v>686380.64747406833</v>
      </c>
      <c r="J6081" s="199">
        <v>86380.647474068333</v>
      </c>
      <c r="K6081" s="199" t="e">
        <f ca="1"/>
        <v>#NAME?</v>
      </c>
      <c r="T6081" s="199">
        <v>600000</v>
      </c>
      <c r="U6081" s="199">
        <v>0</v>
      </c>
    </row>
    <row r="6082" spans="9:21" x14ac:dyDescent="0.3">
      <c r="I6082" s="199">
        <v>0</v>
      </c>
      <c r="J6082" s="199">
        <v>0</v>
      </c>
      <c r="K6082" s="199" t="e">
        <f ca="1"/>
        <v>#NAME?</v>
      </c>
      <c r="T6082" s="199">
        <v>0</v>
      </c>
      <c r="U6082" s="199">
        <v>59509.49011083068</v>
      </c>
    </row>
    <row r="6083" spans="9:21" x14ac:dyDescent="0.3">
      <c r="I6083" s="199">
        <v>0</v>
      </c>
      <c r="J6083" s="199">
        <v>0</v>
      </c>
      <c r="K6083" s="199" t="e">
        <f ca="1"/>
        <v>#NAME?</v>
      </c>
      <c r="T6083" s="199">
        <v>0</v>
      </c>
      <c r="U6083" s="199">
        <v>0</v>
      </c>
    </row>
    <row r="6084" spans="9:21" x14ac:dyDescent="0.3">
      <c r="I6084" s="199">
        <v>0</v>
      </c>
      <c r="J6084" s="199">
        <v>0</v>
      </c>
      <c r="K6084" s="199" t="e">
        <f ca="1"/>
        <v>#NAME?</v>
      </c>
      <c r="T6084" s="199">
        <v>0</v>
      </c>
      <c r="U6084" s="199">
        <v>0</v>
      </c>
    </row>
    <row r="6085" spans="9:21" x14ac:dyDescent="0.3">
      <c r="I6085" s="199">
        <v>0</v>
      </c>
      <c r="J6085" s="199">
        <v>0</v>
      </c>
      <c r="K6085" s="199" t="e">
        <f ca="1"/>
        <v>#NAME?</v>
      </c>
      <c r="T6085" s="199">
        <v>0</v>
      </c>
      <c r="U6085" s="199">
        <v>0</v>
      </c>
    </row>
    <row r="6086" spans="9:21" x14ac:dyDescent="0.3">
      <c r="I6086" s="199">
        <v>0</v>
      </c>
      <c r="J6086" s="199">
        <v>0</v>
      </c>
      <c r="K6086" s="199" t="e">
        <f ca="1"/>
        <v>#NAME?</v>
      </c>
      <c r="T6086" s="199">
        <v>0</v>
      </c>
      <c r="U6086" s="199">
        <v>0</v>
      </c>
    </row>
    <row r="6087" spans="9:21" x14ac:dyDescent="0.3">
      <c r="I6087" s="199">
        <v>0</v>
      </c>
      <c r="J6087" s="199">
        <v>0</v>
      </c>
      <c r="K6087" s="199" t="e">
        <f ca="1"/>
        <v>#NAME?</v>
      </c>
      <c r="T6087" s="199">
        <v>0</v>
      </c>
      <c r="U6087" s="199">
        <v>0</v>
      </c>
    </row>
    <row r="6088" spans="9:21" x14ac:dyDescent="0.3">
      <c r="I6088" s="199">
        <v>0</v>
      </c>
      <c r="J6088" s="199">
        <v>0</v>
      </c>
      <c r="K6088" s="199" t="e">
        <f ca="1"/>
        <v>#NAME?</v>
      </c>
      <c r="T6088" s="199">
        <v>0</v>
      </c>
      <c r="U6088" s="199">
        <v>55969.26999709032</v>
      </c>
    </row>
    <row r="6089" spans="9:21" x14ac:dyDescent="0.3">
      <c r="I6089" s="199">
        <v>0</v>
      </c>
      <c r="J6089" s="199">
        <v>0</v>
      </c>
      <c r="K6089" s="199" t="e">
        <f ca="1"/>
        <v>#NAME?</v>
      </c>
      <c r="T6089" s="199">
        <v>0</v>
      </c>
      <c r="U6089" s="199">
        <v>0</v>
      </c>
    </row>
    <row r="6090" spans="9:21" x14ac:dyDescent="0.3">
      <c r="I6090" s="199">
        <v>0</v>
      </c>
      <c r="J6090" s="199">
        <v>0</v>
      </c>
      <c r="K6090" s="199" t="e">
        <f ca="1"/>
        <v>#NAME?</v>
      </c>
      <c r="T6090" s="199">
        <v>0</v>
      </c>
      <c r="U6090" s="199">
        <v>0</v>
      </c>
    </row>
    <row r="6091" spans="9:21" x14ac:dyDescent="0.3">
      <c r="I6091" s="199">
        <v>0</v>
      </c>
      <c r="J6091" s="199">
        <v>0</v>
      </c>
      <c r="K6091" s="199" t="e">
        <f ca="1"/>
        <v>#NAME?</v>
      </c>
      <c r="T6091" s="199">
        <v>0</v>
      </c>
      <c r="U6091" s="199">
        <v>0</v>
      </c>
    </row>
    <row r="6092" spans="9:21" x14ac:dyDescent="0.3">
      <c r="I6092" s="199">
        <v>0</v>
      </c>
      <c r="J6092" s="199">
        <v>0</v>
      </c>
      <c r="K6092" s="199" t="e">
        <f ca="1"/>
        <v>#NAME?</v>
      </c>
      <c r="T6092" s="199">
        <v>0</v>
      </c>
      <c r="U6092" s="199">
        <v>0</v>
      </c>
    </row>
    <row r="6093" spans="9:21" x14ac:dyDescent="0.3">
      <c r="I6093" s="199">
        <v>0</v>
      </c>
      <c r="J6093" s="199">
        <v>0</v>
      </c>
      <c r="K6093" s="199" t="e">
        <f ca="1"/>
        <v>#NAME?</v>
      </c>
      <c r="T6093" s="199">
        <v>0</v>
      </c>
      <c r="U6093" s="199">
        <v>0</v>
      </c>
    </row>
    <row r="6094" spans="9:21" x14ac:dyDescent="0.3">
      <c r="I6094" s="199">
        <v>0</v>
      </c>
      <c r="J6094" s="199">
        <v>0</v>
      </c>
      <c r="K6094" s="199" t="e">
        <f ca="1"/>
        <v>#NAME?</v>
      </c>
      <c r="T6094" s="199">
        <v>0</v>
      </c>
      <c r="U6094" s="199">
        <v>0</v>
      </c>
    </row>
    <row r="6095" spans="9:21" x14ac:dyDescent="0.3">
      <c r="I6095" s="199">
        <v>0</v>
      </c>
      <c r="J6095" s="199">
        <v>0</v>
      </c>
      <c r="K6095" s="199" t="e">
        <f ca="1"/>
        <v>#NAME?</v>
      </c>
      <c r="T6095" s="199">
        <v>0</v>
      </c>
      <c r="U6095" s="199">
        <v>0</v>
      </c>
    </row>
    <row r="6096" spans="9:21" x14ac:dyDescent="0.3">
      <c r="I6096" s="199">
        <v>0</v>
      </c>
      <c r="J6096" s="199">
        <v>0</v>
      </c>
      <c r="K6096" s="199" t="e">
        <f ca="1"/>
        <v>#NAME?</v>
      </c>
      <c r="T6096" s="199">
        <v>0</v>
      </c>
      <c r="U6096" s="199">
        <v>0</v>
      </c>
    </row>
    <row r="6097" spans="9:21" x14ac:dyDescent="0.3">
      <c r="I6097" s="199">
        <v>0</v>
      </c>
      <c r="J6097" s="199">
        <v>0</v>
      </c>
      <c r="K6097" s="199" t="e">
        <f ca="1"/>
        <v>#NAME?</v>
      </c>
      <c r="T6097" s="199">
        <v>0</v>
      </c>
      <c r="U6097" s="199">
        <v>0</v>
      </c>
    </row>
    <row r="6098" spans="9:21" x14ac:dyDescent="0.3">
      <c r="I6098" s="199">
        <v>0</v>
      </c>
      <c r="J6098" s="199">
        <v>0</v>
      </c>
      <c r="K6098" s="199" t="e">
        <f ca="1"/>
        <v>#NAME?</v>
      </c>
      <c r="T6098" s="199">
        <v>0</v>
      </c>
      <c r="U6098" s="199">
        <v>0</v>
      </c>
    </row>
    <row r="6099" spans="9:21" x14ac:dyDescent="0.3">
      <c r="I6099" s="199">
        <v>0</v>
      </c>
      <c r="J6099" s="199">
        <v>0</v>
      </c>
      <c r="K6099" s="199" t="e">
        <f ca="1"/>
        <v>#NAME?</v>
      </c>
      <c r="T6099" s="199">
        <v>0</v>
      </c>
      <c r="U6099" s="199">
        <v>0</v>
      </c>
    </row>
    <row r="6100" spans="9:21" x14ac:dyDescent="0.3">
      <c r="I6100" s="199">
        <v>0</v>
      </c>
      <c r="J6100" s="199">
        <v>0</v>
      </c>
      <c r="K6100" s="199" t="e">
        <f ca="1"/>
        <v>#NAME?</v>
      </c>
      <c r="T6100" s="199">
        <v>0</v>
      </c>
      <c r="U6100" s="199">
        <v>0</v>
      </c>
    </row>
    <row r="6101" spans="9:21" x14ac:dyDescent="0.3">
      <c r="I6101" s="199">
        <v>0</v>
      </c>
      <c r="J6101" s="199">
        <v>0</v>
      </c>
      <c r="K6101" s="199" t="e">
        <f ca="1"/>
        <v>#NAME?</v>
      </c>
      <c r="T6101" s="199">
        <v>0</v>
      </c>
      <c r="U6101" s="199">
        <v>0</v>
      </c>
    </row>
    <row r="6102" spans="9:21" x14ac:dyDescent="0.3">
      <c r="I6102" s="199">
        <v>0</v>
      </c>
      <c r="J6102" s="199">
        <v>0</v>
      </c>
      <c r="K6102" s="199" t="e">
        <f ca="1"/>
        <v>#NAME?</v>
      </c>
      <c r="T6102" s="199">
        <v>0</v>
      </c>
      <c r="U6102" s="199">
        <v>0</v>
      </c>
    </row>
    <row r="6103" spans="9:21" x14ac:dyDescent="0.3">
      <c r="I6103" s="199">
        <v>0</v>
      </c>
      <c r="J6103" s="199">
        <v>0</v>
      </c>
      <c r="K6103" s="199" t="e">
        <f ca="1"/>
        <v>#NAME?</v>
      </c>
      <c r="T6103" s="199">
        <v>0</v>
      </c>
      <c r="U6103" s="199">
        <v>0</v>
      </c>
    </row>
    <row r="6104" spans="9:21" x14ac:dyDescent="0.3">
      <c r="I6104" s="199">
        <v>71862.994461027745</v>
      </c>
      <c r="J6104" s="199">
        <v>0</v>
      </c>
      <c r="K6104" s="199" t="e">
        <f ca="1"/>
        <v>#NAME?</v>
      </c>
      <c r="T6104" s="199">
        <v>71862.994461027745</v>
      </c>
      <c r="U6104" s="199">
        <v>0</v>
      </c>
    </row>
    <row r="6105" spans="9:21" x14ac:dyDescent="0.3">
      <c r="I6105" s="199">
        <v>193386.02612012191</v>
      </c>
      <c r="J6105" s="199">
        <v>0</v>
      </c>
      <c r="K6105" s="199" t="e">
        <f ca="1"/>
        <v>#NAME?</v>
      </c>
      <c r="T6105" s="199">
        <v>193386.02612012191</v>
      </c>
      <c r="U6105" s="199">
        <v>0</v>
      </c>
    </row>
    <row r="6106" spans="9:21" x14ac:dyDescent="0.3">
      <c r="I6106" s="199">
        <v>0</v>
      </c>
      <c r="J6106" s="199">
        <v>0</v>
      </c>
      <c r="K6106" s="199" t="e">
        <f ca="1"/>
        <v>#NAME?</v>
      </c>
      <c r="T6106" s="199">
        <v>0</v>
      </c>
      <c r="U6106" s="199">
        <v>0</v>
      </c>
    </row>
    <row r="6107" spans="9:21" x14ac:dyDescent="0.3">
      <c r="I6107" s="199">
        <v>0</v>
      </c>
      <c r="J6107" s="199">
        <v>0</v>
      </c>
      <c r="K6107" s="199" t="e">
        <f ca="1"/>
        <v>#NAME?</v>
      </c>
      <c r="T6107" s="199">
        <v>0</v>
      </c>
      <c r="U6107" s="199">
        <v>0</v>
      </c>
    </row>
    <row r="6108" spans="9:21" x14ac:dyDescent="0.3">
      <c r="I6108" s="199">
        <v>0</v>
      </c>
      <c r="J6108" s="199">
        <v>0</v>
      </c>
      <c r="K6108" s="199" t="e">
        <f ca="1"/>
        <v>#NAME?</v>
      </c>
      <c r="T6108" s="199">
        <v>0</v>
      </c>
      <c r="U6108" s="199">
        <v>0</v>
      </c>
    </row>
    <row r="6109" spans="9:21" x14ac:dyDescent="0.3">
      <c r="I6109" s="199">
        <v>0</v>
      </c>
      <c r="J6109" s="199">
        <v>0</v>
      </c>
      <c r="K6109" s="199" t="e">
        <f ca="1"/>
        <v>#NAME?</v>
      </c>
      <c r="T6109" s="199">
        <v>0</v>
      </c>
      <c r="U6109" s="199">
        <v>0</v>
      </c>
    </row>
    <row r="6110" spans="9:21" x14ac:dyDescent="0.3">
      <c r="I6110" s="199">
        <v>0</v>
      </c>
      <c r="J6110" s="199">
        <v>0</v>
      </c>
      <c r="K6110" s="199" t="e">
        <f ca="1"/>
        <v>#NAME?</v>
      </c>
      <c r="T6110" s="199">
        <v>0</v>
      </c>
      <c r="U6110" s="199">
        <v>0</v>
      </c>
    </row>
    <row r="6111" spans="9:21" x14ac:dyDescent="0.3">
      <c r="I6111" s="199">
        <v>0</v>
      </c>
      <c r="J6111" s="199">
        <v>0</v>
      </c>
      <c r="K6111" s="199" t="e">
        <f ca="1"/>
        <v>#NAME?</v>
      </c>
      <c r="T6111" s="199">
        <v>0</v>
      </c>
      <c r="U6111" s="199">
        <v>0</v>
      </c>
    </row>
    <row r="6112" spans="9:21" x14ac:dyDescent="0.3">
      <c r="I6112" s="199">
        <v>0</v>
      </c>
      <c r="J6112" s="199">
        <v>0</v>
      </c>
      <c r="K6112" s="199" t="e">
        <f ca="1"/>
        <v>#NAME?</v>
      </c>
      <c r="T6112" s="199">
        <v>0</v>
      </c>
      <c r="U6112" s="199">
        <v>0</v>
      </c>
    </row>
    <row r="6113" spans="9:21" x14ac:dyDescent="0.3">
      <c r="I6113" s="199">
        <v>0</v>
      </c>
      <c r="J6113" s="199">
        <v>0</v>
      </c>
      <c r="K6113" s="199" t="e">
        <f ca="1"/>
        <v>#NAME?</v>
      </c>
      <c r="T6113" s="199">
        <v>0</v>
      </c>
      <c r="U6113" s="199">
        <v>0</v>
      </c>
    </row>
    <row r="6114" spans="9:21" x14ac:dyDescent="0.3">
      <c r="I6114" s="199">
        <v>0</v>
      </c>
      <c r="J6114" s="199">
        <v>0</v>
      </c>
      <c r="K6114" s="199" t="e">
        <f ca="1"/>
        <v>#NAME?</v>
      </c>
      <c r="T6114" s="199">
        <v>0</v>
      </c>
      <c r="U6114" s="199">
        <v>0</v>
      </c>
    </row>
    <row r="6115" spans="9:21" x14ac:dyDescent="0.3">
      <c r="I6115" s="199">
        <v>0</v>
      </c>
      <c r="J6115" s="199">
        <v>0</v>
      </c>
      <c r="K6115" s="199" t="e">
        <f ca="1"/>
        <v>#NAME?</v>
      </c>
      <c r="T6115" s="199">
        <v>0</v>
      </c>
      <c r="U6115" s="199">
        <v>0</v>
      </c>
    </row>
    <row r="6116" spans="9:21" x14ac:dyDescent="0.3">
      <c r="I6116" s="199">
        <v>0</v>
      </c>
      <c r="J6116" s="199">
        <v>0</v>
      </c>
      <c r="K6116" s="199" t="e">
        <f ca="1"/>
        <v>#NAME?</v>
      </c>
      <c r="T6116" s="199">
        <v>0</v>
      </c>
      <c r="U6116" s="199">
        <v>0</v>
      </c>
    </row>
    <row r="6117" spans="9:21" x14ac:dyDescent="0.3">
      <c r="I6117" s="199">
        <v>0</v>
      </c>
      <c r="J6117" s="199">
        <v>0</v>
      </c>
      <c r="K6117" s="199" t="e">
        <f ca="1"/>
        <v>#NAME?</v>
      </c>
      <c r="T6117" s="199">
        <v>0</v>
      </c>
      <c r="U6117" s="199">
        <v>0</v>
      </c>
    </row>
    <row r="6118" spans="9:21" x14ac:dyDescent="0.3">
      <c r="I6118" s="199">
        <v>0</v>
      </c>
      <c r="J6118" s="199">
        <v>0</v>
      </c>
      <c r="K6118" s="199" t="e">
        <f ca="1"/>
        <v>#NAME?</v>
      </c>
      <c r="T6118" s="199">
        <v>0</v>
      </c>
      <c r="U6118" s="199">
        <v>0</v>
      </c>
    </row>
    <row r="6119" spans="9:21" x14ac:dyDescent="0.3">
      <c r="I6119" s="199">
        <v>0</v>
      </c>
      <c r="J6119" s="199">
        <v>0</v>
      </c>
      <c r="K6119" s="199" t="e">
        <f ca="1"/>
        <v>#NAME?</v>
      </c>
      <c r="T6119" s="199">
        <v>0</v>
      </c>
      <c r="U6119" s="199">
        <v>0</v>
      </c>
    </row>
    <row r="6120" spans="9:21" x14ac:dyDescent="0.3">
      <c r="I6120" s="199">
        <v>0</v>
      </c>
      <c r="J6120" s="199">
        <v>0</v>
      </c>
      <c r="K6120" s="199" t="e">
        <f ca="1"/>
        <v>#NAME?</v>
      </c>
      <c r="T6120" s="199">
        <v>0</v>
      </c>
      <c r="U6120" s="199">
        <v>0</v>
      </c>
    </row>
    <row r="6121" spans="9:21" x14ac:dyDescent="0.3">
      <c r="I6121" s="199">
        <v>0</v>
      </c>
      <c r="J6121" s="199">
        <v>0</v>
      </c>
      <c r="K6121" s="199" t="e">
        <f ca="1"/>
        <v>#NAME?</v>
      </c>
      <c r="T6121" s="199">
        <v>0</v>
      </c>
      <c r="U6121" s="199">
        <v>0</v>
      </c>
    </row>
    <row r="6122" spans="9:21" x14ac:dyDescent="0.3">
      <c r="I6122" s="199">
        <v>0</v>
      </c>
      <c r="J6122" s="199">
        <v>0</v>
      </c>
      <c r="K6122" s="199" t="e">
        <f ca="1"/>
        <v>#NAME?</v>
      </c>
      <c r="T6122" s="199">
        <v>0</v>
      </c>
      <c r="U6122" s="199">
        <v>0</v>
      </c>
    </row>
    <row r="6123" spans="9:21" x14ac:dyDescent="0.3">
      <c r="I6123" s="199">
        <v>0</v>
      </c>
      <c r="J6123" s="199">
        <v>0</v>
      </c>
      <c r="K6123" s="199" t="e">
        <f ca="1"/>
        <v>#NAME?</v>
      </c>
      <c r="T6123" s="199">
        <v>0</v>
      </c>
      <c r="U6123" s="199">
        <v>0</v>
      </c>
    </row>
    <row r="6124" spans="9:21" x14ac:dyDescent="0.3">
      <c r="I6124" s="199">
        <v>133746.63252761742</v>
      </c>
      <c r="J6124" s="199">
        <v>0</v>
      </c>
      <c r="K6124" s="199" t="e">
        <f ca="1"/>
        <v>#NAME?</v>
      </c>
      <c r="T6124" s="199">
        <v>133746.63252761742</v>
      </c>
      <c r="U6124" s="199">
        <v>0</v>
      </c>
    </row>
    <row r="6125" spans="9:21" x14ac:dyDescent="0.3">
      <c r="I6125" s="199">
        <v>0</v>
      </c>
      <c r="J6125" s="199">
        <v>0</v>
      </c>
      <c r="K6125" s="199" t="e">
        <f ca="1"/>
        <v>#NAME?</v>
      </c>
      <c r="T6125" s="199">
        <v>0</v>
      </c>
      <c r="U6125" s="199">
        <v>0</v>
      </c>
    </row>
    <row r="6126" spans="9:21" x14ac:dyDescent="0.3">
      <c r="I6126" s="199">
        <v>0</v>
      </c>
      <c r="J6126" s="199">
        <v>0</v>
      </c>
      <c r="K6126" s="199" t="e">
        <f ca="1"/>
        <v>#NAME?</v>
      </c>
      <c r="T6126" s="199">
        <v>0</v>
      </c>
      <c r="U6126" s="199">
        <v>0</v>
      </c>
    </row>
    <row r="6127" spans="9:21" x14ac:dyDescent="0.3">
      <c r="I6127" s="199">
        <v>0</v>
      </c>
      <c r="J6127" s="199">
        <v>0</v>
      </c>
      <c r="K6127" s="199" t="e">
        <f ca="1"/>
        <v>#NAME?</v>
      </c>
      <c r="T6127" s="199">
        <v>0</v>
      </c>
      <c r="U6127" s="199">
        <v>0</v>
      </c>
    </row>
    <row r="6128" spans="9:21" x14ac:dyDescent="0.3">
      <c r="I6128" s="199">
        <v>0</v>
      </c>
      <c r="J6128" s="199">
        <v>0</v>
      </c>
      <c r="K6128" s="199" t="e">
        <f ca="1"/>
        <v>#NAME?</v>
      </c>
      <c r="T6128" s="199">
        <v>0</v>
      </c>
      <c r="U6128" s="199">
        <v>0</v>
      </c>
    </row>
    <row r="6129" spans="9:21" x14ac:dyDescent="0.3">
      <c r="I6129" s="199">
        <v>0</v>
      </c>
      <c r="J6129" s="199">
        <v>0</v>
      </c>
      <c r="K6129" s="199" t="e">
        <f ca="1"/>
        <v>#NAME?</v>
      </c>
      <c r="T6129" s="199">
        <v>0</v>
      </c>
      <c r="U6129" s="199">
        <v>0</v>
      </c>
    </row>
    <row r="6130" spans="9:21" x14ac:dyDescent="0.3">
      <c r="I6130" s="199">
        <v>122727.66768226358</v>
      </c>
      <c r="J6130" s="199">
        <v>0</v>
      </c>
      <c r="K6130" s="199" t="e">
        <f ca="1"/>
        <v>#NAME?</v>
      </c>
      <c r="T6130" s="199">
        <v>122727.66768226358</v>
      </c>
      <c r="U6130" s="199">
        <v>0</v>
      </c>
    </row>
    <row r="6131" spans="9:21" x14ac:dyDescent="0.3">
      <c r="I6131" s="199">
        <v>0</v>
      </c>
      <c r="J6131" s="199">
        <v>0</v>
      </c>
      <c r="K6131" s="199" t="e">
        <f ca="1"/>
        <v>#NAME?</v>
      </c>
      <c r="T6131" s="199">
        <v>0</v>
      </c>
      <c r="U6131" s="199">
        <v>0</v>
      </c>
    </row>
    <row r="6132" spans="9:21" x14ac:dyDescent="0.3">
      <c r="I6132" s="199">
        <v>0</v>
      </c>
      <c r="J6132" s="199">
        <v>0</v>
      </c>
      <c r="K6132" s="199" t="e">
        <f ca="1"/>
        <v>#NAME?</v>
      </c>
      <c r="T6132" s="199">
        <v>0</v>
      </c>
      <c r="U6132" s="199">
        <v>0</v>
      </c>
    </row>
    <row r="6133" spans="9:21" x14ac:dyDescent="0.3">
      <c r="I6133" s="199">
        <v>0</v>
      </c>
      <c r="J6133" s="199">
        <v>0</v>
      </c>
      <c r="K6133" s="199" t="e">
        <f ca="1"/>
        <v>#NAME?</v>
      </c>
      <c r="T6133" s="199">
        <v>0</v>
      </c>
      <c r="U6133" s="199">
        <v>0</v>
      </c>
    </row>
    <row r="6134" spans="9:21" x14ac:dyDescent="0.3">
      <c r="I6134" s="199">
        <v>0</v>
      </c>
      <c r="J6134" s="199">
        <v>0</v>
      </c>
      <c r="K6134" s="199" t="e">
        <f ca="1"/>
        <v>#NAME?</v>
      </c>
      <c r="T6134" s="199">
        <v>0</v>
      </c>
      <c r="U6134" s="199">
        <v>0</v>
      </c>
    </row>
    <row r="6135" spans="9:21" x14ac:dyDescent="0.3">
      <c r="I6135" s="199">
        <v>0</v>
      </c>
      <c r="J6135" s="199">
        <v>0</v>
      </c>
      <c r="K6135" s="199" t="e">
        <f ca="1"/>
        <v>#NAME?</v>
      </c>
      <c r="T6135" s="199">
        <v>0</v>
      </c>
      <c r="U6135" s="199">
        <v>0</v>
      </c>
    </row>
    <row r="6136" spans="9:21" x14ac:dyDescent="0.3">
      <c r="I6136" s="199">
        <v>0</v>
      </c>
      <c r="J6136" s="199">
        <v>0</v>
      </c>
      <c r="K6136" s="199" t="e">
        <f ca="1"/>
        <v>#NAME?</v>
      </c>
      <c r="T6136" s="199">
        <v>0</v>
      </c>
      <c r="U6136" s="199">
        <v>0</v>
      </c>
    </row>
    <row r="6137" spans="9:21" x14ac:dyDescent="0.3">
      <c r="I6137" s="199">
        <v>0</v>
      </c>
      <c r="J6137" s="199">
        <v>0</v>
      </c>
      <c r="K6137" s="199" t="e">
        <f ca="1"/>
        <v>#NAME?</v>
      </c>
      <c r="T6137" s="199">
        <v>0</v>
      </c>
      <c r="U6137" s="199">
        <v>0</v>
      </c>
    </row>
    <row r="6138" spans="9:21" x14ac:dyDescent="0.3">
      <c r="I6138" s="199">
        <v>0</v>
      </c>
      <c r="J6138" s="199">
        <v>0</v>
      </c>
      <c r="K6138" s="199" t="e">
        <f ca="1"/>
        <v>#NAME?</v>
      </c>
      <c r="T6138" s="199">
        <v>0</v>
      </c>
      <c r="U6138" s="199">
        <v>0</v>
      </c>
    </row>
    <row r="6139" spans="9:21" x14ac:dyDescent="0.3">
      <c r="I6139" s="199">
        <v>0</v>
      </c>
      <c r="J6139" s="199">
        <v>0</v>
      </c>
      <c r="K6139" s="199" t="e">
        <f ca="1"/>
        <v>#NAME?</v>
      </c>
      <c r="T6139" s="199">
        <v>0</v>
      </c>
      <c r="U6139" s="199">
        <v>0</v>
      </c>
    </row>
    <row r="6140" spans="9:21" x14ac:dyDescent="0.3">
      <c r="I6140" s="199">
        <v>0</v>
      </c>
      <c r="J6140" s="199">
        <v>0</v>
      </c>
      <c r="K6140" s="199" t="e">
        <f ca="1"/>
        <v>#NAME?</v>
      </c>
      <c r="T6140" s="199">
        <v>0</v>
      </c>
      <c r="U6140" s="199">
        <v>0</v>
      </c>
    </row>
    <row r="6141" spans="9:21" x14ac:dyDescent="0.3">
      <c r="I6141" s="199">
        <v>0</v>
      </c>
      <c r="J6141" s="199">
        <v>0</v>
      </c>
      <c r="K6141" s="199" t="e">
        <f ca="1"/>
        <v>#NAME?</v>
      </c>
      <c r="T6141" s="199">
        <v>0</v>
      </c>
      <c r="U6141" s="199">
        <v>0</v>
      </c>
    </row>
    <row r="6142" spans="9:21" x14ac:dyDescent="0.3">
      <c r="I6142" s="199">
        <v>0</v>
      </c>
      <c r="J6142" s="199">
        <v>0</v>
      </c>
      <c r="K6142" s="199" t="e">
        <f ca="1"/>
        <v>#NAME?</v>
      </c>
      <c r="T6142" s="199">
        <v>0</v>
      </c>
      <c r="U6142" s="199">
        <v>0</v>
      </c>
    </row>
    <row r="6143" spans="9:21" x14ac:dyDescent="0.3">
      <c r="I6143" s="199">
        <v>0</v>
      </c>
      <c r="J6143" s="199">
        <v>0</v>
      </c>
      <c r="K6143" s="199" t="e">
        <f ca="1"/>
        <v>#NAME?</v>
      </c>
      <c r="T6143" s="199">
        <v>0</v>
      </c>
      <c r="U6143" s="199">
        <v>0</v>
      </c>
    </row>
    <row r="6144" spans="9:21" x14ac:dyDescent="0.3">
      <c r="I6144" s="199">
        <v>0</v>
      </c>
      <c r="J6144" s="199">
        <v>0</v>
      </c>
      <c r="K6144" s="199" t="e">
        <f ca="1"/>
        <v>#NAME?</v>
      </c>
      <c r="T6144" s="199">
        <v>0</v>
      </c>
      <c r="U6144" s="199">
        <v>0</v>
      </c>
    </row>
    <row r="6145" spans="9:21" x14ac:dyDescent="0.3">
      <c r="I6145" s="199">
        <v>0</v>
      </c>
      <c r="J6145" s="199">
        <v>0</v>
      </c>
      <c r="K6145" s="199" t="e">
        <f ca="1"/>
        <v>#NAME?</v>
      </c>
      <c r="T6145" s="199">
        <v>0</v>
      </c>
      <c r="U6145" s="199">
        <v>0</v>
      </c>
    </row>
    <row r="6146" spans="9:21" x14ac:dyDescent="0.3">
      <c r="I6146" s="199">
        <v>0</v>
      </c>
      <c r="J6146" s="199">
        <v>0</v>
      </c>
      <c r="K6146" s="199" t="e">
        <f ca="1"/>
        <v>#NAME?</v>
      </c>
      <c r="T6146" s="199">
        <v>0</v>
      </c>
      <c r="U6146" s="199">
        <v>0</v>
      </c>
    </row>
    <row r="6147" spans="9:21" x14ac:dyDescent="0.3">
      <c r="I6147" s="199">
        <v>0</v>
      </c>
      <c r="J6147" s="199">
        <v>0</v>
      </c>
      <c r="K6147" s="199" t="e">
        <f ca="1"/>
        <v>#NAME?</v>
      </c>
      <c r="T6147" s="199">
        <v>0</v>
      </c>
      <c r="U6147" s="199">
        <v>0</v>
      </c>
    </row>
    <row r="6148" spans="9:21" x14ac:dyDescent="0.3">
      <c r="I6148" s="199">
        <v>0</v>
      </c>
      <c r="J6148" s="199">
        <v>0</v>
      </c>
      <c r="K6148" s="199" t="e">
        <f ca="1"/>
        <v>#NAME?</v>
      </c>
      <c r="T6148" s="199">
        <v>0</v>
      </c>
      <c r="U6148" s="199">
        <v>0</v>
      </c>
    </row>
    <row r="6149" spans="9:21" x14ac:dyDescent="0.3">
      <c r="I6149" s="199">
        <v>0</v>
      </c>
      <c r="J6149" s="199">
        <v>0</v>
      </c>
      <c r="K6149" s="199" t="e">
        <f ca="1"/>
        <v>#NAME?</v>
      </c>
      <c r="T6149" s="199">
        <v>0</v>
      </c>
      <c r="U6149" s="199">
        <v>0</v>
      </c>
    </row>
    <row r="6150" spans="9:21" x14ac:dyDescent="0.3">
      <c r="I6150" s="199">
        <v>0</v>
      </c>
      <c r="J6150" s="199">
        <v>0</v>
      </c>
      <c r="K6150" s="199" t="e">
        <f ca="1"/>
        <v>#NAME?</v>
      </c>
      <c r="T6150" s="199">
        <v>0</v>
      </c>
      <c r="U6150" s="199">
        <v>0</v>
      </c>
    </row>
    <row r="6151" spans="9:21" x14ac:dyDescent="0.3">
      <c r="I6151" s="199">
        <v>0</v>
      </c>
      <c r="J6151" s="199">
        <v>0</v>
      </c>
      <c r="K6151" s="199" t="e">
        <f ca="1"/>
        <v>#NAME?</v>
      </c>
      <c r="T6151" s="199">
        <v>0</v>
      </c>
      <c r="U6151" s="199">
        <v>0</v>
      </c>
    </row>
    <row r="6152" spans="9:21" x14ac:dyDescent="0.3">
      <c r="I6152" s="199">
        <v>0</v>
      </c>
      <c r="J6152" s="199">
        <v>0</v>
      </c>
      <c r="K6152" s="199" t="e">
        <f ca="1"/>
        <v>#NAME?</v>
      </c>
      <c r="T6152" s="199">
        <v>0</v>
      </c>
      <c r="U6152" s="199">
        <v>0</v>
      </c>
    </row>
    <row r="6153" spans="9:21" x14ac:dyDescent="0.3">
      <c r="I6153" s="199">
        <v>0</v>
      </c>
      <c r="J6153" s="199">
        <v>0</v>
      </c>
      <c r="K6153" s="199" t="e">
        <f ca="1"/>
        <v>#NAME?</v>
      </c>
      <c r="T6153" s="199">
        <v>0</v>
      </c>
      <c r="U6153" s="199">
        <v>13937.87470857176</v>
      </c>
    </row>
    <row r="6154" spans="9:21" x14ac:dyDescent="0.3">
      <c r="I6154" s="199">
        <v>0</v>
      </c>
      <c r="J6154" s="199">
        <v>0</v>
      </c>
      <c r="K6154" s="199" t="e">
        <f ca="1"/>
        <v>#NAME?</v>
      </c>
      <c r="T6154" s="199">
        <v>0</v>
      </c>
      <c r="U6154" s="199">
        <v>0</v>
      </c>
    </row>
    <row r="6155" spans="9:21" x14ac:dyDescent="0.3">
      <c r="I6155" s="199">
        <v>0</v>
      </c>
      <c r="J6155" s="199">
        <v>0</v>
      </c>
      <c r="K6155" s="199" t="e">
        <f ca="1"/>
        <v>#NAME?</v>
      </c>
      <c r="T6155" s="199">
        <v>0</v>
      </c>
      <c r="U6155" s="199">
        <v>0</v>
      </c>
    </row>
    <row r="6156" spans="9:21" x14ac:dyDescent="0.3">
      <c r="I6156" s="199">
        <v>0</v>
      </c>
      <c r="J6156" s="199">
        <v>0</v>
      </c>
      <c r="K6156" s="199" t="e">
        <f ca="1"/>
        <v>#NAME?</v>
      </c>
      <c r="T6156" s="199">
        <v>0</v>
      </c>
      <c r="U6156" s="199">
        <v>0</v>
      </c>
    </row>
    <row r="6157" spans="9:21" x14ac:dyDescent="0.3">
      <c r="I6157" s="199">
        <v>0</v>
      </c>
      <c r="J6157" s="199">
        <v>0</v>
      </c>
      <c r="K6157" s="199" t="e">
        <f ca="1"/>
        <v>#NAME?</v>
      </c>
      <c r="T6157" s="199">
        <v>0</v>
      </c>
      <c r="U6157" s="199">
        <v>0</v>
      </c>
    </row>
    <row r="6158" spans="9:21" x14ac:dyDescent="0.3">
      <c r="I6158" s="199">
        <v>0</v>
      </c>
      <c r="J6158" s="199">
        <v>0</v>
      </c>
      <c r="K6158" s="199" t="e">
        <f ca="1"/>
        <v>#NAME?</v>
      </c>
      <c r="T6158" s="199">
        <v>0</v>
      </c>
      <c r="U6158" s="199">
        <v>0</v>
      </c>
    </row>
    <row r="6159" spans="9:21" x14ac:dyDescent="0.3">
      <c r="I6159" s="199">
        <v>0</v>
      </c>
      <c r="J6159" s="199">
        <v>0</v>
      </c>
      <c r="K6159" s="199" t="e">
        <f ca="1"/>
        <v>#NAME?</v>
      </c>
      <c r="T6159" s="199">
        <v>0</v>
      </c>
      <c r="U6159" s="199">
        <v>0</v>
      </c>
    </row>
    <row r="6160" spans="9:21" x14ac:dyDescent="0.3">
      <c r="I6160" s="199">
        <v>0</v>
      </c>
      <c r="J6160" s="199">
        <v>0</v>
      </c>
      <c r="K6160" s="199" t="e">
        <f ca="1"/>
        <v>#NAME?</v>
      </c>
      <c r="T6160" s="199">
        <v>0</v>
      </c>
      <c r="U6160" s="199">
        <v>0</v>
      </c>
    </row>
    <row r="6161" spans="9:21" x14ac:dyDescent="0.3">
      <c r="I6161" s="199">
        <v>0</v>
      </c>
      <c r="J6161" s="199">
        <v>0</v>
      </c>
      <c r="K6161" s="199" t="e">
        <f ca="1"/>
        <v>#NAME?</v>
      </c>
      <c r="T6161" s="199">
        <v>0</v>
      </c>
      <c r="U6161" s="199">
        <v>0</v>
      </c>
    </row>
    <row r="6162" spans="9:21" x14ac:dyDescent="0.3">
      <c r="I6162" s="199">
        <v>0</v>
      </c>
      <c r="J6162" s="199">
        <v>0</v>
      </c>
      <c r="K6162" s="199" t="e">
        <f ca="1"/>
        <v>#NAME?</v>
      </c>
      <c r="T6162" s="199">
        <v>0</v>
      </c>
      <c r="U6162" s="199">
        <v>0</v>
      </c>
    </row>
    <row r="6163" spans="9:21" x14ac:dyDescent="0.3">
      <c r="I6163" s="199">
        <v>0</v>
      </c>
      <c r="J6163" s="199">
        <v>0</v>
      </c>
      <c r="K6163" s="199" t="e">
        <f ca="1"/>
        <v>#NAME?</v>
      </c>
      <c r="T6163" s="199">
        <v>0</v>
      </c>
      <c r="U6163" s="199">
        <v>0</v>
      </c>
    </row>
    <row r="6164" spans="9:21" x14ac:dyDescent="0.3">
      <c r="I6164" s="199">
        <v>0</v>
      </c>
      <c r="J6164" s="199">
        <v>0</v>
      </c>
      <c r="K6164" s="199" t="e">
        <f ca="1"/>
        <v>#NAME?</v>
      </c>
      <c r="T6164" s="199">
        <v>0</v>
      </c>
      <c r="U6164" s="199">
        <v>0</v>
      </c>
    </row>
    <row r="6165" spans="9:21" x14ac:dyDescent="0.3">
      <c r="I6165" s="199">
        <v>0</v>
      </c>
      <c r="J6165" s="199">
        <v>0</v>
      </c>
      <c r="K6165" s="199" t="e">
        <f ca="1"/>
        <v>#NAME?</v>
      </c>
      <c r="T6165" s="199">
        <v>0</v>
      </c>
      <c r="U6165" s="199">
        <v>0</v>
      </c>
    </row>
    <row r="6166" spans="9:21" x14ac:dyDescent="0.3">
      <c r="I6166" s="199">
        <v>0</v>
      </c>
      <c r="J6166" s="199">
        <v>0</v>
      </c>
      <c r="K6166" s="199" t="e">
        <f ca="1"/>
        <v>#NAME?</v>
      </c>
      <c r="T6166" s="199">
        <v>0</v>
      </c>
      <c r="U6166" s="199">
        <v>0</v>
      </c>
    </row>
    <row r="6167" spans="9:21" x14ac:dyDescent="0.3">
      <c r="I6167" s="199">
        <v>0</v>
      </c>
      <c r="J6167" s="199">
        <v>0</v>
      </c>
      <c r="K6167" s="199" t="e">
        <f ca="1"/>
        <v>#NAME?</v>
      </c>
      <c r="T6167" s="199">
        <v>0</v>
      </c>
      <c r="U6167" s="199">
        <v>106717.8032219348</v>
      </c>
    </row>
    <row r="6168" spans="9:21" x14ac:dyDescent="0.3">
      <c r="I6168" s="199">
        <v>0</v>
      </c>
      <c r="J6168" s="199">
        <v>0</v>
      </c>
      <c r="K6168" s="199" t="e">
        <f ca="1"/>
        <v>#NAME?</v>
      </c>
      <c r="T6168" s="199">
        <v>0</v>
      </c>
      <c r="U6168" s="199">
        <v>0</v>
      </c>
    </row>
    <row r="6169" spans="9:21" x14ac:dyDescent="0.3">
      <c r="I6169" s="199">
        <v>0</v>
      </c>
      <c r="J6169" s="199">
        <v>0</v>
      </c>
      <c r="K6169" s="199" t="e">
        <f ca="1"/>
        <v>#NAME?</v>
      </c>
      <c r="T6169" s="199">
        <v>0</v>
      </c>
      <c r="U6169" s="199">
        <v>0</v>
      </c>
    </row>
    <row r="6170" spans="9:21" x14ac:dyDescent="0.3">
      <c r="I6170" s="199">
        <v>0</v>
      </c>
      <c r="J6170" s="199">
        <v>0</v>
      </c>
      <c r="K6170" s="199" t="e">
        <f ca="1"/>
        <v>#NAME?</v>
      </c>
      <c r="T6170" s="199">
        <v>0</v>
      </c>
      <c r="U6170" s="199">
        <v>37860.371391223787</v>
      </c>
    </row>
    <row r="6171" spans="9:21" x14ac:dyDescent="0.3">
      <c r="I6171" s="199">
        <v>0</v>
      </c>
      <c r="J6171" s="199">
        <v>0</v>
      </c>
      <c r="K6171" s="199" t="e">
        <f ca="1"/>
        <v>#NAME?</v>
      </c>
      <c r="T6171" s="199">
        <v>0</v>
      </c>
      <c r="U6171" s="199">
        <v>0</v>
      </c>
    </row>
    <row r="6172" spans="9:21" x14ac:dyDescent="0.3">
      <c r="I6172" s="199">
        <v>0</v>
      </c>
      <c r="J6172" s="199">
        <v>0</v>
      </c>
      <c r="K6172" s="199" t="e">
        <f ca="1"/>
        <v>#NAME?</v>
      </c>
      <c r="T6172" s="199">
        <v>0</v>
      </c>
      <c r="U6172" s="199">
        <v>326803.78358258097</v>
      </c>
    </row>
    <row r="6173" spans="9:21" x14ac:dyDescent="0.3">
      <c r="I6173" s="199">
        <v>0</v>
      </c>
      <c r="J6173" s="199">
        <v>0</v>
      </c>
      <c r="K6173" s="199" t="e">
        <f ca="1"/>
        <v>#NAME?</v>
      </c>
      <c r="T6173" s="199">
        <v>0</v>
      </c>
      <c r="U6173" s="199">
        <v>0</v>
      </c>
    </row>
    <row r="6174" spans="9:21" x14ac:dyDescent="0.3">
      <c r="I6174" s="199">
        <v>0</v>
      </c>
      <c r="J6174" s="199">
        <v>0</v>
      </c>
      <c r="K6174" s="199" t="e">
        <f ca="1"/>
        <v>#NAME?</v>
      </c>
      <c r="T6174" s="199">
        <v>0</v>
      </c>
      <c r="U6174" s="199">
        <v>0</v>
      </c>
    </row>
    <row r="6175" spans="9:21" x14ac:dyDescent="0.3">
      <c r="I6175" s="199">
        <v>0</v>
      </c>
      <c r="J6175" s="199">
        <v>0</v>
      </c>
      <c r="K6175" s="199" t="e">
        <f ca="1"/>
        <v>#NAME?</v>
      </c>
      <c r="T6175" s="199">
        <v>0</v>
      </c>
      <c r="U6175" s="199">
        <v>0</v>
      </c>
    </row>
    <row r="6176" spans="9:21" x14ac:dyDescent="0.3">
      <c r="I6176" s="199">
        <v>0</v>
      </c>
      <c r="J6176" s="199">
        <v>0</v>
      </c>
      <c r="K6176" s="199" t="e">
        <f ca="1"/>
        <v>#NAME?</v>
      </c>
      <c r="T6176" s="199">
        <v>0</v>
      </c>
      <c r="U6176" s="199">
        <v>0</v>
      </c>
    </row>
    <row r="6177" spans="9:21" x14ac:dyDescent="0.3">
      <c r="I6177" s="199">
        <v>0</v>
      </c>
      <c r="J6177" s="199">
        <v>0</v>
      </c>
      <c r="K6177" s="199" t="e">
        <f ca="1"/>
        <v>#NAME?</v>
      </c>
      <c r="T6177" s="199">
        <v>0</v>
      </c>
      <c r="U6177" s="199">
        <v>0</v>
      </c>
    </row>
    <row r="6178" spans="9:21" x14ac:dyDescent="0.3">
      <c r="I6178" s="199">
        <v>0</v>
      </c>
      <c r="J6178" s="199">
        <v>0</v>
      </c>
      <c r="K6178" s="199" t="e">
        <f ca="1"/>
        <v>#NAME?</v>
      </c>
      <c r="T6178" s="199">
        <v>0</v>
      </c>
      <c r="U6178" s="199">
        <v>0</v>
      </c>
    </row>
    <row r="6179" spans="9:21" x14ac:dyDescent="0.3">
      <c r="I6179" s="199">
        <v>0</v>
      </c>
      <c r="J6179" s="199">
        <v>0</v>
      </c>
      <c r="K6179" s="199" t="e">
        <f ca="1"/>
        <v>#NAME?</v>
      </c>
      <c r="T6179" s="199">
        <v>0</v>
      </c>
      <c r="U6179" s="199">
        <v>0</v>
      </c>
    </row>
    <row r="6180" spans="9:21" x14ac:dyDescent="0.3">
      <c r="I6180" s="199">
        <v>0</v>
      </c>
      <c r="J6180" s="199">
        <v>0</v>
      </c>
      <c r="K6180" s="199" t="e">
        <f ca="1"/>
        <v>#NAME?</v>
      </c>
      <c r="T6180" s="199">
        <v>0</v>
      </c>
      <c r="U6180" s="199">
        <v>45864.898769204585</v>
      </c>
    </row>
    <row r="6181" spans="9:21" x14ac:dyDescent="0.3">
      <c r="I6181" s="199">
        <v>0</v>
      </c>
      <c r="J6181" s="199">
        <v>0</v>
      </c>
      <c r="K6181" s="199" t="e">
        <f ca="1"/>
        <v>#NAME?</v>
      </c>
      <c r="T6181" s="199">
        <v>0</v>
      </c>
      <c r="U6181" s="199">
        <v>0</v>
      </c>
    </row>
    <row r="6182" spans="9:21" x14ac:dyDescent="0.3">
      <c r="I6182" s="199">
        <v>0</v>
      </c>
      <c r="J6182" s="199">
        <v>0</v>
      </c>
      <c r="K6182" s="199" t="e">
        <f ca="1"/>
        <v>#NAME?</v>
      </c>
      <c r="T6182" s="199">
        <v>0</v>
      </c>
      <c r="U6182" s="199">
        <v>0</v>
      </c>
    </row>
    <row r="6183" spans="9:21" x14ac:dyDescent="0.3">
      <c r="I6183" s="199">
        <v>0</v>
      </c>
      <c r="J6183" s="199">
        <v>0</v>
      </c>
      <c r="K6183" s="199" t="e">
        <f ca="1"/>
        <v>#NAME?</v>
      </c>
      <c r="T6183" s="199">
        <v>0</v>
      </c>
      <c r="U6183" s="199">
        <v>0</v>
      </c>
    </row>
    <row r="6184" spans="9:21" x14ac:dyDescent="0.3">
      <c r="I6184" s="199">
        <v>0</v>
      </c>
      <c r="J6184" s="199">
        <v>0</v>
      </c>
      <c r="K6184" s="199" t="e">
        <f ca="1"/>
        <v>#NAME?</v>
      </c>
      <c r="T6184" s="199">
        <v>0</v>
      </c>
      <c r="U6184" s="199">
        <v>0</v>
      </c>
    </row>
    <row r="6185" spans="9:21" x14ac:dyDescent="0.3">
      <c r="I6185" s="199">
        <v>0</v>
      </c>
      <c r="J6185" s="199">
        <v>0</v>
      </c>
      <c r="K6185" s="199" t="e">
        <f ca="1"/>
        <v>#NAME?</v>
      </c>
      <c r="T6185" s="199">
        <v>0</v>
      </c>
      <c r="U6185" s="199">
        <v>0</v>
      </c>
    </row>
    <row r="6186" spans="9:21" x14ac:dyDescent="0.3">
      <c r="I6186" s="199">
        <v>0</v>
      </c>
      <c r="J6186" s="199">
        <v>0</v>
      </c>
      <c r="K6186" s="199" t="e">
        <f ca="1"/>
        <v>#NAME?</v>
      </c>
      <c r="T6186" s="199">
        <v>0</v>
      </c>
      <c r="U6186" s="199">
        <v>0</v>
      </c>
    </row>
    <row r="6187" spans="9:21" x14ac:dyDescent="0.3">
      <c r="I6187" s="199">
        <v>0</v>
      </c>
      <c r="J6187" s="199">
        <v>0</v>
      </c>
      <c r="K6187" s="199" t="e">
        <f ca="1"/>
        <v>#NAME?</v>
      </c>
      <c r="T6187" s="199">
        <v>0</v>
      </c>
      <c r="U6187" s="199">
        <v>0</v>
      </c>
    </row>
    <row r="6188" spans="9:21" x14ac:dyDescent="0.3">
      <c r="I6188" s="199">
        <v>0</v>
      </c>
      <c r="J6188" s="199">
        <v>0</v>
      </c>
      <c r="K6188" s="199" t="e">
        <f ca="1"/>
        <v>#NAME?</v>
      </c>
      <c r="T6188" s="199">
        <v>0</v>
      </c>
      <c r="U6188" s="199">
        <v>0</v>
      </c>
    </row>
    <row r="6189" spans="9:21" x14ac:dyDescent="0.3">
      <c r="I6189" s="199">
        <v>0</v>
      </c>
      <c r="J6189" s="199">
        <v>0</v>
      </c>
      <c r="K6189" s="199" t="e">
        <f ca="1"/>
        <v>#NAME?</v>
      </c>
      <c r="T6189" s="199">
        <v>0</v>
      </c>
      <c r="U6189" s="199">
        <v>0</v>
      </c>
    </row>
    <row r="6190" spans="9:21" x14ac:dyDescent="0.3">
      <c r="I6190" s="199">
        <v>0</v>
      </c>
      <c r="J6190" s="199">
        <v>0</v>
      </c>
      <c r="K6190" s="199" t="e">
        <f ca="1"/>
        <v>#NAME?</v>
      </c>
      <c r="T6190" s="199">
        <v>0</v>
      </c>
      <c r="U6190" s="199">
        <v>0</v>
      </c>
    </row>
    <row r="6191" spans="9:21" x14ac:dyDescent="0.3">
      <c r="I6191" s="199">
        <v>0</v>
      </c>
      <c r="J6191" s="199">
        <v>0</v>
      </c>
      <c r="K6191" s="199" t="e">
        <f ca="1"/>
        <v>#NAME?</v>
      </c>
      <c r="T6191" s="199">
        <v>0</v>
      </c>
      <c r="U6191" s="199">
        <v>0</v>
      </c>
    </row>
    <row r="6192" spans="9:21" x14ac:dyDescent="0.3">
      <c r="I6192" s="199">
        <v>43696.765518823777</v>
      </c>
      <c r="J6192" s="199">
        <v>0</v>
      </c>
      <c r="K6192" s="199" t="e">
        <f ca="1"/>
        <v>#NAME?</v>
      </c>
      <c r="T6192" s="199">
        <v>43696.765518823777</v>
      </c>
      <c r="U6192" s="199">
        <v>0</v>
      </c>
    </row>
    <row r="6193" spans="9:21" x14ac:dyDescent="0.3">
      <c r="I6193" s="199">
        <v>0</v>
      </c>
      <c r="J6193" s="199">
        <v>0</v>
      </c>
      <c r="K6193" s="199" t="e">
        <f ca="1"/>
        <v>#NAME?</v>
      </c>
      <c r="T6193" s="199">
        <v>0</v>
      </c>
      <c r="U6193" s="199">
        <v>0</v>
      </c>
    </row>
    <row r="6194" spans="9:21" x14ac:dyDescent="0.3">
      <c r="I6194" s="199">
        <v>0</v>
      </c>
      <c r="J6194" s="199">
        <v>0</v>
      </c>
      <c r="K6194" s="199" t="e">
        <f ca="1"/>
        <v>#NAME?</v>
      </c>
      <c r="T6194" s="199">
        <v>0</v>
      </c>
      <c r="U6194" s="199">
        <v>0</v>
      </c>
    </row>
    <row r="6195" spans="9:21" x14ac:dyDescent="0.3">
      <c r="I6195" s="199">
        <v>0</v>
      </c>
      <c r="J6195" s="199">
        <v>0</v>
      </c>
      <c r="K6195" s="199" t="e">
        <f ca="1"/>
        <v>#NAME?</v>
      </c>
      <c r="T6195" s="199">
        <v>0</v>
      </c>
      <c r="U6195" s="199">
        <v>0</v>
      </c>
    </row>
    <row r="6196" spans="9:21" x14ac:dyDescent="0.3">
      <c r="I6196" s="199">
        <v>0</v>
      </c>
      <c r="J6196" s="199">
        <v>0</v>
      </c>
      <c r="K6196" s="199" t="e">
        <f ca="1"/>
        <v>#NAME?</v>
      </c>
      <c r="T6196" s="199">
        <v>0</v>
      </c>
      <c r="U6196" s="199">
        <v>0</v>
      </c>
    </row>
    <row r="6197" spans="9:21" x14ac:dyDescent="0.3">
      <c r="I6197" s="199">
        <v>0</v>
      </c>
      <c r="J6197" s="199">
        <v>0</v>
      </c>
      <c r="K6197" s="199" t="e">
        <f ca="1"/>
        <v>#NAME?</v>
      </c>
      <c r="T6197" s="199">
        <v>0</v>
      </c>
      <c r="U6197" s="199">
        <v>0</v>
      </c>
    </row>
    <row r="6198" spans="9:21" x14ac:dyDescent="0.3">
      <c r="I6198" s="199">
        <v>0</v>
      </c>
      <c r="J6198" s="199">
        <v>0</v>
      </c>
      <c r="K6198" s="199" t="e">
        <f ca="1"/>
        <v>#NAME?</v>
      </c>
      <c r="T6198" s="199">
        <v>0</v>
      </c>
      <c r="U6198" s="199">
        <v>0</v>
      </c>
    </row>
    <row r="6199" spans="9:21" x14ac:dyDescent="0.3">
      <c r="I6199" s="199">
        <v>0</v>
      </c>
      <c r="J6199" s="199">
        <v>0</v>
      </c>
      <c r="K6199" s="199" t="e">
        <f ca="1"/>
        <v>#NAME?</v>
      </c>
      <c r="T6199" s="199">
        <v>0</v>
      </c>
      <c r="U6199" s="199">
        <v>0</v>
      </c>
    </row>
    <row r="6200" spans="9:21" x14ac:dyDescent="0.3">
      <c r="I6200" s="199">
        <v>0</v>
      </c>
      <c r="J6200" s="199">
        <v>0</v>
      </c>
      <c r="K6200" s="199" t="e">
        <f ca="1"/>
        <v>#NAME?</v>
      </c>
      <c r="T6200" s="199">
        <v>0</v>
      </c>
      <c r="U6200" s="199">
        <v>0</v>
      </c>
    </row>
    <row r="6201" spans="9:21" x14ac:dyDescent="0.3">
      <c r="I6201" s="199">
        <v>0</v>
      </c>
      <c r="J6201" s="199">
        <v>0</v>
      </c>
      <c r="K6201" s="199" t="e">
        <f ca="1"/>
        <v>#NAME?</v>
      </c>
      <c r="T6201" s="199">
        <v>0</v>
      </c>
      <c r="U6201" s="199">
        <v>0</v>
      </c>
    </row>
    <row r="6202" spans="9:21" x14ac:dyDescent="0.3">
      <c r="I6202" s="199">
        <v>0</v>
      </c>
      <c r="J6202" s="199">
        <v>0</v>
      </c>
      <c r="K6202" s="199" t="e">
        <f ca="1"/>
        <v>#NAME?</v>
      </c>
      <c r="T6202" s="199">
        <v>0</v>
      </c>
      <c r="U6202" s="199">
        <v>0</v>
      </c>
    </row>
    <row r="6203" spans="9:21" x14ac:dyDescent="0.3">
      <c r="I6203" s="199">
        <v>0</v>
      </c>
      <c r="J6203" s="199">
        <v>0</v>
      </c>
      <c r="K6203" s="199" t="e">
        <f ca="1"/>
        <v>#NAME?</v>
      </c>
      <c r="T6203" s="199">
        <v>0</v>
      </c>
      <c r="U6203" s="199">
        <v>0</v>
      </c>
    </row>
    <row r="6204" spans="9:21" x14ac:dyDescent="0.3">
      <c r="I6204" s="199">
        <v>0</v>
      </c>
      <c r="J6204" s="199">
        <v>0</v>
      </c>
      <c r="K6204" s="199" t="e">
        <f ca="1"/>
        <v>#NAME?</v>
      </c>
      <c r="T6204" s="199">
        <v>0</v>
      </c>
      <c r="U6204" s="199">
        <v>0</v>
      </c>
    </row>
    <row r="6205" spans="9:21" x14ac:dyDescent="0.3">
      <c r="I6205" s="199">
        <v>0</v>
      </c>
      <c r="J6205" s="199">
        <v>0</v>
      </c>
      <c r="K6205" s="199" t="e">
        <f ca="1"/>
        <v>#NAME?</v>
      </c>
      <c r="T6205" s="199">
        <v>0</v>
      </c>
      <c r="U6205" s="199">
        <v>0</v>
      </c>
    </row>
    <row r="6206" spans="9:21" x14ac:dyDescent="0.3">
      <c r="I6206" s="199">
        <v>0</v>
      </c>
      <c r="J6206" s="199">
        <v>0</v>
      </c>
      <c r="K6206" s="199" t="e">
        <f ca="1"/>
        <v>#NAME?</v>
      </c>
      <c r="T6206" s="199">
        <v>0</v>
      </c>
      <c r="U6206" s="199">
        <v>93872.395987305979</v>
      </c>
    </row>
    <row r="6207" spans="9:21" x14ac:dyDescent="0.3">
      <c r="I6207" s="199">
        <v>0</v>
      </c>
      <c r="J6207" s="199">
        <v>0</v>
      </c>
      <c r="K6207" s="199" t="e">
        <f ca="1"/>
        <v>#NAME?</v>
      </c>
      <c r="T6207" s="199">
        <v>0</v>
      </c>
      <c r="U6207" s="199">
        <v>0</v>
      </c>
    </row>
    <row r="6208" spans="9:21" x14ac:dyDescent="0.3">
      <c r="I6208" s="199">
        <v>0</v>
      </c>
      <c r="J6208" s="199">
        <v>0</v>
      </c>
      <c r="K6208" s="199" t="e">
        <f ca="1"/>
        <v>#NAME?</v>
      </c>
      <c r="T6208" s="199">
        <v>0</v>
      </c>
      <c r="U6208" s="199">
        <v>0</v>
      </c>
    </row>
    <row r="6209" spans="9:21" x14ac:dyDescent="0.3">
      <c r="I6209" s="199">
        <v>0</v>
      </c>
      <c r="J6209" s="199">
        <v>0</v>
      </c>
      <c r="K6209" s="199" t="e">
        <f ca="1"/>
        <v>#NAME?</v>
      </c>
      <c r="T6209" s="199">
        <v>0</v>
      </c>
      <c r="U6209" s="199">
        <v>0</v>
      </c>
    </row>
    <row r="6210" spans="9:21" x14ac:dyDescent="0.3">
      <c r="I6210" s="199">
        <v>0</v>
      </c>
      <c r="J6210" s="199">
        <v>0</v>
      </c>
      <c r="K6210" s="199" t="e">
        <f ca="1"/>
        <v>#NAME?</v>
      </c>
      <c r="T6210" s="199">
        <v>0</v>
      </c>
      <c r="U6210" s="199">
        <v>0</v>
      </c>
    </row>
    <row r="6211" spans="9:21" x14ac:dyDescent="0.3">
      <c r="I6211" s="199">
        <v>0</v>
      </c>
      <c r="J6211" s="199">
        <v>0</v>
      </c>
      <c r="K6211" s="199" t="e">
        <f ca="1"/>
        <v>#NAME?</v>
      </c>
      <c r="T6211" s="199">
        <v>0</v>
      </c>
      <c r="U6211" s="199">
        <v>0</v>
      </c>
    </row>
    <row r="6212" spans="9:21" x14ac:dyDescent="0.3">
      <c r="I6212" s="199">
        <v>0</v>
      </c>
      <c r="J6212" s="199">
        <v>0</v>
      </c>
      <c r="K6212" s="199" t="e">
        <f ca="1"/>
        <v>#NAME?</v>
      </c>
      <c r="T6212" s="199">
        <v>0</v>
      </c>
      <c r="U6212" s="199">
        <v>0</v>
      </c>
    </row>
    <row r="6213" spans="9:21" x14ac:dyDescent="0.3">
      <c r="I6213" s="199">
        <v>0</v>
      </c>
      <c r="J6213" s="199">
        <v>0</v>
      </c>
      <c r="K6213" s="199" t="e">
        <f ca="1"/>
        <v>#NAME?</v>
      </c>
      <c r="T6213" s="199">
        <v>0</v>
      </c>
      <c r="U6213" s="199">
        <v>0</v>
      </c>
    </row>
    <row r="6214" spans="9:21" x14ac:dyDescent="0.3">
      <c r="I6214" s="199">
        <v>0</v>
      </c>
      <c r="J6214" s="199">
        <v>0</v>
      </c>
      <c r="K6214" s="199" t="e">
        <f ca="1"/>
        <v>#NAME?</v>
      </c>
      <c r="T6214" s="199">
        <v>0</v>
      </c>
      <c r="U6214" s="199">
        <v>0</v>
      </c>
    </row>
    <row r="6215" spans="9:21" x14ac:dyDescent="0.3">
      <c r="I6215" s="199">
        <v>0</v>
      </c>
      <c r="J6215" s="199">
        <v>0</v>
      </c>
      <c r="K6215" s="199" t="e">
        <f ca="1"/>
        <v>#NAME?</v>
      </c>
      <c r="T6215" s="199">
        <v>0</v>
      </c>
      <c r="U6215" s="199">
        <v>0</v>
      </c>
    </row>
    <row r="6216" spans="9:21" x14ac:dyDescent="0.3">
      <c r="I6216" s="199">
        <v>0</v>
      </c>
      <c r="J6216" s="199">
        <v>0</v>
      </c>
      <c r="K6216" s="199" t="e">
        <f ca="1"/>
        <v>#NAME?</v>
      </c>
      <c r="T6216" s="199">
        <v>0</v>
      </c>
      <c r="U6216" s="199">
        <v>0</v>
      </c>
    </row>
    <row r="6217" spans="9:21" x14ac:dyDescent="0.3">
      <c r="I6217" s="199">
        <v>0</v>
      </c>
      <c r="J6217" s="199">
        <v>0</v>
      </c>
      <c r="K6217" s="199" t="e">
        <f ca="1"/>
        <v>#NAME?</v>
      </c>
      <c r="T6217" s="199">
        <v>0</v>
      </c>
      <c r="U6217" s="199">
        <v>0</v>
      </c>
    </row>
    <row r="6218" spans="9:21" x14ac:dyDescent="0.3">
      <c r="I6218" s="199">
        <v>0</v>
      </c>
      <c r="J6218" s="199">
        <v>0</v>
      </c>
      <c r="K6218" s="199" t="e">
        <f ca="1"/>
        <v>#NAME?</v>
      </c>
      <c r="T6218" s="199">
        <v>0</v>
      </c>
      <c r="U6218" s="199">
        <v>0</v>
      </c>
    </row>
    <row r="6219" spans="9:21" x14ac:dyDescent="0.3">
      <c r="I6219" s="199">
        <v>0</v>
      </c>
      <c r="J6219" s="199">
        <v>0</v>
      </c>
      <c r="K6219" s="199" t="e">
        <f ca="1"/>
        <v>#NAME?</v>
      </c>
      <c r="T6219" s="199">
        <v>0</v>
      </c>
      <c r="U6219" s="199">
        <v>0</v>
      </c>
    </row>
    <row r="6220" spans="9:21" x14ac:dyDescent="0.3">
      <c r="I6220" s="199">
        <v>0</v>
      </c>
      <c r="J6220" s="199">
        <v>0</v>
      </c>
      <c r="K6220" s="199" t="e">
        <f ca="1"/>
        <v>#NAME?</v>
      </c>
      <c r="T6220" s="199">
        <v>0</v>
      </c>
      <c r="U6220" s="199">
        <v>0</v>
      </c>
    </row>
    <row r="6221" spans="9:21" x14ac:dyDescent="0.3">
      <c r="I6221" s="199">
        <v>0</v>
      </c>
      <c r="J6221" s="199">
        <v>0</v>
      </c>
      <c r="K6221" s="199" t="e">
        <f ca="1"/>
        <v>#NAME?</v>
      </c>
      <c r="T6221" s="199">
        <v>0</v>
      </c>
      <c r="U6221" s="199">
        <v>0</v>
      </c>
    </row>
    <row r="6222" spans="9:21" x14ac:dyDescent="0.3">
      <c r="I6222" s="199">
        <v>0</v>
      </c>
      <c r="J6222" s="199">
        <v>0</v>
      </c>
      <c r="K6222" s="199" t="e">
        <f ca="1"/>
        <v>#NAME?</v>
      </c>
      <c r="T6222" s="199">
        <v>0</v>
      </c>
      <c r="U6222" s="199">
        <v>0</v>
      </c>
    </row>
    <row r="6223" spans="9:21" x14ac:dyDescent="0.3">
      <c r="I6223" s="199">
        <v>0</v>
      </c>
      <c r="J6223" s="199">
        <v>0</v>
      </c>
      <c r="K6223" s="199" t="e">
        <f ca="1"/>
        <v>#NAME?</v>
      </c>
      <c r="T6223" s="199">
        <v>0</v>
      </c>
      <c r="U6223" s="199">
        <v>0</v>
      </c>
    </row>
    <row r="6224" spans="9:21" x14ac:dyDescent="0.3">
      <c r="I6224" s="199">
        <v>0</v>
      </c>
      <c r="J6224" s="199">
        <v>0</v>
      </c>
      <c r="K6224" s="199" t="e">
        <f ca="1"/>
        <v>#NAME?</v>
      </c>
      <c r="T6224" s="199">
        <v>0</v>
      </c>
      <c r="U6224" s="199">
        <v>0</v>
      </c>
    </row>
    <row r="6225" spans="9:21" x14ac:dyDescent="0.3">
      <c r="I6225" s="199">
        <v>0</v>
      </c>
      <c r="J6225" s="199">
        <v>0</v>
      </c>
      <c r="K6225" s="199" t="e">
        <f ca="1"/>
        <v>#NAME?</v>
      </c>
      <c r="T6225" s="199">
        <v>0</v>
      </c>
      <c r="U6225" s="199">
        <v>0</v>
      </c>
    </row>
    <row r="6226" spans="9:21" x14ac:dyDescent="0.3">
      <c r="I6226" s="199">
        <v>14264.698056822639</v>
      </c>
      <c r="J6226" s="199">
        <v>0</v>
      </c>
      <c r="K6226" s="199" t="e">
        <f ca="1"/>
        <v>#NAME?</v>
      </c>
      <c r="T6226" s="199">
        <v>14264.698056822639</v>
      </c>
      <c r="U6226" s="199">
        <v>0</v>
      </c>
    </row>
    <row r="6227" spans="9:21" x14ac:dyDescent="0.3">
      <c r="I6227" s="199">
        <v>0</v>
      </c>
      <c r="J6227" s="199">
        <v>0</v>
      </c>
      <c r="K6227" s="199" t="e">
        <f ca="1"/>
        <v>#NAME?</v>
      </c>
      <c r="T6227" s="199">
        <v>0</v>
      </c>
      <c r="U6227" s="199">
        <v>0</v>
      </c>
    </row>
    <row r="6228" spans="9:21" x14ac:dyDescent="0.3">
      <c r="I6228" s="199">
        <v>0</v>
      </c>
      <c r="J6228" s="199">
        <v>0</v>
      </c>
      <c r="K6228" s="199" t="e">
        <f ca="1"/>
        <v>#NAME?</v>
      </c>
      <c r="T6228" s="199">
        <v>0</v>
      </c>
      <c r="U6228" s="199">
        <v>0</v>
      </c>
    </row>
    <row r="6229" spans="9:21" x14ac:dyDescent="0.3">
      <c r="I6229" s="199">
        <v>0</v>
      </c>
      <c r="J6229" s="199">
        <v>0</v>
      </c>
      <c r="K6229" s="199" t="e">
        <f ca="1"/>
        <v>#NAME?</v>
      </c>
      <c r="T6229" s="199">
        <v>0</v>
      </c>
      <c r="U6229" s="199">
        <v>0</v>
      </c>
    </row>
    <row r="6230" spans="9:21" x14ac:dyDescent="0.3">
      <c r="I6230" s="199">
        <v>0</v>
      </c>
      <c r="J6230" s="199">
        <v>0</v>
      </c>
      <c r="K6230" s="199" t="e">
        <f ca="1"/>
        <v>#NAME?</v>
      </c>
      <c r="T6230" s="199">
        <v>0</v>
      </c>
      <c r="U6230" s="199">
        <v>0</v>
      </c>
    </row>
    <row r="6231" spans="9:21" x14ac:dyDescent="0.3">
      <c r="I6231" s="199">
        <v>0</v>
      </c>
      <c r="J6231" s="199">
        <v>0</v>
      </c>
      <c r="K6231" s="199" t="e">
        <f ca="1"/>
        <v>#NAME?</v>
      </c>
      <c r="T6231" s="199">
        <v>0</v>
      </c>
      <c r="U6231" s="199">
        <v>0</v>
      </c>
    </row>
    <row r="6232" spans="9:21" x14ac:dyDescent="0.3">
      <c r="I6232" s="199">
        <v>0</v>
      </c>
      <c r="J6232" s="199">
        <v>0</v>
      </c>
      <c r="K6232" s="199" t="e">
        <f ca="1"/>
        <v>#NAME?</v>
      </c>
      <c r="T6232" s="199">
        <v>0</v>
      </c>
      <c r="U6232" s="199">
        <v>0</v>
      </c>
    </row>
    <row r="6233" spans="9:21" x14ac:dyDescent="0.3">
      <c r="I6233" s="199">
        <v>0</v>
      </c>
      <c r="J6233" s="199">
        <v>0</v>
      </c>
      <c r="K6233" s="199" t="e">
        <f ca="1"/>
        <v>#NAME?</v>
      </c>
      <c r="T6233" s="199">
        <v>0</v>
      </c>
      <c r="U6233" s="199">
        <v>0</v>
      </c>
    </row>
    <row r="6234" spans="9:21" x14ac:dyDescent="0.3">
      <c r="I6234" s="199">
        <v>0</v>
      </c>
      <c r="J6234" s="199">
        <v>0</v>
      </c>
      <c r="K6234" s="199" t="e">
        <f ca="1"/>
        <v>#NAME?</v>
      </c>
      <c r="T6234" s="199">
        <v>0</v>
      </c>
      <c r="U6234" s="199">
        <v>0</v>
      </c>
    </row>
    <row r="6235" spans="9:21" x14ac:dyDescent="0.3">
      <c r="I6235" s="199">
        <v>0</v>
      </c>
      <c r="J6235" s="199">
        <v>0</v>
      </c>
      <c r="K6235" s="199" t="e">
        <f ca="1"/>
        <v>#NAME?</v>
      </c>
      <c r="T6235" s="199">
        <v>0</v>
      </c>
      <c r="U6235" s="199">
        <v>0</v>
      </c>
    </row>
    <row r="6236" spans="9:21" x14ac:dyDescent="0.3">
      <c r="I6236" s="199">
        <v>0</v>
      </c>
      <c r="J6236" s="199">
        <v>0</v>
      </c>
      <c r="K6236" s="199" t="e">
        <f ca="1"/>
        <v>#NAME?</v>
      </c>
      <c r="T6236" s="199">
        <v>0</v>
      </c>
      <c r="U6236" s="199">
        <v>237780.03763361817</v>
      </c>
    </row>
    <row r="6237" spans="9:21" x14ac:dyDescent="0.3">
      <c r="I6237" s="199">
        <v>0</v>
      </c>
      <c r="J6237" s="199">
        <v>0</v>
      </c>
      <c r="K6237" s="199" t="e">
        <f ca="1"/>
        <v>#NAME?</v>
      </c>
      <c r="T6237" s="199">
        <v>0</v>
      </c>
      <c r="U6237" s="199">
        <v>0</v>
      </c>
    </row>
    <row r="6238" spans="9:21" x14ac:dyDescent="0.3">
      <c r="I6238" s="199">
        <v>0</v>
      </c>
      <c r="J6238" s="199">
        <v>0</v>
      </c>
      <c r="K6238" s="199" t="e">
        <f ca="1"/>
        <v>#NAME?</v>
      </c>
      <c r="T6238" s="199">
        <v>0</v>
      </c>
      <c r="U6238" s="199">
        <v>0</v>
      </c>
    </row>
    <row r="6239" spans="9:21" x14ac:dyDescent="0.3">
      <c r="I6239" s="199">
        <v>0</v>
      </c>
      <c r="J6239" s="199">
        <v>0</v>
      </c>
      <c r="K6239" s="199" t="e">
        <f ca="1"/>
        <v>#NAME?</v>
      </c>
      <c r="T6239" s="199">
        <v>0</v>
      </c>
      <c r="U6239" s="199">
        <v>0</v>
      </c>
    </row>
    <row r="6240" spans="9:21" x14ac:dyDescent="0.3">
      <c r="I6240" s="199">
        <v>0</v>
      </c>
      <c r="J6240" s="199">
        <v>0</v>
      </c>
      <c r="K6240" s="199" t="e">
        <f ca="1"/>
        <v>#NAME?</v>
      </c>
      <c r="T6240" s="199">
        <v>0</v>
      </c>
      <c r="U6240" s="199">
        <v>0</v>
      </c>
    </row>
    <row r="6241" spans="9:21" x14ac:dyDescent="0.3">
      <c r="I6241" s="199">
        <v>0</v>
      </c>
      <c r="J6241" s="199">
        <v>0</v>
      </c>
      <c r="K6241" s="199" t="e">
        <f ca="1"/>
        <v>#NAME?</v>
      </c>
      <c r="T6241" s="199">
        <v>0</v>
      </c>
      <c r="U6241" s="199">
        <v>0</v>
      </c>
    </row>
    <row r="6242" spans="9:21" x14ac:dyDescent="0.3">
      <c r="I6242" s="199">
        <v>0</v>
      </c>
      <c r="J6242" s="199">
        <v>0</v>
      </c>
      <c r="K6242" s="199" t="e">
        <f ca="1"/>
        <v>#NAME?</v>
      </c>
      <c r="T6242" s="199">
        <v>0</v>
      </c>
      <c r="U6242" s="199">
        <v>15549.319509636049</v>
      </c>
    </row>
    <row r="6243" spans="9:21" x14ac:dyDescent="0.3">
      <c r="I6243" s="199">
        <v>0</v>
      </c>
      <c r="J6243" s="199">
        <v>0</v>
      </c>
      <c r="K6243" s="199" t="e">
        <f ca="1"/>
        <v>#NAME?</v>
      </c>
      <c r="T6243" s="199">
        <v>0</v>
      </c>
      <c r="U6243" s="199">
        <v>0</v>
      </c>
    </row>
    <row r="6244" spans="9:21" x14ac:dyDescent="0.3">
      <c r="I6244" s="199">
        <v>0</v>
      </c>
      <c r="J6244" s="199">
        <v>0</v>
      </c>
      <c r="K6244" s="199" t="e">
        <f ca="1"/>
        <v>#NAME?</v>
      </c>
      <c r="T6244" s="199">
        <v>0</v>
      </c>
      <c r="U6244" s="199">
        <v>0</v>
      </c>
    </row>
    <row r="6245" spans="9:21" x14ac:dyDescent="0.3">
      <c r="I6245" s="199">
        <v>0</v>
      </c>
      <c r="J6245" s="199">
        <v>0</v>
      </c>
      <c r="K6245" s="199" t="e">
        <f ca="1"/>
        <v>#NAME?</v>
      </c>
      <c r="T6245" s="199">
        <v>0</v>
      </c>
      <c r="U6245" s="199">
        <v>0</v>
      </c>
    </row>
    <row r="6246" spans="9:21" x14ac:dyDescent="0.3">
      <c r="I6246" s="199">
        <v>0</v>
      </c>
      <c r="J6246" s="199">
        <v>0</v>
      </c>
      <c r="K6246" s="199" t="e">
        <f ca="1"/>
        <v>#NAME?</v>
      </c>
      <c r="T6246" s="199">
        <v>0</v>
      </c>
      <c r="U6246" s="199">
        <v>0</v>
      </c>
    </row>
    <row r="6247" spans="9:21" x14ac:dyDescent="0.3">
      <c r="I6247" s="199">
        <v>0</v>
      </c>
      <c r="J6247" s="199">
        <v>0</v>
      </c>
      <c r="K6247" s="199" t="e">
        <f ca="1"/>
        <v>#NAME?</v>
      </c>
      <c r="T6247" s="199">
        <v>0</v>
      </c>
      <c r="U6247" s="199">
        <v>0</v>
      </c>
    </row>
    <row r="6248" spans="9:21" x14ac:dyDescent="0.3">
      <c r="I6248" s="199">
        <v>0</v>
      </c>
      <c r="J6248" s="199">
        <v>0</v>
      </c>
      <c r="K6248" s="199" t="e">
        <f ca="1"/>
        <v>#NAME?</v>
      </c>
      <c r="T6248" s="199">
        <v>0</v>
      </c>
      <c r="U6248" s="199">
        <v>0</v>
      </c>
    </row>
    <row r="6249" spans="9:21" x14ac:dyDescent="0.3">
      <c r="I6249" s="199">
        <v>0</v>
      </c>
      <c r="J6249" s="199">
        <v>0</v>
      </c>
      <c r="K6249" s="199" t="e">
        <f ca="1"/>
        <v>#NAME?</v>
      </c>
      <c r="T6249" s="199">
        <v>0</v>
      </c>
      <c r="U6249" s="199">
        <v>0</v>
      </c>
    </row>
    <row r="6250" spans="9:21" x14ac:dyDescent="0.3">
      <c r="I6250" s="199">
        <v>0</v>
      </c>
      <c r="J6250" s="199">
        <v>0</v>
      </c>
      <c r="K6250" s="199" t="e">
        <f ca="1"/>
        <v>#NAME?</v>
      </c>
      <c r="T6250" s="199">
        <v>0</v>
      </c>
      <c r="U6250" s="199">
        <v>0</v>
      </c>
    </row>
    <row r="6251" spans="9:21" x14ac:dyDescent="0.3">
      <c r="I6251" s="199">
        <v>0</v>
      </c>
      <c r="J6251" s="199">
        <v>0</v>
      </c>
      <c r="K6251" s="199" t="e">
        <f ca="1"/>
        <v>#NAME?</v>
      </c>
      <c r="T6251" s="199">
        <v>0</v>
      </c>
      <c r="U6251" s="199">
        <v>0</v>
      </c>
    </row>
    <row r="6252" spans="9:21" x14ac:dyDescent="0.3">
      <c r="I6252" s="199">
        <v>0</v>
      </c>
      <c r="J6252" s="199">
        <v>0</v>
      </c>
      <c r="K6252" s="199" t="e">
        <f ca="1"/>
        <v>#NAME?</v>
      </c>
      <c r="T6252" s="199">
        <v>0</v>
      </c>
      <c r="U6252" s="199">
        <v>0</v>
      </c>
    </row>
    <row r="6253" spans="9:21" x14ac:dyDescent="0.3">
      <c r="I6253" s="199">
        <v>0</v>
      </c>
      <c r="J6253" s="199">
        <v>0</v>
      </c>
      <c r="K6253" s="199" t="e">
        <f ca="1"/>
        <v>#NAME?</v>
      </c>
      <c r="T6253" s="199">
        <v>0</v>
      </c>
      <c r="U6253" s="199">
        <v>0</v>
      </c>
    </row>
    <row r="6254" spans="9:21" x14ac:dyDescent="0.3">
      <c r="I6254" s="199">
        <v>0</v>
      </c>
      <c r="J6254" s="199">
        <v>0</v>
      </c>
      <c r="K6254" s="199" t="e">
        <f ca="1"/>
        <v>#NAME?</v>
      </c>
      <c r="T6254" s="199">
        <v>0</v>
      </c>
      <c r="U6254" s="199">
        <v>0</v>
      </c>
    </row>
    <row r="6255" spans="9:21" x14ac:dyDescent="0.3">
      <c r="I6255" s="199">
        <v>0</v>
      </c>
      <c r="J6255" s="199">
        <v>0</v>
      </c>
      <c r="K6255" s="199" t="e">
        <f ca="1"/>
        <v>#NAME?</v>
      </c>
      <c r="T6255" s="199">
        <v>0</v>
      </c>
      <c r="U6255" s="199">
        <v>0</v>
      </c>
    </row>
    <row r="6256" spans="9:21" x14ac:dyDescent="0.3">
      <c r="I6256" s="199">
        <v>0</v>
      </c>
      <c r="J6256" s="199">
        <v>0</v>
      </c>
      <c r="K6256" s="199" t="e">
        <f ca="1"/>
        <v>#NAME?</v>
      </c>
      <c r="T6256" s="199">
        <v>0</v>
      </c>
      <c r="U6256" s="199">
        <v>0</v>
      </c>
    </row>
    <row r="6257" spans="9:21" x14ac:dyDescent="0.3">
      <c r="I6257" s="199">
        <v>0</v>
      </c>
      <c r="J6257" s="199">
        <v>0</v>
      </c>
      <c r="K6257" s="199" t="e">
        <f ca="1"/>
        <v>#NAME?</v>
      </c>
      <c r="T6257" s="199">
        <v>0</v>
      </c>
      <c r="U6257" s="199">
        <v>0</v>
      </c>
    </row>
    <row r="6258" spans="9:21" x14ac:dyDescent="0.3">
      <c r="I6258" s="199">
        <v>0</v>
      </c>
      <c r="J6258" s="199">
        <v>0</v>
      </c>
      <c r="K6258" s="199" t="e">
        <f ca="1"/>
        <v>#NAME?</v>
      </c>
      <c r="T6258" s="199">
        <v>0</v>
      </c>
      <c r="U6258" s="199">
        <v>0</v>
      </c>
    </row>
    <row r="6259" spans="9:21" x14ac:dyDescent="0.3">
      <c r="I6259" s="199">
        <v>0</v>
      </c>
      <c r="J6259" s="199">
        <v>0</v>
      </c>
      <c r="K6259" s="199" t="e">
        <f ca="1"/>
        <v>#NAME?</v>
      </c>
      <c r="T6259" s="199">
        <v>0</v>
      </c>
      <c r="U6259" s="199">
        <v>0</v>
      </c>
    </row>
    <row r="6260" spans="9:21" x14ac:dyDescent="0.3">
      <c r="I6260" s="199">
        <v>0</v>
      </c>
      <c r="J6260" s="199">
        <v>0</v>
      </c>
      <c r="K6260" s="199" t="e">
        <f ca="1"/>
        <v>#NAME?</v>
      </c>
      <c r="T6260" s="199">
        <v>0</v>
      </c>
      <c r="U6260" s="199">
        <v>0</v>
      </c>
    </row>
    <row r="6261" spans="9:21" x14ac:dyDescent="0.3">
      <c r="I6261" s="199">
        <v>0</v>
      </c>
      <c r="J6261" s="199">
        <v>0</v>
      </c>
      <c r="K6261" s="199" t="e">
        <f ca="1"/>
        <v>#NAME?</v>
      </c>
      <c r="T6261" s="199">
        <v>0</v>
      </c>
      <c r="U6261" s="199">
        <v>20806.524495620197</v>
      </c>
    </row>
    <row r="6262" spans="9:21" x14ac:dyDescent="0.3">
      <c r="I6262" s="199">
        <v>0</v>
      </c>
      <c r="J6262" s="199">
        <v>0</v>
      </c>
      <c r="K6262" s="199" t="e">
        <f ca="1"/>
        <v>#NAME?</v>
      </c>
      <c r="T6262" s="199">
        <v>0</v>
      </c>
      <c r="U6262" s="199">
        <v>0</v>
      </c>
    </row>
    <row r="6263" spans="9:21" x14ac:dyDescent="0.3">
      <c r="I6263" s="199">
        <v>0</v>
      </c>
      <c r="J6263" s="199">
        <v>0</v>
      </c>
      <c r="K6263" s="199" t="e">
        <f ca="1"/>
        <v>#NAME?</v>
      </c>
      <c r="T6263" s="199">
        <v>0</v>
      </c>
      <c r="U6263" s="199">
        <v>0</v>
      </c>
    </row>
    <row r="6264" spans="9:21" x14ac:dyDescent="0.3">
      <c r="I6264" s="199">
        <v>0</v>
      </c>
      <c r="J6264" s="199">
        <v>0</v>
      </c>
      <c r="K6264" s="199" t="e">
        <f ca="1"/>
        <v>#NAME?</v>
      </c>
      <c r="T6264" s="199">
        <v>0</v>
      </c>
      <c r="U6264" s="199">
        <v>0</v>
      </c>
    </row>
    <row r="6265" spans="9:21" x14ac:dyDescent="0.3">
      <c r="I6265" s="199">
        <v>0</v>
      </c>
      <c r="J6265" s="199">
        <v>0</v>
      </c>
      <c r="K6265" s="199" t="e">
        <f ca="1"/>
        <v>#NAME?</v>
      </c>
      <c r="T6265" s="199">
        <v>0</v>
      </c>
      <c r="U6265" s="199">
        <v>0</v>
      </c>
    </row>
    <row r="6266" spans="9:21" x14ac:dyDescent="0.3">
      <c r="I6266" s="199">
        <v>0</v>
      </c>
      <c r="J6266" s="199">
        <v>0</v>
      </c>
      <c r="K6266" s="199" t="e">
        <f ca="1"/>
        <v>#NAME?</v>
      </c>
      <c r="T6266" s="199">
        <v>0</v>
      </c>
      <c r="U6266" s="199">
        <v>0</v>
      </c>
    </row>
    <row r="6267" spans="9:21" x14ac:dyDescent="0.3">
      <c r="I6267" s="199">
        <v>0</v>
      </c>
      <c r="J6267" s="199">
        <v>0</v>
      </c>
      <c r="K6267" s="199" t="e">
        <f ca="1"/>
        <v>#NAME?</v>
      </c>
      <c r="T6267" s="199">
        <v>0</v>
      </c>
      <c r="U6267" s="199">
        <v>0</v>
      </c>
    </row>
    <row r="6268" spans="9:21" x14ac:dyDescent="0.3">
      <c r="I6268" s="199">
        <v>0</v>
      </c>
      <c r="J6268" s="199">
        <v>0</v>
      </c>
      <c r="K6268" s="199" t="e">
        <f ca="1"/>
        <v>#NAME?</v>
      </c>
      <c r="T6268" s="199">
        <v>0</v>
      </c>
      <c r="U6268" s="199">
        <v>0</v>
      </c>
    </row>
    <row r="6269" spans="9:21" x14ac:dyDescent="0.3">
      <c r="I6269" s="199">
        <v>0</v>
      </c>
      <c r="J6269" s="199">
        <v>0</v>
      </c>
      <c r="K6269" s="199" t="e">
        <f ca="1"/>
        <v>#NAME?</v>
      </c>
      <c r="T6269" s="199">
        <v>0</v>
      </c>
      <c r="U6269" s="199">
        <v>0</v>
      </c>
    </row>
    <row r="6270" spans="9:21" x14ac:dyDescent="0.3">
      <c r="I6270" s="199">
        <v>0</v>
      </c>
      <c r="J6270" s="199">
        <v>0</v>
      </c>
      <c r="K6270" s="199" t="e">
        <f ca="1"/>
        <v>#NAME?</v>
      </c>
      <c r="T6270" s="199">
        <v>0</v>
      </c>
      <c r="U6270" s="199">
        <v>0</v>
      </c>
    </row>
    <row r="6271" spans="9:21" x14ac:dyDescent="0.3">
      <c r="I6271" s="199">
        <v>0</v>
      </c>
      <c r="J6271" s="199">
        <v>0</v>
      </c>
      <c r="K6271" s="199" t="e">
        <f ca="1"/>
        <v>#NAME?</v>
      </c>
      <c r="T6271" s="199">
        <v>0</v>
      </c>
      <c r="U6271" s="199">
        <v>0</v>
      </c>
    </row>
    <row r="6272" spans="9:21" x14ac:dyDescent="0.3">
      <c r="I6272" s="199">
        <v>0</v>
      </c>
      <c r="J6272" s="199">
        <v>0</v>
      </c>
      <c r="K6272" s="199" t="e">
        <f ca="1"/>
        <v>#NAME?</v>
      </c>
      <c r="T6272" s="199">
        <v>0</v>
      </c>
      <c r="U6272" s="199">
        <v>0</v>
      </c>
    </row>
    <row r="6273" spans="9:21" x14ac:dyDescent="0.3">
      <c r="I6273" s="199">
        <v>0</v>
      </c>
      <c r="J6273" s="199">
        <v>0</v>
      </c>
      <c r="K6273" s="199" t="e">
        <f ca="1"/>
        <v>#NAME?</v>
      </c>
      <c r="T6273" s="199">
        <v>0</v>
      </c>
      <c r="U6273" s="199">
        <v>8764.1622213003084</v>
      </c>
    </row>
    <row r="6274" spans="9:21" x14ac:dyDescent="0.3">
      <c r="I6274" s="199">
        <v>0</v>
      </c>
      <c r="J6274" s="199">
        <v>0</v>
      </c>
      <c r="K6274" s="199" t="e">
        <f ca="1"/>
        <v>#NAME?</v>
      </c>
      <c r="T6274" s="199">
        <v>0</v>
      </c>
      <c r="U6274" s="199">
        <v>52522.924030591821</v>
      </c>
    </row>
    <row r="6275" spans="9:21" x14ac:dyDescent="0.3">
      <c r="I6275" s="199">
        <v>0</v>
      </c>
      <c r="J6275" s="199">
        <v>0</v>
      </c>
      <c r="K6275" s="199" t="e">
        <f ca="1"/>
        <v>#NAME?</v>
      </c>
      <c r="T6275" s="199">
        <v>0</v>
      </c>
      <c r="U6275" s="199">
        <v>0</v>
      </c>
    </row>
    <row r="6276" spans="9:21" x14ac:dyDescent="0.3">
      <c r="I6276" s="199">
        <v>0</v>
      </c>
      <c r="J6276" s="199">
        <v>0</v>
      </c>
      <c r="K6276" s="199" t="e">
        <f ca="1"/>
        <v>#NAME?</v>
      </c>
      <c r="T6276" s="199">
        <v>0</v>
      </c>
      <c r="U6276" s="199">
        <v>0</v>
      </c>
    </row>
    <row r="6277" spans="9:21" x14ac:dyDescent="0.3">
      <c r="I6277" s="199">
        <v>313122.15601482225</v>
      </c>
      <c r="J6277" s="199">
        <v>0</v>
      </c>
      <c r="K6277" s="199" t="e">
        <f ca="1"/>
        <v>#NAME?</v>
      </c>
      <c r="T6277" s="199">
        <v>313122.15601482225</v>
      </c>
      <c r="U6277" s="199">
        <v>0</v>
      </c>
    </row>
    <row r="6278" spans="9:21" x14ac:dyDescent="0.3">
      <c r="I6278" s="199">
        <v>0</v>
      </c>
      <c r="J6278" s="199">
        <v>0</v>
      </c>
      <c r="K6278" s="199" t="e">
        <f ca="1"/>
        <v>#NAME?</v>
      </c>
      <c r="T6278" s="199">
        <v>0</v>
      </c>
      <c r="U6278" s="199">
        <v>32741.050922244216</v>
      </c>
    </row>
    <row r="6279" spans="9:21" x14ac:dyDescent="0.3">
      <c r="I6279" s="199">
        <v>0</v>
      </c>
      <c r="J6279" s="199">
        <v>0</v>
      </c>
      <c r="K6279" s="199" t="e">
        <f ca="1"/>
        <v>#NAME?</v>
      </c>
      <c r="T6279" s="199">
        <v>0</v>
      </c>
      <c r="U6279" s="199">
        <v>0</v>
      </c>
    </row>
    <row r="6280" spans="9:21" x14ac:dyDescent="0.3">
      <c r="I6280" s="199">
        <v>0</v>
      </c>
      <c r="J6280" s="199">
        <v>0</v>
      </c>
      <c r="K6280" s="199" t="e">
        <f ca="1"/>
        <v>#NAME?</v>
      </c>
      <c r="T6280" s="199">
        <v>0</v>
      </c>
      <c r="U6280" s="199">
        <v>0</v>
      </c>
    </row>
    <row r="6281" spans="9:21" x14ac:dyDescent="0.3">
      <c r="I6281" s="199">
        <v>0</v>
      </c>
      <c r="J6281" s="199">
        <v>0</v>
      </c>
      <c r="K6281" s="199" t="e">
        <f ca="1"/>
        <v>#NAME?</v>
      </c>
      <c r="T6281" s="199">
        <v>0</v>
      </c>
      <c r="U6281" s="199">
        <v>0</v>
      </c>
    </row>
    <row r="6282" spans="9:21" x14ac:dyDescent="0.3">
      <c r="I6282" s="199">
        <v>0</v>
      </c>
      <c r="J6282" s="199">
        <v>0</v>
      </c>
      <c r="K6282" s="199" t="e">
        <f ca="1"/>
        <v>#NAME?</v>
      </c>
      <c r="T6282" s="199">
        <v>0</v>
      </c>
      <c r="U6282" s="199">
        <v>0</v>
      </c>
    </row>
    <row r="6283" spans="9:21" x14ac:dyDescent="0.3">
      <c r="I6283" s="199">
        <v>0</v>
      </c>
      <c r="J6283" s="199">
        <v>0</v>
      </c>
      <c r="K6283" s="199" t="e">
        <f ca="1"/>
        <v>#NAME?</v>
      </c>
      <c r="T6283" s="199">
        <v>0</v>
      </c>
      <c r="U6283" s="199">
        <v>0</v>
      </c>
    </row>
    <row r="6284" spans="9:21" x14ac:dyDescent="0.3">
      <c r="I6284" s="199">
        <v>0</v>
      </c>
      <c r="J6284" s="199">
        <v>0</v>
      </c>
      <c r="K6284" s="199" t="e">
        <f ca="1"/>
        <v>#NAME?</v>
      </c>
      <c r="T6284" s="199">
        <v>0</v>
      </c>
      <c r="U6284" s="199">
        <v>780.2527581021933</v>
      </c>
    </row>
    <row r="6285" spans="9:21" x14ac:dyDescent="0.3">
      <c r="I6285" s="199">
        <v>0</v>
      </c>
      <c r="J6285" s="199">
        <v>0</v>
      </c>
      <c r="K6285" s="199" t="e">
        <f ca="1"/>
        <v>#NAME?</v>
      </c>
      <c r="T6285" s="199">
        <v>0</v>
      </c>
      <c r="U6285" s="199">
        <v>0</v>
      </c>
    </row>
    <row r="6286" spans="9:21" x14ac:dyDescent="0.3">
      <c r="I6286" s="199">
        <v>0</v>
      </c>
      <c r="J6286" s="199">
        <v>0</v>
      </c>
      <c r="K6286" s="199" t="e">
        <f ca="1"/>
        <v>#NAME?</v>
      </c>
      <c r="T6286" s="199">
        <v>0</v>
      </c>
      <c r="U6286" s="199">
        <v>0</v>
      </c>
    </row>
    <row r="6287" spans="9:21" x14ac:dyDescent="0.3">
      <c r="I6287" s="199">
        <v>0</v>
      </c>
      <c r="J6287" s="199">
        <v>0</v>
      </c>
      <c r="K6287" s="199" t="e">
        <f ca="1"/>
        <v>#NAME?</v>
      </c>
      <c r="T6287" s="199">
        <v>0</v>
      </c>
      <c r="U6287" s="199">
        <v>0</v>
      </c>
    </row>
    <row r="6288" spans="9:21" x14ac:dyDescent="0.3">
      <c r="I6288" s="199">
        <v>0</v>
      </c>
      <c r="J6288" s="199">
        <v>0</v>
      </c>
      <c r="K6288" s="199" t="e">
        <f ca="1"/>
        <v>#NAME?</v>
      </c>
      <c r="T6288" s="199">
        <v>0</v>
      </c>
      <c r="U6288" s="199">
        <v>0</v>
      </c>
    </row>
    <row r="6289" spans="9:21" x14ac:dyDescent="0.3">
      <c r="I6289" s="199">
        <v>0</v>
      </c>
      <c r="J6289" s="199">
        <v>0</v>
      </c>
      <c r="K6289" s="199" t="e">
        <f ca="1"/>
        <v>#NAME?</v>
      </c>
      <c r="T6289" s="199">
        <v>0</v>
      </c>
      <c r="U6289" s="199">
        <v>0</v>
      </c>
    </row>
    <row r="6290" spans="9:21" x14ac:dyDescent="0.3">
      <c r="I6290" s="199">
        <v>0</v>
      </c>
      <c r="J6290" s="199">
        <v>0</v>
      </c>
      <c r="K6290" s="199" t="e">
        <f ca="1"/>
        <v>#NAME?</v>
      </c>
      <c r="T6290" s="199">
        <v>0</v>
      </c>
      <c r="U6290" s="199">
        <v>0</v>
      </c>
    </row>
    <row r="6291" spans="9:21" x14ac:dyDescent="0.3">
      <c r="I6291" s="199">
        <v>0</v>
      </c>
      <c r="J6291" s="199">
        <v>0</v>
      </c>
      <c r="K6291" s="199" t="e">
        <f ca="1"/>
        <v>#NAME?</v>
      </c>
      <c r="T6291" s="199">
        <v>0</v>
      </c>
      <c r="U6291" s="199">
        <v>0</v>
      </c>
    </row>
    <row r="6292" spans="9:21" x14ac:dyDescent="0.3">
      <c r="I6292" s="199">
        <v>0</v>
      </c>
      <c r="J6292" s="199">
        <v>0</v>
      </c>
      <c r="K6292" s="199" t="e">
        <f ca="1"/>
        <v>#NAME?</v>
      </c>
      <c r="T6292" s="199">
        <v>0</v>
      </c>
      <c r="U6292" s="199">
        <v>0</v>
      </c>
    </row>
    <row r="6293" spans="9:21" x14ac:dyDescent="0.3">
      <c r="I6293" s="199">
        <v>0</v>
      </c>
      <c r="J6293" s="199">
        <v>0</v>
      </c>
      <c r="K6293" s="199" t="e">
        <f ca="1"/>
        <v>#NAME?</v>
      </c>
      <c r="T6293" s="199">
        <v>0</v>
      </c>
      <c r="U6293" s="199">
        <v>222355.31826281655</v>
      </c>
    </row>
    <row r="6294" spans="9:21" x14ac:dyDescent="0.3">
      <c r="I6294" s="199">
        <v>0</v>
      </c>
      <c r="J6294" s="199">
        <v>0</v>
      </c>
      <c r="K6294" s="199" t="e">
        <f ca="1"/>
        <v>#NAME?</v>
      </c>
      <c r="T6294" s="199">
        <v>0</v>
      </c>
      <c r="U6294" s="199">
        <v>0</v>
      </c>
    </row>
    <row r="6295" spans="9:21" x14ac:dyDescent="0.3">
      <c r="I6295" s="199">
        <v>0</v>
      </c>
      <c r="J6295" s="199">
        <v>0</v>
      </c>
      <c r="K6295" s="199" t="e">
        <f ca="1"/>
        <v>#NAME?</v>
      </c>
      <c r="T6295" s="199">
        <v>0</v>
      </c>
      <c r="U6295" s="199">
        <v>35716.528218180087</v>
      </c>
    </row>
    <row r="6296" spans="9:21" x14ac:dyDescent="0.3">
      <c r="I6296" s="199">
        <v>0</v>
      </c>
      <c r="J6296" s="199">
        <v>0</v>
      </c>
      <c r="K6296" s="199" t="e">
        <f ca="1"/>
        <v>#NAME?</v>
      </c>
      <c r="T6296" s="199">
        <v>0</v>
      </c>
      <c r="U6296" s="199">
        <v>42431.806327390674</v>
      </c>
    </row>
    <row r="6297" spans="9:21" x14ac:dyDescent="0.3">
      <c r="I6297" s="199">
        <v>0</v>
      </c>
      <c r="J6297" s="199">
        <v>0</v>
      </c>
      <c r="K6297" s="199" t="e">
        <f ca="1"/>
        <v>#NAME?</v>
      </c>
      <c r="T6297" s="199">
        <v>0</v>
      </c>
      <c r="U6297" s="199">
        <v>0</v>
      </c>
    </row>
    <row r="6298" spans="9:21" x14ac:dyDescent="0.3">
      <c r="I6298" s="199">
        <v>0</v>
      </c>
      <c r="J6298" s="199">
        <v>0</v>
      </c>
      <c r="K6298" s="199" t="e">
        <f ca="1"/>
        <v>#NAME?</v>
      </c>
      <c r="T6298" s="199">
        <v>0</v>
      </c>
      <c r="U6298" s="199">
        <v>0</v>
      </c>
    </row>
    <row r="6299" spans="9:21" x14ac:dyDescent="0.3">
      <c r="I6299" s="199">
        <v>0</v>
      </c>
      <c r="J6299" s="199">
        <v>0</v>
      </c>
      <c r="K6299" s="199" t="e">
        <f ca="1"/>
        <v>#NAME?</v>
      </c>
      <c r="T6299" s="199">
        <v>0</v>
      </c>
      <c r="U6299" s="199">
        <v>0</v>
      </c>
    </row>
    <row r="6300" spans="9:21" x14ac:dyDescent="0.3">
      <c r="I6300" s="199">
        <v>0</v>
      </c>
      <c r="J6300" s="199">
        <v>0</v>
      </c>
      <c r="K6300" s="199" t="e">
        <f ca="1"/>
        <v>#NAME?</v>
      </c>
      <c r="T6300" s="199">
        <v>0</v>
      </c>
      <c r="U6300" s="199">
        <v>0</v>
      </c>
    </row>
    <row r="6301" spans="9:21" x14ac:dyDescent="0.3">
      <c r="I6301" s="199">
        <v>0</v>
      </c>
      <c r="J6301" s="199">
        <v>0</v>
      </c>
      <c r="K6301" s="199" t="e">
        <f ca="1"/>
        <v>#NAME?</v>
      </c>
      <c r="T6301" s="199">
        <v>0</v>
      </c>
      <c r="U6301" s="199">
        <v>0</v>
      </c>
    </row>
    <row r="6302" spans="9:21" x14ac:dyDescent="0.3">
      <c r="I6302" s="199">
        <v>0</v>
      </c>
      <c r="J6302" s="199">
        <v>0</v>
      </c>
      <c r="K6302" s="199" t="e">
        <f ca="1"/>
        <v>#NAME?</v>
      </c>
      <c r="T6302" s="199">
        <v>0</v>
      </c>
      <c r="U6302" s="199">
        <v>37808.94991434853</v>
      </c>
    </row>
    <row r="6303" spans="9:21" x14ac:dyDescent="0.3">
      <c r="I6303" s="199">
        <v>110086.9015465813</v>
      </c>
      <c r="J6303" s="199">
        <v>0</v>
      </c>
      <c r="K6303" s="199" t="e">
        <f ca="1"/>
        <v>#NAME?</v>
      </c>
      <c r="T6303" s="199">
        <v>110086.9015465813</v>
      </c>
      <c r="U6303" s="199">
        <v>0</v>
      </c>
    </row>
    <row r="6304" spans="9:21" x14ac:dyDescent="0.3">
      <c r="I6304" s="199">
        <v>60605.372518241929</v>
      </c>
      <c r="J6304" s="199">
        <v>0</v>
      </c>
      <c r="K6304" s="199" t="e">
        <f ca="1"/>
        <v>#NAME?</v>
      </c>
      <c r="T6304" s="199">
        <v>60605.372518241929</v>
      </c>
      <c r="U6304" s="199">
        <v>0</v>
      </c>
    </row>
    <row r="6305" spans="9:21" x14ac:dyDescent="0.3">
      <c r="I6305" s="199">
        <v>0</v>
      </c>
      <c r="J6305" s="199">
        <v>0</v>
      </c>
      <c r="K6305" s="199" t="e">
        <f ca="1"/>
        <v>#NAME?</v>
      </c>
      <c r="T6305" s="199">
        <v>0</v>
      </c>
      <c r="U6305" s="199">
        <v>3059065.5017516664</v>
      </c>
    </row>
    <row r="6306" spans="9:21" x14ac:dyDescent="0.3">
      <c r="I6306" s="199">
        <v>0</v>
      </c>
      <c r="J6306" s="199">
        <v>0</v>
      </c>
      <c r="K6306" s="199" t="e">
        <f ca="1"/>
        <v>#NAME?</v>
      </c>
      <c r="T6306" s="199">
        <v>0</v>
      </c>
      <c r="U6306" s="199">
        <v>0</v>
      </c>
    </row>
    <row r="6307" spans="9:21" x14ac:dyDescent="0.3">
      <c r="I6307" s="199">
        <v>0</v>
      </c>
      <c r="J6307" s="199">
        <v>0</v>
      </c>
      <c r="K6307" s="199" t="e">
        <f ca="1"/>
        <v>#NAME?</v>
      </c>
      <c r="T6307" s="199">
        <v>0</v>
      </c>
      <c r="U6307" s="199">
        <v>0</v>
      </c>
    </row>
    <row r="6308" spans="9:21" x14ac:dyDescent="0.3">
      <c r="I6308" s="199">
        <v>0</v>
      </c>
      <c r="J6308" s="199">
        <v>0</v>
      </c>
      <c r="K6308" s="199" t="e">
        <f ca="1"/>
        <v>#NAME?</v>
      </c>
      <c r="T6308" s="199">
        <v>0</v>
      </c>
      <c r="U6308" s="199">
        <v>0</v>
      </c>
    </row>
    <row r="6309" spans="9:21" x14ac:dyDescent="0.3">
      <c r="I6309" s="199">
        <v>0</v>
      </c>
      <c r="J6309" s="199">
        <v>0</v>
      </c>
      <c r="K6309" s="199" t="e">
        <f ca="1"/>
        <v>#NAME?</v>
      </c>
      <c r="T6309" s="199">
        <v>0</v>
      </c>
      <c r="U6309" s="199">
        <v>0</v>
      </c>
    </row>
    <row r="6310" spans="9:21" x14ac:dyDescent="0.3">
      <c r="I6310" s="199">
        <v>0</v>
      </c>
      <c r="J6310" s="199">
        <v>0</v>
      </c>
      <c r="K6310" s="199" t="e">
        <f ca="1"/>
        <v>#NAME?</v>
      </c>
      <c r="T6310" s="199">
        <v>0</v>
      </c>
      <c r="U6310" s="199">
        <v>0</v>
      </c>
    </row>
    <row r="6311" spans="9:21" x14ac:dyDescent="0.3">
      <c r="I6311" s="199">
        <v>0</v>
      </c>
      <c r="J6311" s="199">
        <v>0</v>
      </c>
      <c r="K6311" s="199" t="e">
        <f ca="1"/>
        <v>#NAME?</v>
      </c>
      <c r="T6311" s="199">
        <v>0</v>
      </c>
      <c r="U6311" s="199">
        <v>0</v>
      </c>
    </row>
    <row r="6312" spans="9:21" x14ac:dyDescent="0.3">
      <c r="I6312" s="199">
        <v>0</v>
      </c>
      <c r="J6312" s="199">
        <v>0</v>
      </c>
      <c r="K6312" s="199" t="e">
        <f ca="1"/>
        <v>#NAME?</v>
      </c>
      <c r="T6312" s="199">
        <v>0</v>
      </c>
      <c r="U6312" s="199">
        <v>0</v>
      </c>
    </row>
    <row r="6313" spans="9:21" x14ac:dyDescent="0.3">
      <c r="I6313" s="199">
        <v>0</v>
      </c>
      <c r="J6313" s="199">
        <v>0</v>
      </c>
      <c r="K6313" s="199" t="e">
        <f ca="1"/>
        <v>#NAME?</v>
      </c>
      <c r="T6313" s="199">
        <v>0</v>
      </c>
      <c r="U6313" s="199">
        <v>0</v>
      </c>
    </row>
    <row r="6314" spans="9:21" x14ac:dyDescent="0.3">
      <c r="I6314" s="199">
        <v>0</v>
      </c>
      <c r="J6314" s="199">
        <v>0</v>
      </c>
      <c r="K6314" s="199" t="e">
        <f ca="1"/>
        <v>#NAME?</v>
      </c>
      <c r="T6314" s="199">
        <v>0</v>
      </c>
      <c r="U6314" s="199">
        <v>0</v>
      </c>
    </row>
    <row r="6315" spans="9:21" x14ac:dyDescent="0.3">
      <c r="I6315" s="199">
        <v>0</v>
      </c>
      <c r="J6315" s="199">
        <v>0</v>
      </c>
      <c r="K6315" s="199" t="e">
        <f ca="1"/>
        <v>#NAME?</v>
      </c>
      <c r="T6315" s="199">
        <v>0</v>
      </c>
      <c r="U6315" s="199">
        <v>0</v>
      </c>
    </row>
    <row r="6316" spans="9:21" x14ac:dyDescent="0.3">
      <c r="I6316" s="199">
        <v>0</v>
      </c>
      <c r="J6316" s="199">
        <v>0</v>
      </c>
      <c r="K6316" s="199" t="e">
        <f ca="1"/>
        <v>#NAME?</v>
      </c>
      <c r="T6316" s="199">
        <v>0</v>
      </c>
      <c r="U6316" s="199">
        <v>0</v>
      </c>
    </row>
    <row r="6317" spans="9:21" x14ac:dyDescent="0.3">
      <c r="I6317" s="199">
        <v>0</v>
      </c>
      <c r="J6317" s="199">
        <v>0</v>
      </c>
      <c r="K6317" s="199" t="e">
        <f ca="1"/>
        <v>#NAME?</v>
      </c>
      <c r="T6317" s="199">
        <v>0</v>
      </c>
      <c r="U6317" s="199">
        <v>0</v>
      </c>
    </row>
    <row r="6318" spans="9:21" x14ac:dyDescent="0.3">
      <c r="I6318" s="199">
        <v>72549.041751391385</v>
      </c>
      <c r="J6318" s="199">
        <v>0</v>
      </c>
      <c r="K6318" s="199" t="e">
        <f ca="1"/>
        <v>#NAME?</v>
      </c>
      <c r="T6318" s="199">
        <v>72549.041751391385</v>
      </c>
      <c r="U6318" s="199">
        <v>0</v>
      </c>
    </row>
    <row r="6319" spans="9:21" x14ac:dyDescent="0.3">
      <c r="I6319" s="199">
        <v>0</v>
      </c>
      <c r="J6319" s="199">
        <v>0</v>
      </c>
      <c r="K6319" s="199" t="e">
        <f ca="1"/>
        <v>#NAME?</v>
      </c>
      <c r="T6319" s="199">
        <v>0</v>
      </c>
      <c r="U6319" s="199">
        <v>0</v>
      </c>
    </row>
    <row r="6320" spans="9:21" x14ac:dyDescent="0.3">
      <c r="I6320" s="199">
        <v>0</v>
      </c>
      <c r="J6320" s="199">
        <v>0</v>
      </c>
      <c r="K6320" s="199" t="e">
        <f ca="1"/>
        <v>#NAME?</v>
      </c>
      <c r="T6320" s="199">
        <v>0</v>
      </c>
      <c r="U6320" s="199">
        <v>0</v>
      </c>
    </row>
    <row r="6321" spans="9:21" x14ac:dyDescent="0.3">
      <c r="I6321" s="199">
        <v>0</v>
      </c>
      <c r="J6321" s="199">
        <v>0</v>
      </c>
      <c r="K6321" s="199" t="e">
        <f ca="1"/>
        <v>#NAME?</v>
      </c>
      <c r="T6321" s="199">
        <v>0</v>
      </c>
      <c r="U6321" s="199">
        <v>0</v>
      </c>
    </row>
    <row r="6322" spans="9:21" x14ac:dyDescent="0.3">
      <c r="I6322" s="199">
        <v>0</v>
      </c>
      <c r="J6322" s="199">
        <v>0</v>
      </c>
      <c r="K6322" s="199" t="e">
        <f ca="1"/>
        <v>#NAME?</v>
      </c>
      <c r="T6322" s="199">
        <v>0</v>
      </c>
      <c r="U6322" s="199">
        <v>0</v>
      </c>
    </row>
    <row r="6323" spans="9:21" x14ac:dyDescent="0.3">
      <c r="I6323" s="199">
        <v>0</v>
      </c>
      <c r="J6323" s="199">
        <v>0</v>
      </c>
      <c r="K6323" s="199" t="e">
        <f ca="1"/>
        <v>#NAME?</v>
      </c>
      <c r="T6323" s="199">
        <v>0</v>
      </c>
      <c r="U6323" s="199">
        <v>0</v>
      </c>
    </row>
    <row r="6324" spans="9:21" x14ac:dyDescent="0.3">
      <c r="I6324" s="199">
        <v>0</v>
      </c>
      <c r="J6324" s="199">
        <v>0</v>
      </c>
      <c r="K6324" s="199" t="e">
        <f ca="1"/>
        <v>#NAME?</v>
      </c>
      <c r="T6324" s="199">
        <v>0</v>
      </c>
      <c r="U6324" s="199">
        <v>0</v>
      </c>
    </row>
    <row r="6325" spans="9:21" x14ac:dyDescent="0.3">
      <c r="I6325" s="199">
        <v>0</v>
      </c>
      <c r="J6325" s="199">
        <v>0</v>
      </c>
      <c r="K6325" s="199" t="e">
        <f ca="1"/>
        <v>#NAME?</v>
      </c>
      <c r="T6325" s="199">
        <v>0</v>
      </c>
      <c r="U6325" s="199">
        <v>0</v>
      </c>
    </row>
    <row r="6326" spans="9:21" x14ac:dyDescent="0.3">
      <c r="I6326" s="199">
        <v>0</v>
      </c>
      <c r="J6326" s="199">
        <v>0</v>
      </c>
      <c r="K6326" s="199" t="e">
        <f ca="1"/>
        <v>#NAME?</v>
      </c>
      <c r="T6326" s="199">
        <v>0</v>
      </c>
      <c r="U6326" s="199">
        <v>0</v>
      </c>
    </row>
    <row r="6327" spans="9:21" x14ac:dyDescent="0.3">
      <c r="I6327" s="199">
        <v>0</v>
      </c>
      <c r="J6327" s="199">
        <v>0</v>
      </c>
      <c r="K6327" s="199" t="e">
        <f ca="1"/>
        <v>#NAME?</v>
      </c>
      <c r="T6327" s="199">
        <v>0</v>
      </c>
      <c r="U6327" s="199">
        <v>0</v>
      </c>
    </row>
    <row r="6328" spans="9:21" x14ac:dyDescent="0.3">
      <c r="I6328" s="199">
        <v>0</v>
      </c>
      <c r="J6328" s="199">
        <v>0</v>
      </c>
      <c r="K6328" s="199" t="e">
        <f ca="1"/>
        <v>#NAME?</v>
      </c>
      <c r="T6328" s="199">
        <v>0</v>
      </c>
      <c r="U6328" s="199">
        <v>305046.04727539851</v>
      </c>
    </row>
    <row r="6329" spans="9:21" x14ac:dyDescent="0.3">
      <c r="I6329" s="199">
        <v>0</v>
      </c>
      <c r="J6329" s="199">
        <v>0</v>
      </c>
      <c r="K6329" s="199" t="e">
        <f ca="1"/>
        <v>#NAME?</v>
      </c>
      <c r="T6329" s="199">
        <v>0</v>
      </c>
      <c r="U6329" s="199">
        <v>0</v>
      </c>
    </row>
    <row r="6330" spans="9:21" x14ac:dyDescent="0.3">
      <c r="I6330" s="199">
        <v>0</v>
      </c>
      <c r="J6330" s="199">
        <v>0</v>
      </c>
      <c r="K6330" s="199" t="e">
        <f ca="1"/>
        <v>#NAME?</v>
      </c>
      <c r="T6330" s="199">
        <v>0</v>
      </c>
      <c r="U6330" s="199">
        <v>0</v>
      </c>
    </row>
    <row r="6331" spans="9:21" x14ac:dyDescent="0.3">
      <c r="I6331" s="199">
        <v>0</v>
      </c>
      <c r="J6331" s="199">
        <v>0</v>
      </c>
      <c r="K6331" s="199" t="e">
        <f ca="1"/>
        <v>#NAME?</v>
      </c>
      <c r="T6331" s="199">
        <v>0</v>
      </c>
      <c r="U6331" s="199">
        <v>0</v>
      </c>
    </row>
    <row r="6332" spans="9:21" x14ac:dyDescent="0.3">
      <c r="I6332" s="199">
        <v>0</v>
      </c>
      <c r="J6332" s="199">
        <v>0</v>
      </c>
      <c r="K6332" s="199" t="e">
        <f ca="1"/>
        <v>#NAME?</v>
      </c>
      <c r="T6332" s="199">
        <v>0</v>
      </c>
      <c r="U6332" s="199">
        <v>0</v>
      </c>
    </row>
    <row r="6333" spans="9:21" x14ac:dyDescent="0.3">
      <c r="I6333" s="199">
        <v>0</v>
      </c>
      <c r="J6333" s="199">
        <v>0</v>
      </c>
      <c r="K6333" s="199" t="e">
        <f ca="1"/>
        <v>#NAME?</v>
      </c>
      <c r="T6333" s="199">
        <v>0</v>
      </c>
      <c r="U6333" s="199">
        <v>0</v>
      </c>
    </row>
    <row r="6334" spans="9:21" x14ac:dyDescent="0.3">
      <c r="I6334" s="199">
        <v>0</v>
      </c>
      <c r="J6334" s="199">
        <v>0</v>
      </c>
      <c r="K6334" s="199" t="e">
        <f ca="1"/>
        <v>#NAME?</v>
      </c>
      <c r="T6334" s="199">
        <v>0</v>
      </c>
      <c r="U6334" s="199">
        <v>0</v>
      </c>
    </row>
    <row r="6335" spans="9:21" x14ac:dyDescent="0.3">
      <c r="I6335" s="199">
        <v>0</v>
      </c>
      <c r="J6335" s="199">
        <v>0</v>
      </c>
      <c r="K6335" s="199" t="e">
        <f ca="1"/>
        <v>#NAME?</v>
      </c>
      <c r="T6335" s="199">
        <v>0</v>
      </c>
      <c r="U6335" s="199">
        <v>0</v>
      </c>
    </row>
    <row r="6336" spans="9:21" x14ac:dyDescent="0.3">
      <c r="I6336" s="199">
        <v>0</v>
      </c>
      <c r="J6336" s="199">
        <v>0</v>
      </c>
      <c r="K6336" s="199" t="e">
        <f ca="1"/>
        <v>#NAME?</v>
      </c>
      <c r="T6336" s="199">
        <v>0</v>
      </c>
      <c r="U6336" s="199">
        <v>0</v>
      </c>
    </row>
    <row r="6337" spans="9:21" x14ac:dyDescent="0.3">
      <c r="I6337" s="199">
        <v>0</v>
      </c>
      <c r="J6337" s="199">
        <v>0</v>
      </c>
      <c r="K6337" s="199" t="e">
        <f ca="1"/>
        <v>#NAME?</v>
      </c>
      <c r="T6337" s="199">
        <v>0</v>
      </c>
      <c r="U6337" s="199">
        <v>0</v>
      </c>
    </row>
    <row r="6338" spans="9:21" x14ac:dyDescent="0.3">
      <c r="I6338" s="199">
        <v>0</v>
      </c>
      <c r="J6338" s="199">
        <v>0</v>
      </c>
      <c r="K6338" s="199" t="e">
        <f ca="1"/>
        <v>#NAME?</v>
      </c>
      <c r="T6338" s="199">
        <v>0</v>
      </c>
      <c r="U6338" s="199">
        <v>0</v>
      </c>
    </row>
    <row r="6339" spans="9:21" x14ac:dyDescent="0.3">
      <c r="I6339" s="199">
        <v>0</v>
      </c>
      <c r="J6339" s="199">
        <v>0</v>
      </c>
      <c r="K6339" s="199" t="e">
        <f ca="1"/>
        <v>#NAME?</v>
      </c>
      <c r="T6339" s="199">
        <v>0</v>
      </c>
      <c r="U6339" s="199">
        <v>0</v>
      </c>
    </row>
    <row r="6340" spans="9:21" x14ac:dyDescent="0.3">
      <c r="I6340" s="199">
        <v>0</v>
      </c>
      <c r="J6340" s="199">
        <v>0</v>
      </c>
      <c r="K6340" s="199" t="e">
        <f ca="1"/>
        <v>#NAME?</v>
      </c>
      <c r="T6340" s="199">
        <v>0</v>
      </c>
      <c r="U6340" s="199">
        <v>0</v>
      </c>
    </row>
    <row r="6341" spans="9:21" x14ac:dyDescent="0.3">
      <c r="I6341" s="199">
        <v>0</v>
      </c>
      <c r="J6341" s="199">
        <v>0</v>
      </c>
      <c r="K6341" s="199" t="e">
        <f ca="1"/>
        <v>#NAME?</v>
      </c>
      <c r="T6341" s="199">
        <v>0</v>
      </c>
      <c r="U6341" s="199">
        <v>0</v>
      </c>
    </row>
    <row r="6342" spans="9:21" x14ac:dyDescent="0.3">
      <c r="I6342" s="199">
        <v>0</v>
      </c>
      <c r="J6342" s="199">
        <v>0</v>
      </c>
      <c r="K6342" s="199" t="e">
        <f ca="1"/>
        <v>#NAME?</v>
      </c>
      <c r="T6342" s="199">
        <v>0</v>
      </c>
      <c r="U6342" s="199">
        <v>0</v>
      </c>
    </row>
    <row r="6343" spans="9:21" x14ac:dyDescent="0.3">
      <c r="I6343" s="199">
        <v>0</v>
      </c>
      <c r="J6343" s="199">
        <v>0</v>
      </c>
      <c r="K6343" s="199" t="e">
        <f ca="1"/>
        <v>#NAME?</v>
      </c>
      <c r="T6343" s="199">
        <v>0</v>
      </c>
      <c r="U6343" s="199">
        <v>0</v>
      </c>
    </row>
    <row r="6344" spans="9:21" x14ac:dyDescent="0.3">
      <c r="I6344" s="199">
        <v>0</v>
      </c>
      <c r="J6344" s="199">
        <v>0</v>
      </c>
      <c r="K6344" s="199" t="e">
        <f ca="1"/>
        <v>#NAME?</v>
      </c>
      <c r="T6344" s="199">
        <v>0</v>
      </c>
      <c r="U6344" s="199">
        <v>0</v>
      </c>
    </row>
    <row r="6345" spans="9:21" x14ac:dyDescent="0.3">
      <c r="I6345" s="199">
        <v>0</v>
      </c>
      <c r="J6345" s="199">
        <v>0</v>
      </c>
      <c r="K6345" s="199" t="e">
        <f ca="1"/>
        <v>#NAME?</v>
      </c>
      <c r="T6345" s="199">
        <v>0</v>
      </c>
      <c r="U6345" s="199">
        <v>0</v>
      </c>
    </row>
    <row r="6346" spans="9:21" x14ac:dyDescent="0.3">
      <c r="I6346" s="199">
        <v>0</v>
      </c>
      <c r="J6346" s="199">
        <v>0</v>
      </c>
      <c r="K6346" s="199" t="e">
        <f ca="1"/>
        <v>#NAME?</v>
      </c>
      <c r="T6346" s="199">
        <v>0</v>
      </c>
      <c r="U6346" s="199">
        <v>0</v>
      </c>
    </row>
    <row r="6347" spans="9:21" x14ac:dyDescent="0.3">
      <c r="I6347" s="199">
        <v>0</v>
      </c>
      <c r="J6347" s="199">
        <v>0</v>
      </c>
      <c r="K6347" s="199" t="e">
        <f ca="1"/>
        <v>#NAME?</v>
      </c>
      <c r="T6347" s="199">
        <v>0</v>
      </c>
      <c r="U6347" s="199">
        <v>0</v>
      </c>
    </row>
    <row r="6348" spans="9:21" x14ac:dyDescent="0.3">
      <c r="I6348" s="199">
        <v>0</v>
      </c>
      <c r="J6348" s="199">
        <v>0</v>
      </c>
      <c r="K6348" s="199" t="e">
        <f ca="1"/>
        <v>#NAME?</v>
      </c>
      <c r="T6348" s="199">
        <v>0</v>
      </c>
      <c r="U6348" s="199">
        <v>0</v>
      </c>
    </row>
    <row r="6349" spans="9:21" x14ac:dyDescent="0.3">
      <c r="I6349" s="199">
        <v>0</v>
      </c>
      <c r="J6349" s="199">
        <v>0</v>
      </c>
      <c r="K6349" s="199" t="e">
        <f ca="1"/>
        <v>#NAME?</v>
      </c>
      <c r="T6349" s="199">
        <v>0</v>
      </c>
      <c r="U6349" s="199">
        <v>0</v>
      </c>
    </row>
    <row r="6350" spans="9:21" x14ac:dyDescent="0.3">
      <c r="I6350" s="199">
        <v>0</v>
      </c>
      <c r="J6350" s="199">
        <v>0</v>
      </c>
      <c r="K6350" s="199" t="e">
        <f ca="1"/>
        <v>#NAME?</v>
      </c>
      <c r="T6350" s="199">
        <v>0</v>
      </c>
      <c r="U6350" s="199">
        <v>0</v>
      </c>
    </row>
    <row r="6351" spans="9:21" x14ac:dyDescent="0.3">
      <c r="I6351" s="199">
        <v>0</v>
      </c>
      <c r="J6351" s="199">
        <v>0</v>
      </c>
      <c r="K6351" s="199" t="e">
        <f ca="1"/>
        <v>#NAME?</v>
      </c>
      <c r="T6351" s="199">
        <v>0</v>
      </c>
      <c r="U6351" s="199">
        <v>0</v>
      </c>
    </row>
    <row r="6352" spans="9:21" x14ac:dyDescent="0.3">
      <c r="I6352" s="199">
        <v>0</v>
      </c>
      <c r="J6352" s="199">
        <v>0</v>
      </c>
      <c r="K6352" s="199" t="e">
        <f ca="1"/>
        <v>#NAME?</v>
      </c>
      <c r="T6352" s="199">
        <v>0</v>
      </c>
      <c r="U6352" s="199">
        <v>0</v>
      </c>
    </row>
    <row r="6353" spans="9:21" x14ac:dyDescent="0.3">
      <c r="I6353" s="199">
        <v>0</v>
      </c>
      <c r="J6353" s="199">
        <v>0</v>
      </c>
      <c r="K6353" s="199" t="e">
        <f ca="1"/>
        <v>#NAME?</v>
      </c>
      <c r="T6353" s="199">
        <v>0</v>
      </c>
      <c r="U6353" s="199">
        <v>170962.69920414951</v>
      </c>
    </row>
    <row r="6354" spans="9:21" x14ac:dyDescent="0.3">
      <c r="I6354" s="199">
        <v>155383.16630249165</v>
      </c>
      <c r="J6354" s="199">
        <v>0</v>
      </c>
      <c r="K6354" s="199" t="e">
        <f ca="1"/>
        <v>#NAME?</v>
      </c>
      <c r="T6354" s="199">
        <v>155383.16630249165</v>
      </c>
      <c r="U6354" s="199">
        <v>0</v>
      </c>
    </row>
    <row r="6355" spans="9:21" x14ac:dyDescent="0.3">
      <c r="I6355" s="199">
        <v>0</v>
      </c>
      <c r="J6355" s="199">
        <v>0</v>
      </c>
      <c r="K6355" s="199" t="e">
        <f ca="1"/>
        <v>#NAME?</v>
      </c>
      <c r="T6355" s="199">
        <v>0</v>
      </c>
      <c r="U6355" s="199">
        <v>0</v>
      </c>
    </row>
    <row r="6356" spans="9:21" x14ac:dyDescent="0.3">
      <c r="I6356" s="199">
        <v>0</v>
      </c>
      <c r="J6356" s="199">
        <v>0</v>
      </c>
      <c r="K6356" s="199" t="e">
        <f ca="1"/>
        <v>#NAME?</v>
      </c>
      <c r="T6356" s="199">
        <v>0</v>
      </c>
      <c r="U6356" s="199">
        <v>0</v>
      </c>
    </row>
    <row r="6357" spans="9:21" x14ac:dyDescent="0.3">
      <c r="I6357" s="199">
        <v>0</v>
      </c>
      <c r="J6357" s="199">
        <v>0</v>
      </c>
      <c r="K6357" s="199" t="e">
        <f ca="1"/>
        <v>#NAME?</v>
      </c>
      <c r="T6357" s="199">
        <v>0</v>
      </c>
      <c r="U6357" s="199">
        <v>0</v>
      </c>
    </row>
    <row r="6358" spans="9:21" x14ac:dyDescent="0.3">
      <c r="I6358" s="199">
        <v>0</v>
      </c>
      <c r="J6358" s="199">
        <v>0</v>
      </c>
      <c r="K6358" s="199" t="e">
        <f ca="1"/>
        <v>#NAME?</v>
      </c>
      <c r="T6358" s="199">
        <v>0</v>
      </c>
      <c r="U6358" s="199">
        <v>0</v>
      </c>
    </row>
    <row r="6359" spans="9:21" x14ac:dyDescent="0.3">
      <c r="I6359" s="199">
        <v>0</v>
      </c>
      <c r="J6359" s="199">
        <v>0</v>
      </c>
      <c r="K6359" s="199" t="e">
        <f ca="1"/>
        <v>#NAME?</v>
      </c>
      <c r="T6359" s="199">
        <v>0</v>
      </c>
      <c r="U6359" s="199">
        <v>0</v>
      </c>
    </row>
    <row r="6360" spans="9:21" x14ac:dyDescent="0.3">
      <c r="I6360" s="199">
        <v>0</v>
      </c>
      <c r="J6360" s="199">
        <v>0</v>
      </c>
      <c r="K6360" s="199" t="e">
        <f ca="1"/>
        <v>#NAME?</v>
      </c>
      <c r="T6360" s="199">
        <v>0</v>
      </c>
      <c r="U6360" s="199">
        <v>0</v>
      </c>
    </row>
    <row r="6361" spans="9:21" x14ac:dyDescent="0.3">
      <c r="I6361" s="199">
        <v>0</v>
      </c>
      <c r="J6361" s="199">
        <v>0</v>
      </c>
      <c r="K6361" s="199" t="e">
        <f ca="1"/>
        <v>#NAME?</v>
      </c>
      <c r="T6361" s="199">
        <v>0</v>
      </c>
      <c r="U6361" s="199">
        <v>0</v>
      </c>
    </row>
    <row r="6362" spans="9:21" x14ac:dyDescent="0.3">
      <c r="I6362" s="199">
        <v>0</v>
      </c>
      <c r="J6362" s="199">
        <v>0</v>
      </c>
      <c r="K6362" s="199" t="e">
        <f ca="1"/>
        <v>#NAME?</v>
      </c>
      <c r="T6362" s="199">
        <v>0</v>
      </c>
      <c r="U6362" s="199">
        <v>0</v>
      </c>
    </row>
    <row r="6363" spans="9:21" x14ac:dyDescent="0.3">
      <c r="I6363" s="199">
        <v>0</v>
      </c>
      <c r="J6363" s="199">
        <v>0</v>
      </c>
      <c r="K6363" s="199" t="e">
        <f ca="1"/>
        <v>#NAME?</v>
      </c>
      <c r="T6363" s="199">
        <v>0</v>
      </c>
      <c r="U6363" s="199">
        <v>0</v>
      </c>
    </row>
    <row r="6364" spans="9:21" x14ac:dyDescent="0.3">
      <c r="I6364" s="199">
        <v>0</v>
      </c>
      <c r="J6364" s="199">
        <v>0</v>
      </c>
      <c r="K6364" s="199" t="e">
        <f ca="1"/>
        <v>#NAME?</v>
      </c>
      <c r="T6364" s="199">
        <v>0</v>
      </c>
      <c r="U6364" s="199">
        <v>0</v>
      </c>
    </row>
    <row r="6365" spans="9:21" x14ac:dyDescent="0.3">
      <c r="I6365" s="199">
        <v>0</v>
      </c>
      <c r="J6365" s="199">
        <v>0</v>
      </c>
      <c r="K6365" s="199" t="e">
        <f ca="1"/>
        <v>#NAME?</v>
      </c>
      <c r="T6365" s="199">
        <v>0</v>
      </c>
      <c r="U6365" s="199">
        <v>0</v>
      </c>
    </row>
    <row r="6366" spans="9:21" x14ac:dyDescent="0.3">
      <c r="I6366" s="199">
        <v>0</v>
      </c>
      <c r="J6366" s="199">
        <v>0</v>
      </c>
      <c r="K6366" s="199" t="e">
        <f ca="1"/>
        <v>#NAME?</v>
      </c>
      <c r="T6366" s="199">
        <v>0</v>
      </c>
      <c r="U6366" s="199">
        <v>0</v>
      </c>
    </row>
    <row r="6367" spans="9:21" x14ac:dyDescent="0.3">
      <c r="I6367" s="199">
        <v>0</v>
      </c>
      <c r="J6367" s="199">
        <v>0</v>
      </c>
      <c r="K6367" s="199" t="e">
        <f ca="1"/>
        <v>#NAME?</v>
      </c>
      <c r="T6367" s="199">
        <v>0</v>
      </c>
      <c r="U6367" s="199">
        <v>0</v>
      </c>
    </row>
    <row r="6368" spans="9:21" x14ac:dyDescent="0.3">
      <c r="I6368" s="199">
        <v>0</v>
      </c>
      <c r="J6368" s="199">
        <v>0</v>
      </c>
      <c r="K6368" s="199" t="e">
        <f ca="1"/>
        <v>#NAME?</v>
      </c>
      <c r="T6368" s="199">
        <v>0</v>
      </c>
      <c r="U6368" s="199">
        <v>0</v>
      </c>
    </row>
    <row r="6369" spans="9:21" x14ac:dyDescent="0.3">
      <c r="I6369" s="199">
        <v>0</v>
      </c>
      <c r="J6369" s="199">
        <v>0</v>
      </c>
      <c r="K6369" s="199" t="e">
        <f ca="1"/>
        <v>#NAME?</v>
      </c>
      <c r="T6369" s="199">
        <v>0</v>
      </c>
      <c r="U6369" s="199">
        <v>0</v>
      </c>
    </row>
    <row r="6370" spans="9:21" x14ac:dyDescent="0.3">
      <c r="I6370" s="199">
        <v>0</v>
      </c>
      <c r="J6370" s="199">
        <v>0</v>
      </c>
      <c r="K6370" s="199" t="e">
        <f ca="1"/>
        <v>#NAME?</v>
      </c>
      <c r="T6370" s="199">
        <v>0</v>
      </c>
      <c r="U6370" s="199">
        <v>0</v>
      </c>
    </row>
    <row r="6371" spans="9:21" x14ac:dyDescent="0.3">
      <c r="I6371" s="199">
        <v>0</v>
      </c>
      <c r="J6371" s="199">
        <v>0</v>
      </c>
      <c r="K6371" s="199" t="e">
        <f ca="1"/>
        <v>#NAME?</v>
      </c>
      <c r="T6371" s="199">
        <v>0</v>
      </c>
      <c r="U6371" s="199">
        <v>0</v>
      </c>
    </row>
    <row r="6372" spans="9:21" x14ac:dyDescent="0.3">
      <c r="I6372" s="199">
        <v>0</v>
      </c>
      <c r="J6372" s="199">
        <v>0</v>
      </c>
      <c r="K6372" s="199" t="e">
        <f ca="1"/>
        <v>#NAME?</v>
      </c>
      <c r="T6372" s="199">
        <v>0</v>
      </c>
      <c r="U6372" s="199">
        <v>0</v>
      </c>
    </row>
    <row r="6373" spans="9:21" x14ac:dyDescent="0.3">
      <c r="I6373" s="199">
        <v>0</v>
      </c>
      <c r="J6373" s="199">
        <v>0</v>
      </c>
      <c r="K6373" s="199" t="e">
        <f ca="1"/>
        <v>#NAME?</v>
      </c>
      <c r="T6373" s="199">
        <v>0</v>
      </c>
      <c r="U6373" s="199">
        <v>0</v>
      </c>
    </row>
    <row r="6374" spans="9:21" x14ac:dyDescent="0.3">
      <c r="I6374" s="199">
        <v>0</v>
      </c>
      <c r="J6374" s="199">
        <v>0</v>
      </c>
      <c r="K6374" s="199" t="e">
        <f ca="1"/>
        <v>#NAME?</v>
      </c>
      <c r="T6374" s="199">
        <v>0</v>
      </c>
      <c r="U6374" s="199">
        <v>0</v>
      </c>
    </row>
    <row r="6375" spans="9:21" x14ac:dyDescent="0.3">
      <c r="I6375" s="199">
        <v>0</v>
      </c>
      <c r="J6375" s="199">
        <v>0</v>
      </c>
      <c r="K6375" s="199" t="e">
        <f ca="1"/>
        <v>#NAME?</v>
      </c>
      <c r="T6375" s="199">
        <v>0</v>
      </c>
      <c r="U6375" s="199">
        <v>0</v>
      </c>
    </row>
    <row r="6376" spans="9:21" x14ac:dyDescent="0.3">
      <c r="I6376" s="199">
        <v>0</v>
      </c>
      <c r="J6376" s="199">
        <v>0</v>
      </c>
      <c r="K6376" s="199" t="e">
        <f ca="1"/>
        <v>#NAME?</v>
      </c>
      <c r="T6376" s="199">
        <v>0</v>
      </c>
      <c r="U6376" s="199">
        <v>0</v>
      </c>
    </row>
    <row r="6377" spans="9:21" x14ac:dyDescent="0.3">
      <c r="I6377" s="199">
        <v>0</v>
      </c>
      <c r="J6377" s="199">
        <v>0</v>
      </c>
      <c r="K6377" s="199" t="e">
        <f ca="1"/>
        <v>#NAME?</v>
      </c>
      <c r="T6377" s="199">
        <v>0</v>
      </c>
      <c r="U6377" s="199">
        <v>0</v>
      </c>
    </row>
    <row r="6378" spans="9:21" x14ac:dyDescent="0.3">
      <c r="I6378" s="199">
        <v>0</v>
      </c>
      <c r="J6378" s="199">
        <v>0</v>
      </c>
      <c r="K6378" s="199" t="e">
        <f ca="1"/>
        <v>#NAME?</v>
      </c>
      <c r="T6378" s="199">
        <v>0</v>
      </c>
      <c r="U6378" s="199">
        <v>0</v>
      </c>
    </row>
    <row r="6379" spans="9:21" x14ac:dyDescent="0.3">
      <c r="I6379" s="199">
        <v>0</v>
      </c>
      <c r="J6379" s="199">
        <v>0</v>
      </c>
      <c r="K6379" s="199" t="e">
        <f ca="1"/>
        <v>#NAME?</v>
      </c>
      <c r="T6379" s="199">
        <v>0</v>
      </c>
      <c r="U6379" s="199">
        <v>0</v>
      </c>
    </row>
    <row r="6380" spans="9:21" x14ac:dyDescent="0.3">
      <c r="I6380" s="199">
        <v>0</v>
      </c>
      <c r="J6380" s="199">
        <v>0</v>
      </c>
      <c r="K6380" s="199" t="e">
        <f ca="1"/>
        <v>#NAME?</v>
      </c>
      <c r="T6380" s="199">
        <v>0</v>
      </c>
      <c r="U6380" s="199">
        <v>0</v>
      </c>
    </row>
    <row r="6381" spans="9:21" x14ac:dyDescent="0.3">
      <c r="I6381" s="199">
        <v>0</v>
      </c>
      <c r="J6381" s="199">
        <v>0</v>
      </c>
      <c r="K6381" s="199" t="e">
        <f ca="1"/>
        <v>#NAME?</v>
      </c>
      <c r="T6381" s="199">
        <v>0</v>
      </c>
      <c r="U6381" s="199">
        <v>0</v>
      </c>
    </row>
    <row r="6382" spans="9:21" x14ac:dyDescent="0.3">
      <c r="I6382" s="199">
        <v>0</v>
      </c>
      <c r="J6382" s="199">
        <v>0</v>
      </c>
      <c r="K6382" s="199" t="e">
        <f ca="1"/>
        <v>#NAME?</v>
      </c>
      <c r="T6382" s="199">
        <v>0</v>
      </c>
      <c r="U6382" s="199">
        <v>0</v>
      </c>
    </row>
    <row r="6383" spans="9:21" x14ac:dyDescent="0.3">
      <c r="I6383" s="199">
        <v>0</v>
      </c>
      <c r="J6383" s="199">
        <v>0</v>
      </c>
      <c r="K6383" s="199" t="e">
        <f ca="1"/>
        <v>#NAME?</v>
      </c>
      <c r="T6383" s="199">
        <v>0</v>
      </c>
      <c r="U6383" s="199">
        <v>0</v>
      </c>
    </row>
    <row r="6384" spans="9:21" x14ac:dyDescent="0.3">
      <c r="I6384" s="199">
        <v>0</v>
      </c>
      <c r="J6384" s="199">
        <v>0</v>
      </c>
      <c r="K6384" s="199" t="e">
        <f ca="1"/>
        <v>#NAME?</v>
      </c>
      <c r="T6384" s="199">
        <v>0</v>
      </c>
      <c r="U6384" s="199">
        <v>0</v>
      </c>
    </row>
    <row r="6385" spans="9:21" x14ac:dyDescent="0.3">
      <c r="I6385" s="199">
        <v>0</v>
      </c>
      <c r="J6385" s="199">
        <v>0</v>
      </c>
      <c r="K6385" s="199" t="e">
        <f ca="1"/>
        <v>#NAME?</v>
      </c>
      <c r="T6385" s="199">
        <v>0</v>
      </c>
      <c r="U6385" s="199">
        <v>0</v>
      </c>
    </row>
    <row r="6386" spans="9:21" x14ac:dyDescent="0.3">
      <c r="I6386" s="199">
        <v>0</v>
      </c>
      <c r="J6386" s="199">
        <v>0</v>
      </c>
      <c r="K6386" s="199" t="e">
        <f ca="1"/>
        <v>#NAME?</v>
      </c>
      <c r="T6386" s="199">
        <v>0</v>
      </c>
      <c r="U6386" s="199">
        <v>0</v>
      </c>
    </row>
    <row r="6387" spans="9:21" x14ac:dyDescent="0.3">
      <c r="I6387" s="199">
        <v>0</v>
      </c>
      <c r="J6387" s="199">
        <v>0</v>
      </c>
      <c r="K6387" s="199" t="e">
        <f ca="1"/>
        <v>#NAME?</v>
      </c>
      <c r="T6387" s="199">
        <v>0</v>
      </c>
      <c r="U6387" s="199">
        <v>0</v>
      </c>
    </row>
    <row r="6388" spans="9:21" x14ac:dyDescent="0.3">
      <c r="I6388" s="199">
        <v>0</v>
      </c>
      <c r="J6388" s="199">
        <v>0</v>
      </c>
      <c r="K6388" s="199" t="e">
        <f ca="1"/>
        <v>#NAME?</v>
      </c>
      <c r="T6388" s="199">
        <v>0</v>
      </c>
      <c r="U6388" s="199">
        <v>0</v>
      </c>
    </row>
    <row r="6389" spans="9:21" x14ac:dyDescent="0.3">
      <c r="I6389" s="199">
        <v>0</v>
      </c>
      <c r="J6389" s="199">
        <v>0</v>
      </c>
      <c r="K6389" s="199" t="e">
        <f ca="1"/>
        <v>#NAME?</v>
      </c>
      <c r="T6389" s="199">
        <v>0</v>
      </c>
      <c r="U6389" s="199">
        <v>0</v>
      </c>
    </row>
    <row r="6390" spans="9:21" x14ac:dyDescent="0.3">
      <c r="I6390" s="199">
        <v>0</v>
      </c>
      <c r="J6390" s="199">
        <v>0</v>
      </c>
      <c r="K6390" s="199" t="e">
        <f ca="1"/>
        <v>#NAME?</v>
      </c>
      <c r="T6390" s="199">
        <v>0</v>
      </c>
      <c r="U6390" s="199">
        <v>0</v>
      </c>
    </row>
    <row r="6391" spans="9:21" x14ac:dyDescent="0.3">
      <c r="I6391" s="199">
        <v>0</v>
      </c>
      <c r="J6391" s="199">
        <v>0</v>
      </c>
      <c r="K6391" s="199" t="e">
        <f ca="1"/>
        <v>#NAME?</v>
      </c>
      <c r="T6391" s="199">
        <v>0</v>
      </c>
      <c r="U6391" s="199">
        <v>0</v>
      </c>
    </row>
    <row r="6392" spans="9:21" x14ac:dyDescent="0.3">
      <c r="I6392" s="199">
        <v>0</v>
      </c>
      <c r="J6392" s="199">
        <v>0</v>
      </c>
      <c r="K6392" s="199" t="e">
        <f ca="1"/>
        <v>#NAME?</v>
      </c>
      <c r="T6392" s="199">
        <v>0</v>
      </c>
      <c r="U6392" s="199">
        <v>0</v>
      </c>
    </row>
    <row r="6393" spans="9:21" x14ac:dyDescent="0.3">
      <c r="I6393" s="199">
        <v>0</v>
      </c>
      <c r="J6393" s="199">
        <v>0</v>
      </c>
      <c r="K6393" s="199" t="e">
        <f ca="1"/>
        <v>#NAME?</v>
      </c>
      <c r="T6393" s="199">
        <v>0</v>
      </c>
      <c r="U6393" s="199">
        <v>0</v>
      </c>
    </row>
    <row r="6394" spans="9:21" x14ac:dyDescent="0.3">
      <c r="I6394" s="199">
        <v>0</v>
      </c>
      <c r="J6394" s="199">
        <v>0</v>
      </c>
      <c r="K6394" s="199" t="e">
        <f ca="1"/>
        <v>#NAME?</v>
      </c>
      <c r="T6394" s="199">
        <v>0</v>
      </c>
      <c r="U6394" s="199">
        <v>0</v>
      </c>
    </row>
    <row r="6395" spans="9:21" x14ac:dyDescent="0.3">
      <c r="I6395" s="199">
        <v>0</v>
      </c>
      <c r="J6395" s="199">
        <v>0</v>
      </c>
      <c r="K6395" s="199" t="e">
        <f ca="1"/>
        <v>#NAME?</v>
      </c>
      <c r="T6395" s="199">
        <v>0</v>
      </c>
      <c r="U6395" s="199">
        <v>0</v>
      </c>
    </row>
    <row r="6396" spans="9:21" x14ac:dyDescent="0.3">
      <c r="I6396" s="199">
        <v>0</v>
      </c>
      <c r="J6396" s="199">
        <v>0</v>
      </c>
      <c r="K6396" s="199" t="e">
        <f ca="1"/>
        <v>#NAME?</v>
      </c>
      <c r="T6396" s="199">
        <v>0</v>
      </c>
      <c r="U6396" s="199">
        <v>0</v>
      </c>
    </row>
    <row r="6397" spans="9:21" x14ac:dyDescent="0.3">
      <c r="I6397" s="199">
        <v>0</v>
      </c>
      <c r="J6397" s="199">
        <v>0</v>
      </c>
      <c r="K6397" s="199" t="e">
        <f ca="1"/>
        <v>#NAME?</v>
      </c>
      <c r="T6397" s="199">
        <v>0</v>
      </c>
      <c r="U6397" s="199">
        <v>0</v>
      </c>
    </row>
    <row r="6398" spans="9:21" x14ac:dyDescent="0.3">
      <c r="I6398" s="199">
        <v>0</v>
      </c>
      <c r="J6398" s="199">
        <v>0</v>
      </c>
      <c r="K6398" s="199" t="e">
        <f ca="1"/>
        <v>#NAME?</v>
      </c>
      <c r="T6398" s="199">
        <v>0</v>
      </c>
      <c r="U6398" s="199">
        <v>0</v>
      </c>
    </row>
    <row r="6399" spans="9:21" x14ac:dyDescent="0.3">
      <c r="I6399" s="199">
        <v>0</v>
      </c>
      <c r="J6399" s="199">
        <v>0</v>
      </c>
      <c r="K6399" s="199" t="e">
        <f ca="1"/>
        <v>#NAME?</v>
      </c>
      <c r="T6399" s="199">
        <v>0</v>
      </c>
      <c r="U6399" s="199">
        <v>0</v>
      </c>
    </row>
    <row r="6400" spans="9:21" x14ac:dyDescent="0.3">
      <c r="I6400" s="199">
        <v>0</v>
      </c>
      <c r="J6400" s="199">
        <v>0</v>
      </c>
      <c r="K6400" s="199" t="e">
        <f ca="1"/>
        <v>#NAME?</v>
      </c>
      <c r="T6400" s="199">
        <v>0</v>
      </c>
      <c r="U6400" s="199">
        <v>0</v>
      </c>
    </row>
    <row r="6401" spans="9:21" x14ac:dyDescent="0.3">
      <c r="I6401" s="199">
        <v>0</v>
      </c>
      <c r="J6401" s="199">
        <v>0</v>
      </c>
      <c r="K6401" s="199" t="e">
        <f ca="1"/>
        <v>#NAME?</v>
      </c>
      <c r="T6401" s="199">
        <v>0</v>
      </c>
      <c r="U6401" s="199">
        <v>0</v>
      </c>
    </row>
    <row r="6402" spans="9:21" x14ac:dyDescent="0.3">
      <c r="I6402" s="199">
        <v>0</v>
      </c>
      <c r="J6402" s="199">
        <v>0</v>
      </c>
      <c r="K6402" s="199" t="e">
        <f ca="1"/>
        <v>#NAME?</v>
      </c>
      <c r="T6402" s="199">
        <v>0</v>
      </c>
      <c r="U6402" s="199">
        <v>0</v>
      </c>
    </row>
    <row r="6403" spans="9:21" x14ac:dyDescent="0.3">
      <c r="I6403" s="199">
        <v>0</v>
      </c>
      <c r="J6403" s="199">
        <v>0</v>
      </c>
      <c r="K6403" s="199" t="e">
        <f ca="1"/>
        <v>#NAME?</v>
      </c>
      <c r="T6403" s="199">
        <v>0</v>
      </c>
      <c r="U6403" s="199">
        <v>0</v>
      </c>
    </row>
    <row r="6404" spans="9:21" x14ac:dyDescent="0.3">
      <c r="I6404" s="199">
        <v>0</v>
      </c>
      <c r="J6404" s="199">
        <v>0</v>
      </c>
      <c r="K6404" s="199" t="e">
        <f ca="1"/>
        <v>#NAME?</v>
      </c>
      <c r="T6404" s="199">
        <v>0</v>
      </c>
      <c r="U6404" s="199">
        <v>0</v>
      </c>
    </row>
    <row r="6405" spans="9:21" x14ac:dyDescent="0.3">
      <c r="I6405" s="199">
        <v>0</v>
      </c>
      <c r="J6405" s="199">
        <v>0</v>
      </c>
      <c r="K6405" s="199" t="e">
        <f ca="1"/>
        <v>#NAME?</v>
      </c>
      <c r="T6405" s="199">
        <v>0</v>
      </c>
      <c r="U6405" s="199">
        <v>0</v>
      </c>
    </row>
    <row r="6406" spans="9:21" x14ac:dyDescent="0.3">
      <c r="I6406" s="199">
        <v>0</v>
      </c>
      <c r="J6406" s="199">
        <v>0</v>
      </c>
      <c r="K6406" s="199" t="e">
        <f ca="1"/>
        <v>#NAME?</v>
      </c>
      <c r="T6406" s="199">
        <v>0</v>
      </c>
      <c r="U6406" s="199">
        <v>0</v>
      </c>
    </row>
    <row r="6407" spans="9:21" x14ac:dyDescent="0.3">
      <c r="I6407" s="199">
        <v>0</v>
      </c>
      <c r="J6407" s="199">
        <v>0</v>
      </c>
      <c r="K6407" s="199" t="e">
        <f ca="1"/>
        <v>#NAME?</v>
      </c>
      <c r="T6407" s="199">
        <v>0</v>
      </c>
      <c r="U6407" s="199">
        <v>0</v>
      </c>
    </row>
    <row r="6408" spans="9:21" x14ac:dyDescent="0.3">
      <c r="I6408" s="199">
        <v>0</v>
      </c>
      <c r="J6408" s="199">
        <v>0</v>
      </c>
      <c r="K6408" s="199" t="e">
        <f ca="1"/>
        <v>#NAME?</v>
      </c>
      <c r="T6408" s="199">
        <v>0</v>
      </c>
      <c r="U6408" s="199">
        <v>0</v>
      </c>
    </row>
    <row r="6409" spans="9:21" x14ac:dyDescent="0.3">
      <c r="I6409" s="199">
        <v>0</v>
      </c>
      <c r="J6409" s="199">
        <v>0</v>
      </c>
      <c r="K6409" s="199" t="e">
        <f ca="1"/>
        <v>#NAME?</v>
      </c>
      <c r="T6409" s="199">
        <v>0</v>
      </c>
      <c r="U6409" s="199">
        <v>0</v>
      </c>
    </row>
    <row r="6410" spans="9:21" x14ac:dyDescent="0.3">
      <c r="I6410" s="199">
        <v>0</v>
      </c>
      <c r="J6410" s="199">
        <v>0</v>
      </c>
      <c r="K6410" s="199" t="e">
        <f ca="1"/>
        <v>#NAME?</v>
      </c>
      <c r="T6410" s="199">
        <v>0</v>
      </c>
      <c r="U6410" s="199">
        <v>0</v>
      </c>
    </row>
    <row r="6411" spans="9:21" x14ac:dyDescent="0.3">
      <c r="I6411" s="199">
        <v>0</v>
      </c>
      <c r="J6411" s="199">
        <v>0</v>
      </c>
      <c r="K6411" s="199" t="e">
        <f ca="1"/>
        <v>#NAME?</v>
      </c>
      <c r="T6411" s="199">
        <v>0</v>
      </c>
      <c r="U6411" s="199">
        <v>0</v>
      </c>
    </row>
    <row r="6412" spans="9:21" x14ac:dyDescent="0.3">
      <c r="I6412" s="199">
        <v>0</v>
      </c>
      <c r="J6412" s="199">
        <v>0</v>
      </c>
      <c r="K6412" s="199" t="e">
        <f ca="1"/>
        <v>#NAME?</v>
      </c>
      <c r="T6412" s="199">
        <v>0</v>
      </c>
      <c r="U6412" s="199">
        <v>0</v>
      </c>
    </row>
    <row r="6413" spans="9:21" x14ac:dyDescent="0.3">
      <c r="I6413" s="199">
        <v>0</v>
      </c>
      <c r="J6413" s="199">
        <v>0</v>
      </c>
      <c r="K6413" s="199" t="e">
        <f ca="1"/>
        <v>#NAME?</v>
      </c>
      <c r="T6413" s="199">
        <v>0</v>
      </c>
      <c r="U6413" s="199">
        <v>0</v>
      </c>
    </row>
    <row r="6414" spans="9:21" x14ac:dyDescent="0.3">
      <c r="I6414" s="199">
        <v>0</v>
      </c>
      <c r="J6414" s="199">
        <v>0</v>
      </c>
      <c r="K6414" s="199" t="e">
        <f ca="1"/>
        <v>#NAME?</v>
      </c>
      <c r="T6414" s="199">
        <v>0</v>
      </c>
      <c r="U6414" s="199">
        <v>0</v>
      </c>
    </row>
    <row r="6415" spans="9:21" x14ac:dyDescent="0.3">
      <c r="I6415" s="199">
        <v>0</v>
      </c>
      <c r="J6415" s="199">
        <v>0</v>
      </c>
      <c r="K6415" s="199" t="e">
        <f ca="1"/>
        <v>#NAME?</v>
      </c>
      <c r="T6415" s="199">
        <v>0</v>
      </c>
      <c r="U6415" s="199">
        <v>0</v>
      </c>
    </row>
    <row r="6416" spans="9:21" x14ac:dyDescent="0.3">
      <c r="I6416" s="199">
        <v>0</v>
      </c>
      <c r="J6416" s="199">
        <v>0</v>
      </c>
      <c r="K6416" s="199" t="e">
        <f ca="1"/>
        <v>#NAME?</v>
      </c>
      <c r="T6416" s="199">
        <v>0</v>
      </c>
      <c r="U6416" s="199">
        <v>0</v>
      </c>
    </row>
    <row r="6417" spans="9:21" x14ac:dyDescent="0.3">
      <c r="I6417" s="199">
        <v>0</v>
      </c>
      <c r="J6417" s="199">
        <v>0</v>
      </c>
      <c r="K6417" s="199" t="e">
        <f ca="1"/>
        <v>#NAME?</v>
      </c>
      <c r="T6417" s="199">
        <v>0</v>
      </c>
      <c r="U6417" s="199">
        <v>0</v>
      </c>
    </row>
    <row r="6418" spans="9:21" x14ac:dyDescent="0.3">
      <c r="I6418" s="199">
        <v>0</v>
      </c>
      <c r="J6418" s="199">
        <v>0</v>
      </c>
      <c r="K6418" s="199" t="e">
        <f ca="1"/>
        <v>#NAME?</v>
      </c>
      <c r="T6418" s="199">
        <v>0</v>
      </c>
      <c r="U6418" s="199">
        <v>0</v>
      </c>
    </row>
    <row r="6419" spans="9:21" x14ac:dyDescent="0.3">
      <c r="I6419" s="199">
        <v>0</v>
      </c>
      <c r="J6419" s="199">
        <v>0</v>
      </c>
      <c r="K6419" s="199" t="e">
        <f ca="1"/>
        <v>#NAME?</v>
      </c>
      <c r="T6419" s="199">
        <v>0</v>
      </c>
      <c r="U6419" s="199">
        <v>0</v>
      </c>
    </row>
    <row r="6420" spans="9:21" x14ac:dyDescent="0.3">
      <c r="I6420" s="199">
        <v>0</v>
      </c>
      <c r="J6420" s="199">
        <v>0</v>
      </c>
      <c r="K6420" s="199" t="e">
        <f ca="1"/>
        <v>#NAME?</v>
      </c>
      <c r="T6420" s="199">
        <v>0</v>
      </c>
      <c r="U6420" s="199">
        <v>0</v>
      </c>
    </row>
    <row r="6421" spans="9:21" x14ac:dyDescent="0.3">
      <c r="I6421" s="199">
        <v>0</v>
      </c>
      <c r="J6421" s="199">
        <v>0</v>
      </c>
      <c r="K6421" s="199" t="e">
        <f ca="1"/>
        <v>#NAME?</v>
      </c>
      <c r="T6421" s="199">
        <v>0</v>
      </c>
      <c r="U6421" s="199">
        <v>0</v>
      </c>
    </row>
    <row r="6422" spans="9:21" x14ac:dyDescent="0.3">
      <c r="I6422" s="199">
        <v>0</v>
      </c>
      <c r="J6422" s="199">
        <v>0</v>
      </c>
      <c r="K6422" s="199" t="e">
        <f ca="1"/>
        <v>#NAME?</v>
      </c>
      <c r="T6422" s="199">
        <v>0</v>
      </c>
      <c r="U6422" s="199">
        <v>0</v>
      </c>
    </row>
    <row r="6423" spans="9:21" x14ac:dyDescent="0.3">
      <c r="I6423" s="199">
        <v>0</v>
      </c>
      <c r="J6423" s="199">
        <v>0</v>
      </c>
      <c r="K6423" s="199" t="e">
        <f ca="1"/>
        <v>#NAME?</v>
      </c>
      <c r="T6423" s="199">
        <v>0</v>
      </c>
      <c r="U6423" s="199">
        <v>0</v>
      </c>
    </row>
    <row r="6424" spans="9:21" x14ac:dyDescent="0.3">
      <c r="I6424" s="199">
        <v>0</v>
      </c>
      <c r="J6424" s="199">
        <v>0</v>
      </c>
      <c r="K6424" s="199" t="e">
        <f ca="1"/>
        <v>#NAME?</v>
      </c>
      <c r="T6424" s="199">
        <v>0</v>
      </c>
      <c r="U6424" s="199">
        <v>0</v>
      </c>
    </row>
    <row r="6425" spans="9:21" x14ac:dyDescent="0.3">
      <c r="I6425" s="199">
        <v>0</v>
      </c>
      <c r="J6425" s="199">
        <v>0</v>
      </c>
      <c r="K6425" s="199" t="e">
        <f ca="1"/>
        <v>#NAME?</v>
      </c>
      <c r="T6425" s="199">
        <v>0</v>
      </c>
      <c r="U6425" s="199">
        <v>0</v>
      </c>
    </row>
    <row r="6426" spans="9:21" x14ac:dyDescent="0.3">
      <c r="I6426" s="199">
        <v>0</v>
      </c>
      <c r="J6426" s="199">
        <v>0</v>
      </c>
      <c r="K6426" s="199" t="e">
        <f ca="1"/>
        <v>#NAME?</v>
      </c>
      <c r="T6426" s="199">
        <v>0</v>
      </c>
      <c r="U6426" s="199">
        <v>0</v>
      </c>
    </row>
    <row r="6427" spans="9:21" x14ac:dyDescent="0.3">
      <c r="I6427" s="199">
        <v>0</v>
      </c>
      <c r="J6427" s="199">
        <v>0</v>
      </c>
      <c r="K6427" s="199" t="e">
        <f ca="1"/>
        <v>#NAME?</v>
      </c>
      <c r="T6427" s="199">
        <v>0</v>
      </c>
      <c r="U6427" s="199">
        <v>0</v>
      </c>
    </row>
    <row r="6428" spans="9:21" x14ac:dyDescent="0.3">
      <c r="I6428" s="199">
        <v>0</v>
      </c>
      <c r="J6428" s="199">
        <v>0</v>
      </c>
      <c r="K6428" s="199" t="e">
        <f ca="1"/>
        <v>#NAME?</v>
      </c>
      <c r="T6428" s="199">
        <v>0</v>
      </c>
      <c r="U6428" s="199">
        <v>0</v>
      </c>
    </row>
    <row r="6429" spans="9:21" x14ac:dyDescent="0.3">
      <c r="I6429" s="199">
        <v>0</v>
      </c>
      <c r="J6429" s="199">
        <v>0</v>
      </c>
      <c r="K6429" s="199" t="e">
        <f ca="1"/>
        <v>#NAME?</v>
      </c>
      <c r="T6429" s="199">
        <v>0</v>
      </c>
      <c r="U6429" s="199">
        <v>0</v>
      </c>
    </row>
    <row r="6430" spans="9:21" x14ac:dyDescent="0.3">
      <c r="I6430" s="199">
        <v>0</v>
      </c>
      <c r="J6430" s="199">
        <v>0</v>
      </c>
      <c r="K6430" s="199" t="e">
        <f ca="1"/>
        <v>#NAME?</v>
      </c>
      <c r="T6430" s="199">
        <v>0</v>
      </c>
      <c r="U6430" s="199">
        <v>0</v>
      </c>
    </row>
    <row r="6431" spans="9:21" x14ac:dyDescent="0.3">
      <c r="I6431" s="199">
        <v>0</v>
      </c>
      <c r="J6431" s="199">
        <v>0</v>
      </c>
      <c r="K6431" s="199" t="e">
        <f ca="1"/>
        <v>#NAME?</v>
      </c>
      <c r="T6431" s="199">
        <v>0</v>
      </c>
      <c r="U6431" s="199">
        <v>0</v>
      </c>
    </row>
    <row r="6432" spans="9:21" x14ac:dyDescent="0.3">
      <c r="I6432" s="199">
        <v>0</v>
      </c>
      <c r="J6432" s="199">
        <v>0</v>
      </c>
      <c r="K6432" s="199" t="e">
        <f ca="1"/>
        <v>#NAME?</v>
      </c>
      <c r="T6432" s="199">
        <v>0</v>
      </c>
      <c r="U6432" s="199">
        <v>0</v>
      </c>
    </row>
    <row r="6433" spans="9:21" x14ac:dyDescent="0.3">
      <c r="I6433" s="199">
        <v>0</v>
      </c>
      <c r="J6433" s="199">
        <v>0</v>
      </c>
      <c r="K6433" s="199" t="e">
        <f ca="1"/>
        <v>#NAME?</v>
      </c>
      <c r="T6433" s="199">
        <v>0</v>
      </c>
      <c r="U6433" s="199">
        <v>0</v>
      </c>
    </row>
    <row r="6434" spans="9:21" x14ac:dyDescent="0.3">
      <c r="I6434" s="199">
        <v>0</v>
      </c>
      <c r="J6434" s="199">
        <v>0</v>
      </c>
      <c r="K6434" s="199" t="e">
        <f ca="1"/>
        <v>#NAME?</v>
      </c>
      <c r="T6434" s="199">
        <v>0</v>
      </c>
      <c r="U6434" s="199">
        <v>0</v>
      </c>
    </row>
    <row r="6435" spans="9:21" x14ac:dyDescent="0.3">
      <c r="I6435" s="199">
        <v>0</v>
      </c>
      <c r="J6435" s="199">
        <v>0</v>
      </c>
      <c r="K6435" s="199" t="e">
        <f ca="1"/>
        <v>#NAME?</v>
      </c>
      <c r="T6435" s="199">
        <v>0</v>
      </c>
      <c r="U6435" s="199">
        <v>0</v>
      </c>
    </row>
    <row r="6436" spans="9:21" x14ac:dyDescent="0.3">
      <c r="I6436" s="199">
        <v>0</v>
      </c>
      <c r="J6436" s="199">
        <v>0</v>
      </c>
      <c r="K6436" s="199" t="e">
        <f ca="1"/>
        <v>#NAME?</v>
      </c>
      <c r="T6436" s="199">
        <v>0</v>
      </c>
      <c r="U6436" s="199">
        <v>0</v>
      </c>
    </row>
    <row r="6437" spans="9:21" x14ac:dyDescent="0.3">
      <c r="I6437" s="199">
        <v>0</v>
      </c>
      <c r="J6437" s="199">
        <v>0</v>
      </c>
      <c r="K6437" s="199" t="e">
        <f ca="1"/>
        <v>#NAME?</v>
      </c>
      <c r="T6437" s="199">
        <v>0</v>
      </c>
      <c r="U6437" s="199">
        <v>0</v>
      </c>
    </row>
    <row r="6438" spans="9:21" x14ac:dyDescent="0.3">
      <c r="I6438" s="199">
        <v>0</v>
      </c>
      <c r="J6438" s="199">
        <v>0</v>
      </c>
      <c r="K6438" s="199" t="e">
        <f ca="1"/>
        <v>#NAME?</v>
      </c>
      <c r="T6438" s="199">
        <v>0</v>
      </c>
      <c r="U6438" s="199">
        <v>0</v>
      </c>
    </row>
    <row r="6439" spans="9:21" x14ac:dyDescent="0.3">
      <c r="I6439" s="199">
        <v>0</v>
      </c>
      <c r="J6439" s="199">
        <v>0</v>
      </c>
      <c r="K6439" s="199" t="e">
        <f ca="1"/>
        <v>#NAME?</v>
      </c>
      <c r="T6439" s="199">
        <v>0</v>
      </c>
      <c r="U6439" s="199">
        <v>0</v>
      </c>
    </row>
    <row r="6440" spans="9:21" x14ac:dyDescent="0.3">
      <c r="I6440" s="199">
        <v>0</v>
      </c>
      <c r="J6440" s="199">
        <v>0</v>
      </c>
      <c r="K6440" s="199" t="e">
        <f ca="1"/>
        <v>#NAME?</v>
      </c>
      <c r="T6440" s="199">
        <v>0</v>
      </c>
      <c r="U6440" s="199">
        <v>0</v>
      </c>
    </row>
    <row r="6441" spans="9:21" x14ac:dyDescent="0.3">
      <c r="I6441" s="199">
        <v>0</v>
      </c>
      <c r="J6441" s="199">
        <v>0</v>
      </c>
      <c r="K6441" s="199" t="e">
        <f ca="1"/>
        <v>#NAME?</v>
      </c>
      <c r="T6441" s="199">
        <v>0</v>
      </c>
      <c r="U6441" s="199">
        <v>0</v>
      </c>
    </row>
    <row r="6442" spans="9:21" x14ac:dyDescent="0.3">
      <c r="I6442" s="199">
        <v>0</v>
      </c>
      <c r="J6442" s="199">
        <v>0</v>
      </c>
      <c r="K6442" s="199" t="e">
        <f ca="1"/>
        <v>#NAME?</v>
      </c>
      <c r="T6442" s="199">
        <v>0</v>
      </c>
      <c r="U6442" s="199">
        <v>0</v>
      </c>
    </row>
    <row r="6443" spans="9:21" x14ac:dyDescent="0.3">
      <c r="I6443" s="199">
        <v>0</v>
      </c>
      <c r="J6443" s="199">
        <v>0</v>
      </c>
      <c r="K6443" s="199" t="e">
        <f ca="1"/>
        <v>#NAME?</v>
      </c>
      <c r="T6443" s="199">
        <v>0</v>
      </c>
      <c r="U6443" s="199">
        <v>0</v>
      </c>
    </row>
    <row r="6444" spans="9:21" x14ac:dyDescent="0.3">
      <c r="I6444" s="199">
        <v>0</v>
      </c>
      <c r="J6444" s="199">
        <v>0</v>
      </c>
      <c r="K6444" s="199" t="e">
        <f ca="1"/>
        <v>#NAME?</v>
      </c>
      <c r="T6444" s="199">
        <v>0</v>
      </c>
      <c r="U6444" s="199">
        <v>0</v>
      </c>
    </row>
    <row r="6445" spans="9:21" x14ac:dyDescent="0.3">
      <c r="I6445" s="199">
        <v>0</v>
      </c>
      <c r="J6445" s="199">
        <v>0</v>
      </c>
      <c r="K6445" s="199" t="e">
        <f ca="1"/>
        <v>#NAME?</v>
      </c>
      <c r="T6445" s="199">
        <v>0</v>
      </c>
      <c r="U6445" s="199">
        <v>0</v>
      </c>
    </row>
    <row r="6446" spans="9:21" x14ac:dyDescent="0.3">
      <c r="I6446" s="199">
        <v>0</v>
      </c>
      <c r="J6446" s="199">
        <v>0</v>
      </c>
      <c r="K6446" s="199" t="e">
        <f ca="1"/>
        <v>#NAME?</v>
      </c>
      <c r="T6446" s="199">
        <v>0</v>
      </c>
      <c r="U6446" s="199">
        <v>0</v>
      </c>
    </row>
    <row r="6447" spans="9:21" x14ac:dyDescent="0.3">
      <c r="I6447" s="199">
        <v>0</v>
      </c>
      <c r="J6447" s="199">
        <v>0</v>
      </c>
      <c r="K6447" s="199" t="e">
        <f ca="1"/>
        <v>#NAME?</v>
      </c>
      <c r="T6447" s="199">
        <v>0</v>
      </c>
      <c r="U6447" s="199">
        <v>0</v>
      </c>
    </row>
    <row r="6448" spans="9:21" x14ac:dyDescent="0.3">
      <c r="I6448" s="199">
        <v>0</v>
      </c>
      <c r="J6448" s="199">
        <v>0</v>
      </c>
      <c r="K6448" s="199" t="e">
        <f ca="1"/>
        <v>#NAME?</v>
      </c>
      <c r="T6448" s="199">
        <v>0</v>
      </c>
      <c r="U6448" s="199">
        <v>0</v>
      </c>
    </row>
    <row r="6449" spans="9:21" x14ac:dyDescent="0.3">
      <c r="I6449" s="199">
        <v>0</v>
      </c>
      <c r="J6449" s="199">
        <v>0</v>
      </c>
      <c r="K6449" s="199" t="e">
        <f ca="1"/>
        <v>#NAME?</v>
      </c>
      <c r="T6449" s="199">
        <v>0</v>
      </c>
      <c r="U6449" s="199">
        <v>0</v>
      </c>
    </row>
    <row r="6450" spans="9:21" x14ac:dyDescent="0.3">
      <c r="I6450" s="199">
        <v>0</v>
      </c>
      <c r="J6450" s="199">
        <v>0</v>
      </c>
      <c r="K6450" s="199" t="e">
        <f ca="1"/>
        <v>#NAME?</v>
      </c>
      <c r="T6450" s="199">
        <v>0</v>
      </c>
      <c r="U6450" s="199">
        <v>0</v>
      </c>
    </row>
    <row r="6451" spans="9:21" x14ac:dyDescent="0.3">
      <c r="I6451" s="199">
        <v>0</v>
      </c>
      <c r="J6451" s="199">
        <v>0</v>
      </c>
      <c r="K6451" s="199" t="e">
        <f ca="1"/>
        <v>#NAME?</v>
      </c>
      <c r="T6451" s="199">
        <v>0</v>
      </c>
      <c r="U6451" s="199">
        <v>0</v>
      </c>
    </row>
    <row r="6452" spans="9:21" x14ac:dyDescent="0.3">
      <c r="I6452" s="199">
        <v>0</v>
      </c>
      <c r="J6452" s="199">
        <v>0</v>
      </c>
      <c r="K6452" s="199" t="e">
        <f ca="1"/>
        <v>#NAME?</v>
      </c>
      <c r="T6452" s="199">
        <v>0</v>
      </c>
      <c r="U6452" s="199">
        <v>0</v>
      </c>
    </row>
    <row r="6453" spans="9:21" x14ac:dyDescent="0.3">
      <c r="I6453" s="199">
        <v>0</v>
      </c>
      <c r="J6453" s="199">
        <v>0</v>
      </c>
      <c r="K6453" s="199" t="e">
        <f ca="1"/>
        <v>#NAME?</v>
      </c>
      <c r="T6453" s="199">
        <v>0</v>
      </c>
      <c r="U6453" s="199">
        <v>0</v>
      </c>
    </row>
    <row r="6454" spans="9:21" x14ac:dyDescent="0.3">
      <c r="I6454" s="199">
        <v>0</v>
      </c>
      <c r="J6454" s="199">
        <v>0</v>
      </c>
      <c r="K6454" s="199" t="e">
        <f ca="1"/>
        <v>#NAME?</v>
      </c>
      <c r="T6454" s="199">
        <v>0</v>
      </c>
      <c r="U6454" s="199">
        <v>0</v>
      </c>
    </row>
    <row r="6455" spans="9:21" x14ac:dyDescent="0.3">
      <c r="I6455" s="199">
        <v>0</v>
      </c>
      <c r="J6455" s="199">
        <v>0</v>
      </c>
      <c r="K6455" s="199" t="e">
        <f ca="1"/>
        <v>#NAME?</v>
      </c>
      <c r="T6455" s="199">
        <v>0</v>
      </c>
      <c r="U6455" s="199">
        <v>0</v>
      </c>
    </row>
    <row r="6456" spans="9:21" x14ac:dyDescent="0.3">
      <c r="I6456" s="199">
        <v>0</v>
      </c>
      <c r="J6456" s="199">
        <v>0</v>
      </c>
      <c r="K6456" s="199" t="e">
        <f ca="1"/>
        <v>#NAME?</v>
      </c>
      <c r="T6456" s="199">
        <v>0</v>
      </c>
      <c r="U6456" s="199">
        <v>0</v>
      </c>
    </row>
    <row r="6457" spans="9:21" x14ac:dyDescent="0.3">
      <c r="I6457" s="199">
        <v>0</v>
      </c>
      <c r="J6457" s="199">
        <v>0</v>
      </c>
      <c r="K6457" s="199" t="e">
        <f ca="1"/>
        <v>#NAME?</v>
      </c>
      <c r="T6457" s="199">
        <v>0</v>
      </c>
      <c r="U6457" s="199">
        <v>0</v>
      </c>
    </row>
    <row r="6458" spans="9:21" x14ac:dyDescent="0.3">
      <c r="I6458" s="199">
        <v>0</v>
      </c>
      <c r="J6458" s="199">
        <v>0</v>
      </c>
      <c r="K6458" s="199" t="e">
        <f ca="1"/>
        <v>#NAME?</v>
      </c>
      <c r="T6458" s="199">
        <v>0</v>
      </c>
      <c r="U6458" s="199">
        <v>0</v>
      </c>
    </row>
    <row r="6459" spans="9:21" x14ac:dyDescent="0.3">
      <c r="I6459" s="199">
        <v>0</v>
      </c>
      <c r="J6459" s="199">
        <v>0</v>
      </c>
      <c r="K6459" s="199" t="e">
        <f ca="1"/>
        <v>#NAME?</v>
      </c>
      <c r="T6459" s="199">
        <v>0</v>
      </c>
      <c r="U6459" s="199">
        <v>0</v>
      </c>
    </row>
    <row r="6460" spans="9:21" x14ac:dyDescent="0.3">
      <c r="I6460" s="199">
        <v>102114.52258643949</v>
      </c>
      <c r="J6460" s="199">
        <v>0</v>
      </c>
      <c r="K6460" s="199" t="e">
        <f ca="1"/>
        <v>#NAME?</v>
      </c>
      <c r="T6460" s="199">
        <v>102114.52258643949</v>
      </c>
      <c r="U6460" s="199">
        <v>0</v>
      </c>
    </row>
    <row r="6461" spans="9:21" x14ac:dyDescent="0.3">
      <c r="I6461" s="199">
        <v>0</v>
      </c>
      <c r="J6461" s="199">
        <v>0</v>
      </c>
      <c r="K6461" s="199" t="e">
        <f ca="1"/>
        <v>#NAME?</v>
      </c>
      <c r="T6461" s="199">
        <v>0</v>
      </c>
      <c r="U6461" s="199">
        <v>0</v>
      </c>
    </row>
    <row r="6462" spans="9:21" x14ac:dyDescent="0.3">
      <c r="I6462" s="199">
        <v>0</v>
      </c>
      <c r="J6462" s="199">
        <v>0</v>
      </c>
      <c r="K6462" s="199" t="e">
        <f ca="1"/>
        <v>#NAME?</v>
      </c>
      <c r="T6462" s="199">
        <v>0</v>
      </c>
      <c r="U6462" s="199">
        <v>0</v>
      </c>
    </row>
    <row r="6463" spans="9:21" x14ac:dyDescent="0.3">
      <c r="I6463" s="199">
        <v>0</v>
      </c>
      <c r="J6463" s="199">
        <v>0</v>
      </c>
      <c r="K6463" s="199" t="e">
        <f ca="1"/>
        <v>#NAME?</v>
      </c>
      <c r="T6463" s="199">
        <v>0</v>
      </c>
      <c r="U6463" s="199">
        <v>99268.457602927418</v>
      </c>
    </row>
    <row r="6464" spans="9:21" x14ac:dyDescent="0.3">
      <c r="I6464" s="199">
        <v>0</v>
      </c>
      <c r="J6464" s="199">
        <v>0</v>
      </c>
      <c r="K6464" s="199" t="e">
        <f ca="1"/>
        <v>#NAME?</v>
      </c>
      <c r="T6464" s="199">
        <v>0</v>
      </c>
      <c r="U6464" s="199">
        <v>0</v>
      </c>
    </row>
    <row r="6465" spans="9:21" x14ac:dyDescent="0.3">
      <c r="I6465" s="199">
        <v>0</v>
      </c>
      <c r="J6465" s="199">
        <v>0</v>
      </c>
      <c r="K6465" s="199" t="e">
        <f ca="1"/>
        <v>#NAME?</v>
      </c>
      <c r="T6465" s="199">
        <v>0</v>
      </c>
      <c r="U6465" s="199">
        <v>0</v>
      </c>
    </row>
    <row r="6466" spans="9:21" x14ac:dyDescent="0.3">
      <c r="I6466" s="199">
        <v>0</v>
      </c>
      <c r="J6466" s="199">
        <v>0</v>
      </c>
      <c r="K6466" s="199" t="e">
        <f ca="1"/>
        <v>#NAME?</v>
      </c>
      <c r="T6466" s="199">
        <v>0</v>
      </c>
      <c r="U6466" s="199">
        <v>0</v>
      </c>
    </row>
    <row r="6467" spans="9:21" x14ac:dyDescent="0.3">
      <c r="I6467" s="199">
        <v>0</v>
      </c>
      <c r="J6467" s="199">
        <v>0</v>
      </c>
      <c r="K6467" s="199" t="e">
        <f ca="1"/>
        <v>#NAME?</v>
      </c>
      <c r="T6467" s="199">
        <v>0</v>
      </c>
      <c r="U6467" s="199">
        <v>0</v>
      </c>
    </row>
    <row r="6468" spans="9:21" x14ac:dyDescent="0.3">
      <c r="I6468" s="199">
        <v>0</v>
      </c>
      <c r="J6468" s="199">
        <v>0</v>
      </c>
      <c r="K6468" s="199" t="e">
        <f ca="1"/>
        <v>#NAME?</v>
      </c>
      <c r="T6468" s="199">
        <v>0</v>
      </c>
      <c r="U6468" s="199">
        <v>0</v>
      </c>
    </row>
    <row r="6469" spans="9:21" x14ac:dyDescent="0.3">
      <c r="I6469" s="199">
        <v>0</v>
      </c>
      <c r="J6469" s="199">
        <v>0</v>
      </c>
      <c r="K6469" s="199" t="e">
        <f ca="1"/>
        <v>#NAME?</v>
      </c>
      <c r="T6469" s="199">
        <v>0</v>
      </c>
      <c r="U6469" s="199">
        <v>0</v>
      </c>
    </row>
    <row r="6470" spans="9:21" x14ac:dyDescent="0.3">
      <c r="I6470" s="199">
        <v>0</v>
      </c>
      <c r="J6470" s="199">
        <v>0</v>
      </c>
      <c r="K6470" s="199" t="e">
        <f ca="1"/>
        <v>#NAME?</v>
      </c>
      <c r="T6470" s="199">
        <v>0</v>
      </c>
      <c r="U6470" s="199">
        <v>0</v>
      </c>
    </row>
    <row r="6471" spans="9:21" x14ac:dyDescent="0.3">
      <c r="I6471" s="199">
        <v>0</v>
      </c>
      <c r="J6471" s="199">
        <v>0</v>
      </c>
      <c r="K6471" s="199" t="e">
        <f ca="1"/>
        <v>#NAME?</v>
      </c>
      <c r="T6471" s="199">
        <v>0</v>
      </c>
      <c r="U6471" s="199">
        <v>0</v>
      </c>
    </row>
    <row r="6472" spans="9:21" x14ac:dyDescent="0.3">
      <c r="I6472" s="199">
        <v>0</v>
      </c>
      <c r="J6472" s="199">
        <v>0</v>
      </c>
      <c r="K6472" s="199" t="e">
        <f ca="1"/>
        <v>#NAME?</v>
      </c>
      <c r="T6472" s="199">
        <v>0</v>
      </c>
      <c r="U6472" s="199">
        <v>0</v>
      </c>
    </row>
    <row r="6473" spans="9:21" x14ac:dyDescent="0.3">
      <c r="I6473" s="199">
        <v>0</v>
      </c>
      <c r="J6473" s="199">
        <v>0</v>
      </c>
      <c r="K6473" s="199" t="e">
        <f ca="1"/>
        <v>#NAME?</v>
      </c>
      <c r="T6473" s="199">
        <v>0</v>
      </c>
      <c r="U6473" s="199">
        <v>0</v>
      </c>
    </row>
    <row r="6474" spans="9:21" x14ac:dyDescent="0.3">
      <c r="I6474" s="199">
        <v>0</v>
      </c>
      <c r="J6474" s="199">
        <v>0</v>
      </c>
      <c r="K6474" s="199" t="e">
        <f ca="1"/>
        <v>#NAME?</v>
      </c>
      <c r="T6474" s="199">
        <v>0</v>
      </c>
      <c r="U6474" s="199">
        <v>0</v>
      </c>
    </row>
    <row r="6475" spans="9:21" x14ac:dyDescent="0.3">
      <c r="I6475" s="199">
        <v>0</v>
      </c>
      <c r="J6475" s="199">
        <v>0</v>
      </c>
      <c r="K6475" s="199" t="e">
        <f ca="1"/>
        <v>#NAME?</v>
      </c>
      <c r="T6475" s="199">
        <v>0</v>
      </c>
      <c r="U6475" s="199">
        <v>0</v>
      </c>
    </row>
    <row r="6476" spans="9:21" x14ac:dyDescent="0.3">
      <c r="I6476" s="199">
        <v>0</v>
      </c>
      <c r="J6476" s="199">
        <v>0</v>
      </c>
      <c r="K6476" s="199" t="e">
        <f ca="1"/>
        <v>#NAME?</v>
      </c>
      <c r="T6476" s="199">
        <v>0</v>
      </c>
      <c r="U6476" s="199">
        <v>0</v>
      </c>
    </row>
    <row r="6477" spans="9:21" x14ac:dyDescent="0.3">
      <c r="I6477" s="199">
        <v>264585.55244735669</v>
      </c>
      <c r="J6477" s="199">
        <v>0</v>
      </c>
      <c r="K6477" s="199" t="e">
        <f ca="1"/>
        <v>#NAME?</v>
      </c>
      <c r="T6477" s="199">
        <v>264585.55244735669</v>
      </c>
      <c r="U6477" s="199">
        <v>538633.12476762885</v>
      </c>
    </row>
    <row r="6478" spans="9:21" x14ac:dyDescent="0.3">
      <c r="I6478" s="199">
        <v>0</v>
      </c>
      <c r="J6478" s="199">
        <v>0</v>
      </c>
      <c r="K6478" s="199" t="e">
        <f ca="1"/>
        <v>#NAME?</v>
      </c>
      <c r="T6478" s="199">
        <v>0</v>
      </c>
      <c r="U6478" s="199">
        <v>0</v>
      </c>
    </row>
    <row r="6479" spans="9:21" x14ac:dyDescent="0.3">
      <c r="I6479" s="199">
        <v>0</v>
      </c>
      <c r="J6479" s="199">
        <v>0</v>
      </c>
      <c r="K6479" s="199" t="e">
        <f ca="1"/>
        <v>#NAME?</v>
      </c>
      <c r="T6479" s="199">
        <v>0</v>
      </c>
      <c r="U6479" s="199">
        <v>0</v>
      </c>
    </row>
    <row r="6480" spans="9:21" x14ac:dyDescent="0.3">
      <c r="I6480" s="199">
        <v>0</v>
      </c>
      <c r="J6480" s="199">
        <v>0</v>
      </c>
      <c r="K6480" s="199" t="e">
        <f ca="1"/>
        <v>#NAME?</v>
      </c>
      <c r="T6480" s="199">
        <v>0</v>
      </c>
      <c r="U6480" s="199">
        <v>0</v>
      </c>
    </row>
    <row r="6481" spans="9:21" x14ac:dyDescent="0.3">
      <c r="I6481" s="199">
        <v>0</v>
      </c>
      <c r="J6481" s="199">
        <v>0</v>
      </c>
      <c r="K6481" s="199" t="e">
        <f ca="1"/>
        <v>#NAME?</v>
      </c>
      <c r="T6481" s="199">
        <v>0</v>
      </c>
      <c r="U6481" s="199">
        <v>0</v>
      </c>
    </row>
    <row r="6482" spans="9:21" x14ac:dyDescent="0.3">
      <c r="I6482" s="199">
        <v>0</v>
      </c>
      <c r="J6482" s="199">
        <v>0</v>
      </c>
      <c r="K6482" s="199" t="e">
        <f ca="1"/>
        <v>#NAME?</v>
      </c>
      <c r="T6482" s="199">
        <v>0</v>
      </c>
      <c r="U6482" s="199">
        <v>0</v>
      </c>
    </row>
    <row r="6483" spans="9:21" x14ac:dyDescent="0.3">
      <c r="I6483" s="199">
        <v>0</v>
      </c>
      <c r="J6483" s="199">
        <v>0</v>
      </c>
      <c r="K6483" s="199" t="e">
        <f ca="1"/>
        <v>#NAME?</v>
      </c>
      <c r="T6483" s="199">
        <v>0</v>
      </c>
      <c r="U6483" s="199">
        <v>0</v>
      </c>
    </row>
    <row r="6484" spans="9:21" x14ac:dyDescent="0.3">
      <c r="I6484" s="199">
        <v>0</v>
      </c>
      <c r="J6484" s="199">
        <v>0</v>
      </c>
      <c r="K6484" s="199" t="e">
        <f ca="1"/>
        <v>#NAME?</v>
      </c>
      <c r="T6484" s="199">
        <v>0</v>
      </c>
      <c r="U6484" s="199">
        <v>6631.0236808212003</v>
      </c>
    </row>
    <row r="6485" spans="9:21" x14ac:dyDescent="0.3">
      <c r="I6485" s="199">
        <v>0</v>
      </c>
      <c r="J6485" s="199">
        <v>0</v>
      </c>
      <c r="K6485" s="199" t="e">
        <f ca="1"/>
        <v>#NAME?</v>
      </c>
      <c r="T6485" s="199">
        <v>0</v>
      </c>
      <c r="U6485" s="199">
        <v>0</v>
      </c>
    </row>
    <row r="6486" spans="9:21" x14ac:dyDescent="0.3">
      <c r="I6486" s="199">
        <v>0</v>
      </c>
      <c r="J6486" s="199">
        <v>0</v>
      </c>
      <c r="K6486" s="199" t="e">
        <f ca="1"/>
        <v>#NAME?</v>
      </c>
      <c r="T6486" s="199">
        <v>0</v>
      </c>
      <c r="U6486" s="199">
        <v>0</v>
      </c>
    </row>
    <row r="6487" spans="9:21" x14ac:dyDescent="0.3">
      <c r="I6487" s="199">
        <v>0</v>
      </c>
      <c r="J6487" s="199">
        <v>0</v>
      </c>
      <c r="K6487" s="199" t="e">
        <f ca="1"/>
        <v>#NAME?</v>
      </c>
      <c r="T6487" s="199">
        <v>0</v>
      </c>
      <c r="U6487" s="199">
        <v>0</v>
      </c>
    </row>
    <row r="6488" spans="9:21" x14ac:dyDescent="0.3">
      <c r="I6488" s="199">
        <v>0</v>
      </c>
      <c r="J6488" s="199">
        <v>0</v>
      </c>
      <c r="K6488" s="199" t="e">
        <f ca="1"/>
        <v>#NAME?</v>
      </c>
      <c r="T6488" s="199">
        <v>0</v>
      </c>
      <c r="U6488" s="199">
        <v>0</v>
      </c>
    </row>
    <row r="6489" spans="9:21" x14ac:dyDescent="0.3">
      <c r="I6489" s="199">
        <v>0</v>
      </c>
      <c r="J6489" s="199">
        <v>0</v>
      </c>
      <c r="K6489" s="199" t="e">
        <f ca="1"/>
        <v>#NAME?</v>
      </c>
      <c r="T6489" s="199">
        <v>0</v>
      </c>
      <c r="U6489" s="199">
        <v>0</v>
      </c>
    </row>
    <row r="6490" spans="9:21" x14ac:dyDescent="0.3">
      <c r="I6490" s="199">
        <v>0</v>
      </c>
      <c r="J6490" s="199">
        <v>0</v>
      </c>
      <c r="K6490" s="199" t="e">
        <f ca="1"/>
        <v>#NAME?</v>
      </c>
      <c r="T6490" s="199">
        <v>0</v>
      </c>
      <c r="U6490" s="199">
        <v>0</v>
      </c>
    </row>
    <row r="6491" spans="9:21" x14ac:dyDescent="0.3">
      <c r="I6491" s="199">
        <v>0</v>
      </c>
      <c r="J6491" s="199">
        <v>0</v>
      </c>
      <c r="K6491" s="199" t="e">
        <f ca="1"/>
        <v>#NAME?</v>
      </c>
      <c r="T6491" s="199">
        <v>0</v>
      </c>
      <c r="U6491" s="199">
        <v>0</v>
      </c>
    </row>
    <row r="6492" spans="9:21" x14ac:dyDescent="0.3">
      <c r="I6492" s="199">
        <v>0</v>
      </c>
      <c r="J6492" s="199">
        <v>0</v>
      </c>
      <c r="K6492" s="199" t="e">
        <f ca="1"/>
        <v>#NAME?</v>
      </c>
      <c r="T6492" s="199">
        <v>0</v>
      </c>
      <c r="U6492" s="199">
        <v>48707.118723688312</v>
      </c>
    </row>
    <row r="6493" spans="9:21" x14ac:dyDescent="0.3">
      <c r="I6493" s="199">
        <v>0</v>
      </c>
      <c r="J6493" s="199">
        <v>0</v>
      </c>
      <c r="K6493" s="199" t="e">
        <f ca="1"/>
        <v>#NAME?</v>
      </c>
      <c r="T6493" s="199">
        <v>0</v>
      </c>
      <c r="U6493" s="199">
        <v>0</v>
      </c>
    </row>
    <row r="6494" spans="9:21" x14ac:dyDescent="0.3">
      <c r="I6494" s="199">
        <v>0</v>
      </c>
      <c r="J6494" s="199">
        <v>0</v>
      </c>
      <c r="K6494" s="199" t="e">
        <f ca="1"/>
        <v>#NAME?</v>
      </c>
      <c r="T6494" s="199">
        <v>0</v>
      </c>
      <c r="U6494" s="199">
        <v>0</v>
      </c>
    </row>
    <row r="6495" spans="9:21" x14ac:dyDescent="0.3">
      <c r="I6495" s="199">
        <v>0</v>
      </c>
      <c r="J6495" s="199">
        <v>0</v>
      </c>
      <c r="K6495" s="199" t="e">
        <f ca="1"/>
        <v>#NAME?</v>
      </c>
      <c r="T6495" s="199">
        <v>0</v>
      </c>
      <c r="U6495" s="199">
        <v>0</v>
      </c>
    </row>
    <row r="6496" spans="9:21" x14ac:dyDescent="0.3">
      <c r="I6496" s="199">
        <v>0</v>
      </c>
      <c r="J6496" s="199">
        <v>0</v>
      </c>
      <c r="K6496" s="199" t="e">
        <f ca="1"/>
        <v>#NAME?</v>
      </c>
      <c r="T6496" s="199">
        <v>0</v>
      </c>
      <c r="U6496" s="199">
        <v>33961.030715138128</v>
      </c>
    </row>
    <row r="6497" spans="9:21" x14ac:dyDescent="0.3">
      <c r="I6497" s="199">
        <v>0</v>
      </c>
      <c r="J6497" s="199">
        <v>0</v>
      </c>
      <c r="K6497" s="199" t="e">
        <f ca="1"/>
        <v>#NAME?</v>
      </c>
      <c r="T6497" s="199">
        <v>0</v>
      </c>
      <c r="U6497" s="199">
        <v>0</v>
      </c>
    </row>
    <row r="6498" spans="9:21" x14ac:dyDescent="0.3">
      <c r="I6498" s="199">
        <v>117354.5365443014</v>
      </c>
      <c r="J6498" s="199">
        <v>0</v>
      </c>
      <c r="K6498" s="199" t="e">
        <f ca="1"/>
        <v>#NAME?</v>
      </c>
      <c r="T6498" s="199">
        <v>117354.5365443014</v>
      </c>
      <c r="U6498" s="199">
        <v>34726.579128250109</v>
      </c>
    </row>
    <row r="6499" spans="9:21" x14ac:dyDescent="0.3">
      <c r="I6499" s="199">
        <v>0</v>
      </c>
      <c r="J6499" s="199">
        <v>0</v>
      </c>
      <c r="K6499" s="199" t="e">
        <f ca="1"/>
        <v>#NAME?</v>
      </c>
      <c r="T6499" s="199">
        <v>0</v>
      </c>
      <c r="U6499" s="199">
        <v>0</v>
      </c>
    </row>
    <row r="6500" spans="9:21" x14ac:dyDescent="0.3">
      <c r="I6500" s="199">
        <v>0</v>
      </c>
      <c r="J6500" s="199">
        <v>0</v>
      </c>
      <c r="K6500" s="199" t="e">
        <f ca="1"/>
        <v>#NAME?</v>
      </c>
      <c r="T6500" s="199">
        <v>0</v>
      </c>
      <c r="U6500" s="199">
        <v>0</v>
      </c>
    </row>
    <row r="6501" spans="9:21" x14ac:dyDescent="0.3">
      <c r="I6501" s="199">
        <v>0</v>
      </c>
      <c r="J6501" s="199">
        <v>0</v>
      </c>
      <c r="K6501" s="199" t="e">
        <f ca="1"/>
        <v>#NAME?</v>
      </c>
      <c r="T6501" s="199">
        <v>0</v>
      </c>
      <c r="U6501" s="199">
        <v>0</v>
      </c>
    </row>
    <row r="6502" spans="9:21" x14ac:dyDescent="0.3">
      <c r="I6502" s="199">
        <v>0</v>
      </c>
      <c r="J6502" s="199">
        <v>0</v>
      </c>
      <c r="K6502" s="199" t="e">
        <f ca="1"/>
        <v>#NAME?</v>
      </c>
      <c r="T6502" s="199">
        <v>0</v>
      </c>
      <c r="U6502" s="199">
        <v>0</v>
      </c>
    </row>
    <row r="6503" spans="9:21" x14ac:dyDescent="0.3">
      <c r="I6503" s="199">
        <v>0</v>
      </c>
      <c r="J6503" s="199">
        <v>0</v>
      </c>
      <c r="K6503" s="199" t="e">
        <f ca="1"/>
        <v>#NAME?</v>
      </c>
      <c r="T6503" s="199">
        <v>0</v>
      </c>
      <c r="U6503" s="199">
        <v>0</v>
      </c>
    </row>
    <row r="6504" spans="9:21" x14ac:dyDescent="0.3">
      <c r="I6504" s="199">
        <v>0</v>
      </c>
      <c r="J6504" s="199">
        <v>0</v>
      </c>
      <c r="K6504" s="199" t="e">
        <f ca="1"/>
        <v>#NAME?</v>
      </c>
      <c r="T6504" s="199">
        <v>0</v>
      </c>
      <c r="U6504" s="199">
        <v>0</v>
      </c>
    </row>
    <row r="6505" spans="9:21" x14ac:dyDescent="0.3">
      <c r="I6505" s="199">
        <v>0</v>
      </c>
      <c r="J6505" s="199">
        <v>0</v>
      </c>
      <c r="K6505" s="199" t="e">
        <f ca="1"/>
        <v>#NAME?</v>
      </c>
      <c r="T6505" s="199">
        <v>0</v>
      </c>
      <c r="U6505" s="199">
        <v>0</v>
      </c>
    </row>
    <row r="6506" spans="9:21" x14ac:dyDescent="0.3">
      <c r="I6506" s="199">
        <v>0</v>
      </c>
      <c r="J6506" s="199">
        <v>0</v>
      </c>
      <c r="K6506" s="199" t="e">
        <f ca="1"/>
        <v>#NAME?</v>
      </c>
      <c r="T6506" s="199">
        <v>0</v>
      </c>
      <c r="U6506" s="199">
        <v>0</v>
      </c>
    </row>
    <row r="6507" spans="9:21" x14ac:dyDescent="0.3">
      <c r="I6507" s="199">
        <v>0</v>
      </c>
      <c r="J6507" s="199">
        <v>0</v>
      </c>
      <c r="K6507" s="199" t="e">
        <f ca="1"/>
        <v>#NAME?</v>
      </c>
      <c r="T6507" s="199">
        <v>0</v>
      </c>
      <c r="U6507" s="199">
        <v>0</v>
      </c>
    </row>
    <row r="6508" spans="9:21" x14ac:dyDescent="0.3">
      <c r="I6508" s="199">
        <v>0</v>
      </c>
      <c r="J6508" s="199">
        <v>0</v>
      </c>
      <c r="K6508" s="199" t="e">
        <f ca="1"/>
        <v>#NAME?</v>
      </c>
      <c r="T6508" s="199">
        <v>0</v>
      </c>
      <c r="U6508" s="199">
        <v>0</v>
      </c>
    </row>
    <row r="6509" spans="9:21" x14ac:dyDescent="0.3">
      <c r="I6509" s="199">
        <v>0</v>
      </c>
      <c r="J6509" s="199">
        <v>0</v>
      </c>
      <c r="K6509" s="199" t="e">
        <f ca="1"/>
        <v>#NAME?</v>
      </c>
      <c r="T6509" s="199">
        <v>0</v>
      </c>
      <c r="U6509" s="199">
        <v>0</v>
      </c>
    </row>
    <row r="6510" spans="9:21" x14ac:dyDescent="0.3">
      <c r="I6510" s="199">
        <v>0</v>
      </c>
      <c r="J6510" s="199">
        <v>0</v>
      </c>
      <c r="K6510" s="199" t="e">
        <f ca="1"/>
        <v>#NAME?</v>
      </c>
      <c r="T6510" s="199">
        <v>0</v>
      </c>
      <c r="U6510" s="199">
        <v>0</v>
      </c>
    </row>
    <row r="6511" spans="9:21" x14ac:dyDescent="0.3">
      <c r="I6511" s="199">
        <v>0</v>
      </c>
      <c r="J6511" s="199">
        <v>0</v>
      </c>
      <c r="K6511" s="199" t="e">
        <f ca="1"/>
        <v>#NAME?</v>
      </c>
      <c r="T6511" s="199">
        <v>0</v>
      </c>
      <c r="U6511" s="199">
        <v>0</v>
      </c>
    </row>
    <row r="6512" spans="9:21" x14ac:dyDescent="0.3">
      <c r="I6512" s="199">
        <v>0</v>
      </c>
      <c r="J6512" s="199">
        <v>0</v>
      </c>
      <c r="K6512" s="199" t="e">
        <f ca="1"/>
        <v>#NAME?</v>
      </c>
      <c r="T6512" s="199">
        <v>0</v>
      </c>
      <c r="U6512" s="199">
        <v>0</v>
      </c>
    </row>
    <row r="6513" spans="9:21" x14ac:dyDescent="0.3">
      <c r="I6513" s="199">
        <v>0</v>
      </c>
      <c r="J6513" s="199">
        <v>0</v>
      </c>
      <c r="K6513" s="199" t="e">
        <f ca="1"/>
        <v>#NAME?</v>
      </c>
      <c r="T6513" s="199">
        <v>0</v>
      </c>
      <c r="U6513" s="199">
        <v>0</v>
      </c>
    </row>
    <row r="6514" spans="9:21" x14ac:dyDescent="0.3">
      <c r="I6514" s="199">
        <v>0</v>
      </c>
      <c r="J6514" s="199">
        <v>0</v>
      </c>
      <c r="K6514" s="199" t="e">
        <f ca="1"/>
        <v>#NAME?</v>
      </c>
      <c r="T6514" s="199">
        <v>0</v>
      </c>
      <c r="U6514" s="199">
        <v>0</v>
      </c>
    </row>
    <row r="6515" spans="9:21" x14ac:dyDescent="0.3">
      <c r="I6515" s="199">
        <v>0</v>
      </c>
      <c r="J6515" s="199">
        <v>0</v>
      </c>
      <c r="K6515" s="199" t="e">
        <f ca="1"/>
        <v>#NAME?</v>
      </c>
      <c r="T6515" s="199">
        <v>0</v>
      </c>
      <c r="U6515" s="199">
        <v>0</v>
      </c>
    </row>
    <row r="6516" spans="9:21" x14ac:dyDescent="0.3">
      <c r="I6516" s="199">
        <v>0</v>
      </c>
      <c r="J6516" s="199">
        <v>0</v>
      </c>
      <c r="K6516" s="199" t="e">
        <f ca="1"/>
        <v>#NAME?</v>
      </c>
      <c r="T6516" s="199">
        <v>0</v>
      </c>
      <c r="U6516" s="199">
        <v>0</v>
      </c>
    </row>
    <row r="6517" spans="9:21" x14ac:dyDescent="0.3">
      <c r="I6517" s="199">
        <v>0</v>
      </c>
      <c r="J6517" s="199">
        <v>0</v>
      </c>
      <c r="K6517" s="199" t="e">
        <f ca="1"/>
        <v>#NAME?</v>
      </c>
      <c r="T6517" s="199">
        <v>0</v>
      </c>
      <c r="U6517" s="199">
        <v>0</v>
      </c>
    </row>
    <row r="6518" spans="9:21" x14ac:dyDescent="0.3">
      <c r="I6518" s="199">
        <v>0</v>
      </c>
      <c r="J6518" s="199">
        <v>0</v>
      </c>
      <c r="K6518" s="199" t="e">
        <f ca="1"/>
        <v>#NAME?</v>
      </c>
      <c r="T6518" s="199">
        <v>0</v>
      </c>
      <c r="U6518" s="199">
        <v>0</v>
      </c>
    </row>
    <row r="6519" spans="9:21" x14ac:dyDescent="0.3">
      <c r="I6519" s="199">
        <v>0</v>
      </c>
      <c r="J6519" s="199">
        <v>0</v>
      </c>
      <c r="K6519" s="199" t="e">
        <f ca="1"/>
        <v>#NAME?</v>
      </c>
      <c r="T6519" s="199">
        <v>0</v>
      </c>
      <c r="U6519" s="199">
        <v>0</v>
      </c>
    </row>
    <row r="6520" spans="9:21" x14ac:dyDescent="0.3">
      <c r="I6520" s="199">
        <v>0</v>
      </c>
      <c r="J6520" s="199">
        <v>0</v>
      </c>
      <c r="K6520" s="199" t="e">
        <f ca="1"/>
        <v>#NAME?</v>
      </c>
      <c r="T6520" s="199">
        <v>0</v>
      </c>
      <c r="U6520" s="199">
        <v>0</v>
      </c>
    </row>
    <row r="6521" spans="9:21" x14ac:dyDescent="0.3">
      <c r="I6521" s="199">
        <v>0</v>
      </c>
      <c r="J6521" s="199">
        <v>0</v>
      </c>
      <c r="K6521" s="199" t="e">
        <f ca="1"/>
        <v>#NAME?</v>
      </c>
      <c r="T6521" s="199">
        <v>0</v>
      </c>
      <c r="U6521" s="199">
        <v>0</v>
      </c>
    </row>
    <row r="6522" spans="9:21" x14ac:dyDescent="0.3">
      <c r="I6522" s="199">
        <v>0</v>
      </c>
      <c r="J6522" s="199">
        <v>0</v>
      </c>
      <c r="K6522" s="199" t="e">
        <f ca="1"/>
        <v>#NAME?</v>
      </c>
      <c r="T6522" s="199">
        <v>0</v>
      </c>
      <c r="U6522" s="199">
        <v>0</v>
      </c>
    </row>
    <row r="6523" spans="9:21" x14ac:dyDescent="0.3">
      <c r="I6523" s="199">
        <v>0</v>
      </c>
      <c r="J6523" s="199">
        <v>0</v>
      </c>
      <c r="K6523" s="199" t="e">
        <f ca="1"/>
        <v>#NAME?</v>
      </c>
      <c r="T6523" s="199">
        <v>0</v>
      </c>
      <c r="U6523" s="199">
        <v>0</v>
      </c>
    </row>
    <row r="6524" spans="9:21" x14ac:dyDescent="0.3">
      <c r="I6524" s="199">
        <v>0</v>
      </c>
      <c r="J6524" s="199">
        <v>0</v>
      </c>
      <c r="K6524" s="199" t="e">
        <f ca="1"/>
        <v>#NAME?</v>
      </c>
      <c r="T6524" s="199">
        <v>0</v>
      </c>
      <c r="U6524" s="199">
        <v>0</v>
      </c>
    </row>
    <row r="6525" spans="9:21" x14ac:dyDescent="0.3">
      <c r="I6525" s="199">
        <v>0</v>
      </c>
      <c r="J6525" s="199">
        <v>0</v>
      </c>
      <c r="K6525" s="199" t="e">
        <f ca="1"/>
        <v>#NAME?</v>
      </c>
      <c r="T6525" s="199">
        <v>0</v>
      </c>
      <c r="U6525" s="199">
        <v>0</v>
      </c>
    </row>
    <row r="6526" spans="9:21" x14ac:dyDescent="0.3">
      <c r="I6526" s="199">
        <v>0</v>
      </c>
      <c r="J6526" s="199">
        <v>0</v>
      </c>
      <c r="K6526" s="199" t="e">
        <f ca="1"/>
        <v>#NAME?</v>
      </c>
      <c r="T6526" s="199">
        <v>0</v>
      </c>
      <c r="U6526" s="199">
        <v>0</v>
      </c>
    </row>
    <row r="6527" spans="9:21" x14ac:dyDescent="0.3">
      <c r="I6527" s="199">
        <v>0</v>
      </c>
      <c r="J6527" s="199">
        <v>0</v>
      </c>
      <c r="K6527" s="199" t="e">
        <f ca="1"/>
        <v>#NAME?</v>
      </c>
      <c r="T6527" s="199">
        <v>0</v>
      </c>
      <c r="U6527" s="199">
        <v>0</v>
      </c>
    </row>
    <row r="6528" spans="9:21" x14ac:dyDescent="0.3">
      <c r="I6528" s="199">
        <v>0</v>
      </c>
      <c r="J6528" s="199">
        <v>0</v>
      </c>
      <c r="K6528" s="199" t="e">
        <f ca="1"/>
        <v>#NAME?</v>
      </c>
      <c r="T6528" s="199">
        <v>0</v>
      </c>
      <c r="U6528" s="199">
        <v>0</v>
      </c>
    </row>
    <row r="6529" spans="9:21" x14ac:dyDescent="0.3">
      <c r="I6529" s="199">
        <v>0</v>
      </c>
      <c r="J6529" s="199">
        <v>0</v>
      </c>
      <c r="K6529" s="199" t="e">
        <f ca="1"/>
        <v>#NAME?</v>
      </c>
      <c r="T6529" s="199">
        <v>0</v>
      </c>
      <c r="U6529" s="199">
        <v>0</v>
      </c>
    </row>
    <row r="6530" spans="9:21" x14ac:dyDescent="0.3">
      <c r="I6530" s="199">
        <v>0</v>
      </c>
      <c r="J6530" s="199">
        <v>0</v>
      </c>
      <c r="K6530" s="199" t="e">
        <f ca="1"/>
        <v>#NAME?</v>
      </c>
      <c r="T6530" s="199">
        <v>0</v>
      </c>
      <c r="U6530" s="199">
        <v>0</v>
      </c>
    </row>
    <row r="6531" spans="9:21" x14ac:dyDescent="0.3">
      <c r="I6531" s="199">
        <v>0</v>
      </c>
      <c r="J6531" s="199">
        <v>0</v>
      </c>
      <c r="K6531" s="199" t="e">
        <f ca="1"/>
        <v>#NAME?</v>
      </c>
      <c r="T6531" s="199">
        <v>0</v>
      </c>
      <c r="U6531" s="199">
        <v>0</v>
      </c>
    </row>
    <row r="6532" spans="9:21" x14ac:dyDescent="0.3">
      <c r="I6532" s="199">
        <v>0</v>
      </c>
      <c r="J6532" s="199">
        <v>0</v>
      </c>
      <c r="K6532" s="199" t="e">
        <f ca="1"/>
        <v>#NAME?</v>
      </c>
      <c r="T6532" s="199">
        <v>0</v>
      </c>
      <c r="U6532" s="199">
        <v>0</v>
      </c>
    </row>
    <row r="6533" spans="9:21" x14ac:dyDescent="0.3">
      <c r="I6533" s="199">
        <v>0</v>
      </c>
      <c r="J6533" s="199">
        <v>0</v>
      </c>
      <c r="K6533" s="199" t="e">
        <f ca="1"/>
        <v>#NAME?</v>
      </c>
      <c r="T6533" s="199">
        <v>0</v>
      </c>
      <c r="U6533" s="199">
        <v>0</v>
      </c>
    </row>
    <row r="6534" spans="9:21" x14ac:dyDescent="0.3">
      <c r="I6534" s="199">
        <v>0</v>
      </c>
      <c r="J6534" s="199">
        <v>0</v>
      </c>
      <c r="K6534" s="199" t="e">
        <f ca="1"/>
        <v>#NAME?</v>
      </c>
      <c r="T6534" s="199">
        <v>0</v>
      </c>
      <c r="U6534" s="199">
        <v>0</v>
      </c>
    </row>
    <row r="6535" spans="9:21" x14ac:dyDescent="0.3">
      <c r="I6535" s="199">
        <v>0</v>
      </c>
      <c r="J6535" s="199">
        <v>0</v>
      </c>
      <c r="K6535" s="199" t="e">
        <f ca="1"/>
        <v>#NAME?</v>
      </c>
      <c r="T6535" s="199">
        <v>0</v>
      </c>
      <c r="U6535" s="199">
        <v>0</v>
      </c>
    </row>
    <row r="6536" spans="9:21" x14ac:dyDescent="0.3">
      <c r="I6536" s="199">
        <v>0</v>
      </c>
      <c r="J6536" s="199">
        <v>0</v>
      </c>
      <c r="K6536" s="199" t="e">
        <f ca="1"/>
        <v>#NAME?</v>
      </c>
      <c r="T6536" s="199">
        <v>0</v>
      </c>
      <c r="U6536" s="199">
        <v>0</v>
      </c>
    </row>
    <row r="6537" spans="9:21" x14ac:dyDescent="0.3">
      <c r="I6537" s="199">
        <v>0</v>
      </c>
      <c r="J6537" s="199">
        <v>0</v>
      </c>
      <c r="K6537" s="199" t="e">
        <f ca="1"/>
        <v>#NAME?</v>
      </c>
      <c r="T6537" s="199">
        <v>0</v>
      </c>
      <c r="U6537" s="199">
        <v>0</v>
      </c>
    </row>
    <row r="6538" spans="9:21" x14ac:dyDescent="0.3">
      <c r="I6538" s="199">
        <v>0</v>
      </c>
      <c r="J6538" s="199">
        <v>0</v>
      </c>
      <c r="K6538" s="199" t="e">
        <f ca="1"/>
        <v>#NAME?</v>
      </c>
      <c r="T6538" s="199">
        <v>0</v>
      </c>
      <c r="U6538" s="199">
        <v>0</v>
      </c>
    </row>
    <row r="6539" spans="9:21" x14ac:dyDescent="0.3">
      <c r="I6539" s="199">
        <v>0</v>
      </c>
      <c r="J6539" s="199">
        <v>0</v>
      </c>
      <c r="K6539" s="199" t="e">
        <f ca="1"/>
        <v>#NAME?</v>
      </c>
      <c r="T6539" s="199">
        <v>0</v>
      </c>
      <c r="U6539" s="199">
        <v>0</v>
      </c>
    </row>
    <row r="6540" spans="9:21" x14ac:dyDescent="0.3">
      <c r="I6540" s="199">
        <v>0</v>
      </c>
      <c r="J6540" s="199">
        <v>0</v>
      </c>
      <c r="K6540" s="199" t="e">
        <f ca="1"/>
        <v>#NAME?</v>
      </c>
      <c r="T6540" s="199">
        <v>0</v>
      </c>
      <c r="U6540" s="199">
        <v>0</v>
      </c>
    </row>
    <row r="6541" spans="9:21" x14ac:dyDescent="0.3">
      <c r="I6541" s="199">
        <v>0</v>
      </c>
      <c r="J6541" s="199">
        <v>0</v>
      </c>
      <c r="K6541" s="199" t="e">
        <f ca="1"/>
        <v>#NAME?</v>
      </c>
      <c r="T6541" s="199">
        <v>0</v>
      </c>
      <c r="U6541" s="199">
        <v>161759.48487032636</v>
      </c>
    </row>
    <row r="6542" spans="9:21" x14ac:dyDescent="0.3">
      <c r="I6542" s="199">
        <v>0</v>
      </c>
      <c r="J6542" s="199">
        <v>0</v>
      </c>
      <c r="K6542" s="199" t="e">
        <f ca="1"/>
        <v>#NAME?</v>
      </c>
      <c r="T6542" s="199">
        <v>0</v>
      </c>
      <c r="U6542" s="199">
        <v>0</v>
      </c>
    </row>
    <row r="6543" spans="9:21" x14ac:dyDescent="0.3">
      <c r="I6543" s="199">
        <v>0</v>
      </c>
      <c r="J6543" s="199">
        <v>0</v>
      </c>
      <c r="K6543" s="199" t="e">
        <f ca="1"/>
        <v>#NAME?</v>
      </c>
      <c r="T6543" s="199">
        <v>0</v>
      </c>
      <c r="U6543" s="199">
        <v>0</v>
      </c>
    </row>
    <row r="6544" spans="9:21" x14ac:dyDescent="0.3">
      <c r="I6544" s="199">
        <v>0</v>
      </c>
      <c r="J6544" s="199">
        <v>0</v>
      </c>
      <c r="K6544" s="199" t="e">
        <f ca="1"/>
        <v>#NAME?</v>
      </c>
      <c r="T6544" s="199">
        <v>0</v>
      </c>
      <c r="U6544" s="199">
        <v>0</v>
      </c>
    </row>
    <row r="6545" spans="9:21" x14ac:dyDescent="0.3">
      <c r="I6545" s="199">
        <v>0</v>
      </c>
      <c r="J6545" s="199">
        <v>0</v>
      </c>
      <c r="K6545" s="199" t="e">
        <f ca="1"/>
        <v>#NAME?</v>
      </c>
      <c r="T6545" s="199">
        <v>0</v>
      </c>
      <c r="U6545" s="199">
        <v>140315.06313318631</v>
      </c>
    </row>
    <row r="6546" spans="9:21" x14ac:dyDescent="0.3">
      <c r="I6546" s="199">
        <v>0</v>
      </c>
      <c r="J6546" s="199">
        <v>0</v>
      </c>
      <c r="K6546" s="199" t="e">
        <f ca="1"/>
        <v>#NAME?</v>
      </c>
      <c r="T6546" s="199">
        <v>0</v>
      </c>
      <c r="U6546" s="199">
        <v>0</v>
      </c>
    </row>
    <row r="6547" spans="9:21" x14ac:dyDescent="0.3">
      <c r="I6547" s="199">
        <v>0</v>
      </c>
      <c r="J6547" s="199">
        <v>0</v>
      </c>
      <c r="K6547" s="199" t="e">
        <f ca="1"/>
        <v>#NAME?</v>
      </c>
      <c r="T6547" s="199">
        <v>0</v>
      </c>
      <c r="U6547" s="199">
        <v>0</v>
      </c>
    </row>
    <row r="6548" spans="9:21" x14ac:dyDescent="0.3">
      <c r="I6548" s="199">
        <v>0</v>
      </c>
      <c r="J6548" s="199">
        <v>0</v>
      </c>
      <c r="K6548" s="199" t="e">
        <f ca="1"/>
        <v>#NAME?</v>
      </c>
      <c r="T6548" s="199">
        <v>0</v>
      </c>
      <c r="U6548" s="199">
        <v>0</v>
      </c>
    </row>
    <row r="6549" spans="9:21" x14ac:dyDescent="0.3">
      <c r="I6549" s="199">
        <v>0</v>
      </c>
      <c r="J6549" s="199">
        <v>0</v>
      </c>
      <c r="K6549" s="199" t="e">
        <f ca="1"/>
        <v>#NAME?</v>
      </c>
      <c r="T6549" s="199">
        <v>0</v>
      </c>
      <c r="U6549" s="199">
        <v>0</v>
      </c>
    </row>
    <row r="6550" spans="9:21" x14ac:dyDescent="0.3">
      <c r="I6550" s="199">
        <v>0</v>
      </c>
      <c r="J6550" s="199">
        <v>0</v>
      </c>
      <c r="K6550" s="199" t="e">
        <f ca="1"/>
        <v>#NAME?</v>
      </c>
      <c r="T6550" s="199">
        <v>0</v>
      </c>
      <c r="U6550" s="199">
        <v>0</v>
      </c>
    </row>
    <row r="6551" spans="9:21" x14ac:dyDescent="0.3">
      <c r="I6551" s="199">
        <v>0</v>
      </c>
      <c r="J6551" s="199">
        <v>0</v>
      </c>
      <c r="K6551" s="199" t="e">
        <f ca="1"/>
        <v>#NAME?</v>
      </c>
      <c r="T6551" s="199">
        <v>0</v>
      </c>
      <c r="U6551" s="199">
        <v>0</v>
      </c>
    </row>
    <row r="6552" spans="9:21" x14ac:dyDescent="0.3">
      <c r="I6552" s="199">
        <v>0</v>
      </c>
      <c r="J6552" s="199">
        <v>0</v>
      </c>
      <c r="K6552" s="199" t="e">
        <f ca="1"/>
        <v>#NAME?</v>
      </c>
      <c r="T6552" s="199">
        <v>0</v>
      </c>
      <c r="U6552" s="199">
        <v>0</v>
      </c>
    </row>
    <row r="6553" spans="9:21" x14ac:dyDescent="0.3">
      <c r="I6553" s="199">
        <v>0</v>
      </c>
      <c r="J6553" s="199">
        <v>0</v>
      </c>
      <c r="K6553" s="199" t="e">
        <f ca="1"/>
        <v>#NAME?</v>
      </c>
      <c r="T6553" s="199">
        <v>0</v>
      </c>
      <c r="U6553" s="199">
        <v>0</v>
      </c>
    </row>
    <row r="6554" spans="9:21" x14ac:dyDescent="0.3">
      <c r="I6554" s="199">
        <v>0</v>
      </c>
      <c r="J6554" s="199">
        <v>0</v>
      </c>
      <c r="K6554" s="199" t="e">
        <f ca="1"/>
        <v>#NAME?</v>
      </c>
      <c r="T6554" s="199">
        <v>0</v>
      </c>
      <c r="U6554" s="199">
        <v>0</v>
      </c>
    </row>
    <row r="6555" spans="9:21" x14ac:dyDescent="0.3">
      <c r="I6555" s="199">
        <v>0</v>
      </c>
      <c r="J6555" s="199">
        <v>0</v>
      </c>
      <c r="K6555" s="199" t="e">
        <f ca="1"/>
        <v>#NAME?</v>
      </c>
      <c r="T6555" s="199">
        <v>0</v>
      </c>
      <c r="U6555" s="199">
        <v>0</v>
      </c>
    </row>
    <row r="6556" spans="9:21" x14ac:dyDescent="0.3">
      <c r="I6556" s="199">
        <v>0</v>
      </c>
      <c r="J6556" s="199">
        <v>0</v>
      </c>
      <c r="K6556" s="199" t="e">
        <f ca="1"/>
        <v>#NAME?</v>
      </c>
      <c r="T6556" s="199">
        <v>0</v>
      </c>
      <c r="U6556" s="199">
        <v>0</v>
      </c>
    </row>
    <row r="6557" spans="9:21" x14ac:dyDescent="0.3">
      <c r="I6557" s="199">
        <v>0</v>
      </c>
      <c r="J6557" s="199">
        <v>0</v>
      </c>
      <c r="K6557" s="199" t="e">
        <f ca="1"/>
        <v>#NAME?</v>
      </c>
      <c r="T6557" s="199">
        <v>0</v>
      </c>
      <c r="U6557" s="199">
        <v>0</v>
      </c>
    </row>
    <row r="6558" spans="9:21" x14ac:dyDescent="0.3">
      <c r="I6558" s="199">
        <v>0</v>
      </c>
      <c r="J6558" s="199">
        <v>0</v>
      </c>
      <c r="K6558" s="199" t="e">
        <f ca="1"/>
        <v>#NAME?</v>
      </c>
      <c r="T6558" s="199">
        <v>0</v>
      </c>
      <c r="U6558" s="199">
        <v>0</v>
      </c>
    </row>
    <row r="6559" spans="9:21" x14ac:dyDescent="0.3">
      <c r="I6559" s="199">
        <v>0</v>
      </c>
      <c r="J6559" s="199">
        <v>0</v>
      </c>
      <c r="K6559" s="199" t="e">
        <f ca="1"/>
        <v>#NAME?</v>
      </c>
      <c r="T6559" s="199">
        <v>0</v>
      </c>
      <c r="U6559" s="199">
        <v>0</v>
      </c>
    </row>
    <row r="6560" spans="9:21" x14ac:dyDescent="0.3">
      <c r="I6560" s="199">
        <v>0</v>
      </c>
      <c r="J6560" s="199">
        <v>0</v>
      </c>
      <c r="K6560" s="199" t="e">
        <f ca="1"/>
        <v>#NAME?</v>
      </c>
      <c r="T6560" s="199">
        <v>0</v>
      </c>
      <c r="U6560" s="199">
        <v>0</v>
      </c>
    </row>
    <row r="6561" spans="9:21" x14ac:dyDescent="0.3">
      <c r="I6561" s="199">
        <v>0</v>
      </c>
      <c r="J6561" s="199">
        <v>0</v>
      </c>
      <c r="K6561" s="199" t="e">
        <f ca="1"/>
        <v>#NAME?</v>
      </c>
      <c r="T6561" s="199">
        <v>0</v>
      </c>
      <c r="U6561" s="199">
        <v>0</v>
      </c>
    </row>
    <row r="6562" spans="9:21" x14ac:dyDescent="0.3">
      <c r="I6562" s="199">
        <v>0</v>
      </c>
      <c r="J6562" s="199">
        <v>0</v>
      </c>
      <c r="K6562" s="199" t="e">
        <f ca="1"/>
        <v>#NAME?</v>
      </c>
      <c r="T6562" s="199">
        <v>0</v>
      </c>
      <c r="U6562" s="199">
        <v>212595.72841146486</v>
      </c>
    </row>
    <row r="6563" spans="9:21" x14ac:dyDescent="0.3">
      <c r="I6563" s="199">
        <v>0</v>
      </c>
      <c r="J6563" s="199">
        <v>0</v>
      </c>
      <c r="K6563" s="199" t="e">
        <f ca="1"/>
        <v>#NAME?</v>
      </c>
      <c r="T6563" s="199">
        <v>0</v>
      </c>
      <c r="U6563" s="199">
        <v>0</v>
      </c>
    </row>
    <row r="6564" spans="9:21" x14ac:dyDescent="0.3">
      <c r="I6564" s="199">
        <v>0</v>
      </c>
      <c r="J6564" s="199">
        <v>0</v>
      </c>
      <c r="K6564" s="199" t="e">
        <f ca="1"/>
        <v>#NAME?</v>
      </c>
      <c r="T6564" s="199">
        <v>0</v>
      </c>
      <c r="U6564" s="199">
        <v>0</v>
      </c>
    </row>
    <row r="6565" spans="9:21" x14ac:dyDescent="0.3">
      <c r="I6565" s="199">
        <v>0</v>
      </c>
      <c r="J6565" s="199">
        <v>0</v>
      </c>
      <c r="K6565" s="199" t="e">
        <f ca="1"/>
        <v>#NAME?</v>
      </c>
      <c r="T6565" s="199">
        <v>0</v>
      </c>
      <c r="U6565" s="199">
        <v>0</v>
      </c>
    </row>
    <row r="6566" spans="9:21" x14ac:dyDescent="0.3">
      <c r="I6566" s="199">
        <v>0</v>
      </c>
      <c r="J6566" s="199">
        <v>0</v>
      </c>
      <c r="K6566" s="199" t="e">
        <f ca="1"/>
        <v>#NAME?</v>
      </c>
      <c r="T6566" s="199">
        <v>0</v>
      </c>
      <c r="U6566" s="199">
        <v>0</v>
      </c>
    </row>
    <row r="6567" spans="9:21" x14ac:dyDescent="0.3">
      <c r="I6567" s="199">
        <v>0</v>
      </c>
      <c r="J6567" s="199">
        <v>0</v>
      </c>
      <c r="K6567" s="199" t="e">
        <f ca="1"/>
        <v>#NAME?</v>
      </c>
      <c r="T6567" s="199">
        <v>0</v>
      </c>
      <c r="U6567" s="199">
        <v>0</v>
      </c>
    </row>
    <row r="6568" spans="9:21" x14ac:dyDescent="0.3">
      <c r="I6568" s="199">
        <v>0</v>
      </c>
      <c r="J6568" s="199">
        <v>0</v>
      </c>
      <c r="K6568" s="199" t="e">
        <f ca="1"/>
        <v>#NAME?</v>
      </c>
      <c r="T6568" s="199">
        <v>0</v>
      </c>
      <c r="U6568" s="199">
        <v>0</v>
      </c>
    </row>
    <row r="6569" spans="9:21" x14ac:dyDescent="0.3">
      <c r="I6569" s="199">
        <v>660470.26942736097</v>
      </c>
      <c r="J6569" s="199">
        <v>60470.269427360967</v>
      </c>
      <c r="K6569" s="199" t="e">
        <f ca="1"/>
        <v>#NAME?</v>
      </c>
      <c r="T6569" s="199">
        <v>600000</v>
      </c>
      <c r="U6569" s="199">
        <v>484553.15552598587</v>
      </c>
    </row>
    <row r="6570" spans="9:21" x14ac:dyDescent="0.3">
      <c r="I6570" s="199">
        <v>0</v>
      </c>
      <c r="J6570" s="199">
        <v>0</v>
      </c>
      <c r="K6570" s="199" t="e">
        <f ca="1"/>
        <v>#NAME?</v>
      </c>
      <c r="T6570" s="199">
        <v>0</v>
      </c>
      <c r="U6570" s="199">
        <v>0</v>
      </c>
    </row>
    <row r="6571" spans="9:21" x14ac:dyDescent="0.3">
      <c r="I6571" s="199">
        <v>0</v>
      </c>
      <c r="J6571" s="199">
        <v>0</v>
      </c>
      <c r="K6571" s="199" t="e">
        <f ca="1"/>
        <v>#NAME?</v>
      </c>
      <c r="T6571" s="199">
        <v>0</v>
      </c>
      <c r="U6571" s="199">
        <v>0</v>
      </c>
    </row>
    <row r="6572" spans="9:21" x14ac:dyDescent="0.3">
      <c r="I6572" s="199">
        <v>0</v>
      </c>
      <c r="J6572" s="199">
        <v>0</v>
      </c>
      <c r="K6572" s="199" t="e">
        <f ca="1"/>
        <v>#NAME?</v>
      </c>
      <c r="T6572" s="199">
        <v>0</v>
      </c>
      <c r="U6572" s="199">
        <v>0</v>
      </c>
    </row>
    <row r="6573" spans="9:21" x14ac:dyDescent="0.3">
      <c r="I6573" s="199">
        <v>0</v>
      </c>
      <c r="J6573" s="199">
        <v>0</v>
      </c>
      <c r="K6573" s="199" t="e">
        <f ca="1"/>
        <v>#NAME?</v>
      </c>
      <c r="T6573" s="199">
        <v>0</v>
      </c>
      <c r="U6573" s="199">
        <v>0</v>
      </c>
    </row>
    <row r="6574" spans="9:21" x14ac:dyDescent="0.3">
      <c r="I6574" s="199">
        <v>0</v>
      </c>
      <c r="J6574" s="199">
        <v>0</v>
      </c>
      <c r="K6574" s="199" t="e">
        <f ca="1"/>
        <v>#NAME?</v>
      </c>
      <c r="T6574" s="199">
        <v>0</v>
      </c>
      <c r="U6574" s="199">
        <v>0</v>
      </c>
    </row>
    <row r="6575" spans="9:21" x14ac:dyDescent="0.3">
      <c r="I6575" s="199">
        <v>0</v>
      </c>
      <c r="J6575" s="199">
        <v>0</v>
      </c>
      <c r="K6575" s="199" t="e">
        <f ca="1"/>
        <v>#NAME?</v>
      </c>
      <c r="T6575" s="199">
        <v>0</v>
      </c>
      <c r="U6575" s="199">
        <v>0</v>
      </c>
    </row>
    <row r="6576" spans="9:21" x14ac:dyDescent="0.3">
      <c r="I6576" s="199">
        <v>0</v>
      </c>
      <c r="J6576" s="199">
        <v>0</v>
      </c>
      <c r="K6576" s="199" t="e">
        <f ca="1"/>
        <v>#NAME?</v>
      </c>
      <c r="T6576" s="199">
        <v>0</v>
      </c>
      <c r="U6576" s="199">
        <v>0</v>
      </c>
    </row>
    <row r="6577" spans="9:21" x14ac:dyDescent="0.3">
      <c r="I6577" s="199">
        <v>0</v>
      </c>
      <c r="J6577" s="199">
        <v>0</v>
      </c>
      <c r="K6577" s="199" t="e">
        <f ca="1"/>
        <v>#NAME?</v>
      </c>
      <c r="T6577" s="199">
        <v>0</v>
      </c>
      <c r="U6577" s="199">
        <v>0</v>
      </c>
    </row>
    <row r="6578" spans="9:21" x14ac:dyDescent="0.3">
      <c r="I6578" s="199">
        <v>0</v>
      </c>
      <c r="J6578" s="199">
        <v>0</v>
      </c>
      <c r="K6578" s="199" t="e">
        <f ca="1"/>
        <v>#NAME?</v>
      </c>
      <c r="T6578" s="199">
        <v>0</v>
      </c>
      <c r="U6578" s="199">
        <v>0</v>
      </c>
    </row>
    <row r="6579" spans="9:21" x14ac:dyDescent="0.3">
      <c r="I6579" s="199">
        <v>0</v>
      </c>
      <c r="J6579" s="199">
        <v>0</v>
      </c>
      <c r="K6579" s="199" t="e">
        <f ca="1"/>
        <v>#NAME?</v>
      </c>
      <c r="T6579" s="199">
        <v>0</v>
      </c>
      <c r="U6579" s="199">
        <v>0</v>
      </c>
    </row>
    <row r="6580" spans="9:21" x14ac:dyDescent="0.3">
      <c r="I6580" s="199">
        <v>0</v>
      </c>
      <c r="J6580" s="199">
        <v>0</v>
      </c>
      <c r="K6580" s="199" t="e">
        <f ca="1"/>
        <v>#NAME?</v>
      </c>
      <c r="T6580" s="199">
        <v>0</v>
      </c>
      <c r="U6580" s="199">
        <v>0</v>
      </c>
    </row>
    <row r="6581" spans="9:21" x14ac:dyDescent="0.3">
      <c r="I6581" s="199">
        <v>0</v>
      </c>
      <c r="J6581" s="199">
        <v>0</v>
      </c>
      <c r="K6581" s="199" t="e">
        <f ca="1"/>
        <v>#NAME?</v>
      </c>
      <c r="T6581" s="199">
        <v>0</v>
      </c>
      <c r="U6581" s="199">
        <v>0</v>
      </c>
    </row>
    <row r="6582" spans="9:21" x14ac:dyDescent="0.3">
      <c r="I6582" s="199">
        <v>0</v>
      </c>
      <c r="J6582" s="199">
        <v>0</v>
      </c>
      <c r="K6582" s="199" t="e">
        <f ca="1"/>
        <v>#NAME?</v>
      </c>
      <c r="T6582" s="199">
        <v>0</v>
      </c>
      <c r="U6582" s="199">
        <v>0</v>
      </c>
    </row>
    <row r="6583" spans="9:21" x14ac:dyDescent="0.3">
      <c r="I6583" s="199">
        <v>0</v>
      </c>
      <c r="J6583" s="199">
        <v>0</v>
      </c>
      <c r="K6583" s="199" t="e">
        <f ca="1"/>
        <v>#NAME?</v>
      </c>
      <c r="T6583" s="199">
        <v>0</v>
      </c>
      <c r="U6583" s="199">
        <v>0</v>
      </c>
    </row>
    <row r="6584" spans="9:21" x14ac:dyDescent="0.3">
      <c r="I6584" s="199">
        <v>0</v>
      </c>
      <c r="J6584" s="199">
        <v>0</v>
      </c>
      <c r="K6584" s="199" t="e">
        <f ca="1"/>
        <v>#NAME?</v>
      </c>
      <c r="T6584" s="199">
        <v>0</v>
      </c>
      <c r="U6584" s="199">
        <v>0</v>
      </c>
    </row>
    <row r="6585" spans="9:21" x14ac:dyDescent="0.3">
      <c r="I6585" s="199">
        <v>0</v>
      </c>
      <c r="J6585" s="199">
        <v>0</v>
      </c>
      <c r="K6585" s="199" t="e">
        <f ca="1"/>
        <v>#NAME?</v>
      </c>
      <c r="T6585" s="199">
        <v>0</v>
      </c>
      <c r="U6585" s="199">
        <v>0</v>
      </c>
    </row>
    <row r="6586" spans="9:21" x14ac:dyDescent="0.3">
      <c r="I6586" s="199">
        <v>0</v>
      </c>
      <c r="J6586" s="199">
        <v>0</v>
      </c>
      <c r="K6586" s="199" t="e">
        <f ca="1"/>
        <v>#NAME?</v>
      </c>
      <c r="T6586" s="199">
        <v>0</v>
      </c>
      <c r="U6586" s="199">
        <v>0</v>
      </c>
    </row>
    <row r="6587" spans="9:21" x14ac:dyDescent="0.3">
      <c r="I6587" s="199">
        <v>0</v>
      </c>
      <c r="J6587" s="199">
        <v>0</v>
      </c>
      <c r="K6587" s="199" t="e">
        <f ca="1"/>
        <v>#NAME?</v>
      </c>
      <c r="T6587" s="199">
        <v>0</v>
      </c>
      <c r="U6587" s="199">
        <v>0</v>
      </c>
    </row>
    <row r="6588" spans="9:21" x14ac:dyDescent="0.3">
      <c r="I6588" s="199">
        <v>0</v>
      </c>
      <c r="J6588" s="199">
        <v>0</v>
      </c>
      <c r="K6588" s="199" t="e">
        <f ca="1"/>
        <v>#NAME?</v>
      </c>
      <c r="T6588" s="199">
        <v>0</v>
      </c>
      <c r="U6588" s="199">
        <v>0</v>
      </c>
    </row>
    <row r="6589" spans="9:21" x14ac:dyDescent="0.3">
      <c r="I6589" s="199">
        <v>0</v>
      </c>
      <c r="J6589" s="199">
        <v>0</v>
      </c>
      <c r="K6589" s="199" t="e">
        <f ca="1"/>
        <v>#NAME?</v>
      </c>
      <c r="T6589" s="199">
        <v>0</v>
      </c>
      <c r="U6589" s="199">
        <v>0</v>
      </c>
    </row>
    <row r="6590" spans="9:21" x14ac:dyDescent="0.3">
      <c r="I6590" s="199">
        <v>0</v>
      </c>
      <c r="J6590" s="199">
        <v>0</v>
      </c>
      <c r="K6590" s="199" t="e">
        <f ca="1"/>
        <v>#NAME?</v>
      </c>
      <c r="T6590" s="199">
        <v>0</v>
      </c>
      <c r="U6590" s="199">
        <v>0</v>
      </c>
    </row>
    <row r="6591" spans="9:21" x14ac:dyDescent="0.3">
      <c r="I6591" s="199">
        <v>0</v>
      </c>
      <c r="J6591" s="199">
        <v>0</v>
      </c>
      <c r="K6591" s="199" t="e">
        <f ca="1"/>
        <v>#NAME?</v>
      </c>
      <c r="T6591" s="199">
        <v>0</v>
      </c>
      <c r="U6591" s="199">
        <v>0</v>
      </c>
    </row>
    <row r="6592" spans="9:21" x14ac:dyDescent="0.3">
      <c r="I6592" s="199">
        <v>0</v>
      </c>
      <c r="J6592" s="199">
        <v>0</v>
      </c>
      <c r="K6592" s="199" t="e">
        <f ca="1"/>
        <v>#NAME?</v>
      </c>
      <c r="T6592" s="199">
        <v>0</v>
      </c>
      <c r="U6592" s="199">
        <v>0</v>
      </c>
    </row>
    <row r="6593" spans="9:21" x14ac:dyDescent="0.3">
      <c r="I6593" s="199">
        <v>0</v>
      </c>
      <c r="J6593" s="199">
        <v>0</v>
      </c>
      <c r="K6593" s="199" t="e">
        <f ca="1"/>
        <v>#NAME?</v>
      </c>
      <c r="T6593" s="199">
        <v>0</v>
      </c>
      <c r="U6593" s="199">
        <v>0</v>
      </c>
    </row>
    <row r="6594" spans="9:21" x14ac:dyDescent="0.3">
      <c r="I6594" s="199">
        <v>0</v>
      </c>
      <c r="J6594" s="199">
        <v>0</v>
      </c>
      <c r="K6594" s="199" t="e">
        <f ca="1"/>
        <v>#NAME?</v>
      </c>
      <c r="T6594" s="199">
        <v>0</v>
      </c>
      <c r="U6594" s="199">
        <v>0</v>
      </c>
    </row>
    <row r="6595" spans="9:21" x14ac:dyDescent="0.3">
      <c r="I6595" s="199">
        <v>0</v>
      </c>
      <c r="J6595" s="199">
        <v>0</v>
      </c>
      <c r="K6595" s="199" t="e">
        <f ca="1"/>
        <v>#NAME?</v>
      </c>
      <c r="T6595" s="199">
        <v>0</v>
      </c>
      <c r="U6595" s="199">
        <v>0</v>
      </c>
    </row>
    <row r="6596" spans="9:21" x14ac:dyDescent="0.3">
      <c r="I6596" s="199">
        <v>0</v>
      </c>
      <c r="J6596" s="199">
        <v>0</v>
      </c>
      <c r="K6596" s="199" t="e">
        <f ca="1"/>
        <v>#NAME?</v>
      </c>
      <c r="T6596" s="199">
        <v>0</v>
      </c>
      <c r="U6596" s="199">
        <v>0</v>
      </c>
    </row>
    <row r="6597" spans="9:21" x14ac:dyDescent="0.3">
      <c r="I6597" s="199">
        <v>0</v>
      </c>
      <c r="J6597" s="199">
        <v>0</v>
      </c>
      <c r="K6597" s="199" t="e">
        <f ca="1"/>
        <v>#NAME?</v>
      </c>
      <c r="T6597" s="199">
        <v>0</v>
      </c>
      <c r="U6597" s="199">
        <v>0</v>
      </c>
    </row>
    <row r="6598" spans="9:21" x14ac:dyDescent="0.3">
      <c r="I6598" s="199">
        <v>0</v>
      </c>
      <c r="J6598" s="199">
        <v>0</v>
      </c>
      <c r="K6598" s="199" t="e">
        <f ca="1"/>
        <v>#NAME?</v>
      </c>
      <c r="T6598" s="199">
        <v>0</v>
      </c>
      <c r="U6598" s="199">
        <v>0</v>
      </c>
    </row>
    <row r="6599" spans="9:21" x14ac:dyDescent="0.3">
      <c r="I6599" s="199">
        <v>0</v>
      </c>
      <c r="J6599" s="199">
        <v>0</v>
      </c>
      <c r="K6599" s="199" t="e">
        <f ca="1"/>
        <v>#NAME?</v>
      </c>
      <c r="T6599" s="199">
        <v>0</v>
      </c>
      <c r="U6599" s="199">
        <v>0</v>
      </c>
    </row>
    <row r="6600" spans="9:21" x14ac:dyDescent="0.3">
      <c r="I6600" s="199">
        <v>0</v>
      </c>
      <c r="J6600" s="199">
        <v>0</v>
      </c>
      <c r="K6600" s="199" t="e">
        <f ca="1"/>
        <v>#NAME?</v>
      </c>
      <c r="T6600" s="199">
        <v>0</v>
      </c>
      <c r="U6600" s="199">
        <v>0</v>
      </c>
    </row>
    <row r="6601" spans="9:21" x14ac:dyDescent="0.3">
      <c r="I6601" s="199">
        <v>0</v>
      </c>
      <c r="J6601" s="199">
        <v>0</v>
      </c>
      <c r="K6601" s="199" t="e">
        <f ca="1"/>
        <v>#NAME?</v>
      </c>
      <c r="T6601" s="199">
        <v>0</v>
      </c>
      <c r="U6601" s="199">
        <v>0</v>
      </c>
    </row>
    <row r="6602" spans="9:21" x14ac:dyDescent="0.3">
      <c r="I6602" s="199">
        <v>0</v>
      </c>
      <c r="J6602" s="199">
        <v>0</v>
      </c>
      <c r="K6602" s="199" t="e">
        <f ca="1"/>
        <v>#NAME?</v>
      </c>
      <c r="T6602" s="199">
        <v>0</v>
      </c>
      <c r="U6602" s="199">
        <v>0</v>
      </c>
    </row>
    <row r="6603" spans="9:21" x14ac:dyDescent="0.3">
      <c r="I6603" s="199">
        <v>0</v>
      </c>
      <c r="J6603" s="199">
        <v>0</v>
      </c>
      <c r="K6603" s="199" t="e">
        <f ca="1"/>
        <v>#NAME?</v>
      </c>
      <c r="T6603" s="199">
        <v>0</v>
      </c>
      <c r="U6603" s="199">
        <v>0</v>
      </c>
    </row>
    <row r="6604" spans="9:21" x14ac:dyDescent="0.3">
      <c r="I6604" s="199">
        <v>0</v>
      </c>
      <c r="J6604" s="199">
        <v>0</v>
      </c>
      <c r="K6604" s="199" t="e">
        <f ca="1"/>
        <v>#NAME?</v>
      </c>
      <c r="T6604" s="199">
        <v>0</v>
      </c>
      <c r="U6604" s="199">
        <v>0</v>
      </c>
    </row>
    <row r="6605" spans="9:21" x14ac:dyDescent="0.3">
      <c r="I6605" s="199">
        <v>0</v>
      </c>
      <c r="J6605" s="199">
        <v>0</v>
      </c>
      <c r="K6605" s="199" t="e">
        <f ca="1"/>
        <v>#NAME?</v>
      </c>
      <c r="T6605" s="199">
        <v>0</v>
      </c>
      <c r="U6605" s="199">
        <v>0</v>
      </c>
    </row>
    <row r="6606" spans="9:21" x14ac:dyDescent="0.3">
      <c r="I6606" s="199">
        <v>0</v>
      </c>
      <c r="J6606" s="199">
        <v>0</v>
      </c>
      <c r="K6606" s="199" t="e">
        <f ca="1"/>
        <v>#NAME?</v>
      </c>
      <c r="T6606" s="199">
        <v>0</v>
      </c>
      <c r="U6606" s="199">
        <v>0</v>
      </c>
    </row>
    <row r="6607" spans="9:21" x14ac:dyDescent="0.3">
      <c r="I6607" s="199">
        <v>0</v>
      </c>
      <c r="J6607" s="199">
        <v>0</v>
      </c>
      <c r="K6607" s="199" t="e">
        <f ca="1"/>
        <v>#NAME?</v>
      </c>
      <c r="T6607" s="199">
        <v>0</v>
      </c>
      <c r="U6607" s="199">
        <v>0</v>
      </c>
    </row>
    <row r="6608" spans="9:21" x14ac:dyDescent="0.3">
      <c r="I6608" s="199">
        <v>0</v>
      </c>
      <c r="J6608" s="199">
        <v>0</v>
      </c>
      <c r="K6608" s="199" t="e">
        <f ca="1"/>
        <v>#NAME?</v>
      </c>
      <c r="T6608" s="199">
        <v>0</v>
      </c>
      <c r="U6608" s="199">
        <v>0</v>
      </c>
    </row>
    <row r="6609" spans="9:21" x14ac:dyDescent="0.3">
      <c r="I6609" s="199">
        <v>0</v>
      </c>
      <c r="J6609" s="199">
        <v>0</v>
      </c>
      <c r="K6609" s="199" t="e">
        <f ca="1"/>
        <v>#NAME?</v>
      </c>
      <c r="T6609" s="199">
        <v>0</v>
      </c>
      <c r="U6609" s="199">
        <v>0</v>
      </c>
    </row>
    <row r="6610" spans="9:21" x14ac:dyDescent="0.3">
      <c r="I6610" s="199">
        <v>0</v>
      </c>
      <c r="J6610" s="199">
        <v>0</v>
      </c>
      <c r="K6610" s="199" t="e">
        <f ca="1"/>
        <v>#NAME?</v>
      </c>
      <c r="T6610" s="199">
        <v>0</v>
      </c>
      <c r="U6610" s="199">
        <v>0</v>
      </c>
    </row>
    <row r="6611" spans="9:21" x14ac:dyDescent="0.3">
      <c r="I6611" s="199">
        <v>0</v>
      </c>
      <c r="J6611" s="199">
        <v>0</v>
      </c>
      <c r="K6611" s="199" t="e">
        <f ca="1"/>
        <v>#NAME?</v>
      </c>
      <c r="T6611" s="199">
        <v>0</v>
      </c>
      <c r="U6611" s="199">
        <v>0</v>
      </c>
    </row>
    <row r="6612" spans="9:21" x14ac:dyDescent="0.3">
      <c r="I6612" s="199">
        <v>0</v>
      </c>
      <c r="J6612" s="199">
        <v>0</v>
      </c>
      <c r="K6612" s="199" t="e">
        <f ca="1"/>
        <v>#NAME?</v>
      </c>
      <c r="T6612" s="199">
        <v>0</v>
      </c>
      <c r="U6612" s="199">
        <v>0</v>
      </c>
    </row>
    <row r="6613" spans="9:21" x14ac:dyDescent="0.3">
      <c r="I6613" s="199">
        <v>0</v>
      </c>
      <c r="J6613" s="199">
        <v>0</v>
      </c>
      <c r="K6613" s="199" t="e">
        <f ca="1"/>
        <v>#NAME?</v>
      </c>
      <c r="T6613" s="199">
        <v>0</v>
      </c>
      <c r="U6613" s="199">
        <v>0</v>
      </c>
    </row>
    <row r="6614" spans="9:21" x14ac:dyDescent="0.3">
      <c r="I6614" s="199">
        <v>0</v>
      </c>
      <c r="J6614" s="199">
        <v>0</v>
      </c>
      <c r="K6614" s="199" t="e">
        <f ca="1"/>
        <v>#NAME?</v>
      </c>
      <c r="T6614" s="199">
        <v>0</v>
      </c>
      <c r="U6614" s="199">
        <v>0</v>
      </c>
    </row>
    <row r="6615" spans="9:21" x14ac:dyDescent="0.3">
      <c r="I6615" s="199">
        <v>0</v>
      </c>
      <c r="J6615" s="199">
        <v>0</v>
      </c>
      <c r="K6615" s="199" t="e">
        <f ca="1"/>
        <v>#NAME?</v>
      </c>
      <c r="T6615" s="199">
        <v>0</v>
      </c>
      <c r="U6615" s="199">
        <v>0</v>
      </c>
    </row>
    <row r="6616" spans="9:21" x14ac:dyDescent="0.3">
      <c r="I6616" s="199">
        <v>0</v>
      </c>
      <c r="J6616" s="199">
        <v>0</v>
      </c>
      <c r="K6616" s="199" t="e">
        <f ca="1"/>
        <v>#NAME?</v>
      </c>
      <c r="T6616" s="199">
        <v>0</v>
      </c>
      <c r="U6616" s="199">
        <v>0</v>
      </c>
    </row>
    <row r="6617" spans="9:21" x14ac:dyDescent="0.3">
      <c r="I6617" s="199">
        <v>0</v>
      </c>
      <c r="J6617" s="199">
        <v>0</v>
      </c>
      <c r="K6617" s="199" t="e">
        <f ca="1"/>
        <v>#NAME?</v>
      </c>
      <c r="T6617" s="199">
        <v>0</v>
      </c>
      <c r="U6617" s="199">
        <v>88893.520365504475</v>
      </c>
    </row>
    <row r="6618" spans="9:21" x14ac:dyDescent="0.3">
      <c r="I6618" s="199">
        <v>0</v>
      </c>
      <c r="J6618" s="199">
        <v>0</v>
      </c>
      <c r="K6618" s="199" t="e">
        <f ca="1"/>
        <v>#NAME?</v>
      </c>
      <c r="T6618" s="199">
        <v>0</v>
      </c>
      <c r="U6618" s="199">
        <v>0</v>
      </c>
    </row>
    <row r="6619" spans="9:21" x14ac:dyDescent="0.3">
      <c r="I6619" s="199">
        <v>0</v>
      </c>
      <c r="J6619" s="199">
        <v>0</v>
      </c>
      <c r="K6619" s="199" t="e">
        <f ca="1"/>
        <v>#NAME?</v>
      </c>
      <c r="T6619" s="199">
        <v>0</v>
      </c>
      <c r="U6619" s="199">
        <v>0</v>
      </c>
    </row>
    <row r="6620" spans="9:21" x14ac:dyDescent="0.3">
      <c r="I6620" s="199">
        <v>0</v>
      </c>
      <c r="J6620" s="199">
        <v>0</v>
      </c>
      <c r="K6620" s="199" t="e">
        <f ca="1"/>
        <v>#NAME?</v>
      </c>
      <c r="T6620" s="199">
        <v>0</v>
      </c>
      <c r="U6620" s="199">
        <v>0</v>
      </c>
    </row>
    <row r="6621" spans="9:21" x14ac:dyDescent="0.3">
      <c r="I6621" s="199">
        <v>0</v>
      </c>
      <c r="J6621" s="199">
        <v>0</v>
      </c>
      <c r="K6621" s="199" t="e">
        <f ca="1"/>
        <v>#NAME?</v>
      </c>
      <c r="T6621" s="199">
        <v>0</v>
      </c>
      <c r="U6621" s="199">
        <v>0</v>
      </c>
    </row>
    <row r="6622" spans="9:21" x14ac:dyDescent="0.3">
      <c r="I6622" s="199">
        <v>0</v>
      </c>
      <c r="J6622" s="199">
        <v>0</v>
      </c>
      <c r="K6622" s="199" t="e">
        <f ca="1"/>
        <v>#NAME?</v>
      </c>
      <c r="T6622" s="199">
        <v>0</v>
      </c>
      <c r="U6622" s="199">
        <v>0</v>
      </c>
    </row>
    <row r="6623" spans="9:21" x14ac:dyDescent="0.3">
      <c r="I6623" s="199">
        <v>0</v>
      </c>
      <c r="J6623" s="199">
        <v>0</v>
      </c>
      <c r="K6623" s="199" t="e">
        <f ca="1"/>
        <v>#NAME?</v>
      </c>
      <c r="T6623" s="199">
        <v>0</v>
      </c>
      <c r="U6623" s="199">
        <v>0</v>
      </c>
    </row>
    <row r="6624" spans="9:21" x14ac:dyDescent="0.3">
      <c r="I6624" s="199">
        <v>0</v>
      </c>
      <c r="J6624" s="199">
        <v>0</v>
      </c>
      <c r="K6624" s="199" t="e">
        <f ca="1"/>
        <v>#NAME?</v>
      </c>
      <c r="T6624" s="199">
        <v>0</v>
      </c>
      <c r="U6624" s="199">
        <v>0</v>
      </c>
    </row>
    <row r="6625" spans="9:21" x14ac:dyDescent="0.3">
      <c r="I6625" s="199">
        <v>0</v>
      </c>
      <c r="J6625" s="199">
        <v>0</v>
      </c>
      <c r="K6625" s="199" t="e">
        <f ca="1"/>
        <v>#NAME?</v>
      </c>
      <c r="T6625" s="199">
        <v>0</v>
      </c>
      <c r="U6625" s="199">
        <v>0</v>
      </c>
    </row>
    <row r="6626" spans="9:21" x14ac:dyDescent="0.3">
      <c r="I6626" s="199">
        <v>0</v>
      </c>
      <c r="J6626" s="199">
        <v>0</v>
      </c>
      <c r="K6626" s="199" t="e">
        <f ca="1"/>
        <v>#NAME?</v>
      </c>
      <c r="T6626" s="199">
        <v>0</v>
      </c>
      <c r="U6626" s="199">
        <v>0</v>
      </c>
    </row>
    <row r="6627" spans="9:21" x14ac:dyDescent="0.3">
      <c r="I6627" s="199">
        <v>0</v>
      </c>
      <c r="J6627" s="199">
        <v>0</v>
      </c>
      <c r="K6627" s="199" t="e">
        <f ca="1"/>
        <v>#NAME?</v>
      </c>
      <c r="T6627" s="199">
        <v>0</v>
      </c>
      <c r="U6627" s="199">
        <v>0</v>
      </c>
    </row>
    <row r="6628" spans="9:21" x14ac:dyDescent="0.3">
      <c r="I6628" s="199">
        <v>0</v>
      </c>
      <c r="J6628" s="199">
        <v>0</v>
      </c>
      <c r="K6628" s="199" t="e">
        <f ca="1"/>
        <v>#NAME?</v>
      </c>
      <c r="T6628" s="199">
        <v>0</v>
      </c>
      <c r="U6628" s="199">
        <v>0</v>
      </c>
    </row>
    <row r="6629" spans="9:21" x14ac:dyDescent="0.3">
      <c r="I6629" s="199">
        <v>0</v>
      </c>
      <c r="J6629" s="199">
        <v>0</v>
      </c>
      <c r="K6629" s="199" t="e">
        <f ca="1"/>
        <v>#NAME?</v>
      </c>
      <c r="T6629" s="199">
        <v>0</v>
      </c>
      <c r="U6629" s="199">
        <v>0</v>
      </c>
    </row>
    <row r="6630" spans="9:21" x14ac:dyDescent="0.3">
      <c r="I6630" s="199">
        <v>0</v>
      </c>
      <c r="J6630" s="199">
        <v>0</v>
      </c>
      <c r="K6630" s="199" t="e">
        <f ca="1"/>
        <v>#NAME?</v>
      </c>
      <c r="T6630" s="199">
        <v>0</v>
      </c>
      <c r="U6630" s="199">
        <v>0</v>
      </c>
    </row>
    <row r="6631" spans="9:21" x14ac:dyDescent="0.3">
      <c r="I6631" s="199">
        <v>0</v>
      </c>
      <c r="J6631" s="199">
        <v>0</v>
      </c>
      <c r="K6631" s="199" t="e">
        <f ca="1"/>
        <v>#NAME?</v>
      </c>
      <c r="T6631" s="199">
        <v>0</v>
      </c>
      <c r="U6631" s="199">
        <v>0</v>
      </c>
    </row>
    <row r="6632" spans="9:21" x14ac:dyDescent="0.3">
      <c r="I6632" s="199">
        <v>0</v>
      </c>
      <c r="J6632" s="199">
        <v>0</v>
      </c>
      <c r="K6632" s="199" t="e">
        <f ca="1"/>
        <v>#NAME?</v>
      </c>
      <c r="T6632" s="199">
        <v>0</v>
      </c>
      <c r="U6632" s="199">
        <v>0</v>
      </c>
    </row>
    <row r="6633" spans="9:21" x14ac:dyDescent="0.3">
      <c r="I6633" s="199">
        <v>0</v>
      </c>
      <c r="J6633" s="199">
        <v>0</v>
      </c>
      <c r="K6633" s="199" t="e">
        <f ca="1"/>
        <v>#NAME?</v>
      </c>
      <c r="T6633" s="199">
        <v>0</v>
      </c>
      <c r="U6633" s="199">
        <v>0</v>
      </c>
    </row>
    <row r="6634" spans="9:21" x14ac:dyDescent="0.3">
      <c r="I6634" s="199">
        <v>0</v>
      </c>
      <c r="J6634" s="199">
        <v>0</v>
      </c>
      <c r="K6634" s="199" t="e">
        <f ca="1"/>
        <v>#NAME?</v>
      </c>
      <c r="T6634" s="199">
        <v>0</v>
      </c>
      <c r="U6634" s="199">
        <v>0</v>
      </c>
    </row>
    <row r="6635" spans="9:21" x14ac:dyDescent="0.3">
      <c r="I6635" s="199">
        <v>0</v>
      </c>
      <c r="J6635" s="199">
        <v>0</v>
      </c>
      <c r="K6635" s="199" t="e">
        <f ca="1"/>
        <v>#NAME?</v>
      </c>
      <c r="T6635" s="199">
        <v>0</v>
      </c>
      <c r="U6635" s="199">
        <v>0</v>
      </c>
    </row>
    <row r="6636" spans="9:21" x14ac:dyDescent="0.3">
      <c r="I6636" s="199">
        <v>0</v>
      </c>
      <c r="J6636" s="199">
        <v>0</v>
      </c>
      <c r="K6636" s="199" t="e">
        <f ca="1"/>
        <v>#NAME?</v>
      </c>
      <c r="T6636" s="199">
        <v>0</v>
      </c>
      <c r="U6636" s="199">
        <v>0</v>
      </c>
    </row>
    <row r="6637" spans="9:21" x14ac:dyDescent="0.3">
      <c r="I6637" s="199">
        <v>0</v>
      </c>
      <c r="J6637" s="199">
        <v>0</v>
      </c>
      <c r="K6637" s="199" t="e">
        <f ca="1"/>
        <v>#NAME?</v>
      </c>
      <c r="T6637" s="199">
        <v>0</v>
      </c>
      <c r="U6637" s="199">
        <v>0</v>
      </c>
    </row>
    <row r="6638" spans="9:21" x14ac:dyDescent="0.3">
      <c r="I6638" s="199">
        <v>0</v>
      </c>
      <c r="J6638" s="199">
        <v>0</v>
      </c>
      <c r="K6638" s="199" t="e">
        <f ca="1"/>
        <v>#NAME?</v>
      </c>
      <c r="T6638" s="199">
        <v>0</v>
      </c>
      <c r="U6638" s="199">
        <v>0</v>
      </c>
    </row>
    <row r="6639" spans="9:21" x14ac:dyDescent="0.3">
      <c r="I6639" s="199">
        <v>0</v>
      </c>
      <c r="J6639" s="199">
        <v>0</v>
      </c>
      <c r="K6639" s="199" t="e">
        <f ca="1"/>
        <v>#NAME?</v>
      </c>
      <c r="T6639" s="199">
        <v>0</v>
      </c>
      <c r="U6639" s="199">
        <v>0</v>
      </c>
    </row>
    <row r="6640" spans="9:21" x14ac:dyDescent="0.3">
      <c r="I6640" s="199">
        <v>0</v>
      </c>
      <c r="J6640" s="199">
        <v>0</v>
      </c>
      <c r="K6640" s="199" t="e">
        <f ca="1"/>
        <v>#NAME?</v>
      </c>
      <c r="T6640" s="199">
        <v>0</v>
      </c>
      <c r="U6640" s="199">
        <v>0</v>
      </c>
    </row>
    <row r="6641" spans="9:21" x14ac:dyDescent="0.3">
      <c r="I6641" s="199">
        <v>0</v>
      </c>
      <c r="J6641" s="199">
        <v>0</v>
      </c>
      <c r="K6641" s="199" t="e">
        <f ca="1"/>
        <v>#NAME?</v>
      </c>
      <c r="T6641" s="199">
        <v>0</v>
      </c>
      <c r="U6641" s="199">
        <v>0</v>
      </c>
    </row>
    <row r="6642" spans="9:21" x14ac:dyDescent="0.3">
      <c r="I6642" s="199">
        <v>0</v>
      </c>
      <c r="J6642" s="199">
        <v>0</v>
      </c>
      <c r="K6642" s="199" t="e">
        <f ca="1"/>
        <v>#NAME?</v>
      </c>
      <c r="T6642" s="199">
        <v>0</v>
      </c>
      <c r="U6642" s="199">
        <v>0</v>
      </c>
    </row>
    <row r="6643" spans="9:21" x14ac:dyDescent="0.3">
      <c r="I6643" s="199">
        <v>0</v>
      </c>
      <c r="J6643" s="199">
        <v>0</v>
      </c>
      <c r="K6643" s="199" t="e">
        <f ca="1"/>
        <v>#NAME?</v>
      </c>
      <c r="T6643" s="199">
        <v>0</v>
      </c>
      <c r="U6643" s="199">
        <v>0</v>
      </c>
    </row>
    <row r="6644" spans="9:21" x14ac:dyDescent="0.3">
      <c r="I6644" s="199">
        <v>0</v>
      </c>
      <c r="J6644" s="199">
        <v>0</v>
      </c>
      <c r="K6644" s="199" t="e">
        <f ca="1"/>
        <v>#NAME?</v>
      </c>
      <c r="T6644" s="199">
        <v>0</v>
      </c>
      <c r="U6644" s="199">
        <v>254534.05424118717</v>
      </c>
    </row>
    <row r="6645" spans="9:21" x14ac:dyDescent="0.3">
      <c r="I6645" s="199">
        <v>0</v>
      </c>
      <c r="J6645" s="199">
        <v>0</v>
      </c>
      <c r="K6645" s="199" t="e">
        <f ca="1"/>
        <v>#NAME?</v>
      </c>
      <c r="T6645" s="199">
        <v>0</v>
      </c>
      <c r="U6645" s="199">
        <v>0</v>
      </c>
    </row>
    <row r="6646" spans="9:21" x14ac:dyDescent="0.3">
      <c r="I6646" s="199">
        <v>0</v>
      </c>
      <c r="J6646" s="199">
        <v>0</v>
      </c>
      <c r="K6646" s="199" t="e">
        <f ca="1"/>
        <v>#NAME?</v>
      </c>
      <c r="T6646" s="199">
        <v>0</v>
      </c>
      <c r="U6646" s="199">
        <v>0</v>
      </c>
    </row>
    <row r="6647" spans="9:21" x14ac:dyDescent="0.3">
      <c r="I6647" s="199">
        <v>48815.702124793388</v>
      </c>
      <c r="J6647" s="199">
        <v>0</v>
      </c>
      <c r="K6647" s="199" t="e">
        <f ca="1"/>
        <v>#NAME?</v>
      </c>
      <c r="T6647" s="199">
        <v>48815.702124793388</v>
      </c>
      <c r="U6647" s="199">
        <v>0</v>
      </c>
    </row>
    <row r="6648" spans="9:21" x14ac:dyDescent="0.3">
      <c r="I6648" s="199">
        <v>0</v>
      </c>
      <c r="J6648" s="199">
        <v>0</v>
      </c>
      <c r="K6648" s="199" t="e">
        <f ca="1"/>
        <v>#NAME?</v>
      </c>
      <c r="T6648" s="199">
        <v>0</v>
      </c>
      <c r="U6648" s="199">
        <v>0</v>
      </c>
    </row>
    <row r="6649" spans="9:21" x14ac:dyDescent="0.3">
      <c r="I6649" s="199">
        <v>31930.832846454825</v>
      </c>
      <c r="J6649" s="199">
        <v>0</v>
      </c>
      <c r="K6649" s="199" t="e">
        <f ca="1"/>
        <v>#NAME?</v>
      </c>
      <c r="T6649" s="199">
        <v>31930.832846454825</v>
      </c>
      <c r="U6649" s="199">
        <v>0</v>
      </c>
    </row>
    <row r="6650" spans="9:21" x14ac:dyDescent="0.3">
      <c r="I6650" s="199">
        <v>0</v>
      </c>
      <c r="J6650" s="199">
        <v>0</v>
      </c>
      <c r="K6650" s="199" t="e">
        <f ca="1"/>
        <v>#NAME?</v>
      </c>
      <c r="T6650" s="199">
        <v>0</v>
      </c>
      <c r="U6650" s="199">
        <v>0</v>
      </c>
    </row>
    <row r="6651" spans="9:21" x14ac:dyDescent="0.3">
      <c r="I6651" s="199">
        <v>0</v>
      </c>
      <c r="J6651" s="199">
        <v>0</v>
      </c>
      <c r="K6651" s="199" t="e">
        <f ca="1"/>
        <v>#NAME?</v>
      </c>
      <c r="T6651" s="199">
        <v>0</v>
      </c>
      <c r="U6651" s="199">
        <v>0</v>
      </c>
    </row>
    <row r="6652" spans="9:21" x14ac:dyDescent="0.3">
      <c r="I6652" s="199">
        <v>0</v>
      </c>
      <c r="J6652" s="199">
        <v>0</v>
      </c>
      <c r="K6652" s="199" t="e">
        <f ca="1"/>
        <v>#NAME?</v>
      </c>
      <c r="T6652" s="199">
        <v>0</v>
      </c>
      <c r="U6652" s="199">
        <v>0</v>
      </c>
    </row>
    <row r="6653" spans="9:21" x14ac:dyDescent="0.3">
      <c r="I6653" s="199">
        <v>0</v>
      </c>
      <c r="J6653" s="199">
        <v>0</v>
      </c>
      <c r="K6653" s="199" t="e">
        <f ca="1"/>
        <v>#NAME?</v>
      </c>
      <c r="T6653" s="199">
        <v>0</v>
      </c>
      <c r="U6653" s="199">
        <v>0</v>
      </c>
    </row>
    <row r="6654" spans="9:21" x14ac:dyDescent="0.3">
      <c r="I6654" s="199">
        <v>0</v>
      </c>
      <c r="J6654" s="199">
        <v>0</v>
      </c>
      <c r="K6654" s="199" t="e">
        <f ca="1"/>
        <v>#NAME?</v>
      </c>
      <c r="T6654" s="199">
        <v>0</v>
      </c>
      <c r="U6654" s="199">
        <v>187700.46516775264</v>
      </c>
    </row>
    <row r="6655" spans="9:21" x14ac:dyDescent="0.3">
      <c r="I6655" s="199">
        <v>0</v>
      </c>
      <c r="J6655" s="199">
        <v>0</v>
      </c>
      <c r="K6655" s="199" t="e">
        <f ca="1"/>
        <v>#NAME?</v>
      </c>
      <c r="T6655" s="199">
        <v>0</v>
      </c>
      <c r="U6655" s="199">
        <v>0</v>
      </c>
    </row>
    <row r="6656" spans="9:21" x14ac:dyDescent="0.3">
      <c r="I6656" s="199">
        <v>0</v>
      </c>
      <c r="J6656" s="199">
        <v>0</v>
      </c>
      <c r="K6656" s="199" t="e">
        <f ca="1"/>
        <v>#NAME?</v>
      </c>
      <c r="T6656" s="199">
        <v>0</v>
      </c>
      <c r="U6656" s="199">
        <v>0</v>
      </c>
    </row>
    <row r="6657" spans="9:21" x14ac:dyDescent="0.3">
      <c r="I6657" s="199">
        <v>0</v>
      </c>
      <c r="J6657" s="199">
        <v>0</v>
      </c>
      <c r="K6657" s="199" t="e">
        <f ca="1"/>
        <v>#NAME?</v>
      </c>
      <c r="T6657" s="199">
        <v>0</v>
      </c>
      <c r="U6657" s="199">
        <v>0</v>
      </c>
    </row>
    <row r="6658" spans="9:21" x14ac:dyDescent="0.3">
      <c r="I6658" s="199">
        <v>0</v>
      </c>
      <c r="J6658" s="199">
        <v>0</v>
      </c>
      <c r="K6658" s="199" t="e">
        <f ca="1"/>
        <v>#NAME?</v>
      </c>
      <c r="T6658" s="199">
        <v>0</v>
      </c>
      <c r="U6658" s="199">
        <v>0</v>
      </c>
    </row>
    <row r="6659" spans="9:21" x14ac:dyDescent="0.3">
      <c r="I6659" s="199">
        <v>0</v>
      </c>
      <c r="J6659" s="199">
        <v>0</v>
      </c>
      <c r="K6659" s="199" t="e">
        <f ca="1"/>
        <v>#NAME?</v>
      </c>
      <c r="T6659" s="199">
        <v>0</v>
      </c>
      <c r="U6659" s="199">
        <v>0</v>
      </c>
    </row>
    <row r="6660" spans="9:21" x14ac:dyDescent="0.3">
      <c r="I6660" s="199">
        <v>0</v>
      </c>
      <c r="J6660" s="199">
        <v>0</v>
      </c>
      <c r="K6660" s="199" t="e">
        <f ca="1"/>
        <v>#NAME?</v>
      </c>
      <c r="T6660" s="199">
        <v>0</v>
      </c>
      <c r="U6660" s="199">
        <v>95393.773937208942</v>
      </c>
    </row>
    <row r="6661" spans="9:21" x14ac:dyDescent="0.3">
      <c r="I6661" s="199">
        <v>0</v>
      </c>
      <c r="J6661" s="199">
        <v>0</v>
      </c>
      <c r="K6661" s="199" t="e">
        <f ca="1"/>
        <v>#NAME?</v>
      </c>
      <c r="T6661" s="199">
        <v>0</v>
      </c>
      <c r="U6661" s="199">
        <v>0</v>
      </c>
    </row>
    <row r="6662" spans="9:21" x14ac:dyDescent="0.3">
      <c r="I6662" s="199">
        <v>0</v>
      </c>
      <c r="J6662" s="199">
        <v>0</v>
      </c>
      <c r="K6662" s="199" t="e">
        <f ca="1"/>
        <v>#NAME?</v>
      </c>
      <c r="T6662" s="199">
        <v>0</v>
      </c>
      <c r="U6662" s="199">
        <v>0</v>
      </c>
    </row>
    <row r="6663" spans="9:21" x14ac:dyDescent="0.3">
      <c r="I6663" s="199">
        <v>19192.736646853402</v>
      </c>
      <c r="J6663" s="199">
        <v>0</v>
      </c>
      <c r="K6663" s="199" t="e">
        <f ca="1"/>
        <v>#NAME?</v>
      </c>
      <c r="T6663" s="199">
        <v>19192.736646853402</v>
      </c>
      <c r="U6663" s="199">
        <v>0</v>
      </c>
    </row>
    <row r="6664" spans="9:21" x14ac:dyDescent="0.3">
      <c r="I6664" s="199">
        <v>0</v>
      </c>
      <c r="J6664" s="199">
        <v>0</v>
      </c>
      <c r="K6664" s="199" t="e">
        <f ca="1"/>
        <v>#NAME?</v>
      </c>
      <c r="T6664" s="199">
        <v>0</v>
      </c>
      <c r="U6664" s="199">
        <v>292504.47709815821</v>
      </c>
    </row>
    <row r="6665" spans="9:21" x14ac:dyDescent="0.3">
      <c r="I6665" s="199">
        <v>0</v>
      </c>
      <c r="J6665" s="199">
        <v>0</v>
      </c>
      <c r="K6665" s="199" t="e">
        <f ca="1"/>
        <v>#NAME?</v>
      </c>
      <c r="T6665" s="199">
        <v>0</v>
      </c>
      <c r="U6665" s="199">
        <v>0</v>
      </c>
    </row>
    <row r="6666" spans="9:21" x14ac:dyDescent="0.3">
      <c r="I6666" s="199">
        <v>0</v>
      </c>
      <c r="J6666" s="199">
        <v>0</v>
      </c>
      <c r="K6666" s="199" t="e">
        <f ca="1"/>
        <v>#NAME?</v>
      </c>
      <c r="T6666" s="199">
        <v>0</v>
      </c>
      <c r="U6666" s="199">
        <v>0</v>
      </c>
    </row>
    <row r="6667" spans="9:21" x14ac:dyDescent="0.3">
      <c r="I6667" s="199">
        <v>0</v>
      </c>
      <c r="J6667" s="199">
        <v>0</v>
      </c>
      <c r="K6667" s="199" t="e">
        <f ca="1"/>
        <v>#NAME?</v>
      </c>
      <c r="T6667" s="199">
        <v>0</v>
      </c>
      <c r="U6667" s="199">
        <v>0</v>
      </c>
    </row>
    <row r="6668" spans="9:21" x14ac:dyDescent="0.3">
      <c r="I6668" s="199">
        <v>0</v>
      </c>
      <c r="J6668" s="199">
        <v>0</v>
      </c>
      <c r="K6668" s="199" t="e">
        <f ca="1"/>
        <v>#NAME?</v>
      </c>
      <c r="T6668" s="199">
        <v>0</v>
      </c>
      <c r="U6668" s="199">
        <v>0</v>
      </c>
    </row>
    <row r="6669" spans="9:21" x14ac:dyDescent="0.3">
      <c r="I6669" s="199">
        <v>0</v>
      </c>
      <c r="J6669" s="199">
        <v>0</v>
      </c>
      <c r="K6669" s="199" t="e">
        <f ca="1"/>
        <v>#NAME?</v>
      </c>
      <c r="T6669" s="199">
        <v>0</v>
      </c>
      <c r="U6669" s="199">
        <v>0</v>
      </c>
    </row>
    <row r="6670" spans="9:21" x14ac:dyDescent="0.3">
      <c r="I6670" s="199">
        <v>0</v>
      </c>
      <c r="J6670" s="199">
        <v>0</v>
      </c>
      <c r="K6670" s="199" t="e">
        <f ca="1"/>
        <v>#NAME?</v>
      </c>
      <c r="T6670" s="199">
        <v>0</v>
      </c>
      <c r="U6670" s="199">
        <v>0</v>
      </c>
    </row>
    <row r="6671" spans="9:21" x14ac:dyDescent="0.3">
      <c r="I6671" s="199">
        <v>0</v>
      </c>
      <c r="J6671" s="199">
        <v>0</v>
      </c>
      <c r="K6671" s="199" t="e">
        <f ca="1"/>
        <v>#NAME?</v>
      </c>
      <c r="T6671" s="199">
        <v>0</v>
      </c>
      <c r="U6671" s="199">
        <v>0</v>
      </c>
    </row>
    <row r="6672" spans="9:21" x14ac:dyDescent="0.3">
      <c r="I6672" s="199">
        <v>0</v>
      </c>
      <c r="J6672" s="199">
        <v>0</v>
      </c>
      <c r="K6672" s="199" t="e">
        <f ca="1"/>
        <v>#NAME?</v>
      </c>
      <c r="T6672" s="199">
        <v>0</v>
      </c>
      <c r="U6672" s="199">
        <v>0</v>
      </c>
    </row>
    <row r="6673" spans="9:21" x14ac:dyDescent="0.3">
      <c r="I6673" s="199">
        <v>0</v>
      </c>
      <c r="J6673" s="199">
        <v>0</v>
      </c>
      <c r="K6673" s="199" t="e">
        <f ca="1"/>
        <v>#NAME?</v>
      </c>
      <c r="T6673" s="199">
        <v>0</v>
      </c>
      <c r="U6673" s="199">
        <v>517645.52326089941</v>
      </c>
    </row>
    <row r="6674" spans="9:21" x14ac:dyDescent="0.3">
      <c r="I6674" s="199">
        <v>0</v>
      </c>
      <c r="J6674" s="199">
        <v>0</v>
      </c>
      <c r="K6674" s="199" t="e">
        <f ca="1"/>
        <v>#NAME?</v>
      </c>
      <c r="T6674" s="199">
        <v>0</v>
      </c>
      <c r="U6674" s="199">
        <v>0</v>
      </c>
    </row>
    <row r="6675" spans="9:21" x14ac:dyDescent="0.3">
      <c r="I6675" s="199">
        <v>0</v>
      </c>
      <c r="J6675" s="199">
        <v>0</v>
      </c>
      <c r="K6675" s="199" t="e">
        <f ca="1"/>
        <v>#NAME?</v>
      </c>
      <c r="T6675" s="199">
        <v>0</v>
      </c>
      <c r="U6675" s="199">
        <v>0</v>
      </c>
    </row>
    <row r="6676" spans="9:21" x14ac:dyDescent="0.3">
      <c r="I6676" s="199">
        <v>0</v>
      </c>
      <c r="J6676" s="199">
        <v>0</v>
      </c>
      <c r="K6676" s="199" t="e">
        <f ca="1"/>
        <v>#NAME?</v>
      </c>
      <c r="T6676" s="199">
        <v>0</v>
      </c>
      <c r="U6676" s="199">
        <v>0</v>
      </c>
    </row>
    <row r="6677" spans="9:21" x14ac:dyDescent="0.3">
      <c r="I6677" s="199">
        <v>0</v>
      </c>
      <c r="J6677" s="199">
        <v>0</v>
      </c>
      <c r="K6677" s="199" t="e">
        <f ca="1"/>
        <v>#NAME?</v>
      </c>
      <c r="T6677" s="199">
        <v>0</v>
      </c>
      <c r="U6677" s="199">
        <v>0</v>
      </c>
    </row>
    <row r="6678" spans="9:21" x14ac:dyDescent="0.3">
      <c r="I6678" s="199">
        <v>0</v>
      </c>
      <c r="J6678" s="199">
        <v>0</v>
      </c>
      <c r="K6678" s="199" t="e">
        <f ca="1"/>
        <v>#NAME?</v>
      </c>
      <c r="T6678" s="199">
        <v>0</v>
      </c>
      <c r="U6678" s="199">
        <v>0</v>
      </c>
    </row>
    <row r="6679" spans="9:21" x14ac:dyDescent="0.3">
      <c r="I6679" s="199">
        <v>0</v>
      </c>
      <c r="J6679" s="199">
        <v>0</v>
      </c>
      <c r="K6679" s="199" t="e">
        <f ca="1"/>
        <v>#NAME?</v>
      </c>
      <c r="T6679" s="199">
        <v>0</v>
      </c>
      <c r="U6679" s="199">
        <v>0</v>
      </c>
    </row>
    <row r="6680" spans="9:21" x14ac:dyDescent="0.3">
      <c r="I6680" s="199">
        <v>0</v>
      </c>
      <c r="J6680" s="199">
        <v>0</v>
      </c>
      <c r="K6680" s="199" t="e">
        <f ca="1"/>
        <v>#NAME?</v>
      </c>
      <c r="T6680" s="199">
        <v>0</v>
      </c>
      <c r="U6680" s="199">
        <v>0</v>
      </c>
    </row>
    <row r="6681" spans="9:21" x14ac:dyDescent="0.3">
      <c r="I6681" s="199">
        <v>0</v>
      </c>
      <c r="J6681" s="199">
        <v>0</v>
      </c>
      <c r="K6681" s="199" t="e">
        <f ca="1"/>
        <v>#NAME?</v>
      </c>
      <c r="T6681" s="199">
        <v>0</v>
      </c>
      <c r="U6681" s="199">
        <v>32868.444469310154</v>
      </c>
    </row>
    <row r="6682" spans="9:21" x14ac:dyDescent="0.3">
      <c r="I6682" s="199">
        <v>0</v>
      </c>
      <c r="J6682" s="199">
        <v>0</v>
      </c>
      <c r="K6682" s="199" t="e">
        <f ca="1"/>
        <v>#NAME?</v>
      </c>
      <c r="T6682" s="199">
        <v>0</v>
      </c>
      <c r="U6682" s="199">
        <v>0</v>
      </c>
    </row>
    <row r="6683" spans="9:21" x14ac:dyDescent="0.3">
      <c r="I6683" s="199">
        <v>0</v>
      </c>
      <c r="J6683" s="199">
        <v>0</v>
      </c>
      <c r="K6683" s="199" t="e">
        <f ca="1"/>
        <v>#NAME?</v>
      </c>
      <c r="T6683" s="199">
        <v>0</v>
      </c>
      <c r="U6683" s="199">
        <v>0</v>
      </c>
    </row>
    <row r="6684" spans="9:21" x14ac:dyDescent="0.3">
      <c r="I6684" s="199">
        <v>0</v>
      </c>
      <c r="J6684" s="199">
        <v>0</v>
      </c>
      <c r="K6684" s="199" t="e">
        <f ca="1"/>
        <v>#NAME?</v>
      </c>
      <c r="T6684" s="199">
        <v>0</v>
      </c>
      <c r="U6684" s="199">
        <v>0</v>
      </c>
    </row>
    <row r="6685" spans="9:21" x14ac:dyDescent="0.3">
      <c r="I6685" s="199">
        <v>147450.72420168616</v>
      </c>
      <c r="J6685" s="199">
        <v>0</v>
      </c>
      <c r="K6685" s="199" t="e">
        <f ca="1"/>
        <v>#NAME?</v>
      </c>
      <c r="T6685" s="199">
        <v>147450.72420168616</v>
      </c>
      <c r="U6685" s="199">
        <v>44075.982342804571</v>
      </c>
    </row>
    <row r="6686" spans="9:21" x14ac:dyDescent="0.3">
      <c r="I6686" s="199">
        <v>0</v>
      </c>
      <c r="J6686" s="199">
        <v>0</v>
      </c>
      <c r="K6686" s="199" t="e">
        <f ca="1"/>
        <v>#NAME?</v>
      </c>
      <c r="T6686" s="199">
        <v>0</v>
      </c>
      <c r="U6686" s="199">
        <v>0</v>
      </c>
    </row>
    <row r="6687" spans="9:21" x14ac:dyDescent="0.3">
      <c r="I6687" s="199">
        <v>0</v>
      </c>
      <c r="J6687" s="199">
        <v>0</v>
      </c>
      <c r="K6687" s="199" t="e">
        <f ca="1"/>
        <v>#NAME?</v>
      </c>
      <c r="T6687" s="199">
        <v>0</v>
      </c>
      <c r="U6687" s="199">
        <v>0</v>
      </c>
    </row>
    <row r="6688" spans="9:21" x14ac:dyDescent="0.3">
      <c r="I6688" s="199">
        <v>0</v>
      </c>
      <c r="J6688" s="199">
        <v>0</v>
      </c>
      <c r="K6688" s="199" t="e">
        <f ca="1"/>
        <v>#NAME?</v>
      </c>
      <c r="T6688" s="199">
        <v>0</v>
      </c>
      <c r="U6688" s="199">
        <v>0</v>
      </c>
    </row>
    <row r="6689" spans="9:21" x14ac:dyDescent="0.3">
      <c r="I6689" s="199">
        <v>0</v>
      </c>
      <c r="J6689" s="199">
        <v>0</v>
      </c>
      <c r="K6689" s="199" t="e">
        <f ca="1"/>
        <v>#NAME?</v>
      </c>
      <c r="T6689" s="199">
        <v>0</v>
      </c>
      <c r="U6689" s="199">
        <v>0</v>
      </c>
    </row>
    <row r="6690" spans="9:21" x14ac:dyDescent="0.3">
      <c r="I6690" s="199">
        <v>0</v>
      </c>
      <c r="J6690" s="199">
        <v>0</v>
      </c>
      <c r="K6690" s="199" t="e">
        <f ca="1"/>
        <v>#NAME?</v>
      </c>
      <c r="T6690" s="199">
        <v>0</v>
      </c>
      <c r="U6690" s="199">
        <v>0</v>
      </c>
    </row>
    <row r="6691" spans="9:21" x14ac:dyDescent="0.3">
      <c r="I6691" s="199">
        <v>52290.101221797726</v>
      </c>
      <c r="J6691" s="199">
        <v>0</v>
      </c>
      <c r="K6691" s="199" t="e">
        <f ca="1"/>
        <v>#NAME?</v>
      </c>
      <c r="T6691" s="199">
        <v>52290.101221797726</v>
      </c>
      <c r="U6691" s="199">
        <v>0</v>
      </c>
    </row>
    <row r="6692" spans="9:21" x14ac:dyDescent="0.3">
      <c r="I6692" s="199">
        <v>0</v>
      </c>
      <c r="J6692" s="199">
        <v>0</v>
      </c>
      <c r="K6692" s="199" t="e">
        <f ca="1"/>
        <v>#NAME?</v>
      </c>
      <c r="T6692" s="199">
        <v>0</v>
      </c>
      <c r="U6692" s="199">
        <v>0</v>
      </c>
    </row>
    <row r="6693" spans="9:21" x14ac:dyDescent="0.3">
      <c r="I6693" s="199">
        <v>0</v>
      </c>
      <c r="J6693" s="199">
        <v>0</v>
      </c>
      <c r="K6693" s="199" t="e">
        <f ca="1"/>
        <v>#NAME?</v>
      </c>
      <c r="T6693" s="199">
        <v>0</v>
      </c>
      <c r="U6693" s="199">
        <v>0</v>
      </c>
    </row>
    <row r="6694" spans="9:21" x14ac:dyDescent="0.3">
      <c r="I6694" s="199">
        <v>0</v>
      </c>
      <c r="J6694" s="199">
        <v>0</v>
      </c>
      <c r="K6694" s="199" t="e">
        <f ca="1"/>
        <v>#NAME?</v>
      </c>
      <c r="T6694" s="199">
        <v>0</v>
      </c>
      <c r="U6694" s="199">
        <v>0</v>
      </c>
    </row>
    <row r="6695" spans="9:21" x14ac:dyDescent="0.3">
      <c r="I6695" s="199">
        <v>0</v>
      </c>
      <c r="J6695" s="199">
        <v>0</v>
      </c>
      <c r="K6695" s="199" t="e">
        <f ca="1"/>
        <v>#NAME?</v>
      </c>
      <c r="T6695" s="199">
        <v>0</v>
      </c>
      <c r="U6695" s="199">
        <v>0</v>
      </c>
    </row>
    <row r="6696" spans="9:21" x14ac:dyDescent="0.3">
      <c r="I6696" s="199">
        <v>0</v>
      </c>
      <c r="J6696" s="199">
        <v>0</v>
      </c>
      <c r="K6696" s="199" t="e">
        <f ca="1"/>
        <v>#NAME?</v>
      </c>
      <c r="T6696" s="199">
        <v>0</v>
      </c>
      <c r="U6696" s="199">
        <v>0</v>
      </c>
    </row>
    <row r="6697" spans="9:21" x14ac:dyDescent="0.3">
      <c r="I6697" s="199">
        <v>0</v>
      </c>
      <c r="J6697" s="199">
        <v>0</v>
      </c>
      <c r="K6697" s="199" t="e">
        <f ca="1"/>
        <v>#NAME?</v>
      </c>
      <c r="T6697" s="199">
        <v>0</v>
      </c>
      <c r="U6697" s="199">
        <v>0</v>
      </c>
    </row>
    <row r="6698" spans="9:21" x14ac:dyDescent="0.3">
      <c r="I6698" s="199">
        <v>0</v>
      </c>
      <c r="J6698" s="199">
        <v>0</v>
      </c>
      <c r="K6698" s="199" t="e">
        <f ca="1"/>
        <v>#NAME?</v>
      </c>
      <c r="T6698" s="199">
        <v>0</v>
      </c>
      <c r="U6698" s="199">
        <v>0</v>
      </c>
    </row>
    <row r="6699" spans="9:21" x14ac:dyDescent="0.3">
      <c r="I6699" s="199">
        <v>0</v>
      </c>
      <c r="J6699" s="199">
        <v>0</v>
      </c>
      <c r="K6699" s="199" t="e">
        <f ca="1"/>
        <v>#NAME?</v>
      </c>
      <c r="T6699" s="199">
        <v>0</v>
      </c>
      <c r="U6699" s="199">
        <v>0</v>
      </c>
    </row>
    <row r="6700" spans="9:21" x14ac:dyDescent="0.3">
      <c r="I6700" s="199">
        <v>0</v>
      </c>
      <c r="J6700" s="199">
        <v>0</v>
      </c>
      <c r="K6700" s="199" t="e">
        <f ca="1"/>
        <v>#NAME?</v>
      </c>
      <c r="T6700" s="199">
        <v>0</v>
      </c>
      <c r="U6700" s="199">
        <v>0</v>
      </c>
    </row>
    <row r="6701" spans="9:21" x14ac:dyDescent="0.3">
      <c r="I6701" s="199">
        <v>0</v>
      </c>
      <c r="J6701" s="199">
        <v>0</v>
      </c>
      <c r="K6701" s="199" t="e">
        <f ca="1"/>
        <v>#NAME?</v>
      </c>
      <c r="T6701" s="199">
        <v>0</v>
      </c>
      <c r="U6701" s="199">
        <v>0</v>
      </c>
    </row>
    <row r="6702" spans="9:21" x14ac:dyDescent="0.3">
      <c r="I6702" s="199">
        <v>0</v>
      </c>
      <c r="J6702" s="199">
        <v>0</v>
      </c>
      <c r="K6702" s="199" t="e">
        <f ca="1"/>
        <v>#NAME?</v>
      </c>
      <c r="T6702" s="199">
        <v>0</v>
      </c>
      <c r="U6702" s="199">
        <v>0</v>
      </c>
    </row>
    <row r="6703" spans="9:21" x14ac:dyDescent="0.3">
      <c r="I6703" s="199">
        <v>0</v>
      </c>
      <c r="J6703" s="199">
        <v>0</v>
      </c>
      <c r="K6703" s="199" t="e">
        <f ca="1"/>
        <v>#NAME?</v>
      </c>
      <c r="T6703" s="199">
        <v>0</v>
      </c>
      <c r="U6703" s="199">
        <v>0</v>
      </c>
    </row>
    <row r="6704" spans="9:21" x14ac:dyDescent="0.3">
      <c r="I6704" s="199">
        <v>0</v>
      </c>
      <c r="J6704" s="199">
        <v>0</v>
      </c>
      <c r="K6704" s="199" t="e">
        <f ca="1"/>
        <v>#NAME?</v>
      </c>
      <c r="T6704" s="199">
        <v>0</v>
      </c>
      <c r="U6704" s="199">
        <v>0</v>
      </c>
    </row>
    <row r="6705" spans="9:21" x14ac:dyDescent="0.3">
      <c r="I6705" s="199">
        <v>0</v>
      </c>
      <c r="J6705" s="199">
        <v>0</v>
      </c>
      <c r="K6705" s="199" t="e">
        <f ca="1"/>
        <v>#NAME?</v>
      </c>
      <c r="T6705" s="199">
        <v>0</v>
      </c>
      <c r="U6705" s="199">
        <v>0</v>
      </c>
    </row>
    <row r="6706" spans="9:21" x14ac:dyDescent="0.3">
      <c r="I6706" s="199">
        <v>0</v>
      </c>
      <c r="J6706" s="199">
        <v>0</v>
      </c>
      <c r="K6706" s="199" t="e">
        <f ca="1"/>
        <v>#NAME?</v>
      </c>
      <c r="T6706" s="199">
        <v>0</v>
      </c>
      <c r="U6706" s="199">
        <v>0</v>
      </c>
    </row>
    <row r="6707" spans="9:21" x14ac:dyDescent="0.3">
      <c r="I6707" s="199">
        <v>0</v>
      </c>
      <c r="J6707" s="199">
        <v>0</v>
      </c>
      <c r="K6707" s="199" t="e">
        <f ca="1"/>
        <v>#NAME?</v>
      </c>
      <c r="T6707" s="199">
        <v>0</v>
      </c>
      <c r="U6707" s="199">
        <v>0</v>
      </c>
    </row>
    <row r="6708" spans="9:21" x14ac:dyDescent="0.3">
      <c r="I6708" s="199">
        <v>0</v>
      </c>
      <c r="J6708" s="199">
        <v>0</v>
      </c>
      <c r="K6708" s="199" t="e">
        <f ca="1"/>
        <v>#NAME?</v>
      </c>
      <c r="T6708" s="199">
        <v>0</v>
      </c>
      <c r="U6708" s="199">
        <v>0</v>
      </c>
    </row>
    <row r="6709" spans="9:21" x14ac:dyDescent="0.3">
      <c r="I6709" s="199">
        <v>0</v>
      </c>
      <c r="J6709" s="199">
        <v>0</v>
      </c>
      <c r="K6709" s="199" t="e">
        <f ca="1"/>
        <v>#NAME?</v>
      </c>
      <c r="T6709" s="199">
        <v>0</v>
      </c>
      <c r="U6709" s="199">
        <v>0</v>
      </c>
    </row>
    <row r="6710" spans="9:21" x14ac:dyDescent="0.3">
      <c r="I6710" s="199">
        <v>0</v>
      </c>
      <c r="J6710" s="199">
        <v>0</v>
      </c>
      <c r="K6710" s="199" t="e">
        <f ca="1"/>
        <v>#NAME?</v>
      </c>
      <c r="T6710" s="199">
        <v>0</v>
      </c>
      <c r="U6710" s="199">
        <v>0</v>
      </c>
    </row>
    <row r="6711" spans="9:21" x14ac:dyDescent="0.3">
      <c r="I6711" s="199">
        <v>0</v>
      </c>
      <c r="J6711" s="199">
        <v>0</v>
      </c>
      <c r="K6711" s="199" t="e">
        <f ca="1"/>
        <v>#NAME?</v>
      </c>
      <c r="T6711" s="199">
        <v>0</v>
      </c>
      <c r="U6711" s="199">
        <v>0</v>
      </c>
    </row>
    <row r="6712" spans="9:21" x14ac:dyDescent="0.3">
      <c r="I6712" s="199">
        <v>0</v>
      </c>
      <c r="J6712" s="199">
        <v>0</v>
      </c>
      <c r="K6712" s="199" t="e">
        <f ca="1"/>
        <v>#NAME?</v>
      </c>
      <c r="T6712" s="199">
        <v>0</v>
      </c>
      <c r="U6712" s="199">
        <v>0</v>
      </c>
    </row>
    <row r="6713" spans="9:21" x14ac:dyDescent="0.3">
      <c r="I6713" s="199">
        <v>0</v>
      </c>
      <c r="J6713" s="199">
        <v>0</v>
      </c>
      <c r="K6713" s="199" t="e">
        <f ca="1"/>
        <v>#NAME?</v>
      </c>
      <c r="T6713" s="199">
        <v>0</v>
      </c>
      <c r="U6713" s="199">
        <v>0</v>
      </c>
    </row>
    <row r="6714" spans="9:21" x14ac:dyDescent="0.3">
      <c r="I6714" s="199">
        <v>0</v>
      </c>
      <c r="J6714" s="199">
        <v>0</v>
      </c>
      <c r="K6714" s="199" t="e">
        <f ca="1"/>
        <v>#NAME?</v>
      </c>
      <c r="T6714" s="199">
        <v>0</v>
      </c>
      <c r="U6714" s="199">
        <v>0</v>
      </c>
    </row>
    <row r="6715" spans="9:21" x14ac:dyDescent="0.3">
      <c r="I6715" s="199">
        <v>0</v>
      </c>
      <c r="J6715" s="199">
        <v>0</v>
      </c>
      <c r="K6715" s="199" t="e">
        <f ca="1"/>
        <v>#NAME?</v>
      </c>
      <c r="T6715" s="199">
        <v>0</v>
      </c>
      <c r="U6715" s="199">
        <v>0</v>
      </c>
    </row>
    <row r="6716" spans="9:21" x14ac:dyDescent="0.3">
      <c r="I6716" s="199">
        <v>0</v>
      </c>
      <c r="J6716" s="199">
        <v>0</v>
      </c>
      <c r="K6716" s="199" t="e">
        <f ca="1"/>
        <v>#NAME?</v>
      </c>
      <c r="T6716" s="199">
        <v>0</v>
      </c>
      <c r="U6716" s="199">
        <v>0</v>
      </c>
    </row>
    <row r="6717" spans="9:21" x14ac:dyDescent="0.3">
      <c r="I6717" s="199">
        <v>0</v>
      </c>
      <c r="J6717" s="199">
        <v>0</v>
      </c>
      <c r="K6717" s="199" t="e">
        <f ca="1"/>
        <v>#NAME?</v>
      </c>
      <c r="T6717" s="199">
        <v>0</v>
      </c>
      <c r="U6717" s="199">
        <v>0</v>
      </c>
    </row>
    <row r="6718" spans="9:21" x14ac:dyDescent="0.3">
      <c r="I6718" s="199">
        <v>0</v>
      </c>
      <c r="J6718" s="199">
        <v>0</v>
      </c>
      <c r="K6718" s="199" t="e">
        <f ca="1"/>
        <v>#NAME?</v>
      </c>
      <c r="T6718" s="199">
        <v>0</v>
      </c>
      <c r="U6718" s="199">
        <v>0</v>
      </c>
    </row>
    <row r="6719" spans="9:21" x14ac:dyDescent="0.3">
      <c r="I6719" s="199">
        <v>0</v>
      </c>
      <c r="J6719" s="199">
        <v>0</v>
      </c>
      <c r="K6719" s="199" t="e">
        <f ca="1"/>
        <v>#NAME?</v>
      </c>
      <c r="T6719" s="199">
        <v>0</v>
      </c>
      <c r="U6719" s="199">
        <v>0</v>
      </c>
    </row>
    <row r="6720" spans="9:21" x14ac:dyDescent="0.3">
      <c r="I6720" s="199">
        <v>0</v>
      </c>
      <c r="J6720" s="199">
        <v>0</v>
      </c>
      <c r="K6720" s="199" t="e">
        <f ca="1"/>
        <v>#NAME?</v>
      </c>
      <c r="T6720" s="199">
        <v>0</v>
      </c>
      <c r="U6720" s="199">
        <v>0</v>
      </c>
    </row>
    <row r="6721" spans="9:21" x14ac:dyDescent="0.3">
      <c r="I6721" s="199">
        <v>0</v>
      </c>
      <c r="J6721" s="199">
        <v>0</v>
      </c>
      <c r="K6721" s="199" t="e">
        <f ca="1"/>
        <v>#NAME?</v>
      </c>
      <c r="T6721" s="199">
        <v>0</v>
      </c>
      <c r="U6721" s="199">
        <v>0</v>
      </c>
    </row>
    <row r="6722" spans="9:21" x14ac:dyDescent="0.3">
      <c r="I6722" s="199">
        <v>0</v>
      </c>
      <c r="J6722" s="199">
        <v>0</v>
      </c>
      <c r="K6722" s="199" t="e">
        <f ca="1"/>
        <v>#NAME?</v>
      </c>
      <c r="T6722" s="199">
        <v>0</v>
      </c>
      <c r="U6722" s="199">
        <v>0</v>
      </c>
    </row>
    <row r="6723" spans="9:21" x14ac:dyDescent="0.3">
      <c r="I6723" s="199">
        <v>0</v>
      </c>
      <c r="J6723" s="199">
        <v>0</v>
      </c>
      <c r="K6723" s="199" t="e">
        <f ca="1"/>
        <v>#NAME?</v>
      </c>
      <c r="T6723" s="199">
        <v>0</v>
      </c>
      <c r="U6723" s="199">
        <v>0</v>
      </c>
    </row>
    <row r="6724" spans="9:21" x14ac:dyDescent="0.3">
      <c r="I6724" s="199">
        <v>0</v>
      </c>
      <c r="J6724" s="199">
        <v>0</v>
      </c>
      <c r="K6724" s="199" t="e">
        <f ca="1"/>
        <v>#NAME?</v>
      </c>
      <c r="T6724" s="199">
        <v>0</v>
      </c>
      <c r="U6724" s="199">
        <v>0</v>
      </c>
    </row>
    <row r="6725" spans="9:21" x14ac:dyDescent="0.3">
      <c r="I6725" s="199">
        <v>0</v>
      </c>
      <c r="J6725" s="199">
        <v>0</v>
      </c>
      <c r="K6725" s="199" t="e">
        <f ca="1"/>
        <v>#NAME?</v>
      </c>
      <c r="T6725" s="199">
        <v>0</v>
      </c>
      <c r="U6725" s="199">
        <v>35567.118027212498</v>
      </c>
    </row>
    <row r="6726" spans="9:21" x14ac:dyDescent="0.3">
      <c r="I6726" s="199">
        <v>0</v>
      </c>
      <c r="J6726" s="199">
        <v>0</v>
      </c>
      <c r="K6726" s="199" t="e">
        <f ca="1"/>
        <v>#NAME?</v>
      </c>
      <c r="T6726" s="199">
        <v>0</v>
      </c>
      <c r="U6726" s="199">
        <v>0</v>
      </c>
    </row>
    <row r="6727" spans="9:21" x14ac:dyDescent="0.3">
      <c r="I6727" s="199">
        <v>0</v>
      </c>
      <c r="J6727" s="199">
        <v>0</v>
      </c>
      <c r="K6727" s="199" t="e">
        <f ca="1"/>
        <v>#NAME?</v>
      </c>
      <c r="T6727" s="199">
        <v>0</v>
      </c>
      <c r="U6727" s="199">
        <v>0</v>
      </c>
    </row>
    <row r="6728" spans="9:21" x14ac:dyDescent="0.3">
      <c r="I6728" s="199">
        <v>0</v>
      </c>
      <c r="J6728" s="199">
        <v>0</v>
      </c>
      <c r="K6728" s="199" t="e">
        <f ca="1"/>
        <v>#NAME?</v>
      </c>
      <c r="T6728" s="199">
        <v>0</v>
      </c>
      <c r="U6728" s="199">
        <v>0</v>
      </c>
    </row>
    <row r="6729" spans="9:21" x14ac:dyDescent="0.3">
      <c r="I6729" s="199">
        <v>0</v>
      </c>
      <c r="J6729" s="199">
        <v>0</v>
      </c>
      <c r="K6729" s="199" t="e">
        <f ca="1"/>
        <v>#NAME?</v>
      </c>
      <c r="T6729" s="199">
        <v>0</v>
      </c>
      <c r="U6729" s="199">
        <v>0</v>
      </c>
    </row>
    <row r="6730" spans="9:21" x14ac:dyDescent="0.3">
      <c r="I6730" s="199">
        <v>0</v>
      </c>
      <c r="J6730" s="199">
        <v>0</v>
      </c>
      <c r="K6730" s="199" t="e">
        <f ca="1"/>
        <v>#NAME?</v>
      </c>
      <c r="T6730" s="199">
        <v>0</v>
      </c>
      <c r="U6730" s="199">
        <v>0</v>
      </c>
    </row>
    <row r="6731" spans="9:21" x14ac:dyDescent="0.3">
      <c r="I6731" s="199">
        <v>0</v>
      </c>
      <c r="J6731" s="199">
        <v>0</v>
      </c>
      <c r="K6731" s="199" t="e">
        <f ca="1"/>
        <v>#NAME?</v>
      </c>
      <c r="T6731" s="199">
        <v>0</v>
      </c>
      <c r="U6731" s="199">
        <v>0</v>
      </c>
    </row>
    <row r="6732" spans="9:21" x14ac:dyDescent="0.3">
      <c r="I6732" s="199">
        <v>0</v>
      </c>
      <c r="J6732" s="199">
        <v>0</v>
      </c>
      <c r="K6732" s="199" t="e">
        <f ca="1"/>
        <v>#NAME?</v>
      </c>
      <c r="T6732" s="199">
        <v>0</v>
      </c>
      <c r="U6732" s="199">
        <v>79145.698449710428</v>
      </c>
    </row>
    <row r="6733" spans="9:21" x14ac:dyDescent="0.3">
      <c r="I6733" s="199">
        <v>0</v>
      </c>
      <c r="J6733" s="199">
        <v>0</v>
      </c>
      <c r="K6733" s="199" t="e">
        <f ca="1"/>
        <v>#NAME?</v>
      </c>
      <c r="T6733" s="199">
        <v>0</v>
      </c>
      <c r="U6733" s="199">
        <v>0</v>
      </c>
    </row>
    <row r="6734" spans="9:21" x14ac:dyDescent="0.3">
      <c r="I6734" s="199">
        <v>0</v>
      </c>
      <c r="J6734" s="199">
        <v>0</v>
      </c>
      <c r="K6734" s="199" t="e">
        <f ca="1"/>
        <v>#NAME?</v>
      </c>
      <c r="T6734" s="199">
        <v>0</v>
      </c>
      <c r="U6734" s="199">
        <v>0</v>
      </c>
    </row>
    <row r="6735" spans="9:21" x14ac:dyDescent="0.3">
      <c r="I6735" s="199">
        <v>0</v>
      </c>
      <c r="J6735" s="199">
        <v>0</v>
      </c>
      <c r="K6735" s="199" t="e">
        <f ca="1"/>
        <v>#NAME?</v>
      </c>
      <c r="T6735" s="199">
        <v>0</v>
      </c>
      <c r="U6735" s="199">
        <v>0</v>
      </c>
    </row>
    <row r="6736" spans="9:21" x14ac:dyDescent="0.3">
      <c r="I6736" s="199">
        <v>33815.873157410657</v>
      </c>
      <c r="J6736" s="199">
        <v>0</v>
      </c>
      <c r="K6736" s="199" t="e">
        <f ca="1"/>
        <v>#NAME?</v>
      </c>
      <c r="T6736" s="199">
        <v>33815.873157410657</v>
      </c>
      <c r="U6736" s="199">
        <v>0</v>
      </c>
    </row>
    <row r="6737" spans="9:21" x14ac:dyDescent="0.3">
      <c r="I6737" s="199">
        <v>0</v>
      </c>
      <c r="J6737" s="199">
        <v>0</v>
      </c>
      <c r="K6737" s="199" t="e">
        <f ca="1"/>
        <v>#NAME?</v>
      </c>
      <c r="T6737" s="199">
        <v>0</v>
      </c>
      <c r="U6737" s="199">
        <v>0</v>
      </c>
    </row>
    <row r="6738" spans="9:21" x14ac:dyDescent="0.3">
      <c r="I6738" s="199">
        <v>0</v>
      </c>
      <c r="J6738" s="199">
        <v>0</v>
      </c>
      <c r="K6738" s="199" t="e">
        <f ca="1"/>
        <v>#NAME?</v>
      </c>
      <c r="T6738" s="199">
        <v>0</v>
      </c>
      <c r="U6738" s="199">
        <v>0</v>
      </c>
    </row>
    <row r="6739" spans="9:21" x14ac:dyDescent="0.3">
      <c r="I6739" s="199">
        <v>0</v>
      </c>
      <c r="J6739" s="199">
        <v>0</v>
      </c>
      <c r="K6739" s="199" t="e">
        <f ca="1"/>
        <v>#NAME?</v>
      </c>
      <c r="T6739" s="199">
        <v>0</v>
      </c>
      <c r="U6739" s="199">
        <v>0</v>
      </c>
    </row>
    <row r="6740" spans="9:21" x14ac:dyDescent="0.3">
      <c r="I6740" s="199">
        <v>0</v>
      </c>
      <c r="J6740" s="199">
        <v>0</v>
      </c>
      <c r="K6740" s="199" t="e">
        <f ca="1"/>
        <v>#NAME?</v>
      </c>
      <c r="T6740" s="199">
        <v>0</v>
      </c>
      <c r="U6740" s="199">
        <v>0</v>
      </c>
    </row>
    <row r="6741" spans="9:21" x14ac:dyDescent="0.3">
      <c r="I6741" s="199">
        <v>0</v>
      </c>
      <c r="J6741" s="199">
        <v>0</v>
      </c>
      <c r="K6741" s="199" t="e">
        <f ca="1"/>
        <v>#NAME?</v>
      </c>
      <c r="T6741" s="199">
        <v>0</v>
      </c>
      <c r="U6741" s="199">
        <v>0</v>
      </c>
    </row>
    <row r="6742" spans="9:21" x14ac:dyDescent="0.3">
      <c r="I6742" s="199">
        <v>0</v>
      </c>
      <c r="J6742" s="199">
        <v>0</v>
      </c>
      <c r="K6742" s="199" t="e">
        <f ca="1"/>
        <v>#NAME?</v>
      </c>
      <c r="T6742" s="199">
        <v>0</v>
      </c>
      <c r="U6742" s="199">
        <v>0</v>
      </c>
    </row>
    <row r="6743" spans="9:21" x14ac:dyDescent="0.3">
      <c r="I6743" s="199">
        <v>0</v>
      </c>
      <c r="J6743" s="199">
        <v>0</v>
      </c>
      <c r="K6743" s="199" t="e">
        <f ca="1"/>
        <v>#NAME?</v>
      </c>
      <c r="T6743" s="199">
        <v>0</v>
      </c>
      <c r="U6743" s="199">
        <v>0</v>
      </c>
    </row>
    <row r="6744" spans="9:21" x14ac:dyDescent="0.3">
      <c r="I6744" s="199">
        <v>0</v>
      </c>
      <c r="J6744" s="199">
        <v>0</v>
      </c>
      <c r="K6744" s="199" t="e">
        <f ca="1"/>
        <v>#NAME?</v>
      </c>
      <c r="T6744" s="199">
        <v>0</v>
      </c>
      <c r="U6744" s="199">
        <v>0</v>
      </c>
    </row>
    <row r="6745" spans="9:21" x14ac:dyDescent="0.3">
      <c r="I6745" s="199">
        <v>0</v>
      </c>
      <c r="J6745" s="199">
        <v>0</v>
      </c>
      <c r="K6745" s="199" t="e">
        <f ca="1"/>
        <v>#NAME?</v>
      </c>
      <c r="T6745" s="199">
        <v>0</v>
      </c>
      <c r="U6745" s="199">
        <v>0</v>
      </c>
    </row>
    <row r="6746" spans="9:21" x14ac:dyDescent="0.3">
      <c r="I6746" s="199">
        <v>0</v>
      </c>
      <c r="J6746" s="199">
        <v>0</v>
      </c>
      <c r="K6746" s="199" t="e">
        <f ca="1"/>
        <v>#NAME?</v>
      </c>
      <c r="T6746" s="199">
        <v>0</v>
      </c>
      <c r="U6746" s="199">
        <v>0</v>
      </c>
    </row>
    <row r="6747" spans="9:21" x14ac:dyDescent="0.3">
      <c r="I6747" s="199">
        <v>0</v>
      </c>
      <c r="J6747" s="199">
        <v>0</v>
      </c>
      <c r="K6747" s="199" t="e">
        <f ca="1"/>
        <v>#NAME?</v>
      </c>
      <c r="T6747" s="199">
        <v>0</v>
      </c>
      <c r="U6747" s="199">
        <v>0</v>
      </c>
    </row>
    <row r="6748" spans="9:21" x14ac:dyDescent="0.3">
      <c r="I6748" s="199">
        <v>0</v>
      </c>
      <c r="J6748" s="199">
        <v>0</v>
      </c>
      <c r="K6748" s="199" t="e">
        <f ca="1"/>
        <v>#NAME?</v>
      </c>
      <c r="T6748" s="199">
        <v>0</v>
      </c>
      <c r="U6748" s="199">
        <v>0</v>
      </c>
    </row>
    <row r="6749" spans="9:21" x14ac:dyDescent="0.3">
      <c r="I6749" s="199">
        <v>0</v>
      </c>
      <c r="J6749" s="199">
        <v>0</v>
      </c>
      <c r="K6749" s="199" t="e">
        <f ca="1"/>
        <v>#NAME?</v>
      </c>
      <c r="T6749" s="199">
        <v>0</v>
      </c>
      <c r="U6749" s="199">
        <v>0</v>
      </c>
    </row>
    <row r="6750" spans="9:21" x14ac:dyDescent="0.3">
      <c r="I6750" s="199">
        <v>0</v>
      </c>
      <c r="J6750" s="199">
        <v>0</v>
      </c>
      <c r="K6750" s="199" t="e">
        <f ca="1"/>
        <v>#NAME?</v>
      </c>
      <c r="T6750" s="199">
        <v>0</v>
      </c>
      <c r="U6750" s="199">
        <v>0</v>
      </c>
    </row>
    <row r="6751" spans="9:21" x14ac:dyDescent="0.3">
      <c r="I6751" s="199">
        <v>0</v>
      </c>
      <c r="J6751" s="199">
        <v>0</v>
      </c>
      <c r="K6751" s="199" t="e">
        <f ca="1"/>
        <v>#NAME?</v>
      </c>
      <c r="T6751" s="199">
        <v>0</v>
      </c>
      <c r="U6751" s="199">
        <v>0</v>
      </c>
    </row>
    <row r="6752" spans="9:21" x14ac:dyDescent="0.3">
      <c r="I6752" s="199">
        <v>0</v>
      </c>
      <c r="J6752" s="199">
        <v>0</v>
      </c>
      <c r="K6752" s="199" t="e">
        <f ca="1"/>
        <v>#NAME?</v>
      </c>
      <c r="T6752" s="199">
        <v>0</v>
      </c>
      <c r="U6752" s="199">
        <v>0</v>
      </c>
    </row>
    <row r="6753" spans="9:21" x14ac:dyDescent="0.3">
      <c r="I6753" s="199">
        <v>0</v>
      </c>
      <c r="J6753" s="199">
        <v>0</v>
      </c>
      <c r="K6753" s="199" t="e">
        <f ca="1"/>
        <v>#NAME?</v>
      </c>
      <c r="T6753" s="199">
        <v>0</v>
      </c>
      <c r="U6753" s="199">
        <v>0</v>
      </c>
    </row>
    <row r="6754" spans="9:21" x14ac:dyDescent="0.3">
      <c r="I6754" s="199">
        <v>0</v>
      </c>
      <c r="J6754" s="199">
        <v>0</v>
      </c>
      <c r="K6754" s="199" t="e">
        <f ca="1"/>
        <v>#NAME?</v>
      </c>
      <c r="T6754" s="199">
        <v>0</v>
      </c>
      <c r="U6754" s="199">
        <v>0</v>
      </c>
    </row>
    <row r="6755" spans="9:21" x14ac:dyDescent="0.3">
      <c r="I6755" s="199">
        <v>0</v>
      </c>
      <c r="J6755" s="199">
        <v>0</v>
      </c>
      <c r="K6755" s="199" t="e">
        <f ca="1"/>
        <v>#NAME?</v>
      </c>
      <c r="T6755" s="199">
        <v>0</v>
      </c>
      <c r="U6755" s="199">
        <v>3489.3922514362716</v>
      </c>
    </row>
    <row r="6756" spans="9:21" x14ac:dyDescent="0.3">
      <c r="I6756" s="199">
        <v>0</v>
      </c>
      <c r="J6756" s="199">
        <v>0</v>
      </c>
      <c r="K6756" s="199" t="e">
        <f ca="1"/>
        <v>#NAME?</v>
      </c>
      <c r="T6756" s="199">
        <v>0</v>
      </c>
      <c r="U6756" s="199">
        <v>0</v>
      </c>
    </row>
    <row r="6757" spans="9:21" x14ac:dyDescent="0.3">
      <c r="I6757" s="199">
        <v>22863.085681306904</v>
      </c>
      <c r="J6757" s="199">
        <v>0</v>
      </c>
      <c r="K6757" s="199" t="e">
        <f ca="1"/>
        <v>#NAME?</v>
      </c>
      <c r="T6757" s="199">
        <v>22863.085681306904</v>
      </c>
      <c r="U6757" s="199">
        <v>0</v>
      </c>
    </row>
    <row r="6758" spans="9:21" x14ac:dyDescent="0.3">
      <c r="I6758" s="199">
        <v>0</v>
      </c>
      <c r="J6758" s="199">
        <v>0</v>
      </c>
      <c r="K6758" s="199" t="e">
        <f ca="1"/>
        <v>#NAME?</v>
      </c>
      <c r="T6758" s="199">
        <v>0</v>
      </c>
      <c r="U6758" s="199">
        <v>0</v>
      </c>
    </row>
    <row r="6759" spans="9:21" x14ac:dyDescent="0.3">
      <c r="I6759" s="199">
        <v>0</v>
      </c>
      <c r="J6759" s="199">
        <v>0</v>
      </c>
      <c r="K6759" s="199" t="e">
        <f ca="1"/>
        <v>#NAME?</v>
      </c>
      <c r="T6759" s="199">
        <v>0</v>
      </c>
      <c r="U6759" s="199">
        <v>0</v>
      </c>
    </row>
    <row r="6760" spans="9:21" x14ac:dyDescent="0.3">
      <c r="I6760" s="199">
        <v>0</v>
      </c>
      <c r="J6760" s="199">
        <v>0</v>
      </c>
      <c r="K6760" s="199" t="e">
        <f ca="1"/>
        <v>#NAME?</v>
      </c>
      <c r="T6760" s="199">
        <v>0</v>
      </c>
      <c r="U6760" s="199">
        <v>0</v>
      </c>
    </row>
    <row r="6761" spans="9:21" x14ac:dyDescent="0.3">
      <c r="I6761" s="199">
        <v>0</v>
      </c>
      <c r="J6761" s="199">
        <v>0</v>
      </c>
      <c r="K6761" s="199" t="e">
        <f ca="1"/>
        <v>#NAME?</v>
      </c>
      <c r="T6761" s="199">
        <v>0</v>
      </c>
      <c r="U6761" s="199">
        <v>0</v>
      </c>
    </row>
    <row r="6762" spans="9:21" x14ac:dyDescent="0.3">
      <c r="I6762" s="199">
        <v>0</v>
      </c>
      <c r="J6762" s="199">
        <v>0</v>
      </c>
      <c r="K6762" s="199" t="e">
        <f ca="1"/>
        <v>#NAME?</v>
      </c>
      <c r="T6762" s="199">
        <v>0</v>
      </c>
      <c r="U6762" s="199">
        <v>0</v>
      </c>
    </row>
    <row r="6763" spans="9:21" x14ac:dyDescent="0.3">
      <c r="I6763" s="199">
        <v>0</v>
      </c>
      <c r="J6763" s="199">
        <v>0</v>
      </c>
      <c r="K6763" s="199" t="e">
        <f ca="1"/>
        <v>#NAME?</v>
      </c>
      <c r="T6763" s="199">
        <v>0</v>
      </c>
      <c r="U6763" s="199">
        <v>0</v>
      </c>
    </row>
    <row r="6764" spans="9:21" x14ac:dyDescent="0.3">
      <c r="I6764" s="199">
        <v>0</v>
      </c>
      <c r="J6764" s="199">
        <v>0</v>
      </c>
      <c r="K6764" s="199" t="e">
        <f ca="1"/>
        <v>#NAME?</v>
      </c>
      <c r="T6764" s="199">
        <v>0</v>
      </c>
      <c r="U6764" s="199">
        <v>0</v>
      </c>
    </row>
    <row r="6765" spans="9:21" x14ac:dyDescent="0.3">
      <c r="I6765" s="199">
        <v>0</v>
      </c>
      <c r="J6765" s="199">
        <v>0</v>
      </c>
      <c r="K6765" s="199" t="e">
        <f ca="1"/>
        <v>#NAME?</v>
      </c>
      <c r="T6765" s="199">
        <v>0</v>
      </c>
      <c r="U6765" s="199">
        <v>0</v>
      </c>
    </row>
    <row r="6766" spans="9:21" x14ac:dyDescent="0.3">
      <c r="I6766" s="199">
        <v>0</v>
      </c>
      <c r="J6766" s="199">
        <v>0</v>
      </c>
      <c r="K6766" s="199" t="e">
        <f ca="1"/>
        <v>#NAME?</v>
      </c>
      <c r="T6766" s="199">
        <v>0</v>
      </c>
      <c r="U6766" s="199">
        <v>0</v>
      </c>
    </row>
    <row r="6767" spans="9:21" x14ac:dyDescent="0.3">
      <c r="I6767" s="199">
        <v>0</v>
      </c>
      <c r="J6767" s="199">
        <v>0</v>
      </c>
      <c r="K6767" s="199" t="e">
        <f ca="1"/>
        <v>#NAME?</v>
      </c>
      <c r="T6767" s="199">
        <v>0</v>
      </c>
      <c r="U6767" s="199">
        <v>0</v>
      </c>
    </row>
    <row r="6768" spans="9:21" x14ac:dyDescent="0.3">
      <c r="I6768" s="199">
        <v>0</v>
      </c>
      <c r="J6768" s="199">
        <v>0</v>
      </c>
      <c r="K6768" s="199" t="e">
        <f ca="1"/>
        <v>#NAME?</v>
      </c>
      <c r="T6768" s="199">
        <v>0</v>
      </c>
      <c r="U6768" s="199">
        <v>0</v>
      </c>
    </row>
    <row r="6769" spans="9:21" x14ac:dyDescent="0.3">
      <c r="I6769" s="199">
        <v>0</v>
      </c>
      <c r="J6769" s="199">
        <v>0</v>
      </c>
      <c r="K6769" s="199" t="e">
        <f ca="1"/>
        <v>#NAME?</v>
      </c>
      <c r="T6769" s="199">
        <v>0</v>
      </c>
      <c r="U6769" s="199">
        <v>0</v>
      </c>
    </row>
    <row r="6770" spans="9:21" x14ac:dyDescent="0.3">
      <c r="I6770" s="199">
        <v>0</v>
      </c>
      <c r="J6770" s="199">
        <v>0</v>
      </c>
      <c r="K6770" s="199" t="e">
        <f ca="1"/>
        <v>#NAME?</v>
      </c>
      <c r="T6770" s="199">
        <v>0</v>
      </c>
      <c r="U6770" s="199">
        <v>0</v>
      </c>
    </row>
    <row r="6771" spans="9:21" x14ac:dyDescent="0.3">
      <c r="I6771" s="199">
        <v>0</v>
      </c>
      <c r="J6771" s="199">
        <v>0</v>
      </c>
      <c r="K6771" s="199" t="e">
        <f ca="1"/>
        <v>#NAME?</v>
      </c>
      <c r="T6771" s="199">
        <v>0</v>
      </c>
      <c r="U6771" s="199">
        <v>0</v>
      </c>
    </row>
    <row r="6772" spans="9:21" x14ac:dyDescent="0.3">
      <c r="I6772" s="199">
        <v>0</v>
      </c>
      <c r="J6772" s="199">
        <v>0</v>
      </c>
      <c r="K6772" s="199" t="e">
        <f ca="1"/>
        <v>#NAME?</v>
      </c>
      <c r="T6772" s="199">
        <v>0</v>
      </c>
      <c r="U6772" s="199">
        <v>0</v>
      </c>
    </row>
    <row r="6773" spans="9:21" x14ac:dyDescent="0.3">
      <c r="I6773" s="199">
        <v>0</v>
      </c>
      <c r="J6773" s="199">
        <v>0</v>
      </c>
      <c r="K6773" s="199" t="e">
        <f ca="1"/>
        <v>#NAME?</v>
      </c>
      <c r="T6773" s="199">
        <v>0</v>
      </c>
      <c r="U6773" s="199">
        <v>0</v>
      </c>
    </row>
    <row r="6774" spans="9:21" x14ac:dyDescent="0.3">
      <c r="I6774" s="199">
        <v>0</v>
      </c>
      <c r="J6774" s="199">
        <v>0</v>
      </c>
      <c r="K6774" s="199" t="e">
        <f ca="1"/>
        <v>#NAME?</v>
      </c>
      <c r="T6774" s="199">
        <v>0</v>
      </c>
      <c r="U6774" s="199">
        <v>0</v>
      </c>
    </row>
    <row r="6775" spans="9:21" x14ac:dyDescent="0.3">
      <c r="I6775" s="199">
        <v>0</v>
      </c>
      <c r="J6775" s="199">
        <v>0</v>
      </c>
      <c r="K6775" s="199" t="e">
        <f ca="1"/>
        <v>#NAME?</v>
      </c>
      <c r="T6775" s="199">
        <v>0</v>
      </c>
      <c r="U6775" s="199">
        <v>0</v>
      </c>
    </row>
    <row r="6776" spans="9:21" x14ac:dyDescent="0.3">
      <c r="I6776" s="199">
        <v>0</v>
      </c>
      <c r="J6776" s="199">
        <v>0</v>
      </c>
      <c r="K6776" s="199" t="e">
        <f ca="1"/>
        <v>#NAME?</v>
      </c>
      <c r="T6776" s="199">
        <v>0</v>
      </c>
      <c r="U6776" s="199">
        <v>0</v>
      </c>
    </row>
    <row r="6777" spans="9:21" x14ac:dyDescent="0.3">
      <c r="I6777" s="199">
        <v>0</v>
      </c>
      <c r="J6777" s="199">
        <v>0</v>
      </c>
      <c r="K6777" s="199" t="e">
        <f ca="1"/>
        <v>#NAME?</v>
      </c>
      <c r="T6777" s="199">
        <v>0</v>
      </c>
      <c r="U6777" s="199">
        <v>0</v>
      </c>
    </row>
    <row r="6778" spans="9:21" x14ac:dyDescent="0.3">
      <c r="I6778" s="199">
        <v>0</v>
      </c>
      <c r="J6778" s="199">
        <v>0</v>
      </c>
      <c r="K6778" s="199" t="e">
        <f ca="1"/>
        <v>#NAME?</v>
      </c>
      <c r="T6778" s="199">
        <v>0</v>
      </c>
      <c r="U6778" s="199">
        <v>581961.14752024098</v>
      </c>
    </row>
    <row r="6779" spans="9:21" x14ac:dyDescent="0.3">
      <c r="I6779" s="199">
        <v>0</v>
      </c>
      <c r="J6779" s="199">
        <v>0</v>
      </c>
      <c r="K6779" s="199" t="e">
        <f ca="1"/>
        <v>#NAME?</v>
      </c>
      <c r="T6779" s="199">
        <v>0</v>
      </c>
      <c r="U6779" s="199">
        <v>0</v>
      </c>
    </row>
    <row r="6780" spans="9:21" x14ac:dyDescent="0.3">
      <c r="I6780" s="199">
        <v>0</v>
      </c>
      <c r="J6780" s="199">
        <v>0</v>
      </c>
      <c r="K6780" s="199" t="e">
        <f ca="1"/>
        <v>#NAME?</v>
      </c>
      <c r="T6780" s="199">
        <v>0</v>
      </c>
      <c r="U6780" s="199">
        <v>0</v>
      </c>
    </row>
    <row r="6781" spans="9:21" x14ac:dyDescent="0.3">
      <c r="I6781" s="199">
        <v>0</v>
      </c>
      <c r="J6781" s="199">
        <v>0</v>
      </c>
      <c r="K6781" s="199" t="e">
        <f ca="1"/>
        <v>#NAME?</v>
      </c>
      <c r="T6781" s="199">
        <v>0</v>
      </c>
      <c r="U6781" s="199">
        <v>0</v>
      </c>
    </row>
    <row r="6782" spans="9:21" x14ac:dyDescent="0.3">
      <c r="I6782" s="199">
        <v>0</v>
      </c>
      <c r="J6782" s="199">
        <v>0</v>
      </c>
      <c r="K6782" s="199" t="e">
        <f ca="1"/>
        <v>#NAME?</v>
      </c>
      <c r="T6782" s="199">
        <v>0</v>
      </c>
      <c r="U6782" s="199">
        <v>0</v>
      </c>
    </row>
    <row r="6783" spans="9:21" x14ac:dyDescent="0.3">
      <c r="I6783" s="199">
        <v>0</v>
      </c>
      <c r="J6783" s="199">
        <v>0</v>
      </c>
      <c r="K6783" s="199" t="e">
        <f ca="1"/>
        <v>#NAME?</v>
      </c>
      <c r="T6783" s="199">
        <v>0</v>
      </c>
      <c r="U6783" s="199">
        <v>0</v>
      </c>
    </row>
    <row r="6784" spans="9:21" x14ac:dyDescent="0.3">
      <c r="I6784" s="199">
        <v>0</v>
      </c>
      <c r="J6784" s="199">
        <v>0</v>
      </c>
      <c r="K6784" s="199" t="e">
        <f ca="1"/>
        <v>#NAME?</v>
      </c>
      <c r="T6784" s="199">
        <v>0</v>
      </c>
      <c r="U6784" s="199">
        <v>0</v>
      </c>
    </row>
    <row r="6785" spans="9:21" x14ac:dyDescent="0.3">
      <c r="I6785" s="199">
        <v>0</v>
      </c>
      <c r="J6785" s="199">
        <v>0</v>
      </c>
      <c r="K6785" s="199" t="e">
        <f ca="1"/>
        <v>#NAME?</v>
      </c>
      <c r="T6785" s="199">
        <v>0</v>
      </c>
      <c r="U6785" s="199">
        <v>0</v>
      </c>
    </row>
    <row r="6786" spans="9:21" x14ac:dyDescent="0.3">
      <c r="I6786" s="199">
        <v>0</v>
      </c>
      <c r="J6786" s="199">
        <v>0</v>
      </c>
      <c r="K6786" s="199" t="e">
        <f ca="1"/>
        <v>#NAME?</v>
      </c>
      <c r="T6786" s="199">
        <v>0</v>
      </c>
      <c r="U6786" s="199">
        <v>0</v>
      </c>
    </row>
    <row r="6787" spans="9:21" x14ac:dyDescent="0.3">
      <c r="I6787" s="199">
        <v>0</v>
      </c>
      <c r="J6787" s="199">
        <v>0</v>
      </c>
      <c r="K6787" s="199" t="e">
        <f ca="1"/>
        <v>#NAME?</v>
      </c>
      <c r="T6787" s="199">
        <v>0</v>
      </c>
      <c r="U6787" s="199">
        <v>0</v>
      </c>
    </row>
    <row r="6788" spans="9:21" x14ac:dyDescent="0.3">
      <c r="I6788" s="199">
        <v>0</v>
      </c>
      <c r="J6788" s="199">
        <v>0</v>
      </c>
      <c r="K6788" s="199" t="e">
        <f ca="1"/>
        <v>#NAME?</v>
      </c>
      <c r="T6788" s="199">
        <v>0</v>
      </c>
      <c r="U6788" s="199">
        <v>0</v>
      </c>
    </row>
    <row r="6789" spans="9:21" x14ac:dyDescent="0.3">
      <c r="I6789" s="199">
        <v>0</v>
      </c>
      <c r="J6789" s="199">
        <v>0</v>
      </c>
      <c r="K6789" s="199" t="e">
        <f ca="1"/>
        <v>#NAME?</v>
      </c>
      <c r="T6789" s="199">
        <v>0</v>
      </c>
      <c r="U6789" s="199">
        <v>0</v>
      </c>
    </row>
    <row r="6790" spans="9:21" x14ac:dyDescent="0.3">
      <c r="I6790" s="199">
        <v>0</v>
      </c>
      <c r="J6790" s="199">
        <v>0</v>
      </c>
      <c r="K6790" s="199" t="e">
        <f ca="1"/>
        <v>#NAME?</v>
      </c>
      <c r="T6790" s="199">
        <v>0</v>
      </c>
      <c r="U6790" s="199">
        <v>0</v>
      </c>
    </row>
    <row r="6791" spans="9:21" x14ac:dyDescent="0.3">
      <c r="I6791" s="199">
        <v>0</v>
      </c>
      <c r="J6791" s="199">
        <v>0</v>
      </c>
      <c r="K6791" s="199" t="e">
        <f ca="1"/>
        <v>#NAME?</v>
      </c>
      <c r="T6791" s="199">
        <v>0</v>
      </c>
      <c r="U6791" s="199">
        <v>0</v>
      </c>
    </row>
    <row r="6792" spans="9:21" x14ac:dyDescent="0.3">
      <c r="I6792" s="199">
        <v>0</v>
      </c>
      <c r="J6792" s="199">
        <v>0</v>
      </c>
      <c r="K6792" s="199" t="e">
        <f ca="1"/>
        <v>#NAME?</v>
      </c>
      <c r="T6792" s="199">
        <v>0</v>
      </c>
      <c r="U6792" s="199">
        <v>0</v>
      </c>
    </row>
    <row r="6793" spans="9:21" x14ac:dyDescent="0.3">
      <c r="I6793" s="199">
        <v>0</v>
      </c>
      <c r="J6793" s="199">
        <v>0</v>
      </c>
      <c r="K6793" s="199" t="e">
        <f ca="1"/>
        <v>#NAME?</v>
      </c>
      <c r="T6793" s="199">
        <v>0</v>
      </c>
      <c r="U6793" s="199">
        <v>0</v>
      </c>
    </row>
    <row r="6794" spans="9:21" x14ac:dyDescent="0.3">
      <c r="I6794" s="199">
        <v>0</v>
      </c>
      <c r="J6794" s="199">
        <v>0</v>
      </c>
      <c r="K6794" s="199" t="e">
        <f ca="1"/>
        <v>#NAME?</v>
      </c>
      <c r="T6794" s="199">
        <v>0</v>
      </c>
      <c r="U6794" s="199">
        <v>0</v>
      </c>
    </row>
    <row r="6795" spans="9:21" x14ac:dyDescent="0.3">
      <c r="I6795" s="199">
        <v>0</v>
      </c>
      <c r="J6795" s="199">
        <v>0</v>
      </c>
      <c r="K6795" s="199" t="e">
        <f ca="1"/>
        <v>#NAME?</v>
      </c>
      <c r="T6795" s="199">
        <v>0</v>
      </c>
      <c r="U6795" s="199">
        <v>0</v>
      </c>
    </row>
    <row r="6796" spans="9:21" x14ac:dyDescent="0.3">
      <c r="I6796" s="199">
        <v>0</v>
      </c>
      <c r="J6796" s="199">
        <v>0</v>
      </c>
      <c r="K6796" s="199" t="e">
        <f ca="1"/>
        <v>#NAME?</v>
      </c>
      <c r="T6796" s="199">
        <v>0</v>
      </c>
      <c r="U6796" s="199">
        <v>0</v>
      </c>
    </row>
    <row r="6797" spans="9:21" x14ac:dyDescent="0.3">
      <c r="I6797" s="199">
        <v>0</v>
      </c>
      <c r="J6797" s="199">
        <v>0</v>
      </c>
      <c r="K6797" s="199" t="e">
        <f ca="1"/>
        <v>#NAME?</v>
      </c>
      <c r="T6797" s="199">
        <v>0</v>
      </c>
      <c r="U6797" s="199">
        <v>0</v>
      </c>
    </row>
    <row r="6798" spans="9:21" x14ac:dyDescent="0.3">
      <c r="I6798" s="199">
        <v>0</v>
      </c>
      <c r="J6798" s="199">
        <v>0</v>
      </c>
      <c r="K6798" s="199" t="e">
        <f ca="1"/>
        <v>#NAME?</v>
      </c>
      <c r="T6798" s="199">
        <v>0</v>
      </c>
      <c r="U6798" s="199">
        <v>0</v>
      </c>
    </row>
    <row r="6799" spans="9:21" x14ac:dyDescent="0.3">
      <c r="I6799" s="199">
        <v>0</v>
      </c>
      <c r="J6799" s="199">
        <v>0</v>
      </c>
      <c r="K6799" s="199" t="e">
        <f ca="1"/>
        <v>#NAME?</v>
      </c>
      <c r="T6799" s="199">
        <v>0</v>
      </c>
      <c r="U6799" s="199">
        <v>0</v>
      </c>
    </row>
    <row r="6800" spans="9:21" x14ac:dyDescent="0.3">
      <c r="I6800" s="199">
        <v>0</v>
      </c>
      <c r="J6800" s="199">
        <v>0</v>
      </c>
      <c r="K6800" s="199" t="e">
        <f ca="1"/>
        <v>#NAME?</v>
      </c>
      <c r="T6800" s="199">
        <v>0</v>
      </c>
      <c r="U6800" s="199">
        <v>0</v>
      </c>
    </row>
    <row r="6801" spans="9:21" x14ac:dyDescent="0.3">
      <c r="I6801" s="199">
        <v>0</v>
      </c>
      <c r="J6801" s="199">
        <v>0</v>
      </c>
      <c r="K6801" s="199" t="e">
        <f ca="1"/>
        <v>#NAME?</v>
      </c>
      <c r="T6801" s="199">
        <v>0</v>
      </c>
      <c r="U6801" s="199">
        <v>0</v>
      </c>
    </row>
    <row r="6802" spans="9:21" x14ac:dyDescent="0.3">
      <c r="I6802" s="199">
        <v>0</v>
      </c>
      <c r="J6802" s="199">
        <v>0</v>
      </c>
      <c r="K6802" s="199" t="e">
        <f ca="1"/>
        <v>#NAME?</v>
      </c>
      <c r="T6802" s="199">
        <v>0</v>
      </c>
      <c r="U6802" s="199">
        <v>0</v>
      </c>
    </row>
    <row r="6803" spans="9:21" x14ac:dyDescent="0.3">
      <c r="I6803" s="199">
        <v>0</v>
      </c>
      <c r="J6803" s="199">
        <v>0</v>
      </c>
      <c r="K6803" s="199" t="e">
        <f ca="1"/>
        <v>#NAME?</v>
      </c>
      <c r="T6803" s="199">
        <v>0</v>
      </c>
      <c r="U6803" s="199">
        <v>97900.180033776327</v>
      </c>
    </row>
    <row r="6804" spans="9:21" x14ac:dyDescent="0.3">
      <c r="I6804" s="199">
        <v>0</v>
      </c>
      <c r="J6804" s="199">
        <v>0</v>
      </c>
      <c r="K6804" s="199" t="e">
        <f ca="1"/>
        <v>#NAME?</v>
      </c>
      <c r="T6804" s="199">
        <v>0</v>
      </c>
      <c r="U6804" s="199">
        <v>0</v>
      </c>
    </row>
    <row r="6805" spans="9:21" x14ac:dyDescent="0.3">
      <c r="I6805" s="199">
        <v>0</v>
      </c>
      <c r="J6805" s="199">
        <v>0</v>
      </c>
      <c r="K6805" s="199" t="e">
        <f ca="1"/>
        <v>#NAME?</v>
      </c>
      <c r="T6805" s="199">
        <v>0</v>
      </c>
      <c r="U6805" s="199">
        <v>0</v>
      </c>
    </row>
    <row r="6806" spans="9:21" x14ac:dyDescent="0.3">
      <c r="I6806" s="199">
        <v>0</v>
      </c>
      <c r="J6806" s="199">
        <v>0</v>
      </c>
      <c r="K6806" s="199" t="e">
        <f ca="1"/>
        <v>#NAME?</v>
      </c>
      <c r="T6806" s="199">
        <v>0</v>
      </c>
      <c r="U6806" s="199">
        <v>0</v>
      </c>
    </row>
    <row r="6807" spans="9:21" x14ac:dyDescent="0.3">
      <c r="I6807" s="199">
        <v>0</v>
      </c>
      <c r="J6807" s="199">
        <v>0</v>
      </c>
      <c r="K6807" s="199" t="e">
        <f ca="1"/>
        <v>#NAME?</v>
      </c>
      <c r="T6807" s="199">
        <v>0</v>
      </c>
      <c r="U6807" s="199">
        <v>0</v>
      </c>
    </row>
    <row r="6808" spans="9:21" x14ac:dyDescent="0.3">
      <c r="I6808" s="199">
        <v>0</v>
      </c>
      <c r="J6808" s="199">
        <v>0</v>
      </c>
      <c r="K6808" s="199" t="e">
        <f ca="1"/>
        <v>#NAME?</v>
      </c>
      <c r="T6808" s="199">
        <v>0</v>
      </c>
      <c r="U6808" s="199">
        <v>0</v>
      </c>
    </row>
    <row r="6809" spans="9:21" x14ac:dyDescent="0.3">
      <c r="I6809" s="199">
        <v>0</v>
      </c>
      <c r="J6809" s="199">
        <v>0</v>
      </c>
      <c r="K6809" s="199" t="e">
        <f ca="1"/>
        <v>#NAME?</v>
      </c>
      <c r="T6809" s="199">
        <v>0</v>
      </c>
      <c r="U6809" s="199">
        <v>0</v>
      </c>
    </row>
    <row r="6810" spans="9:21" x14ac:dyDescent="0.3">
      <c r="I6810" s="199">
        <v>0</v>
      </c>
      <c r="J6810" s="199">
        <v>0</v>
      </c>
      <c r="K6810" s="199" t="e">
        <f ca="1"/>
        <v>#NAME?</v>
      </c>
      <c r="T6810" s="199">
        <v>0</v>
      </c>
      <c r="U6810" s="199">
        <v>0</v>
      </c>
    </row>
    <row r="6811" spans="9:21" x14ac:dyDescent="0.3">
      <c r="I6811" s="199">
        <v>0</v>
      </c>
      <c r="J6811" s="199">
        <v>0</v>
      </c>
      <c r="K6811" s="199" t="e">
        <f ca="1"/>
        <v>#NAME?</v>
      </c>
      <c r="T6811" s="199">
        <v>0</v>
      </c>
      <c r="U6811" s="199">
        <v>0</v>
      </c>
    </row>
    <row r="6812" spans="9:21" x14ac:dyDescent="0.3">
      <c r="I6812" s="199">
        <v>0</v>
      </c>
      <c r="J6812" s="199">
        <v>0</v>
      </c>
      <c r="K6812" s="199" t="e">
        <f ca="1"/>
        <v>#NAME?</v>
      </c>
      <c r="T6812" s="199">
        <v>0</v>
      </c>
      <c r="U6812" s="199">
        <v>0</v>
      </c>
    </row>
    <row r="6813" spans="9:21" x14ac:dyDescent="0.3">
      <c r="I6813" s="199">
        <v>0</v>
      </c>
      <c r="J6813" s="199">
        <v>0</v>
      </c>
      <c r="K6813" s="199" t="e">
        <f ca="1"/>
        <v>#NAME?</v>
      </c>
      <c r="T6813" s="199">
        <v>0</v>
      </c>
      <c r="U6813" s="199">
        <v>0</v>
      </c>
    </row>
    <row r="6814" spans="9:21" x14ac:dyDescent="0.3">
      <c r="I6814" s="199">
        <v>0</v>
      </c>
      <c r="J6814" s="199">
        <v>0</v>
      </c>
      <c r="K6814" s="199" t="e">
        <f ca="1"/>
        <v>#NAME?</v>
      </c>
      <c r="T6814" s="199">
        <v>0</v>
      </c>
      <c r="U6814" s="199">
        <v>0</v>
      </c>
    </row>
    <row r="6815" spans="9:21" x14ac:dyDescent="0.3">
      <c r="I6815" s="199">
        <v>0</v>
      </c>
      <c r="J6815" s="199">
        <v>0</v>
      </c>
      <c r="K6815" s="199" t="e">
        <f ca="1"/>
        <v>#NAME?</v>
      </c>
      <c r="T6815" s="199">
        <v>0</v>
      </c>
      <c r="U6815" s="199">
        <v>0</v>
      </c>
    </row>
    <row r="6816" spans="9:21" x14ac:dyDescent="0.3">
      <c r="I6816" s="199">
        <v>0</v>
      </c>
      <c r="J6816" s="199">
        <v>0</v>
      </c>
      <c r="K6816" s="199" t="e">
        <f ca="1"/>
        <v>#NAME?</v>
      </c>
      <c r="T6816" s="199">
        <v>0</v>
      </c>
      <c r="U6816" s="199">
        <v>0</v>
      </c>
    </row>
    <row r="6817" spans="9:21" x14ac:dyDescent="0.3">
      <c r="I6817" s="199">
        <v>0</v>
      </c>
      <c r="J6817" s="199">
        <v>0</v>
      </c>
      <c r="K6817" s="199" t="e">
        <f ca="1"/>
        <v>#NAME?</v>
      </c>
      <c r="T6817" s="199">
        <v>0</v>
      </c>
      <c r="U6817" s="199">
        <v>0</v>
      </c>
    </row>
    <row r="6818" spans="9:21" x14ac:dyDescent="0.3">
      <c r="I6818" s="199">
        <v>0</v>
      </c>
      <c r="J6818" s="199">
        <v>0</v>
      </c>
      <c r="K6818" s="199" t="e">
        <f ca="1"/>
        <v>#NAME?</v>
      </c>
      <c r="T6818" s="199">
        <v>0</v>
      </c>
      <c r="U6818" s="199">
        <v>0</v>
      </c>
    </row>
    <row r="6819" spans="9:21" x14ac:dyDescent="0.3">
      <c r="I6819" s="199">
        <v>0</v>
      </c>
      <c r="J6819" s="199">
        <v>0</v>
      </c>
      <c r="K6819" s="199" t="e">
        <f ca="1"/>
        <v>#NAME?</v>
      </c>
      <c r="T6819" s="199">
        <v>0</v>
      </c>
      <c r="U6819" s="199">
        <v>0</v>
      </c>
    </row>
    <row r="6820" spans="9:21" x14ac:dyDescent="0.3">
      <c r="I6820" s="199">
        <v>0</v>
      </c>
      <c r="J6820" s="199">
        <v>0</v>
      </c>
      <c r="K6820" s="199" t="e">
        <f ca="1"/>
        <v>#NAME?</v>
      </c>
      <c r="T6820" s="199">
        <v>0</v>
      </c>
      <c r="U6820" s="199">
        <v>0</v>
      </c>
    </row>
    <row r="6821" spans="9:21" x14ac:dyDescent="0.3">
      <c r="I6821" s="199">
        <v>0</v>
      </c>
      <c r="J6821" s="199">
        <v>0</v>
      </c>
      <c r="K6821" s="199" t="e">
        <f ca="1"/>
        <v>#NAME?</v>
      </c>
      <c r="T6821" s="199">
        <v>0</v>
      </c>
      <c r="U6821" s="199">
        <v>0</v>
      </c>
    </row>
    <row r="6822" spans="9:21" x14ac:dyDescent="0.3">
      <c r="I6822" s="199">
        <v>0</v>
      </c>
      <c r="J6822" s="199">
        <v>0</v>
      </c>
      <c r="K6822" s="199" t="e">
        <f ca="1"/>
        <v>#NAME?</v>
      </c>
      <c r="T6822" s="199">
        <v>0</v>
      </c>
      <c r="U6822" s="199">
        <v>0</v>
      </c>
    </row>
    <row r="6823" spans="9:21" x14ac:dyDescent="0.3">
      <c r="I6823" s="199">
        <v>0</v>
      </c>
      <c r="J6823" s="199">
        <v>0</v>
      </c>
      <c r="K6823" s="199" t="e">
        <f ca="1"/>
        <v>#NAME?</v>
      </c>
      <c r="T6823" s="199">
        <v>0</v>
      </c>
      <c r="U6823" s="199">
        <v>0</v>
      </c>
    </row>
    <row r="6824" spans="9:21" x14ac:dyDescent="0.3">
      <c r="I6824" s="199">
        <v>0</v>
      </c>
      <c r="J6824" s="199">
        <v>0</v>
      </c>
      <c r="K6824" s="199" t="e">
        <f ca="1"/>
        <v>#NAME?</v>
      </c>
      <c r="T6824" s="199">
        <v>0</v>
      </c>
      <c r="U6824" s="199">
        <v>0</v>
      </c>
    </row>
    <row r="6825" spans="9:21" x14ac:dyDescent="0.3">
      <c r="I6825" s="199">
        <v>0</v>
      </c>
      <c r="J6825" s="199">
        <v>0</v>
      </c>
      <c r="K6825" s="199" t="e">
        <f ca="1"/>
        <v>#NAME?</v>
      </c>
      <c r="T6825" s="199">
        <v>0</v>
      </c>
      <c r="U6825" s="199">
        <v>78388.872305320154</v>
      </c>
    </row>
    <row r="6826" spans="9:21" x14ac:dyDescent="0.3">
      <c r="I6826" s="199">
        <v>0</v>
      </c>
      <c r="J6826" s="199">
        <v>0</v>
      </c>
      <c r="K6826" s="199" t="e">
        <f ca="1"/>
        <v>#NAME?</v>
      </c>
      <c r="T6826" s="199">
        <v>0</v>
      </c>
      <c r="U6826" s="199">
        <v>0</v>
      </c>
    </row>
    <row r="6827" spans="9:21" x14ac:dyDescent="0.3">
      <c r="I6827" s="199">
        <v>0</v>
      </c>
      <c r="J6827" s="199">
        <v>0</v>
      </c>
      <c r="K6827" s="199" t="e">
        <f ca="1"/>
        <v>#NAME?</v>
      </c>
      <c r="T6827" s="199">
        <v>0</v>
      </c>
      <c r="U6827" s="199">
        <v>0</v>
      </c>
    </row>
    <row r="6828" spans="9:21" x14ac:dyDescent="0.3">
      <c r="I6828" s="199">
        <v>0</v>
      </c>
      <c r="J6828" s="199">
        <v>0</v>
      </c>
      <c r="K6828" s="199" t="e">
        <f ca="1"/>
        <v>#NAME?</v>
      </c>
      <c r="T6828" s="199">
        <v>0</v>
      </c>
      <c r="U6828" s="199">
        <v>0</v>
      </c>
    </row>
    <row r="6829" spans="9:21" x14ac:dyDescent="0.3">
      <c r="I6829" s="199">
        <v>0</v>
      </c>
      <c r="J6829" s="199">
        <v>0</v>
      </c>
      <c r="K6829" s="199" t="e">
        <f ca="1"/>
        <v>#NAME?</v>
      </c>
      <c r="T6829" s="199">
        <v>0</v>
      </c>
      <c r="U6829" s="199">
        <v>0</v>
      </c>
    </row>
    <row r="6830" spans="9:21" x14ac:dyDescent="0.3">
      <c r="I6830" s="199">
        <v>0</v>
      </c>
      <c r="J6830" s="199">
        <v>0</v>
      </c>
      <c r="K6830" s="199" t="e">
        <f ca="1"/>
        <v>#NAME?</v>
      </c>
      <c r="T6830" s="199">
        <v>0</v>
      </c>
      <c r="U6830" s="199">
        <v>0</v>
      </c>
    </row>
    <row r="6831" spans="9:21" x14ac:dyDescent="0.3">
      <c r="I6831" s="199">
        <v>0</v>
      </c>
      <c r="J6831" s="199">
        <v>0</v>
      </c>
      <c r="K6831" s="199" t="e">
        <f ca="1"/>
        <v>#NAME?</v>
      </c>
      <c r="T6831" s="199">
        <v>0</v>
      </c>
      <c r="U6831" s="199">
        <v>0</v>
      </c>
    </row>
    <row r="6832" spans="9:21" x14ac:dyDescent="0.3">
      <c r="I6832" s="199">
        <v>0</v>
      </c>
      <c r="J6832" s="199">
        <v>0</v>
      </c>
      <c r="K6832" s="199" t="e">
        <f ca="1"/>
        <v>#NAME?</v>
      </c>
      <c r="T6832" s="199">
        <v>0</v>
      </c>
      <c r="U6832" s="199">
        <v>0</v>
      </c>
    </row>
    <row r="6833" spans="9:21" x14ac:dyDescent="0.3">
      <c r="I6833" s="199">
        <v>0</v>
      </c>
      <c r="J6833" s="199">
        <v>0</v>
      </c>
      <c r="K6833" s="199" t="e">
        <f ca="1"/>
        <v>#NAME?</v>
      </c>
      <c r="T6833" s="199">
        <v>0</v>
      </c>
      <c r="U6833" s="199">
        <v>0</v>
      </c>
    </row>
    <row r="6834" spans="9:21" x14ac:dyDescent="0.3">
      <c r="I6834" s="199">
        <v>0</v>
      </c>
      <c r="J6834" s="199">
        <v>0</v>
      </c>
      <c r="K6834" s="199" t="e">
        <f ca="1"/>
        <v>#NAME?</v>
      </c>
      <c r="T6834" s="199">
        <v>0</v>
      </c>
      <c r="U6834" s="199">
        <v>0</v>
      </c>
    </row>
    <row r="6835" spans="9:21" x14ac:dyDescent="0.3">
      <c r="I6835" s="199">
        <v>0</v>
      </c>
      <c r="J6835" s="199">
        <v>0</v>
      </c>
      <c r="K6835" s="199" t="e">
        <f ca="1"/>
        <v>#NAME?</v>
      </c>
      <c r="T6835" s="199">
        <v>0</v>
      </c>
      <c r="U6835" s="199">
        <v>0</v>
      </c>
    </row>
    <row r="6836" spans="9:21" x14ac:dyDescent="0.3">
      <c r="I6836" s="199">
        <v>0</v>
      </c>
      <c r="J6836" s="199">
        <v>0</v>
      </c>
      <c r="K6836" s="199" t="e">
        <f ca="1"/>
        <v>#NAME?</v>
      </c>
      <c r="T6836" s="199">
        <v>0</v>
      </c>
      <c r="U6836" s="199">
        <v>277436.31011878938</v>
      </c>
    </row>
    <row r="6837" spans="9:21" x14ac:dyDescent="0.3">
      <c r="I6837" s="199">
        <v>0</v>
      </c>
      <c r="J6837" s="199">
        <v>0</v>
      </c>
      <c r="K6837" s="199" t="e">
        <f ca="1"/>
        <v>#NAME?</v>
      </c>
      <c r="T6837" s="199">
        <v>0</v>
      </c>
      <c r="U6837" s="199">
        <v>0</v>
      </c>
    </row>
    <row r="6838" spans="9:21" x14ac:dyDescent="0.3">
      <c r="I6838" s="199">
        <v>0</v>
      </c>
      <c r="J6838" s="199">
        <v>0</v>
      </c>
      <c r="K6838" s="199" t="e">
        <f ca="1"/>
        <v>#NAME?</v>
      </c>
      <c r="T6838" s="199">
        <v>0</v>
      </c>
      <c r="U6838" s="199">
        <v>0</v>
      </c>
    </row>
    <row r="6839" spans="9:21" x14ac:dyDescent="0.3">
      <c r="I6839" s="199">
        <v>0</v>
      </c>
      <c r="J6839" s="199">
        <v>0</v>
      </c>
      <c r="K6839" s="199" t="e">
        <f ca="1"/>
        <v>#NAME?</v>
      </c>
      <c r="T6839" s="199">
        <v>0</v>
      </c>
      <c r="U6839" s="199">
        <v>0</v>
      </c>
    </row>
    <row r="6840" spans="9:21" x14ac:dyDescent="0.3">
      <c r="I6840" s="199">
        <v>0</v>
      </c>
      <c r="J6840" s="199">
        <v>0</v>
      </c>
      <c r="K6840" s="199" t="e">
        <f ca="1"/>
        <v>#NAME?</v>
      </c>
      <c r="T6840" s="199">
        <v>0</v>
      </c>
      <c r="U6840" s="199">
        <v>0</v>
      </c>
    </row>
    <row r="6841" spans="9:21" x14ac:dyDescent="0.3">
      <c r="I6841" s="199">
        <v>0</v>
      </c>
      <c r="J6841" s="199">
        <v>0</v>
      </c>
      <c r="K6841" s="199" t="e">
        <f ca="1"/>
        <v>#NAME?</v>
      </c>
      <c r="T6841" s="199">
        <v>0</v>
      </c>
      <c r="U6841" s="199">
        <v>0</v>
      </c>
    </row>
    <row r="6842" spans="9:21" x14ac:dyDescent="0.3">
      <c r="I6842" s="199">
        <v>0</v>
      </c>
      <c r="J6842" s="199">
        <v>0</v>
      </c>
      <c r="K6842" s="199" t="e">
        <f ca="1"/>
        <v>#NAME?</v>
      </c>
      <c r="T6842" s="199">
        <v>0</v>
      </c>
      <c r="U6842" s="199">
        <v>0</v>
      </c>
    </row>
    <row r="6843" spans="9:21" x14ac:dyDescent="0.3">
      <c r="I6843" s="199">
        <v>0</v>
      </c>
      <c r="J6843" s="199">
        <v>0</v>
      </c>
      <c r="K6843" s="199" t="e">
        <f ca="1"/>
        <v>#NAME?</v>
      </c>
      <c r="T6843" s="199">
        <v>0</v>
      </c>
      <c r="U6843" s="199">
        <v>0</v>
      </c>
    </row>
    <row r="6844" spans="9:21" x14ac:dyDescent="0.3">
      <c r="I6844" s="199">
        <v>0</v>
      </c>
      <c r="J6844" s="199">
        <v>0</v>
      </c>
      <c r="K6844" s="199" t="e">
        <f ca="1"/>
        <v>#NAME?</v>
      </c>
      <c r="T6844" s="199">
        <v>0</v>
      </c>
      <c r="U6844" s="199">
        <v>0</v>
      </c>
    </row>
    <row r="6845" spans="9:21" x14ac:dyDescent="0.3">
      <c r="I6845" s="199">
        <v>0</v>
      </c>
      <c r="J6845" s="199">
        <v>0</v>
      </c>
      <c r="K6845" s="199" t="e">
        <f ca="1"/>
        <v>#NAME?</v>
      </c>
      <c r="T6845" s="199">
        <v>0</v>
      </c>
      <c r="U6845" s="199">
        <v>0</v>
      </c>
    </row>
    <row r="6846" spans="9:21" x14ac:dyDescent="0.3">
      <c r="I6846" s="199">
        <v>0</v>
      </c>
      <c r="J6846" s="199">
        <v>0</v>
      </c>
      <c r="K6846" s="199" t="e">
        <f ca="1"/>
        <v>#NAME?</v>
      </c>
      <c r="T6846" s="199">
        <v>0</v>
      </c>
      <c r="U6846" s="199">
        <v>0</v>
      </c>
    </row>
    <row r="6847" spans="9:21" x14ac:dyDescent="0.3">
      <c r="I6847" s="199">
        <v>0</v>
      </c>
      <c r="J6847" s="199">
        <v>0</v>
      </c>
      <c r="K6847" s="199" t="e">
        <f ca="1"/>
        <v>#NAME?</v>
      </c>
      <c r="T6847" s="199">
        <v>0</v>
      </c>
      <c r="U6847" s="199">
        <v>0</v>
      </c>
    </row>
    <row r="6848" spans="9:21" x14ac:dyDescent="0.3">
      <c r="I6848" s="199">
        <v>0</v>
      </c>
      <c r="J6848" s="199">
        <v>0</v>
      </c>
      <c r="K6848" s="199" t="e">
        <f ca="1"/>
        <v>#NAME?</v>
      </c>
      <c r="T6848" s="199">
        <v>0</v>
      </c>
      <c r="U6848" s="199">
        <v>24015.215453670044</v>
      </c>
    </row>
    <row r="6849" spans="9:21" x14ac:dyDescent="0.3">
      <c r="I6849" s="199">
        <v>0</v>
      </c>
      <c r="J6849" s="199">
        <v>0</v>
      </c>
      <c r="K6849" s="199" t="e">
        <f ca="1"/>
        <v>#NAME?</v>
      </c>
      <c r="T6849" s="199">
        <v>0</v>
      </c>
      <c r="U6849" s="199">
        <v>0</v>
      </c>
    </row>
    <row r="6850" spans="9:21" x14ac:dyDescent="0.3">
      <c r="I6850" s="199">
        <v>0</v>
      </c>
      <c r="J6850" s="199">
        <v>0</v>
      </c>
      <c r="K6850" s="199" t="e">
        <f ca="1"/>
        <v>#NAME?</v>
      </c>
      <c r="T6850" s="199">
        <v>0</v>
      </c>
      <c r="U6850" s="199">
        <v>0</v>
      </c>
    </row>
    <row r="6851" spans="9:21" x14ac:dyDescent="0.3">
      <c r="I6851" s="199">
        <v>0</v>
      </c>
      <c r="J6851" s="199">
        <v>0</v>
      </c>
      <c r="K6851" s="199" t="e">
        <f ca="1"/>
        <v>#NAME?</v>
      </c>
      <c r="T6851" s="199">
        <v>0</v>
      </c>
      <c r="U6851" s="199">
        <v>0</v>
      </c>
    </row>
    <row r="6852" spans="9:21" x14ac:dyDescent="0.3">
      <c r="I6852" s="199">
        <v>0</v>
      </c>
      <c r="J6852" s="199">
        <v>0</v>
      </c>
      <c r="K6852" s="199" t="e">
        <f ca="1"/>
        <v>#NAME?</v>
      </c>
      <c r="T6852" s="199">
        <v>0</v>
      </c>
      <c r="U6852" s="199">
        <v>0</v>
      </c>
    </row>
    <row r="6853" spans="9:21" x14ac:dyDescent="0.3">
      <c r="I6853" s="199">
        <v>0</v>
      </c>
      <c r="J6853" s="199">
        <v>0</v>
      </c>
      <c r="K6853" s="199" t="e">
        <f ca="1"/>
        <v>#NAME?</v>
      </c>
      <c r="T6853" s="199">
        <v>0</v>
      </c>
      <c r="U6853" s="199">
        <v>0</v>
      </c>
    </row>
    <row r="6854" spans="9:21" x14ac:dyDescent="0.3">
      <c r="I6854" s="199">
        <v>0</v>
      </c>
      <c r="J6854" s="199">
        <v>0</v>
      </c>
      <c r="K6854" s="199" t="e">
        <f ca="1"/>
        <v>#NAME?</v>
      </c>
      <c r="T6854" s="199">
        <v>0</v>
      </c>
      <c r="U6854" s="199">
        <v>0</v>
      </c>
    </row>
    <row r="6855" spans="9:21" x14ac:dyDescent="0.3">
      <c r="I6855" s="199">
        <v>0</v>
      </c>
      <c r="J6855" s="199">
        <v>0</v>
      </c>
      <c r="K6855" s="199" t="e">
        <f ca="1"/>
        <v>#NAME?</v>
      </c>
      <c r="T6855" s="199">
        <v>0</v>
      </c>
      <c r="U6855" s="199">
        <v>0</v>
      </c>
    </row>
    <row r="6856" spans="9:21" x14ac:dyDescent="0.3">
      <c r="I6856" s="199">
        <v>0</v>
      </c>
      <c r="J6856" s="199">
        <v>0</v>
      </c>
      <c r="K6856" s="199" t="e">
        <f ca="1"/>
        <v>#NAME?</v>
      </c>
      <c r="T6856" s="199">
        <v>0</v>
      </c>
      <c r="U6856" s="199">
        <v>0</v>
      </c>
    </row>
    <row r="6857" spans="9:21" x14ac:dyDescent="0.3">
      <c r="I6857" s="199">
        <v>0</v>
      </c>
      <c r="J6857" s="199">
        <v>0</v>
      </c>
      <c r="K6857" s="199" t="e">
        <f ca="1"/>
        <v>#NAME?</v>
      </c>
      <c r="T6857" s="199">
        <v>0</v>
      </c>
      <c r="U6857" s="199">
        <v>0</v>
      </c>
    </row>
    <row r="6858" spans="9:21" x14ac:dyDescent="0.3">
      <c r="I6858" s="199">
        <v>0</v>
      </c>
      <c r="J6858" s="199">
        <v>0</v>
      </c>
      <c r="K6858" s="199" t="e">
        <f ca="1"/>
        <v>#NAME?</v>
      </c>
      <c r="T6858" s="199">
        <v>0</v>
      </c>
      <c r="U6858" s="199">
        <v>0</v>
      </c>
    </row>
    <row r="6859" spans="9:21" x14ac:dyDescent="0.3">
      <c r="I6859" s="199">
        <v>0</v>
      </c>
      <c r="J6859" s="199">
        <v>0</v>
      </c>
      <c r="K6859" s="199" t="e">
        <f ca="1"/>
        <v>#NAME?</v>
      </c>
      <c r="T6859" s="199">
        <v>0</v>
      </c>
      <c r="U6859" s="199">
        <v>0</v>
      </c>
    </row>
    <row r="6860" spans="9:21" x14ac:dyDescent="0.3">
      <c r="I6860" s="199">
        <v>0</v>
      </c>
      <c r="J6860" s="199">
        <v>0</v>
      </c>
      <c r="K6860" s="199" t="e">
        <f ca="1"/>
        <v>#NAME?</v>
      </c>
      <c r="T6860" s="199">
        <v>0</v>
      </c>
      <c r="U6860" s="199">
        <v>0</v>
      </c>
    </row>
    <row r="6861" spans="9:21" x14ac:dyDescent="0.3">
      <c r="I6861" s="199">
        <v>0</v>
      </c>
      <c r="J6861" s="199">
        <v>0</v>
      </c>
      <c r="K6861" s="199" t="e">
        <f ca="1"/>
        <v>#NAME?</v>
      </c>
      <c r="T6861" s="199">
        <v>0</v>
      </c>
      <c r="U6861" s="199">
        <v>0</v>
      </c>
    </row>
    <row r="6862" spans="9:21" x14ac:dyDescent="0.3">
      <c r="I6862" s="199">
        <v>0</v>
      </c>
      <c r="J6862" s="199">
        <v>0</v>
      </c>
      <c r="K6862" s="199" t="e">
        <f ca="1"/>
        <v>#NAME?</v>
      </c>
      <c r="T6862" s="199">
        <v>0</v>
      </c>
      <c r="U6862" s="199">
        <v>0</v>
      </c>
    </row>
    <row r="6863" spans="9:21" x14ac:dyDescent="0.3">
      <c r="I6863" s="199">
        <v>0</v>
      </c>
      <c r="J6863" s="199">
        <v>0</v>
      </c>
      <c r="K6863" s="199" t="e">
        <f ca="1"/>
        <v>#NAME?</v>
      </c>
      <c r="T6863" s="199">
        <v>0</v>
      </c>
      <c r="U6863" s="199">
        <v>0</v>
      </c>
    </row>
    <row r="6864" spans="9:21" x14ac:dyDescent="0.3">
      <c r="I6864" s="199">
        <v>0</v>
      </c>
      <c r="J6864" s="199">
        <v>0</v>
      </c>
      <c r="K6864" s="199" t="e">
        <f ca="1"/>
        <v>#NAME?</v>
      </c>
      <c r="T6864" s="199">
        <v>0</v>
      </c>
      <c r="U6864" s="199">
        <v>0</v>
      </c>
    </row>
    <row r="6865" spans="9:21" x14ac:dyDescent="0.3">
      <c r="I6865" s="199">
        <v>0</v>
      </c>
      <c r="J6865" s="199">
        <v>0</v>
      </c>
      <c r="K6865" s="199" t="e">
        <f ca="1"/>
        <v>#NAME?</v>
      </c>
      <c r="T6865" s="199">
        <v>0</v>
      </c>
      <c r="U6865" s="199">
        <v>0</v>
      </c>
    </row>
    <row r="6866" spans="9:21" x14ac:dyDescent="0.3">
      <c r="I6866" s="199">
        <v>0</v>
      </c>
      <c r="J6866" s="199">
        <v>0</v>
      </c>
      <c r="K6866" s="199" t="e">
        <f ca="1"/>
        <v>#NAME?</v>
      </c>
      <c r="T6866" s="199">
        <v>0</v>
      </c>
      <c r="U6866" s="199">
        <v>69084.414171548327</v>
      </c>
    </row>
    <row r="6867" spans="9:21" x14ac:dyDescent="0.3">
      <c r="I6867" s="199">
        <v>0</v>
      </c>
      <c r="J6867" s="199">
        <v>0</v>
      </c>
      <c r="K6867" s="199" t="e">
        <f ca="1"/>
        <v>#NAME?</v>
      </c>
      <c r="T6867" s="199">
        <v>0</v>
      </c>
      <c r="U6867" s="199">
        <v>0</v>
      </c>
    </row>
    <row r="6868" spans="9:21" x14ac:dyDescent="0.3">
      <c r="I6868" s="199">
        <v>0</v>
      </c>
      <c r="J6868" s="199">
        <v>0</v>
      </c>
      <c r="K6868" s="199" t="e">
        <f ca="1"/>
        <v>#NAME?</v>
      </c>
      <c r="T6868" s="199">
        <v>0</v>
      </c>
      <c r="U6868" s="199">
        <v>0</v>
      </c>
    </row>
    <row r="6869" spans="9:21" x14ac:dyDescent="0.3">
      <c r="I6869" s="199">
        <v>0</v>
      </c>
      <c r="J6869" s="199">
        <v>0</v>
      </c>
      <c r="K6869" s="199" t="e">
        <f ca="1"/>
        <v>#NAME?</v>
      </c>
      <c r="T6869" s="199">
        <v>0</v>
      </c>
      <c r="U6869" s="199">
        <v>0</v>
      </c>
    </row>
    <row r="6870" spans="9:21" x14ac:dyDescent="0.3">
      <c r="I6870" s="199">
        <v>0</v>
      </c>
      <c r="J6870" s="199">
        <v>0</v>
      </c>
      <c r="K6870" s="199" t="e">
        <f ca="1"/>
        <v>#NAME?</v>
      </c>
      <c r="T6870" s="199">
        <v>0</v>
      </c>
      <c r="U6870" s="199">
        <v>0</v>
      </c>
    </row>
    <row r="6871" spans="9:21" x14ac:dyDescent="0.3">
      <c r="I6871" s="199">
        <v>0</v>
      </c>
      <c r="J6871" s="199">
        <v>0</v>
      </c>
      <c r="K6871" s="199" t="e">
        <f ca="1"/>
        <v>#NAME?</v>
      </c>
      <c r="T6871" s="199">
        <v>0</v>
      </c>
      <c r="U6871" s="199">
        <v>0</v>
      </c>
    </row>
    <row r="6872" spans="9:21" x14ac:dyDescent="0.3">
      <c r="I6872" s="199">
        <v>0</v>
      </c>
      <c r="J6872" s="199">
        <v>0</v>
      </c>
      <c r="K6872" s="199" t="e">
        <f ca="1"/>
        <v>#NAME?</v>
      </c>
      <c r="T6872" s="199">
        <v>0</v>
      </c>
      <c r="U6872" s="199">
        <v>0</v>
      </c>
    </row>
    <row r="6873" spans="9:21" x14ac:dyDescent="0.3">
      <c r="I6873" s="199">
        <v>0</v>
      </c>
      <c r="J6873" s="199">
        <v>0</v>
      </c>
      <c r="K6873" s="199" t="e">
        <f ca="1"/>
        <v>#NAME?</v>
      </c>
      <c r="T6873" s="199">
        <v>0</v>
      </c>
      <c r="U6873" s="199">
        <v>0</v>
      </c>
    </row>
    <row r="6874" spans="9:21" x14ac:dyDescent="0.3">
      <c r="I6874" s="199">
        <v>0</v>
      </c>
      <c r="J6874" s="199">
        <v>0</v>
      </c>
      <c r="K6874" s="199" t="e">
        <f ca="1"/>
        <v>#NAME?</v>
      </c>
      <c r="T6874" s="199">
        <v>0</v>
      </c>
      <c r="U6874" s="199">
        <v>0</v>
      </c>
    </row>
    <row r="6875" spans="9:21" x14ac:dyDescent="0.3">
      <c r="I6875" s="199">
        <v>0</v>
      </c>
      <c r="J6875" s="199">
        <v>0</v>
      </c>
      <c r="K6875" s="199" t="e">
        <f ca="1"/>
        <v>#NAME?</v>
      </c>
      <c r="T6875" s="199">
        <v>0</v>
      </c>
      <c r="U6875" s="199">
        <v>0</v>
      </c>
    </row>
    <row r="6876" spans="9:21" x14ac:dyDescent="0.3">
      <c r="I6876" s="199">
        <v>0</v>
      </c>
      <c r="J6876" s="199">
        <v>0</v>
      </c>
      <c r="K6876" s="199" t="e">
        <f ca="1"/>
        <v>#NAME?</v>
      </c>
      <c r="T6876" s="199">
        <v>0</v>
      </c>
      <c r="U6876" s="199">
        <v>0</v>
      </c>
    </row>
    <row r="6877" spans="9:21" x14ac:dyDescent="0.3">
      <c r="I6877" s="199">
        <v>0</v>
      </c>
      <c r="J6877" s="199">
        <v>0</v>
      </c>
      <c r="K6877" s="199" t="e">
        <f ca="1"/>
        <v>#NAME?</v>
      </c>
      <c r="T6877" s="199">
        <v>0</v>
      </c>
      <c r="U6877" s="199">
        <v>0</v>
      </c>
    </row>
    <row r="6878" spans="9:21" x14ac:dyDescent="0.3">
      <c r="I6878" s="199">
        <v>0</v>
      </c>
      <c r="J6878" s="199">
        <v>0</v>
      </c>
      <c r="K6878" s="199" t="e">
        <f ca="1"/>
        <v>#NAME?</v>
      </c>
      <c r="T6878" s="199">
        <v>0</v>
      </c>
      <c r="U6878" s="199">
        <v>0</v>
      </c>
    </row>
    <row r="6879" spans="9:21" x14ac:dyDescent="0.3">
      <c r="I6879" s="199">
        <v>0</v>
      </c>
      <c r="J6879" s="199">
        <v>0</v>
      </c>
      <c r="K6879" s="199" t="e">
        <f ca="1"/>
        <v>#NAME?</v>
      </c>
      <c r="T6879" s="199">
        <v>0</v>
      </c>
      <c r="U6879" s="199">
        <v>0</v>
      </c>
    </row>
    <row r="6880" spans="9:21" x14ac:dyDescent="0.3">
      <c r="I6880" s="199">
        <v>0</v>
      </c>
      <c r="J6880" s="199">
        <v>0</v>
      </c>
      <c r="K6880" s="199" t="e">
        <f ca="1"/>
        <v>#NAME?</v>
      </c>
      <c r="T6880" s="199">
        <v>0</v>
      </c>
      <c r="U6880" s="199">
        <v>0</v>
      </c>
    </row>
    <row r="6881" spans="9:21" x14ac:dyDescent="0.3">
      <c r="I6881" s="199">
        <v>0</v>
      </c>
      <c r="J6881" s="199">
        <v>0</v>
      </c>
      <c r="K6881" s="199" t="e">
        <f ca="1"/>
        <v>#NAME?</v>
      </c>
      <c r="T6881" s="199">
        <v>0</v>
      </c>
      <c r="U6881" s="199">
        <v>0</v>
      </c>
    </row>
    <row r="6882" spans="9:21" x14ac:dyDescent="0.3">
      <c r="I6882" s="199">
        <v>0</v>
      </c>
      <c r="J6882" s="199">
        <v>0</v>
      </c>
      <c r="K6882" s="199" t="e">
        <f ca="1"/>
        <v>#NAME?</v>
      </c>
      <c r="T6882" s="199">
        <v>0</v>
      </c>
      <c r="U6882" s="199">
        <v>0</v>
      </c>
    </row>
    <row r="6883" spans="9:21" x14ac:dyDescent="0.3">
      <c r="I6883" s="199">
        <v>0</v>
      </c>
      <c r="J6883" s="199">
        <v>0</v>
      </c>
      <c r="K6883" s="199" t="e">
        <f ca="1"/>
        <v>#NAME?</v>
      </c>
      <c r="T6883" s="199">
        <v>0</v>
      </c>
      <c r="U6883" s="199">
        <v>0</v>
      </c>
    </row>
    <row r="6884" spans="9:21" x14ac:dyDescent="0.3">
      <c r="I6884" s="199">
        <v>0</v>
      </c>
      <c r="J6884" s="199">
        <v>0</v>
      </c>
      <c r="K6884" s="199" t="e">
        <f ca="1"/>
        <v>#NAME?</v>
      </c>
      <c r="T6884" s="199">
        <v>0</v>
      </c>
      <c r="U6884" s="199">
        <v>0</v>
      </c>
    </row>
    <row r="6885" spans="9:21" x14ac:dyDescent="0.3">
      <c r="I6885" s="199">
        <v>0</v>
      </c>
      <c r="J6885" s="199">
        <v>0</v>
      </c>
      <c r="K6885" s="199" t="e">
        <f ca="1"/>
        <v>#NAME?</v>
      </c>
      <c r="T6885" s="199">
        <v>0</v>
      </c>
      <c r="U6885" s="199">
        <v>0</v>
      </c>
    </row>
    <row r="6886" spans="9:21" x14ac:dyDescent="0.3">
      <c r="I6886" s="199">
        <v>0</v>
      </c>
      <c r="J6886" s="199">
        <v>0</v>
      </c>
      <c r="K6886" s="199" t="e">
        <f ca="1"/>
        <v>#NAME?</v>
      </c>
      <c r="T6886" s="199">
        <v>0</v>
      </c>
      <c r="U6886" s="199">
        <v>0</v>
      </c>
    </row>
    <row r="6887" spans="9:21" x14ac:dyDescent="0.3">
      <c r="I6887" s="199">
        <v>0</v>
      </c>
      <c r="J6887" s="199">
        <v>0</v>
      </c>
      <c r="K6887" s="199" t="e">
        <f ca="1"/>
        <v>#NAME?</v>
      </c>
      <c r="T6887" s="199">
        <v>0</v>
      </c>
      <c r="U6887" s="199">
        <v>0</v>
      </c>
    </row>
    <row r="6888" spans="9:21" x14ac:dyDescent="0.3">
      <c r="I6888" s="199">
        <v>0</v>
      </c>
      <c r="J6888" s="199">
        <v>0</v>
      </c>
      <c r="K6888" s="199" t="e">
        <f ca="1"/>
        <v>#NAME?</v>
      </c>
      <c r="T6888" s="199">
        <v>0</v>
      </c>
      <c r="U6888" s="199">
        <v>0</v>
      </c>
    </row>
    <row r="6889" spans="9:21" x14ac:dyDescent="0.3">
      <c r="I6889" s="199">
        <v>0</v>
      </c>
      <c r="J6889" s="199">
        <v>0</v>
      </c>
      <c r="K6889" s="199" t="e">
        <f ca="1"/>
        <v>#NAME?</v>
      </c>
      <c r="T6889" s="199">
        <v>0</v>
      </c>
      <c r="U6889" s="199">
        <v>0</v>
      </c>
    </row>
    <row r="6890" spans="9:21" x14ac:dyDescent="0.3">
      <c r="I6890" s="199">
        <v>0</v>
      </c>
      <c r="J6890" s="199">
        <v>0</v>
      </c>
      <c r="K6890" s="199" t="e">
        <f ca="1"/>
        <v>#NAME?</v>
      </c>
      <c r="T6890" s="199">
        <v>0</v>
      </c>
      <c r="U6890" s="199">
        <v>0</v>
      </c>
    </row>
    <row r="6891" spans="9:21" x14ac:dyDescent="0.3">
      <c r="I6891" s="199">
        <v>0</v>
      </c>
      <c r="J6891" s="199">
        <v>0</v>
      </c>
      <c r="K6891" s="199" t="e">
        <f ca="1"/>
        <v>#NAME?</v>
      </c>
      <c r="T6891" s="199">
        <v>0</v>
      </c>
      <c r="U6891" s="199">
        <v>0</v>
      </c>
    </row>
    <row r="6892" spans="9:21" x14ac:dyDescent="0.3">
      <c r="I6892" s="199">
        <v>0</v>
      </c>
      <c r="J6892" s="199">
        <v>0</v>
      </c>
      <c r="K6892" s="199" t="e">
        <f ca="1"/>
        <v>#NAME?</v>
      </c>
      <c r="T6892" s="199">
        <v>0</v>
      </c>
      <c r="U6892" s="199">
        <v>0</v>
      </c>
    </row>
    <row r="6893" spans="9:21" x14ac:dyDescent="0.3">
      <c r="I6893" s="199">
        <v>0</v>
      </c>
      <c r="J6893" s="199">
        <v>0</v>
      </c>
      <c r="K6893" s="199" t="e">
        <f ca="1"/>
        <v>#NAME?</v>
      </c>
      <c r="T6893" s="199">
        <v>0</v>
      </c>
      <c r="U6893" s="199">
        <v>600000</v>
      </c>
    </row>
    <row r="6894" spans="9:21" x14ac:dyDescent="0.3">
      <c r="I6894" s="199">
        <v>0</v>
      </c>
      <c r="J6894" s="199">
        <v>0</v>
      </c>
      <c r="K6894" s="199" t="e">
        <f ca="1"/>
        <v>#NAME?</v>
      </c>
      <c r="T6894" s="199">
        <v>0</v>
      </c>
      <c r="U6894" s="199">
        <v>0</v>
      </c>
    </row>
    <row r="6895" spans="9:21" x14ac:dyDescent="0.3">
      <c r="I6895" s="199">
        <v>0</v>
      </c>
      <c r="J6895" s="199">
        <v>0</v>
      </c>
      <c r="K6895" s="199" t="e">
        <f ca="1"/>
        <v>#NAME?</v>
      </c>
      <c r="T6895" s="199">
        <v>0</v>
      </c>
      <c r="U6895" s="199">
        <v>0</v>
      </c>
    </row>
    <row r="6896" spans="9:21" x14ac:dyDescent="0.3">
      <c r="I6896" s="199">
        <v>0</v>
      </c>
      <c r="J6896" s="199">
        <v>0</v>
      </c>
      <c r="K6896" s="199" t="e">
        <f ca="1"/>
        <v>#NAME?</v>
      </c>
      <c r="T6896" s="199">
        <v>0</v>
      </c>
      <c r="U6896" s="199">
        <v>0</v>
      </c>
    </row>
    <row r="6897" spans="9:21" x14ac:dyDescent="0.3">
      <c r="I6897" s="199">
        <v>0</v>
      </c>
      <c r="J6897" s="199">
        <v>0</v>
      </c>
      <c r="K6897" s="199" t="e">
        <f ca="1"/>
        <v>#NAME?</v>
      </c>
      <c r="T6897" s="199">
        <v>0</v>
      </c>
      <c r="U6897" s="199">
        <v>180045.13673643835</v>
      </c>
    </row>
    <row r="6898" spans="9:21" x14ac:dyDescent="0.3">
      <c r="I6898" s="199">
        <v>0</v>
      </c>
      <c r="J6898" s="199">
        <v>0</v>
      </c>
      <c r="K6898" s="199" t="e">
        <f ca="1"/>
        <v>#NAME?</v>
      </c>
      <c r="T6898" s="199">
        <v>0</v>
      </c>
      <c r="U6898" s="199">
        <v>0</v>
      </c>
    </row>
    <row r="6899" spans="9:21" x14ac:dyDescent="0.3">
      <c r="I6899" s="199">
        <v>0</v>
      </c>
      <c r="J6899" s="199">
        <v>0</v>
      </c>
      <c r="K6899" s="199" t="e">
        <f ca="1"/>
        <v>#NAME?</v>
      </c>
      <c r="T6899" s="199">
        <v>0</v>
      </c>
      <c r="U6899" s="199">
        <v>0</v>
      </c>
    </row>
    <row r="6900" spans="9:21" x14ac:dyDescent="0.3">
      <c r="I6900" s="199">
        <v>0</v>
      </c>
      <c r="J6900" s="199">
        <v>0</v>
      </c>
      <c r="K6900" s="199" t="e">
        <f ca="1"/>
        <v>#NAME?</v>
      </c>
      <c r="T6900" s="199">
        <v>0</v>
      </c>
      <c r="U6900" s="199">
        <v>0</v>
      </c>
    </row>
    <row r="6901" spans="9:21" x14ac:dyDescent="0.3">
      <c r="I6901" s="199">
        <v>0</v>
      </c>
      <c r="J6901" s="199">
        <v>0</v>
      </c>
      <c r="K6901" s="199" t="e">
        <f ca="1"/>
        <v>#NAME?</v>
      </c>
      <c r="T6901" s="199">
        <v>0</v>
      </c>
      <c r="U6901" s="199">
        <v>0</v>
      </c>
    </row>
    <row r="6902" spans="9:21" x14ac:dyDescent="0.3">
      <c r="I6902" s="199">
        <v>0</v>
      </c>
      <c r="J6902" s="199">
        <v>0</v>
      </c>
      <c r="K6902" s="199" t="e">
        <f ca="1"/>
        <v>#NAME?</v>
      </c>
      <c r="T6902" s="199">
        <v>0</v>
      </c>
      <c r="U6902" s="199">
        <v>0</v>
      </c>
    </row>
    <row r="6903" spans="9:21" x14ac:dyDescent="0.3">
      <c r="I6903" s="199">
        <v>0</v>
      </c>
      <c r="J6903" s="199">
        <v>0</v>
      </c>
      <c r="K6903" s="199" t="e">
        <f ca="1"/>
        <v>#NAME?</v>
      </c>
      <c r="T6903" s="199">
        <v>0</v>
      </c>
      <c r="U6903" s="199">
        <v>0</v>
      </c>
    </row>
    <row r="6904" spans="9:21" x14ac:dyDescent="0.3">
      <c r="I6904" s="199">
        <v>0</v>
      </c>
      <c r="J6904" s="199">
        <v>0</v>
      </c>
      <c r="K6904" s="199" t="e">
        <f ca="1"/>
        <v>#NAME?</v>
      </c>
      <c r="T6904" s="199">
        <v>0</v>
      </c>
      <c r="U6904" s="199">
        <v>0</v>
      </c>
    </row>
    <row r="6905" spans="9:21" x14ac:dyDescent="0.3">
      <c r="I6905" s="199">
        <v>0</v>
      </c>
      <c r="J6905" s="199">
        <v>0</v>
      </c>
      <c r="K6905" s="199" t="e">
        <f ca="1"/>
        <v>#NAME?</v>
      </c>
      <c r="T6905" s="199">
        <v>0</v>
      </c>
      <c r="U6905" s="199">
        <v>0</v>
      </c>
    </row>
    <row r="6906" spans="9:21" x14ac:dyDescent="0.3">
      <c r="I6906" s="199">
        <v>0</v>
      </c>
      <c r="J6906" s="199">
        <v>0</v>
      </c>
      <c r="K6906" s="199" t="e">
        <f ca="1"/>
        <v>#NAME?</v>
      </c>
      <c r="T6906" s="199">
        <v>0</v>
      </c>
      <c r="U6906" s="199">
        <v>0</v>
      </c>
    </row>
    <row r="6907" spans="9:21" x14ac:dyDescent="0.3">
      <c r="I6907" s="199">
        <v>0</v>
      </c>
      <c r="J6907" s="199">
        <v>0</v>
      </c>
      <c r="K6907" s="199" t="e">
        <f ca="1"/>
        <v>#NAME?</v>
      </c>
      <c r="T6907" s="199">
        <v>0</v>
      </c>
      <c r="U6907" s="199">
        <v>0</v>
      </c>
    </row>
    <row r="6908" spans="9:21" x14ac:dyDescent="0.3">
      <c r="I6908" s="199">
        <v>0</v>
      </c>
      <c r="J6908" s="199">
        <v>0</v>
      </c>
      <c r="K6908" s="199" t="e">
        <f ca="1"/>
        <v>#NAME?</v>
      </c>
      <c r="T6908" s="199">
        <v>0</v>
      </c>
      <c r="U6908" s="199">
        <v>0</v>
      </c>
    </row>
    <row r="6909" spans="9:21" x14ac:dyDescent="0.3">
      <c r="I6909" s="199">
        <v>0</v>
      </c>
      <c r="J6909" s="199">
        <v>0</v>
      </c>
      <c r="K6909" s="199" t="e">
        <f ca="1"/>
        <v>#NAME?</v>
      </c>
      <c r="T6909" s="199">
        <v>0</v>
      </c>
      <c r="U6909" s="199">
        <v>0</v>
      </c>
    </row>
    <row r="6910" spans="9:21" x14ac:dyDescent="0.3">
      <c r="I6910" s="199">
        <v>0</v>
      </c>
      <c r="J6910" s="199">
        <v>0</v>
      </c>
      <c r="K6910" s="199" t="e">
        <f ca="1"/>
        <v>#NAME?</v>
      </c>
      <c r="T6910" s="199">
        <v>0</v>
      </c>
      <c r="U6910" s="199">
        <v>0</v>
      </c>
    </row>
    <row r="6911" spans="9:21" x14ac:dyDescent="0.3">
      <c r="I6911" s="199">
        <v>0</v>
      </c>
      <c r="J6911" s="199">
        <v>0</v>
      </c>
      <c r="K6911" s="199" t="e">
        <f ca="1"/>
        <v>#NAME?</v>
      </c>
      <c r="T6911" s="199">
        <v>0</v>
      </c>
      <c r="U6911" s="199">
        <v>0</v>
      </c>
    </row>
    <row r="6912" spans="9:21" x14ac:dyDescent="0.3">
      <c r="I6912" s="199">
        <v>0</v>
      </c>
      <c r="J6912" s="199">
        <v>0</v>
      </c>
      <c r="K6912" s="199" t="e">
        <f ca="1"/>
        <v>#NAME?</v>
      </c>
      <c r="T6912" s="199">
        <v>0</v>
      </c>
      <c r="U6912" s="199">
        <v>0</v>
      </c>
    </row>
    <row r="6913" spans="9:21" x14ac:dyDescent="0.3">
      <c r="I6913" s="199">
        <v>0</v>
      </c>
      <c r="J6913" s="199">
        <v>0</v>
      </c>
      <c r="K6913" s="199" t="e">
        <f ca="1"/>
        <v>#NAME?</v>
      </c>
      <c r="T6913" s="199">
        <v>0</v>
      </c>
      <c r="U6913" s="199">
        <v>0</v>
      </c>
    </row>
    <row r="6914" spans="9:21" x14ac:dyDescent="0.3">
      <c r="I6914" s="199">
        <v>0</v>
      </c>
      <c r="J6914" s="199">
        <v>0</v>
      </c>
      <c r="K6914" s="199" t="e">
        <f ca="1"/>
        <v>#NAME?</v>
      </c>
      <c r="T6914" s="199">
        <v>0</v>
      </c>
      <c r="U6914" s="199">
        <v>0</v>
      </c>
    </row>
    <row r="6915" spans="9:21" x14ac:dyDescent="0.3">
      <c r="I6915" s="199">
        <v>0</v>
      </c>
      <c r="J6915" s="199">
        <v>0</v>
      </c>
      <c r="K6915" s="199" t="e">
        <f ca="1"/>
        <v>#NAME?</v>
      </c>
      <c r="T6915" s="199">
        <v>0</v>
      </c>
      <c r="U6915" s="199">
        <v>0</v>
      </c>
    </row>
    <row r="6916" spans="9:21" x14ac:dyDescent="0.3">
      <c r="I6916" s="199">
        <v>0</v>
      </c>
      <c r="J6916" s="199">
        <v>0</v>
      </c>
      <c r="K6916" s="199" t="e">
        <f ca="1"/>
        <v>#NAME?</v>
      </c>
      <c r="T6916" s="199">
        <v>0</v>
      </c>
      <c r="U6916" s="199">
        <v>30088.870667428953</v>
      </c>
    </row>
    <row r="6917" spans="9:21" x14ac:dyDescent="0.3">
      <c r="I6917" s="199">
        <v>0</v>
      </c>
      <c r="J6917" s="199">
        <v>0</v>
      </c>
      <c r="K6917" s="199" t="e">
        <f ca="1"/>
        <v>#NAME?</v>
      </c>
      <c r="T6917" s="199">
        <v>0</v>
      </c>
      <c r="U6917" s="199">
        <v>0</v>
      </c>
    </row>
    <row r="6918" spans="9:21" x14ac:dyDescent="0.3">
      <c r="I6918" s="199">
        <v>0</v>
      </c>
      <c r="J6918" s="199">
        <v>0</v>
      </c>
      <c r="K6918" s="199" t="e">
        <f ca="1"/>
        <v>#NAME?</v>
      </c>
      <c r="T6918" s="199">
        <v>0</v>
      </c>
      <c r="U6918" s="199">
        <v>0</v>
      </c>
    </row>
    <row r="6919" spans="9:21" x14ac:dyDescent="0.3">
      <c r="I6919" s="199">
        <v>0</v>
      </c>
      <c r="J6919" s="199">
        <v>0</v>
      </c>
      <c r="K6919" s="199" t="e">
        <f ca="1"/>
        <v>#NAME?</v>
      </c>
      <c r="T6919" s="199">
        <v>0</v>
      </c>
      <c r="U6919" s="199">
        <v>0</v>
      </c>
    </row>
    <row r="6920" spans="9:21" x14ac:dyDescent="0.3">
      <c r="I6920" s="199">
        <v>0</v>
      </c>
      <c r="J6920" s="199">
        <v>0</v>
      </c>
      <c r="K6920" s="199" t="e">
        <f ca="1"/>
        <v>#NAME?</v>
      </c>
      <c r="T6920" s="199">
        <v>0</v>
      </c>
      <c r="U6920" s="199">
        <v>0</v>
      </c>
    </row>
    <row r="6921" spans="9:21" x14ac:dyDescent="0.3">
      <c r="I6921" s="199">
        <v>17076.284393808804</v>
      </c>
      <c r="J6921" s="199">
        <v>0</v>
      </c>
      <c r="K6921" s="199" t="e">
        <f ca="1"/>
        <v>#NAME?</v>
      </c>
      <c r="T6921" s="199">
        <v>17076.284393808804</v>
      </c>
      <c r="U6921" s="199">
        <v>0</v>
      </c>
    </row>
    <row r="6922" spans="9:21" x14ac:dyDescent="0.3">
      <c r="I6922" s="199">
        <v>0</v>
      </c>
      <c r="J6922" s="199">
        <v>0</v>
      </c>
      <c r="K6922" s="199" t="e">
        <f ca="1"/>
        <v>#NAME?</v>
      </c>
      <c r="T6922" s="199">
        <v>0</v>
      </c>
      <c r="U6922" s="199">
        <v>0</v>
      </c>
    </row>
    <row r="6923" spans="9:21" x14ac:dyDescent="0.3">
      <c r="I6923" s="199">
        <v>0</v>
      </c>
      <c r="J6923" s="199">
        <v>0</v>
      </c>
      <c r="K6923" s="199" t="e">
        <f ca="1"/>
        <v>#NAME?</v>
      </c>
      <c r="T6923" s="199">
        <v>0</v>
      </c>
      <c r="U6923" s="199">
        <v>0</v>
      </c>
    </row>
    <row r="6924" spans="9:21" x14ac:dyDescent="0.3">
      <c r="I6924" s="199">
        <v>0</v>
      </c>
      <c r="J6924" s="199">
        <v>0</v>
      </c>
      <c r="K6924" s="199" t="e">
        <f ca="1"/>
        <v>#NAME?</v>
      </c>
      <c r="T6924" s="199">
        <v>0</v>
      </c>
      <c r="U6924" s="199">
        <v>0</v>
      </c>
    </row>
    <row r="6925" spans="9:21" x14ac:dyDescent="0.3">
      <c r="I6925" s="199">
        <v>0</v>
      </c>
      <c r="J6925" s="199">
        <v>0</v>
      </c>
      <c r="K6925" s="199" t="e">
        <f ca="1"/>
        <v>#NAME?</v>
      </c>
      <c r="T6925" s="199">
        <v>0</v>
      </c>
      <c r="U6925" s="199">
        <v>0</v>
      </c>
    </row>
    <row r="6926" spans="9:21" x14ac:dyDescent="0.3">
      <c r="I6926" s="199">
        <v>0</v>
      </c>
      <c r="J6926" s="199">
        <v>0</v>
      </c>
      <c r="K6926" s="199" t="e">
        <f ca="1"/>
        <v>#NAME?</v>
      </c>
      <c r="T6926" s="199">
        <v>0</v>
      </c>
      <c r="U6926" s="199">
        <v>0</v>
      </c>
    </row>
    <row r="6927" spans="9:21" x14ac:dyDescent="0.3">
      <c r="I6927" s="199">
        <v>0</v>
      </c>
      <c r="J6927" s="199">
        <v>0</v>
      </c>
      <c r="K6927" s="199" t="e">
        <f ca="1"/>
        <v>#NAME?</v>
      </c>
      <c r="T6927" s="199">
        <v>0</v>
      </c>
      <c r="U6927" s="199">
        <v>0</v>
      </c>
    </row>
    <row r="6928" spans="9:21" x14ac:dyDescent="0.3">
      <c r="I6928" s="199">
        <v>0</v>
      </c>
      <c r="J6928" s="199">
        <v>0</v>
      </c>
      <c r="K6928" s="199" t="e">
        <f ca="1"/>
        <v>#NAME?</v>
      </c>
      <c r="T6928" s="199">
        <v>0</v>
      </c>
      <c r="U6928" s="199">
        <v>0</v>
      </c>
    </row>
    <row r="6929" spans="9:21" x14ac:dyDescent="0.3">
      <c r="I6929" s="199">
        <v>0</v>
      </c>
      <c r="J6929" s="199">
        <v>0</v>
      </c>
      <c r="K6929" s="199" t="e">
        <f ca="1"/>
        <v>#NAME?</v>
      </c>
      <c r="T6929" s="199">
        <v>0</v>
      </c>
      <c r="U6929" s="199">
        <v>0</v>
      </c>
    </row>
    <row r="6930" spans="9:21" x14ac:dyDescent="0.3">
      <c r="I6930" s="199">
        <v>0</v>
      </c>
      <c r="J6930" s="199">
        <v>0</v>
      </c>
      <c r="K6930" s="199" t="e">
        <f ca="1"/>
        <v>#NAME?</v>
      </c>
      <c r="T6930" s="199">
        <v>0</v>
      </c>
      <c r="U6930" s="199">
        <v>0</v>
      </c>
    </row>
    <row r="6931" spans="9:21" x14ac:dyDescent="0.3">
      <c r="I6931" s="199">
        <v>0</v>
      </c>
      <c r="J6931" s="199">
        <v>0</v>
      </c>
      <c r="K6931" s="199" t="e">
        <f ca="1"/>
        <v>#NAME?</v>
      </c>
      <c r="T6931" s="199">
        <v>0</v>
      </c>
      <c r="U6931" s="199">
        <v>0</v>
      </c>
    </row>
    <row r="6932" spans="9:21" x14ac:dyDescent="0.3">
      <c r="I6932" s="199">
        <v>0</v>
      </c>
      <c r="J6932" s="199">
        <v>0</v>
      </c>
      <c r="K6932" s="199" t="e">
        <f ca="1"/>
        <v>#NAME?</v>
      </c>
      <c r="T6932" s="199">
        <v>0</v>
      </c>
      <c r="U6932" s="199">
        <v>0</v>
      </c>
    </row>
    <row r="6933" spans="9:21" x14ac:dyDescent="0.3">
      <c r="I6933" s="199">
        <v>0</v>
      </c>
      <c r="J6933" s="199">
        <v>0</v>
      </c>
      <c r="K6933" s="199" t="e">
        <f ca="1"/>
        <v>#NAME?</v>
      </c>
      <c r="T6933" s="199">
        <v>0</v>
      </c>
      <c r="U6933" s="199">
        <v>0</v>
      </c>
    </row>
    <row r="6934" spans="9:21" x14ac:dyDescent="0.3">
      <c r="I6934" s="199">
        <v>0</v>
      </c>
      <c r="J6934" s="199">
        <v>0</v>
      </c>
      <c r="K6934" s="199" t="e">
        <f ca="1"/>
        <v>#NAME?</v>
      </c>
      <c r="T6934" s="199">
        <v>0</v>
      </c>
      <c r="U6934" s="199">
        <v>0</v>
      </c>
    </row>
    <row r="6935" spans="9:21" x14ac:dyDescent="0.3">
      <c r="I6935" s="199">
        <v>0</v>
      </c>
      <c r="J6935" s="199">
        <v>0</v>
      </c>
      <c r="K6935" s="199" t="e">
        <f ca="1"/>
        <v>#NAME?</v>
      </c>
      <c r="T6935" s="199">
        <v>0</v>
      </c>
      <c r="U6935" s="199">
        <v>0</v>
      </c>
    </row>
    <row r="6936" spans="9:21" x14ac:dyDescent="0.3">
      <c r="I6936" s="199">
        <v>0</v>
      </c>
      <c r="J6936" s="199">
        <v>0</v>
      </c>
      <c r="K6936" s="199" t="e">
        <f ca="1"/>
        <v>#NAME?</v>
      </c>
      <c r="T6936" s="199">
        <v>0</v>
      </c>
      <c r="U6936" s="199">
        <v>0</v>
      </c>
    </row>
    <row r="6937" spans="9:21" x14ac:dyDescent="0.3">
      <c r="I6937" s="199">
        <v>0</v>
      </c>
      <c r="J6937" s="199">
        <v>0</v>
      </c>
      <c r="K6937" s="199" t="e">
        <f ca="1"/>
        <v>#NAME?</v>
      </c>
      <c r="T6937" s="199">
        <v>0</v>
      </c>
      <c r="U6937" s="199">
        <v>0</v>
      </c>
    </row>
    <row r="6938" spans="9:21" x14ac:dyDescent="0.3">
      <c r="I6938" s="199">
        <v>0</v>
      </c>
      <c r="J6938" s="199">
        <v>0</v>
      </c>
      <c r="K6938" s="199" t="e">
        <f ca="1"/>
        <v>#NAME?</v>
      </c>
      <c r="T6938" s="199">
        <v>0</v>
      </c>
      <c r="U6938" s="199">
        <v>0</v>
      </c>
    </row>
    <row r="6939" spans="9:21" x14ac:dyDescent="0.3">
      <c r="I6939" s="199">
        <v>0</v>
      </c>
      <c r="J6939" s="199">
        <v>0</v>
      </c>
      <c r="K6939" s="199" t="e">
        <f ca="1"/>
        <v>#NAME?</v>
      </c>
      <c r="T6939" s="199">
        <v>0</v>
      </c>
      <c r="U6939" s="199">
        <v>0</v>
      </c>
    </row>
    <row r="6940" spans="9:21" x14ac:dyDescent="0.3">
      <c r="I6940" s="199">
        <v>0</v>
      </c>
      <c r="J6940" s="199">
        <v>0</v>
      </c>
      <c r="K6940" s="199" t="e">
        <f ca="1"/>
        <v>#NAME?</v>
      </c>
      <c r="T6940" s="199">
        <v>0</v>
      </c>
      <c r="U6940" s="199">
        <v>0</v>
      </c>
    </row>
    <row r="6941" spans="9:21" x14ac:dyDescent="0.3">
      <c r="I6941" s="199">
        <v>0</v>
      </c>
      <c r="J6941" s="199">
        <v>0</v>
      </c>
      <c r="K6941" s="199" t="e">
        <f ca="1"/>
        <v>#NAME?</v>
      </c>
      <c r="T6941" s="199">
        <v>0</v>
      </c>
      <c r="U6941" s="199">
        <v>0</v>
      </c>
    </row>
    <row r="6942" spans="9:21" x14ac:dyDescent="0.3">
      <c r="I6942" s="199">
        <v>0</v>
      </c>
      <c r="J6942" s="199">
        <v>0</v>
      </c>
      <c r="K6942" s="199" t="e">
        <f ca="1"/>
        <v>#NAME?</v>
      </c>
      <c r="T6942" s="199">
        <v>0</v>
      </c>
      <c r="U6942" s="199">
        <v>0</v>
      </c>
    </row>
    <row r="6943" spans="9:21" x14ac:dyDescent="0.3">
      <c r="I6943" s="199">
        <v>0</v>
      </c>
      <c r="J6943" s="199">
        <v>0</v>
      </c>
      <c r="K6943" s="199" t="e">
        <f ca="1"/>
        <v>#NAME?</v>
      </c>
      <c r="T6943" s="199">
        <v>0</v>
      </c>
      <c r="U6943" s="199">
        <v>0</v>
      </c>
    </row>
    <row r="6944" spans="9:21" x14ac:dyDescent="0.3">
      <c r="I6944" s="199">
        <v>0</v>
      </c>
      <c r="J6944" s="199">
        <v>0</v>
      </c>
      <c r="K6944" s="199" t="e">
        <f ca="1"/>
        <v>#NAME?</v>
      </c>
      <c r="T6944" s="199">
        <v>0</v>
      </c>
      <c r="U6944" s="199">
        <v>0</v>
      </c>
    </row>
    <row r="6945" spans="9:21" x14ac:dyDescent="0.3">
      <c r="I6945" s="199">
        <v>0</v>
      </c>
      <c r="J6945" s="199">
        <v>0</v>
      </c>
      <c r="K6945" s="199" t="e">
        <f ca="1"/>
        <v>#NAME?</v>
      </c>
      <c r="T6945" s="199">
        <v>0</v>
      </c>
      <c r="U6945" s="199">
        <v>0</v>
      </c>
    </row>
    <row r="6946" spans="9:21" x14ac:dyDescent="0.3">
      <c r="I6946" s="199">
        <v>0</v>
      </c>
      <c r="J6946" s="199">
        <v>0</v>
      </c>
      <c r="K6946" s="199" t="e">
        <f ca="1"/>
        <v>#NAME?</v>
      </c>
      <c r="T6946" s="199">
        <v>0</v>
      </c>
      <c r="U6946" s="199">
        <v>0</v>
      </c>
    </row>
    <row r="6947" spans="9:21" x14ac:dyDescent="0.3">
      <c r="I6947" s="199">
        <v>0</v>
      </c>
      <c r="J6947" s="199">
        <v>0</v>
      </c>
      <c r="K6947" s="199" t="e">
        <f ca="1"/>
        <v>#NAME?</v>
      </c>
      <c r="T6947" s="199">
        <v>0</v>
      </c>
      <c r="U6947" s="199">
        <v>0</v>
      </c>
    </row>
    <row r="6948" spans="9:21" x14ac:dyDescent="0.3">
      <c r="I6948" s="199">
        <v>0</v>
      </c>
      <c r="J6948" s="199">
        <v>0</v>
      </c>
      <c r="K6948" s="199" t="e">
        <f ca="1"/>
        <v>#NAME?</v>
      </c>
      <c r="T6948" s="199">
        <v>0</v>
      </c>
      <c r="U6948" s="199">
        <v>0</v>
      </c>
    </row>
    <row r="6949" spans="9:21" x14ac:dyDescent="0.3">
      <c r="I6949" s="199">
        <v>0</v>
      </c>
      <c r="J6949" s="199">
        <v>0</v>
      </c>
      <c r="K6949" s="199" t="e">
        <f ca="1"/>
        <v>#NAME?</v>
      </c>
      <c r="T6949" s="199">
        <v>0</v>
      </c>
      <c r="U6949" s="199">
        <v>0</v>
      </c>
    </row>
    <row r="6950" spans="9:21" x14ac:dyDescent="0.3">
      <c r="I6950" s="199">
        <v>0</v>
      </c>
      <c r="J6950" s="199">
        <v>0</v>
      </c>
      <c r="K6950" s="199" t="e">
        <f ca="1"/>
        <v>#NAME?</v>
      </c>
      <c r="T6950" s="199">
        <v>0</v>
      </c>
      <c r="U6950" s="199">
        <v>0</v>
      </c>
    </row>
    <row r="6951" spans="9:21" x14ac:dyDescent="0.3">
      <c r="I6951" s="199">
        <v>152244.69297429957</v>
      </c>
      <c r="J6951" s="199">
        <v>0</v>
      </c>
      <c r="K6951" s="199" t="e">
        <f ca="1"/>
        <v>#NAME?</v>
      </c>
      <c r="T6951" s="199">
        <v>152244.69297429957</v>
      </c>
      <c r="U6951" s="199">
        <v>245898.28200609019</v>
      </c>
    </row>
    <row r="6952" spans="9:21" x14ac:dyDescent="0.3">
      <c r="I6952" s="199">
        <v>0</v>
      </c>
      <c r="J6952" s="199">
        <v>0</v>
      </c>
      <c r="K6952" s="199" t="e">
        <f ca="1"/>
        <v>#NAME?</v>
      </c>
      <c r="T6952" s="199">
        <v>0</v>
      </c>
      <c r="U6952" s="199">
        <v>0</v>
      </c>
    </row>
    <row r="6953" spans="9:21" x14ac:dyDescent="0.3">
      <c r="I6953" s="199">
        <v>0</v>
      </c>
      <c r="J6953" s="199">
        <v>0</v>
      </c>
      <c r="K6953" s="199" t="e">
        <f ca="1"/>
        <v>#NAME?</v>
      </c>
      <c r="T6953" s="199">
        <v>0</v>
      </c>
      <c r="U6953" s="199">
        <v>0</v>
      </c>
    </row>
    <row r="6954" spans="9:21" x14ac:dyDescent="0.3">
      <c r="I6954" s="199">
        <v>0</v>
      </c>
      <c r="J6954" s="199">
        <v>0</v>
      </c>
      <c r="K6954" s="199" t="e">
        <f ca="1"/>
        <v>#NAME?</v>
      </c>
      <c r="T6954" s="199">
        <v>0</v>
      </c>
      <c r="U6954" s="199">
        <v>0</v>
      </c>
    </row>
    <row r="6955" spans="9:21" x14ac:dyDescent="0.3">
      <c r="I6955" s="199">
        <v>0</v>
      </c>
      <c r="J6955" s="199">
        <v>0</v>
      </c>
      <c r="K6955" s="199" t="e">
        <f ca="1"/>
        <v>#NAME?</v>
      </c>
      <c r="T6955" s="199">
        <v>0</v>
      </c>
      <c r="U6955" s="199">
        <v>0</v>
      </c>
    </row>
    <row r="6956" spans="9:21" x14ac:dyDescent="0.3">
      <c r="I6956" s="199">
        <v>0</v>
      </c>
      <c r="J6956" s="199">
        <v>0</v>
      </c>
      <c r="K6956" s="199" t="e">
        <f ca="1"/>
        <v>#NAME?</v>
      </c>
      <c r="T6956" s="199">
        <v>0</v>
      </c>
      <c r="U6956" s="199">
        <v>0</v>
      </c>
    </row>
    <row r="6957" spans="9:21" x14ac:dyDescent="0.3">
      <c r="I6957" s="199">
        <v>0</v>
      </c>
      <c r="J6957" s="199">
        <v>0</v>
      </c>
      <c r="K6957" s="199" t="e">
        <f ca="1"/>
        <v>#NAME?</v>
      </c>
      <c r="T6957" s="199">
        <v>0</v>
      </c>
      <c r="U6957" s="199">
        <v>0</v>
      </c>
    </row>
    <row r="6958" spans="9:21" x14ac:dyDescent="0.3">
      <c r="I6958" s="199">
        <v>0</v>
      </c>
      <c r="J6958" s="199">
        <v>0</v>
      </c>
      <c r="K6958" s="199" t="e">
        <f ca="1"/>
        <v>#NAME?</v>
      </c>
      <c r="T6958" s="199">
        <v>0</v>
      </c>
      <c r="U6958" s="199">
        <v>0</v>
      </c>
    </row>
    <row r="6959" spans="9:21" x14ac:dyDescent="0.3">
      <c r="I6959" s="199">
        <v>0</v>
      </c>
      <c r="J6959" s="199">
        <v>0</v>
      </c>
      <c r="K6959" s="199" t="e">
        <f ca="1"/>
        <v>#NAME?</v>
      </c>
      <c r="T6959" s="199">
        <v>0</v>
      </c>
      <c r="U6959" s="199">
        <v>0</v>
      </c>
    </row>
    <row r="6960" spans="9:21" x14ac:dyDescent="0.3">
      <c r="I6960" s="199">
        <v>0</v>
      </c>
      <c r="J6960" s="199">
        <v>0</v>
      </c>
      <c r="K6960" s="199" t="e">
        <f ca="1"/>
        <v>#NAME?</v>
      </c>
      <c r="T6960" s="199">
        <v>0</v>
      </c>
      <c r="U6960" s="199">
        <v>0</v>
      </c>
    </row>
    <row r="6961" spans="9:21" x14ac:dyDescent="0.3">
      <c r="I6961" s="199">
        <v>0</v>
      </c>
      <c r="J6961" s="199">
        <v>0</v>
      </c>
      <c r="K6961" s="199" t="e">
        <f ca="1"/>
        <v>#NAME?</v>
      </c>
      <c r="T6961" s="199">
        <v>0</v>
      </c>
      <c r="U6961" s="199">
        <v>0</v>
      </c>
    </row>
    <row r="6962" spans="9:21" x14ac:dyDescent="0.3">
      <c r="I6962" s="199">
        <v>0</v>
      </c>
      <c r="J6962" s="199">
        <v>0</v>
      </c>
      <c r="K6962" s="199" t="e">
        <f ca="1"/>
        <v>#NAME?</v>
      </c>
      <c r="T6962" s="199">
        <v>0</v>
      </c>
      <c r="U6962" s="199">
        <v>0</v>
      </c>
    </row>
    <row r="6963" spans="9:21" x14ac:dyDescent="0.3">
      <c r="I6963" s="199">
        <v>0</v>
      </c>
      <c r="J6963" s="199">
        <v>0</v>
      </c>
      <c r="K6963" s="199" t="e">
        <f ca="1"/>
        <v>#NAME?</v>
      </c>
      <c r="T6963" s="199">
        <v>0</v>
      </c>
      <c r="U6963" s="199">
        <v>0</v>
      </c>
    </row>
    <row r="6964" spans="9:21" x14ac:dyDescent="0.3">
      <c r="I6964" s="199">
        <v>0</v>
      </c>
      <c r="J6964" s="199">
        <v>0</v>
      </c>
      <c r="K6964" s="199" t="e">
        <f ca="1"/>
        <v>#NAME?</v>
      </c>
      <c r="T6964" s="199">
        <v>0</v>
      </c>
      <c r="U6964" s="199">
        <v>0</v>
      </c>
    </row>
    <row r="6965" spans="9:21" x14ac:dyDescent="0.3">
      <c r="I6965" s="199">
        <v>0</v>
      </c>
      <c r="J6965" s="199">
        <v>0</v>
      </c>
      <c r="K6965" s="199" t="e">
        <f ca="1"/>
        <v>#NAME?</v>
      </c>
      <c r="T6965" s="199">
        <v>0</v>
      </c>
      <c r="U6965" s="199">
        <v>0</v>
      </c>
    </row>
    <row r="6966" spans="9:21" x14ac:dyDescent="0.3">
      <c r="I6966" s="199">
        <v>0</v>
      </c>
      <c r="J6966" s="199">
        <v>0</v>
      </c>
      <c r="K6966" s="199" t="e">
        <f ca="1"/>
        <v>#NAME?</v>
      </c>
      <c r="T6966" s="199">
        <v>0</v>
      </c>
      <c r="U6966" s="199">
        <v>0</v>
      </c>
    </row>
    <row r="6967" spans="9:21" x14ac:dyDescent="0.3">
      <c r="I6967" s="199">
        <v>0</v>
      </c>
      <c r="J6967" s="199">
        <v>0</v>
      </c>
      <c r="K6967" s="199" t="e">
        <f ca="1"/>
        <v>#NAME?</v>
      </c>
      <c r="T6967" s="199">
        <v>0</v>
      </c>
      <c r="U6967" s="199">
        <v>0</v>
      </c>
    </row>
    <row r="6968" spans="9:21" x14ac:dyDescent="0.3">
      <c r="I6968" s="199">
        <v>0</v>
      </c>
      <c r="J6968" s="199">
        <v>0</v>
      </c>
      <c r="K6968" s="199" t="e">
        <f ca="1"/>
        <v>#NAME?</v>
      </c>
      <c r="T6968" s="199">
        <v>0</v>
      </c>
      <c r="U6968" s="199">
        <v>0</v>
      </c>
    </row>
    <row r="6969" spans="9:21" x14ac:dyDescent="0.3">
      <c r="I6969" s="199">
        <v>0</v>
      </c>
      <c r="J6969" s="199">
        <v>0</v>
      </c>
      <c r="K6969" s="199" t="e">
        <f ca="1"/>
        <v>#NAME?</v>
      </c>
      <c r="T6969" s="199">
        <v>0</v>
      </c>
      <c r="U6969" s="199">
        <v>0</v>
      </c>
    </row>
    <row r="6970" spans="9:21" x14ac:dyDescent="0.3">
      <c r="I6970" s="199">
        <v>0</v>
      </c>
      <c r="J6970" s="199">
        <v>0</v>
      </c>
      <c r="K6970" s="199" t="e">
        <f ca="1"/>
        <v>#NAME?</v>
      </c>
      <c r="T6970" s="199">
        <v>0</v>
      </c>
      <c r="U6970" s="199">
        <v>0</v>
      </c>
    </row>
    <row r="6971" spans="9:21" x14ac:dyDescent="0.3">
      <c r="I6971" s="199">
        <v>0</v>
      </c>
      <c r="J6971" s="199">
        <v>0</v>
      </c>
      <c r="K6971" s="199" t="e">
        <f ca="1"/>
        <v>#NAME?</v>
      </c>
      <c r="T6971" s="199">
        <v>0</v>
      </c>
      <c r="U6971" s="199">
        <v>0</v>
      </c>
    </row>
    <row r="6972" spans="9:21" x14ac:dyDescent="0.3">
      <c r="I6972" s="199">
        <v>0</v>
      </c>
      <c r="J6972" s="199">
        <v>0</v>
      </c>
      <c r="K6972" s="199" t="e">
        <f ca="1"/>
        <v>#NAME?</v>
      </c>
      <c r="T6972" s="199">
        <v>0</v>
      </c>
      <c r="U6972" s="199">
        <v>0</v>
      </c>
    </row>
    <row r="6973" spans="9:21" x14ac:dyDescent="0.3">
      <c r="I6973" s="199">
        <v>0</v>
      </c>
      <c r="J6973" s="199">
        <v>0</v>
      </c>
      <c r="K6973" s="199" t="e">
        <f ca="1"/>
        <v>#NAME?</v>
      </c>
      <c r="T6973" s="199">
        <v>0</v>
      </c>
      <c r="U6973" s="199">
        <v>79879.591036971819</v>
      </c>
    </row>
    <row r="6974" spans="9:21" x14ac:dyDescent="0.3">
      <c r="I6974" s="199">
        <v>0</v>
      </c>
      <c r="J6974" s="199">
        <v>0</v>
      </c>
      <c r="K6974" s="199" t="e">
        <f ca="1"/>
        <v>#NAME?</v>
      </c>
      <c r="T6974" s="199">
        <v>0</v>
      </c>
      <c r="U6974" s="199">
        <v>0</v>
      </c>
    </row>
    <row r="6975" spans="9:21" x14ac:dyDescent="0.3">
      <c r="I6975" s="199">
        <v>272468.46403302479</v>
      </c>
      <c r="J6975" s="199">
        <v>0</v>
      </c>
      <c r="K6975" s="199" t="e">
        <f ca="1"/>
        <v>#NAME?</v>
      </c>
      <c r="T6975" s="199">
        <v>272468.46403302479</v>
      </c>
      <c r="U6975" s="199">
        <v>0</v>
      </c>
    </row>
    <row r="6976" spans="9:21" x14ac:dyDescent="0.3">
      <c r="I6976" s="199">
        <v>0</v>
      </c>
      <c r="J6976" s="199">
        <v>0</v>
      </c>
      <c r="K6976" s="199" t="e">
        <f ca="1"/>
        <v>#NAME?</v>
      </c>
      <c r="T6976" s="199">
        <v>0</v>
      </c>
      <c r="U6976" s="199">
        <v>0</v>
      </c>
    </row>
    <row r="6977" spans="9:21" x14ac:dyDescent="0.3">
      <c r="I6977" s="199">
        <v>0</v>
      </c>
      <c r="J6977" s="199">
        <v>0</v>
      </c>
      <c r="K6977" s="199" t="e">
        <f ca="1"/>
        <v>#NAME?</v>
      </c>
      <c r="T6977" s="199">
        <v>0</v>
      </c>
      <c r="U6977" s="199">
        <v>0</v>
      </c>
    </row>
    <row r="6978" spans="9:21" x14ac:dyDescent="0.3">
      <c r="I6978" s="199">
        <v>0</v>
      </c>
      <c r="J6978" s="199">
        <v>0</v>
      </c>
      <c r="K6978" s="199" t="e">
        <f ca="1"/>
        <v>#NAME?</v>
      </c>
      <c r="T6978" s="199">
        <v>0</v>
      </c>
      <c r="U6978" s="199">
        <v>0</v>
      </c>
    </row>
    <row r="6979" spans="9:21" x14ac:dyDescent="0.3">
      <c r="I6979" s="199">
        <v>0</v>
      </c>
      <c r="J6979" s="199">
        <v>0</v>
      </c>
      <c r="K6979" s="199" t="e">
        <f ca="1"/>
        <v>#NAME?</v>
      </c>
      <c r="T6979" s="199">
        <v>0</v>
      </c>
      <c r="U6979" s="199">
        <v>0</v>
      </c>
    </row>
    <row r="6980" spans="9:21" x14ac:dyDescent="0.3">
      <c r="I6980" s="199">
        <v>0</v>
      </c>
      <c r="J6980" s="199">
        <v>0</v>
      </c>
      <c r="K6980" s="199" t="e">
        <f ca="1"/>
        <v>#NAME?</v>
      </c>
      <c r="T6980" s="199">
        <v>0</v>
      </c>
      <c r="U6980" s="199">
        <v>0</v>
      </c>
    </row>
    <row r="6981" spans="9:21" x14ac:dyDescent="0.3">
      <c r="I6981" s="199">
        <v>0</v>
      </c>
      <c r="J6981" s="199">
        <v>0</v>
      </c>
      <c r="K6981" s="199" t="e">
        <f ca="1"/>
        <v>#NAME?</v>
      </c>
      <c r="T6981" s="199">
        <v>0</v>
      </c>
      <c r="U6981" s="199">
        <v>0</v>
      </c>
    </row>
    <row r="6982" spans="9:21" x14ac:dyDescent="0.3">
      <c r="I6982" s="199">
        <v>0</v>
      </c>
      <c r="J6982" s="199">
        <v>0</v>
      </c>
      <c r="K6982" s="199" t="e">
        <f ca="1"/>
        <v>#NAME?</v>
      </c>
      <c r="T6982" s="199">
        <v>0</v>
      </c>
      <c r="U6982" s="199">
        <v>0</v>
      </c>
    </row>
    <row r="6983" spans="9:21" x14ac:dyDescent="0.3">
      <c r="I6983" s="199">
        <v>0</v>
      </c>
      <c r="J6983" s="199">
        <v>0</v>
      </c>
      <c r="K6983" s="199" t="e">
        <f ca="1"/>
        <v>#NAME?</v>
      </c>
      <c r="T6983" s="199">
        <v>0</v>
      </c>
      <c r="U6983" s="199">
        <v>0</v>
      </c>
    </row>
    <row r="6984" spans="9:21" x14ac:dyDescent="0.3">
      <c r="I6984" s="199">
        <v>0</v>
      </c>
      <c r="J6984" s="199">
        <v>0</v>
      </c>
      <c r="K6984" s="199" t="e">
        <f ca="1"/>
        <v>#NAME?</v>
      </c>
      <c r="T6984" s="199">
        <v>0</v>
      </c>
      <c r="U6984" s="199">
        <v>0</v>
      </c>
    </row>
    <row r="6985" spans="9:21" x14ac:dyDescent="0.3">
      <c r="I6985" s="199">
        <v>0</v>
      </c>
      <c r="J6985" s="199">
        <v>0</v>
      </c>
      <c r="K6985" s="199" t="e">
        <f ca="1"/>
        <v>#NAME?</v>
      </c>
      <c r="T6985" s="199">
        <v>0</v>
      </c>
      <c r="U6985" s="199">
        <v>0</v>
      </c>
    </row>
    <row r="6986" spans="9:21" x14ac:dyDescent="0.3">
      <c r="I6986" s="199">
        <v>0</v>
      </c>
      <c r="J6986" s="199">
        <v>0</v>
      </c>
      <c r="K6986" s="199" t="e">
        <f ca="1"/>
        <v>#NAME?</v>
      </c>
      <c r="T6986" s="199">
        <v>0</v>
      </c>
      <c r="U6986" s="199">
        <v>0</v>
      </c>
    </row>
    <row r="6987" spans="9:21" x14ac:dyDescent="0.3">
      <c r="I6987" s="199">
        <v>0</v>
      </c>
      <c r="J6987" s="199">
        <v>0</v>
      </c>
      <c r="K6987" s="199" t="e">
        <f ca="1"/>
        <v>#NAME?</v>
      </c>
      <c r="T6987" s="199">
        <v>0</v>
      </c>
      <c r="U6987" s="199">
        <v>0</v>
      </c>
    </row>
    <row r="6988" spans="9:21" x14ac:dyDescent="0.3">
      <c r="I6988" s="199">
        <v>0</v>
      </c>
      <c r="J6988" s="199">
        <v>0</v>
      </c>
      <c r="K6988" s="199" t="e">
        <f ca="1"/>
        <v>#NAME?</v>
      </c>
      <c r="T6988" s="199">
        <v>0</v>
      </c>
      <c r="U6988" s="199">
        <v>0</v>
      </c>
    </row>
    <row r="6989" spans="9:21" x14ac:dyDescent="0.3">
      <c r="I6989" s="199">
        <v>0</v>
      </c>
      <c r="J6989" s="199">
        <v>0</v>
      </c>
      <c r="K6989" s="199" t="e">
        <f ca="1"/>
        <v>#NAME?</v>
      </c>
      <c r="T6989" s="199">
        <v>0</v>
      </c>
      <c r="U6989" s="199">
        <v>0</v>
      </c>
    </row>
    <row r="6990" spans="9:21" x14ac:dyDescent="0.3">
      <c r="I6990" s="199">
        <v>0</v>
      </c>
      <c r="J6990" s="199">
        <v>0</v>
      </c>
      <c r="K6990" s="199" t="e">
        <f ca="1"/>
        <v>#NAME?</v>
      </c>
      <c r="T6990" s="199">
        <v>0</v>
      </c>
      <c r="U6990" s="199">
        <v>0</v>
      </c>
    </row>
    <row r="6991" spans="9:21" x14ac:dyDescent="0.3">
      <c r="I6991" s="199">
        <v>0</v>
      </c>
      <c r="J6991" s="199">
        <v>0</v>
      </c>
      <c r="K6991" s="199" t="e">
        <f ca="1"/>
        <v>#NAME?</v>
      </c>
      <c r="T6991" s="199">
        <v>0</v>
      </c>
      <c r="U6991" s="199">
        <v>0</v>
      </c>
    </row>
    <row r="6992" spans="9:21" x14ac:dyDescent="0.3">
      <c r="I6992" s="199">
        <v>0</v>
      </c>
      <c r="J6992" s="199">
        <v>0</v>
      </c>
      <c r="K6992" s="199" t="e">
        <f ca="1"/>
        <v>#NAME?</v>
      </c>
      <c r="T6992" s="199">
        <v>0</v>
      </c>
      <c r="U6992" s="199">
        <v>0</v>
      </c>
    </row>
    <row r="6993" spans="9:21" x14ac:dyDescent="0.3">
      <c r="I6993" s="199">
        <v>0</v>
      </c>
      <c r="J6993" s="199">
        <v>0</v>
      </c>
      <c r="K6993" s="199" t="e">
        <f ca="1"/>
        <v>#NAME?</v>
      </c>
      <c r="T6993" s="199">
        <v>0</v>
      </c>
      <c r="U6993" s="199">
        <v>0</v>
      </c>
    </row>
    <row r="6994" spans="9:21" x14ac:dyDescent="0.3">
      <c r="I6994" s="199">
        <v>0</v>
      </c>
      <c r="J6994" s="199">
        <v>0</v>
      </c>
      <c r="K6994" s="199" t="e">
        <f ca="1"/>
        <v>#NAME?</v>
      </c>
      <c r="T6994" s="199">
        <v>0</v>
      </c>
      <c r="U6994" s="199">
        <v>0</v>
      </c>
    </row>
    <row r="6995" spans="9:21" x14ac:dyDescent="0.3">
      <c r="I6995" s="199">
        <v>0</v>
      </c>
      <c r="J6995" s="199">
        <v>0</v>
      </c>
      <c r="K6995" s="199" t="e">
        <f ca="1"/>
        <v>#NAME?</v>
      </c>
      <c r="T6995" s="199">
        <v>0</v>
      </c>
      <c r="U6995" s="199">
        <v>0</v>
      </c>
    </row>
    <row r="6996" spans="9:21" x14ac:dyDescent="0.3">
      <c r="I6996" s="199">
        <v>0</v>
      </c>
      <c r="J6996" s="199">
        <v>0</v>
      </c>
      <c r="K6996" s="199" t="e">
        <f ca="1"/>
        <v>#NAME?</v>
      </c>
      <c r="T6996" s="199">
        <v>0</v>
      </c>
      <c r="U6996" s="199">
        <v>0</v>
      </c>
    </row>
    <row r="6997" spans="9:21" x14ac:dyDescent="0.3">
      <c r="I6997" s="199">
        <v>0</v>
      </c>
      <c r="J6997" s="199">
        <v>0</v>
      </c>
      <c r="K6997" s="199" t="e">
        <f ca="1"/>
        <v>#NAME?</v>
      </c>
      <c r="T6997" s="199">
        <v>0</v>
      </c>
      <c r="U6997" s="199">
        <v>0</v>
      </c>
    </row>
    <row r="6998" spans="9:21" x14ac:dyDescent="0.3">
      <c r="I6998" s="199">
        <v>0</v>
      </c>
      <c r="J6998" s="199">
        <v>0</v>
      </c>
      <c r="K6998" s="199" t="e">
        <f ca="1"/>
        <v>#NAME?</v>
      </c>
      <c r="T6998" s="199">
        <v>0</v>
      </c>
      <c r="U6998" s="199">
        <v>0</v>
      </c>
    </row>
    <row r="6999" spans="9:21" x14ac:dyDescent="0.3">
      <c r="I6999" s="199">
        <v>0</v>
      </c>
      <c r="J6999" s="199">
        <v>0</v>
      </c>
      <c r="K6999" s="199" t="e">
        <f ca="1"/>
        <v>#NAME?</v>
      </c>
      <c r="T6999" s="199">
        <v>0</v>
      </c>
      <c r="U6999" s="199">
        <v>0</v>
      </c>
    </row>
    <row r="7000" spans="9:21" x14ac:dyDescent="0.3">
      <c r="I7000" s="199">
        <v>0</v>
      </c>
      <c r="J7000" s="199">
        <v>0</v>
      </c>
      <c r="K7000" s="199" t="e">
        <f ca="1"/>
        <v>#NAME?</v>
      </c>
      <c r="T7000" s="199">
        <v>0</v>
      </c>
      <c r="U7000" s="199">
        <v>0</v>
      </c>
    </row>
    <row r="7001" spans="9:21" x14ac:dyDescent="0.3">
      <c r="I7001" s="199">
        <v>0</v>
      </c>
      <c r="J7001" s="199">
        <v>0</v>
      </c>
      <c r="K7001" s="199" t="e">
        <f ca="1"/>
        <v>#NAME?</v>
      </c>
      <c r="T7001" s="199">
        <v>0</v>
      </c>
      <c r="U7001" s="199">
        <v>0</v>
      </c>
    </row>
    <row r="7002" spans="9:21" x14ac:dyDescent="0.3">
      <c r="I7002" s="199">
        <v>0</v>
      </c>
      <c r="J7002" s="199">
        <v>0</v>
      </c>
      <c r="K7002" s="199" t="e">
        <f ca="1"/>
        <v>#NAME?</v>
      </c>
      <c r="T7002" s="199">
        <v>0</v>
      </c>
      <c r="U7002" s="199">
        <v>0</v>
      </c>
    </row>
    <row r="7003" spans="9:21" x14ac:dyDescent="0.3">
      <c r="I7003" s="199">
        <v>0</v>
      </c>
      <c r="J7003" s="199">
        <v>0</v>
      </c>
      <c r="K7003" s="199" t="e">
        <f ca="1"/>
        <v>#NAME?</v>
      </c>
      <c r="T7003" s="199">
        <v>0</v>
      </c>
      <c r="U7003" s="199">
        <v>0</v>
      </c>
    </row>
    <row r="7004" spans="9:21" x14ac:dyDescent="0.3">
      <c r="I7004" s="199">
        <v>0</v>
      </c>
      <c r="J7004" s="199">
        <v>0</v>
      </c>
      <c r="K7004" s="199" t="e">
        <f ca="1"/>
        <v>#NAME?</v>
      </c>
      <c r="T7004" s="199">
        <v>0</v>
      </c>
      <c r="U7004" s="199">
        <v>0</v>
      </c>
    </row>
    <row r="7005" spans="9:21" x14ac:dyDescent="0.3">
      <c r="I7005" s="199">
        <v>0</v>
      </c>
      <c r="J7005" s="199">
        <v>0</v>
      </c>
      <c r="K7005" s="199" t="e">
        <f ca="1"/>
        <v>#NAME?</v>
      </c>
      <c r="T7005" s="199">
        <v>0</v>
      </c>
      <c r="U7005" s="199">
        <v>0</v>
      </c>
    </row>
    <row r="7006" spans="9:21" x14ac:dyDescent="0.3">
      <c r="I7006" s="199">
        <v>0</v>
      </c>
      <c r="J7006" s="199">
        <v>0</v>
      </c>
      <c r="K7006" s="199" t="e">
        <f ca="1"/>
        <v>#NAME?</v>
      </c>
      <c r="T7006" s="199">
        <v>0</v>
      </c>
      <c r="U7006" s="199">
        <v>0</v>
      </c>
    </row>
    <row r="7007" spans="9:21" x14ac:dyDescent="0.3">
      <c r="I7007" s="199">
        <v>93585.133396564663</v>
      </c>
      <c r="J7007" s="199">
        <v>0</v>
      </c>
      <c r="K7007" s="199" t="e">
        <f ca="1"/>
        <v>#NAME?</v>
      </c>
      <c r="T7007" s="199">
        <v>93585.133396564663</v>
      </c>
      <c r="U7007" s="199">
        <v>0</v>
      </c>
    </row>
    <row r="7008" spans="9:21" x14ac:dyDescent="0.3">
      <c r="I7008" s="199">
        <v>0</v>
      </c>
      <c r="J7008" s="199">
        <v>0</v>
      </c>
      <c r="K7008" s="199" t="e">
        <f ca="1"/>
        <v>#NAME?</v>
      </c>
      <c r="T7008" s="199">
        <v>0</v>
      </c>
      <c r="U7008" s="199">
        <v>0</v>
      </c>
    </row>
    <row r="7009" spans="9:21" x14ac:dyDescent="0.3">
      <c r="I7009" s="199">
        <v>0</v>
      </c>
      <c r="J7009" s="199">
        <v>0</v>
      </c>
      <c r="K7009" s="199" t="e">
        <f ca="1"/>
        <v>#NAME?</v>
      </c>
      <c r="T7009" s="199">
        <v>0</v>
      </c>
      <c r="U7009" s="199">
        <v>52881.68871179907</v>
      </c>
    </row>
    <row r="7010" spans="9:21" x14ac:dyDescent="0.3">
      <c r="I7010" s="199">
        <v>0</v>
      </c>
      <c r="J7010" s="199">
        <v>0</v>
      </c>
      <c r="K7010" s="199" t="e">
        <f ca="1"/>
        <v>#NAME?</v>
      </c>
      <c r="T7010" s="199">
        <v>0</v>
      </c>
      <c r="U7010" s="199">
        <v>0</v>
      </c>
    </row>
    <row r="7011" spans="9:21" x14ac:dyDescent="0.3">
      <c r="I7011" s="199">
        <v>0</v>
      </c>
      <c r="J7011" s="199">
        <v>0</v>
      </c>
      <c r="K7011" s="199" t="e">
        <f ca="1"/>
        <v>#NAME?</v>
      </c>
      <c r="T7011" s="199">
        <v>0</v>
      </c>
      <c r="U7011" s="199">
        <v>0</v>
      </c>
    </row>
    <row r="7012" spans="9:21" x14ac:dyDescent="0.3">
      <c r="I7012" s="199">
        <v>0</v>
      </c>
      <c r="J7012" s="199">
        <v>0</v>
      </c>
      <c r="K7012" s="199" t="e">
        <f ca="1"/>
        <v>#NAME?</v>
      </c>
      <c r="T7012" s="199">
        <v>0</v>
      </c>
      <c r="U7012" s="199">
        <v>0</v>
      </c>
    </row>
    <row r="7013" spans="9:21" x14ac:dyDescent="0.3">
      <c r="I7013" s="199">
        <v>0</v>
      </c>
      <c r="J7013" s="199">
        <v>0</v>
      </c>
      <c r="K7013" s="199" t="e">
        <f ca="1"/>
        <v>#NAME?</v>
      </c>
      <c r="T7013" s="199">
        <v>0</v>
      </c>
      <c r="U7013" s="199">
        <v>0</v>
      </c>
    </row>
    <row r="7014" spans="9:21" x14ac:dyDescent="0.3">
      <c r="I7014" s="199">
        <v>0</v>
      </c>
      <c r="J7014" s="199">
        <v>0</v>
      </c>
      <c r="K7014" s="199" t="e">
        <f ca="1"/>
        <v>#NAME?</v>
      </c>
      <c r="T7014" s="199">
        <v>0</v>
      </c>
      <c r="U7014" s="199">
        <v>0</v>
      </c>
    </row>
    <row r="7015" spans="9:21" x14ac:dyDescent="0.3">
      <c r="I7015" s="199">
        <v>0</v>
      </c>
      <c r="J7015" s="199">
        <v>0</v>
      </c>
      <c r="K7015" s="199" t="e">
        <f ca="1"/>
        <v>#NAME?</v>
      </c>
      <c r="T7015" s="199">
        <v>0</v>
      </c>
      <c r="U7015" s="199">
        <v>0</v>
      </c>
    </row>
    <row r="7016" spans="9:21" x14ac:dyDescent="0.3">
      <c r="I7016" s="199">
        <v>0</v>
      </c>
      <c r="J7016" s="199">
        <v>0</v>
      </c>
      <c r="K7016" s="199" t="e">
        <f ca="1"/>
        <v>#NAME?</v>
      </c>
      <c r="T7016" s="199">
        <v>0</v>
      </c>
      <c r="U7016" s="199">
        <v>0</v>
      </c>
    </row>
    <row r="7017" spans="9:21" x14ac:dyDescent="0.3">
      <c r="I7017" s="199">
        <v>0</v>
      </c>
      <c r="J7017" s="199">
        <v>0</v>
      </c>
      <c r="K7017" s="199" t="e">
        <f ca="1"/>
        <v>#NAME?</v>
      </c>
      <c r="T7017" s="199">
        <v>0</v>
      </c>
      <c r="U7017" s="199">
        <v>0</v>
      </c>
    </row>
    <row r="7018" spans="9:21" x14ac:dyDescent="0.3">
      <c r="I7018" s="199">
        <v>0</v>
      </c>
      <c r="J7018" s="199">
        <v>0</v>
      </c>
      <c r="K7018" s="199" t="e">
        <f ca="1"/>
        <v>#NAME?</v>
      </c>
      <c r="T7018" s="199">
        <v>0</v>
      </c>
      <c r="U7018" s="199">
        <v>0</v>
      </c>
    </row>
    <row r="7019" spans="9:21" x14ac:dyDescent="0.3">
      <c r="I7019" s="199">
        <v>0</v>
      </c>
      <c r="J7019" s="199">
        <v>0</v>
      </c>
      <c r="K7019" s="199" t="e">
        <f ca="1"/>
        <v>#NAME?</v>
      </c>
      <c r="T7019" s="199">
        <v>0</v>
      </c>
      <c r="U7019" s="199">
        <v>0</v>
      </c>
    </row>
    <row r="7020" spans="9:21" x14ac:dyDescent="0.3">
      <c r="I7020" s="199">
        <v>0</v>
      </c>
      <c r="J7020" s="199">
        <v>0</v>
      </c>
      <c r="K7020" s="199" t="e">
        <f ca="1"/>
        <v>#NAME?</v>
      </c>
      <c r="T7020" s="199">
        <v>0</v>
      </c>
      <c r="U7020" s="199">
        <v>0</v>
      </c>
    </row>
    <row r="7021" spans="9:21" x14ac:dyDescent="0.3">
      <c r="I7021" s="199">
        <v>0</v>
      </c>
      <c r="J7021" s="199">
        <v>0</v>
      </c>
      <c r="K7021" s="199" t="e">
        <f ca="1"/>
        <v>#NAME?</v>
      </c>
      <c r="T7021" s="199">
        <v>0</v>
      </c>
      <c r="U7021" s="199">
        <v>224265.68097915608</v>
      </c>
    </row>
    <row r="7022" spans="9:21" x14ac:dyDescent="0.3">
      <c r="I7022" s="199">
        <v>0</v>
      </c>
      <c r="J7022" s="199">
        <v>0</v>
      </c>
      <c r="K7022" s="199" t="e">
        <f ca="1"/>
        <v>#NAME?</v>
      </c>
      <c r="T7022" s="199">
        <v>0</v>
      </c>
      <c r="U7022" s="199">
        <v>0</v>
      </c>
    </row>
    <row r="7023" spans="9:21" x14ac:dyDescent="0.3">
      <c r="I7023" s="199">
        <v>0</v>
      </c>
      <c r="J7023" s="199">
        <v>0</v>
      </c>
      <c r="K7023" s="199" t="e">
        <f ca="1"/>
        <v>#NAME?</v>
      </c>
      <c r="T7023" s="199">
        <v>0</v>
      </c>
      <c r="U7023" s="199">
        <v>0</v>
      </c>
    </row>
    <row r="7024" spans="9:21" x14ac:dyDescent="0.3">
      <c r="I7024" s="199">
        <v>0</v>
      </c>
      <c r="J7024" s="199">
        <v>0</v>
      </c>
      <c r="K7024" s="199" t="e">
        <f ca="1"/>
        <v>#NAME?</v>
      </c>
      <c r="T7024" s="199">
        <v>0</v>
      </c>
      <c r="U7024" s="199">
        <v>0</v>
      </c>
    </row>
    <row r="7025" spans="9:21" x14ac:dyDescent="0.3">
      <c r="I7025" s="199">
        <v>0</v>
      </c>
      <c r="J7025" s="199">
        <v>0</v>
      </c>
      <c r="K7025" s="199" t="e">
        <f ca="1"/>
        <v>#NAME?</v>
      </c>
      <c r="T7025" s="199">
        <v>0</v>
      </c>
      <c r="U7025" s="199">
        <v>0</v>
      </c>
    </row>
    <row r="7026" spans="9:21" x14ac:dyDescent="0.3">
      <c r="I7026" s="199">
        <v>0</v>
      </c>
      <c r="J7026" s="199">
        <v>0</v>
      </c>
      <c r="K7026" s="199" t="e">
        <f ca="1"/>
        <v>#NAME?</v>
      </c>
      <c r="T7026" s="199">
        <v>0</v>
      </c>
      <c r="U7026" s="199">
        <v>0</v>
      </c>
    </row>
    <row r="7027" spans="9:21" x14ac:dyDescent="0.3">
      <c r="I7027" s="199">
        <v>0</v>
      </c>
      <c r="J7027" s="199">
        <v>0</v>
      </c>
      <c r="K7027" s="199" t="e">
        <f ca="1"/>
        <v>#NAME?</v>
      </c>
      <c r="T7027" s="199">
        <v>0</v>
      </c>
      <c r="U7027" s="199">
        <v>0</v>
      </c>
    </row>
    <row r="7028" spans="9:21" x14ac:dyDescent="0.3">
      <c r="I7028" s="199">
        <v>0</v>
      </c>
      <c r="J7028" s="199">
        <v>0</v>
      </c>
      <c r="K7028" s="199" t="e">
        <f ca="1"/>
        <v>#NAME?</v>
      </c>
      <c r="T7028" s="199">
        <v>0</v>
      </c>
      <c r="U7028" s="199">
        <v>0</v>
      </c>
    </row>
    <row r="7029" spans="9:21" x14ac:dyDescent="0.3">
      <c r="I7029" s="199">
        <v>0</v>
      </c>
      <c r="J7029" s="199">
        <v>0</v>
      </c>
      <c r="K7029" s="199" t="e">
        <f ca="1"/>
        <v>#NAME?</v>
      </c>
      <c r="T7029" s="199">
        <v>0</v>
      </c>
      <c r="U7029" s="199">
        <v>0</v>
      </c>
    </row>
    <row r="7030" spans="9:21" x14ac:dyDescent="0.3">
      <c r="I7030" s="199">
        <v>0</v>
      </c>
      <c r="J7030" s="199">
        <v>0</v>
      </c>
      <c r="K7030" s="199" t="e">
        <f ca="1"/>
        <v>#NAME?</v>
      </c>
      <c r="T7030" s="199">
        <v>0</v>
      </c>
      <c r="U7030" s="199">
        <v>0</v>
      </c>
    </row>
    <row r="7031" spans="9:21" x14ac:dyDescent="0.3">
      <c r="I7031" s="199">
        <v>0</v>
      </c>
      <c r="J7031" s="199">
        <v>0</v>
      </c>
      <c r="K7031" s="199" t="e">
        <f ca="1"/>
        <v>#NAME?</v>
      </c>
      <c r="T7031" s="199">
        <v>0</v>
      </c>
      <c r="U7031" s="199">
        <v>0</v>
      </c>
    </row>
    <row r="7032" spans="9:21" x14ac:dyDescent="0.3">
      <c r="I7032" s="199">
        <v>0</v>
      </c>
      <c r="J7032" s="199">
        <v>0</v>
      </c>
      <c r="K7032" s="199" t="e">
        <f ca="1"/>
        <v>#NAME?</v>
      </c>
      <c r="T7032" s="199">
        <v>0</v>
      </c>
      <c r="U7032" s="199">
        <v>0</v>
      </c>
    </row>
    <row r="7033" spans="9:21" x14ac:dyDescent="0.3">
      <c r="I7033" s="199">
        <v>0</v>
      </c>
      <c r="J7033" s="199">
        <v>0</v>
      </c>
      <c r="K7033" s="199" t="e">
        <f ca="1"/>
        <v>#NAME?</v>
      </c>
      <c r="T7033" s="199">
        <v>0</v>
      </c>
      <c r="U7033" s="199">
        <v>0</v>
      </c>
    </row>
    <row r="7034" spans="9:21" x14ac:dyDescent="0.3">
      <c r="I7034" s="199">
        <v>0</v>
      </c>
      <c r="J7034" s="199">
        <v>0</v>
      </c>
      <c r="K7034" s="199" t="e">
        <f ca="1"/>
        <v>#NAME?</v>
      </c>
      <c r="T7034" s="199">
        <v>0</v>
      </c>
      <c r="U7034" s="199">
        <v>0</v>
      </c>
    </row>
    <row r="7035" spans="9:21" x14ac:dyDescent="0.3">
      <c r="I7035" s="199">
        <v>0</v>
      </c>
      <c r="J7035" s="199">
        <v>0</v>
      </c>
      <c r="K7035" s="199" t="e">
        <f ca="1"/>
        <v>#NAME?</v>
      </c>
      <c r="T7035" s="199">
        <v>0</v>
      </c>
      <c r="U7035" s="199">
        <v>0</v>
      </c>
    </row>
    <row r="7036" spans="9:21" x14ac:dyDescent="0.3">
      <c r="I7036" s="199">
        <v>0</v>
      </c>
      <c r="J7036" s="199">
        <v>0</v>
      </c>
      <c r="K7036" s="199" t="e">
        <f ca="1"/>
        <v>#NAME?</v>
      </c>
      <c r="T7036" s="199">
        <v>0</v>
      </c>
      <c r="U7036" s="199">
        <v>0</v>
      </c>
    </row>
    <row r="7037" spans="9:21" x14ac:dyDescent="0.3">
      <c r="I7037" s="199">
        <v>0</v>
      </c>
      <c r="J7037" s="199">
        <v>0</v>
      </c>
      <c r="K7037" s="199" t="e">
        <f ca="1"/>
        <v>#NAME?</v>
      </c>
      <c r="T7037" s="199">
        <v>0</v>
      </c>
      <c r="U7037" s="199">
        <v>0</v>
      </c>
    </row>
    <row r="7038" spans="9:21" x14ac:dyDescent="0.3">
      <c r="I7038" s="199">
        <v>0</v>
      </c>
      <c r="J7038" s="199">
        <v>0</v>
      </c>
      <c r="K7038" s="199" t="e">
        <f ca="1"/>
        <v>#NAME?</v>
      </c>
      <c r="T7038" s="199">
        <v>0</v>
      </c>
      <c r="U7038" s="199">
        <v>0</v>
      </c>
    </row>
    <row r="7039" spans="9:21" x14ac:dyDescent="0.3">
      <c r="I7039" s="199">
        <v>0</v>
      </c>
      <c r="J7039" s="199">
        <v>0</v>
      </c>
      <c r="K7039" s="199" t="e">
        <f ca="1"/>
        <v>#NAME?</v>
      </c>
      <c r="T7039" s="199">
        <v>0</v>
      </c>
      <c r="U7039" s="199">
        <v>0</v>
      </c>
    </row>
    <row r="7040" spans="9:21" x14ac:dyDescent="0.3">
      <c r="I7040" s="199">
        <v>0</v>
      </c>
      <c r="J7040" s="199">
        <v>0</v>
      </c>
      <c r="K7040" s="199" t="e">
        <f ca="1"/>
        <v>#NAME?</v>
      </c>
      <c r="T7040" s="199">
        <v>0</v>
      </c>
      <c r="U7040" s="199">
        <v>0</v>
      </c>
    </row>
    <row r="7041" spans="9:21" x14ac:dyDescent="0.3">
      <c r="I7041" s="199">
        <v>0</v>
      </c>
      <c r="J7041" s="199">
        <v>0</v>
      </c>
      <c r="K7041" s="199" t="e">
        <f ca="1"/>
        <v>#NAME?</v>
      </c>
      <c r="T7041" s="199">
        <v>0</v>
      </c>
      <c r="U7041" s="199">
        <v>0</v>
      </c>
    </row>
    <row r="7042" spans="9:21" x14ac:dyDescent="0.3">
      <c r="I7042" s="199">
        <v>0</v>
      </c>
      <c r="J7042" s="199">
        <v>0</v>
      </c>
      <c r="K7042" s="199" t="e">
        <f ca="1"/>
        <v>#NAME?</v>
      </c>
      <c r="T7042" s="199">
        <v>0</v>
      </c>
      <c r="U7042" s="199">
        <v>0</v>
      </c>
    </row>
    <row r="7043" spans="9:21" x14ac:dyDescent="0.3">
      <c r="I7043" s="199">
        <v>0</v>
      </c>
      <c r="J7043" s="199">
        <v>0</v>
      </c>
      <c r="K7043" s="199" t="e">
        <f ca="1"/>
        <v>#NAME?</v>
      </c>
      <c r="T7043" s="199">
        <v>0</v>
      </c>
      <c r="U7043" s="199">
        <v>0</v>
      </c>
    </row>
    <row r="7044" spans="9:21" x14ac:dyDescent="0.3">
      <c r="I7044" s="199">
        <v>143690.61203467089</v>
      </c>
      <c r="J7044" s="199">
        <v>0</v>
      </c>
      <c r="K7044" s="199" t="e">
        <f ca="1"/>
        <v>#NAME?</v>
      </c>
      <c r="T7044" s="199">
        <v>143690.61203467089</v>
      </c>
      <c r="U7044" s="199">
        <v>0</v>
      </c>
    </row>
    <row r="7045" spans="9:21" x14ac:dyDescent="0.3">
      <c r="I7045" s="199">
        <v>0</v>
      </c>
      <c r="J7045" s="199">
        <v>0</v>
      </c>
      <c r="K7045" s="199" t="e">
        <f ca="1"/>
        <v>#NAME?</v>
      </c>
      <c r="T7045" s="199">
        <v>0</v>
      </c>
      <c r="U7045" s="199">
        <v>0</v>
      </c>
    </row>
    <row r="7046" spans="9:21" x14ac:dyDescent="0.3">
      <c r="I7046" s="199">
        <v>0</v>
      </c>
      <c r="J7046" s="199">
        <v>0</v>
      </c>
      <c r="K7046" s="199" t="e">
        <f ca="1"/>
        <v>#NAME?</v>
      </c>
      <c r="T7046" s="199">
        <v>0</v>
      </c>
      <c r="U7046" s="199">
        <v>0</v>
      </c>
    </row>
    <row r="7047" spans="9:21" x14ac:dyDescent="0.3">
      <c r="I7047" s="199">
        <v>0</v>
      </c>
      <c r="J7047" s="199">
        <v>0</v>
      </c>
      <c r="K7047" s="199" t="e">
        <f ca="1"/>
        <v>#NAME?</v>
      </c>
      <c r="T7047" s="199">
        <v>0</v>
      </c>
      <c r="U7047" s="199">
        <v>0</v>
      </c>
    </row>
    <row r="7048" spans="9:21" x14ac:dyDescent="0.3">
      <c r="I7048" s="199">
        <v>0</v>
      </c>
      <c r="J7048" s="199">
        <v>0</v>
      </c>
      <c r="K7048" s="199" t="e">
        <f ca="1"/>
        <v>#NAME?</v>
      </c>
      <c r="T7048" s="199">
        <v>0</v>
      </c>
      <c r="U7048" s="199">
        <v>0</v>
      </c>
    </row>
    <row r="7049" spans="9:21" x14ac:dyDescent="0.3">
      <c r="I7049" s="199">
        <v>0</v>
      </c>
      <c r="J7049" s="199">
        <v>0</v>
      </c>
      <c r="K7049" s="199" t="e">
        <f ca="1"/>
        <v>#NAME?</v>
      </c>
      <c r="T7049" s="199">
        <v>0</v>
      </c>
      <c r="U7049" s="199">
        <v>0</v>
      </c>
    </row>
    <row r="7050" spans="9:21" x14ac:dyDescent="0.3">
      <c r="I7050" s="199">
        <v>0</v>
      </c>
      <c r="J7050" s="199">
        <v>0</v>
      </c>
      <c r="K7050" s="199" t="e">
        <f ca="1"/>
        <v>#NAME?</v>
      </c>
      <c r="T7050" s="199">
        <v>0</v>
      </c>
      <c r="U7050" s="199">
        <v>285452.93870472163</v>
      </c>
    </row>
    <row r="7051" spans="9:21" x14ac:dyDescent="0.3">
      <c r="I7051" s="199">
        <v>0</v>
      </c>
      <c r="J7051" s="199">
        <v>0</v>
      </c>
      <c r="K7051" s="199" t="e">
        <f ca="1"/>
        <v>#NAME?</v>
      </c>
      <c r="T7051" s="199">
        <v>0</v>
      </c>
      <c r="U7051" s="199">
        <v>0</v>
      </c>
    </row>
    <row r="7052" spans="9:21" x14ac:dyDescent="0.3">
      <c r="I7052" s="199">
        <v>0</v>
      </c>
      <c r="J7052" s="199">
        <v>0</v>
      </c>
      <c r="K7052" s="199" t="e">
        <f ca="1"/>
        <v>#NAME?</v>
      </c>
      <c r="T7052" s="199">
        <v>0</v>
      </c>
      <c r="U7052" s="199">
        <v>0</v>
      </c>
    </row>
    <row r="7053" spans="9:21" x14ac:dyDescent="0.3">
      <c r="I7053" s="199">
        <v>0</v>
      </c>
      <c r="J7053" s="199">
        <v>0</v>
      </c>
      <c r="K7053" s="199" t="e">
        <f ca="1"/>
        <v>#NAME?</v>
      </c>
      <c r="T7053" s="199">
        <v>0</v>
      </c>
      <c r="U7053" s="199">
        <v>0</v>
      </c>
    </row>
    <row r="7054" spans="9:21" x14ac:dyDescent="0.3">
      <c r="I7054" s="199">
        <v>0</v>
      </c>
      <c r="J7054" s="199">
        <v>0</v>
      </c>
      <c r="K7054" s="199" t="e">
        <f ca="1"/>
        <v>#NAME?</v>
      </c>
      <c r="T7054" s="199">
        <v>0</v>
      </c>
      <c r="U7054" s="199">
        <v>0</v>
      </c>
    </row>
    <row r="7055" spans="9:21" x14ac:dyDescent="0.3">
      <c r="I7055" s="199">
        <v>0</v>
      </c>
      <c r="J7055" s="199">
        <v>0</v>
      </c>
      <c r="K7055" s="199" t="e">
        <f ca="1"/>
        <v>#NAME?</v>
      </c>
      <c r="T7055" s="199">
        <v>0</v>
      </c>
      <c r="U7055" s="199">
        <v>0</v>
      </c>
    </row>
    <row r="7056" spans="9:21" x14ac:dyDescent="0.3">
      <c r="I7056" s="199">
        <v>0</v>
      </c>
      <c r="J7056" s="199">
        <v>0</v>
      </c>
      <c r="K7056" s="199" t="e">
        <f ca="1"/>
        <v>#NAME?</v>
      </c>
      <c r="T7056" s="199">
        <v>0</v>
      </c>
      <c r="U7056" s="199">
        <v>0</v>
      </c>
    </row>
    <row r="7057" spans="9:21" x14ac:dyDescent="0.3">
      <c r="I7057" s="199">
        <v>0</v>
      </c>
      <c r="J7057" s="199">
        <v>0</v>
      </c>
      <c r="K7057" s="199" t="e">
        <f ca="1"/>
        <v>#NAME?</v>
      </c>
      <c r="T7057" s="199">
        <v>0</v>
      </c>
      <c r="U7057" s="199">
        <v>0</v>
      </c>
    </row>
    <row r="7058" spans="9:21" x14ac:dyDescent="0.3">
      <c r="I7058" s="199">
        <v>0</v>
      </c>
      <c r="J7058" s="199">
        <v>0</v>
      </c>
      <c r="K7058" s="199" t="e">
        <f ca="1"/>
        <v>#NAME?</v>
      </c>
      <c r="T7058" s="199">
        <v>0</v>
      </c>
      <c r="U7058" s="199">
        <v>0</v>
      </c>
    </row>
    <row r="7059" spans="9:21" x14ac:dyDescent="0.3">
      <c r="I7059" s="199">
        <v>0</v>
      </c>
      <c r="J7059" s="199">
        <v>0</v>
      </c>
      <c r="K7059" s="199" t="e">
        <f ca="1"/>
        <v>#NAME?</v>
      </c>
      <c r="T7059" s="199">
        <v>0</v>
      </c>
      <c r="U7059" s="199">
        <v>0</v>
      </c>
    </row>
    <row r="7060" spans="9:21" x14ac:dyDescent="0.3">
      <c r="I7060" s="199">
        <v>0</v>
      </c>
      <c r="J7060" s="199">
        <v>0</v>
      </c>
      <c r="K7060" s="199" t="e">
        <f ca="1"/>
        <v>#NAME?</v>
      </c>
      <c r="T7060" s="199">
        <v>0</v>
      </c>
      <c r="U7060" s="199">
        <v>0</v>
      </c>
    </row>
    <row r="7061" spans="9:21" x14ac:dyDescent="0.3">
      <c r="I7061" s="199">
        <v>0</v>
      </c>
      <c r="J7061" s="199">
        <v>0</v>
      </c>
      <c r="K7061" s="199" t="e">
        <f ca="1"/>
        <v>#NAME?</v>
      </c>
      <c r="T7061" s="199">
        <v>0</v>
      </c>
      <c r="U7061" s="199">
        <v>0</v>
      </c>
    </row>
    <row r="7062" spans="9:21" x14ac:dyDescent="0.3">
      <c r="I7062" s="199">
        <v>0</v>
      </c>
      <c r="J7062" s="199">
        <v>0</v>
      </c>
      <c r="K7062" s="199" t="e">
        <f ca="1"/>
        <v>#NAME?</v>
      </c>
      <c r="T7062" s="199">
        <v>0</v>
      </c>
      <c r="U7062" s="199">
        <v>0</v>
      </c>
    </row>
    <row r="7063" spans="9:21" x14ac:dyDescent="0.3">
      <c r="I7063" s="199">
        <v>0</v>
      </c>
      <c r="J7063" s="199">
        <v>0</v>
      </c>
      <c r="K7063" s="199" t="e">
        <f ca="1"/>
        <v>#NAME?</v>
      </c>
      <c r="T7063" s="199">
        <v>0</v>
      </c>
      <c r="U7063" s="199">
        <v>0</v>
      </c>
    </row>
    <row r="7064" spans="9:21" x14ac:dyDescent="0.3">
      <c r="I7064" s="199">
        <v>0</v>
      </c>
      <c r="J7064" s="199">
        <v>0</v>
      </c>
      <c r="K7064" s="199" t="e">
        <f ca="1"/>
        <v>#NAME?</v>
      </c>
      <c r="T7064" s="199">
        <v>0</v>
      </c>
      <c r="U7064" s="199">
        <v>0</v>
      </c>
    </row>
    <row r="7065" spans="9:21" x14ac:dyDescent="0.3">
      <c r="I7065" s="199">
        <v>0</v>
      </c>
      <c r="J7065" s="199">
        <v>0</v>
      </c>
      <c r="K7065" s="199" t="e">
        <f ca="1"/>
        <v>#NAME?</v>
      </c>
      <c r="T7065" s="199">
        <v>0</v>
      </c>
      <c r="U7065" s="199">
        <v>0</v>
      </c>
    </row>
    <row r="7066" spans="9:21" x14ac:dyDescent="0.3">
      <c r="I7066" s="199">
        <v>0</v>
      </c>
      <c r="J7066" s="199">
        <v>0</v>
      </c>
      <c r="K7066" s="199" t="e">
        <f ca="1"/>
        <v>#NAME?</v>
      </c>
      <c r="T7066" s="199">
        <v>0</v>
      </c>
      <c r="U7066" s="199">
        <v>0</v>
      </c>
    </row>
    <row r="7067" spans="9:21" x14ac:dyDescent="0.3">
      <c r="I7067" s="199">
        <v>0</v>
      </c>
      <c r="J7067" s="199">
        <v>0</v>
      </c>
      <c r="K7067" s="199" t="e">
        <f ca="1"/>
        <v>#NAME?</v>
      </c>
      <c r="T7067" s="199">
        <v>0</v>
      </c>
      <c r="U7067" s="199">
        <v>0</v>
      </c>
    </row>
    <row r="7068" spans="9:21" x14ac:dyDescent="0.3">
      <c r="I7068" s="199">
        <v>0</v>
      </c>
      <c r="J7068" s="199">
        <v>0</v>
      </c>
      <c r="K7068" s="199" t="e">
        <f ca="1"/>
        <v>#NAME?</v>
      </c>
      <c r="T7068" s="199">
        <v>0</v>
      </c>
      <c r="U7068" s="199">
        <v>0</v>
      </c>
    </row>
    <row r="7069" spans="9:21" x14ac:dyDescent="0.3">
      <c r="I7069" s="199">
        <v>0</v>
      </c>
      <c r="J7069" s="199">
        <v>0</v>
      </c>
      <c r="K7069" s="199" t="e">
        <f ca="1"/>
        <v>#NAME?</v>
      </c>
      <c r="T7069" s="199">
        <v>0</v>
      </c>
      <c r="U7069" s="199">
        <v>0</v>
      </c>
    </row>
    <row r="7070" spans="9:21" x14ac:dyDescent="0.3">
      <c r="I7070" s="199">
        <v>0</v>
      </c>
      <c r="J7070" s="199">
        <v>0</v>
      </c>
      <c r="K7070" s="199" t="e">
        <f ca="1"/>
        <v>#NAME?</v>
      </c>
      <c r="T7070" s="199">
        <v>0</v>
      </c>
      <c r="U7070" s="199">
        <v>0</v>
      </c>
    </row>
    <row r="7071" spans="9:21" x14ac:dyDescent="0.3">
      <c r="I7071" s="199">
        <v>0</v>
      </c>
      <c r="J7071" s="199">
        <v>0</v>
      </c>
      <c r="K7071" s="199" t="e">
        <f ca="1"/>
        <v>#NAME?</v>
      </c>
      <c r="T7071" s="199">
        <v>0</v>
      </c>
      <c r="U7071" s="199">
        <v>0</v>
      </c>
    </row>
    <row r="7072" spans="9:21" x14ac:dyDescent="0.3">
      <c r="I7072" s="199">
        <v>0</v>
      </c>
      <c r="J7072" s="199">
        <v>0</v>
      </c>
      <c r="K7072" s="199" t="e">
        <f ca="1"/>
        <v>#NAME?</v>
      </c>
      <c r="T7072" s="199">
        <v>0</v>
      </c>
      <c r="U7072" s="199">
        <v>114791.1945768298</v>
      </c>
    </row>
    <row r="7073" spans="9:21" x14ac:dyDescent="0.3">
      <c r="I7073" s="199">
        <v>0</v>
      </c>
      <c r="J7073" s="199">
        <v>0</v>
      </c>
      <c r="K7073" s="199" t="e">
        <f ca="1"/>
        <v>#NAME?</v>
      </c>
      <c r="T7073" s="199">
        <v>0</v>
      </c>
      <c r="U7073" s="199">
        <v>0</v>
      </c>
    </row>
    <row r="7074" spans="9:21" x14ac:dyDescent="0.3">
      <c r="I7074" s="199">
        <v>0</v>
      </c>
      <c r="J7074" s="199">
        <v>0</v>
      </c>
      <c r="K7074" s="199" t="e">
        <f ca="1"/>
        <v>#NAME?</v>
      </c>
      <c r="T7074" s="199">
        <v>0</v>
      </c>
      <c r="U7074" s="199">
        <v>0</v>
      </c>
    </row>
    <row r="7075" spans="9:21" x14ac:dyDescent="0.3">
      <c r="I7075" s="199">
        <v>0</v>
      </c>
      <c r="J7075" s="199">
        <v>0</v>
      </c>
      <c r="K7075" s="199" t="e">
        <f ca="1"/>
        <v>#NAME?</v>
      </c>
      <c r="T7075" s="199">
        <v>0</v>
      </c>
      <c r="U7075" s="199">
        <v>0</v>
      </c>
    </row>
    <row r="7076" spans="9:21" x14ac:dyDescent="0.3">
      <c r="I7076" s="199">
        <v>0</v>
      </c>
      <c r="J7076" s="199">
        <v>0</v>
      </c>
      <c r="K7076" s="199" t="e">
        <f ca="1"/>
        <v>#NAME?</v>
      </c>
      <c r="T7076" s="199">
        <v>0</v>
      </c>
      <c r="U7076" s="199">
        <v>0</v>
      </c>
    </row>
    <row r="7077" spans="9:21" x14ac:dyDescent="0.3">
      <c r="I7077" s="199">
        <v>0</v>
      </c>
      <c r="J7077" s="199">
        <v>0</v>
      </c>
      <c r="K7077" s="199" t="e">
        <f ca="1"/>
        <v>#NAME?</v>
      </c>
      <c r="T7077" s="199">
        <v>0</v>
      </c>
      <c r="U7077" s="199">
        <v>0</v>
      </c>
    </row>
    <row r="7078" spans="9:21" x14ac:dyDescent="0.3">
      <c r="I7078" s="199">
        <v>0</v>
      </c>
      <c r="J7078" s="199">
        <v>0</v>
      </c>
      <c r="K7078" s="199" t="e">
        <f ca="1"/>
        <v>#NAME?</v>
      </c>
      <c r="T7078" s="199">
        <v>0</v>
      </c>
      <c r="U7078" s="199">
        <v>0</v>
      </c>
    </row>
    <row r="7079" spans="9:21" x14ac:dyDescent="0.3">
      <c r="I7079" s="199">
        <v>0</v>
      </c>
      <c r="J7079" s="199">
        <v>0</v>
      </c>
      <c r="K7079" s="199" t="e">
        <f ca="1"/>
        <v>#NAME?</v>
      </c>
      <c r="T7079" s="199">
        <v>0</v>
      </c>
      <c r="U7079" s="199">
        <v>1204167.6553257988</v>
      </c>
    </row>
    <row r="7080" spans="9:21" x14ac:dyDescent="0.3">
      <c r="I7080" s="199">
        <v>0</v>
      </c>
      <c r="J7080" s="199">
        <v>0</v>
      </c>
      <c r="K7080" s="199" t="e">
        <f ca="1"/>
        <v>#NAME?</v>
      </c>
      <c r="T7080" s="199">
        <v>0</v>
      </c>
      <c r="U7080" s="199">
        <v>0</v>
      </c>
    </row>
    <row r="7081" spans="9:21" x14ac:dyDescent="0.3">
      <c r="I7081" s="199">
        <v>0</v>
      </c>
      <c r="J7081" s="199">
        <v>0</v>
      </c>
      <c r="K7081" s="199" t="e">
        <f ca="1"/>
        <v>#NAME?</v>
      </c>
      <c r="T7081" s="199">
        <v>0</v>
      </c>
      <c r="U7081" s="199">
        <v>0</v>
      </c>
    </row>
    <row r="7082" spans="9:21" x14ac:dyDescent="0.3">
      <c r="I7082" s="199">
        <v>0</v>
      </c>
      <c r="J7082" s="199">
        <v>0</v>
      </c>
      <c r="K7082" s="199" t="e">
        <f ca="1"/>
        <v>#NAME?</v>
      </c>
      <c r="T7082" s="199">
        <v>0</v>
      </c>
      <c r="U7082" s="199">
        <v>0</v>
      </c>
    </row>
    <row r="7083" spans="9:21" x14ac:dyDescent="0.3">
      <c r="I7083" s="199">
        <v>0</v>
      </c>
      <c r="J7083" s="199">
        <v>0</v>
      </c>
      <c r="K7083" s="199" t="e">
        <f ca="1"/>
        <v>#NAME?</v>
      </c>
      <c r="T7083" s="199">
        <v>0</v>
      </c>
      <c r="U7083" s="199">
        <v>0</v>
      </c>
    </row>
    <row r="7084" spans="9:21" x14ac:dyDescent="0.3">
      <c r="I7084" s="199">
        <v>0</v>
      </c>
      <c r="J7084" s="199">
        <v>0</v>
      </c>
      <c r="K7084" s="199" t="e">
        <f ca="1"/>
        <v>#NAME?</v>
      </c>
      <c r="T7084" s="199">
        <v>0</v>
      </c>
      <c r="U7084" s="199">
        <v>0</v>
      </c>
    </row>
    <row r="7085" spans="9:21" x14ac:dyDescent="0.3">
      <c r="I7085" s="199">
        <v>0</v>
      </c>
      <c r="J7085" s="199">
        <v>0</v>
      </c>
      <c r="K7085" s="199" t="e">
        <f ca="1"/>
        <v>#NAME?</v>
      </c>
      <c r="T7085" s="199">
        <v>0</v>
      </c>
      <c r="U7085" s="199">
        <v>0</v>
      </c>
    </row>
    <row r="7086" spans="9:21" x14ac:dyDescent="0.3">
      <c r="I7086" s="199">
        <v>0</v>
      </c>
      <c r="J7086" s="199">
        <v>0</v>
      </c>
      <c r="K7086" s="199" t="e">
        <f ca="1"/>
        <v>#NAME?</v>
      </c>
      <c r="T7086" s="199">
        <v>0</v>
      </c>
      <c r="U7086" s="199">
        <v>0</v>
      </c>
    </row>
    <row r="7087" spans="9:21" x14ac:dyDescent="0.3">
      <c r="I7087" s="199">
        <v>0</v>
      </c>
      <c r="J7087" s="199">
        <v>0</v>
      </c>
      <c r="K7087" s="199" t="e">
        <f ca="1"/>
        <v>#NAME?</v>
      </c>
      <c r="T7087" s="199">
        <v>0</v>
      </c>
      <c r="U7087" s="199">
        <v>0</v>
      </c>
    </row>
    <row r="7088" spans="9:21" x14ac:dyDescent="0.3">
      <c r="I7088" s="199">
        <v>0</v>
      </c>
      <c r="J7088" s="199">
        <v>0</v>
      </c>
      <c r="K7088" s="199" t="e">
        <f ca="1"/>
        <v>#NAME?</v>
      </c>
      <c r="T7088" s="199">
        <v>0</v>
      </c>
      <c r="U7088" s="199">
        <v>0</v>
      </c>
    </row>
    <row r="7089" spans="9:21" x14ac:dyDescent="0.3">
      <c r="I7089" s="199">
        <v>0</v>
      </c>
      <c r="J7089" s="199">
        <v>0</v>
      </c>
      <c r="K7089" s="199" t="e">
        <f ca="1"/>
        <v>#NAME?</v>
      </c>
      <c r="T7089" s="199">
        <v>0</v>
      </c>
      <c r="U7089" s="199">
        <v>0</v>
      </c>
    </row>
    <row r="7090" spans="9:21" x14ac:dyDescent="0.3">
      <c r="I7090" s="199">
        <v>0</v>
      </c>
      <c r="J7090" s="199">
        <v>0</v>
      </c>
      <c r="K7090" s="199" t="e">
        <f ca="1"/>
        <v>#NAME?</v>
      </c>
      <c r="T7090" s="199">
        <v>0</v>
      </c>
      <c r="U7090" s="199">
        <v>0</v>
      </c>
    </row>
    <row r="7091" spans="9:21" x14ac:dyDescent="0.3">
      <c r="I7091" s="199">
        <v>0</v>
      </c>
      <c r="J7091" s="199">
        <v>0</v>
      </c>
      <c r="K7091" s="199" t="e">
        <f ca="1"/>
        <v>#NAME?</v>
      </c>
      <c r="T7091" s="199">
        <v>0</v>
      </c>
      <c r="U7091" s="199">
        <v>0</v>
      </c>
    </row>
    <row r="7092" spans="9:21" x14ac:dyDescent="0.3">
      <c r="I7092" s="199">
        <v>0</v>
      </c>
      <c r="J7092" s="199">
        <v>0</v>
      </c>
      <c r="K7092" s="199" t="e">
        <f ca="1"/>
        <v>#NAME?</v>
      </c>
      <c r="T7092" s="199">
        <v>0</v>
      </c>
      <c r="U7092" s="199">
        <v>0</v>
      </c>
    </row>
    <row r="7093" spans="9:21" x14ac:dyDescent="0.3">
      <c r="I7093" s="199">
        <v>0</v>
      </c>
      <c r="J7093" s="199">
        <v>0</v>
      </c>
      <c r="K7093" s="199" t="e">
        <f ca="1"/>
        <v>#NAME?</v>
      </c>
      <c r="T7093" s="199">
        <v>0</v>
      </c>
      <c r="U7093" s="199">
        <v>0</v>
      </c>
    </row>
    <row r="7094" spans="9:21" x14ac:dyDescent="0.3">
      <c r="I7094" s="199">
        <v>0</v>
      </c>
      <c r="J7094" s="199">
        <v>0</v>
      </c>
      <c r="K7094" s="199" t="e">
        <f ca="1"/>
        <v>#NAME?</v>
      </c>
      <c r="T7094" s="199">
        <v>0</v>
      </c>
      <c r="U7094" s="199">
        <v>0</v>
      </c>
    </row>
    <row r="7095" spans="9:21" x14ac:dyDescent="0.3">
      <c r="I7095" s="199">
        <v>0</v>
      </c>
      <c r="J7095" s="199">
        <v>0</v>
      </c>
      <c r="K7095" s="199" t="e">
        <f ca="1"/>
        <v>#NAME?</v>
      </c>
      <c r="T7095" s="199">
        <v>0</v>
      </c>
      <c r="U7095" s="199">
        <v>0</v>
      </c>
    </row>
    <row r="7096" spans="9:21" x14ac:dyDescent="0.3">
      <c r="I7096" s="199">
        <v>0</v>
      </c>
      <c r="J7096" s="199">
        <v>0</v>
      </c>
      <c r="K7096" s="199" t="e">
        <f ca="1"/>
        <v>#NAME?</v>
      </c>
      <c r="T7096" s="199">
        <v>0</v>
      </c>
      <c r="U7096" s="199">
        <v>0</v>
      </c>
    </row>
    <row r="7097" spans="9:21" x14ac:dyDescent="0.3">
      <c r="I7097" s="199">
        <v>734970.24436644127</v>
      </c>
      <c r="J7097" s="199">
        <v>134970.24436644127</v>
      </c>
      <c r="K7097" s="199" t="e">
        <f ca="1"/>
        <v>#NAME?</v>
      </c>
      <c r="T7097" s="199">
        <v>600000</v>
      </c>
      <c r="U7097" s="199">
        <v>0</v>
      </c>
    </row>
    <row r="7098" spans="9:21" x14ac:dyDescent="0.3">
      <c r="I7098" s="199">
        <v>0</v>
      </c>
      <c r="J7098" s="199">
        <v>0</v>
      </c>
      <c r="K7098" s="199" t="e">
        <f ca="1"/>
        <v>#NAME?</v>
      </c>
      <c r="T7098" s="199">
        <v>0</v>
      </c>
      <c r="U7098" s="199">
        <v>0</v>
      </c>
    </row>
    <row r="7099" spans="9:21" x14ac:dyDescent="0.3">
      <c r="I7099" s="199">
        <v>0</v>
      </c>
      <c r="J7099" s="199">
        <v>0</v>
      </c>
      <c r="K7099" s="199" t="e">
        <f ca="1"/>
        <v>#NAME?</v>
      </c>
      <c r="T7099" s="199">
        <v>0</v>
      </c>
      <c r="U7099" s="199">
        <v>0</v>
      </c>
    </row>
    <row r="7100" spans="9:21" x14ac:dyDescent="0.3">
      <c r="I7100" s="199">
        <v>0</v>
      </c>
      <c r="J7100" s="199">
        <v>0</v>
      </c>
      <c r="K7100" s="199" t="e">
        <f ca="1"/>
        <v>#NAME?</v>
      </c>
      <c r="T7100" s="199">
        <v>0</v>
      </c>
      <c r="U7100" s="199">
        <v>0</v>
      </c>
    </row>
    <row r="7101" spans="9:21" x14ac:dyDescent="0.3">
      <c r="I7101" s="199">
        <v>0</v>
      </c>
      <c r="J7101" s="199">
        <v>0</v>
      </c>
      <c r="K7101" s="199" t="e">
        <f ca="1"/>
        <v>#NAME?</v>
      </c>
      <c r="T7101" s="199">
        <v>0</v>
      </c>
      <c r="U7101" s="199">
        <v>0</v>
      </c>
    </row>
    <row r="7102" spans="9:21" x14ac:dyDescent="0.3">
      <c r="I7102" s="199">
        <v>0</v>
      </c>
      <c r="J7102" s="199">
        <v>0</v>
      </c>
      <c r="K7102" s="199" t="e">
        <f ca="1"/>
        <v>#NAME?</v>
      </c>
      <c r="T7102" s="199">
        <v>0</v>
      </c>
      <c r="U7102" s="199">
        <v>0</v>
      </c>
    </row>
    <row r="7103" spans="9:21" x14ac:dyDescent="0.3">
      <c r="I7103" s="199">
        <v>0</v>
      </c>
      <c r="J7103" s="199">
        <v>0</v>
      </c>
      <c r="K7103" s="199" t="e">
        <f ca="1"/>
        <v>#NAME?</v>
      </c>
      <c r="T7103" s="199">
        <v>0</v>
      </c>
      <c r="U7103" s="199">
        <v>0</v>
      </c>
    </row>
    <row r="7104" spans="9:21" x14ac:dyDescent="0.3">
      <c r="I7104" s="199">
        <v>0</v>
      </c>
      <c r="J7104" s="199">
        <v>0</v>
      </c>
      <c r="K7104" s="199" t="e">
        <f ca="1"/>
        <v>#NAME?</v>
      </c>
      <c r="T7104" s="199">
        <v>0</v>
      </c>
      <c r="U7104" s="199">
        <v>0</v>
      </c>
    </row>
    <row r="7105" spans="9:21" x14ac:dyDescent="0.3">
      <c r="I7105" s="199">
        <v>0</v>
      </c>
      <c r="J7105" s="199">
        <v>0</v>
      </c>
      <c r="K7105" s="199" t="e">
        <f ca="1"/>
        <v>#NAME?</v>
      </c>
      <c r="T7105" s="199">
        <v>0</v>
      </c>
      <c r="U7105" s="199">
        <v>269268.90298423619</v>
      </c>
    </row>
    <row r="7106" spans="9:21" x14ac:dyDescent="0.3">
      <c r="I7106" s="199">
        <v>0</v>
      </c>
      <c r="J7106" s="199">
        <v>0</v>
      </c>
      <c r="K7106" s="199" t="e">
        <f ca="1"/>
        <v>#NAME?</v>
      </c>
      <c r="T7106" s="199">
        <v>0</v>
      </c>
      <c r="U7106" s="199">
        <v>0</v>
      </c>
    </row>
    <row r="7107" spans="9:21" x14ac:dyDescent="0.3">
      <c r="I7107" s="199">
        <v>0</v>
      </c>
      <c r="J7107" s="199">
        <v>0</v>
      </c>
      <c r="K7107" s="199" t="e">
        <f ca="1"/>
        <v>#NAME?</v>
      </c>
      <c r="T7107" s="199">
        <v>0</v>
      </c>
      <c r="U7107" s="199">
        <v>0</v>
      </c>
    </row>
    <row r="7108" spans="9:21" x14ac:dyDescent="0.3">
      <c r="I7108" s="199">
        <v>0</v>
      </c>
      <c r="J7108" s="199">
        <v>0</v>
      </c>
      <c r="K7108" s="199" t="e">
        <f ca="1"/>
        <v>#NAME?</v>
      </c>
      <c r="T7108" s="199">
        <v>0</v>
      </c>
      <c r="U7108" s="199">
        <v>0</v>
      </c>
    </row>
    <row r="7109" spans="9:21" x14ac:dyDescent="0.3">
      <c r="I7109" s="199">
        <v>0</v>
      </c>
      <c r="J7109" s="199">
        <v>0</v>
      </c>
      <c r="K7109" s="199" t="e">
        <f ca="1"/>
        <v>#NAME?</v>
      </c>
      <c r="T7109" s="199">
        <v>0</v>
      </c>
      <c r="U7109" s="199">
        <v>0</v>
      </c>
    </row>
    <row r="7110" spans="9:21" x14ac:dyDescent="0.3">
      <c r="I7110" s="199">
        <v>0</v>
      </c>
      <c r="J7110" s="199">
        <v>0</v>
      </c>
      <c r="K7110" s="199" t="e">
        <f ca="1"/>
        <v>#NAME?</v>
      </c>
      <c r="T7110" s="199">
        <v>0</v>
      </c>
      <c r="U7110" s="199">
        <v>0</v>
      </c>
    </row>
    <row r="7111" spans="9:21" x14ac:dyDescent="0.3">
      <c r="I7111" s="199">
        <v>0</v>
      </c>
      <c r="J7111" s="199">
        <v>0</v>
      </c>
      <c r="K7111" s="199" t="e">
        <f ca="1"/>
        <v>#NAME?</v>
      </c>
      <c r="T7111" s="199">
        <v>0</v>
      </c>
      <c r="U7111" s="199">
        <v>0</v>
      </c>
    </row>
    <row r="7112" spans="9:21" x14ac:dyDescent="0.3">
      <c r="I7112" s="199">
        <v>0</v>
      </c>
      <c r="J7112" s="199">
        <v>0</v>
      </c>
      <c r="K7112" s="199" t="e">
        <f ca="1"/>
        <v>#NAME?</v>
      </c>
      <c r="T7112" s="199">
        <v>0</v>
      </c>
      <c r="U7112" s="199">
        <v>0</v>
      </c>
    </row>
    <row r="7113" spans="9:21" x14ac:dyDescent="0.3">
      <c r="I7113" s="199">
        <v>0</v>
      </c>
      <c r="J7113" s="199">
        <v>0</v>
      </c>
      <c r="K7113" s="199" t="e">
        <f ca="1"/>
        <v>#NAME?</v>
      </c>
      <c r="T7113" s="199">
        <v>0</v>
      </c>
      <c r="U7113" s="199">
        <v>0</v>
      </c>
    </row>
    <row r="7114" spans="9:21" x14ac:dyDescent="0.3">
      <c r="I7114" s="199">
        <v>0</v>
      </c>
      <c r="J7114" s="199">
        <v>0</v>
      </c>
      <c r="K7114" s="199" t="e">
        <f ca="1"/>
        <v>#NAME?</v>
      </c>
      <c r="T7114" s="199">
        <v>0</v>
      </c>
      <c r="U7114" s="199">
        <v>0</v>
      </c>
    </row>
    <row r="7115" spans="9:21" x14ac:dyDescent="0.3">
      <c r="I7115" s="199">
        <v>0</v>
      </c>
      <c r="J7115" s="199">
        <v>0</v>
      </c>
      <c r="K7115" s="199" t="e">
        <f ca="1"/>
        <v>#NAME?</v>
      </c>
      <c r="T7115" s="199">
        <v>0</v>
      </c>
      <c r="U7115" s="199">
        <v>0</v>
      </c>
    </row>
    <row r="7116" spans="9:21" x14ac:dyDescent="0.3">
      <c r="I7116" s="199">
        <v>0</v>
      </c>
      <c r="J7116" s="199">
        <v>0</v>
      </c>
      <c r="K7116" s="199" t="e">
        <f ca="1"/>
        <v>#NAME?</v>
      </c>
      <c r="T7116" s="199">
        <v>0</v>
      </c>
      <c r="U7116" s="199">
        <v>0</v>
      </c>
    </row>
    <row r="7117" spans="9:21" x14ac:dyDescent="0.3">
      <c r="I7117" s="199">
        <v>0</v>
      </c>
      <c r="J7117" s="199">
        <v>0</v>
      </c>
      <c r="K7117" s="199" t="e">
        <f ca="1"/>
        <v>#NAME?</v>
      </c>
      <c r="T7117" s="199">
        <v>0</v>
      </c>
      <c r="U7117" s="199">
        <v>0</v>
      </c>
    </row>
    <row r="7118" spans="9:21" x14ac:dyDescent="0.3">
      <c r="I7118" s="199">
        <v>0</v>
      </c>
      <c r="J7118" s="199">
        <v>0</v>
      </c>
      <c r="K7118" s="199" t="e">
        <f ca="1"/>
        <v>#NAME?</v>
      </c>
      <c r="T7118" s="199">
        <v>0</v>
      </c>
      <c r="U7118" s="199">
        <v>0</v>
      </c>
    </row>
    <row r="7119" spans="9:21" x14ac:dyDescent="0.3">
      <c r="I7119" s="199">
        <v>0</v>
      </c>
      <c r="J7119" s="199">
        <v>0</v>
      </c>
      <c r="K7119" s="199" t="e">
        <f ca="1"/>
        <v>#NAME?</v>
      </c>
      <c r="T7119" s="199">
        <v>0</v>
      </c>
      <c r="U7119" s="199">
        <v>0</v>
      </c>
    </row>
    <row r="7120" spans="9:21" x14ac:dyDescent="0.3">
      <c r="I7120" s="199">
        <v>0</v>
      </c>
      <c r="J7120" s="199">
        <v>0</v>
      </c>
      <c r="K7120" s="199" t="e">
        <f ca="1"/>
        <v>#NAME?</v>
      </c>
      <c r="T7120" s="199">
        <v>0</v>
      </c>
      <c r="U7120" s="199">
        <v>0</v>
      </c>
    </row>
    <row r="7121" spans="9:21" x14ac:dyDescent="0.3">
      <c r="I7121" s="199">
        <v>0</v>
      </c>
      <c r="J7121" s="199">
        <v>0</v>
      </c>
      <c r="K7121" s="199" t="e">
        <f ca="1"/>
        <v>#NAME?</v>
      </c>
      <c r="T7121" s="199">
        <v>0</v>
      </c>
      <c r="U7121" s="199">
        <v>0</v>
      </c>
    </row>
    <row r="7122" spans="9:21" x14ac:dyDescent="0.3">
      <c r="I7122" s="199">
        <v>0</v>
      </c>
      <c r="J7122" s="199">
        <v>0</v>
      </c>
      <c r="K7122" s="199" t="e">
        <f ca="1"/>
        <v>#NAME?</v>
      </c>
      <c r="T7122" s="199">
        <v>0</v>
      </c>
      <c r="U7122" s="199">
        <v>0</v>
      </c>
    </row>
    <row r="7123" spans="9:21" x14ac:dyDescent="0.3">
      <c r="I7123" s="199">
        <v>0</v>
      </c>
      <c r="J7123" s="199">
        <v>0</v>
      </c>
      <c r="K7123" s="199" t="e">
        <f ca="1"/>
        <v>#NAME?</v>
      </c>
      <c r="T7123" s="199">
        <v>0</v>
      </c>
      <c r="U7123" s="199">
        <v>0</v>
      </c>
    </row>
    <row r="7124" spans="9:21" x14ac:dyDescent="0.3">
      <c r="I7124" s="199">
        <v>0</v>
      </c>
      <c r="J7124" s="199">
        <v>0</v>
      </c>
      <c r="K7124" s="199" t="e">
        <f ca="1"/>
        <v>#NAME?</v>
      </c>
      <c r="T7124" s="199">
        <v>0</v>
      </c>
      <c r="U7124" s="199">
        <v>0</v>
      </c>
    </row>
    <row r="7125" spans="9:21" x14ac:dyDescent="0.3">
      <c r="I7125" s="199">
        <v>0</v>
      </c>
      <c r="J7125" s="199">
        <v>0</v>
      </c>
      <c r="K7125" s="199" t="e">
        <f ca="1"/>
        <v>#NAME?</v>
      </c>
      <c r="T7125" s="199">
        <v>0</v>
      </c>
      <c r="U7125" s="199">
        <v>0</v>
      </c>
    </row>
    <row r="7126" spans="9:21" x14ac:dyDescent="0.3">
      <c r="I7126" s="199">
        <v>0</v>
      </c>
      <c r="J7126" s="199">
        <v>0</v>
      </c>
      <c r="K7126" s="199" t="e">
        <f ca="1"/>
        <v>#NAME?</v>
      </c>
      <c r="T7126" s="199">
        <v>0</v>
      </c>
      <c r="U7126" s="199">
        <v>0</v>
      </c>
    </row>
    <row r="7127" spans="9:21" x14ac:dyDescent="0.3">
      <c r="I7127" s="199">
        <v>0</v>
      </c>
      <c r="J7127" s="199">
        <v>0</v>
      </c>
      <c r="K7127" s="199" t="e">
        <f ca="1"/>
        <v>#NAME?</v>
      </c>
      <c r="T7127" s="199">
        <v>0</v>
      </c>
      <c r="U7127" s="199">
        <v>0</v>
      </c>
    </row>
    <row r="7128" spans="9:21" x14ac:dyDescent="0.3">
      <c r="I7128" s="199">
        <v>0</v>
      </c>
      <c r="J7128" s="199">
        <v>0</v>
      </c>
      <c r="K7128" s="199" t="e">
        <f ca="1"/>
        <v>#NAME?</v>
      </c>
      <c r="T7128" s="199">
        <v>0</v>
      </c>
      <c r="U7128" s="199">
        <v>52565.042274200008</v>
      </c>
    </row>
    <row r="7129" spans="9:21" x14ac:dyDescent="0.3">
      <c r="I7129" s="199">
        <v>0</v>
      </c>
      <c r="J7129" s="199">
        <v>0</v>
      </c>
      <c r="K7129" s="199" t="e">
        <f ca="1"/>
        <v>#NAME?</v>
      </c>
      <c r="T7129" s="199">
        <v>0</v>
      </c>
      <c r="U7129" s="199">
        <v>0</v>
      </c>
    </row>
    <row r="7130" spans="9:21" x14ac:dyDescent="0.3">
      <c r="I7130" s="199">
        <v>0</v>
      </c>
      <c r="J7130" s="199">
        <v>0</v>
      </c>
      <c r="K7130" s="199" t="e">
        <f ca="1"/>
        <v>#NAME?</v>
      </c>
      <c r="T7130" s="199">
        <v>0</v>
      </c>
      <c r="U7130" s="199">
        <v>0</v>
      </c>
    </row>
    <row r="7131" spans="9:21" x14ac:dyDescent="0.3">
      <c r="I7131" s="199">
        <v>0</v>
      </c>
      <c r="J7131" s="199">
        <v>0</v>
      </c>
      <c r="K7131" s="199" t="e">
        <f ca="1"/>
        <v>#NAME?</v>
      </c>
      <c r="T7131" s="199">
        <v>0</v>
      </c>
      <c r="U7131" s="199">
        <v>0</v>
      </c>
    </row>
    <row r="7132" spans="9:21" x14ac:dyDescent="0.3">
      <c r="I7132" s="199">
        <v>0</v>
      </c>
      <c r="J7132" s="199">
        <v>0</v>
      </c>
      <c r="K7132" s="199" t="e">
        <f ca="1"/>
        <v>#NAME?</v>
      </c>
      <c r="T7132" s="199">
        <v>0</v>
      </c>
      <c r="U7132" s="199">
        <v>0</v>
      </c>
    </row>
    <row r="7133" spans="9:21" x14ac:dyDescent="0.3">
      <c r="I7133" s="199">
        <v>0</v>
      </c>
      <c r="J7133" s="199">
        <v>0</v>
      </c>
      <c r="K7133" s="199" t="e">
        <f ca="1"/>
        <v>#NAME?</v>
      </c>
      <c r="T7133" s="199">
        <v>0</v>
      </c>
      <c r="U7133" s="199">
        <v>0</v>
      </c>
    </row>
    <row r="7134" spans="9:21" x14ac:dyDescent="0.3">
      <c r="I7134" s="199">
        <v>0</v>
      </c>
      <c r="J7134" s="199">
        <v>0</v>
      </c>
      <c r="K7134" s="199" t="e">
        <f ca="1"/>
        <v>#NAME?</v>
      </c>
      <c r="T7134" s="199">
        <v>0</v>
      </c>
      <c r="U7134" s="199">
        <v>0</v>
      </c>
    </row>
    <row r="7135" spans="9:21" x14ac:dyDescent="0.3">
      <c r="I7135" s="199">
        <v>0</v>
      </c>
      <c r="J7135" s="199">
        <v>0</v>
      </c>
      <c r="K7135" s="199" t="e">
        <f ca="1"/>
        <v>#NAME?</v>
      </c>
      <c r="T7135" s="199">
        <v>0</v>
      </c>
      <c r="U7135" s="199">
        <v>0</v>
      </c>
    </row>
    <row r="7136" spans="9:21" x14ac:dyDescent="0.3">
      <c r="I7136" s="199">
        <v>82509.282132777094</v>
      </c>
      <c r="J7136" s="199">
        <v>0</v>
      </c>
      <c r="K7136" s="199" t="e">
        <f ca="1"/>
        <v>#NAME?</v>
      </c>
      <c r="T7136" s="199">
        <v>82509.282132777094</v>
      </c>
      <c r="U7136" s="199">
        <v>0</v>
      </c>
    </row>
    <row r="7137" spans="9:21" x14ac:dyDescent="0.3">
      <c r="I7137" s="199">
        <v>0</v>
      </c>
      <c r="J7137" s="199">
        <v>0</v>
      </c>
      <c r="K7137" s="199" t="e">
        <f ca="1"/>
        <v>#NAME?</v>
      </c>
      <c r="T7137" s="199">
        <v>0</v>
      </c>
      <c r="U7137" s="199">
        <v>0</v>
      </c>
    </row>
    <row r="7138" spans="9:21" x14ac:dyDescent="0.3">
      <c r="I7138" s="199">
        <v>0</v>
      </c>
      <c r="J7138" s="199">
        <v>0</v>
      </c>
      <c r="K7138" s="199" t="e">
        <f ca="1"/>
        <v>#NAME?</v>
      </c>
      <c r="T7138" s="199">
        <v>0</v>
      </c>
      <c r="U7138" s="199">
        <v>0</v>
      </c>
    </row>
    <row r="7139" spans="9:21" x14ac:dyDescent="0.3">
      <c r="I7139" s="199">
        <v>0</v>
      </c>
      <c r="J7139" s="199">
        <v>0</v>
      </c>
      <c r="K7139" s="199" t="e">
        <f ca="1"/>
        <v>#NAME?</v>
      </c>
      <c r="T7139" s="199">
        <v>0</v>
      </c>
      <c r="U7139" s="199">
        <v>0</v>
      </c>
    </row>
    <row r="7140" spans="9:21" x14ac:dyDescent="0.3">
      <c r="I7140" s="199">
        <v>0</v>
      </c>
      <c r="J7140" s="199">
        <v>0</v>
      </c>
      <c r="K7140" s="199" t="e">
        <f ca="1"/>
        <v>#NAME?</v>
      </c>
      <c r="T7140" s="199">
        <v>0</v>
      </c>
      <c r="U7140" s="199">
        <v>0</v>
      </c>
    </row>
    <row r="7141" spans="9:21" x14ac:dyDescent="0.3">
      <c r="I7141" s="199">
        <v>0</v>
      </c>
      <c r="J7141" s="199">
        <v>0</v>
      </c>
      <c r="K7141" s="199" t="e">
        <f ca="1"/>
        <v>#NAME?</v>
      </c>
      <c r="T7141" s="199">
        <v>0</v>
      </c>
      <c r="U7141" s="199">
        <v>0</v>
      </c>
    </row>
    <row r="7142" spans="9:21" x14ac:dyDescent="0.3">
      <c r="I7142" s="199">
        <v>0</v>
      </c>
      <c r="J7142" s="199">
        <v>0</v>
      </c>
      <c r="K7142" s="199" t="e">
        <f ca="1"/>
        <v>#NAME?</v>
      </c>
      <c r="T7142" s="199">
        <v>0</v>
      </c>
      <c r="U7142" s="199">
        <v>0</v>
      </c>
    </row>
    <row r="7143" spans="9:21" x14ac:dyDescent="0.3">
      <c r="I7143" s="199">
        <v>0</v>
      </c>
      <c r="J7143" s="199">
        <v>0</v>
      </c>
      <c r="K7143" s="199" t="e">
        <f ca="1"/>
        <v>#NAME?</v>
      </c>
      <c r="T7143" s="199">
        <v>0</v>
      </c>
      <c r="U7143" s="199">
        <v>0</v>
      </c>
    </row>
    <row r="7144" spans="9:21" x14ac:dyDescent="0.3">
      <c r="I7144" s="199">
        <v>0</v>
      </c>
      <c r="J7144" s="199">
        <v>0</v>
      </c>
      <c r="K7144" s="199" t="e">
        <f ca="1"/>
        <v>#NAME?</v>
      </c>
      <c r="T7144" s="199">
        <v>0</v>
      </c>
      <c r="U7144" s="199">
        <v>0</v>
      </c>
    </row>
    <row r="7145" spans="9:21" x14ac:dyDescent="0.3">
      <c r="I7145" s="199">
        <v>0</v>
      </c>
      <c r="J7145" s="199">
        <v>0</v>
      </c>
      <c r="K7145" s="199" t="e">
        <f ca="1"/>
        <v>#NAME?</v>
      </c>
      <c r="T7145" s="199">
        <v>0</v>
      </c>
      <c r="U7145" s="199">
        <v>0</v>
      </c>
    </row>
    <row r="7146" spans="9:21" x14ac:dyDescent="0.3">
      <c r="I7146" s="199">
        <v>0</v>
      </c>
      <c r="J7146" s="199">
        <v>0</v>
      </c>
      <c r="K7146" s="199" t="e">
        <f ca="1"/>
        <v>#NAME?</v>
      </c>
      <c r="T7146" s="199">
        <v>0</v>
      </c>
      <c r="U7146" s="199">
        <v>0</v>
      </c>
    </row>
    <row r="7147" spans="9:21" x14ac:dyDescent="0.3">
      <c r="I7147" s="199">
        <v>0</v>
      </c>
      <c r="J7147" s="199">
        <v>0</v>
      </c>
      <c r="K7147" s="199" t="e">
        <f ca="1"/>
        <v>#NAME?</v>
      </c>
      <c r="T7147" s="199">
        <v>0</v>
      </c>
      <c r="U7147" s="199">
        <v>0</v>
      </c>
    </row>
    <row r="7148" spans="9:21" x14ac:dyDescent="0.3">
      <c r="I7148" s="199">
        <v>0</v>
      </c>
      <c r="J7148" s="199">
        <v>0</v>
      </c>
      <c r="K7148" s="199" t="e">
        <f ca="1"/>
        <v>#NAME?</v>
      </c>
      <c r="T7148" s="199">
        <v>0</v>
      </c>
      <c r="U7148" s="199">
        <v>0</v>
      </c>
    </row>
    <row r="7149" spans="9:21" x14ac:dyDescent="0.3">
      <c r="I7149" s="199">
        <v>0</v>
      </c>
      <c r="J7149" s="199">
        <v>0</v>
      </c>
      <c r="K7149" s="199" t="e">
        <f ca="1"/>
        <v>#NAME?</v>
      </c>
      <c r="T7149" s="199">
        <v>0</v>
      </c>
      <c r="U7149" s="199">
        <v>0</v>
      </c>
    </row>
    <row r="7150" spans="9:21" x14ac:dyDescent="0.3">
      <c r="I7150" s="199">
        <v>0</v>
      </c>
      <c r="J7150" s="199">
        <v>0</v>
      </c>
      <c r="K7150" s="199" t="e">
        <f ca="1"/>
        <v>#NAME?</v>
      </c>
      <c r="T7150" s="199">
        <v>0</v>
      </c>
      <c r="U7150" s="199">
        <v>0</v>
      </c>
    </row>
    <row r="7151" spans="9:21" x14ac:dyDescent="0.3">
      <c r="I7151" s="199">
        <v>0</v>
      </c>
      <c r="J7151" s="199">
        <v>0</v>
      </c>
      <c r="K7151" s="199" t="e">
        <f ca="1"/>
        <v>#NAME?</v>
      </c>
      <c r="T7151" s="199">
        <v>0</v>
      </c>
      <c r="U7151" s="199">
        <v>0</v>
      </c>
    </row>
    <row r="7152" spans="9:21" x14ac:dyDescent="0.3">
      <c r="I7152" s="199">
        <v>0</v>
      </c>
      <c r="J7152" s="199">
        <v>0</v>
      </c>
      <c r="K7152" s="199" t="e">
        <f ca="1"/>
        <v>#NAME?</v>
      </c>
      <c r="T7152" s="199">
        <v>0</v>
      </c>
      <c r="U7152" s="199">
        <v>0</v>
      </c>
    </row>
    <row r="7153" spans="9:21" x14ac:dyDescent="0.3">
      <c r="I7153" s="199">
        <v>0</v>
      </c>
      <c r="J7153" s="199">
        <v>0</v>
      </c>
      <c r="K7153" s="199" t="e">
        <f ca="1"/>
        <v>#NAME?</v>
      </c>
      <c r="T7153" s="199">
        <v>0</v>
      </c>
      <c r="U7153" s="199">
        <v>0</v>
      </c>
    </row>
    <row r="7154" spans="9:21" x14ac:dyDescent="0.3">
      <c r="I7154" s="199">
        <v>0</v>
      </c>
      <c r="J7154" s="199">
        <v>0</v>
      </c>
      <c r="K7154" s="199" t="e">
        <f ca="1"/>
        <v>#NAME?</v>
      </c>
      <c r="T7154" s="199">
        <v>0</v>
      </c>
      <c r="U7154" s="199">
        <v>0</v>
      </c>
    </row>
    <row r="7155" spans="9:21" x14ac:dyDescent="0.3">
      <c r="I7155" s="199">
        <v>0</v>
      </c>
      <c r="J7155" s="199">
        <v>0</v>
      </c>
      <c r="K7155" s="199" t="e">
        <f ca="1"/>
        <v>#NAME?</v>
      </c>
      <c r="T7155" s="199">
        <v>0</v>
      </c>
      <c r="U7155" s="199">
        <v>0</v>
      </c>
    </row>
    <row r="7156" spans="9:21" x14ac:dyDescent="0.3">
      <c r="I7156" s="199">
        <v>0</v>
      </c>
      <c r="J7156" s="199">
        <v>0</v>
      </c>
      <c r="K7156" s="199" t="e">
        <f ca="1"/>
        <v>#NAME?</v>
      </c>
      <c r="T7156" s="199">
        <v>0</v>
      </c>
      <c r="U7156" s="199">
        <v>0</v>
      </c>
    </row>
    <row r="7157" spans="9:21" x14ac:dyDescent="0.3">
      <c r="I7157" s="199">
        <v>0</v>
      </c>
      <c r="J7157" s="199">
        <v>0</v>
      </c>
      <c r="K7157" s="199" t="e">
        <f ca="1"/>
        <v>#NAME?</v>
      </c>
      <c r="T7157" s="199">
        <v>0</v>
      </c>
      <c r="U7157" s="199">
        <v>0</v>
      </c>
    </row>
    <row r="7158" spans="9:21" x14ac:dyDescent="0.3">
      <c r="I7158" s="199">
        <v>0</v>
      </c>
      <c r="J7158" s="199">
        <v>0</v>
      </c>
      <c r="K7158" s="199" t="e">
        <f ca="1"/>
        <v>#NAME?</v>
      </c>
      <c r="T7158" s="199">
        <v>0</v>
      </c>
      <c r="U7158" s="199">
        <v>0</v>
      </c>
    </row>
    <row r="7159" spans="9:21" x14ac:dyDescent="0.3">
      <c r="I7159" s="199">
        <v>0</v>
      </c>
      <c r="J7159" s="199">
        <v>0</v>
      </c>
      <c r="K7159" s="199" t="e">
        <f ca="1"/>
        <v>#NAME?</v>
      </c>
      <c r="T7159" s="199">
        <v>0</v>
      </c>
      <c r="U7159" s="199">
        <v>0</v>
      </c>
    </row>
    <row r="7160" spans="9:21" x14ac:dyDescent="0.3">
      <c r="I7160" s="199">
        <v>0</v>
      </c>
      <c r="J7160" s="199">
        <v>0</v>
      </c>
      <c r="K7160" s="199" t="e">
        <f ca="1"/>
        <v>#NAME?</v>
      </c>
      <c r="T7160" s="199">
        <v>0</v>
      </c>
      <c r="U7160" s="199">
        <v>0</v>
      </c>
    </row>
    <row r="7161" spans="9:21" x14ac:dyDescent="0.3">
      <c r="I7161" s="199">
        <v>0</v>
      </c>
      <c r="J7161" s="199">
        <v>0</v>
      </c>
      <c r="K7161" s="199" t="e">
        <f ca="1"/>
        <v>#NAME?</v>
      </c>
      <c r="T7161" s="199">
        <v>0</v>
      </c>
      <c r="U7161" s="199">
        <v>0</v>
      </c>
    </row>
    <row r="7162" spans="9:21" x14ac:dyDescent="0.3">
      <c r="I7162" s="199">
        <v>0</v>
      </c>
      <c r="J7162" s="199">
        <v>0</v>
      </c>
      <c r="K7162" s="199" t="e">
        <f ca="1"/>
        <v>#NAME?</v>
      </c>
      <c r="T7162" s="199">
        <v>0</v>
      </c>
      <c r="U7162" s="199">
        <v>0</v>
      </c>
    </row>
    <row r="7163" spans="9:21" x14ac:dyDescent="0.3">
      <c r="I7163" s="199">
        <v>0</v>
      </c>
      <c r="J7163" s="199">
        <v>0</v>
      </c>
      <c r="K7163" s="199" t="e">
        <f ca="1"/>
        <v>#NAME?</v>
      </c>
      <c r="T7163" s="199">
        <v>0</v>
      </c>
      <c r="U7163" s="199">
        <v>402702.84815169929</v>
      </c>
    </row>
    <row r="7164" spans="9:21" x14ac:dyDescent="0.3">
      <c r="I7164" s="199">
        <v>0</v>
      </c>
      <c r="J7164" s="199">
        <v>0</v>
      </c>
      <c r="K7164" s="199" t="e">
        <f ca="1"/>
        <v>#NAME?</v>
      </c>
      <c r="T7164" s="199">
        <v>0</v>
      </c>
      <c r="U7164" s="199">
        <v>0</v>
      </c>
    </row>
    <row r="7165" spans="9:21" x14ac:dyDescent="0.3">
      <c r="I7165" s="199">
        <v>0</v>
      </c>
      <c r="J7165" s="199">
        <v>0</v>
      </c>
      <c r="K7165" s="199" t="e">
        <f ca="1"/>
        <v>#NAME?</v>
      </c>
      <c r="T7165" s="199">
        <v>0</v>
      </c>
      <c r="U7165" s="199">
        <v>91869.508948781251</v>
      </c>
    </row>
    <row r="7166" spans="9:21" x14ac:dyDescent="0.3">
      <c r="I7166" s="199">
        <v>0</v>
      </c>
      <c r="J7166" s="199">
        <v>0</v>
      </c>
      <c r="K7166" s="199" t="e">
        <f ca="1"/>
        <v>#NAME?</v>
      </c>
      <c r="T7166" s="199">
        <v>0</v>
      </c>
      <c r="U7166" s="199">
        <v>0</v>
      </c>
    </row>
    <row r="7167" spans="9:21" x14ac:dyDescent="0.3">
      <c r="I7167" s="199">
        <v>0</v>
      </c>
      <c r="J7167" s="199">
        <v>0</v>
      </c>
      <c r="K7167" s="199" t="e">
        <f ca="1"/>
        <v>#NAME?</v>
      </c>
      <c r="T7167" s="199">
        <v>0</v>
      </c>
      <c r="U7167" s="199">
        <v>0</v>
      </c>
    </row>
    <row r="7168" spans="9:21" x14ac:dyDescent="0.3">
      <c r="I7168" s="199">
        <v>0</v>
      </c>
      <c r="J7168" s="199">
        <v>0</v>
      </c>
      <c r="K7168" s="199" t="e">
        <f ca="1"/>
        <v>#NAME?</v>
      </c>
      <c r="T7168" s="199">
        <v>0</v>
      </c>
      <c r="U7168" s="199">
        <v>0</v>
      </c>
    </row>
    <row r="7169" spans="9:21" x14ac:dyDescent="0.3">
      <c r="I7169" s="199">
        <v>0</v>
      </c>
      <c r="J7169" s="199">
        <v>0</v>
      </c>
      <c r="K7169" s="199" t="e">
        <f ca="1"/>
        <v>#NAME?</v>
      </c>
      <c r="T7169" s="199">
        <v>0</v>
      </c>
      <c r="U7169" s="199">
        <v>0</v>
      </c>
    </row>
    <row r="7170" spans="9:21" x14ac:dyDescent="0.3">
      <c r="I7170" s="199">
        <v>0</v>
      </c>
      <c r="J7170" s="199">
        <v>0</v>
      </c>
      <c r="K7170" s="199" t="e">
        <f ca="1"/>
        <v>#NAME?</v>
      </c>
      <c r="T7170" s="199">
        <v>0</v>
      </c>
      <c r="U7170" s="199">
        <v>0</v>
      </c>
    </row>
    <row r="7171" spans="9:21" x14ac:dyDescent="0.3">
      <c r="I7171" s="199">
        <v>0</v>
      </c>
      <c r="J7171" s="199">
        <v>0</v>
      </c>
      <c r="K7171" s="199" t="e">
        <f ca="1"/>
        <v>#NAME?</v>
      </c>
      <c r="T7171" s="199">
        <v>0</v>
      </c>
      <c r="U7171" s="199">
        <v>0</v>
      </c>
    </row>
    <row r="7172" spans="9:21" x14ac:dyDescent="0.3">
      <c r="I7172" s="199">
        <v>0</v>
      </c>
      <c r="J7172" s="199">
        <v>0</v>
      </c>
      <c r="K7172" s="199" t="e">
        <f ca="1"/>
        <v>#NAME?</v>
      </c>
      <c r="T7172" s="199">
        <v>0</v>
      </c>
      <c r="U7172" s="199">
        <v>0</v>
      </c>
    </row>
    <row r="7173" spans="9:21" x14ac:dyDescent="0.3">
      <c r="I7173" s="199">
        <v>0</v>
      </c>
      <c r="J7173" s="199">
        <v>0</v>
      </c>
      <c r="K7173" s="199" t="e">
        <f ca="1"/>
        <v>#NAME?</v>
      </c>
      <c r="T7173" s="199">
        <v>0</v>
      </c>
      <c r="U7173" s="199">
        <v>0</v>
      </c>
    </row>
    <row r="7174" spans="9:21" x14ac:dyDescent="0.3">
      <c r="I7174" s="199">
        <v>0</v>
      </c>
      <c r="J7174" s="199">
        <v>0</v>
      </c>
      <c r="K7174" s="199" t="e">
        <f ca="1"/>
        <v>#NAME?</v>
      </c>
      <c r="T7174" s="199">
        <v>0</v>
      </c>
      <c r="U7174" s="199">
        <v>0</v>
      </c>
    </row>
    <row r="7175" spans="9:21" x14ac:dyDescent="0.3">
      <c r="I7175" s="199">
        <v>0</v>
      </c>
      <c r="J7175" s="199">
        <v>0</v>
      </c>
      <c r="K7175" s="199" t="e">
        <f ca="1"/>
        <v>#NAME?</v>
      </c>
      <c r="T7175" s="199">
        <v>0</v>
      </c>
      <c r="U7175" s="199">
        <v>0</v>
      </c>
    </row>
    <row r="7176" spans="9:21" x14ac:dyDescent="0.3">
      <c r="I7176" s="199">
        <v>0</v>
      </c>
      <c r="J7176" s="199">
        <v>0</v>
      </c>
      <c r="K7176" s="199" t="e">
        <f ca="1"/>
        <v>#NAME?</v>
      </c>
      <c r="T7176" s="199">
        <v>0</v>
      </c>
      <c r="U7176" s="199">
        <v>0</v>
      </c>
    </row>
    <row r="7177" spans="9:21" x14ac:dyDescent="0.3">
      <c r="I7177" s="199">
        <v>0</v>
      </c>
      <c r="J7177" s="199">
        <v>0</v>
      </c>
      <c r="K7177" s="199" t="e">
        <f ca="1"/>
        <v>#NAME?</v>
      </c>
      <c r="T7177" s="199">
        <v>0</v>
      </c>
      <c r="U7177" s="199">
        <v>0</v>
      </c>
    </row>
    <row r="7178" spans="9:21" x14ac:dyDescent="0.3">
      <c r="I7178" s="199">
        <v>0</v>
      </c>
      <c r="J7178" s="199">
        <v>0</v>
      </c>
      <c r="K7178" s="199" t="e">
        <f ca="1"/>
        <v>#NAME?</v>
      </c>
      <c r="T7178" s="199">
        <v>0</v>
      </c>
      <c r="U7178" s="199">
        <v>0</v>
      </c>
    </row>
    <row r="7179" spans="9:21" x14ac:dyDescent="0.3">
      <c r="I7179" s="199">
        <v>0</v>
      </c>
      <c r="J7179" s="199">
        <v>0</v>
      </c>
      <c r="K7179" s="199" t="e">
        <f ca="1"/>
        <v>#NAME?</v>
      </c>
      <c r="T7179" s="199">
        <v>0</v>
      </c>
      <c r="U7179" s="199">
        <v>0</v>
      </c>
    </row>
    <row r="7180" spans="9:21" x14ac:dyDescent="0.3">
      <c r="I7180" s="199">
        <v>0</v>
      </c>
      <c r="J7180" s="199">
        <v>0</v>
      </c>
      <c r="K7180" s="199" t="e">
        <f ca="1"/>
        <v>#NAME?</v>
      </c>
      <c r="T7180" s="199">
        <v>0</v>
      </c>
      <c r="U7180" s="199">
        <v>0</v>
      </c>
    </row>
    <row r="7181" spans="9:21" x14ac:dyDescent="0.3">
      <c r="I7181" s="199">
        <v>0</v>
      </c>
      <c r="J7181" s="199">
        <v>0</v>
      </c>
      <c r="K7181" s="199" t="e">
        <f ca="1"/>
        <v>#NAME?</v>
      </c>
      <c r="T7181" s="199">
        <v>0</v>
      </c>
      <c r="U7181" s="199">
        <v>0</v>
      </c>
    </row>
    <row r="7182" spans="9:21" x14ac:dyDescent="0.3">
      <c r="I7182" s="199">
        <v>0</v>
      </c>
      <c r="J7182" s="199">
        <v>0</v>
      </c>
      <c r="K7182" s="199" t="e">
        <f ca="1"/>
        <v>#NAME?</v>
      </c>
      <c r="T7182" s="199">
        <v>0</v>
      </c>
      <c r="U7182" s="199">
        <v>0</v>
      </c>
    </row>
    <row r="7183" spans="9:21" x14ac:dyDescent="0.3">
      <c r="I7183" s="199">
        <v>0</v>
      </c>
      <c r="J7183" s="199">
        <v>0</v>
      </c>
      <c r="K7183" s="199" t="e">
        <f ca="1"/>
        <v>#NAME?</v>
      </c>
      <c r="T7183" s="199">
        <v>0</v>
      </c>
      <c r="U7183" s="199">
        <v>0</v>
      </c>
    </row>
    <row r="7184" spans="9:21" x14ac:dyDescent="0.3">
      <c r="I7184" s="199">
        <v>0</v>
      </c>
      <c r="J7184" s="199">
        <v>0</v>
      </c>
      <c r="K7184" s="199" t="e">
        <f ca="1"/>
        <v>#NAME?</v>
      </c>
      <c r="T7184" s="199">
        <v>0</v>
      </c>
      <c r="U7184" s="199">
        <v>0</v>
      </c>
    </row>
    <row r="7185" spans="9:21" x14ac:dyDescent="0.3">
      <c r="I7185" s="199">
        <v>0</v>
      </c>
      <c r="J7185" s="199">
        <v>0</v>
      </c>
      <c r="K7185" s="199" t="e">
        <f ca="1"/>
        <v>#NAME?</v>
      </c>
      <c r="T7185" s="199">
        <v>0</v>
      </c>
      <c r="U7185" s="199">
        <v>0</v>
      </c>
    </row>
    <row r="7186" spans="9:21" x14ac:dyDescent="0.3">
      <c r="I7186" s="199">
        <v>0</v>
      </c>
      <c r="J7186" s="199">
        <v>0</v>
      </c>
      <c r="K7186" s="199" t="e">
        <f ca="1"/>
        <v>#NAME?</v>
      </c>
      <c r="T7186" s="199">
        <v>0</v>
      </c>
      <c r="U7186" s="199">
        <v>0</v>
      </c>
    </row>
    <row r="7187" spans="9:21" x14ac:dyDescent="0.3">
      <c r="I7187" s="199">
        <v>0</v>
      </c>
      <c r="J7187" s="199">
        <v>0</v>
      </c>
      <c r="K7187" s="199" t="e">
        <f ca="1"/>
        <v>#NAME?</v>
      </c>
      <c r="T7187" s="199">
        <v>0</v>
      </c>
      <c r="U7187" s="199">
        <v>0</v>
      </c>
    </row>
    <row r="7188" spans="9:21" x14ac:dyDescent="0.3">
      <c r="I7188" s="199">
        <v>0</v>
      </c>
      <c r="J7188" s="199">
        <v>0</v>
      </c>
      <c r="K7188" s="199" t="e">
        <f ca="1"/>
        <v>#NAME?</v>
      </c>
      <c r="T7188" s="199">
        <v>0</v>
      </c>
      <c r="U7188" s="199">
        <v>0</v>
      </c>
    </row>
    <row r="7189" spans="9:21" x14ac:dyDescent="0.3">
      <c r="I7189" s="199">
        <v>0</v>
      </c>
      <c r="J7189" s="199">
        <v>0</v>
      </c>
      <c r="K7189" s="199" t="e">
        <f ca="1"/>
        <v>#NAME?</v>
      </c>
      <c r="T7189" s="199">
        <v>0</v>
      </c>
      <c r="U7189" s="199">
        <v>0</v>
      </c>
    </row>
    <row r="7190" spans="9:21" x14ac:dyDescent="0.3">
      <c r="I7190" s="199">
        <v>0</v>
      </c>
      <c r="J7190" s="199">
        <v>0</v>
      </c>
      <c r="K7190" s="199" t="e">
        <f ca="1"/>
        <v>#NAME?</v>
      </c>
      <c r="T7190" s="199">
        <v>0</v>
      </c>
      <c r="U7190" s="199">
        <v>0</v>
      </c>
    </row>
    <row r="7191" spans="9:21" x14ac:dyDescent="0.3">
      <c r="I7191" s="199">
        <v>0</v>
      </c>
      <c r="J7191" s="199">
        <v>0</v>
      </c>
      <c r="K7191" s="199" t="e">
        <f ca="1"/>
        <v>#NAME?</v>
      </c>
      <c r="T7191" s="199">
        <v>0</v>
      </c>
      <c r="U7191" s="199">
        <v>0</v>
      </c>
    </row>
    <row r="7192" spans="9:21" x14ac:dyDescent="0.3">
      <c r="I7192" s="199">
        <v>0</v>
      </c>
      <c r="J7192" s="199">
        <v>0</v>
      </c>
      <c r="K7192" s="199" t="e">
        <f ca="1"/>
        <v>#NAME?</v>
      </c>
      <c r="T7192" s="199">
        <v>0</v>
      </c>
      <c r="U7192" s="199">
        <v>0</v>
      </c>
    </row>
    <row r="7193" spans="9:21" x14ac:dyDescent="0.3">
      <c r="I7193" s="199">
        <v>30334.404523228703</v>
      </c>
      <c r="J7193" s="199">
        <v>0</v>
      </c>
      <c r="K7193" s="199" t="e">
        <f ca="1"/>
        <v>#NAME?</v>
      </c>
      <c r="T7193" s="199">
        <v>30334.404523228703</v>
      </c>
      <c r="U7193" s="199">
        <v>0</v>
      </c>
    </row>
    <row r="7194" spans="9:21" x14ac:dyDescent="0.3">
      <c r="I7194" s="199">
        <v>0</v>
      </c>
      <c r="J7194" s="199">
        <v>0</v>
      </c>
      <c r="K7194" s="199" t="e">
        <f ca="1"/>
        <v>#NAME?</v>
      </c>
      <c r="T7194" s="199">
        <v>0</v>
      </c>
      <c r="U7194" s="199">
        <v>0</v>
      </c>
    </row>
    <row r="7195" spans="9:21" x14ac:dyDescent="0.3">
      <c r="I7195" s="199">
        <v>0</v>
      </c>
      <c r="J7195" s="199">
        <v>0</v>
      </c>
      <c r="K7195" s="199" t="e">
        <f ca="1"/>
        <v>#NAME?</v>
      </c>
      <c r="T7195" s="199">
        <v>0</v>
      </c>
      <c r="U7195" s="199">
        <v>0</v>
      </c>
    </row>
    <row r="7196" spans="9:21" x14ac:dyDescent="0.3">
      <c r="I7196" s="199">
        <v>0</v>
      </c>
      <c r="J7196" s="199">
        <v>0</v>
      </c>
      <c r="K7196" s="199" t="e">
        <f ca="1"/>
        <v>#NAME?</v>
      </c>
      <c r="T7196" s="199">
        <v>0</v>
      </c>
      <c r="U7196" s="199">
        <v>0</v>
      </c>
    </row>
    <row r="7197" spans="9:21" x14ac:dyDescent="0.3">
      <c r="I7197" s="199">
        <v>0</v>
      </c>
      <c r="J7197" s="199">
        <v>0</v>
      </c>
      <c r="K7197" s="199" t="e">
        <f ca="1"/>
        <v>#NAME?</v>
      </c>
      <c r="T7197" s="199">
        <v>0</v>
      </c>
      <c r="U7197" s="199">
        <v>0</v>
      </c>
    </row>
    <row r="7198" spans="9:21" x14ac:dyDescent="0.3">
      <c r="I7198" s="199">
        <v>0</v>
      </c>
      <c r="J7198" s="199">
        <v>0</v>
      </c>
      <c r="K7198" s="199" t="e">
        <f ca="1"/>
        <v>#NAME?</v>
      </c>
      <c r="T7198" s="199">
        <v>0</v>
      </c>
      <c r="U7198" s="199">
        <v>0</v>
      </c>
    </row>
    <row r="7199" spans="9:21" x14ac:dyDescent="0.3">
      <c r="I7199" s="199">
        <v>0</v>
      </c>
      <c r="J7199" s="199">
        <v>0</v>
      </c>
      <c r="K7199" s="199" t="e">
        <f ca="1"/>
        <v>#NAME?</v>
      </c>
      <c r="T7199" s="199">
        <v>0</v>
      </c>
      <c r="U7199" s="199">
        <v>0</v>
      </c>
    </row>
    <row r="7200" spans="9:21" x14ac:dyDescent="0.3">
      <c r="I7200" s="199">
        <v>0</v>
      </c>
      <c r="J7200" s="199">
        <v>0</v>
      </c>
      <c r="K7200" s="199" t="e">
        <f ca="1"/>
        <v>#NAME?</v>
      </c>
      <c r="T7200" s="199">
        <v>0</v>
      </c>
      <c r="U7200" s="199">
        <v>0</v>
      </c>
    </row>
    <row r="7201" spans="9:21" x14ac:dyDescent="0.3">
      <c r="I7201" s="199">
        <v>0</v>
      </c>
      <c r="J7201" s="199">
        <v>0</v>
      </c>
      <c r="K7201" s="199" t="e">
        <f ca="1"/>
        <v>#NAME?</v>
      </c>
      <c r="T7201" s="199">
        <v>0</v>
      </c>
      <c r="U7201" s="199">
        <v>71136.709119570049</v>
      </c>
    </row>
    <row r="7202" spans="9:21" x14ac:dyDescent="0.3">
      <c r="I7202" s="199">
        <v>0</v>
      </c>
      <c r="J7202" s="199">
        <v>0</v>
      </c>
      <c r="K7202" s="199" t="e">
        <f ca="1"/>
        <v>#NAME?</v>
      </c>
      <c r="T7202" s="199">
        <v>0</v>
      </c>
      <c r="U7202" s="199">
        <v>0</v>
      </c>
    </row>
    <row r="7203" spans="9:21" x14ac:dyDescent="0.3">
      <c r="I7203" s="199">
        <v>0</v>
      </c>
      <c r="J7203" s="199">
        <v>0</v>
      </c>
      <c r="K7203" s="199" t="e">
        <f ca="1"/>
        <v>#NAME?</v>
      </c>
      <c r="T7203" s="199">
        <v>0</v>
      </c>
      <c r="U7203" s="199">
        <v>0</v>
      </c>
    </row>
    <row r="7204" spans="9:21" x14ac:dyDescent="0.3">
      <c r="I7204" s="199">
        <v>0</v>
      </c>
      <c r="J7204" s="199">
        <v>0</v>
      </c>
      <c r="K7204" s="199" t="e">
        <f ca="1"/>
        <v>#NAME?</v>
      </c>
      <c r="T7204" s="199">
        <v>0</v>
      </c>
      <c r="U7204" s="199">
        <v>0</v>
      </c>
    </row>
    <row r="7205" spans="9:21" x14ac:dyDescent="0.3">
      <c r="I7205" s="199">
        <v>0</v>
      </c>
      <c r="J7205" s="199">
        <v>0</v>
      </c>
      <c r="K7205" s="199" t="e">
        <f ca="1"/>
        <v>#NAME?</v>
      </c>
      <c r="T7205" s="199">
        <v>0</v>
      </c>
      <c r="U7205" s="199">
        <v>0</v>
      </c>
    </row>
    <row r="7206" spans="9:21" x14ac:dyDescent="0.3">
      <c r="I7206" s="199">
        <v>0</v>
      </c>
      <c r="J7206" s="199">
        <v>0</v>
      </c>
      <c r="K7206" s="199" t="e">
        <f ca="1"/>
        <v>#NAME?</v>
      </c>
      <c r="T7206" s="199">
        <v>0</v>
      </c>
      <c r="U7206" s="199">
        <v>0</v>
      </c>
    </row>
    <row r="7207" spans="9:21" x14ac:dyDescent="0.3">
      <c r="I7207" s="199">
        <v>0</v>
      </c>
      <c r="J7207" s="199">
        <v>0</v>
      </c>
      <c r="K7207" s="199" t="e">
        <f ca="1"/>
        <v>#NAME?</v>
      </c>
      <c r="T7207" s="199">
        <v>0</v>
      </c>
      <c r="U7207" s="199">
        <v>0</v>
      </c>
    </row>
    <row r="7208" spans="9:21" x14ac:dyDescent="0.3">
      <c r="I7208" s="199">
        <v>0</v>
      </c>
      <c r="J7208" s="199">
        <v>0</v>
      </c>
      <c r="K7208" s="199" t="e">
        <f ca="1"/>
        <v>#NAME?</v>
      </c>
      <c r="T7208" s="199">
        <v>0</v>
      </c>
      <c r="U7208" s="199">
        <v>0</v>
      </c>
    </row>
    <row r="7209" spans="9:21" x14ac:dyDescent="0.3">
      <c r="I7209" s="199">
        <v>0</v>
      </c>
      <c r="J7209" s="199">
        <v>0</v>
      </c>
      <c r="K7209" s="199" t="e">
        <f ca="1"/>
        <v>#NAME?</v>
      </c>
      <c r="T7209" s="199">
        <v>0</v>
      </c>
      <c r="U7209" s="199">
        <v>0</v>
      </c>
    </row>
    <row r="7210" spans="9:21" x14ac:dyDescent="0.3">
      <c r="I7210" s="199">
        <v>0</v>
      </c>
      <c r="J7210" s="199">
        <v>0</v>
      </c>
      <c r="K7210" s="199" t="e">
        <f ca="1"/>
        <v>#NAME?</v>
      </c>
      <c r="T7210" s="199">
        <v>0</v>
      </c>
      <c r="U7210" s="199">
        <v>0</v>
      </c>
    </row>
    <row r="7211" spans="9:21" x14ac:dyDescent="0.3">
      <c r="I7211" s="199">
        <v>0</v>
      </c>
      <c r="J7211" s="199">
        <v>0</v>
      </c>
      <c r="K7211" s="199" t="e">
        <f ca="1"/>
        <v>#NAME?</v>
      </c>
      <c r="T7211" s="199">
        <v>0</v>
      </c>
      <c r="U7211" s="199">
        <v>0</v>
      </c>
    </row>
    <row r="7212" spans="9:21" x14ac:dyDescent="0.3">
      <c r="I7212" s="199">
        <v>0</v>
      </c>
      <c r="J7212" s="199">
        <v>0</v>
      </c>
      <c r="K7212" s="199" t="e">
        <f ca="1"/>
        <v>#NAME?</v>
      </c>
      <c r="T7212" s="199">
        <v>0</v>
      </c>
      <c r="U7212" s="199">
        <v>0</v>
      </c>
    </row>
    <row r="7213" spans="9:21" x14ac:dyDescent="0.3">
      <c r="I7213" s="199">
        <v>0</v>
      </c>
      <c r="J7213" s="199">
        <v>0</v>
      </c>
      <c r="K7213" s="199" t="e">
        <f ca="1"/>
        <v>#NAME?</v>
      </c>
      <c r="T7213" s="199">
        <v>0</v>
      </c>
      <c r="U7213" s="199">
        <v>0</v>
      </c>
    </row>
    <row r="7214" spans="9:21" x14ac:dyDescent="0.3">
      <c r="I7214" s="199">
        <v>0</v>
      </c>
      <c r="J7214" s="199">
        <v>0</v>
      </c>
      <c r="K7214" s="199" t="e">
        <f ca="1"/>
        <v>#NAME?</v>
      </c>
      <c r="T7214" s="199">
        <v>0</v>
      </c>
      <c r="U7214" s="199">
        <v>0</v>
      </c>
    </row>
    <row r="7215" spans="9:21" x14ac:dyDescent="0.3">
      <c r="I7215" s="199">
        <v>0</v>
      </c>
      <c r="J7215" s="199">
        <v>0</v>
      </c>
      <c r="K7215" s="199" t="e">
        <f ca="1"/>
        <v>#NAME?</v>
      </c>
      <c r="T7215" s="199">
        <v>0</v>
      </c>
      <c r="U7215" s="199">
        <v>0</v>
      </c>
    </row>
    <row r="7216" spans="9:21" x14ac:dyDescent="0.3">
      <c r="I7216" s="199">
        <v>0</v>
      </c>
      <c r="J7216" s="199">
        <v>0</v>
      </c>
      <c r="K7216" s="199" t="e">
        <f ca="1"/>
        <v>#NAME?</v>
      </c>
      <c r="T7216" s="199">
        <v>0</v>
      </c>
      <c r="U7216" s="199">
        <v>0</v>
      </c>
    </row>
    <row r="7217" spans="9:21" x14ac:dyDescent="0.3">
      <c r="I7217" s="199">
        <v>0</v>
      </c>
      <c r="J7217" s="199">
        <v>0</v>
      </c>
      <c r="K7217" s="199" t="e">
        <f ca="1"/>
        <v>#NAME?</v>
      </c>
      <c r="T7217" s="199">
        <v>0</v>
      </c>
      <c r="U7217" s="199">
        <v>0</v>
      </c>
    </row>
    <row r="7218" spans="9:21" x14ac:dyDescent="0.3">
      <c r="I7218" s="199">
        <v>0</v>
      </c>
      <c r="J7218" s="199">
        <v>0</v>
      </c>
      <c r="K7218" s="199" t="e">
        <f ca="1"/>
        <v>#NAME?</v>
      </c>
      <c r="T7218" s="199">
        <v>0</v>
      </c>
      <c r="U7218" s="199">
        <v>0</v>
      </c>
    </row>
    <row r="7219" spans="9:21" x14ac:dyDescent="0.3">
      <c r="I7219" s="199">
        <v>0</v>
      </c>
      <c r="J7219" s="199">
        <v>0</v>
      </c>
      <c r="K7219" s="199" t="e">
        <f ca="1"/>
        <v>#NAME?</v>
      </c>
      <c r="T7219" s="199">
        <v>0</v>
      </c>
      <c r="U7219" s="199">
        <v>0</v>
      </c>
    </row>
    <row r="7220" spans="9:21" x14ac:dyDescent="0.3">
      <c r="I7220" s="199">
        <v>0</v>
      </c>
      <c r="J7220" s="199">
        <v>0</v>
      </c>
      <c r="K7220" s="199" t="e">
        <f ca="1"/>
        <v>#NAME?</v>
      </c>
      <c r="T7220" s="199">
        <v>0</v>
      </c>
      <c r="U7220" s="199">
        <v>0</v>
      </c>
    </row>
    <row r="7221" spans="9:21" x14ac:dyDescent="0.3">
      <c r="I7221" s="199">
        <v>0</v>
      </c>
      <c r="J7221" s="199">
        <v>0</v>
      </c>
      <c r="K7221" s="199" t="e">
        <f ca="1"/>
        <v>#NAME?</v>
      </c>
      <c r="T7221" s="199">
        <v>0</v>
      </c>
      <c r="U7221" s="199">
        <v>0</v>
      </c>
    </row>
    <row r="7222" spans="9:21" x14ac:dyDescent="0.3">
      <c r="I7222" s="199">
        <v>0</v>
      </c>
      <c r="J7222" s="199">
        <v>0</v>
      </c>
      <c r="K7222" s="199" t="e">
        <f ca="1"/>
        <v>#NAME?</v>
      </c>
      <c r="T7222" s="199">
        <v>0</v>
      </c>
      <c r="U7222" s="199">
        <v>0</v>
      </c>
    </row>
    <row r="7223" spans="9:21" x14ac:dyDescent="0.3">
      <c r="I7223" s="199">
        <v>0</v>
      </c>
      <c r="J7223" s="199">
        <v>0</v>
      </c>
      <c r="K7223" s="199" t="e">
        <f ca="1"/>
        <v>#NAME?</v>
      </c>
      <c r="T7223" s="199">
        <v>0</v>
      </c>
      <c r="U7223" s="199">
        <v>338515.43472781131</v>
      </c>
    </row>
    <row r="7224" spans="9:21" x14ac:dyDescent="0.3">
      <c r="I7224" s="199">
        <v>0</v>
      </c>
      <c r="J7224" s="199">
        <v>0</v>
      </c>
      <c r="K7224" s="199" t="e">
        <f ca="1"/>
        <v>#NAME?</v>
      </c>
      <c r="T7224" s="199">
        <v>0</v>
      </c>
      <c r="U7224" s="199">
        <v>0</v>
      </c>
    </row>
    <row r="7225" spans="9:21" x14ac:dyDescent="0.3">
      <c r="I7225" s="199">
        <v>0</v>
      </c>
      <c r="J7225" s="199">
        <v>0</v>
      </c>
      <c r="K7225" s="199" t="e">
        <f ca="1"/>
        <v>#NAME?</v>
      </c>
      <c r="T7225" s="199">
        <v>0</v>
      </c>
      <c r="U7225" s="199">
        <v>0</v>
      </c>
    </row>
    <row r="7226" spans="9:21" x14ac:dyDescent="0.3">
      <c r="I7226" s="199">
        <v>0</v>
      </c>
      <c r="J7226" s="199">
        <v>0</v>
      </c>
      <c r="K7226" s="199" t="e">
        <f ca="1"/>
        <v>#NAME?</v>
      </c>
      <c r="T7226" s="199">
        <v>0</v>
      </c>
      <c r="U7226" s="199">
        <v>0</v>
      </c>
    </row>
    <row r="7227" spans="9:21" x14ac:dyDescent="0.3">
      <c r="I7227" s="199">
        <v>0</v>
      </c>
      <c r="J7227" s="199">
        <v>0</v>
      </c>
      <c r="K7227" s="199" t="e">
        <f ca="1"/>
        <v>#NAME?</v>
      </c>
      <c r="T7227" s="199">
        <v>0</v>
      </c>
      <c r="U7227" s="199">
        <v>0</v>
      </c>
    </row>
    <row r="7228" spans="9:21" x14ac:dyDescent="0.3">
      <c r="I7228" s="199">
        <v>0</v>
      </c>
      <c r="J7228" s="199">
        <v>0</v>
      </c>
      <c r="K7228" s="199" t="e">
        <f ca="1"/>
        <v>#NAME?</v>
      </c>
      <c r="T7228" s="199">
        <v>0</v>
      </c>
      <c r="U7228" s="199">
        <v>0</v>
      </c>
    </row>
    <row r="7229" spans="9:21" x14ac:dyDescent="0.3">
      <c r="I7229" s="199">
        <v>0</v>
      </c>
      <c r="J7229" s="199">
        <v>0</v>
      </c>
      <c r="K7229" s="199" t="e">
        <f ca="1"/>
        <v>#NAME?</v>
      </c>
      <c r="T7229" s="199">
        <v>0</v>
      </c>
      <c r="U7229" s="199">
        <v>0</v>
      </c>
    </row>
    <row r="7230" spans="9:21" x14ac:dyDescent="0.3">
      <c r="I7230" s="199">
        <v>0</v>
      </c>
      <c r="J7230" s="199">
        <v>0</v>
      </c>
      <c r="K7230" s="199" t="e">
        <f ca="1"/>
        <v>#NAME?</v>
      </c>
      <c r="T7230" s="199">
        <v>0</v>
      </c>
      <c r="U7230" s="199">
        <v>0</v>
      </c>
    </row>
    <row r="7231" spans="9:21" x14ac:dyDescent="0.3">
      <c r="I7231" s="199">
        <v>0</v>
      </c>
      <c r="J7231" s="199">
        <v>0</v>
      </c>
      <c r="K7231" s="199" t="e">
        <f ca="1"/>
        <v>#NAME?</v>
      </c>
      <c r="T7231" s="199">
        <v>0</v>
      </c>
      <c r="U7231" s="199">
        <v>0</v>
      </c>
    </row>
    <row r="7232" spans="9:21" x14ac:dyDescent="0.3">
      <c r="I7232" s="199">
        <v>0</v>
      </c>
      <c r="J7232" s="199">
        <v>0</v>
      </c>
      <c r="K7232" s="199" t="e">
        <f ca="1"/>
        <v>#NAME?</v>
      </c>
      <c r="T7232" s="199">
        <v>0</v>
      </c>
      <c r="U7232" s="199">
        <v>0</v>
      </c>
    </row>
    <row r="7233" spans="9:21" x14ac:dyDescent="0.3">
      <c r="I7233" s="199">
        <v>0</v>
      </c>
      <c r="J7233" s="199">
        <v>0</v>
      </c>
      <c r="K7233" s="199" t="e">
        <f ca="1"/>
        <v>#NAME?</v>
      </c>
      <c r="T7233" s="199">
        <v>0</v>
      </c>
      <c r="U7233" s="199">
        <v>0</v>
      </c>
    </row>
    <row r="7234" spans="9:21" x14ac:dyDescent="0.3">
      <c r="I7234" s="199">
        <v>0</v>
      </c>
      <c r="J7234" s="199">
        <v>0</v>
      </c>
      <c r="K7234" s="199" t="e">
        <f ca="1"/>
        <v>#NAME?</v>
      </c>
      <c r="T7234" s="199">
        <v>0</v>
      </c>
      <c r="U7234" s="199">
        <v>0</v>
      </c>
    </row>
    <row r="7235" spans="9:21" x14ac:dyDescent="0.3">
      <c r="I7235" s="199">
        <v>0</v>
      </c>
      <c r="J7235" s="199">
        <v>0</v>
      </c>
      <c r="K7235" s="199" t="e">
        <f ca="1"/>
        <v>#NAME?</v>
      </c>
      <c r="T7235" s="199">
        <v>0</v>
      </c>
      <c r="U7235" s="199">
        <v>0</v>
      </c>
    </row>
    <row r="7236" spans="9:21" x14ac:dyDescent="0.3">
      <c r="I7236" s="199">
        <v>0</v>
      </c>
      <c r="J7236" s="199">
        <v>0</v>
      </c>
      <c r="K7236" s="199" t="e">
        <f ca="1"/>
        <v>#NAME?</v>
      </c>
      <c r="T7236" s="199">
        <v>0</v>
      </c>
      <c r="U7236" s="199">
        <v>0</v>
      </c>
    </row>
    <row r="7237" spans="9:21" x14ac:dyDescent="0.3">
      <c r="I7237" s="199">
        <v>0</v>
      </c>
      <c r="J7237" s="199">
        <v>0</v>
      </c>
      <c r="K7237" s="199" t="e">
        <f ca="1"/>
        <v>#NAME?</v>
      </c>
      <c r="T7237" s="199">
        <v>0</v>
      </c>
      <c r="U7237" s="199">
        <v>0</v>
      </c>
    </row>
    <row r="7238" spans="9:21" x14ac:dyDescent="0.3">
      <c r="I7238" s="199">
        <v>0</v>
      </c>
      <c r="J7238" s="199">
        <v>0</v>
      </c>
      <c r="K7238" s="199" t="e">
        <f ca="1"/>
        <v>#NAME?</v>
      </c>
      <c r="T7238" s="199">
        <v>0</v>
      </c>
      <c r="U7238" s="199">
        <v>0</v>
      </c>
    </row>
    <row r="7239" spans="9:21" x14ac:dyDescent="0.3">
      <c r="I7239" s="199">
        <v>0</v>
      </c>
      <c r="J7239" s="199">
        <v>0</v>
      </c>
      <c r="K7239" s="199" t="e">
        <f ca="1"/>
        <v>#NAME?</v>
      </c>
      <c r="T7239" s="199">
        <v>0</v>
      </c>
      <c r="U7239" s="199">
        <v>0</v>
      </c>
    </row>
    <row r="7240" spans="9:21" x14ac:dyDescent="0.3">
      <c r="I7240" s="199">
        <v>0</v>
      </c>
      <c r="J7240" s="199">
        <v>0</v>
      </c>
      <c r="K7240" s="199" t="e">
        <f ca="1"/>
        <v>#NAME?</v>
      </c>
      <c r="T7240" s="199">
        <v>0</v>
      </c>
      <c r="U7240" s="199">
        <v>0</v>
      </c>
    </row>
    <row r="7241" spans="9:21" x14ac:dyDescent="0.3">
      <c r="I7241" s="199">
        <v>0</v>
      </c>
      <c r="J7241" s="199">
        <v>0</v>
      </c>
      <c r="K7241" s="199" t="e">
        <f ca="1"/>
        <v>#NAME?</v>
      </c>
      <c r="T7241" s="199">
        <v>0</v>
      </c>
      <c r="U7241" s="199">
        <v>0</v>
      </c>
    </row>
    <row r="7242" spans="9:21" x14ac:dyDescent="0.3">
      <c r="I7242" s="199">
        <v>0</v>
      </c>
      <c r="J7242" s="199">
        <v>0</v>
      </c>
      <c r="K7242" s="199" t="e">
        <f ca="1"/>
        <v>#NAME?</v>
      </c>
      <c r="T7242" s="199">
        <v>0</v>
      </c>
      <c r="U7242" s="199">
        <v>0</v>
      </c>
    </row>
    <row r="7243" spans="9:21" x14ac:dyDescent="0.3">
      <c r="I7243" s="199">
        <v>0</v>
      </c>
      <c r="J7243" s="199">
        <v>0</v>
      </c>
      <c r="K7243" s="199" t="e">
        <f ca="1"/>
        <v>#NAME?</v>
      </c>
      <c r="T7243" s="199">
        <v>0</v>
      </c>
      <c r="U7243" s="199">
        <v>0</v>
      </c>
    </row>
    <row r="7244" spans="9:21" x14ac:dyDescent="0.3">
      <c r="I7244" s="199">
        <v>0</v>
      </c>
      <c r="J7244" s="199">
        <v>0</v>
      </c>
      <c r="K7244" s="199" t="e">
        <f ca="1"/>
        <v>#NAME?</v>
      </c>
      <c r="T7244" s="199">
        <v>0</v>
      </c>
      <c r="U7244" s="199">
        <v>0</v>
      </c>
    </row>
    <row r="7245" spans="9:21" x14ac:dyDescent="0.3">
      <c r="I7245" s="199">
        <v>0</v>
      </c>
      <c r="J7245" s="199">
        <v>0</v>
      </c>
      <c r="K7245" s="199" t="e">
        <f ca="1"/>
        <v>#NAME?</v>
      </c>
      <c r="T7245" s="199">
        <v>0</v>
      </c>
      <c r="U7245" s="199">
        <v>0</v>
      </c>
    </row>
    <row r="7246" spans="9:21" x14ac:dyDescent="0.3">
      <c r="I7246" s="199">
        <v>0</v>
      </c>
      <c r="J7246" s="199">
        <v>0</v>
      </c>
      <c r="K7246" s="199" t="e">
        <f ca="1"/>
        <v>#NAME?</v>
      </c>
      <c r="T7246" s="199">
        <v>0</v>
      </c>
      <c r="U7246" s="199">
        <v>0</v>
      </c>
    </row>
    <row r="7247" spans="9:21" x14ac:dyDescent="0.3">
      <c r="I7247" s="199">
        <v>0</v>
      </c>
      <c r="J7247" s="199">
        <v>0</v>
      </c>
      <c r="K7247" s="199" t="e">
        <f ca="1"/>
        <v>#NAME?</v>
      </c>
      <c r="T7247" s="199">
        <v>0</v>
      </c>
      <c r="U7247" s="199">
        <v>0</v>
      </c>
    </row>
    <row r="7248" spans="9:21" x14ac:dyDescent="0.3">
      <c r="I7248" s="199">
        <v>0</v>
      </c>
      <c r="J7248" s="199">
        <v>0</v>
      </c>
      <c r="K7248" s="199" t="e">
        <f ca="1"/>
        <v>#NAME?</v>
      </c>
      <c r="T7248" s="199">
        <v>0</v>
      </c>
      <c r="U7248" s="199">
        <v>0</v>
      </c>
    </row>
    <row r="7249" spans="9:21" x14ac:dyDescent="0.3">
      <c r="I7249" s="199">
        <v>0</v>
      </c>
      <c r="J7249" s="199">
        <v>0</v>
      </c>
      <c r="K7249" s="199" t="e">
        <f ca="1"/>
        <v>#NAME?</v>
      </c>
      <c r="T7249" s="199">
        <v>0</v>
      </c>
      <c r="U7249" s="199">
        <v>0</v>
      </c>
    </row>
    <row r="7250" spans="9:21" x14ac:dyDescent="0.3">
      <c r="I7250" s="199">
        <v>0</v>
      </c>
      <c r="J7250" s="199">
        <v>0</v>
      </c>
      <c r="K7250" s="199" t="e">
        <f ca="1"/>
        <v>#NAME?</v>
      </c>
      <c r="T7250" s="199">
        <v>0</v>
      </c>
      <c r="U7250" s="199">
        <v>0</v>
      </c>
    </row>
    <row r="7251" spans="9:21" x14ac:dyDescent="0.3">
      <c r="I7251" s="199">
        <v>0</v>
      </c>
      <c r="J7251" s="199">
        <v>0</v>
      </c>
      <c r="K7251" s="199" t="e">
        <f ca="1"/>
        <v>#NAME?</v>
      </c>
      <c r="T7251" s="199">
        <v>0</v>
      </c>
      <c r="U7251" s="199">
        <v>0</v>
      </c>
    </row>
    <row r="7252" spans="9:21" x14ac:dyDescent="0.3">
      <c r="I7252" s="199">
        <v>0</v>
      </c>
      <c r="J7252" s="199">
        <v>0</v>
      </c>
      <c r="K7252" s="199" t="e">
        <f ca="1"/>
        <v>#NAME?</v>
      </c>
      <c r="T7252" s="199">
        <v>0</v>
      </c>
      <c r="U7252" s="199">
        <v>0</v>
      </c>
    </row>
    <row r="7253" spans="9:21" x14ac:dyDescent="0.3">
      <c r="I7253" s="199">
        <v>0</v>
      </c>
      <c r="J7253" s="199">
        <v>0</v>
      </c>
      <c r="K7253" s="199" t="e">
        <f ca="1"/>
        <v>#NAME?</v>
      </c>
      <c r="T7253" s="199">
        <v>0</v>
      </c>
      <c r="U7253" s="199">
        <v>0</v>
      </c>
    </row>
    <row r="7254" spans="9:21" x14ac:dyDescent="0.3">
      <c r="I7254" s="199">
        <v>0</v>
      </c>
      <c r="J7254" s="199">
        <v>0</v>
      </c>
      <c r="K7254" s="199" t="e">
        <f ca="1"/>
        <v>#NAME?</v>
      </c>
      <c r="T7254" s="199">
        <v>0</v>
      </c>
      <c r="U7254" s="199">
        <v>0</v>
      </c>
    </row>
    <row r="7255" spans="9:21" x14ac:dyDescent="0.3">
      <c r="I7255" s="199">
        <v>0</v>
      </c>
      <c r="J7255" s="199">
        <v>0</v>
      </c>
      <c r="K7255" s="199" t="e">
        <f ca="1"/>
        <v>#NAME?</v>
      </c>
      <c r="T7255" s="199">
        <v>0</v>
      </c>
      <c r="U7255" s="199">
        <v>0</v>
      </c>
    </row>
    <row r="7256" spans="9:21" x14ac:dyDescent="0.3">
      <c r="I7256" s="199">
        <v>0</v>
      </c>
      <c r="J7256" s="199">
        <v>0</v>
      </c>
      <c r="K7256" s="199" t="e">
        <f ca="1"/>
        <v>#NAME?</v>
      </c>
      <c r="T7256" s="199">
        <v>0</v>
      </c>
      <c r="U7256" s="199">
        <v>0</v>
      </c>
    </row>
    <row r="7257" spans="9:21" x14ac:dyDescent="0.3">
      <c r="I7257" s="199">
        <v>0</v>
      </c>
      <c r="J7257" s="199">
        <v>0</v>
      </c>
      <c r="K7257" s="199" t="e">
        <f ca="1"/>
        <v>#NAME?</v>
      </c>
      <c r="T7257" s="199">
        <v>0</v>
      </c>
      <c r="U7257" s="199">
        <v>0</v>
      </c>
    </row>
    <row r="7258" spans="9:21" x14ac:dyDescent="0.3">
      <c r="I7258" s="199">
        <v>0</v>
      </c>
      <c r="J7258" s="199">
        <v>0</v>
      </c>
      <c r="K7258" s="199" t="e">
        <f ca="1"/>
        <v>#NAME?</v>
      </c>
      <c r="T7258" s="199">
        <v>0</v>
      </c>
      <c r="U7258" s="199">
        <v>0</v>
      </c>
    </row>
    <row r="7259" spans="9:21" x14ac:dyDescent="0.3">
      <c r="I7259" s="199">
        <v>0</v>
      </c>
      <c r="J7259" s="199">
        <v>0</v>
      </c>
      <c r="K7259" s="199" t="e">
        <f ca="1"/>
        <v>#NAME?</v>
      </c>
      <c r="T7259" s="199">
        <v>0</v>
      </c>
      <c r="U7259" s="199">
        <v>0</v>
      </c>
    </row>
    <row r="7260" spans="9:21" x14ac:dyDescent="0.3">
      <c r="I7260" s="199">
        <v>0</v>
      </c>
      <c r="J7260" s="199">
        <v>0</v>
      </c>
      <c r="K7260" s="199" t="e">
        <f ca="1"/>
        <v>#NAME?</v>
      </c>
      <c r="T7260" s="199">
        <v>0</v>
      </c>
      <c r="U7260" s="199">
        <v>0</v>
      </c>
    </row>
    <row r="7261" spans="9:21" x14ac:dyDescent="0.3">
      <c r="I7261" s="199">
        <v>0</v>
      </c>
      <c r="J7261" s="199">
        <v>0</v>
      </c>
      <c r="K7261" s="199" t="e">
        <f ca="1"/>
        <v>#NAME?</v>
      </c>
      <c r="T7261" s="199">
        <v>0</v>
      </c>
      <c r="U7261" s="199">
        <v>0</v>
      </c>
    </row>
    <row r="7262" spans="9:21" x14ac:dyDescent="0.3">
      <c r="I7262" s="199">
        <v>0</v>
      </c>
      <c r="J7262" s="199">
        <v>0</v>
      </c>
      <c r="K7262" s="199" t="e">
        <f ca="1"/>
        <v>#NAME?</v>
      </c>
      <c r="T7262" s="199">
        <v>0</v>
      </c>
      <c r="U7262" s="199">
        <v>0</v>
      </c>
    </row>
    <row r="7263" spans="9:21" x14ac:dyDescent="0.3">
      <c r="I7263" s="199">
        <v>0</v>
      </c>
      <c r="J7263" s="199">
        <v>0</v>
      </c>
      <c r="K7263" s="199" t="e">
        <f ca="1"/>
        <v>#NAME?</v>
      </c>
      <c r="T7263" s="199">
        <v>0</v>
      </c>
      <c r="U7263" s="199">
        <v>0</v>
      </c>
    </row>
    <row r="7264" spans="9:21" x14ac:dyDescent="0.3">
      <c r="I7264" s="199">
        <v>0</v>
      </c>
      <c r="J7264" s="199">
        <v>0</v>
      </c>
      <c r="K7264" s="199" t="e">
        <f ca="1"/>
        <v>#NAME?</v>
      </c>
      <c r="T7264" s="199">
        <v>0</v>
      </c>
      <c r="U7264" s="199">
        <v>0</v>
      </c>
    </row>
    <row r="7265" spans="9:21" x14ac:dyDescent="0.3">
      <c r="I7265" s="199">
        <v>0</v>
      </c>
      <c r="J7265" s="199">
        <v>0</v>
      </c>
      <c r="K7265" s="199" t="e">
        <f ca="1"/>
        <v>#NAME?</v>
      </c>
      <c r="T7265" s="199">
        <v>0</v>
      </c>
      <c r="U7265" s="199">
        <v>0</v>
      </c>
    </row>
    <row r="7266" spans="9:21" x14ac:dyDescent="0.3">
      <c r="I7266" s="199">
        <v>0</v>
      </c>
      <c r="J7266" s="199">
        <v>0</v>
      </c>
      <c r="K7266" s="199" t="e">
        <f ca="1"/>
        <v>#NAME?</v>
      </c>
      <c r="T7266" s="199">
        <v>0</v>
      </c>
      <c r="U7266" s="199">
        <v>0</v>
      </c>
    </row>
    <row r="7267" spans="9:21" x14ac:dyDescent="0.3">
      <c r="I7267" s="199">
        <v>0</v>
      </c>
      <c r="J7267" s="199">
        <v>0</v>
      </c>
      <c r="K7267" s="199" t="e">
        <f ca="1"/>
        <v>#NAME?</v>
      </c>
      <c r="T7267" s="199">
        <v>0</v>
      </c>
      <c r="U7267" s="199">
        <v>0</v>
      </c>
    </row>
    <row r="7268" spans="9:21" x14ac:dyDescent="0.3">
      <c r="I7268" s="199">
        <v>0</v>
      </c>
      <c r="J7268" s="199">
        <v>0</v>
      </c>
      <c r="K7268" s="199" t="e">
        <f ca="1"/>
        <v>#NAME?</v>
      </c>
      <c r="T7268" s="199">
        <v>0</v>
      </c>
      <c r="U7268" s="199">
        <v>0</v>
      </c>
    </row>
    <row r="7269" spans="9:21" x14ac:dyDescent="0.3">
      <c r="I7269" s="199">
        <v>0</v>
      </c>
      <c r="J7269" s="199">
        <v>0</v>
      </c>
      <c r="K7269" s="199" t="e">
        <f ca="1"/>
        <v>#NAME?</v>
      </c>
      <c r="T7269" s="199">
        <v>0</v>
      </c>
      <c r="U7269" s="199">
        <v>0</v>
      </c>
    </row>
    <row r="7270" spans="9:21" x14ac:dyDescent="0.3">
      <c r="I7270" s="199">
        <v>0</v>
      </c>
      <c r="J7270" s="199">
        <v>0</v>
      </c>
      <c r="K7270" s="199" t="e">
        <f ca="1"/>
        <v>#NAME?</v>
      </c>
      <c r="T7270" s="199">
        <v>0</v>
      </c>
      <c r="U7270" s="199">
        <v>0</v>
      </c>
    </row>
    <row r="7271" spans="9:21" x14ac:dyDescent="0.3">
      <c r="I7271" s="199">
        <v>0</v>
      </c>
      <c r="J7271" s="199">
        <v>0</v>
      </c>
      <c r="K7271" s="199" t="e">
        <f ca="1"/>
        <v>#NAME?</v>
      </c>
      <c r="T7271" s="199">
        <v>0</v>
      </c>
      <c r="U7271" s="199">
        <v>0</v>
      </c>
    </row>
    <row r="7272" spans="9:21" x14ac:dyDescent="0.3">
      <c r="I7272" s="199">
        <v>0</v>
      </c>
      <c r="J7272" s="199">
        <v>0</v>
      </c>
      <c r="K7272" s="199" t="e">
        <f ca="1"/>
        <v>#NAME?</v>
      </c>
      <c r="T7272" s="199">
        <v>0</v>
      </c>
      <c r="U7272" s="199">
        <v>0</v>
      </c>
    </row>
    <row r="7273" spans="9:21" x14ac:dyDescent="0.3">
      <c r="I7273" s="199">
        <v>0</v>
      </c>
      <c r="J7273" s="199">
        <v>0</v>
      </c>
      <c r="K7273" s="199" t="e">
        <f ca="1"/>
        <v>#NAME?</v>
      </c>
      <c r="T7273" s="199">
        <v>0</v>
      </c>
      <c r="U7273" s="199">
        <v>0</v>
      </c>
    </row>
    <row r="7274" spans="9:21" x14ac:dyDescent="0.3">
      <c r="I7274" s="199">
        <v>0</v>
      </c>
      <c r="J7274" s="199">
        <v>0</v>
      </c>
      <c r="K7274" s="199" t="e">
        <f ca="1"/>
        <v>#NAME?</v>
      </c>
      <c r="T7274" s="199">
        <v>0</v>
      </c>
      <c r="U7274" s="199">
        <v>0</v>
      </c>
    </row>
    <row r="7275" spans="9:21" x14ac:dyDescent="0.3">
      <c r="I7275" s="199">
        <v>0</v>
      </c>
      <c r="J7275" s="199">
        <v>0</v>
      </c>
      <c r="K7275" s="199" t="e">
        <f ca="1"/>
        <v>#NAME?</v>
      </c>
      <c r="T7275" s="199">
        <v>0</v>
      </c>
      <c r="U7275" s="199">
        <v>0</v>
      </c>
    </row>
    <row r="7276" spans="9:21" x14ac:dyDescent="0.3">
      <c r="I7276" s="199">
        <v>0</v>
      </c>
      <c r="J7276" s="199">
        <v>0</v>
      </c>
      <c r="K7276" s="199" t="e">
        <f ca="1"/>
        <v>#NAME?</v>
      </c>
      <c r="T7276" s="199">
        <v>0</v>
      </c>
      <c r="U7276" s="199">
        <v>0</v>
      </c>
    </row>
    <row r="7277" spans="9:21" x14ac:dyDescent="0.3">
      <c r="I7277" s="199">
        <v>0</v>
      </c>
      <c r="J7277" s="199">
        <v>0</v>
      </c>
      <c r="K7277" s="199" t="e">
        <f ca="1"/>
        <v>#NAME?</v>
      </c>
      <c r="T7277" s="199">
        <v>0</v>
      </c>
      <c r="U7277" s="199">
        <v>0</v>
      </c>
    </row>
    <row r="7278" spans="9:21" x14ac:dyDescent="0.3">
      <c r="I7278" s="199">
        <v>0</v>
      </c>
      <c r="J7278" s="199">
        <v>0</v>
      </c>
      <c r="K7278" s="199" t="e">
        <f ca="1"/>
        <v>#NAME?</v>
      </c>
      <c r="T7278" s="199">
        <v>0</v>
      </c>
      <c r="U7278" s="199">
        <v>0</v>
      </c>
    </row>
    <row r="7279" spans="9:21" x14ac:dyDescent="0.3">
      <c r="I7279" s="199">
        <v>0</v>
      </c>
      <c r="J7279" s="199">
        <v>0</v>
      </c>
      <c r="K7279" s="199" t="e">
        <f ca="1"/>
        <v>#NAME?</v>
      </c>
      <c r="T7279" s="199">
        <v>0</v>
      </c>
      <c r="U7279" s="199">
        <v>0</v>
      </c>
    </row>
    <row r="7280" spans="9:21" x14ac:dyDescent="0.3">
      <c r="I7280" s="199">
        <v>0</v>
      </c>
      <c r="J7280" s="199">
        <v>0</v>
      </c>
      <c r="K7280" s="199" t="e">
        <f ca="1"/>
        <v>#NAME?</v>
      </c>
      <c r="T7280" s="199">
        <v>0</v>
      </c>
      <c r="U7280" s="199">
        <v>35999.641356905908</v>
      </c>
    </row>
    <row r="7281" spans="9:21" x14ac:dyDescent="0.3">
      <c r="I7281" s="199">
        <v>0</v>
      </c>
      <c r="J7281" s="199">
        <v>0</v>
      </c>
      <c r="K7281" s="199" t="e">
        <f ca="1"/>
        <v>#NAME?</v>
      </c>
      <c r="T7281" s="199">
        <v>0</v>
      </c>
      <c r="U7281" s="199">
        <v>0</v>
      </c>
    </row>
    <row r="7282" spans="9:21" x14ac:dyDescent="0.3">
      <c r="I7282" s="199">
        <v>0</v>
      </c>
      <c r="J7282" s="199">
        <v>0</v>
      </c>
      <c r="K7282" s="199" t="e">
        <f ca="1"/>
        <v>#NAME?</v>
      </c>
      <c r="T7282" s="199">
        <v>0</v>
      </c>
      <c r="U7282" s="199">
        <v>0</v>
      </c>
    </row>
    <row r="7283" spans="9:21" x14ac:dyDescent="0.3">
      <c r="I7283" s="199">
        <v>0</v>
      </c>
      <c r="J7283" s="199">
        <v>0</v>
      </c>
      <c r="K7283" s="199" t="e">
        <f ca="1"/>
        <v>#NAME?</v>
      </c>
      <c r="T7283" s="199">
        <v>0</v>
      </c>
      <c r="U7283" s="199">
        <v>0</v>
      </c>
    </row>
    <row r="7284" spans="9:21" x14ac:dyDescent="0.3">
      <c r="I7284" s="199">
        <v>0</v>
      </c>
      <c r="J7284" s="199">
        <v>0</v>
      </c>
      <c r="K7284" s="199" t="e">
        <f ca="1"/>
        <v>#NAME?</v>
      </c>
      <c r="T7284" s="199">
        <v>0</v>
      </c>
      <c r="U7284" s="199">
        <v>0</v>
      </c>
    </row>
    <row r="7285" spans="9:21" x14ac:dyDescent="0.3">
      <c r="I7285" s="199">
        <v>0</v>
      </c>
      <c r="J7285" s="199">
        <v>0</v>
      </c>
      <c r="K7285" s="199" t="e">
        <f ca="1"/>
        <v>#NAME?</v>
      </c>
      <c r="T7285" s="199">
        <v>0</v>
      </c>
      <c r="U7285" s="199">
        <v>0</v>
      </c>
    </row>
    <row r="7286" spans="9:21" x14ac:dyDescent="0.3">
      <c r="I7286" s="199">
        <v>0</v>
      </c>
      <c r="J7286" s="199">
        <v>0</v>
      </c>
      <c r="K7286" s="199" t="e">
        <f ca="1"/>
        <v>#NAME?</v>
      </c>
      <c r="T7286" s="199">
        <v>0</v>
      </c>
      <c r="U7286" s="199">
        <v>0</v>
      </c>
    </row>
    <row r="7287" spans="9:21" x14ac:dyDescent="0.3">
      <c r="I7287" s="199">
        <v>0</v>
      </c>
      <c r="J7287" s="199">
        <v>0</v>
      </c>
      <c r="K7287" s="199" t="e">
        <f ca="1"/>
        <v>#NAME?</v>
      </c>
      <c r="T7287" s="199">
        <v>0</v>
      </c>
      <c r="U7287" s="199">
        <v>0</v>
      </c>
    </row>
    <row r="7288" spans="9:21" x14ac:dyDescent="0.3">
      <c r="I7288" s="199">
        <v>0</v>
      </c>
      <c r="J7288" s="199">
        <v>0</v>
      </c>
      <c r="K7288" s="199" t="e">
        <f ca="1"/>
        <v>#NAME?</v>
      </c>
      <c r="T7288" s="199">
        <v>0</v>
      </c>
      <c r="U7288" s="199">
        <v>0</v>
      </c>
    </row>
    <row r="7289" spans="9:21" x14ac:dyDescent="0.3">
      <c r="I7289" s="199">
        <v>0</v>
      </c>
      <c r="J7289" s="199">
        <v>0</v>
      </c>
      <c r="K7289" s="199" t="e">
        <f ca="1"/>
        <v>#NAME?</v>
      </c>
      <c r="T7289" s="199">
        <v>0</v>
      </c>
      <c r="U7289" s="199">
        <v>0</v>
      </c>
    </row>
    <row r="7290" spans="9:21" x14ac:dyDescent="0.3">
      <c r="I7290" s="199">
        <v>0</v>
      </c>
      <c r="J7290" s="199">
        <v>0</v>
      </c>
      <c r="K7290" s="199" t="e">
        <f ca="1"/>
        <v>#NAME?</v>
      </c>
      <c r="T7290" s="199">
        <v>0</v>
      </c>
      <c r="U7290" s="199">
        <v>0</v>
      </c>
    </row>
    <row r="7291" spans="9:21" x14ac:dyDescent="0.3">
      <c r="I7291" s="199">
        <v>0</v>
      </c>
      <c r="J7291" s="199">
        <v>0</v>
      </c>
      <c r="K7291" s="199" t="e">
        <f ca="1"/>
        <v>#NAME?</v>
      </c>
      <c r="T7291" s="199">
        <v>0</v>
      </c>
      <c r="U7291" s="199">
        <v>0</v>
      </c>
    </row>
    <row r="7292" spans="9:21" x14ac:dyDescent="0.3">
      <c r="I7292" s="199">
        <v>0</v>
      </c>
      <c r="J7292" s="199">
        <v>0</v>
      </c>
      <c r="K7292" s="199" t="e">
        <f ca="1"/>
        <v>#NAME?</v>
      </c>
      <c r="T7292" s="199">
        <v>0</v>
      </c>
      <c r="U7292" s="199">
        <v>0</v>
      </c>
    </row>
    <row r="7293" spans="9:21" x14ac:dyDescent="0.3">
      <c r="I7293" s="199">
        <v>0</v>
      </c>
      <c r="J7293" s="199">
        <v>0</v>
      </c>
      <c r="K7293" s="199" t="e">
        <f ca="1"/>
        <v>#NAME?</v>
      </c>
      <c r="T7293" s="199">
        <v>0</v>
      </c>
      <c r="U7293" s="199">
        <v>0</v>
      </c>
    </row>
    <row r="7294" spans="9:21" x14ac:dyDescent="0.3">
      <c r="I7294" s="199">
        <v>0</v>
      </c>
      <c r="J7294" s="199">
        <v>0</v>
      </c>
      <c r="K7294" s="199" t="e">
        <f ca="1"/>
        <v>#NAME?</v>
      </c>
      <c r="T7294" s="199">
        <v>0</v>
      </c>
      <c r="U7294" s="199">
        <v>0</v>
      </c>
    </row>
    <row r="7295" spans="9:21" x14ac:dyDescent="0.3">
      <c r="I7295" s="199">
        <v>0</v>
      </c>
      <c r="J7295" s="199">
        <v>0</v>
      </c>
      <c r="K7295" s="199" t="e">
        <f ca="1"/>
        <v>#NAME?</v>
      </c>
      <c r="T7295" s="199">
        <v>0</v>
      </c>
      <c r="U7295" s="199">
        <v>0</v>
      </c>
    </row>
    <row r="7296" spans="9:21" x14ac:dyDescent="0.3">
      <c r="I7296" s="199">
        <v>0</v>
      </c>
      <c r="J7296" s="199">
        <v>0</v>
      </c>
      <c r="K7296" s="199" t="e">
        <f ca="1"/>
        <v>#NAME?</v>
      </c>
      <c r="T7296" s="199">
        <v>0</v>
      </c>
      <c r="U7296" s="199">
        <v>0</v>
      </c>
    </row>
    <row r="7297" spans="9:21" x14ac:dyDescent="0.3">
      <c r="I7297" s="199">
        <v>0</v>
      </c>
      <c r="J7297" s="199">
        <v>0</v>
      </c>
      <c r="K7297" s="199" t="e">
        <f ca="1"/>
        <v>#NAME?</v>
      </c>
      <c r="T7297" s="199">
        <v>0</v>
      </c>
      <c r="U7297" s="199">
        <v>0</v>
      </c>
    </row>
    <row r="7298" spans="9:21" x14ac:dyDescent="0.3">
      <c r="I7298" s="199">
        <v>0</v>
      </c>
      <c r="J7298" s="199">
        <v>0</v>
      </c>
      <c r="K7298" s="199" t="e">
        <f ca="1"/>
        <v>#NAME?</v>
      </c>
      <c r="T7298" s="199">
        <v>0</v>
      </c>
      <c r="U7298" s="199">
        <v>0</v>
      </c>
    </row>
    <row r="7299" spans="9:21" x14ac:dyDescent="0.3">
      <c r="I7299" s="199">
        <v>0</v>
      </c>
      <c r="J7299" s="199">
        <v>0</v>
      </c>
      <c r="K7299" s="199" t="e">
        <f ca="1"/>
        <v>#NAME?</v>
      </c>
      <c r="T7299" s="199">
        <v>0</v>
      </c>
      <c r="U7299" s="199">
        <v>0</v>
      </c>
    </row>
    <row r="7300" spans="9:21" x14ac:dyDescent="0.3">
      <c r="I7300" s="199">
        <v>0</v>
      </c>
      <c r="J7300" s="199">
        <v>0</v>
      </c>
      <c r="K7300" s="199" t="e">
        <f ca="1"/>
        <v>#NAME?</v>
      </c>
      <c r="T7300" s="199">
        <v>0</v>
      </c>
      <c r="U7300" s="199">
        <v>0</v>
      </c>
    </row>
    <row r="7301" spans="9:21" x14ac:dyDescent="0.3">
      <c r="I7301" s="199">
        <v>0</v>
      </c>
      <c r="J7301" s="199">
        <v>0</v>
      </c>
      <c r="K7301" s="199" t="e">
        <f ca="1"/>
        <v>#NAME?</v>
      </c>
      <c r="T7301" s="199">
        <v>0</v>
      </c>
      <c r="U7301" s="199">
        <v>0</v>
      </c>
    </row>
    <row r="7302" spans="9:21" x14ac:dyDescent="0.3">
      <c r="I7302" s="199">
        <v>0</v>
      </c>
      <c r="J7302" s="199">
        <v>0</v>
      </c>
      <c r="K7302" s="199" t="e">
        <f ca="1"/>
        <v>#NAME?</v>
      </c>
      <c r="T7302" s="199">
        <v>0</v>
      </c>
      <c r="U7302" s="199">
        <v>0</v>
      </c>
    </row>
    <row r="7303" spans="9:21" x14ac:dyDescent="0.3">
      <c r="I7303" s="199">
        <v>0</v>
      </c>
      <c r="J7303" s="199">
        <v>0</v>
      </c>
      <c r="K7303" s="199" t="e">
        <f ca="1"/>
        <v>#NAME?</v>
      </c>
      <c r="T7303" s="199">
        <v>0</v>
      </c>
      <c r="U7303" s="199">
        <v>0</v>
      </c>
    </row>
    <row r="7304" spans="9:21" x14ac:dyDescent="0.3">
      <c r="I7304" s="199">
        <v>0</v>
      </c>
      <c r="J7304" s="199">
        <v>0</v>
      </c>
      <c r="K7304" s="199" t="e">
        <f ca="1"/>
        <v>#NAME?</v>
      </c>
      <c r="T7304" s="199">
        <v>0</v>
      </c>
      <c r="U7304" s="199">
        <v>0</v>
      </c>
    </row>
    <row r="7305" spans="9:21" x14ac:dyDescent="0.3">
      <c r="I7305" s="199">
        <v>0</v>
      </c>
      <c r="J7305" s="199">
        <v>0</v>
      </c>
      <c r="K7305" s="199" t="e">
        <f ca="1"/>
        <v>#NAME?</v>
      </c>
      <c r="T7305" s="199">
        <v>0</v>
      </c>
      <c r="U7305" s="199">
        <v>0</v>
      </c>
    </row>
    <row r="7306" spans="9:21" x14ac:dyDescent="0.3">
      <c r="I7306" s="199">
        <v>0</v>
      </c>
      <c r="J7306" s="199">
        <v>0</v>
      </c>
      <c r="K7306" s="199" t="e">
        <f ca="1"/>
        <v>#NAME?</v>
      </c>
      <c r="T7306" s="199">
        <v>0</v>
      </c>
      <c r="U7306" s="199">
        <v>0</v>
      </c>
    </row>
    <row r="7307" spans="9:21" x14ac:dyDescent="0.3">
      <c r="I7307" s="199">
        <v>0</v>
      </c>
      <c r="J7307" s="199">
        <v>0</v>
      </c>
      <c r="K7307" s="199" t="e">
        <f ca="1"/>
        <v>#NAME?</v>
      </c>
      <c r="T7307" s="199">
        <v>0</v>
      </c>
      <c r="U7307" s="199">
        <v>0</v>
      </c>
    </row>
    <row r="7308" spans="9:21" x14ac:dyDescent="0.3">
      <c r="I7308" s="199">
        <v>0</v>
      </c>
      <c r="J7308" s="199">
        <v>0</v>
      </c>
      <c r="K7308" s="199" t="e">
        <f ca="1"/>
        <v>#NAME?</v>
      </c>
      <c r="T7308" s="199">
        <v>0</v>
      </c>
      <c r="U7308" s="199">
        <v>0</v>
      </c>
    </row>
    <row r="7309" spans="9:21" x14ac:dyDescent="0.3">
      <c r="I7309" s="199">
        <v>0</v>
      </c>
      <c r="J7309" s="199">
        <v>0</v>
      </c>
      <c r="K7309" s="199" t="e">
        <f ca="1"/>
        <v>#NAME?</v>
      </c>
      <c r="T7309" s="199">
        <v>0</v>
      </c>
      <c r="U7309" s="199">
        <v>0</v>
      </c>
    </row>
    <row r="7310" spans="9:21" x14ac:dyDescent="0.3">
      <c r="I7310" s="199">
        <v>0</v>
      </c>
      <c r="J7310" s="199">
        <v>0</v>
      </c>
      <c r="K7310" s="199" t="e">
        <f ca="1"/>
        <v>#NAME?</v>
      </c>
      <c r="T7310" s="199">
        <v>0</v>
      </c>
      <c r="U7310" s="199">
        <v>0</v>
      </c>
    </row>
    <row r="7311" spans="9:21" x14ac:dyDescent="0.3">
      <c r="I7311" s="199">
        <v>0</v>
      </c>
      <c r="J7311" s="199">
        <v>0</v>
      </c>
      <c r="K7311" s="199" t="e">
        <f ca="1"/>
        <v>#NAME?</v>
      </c>
      <c r="T7311" s="199">
        <v>0</v>
      </c>
      <c r="U7311" s="199">
        <v>0</v>
      </c>
    </row>
    <row r="7312" spans="9:21" x14ac:dyDescent="0.3">
      <c r="I7312" s="199">
        <v>0</v>
      </c>
      <c r="J7312" s="199">
        <v>0</v>
      </c>
      <c r="K7312" s="199" t="e">
        <f ca="1"/>
        <v>#NAME?</v>
      </c>
      <c r="T7312" s="199">
        <v>0</v>
      </c>
      <c r="U7312" s="199">
        <v>0</v>
      </c>
    </row>
    <row r="7313" spans="9:21" x14ac:dyDescent="0.3">
      <c r="I7313" s="199">
        <v>0</v>
      </c>
      <c r="J7313" s="199">
        <v>0</v>
      </c>
      <c r="K7313" s="199" t="e">
        <f ca="1"/>
        <v>#NAME?</v>
      </c>
      <c r="T7313" s="199">
        <v>0</v>
      </c>
      <c r="U7313" s="199">
        <v>0</v>
      </c>
    </row>
    <row r="7314" spans="9:21" x14ac:dyDescent="0.3">
      <c r="I7314" s="199">
        <v>0</v>
      </c>
      <c r="J7314" s="199">
        <v>0</v>
      </c>
      <c r="K7314" s="199" t="e">
        <f ca="1"/>
        <v>#NAME?</v>
      </c>
      <c r="T7314" s="199">
        <v>0</v>
      </c>
      <c r="U7314" s="199">
        <v>69762.916184729329</v>
      </c>
    </row>
    <row r="7315" spans="9:21" x14ac:dyDescent="0.3">
      <c r="I7315" s="199">
        <v>0</v>
      </c>
      <c r="J7315" s="199">
        <v>0</v>
      </c>
      <c r="K7315" s="199" t="e">
        <f ca="1"/>
        <v>#NAME?</v>
      </c>
      <c r="T7315" s="199">
        <v>0</v>
      </c>
      <c r="U7315" s="199">
        <v>0</v>
      </c>
    </row>
    <row r="7316" spans="9:21" x14ac:dyDescent="0.3">
      <c r="I7316" s="199">
        <v>0</v>
      </c>
      <c r="J7316" s="199">
        <v>0</v>
      </c>
      <c r="K7316" s="199" t="e">
        <f ca="1"/>
        <v>#NAME?</v>
      </c>
      <c r="T7316" s="199">
        <v>0</v>
      </c>
      <c r="U7316" s="199">
        <v>0</v>
      </c>
    </row>
    <row r="7317" spans="9:21" x14ac:dyDescent="0.3">
      <c r="I7317" s="199">
        <v>0</v>
      </c>
      <c r="J7317" s="199">
        <v>0</v>
      </c>
      <c r="K7317" s="199" t="e">
        <f ca="1"/>
        <v>#NAME?</v>
      </c>
      <c r="T7317" s="199">
        <v>0</v>
      </c>
      <c r="U7317" s="199">
        <v>0</v>
      </c>
    </row>
    <row r="7318" spans="9:21" x14ac:dyDescent="0.3">
      <c r="I7318" s="199">
        <v>0</v>
      </c>
      <c r="J7318" s="199">
        <v>0</v>
      </c>
      <c r="K7318" s="199" t="e">
        <f ca="1"/>
        <v>#NAME?</v>
      </c>
      <c r="T7318" s="199">
        <v>0</v>
      </c>
      <c r="U7318" s="199">
        <v>54571.790199872106</v>
      </c>
    </row>
    <row r="7319" spans="9:21" x14ac:dyDescent="0.3">
      <c r="I7319" s="199">
        <v>0</v>
      </c>
      <c r="J7319" s="199">
        <v>0</v>
      </c>
      <c r="K7319" s="199" t="e">
        <f ca="1"/>
        <v>#NAME?</v>
      </c>
      <c r="T7319" s="199">
        <v>0</v>
      </c>
      <c r="U7319" s="199">
        <v>0</v>
      </c>
    </row>
    <row r="7320" spans="9:21" x14ac:dyDescent="0.3">
      <c r="I7320" s="199">
        <v>0</v>
      </c>
      <c r="J7320" s="199">
        <v>0</v>
      </c>
      <c r="K7320" s="199" t="e">
        <f ca="1"/>
        <v>#NAME?</v>
      </c>
      <c r="T7320" s="199">
        <v>0</v>
      </c>
      <c r="U7320" s="199">
        <v>0</v>
      </c>
    </row>
    <row r="7321" spans="9:21" x14ac:dyDescent="0.3">
      <c r="I7321" s="199">
        <v>0</v>
      </c>
      <c r="J7321" s="199">
        <v>0</v>
      </c>
      <c r="K7321" s="199" t="e">
        <f ca="1"/>
        <v>#NAME?</v>
      </c>
      <c r="T7321" s="199">
        <v>0</v>
      </c>
      <c r="U7321" s="199">
        <v>0</v>
      </c>
    </row>
    <row r="7322" spans="9:21" x14ac:dyDescent="0.3">
      <c r="I7322" s="199">
        <v>0</v>
      </c>
      <c r="J7322" s="199">
        <v>0</v>
      </c>
      <c r="K7322" s="199" t="e">
        <f ca="1"/>
        <v>#NAME?</v>
      </c>
      <c r="T7322" s="199">
        <v>0</v>
      </c>
      <c r="U7322" s="199">
        <v>0</v>
      </c>
    </row>
    <row r="7323" spans="9:21" x14ac:dyDescent="0.3">
      <c r="I7323" s="199">
        <v>0</v>
      </c>
      <c r="J7323" s="199">
        <v>0</v>
      </c>
      <c r="K7323" s="199" t="e">
        <f ca="1"/>
        <v>#NAME?</v>
      </c>
      <c r="T7323" s="199">
        <v>0</v>
      </c>
      <c r="U7323" s="199">
        <v>0</v>
      </c>
    </row>
    <row r="7324" spans="9:21" x14ac:dyDescent="0.3">
      <c r="I7324" s="199">
        <v>0</v>
      </c>
      <c r="J7324" s="199">
        <v>0</v>
      </c>
      <c r="K7324" s="199" t="e">
        <f ca="1"/>
        <v>#NAME?</v>
      </c>
      <c r="T7324" s="199">
        <v>0</v>
      </c>
      <c r="U7324" s="199">
        <v>0</v>
      </c>
    </row>
    <row r="7325" spans="9:21" x14ac:dyDescent="0.3">
      <c r="I7325" s="199">
        <v>0</v>
      </c>
      <c r="J7325" s="199">
        <v>0</v>
      </c>
      <c r="K7325" s="199" t="e">
        <f ca="1"/>
        <v>#NAME?</v>
      </c>
      <c r="T7325" s="199">
        <v>0</v>
      </c>
      <c r="U7325" s="199">
        <v>0</v>
      </c>
    </row>
    <row r="7326" spans="9:21" x14ac:dyDescent="0.3">
      <c r="I7326" s="199">
        <v>0</v>
      </c>
      <c r="J7326" s="199">
        <v>0</v>
      </c>
      <c r="K7326" s="199" t="e">
        <f ca="1"/>
        <v>#NAME?</v>
      </c>
      <c r="T7326" s="199">
        <v>0</v>
      </c>
      <c r="U7326" s="199">
        <v>0</v>
      </c>
    </row>
    <row r="7327" spans="9:21" x14ac:dyDescent="0.3">
      <c r="I7327" s="199">
        <v>0</v>
      </c>
      <c r="J7327" s="199">
        <v>0</v>
      </c>
      <c r="K7327" s="199" t="e">
        <f ca="1"/>
        <v>#NAME?</v>
      </c>
      <c r="T7327" s="199">
        <v>0</v>
      </c>
      <c r="U7327" s="199">
        <v>0</v>
      </c>
    </row>
    <row r="7328" spans="9:21" x14ac:dyDescent="0.3">
      <c r="I7328" s="199">
        <v>0</v>
      </c>
      <c r="J7328" s="199">
        <v>0</v>
      </c>
      <c r="K7328" s="199" t="e">
        <f ca="1"/>
        <v>#NAME?</v>
      </c>
      <c r="T7328" s="199">
        <v>0</v>
      </c>
      <c r="U7328" s="199">
        <v>62065.619381777418</v>
      </c>
    </row>
    <row r="7329" spans="9:21" x14ac:dyDescent="0.3">
      <c r="I7329" s="199">
        <v>0</v>
      </c>
      <c r="J7329" s="199">
        <v>0</v>
      </c>
      <c r="K7329" s="199" t="e">
        <f ca="1"/>
        <v>#NAME?</v>
      </c>
      <c r="T7329" s="199">
        <v>0</v>
      </c>
      <c r="U7329" s="199">
        <v>0</v>
      </c>
    </row>
    <row r="7330" spans="9:21" x14ac:dyDescent="0.3">
      <c r="I7330" s="199">
        <v>0</v>
      </c>
      <c r="J7330" s="199">
        <v>0</v>
      </c>
      <c r="K7330" s="199" t="e">
        <f ca="1"/>
        <v>#NAME?</v>
      </c>
      <c r="T7330" s="199">
        <v>0</v>
      </c>
      <c r="U7330" s="199">
        <v>0</v>
      </c>
    </row>
    <row r="7331" spans="9:21" x14ac:dyDescent="0.3">
      <c r="I7331" s="199">
        <v>0</v>
      </c>
      <c r="J7331" s="199">
        <v>0</v>
      </c>
      <c r="K7331" s="199" t="e">
        <f ca="1"/>
        <v>#NAME?</v>
      </c>
      <c r="T7331" s="199">
        <v>0</v>
      </c>
      <c r="U7331" s="199">
        <v>171433.11698385264</v>
      </c>
    </row>
    <row r="7332" spans="9:21" x14ac:dyDescent="0.3">
      <c r="I7332" s="199">
        <v>0</v>
      </c>
      <c r="J7332" s="199">
        <v>0</v>
      </c>
      <c r="K7332" s="199" t="e">
        <f ca="1"/>
        <v>#NAME?</v>
      </c>
      <c r="T7332" s="199">
        <v>0</v>
      </c>
      <c r="U7332" s="199">
        <v>0</v>
      </c>
    </row>
    <row r="7333" spans="9:21" x14ac:dyDescent="0.3">
      <c r="I7333" s="199">
        <v>0</v>
      </c>
      <c r="J7333" s="199">
        <v>0</v>
      </c>
      <c r="K7333" s="199" t="e">
        <f ca="1"/>
        <v>#NAME?</v>
      </c>
      <c r="T7333" s="199">
        <v>0</v>
      </c>
      <c r="U7333" s="199">
        <v>0</v>
      </c>
    </row>
    <row r="7334" spans="9:21" x14ac:dyDescent="0.3">
      <c r="I7334" s="199">
        <v>0</v>
      </c>
      <c r="J7334" s="199">
        <v>0</v>
      </c>
      <c r="K7334" s="199" t="e">
        <f ca="1"/>
        <v>#NAME?</v>
      </c>
      <c r="T7334" s="199">
        <v>0</v>
      </c>
      <c r="U7334" s="199">
        <v>0</v>
      </c>
    </row>
    <row r="7335" spans="9:21" x14ac:dyDescent="0.3">
      <c r="I7335" s="199">
        <v>0</v>
      </c>
      <c r="J7335" s="199">
        <v>0</v>
      </c>
      <c r="K7335" s="199" t="e">
        <f ca="1"/>
        <v>#NAME?</v>
      </c>
      <c r="T7335" s="199">
        <v>0</v>
      </c>
      <c r="U7335" s="199">
        <v>0</v>
      </c>
    </row>
    <row r="7336" spans="9:21" x14ac:dyDescent="0.3">
      <c r="I7336" s="199">
        <v>0</v>
      </c>
      <c r="J7336" s="199">
        <v>0</v>
      </c>
      <c r="K7336" s="199" t="e">
        <f ca="1"/>
        <v>#NAME?</v>
      </c>
      <c r="T7336" s="199">
        <v>0</v>
      </c>
      <c r="U7336" s="199">
        <v>0</v>
      </c>
    </row>
    <row r="7337" spans="9:21" x14ac:dyDescent="0.3">
      <c r="I7337" s="199">
        <v>0</v>
      </c>
      <c r="J7337" s="199">
        <v>0</v>
      </c>
      <c r="K7337" s="199" t="e">
        <f ca="1"/>
        <v>#NAME?</v>
      </c>
      <c r="T7337" s="199">
        <v>0</v>
      </c>
      <c r="U7337" s="199">
        <v>0</v>
      </c>
    </row>
    <row r="7338" spans="9:21" x14ac:dyDescent="0.3">
      <c r="I7338" s="199">
        <v>0</v>
      </c>
      <c r="J7338" s="199">
        <v>0</v>
      </c>
      <c r="K7338" s="199" t="e">
        <f ca="1"/>
        <v>#NAME?</v>
      </c>
      <c r="T7338" s="199">
        <v>0</v>
      </c>
      <c r="U7338" s="199">
        <v>0</v>
      </c>
    </row>
    <row r="7339" spans="9:21" x14ac:dyDescent="0.3">
      <c r="I7339" s="199">
        <v>0</v>
      </c>
      <c r="J7339" s="199">
        <v>0</v>
      </c>
      <c r="K7339" s="199" t="e">
        <f ca="1"/>
        <v>#NAME?</v>
      </c>
      <c r="T7339" s="199">
        <v>0</v>
      </c>
      <c r="U7339" s="199">
        <v>0</v>
      </c>
    </row>
    <row r="7340" spans="9:21" x14ac:dyDescent="0.3">
      <c r="I7340" s="199">
        <v>0</v>
      </c>
      <c r="J7340" s="199">
        <v>0</v>
      </c>
      <c r="K7340" s="199" t="e">
        <f ca="1"/>
        <v>#NAME?</v>
      </c>
      <c r="T7340" s="199">
        <v>0</v>
      </c>
      <c r="U7340" s="199">
        <v>0</v>
      </c>
    </row>
    <row r="7341" spans="9:21" x14ac:dyDescent="0.3">
      <c r="I7341" s="199">
        <v>0</v>
      </c>
      <c r="J7341" s="199">
        <v>0</v>
      </c>
      <c r="K7341" s="199" t="e">
        <f ca="1"/>
        <v>#NAME?</v>
      </c>
      <c r="T7341" s="199">
        <v>0</v>
      </c>
      <c r="U7341" s="199">
        <v>0</v>
      </c>
    </row>
    <row r="7342" spans="9:21" x14ac:dyDescent="0.3">
      <c r="I7342" s="199">
        <v>0</v>
      </c>
      <c r="J7342" s="199">
        <v>0</v>
      </c>
      <c r="K7342" s="199" t="e">
        <f ca="1"/>
        <v>#NAME?</v>
      </c>
      <c r="T7342" s="199">
        <v>0</v>
      </c>
      <c r="U7342" s="199">
        <v>0</v>
      </c>
    </row>
    <row r="7343" spans="9:21" x14ac:dyDescent="0.3">
      <c r="I7343" s="199">
        <v>0</v>
      </c>
      <c r="J7343" s="199">
        <v>0</v>
      </c>
      <c r="K7343" s="199" t="e">
        <f ca="1"/>
        <v>#NAME?</v>
      </c>
      <c r="T7343" s="199">
        <v>0</v>
      </c>
      <c r="U7343" s="199">
        <v>0</v>
      </c>
    </row>
    <row r="7344" spans="9:21" x14ac:dyDescent="0.3">
      <c r="I7344" s="199">
        <v>0</v>
      </c>
      <c r="J7344" s="199">
        <v>0</v>
      </c>
      <c r="K7344" s="199" t="e">
        <f ca="1"/>
        <v>#NAME?</v>
      </c>
      <c r="T7344" s="199">
        <v>0</v>
      </c>
      <c r="U7344" s="199">
        <v>0</v>
      </c>
    </row>
    <row r="7345" spans="9:21" x14ac:dyDescent="0.3">
      <c r="I7345" s="199">
        <v>0</v>
      </c>
      <c r="J7345" s="199">
        <v>0</v>
      </c>
      <c r="K7345" s="199" t="e">
        <f ca="1"/>
        <v>#NAME?</v>
      </c>
      <c r="T7345" s="199">
        <v>0</v>
      </c>
      <c r="U7345" s="199">
        <v>0</v>
      </c>
    </row>
    <row r="7346" spans="9:21" x14ac:dyDescent="0.3">
      <c r="I7346" s="199">
        <v>0</v>
      </c>
      <c r="J7346" s="199">
        <v>0</v>
      </c>
      <c r="K7346" s="199" t="e">
        <f ca="1"/>
        <v>#NAME?</v>
      </c>
      <c r="T7346" s="199">
        <v>0</v>
      </c>
      <c r="U7346" s="199">
        <v>0</v>
      </c>
    </row>
    <row r="7347" spans="9:21" x14ac:dyDescent="0.3">
      <c r="I7347" s="199">
        <v>0</v>
      </c>
      <c r="J7347" s="199">
        <v>0</v>
      </c>
      <c r="K7347" s="199" t="e">
        <f ca="1"/>
        <v>#NAME?</v>
      </c>
      <c r="T7347" s="199">
        <v>0</v>
      </c>
      <c r="U7347" s="199">
        <v>0</v>
      </c>
    </row>
    <row r="7348" spans="9:21" x14ac:dyDescent="0.3">
      <c r="I7348" s="199">
        <v>0</v>
      </c>
      <c r="J7348" s="199">
        <v>0</v>
      </c>
      <c r="K7348" s="199" t="e">
        <f ca="1"/>
        <v>#NAME?</v>
      </c>
      <c r="T7348" s="199">
        <v>0</v>
      </c>
      <c r="U7348" s="199">
        <v>0</v>
      </c>
    </row>
    <row r="7349" spans="9:21" x14ac:dyDescent="0.3">
      <c r="I7349" s="199">
        <v>0</v>
      </c>
      <c r="J7349" s="199">
        <v>0</v>
      </c>
      <c r="K7349" s="199" t="e">
        <f ca="1"/>
        <v>#NAME?</v>
      </c>
      <c r="T7349" s="199">
        <v>0</v>
      </c>
      <c r="U7349" s="199">
        <v>0</v>
      </c>
    </row>
    <row r="7350" spans="9:21" x14ac:dyDescent="0.3">
      <c r="I7350" s="199">
        <v>0</v>
      </c>
      <c r="J7350" s="199">
        <v>0</v>
      </c>
      <c r="K7350" s="199" t="e">
        <f ca="1"/>
        <v>#NAME?</v>
      </c>
      <c r="T7350" s="199">
        <v>0</v>
      </c>
      <c r="U7350" s="199">
        <v>0</v>
      </c>
    </row>
    <row r="7351" spans="9:21" x14ac:dyDescent="0.3">
      <c r="I7351" s="199">
        <v>0</v>
      </c>
      <c r="J7351" s="199">
        <v>0</v>
      </c>
      <c r="K7351" s="199" t="e">
        <f ca="1"/>
        <v>#NAME?</v>
      </c>
      <c r="T7351" s="199">
        <v>0</v>
      </c>
      <c r="U7351" s="199">
        <v>0</v>
      </c>
    </row>
    <row r="7352" spans="9:21" x14ac:dyDescent="0.3">
      <c r="I7352" s="199">
        <v>0</v>
      </c>
      <c r="J7352" s="199">
        <v>0</v>
      </c>
      <c r="K7352" s="199" t="e">
        <f ca="1"/>
        <v>#NAME?</v>
      </c>
      <c r="T7352" s="199">
        <v>0</v>
      </c>
      <c r="U7352" s="199">
        <v>0</v>
      </c>
    </row>
    <row r="7353" spans="9:21" x14ac:dyDescent="0.3">
      <c r="I7353" s="199">
        <v>0</v>
      </c>
      <c r="J7353" s="199">
        <v>0</v>
      </c>
      <c r="K7353" s="199" t="e">
        <f ca="1"/>
        <v>#NAME?</v>
      </c>
      <c r="T7353" s="199">
        <v>0</v>
      </c>
      <c r="U7353" s="199">
        <v>0</v>
      </c>
    </row>
    <row r="7354" spans="9:21" x14ac:dyDescent="0.3">
      <c r="I7354" s="199">
        <v>0</v>
      </c>
      <c r="J7354" s="199">
        <v>0</v>
      </c>
      <c r="K7354" s="199" t="e">
        <f ca="1"/>
        <v>#NAME?</v>
      </c>
      <c r="T7354" s="199">
        <v>0</v>
      </c>
      <c r="U7354" s="199">
        <v>0</v>
      </c>
    </row>
    <row r="7355" spans="9:21" x14ac:dyDescent="0.3">
      <c r="I7355" s="199">
        <v>0</v>
      </c>
      <c r="J7355" s="199">
        <v>0</v>
      </c>
      <c r="K7355" s="199" t="e">
        <f ca="1"/>
        <v>#NAME?</v>
      </c>
      <c r="T7355" s="199">
        <v>0</v>
      </c>
      <c r="U7355" s="199">
        <v>0</v>
      </c>
    </row>
    <row r="7356" spans="9:21" x14ac:dyDescent="0.3">
      <c r="I7356" s="199">
        <v>0</v>
      </c>
      <c r="J7356" s="199">
        <v>0</v>
      </c>
      <c r="K7356" s="199" t="e">
        <f ca="1"/>
        <v>#NAME?</v>
      </c>
      <c r="T7356" s="199">
        <v>0</v>
      </c>
      <c r="U7356" s="199">
        <v>0</v>
      </c>
    </row>
    <row r="7357" spans="9:21" x14ac:dyDescent="0.3">
      <c r="I7357" s="199">
        <v>0</v>
      </c>
      <c r="J7357" s="199">
        <v>0</v>
      </c>
      <c r="K7357" s="199" t="e">
        <f ca="1"/>
        <v>#NAME?</v>
      </c>
      <c r="T7357" s="199">
        <v>0</v>
      </c>
      <c r="U7357" s="199">
        <v>0</v>
      </c>
    </row>
    <row r="7358" spans="9:21" x14ac:dyDescent="0.3">
      <c r="I7358" s="199">
        <v>0</v>
      </c>
      <c r="J7358" s="199">
        <v>0</v>
      </c>
      <c r="K7358" s="199" t="e">
        <f ca="1"/>
        <v>#NAME?</v>
      </c>
      <c r="T7358" s="199">
        <v>0</v>
      </c>
      <c r="U7358" s="199">
        <v>0</v>
      </c>
    </row>
    <row r="7359" spans="9:21" x14ac:dyDescent="0.3">
      <c r="I7359" s="199">
        <v>40807.302433732431</v>
      </c>
      <c r="J7359" s="199">
        <v>0</v>
      </c>
      <c r="K7359" s="199" t="e">
        <f ca="1"/>
        <v>#NAME?</v>
      </c>
      <c r="T7359" s="199">
        <v>40807.302433732431</v>
      </c>
      <c r="U7359" s="199">
        <v>0</v>
      </c>
    </row>
    <row r="7360" spans="9:21" x14ac:dyDescent="0.3">
      <c r="I7360" s="199">
        <v>0</v>
      </c>
      <c r="J7360" s="199">
        <v>0</v>
      </c>
      <c r="K7360" s="199" t="e">
        <f ca="1"/>
        <v>#NAME?</v>
      </c>
      <c r="T7360" s="199">
        <v>0</v>
      </c>
      <c r="U7360" s="199">
        <v>0</v>
      </c>
    </row>
    <row r="7361" spans="9:21" x14ac:dyDescent="0.3">
      <c r="I7361" s="199">
        <v>0</v>
      </c>
      <c r="J7361" s="199">
        <v>0</v>
      </c>
      <c r="K7361" s="199" t="e">
        <f ca="1"/>
        <v>#NAME?</v>
      </c>
      <c r="T7361" s="199">
        <v>0</v>
      </c>
      <c r="U7361" s="199">
        <v>7582.5886226169241</v>
      </c>
    </row>
    <row r="7362" spans="9:21" x14ac:dyDescent="0.3">
      <c r="I7362" s="199">
        <v>0</v>
      </c>
      <c r="J7362" s="199">
        <v>0</v>
      </c>
      <c r="K7362" s="199" t="e">
        <f ca="1"/>
        <v>#NAME?</v>
      </c>
      <c r="T7362" s="199">
        <v>0</v>
      </c>
      <c r="U7362" s="199">
        <v>0</v>
      </c>
    </row>
    <row r="7363" spans="9:21" x14ac:dyDescent="0.3">
      <c r="I7363" s="199">
        <v>0</v>
      </c>
      <c r="J7363" s="199">
        <v>0</v>
      </c>
      <c r="K7363" s="199" t="e">
        <f ca="1"/>
        <v>#NAME?</v>
      </c>
      <c r="T7363" s="199">
        <v>0</v>
      </c>
      <c r="U7363" s="199">
        <v>0</v>
      </c>
    </row>
    <row r="7364" spans="9:21" x14ac:dyDescent="0.3">
      <c r="I7364" s="199">
        <v>0</v>
      </c>
      <c r="J7364" s="199">
        <v>0</v>
      </c>
      <c r="K7364" s="199" t="e">
        <f ca="1"/>
        <v>#NAME?</v>
      </c>
      <c r="T7364" s="199">
        <v>0</v>
      </c>
      <c r="U7364" s="199">
        <v>0</v>
      </c>
    </row>
    <row r="7365" spans="9:21" x14ac:dyDescent="0.3">
      <c r="I7365" s="199">
        <v>0</v>
      </c>
      <c r="J7365" s="199">
        <v>0</v>
      </c>
      <c r="K7365" s="199" t="e">
        <f ca="1"/>
        <v>#NAME?</v>
      </c>
      <c r="T7365" s="199">
        <v>0</v>
      </c>
      <c r="U7365" s="199">
        <v>0</v>
      </c>
    </row>
    <row r="7366" spans="9:21" x14ac:dyDescent="0.3">
      <c r="I7366" s="199">
        <v>0</v>
      </c>
      <c r="J7366" s="199">
        <v>0</v>
      </c>
      <c r="K7366" s="199" t="e">
        <f ca="1"/>
        <v>#NAME?</v>
      </c>
      <c r="T7366" s="199">
        <v>0</v>
      </c>
      <c r="U7366" s="199">
        <v>0</v>
      </c>
    </row>
    <row r="7367" spans="9:21" x14ac:dyDescent="0.3">
      <c r="I7367" s="199">
        <v>0</v>
      </c>
      <c r="J7367" s="199">
        <v>0</v>
      </c>
      <c r="K7367" s="199" t="e">
        <f ca="1"/>
        <v>#NAME?</v>
      </c>
      <c r="T7367" s="199">
        <v>0</v>
      </c>
      <c r="U7367" s="199">
        <v>0</v>
      </c>
    </row>
    <row r="7368" spans="9:21" x14ac:dyDescent="0.3">
      <c r="I7368" s="199">
        <v>0</v>
      </c>
      <c r="J7368" s="199">
        <v>0</v>
      </c>
      <c r="K7368" s="199" t="e">
        <f ca="1"/>
        <v>#NAME?</v>
      </c>
      <c r="T7368" s="199">
        <v>0</v>
      </c>
      <c r="U7368" s="199">
        <v>0</v>
      </c>
    </row>
    <row r="7369" spans="9:21" x14ac:dyDescent="0.3">
      <c r="I7369" s="199">
        <v>0</v>
      </c>
      <c r="J7369" s="199">
        <v>0</v>
      </c>
      <c r="K7369" s="199" t="e">
        <f ca="1"/>
        <v>#NAME?</v>
      </c>
      <c r="T7369" s="199">
        <v>0</v>
      </c>
      <c r="U7369" s="199">
        <v>0</v>
      </c>
    </row>
    <row r="7370" spans="9:21" x14ac:dyDescent="0.3">
      <c r="I7370" s="199">
        <v>0</v>
      </c>
      <c r="J7370" s="199">
        <v>0</v>
      </c>
      <c r="K7370" s="199" t="e">
        <f ca="1"/>
        <v>#NAME?</v>
      </c>
      <c r="T7370" s="199">
        <v>0</v>
      </c>
      <c r="U7370" s="199">
        <v>0</v>
      </c>
    </row>
    <row r="7371" spans="9:21" x14ac:dyDescent="0.3">
      <c r="I7371" s="199">
        <v>0</v>
      </c>
      <c r="J7371" s="199">
        <v>0</v>
      </c>
      <c r="K7371" s="199" t="e">
        <f ca="1"/>
        <v>#NAME?</v>
      </c>
      <c r="T7371" s="199">
        <v>0</v>
      </c>
      <c r="U7371" s="199">
        <v>0</v>
      </c>
    </row>
    <row r="7372" spans="9:21" x14ac:dyDescent="0.3">
      <c r="I7372" s="199">
        <v>0</v>
      </c>
      <c r="J7372" s="199">
        <v>0</v>
      </c>
      <c r="K7372" s="199" t="e">
        <f ca="1"/>
        <v>#NAME?</v>
      </c>
      <c r="T7372" s="199">
        <v>0</v>
      </c>
      <c r="U7372" s="199">
        <v>0</v>
      </c>
    </row>
    <row r="7373" spans="9:21" x14ac:dyDescent="0.3">
      <c r="I7373" s="199">
        <v>0</v>
      </c>
      <c r="J7373" s="199">
        <v>0</v>
      </c>
      <c r="K7373" s="199" t="e">
        <f ca="1"/>
        <v>#NAME?</v>
      </c>
      <c r="T7373" s="199">
        <v>0</v>
      </c>
      <c r="U7373" s="199">
        <v>0</v>
      </c>
    </row>
    <row r="7374" spans="9:21" x14ac:dyDescent="0.3">
      <c r="I7374" s="199">
        <v>0</v>
      </c>
      <c r="J7374" s="199">
        <v>0</v>
      </c>
      <c r="K7374" s="199" t="e">
        <f ca="1"/>
        <v>#NAME?</v>
      </c>
      <c r="T7374" s="199">
        <v>0</v>
      </c>
      <c r="U7374" s="199">
        <v>0</v>
      </c>
    </row>
    <row r="7375" spans="9:21" x14ac:dyDescent="0.3">
      <c r="I7375" s="199">
        <v>0</v>
      </c>
      <c r="J7375" s="199">
        <v>0</v>
      </c>
      <c r="K7375" s="199" t="e">
        <f ca="1"/>
        <v>#NAME?</v>
      </c>
      <c r="T7375" s="199">
        <v>0</v>
      </c>
      <c r="U7375" s="199">
        <v>0</v>
      </c>
    </row>
    <row r="7376" spans="9:21" x14ac:dyDescent="0.3">
      <c r="I7376" s="199">
        <v>0</v>
      </c>
      <c r="J7376" s="199">
        <v>0</v>
      </c>
      <c r="K7376" s="199" t="e">
        <f ca="1"/>
        <v>#NAME?</v>
      </c>
      <c r="T7376" s="199">
        <v>0</v>
      </c>
      <c r="U7376" s="199">
        <v>0</v>
      </c>
    </row>
    <row r="7377" spans="9:21" x14ac:dyDescent="0.3">
      <c r="I7377" s="199">
        <v>0</v>
      </c>
      <c r="J7377" s="199">
        <v>0</v>
      </c>
      <c r="K7377" s="199" t="e">
        <f ca="1"/>
        <v>#NAME?</v>
      </c>
      <c r="T7377" s="199">
        <v>0</v>
      </c>
      <c r="U7377" s="199">
        <v>0</v>
      </c>
    </row>
    <row r="7378" spans="9:21" x14ac:dyDescent="0.3">
      <c r="I7378" s="199">
        <v>0</v>
      </c>
      <c r="J7378" s="199">
        <v>0</v>
      </c>
      <c r="K7378" s="199" t="e">
        <f ca="1"/>
        <v>#NAME?</v>
      </c>
      <c r="T7378" s="199">
        <v>0</v>
      </c>
      <c r="U7378" s="199">
        <v>0</v>
      </c>
    </row>
    <row r="7379" spans="9:21" x14ac:dyDescent="0.3">
      <c r="I7379" s="199">
        <v>0</v>
      </c>
      <c r="J7379" s="199">
        <v>0</v>
      </c>
      <c r="K7379" s="199" t="e">
        <f ca="1"/>
        <v>#NAME?</v>
      </c>
      <c r="T7379" s="199">
        <v>0</v>
      </c>
      <c r="U7379" s="199">
        <v>0</v>
      </c>
    </row>
    <row r="7380" spans="9:21" x14ac:dyDescent="0.3">
      <c r="I7380" s="199">
        <v>0</v>
      </c>
      <c r="J7380" s="199">
        <v>0</v>
      </c>
      <c r="K7380" s="199" t="e">
        <f ca="1"/>
        <v>#NAME?</v>
      </c>
      <c r="T7380" s="199">
        <v>0</v>
      </c>
      <c r="U7380" s="199">
        <v>0</v>
      </c>
    </row>
    <row r="7381" spans="9:21" x14ac:dyDescent="0.3">
      <c r="I7381" s="199">
        <v>0</v>
      </c>
      <c r="J7381" s="199">
        <v>0</v>
      </c>
      <c r="K7381" s="199" t="e">
        <f ca="1"/>
        <v>#NAME?</v>
      </c>
      <c r="T7381" s="199">
        <v>0</v>
      </c>
      <c r="U7381" s="199">
        <v>0</v>
      </c>
    </row>
    <row r="7382" spans="9:21" x14ac:dyDescent="0.3">
      <c r="I7382" s="199">
        <v>0</v>
      </c>
      <c r="J7382" s="199">
        <v>0</v>
      </c>
      <c r="K7382" s="199" t="e">
        <f ca="1"/>
        <v>#NAME?</v>
      </c>
      <c r="T7382" s="199">
        <v>0</v>
      </c>
      <c r="U7382" s="199">
        <v>0</v>
      </c>
    </row>
    <row r="7383" spans="9:21" x14ac:dyDescent="0.3">
      <c r="I7383" s="199">
        <v>0</v>
      </c>
      <c r="J7383" s="199">
        <v>0</v>
      </c>
      <c r="K7383" s="199" t="e">
        <f ca="1"/>
        <v>#NAME?</v>
      </c>
      <c r="T7383" s="199">
        <v>0</v>
      </c>
      <c r="U7383" s="199">
        <v>0</v>
      </c>
    </row>
    <row r="7384" spans="9:21" x14ac:dyDescent="0.3">
      <c r="I7384" s="199">
        <v>0</v>
      </c>
      <c r="J7384" s="199">
        <v>0</v>
      </c>
      <c r="K7384" s="199" t="e">
        <f ca="1"/>
        <v>#NAME?</v>
      </c>
      <c r="T7384" s="199">
        <v>0</v>
      </c>
      <c r="U7384" s="199">
        <v>0</v>
      </c>
    </row>
    <row r="7385" spans="9:21" x14ac:dyDescent="0.3">
      <c r="I7385" s="199">
        <v>0</v>
      </c>
      <c r="J7385" s="199">
        <v>0</v>
      </c>
      <c r="K7385" s="199" t="e">
        <f ca="1"/>
        <v>#NAME?</v>
      </c>
      <c r="T7385" s="199">
        <v>0</v>
      </c>
      <c r="U7385" s="199">
        <v>0</v>
      </c>
    </row>
    <row r="7386" spans="9:21" x14ac:dyDescent="0.3">
      <c r="I7386" s="199">
        <v>0</v>
      </c>
      <c r="J7386" s="199">
        <v>0</v>
      </c>
      <c r="K7386" s="199" t="e">
        <f ca="1"/>
        <v>#NAME?</v>
      </c>
      <c r="T7386" s="199">
        <v>0</v>
      </c>
      <c r="U7386" s="199">
        <v>0</v>
      </c>
    </row>
    <row r="7387" spans="9:21" x14ac:dyDescent="0.3">
      <c r="I7387" s="199">
        <v>0</v>
      </c>
      <c r="J7387" s="199">
        <v>0</v>
      </c>
      <c r="K7387" s="199" t="e">
        <f ca="1"/>
        <v>#NAME?</v>
      </c>
      <c r="T7387" s="199">
        <v>0</v>
      </c>
      <c r="U7387" s="199">
        <v>0</v>
      </c>
    </row>
    <row r="7388" spans="9:21" x14ac:dyDescent="0.3">
      <c r="I7388" s="199">
        <v>0</v>
      </c>
      <c r="J7388" s="199">
        <v>0</v>
      </c>
      <c r="K7388" s="199" t="e">
        <f ca="1"/>
        <v>#NAME?</v>
      </c>
      <c r="T7388" s="199">
        <v>0</v>
      </c>
      <c r="U7388" s="199">
        <v>0</v>
      </c>
    </row>
    <row r="7389" spans="9:21" x14ac:dyDescent="0.3">
      <c r="I7389" s="199">
        <v>0</v>
      </c>
      <c r="J7389" s="199">
        <v>0</v>
      </c>
      <c r="K7389" s="199" t="e">
        <f ca="1"/>
        <v>#NAME?</v>
      </c>
      <c r="T7389" s="199">
        <v>0</v>
      </c>
      <c r="U7389" s="199">
        <v>0</v>
      </c>
    </row>
    <row r="7390" spans="9:21" x14ac:dyDescent="0.3">
      <c r="I7390" s="199">
        <v>0</v>
      </c>
      <c r="J7390" s="199">
        <v>0</v>
      </c>
      <c r="K7390" s="199" t="e">
        <f ca="1"/>
        <v>#NAME?</v>
      </c>
      <c r="T7390" s="199">
        <v>0</v>
      </c>
      <c r="U7390" s="199">
        <v>0</v>
      </c>
    </row>
    <row r="7391" spans="9:21" x14ac:dyDescent="0.3">
      <c r="I7391" s="199">
        <v>0</v>
      </c>
      <c r="J7391" s="199">
        <v>0</v>
      </c>
      <c r="K7391" s="199" t="e">
        <f ca="1"/>
        <v>#NAME?</v>
      </c>
      <c r="T7391" s="199">
        <v>0</v>
      </c>
      <c r="U7391" s="199">
        <v>0</v>
      </c>
    </row>
    <row r="7392" spans="9:21" x14ac:dyDescent="0.3">
      <c r="I7392" s="199">
        <v>0</v>
      </c>
      <c r="J7392" s="199">
        <v>0</v>
      </c>
      <c r="K7392" s="199" t="e">
        <f ca="1"/>
        <v>#NAME?</v>
      </c>
      <c r="T7392" s="199">
        <v>0</v>
      </c>
      <c r="U7392" s="199">
        <v>0</v>
      </c>
    </row>
    <row r="7393" spans="9:21" x14ac:dyDescent="0.3">
      <c r="I7393" s="199">
        <v>0</v>
      </c>
      <c r="J7393" s="199">
        <v>0</v>
      </c>
      <c r="K7393" s="199" t="e">
        <f ca="1"/>
        <v>#NAME?</v>
      </c>
      <c r="T7393" s="199">
        <v>0</v>
      </c>
      <c r="U7393" s="199">
        <v>0</v>
      </c>
    </row>
    <row r="7394" spans="9:21" x14ac:dyDescent="0.3">
      <c r="I7394" s="199">
        <v>0</v>
      </c>
      <c r="J7394" s="199">
        <v>0</v>
      </c>
      <c r="K7394" s="199" t="e">
        <f ca="1"/>
        <v>#NAME?</v>
      </c>
      <c r="T7394" s="199">
        <v>0</v>
      </c>
      <c r="U7394" s="199">
        <v>0</v>
      </c>
    </row>
    <row r="7395" spans="9:21" x14ac:dyDescent="0.3">
      <c r="I7395" s="199">
        <v>0</v>
      </c>
      <c r="J7395" s="199">
        <v>0</v>
      </c>
      <c r="K7395" s="199" t="e">
        <f ca="1"/>
        <v>#NAME?</v>
      </c>
      <c r="T7395" s="199">
        <v>0</v>
      </c>
      <c r="U7395" s="199">
        <v>0</v>
      </c>
    </row>
    <row r="7396" spans="9:21" x14ac:dyDescent="0.3">
      <c r="I7396" s="199">
        <v>0</v>
      </c>
      <c r="J7396" s="199">
        <v>0</v>
      </c>
      <c r="K7396" s="199" t="e">
        <f ca="1"/>
        <v>#NAME?</v>
      </c>
      <c r="T7396" s="199">
        <v>0</v>
      </c>
      <c r="U7396" s="199">
        <v>0</v>
      </c>
    </row>
    <row r="7397" spans="9:21" x14ac:dyDescent="0.3">
      <c r="I7397" s="199">
        <v>0</v>
      </c>
      <c r="J7397" s="199">
        <v>0</v>
      </c>
      <c r="K7397" s="199" t="e">
        <f ca="1"/>
        <v>#NAME?</v>
      </c>
      <c r="T7397" s="199">
        <v>0</v>
      </c>
      <c r="U7397" s="199">
        <v>0</v>
      </c>
    </row>
    <row r="7398" spans="9:21" x14ac:dyDescent="0.3">
      <c r="I7398" s="199">
        <v>0</v>
      </c>
      <c r="J7398" s="199">
        <v>0</v>
      </c>
      <c r="K7398" s="199" t="e">
        <f ca="1"/>
        <v>#NAME?</v>
      </c>
      <c r="T7398" s="199">
        <v>0</v>
      </c>
      <c r="U7398" s="199">
        <v>0</v>
      </c>
    </row>
    <row r="7399" spans="9:21" x14ac:dyDescent="0.3">
      <c r="I7399" s="199">
        <v>0</v>
      </c>
      <c r="J7399" s="199">
        <v>0</v>
      </c>
      <c r="K7399" s="199" t="e">
        <f ca="1"/>
        <v>#NAME?</v>
      </c>
      <c r="T7399" s="199">
        <v>0</v>
      </c>
      <c r="U7399" s="199">
        <v>0</v>
      </c>
    </row>
    <row r="7400" spans="9:21" x14ac:dyDescent="0.3">
      <c r="I7400" s="199">
        <v>0</v>
      </c>
      <c r="J7400" s="199">
        <v>0</v>
      </c>
      <c r="K7400" s="199" t="e">
        <f ca="1"/>
        <v>#NAME?</v>
      </c>
      <c r="T7400" s="199">
        <v>0</v>
      </c>
      <c r="U7400" s="199">
        <v>0</v>
      </c>
    </row>
    <row r="7401" spans="9:21" x14ac:dyDescent="0.3">
      <c r="I7401" s="199">
        <v>0</v>
      </c>
      <c r="J7401" s="199">
        <v>0</v>
      </c>
      <c r="K7401" s="199" t="e">
        <f ca="1"/>
        <v>#NAME?</v>
      </c>
      <c r="T7401" s="199">
        <v>0</v>
      </c>
      <c r="U7401" s="199">
        <v>0</v>
      </c>
    </row>
    <row r="7402" spans="9:21" x14ac:dyDescent="0.3">
      <c r="I7402" s="199">
        <v>0</v>
      </c>
      <c r="J7402" s="199">
        <v>0</v>
      </c>
      <c r="K7402" s="199" t="e">
        <f ca="1"/>
        <v>#NAME?</v>
      </c>
      <c r="T7402" s="199">
        <v>0</v>
      </c>
      <c r="U7402" s="199">
        <v>0</v>
      </c>
    </row>
    <row r="7403" spans="9:21" x14ac:dyDescent="0.3">
      <c r="I7403" s="199">
        <v>0</v>
      </c>
      <c r="J7403" s="199">
        <v>0</v>
      </c>
      <c r="K7403" s="199" t="e">
        <f ca="1"/>
        <v>#NAME?</v>
      </c>
      <c r="T7403" s="199">
        <v>0</v>
      </c>
      <c r="U7403" s="199">
        <v>0</v>
      </c>
    </row>
    <row r="7404" spans="9:21" x14ac:dyDescent="0.3">
      <c r="I7404" s="199">
        <v>0</v>
      </c>
      <c r="J7404" s="199">
        <v>0</v>
      </c>
      <c r="K7404" s="199" t="e">
        <f ca="1"/>
        <v>#NAME?</v>
      </c>
      <c r="T7404" s="199">
        <v>0</v>
      </c>
      <c r="U7404" s="199">
        <v>0</v>
      </c>
    </row>
    <row r="7405" spans="9:21" x14ac:dyDescent="0.3">
      <c r="I7405" s="199">
        <v>0</v>
      </c>
      <c r="J7405" s="199">
        <v>0</v>
      </c>
      <c r="K7405" s="199" t="e">
        <f ca="1"/>
        <v>#NAME?</v>
      </c>
      <c r="T7405" s="199">
        <v>0</v>
      </c>
      <c r="U7405" s="199">
        <v>0</v>
      </c>
    </row>
    <row r="7406" spans="9:21" x14ac:dyDescent="0.3">
      <c r="I7406" s="199">
        <v>0</v>
      </c>
      <c r="J7406" s="199">
        <v>0</v>
      </c>
      <c r="K7406" s="199" t="e">
        <f ca="1"/>
        <v>#NAME?</v>
      </c>
      <c r="T7406" s="199">
        <v>0</v>
      </c>
      <c r="U7406" s="199">
        <v>0</v>
      </c>
    </row>
    <row r="7407" spans="9:21" x14ac:dyDescent="0.3">
      <c r="I7407" s="199">
        <v>0</v>
      </c>
      <c r="J7407" s="199">
        <v>0</v>
      </c>
      <c r="K7407" s="199" t="e">
        <f ca="1"/>
        <v>#NAME?</v>
      </c>
      <c r="T7407" s="199">
        <v>0</v>
      </c>
      <c r="U7407" s="199">
        <v>0</v>
      </c>
    </row>
    <row r="7408" spans="9:21" x14ac:dyDescent="0.3">
      <c r="I7408" s="199">
        <v>0</v>
      </c>
      <c r="J7408" s="199">
        <v>0</v>
      </c>
      <c r="K7408" s="199" t="e">
        <f ca="1"/>
        <v>#NAME?</v>
      </c>
      <c r="T7408" s="199">
        <v>0</v>
      </c>
      <c r="U7408" s="199">
        <v>0</v>
      </c>
    </row>
    <row r="7409" spans="9:21" x14ac:dyDescent="0.3">
      <c r="I7409" s="199">
        <v>0</v>
      </c>
      <c r="J7409" s="199">
        <v>0</v>
      </c>
      <c r="K7409" s="199" t="e">
        <f ca="1"/>
        <v>#NAME?</v>
      </c>
      <c r="T7409" s="199">
        <v>0</v>
      </c>
      <c r="U7409" s="199">
        <v>0</v>
      </c>
    </row>
    <row r="7410" spans="9:21" x14ac:dyDescent="0.3">
      <c r="I7410" s="199">
        <v>0</v>
      </c>
      <c r="J7410" s="199">
        <v>0</v>
      </c>
      <c r="K7410" s="199" t="e">
        <f ca="1"/>
        <v>#NAME?</v>
      </c>
      <c r="T7410" s="199">
        <v>0</v>
      </c>
      <c r="U7410" s="199">
        <v>0</v>
      </c>
    </row>
    <row r="7411" spans="9:21" x14ac:dyDescent="0.3">
      <c r="I7411" s="199">
        <v>0</v>
      </c>
      <c r="J7411" s="199">
        <v>0</v>
      </c>
      <c r="K7411" s="199" t="e">
        <f ca="1"/>
        <v>#NAME?</v>
      </c>
      <c r="T7411" s="199">
        <v>0</v>
      </c>
      <c r="U7411" s="199">
        <v>0</v>
      </c>
    </row>
    <row r="7412" spans="9:21" x14ac:dyDescent="0.3">
      <c r="I7412" s="199">
        <v>0</v>
      </c>
      <c r="J7412" s="199">
        <v>0</v>
      </c>
      <c r="K7412" s="199" t="e">
        <f ca="1"/>
        <v>#NAME?</v>
      </c>
      <c r="T7412" s="199">
        <v>0</v>
      </c>
      <c r="U7412" s="199">
        <v>0</v>
      </c>
    </row>
    <row r="7413" spans="9:21" x14ac:dyDescent="0.3">
      <c r="I7413" s="199">
        <v>0</v>
      </c>
      <c r="J7413" s="199">
        <v>0</v>
      </c>
      <c r="K7413" s="199" t="e">
        <f ca="1"/>
        <v>#NAME?</v>
      </c>
      <c r="T7413" s="199">
        <v>0</v>
      </c>
      <c r="U7413" s="199">
        <v>0</v>
      </c>
    </row>
    <row r="7414" spans="9:21" x14ac:dyDescent="0.3">
      <c r="I7414" s="199">
        <v>0</v>
      </c>
      <c r="J7414" s="199">
        <v>0</v>
      </c>
      <c r="K7414" s="199" t="e">
        <f ca="1"/>
        <v>#NAME?</v>
      </c>
      <c r="T7414" s="199">
        <v>0</v>
      </c>
      <c r="U7414" s="199">
        <v>0</v>
      </c>
    </row>
    <row r="7415" spans="9:21" x14ac:dyDescent="0.3">
      <c r="I7415" s="199">
        <v>0</v>
      </c>
      <c r="J7415" s="199">
        <v>0</v>
      </c>
      <c r="K7415" s="199" t="e">
        <f ca="1"/>
        <v>#NAME?</v>
      </c>
      <c r="T7415" s="199">
        <v>0</v>
      </c>
      <c r="U7415" s="199">
        <v>0</v>
      </c>
    </row>
    <row r="7416" spans="9:21" x14ac:dyDescent="0.3">
      <c r="I7416" s="199">
        <v>0</v>
      </c>
      <c r="J7416" s="199">
        <v>0</v>
      </c>
      <c r="K7416" s="199" t="e">
        <f ca="1"/>
        <v>#NAME?</v>
      </c>
      <c r="T7416" s="199">
        <v>0</v>
      </c>
      <c r="U7416" s="199">
        <v>0</v>
      </c>
    </row>
    <row r="7417" spans="9:21" x14ac:dyDescent="0.3">
      <c r="I7417" s="199">
        <v>0</v>
      </c>
      <c r="J7417" s="199">
        <v>0</v>
      </c>
      <c r="K7417" s="199" t="e">
        <f ca="1"/>
        <v>#NAME?</v>
      </c>
      <c r="T7417" s="199">
        <v>0</v>
      </c>
      <c r="U7417" s="199">
        <v>0</v>
      </c>
    </row>
    <row r="7418" spans="9:21" x14ac:dyDescent="0.3">
      <c r="I7418" s="199">
        <v>0</v>
      </c>
      <c r="J7418" s="199">
        <v>0</v>
      </c>
      <c r="K7418" s="199" t="e">
        <f ca="1"/>
        <v>#NAME?</v>
      </c>
      <c r="T7418" s="199">
        <v>0</v>
      </c>
      <c r="U7418" s="199">
        <v>0</v>
      </c>
    </row>
    <row r="7419" spans="9:21" x14ac:dyDescent="0.3">
      <c r="I7419" s="199">
        <v>569358.80761773302</v>
      </c>
      <c r="J7419" s="199">
        <v>0</v>
      </c>
      <c r="K7419" s="199" t="e">
        <f ca="1"/>
        <v>#NAME?</v>
      </c>
      <c r="T7419" s="199">
        <v>569358.80761773302</v>
      </c>
      <c r="U7419" s="199">
        <v>0</v>
      </c>
    </row>
    <row r="7420" spans="9:21" x14ac:dyDescent="0.3">
      <c r="I7420" s="199">
        <v>0</v>
      </c>
      <c r="J7420" s="199">
        <v>0</v>
      </c>
      <c r="K7420" s="199" t="e">
        <f ca="1"/>
        <v>#NAME?</v>
      </c>
      <c r="T7420" s="199">
        <v>0</v>
      </c>
      <c r="U7420" s="199">
        <v>0</v>
      </c>
    </row>
    <row r="7421" spans="9:21" x14ac:dyDescent="0.3">
      <c r="I7421" s="199">
        <v>0</v>
      </c>
      <c r="J7421" s="199">
        <v>0</v>
      </c>
      <c r="K7421" s="199" t="e">
        <f ca="1"/>
        <v>#NAME?</v>
      </c>
      <c r="T7421" s="199">
        <v>0</v>
      </c>
      <c r="U7421" s="199">
        <v>0</v>
      </c>
    </row>
    <row r="7422" spans="9:21" x14ac:dyDescent="0.3">
      <c r="I7422" s="199">
        <v>0</v>
      </c>
      <c r="J7422" s="199">
        <v>0</v>
      </c>
      <c r="K7422" s="199" t="e">
        <f ca="1"/>
        <v>#NAME?</v>
      </c>
      <c r="T7422" s="199">
        <v>0</v>
      </c>
      <c r="U7422" s="199">
        <v>0</v>
      </c>
    </row>
    <row r="7423" spans="9:21" x14ac:dyDescent="0.3">
      <c r="I7423" s="199">
        <v>0</v>
      </c>
      <c r="J7423" s="199">
        <v>0</v>
      </c>
      <c r="K7423" s="199" t="e">
        <f ca="1"/>
        <v>#NAME?</v>
      </c>
      <c r="T7423" s="199">
        <v>0</v>
      </c>
      <c r="U7423" s="199">
        <v>0</v>
      </c>
    </row>
    <row r="7424" spans="9:21" x14ac:dyDescent="0.3">
      <c r="I7424" s="199">
        <v>0</v>
      </c>
      <c r="J7424" s="199">
        <v>0</v>
      </c>
      <c r="K7424" s="199" t="e">
        <f ca="1"/>
        <v>#NAME?</v>
      </c>
      <c r="T7424" s="199">
        <v>0</v>
      </c>
      <c r="U7424" s="199">
        <v>0</v>
      </c>
    </row>
    <row r="7425" spans="9:21" x14ac:dyDescent="0.3">
      <c r="I7425" s="199">
        <v>0</v>
      </c>
      <c r="J7425" s="199">
        <v>0</v>
      </c>
      <c r="K7425" s="199" t="e">
        <f ca="1"/>
        <v>#NAME?</v>
      </c>
      <c r="T7425" s="199">
        <v>0</v>
      </c>
      <c r="U7425" s="199">
        <v>0</v>
      </c>
    </row>
    <row r="7426" spans="9:21" x14ac:dyDescent="0.3">
      <c r="I7426" s="199">
        <v>0</v>
      </c>
      <c r="J7426" s="199">
        <v>0</v>
      </c>
      <c r="K7426" s="199" t="e">
        <f ca="1"/>
        <v>#NAME?</v>
      </c>
      <c r="T7426" s="199">
        <v>0</v>
      </c>
      <c r="U7426" s="199">
        <v>0</v>
      </c>
    </row>
    <row r="7427" spans="9:21" x14ac:dyDescent="0.3">
      <c r="I7427" s="199">
        <v>0</v>
      </c>
      <c r="J7427" s="199">
        <v>0</v>
      </c>
      <c r="K7427" s="199" t="e">
        <f ca="1"/>
        <v>#NAME?</v>
      </c>
      <c r="T7427" s="199">
        <v>0</v>
      </c>
      <c r="U7427" s="199">
        <v>0</v>
      </c>
    </row>
    <row r="7428" spans="9:21" x14ac:dyDescent="0.3">
      <c r="I7428" s="199">
        <v>0</v>
      </c>
      <c r="J7428" s="199">
        <v>0</v>
      </c>
      <c r="K7428" s="199" t="e">
        <f ca="1"/>
        <v>#NAME?</v>
      </c>
      <c r="T7428" s="199">
        <v>0</v>
      </c>
      <c r="U7428" s="199">
        <v>0</v>
      </c>
    </row>
    <row r="7429" spans="9:21" x14ac:dyDescent="0.3">
      <c r="I7429" s="199">
        <v>0</v>
      </c>
      <c r="J7429" s="199">
        <v>0</v>
      </c>
      <c r="K7429" s="199" t="e">
        <f ca="1"/>
        <v>#NAME?</v>
      </c>
      <c r="T7429" s="199">
        <v>0</v>
      </c>
      <c r="U7429" s="199">
        <v>0</v>
      </c>
    </row>
    <row r="7430" spans="9:21" x14ac:dyDescent="0.3">
      <c r="I7430" s="199">
        <v>0</v>
      </c>
      <c r="J7430" s="199">
        <v>0</v>
      </c>
      <c r="K7430" s="199" t="e">
        <f ca="1"/>
        <v>#NAME?</v>
      </c>
      <c r="T7430" s="199">
        <v>0</v>
      </c>
      <c r="U7430" s="199">
        <v>0</v>
      </c>
    </row>
    <row r="7431" spans="9:21" x14ac:dyDescent="0.3">
      <c r="I7431" s="199">
        <v>0</v>
      </c>
      <c r="J7431" s="199">
        <v>0</v>
      </c>
      <c r="K7431" s="199" t="e">
        <f ca="1"/>
        <v>#NAME?</v>
      </c>
      <c r="T7431" s="199">
        <v>0</v>
      </c>
      <c r="U7431" s="199">
        <v>0</v>
      </c>
    </row>
    <row r="7432" spans="9:21" x14ac:dyDescent="0.3">
      <c r="I7432" s="199">
        <v>0</v>
      </c>
      <c r="J7432" s="199">
        <v>0</v>
      </c>
      <c r="K7432" s="199" t="e">
        <f ca="1"/>
        <v>#NAME?</v>
      </c>
      <c r="T7432" s="199">
        <v>0</v>
      </c>
      <c r="U7432" s="199">
        <v>0</v>
      </c>
    </row>
    <row r="7433" spans="9:21" x14ac:dyDescent="0.3">
      <c r="I7433" s="199">
        <v>0</v>
      </c>
      <c r="J7433" s="199">
        <v>0</v>
      </c>
      <c r="K7433" s="199" t="e">
        <f ca="1"/>
        <v>#NAME?</v>
      </c>
      <c r="T7433" s="199">
        <v>0</v>
      </c>
      <c r="U7433" s="199">
        <v>0</v>
      </c>
    </row>
    <row r="7434" spans="9:21" x14ac:dyDescent="0.3">
      <c r="I7434" s="199">
        <v>0</v>
      </c>
      <c r="J7434" s="199">
        <v>0</v>
      </c>
      <c r="K7434" s="199" t="e">
        <f ca="1"/>
        <v>#NAME?</v>
      </c>
      <c r="T7434" s="199">
        <v>0</v>
      </c>
      <c r="U7434" s="199">
        <v>0</v>
      </c>
    </row>
    <row r="7435" spans="9:21" x14ac:dyDescent="0.3">
      <c r="I7435" s="199">
        <v>0</v>
      </c>
      <c r="J7435" s="199">
        <v>0</v>
      </c>
      <c r="K7435" s="199" t="e">
        <f ca="1"/>
        <v>#NAME?</v>
      </c>
      <c r="T7435" s="199">
        <v>0</v>
      </c>
      <c r="U7435" s="199">
        <v>0</v>
      </c>
    </row>
    <row r="7436" spans="9:21" x14ac:dyDescent="0.3">
      <c r="I7436" s="199">
        <v>0</v>
      </c>
      <c r="J7436" s="199">
        <v>0</v>
      </c>
      <c r="K7436" s="199" t="e">
        <f ca="1"/>
        <v>#NAME?</v>
      </c>
      <c r="T7436" s="199">
        <v>0</v>
      </c>
      <c r="U7436" s="199">
        <v>0</v>
      </c>
    </row>
    <row r="7437" spans="9:21" x14ac:dyDescent="0.3">
      <c r="I7437" s="199">
        <v>0</v>
      </c>
      <c r="J7437" s="199">
        <v>0</v>
      </c>
      <c r="K7437" s="199" t="e">
        <f ca="1"/>
        <v>#NAME?</v>
      </c>
      <c r="T7437" s="199">
        <v>0</v>
      </c>
      <c r="U7437" s="199">
        <v>0</v>
      </c>
    </row>
    <row r="7438" spans="9:21" x14ac:dyDescent="0.3">
      <c r="I7438" s="199">
        <v>0</v>
      </c>
      <c r="J7438" s="199">
        <v>0</v>
      </c>
      <c r="K7438" s="199" t="e">
        <f ca="1"/>
        <v>#NAME?</v>
      </c>
      <c r="T7438" s="199">
        <v>0</v>
      </c>
      <c r="U7438" s="199">
        <v>0</v>
      </c>
    </row>
    <row r="7439" spans="9:21" x14ac:dyDescent="0.3">
      <c r="I7439" s="199">
        <v>0</v>
      </c>
      <c r="J7439" s="199">
        <v>0</v>
      </c>
      <c r="K7439" s="199" t="e">
        <f ca="1"/>
        <v>#NAME?</v>
      </c>
      <c r="T7439" s="199">
        <v>0</v>
      </c>
      <c r="U7439" s="199">
        <v>0</v>
      </c>
    </row>
    <row r="7440" spans="9:21" x14ac:dyDescent="0.3">
      <c r="I7440" s="199">
        <v>0</v>
      </c>
      <c r="J7440" s="199">
        <v>0</v>
      </c>
      <c r="K7440" s="199" t="e">
        <f ca="1"/>
        <v>#NAME?</v>
      </c>
      <c r="T7440" s="199">
        <v>0</v>
      </c>
      <c r="U7440" s="199">
        <v>0</v>
      </c>
    </row>
    <row r="7441" spans="9:21" x14ac:dyDescent="0.3">
      <c r="I7441" s="199">
        <v>0</v>
      </c>
      <c r="J7441" s="199">
        <v>0</v>
      </c>
      <c r="K7441" s="199" t="e">
        <f ca="1"/>
        <v>#NAME?</v>
      </c>
      <c r="T7441" s="199">
        <v>0</v>
      </c>
      <c r="U7441" s="199">
        <v>0</v>
      </c>
    </row>
    <row r="7442" spans="9:21" x14ac:dyDescent="0.3">
      <c r="I7442" s="199">
        <v>0</v>
      </c>
      <c r="J7442" s="199">
        <v>0</v>
      </c>
      <c r="K7442" s="199" t="e">
        <f ca="1"/>
        <v>#NAME?</v>
      </c>
      <c r="T7442" s="199">
        <v>0</v>
      </c>
      <c r="U7442" s="199">
        <v>0</v>
      </c>
    </row>
    <row r="7443" spans="9:21" x14ac:dyDescent="0.3">
      <c r="I7443" s="199">
        <v>0</v>
      </c>
      <c r="J7443" s="199">
        <v>0</v>
      </c>
      <c r="K7443" s="199" t="e">
        <f ca="1"/>
        <v>#NAME?</v>
      </c>
      <c r="T7443" s="199">
        <v>0</v>
      </c>
      <c r="U7443" s="199">
        <v>0</v>
      </c>
    </row>
    <row r="7444" spans="9:21" x14ac:dyDescent="0.3">
      <c r="I7444" s="199">
        <v>0</v>
      </c>
      <c r="J7444" s="199">
        <v>0</v>
      </c>
      <c r="K7444" s="199" t="e">
        <f ca="1"/>
        <v>#NAME?</v>
      </c>
      <c r="T7444" s="199">
        <v>0</v>
      </c>
      <c r="U7444" s="199">
        <v>0</v>
      </c>
    </row>
    <row r="7445" spans="9:21" x14ac:dyDescent="0.3">
      <c r="I7445" s="199">
        <v>0</v>
      </c>
      <c r="J7445" s="199">
        <v>0</v>
      </c>
      <c r="K7445" s="199" t="e">
        <f ca="1"/>
        <v>#NAME?</v>
      </c>
      <c r="T7445" s="199">
        <v>0</v>
      </c>
      <c r="U7445" s="199">
        <v>0</v>
      </c>
    </row>
    <row r="7446" spans="9:21" x14ac:dyDescent="0.3">
      <c r="I7446" s="199">
        <v>0</v>
      </c>
      <c r="J7446" s="199">
        <v>0</v>
      </c>
      <c r="K7446" s="199" t="e">
        <f ca="1"/>
        <v>#NAME?</v>
      </c>
      <c r="T7446" s="199">
        <v>0</v>
      </c>
      <c r="U7446" s="199">
        <v>0</v>
      </c>
    </row>
    <row r="7447" spans="9:21" x14ac:dyDescent="0.3">
      <c r="I7447" s="199">
        <v>0</v>
      </c>
      <c r="J7447" s="199">
        <v>0</v>
      </c>
      <c r="K7447" s="199" t="e">
        <f ca="1"/>
        <v>#NAME?</v>
      </c>
      <c r="T7447" s="199">
        <v>0</v>
      </c>
      <c r="U7447" s="199">
        <v>0</v>
      </c>
    </row>
    <row r="7448" spans="9:21" x14ac:dyDescent="0.3">
      <c r="I7448" s="199">
        <v>0</v>
      </c>
      <c r="J7448" s="199">
        <v>0</v>
      </c>
      <c r="K7448" s="199" t="e">
        <f ca="1"/>
        <v>#NAME?</v>
      </c>
      <c r="T7448" s="199">
        <v>0</v>
      </c>
      <c r="U7448" s="199">
        <v>14917.607857274477</v>
      </c>
    </row>
    <row r="7449" spans="9:21" x14ac:dyDescent="0.3">
      <c r="I7449" s="199">
        <v>0</v>
      </c>
      <c r="J7449" s="199">
        <v>0</v>
      </c>
      <c r="K7449" s="199" t="e">
        <f ca="1"/>
        <v>#NAME?</v>
      </c>
      <c r="T7449" s="199">
        <v>0</v>
      </c>
      <c r="U7449" s="199">
        <v>0</v>
      </c>
    </row>
    <row r="7450" spans="9:21" x14ac:dyDescent="0.3">
      <c r="I7450" s="199">
        <v>0</v>
      </c>
      <c r="J7450" s="199">
        <v>0</v>
      </c>
      <c r="K7450" s="199" t="e">
        <f ca="1"/>
        <v>#NAME?</v>
      </c>
      <c r="T7450" s="199">
        <v>0</v>
      </c>
      <c r="U7450" s="199">
        <v>0</v>
      </c>
    </row>
    <row r="7451" spans="9:21" x14ac:dyDescent="0.3">
      <c r="I7451" s="199">
        <v>0</v>
      </c>
      <c r="J7451" s="199">
        <v>0</v>
      </c>
      <c r="K7451" s="199" t="e">
        <f ca="1"/>
        <v>#NAME?</v>
      </c>
      <c r="T7451" s="199">
        <v>0</v>
      </c>
      <c r="U7451" s="199">
        <v>0</v>
      </c>
    </row>
    <row r="7452" spans="9:21" x14ac:dyDescent="0.3">
      <c r="I7452" s="199">
        <v>0</v>
      </c>
      <c r="J7452" s="199">
        <v>0</v>
      </c>
      <c r="K7452" s="199" t="e">
        <f ca="1"/>
        <v>#NAME?</v>
      </c>
      <c r="T7452" s="199">
        <v>0</v>
      </c>
      <c r="U7452" s="199">
        <v>0</v>
      </c>
    </row>
    <row r="7453" spans="9:21" x14ac:dyDescent="0.3">
      <c r="I7453" s="199">
        <v>0</v>
      </c>
      <c r="J7453" s="199">
        <v>0</v>
      </c>
      <c r="K7453" s="199" t="e">
        <f ca="1"/>
        <v>#NAME?</v>
      </c>
      <c r="T7453" s="199">
        <v>0</v>
      </c>
      <c r="U7453" s="199">
        <v>0</v>
      </c>
    </row>
    <row r="7454" spans="9:21" x14ac:dyDescent="0.3">
      <c r="I7454" s="199">
        <v>0</v>
      </c>
      <c r="J7454" s="199">
        <v>0</v>
      </c>
      <c r="K7454" s="199" t="e">
        <f ca="1"/>
        <v>#NAME?</v>
      </c>
      <c r="T7454" s="199">
        <v>0</v>
      </c>
      <c r="U7454" s="199">
        <v>0</v>
      </c>
    </row>
    <row r="7455" spans="9:21" x14ac:dyDescent="0.3">
      <c r="I7455" s="199">
        <v>0</v>
      </c>
      <c r="J7455" s="199">
        <v>0</v>
      </c>
      <c r="K7455" s="199" t="e">
        <f ca="1"/>
        <v>#NAME?</v>
      </c>
      <c r="T7455" s="199">
        <v>0</v>
      </c>
      <c r="U7455" s="199">
        <v>0</v>
      </c>
    </row>
    <row r="7456" spans="9:21" x14ac:dyDescent="0.3">
      <c r="I7456" s="199">
        <v>0</v>
      </c>
      <c r="J7456" s="199">
        <v>0</v>
      </c>
      <c r="K7456" s="199" t="e">
        <f ca="1"/>
        <v>#NAME?</v>
      </c>
      <c r="T7456" s="199">
        <v>0</v>
      </c>
      <c r="U7456" s="199">
        <v>0</v>
      </c>
    </row>
    <row r="7457" spans="9:21" x14ac:dyDescent="0.3">
      <c r="I7457" s="199">
        <v>0</v>
      </c>
      <c r="J7457" s="199">
        <v>0</v>
      </c>
      <c r="K7457" s="199" t="e">
        <f ca="1"/>
        <v>#NAME?</v>
      </c>
      <c r="T7457" s="199">
        <v>0</v>
      </c>
      <c r="U7457" s="199">
        <v>0</v>
      </c>
    </row>
    <row r="7458" spans="9:21" x14ac:dyDescent="0.3">
      <c r="I7458" s="199">
        <v>0</v>
      </c>
      <c r="J7458" s="199">
        <v>0</v>
      </c>
      <c r="K7458" s="199" t="e">
        <f ca="1"/>
        <v>#NAME?</v>
      </c>
      <c r="T7458" s="199">
        <v>0</v>
      </c>
      <c r="U7458" s="199">
        <v>0</v>
      </c>
    </row>
    <row r="7459" spans="9:21" x14ac:dyDescent="0.3">
      <c r="I7459" s="199">
        <v>0</v>
      </c>
      <c r="J7459" s="199">
        <v>0</v>
      </c>
      <c r="K7459" s="199" t="e">
        <f ca="1"/>
        <v>#NAME?</v>
      </c>
      <c r="T7459" s="199">
        <v>0</v>
      </c>
      <c r="U7459" s="199">
        <v>0</v>
      </c>
    </row>
    <row r="7460" spans="9:21" x14ac:dyDescent="0.3">
      <c r="I7460" s="199">
        <v>0</v>
      </c>
      <c r="J7460" s="199">
        <v>0</v>
      </c>
      <c r="K7460" s="199" t="e">
        <f ca="1"/>
        <v>#NAME?</v>
      </c>
      <c r="T7460" s="199">
        <v>0</v>
      </c>
      <c r="U7460" s="199">
        <v>0</v>
      </c>
    </row>
    <row r="7461" spans="9:21" x14ac:dyDescent="0.3">
      <c r="I7461" s="199">
        <v>0</v>
      </c>
      <c r="J7461" s="199">
        <v>0</v>
      </c>
      <c r="K7461" s="199" t="e">
        <f ca="1"/>
        <v>#NAME?</v>
      </c>
      <c r="T7461" s="199">
        <v>0</v>
      </c>
      <c r="U7461" s="199">
        <v>0</v>
      </c>
    </row>
    <row r="7462" spans="9:21" x14ac:dyDescent="0.3">
      <c r="I7462" s="199">
        <v>0</v>
      </c>
      <c r="J7462" s="199">
        <v>0</v>
      </c>
      <c r="K7462" s="199" t="e">
        <f ca="1"/>
        <v>#NAME?</v>
      </c>
      <c r="T7462" s="199">
        <v>0</v>
      </c>
      <c r="U7462" s="199">
        <v>48268.63733273535</v>
      </c>
    </row>
    <row r="7463" spans="9:21" x14ac:dyDescent="0.3">
      <c r="I7463" s="199">
        <v>0</v>
      </c>
      <c r="J7463" s="199">
        <v>0</v>
      </c>
      <c r="K7463" s="199" t="e">
        <f ca="1"/>
        <v>#NAME?</v>
      </c>
      <c r="T7463" s="199">
        <v>0</v>
      </c>
      <c r="U7463" s="199">
        <v>0</v>
      </c>
    </row>
    <row r="7464" spans="9:21" x14ac:dyDescent="0.3">
      <c r="I7464" s="199">
        <v>0</v>
      </c>
      <c r="J7464" s="199">
        <v>0</v>
      </c>
      <c r="K7464" s="199" t="e">
        <f ca="1"/>
        <v>#NAME?</v>
      </c>
      <c r="T7464" s="199">
        <v>0</v>
      </c>
      <c r="U7464" s="199">
        <v>8433.1066037080673</v>
      </c>
    </row>
    <row r="7465" spans="9:21" x14ac:dyDescent="0.3">
      <c r="I7465" s="199">
        <v>0</v>
      </c>
      <c r="J7465" s="199">
        <v>0</v>
      </c>
      <c r="K7465" s="199" t="e">
        <f ca="1"/>
        <v>#NAME?</v>
      </c>
      <c r="T7465" s="199">
        <v>0</v>
      </c>
      <c r="U7465" s="199">
        <v>0</v>
      </c>
    </row>
    <row r="7466" spans="9:21" x14ac:dyDescent="0.3">
      <c r="I7466" s="199">
        <v>0</v>
      </c>
      <c r="J7466" s="199">
        <v>0</v>
      </c>
      <c r="K7466" s="199" t="e">
        <f ca="1"/>
        <v>#NAME?</v>
      </c>
      <c r="T7466" s="199">
        <v>0</v>
      </c>
      <c r="U7466" s="199">
        <v>0</v>
      </c>
    </row>
    <row r="7467" spans="9:21" x14ac:dyDescent="0.3">
      <c r="I7467" s="199">
        <v>0</v>
      </c>
      <c r="J7467" s="199">
        <v>0</v>
      </c>
      <c r="K7467" s="199" t="e">
        <f ca="1"/>
        <v>#NAME?</v>
      </c>
      <c r="T7467" s="199">
        <v>0</v>
      </c>
      <c r="U7467" s="199">
        <v>0</v>
      </c>
    </row>
    <row r="7468" spans="9:21" x14ac:dyDescent="0.3">
      <c r="I7468" s="199">
        <v>0</v>
      </c>
      <c r="J7468" s="199">
        <v>0</v>
      </c>
      <c r="K7468" s="199" t="e">
        <f ca="1"/>
        <v>#NAME?</v>
      </c>
      <c r="T7468" s="199">
        <v>0</v>
      </c>
      <c r="U7468" s="199">
        <v>0</v>
      </c>
    </row>
    <row r="7469" spans="9:21" x14ac:dyDescent="0.3">
      <c r="I7469" s="199">
        <v>0</v>
      </c>
      <c r="J7469" s="199">
        <v>0</v>
      </c>
      <c r="K7469" s="199" t="e">
        <f ca="1"/>
        <v>#NAME?</v>
      </c>
      <c r="T7469" s="199">
        <v>0</v>
      </c>
      <c r="U7469" s="199">
        <v>0</v>
      </c>
    </row>
    <row r="7470" spans="9:21" x14ac:dyDescent="0.3">
      <c r="I7470" s="199">
        <v>0</v>
      </c>
      <c r="J7470" s="199">
        <v>0</v>
      </c>
      <c r="K7470" s="199" t="e">
        <f ca="1"/>
        <v>#NAME?</v>
      </c>
      <c r="T7470" s="199">
        <v>0</v>
      </c>
      <c r="U7470" s="199">
        <v>0</v>
      </c>
    </row>
    <row r="7471" spans="9:21" x14ac:dyDescent="0.3">
      <c r="I7471" s="199">
        <v>0</v>
      </c>
      <c r="J7471" s="199">
        <v>0</v>
      </c>
      <c r="K7471" s="199" t="e">
        <f ca="1"/>
        <v>#NAME?</v>
      </c>
      <c r="T7471" s="199">
        <v>0</v>
      </c>
      <c r="U7471" s="199">
        <v>0</v>
      </c>
    </row>
    <row r="7472" spans="9:21" x14ac:dyDescent="0.3">
      <c r="I7472" s="199">
        <v>0</v>
      </c>
      <c r="J7472" s="199">
        <v>0</v>
      </c>
      <c r="K7472" s="199" t="e">
        <f ca="1"/>
        <v>#NAME?</v>
      </c>
      <c r="T7472" s="199">
        <v>0</v>
      </c>
      <c r="U7472" s="199">
        <v>0</v>
      </c>
    </row>
    <row r="7473" spans="9:21" x14ac:dyDescent="0.3">
      <c r="I7473" s="199">
        <v>0</v>
      </c>
      <c r="J7473" s="199">
        <v>0</v>
      </c>
      <c r="K7473" s="199" t="e">
        <f ca="1"/>
        <v>#NAME?</v>
      </c>
      <c r="T7473" s="199">
        <v>0</v>
      </c>
      <c r="U7473" s="199">
        <v>0</v>
      </c>
    </row>
    <row r="7474" spans="9:21" x14ac:dyDescent="0.3">
      <c r="I7474" s="199">
        <v>0</v>
      </c>
      <c r="J7474" s="199">
        <v>0</v>
      </c>
      <c r="K7474" s="199" t="e">
        <f ca="1"/>
        <v>#NAME?</v>
      </c>
      <c r="T7474" s="199">
        <v>0</v>
      </c>
      <c r="U7474" s="199">
        <v>507.45425524964844</v>
      </c>
    </row>
    <row r="7475" spans="9:21" x14ac:dyDescent="0.3">
      <c r="I7475" s="199">
        <v>0</v>
      </c>
      <c r="J7475" s="199">
        <v>0</v>
      </c>
      <c r="K7475" s="199" t="e">
        <f ca="1"/>
        <v>#NAME?</v>
      </c>
      <c r="T7475" s="199">
        <v>0</v>
      </c>
      <c r="U7475" s="199">
        <v>0</v>
      </c>
    </row>
    <row r="7476" spans="9:21" x14ac:dyDescent="0.3">
      <c r="I7476" s="199">
        <v>0</v>
      </c>
      <c r="J7476" s="199">
        <v>0</v>
      </c>
      <c r="K7476" s="199" t="e">
        <f ca="1"/>
        <v>#NAME?</v>
      </c>
      <c r="T7476" s="199">
        <v>0</v>
      </c>
      <c r="U7476" s="199">
        <v>0</v>
      </c>
    </row>
    <row r="7477" spans="9:21" x14ac:dyDescent="0.3">
      <c r="I7477" s="199">
        <v>0</v>
      </c>
      <c r="J7477" s="199">
        <v>0</v>
      </c>
      <c r="K7477" s="199" t="e">
        <f ca="1"/>
        <v>#NAME?</v>
      </c>
      <c r="T7477" s="199">
        <v>0</v>
      </c>
      <c r="U7477" s="199">
        <v>0</v>
      </c>
    </row>
    <row r="7478" spans="9:21" x14ac:dyDescent="0.3">
      <c r="I7478" s="199">
        <v>0</v>
      </c>
      <c r="J7478" s="199">
        <v>0</v>
      </c>
      <c r="K7478" s="199" t="e">
        <f ca="1"/>
        <v>#NAME?</v>
      </c>
      <c r="T7478" s="199">
        <v>0</v>
      </c>
      <c r="U7478" s="199">
        <v>0</v>
      </c>
    </row>
    <row r="7479" spans="9:21" x14ac:dyDescent="0.3">
      <c r="I7479" s="199">
        <v>0</v>
      </c>
      <c r="J7479" s="199">
        <v>0</v>
      </c>
      <c r="K7479" s="199" t="e">
        <f ca="1"/>
        <v>#NAME?</v>
      </c>
      <c r="T7479" s="199">
        <v>0</v>
      </c>
      <c r="U7479" s="199">
        <v>0</v>
      </c>
    </row>
    <row r="7480" spans="9:21" x14ac:dyDescent="0.3">
      <c r="I7480" s="199">
        <v>0</v>
      </c>
      <c r="J7480" s="199">
        <v>0</v>
      </c>
      <c r="K7480" s="199" t="e">
        <f ca="1"/>
        <v>#NAME?</v>
      </c>
      <c r="T7480" s="199">
        <v>0</v>
      </c>
      <c r="U7480" s="199">
        <v>0</v>
      </c>
    </row>
    <row r="7481" spans="9:21" x14ac:dyDescent="0.3">
      <c r="I7481" s="199">
        <v>0</v>
      </c>
      <c r="J7481" s="199">
        <v>0</v>
      </c>
      <c r="K7481" s="199" t="e">
        <f ca="1"/>
        <v>#NAME?</v>
      </c>
      <c r="T7481" s="199">
        <v>0</v>
      </c>
      <c r="U7481" s="199">
        <v>0</v>
      </c>
    </row>
    <row r="7482" spans="9:21" x14ac:dyDescent="0.3">
      <c r="I7482" s="199">
        <v>0</v>
      </c>
      <c r="J7482" s="199">
        <v>0</v>
      </c>
      <c r="K7482" s="199" t="e">
        <f ca="1"/>
        <v>#NAME?</v>
      </c>
      <c r="T7482" s="199">
        <v>0</v>
      </c>
      <c r="U7482" s="199">
        <v>0</v>
      </c>
    </row>
    <row r="7483" spans="9:21" x14ac:dyDescent="0.3">
      <c r="I7483" s="199">
        <v>0</v>
      </c>
      <c r="J7483" s="199">
        <v>0</v>
      </c>
      <c r="K7483" s="199" t="e">
        <f ca="1"/>
        <v>#NAME?</v>
      </c>
      <c r="T7483" s="199">
        <v>0</v>
      </c>
      <c r="U7483" s="199">
        <v>0</v>
      </c>
    </row>
    <row r="7484" spans="9:21" x14ac:dyDescent="0.3">
      <c r="I7484" s="199">
        <v>0</v>
      </c>
      <c r="J7484" s="199">
        <v>0</v>
      </c>
      <c r="K7484" s="199" t="e">
        <f ca="1"/>
        <v>#NAME?</v>
      </c>
      <c r="T7484" s="199">
        <v>0</v>
      </c>
      <c r="U7484" s="199">
        <v>0</v>
      </c>
    </row>
    <row r="7485" spans="9:21" x14ac:dyDescent="0.3">
      <c r="I7485" s="199">
        <v>0</v>
      </c>
      <c r="J7485" s="199">
        <v>0</v>
      </c>
      <c r="K7485" s="199" t="e">
        <f ca="1"/>
        <v>#NAME?</v>
      </c>
      <c r="T7485" s="199">
        <v>0</v>
      </c>
      <c r="U7485" s="199">
        <v>0</v>
      </c>
    </row>
    <row r="7486" spans="9:21" x14ac:dyDescent="0.3">
      <c r="I7486" s="199">
        <v>0</v>
      </c>
      <c r="J7486" s="199">
        <v>0</v>
      </c>
      <c r="K7486" s="199" t="e">
        <f ca="1"/>
        <v>#NAME?</v>
      </c>
      <c r="T7486" s="199">
        <v>0</v>
      </c>
      <c r="U7486" s="199">
        <v>0</v>
      </c>
    </row>
    <row r="7487" spans="9:21" x14ac:dyDescent="0.3">
      <c r="I7487" s="199">
        <v>0</v>
      </c>
      <c r="J7487" s="199">
        <v>0</v>
      </c>
      <c r="K7487" s="199" t="e">
        <f ca="1"/>
        <v>#NAME?</v>
      </c>
      <c r="T7487" s="199">
        <v>0</v>
      </c>
      <c r="U7487" s="199">
        <v>0</v>
      </c>
    </row>
    <row r="7488" spans="9:21" x14ac:dyDescent="0.3">
      <c r="I7488" s="199">
        <v>0</v>
      </c>
      <c r="J7488" s="199">
        <v>0</v>
      </c>
      <c r="K7488" s="199" t="e">
        <f ca="1"/>
        <v>#NAME?</v>
      </c>
      <c r="T7488" s="199">
        <v>0</v>
      </c>
      <c r="U7488" s="199">
        <v>0</v>
      </c>
    </row>
    <row r="7489" spans="9:21" x14ac:dyDescent="0.3">
      <c r="I7489" s="199">
        <v>0</v>
      </c>
      <c r="J7489" s="199">
        <v>0</v>
      </c>
      <c r="K7489" s="199" t="e">
        <f ca="1"/>
        <v>#NAME?</v>
      </c>
      <c r="T7489" s="199">
        <v>0</v>
      </c>
      <c r="U7489" s="199">
        <v>0</v>
      </c>
    </row>
    <row r="7490" spans="9:21" x14ac:dyDescent="0.3">
      <c r="I7490" s="199">
        <v>1051110.0265573557</v>
      </c>
      <c r="J7490" s="199">
        <v>451110.02655735565</v>
      </c>
      <c r="K7490" s="199" t="e">
        <f ca="1"/>
        <v>#NAME?</v>
      </c>
      <c r="T7490" s="199">
        <v>600000</v>
      </c>
      <c r="U7490" s="199">
        <v>0</v>
      </c>
    </row>
    <row r="7491" spans="9:21" x14ac:dyDescent="0.3">
      <c r="I7491" s="199">
        <v>0</v>
      </c>
      <c r="J7491" s="199">
        <v>0</v>
      </c>
      <c r="K7491" s="199" t="e">
        <f ca="1"/>
        <v>#NAME?</v>
      </c>
      <c r="T7491" s="199">
        <v>0</v>
      </c>
      <c r="U7491" s="199">
        <v>35170.280849782117</v>
      </c>
    </row>
    <row r="7492" spans="9:21" x14ac:dyDescent="0.3">
      <c r="I7492" s="199">
        <v>0</v>
      </c>
      <c r="J7492" s="199">
        <v>0</v>
      </c>
      <c r="K7492" s="199" t="e">
        <f ca="1"/>
        <v>#NAME?</v>
      </c>
      <c r="T7492" s="199">
        <v>0</v>
      </c>
      <c r="U7492" s="199">
        <v>0</v>
      </c>
    </row>
    <row r="7493" spans="9:21" x14ac:dyDescent="0.3">
      <c r="I7493" s="199">
        <v>0</v>
      </c>
      <c r="J7493" s="199">
        <v>0</v>
      </c>
      <c r="K7493" s="199" t="e">
        <f ca="1"/>
        <v>#NAME?</v>
      </c>
      <c r="T7493" s="199">
        <v>0</v>
      </c>
      <c r="U7493" s="199">
        <v>0</v>
      </c>
    </row>
    <row r="7494" spans="9:21" x14ac:dyDescent="0.3">
      <c r="I7494" s="199">
        <v>0</v>
      </c>
      <c r="J7494" s="199">
        <v>0</v>
      </c>
      <c r="K7494" s="199" t="e">
        <f ca="1"/>
        <v>#NAME?</v>
      </c>
      <c r="T7494" s="199">
        <v>0</v>
      </c>
      <c r="U7494" s="199">
        <v>0</v>
      </c>
    </row>
    <row r="7495" spans="9:21" x14ac:dyDescent="0.3">
      <c r="I7495" s="199">
        <v>0</v>
      </c>
      <c r="J7495" s="199">
        <v>0</v>
      </c>
      <c r="K7495" s="199" t="e">
        <f ca="1"/>
        <v>#NAME?</v>
      </c>
      <c r="T7495" s="199">
        <v>0</v>
      </c>
      <c r="U7495" s="199">
        <v>0</v>
      </c>
    </row>
    <row r="7496" spans="9:21" x14ac:dyDescent="0.3">
      <c r="I7496" s="199">
        <v>0</v>
      </c>
      <c r="J7496" s="199">
        <v>0</v>
      </c>
      <c r="K7496" s="199" t="e">
        <f ca="1"/>
        <v>#NAME?</v>
      </c>
      <c r="T7496" s="199">
        <v>0</v>
      </c>
      <c r="U7496" s="199">
        <v>0</v>
      </c>
    </row>
    <row r="7497" spans="9:21" x14ac:dyDescent="0.3">
      <c r="I7497" s="199">
        <v>0</v>
      </c>
      <c r="J7497" s="199">
        <v>0</v>
      </c>
      <c r="K7497" s="199" t="e">
        <f ca="1"/>
        <v>#NAME?</v>
      </c>
      <c r="T7497" s="199">
        <v>0</v>
      </c>
      <c r="U7497" s="199">
        <v>0</v>
      </c>
    </row>
    <row r="7498" spans="9:21" x14ac:dyDescent="0.3">
      <c r="I7498" s="199">
        <v>0</v>
      </c>
      <c r="J7498" s="199">
        <v>0</v>
      </c>
      <c r="K7498" s="199" t="e">
        <f ca="1"/>
        <v>#NAME?</v>
      </c>
      <c r="T7498" s="199">
        <v>0</v>
      </c>
      <c r="U7498" s="199">
        <v>0</v>
      </c>
    </row>
    <row r="7499" spans="9:21" x14ac:dyDescent="0.3">
      <c r="I7499" s="199">
        <v>0</v>
      </c>
      <c r="J7499" s="199">
        <v>0</v>
      </c>
      <c r="K7499" s="199" t="e">
        <f ca="1"/>
        <v>#NAME?</v>
      </c>
      <c r="T7499" s="199">
        <v>0</v>
      </c>
      <c r="U7499" s="199">
        <v>0</v>
      </c>
    </row>
    <row r="7500" spans="9:21" x14ac:dyDescent="0.3">
      <c r="I7500" s="199">
        <v>0</v>
      </c>
      <c r="J7500" s="199">
        <v>0</v>
      </c>
      <c r="K7500" s="199" t="e">
        <f ca="1"/>
        <v>#NAME?</v>
      </c>
      <c r="T7500" s="199">
        <v>0</v>
      </c>
      <c r="U7500" s="199">
        <v>0</v>
      </c>
    </row>
    <row r="7501" spans="9:21" x14ac:dyDescent="0.3">
      <c r="I7501" s="199">
        <v>0</v>
      </c>
      <c r="J7501" s="199">
        <v>0</v>
      </c>
      <c r="K7501" s="199" t="e">
        <f ca="1"/>
        <v>#NAME?</v>
      </c>
      <c r="T7501" s="199">
        <v>0</v>
      </c>
      <c r="U7501" s="199">
        <v>0</v>
      </c>
    </row>
    <row r="7502" spans="9:21" x14ac:dyDescent="0.3">
      <c r="I7502" s="199">
        <v>0</v>
      </c>
      <c r="J7502" s="199">
        <v>0</v>
      </c>
      <c r="K7502" s="199" t="e">
        <f ca="1"/>
        <v>#NAME?</v>
      </c>
      <c r="T7502" s="199">
        <v>0</v>
      </c>
      <c r="U7502" s="199">
        <v>0</v>
      </c>
    </row>
    <row r="7503" spans="9:21" x14ac:dyDescent="0.3">
      <c r="I7503" s="199">
        <v>0</v>
      </c>
      <c r="J7503" s="199">
        <v>0</v>
      </c>
      <c r="K7503" s="199" t="e">
        <f ca="1"/>
        <v>#NAME?</v>
      </c>
      <c r="T7503" s="199">
        <v>0</v>
      </c>
      <c r="U7503" s="199">
        <v>0</v>
      </c>
    </row>
    <row r="7504" spans="9:21" x14ac:dyDescent="0.3">
      <c r="I7504" s="199">
        <v>0</v>
      </c>
      <c r="J7504" s="199">
        <v>0</v>
      </c>
      <c r="K7504" s="199" t="e">
        <f ca="1"/>
        <v>#NAME?</v>
      </c>
      <c r="T7504" s="199">
        <v>0</v>
      </c>
      <c r="U7504" s="199">
        <v>101839.51811203134</v>
      </c>
    </row>
    <row r="7505" spans="9:21" x14ac:dyDescent="0.3">
      <c r="I7505" s="199">
        <v>0</v>
      </c>
      <c r="J7505" s="199">
        <v>0</v>
      </c>
      <c r="K7505" s="199" t="e">
        <f ca="1"/>
        <v>#NAME?</v>
      </c>
      <c r="T7505" s="199">
        <v>0</v>
      </c>
      <c r="U7505" s="199">
        <v>0</v>
      </c>
    </row>
    <row r="7506" spans="9:21" x14ac:dyDescent="0.3">
      <c r="I7506" s="199">
        <v>0</v>
      </c>
      <c r="J7506" s="199">
        <v>0</v>
      </c>
      <c r="K7506" s="199" t="e">
        <f ca="1"/>
        <v>#NAME?</v>
      </c>
      <c r="T7506" s="199">
        <v>0</v>
      </c>
      <c r="U7506" s="199">
        <v>0</v>
      </c>
    </row>
    <row r="7507" spans="9:21" x14ac:dyDescent="0.3">
      <c r="I7507" s="199">
        <v>0</v>
      </c>
      <c r="J7507" s="199">
        <v>0</v>
      </c>
      <c r="K7507" s="199" t="e">
        <f ca="1"/>
        <v>#NAME?</v>
      </c>
      <c r="T7507" s="199">
        <v>0</v>
      </c>
      <c r="U7507" s="199">
        <v>0</v>
      </c>
    </row>
    <row r="7508" spans="9:21" x14ac:dyDescent="0.3">
      <c r="I7508" s="199">
        <v>0</v>
      </c>
      <c r="J7508" s="199">
        <v>0</v>
      </c>
      <c r="K7508" s="199" t="e">
        <f ca="1"/>
        <v>#NAME?</v>
      </c>
      <c r="T7508" s="199">
        <v>0</v>
      </c>
      <c r="U7508" s="199">
        <v>0</v>
      </c>
    </row>
    <row r="7509" spans="9:21" x14ac:dyDescent="0.3">
      <c r="I7509" s="199">
        <v>0</v>
      </c>
      <c r="J7509" s="199">
        <v>0</v>
      </c>
      <c r="K7509" s="199" t="e">
        <f ca="1"/>
        <v>#NAME?</v>
      </c>
      <c r="T7509" s="199">
        <v>0</v>
      </c>
      <c r="U7509" s="199">
        <v>0</v>
      </c>
    </row>
    <row r="7510" spans="9:21" x14ac:dyDescent="0.3">
      <c r="I7510" s="199">
        <v>0</v>
      </c>
      <c r="J7510" s="199">
        <v>0</v>
      </c>
      <c r="K7510" s="199" t="e">
        <f ca="1"/>
        <v>#NAME?</v>
      </c>
      <c r="T7510" s="199">
        <v>0</v>
      </c>
      <c r="U7510" s="199">
        <v>0</v>
      </c>
    </row>
    <row r="7511" spans="9:21" x14ac:dyDescent="0.3">
      <c r="I7511" s="199">
        <v>0</v>
      </c>
      <c r="J7511" s="199">
        <v>0</v>
      </c>
      <c r="K7511" s="199" t="e">
        <f ca="1"/>
        <v>#NAME?</v>
      </c>
      <c r="T7511" s="199">
        <v>0</v>
      </c>
      <c r="U7511" s="199">
        <v>0</v>
      </c>
    </row>
    <row r="7512" spans="9:21" x14ac:dyDescent="0.3">
      <c r="I7512" s="199">
        <v>0</v>
      </c>
      <c r="J7512" s="199">
        <v>0</v>
      </c>
      <c r="K7512" s="199" t="e">
        <f ca="1"/>
        <v>#NAME?</v>
      </c>
      <c r="T7512" s="199">
        <v>0</v>
      </c>
      <c r="U7512" s="199">
        <v>0</v>
      </c>
    </row>
    <row r="7513" spans="9:21" x14ac:dyDescent="0.3">
      <c r="I7513" s="199">
        <v>0</v>
      </c>
      <c r="J7513" s="199">
        <v>0</v>
      </c>
      <c r="K7513" s="199" t="e">
        <f ca="1"/>
        <v>#NAME?</v>
      </c>
      <c r="T7513" s="199">
        <v>0</v>
      </c>
      <c r="U7513" s="199">
        <v>0</v>
      </c>
    </row>
    <row r="7514" spans="9:21" x14ac:dyDescent="0.3">
      <c r="I7514" s="199">
        <v>0</v>
      </c>
      <c r="J7514" s="199">
        <v>0</v>
      </c>
      <c r="K7514" s="199" t="e">
        <f ca="1"/>
        <v>#NAME?</v>
      </c>
      <c r="T7514" s="199">
        <v>0</v>
      </c>
      <c r="U7514" s="199">
        <v>0</v>
      </c>
    </row>
    <row r="7515" spans="9:21" x14ac:dyDescent="0.3">
      <c r="I7515" s="199">
        <v>0</v>
      </c>
      <c r="J7515" s="199">
        <v>0</v>
      </c>
      <c r="K7515" s="199" t="e">
        <f ca="1"/>
        <v>#NAME?</v>
      </c>
      <c r="T7515" s="199">
        <v>0</v>
      </c>
      <c r="U7515" s="199">
        <v>0</v>
      </c>
    </row>
    <row r="7516" spans="9:21" x14ac:dyDescent="0.3">
      <c r="I7516" s="199">
        <v>0</v>
      </c>
      <c r="J7516" s="199">
        <v>0</v>
      </c>
      <c r="K7516" s="199" t="e">
        <f ca="1"/>
        <v>#NAME?</v>
      </c>
      <c r="T7516" s="199">
        <v>0</v>
      </c>
      <c r="U7516" s="199">
        <v>0</v>
      </c>
    </row>
    <row r="7517" spans="9:21" x14ac:dyDescent="0.3">
      <c r="I7517" s="199">
        <v>0</v>
      </c>
      <c r="J7517" s="199">
        <v>0</v>
      </c>
      <c r="K7517" s="199" t="e">
        <f ca="1"/>
        <v>#NAME?</v>
      </c>
      <c r="T7517" s="199">
        <v>0</v>
      </c>
      <c r="U7517" s="199">
        <v>0</v>
      </c>
    </row>
    <row r="7518" spans="9:21" x14ac:dyDescent="0.3">
      <c r="I7518" s="199">
        <v>0</v>
      </c>
      <c r="J7518" s="199">
        <v>0</v>
      </c>
      <c r="K7518" s="199" t="e">
        <f ca="1"/>
        <v>#NAME?</v>
      </c>
      <c r="T7518" s="199">
        <v>0</v>
      </c>
      <c r="U7518" s="199">
        <v>0</v>
      </c>
    </row>
    <row r="7519" spans="9:21" x14ac:dyDescent="0.3">
      <c r="I7519" s="199">
        <v>0</v>
      </c>
      <c r="J7519" s="199">
        <v>0</v>
      </c>
      <c r="K7519" s="199" t="e">
        <f ca="1"/>
        <v>#NAME?</v>
      </c>
      <c r="T7519" s="199">
        <v>0</v>
      </c>
      <c r="U7519" s="199">
        <v>0</v>
      </c>
    </row>
    <row r="7520" spans="9:21" x14ac:dyDescent="0.3">
      <c r="I7520" s="199">
        <v>0</v>
      </c>
      <c r="J7520" s="199">
        <v>0</v>
      </c>
      <c r="K7520" s="199" t="e">
        <f ca="1"/>
        <v>#NAME?</v>
      </c>
      <c r="T7520" s="199">
        <v>0</v>
      </c>
      <c r="U7520" s="199">
        <v>0</v>
      </c>
    </row>
    <row r="7521" spans="9:21" x14ac:dyDescent="0.3">
      <c r="I7521" s="199">
        <v>0</v>
      </c>
      <c r="J7521" s="199">
        <v>0</v>
      </c>
      <c r="K7521" s="199" t="e">
        <f ca="1"/>
        <v>#NAME?</v>
      </c>
      <c r="T7521" s="199">
        <v>0</v>
      </c>
      <c r="U7521" s="199">
        <v>0</v>
      </c>
    </row>
    <row r="7522" spans="9:21" x14ac:dyDescent="0.3">
      <c r="I7522" s="199">
        <v>0</v>
      </c>
      <c r="J7522" s="199">
        <v>0</v>
      </c>
      <c r="K7522" s="199" t="e">
        <f ca="1"/>
        <v>#NAME?</v>
      </c>
      <c r="T7522" s="199">
        <v>0</v>
      </c>
      <c r="U7522" s="199">
        <v>0</v>
      </c>
    </row>
    <row r="7523" spans="9:21" x14ac:dyDescent="0.3">
      <c r="I7523" s="199">
        <v>0</v>
      </c>
      <c r="J7523" s="199">
        <v>0</v>
      </c>
      <c r="K7523" s="199" t="e">
        <f ca="1"/>
        <v>#NAME?</v>
      </c>
      <c r="T7523" s="199">
        <v>0</v>
      </c>
      <c r="U7523" s="199">
        <v>0</v>
      </c>
    </row>
    <row r="7524" spans="9:21" x14ac:dyDescent="0.3">
      <c r="I7524" s="199">
        <v>0</v>
      </c>
      <c r="J7524" s="199">
        <v>0</v>
      </c>
      <c r="K7524" s="199" t="e">
        <f ca="1"/>
        <v>#NAME?</v>
      </c>
      <c r="T7524" s="199">
        <v>0</v>
      </c>
      <c r="U7524" s="199">
        <v>0</v>
      </c>
    </row>
    <row r="7525" spans="9:21" x14ac:dyDescent="0.3">
      <c r="I7525" s="199">
        <v>0</v>
      </c>
      <c r="J7525" s="199">
        <v>0</v>
      </c>
      <c r="K7525" s="199" t="e">
        <f ca="1"/>
        <v>#NAME?</v>
      </c>
      <c r="T7525" s="199">
        <v>0</v>
      </c>
      <c r="U7525" s="199">
        <v>0</v>
      </c>
    </row>
    <row r="7526" spans="9:21" x14ac:dyDescent="0.3">
      <c r="I7526" s="199">
        <v>0</v>
      </c>
      <c r="J7526" s="199">
        <v>0</v>
      </c>
      <c r="K7526" s="199" t="e">
        <f ca="1"/>
        <v>#NAME?</v>
      </c>
      <c r="T7526" s="199">
        <v>0</v>
      </c>
      <c r="U7526" s="199">
        <v>0</v>
      </c>
    </row>
    <row r="7527" spans="9:21" x14ac:dyDescent="0.3">
      <c r="I7527" s="199">
        <v>0</v>
      </c>
      <c r="J7527" s="199">
        <v>0</v>
      </c>
      <c r="K7527" s="199" t="e">
        <f ca="1"/>
        <v>#NAME?</v>
      </c>
      <c r="T7527" s="199">
        <v>0</v>
      </c>
      <c r="U7527" s="199">
        <v>0</v>
      </c>
    </row>
    <row r="7528" spans="9:21" x14ac:dyDescent="0.3">
      <c r="I7528" s="199">
        <v>0</v>
      </c>
      <c r="J7528" s="199">
        <v>0</v>
      </c>
      <c r="K7528" s="199" t="e">
        <f ca="1"/>
        <v>#NAME?</v>
      </c>
      <c r="T7528" s="199">
        <v>0</v>
      </c>
      <c r="U7528" s="199">
        <v>0</v>
      </c>
    </row>
    <row r="7529" spans="9:21" x14ac:dyDescent="0.3">
      <c r="I7529" s="199">
        <v>0</v>
      </c>
      <c r="J7529" s="199">
        <v>0</v>
      </c>
      <c r="K7529" s="199" t="e">
        <f ca="1"/>
        <v>#NAME?</v>
      </c>
      <c r="T7529" s="199">
        <v>0</v>
      </c>
      <c r="U7529" s="199">
        <v>0</v>
      </c>
    </row>
    <row r="7530" spans="9:21" x14ac:dyDescent="0.3">
      <c r="I7530" s="199">
        <v>0</v>
      </c>
      <c r="J7530" s="199">
        <v>0</v>
      </c>
      <c r="K7530" s="199" t="e">
        <f ca="1"/>
        <v>#NAME?</v>
      </c>
      <c r="T7530" s="199">
        <v>0</v>
      </c>
      <c r="U7530" s="199">
        <v>0</v>
      </c>
    </row>
    <row r="7531" spans="9:21" x14ac:dyDescent="0.3">
      <c r="I7531" s="199">
        <v>0</v>
      </c>
      <c r="J7531" s="199">
        <v>0</v>
      </c>
      <c r="K7531" s="199" t="e">
        <f ca="1"/>
        <v>#NAME?</v>
      </c>
      <c r="T7531" s="199">
        <v>0</v>
      </c>
      <c r="U7531" s="199">
        <v>107619.61729784314</v>
      </c>
    </row>
    <row r="7532" spans="9:21" x14ac:dyDescent="0.3">
      <c r="I7532" s="199">
        <v>0</v>
      </c>
      <c r="J7532" s="199">
        <v>0</v>
      </c>
      <c r="K7532" s="199" t="e">
        <f ca="1"/>
        <v>#NAME?</v>
      </c>
      <c r="T7532" s="199">
        <v>0</v>
      </c>
      <c r="U7532" s="199">
        <v>0</v>
      </c>
    </row>
    <row r="7533" spans="9:21" x14ac:dyDescent="0.3">
      <c r="I7533" s="199">
        <v>0</v>
      </c>
      <c r="J7533" s="199">
        <v>0</v>
      </c>
      <c r="K7533" s="199" t="e">
        <f ca="1"/>
        <v>#NAME?</v>
      </c>
      <c r="T7533" s="199">
        <v>0</v>
      </c>
      <c r="U7533" s="199">
        <v>0</v>
      </c>
    </row>
    <row r="7534" spans="9:21" x14ac:dyDescent="0.3">
      <c r="I7534" s="199">
        <v>0</v>
      </c>
      <c r="J7534" s="199">
        <v>0</v>
      </c>
      <c r="K7534" s="199" t="e">
        <f ca="1"/>
        <v>#NAME?</v>
      </c>
      <c r="T7534" s="199">
        <v>0</v>
      </c>
      <c r="U7534" s="199">
        <v>0</v>
      </c>
    </row>
    <row r="7535" spans="9:21" x14ac:dyDescent="0.3">
      <c r="I7535" s="199">
        <v>0</v>
      </c>
      <c r="J7535" s="199">
        <v>0</v>
      </c>
      <c r="K7535" s="199" t="e">
        <f ca="1"/>
        <v>#NAME?</v>
      </c>
      <c r="T7535" s="199">
        <v>0</v>
      </c>
      <c r="U7535" s="199">
        <v>0</v>
      </c>
    </row>
    <row r="7536" spans="9:21" x14ac:dyDescent="0.3">
      <c r="I7536" s="199">
        <v>0</v>
      </c>
      <c r="J7536" s="199">
        <v>0</v>
      </c>
      <c r="K7536" s="199" t="e">
        <f ca="1"/>
        <v>#NAME?</v>
      </c>
      <c r="T7536" s="199">
        <v>0</v>
      </c>
      <c r="U7536" s="199">
        <v>149238.55835050961</v>
      </c>
    </row>
    <row r="7537" spans="9:21" x14ac:dyDescent="0.3">
      <c r="I7537" s="199">
        <v>0</v>
      </c>
      <c r="J7537" s="199">
        <v>0</v>
      </c>
      <c r="K7537" s="199" t="e">
        <f ca="1"/>
        <v>#NAME?</v>
      </c>
      <c r="T7537" s="199">
        <v>0</v>
      </c>
      <c r="U7537" s="199">
        <v>0</v>
      </c>
    </row>
    <row r="7538" spans="9:21" x14ac:dyDescent="0.3">
      <c r="I7538" s="199">
        <v>0</v>
      </c>
      <c r="J7538" s="199">
        <v>0</v>
      </c>
      <c r="K7538" s="199" t="e">
        <f ca="1"/>
        <v>#NAME?</v>
      </c>
      <c r="T7538" s="199">
        <v>0</v>
      </c>
      <c r="U7538" s="199">
        <v>0</v>
      </c>
    </row>
    <row r="7539" spans="9:21" x14ac:dyDescent="0.3">
      <c r="I7539" s="199">
        <v>0</v>
      </c>
      <c r="J7539" s="199">
        <v>0</v>
      </c>
      <c r="K7539" s="199" t="e">
        <f ca="1"/>
        <v>#NAME?</v>
      </c>
      <c r="T7539" s="199">
        <v>0</v>
      </c>
      <c r="U7539" s="199">
        <v>0</v>
      </c>
    </row>
    <row r="7540" spans="9:21" x14ac:dyDescent="0.3">
      <c r="I7540" s="199">
        <v>0</v>
      </c>
      <c r="J7540" s="199">
        <v>0</v>
      </c>
      <c r="K7540" s="199" t="e">
        <f ca="1"/>
        <v>#NAME?</v>
      </c>
      <c r="T7540" s="199">
        <v>0</v>
      </c>
      <c r="U7540" s="199">
        <v>0</v>
      </c>
    </row>
    <row r="7541" spans="9:21" x14ac:dyDescent="0.3">
      <c r="I7541" s="199">
        <v>128674.86815019065</v>
      </c>
      <c r="J7541" s="199">
        <v>0</v>
      </c>
      <c r="K7541" s="199" t="e">
        <f ca="1"/>
        <v>#NAME?</v>
      </c>
      <c r="T7541" s="199">
        <v>128674.86815019065</v>
      </c>
      <c r="U7541" s="199">
        <v>0</v>
      </c>
    </row>
    <row r="7542" spans="9:21" x14ac:dyDescent="0.3">
      <c r="I7542" s="199">
        <v>0</v>
      </c>
      <c r="J7542" s="199">
        <v>0</v>
      </c>
      <c r="K7542" s="199" t="e">
        <f ca="1"/>
        <v>#NAME?</v>
      </c>
      <c r="T7542" s="199">
        <v>0</v>
      </c>
      <c r="U7542" s="199">
        <v>0</v>
      </c>
    </row>
    <row r="7543" spans="9:21" x14ac:dyDescent="0.3">
      <c r="I7543" s="199">
        <v>0</v>
      </c>
      <c r="J7543" s="199">
        <v>0</v>
      </c>
      <c r="K7543" s="199" t="e">
        <f ca="1"/>
        <v>#NAME?</v>
      </c>
      <c r="T7543" s="199">
        <v>0</v>
      </c>
      <c r="U7543" s="199">
        <v>0</v>
      </c>
    </row>
    <row r="7544" spans="9:21" x14ac:dyDescent="0.3">
      <c r="I7544" s="199">
        <v>0</v>
      </c>
      <c r="J7544" s="199">
        <v>0</v>
      </c>
      <c r="K7544" s="199" t="e">
        <f ca="1"/>
        <v>#NAME?</v>
      </c>
      <c r="T7544" s="199">
        <v>0</v>
      </c>
      <c r="U7544" s="199">
        <v>0</v>
      </c>
    </row>
    <row r="7545" spans="9:21" x14ac:dyDescent="0.3">
      <c r="I7545" s="199">
        <v>0</v>
      </c>
      <c r="J7545" s="199">
        <v>0</v>
      </c>
      <c r="K7545" s="199" t="e">
        <f ca="1"/>
        <v>#NAME?</v>
      </c>
      <c r="T7545" s="199">
        <v>0</v>
      </c>
      <c r="U7545" s="199">
        <v>0</v>
      </c>
    </row>
    <row r="7546" spans="9:21" x14ac:dyDescent="0.3">
      <c r="I7546" s="199">
        <v>0</v>
      </c>
      <c r="J7546" s="199">
        <v>0</v>
      </c>
      <c r="K7546" s="199" t="e">
        <f ca="1"/>
        <v>#NAME?</v>
      </c>
      <c r="T7546" s="199">
        <v>0</v>
      </c>
      <c r="U7546" s="199">
        <v>0</v>
      </c>
    </row>
    <row r="7547" spans="9:21" x14ac:dyDescent="0.3">
      <c r="I7547" s="199">
        <v>0</v>
      </c>
      <c r="J7547" s="199">
        <v>0</v>
      </c>
      <c r="K7547" s="199" t="e">
        <f ca="1"/>
        <v>#NAME?</v>
      </c>
      <c r="T7547" s="199">
        <v>0</v>
      </c>
      <c r="U7547" s="199">
        <v>0</v>
      </c>
    </row>
    <row r="7548" spans="9:21" x14ac:dyDescent="0.3">
      <c r="I7548" s="199">
        <v>0</v>
      </c>
      <c r="J7548" s="199">
        <v>0</v>
      </c>
      <c r="K7548" s="199" t="e">
        <f ca="1"/>
        <v>#NAME?</v>
      </c>
      <c r="T7548" s="199">
        <v>0</v>
      </c>
      <c r="U7548" s="199">
        <v>0</v>
      </c>
    </row>
    <row r="7549" spans="9:21" x14ac:dyDescent="0.3">
      <c r="I7549" s="199">
        <v>0</v>
      </c>
      <c r="J7549" s="199">
        <v>0</v>
      </c>
      <c r="K7549" s="199" t="e">
        <f ca="1"/>
        <v>#NAME?</v>
      </c>
      <c r="T7549" s="199">
        <v>0</v>
      </c>
      <c r="U7549" s="199">
        <v>0</v>
      </c>
    </row>
    <row r="7550" spans="9:21" x14ac:dyDescent="0.3">
      <c r="I7550" s="199">
        <v>0</v>
      </c>
      <c r="J7550" s="199">
        <v>0</v>
      </c>
      <c r="K7550" s="199" t="e">
        <f ca="1"/>
        <v>#NAME?</v>
      </c>
      <c r="T7550" s="199">
        <v>0</v>
      </c>
      <c r="U7550" s="199">
        <v>0</v>
      </c>
    </row>
    <row r="7551" spans="9:21" x14ac:dyDescent="0.3">
      <c r="I7551" s="199">
        <v>0</v>
      </c>
      <c r="J7551" s="199">
        <v>0</v>
      </c>
      <c r="K7551" s="199" t="e">
        <f ca="1"/>
        <v>#NAME?</v>
      </c>
      <c r="T7551" s="199">
        <v>0</v>
      </c>
      <c r="U7551" s="199">
        <v>0</v>
      </c>
    </row>
    <row r="7552" spans="9:21" x14ac:dyDescent="0.3">
      <c r="I7552" s="199">
        <v>0</v>
      </c>
      <c r="J7552" s="199">
        <v>0</v>
      </c>
      <c r="K7552" s="199" t="e">
        <f ca="1"/>
        <v>#NAME?</v>
      </c>
      <c r="T7552" s="199">
        <v>0</v>
      </c>
      <c r="U7552" s="199">
        <v>0</v>
      </c>
    </row>
    <row r="7553" spans="9:21" x14ac:dyDescent="0.3">
      <c r="I7553" s="199">
        <v>0</v>
      </c>
      <c r="J7553" s="199">
        <v>0</v>
      </c>
      <c r="K7553" s="199" t="e">
        <f ca="1"/>
        <v>#NAME?</v>
      </c>
      <c r="T7553" s="199">
        <v>0</v>
      </c>
      <c r="U7553" s="199">
        <v>0</v>
      </c>
    </row>
    <row r="7554" spans="9:21" x14ac:dyDescent="0.3">
      <c r="I7554" s="199">
        <v>0</v>
      </c>
      <c r="J7554" s="199">
        <v>0</v>
      </c>
      <c r="K7554" s="199" t="e">
        <f ca="1"/>
        <v>#NAME?</v>
      </c>
      <c r="T7554" s="199">
        <v>0</v>
      </c>
      <c r="U7554" s="199">
        <v>0</v>
      </c>
    </row>
    <row r="7555" spans="9:21" x14ac:dyDescent="0.3">
      <c r="I7555" s="199">
        <v>0</v>
      </c>
      <c r="J7555" s="199">
        <v>0</v>
      </c>
      <c r="K7555" s="199" t="e">
        <f ca="1"/>
        <v>#NAME?</v>
      </c>
      <c r="T7555" s="199">
        <v>0</v>
      </c>
      <c r="U7555" s="199">
        <v>0</v>
      </c>
    </row>
    <row r="7556" spans="9:21" x14ac:dyDescent="0.3">
      <c r="I7556" s="199">
        <v>0</v>
      </c>
      <c r="J7556" s="199">
        <v>0</v>
      </c>
      <c r="K7556" s="199" t="e">
        <f ca="1"/>
        <v>#NAME?</v>
      </c>
      <c r="T7556" s="199">
        <v>0</v>
      </c>
      <c r="U7556" s="199">
        <v>0</v>
      </c>
    </row>
    <row r="7557" spans="9:21" x14ac:dyDescent="0.3">
      <c r="I7557" s="199">
        <v>0</v>
      </c>
      <c r="J7557" s="199">
        <v>0</v>
      </c>
      <c r="K7557" s="199" t="e">
        <f ca="1"/>
        <v>#NAME?</v>
      </c>
      <c r="T7557" s="199">
        <v>0</v>
      </c>
      <c r="U7557" s="199">
        <v>0</v>
      </c>
    </row>
    <row r="7558" spans="9:21" x14ac:dyDescent="0.3">
      <c r="I7558" s="199">
        <v>0</v>
      </c>
      <c r="J7558" s="199">
        <v>0</v>
      </c>
      <c r="K7558" s="199" t="e">
        <f ca="1"/>
        <v>#NAME?</v>
      </c>
      <c r="T7558" s="199">
        <v>0</v>
      </c>
      <c r="U7558" s="199">
        <v>0</v>
      </c>
    </row>
    <row r="7559" spans="9:21" x14ac:dyDescent="0.3">
      <c r="I7559" s="199">
        <v>0</v>
      </c>
      <c r="J7559" s="199">
        <v>0</v>
      </c>
      <c r="K7559" s="199" t="e">
        <f ca="1"/>
        <v>#NAME?</v>
      </c>
      <c r="T7559" s="199">
        <v>0</v>
      </c>
      <c r="U7559" s="199">
        <v>0</v>
      </c>
    </row>
    <row r="7560" spans="9:21" x14ac:dyDescent="0.3">
      <c r="I7560" s="199">
        <v>0</v>
      </c>
      <c r="J7560" s="199">
        <v>0</v>
      </c>
      <c r="K7560" s="199" t="e">
        <f ca="1"/>
        <v>#NAME?</v>
      </c>
      <c r="T7560" s="199">
        <v>0</v>
      </c>
      <c r="U7560" s="199">
        <v>0</v>
      </c>
    </row>
    <row r="7561" spans="9:21" x14ac:dyDescent="0.3">
      <c r="I7561" s="199">
        <v>0</v>
      </c>
      <c r="J7561" s="199">
        <v>0</v>
      </c>
      <c r="K7561" s="199" t="e">
        <f ca="1"/>
        <v>#NAME?</v>
      </c>
      <c r="T7561" s="199">
        <v>0</v>
      </c>
      <c r="U7561" s="199">
        <v>0</v>
      </c>
    </row>
    <row r="7562" spans="9:21" x14ac:dyDescent="0.3">
      <c r="I7562" s="199">
        <v>4433.3564209588903</v>
      </c>
      <c r="J7562" s="199">
        <v>0</v>
      </c>
      <c r="K7562" s="199" t="e">
        <f ca="1"/>
        <v>#NAME?</v>
      </c>
      <c r="T7562" s="199">
        <v>4433.3564209588903</v>
      </c>
      <c r="U7562" s="199">
        <v>0</v>
      </c>
    </row>
    <row r="7563" spans="9:21" x14ac:dyDescent="0.3">
      <c r="I7563" s="199">
        <v>0</v>
      </c>
      <c r="J7563" s="199">
        <v>0</v>
      </c>
      <c r="K7563" s="199" t="e">
        <f ca="1"/>
        <v>#NAME?</v>
      </c>
      <c r="T7563" s="199">
        <v>0</v>
      </c>
      <c r="U7563" s="199">
        <v>0</v>
      </c>
    </row>
    <row r="7564" spans="9:21" x14ac:dyDescent="0.3">
      <c r="I7564" s="199">
        <v>0</v>
      </c>
      <c r="J7564" s="199">
        <v>0</v>
      </c>
      <c r="K7564" s="199" t="e">
        <f ca="1"/>
        <v>#NAME?</v>
      </c>
      <c r="T7564" s="199">
        <v>0</v>
      </c>
      <c r="U7564" s="199">
        <v>55005.743932565449</v>
      </c>
    </row>
    <row r="7565" spans="9:21" x14ac:dyDescent="0.3">
      <c r="I7565" s="199">
        <v>0</v>
      </c>
      <c r="J7565" s="199">
        <v>0</v>
      </c>
      <c r="K7565" s="199" t="e">
        <f ca="1"/>
        <v>#NAME?</v>
      </c>
      <c r="T7565" s="199">
        <v>0</v>
      </c>
      <c r="U7565" s="199">
        <v>0</v>
      </c>
    </row>
    <row r="7566" spans="9:21" x14ac:dyDescent="0.3">
      <c r="I7566" s="199">
        <v>0</v>
      </c>
      <c r="J7566" s="199">
        <v>0</v>
      </c>
      <c r="K7566" s="199" t="e">
        <f ca="1"/>
        <v>#NAME?</v>
      </c>
      <c r="T7566" s="199">
        <v>0</v>
      </c>
      <c r="U7566" s="199">
        <v>0</v>
      </c>
    </row>
    <row r="7567" spans="9:21" x14ac:dyDescent="0.3">
      <c r="I7567" s="199">
        <v>0</v>
      </c>
      <c r="J7567" s="199">
        <v>0</v>
      </c>
      <c r="K7567" s="199" t="e">
        <f ca="1"/>
        <v>#NAME?</v>
      </c>
      <c r="T7567" s="199">
        <v>0</v>
      </c>
      <c r="U7567" s="199">
        <v>0</v>
      </c>
    </row>
    <row r="7568" spans="9:21" x14ac:dyDescent="0.3">
      <c r="I7568" s="199">
        <v>0</v>
      </c>
      <c r="J7568" s="199">
        <v>0</v>
      </c>
      <c r="K7568" s="199" t="e">
        <f ca="1"/>
        <v>#NAME?</v>
      </c>
      <c r="T7568" s="199">
        <v>0</v>
      </c>
      <c r="U7568" s="199">
        <v>0</v>
      </c>
    </row>
    <row r="7569" spans="9:21" x14ac:dyDescent="0.3">
      <c r="I7569" s="199">
        <v>0</v>
      </c>
      <c r="J7569" s="199">
        <v>0</v>
      </c>
      <c r="K7569" s="199" t="e">
        <f ca="1"/>
        <v>#NAME?</v>
      </c>
      <c r="T7569" s="199">
        <v>0</v>
      </c>
      <c r="U7569" s="199">
        <v>348295.86634867726</v>
      </c>
    </row>
    <row r="7570" spans="9:21" x14ac:dyDescent="0.3">
      <c r="I7570" s="199">
        <v>0</v>
      </c>
      <c r="J7570" s="199">
        <v>0</v>
      </c>
      <c r="K7570" s="199" t="e">
        <f ca="1"/>
        <v>#NAME?</v>
      </c>
      <c r="T7570" s="199">
        <v>0</v>
      </c>
      <c r="U7570" s="199">
        <v>0</v>
      </c>
    </row>
    <row r="7571" spans="9:21" x14ac:dyDescent="0.3">
      <c r="I7571" s="199">
        <v>0</v>
      </c>
      <c r="J7571" s="199">
        <v>0</v>
      </c>
      <c r="K7571" s="199" t="e">
        <f ca="1"/>
        <v>#NAME?</v>
      </c>
      <c r="T7571" s="199">
        <v>0</v>
      </c>
      <c r="U7571" s="199">
        <v>0</v>
      </c>
    </row>
    <row r="7572" spans="9:21" x14ac:dyDescent="0.3">
      <c r="I7572" s="199">
        <v>0</v>
      </c>
      <c r="J7572" s="199">
        <v>0</v>
      </c>
      <c r="K7572" s="199" t="e">
        <f ca="1"/>
        <v>#NAME?</v>
      </c>
      <c r="T7572" s="199">
        <v>0</v>
      </c>
      <c r="U7572" s="199">
        <v>0</v>
      </c>
    </row>
    <row r="7573" spans="9:21" x14ac:dyDescent="0.3">
      <c r="I7573" s="199">
        <v>0</v>
      </c>
      <c r="J7573" s="199">
        <v>0</v>
      </c>
      <c r="K7573" s="199" t="e">
        <f ca="1"/>
        <v>#NAME?</v>
      </c>
      <c r="T7573" s="199">
        <v>0</v>
      </c>
      <c r="U7573" s="199">
        <v>0</v>
      </c>
    </row>
    <row r="7574" spans="9:21" x14ac:dyDescent="0.3">
      <c r="I7574" s="199">
        <v>0</v>
      </c>
      <c r="J7574" s="199">
        <v>0</v>
      </c>
      <c r="K7574" s="199" t="e">
        <f ca="1"/>
        <v>#NAME?</v>
      </c>
      <c r="T7574" s="199">
        <v>0</v>
      </c>
      <c r="U7574" s="199">
        <v>0</v>
      </c>
    </row>
    <row r="7575" spans="9:21" x14ac:dyDescent="0.3">
      <c r="I7575" s="199">
        <v>0</v>
      </c>
      <c r="J7575" s="199">
        <v>0</v>
      </c>
      <c r="K7575" s="199" t="e">
        <f ca="1"/>
        <v>#NAME?</v>
      </c>
      <c r="T7575" s="199">
        <v>0</v>
      </c>
      <c r="U7575" s="199">
        <v>0</v>
      </c>
    </row>
    <row r="7576" spans="9:21" x14ac:dyDescent="0.3">
      <c r="I7576" s="199">
        <v>0</v>
      </c>
      <c r="J7576" s="199">
        <v>0</v>
      </c>
      <c r="K7576" s="199" t="e">
        <f ca="1"/>
        <v>#NAME?</v>
      </c>
      <c r="T7576" s="199">
        <v>0</v>
      </c>
      <c r="U7576" s="199">
        <v>0</v>
      </c>
    </row>
    <row r="7577" spans="9:21" x14ac:dyDescent="0.3">
      <c r="I7577" s="199">
        <v>0</v>
      </c>
      <c r="J7577" s="199">
        <v>0</v>
      </c>
      <c r="K7577" s="199" t="e">
        <f ca="1"/>
        <v>#NAME?</v>
      </c>
      <c r="T7577" s="199">
        <v>0</v>
      </c>
      <c r="U7577" s="199">
        <v>0</v>
      </c>
    </row>
    <row r="7578" spans="9:21" x14ac:dyDescent="0.3">
      <c r="I7578" s="199">
        <v>0</v>
      </c>
      <c r="J7578" s="199">
        <v>0</v>
      </c>
      <c r="K7578" s="199" t="e">
        <f ca="1"/>
        <v>#NAME?</v>
      </c>
      <c r="T7578" s="199">
        <v>0</v>
      </c>
      <c r="U7578" s="199">
        <v>0</v>
      </c>
    </row>
    <row r="7579" spans="9:21" x14ac:dyDescent="0.3">
      <c r="I7579" s="199">
        <v>0</v>
      </c>
      <c r="J7579" s="199">
        <v>0</v>
      </c>
      <c r="K7579" s="199" t="e">
        <f ca="1"/>
        <v>#NAME?</v>
      </c>
      <c r="T7579" s="199">
        <v>0</v>
      </c>
      <c r="U7579" s="199">
        <v>0</v>
      </c>
    </row>
    <row r="7580" spans="9:21" x14ac:dyDescent="0.3">
      <c r="I7580" s="199">
        <v>0</v>
      </c>
      <c r="J7580" s="199">
        <v>0</v>
      </c>
      <c r="K7580" s="199" t="e">
        <f ca="1"/>
        <v>#NAME?</v>
      </c>
      <c r="T7580" s="199">
        <v>0</v>
      </c>
      <c r="U7580" s="199">
        <v>0</v>
      </c>
    </row>
    <row r="7581" spans="9:21" x14ac:dyDescent="0.3">
      <c r="I7581" s="199">
        <v>0</v>
      </c>
      <c r="J7581" s="199">
        <v>0</v>
      </c>
      <c r="K7581" s="199" t="e">
        <f ca="1"/>
        <v>#NAME?</v>
      </c>
      <c r="T7581" s="199">
        <v>0</v>
      </c>
      <c r="U7581" s="199">
        <v>0</v>
      </c>
    </row>
    <row r="7582" spans="9:21" x14ac:dyDescent="0.3">
      <c r="I7582" s="199">
        <v>0</v>
      </c>
      <c r="J7582" s="199">
        <v>0</v>
      </c>
      <c r="K7582" s="199" t="e">
        <f ca="1"/>
        <v>#NAME?</v>
      </c>
      <c r="T7582" s="199">
        <v>0</v>
      </c>
      <c r="U7582" s="199">
        <v>0</v>
      </c>
    </row>
    <row r="7583" spans="9:21" x14ac:dyDescent="0.3">
      <c r="I7583" s="199">
        <v>0</v>
      </c>
      <c r="J7583" s="199">
        <v>0</v>
      </c>
      <c r="K7583" s="199" t="e">
        <f ca="1"/>
        <v>#NAME?</v>
      </c>
      <c r="T7583" s="199">
        <v>0</v>
      </c>
      <c r="U7583" s="199">
        <v>0</v>
      </c>
    </row>
    <row r="7584" spans="9:21" x14ac:dyDescent="0.3">
      <c r="I7584" s="199">
        <v>0</v>
      </c>
      <c r="J7584" s="199">
        <v>0</v>
      </c>
      <c r="K7584" s="199" t="e">
        <f ca="1"/>
        <v>#NAME?</v>
      </c>
      <c r="T7584" s="199">
        <v>0</v>
      </c>
      <c r="U7584" s="199">
        <v>0</v>
      </c>
    </row>
    <row r="7585" spans="9:21" x14ac:dyDescent="0.3">
      <c r="I7585" s="199">
        <v>0</v>
      </c>
      <c r="J7585" s="199">
        <v>0</v>
      </c>
      <c r="K7585" s="199" t="e">
        <f ca="1"/>
        <v>#NAME?</v>
      </c>
      <c r="T7585" s="199">
        <v>0</v>
      </c>
      <c r="U7585" s="199">
        <v>0</v>
      </c>
    </row>
    <row r="7586" spans="9:21" x14ac:dyDescent="0.3">
      <c r="I7586" s="199">
        <v>0</v>
      </c>
      <c r="J7586" s="199">
        <v>0</v>
      </c>
      <c r="K7586" s="199" t="e">
        <f ca="1"/>
        <v>#NAME?</v>
      </c>
      <c r="T7586" s="199">
        <v>0</v>
      </c>
      <c r="U7586" s="199">
        <v>0</v>
      </c>
    </row>
    <row r="7587" spans="9:21" x14ac:dyDescent="0.3">
      <c r="I7587" s="199">
        <v>62066.172882149265</v>
      </c>
      <c r="J7587" s="199">
        <v>0</v>
      </c>
      <c r="K7587" s="199" t="e">
        <f ca="1"/>
        <v>#NAME?</v>
      </c>
      <c r="T7587" s="199">
        <v>62066.172882149265</v>
      </c>
      <c r="U7587" s="199">
        <v>0</v>
      </c>
    </row>
    <row r="7588" spans="9:21" x14ac:dyDescent="0.3">
      <c r="I7588" s="199">
        <v>0</v>
      </c>
      <c r="J7588" s="199">
        <v>0</v>
      </c>
      <c r="K7588" s="199" t="e">
        <f ca="1"/>
        <v>#NAME?</v>
      </c>
      <c r="T7588" s="199">
        <v>0</v>
      </c>
      <c r="U7588" s="199">
        <v>0</v>
      </c>
    </row>
    <row r="7589" spans="9:21" x14ac:dyDescent="0.3">
      <c r="I7589" s="199">
        <v>0</v>
      </c>
      <c r="J7589" s="199">
        <v>0</v>
      </c>
      <c r="K7589" s="199" t="e">
        <f ca="1"/>
        <v>#NAME?</v>
      </c>
      <c r="T7589" s="199">
        <v>0</v>
      </c>
      <c r="U7589" s="199">
        <v>0</v>
      </c>
    </row>
    <row r="7590" spans="9:21" x14ac:dyDescent="0.3">
      <c r="I7590" s="199">
        <v>0</v>
      </c>
      <c r="J7590" s="199">
        <v>0</v>
      </c>
      <c r="K7590" s="199" t="e">
        <f ca="1"/>
        <v>#NAME?</v>
      </c>
      <c r="T7590" s="199">
        <v>0</v>
      </c>
      <c r="U7590" s="199">
        <v>0</v>
      </c>
    </row>
    <row r="7591" spans="9:21" x14ac:dyDescent="0.3">
      <c r="I7591" s="199">
        <v>0</v>
      </c>
      <c r="J7591" s="199">
        <v>0</v>
      </c>
      <c r="K7591" s="199" t="e">
        <f ca="1"/>
        <v>#NAME?</v>
      </c>
      <c r="T7591" s="199">
        <v>0</v>
      </c>
      <c r="U7591" s="199">
        <v>0</v>
      </c>
    </row>
    <row r="7592" spans="9:21" x14ac:dyDescent="0.3">
      <c r="I7592" s="199">
        <v>0</v>
      </c>
      <c r="J7592" s="199">
        <v>0</v>
      </c>
      <c r="K7592" s="199" t="e">
        <f ca="1"/>
        <v>#NAME?</v>
      </c>
      <c r="T7592" s="199">
        <v>0</v>
      </c>
      <c r="U7592" s="199">
        <v>0</v>
      </c>
    </row>
    <row r="7593" spans="9:21" x14ac:dyDescent="0.3">
      <c r="I7593" s="199">
        <v>0</v>
      </c>
      <c r="J7593" s="199">
        <v>0</v>
      </c>
      <c r="K7593" s="199" t="e">
        <f ca="1"/>
        <v>#NAME?</v>
      </c>
      <c r="T7593" s="199">
        <v>0</v>
      </c>
      <c r="U7593" s="199">
        <v>0</v>
      </c>
    </row>
    <row r="7594" spans="9:21" x14ac:dyDescent="0.3">
      <c r="I7594" s="199">
        <v>0</v>
      </c>
      <c r="J7594" s="199">
        <v>0</v>
      </c>
      <c r="K7594" s="199" t="e">
        <f ca="1"/>
        <v>#NAME?</v>
      </c>
      <c r="T7594" s="199">
        <v>0</v>
      </c>
      <c r="U7594" s="199">
        <v>0</v>
      </c>
    </row>
    <row r="7595" spans="9:21" x14ac:dyDescent="0.3">
      <c r="I7595" s="199">
        <v>0</v>
      </c>
      <c r="J7595" s="199">
        <v>0</v>
      </c>
      <c r="K7595" s="199" t="e">
        <f ca="1"/>
        <v>#NAME?</v>
      </c>
      <c r="T7595" s="199">
        <v>0</v>
      </c>
      <c r="U7595" s="199">
        <v>0</v>
      </c>
    </row>
    <row r="7596" spans="9:21" x14ac:dyDescent="0.3">
      <c r="I7596" s="199">
        <v>0</v>
      </c>
      <c r="J7596" s="199">
        <v>0</v>
      </c>
      <c r="K7596" s="199" t="e">
        <f ca="1"/>
        <v>#NAME?</v>
      </c>
      <c r="T7596" s="199">
        <v>0</v>
      </c>
      <c r="U7596" s="199">
        <v>0</v>
      </c>
    </row>
    <row r="7597" spans="9:21" x14ac:dyDescent="0.3">
      <c r="I7597" s="199">
        <v>0</v>
      </c>
      <c r="J7597" s="199">
        <v>0</v>
      </c>
      <c r="K7597" s="199" t="e">
        <f ca="1"/>
        <v>#NAME?</v>
      </c>
      <c r="T7597" s="199">
        <v>0</v>
      </c>
      <c r="U7597" s="199">
        <v>0</v>
      </c>
    </row>
    <row r="7598" spans="9:21" x14ac:dyDescent="0.3">
      <c r="I7598" s="199">
        <v>0</v>
      </c>
      <c r="J7598" s="199">
        <v>0</v>
      </c>
      <c r="K7598" s="199" t="e">
        <f ca="1"/>
        <v>#NAME?</v>
      </c>
      <c r="T7598" s="199">
        <v>0</v>
      </c>
      <c r="U7598" s="199">
        <v>0</v>
      </c>
    </row>
    <row r="7599" spans="9:21" x14ac:dyDescent="0.3">
      <c r="I7599" s="199">
        <v>0</v>
      </c>
      <c r="J7599" s="199">
        <v>0</v>
      </c>
      <c r="K7599" s="199" t="e">
        <f ca="1"/>
        <v>#NAME?</v>
      </c>
      <c r="T7599" s="199">
        <v>0</v>
      </c>
      <c r="U7599" s="199">
        <v>0</v>
      </c>
    </row>
    <row r="7600" spans="9:21" x14ac:dyDescent="0.3">
      <c r="I7600" s="199">
        <v>0</v>
      </c>
      <c r="J7600" s="199">
        <v>0</v>
      </c>
      <c r="K7600" s="199" t="e">
        <f ca="1"/>
        <v>#NAME?</v>
      </c>
      <c r="T7600" s="199">
        <v>0</v>
      </c>
      <c r="U7600" s="199">
        <v>0</v>
      </c>
    </row>
    <row r="7601" spans="9:21" x14ac:dyDescent="0.3">
      <c r="I7601" s="199">
        <v>0</v>
      </c>
      <c r="J7601" s="199">
        <v>0</v>
      </c>
      <c r="K7601" s="199" t="e">
        <f ca="1"/>
        <v>#NAME?</v>
      </c>
      <c r="T7601" s="199">
        <v>0</v>
      </c>
      <c r="U7601" s="199">
        <v>0</v>
      </c>
    </row>
    <row r="7602" spans="9:21" x14ac:dyDescent="0.3">
      <c r="I7602" s="199">
        <v>0</v>
      </c>
      <c r="J7602" s="199">
        <v>0</v>
      </c>
      <c r="K7602" s="199" t="e">
        <f ca="1"/>
        <v>#NAME?</v>
      </c>
      <c r="T7602" s="199">
        <v>0</v>
      </c>
      <c r="U7602" s="199">
        <v>0</v>
      </c>
    </row>
    <row r="7603" spans="9:21" x14ac:dyDescent="0.3">
      <c r="I7603" s="199">
        <v>0</v>
      </c>
      <c r="J7603" s="199">
        <v>0</v>
      </c>
      <c r="K7603" s="199" t="e">
        <f ca="1"/>
        <v>#NAME?</v>
      </c>
      <c r="T7603" s="199">
        <v>0</v>
      </c>
      <c r="U7603" s="199">
        <v>0</v>
      </c>
    </row>
    <row r="7604" spans="9:21" x14ac:dyDescent="0.3">
      <c r="I7604" s="199">
        <v>0</v>
      </c>
      <c r="J7604" s="199">
        <v>0</v>
      </c>
      <c r="K7604" s="199" t="e">
        <f ca="1"/>
        <v>#NAME?</v>
      </c>
      <c r="T7604" s="199">
        <v>0</v>
      </c>
      <c r="U7604" s="199">
        <v>0</v>
      </c>
    </row>
    <row r="7605" spans="9:21" x14ac:dyDescent="0.3">
      <c r="I7605" s="199">
        <v>0</v>
      </c>
      <c r="J7605" s="199">
        <v>0</v>
      </c>
      <c r="K7605" s="199" t="e">
        <f ca="1"/>
        <v>#NAME?</v>
      </c>
      <c r="T7605" s="199">
        <v>0</v>
      </c>
      <c r="U7605" s="199">
        <v>0</v>
      </c>
    </row>
    <row r="7606" spans="9:21" x14ac:dyDescent="0.3">
      <c r="I7606" s="199">
        <v>0</v>
      </c>
      <c r="J7606" s="199">
        <v>0</v>
      </c>
      <c r="K7606" s="199" t="e">
        <f ca="1"/>
        <v>#NAME?</v>
      </c>
      <c r="T7606" s="199">
        <v>0</v>
      </c>
      <c r="U7606" s="199">
        <v>0</v>
      </c>
    </row>
    <row r="7607" spans="9:21" x14ac:dyDescent="0.3">
      <c r="I7607" s="199">
        <v>0</v>
      </c>
      <c r="J7607" s="199">
        <v>0</v>
      </c>
      <c r="K7607" s="199" t="e">
        <f ca="1"/>
        <v>#NAME?</v>
      </c>
      <c r="T7607" s="199">
        <v>0</v>
      </c>
      <c r="U7607" s="199">
        <v>0</v>
      </c>
    </row>
    <row r="7608" spans="9:21" x14ac:dyDescent="0.3">
      <c r="I7608" s="199">
        <v>0</v>
      </c>
      <c r="J7608" s="199">
        <v>0</v>
      </c>
      <c r="K7608" s="199" t="e">
        <f ca="1"/>
        <v>#NAME?</v>
      </c>
      <c r="T7608" s="199">
        <v>0</v>
      </c>
      <c r="U7608" s="199">
        <v>0</v>
      </c>
    </row>
    <row r="7609" spans="9:21" x14ac:dyDescent="0.3">
      <c r="I7609" s="199">
        <v>0</v>
      </c>
      <c r="J7609" s="199">
        <v>0</v>
      </c>
      <c r="K7609" s="199" t="e">
        <f ca="1"/>
        <v>#NAME?</v>
      </c>
      <c r="T7609" s="199">
        <v>0</v>
      </c>
      <c r="U7609" s="199">
        <v>0</v>
      </c>
    </row>
    <row r="7610" spans="9:21" x14ac:dyDescent="0.3">
      <c r="I7610" s="199">
        <v>0</v>
      </c>
      <c r="J7610" s="199">
        <v>0</v>
      </c>
      <c r="K7610" s="199" t="e">
        <f ca="1"/>
        <v>#NAME?</v>
      </c>
      <c r="T7610" s="199">
        <v>0</v>
      </c>
      <c r="U7610" s="199">
        <v>0</v>
      </c>
    </row>
    <row r="7611" spans="9:21" x14ac:dyDescent="0.3">
      <c r="I7611" s="199">
        <v>0</v>
      </c>
      <c r="J7611" s="199">
        <v>0</v>
      </c>
      <c r="K7611" s="199" t="e">
        <f ca="1"/>
        <v>#NAME?</v>
      </c>
      <c r="T7611" s="199">
        <v>0</v>
      </c>
      <c r="U7611" s="199">
        <v>0</v>
      </c>
    </row>
    <row r="7612" spans="9:21" x14ac:dyDescent="0.3">
      <c r="I7612" s="199">
        <v>0</v>
      </c>
      <c r="J7612" s="199">
        <v>0</v>
      </c>
      <c r="K7612" s="199" t="e">
        <f ca="1"/>
        <v>#NAME?</v>
      </c>
      <c r="T7612" s="199">
        <v>0</v>
      </c>
      <c r="U7612" s="199">
        <v>0</v>
      </c>
    </row>
    <row r="7613" spans="9:21" x14ac:dyDescent="0.3">
      <c r="I7613" s="199">
        <v>0</v>
      </c>
      <c r="J7613" s="199">
        <v>0</v>
      </c>
      <c r="K7613" s="199" t="e">
        <f ca="1"/>
        <v>#NAME?</v>
      </c>
      <c r="T7613" s="199">
        <v>0</v>
      </c>
      <c r="U7613" s="199">
        <v>0</v>
      </c>
    </row>
    <row r="7614" spans="9:21" x14ac:dyDescent="0.3">
      <c r="I7614" s="199">
        <v>0</v>
      </c>
      <c r="J7614" s="199">
        <v>0</v>
      </c>
      <c r="K7614" s="199" t="e">
        <f ca="1"/>
        <v>#NAME?</v>
      </c>
      <c r="T7614" s="199">
        <v>0</v>
      </c>
      <c r="U7614" s="199">
        <v>0</v>
      </c>
    </row>
    <row r="7615" spans="9:21" x14ac:dyDescent="0.3">
      <c r="I7615" s="199">
        <v>0</v>
      </c>
      <c r="J7615" s="199">
        <v>0</v>
      </c>
      <c r="K7615" s="199" t="e">
        <f ca="1"/>
        <v>#NAME?</v>
      </c>
      <c r="T7615" s="199">
        <v>0</v>
      </c>
      <c r="U7615" s="199">
        <v>0</v>
      </c>
    </row>
    <row r="7616" spans="9:21" x14ac:dyDescent="0.3">
      <c r="I7616" s="199">
        <v>0</v>
      </c>
      <c r="J7616" s="199">
        <v>0</v>
      </c>
      <c r="K7616" s="199" t="e">
        <f ca="1"/>
        <v>#NAME?</v>
      </c>
      <c r="T7616" s="199">
        <v>0</v>
      </c>
      <c r="U7616" s="199">
        <v>0</v>
      </c>
    </row>
    <row r="7617" spans="9:21" x14ac:dyDescent="0.3">
      <c r="I7617" s="199">
        <v>0</v>
      </c>
      <c r="J7617" s="199">
        <v>0</v>
      </c>
      <c r="K7617" s="199" t="e">
        <f ca="1"/>
        <v>#NAME?</v>
      </c>
      <c r="T7617" s="199">
        <v>0</v>
      </c>
      <c r="U7617" s="199">
        <v>0</v>
      </c>
    </row>
    <row r="7618" spans="9:21" x14ac:dyDescent="0.3">
      <c r="I7618" s="199">
        <v>0</v>
      </c>
      <c r="J7618" s="199">
        <v>0</v>
      </c>
      <c r="K7618" s="199" t="e">
        <f ca="1"/>
        <v>#NAME?</v>
      </c>
      <c r="T7618" s="199">
        <v>0</v>
      </c>
      <c r="U7618" s="199">
        <v>0</v>
      </c>
    </row>
    <row r="7619" spans="9:21" x14ac:dyDescent="0.3">
      <c r="I7619" s="199">
        <v>0</v>
      </c>
      <c r="J7619" s="199">
        <v>0</v>
      </c>
      <c r="K7619" s="199" t="e">
        <f ca="1"/>
        <v>#NAME?</v>
      </c>
      <c r="T7619" s="199">
        <v>0</v>
      </c>
      <c r="U7619" s="199">
        <v>0</v>
      </c>
    </row>
    <row r="7620" spans="9:21" x14ac:dyDescent="0.3">
      <c r="I7620" s="199">
        <v>0</v>
      </c>
      <c r="J7620" s="199">
        <v>0</v>
      </c>
      <c r="K7620" s="199" t="e">
        <f ca="1"/>
        <v>#NAME?</v>
      </c>
      <c r="T7620" s="199">
        <v>0</v>
      </c>
      <c r="U7620" s="199">
        <v>0</v>
      </c>
    </row>
    <row r="7621" spans="9:21" x14ac:dyDescent="0.3">
      <c r="I7621" s="199">
        <v>0</v>
      </c>
      <c r="J7621" s="199">
        <v>0</v>
      </c>
      <c r="K7621" s="199" t="e">
        <f ca="1"/>
        <v>#NAME?</v>
      </c>
      <c r="T7621" s="199">
        <v>0</v>
      </c>
      <c r="U7621" s="199">
        <v>0</v>
      </c>
    </row>
    <row r="7622" spans="9:21" x14ac:dyDescent="0.3">
      <c r="I7622" s="199">
        <v>0</v>
      </c>
      <c r="J7622" s="199">
        <v>0</v>
      </c>
      <c r="K7622" s="199" t="e">
        <f ca="1"/>
        <v>#NAME?</v>
      </c>
      <c r="T7622" s="199">
        <v>0</v>
      </c>
      <c r="U7622" s="199">
        <v>0</v>
      </c>
    </row>
    <row r="7623" spans="9:21" x14ac:dyDescent="0.3">
      <c r="I7623" s="199">
        <v>0</v>
      </c>
      <c r="J7623" s="199">
        <v>0</v>
      </c>
      <c r="K7623" s="199" t="e">
        <f ca="1"/>
        <v>#NAME?</v>
      </c>
      <c r="T7623" s="199">
        <v>0</v>
      </c>
      <c r="U7623" s="199">
        <v>0</v>
      </c>
    </row>
    <row r="7624" spans="9:21" x14ac:dyDescent="0.3">
      <c r="I7624" s="199">
        <v>0</v>
      </c>
      <c r="J7624" s="199">
        <v>0</v>
      </c>
      <c r="K7624" s="199" t="e">
        <f ca="1"/>
        <v>#NAME?</v>
      </c>
      <c r="T7624" s="199">
        <v>0</v>
      </c>
      <c r="U7624" s="199">
        <v>0</v>
      </c>
    </row>
    <row r="7625" spans="9:21" x14ac:dyDescent="0.3">
      <c r="I7625" s="199">
        <v>0</v>
      </c>
      <c r="J7625" s="199">
        <v>0</v>
      </c>
      <c r="K7625" s="199" t="e">
        <f ca="1"/>
        <v>#NAME?</v>
      </c>
      <c r="T7625" s="199">
        <v>0</v>
      </c>
      <c r="U7625" s="199">
        <v>0</v>
      </c>
    </row>
    <row r="7626" spans="9:21" x14ac:dyDescent="0.3">
      <c r="I7626" s="199">
        <v>0</v>
      </c>
      <c r="J7626" s="199">
        <v>0</v>
      </c>
      <c r="K7626" s="199" t="e">
        <f ca="1"/>
        <v>#NAME?</v>
      </c>
      <c r="T7626" s="199">
        <v>0</v>
      </c>
      <c r="U7626" s="199">
        <v>0</v>
      </c>
    </row>
    <row r="7627" spans="9:21" x14ac:dyDescent="0.3">
      <c r="I7627" s="199">
        <v>0</v>
      </c>
      <c r="J7627" s="199">
        <v>0</v>
      </c>
      <c r="K7627" s="199" t="e">
        <f ca="1"/>
        <v>#NAME?</v>
      </c>
      <c r="T7627" s="199">
        <v>0</v>
      </c>
      <c r="U7627" s="199">
        <v>0</v>
      </c>
    </row>
    <row r="7628" spans="9:21" x14ac:dyDescent="0.3">
      <c r="I7628" s="199">
        <v>0</v>
      </c>
      <c r="J7628" s="199">
        <v>0</v>
      </c>
      <c r="K7628" s="199" t="e">
        <f ca="1"/>
        <v>#NAME?</v>
      </c>
      <c r="T7628" s="199">
        <v>0</v>
      </c>
      <c r="U7628" s="199">
        <v>0</v>
      </c>
    </row>
    <row r="7629" spans="9:21" x14ac:dyDescent="0.3">
      <c r="I7629" s="199">
        <v>0</v>
      </c>
      <c r="J7629" s="199">
        <v>0</v>
      </c>
      <c r="K7629" s="199" t="e">
        <f ca="1"/>
        <v>#NAME?</v>
      </c>
      <c r="T7629" s="199">
        <v>0</v>
      </c>
      <c r="U7629" s="199">
        <v>0</v>
      </c>
    </row>
    <row r="7630" spans="9:21" x14ac:dyDescent="0.3">
      <c r="I7630" s="199">
        <v>0</v>
      </c>
      <c r="J7630" s="199">
        <v>0</v>
      </c>
      <c r="K7630" s="199" t="e">
        <f ca="1"/>
        <v>#NAME?</v>
      </c>
      <c r="T7630" s="199">
        <v>0</v>
      </c>
      <c r="U7630" s="199">
        <v>0</v>
      </c>
    </row>
    <row r="7631" spans="9:21" x14ac:dyDescent="0.3">
      <c r="I7631" s="199">
        <v>0</v>
      </c>
      <c r="J7631" s="199">
        <v>0</v>
      </c>
      <c r="K7631" s="199" t="e">
        <f ca="1"/>
        <v>#NAME?</v>
      </c>
      <c r="T7631" s="199">
        <v>0</v>
      </c>
      <c r="U7631" s="199">
        <v>59325.12648065939</v>
      </c>
    </row>
    <row r="7632" spans="9:21" x14ac:dyDescent="0.3">
      <c r="I7632" s="199">
        <v>0</v>
      </c>
      <c r="J7632" s="199">
        <v>0</v>
      </c>
      <c r="K7632" s="199" t="e">
        <f ca="1"/>
        <v>#NAME?</v>
      </c>
      <c r="T7632" s="199">
        <v>0</v>
      </c>
      <c r="U7632" s="199">
        <v>0</v>
      </c>
    </row>
    <row r="7633" spans="9:21" x14ac:dyDescent="0.3">
      <c r="I7633" s="199">
        <v>0</v>
      </c>
      <c r="J7633" s="199">
        <v>0</v>
      </c>
      <c r="K7633" s="199" t="e">
        <f ca="1"/>
        <v>#NAME?</v>
      </c>
      <c r="T7633" s="199">
        <v>0</v>
      </c>
      <c r="U7633" s="199">
        <v>315080.07929444645</v>
      </c>
    </row>
    <row r="7634" spans="9:21" x14ac:dyDescent="0.3">
      <c r="I7634" s="199">
        <v>0</v>
      </c>
      <c r="J7634" s="199">
        <v>0</v>
      </c>
      <c r="K7634" s="199" t="e">
        <f ca="1"/>
        <v>#NAME?</v>
      </c>
      <c r="T7634" s="199">
        <v>0</v>
      </c>
      <c r="U7634" s="199">
        <v>0</v>
      </c>
    </row>
    <row r="7635" spans="9:21" x14ac:dyDescent="0.3">
      <c r="I7635" s="199">
        <v>0</v>
      </c>
      <c r="J7635" s="199">
        <v>0</v>
      </c>
      <c r="K7635" s="199" t="e">
        <f ca="1"/>
        <v>#NAME?</v>
      </c>
      <c r="T7635" s="199">
        <v>0</v>
      </c>
      <c r="U7635" s="199">
        <v>0</v>
      </c>
    </row>
    <row r="7636" spans="9:21" x14ac:dyDescent="0.3">
      <c r="I7636" s="199">
        <v>0</v>
      </c>
      <c r="J7636" s="199">
        <v>0</v>
      </c>
      <c r="K7636" s="199" t="e">
        <f ca="1"/>
        <v>#NAME?</v>
      </c>
      <c r="T7636" s="199">
        <v>0</v>
      </c>
      <c r="U7636" s="199">
        <v>0</v>
      </c>
    </row>
    <row r="7637" spans="9:21" x14ac:dyDescent="0.3">
      <c r="I7637" s="199">
        <v>0</v>
      </c>
      <c r="J7637" s="199">
        <v>0</v>
      </c>
      <c r="K7637" s="199" t="e">
        <f ca="1"/>
        <v>#NAME?</v>
      </c>
      <c r="T7637" s="199">
        <v>0</v>
      </c>
      <c r="U7637" s="199">
        <v>0</v>
      </c>
    </row>
    <row r="7638" spans="9:21" x14ac:dyDescent="0.3">
      <c r="I7638" s="199">
        <v>0</v>
      </c>
      <c r="J7638" s="199">
        <v>0</v>
      </c>
      <c r="K7638" s="199" t="e">
        <f ca="1"/>
        <v>#NAME?</v>
      </c>
      <c r="T7638" s="199">
        <v>0</v>
      </c>
      <c r="U7638" s="199">
        <v>0</v>
      </c>
    </row>
    <row r="7639" spans="9:21" x14ac:dyDescent="0.3">
      <c r="I7639" s="199">
        <v>0</v>
      </c>
      <c r="J7639" s="199">
        <v>0</v>
      </c>
      <c r="K7639" s="199" t="e">
        <f ca="1"/>
        <v>#NAME?</v>
      </c>
      <c r="T7639" s="199">
        <v>0</v>
      </c>
      <c r="U7639" s="199">
        <v>0</v>
      </c>
    </row>
    <row r="7640" spans="9:21" x14ac:dyDescent="0.3">
      <c r="I7640" s="199">
        <v>0</v>
      </c>
      <c r="J7640" s="199">
        <v>0</v>
      </c>
      <c r="K7640" s="199" t="e">
        <f ca="1"/>
        <v>#NAME?</v>
      </c>
      <c r="T7640" s="199">
        <v>0</v>
      </c>
      <c r="U7640" s="199">
        <v>0</v>
      </c>
    </row>
    <row r="7641" spans="9:21" x14ac:dyDescent="0.3">
      <c r="I7641" s="199">
        <v>0</v>
      </c>
      <c r="J7641" s="199">
        <v>0</v>
      </c>
      <c r="K7641" s="199" t="e">
        <f ca="1"/>
        <v>#NAME?</v>
      </c>
      <c r="T7641" s="199">
        <v>0</v>
      </c>
      <c r="U7641" s="199">
        <v>0</v>
      </c>
    </row>
    <row r="7642" spans="9:21" x14ac:dyDescent="0.3">
      <c r="I7642" s="199">
        <v>0</v>
      </c>
      <c r="J7642" s="199">
        <v>0</v>
      </c>
      <c r="K7642" s="199" t="e">
        <f ca="1"/>
        <v>#NAME?</v>
      </c>
      <c r="T7642" s="199">
        <v>0</v>
      </c>
      <c r="U7642" s="199">
        <v>3068.6896766470945</v>
      </c>
    </row>
    <row r="7643" spans="9:21" x14ac:dyDescent="0.3">
      <c r="I7643" s="199">
        <v>0</v>
      </c>
      <c r="J7643" s="199">
        <v>0</v>
      </c>
      <c r="K7643" s="199" t="e">
        <f ca="1"/>
        <v>#NAME?</v>
      </c>
      <c r="T7643" s="199">
        <v>0</v>
      </c>
      <c r="U7643" s="199">
        <v>139421.01619241945</v>
      </c>
    </row>
    <row r="7644" spans="9:21" x14ac:dyDescent="0.3">
      <c r="I7644" s="199">
        <v>0</v>
      </c>
      <c r="J7644" s="199">
        <v>0</v>
      </c>
      <c r="K7644" s="199" t="e">
        <f ca="1"/>
        <v>#NAME?</v>
      </c>
      <c r="T7644" s="199">
        <v>0</v>
      </c>
      <c r="U7644" s="199">
        <v>0</v>
      </c>
    </row>
    <row r="7645" spans="9:21" x14ac:dyDescent="0.3">
      <c r="I7645" s="199">
        <v>0</v>
      </c>
      <c r="J7645" s="199">
        <v>0</v>
      </c>
      <c r="K7645" s="199" t="e">
        <f ca="1"/>
        <v>#NAME?</v>
      </c>
      <c r="T7645" s="199">
        <v>0</v>
      </c>
      <c r="U7645" s="199">
        <v>0</v>
      </c>
    </row>
    <row r="7646" spans="9:21" x14ac:dyDescent="0.3">
      <c r="I7646" s="199">
        <v>0</v>
      </c>
      <c r="J7646" s="199">
        <v>0</v>
      </c>
      <c r="K7646" s="199" t="e">
        <f ca="1"/>
        <v>#NAME?</v>
      </c>
      <c r="T7646" s="199">
        <v>0</v>
      </c>
      <c r="U7646" s="199">
        <v>0</v>
      </c>
    </row>
    <row r="7647" spans="9:21" x14ac:dyDescent="0.3">
      <c r="I7647" s="199">
        <v>0</v>
      </c>
      <c r="J7647" s="199">
        <v>0</v>
      </c>
      <c r="K7647" s="199" t="e">
        <f ca="1"/>
        <v>#NAME?</v>
      </c>
      <c r="T7647" s="199">
        <v>0</v>
      </c>
      <c r="U7647" s="199">
        <v>0</v>
      </c>
    </row>
    <row r="7648" spans="9:21" x14ac:dyDescent="0.3">
      <c r="I7648" s="199">
        <v>0</v>
      </c>
      <c r="J7648" s="199">
        <v>0</v>
      </c>
      <c r="K7648" s="199" t="e">
        <f ca="1"/>
        <v>#NAME?</v>
      </c>
      <c r="T7648" s="199">
        <v>0</v>
      </c>
      <c r="U7648" s="199">
        <v>0</v>
      </c>
    </row>
    <row r="7649" spans="9:21" x14ac:dyDescent="0.3">
      <c r="I7649" s="199">
        <v>0</v>
      </c>
      <c r="J7649" s="199">
        <v>0</v>
      </c>
      <c r="K7649" s="199" t="e">
        <f ca="1"/>
        <v>#NAME?</v>
      </c>
      <c r="T7649" s="199">
        <v>0</v>
      </c>
      <c r="U7649" s="199">
        <v>0</v>
      </c>
    </row>
    <row r="7650" spans="9:21" x14ac:dyDescent="0.3">
      <c r="I7650" s="199">
        <v>0</v>
      </c>
      <c r="J7650" s="199">
        <v>0</v>
      </c>
      <c r="K7650" s="199" t="e">
        <f ca="1"/>
        <v>#NAME?</v>
      </c>
      <c r="T7650" s="199">
        <v>0</v>
      </c>
      <c r="U7650" s="199">
        <v>0</v>
      </c>
    </row>
    <row r="7651" spans="9:21" x14ac:dyDescent="0.3">
      <c r="I7651" s="199">
        <v>0</v>
      </c>
      <c r="J7651" s="199">
        <v>0</v>
      </c>
      <c r="K7651" s="199" t="e">
        <f ca="1"/>
        <v>#NAME?</v>
      </c>
      <c r="T7651" s="199">
        <v>0</v>
      </c>
      <c r="U7651" s="199">
        <v>0</v>
      </c>
    </row>
    <row r="7652" spans="9:21" x14ac:dyDescent="0.3">
      <c r="I7652" s="199">
        <v>0</v>
      </c>
      <c r="J7652" s="199">
        <v>0</v>
      </c>
      <c r="K7652" s="199" t="e">
        <f ca="1"/>
        <v>#NAME?</v>
      </c>
      <c r="T7652" s="199">
        <v>0</v>
      </c>
      <c r="U7652" s="199">
        <v>0</v>
      </c>
    </row>
    <row r="7653" spans="9:21" x14ac:dyDescent="0.3">
      <c r="I7653" s="199">
        <v>0</v>
      </c>
      <c r="J7653" s="199">
        <v>0</v>
      </c>
      <c r="K7653" s="199" t="e">
        <f ca="1"/>
        <v>#NAME?</v>
      </c>
      <c r="T7653" s="199">
        <v>0</v>
      </c>
      <c r="U7653" s="199">
        <v>0</v>
      </c>
    </row>
    <row r="7654" spans="9:21" x14ac:dyDescent="0.3">
      <c r="I7654" s="199">
        <v>0</v>
      </c>
      <c r="J7654" s="199">
        <v>0</v>
      </c>
      <c r="K7654" s="199" t="e">
        <f ca="1"/>
        <v>#NAME?</v>
      </c>
      <c r="T7654" s="199">
        <v>0</v>
      </c>
      <c r="U7654" s="199">
        <v>0</v>
      </c>
    </row>
    <row r="7655" spans="9:21" x14ac:dyDescent="0.3">
      <c r="I7655" s="199">
        <v>216730.53613788923</v>
      </c>
      <c r="J7655" s="199">
        <v>0</v>
      </c>
      <c r="K7655" s="199" t="e">
        <f ca="1"/>
        <v>#NAME?</v>
      </c>
      <c r="T7655" s="199">
        <v>216730.53613788923</v>
      </c>
      <c r="U7655" s="199">
        <v>0</v>
      </c>
    </row>
    <row r="7656" spans="9:21" x14ac:dyDescent="0.3">
      <c r="I7656" s="199">
        <v>0</v>
      </c>
      <c r="J7656" s="199">
        <v>0</v>
      </c>
      <c r="K7656" s="199" t="e">
        <f ca="1"/>
        <v>#NAME?</v>
      </c>
      <c r="T7656" s="199">
        <v>0</v>
      </c>
      <c r="U7656" s="199">
        <v>0</v>
      </c>
    </row>
    <row r="7657" spans="9:21" x14ac:dyDescent="0.3">
      <c r="I7657" s="199">
        <v>0</v>
      </c>
      <c r="J7657" s="199">
        <v>0</v>
      </c>
      <c r="K7657" s="199" t="e">
        <f ca="1"/>
        <v>#NAME?</v>
      </c>
      <c r="T7657" s="199">
        <v>0</v>
      </c>
      <c r="U7657" s="199">
        <v>0</v>
      </c>
    </row>
    <row r="7658" spans="9:21" x14ac:dyDescent="0.3">
      <c r="I7658" s="199">
        <v>0</v>
      </c>
      <c r="J7658" s="199">
        <v>0</v>
      </c>
      <c r="K7658" s="199" t="e">
        <f ca="1"/>
        <v>#NAME?</v>
      </c>
      <c r="T7658" s="199">
        <v>0</v>
      </c>
      <c r="U7658" s="199">
        <v>0</v>
      </c>
    </row>
    <row r="7659" spans="9:21" x14ac:dyDescent="0.3">
      <c r="I7659" s="199">
        <v>0</v>
      </c>
      <c r="J7659" s="199">
        <v>0</v>
      </c>
      <c r="K7659" s="199" t="e">
        <f ca="1"/>
        <v>#NAME?</v>
      </c>
      <c r="T7659" s="199">
        <v>0</v>
      </c>
      <c r="U7659" s="199">
        <v>117307.90219215467</v>
      </c>
    </row>
    <row r="7660" spans="9:21" x14ac:dyDescent="0.3">
      <c r="I7660" s="199">
        <v>0</v>
      </c>
      <c r="J7660" s="199">
        <v>0</v>
      </c>
      <c r="K7660" s="199" t="e">
        <f ca="1"/>
        <v>#NAME?</v>
      </c>
      <c r="T7660" s="199">
        <v>0</v>
      </c>
      <c r="U7660" s="199">
        <v>0</v>
      </c>
    </row>
    <row r="7661" spans="9:21" x14ac:dyDescent="0.3">
      <c r="I7661" s="199">
        <v>0</v>
      </c>
      <c r="J7661" s="199">
        <v>0</v>
      </c>
      <c r="K7661" s="199" t="e">
        <f ca="1"/>
        <v>#NAME?</v>
      </c>
      <c r="T7661" s="199">
        <v>0</v>
      </c>
      <c r="U7661" s="199">
        <v>0</v>
      </c>
    </row>
    <row r="7662" spans="9:21" x14ac:dyDescent="0.3">
      <c r="I7662" s="199">
        <v>0</v>
      </c>
      <c r="J7662" s="199">
        <v>0</v>
      </c>
      <c r="K7662" s="199" t="e">
        <f ca="1"/>
        <v>#NAME?</v>
      </c>
      <c r="T7662" s="199">
        <v>0</v>
      </c>
      <c r="U7662" s="199">
        <v>0</v>
      </c>
    </row>
    <row r="7663" spans="9:21" x14ac:dyDescent="0.3">
      <c r="I7663" s="199">
        <v>0</v>
      </c>
      <c r="J7663" s="199">
        <v>0</v>
      </c>
      <c r="K7663" s="199" t="e">
        <f ca="1"/>
        <v>#NAME?</v>
      </c>
      <c r="T7663" s="199">
        <v>0</v>
      </c>
      <c r="U7663" s="199">
        <v>0</v>
      </c>
    </row>
    <row r="7664" spans="9:21" x14ac:dyDescent="0.3">
      <c r="I7664" s="199">
        <v>64970.356980139622</v>
      </c>
      <c r="J7664" s="199">
        <v>0</v>
      </c>
      <c r="K7664" s="199" t="e">
        <f ca="1"/>
        <v>#NAME?</v>
      </c>
      <c r="T7664" s="199">
        <v>64970.356980139622</v>
      </c>
      <c r="U7664" s="199">
        <v>0</v>
      </c>
    </row>
    <row r="7665" spans="9:21" x14ac:dyDescent="0.3">
      <c r="I7665" s="199">
        <v>0</v>
      </c>
      <c r="J7665" s="199">
        <v>0</v>
      </c>
      <c r="K7665" s="199" t="e">
        <f ca="1"/>
        <v>#NAME?</v>
      </c>
      <c r="T7665" s="199">
        <v>0</v>
      </c>
      <c r="U7665" s="199">
        <v>0</v>
      </c>
    </row>
    <row r="7666" spans="9:21" x14ac:dyDescent="0.3">
      <c r="I7666" s="199">
        <v>0</v>
      </c>
      <c r="J7666" s="199">
        <v>0</v>
      </c>
      <c r="K7666" s="199" t="e">
        <f ca="1"/>
        <v>#NAME?</v>
      </c>
      <c r="T7666" s="199">
        <v>0</v>
      </c>
      <c r="U7666" s="199">
        <v>0</v>
      </c>
    </row>
    <row r="7667" spans="9:21" x14ac:dyDescent="0.3">
      <c r="I7667" s="199">
        <v>0</v>
      </c>
      <c r="J7667" s="199">
        <v>0</v>
      </c>
      <c r="K7667" s="199" t="e">
        <f ca="1"/>
        <v>#NAME?</v>
      </c>
      <c r="T7667" s="199">
        <v>0</v>
      </c>
      <c r="U7667" s="199">
        <v>0</v>
      </c>
    </row>
    <row r="7668" spans="9:21" x14ac:dyDescent="0.3">
      <c r="I7668" s="199">
        <v>0</v>
      </c>
      <c r="J7668" s="199">
        <v>0</v>
      </c>
      <c r="K7668" s="199" t="e">
        <f ca="1"/>
        <v>#NAME?</v>
      </c>
      <c r="T7668" s="199">
        <v>0</v>
      </c>
      <c r="U7668" s="199">
        <v>0</v>
      </c>
    </row>
    <row r="7669" spans="9:21" x14ac:dyDescent="0.3">
      <c r="I7669" s="199">
        <v>0</v>
      </c>
      <c r="J7669" s="199">
        <v>0</v>
      </c>
      <c r="K7669" s="199" t="e">
        <f ca="1"/>
        <v>#NAME?</v>
      </c>
      <c r="T7669" s="199">
        <v>0</v>
      </c>
      <c r="U7669" s="199">
        <v>0</v>
      </c>
    </row>
    <row r="7670" spans="9:21" x14ac:dyDescent="0.3">
      <c r="I7670" s="199">
        <v>0</v>
      </c>
      <c r="J7670" s="199">
        <v>0</v>
      </c>
      <c r="K7670" s="199" t="e">
        <f ca="1"/>
        <v>#NAME?</v>
      </c>
      <c r="T7670" s="199">
        <v>0</v>
      </c>
      <c r="U7670" s="199">
        <v>0</v>
      </c>
    </row>
    <row r="7671" spans="9:21" x14ac:dyDescent="0.3">
      <c r="I7671" s="199">
        <v>0</v>
      </c>
      <c r="J7671" s="199">
        <v>0</v>
      </c>
      <c r="K7671" s="199" t="e">
        <f ca="1"/>
        <v>#NAME?</v>
      </c>
      <c r="T7671" s="199">
        <v>0</v>
      </c>
      <c r="U7671" s="199">
        <v>0</v>
      </c>
    </row>
    <row r="7672" spans="9:21" x14ac:dyDescent="0.3">
      <c r="I7672" s="199">
        <v>0</v>
      </c>
      <c r="J7672" s="199">
        <v>0</v>
      </c>
      <c r="K7672" s="199" t="e">
        <f ca="1"/>
        <v>#NAME?</v>
      </c>
      <c r="T7672" s="199">
        <v>0</v>
      </c>
      <c r="U7672" s="199">
        <v>0</v>
      </c>
    </row>
    <row r="7673" spans="9:21" x14ac:dyDescent="0.3">
      <c r="I7673" s="199">
        <v>0</v>
      </c>
      <c r="J7673" s="199">
        <v>0</v>
      </c>
      <c r="K7673" s="199" t="e">
        <f ca="1"/>
        <v>#NAME?</v>
      </c>
      <c r="T7673" s="199">
        <v>0</v>
      </c>
      <c r="U7673" s="199">
        <v>0</v>
      </c>
    </row>
    <row r="7674" spans="9:21" x14ac:dyDescent="0.3">
      <c r="I7674" s="199">
        <v>0</v>
      </c>
      <c r="J7674" s="199">
        <v>0</v>
      </c>
      <c r="K7674" s="199" t="e">
        <f ca="1"/>
        <v>#NAME?</v>
      </c>
      <c r="T7674" s="199">
        <v>0</v>
      </c>
      <c r="U7674" s="199">
        <v>0</v>
      </c>
    </row>
    <row r="7675" spans="9:21" x14ac:dyDescent="0.3">
      <c r="I7675" s="199">
        <v>0</v>
      </c>
      <c r="J7675" s="199">
        <v>0</v>
      </c>
      <c r="K7675" s="199" t="e">
        <f ca="1"/>
        <v>#NAME?</v>
      </c>
      <c r="T7675" s="199">
        <v>0</v>
      </c>
      <c r="U7675" s="199">
        <v>0</v>
      </c>
    </row>
    <row r="7676" spans="9:21" x14ac:dyDescent="0.3">
      <c r="I7676" s="199">
        <v>0</v>
      </c>
      <c r="J7676" s="199">
        <v>0</v>
      </c>
      <c r="K7676" s="199" t="e">
        <f ca="1"/>
        <v>#NAME?</v>
      </c>
      <c r="T7676" s="199">
        <v>0</v>
      </c>
      <c r="U7676" s="199">
        <v>0</v>
      </c>
    </row>
    <row r="7677" spans="9:21" x14ac:dyDescent="0.3">
      <c r="I7677" s="199">
        <v>0</v>
      </c>
      <c r="J7677" s="199">
        <v>0</v>
      </c>
      <c r="K7677" s="199" t="e">
        <f ca="1"/>
        <v>#NAME?</v>
      </c>
      <c r="T7677" s="199">
        <v>0</v>
      </c>
      <c r="U7677" s="199">
        <v>0</v>
      </c>
    </row>
    <row r="7678" spans="9:21" x14ac:dyDescent="0.3">
      <c r="I7678" s="199">
        <v>0</v>
      </c>
      <c r="J7678" s="199">
        <v>0</v>
      </c>
      <c r="K7678" s="199" t="e">
        <f ca="1"/>
        <v>#NAME?</v>
      </c>
      <c r="T7678" s="199">
        <v>0</v>
      </c>
      <c r="U7678" s="199">
        <v>82360.490825253612</v>
      </c>
    </row>
    <row r="7679" spans="9:21" x14ac:dyDescent="0.3">
      <c r="I7679" s="199">
        <v>0</v>
      </c>
      <c r="J7679" s="199">
        <v>0</v>
      </c>
      <c r="K7679" s="199" t="e">
        <f ca="1"/>
        <v>#NAME?</v>
      </c>
      <c r="T7679" s="199">
        <v>0</v>
      </c>
      <c r="U7679" s="199">
        <v>0</v>
      </c>
    </row>
    <row r="7680" spans="9:21" x14ac:dyDescent="0.3">
      <c r="I7680" s="199">
        <v>0</v>
      </c>
      <c r="J7680" s="199">
        <v>0</v>
      </c>
      <c r="K7680" s="199" t="e">
        <f ca="1"/>
        <v>#NAME?</v>
      </c>
      <c r="T7680" s="199">
        <v>0</v>
      </c>
      <c r="U7680" s="199">
        <v>0</v>
      </c>
    </row>
    <row r="7681" spans="9:21" x14ac:dyDescent="0.3">
      <c r="I7681" s="199">
        <v>0</v>
      </c>
      <c r="J7681" s="199">
        <v>0</v>
      </c>
      <c r="K7681" s="199" t="e">
        <f ca="1"/>
        <v>#NAME?</v>
      </c>
      <c r="T7681" s="199">
        <v>0</v>
      </c>
      <c r="U7681" s="199">
        <v>0</v>
      </c>
    </row>
    <row r="7682" spans="9:21" x14ac:dyDescent="0.3">
      <c r="I7682" s="199">
        <v>0</v>
      </c>
      <c r="J7682" s="199">
        <v>0</v>
      </c>
      <c r="K7682" s="199" t="e">
        <f ca="1"/>
        <v>#NAME?</v>
      </c>
      <c r="T7682" s="199">
        <v>0</v>
      </c>
      <c r="U7682" s="199">
        <v>0</v>
      </c>
    </row>
    <row r="7683" spans="9:21" x14ac:dyDescent="0.3">
      <c r="I7683" s="199">
        <v>0</v>
      </c>
      <c r="J7683" s="199">
        <v>0</v>
      </c>
      <c r="K7683" s="199" t="e">
        <f ca="1"/>
        <v>#NAME?</v>
      </c>
      <c r="T7683" s="199">
        <v>0</v>
      </c>
      <c r="U7683" s="199">
        <v>0</v>
      </c>
    </row>
    <row r="7684" spans="9:21" x14ac:dyDescent="0.3">
      <c r="I7684" s="199">
        <v>0</v>
      </c>
      <c r="J7684" s="199">
        <v>0</v>
      </c>
      <c r="K7684" s="199" t="e">
        <f ca="1"/>
        <v>#NAME?</v>
      </c>
      <c r="T7684" s="199">
        <v>0</v>
      </c>
      <c r="U7684" s="199">
        <v>0</v>
      </c>
    </row>
    <row r="7685" spans="9:21" x14ac:dyDescent="0.3">
      <c r="I7685" s="199">
        <v>0</v>
      </c>
      <c r="J7685" s="199">
        <v>0</v>
      </c>
      <c r="K7685" s="199" t="e">
        <f ca="1"/>
        <v>#NAME?</v>
      </c>
      <c r="T7685" s="199">
        <v>0</v>
      </c>
      <c r="U7685" s="199">
        <v>0</v>
      </c>
    </row>
    <row r="7686" spans="9:21" x14ac:dyDescent="0.3">
      <c r="I7686" s="199">
        <v>0</v>
      </c>
      <c r="J7686" s="199">
        <v>0</v>
      </c>
      <c r="K7686" s="199" t="e">
        <f ca="1"/>
        <v>#NAME?</v>
      </c>
      <c r="T7686" s="199">
        <v>0</v>
      </c>
      <c r="U7686" s="199">
        <v>0</v>
      </c>
    </row>
    <row r="7687" spans="9:21" x14ac:dyDescent="0.3">
      <c r="I7687" s="199">
        <v>0</v>
      </c>
      <c r="J7687" s="199">
        <v>0</v>
      </c>
      <c r="K7687" s="199" t="e">
        <f ca="1"/>
        <v>#NAME?</v>
      </c>
      <c r="T7687" s="199">
        <v>0</v>
      </c>
      <c r="U7687" s="199">
        <v>0</v>
      </c>
    </row>
    <row r="7688" spans="9:21" x14ac:dyDescent="0.3">
      <c r="I7688" s="199">
        <v>0</v>
      </c>
      <c r="J7688" s="199">
        <v>0</v>
      </c>
      <c r="K7688" s="199" t="e">
        <f ca="1"/>
        <v>#NAME?</v>
      </c>
      <c r="T7688" s="199">
        <v>0</v>
      </c>
      <c r="U7688" s="199">
        <v>0</v>
      </c>
    </row>
    <row r="7689" spans="9:21" x14ac:dyDescent="0.3">
      <c r="I7689" s="199">
        <v>0</v>
      </c>
      <c r="J7689" s="199">
        <v>0</v>
      </c>
      <c r="K7689" s="199" t="e">
        <f ca="1"/>
        <v>#NAME?</v>
      </c>
      <c r="T7689" s="199">
        <v>0</v>
      </c>
      <c r="U7689" s="199">
        <v>0</v>
      </c>
    </row>
    <row r="7690" spans="9:21" x14ac:dyDescent="0.3">
      <c r="I7690" s="199">
        <v>170380.22310304886</v>
      </c>
      <c r="J7690" s="199">
        <v>0</v>
      </c>
      <c r="K7690" s="199" t="e">
        <f ca="1"/>
        <v>#NAME?</v>
      </c>
      <c r="T7690" s="199">
        <v>170380.22310304886</v>
      </c>
      <c r="U7690" s="199">
        <v>0</v>
      </c>
    </row>
    <row r="7691" spans="9:21" x14ac:dyDescent="0.3">
      <c r="I7691" s="199">
        <v>0</v>
      </c>
      <c r="J7691" s="199">
        <v>0</v>
      </c>
      <c r="K7691" s="199" t="e">
        <f ca="1"/>
        <v>#NAME?</v>
      </c>
      <c r="T7691" s="199">
        <v>0</v>
      </c>
      <c r="U7691" s="199">
        <v>0</v>
      </c>
    </row>
    <row r="7692" spans="9:21" x14ac:dyDescent="0.3">
      <c r="I7692" s="199">
        <v>0</v>
      </c>
      <c r="J7692" s="199">
        <v>0</v>
      </c>
      <c r="K7692" s="199" t="e">
        <f ca="1"/>
        <v>#NAME?</v>
      </c>
      <c r="T7692" s="199">
        <v>0</v>
      </c>
      <c r="U7692" s="199">
        <v>0</v>
      </c>
    </row>
    <row r="7693" spans="9:21" x14ac:dyDescent="0.3">
      <c r="I7693" s="199">
        <v>0</v>
      </c>
      <c r="J7693" s="199">
        <v>0</v>
      </c>
      <c r="K7693" s="199" t="e">
        <f ca="1"/>
        <v>#NAME?</v>
      </c>
      <c r="T7693" s="199">
        <v>0</v>
      </c>
      <c r="U7693" s="199">
        <v>0</v>
      </c>
    </row>
    <row r="7694" spans="9:21" x14ac:dyDescent="0.3">
      <c r="I7694" s="199">
        <v>0</v>
      </c>
      <c r="J7694" s="199">
        <v>0</v>
      </c>
      <c r="K7694" s="199" t="e">
        <f ca="1"/>
        <v>#NAME?</v>
      </c>
      <c r="T7694" s="199">
        <v>0</v>
      </c>
      <c r="U7694" s="199">
        <v>0</v>
      </c>
    </row>
    <row r="7695" spans="9:21" x14ac:dyDescent="0.3">
      <c r="I7695" s="199">
        <v>0</v>
      </c>
      <c r="J7695" s="199">
        <v>0</v>
      </c>
      <c r="K7695" s="199" t="e">
        <f ca="1"/>
        <v>#NAME?</v>
      </c>
      <c r="T7695" s="199">
        <v>0</v>
      </c>
      <c r="U7695" s="199">
        <v>0</v>
      </c>
    </row>
    <row r="7696" spans="9:21" x14ac:dyDescent="0.3">
      <c r="I7696" s="199">
        <v>0</v>
      </c>
      <c r="J7696" s="199">
        <v>0</v>
      </c>
      <c r="K7696" s="199" t="e">
        <f ca="1"/>
        <v>#NAME?</v>
      </c>
      <c r="T7696" s="199">
        <v>0</v>
      </c>
      <c r="U7696" s="199">
        <v>0</v>
      </c>
    </row>
    <row r="7697" spans="9:21" x14ac:dyDescent="0.3">
      <c r="I7697" s="199">
        <v>12190.193528447615</v>
      </c>
      <c r="J7697" s="199">
        <v>0</v>
      </c>
      <c r="K7697" s="199" t="e">
        <f ca="1"/>
        <v>#NAME?</v>
      </c>
      <c r="T7697" s="199">
        <v>12190.193528447615</v>
      </c>
      <c r="U7697" s="199">
        <v>0</v>
      </c>
    </row>
    <row r="7698" spans="9:21" x14ac:dyDescent="0.3">
      <c r="I7698" s="199">
        <v>0</v>
      </c>
      <c r="J7698" s="199">
        <v>0</v>
      </c>
      <c r="K7698" s="199" t="e">
        <f ca="1"/>
        <v>#NAME?</v>
      </c>
      <c r="T7698" s="199">
        <v>0</v>
      </c>
      <c r="U7698" s="199">
        <v>0</v>
      </c>
    </row>
    <row r="7699" spans="9:21" x14ac:dyDescent="0.3">
      <c r="I7699" s="199">
        <v>0</v>
      </c>
      <c r="J7699" s="199">
        <v>0</v>
      </c>
      <c r="K7699" s="199" t="e">
        <f ca="1"/>
        <v>#NAME?</v>
      </c>
      <c r="T7699" s="199">
        <v>0</v>
      </c>
      <c r="U7699" s="199">
        <v>0</v>
      </c>
    </row>
    <row r="7700" spans="9:21" x14ac:dyDescent="0.3">
      <c r="I7700" s="199">
        <v>0</v>
      </c>
      <c r="J7700" s="199">
        <v>0</v>
      </c>
      <c r="K7700" s="199" t="e">
        <f ca="1"/>
        <v>#NAME?</v>
      </c>
      <c r="T7700" s="199">
        <v>0</v>
      </c>
      <c r="U7700" s="199">
        <v>0</v>
      </c>
    </row>
    <row r="7701" spans="9:21" x14ac:dyDescent="0.3">
      <c r="I7701" s="199">
        <v>0</v>
      </c>
      <c r="J7701" s="199">
        <v>0</v>
      </c>
      <c r="K7701" s="199" t="e">
        <f ca="1"/>
        <v>#NAME?</v>
      </c>
      <c r="T7701" s="199">
        <v>0</v>
      </c>
      <c r="U7701" s="199">
        <v>0</v>
      </c>
    </row>
    <row r="7702" spans="9:21" x14ac:dyDescent="0.3">
      <c r="I7702" s="199">
        <v>0</v>
      </c>
      <c r="J7702" s="199">
        <v>0</v>
      </c>
      <c r="K7702" s="199" t="e">
        <f ca="1"/>
        <v>#NAME?</v>
      </c>
      <c r="T7702" s="199">
        <v>0</v>
      </c>
      <c r="U7702" s="199">
        <v>0</v>
      </c>
    </row>
    <row r="7703" spans="9:21" x14ac:dyDescent="0.3">
      <c r="I7703" s="199">
        <v>0</v>
      </c>
      <c r="J7703" s="199">
        <v>0</v>
      </c>
      <c r="K7703" s="199" t="e">
        <f ca="1"/>
        <v>#NAME?</v>
      </c>
      <c r="T7703" s="199">
        <v>0</v>
      </c>
      <c r="U7703" s="199">
        <v>0</v>
      </c>
    </row>
    <row r="7704" spans="9:21" x14ac:dyDescent="0.3">
      <c r="I7704" s="199">
        <v>0</v>
      </c>
      <c r="J7704" s="199">
        <v>0</v>
      </c>
      <c r="K7704" s="199" t="e">
        <f ca="1"/>
        <v>#NAME?</v>
      </c>
      <c r="T7704" s="199">
        <v>0</v>
      </c>
      <c r="U7704" s="199">
        <v>0</v>
      </c>
    </row>
    <row r="7705" spans="9:21" x14ac:dyDescent="0.3">
      <c r="I7705" s="199">
        <v>0</v>
      </c>
      <c r="J7705" s="199">
        <v>0</v>
      </c>
      <c r="K7705" s="199" t="e">
        <f ca="1"/>
        <v>#NAME?</v>
      </c>
      <c r="T7705" s="199">
        <v>0</v>
      </c>
      <c r="U7705" s="199">
        <v>0</v>
      </c>
    </row>
    <row r="7706" spans="9:21" x14ac:dyDescent="0.3">
      <c r="I7706" s="199">
        <v>0</v>
      </c>
      <c r="J7706" s="199">
        <v>0</v>
      </c>
      <c r="K7706" s="199" t="e">
        <f ca="1"/>
        <v>#NAME?</v>
      </c>
      <c r="T7706" s="199">
        <v>0</v>
      </c>
      <c r="U7706" s="199">
        <v>0</v>
      </c>
    </row>
    <row r="7707" spans="9:21" x14ac:dyDescent="0.3">
      <c r="I7707" s="199">
        <v>0</v>
      </c>
      <c r="J7707" s="199">
        <v>0</v>
      </c>
      <c r="K7707" s="199" t="e">
        <f ca="1"/>
        <v>#NAME?</v>
      </c>
      <c r="T7707" s="199">
        <v>0</v>
      </c>
      <c r="U7707" s="199">
        <v>237467.43478627715</v>
      </c>
    </row>
    <row r="7708" spans="9:21" x14ac:dyDescent="0.3">
      <c r="I7708" s="199">
        <v>0</v>
      </c>
      <c r="J7708" s="199">
        <v>0</v>
      </c>
      <c r="K7708" s="199" t="e">
        <f ca="1"/>
        <v>#NAME?</v>
      </c>
      <c r="T7708" s="199">
        <v>0</v>
      </c>
      <c r="U7708" s="199">
        <v>0</v>
      </c>
    </row>
    <row r="7709" spans="9:21" x14ac:dyDescent="0.3">
      <c r="I7709" s="199">
        <v>0</v>
      </c>
      <c r="J7709" s="199">
        <v>0</v>
      </c>
      <c r="K7709" s="199" t="e">
        <f ca="1"/>
        <v>#NAME?</v>
      </c>
      <c r="T7709" s="199">
        <v>0</v>
      </c>
      <c r="U7709" s="199">
        <v>0</v>
      </c>
    </row>
    <row r="7710" spans="9:21" x14ac:dyDescent="0.3">
      <c r="I7710" s="199">
        <v>0</v>
      </c>
      <c r="J7710" s="199">
        <v>0</v>
      </c>
      <c r="K7710" s="199" t="e">
        <f ca="1"/>
        <v>#NAME?</v>
      </c>
      <c r="T7710" s="199">
        <v>0</v>
      </c>
      <c r="U7710" s="199">
        <v>0</v>
      </c>
    </row>
    <row r="7711" spans="9:21" x14ac:dyDescent="0.3">
      <c r="I7711" s="199">
        <v>0</v>
      </c>
      <c r="J7711" s="199">
        <v>0</v>
      </c>
      <c r="K7711" s="199" t="e">
        <f ca="1"/>
        <v>#NAME?</v>
      </c>
      <c r="T7711" s="199">
        <v>0</v>
      </c>
      <c r="U7711" s="199">
        <v>0</v>
      </c>
    </row>
    <row r="7712" spans="9:21" x14ac:dyDescent="0.3">
      <c r="I7712" s="199">
        <v>0</v>
      </c>
      <c r="J7712" s="199">
        <v>0</v>
      </c>
      <c r="K7712" s="199" t="e">
        <f ca="1"/>
        <v>#NAME?</v>
      </c>
      <c r="T7712" s="199">
        <v>0</v>
      </c>
      <c r="U7712" s="199">
        <v>0</v>
      </c>
    </row>
    <row r="7713" spans="9:21" x14ac:dyDescent="0.3">
      <c r="I7713" s="199">
        <v>0</v>
      </c>
      <c r="J7713" s="199">
        <v>0</v>
      </c>
      <c r="K7713" s="199" t="e">
        <f ca="1"/>
        <v>#NAME?</v>
      </c>
      <c r="T7713" s="199">
        <v>0</v>
      </c>
      <c r="U7713" s="199">
        <v>0</v>
      </c>
    </row>
    <row r="7714" spans="9:21" x14ac:dyDescent="0.3">
      <c r="I7714" s="199">
        <v>0</v>
      </c>
      <c r="J7714" s="199">
        <v>0</v>
      </c>
      <c r="K7714" s="199" t="e">
        <f ca="1"/>
        <v>#NAME?</v>
      </c>
      <c r="T7714" s="199">
        <v>0</v>
      </c>
      <c r="U7714" s="199">
        <v>0</v>
      </c>
    </row>
    <row r="7715" spans="9:21" x14ac:dyDescent="0.3">
      <c r="I7715" s="199">
        <v>0</v>
      </c>
      <c r="J7715" s="199">
        <v>0</v>
      </c>
      <c r="K7715" s="199" t="e">
        <f ca="1"/>
        <v>#NAME?</v>
      </c>
      <c r="T7715" s="199">
        <v>0</v>
      </c>
      <c r="U7715" s="199">
        <v>0</v>
      </c>
    </row>
    <row r="7716" spans="9:21" x14ac:dyDescent="0.3">
      <c r="I7716" s="199">
        <v>0</v>
      </c>
      <c r="J7716" s="199">
        <v>0</v>
      </c>
      <c r="K7716" s="199" t="e">
        <f ca="1"/>
        <v>#NAME?</v>
      </c>
      <c r="T7716" s="199">
        <v>0</v>
      </c>
      <c r="U7716" s="199">
        <v>0</v>
      </c>
    </row>
    <row r="7717" spans="9:21" x14ac:dyDescent="0.3">
      <c r="I7717" s="199">
        <v>0</v>
      </c>
      <c r="J7717" s="199">
        <v>0</v>
      </c>
      <c r="K7717" s="199" t="e">
        <f ca="1"/>
        <v>#NAME?</v>
      </c>
      <c r="T7717" s="199">
        <v>0</v>
      </c>
      <c r="U7717" s="199">
        <v>0</v>
      </c>
    </row>
    <row r="7718" spans="9:21" x14ac:dyDescent="0.3">
      <c r="I7718" s="199">
        <v>0</v>
      </c>
      <c r="J7718" s="199">
        <v>0</v>
      </c>
      <c r="K7718" s="199" t="e">
        <f ca="1"/>
        <v>#NAME?</v>
      </c>
      <c r="T7718" s="199">
        <v>0</v>
      </c>
      <c r="U7718" s="199">
        <v>0</v>
      </c>
    </row>
    <row r="7719" spans="9:21" x14ac:dyDescent="0.3">
      <c r="I7719" s="199">
        <v>0</v>
      </c>
      <c r="J7719" s="199">
        <v>0</v>
      </c>
      <c r="K7719" s="199" t="e">
        <f ca="1"/>
        <v>#NAME?</v>
      </c>
      <c r="T7719" s="199">
        <v>0</v>
      </c>
      <c r="U7719" s="199">
        <v>0</v>
      </c>
    </row>
    <row r="7720" spans="9:21" x14ac:dyDescent="0.3">
      <c r="I7720" s="199">
        <v>0</v>
      </c>
      <c r="J7720" s="199">
        <v>0</v>
      </c>
      <c r="K7720" s="199" t="e">
        <f ca="1"/>
        <v>#NAME?</v>
      </c>
      <c r="T7720" s="199">
        <v>0</v>
      </c>
      <c r="U7720" s="199">
        <v>0</v>
      </c>
    </row>
    <row r="7721" spans="9:21" x14ac:dyDescent="0.3">
      <c r="I7721" s="199">
        <v>0</v>
      </c>
      <c r="J7721" s="199">
        <v>0</v>
      </c>
      <c r="K7721" s="199" t="e">
        <f ca="1"/>
        <v>#NAME?</v>
      </c>
      <c r="T7721" s="199">
        <v>0</v>
      </c>
      <c r="U7721" s="199">
        <v>0</v>
      </c>
    </row>
    <row r="7722" spans="9:21" x14ac:dyDescent="0.3">
      <c r="I7722" s="199">
        <v>0</v>
      </c>
      <c r="J7722" s="199">
        <v>0</v>
      </c>
      <c r="K7722" s="199" t="e">
        <f ca="1"/>
        <v>#NAME?</v>
      </c>
      <c r="T7722" s="199">
        <v>0</v>
      </c>
      <c r="U7722" s="199">
        <v>87184.260749439185</v>
      </c>
    </row>
    <row r="7723" spans="9:21" x14ac:dyDescent="0.3">
      <c r="I7723" s="199">
        <v>0</v>
      </c>
      <c r="J7723" s="199">
        <v>0</v>
      </c>
      <c r="K7723" s="199" t="e">
        <f ca="1"/>
        <v>#NAME?</v>
      </c>
      <c r="T7723" s="199">
        <v>0</v>
      </c>
      <c r="U7723" s="199">
        <v>0</v>
      </c>
    </row>
    <row r="7724" spans="9:21" x14ac:dyDescent="0.3">
      <c r="I7724" s="199">
        <v>0</v>
      </c>
      <c r="J7724" s="199">
        <v>0</v>
      </c>
      <c r="K7724" s="199" t="e">
        <f ca="1"/>
        <v>#NAME?</v>
      </c>
      <c r="T7724" s="199">
        <v>0</v>
      </c>
      <c r="U7724" s="199">
        <v>0</v>
      </c>
    </row>
    <row r="7725" spans="9:21" x14ac:dyDescent="0.3">
      <c r="I7725" s="199">
        <v>0</v>
      </c>
      <c r="J7725" s="199">
        <v>0</v>
      </c>
      <c r="K7725" s="199" t="e">
        <f ca="1"/>
        <v>#NAME?</v>
      </c>
      <c r="T7725" s="199">
        <v>0</v>
      </c>
      <c r="U7725" s="199">
        <v>0</v>
      </c>
    </row>
    <row r="7726" spans="9:21" x14ac:dyDescent="0.3">
      <c r="I7726" s="199">
        <v>0</v>
      </c>
      <c r="J7726" s="199">
        <v>0</v>
      </c>
      <c r="K7726" s="199" t="e">
        <f ca="1"/>
        <v>#NAME?</v>
      </c>
      <c r="T7726" s="199">
        <v>0</v>
      </c>
      <c r="U7726" s="199">
        <v>0</v>
      </c>
    </row>
    <row r="7727" spans="9:21" x14ac:dyDescent="0.3">
      <c r="I7727" s="199">
        <v>0</v>
      </c>
      <c r="J7727" s="199">
        <v>0</v>
      </c>
      <c r="K7727" s="199" t="e">
        <f ca="1"/>
        <v>#NAME?</v>
      </c>
      <c r="T7727" s="199">
        <v>0</v>
      </c>
      <c r="U7727" s="199">
        <v>0</v>
      </c>
    </row>
    <row r="7728" spans="9:21" x14ac:dyDescent="0.3">
      <c r="I7728" s="199">
        <v>0</v>
      </c>
      <c r="J7728" s="199">
        <v>0</v>
      </c>
      <c r="K7728" s="199" t="e">
        <f ca="1"/>
        <v>#NAME?</v>
      </c>
      <c r="T7728" s="199">
        <v>0</v>
      </c>
      <c r="U7728" s="199">
        <v>0</v>
      </c>
    </row>
    <row r="7729" spans="9:21" x14ac:dyDescent="0.3">
      <c r="I7729" s="199">
        <v>0</v>
      </c>
      <c r="J7729" s="199">
        <v>0</v>
      </c>
      <c r="K7729" s="199" t="e">
        <f ca="1"/>
        <v>#NAME?</v>
      </c>
      <c r="T7729" s="199">
        <v>0</v>
      </c>
      <c r="U7729" s="199">
        <v>0</v>
      </c>
    </row>
    <row r="7730" spans="9:21" x14ac:dyDescent="0.3">
      <c r="I7730" s="199">
        <v>0</v>
      </c>
      <c r="J7730" s="199">
        <v>0</v>
      </c>
      <c r="K7730" s="199" t="e">
        <f ca="1"/>
        <v>#NAME?</v>
      </c>
      <c r="T7730" s="199">
        <v>0</v>
      </c>
      <c r="U7730" s="199">
        <v>0</v>
      </c>
    </row>
    <row r="7731" spans="9:21" x14ac:dyDescent="0.3">
      <c r="I7731" s="199">
        <v>0</v>
      </c>
      <c r="J7731" s="199">
        <v>0</v>
      </c>
      <c r="K7731" s="199" t="e">
        <f ca="1"/>
        <v>#NAME?</v>
      </c>
      <c r="T7731" s="199">
        <v>0</v>
      </c>
      <c r="U7731" s="199">
        <v>0</v>
      </c>
    </row>
    <row r="7732" spans="9:21" x14ac:dyDescent="0.3">
      <c r="I7732" s="199">
        <v>0</v>
      </c>
      <c r="J7732" s="199">
        <v>0</v>
      </c>
      <c r="K7732" s="199" t="e">
        <f ca="1"/>
        <v>#NAME?</v>
      </c>
      <c r="T7732" s="199">
        <v>0</v>
      </c>
      <c r="U7732" s="199">
        <v>0</v>
      </c>
    </row>
    <row r="7733" spans="9:21" x14ac:dyDescent="0.3">
      <c r="I7733" s="199">
        <v>0</v>
      </c>
      <c r="J7733" s="199">
        <v>0</v>
      </c>
      <c r="K7733" s="199" t="e">
        <f ca="1"/>
        <v>#NAME?</v>
      </c>
      <c r="T7733" s="199">
        <v>0</v>
      </c>
      <c r="U7733" s="199">
        <v>0</v>
      </c>
    </row>
    <row r="7734" spans="9:21" x14ac:dyDescent="0.3">
      <c r="I7734" s="199">
        <v>0</v>
      </c>
      <c r="J7734" s="199">
        <v>0</v>
      </c>
      <c r="K7734" s="199" t="e">
        <f ca="1"/>
        <v>#NAME?</v>
      </c>
      <c r="T7734" s="199">
        <v>0</v>
      </c>
      <c r="U7734" s="199">
        <v>0</v>
      </c>
    </row>
    <row r="7735" spans="9:21" x14ac:dyDescent="0.3">
      <c r="I7735" s="199">
        <v>0</v>
      </c>
      <c r="J7735" s="199">
        <v>0</v>
      </c>
      <c r="K7735" s="199" t="e">
        <f ca="1"/>
        <v>#NAME?</v>
      </c>
      <c r="T7735" s="199">
        <v>0</v>
      </c>
      <c r="U7735" s="199">
        <v>0</v>
      </c>
    </row>
    <row r="7736" spans="9:21" x14ac:dyDescent="0.3">
      <c r="I7736" s="199">
        <v>0</v>
      </c>
      <c r="J7736" s="199">
        <v>0</v>
      </c>
      <c r="K7736" s="199" t="e">
        <f ca="1"/>
        <v>#NAME?</v>
      </c>
      <c r="T7736" s="199">
        <v>0</v>
      </c>
      <c r="U7736" s="199">
        <v>0</v>
      </c>
    </row>
    <row r="7737" spans="9:21" x14ac:dyDescent="0.3">
      <c r="I7737" s="199">
        <v>0</v>
      </c>
      <c r="J7737" s="199">
        <v>0</v>
      </c>
      <c r="K7737" s="199" t="e">
        <f ca="1"/>
        <v>#NAME?</v>
      </c>
      <c r="T7737" s="199">
        <v>0</v>
      </c>
      <c r="U7737" s="199">
        <v>0</v>
      </c>
    </row>
    <row r="7738" spans="9:21" x14ac:dyDescent="0.3">
      <c r="I7738" s="199">
        <v>0</v>
      </c>
      <c r="J7738" s="199">
        <v>0</v>
      </c>
      <c r="K7738" s="199" t="e">
        <f ca="1"/>
        <v>#NAME?</v>
      </c>
      <c r="T7738" s="199">
        <v>0</v>
      </c>
      <c r="U7738" s="199">
        <v>0</v>
      </c>
    </row>
    <row r="7739" spans="9:21" x14ac:dyDescent="0.3">
      <c r="I7739" s="199">
        <v>0</v>
      </c>
      <c r="J7739" s="199">
        <v>0</v>
      </c>
      <c r="K7739" s="199" t="e">
        <f ca="1"/>
        <v>#NAME?</v>
      </c>
      <c r="T7739" s="199">
        <v>0</v>
      </c>
      <c r="U7739" s="199">
        <v>0</v>
      </c>
    </row>
    <row r="7740" spans="9:21" x14ac:dyDescent="0.3">
      <c r="I7740" s="199">
        <v>0</v>
      </c>
      <c r="J7740" s="199">
        <v>0</v>
      </c>
      <c r="K7740" s="199" t="e">
        <f ca="1"/>
        <v>#NAME?</v>
      </c>
      <c r="T7740" s="199">
        <v>0</v>
      </c>
      <c r="U7740" s="199">
        <v>0</v>
      </c>
    </row>
    <row r="7741" spans="9:21" x14ac:dyDescent="0.3">
      <c r="I7741" s="199">
        <v>0</v>
      </c>
      <c r="J7741" s="199">
        <v>0</v>
      </c>
      <c r="K7741" s="199" t="e">
        <f ca="1"/>
        <v>#NAME?</v>
      </c>
      <c r="T7741" s="199">
        <v>0</v>
      </c>
      <c r="U7741" s="199">
        <v>0</v>
      </c>
    </row>
    <row r="7742" spans="9:21" x14ac:dyDescent="0.3">
      <c r="I7742" s="199">
        <v>0</v>
      </c>
      <c r="J7742" s="199">
        <v>0</v>
      </c>
      <c r="K7742" s="199" t="e">
        <f ca="1"/>
        <v>#NAME?</v>
      </c>
      <c r="T7742" s="199">
        <v>0</v>
      </c>
      <c r="U7742" s="199">
        <v>0</v>
      </c>
    </row>
    <row r="7743" spans="9:21" x14ac:dyDescent="0.3">
      <c r="I7743" s="199">
        <v>0</v>
      </c>
      <c r="J7743" s="199">
        <v>0</v>
      </c>
      <c r="K7743" s="199" t="e">
        <f ca="1"/>
        <v>#NAME?</v>
      </c>
      <c r="T7743" s="199">
        <v>0</v>
      </c>
      <c r="U7743" s="199">
        <v>0</v>
      </c>
    </row>
    <row r="7744" spans="9:21" x14ac:dyDescent="0.3">
      <c r="I7744" s="199">
        <v>0</v>
      </c>
      <c r="J7744" s="199">
        <v>0</v>
      </c>
      <c r="K7744" s="199" t="e">
        <f ca="1"/>
        <v>#NAME?</v>
      </c>
      <c r="T7744" s="199">
        <v>0</v>
      </c>
      <c r="U7744" s="199">
        <v>0</v>
      </c>
    </row>
    <row r="7745" spans="9:21" x14ac:dyDescent="0.3">
      <c r="I7745" s="199">
        <v>0</v>
      </c>
      <c r="J7745" s="199">
        <v>0</v>
      </c>
      <c r="K7745" s="199" t="e">
        <f ca="1"/>
        <v>#NAME?</v>
      </c>
      <c r="T7745" s="199">
        <v>0</v>
      </c>
      <c r="U7745" s="199">
        <v>0</v>
      </c>
    </row>
    <row r="7746" spans="9:21" x14ac:dyDescent="0.3">
      <c r="I7746" s="199">
        <v>0</v>
      </c>
      <c r="J7746" s="199">
        <v>0</v>
      </c>
      <c r="K7746" s="199" t="e">
        <f ca="1"/>
        <v>#NAME?</v>
      </c>
      <c r="T7746" s="199">
        <v>0</v>
      </c>
      <c r="U7746" s="199">
        <v>0</v>
      </c>
    </row>
    <row r="7747" spans="9:21" x14ac:dyDescent="0.3">
      <c r="I7747" s="199">
        <v>0</v>
      </c>
      <c r="J7747" s="199">
        <v>0</v>
      </c>
      <c r="K7747" s="199" t="e">
        <f ca="1"/>
        <v>#NAME?</v>
      </c>
      <c r="T7747" s="199">
        <v>0</v>
      </c>
      <c r="U7747" s="199">
        <v>0</v>
      </c>
    </row>
    <row r="7748" spans="9:21" x14ac:dyDescent="0.3">
      <c r="I7748" s="199">
        <v>0</v>
      </c>
      <c r="J7748" s="199">
        <v>0</v>
      </c>
      <c r="K7748" s="199" t="e">
        <f ca="1"/>
        <v>#NAME?</v>
      </c>
      <c r="T7748" s="199">
        <v>0</v>
      </c>
      <c r="U7748" s="199">
        <v>145326.55843853636</v>
      </c>
    </row>
    <row r="7749" spans="9:21" x14ac:dyDescent="0.3">
      <c r="I7749" s="199">
        <v>0</v>
      </c>
      <c r="J7749" s="199">
        <v>0</v>
      </c>
      <c r="K7749" s="199" t="e">
        <f ca="1"/>
        <v>#NAME?</v>
      </c>
      <c r="T7749" s="199">
        <v>0</v>
      </c>
      <c r="U7749" s="199">
        <v>0</v>
      </c>
    </row>
    <row r="7750" spans="9:21" x14ac:dyDescent="0.3">
      <c r="I7750" s="199">
        <v>0</v>
      </c>
      <c r="J7750" s="199">
        <v>0</v>
      </c>
      <c r="K7750" s="199" t="e">
        <f ca="1"/>
        <v>#NAME?</v>
      </c>
      <c r="T7750" s="199">
        <v>0</v>
      </c>
      <c r="U7750" s="199">
        <v>0</v>
      </c>
    </row>
    <row r="7751" spans="9:21" x14ac:dyDescent="0.3">
      <c r="I7751" s="199">
        <v>0</v>
      </c>
      <c r="J7751" s="199">
        <v>0</v>
      </c>
      <c r="K7751" s="199" t="e">
        <f ca="1"/>
        <v>#NAME?</v>
      </c>
      <c r="T7751" s="199">
        <v>0</v>
      </c>
      <c r="U7751" s="199">
        <v>0</v>
      </c>
    </row>
    <row r="7752" spans="9:21" x14ac:dyDescent="0.3">
      <c r="I7752" s="199">
        <v>0</v>
      </c>
      <c r="J7752" s="199">
        <v>0</v>
      </c>
      <c r="K7752" s="199" t="e">
        <f ca="1"/>
        <v>#NAME?</v>
      </c>
      <c r="T7752" s="199">
        <v>0</v>
      </c>
      <c r="U7752" s="199">
        <v>0</v>
      </c>
    </row>
    <row r="7753" spans="9:21" x14ac:dyDescent="0.3">
      <c r="I7753" s="199">
        <v>0</v>
      </c>
      <c r="J7753" s="199">
        <v>0</v>
      </c>
      <c r="K7753" s="199" t="e">
        <f ca="1"/>
        <v>#NAME?</v>
      </c>
      <c r="T7753" s="199">
        <v>0</v>
      </c>
      <c r="U7753" s="199">
        <v>0</v>
      </c>
    </row>
    <row r="7754" spans="9:21" x14ac:dyDescent="0.3">
      <c r="I7754" s="199">
        <v>0</v>
      </c>
      <c r="J7754" s="199">
        <v>0</v>
      </c>
      <c r="K7754" s="199" t="e">
        <f ca="1"/>
        <v>#NAME?</v>
      </c>
      <c r="T7754" s="199">
        <v>0</v>
      </c>
      <c r="U7754" s="199">
        <v>0</v>
      </c>
    </row>
    <row r="7755" spans="9:21" x14ac:dyDescent="0.3">
      <c r="I7755" s="199">
        <v>0</v>
      </c>
      <c r="J7755" s="199">
        <v>0</v>
      </c>
      <c r="K7755" s="199" t="e">
        <f ca="1"/>
        <v>#NAME?</v>
      </c>
      <c r="T7755" s="199">
        <v>0</v>
      </c>
      <c r="U7755" s="199">
        <v>0</v>
      </c>
    </row>
    <row r="7756" spans="9:21" x14ac:dyDescent="0.3">
      <c r="I7756" s="199">
        <v>0</v>
      </c>
      <c r="J7756" s="199">
        <v>0</v>
      </c>
      <c r="K7756" s="199" t="e">
        <f ca="1"/>
        <v>#NAME?</v>
      </c>
      <c r="T7756" s="199">
        <v>0</v>
      </c>
      <c r="U7756" s="199">
        <v>0</v>
      </c>
    </row>
    <row r="7757" spans="9:21" x14ac:dyDescent="0.3">
      <c r="I7757" s="199">
        <v>0</v>
      </c>
      <c r="J7757" s="199">
        <v>0</v>
      </c>
      <c r="K7757" s="199" t="e">
        <f ca="1"/>
        <v>#NAME?</v>
      </c>
      <c r="T7757" s="199">
        <v>0</v>
      </c>
      <c r="U7757" s="199">
        <v>0</v>
      </c>
    </row>
    <row r="7758" spans="9:21" x14ac:dyDescent="0.3">
      <c r="I7758" s="199">
        <v>0</v>
      </c>
      <c r="J7758" s="199">
        <v>0</v>
      </c>
      <c r="K7758" s="199" t="e">
        <f ca="1"/>
        <v>#NAME?</v>
      </c>
      <c r="T7758" s="199">
        <v>0</v>
      </c>
      <c r="U7758" s="199">
        <v>0</v>
      </c>
    </row>
    <row r="7759" spans="9:21" x14ac:dyDescent="0.3">
      <c r="I7759" s="199">
        <v>10991152.14066856</v>
      </c>
      <c r="J7759" s="199">
        <v>1000000</v>
      </c>
      <c r="K7759" s="199" t="e">
        <f ca="1"/>
        <v>#NAME?</v>
      </c>
      <c r="T7759" s="199">
        <v>9991152.1406685598</v>
      </c>
      <c r="U7759" s="199">
        <v>0</v>
      </c>
    </row>
    <row r="7760" spans="9:21" x14ac:dyDescent="0.3">
      <c r="I7760" s="199">
        <v>0</v>
      </c>
      <c r="J7760" s="199">
        <v>0</v>
      </c>
      <c r="K7760" s="199" t="e">
        <f ca="1"/>
        <v>#NAME?</v>
      </c>
      <c r="T7760" s="199">
        <v>0</v>
      </c>
      <c r="U7760" s="199">
        <v>0</v>
      </c>
    </row>
    <row r="7761" spans="9:21" x14ac:dyDescent="0.3">
      <c r="I7761" s="199">
        <v>0</v>
      </c>
      <c r="J7761" s="199">
        <v>0</v>
      </c>
      <c r="K7761" s="199" t="e">
        <f ca="1"/>
        <v>#NAME?</v>
      </c>
      <c r="T7761" s="199">
        <v>0</v>
      </c>
      <c r="U7761" s="199">
        <v>0</v>
      </c>
    </row>
    <row r="7762" spans="9:21" x14ac:dyDescent="0.3">
      <c r="I7762" s="199">
        <v>0</v>
      </c>
      <c r="J7762" s="199">
        <v>0</v>
      </c>
      <c r="K7762" s="199" t="e">
        <f ca="1"/>
        <v>#NAME?</v>
      </c>
      <c r="T7762" s="199">
        <v>0</v>
      </c>
      <c r="U7762" s="199">
        <v>0</v>
      </c>
    </row>
    <row r="7763" spans="9:21" x14ac:dyDescent="0.3">
      <c r="I7763" s="199">
        <v>0</v>
      </c>
      <c r="J7763" s="199">
        <v>0</v>
      </c>
      <c r="K7763" s="199" t="e">
        <f ca="1"/>
        <v>#NAME?</v>
      </c>
      <c r="T7763" s="199">
        <v>0</v>
      </c>
      <c r="U7763" s="199">
        <v>0</v>
      </c>
    </row>
    <row r="7764" spans="9:21" x14ac:dyDescent="0.3">
      <c r="I7764" s="199">
        <v>0</v>
      </c>
      <c r="J7764" s="199">
        <v>0</v>
      </c>
      <c r="K7764" s="199" t="e">
        <f ca="1"/>
        <v>#NAME?</v>
      </c>
      <c r="T7764" s="199">
        <v>0</v>
      </c>
      <c r="U7764" s="199">
        <v>122840.21861470066</v>
      </c>
    </row>
    <row r="7765" spans="9:21" x14ac:dyDescent="0.3">
      <c r="I7765" s="199">
        <v>0</v>
      </c>
      <c r="J7765" s="199">
        <v>0</v>
      </c>
      <c r="K7765" s="199" t="e">
        <f ca="1"/>
        <v>#NAME?</v>
      </c>
      <c r="T7765" s="199">
        <v>0</v>
      </c>
      <c r="U7765" s="199">
        <v>0</v>
      </c>
    </row>
    <row r="7766" spans="9:21" x14ac:dyDescent="0.3">
      <c r="I7766" s="199">
        <v>0</v>
      </c>
      <c r="J7766" s="199">
        <v>0</v>
      </c>
      <c r="K7766" s="199" t="e">
        <f ca="1"/>
        <v>#NAME?</v>
      </c>
      <c r="T7766" s="199">
        <v>0</v>
      </c>
      <c r="U7766" s="199">
        <v>0</v>
      </c>
    </row>
    <row r="7767" spans="9:21" x14ac:dyDescent="0.3">
      <c r="I7767" s="199">
        <v>0</v>
      </c>
      <c r="J7767" s="199">
        <v>0</v>
      </c>
      <c r="K7767" s="199" t="e">
        <f ca="1"/>
        <v>#NAME?</v>
      </c>
      <c r="T7767" s="199">
        <v>0</v>
      </c>
      <c r="U7767" s="199">
        <v>0</v>
      </c>
    </row>
    <row r="7768" spans="9:21" x14ac:dyDescent="0.3">
      <c r="I7768" s="199">
        <v>329093.00881522818</v>
      </c>
      <c r="J7768" s="199">
        <v>0</v>
      </c>
      <c r="K7768" s="199" t="e">
        <f ca="1"/>
        <v>#NAME?</v>
      </c>
      <c r="T7768" s="199">
        <v>329093.00881522818</v>
      </c>
      <c r="U7768" s="199">
        <v>0</v>
      </c>
    </row>
    <row r="7769" spans="9:21" x14ac:dyDescent="0.3">
      <c r="I7769" s="199">
        <v>0</v>
      </c>
      <c r="J7769" s="199">
        <v>0</v>
      </c>
      <c r="K7769" s="199" t="e">
        <f ca="1"/>
        <v>#NAME?</v>
      </c>
      <c r="T7769" s="199">
        <v>0</v>
      </c>
      <c r="U7769" s="199">
        <v>0</v>
      </c>
    </row>
    <row r="7770" spans="9:21" x14ac:dyDescent="0.3">
      <c r="I7770" s="199">
        <v>0</v>
      </c>
      <c r="J7770" s="199">
        <v>0</v>
      </c>
      <c r="K7770" s="199" t="e">
        <f ca="1"/>
        <v>#NAME?</v>
      </c>
      <c r="T7770" s="199">
        <v>0</v>
      </c>
      <c r="U7770" s="199">
        <v>0</v>
      </c>
    </row>
    <row r="7771" spans="9:21" x14ac:dyDescent="0.3">
      <c r="I7771" s="199">
        <v>0</v>
      </c>
      <c r="J7771" s="199">
        <v>0</v>
      </c>
      <c r="K7771" s="199" t="e">
        <f ca="1"/>
        <v>#NAME?</v>
      </c>
      <c r="T7771" s="199">
        <v>0</v>
      </c>
      <c r="U7771" s="199">
        <v>0</v>
      </c>
    </row>
    <row r="7772" spans="9:21" x14ac:dyDescent="0.3">
      <c r="I7772" s="199">
        <v>0</v>
      </c>
      <c r="J7772" s="199">
        <v>0</v>
      </c>
      <c r="K7772" s="199" t="e">
        <f ca="1"/>
        <v>#NAME?</v>
      </c>
      <c r="T7772" s="199">
        <v>0</v>
      </c>
      <c r="U7772" s="199">
        <v>0</v>
      </c>
    </row>
    <row r="7773" spans="9:21" x14ac:dyDescent="0.3">
      <c r="I7773" s="199">
        <v>0</v>
      </c>
      <c r="J7773" s="199">
        <v>0</v>
      </c>
      <c r="K7773" s="199" t="e">
        <f ca="1"/>
        <v>#NAME?</v>
      </c>
      <c r="T7773" s="199">
        <v>0</v>
      </c>
      <c r="U7773" s="199">
        <v>0</v>
      </c>
    </row>
    <row r="7774" spans="9:21" x14ac:dyDescent="0.3">
      <c r="I7774" s="199">
        <v>0</v>
      </c>
      <c r="J7774" s="199">
        <v>0</v>
      </c>
      <c r="K7774" s="199" t="e">
        <f ca="1"/>
        <v>#NAME?</v>
      </c>
      <c r="T7774" s="199">
        <v>0</v>
      </c>
      <c r="U7774" s="199">
        <v>0</v>
      </c>
    </row>
    <row r="7775" spans="9:21" x14ac:dyDescent="0.3">
      <c r="I7775" s="199">
        <v>0</v>
      </c>
      <c r="J7775" s="199">
        <v>0</v>
      </c>
      <c r="K7775" s="199" t="e">
        <f ca="1"/>
        <v>#NAME?</v>
      </c>
      <c r="T7775" s="199">
        <v>0</v>
      </c>
      <c r="U7775" s="199">
        <v>0</v>
      </c>
    </row>
    <row r="7776" spans="9:21" x14ac:dyDescent="0.3">
      <c r="I7776" s="199">
        <v>0</v>
      </c>
      <c r="J7776" s="199">
        <v>0</v>
      </c>
      <c r="K7776" s="199" t="e">
        <f ca="1"/>
        <v>#NAME?</v>
      </c>
      <c r="T7776" s="199">
        <v>0</v>
      </c>
      <c r="U7776" s="199">
        <v>0</v>
      </c>
    </row>
    <row r="7777" spans="9:21" x14ac:dyDescent="0.3">
      <c r="I7777" s="199">
        <v>0</v>
      </c>
      <c r="J7777" s="199">
        <v>0</v>
      </c>
      <c r="K7777" s="199" t="e">
        <f ca="1"/>
        <v>#NAME?</v>
      </c>
      <c r="T7777" s="199">
        <v>0</v>
      </c>
      <c r="U7777" s="199">
        <v>0</v>
      </c>
    </row>
    <row r="7778" spans="9:21" x14ac:dyDescent="0.3">
      <c r="I7778" s="199">
        <v>0</v>
      </c>
      <c r="J7778" s="199">
        <v>0</v>
      </c>
      <c r="K7778" s="199" t="e">
        <f ca="1"/>
        <v>#NAME?</v>
      </c>
      <c r="T7778" s="199">
        <v>0</v>
      </c>
      <c r="U7778" s="199">
        <v>0</v>
      </c>
    </row>
    <row r="7779" spans="9:21" x14ac:dyDescent="0.3">
      <c r="I7779" s="199">
        <v>0</v>
      </c>
      <c r="J7779" s="199">
        <v>0</v>
      </c>
      <c r="K7779" s="199" t="e">
        <f ca="1"/>
        <v>#NAME?</v>
      </c>
      <c r="T7779" s="199">
        <v>0</v>
      </c>
      <c r="U7779" s="199">
        <v>0</v>
      </c>
    </row>
    <row r="7780" spans="9:21" x14ac:dyDescent="0.3">
      <c r="I7780" s="199">
        <v>0</v>
      </c>
      <c r="J7780" s="199">
        <v>0</v>
      </c>
      <c r="K7780" s="199" t="e">
        <f ca="1"/>
        <v>#NAME?</v>
      </c>
      <c r="T7780" s="199">
        <v>0</v>
      </c>
      <c r="U7780" s="199">
        <v>0</v>
      </c>
    </row>
    <row r="7781" spans="9:21" x14ac:dyDescent="0.3">
      <c r="I7781" s="199">
        <v>0</v>
      </c>
      <c r="J7781" s="199">
        <v>0</v>
      </c>
      <c r="K7781" s="199" t="e">
        <f ca="1"/>
        <v>#NAME?</v>
      </c>
      <c r="T7781" s="199">
        <v>0</v>
      </c>
      <c r="U7781" s="199">
        <v>0</v>
      </c>
    </row>
    <row r="7782" spans="9:21" x14ac:dyDescent="0.3">
      <c r="I7782" s="199">
        <v>0</v>
      </c>
      <c r="J7782" s="199">
        <v>0</v>
      </c>
      <c r="K7782" s="199" t="e">
        <f ca="1"/>
        <v>#NAME?</v>
      </c>
      <c r="T7782" s="199">
        <v>0</v>
      </c>
      <c r="U7782" s="199">
        <v>0</v>
      </c>
    </row>
    <row r="7783" spans="9:21" x14ac:dyDescent="0.3">
      <c r="I7783" s="199">
        <v>0</v>
      </c>
      <c r="J7783" s="199">
        <v>0</v>
      </c>
      <c r="K7783" s="199" t="e">
        <f ca="1"/>
        <v>#NAME?</v>
      </c>
      <c r="T7783" s="199">
        <v>0</v>
      </c>
      <c r="U7783" s="199">
        <v>0</v>
      </c>
    </row>
    <row r="7784" spans="9:21" x14ac:dyDescent="0.3">
      <c r="I7784" s="199">
        <v>0</v>
      </c>
      <c r="J7784" s="199">
        <v>0</v>
      </c>
      <c r="K7784" s="199" t="e">
        <f ca="1"/>
        <v>#NAME?</v>
      </c>
      <c r="T7784" s="199">
        <v>0</v>
      </c>
      <c r="U7784" s="199">
        <v>0</v>
      </c>
    </row>
    <row r="7785" spans="9:21" x14ac:dyDescent="0.3">
      <c r="I7785" s="199">
        <v>0</v>
      </c>
      <c r="J7785" s="199">
        <v>0</v>
      </c>
      <c r="K7785" s="199" t="e">
        <f ca="1"/>
        <v>#NAME?</v>
      </c>
      <c r="T7785" s="199">
        <v>0</v>
      </c>
      <c r="U7785" s="199">
        <v>0</v>
      </c>
    </row>
    <row r="7786" spans="9:21" x14ac:dyDescent="0.3">
      <c r="I7786" s="199">
        <v>0</v>
      </c>
      <c r="J7786" s="199">
        <v>0</v>
      </c>
      <c r="K7786" s="199" t="e">
        <f ca="1"/>
        <v>#NAME?</v>
      </c>
      <c r="T7786" s="199">
        <v>0</v>
      </c>
      <c r="U7786" s="199">
        <v>0</v>
      </c>
    </row>
    <row r="7787" spans="9:21" x14ac:dyDescent="0.3">
      <c r="I7787" s="199">
        <v>0</v>
      </c>
      <c r="J7787" s="199">
        <v>0</v>
      </c>
      <c r="K7787" s="199" t="e">
        <f ca="1"/>
        <v>#NAME?</v>
      </c>
      <c r="T7787" s="199">
        <v>0</v>
      </c>
      <c r="U7787" s="199">
        <v>0</v>
      </c>
    </row>
    <row r="7788" spans="9:21" x14ac:dyDescent="0.3">
      <c r="I7788" s="199">
        <v>0</v>
      </c>
      <c r="J7788" s="199">
        <v>0</v>
      </c>
      <c r="K7788" s="199" t="e">
        <f ca="1"/>
        <v>#NAME?</v>
      </c>
      <c r="T7788" s="199">
        <v>0</v>
      </c>
      <c r="U7788" s="199">
        <v>0</v>
      </c>
    </row>
    <row r="7789" spans="9:21" x14ac:dyDescent="0.3">
      <c r="I7789" s="199">
        <v>0</v>
      </c>
      <c r="J7789" s="199">
        <v>0</v>
      </c>
      <c r="K7789" s="199" t="e">
        <f ca="1"/>
        <v>#NAME?</v>
      </c>
      <c r="T7789" s="199">
        <v>0</v>
      </c>
      <c r="U7789" s="199">
        <v>8189.8977607796032</v>
      </c>
    </row>
    <row r="7790" spans="9:21" x14ac:dyDescent="0.3">
      <c r="I7790" s="199">
        <v>0</v>
      </c>
      <c r="J7790" s="199">
        <v>0</v>
      </c>
      <c r="K7790" s="199" t="e">
        <f ca="1"/>
        <v>#NAME?</v>
      </c>
      <c r="T7790" s="199">
        <v>0</v>
      </c>
      <c r="U7790" s="199">
        <v>0</v>
      </c>
    </row>
    <row r="7791" spans="9:21" x14ac:dyDescent="0.3">
      <c r="I7791" s="199">
        <v>0</v>
      </c>
      <c r="J7791" s="199">
        <v>0</v>
      </c>
      <c r="K7791" s="199" t="e">
        <f ca="1"/>
        <v>#NAME?</v>
      </c>
      <c r="T7791" s="199">
        <v>0</v>
      </c>
      <c r="U7791" s="199">
        <v>0</v>
      </c>
    </row>
    <row r="7792" spans="9:21" x14ac:dyDescent="0.3">
      <c r="I7792" s="199">
        <v>0</v>
      </c>
      <c r="J7792" s="199">
        <v>0</v>
      </c>
      <c r="K7792" s="199" t="e">
        <f ca="1"/>
        <v>#NAME?</v>
      </c>
      <c r="T7792" s="199">
        <v>0</v>
      </c>
      <c r="U7792" s="199">
        <v>0</v>
      </c>
    </row>
    <row r="7793" spans="9:21" x14ac:dyDescent="0.3">
      <c r="I7793" s="199">
        <v>0</v>
      </c>
      <c r="J7793" s="199">
        <v>0</v>
      </c>
      <c r="K7793" s="199" t="e">
        <f ca="1"/>
        <v>#NAME?</v>
      </c>
      <c r="T7793" s="199">
        <v>0</v>
      </c>
      <c r="U7793" s="199">
        <v>0</v>
      </c>
    </row>
    <row r="7794" spans="9:21" x14ac:dyDescent="0.3">
      <c r="I7794" s="199">
        <v>0</v>
      </c>
      <c r="J7794" s="199">
        <v>0</v>
      </c>
      <c r="K7794" s="199" t="e">
        <f ca="1"/>
        <v>#NAME?</v>
      </c>
      <c r="T7794" s="199">
        <v>0</v>
      </c>
      <c r="U7794" s="199">
        <v>0</v>
      </c>
    </row>
    <row r="7795" spans="9:21" x14ac:dyDescent="0.3">
      <c r="I7795" s="199">
        <v>0</v>
      </c>
      <c r="J7795" s="199">
        <v>0</v>
      </c>
      <c r="K7795" s="199" t="e">
        <f ca="1"/>
        <v>#NAME?</v>
      </c>
      <c r="T7795" s="199">
        <v>0</v>
      </c>
      <c r="U7795" s="199">
        <v>0</v>
      </c>
    </row>
    <row r="7796" spans="9:21" x14ac:dyDescent="0.3">
      <c r="I7796" s="199">
        <v>0</v>
      </c>
      <c r="J7796" s="199">
        <v>0</v>
      </c>
      <c r="K7796" s="199" t="e">
        <f ca="1"/>
        <v>#NAME?</v>
      </c>
      <c r="T7796" s="199">
        <v>0</v>
      </c>
      <c r="U7796" s="199">
        <v>23206.765522050293</v>
      </c>
    </row>
    <row r="7797" spans="9:21" x14ac:dyDescent="0.3">
      <c r="I7797" s="199">
        <v>0</v>
      </c>
      <c r="J7797" s="199">
        <v>0</v>
      </c>
      <c r="K7797" s="199" t="e">
        <f ca="1"/>
        <v>#NAME?</v>
      </c>
      <c r="T7797" s="199">
        <v>0</v>
      </c>
      <c r="U7797" s="199">
        <v>0</v>
      </c>
    </row>
    <row r="7798" spans="9:21" x14ac:dyDescent="0.3">
      <c r="I7798" s="199">
        <v>0</v>
      </c>
      <c r="J7798" s="199">
        <v>0</v>
      </c>
      <c r="K7798" s="199" t="e">
        <f ca="1"/>
        <v>#NAME?</v>
      </c>
      <c r="T7798" s="199">
        <v>0</v>
      </c>
      <c r="U7798" s="199">
        <v>0</v>
      </c>
    </row>
    <row r="7799" spans="9:21" x14ac:dyDescent="0.3">
      <c r="I7799" s="199">
        <v>0</v>
      </c>
      <c r="J7799" s="199">
        <v>0</v>
      </c>
      <c r="K7799" s="199" t="e">
        <f ca="1"/>
        <v>#NAME?</v>
      </c>
      <c r="T7799" s="199">
        <v>0</v>
      </c>
      <c r="U7799" s="199">
        <v>0</v>
      </c>
    </row>
    <row r="7800" spans="9:21" x14ac:dyDescent="0.3">
      <c r="I7800" s="199">
        <v>0</v>
      </c>
      <c r="J7800" s="199">
        <v>0</v>
      </c>
      <c r="K7800" s="199" t="e">
        <f ca="1"/>
        <v>#NAME?</v>
      </c>
      <c r="T7800" s="199">
        <v>0</v>
      </c>
      <c r="U7800" s="199">
        <v>0</v>
      </c>
    </row>
    <row r="7801" spans="9:21" x14ac:dyDescent="0.3">
      <c r="I7801" s="199">
        <v>0</v>
      </c>
      <c r="J7801" s="199">
        <v>0</v>
      </c>
      <c r="K7801" s="199" t="e">
        <f ca="1"/>
        <v>#NAME?</v>
      </c>
      <c r="T7801" s="199">
        <v>0</v>
      </c>
      <c r="U7801" s="199">
        <v>0</v>
      </c>
    </row>
    <row r="7802" spans="9:21" x14ac:dyDescent="0.3">
      <c r="I7802" s="199">
        <v>0</v>
      </c>
      <c r="J7802" s="199">
        <v>0</v>
      </c>
      <c r="K7802" s="199" t="e">
        <f ca="1"/>
        <v>#NAME?</v>
      </c>
      <c r="T7802" s="199">
        <v>0</v>
      </c>
      <c r="U7802" s="199">
        <v>0</v>
      </c>
    </row>
    <row r="7803" spans="9:21" x14ac:dyDescent="0.3">
      <c r="I7803" s="199">
        <v>0</v>
      </c>
      <c r="J7803" s="199">
        <v>0</v>
      </c>
      <c r="K7803" s="199" t="e">
        <f ca="1"/>
        <v>#NAME?</v>
      </c>
      <c r="T7803" s="199">
        <v>0</v>
      </c>
      <c r="U7803" s="199">
        <v>0</v>
      </c>
    </row>
    <row r="7804" spans="9:21" x14ac:dyDescent="0.3">
      <c r="I7804" s="199">
        <v>0</v>
      </c>
      <c r="J7804" s="199">
        <v>0</v>
      </c>
      <c r="K7804" s="199" t="e">
        <f ca="1"/>
        <v>#NAME?</v>
      </c>
      <c r="T7804" s="199">
        <v>0</v>
      </c>
      <c r="U7804" s="199">
        <v>0</v>
      </c>
    </row>
    <row r="7805" spans="9:21" x14ac:dyDescent="0.3">
      <c r="I7805" s="199">
        <v>0</v>
      </c>
      <c r="J7805" s="199">
        <v>0</v>
      </c>
      <c r="K7805" s="199" t="e">
        <f ca="1"/>
        <v>#NAME?</v>
      </c>
      <c r="T7805" s="199">
        <v>0</v>
      </c>
      <c r="U7805" s="199">
        <v>0</v>
      </c>
    </row>
    <row r="7806" spans="9:21" x14ac:dyDescent="0.3">
      <c r="I7806" s="199">
        <v>0</v>
      </c>
      <c r="J7806" s="199">
        <v>0</v>
      </c>
      <c r="K7806" s="199" t="e">
        <f ca="1"/>
        <v>#NAME?</v>
      </c>
      <c r="T7806" s="199">
        <v>0</v>
      </c>
      <c r="U7806" s="199">
        <v>0</v>
      </c>
    </row>
    <row r="7807" spans="9:21" x14ac:dyDescent="0.3">
      <c r="I7807" s="199">
        <v>0</v>
      </c>
      <c r="J7807" s="199">
        <v>0</v>
      </c>
      <c r="K7807" s="199" t="e">
        <f ca="1"/>
        <v>#NAME?</v>
      </c>
      <c r="T7807" s="199">
        <v>0</v>
      </c>
      <c r="U7807" s="199">
        <v>0</v>
      </c>
    </row>
    <row r="7808" spans="9:21" x14ac:dyDescent="0.3">
      <c r="I7808" s="199">
        <v>0</v>
      </c>
      <c r="J7808" s="199">
        <v>0</v>
      </c>
      <c r="K7808" s="199" t="e">
        <f ca="1"/>
        <v>#NAME?</v>
      </c>
      <c r="T7808" s="199">
        <v>0</v>
      </c>
      <c r="U7808" s="199">
        <v>0</v>
      </c>
    </row>
    <row r="7809" spans="9:21" x14ac:dyDescent="0.3">
      <c r="I7809" s="199">
        <v>0</v>
      </c>
      <c r="J7809" s="199">
        <v>0</v>
      </c>
      <c r="K7809" s="199" t="e">
        <f ca="1"/>
        <v>#NAME?</v>
      </c>
      <c r="T7809" s="199">
        <v>0</v>
      </c>
      <c r="U7809" s="199">
        <v>0</v>
      </c>
    </row>
    <row r="7810" spans="9:21" x14ac:dyDescent="0.3">
      <c r="I7810" s="199">
        <v>0</v>
      </c>
      <c r="J7810" s="199">
        <v>0</v>
      </c>
      <c r="K7810" s="199" t="e">
        <f ca="1"/>
        <v>#NAME?</v>
      </c>
      <c r="T7810" s="199">
        <v>0</v>
      </c>
      <c r="U7810" s="199">
        <v>0</v>
      </c>
    </row>
    <row r="7811" spans="9:21" x14ac:dyDescent="0.3">
      <c r="I7811" s="199">
        <v>0</v>
      </c>
      <c r="J7811" s="199">
        <v>0</v>
      </c>
      <c r="K7811" s="199" t="e">
        <f ca="1"/>
        <v>#NAME?</v>
      </c>
      <c r="T7811" s="199">
        <v>0</v>
      </c>
      <c r="U7811" s="199">
        <v>0</v>
      </c>
    </row>
    <row r="7812" spans="9:21" x14ac:dyDescent="0.3">
      <c r="I7812" s="199">
        <v>0</v>
      </c>
      <c r="J7812" s="199">
        <v>0</v>
      </c>
      <c r="K7812" s="199" t="e">
        <f ca="1"/>
        <v>#NAME?</v>
      </c>
      <c r="T7812" s="199">
        <v>0</v>
      </c>
      <c r="U7812" s="199">
        <v>0</v>
      </c>
    </row>
    <row r="7813" spans="9:21" x14ac:dyDescent="0.3">
      <c r="I7813" s="199">
        <v>0</v>
      </c>
      <c r="J7813" s="199">
        <v>0</v>
      </c>
      <c r="K7813" s="199" t="e">
        <f ca="1"/>
        <v>#NAME?</v>
      </c>
      <c r="T7813" s="199">
        <v>0</v>
      </c>
      <c r="U7813" s="199">
        <v>0</v>
      </c>
    </row>
    <row r="7814" spans="9:21" x14ac:dyDescent="0.3">
      <c r="I7814" s="199">
        <v>0</v>
      </c>
      <c r="J7814" s="199">
        <v>0</v>
      </c>
      <c r="K7814" s="199" t="e">
        <f ca="1"/>
        <v>#NAME?</v>
      </c>
      <c r="T7814" s="199">
        <v>0</v>
      </c>
      <c r="U7814" s="199">
        <v>0</v>
      </c>
    </row>
    <row r="7815" spans="9:21" x14ac:dyDescent="0.3">
      <c r="I7815" s="199">
        <v>0</v>
      </c>
      <c r="J7815" s="199">
        <v>0</v>
      </c>
      <c r="K7815" s="199" t="e">
        <f ca="1"/>
        <v>#NAME?</v>
      </c>
      <c r="T7815" s="199">
        <v>0</v>
      </c>
      <c r="U7815" s="199">
        <v>0</v>
      </c>
    </row>
    <row r="7816" spans="9:21" x14ac:dyDescent="0.3">
      <c r="I7816" s="199">
        <v>0</v>
      </c>
      <c r="J7816" s="199">
        <v>0</v>
      </c>
      <c r="K7816" s="199" t="e">
        <f ca="1"/>
        <v>#NAME?</v>
      </c>
      <c r="T7816" s="199">
        <v>0</v>
      </c>
      <c r="U7816" s="199">
        <v>0</v>
      </c>
    </row>
    <row r="7817" spans="9:21" x14ac:dyDescent="0.3">
      <c r="I7817" s="199">
        <v>0</v>
      </c>
      <c r="J7817" s="199">
        <v>0</v>
      </c>
      <c r="K7817" s="199" t="e">
        <f ca="1"/>
        <v>#NAME?</v>
      </c>
      <c r="T7817" s="199">
        <v>0</v>
      </c>
      <c r="U7817" s="199">
        <v>0</v>
      </c>
    </row>
    <row r="7818" spans="9:21" x14ac:dyDescent="0.3">
      <c r="I7818" s="199">
        <v>0</v>
      </c>
      <c r="J7818" s="199">
        <v>0</v>
      </c>
      <c r="K7818" s="199" t="e">
        <f ca="1"/>
        <v>#NAME?</v>
      </c>
      <c r="T7818" s="199">
        <v>0</v>
      </c>
      <c r="U7818" s="199">
        <v>0</v>
      </c>
    </row>
    <row r="7819" spans="9:21" x14ac:dyDescent="0.3">
      <c r="I7819" s="199">
        <v>0</v>
      </c>
      <c r="J7819" s="199">
        <v>0</v>
      </c>
      <c r="K7819" s="199" t="e">
        <f ca="1"/>
        <v>#NAME?</v>
      </c>
      <c r="T7819" s="199">
        <v>0</v>
      </c>
      <c r="U7819" s="199">
        <v>0</v>
      </c>
    </row>
    <row r="7820" spans="9:21" x14ac:dyDescent="0.3">
      <c r="I7820" s="199">
        <v>0</v>
      </c>
      <c r="J7820" s="199">
        <v>0</v>
      </c>
      <c r="K7820" s="199" t="e">
        <f ca="1"/>
        <v>#NAME?</v>
      </c>
      <c r="T7820" s="199">
        <v>0</v>
      </c>
      <c r="U7820" s="199">
        <v>0</v>
      </c>
    </row>
    <row r="7821" spans="9:21" x14ac:dyDescent="0.3">
      <c r="I7821" s="199">
        <v>0</v>
      </c>
      <c r="J7821" s="199">
        <v>0</v>
      </c>
      <c r="K7821" s="199" t="e">
        <f ca="1"/>
        <v>#NAME?</v>
      </c>
      <c r="T7821" s="199">
        <v>0</v>
      </c>
      <c r="U7821" s="199">
        <v>0</v>
      </c>
    </row>
    <row r="7822" spans="9:21" x14ac:dyDescent="0.3">
      <c r="I7822" s="199">
        <v>15973.778571277275</v>
      </c>
      <c r="J7822" s="199">
        <v>0</v>
      </c>
      <c r="K7822" s="199" t="e">
        <f ca="1"/>
        <v>#NAME?</v>
      </c>
      <c r="T7822" s="199">
        <v>15973.778571277275</v>
      </c>
      <c r="U7822" s="199">
        <v>0</v>
      </c>
    </row>
    <row r="7823" spans="9:21" x14ac:dyDescent="0.3">
      <c r="I7823" s="199">
        <v>0</v>
      </c>
      <c r="J7823" s="199">
        <v>0</v>
      </c>
      <c r="K7823" s="199" t="e">
        <f ca="1"/>
        <v>#NAME?</v>
      </c>
      <c r="T7823" s="199">
        <v>0</v>
      </c>
      <c r="U7823" s="199">
        <v>0</v>
      </c>
    </row>
    <row r="7824" spans="9:21" x14ac:dyDescent="0.3">
      <c r="I7824" s="199">
        <v>25669.312030227011</v>
      </c>
      <c r="J7824" s="199">
        <v>0</v>
      </c>
      <c r="K7824" s="199" t="e">
        <f ca="1"/>
        <v>#NAME?</v>
      </c>
      <c r="T7824" s="199">
        <v>25669.312030227011</v>
      </c>
      <c r="U7824" s="199">
        <v>16350.121818303112</v>
      </c>
    </row>
    <row r="7825" spans="9:21" x14ac:dyDescent="0.3">
      <c r="I7825" s="199">
        <v>0</v>
      </c>
      <c r="J7825" s="199">
        <v>0</v>
      </c>
      <c r="K7825" s="199" t="e">
        <f ca="1"/>
        <v>#NAME?</v>
      </c>
      <c r="T7825" s="199">
        <v>0</v>
      </c>
      <c r="U7825" s="199">
        <v>0</v>
      </c>
    </row>
    <row r="7826" spans="9:21" x14ac:dyDescent="0.3">
      <c r="I7826" s="199">
        <v>0</v>
      </c>
      <c r="J7826" s="199">
        <v>0</v>
      </c>
      <c r="K7826" s="199" t="e">
        <f ca="1"/>
        <v>#NAME?</v>
      </c>
      <c r="T7826" s="199">
        <v>0</v>
      </c>
      <c r="U7826" s="199">
        <v>0</v>
      </c>
    </row>
    <row r="7827" spans="9:21" x14ac:dyDescent="0.3">
      <c r="I7827" s="199">
        <v>0</v>
      </c>
      <c r="J7827" s="199">
        <v>0</v>
      </c>
      <c r="K7827" s="199" t="e">
        <f ca="1"/>
        <v>#NAME?</v>
      </c>
      <c r="T7827" s="199">
        <v>0</v>
      </c>
      <c r="U7827" s="199">
        <v>0</v>
      </c>
    </row>
    <row r="7828" spans="9:21" x14ac:dyDescent="0.3">
      <c r="I7828" s="199">
        <v>0</v>
      </c>
      <c r="J7828" s="199">
        <v>0</v>
      </c>
      <c r="K7828" s="199" t="e">
        <f ca="1"/>
        <v>#NAME?</v>
      </c>
      <c r="T7828" s="199">
        <v>0</v>
      </c>
      <c r="U7828" s="199">
        <v>0</v>
      </c>
    </row>
    <row r="7829" spans="9:21" x14ac:dyDescent="0.3">
      <c r="I7829" s="199">
        <v>0</v>
      </c>
      <c r="J7829" s="199">
        <v>0</v>
      </c>
      <c r="K7829" s="199" t="e">
        <f ca="1"/>
        <v>#NAME?</v>
      </c>
      <c r="T7829" s="199">
        <v>0</v>
      </c>
      <c r="U7829" s="199">
        <v>0</v>
      </c>
    </row>
    <row r="7830" spans="9:21" x14ac:dyDescent="0.3">
      <c r="I7830" s="199">
        <v>0</v>
      </c>
      <c r="J7830" s="199">
        <v>0</v>
      </c>
      <c r="K7830" s="199" t="e">
        <f ca="1"/>
        <v>#NAME?</v>
      </c>
      <c r="T7830" s="199">
        <v>0</v>
      </c>
      <c r="U7830" s="199">
        <v>0</v>
      </c>
    </row>
    <row r="7831" spans="9:21" x14ac:dyDescent="0.3">
      <c r="I7831" s="199">
        <v>0</v>
      </c>
      <c r="J7831" s="199">
        <v>0</v>
      </c>
      <c r="K7831" s="199" t="e">
        <f ca="1"/>
        <v>#NAME?</v>
      </c>
      <c r="T7831" s="199">
        <v>0</v>
      </c>
      <c r="U7831" s="199">
        <v>0</v>
      </c>
    </row>
    <row r="7832" spans="9:21" x14ac:dyDescent="0.3">
      <c r="I7832" s="199">
        <v>0</v>
      </c>
      <c r="J7832" s="199">
        <v>0</v>
      </c>
      <c r="K7832" s="199" t="e">
        <f ca="1"/>
        <v>#NAME?</v>
      </c>
      <c r="T7832" s="199">
        <v>0</v>
      </c>
      <c r="U7832" s="199">
        <v>0</v>
      </c>
    </row>
    <row r="7833" spans="9:21" x14ac:dyDescent="0.3">
      <c r="I7833" s="199">
        <v>0</v>
      </c>
      <c r="J7833" s="199">
        <v>0</v>
      </c>
      <c r="K7833" s="199" t="e">
        <f ca="1"/>
        <v>#NAME?</v>
      </c>
      <c r="T7833" s="199">
        <v>0</v>
      </c>
      <c r="U7833" s="199">
        <v>0</v>
      </c>
    </row>
    <row r="7834" spans="9:21" x14ac:dyDescent="0.3">
      <c r="I7834" s="199">
        <v>0</v>
      </c>
      <c r="J7834" s="199">
        <v>0</v>
      </c>
      <c r="K7834" s="199" t="e">
        <f ca="1"/>
        <v>#NAME?</v>
      </c>
      <c r="T7834" s="199">
        <v>0</v>
      </c>
      <c r="U7834" s="199">
        <v>0</v>
      </c>
    </row>
    <row r="7835" spans="9:21" x14ac:dyDescent="0.3">
      <c r="I7835" s="199">
        <v>0</v>
      </c>
      <c r="J7835" s="199">
        <v>0</v>
      </c>
      <c r="K7835" s="199" t="e">
        <f ca="1"/>
        <v>#NAME?</v>
      </c>
      <c r="T7835" s="199">
        <v>0</v>
      </c>
      <c r="U7835" s="199">
        <v>0</v>
      </c>
    </row>
    <row r="7836" spans="9:21" x14ac:dyDescent="0.3">
      <c r="I7836" s="199">
        <v>0</v>
      </c>
      <c r="J7836" s="199">
        <v>0</v>
      </c>
      <c r="K7836" s="199" t="e">
        <f ca="1"/>
        <v>#NAME?</v>
      </c>
      <c r="T7836" s="199">
        <v>0</v>
      </c>
      <c r="U7836" s="199">
        <v>0</v>
      </c>
    </row>
    <row r="7837" spans="9:21" x14ac:dyDescent="0.3">
      <c r="I7837" s="199">
        <v>0</v>
      </c>
      <c r="J7837" s="199">
        <v>0</v>
      </c>
      <c r="K7837" s="199" t="e">
        <f ca="1"/>
        <v>#NAME?</v>
      </c>
      <c r="T7837" s="199">
        <v>0</v>
      </c>
      <c r="U7837" s="199">
        <v>0</v>
      </c>
    </row>
    <row r="7838" spans="9:21" x14ac:dyDescent="0.3">
      <c r="I7838" s="199">
        <v>0</v>
      </c>
      <c r="J7838" s="199">
        <v>0</v>
      </c>
      <c r="K7838" s="199" t="e">
        <f ca="1"/>
        <v>#NAME?</v>
      </c>
      <c r="T7838" s="199">
        <v>0</v>
      </c>
      <c r="U7838" s="199">
        <v>0</v>
      </c>
    </row>
    <row r="7839" spans="9:21" x14ac:dyDescent="0.3">
      <c r="I7839" s="199">
        <v>0</v>
      </c>
      <c r="J7839" s="199">
        <v>0</v>
      </c>
      <c r="K7839" s="199" t="e">
        <f ca="1"/>
        <v>#NAME?</v>
      </c>
      <c r="T7839" s="199">
        <v>0</v>
      </c>
      <c r="U7839" s="199">
        <v>0</v>
      </c>
    </row>
    <row r="7840" spans="9:21" x14ac:dyDescent="0.3">
      <c r="I7840" s="199">
        <v>0</v>
      </c>
      <c r="J7840" s="199">
        <v>0</v>
      </c>
      <c r="K7840" s="199" t="e">
        <f ca="1"/>
        <v>#NAME?</v>
      </c>
      <c r="T7840" s="199">
        <v>0</v>
      </c>
      <c r="U7840" s="199">
        <v>0</v>
      </c>
    </row>
    <row r="7841" spans="9:21" x14ac:dyDescent="0.3">
      <c r="I7841" s="199">
        <v>0</v>
      </c>
      <c r="J7841" s="199">
        <v>0</v>
      </c>
      <c r="K7841" s="199" t="e">
        <f ca="1"/>
        <v>#NAME?</v>
      </c>
      <c r="T7841" s="199">
        <v>0</v>
      </c>
      <c r="U7841" s="199">
        <v>0</v>
      </c>
    </row>
    <row r="7842" spans="9:21" x14ac:dyDescent="0.3">
      <c r="I7842" s="199">
        <v>0</v>
      </c>
      <c r="J7842" s="199">
        <v>0</v>
      </c>
      <c r="K7842" s="199" t="e">
        <f ca="1"/>
        <v>#NAME?</v>
      </c>
      <c r="T7842" s="199">
        <v>0</v>
      </c>
      <c r="U7842" s="199">
        <v>0</v>
      </c>
    </row>
    <row r="7843" spans="9:21" x14ac:dyDescent="0.3">
      <c r="I7843" s="199">
        <v>0</v>
      </c>
      <c r="J7843" s="199">
        <v>0</v>
      </c>
      <c r="K7843" s="199" t="e">
        <f ca="1"/>
        <v>#NAME?</v>
      </c>
      <c r="T7843" s="199">
        <v>0</v>
      </c>
      <c r="U7843" s="199">
        <v>0</v>
      </c>
    </row>
    <row r="7844" spans="9:21" x14ac:dyDescent="0.3">
      <c r="I7844" s="199">
        <v>0</v>
      </c>
      <c r="J7844" s="199">
        <v>0</v>
      </c>
      <c r="K7844" s="199" t="e">
        <f ca="1"/>
        <v>#NAME?</v>
      </c>
      <c r="T7844" s="199">
        <v>0</v>
      </c>
      <c r="U7844" s="199">
        <v>0</v>
      </c>
    </row>
    <row r="7845" spans="9:21" x14ac:dyDescent="0.3">
      <c r="I7845" s="199">
        <v>0</v>
      </c>
      <c r="J7845" s="199">
        <v>0</v>
      </c>
      <c r="K7845" s="199" t="e">
        <f ca="1"/>
        <v>#NAME?</v>
      </c>
      <c r="T7845" s="199">
        <v>0</v>
      </c>
      <c r="U7845" s="199">
        <v>0</v>
      </c>
    </row>
    <row r="7846" spans="9:21" x14ac:dyDescent="0.3">
      <c r="I7846" s="199">
        <v>0</v>
      </c>
      <c r="J7846" s="199">
        <v>0</v>
      </c>
      <c r="K7846" s="199" t="e">
        <f ca="1"/>
        <v>#NAME?</v>
      </c>
      <c r="T7846" s="199">
        <v>0</v>
      </c>
      <c r="U7846" s="199">
        <v>0</v>
      </c>
    </row>
    <row r="7847" spans="9:21" x14ac:dyDescent="0.3">
      <c r="I7847" s="199">
        <v>36928.408316214212</v>
      </c>
      <c r="J7847" s="199">
        <v>0</v>
      </c>
      <c r="K7847" s="199" t="e">
        <f ca="1"/>
        <v>#NAME?</v>
      </c>
      <c r="T7847" s="199">
        <v>36928.408316214212</v>
      </c>
      <c r="U7847" s="199">
        <v>0</v>
      </c>
    </row>
    <row r="7848" spans="9:21" x14ac:dyDescent="0.3">
      <c r="I7848" s="199">
        <v>0</v>
      </c>
      <c r="J7848" s="199">
        <v>0</v>
      </c>
      <c r="K7848" s="199" t="e">
        <f ca="1"/>
        <v>#NAME?</v>
      </c>
      <c r="T7848" s="199">
        <v>0</v>
      </c>
      <c r="U7848" s="199">
        <v>0</v>
      </c>
    </row>
    <row r="7849" spans="9:21" x14ac:dyDescent="0.3">
      <c r="I7849" s="199">
        <v>0</v>
      </c>
      <c r="J7849" s="199">
        <v>0</v>
      </c>
      <c r="K7849" s="199" t="e">
        <f ca="1"/>
        <v>#NAME?</v>
      </c>
      <c r="T7849" s="199">
        <v>0</v>
      </c>
      <c r="U7849" s="199">
        <v>0</v>
      </c>
    </row>
    <row r="7850" spans="9:21" x14ac:dyDescent="0.3">
      <c r="I7850" s="199">
        <v>0</v>
      </c>
      <c r="J7850" s="199">
        <v>0</v>
      </c>
      <c r="K7850" s="199" t="e">
        <f ca="1"/>
        <v>#NAME?</v>
      </c>
      <c r="T7850" s="199">
        <v>0</v>
      </c>
      <c r="U7850" s="199">
        <v>0</v>
      </c>
    </row>
    <row r="7851" spans="9:21" x14ac:dyDescent="0.3">
      <c r="I7851" s="199">
        <v>0</v>
      </c>
      <c r="J7851" s="199">
        <v>0</v>
      </c>
      <c r="K7851" s="199" t="e">
        <f ca="1"/>
        <v>#NAME?</v>
      </c>
      <c r="T7851" s="199">
        <v>0</v>
      </c>
      <c r="U7851" s="199">
        <v>0</v>
      </c>
    </row>
    <row r="7852" spans="9:21" x14ac:dyDescent="0.3">
      <c r="I7852" s="199">
        <v>0</v>
      </c>
      <c r="J7852" s="199">
        <v>0</v>
      </c>
      <c r="K7852" s="199" t="e">
        <f ca="1"/>
        <v>#NAME?</v>
      </c>
      <c r="T7852" s="199">
        <v>0</v>
      </c>
      <c r="U7852" s="199">
        <v>0</v>
      </c>
    </row>
    <row r="7853" spans="9:21" x14ac:dyDescent="0.3">
      <c r="I7853" s="199">
        <v>0</v>
      </c>
      <c r="J7853" s="199">
        <v>0</v>
      </c>
      <c r="K7853" s="199" t="e">
        <f ca="1"/>
        <v>#NAME?</v>
      </c>
      <c r="T7853" s="199">
        <v>0</v>
      </c>
      <c r="U7853" s="199">
        <v>0</v>
      </c>
    </row>
    <row r="7854" spans="9:21" x14ac:dyDescent="0.3">
      <c r="I7854" s="199">
        <v>0</v>
      </c>
      <c r="J7854" s="199">
        <v>0</v>
      </c>
      <c r="K7854" s="199" t="e">
        <f ca="1"/>
        <v>#NAME?</v>
      </c>
      <c r="T7854" s="199">
        <v>0</v>
      </c>
      <c r="U7854" s="199">
        <v>0</v>
      </c>
    </row>
    <row r="7855" spans="9:21" x14ac:dyDescent="0.3">
      <c r="I7855" s="199">
        <v>0</v>
      </c>
      <c r="J7855" s="199">
        <v>0</v>
      </c>
      <c r="K7855" s="199" t="e">
        <f ca="1"/>
        <v>#NAME?</v>
      </c>
      <c r="T7855" s="199">
        <v>0</v>
      </c>
      <c r="U7855" s="199">
        <v>0</v>
      </c>
    </row>
    <row r="7856" spans="9:21" x14ac:dyDescent="0.3">
      <c r="I7856" s="199">
        <v>0</v>
      </c>
      <c r="J7856" s="199">
        <v>0</v>
      </c>
      <c r="K7856" s="199" t="e">
        <f ca="1"/>
        <v>#NAME?</v>
      </c>
      <c r="T7856" s="199">
        <v>0</v>
      </c>
      <c r="U7856" s="199">
        <v>132698.90716960409</v>
      </c>
    </row>
    <row r="7857" spans="9:21" x14ac:dyDescent="0.3">
      <c r="I7857" s="199">
        <v>0</v>
      </c>
      <c r="J7857" s="199">
        <v>0</v>
      </c>
      <c r="K7857" s="199" t="e">
        <f ca="1"/>
        <v>#NAME?</v>
      </c>
      <c r="T7857" s="199">
        <v>0</v>
      </c>
      <c r="U7857" s="199">
        <v>0</v>
      </c>
    </row>
    <row r="7858" spans="9:21" x14ac:dyDescent="0.3">
      <c r="I7858" s="199">
        <v>0</v>
      </c>
      <c r="J7858" s="199">
        <v>0</v>
      </c>
      <c r="K7858" s="199" t="e">
        <f ca="1"/>
        <v>#NAME?</v>
      </c>
      <c r="T7858" s="199">
        <v>0</v>
      </c>
      <c r="U7858" s="199">
        <v>0</v>
      </c>
    </row>
    <row r="7859" spans="9:21" x14ac:dyDescent="0.3">
      <c r="I7859" s="199">
        <v>0</v>
      </c>
      <c r="J7859" s="199">
        <v>0</v>
      </c>
      <c r="K7859" s="199" t="e">
        <f ca="1"/>
        <v>#NAME?</v>
      </c>
      <c r="T7859" s="199">
        <v>0</v>
      </c>
      <c r="U7859" s="199">
        <v>0</v>
      </c>
    </row>
    <row r="7860" spans="9:21" x14ac:dyDescent="0.3">
      <c r="I7860" s="199">
        <v>0</v>
      </c>
      <c r="J7860" s="199">
        <v>0</v>
      </c>
      <c r="K7860" s="199" t="e">
        <f ca="1"/>
        <v>#NAME?</v>
      </c>
      <c r="T7860" s="199">
        <v>0</v>
      </c>
      <c r="U7860" s="199">
        <v>0</v>
      </c>
    </row>
    <row r="7861" spans="9:21" x14ac:dyDescent="0.3">
      <c r="I7861" s="199">
        <v>0</v>
      </c>
      <c r="J7861" s="199">
        <v>0</v>
      </c>
      <c r="K7861" s="199" t="e">
        <f ca="1"/>
        <v>#NAME?</v>
      </c>
      <c r="T7861" s="199">
        <v>0</v>
      </c>
      <c r="U7861" s="199">
        <v>0</v>
      </c>
    </row>
    <row r="7862" spans="9:21" x14ac:dyDescent="0.3">
      <c r="I7862" s="199">
        <v>0</v>
      </c>
      <c r="J7862" s="199">
        <v>0</v>
      </c>
      <c r="K7862" s="199" t="e">
        <f ca="1"/>
        <v>#NAME?</v>
      </c>
      <c r="T7862" s="199">
        <v>0</v>
      </c>
      <c r="U7862" s="199">
        <v>36906.787159337568</v>
      </c>
    </row>
    <row r="7863" spans="9:21" x14ac:dyDescent="0.3">
      <c r="I7863" s="199">
        <v>0</v>
      </c>
      <c r="J7863" s="199">
        <v>0</v>
      </c>
      <c r="K7863" s="199" t="e">
        <f ca="1"/>
        <v>#NAME?</v>
      </c>
      <c r="T7863" s="199">
        <v>0</v>
      </c>
      <c r="U7863" s="199">
        <v>0</v>
      </c>
    </row>
    <row r="7864" spans="9:21" x14ac:dyDescent="0.3">
      <c r="I7864" s="199">
        <v>0</v>
      </c>
      <c r="J7864" s="199">
        <v>0</v>
      </c>
      <c r="K7864" s="199" t="e">
        <f ca="1"/>
        <v>#NAME?</v>
      </c>
      <c r="T7864" s="199">
        <v>0</v>
      </c>
      <c r="U7864" s="199">
        <v>0</v>
      </c>
    </row>
    <row r="7865" spans="9:21" x14ac:dyDescent="0.3">
      <c r="I7865" s="199">
        <v>0</v>
      </c>
      <c r="J7865" s="199">
        <v>0</v>
      </c>
      <c r="K7865" s="199" t="e">
        <f ca="1"/>
        <v>#NAME?</v>
      </c>
      <c r="T7865" s="199">
        <v>0</v>
      </c>
      <c r="U7865" s="199">
        <v>0</v>
      </c>
    </row>
    <row r="7866" spans="9:21" x14ac:dyDescent="0.3">
      <c r="I7866" s="199">
        <v>0</v>
      </c>
      <c r="J7866" s="199">
        <v>0</v>
      </c>
      <c r="K7866" s="199" t="e">
        <f ca="1"/>
        <v>#NAME?</v>
      </c>
      <c r="T7866" s="199">
        <v>0</v>
      </c>
      <c r="U7866" s="199">
        <v>0</v>
      </c>
    </row>
    <row r="7867" spans="9:21" x14ac:dyDescent="0.3">
      <c r="I7867" s="199">
        <v>0</v>
      </c>
      <c r="J7867" s="199">
        <v>0</v>
      </c>
      <c r="K7867" s="199" t="e">
        <f ca="1"/>
        <v>#NAME?</v>
      </c>
      <c r="T7867" s="199">
        <v>0</v>
      </c>
      <c r="U7867" s="199">
        <v>0</v>
      </c>
    </row>
    <row r="7868" spans="9:21" x14ac:dyDescent="0.3">
      <c r="I7868" s="199">
        <v>0</v>
      </c>
      <c r="J7868" s="199">
        <v>0</v>
      </c>
      <c r="K7868" s="199" t="e">
        <f ca="1"/>
        <v>#NAME?</v>
      </c>
      <c r="T7868" s="199">
        <v>0</v>
      </c>
      <c r="U7868" s="199">
        <v>0</v>
      </c>
    </row>
    <row r="7869" spans="9:21" x14ac:dyDescent="0.3">
      <c r="I7869" s="199">
        <v>0</v>
      </c>
      <c r="J7869" s="199">
        <v>0</v>
      </c>
      <c r="K7869" s="199" t="e">
        <f ca="1"/>
        <v>#NAME?</v>
      </c>
      <c r="T7869" s="199">
        <v>0</v>
      </c>
      <c r="U7869" s="199">
        <v>0</v>
      </c>
    </row>
    <row r="7870" spans="9:21" x14ac:dyDescent="0.3">
      <c r="I7870" s="199">
        <v>0</v>
      </c>
      <c r="J7870" s="199">
        <v>0</v>
      </c>
      <c r="K7870" s="199" t="e">
        <f ca="1"/>
        <v>#NAME?</v>
      </c>
      <c r="T7870" s="199">
        <v>0</v>
      </c>
      <c r="U7870" s="199">
        <v>0</v>
      </c>
    </row>
    <row r="7871" spans="9:21" x14ac:dyDescent="0.3">
      <c r="I7871" s="199">
        <v>0</v>
      </c>
      <c r="J7871" s="199">
        <v>0</v>
      </c>
      <c r="K7871" s="199" t="e">
        <f ca="1"/>
        <v>#NAME?</v>
      </c>
      <c r="T7871" s="199">
        <v>0</v>
      </c>
      <c r="U7871" s="199">
        <v>0</v>
      </c>
    </row>
    <row r="7872" spans="9:21" x14ac:dyDescent="0.3">
      <c r="I7872" s="199">
        <v>0</v>
      </c>
      <c r="J7872" s="199">
        <v>0</v>
      </c>
      <c r="K7872" s="199" t="e">
        <f ca="1"/>
        <v>#NAME?</v>
      </c>
      <c r="T7872" s="199">
        <v>0</v>
      </c>
      <c r="U7872" s="199">
        <v>0</v>
      </c>
    </row>
    <row r="7873" spans="9:21" x14ac:dyDescent="0.3">
      <c r="I7873" s="199">
        <v>0</v>
      </c>
      <c r="J7873" s="199">
        <v>0</v>
      </c>
      <c r="K7873" s="199" t="e">
        <f ca="1"/>
        <v>#NAME?</v>
      </c>
      <c r="T7873" s="199">
        <v>0</v>
      </c>
      <c r="U7873" s="199">
        <v>0</v>
      </c>
    </row>
    <row r="7874" spans="9:21" x14ac:dyDescent="0.3">
      <c r="I7874" s="199">
        <v>0</v>
      </c>
      <c r="J7874" s="199">
        <v>0</v>
      </c>
      <c r="K7874" s="199" t="e">
        <f ca="1"/>
        <v>#NAME?</v>
      </c>
      <c r="T7874" s="199">
        <v>0</v>
      </c>
      <c r="U7874" s="199">
        <v>0</v>
      </c>
    </row>
    <row r="7875" spans="9:21" x14ac:dyDescent="0.3">
      <c r="I7875" s="199">
        <v>0</v>
      </c>
      <c r="J7875" s="199">
        <v>0</v>
      </c>
      <c r="K7875" s="199" t="e">
        <f ca="1"/>
        <v>#NAME?</v>
      </c>
      <c r="T7875" s="199">
        <v>0</v>
      </c>
      <c r="U7875" s="199">
        <v>0</v>
      </c>
    </row>
    <row r="7876" spans="9:21" x14ac:dyDescent="0.3">
      <c r="I7876" s="199">
        <v>0</v>
      </c>
      <c r="J7876" s="199">
        <v>0</v>
      </c>
      <c r="K7876" s="199" t="e">
        <f ca="1"/>
        <v>#NAME?</v>
      </c>
      <c r="T7876" s="199">
        <v>0</v>
      </c>
      <c r="U7876" s="199">
        <v>0</v>
      </c>
    </row>
    <row r="7877" spans="9:21" x14ac:dyDescent="0.3">
      <c r="I7877" s="199">
        <v>0</v>
      </c>
      <c r="J7877" s="199">
        <v>0</v>
      </c>
      <c r="K7877" s="199" t="e">
        <f ca="1"/>
        <v>#NAME?</v>
      </c>
      <c r="T7877" s="199">
        <v>0</v>
      </c>
      <c r="U7877" s="199">
        <v>344986.36824008817</v>
      </c>
    </row>
    <row r="7878" spans="9:21" x14ac:dyDescent="0.3">
      <c r="I7878" s="199">
        <v>0</v>
      </c>
      <c r="J7878" s="199">
        <v>0</v>
      </c>
      <c r="K7878" s="199" t="e">
        <f ca="1"/>
        <v>#NAME?</v>
      </c>
      <c r="T7878" s="199">
        <v>0</v>
      </c>
      <c r="U7878" s="199">
        <v>0</v>
      </c>
    </row>
    <row r="7879" spans="9:21" x14ac:dyDescent="0.3">
      <c r="I7879" s="199">
        <v>0</v>
      </c>
      <c r="J7879" s="199">
        <v>0</v>
      </c>
      <c r="K7879" s="199" t="e">
        <f ca="1"/>
        <v>#NAME?</v>
      </c>
      <c r="T7879" s="199">
        <v>0</v>
      </c>
      <c r="U7879" s="199">
        <v>0</v>
      </c>
    </row>
    <row r="7880" spans="9:21" x14ac:dyDescent="0.3">
      <c r="I7880" s="199">
        <v>0</v>
      </c>
      <c r="J7880" s="199">
        <v>0</v>
      </c>
      <c r="K7880" s="199" t="e">
        <f ca="1"/>
        <v>#NAME?</v>
      </c>
      <c r="T7880" s="199">
        <v>0</v>
      </c>
      <c r="U7880" s="199">
        <v>0</v>
      </c>
    </row>
    <row r="7881" spans="9:21" x14ac:dyDescent="0.3">
      <c r="I7881" s="199">
        <v>0</v>
      </c>
      <c r="J7881" s="199">
        <v>0</v>
      </c>
      <c r="K7881" s="199" t="e">
        <f ca="1"/>
        <v>#NAME?</v>
      </c>
      <c r="T7881" s="199">
        <v>0</v>
      </c>
      <c r="U7881" s="199">
        <v>0</v>
      </c>
    </row>
    <row r="7882" spans="9:21" x14ac:dyDescent="0.3">
      <c r="I7882" s="199">
        <v>0</v>
      </c>
      <c r="J7882" s="199">
        <v>0</v>
      </c>
      <c r="K7882" s="199" t="e">
        <f ca="1"/>
        <v>#NAME?</v>
      </c>
      <c r="T7882" s="199">
        <v>0</v>
      </c>
      <c r="U7882" s="199">
        <v>0</v>
      </c>
    </row>
    <row r="7883" spans="9:21" x14ac:dyDescent="0.3">
      <c r="I7883" s="199">
        <v>0</v>
      </c>
      <c r="J7883" s="199">
        <v>0</v>
      </c>
      <c r="K7883" s="199" t="e">
        <f ca="1"/>
        <v>#NAME?</v>
      </c>
      <c r="T7883" s="199">
        <v>0</v>
      </c>
      <c r="U7883" s="199">
        <v>0</v>
      </c>
    </row>
    <row r="7884" spans="9:21" x14ac:dyDescent="0.3">
      <c r="I7884" s="199">
        <v>0</v>
      </c>
      <c r="J7884" s="199">
        <v>0</v>
      </c>
      <c r="K7884" s="199" t="e">
        <f ca="1"/>
        <v>#NAME?</v>
      </c>
      <c r="T7884" s="199">
        <v>0</v>
      </c>
      <c r="U7884" s="199">
        <v>0</v>
      </c>
    </row>
    <row r="7885" spans="9:21" x14ac:dyDescent="0.3">
      <c r="I7885" s="199">
        <v>0</v>
      </c>
      <c r="J7885" s="199">
        <v>0</v>
      </c>
      <c r="K7885" s="199" t="e">
        <f ca="1"/>
        <v>#NAME?</v>
      </c>
      <c r="T7885" s="199">
        <v>0</v>
      </c>
      <c r="U7885" s="199">
        <v>0</v>
      </c>
    </row>
    <row r="7886" spans="9:21" x14ac:dyDescent="0.3">
      <c r="I7886" s="199">
        <v>0</v>
      </c>
      <c r="J7886" s="199">
        <v>0</v>
      </c>
      <c r="K7886" s="199" t="e">
        <f ca="1"/>
        <v>#NAME?</v>
      </c>
      <c r="T7886" s="199">
        <v>0</v>
      </c>
      <c r="U7886" s="199">
        <v>0</v>
      </c>
    </row>
    <row r="7887" spans="9:21" x14ac:dyDescent="0.3">
      <c r="I7887" s="199">
        <v>0</v>
      </c>
      <c r="J7887" s="199">
        <v>0</v>
      </c>
      <c r="K7887" s="199" t="e">
        <f ca="1"/>
        <v>#NAME?</v>
      </c>
      <c r="T7887" s="199">
        <v>0</v>
      </c>
      <c r="U7887" s="199">
        <v>0</v>
      </c>
    </row>
    <row r="7888" spans="9:21" x14ac:dyDescent="0.3">
      <c r="I7888" s="199">
        <v>0</v>
      </c>
      <c r="J7888" s="199">
        <v>0</v>
      </c>
      <c r="K7888" s="199" t="e">
        <f ca="1"/>
        <v>#NAME?</v>
      </c>
      <c r="T7888" s="199">
        <v>0</v>
      </c>
      <c r="U7888" s="199">
        <v>0</v>
      </c>
    </row>
    <row r="7889" spans="9:21" x14ac:dyDescent="0.3">
      <c r="I7889" s="199">
        <v>0</v>
      </c>
      <c r="J7889" s="199">
        <v>0</v>
      </c>
      <c r="K7889" s="199" t="e">
        <f ca="1"/>
        <v>#NAME?</v>
      </c>
      <c r="T7889" s="199">
        <v>0</v>
      </c>
      <c r="U7889" s="199">
        <v>0</v>
      </c>
    </row>
    <row r="7890" spans="9:21" x14ac:dyDescent="0.3">
      <c r="I7890" s="199">
        <v>0</v>
      </c>
      <c r="J7890" s="199">
        <v>0</v>
      </c>
      <c r="K7890" s="199" t="e">
        <f ca="1"/>
        <v>#NAME?</v>
      </c>
      <c r="T7890" s="199">
        <v>0</v>
      </c>
      <c r="U7890" s="199">
        <v>0</v>
      </c>
    </row>
    <row r="7891" spans="9:21" x14ac:dyDescent="0.3">
      <c r="I7891" s="199">
        <v>0</v>
      </c>
      <c r="J7891" s="199">
        <v>0</v>
      </c>
      <c r="K7891" s="199" t="e">
        <f ca="1"/>
        <v>#NAME?</v>
      </c>
      <c r="T7891" s="199">
        <v>0</v>
      </c>
      <c r="U7891" s="199">
        <v>0</v>
      </c>
    </row>
    <row r="7892" spans="9:21" x14ac:dyDescent="0.3">
      <c r="I7892" s="199">
        <v>0</v>
      </c>
      <c r="J7892" s="199">
        <v>0</v>
      </c>
      <c r="K7892" s="199" t="e">
        <f ca="1"/>
        <v>#NAME?</v>
      </c>
      <c r="T7892" s="199">
        <v>0</v>
      </c>
      <c r="U7892" s="199">
        <v>91233.378544348743</v>
      </c>
    </row>
    <row r="7893" spans="9:21" x14ac:dyDescent="0.3">
      <c r="I7893" s="199">
        <v>0</v>
      </c>
      <c r="J7893" s="199">
        <v>0</v>
      </c>
      <c r="K7893" s="199" t="e">
        <f ca="1"/>
        <v>#NAME?</v>
      </c>
      <c r="T7893" s="199">
        <v>0</v>
      </c>
      <c r="U7893" s="199">
        <v>0</v>
      </c>
    </row>
    <row r="7894" spans="9:21" x14ac:dyDescent="0.3">
      <c r="I7894" s="199">
        <v>0</v>
      </c>
      <c r="J7894" s="199">
        <v>0</v>
      </c>
      <c r="K7894" s="199" t="e">
        <f ca="1"/>
        <v>#NAME?</v>
      </c>
      <c r="T7894" s="199">
        <v>0</v>
      </c>
      <c r="U7894" s="199">
        <v>0</v>
      </c>
    </row>
    <row r="7895" spans="9:21" x14ac:dyDescent="0.3">
      <c r="I7895" s="199">
        <v>0</v>
      </c>
      <c r="J7895" s="199">
        <v>0</v>
      </c>
      <c r="K7895" s="199" t="e">
        <f ca="1"/>
        <v>#NAME?</v>
      </c>
      <c r="T7895" s="199">
        <v>0</v>
      </c>
      <c r="U7895" s="199">
        <v>0</v>
      </c>
    </row>
    <row r="7896" spans="9:21" x14ac:dyDescent="0.3">
      <c r="I7896" s="199">
        <v>0</v>
      </c>
      <c r="J7896" s="199">
        <v>0</v>
      </c>
      <c r="K7896" s="199" t="e">
        <f ca="1"/>
        <v>#NAME?</v>
      </c>
      <c r="T7896" s="199">
        <v>0</v>
      </c>
      <c r="U7896" s="199">
        <v>0</v>
      </c>
    </row>
    <row r="7897" spans="9:21" x14ac:dyDescent="0.3">
      <c r="I7897" s="199">
        <v>0</v>
      </c>
      <c r="J7897" s="199">
        <v>0</v>
      </c>
      <c r="K7897" s="199" t="e">
        <f ca="1"/>
        <v>#NAME?</v>
      </c>
      <c r="T7897" s="199">
        <v>0</v>
      </c>
      <c r="U7897" s="199">
        <v>0</v>
      </c>
    </row>
    <row r="7898" spans="9:21" x14ac:dyDescent="0.3">
      <c r="I7898" s="199">
        <v>0</v>
      </c>
      <c r="J7898" s="199">
        <v>0</v>
      </c>
      <c r="K7898" s="199" t="e">
        <f ca="1"/>
        <v>#NAME?</v>
      </c>
      <c r="T7898" s="199">
        <v>0</v>
      </c>
      <c r="U7898" s="199">
        <v>0</v>
      </c>
    </row>
    <row r="7899" spans="9:21" x14ac:dyDescent="0.3">
      <c r="I7899" s="199">
        <v>0</v>
      </c>
      <c r="J7899" s="199">
        <v>0</v>
      </c>
      <c r="K7899" s="199" t="e">
        <f ca="1"/>
        <v>#NAME?</v>
      </c>
      <c r="T7899" s="199">
        <v>0</v>
      </c>
      <c r="U7899" s="199">
        <v>0</v>
      </c>
    </row>
    <row r="7900" spans="9:21" x14ac:dyDescent="0.3">
      <c r="I7900" s="199">
        <v>0</v>
      </c>
      <c r="J7900" s="199">
        <v>0</v>
      </c>
      <c r="K7900" s="199" t="e">
        <f ca="1"/>
        <v>#NAME?</v>
      </c>
      <c r="T7900" s="199">
        <v>0</v>
      </c>
      <c r="U7900" s="199">
        <v>0</v>
      </c>
    </row>
    <row r="7901" spans="9:21" x14ac:dyDescent="0.3">
      <c r="I7901" s="199">
        <v>0</v>
      </c>
      <c r="J7901" s="199">
        <v>0</v>
      </c>
      <c r="K7901" s="199" t="e">
        <f ca="1"/>
        <v>#NAME?</v>
      </c>
      <c r="T7901" s="199">
        <v>0</v>
      </c>
      <c r="U7901" s="199">
        <v>0</v>
      </c>
    </row>
    <row r="7902" spans="9:21" x14ac:dyDescent="0.3">
      <c r="I7902" s="199">
        <v>0</v>
      </c>
      <c r="J7902" s="199">
        <v>0</v>
      </c>
      <c r="K7902" s="199" t="e">
        <f ca="1"/>
        <v>#NAME?</v>
      </c>
      <c r="T7902" s="199">
        <v>0</v>
      </c>
      <c r="U7902" s="199">
        <v>0</v>
      </c>
    </row>
    <row r="7903" spans="9:21" x14ac:dyDescent="0.3">
      <c r="I7903" s="199">
        <v>0</v>
      </c>
      <c r="J7903" s="199">
        <v>0</v>
      </c>
      <c r="K7903" s="199" t="e">
        <f ca="1"/>
        <v>#NAME?</v>
      </c>
      <c r="T7903" s="199">
        <v>0</v>
      </c>
      <c r="U7903" s="199">
        <v>0</v>
      </c>
    </row>
    <row r="7904" spans="9:21" x14ac:dyDescent="0.3">
      <c r="I7904" s="199">
        <v>0</v>
      </c>
      <c r="J7904" s="199">
        <v>0</v>
      </c>
      <c r="K7904" s="199" t="e">
        <f ca="1"/>
        <v>#NAME?</v>
      </c>
      <c r="T7904" s="199">
        <v>0</v>
      </c>
      <c r="U7904" s="199">
        <v>155584.44131317732</v>
      </c>
    </row>
    <row r="7905" spans="9:21" x14ac:dyDescent="0.3">
      <c r="I7905" s="199">
        <v>0</v>
      </c>
      <c r="J7905" s="199">
        <v>0</v>
      </c>
      <c r="K7905" s="199" t="e">
        <f ca="1"/>
        <v>#NAME?</v>
      </c>
      <c r="T7905" s="199">
        <v>0</v>
      </c>
      <c r="U7905" s="199">
        <v>0</v>
      </c>
    </row>
    <row r="7906" spans="9:21" x14ac:dyDescent="0.3">
      <c r="I7906" s="199">
        <v>0</v>
      </c>
      <c r="J7906" s="199">
        <v>0</v>
      </c>
      <c r="K7906" s="199" t="e">
        <f ca="1"/>
        <v>#NAME?</v>
      </c>
      <c r="T7906" s="199">
        <v>0</v>
      </c>
      <c r="U7906" s="199">
        <v>0</v>
      </c>
    </row>
    <row r="7907" spans="9:21" x14ac:dyDescent="0.3">
      <c r="I7907" s="199">
        <v>0</v>
      </c>
      <c r="J7907" s="199">
        <v>0</v>
      </c>
      <c r="K7907" s="199" t="e">
        <f ca="1"/>
        <v>#NAME?</v>
      </c>
      <c r="T7907" s="199">
        <v>0</v>
      </c>
      <c r="U7907" s="199">
        <v>0</v>
      </c>
    </row>
    <row r="7908" spans="9:21" x14ac:dyDescent="0.3">
      <c r="I7908" s="199">
        <v>0</v>
      </c>
      <c r="J7908" s="199">
        <v>0</v>
      </c>
      <c r="K7908" s="199" t="e">
        <f ca="1"/>
        <v>#NAME?</v>
      </c>
      <c r="T7908" s="199">
        <v>0</v>
      </c>
      <c r="U7908" s="199">
        <v>0</v>
      </c>
    </row>
    <row r="7909" spans="9:21" x14ac:dyDescent="0.3">
      <c r="I7909" s="199">
        <v>0</v>
      </c>
      <c r="J7909" s="199">
        <v>0</v>
      </c>
      <c r="K7909" s="199" t="e">
        <f ca="1"/>
        <v>#NAME?</v>
      </c>
      <c r="T7909" s="199">
        <v>0</v>
      </c>
      <c r="U7909" s="199">
        <v>0</v>
      </c>
    </row>
    <row r="7910" spans="9:21" x14ac:dyDescent="0.3">
      <c r="I7910" s="199">
        <v>0</v>
      </c>
      <c r="J7910" s="199">
        <v>0</v>
      </c>
      <c r="K7910" s="199" t="e">
        <f ca="1"/>
        <v>#NAME?</v>
      </c>
      <c r="T7910" s="199">
        <v>0</v>
      </c>
      <c r="U7910" s="199">
        <v>86230.556289834931</v>
      </c>
    </row>
    <row r="7911" spans="9:21" x14ac:dyDescent="0.3">
      <c r="I7911" s="199">
        <v>0</v>
      </c>
      <c r="J7911" s="199">
        <v>0</v>
      </c>
      <c r="K7911" s="199" t="e">
        <f ca="1"/>
        <v>#NAME?</v>
      </c>
      <c r="T7911" s="199">
        <v>0</v>
      </c>
      <c r="U7911" s="199">
        <v>0</v>
      </c>
    </row>
    <row r="7912" spans="9:21" x14ac:dyDescent="0.3">
      <c r="I7912" s="199">
        <v>0</v>
      </c>
      <c r="J7912" s="199">
        <v>0</v>
      </c>
      <c r="K7912" s="199" t="e">
        <f ca="1"/>
        <v>#NAME?</v>
      </c>
      <c r="T7912" s="199">
        <v>0</v>
      </c>
      <c r="U7912" s="199">
        <v>0</v>
      </c>
    </row>
    <row r="7913" spans="9:21" x14ac:dyDescent="0.3">
      <c r="I7913" s="199">
        <v>0</v>
      </c>
      <c r="J7913" s="199">
        <v>0</v>
      </c>
      <c r="K7913" s="199" t="e">
        <f ca="1"/>
        <v>#NAME?</v>
      </c>
      <c r="T7913" s="199">
        <v>0</v>
      </c>
      <c r="U7913" s="199">
        <v>0</v>
      </c>
    </row>
    <row r="7914" spans="9:21" x14ac:dyDescent="0.3">
      <c r="I7914" s="199">
        <v>0</v>
      </c>
      <c r="J7914" s="199">
        <v>0</v>
      </c>
      <c r="K7914" s="199" t="e">
        <f ca="1"/>
        <v>#NAME?</v>
      </c>
      <c r="T7914" s="199">
        <v>0</v>
      </c>
      <c r="U7914" s="199">
        <v>0</v>
      </c>
    </row>
    <row r="7915" spans="9:21" x14ac:dyDescent="0.3">
      <c r="I7915" s="199">
        <v>0</v>
      </c>
      <c r="J7915" s="199">
        <v>0</v>
      </c>
      <c r="K7915" s="199" t="e">
        <f ca="1"/>
        <v>#NAME?</v>
      </c>
      <c r="T7915" s="199">
        <v>0</v>
      </c>
      <c r="U7915" s="199">
        <v>0</v>
      </c>
    </row>
    <row r="7916" spans="9:21" x14ac:dyDescent="0.3">
      <c r="I7916" s="199">
        <v>0</v>
      </c>
      <c r="J7916" s="199">
        <v>0</v>
      </c>
      <c r="K7916" s="199" t="e">
        <f ca="1"/>
        <v>#NAME?</v>
      </c>
      <c r="T7916" s="199">
        <v>0</v>
      </c>
      <c r="U7916" s="199">
        <v>0</v>
      </c>
    </row>
    <row r="7917" spans="9:21" x14ac:dyDescent="0.3">
      <c r="I7917" s="199">
        <v>0</v>
      </c>
      <c r="J7917" s="199">
        <v>0</v>
      </c>
      <c r="K7917" s="199" t="e">
        <f ca="1"/>
        <v>#NAME?</v>
      </c>
      <c r="T7917" s="199">
        <v>0</v>
      </c>
      <c r="U7917" s="199">
        <v>0</v>
      </c>
    </row>
    <row r="7918" spans="9:21" x14ac:dyDescent="0.3">
      <c r="I7918" s="199">
        <v>0</v>
      </c>
      <c r="J7918" s="199">
        <v>0</v>
      </c>
      <c r="K7918" s="199" t="e">
        <f ca="1"/>
        <v>#NAME?</v>
      </c>
      <c r="T7918" s="199">
        <v>0</v>
      </c>
      <c r="U7918" s="199">
        <v>0</v>
      </c>
    </row>
    <row r="7919" spans="9:21" x14ac:dyDescent="0.3">
      <c r="I7919" s="199">
        <v>0</v>
      </c>
      <c r="J7919" s="199">
        <v>0</v>
      </c>
      <c r="K7919" s="199" t="e">
        <f ca="1"/>
        <v>#NAME?</v>
      </c>
      <c r="T7919" s="199">
        <v>0</v>
      </c>
      <c r="U7919" s="199">
        <v>47203.465012290115</v>
      </c>
    </row>
    <row r="7920" spans="9:21" x14ac:dyDescent="0.3">
      <c r="I7920" s="199">
        <v>0</v>
      </c>
      <c r="J7920" s="199">
        <v>0</v>
      </c>
      <c r="K7920" s="199" t="e">
        <f ca="1"/>
        <v>#NAME?</v>
      </c>
      <c r="T7920" s="199">
        <v>0</v>
      </c>
      <c r="U7920" s="199">
        <v>0</v>
      </c>
    </row>
    <row r="7921" spans="9:21" x14ac:dyDescent="0.3">
      <c r="I7921" s="199">
        <v>0</v>
      </c>
      <c r="J7921" s="199">
        <v>0</v>
      </c>
      <c r="K7921" s="199" t="e">
        <f ca="1"/>
        <v>#NAME?</v>
      </c>
      <c r="T7921" s="199">
        <v>0</v>
      </c>
      <c r="U7921" s="199">
        <v>0</v>
      </c>
    </row>
    <row r="7922" spans="9:21" x14ac:dyDescent="0.3">
      <c r="I7922" s="199">
        <v>0</v>
      </c>
      <c r="J7922" s="199">
        <v>0</v>
      </c>
      <c r="K7922" s="199" t="e">
        <f ca="1"/>
        <v>#NAME?</v>
      </c>
      <c r="T7922" s="199">
        <v>0</v>
      </c>
      <c r="U7922" s="199">
        <v>0</v>
      </c>
    </row>
    <row r="7923" spans="9:21" x14ac:dyDescent="0.3">
      <c r="I7923" s="199">
        <v>0</v>
      </c>
      <c r="J7923" s="199">
        <v>0</v>
      </c>
      <c r="K7923" s="199" t="e">
        <f ca="1"/>
        <v>#NAME?</v>
      </c>
      <c r="T7923" s="199">
        <v>0</v>
      </c>
      <c r="U7923" s="199">
        <v>0</v>
      </c>
    </row>
    <row r="7924" spans="9:21" x14ac:dyDescent="0.3">
      <c r="I7924" s="199">
        <v>0</v>
      </c>
      <c r="J7924" s="199">
        <v>0</v>
      </c>
      <c r="K7924" s="199" t="e">
        <f ca="1"/>
        <v>#NAME?</v>
      </c>
      <c r="T7924" s="199">
        <v>0</v>
      </c>
      <c r="U7924" s="199">
        <v>0</v>
      </c>
    </row>
    <row r="7925" spans="9:21" x14ac:dyDescent="0.3">
      <c r="I7925" s="199">
        <v>0</v>
      </c>
      <c r="J7925" s="199">
        <v>0</v>
      </c>
      <c r="K7925" s="199" t="e">
        <f ca="1"/>
        <v>#NAME?</v>
      </c>
      <c r="T7925" s="199">
        <v>0</v>
      </c>
      <c r="U7925" s="199">
        <v>0</v>
      </c>
    </row>
    <row r="7926" spans="9:21" x14ac:dyDescent="0.3">
      <c r="I7926" s="199">
        <v>0</v>
      </c>
      <c r="J7926" s="199">
        <v>0</v>
      </c>
      <c r="K7926" s="199" t="e">
        <f ca="1"/>
        <v>#NAME?</v>
      </c>
      <c r="T7926" s="199">
        <v>0</v>
      </c>
      <c r="U7926" s="199">
        <v>0</v>
      </c>
    </row>
    <row r="7927" spans="9:21" x14ac:dyDescent="0.3">
      <c r="I7927" s="199">
        <v>0</v>
      </c>
      <c r="J7927" s="199">
        <v>0</v>
      </c>
      <c r="K7927" s="199" t="e">
        <f ca="1"/>
        <v>#NAME?</v>
      </c>
      <c r="T7927" s="199">
        <v>0</v>
      </c>
      <c r="U7927" s="199">
        <v>0</v>
      </c>
    </row>
    <row r="7928" spans="9:21" x14ac:dyDescent="0.3">
      <c r="I7928" s="199">
        <v>0</v>
      </c>
      <c r="J7928" s="199">
        <v>0</v>
      </c>
      <c r="K7928" s="199" t="e">
        <f ca="1"/>
        <v>#NAME?</v>
      </c>
      <c r="T7928" s="199">
        <v>0</v>
      </c>
      <c r="U7928" s="199">
        <v>0</v>
      </c>
    </row>
    <row r="7929" spans="9:21" x14ac:dyDescent="0.3">
      <c r="I7929" s="199">
        <v>0</v>
      </c>
      <c r="J7929" s="199">
        <v>0</v>
      </c>
      <c r="K7929" s="199" t="e">
        <f ca="1"/>
        <v>#NAME?</v>
      </c>
      <c r="T7929" s="199">
        <v>0</v>
      </c>
      <c r="U7929" s="199">
        <v>0</v>
      </c>
    </row>
    <row r="7930" spans="9:21" x14ac:dyDescent="0.3">
      <c r="I7930" s="199">
        <v>0</v>
      </c>
      <c r="J7930" s="199">
        <v>0</v>
      </c>
      <c r="K7930" s="199" t="e">
        <f ca="1"/>
        <v>#NAME?</v>
      </c>
      <c r="T7930" s="199">
        <v>0</v>
      </c>
      <c r="U7930" s="199">
        <v>0</v>
      </c>
    </row>
    <row r="7931" spans="9:21" x14ac:dyDescent="0.3">
      <c r="I7931" s="199">
        <v>0</v>
      </c>
      <c r="J7931" s="199">
        <v>0</v>
      </c>
      <c r="K7931" s="199" t="e">
        <f ca="1"/>
        <v>#NAME?</v>
      </c>
      <c r="T7931" s="199">
        <v>0</v>
      </c>
      <c r="U7931" s="199">
        <v>0</v>
      </c>
    </row>
    <row r="7932" spans="9:21" x14ac:dyDescent="0.3">
      <c r="I7932" s="199">
        <v>26000.761791593162</v>
      </c>
      <c r="J7932" s="199">
        <v>0</v>
      </c>
      <c r="K7932" s="199" t="e">
        <f ca="1"/>
        <v>#NAME?</v>
      </c>
      <c r="T7932" s="199">
        <v>26000.761791593162</v>
      </c>
      <c r="U7932" s="199">
        <v>0</v>
      </c>
    </row>
    <row r="7933" spans="9:21" x14ac:dyDescent="0.3">
      <c r="I7933" s="199">
        <v>0</v>
      </c>
      <c r="J7933" s="199">
        <v>0</v>
      </c>
      <c r="K7933" s="199" t="e">
        <f ca="1"/>
        <v>#NAME?</v>
      </c>
      <c r="T7933" s="199">
        <v>0</v>
      </c>
      <c r="U7933" s="199">
        <v>0</v>
      </c>
    </row>
    <row r="7934" spans="9:21" x14ac:dyDescent="0.3">
      <c r="I7934" s="199">
        <v>0</v>
      </c>
      <c r="J7934" s="199">
        <v>0</v>
      </c>
      <c r="K7934" s="199" t="e">
        <f ca="1"/>
        <v>#NAME?</v>
      </c>
      <c r="T7934" s="199">
        <v>0</v>
      </c>
      <c r="U7934" s="199">
        <v>0</v>
      </c>
    </row>
    <row r="7935" spans="9:21" x14ac:dyDescent="0.3">
      <c r="I7935" s="199">
        <v>0</v>
      </c>
      <c r="J7935" s="199">
        <v>0</v>
      </c>
      <c r="K7935" s="199" t="e">
        <f ca="1"/>
        <v>#NAME?</v>
      </c>
      <c r="T7935" s="199">
        <v>0</v>
      </c>
      <c r="U7935" s="199">
        <v>0</v>
      </c>
    </row>
    <row r="7936" spans="9:21" x14ac:dyDescent="0.3">
      <c r="I7936" s="199">
        <v>0</v>
      </c>
      <c r="J7936" s="199">
        <v>0</v>
      </c>
      <c r="K7936" s="199" t="e">
        <f ca="1"/>
        <v>#NAME?</v>
      </c>
      <c r="T7936" s="199">
        <v>0</v>
      </c>
      <c r="U7936" s="199">
        <v>0</v>
      </c>
    </row>
    <row r="7937" spans="9:21" x14ac:dyDescent="0.3">
      <c r="I7937" s="199">
        <v>0</v>
      </c>
      <c r="J7937" s="199">
        <v>0</v>
      </c>
      <c r="K7937" s="199" t="e">
        <f ca="1"/>
        <v>#NAME?</v>
      </c>
      <c r="T7937" s="199">
        <v>0</v>
      </c>
      <c r="U7937" s="199">
        <v>0</v>
      </c>
    </row>
    <row r="7938" spans="9:21" x14ac:dyDescent="0.3">
      <c r="I7938" s="199">
        <v>0</v>
      </c>
      <c r="J7938" s="199">
        <v>0</v>
      </c>
      <c r="K7938" s="199" t="e">
        <f ca="1"/>
        <v>#NAME?</v>
      </c>
      <c r="T7938" s="199">
        <v>0</v>
      </c>
      <c r="U7938" s="199">
        <v>0</v>
      </c>
    </row>
    <row r="7939" spans="9:21" x14ac:dyDescent="0.3">
      <c r="I7939" s="199">
        <v>0</v>
      </c>
      <c r="J7939" s="199">
        <v>0</v>
      </c>
      <c r="K7939" s="199" t="e">
        <f ca="1"/>
        <v>#NAME?</v>
      </c>
      <c r="T7939" s="199">
        <v>0</v>
      </c>
      <c r="U7939" s="199">
        <v>0</v>
      </c>
    </row>
    <row r="7940" spans="9:21" x14ac:dyDescent="0.3">
      <c r="I7940" s="199">
        <v>0</v>
      </c>
      <c r="J7940" s="199">
        <v>0</v>
      </c>
      <c r="K7940" s="199" t="e">
        <f ca="1"/>
        <v>#NAME?</v>
      </c>
      <c r="T7940" s="199">
        <v>0</v>
      </c>
      <c r="U7940" s="199">
        <v>0</v>
      </c>
    </row>
    <row r="7941" spans="9:21" x14ac:dyDescent="0.3">
      <c r="I7941" s="199">
        <v>0</v>
      </c>
      <c r="J7941" s="199">
        <v>0</v>
      </c>
      <c r="K7941" s="199" t="e">
        <f ca="1"/>
        <v>#NAME?</v>
      </c>
      <c r="T7941" s="199">
        <v>0</v>
      </c>
      <c r="U7941" s="199">
        <v>205527.93333229568</v>
      </c>
    </row>
    <row r="7942" spans="9:21" x14ac:dyDescent="0.3">
      <c r="I7942" s="199">
        <v>0</v>
      </c>
      <c r="J7942" s="199">
        <v>0</v>
      </c>
      <c r="K7942" s="199" t="e">
        <f ca="1"/>
        <v>#NAME?</v>
      </c>
      <c r="T7942" s="199">
        <v>0</v>
      </c>
      <c r="U7942" s="199">
        <v>0</v>
      </c>
    </row>
    <row r="7943" spans="9:21" x14ac:dyDescent="0.3">
      <c r="I7943" s="199">
        <v>0</v>
      </c>
      <c r="J7943" s="199">
        <v>0</v>
      </c>
      <c r="K7943" s="199" t="e">
        <f ca="1"/>
        <v>#NAME?</v>
      </c>
      <c r="T7943" s="199">
        <v>0</v>
      </c>
      <c r="U7943" s="199">
        <v>0</v>
      </c>
    </row>
    <row r="7944" spans="9:21" x14ac:dyDescent="0.3">
      <c r="I7944" s="199">
        <v>0</v>
      </c>
      <c r="J7944" s="199">
        <v>0</v>
      </c>
      <c r="K7944" s="199" t="e">
        <f ca="1"/>
        <v>#NAME?</v>
      </c>
      <c r="T7944" s="199">
        <v>0</v>
      </c>
      <c r="U7944" s="199">
        <v>0</v>
      </c>
    </row>
    <row r="7945" spans="9:21" x14ac:dyDescent="0.3">
      <c r="I7945" s="199">
        <v>0</v>
      </c>
      <c r="J7945" s="199">
        <v>0</v>
      </c>
      <c r="K7945" s="199" t="e">
        <f ca="1"/>
        <v>#NAME?</v>
      </c>
      <c r="T7945" s="199">
        <v>0</v>
      </c>
      <c r="U7945" s="199">
        <v>0</v>
      </c>
    </row>
    <row r="7946" spans="9:21" x14ac:dyDescent="0.3">
      <c r="I7946" s="199">
        <v>0</v>
      </c>
      <c r="J7946" s="199">
        <v>0</v>
      </c>
      <c r="K7946" s="199" t="e">
        <f ca="1"/>
        <v>#NAME?</v>
      </c>
      <c r="T7946" s="199">
        <v>0</v>
      </c>
      <c r="U7946" s="199">
        <v>0</v>
      </c>
    </row>
    <row r="7947" spans="9:21" x14ac:dyDescent="0.3">
      <c r="I7947" s="199">
        <v>0</v>
      </c>
      <c r="J7947" s="199">
        <v>0</v>
      </c>
      <c r="K7947" s="199" t="e">
        <f ca="1"/>
        <v>#NAME?</v>
      </c>
      <c r="T7947" s="199">
        <v>0</v>
      </c>
      <c r="U7947" s="199">
        <v>0</v>
      </c>
    </row>
    <row r="7948" spans="9:21" x14ac:dyDescent="0.3">
      <c r="I7948" s="199">
        <v>0</v>
      </c>
      <c r="J7948" s="199">
        <v>0</v>
      </c>
      <c r="K7948" s="199" t="e">
        <f ca="1"/>
        <v>#NAME?</v>
      </c>
      <c r="T7948" s="199">
        <v>0</v>
      </c>
      <c r="U7948" s="199">
        <v>0</v>
      </c>
    </row>
    <row r="7949" spans="9:21" x14ac:dyDescent="0.3">
      <c r="I7949" s="199">
        <v>0</v>
      </c>
      <c r="J7949" s="199">
        <v>0</v>
      </c>
      <c r="K7949" s="199" t="e">
        <f ca="1"/>
        <v>#NAME?</v>
      </c>
      <c r="T7949" s="199">
        <v>0</v>
      </c>
      <c r="U7949" s="199">
        <v>0</v>
      </c>
    </row>
    <row r="7950" spans="9:21" x14ac:dyDescent="0.3">
      <c r="I7950" s="199">
        <v>0</v>
      </c>
      <c r="J7950" s="199">
        <v>0</v>
      </c>
      <c r="K7950" s="199" t="e">
        <f ca="1"/>
        <v>#NAME?</v>
      </c>
      <c r="T7950" s="199">
        <v>0</v>
      </c>
      <c r="U7950" s="199">
        <v>0</v>
      </c>
    </row>
    <row r="7951" spans="9:21" x14ac:dyDescent="0.3">
      <c r="I7951" s="199">
        <v>0</v>
      </c>
      <c r="J7951" s="199">
        <v>0</v>
      </c>
      <c r="K7951" s="199" t="e">
        <f ca="1"/>
        <v>#NAME?</v>
      </c>
      <c r="T7951" s="199">
        <v>0</v>
      </c>
      <c r="U7951" s="199">
        <v>0</v>
      </c>
    </row>
    <row r="7952" spans="9:21" x14ac:dyDescent="0.3">
      <c r="I7952" s="199">
        <v>0</v>
      </c>
      <c r="J7952" s="199">
        <v>0</v>
      </c>
      <c r="K7952" s="199" t="e">
        <f ca="1"/>
        <v>#NAME?</v>
      </c>
      <c r="T7952" s="199">
        <v>0</v>
      </c>
      <c r="U7952" s="199">
        <v>0</v>
      </c>
    </row>
    <row r="7953" spans="9:21" x14ac:dyDescent="0.3">
      <c r="I7953" s="199">
        <v>0</v>
      </c>
      <c r="J7953" s="199">
        <v>0</v>
      </c>
      <c r="K7953" s="199" t="e">
        <f ca="1"/>
        <v>#NAME?</v>
      </c>
      <c r="T7953" s="199">
        <v>0</v>
      </c>
      <c r="U7953" s="199">
        <v>0</v>
      </c>
    </row>
    <row r="7954" spans="9:21" x14ac:dyDescent="0.3">
      <c r="I7954" s="199">
        <v>145979.58679191928</v>
      </c>
      <c r="J7954" s="199">
        <v>0</v>
      </c>
      <c r="K7954" s="199" t="e">
        <f ca="1"/>
        <v>#NAME?</v>
      </c>
      <c r="T7954" s="199">
        <v>145979.58679191928</v>
      </c>
      <c r="U7954" s="199">
        <v>0</v>
      </c>
    </row>
    <row r="7955" spans="9:21" x14ac:dyDescent="0.3">
      <c r="I7955" s="199">
        <v>0</v>
      </c>
      <c r="J7955" s="199">
        <v>0</v>
      </c>
      <c r="K7955" s="199" t="e">
        <f ca="1"/>
        <v>#NAME?</v>
      </c>
      <c r="T7955" s="199">
        <v>0</v>
      </c>
      <c r="U7955" s="199">
        <v>0</v>
      </c>
    </row>
    <row r="7956" spans="9:21" x14ac:dyDescent="0.3">
      <c r="I7956" s="199">
        <v>0</v>
      </c>
      <c r="J7956" s="199">
        <v>0</v>
      </c>
      <c r="K7956" s="199" t="e">
        <f ca="1"/>
        <v>#NAME?</v>
      </c>
      <c r="T7956" s="199">
        <v>0</v>
      </c>
      <c r="U7956" s="199">
        <v>0</v>
      </c>
    </row>
    <row r="7957" spans="9:21" x14ac:dyDescent="0.3">
      <c r="I7957" s="199">
        <v>0</v>
      </c>
      <c r="J7957" s="199">
        <v>0</v>
      </c>
      <c r="K7957" s="199" t="e">
        <f ca="1"/>
        <v>#NAME?</v>
      </c>
      <c r="T7957" s="199">
        <v>0</v>
      </c>
      <c r="U7957" s="199">
        <v>0</v>
      </c>
    </row>
    <row r="7958" spans="9:21" x14ac:dyDescent="0.3">
      <c r="I7958" s="199">
        <v>0</v>
      </c>
      <c r="J7958" s="199">
        <v>0</v>
      </c>
      <c r="K7958" s="199" t="e">
        <f ca="1"/>
        <v>#NAME?</v>
      </c>
      <c r="T7958" s="199">
        <v>0</v>
      </c>
      <c r="U7958" s="199">
        <v>0</v>
      </c>
    </row>
    <row r="7959" spans="9:21" x14ac:dyDescent="0.3">
      <c r="I7959" s="199">
        <v>0</v>
      </c>
      <c r="J7959" s="199">
        <v>0</v>
      </c>
      <c r="K7959" s="199" t="e">
        <f ca="1"/>
        <v>#NAME?</v>
      </c>
      <c r="T7959" s="199">
        <v>0</v>
      </c>
      <c r="U7959" s="199">
        <v>20244.747117059786</v>
      </c>
    </row>
    <row r="7960" spans="9:21" x14ac:dyDescent="0.3">
      <c r="I7960" s="199">
        <v>0</v>
      </c>
      <c r="J7960" s="199">
        <v>0</v>
      </c>
      <c r="K7960" s="199" t="e">
        <f ca="1"/>
        <v>#NAME?</v>
      </c>
      <c r="T7960" s="199">
        <v>0</v>
      </c>
      <c r="U7960" s="199">
        <v>0</v>
      </c>
    </row>
    <row r="7961" spans="9:21" x14ac:dyDescent="0.3">
      <c r="I7961" s="199">
        <v>0</v>
      </c>
      <c r="J7961" s="199">
        <v>0</v>
      </c>
      <c r="K7961" s="199" t="e">
        <f ca="1"/>
        <v>#NAME?</v>
      </c>
      <c r="T7961" s="199">
        <v>0</v>
      </c>
      <c r="U7961" s="199">
        <v>0</v>
      </c>
    </row>
    <row r="7962" spans="9:21" x14ac:dyDescent="0.3">
      <c r="I7962" s="199">
        <v>0</v>
      </c>
      <c r="J7962" s="199">
        <v>0</v>
      </c>
      <c r="K7962" s="199" t="e">
        <f ca="1"/>
        <v>#NAME?</v>
      </c>
      <c r="T7962" s="199">
        <v>0</v>
      </c>
      <c r="U7962" s="199">
        <v>600000</v>
      </c>
    </row>
    <row r="7963" spans="9:21" x14ac:dyDescent="0.3">
      <c r="I7963" s="199">
        <v>46093.687626673905</v>
      </c>
      <c r="J7963" s="199">
        <v>0</v>
      </c>
      <c r="K7963" s="199" t="e">
        <f ca="1"/>
        <v>#NAME?</v>
      </c>
      <c r="T7963" s="199">
        <v>46093.687626673905</v>
      </c>
      <c r="U7963" s="199">
        <v>0</v>
      </c>
    </row>
    <row r="7964" spans="9:21" x14ac:dyDescent="0.3">
      <c r="I7964" s="199">
        <v>0</v>
      </c>
      <c r="J7964" s="199">
        <v>0</v>
      </c>
      <c r="K7964" s="199" t="e">
        <f ca="1"/>
        <v>#NAME?</v>
      </c>
      <c r="T7964" s="199">
        <v>0</v>
      </c>
      <c r="U7964" s="199">
        <v>0</v>
      </c>
    </row>
    <row r="7965" spans="9:21" x14ac:dyDescent="0.3">
      <c r="I7965" s="199">
        <v>0</v>
      </c>
      <c r="J7965" s="199">
        <v>0</v>
      </c>
      <c r="K7965" s="199" t="e">
        <f ca="1"/>
        <v>#NAME?</v>
      </c>
      <c r="T7965" s="199">
        <v>0</v>
      </c>
      <c r="U7965" s="199">
        <v>0</v>
      </c>
    </row>
    <row r="7966" spans="9:21" x14ac:dyDescent="0.3">
      <c r="I7966" s="199">
        <v>0</v>
      </c>
      <c r="J7966" s="199">
        <v>0</v>
      </c>
      <c r="K7966" s="199" t="e">
        <f ca="1"/>
        <v>#NAME?</v>
      </c>
      <c r="T7966" s="199">
        <v>0</v>
      </c>
      <c r="U7966" s="199">
        <v>0</v>
      </c>
    </row>
    <row r="7967" spans="9:21" x14ac:dyDescent="0.3">
      <c r="I7967" s="199">
        <v>0</v>
      </c>
      <c r="J7967" s="199">
        <v>0</v>
      </c>
      <c r="K7967" s="199" t="e">
        <f ca="1"/>
        <v>#NAME?</v>
      </c>
      <c r="T7967" s="199">
        <v>0</v>
      </c>
      <c r="U7967" s="199">
        <v>0</v>
      </c>
    </row>
    <row r="7968" spans="9:21" x14ac:dyDescent="0.3">
      <c r="I7968" s="199">
        <v>0</v>
      </c>
      <c r="J7968" s="199">
        <v>0</v>
      </c>
      <c r="K7968" s="199" t="e">
        <f ca="1"/>
        <v>#NAME?</v>
      </c>
      <c r="T7968" s="199">
        <v>0</v>
      </c>
      <c r="U7968" s="199">
        <v>0</v>
      </c>
    </row>
    <row r="7969" spans="9:21" x14ac:dyDescent="0.3">
      <c r="I7969" s="199">
        <v>0</v>
      </c>
      <c r="J7969" s="199">
        <v>0</v>
      </c>
      <c r="K7969" s="199" t="e">
        <f ca="1"/>
        <v>#NAME?</v>
      </c>
      <c r="T7969" s="199">
        <v>0</v>
      </c>
      <c r="U7969" s="199">
        <v>0</v>
      </c>
    </row>
    <row r="7970" spans="9:21" x14ac:dyDescent="0.3">
      <c r="I7970" s="199">
        <v>0</v>
      </c>
      <c r="J7970" s="199">
        <v>0</v>
      </c>
      <c r="K7970" s="199" t="e">
        <f ca="1"/>
        <v>#NAME?</v>
      </c>
      <c r="T7970" s="199">
        <v>0</v>
      </c>
      <c r="U7970" s="199">
        <v>0</v>
      </c>
    </row>
    <row r="7971" spans="9:21" x14ac:dyDescent="0.3">
      <c r="I7971" s="199">
        <v>0</v>
      </c>
      <c r="J7971" s="199">
        <v>0</v>
      </c>
      <c r="K7971" s="199" t="e">
        <f ca="1"/>
        <v>#NAME?</v>
      </c>
      <c r="T7971" s="199">
        <v>0</v>
      </c>
      <c r="U7971" s="199">
        <v>0</v>
      </c>
    </row>
    <row r="7972" spans="9:21" x14ac:dyDescent="0.3">
      <c r="I7972" s="199">
        <v>0</v>
      </c>
      <c r="J7972" s="199">
        <v>0</v>
      </c>
      <c r="K7972" s="199" t="e">
        <f ca="1"/>
        <v>#NAME?</v>
      </c>
      <c r="T7972" s="199">
        <v>0</v>
      </c>
      <c r="U7972" s="199">
        <v>0</v>
      </c>
    </row>
    <row r="7973" spans="9:21" x14ac:dyDescent="0.3">
      <c r="I7973" s="199">
        <v>0</v>
      </c>
      <c r="J7973" s="199">
        <v>0</v>
      </c>
      <c r="K7973" s="199" t="e">
        <f ca="1"/>
        <v>#NAME?</v>
      </c>
      <c r="T7973" s="199">
        <v>0</v>
      </c>
      <c r="U7973" s="199">
        <v>8394.7818542126261</v>
      </c>
    </row>
    <row r="7974" spans="9:21" x14ac:dyDescent="0.3">
      <c r="I7974" s="199">
        <v>0</v>
      </c>
      <c r="J7974" s="199">
        <v>0</v>
      </c>
      <c r="K7974" s="199" t="e">
        <f ca="1"/>
        <v>#NAME?</v>
      </c>
      <c r="T7974" s="199">
        <v>0</v>
      </c>
      <c r="U7974" s="199">
        <v>0</v>
      </c>
    </row>
    <row r="7975" spans="9:21" x14ac:dyDescent="0.3">
      <c r="I7975" s="199">
        <v>0</v>
      </c>
      <c r="J7975" s="199">
        <v>0</v>
      </c>
      <c r="K7975" s="199" t="e">
        <f ca="1"/>
        <v>#NAME?</v>
      </c>
      <c r="T7975" s="199">
        <v>0</v>
      </c>
      <c r="U7975" s="199">
        <v>137549.51391696674</v>
      </c>
    </row>
    <row r="7976" spans="9:21" x14ac:dyDescent="0.3">
      <c r="I7976" s="199">
        <v>0</v>
      </c>
      <c r="J7976" s="199">
        <v>0</v>
      </c>
      <c r="K7976" s="199" t="e">
        <f ca="1"/>
        <v>#NAME?</v>
      </c>
      <c r="T7976" s="199">
        <v>0</v>
      </c>
      <c r="U7976" s="199">
        <v>0</v>
      </c>
    </row>
    <row r="7977" spans="9:21" x14ac:dyDescent="0.3">
      <c r="I7977" s="199">
        <v>0</v>
      </c>
      <c r="J7977" s="199">
        <v>0</v>
      </c>
      <c r="K7977" s="199" t="e">
        <f ca="1"/>
        <v>#NAME?</v>
      </c>
      <c r="T7977" s="199">
        <v>0</v>
      </c>
      <c r="U7977" s="199">
        <v>20726.023345422982</v>
      </c>
    </row>
    <row r="7978" spans="9:21" x14ac:dyDescent="0.3">
      <c r="I7978" s="199">
        <v>0</v>
      </c>
      <c r="J7978" s="199">
        <v>0</v>
      </c>
      <c r="K7978" s="199" t="e">
        <f ca="1"/>
        <v>#NAME?</v>
      </c>
      <c r="T7978" s="199">
        <v>0</v>
      </c>
      <c r="U7978" s="199">
        <v>0</v>
      </c>
    </row>
    <row r="7979" spans="9:21" x14ac:dyDescent="0.3">
      <c r="I7979" s="199">
        <v>0</v>
      </c>
      <c r="J7979" s="199">
        <v>0</v>
      </c>
      <c r="K7979" s="199" t="e">
        <f ca="1"/>
        <v>#NAME?</v>
      </c>
      <c r="T7979" s="199">
        <v>0</v>
      </c>
      <c r="U7979" s="199">
        <v>0</v>
      </c>
    </row>
    <row r="7980" spans="9:21" x14ac:dyDescent="0.3">
      <c r="I7980" s="199">
        <v>0</v>
      </c>
      <c r="J7980" s="199">
        <v>0</v>
      </c>
      <c r="K7980" s="199" t="e">
        <f ca="1"/>
        <v>#NAME?</v>
      </c>
      <c r="T7980" s="199">
        <v>0</v>
      </c>
      <c r="U7980" s="199">
        <v>0</v>
      </c>
    </row>
    <row r="7981" spans="9:21" x14ac:dyDescent="0.3">
      <c r="I7981" s="199">
        <v>0</v>
      </c>
      <c r="J7981" s="199">
        <v>0</v>
      </c>
      <c r="K7981" s="199" t="e">
        <f ca="1"/>
        <v>#NAME?</v>
      </c>
      <c r="T7981" s="199">
        <v>0</v>
      </c>
      <c r="U7981" s="199">
        <v>0</v>
      </c>
    </row>
    <row r="7982" spans="9:21" x14ac:dyDescent="0.3">
      <c r="I7982" s="199">
        <v>0</v>
      </c>
      <c r="J7982" s="199">
        <v>0</v>
      </c>
      <c r="K7982" s="199" t="e">
        <f ca="1"/>
        <v>#NAME?</v>
      </c>
      <c r="T7982" s="199">
        <v>0</v>
      </c>
      <c r="U7982" s="199">
        <v>0</v>
      </c>
    </row>
    <row r="7983" spans="9:21" x14ac:dyDescent="0.3">
      <c r="I7983" s="199">
        <v>0</v>
      </c>
      <c r="J7983" s="199">
        <v>0</v>
      </c>
      <c r="K7983" s="199" t="e">
        <f ca="1"/>
        <v>#NAME?</v>
      </c>
      <c r="T7983" s="199">
        <v>0</v>
      </c>
      <c r="U7983" s="199">
        <v>0</v>
      </c>
    </row>
    <row r="7984" spans="9:21" x14ac:dyDescent="0.3">
      <c r="I7984" s="199">
        <v>0</v>
      </c>
      <c r="J7984" s="199">
        <v>0</v>
      </c>
      <c r="K7984" s="199" t="e">
        <f ca="1"/>
        <v>#NAME?</v>
      </c>
      <c r="T7984" s="199">
        <v>0</v>
      </c>
      <c r="U7984" s="199">
        <v>0</v>
      </c>
    </row>
    <row r="7985" spans="9:21" x14ac:dyDescent="0.3">
      <c r="I7985" s="199">
        <v>0</v>
      </c>
      <c r="J7985" s="199">
        <v>0</v>
      </c>
      <c r="K7985" s="199" t="e">
        <f ca="1"/>
        <v>#NAME?</v>
      </c>
      <c r="T7985" s="199">
        <v>0</v>
      </c>
      <c r="U7985" s="199">
        <v>0</v>
      </c>
    </row>
    <row r="7986" spans="9:21" x14ac:dyDescent="0.3">
      <c r="I7986" s="199">
        <v>0</v>
      </c>
      <c r="J7986" s="199">
        <v>0</v>
      </c>
      <c r="K7986" s="199" t="e">
        <f ca="1"/>
        <v>#NAME?</v>
      </c>
      <c r="T7986" s="199">
        <v>0</v>
      </c>
      <c r="U7986" s="199">
        <v>0</v>
      </c>
    </row>
    <row r="7987" spans="9:21" x14ac:dyDescent="0.3">
      <c r="I7987" s="199">
        <v>0</v>
      </c>
      <c r="J7987" s="199">
        <v>0</v>
      </c>
      <c r="K7987" s="199" t="e">
        <f ca="1"/>
        <v>#NAME?</v>
      </c>
      <c r="T7987" s="199">
        <v>0</v>
      </c>
      <c r="U7987" s="199">
        <v>0</v>
      </c>
    </row>
    <row r="7988" spans="9:21" x14ac:dyDescent="0.3">
      <c r="I7988" s="199">
        <v>0</v>
      </c>
      <c r="J7988" s="199">
        <v>0</v>
      </c>
      <c r="K7988" s="199" t="e">
        <f ca="1"/>
        <v>#NAME?</v>
      </c>
      <c r="T7988" s="199">
        <v>0</v>
      </c>
      <c r="U7988" s="199">
        <v>0</v>
      </c>
    </row>
    <row r="7989" spans="9:21" x14ac:dyDescent="0.3">
      <c r="I7989" s="199">
        <v>0</v>
      </c>
      <c r="J7989" s="199">
        <v>0</v>
      </c>
      <c r="K7989" s="199" t="e">
        <f ca="1"/>
        <v>#NAME?</v>
      </c>
      <c r="T7989" s="199">
        <v>0</v>
      </c>
      <c r="U7989" s="199">
        <v>0</v>
      </c>
    </row>
    <row r="7990" spans="9:21" x14ac:dyDescent="0.3">
      <c r="I7990" s="199">
        <v>0</v>
      </c>
      <c r="J7990" s="199">
        <v>0</v>
      </c>
      <c r="K7990" s="199" t="e">
        <f ca="1"/>
        <v>#NAME?</v>
      </c>
      <c r="T7990" s="199">
        <v>0</v>
      </c>
      <c r="U7990" s="199">
        <v>0</v>
      </c>
    </row>
    <row r="7991" spans="9:21" x14ac:dyDescent="0.3">
      <c r="I7991" s="199">
        <v>28687.353192470262</v>
      </c>
      <c r="J7991" s="199">
        <v>0</v>
      </c>
      <c r="K7991" s="199" t="e">
        <f ca="1"/>
        <v>#NAME?</v>
      </c>
      <c r="T7991" s="199">
        <v>28687.353192470262</v>
      </c>
      <c r="U7991" s="199">
        <v>0</v>
      </c>
    </row>
    <row r="7992" spans="9:21" x14ac:dyDescent="0.3">
      <c r="I7992" s="199">
        <v>0</v>
      </c>
      <c r="J7992" s="199">
        <v>0</v>
      </c>
      <c r="K7992" s="199" t="e">
        <f ca="1"/>
        <v>#NAME?</v>
      </c>
      <c r="T7992" s="199">
        <v>0</v>
      </c>
      <c r="U7992" s="199">
        <v>0</v>
      </c>
    </row>
    <row r="7993" spans="9:21" x14ac:dyDescent="0.3">
      <c r="I7993" s="199">
        <v>0</v>
      </c>
      <c r="J7993" s="199">
        <v>0</v>
      </c>
      <c r="K7993" s="199" t="e">
        <f ca="1"/>
        <v>#NAME?</v>
      </c>
      <c r="T7993" s="199">
        <v>0</v>
      </c>
      <c r="U7993" s="199">
        <v>0</v>
      </c>
    </row>
    <row r="7994" spans="9:21" x14ac:dyDescent="0.3">
      <c r="I7994" s="199">
        <v>56122.402069506054</v>
      </c>
      <c r="J7994" s="199">
        <v>0</v>
      </c>
      <c r="K7994" s="199" t="e">
        <f ca="1"/>
        <v>#NAME?</v>
      </c>
      <c r="T7994" s="199">
        <v>56122.402069506054</v>
      </c>
      <c r="U7994" s="199">
        <v>0</v>
      </c>
    </row>
    <row r="7995" spans="9:21" x14ac:dyDescent="0.3">
      <c r="I7995" s="199">
        <v>0</v>
      </c>
      <c r="J7995" s="199">
        <v>0</v>
      </c>
      <c r="K7995" s="199" t="e">
        <f ca="1"/>
        <v>#NAME?</v>
      </c>
      <c r="T7995" s="199">
        <v>0</v>
      </c>
      <c r="U7995" s="199">
        <v>0</v>
      </c>
    </row>
    <row r="7996" spans="9:21" x14ac:dyDescent="0.3">
      <c r="I7996" s="199">
        <v>0</v>
      </c>
      <c r="J7996" s="199">
        <v>0</v>
      </c>
      <c r="K7996" s="199" t="e">
        <f ca="1"/>
        <v>#NAME?</v>
      </c>
      <c r="T7996" s="199">
        <v>0</v>
      </c>
      <c r="U7996" s="199">
        <v>0</v>
      </c>
    </row>
    <row r="7997" spans="9:21" x14ac:dyDescent="0.3">
      <c r="I7997" s="199">
        <v>0</v>
      </c>
      <c r="J7997" s="199">
        <v>0</v>
      </c>
      <c r="K7997" s="199" t="e">
        <f ca="1"/>
        <v>#NAME?</v>
      </c>
      <c r="T7997" s="199">
        <v>0</v>
      </c>
      <c r="U7997" s="199">
        <v>0</v>
      </c>
    </row>
    <row r="7998" spans="9:21" x14ac:dyDescent="0.3">
      <c r="I7998" s="199">
        <v>23546.499875744597</v>
      </c>
      <c r="J7998" s="199">
        <v>0</v>
      </c>
      <c r="K7998" s="199" t="e">
        <f ca="1"/>
        <v>#NAME?</v>
      </c>
      <c r="T7998" s="199">
        <v>23546.499875744597</v>
      </c>
      <c r="U7998" s="199">
        <v>0</v>
      </c>
    </row>
    <row r="7999" spans="9:21" x14ac:dyDescent="0.3">
      <c r="I7999" s="199">
        <v>0</v>
      </c>
      <c r="J7999" s="199">
        <v>0</v>
      </c>
      <c r="K7999" s="199" t="e">
        <f ca="1"/>
        <v>#NAME?</v>
      </c>
      <c r="T7999" s="199">
        <v>0</v>
      </c>
      <c r="U7999" s="199">
        <v>0</v>
      </c>
    </row>
    <row r="8000" spans="9:21" x14ac:dyDescent="0.3">
      <c r="I8000" s="199">
        <v>0</v>
      </c>
      <c r="J8000" s="199">
        <v>0</v>
      </c>
      <c r="K8000" s="199" t="e">
        <f ca="1"/>
        <v>#NAME?</v>
      </c>
      <c r="T8000" s="199">
        <v>0</v>
      </c>
      <c r="U8000" s="199">
        <v>0</v>
      </c>
    </row>
    <row r="8001" spans="9:21" x14ac:dyDescent="0.3">
      <c r="I8001" s="199">
        <v>0</v>
      </c>
      <c r="J8001" s="199">
        <v>0</v>
      </c>
      <c r="K8001" s="199" t="e">
        <f ca="1"/>
        <v>#NAME?</v>
      </c>
      <c r="T8001" s="199">
        <v>0</v>
      </c>
      <c r="U8001" s="199">
        <v>415717.14055032568</v>
      </c>
    </row>
    <row r="8002" spans="9:21" x14ac:dyDescent="0.3">
      <c r="I8002" s="199">
        <v>0</v>
      </c>
      <c r="J8002" s="199">
        <v>0</v>
      </c>
      <c r="K8002" s="199" t="e">
        <f ca="1"/>
        <v>#NAME?</v>
      </c>
      <c r="T8002" s="199">
        <v>0</v>
      </c>
      <c r="U8002" s="199">
        <v>0</v>
      </c>
    </row>
    <row r="8003" spans="9:21" x14ac:dyDescent="0.3">
      <c r="I8003" s="199">
        <v>0</v>
      </c>
      <c r="J8003" s="199">
        <v>0</v>
      </c>
      <c r="K8003" s="199" t="e">
        <f ca="1"/>
        <v>#NAME?</v>
      </c>
      <c r="T8003" s="199">
        <v>0</v>
      </c>
      <c r="U8003" s="199">
        <v>0</v>
      </c>
    </row>
    <row r="8004" spans="9:21" x14ac:dyDescent="0.3">
      <c r="I8004" s="199">
        <v>0</v>
      </c>
      <c r="J8004" s="199">
        <v>0</v>
      </c>
      <c r="K8004" s="199" t="e">
        <f ca="1"/>
        <v>#NAME?</v>
      </c>
      <c r="T8004" s="199">
        <v>0</v>
      </c>
      <c r="U8004" s="199">
        <v>0</v>
      </c>
    </row>
    <row r="8005" spans="9:21" x14ac:dyDescent="0.3">
      <c r="I8005" s="199">
        <v>0</v>
      </c>
      <c r="J8005" s="199">
        <v>0</v>
      </c>
      <c r="K8005" s="199" t="e">
        <f ca="1"/>
        <v>#NAME?</v>
      </c>
      <c r="T8005" s="199">
        <v>0</v>
      </c>
      <c r="U8005" s="199">
        <v>0</v>
      </c>
    </row>
    <row r="8006" spans="9:21" x14ac:dyDescent="0.3">
      <c r="I8006" s="199">
        <v>0</v>
      </c>
      <c r="J8006" s="199">
        <v>0</v>
      </c>
      <c r="K8006" s="199" t="e">
        <f ca="1"/>
        <v>#NAME?</v>
      </c>
      <c r="T8006" s="199">
        <v>0</v>
      </c>
      <c r="U8006" s="199">
        <v>0</v>
      </c>
    </row>
    <row r="8007" spans="9:21" x14ac:dyDescent="0.3">
      <c r="I8007" s="199">
        <v>0</v>
      </c>
      <c r="J8007" s="199">
        <v>0</v>
      </c>
      <c r="K8007" s="199" t="e">
        <f ca="1"/>
        <v>#NAME?</v>
      </c>
      <c r="T8007" s="199">
        <v>0</v>
      </c>
      <c r="U8007" s="199">
        <v>0</v>
      </c>
    </row>
    <row r="8008" spans="9:21" x14ac:dyDescent="0.3">
      <c r="I8008" s="199">
        <v>0</v>
      </c>
      <c r="J8008" s="199">
        <v>0</v>
      </c>
      <c r="K8008" s="199" t="e">
        <f ca="1"/>
        <v>#NAME?</v>
      </c>
      <c r="T8008" s="199">
        <v>0</v>
      </c>
      <c r="U8008" s="199">
        <v>0</v>
      </c>
    </row>
    <row r="8009" spans="9:21" x14ac:dyDescent="0.3">
      <c r="I8009" s="199">
        <v>0</v>
      </c>
      <c r="J8009" s="199">
        <v>0</v>
      </c>
      <c r="K8009" s="199" t="e">
        <f ca="1"/>
        <v>#NAME?</v>
      </c>
      <c r="T8009" s="199">
        <v>0</v>
      </c>
      <c r="U8009" s="199">
        <v>0</v>
      </c>
    </row>
    <row r="8010" spans="9:21" x14ac:dyDescent="0.3">
      <c r="I8010" s="199">
        <v>0</v>
      </c>
      <c r="J8010" s="199">
        <v>0</v>
      </c>
      <c r="K8010" s="199" t="e">
        <f ca="1"/>
        <v>#NAME?</v>
      </c>
      <c r="T8010" s="199">
        <v>0</v>
      </c>
      <c r="U8010" s="199">
        <v>0</v>
      </c>
    </row>
    <row r="8011" spans="9:21" x14ac:dyDescent="0.3">
      <c r="I8011" s="199">
        <v>0</v>
      </c>
      <c r="J8011" s="199">
        <v>0</v>
      </c>
      <c r="K8011" s="199" t="e">
        <f ca="1"/>
        <v>#NAME?</v>
      </c>
      <c r="T8011" s="199">
        <v>0</v>
      </c>
      <c r="U8011" s="199">
        <v>0</v>
      </c>
    </row>
    <row r="8012" spans="9:21" x14ac:dyDescent="0.3">
      <c r="I8012" s="199">
        <v>0</v>
      </c>
      <c r="J8012" s="199">
        <v>0</v>
      </c>
      <c r="K8012" s="199" t="e">
        <f ca="1"/>
        <v>#NAME?</v>
      </c>
      <c r="T8012" s="199">
        <v>0</v>
      </c>
      <c r="U8012" s="199">
        <v>0</v>
      </c>
    </row>
    <row r="8013" spans="9:21" x14ac:dyDescent="0.3">
      <c r="I8013" s="199">
        <v>0</v>
      </c>
      <c r="J8013" s="199">
        <v>0</v>
      </c>
      <c r="K8013" s="199" t="e">
        <f ca="1"/>
        <v>#NAME?</v>
      </c>
      <c r="T8013" s="199">
        <v>0</v>
      </c>
      <c r="U8013" s="199">
        <v>0</v>
      </c>
    </row>
    <row r="8014" spans="9:21" x14ac:dyDescent="0.3">
      <c r="I8014" s="199">
        <v>0</v>
      </c>
      <c r="J8014" s="199">
        <v>0</v>
      </c>
      <c r="K8014" s="199" t="e">
        <f ca="1"/>
        <v>#NAME?</v>
      </c>
      <c r="T8014" s="199">
        <v>0</v>
      </c>
      <c r="U8014" s="199">
        <v>0</v>
      </c>
    </row>
    <row r="8015" spans="9:21" x14ac:dyDescent="0.3">
      <c r="I8015" s="199">
        <v>0</v>
      </c>
      <c r="J8015" s="199">
        <v>0</v>
      </c>
      <c r="K8015" s="199" t="e">
        <f ca="1"/>
        <v>#NAME?</v>
      </c>
      <c r="T8015" s="199">
        <v>0</v>
      </c>
      <c r="U8015" s="199">
        <v>124440.20281503492</v>
      </c>
    </row>
    <row r="8016" spans="9:21" x14ac:dyDescent="0.3">
      <c r="I8016" s="199">
        <v>0</v>
      </c>
      <c r="J8016" s="199">
        <v>0</v>
      </c>
      <c r="K8016" s="199" t="e">
        <f ca="1"/>
        <v>#NAME?</v>
      </c>
      <c r="T8016" s="199">
        <v>0</v>
      </c>
      <c r="U8016" s="199">
        <v>0</v>
      </c>
    </row>
    <row r="8017" spans="9:21" x14ac:dyDescent="0.3">
      <c r="I8017" s="199">
        <v>0</v>
      </c>
      <c r="J8017" s="199">
        <v>0</v>
      </c>
      <c r="K8017" s="199" t="e">
        <f ca="1"/>
        <v>#NAME?</v>
      </c>
      <c r="T8017" s="199">
        <v>0</v>
      </c>
      <c r="U8017" s="199">
        <v>0</v>
      </c>
    </row>
    <row r="8018" spans="9:21" x14ac:dyDescent="0.3">
      <c r="I8018" s="199">
        <v>0</v>
      </c>
      <c r="J8018" s="199">
        <v>0</v>
      </c>
      <c r="K8018" s="199" t="e">
        <f ca="1"/>
        <v>#NAME?</v>
      </c>
      <c r="T8018" s="199">
        <v>0</v>
      </c>
      <c r="U8018" s="199">
        <v>0</v>
      </c>
    </row>
    <row r="8019" spans="9:21" x14ac:dyDescent="0.3">
      <c r="I8019" s="199">
        <v>0</v>
      </c>
      <c r="J8019" s="199">
        <v>0</v>
      </c>
      <c r="K8019" s="199" t="e">
        <f ca="1"/>
        <v>#NAME?</v>
      </c>
      <c r="T8019" s="199">
        <v>0</v>
      </c>
      <c r="U8019" s="199">
        <v>0</v>
      </c>
    </row>
    <row r="8020" spans="9:21" x14ac:dyDescent="0.3">
      <c r="I8020" s="199">
        <v>0</v>
      </c>
      <c r="J8020" s="199">
        <v>0</v>
      </c>
      <c r="K8020" s="199" t="e">
        <f ca="1"/>
        <v>#NAME?</v>
      </c>
      <c r="T8020" s="199">
        <v>0</v>
      </c>
      <c r="U8020" s="199">
        <v>0</v>
      </c>
    </row>
    <row r="8021" spans="9:21" x14ac:dyDescent="0.3">
      <c r="I8021" s="199">
        <v>0</v>
      </c>
      <c r="J8021" s="199">
        <v>0</v>
      </c>
      <c r="K8021" s="199" t="e">
        <f ca="1"/>
        <v>#NAME?</v>
      </c>
      <c r="T8021" s="199">
        <v>0</v>
      </c>
      <c r="U8021" s="199">
        <v>0</v>
      </c>
    </row>
    <row r="8022" spans="9:21" x14ac:dyDescent="0.3">
      <c r="I8022" s="199">
        <v>0</v>
      </c>
      <c r="J8022" s="199">
        <v>0</v>
      </c>
      <c r="K8022" s="199" t="e">
        <f ca="1"/>
        <v>#NAME?</v>
      </c>
      <c r="T8022" s="199">
        <v>0</v>
      </c>
      <c r="U8022" s="199">
        <v>0</v>
      </c>
    </row>
    <row r="8023" spans="9:21" x14ac:dyDescent="0.3">
      <c r="I8023" s="199">
        <v>0</v>
      </c>
      <c r="J8023" s="199">
        <v>0</v>
      </c>
      <c r="K8023" s="199" t="e">
        <f ca="1"/>
        <v>#NAME?</v>
      </c>
      <c r="T8023" s="199">
        <v>0</v>
      </c>
      <c r="U8023" s="199">
        <v>0</v>
      </c>
    </row>
    <row r="8024" spans="9:21" x14ac:dyDescent="0.3">
      <c r="I8024" s="199">
        <v>0</v>
      </c>
      <c r="J8024" s="199">
        <v>0</v>
      </c>
      <c r="K8024" s="199" t="e">
        <f ca="1"/>
        <v>#NAME?</v>
      </c>
      <c r="T8024" s="199">
        <v>0</v>
      </c>
      <c r="U8024" s="199">
        <v>0</v>
      </c>
    </row>
    <row r="8025" spans="9:21" x14ac:dyDescent="0.3">
      <c r="I8025" s="199">
        <v>0</v>
      </c>
      <c r="J8025" s="199">
        <v>0</v>
      </c>
      <c r="K8025" s="199" t="e">
        <f ca="1"/>
        <v>#NAME?</v>
      </c>
      <c r="T8025" s="199">
        <v>0</v>
      </c>
      <c r="U8025" s="199">
        <v>0</v>
      </c>
    </row>
    <row r="8026" spans="9:21" x14ac:dyDescent="0.3">
      <c r="I8026" s="199">
        <v>0</v>
      </c>
      <c r="J8026" s="199">
        <v>0</v>
      </c>
      <c r="K8026" s="199" t="e">
        <f ca="1"/>
        <v>#NAME?</v>
      </c>
      <c r="T8026" s="199">
        <v>0</v>
      </c>
      <c r="U8026" s="199">
        <v>234577.60922254209</v>
      </c>
    </row>
    <row r="8027" spans="9:21" x14ac:dyDescent="0.3">
      <c r="I8027" s="199">
        <v>0</v>
      </c>
      <c r="J8027" s="199">
        <v>0</v>
      </c>
      <c r="K8027" s="199" t="e">
        <f ca="1"/>
        <v>#NAME?</v>
      </c>
      <c r="T8027" s="199">
        <v>0</v>
      </c>
      <c r="U8027" s="199">
        <v>0</v>
      </c>
    </row>
    <row r="8028" spans="9:21" x14ac:dyDescent="0.3">
      <c r="I8028" s="199">
        <v>0</v>
      </c>
      <c r="J8028" s="199">
        <v>0</v>
      </c>
      <c r="K8028" s="199" t="e">
        <f ca="1"/>
        <v>#NAME?</v>
      </c>
      <c r="T8028" s="199">
        <v>0</v>
      </c>
      <c r="U8028" s="199">
        <v>0</v>
      </c>
    </row>
    <row r="8029" spans="9:21" x14ac:dyDescent="0.3">
      <c r="I8029" s="199">
        <v>0</v>
      </c>
      <c r="J8029" s="199">
        <v>0</v>
      </c>
      <c r="K8029" s="199" t="e">
        <f ca="1"/>
        <v>#NAME?</v>
      </c>
      <c r="T8029" s="199">
        <v>0</v>
      </c>
      <c r="U8029" s="199">
        <v>0</v>
      </c>
    </row>
    <row r="8030" spans="9:21" x14ac:dyDescent="0.3">
      <c r="I8030" s="199">
        <v>0</v>
      </c>
      <c r="J8030" s="199">
        <v>0</v>
      </c>
      <c r="K8030" s="199" t="e">
        <f ca="1"/>
        <v>#NAME?</v>
      </c>
      <c r="T8030" s="199">
        <v>0</v>
      </c>
      <c r="U8030" s="199">
        <v>0</v>
      </c>
    </row>
    <row r="8031" spans="9:21" x14ac:dyDescent="0.3">
      <c r="I8031" s="199">
        <v>0</v>
      </c>
      <c r="J8031" s="199">
        <v>0</v>
      </c>
      <c r="K8031" s="199" t="e">
        <f ca="1"/>
        <v>#NAME?</v>
      </c>
      <c r="T8031" s="199">
        <v>0</v>
      </c>
      <c r="U8031" s="199">
        <v>0</v>
      </c>
    </row>
    <row r="8032" spans="9:21" x14ac:dyDescent="0.3">
      <c r="I8032" s="199">
        <v>0</v>
      </c>
      <c r="J8032" s="199">
        <v>0</v>
      </c>
      <c r="K8032" s="199" t="e">
        <f ca="1"/>
        <v>#NAME?</v>
      </c>
      <c r="T8032" s="199">
        <v>0</v>
      </c>
      <c r="U8032" s="199">
        <v>0</v>
      </c>
    </row>
    <row r="8033" spans="9:21" x14ac:dyDescent="0.3">
      <c r="I8033" s="199">
        <v>0</v>
      </c>
      <c r="J8033" s="199">
        <v>0</v>
      </c>
      <c r="K8033" s="199" t="e">
        <f ca="1"/>
        <v>#NAME?</v>
      </c>
      <c r="T8033" s="199">
        <v>0</v>
      </c>
      <c r="U8033" s="199">
        <v>0</v>
      </c>
    </row>
    <row r="8034" spans="9:21" x14ac:dyDescent="0.3">
      <c r="I8034" s="199">
        <v>0</v>
      </c>
      <c r="J8034" s="199">
        <v>0</v>
      </c>
      <c r="K8034" s="199" t="e">
        <f ca="1"/>
        <v>#NAME?</v>
      </c>
      <c r="T8034" s="199">
        <v>0</v>
      </c>
      <c r="U8034" s="199">
        <v>0</v>
      </c>
    </row>
    <row r="8035" spans="9:21" x14ac:dyDescent="0.3">
      <c r="I8035" s="199">
        <v>0</v>
      </c>
      <c r="J8035" s="199">
        <v>0</v>
      </c>
      <c r="K8035" s="199" t="e">
        <f ca="1"/>
        <v>#NAME?</v>
      </c>
      <c r="T8035" s="199">
        <v>0</v>
      </c>
      <c r="U8035" s="199">
        <v>0</v>
      </c>
    </row>
    <row r="8036" spans="9:21" x14ac:dyDescent="0.3">
      <c r="I8036" s="199">
        <v>0</v>
      </c>
      <c r="J8036" s="199">
        <v>0</v>
      </c>
      <c r="K8036" s="199" t="e">
        <f ca="1"/>
        <v>#NAME?</v>
      </c>
      <c r="T8036" s="199">
        <v>0</v>
      </c>
      <c r="U8036" s="199">
        <v>0</v>
      </c>
    </row>
    <row r="8037" spans="9:21" x14ac:dyDescent="0.3">
      <c r="I8037" s="199">
        <v>0</v>
      </c>
      <c r="J8037" s="199">
        <v>0</v>
      </c>
      <c r="K8037" s="199" t="e">
        <f ca="1"/>
        <v>#NAME?</v>
      </c>
      <c r="T8037" s="199">
        <v>0</v>
      </c>
      <c r="U8037" s="199">
        <v>0</v>
      </c>
    </row>
    <row r="8038" spans="9:21" x14ac:dyDescent="0.3">
      <c r="I8038" s="199">
        <v>0</v>
      </c>
      <c r="J8038" s="199">
        <v>0</v>
      </c>
      <c r="K8038" s="199" t="e">
        <f ca="1"/>
        <v>#NAME?</v>
      </c>
      <c r="T8038" s="199">
        <v>0</v>
      </c>
      <c r="U8038" s="199">
        <v>0</v>
      </c>
    </row>
    <row r="8039" spans="9:21" x14ac:dyDescent="0.3">
      <c r="I8039" s="199">
        <v>0</v>
      </c>
      <c r="J8039" s="199">
        <v>0</v>
      </c>
      <c r="K8039" s="199" t="e">
        <f ca="1"/>
        <v>#NAME?</v>
      </c>
      <c r="T8039" s="199">
        <v>0</v>
      </c>
      <c r="U8039" s="199">
        <v>0</v>
      </c>
    </row>
    <row r="8040" spans="9:21" x14ac:dyDescent="0.3">
      <c r="I8040" s="199">
        <v>0</v>
      </c>
      <c r="J8040" s="199">
        <v>0</v>
      </c>
      <c r="K8040" s="199" t="e">
        <f ca="1"/>
        <v>#NAME?</v>
      </c>
      <c r="T8040" s="199">
        <v>0</v>
      </c>
      <c r="U8040" s="199">
        <v>0</v>
      </c>
    </row>
    <row r="8041" spans="9:21" x14ac:dyDescent="0.3">
      <c r="I8041" s="199">
        <v>0</v>
      </c>
      <c r="J8041" s="199">
        <v>0</v>
      </c>
      <c r="K8041" s="199" t="e">
        <f ca="1"/>
        <v>#NAME?</v>
      </c>
      <c r="T8041" s="199">
        <v>0</v>
      </c>
      <c r="U8041" s="199">
        <v>0</v>
      </c>
    </row>
    <row r="8042" spans="9:21" x14ac:dyDescent="0.3">
      <c r="I8042" s="199">
        <v>0</v>
      </c>
      <c r="J8042" s="199">
        <v>0</v>
      </c>
      <c r="K8042" s="199" t="e">
        <f ca="1"/>
        <v>#NAME?</v>
      </c>
      <c r="T8042" s="199">
        <v>0</v>
      </c>
      <c r="U8042" s="199">
        <v>0</v>
      </c>
    </row>
    <row r="8043" spans="9:21" x14ac:dyDescent="0.3">
      <c r="I8043" s="199">
        <v>0</v>
      </c>
      <c r="J8043" s="199">
        <v>0</v>
      </c>
      <c r="K8043" s="199" t="e">
        <f ca="1"/>
        <v>#NAME?</v>
      </c>
      <c r="T8043" s="199">
        <v>0</v>
      </c>
      <c r="U8043" s="199">
        <v>0</v>
      </c>
    </row>
    <row r="8044" spans="9:21" x14ac:dyDescent="0.3">
      <c r="I8044" s="199">
        <v>0</v>
      </c>
      <c r="J8044" s="199">
        <v>0</v>
      </c>
      <c r="K8044" s="199" t="e">
        <f ca="1"/>
        <v>#NAME?</v>
      </c>
      <c r="T8044" s="199">
        <v>0</v>
      </c>
      <c r="U8044" s="199">
        <v>0</v>
      </c>
    </row>
    <row r="8045" spans="9:21" x14ac:dyDescent="0.3">
      <c r="I8045" s="199">
        <v>47224.142086497122</v>
      </c>
      <c r="J8045" s="199">
        <v>0</v>
      </c>
      <c r="K8045" s="199" t="e">
        <f ca="1"/>
        <v>#NAME?</v>
      </c>
      <c r="T8045" s="199">
        <v>47224.142086497122</v>
      </c>
      <c r="U8045" s="199">
        <v>0</v>
      </c>
    </row>
    <row r="8046" spans="9:21" x14ac:dyDescent="0.3">
      <c r="I8046" s="199">
        <v>0</v>
      </c>
      <c r="J8046" s="199">
        <v>0</v>
      </c>
      <c r="K8046" s="199" t="e">
        <f ca="1"/>
        <v>#NAME?</v>
      </c>
      <c r="T8046" s="199">
        <v>0</v>
      </c>
      <c r="U8046" s="199">
        <v>0</v>
      </c>
    </row>
    <row r="8047" spans="9:21" x14ac:dyDescent="0.3">
      <c r="I8047" s="199">
        <v>0</v>
      </c>
      <c r="J8047" s="199">
        <v>0</v>
      </c>
      <c r="K8047" s="199" t="e">
        <f ca="1"/>
        <v>#NAME?</v>
      </c>
      <c r="T8047" s="199">
        <v>0</v>
      </c>
      <c r="U8047" s="199">
        <v>0</v>
      </c>
    </row>
    <row r="8048" spans="9:21" x14ac:dyDescent="0.3">
      <c r="I8048" s="199">
        <v>0</v>
      </c>
      <c r="J8048" s="199">
        <v>0</v>
      </c>
      <c r="K8048" s="199" t="e">
        <f ca="1"/>
        <v>#NAME?</v>
      </c>
      <c r="T8048" s="199">
        <v>0</v>
      </c>
      <c r="U8048" s="199">
        <v>0</v>
      </c>
    </row>
    <row r="8049" spans="9:21" x14ac:dyDescent="0.3">
      <c r="I8049" s="199">
        <v>0</v>
      </c>
      <c r="J8049" s="199">
        <v>0</v>
      </c>
      <c r="K8049" s="199" t="e">
        <f ca="1"/>
        <v>#NAME?</v>
      </c>
      <c r="T8049" s="199">
        <v>0</v>
      </c>
      <c r="U8049" s="199">
        <v>0</v>
      </c>
    </row>
    <row r="8050" spans="9:21" x14ac:dyDescent="0.3">
      <c r="I8050" s="199">
        <v>0</v>
      </c>
      <c r="J8050" s="199">
        <v>0</v>
      </c>
      <c r="K8050" s="199" t="e">
        <f ca="1"/>
        <v>#NAME?</v>
      </c>
      <c r="T8050" s="199">
        <v>0</v>
      </c>
      <c r="U8050" s="199">
        <v>0</v>
      </c>
    </row>
    <row r="8051" spans="9:21" x14ac:dyDescent="0.3">
      <c r="I8051" s="199">
        <v>0</v>
      </c>
      <c r="J8051" s="199">
        <v>0</v>
      </c>
      <c r="K8051" s="199" t="e">
        <f ca="1"/>
        <v>#NAME?</v>
      </c>
      <c r="T8051" s="199">
        <v>0</v>
      </c>
      <c r="U8051" s="199">
        <v>0</v>
      </c>
    </row>
    <row r="8052" spans="9:21" x14ac:dyDescent="0.3">
      <c r="I8052" s="199">
        <v>0</v>
      </c>
      <c r="J8052" s="199">
        <v>0</v>
      </c>
      <c r="K8052" s="199" t="e">
        <f ca="1"/>
        <v>#NAME?</v>
      </c>
      <c r="T8052" s="199">
        <v>0</v>
      </c>
      <c r="U8052" s="199">
        <v>0</v>
      </c>
    </row>
    <row r="8053" spans="9:21" x14ac:dyDescent="0.3">
      <c r="I8053" s="199">
        <v>54065.986465051596</v>
      </c>
      <c r="J8053" s="199">
        <v>0</v>
      </c>
      <c r="K8053" s="199" t="e">
        <f ca="1"/>
        <v>#NAME?</v>
      </c>
      <c r="T8053" s="199">
        <v>54065.986465051596</v>
      </c>
      <c r="U8053" s="199">
        <v>0</v>
      </c>
    </row>
    <row r="8054" spans="9:21" x14ac:dyDescent="0.3">
      <c r="I8054" s="199">
        <v>0</v>
      </c>
      <c r="J8054" s="199">
        <v>0</v>
      </c>
      <c r="K8054" s="199" t="e">
        <f ca="1"/>
        <v>#NAME?</v>
      </c>
      <c r="T8054" s="199">
        <v>0</v>
      </c>
      <c r="U8054" s="199">
        <v>0</v>
      </c>
    </row>
    <row r="8055" spans="9:21" x14ac:dyDescent="0.3">
      <c r="I8055" s="199">
        <v>0</v>
      </c>
      <c r="J8055" s="199">
        <v>0</v>
      </c>
      <c r="K8055" s="199" t="e">
        <f ca="1"/>
        <v>#NAME?</v>
      </c>
      <c r="T8055" s="199">
        <v>0</v>
      </c>
      <c r="U8055" s="199">
        <v>0</v>
      </c>
    </row>
    <row r="8056" spans="9:21" x14ac:dyDescent="0.3">
      <c r="I8056" s="199">
        <v>0</v>
      </c>
      <c r="J8056" s="199">
        <v>0</v>
      </c>
      <c r="K8056" s="199" t="e">
        <f ca="1"/>
        <v>#NAME?</v>
      </c>
      <c r="T8056" s="199">
        <v>0</v>
      </c>
      <c r="U8056" s="199">
        <v>0</v>
      </c>
    </row>
    <row r="8057" spans="9:21" x14ac:dyDescent="0.3">
      <c r="I8057" s="199">
        <v>0</v>
      </c>
      <c r="J8057" s="199">
        <v>0</v>
      </c>
      <c r="K8057" s="199" t="e">
        <f ca="1"/>
        <v>#NAME?</v>
      </c>
      <c r="T8057" s="199">
        <v>0</v>
      </c>
      <c r="U8057" s="199">
        <v>0</v>
      </c>
    </row>
    <row r="8058" spans="9:21" x14ac:dyDescent="0.3">
      <c r="I8058" s="199">
        <v>0</v>
      </c>
      <c r="J8058" s="199">
        <v>0</v>
      </c>
      <c r="K8058" s="199" t="e">
        <f ca="1"/>
        <v>#NAME?</v>
      </c>
      <c r="T8058" s="199">
        <v>0</v>
      </c>
      <c r="U8058" s="199">
        <v>0</v>
      </c>
    </row>
    <row r="8059" spans="9:21" x14ac:dyDescent="0.3">
      <c r="I8059" s="199">
        <v>0</v>
      </c>
      <c r="J8059" s="199">
        <v>0</v>
      </c>
      <c r="K8059" s="199" t="e">
        <f ca="1"/>
        <v>#NAME?</v>
      </c>
      <c r="T8059" s="199">
        <v>0</v>
      </c>
      <c r="U8059" s="199">
        <v>0</v>
      </c>
    </row>
    <row r="8060" spans="9:21" x14ac:dyDescent="0.3">
      <c r="I8060" s="199">
        <v>0</v>
      </c>
      <c r="J8060" s="199">
        <v>0</v>
      </c>
      <c r="K8060" s="199" t="e">
        <f ca="1"/>
        <v>#NAME?</v>
      </c>
      <c r="T8060" s="199">
        <v>0</v>
      </c>
      <c r="U8060" s="199">
        <v>341367.43349471124</v>
      </c>
    </row>
    <row r="8061" spans="9:21" x14ac:dyDescent="0.3">
      <c r="I8061" s="199">
        <v>0</v>
      </c>
      <c r="J8061" s="199">
        <v>0</v>
      </c>
      <c r="K8061" s="199" t="e">
        <f ca="1"/>
        <v>#NAME?</v>
      </c>
      <c r="T8061" s="199">
        <v>0</v>
      </c>
      <c r="U8061" s="199">
        <v>0</v>
      </c>
    </row>
    <row r="8062" spans="9:21" x14ac:dyDescent="0.3">
      <c r="I8062" s="199">
        <v>0</v>
      </c>
      <c r="J8062" s="199">
        <v>0</v>
      </c>
      <c r="K8062" s="199" t="e">
        <f ca="1"/>
        <v>#NAME?</v>
      </c>
      <c r="T8062" s="199">
        <v>0</v>
      </c>
      <c r="U8062" s="199">
        <v>0</v>
      </c>
    </row>
    <row r="8063" spans="9:21" x14ac:dyDescent="0.3">
      <c r="I8063" s="199">
        <v>0</v>
      </c>
      <c r="J8063" s="199">
        <v>0</v>
      </c>
      <c r="K8063" s="199" t="e">
        <f ca="1"/>
        <v>#NAME?</v>
      </c>
      <c r="T8063" s="199">
        <v>0</v>
      </c>
      <c r="U8063" s="199">
        <v>0</v>
      </c>
    </row>
    <row r="8064" spans="9:21" x14ac:dyDescent="0.3">
      <c r="I8064" s="199">
        <v>0</v>
      </c>
      <c r="J8064" s="199">
        <v>0</v>
      </c>
      <c r="K8064" s="199" t="e">
        <f ca="1"/>
        <v>#NAME?</v>
      </c>
      <c r="T8064" s="199">
        <v>0</v>
      </c>
      <c r="U8064" s="199">
        <v>0</v>
      </c>
    </row>
    <row r="8065" spans="9:21" x14ac:dyDescent="0.3">
      <c r="I8065" s="199">
        <v>0</v>
      </c>
      <c r="J8065" s="199">
        <v>0</v>
      </c>
      <c r="K8065" s="199" t="e">
        <f ca="1"/>
        <v>#NAME?</v>
      </c>
      <c r="T8065" s="199">
        <v>0</v>
      </c>
      <c r="U8065" s="199">
        <v>0</v>
      </c>
    </row>
    <row r="8066" spans="9:21" x14ac:dyDescent="0.3">
      <c r="I8066" s="199">
        <v>0</v>
      </c>
      <c r="J8066" s="199">
        <v>0</v>
      </c>
      <c r="K8066" s="199" t="e">
        <f ca="1"/>
        <v>#NAME?</v>
      </c>
      <c r="T8066" s="199">
        <v>0</v>
      </c>
      <c r="U8066" s="199">
        <v>87793.403918550553</v>
      </c>
    </row>
    <row r="8067" spans="9:21" x14ac:dyDescent="0.3">
      <c r="I8067" s="199">
        <v>0</v>
      </c>
      <c r="J8067" s="199">
        <v>0</v>
      </c>
      <c r="K8067" s="199" t="e">
        <f ca="1"/>
        <v>#NAME?</v>
      </c>
      <c r="T8067" s="199">
        <v>0</v>
      </c>
      <c r="U8067" s="199">
        <v>0</v>
      </c>
    </row>
    <row r="8068" spans="9:21" x14ac:dyDescent="0.3">
      <c r="I8068" s="199">
        <v>0</v>
      </c>
      <c r="J8068" s="199">
        <v>0</v>
      </c>
      <c r="K8068" s="199" t="e">
        <f ca="1"/>
        <v>#NAME?</v>
      </c>
      <c r="T8068" s="199">
        <v>0</v>
      </c>
      <c r="U8068" s="199">
        <v>0</v>
      </c>
    </row>
    <row r="8069" spans="9:21" x14ac:dyDescent="0.3">
      <c r="I8069" s="199">
        <v>0</v>
      </c>
      <c r="J8069" s="199">
        <v>0</v>
      </c>
      <c r="K8069" s="199" t="e">
        <f ca="1"/>
        <v>#NAME?</v>
      </c>
      <c r="T8069" s="199">
        <v>0</v>
      </c>
      <c r="U8069" s="199">
        <v>0</v>
      </c>
    </row>
    <row r="8070" spans="9:21" x14ac:dyDescent="0.3">
      <c r="I8070" s="199">
        <v>0</v>
      </c>
      <c r="J8070" s="199">
        <v>0</v>
      </c>
      <c r="K8070" s="199" t="e">
        <f ca="1"/>
        <v>#NAME?</v>
      </c>
      <c r="T8070" s="199">
        <v>0</v>
      </c>
      <c r="U8070" s="199">
        <v>0</v>
      </c>
    </row>
    <row r="8071" spans="9:21" x14ac:dyDescent="0.3">
      <c r="I8071" s="199">
        <v>0</v>
      </c>
      <c r="J8071" s="199">
        <v>0</v>
      </c>
      <c r="K8071" s="199" t="e">
        <f ca="1"/>
        <v>#NAME?</v>
      </c>
      <c r="T8071" s="199">
        <v>0</v>
      </c>
      <c r="U8071" s="199">
        <v>0</v>
      </c>
    </row>
    <row r="8072" spans="9:21" x14ac:dyDescent="0.3">
      <c r="I8072" s="199">
        <v>0</v>
      </c>
      <c r="J8072" s="199">
        <v>0</v>
      </c>
      <c r="K8072" s="199" t="e">
        <f ca="1"/>
        <v>#NAME?</v>
      </c>
      <c r="T8072" s="199">
        <v>0</v>
      </c>
      <c r="U8072" s="199">
        <v>0</v>
      </c>
    </row>
    <row r="8073" spans="9:21" x14ac:dyDescent="0.3">
      <c r="I8073" s="199">
        <v>0</v>
      </c>
      <c r="J8073" s="199">
        <v>0</v>
      </c>
      <c r="K8073" s="199" t="e">
        <f ca="1"/>
        <v>#NAME?</v>
      </c>
      <c r="T8073" s="199">
        <v>0</v>
      </c>
      <c r="U8073" s="199">
        <v>0</v>
      </c>
    </row>
    <row r="8074" spans="9:21" x14ac:dyDescent="0.3">
      <c r="I8074" s="199">
        <v>0</v>
      </c>
      <c r="J8074" s="199">
        <v>0</v>
      </c>
      <c r="K8074" s="199" t="e">
        <f ca="1"/>
        <v>#NAME?</v>
      </c>
      <c r="T8074" s="199">
        <v>0</v>
      </c>
      <c r="U8074" s="199">
        <v>0</v>
      </c>
    </row>
    <row r="8075" spans="9:21" x14ac:dyDescent="0.3">
      <c r="I8075" s="199">
        <v>0</v>
      </c>
      <c r="J8075" s="199">
        <v>0</v>
      </c>
      <c r="K8075" s="199" t="e">
        <f ca="1"/>
        <v>#NAME?</v>
      </c>
      <c r="T8075" s="199">
        <v>0</v>
      </c>
      <c r="U8075" s="199">
        <v>0</v>
      </c>
    </row>
    <row r="8076" spans="9:21" x14ac:dyDescent="0.3">
      <c r="I8076" s="199">
        <v>0</v>
      </c>
      <c r="J8076" s="199">
        <v>0</v>
      </c>
      <c r="K8076" s="199" t="e">
        <f ca="1"/>
        <v>#NAME?</v>
      </c>
      <c r="T8076" s="199">
        <v>0</v>
      </c>
      <c r="U8076" s="199">
        <v>600000</v>
      </c>
    </row>
    <row r="8077" spans="9:21" x14ac:dyDescent="0.3">
      <c r="I8077" s="199">
        <v>0</v>
      </c>
      <c r="J8077" s="199">
        <v>0</v>
      </c>
      <c r="K8077" s="199" t="e">
        <f ca="1"/>
        <v>#NAME?</v>
      </c>
      <c r="T8077" s="199">
        <v>0</v>
      </c>
      <c r="U8077" s="199">
        <v>0</v>
      </c>
    </row>
    <row r="8078" spans="9:21" x14ac:dyDescent="0.3">
      <c r="I8078" s="199">
        <v>0</v>
      </c>
      <c r="J8078" s="199">
        <v>0</v>
      </c>
      <c r="K8078" s="199" t="e">
        <f ca="1"/>
        <v>#NAME?</v>
      </c>
      <c r="T8078" s="199">
        <v>0</v>
      </c>
      <c r="U8078" s="199">
        <v>0</v>
      </c>
    </row>
    <row r="8079" spans="9:21" x14ac:dyDescent="0.3">
      <c r="I8079" s="199">
        <v>0</v>
      </c>
      <c r="J8079" s="199">
        <v>0</v>
      </c>
      <c r="K8079" s="199" t="e">
        <f ca="1"/>
        <v>#NAME?</v>
      </c>
      <c r="T8079" s="199">
        <v>0</v>
      </c>
      <c r="U8079" s="199">
        <v>0</v>
      </c>
    </row>
    <row r="8080" spans="9:21" x14ac:dyDescent="0.3">
      <c r="I8080" s="199">
        <v>0</v>
      </c>
      <c r="J8080" s="199">
        <v>0</v>
      </c>
      <c r="K8080" s="199" t="e">
        <f ca="1"/>
        <v>#NAME?</v>
      </c>
      <c r="T8080" s="199">
        <v>0</v>
      </c>
      <c r="U8080" s="199">
        <v>0</v>
      </c>
    </row>
    <row r="8081" spans="9:21" x14ac:dyDescent="0.3">
      <c r="I8081" s="199">
        <v>0</v>
      </c>
      <c r="J8081" s="199">
        <v>0</v>
      </c>
      <c r="K8081" s="199" t="e">
        <f ca="1"/>
        <v>#NAME?</v>
      </c>
      <c r="T8081" s="199">
        <v>0</v>
      </c>
      <c r="U8081" s="199">
        <v>148389.81915295366</v>
      </c>
    </row>
    <row r="8082" spans="9:21" x14ac:dyDescent="0.3">
      <c r="I8082" s="199">
        <v>0</v>
      </c>
      <c r="J8082" s="199">
        <v>0</v>
      </c>
      <c r="K8082" s="199" t="e">
        <f ca="1"/>
        <v>#NAME?</v>
      </c>
      <c r="T8082" s="199">
        <v>0</v>
      </c>
      <c r="U8082" s="199">
        <v>0</v>
      </c>
    </row>
    <row r="8083" spans="9:21" x14ac:dyDescent="0.3">
      <c r="I8083" s="199">
        <v>0</v>
      </c>
      <c r="J8083" s="199">
        <v>0</v>
      </c>
      <c r="K8083" s="199" t="e">
        <f ca="1"/>
        <v>#NAME?</v>
      </c>
      <c r="T8083" s="199">
        <v>0</v>
      </c>
      <c r="U8083" s="199">
        <v>0</v>
      </c>
    </row>
    <row r="8084" spans="9:21" x14ac:dyDescent="0.3">
      <c r="I8084" s="199">
        <v>0</v>
      </c>
      <c r="J8084" s="199">
        <v>0</v>
      </c>
      <c r="K8084" s="199" t="e">
        <f ca="1"/>
        <v>#NAME?</v>
      </c>
      <c r="T8084" s="199">
        <v>0</v>
      </c>
      <c r="U8084" s="199">
        <v>0</v>
      </c>
    </row>
    <row r="8085" spans="9:21" x14ac:dyDescent="0.3">
      <c r="I8085" s="199">
        <v>0</v>
      </c>
      <c r="J8085" s="199">
        <v>0</v>
      </c>
      <c r="K8085" s="199" t="e">
        <f ca="1"/>
        <v>#NAME?</v>
      </c>
      <c r="T8085" s="199">
        <v>0</v>
      </c>
      <c r="U8085" s="199">
        <v>0</v>
      </c>
    </row>
    <row r="8086" spans="9:21" x14ac:dyDescent="0.3">
      <c r="I8086" s="199">
        <v>0</v>
      </c>
      <c r="J8086" s="199">
        <v>0</v>
      </c>
      <c r="K8086" s="199" t="e">
        <f ca="1"/>
        <v>#NAME?</v>
      </c>
      <c r="T8086" s="199">
        <v>0</v>
      </c>
      <c r="U8086" s="199">
        <v>0</v>
      </c>
    </row>
    <row r="8087" spans="9:21" x14ac:dyDescent="0.3">
      <c r="I8087" s="199">
        <v>0</v>
      </c>
      <c r="J8087" s="199">
        <v>0</v>
      </c>
      <c r="K8087" s="199" t="e">
        <f ca="1"/>
        <v>#NAME?</v>
      </c>
      <c r="T8087" s="199">
        <v>0</v>
      </c>
      <c r="U8087" s="199">
        <v>0</v>
      </c>
    </row>
    <row r="8088" spans="9:21" x14ac:dyDescent="0.3">
      <c r="I8088" s="199">
        <v>0</v>
      </c>
      <c r="J8088" s="199">
        <v>0</v>
      </c>
      <c r="K8088" s="199" t="e">
        <f ca="1"/>
        <v>#NAME?</v>
      </c>
      <c r="T8088" s="199">
        <v>0</v>
      </c>
      <c r="U8088" s="199">
        <v>0</v>
      </c>
    </row>
    <row r="8089" spans="9:21" x14ac:dyDescent="0.3">
      <c r="I8089" s="199">
        <v>0</v>
      </c>
      <c r="J8089" s="199">
        <v>0</v>
      </c>
      <c r="K8089" s="199" t="e">
        <f ca="1"/>
        <v>#NAME?</v>
      </c>
      <c r="T8089" s="199">
        <v>0</v>
      </c>
      <c r="U8089" s="199">
        <v>0</v>
      </c>
    </row>
    <row r="8090" spans="9:21" x14ac:dyDescent="0.3">
      <c r="I8090" s="199">
        <v>0</v>
      </c>
      <c r="J8090" s="199">
        <v>0</v>
      </c>
      <c r="K8090" s="199" t="e">
        <f ca="1"/>
        <v>#NAME?</v>
      </c>
      <c r="T8090" s="199">
        <v>0</v>
      </c>
      <c r="U8090" s="199">
        <v>0</v>
      </c>
    </row>
    <row r="8091" spans="9:21" x14ac:dyDescent="0.3">
      <c r="I8091" s="199">
        <v>0</v>
      </c>
      <c r="J8091" s="199">
        <v>0</v>
      </c>
      <c r="K8091" s="199" t="e">
        <f ca="1"/>
        <v>#NAME?</v>
      </c>
      <c r="T8091" s="199">
        <v>0</v>
      </c>
      <c r="U8091" s="199">
        <v>0</v>
      </c>
    </row>
    <row r="8092" spans="9:21" x14ac:dyDescent="0.3">
      <c r="I8092" s="199">
        <v>0</v>
      </c>
      <c r="J8092" s="199">
        <v>0</v>
      </c>
      <c r="K8092" s="199" t="e">
        <f ca="1"/>
        <v>#NAME?</v>
      </c>
      <c r="T8092" s="199">
        <v>0</v>
      </c>
      <c r="U8092" s="199">
        <v>0</v>
      </c>
    </row>
    <row r="8093" spans="9:21" x14ac:dyDescent="0.3">
      <c r="I8093" s="199">
        <v>0</v>
      </c>
      <c r="J8093" s="199">
        <v>0</v>
      </c>
      <c r="K8093" s="199" t="e">
        <f ca="1"/>
        <v>#NAME?</v>
      </c>
      <c r="T8093" s="199">
        <v>0</v>
      </c>
      <c r="U8093" s="199">
        <v>0</v>
      </c>
    </row>
    <row r="8094" spans="9:21" x14ac:dyDescent="0.3">
      <c r="I8094" s="199">
        <v>0</v>
      </c>
      <c r="J8094" s="199">
        <v>0</v>
      </c>
      <c r="K8094" s="199" t="e">
        <f ca="1"/>
        <v>#NAME?</v>
      </c>
      <c r="T8094" s="199">
        <v>0</v>
      </c>
      <c r="U8094" s="199">
        <v>0</v>
      </c>
    </row>
    <row r="8095" spans="9:21" x14ac:dyDescent="0.3">
      <c r="I8095" s="199">
        <v>0</v>
      </c>
      <c r="J8095" s="199">
        <v>0</v>
      </c>
      <c r="K8095" s="199" t="e">
        <f ca="1"/>
        <v>#NAME?</v>
      </c>
      <c r="T8095" s="199">
        <v>0</v>
      </c>
      <c r="U8095" s="199">
        <v>0</v>
      </c>
    </row>
    <row r="8096" spans="9:21" x14ac:dyDescent="0.3">
      <c r="I8096" s="199">
        <v>0</v>
      </c>
      <c r="J8096" s="199">
        <v>0</v>
      </c>
      <c r="K8096" s="199" t="e">
        <f ca="1"/>
        <v>#NAME?</v>
      </c>
      <c r="T8096" s="199">
        <v>0</v>
      </c>
      <c r="U8096" s="199">
        <v>0</v>
      </c>
    </row>
    <row r="8097" spans="9:21" x14ac:dyDescent="0.3">
      <c r="I8097" s="199">
        <v>0</v>
      </c>
      <c r="J8097" s="199">
        <v>0</v>
      </c>
      <c r="K8097" s="199" t="e">
        <f ca="1"/>
        <v>#NAME?</v>
      </c>
      <c r="T8097" s="199">
        <v>0</v>
      </c>
      <c r="U8097" s="199">
        <v>0</v>
      </c>
    </row>
    <row r="8098" spans="9:21" x14ac:dyDescent="0.3">
      <c r="I8098" s="199">
        <v>0</v>
      </c>
      <c r="J8098" s="199">
        <v>0</v>
      </c>
      <c r="K8098" s="199" t="e">
        <f ca="1"/>
        <v>#NAME?</v>
      </c>
      <c r="T8098" s="199">
        <v>0</v>
      </c>
      <c r="U8098" s="199">
        <v>0</v>
      </c>
    </row>
    <row r="8099" spans="9:21" x14ac:dyDescent="0.3">
      <c r="I8099" s="199">
        <v>0</v>
      </c>
      <c r="J8099" s="199">
        <v>0</v>
      </c>
      <c r="K8099" s="199" t="e">
        <f ca="1"/>
        <v>#NAME?</v>
      </c>
      <c r="T8099" s="199">
        <v>0</v>
      </c>
      <c r="U8099" s="199">
        <v>0</v>
      </c>
    </row>
    <row r="8100" spans="9:21" x14ac:dyDescent="0.3">
      <c r="I8100" s="199">
        <v>0</v>
      </c>
      <c r="J8100" s="199">
        <v>0</v>
      </c>
      <c r="K8100" s="199" t="e">
        <f ca="1"/>
        <v>#NAME?</v>
      </c>
      <c r="T8100" s="199">
        <v>0</v>
      </c>
      <c r="U8100" s="199">
        <v>0</v>
      </c>
    </row>
    <row r="8101" spans="9:21" x14ac:dyDescent="0.3">
      <c r="I8101" s="199">
        <v>0</v>
      </c>
      <c r="J8101" s="199">
        <v>0</v>
      </c>
      <c r="K8101" s="199" t="e">
        <f ca="1"/>
        <v>#NAME?</v>
      </c>
      <c r="T8101" s="199">
        <v>0</v>
      </c>
      <c r="U8101" s="199">
        <v>12228.825401771846</v>
      </c>
    </row>
    <row r="8102" spans="9:21" x14ac:dyDescent="0.3">
      <c r="I8102" s="199">
        <v>0</v>
      </c>
      <c r="J8102" s="199">
        <v>0</v>
      </c>
      <c r="K8102" s="199" t="e">
        <f ca="1"/>
        <v>#NAME?</v>
      </c>
      <c r="T8102" s="199">
        <v>0</v>
      </c>
      <c r="U8102" s="199">
        <v>0</v>
      </c>
    </row>
    <row r="8103" spans="9:21" x14ac:dyDescent="0.3">
      <c r="I8103" s="199">
        <v>0</v>
      </c>
      <c r="J8103" s="199">
        <v>0</v>
      </c>
      <c r="K8103" s="199" t="e">
        <f ca="1"/>
        <v>#NAME?</v>
      </c>
      <c r="T8103" s="199">
        <v>0</v>
      </c>
      <c r="U8103" s="199">
        <v>0</v>
      </c>
    </row>
    <row r="8104" spans="9:21" x14ac:dyDescent="0.3">
      <c r="I8104" s="199">
        <v>0</v>
      </c>
      <c r="J8104" s="199">
        <v>0</v>
      </c>
      <c r="K8104" s="199" t="e">
        <f ca="1"/>
        <v>#NAME?</v>
      </c>
      <c r="T8104" s="199">
        <v>0</v>
      </c>
      <c r="U8104" s="199">
        <v>0</v>
      </c>
    </row>
    <row r="8105" spans="9:21" x14ac:dyDescent="0.3">
      <c r="I8105" s="199">
        <v>0</v>
      </c>
      <c r="J8105" s="199">
        <v>0</v>
      </c>
      <c r="K8105" s="199" t="e">
        <f ca="1"/>
        <v>#NAME?</v>
      </c>
      <c r="T8105" s="199">
        <v>0</v>
      </c>
      <c r="U8105" s="199">
        <v>0</v>
      </c>
    </row>
    <row r="8106" spans="9:21" x14ac:dyDescent="0.3">
      <c r="I8106" s="199">
        <v>0</v>
      </c>
      <c r="J8106" s="199">
        <v>0</v>
      </c>
      <c r="K8106" s="199" t="e">
        <f ca="1"/>
        <v>#NAME?</v>
      </c>
      <c r="T8106" s="199">
        <v>0</v>
      </c>
      <c r="U8106" s="199">
        <v>0</v>
      </c>
    </row>
    <row r="8107" spans="9:21" x14ac:dyDescent="0.3">
      <c r="I8107" s="199">
        <v>0</v>
      </c>
      <c r="J8107" s="199">
        <v>0</v>
      </c>
      <c r="K8107" s="199" t="e">
        <f ca="1"/>
        <v>#NAME?</v>
      </c>
      <c r="T8107" s="199">
        <v>0</v>
      </c>
      <c r="U8107" s="199">
        <v>0</v>
      </c>
    </row>
    <row r="8108" spans="9:21" x14ac:dyDescent="0.3">
      <c r="I8108" s="199">
        <v>0</v>
      </c>
      <c r="J8108" s="199">
        <v>0</v>
      </c>
      <c r="K8108" s="199" t="e">
        <f ca="1"/>
        <v>#NAME?</v>
      </c>
      <c r="T8108" s="199">
        <v>0</v>
      </c>
      <c r="U8108" s="199">
        <v>0</v>
      </c>
    </row>
    <row r="8109" spans="9:21" x14ac:dyDescent="0.3">
      <c r="I8109" s="199">
        <v>0</v>
      </c>
      <c r="J8109" s="199">
        <v>0</v>
      </c>
      <c r="K8109" s="199" t="e">
        <f ca="1"/>
        <v>#NAME?</v>
      </c>
      <c r="T8109" s="199">
        <v>0</v>
      </c>
      <c r="U8109" s="199">
        <v>0</v>
      </c>
    </row>
    <row r="8110" spans="9:21" x14ac:dyDescent="0.3">
      <c r="I8110" s="199">
        <v>0</v>
      </c>
      <c r="J8110" s="199">
        <v>0</v>
      </c>
      <c r="K8110" s="199" t="e">
        <f ca="1"/>
        <v>#NAME?</v>
      </c>
      <c r="T8110" s="199">
        <v>0</v>
      </c>
      <c r="U8110" s="199">
        <v>0</v>
      </c>
    </row>
    <row r="8111" spans="9:21" x14ac:dyDescent="0.3">
      <c r="I8111" s="199">
        <v>0</v>
      </c>
      <c r="J8111" s="199">
        <v>0</v>
      </c>
      <c r="K8111" s="199" t="e">
        <f ca="1"/>
        <v>#NAME?</v>
      </c>
      <c r="T8111" s="199">
        <v>0</v>
      </c>
      <c r="U8111" s="199">
        <v>0</v>
      </c>
    </row>
    <row r="8112" spans="9:21" x14ac:dyDescent="0.3">
      <c r="I8112" s="199">
        <v>0</v>
      </c>
      <c r="J8112" s="199">
        <v>0</v>
      </c>
      <c r="K8112" s="199" t="e">
        <f ca="1"/>
        <v>#NAME?</v>
      </c>
      <c r="T8112" s="199">
        <v>0</v>
      </c>
      <c r="U8112" s="199">
        <v>0</v>
      </c>
    </row>
    <row r="8113" spans="9:21" x14ac:dyDescent="0.3">
      <c r="I8113" s="199">
        <v>0</v>
      </c>
      <c r="J8113" s="199">
        <v>0</v>
      </c>
      <c r="K8113" s="199" t="e">
        <f ca="1"/>
        <v>#NAME?</v>
      </c>
      <c r="T8113" s="199">
        <v>0</v>
      </c>
      <c r="U8113" s="199">
        <v>0</v>
      </c>
    </row>
    <row r="8114" spans="9:21" x14ac:dyDescent="0.3">
      <c r="I8114" s="199">
        <v>0</v>
      </c>
      <c r="J8114" s="199">
        <v>0</v>
      </c>
      <c r="K8114" s="199" t="e">
        <f ca="1"/>
        <v>#NAME?</v>
      </c>
      <c r="T8114" s="199">
        <v>0</v>
      </c>
      <c r="U8114" s="199">
        <v>0</v>
      </c>
    </row>
    <row r="8115" spans="9:21" x14ac:dyDescent="0.3">
      <c r="I8115" s="199">
        <v>0</v>
      </c>
      <c r="J8115" s="199">
        <v>0</v>
      </c>
      <c r="K8115" s="199" t="e">
        <f ca="1"/>
        <v>#NAME?</v>
      </c>
      <c r="T8115" s="199">
        <v>0</v>
      </c>
      <c r="U8115" s="199">
        <v>0</v>
      </c>
    </row>
    <row r="8116" spans="9:21" x14ac:dyDescent="0.3">
      <c r="I8116" s="199">
        <v>0</v>
      </c>
      <c r="J8116" s="199">
        <v>0</v>
      </c>
      <c r="K8116" s="199" t="e">
        <f ca="1"/>
        <v>#NAME?</v>
      </c>
      <c r="T8116" s="199">
        <v>0</v>
      </c>
      <c r="U8116" s="199">
        <v>20098.273250944883</v>
      </c>
    </row>
    <row r="8117" spans="9:21" x14ac:dyDescent="0.3">
      <c r="I8117" s="199">
        <v>0</v>
      </c>
      <c r="J8117" s="199">
        <v>0</v>
      </c>
      <c r="K8117" s="199" t="e">
        <f ca="1"/>
        <v>#NAME?</v>
      </c>
      <c r="T8117" s="199">
        <v>0</v>
      </c>
      <c r="U8117" s="199">
        <v>0</v>
      </c>
    </row>
    <row r="8118" spans="9:21" x14ac:dyDescent="0.3">
      <c r="I8118" s="199">
        <v>0</v>
      </c>
      <c r="J8118" s="199">
        <v>0</v>
      </c>
      <c r="K8118" s="199" t="e">
        <f ca="1"/>
        <v>#NAME?</v>
      </c>
      <c r="T8118" s="199">
        <v>0</v>
      </c>
      <c r="U8118" s="199">
        <v>0</v>
      </c>
    </row>
    <row r="8119" spans="9:21" x14ac:dyDescent="0.3">
      <c r="I8119" s="199">
        <v>0</v>
      </c>
      <c r="J8119" s="199">
        <v>0</v>
      </c>
      <c r="K8119" s="199" t="e">
        <f ca="1"/>
        <v>#NAME?</v>
      </c>
      <c r="T8119" s="199">
        <v>0</v>
      </c>
      <c r="U8119" s="199">
        <v>0</v>
      </c>
    </row>
    <row r="8120" spans="9:21" x14ac:dyDescent="0.3">
      <c r="I8120" s="199">
        <v>0</v>
      </c>
      <c r="J8120" s="199">
        <v>0</v>
      </c>
      <c r="K8120" s="199" t="e">
        <f ca="1"/>
        <v>#NAME?</v>
      </c>
      <c r="T8120" s="199">
        <v>0</v>
      </c>
      <c r="U8120" s="199">
        <v>578847.1758716359</v>
      </c>
    </row>
    <row r="8121" spans="9:21" x14ac:dyDescent="0.3">
      <c r="I8121" s="199">
        <v>0</v>
      </c>
      <c r="J8121" s="199">
        <v>0</v>
      </c>
      <c r="K8121" s="199" t="e">
        <f ca="1"/>
        <v>#NAME?</v>
      </c>
      <c r="T8121" s="199">
        <v>0</v>
      </c>
      <c r="U8121" s="199">
        <v>0</v>
      </c>
    </row>
    <row r="8122" spans="9:21" x14ac:dyDescent="0.3">
      <c r="I8122" s="199">
        <v>0</v>
      </c>
      <c r="J8122" s="199">
        <v>0</v>
      </c>
      <c r="K8122" s="199" t="e">
        <f ca="1"/>
        <v>#NAME?</v>
      </c>
      <c r="T8122" s="199">
        <v>0</v>
      </c>
      <c r="U8122" s="199">
        <v>0</v>
      </c>
    </row>
    <row r="8123" spans="9:21" x14ac:dyDescent="0.3">
      <c r="I8123" s="199">
        <v>0</v>
      </c>
      <c r="J8123" s="199">
        <v>0</v>
      </c>
      <c r="K8123" s="199" t="e">
        <f ca="1"/>
        <v>#NAME?</v>
      </c>
      <c r="T8123" s="199">
        <v>0</v>
      </c>
      <c r="U8123" s="199">
        <v>0</v>
      </c>
    </row>
    <row r="8124" spans="9:21" x14ac:dyDescent="0.3">
      <c r="I8124" s="199">
        <v>0</v>
      </c>
      <c r="J8124" s="199">
        <v>0</v>
      </c>
      <c r="K8124" s="199" t="e">
        <f ca="1"/>
        <v>#NAME?</v>
      </c>
      <c r="T8124" s="199">
        <v>0</v>
      </c>
      <c r="U8124" s="199">
        <v>0</v>
      </c>
    </row>
    <row r="8125" spans="9:21" x14ac:dyDescent="0.3">
      <c r="I8125" s="199">
        <v>0</v>
      </c>
      <c r="J8125" s="199">
        <v>0</v>
      </c>
      <c r="K8125" s="199" t="e">
        <f ca="1"/>
        <v>#NAME?</v>
      </c>
      <c r="T8125" s="199">
        <v>0</v>
      </c>
      <c r="U8125" s="199">
        <v>574015.08711597731</v>
      </c>
    </row>
    <row r="8126" spans="9:21" x14ac:dyDescent="0.3">
      <c r="I8126" s="199">
        <v>0</v>
      </c>
      <c r="J8126" s="199">
        <v>0</v>
      </c>
      <c r="K8126" s="199" t="e">
        <f ca="1"/>
        <v>#NAME?</v>
      </c>
      <c r="T8126" s="199">
        <v>0</v>
      </c>
      <c r="U8126" s="199">
        <v>0</v>
      </c>
    </row>
    <row r="8127" spans="9:21" x14ac:dyDescent="0.3">
      <c r="I8127" s="199">
        <v>0</v>
      </c>
      <c r="J8127" s="199">
        <v>0</v>
      </c>
      <c r="K8127" s="199" t="e">
        <f ca="1"/>
        <v>#NAME?</v>
      </c>
      <c r="T8127" s="199">
        <v>0</v>
      </c>
      <c r="U8127" s="199">
        <v>0</v>
      </c>
    </row>
    <row r="8128" spans="9:21" x14ac:dyDescent="0.3">
      <c r="I8128" s="199">
        <v>0</v>
      </c>
      <c r="J8128" s="199">
        <v>0</v>
      </c>
      <c r="K8128" s="199" t="e">
        <f ca="1"/>
        <v>#NAME?</v>
      </c>
      <c r="T8128" s="199">
        <v>0</v>
      </c>
      <c r="U8128" s="199">
        <v>0</v>
      </c>
    </row>
    <row r="8129" spans="9:21" x14ac:dyDescent="0.3">
      <c r="I8129" s="199">
        <v>0</v>
      </c>
      <c r="J8129" s="199">
        <v>0</v>
      </c>
      <c r="K8129" s="199" t="e">
        <f ca="1"/>
        <v>#NAME?</v>
      </c>
      <c r="T8129" s="199">
        <v>0</v>
      </c>
      <c r="U8129" s="199">
        <v>0</v>
      </c>
    </row>
    <row r="8130" spans="9:21" x14ac:dyDescent="0.3">
      <c r="I8130" s="199">
        <v>0</v>
      </c>
      <c r="J8130" s="199">
        <v>0</v>
      </c>
      <c r="K8130" s="199" t="e">
        <f ca="1"/>
        <v>#NAME?</v>
      </c>
      <c r="T8130" s="199">
        <v>0</v>
      </c>
      <c r="U8130" s="199">
        <v>0</v>
      </c>
    </row>
    <row r="8131" spans="9:21" x14ac:dyDescent="0.3">
      <c r="I8131" s="199">
        <v>0</v>
      </c>
      <c r="J8131" s="199">
        <v>0</v>
      </c>
      <c r="K8131" s="199" t="e">
        <f ca="1"/>
        <v>#NAME?</v>
      </c>
      <c r="T8131" s="199">
        <v>0</v>
      </c>
      <c r="U8131" s="199">
        <v>0</v>
      </c>
    </row>
    <row r="8132" spans="9:21" x14ac:dyDescent="0.3">
      <c r="I8132" s="199">
        <v>0</v>
      </c>
      <c r="J8132" s="199">
        <v>0</v>
      </c>
      <c r="K8132" s="199" t="e">
        <f ca="1"/>
        <v>#NAME?</v>
      </c>
      <c r="T8132" s="199">
        <v>0</v>
      </c>
      <c r="U8132" s="199">
        <v>8202.7279131614705</v>
      </c>
    </row>
    <row r="8133" spans="9:21" x14ac:dyDescent="0.3">
      <c r="I8133" s="199">
        <v>0</v>
      </c>
      <c r="J8133" s="199">
        <v>0</v>
      </c>
      <c r="K8133" s="199" t="e">
        <f ca="1"/>
        <v>#NAME?</v>
      </c>
      <c r="T8133" s="199">
        <v>0</v>
      </c>
      <c r="U8133" s="199">
        <v>0</v>
      </c>
    </row>
    <row r="8134" spans="9:21" x14ac:dyDescent="0.3">
      <c r="I8134" s="199">
        <v>0</v>
      </c>
      <c r="J8134" s="199">
        <v>0</v>
      </c>
      <c r="K8134" s="199" t="e">
        <f ca="1"/>
        <v>#NAME?</v>
      </c>
      <c r="T8134" s="199">
        <v>0</v>
      </c>
      <c r="U8134" s="199">
        <v>0</v>
      </c>
    </row>
    <row r="8135" spans="9:21" x14ac:dyDescent="0.3">
      <c r="I8135" s="199">
        <v>0</v>
      </c>
      <c r="J8135" s="199">
        <v>0</v>
      </c>
      <c r="K8135" s="199" t="e">
        <f ca="1"/>
        <v>#NAME?</v>
      </c>
      <c r="T8135" s="199">
        <v>0</v>
      </c>
      <c r="U8135" s="199">
        <v>0</v>
      </c>
    </row>
    <row r="8136" spans="9:21" x14ac:dyDescent="0.3">
      <c r="I8136" s="199">
        <v>0</v>
      </c>
      <c r="J8136" s="199">
        <v>0</v>
      </c>
      <c r="K8136" s="199" t="e">
        <f ca="1"/>
        <v>#NAME?</v>
      </c>
      <c r="T8136" s="199">
        <v>0</v>
      </c>
      <c r="U8136" s="199">
        <v>0</v>
      </c>
    </row>
    <row r="8137" spans="9:21" x14ac:dyDescent="0.3">
      <c r="I8137" s="199">
        <v>0</v>
      </c>
      <c r="J8137" s="199">
        <v>0</v>
      </c>
      <c r="K8137" s="199" t="e">
        <f ca="1"/>
        <v>#NAME?</v>
      </c>
      <c r="T8137" s="199">
        <v>0</v>
      </c>
      <c r="U8137" s="199">
        <v>0</v>
      </c>
    </row>
    <row r="8138" spans="9:21" x14ac:dyDescent="0.3">
      <c r="I8138" s="199">
        <v>0</v>
      </c>
      <c r="J8138" s="199">
        <v>0</v>
      </c>
      <c r="K8138" s="199" t="e">
        <f ca="1"/>
        <v>#NAME?</v>
      </c>
      <c r="T8138" s="199">
        <v>0</v>
      </c>
      <c r="U8138" s="199">
        <v>0</v>
      </c>
    </row>
    <row r="8139" spans="9:21" x14ac:dyDescent="0.3">
      <c r="I8139" s="199">
        <v>0</v>
      </c>
      <c r="J8139" s="199">
        <v>0</v>
      </c>
      <c r="K8139" s="199" t="e">
        <f ca="1"/>
        <v>#NAME?</v>
      </c>
      <c r="T8139" s="199">
        <v>0</v>
      </c>
      <c r="U8139" s="199">
        <v>0</v>
      </c>
    </row>
    <row r="8140" spans="9:21" x14ac:dyDescent="0.3">
      <c r="I8140" s="199">
        <v>0</v>
      </c>
      <c r="J8140" s="199">
        <v>0</v>
      </c>
      <c r="K8140" s="199" t="e">
        <f ca="1"/>
        <v>#NAME?</v>
      </c>
      <c r="T8140" s="199">
        <v>0</v>
      </c>
      <c r="U8140" s="199">
        <v>0</v>
      </c>
    </row>
    <row r="8141" spans="9:21" x14ac:dyDescent="0.3">
      <c r="I8141" s="199">
        <v>0</v>
      </c>
      <c r="J8141" s="199">
        <v>0</v>
      </c>
      <c r="K8141" s="199" t="e">
        <f ca="1"/>
        <v>#NAME?</v>
      </c>
      <c r="T8141" s="199">
        <v>0</v>
      </c>
      <c r="U8141" s="199">
        <v>0</v>
      </c>
    </row>
    <row r="8142" spans="9:21" x14ac:dyDescent="0.3">
      <c r="I8142" s="199">
        <v>0</v>
      </c>
      <c r="J8142" s="199">
        <v>0</v>
      </c>
      <c r="K8142" s="199" t="e">
        <f ca="1"/>
        <v>#NAME?</v>
      </c>
      <c r="T8142" s="199">
        <v>0</v>
      </c>
      <c r="U8142" s="199">
        <v>0</v>
      </c>
    </row>
    <row r="8143" spans="9:21" x14ac:dyDescent="0.3">
      <c r="I8143" s="199">
        <v>0</v>
      </c>
      <c r="J8143" s="199">
        <v>0</v>
      </c>
      <c r="K8143" s="199" t="e">
        <f ca="1"/>
        <v>#NAME?</v>
      </c>
      <c r="T8143" s="199">
        <v>0</v>
      </c>
      <c r="U8143" s="199">
        <v>0</v>
      </c>
    </row>
    <row r="8144" spans="9:21" x14ac:dyDescent="0.3">
      <c r="I8144" s="199">
        <v>0</v>
      </c>
      <c r="J8144" s="199">
        <v>0</v>
      </c>
      <c r="K8144" s="199" t="e">
        <f ca="1"/>
        <v>#NAME?</v>
      </c>
      <c r="T8144" s="199">
        <v>0</v>
      </c>
      <c r="U8144" s="199">
        <v>0</v>
      </c>
    </row>
    <row r="8145" spans="9:21" x14ac:dyDescent="0.3">
      <c r="I8145" s="199">
        <v>0</v>
      </c>
      <c r="J8145" s="199">
        <v>0</v>
      </c>
      <c r="K8145" s="199" t="e">
        <f ca="1"/>
        <v>#NAME?</v>
      </c>
      <c r="T8145" s="199">
        <v>0</v>
      </c>
      <c r="U8145" s="199">
        <v>0</v>
      </c>
    </row>
    <row r="8146" spans="9:21" x14ac:dyDescent="0.3">
      <c r="I8146" s="199">
        <v>0</v>
      </c>
      <c r="J8146" s="199">
        <v>0</v>
      </c>
      <c r="K8146" s="199" t="e">
        <f ca="1"/>
        <v>#NAME?</v>
      </c>
      <c r="T8146" s="199">
        <v>0</v>
      </c>
      <c r="U8146" s="199">
        <v>0</v>
      </c>
    </row>
    <row r="8147" spans="9:21" x14ac:dyDescent="0.3">
      <c r="I8147" s="199">
        <v>0</v>
      </c>
      <c r="J8147" s="199">
        <v>0</v>
      </c>
      <c r="K8147" s="199" t="e">
        <f ca="1"/>
        <v>#NAME?</v>
      </c>
      <c r="T8147" s="199">
        <v>0</v>
      </c>
      <c r="U8147" s="199">
        <v>0</v>
      </c>
    </row>
    <row r="8148" spans="9:21" x14ac:dyDescent="0.3">
      <c r="I8148" s="199">
        <v>0</v>
      </c>
      <c r="J8148" s="199">
        <v>0</v>
      </c>
      <c r="K8148" s="199" t="e">
        <f ca="1"/>
        <v>#NAME?</v>
      </c>
      <c r="T8148" s="199">
        <v>0</v>
      </c>
      <c r="U8148" s="199">
        <v>0</v>
      </c>
    </row>
    <row r="8149" spans="9:21" x14ac:dyDescent="0.3">
      <c r="I8149" s="199">
        <v>0</v>
      </c>
      <c r="J8149" s="199">
        <v>0</v>
      </c>
      <c r="K8149" s="199" t="e">
        <f ca="1"/>
        <v>#NAME?</v>
      </c>
      <c r="T8149" s="199">
        <v>0</v>
      </c>
      <c r="U8149" s="199">
        <v>13362.739927885976</v>
      </c>
    </row>
    <row r="8150" spans="9:21" x14ac:dyDescent="0.3">
      <c r="I8150" s="199">
        <v>0</v>
      </c>
      <c r="J8150" s="199">
        <v>0</v>
      </c>
      <c r="K8150" s="199" t="e">
        <f ca="1"/>
        <v>#NAME?</v>
      </c>
      <c r="T8150" s="199">
        <v>0</v>
      </c>
      <c r="U8150" s="199">
        <v>0</v>
      </c>
    </row>
    <row r="8151" spans="9:21" x14ac:dyDescent="0.3">
      <c r="I8151" s="199">
        <v>0</v>
      </c>
      <c r="J8151" s="199">
        <v>0</v>
      </c>
      <c r="K8151" s="199" t="e">
        <f ca="1"/>
        <v>#NAME?</v>
      </c>
      <c r="T8151" s="199">
        <v>0</v>
      </c>
      <c r="U8151" s="199">
        <v>0</v>
      </c>
    </row>
    <row r="8152" spans="9:21" x14ac:dyDescent="0.3">
      <c r="I8152" s="199">
        <v>0</v>
      </c>
      <c r="J8152" s="199">
        <v>0</v>
      </c>
      <c r="K8152" s="199" t="e">
        <f ca="1"/>
        <v>#NAME?</v>
      </c>
      <c r="T8152" s="199">
        <v>0</v>
      </c>
      <c r="U8152" s="199">
        <v>0</v>
      </c>
    </row>
    <row r="8153" spans="9:21" x14ac:dyDescent="0.3">
      <c r="I8153" s="199">
        <v>0</v>
      </c>
      <c r="J8153" s="199">
        <v>0</v>
      </c>
      <c r="K8153" s="199" t="e">
        <f ca="1"/>
        <v>#NAME?</v>
      </c>
      <c r="T8153" s="199">
        <v>0</v>
      </c>
      <c r="U8153" s="199">
        <v>0</v>
      </c>
    </row>
    <row r="8154" spans="9:21" x14ac:dyDescent="0.3">
      <c r="I8154" s="199">
        <v>0</v>
      </c>
      <c r="J8154" s="199">
        <v>0</v>
      </c>
      <c r="K8154" s="199" t="e">
        <f ca="1"/>
        <v>#NAME?</v>
      </c>
      <c r="T8154" s="199">
        <v>0</v>
      </c>
      <c r="U8154" s="199">
        <v>0</v>
      </c>
    </row>
    <row r="8155" spans="9:21" x14ac:dyDescent="0.3">
      <c r="I8155" s="199">
        <v>0</v>
      </c>
      <c r="J8155" s="199">
        <v>0</v>
      </c>
      <c r="K8155" s="199" t="e">
        <f ca="1"/>
        <v>#NAME?</v>
      </c>
      <c r="T8155" s="199">
        <v>0</v>
      </c>
      <c r="U8155" s="199">
        <v>0</v>
      </c>
    </row>
    <row r="8156" spans="9:21" x14ac:dyDescent="0.3">
      <c r="I8156" s="199">
        <v>0</v>
      </c>
      <c r="J8156" s="199">
        <v>0</v>
      </c>
      <c r="K8156" s="199" t="e">
        <f ca="1"/>
        <v>#NAME?</v>
      </c>
      <c r="T8156" s="199">
        <v>0</v>
      </c>
      <c r="U8156" s="199">
        <v>0</v>
      </c>
    </row>
    <row r="8157" spans="9:21" x14ac:dyDescent="0.3">
      <c r="I8157" s="199">
        <v>0</v>
      </c>
      <c r="J8157" s="199">
        <v>0</v>
      </c>
      <c r="K8157" s="199" t="e">
        <f ca="1"/>
        <v>#NAME?</v>
      </c>
      <c r="T8157" s="199">
        <v>0</v>
      </c>
      <c r="U8157" s="199">
        <v>0</v>
      </c>
    </row>
    <row r="8158" spans="9:21" x14ac:dyDescent="0.3">
      <c r="I8158" s="199">
        <v>0</v>
      </c>
      <c r="J8158" s="199">
        <v>0</v>
      </c>
      <c r="K8158" s="199" t="e">
        <f ca="1"/>
        <v>#NAME?</v>
      </c>
      <c r="T8158" s="199">
        <v>0</v>
      </c>
      <c r="U8158" s="199">
        <v>0</v>
      </c>
    </row>
    <row r="8159" spans="9:21" x14ac:dyDescent="0.3">
      <c r="I8159" s="199">
        <v>0</v>
      </c>
      <c r="J8159" s="199">
        <v>0</v>
      </c>
      <c r="K8159" s="199" t="e">
        <f ca="1"/>
        <v>#NAME?</v>
      </c>
      <c r="T8159" s="199">
        <v>0</v>
      </c>
      <c r="U8159" s="199">
        <v>0</v>
      </c>
    </row>
    <row r="8160" spans="9:21" x14ac:dyDescent="0.3">
      <c r="I8160" s="199">
        <v>0</v>
      </c>
      <c r="J8160" s="199">
        <v>0</v>
      </c>
      <c r="K8160" s="199" t="e">
        <f ca="1"/>
        <v>#NAME?</v>
      </c>
      <c r="T8160" s="199">
        <v>0</v>
      </c>
      <c r="U8160" s="199">
        <v>0</v>
      </c>
    </row>
    <row r="8161" spans="9:21" x14ac:dyDescent="0.3">
      <c r="I8161" s="199">
        <v>0</v>
      </c>
      <c r="J8161" s="199">
        <v>0</v>
      </c>
      <c r="K8161" s="199" t="e">
        <f ca="1"/>
        <v>#NAME?</v>
      </c>
      <c r="T8161" s="199">
        <v>0</v>
      </c>
      <c r="U8161" s="199">
        <v>0</v>
      </c>
    </row>
    <row r="8162" spans="9:21" x14ac:dyDescent="0.3">
      <c r="I8162" s="199">
        <v>0</v>
      </c>
      <c r="J8162" s="199">
        <v>0</v>
      </c>
      <c r="K8162" s="199" t="e">
        <f ca="1"/>
        <v>#NAME?</v>
      </c>
      <c r="T8162" s="199">
        <v>0</v>
      </c>
      <c r="U8162" s="199">
        <v>0</v>
      </c>
    </row>
    <row r="8163" spans="9:21" x14ac:dyDescent="0.3">
      <c r="I8163" s="199">
        <v>0</v>
      </c>
      <c r="J8163" s="199">
        <v>0</v>
      </c>
      <c r="K8163" s="199" t="e">
        <f ca="1"/>
        <v>#NAME?</v>
      </c>
      <c r="T8163" s="199">
        <v>0</v>
      </c>
      <c r="U8163" s="199">
        <v>0</v>
      </c>
    </row>
    <row r="8164" spans="9:21" x14ac:dyDescent="0.3">
      <c r="I8164" s="199">
        <v>0</v>
      </c>
      <c r="J8164" s="199">
        <v>0</v>
      </c>
      <c r="K8164" s="199" t="e">
        <f ca="1"/>
        <v>#NAME?</v>
      </c>
      <c r="T8164" s="199">
        <v>0</v>
      </c>
      <c r="U8164" s="199">
        <v>0</v>
      </c>
    </row>
    <row r="8165" spans="9:21" x14ac:dyDescent="0.3">
      <c r="I8165" s="199">
        <v>0</v>
      </c>
      <c r="J8165" s="199">
        <v>0</v>
      </c>
      <c r="K8165" s="199" t="e">
        <f ca="1"/>
        <v>#NAME?</v>
      </c>
      <c r="T8165" s="199">
        <v>0</v>
      </c>
      <c r="U8165" s="199">
        <v>0</v>
      </c>
    </row>
    <row r="8166" spans="9:21" x14ac:dyDescent="0.3">
      <c r="I8166" s="199">
        <v>0</v>
      </c>
      <c r="J8166" s="199">
        <v>0</v>
      </c>
      <c r="K8166" s="199" t="e">
        <f ca="1"/>
        <v>#NAME?</v>
      </c>
      <c r="T8166" s="199">
        <v>0</v>
      </c>
      <c r="U8166" s="199">
        <v>0</v>
      </c>
    </row>
    <row r="8167" spans="9:21" x14ac:dyDescent="0.3">
      <c r="I8167" s="199">
        <v>0</v>
      </c>
      <c r="J8167" s="199">
        <v>0</v>
      </c>
      <c r="K8167" s="199" t="e">
        <f ca="1"/>
        <v>#NAME?</v>
      </c>
      <c r="T8167" s="199">
        <v>0</v>
      </c>
      <c r="U8167" s="199">
        <v>0</v>
      </c>
    </row>
    <row r="8168" spans="9:21" x14ac:dyDescent="0.3">
      <c r="I8168" s="199">
        <v>0</v>
      </c>
      <c r="J8168" s="199">
        <v>0</v>
      </c>
      <c r="K8168" s="199" t="e">
        <f ca="1"/>
        <v>#NAME?</v>
      </c>
      <c r="T8168" s="199">
        <v>0</v>
      </c>
      <c r="U8168" s="199">
        <v>0</v>
      </c>
    </row>
    <row r="8169" spans="9:21" x14ac:dyDescent="0.3">
      <c r="I8169" s="199">
        <v>0</v>
      </c>
      <c r="J8169" s="199">
        <v>0</v>
      </c>
      <c r="K8169" s="199" t="e">
        <f ca="1"/>
        <v>#NAME?</v>
      </c>
      <c r="T8169" s="199">
        <v>0</v>
      </c>
      <c r="U8169" s="199">
        <v>0</v>
      </c>
    </row>
    <row r="8170" spans="9:21" x14ac:dyDescent="0.3">
      <c r="I8170" s="199">
        <v>0</v>
      </c>
      <c r="J8170" s="199">
        <v>0</v>
      </c>
      <c r="K8170" s="199" t="e">
        <f ca="1"/>
        <v>#NAME?</v>
      </c>
      <c r="T8170" s="199">
        <v>0</v>
      </c>
      <c r="U8170" s="199">
        <v>0</v>
      </c>
    </row>
    <row r="8171" spans="9:21" x14ac:dyDescent="0.3">
      <c r="I8171" s="199">
        <v>354164.84863361705</v>
      </c>
      <c r="J8171" s="199">
        <v>0</v>
      </c>
      <c r="K8171" s="199" t="e">
        <f ca="1"/>
        <v>#NAME?</v>
      </c>
      <c r="T8171" s="199">
        <v>354164.84863361705</v>
      </c>
      <c r="U8171" s="199">
        <v>0</v>
      </c>
    </row>
    <row r="8172" spans="9:21" x14ac:dyDescent="0.3">
      <c r="I8172" s="199">
        <v>0</v>
      </c>
      <c r="J8172" s="199">
        <v>0</v>
      </c>
      <c r="K8172" s="199" t="e">
        <f ca="1"/>
        <v>#NAME?</v>
      </c>
      <c r="T8172" s="199">
        <v>0</v>
      </c>
      <c r="U8172" s="199">
        <v>0</v>
      </c>
    </row>
    <row r="8173" spans="9:21" x14ac:dyDescent="0.3">
      <c r="I8173" s="199">
        <v>0</v>
      </c>
      <c r="J8173" s="199">
        <v>0</v>
      </c>
      <c r="K8173" s="199" t="e">
        <f ca="1"/>
        <v>#NAME?</v>
      </c>
      <c r="T8173" s="199">
        <v>0</v>
      </c>
      <c r="U8173" s="199">
        <v>0</v>
      </c>
    </row>
    <row r="8174" spans="9:21" x14ac:dyDescent="0.3">
      <c r="I8174" s="199">
        <v>94852.849033605948</v>
      </c>
      <c r="J8174" s="199">
        <v>0</v>
      </c>
      <c r="K8174" s="199" t="e">
        <f ca="1"/>
        <v>#NAME?</v>
      </c>
      <c r="T8174" s="199">
        <v>94852.849033605948</v>
      </c>
      <c r="U8174" s="199">
        <v>0</v>
      </c>
    </row>
    <row r="8175" spans="9:21" x14ac:dyDescent="0.3">
      <c r="I8175" s="199">
        <v>0</v>
      </c>
      <c r="J8175" s="199">
        <v>0</v>
      </c>
      <c r="K8175" s="199" t="e">
        <f ca="1"/>
        <v>#NAME?</v>
      </c>
      <c r="T8175" s="199">
        <v>0</v>
      </c>
      <c r="U8175" s="199">
        <v>0</v>
      </c>
    </row>
    <row r="8176" spans="9:21" x14ac:dyDescent="0.3">
      <c r="I8176" s="199">
        <v>0</v>
      </c>
      <c r="J8176" s="199">
        <v>0</v>
      </c>
      <c r="K8176" s="199" t="e">
        <f ca="1"/>
        <v>#NAME?</v>
      </c>
      <c r="T8176" s="199">
        <v>0</v>
      </c>
      <c r="U8176" s="199">
        <v>0</v>
      </c>
    </row>
    <row r="8177" spans="9:21" x14ac:dyDescent="0.3">
      <c r="I8177" s="199">
        <v>0</v>
      </c>
      <c r="J8177" s="199">
        <v>0</v>
      </c>
      <c r="K8177" s="199" t="e">
        <f ca="1"/>
        <v>#NAME?</v>
      </c>
      <c r="T8177" s="199">
        <v>0</v>
      </c>
      <c r="U8177" s="199">
        <v>0</v>
      </c>
    </row>
    <row r="8178" spans="9:21" x14ac:dyDescent="0.3">
      <c r="I8178" s="199">
        <v>0</v>
      </c>
      <c r="J8178" s="199">
        <v>0</v>
      </c>
      <c r="K8178" s="199" t="e">
        <f ca="1"/>
        <v>#NAME?</v>
      </c>
      <c r="T8178" s="199">
        <v>0</v>
      </c>
      <c r="U8178" s="199">
        <v>0</v>
      </c>
    </row>
    <row r="8179" spans="9:21" x14ac:dyDescent="0.3">
      <c r="I8179" s="199">
        <v>0</v>
      </c>
      <c r="J8179" s="199">
        <v>0</v>
      </c>
      <c r="K8179" s="199" t="e">
        <f ca="1"/>
        <v>#NAME?</v>
      </c>
      <c r="T8179" s="199">
        <v>0</v>
      </c>
      <c r="U8179" s="199">
        <v>0</v>
      </c>
    </row>
    <row r="8180" spans="9:21" x14ac:dyDescent="0.3">
      <c r="I8180" s="199">
        <v>0</v>
      </c>
      <c r="J8180" s="199">
        <v>0</v>
      </c>
      <c r="K8180" s="199" t="e">
        <f ca="1"/>
        <v>#NAME?</v>
      </c>
      <c r="T8180" s="199">
        <v>0</v>
      </c>
      <c r="U8180" s="199">
        <v>0</v>
      </c>
    </row>
    <row r="8181" spans="9:21" x14ac:dyDescent="0.3">
      <c r="I8181" s="199">
        <v>0</v>
      </c>
      <c r="J8181" s="199">
        <v>0</v>
      </c>
      <c r="K8181" s="199" t="e">
        <f ca="1"/>
        <v>#NAME?</v>
      </c>
      <c r="T8181" s="199">
        <v>0</v>
      </c>
      <c r="U8181" s="199">
        <v>0</v>
      </c>
    </row>
    <row r="8182" spans="9:21" x14ac:dyDescent="0.3">
      <c r="I8182" s="199">
        <v>0</v>
      </c>
      <c r="J8182" s="199">
        <v>0</v>
      </c>
      <c r="K8182" s="199" t="e">
        <f ca="1"/>
        <v>#NAME?</v>
      </c>
      <c r="T8182" s="199">
        <v>0</v>
      </c>
      <c r="U8182" s="199">
        <v>0</v>
      </c>
    </row>
    <row r="8183" spans="9:21" x14ac:dyDescent="0.3">
      <c r="I8183" s="199">
        <v>0</v>
      </c>
      <c r="J8183" s="199">
        <v>0</v>
      </c>
      <c r="K8183" s="199" t="e">
        <f ca="1"/>
        <v>#NAME?</v>
      </c>
      <c r="T8183" s="199">
        <v>0</v>
      </c>
      <c r="U8183" s="199">
        <v>0</v>
      </c>
    </row>
    <row r="8184" spans="9:21" x14ac:dyDescent="0.3">
      <c r="I8184" s="199">
        <v>0</v>
      </c>
      <c r="J8184" s="199">
        <v>0</v>
      </c>
      <c r="K8184" s="199" t="e">
        <f ca="1"/>
        <v>#NAME?</v>
      </c>
      <c r="T8184" s="199">
        <v>0</v>
      </c>
      <c r="U8184" s="199">
        <v>0</v>
      </c>
    </row>
    <row r="8185" spans="9:21" x14ac:dyDescent="0.3">
      <c r="I8185" s="199">
        <v>0</v>
      </c>
      <c r="J8185" s="199">
        <v>0</v>
      </c>
      <c r="K8185" s="199" t="e">
        <f ca="1"/>
        <v>#NAME?</v>
      </c>
      <c r="T8185" s="199">
        <v>0</v>
      </c>
      <c r="U8185" s="199">
        <v>0</v>
      </c>
    </row>
    <row r="8186" spans="9:21" x14ac:dyDescent="0.3">
      <c r="I8186" s="199">
        <v>0</v>
      </c>
      <c r="J8186" s="199">
        <v>0</v>
      </c>
      <c r="K8186" s="199" t="e">
        <f ca="1"/>
        <v>#NAME?</v>
      </c>
      <c r="T8186" s="199">
        <v>0</v>
      </c>
      <c r="U8186" s="199">
        <v>0</v>
      </c>
    </row>
    <row r="8187" spans="9:21" x14ac:dyDescent="0.3">
      <c r="I8187" s="199">
        <v>0</v>
      </c>
      <c r="J8187" s="199">
        <v>0</v>
      </c>
      <c r="K8187" s="199" t="e">
        <f ca="1"/>
        <v>#NAME?</v>
      </c>
      <c r="T8187" s="199">
        <v>0</v>
      </c>
      <c r="U8187" s="199">
        <v>0</v>
      </c>
    </row>
    <row r="8188" spans="9:21" x14ac:dyDescent="0.3">
      <c r="I8188" s="199">
        <v>0</v>
      </c>
      <c r="J8188" s="199">
        <v>0</v>
      </c>
      <c r="K8188" s="199" t="e">
        <f ca="1"/>
        <v>#NAME?</v>
      </c>
      <c r="T8188" s="199">
        <v>0</v>
      </c>
      <c r="U8188" s="199">
        <v>0</v>
      </c>
    </row>
    <row r="8189" spans="9:21" x14ac:dyDescent="0.3">
      <c r="I8189" s="199">
        <v>0</v>
      </c>
      <c r="J8189" s="199">
        <v>0</v>
      </c>
      <c r="K8189" s="199" t="e">
        <f ca="1"/>
        <v>#NAME?</v>
      </c>
      <c r="T8189" s="199">
        <v>0</v>
      </c>
      <c r="U8189" s="199">
        <v>0</v>
      </c>
    </row>
    <row r="8190" spans="9:21" x14ac:dyDescent="0.3">
      <c r="I8190" s="199">
        <v>0</v>
      </c>
      <c r="J8190" s="199">
        <v>0</v>
      </c>
      <c r="K8190" s="199" t="e">
        <f ca="1"/>
        <v>#NAME?</v>
      </c>
      <c r="T8190" s="199">
        <v>0</v>
      </c>
      <c r="U8190" s="199">
        <v>0</v>
      </c>
    </row>
    <row r="8191" spans="9:21" x14ac:dyDescent="0.3">
      <c r="I8191" s="199">
        <v>0</v>
      </c>
      <c r="J8191" s="199">
        <v>0</v>
      </c>
      <c r="K8191" s="199" t="e">
        <f ca="1"/>
        <v>#NAME?</v>
      </c>
      <c r="T8191" s="199">
        <v>0</v>
      </c>
      <c r="U8191" s="199">
        <v>0</v>
      </c>
    </row>
    <row r="8192" spans="9:21" x14ac:dyDescent="0.3">
      <c r="I8192" s="199">
        <v>0</v>
      </c>
      <c r="J8192" s="199">
        <v>0</v>
      </c>
      <c r="K8192" s="199" t="e">
        <f ca="1"/>
        <v>#NAME?</v>
      </c>
      <c r="T8192" s="199">
        <v>0</v>
      </c>
      <c r="U8192" s="199">
        <v>0</v>
      </c>
    </row>
    <row r="8193" spans="9:21" x14ac:dyDescent="0.3">
      <c r="I8193" s="199">
        <v>0</v>
      </c>
      <c r="J8193" s="199">
        <v>0</v>
      </c>
      <c r="K8193" s="199" t="e">
        <f ca="1"/>
        <v>#NAME?</v>
      </c>
      <c r="T8193" s="199">
        <v>0</v>
      </c>
      <c r="U8193" s="199">
        <v>0</v>
      </c>
    </row>
    <row r="8194" spans="9:21" x14ac:dyDescent="0.3">
      <c r="I8194" s="199">
        <v>0</v>
      </c>
      <c r="J8194" s="199">
        <v>0</v>
      </c>
      <c r="K8194" s="199" t="e">
        <f ca="1"/>
        <v>#NAME?</v>
      </c>
      <c r="T8194" s="199">
        <v>0</v>
      </c>
      <c r="U8194" s="199">
        <v>0</v>
      </c>
    </row>
    <row r="8195" spans="9:21" x14ac:dyDescent="0.3">
      <c r="I8195" s="199">
        <v>0</v>
      </c>
      <c r="J8195" s="199">
        <v>0</v>
      </c>
      <c r="K8195" s="199" t="e">
        <f ca="1"/>
        <v>#NAME?</v>
      </c>
      <c r="T8195" s="199">
        <v>0</v>
      </c>
      <c r="U8195" s="199">
        <v>0</v>
      </c>
    </row>
    <row r="8196" spans="9:21" x14ac:dyDescent="0.3">
      <c r="I8196" s="199">
        <v>0</v>
      </c>
      <c r="J8196" s="199">
        <v>0</v>
      </c>
      <c r="K8196" s="199" t="e">
        <f ca="1"/>
        <v>#NAME?</v>
      </c>
      <c r="T8196" s="199">
        <v>0</v>
      </c>
      <c r="U8196" s="199">
        <v>0</v>
      </c>
    </row>
    <row r="8197" spans="9:21" x14ac:dyDescent="0.3">
      <c r="I8197" s="199">
        <v>0</v>
      </c>
      <c r="J8197" s="199">
        <v>0</v>
      </c>
      <c r="K8197" s="199" t="e">
        <f ca="1"/>
        <v>#NAME?</v>
      </c>
      <c r="T8197" s="199">
        <v>0</v>
      </c>
      <c r="U8197" s="199">
        <v>0</v>
      </c>
    </row>
    <row r="8198" spans="9:21" x14ac:dyDescent="0.3">
      <c r="I8198" s="199">
        <v>0</v>
      </c>
      <c r="J8198" s="199">
        <v>0</v>
      </c>
      <c r="K8198" s="199" t="e">
        <f ca="1"/>
        <v>#NAME?</v>
      </c>
      <c r="T8198" s="199">
        <v>0</v>
      </c>
      <c r="U8198" s="199">
        <v>0</v>
      </c>
    </row>
    <row r="8199" spans="9:21" x14ac:dyDescent="0.3">
      <c r="I8199" s="199">
        <v>0</v>
      </c>
      <c r="J8199" s="199">
        <v>0</v>
      </c>
      <c r="K8199" s="199" t="e">
        <f ca="1"/>
        <v>#NAME?</v>
      </c>
      <c r="T8199" s="199">
        <v>0</v>
      </c>
      <c r="U8199" s="199">
        <v>0</v>
      </c>
    </row>
    <row r="8200" spans="9:21" x14ac:dyDescent="0.3">
      <c r="I8200" s="199">
        <v>0</v>
      </c>
      <c r="J8200" s="199">
        <v>0</v>
      </c>
      <c r="K8200" s="199" t="e">
        <f ca="1"/>
        <v>#NAME?</v>
      </c>
      <c r="T8200" s="199">
        <v>0</v>
      </c>
      <c r="U8200" s="199">
        <v>0</v>
      </c>
    </row>
    <row r="8201" spans="9:21" x14ac:dyDescent="0.3">
      <c r="I8201" s="199">
        <v>0</v>
      </c>
      <c r="J8201" s="199">
        <v>0</v>
      </c>
      <c r="K8201" s="199" t="e">
        <f ca="1"/>
        <v>#NAME?</v>
      </c>
      <c r="T8201" s="199">
        <v>0</v>
      </c>
      <c r="U8201" s="199">
        <v>0</v>
      </c>
    </row>
    <row r="8202" spans="9:21" x14ac:dyDescent="0.3">
      <c r="I8202" s="199">
        <v>0</v>
      </c>
      <c r="J8202" s="199">
        <v>0</v>
      </c>
      <c r="K8202" s="199" t="e">
        <f ca="1"/>
        <v>#NAME?</v>
      </c>
      <c r="T8202" s="199">
        <v>0</v>
      </c>
      <c r="U8202" s="199">
        <v>0</v>
      </c>
    </row>
    <row r="8203" spans="9:21" x14ac:dyDescent="0.3">
      <c r="I8203" s="199">
        <v>590946.90761156578</v>
      </c>
      <c r="J8203" s="199">
        <v>0</v>
      </c>
      <c r="K8203" s="199" t="e">
        <f ca="1"/>
        <v>#NAME?</v>
      </c>
      <c r="T8203" s="199">
        <v>590946.90761156578</v>
      </c>
      <c r="U8203" s="199">
        <v>0</v>
      </c>
    </row>
    <row r="8204" spans="9:21" x14ac:dyDescent="0.3">
      <c r="I8204" s="199">
        <v>0</v>
      </c>
      <c r="J8204" s="199">
        <v>0</v>
      </c>
      <c r="K8204" s="199" t="e">
        <f ca="1"/>
        <v>#NAME?</v>
      </c>
      <c r="T8204" s="199">
        <v>0</v>
      </c>
      <c r="U8204" s="199">
        <v>0</v>
      </c>
    </row>
    <row r="8205" spans="9:21" x14ac:dyDescent="0.3">
      <c r="I8205" s="199">
        <v>0</v>
      </c>
      <c r="J8205" s="199">
        <v>0</v>
      </c>
      <c r="K8205" s="199" t="e">
        <f ca="1"/>
        <v>#NAME?</v>
      </c>
      <c r="T8205" s="199">
        <v>0</v>
      </c>
      <c r="U8205" s="199">
        <v>0</v>
      </c>
    </row>
    <row r="8206" spans="9:21" x14ac:dyDescent="0.3">
      <c r="I8206" s="199">
        <v>0</v>
      </c>
      <c r="J8206" s="199">
        <v>0</v>
      </c>
      <c r="K8206" s="199" t="e">
        <f ca="1"/>
        <v>#NAME?</v>
      </c>
      <c r="T8206" s="199">
        <v>0</v>
      </c>
      <c r="U8206" s="199">
        <v>0</v>
      </c>
    </row>
    <row r="8207" spans="9:21" x14ac:dyDescent="0.3">
      <c r="I8207" s="199">
        <v>0</v>
      </c>
      <c r="J8207" s="199">
        <v>0</v>
      </c>
      <c r="K8207" s="199" t="e">
        <f ca="1"/>
        <v>#NAME?</v>
      </c>
      <c r="T8207" s="199">
        <v>0</v>
      </c>
      <c r="U8207" s="199">
        <v>0</v>
      </c>
    </row>
    <row r="8208" spans="9:21" x14ac:dyDescent="0.3">
      <c r="I8208" s="199">
        <v>0</v>
      </c>
      <c r="J8208" s="199">
        <v>0</v>
      </c>
      <c r="K8208" s="199" t="e">
        <f ca="1"/>
        <v>#NAME?</v>
      </c>
      <c r="T8208" s="199">
        <v>0</v>
      </c>
      <c r="U8208" s="199">
        <v>0</v>
      </c>
    </row>
    <row r="8209" spans="9:21" x14ac:dyDescent="0.3">
      <c r="I8209" s="199">
        <v>0</v>
      </c>
      <c r="J8209" s="199">
        <v>0</v>
      </c>
      <c r="K8209" s="199" t="e">
        <f ca="1"/>
        <v>#NAME?</v>
      </c>
      <c r="T8209" s="199">
        <v>0</v>
      </c>
      <c r="U8209" s="199">
        <v>0</v>
      </c>
    </row>
    <row r="8210" spans="9:21" x14ac:dyDescent="0.3">
      <c r="I8210" s="199">
        <v>0</v>
      </c>
      <c r="J8210" s="199">
        <v>0</v>
      </c>
      <c r="K8210" s="199" t="e">
        <f ca="1"/>
        <v>#NAME?</v>
      </c>
      <c r="T8210" s="199">
        <v>0</v>
      </c>
      <c r="U8210" s="199">
        <v>0</v>
      </c>
    </row>
    <row r="8211" spans="9:21" x14ac:dyDescent="0.3">
      <c r="I8211" s="199">
        <v>0</v>
      </c>
      <c r="J8211" s="199">
        <v>0</v>
      </c>
      <c r="K8211" s="199" t="e">
        <f ca="1"/>
        <v>#NAME?</v>
      </c>
      <c r="T8211" s="199">
        <v>0</v>
      </c>
      <c r="U8211" s="199">
        <v>0</v>
      </c>
    </row>
    <row r="8212" spans="9:21" x14ac:dyDescent="0.3">
      <c r="I8212" s="199">
        <v>0</v>
      </c>
      <c r="J8212" s="199">
        <v>0</v>
      </c>
      <c r="K8212" s="199" t="e">
        <f ca="1"/>
        <v>#NAME?</v>
      </c>
      <c r="T8212" s="199">
        <v>0</v>
      </c>
      <c r="U8212" s="199">
        <v>0</v>
      </c>
    </row>
    <row r="8213" spans="9:21" x14ac:dyDescent="0.3">
      <c r="I8213" s="199">
        <v>0</v>
      </c>
      <c r="J8213" s="199">
        <v>0</v>
      </c>
      <c r="K8213" s="199" t="e">
        <f ca="1"/>
        <v>#NAME?</v>
      </c>
      <c r="T8213" s="199">
        <v>0</v>
      </c>
      <c r="U8213" s="199">
        <v>0</v>
      </c>
    </row>
    <row r="8214" spans="9:21" x14ac:dyDescent="0.3">
      <c r="I8214" s="199">
        <v>0</v>
      </c>
      <c r="J8214" s="199">
        <v>0</v>
      </c>
      <c r="K8214" s="199" t="e">
        <f ca="1"/>
        <v>#NAME?</v>
      </c>
      <c r="T8214" s="199">
        <v>0</v>
      </c>
      <c r="U8214" s="199">
        <v>0</v>
      </c>
    </row>
    <row r="8215" spans="9:21" x14ac:dyDescent="0.3">
      <c r="I8215" s="199">
        <v>0</v>
      </c>
      <c r="J8215" s="199">
        <v>0</v>
      </c>
      <c r="K8215" s="199" t="e">
        <f ca="1"/>
        <v>#NAME?</v>
      </c>
      <c r="T8215" s="199">
        <v>0</v>
      </c>
      <c r="U8215" s="199">
        <v>0</v>
      </c>
    </row>
    <row r="8216" spans="9:21" x14ac:dyDescent="0.3">
      <c r="I8216" s="199">
        <v>0</v>
      </c>
      <c r="J8216" s="199">
        <v>0</v>
      </c>
      <c r="K8216" s="199" t="e">
        <f ca="1"/>
        <v>#NAME?</v>
      </c>
      <c r="T8216" s="199">
        <v>0</v>
      </c>
      <c r="U8216" s="199">
        <v>0</v>
      </c>
    </row>
    <row r="8217" spans="9:21" x14ac:dyDescent="0.3">
      <c r="I8217" s="199">
        <v>0</v>
      </c>
      <c r="J8217" s="199">
        <v>0</v>
      </c>
      <c r="K8217" s="199" t="e">
        <f ca="1"/>
        <v>#NAME?</v>
      </c>
      <c r="T8217" s="199">
        <v>0</v>
      </c>
      <c r="U8217" s="199">
        <v>0</v>
      </c>
    </row>
    <row r="8218" spans="9:21" x14ac:dyDescent="0.3">
      <c r="I8218" s="199">
        <v>0</v>
      </c>
      <c r="J8218" s="199">
        <v>0</v>
      </c>
      <c r="K8218" s="199" t="e">
        <f ca="1"/>
        <v>#NAME?</v>
      </c>
      <c r="T8218" s="199">
        <v>0</v>
      </c>
      <c r="U8218" s="199">
        <v>0</v>
      </c>
    </row>
    <row r="8219" spans="9:21" x14ac:dyDescent="0.3">
      <c r="I8219" s="199">
        <v>0</v>
      </c>
      <c r="J8219" s="199">
        <v>0</v>
      </c>
      <c r="K8219" s="199" t="e">
        <f ca="1"/>
        <v>#NAME?</v>
      </c>
      <c r="T8219" s="199">
        <v>0</v>
      </c>
      <c r="U8219" s="199">
        <v>0</v>
      </c>
    </row>
    <row r="8220" spans="9:21" x14ac:dyDescent="0.3">
      <c r="I8220" s="199">
        <v>0</v>
      </c>
      <c r="J8220" s="199">
        <v>0</v>
      </c>
      <c r="K8220" s="199" t="e">
        <f ca="1"/>
        <v>#NAME?</v>
      </c>
      <c r="T8220" s="199">
        <v>0</v>
      </c>
      <c r="U8220" s="199">
        <v>10772.821914534068</v>
      </c>
    </row>
    <row r="8221" spans="9:21" x14ac:dyDescent="0.3">
      <c r="I8221" s="199">
        <v>0</v>
      </c>
      <c r="J8221" s="199">
        <v>0</v>
      </c>
      <c r="K8221" s="199" t="e">
        <f ca="1"/>
        <v>#NAME?</v>
      </c>
      <c r="T8221" s="199">
        <v>0</v>
      </c>
      <c r="U8221" s="199">
        <v>0</v>
      </c>
    </row>
    <row r="8222" spans="9:21" x14ac:dyDescent="0.3">
      <c r="I8222" s="199">
        <v>0</v>
      </c>
      <c r="J8222" s="199">
        <v>0</v>
      </c>
      <c r="K8222" s="199" t="e">
        <f ca="1"/>
        <v>#NAME?</v>
      </c>
      <c r="T8222" s="199">
        <v>0</v>
      </c>
      <c r="U8222" s="199">
        <v>0</v>
      </c>
    </row>
    <row r="8223" spans="9:21" x14ac:dyDescent="0.3">
      <c r="I8223" s="199">
        <v>0</v>
      </c>
      <c r="J8223" s="199">
        <v>0</v>
      </c>
      <c r="K8223" s="199" t="e">
        <f ca="1"/>
        <v>#NAME?</v>
      </c>
      <c r="T8223" s="199">
        <v>0</v>
      </c>
      <c r="U8223" s="199">
        <v>0</v>
      </c>
    </row>
    <row r="8224" spans="9:21" x14ac:dyDescent="0.3">
      <c r="I8224" s="199">
        <v>0</v>
      </c>
      <c r="J8224" s="199">
        <v>0</v>
      </c>
      <c r="K8224" s="199" t="e">
        <f ca="1"/>
        <v>#NAME?</v>
      </c>
      <c r="T8224" s="199">
        <v>0</v>
      </c>
      <c r="U8224" s="199">
        <v>0</v>
      </c>
    </row>
    <row r="8225" spans="9:21" x14ac:dyDescent="0.3">
      <c r="I8225" s="199">
        <v>0</v>
      </c>
      <c r="J8225" s="199">
        <v>0</v>
      </c>
      <c r="K8225" s="199" t="e">
        <f ca="1"/>
        <v>#NAME?</v>
      </c>
      <c r="T8225" s="199">
        <v>0</v>
      </c>
      <c r="U8225" s="199">
        <v>113159.46527535717</v>
      </c>
    </row>
    <row r="8226" spans="9:21" x14ac:dyDescent="0.3">
      <c r="I8226" s="199">
        <v>0</v>
      </c>
      <c r="J8226" s="199">
        <v>0</v>
      </c>
      <c r="K8226" s="199" t="e">
        <f ca="1"/>
        <v>#NAME?</v>
      </c>
      <c r="T8226" s="199">
        <v>0</v>
      </c>
      <c r="U8226" s="199">
        <v>0</v>
      </c>
    </row>
    <row r="8227" spans="9:21" x14ac:dyDescent="0.3">
      <c r="I8227" s="199">
        <v>0</v>
      </c>
      <c r="J8227" s="199">
        <v>0</v>
      </c>
      <c r="K8227" s="199" t="e">
        <f ca="1"/>
        <v>#NAME?</v>
      </c>
      <c r="T8227" s="199">
        <v>0</v>
      </c>
      <c r="U8227" s="199">
        <v>0</v>
      </c>
    </row>
    <row r="8228" spans="9:21" x14ac:dyDescent="0.3">
      <c r="I8228" s="199">
        <v>215228.9017135101</v>
      </c>
      <c r="J8228" s="199">
        <v>0</v>
      </c>
      <c r="K8228" s="199" t="e">
        <f ca="1"/>
        <v>#NAME?</v>
      </c>
      <c r="T8228" s="199">
        <v>215228.9017135101</v>
      </c>
      <c r="U8228" s="199">
        <v>0</v>
      </c>
    </row>
    <row r="8229" spans="9:21" x14ac:dyDescent="0.3">
      <c r="I8229" s="199">
        <v>0</v>
      </c>
      <c r="J8229" s="199">
        <v>0</v>
      </c>
      <c r="K8229" s="199" t="e">
        <f ca="1"/>
        <v>#NAME?</v>
      </c>
      <c r="T8229" s="199">
        <v>0</v>
      </c>
      <c r="U8229" s="199">
        <v>0</v>
      </c>
    </row>
    <row r="8230" spans="9:21" x14ac:dyDescent="0.3">
      <c r="I8230" s="199">
        <v>0</v>
      </c>
      <c r="J8230" s="199">
        <v>0</v>
      </c>
      <c r="K8230" s="199" t="e">
        <f ca="1"/>
        <v>#NAME?</v>
      </c>
      <c r="T8230" s="199">
        <v>0</v>
      </c>
      <c r="U8230" s="199">
        <v>0</v>
      </c>
    </row>
    <row r="8231" spans="9:21" x14ac:dyDescent="0.3">
      <c r="I8231" s="199">
        <v>0</v>
      </c>
      <c r="J8231" s="199">
        <v>0</v>
      </c>
      <c r="K8231" s="199" t="e">
        <f ca="1"/>
        <v>#NAME?</v>
      </c>
      <c r="T8231" s="199">
        <v>0</v>
      </c>
      <c r="U8231" s="199">
        <v>0</v>
      </c>
    </row>
    <row r="8232" spans="9:21" x14ac:dyDescent="0.3">
      <c r="I8232" s="199">
        <v>0</v>
      </c>
      <c r="J8232" s="199">
        <v>0</v>
      </c>
      <c r="K8232" s="199" t="e">
        <f ca="1"/>
        <v>#NAME?</v>
      </c>
      <c r="T8232" s="199">
        <v>0</v>
      </c>
      <c r="U8232" s="199">
        <v>0</v>
      </c>
    </row>
    <row r="8233" spans="9:21" x14ac:dyDescent="0.3">
      <c r="I8233" s="199">
        <v>0</v>
      </c>
      <c r="J8233" s="199">
        <v>0</v>
      </c>
      <c r="K8233" s="199" t="e">
        <f ca="1"/>
        <v>#NAME?</v>
      </c>
      <c r="T8233" s="199">
        <v>0</v>
      </c>
      <c r="U8233" s="199">
        <v>0</v>
      </c>
    </row>
    <row r="8234" spans="9:21" x14ac:dyDescent="0.3">
      <c r="I8234" s="199">
        <v>0</v>
      </c>
      <c r="J8234" s="199">
        <v>0</v>
      </c>
      <c r="K8234" s="199" t="e">
        <f ca="1"/>
        <v>#NAME?</v>
      </c>
      <c r="T8234" s="199">
        <v>0</v>
      </c>
      <c r="U8234" s="199">
        <v>0</v>
      </c>
    </row>
    <row r="8235" spans="9:21" x14ac:dyDescent="0.3">
      <c r="I8235" s="199">
        <v>0</v>
      </c>
      <c r="J8235" s="199">
        <v>0</v>
      </c>
      <c r="K8235" s="199" t="e">
        <f ca="1"/>
        <v>#NAME?</v>
      </c>
      <c r="T8235" s="199">
        <v>0</v>
      </c>
      <c r="U8235" s="199">
        <v>0</v>
      </c>
    </row>
    <row r="8236" spans="9:21" x14ac:dyDescent="0.3">
      <c r="I8236" s="199">
        <v>0</v>
      </c>
      <c r="J8236" s="199">
        <v>0</v>
      </c>
      <c r="K8236" s="199" t="e">
        <f ca="1"/>
        <v>#NAME?</v>
      </c>
      <c r="T8236" s="199">
        <v>0</v>
      </c>
      <c r="U8236" s="199">
        <v>0</v>
      </c>
    </row>
    <row r="8237" spans="9:21" x14ac:dyDescent="0.3">
      <c r="I8237" s="199">
        <v>0</v>
      </c>
      <c r="J8237" s="199">
        <v>0</v>
      </c>
      <c r="K8237" s="199" t="e">
        <f ca="1"/>
        <v>#NAME?</v>
      </c>
      <c r="T8237" s="199">
        <v>0</v>
      </c>
      <c r="U8237" s="199">
        <v>0</v>
      </c>
    </row>
    <row r="8238" spans="9:21" x14ac:dyDescent="0.3">
      <c r="I8238" s="199">
        <v>0</v>
      </c>
      <c r="J8238" s="199">
        <v>0</v>
      </c>
      <c r="K8238" s="199" t="e">
        <f ca="1"/>
        <v>#NAME?</v>
      </c>
      <c r="T8238" s="199">
        <v>0</v>
      </c>
      <c r="U8238" s="199">
        <v>0</v>
      </c>
    </row>
    <row r="8239" spans="9:21" x14ac:dyDescent="0.3">
      <c r="I8239" s="199">
        <v>0</v>
      </c>
      <c r="J8239" s="199">
        <v>0</v>
      </c>
      <c r="K8239" s="199" t="e">
        <f ca="1"/>
        <v>#NAME?</v>
      </c>
      <c r="T8239" s="199">
        <v>0</v>
      </c>
      <c r="U8239" s="199">
        <v>0</v>
      </c>
    </row>
    <row r="8240" spans="9:21" x14ac:dyDescent="0.3">
      <c r="I8240" s="199">
        <v>0</v>
      </c>
      <c r="J8240" s="199">
        <v>0</v>
      </c>
      <c r="K8240" s="199" t="e">
        <f ca="1"/>
        <v>#NAME?</v>
      </c>
      <c r="T8240" s="199">
        <v>0</v>
      </c>
      <c r="U8240" s="199">
        <v>0</v>
      </c>
    </row>
    <row r="8241" spans="9:21" x14ac:dyDescent="0.3">
      <c r="I8241" s="199">
        <v>0</v>
      </c>
      <c r="J8241" s="199">
        <v>0</v>
      </c>
      <c r="K8241" s="199" t="e">
        <f ca="1"/>
        <v>#NAME?</v>
      </c>
      <c r="T8241" s="199">
        <v>0</v>
      </c>
      <c r="U8241" s="199">
        <v>0</v>
      </c>
    </row>
    <row r="8242" spans="9:21" x14ac:dyDescent="0.3">
      <c r="I8242" s="199">
        <v>0</v>
      </c>
      <c r="J8242" s="199">
        <v>0</v>
      </c>
      <c r="K8242" s="199" t="e">
        <f ca="1"/>
        <v>#NAME?</v>
      </c>
      <c r="T8242" s="199">
        <v>0</v>
      </c>
      <c r="U8242" s="199">
        <v>0</v>
      </c>
    </row>
    <row r="8243" spans="9:21" x14ac:dyDescent="0.3">
      <c r="I8243" s="199">
        <v>126332.99760581586</v>
      </c>
      <c r="J8243" s="199">
        <v>0</v>
      </c>
      <c r="K8243" s="199" t="e">
        <f ca="1"/>
        <v>#NAME?</v>
      </c>
      <c r="T8243" s="199">
        <v>126332.99760581586</v>
      </c>
      <c r="U8243" s="199">
        <v>50549.320570581651</v>
      </c>
    </row>
    <row r="8244" spans="9:21" x14ac:dyDescent="0.3">
      <c r="I8244" s="199">
        <v>0</v>
      </c>
      <c r="J8244" s="199">
        <v>0</v>
      </c>
      <c r="K8244" s="199" t="e">
        <f ca="1"/>
        <v>#NAME?</v>
      </c>
      <c r="T8244" s="199">
        <v>0</v>
      </c>
      <c r="U8244" s="199">
        <v>0</v>
      </c>
    </row>
    <row r="8245" spans="9:21" x14ac:dyDescent="0.3">
      <c r="I8245" s="199">
        <v>0</v>
      </c>
      <c r="J8245" s="199">
        <v>0</v>
      </c>
      <c r="K8245" s="199" t="e">
        <f ca="1"/>
        <v>#NAME?</v>
      </c>
      <c r="T8245" s="199">
        <v>0</v>
      </c>
      <c r="U8245" s="199">
        <v>108330.92018818269</v>
      </c>
    </row>
    <row r="8246" spans="9:21" x14ac:dyDescent="0.3">
      <c r="I8246" s="199">
        <v>0</v>
      </c>
      <c r="J8246" s="199">
        <v>0</v>
      </c>
      <c r="K8246" s="199" t="e">
        <f ca="1"/>
        <v>#NAME?</v>
      </c>
      <c r="T8246" s="199">
        <v>0</v>
      </c>
      <c r="U8246" s="199">
        <v>0</v>
      </c>
    </row>
    <row r="8247" spans="9:21" x14ac:dyDescent="0.3">
      <c r="I8247" s="199">
        <v>0</v>
      </c>
      <c r="J8247" s="199">
        <v>0</v>
      </c>
      <c r="K8247" s="199" t="e">
        <f ca="1"/>
        <v>#NAME?</v>
      </c>
      <c r="T8247" s="199">
        <v>0</v>
      </c>
      <c r="U8247" s="199">
        <v>0</v>
      </c>
    </row>
    <row r="8248" spans="9:21" x14ac:dyDescent="0.3">
      <c r="I8248" s="199">
        <v>0</v>
      </c>
      <c r="J8248" s="199">
        <v>0</v>
      </c>
      <c r="K8248" s="199" t="e">
        <f ca="1"/>
        <v>#NAME?</v>
      </c>
      <c r="T8248" s="199">
        <v>0</v>
      </c>
      <c r="U8248" s="199">
        <v>0</v>
      </c>
    </row>
    <row r="8249" spans="9:21" x14ac:dyDescent="0.3">
      <c r="I8249" s="199">
        <v>0</v>
      </c>
      <c r="J8249" s="199">
        <v>0</v>
      </c>
      <c r="K8249" s="199" t="e">
        <f ca="1"/>
        <v>#NAME?</v>
      </c>
      <c r="T8249" s="199">
        <v>0</v>
      </c>
      <c r="U8249" s="199">
        <v>0</v>
      </c>
    </row>
    <row r="8250" spans="9:21" x14ac:dyDescent="0.3">
      <c r="I8250" s="199">
        <v>0</v>
      </c>
      <c r="J8250" s="199">
        <v>0</v>
      </c>
      <c r="K8250" s="199" t="e">
        <f ca="1"/>
        <v>#NAME?</v>
      </c>
      <c r="T8250" s="199">
        <v>0</v>
      </c>
      <c r="U8250" s="199">
        <v>0</v>
      </c>
    </row>
    <row r="8251" spans="9:21" x14ac:dyDescent="0.3">
      <c r="I8251" s="199">
        <v>0</v>
      </c>
      <c r="J8251" s="199">
        <v>0</v>
      </c>
      <c r="K8251" s="199" t="e">
        <f ca="1"/>
        <v>#NAME?</v>
      </c>
      <c r="T8251" s="199">
        <v>0</v>
      </c>
      <c r="U8251" s="199">
        <v>0</v>
      </c>
    </row>
    <row r="8252" spans="9:21" x14ac:dyDescent="0.3">
      <c r="I8252" s="199">
        <v>0</v>
      </c>
      <c r="J8252" s="199">
        <v>0</v>
      </c>
      <c r="K8252" s="199" t="e">
        <f ca="1"/>
        <v>#NAME?</v>
      </c>
      <c r="T8252" s="199">
        <v>0</v>
      </c>
      <c r="U8252" s="199">
        <v>0</v>
      </c>
    </row>
    <row r="8253" spans="9:21" x14ac:dyDescent="0.3">
      <c r="I8253" s="199">
        <v>0</v>
      </c>
      <c r="J8253" s="199">
        <v>0</v>
      </c>
      <c r="K8253" s="199" t="e">
        <f ca="1"/>
        <v>#NAME?</v>
      </c>
      <c r="T8253" s="199">
        <v>0</v>
      </c>
      <c r="U8253" s="199">
        <v>0</v>
      </c>
    </row>
    <row r="8254" spans="9:21" x14ac:dyDescent="0.3">
      <c r="I8254" s="199">
        <v>0</v>
      </c>
      <c r="J8254" s="199">
        <v>0</v>
      </c>
      <c r="K8254" s="199" t="e">
        <f ca="1"/>
        <v>#NAME?</v>
      </c>
      <c r="T8254" s="199">
        <v>0</v>
      </c>
      <c r="U8254" s="199">
        <v>0</v>
      </c>
    </row>
    <row r="8255" spans="9:21" x14ac:dyDescent="0.3">
      <c r="I8255" s="199">
        <v>0</v>
      </c>
      <c r="J8255" s="199">
        <v>0</v>
      </c>
      <c r="K8255" s="199" t="e">
        <f ca="1"/>
        <v>#NAME?</v>
      </c>
      <c r="T8255" s="199">
        <v>0</v>
      </c>
      <c r="U8255" s="199">
        <v>0</v>
      </c>
    </row>
    <row r="8256" spans="9:21" x14ac:dyDescent="0.3">
      <c r="I8256" s="199">
        <v>0</v>
      </c>
      <c r="J8256" s="199">
        <v>0</v>
      </c>
      <c r="K8256" s="199" t="e">
        <f ca="1"/>
        <v>#NAME?</v>
      </c>
      <c r="T8256" s="199">
        <v>0</v>
      </c>
      <c r="U8256" s="199">
        <v>0</v>
      </c>
    </row>
    <row r="8257" spans="9:21" x14ac:dyDescent="0.3">
      <c r="I8257" s="199">
        <v>0</v>
      </c>
      <c r="J8257" s="199">
        <v>0</v>
      </c>
      <c r="K8257" s="199" t="e">
        <f ca="1"/>
        <v>#NAME?</v>
      </c>
      <c r="T8257" s="199">
        <v>0</v>
      </c>
      <c r="U8257" s="199">
        <v>0</v>
      </c>
    </row>
    <row r="8258" spans="9:21" x14ac:dyDescent="0.3">
      <c r="I8258" s="199">
        <v>0</v>
      </c>
      <c r="J8258" s="199">
        <v>0</v>
      </c>
      <c r="K8258" s="199" t="e">
        <f ca="1"/>
        <v>#NAME?</v>
      </c>
      <c r="T8258" s="199">
        <v>0</v>
      </c>
      <c r="U8258" s="199">
        <v>0</v>
      </c>
    </row>
    <row r="8259" spans="9:21" x14ac:dyDescent="0.3">
      <c r="I8259" s="199">
        <v>0</v>
      </c>
      <c r="J8259" s="199">
        <v>0</v>
      </c>
      <c r="K8259" s="199" t="e">
        <f ca="1"/>
        <v>#NAME?</v>
      </c>
      <c r="T8259" s="199">
        <v>0</v>
      </c>
      <c r="U8259" s="199">
        <v>0</v>
      </c>
    </row>
    <row r="8260" spans="9:21" x14ac:dyDescent="0.3">
      <c r="I8260" s="199">
        <v>0</v>
      </c>
      <c r="J8260" s="199">
        <v>0</v>
      </c>
      <c r="K8260" s="199" t="e">
        <f ca="1"/>
        <v>#NAME?</v>
      </c>
      <c r="T8260" s="199">
        <v>0</v>
      </c>
      <c r="U8260" s="199">
        <v>0</v>
      </c>
    </row>
    <row r="8261" spans="9:21" x14ac:dyDescent="0.3">
      <c r="I8261" s="199">
        <v>0</v>
      </c>
      <c r="J8261" s="199">
        <v>0</v>
      </c>
      <c r="K8261" s="199" t="e">
        <f ca="1"/>
        <v>#NAME?</v>
      </c>
      <c r="T8261" s="199">
        <v>0</v>
      </c>
      <c r="U8261" s="199">
        <v>0</v>
      </c>
    </row>
    <row r="8262" spans="9:21" x14ac:dyDescent="0.3">
      <c r="I8262" s="199">
        <v>0</v>
      </c>
      <c r="J8262" s="199">
        <v>0</v>
      </c>
      <c r="K8262" s="199" t="e">
        <f ca="1"/>
        <v>#NAME?</v>
      </c>
      <c r="T8262" s="199">
        <v>0</v>
      </c>
      <c r="U8262" s="199">
        <v>0</v>
      </c>
    </row>
    <row r="8263" spans="9:21" x14ac:dyDescent="0.3">
      <c r="I8263" s="199">
        <v>0</v>
      </c>
      <c r="J8263" s="199">
        <v>0</v>
      </c>
      <c r="K8263" s="199" t="e">
        <f ca="1"/>
        <v>#NAME?</v>
      </c>
      <c r="T8263" s="199">
        <v>0</v>
      </c>
      <c r="U8263" s="199">
        <v>0</v>
      </c>
    </row>
    <row r="8264" spans="9:21" x14ac:dyDescent="0.3">
      <c r="I8264" s="199">
        <v>0</v>
      </c>
      <c r="J8264" s="199">
        <v>0</v>
      </c>
      <c r="K8264" s="199" t="e">
        <f ca="1"/>
        <v>#NAME?</v>
      </c>
      <c r="T8264" s="199">
        <v>0</v>
      </c>
      <c r="U8264" s="199">
        <v>0</v>
      </c>
    </row>
    <row r="8265" spans="9:21" x14ac:dyDescent="0.3">
      <c r="I8265" s="199">
        <v>0</v>
      </c>
      <c r="J8265" s="199">
        <v>0</v>
      </c>
      <c r="K8265" s="199" t="e">
        <f ca="1"/>
        <v>#NAME?</v>
      </c>
      <c r="T8265" s="199">
        <v>0</v>
      </c>
      <c r="U8265" s="199">
        <v>0</v>
      </c>
    </row>
    <row r="8266" spans="9:21" x14ac:dyDescent="0.3">
      <c r="I8266" s="199">
        <v>0</v>
      </c>
      <c r="J8266" s="199">
        <v>0</v>
      </c>
      <c r="K8266" s="199" t="e">
        <f ca="1"/>
        <v>#NAME?</v>
      </c>
      <c r="T8266" s="199">
        <v>0</v>
      </c>
      <c r="U8266" s="199">
        <v>0</v>
      </c>
    </row>
    <row r="8267" spans="9:21" x14ac:dyDescent="0.3">
      <c r="I8267" s="199">
        <v>0</v>
      </c>
      <c r="J8267" s="199">
        <v>0</v>
      </c>
      <c r="K8267" s="199" t="e">
        <f ca="1"/>
        <v>#NAME?</v>
      </c>
      <c r="T8267" s="199">
        <v>0</v>
      </c>
      <c r="U8267" s="199">
        <v>0</v>
      </c>
    </row>
    <row r="8268" spans="9:21" x14ac:dyDescent="0.3">
      <c r="I8268" s="199">
        <v>0</v>
      </c>
      <c r="J8268" s="199">
        <v>0</v>
      </c>
      <c r="K8268" s="199" t="e">
        <f ca="1"/>
        <v>#NAME?</v>
      </c>
      <c r="T8268" s="199">
        <v>0</v>
      </c>
      <c r="U8268" s="199">
        <v>0</v>
      </c>
    </row>
    <row r="8269" spans="9:21" x14ac:dyDescent="0.3">
      <c r="I8269" s="199">
        <v>0</v>
      </c>
      <c r="J8269" s="199">
        <v>0</v>
      </c>
      <c r="K8269" s="199" t="e">
        <f ca="1"/>
        <v>#NAME?</v>
      </c>
      <c r="T8269" s="199">
        <v>0</v>
      </c>
      <c r="U8269" s="199">
        <v>0</v>
      </c>
    </row>
    <row r="8270" spans="9:21" x14ac:dyDescent="0.3">
      <c r="I8270" s="199">
        <v>0</v>
      </c>
      <c r="J8270" s="199">
        <v>0</v>
      </c>
      <c r="K8270" s="199" t="e">
        <f ca="1"/>
        <v>#NAME?</v>
      </c>
      <c r="T8270" s="199">
        <v>0</v>
      </c>
      <c r="U8270" s="199">
        <v>0</v>
      </c>
    </row>
    <row r="8271" spans="9:21" x14ac:dyDescent="0.3">
      <c r="I8271" s="199">
        <v>0</v>
      </c>
      <c r="J8271" s="199">
        <v>0</v>
      </c>
      <c r="K8271" s="199" t="e">
        <f ca="1"/>
        <v>#NAME?</v>
      </c>
      <c r="T8271" s="199">
        <v>0</v>
      </c>
      <c r="U8271" s="199">
        <v>0</v>
      </c>
    </row>
    <row r="8272" spans="9:21" x14ac:dyDescent="0.3">
      <c r="I8272" s="199">
        <v>0</v>
      </c>
      <c r="J8272" s="199">
        <v>0</v>
      </c>
      <c r="K8272" s="199" t="e">
        <f ca="1"/>
        <v>#NAME?</v>
      </c>
      <c r="T8272" s="199">
        <v>0</v>
      </c>
      <c r="U8272" s="199">
        <v>0</v>
      </c>
    </row>
    <row r="8273" spans="9:21" x14ac:dyDescent="0.3">
      <c r="I8273" s="199">
        <v>0</v>
      </c>
      <c r="J8273" s="199">
        <v>0</v>
      </c>
      <c r="K8273" s="199" t="e">
        <f ca="1"/>
        <v>#NAME?</v>
      </c>
      <c r="T8273" s="199">
        <v>0</v>
      </c>
      <c r="U8273" s="199">
        <v>0</v>
      </c>
    </row>
    <row r="8274" spans="9:21" x14ac:dyDescent="0.3">
      <c r="I8274" s="199">
        <v>0</v>
      </c>
      <c r="J8274" s="199">
        <v>0</v>
      </c>
      <c r="K8274" s="199" t="e">
        <f ca="1"/>
        <v>#NAME?</v>
      </c>
      <c r="T8274" s="199">
        <v>0</v>
      </c>
      <c r="U8274" s="199">
        <v>0</v>
      </c>
    </row>
    <row r="8275" spans="9:21" x14ac:dyDescent="0.3">
      <c r="I8275" s="199">
        <v>0</v>
      </c>
      <c r="J8275" s="199">
        <v>0</v>
      </c>
      <c r="K8275" s="199" t="e">
        <f ca="1"/>
        <v>#NAME?</v>
      </c>
      <c r="T8275" s="199">
        <v>0</v>
      </c>
      <c r="U8275" s="199">
        <v>0</v>
      </c>
    </row>
    <row r="8276" spans="9:21" x14ac:dyDescent="0.3">
      <c r="I8276" s="199">
        <v>0</v>
      </c>
      <c r="J8276" s="199">
        <v>0</v>
      </c>
      <c r="K8276" s="199" t="e">
        <f ca="1"/>
        <v>#NAME?</v>
      </c>
      <c r="T8276" s="199">
        <v>0</v>
      </c>
      <c r="U8276" s="199">
        <v>0</v>
      </c>
    </row>
    <row r="8277" spans="9:21" x14ac:dyDescent="0.3">
      <c r="I8277" s="199">
        <v>0</v>
      </c>
      <c r="J8277" s="199">
        <v>0</v>
      </c>
      <c r="K8277" s="199" t="e">
        <f ca="1"/>
        <v>#NAME?</v>
      </c>
      <c r="T8277" s="199">
        <v>0</v>
      </c>
      <c r="U8277" s="199">
        <v>0</v>
      </c>
    </row>
    <row r="8278" spans="9:21" x14ac:dyDescent="0.3">
      <c r="I8278" s="199">
        <v>0</v>
      </c>
      <c r="J8278" s="199">
        <v>0</v>
      </c>
      <c r="K8278" s="199" t="e">
        <f ca="1"/>
        <v>#NAME?</v>
      </c>
      <c r="T8278" s="199">
        <v>0</v>
      </c>
      <c r="U8278" s="199">
        <v>0</v>
      </c>
    </row>
    <row r="8279" spans="9:21" x14ac:dyDescent="0.3">
      <c r="I8279" s="199">
        <v>0</v>
      </c>
      <c r="J8279" s="199">
        <v>0</v>
      </c>
      <c r="K8279" s="199" t="e">
        <f ca="1"/>
        <v>#NAME?</v>
      </c>
      <c r="T8279" s="199">
        <v>0</v>
      </c>
      <c r="U8279" s="199">
        <v>0</v>
      </c>
    </row>
    <row r="8280" spans="9:21" x14ac:dyDescent="0.3">
      <c r="I8280" s="199">
        <v>0</v>
      </c>
      <c r="J8280" s="199">
        <v>0</v>
      </c>
      <c r="K8280" s="199" t="e">
        <f ca="1"/>
        <v>#NAME?</v>
      </c>
      <c r="T8280" s="199">
        <v>0</v>
      </c>
      <c r="U8280" s="199">
        <v>0</v>
      </c>
    </row>
    <row r="8281" spans="9:21" x14ac:dyDescent="0.3">
      <c r="I8281" s="199">
        <v>0</v>
      </c>
      <c r="J8281" s="199">
        <v>0</v>
      </c>
      <c r="K8281" s="199" t="e">
        <f ca="1"/>
        <v>#NAME?</v>
      </c>
      <c r="T8281" s="199">
        <v>0</v>
      </c>
      <c r="U8281" s="199">
        <v>0</v>
      </c>
    </row>
    <row r="8282" spans="9:21" x14ac:dyDescent="0.3">
      <c r="I8282" s="199">
        <v>0</v>
      </c>
      <c r="J8282" s="199">
        <v>0</v>
      </c>
      <c r="K8282" s="199" t="e">
        <f ca="1"/>
        <v>#NAME?</v>
      </c>
      <c r="T8282" s="199">
        <v>0</v>
      </c>
      <c r="U8282" s="199">
        <v>0</v>
      </c>
    </row>
    <row r="8283" spans="9:21" x14ac:dyDescent="0.3">
      <c r="I8283" s="199">
        <v>0</v>
      </c>
      <c r="J8283" s="199">
        <v>0</v>
      </c>
      <c r="K8283" s="199" t="e">
        <f ca="1"/>
        <v>#NAME?</v>
      </c>
      <c r="T8283" s="199">
        <v>0</v>
      </c>
      <c r="U8283" s="199">
        <v>221314.21108514318</v>
      </c>
    </row>
    <row r="8284" spans="9:21" x14ac:dyDescent="0.3">
      <c r="I8284" s="199">
        <v>0</v>
      </c>
      <c r="J8284" s="199">
        <v>0</v>
      </c>
      <c r="K8284" s="199" t="e">
        <f ca="1"/>
        <v>#NAME?</v>
      </c>
      <c r="T8284" s="199">
        <v>0</v>
      </c>
      <c r="U8284" s="199">
        <v>0</v>
      </c>
    </row>
    <row r="8285" spans="9:21" x14ac:dyDescent="0.3">
      <c r="I8285" s="199">
        <v>0</v>
      </c>
      <c r="J8285" s="199">
        <v>0</v>
      </c>
      <c r="K8285" s="199" t="e">
        <f ca="1"/>
        <v>#NAME?</v>
      </c>
      <c r="T8285" s="199">
        <v>0</v>
      </c>
      <c r="U8285" s="199">
        <v>0</v>
      </c>
    </row>
    <row r="8286" spans="9:21" x14ac:dyDescent="0.3">
      <c r="I8286" s="199">
        <v>0</v>
      </c>
      <c r="J8286" s="199">
        <v>0</v>
      </c>
      <c r="K8286" s="199" t="e">
        <f ca="1"/>
        <v>#NAME?</v>
      </c>
      <c r="T8286" s="199">
        <v>0</v>
      </c>
      <c r="U8286" s="199">
        <v>0</v>
      </c>
    </row>
    <row r="8287" spans="9:21" x14ac:dyDescent="0.3">
      <c r="I8287" s="199">
        <v>0</v>
      </c>
      <c r="J8287" s="199">
        <v>0</v>
      </c>
      <c r="K8287" s="199" t="e">
        <f ca="1"/>
        <v>#NAME?</v>
      </c>
      <c r="T8287" s="199">
        <v>0</v>
      </c>
      <c r="U8287" s="199">
        <v>0</v>
      </c>
    </row>
    <row r="8288" spans="9:21" x14ac:dyDescent="0.3">
      <c r="I8288" s="199">
        <v>0</v>
      </c>
      <c r="J8288" s="199">
        <v>0</v>
      </c>
      <c r="K8288" s="199" t="e">
        <f ca="1"/>
        <v>#NAME?</v>
      </c>
      <c r="T8288" s="199">
        <v>0</v>
      </c>
      <c r="U8288" s="199">
        <v>0</v>
      </c>
    </row>
    <row r="8289" spans="9:21" x14ac:dyDescent="0.3">
      <c r="I8289" s="199">
        <v>0</v>
      </c>
      <c r="J8289" s="199">
        <v>0</v>
      </c>
      <c r="K8289" s="199" t="e">
        <f ca="1"/>
        <v>#NAME?</v>
      </c>
      <c r="T8289" s="199">
        <v>0</v>
      </c>
      <c r="U8289" s="199">
        <v>0</v>
      </c>
    </row>
    <row r="8290" spans="9:21" x14ac:dyDescent="0.3">
      <c r="I8290" s="199">
        <v>0</v>
      </c>
      <c r="J8290" s="199">
        <v>0</v>
      </c>
      <c r="K8290" s="199" t="e">
        <f ca="1"/>
        <v>#NAME?</v>
      </c>
      <c r="T8290" s="199">
        <v>0</v>
      </c>
      <c r="U8290" s="199">
        <v>0</v>
      </c>
    </row>
    <row r="8291" spans="9:21" x14ac:dyDescent="0.3">
      <c r="I8291" s="199">
        <v>0</v>
      </c>
      <c r="J8291" s="199">
        <v>0</v>
      </c>
      <c r="K8291" s="199" t="e">
        <f ca="1"/>
        <v>#NAME?</v>
      </c>
      <c r="T8291" s="199">
        <v>0</v>
      </c>
      <c r="U8291" s="199">
        <v>0</v>
      </c>
    </row>
    <row r="8292" spans="9:21" x14ac:dyDescent="0.3">
      <c r="I8292" s="199">
        <v>0</v>
      </c>
      <c r="J8292" s="199">
        <v>0</v>
      </c>
      <c r="K8292" s="199" t="e">
        <f ca="1"/>
        <v>#NAME?</v>
      </c>
      <c r="T8292" s="199">
        <v>0</v>
      </c>
      <c r="U8292" s="199">
        <v>0</v>
      </c>
    </row>
    <row r="8293" spans="9:21" x14ac:dyDescent="0.3">
      <c r="I8293" s="199">
        <v>0</v>
      </c>
      <c r="J8293" s="199">
        <v>0</v>
      </c>
      <c r="K8293" s="199" t="e">
        <f ca="1"/>
        <v>#NAME?</v>
      </c>
      <c r="T8293" s="199">
        <v>0</v>
      </c>
      <c r="U8293" s="199">
        <v>0</v>
      </c>
    </row>
    <row r="8294" spans="9:21" x14ac:dyDescent="0.3">
      <c r="I8294" s="199">
        <v>0</v>
      </c>
      <c r="J8294" s="199">
        <v>0</v>
      </c>
      <c r="K8294" s="199" t="e">
        <f ca="1"/>
        <v>#NAME?</v>
      </c>
      <c r="T8294" s="199">
        <v>0</v>
      </c>
      <c r="U8294" s="199">
        <v>0</v>
      </c>
    </row>
    <row r="8295" spans="9:21" x14ac:dyDescent="0.3">
      <c r="I8295" s="199">
        <v>0</v>
      </c>
      <c r="J8295" s="199">
        <v>0</v>
      </c>
      <c r="K8295" s="199" t="e">
        <f ca="1"/>
        <v>#NAME?</v>
      </c>
      <c r="T8295" s="199">
        <v>0</v>
      </c>
      <c r="U8295" s="199">
        <v>0</v>
      </c>
    </row>
    <row r="8296" spans="9:21" x14ac:dyDescent="0.3">
      <c r="I8296" s="199">
        <v>0</v>
      </c>
      <c r="J8296" s="199">
        <v>0</v>
      </c>
      <c r="K8296" s="199" t="e">
        <f ca="1"/>
        <v>#NAME?</v>
      </c>
      <c r="T8296" s="199">
        <v>0</v>
      </c>
      <c r="U8296" s="199">
        <v>0</v>
      </c>
    </row>
    <row r="8297" spans="9:21" x14ac:dyDescent="0.3">
      <c r="I8297" s="199">
        <v>0</v>
      </c>
      <c r="J8297" s="199">
        <v>0</v>
      </c>
      <c r="K8297" s="199" t="e">
        <f ca="1"/>
        <v>#NAME?</v>
      </c>
      <c r="T8297" s="199">
        <v>0</v>
      </c>
      <c r="U8297" s="199">
        <v>0</v>
      </c>
    </row>
    <row r="8298" spans="9:21" x14ac:dyDescent="0.3">
      <c r="I8298" s="199">
        <v>0</v>
      </c>
      <c r="J8298" s="199">
        <v>0</v>
      </c>
      <c r="K8298" s="199" t="e">
        <f ca="1"/>
        <v>#NAME?</v>
      </c>
      <c r="T8298" s="199">
        <v>0</v>
      </c>
      <c r="U8298" s="199">
        <v>0</v>
      </c>
    </row>
    <row r="8299" spans="9:21" x14ac:dyDescent="0.3">
      <c r="I8299" s="199">
        <v>0</v>
      </c>
      <c r="J8299" s="199">
        <v>0</v>
      </c>
      <c r="K8299" s="199" t="e">
        <f ca="1"/>
        <v>#NAME?</v>
      </c>
      <c r="T8299" s="199">
        <v>0</v>
      </c>
      <c r="U8299" s="199">
        <v>0</v>
      </c>
    </row>
    <row r="8300" spans="9:21" x14ac:dyDescent="0.3">
      <c r="I8300" s="199">
        <v>0</v>
      </c>
      <c r="J8300" s="199">
        <v>0</v>
      </c>
      <c r="K8300" s="199" t="e">
        <f ca="1"/>
        <v>#NAME?</v>
      </c>
      <c r="T8300" s="199">
        <v>0</v>
      </c>
      <c r="U8300" s="199">
        <v>0</v>
      </c>
    </row>
    <row r="8301" spans="9:21" x14ac:dyDescent="0.3">
      <c r="I8301" s="199">
        <v>0</v>
      </c>
      <c r="J8301" s="199">
        <v>0</v>
      </c>
      <c r="K8301" s="199" t="e">
        <f ca="1"/>
        <v>#NAME?</v>
      </c>
      <c r="T8301" s="199">
        <v>0</v>
      </c>
      <c r="U8301" s="199">
        <v>0</v>
      </c>
    </row>
    <row r="8302" spans="9:21" x14ac:dyDescent="0.3">
      <c r="I8302" s="199">
        <v>0</v>
      </c>
      <c r="J8302" s="199">
        <v>0</v>
      </c>
      <c r="K8302" s="199" t="e">
        <f ca="1"/>
        <v>#NAME?</v>
      </c>
      <c r="T8302" s="199">
        <v>0</v>
      </c>
      <c r="U8302" s="199">
        <v>0</v>
      </c>
    </row>
    <row r="8303" spans="9:21" x14ac:dyDescent="0.3">
      <c r="I8303" s="199">
        <v>0</v>
      </c>
      <c r="J8303" s="199">
        <v>0</v>
      </c>
      <c r="K8303" s="199" t="e">
        <f ca="1"/>
        <v>#NAME?</v>
      </c>
      <c r="T8303" s="199">
        <v>0</v>
      </c>
      <c r="U8303" s="199">
        <v>0</v>
      </c>
    </row>
    <row r="8304" spans="9:21" x14ac:dyDescent="0.3">
      <c r="I8304" s="199">
        <v>0</v>
      </c>
      <c r="J8304" s="199">
        <v>0</v>
      </c>
      <c r="K8304" s="199" t="e">
        <f ca="1"/>
        <v>#NAME?</v>
      </c>
      <c r="T8304" s="199">
        <v>0</v>
      </c>
      <c r="U8304" s="199">
        <v>0</v>
      </c>
    </row>
    <row r="8305" spans="9:21" x14ac:dyDescent="0.3">
      <c r="I8305" s="199">
        <v>0</v>
      </c>
      <c r="J8305" s="199">
        <v>0</v>
      </c>
      <c r="K8305" s="199" t="e">
        <f ca="1"/>
        <v>#NAME?</v>
      </c>
      <c r="T8305" s="199">
        <v>0</v>
      </c>
      <c r="U8305" s="199">
        <v>0</v>
      </c>
    </row>
    <row r="8306" spans="9:21" x14ac:dyDescent="0.3">
      <c r="I8306" s="199">
        <v>0</v>
      </c>
      <c r="J8306" s="199">
        <v>0</v>
      </c>
      <c r="K8306" s="199" t="e">
        <f ca="1"/>
        <v>#NAME?</v>
      </c>
      <c r="T8306" s="199">
        <v>0</v>
      </c>
      <c r="U8306" s="199">
        <v>0</v>
      </c>
    </row>
    <row r="8307" spans="9:21" x14ac:dyDescent="0.3">
      <c r="I8307" s="199">
        <v>0</v>
      </c>
      <c r="J8307" s="199">
        <v>0</v>
      </c>
      <c r="K8307" s="199" t="e">
        <f ca="1"/>
        <v>#NAME?</v>
      </c>
      <c r="T8307" s="199">
        <v>0</v>
      </c>
      <c r="U8307" s="199">
        <v>600000</v>
      </c>
    </row>
    <row r="8308" spans="9:21" x14ac:dyDescent="0.3">
      <c r="I8308" s="199">
        <v>0</v>
      </c>
      <c r="J8308" s="199">
        <v>0</v>
      </c>
      <c r="K8308" s="199" t="e">
        <f ca="1"/>
        <v>#NAME?</v>
      </c>
      <c r="T8308" s="199">
        <v>0</v>
      </c>
      <c r="U8308" s="199">
        <v>327139.10746506817</v>
      </c>
    </row>
    <row r="8309" spans="9:21" x14ac:dyDescent="0.3">
      <c r="I8309" s="199">
        <v>0</v>
      </c>
      <c r="J8309" s="199">
        <v>0</v>
      </c>
      <c r="K8309" s="199" t="e">
        <f ca="1"/>
        <v>#NAME?</v>
      </c>
      <c r="T8309" s="199">
        <v>0</v>
      </c>
      <c r="U8309" s="199">
        <v>0</v>
      </c>
    </row>
    <row r="8310" spans="9:21" x14ac:dyDescent="0.3">
      <c r="I8310" s="199">
        <v>0</v>
      </c>
      <c r="J8310" s="199">
        <v>0</v>
      </c>
      <c r="K8310" s="199" t="e">
        <f ca="1"/>
        <v>#NAME?</v>
      </c>
      <c r="T8310" s="199">
        <v>0</v>
      </c>
      <c r="U8310" s="199">
        <v>66324.232168944494</v>
      </c>
    </row>
    <row r="8311" spans="9:21" x14ac:dyDescent="0.3">
      <c r="I8311" s="199">
        <v>0</v>
      </c>
      <c r="J8311" s="199">
        <v>0</v>
      </c>
      <c r="K8311" s="199" t="e">
        <f ca="1"/>
        <v>#NAME?</v>
      </c>
      <c r="T8311" s="199">
        <v>0</v>
      </c>
      <c r="U8311" s="199">
        <v>0</v>
      </c>
    </row>
    <row r="8312" spans="9:21" x14ac:dyDescent="0.3">
      <c r="I8312" s="199">
        <v>0</v>
      </c>
      <c r="J8312" s="199">
        <v>0</v>
      </c>
      <c r="K8312" s="199" t="e">
        <f ca="1"/>
        <v>#NAME?</v>
      </c>
      <c r="T8312" s="199">
        <v>0</v>
      </c>
      <c r="U8312" s="199">
        <v>0</v>
      </c>
    </row>
    <row r="8313" spans="9:21" x14ac:dyDescent="0.3">
      <c r="I8313" s="199">
        <v>0</v>
      </c>
      <c r="J8313" s="199">
        <v>0</v>
      </c>
      <c r="K8313" s="199" t="e">
        <f ca="1"/>
        <v>#NAME?</v>
      </c>
      <c r="T8313" s="199">
        <v>0</v>
      </c>
      <c r="U8313" s="199">
        <v>0</v>
      </c>
    </row>
    <row r="8314" spans="9:21" x14ac:dyDescent="0.3">
      <c r="I8314" s="199">
        <v>0</v>
      </c>
      <c r="J8314" s="199">
        <v>0</v>
      </c>
      <c r="K8314" s="199" t="e">
        <f ca="1"/>
        <v>#NAME?</v>
      </c>
      <c r="T8314" s="199">
        <v>0</v>
      </c>
      <c r="U8314" s="199">
        <v>0</v>
      </c>
    </row>
    <row r="8315" spans="9:21" x14ac:dyDescent="0.3">
      <c r="I8315" s="199">
        <v>0</v>
      </c>
      <c r="J8315" s="199">
        <v>0</v>
      </c>
      <c r="K8315" s="199" t="e">
        <f ca="1"/>
        <v>#NAME?</v>
      </c>
      <c r="T8315" s="199">
        <v>0</v>
      </c>
      <c r="U8315" s="199">
        <v>0</v>
      </c>
    </row>
    <row r="8316" spans="9:21" x14ac:dyDescent="0.3">
      <c r="I8316" s="199">
        <v>0</v>
      </c>
      <c r="J8316" s="199">
        <v>0</v>
      </c>
      <c r="K8316" s="199" t="e">
        <f ca="1"/>
        <v>#NAME?</v>
      </c>
      <c r="T8316" s="199">
        <v>0</v>
      </c>
      <c r="U8316" s="199">
        <v>17414.562183496579</v>
      </c>
    </row>
    <row r="8317" spans="9:21" x14ac:dyDescent="0.3">
      <c r="I8317" s="199">
        <v>0</v>
      </c>
      <c r="J8317" s="199">
        <v>0</v>
      </c>
      <c r="K8317" s="199" t="e">
        <f ca="1"/>
        <v>#NAME?</v>
      </c>
      <c r="T8317" s="199">
        <v>0</v>
      </c>
      <c r="U8317" s="199">
        <v>0</v>
      </c>
    </row>
    <row r="8318" spans="9:21" x14ac:dyDescent="0.3">
      <c r="I8318" s="199">
        <v>0</v>
      </c>
      <c r="J8318" s="199">
        <v>0</v>
      </c>
      <c r="K8318" s="199" t="e">
        <f ca="1"/>
        <v>#NAME?</v>
      </c>
      <c r="T8318" s="199">
        <v>0</v>
      </c>
      <c r="U8318" s="199">
        <v>0</v>
      </c>
    </row>
    <row r="8319" spans="9:21" x14ac:dyDescent="0.3">
      <c r="I8319" s="199">
        <v>0</v>
      </c>
      <c r="J8319" s="199">
        <v>0</v>
      </c>
      <c r="K8319" s="199" t="e">
        <f ca="1"/>
        <v>#NAME?</v>
      </c>
      <c r="T8319" s="199">
        <v>0</v>
      </c>
      <c r="U8319" s="199">
        <v>0</v>
      </c>
    </row>
    <row r="8320" spans="9:21" x14ac:dyDescent="0.3">
      <c r="I8320" s="199">
        <v>0</v>
      </c>
      <c r="J8320" s="199">
        <v>0</v>
      </c>
      <c r="K8320" s="199" t="e">
        <f ca="1"/>
        <v>#NAME?</v>
      </c>
      <c r="T8320" s="199">
        <v>0</v>
      </c>
      <c r="U8320" s="199">
        <v>0</v>
      </c>
    </row>
    <row r="8321" spans="9:21" x14ac:dyDescent="0.3">
      <c r="I8321" s="199">
        <v>0</v>
      </c>
      <c r="J8321" s="199">
        <v>0</v>
      </c>
      <c r="K8321" s="199" t="e">
        <f ca="1"/>
        <v>#NAME?</v>
      </c>
      <c r="T8321" s="199">
        <v>0</v>
      </c>
      <c r="U8321" s="199">
        <v>0</v>
      </c>
    </row>
    <row r="8322" spans="9:21" x14ac:dyDescent="0.3">
      <c r="I8322" s="199">
        <v>0</v>
      </c>
      <c r="J8322" s="199">
        <v>0</v>
      </c>
      <c r="K8322" s="199" t="e">
        <f ca="1"/>
        <v>#NAME?</v>
      </c>
      <c r="T8322" s="199">
        <v>0</v>
      </c>
      <c r="U8322" s="199">
        <v>0</v>
      </c>
    </row>
    <row r="8323" spans="9:21" x14ac:dyDescent="0.3">
      <c r="I8323" s="199">
        <v>0</v>
      </c>
      <c r="J8323" s="199">
        <v>0</v>
      </c>
      <c r="K8323" s="199" t="e">
        <f ca="1"/>
        <v>#NAME?</v>
      </c>
      <c r="T8323" s="199">
        <v>0</v>
      </c>
      <c r="U8323" s="199">
        <v>0</v>
      </c>
    </row>
    <row r="8324" spans="9:21" x14ac:dyDescent="0.3">
      <c r="I8324" s="199">
        <v>0</v>
      </c>
      <c r="J8324" s="199">
        <v>0</v>
      </c>
      <c r="K8324" s="199" t="e">
        <f ca="1"/>
        <v>#NAME?</v>
      </c>
      <c r="T8324" s="199">
        <v>0</v>
      </c>
      <c r="U8324" s="199">
        <v>0</v>
      </c>
    </row>
    <row r="8325" spans="9:21" x14ac:dyDescent="0.3">
      <c r="I8325" s="199">
        <v>0</v>
      </c>
      <c r="J8325" s="199">
        <v>0</v>
      </c>
      <c r="K8325" s="199" t="e">
        <f ca="1"/>
        <v>#NAME?</v>
      </c>
      <c r="T8325" s="199">
        <v>0</v>
      </c>
      <c r="U8325" s="199">
        <v>0</v>
      </c>
    </row>
    <row r="8326" spans="9:21" x14ac:dyDescent="0.3">
      <c r="I8326" s="199">
        <v>0</v>
      </c>
      <c r="J8326" s="199">
        <v>0</v>
      </c>
      <c r="K8326" s="199" t="e">
        <f ca="1"/>
        <v>#NAME?</v>
      </c>
      <c r="T8326" s="199">
        <v>0</v>
      </c>
      <c r="U8326" s="199">
        <v>0</v>
      </c>
    </row>
    <row r="8327" spans="9:21" x14ac:dyDescent="0.3">
      <c r="I8327" s="199">
        <v>0</v>
      </c>
      <c r="J8327" s="199">
        <v>0</v>
      </c>
      <c r="K8327" s="199" t="e">
        <f ca="1"/>
        <v>#NAME?</v>
      </c>
      <c r="T8327" s="199">
        <v>0</v>
      </c>
      <c r="U8327" s="199">
        <v>0</v>
      </c>
    </row>
    <row r="8328" spans="9:21" x14ac:dyDescent="0.3">
      <c r="I8328" s="199">
        <v>0</v>
      </c>
      <c r="J8328" s="199">
        <v>0</v>
      </c>
      <c r="K8328" s="199" t="e">
        <f ca="1"/>
        <v>#NAME?</v>
      </c>
      <c r="T8328" s="199">
        <v>0</v>
      </c>
      <c r="U8328" s="199">
        <v>0</v>
      </c>
    </row>
    <row r="8329" spans="9:21" x14ac:dyDescent="0.3">
      <c r="I8329" s="199">
        <v>0</v>
      </c>
      <c r="J8329" s="199">
        <v>0</v>
      </c>
      <c r="K8329" s="199" t="e">
        <f ca="1"/>
        <v>#NAME?</v>
      </c>
      <c r="T8329" s="199">
        <v>0</v>
      </c>
      <c r="U8329" s="199">
        <v>0</v>
      </c>
    </row>
    <row r="8330" spans="9:21" x14ac:dyDescent="0.3">
      <c r="I8330" s="199">
        <v>0</v>
      </c>
      <c r="J8330" s="199">
        <v>0</v>
      </c>
      <c r="K8330" s="199" t="e">
        <f ca="1"/>
        <v>#NAME?</v>
      </c>
      <c r="T8330" s="199">
        <v>0</v>
      </c>
      <c r="U8330" s="199">
        <v>0</v>
      </c>
    </row>
    <row r="8331" spans="9:21" x14ac:dyDescent="0.3">
      <c r="I8331" s="199">
        <v>0</v>
      </c>
      <c r="J8331" s="199">
        <v>0</v>
      </c>
      <c r="K8331" s="199" t="e">
        <f ca="1"/>
        <v>#NAME?</v>
      </c>
      <c r="T8331" s="199">
        <v>0</v>
      </c>
      <c r="U8331" s="199">
        <v>0</v>
      </c>
    </row>
    <row r="8332" spans="9:21" x14ac:dyDescent="0.3">
      <c r="I8332" s="199">
        <v>0</v>
      </c>
      <c r="J8332" s="199">
        <v>0</v>
      </c>
      <c r="K8332" s="199" t="e">
        <f ca="1"/>
        <v>#NAME?</v>
      </c>
      <c r="T8332" s="199">
        <v>0</v>
      </c>
      <c r="U8332" s="199">
        <v>0</v>
      </c>
    </row>
    <row r="8333" spans="9:21" x14ac:dyDescent="0.3">
      <c r="I8333" s="199">
        <v>0</v>
      </c>
      <c r="J8333" s="199">
        <v>0</v>
      </c>
      <c r="K8333" s="199" t="e">
        <f ca="1"/>
        <v>#NAME?</v>
      </c>
      <c r="T8333" s="199">
        <v>0</v>
      </c>
      <c r="U8333" s="199">
        <v>0</v>
      </c>
    </row>
    <row r="8334" spans="9:21" x14ac:dyDescent="0.3">
      <c r="I8334" s="199">
        <v>0</v>
      </c>
      <c r="J8334" s="199">
        <v>0</v>
      </c>
      <c r="K8334" s="199" t="e">
        <f ca="1"/>
        <v>#NAME?</v>
      </c>
      <c r="T8334" s="199">
        <v>0</v>
      </c>
      <c r="U8334" s="199">
        <v>0</v>
      </c>
    </row>
    <row r="8335" spans="9:21" x14ac:dyDescent="0.3">
      <c r="I8335" s="199">
        <v>0</v>
      </c>
      <c r="J8335" s="199">
        <v>0</v>
      </c>
      <c r="K8335" s="199" t="e">
        <f ca="1"/>
        <v>#NAME?</v>
      </c>
      <c r="T8335" s="199">
        <v>0</v>
      </c>
      <c r="U8335" s="199">
        <v>0</v>
      </c>
    </row>
    <row r="8336" spans="9:21" x14ac:dyDescent="0.3">
      <c r="I8336" s="199">
        <v>0</v>
      </c>
      <c r="J8336" s="199">
        <v>0</v>
      </c>
      <c r="K8336" s="199" t="e">
        <f ca="1"/>
        <v>#NAME?</v>
      </c>
      <c r="T8336" s="199">
        <v>0</v>
      </c>
      <c r="U8336" s="199">
        <v>0</v>
      </c>
    </row>
    <row r="8337" spans="9:21" x14ac:dyDescent="0.3">
      <c r="I8337" s="199">
        <v>0</v>
      </c>
      <c r="J8337" s="199">
        <v>0</v>
      </c>
      <c r="K8337" s="199" t="e">
        <f ca="1"/>
        <v>#NAME?</v>
      </c>
      <c r="T8337" s="199">
        <v>0</v>
      </c>
      <c r="U8337" s="199">
        <v>0</v>
      </c>
    </row>
    <row r="8338" spans="9:21" x14ac:dyDescent="0.3">
      <c r="I8338" s="199">
        <v>0</v>
      </c>
      <c r="J8338" s="199">
        <v>0</v>
      </c>
      <c r="K8338" s="199" t="e">
        <f ca="1"/>
        <v>#NAME?</v>
      </c>
      <c r="T8338" s="199">
        <v>0</v>
      </c>
      <c r="U8338" s="199">
        <v>0</v>
      </c>
    </row>
    <row r="8339" spans="9:21" x14ac:dyDescent="0.3">
      <c r="I8339" s="199">
        <v>0</v>
      </c>
      <c r="J8339" s="199">
        <v>0</v>
      </c>
      <c r="K8339" s="199" t="e">
        <f ca="1"/>
        <v>#NAME?</v>
      </c>
      <c r="T8339" s="199">
        <v>0</v>
      </c>
      <c r="U8339" s="199">
        <v>0</v>
      </c>
    </row>
    <row r="8340" spans="9:21" x14ac:dyDescent="0.3">
      <c r="I8340" s="199">
        <v>0</v>
      </c>
      <c r="J8340" s="199">
        <v>0</v>
      </c>
      <c r="K8340" s="199" t="e">
        <f ca="1"/>
        <v>#NAME?</v>
      </c>
      <c r="T8340" s="199">
        <v>0</v>
      </c>
      <c r="U8340" s="199">
        <v>0</v>
      </c>
    </row>
    <row r="8341" spans="9:21" x14ac:dyDescent="0.3">
      <c r="I8341" s="199">
        <v>0</v>
      </c>
      <c r="J8341" s="199">
        <v>0</v>
      </c>
      <c r="K8341" s="199" t="e">
        <f ca="1"/>
        <v>#NAME?</v>
      </c>
      <c r="T8341" s="199">
        <v>0</v>
      </c>
      <c r="U8341" s="199">
        <v>0</v>
      </c>
    </row>
    <row r="8342" spans="9:21" x14ac:dyDescent="0.3">
      <c r="I8342" s="199">
        <v>0</v>
      </c>
      <c r="J8342" s="199">
        <v>0</v>
      </c>
      <c r="K8342" s="199" t="e">
        <f ca="1"/>
        <v>#NAME?</v>
      </c>
      <c r="T8342" s="199">
        <v>0</v>
      </c>
      <c r="U8342" s="199">
        <v>0</v>
      </c>
    </row>
    <row r="8343" spans="9:21" x14ac:dyDescent="0.3">
      <c r="I8343" s="199">
        <v>0</v>
      </c>
      <c r="J8343" s="199">
        <v>0</v>
      </c>
      <c r="K8343" s="199" t="e">
        <f ca="1"/>
        <v>#NAME?</v>
      </c>
      <c r="T8343" s="199">
        <v>0</v>
      </c>
      <c r="U8343" s="199">
        <v>0</v>
      </c>
    </row>
    <row r="8344" spans="9:21" x14ac:dyDescent="0.3">
      <c r="I8344" s="199">
        <v>0</v>
      </c>
      <c r="J8344" s="199">
        <v>0</v>
      </c>
      <c r="K8344" s="199" t="e">
        <f ca="1"/>
        <v>#NAME?</v>
      </c>
      <c r="T8344" s="199">
        <v>0</v>
      </c>
      <c r="U8344" s="199">
        <v>0</v>
      </c>
    </row>
    <row r="8345" spans="9:21" x14ac:dyDescent="0.3">
      <c r="I8345" s="199">
        <v>0</v>
      </c>
      <c r="J8345" s="199">
        <v>0</v>
      </c>
      <c r="K8345" s="199" t="e">
        <f ca="1"/>
        <v>#NAME?</v>
      </c>
      <c r="T8345" s="199">
        <v>0</v>
      </c>
      <c r="U8345" s="199">
        <v>0</v>
      </c>
    </row>
    <row r="8346" spans="9:21" x14ac:dyDescent="0.3">
      <c r="I8346" s="199">
        <v>0</v>
      </c>
      <c r="J8346" s="199">
        <v>0</v>
      </c>
      <c r="K8346" s="199" t="e">
        <f ca="1"/>
        <v>#NAME?</v>
      </c>
      <c r="T8346" s="199">
        <v>0</v>
      </c>
      <c r="U8346" s="199">
        <v>0</v>
      </c>
    </row>
    <row r="8347" spans="9:21" x14ac:dyDescent="0.3">
      <c r="I8347" s="199">
        <v>0</v>
      </c>
      <c r="J8347" s="199">
        <v>0</v>
      </c>
      <c r="K8347" s="199" t="e">
        <f ca="1"/>
        <v>#NAME?</v>
      </c>
      <c r="T8347" s="199">
        <v>0</v>
      </c>
      <c r="U8347" s="199">
        <v>0</v>
      </c>
    </row>
    <row r="8348" spans="9:21" x14ac:dyDescent="0.3">
      <c r="I8348" s="199">
        <v>0</v>
      </c>
      <c r="J8348" s="199">
        <v>0</v>
      </c>
      <c r="K8348" s="199" t="e">
        <f ca="1"/>
        <v>#NAME?</v>
      </c>
      <c r="T8348" s="199">
        <v>0</v>
      </c>
      <c r="U8348" s="199">
        <v>0</v>
      </c>
    </row>
    <row r="8349" spans="9:21" x14ac:dyDescent="0.3">
      <c r="I8349" s="199">
        <v>0</v>
      </c>
      <c r="J8349" s="199">
        <v>0</v>
      </c>
      <c r="K8349" s="199" t="e">
        <f ca="1"/>
        <v>#NAME?</v>
      </c>
      <c r="T8349" s="199">
        <v>0</v>
      </c>
      <c r="U8349" s="199">
        <v>0</v>
      </c>
    </row>
    <row r="8350" spans="9:21" x14ac:dyDescent="0.3">
      <c r="I8350" s="199">
        <v>0</v>
      </c>
      <c r="J8350" s="199">
        <v>0</v>
      </c>
      <c r="K8350" s="199" t="e">
        <f ca="1"/>
        <v>#NAME?</v>
      </c>
      <c r="T8350" s="199">
        <v>0</v>
      </c>
      <c r="U8350" s="199">
        <v>0</v>
      </c>
    </row>
    <row r="8351" spans="9:21" x14ac:dyDescent="0.3">
      <c r="I8351" s="199">
        <v>0</v>
      </c>
      <c r="J8351" s="199">
        <v>0</v>
      </c>
      <c r="K8351" s="199" t="e">
        <f ca="1"/>
        <v>#NAME?</v>
      </c>
      <c r="T8351" s="199">
        <v>0</v>
      </c>
      <c r="U8351" s="199">
        <v>0</v>
      </c>
    </row>
    <row r="8352" spans="9:21" x14ac:dyDescent="0.3">
      <c r="I8352" s="199">
        <v>0</v>
      </c>
      <c r="J8352" s="199">
        <v>0</v>
      </c>
      <c r="K8352" s="199" t="e">
        <f ca="1"/>
        <v>#NAME?</v>
      </c>
      <c r="T8352" s="199">
        <v>0</v>
      </c>
      <c r="U8352" s="199">
        <v>0</v>
      </c>
    </row>
    <row r="8353" spans="9:21" x14ac:dyDescent="0.3">
      <c r="I8353" s="199">
        <v>0</v>
      </c>
      <c r="J8353" s="199">
        <v>0</v>
      </c>
      <c r="K8353" s="199" t="e">
        <f ca="1"/>
        <v>#NAME?</v>
      </c>
      <c r="T8353" s="199">
        <v>0</v>
      </c>
      <c r="U8353" s="199">
        <v>0</v>
      </c>
    </row>
    <row r="8354" spans="9:21" x14ac:dyDescent="0.3">
      <c r="I8354" s="199">
        <v>0</v>
      </c>
      <c r="J8354" s="199">
        <v>0</v>
      </c>
      <c r="K8354" s="199" t="e">
        <f ca="1"/>
        <v>#NAME?</v>
      </c>
      <c r="T8354" s="199">
        <v>0</v>
      </c>
      <c r="U8354" s="199">
        <v>0</v>
      </c>
    </row>
    <row r="8355" spans="9:21" x14ac:dyDescent="0.3">
      <c r="I8355" s="199">
        <v>0</v>
      </c>
      <c r="J8355" s="199">
        <v>0</v>
      </c>
      <c r="K8355" s="199" t="e">
        <f ca="1"/>
        <v>#NAME?</v>
      </c>
      <c r="T8355" s="199">
        <v>0</v>
      </c>
      <c r="U8355" s="199">
        <v>0</v>
      </c>
    </row>
    <row r="8356" spans="9:21" x14ac:dyDescent="0.3">
      <c r="I8356" s="199">
        <v>0</v>
      </c>
      <c r="J8356" s="199">
        <v>0</v>
      </c>
      <c r="K8356" s="199" t="e">
        <f ca="1"/>
        <v>#NAME?</v>
      </c>
      <c r="T8356" s="199">
        <v>0</v>
      </c>
      <c r="U8356" s="199">
        <v>0</v>
      </c>
    </row>
    <row r="8357" spans="9:21" x14ac:dyDescent="0.3">
      <c r="I8357" s="199">
        <v>0</v>
      </c>
      <c r="J8357" s="199">
        <v>0</v>
      </c>
      <c r="K8357" s="199" t="e">
        <f ca="1"/>
        <v>#NAME?</v>
      </c>
      <c r="T8357" s="199">
        <v>0</v>
      </c>
      <c r="U8357" s="199">
        <v>0</v>
      </c>
    </row>
    <row r="8358" spans="9:21" x14ac:dyDescent="0.3">
      <c r="I8358" s="199">
        <v>0</v>
      </c>
      <c r="J8358" s="199">
        <v>0</v>
      </c>
      <c r="K8358" s="199" t="e">
        <f ca="1"/>
        <v>#NAME?</v>
      </c>
      <c r="T8358" s="199">
        <v>0</v>
      </c>
      <c r="U8358" s="199">
        <v>0</v>
      </c>
    </row>
    <row r="8359" spans="9:21" x14ac:dyDescent="0.3">
      <c r="I8359" s="199">
        <v>8603.7298899749949</v>
      </c>
      <c r="J8359" s="199">
        <v>0</v>
      </c>
      <c r="K8359" s="199" t="e">
        <f ca="1"/>
        <v>#NAME?</v>
      </c>
      <c r="T8359" s="199">
        <v>8603.7298899749949</v>
      </c>
      <c r="U8359" s="199">
        <v>0</v>
      </c>
    </row>
    <row r="8360" spans="9:21" x14ac:dyDescent="0.3">
      <c r="I8360" s="199">
        <v>0</v>
      </c>
      <c r="J8360" s="199">
        <v>0</v>
      </c>
      <c r="K8360" s="199" t="e">
        <f ca="1"/>
        <v>#NAME?</v>
      </c>
      <c r="T8360" s="199">
        <v>0</v>
      </c>
      <c r="U8360" s="199">
        <v>0</v>
      </c>
    </row>
    <row r="8361" spans="9:21" x14ac:dyDescent="0.3">
      <c r="I8361" s="199">
        <v>0</v>
      </c>
      <c r="J8361" s="199">
        <v>0</v>
      </c>
      <c r="K8361" s="199" t="e">
        <f ca="1"/>
        <v>#NAME?</v>
      </c>
      <c r="T8361" s="199">
        <v>0</v>
      </c>
      <c r="U8361" s="199">
        <v>0</v>
      </c>
    </row>
    <row r="8362" spans="9:21" x14ac:dyDescent="0.3">
      <c r="I8362" s="199">
        <v>0</v>
      </c>
      <c r="J8362" s="199">
        <v>0</v>
      </c>
      <c r="K8362" s="199" t="e">
        <f ca="1"/>
        <v>#NAME?</v>
      </c>
      <c r="T8362" s="199">
        <v>0</v>
      </c>
      <c r="U8362" s="199">
        <v>0</v>
      </c>
    </row>
    <row r="8363" spans="9:21" x14ac:dyDescent="0.3">
      <c r="I8363" s="199">
        <v>0</v>
      </c>
      <c r="J8363" s="199">
        <v>0</v>
      </c>
      <c r="K8363" s="199" t="e">
        <f ca="1"/>
        <v>#NAME?</v>
      </c>
      <c r="T8363" s="199">
        <v>0</v>
      </c>
      <c r="U8363" s="199">
        <v>0</v>
      </c>
    </row>
    <row r="8364" spans="9:21" x14ac:dyDescent="0.3">
      <c r="I8364" s="199">
        <v>0</v>
      </c>
      <c r="J8364" s="199">
        <v>0</v>
      </c>
      <c r="K8364" s="199" t="e">
        <f ca="1"/>
        <v>#NAME?</v>
      </c>
      <c r="T8364" s="199">
        <v>0</v>
      </c>
      <c r="U8364" s="199">
        <v>0</v>
      </c>
    </row>
    <row r="8365" spans="9:21" x14ac:dyDescent="0.3">
      <c r="I8365" s="199">
        <v>0</v>
      </c>
      <c r="J8365" s="199">
        <v>0</v>
      </c>
      <c r="K8365" s="199" t="e">
        <f ca="1"/>
        <v>#NAME?</v>
      </c>
      <c r="T8365" s="199">
        <v>0</v>
      </c>
      <c r="U8365" s="199">
        <v>0</v>
      </c>
    </row>
    <row r="8366" spans="9:21" x14ac:dyDescent="0.3">
      <c r="I8366" s="199">
        <v>0</v>
      </c>
      <c r="J8366" s="199">
        <v>0</v>
      </c>
      <c r="K8366" s="199" t="e">
        <f ca="1"/>
        <v>#NAME?</v>
      </c>
      <c r="T8366" s="199">
        <v>0</v>
      </c>
      <c r="U8366" s="199">
        <v>0</v>
      </c>
    </row>
    <row r="8367" spans="9:21" x14ac:dyDescent="0.3">
      <c r="I8367" s="199">
        <v>0</v>
      </c>
      <c r="J8367" s="199">
        <v>0</v>
      </c>
      <c r="K8367" s="199" t="e">
        <f ca="1"/>
        <v>#NAME?</v>
      </c>
      <c r="T8367" s="199">
        <v>0</v>
      </c>
      <c r="U8367" s="199">
        <v>0</v>
      </c>
    </row>
    <row r="8368" spans="9:21" x14ac:dyDescent="0.3">
      <c r="I8368" s="199">
        <v>0</v>
      </c>
      <c r="J8368" s="199">
        <v>0</v>
      </c>
      <c r="K8368" s="199" t="e">
        <f ca="1"/>
        <v>#NAME?</v>
      </c>
      <c r="T8368" s="199">
        <v>0</v>
      </c>
      <c r="U8368" s="199">
        <v>0</v>
      </c>
    </row>
    <row r="8369" spans="9:21" x14ac:dyDescent="0.3">
      <c r="I8369" s="199">
        <v>0</v>
      </c>
      <c r="J8369" s="199">
        <v>0</v>
      </c>
      <c r="K8369" s="199" t="e">
        <f ca="1"/>
        <v>#NAME?</v>
      </c>
      <c r="T8369" s="199">
        <v>0</v>
      </c>
      <c r="U8369" s="199">
        <v>0</v>
      </c>
    </row>
    <row r="8370" spans="9:21" x14ac:dyDescent="0.3">
      <c r="I8370" s="199">
        <v>0</v>
      </c>
      <c r="J8370" s="199">
        <v>0</v>
      </c>
      <c r="K8370" s="199" t="e">
        <f ca="1"/>
        <v>#NAME?</v>
      </c>
      <c r="T8370" s="199">
        <v>0</v>
      </c>
      <c r="U8370" s="199">
        <v>0</v>
      </c>
    </row>
    <row r="8371" spans="9:21" x14ac:dyDescent="0.3">
      <c r="I8371" s="199">
        <v>0</v>
      </c>
      <c r="J8371" s="199">
        <v>0</v>
      </c>
      <c r="K8371" s="199" t="e">
        <f ca="1"/>
        <v>#NAME?</v>
      </c>
      <c r="T8371" s="199">
        <v>0</v>
      </c>
      <c r="U8371" s="199">
        <v>593801.88409070042</v>
      </c>
    </row>
    <row r="8372" spans="9:21" x14ac:dyDescent="0.3">
      <c r="I8372" s="199">
        <v>0</v>
      </c>
      <c r="J8372" s="199">
        <v>0</v>
      </c>
      <c r="K8372" s="199" t="e">
        <f ca="1"/>
        <v>#NAME?</v>
      </c>
      <c r="T8372" s="199">
        <v>0</v>
      </c>
      <c r="U8372" s="199">
        <v>0</v>
      </c>
    </row>
    <row r="8373" spans="9:21" x14ac:dyDescent="0.3">
      <c r="I8373" s="199">
        <v>0</v>
      </c>
      <c r="J8373" s="199">
        <v>0</v>
      </c>
      <c r="K8373" s="199" t="e">
        <f ca="1"/>
        <v>#NAME?</v>
      </c>
      <c r="T8373" s="199">
        <v>0</v>
      </c>
      <c r="U8373" s="199">
        <v>0</v>
      </c>
    </row>
    <row r="8374" spans="9:21" x14ac:dyDescent="0.3">
      <c r="I8374" s="199">
        <v>0</v>
      </c>
      <c r="J8374" s="199">
        <v>0</v>
      </c>
      <c r="K8374" s="199" t="e">
        <f ca="1"/>
        <v>#NAME?</v>
      </c>
      <c r="T8374" s="199">
        <v>0</v>
      </c>
      <c r="U8374" s="199">
        <v>0</v>
      </c>
    </row>
    <row r="8375" spans="9:21" x14ac:dyDescent="0.3">
      <c r="I8375" s="199">
        <v>0</v>
      </c>
      <c r="J8375" s="199">
        <v>0</v>
      </c>
      <c r="K8375" s="199" t="e">
        <f ca="1"/>
        <v>#NAME?</v>
      </c>
      <c r="T8375" s="199">
        <v>0</v>
      </c>
      <c r="U8375" s="199">
        <v>0</v>
      </c>
    </row>
    <row r="8376" spans="9:21" x14ac:dyDescent="0.3">
      <c r="I8376" s="199">
        <v>0</v>
      </c>
      <c r="J8376" s="199">
        <v>0</v>
      </c>
      <c r="K8376" s="199" t="e">
        <f ca="1"/>
        <v>#NAME?</v>
      </c>
      <c r="T8376" s="199">
        <v>0</v>
      </c>
      <c r="U8376" s="199">
        <v>0</v>
      </c>
    </row>
    <row r="8377" spans="9:21" x14ac:dyDescent="0.3">
      <c r="I8377" s="199">
        <v>0</v>
      </c>
      <c r="J8377" s="199">
        <v>0</v>
      </c>
      <c r="K8377" s="199" t="e">
        <f ca="1"/>
        <v>#NAME?</v>
      </c>
      <c r="T8377" s="199">
        <v>0</v>
      </c>
      <c r="U8377" s="199">
        <v>0</v>
      </c>
    </row>
    <row r="8378" spans="9:21" x14ac:dyDescent="0.3">
      <c r="I8378" s="199">
        <v>0</v>
      </c>
      <c r="J8378" s="199">
        <v>0</v>
      </c>
      <c r="K8378" s="199" t="e">
        <f ca="1"/>
        <v>#NAME?</v>
      </c>
      <c r="T8378" s="199">
        <v>0</v>
      </c>
      <c r="U8378" s="199">
        <v>0</v>
      </c>
    </row>
    <row r="8379" spans="9:21" x14ac:dyDescent="0.3">
      <c r="I8379" s="199">
        <v>0</v>
      </c>
      <c r="J8379" s="199">
        <v>0</v>
      </c>
      <c r="K8379" s="199" t="e">
        <f ca="1"/>
        <v>#NAME?</v>
      </c>
      <c r="T8379" s="199">
        <v>0</v>
      </c>
      <c r="U8379" s="199">
        <v>0</v>
      </c>
    </row>
    <row r="8380" spans="9:21" x14ac:dyDescent="0.3">
      <c r="I8380" s="199">
        <v>0</v>
      </c>
      <c r="J8380" s="199">
        <v>0</v>
      </c>
      <c r="K8380" s="199" t="e">
        <f ca="1"/>
        <v>#NAME?</v>
      </c>
      <c r="T8380" s="199">
        <v>0</v>
      </c>
      <c r="U8380" s="199">
        <v>0</v>
      </c>
    </row>
    <row r="8381" spans="9:21" x14ac:dyDescent="0.3">
      <c r="I8381" s="199">
        <v>0</v>
      </c>
      <c r="J8381" s="199">
        <v>0</v>
      </c>
      <c r="K8381" s="199" t="e">
        <f ca="1"/>
        <v>#NAME?</v>
      </c>
      <c r="T8381" s="199">
        <v>0</v>
      </c>
      <c r="U8381" s="199">
        <v>0</v>
      </c>
    </row>
    <row r="8382" spans="9:21" x14ac:dyDescent="0.3">
      <c r="I8382" s="199">
        <v>0</v>
      </c>
      <c r="J8382" s="199">
        <v>0</v>
      </c>
      <c r="K8382" s="199" t="e">
        <f ca="1"/>
        <v>#NAME?</v>
      </c>
      <c r="T8382" s="199">
        <v>0</v>
      </c>
      <c r="U8382" s="199">
        <v>0</v>
      </c>
    </row>
    <row r="8383" spans="9:21" x14ac:dyDescent="0.3">
      <c r="I8383" s="199">
        <v>0</v>
      </c>
      <c r="J8383" s="199">
        <v>0</v>
      </c>
      <c r="K8383" s="199" t="e">
        <f ca="1"/>
        <v>#NAME?</v>
      </c>
      <c r="T8383" s="199">
        <v>0</v>
      </c>
      <c r="U8383" s="199">
        <v>0</v>
      </c>
    </row>
    <row r="8384" spans="9:21" x14ac:dyDescent="0.3">
      <c r="I8384" s="199">
        <v>0</v>
      </c>
      <c r="J8384" s="199">
        <v>0</v>
      </c>
      <c r="K8384" s="199" t="e">
        <f ca="1"/>
        <v>#NAME?</v>
      </c>
      <c r="T8384" s="199">
        <v>0</v>
      </c>
      <c r="U8384" s="199">
        <v>0</v>
      </c>
    </row>
    <row r="8385" spans="9:21" x14ac:dyDescent="0.3">
      <c r="I8385" s="199">
        <v>0</v>
      </c>
      <c r="J8385" s="199">
        <v>0</v>
      </c>
      <c r="K8385" s="199" t="e">
        <f ca="1"/>
        <v>#NAME?</v>
      </c>
      <c r="T8385" s="199">
        <v>0</v>
      </c>
      <c r="U8385" s="199">
        <v>0</v>
      </c>
    </row>
    <row r="8386" spans="9:21" x14ac:dyDescent="0.3">
      <c r="I8386" s="199">
        <v>0</v>
      </c>
      <c r="J8386" s="199">
        <v>0</v>
      </c>
      <c r="K8386" s="199" t="e">
        <f ca="1"/>
        <v>#NAME?</v>
      </c>
      <c r="T8386" s="199">
        <v>0</v>
      </c>
      <c r="U8386" s="199">
        <v>78533.911040900872</v>
      </c>
    </row>
    <row r="8387" spans="9:21" x14ac:dyDescent="0.3">
      <c r="I8387" s="199">
        <v>0</v>
      </c>
      <c r="J8387" s="199">
        <v>0</v>
      </c>
      <c r="K8387" s="199" t="e">
        <f ca="1"/>
        <v>#NAME?</v>
      </c>
      <c r="T8387" s="199">
        <v>0</v>
      </c>
      <c r="U8387" s="199">
        <v>0</v>
      </c>
    </row>
    <row r="8388" spans="9:21" x14ac:dyDescent="0.3">
      <c r="I8388" s="199">
        <v>0</v>
      </c>
      <c r="J8388" s="199">
        <v>0</v>
      </c>
      <c r="K8388" s="199" t="e">
        <f ca="1"/>
        <v>#NAME?</v>
      </c>
      <c r="T8388" s="199">
        <v>0</v>
      </c>
      <c r="U8388" s="199">
        <v>0</v>
      </c>
    </row>
    <row r="8389" spans="9:21" x14ac:dyDescent="0.3">
      <c r="I8389" s="199">
        <v>0</v>
      </c>
      <c r="J8389" s="199">
        <v>0</v>
      </c>
      <c r="K8389" s="199" t="e">
        <f ca="1"/>
        <v>#NAME?</v>
      </c>
      <c r="T8389" s="199">
        <v>0</v>
      </c>
      <c r="U8389" s="199">
        <v>0</v>
      </c>
    </row>
    <row r="8390" spans="9:21" x14ac:dyDescent="0.3">
      <c r="I8390" s="199">
        <v>0</v>
      </c>
      <c r="J8390" s="199">
        <v>0</v>
      </c>
      <c r="K8390" s="199" t="e">
        <f ca="1"/>
        <v>#NAME?</v>
      </c>
      <c r="T8390" s="199">
        <v>0</v>
      </c>
      <c r="U8390" s="199">
        <v>0</v>
      </c>
    </row>
    <row r="8391" spans="9:21" x14ac:dyDescent="0.3">
      <c r="I8391" s="199">
        <v>0</v>
      </c>
      <c r="J8391" s="199">
        <v>0</v>
      </c>
      <c r="K8391" s="199" t="e">
        <f ca="1"/>
        <v>#NAME?</v>
      </c>
      <c r="T8391" s="199">
        <v>0</v>
      </c>
      <c r="U8391" s="199">
        <v>0</v>
      </c>
    </row>
    <row r="8392" spans="9:21" x14ac:dyDescent="0.3">
      <c r="I8392" s="199">
        <v>0</v>
      </c>
      <c r="J8392" s="199">
        <v>0</v>
      </c>
      <c r="K8392" s="199" t="e">
        <f ca="1"/>
        <v>#NAME?</v>
      </c>
      <c r="T8392" s="199">
        <v>0</v>
      </c>
      <c r="U8392" s="199">
        <v>0</v>
      </c>
    </row>
    <row r="8393" spans="9:21" x14ac:dyDescent="0.3">
      <c r="I8393" s="199">
        <v>0</v>
      </c>
      <c r="J8393" s="199">
        <v>0</v>
      </c>
      <c r="K8393" s="199" t="e">
        <f ca="1"/>
        <v>#NAME?</v>
      </c>
      <c r="T8393" s="199">
        <v>0</v>
      </c>
      <c r="U8393" s="199">
        <v>0</v>
      </c>
    </row>
    <row r="8394" spans="9:21" x14ac:dyDescent="0.3">
      <c r="I8394" s="199">
        <v>0</v>
      </c>
      <c r="J8394" s="199">
        <v>0</v>
      </c>
      <c r="K8394" s="199" t="e">
        <f ca="1"/>
        <v>#NAME?</v>
      </c>
      <c r="T8394" s="199">
        <v>0</v>
      </c>
      <c r="U8394" s="199">
        <v>0</v>
      </c>
    </row>
    <row r="8395" spans="9:21" x14ac:dyDescent="0.3">
      <c r="I8395" s="199">
        <v>0</v>
      </c>
      <c r="J8395" s="199">
        <v>0</v>
      </c>
      <c r="K8395" s="199" t="e">
        <f ca="1"/>
        <v>#NAME?</v>
      </c>
      <c r="T8395" s="199">
        <v>0</v>
      </c>
      <c r="U8395" s="199">
        <v>0</v>
      </c>
    </row>
    <row r="8396" spans="9:21" x14ac:dyDescent="0.3">
      <c r="I8396" s="199">
        <v>0</v>
      </c>
      <c r="J8396" s="199">
        <v>0</v>
      </c>
      <c r="K8396" s="199" t="e">
        <f ca="1"/>
        <v>#NAME?</v>
      </c>
      <c r="T8396" s="199">
        <v>0</v>
      </c>
      <c r="U8396" s="199">
        <v>0</v>
      </c>
    </row>
    <row r="8397" spans="9:21" x14ac:dyDescent="0.3">
      <c r="I8397" s="199">
        <v>0</v>
      </c>
      <c r="J8397" s="199">
        <v>0</v>
      </c>
      <c r="K8397" s="199" t="e">
        <f ca="1"/>
        <v>#NAME?</v>
      </c>
      <c r="T8397" s="199">
        <v>0</v>
      </c>
      <c r="U8397" s="199">
        <v>0</v>
      </c>
    </row>
    <row r="8398" spans="9:21" x14ac:dyDescent="0.3">
      <c r="I8398" s="199">
        <v>0</v>
      </c>
      <c r="J8398" s="199">
        <v>0</v>
      </c>
      <c r="K8398" s="199" t="e">
        <f ca="1"/>
        <v>#NAME?</v>
      </c>
      <c r="T8398" s="199">
        <v>0</v>
      </c>
      <c r="U8398" s="199">
        <v>0</v>
      </c>
    </row>
    <row r="8399" spans="9:21" x14ac:dyDescent="0.3">
      <c r="I8399" s="199">
        <v>0</v>
      </c>
      <c r="J8399" s="199">
        <v>0</v>
      </c>
      <c r="K8399" s="199" t="e">
        <f ca="1"/>
        <v>#NAME?</v>
      </c>
      <c r="T8399" s="199">
        <v>0</v>
      </c>
      <c r="U8399" s="199">
        <v>0</v>
      </c>
    </row>
    <row r="8400" spans="9:21" x14ac:dyDescent="0.3">
      <c r="I8400" s="199">
        <v>0</v>
      </c>
      <c r="J8400" s="199">
        <v>0</v>
      </c>
      <c r="K8400" s="199" t="e">
        <f ca="1"/>
        <v>#NAME?</v>
      </c>
      <c r="T8400" s="199">
        <v>0</v>
      </c>
      <c r="U8400" s="199">
        <v>0</v>
      </c>
    </row>
    <row r="8401" spans="9:21" x14ac:dyDescent="0.3">
      <c r="I8401" s="199">
        <v>0</v>
      </c>
      <c r="J8401" s="199">
        <v>0</v>
      </c>
      <c r="K8401" s="199" t="e">
        <f ca="1"/>
        <v>#NAME?</v>
      </c>
      <c r="T8401" s="199">
        <v>0</v>
      </c>
      <c r="U8401" s="199">
        <v>0</v>
      </c>
    </row>
    <row r="8402" spans="9:21" x14ac:dyDescent="0.3">
      <c r="I8402" s="199">
        <v>0</v>
      </c>
      <c r="J8402" s="199">
        <v>0</v>
      </c>
      <c r="K8402" s="199" t="e">
        <f ca="1"/>
        <v>#NAME?</v>
      </c>
      <c r="T8402" s="199">
        <v>0</v>
      </c>
      <c r="U8402" s="199">
        <v>0</v>
      </c>
    </row>
    <row r="8403" spans="9:21" x14ac:dyDescent="0.3">
      <c r="I8403" s="199">
        <v>0</v>
      </c>
      <c r="J8403" s="199">
        <v>0</v>
      </c>
      <c r="K8403" s="199" t="e">
        <f ca="1"/>
        <v>#NAME?</v>
      </c>
      <c r="T8403" s="199">
        <v>0</v>
      </c>
      <c r="U8403" s="199">
        <v>0</v>
      </c>
    </row>
    <row r="8404" spans="9:21" x14ac:dyDescent="0.3">
      <c r="I8404" s="199">
        <v>0</v>
      </c>
      <c r="J8404" s="199">
        <v>0</v>
      </c>
      <c r="K8404" s="199" t="e">
        <f ca="1"/>
        <v>#NAME?</v>
      </c>
      <c r="T8404" s="199">
        <v>0</v>
      </c>
      <c r="U8404" s="199">
        <v>0</v>
      </c>
    </row>
    <row r="8405" spans="9:21" x14ac:dyDescent="0.3">
      <c r="I8405" s="199">
        <v>0</v>
      </c>
      <c r="J8405" s="199">
        <v>0</v>
      </c>
      <c r="K8405" s="199" t="e">
        <f ca="1"/>
        <v>#NAME?</v>
      </c>
      <c r="T8405" s="199">
        <v>0</v>
      </c>
      <c r="U8405" s="199">
        <v>0</v>
      </c>
    </row>
    <row r="8406" spans="9:21" x14ac:dyDescent="0.3">
      <c r="I8406" s="199">
        <v>0</v>
      </c>
      <c r="J8406" s="199">
        <v>0</v>
      </c>
      <c r="K8406" s="199" t="e">
        <f ca="1"/>
        <v>#NAME?</v>
      </c>
      <c r="T8406" s="199">
        <v>0</v>
      </c>
      <c r="U8406" s="199">
        <v>0</v>
      </c>
    </row>
    <row r="8407" spans="9:21" x14ac:dyDescent="0.3">
      <c r="I8407" s="199">
        <v>0</v>
      </c>
      <c r="J8407" s="199">
        <v>0</v>
      </c>
      <c r="K8407" s="199" t="e">
        <f ca="1"/>
        <v>#NAME?</v>
      </c>
      <c r="T8407" s="199">
        <v>0</v>
      </c>
      <c r="U8407" s="199">
        <v>0</v>
      </c>
    </row>
    <row r="8408" spans="9:21" x14ac:dyDescent="0.3">
      <c r="I8408" s="199">
        <v>0</v>
      </c>
      <c r="J8408" s="199">
        <v>0</v>
      </c>
      <c r="K8408" s="199" t="e">
        <f ca="1"/>
        <v>#NAME?</v>
      </c>
      <c r="T8408" s="199">
        <v>0</v>
      </c>
      <c r="U8408" s="199">
        <v>0</v>
      </c>
    </row>
    <row r="8409" spans="9:21" x14ac:dyDescent="0.3">
      <c r="I8409" s="199">
        <v>0</v>
      </c>
      <c r="J8409" s="199">
        <v>0</v>
      </c>
      <c r="K8409" s="199" t="e">
        <f ca="1"/>
        <v>#NAME?</v>
      </c>
      <c r="T8409" s="199">
        <v>0</v>
      </c>
      <c r="U8409" s="199">
        <v>0</v>
      </c>
    </row>
    <row r="8410" spans="9:21" x14ac:dyDescent="0.3">
      <c r="I8410" s="199">
        <v>0</v>
      </c>
      <c r="J8410" s="199">
        <v>0</v>
      </c>
      <c r="K8410" s="199" t="e">
        <f ca="1"/>
        <v>#NAME?</v>
      </c>
      <c r="T8410" s="199">
        <v>0</v>
      </c>
      <c r="U8410" s="199">
        <v>0</v>
      </c>
    </row>
    <row r="8411" spans="9:21" x14ac:dyDescent="0.3">
      <c r="I8411" s="199">
        <v>0</v>
      </c>
      <c r="J8411" s="199">
        <v>0</v>
      </c>
      <c r="K8411" s="199" t="e">
        <f ca="1"/>
        <v>#NAME?</v>
      </c>
      <c r="T8411" s="199">
        <v>0</v>
      </c>
      <c r="U8411" s="199">
        <v>0</v>
      </c>
    </row>
    <row r="8412" spans="9:21" x14ac:dyDescent="0.3">
      <c r="I8412" s="199">
        <v>0</v>
      </c>
      <c r="J8412" s="199">
        <v>0</v>
      </c>
      <c r="K8412" s="199" t="e">
        <f ca="1"/>
        <v>#NAME?</v>
      </c>
      <c r="T8412" s="199">
        <v>0</v>
      </c>
      <c r="U8412" s="199">
        <v>0</v>
      </c>
    </row>
    <row r="8413" spans="9:21" x14ac:dyDescent="0.3">
      <c r="I8413" s="199">
        <v>0</v>
      </c>
      <c r="J8413" s="199">
        <v>0</v>
      </c>
      <c r="K8413" s="199" t="e">
        <f ca="1"/>
        <v>#NAME?</v>
      </c>
      <c r="T8413" s="199">
        <v>0</v>
      </c>
      <c r="U8413" s="199">
        <v>0</v>
      </c>
    </row>
    <row r="8414" spans="9:21" x14ac:dyDescent="0.3">
      <c r="I8414" s="199">
        <v>0</v>
      </c>
      <c r="J8414" s="199">
        <v>0</v>
      </c>
      <c r="K8414" s="199" t="e">
        <f ca="1"/>
        <v>#NAME?</v>
      </c>
      <c r="T8414" s="199">
        <v>0</v>
      </c>
      <c r="U8414" s="199">
        <v>0</v>
      </c>
    </row>
    <row r="8415" spans="9:21" x14ac:dyDescent="0.3">
      <c r="I8415" s="199">
        <v>0</v>
      </c>
      <c r="J8415" s="199">
        <v>0</v>
      </c>
      <c r="K8415" s="199" t="e">
        <f ca="1"/>
        <v>#NAME?</v>
      </c>
      <c r="T8415" s="199">
        <v>0</v>
      </c>
      <c r="U8415" s="199">
        <v>0</v>
      </c>
    </row>
    <row r="8416" spans="9:21" x14ac:dyDescent="0.3">
      <c r="I8416" s="199">
        <v>0</v>
      </c>
      <c r="J8416" s="199">
        <v>0</v>
      </c>
      <c r="K8416" s="199" t="e">
        <f ca="1"/>
        <v>#NAME?</v>
      </c>
      <c r="T8416" s="199">
        <v>0</v>
      </c>
      <c r="U8416" s="199">
        <v>0</v>
      </c>
    </row>
    <row r="8417" spans="9:21" x14ac:dyDescent="0.3">
      <c r="I8417" s="199">
        <v>0</v>
      </c>
      <c r="J8417" s="199">
        <v>0</v>
      </c>
      <c r="K8417" s="199" t="e">
        <f ca="1"/>
        <v>#NAME?</v>
      </c>
      <c r="T8417" s="199">
        <v>0</v>
      </c>
      <c r="U8417" s="199">
        <v>0</v>
      </c>
    </row>
    <row r="8418" spans="9:21" x14ac:dyDescent="0.3">
      <c r="I8418" s="199">
        <v>0</v>
      </c>
      <c r="J8418" s="199">
        <v>0</v>
      </c>
      <c r="K8418" s="199" t="e">
        <f ca="1"/>
        <v>#NAME?</v>
      </c>
      <c r="T8418" s="199">
        <v>0</v>
      </c>
      <c r="U8418" s="199">
        <v>0</v>
      </c>
    </row>
    <row r="8419" spans="9:21" x14ac:dyDescent="0.3">
      <c r="I8419" s="199">
        <v>0</v>
      </c>
      <c r="J8419" s="199">
        <v>0</v>
      </c>
      <c r="K8419" s="199" t="e">
        <f ca="1"/>
        <v>#NAME?</v>
      </c>
      <c r="T8419" s="199">
        <v>0</v>
      </c>
      <c r="U8419" s="199">
        <v>0</v>
      </c>
    </row>
    <row r="8420" spans="9:21" x14ac:dyDescent="0.3">
      <c r="I8420" s="199">
        <v>0</v>
      </c>
      <c r="J8420" s="199">
        <v>0</v>
      </c>
      <c r="K8420" s="199" t="e">
        <f ca="1"/>
        <v>#NAME?</v>
      </c>
      <c r="T8420" s="199">
        <v>0</v>
      </c>
      <c r="U8420" s="199">
        <v>0</v>
      </c>
    </row>
    <row r="8421" spans="9:21" x14ac:dyDescent="0.3">
      <c r="I8421" s="199">
        <v>0</v>
      </c>
      <c r="J8421" s="199">
        <v>0</v>
      </c>
      <c r="K8421" s="199" t="e">
        <f ca="1"/>
        <v>#NAME?</v>
      </c>
      <c r="T8421" s="199">
        <v>0</v>
      </c>
      <c r="U8421" s="199">
        <v>0</v>
      </c>
    </row>
    <row r="8422" spans="9:21" x14ac:dyDescent="0.3">
      <c r="I8422" s="199">
        <v>0</v>
      </c>
      <c r="J8422" s="199">
        <v>0</v>
      </c>
      <c r="K8422" s="199" t="e">
        <f ca="1"/>
        <v>#NAME?</v>
      </c>
      <c r="T8422" s="199">
        <v>0</v>
      </c>
      <c r="U8422" s="199">
        <v>0</v>
      </c>
    </row>
    <row r="8423" spans="9:21" x14ac:dyDescent="0.3">
      <c r="I8423" s="199">
        <v>0</v>
      </c>
      <c r="J8423" s="199">
        <v>0</v>
      </c>
      <c r="K8423" s="199" t="e">
        <f ca="1"/>
        <v>#NAME?</v>
      </c>
      <c r="T8423" s="199">
        <v>0</v>
      </c>
      <c r="U8423" s="199">
        <v>0</v>
      </c>
    </row>
    <row r="8424" spans="9:21" x14ac:dyDescent="0.3">
      <c r="I8424" s="199">
        <v>0</v>
      </c>
      <c r="J8424" s="199">
        <v>0</v>
      </c>
      <c r="K8424" s="199" t="e">
        <f ca="1"/>
        <v>#NAME?</v>
      </c>
      <c r="T8424" s="199">
        <v>0</v>
      </c>
      <c r="U8424" s="199">
        <v>0</v>
      </c>
    </row>
    <row r="8425" spans="9:21" x14ac:dyDescent="0.3">
      <c r="I8425" s="199">
        <v>0</v>
      </c>
      <c r="J8425" s="199">
        <v>0</v>
      </c>
      <c r="K8425" s="199" t="e">
        <f ca="1"/>
        <v>#NAME?</v>
      </c>
      <c r="T8425" s="199">
        <v>0</v>
      </c>
      <c r="U8425" s="199">
        <v>0</v>
      </c>
    </row>
    <row r="8426" spans="9:21" x14ac:dyDescent="0.3">
      <c r="I8426" s="199">
        <v>0</v>
      </c>
      <c r="J8426" s="199">
        <v>0</v>
      </c>
      <c r="K8426" s="199" t="e">
        <f ca="1"/>
        <v>#NAME?</v>
      </c>
      <c r="T8426" s="199">
        <v>0</v>
      </c>
      <c r="U8426" s="199">
        <v>0</v>
      </c>
    </row>
    <row r="8427" spans="9:21" x14ac:dyDescent="0.3">
      <c r="I8427" s="199">
        <v>0</v>
      </c>
      <c r="J8427" s="199">
        <v>0</v>
      </c>
      <c r="K8427" s="199" t="e">
        <f ca="1"/>
        <v>#NAME?</v>
      </c>
      <c r="T8427" s="199">
        <v>0</v>
      </c>
      <c r="U8427" s="199">
        <v>0</v>
      </c>
    </row>
    <row r="8428" spans="9:21" x14ac:dyDescent="0.3">
      <c r="I8428" s="199">
        <v>0</v>
      </c>
      <c r="J8428" s="199">
        <v>0</v>
      </c>
      <c r="K8428" s="199" t="e">
        <f ca="1"/>
        <v>#NAME?</v>
      </c>
      <c r="T8428" s="199">
        <v>0</v>
      </c>
      <c r="U8428" s="199">
        <v>0</v>
      </c>
    </row>
    <row r="8429" spans="9:21" x14ac:dyDescent="0.3">
      <c r="I8429" s="199">
        <v>0</v>
      </c>
      <c r="J8429" s="199">
        <v>0</v>
      </c>
      <c r="K8429" s="199" t="e">
        <f ca="1"/>
        <v>#NAME?</v>
      </c>
      <c r="T8429" s="199">
        <v>0</v>
      </c>
      <c r="U8429" s="199">
        <v>0</v>
      </c>
    </row>
    <row r="8430" spans="9:21" x14ac:dyDescent="0.3">
      <c r="I8430" s="199">
        <v>0</v>
      </c>
      <c r="J8430" s="199">
        <v>0</v>
      </c>
      <c r="K8430" s="199" t="e">
        <f ca="1"/>
        <v>#NAME?</v>
      </c>
      <c r="T8430" s="199">
        <v>0</v>
      </c>
      <c r="U8430" s="199">
        <v>0</v>
      </c>
    </row>
    <row r="8431" spans="9:21" x14ac:dyDescent="0.3">
      <c r="I8431" s="199">
        <v>0</v>
      </c>
      <c r="J8431" s="199">
        <v>0</v>
      </c>
      <c r="K8431" s="199" t="e">
        <f ca="1"/>
        <v>#NAME?</v>
      </c>
      <c r="T8431" s="199">
        <v>0</v>
      </c>
      <c r="U8431" s="199">
        <v>0</v>
      </c>
    </row>
    <row r="8432" spans="9:21" x14ac:dyDescent="0.3">
      <c r="I8432" s="199">
        <v>0</v>
      </c>
      <c r="J8432" s="199">
        <v>0</v>
      </c>
      <c r="K8432" s="199" t="e">
        <f ca="1"/>
        <v>#NAME?</v>
      </c>
      <c r="T8432" s="199">
        <v>0</v>
      </c>
      <c r="U8432" s="199">
        <v>0</v>
      </c>
    </row>
    <row r="8433" spans="9:21" x14ac:dyDescent="0.3">
      <c r="I8433" s="199">
        <v>0</v>
      </c>
      <c r="J8433" s="199">
        <v>0</v>
      </c>
      <c r="K8433" s="199" t="e">
        <f ca="1"/>
        <v>#NAME?</v>
      </c>
      <c r="T8433" s="199">
        <v>0</v>
      </c>
      <c r="U8433" s="199">
        <v>0</v>
      </c>
    </row>
    <row r="8434" spans="9:21" x14ac:dyDescent="0.3">
      <c r="I8434" s="199">
        <v>0</v>
      </c>
      <c r="J8434" s="199">
        <v>0</v>
      </c>
      <c r="K8434" s="199" t="e">
        <f ca="1"/>
        <v>#NAME?</v>
      </c>
      <c r="T8434" s="199">
        <v>0</v>
      </c>
      <c r="U8434" s="199">
        <v>0</v>
      </c>
    </row>
    <row r="8435" spans="9:21" x14ac:dyDescent="0.3">
      <c r="I8435" s="199">
        <v>0</v>
      </c>
      <c r="J8435" s="199">
        <v>0</v>
      </c>
      <c r="K8435" s="199" t="e">
        <f ca="1"/>
        <v>#NAME?</v>
      </c>
      <c r="T8435" s="199">
        <v>0</v>
      </c>
      <c r="U8435" s="199">
        <v>0</v>
      </c>
    </row>
    <row r="8436" spans="9:21" x14ac:dyDescent="0.3">
      <c r="I8436" s="199">
        <v>0</v>
      </c>
      <c r="J8436" s="199">
        <v>0</v>
      </c>
      <c r="K8436" s="199" t="e">
        <f ca="1"/>
        <v>#NAME?</v>
      </c>
      <c r="T8436" s="199">
        <v>0</v>
      </c>
      <c r="U8436" s="199">
        <v>0</v>
      </c>
    </row>
    <row r="8437" spans="9:21" x14ac:dyDescent="0.3">
      <c r="I8437" s="199">
        <v>0</v>
      </c>
      <c r="J8437" s="199">
        <v>0</v>
      </c>
      <c r="K8437" s="199" t="e">
        <f ca="1"/>
        <v>#NAME?</v>
      </c>
      <c r="T8437" s="199">
        <v>0</v>
      </c>
      <c r="U8437" s="199">
        <v>0</v>
      </c>
    </row>
    <row r="8438" spans="9:21" x14ac:dyDescent="0.3">
      <c r="I8438" s="199">
        <v>0</v>
      </c>
      <c r="J8438" s="199">
        <v>0</v>
      </c>
      <c r="K8438" s="199" t="e">
        <f ca="1"/>
        <v>#NAME?</v>
      </c>
      <c r="T8438" s="199">
        <v>0</v>
      </c>
      <c r="U8438" s="199">
        <v>0</v>
      </c>
    </row>
    <row r="8439" spans="9:21" x14ac:dyDescent="0.3">
      <c r="I8439" s="199">
        <v>0</v>
      </c>
      <c r="J8439" s="199">
        <v>0</v>
      </c>
      <c r="K8439" s="199" t="e">
        <f ca="1"/>
        <v>#NAME?</v>
      </c>
      <c r="T8439" s="199">
        <v>0</v>
      </c>
      <c r="U8439" s="199">
        <v>0</v>
      </c>
    </row>
    <row r="8440" spans="9:21" x14ac:dyDescent="0.3">
      <c r="I8440" s="199">
        <v>0</v>
      </c>
      <c r="J8440" s="199">
        <v>0</v>
      </c>
      <c r="K8440" s="199" t="e">
        <f ca="1"/>
        <v>#NAME?</v>
      </c>
      <c r="T8440" s="199">
        <v>0</v>
      </c>
      <c r="U8440" s="199">
        <v>0</v>
      </c>
    </row>
    <row r="8441" spans="9:21" x14ac:dyDescent="0.3">
      <c r="I8441" s="199">
        <v>0</v>
      </c>
      <c r="J8441" s="199">
        <v>0</v>
      </c>
      <c r="K8441" s="199" t="e">
        <f ca="1"/>
        <v>#NAME?</v>
      </c>
      <c r="T8441" s="199">
        <v>0</v>
      </c>
      <c r="U8441" s="199">
        <v>0</v>
      </c>
    </row>
    <row r="8442" spans="9:21" x14ac:dyDescent="0.3">
      <c r="I8442" s="199">
        <v>0</v>
      </c>
      <c r="J8442" s="199">
        <v>0</v>
      </c>
      <c r="K8442" s="199" t="e">
        <f ca="1"/>
        <v>#NAME?</v>
      </c>
      <c r="T8442" s="199">
        <v>0</v>
      </c>
      <c r="U8442" s="199">
        <v>0</v>
      </c>
    </row>
    <row r="8443" spans="9:21" x14ac:dyDescent="0.3">
      <c r="I8443" s="199">
        <v>0</v>
      </c>
      <c r="J8443" s="199">
        <v>0</v>
      </c>
      <c r="K8443" s="199" t="e">
        <f ca="1"/>
        <v>#NAME?</v>
      </c>
      <c r="T8443" s="199">
        <v>0</v>
      </c>
      <c r="U8443" s="199">
        <v>0</v>
      </c>
    </row>
    <row r="8444" spans="9:21" x14ac:dyDescent="0.3">
      <c r="I8444" s="199">
        <v>0</v>
      </c>
      <c r="J8444" s="199">
        <v>0</v>
      </c>
      <c r="K8444" s="199" t="e">
        <f ca="1"/>
        <v>#NAME?</v>
      </c>
      <c r="T8444" s="199">
        <v>0</v>
      </c>
      <c r="U8444" s="199">
        <v>0</v>
      </c>
    </row>
    <row r="8445" spans="9:21" x14ac:dyDescent="0.3">
      <c r="I8445" s="199">
        <v>0</v>
      </c>
      <c r="J8445" s="199">
        <v>0</v>
      </c>
      <c r="K8445" s="199" t="e">
        <f ca="1"/>
        <v>#NAME?</v>
      </c>
      <c r="T8445" s="199">
        <v>0</v>
      </c>
      <c r="U8445" s="199">
        <v>0</v>
      </c>
    </row>
    <row r="8446" spans="9:21" x14ac:dyDescent="0.3">
      <c r="I8446" s="199">
        <v>0</v>
      </c>
      <c r="J8446" s="199">
        <v>0</v>
      </c>
      <c r="K8446" s="199" t="e">
        <f ca="1"/>
        <v>#NAME?</v>
      </c>
      <c r="T8446" s="199">
        <v>0</v>
      </c>
      <c r="U8446" s="199">
        <v>0</v>
      </c>
    </row>
    <row r="8447" spans="9:21" x14ac:dyDescent="0.3">
      <c r="I8447" s="199">
        <v>0</v>
      </c>
      <c r="J8447" s="199">
        <v>0</v>
      </c>
      <c r="K8447" s="199" t="e">
        <f ca="1"/>
        <v>#NAME?</v>
      </c>
      <c r="T8447" s="199">
        <v>0</v>
      </c>
      <c r="U8447" s="199">
        <v>0</v>
      </c>
    </row>
    <row r="8448" spans="9:21" x14ac:dyDescent="0.3">
      <c r="I8448" s="199">
        <v>0</v>
      </c>
      <c r="J8448" s="199">
        <v>0</v>
      </c>
      <c r="K8448" s="199" t="e">
        <f ca="1"/>
        <v>#NAME?</v>
      </c>
      <c r="T8448" s="199">
        <v>0</v>
      </c>
      <c r="U8448" s="199">
        <v>0</v>
      </c>
    </row>
    <row r="8449" spans="9:21" x14ac:dyDescent="0.3">
      <c r="I8449" s="199">
        <v>0</v>
      </c>
      <c r="J8449" s="199">
        <v>0</v>
      </c>
      <c r="K8449" s="199" t="e">
        <f ca="1"/>
        <v>#NAME?</v>
      </c>
      <c r="T8449" s="199">
        <v>0</v>
      </c>
      <c r="U8449" s="199">
        <v>0</v>
      </c>
    </row>
    <row r="8450" spans="9:21" x14ac:dyDescent="0.3">
      <c r="I8450" s="199">
        <v>0</v>
      </c>
      <c r="J8450" s="199">
        <v>0</v>
      </c>
      <c r="K8450" s="199" t="e">
        <f ca="1"/>
        <v>#NAME?</v>
      </c>
      <c r="T8450" s="199">
        <v>0</v>
      </c>
      <c r="U8450" s="199">
        <v>0</v>
      </c>
    </row>
    <row r="8451" spans="9:21" x14ac:dyDescent="0.3">
      <c r="I8451" s="199">
        <v>0</v>
      </c>
      <c r="J8451" s="199">
        <v>0</v>
      </c>
      <c r="K8451" s="199" t="e">
        <f ca="1"/>
        <v>#NAME?</v>
      </c>
      <c r="T8451" s="199">
        <v>0</v>
      </c>
      <c r="U8451" s="199">
        <v>0</v>
      </c>
    </row>
    <row r="8452" spans="9:21" x14ac:dyDescent="0.3">
      <c r="I8452" s="199">
        <v>0</v>
      </c>
      <c r="J8452" s="199">
        <v>0</v>
      </c>
      <c r="K8452" s="199" t="e">
        <f ca="1"/>
        <v>#NAME?</v>
      </c>
      <c r="T8452" s="199">
        <v>0</v>
      </c>
      <c r="U8452" s="199">
        <v>600000</v>
      </c>
    </row>
    <row r="8453" spans="9:21" x14ac:dyDescent="0.3">
      <c r="I8453" s="199">
        <v>0</v>
      </c>
      <c r="J8453" s="199">
        <v>0</v>
      </c>
      <c r="K8453" s="199" t="e">
        <f ca="1"/>
        <v>#NAME?</v>
      </c>
      <c r="T8453" s="199">
        <v>0</v>
      </c>
      <c r="U8453" s="199">
        <v>0</v>
      </c>
    </row>
    <row r="8454" spans="9:21" x14ac:dyDescent="0.3">
      <c r="I8454" s="199">
        <v>0</v>
      </c>
      <c r="J8454" s="199">
        <v>0</v>
      </c>
      <c r="K8454" s="199" t="e">
        <f ca="1"/>
        <v>#NAME?</v>
      </c>
      <c r="T8454" s="199">
        <v>0</v>
      </c>
      <c r="U8454" s="199">
        <v>0</v>
      </c>
    </row>
    <row r="8455" spans="9:21" x14ac:dyDescent="0.3">
      <c r="I8455" s="199">
        <v>0</v>
      </c>
      <c r="J8455" s="199">
        <v>0</v>
      </c>
      <c r="K8455" s="199" t="e">
        <f ca="1"/>
        <v>#NAME?</v>
      </c>
      <c r="T8455" s="199">
        <v>0</v>
      </c>
      <c r="U8455" s="199">
        <v>0</v>
      </c>
    </row>
    <row r="8456" spans="9:21" x14ac:dyDescent="0.3">
      <c r="I8456" s="199">
        <v>0</v>
      </c>
      <c r="J8456" s="199">
        <v>0</v>
      </c>
      <c r="K8456" s="199" t="e">
        <f ca="1"/>
        <v>#NAME?</v>
      </c>
      <c r="T8456" s="199">
        <v>0</v>
      </c>
      <c r="U8456" s="199">
        <v>0</v>
      </c>
    </row>
    <row r="8457" spans="9:21" x14ac:dyDescent="0.3">
      <c r="I8457" s="199">
        <v>0</v>
      </c>
      <c r="J8457" s="199">
        <v>0</v>
      </c>
      <c r="K8457" s="199" t="e">
        <f ca="1"/>
        <v>#NAME?</v>
      </c>
      <c r="T8457" s="199">
        <v>0</v>
      </c>
      <c r="U8457" s="199">
        <v>0</v>
      </c>
    </row>
    <row r="8458" spans="9:21" x14ac:dyDescent="0.3">
      <c r="I8458" s="199">
        <v>0</v>
      </c>
      <c r="J8458" s="199">
        <v>0</v>
      </c>
      <c r="K8458" s="199" t="e">
        <f ca="1"/>
        <v>#NAME?</v>
      </c>
      <c r="T8458" s="199">
        <v>0</v>
      </c>
      <c r="U8458" s="199">
        <v>0</v>
      </c>
    </row>
    <row r="8459" spans="9:21" x14ac:dyDescent="0.3">
      <c r="I8459" s="199">
        <v>0</v>
      </c>
      <c r="J8459" s="199">
        <v>0</v>
      </c>
      <c r="K8459" s="199" t="e">
        <f ca="1"/>
        <v>#NAME?</v>
      </c>
      <c r="T8459" s="199">
        <v>0</v>
      </c>
      <c r="U8459" s="199">
        <v>0</v>
      </c>
    </row>
    <row r="8460" spans="9:21" x14ac:dyDescent="0.3">
      <c r="I8460" s="199">
        <v>0</v>
      </c>
      <c r="J8460" s="199">
        <v>0</v>
      </c>
      <c r="K8460" s="199" t="e">
        <f ca="1"/>
        <v>#NAME?</v>
      </c>
      <c r="T8460" s="199">
        <v>0</v>
      </c>
      <c r="U8460" s="199">
        <v>0</v>
      </c>
    </row>
    <row r="8461" spans="9:21" x14ac:dyDescent="0.3">
      <c r="I8461" s="199">
        <v>0</v>
      </c>
      <c r="J8461" s="199">
        <v>0</v>
      </c>
      <c r="K8461" s="199" t="e">
        <f ca="1"/>
        <v>#NAME?</v>
      </c>
      <c r="T8461" s="199">
        <v>0</v>
      </c>
      <c r="U8461" s="199">
        <v>0</v>
      </c>
    </row>
    <row r="8462" spans="9:21" x14ac:dyDescent="0.3">
      <c r="I8462" s="199">
        <v>0</v>
      </c>
      <c r="J8462" s="199">
        <v>0</v>
      </c>
      <c r="K8462" s="199" t="e">
        <f ca="1"/>
        <v>#NAME?</v>
      </c>
      <c r="T8462" s="199">
        <v>0</v>
      </c>
      <c r="U8462" s="199">
        <v>0</v>
      </c>
    </row>
    <row r="8463" spans="9:21" x14ac:dyDescent="0.3">
      <c r="I8463" s="199">
        <v>0</v>
      </c>
      <c r="J8463" s="199">
        <v>0</v>
      </c>
      <c r="K8463" s="199" t="e">
        <f ca="1"/>
        <v>#NAME?</v>
      </c>
      <c r="T8463" s="199">
        <v>0</v>
      </c>
      <c r="U8463" s="199">
        <v>0</v>
      </c>
    </row>
    <row r="8464" spans="9:21" x14ac:dyDescent="0.3">
      <c r="I8464" s="199">
        <v>0</v>
      </c>
      <c r="J8464" s="199">
        <v>0</v>
      </c>
      <c r="K8464" s="199" t="e">
        <f ca="1"/>
        <v>#NAME?</v>
      </c>
      <c r="T8464" s="199">
        <v>0</v>
      </c>
      <c r="U8464" s="199">
        <v>0</v>
      </c>
    </row>
    <row r="8465" spans="9:21" x14ac:dyDescent="0.3">
      <c r="I8465" s="199">
        <v>0</v>
      </c>
      <c r="J8465" s="199">
        <v>0</v>
      </c>
      <c r="K8465" s="199" t="e">
        <f ca="1"/>
        <v>#NAME?</v>
      </c>
      <c r="T8465" s="199">
        <v>0</v>
      </c>
      <c r="U8465" s="199">
        <v>0</v>
      </c>
    </row>
    <row r="8466" spans="9:21" x14ac:dyDescent="0.3">
      <c r="I8466" s="199">
        <v>0</v>
      </c>
      <c r="J8466" s="199">
        <v>0</v>
      </c>
      <c r="K8466" s="199" t="e">
        <f ca="1"/>
        <v>#NAME?</v>
      </c>
      <c r="T8466" s="199">
        <v>0</v>
      </c>
      <c r="U8466" s="199">
        <v>0</v>
      </c>
    </row>
    <row r="8467" spans="9:21" x14ac:dyDescent="0.3">
      <c r="I8467" s="199">
        <v>0</v>
      </c>
      <c r="J8467" s="199">
        <v>0</v>
      </c>
      <c r="K8467" s="199" t="e">
        <f ca="1"/>
        <v>#NAME?</v>
      </c>
      <c r="T8467" s="199">
        <v>0</v>
      </c>
      <c r="U8467" s="199">
        <v>0</v>
      </c>
    </row>
    <row r="8468" spans="9:21" x14ac:dyDescent="0.3">
      <c r="I8468" s="199">
        <v>0</v>
      </c>
      <c r="J8468" s="199">
        <v>0</v>
      </c>
      <c r="K8468" s="199" t="e">
        <f ca="1"/>
        <v>#NAME?</v>
      </c>
      <c r="T8468" s="199">
        <v>0</v>
      </c>
      <c r="U8468" s="199">
        <v>0</v>
      </c>
    </row>
    <row r="8469" spans="9:21" x14ac:dyDescent="0.3">
      <c r="I8469" s="199">
        <v>0</v>
      </c>
      <c r="J8469" s="199">
        <v>0</v>
      </c>
      <c r="K8469" s="199" t="e">
        <f ca="1"/>
        <v>#NAME?</v>
      </c>
      <c r="T8469" s="199">
        <v>0</v>
      </c>
      <c r="U8469" s="199">
        <v>0</v>
      </c>
    </row>
    <row r="8470" spans="9:21" x14ac:dyDescent="0.3">
      <c r="I8470" s="199">
        <v>0</v>
      </c>
      <c r="J8470" s="199">
        <v>0</v>
      </c>
      <c r="K8470" s="199" t="e">
        <f ca="1"/>
        <v>#NAME?</v>
      </c>
      <c r="T8470" s="199">
        <v>0</v>
      </c>
      <c r="U8470" s="199">
        <v>0</v>
      </c>
    </row>
    <row r="8471" spans="9:21" x14ac:dyDescent="0.3">
      <c r="I8471" s="199">
        <v>0</v>
      </c>
      <c r="J8471" s="199">
        <v>0</v>
      </c>
      <c r="K8471" s="199" t="e">
        <f ca="1"/>
        <v>#NAME?</v>
      </c>
      <c r="T8471" s="199">
        <v>0</v>
      </c>
      <c r="U8471" s="199">
        <v>0</v>
      </c>
    </row>
    <row r="8472" spans="9:21" x14ac:dyDescent="0.3">
      <c r="I8472" s="199">
        <v>0</v>
      </c>
      <c r="J8472" s="199">
        <v>0</v>
      </c>
      <c r="K8472" s="199" t="e">
        <f ca="1"/>
        <v>#NAME?</v>
      </c>
      <c r="T8472" s="199">
        <v>0</v>
      </c>
      <c r="U8472" s="199">
        <v>0</v>
      </c>
    </row>
    <row r="8473" spans="9:21" x14ac:dyDescent="0.3">
      <c r="I8473" s="199">
        <v>0</v>
      </c>
      <c r="J8473" s="199">
        <v>0</v>
      </c>
      <c r="K8473" s="199" t="e">
        <f ca="1"/>
        <v>#NAME?</v>
      </c>
      <c r="T8473" s="199">
        <v>0</v>
      </c>
      <c r="U8473" s="199">
        <v>0</v>
      </c>
    </row>
    <row r="8474" spans="9:21" x14ac:dyDescent="0.3">
      <c r="I8474" s="199">
        <v>0</v>
      </c>
      <c r="J8474" s="199">
        <v>0</v>
      </c>
      <c r="K8474" s="199" t="e">
        <f ca="1"/>
        <v>#NAME?</v>
      </c>
      <c r="T8474" s="199">
        <v>0</v>
      </c>
      <c r="U8474" s="199">
        <v>0</v>
      </c>
    </row>
    <row r="8475" spans="9:21" x14ac:dyDescent="0.3">
      <c r="I8475" s="199">
        <v>0</v>
      </c>
      <c r="J8475" s="199">
        <v>0</v>
      </c>
      <c r="K8475" s="199" t="e">
        <f ca="1"/>
        <v>#NAME?</v>
      </c>
      <c r="T8475" s="199">
        <v>0</v>
      </c>
      <c r="U8475" s="199">
        <v>0</v>
      </c>
    </row>
    <row r="8476" spans="9:21" x14ac:dyDescent="0.3">
      <c r="I8476" s="199">
        <v>0</v>
      </c>
      <c r="J8476" s="199">
        <v>0</v>
      </c>
      <c r="K8476" s="199" t="e">
        <f ca="1"/>
        <v>#NAME?</v>
      </c>
      <c r="T8476" s="199">
        <v>0</v>
      </c>
      <c r="U8476" s="199">
        <v>0</v>
      </c>
    </row>
    <row r="8477" spans="9:21" x14ac:dyDescent="0.3">
      <c r="I8477" s="199">
        <v>0</v>
      </c>
      <c r="J8477" s="199">
        <v>0</v>
      </c>
      <c r="K8477" s="199" t="e">
        <f ca="1"/>
        <v>#NAME?</v>
      </c>
      <c r="T8477" s="199">
        <v>0</v>
      </c>
      <c r="U8477" s="199">
        <v>0</v>
      </c>
    </row>
    <row r="8478" spans="9:21" x14ac:dyDescent="0.3">
      <c r="I8478" s="199">
        <v>0</v>
      </c>
      <c r="J8478" s="199">
        <v>0</v>
      </c>
      <c r="K8478" s="199" t="e">
        <f ca="1"/>
        <v>#NAME?</v>
      </c>
      <c r="T8478" s="199">
        <v>0</v>
      </c>
      <c r="U8478" s="199">
        <v>0</v>
      </c>
    </row>
    <row r="8479" spans="9:21" x14ac:dyDescent="0.3">
      <c r="I8479" s="199">
        <v>0</v>
      </c>
      <c r="J8479" s="199">
        <v>0</v>
      </c>
      <c r="K8479" s="199" t="e">
        <f ca="1"/>
        <v>#NAME?</v>
      </c>
      <c r="T8479" s="199">
        <v>0</v>
      </c>
      <c r="U8479" s="199">
        <v>0</v>
      </c>
    </row>
    <row r="8480" spans="9:21" x14ac:dyDescent="0.3">
      <c r="I8480" s="199">
        <v>0</v>
      </c>
      <c r="J8480" s="199">
        <v>0</v>
      </c>
      <c r="K8480" s="199" t="e">
        <f ca="1"/>
        <v>#NAME?</v>
      </c>
      <c r="T8480" s="199">
        <v>0</v>
      </c>
      <c r="U8480" s="199">
        <v>0</v>
      </c>
    </row>
    <row r="8481" spans="9:21" x14ac:dyDescent="0.3">
      <c r="I8481" s="199">
        <v>0</v>
      </c>
      <c r="J8481" s="199">
        <v>0</v>
      </c>
      <c r="K8481" s="199" t="e">
        <f ca="1"/>
        <v>#NAME?</v>
      </c>
      <c r="T8481" s="199">
        <v>0</v>
      </c>
      <c r="U8481" s="199">
        <v>0</v>
      </c>
    </row>
    <row r="8482" spans="9:21" x14ac:dyDescent="0.3">
      <c r="I8482" s="199">
        <v>0</v>
      </c>
      <c r="J8482" s="199">
        <v>0</v>
      </c>
      <c r="K8482" s="199" t="e">
        <f ca="1"/>
        <v>#NAME?</v>
      </c>
      <c r="T8482" s="199">
        <v>0</v>
      </c>
      <c r="U8482" s="199">
        <v>0</v>
      </c>
    </row>
    <row r="8483" spans="9:21" x14ac:dyDescent="0.3">
      <c r="I8483" s="199">
        <v>8673.4226479067875</v>
      </c>
      <c r="J8483" s="199">
        <v>0</v>
      </c>
      <c r="K8483" s="199" t="e">
        <f ca="1"/>
        <v>#NAME?</v>
      </c>
      <c r="T8483" s="199">
        <v>8673.4226479067875</v>
      </c>
      <c r="U8483" s="199">
        <v>0</v>
      </c>
    </row>
    <row r="8484" spans="9:21" x14ac:dyDescent="0.3">
      <c r="I8484" s="199">
        <v>385078.56844591862</v>
      </c>
      <c r="J8484" s="199">
        <v>0</v>
      </c>
      <c r="K8484" s="199" t="e">
        <f ca="1"/>
        <v>#NAME?</v>
      </c>
      <c r="T8484" s="199">
        <v>385078.56844591862</v>
      </c>
      <c r="U8484" s="199">
        <v>0</v>
      </c>
    </row>
    <row r="8485" spans="9:21" x14ac:dyDescent="0.3">
      <c r="I8485" s="199">
        <v>0</v>
      </c>
      <c r="J8485" s="199">
        <v>0</v>
      </c>
      <c r="K8485" s="199" t="e">
        <f ca="1"/>
        <v>#NAME?</v>
      </c>
      <c r="T8485" s="199">
        <v>0</v>
      </c>
      <c r="U8485" s="199">
        <v>0</v>
      </c>
    </row>
    <row r="8486" spans="9:21" x14ac:dyDescent="0.3">
      <c r="I8486" s="199">
        <v>0</v>
      </c>
      <c r="J8486" s="199">
        <v>0</v>
      </c>
      <c r="K8486" s="199" t="e">
        <f ca="1"/>
        <v>#NAME?</v>
      </c>
      <c r="T8486" s="199">
        <v>0</v>
      </c>
      <c r="U8486" s="199">
        <v>0</v>
      </c>
    </row>
    <row r="8487" spans="9:21" x14ac:dyDescent="0.3">
      <c r="I8487" s="199">
        <v>0</v>
      </c>
      <c r="J8487" s="199">
        <v>0</v>
      </c>
      <c r="K8487" s="199" t="e">
        <f ca="1"/>
        <v>#NAME?</v>
      </c>
      <c r="T8487" s="199">
        <v>0</v>
      </c>
      <c r="U8487" s="199">
        <v>0</v>
      </c>
    </row>
    <row r="8488" spans="9:21" x14ac:dyDescent="0.3">
      <c r="I8488" s="199">
        <v>0</v>
      </c>
      <c r="J8488" s="199">
        <v>0</v>
      </c>
      <c r="K8488" s="199" t="e">
        <f ca="1"/>
        <v>#NAME?</v>
      </c>
      <c r="T8488" s="199">
        <v>0</v>
      </c>
      <c r="U8488" s="199">
        <v>0</v>
      </c>
    </row>
    <row r="8489" spans="9:21" x14ac:dyDescent="0.3">
      <c r="I8489" s="199">
        <v>0</v>
      </c>
      <c r="J8489" s="199">
        <v>0</v>
      </c>
      <c r="K8489" s="199" t="e">
        <f ca="1"/>
        <v>#NAME?</v>
      </c>
      <c r="T8489" s="199">
        <v>0</v>
      </c>
      <c r="U8489" s="199">
        <v>0</v>
      </c>
    </row>
    <row r="8490" spans="9:21" x14ac:dyDescent="0.3">
      <c r="I8490" s="199">
        <v>0</v>
      </c>
      <c r="J8490" s="199">
        <v>0</v>
      </c>
      <c r="K8490" s="199" t="e">
        <f ca="1"/>
        <v>#NAME?</v>
      </c>
      <c r="T8490" s="199">
        <v>0</v>
      </c>
      <c r="U8490" s="199">
        <v>0</v>
      </c>
    </row>
    <row r="8491" spans="9:21" x14ac:dyDescent="0.3">
      <c r="I8491" s="199">
        <v>0</v>
      </c>
      <c r="J8491" s="199">
        <v>0</v>
      </c>
      <c r="K8491" s="199" t="e">
        <f ca="1"/>
        <v>#NAME?</v>
      </c>
      <c r="T8491" s="199">
        <v>0</v>
      </c>
      <c r="U8491" s="199">
        <v>0</v>
      </c>
    </row>
    <row r="8492" spans="9:21" x14ac:dyDescent="0.3">
      <c r="I8492" s="199">
        <v>0</v>
      </c>
      <c r="J8492" s="199">
        <v>0</v>
      </c>
      <c r="K8492" s="199" t="e">
        <f ca="1"/>
        <v>#NAME?</v>
      </c>
      <c r="T8492" s="199">
        <v>0</v>
      </c>
      <c r="U8492" s="199">
        <v>0</v>
      </c>
    </row>
    <row r="8493" spans="9:21" x14ac:dyDescent="0.3">
      <c r="I8493" s="199">
        <v>0</v>
      </c>
      <c r="J8493" s="199">
        <v>0</v>
      </c>
      <c r="K8493" s="199" t="e">
        <f ca="1"/>
        <v>#NAME?</v>
      </c>
      <c r="T8493" s="199">
        <v>0</v>
      </c>
      <c r="U8493" s="199">
        <v>0</v>
      </c>
    </row>
    <row r="8494" spans="9:21" x14ac:dyDescent="0.3">
      <c r="I8494" s="199">
        <v>0</v>
      </c>
      <c r="J8494" s="199">
        <v>0</v>
      </c>
      <c r="K8494" s="199" t="e">
        <f ca="1"/>
        <v>#NAME?</v>
      </c>
      <c r="T8494" s="199">
        <v>0</v>
      </c>
      <c r="U8494" s="199">
        <v>199754.77446080776</v>
      </c>
    </row>
    <row r="8495" spans="9:21" x14ac:dyDescent="0.3">
      <c r="I8495" s="199">
        <v>0</v>
      </c>
      <c r="J8495" s="199">
        <v>0</v>
      </c>
      <c r="K8495" s="199" t="e">
        <f ca="1"/>
        <v>#NAME?</v>
      </c>
      <c r="T8495" s="199">
        <v>0</v>
      </c>
      <c r="U8495" s="199">
        <v>0</v>
      </c>
    </row>
    <row r="8496" spans="9:21" x14ac:dyDescent="0.3">
      <c r="I8496" s="199">
        <v>0</v>
      </c>
      <c r="J8496" s="199">
        <v>0</v>
      </c>
      <c r="K8496" s="199" t="e">
        <f ca="1"/>
        <v>#NAME?</v>
      </c>
      <c r="T8496" s="199">
        <v>0</v>
      </c>
      <c r="U8496" s="199">
        <v>0</v>
      </c>
    </row>
    <row r="8497" spans="9:21" x14ac:dyDescent="0.3">
      <c r="I8497" s="199">
        <v>0</v>
      </c>
      <c r="J8497" s="199">
        <v>0</v>
      </c>
      <c r="K8497" s="199" t="e">
        <f ca="1"/>
        <v>#NAME?</v>
      </c>
      <c r="T8497" s="199">
        <v>0</v>
      </c>
      <c r="U8497" s="199">
        <v>0</v>
      </c>
    </row>
    <row r="8498" spans="9:21" x14ac:dyDescent="0.3">
      <c r="I8498" s="199">
        <v>0</v>
      </c>
      <c r="J8498" s="199">
        <v>0</v>
      </c>
      <c r="K8498" s="199" t="e">
        <f ca="1"/>
        <v>#NAME?</v>
      </c>
      <c r="T8498" s="199">
        <v>0</v>
      </c>
      <c r="U8498" s="199">
        <v>0</v>
      </c>
    </row>
    <row r="8499" spans="9:21" x14ac:dyDescent="0.3">
      <c r="I8499" s="199">
        <v>0</v>
      </c>
      <c r="J8499" s="199">
        <v>0</v>
      </c>
      <c r="K8499" s="199" t="e">
        <f ca="1"/>
        <v>#NAME?</v>
      </c>
      <c r="T8499" s="199">
        <v>0</v>
      </c>
      <c r="U8499" s="199">
        <v>0</v>
      </c>
    </row>
    <row r="8500" spans="9:21" x14ac:dyDescent="0.3">
      <c r="I8500" s="199">
        <v>0</v>
      </c>
      <c r="J8500" s="199">
        <v>0</v>
      </c>
      <c r="K8500" s="199" t="e">
        <f ca="1"/>
        <v>#NAME?</v>
      </c>
      <c r="T8500" s="199">
        <v>0</v>
      </c>
      <c r="U8500" s="199">
        <v>0</v>
      </c>
    </row>
    <row r="8501" spans="9:21" x14ac:dyDescent="0.3">
      <c r="I8501" s="199">
        <v>0</v>
      </c>
      <c r="J8501" s="199">
        <v>0</v>
      </c>
      <c r="K8501" s="199" t="e">
        <f ca="1"/>
        <v>#NAME?</v>
      </c>
      <c r="T8501" s="199">
        <v>0</v>
      </c>
      <c r="U8501" s="199">
        <v>0</v>
      </c>
    </row>
    <row r="8502" spans="9:21" x14ac:dyDescent="0.3">
      <c r="I8502" s="199">
        <v>0</v>
      </c>
      <c r="J8502" s="199">
        <v>0</v>
      </c>
      <c r="K8502" s="199" t="e">
        <f ca="1"/>
        <v>#NAME?</v>
      </c>
      <c r="T8502" s="199">
        <v>0</v>
      </c>
      <c r="U8502" s="199">
        <v>0</v>
      </c>
    </row>
    <row r="8503" spans="9:21" x14ac:dyDescent="0.3">
      <c r="I8503" s="199">
        <v>0</v>
      </c>
      <c r="J8503" s="199">
        <v>0</v>
      </c>
      <c r="K8503" s="199" t="e">
        <f ca="1"/>
        <v>#NAME?</v>
      </c>
      <c r="T8503" s="199">
        <v>0</v>
      </c>
      <c r="U8503" s="199">
        <v>0</v>
      </c>
    </row>
    <row r="8504" spans="9:21" x14ac:dyDescent="0.3">
      <c r="I8504" s="199">
        <v>0</v>
      </c>
      <c r="J8504" s="199">
        <v>0</v>
      </c>
      <c r="K8504" s="199" t="e">
        <f ca="1"/>
        <v>#NAME?</v>
      </c>
      <c r="T8504" s="199">
        <v>0</v>
      </c>
      <c r="U8504" s="199">
        <v>0</v>
      </c>
    </row>
    <row r="8505" spans="9:21" x14ac:dyDescent="0.3">
      <c r="I8505" s="199">
        <v>0</v>
      </c>
      <c r="J8505" s="199">
        <v>0</v>
      </c>
      <c r="K8505" s="199" t="e">
        <f ca="1"/>
        <v>#NAME?</v>
      </c>
      <c r="T8505" s="199">
        <v>0</v>
      </c>
      <c r="U8505" s="199">
        <v>0</v>
      </c>
    </row>
    <row r="8506" spans="9:21" x14ac:dyDescent="0.3">
      <c r="I8506" s="199">
        <v>0</v>
      </c>
      <c r="J8506" s="199">
        <v>0</v>
      </c>
      <c r="K8506" s="199" t="e">
        <f ca="1"/>
        <v>#NAME?</v>
      </c>
      <c r="T8506" s="199">
        <v>0</v>
      </c>
      <c r="U8506" s="199">
        <v>0</v>
      </c>
    </row>
    <row r="8507" spans="9:21" x14ac:dyDescent="0.3">
      <c r="I8507" s="199">
        <v>0</v>
      </c>
      <c r="J8507" s="199">
        <v>0</v>
      </c>
      <c r="K8507" s="199" t="e">
        <f ca="1"/>
        <v>#NAME?</v>
      </c>
      <c r="T8507" s="199">
        <v>0</v>
      </c>
      <c r="U8507" s="199">
        <v>0</v>
      </c>
    </row>
    <row r="8508" spans="9:21" x14ac:dyDescent="0.3">
      <c r="I8508" s="199">
        <v>0</v>
      </c>
      <c r="J8508" s="199">
        <v>0</v>
      </c>
      <c r="K8508" s="199" t="e">
        <f ca="1"/>
        <v>#NAME?</v>
      </c>
      <c r="T8508" s="199">
        <v>0</v>
      </c>
      <c r="U8508" s="199">
        <v>0</v>
      </c>
    </row>
    <row r="8509" spans="9:21" x14ac:dyDescent="0.3">
      <c r="I8509" s="199">
        <v>0</v>
      </c>
      <c r="J8509" s="199">
        <v>0</v>
      </c>
      <c r="K8509" s="199" t="e">
        <f ca="1"/>
        <v>#NAME?</v>
      </c>
      <c r="T8509" s="199">
        <v>0</v>
      </c>
      <c r="U8509" s="199">
        <v>0</v>
      </c>
    </row>
    <row r="8510" spans="9:21" x14ac:dyDescent="0.3">
      <c r="I8510" s="199">
        <v>0</v>
      </c>
      <c r="J8510" s="199">
        <v>0</v>
      </c>
      <c r="K8510" s="199" t="e">
        <f ca="1"/>
        <v>#NAME?</v>
      </c>
      <c r="T8510" s="199">
        <v>0</v>
      </c>
      <c r="U8510" s="199">
        <v>0</v>
      </c>
    </row>
    <row r="8511" spans="9:21" x14ac:dyDescent="0.3">
      <c r="I8511" s="199">
        <v>0</v>
      </c>
      <c r="J8511" s="199">
        <v>0</v>
      </c>
      <c r="K8511" s="199" t="e">
        <f ca="1"/>
        <v>#NAME?</v>
      </c>
      <c r="T8511" s="199">
        <v>0</v>
      </c>
      <c r="U8511" s="199">
        <v>0</v>
      </c>
    </row>
    <row r="8512" spans="9:21" x14ac:dyDescent="0.3">
      <c r="I8512" s="199">
        <v>0</v>
      </c>
      <c r="J8512" s="199">
        <v>0</v>
      </c>
      <c r="K8512" s="199" t="e">
        <f ca="1"/>
        <v>#NAME?</v>
      </c>
      <c r="T8512" s="199">
        <v>0</v>
      </c>
      <c r="U8512" s="199">
        <v>0</v>
      </c>
    </row>
    <row r="8513" spans="9:21" x14ac:dyDescent="0.3">
      <c r="I8513" s="199">
        <v>0</v>
      </c>
      <c r="J8513" s="199">
        <v>0</v>
      </c>
      <c r="K8513" s="199" t="e">
        <f ca="1"/>
        <v>#NAME?</v>
      </c>
      <c r="T8513" s="199">
        <v>0</v>
      </c>
      <c r="U8513" s="199">
        <v>0</v>
      </c>
    </row>
    <row r="8514" spans="9:21" x14ac:dyDescent="0.3">
      <c r="I8514" s="199">
        <v>0</v>
      </c>
      <c r="J8514" s="199">
        <v>0</v>
      </c>
      <c r="K8514" s="199" t="e">
        <f ca="1"/>
        <v>#NAME?</v>
      </c>
      <c r="T8514" s="199">
        <v>0</v>
      </c>
      <c r="U8514" s="199">
        <v>0</v>
      </c>
    </row>
    <row r="8515" spans="9:21" x14ac:dyDescent="0.3">
      <c r="I8515" s="199">
        <v>0</v>
      </c>
      <c r="J8515" s="199">
        <v>0</v>
      </c>
      <c r="K8515" s="199" t="e">
        <f ca="1"/>
        <v>#NAME?</v>
      </c>
      <c r="T8515" s="199">
        <v>0</v>
      </c>
      <c r="U8515" s="199">
        <v>0</v>
      </c>
    </row>
    <row r="8516" spans="9:21" x14ac:dyDescent="0.3">
      <c r="I8516" s="199">
        <v>0</v>
      </c>
      <c r="J8516" s="199">
        <v>0</v>
      </c>
      <c r="K8516" s="199" t="e">
        <f ca="1"/>
        <v>#NAME?</v>
      </c>
      <c r="T8516" s="199">
        <v>0</v>
      </c>
      <c r="U8516" s="199">
        <v>0</v>
      </c>
    </row>
    <row r="8517" spans="9:21" x14ac:dyDescent="0.3">
      <c r="I8517" s="199">
        <v>0</v>
      </c>
      <c r="J8517" s="199">
        <v>0</v>
      </c>
      <c r="K8517" s="199" t="e">
        <f ca="1"/>
        <v>#NAME?</v>
      </c>
      <c r="T8517" s="199">
        <v>0</v>
      </c>
      <c r="U8517" s="199">
        <v>0</v>
      </c>
    </row>
    <row r="8518" spans="9:21" x14ac:dyDescent="0.3">
      <c r="I8518" s="199">
        <v>0</v>
      </c>
      <c r="J8518" s="199">
        <v>0</v>
      </c>
      <c r="K8518" s="199" t="e">
        <f ca="1"/>
        <v>#NAME?</v>
      </c>
      <c r="T8518" s="199">
        <v>0</v>
      </c>
      <c r="U8518" s="199">
        <v>0</v>
      </c>
    </row>
    <row r="8519" spans="9:21" x14ac:dyDescent="0.3">
      <c r="I8519" s="199">
        <v>0</v>
      </c>
      <c r="J8519" s="199">
        <v>0</v>
      </c>
      <c r="K8519" s="199" t="e">
        <f ca="1"/>
        <v>#NAME?</v>
      </c>
      <c r="T8519" s="199">
        <v>0</v>
      </c>
      <c r="U8519" s="199">
        <v>0</v>
      </c>
    </row>
    <row r="8520" spans="9:21" x14ac:dyDescent="0.3">
      <c r="I8520" s="199">
        <v>0</v>
      </c>
      <c r="J8520" s="199">
        <v>0</v>
      </c>
      <c r="K8520" s="199" t="e">
        <f ca="1"/>
        <v>#NAME?</v>
      </c>
      <c r="T8520" s="199">
        <v>0</v>
      </c>
      <c r="U8520" s="199">
        <v>0</v>
      </c>
    </row>
    <row r="8521" spans="9:21" x14ac:dyDescent="0.3">
      <c r="I8521" s="199">
        <v>0</v>
      </c>
      <c r="J8521" s="199">
        <v>0</v>
      </c>
      <c r="K8521" s="199" t="e">
        <f ca="1"/>
        <v>#NAME?</v>
      </c>
      <c r="T8521" s="199">
        <v>0</v>
      </c>
      <c r="U8521" s="199">
        <v>0</v>
      </c>
    </row>
    <row r="8522" spans="9:21" x14ac:dyDescent="0.3">
      <c r="I8522" s="199">
        <v>0</v>
      </c>
      <c r="J8522" s="199">
        <v>0</v>
      </c>
      <c r="K8522" s="199" t="e">
        <f ca="1"/>
        <v>#NAME?</v>
      </c>
      <c r="T8522" s="199">
        <v>0</v>
      </c>
      <c r="U8522" s="199">
        <v>0</v>
      </c>
    </row>
    <row r="8523" spans="9:21" x14ac:dyDescent="0.3">
      <c r="I8523" s="199">
        <v>0</v>
      </c>
      <c r="J8523" s="199">
        <v>0</v>
      </c>
      <c r="K8523" s="199" t="e">
        <f ca="1"/>
        <v>#NAME?</v>
      </c>
      <c r="T8523" s="199">
        <v>0</v>
      </c>
      <c r="U8523" s="199">
        <v>0</v>
      </c>
    </row>
    <row r="8524" spans="9:21" x14ac:dyDescent="0.3">
      <c r="I8524" s="199">
        <v>0</v>
      </c>
      <c r="J8524" s="199">
        <v>0</v>
      </c>
      <c r="K8524" s="199" t="e">
        <f ca="1"/>
        <v>#NAME?</v>
      </c>
      <c r="T8524" s="199">
        <v>0</v>
      </c>
      <c r="U8524" s="199">
        <v>0</v>
      </c>
    </row>
    <row r="8525" spans="9:21" x14ac:dyDescent="0.3">
      <c r="I8525" s="199">
        <v>0</v>
      </c>
      <c r="J8525" s="199">
        <v>0</v>
      </c>
      <c r="K8525" s="199" t="e">
        <f ca="1"/>
        <v>#NAME?</v>
      </c>
      <c r="T8525" s="199">
        <v>0</v>
      </c>
      <c r="U8525" s="199">
        <v>0</v>
      </c>
    </row>
    <row r="8526" spans="9:21" x14ac:dyDescent="0.3">
      <c r="I8526" s="199">
        <v>0</v>
      </c>
      <c r="J8526" s="199">
        <v>0</v>
      </c>
      <c r="K8526" s="199" t="e">
        <f ca="1"/>
        <v>#NAME?</v>
      </c>
      <c r="T8526" s="199">
        <v>0</v>
      </c>
      <c r="U8526" s="199">
        <v>0</v>
      </c>
    </row>
    <row r="8527" spans="9:21" x14ac:dyDescent="0.3">
      <c r="I8527" s="199">
        <v>0</v>
      </c>
      <c r="J8527" s="199">
        <v>0</v>
      </c>
      <c r="K8527" s="199" t="e">
        <f ca="1"/>
        <v>#NAME?</v>
      </c>
      <c r="T8527" s="199">
        <v>0</v>
      </c>
      <c r="U8527" s="199">
        <v>0</v>
      </c>
    </row>
    <row r="8528" spans="9:21" x14ac:dyDescent="0.3">
      <c r="I8528" s="199">
        <v>0</v>
      </c>
      <c r="J8528" s="199">
        <v>0</v>
      </c>
      <c r="K8528" s="199" t="e">
        <f ca="1"/>
        <v>#NAME?</v>
      </c>
      <c r="T8528" s="199">
        <v>0</v>
      </c>
      <c r="U8528" s="199">
        <v>0</v>
      </c>
    </row>
    <row r="8529" spans="9:21" x14ac:dyDescent="0.3">
      <c r="I8529" s="199">
        <v>0</v>
      </c>
      <c r="J8529" s="199">
        <v>0</v>
      </c>
      <c r="K8529" s="199" t="e">
        <f ca="1"/>
        <v>#NAME?</v>
      </c>
      <c r="T8529" s="199">
        <v>0</v>
      </c>
      <c r="U8529" s="199">
        <v>0</v>
      </c>
    </row>
    <row r="8530" spans="9:21" x14ac:dyDescent="0.3">
      <c r="I8530" s="199">
        <v>0</v>
      </c>
      <c r="J8530" s="199">
        <v>0</v>
      </c>
      <c r="K8530" s="199" t="e">
        <f ca="1"/>
        <v>#NAME?</v>
      </c>
      <c r="T8530" s="199">
        <v>0</v>
      </c>
      <c r="U8530" s="199">
        <v>0</v>
      </c>
    </row>
    <row r="8531" spans="9:21" x14ac:dyDescent="0.3">
      <c r="I8531" s="199">
        <v>0</v>
      </c>
      <c r="J8531" s="199">
        <v>0</v>
      </c>
      <c r="K8531" s="199" t="e">
        <f ca="1"/>
        <v>#NAME?</v>
      </c>
      <c r="T8531" s="199">
        <v>0</v>
      </c>
      <c r="U8531" s="199">
        <v>0</v>
      </c>
    </row>
    <row r="8532" spans="9:21" x14ac:dyDescent="0.3">
      <c r="I8532" s="199">
        <v>0</v>
      </c>
      <c r="J8532" s="199">
        <v>0</v>
      </c>
      <c r="K8532" s="199" t="e">
        <f ca="1"/>
        <v>#NAME?</v>
      </c>
      <c r="T8532" s="199">
        <v>0</v>
      </c>
      <c r="U8532" s="199">
        <v>0</v>
      </c>
    </row>
    <row r="8533" spans="9:21" x14ac:dyDescent="0.3">
      <c r="I8533" s="199">
        <v>0</v>
      </c>
      <c r="J8533" s="199">
        <v>0</v>
      </c>
      <c r="K8533" s="199" t="e">
        <f ca="1"/>
        <v>#NAME?</v>
      </c>
      <c r="T8533" s="199">
        <v>0</v>
      </c>
      <c r="U8533" s="199">
        <v>0</v>
      </c>
    </row>
    <row r="8534" spans="9:21" x14ac:dyDescent="0.3">
      <c r="I8534" s="199">
        <v>689000.71108117141</v>
      </c>
      <c r="J8534" s="199">
        <v>89000.711081171408</v>
      </c>
      <c r="K8534" s="199" t="e">
        <f ca="1"/>
        <v>#NAME?</v>
      </c>
      <c r="T8534" s="199">
        <v>600000</v>
      </c>
      <c r="U8534" s="199">
        <v>0</v>
      </c>
    </row>
    <row r="8535" spans="9:21" x14ac:dyDescent="0.3">
      <c r="I8535" s="199">
        <v>0</v>
      </c>
      <c r="J8535" s="199">
        <v>0</v>
      </c>
      <c r="K8535" s="199" t="e">
        <f ca="1"/>
        <v>#NAME?</v>
      </c>
      <c r="T8535" s="199">
        <v>0</v>
      </c>
      <c r="U8535" s="199">
        <v>0</v>
      </c>
    </row>
    <row r="8536" spans="9:21" x14ac:dyDescent="0.3">
      <c r="I8536" s="199">
        <v>0</v>
      </c>
      <c r="J8536" s="199">
        <v>0</v>
      </c>
      <c r="K8536" s="199" t="e">
        <f ca="1"/>
        <v>#NAME?</v>
      </c>
      <c r="T8536" s="199">
        <v>0</v>
      </c>
      <c r="U8536" s="199">
        <v>0</v>
      </c>
    </row>
    <row r="8537" spans="9:21" x14ac:dyDescent="0.3">
      <c r="I8537" s="199">
        <v>0</v>
      </c>
      <c r="J8537" s="199">
        <v>0</v>
      </c>
      <c r="K8537" s="199" t="e">
        <f ca="1"/>
        <v>#NAME?</v>
      </c>
      <c r="T8537" s="199">
        <v>0</v>
      </c>
      <c r="U8537" s="199">
        <v>0</v>
      </c>
    </row>
    <row r="8538" spans="9:21" x14ac:dyDescent="0.3">
      <c r="I8538" s="199">
        <v>0</v>
      </c>
      <c r="J8538" s="199">
        <v>0</v>
      </c>
      <c r="K8538" s="199" t="e">
        <f ca="1"/>
        <v>#NAME?</v>
      </c>
      <c r="T8538" s="199">
        <v>0</v>
      </c>
      <c r="U8538" s="199">
        <v>0</v>
      </c>
    </row>
    <row r="8539" spans="9:21" x14ac:dyDescent="0.3">
      <c r="I8539" s="199">
        <v>25504.441365501443</v>
      </c>
      <c r="J8539" s="199">
        <v>0</v>
      </c>
      <c r="K8539" s="199" t="e">
        <f ca="1"/>
        <v>#NAME?</v>
      </c>
      <c r="T8539" s="199">
        <v>25504.441365501443</v>
      </c>
      <c r="U8539" s="199">
        <v>0</v>
      </c>
    </row>
    <row r="8540" spans="9:21" x14ac:dyDescent="0.3">
      <c r="I8540" s="199">
        <v>0</v>
      </c>
      <c r="J8540" s="199">
        <v>0</v>
      </c>
      <c r="K8540" s="199" t="e">
        <f ca="1"/>
        <v>#NAME?</v>
      </c>
      <c r="T8540" s="199">
        <v>0</v>
      </c>
      <c r="U8540" s="199">
        <v>0</v>
      </c>
    </row>
    <row r="8541" spans="9:21" x14ac:dyDescent="0.3">
      <c r="I8541" s="199">
        <v>0</v>
      </c>
      <c r="J8541" s="199">
        <v>0</v>
      </c>
      <c r="K8541" s="199" t="e">
        <f ca="1"/>
        <v>#NAME?</v>
      </c>
      <c r="T8541" s="199">
        <v>0</v>
      </c>
      <c r="U8541" s="199">
        <v>0</v>
      </c>
    </row>
    <row r="8542" spans="9:21" x14ac:dyDescent="0.3">
      <c r="I8542" s="199">
        <v>0</v>
      </c>
      <c r="J8542" s="199">
        <v>0</v>
      </c>
      <c r="K8542" s="199" t="e">
        <f ca="1"/>
        <v>#NAME?</v>
      </c>
      <c r="T8542" s="199">
        <v>0</v>
      </c>
      <c r="U8542" s="199">
        <v>0</v>
      </c>
    </row>
    <row r="8543" spans="9:21" x14ac:dyDescent="0.3">
      <c r="I8543" s="199">
        <v>0</v>
      </c>
      <c r="J8543" s="199">
        <v>0</v>
      </c>
      <c r="K8543" s="199" t="e">
        <f ca="1"/>
        <v>#NAME?</v>
      </c>
      <c r="T8543" s="199">
        <v>0</v>
      </c>
      <c r="U8543" s="199">
        <v>0</v>
      </c>
    </row>
    <row r="8544" spans="9:21" x14ac:dyDescent="0.3">
      <c r="I8544" s="199">
        <v>0</v>
      </c>
      <c r="J8544" s="199">
        <v>0</v>
      </c>
      <c r="K8544" s="199" t="e">
        <f ca="1"/>
        <v>#NAME?</v>
      </c>
      <c r="T8544" s="199">
        <v>0</v>
      </c>
      <c r="U8544" s="199">
        <v>0</v>
      </c>
    </row>
    <row r="8545" spans="9:21" x14ac:dyDescent="0.3">
      <c r="I8545" s="199">
        <v>0</v>
      </c>
      <c r="J8545" s="199">
        <v>0</v>
      </c>
      <c r="K8545" s="199" t="e">
        <f ca="1"/>
        <v>#NAME?</v>
      </c>
      <c r="T8545" s="199">
        <v>0</v>
      </c>
      <c r="U8545" s="199">
        <v>0</v>
      </c>
    </row>
    <row r="8546" spans="9:21" x14ac:dyDescent="0.3">
      <c r="I8546" s="199">
        <v>0</v>
      </c>
      <c r="J8546" s="199">
        <v>0</v>
      </c>
      <c r="K8546" s="199" t="e">
        <f ca="1"/>
        <v>#NAME?</v>
      </c>
      <c r="T8546" s="199">
        <v>0</v>
      </c>
      <c r="U8546" s="199">
        <v>0</v>
      </c>
    </row>
    <row r="8547" spans="9:21" x14ac:dyDescent="0.3">
      <c r="I8547" s="199">
        <v>0</v>
      </c>
      <c r="J8547" s="199">
        <v>0</v>
      </c>
      <c r="K8547" s="199" t="e">
        <f ca="1"/>
        <v>#NAME?</v>
      </c>
      <c r="T8547" s="199">
        <v>0</v>
      </c>
      <c r="U8547" s="199">
        <v>0</v>
      </c>
    </row>
    <row r="8548" spans="9:21" x14ac:dyDescent="0.3">
      <c r="I8548" s="199">
        <v>0</v>
      </c>
      <c r="J8548" s="199">
        <v>0</v>
      </c>
      <c r="K8548" s="199" t="e">
        <f ca="1"/>
        <v>#NAME?</v>
      </c>
      <c r="T8548" s="199">
        <v>0</v>
      </c>
      <c r="U8548" s="199">
        <v>0</v>
      </c>
    </row>
    <row r="8549" spans="9:21" x14ac:dyDescent="0.3">
      <c r="I8549" s="199">
        <v>0</v>
      </c>
      <c r="J8549" s="199">
        <v>0</v>
      </c>
      <c r="K8549" s="199" t="e">
        <f ca="1"/>
        <v>#NAME?</v>
      </c>
      <c r="T8549" s="199">
        <v>0</v>
      </c>
      <c r="U8549" s="199">
        <v>0</v>
      </c>
    </row>
    <row r="8550" spans="9:21" x14ac:dyDescent="0.3">
      <c r="I8550" s="199">
        <v>0</v>
      </c>
      <c r="J8550" s="199">
        <v>0</v>
      </c>
      <c r="K8550" s="199" t="e">
        <f ca="1"/>
        <v>#NAME?</v>
      </c>
      <c r="T8550" s="199">
        <v>0</v>
      </c>
      <c r="U8550" s="199">
        <v>600000</v>
      </c>
    </row>
    <row r="8551" spans="9:21" x14ac:dyDescent="0.3">
      <c r="I8551" s="199">
        <v>0</v>
      </c>
      <c r="J8551" s="199">
        <v>0</v>
      </c>
      <c r="K8551" s="199" t="e">
        <f ca="1"/>
        <v>#NAME?</v>
      </c>
      <c r="T8551" s="199">
        <v>0</v>
      </c>
      <c r="U8551" s="199">
        <v>0</v>
      </c>
    </row>
    <row r="8552" spans="9:21" x14ac:dyDescent="0.3">
      <c r="I8552" s="199">
        <v>0</v>
      </c>
      <c r="J8552" s="199">
        <v>0</v>
      </c>
      <c r="K8552" s="199" t="e">
        <f ca="1"/>
        <v>#NAME?</v>
      </c>
      <c r="T8552" s="199">
        <v>0</v>
      </c>
      <c r="U8552" s="199">
        <v>0</v>
      </c>
    </row>
    <row r="8553" spans="9:21" x14ac:dyDescent="0.3">
      <c r="I8553" s="199">
        <v>405503.10842973285</v>
      </c>
      <c r="J8553" s="199">
        <v>0</v>
      </c>
      <c r="K8553" s="199" t="e">
        <f ca="1"/>
        <v>#NAME?</v>
      </c>
      <c r="T8553" s="199">
        <v>405503.10842973285</v>
      </c>
      <c r="U8553" s="199">
        <v>0</v>
      </c>
    </row>
    <row r="8554" spans="9:21" x14ac:dyDescent="0.3">
      <c r="I8554" s="199">
        <v>0</v>
      </c>
      <c r="J8554" s="199">
        <v>0</v>
      </c>
      <c r="K8554" s="199" t="e">
        <f ca="1"/>
        <v>#NAME?</v>
      </c>
      <c r="T8554" s="199">
        <v>0</v>
      </c>
      <c r="U8554" s="199">
        <v>0</v>
      </c>
    </row>
    <row r="8555" spans="9:21" x14ac:dyDescent="0.3">
      <c r="I8555" s="199">
        <v>269849.40746692749</v>
      </c>
      <c r="J8555" s="199">
        <v>0</v>
      </c>
      <c r="K8555" s="199" t="e">
        <f ca="1"/>
        <v>#NAME?</v>
      </c>
      <c r="T8555" s="199">
        <v>269849.40746692749</v>
      </c>
      <c r="U8555" s="199">
        <v>0</v>
      </c>
    </row>
    <row r="8556" spans="9:21" x14ac:dyDescent="0.3">
      <c r="I8556" s="199">
        <v>0</v>
      </c>
      <c r="J8556" s="199">
        <v>0</v>
      </c>
      <c r="K8556" s="199" t="e">
        <f ca="1"/>
        <v>#NAME?</v>
      </c>
      <c r="T8556" s="199">
        <v>0</v>
      </c>
      <c r="U8556" s="199">
        <v>0</v>
      </c>
    </row>
    <row r="8557" spans="9:21" x14ac:dyDescent="0.3">
      <c r="I8557" s="199">
        <v>0</v>
      </c>
      <c r="J8557" s="199">
        <v>0</v>
      </c>
      <c r="K8557" s="199" t="e">
        <f ca="1"/>
        <v>#NAME?</v>
      </c>
      <c r="T8557" s="199">
        <v>0</v>
      </c>
      <c r="U8557" s="199">
        <v>0</v>
      </c>
    </row>
    <row r="8558" spans="9:21" x14ac:dyDescent="0.3">
      <c r="I8558" s="199">
        <v>0</v>
      </c>
      <c r="J8558" s="199">
        <v>0</v>
      </c>
      <c r="K8558" s="199" t="e">
        <f ca="1"/>
        <v>#NAME?</v>
      </c>
      <c r="T8558" s="199">
        <v>0</v>
      </c>
      <c r="U8558" s="199">
        <v>0</v>
      </c>
    </row>
    <row r="8559" spans="9:21" x14ac:dyDescent="0.3">
      <c r="I8559" s="199">
        <v>0</v>
      </c>
      <c r="J8559" s="199">
        <v>0</v>
      </c>
      <c r="K8559" s="199" t="e">
        <f ca="1"/>
        <v>#NAME?</v>
      </c>
      <c r="T8559" s="199">
        <v>0</v>
      </c>
      <c r="U8559" s="199">
        <v>0</v>
      </c>
    </row>
    <row r="8560" spans="9:21" x14ac:dyDescent="0.3">
      <c r="I8560" s="199">
        <v>0</v>
      </c>
      <c r="J8560" s="199">
        <v>0</v>
      </c>
      <c r="K8560" s="199" t="e">
        <f ca="1"/>
        <v>#NAME?</v>
      </c>
      <c r="T8560" s="199">
        <v>0</v>
      </c>
      <c r="U8560" s="199">
        <v>0</v>
      </c>
    </row>
    <row r="8561" spans="9:21" x14ac:dyDescent="0.3">
      <c r="I8561" s="199">
        <v>0</v>
      </c>
      <c r="J8561" s="199">
        <v>0</v>
      </c>
      <c r="K8561" s="199" t="e">
        <f ca="1"/>
        <v>#NAME?</v>
      </c>
      <c r="T8561" s="199">
        <v>0</v>
      </c>
      <c r="U8561" s="199">
        <v>0</v>
      </c>
    </row>
    <row r="8562" spans="9:21" x14ac:dyDescent="0.3">
      <c r="I8562" s="199">
        <v>0</v>
      </c>
      <c r="J8562" s="199">
        <v>0</v>
      </c>
      <c r="K8562" s="199" t="e">
        <f ca="1"/>
        <v>#NAME?</v>
      </c>
      <c r="T8562" s="199">
        <v>0</v>
      </c>
      <c r="U8562" s="199">
        <v>0</v>
      </c>
    </row>
    <row r="8563" spans="9:21" x14ac:dyDescent="0.3">
      <c r="I8563" s="199">
        <v>0</v>
      </c>
      <c r="J8563" s="199">
        <v>0</v>
      </c>
      <c r="K8563" s="199" t="e">
        <f ca="1"/>
        <v>#NAME?</v>
      </c>
      <c r="T8563" s="199">
        <v>0</v>
      </c>
      <c r="U8563" s="199">
        <v>0</v>
      </c>
    </row>
    <row r="8564" spans="9:21" x14ac:dyDescent="0.3">
      <c r="I8564" s="199">
        <v>0</v>
      </c>
      <c r="J8564" s="199">
        <v>0</v>
      </c>
      <c r="K8564" s="199" t="e">
        <f ca="1"/>
        <v>#NAME?</v>
      </c>
      <c r="T8564" s="199">
        <v>0</v>
      </c>
      <c r="U8564" s="199">
        <v>0</v>
      </c>
    </row>
    <row r="8565" spans="9:21" x14ac:dyDescent="0.3">
      <c r="I8565" s="199">
        <v>0</v>
      </c>
      <c r="J8565" s="199">
        <v>0</v>
      </c>
      <c r="K8565" s="199" t="e">
        <f ca="1"/>
        <v>#NAME?</v>
      </c>
      <c r="T8565" s="199">
        <v>0</v>
      </c>
      <c r="U8565" s="199">
        <v>0</v>
      </c>
    </row>
    <row r="8566" spans="9:21" x14ac:dyDescent="0.3">
      <c r="I8566" s="199">
        <v>0</v>
      </c>
      <c r="J8566" s="199">
        <v>0</v>
      </c>
      <c r="K8566" s="199" t="e">
        <f ca="1"/>
        <v>#NAME?</v>
      </c>
      <c r="T8566" s="199">
        <v>0</v>
      </c>
      <c r="U8566" s="199">
        <v>0</v>
      </c>
    </row>
    <row r="8567" spans="9:21" x14ac:dyDescent="0.3">
      <c r="I8567" s="199">
        <v>0</v>
      </c>
      <c r="J8567" s="199">
        <v>0</v>
      </c>
      <c r="K8567" s="199" t="e">
        <f ca="1"/>
        <v>#NAME?</v>
      </c>
      <c r="T8567" s="199">
        <v>0</v>
      </c>
      <c r="U8567" s="199">
        <v>0</v>
      </c>
    </row>
    <row r="8568" spans="9:21" x14ac:dyDescent="0.3">
      <c r="I8568" s="199">
        <v>0</v>
      </c>
      <c r="J8568" s="199">
        <v>0</v>
      </c>
      <c r="K8568" s="199" t="e">
        <f ca="1"/>
        <v>#NAME?</v>
      </c>
      <c r="T8568" s="199">
        <v>0</v>
      </c>
      <c r="U8568" s="199">
        <v>0</v>
      </c>
    </row>
    <row r="8569" spans="9:21" x14ac:dyDescent="0.3">
      <c r="I8569" s="199">
        <v>0</v>
      </c>
      <c r="J8569" s="199">
        <v>0</v>
      </c>
      <c r="K8569" s="199" t="e">
        <f ca="1"/>
        <v>#NAME?</v>
      </c>
      <c r="T8569" s="199">
        <v>0</v>
      </c>
      <c r="U8569" s="199">
        <v>0</v>
      </c>
    </row>
    <row r="8570" spans="9:21" x14ac:dyDescent="0.3">
      <c r="I8570" s="199">
        <v>0</v>
      </c>
      <c r="J8570" s="199">
        <v>0</v>
      </c>
      <c r="K8570" s="199" t="e">
        <f ca="1"/>
        <v>#NAME?</v>
      </c>
      <c r="T8570" s="199">
        <v>0</v>
      </c>
      <c r="U8570" s="199">
        <v>0</v>
      </c>
    </row>
    <row r="8571" spans="9:21" x14ac:dyDescent="0.3">
      <c r="I8571" s="199">
        <v>0</v>
      </c>
      <c r="J8571" s="199">
        <v>0</v>
      </c>
      <c r="K8571" s="199" t="e">
        <f ca="1"/>
        <v>#NAME?</v>
      </c>
      <c r="T8571" s="199">
        <v>0</v>
      </c>
      <c r="U8571" s="199">
        <v>0</v>
      </c>
    </row>
    <row r="8572" spans="9:21" x14ac:dyDescent="0.3">
      <c r="I8572" s="199">
        <v>0</v>
      </c>
      <c r="J8572" s="199">
        <v>0</v>
      </c>
      <c r="K8572" s="199" t="e">
        <f ca="1"/>
        <v>#NAME?</v>
      </c>
      <c r="T8572" s="199">
        <v>0</v>
      </c>
      <c r="U8572" s="199">
        <v>0</v>
      </c>
    </row>
    <row r="8573" spans="9:21" x14ac:dyDescent="0.3">
      <c r="I8573" s="199">
        <v>0</v>
      </c>
      <c r="J8573" s="199">
        <v>0</v>
      </c>
      <c r="K8573" s="199" t="e">
        <f ca="1"/>
        <v>#NAME?</v>
      </c>
      <c r="T8573" s="199">
        <v>0</v>
      </c>
      <c r="U8573" s="199">
        <v>0</v>
      </c>
    </row>
    <row r="8574" spans="9:21" x14ac:dyDescent="0.3">
      <c r="I8574" s="199">
        <v>0</v>
      </c>
      <c r="J8574" s="199">
        <v>0</v>
      </c>
      <c r="K8574" s="199" t="e">
        <f ca="1"/>
        <v>#NAME?</v>
      </c>
      <c r="T8574" s="199">
        <v>0</v>
      </c>
      <c r="U8574" s="199">
        <v>0</v>
      </c>
    </row>
    <row r="8575" spans="9:21" x14ac:dyDescent="0.3">
      <c r="I8575" s="199">
        <v>0</v>
      </c>
      <c r="J8575" s="199">
        <v>0</v>
      </c>
      <c r="K8575" s="199" t="e">
        <f ca="1"/>
        <v>#NAME?</v>
      </c>
      <c r="T8575" s="199">
        <v>0</v>
      </c>
      <c r="U8575" s="199">
        <v>0</v>
      </c>
    </row>
    <row r="8576" spans="9:21" x14ac:dyDescent="0.3">
      <c r="I8576" s="199">
        <v>0</v>
      </c>
      <c r="J8576" s="199">
        <v>0</v>
      </c>
      <c r="K8576" s="199" t="e">
        <f ca="1"/>
        <v>#NAME?</v>
      </c>
      <c r="T8576" s="199">
        <v>0</v>
      </c>
      <c r="U8576" s="199">
        <v>0</v>
      </c>
    </row>
    <row r="8577" spans="9:21" x14ac:dyDescent="0.3">
      <c r="I8577" s="199">
        <v>0</v>
      </c>
      <c r="J8577" s="199">
        <v>0</v>
      </c>
      <c r="K8577" s="199" t="e">
        <f ca="1"/>
        <v>#NAME?</v>
      </c>
      <c r="T8577" s="199">
        <v>0</v>
      </c>
      <c r="U8577" s="199">
        <v>0</v>
      </c>
    </row>
    <row r="8578" spans="9:21" x14ac:dyDescent="0.3">
      <c r="I8578" s="199">
        <v>0</v>
      </c>
      <c r="J8578" s="199">
        <v>0</v>
      </c>
      <c r="K8578" s="199" t="e">
        <f ca="1"/>
        <v>#NAME?</v>
      </c>
      <c r="T8578" s="199">
        <v>0</v>
      </c>
      <c r="U8578" s="199">
        <v>0</v>
      </c>
    </row>
    <row r="8579" spans="9:21" x14ac:dyDescent="0.3">
      <c r="I8579" s="199">
        <v>0</v>
      </c>
      <c r="J8579" s="199">
        <v>0</v>
      </c>
      <c r="K8579" s="199" t="e">
        <f ca="1"/>
        <v>#NAME?</v>
      </c>
      <c r="T8579" s="199">
        <v>0</v>
      </c>
      <c r="U8579" s="199">
        <v>0</v>
      </c>
    </row>
    <row r="8580" spans="9:21" x14ac:dyDescent="0.3">
      <c r="I8580" s="199">
        <v>0</v>
      </c>
      <c r="J8580" s="199">
        <v>0</v>
      </c>
      <c r="K8580" s="199" t="e">
        <f ca="1"/>
        <v>#NAME?</v>
      </c>
      <c r="T8580" s="199">
        <v>0</v>
      </c>
      <c r="U8580" s="199">
        <v>0</v>
      </c>
    </row>
    <row r="8581" spans="9:21" x14ac:dyDescent="0.3">
      <c r="I8581" s="199">
        <v>0</v>
      </c>
      <c r="J8581" s="199">
        <v>0</v>
      </c>
      <c r="K8581" s="199" t="e">
        <f ca="1"/>
        <v>#NAME?</v>
      </c>
      <c r="T8581" s="199">
        <v>0</v>
      </c>
      <c r="U8581" s="199">
        <v>0</v>
      </c>
    </row>
    <row r="8582" spans="9:21" x14ac:dyDescent="0.3">
      <c r="I8582" s="199">
        <v>0</v>
      </c>
      <c r="J8582" s="199">
        <v>0</v>
      </c>
      <c r="K8582" s="199" t="e">
        <f ca="1"/>
        <v>#NAME?</v>
      </c>
      <c r="T8582" s="199">
        <v>0</v>
      </c>
      <c r="U8582" s="199">
        <v>0</v>
      </c>
    </row>
    <row r="8583" spans="9:21" x14ac:dyDescent="0.3">
      <c r="I8583" s="199">
        <v>0</v>
      </c>
      <c r="J8583" s="199">
        <v>0</v>
      </c>
      <c r="K8583" s="199" t="e">
        <f ca="1"/>
        <v>#NAME?</v>
      </c>
      <c r="T8583" s="199">
        <v>0</v>
      </c>
      <c r="U8583" s="199">
        <v>0</v>
      </c>
    </row>
    <row r="8584" spans="9:21" x14ac:dyDescent="0.3">
      <c r="I8584" s="199">
        <v>0</v>
      </c>
      <c r="J8584" s="199">
        <v>0</v>
      </c>
      <c r="K8584" s="199" t="e">
        <f ca="1"/>
        <v>#NAME?</v>
      </c>
      <c r="T8584" s="199">
        <v>0</v>
      </c>
      <c r="U8584" s="199">
        <v>0</v>
      </c>
    </row>
    <row r="8585" spans="9:21" x14ac:dyDescent="0.3">
      <c r="I8585" s="199">
        <v>0</v>
      </c>
      <c r="J8585" s="199">
        <v>0</v>
      </c>
      <c r="K8585" s="199" t="e">
        <f ca="1"/>
        <v>#NAME?</v>
      </c>
      <c r="T8585" s="199">
        <v>0</v>
      </c>
      <c r="U8585" s="199">
        <v>0</v>
      </c>
    </row>
    <row r="8586" spans="9:21" x14ac:dyDescent="0.3">
      <c r="I8586" s="199">
        <v>0</v>
      </c>
      <c r="J8586" s="199">
        <v>0</v>
      </c>
      <c r="K8586" s="199" t="e">
        <f ca="1"/>
        <v>#NAME?</v>
      </c>
      <c r="T8586" s="199">
        <v>0</v>
      </c>
      <c r="U8586" s="199">
        <v>0</v>
      </c>
    </row>
    <row r="8587" spans="9:21" x14ac:dyDescent="0.3">
      <c r="I8587" s="199">
        <v>0</v>
      </c>
      <c r="J8587" s="199">
        <v>0</v>
      </c>
      <c r="K8587" s="199" t="e">
        <f ca="1"/>
        <v>#NAME?</v>
      </c>
      <c r="T8587" s="199">
        <v>0</v>
      </c>
      <c r="U8587" s="199">
        <v>0</v>
      </c>
    </row>
    <row r="8588" spans="9:21" x14ac:dyDescent="0.3">
      <c r="I8588" s="199">
        <v>0</v>
      </c>
      <c r="J8588" s="199">
        <v>0</v>
      </c>
      <c r="K8588" s="199" t="e">
        <f ca="1"/>
        <v>#NAME?</v>
      </c>
      <c r="T8588" s="199">
        <v>0</v>
      </c>
      <c r="U8588" s="199">
        <v>0</v>
      </c>
    </row>
    <row r="8589" spans="9:21" x14ac:dyDescent="0.3">
      <c r="I8589" s="199">
        <v>66265.266974883896</v>
      </c>
      <c r="J8589" s="199">
        <v>0</v>
      </c>
      <c r="K8589" s="199" t="e">
        <f ca="1"/>
        <v>#NAME?</v>
      </c>
      <c r="T8589" s="199">
        <v>66265.266974883896</v>
      </c>
      <c r="U8589" s="199">
        <v>0</v>
      </c>
    </row>
    <row r="8590" spans="9:21" x14ac:dyDescent="0.3">
      <c r="I8590" s="199">
        <v>0</v>
      </c>
      <c r="J8590" s="199">
        <v>0</v>
      </c>
      <c r="K8590" s="199" t="e">
        <f ca="1"/>
        <v>#NAME?</v>
      </c>
      <c r="T8590" s="199">
        <v>0</v>
      </c>
      <c r="U8590" s="199">
        <v>0</v>
      </c>
    </row>
    <row r="8591" spans="9:21" x14ac:dyDescent="0.3">
      <c r="I8591" s="199">
        <v>0</v>
      </c>
      <c r="J8591" s="199">
        <v>0</v>
      </c>
      <c r="K8591" s="199" t="e">
        <f ca="1"/>
        <v>#NAME?</v>
      </c>
      <c r="T8591" s="199">
        <v>0</v>
      </c>
      <c r="U8591" s="199">
        <v>0</v>
      </c>
    </row>
    <row r="8592" spans="9:21" x14ac:dyDescent="0.3">
      <c r="I8592" s="199">
        <v>0</v>
      </c>
      <c r="J8592" s="199">
        <v>0</v>
      </c>
      <c r="K8592" s="199" t="e">
        <f ca="1"/>
        <v>#NAME?</v>
      </c>
      <c r="T8592" s="199">
        <v>0</v>
      </c>
      <c r="U8592" s="199">
        <v>0</v>
      </c>
    </row>
    <row r="8593" spans="9:21" x14ac:dyDescent="0.3">
      <c r="I8593" s="199">
        <v>0</v>
      </c>
      <c r="J8593" s="199">
        <v>0</v>
      </c>
      <c r="K8593" s="199" t="e">
        <f ca="1"/>
        <v>#NAME?</v>
      </c>
      <c r="T8593" s="199">
        <v>0</v>
      </c>
      <c r="U8593" s="199">
        <v>0</v>
      </c>
    </row>
    <row r="8594" spans="9:21" x14ac:dyDescent="0.3">
      <c r="I8594" s="199">
        <v>0</v>
      </c>
      <c r="J8594" s="199">
        <v>0</v>
      </c>
      <c r="K8594" s="199" t="e">
        <f ca="1"/>
        <v>#NAME?</v>
      </c>
      <c r="T8594" s="199">
        <v>0</v>
      </c>
      <c r="U8594" s="199">
        <v>0</v>
      </c>
    </row>
    <row r="8595" spans="9:21" x14ac:dyDescent="0.3">
      <c r="I8595" s="199">
        <v>0</v>
      </c>
      <c r="J8595" s="199">
        <v>0</v>
      </c>
      <c r="K8595" s="199" t="e">
        <f ca="1"/>
        <v>#NAME?</v>
      </c>
      <c r="T8595" s="199">
        <v>0</v>
      </c>
      <c r="U8595" s="199">
        <v>0</v>
      </c>
    </row>
    <row r="8596" spans="9:21" x14ac:dyDescent="0.3">
      <c r="I8596" s="199">
        <v>0</v>
      </c>
      <c r="J8596" s="199">
        <v>0</v>
      </c>
      <c r="K8596" s="199" t="e">
        <f ca="1"/>
        <v>#NAME?</v>
      </c>
      <c r="T8596" s="199">
        <v>0</v>
      </c>
      <c r="U8596" s="199">
        <v>0</v>
      </c>
    </row>
    <row r="8597" spans="9:21" x14ac:dyDescent="0.3">
      <c r="I8597" s="199">
        <v>0</v>
      </c>
      <c r="J8597" s="199">
        <v>0</v>
      </c>
      <c r="K8597" s="199" t="e">
        <f ca="1"/>
        <v>#NAME?</v>
      </c>
      <c r="T8597" s="199">
        <v>0</v>
      </c>
      <c r="U8597" s="199">
        <v>0</v>
      </c>
    </row>
    <row r="8598" spans="9:21" x14ac:dyDescent="0.3">
      <c r="I8598" s="199">
        <v>0</v>
      </c>
      <c r="J8598" s="199">
        <v>0</v>
      </c>
      <c r="K8598" s="199" t="e">
        <f ca="1"/>
        <v>#NAME?</v>
      </c>
      <c r="T8598" s="199">
        <v>0</v>
      </c>
      <c r="U8598" s="199">
        <v>0</v>
      </c>
    </row>
    <row r="8599" spans="9:21" x14ac:dyDescent="0.3">
      <c r="I8599" s="199">
        <v>0</v>
      </c>
      <c r="J8599" s="199">
        <v>0</v>
      </c>
      <c r="K8599" s="199" t="e">
        <f ca="1"/>
        <v>#NAME?</v>
      </c>
      <c r="T8599" s="199">
        <v>0</v>
      </c>
      <c r="U8599" s="199">
        <v>0</v>
      </c>
    </row>
    <row r="8600" spans="9:21" x14ac:dyDescent="0.3">
      <c r="I8600" s="199">
        <v>0</v>
      </c>
      <c r="J8600" s="199">
        <v>0</v>
      </c>
      <c r="K8600" s="199" t="e">
        <f ca="1"/>
        <v>#NAME?</v>
      </c>
      <c r="T8600" s="199">
        <v>0</v>
      </c>
      <c r="U8600" s="199">
        <v>0</v>
      </c>
    </row>
    <row r="8601" spans="9:21" x14ac:dyDescent="0.3">
      <c r="I8601" s="199">
        <v>0</v>
      </c>
      <c r="J8601" s="199">
        <v>0</v>
      </c>
      <c r="K8601" s="199" t="e">
        <f ca="1"/>
        <v>#NAME?</v>
      </c>
      <c r="T8601" s="199">
        <v>0</v>
      </c>
      <c r="U8601" s="199">
        <v>0</v>
      </c>
    </row>
    <row r="8602" spans="9:21" x14ac:dyDescent="0.3">
      <c r="I8602" s="199">
        <v>0</v>
      </c>
      <c r="J8602" s="199">
        <v>0</v>
      </c>
      <c r="K8602" s="199" t="e">
        <f ca="1"/>
        <v>#NAME?</v>
      </c>
      <c r="T8602" s="199">
        <v>0</v>
      </c>
      <c r="U8602" s="199">
        <v>0</v>
      </c>
    </row>
    <row r="8603" spans="9:21" x14ac:dyDescent="0.3">
      <c r="I8603" s="199">
        <v>0</v>
      </c>
      <c r="J8603" s="199">
        <v>0</v>
      </c>
      <c r="K8603" s="199" t="e">
        <f ca="1"/>
        <v>#NAME?</v>
      </c>
      <c r="T8603" s="199">
        <v>0</v>
      </c>
      <c r="U8603" s="199">
        <v>0</v>
      </c>
    </row>
    <row r="8604" spans="9:21" x14ac:dyDescent="0.3">
      <c r="I8604" s="199">
        <v>0</v>
      </c>
      <c r="J8604" s="199">
        <v>0</v>
      </c>
      <c r="K8604" s="199" t="e">
        <f ca="1"/>
        <v>#NAME?</v>
      </c>
      <c r="T8604" s="199">
        <v>0</v>
      </c>
      <c r="U8604" s="199">
        <v>0</v>
      </c>
    </row>
    <row r="8605" spans="9:21" x14ac:dyDescent="0.3">
      <c r="I8605" s="199">
        <v>0</v>
      </c>
      <c r="J8605" s="199">
        <v>0</v>
      </c>
      <c r="K8605" s="199" t="e">
        <f ca="1"/>
        <v>#NAME?</v>
      </c>
      <c r="T8605" s="199">
        <v>0</v>
      </c>
      <c r="U8605" s="199">
        <v>0</v>
      </c>
    </row>
    <row r="8606" spans="9:21" x14ac:dyDescent="0.3">
      <c r="I8606" s="199">
        <v>0</v>
      </c>
      <c r="J8606" s="199">
        <v>0</v>
      </c>
      <c r="K8606" s="199" t="e">
        <f ca="1"/>
        <v>#NAME?</v>
      </c>
      <c r="T8606" s="199">
        <v>0</v>
      </c>
      <c r="U8606" s="199">
        <v>0</v>
      </c>
    </row>
    <row r="8607" spans="9:21" x14ac:dyDescent="0.3">
      <c r="I8607" s="199">
        <v>0</v>
      </c>
      <c r="J8607" s="199">
        <v>0</v>
      </c>
      <c r="K8607" s="199" t="e">
        <f ca="1"/>
        <v>#NAME?</v>
      </c>
      <c r="T8607" s="199">
        <v>0</v>
      </c>
      <c r="U8607" s="199">
        <v>0</v>
      </c>
    </row>
    <row r="8608" spans="9:21" x14ac:dyDescent="0.3">
      <c r="I8608" s="199">
        <v>0</v>
      </c>
      <c r="J8608" s="199">
        <v>0</v>
      </c>
      <c r="K8608" s="199" t="e">
        <f ca="1"/>
        <v>#NAME?</v>
      </c>
      <c r="T8608" s="199">
        <v>0</v>
      </c>
      <c r="U8608" s="199">
        <v>0</v>
      </c>
    </row>
    <row r="8609" spans="9:21" x14ac:dyDescent="0.3">
      <c r="I8609" s="199">
        <v>0</v>
      </c>
      <c r="J8609" s="199">
        <v>0</v>
      </c>
      <c r="K8609" s="199" t="e">
        <f ca="1"/>
        <v>#NAME?</v>
      </c>
      <c r="T8609" s="199">
        <v>0</v>
      </c>
      <c r="U8609" s="199">
        <v>0</v>
      </c>
    </row>
    <row r="8610" spans="9:21" x14ac:dyDescent="0.3">
      <c r="I8610" s="199">
        <v>0</v>
      </c>
      <c r="J8610" s="199">
        <v>0</v>
      </c>
      <c r="K8610" s="199" t="e">
        <f ca="1"/>
        <v>#NAME?</v>
      </c>
      <c r="T8610" s="199">
        <v>0</v>
      </c>
      <c r="U8610" s="199">
        <v>0</v>
      </c>
    </row>
    <row r="8611" spans="9:21" x14ac:dyDescent="0.3">
      <c r="I8611" s="199">
        <v>0</v>
      </c>
      <c r="J8611" s="199">
        <v>0</v>
      </c>
      <c r="K8611" s="199" t="e">
        <f ca="1"/>
        <v>#NAME?</v>
      </c>
      <c r="T8611" s="199">
        <v>0</v>
      </c>
      <c r="U8611" s="199">
        <v>0</v>
      </c>
    </row>
    <row r="8612" spans="9:21" x14ac:dyDescent="0.3">
      <c r="I8612" s="199">
        <v>0</v>
      </c>
      <c r="J8612" s="199">
        <v>0</v>
      </c>
      <c r="K8612" s="199" t="e">
        <f ca="1"/>
        <v>#NAME?</v>
      </c>
      <c r="T8612" s="199">
        <v>0</v>
      </c>
      <c r="U8612" s="199">
        <v>0</v>
      </c>
    </row>
    <row r="8613" spans="9:21" x14ac:dyDescent="0.3">
      <c r="I8613" s="199">
        <v>271848.46312996652</v>
      </c>
      <c r="J8613" s="199">
        <v>0</v>
      </c>
      <c r="K8613" s="199" t="e">
        <f ca="1"/>
        <v>#NAME?</v>
      </c>
      <c r="T8613" s="199">
        <v>271848.46312996652</v>
      </c>
      <c r="U8613" s="199">
        <v>0</v>
      </c>
    </row>
    <row r="8614" spans="9:21" x14ac:dyDescent="0.3">
      <c r="I8614" s="199">
        <v>0</v>
      </c>
      <c r="J8614" s="199">
        <v>0</v>
      </c>
      <c r="K8614" s="199" t="e">
        <f ca="1"/>
        <v>#NAME?</v>
      </c>
      <c r="T8614" s="199">
        <v>0</v>
      </c>
      <c r="U8614" s="199">
        <v>0</v>
      </c>
    </row>
    <row r="8615" spans="9:21" x14ac:dyDescent="0.3">
      <c r="I8615" s="199">
        <v>0</v>
      </c>
      <c r="J8615" s="199">
        <v>0</v>
      </c>
      <c r="K8615" s="199" t="e">
        <f ca="1"/>
        <v>#NAME?</v>
      </c>
      <c r="T8615" s="199">
        <v>0</v>
      </c>
      <c r="U8615" s="199">
        <v>0</v>
      </c>
    </row>
    <row r="8616" spans="9:21" x14ac:dyDescent="0.3">
      <c r="I8616" s="199">
        <v>0</v>
      </c>
      <c r="J8616" s="199">
        <v>0</v>
      </c>
      <c r="K8616" s="199" t="e">
        <f ca="1"/>
        <v>#NAME?</v>
      </c>
      <c r="T8616" s="199">
        <v>0</v>
      </c>
      <c r="U8616" s="199">
        <v>0</v>
      </c>
    </row>
    <row r="8617" spans="9:21" x14ac:dyDescent="0.3">
      <c r="I8617" s="199">
        <v>0</v>
      </c>
      <c r="J8617" s="199">
        <v>0</v>
      </c>
      <c r="K8617" s="199" t="e">
        <f ca="1"/>
        <v>#NAME?</v>
      </c>
      <c r="T8617" s="199">
        <v>0</v>
      </c>
      <c r="U8617" s="199">
        <v>0</v>
      </c>
    </row>
    <row r="8618" spans="9:21" x14ac:dyDescent="0.3">
      <c r="I8618" s="199">
        <v>0</v>
      </c>
      <c r="J8618" s="199">
        <v>0</v>
      </c>
      <c r="K8618" s="199" t="e">
        <f ca="1"/>
        <v>#NAME?</v>
      </c>
      <c r="T8618" s="199">
        <v>0</v>
      </c>
      <c r="U8618" s="199">
        <v>0</v>
      </c>
    </row>
    <row r="8619" spans="9:21" x14ac:dyDescent="0.3">
      <c r="I8619" s="199">
        <v>0</v>
      </c>
      <c r="J8619" s="199">
        <v>0</v>
      </c>
      <c r="K8619" s="199" t="e">
        <f ca="1"/>
        <v>#NAME?</v>
      </c>
      <c r="T8619" s="199">
        <v>0</v>
      </c>
      <c r="U8619" s="199">
        <v>0</v>
      </c>
    </row>
    <row r="8620" spans="9:21" x14ac:dyDescent="0.3">
      <c r="I8620" s="199">
        <v>0</v>
      </c>
      <c r="J8620" s="199">
        <v>0</v>
      </c>
      <c r="K8620" s="199" t="e">
        <f ca="1"/>
        <v>#NAME?</v>
      </c>
      <c r="T8620" s="199">
        <v>0</v>
      </c>
      <c r="U8620" s="199">
        <v>0</v>
      </c>
    </row>
    <row r="8621" spans="9:21" x14ac:dyDescent="0.3">
      <c r="I8621" s="199">
        <v>0</v>
      </c>
      <c r="J8621" s="199">
        <v>0</v>
      </c>
      <c r="K8621" s="199" t="e">
        <f ca="1"/>
        <v>#NAME?</v>
      </c>
      <c r="T8621" s="199">
        <v>0</v>
      </c>
      <c r="U8621" s="199">
        <v>0</v>
      </c>
    </row>
    <row r="8622" spans="9:21" x14ac:dyDescent="0.3">
      <c r="I8622" s="199">
        <v>0</v>
      </c>
      <c r="J8622" s="199">
        <v>0</v>
      </c>
      <c r="K8622" s="199" t="e">
        <f ca="1"/>
        <v>#NAME?</v>
      </c>
      <c r="T8622" s="199">
        <v>0</v>
      </c>
      <c r="U8622" s="199">
        <v>0</v>
      </c>
    </row>
    <row r="8623" spans="9:21" x14ac:dyDescent="0.3">
      <c r="I8623" s="199">
        <v>0</v>
      </c>
      <c r="J8623" s="199">
        <v>0</v>
      </c>
      <c r="K8623" s="199" t="e">
        <f ca="1"/>
        <v>#NAME?</v>
      </c>
      <c r="T8623" s="199">
        <v>0</v>
      </c>
      <c r="U8623" s="199">
        <v>0</v>
      </c>
    </row>
    <row r="8624" spans="9:21" x14ac:dyDescent="0.3">
      <c r="I8624" s="199">
        <v>0</v>
      </c>
      <c r="J8624" s="199">
        <v>0</v>
      </c>
      <c r="K8624" s="199" t="e">
        <f ca="1"/>
        <v>#NAME?</v>
      </c>
      <c r="T8624" s="199">
        <v>0</v>
      </c>
      <c r="U8624" s="199">
        <v>0</v>
      </c>
    </row>
    <row r="8625" spans="9:21" x14ac:dyDescent="0.3">
      <c r="I8625" s="199">
        <v>0</v>
      </c>
      <c r="J8625" s="199">
        <v>0</v>
      </c>
      <c r="K8625" s="199" t="e">
        <f ca="1"/>
        <v>#NAME?</v>
      </c>
      <c r="T8625" s="199">
        <v>0</v>
      </c>
      <c r="U8625" s="199">
        <v>43075.664577849711</v>
      </c>
    </row>
    <row r="8626" spans="9:21" x14ac:dyDescent="0.3">
      <c r="I8626" s="199">
        <v>0</v>
      </c>
      <c r="J8626" s="199">
        <v>0</v>
      </c>
      <c r="K8626" s="199" t="e">
        <f ca="1"/>
        <v>#NAME?</v>
      </c>
      <c r="T8626" s="199">
        <v>0</v>
      </c>
      <c r="U8626" s="199">
        <v>0</v>
      </c>
    </row>
    <row r="8627" spans="9:21" x14ac:dyDescent="0.3">
      <c r="I8627" s="199">
        <v>0</v>
      </c>
      <c r="J8627" s="199">
        <v>0</v>
      </c>
      <c r="K8627" s="199" t="e">
        <f ca="1"/>
        <v>#NAME?</v>
      </c>
      <c r="T8627" s="199">
        <v>0</v>
      </c>
      <c r="U8627" s="199">
        <v>0</v>
      </c>
    </row>
    <row r="8628" spans="9:21" x14ac:dyDescent="0.3">
      <c r="I8628" s="199">
        <v>0</v>
      </c>
      <c r="J8628" s="199">
        <v>0</v>
      </c>
      <c r="K8628" s="199" t="e">
        <f ca="1"/>
        <v>#NAME?</v>
      </c>
      <c r="T8628" s="199">
        <v>0</v>
      </c>
      <c r="U8628" s="199">
        <v>0</v>
      </c>
    </row>
    <row r="8629" spans="9:21" x14ac:dyDescent="0.3">
      <c r="I8629" s="199">
        <v>0</v>
      </c>
      <c r="J8629" s="199">
        <v>0</v>
      </c>
      <c r="K8629" s="199" t="e">
        <f ca="1"/>
        <v>#NAME?</v>
      </c>
      <c r="T8629" s="199">
        <v>0</v>
      </c>
      <c r="U8629" s="199">
        <v>0</v>
      </c>
    </row>
    <row r="8630" spans="9:21" x14ac:dyDescent="0.3">
      <c r="I8630" s="199">
        <v>0</v>
      </c>
      <c r="J8630" s="199">
        <v>0</v>
      </c>
      <c r="K8630" s="199" t="e">
        <f ca="1"/>
        <v>#NAME?</v>
      </c>
      <c r="T8630" s="199">
        <v>0</v>
      </c>
      <c r="U8630" s="199">
        <v>0</v>
      </c>
    </row>
    <row r="8631" spans="9:21" x14ac:dyDescent="0.3">
      <c r="I8631" s="199">
        <v>0</v>
      </c>
      <c r="J8631" s="199">
        <v>0</v>
      </c>
      <c r="K8631" s="199" t="e">
        <f ca="1"/>
        <v>#NAME?</v>
      </c>
      <c r="T8631" s="199">
        <v>0</v>
      </c>
      <c r="U8631" s="199">
        <v>0</v>
      </c>
    </row>
    <row r="8632" spans="9:21" x14ac:dyDescent="0.3">
      <c r="I8632" s="199">
        <v>0</v>
      </c>
      <c r="J8632" s="199">
        <v>0</v>
      </c>
      <c r="K8632" s="199" t="e">
        <f ca="1"/>
        <v>#NAME?</v>
      </c>
      <c r="T8632" s="199">
        <v>0</v>
      </c>
      <c r="U8632" s="199">
        <v>0</v>
      </c>
    </row>
    <row r="8633" spans="9:21" x14ac:dyDescent="0.3">
      <c r="I8633" s="199">
        <v>0</v>
      </c>
      <c r="J8633" s="199">
        <v>0</v>
      </c>
      <c r="K8633" s="199" t="e">
        <f ca="1"/>
        <v>#NAME?</v>
      </c>
      <c r="T8633" s="199">
        <v>0</v>
      </c>
      <c r="U8633" s="199">
        <v>0</v>
      </c>
    </row>
    <row r="8634" spans="9:21" x14ac:dyDescent="0.3">
      <c r="I8634" s="199">
        <v>0</v>
      </c>
      <c r="J8634" s="199">
        <v>0</v>
      </c>
      <c r="K8634" s="199" t="e">
        <f ca="1"/>
        <v>#NAME?</v>
      </c>
      <c r="T8634" s="199">
        <v>0</v>
      </c>
      <c r="U8634" s="199">
        <v>0</v>
      </c>
    </row>
    <row r="8635" spans="9:21" x14ac:dyDescent="0.3">
      <c r="I8635" s="199">
        <v>0</v>
      </c>
      <c r="J8635" s="199">
        <v>0</v>
      </c>
      <c r="K8635" s="199" t="e">
        <f ca="1"/>
        <v>#NAME?</v>
      </c>
      <c r="T8635" s="199">
        <v>0</v>
      </c>
      <c r="U8635" s="199">
        <v>0</v>
      </c>
    </row>
    <row r="8636" spans="9:21" x14ac:dyDescent="0.3">
      <c r="I8636" s="199">
        <v>0</v>
      </c>
      <c r="J8636" s="199">
        <v>0</v>
      </c>
      <c r="K8636" s="199" t="e">
        <f ca="1"/>
        <v>#NAME?</v>
      </c>
      <c r="T8636" s="199">
        <v>0</v>
      </c>
      <c r="U8636" s="199">
        <v>0</v>
      </c>
    </row>
    <row r="8637" spans="9:21" x14ac:dyDescent="0.3">
      <c r="I8637" s="199">
        <v>0</v>
      </c>
      <c r="J8637" s="199">
        <v>0</v>
      </c>
      <c r="K8637" s="199" t="e">
        <f ca="1"/>
        <v>#NAME?</v>
      </c>
      <c r="T8637" s="199">
        <v>0</v>
      </c>
      <c r="U8637" s="199">
        <v>0</v>
      </c>
    </row>
    <row r="8638" spans="9:21" x14ac:dyDescent="0.3">
      <c r="I8638" s="199">
        <v>0</v>
      </c>
      <c r="J8638" s="199">
        <v>0</v>
      </c>
      <c r="K8638" s="199" t="e">
        <f ca="1"/>
        <v>#NAME?</v>
      </c>
      <c r="T8638" s="199">
        <v>0</v>
      </c>
      <c r="U8638" s="199">
        <v>0</v>
      </c>
    </row>
    <row r="8639" spans="9:21" x14ac:dyDescent="0.3">
      <c r="I8639" s="199">
        <v>0</v>
      </c>
      <c r="J8639" s="199">
        <v>0</v>
      </c>
      <c r="K8639" s="199" t="e">
        <f ca="1"/>
        <v>#NAME?</v>
      </c>
      <c r="T8639" s="199">
        <v>0</v>
      </c>
      <c r="U8639" s="199">
        <v>0</v>
      </c>
    </row>
    <row r="8640" spans="9:21" x14ac:dyDescent="0.3">
      <c r="I8640" s="199">
        <v>0</v>
      </c>
      <c r="J8640" s="199">
        <v>0</v>
      </c>
      <c r="K8640" s="199" t="e">
        <f ca="1"/>
        <v>#NAME?</v>
      </c>
      <c r="T8640" s="199">
        <v>0</v>
      </c>
      <c r="U8640" s="199">
        <v>19290.800118539497</v>
      </c>
    </row>
    <row r="8641" spans="9:21" x14ac:dyDescent="0.3">
      <c r="I8641" s="199">
        <v>0</v>
      </c>
      <c r="J8641" s="199">
        <v>0</v>
      </c>
      <c r="K8641" s="199" t="e">
        <f ca="1"/>
        <v>#NAME?</v>
      </c>
      <c r="T8641" s="199">
        <v>0</v>
      </c>
      <c r="U8641" s="199">
        <v>0</v>
      </c>
    </row>
    <row r="8642" spans="9:21" x14ac:dyDescent="0.3">
      <c r="I8642" s="199">
        <v>0</v>
      </c>
      <c r="J8642" s="199">
        <v>0</v>
      </c>
      <c r="K8642" s="199" t="e">
        <f ca="1"/>
        <v>#NAME?</v>
      </c>
      <c r="T8642" s="199">
        <v>0</v>
      </c>
      <c r="U8642" s="199">
        <v>0</v>
      </c>
    </row>
    <row r="8643" spans="9:21" x14ac:dyDescent="0.3">
      <c r="I8643" s="199">
        <v>0</v>
      </c>
      <c r="J8643" s="199">
        <v>0</v>
      </c>
      <c r="K8643" s="199" t="e">
        <f ca="1"/>
        <v>#NAME?</v>
      </c>
      <c r="T8643" s="199">
        <v>0</v>
      </c>
      <c r="U8643" s="199">
        <v>0</v>
      </c>
    </row>
    <row r="8644" spans="9:21" x14ac:dyDescent="0.3">
      <c r="I8644" s="199">
        <v>0</v>
      </c>
      <c r="J8644" s="199">
        <v>0</v>
      </c>
      <c r="K8644" s="199" t="e">
        <f ca="1"/>
        <v>#NAME?</v>
      </c>
      <c r="T8644" s="199">
        <v>0</v>
      </c>
      <c r="U8644" s="199">
        <v>0</v>
      </c>
    </row>
    <row r="8645" spans="9:21" x14ac:dyDescent="0.3">
      <c r="I8645" s="199">
        <v>0</v>
      </c>
      <c r="J8645" s="199">
        <v>0</v>
      </c>
      <c r="K8645" s="199" t="e">
        <f ca="1"/>
        <v>#NAME?</v>
      </c>
      <c r="T8645" s="199">
        <v>0</v>
      </c>
      <c r="U8645" s="199">
        <v>0</v>
      </c>
    </row>
    <row r="8646" spans="9:21" x14ac:dyDescent="0.3">
      <c r="I8646" s="199">
        <v>0</v>
      </c>
      <c r="J8646" s="199">
        <v>0</v>
      </c>
      <c r="K8646" s="199" t="e">
        <f ca="1"/>
        <v>#NAME?</v>
      </c>
      <c r="T8646" s="199">
        <v>0</v>
      </c>
      <c r="U8646" s="199">
        <v>0</v>
      </c>
    </row>
    <row r="8647" spans="9:21" x14ac:dyDescent="0.3">
      <c r="I8647" s="199">
        <v>0</v>
      </c>
      <c r="J8647" s="199">
        <v>0</v>
      </c>
      <c r="K8647" s="199" t="e">
        <f ca="1"/>
        <v>#NAME?</v>
      </c>
      <c r="T8647" s="199">
        <v>0</v>
      </c>
      <c r="U8647" s="199">
        <v>0</v>
      </c>
    </row>
    <row r="8648" spans="9:21" x14ac:dyDescent="0.3">
      <c r="I8648" s="199">
        <v>0</v>
      </c>
      <c r="J8648" s="199">
        <v>0</v>
      </c>
      <c r="K8648" s="199" t="e">
        <f ca="1"/>
        <v>#NAME?</v>
      </c>
      <c r="T8648" s="199">
        <v>0</v>
      </c>
      <c r="U8648" s="199">
        <v>0</v>
      </c>
    </row>
    <row r="8649" spans="9:21" x14ac:dyDescent="0.3">
      <c r="I8649" s="199">
        <v>0</v>
      </c>
      <c r="J8649" s="199">
        <v>0</v>
      </c>
      <c r="K8649" s="199" t="e">
        <f ca="1"/>
        <v>#NAME?</v>
      </c>
      <c r="T8649" s="199">
        <v>0</v>
      </c>
      <c r="U8649" s="199">
        <v>0</v>
      </c>
    </row>
    <row r="8650" spans="9:21" x14ac:dyDescent="0.3">
      <c r="I8650" s="199">
        <v>0</v>
      </c>
      <c r="J8650" s="199">
        <v>0</v>
      </c>
      <c r="K8650" s="199" t="e">
        <f ca="1"/>
        <v>#NAME?</v>
      </c>
      <c r="T8650" s="199">
        <v>0</v>
      </c>
      <c r="U8650" s="199">
        <v>0</v>
      </c>
    </row>
    <row r="8651" spans="9:21" x14ac:dyDescent="0.3">
      <c r="I8651" s="199">
        <v>0</v>
      </c>
      <c r="J8651" s="199">
        <v>0</v>
      </c>
      <c r="K8651" s="199" t="e">
        <f ca="1"/>
        <v>#NAME?</v>
      </c>
      <c r="T8651" s="199">
        <v>0</v>
      </c>
      <c r="U8651" s="199">
        <v>0</v>
      </c>
    </row>
    <row r="8652" spans="9:21" x14ac:dyDescent="0.3">
      <c r="I8652" s="199">
        <v>0</v>
      </c>
      <c r="J8652" s="199">
        <v>0</v>
      </c>
      <c r="K8652" s="199" t="e">
        <f ca="1"/>
        <v>#NAME?</v>
      </c>
      <c r="T8652" s="199">
        <v>0</v>
      </c>
      <c r="U8652" s="199">
        <v>0</v>
      </c>
    </row>
    <row r="8653" spans="9:21" x14ac:dyDescent="0.3">
      <c r="I8653" s="199">
        <v>0</v>
      </c>
      <c r="J8653" s="199">
        <v>0</v>
      </c>
      <c r="K8653" s="199" t="e">
        <f ca="1"/>
        <v>#NAME?</v>
      </c>
      <c r="T8653" s="199">
        <v>0</v>
      </c>
      <c r="U8653" s="199">
        <v>0</v>
      </c>
    </row>
    <row r="8654" spans="9:21" x14ac:dyDescent="0.3">
      <c r="I8654" s="199">
        <v>0</v>
      </c>
      <c r="J8654" s="199">
        <v>0</v>
      </c>
      <c r="K8654" s="199" t="e">
        <f ca="1"/>
        <v>#NAME?</v>
      </c>
      <c r="T8654" s="199">
        <v>0</v>
      </c>
      <c r="U8654" s="199">
        <v>0</v>
      </c>
    </row>
    <row r="8655" spans="9:21" x14ac:dyDescent="0.3">
      <c r="I8655" s="199">
        <v>0</v>
      </c>
      <c r="J8655" s="199">
        <v>0</v>
      </c>
      <c r="K8655" s="199" t="e">
        <f ca="1"/>
        <v>#NAME?</v>
      </c>
      <c r="T8655" s="199">
        <v>0</v>
      </c>
      <c r="U8655" s="199">
        <v>0</v>
      </c>
    </row>
    <row r="8656" spans="9:21" x14ac:dyDescent="0.3">
      <c r="I8656" s="199">
        <v>0</v>
      </c>
      <c r="J8656" s="199">
        <v>0</v>
      </c>
      <c r="K8656" s="199" t="e">
        <f ca="1"/>
        <v>#NAME?</v>
      </c>
      <c r="T8656" s="199">
        <v>0</v>
      </c>
      <c r="U8656" s="199">
        <v>0</v>
      </c>
    </row>
    <row r="8657" spans="9:21" x14ac:dyDescent="0.3">
      <c r="I8657" s="199">
        <v>0</v>
      </c>
      <c r="J8657" s="199">
        <v>0</v>
      </c>
      <c r="K8657" s="199" t="e">
        <f ca="1"/>
        <v>#NAME?</v>
      </c>
      <c r="T8657" s="199">
        <v>0</v>
      </c>
      <c r="U8657" s="199">
        <v>0</v>
      </c>
    </row>
    <row r="8658" spans="9:21" x14ac:dyDescent="0.3">
      <c r="I8658" s="199">
        <v>0</v>
      </c>
      <c r="J8658" s="199">
        <v>0</v>
      </c>
      <c r="K8658" s="199" t="e">
        <f ca="1"/>
        <v>#NAME?</v>
      </c>
      <c r="T8658" s="199">
        <v>0</v>
      </c>
      <c r="U8658" s="199">
        <v>0</v>
      </c>
    </row>
    <row r="8659" spans="9:21" x14ac:dyDescent="0.3">
      <c r="I8659" s="199">
        <v>0</v>
      </c>
      <c r="J8659" s="199">
        <v>0</v>
      </c>
      <c r="K8659" s="199" t="e">
        <f ca="1"/>
        <v>#NAME?</v>
      </c>
      <c r="T8659" s="199">
        <v>0</v>
      </c>
      <c r="U8659" s="199">
        <v>0</v>
      </c>
    </row>
    <row r="8660" spans="9:21" x14ac:dyDescent="0.3">
      <c r="I8660" s="199">
        <v>0</v>
      </c>
      <c r="J8660" s="199">
        <v>0</v>
      </c>
      <c r="K8660" s="199" t="e">
        <f ca="1"/>
        <v>#NAME?</v>
      </c>
      <c r="T8660" s="199">
        <v>0</v>
      </c>
      <c r="U8660" s="199">
        <v>0</v>
      </c>
    </row>
    <row r="8661" spans="9:21" x14ac:dyDescent="0.3">
      <c r="I8661" s="199">
        <v>0</v>
      </c>
      <c r="J8661" s="199">
        <v>0</v>
      </c>
      <c r="K8661" s="199" t="e">
        <f ca="1"/>
        <v>#NAME?</v>
      </c>
      <c r="T8661" s="199">
        <v>0</v>
      </c>
      <c r="U8661" s="199">
        <v>0</v>
      </c>
    </row>
    <row r="8662" spans="9:21" x14ac:dyDescent="0.3">
      <c r="I8662" s="199">
        <v>0</v>
      </c>
      <c r="J8662" s="199">
        <v>0</v>
      </c>
      <c r="K8662" s="199" t="e">
        <f ca="1"/>
        <v>#NAME?</v>
      </c>
      <c r="T8662" s="199">
        <v>0</v>
      </c>
      <c r="U8662" s="199">
        <v>0</v>
      </c>
    </row>
    <row r="8663" spans="9:21" x14ac:dyDescent="0.3">
      <c r="I8663" s="199">
        <v>0</v>
      </c>
      <c r="J8663" s="199">
        <v>0</v>
      </c>
      <c r="K8663" s="199" t="e">
        <f ca="1"/>
        <v>#NAME?</v>
      </c>
      <c r="T8663" s="199">
        <v>0</v>
      </c>
      <c r="U8663" s="199">
        <v>0</v>
      </c>
    </row>
    <row r="8664" spans="9:21" x14ac:dyDescent="0.3">
      <c r="I8664" s="199">
        <v>0</v>
      </c>
      <c r="J8664" s="199">
        <v>0</v>
      </c>
      <c r="K8664" s="199" t="e">
        <f ca="1"/>
        <v>#NAME?</v>
      </c>
      <c r="T8664" s="199">
        <v>0</v>
      </c>
      <c r="U8664" s="199">
        <v>0</v>
      </c>
    </row>
    <row r="8665" spans="9:21" x14ac:dyDescent="0.3">
      <c r="I8665" s="199">
        <v>0</v>
      </c>
      <c r="J8665" s="199">
        <v>0</v>
      </c>
      <c r="K8665" s="199" t="e">
        <f ca="1"/>
        <v>#NAME?</v>
      </c>
      <c r="T8665" s="199">
        <v>0</v>
      </c>
      <c r="U8665" s="199">
        <v>0</v>
      </c>
    </row>
    <row r="8666" spans="9:21" x14ac:dyDescent="0.3">
      <c r="I8666" s="199">
        <v>0</v>
      </c>
      <c r="J8666" s="199">
        <v>0</v>
      </c>
      <c r="K8666" s="199" t="e">
        <f ca="1"/>
        <v>#NAME?</v>
      </c>
      <c r="T8666" s="199">
        <v>0</v>
      </c>
      <c r="U8666" s="199">
        <v>0</v>
      </c>
    </row>
    <row r="8667" spans="9:21" x14ac:dyDescent="0.3">
      <c r="I8667" s="199">
        <v>0</v>
      </c>
      <c r="J8667" s="199">
        <v>0</v>
      </c>
      <c r="K8667" s="199" t="e">
        <f ca="1"/>
        <v>#NAME?</v>
      </c>
      <c r="T8667" s="199">
        <v>0</v>
      </c>
      <c r="U8667" s="199">
        <v>0</v>
      </c>
    </row>
    <row r="8668" spans="9:21" x14ac:dyDescent="0.3">
      <c r="I8668" s="199">
        <v>0</v>
      </c>
      <c r="J8668" s="199">
        <v>0</v>
      </c>
      <c r="K8668" s="199" t="e">
        <f ca="1"/>
        <v>#NAME?</v>
      </c>
      <c r="T8668" s="199">
        <v>0</v>
      </c>
      <c r="U8668" s="199">
        <v>0</v>
      </c>
    </row>
    <row r="8669" spans="9:21" x14ac:dyDescent="0.3">
      <c r="I8669" s="199">
        <v>0</v>
      </c>
      <c r="J8669" s="199">
        <v>0</v>
      </c>
      <c r="K8669" s="199" t="e">
        <f ca="1"/>
        <v>#NAME?</v>
      </c>
      <c r="T8669" s="199">
        <v>0</v>
      </c>
      <c r="U8669" s="199">
        <v>0</v>
      </c>
    </row>
    <row r="8670" spans="9:21" x14ac:dyDescent="0.3">
      <c r="I8670" s="199">
        <v>0</v>
      </c>
      <c r="J8670" s="199">
        <v>0</v>
      </c>
      <c r="K8670" s="199" t="e">
        <f ca="1"/>
        <v>#NAME?</v>
      </c>
      <c r="T8670" s="199">
        <v>0</v>
      </c>
      <c r="U8670" s="199">
        <v>0</v>
      </c>
    </row>
    <row r="8671" spans="9:21" x14ac:dyDescent="0.3">
      <c r="I8671" s="199">
        <v>0</v>
      </c>
      <c r="J8671" s="199">
        <v>0</v>
      </c>
      <c r="K8671" s="199" t="e">
        <f ca="1"/>
        <v>#NAME?</v>
      </c>
      <c r="T8671" s="199">
        <v>0</v>
      </c>
      <c r="U8671" s="199">
        <v>0</v>
      </c>
    </row>
    <row r="8672" spans="9:21" x14ac:dyDescent="0.3">
      <c r="I8672" s="199">
        <v>0</v>
      </c>
      <c r="J8672" s="199">
        <v>0</v>
      </c>
      <c r="K8672" s="199" t="e">
        <f ca="1"/>
        <v>#NAME?</v>
      </c>
      <c r="T8672" s="199">
        <v>0</v>
      </c>
      <c r="U8672" s="199">
        <v>0</v>
      </c>
    </row>
    <row r="8673" spans="9:21" x14ac:dyDescent="0.3">
      <c r="I8673" s="199">
        <v>0</v>
      </c>
      <c r="J8673" s="199">
        <v>0</v>
      </c>
      <c r="K8673" s="199" t="e">
        <f ca="1"/>
        <v>#NAME?</v>
      </c>
      <c r="T8673" s="199">
        <v>0</v>
      </c>
      <c r="U8673" s="199">
        <v>0</v>
      </c>
    </row>
    <row r="8674" spans="9:21" x14ac:dyDescent="0.3">
      <c r="I8674" s="199">
        <v>0</v>
      </c>
      <c r="J8674" s="199">
        <v>0</v>
      </c>
      <c r="K8674" s="199" t="e">
        <f ca="1"/>
        <v>#NAME?</v>
      </c>
      <c r="T8674" s="199">
        <v>0</v>
      </c>
      <c r="U8674" s="199">
        <v>0</v>
      </c>
    </row>
    <row r="8675" spans="9:21" x14ac:dyDescent="0.3">
      <c r="I8675" s="199">
        <v>0</v>
      </c>
      <c r="J8675" s="199">
        <v>0</v>
      </c>
      <c r="K8675" s="199" t="e">
        <f ca="1"/>
        <v>#NAME?</v>
      </c>
      <c r="T8675" s="199">
        <v>0</v>
      </c>
      <c r="U8675" s="199">
        <v>0</v>
      </c>
    </row>
    <row r="8676" spans="9:21" x14ac:dyDescent="0.3">
      <c r="I8676" s="199">
        <v>0</v>
      </c>
      <c r="J8676" s="199">
        <v>0</v>
      </c>
      <c r="K8676" s="199" t="e">
        <f ca="1"/>
        <v>#NAME?</v>
      </c>
      <c r="T8676" s="199">
        <v>0</v>
      </c>
      <c r="U8676" s="199">
        <v>0</v>
      </c>
    </row>
    <row r="8677" spans="9:21" x14ac:dyDescent="0.3">
      <c r="I8677" s="199">
        <v>0</v>
      </c>
      <c r="J8677" s="199">
        <v>0</v>
      </c>
      <c r="K8677" s="199" t="e">
        <f ca="1"/>
        <v>#NAME?</v>
      </c>
      <c r="T8677" s="199">
        <v>0</v>
      </c>
      <c r="U8677" s="199">
        <v>18975.263327693636</v>
      </c>
    </row>
    <row r="8678" spans="9:21" x14ac:dyDescent="0.3">
      <c r="I8678" s="199">
        <v>0</v>
      </c>
      <c r="J8678" s="199">
        <v>0</v>
      </c>
      <c r="K8678" s="199" t="e">
        <f ca="1"/>
        <v>#NAME?</v>
      </c>
      <c r="T8678" s="199">
        <v>0</v>
      </c>
      <c r="U8678" s="199">
        <v>0</v>
      </c>
    </row>
    <row r="8679" spans="9:21" x14ac:dyDescent="0.3">
      <c r="I8679" s="199">
        <v>0</v>
      </c>
      <c r="J8679" s="199">
        <v>0</v>
      </c>
      <c r="K8679" s="199" t="e">
        <f ca="1"/>
        <v>#NAME?</v>
      </c>
      <c r="T8679" s="199">
        <v>0</v>
      </c>
      <c r="U8679" s="199">
        <v>0</v>
      </c>
    </row>
    <row r="8680" spans="9:21" x14ac:dyDescent="0.3">
      <c r="I8680" s="199">
        <v>0</v>
      </c>
      <c r="J8680" s="199">
        <v>0</v>
      </c>
      <c r="K8680" s="199" t="e">
        <f ca="1"/>
        <v>#NAME?</v>
      </c>
      <c r="T8680" s="199">
        <v>0</v>
      </c>
      <c r="U8680" s="199">
        <v>0</v>
      </c>
    </row>
    <row r="8681" spans="9:21" x14ac:dyDescent="0.3">
      <c r="I8681" s="199">
        <v>0</v>
      </c>
      <c r="J8681" s="199">
        <v>0</v>
      </c>
      <c r="K8681" s="199" t="e">
        <f ca="1"/>
        <v>#NAME?</v>
      </c>
      <c r="T8681" s="199">
        <v>0</v>
      </c>
      <c r="U8681" s="199">
        <v>0</v>
      </c>
    </row>
    <row r="8682" spans="9:21" x14ac:dyDescent="0.3">
      <c r="I8682" s="199">
        <v>0</v>
      </c>
      <c r="J8682" s="199">
        <v>0</v>
      </c>
      <c r="K8682" s="199" t="e">
        <f ca="1"/>
        <v>#NAME?</v>
      </c>
      <c r="T8682" s="199">
        <v>0</v>
      </c>
      <c r="U8682" s="199">
        <v>0</v>
      </c>
    </row>
    <row r="8683" spans="9:21" x14ac:dyDescent="0.3">
      <c r="I8683" s="199">
        <v>0</v>
      </c>
      <c r="J8683" s="199">
        <v>0</v>
      </c>
      <c r="K8683" s="199" t="e">
        <f ca="1"/>
        <v>#NAME?</v>
      </c>
      <c r="T8683" s="199">
        <v>0</v>
      </c>
      <c r="U8683" s="199">
        <v>0</v>
      </c>
    </row>
    <row r="8684" spans="9:21" x14ac:dyDescent="0.3">
      <c r="I8684" s="199">
        <v>0</v>
      </c>
      <c r="J8684" s="199">
        <v>0</v>
      </c>
      <c r="K8684" s="199" t="e">
        <f ca="1"/>
        <v>#NAME?</v>
      </c>
      <c r="T8684" s="199">
        <v>0</v>
      </c>
      <c r="U8684" s="199">
        <v>0</v>
      </c>
    </row>
    <row r="8685" spans="9:21" x14ac:dyDescent="0.3">
      <c r="I8685" s="199">
        <v>0</v>
      </c>
      <c r="J8685" s="199">
        <v>0</v>
      </c>
      <c r="K8685" s="199" t="e">
        <f ca="1"/>
        <v>#NAME?</v>
      </c>
      <c r="T8685" s="199">
        <v>0</v>
      </c>
      <c r="U8685" s="199">
        <v>0</v>
      </c>
    </row>
    <row r="8686" spans="9:21" x14ac:dyDescent="0.3">
      <c r="I8686" s="199">
        <v>0</v>
      </c>
      <c r="J8686" s="199">
        <v>0</v>
      </c>
      <c r="K8686" s="199" t="e">
        <f ca="1"/>
        <v>#NAME?</v>
      </c>
      <c r="T8686" s="199">
        <v>0</v>
      </c>
      <c r="U8686" s="199">
        <v>0</v>
      </c>
    </row>
    <row r="8687" spans="9:21" x14ac:dyDescent="0.3">
      <c r="I8687" s="199">
        <v>0</v>
      </c>
      <c r="J8687" s="199">
        <v>0</v>
      </c>
      <c r="K8687" s="199" t="e">
        <f ca="1"/>
        <v>#NAME?</v>
      </c>
      <c r="T8687" s="199">
        <v>0</v>
      </c>
      <c r="U8687" s="199">
        <v>0</v>
      </c>
    </row>
    <row r="8688" spans="9:21" x14ac:dyDescent="0.3">
      <c r="I8688" s="199">
        <v>0</v>
      </c>
      <c r="J8688" s="199">
        <v>0</v>
      </c>
      <c r="K8688" s="199" t="e">
        <f ca="1"/>
        <v>#NAME?</v>
      </c>
      <c r="T8688" s="199">
        <v>0</v>
      </c>
      <c r="U8688" s="199">
        <v>0</v>
      </c>
    </row>
    <row r="8689" spans="9:21" x14ac:dyDescent="0.3">
      <c r="I8689" s="199">
        <v>0</v>
      </c>
      <c r="J8689" s="199">
        <v>0</v>
      </c>
      <c r="K8689" s="199" t="e">
        <f ca="1"/>
        <v>#NAME?</v>
      </c>
      <c r="T8689" s="199">
        <v>0</v>
      </c>
      <c r="U8689" s="199">
        <v>0</v>
      </c>
    </row>
    <row r="8690" spans="9:21" x14ac:dyDescent="0.3">
      <c r="I8690" s="199">
        <v>0</v>
      </c>
      <c r="J8690" s="199">
        <v>0</v>
      </c>
      <c r="K8690" s="199" t="e">
        <f ca="1"/>
        <v>#NAME?</v>
      </c>
      <c r="T8690" s="199">
        <v>0</v>
      </c>
      <c r="U8690" s="199">
        <v>0</v>
      </c>
    </row>
    <row r="8691" spans="9:21" x14ac:dyDescent="0.3">
      <c r="I8691" s="199">
        <v>0</v>
      </c>
      <c r="J8691" s="199">
        <v>0</v>
      </c>
      <c r="K8691" s="199" t="e">
        <f ca="1"/>
        <v>#NAME?</v>
      </c>
      <c r="T8691" s="199">
        <v>0</v>
      </c>
      <c r="U8691" s="199">
        <v>0</v>
      </c>
    </row>
    <row r="8692" spans="9:21" x14ac:dyDescent="0.3">
      <c r="I8692" s="199">
        <v>0</v>
      </c>
      <c r="J8692" s="199">
        <v>0</v>
      </c>
      <c r="K8692" s="199" t="e">
        <f ca="1"/>
        <v>#NAME?</v>
      </c>
      <c r="T8692" s="199">
        <v>0</v>
      </c>
      <c r="U8692" s="199">
        <v>0</v>
      </c>
    </row>
    <row r="8693" spans="9:21" x14ac:dyDescent="0.3">
      <c r="I8693" s="199">
        <v>0</v>
      </c>
      <c r="J8693" s="199">
        <v>0</v>
      </c>
      <c r="K8693" s="199" t="e">
        <f ca="1"/>
        <v>#NAME?</v>
      </c>
      <c r="T8693" s="199">
        <v>0</v>
      </c>
      <c r="U8693" s="199">
        <v>0</v>
      </c>
    </row>
    <row r="8694" spans="9:21" x14ac:dyDescent="0.3">
      <c r="I8694" s="199">
        <v>0</v>
      </c>
      <c r="J8694" s="199">
        <v>0</v>
      </c>
      <c r="K8694" s="199" t="e">
        <f ca="1"/>
        <v>#NAME?</v>
      </c>
      <c r="T8694" s="199">
        <v>0</v>
      </c>
      <c r="U8694" s="199">
        <v>0</v>
      </c>
    </row>
    <row r="8695" spans="9:21" x14ac:dyDescent="0.3">
      <c r="I8695" s="199">
        <v>0</v>
      </c>
      <c r="J8695" s="199">
        <v>0</v>
      </c>
      <c r="K8695" s="199" t="e">
        <f ca="1"/>
        <v>#NAME?</v>
      </c>
      <c r="T8695" s="199">
        <v>0</v>
      </c>
      <c r="U8695" s="199">
        <v>0</v>
      </c>
    </row>
    <row r="8696" spans="9:21" x14ac:dyDescent="0.3">
      <c r="I8696" s="199">
        <v>0</v>
      </c>
      <c r="J8696" s="199">
        <v>0</v>
      </c>
      <c r="K8696" s="199" t="e">
        <f ca="1"/>
        <v>#NAME?</v>
      </c>
      <c r="T8696" s="199">
        <v>0</v>
      </c>
      <c r="U8696" s="199">
        <v>0</v>
      </c>
    </row>
    <row r="8697" spans="9:21" x14ac:dyDescent="0.3">
      <c r="I8697" s="199">
        <v>27410.970631784396</v>
      </c>
      <c r="J8697" s="199">
        <v>0</v>
      </c>
      <c r="K8697" s="199" t="e">
        <f ca="1"/>
        <v>#NAME?</v>
      </c>
      <c r="T8697" s="199">
        <v>27410.970631784396</v>
      </c>
      <c r="U8697" s="199">
        <v>0</v>
      </c>
    </row>
    <row r="8698" spans="9:21" x14ac:dyDescent="0.3">
      <c r="I8698" s="199">
        <v>0</v>
      </c>
      <c r="J8698" s="199">
        <v>0</v>
      </c>
      <c r="K8698" s="199" t="e">
        <f ca="1"/>
        <v>#NAME?</v>
      </c>
      <c r="T8698" s="199">
        <v>0</v>
      </c>
      <c r="U8698" s="199">
        <v>0</v>
      </c>
    </row>
    <row r="8699" spans="9:21" x14ac:dyDescent="0.3">
      <c r="I8699" s="199">
        <v>0</v>
      </c>
      <c r="J8699" s="199">
        <v>0</v>
      </c>
      <c r="K8699" s="199" t="e">
        <f ca="1"/>
        <v>#NAME?</v>
      </c>
      <c r="T8699" s="199">
        <v>0</v>
      </c>
      <c r="U8699" s="199">
        <v>0</v>
      </c>
    </row>
    <row r="8700" spans="9:21" x14ac:dyDescent="0.3">
      <c r="I8700" s="199">
        <v>0</v>
      </c>
      <c r="J8700" s="199">
        <v>0</v>
      </c>
      <c r="K8700" s="199" t="e">
        <f ca="1"/>
        <v>#NAME?</v>
      </c>
      <c r="T8700" s="199">
        <v>0</v>
      </c>
      <c r="U8700" s="199">
        <v>0</v>
      </c>
    </row>
    <row r="8701" spans="9:21" x14ac:dyDescent="0.3">
      <c r="I8701" s="199">
        <v>0</v>
      </c>
      <c r="J8701" s="199">
        <v>0</v>
      </c>
      <c r="K8701" s="199" t="e">
        <f ca="1"/>
        <v>#NAME?</v>
      </c>
      <c r="T8701" s="199">
        <v>0</v>
      </c>
      <c r="U8701" s="199">
        <v>0</v>
      </c>
    </row>
    <row r="8702" spans="9:21" x14ac:dyDescent="0.3">
      <c r="I8702" s="199">
        <v>0</v>
      </c>
      <c r="J8702" s="199">
        <v>0</v>
      </c>
      <c r="K8702" s="199" t="e">
        <f ca="1"/>
        <v>#NAME?</v>
      </c>
      <c r="T8702" s="199">
        <v>0</v>
      </c>
      <c r="U8702" s="199">
        <v>0</v>
      </c>
    </row>
    <row r="8703" spans="9:21" x14ac:dyDescent="0.3">
      <c r="I8703" s="199">
        <v>0</v>
      </c>
      <c r="J8703" s="199">
        <v>0</v>
      </c>
      <c r="K8703" s="199" t="e">
        <f ca="1"/>
        <v>#NAME?</v>
      </c>
      <c r="T8703" s="199">
        <v>0</v>
      </c>
      <c r="U8703" s="199">
        <v>0</v>
      </c>
    </row>
    <row r="8704" spans="9:21" x14ac:dyDescent="0.3">
      <c r="I8704" s="199">
        <v>0</v>
      </c>
      <c r="J8704" s="199">
        <v>0</v>
      </c>
      <c r="K8704" s="199" t="e">
        <f ca="1"/>
        <v>#NAME?</v>
      </c>
      <c r="T8704" s="199">
        <v>0</v>
      </c>
      <c r="U8704" s="199">
        <v>0</v>
      </c>
    </row>
    <row r="8705" spans="9:21" x14ac:dyDescent="0.3">
      <c r="I8705" s="199">
        <v>0</v>
      </c>
      <c r="J8705" s="199">
        <v>0</v>
      </c>
      <c r="K8705" s="199" t="e">
        <f ca="1"/>
        <v>#NAME?</v>
      </c>
      <c r="T8705" s="199">
        <v>0</v>
      </c>
      <c r="U8705" s="199">
        <v>136215.95800048928</v>
      </c>
    </row>
    <row r="8706" spans="9:21" x14ac:dyDescent="0.3">
      <c r="I8706" s="199">
        <v>0</v>
      </c>
      <c r="J8706" s="199">
        <v>0</v>
      </c>
      <c r="K8706" s="199" t="e">
        <f ca="1"/>
        <v>#NAME?</v>
      </c>
      <c r="T8706" s="199">
        <v>0</v>
      </c>
      <c r="U8706" s="199">
        <v>0</v>
      </c>
    </row>
    <row r="8707" spans="9:21" x14ac:dyDescent="0.3">
      <c r="I8707" s="199">
        <v>0</v>
      </c>
      <c r="J8707" s="199">
        <v>0</v>
      </c>
      <c r="K8707" s="199" t="e">
        <f ca="1"/>
        <v>#NAME?</v>
      </c>
      <c r="T8707" s="199">
        <v>0</v>
      </c>
      <c r="U8707" s="199">
        <v>0</v>
      </c>
    </row>
    <row r="8708" spans="9:21" x14ac:dyDescent="0.3">
      <c r="I8708" s="199">
        <v>0</v>
      </c>
      <c r="J8708" s="199">
        <v>0</v>
      </c>
      <c r="K8708" s="199" t="e">
        <f ca="1"/>
        <v>#NAME?</v>
      </c>
      <c r="T8708" s="199">
        <v>0</v>
      </c>
      <c r="U8708" s="199">
        <v>0</v>
      </c>
    </row>
    <row r="8709" spans="9:21" x14ac:dyDescent="0.3">
      <c r="I8709" s="199">
        <v>0</v>
      </c>
      <c r="J8709" s="199">
        <v>0</v>
      </c>
      <c r="K8709" s="199" t="e">
        <f ca="1"/>
        <v>#NAME?</v>
      </c>
      <c r="T8709" s="199">
        <v>0</v>
      </c>
      <c r="U8709" s="199">
        <v>0</v>
      </c>
    </row>
    <row r="8710" spans="9:21" x14ac:dyDescent="0.3">
      <c r="I8710" s="199">
        <v>0</v>
      </c>
      <c r="J8710" s="199">
        <v>0</v>
      </c>
      <c r="K8710" s="199" t="e">
        <f ca="1"/>
        <v>#NAME?</v>
      </c>
      <c r="T8710" s="199">
        <v>0</v>
      </c>
      <c r="U8710" s="199">
        <v>0</v>
      </c>
    </row>
    <row r="8711" spans="9:21" x14ac:dyDescent="0.3">
      <c r="I8711" s="199">
        <v>0</v>
      </c>
      <c r="J8711" s="199">
        <v>0</v>
      </c>
      <c r="K8711" s="199" t="e">
        <f ca="1"/>
        <v>#NAME?</v>
      </c>
      <c r="T8711" s="199">
        <v>0</v>
      </c>
      <c r="U8711" s="199">
        <v>0</v>
      </c>
    </row>
    <row r="8712" spans="9:21" x14ac:dyDescent="0.3">
      <c r="I8712" s="199">
        <v>0</v>
      </c>
      <c r="J8712" s="199">
        <v>0</v>
      </c>
      <c r="K8712" s="199" t="e">
        <f ca="1"/>
        <v>#NAME?</v>
      </c>
      <c r="T8712" s="199">
        <v>0</v>
      </c>
      <c r="U8712" s="199">
        <v>0</v>
      </c>
    </row>
    <row r="8713" spans="9:21" x14ac:dyDescent="0.3">
      <c r="I8713" s="199">
        <v>0</v>
      </c>
      <c r="J8713" s="199">
        <v>0</v>
      </c>
      <c r="K8713" s="199" t="e">
        <f ca="1"/>
        <v>#NAME?</v>
      </c>
      <c r="T8713" s="199">
        <v>0</v>
      </c>
      <c r="U8713" s="199">
        <v>0</v>
      </c>
    </row>
    <row r="8714" spans="9:21" x14ac:dyDescent="0.3">
      <c r="I8714" s="199">
        <v>0</v>
      </c>
      <c r="J8714" s="199">
        <v>0</v>
      </c>
      <c r="K8714" s="199" t="e">
        <f ca="1"/>
        <v>#NAME?</v>
      </c>
      <c r="T8714" s="199">
        <v>0</v>
      </c>
      <c r="U8714" s="199">
        <v>0</v>
      </c>
    </row>
    <row r="8715" spans="9:21" x14ac:dyDescent="0.3">
      <c r="I8715" s="199">
        <v>0</v>
      </c>
      <c r="J8715" s="199">
        <v>0</v>
      </c>
      <c r="K8715" s="199" t="e">
        <f ca="1"/>
        <v>#NAME?</v>
      </c>
      <c r="T8715" s="199">
        <v>0</v>
      </c>
      <c r="U8715" s="199">
        <v>0</v>
      </c>
    </row>
    <row r="8716" spans="9:21" x14ac:dyDescent="0.3">
      <c r="I8716" s="199">
        <v>0</v>
      </c>
      <c r="J8716" s="199">
        <v>0</v>
      </c>
      <c r="K8716" s="199" t="e">
        <f ca="1"/>
        <v>#NAME?</v>
      </c>
      <c r="T8716" s="199">
        <v>0</v>
      </c>
      <c r="U8716" s="199">
        <v>0</v>
      </c>
    </row>
    <row r="8717" spans="9:21" x14ac:dyDescent="0.3">
      <c r="I8717" s="199">
        <v>0</v>
      </c>
      <c r="J8717" s="199">
        <v>0</v>
      </c>
      <c r="K8717" s="199" t="e">
        <f ca="1"/>
        <v>#NAME?</v>
      </c>
      <c r="T8717" s="199">
        <v>0</v>
      </c>
      <c r="U8717" s="199">
        <v>0</v>
      </c>
    </row>
    <row r="8718" spans="9:21" x14ac:dyDescent="0.3">
      <c r="I8718" s="199">
        <v>0</v>
      </c>
      <c r="J8718" s="199">
        <v>0</v>
      </c>
      <c r="K8718" s="199" t="e">
        <f ca="1"/>
        <v>#NAME?</v>
      </c>
      <c r="T8718" s="199">
        <v>0</v>
      </c>
      <c r="U8718" s="199">
        <v>0</v>
      </c>
    </row>
    <row r="8719" spans="9:21" x14ac:dyDescent="0.3">
      <c r="I8719" s="199">
        <v>0</v>
      </c>
      <c r="J8719" s="199">
        <v>0</v>
      </c>
      <c r="K8719" s="199" t="e">
        <f ca="1"/>
        <v>#NAME?</v>
      </c>
      <c r="T8719" s="199">
        <v>0</v>
      </c>
      <c r="U8719" s="199">
        <v>0</v>
      </c>
    </row>
    <row r="8720" spans="9:21" x14ac:dyDescent="0.3">
      <c r="I8720" s="199">
        <v>0</v>
      </c>
      <c r="J8720" s="199">
        <v>0</v>
      </c>
      <c r="K8720" s="199" t="e">
        <f ca="1"/>
        <v>#NAME?</v>
      </c>
      <c r="T8720" s="199">
        <v>0</v>
      </c>
      <c r="U8720" s="199">
        <v>0</v>
      </c>
    </row>
    <row r="8721" spans="9:21" x14ac:dyDescent="0.3">
      <c r="I8721" s="199">
        <v>0</v>
      </c>
      <c r="J8721" s="199">
        <v>0</v>
      </c>
      <c r="K8721" s="199" t="e">
        <f ca="1"/>
        <v>#NAME?</v>
      </c>
      <c r="T8721" s="199">
        <v>0</v>
      </c>
      <c r="U8721" s="199">
        <v>0</v>
      </c>
    </row>
    <row r="8722" spans="9:21" x14ac:dyDescent="0.3">
      <c r="I8722" s="199">
        <v>0</v>
      </c>
      <c r="J8722" s="199">
        <v>0</v>
      </c>
      <c r="K8722" s="199" t="e">
        <f ca="1"/>
        <v>#NAME?</v>
      </c>
      <c r="T8722" s="199">
        <v>0</v>
      </c>
      <c r="U8722" s="199">
        <v>0</v>
      </c>
    </row>
    <row r="8723" spans="9:21" x14ac:dyDescent="0.3">
      <c r="I8723" s="199">
        <v>0</v>
      </c>
      <c r="J8723" s="199">
        <v>0</v>
      </c>
      <c r="K8723" s="199" t="e">
        <f ca="1"/>
        <v>#NAME?</v>
      </c>
      <c r="T8723" s="199">
        <v>0</v>
      </c>
      <c r="U8723" s="199">
        <v>0</v>
      </c>
    </row>
    <row r="8724" spans="9:21" x14ac:dyDescent="0.3">
      <c r="I8724" s="199">
        <v>0</v>
      </c>
      <c r="J8724" s="199">
        <v>0</v>
      </c>
      <c r="K8724" s="199" t="e">
        <f ca="1"/>
        <v>#NAME?</v>
      </c>
      <c r="T8724" s="199">
        <v>0</v>
      </c>
      <c r="U8724" s="199">
        <v>0</v>
      </c>
    </row>
    <row r="8725" spans="9:21" x14ac:dyDescent="0.3">
      <c r="I8725" s="199">
        <v>0</v>
      </c>
      <c r="J8725" s="199">
        <v>0</v>
      </c>
      <c r="K8725" s="199" t="e">
        <f ca="1"/>
        <v>#NAME?</v>
      </c>
      <c r="T8725" s="199">
        <v>0</v>
      </c>
      <c r="U8725" s="199">
        <v>0</v>
      </c>
    </row>
    <row r="8726" spans="9:21" x14ac:dyDescent="0.3">
      <c r="I8726" s="199">
        <v>0</v>
      </c>
      <c r="J8726" s="199">
        <v>0</v>
      </c>
      <c r="K8726" s="199" t="e">
        <f ca="1"/>
        <v>#NAME?</v>
      </c>
      <c r="T8726" s="199">
        <v>0</v>
      </c>
      <c r="U8726" s="199">
        <v>0</v>
      </c>
    </row>
    <row r="8727" spans="9:21" x14ac:dyDescent="0.3">
      <c r="I8727" s="199">
        <v>0</v>
      </c>
      <c r="J8727" s="199">
        <v>0</v>
      </c>
      <c r="K8727" s="199" t="e">
        <f ca="1"/>
        <v>#NAME?</v>
      </c>
      <c r="T8727" s="199">
        <v>0</v>
      </c>
      <c r="U8727" s="199">
        <v>0</v>
      </c>
    </row>
    <row r="8728" spans="9:21" x14ac:dyDescent="0.3">
      <c r="I8728" s="199">
        <v>0</v>
      </c>
      <c r="J8728" s="199">
        <v>0</v>
      </c>
      <c r="K8728" s="199" t="e">
        <f ca="1"/>
        <v>#NAME?</v>
      </c>
      <c r="T8728" s="199">
        <v>0</v>
      </c>
      <c r="U8728" s="199">
        <v>0</v>
      </c>
    </row>
    <row r="8729" spans="9:21" x14ac:dyDescent="0.3">
      <c r="I8729" s="199">
        <v>106680.54819707341</v>
      </c>
      <c r="J8729" s="199">
        <v>0</v>
      </c>
      <c r="K8729" s="199" t="e">
        <f ca="1"/>
        <v>#NAME?</v>
      </c>
      <c r="T8729" s="199">
        <v>106680.54819707341</v>
      </c>
      <c r="U8729" s="199">
        <v>0</v>
      </c>
    </row>
    <row r="8730" spans="9:21" x14ac:dyDescent="0.3">
      <c r="I8730" s="199">
        <v>0</v>
      </c>
      <c r="J8730" s="199">
        <v>0</v>
      </c>
      <c r="K8730" s="199" t="e">
        <f ca="1"/>
        <v>#NAME?</v>
      </c>
      <c r="T8730" s="199">
        <v>0</v>
      </c>
      <c r="U8730" s="199">
        <v>0</v>
      </c>
    </row>
    <row r="8731" spans="9:21" x14ac:dyDescent="0.3">
      <c r="I8731" s="199">
        <v>0</v>
      </c>
      <c r="J8731" s="199">
        <v>0</v>
      </c>
      <c r="K8731" s="199" t="e">
        <f ca="1"/>
        <v>#NAME?</v>
      </c>
      <c r="T8731" s="199">
        <v>0</v>
      </c>
      <c r="U8731" s="199">
        <v>0</v>
      </c>
    </row>
    <row r="8732" spans="9:21" x14ac:dyDescent="0.3">
      <c r="I8732" s="199">
        <v>0</v>
      </c>
      <c r="J8732" s="199">
        <v>0</v>
      </c>
      <c r="K8732" s="199" t="e">
        <f ca="1"/>
        <v>#NAME?</v>
      </c>
      <c r="T8732" s="199">
        <v>0</v>
      </c>
      <c r="U8732" s="199">
        <v>0</v>
      </c>
    </row>
    <row r="8733" spans="9:21" x14ac:dyDescent="0.3">
      <c r="I8733" s="199">
        <v>0</v>
      </c>
      <c r="J8733" s="199">
        <v>0</v>
      </c>
      <c r="K8733" s="199" t="e">
        <f ca="1"/>
        <v>#NAME?</v>
      </c>
      <c r="T8733" s="199">
        <v>0</v>
      </c>
      <c r="U8733" s="199">
        <v>0</v>
      </c>
    </row>
    <row r="8734" spans="9:21" x14ac:dyDescent="0.3">
      <c r="I8734" s="199">
        <v>0</v>
      </c>
      <c r="J8734" s="199">
        <v>0</v>
      </c>
      <c r="K8734" s="199" t="e">
        <f ca="1"/>
        <v>#NAME?</v>
      </c>
      <c r="T8734" s="199">
        <v>0</v>
      </c>
      <c r="U8734" s="199">
        <v>0</v>
      </c>
    </row>
    <row r="8735" spans="9:21" x14ac:dyDescent="0.3">
      <c r="I8735" s="199">
        <v>0</v>
      </c>
      <c r="J8735" s="199">
        <v>0</v>
      </c>
      <c r="K8735" s="199" t="e">
        <f ca="1"/>
        <v>#NAME?</v>
      </c>
      <c r="T8735" s="199">
        <v>0</v>
      </c>
      <c r="U8735" s="199">
        <v>0</v>
      </c>
    </row>
    <row r="8736" spans="9:21" x14ac:dyDescent="0.3">
      <c r="I8736" s="199">
        <v>0</v>
      </c>
      <c r="J8736" s="199">
        <v>0</v>
      </c>
      <c r="K8736" s="199" t="e">
        <f ca="1"/>
        <v>#NAME?</v>
      </c>
      <c r="T8736" s="199">
        <v>0</v>
      </c>
      <c r="U8736" s="199">
        <v>0</v>
      </c>
    </row>
    <row r="8737" spans="9:21" x14ac:dyDescent="0.3">
      <c r="I8737" s="199">
        <v>0</v>
      </c>
      <c r="J8737" s="199">
        <v>0</v>
      </c>
      <c r="K8737" s="199" t="e">
        <f ca="1"/>
        <v>#NAME?</v>
      </c>
      <c r="T8737" s="199">
        <v>0</v>
      </c>
      <c r="U8737" s="199">
        <v>0</v>
      </c>
    </row>
    <row r="8738" spans="9:21" x14ac:dyDescent="0.3">
      <c r="I8738" s="199">
        <v>0</v>
      </c>
      <c r="J8738" s="199">
        <v>0</v>
      </c>
      <c r="K8738" s="199" t="e">
        <f ca="1"/>
        <v>#NAME?</v>
      </c>
      <c r="T8738" s="199">
        <v>0</v>
      </c>
      <c r="U8738" s="199">
        <v>0</v>
      </c>
    </row>
    <row r="8739" spans="9:21" x14ac:dyDescent="0.3">
      <c r="I8739" s="199">
        <v>0</v>
      </c>
      <c r="J8739" s="199">
        <v>0</v>
      </c>
      <c r="K8739" s="199" t="e">
        <f ca="1"/>
        <v>#NAME?</v>
      </c>
      <c r="T8739" s="199">
        <v>0</v>
      </c>
      <c r="U8739" s="199">
        <v>0</v>
      </c>
    </row>
    <row r="8740" spans="9:21" x14ac:dyDescent="0.3">
      <c r="I8740" s="199">
        <v>0</v>
      </c>
      <c r="J8740" s="199">
        <v>0</v>
      </c>
      <c r="K8740" s="199" t="e">
        <f ca="1"/>
        <v>#NAME?</v>
      </c>
      <c r="T8740" s="199">
        <v>0</v>
      </c>
      <c r="U8740" s="199">
        <v>0</v>
      </c>
    </row>
    <row r="8741" spans="9:21" x14ac:dyDescent="0.3">
      <c r="I8741" s="199">
        <v>0</v>
      </c>
      <c r="J8741" s="199">
        <v>0</v>
      </c>
      <c r="K8741" s="199" t="e">
        <f ca="1"/>
        <v>#NAME?</v>
      </c>
      <c r="T8741" s="199">
        <v>0</v>
      </c>
      <c r="U8741" s="199">
        <v>0</v>
      </c>
    </row>
    <row r="8742" spans="9:21" x14ac:dyDescent="0.3">
      <c r="I8742" s="199">
        <v>0</v>
      </c>
      <c r="J8742" s="199">
        <v>0</v>
      </c>
      <c r="K8742" s="199" t="e">
        <f ca="1"/>
        <v>#NAME?</v>
      </c>
      <c r="T8742" s="199">
        <v>0</v>
      </c>
      <c r="U8742" s="199">
        <v>0</v>
      </c>
    </row>
    <row r="8743" spans="9:21" x14ac:dyDescent="0.3">
      <c r="I8743" s="199">
        <v>0</v>
      </c>
      <c r="J8743" s="199">
        <v>0</v>
      </c>
      <c r="K8743" s="199" t="e">
        <f ca="1"/>
        <v>#NAME?</v>
      </c>
      <c r="T8743" s="199">
        <v>0</v>
      </c>
      <c r="U8743" s="199">
        <v>0</v>
      </c>
    </row>
    <row r="8744" spans="9:21" x14ac:dyDescent="0.3">
      <c r="I8744" s="199">
        <v>0</v>
      </c>
      <c r="J8744" s="199">
        <v>0</v>
      </c>
      <c r="K8744" s="199" t="e">
        <f ca="1"/>
        <v>#NAME?</v>
      </c>
      <c r="T8744" s="199">
        <v>0</v>
      </c>
      <c r="U8744" s="199">
        <v>0</v>
      </c>
    </row>
    <row r="8745" spans="9:21" x14ac:dyDescent="0.3">
      <c r="I8745" s="199">
        <v>0</v>
      </c>
      <c r="J8745" s="199">
        <v>0</v>
      </c>
      <c r="K8745" s="199" t="e">
        <f ca="1"/>
        <v>#NAME?</v>
      </c>
      <c r="T8745" s="199">
        <v>0</v>
      </c>
      <c r="U8745" s="199">
        <v>0</v>
      </c>
    </row>
    <row r="8746" spans="9:21" x14ac:dyDescent="0.3">
      <c r="I8746" s="199">
        <v>0</v>
      </c>
      <c r="J8746" s="199">
        <v>0</v>
      </c>
      <c r="K8746" s="199" t="e">
        <f ca="1"/>
        <v>#NAME?</v>
      </c>
      <c r="T8746" s="199">
        <v>0</v>
      </c>
      <c r="U8746" s="199">
        <v>0</v>
      </c>
    </row>
    <row r="8747" spans="9:21" x14ac:dyDescent="0.3">
      <c r="I8747" s="199">
        <v>0</v>
      </c>
      <c r="J8747" s="199">
        <v>0</v>
      </c>
      <c r="K8747" s="199" t="e">
        <f ca="1"/>
        <v>#NAME?</v>
      </c>
      <c r="T8747" s="199">
        <v>0</v>
      </c>
      <c r="U8747" s="199">
        <v>0</v>
      </c>
    </row>
    <row r="8748" spans="9:21" x14ac:dyDescent="0.3">
      <c r="I8748" s="199">
        <v>0</v>
      </c>
      <c r="J8748" s="199">
        <v>0</v>
      </c>
      <c r="K8748" s="199" t="e">
        <f ca="1"/>
        <v>#NAME?</v>
      </c>
      <c r="T8748" s="199">
        <v>0</v>
      </c>
      <c r="U8748" s="199">
        <v>0</v>
      </c>
    </row>
    <row r="8749" spans="9:21" x14ac:dyDescent="0.3">
      <c r="I8749" s="199">
        <v>0</v>
      </c>
      <c r="J8749" s="199">
        <v>0</v>
      </c>
      <c r="K8749" s="199" t="e">
        <f ca="1"/>
        <v>#NAME?</v>
      </c>
      <c r="T8749" s="199">
        <v>0</v>
      </c>
      <c r="U8749" s="199">
        <v>0</v>
      </c>
    </row>
    <row r="8750" spans="9:21" x14ac:dyDescent="0.3">
      <c r="I8750" s="199">
        <v>0</v>
      </c>
      <c r="J8750" s="199">
        <v>0</v>
      </c>
      <c r="K8750" s="199" t="e">
        <f ca="1"/>
        <v>#NAME?</v>
      </c>
      <c r="T8750" s="199">
        <v>0</v>
      </c>
      <c r="U8750" s="199">
        <v>0</v>
      </c>
    </row>
    <row r="8751" spans="9:21" x14ac:dyDescent="0.3">
      <c r="I8751" s="199">
        <v>0</v>
      </c>
      <c r="J8751" s="199">
        <v>0</v>
      </c>
      <c r="K8751" s="199" t="e">
        <f ca="1"/>
        <v>#NAME?</v>
      </c>
      <c r="T8751" s="199">
        <v>0</v>
      </c>
      <c r="U8751" s="199">
        <v>0</v>
      </c>
    </row>
    <row r="8752" spans="9:21" x14ac:dyDescent="0.3">
      <c r="I8752" s="199">
        <v>0</v>
      </c>
      <c r="J8752" s="199">
        <v>0</v>
      </c>
      <c r="K8752" s="199" t="e">
        <f ca="1"/>
        <v>#NAME?</v>
      </c>
      <c r="T8752" s="199">
        <v>0</v>
      </c>
      <c r="U8752" s="199">
        <v>0</v>
      </c>
    </row>
    <row r="8753" spans="9:21" x14ac:dyDescent="0.3">
      <c r="I8753" s="199">
        <v>0</v>
      </c>
      <c r="J8753" s="199">
        <v>0</v>
      </c>
      <c r="K8753" s="199" t="e">
        <f ca="1"/>
        <v>#NAME?</v>
      </c>
      <c r="T8753" s="199">
        <v>0</v>
      </c>
      <c r="U8753" s="199">
        <v>0</v>
      </c>
    </row>
    <row r="8754" spans="9:21" x14ac:dyDescent="0.3">
      <c r="I8754" s="199">
        <v>0</v>
      </c>
      <c r="J8754" s="199">
        <v>0</v>
      </c>
      <c r="K8754" s="199" t="e">
        <f ca="1"/>
        <v>#NAME?</v>
      </c>
      <c r="T8754" s="199">
        <v>0</v>
      </c>
      <c r="U8754" s="199">
        <v>0</v>
      </c>
    </row>
    <row r="8755" spans="9:21" x14ac:dyDescent="0.3">
      <c r="I8755" s="199">
        <v>0</v>
      </c>
      <c r="J8755" s="199">
        <v>0</v>
      </c>
      <c r="K8755" s="199" t="e">
        <f ca="1"/>
        <v>#NAME?</v>
      </c>
      <c r="T8755" s="199">
        <v>0</v>
      </c>
      <c r="U8755" s="199">
        <v>0</v>
      </c>
    </row>
    <row r="8756" spans="9:21" x14ac:dyDescent="0.3">
      <c r="I8756" s="199">
        <v>0</v>
      </c>
      <c r="J8756" s="199">
        <v>0</v>
      </c>
      <c r="K8756" s="199" t="e">
        <f ca="1"/>
        <v>#NAME?</v>
      </c>
      <c r="T8756" s="199">
        <v>0</v>
      </c>
      <c r="U8756" s="199">
        <v>0</v>
      </c>
    </row>
    <row r="8757" spans="9:21" x14ac:dyDescent="0.3">
      <c r="I8757" s="199">
        <v>0</v>
      </c>
      <c r="J8757" s="199">
        <v>0</v>
      </c>
      <c r="K8757" s="199" t="e">
        <f ca="1"/>
        <v>#NAME?</v>
      </c>
      <c r="T8757" s="199">
        <v>0</v>
      </c>
      <c r="U8757" s="199">
        <v>0</v>
      </c>
    </row>
    <row r="8758" spans="9:21" x14ac:dyDescent="0.3">
      <c r="I8758" s="199">
        <v>0</v>
      </c>
      <c r="J8758" s="199">
        <v>0</v>
      </c>
      <c r="K8758" s="199" t="e">
        <f ca="1"/>
        <v>#NAME?</v>
      </c>
      <c r="T8758" s="199">
        <v>0</v>
      </c>
      <c r="U8758" s="199">
        <v>0</v>
      </c>
    </row>
    <row r="8759" spans="9:21" x14ac:dyDescent="0.3">
      <c r="I8759" s="199">
        <v>0</v>
      </c>
      <c r="J8759" s="199">
        <v>0</v>
      </c>
      <c r="K8759" s="199" t="e">
        <f ca="1"/>
        <v>#NAME?</v>
      </c>
      <c r="T8759" s="199">
        <v>0</v>
      </c>
      <c r="U8759" s="199">
        <v>0</v>
      </c>
    </row>
    <row r="8760" spans="9:21" x14ac:dyDescent="0.3">
      <c r="I8760" s="199">
        <v>0</v>
      </c>
      <c r="J8760" s="199">
        <v>0</v>
      </c>
      <c r="K8760" s="199" t="e">
        <f ca="1"/>
        <v>#NAME?</v>
      </c>
      <c r="T8760" s="199">
        <v>0</v>
      </c>
      <c r="U8760" s="199">
        <v>0</v>
      </c>
    </row>
    <row r="8761" spans="9:21" x14ac:dyDescent="0.3">
      <c r="I8761" s="199">
        <v>0</v>
      </c>
      <c r="J8761" s="199">
        <v>0</v>
      </c>
      <c r="K8761" s="199" t="e">
        <f ca="1"/>
        <v>#NAME?</v>
      </c>
      <c r="T8761" s="199">
        <v>0</v>
      </c>
      <c r="U8761" s="199">
        <v>0</v>
      </c>
    </row>
    <row r="8762" spans="9:21" x14ac:dyDescent="0.3">
      <c r="I8762" s="199">
        <v>0</v>
      </c>
      <c r="J8762" s="199">
        <v>0</v>
      </c>
      <c r="K8762" s="199" t="e">
        <f ca="1"/>
        <v>#NAME?</v>
      </c>
      <c r="T8762" s="199">
        <v>0</v>
      </c>
      <c r="U8762" s="199">
        <v>0</v>
      </c>
    </row>
    <row r="8763" spans="9:21" x14ac:dyDescent="0.3">
      <c r="I8763" s="199">
        <v>0</v>
      </c>
      <c r="J8763" s="199">
        <v>0</v>
      </c>
      <c r="K8763" s="199" t="e">
        <f ca="1"/>
        <v>#NAME?</v>
      </c>
      <c r="T8763" s="199">
        <v>0</v>
      </c>
      <c r="U8763" s="199">
        <v>0</v>
      </c>
    </row>
    <row r="8764" spans="9:21" x14ac:dyDescent="0.3">
      <c r="I8764" s="199">
        <v>0</v>
      </c>
      <c r="J8764" s="199">
        <v>0</v>
      </c>
      <c r="K8764" s="199" t="e">
        <f ca="1"/>
        <v>#NAME?</v>
      </c>
      <c r="T8764" s="199">
        <v>0</v>
      </c>
      <c r="U8764" s="199">
        <v>0</v>
      </c>
    </row>
    <row r="8765" spans="9:21" x14ac:dyDescent="0.3">
      <c r="I8765" s="199">
        <v>0</v>
      </c>
      <c r="J8765" s="199">
        <v>0</v>
      </c>
      <c r="K8765" s="199" t="e">
        <f ca="1"/>
        <v>#NAME?</v>
      </c>
      <c r="T8765" s="199">
        <v>0</v>
      </c>
      <c r="U8765" s="199">
        <v>0</v>
      </c>
    </row>
    <row r="8766" spans="9:21" x14ac:dyDescent="0.3">
      <c r="I8766" s="199">
        <v>0</v>
      </c>
      <c r="J8766" s="199">
        <v>0</v>
      </c>
      <c r="K8766" s="199" t="e">
        <f ca="1"/>
        <v>#NAME?</v>
      </c>
      <c r="T8766" s="199">
        <v>0</v>
      </c>
      <c r="U8766" s="199">
        <v>0</v>
      </c>
    </row>
    <row r="8767" spans="9:21" x14ac:dyDescent="0.3">
      <c r="I8767" s="199">
        <v>0</v>
      </c>
      <c r="J8767" s="199">
        <v>0</v>
      </c>
      <c r="K8767" s="199" t="e">
        <f ca="1"/>
        <v>#NAME?</v>
      </c>
      <c r="T8767" s="199">
        <v>0</v>
      </c>
      <c r="U8767" s="199">
        <v>0</v>
      </c>
    </row>
    <row r="8768" spans="9:21" x14ac:dyDescent="0.3">
      <c r="I8768" s="199">
        <v>0</v>
      </c>
      <c r="J8768" s="199">
        <v>0</v>
      </c>
      <c r="K8768" s="199" t="e">
        <f ca="1"/>
        <v>#NAME?</v>
      </c>
      <c r="T8768" s="199">
        <v>0</v>
      </c>
      <c r="U8768" s="199">
        <v>0</v>
      </c>
    </row>
    <row r="8769" spans="9:21" x14ac:dyDescent="0.3">
      <c r="I8769" s="199">
        <v>0</v>
      </c>
      <c r="J8769" s="199">
        <v>0</v>
      </c>
      <c r="K8769" s="199" t="e">
        <f ca="1"/>
        <v>#NAME?</v>
      </c>
      <c r="T8769" s="199">
        <v>0</v>
      </c>
      <c r="U8769" s="199">
        <v>120593.76119770724</v>
      </c>
    </row>
    <row r="8770" spans="9:21" x14ac:dyDescent="0.3">
      <c r="I8770" s="199">
        <v>0</v>
      </c>
      <c r="J8770" s="199">
        <v>0</v>
      </c>
      <c r="K8770" s="199" t="e">
        <f ca="1"/>
        <v>#NAME?</v>
      </c>
      <c r="T8770" s="199">
        <v>0</v>
      </c>
      <c r="U8770" s="199">
        <v>0</v>
      </c>
    </row>
    <row r="8771" spans="9:21" x14ac:dyDescent="0.3">
      <c r="I8771" s="199">
        <v>0</v>
      </c>
      <c r="J8771" s="199">
        <v>0</v>
      </c>
      <c r="K8771" s="199" t="e">
        <f ca="1"/>
        <v>#NAME?</v>
      </c>
      <c r="T8771" s="199">
        <v>0</v>
      </c>
      <c r="U8771" s="199">
        <v>0</v>
      </c>
    </row>
    <row r="8772" spans="9:21" x14ac:dyDescent="0.3">
      <c r="I8772" s="199">
        <v>0</v>
      </c>
      <c r="J8772" s="199">
        <v>0</v>
      </c>
      <c r="K8772" s="199" t="e">
        <f ca="1"/>
        <v>#NAME?</v>
      </c>
      <c r="T8772" s="199">
        <v>0</v>
      </c>
      <c r="U8772" s="199">
        <v>0</v>
      </c>
    </row>
    <row r="8773" spans="9:21" x14ac:dyDescent="0.3">
      <c r="I8773" s="199">
        <v>0</v>
      </c>
      <c r="J8773" s="199">
        <v>0</v>
      </c>
      <c r="K8773" s="199" t="e">
        <f ca="1"/>
        <v>#NAME?</v>
      </c>
      <c r="T8773" s="199">
        <v>0</v>
      </c>
      <c r="U8773" s="199">
        <v>0</v>
      </c>
    </row>
    <row r="8774" spans="9:21" x14ac:dyDescent="0.3">
      <c r="I8774" s="199">
        <v>0</v>
      </c>
      <c r="J8774" s="199">
        <v>0</v>
      </c>
      <c r="K8774" s="199" t="e">
        <f ca="1"/>
        <v>#NAME?</v>
      </c>
      <c r="T8774" s="199">
        <v>0</v>
      </c>
      <c r="U8774" s="199">
        <v>0</v>
      </c>
    </row>
    <row r="8775" spans="9:21" x14ac:dyDescent="0.3">
      <c r="I8775" s="199">
        <v>0</v>
      </c>
      <c r="J8775" s="199">
        <v>0</v>
      </c>
      <c r="K8775" s="199" t="e">
        <f ca="1"/>
        <v>#NAME?</v>
      </c>
      <c r="T8775" s="199">
        <v>0</v>
      </c>
      <c r="U8775" s="199">
        <v>0</v>
      </c>
    </row>
    <row r="8776" spans="9:21" x14ac:dyDescent="0.3">
      <c r="I8776" s="199">
        <v>0</v>
      </c>
      <c r="J8776" s="199">
        <v>0</v>
      </c>
      <c r="K8776" s="199" t="e">
        <f ca="1"/>
        <v>#NAME?</v>
      </c>
      <c r="T8776" s="199">
        <v>0</v>
      </c>
      <c r="U8776" s="199">
        <v>0</v>
      </c>
    </row>
    <row r="8777" spans="9:21" x14ac:dyDescent="0.3">
      <c r="I8777" s="199">
        <v>0</v>
      </c>
      <c r="J8777" s="199">
        <v>0</v>
      </c>
      <c r="K8777" s="199" t="e">
        <f ca="1"/>
        <v>#NAME?</v>
      </c>
      <c r="T8777" s="199">
        <v>0</v>
      </c>
      <c r="U8777" s="199">
        <v>0</v>
      </c>
    </row>
    <row r="8778" spans="9:21" x14ac:dyDescent="0.3">
      <c r="I8778" s="199">
        <v>0</v>
      </c>
      <c r="J8778" s="199">
        <v>0</v>
      </c>
      <c r="K8778" s="199" t="e">
        <f ca="1"/>
        <v>#NAME?</v>
      </c>
      <c r="T8778" s="199">
        <v>0</v>
      </c>
      <c r="U8778" s="199">
        <v>224554.1962963549</v>
      </c>
    </row>
    <row r="8779" spans="9:21" x14ac:dyDescent="0.3">
      <c r="I8779" s="199">
        <v>0</v>
      </c>
      <c r="J8779" s="199">
        <v>0</v>
      </c>
      <c r="K8779" s="199" t="e">
        <f ca="1"/>
        <v>#NAME?</v>
      </c>
      <c r="T8779" s="199">
        <v>0</v>
      </c>
      <c r="U8779" s="199">
        <v>0</v>
      </c>
    </row>
    <row r="8780" spans="9:21" x14ac:dyDescent="0.3">
      <c r="I8780" s="199">
        <v>0</v>
      </c>
      <c r="J8780" s="199">
        <v>0</v>
      </c>
      <c r="K8780" s="199" t="e">
        <f ca="1"/>
        <v>#NAME?</v>
      </c>
      <c r="T8780" s="199">
        <v>0</v>
      </c>
      <c r="U8780" s="199">
        <v>0</v>
      </c>
    </row>
    <row r="8781" spans="9:21" x14ac:dyDescent="0.3">
      <c r="I8781" s="199">
        <v>0</v>
      </c>
      <c r="J8781" s="199">
        <v>0</v>
      </c>
      <c r="K8781" s="199" t="e">
        <f ca="1"/>
        <v>#NAME?</v>
      </c>
      <c r="T8781" s="199">
        <v>0</v>
      </c>
      <c r="U8781" s="199">
        <v>0</v>
      </c>
    </row>
    <row r="8782" spans="9:21" x14ac:dyDescent="0.3">
      <c r="I8782" s="199">
        <v>0</v>
      </c>
      <c r="J8782" s="199">
        <v>0</v>
      </c>
      <c r="K8782" s="199" t="e">
        <f ca="1"/>
        <v>#NAME?</v>
      </c>
      <c r="T8782" s="199">
        <v>0</v>
      </c>
      <c r="U8782" s="199">
        <v>0</v>
      </c>
    </row>
    <row r="8783" spans="9:21" x14ac:dyDescent="0.3">
      <c r="I8783" s="199">
        <v>0</v>
      </c>
      <c r="J8783" s="199">
        <v>0</v>
      </c>
      <c r="K8783" s="199" t="e">
        <f ca="1"/>
        <v>#NAME?</v>
      </c>
      <c r="T8783" s="199">
        <v>0</v>
      </c>
      <c r="U8783" s="199">
        <v>0</v>
      </c>
    </row>
    <row r="8784" spans="9:21" x14ac:dyDescent="0.3">
      <c r="I8784" s="199">
        <v>0</v>
      </c>
      <c r="J8784" s="199">
        <v>0</v>
      </c>
      <c r="K8784" s="199" t="e">
        <f ca="1"/>
        <v>#NAME?</v>
      </c>
      <c r="T8784" s="199">
        <v>0</v>
      </c>
      <c r="U8784" s="199">
        <v>0</v>
      </c>
    </row>
    <row r="8785" spans="9:21" x14ac:dyDescent="0.3">
      <c r="I8785" s="199">
        <v>0</v>
      </c>
      <c r="J8785" s="199">
        <v>0</v>
      </c>
      <c r="K8785" s="199" t="e">
        <f ca="1"/>
        <v>#NAME?</v>
      </c>
      <c r="T8785" s="199">
        <v>0</v>
      </c>
      <c r="U8785" s="199">
        <v>0</v>
      </c>
    </row>
    <row r="8786" spans="9:21" x14ac:dyDescent="0.3">
      <c r="I8786" s="199">
        <v>61410.366311720383</v>
      </c>
      <c r="J8786" s="199">
        <v>0</v>
      </c>
      <c r="K8786" s="199" t="e">
        <f ca="1"/>
        <v>#NAME?</v>
      </c>
      <c r="T8786" s="199">
        <v>61410.366311720383</v>
      </c>
      <c r="U8786" s="199">
        <v>0</v>
      </c>
    </row>
    <row r="8787" spans="9:21" x14ac:dyDescent="0.3">
      <c r="I8787" s="199">
        <v>0</v>
      </c>
      <c r="J8787" s="199">
        <v>0</v>
      </c>
      <c r="K8787" s="199" t="e">
        <f ca="1"/>
        <v>#NAME?</v>
      </c>
      <c r="T8787" s="199">
        <v>0</v>
      </c>
      <c r="U8787" s="199">
        <v>0</v>
      </c>
    </row>
    <row r="8788" spans="9:21" x14ac:dyDescent="0.3">
      <c r="I8788" s="199">
        <v>0</v>
      </c>
      <c r="J8788" s="199">
        <v>0</v>
      </c>
      <c r="K8788" s="199" t="e">
        <f ca="1"/>
        <v>#NAME?</v>
      </c>
      <c r="T8788" s="199">
        <v>0</v>
      </c>
      <c r="U8788" s="199">
        <v>0</v>
      </c>
    </row>
    <row r="8789" spans="9:21" x14ac:dyDescent="0.3">
      <c r="I8789" s="199">
        <v>9336.4393104831106</v>
      </c>
      <c r="J8789" s="199">
        <v>0</v>
      </c>
      <c r="K8789" s="199" t="e">
        <f ca="1"/>
        <v>#NAME?</v>
      </c>
      <c r="T8789" s="199">
        <v>9336.4393104831106</v>
      </c>
      <c r="U8789" s="199">
        <v>0</v>
      </c>
    </row>
    <row r="8790" spans="9:21" x14ac:dyDescent="0.3">
      <c r="I8790" s="199">
        <v>0</v>
      </c>
      <c r="J8790" s="199">
        <v>0</v>
      </c>
      <c r="K8790" s="199" t="e">
        <f ca="1"/>
        <v>#NAME?</v>
      </c>
      <c r="T8790" s="199">
        <v>0</v>
      </c>
      <c r="U8790" s="199">
        <v>600000</v>
      </c>
    </row>
    <row r="8791" spans="9:21" x14ac:dyDescent="0.3">
      <c r="I8791" s="199">
        <v>0</v>
      </c>
      <c r="J8791" s="199">
        <v>0</v>
      </c>
      <c r="K8791" s="199" t="e">
        <f ca="1"/>
        <v>#NAME?</v>
      </c>
      <c r="T8791" s="199">
        <v>0</v>
      </c>
      <c r="U8791" s="199">
        <v>0</v>
      </c>
    </row>
    <row r="8792" spans="9:21" x14ac:dyDescent="0.3">
      <c r="I8792" s="199">
        <v>0</v>
      </c>
      <c r="J8792" s="199">
        <v>0</v>
      </c>
      <c r="K8792" s="199" t="e">
        <f ca="1"/>
        <v>#NAME?</v>
      </c>
      <c r="T8792" s="199">
        <v>0</v>
      </c>
      <c r="U8792" s="199">
        <v>7242.3997061558093</v>
      </c>
    </row>
    <row r="8793" spans="9:21" x14ac:dyDescent="0.3">
      <c r="I8793" s="199">
        <v>0</v>
      </c>
      <c r="J8793" s="199">
        <v>0</v>
      </c>
      <c r="K8793" s="199" t="e">
        <f ca="1"/>
        <v>#NAME?</v>
      </c>
      <c r="T8793" s="199">
        <v>0</v>
      </c>
      <c r="U8793" s="199">
        <v>207848.03843627495</v>
      </c>
    </row>
    <row r="8794" spans="9:21" x14ac:dyDescent="0.3">
      <c r="I8794" s="199">
        <v>0</v>
      </c>
      <c r="J8794" s="199">
        <v>0</v>
      </c>
      <c r="K8794" s="199" t="e">
        <f ca="1"/>
        <v>#NAME?</v>
      </c>
      <c r="T8794" s="199">
        <v>0</v>
      </c>
      <c r="U8794" s="199">
        <v>0</v>
      </c>
    </row>
    <row r="8795" spans="9:21" x14ac:dyDescent="0.3">
      <c r="I8795" s="199">
        <v>0</v>
      </c>
      <c r="J8795" s="199">
        <v>0</v>
      </c>
      <c r="K8795" s="199" t="e">
        <f ca="1"/>
        <v>#NAME?</v>
      </c>
      <c r="T8795" s="199">
        <v>0</v>
      </c>
      <c r="U8795" s="199">
        <v>0</v>
      </c>
    </row>
    <row r="8796" spans="9:21" x14ac:dyDescent="0.3">
      <c r="I8796" s="199">
        <v>0</v>
      </c>
      <c r="J8796" s="199">
        <v>0</v>
      </c>
      <c r="K8796" s="199" t="e">
        <f ca="1"/>
        <v>#NAME?</v>
      </c>
      <c r="T8796" s="199">
        <v>0</v>
      </c>
      <c r="U8796" s="199">
        <v>0</v>
      </c>
    </row>
    <row r="8797" spans="9:21" x14ac:dyDescent="0.3">
      <c r="I8797" s="199">
        <v>0</v>
      </c>
      <c r="J8797" s="199">
        <v>0</v>
      </c>
      <c r="K8797" s="199" t="e">
        <f ca="1"/>
        <v>#NAME?</v>
      </c>
      <c r="T8797" s="199">
        <v>0</v>
      </c>
      <c r="U8797" s="199">
        <v>0</v>
      </c>
    </row>
    <row r="8798" spans="9:21" x14ac:dyDescent="0.3">
      <c r="I8798" s="199">
        <v>0</v>
      </c>
      <c r="J8798" s="199">
        <v>0</v>
      </c>
      <c r="K8798" s="199" t="e">
        <f ca="1"/>
        <v>#NAME?</v>
      </c>
      <c r="T8798" s="199">
        <v>0</v>
      </c>
      <c r="U8798" s="199">
        <v>0</v>
      </c>
    </row>
    <row r="8799" spans="9:21" x14ac:dyDescent="0.3">
      <c r="I8799" s="199">
        <v>0</v>
      </c>
      <c r="J8799" s="199">
        <v>0</v>
      </c>
      <c r="K8799" s="199" t="e">
        <f ca="1"/>
        <v>#NAME?</v>
      </c>
      <c r="T8799" s="199">
        <v>0</v>
      </c>
      <c r="U8799" s="199">
        <v>0</v>
      </c>
    </row>
    <row r="8800" spans="9:21" x14ac:dyDescent="0.3">
      <c r="I8800" s="199">
        <v>0</v>
      </c>
      <c r="J8800" s="199">
        <v>0</v>
      </c>
      <c r="K8800" s="199" t="e">
        <f ca="1"/>
        <v>#NAME?</v>
      </c>
      <c r="T8800" s="199">
        <v>0</v>
      </c>
      <c r="U8800" s="199">
        <v>0</v>
      </c>
    </row>
    <row r="8801" spans="9:21" x14ac:dyDescent="0.3">
      <c r="I8801" s="199">
        <v>0</v>
      </c>
      <c r="J8801" s="199">
        <v>0</v>
      </c>
      <c r="K8801" s="199" t="e">
        <f ca="1"/>
        <v>#NAME?</v>
      </c>
      <c r="T8801" s="199">
        <v>0</v>
      </c>
      <c r="U8801" s="199">
        <v>0</v>
      </c>
    </row>
    <row r="8802" spans="9:21" x14ac:dyDescent="0.3">
      <c r="I8802" s="199">
        <v>0</v>
      </c>
      <c r="J8802" s="199">
        <v>0</v>
      </c>
      <c r="K8802" s="199" t="e">
        <f ca="1"/>
        <v>#NAME?</v>
      </c>
      <c r="T8802" s="199">
        <v>0</v>
      </c>
      <c r="U8802" s="199">
        <v>0</v>
      </c>
    </row>
    <row r="8803" spans="9:21" x14ac:dyDescent="0.3">
      <c r="I8803" s="199">
        <v>0</v>
      </c>
      <c r="J8803" s="199">
        <v>0</v>
      </c>
      <c r="K8803" s="199" t="e">
        <f ca="1"/>
        <v>#NAME?</v>
      </c>
      <c r="T8803" s="199">
        <v>0</v>
      </c>
      <c r="U8803" s="199">
        <v>0</v>
      </c>
    </row>
    <row r="8804" spans="9:21" x14ac:dyDescent="0.3">
      <c r="I8804" s="199">
        <v>0</v>
      </c>
      <c r="J8804" s="199">
        <v>0</v>
      </c>
      <c r="K8804" s="199" t="e">
        <f ca="1"/>
        <v>#NAME?</v>
      </c>
      <c r="T8804" s="199">
        <v>0</v>
      </c>
      <c r="U8804" s="199">
        <v>0</v>
      </c>
    </row>
    <row r="8805" spans="9:21" x14ac:dyDescent="0.3">
      <c r="I8805" s="199">
        <v>0</v>
      </c>
      <c r="J8805" s="199">
        <v>0</v>
      </c>
      <c r="K8805" s="199" t="e">
        <f ca="1"/>
        <v>#NAME?</v>
      </c>
      <c r="T8805" s="199">
        <v>0</v>
      </c>
      <c r="U8805" s="199">
        <v>0</v>
      </c>
    </row>
    <row r="8806" spans="9:21" x14ac:dyDescent="0.3">
      <c r="I8806" s="199">
        <v>0</v>
      </c>
      <c r="J8806" s="199">
        <v>0</v>
      </c>
      <c r="K8806" s="199" t="e">
        <f ca="1"/>
        <v>#NAME?</v>
      </c>
      <c r="T8806" s="199">
        <v>0</v>
      </c>
      <c r="U8806" s="199">
        <v>0</v>
      </c>
    </row>
    <row r="8807" spans="9:21" x14ac:dyDescent="0.3">
      <c r="I8807" s="199">
        <v>0</v>
      </c>
      <c r="J8807" s="199">
        <v>0</v>
      </c>
      <c r="K8807" s="199" t="e">
        <f ca="1"/>
        <v>#NAME?</v>
      </c>
      <c r="T8807" s="199">
        <v>0</v>
      </c>
      <c r="U8807" s="199">
        <v>0</v>
      </c>
    </row>
    <row r="8808" spans="9:21" x14ac:dyDescent="0.3">
      <c r="I8808" s="199">
        <v>0</v>
      </c>
      <c r="J8808" s="199">
        <v>0</v>
      </c>
      <c r="K8808" s="199" t="e">
        <f ca="1"/>
        <v>#NAME?</v>
      </c>
      <c r="T8808" s="199">
        <v>0</v>
      </c>
      <c r="U8808" s="199">
        <v>0</v>
      </c>
    </row>
    <row r="8809" spans="9:21" x14ac:dyDescent="0.3">
      <c r="I8809" s="199">
        <v>0</v>
      </c>
      <c r="J8809" s="199">
        <v>0</v>
      </c>
      <c r="K8809" s="199" t="e">
        <f ca="1"/>
        <v>#NAME?</v>
      </c>
      <c r="T8809" s="199">
        <v>0</v>
      </c>
      <c r="U8809" s="199">
        <v>0</v>
      </c>
    </row>
    <row r="8810" spans="9:21" x14ac:dyDescent="0.3">
      <c r="I8810" s="199">
        <v>0</v>
      </c>
      <c r="J8810" s="199">
        <v>0</v>
      </c>
      <c r="K8810" s="199" t="e">
        <f ca="1"/>
        <v>#NAME?</v>
      </c>
      <c r="T8810" s="199">
        <v>0</v>
      </c>
      <c r="U8810" s="199">
        <v>0</v>
      </c>
    </row>
    <row r="8811" spans="9:21" x14ac:dyDescent="0.3">
      <c r="I8811" s="199">
        <v>0</v>
      </c>
      <c r="J8811" s="199">
        <v>0</v>
      </c>
      <c r="K8811" s="199" t="e">
        <f ca="1"/>
        <v>#NAME?</v>
      </c>
      <c r="T8811" s="199">
        <v>0</v>
      </c>
      <c r="U8811" s="199">
        <v>600000</v>
      </c>
    </row>
    <row r="8812" spans="9:21" x14ac:dyDescent="0.3">
      <c r="I8812" s="199">
        <v>0</v>
      </c>
      <c r="J8812" s="199">
        <v>0</v>
      </c>
      <c r="K8812" s="199" t="e">
        <f ca="1"/>
        <v>#NAME?</v>
      </c>
      <c r="T8812" s="199">
        <v>0</v>
      </c>
      <c r="U8812" s="199">
        <v>0</v>
      </c>
    </row>
    <row r="8813" spans="9:21" x14ac:dyDescent="0.3">
      <c r="I8813" s="199">
        <v>0</v>
      </c>
      <c r="J8813" s="199">
        <v>0</v>
      </c>
      <c r="K8813" s="199" t="e">
        <f ca="1"/>
        <v>#NAME?</v>
      </c>
      <c r="T8813" s="199">
        <v>0</v>
      </c>
      <c r="U8813" s="199">
        <v>0</v>
      </c>
    </row>
    <row r="8814" spans="9:21" x14ac:dyDescent="0.3">
      <c r="I8814" s="199">
        <v>43046.946263245125</v>
      </c>
      <c r="J8814" s="199">
        <v>0</v>
      </c>
      <c r="K8814" s="199" t="e">
        <f ca="1"/>
        <v>#NAME?</v>
      </c>
      <c r="T8814" s="199">
        <v>43046.946263245125</v>
      </c>
      <c r="U8814" s="199">
        <v>0</v>
      </c>
    </row>
    <row r="8815" spans="9:21" x14ac:dyDescent="0.3">
      <c r="I8815" s="199">
        <v>0</v>
      </c>
      <c r="J8815" s="199">
        <v>0</v>
      </c>
      <c r="K8815" s="199" t="e">
        <f ca="1"/>
        <v>#NAME?</v>
      </c>
      <c r="T8815" s="199">
        <v>0</v>
      </c>
      <c r="U8815" s="199">
        <v>0</v>
      </c>
    </row>
    <row r="8816" spans="9:21" x14ac:dyDescent="0.3">
      <c r="I8816" s="199">
        <v>0</v>
      </c>
      <c r="J8816" s="199">
        <v>0</v>
      </c>
      <c r="K8816" s="199" t="e">
        <f ca="1"/>
        <v>#NAME?</v>
      </c>
      <c r="T8816" s="199">
        <v>0</v>
      </c>
      <c r="U8816" s="199">
        <v>0</v>
      </c>
    </row>
    <row r="8817" spans="9:21" x14ac:dyDescent="0.3">
      <c r="I8817" s="199">
        <v>0</v>
      </c>
      <c r="J8817" s="199">
        <v>0</v>
      </c>
      <c r="K8817" s="199" t="e">
        <f ca="1"/>
        <v>#NAME?</v>
      </c>
      <c r="T8817" s="199">
        <v>0</v>
      </c>
      <c r="U8817" s="199">
        <v>0</v>
      </c>
    </row>
    <row r="8818" spans="9:21" x14ac:dyDescent="0.3">
      <c r="I8818" s="199">
        <v>0</v>
      </c>
      <c r="J8818" s="199">
        <v>0</v>
      </c>
      <c r="K8818" s="199" t="e">
        <f ca="1"/>
        <v>#NAME?</v>
      </c>
      <c r="T8818" s="199">
        <v>0</v>
      </c>
      <c r="U8818" s="199">
        <v>0</v>
      </c>
    </row>
    <row r="8819" spans="9:21" x14ac:dyDescent="0.3">
      <c r="I8819" s="199">
        <v>0</v>
      </c>
      <c r="J8819" s="199">
        <v>0</v>
      </c>
      <c r="K8819" s="199" t="e">
        <f ca="1"/>
        <v>#NAME?</v>
      </c>
      <c r="T8819" s="199">
        <v>0</v>
      </c>
      <c r="U8819" s="199">
        <v>0</v>
      </c>
    </row>
    <row r="8820" spans="9:21" x14ac:dyDescent="0.3">
      <c r="I8820" s="199">
        <v>0</v>
      </c>
      <c r="J8820" s="199">
        <v>0</v>
      </c>
      <c r="K8820" s="199" t="e">
        <f ca="1"/>
        <v>#NAME?</v>
      </c>
      <c r="T8820" s="199">
        <v>0</v>
      </c>
      <c r="U8820" s="199">
        <v>0</v>
      </c>
    </row>
    <row r="8821" spans="9:21" x14ac:dyDescent="0.3">
      <c r="I8821" s="199">
        <v>0</v>
      </c>
      <c r="J8821" s="199">
        <v>0</v>
      </c>
      <c r="K8821" s="199" t="e">
        <f ca="1"/>
        <v>#NAME?</v>
      </c>
      <c r="T8821" s="199">
        <v>0</v>
      </c>
      <c r="U8821" s="199">
        <v>0</v>
      </c>
    </row>
    <row r="8822" spans="9:21" x14ac:dyDescent="0.3">
      <c r="I8822" s="199">
        <v>0</v>
      </c>
      <c r="J8822" s="199">
        <v>0</v>
      </c>
      <c r="K8822" s="199" t="e">
        <f ca="1"/>
        <v>#NAME?</v>
      </c>
      <c r="T8822" s="199">
        <v>0</v>
      </c>
      <c r="U8822" s="199">
        <v>0</v>
      </c>
    </row>
    <row r="8823" spans="9:21" x14ac:dyDescent="0.3">
      <c r="I8823" s="199">
        <v>0</v>
      </c>
      <c r="J8823" s="199">
        <v>0</v>
      </c>
      <c r="K8823" s="199" t="e">
        <f ca="1"/>
        <v>#NAME?</v>
      </c>
      <c r="T8823" s="199">
        <v>0</v>
      </c>
      <c r="U8823" s="199">
        <v>170427.06840564229</v>
      </c>
    </row>
    <row r="8824" spans="9:21" x14ac:dyDescent="0.3">
      <c r="I8824" s="199">
        <v>0</v>
      </c>
      <c r="J8824" s="199">
        <v>0</v>
      </c>
      <c r="K8824" s="199" t="e">
        <f ca="1"/>
        <v>#NAME?</v>
      </c>
      <c r="T8824" s="199">
        <v>0</v>
      </c>
      <c r="U8824" s="199">
        <v>0</v>
      </c>
    </row>
    <row r="8825" spans="9:21" x14ac:dyDescent="0.3">
      <c r="I8825" s="199">
        <v>0</v>
      </c>
      <c r="J8825" s="199">
        <v>0</v>
      </c>
      <c r="K8825" s="199" t="e">
        <f ca="1"/>
        <v>#NAME?</v>
      </c>
      <c r="T8825" s="199">
        <v>0</v>
      </c>
      <c r="U8825" s="199">
        <v>0</v>
      </c>
    </row>
    <row r="8826" spans="9:21" x14ac:dyDescent="0.3">
      <c r="I8826" s="199">
        <v>0</v>
      </c>
      <c r="J8826" s="199">
        <v>0</v>
      </c>
      <c r="K8826" s="199" t="e">
        <f ca="1"/>
        <v>#NAME?</v>
      </c>
      <c r="T8826" s="199">
        <v>0</v>
      </c>
      <c r="U8826" s="199">
        <v>0</v>
      </c>
    </row>
    <row r="8827" spans="9:21" x14ac:dyDescent="0.3">
      <c r="I8827" s="199">
        <v>0</v>
      </c>
      <c r="J8827" s="199">
        <v>0</v>
      </c>
      <c r="K8827" s="199" t="e">
        <f ca="1"/>
        <v>#NAME?</v>
      </c>
      <c r="T8827" s="199">
        <v>0</v>
      </c>
      <c r="U8827" s="199">
        <v>0</v>
      </c>
    </row>
    <row r="8828" spans="9:21" x14ac:dyDescent="0.3">
      <c r="I8828" s="199">
        <v>0</v>
      </c>
      <c r="J8828" s="199">
        <v>0</v>
      </c>
      <c r="K8828" s="199" t="e">
        <f ca="1"/>
        <v>#NAME?</v>
      </c>
      <c r="T8828" s="199">
        <v>0</v>
      </c>
      <c r="U8828" s="199">
        <v>0</v>
      </c>
    </row>
    <row r="8829" spans="9:21" x14ac:dyDescent="0.3">
      <c r="I8829" s="199">
        <v>0</v>
      </c>
      <c r="J8829" s="199">
        <v>0</v>
      </c>
      <c r="K8829" s="199" t="e">
        <f ca="1"/>
        <v>#NAME?</v>
      </c>
      <c r="T8829" s="199">
        <v>0</v>
      </c>
      <c r="U8829" s="199">
        <v>0</v>
      </c>
    </row>
    <row r="8830" spans="9:21" x14ac:dyDescent="0.3">
      <c r="I8830" s="199">
        <v>0</v>
      </c>
      <c r="J8830" s="199">
        <v>0</v>
      </c>
      <c r="K8830" s="199" t="e">
        <f ca="1"/>
        <v>#NAME?</v>
      </c>
      <c r="T8830" s="199">
        <v>0</v>
      </c>
      <c r="U8830" s="199">
        <v>0</v>
      </c>
    </row>
    <row r="8831" spans="9:21" x14ac:dyDescent="0.3">
      <c r="I8831" s="199">
        <v>0</v>
      </c>
      <c r="J8831" s="199">
        <v>0</v>
      </c>
      <c r="K8831" s="199" t="e">
        <f ca="1"/>
        <v>#NAME?</v>
      </c>
      <c r="T8831" s="199">
        <v>0</v>
      </c>
      <c r="U8831" s="199">
        <v>0</v>
      </c>
    </row>
    <row r="8832" spans="9:21" x14ac:dyDescent="0.3">
      <c r="I8832" s="199">
        <v>0</v>
      </c>
      <c r="J8832" s="199">
        <v>0</v>
      </c>
      <c r="K8832" s="199" t="e">
        <f ca="1"/>
        <v>#NAME?</v>
      </c>
      <c r="T8832" s="199">
        <v>0</v>
      </c>
      <c r="U8832" s="199">
        <v>0</v>
      </c>
    </row>
    <row r="8833" spans="9:21" x14ac:dyDescent="0.3">
      <c r="I8833" s="199">
        <v>0</v>
      </c>
      <c r="J8833" s="199">
        <v>0</v>
      </c>
      <c r="K8833" s="199" t="e">
        <f ca="1"/>
        <v>#NAME?</v>
      </c>
      <c r="T8833" s="199">
        <v>0</v>
      </c>
      <c r="U8833" s="199">
        <v>0</v>
      </c>
    </row>
    <row r="8834" spans="9:21" x14ac:dyDescent="0.3">
      <c r="I8834" s="199">
        <v>0</v>
      </c>
      <c r="J8834" s="199">
        <v>0</v>
      </c>
      <c r="K8834" s="199" t="e">
        <f ca="1"/>
        <v>#NAME?</v>
      </c>
      <c r="T8834" s="199">
        <v>0</v>
      </c>
      <c r="U8834" s="199">
        <v>0</v>
      </c>
    </row>
    <row r="8835" spans="9:21" x14ac:dyDescent="0.3">
      <c r="I8835" s="199">
        <v>0</v>
      </c>
      <c r="J8835" s="199">
        <v>0</v>
      </c>
      <c r="K8835" s="199" t="e">
        <f ca="1"/>
        <v>#NAME?</v>
      </c>
      <c r="T8835" s="199">
        <v>0</v>
      </c>
      <c r="U8835" s="199">
        <v>0</v>
      </c>
    </row>
    <row r="8836" spans="9:21" x14ac:dyDescent="0.3">
      <c r="I8836" s="199">
        <v>0</v>
      </c>
      <c r="J8836" s="199">
        <v>0</v>
      </c>
      <c r="K8836" s="199" t="e">
        <f ca="1"/>
        <v>#NAME?</v>
      </c>
      <c r="T8836" s="199">
        <v>0</v>
      </c>
      <c r="U8836" s="199">
        <v>0</v>
      </c>
    </row>
    <row r="8837" spans="9:21" x14ac:dyDescent="0.3">
      <c r="I8837" s="199">
        <v>0</v>
      </c>
      <c r="J8837" s="199">
        <v>0</v>
      </c>
      <c r="K8837" s="199" t="e">
        <f ca="1"/>
        <v>#NAME?</v>
      </c>
      <c r="T8837" s="199">
        <v>0</v>
      </c>
      <c r="U8837" s="199">
        <v>0</v>
      </c>
    </row>
    <row r="8838" spans="9:21" x14ac:dyDescent="0.3">
      <c r="I8838" s="199">
        <v>0</v>
      </c>
      <c r="J8838" s="199">
        <v>0</v>
      </c>
      <c r="K8838" s="199" t="e">
        <f ca="1"/>
        <v>#NAME?</v>
      </c>
      <c r="T8838" s="199">
        <v>0</v>
      </c>
      <c r="U8838" s="199">
        <v>0</v>
      </c>
    </row>
    <row r="8839" spans="9:21" x14ac:dyDescent="0.3">
      <c r="I8839" s="199">
        <v>0</v>
      </c>
      <c r="J8839" s="199">
        <v>0</v>
      </c>
      <c r="K8839" s="199" t="e">
        <f ca="1"/>
        <v>#NAME?</v>
      </c>
      <c r="T8839" s="199">
        <v>0</v>
      </c>
      <c r="U8839" s="199">
        <v>0</v>
      </c>
    </row>
    <row r="8840" spans="9:21" x14ac:dyDescent="0.3">
      <c r="I8840" s="199">
        <v>0</v>
      </c>
      <c r="J8840" s="199">
        <v>0</v>
      </c>
      <c r="K8840" s="199" t="e">
        <f ca="1"/>
        <v>#NAME?</v>
      </c>
      <c r="T8840" s="199">
        <v>0</v>
      </c>
      <c r="U8840" s="199">
        <v>0</v>
      </c>
    </row>
    <row r="8841" spans="9:21" x14ac:dyDescent="0.3">
      <c r="I8841" s="199">
        <v>0</v>
      </c>
      <c r="J8841" s="199">
        <v>0</v>
      </c>
      <c r="K8841" s="199" t="e">
        <f ca="1"/>
        <v>#NAME?</v>
      </c>
      <c r="T8841" s="199">
        <v>0</v>
      </c>
      <c r="U8841" s="199">
        <v>600000</v>
      </c>
    </row>
    <row r="8842" spans="9:21" x14ac:dyDescent="0.3">
      <c r="I8842" s="199">
        <v>0</v>
      </c>
      <c r="J8842" s="199">
        <v>0</v>
      </c>
      <c r="K8842" s="199" t="e">
        <f ca="1"/>
        <v>#NAME?</v>
      </c>
      <c r="T8842" s="199">
        <v>0</v>
      </c>
      <c r="U8842" s="199">
        <v>0</v>
      </c>
    </row>
    <row r="8843" spans="9:21" x14ac:dyDescent="0.3">
      <c r="I8843" s="199">
        <v>0</v>
      </c>
      <c r="J8843" s="199">
        <v>0</v>
      </c>
      <c r="K8843" s="199" t="e">
        <f ca="1"/>
        <v>#NAME?</v>
      </c>
      <c r="T8843" s="199">
        <v>0</v>
      </c>
      <c r="U8843" s="199">
        <v>0</v>
      </c>
    </row>
    <row r="8844" spans="9:21" x14ac:dyDescent="0.3">
      <c r="I8844" s="199">
        <v>0</v>
      </c>
      <c r="J8844" s="199">
        <v>0</v>
      </c>
      <c r="K8844" s="199" t="e">
        <f ca="1"/>
        <v>#NAME?</v>
      </c>
      <c r="T8844" s="199">
        <v>0</v>
      </c>
      <c r="U8844" s="199">
        <v>0</v>
      </c>
    </row>
    <row r="8845" spans="9:21" x14ac:dyDescent="0.3">
      <c r="I8845" s="199">
        <v>0</v>
      </c>
      <c r="J8845" s="199">
        <v>0</v>
      </c>
      <c r="K8845" s="199" t="e">
        <f ca="1"/>
        <v>#NAME?</v>
      </c>
      <c r="T8845" s="199">
        <v>0</v>
      </c>
      <c r="U8845" s="199">
        <v>0</v>
      </c>
    </row>
    <row r="8846" spans="9:21" x14ac:dyDescent="0.3">
      <c r="I8846" s="199">
        <v>0</v>
      </c>
      <c r="J8846" s="199">
        <v>0</v>
      </c>
      <c r="K8846" s="199" t="e">
        <f ca="1"/>
        <v>#NAME?</v>
      </c>
      <c r="T8846" s="199">
        <v>0</v>
      </c>
      <c r="U8846" s="199">
        <v>0</v>
      </c>
    </row>
    <row r="8847" spans="9:21" x14ac:dyDescent="0.3">
      <c r="I8847" s="199">
        <v>340543.73806675826</v>
      </c>
      <c r="J8847" s="199">
        <v>0</v>
      </c>
      <c r="K8847" s="199" t="e">
        <f ca="1"/>
        <v>#NAME?</v>
      </c>
      <c r="T8847" s="199">
        <v>340543.73806675826</v>
      </c>
      <c r="U8847" s="199">
        <v>0</v>
      </c>
    </row>
    <row r="8848" spans="9:21" x14ac:dyDescent="0.3">
      <c r="I8848" s="199">
        <v>0</v>
      </c>
      <c r="J8848" s="199">
        <v>0</v>
      </c>
      <c r="K8848" s="199" t="e">
        <f ca="1"/>
        <v>#NAME?</v>
      </c>
      <c r="T8848" s="199">
        <v>0</v>
      </c>
      <c r="U8848" s="199">
        <v>0</v>
      </c>
    </row>
    <row r="8849" spans="9:21" x14ac:dyDescent="0.3">
      <c r="I8849" s="199">
        <v>0</v>
      </c>
      <c r="J8849" s="199">
        <v>0</v>
      </c>
      <c r="K8849" s="199" t="e">
        <f ca="1"/>
        <v>#NAME?</v>
      </c>
      <c r="T8849" s="199">
        <v>0</v>
      </c>
      <c r="U8849" s="199">
        <v>0</v>
      </c>
    </row>
    <row r="8850" spans="9:21" x14ac:dyDescent="0.3">
      <c r="I8850" s="199">
        <v>0</v>
      </c>
      <c r="J8850" s="199">
        <v>0</v>
      </c>
      <c r="K8850" s="199" t="e">
        <f ca="1"/>
        <v>#NAME?</v>
      </c>
      <c r="T8850" s="199">
        <v>0</v>
      </c>
      <c r="U8850" s="199">
        <v>23331.623046310662</v>
      </c>
    </row>
    <row r="8851" spans="9:21" x14ac:dyDescent="0.3">
      <c r="I8851" s="199">
        <v>0</v>
      </c>
      <c r="J8851" s="199">
        <v>0</v>
      </c>
      <c r="K8851" s="199" t="e">
        <f ca="1"/>
        <v>#NAME?</v>
      </c>
      <c r="T8851" s="199">
        <v>0</v>
      </c>
      <c r="U8851" s="199">
        <v>0</v>
      </c>
    </row>
    <row r="8852" spans="9:21" x14ac:dyDescent="0.3">
      <c r="I8852" s="199">
        <v>0</v>
      </c>
      <c r="J8852" s="199">
        <v>0</v>
      </c>
      <c r="K8852" s="199" t="e">
        <f ca="1"/>
        <v>#NAME?</v>
      </c>
      <c r="T8852" s="199">
        <v>0</v>
      </c>
      <c r="U8852" s="199">
        <v>0</v>
      </c>
    </row>
    <row r="8853" spans="9:21" x14ac:dyDescent="0.3">
      <c r="I8853" s="199">
        <v>0</v>
      </c>
      <c r="J8853" s="199">
        <v>0</v>
      </c>
      <c r="K8853" s="199" t="e">
        <f ca="1"/>
        <v>#NAME?</v>
      </c>
      <c r="T8853" s="199">
        <v>0</v>
      </c>
      <c r="U8853" s="199">
        <v>0</v>
      </c>
    </row>
    <row r="8854" spans="9:21" x14ac:dyDescent="0.3">
      <c r="I8854" s="199">
        <v>0</v>
      </c>
      <c r="J8854" s="199">
        <v>0</v>
      </c>
      <c r="K8854" s="199" t="e">
        <f ca="1"/>
        <v>#NAME?</v>
      </c>
      <c r="T8854" s="199">
        <v>0</v>
      </c>
      <c r="U8854" s="199">
        <v>0</v>
      </c>
    </row>
    <row r="8855" spans="9:21" x14ac:dyDescent="0.3">
      <c r="I8855" s="199">
        <v>0</v>
      </c>
      <c r="J8855" s="199">
        <v>0</v>
      </c>
      <c r="K8855" s="199" t="e">
        <f ca="1"/>
        <v>#NAME?</v>
      </c>
      <c r="T8855" s="199">
        <v>0</v>
      </c>
      <c r="U8855" s="199">
        <v>258604.73847766939</v>
      </c>
    </row>
    <row r="8856" spans="9:21" x14ac:dyDescent="0.3">
      <c r="I8856" s="199">
        <v>0</v>
      </c>
      <c r="J8856" s="199">
        <v>0</v>
      </c>
      <c r="K8856" s="199" t="e">
        <f ca="1"/>
        <v>#NAME?</v>
      </c>
      <c r="T8856" s="199">
        <v>0</v>
      </c>
      <c r="U8856" s="199">
        <v>0</v>
      </c>
    </row>
    <row r="8857" spans="9:21" x14ac:dyDescent="0.3">
      <c r="I8857" s="199">
        <v>141449.68800735424</v>
      </c>
      <c r="J8857" s="199">
        <v>0</v>
      </c>
      <c r="K8857" s="199" t="e">
        <f ca="1"/>
        <v>#NAME?</v>
      </c>
      <c r="T8857" s="199">
        <v>141449.68800735424</v>
      </c>
      <c r="U8857" s="199">
        <v>0</v>
      </c>
    </row>
    <row r="8858" spans="9:21" x14ac:dyDescent="0.3">
      <c r="I8858" s="199">
        <v>0</v>
      </c>
      <c r="J8858" s="199">
        <v>0</v>
      </c>
      <c r="K8858" s="199" t="e">
        <f ca="1"/>
        <v>#NAME?</v>
      </c>
      <c r="T8858" s="199">
        <v>0</v>
      </c>
      <c r="U8858" s="199">
        <v>226828.01502988517</v>
      </c>
    </row>
    <row r="8859" spans="9:21" x14ac:dyDescent="0.3">
      <c r="I8859" s="199">
        <v>0</v>
      </c>
      <c r="J8859" s="199">
        <v>0</v>
      </c>
      <c r="K8859" s="199" t="e">
        <f ca="1"/>
        <v>#NAME?</v>
      </c>
      <c r="T8859" s="199">
        <v>0</v>
      </c>
      <c r="U8859" s="199">
        <v>0</v>
      </c>
    </row>
    <row r="8860" spans="9:21" x14ac:dyDescent="0.3">
      <c r="I8860" s="199">
        <v>0</v>
      </c>
      <c r="J8860" s="199">
        <v>0</v>
      </c>
      <c r="K8860" s="199" t="e">
        <f ca="1"/>
        <v>#NAME?</v>
      </c>
      <c r="T8860" s="199">
        <v>0</v>
      </c>
      <c r="U8860" s="199">
        <v>0</v>
      </c>
    </row>
    <row r="8861" spans="9:21" x14ac:dyDescent="0.3">
      <c r="I8861" s="199">
        <v>0</v>
      </c>
      <c r="J8861" s="199">
        <v>0</v>
      </c>
      <c r="K8861" s="199" t="e">
        <f ca="1"/>
        <v>#NAME?</v>
      </c>
      <c r="T8861" s="199">
        <v>0</v>
      </c>
      <c r="U8861" s="199">
        <v>0</v>
      </c>
    </row>
    <row r="8862" spans="9:21" x14ac:dyDescent="0.3">
      <c r="I8862" s="199">
        <v>0</v>
      </c>
      <c r="J8862" s="199">
        <v>0</v>
      </c>
      <c r="K8862" s="199" t="e">
        <f ca="1"/>
        <v>#NAME?</v>
      </c>
      <c r="T8862" s="199">
        <v>0</v>
      </c>
      <c r="U8862" s="199">
        <v>0</v>
      </c>
    </row>
    <row r="8863" spans="9:21" x14ac:dyDescent="0.3">
      <c r="I8863" s="199">
        <v>0</v>
      </c>
      <c r="J8863" s="199">
        <v>0</v>
      </c>
      <c r="K8863" s="199" t="e">
        <f ca="1"/>
        <v>#NAME?</v>
      </c>
      <c r="T8863" s="199">
        <v>0</v>
      </c>
      <c r="U8863" s="199">
        <v>0</v>
      </c>
    </row>
    <row r="8864" spans="9:21" x14ac:dyDescent="0.3">
      <c r="I8864" s="199">
        <v>546.17693067153584</v>
      </c>
      <c r="J8864" s="199">
        <v>0</v>
      </c>
      <c r="K8864" s="199" t="e">
        <f ca="1"/>
        <v>#NAME?</v>
      </c>
      <c r="T8864" s="199">
        <v>546.17693067153584</v>
      </c>
      <c r="U8864" s="199">
        <v>64756.171657538776</v>
      </c>
    </row>
    <row r="8865" spans="9:21" x14ac:dyDescent="0.3">
      <c r="I8865" s="199">
        <v>0</v>
      </c>
      <c r="J8865" s="199">
        <v>0</v>
      </c>
      <c r="K8865" s="199" t="e">
        <f ca="1"/>
        <v>#NAME?</v>
      </c>
      <c r="T8865" s="199">
        <v>0</v>
      </c>
      <c r="U8865" s="199">
        <v>0</v>
      </c>
    </row>
    <row r="8866" spans="9:21" x14ac:dyDescent="0.3">
      <c r="I8866" s="199">
        <v>0</v>
      </c>
      <c r="J8866" s="199">
        <v>0</v>
      </c>
      <c r="K8866" s="199" t="e">
        <f ca="1"/>
        <v>#NAME?</v>
      </c>
      <c r="T8866" s="199">
        <v>0</v>
      </c>
      <c r="U8866" s="199">
        <v>0</v>
      </c>
    </row>
    <row r="8867" spans="9:21" x14ac:dyDescent="0.3">
      <c r="I8867" s="199">
        <v>0</v>
      </c>
      <c r="J8867" s="199">
        <v>0</v>
      </c>
      <c r="K8867" s="199" t="e">
        <f ca="1"/>
        <v>#NAME?</v>
      </c>
      <c r="T8867" s="199">
        <v>0</v>
      </c>
      <c r="U8867" s="199">
        <v>0</v>
      </c>
    </row>
    <row r="8868" spans="9:21" x14ac:dyDescent="0.3">
      <c r="I8868" s="199">
        <v>0</v>
      </c>
      <c r="J8868" s="199">
        <v>0</v>
      </c>
      <c r="K8868" s="199" t="e">
        <f ca="1"/>
        <v>#NAME?</v>
      </c>
      <c r="T8868" s="199">
        <v>0</v>
      </c>
      <c r="U8868" s="199">
        <v>0</v>
      </c>
    </row>
    <row r="8869" spans="9:21" x14ac:dyDescent="0.3">
      <c r="I8869" s="199">
        <v>0</v>
      </c>
      <c r="J8869" s="199">
        <v>0</v>
      </c>
      <c r="K8869" s="199" t="e">
        <f ca="1"/>
        <v>#NAME?</v>
      </c>
      <c r="T8869" s="199">
        <v>0</v>
      </c>
      <c r="U8869" s="199">
        <v>0</v>
      </c>
    </row>
    <row r="8870" spans="9:21" x14ac:dyDescent="0.3">
      <c r="I8870" s="199">
        <v>0</v>
      </c>
      <c r="J8870" s="199">
        <v>0</v>
      </c>
      <c r="K8870" s="199" t="e">
        <f ca="1"/>
        <v>#NAME?</v>
      </c>
      <c r="T8870" s="199">
        <v>0</v>
      </c>
      <c r="U8870" s="199">
        <v>0</v>
      </c>
    </row>
    <row r="8871" spans="9:21" x14ac:dyDescent="0.3">
      <c r="I8871" s="199">
        <v>0</v>
      </c>
      <c r="J8871" s="199">
        <v>0</v>
      </c>
      <c r="K8871" s="199" t="e">
        <f ca="1"/>
        <v>#NAME?</v>
      </c>
      <c r="T8871" s="199">
        <v>0</v>
      </c>
      <c r="U8871" s="199">
        <v>0</v>
      </c>
    </row>
    <row r="8872" spans="9:21" x14ac:dyDescent="0.3">
      <c r="I8872" s="199">
        <v>0</v>
      </c>
      <c r="J8872" s="199">
        <v>0</v>
      </c>
      <c r="K8872" s="199" t="e">
        <f ca="1"/>
        <v>#NAME?</v>
      </c>
      <c r="T8872" s="199">
        <v>0</v>
      </c>
      <c r="U8872" s="199">
        <v>0</v>
      </c>
    </row>
    <row r="8873" spans="9:21" x14ac:dyDescent="0.3">
      <c r="I8873" s="199">
        <v>0</v>
      </c>
      <c r="J8873" s="199">
        <v>0</v>
      </c>
      <c r="K8873" s="199" t="e">
        <f ca="1"/>
        <v>#NAME?</v>
      </c>
      <c r="T8873" s="199">
        <v>0</v>
      </c>
      <c r="U8873" s="199">
        <v>0</v>
      </c>
    </row>
    <row r="8874" spans="9:21" x14ac:dyDescent="0.3">
      <c r="I8874" s="199">
        <v>0</v>
      </c>
      <c r="J8874" s="199">
        <v>0</v>
      </c>
      <c r="K8874" s="199" t="e">
        <f ca="1"/>
        <v>#NAME?</v>
      </c>
      <c r="T8874" s="199">
        <v>0</v>
      </c>
      <c r="U8874" s="199">
        <v>0</v>
      </c>
    </row>
    <row r="8875" spans="9:21" x14ac:dyDescent="0.3">
      <c r="I8875" s="199">
        <v>0</v>
      </c>
      <c r="J8875" s="199">
        <v>0</v>
      </c>
      <c r="K8875" s="199" t="e">
        <f ca="1"/>
        <v>#NAME?</v>
      </c>
      <c r="T8875" s="199">
        <v>0</v>
      </c>
      <c r="U8875" s="199">
        <v>0</v>
      </c>
    </row>
    <row r="8876" spans="9:21" x14ac:dyDescent="0.3">
      <c r="I8876" s="199">
        <v>0</v>
      </c>
      <c r="J8876" s="199">
        <v>0</v>
      </c>
      <c r="K8876" s="199" t="e">
        <f ca="1"/>
        <v>#NAME?</v>
      </c>
      <c r="T8876" s="199">
        <v>0</v>
      </c>
      <c r="U8876" s="199">
        <v>0</v>
      </c>
    </row>
    <row r="8877" spans="9:21" x14ac:dyDescent="0.3">
      <c r="I8877" s="199">
        <v>0</v>
      </c>
      <c r="J8877" s="199">
        <v>0</v>
      </c>
      <c r="K8877" s="199" t="e">
        <f ca="1"/>
        <v>#NAME?</v>
      </c>
      <c r="T8877" s="199">
        <v>0</v>
      </c>
      <c r="U8877" s="199">
        <v>0</v>
      </c>
    </row>
    <row r="8878" spans="9:21" x14ac:dyDescent="0.3">
      <c r="I8878" s="199">
        <v>0</v>
      </c>
      <c r="J8878" s="199">
        <v>0</v>
      </c>
      <c r="K8878" s="199" t="e">
        <f ca="1"/>
        <v>#NAME?</v>
      </c>
      <c r="T8878" s="199">
        <v>0</v>
      </c>
      <c r="U8878" s="199">
        <v>0</v>
      </c>
    </row>
    <row r="8879" spans="9:21" x14ac:dyDescent="0.3">
      <c r="I8879" s="199">
        <v>0</v>
      </c>
      <c r="J8879" s="199">
        <v>0</v>
      </c>
      <c r="K8879" s="199" t="e">
        <f ca="1"/>
        <v>#NAME?</v>
      </c>
      <c r="T8879" s="199">
        <v>0</v>
      </c>
      <c r="U8879" s="199">
        <v>0</v>
      </c>
    </row>
    <row r="8880" spans="9:21" x14ac:dyDescent="0.3">
      <c r="I8880" s="199">
        <v>0</v>
      </c>
      <c r="J8880" s="199">
        <v>0</v>
      </c>
      <c r="K8880" s="199" t="e">
        <f ca="1"/>
        <v>#NAME?</v>
      </c>
      <c r="T8880" s="199">
        <v>0</v>
      </c>
      <c r="U8880" s="199">
        <v>0</v>
      </c>
    </row>
    <row r="8881" spans="9:21" x14ac:dyDescent="0.3">
      <c r="I8881" s="199">
        <v>0</v>
      </c>
      <c r="J8881" s="199">
        <v>0</v>
      </c>
      <c r="K8881" s="199" t="e">
        <f ca="1"/>
        <v>#NAME?</v>
      </c>
      <c r="T8881" s="199">
        <v>0</v>
      </c>
      <c r="U8881" s="199">
        <v>0</v>
      </c>
    </row>
    <row r="8882" spans="9:21" x14ac:dyDescent="0.3">
      <c r="I8882" s="199">
        <v>0</v>
      </c>
      <c r="J8882" s="199">
        <v>0</v>
      </c>
      <c r="K8882" s="199" t="e">
        <f ca="1"/>
        <v>#NAME?</v>
      </c>
      <c r="T8882" s="199">
        <v>0</v>
      </c>
      <c r="U8882" s="199">
        <v>0</v>
      </c>
    </row>
    <row r="8883" spans="9:21" x14ac:dyDescent="0.3">
      <c r="I8883" s="199">
        <v>0</v>
      </c>
      <c r="J8883" s="199">
        <v>0</v>
      </c>
      <c r="K8883" s="199" t="e">
        <f ca="1"/>
        <v>#NAME?</v>
      </c>
      <c r="T8883" s="199">
        <v>0</v>
      </c>
      <c r="U8883" s="199">
        <v>0</v>
      </c>
    </row>
    <row r="8884" spans="9:21" x14ac:dyDescent="0.3">
      <c r="I8884" s="199">
        <v>0</v>
      </c>
      <c r="J8884" s="199">
        <v>0</v>
      </c>
      <c r="K8884" s="199" t="e">
        <f ca="1"/>
        <v>#NAME?</v>
      </c>
      <c r="T8884" s="199">
        <v>0</v>
      </c>
      <c r="U8884" s="199">
        <v>0</v>
      </c>
    </row>
    <row r="8885" spans="9:21" x14ac:dyDescent="0.3">
      <c r="I8885" s="199">
        <v>0</v>
      </c>
      <c r="J8885" s="199">
        <v>0</v>
      </c>
      <c r="K8885" s="199" t="e">
        <f ca="1"/>
        <v>#NAME?</v>
      </c>
      <c r="T8885" s="199">
        <v>0</v>
      </c>
      <c r="U8885" s="199">
        <v>0</v>
      </c>
    </row>
    <row r="8886" spans="9:21" x14ac:dyDescent="0.3">
      <c r="I8886" s="199">
        <v>0</v>
      </c>
      <c r="J8886" s="199">
        <v>0</v>
      </c>
      <c r="K8886" s="199" t="e">
        <f ca="1"/>
        <v>#NAME?</v>
      </c>
      <c r="T8886" s="199">
        <v>0</v>
      </c>
      <c r="U8886" s="199">
        <v>0</v>
      </c>
    </row>
    <row r="8887" spans="9:21" x14ac:dyDescent="0.3">
      <c r="I8887" s="199">
        <v>0</v>
      </c>
      <c r="J8887" s="199">
        <v>0</v>
      </c>
      <c r="K8887" s="199" t="e">
        <f ca="1"/>
        <v>#NAME?</v>
      </c>
      <c r="T8887" s="199">
        <v>0</v>
      </c>
      <c r="U8887" s="199">
        <v>0</v>
      </c>
    </row>
    <row r="8888" spans="9:21" x14ac:dyDescent="0.3">
      <c r="I8888" s="199">
        <v>0</v>
      </c>
      <c r="J8888" s="199">
        <v>0</v>
      </c>
      <c r="K8888" s="199" t="e">
        <f ca="1"/>
        <v>#NAME?</v>
      </c>
      <c r="T8888" s="199">
        <v>0</v>
      </c>
      <c r="U8888" s="199">
        <v>0</v>
      </c>
    </row>
    <row r="8889" spans="9:21" x14ac:dyDescent="0.3">
      <c r="I8889" s="199">
        <v>0</v>
      </c>
      <c r="J8889" s="199">
        <v>0</v>
      </c>
      <c r="K8889" s="199" t="e">
        <f ca="1"/>
        <v>#NAME?</v>
      </c>
      <c r="T8889" s="199">
        <v>0</v>
      </c>
      <c r="U8889" s="199">
        <v>0</v>
      </c>
    </row>
    <row r="8890" spans="9:21" x14ac:dyDescent="0.3">
      <c r="I8890" s="199">
        <v>0</v>
      </c>
      <c r="J8890" s="199">
        <v>0</v>
      </c>
      <c r="K8890" s="199" t="e">
        <f ca="1"/>
        <v>#NAME?</v>
      </c>
      <c r="T8890" s="199">
        <v>0</v>
      </c>
      <c r="U8890" s="199">
        <v>0</v>
      </c>
    </row>
    <row r="8891" spans="9:21" x14ac:dyDescent="0.3">
      <c r="I8891" s="199">
        <v>0</v>
      </c>
      <c r="J8891" s="199">
        <v>0</v>
      </c>
      <c r="K8891" s="199" t="e">
        <f ca="1"/>
        <v>#NAME?</v>
      </c>
      <c r="T8891" s="199">
        <v>0</v>
      </c>
      <c r="U8891" s="199">
        <v>0</v>
      </c>
    </row>
    <row r="8892" spans="9:21" x14ac:dyDescent="0.3">
      <c r="I8892" s="199">
        <v>0</v>
      </c>
      <c r="J8892" s="199">
        <v>0</v>
      </c>
      <c r="K8892" s="199" t="e">
        <f ca="1"/>
        <v>#NAME?</v>
      </c>
      <c r="T8892" s="199">
        <v>0</v>
      </c>
      <c r="U8892" s="199">
        <v>0</v>
      </c>
    </row>
    <row r="8893" spans="9:21" x14ac:dyDescent="0.3">
      <c r="I8893" s="199">
        <v>0</v>
      </c>
      <c r="J8893" s="199">
        <v>0</v>
      </c>
      <c r="K8893" s="199" t="e">
        <f ca="1"/>
        <v>#NAME?</v>
      </c>
      <c r="T8893" s="199">
        <v>0</v>
      </c>
      <c r="U8893" s="199">
        <v>0</v>
      </c>
    </row>
    <row r="8894" spans="9:21" x14ac:dyDescent="0.3">
      <c r="I8894" s="199">
        <v>0</v>
      </c>
      <c r="J8894" s="199">
        <v>0</v>
      </c>
      <c r="K8894" s="199" t="e">
        <f ca="1"/>
        <v>#NAME?</v>
      </c>
      <c r="T8894" s="199">
        <v>0</v>
      </c>
      <c r="U8894" s="199">
        <v>0</v>
      </c>
    </row>
    <row r="8895" spans="9:21" x14ac:dyDescent="0.3">
      <c r="I8895" s="199">
        <v>0</v>
      </c>
      <c r="J8895" s="199">
        <v>0</v>
      </c>
      <c r="K8895" s="199" t="e">
        <f ca="1"/>
        <v>#NAME?</v>
      </c>
      <c r="T8895" s="199">
        <v>0</v>
      </c>
      <c r="U8895" s="199">
        <v>0</v>
      </c>
    </row>
    <row r="8896" spans="9:21" x14ac:dyDescent="0.3">
      <c r="I8896" s="199">
        <v>0</v>
      </c>
      <c r="J8896" s="199">
        <v>0</v>
      </c>
      <c r="K8896" s="199" t="e">
        <f ca="1"/>
        <v>#NAME?</v>
      </c>
      <c r="T8896" s="199">
        <v>0</v>
      </c>
      <c r="U8896" s="199">
        <v>0</v>
      </c>
    </row>
    <row r="8897" spans="9:21" x14ac:dyDescent="0.3">
      <c r="I8897" s="199">
        <v>0</v>
      </c>
      <c r="J8897" s="199">
        <v>0</v>
      </c>
      <c r="K8897" s="199" t="e">
        <f ca="1"/>
        <v>#NAME?</v>
      </c>
      <c r="T8897" s="199">
        <v>0</v>
      </c>
      <c r="U8897" s="199">
        <v>0</v>
      </c>
    </row>
    <row r="8898" spans="9:21" x14ac:dyDescent="0.3">
      <c r="I8898" s="199">
        <v>0</v>
      </c>
      <c r="J8898" s="199">
        <v>0</v>
      </c>
      <c r="K8898" s="199" t="e">
        <f ca="1"/>
        <v>#NAME?</v>
      </c>
      <c r="T8898" s="199">
        <v>0</v>
      </c>
      <c r="U8898" s="199">
        <v>0</v>
      </c>
    </row>
    <row r="8899" spans="9:21" x14ac:dyDescent="0.3">
      <c r="I8899" s="199">
        <v>0</v>
      </c>
      <c r="J8899" s="199">
        <v>0</v>
      </c>
      <c r="K8899" s="199" t="e">
        <f ca="1"/>
        <v>#NAME?</v>
      </c>
      <c r="T8899" s="199">
        <v>0</v>
      </c>
      <c r="U8899" s="199">
        <v>0</v>
      </c>
    </row>
    <row r="8900" spans="9:21" x14ac:dyDescent="0.3">
      <c r="I8900" s="199">
        <v>0</v>
      </c>
      <c r="J8900" s="199">
        <v>0</v>
      </c>
      <c r="K8900" s="199" t="e">
        <f ca="1"/>
        <v>#NAME?</v>
      </c>
      <c r="T8900" s="199">
        <v>0</v>
      </c>
      <c r="U8900" s="199">
        <v>0</v>
      </c>
    </row>
    <row r="8901" spans="9:21" x14ac:dyDescent="0.3">
      <c r="I8901" s="199">
        <v>0</v>
      </c>
      <c r="J8901" s="199">
        <v>0</v>
      </c>
      <c r="K8901" s="199" t="e">
        <f ca="1"/>
        <v>#NAME?</v>
      </c>
      <c r="T8901" s="199">
        <v>0</v>
      </c>
      <c r="U8901" s="199">
        <v>0</v>
      </c>
    </row>
    <row r="8902" spans="9:21" x14ac:dyDescent="0.3">
      <c r="I8902" s="199">
        <v>0</v>
      </c>
      <c r="J8902" s="199">
        <v>0</v>
      </c>
      <c r="K8902" s="199" t="e">
        <f ca="1"/>
        <v>#NAME?</v>
      </c>
      <c r="T8902" s="199">
        <v>0</v>
      </c>
      <c r="U8902" s="199">
        <v>0</v>
      </c>
    </row>
    <row r="8903" spans="9:21" x14ac:dyDescent="0.3">
      <c r="I8903" s="199">
        <v>0</v>
      </c>
      <c r="J8903" s="199">
        <v>0</v>
      </c>
      <c r="K8903" s="199" t="e">
        <f ca="1"/>
        <v>#NAME?</v>
      </c>
      <c r="T8903" s="199">
        <v>0</v>
      </c>
      <c r="U8903" s="199">
        <v>0</v>
      </c>
    </row>
    <row r="8904" spans="9:21" x14ac:dyDescent="0.3">
      <c r="I8904" s="199">
        <v>0</v>
      </c>
      <c r="J8904" s="199">
        <v>0</v>
      </c>
      <c r="K8904" s="199" t="e">
        <f ca="1"/>
        <v>#NAME?</v>
      </c>
      <c r="T8904" s="199">
        <v>0</v>
      </c>
      <c r="U8904" s="199">
        <v>0</v>
      </c>
    </row>
    <row r="8905" spans="9:21" x14ac:dyDescent="0.3">
      <c r="I8905" s="199">
        <v>0</v>
      </c>
      <c r="J8905" s="199">
        <v>0</v>
      </c>
      <c r="K8905" s="199" t="e">
        <f ca="1"/>
        <v>#NAME?</v>
      </c>
      <c r="T8905" s="199">
        <v>0</v>
      </c>
      <c r="U8905" s="199">
        <v>0</v>
      </c>
    </row>
    <row r="8906" spans="9:21" x14ac:dyDescent="0.3">
      <c r="I8906" s="199">
        <v>0</v>
      </c>
      <c r="J8906" s="199">
        <v>0</v>
      </c>
      <c r="K8906" s="199" t="e">
        <f ca="1"/>
        <v>#NAME?</v>
      </c>
      <c r="T8906" s="199">
        <v>0</v>
      </c>
      <c r="U8906" s="199">
        <v>0</v>
      </c>
    </row>
    <row r="8907" spans="9:21" x14ac:dyDescent="0.3">
      <c r="I8907" s="199">
        <v>0</v>
      </c>
      <c r="J8907" s="199">
        <v>0</v>
      </c>
      <c r="K8907" s="199" t="e">
        <f ca="1"/>
        <v>#NAME?</v>
      </c>
      <c r="T8907" s="199">
        <v>0</v>
      </c>
      <c r="U8907" s="199">
        <v>0</v>
      </c>
    </row>
    <row r="8908" spans="9:21" x14ac:dyDescent="0.3">
      <c r="I8908" s="199">
        <v>0</v>
      </c>
      <c r="J8908" s="199">
        <v>0</v>
      </c>
      <c r="K8908" s="199" t="e">
        <f ca="1"/>
        <v>#NAME?</v>
      </c>
      <c r="T8908" s="199">
        <v>0</v>
      </c>
      <c r="U8908" s="199">
        <v>0</v>
      </c>
    </row>
    <row r="8909" spans="9:21" x14ac:dyDescent="0.3">
      <c r="I8909" s="199">
        <v>0</v>
      </c>
      <c r="J8909" s="199">
        <v>0</v>
      </c>
      <c r="K8909" s="199" t="e">
        <f ca="1"/>
        <v>#NAME?</v>
      </c>
      <c r="T8909" s="199">
        <v>0</v>
      </c>
      <c r="U8909" s="199">
        <v>0</v>
      </c>
    </row>
    <row r="8910" spans="9:21" x14ac:dyDescent="0.3">
      <c r="I8910" s="199">
        <v>0</v>
      </c>
      <c r="J8910" s="199">
        <v>0</v>
      </c>
      <c r="K8910" s="199" t="e">
        <f ca="1"/>
        <v>#NAME?</v>
      </c>
      <c r="T8910" s="199">
        <v>0</v>
      </c>
      <c r="U8910" s="199">
        <v>0</v>
      </c>
    </row>
    <row r="8911" spans="9:21" x14ac:dyDescent="0.3">
      <c r="I8911" s="199">
        <v>0</v>
      </c>
      <c r="J8911" s="199">
        <v>0</v>
      </c>
      <c r="K8911" s="199" t="e">
        <f ca="1"/>
        <v>#NAME?</v>
      </c>
      <c r="T8911" s="199">
        <v>0</v>
      </c>
      <c r="U8911" s="199">
        <v>0</v>
      </c>
    </row>
    <row r="8912" spans="9:21" x14ac:dyDescent="0.3">
      <c r="I8912" s="199">
        <v>0</v>
      </c>
      <c r="J8912" s="199">
        <v>0</v>
      </c>
      <c r="K8912" s="199" t="e">
        <f ca="1"/>
        <v>#NAME?</v>
      </c>
      <c r="T8912" s="199">
        <v>0</v>
      </c>
      <c r="U8912" s="199">
        <v>0</v>
      </c>
    </row>
    <row r="8913" spans="9:21" x14ac:dyDescent="0.3">
      <c r="I8913" s="199">
        <v>0</v>
      </c>
      <c r="J8913" s="199">
        <v>0</v>
      </c>
      <c r="K8913" s="199" t="e">
        <f ca="1"/>
        <v>#NAME?</v>
      </c>
      <c r="T8913" s="199">
        <v>0</v>
      </c>
      <c r="U8913" s="199">
        <v>0</v>
      </c>
    </row>
    <row r="8914" spans="9:21" x14ac:dyDescent="0.3">
      <c r="I8914" s="199">
        <v>0</v>
      </c>
      <c r="J8914" s="199">
        <v>0</v>
      </c>
      <c r="K8914" s="199" t="e">
        <f ca="1"/>
        <v>#NAME?</v>
      </c>
      <c r="T8914" s="199">
        <v>0</v>
      </c>
      <c r="U8914" s="199">
        <v>0</v>
      </c>
    </row>
    <row r="8915" spans="9:21" x14ac:dyDescent="0.3">
      <c r="I8915" s="199">
        <v>0</v>
      </c>
      <c r="J8915" s="199">
        <v>0</v>
      </c>
      <c r="K8915" s="199" t="e">
        <f ca="1"/>
        <v>#NAME?</v>
      </c>
      <c r="T8915" s="199">
        <v>0</v>
      </c>
      <c r="U8915" s="199">
        <v>0</v>
      </c>
    </row>
    <row r="8916" spans="9:21" x14ac:dyDescent="0.3">
      <c r="I8916" s="199">
        <v>0</v>
      </c>
      <c r="J8916" s="199">
        <v>0</v>
      </c>
      <c r="K8916" s="199" t="e">
        <f ca="1"/>
        <v>#NAME?</v>
      </c>
      <c r="T8916" s="199">
        <v>0</v>
      </c>
      <c r="U8916" s="199">
        <v>0</v>
      </c>
    </row>
    <row r="8917" spans="9:21" x14ac:dyDescent="0.3">
      <c r="I8917" s="199">
        <v>0</v>
      </c>
      <c r="J8917" s="199">
        <v>0</v>
      </c>
      <c r="K8917" s="199" t="e">
        <f ca="1"/>
        <v>#NAME?</v>
      </c>
      <c r="T8917" s="199">
        <v>0</v>
      </c>
      <c r="U8917" s="199">
        <v>0</v>
      </c>
    </row>
    <row r="8918" spans="9:21" x14ac:dyDescent="0.3">
      <c r="I8918" s="199">
        <v>0</v>
      </c>
      <c r="J8918" s="199">
        <v>0</v>
      </c>
      <c r="K8918" s="199" t="e">
        <f ca="1"/>
        <v>#NAME?</v>
      </c>
      <c r="T8918" s="199">
        <v>0</v>
      </c>
      <c r="U8918" s="199">
        <v>0</v>
      </c>
    </row>
    <row r="8919" spans="9:21" x14ac:dyDescent="0.3">
      <c r="I8919" s="199">
        <v>0</v>
      </c>
      <c r="J8919" s="199">
        <v>0</v>
      </c>
      <c r="K8919" s="199" t="e">
        <f ca="1"/>
        <v>#NAME?</v>
      </c>
      <c r="T8919" s="199">
        <v>0</v>
      </c>
      <c r="U8919" s="199">
        <v>0</v>
      </c>
    </row>
    <row r="8920" spans="9:21" x14ac:dyDescent="0.3">
      <c r="I8920" s="199">
        <v>0</v>
      </c>
      <c r="J8920" s="199">
        <v>0</v>
      </c>
      <c r="K8920" s="199" t="e">
        <f ca="1"/>
        <v>#NAME?</v>
      </c>
      <c r="T8920" s="199">
        <v>0</v>
      </c>
      <c r="U8920" s="199">
        <v>0</v>
      </c>
    </row>
    <row r="8921" spans="9:21" x14ac:dyDescent="0.3">
      <c r="I8921" s="199">
        <v>0</v>
      </c>
      <c r="J8921" s="199">
        <v>0</v>
      </c>
      <c r="K8921" s="199" t="e">
        <f ca="1"/>
        <v>#NAME?</v>
      </c>
      <c r="T8921" s="199">
        <v>0</v>
      </c>
      <c r="U8921" s="199">
        <v>0</v>
      </c>
    </row>
    <row r="8922" spans="9:21" x14ac:dyDescent="0.3">
      <c r="I8922" s="199">
        <v>0</v>
      </c>
      <c r="J8922" s="199">
        <v>0</v>
      </c>
      <c r="K8922" s="199" t="e">
        <f ca="1"/>
        <v>#NAME?</v>
      </c>
      <c r="T8922" s="199">
        <v>0</v>
      </c>
      <c r="U8922" s="199">
        <v>0</v>
      </c>
    </row>
    <row r="8923" spans="9:21" x14ac:dyDescent="0.3">
      <c r="I8923" s="199">
        <v>0</v>
      </c>
      <c r="J8923" s="199">
        <v>0</v>
      </c>
      <c r="K8923" s="199" t="e">
        <f ca="1"/>
        <v>#NAME?</v>
      </c>
      <c r="T8923" s="199">
        <v>0</v>
      </c>
      <c r="U8923" s="199">
        <v>0</v>
      </c>
    </row>
    <row r="8924" spans="9:21" x14ac:dyDescent="0.3">
      <c r="I8924" s="199">
        <v>0</v>
      </c>
      <c r="J8924" s="199">
        <v>0</v>
      </c>
      <c r="K8924" s="199" t="e">
        <f ca="1"/>
        <v>#NAME?</v>
      </c>
      <c r="T8924" s="199">
        <v>0</v>
      </c>
      <c r="U8924" s="199">
        <v>0</v>
      </c>
    </row>
    <row r="8925" spans="9:21" x14ac:dyDescent="0.3">
      <c r="I8925" s="199">
        <v>0</v>
      </c>
      <c r="J8925" s="199">
        <v>0</v>
      </c>
      <c r="K8925" s="199" t="e">
        <f ca="1"/>
        <v>#NAME?</v>
      </c>
      <c r="T8925" s="199">
        <v>0</v>
      </c>
      <c r="U8925" s="199">
        <v>0</v>
      </c>
    </row>
    <row r="8926" spans="9:21" x14ac:dyDescent="0.3">
      <c r="I8926" s="199">
        <v>0</v>
      </c>
      <c r="J8926" s="199">
        <v>0</v>
      </c>
      <c r="K8926" s="199" t="e">
        <f ca="1"/>
        <v>#NAME?</v>
      </c>
      <c r="T8926" s="199">
        <v>0</v>
      </c>
      <c r="U8926" s="199">
        <v>0</v>
      </c>
    </row>
    <row r="8927" spans="9:21" x14ac:dyDescent="0.3">
      <c r="I8927" s="199">
        <v>0</v>
      </c>
      <c r="J8927" s="199">
        <v>0</v>
      </c>
      <c r="K8927" s="199" t="e">
        <f ca="1"/>
        <v>#NAME?</v>
      </c>
      <c r="T8927" s="199">
        <v>0</v>
      </c>
      <c r="U8927" s="199">
        <v>0</v>
      </c>
    </row>
    <row r="8928" spans="9:21" x14ac:dyDescent="0.3">
      <c r="I8928" s="199">
        <v>0</v>
      </c>
      <c r="J8928" s="199">
        <v>0</v>
      </c>
      <c r="K8928" s="199" t="e">
        <f ca="1"/>
        <v>#NAME?</v>
      </c>
      <c r="T8928" s="199">
        <v>0</v>
      </c>
      <c r="U8928" s="199">
        <v>0</v>
      </c>
    </row>
    <row r="8929" spans="9:21" x14ac:dyDescent="0.3">
      <c r="I8929" s="199">
        <v>0</v>
      </c>
      <c r="J8929" s="199">
        <v>0</v>
      </c>
      <c r="K8929" s="199" t="e">
        <f ca="1"/>
        <v>#NAME?</v>
      </c>
      <c r="T8929" s="199">
        <v>0</v>
      </c>
      <c r="U8929" s="199">
        <v>0</v>
      </c>
    </row>
    <row r="8930" spans="9:21" x14ac:dyDescent="0.3">
      <c r="I8930" s="199">
        <v>0</v>
      </c>
      <c r="J8930" s="199">
        <v>0</v>
      </c>
      <c r="K8930" s="199" t="e">
        <f ca="1"/>
        <v>#NAME?</v>
      </c>
      <c r="T8930" s="199">
        <v>0</v>
      </c>
      <c r="U8930" s="199">
        <v>0</v>
      </c>
    </row>
    <row r="8931" spans="9:21" x14ac:dyDescent="0.3">
      <c r="I8931" s="199">
        <v>0</v>
      </c>
      <c r="J8931" s="199">
        <v>0</v>
      </c>
      <c r="K8931" s="199" t="e">
        <f ca="1"/>
        <v>#NAME?</v>
      </c>
      <c r="T8931" s="199">
        <v>0</v>
      </c>
      <c r="U8931" s="199">
        <v>0</v>
      </c>
    </row>
    <row r="8932" spans="9:21" x14ac:dyDescent="0.3">
      <c r="I8932" s="199">
        <v>0</v>
      </c>
      <c r="J8932" s="199">
        <v>0</v>
      </c>
      <c r="K8932" s="199" t="e">
        <f ca="1"/>
        <v>#NAME?</v>
      </c>
      <c r="T8932" s="199">
        <v>0</v>
      </c>
      <c r="U8932" s="199">
        <v>0</v>
      </c>
    </row>
    <row r="8933" spans="9:21" x14ac:dyDescent="0.3">
      <c r="I8933" s="199">
        <v>0</v>
      </c>
      <c r="J8933" s="199">
        <v>0</v>
      </c>
      <c r="K8933" s="199" t="e">
        <f ca="1"/>
        <v>#NAME?</v>
      </c>
      <c r="T8933" s="199">
        <v>0</v>
      </c>
      <c r="U8933" s="199">
        <v>0</v>
      </c>
    </row>
    <row r="8934" spans="9:21" x14ac:dyDescent="0.3">
      <c r="I8934" s="199">
        <v>0</v>
      </c>
      <c r="J8934" s="199">
        <v>0</v>
      </c>
      <c r="K8934" s="199" t="e">
        <f ca="1"/>
        <v>#NAME?</v>
      </c>
      <c r="T8934" s="199">
        <v>0</v>
      </c>
      <c r="U8934" s="199">
        <v>0</v>
      </c>
    </row>
    <row r="8935" spans="9:21" x14ac:dyDescent="0.3">
      <c r="I8935" s="199">
        <v>0</v>
      </c>
      <c r="J8935" s="199">
        <v>0</v>
      </c>
      <c r="K8935" s="199" t="e">
        <f ca="1"/>
        <v>#NAME?</v>
      </c>
      <c r="T8935" s="199">
        <v>0</v>
      </c>
      <c r="U8935" s="199">
        <v>0</v>
      </c>
    </row>
    <row r="8936" spans="9:21" x14ac:dyDescent="0.3">
      <c r="I8936" s="199">
        <v>0</v>
      </c>
      <c r="J8936" s="199">
        <v>0</v>
      </c>
      <c r="K8936" s="199" t="e">
        <f ca="1"/>
        <v>#NAME?</v>
      </c>
      <c r="T8936" s="199">
        <v>0</v>
      </c>
      <c r="U8936" s="199">
        <v>0</v>
      </c>
    </row>
    <row r="8937" spans="9:21" x14ac:dyDescent="0.3">
      <c r="I8937" s="199">
        <v>0</v>
      </c>
      <c r="J8937" s="199">
        <v>0</v>
      </c>
      <c r="K8937" s="199" t="e">
        <f ca="1"/>
        <v>#NAME?</v>
      </c>
      <c r="T8937" s="199">
        <v>0</v>
      </c>
      <c r="U8937" s="199">
        <v>0</v>
      </c>
    </row>
    <row r="8938" spans="9:21" x14ac:dyDescent="0.3">
      <c r="I8938" s="199">
        <v>0</v>
      </c>
      <c r="J8938" s="199">
        <v>0</v>
      </c>
      <c r="K8938" s="199" t="e">
        <f ca="1"/>
        <v>#NAME?</v>
      </c>
      <c r="T8938" s="199">
        <v>0</v>
      </c>
      <c r="U8938" s="199">
        <v>0</v>
      </c>
    </row>
    <row r="8939" spans="9:21" x14ac:dyDescent="0.3">
      <c r="I8939" s="199">
        <v>0</v>
      </c>
      <c r="J8939" s="199">
        <v>0</v>
      </c>
      <c r="K8939" s="199" t="e">
        <f ca="1"/>
        <v>#NAME?</v>
      </c>
      <c r="T8939" s="199">
        <v>0</v>
      </c>
      <c r="U8939" s="199">
        <v>0</v>
      </c>
    </row>
    <row r="8940" spans="9:21" x14ac:dyDescent="0.3">
      <c r="I8940" s="199">
        <v>0</v>
      </c>
      <c r="J8940" s="199">
        <v>0</v>
      </c>
      <c r="K8940" s="199" t="e">
        <f ca="1"/>
        <v>#NAME?</v>
      </c>
      <c r="T8940" s="199">
        <v>0</v>
      </c>
      <c r="U8940" s="199">
        <v>0</v>
      </c>
    </row>
    <row r="8941" spans="9:21" x14ac:dyDescent="0.3">
      <c r="I8941" s="199">
        <v>0</v>
      </c>
      <c r="J8941" s="199">
        <v>0</v>
      </c>
      <c r="K8941" s="199" t="e">
        <f ca="1"/>
        <v>#NAME?</v>
      </c>
      <c r="T8941" s="199">
        <v>0</v>
      </c>
      <c r="U8941" s="199">
        <v>0</v>
      </c>
    </row>
    <row r="8942" spans="9:21" x14ac:dyDescent="0.3">
      <c r="I8942" s="199">
        <v>0</v>
      </c>
      <c r="J8942" s="199">
        <v>0</v>
      </c>
      <c r="K8942" s="199" t="e">
        <f ca="1"/>
        <v>#NAME?</v>
      </c>
      <c r="T8942" s="199">
        <v>0</v>
      </c>
      <c r="U8942" s="199">
        <v>0</v>
      </c>
    </row>
    <row r="8943" spans="9:21" x14ac:dyDescent="0.3">
      <c r="I8943" s="199">
        <v>0</v>
      </c>
      <c r="J8943" s="199">
        <v>0</v>
      </c>
      <c r="K8943" s="199" t="e">
        <f ca="1"/>
        <v>#NAME?</v>
      </c>
      <c r="T8943" s="199">
        <v>0</v>
      </c>
      <c r="U8943" s="199">
        <v>0</v>
      </c>
    </row>
    <row r="8944" spans="9:21" x14ac:dyDescent="0.3">
      <c r="I8944" s="199">
        <v>0</v>
      </c>
      <c r="J8944" s="199">
        <v>0</v>
      </c>
      <c r="K8944" s="199" t="e">
        <f ca="1"/>
        <v>#NAME?</v>
      </c>
      <c r="T8944" s="199">
        <v>0</v>
      </c>
      <c r="U8944" s="199">
        <v>0</v>
      </c>
    </row>
    <row r="8945" spans="9:21" x14ac:dyDescent="0.3">
      <c r="I8945" s="199">
        <v>0</v>
      </c>
      <c r="J8945" s="199">
        <v>0</v>
      </c>
      <c r="K8945" s="199" t="e">
        <f ca="1"/>
        <v>#NAME?</v>
      </c>
      <c r="T8945" s="199">
        <v>0</v>
      </c>
      <c r="U8945" s="199">
        <v>0</v>
      </c>
    </row>
    <row r="8946" spans="9:21" x14ac:dyDescent="0.3">
      <c r="I8946" s="199">
        <v>0</v>
      </c>
      <c r="J8946" s="199">
        <v>0</v>
      </c>
      <c r="K8946" s="199" t="e">
        <f ca="1"/>
        <v>#NAME?</v>
      </c>
      <c r="T8946" s="199">
        <v>0</v>
      </c>
      <c r="U8946" s="199">
        <v>0</v>
      </c>
    </row>
    <row r="8947" spans="9:21" x14ac:dyDescent="0.3">
      <c r="I8947" s="199">
        <v>0</v>
      </c>
      <c r="J8947" s="199">
        <v>0</v>
      </c>
      <c r="K8947" s="199" t="e">
        <f ca="1"/>
        <v>#NAME?</v>
      </c>
      <c r="T8947" s="199">
        <v>0</v>
      </c>
      <c r="U8947" s="199">
        <v>0</v>
      </c>
    </row>
    <row r="8948" spans="9:21" x14ac:dyDescent="0.3">
      <c r="I8948" s="199">
        <v>0</v>
      </c>
      <c r="J8948" s="199">
        <v>0</v>
      </c>
      <c r="K8948" s="199" t="e">
        <f ca="1"/>
        <v>#NAME?</v>
      </c>
      <c r="T8948" s="199">
        <v>0</v>
      </c>
      <c r="U8948" s="199">
        <v>0</v>
      </c>
    </row>
    <row r="8949" spans="9:21" x14ac:dyDescent="0.3">
      <c r="I8949" s="199">
        <v>0</v>
      </c>
      <c r="J8949" s="199">
        <v>0</v>
      </c>
      <c r="K8949" s="199" t="e">
        <f ca="1"/>
        <v>#NAME?</v>
      </c>
      <c r="T8949" s="199">
        <v>0</v>
      </c>
      <c r="U8949" s="199">
        <v>0</v>
      </c>
    </row>
    <row r="8950" spans="9:21" x14ac:dyDescent="0.3">
      <c r="I8950" s="199">
        <v>0</v>
      </c>
      <c r="J8950" s="199">
        <v>0</v>
      </c>
      <c r="K8950" s="199" t="e">
        <f ca="1"/>
        <v>#NAME?</v>
      </c>
      <c r="T8950" s="199">
        <v>0</v>
      </c>
      <c r="U8950" s="199">
        <v>0</v>
      </c>
    </row>
    <row r="8951" spans="9:21" x14ac:dyDescent="0.3">
      <c r="I8951" s="199">
        <v>0</v>
      </c>
      <c r="J8951" s="199">
        <v>0</v>
      </c>
      <c r="K8951" s="199" t="e">
        <f ca="1"/>
        <v>#NAME?</v>
      </c>
      <c r="T8951" s="199">
        <v>0</v>
      </c>
      <c r="U8951" s="199">
        <v>0</v>
      </c>
    </row>
    <row r="8952" spans="9:21" x14ac:dyDescent="0.3">
      <c r="I8952" s="199">
        <v>0</v>
      </c>
      <c r="J8952" s="199">
        <v>0</v>
      </c>
      <c r="K8952" s="199" t="e">
        <f ca="1"/>
        <v>#NAME?</v>
      </c>
      <c r="T8952" s="199">
        <v>0</v>
      </c>
      <c r="U8952" s="199">
        <v>0</v>
      </c>
    </row>
    <row r="8953" spans="9:21" x14ac:dyDescent="0.3">
      <c r="I8953" s="199">
        <v>0</v>
      </c>
      <c r="J8953" s="199">
        <v>0</v>
      </c>
      <c r="K8953" s="199" t="e">
        <f ca="1"/>
        <v>#NAME?</v>
      </c>
      <c r="T8953" s="199">
        <v>0</v>
      </c>
      <c r="U8953" s="199">
        <v>0</v>
      </c>
    </row>
    <row r="8954" spans="9:21" x14ac:dyDescent="0.3">
      <c r="I8954" s="199">
        <v>132240.83580022061</v>
      </c>
      <c r="J8954" s="199">
        <v>0</v>
      </c>
      <c r="K8954" s="199" t="e">
        <f ca="1"/>
        <v>#NAME?</v>
      </c>
      <c r="T8954" s="199">
        <v>132240.83580022061</v>
      </c>
      <c r="U8954" s="199">
        <v>0</v>
      </c>
    </row>
    <row r="8955" spans="9:21" x14ac:dyDescent="0.3">
      <c r="I8955" s="199">
        <v>0</v>
      </c>
      <c r="J8955" s="199">
        <v>0</v>
      </c>
      <c r="K8955" s="199" t="e">
        <f ca="1"/>
        <v>#NAME?</v>
      </c>
      <c r="T8955" s="199">
        <v>0</v>
      </c>
      <c r="U8955" s="199">
        <v>0</v>
      </c>
    </row>
    <row r="8956" spans="9:21" x14ac:dyDescent="0.3">
      <c r="I8956" s="199">
        <v>0</v>
      </c>
      <c r="J8956" s="199">
        <v>0</v>
      </c>
      <c r="K8956" s="199" t="e">
        <f ca="1"/>
        <v>#NAME?</v>
      </c>
      <c r="T8956" s="199">
        <v>0</v>
      </c>
      <c r="U8956" s="199">
        <v>0</v>
      </c>
    </row>
    <row r="8957" spans="9:21" x14ac:dyDescent="0.3">
      <c r="I8957" s="199">
        <v>0</v>
      </c>
      <c r="J8957" s="199">
        <v>0</v>
      </c>
      <c r="K8957" s="199" t="e">
        <f ca="1"/>
        <v>#NAME?</v>
      </c>
      <c r="T8957" s="199">
        <v>0</v>
      </c>
      <c r="U8957" s="199">
        <v>0</v>
      </c>
    </row>
    <row r="8958" spans="9:21" x14ac:dyDescent="0.3">
      <c r="I8958" s="199">
        <v>0</v>
      </c>
      <c r="J8958" s="199">
        <v>0</v>
      </c>
      <c r="K8958" s="199" t="e">
        <f ca="1"/>
        <v>#NAME?</v>
      </c>
      <c r="T8958" s="199">
        <v>0</v>
      </c>
      <c r="U8958" s="199">
        <v>0</v>
      </c>
    </row>
    <row r="8959" spans="9:21" x14ac:dyDescent="0.3">
      <c r="I8959" s="199">
        <v>0</v>
      </c>
      <c r="J8959" s="199">
        <v>0</v>
      </c>
      <c r="K8959" s="199" t="e">
        <f ca="1"/>
        <v>#NAME?</v>
      </c>
      <c r="T8959" s="199">
        <v>0</v>
      </c>
      <c r="U8959" s="199">
        <v>0</v>
      </c>
    </row>
    <row r="8960" spans="9:21" x14ac:dyDescent="0.3">
      <c r="I8960" s="199">
        <v>0</v>
      </c>
      <c r="J8960" s="199">
        <v>0</v>
      </c>
      <c r="K8960" s="199" t="e">
        <f ca="1"/>
        <v>#NAME?</v>
      </c>
      <c r="T8960" s="199">
        <v>0</v>
      </c>
      <c r="U8960" s="199">
        <v>0</v>
      </c>
    </row>
    <row r="8961" spans="9:21" x14ac:dyDescent="0.3">
      <c r="I8961" s="199">
        <v>0</v>
      </c>
      <c r="J8961" s="199">
        <v>0</v>
      </c>
      <c r="K8961" s="199" t="e">
        <f ca="1"/>
        <v>#NAME?</v>
      </c>
      <c r="T8961" s="199">
        <v>0</v>
      </c>
      <c r="U8961" s="199">
        <v>243077.17130972529</v>
      </c>
    </row>
    <row r="8962" spans="9:21" x14ac:dyDescent="0.3">
      <c r="I8962" s="199">
        <v>0</v>
      </c>
      <c r="J8962" s="199">
        <v>0</v>
      </c>
      <c r="K8962" s="199" t="e">
        <f ca="1"/>
        <v>#NAME?</v>
      </c>
      <c r="T8962" s="199">
        <v>0</v>
      </c>
      <c r="U8962" s="199">
        <v>0</v>
      </c>
    </row>
    <row r="8963" spans="9:21" x14ac:dyDescent="0.3">
      <c r="I8963" s="199">
        <v>205645.92379545126</v>
      </c>
      <c r="J8963" s="199">
        <v>0</v>
      </c>
      <c r="K8963" s="199" t="e">
        <f ca="1"/>
        <v>#NAME?</v>
      </c>
      <c r="T8963" s="199">
        <v>205645.92379545126</v>
      </c>
      <c r="U8963" s="199">
        <v>0</v>
      </c>
    </row>
    <row r="8964" spans="9:21" x14ac:dyDescent="0.3">
      <c r="I8964" s="199">
        <v>0</v>
      </c>
      <c r="J8964" s="199">
        <v>0</v>
      </c>
      <c r="K8964" s="199" t="e">
        <f ca="1"/>
        <v>#NAME?</v>
      </c>
      <c r="T8964" s="199">
        <v>0</v>
      </c>
      <c r="U8964" s="199">
        <v>0</v>
      </c>
    </row>
    <row r="8965" spans="9:21" x14ac:dyDescent="0.3">
      <c r="I8965" s="199">
        <v>0</v>
      </c>
      <c r="J8965" s="199">
        <v>0</v>
      </c>
      <c r="K8965" s="199" t="e">
        <f ca="1"/>
        <v>#NAME?</v>
      </c>
      <c r="T8965" s="199">
        <v>0</v>
      </c>
      <c r="U8965" s="199">
        <v>0</v>
      </c>
    </row>
    <row r="8966" spans="9:21" x14ac:dyDescent="0.3">
      <c r="I8966" s="199">
        <v>0</v>
      </c>
      <c r="J8966" s="199">
        <v>0</v>
      </c>
      <c r="K8966" s="199" t="e">
        <f ca="1"/>
        <v>#NAME?</v>
      </c>
      <c r="T8966" s="199">
        <v>0</v>
      </c>
      <c r="U8966" s="199">
        <v>0</v>
      </c>
    </row>
    <row r="8967" spans="9:21" x14ac:dyDescent="0.3">
      <c r="I8967" s="199">
        <v>0</v>
      </c>
      <c r="J8967" s="199">
        <v>0</v>
      </c>
      <c r="K8967" s="199" t="e">
        <f ca="1"/>
        <v>#NAME?</v>
      </c>
      <c r="T8967" s="199">
        <v>0</v>
      </c>
      <c r="U8967" s="199">
        <v>0</v>
      </c>
    </row>
    <row r="8968" spans="9:21" x14ac:dyDescent="0.3">
      <c r="I8968" s="199">
        <v>0</v>
      </c>
      <c r="J8968" s="199">
        <v>0</v>
      </c>
      <c r="K8968" s="199" t="e">
        <f ca="1"/>
        <v>#NAME?</v>
      </c>
      <c r="T8968" s="199">
        <v>0</v>
      </c>
      <c r="U8968" s="199">
        <v>0</v>
      </c>
    </row>
    <row r="8969" spans="9:21" x14ac:dyDescent="0.3">
      <c r="I8969" s="199">
        <v>0</v>
      </c>
      <c r="J8969" s="199">
        <v>0</v>
      </c>
      <c r="K8969" s="199" t="e">
        <f ca="1"/>
        <v>#NAME?</v>
      </c>
      <c r="T8969" s="199">
        <v>0</v>
      </c>
      <c r="U8969" s="199">
        <v>0</v>
      </c>
    </row>
    <row r="8970" spans="9:21" x14ac:dyDescent="0.3">
      <c r="I8970" s="199">
        <v>0</v>
      </c>
      <c r="J8970" s="199">
        <v>0</v>
      </c>
      <c r="K8970" s="199" t="e">
        <f ca="1"/>
        <v>#NAME?</v>
      </c>
      <c r="T8970" s="199">
        <v>0</v>
      </c>
      <c r="U8970" s="199">
        <v>0</v>
      </c>
    </row>
    <row r="8971" spans="9:21" x14ac:dyDescent="0.3">
      <c r="I8971" s="199">
        <v>0</v>
      </c>
      <c r="J8971" s="199">
        <v>0</v>
      </c>
      <c r="K8971" s="199" t="e">
        <f ca="1"/>
        <v>#NAME?</v>
      </c>
      <c r="T8971" s="199">
        <v>0</v>
      </c>
      <c r="U8971" s="199">
        <v>0</v>
      </c>
    </row>
    <row r="8972" spans="9:21" x14ac:dyDescent="0.3">
      <c r="I8972" s="199">
        <v>0</v>
      </c>
      <c r="J8972" s="199">
        <v>0</v>
      </c>
      <c r="K8972" s="199" t="e">
        <f ca="1"/>
        <v>#NAME?</v>
      </c>
      <c r="T8972" s="199">
        <v>0</v>
      </c>
      <c r="U8972" s="199">
        <v>0</v>
      </c>
    </row>
    <row r="8973" spans="9:21" x14ac:dyDescent="0.3">
      <c r="I8973" s="199">
        <v>0</v>
      </c>
      <c r="J8973" s="199">
        <v>0</v>
      </c>
      <c r="K8973" s="199" t="e">
        <f ca="1"/>
        <v>#NAME?</v>
      </c>
      <c r="T8973" s="199">
        <v>0</v>
      </c>
      <c r="U8973" s="199">
        <v>0</v>
      </c>
    </row>
    <row r="8974" spans="9:21" x14ac:dyDescent="0.3">
      <c r="I8974" s="199">
        <v>0</v>
      </c>
      <c r="J8974" s="199">
        <v>0</v>
      </c>
      <c r="K8974" s="199" t="e">
        <f ca="1"/>
        <v>#NAME?</v>
      </c>
      <c r="T8974" s="199">
        <v>0</v>
      </c>
      <c r="U8974" s="199">
        <v>0</v>
      </c>
    </row>
    <row r="8975" spans="9:21" x14ac:dyDescent="0.3">
      <c r="I8975" s="199">
        <v>0</v>
      </c>
      <c r="J8975" s="199">
        <v>0</v>
      </c>
      <c r="K8975" s="199" t="e">
        <f ca="1"/>
        <v>#NAME?</v>
      </c>
      <c r="T8975" s="199">
        <v>0</v>
      </c>
      <c r="U8975" s="199">
        <v>0</v>
      </c>
    </row>
    <row r="8976" spans="9:21" x14ac:dyDescent="0.3">
      <c r="I8976" s="199">
        <v>0</v>
      </c>
      <c r="J8976" s="199">
        <v>0</v>
      </c>
      <c r="K8976" s="199" t="e">
        <f ca="1"/>
        <v>#NAME?</v>
      </c>
      <c r="T8976" s="199">
        <v>0</v>
      </c>
      <c r="U8976" s="199">
        <v>0</v>
      </c>
    </row>
    <row r="8977" spans="9:21" x14ac:dyDescent="0.3">
      <c r="I8977" s="199">
        <v>0</v>
      </c>
      <c r="J8977" s="199">
        <v>0</v>
      </c>
      <c r="K8977" s="199" t="e">
        <f ca="1"/>
        <v>#NAME?</v>
      </c>
      <c r="T8977" s="199">
        <v>0</v>
      </c>
      <c r="U8977" s="199">
        <v>0</v>
      </c>
    </row>
    <row r="8978" spans="9:21" x14ac:dyDescent="0.3">
      <c r="I8978" s="199">
        <v>0</v>
      </c>
      <c r="J8978" s="199">
        <v>0</v>
      </c>
      <c r="K8978" s="199" t="e">
        <f ca="1"/>
        <v>#NAME?</v>
      </c>
      <c r="T8978" s="199">
        <v>0</v>
      </c>
      <c r="U8978" s="199">
        <v>0</v>
      </c>
    </row>
    <row r="8979" spans="9:21" x14ac:dyDescent="0.3">
      <c r="I8979" s="199">
        <v>0</v>
      </c>
      <c r="J8979" s="199">
        <v>0</v>
      </c>
      <c r="K8979" s="199" t="e">
        <f ca="1"/>
        <v>#NAME?</v>
      </c>
      <c r="T8979" s="199">
        <v>0</v>
      </c>
      <c r="U8979" s="199">
        <v>0</v>
      </c>
    </row>
    <row r="8980" spans="9:21" x14ac:dyDescent="0.3">
      <c r="I8980" s="199">
        <v>0</v>
      </c>
      <c r="J8980" s="199">
        <v>0</v>
      </c>
      <c r="K8980" s="199" t="e">
        <f ca="1"/>
        <v>#NAME?</v>
      </c>
      <c r="T8980" s="199">
        <v>0</v>
      </c>
      <c r="U8980" s="199">
        <v>0</v>
      </c>
    </row>
    <row r="8981" spans="9:21" x14ac:dyDescent="0.3">
      <c r="I8981" s="199">
        <v>0</v>
      </c>
      <c r="J8981" s="199">
        <v>0</v>
      </c>
      <c r="K8981" s="199" t="e">
        <f ca="1"/>
        <v>#NAME?</v>
      </c>
      <c r="T8981" s="199">
        <v>0</v>
      </c>
      <c r="U8981" s="199">
        <v>0</v>
      </c>
    </row>
    <row r="8982" spans="9:21" x14ac:dyDescent="0.3">
      <c r="I8982" s="199">
        <v>0</v>
      </c>
      <c r="J8982" s="199">
        <v>0</v>
      </c>
      <c r="K8982" s="199" t="e">
        <f ca="1"/>
        <v>#NAME?</v>
      </c>
      <c r="T8982" s="199">
        <v>0</v>
      </c>
      <c r="U8982" s="199">
        <v>0</v>
      </c>
    </row>
    <row r="8983" spans="9:21" x14ac:dyDescent="0.3">
      <c r="I8983" s="199">
        <v>0</v>
      </c>
      <c r="J8983" s="199">
        <v>0</v>
      </c>
      <c r="K8983" s="199" t="e">
        <f ca="1"/>
        <v>#NAME?</v>
      </c>
      <c r="T8983" s="199">
        <v>0</v>
      </c>
      <c r="U8983" s="199">
        <v>0</v>
      </c>
    </row>
    <row r="8984" spans="9:21" x14ac:dyDescent="0.3">
      <c r="I8984" s="199">
        <v>0</v>
      </c>
      <c r="J8984" s="199">
        <v>0</v>
      </c>
      <c r="K8984" s="199" t="e">
        <f ca="1"/>
        <v>#NAME?</v>
      </c>
      <c r="T8984" s="199">
        <v>0</v>
      </c>
      <c r="U8984" s="199">
        <v>0</v>
      </c>
    </row>
    <row r="8985" spans="9:21" x14ac:dyDescent="0.3">
      <c r="I8985" s="199">
        <v>0</v>
      </c>
      <c r="J8985" s="199">
        <v>0</v>
      </c>
      <c r="K8985" s="199" t="e">
        <f ca="1"/>
        <v>#NAME?</v>
      </c>
      <c r="T8985" s="199">
        <v>0</v>
      </c>
      <c r="U8985" s="199">
        <v>0</v>
      </c>
    </row>
    <row r="8986" spans="9:21" x14ac:dyDescent="0.3">
      <c r="I8986" s="199">
        <v>0</v>
      </c>
      <c r="J8986" s="199">
        <v>0</v>
      </c>
      <c r="K8986" s="199" t="e">
        <f ca="1"/>
        <v>#NAME?</v>
      </c>
      <c r="T8986" s="199">
        <v>0</v>
      </c>
      <c r="U8986" s="199">
        <v>0</v>
      </c>
    </row>
    <row r="8987" spans="9:21" x14ac:dyDescent="0.3">
      <c r="I8987" s="199">
        <v>0</v>
      </c>
      <c r="J8987" s="199">
        <v>0</v>
      </c>
      <c r="K8987" s="199" t="e">
        <f ca="1"/>
        <v>#NAME?</v>
      </c>
      <c r="T8987" s="199">
        <v>0</v>
      </c>
      <c r="U8987" s="199">
        <v>0</v>
      </c>
    </row>
    <row r="8988" spans="9:21" x14ac:dyDescent="0.3">
      <c r="I8988" s="199">
        <v>0</v>
      </c>
      <c r="J8988" s="199">
        <v>0</v>
      </c>
      <c r="K8988" s="199" t="e">
        <f ca="1"/>
        <v>#NAME?</v>
      </c>
      <c r="T8988" s="199">
        <v>0</v>
      </c>
      <c r="U8988" s="199">
        <v>0</v>
      </c>
    </row>
    <row r="8989" spans="9:21" x14ac:dyDescent="0.3">
      <c r="I8989" s="199">
        <v>0</v>
      </c>
      <c r="J8989" s="199">
        <v>0</v>
      </c>
      <c r="K8989" s="199" t="e">
        <f ca="1"/>
        <v>#NAME?</v>
      </c>
      <c r="T8989" s="199">
        <v>0</v>
      </c>
      <c r="U8989" s="199">
        <v>299698.27038412244</v>
      </c>
    </row>
    <row r="8990" spans="9:21" x14ac:dyDescent="0.3">
      <c r="I8990" s="199">
        <v>0</v>
      </c>
      <c r="J8990" s="199">
        <v>0</v>
      </c>
      <c r="K8990" s="199" t="e">
        <f ca="1"/>
        <v>#NAME?</v>
      </c>
      <c r="T8990" s="199">
        <v>0</v>
      </c>
      <c r="U8990" s="199">
        <v>342266.49767518049</v>
      </c>
    </row>
    <row r="8991" spans="9:21" x14ac:dyDescent="0.3">
      <c r="I8991" s="199">
        <v>0</v>
      </c>
      <c r="J8991" s="199">
        <v>0</v>
      </c>
      <c r="K8991" s="199" t="e">
        <f ca="1"/>
        <v>#NAME?</v>
      </c>
      <c r="T8991" s="199">
        <v>0</v>
      </c>
      <c r="U8991" s="199">
        <v>0</v>
      </c>
    </row>
    <row r="8992" spans="9:21" x14ac:dyDescent="0.3">
      <c r="I8992" s="199">
        <v>0</v>
      </c>
      <c r="J8992" s="199">
        <v>0</v>
      </c>
      <c r="K8992" s="199" t="e">
        <f ca="1"/>
        <v>#NAME?</v>
      </c>
      <c r="T8992" s="199">
        <v>0</v>
      </c>
      <c r="U8992" s="199">
        <v>0</v>
      </c>
    </row>
    <row r="8993" spans="9:21" x14ac:dyDescent="0.3">
      <c r="I8993" s="199">
        <v>0</v>
      </c>
      <c r="J8993" s="199">
        <v>0</v>
      </c>
      <c r="K8993" s="199" t="e">
        <f ca="1"/>
        <v>#NAME?</v>
      </c>
      <c r="T8993" s="199">
        <v>0</v>
      </c>
      <c r="U8993" s="199">
        <v>0</v>
      </c>
    </row>
    <row r="8994" spans="9:21" x14ac:dyDescent="0.3">
      <c r="I8994" s="199">
        <v>0</v>
      </c>
      <c r="J8994" s="199">
        <v>0</v>
      </c>
      <c r="K8994" s="199" t="e">
        <f ca="1"/>
        <v>#NAME?</v>
      </c>
      <c r="T8994" s="199">
        <v>0</v>
      </c>
      <c r="U8994" s="199">
        <v>0</v>
      </c>
    </row>
    <row r="8995" spans="9:21" x14ac:dyDescent="0.3">
      <c r="I8995" s="199">
        <v>0</v>
      </c>
      <c r="J8995" s="199">
        <v>0</v>
      </c>
      <c r="K8995" s="199" t="e">
        <f ca="1"/>
        <v>#NAME?</v>
      </c>
      <c r="T8995" s="199">
        <v>0</v>
      </c>
      <c r="U8995" s="199">
        <v>0</v>
      </c>
    </row>
    <row r="8996" spans="9:21" x14ac:dyDescent="0.3">
      <c r="I8996" s="199">
        <v>0</v>
      </c>
      <c r="J8996" s="199">
        <v>0</v>
      </c>
      <c r="K8996" s="199" t="e">
        <f ca="1"/>
        <v>#NAME?</v>
      </c>
      <c r="T8996" s="199">
        <v>0</v>
      </c>
      <c r="U8996" s="199">
        <v>0</v>
      </c>
    </row>
    <row r="8997" spans="9:21" x14ac:dyDescent="0.3">
      <c r="I8997" s="199">
        <v>0</v>
      </c>
      <c r="J8997" s="199">
        <v>0</v>
      </c>
      <c r="K8997" s="199" t="e">
        <f ca="1"/>
        <v>#NAME?</v>
      </c>
      <c r="T8997" s="199">
        <v>0</v>
      </c>
      <c r="U8997" s="199">
        <v>303546.00764414022</v>
      </c>
    </row>
    <row r="8998" spans="9:21" x14ac:dyDescent="0.3">
      <c r="I8998" s="199">
        <v>0</v>
      </c>
      <c r="J8998" s="199">
        <v>0</v>
      </c>
      <c r="K8998" s="199" t="e">
        <f ca="1"/>
        <v>#NAME?</v>
      </c>
      <c r="T8998" s="199">
        <v>0</v>
      </c>
      <c r="U8998" s="199">
        <v>79467.860837314627</v>
      </c>
    </row>
    <row r="8999" spans="9:21" x14ac:dyDescent="0.3">
      <c r="I8999" s="199">
        <v>0</v>
      </c>
      <c r="J8999" s="199">
        <v>0</v>
      </c>
      <c r="K8999" s="199" t="e">
        <f ca="1"/>
        <v>#NAME?</v>
      </c>
      <c r="T8999" s="199">
        <v>0</v>
      </c>
      <c r="U8999" s="199">
        <v>0</v>
      </c>
    </row>
    <row r="9000" spans="9:21" x14ac:dyDescent="0.3">
      <c r="I9000" s="199">
        <v>0</v>
      </c>
      <c r="J9000" s="199">
        <v>0</v>
      </c>
      <c r="K9000" s="199" t="e">
        <f ca="1"/>
        <v>#NAME?</v>
      </c>
      <c r="T9000" s="199">
        <v>0</v>
      </c>
      <c r="U9000" s="199">
        <v>0</v>
      </c>
    </row>
    <row r="9001" spans="9:21" x14ac:dyDescent="0.3">
      <c r="I9001" s="199">
        <v>0</v>
      </c>
      <c r="J9001" s="199">
        <v>0</v>
      </c>
      <c r="K9001" s="199" t="e">
        <f ca="1"/>
        <v>#NAME?</v>
      </c>
      <c r="T9001" s="199">
        <v>0</v>
      </c>
      <c r="U9001" s="199">
        <v>0</v>
      </c>
    </row>
    <row r="9002" spans="9:21" x14ac:dyDescent="0.3">
      <c r="I9002" s="199">
        <v>0</v>
      </c>
      <c r="J9002" s="199">
        <v>0</v>
      </c>
      <c r="K9002" s="199" t="e">
        <f ca="1"/>
        <v>#NAME?</v>
      </c>
      <c r="T9002" s="199">
        <v>0</v>
      </c>
      <c r="U9002" s="199">
        <v>0</v>
      </c>
    </row>
    <row r="9003" spans="9:21" x14ac:dyDescent="0.3">
      <c r="I9003" s="199">
        <v>0</v>
      </c>
      <c r="J9003" s="199">
        <v>0</v>
      </c>
      <c r="K9003" s="199" t="e">
        <f ca="1"/>
        <v>#NAME?</v>
      </c>
      <c r="T9003" s="199">
        <v>0</v>
      </c>
      <c r="U9003" s="199">
        <v>0</v>
      </c>
    </row>
    <row r="9004" spans="9:21" x14ac:dyDescent="0.3">
      <c r="I9004" s="199">
        <v>0</v>
      </c>
      <c r="J9004" s="199">
        <v>0</v>
      </c>
      <c r="K9004" s="199" t="e">
        <f ca="1"/>
        <v>#NAME?</v>
      </c>
      <c r="T9004" s="199">
        <v>0</v>
      </c>
      <c r="U9004" s="199">
        <v>0</v>
      </c>
    </row>
    <row r="9005" spans="9:21" x14ac:dyDescent="0.3">
      <c r="I9005" s="199">
        <v>0</v>
      </c>
      <c r="J9005" s="199">
        <v>0</v>
      </c>
      <c r="K9005" s="199" t="e">
        <f ca="1"/>
        <v>#NAME?</v>
      </c>
      <c r="T9005" s="199">
        <v>0</v>
      </c>
      <c r="U9005" s="199">
        <v>0</v>
      </c>
    </row>
    <row r="9006" spans="9:21" x14ac:dyDescent="0.3">
      <c r="I9006" s="199">
        <v>0</v>
      </c>
      <c r="J9006" s="199">
        <v>0</v>
      </c>
      <c r="K9006" s="199" t="e">
        <f ca="1"/>
        <v>#NAME?</v>
      </c>
      <c r="T9006" s="199">
        <v>0</v>
      </c>
      <c r="U9006" s="199">
        <v>0</v>
      </c>
    </row>
    <row r="9007" spans="9:21" x14ac:dyDescent="0.3">
      <c r="I9007" s="199">
        <v>0</v>
      </c>
      <c r="J9007" s="199">
        <v>0</v>
      </c>
      <c r="K9007" s="199" t="e">
        <f ca="1"/>
        <v>#NAME?</v>
      </c>
      <c r="T9007" s="199">
        <v>0</v>
      </c>
      <c r="U9007" s="199">
        <v>0</v>
      </c>
    </row>
    <row r="9008" spans="9:21" x14ac:dyDescent="0.3">
      <c r="I9008" s="199">
        <v>0</v>
      </c>
      <c r="J9008" s="199">
        <v>0</v>
      </c>
      <c r="K9008" s="199" t="e">
        <f ca="1"/>
        <v>#NAME?</v>
      </c>
      <c r="T9008" s="199">
        <v>0</v>
      </c>
      <c r="U9008" s="199">
        <v>142552.75391377334</v>
      </c>
    </row>
    <row r="9009" spans="9:21" x14ac:dyDescent="0.3">
      <c r="I9009" s="199">
        <v>0</v>
      </c>
      <c r="J9009" s="199">
        <v>0</v>
      </c>
      <c r="K9009" s="199" t="e">
        <f ca="1"/>
        <v>#NAME?</v>
      </c>
      <c r="T9009" s="199">
        <v>0</v>
      </c>
      <c r="U9009" s="199">
        <v>0</v>
      </c>
    </row>
    <row r="9010" spans="9:21" x14ac:dyDescent="0.3">
      <c r="I9010" s="199">
        <v>0</v>
      </c>
      <c r="J9010" s="199">
        <v>0</v>
      </c>
      <c r="K9010" s="199" t="e">
        <f ca="1"/>
        <v>#NAME?</v>
      </c>
      <c r="T9010" s="199">
        <v>0</v>
      </c>
      <c r="U9010" s="199">
        <v>0</v>
      </c>
    </row>
    <row r="9011" spans="9:21" x14ac:dyDescent="0.3">
      <c r="I9011" s="199">
        <v>0</v>
      </c>
      <c r="J9011" s="199">
        <v>0</v>
      </c>
      <c r="K9011" s="199" t="e">
        <f ca="1"/>
        <v>#NAME?</v>
      </c>
      <c r="T9011" s="199">
        <v>0</v>
      </c>
      <c r="U9011" s="199">
        <v>0</v>
      </c>
    </row>
    <row r="9012" spans="9:21" x14ac:dyDescent="0.3">
      <c r="I9012" s="199">
        <v>0</v>
      </c>
      <c r="J9012" s="199">
        <v>0</v>
      </c>
      <c r="K9012" s="199" t="e">
        <f ca="1"/>
        <v>#NAME?</v>
      </c>
      <c r="T9012" s="199">
        <v>0</v>
      </c>
      <c r="U9012" s="199">
        <v>0</v>
      </c>
    </row>
    <row r="9013" spans="9:21" x14ac:dyDescent="0.3">
      <c r="I9013" s="199">
        <v>0</v>
      </c>
      <c r="J9013" s="199">
        <v>0</v>
      </c>
      <c r="K9013" s="199" t="e">
        <f ca="1"/>
        <v>#NAME?</v>
      </c>
      <c r="T9013" s="199">
        <v>0</v>
      </c>
      <c r="U9013" s="199">
        <v>0</v>
      </c>
    </row>
    <row r="9014" spans="9:21" x14ac:dyDescent="0.3">
      <c r="I9014" s="199">
        <v>0</v>
      </c>
      <c r="J9014" s="199">
        <v>0</v>
      </c>
      <c r="K9014" s="199" t="e">
        <f ca="1"/>
        <v>#NAME?</v>
      </c>
      <c r="T9014" s="199">
        <v>0</v>
      </c>
      <c r="U9014" s="199">
        <v>0</v>
      </c>
    </row>
    <row r="9015" spans="9:21" x14ac:dyDescent="0.3">
      <c r="I9015" s="199">
        <v>23693.421730656242</v>
      </c>
      <c r="J9015" s="199">
        <v>0</v>
      </c>
      <c r="K9015" s="199" t="e">
        <f ca="1"/>
        <v>#NAME?</v>
      </c>
      <c r="T9015" s="199">
        <v>23693.421730656242</v>
      </c>
      <c r="U9015" s="199">
        <v>0</v>
      </c>
    </row>
    <row r="9016" spans="9:21" x14ac:dyDescent="0.3">
      <c r="I9016" s="199">
        <v>0</v>
      </c>
      <c r="J9016" s="199">
        <v>0</v>
      </c>
      <c r="K9016" s="199" t="e">
        <f ca="1"/>
        <v>#NAME?</v>
      </c>
      <c r="T9016" s="199">
        <v>0</v>
      </c>
      <c r="U9016" s="199">
        <v>0</v>
      </c>
    </row>
    <row r="9017" spans="9:21" x14ac:dyDescent="0.3">
      <c r="I9017" s="199">
        <v>0</v>
      </c>
      <c r="J9017" s="199">
        <v>0</v>
      </c>
      <c r="K9017" s="199" t="e">
        <f ca="1"/>
        <v>#NAME?</v>
      </c>
      <c r="T9017" s="199">
        <v>0</v>
      </c>
      <c r="U9017" s="199">
        <v>0</v>
      </c>
    </row>
    <row r="9018" spans="9:21" x14ac:dyDescent="0.3">
      <c r="I9018" s="199">
        <v>0</v>
      </c>
      <c r="J9018" s="199">
        <v>0</v>
      </c>
      <c r="K9018" s="199" t="e">
        <f ca="1"/>
        <v>#NAME?</v>
      </c>
      <c r="T9018" s="199">
        <v>0</v>
      </c>
      <c r="U9018" s="199">
        <v>0</v>
      </c>
    </row>
    <row r="9019" spans="9:21" x14ac:dyDescent="0.3">
      <c r="I9019" s="199">
        <v>0</v>
      </c>
      <c r="J9019" s="199">
        <v>0</v>
      </c>
      <c r="K9019" s="199" t="e">
        <f ca="1"/>
        <v>#NAME?</v>
      </c>
      <c r="T9019" s="199">
        <v>0</v>
      </c>
      <c r="U9019" s="199">
        <v>0</v>
      </c>
    </row>
    <row r="9020" spans="9:21" x14ac:dyDescent="0.3">
      <c r="I9020" s="199">
        <v>0</v>
      </c>
      <c r="J9020" s="199">
        <v>0</v>
      </c>
      <c r="K9020" s="199" t="e">
        <f ca="1"/>
        <v>#NAME?</v>
      </c>
      <c r="T9020" s="199">
        <v>0</v>
      </c>
      <c r="U9020" s="199">
        <v>0</v>
      </c>
    </row>
    <row r="9021" spans="9:21" x14ac:dyDescent="0.3">
      <c r="I9021" s="199">
        <v>0</v>
      </c>
      <c r="J9021" s="199">
        <v>0</v>
      </c>
      <c r="K9021" s="199" t="e">
        <f ca="1"/>
        <v>#NAME?</v>
      </c>
      <c r="T9021" s="199">
        <v>0</v>
      </c>
      <c r="U9021" s="199">
        <v>0</v>
      </c>
    </row>
    <row r="9022" spans="9:21" x14ac:dyDescent="0.3">
      <c r="I9022" s="199">
        <v>0</v>
      </c>
      <c r="J9022" s="199">
        <v>0</v>
      </c>
      <c r="K9022" s="199" t="e">
        <f ca="1"/>
        <v>#NAME?</v>
      </c>
      <c r="T9022" s="199">
        <v>0</v>
      </c>
      <c r="U9022" s="199">
        <v>0</v>
      </c>
    </row>
    <row r="9023" spans="9:21" x14ac:dyDescent="0.3">
      <c r="I9023" s="199">
        <v>0</v>
      </c>
      <c r="J9023" s="199">
        <v>0</v>
      </c>
      <c r="K9023" s="199" t="e">
        <f ca="1"/>
        <v>#NAME?</v>
      </c>
      <c r="T9023" s="199">
        <v>0</v>
      </c>
      <c r="U9023" s="199">
        <v>0</v>
      </c>
    </row>
    <row r="9024" spans="9:21" x14ac:dyDescent="0.3">
      <c r="I9024" s="199">
        <v>0</v>
      </c>
      <c r="J9024" s="199">
        <v>0</v>
      </c>
      <c r="K9024" s="199" t="e">
        <f ca="1"/>
        <v>#NAME?</v>
      </c>
      <c r="T9024" s="199">
        <v>0</v>
      </c>
      <c r="U9024" s="199">
        <v>0</v>
      </c>
    </row>
    <row r="9025" spans="9:21" x14ac:dyDescent="0.3">
      <c r="I9025" s="199">
        <v>0</v>
      </c>
      <c r="J9025" s="199">
        <v>0</v>
      </c>
      <c r="K9025" s="199" t="e">
        <f ca="1"/>
        <v>#NAME?</v>
      </c>
      <c r="T9025" s="199">
        <v>0</v>
      </c>
      <c r="U9025" s="199">
        <v>0</v>
      </c>
    </row>
    <row r="9026" spans="9:21" x14ac:dyDescent="0.3">
      <c r="I9026" s="199">
        <v>0</v>
      </c>
      <c r="J9026" s="199">
        <v>0</v>
      </c>
      <c r="K9026" s="199" t="e">
        <f ca="1"/>
        <v>#NAME?</v>
      </c>
      <c r="T9026" s="199">
        <v>0</v>
      </c>
      <c r="U9026" s="199">
        <v>0</v>
      </c>
    </row>
    <row r="9027" spans="9:21" x14ac:dyDescent="0.3">
      <c r="I9027" s="199">
        <v>0</v>
      </c>
      <c r="J9027" s="199">
        <v>0</v>
      </c>
      <c r="K9027" s="199" t="e">
        <f ca="1"/>
        <v>#NAME?</v>
      </c>
      <c r="T9027" s="199">
        <v>0</v>
      </c>
      <c r="U9027" s="199">
        <v>0</v>
      </c>
    </row>
    <row r="9028" spans="9:21" x14ac:dyDescent="0.3">
      <c r="I9028" s="199">
        <v>0</v>
      </c>
      <c r="J9028" s="199">
        <v>0</v>
      </c>
      <c r="K9028" s="199" t="e">
        <f ca="1"/>
        <v>#NAME?</v>
      </c>
      <c r="T9028" s="199">
        <v>0</v>
      </c>
      <c r="U9028" s="199">
        <v>109327.00439068911</v>
      </c>
    </row>
    <row r="9029" spans="9:21" x14ac:dyDescent="0.3">
      <c r="I9029" s="199">
        <v>0</v>
      </c>
      <c r="J9029" s="199">
        <v>0</v>
      </c>
      <c r="K9029" s="199" t="e">
        <f ca="1"/>
        <v>#NAME?</v>
      </c>
      <c r="T9029" s="199">
        <v>0</v>
      </c>
      <c r="U9029" s="199">
        <v>51125.56912276306</v>
      </c>
    </row>
    <row r="9030" spans="9:21" x14ac:dyDescent="0.3">
      <c r="I9030" s="199">
        <v>0</v>
      </c>
      <c r="J9030" s="199">
        <v>0</v>
      </c>
      <c r="K9030" s="199" t="e">
        <f ca="1"/>
        <v>#NAME?</v>
      </c>
      <c r="T9030" s="199">
        <v>0</v>
      </c>
      <c r="U9030" s="199">
        <v>0</v>
      </c>
    </row>
    <row r="9031" spans="9:21" x14ac:dyDescent="0.3">
      <c r="I9031" s="199">
        <v>0</v>
      </c>
      <c r="J9031" s="199">
        <v>0</v>
      </c>
      <c r="K9031" s="199" t="e">
        <f ca="1"/>
        <v>#NAME?</v>
      </c>
      <c r="T9031" s="199">
        <v>0</v>
      </c>
      <c r="U9031" s="199">
        <v>0</v>
      </c>
    </row>
    <row r="9032" spans="9:21" x14ac:dyDescent="0.3">
      <c r="I9032" s="199">
        <v>0</v>
      </c>
      <c r="J9032" s="199">
        <v>0</v>
      </c>
      <c r="K9032" s="199" t="e">
        <f ca="1"/>
        <v>#NAME?</v>
      </c>
      <c r="T9032" s="199">
        <v>0</v>
      </c>
      <c r="U9032" s="199">
        <v>0</v>
      </c>
    </row>
    <row r="9033" spans="9:21" x14ac:dyDescent="0.3">
      <c r="I9033" s="199">
        <v>0</v>
      </c>
      <c r="J9033" s="199">
        <v>0</v>
      </c>
      <c r="K9033" s="199" t="e">
        <f ca="1"/>
        <v>#NAME?</v>
      </c>
      <c r="T9033" s="199">
        <v>0</v>
      </c>
      <c r="U9033" s="199">
        <v>0</v>
      </c>
    </row>
    <row r="9034" spans="9:21" x14ac:dyDescent="0.3">
      <c r="I9034" s="199">
        <v>0</v>
      </c>
      <c r="J9034" s="199">
        <v>0</v>
      </c>
      <c r="K9034" s="199" t="e">
        <f ca="1"/>
        <v>#NAME?</v>
      </c>
      <c r="T9034" s="199">
        <v>0</v>
      </c>
      <c r="U9034" s="199">
        <v>0</v>
      </c>
    </row>
    <row r="9035" spans="9:21" x14ac:dyDescent="0.3">
      <c r="I9035" s="199">
        <v>0</v>
      </c>
      <c r="J9035" s="199">
        <v>0</v>
      </c>
      <c r="K9035" s="199" t="e">
        <f ca="1"/>
        <v>#NAME?</v>
      </c>
      <c r="T9035" s="199">
        <v>0</v>
      </c>
      <c r="U9035" s="199">
        <v>0</v>
      </c>
    </row>
    <row r="9036" spans="9:21" x14ac:dyDescent="0.3">
      <c r="I9036" s="199">
        <v>0</v>
      </c>
      <c r="J9036" s="199">
        <v>0</v>
      </c>
      <c r="K9036" s="199" t="e">
        <f ca="1"/>
        <v>#NAME?</v>
      </c>
      <c r="T9036" s="199">
        <v>0</v>
      </c>
      <c r="U9036" s="199">
        <v>0</v>
      </c>
    </row>
    <row r="9037" spans="9:21" x14ac:dyDescent="0.3">
      <c r="I9037" s="199">
        <v>0</v>
      </c>
      <c r="J9037" s="199">
        <v>0</v>
      </c>
      <c r="K9037" s="199" t="e">
        <f ca="1"/>
        <v>#NAME?</v>
      </c>
      <c r="T9037" s="199">
        <v>0</v>
      </c>
      <c r="U9037" s="199">
        <v>0</v>
      </c>
    </row>
    <row r="9038" spans="9:21" x14ac:dyDescent="0.3">
      <c r="I9038" s="199">
        <v>0</v>
      </c>
      <c r="J9038" s="199">
        <v>0</v>
      </c>
      <c r="K9038" s="199" t="e">
        <f ca="1"/>
        <v>#NAME?</v>
      </c>
      <c r="T9038" s="199">
        <v>0</v>
      </c>
      <c r="U9038" s="199">
        <v>0</v>
      </c>
    </row>
    <row r="9039" spans="9:21" x14ac:dyDescent="0.3">
      <c r="I9039" s="199">
        <v>0</v>
      </c>
      <c r="J9039" s="199">
        <v>0</v>
      </c>
      <c r="K9039" s="199" t="e">
        <f ca="1"/>
        <v>#NAME?</v>
      </c>
      <c r="T9039" s="199">
        <v>0</v>
      </c>
      <c r="U9039" s="199">
        <v>0</v>
      </c>
    </row>
    <row r="9040" spans="9:21" x14ac:dyDescent="0.3">
      <c r="I9040" s="199">
        <v>0</v>
      </c>
      <c r="J9040" s="199">
        <v>0</v>
      </c>
      <c r="K9040" s="199" t="e">
        <f ca="1"/>
        <v>#NAME?</v>
      </c>
      <c r="T9040" s="199">
        <v>0</v>
      </c>
      <c r="U9040" s="199">
        <v>0</v>
      </c>
    </row>
    <row r="9041" spans="9:21" x14ac:dyDescent="0.3">
      <c r="I9041" s="199">
        <v>0</v>
      </c>
      <c r="J9041" s="199">
        <v>0</v>
      </c>
      <c r="K9041" s="199" t="e">
        <f ca="1"/>
        <v>#NAME?</v>
      </c>
      <c r="T9041" s="199">
        <v>0</v>
      </c>
      <c r="U9041" s="199">
        <v>0</v>
      </c>
    </row>
    <row r="9042" spans="9:21" x14ac:dyDescent="0.3">
      <c r="I9042" s="199">
        <v>0</v>
      </c>
      <c r="J9042" s="199">
        <v>0</v>
      </c>
      <c r="K9042" s="199" t="e">
        <f ca="1"/>
        <v>#NAME?</v>
      </c>
      <c r="T9042" s="199">
        <v>0</v>
      </c>
      <c r="U9042" s="199">
        <v>0</v>
      </c>
    </row>
    <row r="9043" spans="9:21" x14ac:dyDescent="0.3">
      <c r="I9043" s="199">
        <v>0</v>
      </c>
      <c r="J9043" s="199">
        <v>0</v>
      </c>
      <c r="K9043" s="199" t="e">
        <f ca="1"/>
        <v>#NAME?</v>
      </c>
      <c r="T9043" s="199">
        <v>0</v>
      </c>
      <c r="U9043" s="199">
        <v>0</v>
      </c>
    </row>
    <row r="9044" spans="9:21" x14ac:dyDescent="0.3">
      <c r="I9044" s="199">
        <v>0</v>
      </c>
      <c r="J9044" s="199">
        <v>0</v>
      </c>
      <c r="K9044" s="199" t="e">
        <f ca="1"/>
        <v>#NAME?</v>
      </c>
      <c r="T9044" s="199">
        <v>0</v>
      </c>
      <c r="U9044" s="199">
        <v>0</v>
      </c>
    </row>
    <row r="9045" spans="9:21" x14ac:dyDescent="0.3">
      <c r="I9045" s="199">
        <v>0</v>
      </c>
      <c r="J9045" s="199">
        <v>0</v>
      </c>
      <c r="K9045" s="199" t="e">
        <f ca="1"/>
        <v>#NAME?</v>
      </c>
      <c r="T9045" s="199">
        <v>0</v>
      </c>
      <c r="U9045" s="199">
        <v>0</v>
      </c>
    </row>
    <row r="9046" spans="9:21" x14ac:dyDescent="0.3">
      <c r="I9046" s="199">
        <v>0</v>
      </c>
      <c r="J9046" s="199">
        <v>0</v>
      </c>
      <c r="K9046" s="199" t="e">
        <f ca="1"/>
        <v>#NAME?</v>
      </c>
      <c r="T9046" s="199">
        <v>0</v>
      </c>
      <c r="U9046" s="199">
        <v>0</v>
      </c>
    </row>
    <row r="9047" spans="9:21" x14ac:dyDescent="0.3">
      <c r="I9047" s="199">
        <v>0</v>
      </c>
      <c r="J9047" s="199">
        <v>0</v>
      </c>
      <c r="K9047" s="199" t="e">
        <f ca="1"/>
        <v>#NAME?</v>
      </c>
      <c r="T9047" s="199">
        <v>0</v>
      </c>
      <c r="U9047" s="199">
        <v>0</v>
      </c>
    </row>
    <row r="9048" spans="9:21" x14ac:dyDescent="0.3">
      <c r="I9048" s="199">
        <v>0</v>
      </c>
      <c r="J9048" s="199">
        <v>0</v>
      </c>
      <c r="K9048" s="199" t="e">
        <f ca="1"/>
        <v>#NAME?</v>
      </c>
      <c r="T9048" s="199">
        <v>0</v>
      </c>
      <c r="U9048" s="199">
        <v>0</v>
      </c>
    </row>
    <row r="9049" spans="9:21" x14ac:dyDescent="0.3">
      <c r="I9049" s="199">
        <v>0</v>
      </c>
      <c r="J9049" s="199">
        <v>0</v>
      </c>
      <c r="K9049" s="199" t="e">
        <f ca="1"/>
        <v>#NAME?</v>
      </c>
      <c r="T9049" s="199">
        <v>0</v>
      </c>
      <c r="U9049" s="199">
        <v>0</v>
      </c>
    </row>
    <row r="9050" spans="9:21" x14ac:dyDescent="0.3">
      <c r="I9050" s="199">
        <v>0</v>
      </c>
      <c r="J9050" s="199">
        <v>0</v>
      </c>
      <c r="K9050" s="199" t="e">
        <f ca="1"/>
        <v>#NAME?</v>
      </c>
      <c r="T9050" s="199">
        <v>0</v>
      </c>
      <c r="U9050" s="199">
        <v>0</v>
      </c>
    </row>
    <row r="9051" spans="9:21" x14ac:dyDescent="0.3">
      <c r="I9051" s="199">
        <v>0</v>
      </c>
      <c r="J9051" s="199">
        <v>0</v>
      </c>
      <c r="K9051" s="199" t="e">
        <f ca="1"/>
        <v>#NAME?</v>
      </c>
      <c r="T9051" s="199">
        <v>0</v>
      </c>
      <c r="U9051" s="199">
        <v>0</v>
      </c>
    </row>
    <row r="9052" spans="9:21" x14ac:dyDescent="0.3">
      <c r="I9052" s="199">
        <v>0</v>
      </c>
      <c r="J9052" s="199">
        <v>0</v>
      </c>
      <c r="K9052" s="199" t="e">
        <f ca="1"/>
        <v>#NAME?</v>
      </c>
      <c r="T9052" s="199">
        <v>0</v>
      </c>
      <c r="U9052" s="199">
        <v>0</v>
      </c>
    </row>
    <row r="9053" spans="9:21" x14ac:dyDescent="0.3">
      <c r="I9053" s="199">
        <v>260782.97313060003</v>
      </c>
      <c r="J9053" s="199">
        <v>0</v>
      </c>
      <c r="K9053" s="199" t="e">
        <f ca="1"/>
        <v>#NAME?</v>
      </c>
      <c r="T9053" s="199">
        <v>260782.97313060003</v>
      </c>
      <c r="U9053" s="199">
        <v>0</v>
      </c>
    </row>
    <row r="9054" spans="9:21" x14ac:dyDescent="0.3">
      <c r="I9054" s="199">
        <v>0</v>
      </c>
      <c r="J9054" s="199">
        <v>0</v>
      </c>
      <c r="K9054" s="199" t="e">
        <f ca="1"/>
        <v>#NAME?</v>
      </c>
      <c r="T9054" s="199">
        <v>0</v>
      </c>
      <c r="U9054" s="199">
        <v>0</v>
      </c>
    </row>
    <row r="9055" spans="9:21" x14ac:dyDescent="0.3">
      <c r="I9055" s="199">
        <v>0</v>
      </c>
      <c r="J9055" s="199">
        <v>0</v>
      </c>
      <c r="K9055" s="199" t="e">
        <f ca="1"/>
        <v>#NAME?</v>
      </c>
      <c r="T9055" s="199">
        <v>0</v>
      </c>
      <c r="U9055" s="199">
        <v>0</v>
      </c>
    </row>
    <row r="9056" spans="9:21" x14ac:dyDescent="0.3">
      <c r="I9056" s="199">
        <v>0</v>
      </c>
      <c r="J9056" s="199">
        <v>0</v>
      </c>
      <c r="K9056" s="199" t="e">
        <f ca="1"/>
        <v>#NAME?</v>
      </c>
      <c r="T9056" s="199">
        <v>0</v>
      </c>
      <c r="U9056" s="199">
        <v>0</v>
      </c>
    </row>
    <row r="9057" spans="9:21" x14ac:dyDescent="0.3">
      <c r="I9057" s="199">
        <v>0</v>
      </c>
      <c r="J9057" s="199">
        <v>0</v>
      </c>
      <c r="K9057" s="199" t="e">
        <f ca="1"/>
        <v>#NAME?</v>
      </c>
      <c r="T9057" s="199">
        <v>0</v>
      </c>
      <c r="U9057" s="199">
        <v>0</v>
      </c>
    </row>
    <row r="9058" spans="9:21" x14ac:dyDescent="0.3">
      <c r="I9058" s="199">
        <v>0</v>
      </c>
      <c r="J9058" s="199">
        <v>0</v>
      </c>
      <c r="K9058" s="199" t="e">
        <f ca="1"/>
        <v>#NAME?</v>
      </c>
      <c r="T9058" s="199">
        <v>0</v>
      </c>
      <c r="U9058" s="199">
        <v>0</v>
      </c>
    </row>
    <row r="9059" spans="9:21" x14ac:dyDescent="0.3">
      <c r="I9059" s="199">
        <v>0</v>
      </c>
      <c r="J9059" s="199">
        <v>0</v>
      </c>
      <c r="K9059" s="199" t="e">
        <f ca="1"/>
        <v>#NAME?</v>
      </c>
      <c r="T9059" s="199">
        <v>0</v>
      </c>
      <c r="U9059" s="199">
        <v>0</v>
      </c>
    </row>
    <row r="9060" spans="9:21" x14ac:dyDescent="0.3">
      <c r="I9060" s="199">
        <v>0</v>
      </c>
      <c r="J9060" s="199">
        <v>0</v>
      </c>
      <c r="K9060" s="199" t="e">
        <f ca="1"/>
        <v>#NAME?</v>
      </c>
      <c r="T9060" s="199">
        <v>0</v>
      </c>
      <c r="U9060" s="199">
        <v>0</v>
      </c>
    </row>
    <row r="9061" spans="9:21" x14ac:dyDescent="0.3">
      <c r="I9061" s="199">
        <v>0</v>
      </c>
      <c r="J9061" s="199">
        <v>0</v>
      </c>
      <c r="K9061" s="199" t="e">
        <f ca="1"/>
        <v>#NAME?</v>
      </c>
      <c r="T9061" s="199">
        <v>0</v>
      </c>
      <c r="U9061" s="199">
        <v>0</v>
      </c>
    </row>
    <row r="9062" spans="9:21" x14ac:dyDescent="0.3">
      <c r="I9062" s="199">
        <v>0</v>
      </c>
      <c r="J9062" s="199">
        <v>0</v>
      </c>
      <c r="K9062" s="199" t="e">
        <f ca="1"/>
        <v>#NAME?</v>
      </c>
      <c r="T9062" s="199">
        <v>0</v>
      </c>
      <c r="U9062" s="199">
        <v>0</v>
      </c>
    </row>
    <row r="9063" spans="9:21" x14ac:dyDescent="0.3">
      <c r="I9063" s="199">
        <v>0</v>
      </c>
      <c r="J9063" s="199">
        <v>0</v>
      </c>
      <c r="K9063" s="199" t="e">
        <f ca="1"/>
        <v>#NAME?</v>
      </c>
      <c r="T9063" s="199">
        <v>0</v>
      </c>
      <c r="U9063" s="199">
        <v>0</v>
      </c>
    </row>
    <row r="9064" spans="9:21" x14ac:dyDescent="0.3">
      <c r="I9064" s="199">
        <v>0</v>
      </c>
      <c r="J9064" s="199">
        <v>0</v>
      </c>
      <c r="K9064" s="199" t="e">
        <f ca="1"/>
        <v>#NAME?</v>
      </c>
      <c r="T9064" s="199">
        <v>0</v>
      </c>
      <c r="U9064" s="199">
        <v>0</v>
      </c>
    </row>
    <row r="9065" spans="9:21" x14ac:dyDescent="0.3">
      <c r="I9065" s="199">
        <v>0</v>
      </c>
      <c r="J9065" s="199">
        <v>0</v>
      </c>
      <c r="K9065" s="199" t="e">
        <f ca="1"/>
        <v>#NAME?</v>
      </c>
      <c r="T9065" s="199">
        <v>0</v>
      </c>
      <c r="U9065" s="199">
        <v>0</v>
      </c>
    </row>
    <row r="9066" spans="9:21" x14ac:dyDescent="0.3">
      <c r="I9066" s="199">
        <v>0</v>
      </c>
      <c r="J9066" s="199">
        <v>0</v>
      </c>
      <c r="K9066" s="199" t="e">
        <f ca="1"/>
        <v>#NAME?</v>
      </c>
      <c r="T9066" s="199">
        <v>0</v>
      </c>
      <c r="U9066" s="199">
        <v>0</v>
      </c>
    </row>
    <row r="9067" spans="9:21" x14ac:dyDescent="0.3">
      <c r="I9067" s="199">
        <v>0</v>
      </c>
      <c r="J9067" s="199">
        <v>0</v>
      </c>
      <c r="K9067" s="199" t="e">
        <f ca="1"/>
        <v>#NAME?</v>
      </c>
      <c r="T9067" s="199">
        <v>0</v>
      </c>
      <c r="U9067" s="199">
        <v>0</v>
      </c>
    </row>
    <row r="9068" spans="9:21" x14ac:dyDescent="0.3">
      <c r="I9068" s="199">
        <v>0</v>
      </c>
      <c r="J9068" s="199">
        <v>0</v>
      </c>
      <c r="K9068" s="199" t="e">
        <f ca="1"/>
        <v>#NAME?</v>
      </c>
      <c r="T9068" s="199">
        <v>0</v>
      </c>
      <c r="U9068" s="199">
        <v>0</v>
      </c>
    </row>
    <row r="9069" spans="9:21" x14ac:dyDescent="0.3">
      <c r="I9069" s="199">
        <v>0</v>
      </c>
      <c r="J9069" s="199">
        <v>0</v>
      </c>
      <c r="K9069" s="199" t="e">
        <f ca="1"/>
        <v>#NAME?</v>
      </c>
      <c r="T9069" s="199">
        <v>0</v>
      </c>
      <c r="U9069" s="199">
        <v>0</v>
      </c>
    </row>
    <row r="9070" spans="9:21" x14ac:dyDescent="0.3">
      <c r="I9070" s="199">
        <v>0</v>
      </c>
      <c r="J9070" s="199">
        <v>0</v>
      </c>
      <c r="K9070" s="199" t="e">
        <f ca="1"/>
        <v>#NAME?</v>
      </c>
      <c r="T9070" s="199">
        <v>0</v>
      </c>
      <c r="U9070" s="199">
        <v>15968.071254130084</v>
      </c>
    </row>
    <row r="9071" spans="9:21" x14ac:dyDescent="0.3">
      <c r="I9071" s="199">
        <v>0</v>
      </c>
      <c r="J9071" s="199">
        <v>0</v>
      </c>
      <c r="K9071" s="199" t="e">
        <f ca="1"/>
        <v>#NAME?</v>
      </c>
      <c r="T9071" s="199">
        <v>0</v>
      </c>
      <c r="U9071" s="199">
        <v>0</v>
      </c>
    </row>
    <row r="9072" spans="9:21" x14ac:dyDescent="0.3">
      <c r="I9072" s="199">
        <v>0</v>
      </c>
      <c r="J9072" s="199">
        <v>0</v>
      </c>
      <c r="K9072" s="199" t="e">
        <f ca="1"/>
        <v>#NAME?</v>
      </c>
      <c r="T9072" s="199">
        <v>0</v>
      </c>
      <c r="U9072" s="199">
        <v>0</v>
      </c>
    </row>
    <row r="9073" spans="9:21" x14ac:dyDescent="0.3">
      <c r="I9073" s="199">
        <v>0</v>
      </c>
      <c r="J9073" s="199">
        <v>0</v>
      </c>
      <c r="K9073" s="199" t="e">
        <f ca="1"/>
        <v>#NAME?</v>
      </c>
      <c r="T9073" s="199">
        <v>0</v>
      </c>
      <c r="U9073" s="199">
        <v>0</v>
      </c>
    </row>
    <row r="9074" spans="9:21" x14ac:dyDescent="0.3">
      <c r="I9074" s="199">
        <v>0</v>
      </c>
      <c r="J9074" s="199">
        <v>0</v>
      </c>
      <c r="K9074" s="199" t="e">
        <f ca="1"/>
        <v>#NAME?</v>
      </c>
      <c r="T9074" s="199">
        <v>0</v>
      </c>
      <c r="U9074" s="199">
        <v>0</v>
      </c>
    </row>
    <row r="9075" spans="9:21" x14ac:dyDescent="0.3">
      <c r="I9075" s="199">
        <v>0</v>
      </c>
      <c r="J9075" s="199">
        <v>0</v>
      </c>
      <c r="K9075" s="199" t="e">
        <f ca="1"/>
        <v>#NAME?</v>
      </c>
      <c r="T9075" s="199">
        <v>0</v>
      </c>
      <c r="U9075" s="199">
        <v>0</v>
      </c>
    </row>
    <row r="9076" spans="9:21" x14ac:dyDescent="0.3">
      <c r="I9076" s="199">
        <v>124736.13077403168</v>
      </c>
      <c r="J9076" s="199">
        <v>0</v>
      </c>
      <c r="K9076" s="199" t="e">
        <f ca="1"/>
        <v>#NAME?</v>
      </c>
      <c r="T9076" s="199">
        <v>124736.13077403168</v>
      </c>
      <c r="U9076" s="199">
        <v>0</v>
      </c>
    </row>
    <row r="9077" spans="9:21" x14ac:dyDescent="0.3">
      <c r="I9077" s="199">
        <v>0</v>
      </c>
      <c r="J9077" s="199">
        <v>0</v>
      </c>
      <c r="K9077" s="199" t="e">
        <f ca="1"/>
        <v>#NAME?</v>
      </c>
      <c r="T9077" s="199">
        <v>0</v>
      </c>
      <c r="U9077" s="199">
        <v>0</v>
      </c>
    </row>
    <row r="9078" spans="9:21" x14ac:dyDescent="0.3">
      <c r="I9078" s="199">
        <v>0</v>
      </c>
      <c r="J9078" s="199">
        <v>0</v>
      </c>
      <c r="K9078" s="199" t="e">
        <f ca="1"/>
        <v>#NAME?</v>
      </c>
      <c r="T9078" s="199">
        <v>0</v>
      </c>
      <c r="U9078" s="199">
        <v>0</v>
      </c>
    </row>
    <row r="9079" spans="9:21" x14ac:dyDescent="0.3">
      <c r="I9079" s="199">
        <v>0</v>
      </c>
      <c r="J9079" s="199">
        <v>0</v>
      </c>
      <c r="K9079" s="199" t="e">
        <f ca="1"/>
        <v>#NAME?</v>
      </c>
      <c r="T9079" s="199">
        <v>0</v>
      </c>
      <c r="U9079" s="199">
        <v>0</v>
      </c>
    </row>
    <row r="9080" spans="9:21" x14ac:dyDescent="0.3">
      <c r="I9080" s="199">
        <v>0</v>
      </c>
      <c r="J9080" s="199">
        <v>0</v>
      </c>
      <c r="K9080" s="199" t="e">
        <f ca="1"/>
        <v>#NAME?</v>
      </c>
      <c r="T9080" s="199">
        <v>0</v>
      </c>
      <c r="U9080" s="199">
        <v>0</v>
      </c>
    </row>
    <row r="9081" spans="9:21" x14ac:dyDescent="0.3">
      <c r="I9081" s="199">
        <v>0</v>
      </c>
      <c r="J9081" s="199">
        <v>0</v>
      </c>
      <c r="K9081" s="199" t="e">
        <f ca="1"/>
        <v>#NAME?</v>
      </c>
      <c r="T9081" s="199">
        <v>0</v>
      </c>
      <c r="U9081" s="199">
        <v>0</v>
      </c>
    </row>
    <row r="9082" spans="9:21" x14ac:dyDescent="0.3">
      <c r="I9082" s="199">
        <v>0</v>
      </c>
      <c r="J9082" s="199">
        <v>0</v>
      </c>
      <c r="K9082" s="199" t="e">
        <f ca="1"/>
        <v>#NAME?</v>
      </c>
      <c r="T9082" s="199">
        <v>0</v>
      </c>
      <c r="U9082" s="199">
        <v>0</v>
      </c>
    </row>
    <row r="9083" spans="9:21" x14ac:dyDescent="0.3">
      <c r="I9083" s="199">
        <v>0</v>
      </c>
      <c r="J9083" s="199">
        <v>0</v>
      </c>
      <c r="K9083" s="199" t="e">
        <f ca="1"/>
        <v>#NAME?</v>
      </c>
      <c r="T9083" s="199">
        <v>0</v>
      </c>
      <c r="U9083" s="199">
        <v>0</v>
      </c>
    </row>
    <row r="9084" spans="9:21" x14ac:dyDescent="0.3">
      <c r="I9084" s="199">
        <v>0</v>
      </c>
      <c r="J9084" s="199">
        <v>0</v>
      </c>
      <c r="K9084" s="199" t="e">
        <f ca="1"/>
        <v>#NAME?</v>
      </c>
      <c r="T9084" s="199">
        <v>0</v>
      </c>
      <c r="U9084" s="199">
        <v>0</v>
      </c>
    </row>
    <row r="9085" spans="9:21" x14ac:dyDescent="0.3">
      <c r="I9085" s="199">
        <v>0</v>
      </c>
      <c r="J9085" s="199">
        <v>0</v>
      </c>
      <c r="K9085" s="199" t="e">
        <f ca="1"/>
        <v>#NAME?</v>
      </c>
      <c r="T9085" s="199">
        <v>0</v>
      </c>
      <c r="U9085" s="199">
        <v>1277594.4584560655</v>
      </c>
    </row>
    <row r="9086" spans="9:21" x14ac:dyDescent="0.3">
      <c r="I9086" s="199">
        <v>0</v>
      </c>
      <c r="J9086" s="199">
        <v>0</v>
      </c>
      <c r="K9086" s="199" t="e">
        <f ca="1"/>
        <v>#NAME?</v>
      </c>
      <c r="T9086" s="199">
        <v>0</v>
      </c>
      <c r="U9086" s="199">
        <v>0</v>
      </c>
    </row>
    <row r="9087" spans="9:21" x14ac:dyDescent="0.3">
      <c r="I9087" s="199">
        <v>0</v>
      </c>
      <c r="J9087" s="199">
        <v>0</v>
      </c>
      <c r="K9087" s="199" t="e">
        <f ca="1"/>
        <v>#NAME?</v>
      </c>
      <c r="T9087" s="199">
        <v>0</v>
      </c>
      <c r="U9087" s="199">
        <v>0</v>
      </c>
    </row>
    <row r="9088" spans="9:21" x14ac:dyDescent="0.3">
      <c r="I9088" s="199">
        <v>0</v>
      </c>
      <c r="J9088" s="199">
        <v>0</v>
      </c>
      <c r="K9088" s="199" t="e">
        <f ca="1"/>
        <v>#NAME?</v>
      </c>
      <c r="T9088" s="199">
        <v>0</v>
      </c>
      <c r="U9088" s="199">
        <v>0</v>
      </c>
    </row>
    <row r="9089" spans="9:21" x14ac:dyDescent="0.3">
      <c r="I9089" s="199">
        <v>0</v>
      </c>
      <c r="J9089" s="199">
        <v>0</v>
      </c>
      <c r="K9089" s="199" t="e">
        <f ca="1"/>
        <v>#NAME?</v>
      </c>
      <c r="T9089" s="199">
        <v>0</v>
      </c>
      <c r="U9089" s="199">
        <v>0</v>
      </c>
    </row>
    <row r="9090" spans="9:21" x14ac:dyDescent="0.3">
      <c r="I9090" s="199">
        <v>0</v>
      </c>
      <c r="J9090" s="199">
        <v>0</v>
      </c>
      <c r="K9090" s="199" t="e">
        <f ca="1"/>
        <v>#NAME?</v>
      </c>
      <c r="T9090" s="199">
        <v>0</v>
      </c>
      <c r="U9090" s="199">
        <v>0</v>
      </c>
    </row>
    <row r="9091" spans="9:21" x14ac:dyDescent="0.3">
      <c r="I9091" s="199">
        <v>0</v>
      </c>
      <c r="J9091" s="199">
        <v>0</v>
      </c>
      <c r="K9091" s="199" t="e">
        <f ca="1"/>
        <v>#NAME?</v>
      </c>
      <c r="T9091" s="199">
        <v>0</v>
      </c>
      <c r="U9091" s="199">
        <v>0</v>
      </c>
    </row>
    <row r="9092" spans="9:21" x14ac:dyDescent="0.3">
      <c r="I9092" s="199">
        <v>0</v>
      </c>
      <c r="J9092" s="199">
        <v>0</v>
      </c>
      <c r="K9092" s="199" t="e">
        <f ca="1"/>
        <v>#NAME?</v>
      </c>
      <c r="T9092" s="199">
        <v>0</v>
      </c>
      <c r="U9092" s="199">
        <v>0</v>
      </c>
    </row>
    <row r="9093" spans="9:21" x14ac:dyDescent="0.3">
      <c r="I9093" s="199">
        <v>0</v>
      </c>
      <c r="J9093" s="199">
        <v>0</v>
      </c>
      <c r="K9093" s="199" t="e">
        <f ca="1"/>
        <v>#NAME?</v>
      </c>
      <c r="T9093" s="199">
        <v>0</v>
      </c>
      <c r="U9093" s="199">
        <v>0</v>
      </c>
    </row>
    <row r="9094" spans="9:21" x14ac:dyDescent="0.3">
      <c r="I9094" s="199">
        <v>0</v>
      </c>
      <c r="J9094" s="199">
        <v>0</v>
      </c>
      <c r="K9094" s="199" t="e">
        <f ca="1"/>
        <v>#NAME?</v>
      </c>
      <c r="T9094" s="199">
        <v>0</v>
      </c>
      <c r="U9094" s="199">
        <v>0</v>
      </c>
    </row>
    <row r="9095" spans="9:21" x14ac:dyDescent="0.3">
      <c r="I9095" s="199">
        <v>0</v>
      </c>
      <c r="J9095" s="199">
        <v>0</v>
      </c>
      <c r="K9095" s="199" t="e">
        <f ca="1"/>
        <v>#NAME?</v>
      </c>
      <c r="T9095" s="199">
        <v>0</v>
      </c>
      <c r="U9095" s="199">
        <v>0</v>
      </c>
    </row>
    <row r="9096" spans="9:21" x14ac:dyDescent="0.3">
      <c r="I9096" s="199">
        <v>0</v>
      </c>
      <c r="J9096" s="199">
        <v>0</v>
      </c>
      <c r="K9096" s="199" t="e">
        <f ca="1"/>
        <v>#NAME?</v>
      </c>
      <c r="T9096" s="199">
        <v>0</v>
      </c>
      <c r="U9096" s="199">
        <v>0</v>
      </c>
    </row>
    <row r="9097" spans="9:21" x14ac:dyDescent="0.3">
      <c r="I9097" s="199">
        <v>0</v>
      </c>
      <c r="J9097" s="199">
        <v>0</v>
      </c>
      <c r="K9097" s="199" t="e">
        <f ca="1"/>
        <v>#NAME?</v>
      </c>
      <c r="T9097" s="199">
        <v>0</v>
      </c>
      <c r="U9097" s="199">
        <v>0</v>
      </c>
    </row>
    <row r="9098" spans="9:21" x14ac:dyDescent="0.3">
      <c r="I9098" s="199">
        <v>0</v>
      </c>
      <c r="J9098" s="199">
        <v>0</v>
      </c>
      <c r="K9098" s="199" t="e">
        <f ca="1"/>
        <v>#NAME?</v>
      </c>
      <c r="T9098" s="199">
        <v>0</v>
      </c>
      <c r="U9098" s="199">
        <v>0</v>
      </c>
    </row>
    <row r="9099" spans="9:21" x14ac:dyDescent="0.3">
      <c r="I9099" s="199">
        <v>0</v>
      </c>
      <c r="J9099" s="199">
        <v>0</v>
      </c>
      <c r="K9099" s="199" t="e">
        <f ca="1"/>
        <v>#NAME?</v>
      </c>
      <c r="T9099" s="199">
        <v>0</v>
      </c>
      <c r="U9099" s="199">
        <v>0</v>
      </c>
    </row>
    <row r="9100" spans="9:21" x14ac:dyDescent="0.3">
      <c r="I9100" s="199">
        <v>0</v>
      </c>
      <c r="J9100" s="199">
        <v>0</v>
      </c>
      <c r="K9100" s="199" t="e">
        <f ca="1"/>
        <v>#NAME?</v>
      </c>
      <c r="T9100" s="199">
        <v>0</v>
      </c>
      <c r="U9100" s="199">
        <v>0</v>
      </c>
    </row>
    <row r="9101" spans="9:21" x14ac:dyDescent="0.3">
      <c r="I9101" s="199">
        <v>0</v>
      </c>
      <c r="J9101" s="199">
        <v>0</v>
      </c>
      <c r="K9101" s="199" t="e">
        <f ca="1"/>
        <v>#NAME?</v>
      </c>
      <c r="T9101" s="199">
        <v>0</v>
      </c>
      <c r="U9101" s="199">
        <v>0</v>
      </c>
    </row>
    <row r="9102" spans="9:21" x14ac:dyDescent="0.3">
      <c r="I9102" s="199">
        <v>0</v>
      </c>
      <c r="J9102" s="199">
        <v>0</v>
      </c>
      <c r="K9102" s="199" t="e">
        <f ca="1"/>
        <v>#NAME?</v>
      </c>
      <c r="T9102" s="199">
        <v>0</v>
      </c>
      <c r="U9102" s="199">
        <v>0</v>
      </c>
    </row>
    <row r="9103" spans="9:21" x14ac:dyDescent="0.3">
      <c r="I9103" s="199">
        <v>0</v>
      </c>
      <c r="J9103" s="199">
        <v>0</v>
      </c>
      <c r="K9103" s="199" t="e">
        <f ca="1"/>
        <v>#NAME?</v>
      </c>
      <c r="T9103" s="199">
        <v>0</v>
      </c>
      <c r="U9103" s="199">
        <v>0</v>
      </c>
    </row>
    <row r="9104" spans="9:21" x14ac:dyDescent="0.3">
      <c r="I9104" s="199">
        <v>0</v>
      </c>
      <c r="J9104" s="199">
        <v>0</v>
      </c>
      <c r="K9104" s="199" t="e">
        <f ca="1"/>
        <v>#NAME?</v>
      </c>
      <c r="T9104" s="199">
        <v>0</v>
      </c>
      <c r="U9104" s="199">
        <v>0</v>
      </c>
    </row>
    <row r="9105" spans="9:21" x14ac:dyDescent="0.3">
      <c r="I9105" s="199">
        <v>0</v>
      </c>
      <c r="J9105" s="199">
        <v>0</v>
      </c>
      <c r="K9105" s="199" t="e">
        <f ca="1"/>
        <v>#NAME?</v>
      </c>
      <c r="T9105" s="199">
        <v>0</v>
      </c>
      <c r="U9105" s="199">
        <v>0</v>
      </c>
    </row>
    <row r="9106" spans="9:21" x14ac:dyDescent="0.3">
      <c r="I9106" s="199">
        <v>0</v>
      </c>
      <c r="J9106" s="199">
        <v>0</v>
      </c>
      <c r="K9106" s="199" t="e">
        <f ca="1"/>
        <v>#NAME?</v>
      </c>
      <c r="T9106" s="199">
        <v>0</v>
      </c>
      <c r="U9106" s="199">
        <v>0</v>
      </c>
    </row>
    <row r="9107" spans="9:21" x14ac:dyDescent="0.3">
      <c r="I9107" s="199">
        <v>0</v>
      </c>
      <c r="J9107" s="199">
        <v>0</v>
      </c>
      <c r="K9107" s="199" t="e">
        <f ca="1"/>
        <v>#NAME?</v>
      </c>
      <c r="T9107" s="199">
        <v>0</v>
      </c>
      <c r="U9107" s="199">
        <v>0</v>
      </c>
    </row>
    <row r="9108" spans="9:21" x14ac:dyDescent="0.3">
      <c r="I9108" s="199">
        <v>0</v>
      </c>
      <c r="J9108" s="199">
        <v>0</v>
      </c>
      <c r="K9108" s="199" t="e">
        <f ca="1"/>
        <v>#NAME?</v>
      </c>
      <c r="T9108" s="199">
        <v>0</v>
      </c>
      <c r="U9108" s="199">
        <v>0</v>
      </c>
    </row>
    <row r="9109" spans="9:21" x14ac:dyDescent="0.3">
      <c r="I9109" s="199">
        <v>0</v>
      </c>
      <c r="J9109" s="199">
        <v>0</v>
      </c>
      <c r="K9109" s="199" t="e">
        <f ca="1"/>
        <v>#NAME?</v>
      </c>
      <c r="T9109" s="199">
        <v>0</v>
      </c>
      <c r="U9109" s="199">
        <v>0</v>
      </c>
    </row>
    <row r="9110" spans="9:21" x14ac:dyDescent="0.3">
      <c r="I9110" s="199">
        <v>0</v>
      </c>
      <c r="J9110" s="199">
        <v>0</v>
      </c>
      <c r="K9110" s="199" t="e">
        <f ca="1"/>
        <v>#NAME?</v>
      </c>
      <c r="T9110" s="199">
        <v>0</v>
      </c>
      <c r="U9110" s="199">
        <v>0</v>
      </c>
    </row>
    <row r="9111" spans="9:21" x14ac:dyDescent="0.3">
      <c r="I9111" s="199">
        <v>0</v>
      </c>
      <c r="J9111" s="199">
        <v>0</v>
      </c>
      <c r="K9111" s="199" t="e">
        <f ca="1"/>
        <v>#NAME?</v>
      </c>
      <c r="T9111" s="199">
        <v>0</v>
      </c>
      <c r="U9111" s="199">
        <v>0</v>
      </c>
    </row>
    <row r="9112" spans="9:21" x14ac:dyDescent="0.3">
      <c r="I9112" s="199">
        <v>0</v>
      </c>
      <c r="J9112" s="199">
        <v>0</v>
      </c>
      <c r="K9112" s="199" t="e">
        <f ca="1"/>
        <v>#NAME?</v>
      </c>
      <c r="T9112" s="199">
        <v>0</v>
      </c>
      <c r="U9112" s="199">
        <v>0</v>
      </c>
    </row>
    <row r="9113" spans="9:21" x14ac:dyDescent="0.3">
      <c r="I9113" s="199">
        <v>0</v>
      </c>
      <c r="J9113" s="199">
        <v>0</v>
      </c>
      <c r="K9113" s="199" t="e">
        <f ca="1"/>
        <v>#NAME?</v>
      </c>
      <c r="T9113" s="199">
        <v>0</v>
      </c>
      <c r="U9113" s="199">
        <v>0</v>
      </c>
    </row>
    <row r="9114" spans="9:21" x14ac:dyDescent="0.3">
      <c r="I9114" s="199">
        <v>0</v>
      </c>
      <c r="J9114" s="199">
        <v>0</v>
      </c>
      <c r="K9114" s="199" t="e">
        <f ca="1"/>
        <v>#NAME?</v>
      </c>
      <c r="T9114" s="199">
        <v>0</v>
      </c>
      <c r="U9114" s="199">
        <v>0</v>
      </c>
    </row>
    <row r="9115" spans="9:21" x14ac:dyDescent="0.3">
      <c r="I9115" s="199">
        <v>0</v>
      </c>
      <c r="J9115" s="199">
        <v>0</v>
      </c>
      <c r="K9115" s="199" t="e">
        <f ca="1"/>
        <v>#NAME?</v>
      </c>
      <c r="T9115" s="199">
        <v>0</v>
      </c>
      <c r="U9115" s="199">
        <v>0</v>
      </c>
    </row>
    <row r="9116" spans="9:21" x14ac:dyDescent="0.3">
      <c r="I9116" s="199">
        <v>0</v>
      </c>
      <c r="J9116" s="199">
        <v>0</v>
      </c>
      <c r="K9116" s="199" t="e">
        <f ca="1"/>
        <v>#NAME?</v>
      </c>
      <c r="T9116" s="199">
        <v>0</v>
      </c>
      <c r="U9116" s="199">
        <v>0</v>
      </c>
    </row>
    <row r="9117" spans="9:21" x14ac:dyDescent="0.3">
      <c r="I9117" s="199">
        <v>0</v>
      </c>
      <c r="J9117" s="199">
        <v>0</v>
      </c>
      <c r="K9117" s="199" t="e">
        <f ca="1"/>
        <v>#NAME?</v>
      </c>
      <c r="T9117" s="199">
        <v>0</v>
      </c>
      <c r="U9117" s="199">
        <v>0</v>
      </c>
    </row>
    <row r="9118" spans="9:21" x14ac:dyDescent="0.3">
      <c r="I9118" s="199">
        <v>0</v>
      </c>
      <c r="J9118" s="199">
        <v>0</v>
      </c>
      <c r="K9118" s="199" t="e">
        <f ca="1"/>
        <v>#NAME?</v>
      </c>
      <c r="T9118" s="199">
        <v>0</v>
      </c>
      <c r="U9118" s="199">
        <v>0</v>
      </c>
    </row>
    <row r="9119" spans="9:21" x14ac:dyDescent="0.3">
      <c r="I9119" s="199">
        <v>0</v>
      </c>
      <c r="J9119" s="199">
        <v>0</v>
      </c>
      <c r="K9119" s="199" t="e">
        <f ca="1"/>
        <v>#NAME?</v>
      </c>
      <c r="T9119" s="199">
        <v>0</v>
      </c>
      <c r="U9119" s="199">
        <v>0</v>
      </c>
    </row>
    <row r="9120" spans="9:21" x14ac:dyDescent="0.3">
      <c r="I9120" s="199">
        <v>0</v>
      </c>
      <c r="J9120" s="199">
        <v>0</v>
      </c>
      <c r="K9120" s="199" t="e">
        <f ca="1"/>
        <v>#NAME?</v>
      </c>
      <c r="T9120" s="199">
        <v>0</v>
      </c>
      <c r="U9120" s="199">
        <v>0</v>
      </c>
    </row>
    <row r="9121" spans="9:21" x14ac:dyDescent="0.3">
      <c r="I9121" s="199">
        <v>0</v>
      </c>
      <c r="J9121" s="199">
        <v>0</v>
      </c>
      <c r="K9121" s="199" t="e">
        <f ca="1"/>
        <v>#NAME?</v>
      </c>
      <c r="T9121" s="199">
        <v>0</v>
      </c>
      <c r="U9121" s="199">
        <v>0</v>
      </c>
    </row>
    <row r="9122" spans="9:21" x14ac:dyDescent="0.3">
      <c r="I9122" s="199">
        <v>0</v>
      </c>
      <c r="J9122" s="199">
        <v>0</v>
      </c>
      <c r="K9122" s="199" t="e">
        <f ca="1"/>
        <v>#NAME?</v>
      </c>
      <c r="T9122" s="199">
        <v>0</v>
      </c>
      <c r="U9122" s="199">
        <v>0</v>
      </c>
    </row>
    <row r="9123" spans="9:21" x14ac:dyDescent="0.3">
      <c r="I9123" s="199">
        <v>0</v>
      </c>
      <c r="J9123" s="199">
        <v>0</v>
      </c>
      <c r="K9123" s="199" t="e">
        <f ca="1"/>
        <v>#NAME?</v>
      </c>
      <c r="T9123" s="199">
        <v>0</v>
      </c>
      <c r="U9123" s="199">
        <v>0</v>
      </c>
    </row>
    <row r="9124" spans="9:21" x14ac:dyDescent="0.3">
      <c r="I9124" s="199">
        <v>0</v>
      </c>
      <c r="J9124" s="199">
        <v>0</v>
      </c>
      <c r="K9124" s="199" t="e">
        <f ca="1"/>
        <v>#NAME?</v>
      </c>
      <c r="T9124" s="199">
        <v>0</v>
      </c>
      <c r="U9124" s="199">
        <v>0</v>
      </c>
    </row>
    <row r="9125" spans="9:21" x14ac:dyDescent="0.3">
      <c r="I9125" s="199">
        <v>0</v>
      </c>
      <c r="J9125" s="199">
        <v>0</v>
      </c>
      <c r="K9125" s="199" t="e">
        <f ca="1"/>
        <v>#NAME?</v>
      </c>
      <c r="T9125" s="199">
        <v>0</v>
      </c>
      <c r="U9125" s="199">
        <v>0</v>
      </c>
    </row>
    <row r="9126" spans="9:21" x14ac:dyDescent="0.3">
      <c r="I9126" s="199">
        <v>0</v>
      </c>
      <c r="J9126" s="199">
        <v>0</v>
      </c>
      <c r="K9126" s="199" t="e">
        <f ca="1"/>
        <v>#NAME?</v>
      </c>
      <c r="T9126" s="199">
        <v>0</v>
      </c>
      <c r="U9126" s="199">
        <v>0</v>
      </c>
    </row>
    <row r="9127" spans="9:21" x14ac:dyDescent="0.3">
      <c r="I9127" s="199">
        <v>0</v>
      </c>
      <c r="J9127" s="199">
        <v>0</v>
      </c>
      <c r="K9127" s="199" t="e">
        <f ca="1"/>
        <v>#NAME?</v>
      </c>
      <c r="T9127" s="199">
        <v>0</v>
      </c>
      <c r="U9127" s="199">
        <v>0</v>
      </c>
    </row>
    <row r="9128" spans="9:21" x14ac:dyDescent="0.3">
      <c r="I9128" s="199">
        <v>0</v>
      </c>
      <c r="J9128" s="199">
        <v>0</v>
      </c>
      <c r="K9128" s="199" t="e">
        <f ca="1"/>
        <v>#NAME?</v>
      </c>
      <c r="T9128" s="199">
        <v>0</v>
      </c>
      <c r="U9128" s="199">
        <v>0</v>
      </c>
    </row>
    <row r="9129" spans="9:21" x14ac:dyDescent="0.3">
      <c r="I9129" s="199">
        <v>0</v>
      </c>
      <c r="J9129" s="199">
        <v>0</v>
      </c>
      <c r="K9129" s="199" t="e">
        <f ca="1"/>
        <v>#NAME?</v>
      </c>
      <c r="T9129" s="199">
        <v>0</v>
      </c>
      <c r="U9129" s="199">
        <v>0</v>
      </c>
    </row>
    <row r="9130" spans="9:21" x14ac:dyDescent="0.3">
      <c r="I9130" s="199">
        <v>0</v>
      </c>
      <c r="J9130" s="199">
        <v>0</v>
      </c>
      <c r="K9130" s="199" t="e">
        <f ca="1"/>
        <v>#NAME?</v>
      </c>
      <c r="T9130" s="199">
        <v>0</v>
      </c>
      <c r="U9130" s="199">
        <v>600000</v>
      </c>
    </row>
    <row r="9131" spans="9:21" x14ac:dyDescent="0.3">
      <c r="I9131" s="199">
        <v>0</v>
      </c>
      <c r="J9131" s="199">
        <v>0</v>
      </c>
      <c r="K9131" s="199" t="e">
        <f ca="1"/>
        <v>#NAME?</v>
      </c>
      <c r="T9131" s="199">
        <v>0</v>
      </c>
      <c r="U9131" s="199">
        <v>0</v>
      </c>
    </row>
    <row r="9132" spans="9:21" x14ac:dyDescent="0.3">
      <c r="I9132" s="199">
        <v>0</v>
      </c>
      <c r="J9132" s="199">
        <v>0</v>
      </c>
      <c r="K9132" s="199" t="e">
        <f ca="1"/>
        <v>#NAME?</v>
      </c>
      <c r="T9132" s="199">
        <v>0</v>
      </c>
      <c r="U9132" s="199">
        <v>0</v>
      </c>
    </row>
    <row r="9133" spans="9:21" x14ac:dyDescent="0.3">
      <c r="I9133" s="199">
        <v>0</v>
      </c>
      <c r="J9133" s="199">
        <v>0</v>
      </c>
      <c r="K9133" s="199" t="e">
        <f ca="1"/>
        <v>#NAME?</v>
      </c>
      <c r="T9133" s="199">
        <v>0</v>
      </c>
      <c r="U9133" s="199">
        <v>0</v>
      </c>
    </row>
    <row r="9134" spans="9:21" x14ac:dyDescent="0.3">
      <c r="I9134" s="199">
        <v>0</v>
      </c>
      <c r="J9134" s="199">
        <v>0</v>
      </c>
      <c r="K9134" s="199" t="e">
        <f ca="1"/>
        <v>#NAME?</v>
      </c>
      <c r="T9134" s="199">
        <v>0</v>
      </c>
      <c r="U9134" s="199">
        <v>0</v>
      </c>
    </row>
    <row r="9135" spans="9:21" x14ac:dyDescent="0.3">
      <c r="I9135" s="199">
        <v>0</v>
      </c>
      <c r="J9135" s="199">
        <v>0</v>
      </c>
      <c r="K9135" s="199" t="e">
        <f ca="1"/>
        <v>#NAME?</v>
      </c>
      <c r="T9135" s="199">
        <v>0</v>
      </c>
      <c r="U9135" s="199">
        <v>0</v>
      </c>
    </row>
    <row r="9136" spans="9:21" x14ac:dyDescent="0.3">
      <c r="I9136" s="199">
        <v>0</v>
      </c>
      <c r="J9136" s="199">
        <v>0</v>
      </c>
      <c r="K9136" s="199" t="e">
        <f ca="1"/>
        <v>#NAME?</v>
      </c>
      <c r="T9136" s="199">
        <v>0</v>
      </c>
      <c r="U9136" s="199">
        <v>0</v>
      </c>
    </row>
    <row r="9137" spans="9:21" x14ac:dyDescent="0.3">
      <c r="I9137" s="199">
        <v>0</v>
      </c>
      <c r="J9137" s="199">
        <v>0</v>
      </c>
      <c r="K9137" s="199" t="e">
        <f ca="1"/>
        <v>#NAME?</v>
      </c>
      <c r="T9137" s="199">
        <v>0</v>
      </c>
      <c r="U9137" s="199">
        <v>0</v>
      </c>
    </row>
    <row r="9138" spans="9:21" x14ac:dyDescent="0.3">
      <c r="I9138" s="199">
        <v>0</v>
      </c>
      <c r="J9138" s="199">
        <v>0</v>
      </c>
      <c r="K9138" s="199" t="e">
        <f ca="1"/>
        <v>#NAME?</v>
      </c>
      <c r="T9138" s="199">
        <v>0</v>
      </c>
      <c r="U9138" s="199">
        <v>27521.280068540858</v>
      </c>
    </row>
    <row r="9139" spans="9:21" x14ac:dyDescent="0.3">
      <c r="I9139" s="199">
        <v>0</v>
      </c>
      <c r="J9139" s="199">
        <v>0</v>
      </c>
      <c r="K9139" s="199" t="e">
        <f ca="1"/>
        <v>#NAME?</v>
      </c>
      <c r="T9139" s="199">
        <v>0</v>
      </c>
      <c r="U9139" s="199">
        <v>0</v>
      </c>
    </row>
    <row r="9140" spans="9:21" x14ac:dyDescent="0.3">
      <c r="I9140" s="199">
        <v>0</v>
      </c>
      <c r="J9140" s="199">
        <v>0</v>
      </c>
      <c r="K9140" s="199" t="e">
        <f ca="1"/>
        <v>#NAME?</v>
      </c>
      <c r="T9140" s="199">
        <v>0</v>
      </c>
      <c r="U9140" s="199">
        <v>0</v>
      </c>
    </row>
    <row r="9141" spans="9:21" x14ac:dyDescent="0.3">
      <c r="I9141" s="199">
        <v>0</v>
      </c>
      <c r="J9141" s="199">
        <v>0</v>
      </c>
      <c r="K9141" s="199" t="e">
        <f ca="1"/>
        <v>#NAME?</v>
      </c>
      <c r="T9141" s="199">
        <v>0</v>
      </c>
      <c r="U9141" s="199">
        <v>0</v>
      </c>
    </row>
    <row r="9142" spans="9:21" x14ac:dyDescent="0.3">
      <c r="I9142" s="199">
        <v>0</v>
      </c>
      <c r="J9142" s="199">
        <v>0</v>
      </c>
      <c r="K9142" s="199" t="e">
        <f ca="1"/>
        <v>#NAME?</v>
      </c>
      <c r="T9142" s="199">
        <v>0</v>
      </c>
      <c r="U9142" s="199">
        <v>0</v>
      </c>
    </row>
    <row r="9143" spans="9:21" x14ac:dyDescent="0.3">
      <c r="I9143" s="199">
        <v>0</v>
      </c>
      <c r="J9143" s="199">
        <v>0</v>
      </c>
      <c r="K9143" s="199" t="e">
        <f ca="1"/>
        <v>#NAME?</v>
      </c>
      <c r="T9143" s="199">
        <v>0</v>
      </c>
      <c r="U9143" s="199">
        <v>0</v>
      </c>
    </row>
    <row r="9144" spans="9:21" x14ac:dyDescent="0.3">
      <c r="I9144" s="199">
        <v>0</v>
      </c>
      <c r="J9144" s="199">
        <v>0</v>
      </c>
      <c r="K9144" s="199" t="e">
        <f ca="1"/>
        <v>#NAME?</v>
      </c>
      <c r="T9144" s="199">
        <v>0</v>
      </c>
      <c r="U9144" s="199">
        <v>0</v>
      </c>
    </row>
    <row r="9145" spans="9:21" x14ac:dyDescent="0.3">
      <c r="I9145" s="199">
        <v>0</v>
      </c>
      <c r="J9145" s="199">
        <v>0</v>
      </c>
      <c r="K9145" s="199" t="e">
        <f ca="1"/>
        <v>#NAME?</v>
      </c>
      <c r="T9145" s="199">
        <v>0</v>
      </c>
      <c r="U9145" s="199">
        <v>0</v>
      </c>
    </row>
    <row r="9146" spans="9:21" x14ac:dyDescent="0.3">
      <c r="I9146" s="199">
        <v>0</v>
      </c>
      <c r="J9146" s="199">
        <v>0</v>
      </c>
      <c r="K9146" s="199" t="e">
        <f ca="1"/>
        <v>#NAME?</v>
      </c>
      <c r="T9146" s="199">
        <v>0</v>
      </c>
      <c r="U9146" s="199">
        <v>0</v>
      </c>
    </row>
    <row r="9147" spans="9:21" x14ac:dyDescent="0.3">
      <c r="I9147" s="199">
        <v>0</v>
      </c>
      <c r="J9147" s="199">
        <v>0</v>
      </c>
      <c r="K9147" s="199" t="e">
        <f ca="1"/>
        <v>#NAME?</v>
      </c>
      <c r="T9147" s="199">
        <v>0</v>
      </c>
      <c r="U9147" s="199">
        <v>0</v>
      </c>
    </row>
    <row r="9148" spans="9:21" x14ac:dyDescent="0.3">
      <c r="I9148" s="199">
        <v>0</v>
      </c>
      <c r="J9148" s="199">
        <v>0</v>
      </c>
      <c r="K9148" s="199" t="e">
        <f ca="1"/>
        <v>#NAME?</v>
      </c>
      <c r="T9148" s="199">
        <v>0</v>
      </c>
      <c r="U9148" s="199">
        <v>0</v>
      </c>
    </row>
    <row r="9149" spans="9:21" x14ac:dyDescent="0.3">
      <c r="I9149" s="199">
        <v>0</v>
      </c>
      <c r="J9149" s="199">
        <v>0</v>
      </c>
      <c r="K9149" s="199" t="e">
        <f ca="1"/>
        <v>#NAME?</v>
      </c>
      <c r="T9149" s="199">
        <v>0</v>
      </c>
      <c r="U9149" s="199">
        <v>0</v>
      </c>
    </row>
    <row r="9150" spans="9:21" x14ac:dyDescent="0.3">
      <c r="I9150" s="199">
        <v>0</v>
      </c>
      <c r="J9150" s="199">
        <v>0</v>
      </c>
      <c r="K9150" s="199" t="e">
        <f ca="1"/>
        <v>#NAME?</v>
      </c>
      <c r="T9150" s="199">
        <v>0</v>
      </c>
      <c r="U9150" s="199">
        <v>0</v>
      </c>
    </row>
    <row r="9151" spans="9:21" x14ac:dyDescent="0.3">
      <c r="I9151" s="199">
        <v>0</v>
      </c>
      <c r="J9151" s="199">
        <v>0</v>
      </c>
      <c r="K9151" s="199" t="e">
        <f ca="1"/>
        <v>#NAME?</v>
      </c>
      <c r="T9151" s="199">
        <v>0</v>
      </c>
      <c r="U9151" s="199">
        <v>0</v>
      </c>
    </row>
    <row r="9152" spans="9:21" x14ac:dyDescent="0.3">
      <c r="I9152" s="199">
        <v>0</v>
      </c>
      <c r="J9152" s="199">
        <v>0</v>
      </c>
      <c r="K9152" s="199" t="e">
        <f ca="1"/>
        <v>#NAME?</v>
      </c>
      <c r="T9152" s="199">
        <v>0</v>
      </c>
      <c r="U9152" s="199">
        <v>0</v>
      </c>
    </row>
    <row r="9153" spans="9:21" x14ac:dyDescent="0.3">
      <c r="I9153" s="199">
        <v>0</v>
      </c>
      <c r="J9153" s="199">
        <v>0</v>
      </c>
      <c r="K9153" s="199" t="e">
        <f ca="1"/>
        <v>#NAME?</v>
      </c>
      <c r="T9153" s="199">
        <v>0</v>
      </c>
      <c r="U9153" s="199">
        <v>0</v>
      </c>
    </row>
    <row r="9154" spans="9:21" x14ac:dyDescent="0.3">
      <c r="I9154" s="199">
        <v>0</v>
      </c>
      <c r="J9154" s="199">
        <v>0</v>
      </c>
      <c r="K9154" s="199" t="e">
        <f ca="1"/>
        <v>#NAME?</v>
      </c>
      <c r="T9154" s="199">
        <v>0</v>
      </c>
      <c r="U9154" s="199">
        <v>0</v>
      </c>
    </row>
    <row r="9155" spans="9:21" x14ac:dyDescent="0.3">
      <c r="I9155" s="199">
        <v>0</v>
      </c>
      <c r="J9155" s="199">
        <v>0</v>
      </c>
      <c r="K9155" s="199" t="e">
        <f ca="1"/>
        <v>#NAME?</v>
      </c>
      <c r="T9155" s="199">
        <v>0</v>
      </c>
      <c r="U9155" s="199">
        <v>0</v>
      </c>
    </row>
    <row r="9156" spans="9:21" x14ac:dyDescent="0.3">
      <c r="I9156" s="199">
        <v>0</v>
      </c>
      <c r="J9156" s="199">
        <v>0</v>
      </c>
      <c r="K9156" s="199" t="e">
        <f ca="1"/>
        <v>#NAME?</v>
      </c>
      <c r="T9156" s="199">
        <v>0</v>
      </c>
      <c r="U9156" s="199">
        <v>0</v>
      </c>
    </row>
    <row r="9157" spans="9:21" x14ac:dyDescent="0.3">
      <c r="I9157" s="199">
        <v>0</v>
      </c>
      <c r="J9157" s="199">
        <v>0</v>
      </c>
      <c r="K9157" s="199" t="e">
        <f ca="1"/>
        <v>#NAME?</v>
      </c>
      <c r="T9157" s="199">
        <v>0</v>
      </c>
      <c r="U9157" s="199">
        <v>0</v>
      </c>
    </row>
    <row r="9158" spans="9:21" x14ac:dyDescent="0.3">
      <c r="I9158" s="199">
        <v>0</v>
      </c>
      <c r="J9158" s="199">
        <v>0</v>
      </c>
      <c r="K9158" s="199" t="e">
        <f ca="1"/>
        <v>#NAME?</v>
      </c>
      <c r="T9158" s="199">
        <v>0</v>
      </c>
      <c r="U9158" s="199">
        <v>0</v>
      </c>
    </row>
    <row r="9159" spans="9:21" x14ac:dyDescent="0.3">
      <c r="I9159" s="199">
        <v>0</v>
      </c>
      <c r="J9159" s="199">
        <v>0</v>
      </c>
      <c r="K9159" s="199" t="e">
        <f ca="1"/>
        <v>#NAME?</v>
      </c>
      <c r="T9159" s="199">
        <v>0</v>
      </c>
      <c r="U9159" s="199">
        <v>0</v>
      </c>
    </row>
    <row r="9160" spans="9:21" x14ac:dyDescent="0.3">
      <c r="I9160" s="199">
        <v>0</v>
      </c>
      <c r="J9160" s="199">
        <v>0</v>
      </c>
      <c r="K9160" s="199" t="e">
        <f ca="1"/>
        <v>#NAME?</v>
      </c>
      <c r="T9160" s="199">
        <v>0</v>
      </c>
      <c r="U9160" s="199">
        <v>0</v>
      </c>
    </row>
    <row r="9161" spans="9:21" x14ac:dyDescent="0.3">
      <c r="I9161" s="199">
        <v>0</v>
      </c>
      <c r="J9161" s="199">
        <v>0</v>
      </c>
      <c r="K9161" s="199" t="e">
        <f ca="1"/>
        <v>#NAME?</v>
      </c>
      <c r="T9161" s="199">
        <v>0</v>
      </c>
      <c r="U9161" s="199">
        <v>0</v>
      </c>
    </row>
    <row r="9162" spans="9:21" x14ac:dyDescent="0.3">
      <c r="I9162" s="199">
        <v>0</v>
      </c>
      <c r="J9162" s="199">
        <v>0</v>
      </c>
      <c r="K9162" s="199" t="e">
        <f ca="1"/>
        <v>#NAME?</v>
      </c>
      <c r="T9162" s="199">
        <v>0</v>
      </c>
      <c r="U9162" s="199">
        <v>0</v>
      </c>
    </row>
    <row r="9163" spans="9:21" x14ac:dyDescent="0.3">
      <c r="I9163" s="199">
        <v>0</v>
      </c>
      <c r="J9163" s="199">
        <v>0</v>
      </c>
      <c r="K9163" s="199" t="e">
        <f ca="1"/>
        <v>#NAME?</v>
      </c>
      <c r="T9163" s="199">
        <v>0</v>
      </c>
      <c r="U9163" s="199">
        <v>0</v>
      </c>
    </row>
    <row r="9164" spans="9:21" x14ac:dyDescent="0.3">
      <c r="I9164" s="199">
        <v>0</v>
      </c>
      <c r="J9164" s="199">
        <v>0</v>
      </c>
      <c r="K9164" s="199" t="e">
        <f ca="1"/>
        <v>#NAME?</v>
      </c>
      <c r="T9164" s="199">
        <v>0</v>
      </c>
      <c r="U9164" s="199">
        <v>0</v>
      </c>
    </row>
    <row r="9165" spans="9:21" x14ac:dyDescent="0.3">
      <c r="I9165" s="199">
        <v>0</v>
      </c>
      <c r="J9165" s="199">
        <v>0</v>
      </c>
      <c r="K9165" s="199" t="e">
        <f ca="1"/>
        <v>#NAME?</v>
      </c>
      <c r="T9165" s="199">
        <v>0</v>
      </c>
      <c r="U9165" s="199">
        <v>0</v>
      </c>
    </row>
    <row r="9166" spans="9:21" x14ac:dyDescent="0.3">
      <c r="I9166" s="199">
        <v>0</v>
      </c>
      <c r="J9166" s="199">
        <v>0</v>
      </c>
      <c r="K9166" s="199" t="e">
        <f ca="1"/>
        <v>#NAME?</v>
      </c>
      <c r="T9166" s="199">
        <v>0</v>
      </c>
      <c r="U9166" s="199">
        <v>0</v>
      </c>
    </row>
    <row r="9167" spans="9:21" x14ac:dyDescent="0.3">
      <c r="I9167" s="199">
        <v>0</v>
      </c>
      <c r="J9167" s="199">
        <v>0</v>
      </c>
      <c r="K9167" s="199" t="e">
        <f ca="1"/>
        <v>#NAME?</v>
      </c>
      <c r="T9167" s="199">
        <v>0</v>
      </c>
      <c r="U9167" s="199">
        <v>0</v>
      </c>
    </row>
    <row r="9168" spans="9:21" x14ac:dyDescent="0.3">
      <c r="I9168" s="199">
        <v>0</v>
      </c>
      <c r="J9168" s="199">
        <v>0</v>
      </c>
      <c r="K9168" s="199" t="e">
        <f ca="1"/>
        <v>#NAME?</v>
      </c>
      <c r="T9168" s="199">
        <v>0</v>
      </c>
      <c r="U9168" s="199">
        <v>0</v>
      </c>
    </row>
    <row r="9169" spans="9:21" x14ac:dyDescent="0.3">
      <c r="I9169" s="199">
        <v>0</v>
      </c>
      <c r="J9169" s="199">
        <v>0</v>
      </c>
      <c r="K9169" s="199" t="e">
        <f ca="1"/>
        <v>#NAME?</v>
      </c>
      <c r="T9169" s="199">
        <v>0</v>
      </c>
      <c r="U9169" s="199">
        <v>0</v>
      </c>
    </row>
    <row r="9170" spans="9:21" x14ac:dyDescent="0.3">
      <c r="I9170" s="199">
        <v>0</v>
      </c>
      <c r="J9170" s="199">
        <v>0</v>
      </c>
      <c r="K9170" s="199" t="e">
        <f ca="1"/>
        <v>#NAME?</v>
      </c>
      <c r="T9170" s="199">
        <v>0</v>
      </c>
      <c r="U9170" s="199">
        <v>0</v>
      </c>
    </row>
    <row r="9171" spans="9:21" x14ac:dyDescent="0.3">
      <c r="I9171" s="199">
        <v>0</v>
      </c>
      <c r="J9171" s="199">
        <v>0</v>
      </c>
      <c r="K9171" s="199" t="e">
        <f ca="1"/>
        <v>#NAME?</v>
      </c>
      <c r="T9171" s="199">
        <v>0</v>
      </c>
      <c r="U9171" s="199">
        <v>0</v>
      </c>
    </row>
    <row r="9172" spans="9:21" x14ac:dyDescent="0.3">
      <c r="I9172" s="199">
        <v>0</v>
      </c>
      <c r="J9172" s="199">
        <v>0</v>
      </c>
      <c r="K9172" s="199" t="e">
        <f ca="1"/>
        <v>#NAME?</v>
      </c>
      <c r="T9172" s="199">
        <v>0</v>
      </c>
      <c r="U9172" s="199">
        <v>0</v>
      </c>
    </row>
    <row r="9173" spans="9:21" x14ac:dyDescent="0.3">
      <c r="I9173" s="199">
        <v>0</v>
      </c>
      <c r="J9173" s="199">
        <v>0</v>
      </c>
      <c r="K9173" s="199" t="e">
        <f ca="1"/>
        <v>#NAME?</v>
      </c>
      <c r="T9173" s="199">
        <v>0</v>
      </c>
      <c r="U9173" s="199">
        <v>0</v>
      </c>
    </row>
    <row r="9174" spans="9:21" x14ac:dyDescent="0.3">
      <c r="I9174" s="199">
        <v>0</v>
      </c>
      <c r="J9174" s="199">
        <v>0</v>
      </c>
      <c r="K9174" s="199" t="e">
        <f ca="1"/>
        <v>#NAME?</v>
      </c>
      <c r="T9174" s="199">
        <v>0</v>
      </c>
      <c r="U9174" s="199">
        <v>0</v>
      </c>
    </row>
    <row r="9175" spans="9:21" x14ac:dyDescent="0.3">
      <c r="I9175" s="199">
        <v>0</v>
      </c>
      <c r="J9175" s="199">
        <v>0</v>
      </c>
      <c r="K9175" s="199" t="e">
        <f ca="1"/>
        <v>#NAME?</v>
      </c>
      <c r="T9175" s="199">
        <v>0</v>
      </c>
      <c r="U9175" s="199">
        <v>0</v>
      </c>
    </row>
    <row r="9176" spans="9:21" x14ac:dyDescent="0.3">
      <c r="I9176" s="199">
        <v>0</v>
      </c>
      <c r="J9176" s="199">
        <v>0</v>
      </c>
      <c r="K9176" s="199" t="e">
        <f ca="1"/>
        <v>#NAME?</v>
      </c>
      <c r="T9176" s="199">
        <v>0</v>
      </c>
      <c r="U9176" s="199">
        <v>0</v>
      </c>
    </row>
    <row r="9177" spans="9:21" x14ac:dyDescent="0.3">
      <c r="I9177" s="199">
        <v>0</v>
      </c>
      <c r="J9177" s="199">
        <v>0</v>
      </c>
      <c r="K9177" s="199" t="e">
        <f ca="1"/>
        <v>#NAME?</v>
      </c>
      <c r="T9177" s="199">
        <v>0</v>
      </c>
      <c r="U9177" s="199">
        <v>0</v>
      </c>
    </row>
    <row r="9178" spans="9:21" x14ac:dyDescent="0.3">
      <c r="I9178" s="199">
        <v>0</v>
      </c>
      <c r="J9178" s="199">
        <v>0</v>
      </c>
      <c r="K9178" s="199" t="e">
        <f ca="1"/>
        <v>#NAME?</v>
      </c>
      <c r="T9178" s="199">
        <v>0</v>
      </c>
      <c r="U9178" s="199">
        <v>69841.562260549385</v>
      </c>
    </row>
    <row r="9179" spans="9:21" x14ac:dyDescent="0.3">
      <c r="I9179" s="199">
        <v>0</v>
      </c>
      <c r="J9179" s="199">
        <v>0</v>
      </c>
      <c r="K9179" s="199" t="e">
        <f ca="1"/>
        <v>#NAME?</v>
      </c>
      <c r="T9179" s="199">
        <v>0</v>
      </c>
      <c r="U9179" s="199">
        <v>0</v>
      </c>
    </row>
    <row r="9180" spans="9:21" x14ac:dyDescent="0.3">
      <c r="I9180" s="199">
        <v>0</v>
      </c>
      <c r="J9180" s="199">
        <v>0</v>
      </c>
      <c r="K9180" s="199" t="e">
        <f ca="1"/>
        <v>#NAME?</v>
      </c>
      <c r="T9180" s="199">
        <v>0</v>
      </c>
      <c r="U9180" s="199">
        <v>0</v>
      </c>
    </row>
    <row r="9181" spans="9:21" x14ac:dyDescent="0.3">
      <c r="I9181" s="199">
        <v>0</v>
      </c>
      <c r="J9181" s="199">
        <v>0</v>
      </c>
      <c r="K9181" s="199" t="e">
        <f ca="1"/>
        <v>#NAME?</v>
      </c>
      <c r="T9181" s="199">
        <v>0</v>
      </c>
      <c r="U9181" s="199">
        <v>0</v>
      </c>
    </row>
    <row r="9182" spans="9:21" x14ac:dyDescent="0.3">
      <c r="I9182" s="199">
        <v>0</v>
      </c>
      <c r="J9182" s="199">
        <v>0</v>
      </c>
      <c r="K9182" s="199" t="e">
        <f ca="1"/>
        <v>#NAME?</v>
      </c>
      <c r="T9182" s="199">
        <v>0</v>
      </c>
      <c r="U9182" s="199">
        <v>0</v>
      </c>
    </row>
    <row r="9183" spans="9:21" x14ac:dyDescent="0.3">
      <c r="I9183" s="199">
        <v>0</v>
      </c>
      <c r="J9183" s="199">
        <v>0</v>
      </c>
      <c r="K9183" s="199" t="e">
        <f ca="1"/>
        <v>#NAME?</v>
      </c>
      <c r="T9183" s="199">
        <v>0</v>
      </c>
      <c r="U9183" s="199">
        <v>0</v>
      </c>
    </row>
    <row r="9184" spans="9:21" x14ac:dyDescent="0.3">
      <c r="I9184" s="199">
        <v>0</v>
      </c>
      <c r="J9184" s="199">
        <v>0</v>
      </c>
      <c r="K9184" s="199" t="e">
        <f ca="1"/>
        <v>#NAME?</v>
      </c>
      <c r="T9184" s="199">
        <v>0</v>
      </c>
      <c r="U9184" s="199">
        <v>0</v>
      </c>
    </row>
    <row r="9185" spans="9:21" x14ac:dyDescent="0.3">
      <c r="I9185" s="199">
        <v>0</v>
      </c>
      <c r="J9185" s="199">
        <v>0</v>
      </c>
      <c r="K9185" s="199" t="e">
        <f ca="1"/>
        <v>#NAME?</v>
      </c>
      <c r="T9185" s="199">
        <v>0</v>
      </c>
      <c r="U9185" s="199">
        <v>0</v>
      </c>
    </row>
    <row r="9186" spans="9:21" x14ac:dyDescent="0.3">
      <c r="I9186" s="199">
        <v>0</v>
      </c>
      <c r="J9186" s="199">
        <v>0</v>
      </c>
      <c r="K9186" s="199" t="e">
        <f ca="1"/>
        <v>#NAME?</v>
      </c>
      <c r="T9186" s="199">
        <v>0</v>
      </c>
      <c r="U9186" s="199">
        <v>0</v>
      </c>
    </row>
    <row r="9187" spans="9:21" x14ac:dyDescent="0.3">
      <c r="I9187" s="199">
        <v>0</v>
      </c>
      <c r="J9187" s="199">
        <v>0</v>
      </c>
      <c r="K9187" s="199" t="e">
        <f ca="1"/>
        <v>#NAME?</v>
      </c>
      <c r="T9187" s="199">
        <v>0</v>
      </c>
      <c r="U9187" s="199">
        <v>0</v>
      </c>
    </row>
    <row r="9188" spans="9:21" x14ac:dyDescent="0.3">
      <c r="I9188" s="199">
        <v>0</v>
      </c>
      <c r="J9188" s="199">
        <v>0</v>
      </c>
      <c r="K9188" s="199" t="e">
        <f ca="1"/>
        <v>#NAME?</v>
      </c>
      <c r="T9188" s="199">
        <v>0</v>
      </c>
      <c r="U9188" s="199">
        <v>0</v>
      </c>
    </row>
    <row r="9189" spans="9:21" x14ac:dyDescent="0.3">
      <c r="I9189" s="199">
        <v>0</v>
      </c>
      <c r="J9189" s="199">
        <v>0</v>
      </c>
      <c r="K9189" s="199" t="e">
        <f ca="1"/>
        <v>#NAME?</v>
      </c>
      <c r="T9189" s="199">
        <v>0</v>
      </c>
      <c r="U9189" s="199">
        <v>0</v>
      </c>
    </row>
    <row r="9190" spans="9:21" x14ac:dyDescent="0.3">
      <c r="I9190" s="199">
        <v>0</v>
      </c>
      <c r="J9190" s="199">
        <v>0</v>
      </c>
      <c r="K9190" s="199" t="e">
        <f ca="1"/>
        <v>#NAME?</v>
      </c>
      <c r="T9190" s="199">
        <v>0</v>
      </c>
      <c r="U9190" s="199">
        <v>0</v>
      </c>
    </row>
    <row r="9191" spans="9:21" x14ac:dyDescent="0.3">
      <c r="I9191" s="199">
        <v>0</v>
      </c>
      <c r="J9191" s="199">
        <v>0</v>
      </c>
      <c r="K9191" s="199" t="e">
        <f ca="1"/>
        <v>#NAME?</v>
      </c>
      <c r="T9191" s="199">
        <v>0</v>
      </c>
      <c r="U9191" s="199">
        <v>0</v>
      </c>
    </row>
    <row r="9192" spans="9:21" x14ac:dyDescent="0.3">
      <c r="I9192" s="199">
        <v>0</v>
      </c>
      <c r="J9192" s="199">
        <v>0</v>
      </c>
      <c r="K9192" s="199" t="e">
        <f ca="1"/>
        <v>#NAME?</v>
      </c>
      <c r="T9192" s="199">
        <v>0</v>
      </c>
      <c r="U9192" s="199">
        <v>0</v>
      </c>
    </row>
    <row r="9193" spans="9:21" x14ac:dyDescent="0.3">
      <c r="I9193" s="199">
        <v>0</v>
      </c>
      <c r="J9193" s="199">
        <v>0</v>
      </c>
      <c r="K9193" s="199" t="e">
        <f ca="1"/>
        <v>#NAME?</v>
      </c>
      <c r="T9193" s="199">
        <v>0</v>
      </c>
      <c r="U9193" s="199">
        <v>0</v>
      </c>
    </row>
    <row r="9194" spans="9:21" x14ac:dyDescent="0.3">
      <c r="I9194" s="199">
        <v>0</v>
      </c>
      <c r="J9194" s="199">
        <v>0</v>
      </c>
      <c r="K9194" s="199" t="e">
        <f ca="1"/>
        <v>#NAME?</v>
      </c>
      <c r="T9194" s="199">
        <v>0</v>
      </c>
      <c r="U9194" s="199">
        <v>0</v>
      </c>
    </row>
    <row r="9195" spans="9:21" x14ac:dyDescent="0.3">
      <c r="I9195" s="199">
        <v>0</v>
      </c>
      <c r="J9195" s="199">
        <v>0</v>
      </c>
      <c r="K9195" s="199" t="e">
        <f ca="1"/>
        <v>#NAME?</v>
      </c>
      <c r="T9195" s="199">
        <v>0</v>
      </c>
      <c r="U9195" s="199">
        <v>0</v>
      </c>
    </row>
    <row r="9196" spans="9:21" x14ac:dyDescent="0.3">
      <c r="I9196" s="199">
        <v>0</v>
      </c>
      <c r="J9196" s="199">
        <v>0</v>
      </c>
      <c r="K9196" s="199" t="e">
        <f ca="1"/>
        <v>#NAME?</v>
      </c>
      <c r="T9196" s="199">
        <v>0</v>
      </c>
      <c r="U9196" s="199">
        <v>0</v>
      </c>
    </row>
    <row r="9197" spans="9:21" x14ac:dyDescent="0.3">
      <c r="I9197" s="199">
        <v>0</v>
      </c>
      <c r="J9197" s="199">
        <v>0</v>
      </c>
      <c r="K9197" s="199" t="e">
        <f ca="1"/>
        <v>#NAME?</v>
      </c>
      <c r="T9197" s="199">
        <v>0</v>
      </c>
      <c r="U9197" s="199">
        <v>76951.543407795703</v>
      </c>
    </row>
    <row r="9198" spans="9:21" x14ac:dyDescent="0.3">
      <c r="I9198" s="199">
        <v>0</v>
      </c>
      <c r="J9198" s="199">
        <v>0</v>
      </c>
      <c r="K9198" s="199" t="e">
        <f ca="1"/>
        <v>#NAME?</v>
      </c>
      <c r="T9198" s="199">
        <v>0</v>
      </c>
      <c r="U9198" s="199">
        <v>0</v>
      </c>
    </row>
    <row r="9199" spans="9:21" x14ac:dyDescent="0.3">
      <c r="I9199" s="199">
        <v>0</v>
      </c>
      <c r="J9199" s="199">
        <v>0</v>
      </c>
      <c r="K9199" s="199" t="e">
        <f ca="1"/>
        <v>#NAME?</v>
      </c>
      <c r="T9199" s="199">
        <v>0</v>
      </c>
      <c r="U9199" s="199">
        <v>0</v>
      </c>
    </row>
    <row r="9200" spans="9:21" x14ac:dyDescent="0.3">
      <c r="I9200" s="199">
        <v>0</v>
      </c>
      <c r="J9200" s="199">
        <v>0</v>
      </c>
      <c r="K9200" s="199" t="e">
        <f ca="1"/>
        <v>#NAME?</v>
      </c>
      <c r="T9200" s="199">
        <v>0</v>
      </c>
      <c r="U9200" s="199">
        <v>0</v>
      </c>
    </row>
    <row r="9201" spans="9:21" x14ac:dyDescent="0.3">
      <c r="I9201" s="199">
        <v>0</v>
      </c>
      <c r="J9201" s="199">
        <v>0</v>
      </c>
      <c r="K9201" s="199" t="e">
        <f ca="1"/>
        <v>#NAME?</v>
      </c>
      <c r="T9201" s="199">
        <v>0</v>
      </c>
      <c r="U9201" s="199">
        <v>0</v>
      </c>
    </row>
    <row r="9202" spans="9:21" x14ac:dyDescent="0.3">
      <c r="I9202" s="199">
        <v>0</v>
      </c>
      <c r="J9202" s="199">
        <v>0</v>
      </c>
      <c r="K9202" s="199" t="e">
        <f ca="1"/>
        <v>#NAME?</v>
      </c>
      <c r="T9202" s="199">
        <v>0</v>
      </c>
      <c r="U9202" s="199">
        <v>0</v>
      </c>
    </row>
    <row r="9203" spans="9:21" x14ac:dyDescent="0.3">
      <c r="I9203" s="199">
        <v>0</v>
      </c>
      <c r="J9203" s="199">
        <v>0</v>
      </c>
      <c r="K9203" s="199" t="e">
        <f ca="1"/>
        <v>#NAME?</v>
      </c>
      <c r="T9203" s="199">
        <v>0</v>
      </c>
      <c r="U9203" s="199">
        <v>0</v>
      </c>
    </row>
    <row r="9204" spans="9:21" x14ac:dyDescent="0.3">
      <c r="I9204" s="199">
        <v>0</v>
      </c>
      <c r="J9204" s="199">
        <v>0</v>
      </c>
      <c r="K9204" s="199" t="e">
        <f ca="1"/>
        <v>#NAME?</v>
      </c>
      <c r="T9204" s="199">
        <v>0</v>
      </c>
      <c r="U9204" s="199">
        <v>0</v>
      </c>
    </row>
    <row r="9205" spans="9:21" x14ac:dyDescent="0.3">
      <c r="I9205" s="199">
        <v>0</v>
      </c>
      <c r="J9205" s="199">
        <v>0</v>
      </c>
      <c r="K9205" s="199" t="e">
        <f ca="1"/>
        <v>#NAME?</v>
      </c>
      <c r="T9205" s="199">
        <v>0</v>
      </c>
      <c r="U9205" s="199">
        <v>0</v>
      </c>
    </row>
    <row r="9206" spans="9:21" x14ac:dyDescent="0.3">
      <c r="I9206" s="199">
        <v>0</v>
      </c>
      <c r="J9206" s="199">
        <v>0</v>
      </c>
      <c r="K9206" s="199" t="e">
        <f ca="1"/>
        <v>#NAME?</v>
      </c>
      <c r="T9206" s="199">
        <v>0</v>
      </c>
      <c r="U9206" s="199">
        <v>0</v>
      </c>
    </row>
    <row r="9207" spans="9:21" x14ac:dyDescent="0.3">
      <c r="I9207" s="199">
        <v>0</v>
      </c>
      <c r="J9207" s="199">
        <v>0</v>
      </c>
      <c r="K9207" s="199" t="e">
        <f ca="1"/>
        <v>#NAME?</v>
      </c>
      <c r="T9207" s="199">
        <v>0</v>
      </c>
      <c r="U9207" s="199">
        <v>0</v>
      </c>
    </row>
    <row r="9208" spans="9:21" x14ac:dyDescent="0.3">
      <c r="I9208" s="199">
        <v>0</v>
      </c>
      <c r="J9208" s="199">
        <v>0</v>
      </c>
      <c r="K9208" s="199" t="e">
        <f ca="1"/>
        <v>#NAME?</v>
      </c>
      <c r="T9208" s="199">
        <v>0</v>
      </c>
      <c r="U9208" s="199">
        <v>0</v>
      </c>
    </row>
    <row r="9209" spans="9:21" x14ac:dyDescent="0.3">
      <c r="I9209" s="199">
        <v>0</v>
      </c>
      <c r="J9209" s="199">
        <v>0</v>
      </c>
      <c r="K9209" s="199" t="e">
        <f ca="1"/>
        <v>#NAME?</v>
      </c>
      <c r="T9209" s="199">
        <v>0</v>
      </c>
      <c r="U9209" s="199">
        <v>0</v>
      </c>
    </row>
    <row r="9210" spans="9:21" x14ac:dyDescent="0.3">
      <c r="I9210" s="199">
        <v>0</v>
      </c>
      <c r="J9210" s="199">
        <v>0</v>
      </c>
      <c r="K9210" s="199" t="e">
        <f ca="1"/>
        <v>#NAME?</v>
      </c>
      <c r="T9210" s="199">
        <v>0</v>
      </c>
      <c r="U9210" s="199">
        <v>0</v>
      </c>
    </row>
    <row r="9211" spans="9:21" x14ac:dyDescent="0.3">
      <c r="I9211" s="199">
        <v>0</v>
      </c>
      <c r="J9211" s="199">
        <v>0</v>
      </c>
      <c r="K9211" s="199" t="e">
        <f ca="1"/>
        <v>#NAME?</v>
      </c>
      <c r="T9211" s="199">
        <v>0</v>
      </c>
      <c r="U9211" s="199">
        <v>0</v>
      </c>
    </row>
    <row r="9212" spans="9:21" x14ac:dyDescent="0.3">
      <c r="I9212" s="199">
        <v>0</v>
      </c>
      <c r="J9212" s="199">
        <v>0</v>
      </c>
      <c r="K9212" s="199" t="e">
        <f ca="1"/>
        <v>#NAME?</v>
      </c>
      <c r="T9212" s="199">
        <v>0</v>
      </c>
      <c r="U9212" s="199">
        <v>0</v>
      </c>
    </row>
    <row r="9213" spans="9:21" x14ac:dyDescent="0.3">
      <c r="I9213" s="199">
        <v>0</v>
      </c>
      <c r="J9213" s="199">
        <v>0</v>
      </c>
      <c r="K9213" s="199" t="e">
        <f ca="1"/>
        <v>#NAME?</v>
      </c>
      <c r="T9213" s="199">
        <v>0</v>
      </c>
      <c r="U9213" s="199">
        <v>205613.23872576401</v>
      </c>
    </row>
    <row r="9214" spans="9:21" x14ac:dyDescent="0.3">
      <c r="I9214" s="199">
        <v>0</v>
      </c>
      <c r="J9214" s="199">
        <v>0</v>
      </c>
      <c r="K9214" s="199" t="e">
        <f ca="1"/>
        <v>#NAME?</v>
      </c>
      <c r="T9214" s="199">
        <v>0</v>
      </c>
      <c r="U9214" s="199">
        <v>0</v>
      </c>
    </row>
    <row r="9215" spans="9:21" x14ac:dyDescent="0.3">
      <c r="I9215" s="199">
        <v>0</v>
      </c>
      <c r="J9215" s="199">
        <v>0</v>
      </c>
      <c r="K9215" s="199" t="e">
        <f ca="1"/>
        <v>#NAME?</v>
      </c>
      <c r="T9215" s="199">
        <v>0</v>
      </c>
      <c r="U9215" s="199">
        <v>0</v>
      </c>
    </row>
    <row r="9216" spans="9:21" x14ac:dyDescent="0.3">
      <c r="I9216" s="199">
        <v>0</v>
      </c>
      <c r="J9216" s="199">
        <v>0</v>
      </c>
      <c r="K9216" s="199" t="e">
        <f ca="1"/>
        <v>#NAME?</v>
      </c>
      <c r="T9216" s="199">
        <v>0</v>
      </c>
      <c r="U9216" s="199">
        <v>0</v>
      </c>
    </row>
    <row r="9217" spans="9:21" x14ac:dyDescent="0.3">
      <c r="I9217" s="199">
        <v>0</v>
      </c>
      <c r="J9217" s="199">
        <v>0</v>
      </c>
      <c r="K9217" s="199" t="e">
        <f ca="1"/>
        <v>#NAME?</v>
      </c>
      <c r="T9217" s="199">
        <v>0</v>
      </c>
      <c r="U9217" s="199">
        <v>0</v>
      </c>
    </row>
    <row r="9218" spans="9:21" x14ac:dyDescent="0.3">
      <c r="I9218" s="199">
        <v>0</v>
      </c>
      <c r="J9218" s="199">
        <v>0</v>
      </c>
      <c r="K9218" s="199" t="e">
        <f ca="1"/>
        <v>#NAME?</v>
      </c>
      <c r="T9218" s="199">
        <v>0</v>
      </c>
      <c r="U9218" s="199">
        <v>0</v>
      </c>
    </row>
    <row r="9219" spans="9:21" x14ac:dyDescent="0.3">
      <c r="I9219" s="199">
        <v>0</v>
      </c>
      <c r="J9219" s="199">
        <v>0</v>
      </c>
      <c r="K9219" s="199" t="e">
        <f ca="1"/>
        <v>#NAME?</v>
      </c>
      <c r="T9219" s="199">
        <v>0</v>
      </c>
      <c r="U9219" s="199">
        <v>0</v>
      </c>
    </row>
    <row r="9220" spans="9:21" x14ac:dyDescent="0.3">
      <c r="I9220" s="199">
        <v>0</v>
      </c>
      <c r="J9220" s="199">
        <v>0</v>
      </c>
      <c r="K9220" s="199" t="e">
        <f ca="1"/>
        <v>#NAME?</v>
      </c>
      <c r="T9220" s="199">
        <v>0</v>
      </c>
      <c r="U9220" s="199">
        <v>0</v>
      </c>
    </row>
    <row r="9221" spans="9:21" x14ac:dyDescent="0.3">
      <c r="I9221" s="199">
        <v>0</v>
      </c>
      <c r="J9221" s="199">
        <v>0</v>
      </c>
      <c r="K9221" s="199" t="e">
        <f ca="1"/>
        <v>#NAME?</v>
      </c>
      <c r="T9221" s="199">
        <v>0</v>
      </c>
      <c r="U9221" s="199">
        <v>0</v>
      </c>
    </row>
    <row r="9222" spans="9:21" x14ac:dyDescent="0.3">
      <c r="I9222" s="199">
        <v>0</v>
      </c>
      <c r="J9222" s="199">
        <v>0</v>
      </c>
      <c r="K9222" s="199" t="e">
        <f ca="1"/>
        <v>#NAME?</v>
      </c>
      <c r="T9222" s="199">
        <v>0</v>
      </c>
      <c r="U9222" s="199">
        <v>0</v>
      </c>
    </row>
    <row r="9223" spans="9:21" x14ac:dyDescent="0.3">
      <c r="I9223" s="199">
        <v>0</v>
      </c>
      <c r="J9223" s="199">
        <v>0</v>
      </c>
      <c r="K9223" s="199" t="e">
        <f ca="1"/>
        <v>#NAME?</v>
      </c>
      <c r="T9223" s="199">
        <v>0</v>
      </c>
      <c r="U9223" s="199">
        <v>0</v>
      </c>
    </row>
    <row r="9224" spans="9:21" x14ac:dyDescent="0.3">
      <c r="I9224" s="199">
        <v>0</v>
      </c>
      <c r="J9224" s="199">
        <v>0</v>
      </c>
      <c r="K9224" s="199" t="e">
        <f ca="1"/>
        <v>#NAME?</v>
      </c>
      <c r="T9224" s="199">
        <v>0</v>
      </c>
      <c r="U9224" s="199">
        <v>0</v>
      </c>
    </row>
    <row r="9225" spans="9:21" x14ac:dyDescent="0.3">
      <c r="I9225" s="199">
        <v>0</v>
      </c>
      <c r="J9225" s="199">
        <v>0</v>
      </c>
      <c r="K9225" s="199" t="e">
        <f ca="1"/>
        <v>#NAME?</v>
      </c>
      <c r="T9225" s="199">
        <v>0</v>
      </c>
      <c r="U9225" s="199">
        <v>0</v>
      </c>
    </row>
    <row r="9226" spans="9:21" x14ac:dyDescent="0.3">
      <c r="I9226" s="199">
        <v>0</v>
      </c>
      <c r="J9226" s="199">
        <v>0</v>
      </c>
      <c r="K9226" s="199" t="e">
        <f ca="1"/>
        <v>#NAME?</v>
      </c>
      <c r="T9226" s="199">
        <v>0</v>
      </c>
      <c r="U9226" s="199">
        <v>0</v>
      </c>
    </row>
    <row r="9227" spans="9:21" x14ac:dyDescent="0.3">
      <c r="I9227" s="199">
        <v>0</v>
      </c>
      <c r="J9227" s="199">
        <v>0</v>
      </c>
      <c r="K9227" s="199" t="e">
        <f ca="1"/>
        <v>#NAME?</v>
      </c>
      <c r="T9227" s="199">
        <v>0</v>
      </c>
      <c r="U9227" s="199">
        <v>0</v>
      </c>
    </row>
    <row r="9228" spans="9:21" x14ac:dyDescent="0.3">
      <c r="I9228" s="199">
        <v>0</v>
      </c>
      <c r="J9228" s="199">
        <v>0</v>
      </c>
      <c r="K9228" s="199" t="e">
        <f ca="1"/>
        <v>#NAME?</v>
      </c>
      <c r="T9228" s="199">
        <v>0</v>
      </c>
      <c r="U9228" s="199">
        <v>0</v>
      </c>
    </row>
    <row r="9229" spans="9:21" x14ac:dyDescent="0.3">
      <c r="I9229" s="199">
        <v>0</v>
      </c>
      <c r="J9229" s="199">
        <v>0</v>
      </c>
      <c r="K9229" s="199" t="e">
        <f ca="1"/>
        <v>#NAME?</v>
      </c>
      <c r="T9229" s="199">
        <v>0</v>
      </c>
      <c r="U9229" s="199">
        <v>0</v>
      </c>
    </row>
    <row r="9230" spans="9:21" x14ac:dyDescent="0.3">
      <c r="I9230" s="199">
        <v>0</v>
      </c>
      <c r="J9230" s="199">
        <v>0</v>
      </c>
      <c r="K9230" s="199" t="e">
        <f ca="1"/>
        <v>#NAME?</v>
      </c>
      <c r="T9230" s="199">
        <v>0</v>
      </c>
      <c r="U9230" s="199">
        <v>0</v>
      </c>
    </row>
    <row r="9231" spans="9:21" x14ac:dyDescent="0.3">
      <c r="I9231" s="199">
        <v>0</v>
      </c>
      <c r="J9231" s="199">
        <v>0</v>
      </c>
      <c r="K9231" s="199" t="e">
        <f ca="1"/>
        <v>#NAME?</v>
      </c>
      <c r="T9231" s="199">
        <v>0</v>
      </c>
      <c r="U9231" s="199">
        <v>0</v>
      </c>
    </row>
    <row r="9232" spans="9:21" x14ac:dyDescent="0.3">
      <c r="I9232" s="199">
        <v>0</v>
      </c>
      <c r="J9232" s="199">
        <v>0</v>
      </c>
      <c r="K9232" s="199" t="e">
        <f ca="1"/>
        <v>#NAME?</v>
      </c>
      <c r="T9232" s="199">
        <v>0</v>
      </c>
      <c r="U9232" s="199">
        <v>0</v>
      </c>
    </row>
    <row r="9233" spans="9:21" x14ac:dyDescent="0.3">
      <c r="I9233" s="199">
        <v>0</v>
      </c>
      <c r="J9233" s="199">
        <v>0</v>
      </c>
      <c r="K9233" s="199" t="e">
        <f ca="1"/>
        <v>#NAME?</v>
      </c>
      <c r="T9233" s="199">
        <v>0</v>
      </c>
      <c r="U9233" s="199">
        <v>0</v>
      </c>
    </row>
    <row r="9234" spans="9:21" x14ac:dyDescent="0.3">
      <c r="I9234" s="199">
        <v>0</v>
      </c>
      <c r="J9234" s="199">
        <v>0</v>
      </c>
      <c r="K9234" s="199" t="e">
        <f ca="1"/>
        <v>#NAME?</v>
      </c>
      <c r="T9234" s="199">
        <v>0</v>
      </c>
      <c r="U9234" s="199">
        <v>0</v>
      </c>
    </row>
    <row r="9235" spans="9:21" x14ac:dyDescent="0.3">
      <c r="I9235" s="199">
        <v>0</v>
      </c>
      <c r="J9235" s="199">
        <v>0</v>
      </c>
      <c r="K9235" s="199" t="e">
        <f ca="1"/>
        <v>#NAME?</v>
      </c>
      <c r="T9235" s="199">
        <v>0</v>
      </c>
      <c r="U9235" s="199">
        <v>0</v>
      </c>
    </row>
    <row r="9236" spans="9:21" x14ac:dyDescent="0.3">
      <c r="I9236" s="199">
        <v>0</v>
      </c>
      <c r="J9236" s="199">
        <v>0</v>
      </c>
      <c r="K9236" s="199" t="e">
        <f ca="1"/>
        <v>#NAME?</v>
      </c>
      <c r="T9236" s="199">
        <v>0</v>
      </c>
      <c r="U9236" s="199">
        <v>0</v>
      </c>
    </row>
    <row r="9237" spans="9:21" x14ac:dyDescent="0.3">
      <c r="I9237" s="199">
        <v>0</v>
      </c>
      <c r="J9237" s="199">
        <v>0</v>
      </c>
      <c r="K9237" s="199" t="e">
        <f ca="1"/>
        <v>#NAME?</v>
      </c>
      <c r="T9237" s="199">
        <v>0</v>
      </c>
      <c r="U9237" s="199">
        <v>0</v>
      </c>
    </row>
    <row r="9238" spans="9:21" x14ac:dyDescent="0.3">
      <c r="I9238" s="199">
        <v>0</v>
      </c>
      <c r="J9238" s="199">
        <v>0</v>
      </c>
      <c r="K9238" s="199" t="e">
        <f ca="1"/>
        <v>#NAME?</v>
      </c>
      <c r="T9238" s="199">
        <v>0</v>
      </c>
      <c r="U9238" s="199">
        <v>0</v>
      </c>
    </row>
    <row r="9239" spans="9:21" x14ac:dyDescent="0.3">
      <c r="I9239" s="199">
        <v>0</v>
      </c>
      <c r="J9239" s="199">
        <v>0</v>
      </c>
      <c r="K9239" s="199" t="e">
        <f ca="1"/>
        <v>#NAME?</v>
      </c>
      <c r="T9239" s="199">
        <v>0</v>
      </c>
      <c r="U9239" s="199">
        <v>0</v>
      </c>
    </row>
    <row r="9240" spans="9:21" x14ac:dyDescent="0.3">
      <c r="I9240" s="199">
        <v>0</v>
      </c>
      <c r="J9240" s="199">
        <v>0</v>
      </c>
      <c r="K9240" s="199" t="e">
        <f ca="1"/>
        <v>#NAME?</v>
      </c>
      <c r="T9240" s="199">
        <v>0</v>
      </c>
      <c r="U9240" s="199">
        <v>0</v>
      </c>
    </row>
    <row r="9241" spans="9:21" x14ac:dyDescent="0.3">
      <c r="I9241" s="199">
        <v>0</v>
      </c>
      <c r="J9241" s="199">
        <v>0</v>
      </c>
      <c r="K9241" s="199" t="e">
        <f ca="1"/>
        <v>#NAME?</v>
      </c>
      <c r="T9241" s="199">
        <v>0</v>
      </c>
      <c r="U9241" s="199">
        <v>0</v>
      </c>
    </row>
    <row r="9242" spans="9:21" x14ac:dyDescent="0.3">
      <c r="I9242" s="199">
        <v>0</v>
      </c>
      <c r="J9242" s="199">
        <v>0</v>
      </c>
      <c r="K9242" s="199" t="e">
        <f ca="1"/>
        <v>#NAME?</v>
      </c>
      <c r="T9242" s="199">
        <v>0</v>
      </c>
      <c r="U9242" s="199">
        <v>0</v>
      </c>
    </row>
    <row r="9243" spans="9:21" x14ac:dyDescent="0.3">
      <c r="I9243" s="199">
        <v>0</v>
      </c>
      <c r="J9243" s="199">
        <v>0</v>
      </c>
      <c r="K9243" s="199" t="e">
        <f ca="1"/>
        <v>#NAME?</v>
      </c>
      <c r="T9243" s="199">
        <v>0</v>
      </c>
      <c r="U9243" s="199">
        <v>0</v>
      </c>
    </row>
    <row r="9244" spans="9:21" x14ac:dyDescent="0.3">
      <c r="I9244" s="199">
        <v>0</v>
      </c>
      <c r="J9244" s="199">
        <v>0</v>
      </c>
      <c r="K9244" s="199" t="e">
        <f ca="1"/>
        <v>#NAME?</v>
      </c>
      <c r="T9244" s="199">
        <v>0</v>
      </c>
      <c r="U9244" s="199">
        <v>0</v>
      </c>
    </row>
    <row r="9245" spans="9:21" x14ac:dyDescent="0.3">
      <c r="I9245" s="199">
        <v>344208.06048607745</v>
      </c>
      <c r="J9245" s="199">
        <v>0</v>
      </c>
      <c r="K9245" s="199" t="e">
        <f ca="1"/>
        <v>#NAME?</v>
      </c>
      <c r="T9245" s="199">
        <v>344208.06048607745</v>
      </c>
      <c r="U9245" s="199">
        <v>0</v>
      </c>
    </row>
    <row r="9246" spans="9:21" x14ac:dyDescent="0.3">
      <c r="I9246" s="199">
        <v>0</v>
      </c>
      <c r="J9246" s="199">
        <v>0</v>
      </c>
      <c r="K9246" s="199" t="e">
        <f ca="1"/>
        <v>#NAME?</v>
      </c>
      <c r="T9246" s="199">
        <v>0</v>
      </c>
      <c r="U9246" s="199">
        <v>0</v>
      </c>
    </row>
    <row r="9247" spans="9:21" x14ac:dyDescent="0.3">
      <c r="I9247" s="199">
        <v>0</v>
      </c>
      <c r="J9247" s="199">
        <v>0</v>
      </c>
      <c r="K9247" s="199" t="e">
        <f ca="1"/>
        <v>#NAME?</v>
      </c>
      <c r="T9247" s="199">
        <v>0</v>
      </c>
      <c r="U9247" s="199">
        <v>0</v>
      </c>
    </row>
    <row r="9248" spans="9:21" x14ac:dyDescent="0.3">
      <c r="I9248" s="199">
        <v>14517.604094257505</v>
      </c>
      <c r="J9248" s="199">
        <v>0</v>
      </c>
      <c r="K9248" s="199" t="e">
        <f ca="1"/>
        <v>#NAME?</v>
      </c>
      <c r="T9248" s="199">
        <v>14517.604094257505</v>
      </c>
      <c r="U9248" s="199">
        <v>0</v>
      </c>
    </row>
    <row r="9249" spans="9:21" x14ac:dyDescent="0.3">
      <c r="I9249" s="199">
        <v>0</v>
      </c>
      <c r="J9249" s="199">
        <v>0</v>
      </c>
      <c r="K9249" s="199" t="e">
        <f ca="1"/>
        <v>#NAME?</v>
      </c>
      <c r="T9249" s="199">
        <v>0</v>
      </c>
      <c r="U9249" s="199">
        <v>0</v>
      </c>
    </row>
    <row r="9250" spans="9:21" x14ac:dyDescent="0.3">
      <c r="I9250" s="199">
        <v>0</v>
      </c>
      <c r="J9250" s="199">
        <v>0</v>
      </c>
      <c r="K9250" s="199" t="e">
        <f ca="1"/>
        <v>#NAME?</v>
      </c>
      <c r="T9250" s="199">
        <v>0</v>
      </c>
      <c r="U9250" s="199">
        <v>0</v>
      </c>
    </row>
    <row r="9251" spans="9:21" x14ac:dyDescent="0.3">
      <c r="I9251" s="199">
        <v>0</v>
      </c>
      <c r="J9251" s="199">
        <v>0</v>
      </c>
      <c r="K9251" s="199" t="e">
        <f ca="1"/>
        <v>#NAME?</v>
      </c>
      <c r="T9251" s="199">
        <v>0</v>
      </c>
      <c r="U9251" s="199">
        <v>4660.095523537032</v>
      </c>
    </row>
    <row r="9252" spans="9:21" x14ac:dyDescent="0.3">
      <c r="I9252" s="199">
        <v>21861.462066213535</v>
      </c>
      <c r="J9252" s="199">
        <v>0</v>
      </c>
      <c r="K9252" s="199" t="e">
        <f ca="1"/>
        <v>#NAME?</v>
      </c>
      <c r="T9252" s="199">
        <v>21861.462066213535</v>
      </c>
      <c r="U9252" s="199">
        <v>0</v>
      </c>
    </row>
    <row r="9253" spans="9:21" x14ac:dyDescent="0.3">
      <c r="I9253" s="199">
        <v>0</v>
      </c>
      <c r="J9253" s="199">
        <v>0</v>
      </c>
      <c r="K9253" s="199" t="e">
        <f ca="1"/>
        <v>#NAME?</v>
      </c>
      <c r="T9253" s="199">
        <v>0</v>
      </c>
      <c r="U9253" s="199">
        <v>0</v>
      </c>
    </row>
    <row r="9254" spans="9:21" x14ac:dyDescent="0.3">
      <c r="I9254" s="199">
        <v>0</v>
      </c>
      <c r="J9254" s="199">
        <v>0</v>
      </c>
      <c r="K9254" s="199" t="e">
        <f ca="1"/>
        <v>#NAME?</v>
      </c>
      <c r="T9254" s="199">
        <v>0</v>
      </c>
      <c r="U9254" s="199">
        <v>0</v>
      </c>
    </row>
    <row r="9255" spans="9:21" x14ac:dyDescent="0.3">
      <c r="I9255" s="199">
        <v>0</v>
      </c>
      <c r="J9255" s="199">
        <v>0</v>
      </c>
      <c r="K9255" s="199" t="e">
        <f ca="1"/>
        <v>#NAME?</v>
      </c>
      <c r="T9255" s="199">
        <v>0</v>
      </c>
      <c r="U9255" s="199">
        <v>0</v>
      </c>
    </row>
    <row r="9256" spans="9:21" x14ac:dyDescent="0.3">
      <c r="I9256" s="199">
        <v>0</v>
      </c>
      <c r="J9256" s="199">
        <v>0</v>
      </c>
      <c r="K9256" s="199" t="e">
        <f ca="1"/>
        <v>#NAME?</v>
      </c>
      <c r="T9256" s="199">
        <v>0</v>
      </c>
      <c r="U9256" s="199">
        <v>0</v>
      </c>
    </row>
    <row r="9257" spans="9:21" x14ac:dyDescent="0.3">
      <c r="I9257" s="199">
        <v>0</v>
      </c>
      <c r="J9257" s="199">
        <v>0</v>
      </c>
      <c r="K9257" s="199" t="e">
        <f ca="1"/>
        <v>#NAME?</v>
      </c>
      <c r="T9257" s="199">
        <v>0</v>
      </c>
      <c r="U9257" s="199">
        <v>0</v>
      </c>
    </row>
    <row r="9258" spans="9:21" x14ac:dyDescent="0.3">
      <c r="I9258" s="199">
        <v>0</v>
      </c>
      <c r="J9258" s="199">
        <v>0</v>
      </c>
      <c r="K9258" s="199" t="e">
        <f ca="1"/>
        <v>#NAME?</v>
      </c>
      <c r="T9258" s="199">
        <v>0</v>
      </c>
      <c r="U9258" s="199">
        <v>0</v>
      </c>
    </row>
    <row r="9259" spans="9:21" x14ac:dyDescent="0.3">
      <c r="I9259" s="199">
        <v>0</v>
      </c>
      <c r="J9259" s="199">
        <v>0</v>
      </c>
      <c r="K9259" s="199" t="e">
        <f ca="1"/>
        <v>#NAME?</v>
      </c>
      <c r="T9259" s="199">
        <v>0</v>
      </c>
      <c r="U9259" s="199">
        <v>0</v>
      </c>
    </row>
    <row r="9260" spans="9:21" x14ac:dyDescent="0.3">
      <c r="I9260" s="199">
        <v>0</v>
      </c>
      <c r="J9260" s="199">
        <v>0</v>
      </c>
      <c r="K9260" s="199" t="e">
        <f ca="1"/>
        <v>#NAME?</v>
      </c>
      <c r="T9260" s="199">
        <v>0</v>
      </c>
      <c r="U9260" s="199">
        <v>192232.23639430589</v>
      </c>
    </row>
    <row r="9261" spans="9:21" x14ac:dyDescent="0.3">
      <c r="I9261" s="199">
        <v>0</v>
      </c>
      <c r="J9261" s="199">
        <v>0</v>
      </c>
      <c r="K9261" s="199" t="e">
        <f ca="1"/>
        <v>#NAME?</v>
      </c>
      <c r="T9261" s="199">
        <v>0</v>
      </c>
      <c r="U9261" s="199">
        <v>0</v>
      </c>
    </row>
    <row r="9262" spans="9:21" x14ac:dyDescent="0.3">
      <c r="I9262" s="199">
        <v>0</v>
      </c>
      <c r="J9262" s="199">
        <v>0</v>
      </c>
      <c r="K9262" s="199" t="e">
        <f ca="1"/>
        <v>#NAME?</v>
      </c>
      <c r="T9262" s="199">
        <v>0</v>
      </c>
      <c r="U9262" s="199">
        <v>0</v>
      </c>
    </row>
    <row r="9263" spans="9:21" x14ac:dyDescent="0.3">
      <c r="I9263" s="199">
        <v>0</v>
      </c>
      <c r="J9263" s="199">
        <v>0</v>
      </c>
      <c r="K9263" s="199" t="e">
        <f ca="1"/>
        <v>#NAME?</v>
      </c>
      <c r="T9263" s="199">
        <v>0</v>
      </c>
      <c r="U9263" s="199">
        <v>0</v>
      </c>
    </row>
    <row r="9264" spans="9:21" x14ac:dyDescent="0.3">
      <c r="I9264" s="199">
        <v>0</v>
      </c>
      <c r="J9264" s="199">
        <v>0</v>
      </c>
      <c r="K9264" s="199" t="e">
        <f ca="1"/>
        <v>#NAME?</v>
      </c>
      <c r="T9264" s="199">
        <v>0</v>
      </c>
      <c r="U9264" s="199">
        <v>0</v>
      </c>
    </row>
    <row r="9265" spans="9:21" x14ac:dyDescent="0.3">
      <c r="I9265" s="199">
        <v>0</v>
      </c>
      <c r="J9265" s="199">
        <v>0</v>
      </c>
      <c r="K9265" s="199" t="e">
        <f ca="1"/>
        <v>#NAME?</v>
      </c>
      <c r="T9265" s="199">
        <v>0</v>
      </c>
      <c r="U9265" s="199">
        <v>0</v>
      </c>
    </row>
    <row r="9266" spans="9:21" x14ac:dyDescent="0.3">
      <c r="I9266" s="199">
        <v>0</v>
      </c>
      <c r="J9266" s="199">
        <v>0</v>
      </c>
      <c r="K9266" s="199" t="e">
        <f ca="1"/>
        <v>#NAME?</v>
      </c>
      <c r="T9266" s="199">
        <v>0</v>
      </c>
      <c r="U9266" s="199">
        <v>0</v>
      </c>
    </row>
    <row r="9267" spans="9:21" x14ac:dyDescent="0.3">
      <c r="I9267" s="199">
        <v>0</v>
      </c>
      <c r="J9267" s="199">
        <v>0</v>
      </c>
      <c r="K9267" s="199" t="e">
        <f ca="1"/>
        <v>#NAME?</v>
      </c>
      <c r="T9267" s="199">
        <v>0</v>
      </c>
      <c r="U9267" s="199">
        <v>0</v>
      </c>
    </row>
    <row r="9268" spans="9:21" x14ac:dyDescent="0.3">
      <c r="I9268" s="199">
        <v>0</v>
      </c>
      <c r="J9268" s="199">
        <v>0</v>
      </c>
      <c r="K9268" s="199" t="e">
        <f ca="1"/>
        <v>#NAME?</v>
      </c>
      <c r="T9268" s="199">
        <v>0</v>
      </c>
      <c r="U9268" s="199">
        <v>0</v>
      </c>
    </row>
    <row r="9269" spans="9:21" x14ac:dyDescent="0.3">
      <c r="I9269" s="199">
        <v>0</v>
      </c>
      <c r="J9269" s="199">
        <v>0</v>
      </c>
      <c r="K9269" s="199" t="e">
        <f ca="1"/>
        <v>#NAME?</v>
      </c>
      <c r="T9269" s="199">
        <v>0</v>
      </c>
      <c r="U9269" s="199">
        <v>0</v>
      </c>
    </row>
    <row r="9270" spans="9:21" x14ac:dyDescent="0.3">
      <c r="I9270" s="199">
        <v>0</v>
      </c>
      <c r="J9270" s="199">
        <v>0</v>
      </c>
      <c r="K9270" s="199" t="e">
        <f ca="1"/>
        <v>#NAME?</v>
      </c>
      <c r="T9270" s="199">
        <v>0</v>
      </c>
      <c r="U9270" s="199">
        <v>0</v>
      </c>
    </row>
    <row r="9271" spans="9:21" x14ac:dyDescent="0.3">
      <c r="I9271" s="199">
        <v>0</v>
      </c>
      <c r="J9271" s="199">
        <v>0</v>
      </c>
      <c r="K9271" s="199" t="e">
        <f ca="1"/>
        <v>#NAME?</v>
      </c>
      <c r="T9271" s="199">
        <v>0</v>
      </c>
      <c r="U9271" s="199">
        <v>0</v>
      </c>
    </row>
    <row r="9272" spans="9:21" x14ac:dyDescent="0.3">
      <c r="I9272" s="199">
        <v>0</v>
      </c>
      <c r="J9272" s="199">
        <v>0</v>
      </c>
      <c r="K9272" s="199" t="e">
        <f ca="1"/>
        <v>#NAME?</v>
      </c>
      <c r="T9272" s="199">
        <v>0</v>
      </c>
      <c r="U9272" s="199">
        <v>0</v>
      </c>
    </row>
    <row r="9273" spans="9:21" x14ac:dyDescent="0.3">
      <c r="I9273" s="199">
        <v>0</v>
      </c>
      <c r="J9273" s="199">
        <v>0</v>
      </c>
      <c r="K9273" s="199" t="e">
        <f ca="1"/>
        <v>#NAME?</v>
      </c>
      <c r="T9273" s="199">
        <v>0</v>
      </c>
      <c r="U9273" s="199">
        <v>0</v>
      </c>
    </row>
    <row r="9274" spans="9:21" x14ac:dyDescent="0.3">
      <c r="I9274" s="199">
        <v>0</v>
      </c>
      <c r="J9274" s="199">
        <v>0</v>
      </c>
      <c r="K9274" s="199" t="e">
        <f ca="1"/>
        <v>#NAME?</v>
      </c>
      <c r="T9274" s="199">
        <v>0</v>
      </c>
      <c r="U9274" s="199">
        <v>0</v>
      </c>
    </row>
    <row r="9275" spans="9:21" x14ac:dyDescent="0.3">
      <c r="I9275" s="199">
        <v>0</v>
      </c>
      <c r="J9275" s="199">
        <v>0</v>
      </c>
      <c r="K9275" s="199" t="e">
        <f ca="1"/>
        <v>#NAME?</v>
      </c>
      <c r="T9275" s="199">
        <v>0</v>
      </c>
      <c r="U9275" s="199">
        <v>0</v>
      </c>
    </row>
    <row r="9276" spans="9:21" x14ac:dyDescent="0.3">
      <c r="I9276" s="199">
        <v>0</v>
      </c>
      <c r="J9276" s="199">
        <v>0</v>
      </c>
      <c r="K9276" s="199" t="e">
        <f ca="1"/>
        <v>#NAME?</v>
      </c>
      <c r="T9276" s="199">
        <v>0</v>
      </c>
      <c r="U9276" s="199">
        <v>0</v>
      </c>
    </row>
    <row r="9277" spans="9:21" x14ac:dyDescent="0.3">
      <c r="I9277" s="199">
        <v>0</v>
      </c>
      <c r="J9277" s="199">
        <v>0</v>
      </c>
      <c r="K9277" s="199" t="e">
        <f ca="1"/>
        <v>#NAME?</v>
      </c>
      <c r="T9277" s="199">
        <v>0</v>
      </c>
      <c r="U9277" s="199">
        <v>0</v>
      </c>
    </row>
    <row r="9278" spans="9:21" x14ac:dyDescent="0.3">
      <c r="I9278" s="199">
        <v>0</v>
      </c>
      <c r="J9278" s="199">
        <v>0</v>
      </c>
      <c r="K9278" s="199" t="e">
        <f ca="1"/>
        <v>#NAME?</v>
      </c>
      <c r="T9278" s="199">
        <v>0</v>
      </c>
      <c r="U9278" s="199">
        <v>0</v>
      </c>
    </row>
    <row r="9279" spans="9:21" x14ac:dyDescent="0.3">
      <c r="I9279" s="199">
        <v>0</v>
      </c>
      <c r="J9279" s="199">
        <v>0</v>
      </c>
      <c r="K9279" s="199" t="e">
        <f ca="1"/>
        <v>#NAME?</v>
      </c>
      <c r="T9279" s="199">
        <v>0</v>
      </c>
      <c r="U9279" s="199">
        <v>0</v>
      </c>
    </row>
    <row r="9280" spans="9:21" x14ac:dyDescent="0.3">
      <c r="I9280" s="199">
        <v>0</v>
      </c>
      <c r="J9280" s="199">
        <v>0</v>
      </c>
      <c r="K9280" s="199" t="e">
        <f ca="1"/>
        <v>#NAME?</v>
      </c>
      <c r="T9280" s="199">
        <v>0</v>
      </c>
      <c r="U9280" s="199">
        <v>0</v>
      </c>
    </row>
    <row r="9281" spans="9:21" x14ac:dyDescent="0.3">
      <c r="I9281" s="199">
        <v>0</v>
      </c>
      <c r="J9281" s="199">
        <v>0</v>
      </c>
      <c r="K9281" s="199" t="e">
        <f ca="1"/>
        <v>#NAME?</v>
      </c>
      <c r="T9281" s="199">
        <v>0</v>
      </c>
      <c r="U9281" s="199">
        <v>0</v>
      </c>
    </row>
    <row r="9282" spans="9:21" x14ac:dyDescent="0.3">
      <c r="I9282" s="199">
        <v>0</v>
      </c>
      <c r="J9282" s="199">
        <v>0</v>
      </c>
      <c r="K9282" s="199" t="e">
        <f ca="1"/>
        <v>#NAME?</v>
      </c>
      <c r="T9282" s="199">
        <v>0</v>
      </c>
      <c r="U9282" s="199">
        <v>0</v>
      </c>
    </row>
    <row r="9283" spans="9:21" x14ac:dyDescent="0.3">
      <c r="I9283" s="199">
        <v>0</v>
      </c>
      <c r="J9283" s="199">
        <v>0</v>
      </c>
      <c r="K9283" s="199" t="e">
        <f ca="1"/>
        <v>#NAME?</v>
      </c>
      <c r="T9283" s="199">
        <v>0</v>
      </c>
      <c r="U9283" s="199">
        <v>0</v>
      </c>
    </row>
    <row r="9284" spans="9:21" x14ac:dyDescent="0.3">
      <c r="I9284" s="199">
        <v>0</v>
      </c>
      <c r="J9284" s="199">
        <v>0</v>
      </c>
      <c r="K9284" s="199" t="e">
        <f ca="1"/>
        <v>#NAME?</v>
      </c>
      <c r="T9284" s="199">
        <v>0</v>
      </c>
      <c r="U9284" s="199">
        <v>0</v>
      </c>
    </row>
    <row r="9285" spans="9:21" x14ac:dyDescent="0.3">
      <c r="I9285" s="199">
        <v>0</v>
      </c>
      <c r="J9285" s="199">
        <v>0</v>
      </c>
      <c r="K9285" s="199" t="e">
        <f ca="1"/>
        <v>#NAME?</v>
      </c>
      <c r="T9285" s="199">
        <v>0</v>
      </c>
      <c r="U9285" s="199">
        <v>0</v>
      </c>
    </row>
    <row r="9286" spans="9:21" x14ac:dyDescent="0.3">
      <c r="I9286" s="199">
        <v>0</v>
      </c>
      <c r="J9286" s="199">
        <v>0</v>
      </c>
      <c r="K9286" s="199" t="e">
        <f ca="1"/>
        <v>#NAME?</v>
      </c>
      <c r="T9286" s="199">
        <v>0</v>
      </c>
      <c r="U9286" s="199">
        <v>0</v>
      </c>
    </row>
    <row r="9287" spans="9:21" x14ac:dyDescent="0.3">
      <c r="I9287" s="199">
        <v>0</v>
      </c>
      <c r="J9287" s="199">
        <v>0</v>
      </c>
      <c r="K9287" s="199" t="e">
        <f ca="1"/>
        <v>#NAME?</v>
      </c>
      <c r="T9287" s="199">
        <v>0</v>
      </c>
      <c r="U9287" s="199">
        <v>0</v>
      </c>
    </row>
    <row r="9288" spans="9:21" x14ac:dyDescent="0.3">
      <c r="I9288" s="199">
        <v>0</v>
      </c>
      <c r="J9288" s="199">
        <v>0</v>
      </c>
      <c r="K9288" s="199" t="e">
        <f ca="1"/>
        <v>#NAME?</v>
      </c>
      <c r="T9288" s="199">
        <v>0</v>
      </c>
      <c r="U9288" s="199">
        <v>0</v>
      </c>
    </row>
    <row r="9289" spans="9:21" x14ac:dyDescent="0.3">
      <c r="I9289" s="199">
        <v>0</v>
      </c>
      <c r="J9289" s="199">
        <v>0</v>
      </c>
      <c r="K9289" s="199" t="e">
        <f ca="1"/>
        <v>#NAME?</v>
      </c>
      <c r="T9289" s="199">
        <v>0</v>
      </c>
      <c r="U9289" s="199">
        <v>0</v>
      </c>
    </row>
    <row r="9290" spans="9:21" x14ac:dyDescent="0.3">
      <c r="I9290" s="199">
        <v>0</v>
      </c>
      <c r="J9290" s="199">
        <v>0</v>
      </c>
      <c r="K9290" s="199" t="e">
        <f ca="1"/>
        <v>#NAME?</v>
      </c>
      <c r="T9290" s="199">
        <v>0</v>
      </c>
      <c r="U9290" s="199">
        <v>0</v>
      </c>
    </row>
    <row r="9291" spans="9:21" x14ac:dyDescent="0.3">
      <c r="I9291" s="199">
        <v>0</v>
      </c>
      <c r="J9291" s="199">
        <v>0</v>
      </c>
      <c r="K9291" s="199" t="e">
        <f ca="1"/>
        <v>#NAME?</v>
      </c>
      <c r="T9291" s="199">
        <v>0</v>
      </c>
      <c r="U9291" s="199">
        <v>0</v>
      </c>
    </row>
    <row r="9292" spans="9:21" x14ac:dyDescent="0.3">
      <c r="I9292" s="199">
        <v>0</v>
      </c>
      <c r="J9292" s="199">
        <v>0</v>
      </c>
      <c r="K9292" s="199" t="e">
        <f ca="1"/>
        <v>#NAME?</v>
      </c>
      <c r="T9292" s="199">
        <v>0</v>
      </c>
      <c r="U9292" s="199">
        <v>116963.19299800953</v>
      </c>
    </row>
    <row r="9293" spans="9:21" x14ac:dyDescent="0.3">
      <c r="I9293" s="199">
        <v>0</v>
      </c>
      <c r="J9293" s="199">
        <v>0</v>
      </c>
      <c r="K9293" s="199" t="e">
        <f ca="1"/>
        <v>#NAME?</v>
      </c>
      <c r="T9293" s="199">
        <v>0</v>
      </c>
      <c r="U9293" s="199">
        <v>0</v>
      </c>
    </row>
    <row r="9294" spans="9:21" x14ac:dyDescent="0.3">
      <c r="I9294" s="199">
        <v>0</v>
      </c>
      <c r="J9294" s="199">
        <v>0</v>
      </c>
      <c r="K9294" s="199" t="e">
        <f ca="1"/>
        <v>#NAME?</v>
      </c>
      <c r="T9294" s="199">
        <v>0</v>
      </c>
      <c r="U9294" s="199">
        <v>0</v>
      </c>
    </row>
    <row r="9295" spans="9:21" x14ac:dyDescent="0.3">
      <c r="I9295" s="199">
        <v>0</v>
      </c>
      <c r="J9295" s="199">
        <v>0</v>
      </c>
      <c r="K9295" s="199" t="e">
        <f ca="1"/>
        <v>#NAME?</v>
      </c>
      <c r="T9295" s="199">
        <v>0</v>
      </c>
      <c r="U9295" s="199">
        <v>0</v>
      </c>
    </row>
    <row r="9296" spans="9:21" x14ac:dyDescent="0.3">
      <c r="I9296" s="199">
        <v>0</v>
      </c>
      <c r="J9296" s="199">
        <v>0</v>
      </c>
      <c r="K9296" s="199" t="e">
        <f ca="1"/>
        <v>#NAME?</v>
      </c>
      <c r="T9296" s="199">
        <v>0</v>
      </c>
      <c r="U9296" s="199">
        <v>0</v>
      </c>
    </row>
    <row r="9297" spans="9:21" x14ac:dyDescent="0.3">
      <c r="I9297" s="199">
        <v>0</v>
      </c>
      <c r="J9297" s="199">
        <v>0</v>
      </c>
      <c r="K9297" s="199" t="e">
        <f ca="1"/>
        <v>#NAME?</v>
      </c>
      <c r="T9297" s="199">
        <v>0</v>
      </c>
      <c r="U9297" s="199">
        <v>0</v>
      </c>
    </row>
    <row r="9298" spans="9:21" x14ac:dyDescent="0.3">
      <c r="I9298" s="199">
        <v>0</v>
      </c>
      <c r="J9298" s="199">
        <v>0</v>
      </c>
      <c r="K9298" s="199" t="e">
        <f ca="1"/>
        <v>#NAME?</v>
      </c>
      <c r="T9298" s="199">
        <v>0</v>
      </c>
      <c r="U9298" s="199">
        <v>141322.22062707655</v>
      </c>
    </row>
    <row r="9299" spans="9:21" x14ac:dyDescent="0.3">
      <c r="I9299" s="199">
        <v>0</v>
      </c>
      <c r="J9299" s="199">
        <v>0</v>
      </c>
      <c r="K9299" s="199" t="e">
        <f ca="1"/>
        <v>#NAME?</v>
      </c>
      <c r="T9299" s="199">
        <v>0</v>
      </c>
      <c r="U9299" s="199">
        <v>0</v>
      </c>
    </row>
    <row r="9300" spans="9:21" x14ac:dyDescent="0.3">
      <c r="I9300" s="199">
        <v>0</v>
      </c>
      <c r="J9300" s="199">
        <v>0</v>
      </c>
      <c r="K9300" s="199" t="e">
        <f ca="1"/>
        <v>#NAME?</v>
      </c>
      <c r="T9300" s="199">
        <v>0</v>
      </c>
      <c r="U9300" s="199">
        <v>0</v>
      </c>
    </row>
    <row r="9301" spans="9:21" x14ac:dyDescent="0.3">
      <c r="I9301" s="199">
        <v>0</v>
      </c>
      <c r="J9301" s="199">
        <v>0</v>
      </c>
      <c r="K9301" s="199" t="e">
        <f ca="1"/>
        <v>#NAME?</v>
      </c>
      <c r="T9301" s="199">
        <v>0</v>
      </c>
      <c r="U9301" s="199">
        <v>0</v>
      </c>
    </row>
    <row r="9302" spans="9:21" x14ac:dyDescent="0.3">
      <c r="I9302" s="199">
        <v>0</v>
      </c>
      <c r="J9302" s="199">
        <v>0</v>
      </c>
      <c r="K9302" s="199" t="e">
        <f ca="1"/>
        <v>#NAME?</v>
      </c>
      <c r="T9302" s="199">
        <v>0</v>
      </c>
      <c r="U9302" s="199">
        <v>0</v>
      </c>
    </row>
    <row r="9303" spans="9:21" x14ac:dyDescent="0.3">
      <c r="I9303" s="199">
        <v>0</v>
      </c>
      <c r="J9303" s="199">
        <v>0</v>
      </c>
      <c r="K9303" s="199" t="e">
        <f ca="1"/>
        <v>#NAME?</v>
      </c>
      <c r="T9303" s="199">
        <v>0</v>
      </c>
      <c r="U9303" s="199">
        <v>0</v>
      </c>
    </row>
    <row r="9304" spans="9:21" x14ac:dyDescent="0.3">
      <c r="I9304" s="199">
        <v>0</v>
      </c>
      <c r="J9304" s="199">
        <v>0</v>
      </c>
      <c r="K9304" s="199" t="e">
        <f ca="1"/>
        <v>#NAME?</v>
      </c>
      <c r="T9304" s="199">
        <v>0</v>
      </c>
      <c r="U9304" s="199">
        <v>0</v>
      </c>
    </row>
    <row r="9305" spans="9:21" x14ac:dyDescent="0.3">
      <c r="I9305" s="199">
        <v>0</v>
      </c>
      <c r="J9305" s="199">
        <v>0</v>
      </c>
      <c r="K9305" s="199" t="e">
        <f ca="1"/>
        <v>#NAME?</v>
      </c>
      <c r="T9305" s="199">
        <v>0</v>
      </c>
      <c r="U9305" s="199">
        <v>0</v>
      </c>
    </row>
    <row r="9306" spans="9:21" x14ac:dyDescent="0.3">
      <c r="I9306" s="199">
        <v>0</v>
      </c>
      <c r="J9306" s="199">
        <v>0</v>
      </c>
      <c r="K9306" s="199" t="e">
        <f ca="1"/>
        <v>#NAME?</v>
      </c>
      <c r="T9306" s="199">
        <v>0</v>
      </c>
      <c r="U9306" s="199">
        <v>0</v>
      </c>
    </row>
    <row r="9307" spans="9:21" x14ac:dyDescent="0.3">
      <c r="I9307" s="199">
        <v>0</v>
      </c>
      <c r="J9307" s="199">
        <v>0</v>
      </c>
      <c r="K9307" s="199" t="e">
        <f ca="1"/>
        <v>#NAME?</v>
      </c>
      <c r="T9307" s="199">
        <v>0</v>
      </c>
      <c r="U9307" s="199">
        <v>0</v>
      </c>
    </row>
    <row r="9308" spans="9:21" x14ac:dyDescent="0.3">
      <c r="I9308" s="199">
        <v>0</v>
      </c>
      <c r="J9308" s="199">
        <v>0</v>
      </c>
      <c r="K9308" s="199" t="e">
        <f ca="1"/>
        <v>#NAME?</v>
      </c>
      <c r="T9308" s="199">
        <v>0</v>
      </c>
      <c r="U9308" s="199">
        <v>0</v>
      </c>
    </row>
    <row r="9309" spans="9:21" x14ac:dyDescent="0.3">
      <c r="I9309" s="199">
        <v>0</v>
      </c>
      <c r="J9309" s="199">
        <v>0</v>
      </c>
      <c r="K9309" s="199" t="e">
        <f ca="1"/>
        <v>#NAME?</v>
      </c>
      <c r="T9309" s="199">
        <v>0</v>
      </c>
      <c r="U9309" s="199">
        <v>0</v>
      </c>
    </row>
    <row r="9310" spans="9:21" x14ac:dyDescent="0.3">
      <c r="I9310" s="199">
        <v>0</v>
      </c>
      <c r="J9310" s="199">
        <v>0</v>
      </c>
      <c r="K9310" s="199" t="e">
        <f ca="1"/>
        <v>#NAME?</v>
      </c>
      <c r="T9310" s="199">
        <v>0</v>
      </c>
      <c r="U9310" s="199">
        <v>0</v>
      </c>
    </row>
    <row r="9311" spans="9:21" x14ac:dyDescent="0.3">
      <c r="I9311" s="199">
        <v>0</v>
      </c>
      <c r="J9311" s="199">
        <v>0</v>
      </c>
      <c r="K9311" s="199" t="e">
        <f ca="1"/>
        <v>#NAME?</v>
      </c>
      <c r="T9311" s="199">
        <v>0</v>
      </c>
      <c r="U9311" s="199">
        <v>0</v>
      </c>
    </row>
    <row r="9312" spans="9:21" x14ac:dyDescent="0.3">
      <c r="I9312" s="199">
        <v>0</v>
      </c>
      <c r="J9312" s="199">
        <v>0</v>
      </c>
      <c r="K9312" s="199" t="e">
        <f ca="1"/>
        <v>#NAME?</v>
      </c>
      <c r="T9312" s="199">
        <v>0</v>
      </c>
      <c r="U9312" s="199">
        <v>255571.87603098826</v>
      </c>
    </row>
    <row r="9313" spans="9:21" x14ac:dyDescent="0.3">
      <c r="I9313" s="199">
        <v>0</v>
      </c>
      <c r="J9313" s="199">
        <v>0</v>
      </c>
      <c r="K9313" s="199" t="e">
        <f ca="1"/>
        <v>#NAME?</v>
      </c>
      <c r="T9313" s="199">
        <v>0</v>
      </c>
      <c r="U9313" s="199">
        <v>0</v>
      </c>
    </row>
    <row r="9314" spans="9:21" x14ac:dyDescent="0.3">
      <c r="I9314" s="199">
        <v>0</v>
      </c>
      <c r="J9314" s="199">
        <v>0</v>
      </c>
      <c r="K9314" s="199" t="e">
        <f ca="1"/>
        <v>#NAME?</v>
      </c>
      <c r="T9314" s="199">
        <v>0</v>
      </c>
      <c r="U9314" s="199">
        <v>0</v>
      </c>
    </row>
    <row r="9315" spans="9:21" x14ac:dyDescent="0.3">
      <c r="I9315" s="199">
        <v>0</v>
      </c>
      <c r="J9315" s="199">
        <v>0</v>
      </c>
      <c r="K9315" s="199" t="e">
        <f ca="1"/>
        <v>#NAME?</v>
      </c>
      <c r="T9315" s="199">
        <v>0</v>
      </c>
      <c r="U9315" s="199">
        <v>0</v>
      </c>
    </row>
    <row r="9316" spans="9:21" x14ac:dyDescent="0.3">
      <c r="I9316" s="199">
        <v>0</v>
      </c>
      <c r="J9316" s="199">
        <v>0</v>
      </c>
      <c r="K9316" s="199" t="e">
        <f ca="1"/>
        <v>#NAME?</v>
      </c>
      <c r="T9316" s="199">
        <v>0</v>
      </c>
      <c r="U9316" s="199">
        <v>0</v>
      </c>
    </row>
    <row r="9317" spans="9:21" x14ac:dyDescent="0.3">
      <c r="I9317" s="199">
        <v>0</v>
      </c>
      <c r="J9317" s="199">
        <v>0</v>
      </c>
      <c r="K9317" s="199" t="e">
        <f ca="1"/>
        <v>#NAME?</v>
      </c>
      <c r="T9317" s="199">
        <v>0</v>
      </c>
      <c r="U9317" s="199">
        <v>0</v>
      </c>
    </row>
    <row r="9318" spans="9:21" x14ac:dyDescent="0.3">
      <c r="I9318" s="199">
        <v>0</v>
      </c>
      <c r="J9318" s="199">
        <v>0</v>
      </c>
      <c r="K9318" s="199" t="e">
        <f ca="1"/>
        <v>#NAME?</v>
      </c>
      <c r="T9318" s="199">
        <v>0</v>
      </c>
      <c r="U9318" s="199">
        <v>0</v>
      </c>
    </row>
    <row r="9319" spans="9:21" x14ac:dyDescent="0.3">
      <c r="I9319" s="199">
        <v>0</v>
      </c>
      <c r="J9319" s="199">
        <v>0</v>
      </c>
      <c r="K9319" s="199" t="e">
        <f ca="1"/>
        <v>#NAME?</v>
      </c>
      <c r="T9319" s="199">
        <v>0</v>
      </c>
      <c r="U9319" s="199">
        <v>0</v>
      </c>
    </row>
    <row r="9320" spans="9:21" x14ac:dyDescent="0.3">
      <c r="I9320" s="199">
        <v>0</v>
      </c>
      <c r="J9320" s="199">
        <v>0</v>
      </c>
      <c r="K9320" s="199" t="e">
        <f ca="1"/>
        <v>#NAME?</v>
      </c>
      <c r="T9320" s="199">
        <v>0</v>
      </c>
      <c r="U9320" s="199">
        <v>0</v>
      </c>
    </row>
    <row r="9321" spans="9:21" x14ac:dyDescent="0.3">
      <c r="I9321" s="199">
        <v>95780.70657331933</v>
      </c>
      <c r="J9321" s="199">
        <v>0</v>
      </c>
      <c r="K9321" s="199" t="e">
        <f ca="1"/>
        <v>#NAME?</v>
      </c>
      <c r="T9321" s="199">
        <v>95780.70657331933</v>
      </c>
      <c r="U9321" s="199">
        <v>0</v>
      </c>
    </row>
    <row r="9322" spans="9:21" x14ac:dyDescent="0.3">
      <c r="I9322" s="199">
        <v>0</v>
      </c>
      <c r="J9322" s="199">
        <v>0</v>
      </c>
      <c r="K9322" s="199" t="e">
        <f ca="1"/>
        <v>#NAME?</v>
      </c>
      <c r="T9322" s="199">
        <v>0</v>
      </c>
      <c r="U9322" s="199">
        <v>0</v>
      </c>
    </row>
    <row r="9323" spans="9:21" x14ac:dyDescent="0.3">
      <c r="I9323" s="199">
        <v>0</v>
      </c>
      <c r="J9323" s="199">
        <v>0</v>
      </c>
      <c r="K9323" s="199" t="e">
        <f ca="1"/>
        <v>#NAME?</v>
      </c>
      <c r="T9323" s="199">
        <v>0</v>
      </c>
      <c r="U9323" s="199">
        <v>0</v>
      </c>
    </row>
    <row r="9324" spans="9:21" x14ac:dyDescent="0.3">
      <c r="I9324" s="199">
        <v>0</v>
      </c>
      <c r="J9324" s="199">
        <v>0</v>
      </c>
      <c r="K9324" s="199" t="e">
        <f ca="1"/>
        <v>#NAME?</v>
      </c>
      <c r="T9324" s="199">
        <v>0</v>
      </c>
      <c r="U9324" s="199">
        <v>0</v>
      </c>
    </row>
    <row r="9325" spans="9:21" x14ac:dyDescent="0.3">
      <c r="I9325" s="199">
        <v>0</v>
      </c>
      <c r="J9325" s="199">
        <v>0</v>
      </c>
      <c r="K9325" s="199" t="e">
        <f ca="1"/>
        <v>#NAME?</v>
      </c>
      <c r="T9325" s="199">
        <v>0</v>
      </c>
      <c r="U9325" s="199">
        <v>0</v>
      </c>
    </row>
    <row r="9326" spans="9:21" x14ac:dyDescent="0.3">
      <c r="I9326" s="199">
        <v>0</v>
      </c>
      <c r="J9326" s="199">
        <v>0</v>
      </c>
      <c r="K9326" s="199" t="e">
        <f ca="1"/>
        <v>#NAME?</v>
      </c>
      <c r="T9326" s="199">
        <v>0</v>
      </c>
      <c r="U9326" s="199">
        <v>0</v>
      </c>
    </row>
    <row r="9327" spans="9:21" x14ac:dyDescent="0.3">
      <c r="I9327" s="199">
        <v>0</v>
      </c>
      <c r="J9327" s="199">
        <v>0</v>
      </c>
      <c r="K9327" s="199" t="e">
        <f ca="1"/>
        <v>#NAME?</v>
      </c>
      <c r="T9327" s="199">
        <v>0</v>
      </c>
      <c r="U9327" s="199">
        <v>0</v>
      </c>
    </row>
    <row r="9328" spans="9:21" x14ac:dyDescent="0.3">
      <c r="I9328" s="199">
        <v>0</v>
      </c>
      <c r="J9328" s="199">
        <v>0</v>
      </c>
      <c r="K9328" s="199" t="e">
        <f ca="1"/>
        <v>#NAME?</v>
      </c>
      <c r="T9328" s="199">
        <v>0</v>
      </c>
      <c r="U9328" s="199">
        <v>0</v>
      </c>
    </row>
    <row r="9329" spans="9:21" x14ac:dyDescent="0.3">
      <c r="I9329" s="199">
        <v>0</v>
      </c>
      <c r="J9329" s="199">
        <v>0</v>
      </c>
      <c r="K9329" s="199" t="e">
        <f ca="1"/>
        <v>#NAME?</v>
      </c>
      <c r="T9329" s="199">
        <v>0</v>
      </c>
      <c r="U9329" s="199">
        <v>0</v>
      </c>
    </row>
    <row r="9330" spans="9:21" x14ac:dyDescent="0.3">
      <c r="I9330" s="199">
        <v>6867.5096893990994</v>
      </c>
      <c r="J9330" s="199">
        <v>0</v>
      </c>
      <c r="K9330" s="199" t="e">
        <f ca="1"/>
        <v>#NAME?</v>
      </c>
      <c r="T9330" s="199">
        <v>6867.5096893990994</v>
      </c>
      <c r="U9330" s="199">
        <v>0</v>
      </c>
    </row>
    <row r="9331" spans="9:21" x14ac:dyDescent="0.3">
      <c r="I9331" s="199">
        <v>0</v>
      </c>
      <c r="J9331" s="199">
        <v>0</v>
      </c>
      <c r="K9331" s="199" t="e">
        <f ca="1"/>
        <v>#NAME?</v>
      </c>
      <c r="T9331" s="199">
        <v>0</v>
      </c>
      <c r="U9331" s="199">
        <v>0</v>
      </c>
    </row>
    <row r="9332" spans="9:21" x14ac:dyDescent="0.3">
      <c r="I9332" s="199">
        <v>0</v>
      </c>
      <c r="J9332" s="199">
        <v>0</v>
      </c>
      <c r="K9332" s="199" t="e">
        <f ca="1"/>
        <v>#NAME?</v>
      </c>
      <c r="T9332" s="199">
        <v>0</v>
      </c>
      <c r="U9332" s="199">
        <v>0</v>
      </c>
    </row>
    <row r="9333" spans="9:21" x14ac:dyDescent="0.3">
      <c r="I9333" s="199">
        <v>0</v>
      </c>
      <c r="J9333" s="199">
        <v>0</v>
      </c>
      <c r="K9333" s="199" t="e">
        <f ca="1"/>
        <v>#NAME?</v>
      </c>
      <c r="T9333" s="199">
        <v>0</v>
      </c>
      <c r="U9333" s="199">
        <v>0</v>
      </c>
    </row>
    <row r="9334" spans="9:21" x14ac:dyDescent="0.3">
      <c r="I9334" s="199">
        <v>0</v>
      </c>
      <c r="J9334" s="199">
        <v>0</v>
      </c>
      <c r="K9334" s="199" t="e">
        <f ca="1"/>
        <v>#NAME?</v>
      </c>
      <c r="T9334" s="199">
        <v>0</v>
      </c>
      <c r="U9334" s="199">
        <v>0</v>
      </c>
    </row>
    <row r="9335" spans="9:21" x14ac:dyDescent="0.3">
      <c r="I9335" s="199">
        <v>0</v>
      </c>
      <c r="J9335" s="199">
        <v>0</v>
      </c>
      <c r="K9335" s="199" t="e">
        <f ca="1"/>
        <v>#NAME?</v>
      </c>
      <c r="T9335" s="199">
        <v>0</v>
      </c>
      <c r="U9335" s="199">
        <v>0</v>
      </c>
    </row>
    <row r="9336" spans="9:21" x14ac:dyDescent="0.3">
      <c r="I9336" s="199">
        <v>0</v>
      </c>
      <c r="J9336" s="199">
        <v>0</v>
      </c>
      <c r="K9336" s="199" t="e">
        <f ca="1"/>
        <v>#NAME?</v>
      </c>
      <c r="T9336" s="199">
        <v>0</v>
      </c>
      <c r="U9336" s="199">
        <v>0</v>
      </c>
    </row>
    <row r="9337" spans="9:21" x14ac:dyDescent="0.3">
      <c r="I9337" s="199">
        <v>0</v>
      </c>
      <c r="J9337" s="199">
        <v>0</v>
      </c>
      <c r="K9337" s="199" t="e">
        <f ca="1"/>
        <v>#NAME?</v>
      </c>
      <c r="T9337" s="199">
        <v>0</v>
      </c>
      <c r="U9337" s="199">
        <v>0</v>
      </c>
    </row>
    <row r="9338" spans="9:21" x14ac:dyDescent="0.3">
      <c r="I9338" s="199">
        <v>0</v>
      </c>
      <c r="J9338" s="199">
        <v>0</v>
      </c>
      <c r="K9338" s="199" t="e">
        <f ca="1"/>
        <v>#NAME?</v>
      </c>
      <c r="T9338" s="199">
        <v>0</v>
      </c>
      <c r="U9338" s="199">
        <v>0</v>
      </c>
    </row>
    <row r="9339" spans="9:21" x14ac:dyDescent="0.3">
      <c r="I9339" s="199">
        <v>0</v>
      </c>
      <c r="J9339" s="199">
        <v>0</v>
      </c>
      <c r="K9339" s="199" t="e">
        <f ca="1"/>
        <v>#NAME?</v>
      </c>
      <c r="T9339" s="199">
        <v>0</v>
      </c>
      <c r="U9339" s="199">
        <v>0</v>
      </c>
    </row>
    <row r="9340" spans="9:21" x14ac:dyDescent="0.3">
      <c r="I9340" s="199">
        <v>0</v>
      </c>
      <c r="J9340" s="199">
        <v>0</v>
      </c>
      <c r="K9340" s="199" t="e">
        <f ca="1"/>
        <v>#NAME?</v>
      </c>
      <c r="T9340" s="199">
        <v>0</v>
      </c>
      <c r="U9340" s="199">
        <v>0</v>
      </c>
    </row>
    <row r="9341" spans="9:21" x14ac:dyDescent="0.3">
      <c r="I9341" s="199">
        <v>0</v>
      </c>
      <c r="J9341" s="199">
        <v>0</v>
      </c>
      <c r="K9341" s="199" t="e">
        <f ca="1"/>
        <v>#NAME?</v>
      </c>
      <c r="T9341" s="199">
        <v>0</v>
      </c>
      <c r="U9341" s="199">
        <v>0</v>
      </c>
    </row>
    <row r="9342" spans="9:21" x14ac:dyDescent="0.3">
      <c r="I9342" s="199">
        <v>0</v>
      </c>
      <c r="J9342" s="199">
        <v>0</v>
      </c>
      <c r="K9342" s="199" t="e">
        <f ca="1"/>
        <v>#NAME?</v>
      </c>
      <c r="T9342" s="199">
        <v>0</v>
      </c>
      <c r="U9342" s="199">
        <v>0</v>
      </c>
    </row>
    <row r="9343" spans="9:21" x14ac:dyDescent="0.3">
      <c r="I9343" s="199">
        <v>0</v>
      </c>
      <c r="J9343" s="199">
        <v>0</v>
      </c>
      <c r="K9343" s="199" t="e">
        <f ca="1"/>
        <v>#NAME?</v>
      </c>
      <c r="T9343" s="199">
        <v>0</v>
      </c>
      <c r="U9343" s="199">
        <v>0</v>
      </c>
    </row>
    <row r="9344" spans="9:21" x14ac:dyDescent="0.3">
      <c r="I9344" s="199">
        <v>0</v>
      </c>
      <c r="J9344" s="199">
        <v>0</v>
      </c>
      <c r="K9344" s="199" t="e">
        <f ca="1"/>
        <v>#NAME?</v>
      </c>
      <c r="T9344" s="199">
        <v>0</v>
      </c>
      <c r="U9344" s="199">
        <v>0</v>
      </c>
    </row>
    <row r="9345" spans="9:21" x14ac:dyDescent="0.3">
      <c r="I9345" s="199">
        <v>0</v>
      </c>
      <c r="J9345" s="199">
        <v>0</v>
      </c>
      <c r="K9345" s="199" t="e">
        <f ca="1"/>
        <v>#NAME?</v>
      </c>
      <c r="T9345" s="199">
        <v>0</v>
      </c>
      <c r="U9345" s="199">
        <v>0</v>
      </c>
    </row>
    <row r="9346" spans="9:21" x14ac:dyDescent="0.3">
      <c r="I9346" s="199">
        <v>0</v>
      </c>
      <c r="J9346" s="199">
        <v>0</v>
      </c>
      <c r="K9346" s="199" t="e">
        <f ca="1"/>
        <v>#NAME?</v>
      </c>
      <c r="T9346" s="199">
        <v>0</v>
      </c>
      <c r="U9346" s="199">
        <v>46521.368841282674</v>
      </c>
    </row>
    <row r="9347" spans="9:21" x14ac:dyDescent="0.3">
      <c r="I9347" s="199">
        <v>0</v>
      </c>
      <c r="J9347" s="199">
        <v>0</v>
      </c>
      <c r="K9347" s="199" t="e">
        <f ca="1"/>
        <v>#NAME?</v>
      </c>
      <c r="T9347" s="199">
        <v>0</v>
      </c>
      <c r="U9347" s="199">
        <v>0</v>
      </c>
    </row>
    <row r="9348" spans="9:21" x14ac:dyDescent="0.3">
      <c r="I9348" s="199">
        <v>0</v>
      </c>
      <c r="J9348" s="199">
        <v>0</v>
      </c>
      <c r="K9348" s="199" t="e">
        <f ca="1"/>
        <v>#NAME?</v>
      </c>
      <c r="T9348" s="199">
        <v>0</v>
      </c>
      <c r="U9348" s="199">
        <v>23679.583859075785</v>
      </c>
    </row>
    <row r="9349" spans="9:21" x14ac:dyDescent="0.3">
      <c r="I9349" s="199">
        <v>0</v>
      </c>
      <c r="J9349" s="199">
        <v>0</v>
      </c>
      <c r="K9349" s="199" t="e">
        <f ca="1"/>
        <v>#NAME?</v>
      </c>
      <c r="T9349" s="199">
        <v>0</v>
      </c>
      <c r="U9349" s="199">
        <v>0</v>
      </c>
    </row>
    <row r="9350" spans="9:21" x14ac:dyDescent="0.3">
      <c r="I9350" s="199">
        <v>0</v>
      </c>
      <c r="J9350" s="199">
        <v>0</v>
      </c>
      <c r="K9350" s="199" t="e">
        <f ca="1"/>
        <v>#NAME?</v>
      </c>
      <c r="T9350" s="199">
        <v>0</v>
      </c>
      <c r="U9350" s="199">
        <v>0</v>
      </c>
    </row>
    <row r="9351" spans="9:21" x14ac:dyDescent="0.3">
      <c r="I9351" s="199">
        <v>0</v>
      </c>
      <c r="J9351" s="199">
        <v>0</v>
      </c>
      <c r="K9351" s="199" t="e">
        <f ca="1"/>
        <v>#NAME?</v>
      </c>
      <c r="T9351" s="199">
        <v>0</v>
      </c>
      <c r="U9351" s="199">
        <v>0</v>
      </c>
    </row>
    <row r="9352" spans="9:21" x14ac:dyDescent="0.3">
      <c r="I9352" s="199">
        <v>0</v>
      </c>
      <c r="J9352" s="199">
        <v>0</v>
      </c>
      <c r="K9352" s="199" t="e">
        <f ca="1"/>
        <v>#NAME?</v>
      </c>
      <c r="T9352" s="199">
        <v>0</v>
      </c>
      <c r="U9352" s="199">
        <v>0</v>
      </c>
    </row>
    <row r="9353" spans="9:21" x14ac:dyDescent="0.3">
      <c r="I9353" s="199">
        <v>0</v>
      </c>
      <c r="J9353" s="199">
        <v>0</v>
      </c>
      <c r="K9353" s="199" t="e">
        <f ca="1"/>
        <v>#NAME?</v>
      </c>
      <c r="T9353" s="199">
        <v>0</v>
      </c>
      <c r="U9353" s="199">
        <v>0</v>
      </c>
    </row>
    <row r="9354" spans="9:21" x14ac:dyDescent="0.3">
      <c r="I9354" s="199">
        <v>0</v>
      </c>
      <c r="J9354" s="199">
        <v>0</v>
      </c>
      <c r="K9354" s="199" t="e">
        <f ca="1"/>
        <v>#NAME?</v>
      </c>
      <c r="T9354" s="199">
        <v>0</v>
      </c>
      <c r="U9354" s="199">
        <v>0</v>
      </c>
    </row>
    <row r="9355" spans="9:21" x14ac:dyDescent="0.3">
      <c r="I9355" s="199">
        <v>0</v>
      </c>
      <c r="J9355" s="199">
        <v>0</v>
      </c>
      <c r="K9355" s="199" t="e">
        <f ca="1"/>
        <v>#NAME?</v>
      </c>
      <c r="T9355" s="199">
        <v>0</v>
      </c>
      <c r="U9355" s="199">
        <v>0</v>
      </c>
    </row>
    <row r="9356" spans="9:21" x14ac:dyDescent="0.3">
      <c r="I9356" s="199">
        <v>0</v>
      </c>
      <c r="J9356" s="199">
        <v>0</v>
      </c>
      <c r="K9356" s="199" t="e">
        <f ca="1"/>
        <v>#NAME?</v>
      </c>
      <c r="T9356" s="199">
        <v>0</v>
      </c>
      <c r="U9356" s="199">
        <v>0</v>
      </c>
    </row>
    <row r="9357" spans="9:21" x14ac:dyDescent="0.3">
      <c r="I9357" s="199">
        <v>0</v>
      </c>
      <c r="J9357" s="199">
        <v>0</v>
      </c>
      <c r="K9357" s="199" t="e">
        <f ca="1"/>
        <v>#NAME?</v>
      </c>
      <c r="T9357" s="199">
        <v>0</v>
      </c>
      <c r="U9357" s="199">
        <v>0</v>
      </c>
    </row>
    <row r="9358" spans="9:21" x14ac:dyDescent="0.3">
      <c r="I9358" s="199">
        <v>0</v>
      </c>
      <c r="J9358" s="199">
        <v>0</v>
      </c>
      <c r="K9358" s="199" t="e">
        <f ca="1"/>
        <v>#NAME?</v>
      </c>
      <c r="T9358" s="199">
        <v>0</v>
      </c>
      <c r="U9358" s="199">
        <v>0</v>
      </c>
    </row>
    <row r="9359" spans="9:21" x14ac:dyDescent="0.3">
      <c r="I9359" s="199">
        <v>0</v>
      </c>
      <c r="J9359" s="199">
        <v>0</v>
      </c>
      <c r="K9359" s="199" t="e">
        <f ca="1"/>
        <v>#NAME?</v>
      </c>
      <c r="T9359" s="199">
        <v>0</v>
      </c>
      <c r="U9359" s="199">
        <v>0</v>
      </c>
    </row>
    <row r="9360" spans="9:21" x14ac:dyDescent="0.3">
      <c r="I9360" s="199">
        <v>0</v>
      </c>
      <c r="J9360" s="199">
        <v>0</v>
      </c>
      <c r="K9360" s="199" t="e">
        <f ca="1"/>
        <v>#NAME?</v>
      </c>
      <c r="T9360" s="199">
        <v>0</v>
      </c>
      <c r="U9360" s="199">
        <v>0</v>
      </c>
    </row>
    <row r="9361" spans="9:21" x14ac:dyDescent="0.3">
      <c r="I9361" s="199">
        <v>0</v>
      </c>
      <c r="J9361" s="199">
        <v>0</v>
      </c>
      <c r="K9361" s="199" t="e">
        <f ca="1"/>
        <v>#NAME?</v>
      </c>
      <c r="T9361" s="199">
        <v>0</v>
      </c>
      <c r="U9361" s="199">
        <v>0</v>
      </c>
    </row>
    <row r="9362" spans="9:21" x14ac:dyDescent="0.3">
      <c r="I9362" s="199">
        <v>0</v>
      </c>
      <c r="J9362" s="199">
        <v>0</v>
      </c>
      <c r="K9362" s="199" t="e">
        <f ca="1"/>
        <v>#NAME?</v>
      </c>
      <c r="T9362" s="199">
        <v>0</v>
      </c>
      <c r="U9362" s="199">
        <v>0</v>
      </c>
    </row>
    <row r="9363" spans="9:21" x14ac:dyDescent="0.3">
      <c r="I9363" s="199">
        <v>0</v>
      </c>
      <c r="J9363" s="199">
        <v>0</v>
      </c>
      <c r="K9363" s="199" t="e">
        <f ca="1"/>
        <v>#NAME?</v>
      </c>
      <c r="T9363" s="199">
        <v>0</v>
      </c>
      <c r="U9363" s="199">
        <v>0</v>
      </c>
    </row>
    <row r="9364" spans="9:21" x14ac:dyDescent="0.3">
      <c r="I9364" s="199">
        <v>0</v>
      </c>
      <c r="J9364" s="199">
        <v>0</v>
      </c>
      <c r="K9364" s="199" t="e">
        <f ca="1"/>
        <v>#NAME?</v>
      </c>
      <c r="T9364" s="199">
        <v>0</v>
      </c>
      <c r="U9364" s="199">
        <v>0</v>
      </c>
    </row>
    <row r="9365" spans="9:21" x14ac:dyDescent="0.3">
      <c r="I9365" s="199">
        <v>0</v>
      </c>
      <c r="J9365" s="199">
        <v>0</v>
      </c>
      <c r="K9365" s="199" t="e">
        <f ca="1"/>
        <v>#NAME?</v>
      </c>
      <c r="T9365" s="199">
        <v>0</v>
      </c>
      <c r="U9365" s="199">
        <v>0</v>
      </c>
    </row>
    <row r="9366" spans="9:21" x14ac:dyDescent="0.3">
      <c r="I9366" s="199">
        <v>0</v>
      </c>
      <c r="J9366" s="199">
        <v>0</v>
      </c>
      <c r="K9366" s="199" t="e">
        <f ca="1"/>
        <v>#NAME?</v>
      </c>
      <c r="T9366" s="199">
        <v>0</v>
      </c>
      <c r="U9366" s="199">
        <v>0</v>
      </c>
    </row>
    <row r="9367" spans="9:21" x14ac:dyDescent="0.3">
      <c r="I9367" s="199">
        <v>0</v>
      </c>
      <c r="J9367" s="199">
        <v>0</v>
      </c>
      <c r="K9367" s="199" t="e">
        <f ca="1"/>
        <v>#NAME?</v>
      </c>
      <c r="T9367" s="199">
        <v>0</v>
      </c>
      <c r="U9367" s="199">
        <v>0</v>
      </c>
    </row>
    <row r="9368" spans="9:21" x14ac:dyDescent="0.3">
      <c r="I9368" s="199">
        <v>0</v>
      </c>
      <c r="J9368" s="199">
        <v>0</v>
      </c>
      <c r="K9368" s="199" t="e">
        <f ca="1"/>
        <v>#NAME?</v>
      </c>
      <c r="T9368" s="199">
        <v>0</v>
      </c>
      <c r="U9368" s="199">
        <v>0</v>
      </c>
    </row>
    <row r="9369" spans="9:21" x14ac:dyDescent="0.3">
      <c r="I9369" s="199">
        <v>0</v>
      </c>
      <c r="J9369" s="199">
        <v>0</v>
      </c>
      <c r="K9369" s="199" t="e">
        <f ca="1"/>
        <v>#NAME?</v>
      </c>
      <c r="T9369" s="199">
        <v>0</v>
      </c>
      <c r="U9369" s="199">
        <v>0</v>
      </c>
    </row>
    <row r="9370" spans="9:21" x14ac:dyDescent="0.3">
      <c r="I9370" s="199">
        <v>0</v>
      </c>
      <c r="J9370" s="199">
        <v>0</v>
      </c>
      <c r="K9370" s="199" t="e">
        <f ca="1"/>
        <v>#NAME?</v>
      </c>
      <c r="T9370" s="199">
        <v>0</v>
      </c>
      <c r="U9370" s="199">
        <v>0</v>
      </c>
    </row>
    <row r="9371" spans="9:21" x14ac:dyDescent="0.3">
      <c r="I9371" s="199">
        <v>0</v>
      </c>
      <c r="J9371" s="199">
        <v>0</v>
      </c>
      <c r="K9371" s="199" t="e">
        <f ca="1"/>
        <v>#NAME?</v>
      </c>
      <c r="T9371" s="199">
        <v>0</v>
      </c>
      <c r="U9371" s="199">
        <v>0</v>
      </c>
    </row>
    <row r="9372" spans="9:21" x14ac:dyDescent="0.3">
      <c r="I9372" s="199">
        <v>0</v>
      </c>
      <c r="J9372" s="199">
        <v>0</v>
      </c>
      <c r="K9372" s="199" t="e">
        <f ca="1"/>
        <v>#NAME?</v>
      </c>
      <c r="T9372" s="199">
        <v>0</v>
      </c>
      <c r="U9372" s="199">
        <v>0</v>
      </c>
    </row>
    <row r="9373" spans="9:21" x14ac:dyDescent="0.3">
      <c r="I9373" s="199">
        <v>0</v>
      </c>
      <c r="J9373" s="199">
        <v>0</v>
      </c>
      <c r="K9373" s="199" t="e">
        <f ca="1"/>
        <v>#NAME?</v>
      </c>
      <c r="T9373" s="199">
        <v>0</v>
      </c>
      <c r="U9373" s="199">
        <v>0</v>
      </c>
    </row>
    <row r="9374" spans="9:21" x14ac:dyDescent="0.3">
      <c r="I9374" s="199">
        <v>0</v>
      </c>
      <c r="J9374" s="199">
        <v>0</v>
      </c>
      <c r="K9374" s="199" t="e">
        <f ca="1"/>
        <v>#NAME?</v>
      </c>
      <c r="T9374" s="199">
        <v>0</v>
      </c>
      <c r="U9374" s="199">
        <v>0</v>
      </c>
    </row>
    <row r="9375" spans="9:21" x14ac:dyDescent="0.3">
      <c r="I9375" s="199">
        <v>0</v>
      </c>
      <c r="J9375" s="199">
        <v>0</v>
      </c>
      <c r="K9375" s="199" t="e">
        <f ca="1"/>
        <v>#NAME?</v>
      </c>
      <c r="T9375" s="199">
        <v>0</v>
      </c>
      <c r="U9375" s="199">
        <v>0</v>
      </c>
    </row>
    <row r="9376" spans="9:21" x14ac:dyDescent="0.3">
      <c r="I9376" s="199">
        <v>0</v>
      </c>
      <c r="J9376" s="199">
        <v>0</v>
      </c>
      <c r="K9376" s="199" t="e">
        <f ca="1"/>
        <v>#NAME?</v>
      </c>
      <c r="T9376" s="199">
        <v>0</v>
      </c>
      <c r="U9376" s="199">
        <v>0</v>
      </c>
    </row>
    <row r="9377" spans="9:21" x14ac:dyDescent="0.3">
      <c r="I9377" s="199">
        <v>0</v>
      </c>
      <c r="J9377" s="199">
        <v>0</v>
      </c>
      <c r="K9377" s="199" t="e">
        <f ca="1"/>
        <v>#NAME?</v>
      </c>
      <c r="T9377" s="199">
        <v>0</v>
      </c>
      <c r="U9377" s="199">
        <v>59463.358317396502</v>
      </c>
    </row>
    <row r="9378" spans="9:21" x14ac:dyDescent="0.3">
      <c r="I9378" s="199">
        <v>0</v>
      </c>
      <c r="J9378" s="199">
        <v>0</v>
      </c>
      <c r="K9378" s="199" t="e">
        <f ca="1"/>
        <v>#NAME?</v>
      </c>
      <c r="T9378" s="199">
        <v>0</v>
      </c>
      <c r="U9378" s="199">
        <v>0</v>
      </c>
    </row>
    <row r="9379" spans="9:21" x14ac:dyDescent="0.3">
      <c r="I9379" s="199">
        <v>0</v>
      </c>
      <c r="J9379" s="199">
        <v>0</v>
      </c>
      <c r="K9379" s="199" t="e">
        <f ca="1"/>
        <v>#NAME?</v>
      </c>
      <c r="T9379" s="199">
        <v>0</v>
      </c>
      <c r="U9379" s="199">
        <v>0</v>
      </c>
    </row>
    <row r="9380" spans="9:21" x14ac:dyDescent="0.3">
      <c r="I9380" s="199">
        <v>0</v>
      </c>
      <c r="J9380" s="199">
        <v>0</v>
      </c>
      <c r="K9380" s="199" t="e">
        <f ca="1"/>
        <v>#NAME?</v>
      </c>
      <c r="T9380" s="199">
        <v>0</v>
      </c>
      <c r="U9380" s="199">
        <v>0</v>
      </c>
    </row>
    <row r="9381" spans="9:21" x14ac:dyDescent="0.3">
      <c r="I9381" s="199">
        <v>0</v>
      </c>
      <c r="J9381" s="199">
        <v>0</v>
      </c>
      <c r="K9381" s="199" t="e">
        <f ca="1"/>
        <v>#NAME?</v>
      </c>
      <c r="T9381" s="199">
        <v>0</v>
      </c>
      <c r="U9381" s="199">
        <v>0</v>
      </c>
    </row>
    <row r="9382" spans="9:21" x14ac:dyDescent="0.3">
      <c r="I9382" s="199">
        <v>0</v>
      </c>
      <c r="J9382" s="199">
        <v>0</v>
      </c>
      <c r="K9382" s="199" t="e">
        <f ca="1"/>
        <v>#NAME?</v>
      </c>
      <c r="T9382" s="199">
        <v>0</v>
      </c>
      <c r="U9382" s="199">
        <v>0</v>
      </c>
    </row>
    <row r="9383" spans="9:21" x14ac:dyDescent="0.3">
      <c r="I9383" s="199">
        <v>0</v>
      </c>
      <c r="J9383" s="199">
        <v>0</v>
      </c>
      <c r="K9383" s="199" t="e">
        <f ca="1"/>
        <v>#NAME?</v>
      </c>
      <c r="T9383" s="199">
        <v>0</v>
      </c>
      <c r="U9383" s="199">
        <v>0</v>
      </c>
    </row>
    <row r="9384" spans="9:21" x14ac:dyDescent="0.3">
      <c r="I9384" s="199">
        <v>0</v>
      </c>
      <c r="J9384" s="199">
        <v>0</v>
      </c>
      <c r="K9384" s="199" t="e">
        <f ca="1"/>
        <v>#NAME?</v>
      </c>
      <c r="T9384" s="199">
        <v>0</v>
      </c>
      <c r="U9384" s="199">
        <v>0</v>
      </c>
    </row>
    <row r="9385" spans="9:21" x14ac:dyDescent="0.3">
      <c r="I9385" s="199">
        <v>0</v>
      </c>
      <c r="J9385" s="199">
        <v>0</v>
      </c>
      <c r="K9385" s="199" t="e">
        <f ca="1"/>
        <v>#NAME?</v>
      </c>
      <c r="T9385" s="199">
        <v>0</v>
      </c>
      <c r="U9385" s="199">
        <v>0</v>
      </c>
    </row>
    <row r="9386" spans="9:21" x14ac:dyDescent="0.3">
      <c r="I9386" s="199">
        <v>0</v>
      </c>
      <c r="J9386" s="199">
        <v>0</v>
      </c>
      <c r="K9386" s="199" t="e">
        <f ca="1"/>
        <v>#NAME?</v>
      </c>
      <c r="T9386" s="199">
        <v>0</v>
      </c>
      <c r="U9386" s="199">
        <v>0</v>
      </c>
    </row>
    <row r="9387" spans="9:21" x14ac:dyDescent="0.3">
      <c r="I9387" s="199">
        <v>0</v>
      </c>
      <c r="J9387" s="199">
        <v>0</v>
      </c>
      <c r="K9387" s="199" t="e">
        <f ca="1"/>
        <v>#NAME?</v>
      </c>
      <c r="T9387" s="199">
        <v>0</v>
      </c>
      <c r="U9387" s="199">
        <v>0</v>
      </c>
    </row>
    <row r="9388" spans="9:21" x14ac:dyDescent="0.3">
      <c r="I9388" s="199">
        <v>0</v>
      </c>
      <c r="J9388" s="199">
        <v>0</v>
      </c>
      <c r="K9388" s="199" t="e">
        <f ca="1"/>
        <v>#NAME?</v>
      </c>
      <c r="T9388" s="199">
        <v>0</v>
      </c>
      <c r="U9388" s="199">
        <v>0</v>
      </c>
    </row>
    <row r="9389" spans="9:21" x14ac:dyDescent="0.3">
      <c r="I9389" s="199">
        <v>0</v>
      </c>
      <c r="J9389" s="199">
        <v>0</v>
      </c>
      <c r="K9389" s="199" t="e">
        <f ca="1"/>
        <v>#NAME?</v>
      </c>
      <c r="T9389" s="199">
        <v>0</v>
      </c>
      <c r="U9389" s="199">
        <v>0</v>
      </c>
    </row>
    <row r="9390" spans="9:21" x14ac:dyDescent="0.3">
      <c r="I9390" s="199">
        <v>0</v>
      </c>
      <c r="J9390" s="199">
        <v>0</v>
      </c>
      <c r="K9390" s="199" t="e">
        <f ca="1"/>
        <v>#NAME?</v>
      </c>
      <c r="T9390" s="199">
        <v>0</v>
      </c>
      <c r="U9390" s="199">
        <v>0</v>
      </c>
    </row>
    <row r="9391" spans="9:21" x14ac:dyDescent="0.3">
      <c r="I9391" s="199">
        <v>0</v>
      </c>
      <c r="J9391" s="199">
        <v>0</v>
      </c>
      <c r="K9391" s="199" t="e">
        <f ca="1"/>
        <v>#NAME?</v>
      </c>
      <c r="T9391" s="199">
        <v>0</v>
      </c>
      <c r="U9391" s="199">
        <v>0</v>
      </c>
    </row>
    <row r="9392" spans="9:21" x14ac:dyDescent="0.3">
      <c r="I9392" s="199">
        <v>0</v>
      </c>
      <c r="J9392" s="199">
        <v>0</v>
      </c>
      <c r="K9392" s="199" t="e">
        <f ca="1"/>
        <v>#NAME?</v>
      </c>
      <c r="T9392" s="199">
        <v>0</v>
      </c>
      <c r="U9392" s="199">
        <v>0</v>
      </c>
    </row>
    <row r="9393" spans="9:21" x14ac:dyDescent="0.3">
      <c r="I9393" s="199">
        <v>0</v>
      </c>
      <c r="J9393" s="199">
        <v>0</v>
      </c>
      <c r="K9393" s="199" t="e">
        <f ca="1"/>
        <v>#NAME?</v>
      </c>
      <c r="T9393" s="199">
        <v>0</v>
      </c>
      <c r="U9393" s="199">
        <v>0</v>
      </c>
    </row>
    <row r="9394" spans="9:21" x14ac:dyDescent="0.3">
      <c r="I9394" s="199">
        <v>0</v>
      </c>
      <c r="J9394" s="199">
        <v>0</v>
      </c>
      <c r="K9394" s="199" t="e">
        <f ca="1"/>
        <v>#NAME?</v>
      </c>
      <c r="T9394" s="199">
        <v>0</v>
      </c>
      <c r="U9394" s="199">
        <v>0</v>
      </c>
    </row>
    <row r="9395" spans="9:21" x14ac:dyDescent="0.3">
      <c r="I9395" s="199">
        <v>0</v>
      </c>
      <c r="J9395" s="199">
        <v>0</v>
      </c>
      <c r="K9395" s="199" t="e">
        <f ca="1"/>
        <v>#NAME?</v>
      </c>
      <c r="T9395" s="199">
        <v>0</v>
      </c>
      <c r="U9395" s="199">
        <v>0</v>
      </c>
    </row>
    <row r="9396" spans="9:21" x14ac:dyDescent="0.3">
      <c r="I9396" s="199">
        <v>0</v>
      </c>
      <c r="J9396" s="199">
        <v>0</v>
      </c>
      <c r="K9396" s="199" t="e">
        <f ca="1"/>
        <v>#NAME?</v>
      </c>
      <c r="T9396" s="199">
        <v>0</v>
      </c>
      <c r="U9396" s="199">
        <v>0</v>
      </c>
    </row>
    <row r="9397" spans="9:21" x14ac:dyDescent="0.3">
      <c r="I9397" s="199">
        <v>0</v>
      </c>
      <c r="J9397" s="199">
        <v>0</v>
      </c>
      <c r="K9397" s="199" t="e">
        <f ca="1"/>
        <v>#NAME?</v>
      </c>
      <c r="T9397" s="199">
        <v>0</v>
      </c>
      <c r="U9397" s="199">
        <v>0</v>
      </c>
    </row>
    <row r="9398" spans="9:21" x14ac:dyDescent="0.3">
      <c r="I9398" s="199">
        <v>0</v>
      </c>
      <c r="J9398" s="199">
        <v>0</v>
      </c>
      <c r="K9398" s="199" t="e">
        <f ca="1"/>
        <v>#NAME?</v>
      </c>
      <c r="T9398" s="199">
        <v>0</v>
      </c>
      <c r="U9398" s="199">
        <v>0</v>
      </c>
    </row>
    <row r="9399" spans="9:21" x14ac:dyDescent="0.3">
      <c r="I9399" s="199">
        <v>0</v>
      </c>
      <c r="J9399" s="199">
        <v>0</v>
      </c>
      <c r="K9399" s="199" t="e">
        <f ca="1"/>
        <v>#NAME?</v>
      </c>
      <c r="T9399" s="199">
        <v>0</v>
      </c>
      <c r="U9399" s="199">
        <v>0</v>
      </c>
    </row>
    <row r="9400" spans="9:21" x14ac:dyDescent="0.3">
      <c r="I9400" s="199">
        <v>0</v>
      </c>
      <c r="J9400" s="199">
        <v>0</v>
      </c>
      <c r="K9400" s="199" t="e">
        <f ca="1"/>
        <v>#NAME?</v>
      </c>
      <c r="T9400" s="199">
        <v>0</v>
      </c>
      <c r="U9400" s="199">
        <v>0</v>
      </c>
    </row>
    <row r="9401" spans="9:21" x14ac:dyDescent="0.3">
      <c r="I9401" s="199">
        <v>0</v>
      </c>
      <c r="J9401" s="199">
        <v>0</v>
      </c>
      <c r="K9401" s="199" t="e">
        <f ca="1"/>
        <v>#NAME?</v>
      </c>
      <c r="T9401" s="199">
        <v>0</v>
      </c>
      <c r="U9401" s="199">
        <v>0</v>
      </c>
    </row>
    <row r="9402" spans="9:21" x14ac:dyDescent="0.3">
      <c r="I9402" s="199">
        <v>0</v>
      </c>
      <c r="J9402" s="199">
        <v>0</v>
      </c>
      <c r="K9402" s="199" t="e">
        <f ca="1"/>
        <v>#NAME?</v>
      </c>
      <c r="T9402" s="199">
        <v>0</v>
      </c>
      <c r="U9402" s="199">
        <v>0</v>
      </c>
    </row>
    <row r="9403" spans="9:21" x14ac:dyDescent="0.3">
      <c r="I9403" s="199">
        <v>0</v>
      </c>
      <c r="J9403" s="199">
        <v>0</v>
      </c>
      <c r="K9403" s="199" t="e">
        <f ca="1"/>
        <v>#NAME?</v>
      </c>
      <c r="T9403" s="199">
        <v>0</v>
      </c>
      <c r="U9403" s="199">
        <v>0</v>
      </c>
    </row>
    <row r="9404" spans="9:21" x14ac:dyDescent="0.3">
      <c r="I9404" s="199">
        <v>0</v>
      </c>
      <c r="J9404" s="199">
        <v>0</v>
      </c>
      <c r="K9404" s="199" t="e">
        <f ca="1"/>
        <v>#NAME?</v>
      </c>
      <c r="T9404" s="199">
        <v>0</v>
      </c>
      <c r="U9404" s="199">
        <v>0</v>
      </c>
    </row>
    <row r="9405" spans="9:21" x14ac:dyDescent="0.3">
      <c r="I9405" s="199">
        <v>0</v>
      </c>
      <c r="J9405" s="199">
        <v>0</v>
      </c>
      <c r="K9405" s="199" t="e">
        <f ca="1"/>
        <v>#NAME?</v>
      </c>
      <c r="T9405" s="199">
        <v>0</v>
      </c>
      <c r="U9405" s="199">
        <v>0</v>
      </c>
    </row>
    <row r="9406" spans="9:21" x14ac:dyDescent="0.3">
      <c r="I9406" s="199">
        <v>0</v>
      </c>
      <c r="J9406" s="199">
        <v>0</v>
      </c>
      <c r="K9406" s="199" t="e">
        <f ca="1"/>
        <v>#NAME?</v>
      </c>
      <c r="T9406" s="199">
        <v>0</v>
      </c>
      <c r="U9406" s="199">
        <v>0</v>
      </c>
    </row>
    <row r="9407" spans="9:21" x14ac:dyDescent="0.3">
      <c r="I9407" s="199">
        <v>0</v>
      </c>
      <c r="J9407" s="199">
        <v>0</v>
      </c>
      <c r="K9407" s="199" t="e">
        <f ca="1"/>
        <v>#NAME?</v>
      </c>
      <c r="T9407" s="199">
        <v>0</v>
      </c>
      <c r="U9407" s="199">
        <v>0</v>
      </c>
    </row>
    <row r="9408" spans="9:21" x14ac:dyDescent="0.3">
      <c r="I9408" s="199">
        <v>0</v>
      </c>
      <c r="J9408" s="199">
        <v>0</v>
      </c>
      <c r="K9408" s="199" t="e">
        <f ca="1"/>
        <v>#NAME?</v>
      </c>
      <c r="T9408" s="199">
        <v>0</v>
      </c>
      <c r="U9408" s="199">
        <v>0</v>
      </c>
    </row>
    <row r="9409" spans="9:21" x14ac:dyDescent="0.3">
      <c r="I9409" s="199">
        <v>0</v>
      </c>
      <c r="J9409" s="199">
        <v>0</v>
      </c>
      <c r="K9409" s="199" t="e">
        <f ca="1"/>
        <v>#NAME?</v>
      </c>
      <c r="T9409" s="199">
        <v>0</v>
      </c>
      <c r="U9409" s="199">
        <v>0</v>
      </c>
    </row>
    <row r="9410" spans="9:21" x14ac:dyDescent="0.3">
      <c r="I9410" s="199">
        <v>0</v>
      </c>
      <c r="J9410" s="199">
        <v>0</v>
      </c>
      <c r="K9410" s="199" t="e">
        <f ca="1"/>
        <v>#NAME?</v>
      </c>
      <c r="T9410" s="199">
        <v>0</v>
      </c>
      <c r="U9410" s="199">
        <v>0</v>
      </c>
    </row>
    <row r="9411" spans="9:21" x14ac:dyDescent="0.3">
      <c r="I9411" s="199">
        <v>0</v>
      </c>
      <c r="J9411" s="199">
        <v>0</v>
      </c>
      <c r="K9411" s="199" t="e">
        <f ca="1"/>
        <v>#NAME?</v>
      </c>
      <c r="T9411" s="199">
        <v>0</v>
      </c>
      <c r="U9411" s="199">
        <v>0</v>
      </c>
    </row>
    <row r="9412" spans="9:21" x14ac:dyDescent="0.3">
      <c r="I9412" s="199">
        <v>0</v>
      </c>
      <c r="J9412" s="199">
        <v>0</v>
      </c>
      <c r="K9412" s="199" t="e">
        <f ca="1"/>
        <v>#NAME?</v>
      </c>
      <c r="T9412" s="199">
        <v>0</v>
      </c>
      <c r="U9412" s="199">
        <v>0</v>
      </c>
    </row>
    <row r="9413" spans="9:21" x14ac:dyDescent="0.3">
      <c r="I9413" s="199">
        <v>0</v>
      </c>
      <c r="J9413" s="199">
        <v>0</v>
      </c>
      <c r="K9413" s="199" t="e">
        <f ca="1"/>
        <v>#NAME?</v>
      </c>
      <c r="T9413" s="199">
        <v>0</v>
      </c>
      <c r="U9413" s="199">
        <v>0</v>
      </c>
    </row>
    <row r="9414" spans="9:21" x14ac:dyDescent="0.3">
      <c r="I9414" s="199">
        <v>0</v>
      </c>
      <c r="J9414" s="199">
        <v>0</v>
      </c>
      <c r="K9414" s="199" t="e">
        <f ca="1"/>
        <v>#NAME?</v>
      </c>
      <c r="T9414" s="199">
        <v>0</v>
      </c>
      <c r="U9414" s="199">
        <v>0</v>
      </c>
    </row>
    <row r="9415" spans="9:21" x14ac:dyDescent="0.3">
      <c r="I9415" s="199">
        <v>0</v>
      </c>
      <c r="J9415" s="199">
        <v>0</v>
      </c>
      <c r="K9415" s="199" t="e">
        <f ca="1"/>
        <v>#NAME?</v>
      </c>
      <c r="T9415" s="199">
        <v>0</v>
      </c>
      <c r="U9415" s="199">
        <v>0</v>
      </c>
    </row>
    <row r="9416" spans="9:21" x14ac:dyDescent="0.3">
      <c r="I9416" s="199">
        <v>0</v>
      </c>
      <c r="J9416" s="199">
        <v>0</v>
      </c>
      <c r="K9416" s="199" t="e">
        <f ca="1"/>
        <v>#NAME?</v>
      </c>
      <c r="T9416" s="199">
        <v>0</v>
      </c>
      <c r="U9416" s="199">
        <v>0</v>
      </c>
    </row>
    <row r="9417" spans="9:21" x14ac:dyDescent="0.3">
      <c r="I9417" s="199">
        <v>0</v>
      </c>
      <c r="J9417" s="199">
        <v>0</v>
      </c>
      <c r="K9417" s="199" t="e">
        <f ca="1"/>
        <v>#NAME?</v>
      </c>
      <c r="T9417" s="199">
        <v>0</v>
      </c>
      <c r="U9417" s="199">
        <v>0</v>
      </c>
    </row>
    <row r="9418" spans="9:21" x14ac:dyDescent="0.3">
      <c r="I9418" s="199">
        <v>0</v>
      </c>
      <c r="J9418" s="199">
        <v>0</v>
      </c>
      <c r="K9418" s="199" t="e">
        <f ca="1"/>
        <v>#NAME?</v>
      </c>
      <c r="T9418" s="199">
        <v>0</v>
      </c>
      <c r="U9418" s="199">
        <v>0</v>
      </c>
    </row>
    <row r="9419" spans="9:21" x14ac:dyDescent="0.3">
      <c r="I9419" s="199">
        <v>0</v>
      </c>
      <c r="J9419" s="199">
        <v>0</v>
      </c>
      <c r="K9419" s="199" t="e">
        <f ca="1"/>
        <v>#NAME?</v>
      </c>
      <c r="T9419" s="199">
        <v>0</v>
      </c>
      <c r="U9419" s="199">
        <v>0</v>
      </c>
    </row>
    <row r="9420" spans="9:21" x14ac:dyDescent="0.3">
      <c r="I9420" s="199">
        <v>0</v>
      </c>
      <c r="J9420" s="199">
        <v>0</v>
      </c>
      <c r="K9420" s="199" t="e">
        <f ca="1"/>
        <v>#NAME?</v>
      </c>
      <c r="T9420" s="199">
        <v>0</v>
      </c>
      <c r="U9420" s="199">
        <v>0</v>
      </c>
    </row>
    <row r="9421" spans="9:21" x14ac:dyDescent="0.3">
      <c r="I9421" s="199">
        <v>0</v>
      </c>
      <c r="J9421" s="199">
        <v>0</v>
      </c>
      <c r="K9421" s="199" t="e">
        <f ca="1"/>
        <v>#NAME?</v>
      </c>
      <c r="T9421" s="199">
        <v>0</v>
      </c>
      <c r="U9421" s="199">
        <v>0</v>
      </c>
    </row>
    <row r="9422" spans="9:21" x14ac:dyDescent="0.3">
      <c r="I9422" s="199">
        <v>0</v>
      </c>
      <c r="J9422" s="199">
        <v>0</v>
      </c>
      <c r="K9422" s="199" t="e">
        <f ca="1"/>
        <v>#NAME?</v>
      </c>
      <c r="T9422" s="199">
        <v>0</v>
      </c>
      <c r="U9422" s="199">
        <v>0</v>
      </c>
    </row>
    <row r="9423" spans="9:21" x14ac:dyDescent="0.3">
      <c r="I9423" s="199">
        <v>0</v>
      </c>
      <c r="J9423" s="199">
        <v>0</v>
      </c>
      <c r="K9423" s="199" t="e">
        <f ca="1"/>
        <v>#NAME?</v>
      </c>
      <c r="T9423" s="199">
        <v>0</v>
      </c>
      <c r="U9423" s="199">
        <v>0</v>
      </c>
    </row>
    <row r="9424" spans="9:21" x14ac:dyDescent="0.3">
      <c r="I9424" s="199">
        <v>0</v>
      </c>
      <c r="J9424" s="199">
        <v>0</v>
      </c>
      <c r="K9424" s="199" t="e">
        <f ca="1"/>
        <v>#NAME?</v>
      </c>
      <c r="T9424" s="199">
        <v>0</v>
      </c>
      <c r="U9424" s="199">
        <v>0</v>
      </c>
    </row>
    <row r="9425" spans="9:21" x14ac:dyDescent="0.3">
      <c r="I9425" s="199">
        <v>0</v>
      </c>
      <c r="J9425" s="199">
        <v>0</v>
      </c>
      <c r="K9425" s="199" t="e">
        <f ca="1"/>
        <v>#NAME?</v>
      </c>
      <c r="T9425" s="199">
        <v>0</v>
      </c>
      <c r="U9425" s="199">
        <v>0</v>
      </c>
    </row>
    <row r="9426" spans="9:21" x14ac:dyDescent="0.3">
      <c r="I9426" s="199">
        <v>296278.63459096663</v>
      </c>
      <c r="J9426" s="199">
        <v>0</v>
      </c>
      <c r="K9426" s="199" t="e">
        <f ca="1"/>
        <v>#NAME?</v>
      </c>
      <c r="T9426" s="199">
        <v>296278.63459096663</v>
      </c>
      <c r="U9426" s="199">
        <v>0</v>
      </c>
    </row>
    <row r="9427" spans="9:21" x14ac:dyDescent="0.3">
      <c r="I9427" s="199">
        <v>0</v>
      </c>
      <c r="J9427" s="199">
        <v>0</v>
      </c>
      <c r="K9427" s="199" t="e">
        <f ca="1"/>
        <v>#NAME?</v>
      </c>
      <c r="T9427" s="199">
        <v>0</v>
      </c>
      <c r="U9427" s="199">
        <v>0</v>
      </c>
    </row>
    <row r="9428" spans="9:21" x14ac:dyDescent="0.3">
      <c r="I9428" s="199">
        <v>0</v>
      </c>
      <c r="J9428" s="199">
        <v>0</v>
      </c>
      <c r="K9428" s="199" t="e">
        <f ca="1"/>
        <v>#NAME?</v>
      </c>
      <c r="T9428" s="199">
        <v>0</v>
      </c>
      <c r="U9428" s="199">
        <v>0</v>
      </c>
    </row>
    <row r="9429" spans="9:21" x14ac:dyDescent="0.3">
      <c r="I9429" s="199">
        <v>0</v>
      </c>
      <c r="J9429" s="199">
        <v>0</v>
      </c>
      <c r="K9429" s="199" t="e">
        <f ca="1"/>
        <v>#NAME?</v>
      </c>
      <c r="T9429" s="199">
        <v>0</v>
      </c>
      <c r="U9429" s="199">
        <v>0</v>
      </c>
    </row>
    <row r="9430" spans="9:21" x14ac:dyDescent="0.3">
      <c r="I9430" s="199">
        <v>0</v>
      </c>
      <c r="J9430" s="199">
        <v>0</v>
      </c>
      <c r="K9430" s="199" t="e">
        <f ca="1"/>
        <v>#NAME?</v>
      </c>
      <c r="T9430" s="199">
        <v>0</v>
      </c>
      <c r="U9430" s="199">
        <v>0</v>
      </c>
    </row>
    <row r="9431" spans="9:21" x14ac:dyDescent="0.3">
      <c r="I9431" s="199">
        <v>0</v>
      </c>
      <c r="J9431" s="199">
        <v>0</v>
      </c>
      <c r="K9431" s="199" t="e">
        <f ca="1"/>
        <v>#NAME?</v>
      </c>
      <c r="T9431" s="199">
        <v>0</v>
      </c>
      <c r="U9431" s="199">
        <v>0</v>
      </c>
    </row>
    <row r="9432" spans="9:21" x14ac:dyDescent="0.3">
      <c r="I9432" s="199">
        <v>0</v>
      </c>
      <c r="J9432" s="199">
        <v>0</v>
      </c>
      <c r="K9432" s="199" t="e">
        <f ca="1"/>
        <v>#NAME?</v>
      </c>
      <c r="T9432" s="199">
        <v>0</v>
      </c>
      <c r="U9432" s="199">
        <v>0</v>
      </c>
    </row>
    <row r="9433" spans="9:21" x14ac:dyDescent="0.3">
      <c r="I9433" s="199">
        <v>0</v>
      </c>
      <c r="J9433" s="199">
        <v>0</v>
      </c>
      <c r="K9433" s="199" t="e">
        <f ca="1"/>
        <v>#NAME?</v>
      </c>
      <c r="T9433" s="199">
        <v>0</v>
      </c>
      <c r="U9433" s="199">
        <v>0</v>
      </c>
    </row>
    <row r="9434" spans="9:21" x14ac:dyDescent="0.3">
      <c r="I9434" s="199">
        <v>0</v>
      </c>
      <c r="J9434" s="199">
        <v>0</v>
      </c>
      <c r="K9434" s="199" t="e">
        <f ca="1"/>
        <v>#NAME?</v>
      </c>
      <c r="T9434" s="199">
        <v>0</v>
      </c>
      <c r="U9434" s="199">
        <v>0</v>
      </c>
    </row>
    <row r="9435" spans="9:21" x14ac:dyDescent="0.3">
      <c r="I9435" s="199">
        <v>0</v>
      </c>
      <c r="J9435" s="199">
        <v>0</v>
      </c>
      <c r="K9435" s="199" t="e">
        <f ca="1"/>
        <v>#NAME?</v>
      </c>
      <c r="T9435" s="199">
        <v>0</v>
      </c>
      <c r="U9435" s="199">
        <v>0</v>
      </c>
    </row>
    <row r="9436" spans="9:21" x14ac:dyDescent="0.3">
      <c r="I9436" s="199">
        <v>0</v>
      </c>
      <c r="J9436" s="199">
        <v>0</v>
      </c>
      <c r="K9436" s="199" t="e">
        <f ca="1"/>
        <v>#NAME?</v>
      </c>
      <c r="T9436" s="199">
        <v>0</v>
      </c>
      <c r="U9436" s="199">
        <v>0</v>
      </c>
    </row>
    <row r="9437" spans="9:21" x14ac:dyDescent="0.3">
      <c r="I9437" s="199">
        <v>0</v>
      </c>
      <c r="J9437" s="199">
        <v>0</v>
      </c>
      <c r="K9437" s="199" t="e">
        <f ca="1"/>
        <v>#NAME?</v>
      </c>
      <c r="T9437" s="199">
        <v>0</v>
      </c>
      <c r="U9437" s="199">
        <v>11146.45228179442</v>
      </c>
    </row>
    <row r="9438" spans="9:21" x14ac:dyDescent="0.3">
      <c r="I9438" s="199">
        <v>0</v>
      </c>
      <c r="J9438" s="199">
        <v>0</v>
      </c>
      <c r="K9438" s="199" t="e">
        <f ca="1"/>
        <v>#NAME?</v>
      </c>
      <c r="T9438" s="199">
        <v>0</v>
      </c>
      <c r="U9438" s="199">
        <v>0</v>
      </c>
    </row>
    <row r="9439" spans="9:21" x14ac:dyDescent="0.3">
      <c r="I9439" s="199">
        <v>0</v>
      </c>
      <c r="J9439" s="199">
        <v>0</v>
      </c>
      <c r="K9439" s="199" t="e">
        <f ca="1"/>
        <v>#NAME?</v>
      </c>
      <c r="T9439" s="199">
        <v>0</v>
      </c>
      <c r="U9439" s="199">
        <v>0</v>
      </c>
    </row>
    <row r="9440" spans="9:21" x14ac:dyDescent="0.3">
      <c r="I9440" s="199">
        <v>0</v>
      </c>
      <c r="J9440" s="199">
        <v>0</v>
      </c>
      <c r="K9440" s="199" t="e">
        <f ca="1"/>
        <v>#NAME?</v>
      </c>
      <c r="T9440" s="199">
        <v>0</v>
      </c>
      <c r="U9440" s="199">
        <v>0</v>
      </c>
    </row>
    <row r="9441" spans="9:21" x14ac:dyDescent="0.3">
      <c r="I9441" s="199">
        <v>0</v>
      </c>
      <c r="J9441" s="199">
        <v>0</v>
      </c>
      <c r="K9441" s="199" t="e">
        <f ca="1"/>
        <v>#NAME?</v>
      </c>
      <c r="T9441" s="199">
        <v>0</v>
      </c>
      <c r="U9441" s="199">
        <v>0</v>
      </c>
    </row>
    <row r="9442" spans="9:21" x14ac:dyDescent="0.3">
      <c r="I9442" s="199">
        <v>0</v>
      </c>
      <c r="J9442" s="199">
        <v>0</v>
      </c>
      <c r="K9442" s="199" t="e">
        <f ca="1"/>
        <v>#NAME?</v>
      </c>
      <c r="T9442" s="199">
        <v>0</v>
      </c>
      <c r="U9442" s="199">
        <v>0</v>
      </c>
    </row>
    <row r="9443" spans="9:21" x14ac:dyDescent="0.3">
      <c r="I9443" s="199">
        <v>0</v>
      </c>
      <c r="J9443" s="199">
        <v>0</v>
      </c>
      <c r="K9443" s="199" t="e">
        <f ca="1"/>
        <v>#NAME?</v>
      </c>
      <c r="T9443" s="199">
        <v>0</v>
      </c>
      <c r="U9443" s="199">
        <v>65399.635671489697</v>
      </c>
    </row>
    <row r="9444" spans="9:21" x14ac:dyDescent="0.3">
      <c r="I9444" s="199">
        <v>0</v>
      </c>
      <c r="J9444" s="199">
        <v>0</v>
      </c>
      <c r="K9444" s="199" t="e">
        <f ca="1"/>
        <v>#NAME?</v>
      </c>
      <c r="T9444" s="199">
        <v>0</v>
      </c>
      <c r="U9444" s="199">
        <v>0</v>
      </c>
    </row>
    <row r="9445" spans="9:21" x14ac:dyDescent="0.3">
      <c r="I9445" s="199">
        <v>0</v>
      </c>
      <c r="J9445" s="199">
        <v>0</v>
      </c>
      <c r="K9445" s="199" t="e">
        <f ca="1"/>
        <v>#NAME?</v>
      </c>
      <c r="T9445" s="199">
        <v>0</v>
      </c>
      <c r="U9445" s="199">
        <v>0</v>
      </c>
    </row>
    <row r="9446" spans="9:21" x14ac:dyDescent="0.3">
      <c r="I9446" s="199">
        <v>0</v>
      </c>
      <c r="J9446" s="199">
        <v>0</v>
      </c>
      <c r="K9446" s="199" t="e">
        <f ca="1"/>
        <v>#NAME?</v>
      </c>
      <c r="T9446" s="199">
        <v>0</v>
      </c>
      <c r="U9446" s="199">
        <v>0</v>
      </c>
    </row>
    <row r="9447" spans="9:21" x14ac:dyDescent="0.3">
      <c r="I9447" s="199">
        <v>0</v>
      </c>
      <c r="J9447" s="199">
        <v>0</v>
      </c>
      <c r="K9447" s="199" t="e">
        <f ca="1"/>
        <v>#NAME?</v>
      </c>
      <c r="T9447" s="199">
        <v>0</v>
      </c>
      <c r="U9447" s="199">
        <v>0</v>
      </c>
    </row>
    <row r="9448" spans="9:21" x14ac:dyDescent="0.3">
      <c r="I9448" s="199">
        <v>0</v>
      </c>
      <c r="J9448" s="199">
        <v>0</v>
      </c>
      <c r="K9448" s="199" t="e">
        <f ca="1"/>
        <v>#NAME?</v>
      </c>
      <c r="T9448" s="199">
        <v>0</v>
      </c>
      <c r="U9448" s="199">
        <v>0</v>
      </c>
    </row>
    <row r="9449" spans="9:21" x14ac:dyDescent="0.3">
      <c r="I9449" s="199">
        <v>0</v>
      </c>
      <c r="J9449" s="199">
        <v>0</v>
      </c>
      <c r="K9449" s="199" t="e">
        <f ca="1"/>
        <v>#NAME?</v>
      </c>
      <c r="T9449" s="199">
        <v>0</v>
      </c>
      <c r="U9449" s="199">
        <v>0</v>
      </c>
    </row>
    <row r="9450" spans="9:21" x14ac:dyDescent="0.3">
      <c r="I9450" s="199">
        <v>0</v>
      </c>
      <c r="J9450" s="199">
        <v>0</v>
      </c>
      <c r="K9450" s="199" t="e">
        <f ca="1"/>
        <v>#NAME?</v>
      </c>
      <c r="T9450" s="199">
        <v>0</v>
      </c>
      <c r="U9450" s="199">
        <v>0</v>
      </c>
    </row>
    <row r="9451" spans="9:21" x14ac:dyDescent="0.3">
      <c r="I9451" s="199">
        <v>0</v>
      </c>
      <c r="J9451" s="199">
        <v>0</v>
      </c>
      <c r="K9451" s="199" t="e">
        <f ca="1"/>
        <v>#NAME?</v>
      </c>
      <c r="T9451" s="199">
        <v>0</v>
      </c>
      <c r="U9451" s="199">
        <v>0</v>
      </c>
    </row>
    <row r="9452" spans="9:21" x14ac:dyDescent="0.3">
      <c r="I9452" s="199">
        <v>0</v>
      </c>
      <c r="J9452" s="199">
        <v>0</v>
      </c>
      <c r="K9452" s="199" t="e">
        <f ca="1"/>
        <v>#NAME?</v>
      </c>
      <c r="T9452" s="199">
        <v>0</v>
      </c>
      <c r="U9452" s="199">
        <v>0</v>
      </c>
    </row>
    <row r="9453" spans="9:21" x14ac:dyDescent="0.3">
      <c r="I9453" s="199">
        <v>0</v>
      </c>
      <c r="J9453" s="199">
        <v>0</v>
      </c>
      <c r="K9453" s="199" t="e">
        <f ca="1"/>
        <v>#NAME?</v>
      </c>
      <c r="T9453" s="199">
        <v>0</v>
      </c>
      <c r="U9453" s="199">
        <v>0</v>
      </c>
    </row>
    <row r="9454" spans="9:21" x14ac:dyDescent="0.3">
      <c r="I9454" s="199">
        <v>0</v>
      </c>
      <c r="J9454" s="199">
        <v>0</v>
      </c>
      <c r="K9454" s="199" t="e">
        <f ca="1"/>
        <v>#NAME?</v>
      </c>
      <c r="T9454" s="199">
        <v>0</v>
      </c>
      <c r="U9454" s="199">
        <v>0</v>
      </c>
    </row>
    <row r="9455" spans="9:21" x14ac:dyDescent="0.3">
      <c r="I9455" s="199">
        <v>0</v>
      </c>
      <c r="J9455" s="199">
        <v>0</v>
      </c>
      <c r="K9455" s="199" t="e">
        <f ca="1"/>
        <v>#NAME?</v>
      </c>
      <c r="T9455" s="199">
        <v>0</v>
      </c>
      <c r="U9455" s="199">
        <v>0</v>
      </c>
    </row>
    <row r="9456" spans="9:21" x14ac:dyDescent="0.3">
      <c r="I9456" s="199">
        <v>0</v>
      </c>
      <c r="J9456" s="199">
        <v>0</v>
      </c>
      <c r="K9456" s="199" t="e">
        <f ca="1"/>
        <v>#NAME?</v>
      </c>
      <c r="T9456" s="199">
        <v>0</v>
      </c>
      <c r="U9456" s="199">
        <v>0</v>
      </c>
    </row>
    <row r="9457" spans="9:21" x14ac:dyDescent="0.3">
      <c r="I9457" s="199">
        <v>0</v>
      </c>
      <c r="J9457" s="199">
        <v>0</v>
      </c>
      <c r="K9457" s="199" t="e">
        <f ca="1"/>
        <v>#NAME?</v>
      </c>
      <c r="T9457" s="199">
        <v>0</v>
      </c>
      <c r="U9457" s="199">
        <v>0</v>
      </c>
    </row>
    <row r="9458" spans="9:21" x14ac:dyDescent="0.3">
      <c r="I9458" s="199">
        <v>0</v>
      </c>
      <c r="J9458" s="199">
        <v>0</v>
      </c>
      <c r="K9458" s="199" t="e">
        <f ca="1"/>
        <v>#NAME?</v>
      </c>
      <c r="T9458" s="199">
        <v>0</v>
      </c>
      <c r="U9458" s="199">
        <v>0</v>
      </c>
    </row>
    <row r="9459" spans="9:21" x14ac:dyDescent="0.3">
      <c r="I9459" s="199">
        <v>0</v>
      </c>
      <c r="J9459" s="199">
        <v>0</v>
      </c>
      <c r="K9459" s="199" t="e">
        <f ca="1"/>
        <v>#NAME?</v>
      </c>
      <c r="T9459" s="199">
        <v>0</v>
      </c>
      <c r="U9459" s="199">
        <v>19541.452139393317</v>
      </c>
    </row>
    <row r="9460" spans="9:21" x14ac:dyDescent="0.3">
      <c r="I9460" s="199">
        <v>0</v>
      </c>
      <c r="J9460" s="199">
        <v>0</v>
      </c>
      <c r="K9460" s="199" t="e">
        <f ca="1"/>
        <v>#NAME?</v>
      </c>
      <c r="T9460" s="199">
        <v>0</v>
      </c>
      <c r="U9460" s="199">
        <v>0</v>
      </c>
    </row>
    <row r="9461" spans="9:21" x14ac:dyDescent="0.3">
      <c r="I9461" s="199">
        <v>0</v>
      </c>
      <c r="J9461" s="199">
        <v>0</v>
      </c>
      <c r="K9461" s="199" t="e">
        <f ca="1"/>
        <v>#NAME?</v>
      </c>
      <c r="T9461" s="199">
        <v>0</v>
      </c>
      <c r="U9461" s="199">
        <v>0</v>
      </c>
    </row>
    <row r="9462" spans="9:21" x14ac:dyDescent="0.3">
      <c r="I9462" s="199">
        <v>0</v>
      </c>
      <c r="J9462" s="199">
        <v>0</v>
      </c>
      <c r="K9462" s="199" t="e">
        <f ca="1"/>
        <v>#NAME?</v>
      </c>
      <c r="T9462" s="199">
        <v>0</v>
      </c>
      <c r="U9462" s="199">
        <v>0</v>
      </c>
    </row>
    <row r="9463" spans="9:21" x14ac:dyDescent="0.3">
      <c r="I9463" s="199">
        <v>0</v>
      </c>
      <c r="J9463" s="199">
        <v>0</v>
      </c>
      <c r="K9463" s="199" t="e">
        <f ca="1"/>
        <v>#NAME?</v>
      </c>
      <c r="T9463" s="199">
        <v>0</v>
      </c>
      <c r="U9463" s="199">
        <v>318270.23357168242</v>
      </c>
    </row>
    <row r="9464" spans="9:21" x14ac:dyDescent="0.3">
      <c r="I9464" s="199">
        <v>0</v>
      </c>
      <c r="J9464" s="199">
        <v>0</v>
      </c>
      <c r="K9464" s="199" t="e">
        <f ca="1"/>
        <v>#NAME?</v>
      </c>
      <c r="T9464" s="199">
        <v>0</v>
      </c>
      <c r="U9464" s="199">
        <v>0</v>
      </c>
    </row>
    <row r="9465" spans="9:21" x14ac:dyDescent="0.3">
      <c r="I9465" s="199">
        <v>0</v>
      </c>
      <c r="J9465" s="199">
        <v>0</v>
      </c>
      <c r="K9465" s="199" t="e">
        <f ca="1"/>
        <v>#NAME?</v>
      </c>
      <c r="T9465" s="199">
        <v>0</v>
      </c>
      <c r="U9465" s="199">
        <v>0</v>
      </c>
    </row>
    <row r="9466" spans="9:21" x14ac:dyDescent="0.3">
      <c r="I9466" s="199">
        <v>0</v>
      </c>
      <c r="J9466" s="199">
        <v>0</v>
      </c>
      <c r="K9466" s="199" t="e">
        <f ca="1"/>
        <v>#NAME?</v>
      </c>
      <c r="T9466" s="199">
        <v>0</v>
      </c>
      <c r="U9466" s="199">
        <v>0</v>
      </c>
    </row>
    <row r="9467" spans="9:21" x14ac:dyDescent="0.3">
      <c r="I9467" s="199">
        <v>0</v>
      </c>
      <c r="J9467" s="199">
        <v>0</v>
      </c>
      <c r="K9467" s="199" t="e">
        <f ca="1"/>
        <v>#NAME?</v>
      </c>
      <c r="T9467" s="199">
        <v>0</v>
      </c>
      <c r="U9467" s="199">
        <v>0</v>
      </c>
    </row>
    <row r="9468" spans="9:21" x14ac:dyDescent="0.3">
      <c r="I9468" s="199">
        <v>0</v>
      </c>
      <c r="J9468" s="199">
        <v>0</v>
      </c>
      <c r="K9468" s="199" t="e">
        <f ca="1"/>
        <v>#NAME?</v>
      </c>
      <c r="T9468" s="199">
        <v>0</v>
      </c>
      <c r="U9468" s="199">
        <v>0</v>
      </c>
    </row>
    <row r="9469" spans="9:21" x14ac:dyDescent="0.3">
      <c r="I9469" s="199">
        <v>0</v>
      </c>
      <c r="J9469" s="199">
        <v>0</v>
      </c>
      <c r="K9469" s="199" t="e">
        <f ca="1"/>
        <v>#NAME?</v>
      </c>
      <c r="T9469" s="199">
        <v>0</v>
      </c>
      <c r="U9469" s="199">
        <v>0</v>
      </c>
    </row>
    <row r="9470" spans="9:21" x14ac:dyDescent="0.3">
      <c r="I9470" s="199">
        <v>0</v>
      </c>
      <c r="J9470" s="199">
        <v>0</v>
      </c>
      <c r="K9470" s="199" t="e">
        <f ca="1"/>
        <v>#NAME?</v>
      </c>
      <c r="T9470" s="199">
        <v>0</v>
      </c>
      <c r="U9470" s="199">
        <v>0</v>
      </c>
    </row>
    <row r="9471" spans="9:21" x14ac:dyDescent="0.3">
      <c r="I9471" s="199">
        <v>0</v>
      </c>
      <c r="J9471" s="199">
        <v>0</v>
      </c>
      <c r="K9471" s="199" t="e">
        <f ca="1"/>
        <v>#NAME?</v>
      </c>
      <c r="T9471" s="199">
        <v>0</v>
      </c>
      <c r="U9471" s="199">
        <v>0</v>
      </c>
    </row>
    <row r="9472" spans="9:21" x14ac:dyDescent="0.3">
      <c r="I9472" s="199">
        <v>0</v>
      </c>
      <c r="J9472" s="199">
        <v>0</v>
      </c>
      <c r="K9472" s="199" t="e">
        <f ca="1"/>
        <v>#NAME?</v>
      </c>
      <c r="T9472" s="199">
        <v>0</v>
      </c>
      <c r="U9472" s="199">
        <v>0</v>
      </c>
    </row>
    <row r="9473" spans="9:21" x14ac:dyDescent="0.3">
      <c r="I9473" s="199">
        <v>0</v>
      </c>
      <c r="J9473" s="199">
        <v>0</v>
      </c>
      <c r="K9473" s="199" t="e">
        <f ca="1"/>
        <v>#NAME?</v>
      </c>
      <c r="T9473" s="199">
        <v>0</v>
      </c>
      <c r="U9473" s="199">
        <v>0</v>
      </c>
    </row>
    <row r="9474" spans="9:21" x14ac:dyDescent="0.3">
      <c r="I9474" s="199">
        <v>0</v>
      </c>
      <c r="J9474" s="199">
        <v>0</v>
      </c>
      <c r="K9474" s="199" t="e">
        <f ca="1"/>
        <v>#NAME?</v>
      </c>
      <c r="T9474" s="199">
        <v>0</v>
      </c>
      <c r="U9474" s="199">
        <v>0</v>
      </c>
    </row>
    <row r="9475" spans="9:21" x14ac:dyDescent="0.3">
      <c r="I9475" s="199">
        <v>0</v>
      </c>
      <c r="J9475" s="199">
        <v>0</v>
      </c>
      <c r="K9475" s="199" t="e">
        <f ca="1"/>
        <v>#NAME?</v>
      </c>
      <c r="T9475" s="199">
        <v>0</v>
      </c>
      <c r="U9475" s="199">
        <v>0</v>
      </c>
    </row>
    <row r="9476" spans="9:21" x14ac:dyDescent="0.3">
      <c r="I9476" s="199">
        <v>0</v>
      </c>
      <c r="J9476" s="199">
        <v>0</v>
      </c>
      <c r="K9476" s="199" t="e">
        <f ca="1"/>
        <v>#NAME?</v>
      </c>
      <c r="T9476" s="199">
        <v>0</v>
      </c>
      <c r="U9476" s="199">
        <v>116319.81016532534</v>
      </c>
    </row>
    <row r="9477" spans="9:21" x14ac:dyDescent="0.3">
      <c r="I9477" s="199">
        <v>0</v>
      </c>
      <c r="J9477" s="199">
        <v>0</v>
      </c>
      <c r="K9477" s="199" t="e">
        <f ca="1"/>
        <v>#NAME?</v>
      </c>
      <c r="T9477" s="199">
        <v>0</v>
      </c>
      <c r="U9477" s="199">
        <v>0</v>
      </c>
    </row>
    <row r="9478" spans="9:21" x14ac:dyDescent="0.3">
      <c r="I9478" s="199">
        <v>0</v>
      </c>
      <c r="J9478" s="199">
        <v>0</v>
      </c>
      <c r="K9478" s="199" t="e">
        <f ca="1"/>
        <v>#NAME?</v>
      </c>
      <c r="T9478" s="199">
        <v>0</v>
      </c>
      <c r="U9478" s="199">
        <v>0</v>
      </c>
    </row>
    <row r="9479" spans="9:21" x14ac:dyDescent="0.3">
      <c r="I9479" s="199">
        <v>0</v>
      </c>
      <c r="J9479" s="199">
        <v>0</v>
      </c>
      <c r="K9479" s="199" t="e">
        <f ca="1"/>
        <v>#NAME?</v>
      </c>
      <c r="T9479" s="199">
        <v>0</v>
      </c>
      <c r="U9479" s="199">
        <v>0</v>
      </c>
    </row>
    <row r="9480" spans="9:21" x14ac:dyDescent="0.3">
      <c r="I9480" s="199">
        <v>0</v>
      </c>
      <c r="J9480" s="199">
        <v>0</v>
      </c>
      <c r="K9480" s="199" t="e">
        <f ca="1"/>
        <v>#NAME?</v>
      </c>
      <c r="T9480" s="199">
        <v>0</v>
      </c>
      <c r="U9480" s="199">
        <v>384627.38614176144</v>
      </c>
    </row>
    <row r="9481" spans="9:21" x14ac:dyDescent="0.3">
      <c r="I9481" s="199">
        <v>0</v>
      </c>
      <c r="J9481" s="199">
        <v>0</v>
      </c>
      <c r="K9481" s="199" t="e">
        <f ca="1"/>
        <v>#NAME?</v>
      </c>
      <c r="T9481" s="199">
        <v>0</v>
      </c>
      <c r="U9481" s="199">
        <v>0</v>
      </c>
    </row>
    <row r="9482" spans="9:21" x14ac:dyDescent="0.3">
      <c r="I9482" s="199">
        <v>0</v>
      </c>
      <c r="J9482" s="199">
        <v>0</v>
      </c>
      <c r="K9482" s="199" t="e">
        <f ca="1"/>
        <v>#NAME?</v>
      </c>
      <c r="T9482" s="199">
        <v>0</v>
      </c>
      <c r="U9482" s="199">
        <v>0</v>
      </c>
    </row>
    <row r="9483" spans="9:21" x14ac:dyDescent="0.3">
      <c r="I9483" s="199">
        <v>0</v>
      </c>
      <c r="J9483" s="199">
        <v>0</v>
      </c>
      <c r="K9483" s="199" t="e">
        <f ca="1"/>
        <v>#NAME?</v>
      </c>
      <c r="T9483" s="199">
        <v>0</v>
      </c>
      <c r="U9483" s="199">
        <v>0</v>
      </c>
    </row>
    <row r="9484" spans="9:21" x14ac:dyDescent="0.3">
      <c r="I9484" s="199">
        <v>0</v>
      </c>
      <c r="J9484" s="199">
        <v>0</v>
      </c>
      <c r="K9484" s="199" t="e">
        <f ca="1"/>
        <v>#NAME?</v>
      </c>
      <c r="T9484" s="199">
        <v>0</v>
      </c>
      <c r="U9484" s="199">
        <v>0</v>
      </c>
    </row>
    <row r="9485" spans="9:21" x14ac:dyDescent="0.3">
      <c r="I9485" s="199">
        <v>0</v>
      </c>
      <c r="J9485" s="199">
        <v>0</v>
      </c>
      <c r="K9485" s="199" t="e">
        <f ca="1"/>
        <v>#NAME?</v>
      </c>
      <c r="T9485" s="199">
        <v>0</v>
      </c>
      <c r="U9485" s="199">
        <v>0</v>
      </c>
    </row>
    <row r="9486" spans="9:21" x14ac:dyDescent="0.3">
      <c r="I9486" s="199">
        <v>0</v>
      </c>
      <c r="J9486" s="199">
        <v>0</v>
      </c>
      <c r="K9486" s="199" t="e">
        <f ca="1"/>
        <v>#NAME?</v>
      </c>
      <c r="T9486" s="199">
        <v>0</v>
      </c>
      <c r="U9486" s="199">
        <v>0</v>
      </c>
    </row>
    <row r="9487" spans="9:21" x14ac:dyDescent="0.3">
      <c r="I9487" s="199">
        <v>0</v>
      </c>
      <c r="J9487" s="199">
        <v>0</v>
      </c>
      <c r="K9487" s="199" t="e">
        <f ca="1"/>
        <v>#NAME?</v>
      </c>
      <c r="T9487" s="199">
        <v>0</v>
      </c>
      <c r="U9487" s="199">
        <v>0</v>
      </c>
    </row>
    <row r="9488" spans="9:21" x14ac:dyDescent="0.3">
      <c r="I9488" s="199">
        <v>0</v>
      </c>
      <c r="J9488" s="199">
        <v>0</v>
      </c>
      <c r="K9488" s="199" t="e">
        <f ca="1"/>
        <v>#NAME?</v>
      </c>
      <c r="T9488" s="199">
        <v>0</v>
      </c>
      <c r="U9488" s="199">
        <v>0</v>
      </c>
    </row>
    <row r="9489" spans="9:21" x14ac:dyDescent="0.3">
      <c r="I9489" s="199">
        <v>0</v>
      </c>
      <c r="J9489" s="199">
        <v>0</v>
      </c>
      <c r="K9489" s="199" t="e">
        <f ca="1"/>
        <v>#NAME?</v>
      </c>
      <c r="T9489" s="199">
        <v>0</v>
      </c>
      <c r="U9489" s="199">
        <v>155167.22873336764</v>
      </c>
    </row>
    <row r="9490" spans="9:21" x14ac:dyDescent="0.3">
      <c r="I9490" s="199">
        <v>0</v>
      </c>
      <c r="J9490" s="199">
        <v>0</v>
      </c>
      <c r="K9490" s="199" t="e">
        <f ca="1"/>
        <v>#NAME?</v>
      </c>
      <c r="T9490" s="199">
        <v>0</v>
      </c>
      <c r="U9490" s="199">
        <v>0</v>
      </c>
    </row>
    <row r="9491" spans="9:21" x14ac:dyDescent="0.3">
      <c r="I9491" s="199">
        <v>0</v>
      </c>
      <c r="J9491" s="199">
        <v>0</v>
      </c>
      <c r="K9491" s="199" t="e">
        <f ca="1"/>
        <v>#NAME?</v>
      </c>
      <c r="T9491" s="199">
        <v>0</v>
      </c>
      <c r="U9491" s="199">
        <v>0</v>
      </c>
    </row>
    <row r="9492" spans="9:21" x14ac:dyDescent="0.3">
      <c r="I9492" s="199">
        <v>0</v>
      </c>
      <c r="J9492" s="199">
        <v>0</v>
      </c>
      <c r="K9492" s="199" t="e">
        <f ca="1"/>
        <v>#NAME?</v>
      </c>
      <c r="T9492" s="199">
        <v>0</v>
      </c>
      <c r="U9492" s="199">
        <v>0</v>
      </c>
    </row>
    <row r="9493" spans="9:21" x14ac:dyDescent="0.3">
      <c r="I9493" s="199">
        <v>0</v>
      </c>
      <c r="J9493" s="199">
        <v>0</v>
      </c>
      <c r="K9493" s="199" t="e">
        <f ca="1"/>
        <v>#NAME?</v>
      </c>
      <c r="T9493" s="199">
        <v>0</v>
      </c>
      <c r="U9493" s="199">
        <v>0</v>
      </c>
    </row>
    <row r="9494" spans="9:21" x14ac:dyDescent="0.3">
      <c r="I9494" s="199">
        <v>0</v>
      </c>
      <c r="J9494" s="199">
        <v>0</v>
      </c>
      <c r="K9494" s="199" t="e">
        <f ca="1"/>
        <v>#NAME?</v>
      </c>
      <c r="T9494" s="199">
        <v>0</v>
      </c>
      <c r="U9494" s="199">
        <v>0</v>
      </c>
    </row>
    <row r="9495" spans="9:21" x14ac:dyDescent="0.3">
      <c r="I9495" s="199">
        <v>0</v>
      </c>
      <c r="J9495" s="199">
        <v>0</v>
      </c>
      <c r="K9495" s="199" t="e">
        <f ca="1"/>
        <v>#NAME?</v>
      </c>
      <c r="T9495" s="199">
        <v>0</v>
      </c>
      <c r="U9495" s="199">
        <v>0</v>
      </c>
    </row>
    <row r="9496" spans="9:21" x14ac:dyDescent="0.3">
      <c r="I9496" s="199">
        <v>0</v>
      </c>
      <c r="J9496" s="199">
        <v>0</v>
      </c>
      <c r="K9496" s="199" t="e">
        <f ca="1"/>
        <v>#NAME?</v>
      </c>
      <c r="T9496" s="199">
        <v>0</v>
      </c>
      <c r="U9496" s="199">
        <v>0</v>
      </c>
    </row>
    <row r="9497" spans="9:21" x14ac:dyDescent="0.3">
      <c r="I9497" s="199">
        <v>0</v>
      </c>
      <c r="J9497" s="199">
        <v>0</v>
      </c>
      <c r="K9497" s="199" t="e">
        <f ca="1"/>
        <v>#NAME?</v>
      </c>
      <c r="T9497" s="199">
        <v>0</v>
      </c>
      <c r="U9497" s="199">
        <v>0</v>
      </c>
    </row>
    <row r="9498" spans="9:21" x14ac:dyDescent="0.3">
      <c r="I9498" s="199">
        <v>0</v>
      </c>
      <c r="J9498" s="199">
        <v>0</v>
      </c>
      <c r="K9498" s="199" t="e">
        <f ca="1"/>
        <v>#NAME?</v>
      </c>
      <c r="T9498" s="199">
        <v>0</v>
      </c>
      <c r="U9498" s="199">
        <v>0</v>
      </c>
    </row>
    <row r="9499" spans="9:21" x14ac:dyDescent="0.3">
      <c r="I9499" s="199">
        <v>0</v>
      </c>
      <c r="J9499" s="199">
        <v>0</v>
      </c>
      <c r="K9499" s="199" t="e">
        <f ca="1"/>
        <v>#NAME?</v>
      </c>
      <c r="T9499" s="199">
        <v>0</v>
      </c>
      <c r="U9499" s="199">
        <v>0</v>
      </c>
    </row>
    <row r="9500" spans="9:21" x14ac:dyDescent="0.3">
      <c r="I9500" s="199">
        <v>0</v>
      </c>
      <c r="J9500" s="199">
        <v>0</v>
      </c>
      <c r="K9500" s="199" t="e">
        <f ca="1"/>
        <v>#NAME?</v>
      </c>
      <c r="T9500" s="199">
        <v>0</v>
      </c>
      <c r="U9500" s="199">
        <v>0</v>
      </c>
    </row>
    <row r="9501" spans="9:21" x14ac:dyDescent="0.3">
      <c r="I9501" s="199">
        <v>0</v>
      </c>
      <c r="J9501" s="199">
        <v>0</v>
      </c>
      <c r="K9501" s="199" t="e">
        <f ca="1"/>
        <v>#NAME?</v>
      </c>
      <c r="T9501" s="199">
        <v>0</v>
      </c>
      <c r="U9501" s="199">
        <v>0</v>
      </c>
    </row>
    <row r="9502" spans="9:21" x14ac:dyDescent="0.3">
      <c r="I9502" s="199">
        <v>0</v>
      </c>
      <c r="J9502" s="199">
        <v>0</v>
      </c>
      <c r="K9502" s="199" t="e">
        <f ca="1"/>
        <v>#NAME?</v>
      </c>
      <c r="T9502" s="199">
        <v>0</v>
      </c>
      <c r="U9502" s="199">
        <v>0</v>
      </c>
    </row>
    <row r="9503" spans="9:21" x14ac:dyDescent="0.3">
      <c r="I9503" s="199">
        <v>0</v>
      </c>
      <c r="J9503" s="199">
        <v>0</v>
      </c>
      <c r="K9503" s="199" t="e">
        <f ca="1"/>
        <v>#NAME?</v>
      </c>
      <c r="T9503" s="199">
        <v>0</v>
      </c>
      <c r="U9503" s="199">
        <v>0</v>
      </c>
    </row>
    <row r="9504" spans="9:21" x14ac:dyDescent="0.3">
      <c r="I9504" s="199">
        <v>0</v>
      </c>
      <c r="J9504" s="199">
        <v>0</v>
      </c>
      <c r="K9504" s="199" t="e">
        <f ca="1"/>
        <v>#NAME?</v>
      </c>
      <c r="T9504" s="199">
        <v>0</v>
      </c>
      <c r="U9504" s="199">
        <v>0</v>
      </c>
    </row>
    <row r="9505" spans="9:21" x14ac:dyDescent="0.3">
      <c r="I9505" s="199">
        <v>0</v>
      </c>
      <c r="J9505" s="199">
        <v>0</v>
      </c>
      <c r="K9505" s="199" t="e">
        <f ca="1"/>
        <v>#NAME?</v>
      </c>
      <c r="T9505" s="199">
        <v>0</v>
      </c>
      <c r="U9505" s="199">
        <v>0</v>
      </c>
    </row>
    <row r="9506" spans="9:21" x14ac:dyDescent="0.3">
      <c r="I9506" s="199">
        <v>0</v>
      </c>
      <c r="J9506" s="199">
        <v>0</v>
      </c>
      <c r="K9506" s="199" t="e">
        <f ca="1"/>
        <v>#NAME?</v>
      </c>
      <c r="T9506" s="199">
        <v>0</v>
      </c>
      <c r="U9506" s="199">
        <v>0</v>
      </c>
    </row>
    <row r="9507" spans="9:21" x14ac:dyDescent="0.3">
      <c r="I9507" s="199">
        <v>0</v>
      </c>
      <c r="J9507" s="199">
        <v>0</v>
      </c>
      <c r="K9507" s="199" t="e">
        <f ca="1"/>
        <v>#NAME?</v>
      </c>
      <c r="T9507" s="199">
        <v>0</v>
      </c>
      <c r="U9507" s="199">
        <v>0</v>
      </c>
    </row>
    <row r="9508" spans="9:21" x14ac:dyDescent="0.3">
      <c r="I9508" s="199">
        <v>0</v>
      </c>
      <c r="J9508" s="199">
        <v>0</v>
      </c>
      <c r="K9508" s="199" t="e">
        <f ca="1"/>
        <v>#NAME?</v>
      </c>
      <c r="T9508" s="199">
        <v>0</v>
      </c>
      <c r="U9508" s="199">
        <v>79097.851262777913</v>
      </c>
    </row>
    <row r="9509" spans="9:21" x14ac:dyDescent="0.3">
      <c r="I9509" s="199">
        <v>0</v>
      </c>
      <c r="J9509" s="199">
        <v>0</v>
      </c>
      <c r="K9509" s="199" t="e">
        <f ca="1"/>
        <v>#NAME?</v>
      </c>
      <c r="T9509" s="199">
        <v>0</v>
      </c>
      <c r="U9509" s="199">
        <v>0</v>
      </c>
    </row>
    <row r="9510" spans="9:21" x14ac:dyDescent="0.3">
      <c r="I9510" s="199">
        <v>0</v>
      </c>
      <c r="J9510" s="199">
        <v>0</v>
      </c>
      <c r="K9510" s="199" t="e">
        <f ca="1"/>
        <v>#NAME?</v>
      </c>
      <c r="T9510" s="199">
        <v>0</v>
      </c>
      <c r="U9510" s="199">
        <v>0</v>
      </c>
    </row>
    <row r="9511" spans="9:21" x14ac:dyDescent="0.3">
      <c r="I9511" s="199">
        <v>0</v>
      </c>
      <c r="J9511" s="199">
        <v>0</v>
      </c>
      <c r="K9511" s="199" t="e">
        <f ca="1"/>
        <v>#NAME?</v>
      </c>
      <c r="T9511" s="199">
        <v>0</v>
      </c>
      <c r="U9511" s="199">
        <v>0</v>
      </c>
    </row>
    <row r="9512" spans="9:21" x14ac:dyDescent="0.3">
      <c r="I9512" s="199">
        <v>0</v>
      </c>
      <c r="J9512" s="199">
        <v>0</v>
      </c>
      <c r="K9512" s="199" t="e">
        <f ca="1"/>
        <v>#NAME?</v>
      </c>
      <c r="T9512" s="199">
        <v>0</v>
      </c>
      <c r="U9512" s="199">
        <v>0</v>
      </c>
    </row>
    <row r="9513" spans="9:21" x14ac:dyDescent="0.3">
      <c r="I9513" s="199">
        <v>0</v>
      </c>
      <c r="J9513" s="199">
        <v>0</v>
      </c>
      <c r="K9513" s="199" t="e">
        <f ca="1"/>
        <v>#NAME?</v>
      </c>
      <c r="T9513" s="199">
        <v>0</v>
      </c>
      <c r="U9513" s="199">
        <v>0</v>
      </c>
    </row>
    <row r="9514" spans="9:21" x14ac:dyDescent="0.3">
      <c r="I9514" s="199">
        <v>0</v>
      </c>
      <c r="J9514" s="199">
        <v>0</v>
      </c>
      <c r="K9514" s="199" t="e">
        <f ca="1"/>
        <v>#NAME?</v>
      </c>
      <c r="T9514" s="199">
        <v>0</v>
      </c>
      <c r="U9514" s="199">
        <v>0</v>
      </c>
    </row>
    <row r="9515" spans="9:21" x14ac:dyDescent="0.3">
      <c r="I9515" s="199">
        <v>0</v>
      </c>
      <c r="J9515" s="199">
        <v>0</v>
      </c>
      <c r="K9515" s="199" t="e">
        <f ca="1"/>
        <v>#NAME?</v>
      </c>
      <c r="T9515" s="199">
        <v>0</v>
      </c>
      <c r="U9515" s="199">
        <v>0</v>
      </c>
    </row>
    <row r="9516" spans="9:21" x14ac:dyDescent="0.3">
      <c r="I9516" s="199">
        <v>0</v>
      </c>
      <c r="J9516" s="199">
        <v>0</v>
      </c>
      <c r="K9516" s="199" t="e">
        <f ca="1"/>
        <v>#NAME?</v>
      </c>
      <c r="T9516" s="199">
        <v>0</v>
      </c>
      <c r="U9516" s="199">
        <v>0</v>
      </c>
    </row>
    <row r="9517" spans="9:21" x14ac:dyDescent="0.3">
      <c r="I9517" s="199">
        <v>0</v>
      </c>
      <c r="J9517" s="199">
        <v>0</v>
      </c>
      <c r="K9517" s="199" t="e">
        <f ca="1"/>
        <v>#NAME?</v>
      </c>
      <c r="T9517" s="199">
        <v>0</v>
      </c>
      <c r="U9517" s="199">
        <v>0</v>
      </c>
    </row>
    <row r="9518" spans="9:21" x14ac:dyDescent="0.3">
      <c r="I9518" s="199">
        <v>0</v>
      </c>
      <c r="J9518" s="199">
        <v>0</v>
      </c>
      <c r="K9518" s="199" t="e">
        <f ca="1"/>
        <v>#NAME?</v>
      </c>
      <c r="T9518" s="199">
        <v>0</v>
      </c>
      <c r="U9518" s="199">
        <v>0</v>
      </c>
    </row>
    <row r="9519" spans="9:21" x14ac:dyDescent="0.3">
      <c r="I9519" s="199">
        <v>0</v>
      </c>
      <c r="J9519" s="199">
        <v>0</v>
      </c>
      <c r="K9519" s="199" t="e">
        <f ca="1"/>
        <v>#NAME?</v>
      </c>
      <c r="T9519" s="199">
        <v>0</v>
      </c>
      <c r="U9519" s="199">
        <v>0</v>
      </c>
    </row>
    <row r="9520" spans="9:21" x14ac:dyDescent="0.3">
      <c r="I9520" s="199">
        <v>0</v>
      </c>
      <c r="J9520" s="199">
        <v>0</v>
      </c>
      <c r="K9520" s="199" t="e">
        <f ca="1"/>
        <v>#NAME?</v>
      </c>
      <c r="T9520" s="199">
        <v>0</v>
      </c>
      <c r="U9520" s="199">
        <v>0</v>
      </c>
    </row>
    <row r="9521" spans="9:21" x14ac:dyDescent="0.3">
      <c r="I9521" s="199">
        <v>0</v>
      </c>
      <c r="J9521" s="199">
        <v>0</v>
      </c>
      <c r="K9521" s="199" t="e">
        <f ca="1"/>
        <v>#NAME?</v>
      </c>
      <c r="T9521" s="199">
        <v>0</v>
      </c>
      <c r="U9521" s="199">
        <v>0</v>
      </c>
    </row>
    <row r="9522" spans="9:21" x14ac:dyDescent="0.3">
      <c r="I9522" s="199">
        <v>0</v>
      </c>
      <c r="J9522" s="199">
        <v>0</v>
      </c>
      <c r="K9522" s="199" t="e">
        <f ca="1"/>
        <v>#NAME?</v>
      </c>
      <c r="T9522" s="199">
        <v>0</v>
      </c>
      <c r="U9522" s="199">
        <v>0</v>
      </c>
    </row>
    <row r="9523" spans="9:21" x14ac:dyDescent="0.3">
      <c r="I9523" s="199">
        <v>0</v>
      </c>
      <c r="J9523" s="199">
        <v>0</v>
      </c>
      <c r="K9523" s="199" t="e">
        <f ca="1"/>
        <v>#NAME?</v>
      </c>
      <c r="T9523" s="199">
        <v>0</v>
      </c>
      <c r="U9523" s="199">
        <v>0</v>
      </c>
    </row>
    <row r="9524" spans="9:21" x14ac:dyDescent="0.3">
      <c r="I9524" s="199">
        <v>0</v>
      </c>
      <c r="J9524" s="199">
        <v>0</v>
      </c>
      <c r="K9524" s="199" t="e">
        <f ca="1"/>
        <v>#NAME?</v>
      </c>
      <c r="T9524" s="199">
        <v>0</v>
      </c>
      <c r="U9524" s="199">
        <v>0</v>
      </c>
    </row>
    <row r="9525" spans="9:21" x14ac:dyDescent="0.3">
      <c r="I9525" s="199">
        <v>0</v>
      </c>
      <c r="J9525" s="199">
        <v>0</v>
      </c>
      <c r="K9525" s="199" t="e">
        <f ca="1"/>
        <v>#NAME?</v>
      </c>
      <c r="T9525" s="199">
        <v>0</v>
      </c>
      <c r="U9525" s="199">
        <v>0</v>
      </c>
    </row>
    <row r="9526" spans="9:21" x14ac:dyDescent="0.3">
      <c r="I9526" s="199">
        <v>0</v>
      </c>
      <c r="J9526" s="199">
        <v>0</v>
      </c>
      <c r="K9526" s="199" t="e">
        <f ca="1"/>
        <v>#NAME?</v>
      </c>
      <c r="T9526" s="199">
        <v>0</v>
      </c>
      <c r="U9526" s="199">
        <v>0</v>
      </c>
    </row>
    <row r="9527" spans="9:21" x14ac:dyDescent="0.3">
      <c r="I9527" s="199">
        <v>0</v>
      </c>
      <c r="J9527" s="199">
        <v>0</v>
      </c>
      <c r="K9527" s="199" t="e">
        <f ca="1"/>
        <v>#NAME?</v>
      </c>
      <c r="T9527" s="199">
        <v>0</v>
      </c>
      <c r="U9527" s="199">
        <v>0</v>
      </c>
    </row>
    <row r="9528" spans="9:21" x14ac:dyDescent="0.3">
      <c r="I9528" s="199">
        <v>0</v>
      </c>
      <c r="J9528" s="199">
        <v>0</v>
      </c>
      <c r="K9528" s="199" t="e">
        <f ca="1"/>
        <v>#NAME?</v>
      </c>
      <c r="T9528" s="199">
        <v>0</v>
      </c>
      <c r="U9528" s="199">
        <v>51477.638799977765</v>
      </c>
    </row>
    <row r="9529" spans="9:21" x14ac:dyDescent="0.3">
      <c r="I9529" s="199">
        <v>0</v>
      </c>
      <c r="J9529" s="199">
        <v>0</v>
      </c>
      <c r="K9529" s="199" t="e">
        <f ca="1"/>
        <v>#NAME?</v>
      </c>
      <c r="T9529" s="199">
        <v>0</v>
      </c>
      <c r="U9529" s="199">
        <v>0</v>
      </c>
    </row>
    <row r="9530" spans="9:21" x14ac:dyDescent="0.3">
      <c r="I9530" s="199">
        <v>0</v>
      </c>
      <c r="J9530" s="199">
        <v>0</v>
      </c>
      <c r="K9530" s="199" t="e">
        <f ca="1"/>
        <v>#NAME?</v>
      </c>
      <c r="T9530" s="199">
        <v>0</v>
      </c>
      <c r="U9530" s="199">
        <v>0</v>
      </c>
    </row>
    <row r="9531" spans="9:21" x14ac:dyDescent="0.3">
      <c r="I9531" s="199">
        <v>0</v>
      </c>
      <c r="J9531" s="199">
        <v>0</v>
      </c>
      <c r="K9531" s="199" t="e">
        <f ca="1"/>
        <v>#NAME?</v>
      </c>
      <c r="T9531" s="199">
        <v>0</v>
      </c>
      <c r="U9531" s="199">
        <v>0</v>
      </c>
    </row>
    <row r="9532" spans="9:21" x14ac:dyDescent="0.3">
      <c r="I9532" s="199">
        <v>0</v>
      </c>
      <c r="J9532" s="199">
        <v>0</v>
      </c>
      <c r="K9532" s="199" t="e">
        <f ca="1"/>
        <v>#NAME?</v>
      </c>
      <c r="T9532" s="199">
        <v>0</v>
      </c>
      <c r="U9532" s="199">
        <v>0</v>
      </c>
    </row>
    <row r="9533" spans="9:21" x14ac:dyDescent="0.3">
      <c r="I9533" s="199">
        <v>0</v>
      </c>
      <c r="J9533" s="199">
        <v>0</v>
      </c>
      <c r="K9533" s="199" t="e">
        <f ca="1"/>
        <v>#NAME?</v>
      </c>
      <c r="T9533" s="199">
        <v>0</v>
      </c>
      <c r="U9533" s="199">
        <v>0</v>
      </c>
    </row>
    <row r="9534" spans="9:21" x14ac:dyDescent="0.3">
      <c r="I9534" s="199">
        <v>0</v>
      </c>
      <c r="J9534" s="199">
        <v>0</v>
      </c>
      <c r="K9534" s="199" t="e">
        <f ca="1"/>
        <v>#NAME?</v>
      </c>
      <c r="T9534" s="199">
        <v>0</v>
      </c>
      <c r="U9534" s="199">
        <v>0</v>
      </c>
    </row>
    <row r="9535" spans="9:21" x14ac:dyDescent="0.3">
      <c r="I9535" s="199">
        <v>0</v>
      </c>
      <c r="J9535" s="199">
        <v>0</v>
      </c>
      <c r="K9535" s="199" t="e">
        <f ca="1"/>
        <v>#NAME?</v>
      </c>
      <c r="T9535" s="199">
        <v>0</v>
      </c>
      <c r="U9535" s="199">
        <v>460829.73441968102</v>
      </c>
    </row>
    <row r="9536" spans="9:21" x14ac:dyDescent="0.3">
      <c r="I9536" s="199">
        <v>0</v>
      </c>
      <c r="J9536" s="199">
        <v>0</v>
      </c>
      <c r="K9536" s="199" t="e">
        <f ca="1"/>
        <v>#NAME?</v>
      </c>
      <c r="T9536" s="199">
        <v>0</v>
      </c>
      <c r="U9536" s="199">
        <v>0</v>
      </c>
    </row>
    <row r="9537" spans="9:21" x14ac:dyDescent="0.3">
      <c r="I9537" s="199">
        <v>0</v>
      </c>
      <c r="J9537" s="199">
        <v>0</v>
      </c>
      <c r="K9537" s="199" t="e">
        <f ca="1"/>
        <v>#NAME?</v>
      </c>
      <c r="T9537" s="199">
        <v>0</v>
      </c>
      <c r="U9537" s="199">
        <v>0</v>
      </c>
    </row>
    <row r="9538" spans="9:21" x14ac:dyDescent="0.3">
      <c r="I9538" s="199">
        <v>0</v>
      </c>
      <c r="J9538" s="199">
        <v>0</v>
      </c>
      <c r="K9538" s="199" t="e">
        <f ca="1"/>
        <v>#NAME?</v>
      </c>
      <c r="T9538" s="199">
        <v>0</v>
      </c>
      <c r="U9538" s="199">
        <v>0</v>
      </c>
    </row>
    <row r="9539" spans="9:21" x14ac:dyDescent="0.3">
      <c r="I9539" s="199">
        <v>0</v>
      </c>
      <c r="J9539" s="199">
        <v>0</v>
      </c>
      <c r="K9539" s="199" t="e">
        <f ca="1"/>
        <v>#NAME?</v>
      </c>
      <c r="T9539" s="199">
        <v>0</v>
      </c>
      <c r="U9539" s="199">
        <v>0</v>
      </c>
    </row>
    <row r="9540" spans="9:21" x14ac:dyDescent="0.3">
      <c r="I9540" s="199">
        <v>0</v>
      </c>
      <c r="J9540" s="199">
        <v>0</v>
      </c>
      <c r="K9540" s="199" t="e">
        <f ca="1"/>
        <v>#NAME?</v>
      </c>
      <c r="T9540" s="199">
        <v>0</v>
      </c>
      <c r="U9540" s="199">
        <v>0</v>
      </c>
    </row>
    <row r="9541" spans="9:21" x14ac:dyDescent="0.3">
      <c r="I9541" s="199">
        <v>0</v>
      </c>
      <c r="J9541" s="199">
        <v>0</v>
      </c>
      <c r="K9541" s="199" t="e">
        <f ca="1"/>
        <v>#NAME?</v>
      </c>
      <c r="T9541" s="199">
        <v>0</v>
      </c>
      <c r="U9541" s="199">
        <v>0</v>
      </c>
    </row>
    <row r="9542" spans="9:21" x14ac:dyDescent="0.3">
      <c r="I9542" s="199">
        <v>0</v>
      </c>
      <c r="J9542" s="199">
        <v>0</v>
      </c>
      <c r="K9542" s="199" t="e">
        <f ca="1"/>
        <v>#NAME?</v>
      </c>
      <c r="T9542" s="199">
        <v>0</v>
      </c>
      <c r="U9542" s="199">
        <v>0</v>
      </c>
    </row>
    <row r="9543" spans="9:21" x14ac:dyDescent="0.3">
      <c r="I9543" s="199">
        <v>0</v>
      </c>
      <c r="J9543" s="199">
        <v>0</v>
      </c>
      <c r="K9543" s="199" t="e">
        <f ca="1"/>
        <v>#NAME?</v>
      </c>
      <c r="T9543" s="199">
        <v>0</v>
      </c>
      <c r="U9543" s="199">
        <v>0</v>
      </c>
    </row>
    <row r="9544" spans="9:21" x14ac:dyDescent="0.3">
      <c r="I9544" s="199">
        <v>0</v>
      </c>
      <c r="J9544" s="199">
        <v>0</v>
      </c>
      <c r="K9544" s="199" t="e">
        <f ca="1"/>
        <v>#NAME?</v>
      </c>
      <c r="T9544" s="199">
        <v>0</v>
      </c>
      <c r="U9544" s="199">
        <v>106444.89908458563</v>
      </c>
    </row>
    <row r="9545" spans="9:21" x14ac:dyDescent="0.3">
      <c r="I9545" s="199">
        <v>0</v>
      </c>
      <c r="J9545" s="199">
        <v>0</v>
      </c>
      <c r="K9545" s="199" t="e">
        <f ca="1"/>
        <v>#NAME?</v>
      </c>
      <c r="T9545" s="199">
        <v>0</v>
      </c>
      <c r="U9545" s="199">
        <v>0</v>
      </c>
    </row>
    <row r="9546" spans="9:21" x14ac:dyDescent="0.3">
      <c r="I9546" s="199">
        <v>0</v>
      </c>
      <c r="J9546" s="199">
        <v>0</v>
      </c>
      <c r="K9546" s="199" t="e">
        <f ca="1"/>
        <v>#NAME?</v>
      </c>
      <c r="T9546" s="199">
        <v>0</v>
      </c>
      <c r="U9546" s="199">
        <v>0</v>
      </c>
    </row>
    <row r="9547" spans="9:21" x14ac:dyDescent="0.3">
      <c r="I9547" s="199">
        <v>0</v>
      </c>
      <c r="J9547" s="199">
        <v>0</v>
      </c>
      <c r="K9547" s="199" t="e">
        <f ca="1"/>
        <v>#NAME?</v>
      </c>
      <c r="T9547" s="199">
        <v>0</v>
      </c>
      <c r="U9547" s="199">
        <v>0</v>
      </c>
    </row>
    <row r="9548" spans="9:21" x14ac:dyDescent="0.3">
      <c r="I9548" s="199">
        <v>0</v>
      </c>
      <c r="J9548" s="199">
        <v>0</v>
      </c>
      <c r="K9548" s="199" t="e">
        <f ca="1"/>
        <v>#NAME?</v>
      </c>
      <c r="T9548" s="199">
        <v>0</v>
      </c>
      <c r="U9548" s="199">
        <v>0</v>
      </c>
    </row>
    <row r="9549" spans="9:21" x14ac:dyDescent="0.3">
      <c r="I9549" s="199">
        <v>0</v>
      </c>
      <c r="J9549" s="199">
        <v>0</v>
      </c>
      <c r="K9549" s="199" t="e">
        <f ca="1"/>
        <v>#NAME?</v>
      </c>
      <c r="T9549" s="199">
        <v>0</v>
      </c>
      <c r="U9549" s="199">
        <v>0</v>
      </c>
    </row>
    <row r="9550" spans="9:21" x14ac:dyDescent="0.3">
      <c r="I9550" s="199">
        <v>0</v>
      </c>
      <c r="J9550" s="199">
        <v>0</v>
      </c>
      <c r="K9550" s="199" t="e">
        <f ca="1"/>
        <v>#NAME?</v>
      </c>
      <c r="T9550" s="199">
        <v>0</v>
      </c>
      <c r="U9550" s="199">
        <v>0</v>
      </c>
    </row>
    <row r="9551" spans="9:21" x14ac:dyDescent="0.3">
      <c r="I9551" s="199">
        <v>0</v>
      </c>
      <c r="J9551" s="199">
        <v>0</v>
      </c>
      <c r="K9551" s="199" t="e">
        <f ca="1"/>
        <v>#NAME?</v>
      </c>
      <c r="T9551" s="199">
        <v>0</v>
      </c>
      <c r="U9551" s="199">
        <v>0</v>
      </c>
    </row>
    <row r="9552" spans="9:21" x14ac:dyDescent="0.3">
      <c r="I9552" s="199">
        <v>125132.91029982215</v>
      </c>
      <c r="J9552" s="199">
        <v>0</v>
      </c>
      <c r="K9552" s="199" t="e">
        <f ca="1"/>
        <v>#NAME?</v>
      </c>
      <c r="T9552" s="199">
        <v>125132.91029982215</v>
      </c>
      <c r="U9552" s="199">
        <v>0</v>
      </c>
    </row>
    <row r="9553" spans="9:21" x14ac:dyDescent="0.3">
      <c r="I9553" s="199">
        <v>0</v>
      </c>
      <c r="J9553" s="199">
        <v>0</v>
      </c>
      <c r="K9553" s="199" t="e">
        <f ca="1"/>
        <v>#NAME?</v>
      </c>
      <c r="T9553" s="199">
        <v>0</v>
      </c>
      <c r="U9553" s="199">
        <v>0</v>
      </c>
    </row>
    <row r="9554" spans="9:21" x14ac:dyDescent="0.3">
      <c r="I9554" s="199">
        <v>0</v>
      </c>
      <c r="J9554" s="199">
        <v>0</v>
      </c>
      <c r="K9554" s="199" t="e">
        <f ca="1"/>
        <v>#NAME?</v>
      </c>
      <c r="T9554" s="199">
        <v>0</v>
      </c>
      <c r="U9554" s="199">
        <v>0</v>
      </c>
    </row>
    <row r="9555" spans="9:21" x14ac:dyDescent="0.3">
      <c r="I9555" s="199">
        <v>0</v>
      </c>
      <c r="J9555" s="199">
        <v>0</v>
      </c>
      <c r="K9555" s="199" t="e">
        <f ca="1"/>
        <v>#NAME?</v>
      </c>
      <c r="T9555" s="199">
        <v>0</v>
      </c>
      <c r="U9555" s="199">
        <v>0</v>
      </c>
    </row>
    <row r="9556" spans="9:21" x14ac:dyDescent="0.3">
      <c r="I9556" s="199">
        <v>0</v>
      </c>
      <c r="J9556" s="199">
        <v>0</v>
      </c>
      <c r="K9556" s="199" t="e">
        <f ca="1"/>
        <v>#NAME?</v>
      </c>
      <c r="T9556" s="199">
        <v>0</v>
      </c>
      <c r="U9556" s="199">
        <v>0</v>
      </c>
    </row>
    <row r="9557" spans="9:21" x14ac:dyDescent="0.3">
      <c r="I9557" s="199">
        <v>0</v>
      </c>
      <c r="J9557" s="199">
        <v>0</v>
      </c>
      <c r="K9557" s="199" t="e">
        <f ca="1"/>
        <v>#NAME?</v>
      </c>
      <c r="T9557" s="199">
        <v>0</v>
      </c>
      <c r="U9557" s="199">
        <v>0</v>
      </c>
    </row>
    <row r="9558" spans="9:21" x14ac:dyDescent="0.3">
      <c r="I9558" s="199">
        <v>0</v>
      </c>
      <c r="J9558" s="199">
        <v>0</v>
      </c>
      <c r="K9558" s="199" t="e">
        <f ca="1"/>
        <v>#NAME?</v>
      </c>
      <c r="T9558" s="199">
        <v>0</v>
      </c>
      <c r="U9558" s="199">
        <v>0</v>
      </c>
    </row>
    <row r="9559" spans="9:21" x14ac:dyDescent="0.3">
      <c r="I9559" s="199">
        <v>0</v>
      </c>
      <c r="J9559" s="199">
        <v>0</v>
      </c>
      <c r="K9559" s="199" t="e">
        <f ca="1"/>
        <v>#NAME?</v>
      </c>
      <c r="T9559" s="199">
        <v>0</v>
      </c>
      <c r="U9559" s="199">
        <v>0</v>
      </c>
    </row>
    <row r="9560" spans="9:21" x14ac:dyDescent="0.3">
      <c r="I9560" s="199">
        <v>0</v>
      </c>
      <c r="J9560" s="199">
        <v>0</v>
      </c>
      <c r="K9560" s="199" t="e">
        <f ca="1"/>
        <v>#NAME?</v>
      </c>
      <c r="T9560" s="199">
        <v>0</v>
      </c>
      <c r="U9560" s="199">
        <v>0</v>
      </c>
    </row>
    <row r="9561" spans="9:21" x14ac:dyDescent="0.3">
      <c r="I9561" s="199">
        <v>0</v>
      </c>
      <c r="J9561" s="199">
        <v>0</v>
      </c>
      <c r="K9561" s="199" t="e">
        <f ca="1"/>
        <v>#NAME?</v>
      </c>
      <c r="T9561" s="199">
        <v>0</v>
      </c>
      <c r="U9561" s="199">
        <v>0</v>
      </c>
    </row>
    <row r="9562" spans="9:21" x14ac:dyDescent="0.3">
      <c r="I9562" s="199">
        <v>0</v>
      </c>
      <c r="J9562" s="199">
        <v>0</v>
      </c>
      <c r="K9562" s="199" t="e">
        <f ca="1"/>
        <v>#NAME?</v>
      </c>
      <c r="T9562" s="199">
        <v>0</v>
      </c>
      <c r="U9562" s="199">
        <v>102361.7685694214</v>
      </c>
    </row>
    <row r="9563" spans="9:21" x14ac:dyDescent="0.3">
      <c r="I9563" s="199">
        <v>0</v>
      </c>
      <c r="J9563" s="199">
        <v>0</v>
      </c>
      <c r="K9563" s="199" t="e">
        <f ca="1"/>
        <v>#NAME?</v>
      </c>
      <c r="T9563" s="199">
        <v>0</v>
      </c>
      <c r="U9563" s="199">
        <v>0</v>
      </c>
    </row>
    <row r="9564" spans="9:21" x14ac:dyDescent="0.3">
      <c r="I9564" s="199">
        <v>0</v>
      </c>
      <c r="J9564" s="199">
        <v>0</v>
      </c>
      <c r="K9564" s="199" t="e">
        <f ca="1"/>
        <v>#NAME?</v>
      </c>
      <c r="T9564" s="199">
        <v>0</v>
      </c>
      <c r="U9564" s="199">
        <v>0</v>
      </c>
    </row>
    <row r="9565" spans="9:21" x14ac:dyDescent="0.3">
      <c r="I9565" s="199">
        <v>0</v>
      </c>
      <c r="J9565" s="199">
        <v>0</v>
      </c>
      <c r="K9565" s="199" t="e">
        <f ca="1"/>
        <v>#NAME?</v>
      </c>
      <c r="T9565" s="199">
        <v>0</v>
      </c>
      <c r="U9565" s="199">
        <v>0</v>
      </c>
    </row>
    <row r="9566" spans="9:21" x14ac:dyDescent="0.3">
      <c r="I9566" s="199">
        <v>0</v>
      </c>
      <c r="J9566" s="199">
        <v>0</v>
      </c>
      <c r="K9566" s="199" t="e">
        <f ca="1"/>
        <v>#NAME?</v>
      </c>
      <c r="T9566" s="199">
        <v>0</v>
      </c>
      <c r="U9566" s="199">
        <v>0</v>
      </c>
    </row>
    <row r="9567" spans="9:21" x14ac:dyDescent="0.3">
      <c r="I9567" s="199">
        <v>0</v>
      </c>
      <c r="J9567" s="199">
        <v>0</v>
      </c>
      <c r="K9567" s="199" t="e">
        <f ca="1"/>
        <v>#NAME?</v>
      </c>
      <c r="T9567" s="199">
        <v>0</v>
      </c>
      <c r="U9567" s="199">
        <v>0</v>
      </c>
    </row>
    <row r="9568" spans="9:21" x14ac:dyDescent="0.3">
      <c r="I9568" s="199">
        <v>0</v>
      </c>
      <c r="J9568" s="199">
        <v>0</v>
      </c>
      <c r="K9568" s="199" t="e">
        <f ca="1"/>
        <v>#NAME?</v>
      </c>
      <c r="T9568" s="199">
        <v>0</v>
      </c>
      <c r="U9568" s="199">
        <v>0</v>
      </c>
    </row>
    <row r="9569" spans="9:21" x14ac:dyDescent="0.3">
      <c r="I9569" s="199">
        <v>0</v>
      </c>
      <c r="J9569" s="199">
        <v>0</v>
      </c>
      <c r="K9569" s="199" t="e">
        <f ca="1"/>
        <v>#NAME?</v>
      </c>
      <c r="T9569" s="199">
        <v>0</v>
      </c>
      <c r="U9569" s="199">
        <v>0</v>
      </c>
    </row>
    <row r="9570" spans="9:21" x14ac:dyDescent="0.3">
      <c r="I9570" s="199">
        <v>0</v>
      </c>
      <c r="J9570" s="199">
        <v>0</v>
      </c>
      <c r="K9570" s="199" t="e">
        <f ca="1"/>
        <v>#NAME?</v>
      </c>
      <c r="T9570" s="199">
        <v>0</v>
      </c>
      <c r="U9570" s="199">
        <v>0</v>
      </c>
    </row>
    <row r="9571" spans="9:21" x14ac:dyDescent="0.3">
      <c r="I9571" s="199">
        <v>0</v>
      </c>
      <c r="J9571" s="199">
        <v>0</v>
      </c>
      <c r="K9571" s="199" t="e">
        <f ca="1"/>
        <v>#NAME?</v>
      </c>
      <c r="T9571" s="199">
        <v>0</v>
      </c>
      <c r="U9571" s="199">
        <v>0</v>
      </c>
    </row>
    <row r="9572" spans="9:21" x14ac:dyDescent="0.3">
      <c r="I9572" s="199">
        <v>0</v>
      </c>
      <c r="J9572" s="199">
        <v>0</v>
      </c>
      <c r="K9572" s="199" t="e">
        <f ca="1"/>
        <v>#NAME?</v>
      </c>
      <c r="T9572" s="199">
        <v>0</v>
      </c>
      <c r="U9572" s="199">
        <v>0</v>
      </c>
    </row>
    <row r="9573" spans="9:21" x14ac:dyDescent="0.3">
      <c r="I9573" s="199">
        <v>0</v>
      </c>
      <c r="J9573" s="199">
        <v>0</v>
      </c>
      <c r="K9573" s="199" t="e">
        <f ca="1"/>
        <v>#NAME?</v>
      </c>
      <c r="T9573" s="199">
        <v>0</v>
      </c>
      <c r="U9573" s="199">
        <v>122931.03061553508</v>
      </c>
    </row>
    <row r="9574" spans="9:21" x14ac:dyDescent="0.3">
      <c r="I9574" s="199">
        <v>0</v>
      </c>
      <c r="J9574" s="199">
        <v>0</v>
      </c>
      <c r="K9574" s="199" t="e">
        <f ca="1"/>
        <v>#NAME?</v>
      </c>
      <c r="T9574" s="199">
        <v>0</v>
      </c>
      <c r="U9574" s="199">
        <v>0</v>
      </c>
    </row>
    <row r="9575" spans="9:21" x14ac:dyDescent="0.3">
      <c r="I9575" s="199">
        <v>0</v>
      </c>
      <c r="J9575" s="199">
        <v>0</v>
      </c>
      <c r="K9575" s="199" t="e">
        <f ca="1"/>
        <v>#NAME?</v>
      </c>
      <c r="T9575" s="199">
        <v>0</v>
      </c>
      <c r="U9575" s="199">
        <v>0</v>
      </c>
    </row>
    <row r="9576" spans="9:21" x14ac:dyDescent="0.3">
      <c r="I9576" s="199">
        <v>0</v>
      </c>
      <c r="J9576" s="199">
        <v>0</v>
      </c>
      <c r="K9576" s="199" t="e">
        <f ca="1"/>
        <v>#NAME?</v>
      </c>
      <c r="T9576" s="199">
        <v>0</v>
      </c>
      <c r="U9576" s="199">
        <v>0</v>
      </c>
    </row>
    <row r="9577" spans="9:21" x14ac:dyDescent="0.3">
      <c r="I9577" s="199">
        <v>0</v>
      </c>
      <c r="J9577" s="199">
        <v>0</v>
      </c>
      <c r="K9577" s="199" t="e">
        <f ca="1"/>
        <v>#NAME?</v>
      </c>
      <c r="T9577" s="199">
        <v>0</v>
      </c>
      <c r="U9577" s="199">
        <v>0</v>
      </c>
    </row>
    <row r="9578" spans="9:21" x14ac:dyDescent="0.3">
      <c r="I9578" s="199">
        <v>0</v>
      </c>
      <c r="J9578" s="199">
        <v>0</v>
      </c>
      <c r="K9578" s="199" t="e">
        <f ca="1"/>
        <v>#NAME?</v>
      </c>
      <c r="T9578" s="199">
        <v>0</v>
      </c>
      <c r="U9578" s="199">
        <v>0</v>
      </c>
    </row>
    <row r="9579" spans="9:21" x14ac:dyDescent="0.3">
      <c r="I9579" s="199">
        <v>0</v>
      </c>
      <c r="J9579" s="199">
        <v>0</v>
      </c>
      <c r="K9579" s="199" t="e">
        <f ca="1"/>
        <v>#NAME?</v>
      </c>
      <c r="T9579" s="199">
        <v>0</v>
      </c>
      <c r="U9579" s="199">
        <v>0</v>
      </c>
    </row>
    <row r="9580" spans="9:21" x14ac:dyDescent="0.3">
      <c r="I9580" s="199">
        <v>0</v>
      </c>
      <c r="J9580" s="199">
        <v>0</v>
      </c>
      <c r="K9580" s="199" t="e">
        <f ca="1"/>
        <v>#NAME?</v>
      </c>
      <c r="T9580" s="199">
        <v>0</v>
      </c>
      <c r="U9580" s="199">
        <v>0</v>
      </c>
    </row>
    <row r="9581" spans="9:21" x14ac:dyDescent="0.3">
      <c r="I9581" s="199">
        <v>0</v>
      </c>
      <c r="J9581" s="199">
        <v>0</v>
      </c>
      <c r="K9581" s="199" t="e">
        <f ca="1"/>
        <v>#NAME?</v>
      </c>
      <c r="T9581" s="199">
        <v>0</v>
      </c>
      <c r="U9581" s="199">
        <v>0</v>
      </c>
    </row>
    <row r="9582" spans="9:21" x14ac:dyDescent="0.3">
      <c r="I9582" s="199">
        <v>0</v>
      </c>
      <c r="J9582" s="199">
        <v>0</v>
      </c>
      <c r="K9582" s="199" t="e">
        <f ca="1"/>
        <v>#NAME?</v>
      </c>
      <c r="T9582" s="199">
        <v>0</v>
      </c>
      <c r="U9582" s="199">
        <v>0</v>
      </c>
    </row>
    <row r="9583" spans="9:21" x14ac:dyDescent="0.3">
      <c r="I9583" s="199">
        <v>0</v>
      </c>
      <c r="J9583" s="199">
        <v>0</v>
      </c>
      <c r="K9583" s="199" t="e">
        <f ca="1"/>
        <v>#NAME?</v>
      </c>
      <c r="T9583" s="199">
        <v>0</v>
      </c>
      <c r="U9583" s="199">
        <v>0</v>
      </c>
    </row>
    <row r="9584" spans="9:21" x14ac:dyDescent="0.3">
      <c r="I9584" s="199">
        <v>0</v>
      </c>
      <c r="J9584" s="199">
        <v>0</v>
      </c>
      <c r="K9584" s="199" t="e">
        <f ca="1"/>
        <v>#NAME?</v>
      </c>
      <c r="T9584" s="199">
        <v>0</v>
      </c>
      <c r="U9584" s="199">
        <v>0</v>
      </c>
    </row>
    <row r="9585" spans="9:21" x14ac:dyDescent="0.3">
      <c r="I9585" s="199">
        <v>0</v>
      </c>
      <c r="J9585" s="199">
        <v>0</v>
      </c>
      <c r="K9585" s="199" t="e">
        <f ca="1"/>
        <v>#NAME?</v>
      </c>
      <c r="T9585" s="199">
        <v>0</v>
      </c>
      <c r="U9585" s="199">
        <v>0</v>
      </c>
    </row>
    <row r="9586" spans="9:21" x14ac:dyDescent="0.3">
      <c r="I9586" s="199">
        <v>0</v>
      </c>
      <c r="J9586" s="199">
        <v>0</v>
      </c>
      <c r="K9586" s="199" t="e">
        <f ca="1"/>
        <v>#NAME?</v>
      </c>
      <c r="T9586" s="199">
        <v>0</v>
      </c>
      <c r="U9586" s="199">
        <v>0</v>
      </c>
    </row>
    <row r="9587" spans="9:21" x14ac:dyDescent="0.3">
      <c r="I9587" s="199">
        <v>0</v>
      </c>
      <c r="J9587" s="199">
        <v>0</v>
      </c>
      <c r="K9587" s="199" t="e">
        <f ca="1"/>
        <v>#NAME?</v>
      </c>
      <c r="T9587" s="199">
        <v>0</v>
      </c>
      <c r="U9587" s="199">
        <v>0</v>
      </c>
    </row>
    <row r="9588" spans="9:21" x14ac:dyDescent="0.3">
      <c r="I9588" s="199">
        <v>0</v>
      </c>
      <c r="J9588" s="199">
        <v>0</v>
      </c>
      <c r="K9588" s="199" t="e">
        <f ca="1"/>
        <v>#NAME?</v>
      </c>
      <c r="T9588" s="199">
        <v>0</v>
      </c>
      <c r="U9588" s="199">
        <v>0</v>
      </c>
    </row>
    <row r="9589" spans="9:21" x14ac:dyDescent="0.3">
      <c r="I9589" s="199">
        <v>0</v>
      </c>
      <c r="J9589" s="199">
        <v>0</v>
      </c>
      <c r="K9589" s="199" t="e">
        <f ca="1"/>
        <v>#NAME?</v>
      </c>
      <c r="T9589" s="199">
        <v>0</v>
      </c>
      <c r="U9589" s="199">
        <v>0</v>
      </c>
    </row>
    <row r="9590" spans="9:21" x14ac:dyDescent="0.3">
      <c r="I9590" s="199">
        <v>0</v>
      </c>
      <c r="J9590" s="199">
        <v>0</v>
      </c>
      <c r="K9590" s="199" t="e">
        <f ca="1"/>
        <v>#NAME?</v>
      </c>
      <c r="T9590" s="199">
        <v>0</v>
      </c>
      <c r="U9590" s="199">
        <v>0</v>
      </c>
    </row>
    <row r="9591" spans="9:21" x14ac:dyDescent="0.3">
      <c r="I9591" s="199">
        <v>0</v>
      </c>
      <c r="J9591" s="199">
        <v>0</v>
      </c>
      <c r="K9591" s="199" t="e">
        <f ca="1"/>
        <v>#NAME?</v>
      </c>
      <c r="T9591" s="199">
        <v>0</v>
      </c>
      <c r="U9591" s="199">
        <v>0</v>
      </c>
    </row>
    <row r="9592" spans="9:21" x14ac:dyDescent="0.3">
      <c r="I9592" s="199">
        <v>0</v>
      </c>
      <c r="J9592" s="199">
        <v>0</v>
      </c>
      <c r="K9592" s="199" t="e">
        <f ca="1"/>
        <v>#NAME?</v>
      </c>
      <c r="T9592" s="199">
        <v>0</v>
      </c>
      <c r="U9592" s="199">
        <v>0</v>
      </c>
    </row>
    <row r="9593" spans="9:21" x14ac:dyDescent="0.3">
      <c r="I9593" s="199">
        <v>0</v>
      </c>
      <c r="J9593" s="199">
        <v>0</v>
      </c>
      <c r="K9593" s="199" t="e">
        <f ca="1"/>
        <v>#NAME?</v>
      </c>
      <c r="T9593" s="199">
        <v>0</v>
      </c>
      <c r="U9593" s="199">
        <v>0</v>
      </c>
    </row>
    <row r="9594" spans="9:21" x14ac:dyDescent="0.3">
      <c r="I9594" s="199">
        <v>0</v>
      </c>
      <c r="J9594" s="199">
        <v>0</v>
      </c>
      <c r="K9594" s="199" t="e">
        <f ca="1"/>
        <v>#NAME?</v>
      </c>
      <c r="T9594" s="199">
        <v>0</v>
      </c>
      <c r="U9594" s="199">
        <v>0</v>
      </c>
    </row>
    <row r="9595" spans="9:21" x14ac:dyDescent="0.3">
      <c r="I9595" s="199">
        <v>0</v>
      </c>
      <c r="J9595" s="199">
        <v>0</v>
      </c>
      <c r="K9595" s="199" t="e">
        <f ca="1"/>
        <v>#NAME?</v>
      </c>
      <c r="T9595" s="199">
        <v>0</v>
      </c>
      <c r="U9595" s="199">
        <v>0</v>
      </c>
    </row>
    <row r="9596" spans="9:21" x14ac:dyDescent="0.3">
      <c r="I9596" s="199">
        <v>0</v>
      </c>
      <c r="J9596" s="199">
        <v>0</v>
      </c>
      <c r="K9596" s="199" t="e">
        <f ca="1"/>
        <v>#NAME?</v>
      </c>
      <c r="T9596" s="199">
        <v>0</v>
      </c>
      <c r="U9596" s="199">
        <v>0</v>
      </c>
    </row>
    <row r="9597" spans="9:21" x14ac:dyDescent="0.3">
      <c r="I9597" s="199">
        <v>0</v>
      </c>
      <c r="J9597" s="199">
        <v>0</v>
      </c>
      <c r="K9597" s="199" t="e">
        <f ca="1"/>
        <v>#NAME?</v>
      </c>
      <c r="T9597" s="199">
        <v>0</v>
      </c>
      <c r="U9597" s="199">
        <v>0</v>
      </c>
    </row>
    <row r="9598" spans="9:21" x14ac:dyDescent="0.3">
      <c r="I9598" s="199">
        <v>0</v>
      </c>
      <c r="J9598" s="199">
        <v>0</v>
      </c>
      <c r="K9598" s="199" t="e">
        <f ca="1"/>
        <v>#NAME?</v>
      </c>
      <c r="T9598" s="199">
        <v>0</v>
      </c>
      <c r="U9598" s="199">
        <v>0</v>
      </c>
    </row>
    <row r="9599" spans="9:21" x14ac:dyDescent="0.3">
      <c r="I9599" s="199">
        <v>0</v>
      </c>
      <c r="J9599" s="199">
        <v>0</v>
      </c>
      <c r="K9599" s="199" t="e">
        <f ca="1"/>
        <v>#NAME?</v>
      </c>
      <c r="T9599" s="199">
        <v>0</v>
      </c>
      <c r="U9599" s="199">
        <v>0</v>
      </c>
    </row>
    <row r="9600" spans="9:21" x14ac:dyDescent="0.3">
      <c r="I9600" s="199">
        <v>0</v>
      </c>
      <c r="J9600" s="199">
        <v>0</v>
      </c>
      <c r="K9600" s="199" t="e">
        <f ca="1"/>
        <v>#NAME?</v>
      </c>
      <c r="T9600" s="199">
        <v>0</v>
      </c>
      <c r="U9600" s="199">
        <v>0</v>
      </c>
    </row>
    <row r="9601" spans="9:21" x14ac:dyDescent="0.3">
      <c r="I9601" s="199">
        <v>0</v>
      </c>
      <c r="J9601" s="199">
        <v>0</v>
      </c>
      <c r="K9601" s="199" t="e">
        <f ca="1"/>
        <v>#NAME?</v>
      </c>
      <c r="T9601" s="199">
        <v>0</v>
      </c>
      <c r="U9601" s="199">
        <v>0</v>
      </c>
    </row>
    <row r="9602" spans="9:21" x14ac:dyDescent="0.3">
      <c r="I9602" s="199">
        <v>0</v>
      </c>
      <c r="J9602" s="199">
        <v>0</v>
      </c>
      <c r="K9602" s="199" t="e">
        <f ca="1"/>
        <v>#NAME?</v>
      </c>
      <c r="T9602" s="199">
        <v>0</v>
      </c>
      <c r="U9602" s="199">
        <v>0</v>
      </c>
    </row>
    <row r="9603" spans="9:21" x14ac:dyDescent="0.3">
      <c r="I9603" s="199">
        <v>0</v>
      </c>
      <c r="J9603" s="199">
        <v>0</v>
      </c>
      <c r="K9603" s="199" t="e">
        <f ca="1"/>
        <v>#NAME?</v>
      </c>
      <c r="T9603" s="199">
        <v>0</v>
      </c>
      <c r="U9603" s="199">
        <v>0</v>
      </c>
    </row>
    <row r="9604" spans="9:21" x14ac:dyDescent="0.3">
      <c r="I9604" s="199">
        <v>0</v>
      </c>
      <c r="J9604" s="199">
        <v>0</v>
      </c>
      <c r="K9604" s="199" t="e">
        <f ca="1"/>
        <v>#NAME?</v>
      </c>
      <c r="T9604" s="199">
        <v>0</v>
      </c>
      <c r="U9604" s="199">
        <v>0</v>
      </c>
    </row>
    <row r="9605" spans="9:21" x14ac:dyDescent="0.3">
      <c r="I9605" s="199">
        <v>0</v>
      </c>
      <c r="J9605" s="199">
        <v>0</v>
      </c>
      <c r="K9605" s="199" t="e">
        <f ca="1"/>
        <v>#NAME?</v>
      </c>
      <c r="T9605" s="199">
        <v>0</v>
      </c>
      <c r="U9605" s="199">
        <v>0</v>
      </c>
    </row>
    <row r="9606" spans="9:21" x14ac:dyDescent="0.3">
      <c r="I9606" s="199">
        <v>0</v>
      </c>
      <c r="J9606" s="199">
        <v>0</v>
      </c>
      <c r="K9606" s="199" t="e">
        <f ca="1"/>
        <v>#NAME?</v>
      </c>
      <c r="T9606" s="199">
        <v>0</v>
      </c>
      <c r="U9606" s="199">
        <v>0</v>
      </c>
    </row>
    <row r="9607" spans="9:21" x14ac:dyDescent="0.3">
      <c r="I9607" s="199">
        <v>0</v>
      </c>
      <c r="J9607" s="199">
        <v>0</v>
      </c>
      <c r="K9607" s="199" t="e">
        <f ca="1"/>
        <v>#NAME?</v>
      </c>
      <c r="T9607" s="199">
        <v>0</v>
      </c>
      <c r="U9607" s="199">
        <v>0</v>
      </c>
    </row>
    <row r="9608" spans="9:21" x14ac:dyDescent="0.3">
      <c r="I9608" s="199">
        <v>0</v>
      </c>
      <c r="J9608" s="199">
        <v>0</v>
      </c>
      <c r="K9608" s="199" t="e">
        <f ca="1"/>
        <v>#NAME?</v>
      </c>
      <c r="T9608" s="199">
        <v>0</v>
      </c>
      <c r="U9608" s="199">
        <v>0</v>
      </c>
    </row>
    <row r="9609" spans="9:21" x14ac:dyDescent="0.3">
      <c r="I9609" s="199">
        <v>0</v>
      </c>
      <c r="J9609" s="199">
        <v>0</v>
      </c>
      <c r="K9609" s="199" t="e">
        <f ca="1"/>
        <v>#NAME?</v>
      </c>
      <c r="T9609" s="199">
        <v>0</v>
      </c>
      <c r="U9609" s="199">
        <v>0</v>
      </c>
    </row>
    <row r="9610" spans="9:21" x14ac:dyDescent="0.3">
      <c r="I9610" s="199">
        <v>0</v>
      </c>
      <c r="J9610" s="199">
        <v>0</v>
      </c>
      <c r="K9610" s="199" t="e">
        <f ca="1"/>
        <v>#NAME?</v>
      </c>
      <c r="T9610" s="199">
        <v>0</v>
      </c>
      <c r="U9610" s="199">
        <v>0</v>
      </c>
    </row>
    <row r="9611" spans="9:21" x14ac:dyDescent="0.3">
      <c r="I9611" s="199">
        <v>0</v>
      </c>
      <c r="J9611" s="199">
        <v>0</v>
      </c>
      <c r="K9611" s="199" t="e">
        <f ca="1"/>
        <v>#NAME?</v>
      </c>
      <c r="T9611" s="199">
        <v>0</v>
      </c>
      <c r="U9611" s="199">
        <v>0</v>
      </c>
    </row>
    <row r="9612" spans="9:21" x14ac:dyDescent="0.3">
      <c r="I9612" s="199">
        <v>0</v>
      </c>
      <c r="J9612" s="199">
        <v>0</v>
      </c>
      <c r="K9612" s="199" t="e">
        <f ca="1"/>
        <v>#NAME?</v>
      </c>
      <c r="T9612" s="199">
        <v>0</v>
      </c>
      <c r="U9612" s="199">
        <v>0</v>
      </c>
    </row>
    <row r="9613" spans="9:21" x14ac:dyDescent="0.3">
      <c r="I9613" s="199">
        <v>0</v>
      </c>
      <c r="J9613" s="199">
        <v>0</v>
      </c>
      <c r="K9613" s="199" t="e">
        <f ca="1"/>
        <v>#NAME?</v>
      </c>
      <c r="T9613" s="199">
        <v>0</v>
      </c>
      <c r="U9613" s="199">
        <v>0</v>
      </c>
    </row>
    <row r="9614" spans="9:21" x14ac:dyDescent="0.3">
      <c r="I9614" s="199">
        <v>0</v>
      </c>
      <c r="J9614" s="199">
        <v>0</v>
      </c>
      <c r="K9614" s="199" t="e">
        <f ca="1"/>
        <v>#NAME?</v>
      </c>
      <c r="T9614" s="199">
        <v>0</v>
      </c>
      <c r="U9614" s="199">
        <v>0</v>
      </c>
    </row>
    <row r="9615" spans="9:21" x14ac:dyDescent="0.3">
      <c r="I9615" s="199">
        <v>0</v>
      </c>
      <c r="J9615" s="199">
        <v>0</v>
      </c>
      <c r="K9615" s="199" t="e">
        <f ca="1"/>
        <v>#NAME?</v>
      </c>
      <c r="T9615" s="199">
        <v>0</v>
      </c>
      <c r="U9615" s="199">
        <v>0</v>
      </c>
    </row>
    <row r="9616" spans="9:21" x14ac:dyDescent="0.3">
      <c r="I9616" s="199">
        <v>0</v>
      </c>
      <c r="J9616" s="199">
        <v>0</v>
      </c>
      <c r="K9616" s="199" t="e">
        <f ca="1"/>
        <v>#NAME?</v>
      </c>
      <c r="T9616" s="199">
        <v>0</v>
      </c>
      <c r="U9616" s="199">
        <v>0</v>
      </c>
    </row>
    <row r="9617" spans="9:21" x14ac:dyDescent="0.3">
      <c r="I9617" s="199">
        <v>0</v>
      </c>
      <c r="J9617" s="199">
        <v>0</v>
      </c>
      <c r="K9617" s="199" t="e">
        <f ca="1"/>
        <v>#NAME?</v>
      </c>
      <c r="T9617" s="199">
        <v>0</v>
      </c>
      <c r="U9617" s="199">
        <v>0</v>
      </c>
    </row>
    <row r="9618" spans="9:21" x14ac:dyDescent="0.3">
      <c r="I9618" s="199">
        <v>0</v>
      </c>
      <c r="J9618" s="199">
        <v>0</v>
      </c>
      <c r="K9618" s="199" t="e">
        <f ca="1"/>
        <v>#NAME?</v>
      </c>
      <c r="T9618" s="199">
        <v>0</v>
      </c>
      <c r="U9618" s="199">
        <v>0</v>
      </c>
    </row>
    <row r="9619" spans="9:21" x14ac:dyDescent="0.3">
      <c r="I9619" s="199">
        <v>0</v>
      </c>
      <c r="J9619" s="199">
        <v>0</v>
      </c>
      <c r="K9619" s="199" t="e">
        <f ca="1"/>
        <v>#NAME?</v>
      </c>
      <c r="T9619" s="199">
        <v>0</v>
      </c>
      <c r="U9619" s="199">
        <v>0</v>
      </c>
    </row>
    <row r="9620" spans="9:21" x14ac:dyDescent="0.3">
      <c r="I9620" s="199">
        <v>0</v>
      </c>
      <c r="J9620" s="199">
        <v>0</v>
      </c>
      <c r="K9620" s="199" t="e">
        <f ca="1"/>
        <v>#NAME?</v>
      </c>
      <c r="T9620" s="199">
        <v>0</v>
      </c>
      <c r="U9620" s="199">
        <v>0</v>
      </c>
    </row>
    <row r="9621" spans="9:21" x14ac:dyDescent="0.3">
      <c r="I9621" s="199">
        <v>0</v>
      </c>
      <c r="J9621" s="199">
        <v>0</v>
      </c>
      <c r="K9621" s="199" t="e">
        <f ca="1"/>
        <v>#NAME?</v>
      </c>
      <c r="T9621" s="199">
        <v>0</v>
      </c>
      <c r="U9621" s="199">
        <v>0</v>
      </c>
    </row>
    <row r="9622" spans="9:21" x14ac:dyDescent="0.3">
      <c r="I9622" s="199">
        <v>0</v>
      </c>
      <c r="J9622" s="199">
        <v>0</v>
      </c>
      <c r="K9622" s="199" t="e">
        <f ca="1"/>
        <v>#NAME?</v>
      </c>
      <c r="T9622" s="199">
        <v>0</v>
      </c>
      <c r="U9622" s="199">
        <v>0</v>
      </c>
    </row>
    <row r="9623" spans="9:21" x14ac:dyDescent="0.3">
      <c r="I9623" s="199">
        <v>0</v>
      </c>
      <c r="J9623" s="199">
        <v>0</v>
      </c>
      <c r="K9623" s="199" t="e">
        <f ca="1"/>
        <v>#NAME?</v>
      </c>
      <c r="T9623" s="199">
        <v>0</v>
      </c>
      <c r="U9623" s="199">
        <v>0</v>
      </c>
    </row>
    <row r="9624" spans="9:21" x14ac:dyDescent="0.3">
      <c r="I9624" s="199">
        <v>0</v>
      </c>
      <c r="J9624" s="199">
        <v>0</v>
      </c>
      <c r="K9624" s="199" t="e">
        <f ca="1"/>
        <v>#NAME?</v>
      </c>
      <c r="T9624" s="199">
        <v>0</v>
      </c>
      <c r="U9624" s="199">
        <v>0</v>
      </c>
    </row>
    <row r="9625" spans="9:21" x14ac:dyDescent="0.3">
      <c r="I9625" s="199">
        <v>0</v>
      </c>
      <c r="J9625" s="199">
        <v>0</v>
      </c>
      <c r="K9625" s="199" t="e">
        <f ca="1"/>
        <v>#NAME?</v>
      </c>
      <c r="T9625" s="199">
        <v>0</v>
      </c>
      <c r="U9625" s="199">
        <v>23109.802241374669</v>
      </c>
    </row>
    <row r="9626" spans="9:21" x14ac:dyDescent="0.3">
      <c r="I9626" s="199">
        <v>0</v>
      </c>
      <c r="J9626" s="199">
        <v>0</v>
      </c>
      <c r="K9626" s="199" t="e">
        <f ca="1"/>
        <v>#NAME?</v>
      </c>
      <c r="T9626" s="199">
        <v>0</v>
      </c>
      <c r="U9626" s="199">
        <v>0</v>
      </c>
    </row>
    <row r="9627" spans="9:21" x14ac:dyDescent="0.3">
      <c r="I9627" s="199">
        <v>0</v>
      </c>
      <c r="J9627" s="199">
        <v>0</v>
      </c>
      <c r="K9627" s="199" t="e">
        <f ca="1"/>
        <v>#NAME?</v>
      </c>
      <c r="T9627" s="199">
        <v>0</v>
      </c>
      <c r="U9627" s="199">
        <v>0</v>
      </c>
    </row>
    <row r="9628" spans="9:21" x14ac:dyDescent="0.3">
      <c r="I9628" s="199">
        <v>0</v>
      </c>
      <c r="J9628" s="199">
        <v>0</v>
      </c>
      <c r="K9628" s="199" t="e">
        <f ca="1"/>
        <v>#NAME?</v>
      </c>
      <c r="T9628" s="199">
        <v>0</v>
      </c>
      <c r="U9628" s="199">
        <v>0</v>
      </c>
    </row>
    <row r="9629" spans="9:21" x14ac:dyDescent="0.3">
      <c r="I9629" s="199">
        <v>0</v>
      </c>
      <c r="J9629" s="199">
        <v>0</v>
      </c>
      <c r="K9629" s="199" t="e">
        <f ca="1"/>
        <v>#NAME?</v>
      </c>
      <c r="T9629" s="199">
        <v>0</v>
      </c>
      <c r="U9629" s="199">
        <v>0</v>
      </c>
    </row>
    <row r="9630" spans="9:21" x14ac:dyDescent="0.3">
      <c r="I9630" s="199">
        <v>0</v>
      </c>
      <c r="J9630" s="199">
        <v>0</v>
      </c>
      <c r="K9630" s="199" t="e">
        <f ca="1"/>
        <v>#NAME?</v>
      </c>
      <c r="T9630" s="199">
        <v>0</v>
      </c>
      <c r="U9630" s="199">
        <v>0</v>
      </c>
    </row>
    <row r="9631" spans="9:21" x14ac:dyDescent="0.3">
      <c r="I9631" s="199">
        <v>0</v>
      </c>
      <c r="J9631" s="199">
        <v>0</v>
      </c>
      <c r="K9631" s="199" t="e">
        <f ca="1"/>
        <v>#NAME?</v>
      </c>
      <c r="T9631" s="199">
        <v>0</v>
      </c>
      <c r="U9631" s="199">
        <v>0</v>
      </c>
    </row>
    <row r="9632" spans="9:21" x14ac:dyDescent="0.3">
      <c r="I9632" s="199">
        <v>0</v>
      </c>
      <c r="J9632" s="199">
        <v>0</v>
      </c>
      <c r="K9632" s="199" t="e">
        <f ca="1"/>
        <v>#NAME?</v>
      </c>
      <c r="T9632" s="199">
        <v>0</v>
      </c>
      <c r="U9632" s="199">
        <v>0</v>
      </c>
    </row>
    <row r="9633" spans="9:21" x14ac:dyDescent="0.3">
      <c r="I9633" s="199">
        <v>0</v>
      </c>
      <c r="J9633" s="199">
        <v>0</v>
      </c>
      <c r="K9633" s="199" t="e">
        <f ca="1"/>
        <v>#NAME?</v>
      </c>
      <c r="T9633" s="199">
        <v>0</v>
      </c>
      <c r="U9633" s="199">
        <v>0</v>
      </c>
    </row>
    <row r="9634" spans="9:21" x14ac:dyDescent="0.3">
      <c r="I9634" s="199">
        <v>397280.58737533801</v>
      </c>
      <c r="J9634" s="199">
        <v>0</v>
      </c>
      <c r="K9634" s="199" t="e">
        <f ca="1"/>
        <v>#NAME?</v>
      </c>
      <c r="T9634" s="199">
        <v>397280.58737533801</v>
      </c>
      <c r="U9634" s="199">
        <v>0</v>
      </c>
    </row>
    <row r="9635" spans="9:21" x14ac:dyDescent="0.3">
      <c r="I9635" s="199">
        <v>0</v>
      </c>
      <c r="J9635" s="199">
        <v>0</v>
      </c>
      <c r="K9635" s="199" t="e">
        <f ca="1"/>
        <v>#NAME?</v>
      </c>
      <c r="T9635" s="199">
        <v>0</v>
      </c>
      <c r="U9635" s="199">
        <v>0</v>
      </c>
    </row>
    <row r="9636" spans="9:21" x14ac:dyDescent="0.3">
      <c r="I9636" s="199">
        <v>0</v>
      </c>
      <c r="J9636" s="199">
        <v>0</v>
      </c>
      <c r="K9636" s="199" t="e">
        <f ca="1"/>
        <v>#NAME?</v>
      </c>
      <c r="T9636" s="199">
        <v>0</v>
      </c>
      <c r="U9636" s="199">
        <v>0</v>
      </c>
    </row>
    <row r="9637" spans="9:21" x14ac:dyDescent="0.3">
      <c r="I9637" s="199">
        <v>0</v>
      </c>
      <c r="J9637" s="199">
        <v>0</v>
      </c>
      <c r="K9637" s="199" t="e">
        <f ca="1"/>
        <v>#NAME?</v>
      </c>
      <c r="T9637" s="199">
        <v>0</v>
      </c>
      <c r="U9637" s="199">
        <v>0</v>
      </c>
    </row>
    <row r="9638" spans="9:21" x14ac:dyDescent="0.3">
      <c r="I9638" s="199">
        <v>0</v>
      </c>
      <c r="J9638" s="199">
        <v>0</v>
      </c>
      <c r="K9638" s="199" t="e">
        <f ca="1"/>
        <v>#NAME?</v>
      </c>
      <c r="T9638" s="199">
        <v>0</v>
      </c>
      <c r="U9638" s="199">
        <v>0</v>
      </c>
    </row>
    <row r="9639" spans="9:21" x14ac:dyDescent="0.3">
      <c r="I9639" s="199">
        <v>0</v>
      </c>
      <c r="J9639" s="199">
        <v>0</v>
      </c>
      <c r="K9639" s="199" t="e">
        <f ca="1"/>
        <v>#NAME?</v>
      </c>
      <c r="T9639" s="199">
        <v>0</v>
      </c>
      <c r="U9639" s="199">
        <v>0</v>
      </c>
    </row>
    <row r="9640" spans="9:21" x14ac:dyDescent="0.3">
      <c r="I9640" s="199">
        <v>0</v>
      </c>
      <c r="J9640" s="199">
        <v>0</v>
      </c>
      <c r="K9640" s="199" t="e">
        <f ca="1"/>
        <v>#NAME?</v>
      </c>
      <c r="T9640" s="199">
        <v>0</v>
      </c>
      <c r="U9640" s="199">
        <v>0</v>
      </c>
    </row>
    <row r="9641" spans="9:21" x14ac:dyDescent="0.3">
      <c r="I9641" s="199">
        <v>0</v>
      </c>
      <c r="J9641" s="199">
        <v>0</v>
      </c>
      <c r="K9641" s="199" t="e">
        <f ca="1"/>
        <v>#NAME?</v>
      </c>
      <c r="T9641" s="199">
        <v>0</v>
      </c>
      <c r="U9641" s="199">
        <v>0</v>
      </c>
    </row>
    <row r="9642" spans="9:21" x14ac:dyDescent="0.3">
      <c r="I9642" s="199">
        <v>0</v>
      </c>
      <c r="J9642" s="199">
        <v>0</v>
      </c>
      <c r="K9642" s="199" t="e">
        <f ca="1"/>
        <v>#NAME?</v>
      </c>
      <c r="T9642" s="199">
        <v>0</v>
      </c>
      <c r="U9642" s="199">
        <v>0</v>
      </c>
    </row>
    <row r="9643" spans="9:21" x14ac:dyDescent="0.3">
      <c r="I9643" s="199">
        <v>0</v>
      </c>
      <c r="J9643" s="199">
        <v>0</v>
      </c>
      <c r="K9643" s="199" t="e">
        <f ca="1"/>
        <v>#NAME?</v>
      </c>
      <c r="T9643" s="199">
        <v>0</v>
      </c>
      <c r="U9643" s="199">
        <v>0</v>
      </c>
    </row>
    <row r="9644" spans="9:21" x14ac:dyDescent="0.3">
      <c r="I9644" s="199">
        <v>0</v>
      </c>
      <c r="J9644" s="199">
        <v>0</v>
      </c>
      <c r="K9644" s="199" t="e">
        <f ca="1"/>
        <v>#NAME?</v>
      </c>
      <c r="T9644" s="199">
        <v>0</v>
      </c>
      <c r="U9644" s="199">
        <v>0</v>
      </c>
    </row>
    <row r="9645" spans="9:21" x14ac:dyDescent="0.3">
      <c r="I9645" s="199">
        <v>0</v>
      </c>
      <c r="J9645" s="199">
        <v>0</v>
      </c>
      <c r="K9645" s="199" t="e">
        <f ca="1"/>
        <v>#NAME?</v>
      </c>
      <c r="T9645" s="199">
        <v>0</v>
      </c>
      <c r="U9645" s="199">
        <v>0</v>
      </c>
    </row>
    <row r="9646" spans="9:21" x14ac:dyDescent="0.3">
      <c r="I9646" s="199">
        <v>0</v>
      </c>
      <c r="J9646" s="199">
        <v>0</v>
      </c>
      <c r="K9646" s="199" t="e">
        <f ca="1"/>
        <v>#NAME?</v>
      </c>
      <c r="T9646" s="199">
        <v>0</v>
      </c>
      <c r="U9646" s="199">
        <v>0</v>
      </c>
    </row>
    <row r="9647" spans="9:21" x14ac:dyDescent="0.3">
      <c r="I9647" s="199">
        <v>0</v>
      </c>
      <c r="J9647" s="199">
        <v>0</v>
      </c>
      <c r="K9647" s="199" t="e">
        <f ca="1"/>
        <v>#NAME?</v>
      </c>
      <c r="T9647" s="199">
        <v>0</v>
      </c>
      <c r="U9647" s="199">
        <v>0</v>
      </c>
    </row>
    <row r="9648" spans="9:21" x14ac:dyDescent="0.3">
      <c r="I9648" s="199">
        <v>0</v>
      </c>
      <c r="J9648" s="199">
        <v>0</v>
      </c>
      <c r="K9648" s="199" t="e">
        <f ca="1"/>
        <v>#NAME?</v>
      </c>
      <c r="T9648" s="199">
        <v>0</v>
      </c>
      <c r="U9648" s="199">
        <v>0</v>
      </c>
    </row>
    <row r="9649" spans="9:21" x14ac:dyDescent="0.3">
      <c r="I9649" s="199">
        <v>0</v>
      </c>
      <c r="J9649" s="199">
        <v>0</v>
      </c>
      <c r="K9649" s="199" t="e">
        <f ca="1"/>
        <v>#NAME?</v>
      </c>
      <c r="T9649" s="199">
        <v>0</v>
      </c>
      <c r="U9649" s="199">
        <v>0</v>
      </c>
    </row>
    <row r="9650" spans="9:21" x14ac:dyDescent="0.3">
      <c r="I9650" s="199">
        <v>0</v>
      </c>
      <c r="J9650" s="199">
        <v>0</v>
      </c>
      <c r="K9650" s="199" t="e">
        <f ca="1"/>
        <v>#NAME?</v>
      </c>
      <c r="T9650" s="199">
        <v>0</v>
      </c>
      <c r="U9650" s="199">
        <v>0</v>
      </c>
    </row>
    <row r="9651" spans="9:21" x14ac:dyDescent="0.3">
      <c r="I9651" s="199">
        <v>0</v>
      </c>
      <c r="J9651" s="199">
        <v>0</v>
      </c>
      <c r="K9651" s="199" t="e">
        <f ca="1"/>
        <v>#NAME?</v>
      </c>
      <c r="T9651" s="199">
        <v>0</v>
      </c>
      <c r="U9651" s="199">
        <v>0</v>
      </c>
    </row>
    <row r="9652" spans="9:21" x14ac:dyDescent="0.3">
      <c r="I9652" s="199">
        <v>0</v>
      </c>
      <c r="J9652" s="199">
        <v>0</v>
      </c>
      <c r="K9652" s="199" t="e">
        <f ca="1"/>
        <v>#NAME?</v>
      </c>
      <c r="T9652" s="199">
        <v>0</v>
      </c>
      <c r="U9652" s="199">
        <v>0</v>
      </c>
    </row>
    <row r="9653" spans="9:21" x14ac:dyDescent="0.3">
      <c r="I9653" s="199">
        <v>0</v>
      </c>
      <c r="J9653" s="199">
        <v>0</v>
      </c>
      <c r="K9653" s="199" t="e">
        <f ca="1"/>
        <v>#NAME?</v>
      </c>
      <c r="T9653" s="199">
        <v>0</v>
      </c>
      <c r="U9653" s="199">
        <v>0</v>
      </c>
    </row>
    <row r="9654" spans="9:21" x14ac:dyDescent="0.3">
      <c r="I9654" s="199">
        <v>0</v>
      </c>
      <c r="J9654" s="199">
        <v>0</v>
      </c>
      <c r="K9654" s="199" t="e">
        <f ca="1"/>
        <v>#NAME?</v>
      </c>
      <c r="T9654" s="199">
        <v>0</v>
      </c>
      <c r="U9654" s="199">
        <v>0</v>
      </c>
    </row>
    <row r="9655" spans="9:21" x14ac:dyDescent="0.3">
      <c r="I9655" s="199">
        <v>0</v>
      </c>
      <c r="J9655" s="199">
        <v>0</v>
      </c>
      <c r="K9655" s="199" t="e">
        <f ca="1"/>
        <v>#NAME?</v>
      </c>
      <c r="T9655" s="199">
        <v>0</v>
      </c>
      <c r="U9655" s="199">
        <v>286798.77030392544</v>
      </c>
    </row>
    <row r="9656" spans="9:21" x14ac:dyDescent="0.3">
      <c r="I9656" s="199">
        <v>0</v>
      </c>
      <c r="J9656" s="199">
        <v>0</v>
      </c>
      <c r="K9656" s="199" t="e">
        <f ca="1"/>
        <v>#NAME?</v>
      </c>
      <c r="T9656" s="199">
        <v>0</v>
      </c>
      <c r="U9656" s="199">
        <v>0</v>
      </c>
    </row>
    <row r="9657" spans="9:21" x14ac:dyDescent="0.3">
      <c r="I9657" s="199">
        <v>0</v>
      </c>
      <c r="J9657" s="199">
        <v>0</v>
      </c>
      <c r="K9657" s="199" t="e">
        <f ca="1"/>
        <v>#NAME?</v>
      </c>
      <c r="T9657" s="199">
        <v>0</v>
      </c>
      <c r="U9657" s="199">
        <v>0</v>
      </c>
    </row>
    <row r="9658" spans="9:21" x14ac:dyDescent="0.3">
      <c r="I9658" s="199">
        <v>0</v>
      </c>
      <c r="J9658" s="199">
        <v>0</v>
      </c>
      <c r="K9658" s="199" t="e">
        <f ca="1"/>
        <v>#NAME?</v>
      </c>
      <c r="T9658" s="199">
        <v>0</v>
      </c>
      <c r="U9658" s="199">
        <v>0</v>
      </c>
    </row>
    <row r="9659" spans="9:21" x14ac:dyDescent="0.3">
      <c r="I9659" s="199">
        <v>0</v>
      </c>
      <c r="J9659" s="199">
        <v>0</v>
      </c>
      <c r="K9659" s="199" t="e">
        <f ca="1"/>
        <v>#NAME?</v>
      </c>
      <c r="T9659" s="199">
        <v>0</v>
      </c>
      <c r="U9659" s="199">
        <v>0</v>
      </c>
    </row>
    <row r="9660" spans="9:21" x14ac:dyDescent="0.3">
      <c r="I9660" s="199">
        <v>0</v>
      </c>
      <c r="J9660" s="199">
        <v>0</v>
      </c>
      <c r="K9660" s="199" t="e">
        <f ca="1"/>
        <v>#NAME?</v>
      </c>
      <c r="T9660" s="199">
        <v>0</v>
      </c>
      <c r="U9660" s="199">
        <v>0</v>
      </c>
    </row>
    <row r="9661" spans="9:21" x14ac:dyDescent="0.3">
      <c r="I9661" s="199">
        <v>0</v>
      </c>
      <c r="J9661" s="199">
        <v>0</v>
      </c>
      <c r="K9661" s="199" t="e">
        <f ca="1"/>
        <v>#NAME?</v>
      </c>
      <c r="T9661" s="199">
        <v>0</v>
      </c>
      <c r="U9661" s="199">
        <v>0</v>
      </c>
    </row>
    <row r="9662" spans="9:21" x14ac:dyDescent="0.3">
      <c r="I9662" s="199">
        <v>0</v>
      </c>
      <c r="J9662" s="199">
        <v>0</v>
      </c>
      <c r="K9662" s="199" t="e">
        <f ca="1"/>
        <v>#NAME?</v>
      </c>
      <c r="T9662" s="199">
        <v>0</v>
      </c>
      <c r="U9662" s="199">
        <v>0</v>
      </c>
    </row>
    <row r="9663" spans="9:21" x14ac:dyDescent="0.3">
      <c r="I9663" s="199">
        <v>0</v>
      </c>
      <c r="J9663" s="199">
        <v>0</v>
      </c>
      <c r="K9663" s="199" t="e">
        <f ca="1"/>
        <v>#NAME?</v>
      </c>
      <c r="T9663" s="199">
        <v>0</v>
      </c>
      <c r="U9663" s="199">
        <v>27477.08195206671</v>
      </c>
    </row>
    <row r="9664" spans="9:21" x14ac:dyDescent="0.3">
      <c r="I9664" s="199">
        <v>0</v>
      </c>
      <c r="J9664" s="199">
        <v>0</v>
      </c>
      <c r="K9664" s="199" t="e">
        <f ca="1"/>
        <v>#NAME?</v>
      </c>
      <c r="T9664" s="199">
        <v>0</v>
      </c>
      <c r="U9664" s="199">
        <v>0</v>
      </c>
    </row>
    <row r="9665" spans="9:21" x14ac:dyDescent="0.3">
      <c r="I9665" s="199">
        <v>0</v>
      </c>
      <c r="J9665" s="199">
        <v>0</v>
      </c>
      <c r="K9665" s="199" t="e">
        <f ca="1"/>
        <v>#NAME?</v>
      </c>
      <c r="T9665" s="199">
        <v>0</v>
      </c>
      <c r="U9665" s="199">
        <v>0</v>
      </c>
    </row>
    <row r="9666" spans="9:21" x14ac:dyDescent="0.3">
      <c r="I9666" s="199">
        <v>0</v>
      </c>
      <c r="J9666" s="199">
        <v>0</v>
      </c>
      <c r="K9666" s="199" t="e">
        <f ca="1"/>
        <v>#NAME?</v>
      </c>
      <c r="T9666" s="199">
        <v>0</v>
      </c>
      <c r="U9666" s="199">
        <v>0</v>
      </c>
    </row>
    <row r="9667" spans="9:21" x14ac:dyDescent="0.3">
      <c r="I9667" s="199">
        <v>0</v>
      </c>
      <c r="J9667" s="199">
        <v>0</v>
      </c>
      <c r="K9667" s="199" t="e">
        <f ca="1"/>
        <v>#NAME?</v>
      </c>
      <c r="T9667" s="199">
        <v>0</v>
      </c>
      <c r="U9667" s="199">
        <v>0</v>
      </c>
    </row>
    <row r="9668" spans="9:21" x14ac:dyDescent="0.3">
      <c r="I9668" s="199">
        <v>0</v>
      </c>
      <c r="J9668" s="199">
        <v>0</v>
      </c>
      <c r="K9668" s="199" t="e">
        <f ca="1"/>
        <v>#NAME?</v>
      </c>
      <c r="T9668" s="199">
        <v>0</v>
      </c>
      <c r="U9668" s="199">
        <v>0</v>
      </c>
    </row>
    <row r="9669" spans="9:21" x14ac:dyDescent="0.3">
      <c r="I9669" s="199">
        <v>0</v>
      </c>
      <c r="J9669" s="199">
        <v>0</v>
      </c>
      <c r="K9669" s="199" t="e">
        <f ca="1"/>
        <v>#NAME?</v>
      </c>
      <c r="T9669" s="199">
        <v>0</v>
      </c>
      <c r="U9669" s="199">
        <v>0</v>
      </c>
    </row>
    <row r="9670" spans="9:21" x14ac:dyDescent="0.3">
      <c r="I9670" s="199">
        <v>0</v>
      </c>
      <c r="J9670" s="199">
        <v>0</v>
      </c>
      <c r="K9670" s="199" t="e">
        <f ca="1"/>
        <v>#NAME?</v>
      </c>
      <c r="T9670" s="199">
        <v>0</v>
      </c>
      <c r="U9670" s="199">
        <v>0</v>
      </c>
    </row>
    <row r="9671" spans="9:21" x14ac:dyDescent="0.3">
      <c r="I9671" s="199">
        <v>0</v>
      </c>
      <c r="J9671" s="199">
        <v>0</v>
      </c>
      <c r="K9671" s="199" t="e">
        <f ca="1"/>
        <v>#NAME?</v>
      </c>
      <c r="T9671" s="199">
        <v>0</v>
      </c>
      <c r="U9671" s="199">
        <v>0</v>
      </c>
    </row>
    <row r="9672" spans="9:21" x14ac:dyDescent="0.3">
      <c r="I9672" s="199">
        <v>0</v>
      </c>
      <c r="J9672" s="199">
        <v>0</v>
      </c>
      <c r="K9672" s="199" t="e">
        <f ca="1"/>
        <v>#NAME?</v>
      </c>
      <c r="T9672" s="199">
        <v>0</v>
      </c>
      <c r="U9672" s="199">
        <v>0</v>
      </c>
    </row>
    <row r="9673" spans="9:21" x14ac:dyDescent="0.3">
      <c r="I9673" s="199">
        <v>0</v>
      </c>
      <c r="J9673" s="199">
        <v>0</v>
      </c>
      <c r="K9673" s="199" t="e">
        <f ca="1"/>
        <v>#NAME?</v>
      </c>
      <c r="T9673" s="199">
        <v>0</v>
      </c>
      <c r="U9673" s="199">
        <v>0</v>
      </c>
    </row>
    <row r="9674" spans="9:21" x14ac:dyDescent="0.3">
      <c r="I9674" s="199">
        <v>0</v>
      </c>
      <c r="J9674" s="199">
        <v>0</v>
      </c>
      <c r="K9674" s="199" t="e">
        <f ca="1"/>
        <v>#NAME?</v>
      </c>
      <c r="T9674" s="199">
        <v>0</v>
      </c>
      <c r="U9674" s="199">
        <v>0</v>
      </c>
    </row>
    <row r="9675" spans="9:21" x14ac:dyDescent="0.3">
      <c r="I9675" s="199">
        <v>0</v>
      </c>
      <c r="J9675" s="199">
        <v>0</v>
      </c>
      <c r="K9675" s="199" t="e">
        <f ca="1"/>
        <v>#NAME?</v>
      </c>
      <c r="T9675" s="199">
        <v>0</v>
      </c>
      <c r="U9675" s="199">
        <v>3723011.9510916537</v>
      </c>
    </row>
    <row r="9676" spans="9:21" x14ac:dyDescent="0.3">
      <c r="I9676" s="199">
        <v>0</v>
      </c>
      <c r="J9676" s="199">
        <v>0</v>
      </c>
      <c r="K9676" s="199" t="e">
        <f ca="1"/>
        <v>#NAME?</v>
      </c>
      <c r="T9676" s="199">
        <v>0</v>
      </c>
      <c r="U9676" s="199">
        <v>0</v>
      </c>
    </row>
    <row r="9677" spans="9:21" x14ac:dyDescent="0.3">
      <c r="I9677" s="199">
        <v>0</v>
      </c>
      <c r="J9677" s="199">
        <v>0</v>
      </c>
      <c r="K9677" s="199" t="e">
        <f ca="1"/>
        <v>#NAME?</v>
      </c>
      <c r="T9677" s="199">
        <v>0</v>
      </c>
      <c r="U9677" s="199">
        <v>0</v>
      </c>
    </row>
    <row r="9678" spans="9:21" x14ac:dyDescent="0.3">
      <c r="I9678" s="199">
        <v>0</v>
      </c>
      <c r="J9678" s="199">
        <v>0</v>
      </c>
      <c r="K9678" s="199" t="e">
        <f ca="1"/>
        <v>#NAME?</v>
      </c>
      <c r="T9678" s="199">
        <v>0</v>
      </c>
      <c r="U9678" s="199">
        <v>0</v>
      </c>
    </row>
    <row r="9679" spans="9:21" x14ac:dyDescent="0.3">
      <c r="I9679" s="199">
        <v>0</v>
      </c>
      <c r="J9679" s="199">
        <v>0</v>
      </c>
      <c r="K9679" s="199" t="e">
        <f ca="1"/>
        <v>#NAME?</v>
      </c>
      <c r="T9679" s="199">
        <v>0</v>
      </c>
      <c r="U9679" s="199">
        <v>0</v>
      </c>
    </row>
    <row r="9680" spans="9:21" x14ac:dyDescent="0.3">
      <c r="I9680" s="199">
        <v>0</v>
      </c>
      <c r="J9680" s="199">
        <v>0</v>
      </c>
      <c r="K9680" s="199" t="e">
        <f ca="1"/>
        <v>#NAME?</v>
      </c>
      <c r="T9680" s="199">
        <v>0</v>
      </c>
      <c r="U9680" s="199">
        <v>0</v>
      </c>
    </row>
    <row r="9681" spans="9:21" x14ac:dyDescent="0.3">
      <c r="I9681" s="199">
        <v>0</v>
      </c>
      <c r="J9681" s="199">
        <v>0</v>
      </c>
      <c r="K9681" s="199" t="e">
        <f ca="1"/>
        <v>#NAME?</v>
      </c>
      <c r="T9681" s="199">
        <v>0</v>
      </c>
      <c r="U9681" s="199">
        <v>0</v>
      </c>
    </row>
    <row r="9682" spans="9:21" x14ac:dyDescent="0.3">
      <c r="I9682" s="199">
        <v>0</v>
      </c>
      <c r="J9682" s="199">
        <v>0</v>
      </c>
      <c r="K9682" s="199" t="e">
        <f ca="1"/>
        <v>#NAME?</v>
      </c>
      <c r="T9682" s="199">
        <v>0</v>
      </c>
      <c r="U9682" s="199">
        <v>0</v>
      </c>
    </row>
    <row r="9683" spans="9:21" x14ac:dyDescent="0.3">
      <c r="I9683" s="199">
        <v>0</v>
      </c>
      <c r="J9683" s="199">
        <v>0</v>
      </c>
      <c r="K9683" s="199" t="e">
        <f ca="1"/>
        <v>#NAME?</v>
      </c>
      <c r="T9683" s="199">
        <v>0</v>
      </c>
      <c r="U9683" s="199">
        <v>0</v>
      </c>
    </row>
    <row r="9684" spans="9:21" x14ac:dyDescent="0.3">
      <c r="I9684" s="199">
        <v>0</v>
      </c>
      <c r="J9684" s="199">
        <v>0</v>
      </c>
      <c r="K9684" s="199" t="e">
        <f ca="1"/>
        <v>#NAME?</v>
      </c>
      <c r="T9684" s="199">
        <v>0</v>
      </c>
      <c r="U9684" s="199">
        <v>0</v>
      </c>
    </row>
    <row r="9685" spans="9:21" x14ac:dyDescent="0.3">
      <c r="I9685" s="199">
        <v>80946.417778147355</v>
      </c>
      <c r="J9685" s="199">
        <v>0</v>
      </c>
      <c r="K9685" s="199" t="e">
        <f ca="1"/>
        <v>#NAME?</v>
      </c>
      <c r="T9685" s="199">
        <v>80946.417778147355</v>
      </c>
      <c r="U9685" s="199">
        <v>0</v>
      </c>
    </row>
    <row r="9686" spans="9:21" x14ac:dyDescent="0.3">
      <c r="I9686" s="199">
        <v>0</v>
      </c>
      <c r="J9686" s="199">
        <v>0</v>
      </c>
      <c r="K9686" s="199" t="e">
        <f ca="1"/>
        <v>#NAME?</v>
      </c>
      <c r="T9686" s="199">
        <v>0</v>
      </c>
      <c r="U9686" s="199">
        <v>0</v>
      </c>
    </row>
    <row r="9687" spans="9:21" x14ac:dyDescent="0.3">
      <c r="I9687" s="199">
        <v>0</v>
      </c>
      <c r="J9687" s="199">
        <v>0</v>
      </c>
      <c r="K9687" s="199" t="e">
        <f ca="1"/>
        <v>#NAME?</v>
      </c>
      <c r="T9687" s="199">
        <v>0</v>
      </c>
      <c r="U9687" s="199">
        <v>0</v>
      </c>
    </row>
    <row r="9688" spans="9:21" x14ac:dyDescent="0.3">
      <c r="I9688" s="199">
        <v>0</v>
      </c>
      <c r="J9688" s="199">
        <v>0</v>
      </c>
      <c r="K9688" s="199" t="e">
        <f ca="1"/>
        <v>#NAME?</v>
      </c>
      <c r="T9688" s="199">
        <v>0</v>
      </c>
      <c r="U9688" s="199">
        <v>0</v>
      </c>
    </row>
    <row r="9689" spans="9:21" x14ac:dyDescent="0.3">
      <c r="I9689" s="199">
        <v>0</v>
      </c>
      <c r="J9689" s="199">
        <v>0</v>
      </c>
      <c r="K9689" s="199" t="e">
        <f ca="1"/>
        <v>#NAME?</v>
      </c>
      <c r="T9689" s="199">
        <v>0</v>
      </c>
      <c r="U9689" s="199">
        <v>345900.63378602784</v>
      </c>
    </row>
    <row r="9690" spans="9:21" x14ac:dyDescent="0.3">
      <c r="I9690" s="199">
        <v>0</v>
      </c>
      <c r="J9690" s="199">
        <v>0</v>
      </c>
      <c r="K9690" s="199" t="e">
        <f ca="1"/>
        <v>#NAME?</v>
      </c>
      <c r="T9690" s="199">
        <v>0</v>
      </c>
      <c r="U9690" s="199">
        <v>0</v>
      </c>
    </row>
    <row r="9691" spans="9:21" x14ac:dyDescent="0.3">
      <c r="I9691" s="199">
        <v>0</v>
      </c>
      <c r="J9691" s="199">
        <v>0</v>
      </c>
      <c r="K9691" s="199" t="e">
        <f ca="1"/>
        <v>#NAME?</v>
      </c>
      <c r="T9691" s="199">
        <v>0</v>
      </c>
      <c r="U9691" s="199">
        <v>0</v>
      </c>
    </row>
    <row r="9692" spans="9:21" x14ac:dyDescent="0.3">
      <c r="I9692" s="199">
        <v>0</v>
      </c>
      <c r="J9692" s="199">
        <v>0</v>
      </c>
      <c r="K9692" s="199" t="e">
        <f ca="1"/>
        <v>#NAME?</v>
      </c>
      <c r="T9692" s="199">
        <v>0</v>
      </c>
      <c r="U9692" s="199">
        <v>0</v>
      </c>
    </row>
    <row r="9693" spans="9:21" x14ac:dyDescent="0.3">
      <c r="I9693" s="199">
        <v>0</v>
      </c>
      <c r="J9693" s="199">
        <v>0</v>
      </c>
      <c r="K9693" s="199" t="e">
        <f ca="1"/>
        <v>#NAME?</v>
      </c>
      <c r="T9693" s="199">
        <v>0</v>
      </c>
      <c r="U9693" s="199">
        <v>0</v>
      </c>
    </row>
    <row r="9694" spans="9:21" x14ac:dyDescent="0.3">
      <c r="I9694" s="199">
        <v>0</v>
      </c>
      <c r="J9694" s="199">
        <v>0</v>
      </c>
      <c r="K9694" s="199" t="e">
        <f ca="1"/>
        <v>#NAME?</v>
      </c>
      <c r="T9694" s="199">
        <v>0</v>
      </c>
      <c r="U9694" s="199">
        <v>0</v>
      </c>
    </row>
    <row r="9695" spans="9:21" x14ac:dyDescent="0.3">
      <c r="I9695" s="199">
        <v>0</v>
      </c>
      <c r="J9695" s="199">
        <v>0</v>
      </c>
      <c r="K9695" s="199" t="e">
        <f ca="1"/>
        <v>#NAME?</v>
      </c>
      <c r="T9695" s="199">
        <v>0</v>
      </c>
      <c r="U9695" s="199">
        <v>0</v>
      </c>
    </row>
    <row r="9696" spans="9:21" x14ac:dyDescent="0.3">
      <c r="I9696" s="199">
        <v>0</v>
      </c>
      <c r="J9696" s="199">
        <v>0</v>
      </c>
      <c r="K9696" s="199" t="e">
        <f ca="1"/>
        <v>#NAME?</v>
      </c>
      <c r="T9696" s="199">
        <v>0</v>
      </c>
      <c r="U9696" s="199">
        <v>0</v>
      </c>
    </row>
    <row r="9697" spans="9:21" x14ac:dyDescent="0.3">
      <c r="I9697" s="199">
        <v>0</v>
      </c>
      <c r="J9697" s="199">
        <v>0</v>
      </c>
      <c r="K9697" s="199" t="e">
        <f ca="1"/>
        <v>#NAME?</v>
      </c>
      <c r="T9697" s="199">
        <v>0</v>
      </c>
      <c r="U9697" s="199">
        <v>0</v>
      </c>
    </row>
    <row r="9698" spans="9:21" x14ac:dyDescent="0.3">
      <c r="I9698" s="199">
        <v>0</v>
      </c>
      <c r="J9698" s="199">
        <v>0</v>
      </c>
      <c r="K9698" s="199" t="e">
        <f ca="1"/>
        <v>#NAME?</v>
      </c>
      <c r="T9698" s="199">
        <v>0</v>
      </c>
      <c r="U9698" s="199">
        <v>0</v>
      </c>
    </row>
    <row r="9699" spans="9:21" x14ac:dyDescent="0.3">
      <c r="I9699" s="199">
        <v>0</v>
      </c>
      <c r="J9699" s="199">
        <v>0</v>
      </c>
      <c r="K9699" s="199" t="e">
        <f ca="1"/>
        <v>#NAME?</v>
      </c>
      <c r="T9699" s="199">
        <v>0</v>
      </c>
      <c r="U9699" s="199">
        <v>0</v>
      </c>
    </row>
    <row r="9700" spans="9:21" x14ac:dyDescent="0.3">
      <c r="I9700" s="199">
        <v>0</v>
      </c>
      <c r="J9700" s="199">
        <v>0</v>
      </c>
      <c r="K9700" s="199" t="e">
        <f ca="1"/>
        <v>#NAME?</v>
      </c>
      <c r="T9700" s="199">
        <v>0</v>
      </c>
      <c r="U9700" s="199">
        <v>0</v>
      </c>
    </row>
    <row r="9701" spans="9:21" x14ac:dyDescent="0.3">
      <c r="I9701" s="199">
        <v>0</v>
      </c>
      <c r="J9701" s="199">
        <v>0</v>
      </c>
      <c r="K9701" s="199" t="e">
        <f ca="1"/>
        <v>#NAME?</v>
      </c>
      <c r="T9701" s="199">
        <v>0</v>
      </c>
      <c r="U9701" s="199">
        <v>0</v>
      </c>
    </row>
    <row r="9702" spans="9:21" x14ac:dyDescent="0.3">
      <c r="I9702" s="199">
        <v>0</v>
      </c>
      <c r="J9702" s="199">
        <v>0</v>
      </c>
      <c r="K9702" s="199" t="e">
        <f ca="1"/>
        <v>#NAME?</v>
      </c>
      <c r="T9702" s="199">
        <v>0</v>
      </c>
      <c r="U9702" s="199">
        <v>0</v>
      </c>
    </row>
    <row r="9703" spans="9:21" x14ac:dyDescent="0.3">
      <c r="I9703" s="199">
        <v>0</v>
      </c>
      <c r="J9703" s="199">
        <v>0</v>
      </c>
      <c r="K9703" s="199" t="e">
        <f ca="1"/>
        <v>#NAME?</v>
      </c>
      <c r="T9703" s="199">
        <v>0</v>
      </c>
      <c r="U9703" s="199">
        <v>0</v>
      </c>
    </row>
    <row r="9704" spans="9:21" x14ac:dyDescent="0.3">
      <c r="I9704" s="199">
        <v>0</v>
      </c>
      <c r="J9704" s="199">
        <v>0</v>
      </c>
      <c r="K9704" s="199" t="e">
        <f ca="1"/>
        <v>#NAME?</v>
      </c>
      <c r="T9704" s="199">
        <v>0</v>
      </c>
      <c r="U9704" s="199">
        <v>0</v>
      </c>
    </row>
    <row r="9705" spans="9:21" x14ac:dyDescent="0.3">
      <c r="I9705" s="199">
        <v>0</v>
      </c>
      <c r="J9705" s="199">
        <v>0</v>
      </c>
      <c r="K9705" s="199" t="e">
        <f ca="1"/>
        <v>#NAME?</v>
      </c>
      <c r="T9705" s="199">
        <v>0</v>
      </c>
      <c r="U9705" s="199">
        <v>0</v>
      </c>
    </row>
    <row r="9706" spans="9:21" x14ac:dyDescent="0.3">
      <c r="I9706" s="199">
        <v>0</v>
      </c>
      <c r="J9706" s="199">
        <v>0</v>
      </c>
      <c r="K9706" s="199" t="e">
        <f ca="1"/>
        <v>#NAME?</v>
      </c>
      <c r="T9706" s="199">
        <v>0</v>
      </c>
      <c r="U9706" s="199">
        <v>0</v>
      </c>
    </row>
    <row r="9707" spans="9:21" x14ac:dyDescent="0.3">
      <c r="I9707" s="199">
        <v>0</v>
      </c>
      <c r="J9707" s="199">
        <v>0</v>
      </c>
      <c r="K9707" s="199" t="e">
        <f ca="1"/>
        <v>#NAME?</v>
      </c>
      <c r="T9707" s="199">
        <v>0</v>
      </c>
      <c r="U9707" s="199">
        <v>0</v>
      </c>
    </row>
    <row r="9708" spans="9:21" x14ac:dyDescent="0.3">
      <c r="I9708" s="199">
        <v>0</v>
      </c>
      <c r="J9708" s="199">
        <v>0</v>
      </c>
      <c r="K9708" s="199" t="e">
        <f ca="1"/>
        <v>#NAME?</v>
      </c>
      <c r="T9708" s="199">
        <v>0</v>
      </c>
      <c r="U9708" s="199">
        <v>266666.26610295183</v>
      </c>
    </row>
    <row r="9709" spans="9:21" x14ac:dyDescent="0.3">
      <c r="I9709" s="199">
        <v>0</v>
      </c>
      <c r="J9709" s="199">
        <v>0</v>
      </c>
      <c r="K9709" s="199" t="e">
        <f ca="1"/>
        <v>#NAME?</v>
      </c>
      <c r="T9709" s="199">
        <v>0</v>
      </c>
      <c r="U9709" s="199">
        <v>0</v>
      </c>
    </row>
    <row r="9710" spans="9:21" x14ac:dyDescent="0.3">
      <c r="I9710" s="199">
        <v>127242.78342790481</v>
      </c>
      <c r="J9710" s="199">
        <v>0</v>
      </c>
      <c r="K9710" s="199" t="e">
        <f ca="1"/>
        <v>#NAME?</v>
      </c>
      <c r="T9710" s="199">
        <v>127242.78342790481</v>
      </c>
      <c r="U9710" s="199">
        <v>0</v>
      </c>
    </row>
    <row r="9711" spans="9:21" x14ac:dyDescent="0.3">
      <c r="I9711" s="199">
        <v>0</v>
      </c>
      <c r="J9711" s="199">
        <v>0</v>
      </c>
      <c r="K9711" s="199" t="e">
        <f ca="1"/>
        <v>#NAME?</v>
      </c>
      <c r="T9711" s="199">
        <v>0</v>
      </c>
      <c r="U9711" s="199">
        <v>0</v>
      </c>
    </row>
    <row r="9712" spans="9:21" x14ac:dyDescent="0.3">
      <c r="I9712" s="199">
        <v>0</v>
      </c>
      <c r="J9712" s="199">
        <v>0</v>
      </c>
      <c r="K9712" s="199" t="e">
        <f ca="1"/>
        <v>#NAME?</v>
      </c>
      <c r="T9712" s="199">
        <v>0</v>
      </c>
      <c r="U9712" s="199">
        <v>0</v>
      </c>
    </row>
    <row r="9713" spans="9:21" x14ac:dyDescent="0.3">
      <c r="I9713" s="199">
        <v>0</v>
      </c>
      <c r="J9713" s="199">
        <v>0</v>
      </c>
      <c r="K9713" s="199" t="e">
        <f ca="1"/>
        <v>#NAME?</v>
      </c>
      <c r="T9713" s="199">
        <v>0</v>
      </c>
      <c r="U9713" s="199">
        <v>0</v>
      </c>
    </row>
    <row r="9714" spans="9:21" x14ac:dyDescent="0.3">
      <c r="I9714" s="199">
        <v>0</v>
      </c>
      <c r="J9714" s="199">
        <v>0</v>
      </c>
      <c r="K9714" s="199" t="e">
        <f ca="1"/>
        <v>#NAME?</v>
      </c>
      <c r="T9714" s="199">
        <v>0</v>
      </c>
      <c r="U9714" s="199">
        <v>0</v>
      </c>
    </row>
    <row r="9715" spans="9:21" x14ac:dyDescent="0.3">
      <c r="I9715" s="199">
        <v>0</v>
      </c>
      <c r="J9715" s="199">
        <v>0</v>
      </c>
      <c r="K9715" s="199" t="e">
        <f ca="1"/>
        <v>#NAME?</v>
      </c>
      <c r="T9715" s="199">
        <v>0</v>
      </c>
      <c r="U9715" s="199">
        <v>0</v>
      </c>
    </row>
    <row r="9716" spans="9:21" x14ac:dyDescent="0.3">
      <c r="I9716" s="199">
        <v>0</v>
      </c>
      <c r="J9716" s="199">
        <v>0</v>
      </c>
      <c r="K9716" s="199" t="e">
        <f ca="1"/>
        <v>#NAME?</v>
      </c>
      <c r="T9716" s="199">
        <v>0</v>
      </c>
      <c r="U9716" s="199">
        <v>0</v>
      </c>
    </row>
    <row r="9717" spans="9:21" x14ac:dyDescent="0.3">
      <c r="I9717" s="199">
        <v>0</v>
      </c>
      <c r="J9717" s="199">
        <v>0</v>
      </c>
      <c r="K9717" s="199" t="e">
        <f ca="1"/>
        <v>#NAME?</v>
      </c>
      <c r="T9717" s="199">
        <v>0</v>
      </c>
      <c r="U9717" s="199">
        <v>0</v>
      </c>
    </row>
    <row r="9718" spans="9:21" x14ac:dyDescent="0.3">
      <c r="I9718" s="199">
        <v>0</v>
      </c>
      <c r="J9718" s="199">
        <v>0</v>
      </c>
      <c r="K9718" s="199" t="e">
        <f ca="1"/>
        <v>#NAME?</v>
      </c>
      <c r="T9718" s="199">
        <v>0</v>
      </c>
      <c r="U9718" s="199">
        <v>0</v>
      </c>
    </row>
    <row r="9719" spans="9:21" x14ac:dyDescent="0.3">
      <c r="I9719" s="199">
        <v>0</v>
      </c>
      <c r="J9719" s="199">
        <v>0</v>
      </c>
      <c r="K9719" s="199" t="e">
        <f ca="1"/>
        <v>#NAME?</v>
      </c>
      <c r="T9719" s="199">
        <v>0</v>
      </c>
      <c r="U9719" s="199">
        <v>0</v>
      </c>
    </row>
    <row r="9720" spans="9:21" x14ac:dyDescent="0.3">
      <c r="I9720" s="199">
        <v>0</v>
      </c>
      <c r="J9720" s="199">
        <v>0</v>
      </c>
      <c r="K9720" s="199" t="e">
        <f ca="1"/>
        <v>#NAME?</v>
      </c>
      <c r="T9720" s="199">
        <v>0</v>
      </c>
      <c r="U9720" s="199">
        <v>0</v>
      </c>
    </row>
    <row r="9721" spans="9:21" x14ac:dyDescent="0.3">
      <c r="I9721" s="199">
        <v>0</v>
      </c>
      <c r="J9721" s="199">
        <v>0</v>
      </c>
      <c r="K9721" s="199" t="e">
        <f ca="1"/>
        <v>#NAME?</v>
      </c>
      <c r="T9721" s="199">
        <v>0</v>
      </c>
      <c r="U9721" s="199">
        <v>0</v>
      </c>
    </row>
    <row r="9722" spans="9:21" x14ac:dyDescent="0.3">
      <c r="I9722" s="199">
        <v>0</v>
      </c>
      <c r="J9722" s="199">
        <v>0</v>
      </c>
      <c r="K9722" s="199" t="e">
        <f ca="1"/>
        <v>#NAME?</v>
      </c>
      <c r="T9722" s="199">
        <v>0</v>
      </c>
      <c r="U9722" s="199">
        <v>0</v>
      </c>
    </row>
    <row r="9723" spans="9:21" x14ac:dyDescent="0.3">
      <c r="I9723" s="199">
        <v>0</v>
      </c>
      <c r="J9723" s="199">
        <v>0</v>
      </c>
      <c r="K9723" s="199" t="e">
        <f ca="1"/>
        <v>#NAME?</v>
      </c>
      <c r="T9723" s="199">
        <v>0</v>
      </c>
      <c r="U9723" s="199">
        <v>0</v>
      </c>
    </row>
    <row r="9724" spans="9:21" x14ac:dyDescent="0.3">
      <c r="I9724" s="199">
        <v>0</v>
      </c>
      <c r="J9724" s="199">
        <v>0</v>
      </c>
      <c r="K9724" s="199" t="e">
        <f ca="1"/>
        <v>#NAME?</v>
      </c>
      <c r="T9724" s="199">
        <v>0</v>
      </c>
      <c r="U9724" s="199">
        <v>0</v>
      </c>
    </row>
    <row r="9725" spans="9:21" x14ac:dyDescent="0.3">
      <c r="I9725" s="199">
        <v>0</v>
      </c>
      <c r="J9725" s="199">
        <v>0</v>
      </c>
      <c r="K9725" s="199" t="e">
        <f ca="1"/>
        <v>#NAME?</v>
      </c>
      <c r="T9725" s="199">
        <v>0</v>
      </c>
      <c r="U9725" s="199">
        <v>0</v>
      </c>
    </row>
    <row r="9726" spans="9:21" x14ac:dyDescent="0.3">
      <c r="I9726" s="199">
        <v>0</v>
      </c>
      <c r="J9726" s="199">
        <v>0</v>
      </c>
      <c r="K9726" s="199" t="e">
        <f ca="1"/>
        <v>#NAME?</v>
      </c>
      <c r="T9726" s="199">
        <v>0</v>
      </c>
      <c r="U9726" s="199">
        <v>0</v>
      </c>
    </row>
    <row r="9727" spans="9:21" x14ac:dyDescent="0.3">
      <c r="I9727" s="199">
        <v>0</v>
      </c>
      <c r="J9727" s="199">
        <v>0</v>
      </c>
      <c r="K9727" s="199" t="e">
        <f ca="1"/>
        <v>#NAME?</v>
      </c>
      <c r="T9727" s="199">
        <v>0</v>
      </c>
      <c r="U9727" s="199">
        <v>0</v>
      </c>
    </row>
    <row r="9728" spans="9:21" x14ac:dyDescent="0.3">
      <c r="I9728" s="199">
        <v>0</v>
      </c>
      <c r="J9728" s="199">
        <v>0</v>
      </c>
      <c r="K9728" s="199" t="e">
        <f ca="1"/>
        <v>#NAME?</v>
      </c>
      <c r="T9728" s="199">
        <v>0</v>
      </c>
      <c r="U9728" s="199">
        <v>0</v>
      </c>
    </row>
    <row r="9729" spans="9:21" x14ac:dyDescent="0.3">
      <c r="I9729" s="199">
        <v>0</v>
      </c>
      <c r="J9729" s="199">
        <v>0</v>
      </c>
      <c r="K9729" s="199" t="e">
        <f ca="1"/>
        <v>#NAME?</v>
      </c>
      <c r="T9729" s="199">
        <v>0</v>
      </c>
      <c r="U9729" s="199">
        <v>0</v>
      </c>
    </row>
    <row r="9730" spans="9:21" x14ac:dyDescent="0.3">
      <c r="I9730" s="199">
        <v>0</v>
      </c>
      <c r="J9730" s="199">
        <v>0</v>
      </c>
      <c r="K9730" s="199" t="e">
        <f ca="1"/>
        <v>#NAME?</v>
      </c>
      <c r="T9730" s="199">
        <v>0</v>
      </c>
      <c r="U9730" s="199">
        <v>0</v>
      </c>
    </row>
    <row r="9731" spans="9:21" x14ac:dyDescent="0.3">
      <c r="I9731" s="199">
        <v>0</v>
      </c>
      <c r="J9731" s="199">
        <v>0</v>
      </c>
      <c r="K9731" s="199" t="e">
        <f ca="1"/>
        <v>#NAME?</v>
      </c>
      <c r="T9731" s="199">
        <v>0</v>
      </c>
      <c r="U9731" s="199">
        <v>0</v>
      </c>
    </row>
    <row r="9732" spans="9:21" x14ac:dyDescent="0.3">
      <c r="I9732" s="199">
        <v>0</v>
      </c>
      <c r="J9732" s="199">
        <v>0</v>
      </c>
      <c r="K9732" s="199" t="e">
        <f ca="1"/>
        <v>#NAME?</v>
      </c>
      <c r="T9732" s="199">
        <v>0</v>
      </c>
      <c r="U9732" s="199">
        <v>0</v>
      </c>
    </row>
    <row r="9733" spans="9:21" x14ac:dyDescent="0.3">
      <c r="I9733" s="199">
        <v>0</v>
      </c>
      <c r="J9733" s="199">
        <v>0</v>
      </c>
      <c r="K9733" s="199" t="e">
        <f ca="1"/>
        <v>#NAME?</v>
      </c>
      <c r="T9733" s="199">
        <v>0</v>
      </c>
      <c r="U9733" s="199">
        <v>0</v>
      </c>
    </row>
    <row r="9734" spans="9:21" x14ac:dyDescent="0.3">
      <c r="I9734" s="199">
        <v>0</v>
      </c>
      <c r="J9734" s="199">
        <v>0</v>
      </c>
      <c r="K9734" s="199" t="e">
        <f ca="1"/>
        <v>#NAME?</v>
      </c>
      <c r="T9734" s="199">
        <v>0</v>
      </c>
      <c r="U9734" s="199">
        <v>0</v>
      </c>
    </row>
    <row r="9735" spans="9:21" x14ac:dyDescent="0.3">
      <c r="I9735" s="199">
        <v>0</v>
      </c>
      <c r="J9735" s="199">
        <v>0</v>
      </c>
      <c r="K9735" s="199" t="e">
        <f ca="1"/>
        <v>#NAME?</v>
      </c>
      <c r="T9735" s="199">
        <v>0</v>
      </c>
      <c r="U9735" s="199">
        <v>0</v>
      </c>
    </row>
    <row r="9736" spans="9:21" x14ac:dyDescent="0.3">
      <c r="I9736" s="199">
        <v>0</v>
      </c>
      <c r="J9736" s="199">
        <v>0</v>
      </c>
      <c r="K9736" s="199" t="e">
        <f ca="1"/>
        <v>#NAME?</v>
      </c>
      <c r="T9736" s="199">
        <v>0</v>
      </c>
      <c r="U9736" s="199">
        <v>0</v>
      </c>
    </row>
    <row r="9737" spans="9:21" x14ac:dyDescent="0.3">
      <c r="I9737" s="199">
        <v>0</v>
      </c>
      <c r="J9737" s="199">
        <v>0</v>
      </c>
      <c r="K9737" s="199" t="e">
        <f ca="1"/>
        <v>#NAME?</v>
      </c>
      <c r="T9737" s="199">
        <v>0</v>
      </c>
      <c r="U9737" s="199">
        <v>0</v>
      </c>
    </row>
    <row r="9738" spans="9:21" x14ac:dyDescent="0.3">
      <c r="I9738" s="199">
        <v>0</v>
      </c>
      <c r="J9738" s="199">
        <v>0</v>
      </c>
      <c r="K9738" s="199" t="e">
        <f ca="1"/>
        <v>#NAME?</v>
      </c>
      <c r="T9738" s="199">
        <v>0</v>
      </c>
      <c r="U9738" s="199">
        <v>0</v>
      </c>
    </row>
    <row r="9739" spans="9:21" x14ac:dyDescent="0.3">
      <c r="I9739" s="199">
        <v>0</v>
      </c>
      <c r="J9739" s="199">
        <v>0</v>
      </c>
      <c r="K9739" s="199" t="e">
        <f ca="1"/>
        <v>#NAME?</v>
      </c>
      <c r="T9739" s="199">
        <v>0</v>
      </c>
      <c r="U9739" s="199">
        <v>0</v>
      </c>
    </row>
    <row r="9740" spans="9:21" x14ac:dyDescent="0.3">
      <c r="I9740" s="199">
        <v>0</v>
      </c>
      <c r="J9740" s="199">
        <v>0</v>
      </c>
      <c r="K9740" s="199" t="e">
        <f ca="1"/>
        <v>#NAME?</v>
      </c>
      <c r="T9740" s="199">
        <v>0</v>
      </c>
      <c r="U9740" s="199">
        <v>0</v>
      </c>
    </row>
    <row r="9741" spans="9:21" x14ac:dyDescent="0.3">
      <c r="I9741" s="199">
        <v>0</v>
      </c>
      <c r="J9741" s="199">
        <v>0</v>
      </c>
      <c r="K9741" s="199" t="e">
        <f ca="1"/>
        <v>#NAME?</v>
      </c>
      <c r="T9741" s="199">
        <v>0</v>
      </c>
      <c r="U9741" s="199">
        <v>0</v>
      </c>
    </row>
    <row r="9742" spans="9:21" x14ac:dyDescent="0.3">
      <c r="I9742" s="199">
        <v>0</v>
      </c>
      <c r="J9742" s="199">
        <v>0</v>
      </c>
      <c r="K9742" s="199" t="e">
        <f ca="1"/>
        <v>#NAME?</v>
      </c>
      <c r="T9742" s="199">
        <v>0</v>
      </c>
      <c r="U9742" s="199">
        <v>0</v>
      </c>
    </row>
    <row r="9743" spans="9:21" x14ac:dyDescent="0.3">
      <c r="I9743" s="199">
        <v>0</v>
      </c>
      <c r="J9743" s="199">
        <v>0</v>
      </c>
      <c r="K9743" s="199" t="e">
        <f ca="1"/>
        <v>#NAME?</v>
      </c>
      <c r="T9743" s="199">
        <v>0</v>
      </c>
      <c r="U9743" s="199">
        <v>0</v>
      </c>
    </row>
    <row r="9744" spans="9:21" x14ac:dyDescent="0.3">
      <c r="I9744" s="199">
        <v>0</v>
      </c>
      <c r="J9744" s="199">
        <v>0</v>
      </c>
      <c r="K9744" s="199" t="e">
        <f ca="1"/>
        <v>#NAME?</v>
      </c>
      <c r="T9744" s="199">
        <v>0</v>
      </c>
      <c r="U9744" s="199">
        <v>0</v>
      </c>
    </row>
    <row r="9745" spans="9:21" x14ac:dyDescent="0.3">
      <c r="I9745" s="199">
        <v>0</v>
      </c>
      <c r="J9745" s="199">
        <v>0</v>
      </c>
      <c r="K9745" s="199" t="e">
        <f ca="1"/>
        <v>#NAME?</v>
      </c>
      <c r="T9745" s="199">
        <v>0</v>
      </c>
      <c r="U9745" s="199">
        <v>0</v>
      </c>
    </row>
    <row r="9746" spans="9:21" x14ac:dyDescent="0.3">
      <c r="I9746" s="199">
        <v>0</v>
      </c>
      <c r="J9746" s="199">
        <v>0</v>
      </c>
      <c r="K9746" s="199" t="e">
        <f ca="1"/>
        <v>#NAME?</v>
      </c>
      <c r="T9746" s="199">
        <v>0</v>
      </c>
      <c r="U9746" s="199">
        <v>0</v>
      </c>
    </row>
    <row r="9747" spans="9:21" x14ac:dyDescent="0.3">
      <c r="I9747" s="199">
        <v>0</v>
      </c>
      <c r="J9747" s="199">
        <v>0</v>
      </c>
      <c r="K9747" s="199" t="e">
        <f ca="1"/>
        <v>#NAME?</v>
      </c>
      <c r="T9747" s="199">
        <v>0</v>
      </c>
      <c r="U9747" s="199">
        <v>0</v>
      </c>
    </row>
    <row r="9748" spans="9:21" x14ac:dyDescent="0.3">
      <c r="I9748" s="199">
        <v>0</v>
      </c>
      <c r="J9748" s="199">
        <v>0</v>
      </c>
      <c r="K9748" s="199" t="e">
        <f ca="1"/>
        <v>#NAME?</v>
      </c>
      <c r="T9748" s="199">
        <v>0</v>
      </c>
      <c r="U9748" s="199">
        <v>0</v>
      </c>
    </row>
    <row r="9749" spans="9:21" x14ac:dyDescent="0.3">
      <c r="I9749" s="199">
        <v>0</v>
      </c>
      <c r="J9749" s="199">
        <v>0</v>
      </c>
      <c r="K9749" s="199" t="e">
        <f ca="1"/>
        <v>#NAME?</v>
      </c>
      <c r="T9749" s="199">
        <v>0</v>
      </c>
      <c r="U9749" s="199">
        <v>0</v>
      </c>
    </row>
    <row r="9750" spans="9:21" x14ac:dyDescent="0.3">
      <c r="I9750" s="199">
        <v>0</v>
      </c>
      <c r="J9750" s="199">
        <v>0</v>
      </c>
      <c r="K9750" s="199" t="e">
        <f ca="1"/>
        <v>#NAME?</v>
      </c>
      <c r="T9750" s="199">
        <v>0</v>
      </c>
      <c r="U9750" s="199">
        <v>0</v>
      </c>
    </row>
    <row r="9751" spans="9:21" x14ac:dyDescent="0.3">
      <c r="I9751" s="199">
        <v>0</v>
      </c>
      <c r="J9751" s="199">
        <v>0</v>
      </c>
      <c r="K9751" s="199" t="e">
        <f ca="1"/>
        <v>#NAME?</v>
      </c>
      <c r="T9751" s="199">
        <v>0</v>
      </c>
      <c r="U9751" s="199">
        <v>0</v>
      </c>
    </row>
    <row r="9752" spans="9:21" x14ac:dyDescent="0.3">
      <c r="I9752" s="199">
        <v>0</v>
      </c>
      <c r="J9752" s="199">
        <v>0</v>
      </c>
      <c r="K9752" s="199" t="e">
        <f ca="1"/>
        <v>#NAME?</v>
      </c>
      <c r="T9752" s="199">
        <v>0</v>
      </c>
      <c r="U9752" s="199">
        <v>0</v>
      </c>
    </row>
    <row r="9753" spans="9:21" x14ac:dyDescent="0.3">
      <c r="I9753" s="199">
        <v>0</v>
      </c>
      <c r="J9753" s="199">
        <v>0</v>
      </c>
      <c r="K9753" s="199" t="e">
        <f ca="1"/>
        <v>#NAME?</v>
      </c>
      <c r="T9753" s="199">
        <v>0</v>
      </c>
      <c r="U9753" s="199">
        <v>0</v>
      </c>
    </row>
    <row r="9754" spans="9:21" x14ac:dyDescent="0.3">
      <c r="I9754" s="199">
        <v>0</v>
      </c>
      <c r="J9754" s="199">
        <v>0</v>
      </c>
      <c r="K9754" s="199" t="e">
        <f ca="1"/>
        <v>#NAME?</v>
      </c>
      <c r="T9754" s="199">
        <v>0</v>
      </c>
      <c r="U9754" s="199">
        <v>0</v>
      </c>
    </row>
    <row r="9755" spans="9:21" x14ac:dyDescent="0.3">
      <c r="I9755" s="199">
        <v>171137.34014523067</v>
      </c>
      <c r="J9755" s="199">
        <v>0</v>
      </c>
      <c r="K9755" s="199" t="e">
        <f ca="1"/>
        <v>#NAME?</v>
      </c>
      <c r="T9755" s="199">
        <v>171137.34014523067</v>
      </c>
      <c r="U9755" s="199">
        <v>0</v>
      </c>
    </row>
    <row r="9756" spans="9:21" x14ac:dyDescent="0.3">
      <c r="I9756" s="199">
        <v>0</v>
      </c>
      <c r="J9756" s="199">
        <v>0</v>
      </c>
      <c r="K9756" s="199" t="e">
        <f ca="1"/>
        <v>#NAME?</v>
      </c>
      <c r="T9756" s="199">
        <v>0</v>
      </c>
      <c r="U9756" s="199">
        <v>0</v>
      </c>
    </row>
    <row r="9757" spans="9:21" x14ac:dyDescent="0.3">
      <c r="I9757" s="199">
        <v>33510.610585564937</v>
      </c>
      <c r="J9757" s="199">
        <v>0</v>
      </c>
      <c r="K9757" s="199" t="e">
        <f ca="1"/>
        <v>#NAME?</v>
      </c>
      <c r="T9757" s="199">
        <v>33510.610585564937</v>
      </c>
      <c r="U9757" s="199">
        <v>0</v>
      </c>
    </row>
    <row r="9758" spans="9:21" x14ac:dyDescent="0.3">
      <c r="I9758" s="199">
        <v>0</v>
      </c>
      <c r="J9758" s="199">
        <v>0</v>
      </c>
      <c r="K9758" s="199" t="e">
        <f ca="1"/>
        <v>#NAME?</v>
      </c>
      <c r="T9758" s="199">
        <v>0</v>
      </c>
      <c r="U9758" s="199">
        <v>0</v>
      </c>
    </row>
    <row r="9759" spans="9:21" x14ac:dyDescent="0.3">
      <c r="I9759" s="199">
        <v>0</v>
      </c>
      <c r="J9759" s="199">
        <v>0</v>
      </c>
      <c r="K9759" s="199" t="e">
        <f ca="1"/>
        <v>#NAME?</v>
      </c>
      <c r="T9759" s="199">
        <v>0</v>
      </c>
      <c r="U9759" s="199">
        <v>0</v>
      </c>
    </row>
    <row r="9760" spans="9:21" x14ac:dyDescent="0.3">
      <c r="I9760" s="199">
        <v>0</v>
      </c>
      <c r="J9760" s="199">
        <v>0</v>
      </c>
      <c r="K9760" s="199" t="e">
        <f ca="1"/>
        <v>#NAME?</v>
      </c>
      <c r="T9760" s="199">
        <v>0</v>
      </c>
      <c r="U9760" s="199">
        <v>0</v>
      </c>
    </row>
    <row r="9761" spans="9:21" x14ac:dyDescent="0.3">
      <c r="I9761" s="199">
        <v>0</v>
      </c>
      <c r="J9761" s="199">
        <v>0</v>
      </c>
      <c r="K9761" s="199" t="e">
        <f ca="1"/>
        <v>#NAME?</v>
      </c>
      <c r="T9761" s="199">
        <v>0</v>
      </c>
      <c r="U9761" s="199">
        <v>0</v>
      </c>
    </row>
    <row r="9762" spans="9:21" x14ac:dyDescent="0.3">
      <c r="I9762" s="199">
        <v>0</v>
      </c>
      <c r="J9762" s="199">
        <v>0</v>
      </c>
      <c r="K9762" s="199" t="e">
        <f ca="1"/>
        <v>#NAME?</v>
      </c>
      <c r="T9762" s="199">
        <v>0</v>
      </c>
      <c r="U9762" s="199">
        <v>0</v>
      </c>
    </row>
    <row r="9763" spans="9:21" x14ac:dyDescent="0.3">
      <c r="I9763" s="199">
        <v>0</v>
      </c>
      <c r="J9763" s="199">
        <v>0</v>
      </c>
      <c r="K9763" s="199" t="e">
        <f ca="1"/>
        <v>#NAME?</v>
      </c>
      <c r="T9763" s="199">
        <v>0</v>
      </c>
      <c r="U9763" s="199">
        <v>0</v>
      </c>
    </row>
    <row r="9764" spans="9:21" x14ac:dyDescent="0.3">
      <c r="I9764" s="199">
        <v>0</v>
      </c>
      <c r="J9764" s="199">
        <v>0</v>
      </c>
      <c r="K9764" s="199" t="e">
        <f ca="1"/>
        <v>#NAME?</v>
      </c>
      <c r="T9764" s="199">
        <v>0</v>
      </c>
      <c r="U9764" s="199">
        <v>0</v>
      </c>
    </row>
    <row r="9765" spans="9:21" x14ac:dyDescent="0.3">
      <c r="I9765" s="199">
        <v>0</v>
      </c>
      <c r="J9765" s="199">
        <v>0</v>
      </c>
      <c r="K9765" s="199" t="e">
        <f ca="1"/>
        <v>#NAME?</v>
      </c>
      <c r="T9765" s="199">
        <v>0</v>
      </c>
      <c r="U9765" s="199">
        <v>0</v>
      </c>
    </row>
    <row r="9766" spans="9:21" x14ac:dyDescent="0.3">
      <c r="I9766" s="199">
        <v>0</v>
      </c>
      <c r="J9766" s="199">
        <v>0</v>
      </c>
      <c r="K9766" s="199" t="e">
        <f ca="1"/>
        <v>#NAME?</v>
      </c>
      <c r="T9766" s="199">
        <v>0</v>
      </c>
      <c r="U9766" s="199">
        <v>0</v>
      </c>
    </row>
    <row r="9767" spans="9:21" x14ac:dyDescent="0.3">
      <c r="I9767" s="199">
        <v>0</v>
      </c>
      <c r="J9767" s="199">
        <v>0</v>
      </c>
      <c r="K9767" s="199" t="e">
        <f ca="1"/>
        <v>#NAME?</v>
      </c>
      <c r="T9767" s="199">
        <v>0</v>
      </c>
      <c r="U9767" s="199">
        <v>18152.48451350586</v>
      </c>
    </row>
    <row r="9768" spans="9:21" x14ac:dyDescent="0.3">
      <c r="I9768" s="199">
        <v>0</v>
      </c>
      <c r="J9768" s="199">
        <v>0</v>
      </c>
      <c r="K9768" s="199" t="e">
        <f ca="1"/>
        <v>#NAME?</v>
      </c>
      <c r="T9768" s="199">
        <v>0</v>
      </c>
      <c r="U9768" s="199">
        <v>0</v>
      </c>
    </row>
    <row r="9769" spans="9:21" x14ac:dyDescent="0.3">
      <c r="I9769" s="199">
        <v>0</v>
      </c>
      <c r="J9769" s="199">
        <v>0</v>
      </c>
      <c r="K9769" s="199" t="e">
        <f ca="1"/>
        <v>#NAME?</v>
      </c>
      <c r="T9769" s="199">
        <v>0</v>
      </c>
      <c r="U9769" s="199">
        <v>600000</v>
      </c>
    </row>
    <row r="9770" spans="9:21" x14ac:dyDescent="0.3">
      <c r="I9770" s="199">
        <v>0</v>
      </c>
      <c r="J9770" s="199">
        <v>0</v>
      </c>
      <c r="K9770" s="199" t="e">
        <f ca="1"/>
        <v>#NAME?</v>
      </c>
      <c r="T9770" s="199">
        <v>0</v>
      </c>
      <c r="U9770" s="199">
        <v>0</v>
      </c>
    </row>
    <row r="9771" spans="9:21" x14ac:dyDescent="0.3">
      <c r="I9771" s="199">
        <v>0</v>
      </c>
      <c r="J9771" s="199">
        <v>0</v>
      </c>
      <c r="K9771" s="199" t="e">
        <f ca="1"/>
        <v>#NAME?</v>
      </c>
      <c r="T9771" s="199">
        <v>0</v>
      </c>
      <c r="U9771" s="199">
        <v>0</v>
      </c>
    </row>
    <row r="9772" spans="9:21" x14ac:dyDescent="0.3">
      <c r="I9772" s="199">
        <v>0</v>
      </c>
      <c r="J9772" s="199">
        <v>0</v>
      </c>
      <c r="K9772" s="199" t="e">
        <f ca="1"/>
        <v>#NAME?</v>
      </c>
      <c r="T9772" s="199">
        <v>0</v>
      </c>
      <c r="U9772" s="199">
        <v>0</v>
      </c>
    </row>
    <row r="9773" spans="9:21" x14ac:dyDescent="0.3">
      <c r="I9773" s="199">
        <v>0</v>
      </c>
      <c r="J9773" s="199">
        <v>0</v>
      </c>
      <c r="K9773" s="199" t="e">
        <f ca="1"/>
        <v>#NAME?</v>
      </c>
      <c r="T9773" s="199">
        <v>0</v>
      </c>
      <c r="U9773" s="199">
        <v>0</v>
      </c>
    </row>
    <row r="9774" spans="9:21" x14ac:dyDescent="0.3">
      <c r="I9774" s="199">
        <v>0</v>
      </c>
      <c r="J9774" s="199">
        <v>0</v>
      </c>
      <c r="K9774" s="199" t="e">
        <f ca="1"/>
        <v>#NAME?</v>
      </c>
      <c r="T9774" s="199">
        <v>0</v>
      </c>
      <c r="U9774" s="199">
        <v>0</v>
      </c>
    </row>
    <row r="9775" spans="9:21" x14ac:dyDescent="0.3">
      <c r="I9775" s="199">
        <v>0</v>
      </c>
      <c r="J9775" s="199">
        <v>0</v>
      </c>
      <c r="K9775" s="199" t="e">
        <f ca="1"/>
        <v>#NAME?</v>
      </c>
      <c r="T9775" s="199">
        <v>0</v>
      </c>
      <c r="U9775" s="199">
        <v>0</v>
      </c>
    </row>
    <row r="9776" spans="9:21" x14ac:dyDescent="0.3">
      <c r="I9776" s="199">
        <v>0</v>
      </c>
      <c r="J9776" s="199">
        <v>0</v>
      </c>
      <c r="K9776" s="199" t="e">
        <f ca="1"/>
        <v>#NAME?</v>
      </c>
      <c r="T9776" s="199">
        <v>0</v>
      </c>
      <c r="U9776" s="199">
        <v>0</v>
      </c>
    </row>
    <row r="9777" spans="9:21" x14ac:dyDescent="0.3">
      <c r="I9777" s="199">
        <v>0</v>
      </c>
      <c r="J9777" s="199">
        <v>0</v>
      </c>
      <c r="K9777" s="199" t="e">
        <f ca="1"/>
        <v>#NAME?</v>
      </c>
      <c r="T9777" s="199">
        <v>0</v>
      </c>
      <c r="U9777" s="199">
        <v>0</v>
      </c>
    </row>
    <row r="9778" spans="9:21" x14ac:dyDescent="0.3">
      <c r="I9778" s="199">
        <v>0</v>
      </c>
      <c r="J9778" s="199">
        <v>0</v>
      </c>
      <c r="K9778" s="199" t="e">
        <f ca="1"/>
        <v>#NAME?</v>
      </c>
      <c r="T9778" s="199">
        <v>0</v>
      </c>
      <c r="U9778" s="199">
        <v>0</v>
      </c>
    </row>
    <row r="9779" spans="9:21" x14ac:dyDescent="0.3">
      <c r="I9779" s="199">
        <v>0</v>
      </c>
      <c r="J9779" s="199">
        <v>0</v>
      </c>
      <c r="K9779" s="199" t="e">
        <f ca="1"/>
        <v>#NAME?</v>
      </c>
      <c r="T9779" s="199">
        <v>0</v>
      </c>
      <c r="U9779" s="199">
        <v>0</v>
      </c>
    </row>
    <row r="9780" spans="9:21" x14ac:dyDescent="0.3">
      <c r="I9780" s="199">
        <v>0</v>
      </c>
      <c r="J9780" s="199">
        <v>0</v>
      </c>
      <c r="K9780" s="199" t="e">
        <f ca="1"/>
        <v>#NAME?</v>
      </c>
      <c r="T9780" s="199">
        <v>0</v>
      </c>
      <c r="U9780" s="199">
        <v>0</v>
      </c>
    </row>
    <row r="9781" spans="9:21" x14ac:dyDescent="0.3">
      <c r="I9781" s="199">
        <v>1401570.651808586</v>
      </c>
      <c r="J9781" s="199">
        <v>801570.65180858597</v>
      </c>
      <c r="K9781" s="199" t="e">
        <f ca="1"/>
        <v>#NAME?</v>
      </c>
      <c r="T9781" s="199">
        <v>600000</v>
      </c>
      <c r="U9781" s="199">
        <v>0</v>
      </c>
    </row>
    <row r="9782" spans="9:21" x14ac:dyDescent="0.3">
      <c r="I9782" s="199">
        <v>0</v>
      </c>
      <c r="J9782" s="199">
        <v>0</v>
      </c>
      <c r="K9782" s="199" t="e">
        <f ca="1"/>
        <v>#NAME?</v>
      </c>
      <c r="T9782" s="199">
        <v>0</v>
      </c>
      <c r="U9782" s="199">
        <v>0</v>
      </c>
    </row>
    <row r="9783" spans="9:21" x14ac:dyDescent="0.3">
      <c r="I9783" s="199">
        <v>0</v>
      </c>
      <c r="J9783" s="199">
        <v>0</v>
      </c>
      <c r="K9783" s="199" t="e">
        <f ca="1"/>
        <v>#NAME?</v>
      </c>
      <c r="T9783" s="199">
        <v>0</v>
      </c>
      <c r="U9783" s="199">
        <v>0</v>
      </c>
    </row>
    <row r="9784" spans="9:21" x14ac:dyDescent="0.3">
      <c r="I9784" s="199">
        <v>0</v>
      </c>
      <c r="J9784" s="199">
        <v>0</v>
      </c>
      <c r="K9784" s="199" t="e">
        <f ca="1"/>
        <v>#NAME?</v>
      </c>
      <c r="T9784" s="199">
        <v>0</v>
      </c>
      <c r="U9784" s="199">
        <v>0</v>
      </c>
    </row>
    <row r="9785" spans="9:21" x14ac:dyDescent="0.3">
      <c r="I9785" s="199">
        <v>0</v>
      </c>
      <c r="J9785" s="199">
        <v>0</v>
      </c>
      <c r="K9785" s="199" t="e">
        <f ca="1"/>
        <v>#NAME?</v>
      </c>
      <c r="T9785" s="199">
        <v>0</v>
      </c>
      <c r="U9785" s="199">
        <v>0</v>
      </c>
    </row>
    <row r="9786" spans="9:21" x14ac:dyDescent="0.3">
      <c r="I9786" s="199">
        <v>0</v>
      </c>
      <c r="J9786" s="199">
        <v>0</v>
      </c>
      <c r="K9786" s="199" t="e">
        <f ca="1"/>
        <v>#NAME?</v>
      </c>
      <c r="T9786" s="199">
        <v>0</v>
      </c>
      <c r="U9786" s="199">
        <v>0</v>
      </c>
    </row>
    <row r="9787" spans="9:21" x14ac:dyDescent="0.3">
      <c r="I9787" s="199">
        <v>0</v>
      </c>
      <c r="J9787" s="199">
        <v>0</v>
      </c>
      <c r="K9787" s="199" t="e">
        <f ca="1"/>
        <v>#NAME?</v>
      </c>
      <c r="T9787" s="199">
        <v>0</v>
      </c>
      <c r="U9787" s="199">
        <v>0</v>
      </c>
    </row>
    <row r="9788" spans="9:21" x14ac:dyDescent="0.3">
      <c r="I9788" s="199">
        <v>0</v>
      </c>
      <c r="J9788" s="199">
        <v>0</v>
      </c>
      <c r="K9788" s="199" t="e">
        <f ca="1"/>
        <v>#NAME?</v>
      </c>
      <c r="T9788" s="199">
        <v>0</v>
      </c>
      <c r="U9788" s="199">
        <v>0</v>
      </c>
    </row>
    <row r="9789" spans="9:21" x14ac:dyDescent="0.3">
      <c r="I9789" s="199">
        <v>0</v>
      </c>
      <c r="J9789" s="199">
        <v>0</v>
      </c>
      <c r="K9789" s="199" t="e">
        <f ca="1"/>
        <v>#NAME?</v>
      </c>
      <c r="T9789" s="199">
        <v>0</v>
      </c>
      <c r="U9789" s="199">
        <v>0</v>
      </c>
    </row>
    <row r="9790" spans="9:21" x14ac:dyDescent="0.3">
      <c r="I9790" s="199">
        <v>0</v>
      </c>
      <c r="J9790" s="199">
        <v>0</v>
      </c>
      <c r="K9790" s="199" t="e">
        <f ca="1"/>
        <v>#NAME?</v>
      </c>
      <c r="T9790" s="199">
        <v>0</v>
      </c>
      <c r="U9790" s="199">
        <v>0</v>
      </c>
    </row>
    <row r="9791" spans="9:21" x14ac:dyDescent="0.3">
      <c r="I9791" s="199">
        <v>0</v>
      </c>
      <c r="J9791" s="199">
        <v>0</v>
      </c>
      <c r="K9791" s="199" t="e">
        <f ca="1"/>
        <v>#NAME?</v>
      </c>
      <c r="T9791" s="199">
        <v>0</v>
      </c>
      <c r="U9791" s="199">
        <v>0</v>
      </c>
    </row>
    <row r="9792" spans="9:21" x14ac:dyDescent="0.3">
      <c r="I9792" s="199">
        <v>0</v>
      </c>
      <c r="J9792" s="199">
        <v>0</v>
      </c>
      <c r="K9792" s="199" t="e">
        <f ca="1"/>
        <v>#NAME?</v>
      </c>
      <c r="T9792" s="199">
        <v>0</v>
      </c>
      <c r="U9792" s="199">
        <v>59671.166514964221</v>
      </c>
    </row>
    <row r="9793" spans="9:21" x14ac:dyDescent="0.3">
      <c r="I9793" s="199">
        <v>0</v>
      </c>
      <c r="J9793" s="199">
        <v>0</v>
      </c>
      <c r="K9793" s="199" t="e">
        <f ca="1"/>
        <v>#NAME?</v>
      </c>
      <c r="T9793" s="199">
        <v>0</v>
      </c>
      <c r="U9793" s="199">
        <v>0</v>
      </c>
    </row>
    <row r="9794" spans="9:21" x14ac:dyDescent="0.3">
      <c r="I9794" s="199">
        <v>0</v>
      </c>
      <c r="J9794" s="199">
        <v>0</v>
      </c>
      <c r="K9794" s="199" t="e">
        <f ca="1"/>
        <v>#NAME?</v>
      </c>
      <c r="T9794" s="199">
        <v>0</v>
      </c>
      <c r="U9794" s="199">
        <v>0</v>
      </c>
    </row>
    <row r="9795" spans="9:21" x14ac:dyDescent="0.3">
      <c r="I9795" s="199">
        <v>0</v>
      </c>
      <c r="J9795" s="199">
        <v>0</v>
      </c>
      <c r="K9795" s="199" t="e">
        <f ca="1"/>
        <v>#NAME?</v>
      </c>
      <c r="T9795" s="199">
        <v>0</v>
      </c>
      <c r="U9795" s="199">
        <v>0</v>
      </c>
    </row>
    <row r="9796" spans="9:21" x14ac:dyDescent="0.3">
      <c r="I9796" s="199">
        <v>0</v>
      </c>
      <c r="J9796" s="199">
        <v>0</v>
      </c>
      <c r="K9796" s="199" t="e">
        <f ca="1"/>
        <v>#NAME?</v>
      </c>
      <c r="T9796" s="199">
        <v>0</v>
      </c>
      <c r="U9796" s="199">
        <v>0</v>
      </c>
    </row>
    <row r="9797" spans="9:21" x14ac:dyDescent="0.3">
      <c r="I9797" s="199">
        <v>0</v>
      </c>
      <c r="J9797" s="199">
        <v>0</v>
      </c>
      <c r="K9797" s="199" t="e">
        <f ca="1"/>
        <v>#NAME?</v>
      </c>
      <c r="T9797" s="199">
        <v>0</v>
      </c>
      <c r="U9797" s="199">
        <v>0</v>
      </c>
    </row>
    <row r="9798" spans="9:21" x14ac:dyDescent="0.3">
      <c r="I9798" s="199">
        <v>0</v>
      </c>
      <c r="J9798" s="199">
        <v>0</v>
      </c>
      <c r="K9798" s="199" t="e">
        <f ca="1"/>
        <v>#NAME?</v>
      </c>
      <c r="T9798" s="199">
        <v>0</v>
      </c>
      <c r="U9798" s="199">
        <v>272289.44961142773</v>
      </c>
    </row>
    <row r="9799" spans="9:21" x14ac:dyDescent="0.3">
      <c r="I9799" s="199">
        <v>0</v>
      </c>
      <c r="J9799" s="199">
        <v>0</v>
      </c>
      <c r="K9799" s="199" t="e">
        <f ca="1"/>
        <v>#NAME?</v>
      </c>
      <c r="T9799" s="199">
        <v>0</v>
      </c>
      <c r="U9799" s="199">
        <v>0</v>
      </c>
    </row>
    <row r="9800" spans="9:21" x14ac:dyDescent="0.3">
      <c r="I9800" s="199">
        <v>0</v>
      </c>
      <c r="J9800" s="199">
        <v>0</v>
      </c>
      <c r="K9800" s="199" t="e">
        <f ca="1"/>
        <v>#NAME?</v>
      </c>
      <c r="T9800" s="199">
        <v>0</v>
      </c>
      <c r="U9800" s="199">
        <v>0</v>
      </c>
    </row>
    <row r="9801" spans="9:21" x14ac:dyDescent="0.3">
      <c r="I9801" s="199">
        <v>0</v>
      </c>
      <c r="J9801" s="199">
        <v>0</v>
      </c>
      <c r="K9801" s="199" t="e">
        <f ca="1"/>
        <v>#NAME?</v>
      </c>
      <c r="T9801" s="199">
        <v>0</v>
      </c>
      <c r="U9801" s="199">
        <v>0</v>
      </c>
    </row>
    <row r="9802" spans="9:21" x14ac:dyDescent="0.3">
      <c r="I9802" s="199">
        <v>0</v>
      </c>
      <c r="J9802" s="199">
        <v>0</v>
      </c>
      <c r="K9802" s="199" t="e">
        <f ca="1"/>
        <v>#NAME?</v>
      </c>
      <c r="T9802" s="199">
        <v>0</v>
      </c>
      <c r="U9802" s="199">
        <v>0</v>
      </c>
    </row>
    <row r="9803" spans="9:21" x14ac:dyDescent="0.3">
      <c r="I9803" s="199">
        <v>0</v>
      </c>
      <c r="J9803" s="199">
        <v>0</v>
      </c>
      <c r="K9803" s="199" t="e">
        <f ca="1"/>
        <v>#NAME?</v>
      </c>
      <c r="T9803" s="199">
        <v>0</v>
      </c>
      <c r="U9803" s="199">
        <v>0</v>
      </c>
    </row>
    <row r="9804" spans="9:21" x14ac:dyDescent="0.3">
      <c r="I9804" s="199">
        <v>0</v>
      </c>
      <c r="J9804" s="199">
        <v>0</v>
      </c>
      <c r="K9804" s="199" t="e">
        <f ca="1"/>
        <v>#NAME?</v>
      </c>
      <c r="T9804" s="199">
        <v>0</v>
      </c>
      <c r="U9804" s="199">
        <v>143850.22677965008</v>
      </c>
    </row>
    <row r="9805" spans="9:21" x14ac:dyDescent="0.3">
      <c r="I9805" s="199">
        <v>0</v>
      </c>
      <c r="J9805" s="199">
        <v>0</v>
      </c>
      <c r="K9805" s="199" t="e">
        <f ca="1"/>
        <v>#NAME?</v>
      </c>
      <c r="T9805" s="199">
        <v>0</v>
      </c>
      <c r="U9805" s="199">
        <v>0</v>
      </c>
    </row>
    <row r="9806" spans="9:21" x14ac:dyDescent="0.3">
      <c r="I9806" s="199">
        <v>0</v>
      </c>
      <c r="J9806" s="199">
        <v>0</v>
      </c>
      <c r="K9806" s="199" t="e">
        <f ca="1"/>
        <v>#NAME?</v>
      </c>
      <c r="T9806" s="199">
        <v>0</v>
      </c>
      <c r="U9806" s="199">
        <v>0</v>
      </c>
    </row>
    <row r="9807" spans="9:21" x14ac:dyDescent="0.3">
      <c r="I9807" s="199">
        <v>0</v>
      </c>
      <c r="J9807" s="199">
        <v>0</v>
      </c>
      <c r="K9807" s="199" t="e">
        <f ca="1"/>
        <v>#NAME?</v>
      </c>
      <c r="T9807" s="199">
        <v>0</v>
      </c>
      <c r="U9807" s="199">
        <v>0</v>
      </c>
    </row>
    <row r="9808" spans="9:21" x14ac:dyDescent="0.3">
      <c r="I9808" s="199">
        <v>0</v>
      </c>
      <c r="J9808" s="199">
        <v>0</v>
      </c>
      <c r="K9808" s="199" t="e">
        <f ca="1"/>
        <v>#NAME?</v>
      </c>
      <c r="T9808" s="199">
        <v>0</v>
      </c>
      <c r="U9808" s="199">
        <v>0</v>
      </c>
    </row>
    <row r="9809" spans="9:21" x14ac:dyDescent="0.3">
      <c r="I9809" s="199">
        <v>0</v>
      </c>
      <c r="J9809" s="199">
        <v>0</v>
      </c>
      <c r="K9809" s="199" t="e">
        <f ca="1"/>
        <v>#NAME?</v>
      </c>
      <c r="T9809" s="199">
        <v>0</v>
      </c>
      <c r="U9809" s="199">
        <v>0</v>
      </c>
    </row>
    <row r="9810" spans="9:21" x14ac:dyDescent="0.3">
      <c r="I9810" s="199">
        <v>0</v>
      </c>
      <c r="J9810" s="199">
        <v>0</v>
      </c>
      <c r="K9810" s="199" t="e">
        <f ca="1"/>
        <v>#NAME?</v>
      </c>
      <c r="T9810" s="199">
        <v>0</v>
      </c>
      <c r="U9810" s="199">
        <v>0</v>
      </c>
    </row>
    <row r="9811" spans="9:21" x14ac:dyDescent="0.3">
      <c r="I9811" s="199">
        <v>0</v>
      </c>
      <c r="J9811" s="199">
        <v>0</v>
      </c>
      <c r="K9811" s="199" t="e">
        <f ca="1"/>
        <v>#NAME?</v>
      </c>
      <c r="T9811" s="199">
        <v>0</v>
      </c>
      <c r="U9811" s="199">
        <v>0</v>
      </c>
    </row>
    <row r="9812" spans="9:21" x14ac:dyDescent="0.3">
      <c r="I9812" s="199">
        <v>0</v>
      </c>
      <c r="J9812" s="199">
        <v>0</v>
      </c>
      <c r="K9812" s="199" t="e">
        <f ca="1"/>
        <v>#NAME?</v>
      </c>
      <c r="T9812" s="199">
        <v>0</v>
      </c>
      <c r="U9812" s="199">
        <v>0</v>
      </c>
    </row>
    <row r="9813" spans="9:21" x14ac:dyDescent="0.3">
      <c r="I9813" s="199">
        <v>0</v>
      </c>
      <c r="J9813" s="199">
        <v>0</v>
      </c>
      <c r="K9813" s="199" t="e">
        <f ca="1"/>
        <v>#NAME?</v>
      </c>
      <c r="T9813" s="199">
        <v>0</v>
      </c>
      <c r="U9813" s="199">
        <v>0</v>
      </c>
    </row>
    <row r="9814" spans="9:21" x14ac:dyDescent="0.3">
      <c r="I9814" s="199">
        <v>0</v>
      </c>
      <c r="J9814" s="199">
        <v>0</v>
      </c>
      <c r="K9814" s="199" t="e">
        <f ca="1"/>
        <v>#NAME?</v>
      </c>
      <c r="T9814" s="199">
        <v>0</v>
      </c>
      <c r="U9814" s="199">
        <v>600000</v>
      </c>
    </row>
    <row r="9815" spans="9:21" x14ac:dyDescent="0.3">
      <c r="I9815" s="199">
        <v>0</v>
      </c>
      <c r="J9815" s="199">
        <v>0</v>
      </c>
      <c r="K9815" s="199" t="e">
        <f ca="1"/>
        <v>#NAME?</v>
      </c>
      <c r="T9815" s="199">
        <v>0</v>
      </c>
      <c r="U9815" s="199">
        <v>0</v>
      </c>
    </row>
    <row r="9816" spans="9:21" x14ac:dyDescent="0.3">
      <c r="I9816" s="199">
        <v>0</v>
      </c>
      <c r="J9816" s="199">
        <v>0</v>
      </c>
      <c r="K9816" s="199" t="e">
        <f ca="1"/>
        <v>#NAME?</v>
      </c>
      <c r="T9816" s="199">
        <v>0</v>
      </c>
      <c r="U9816" s="199">
        <v>0</v>
      </c>
    </row>
    <row r="9817" spans="9:21" x14ac:dyDescent="0.3">
      <c r="I9817" s="199">
        <v>0</v>
      </c>
      <c r="J9817" s="199">
        <v>0</v>
      </c>
      <c r="K9817" s="199" t="e">
        <f ca="1"/>
        <v>#NAME?</v>
      </c>
      <c r="T9817" s="199">
        <v>0</v>
      </c>
      <c r="U9817" s="199">
        <v>0</v>
      </c>
    </row>
    <row r="9818" spans="9:21" x14ac:dyDescent="0.3">
      <c r="I9818" s="199">
        <v>0</v>
      </c>
      <c r="J9818" s="199">
        <v>0</v>
      </c>
      <c r="K9818" s="199" t="e">
        <f ca="1"/>
        <v>#NAME?</v>
      </c>
      <c r="T9818" s="199">
        <v>0</v>
      </c>
      <c r="U9818" s="199">
        <v>0</v>
      </c>
    </row>
    <row r="9819" spans="9:21" x14ac:dyDescent="0.3">
      <c r="I9819" s="199">
        <v>0</v>
      </c>
      <c r="J9819" s="199">
        <v>0</v>
      </c>
      <c r="K9819" s="199" t="e">
        <f ca="1"/>
        <v>#NAME?</v>
      </c>
      <c r="T9819" s="199">
        <v>0</v>
      </c>
      <c r="U9819" s="199">
        <v>0</v>
      </c>
    </row>
    <row r="9820" spans="9:21" x14ac:dyDescent="0.3">
      <c r="I9820" s="199">
        <v>0</v>
      </c>
      <c r="J9820" s="199">
        <v>0</v>
      </c>
      <c r="K9820" s="199" t="e">
        <f ca="1"/>
        <v>#NAME?</v>
      </c>
      <c r="T9820" s="199">
        <v>0</v>
      </c>
      <c r="U9820" s="199">
        <v>0</v>
      </c>
    </row>
    <row r="9821" spans="9:21" x14ac:dyDescent="0.3">
      <c r="I9821" s="199">
        <v>0</v>
      </c>
      <c r="J9821" s="199">
        <v>0</v>
      </c>
      <c r="K9821" s="199" t="e">
        <f ca="1"/>
        <v>#NAME?</v>
      </c>
      <c r="T9821" s="199">
        <v>0</v>
      </c>
      <c r="U9821" s="199">
        <v>0</v>
      </c>
    </row>
    <row r="9822" spans="9:21" x14ac:dyDescent="0.3">
      <c r="I9822" s="199">
        <v>0</v>
      </c>
      <c r="J9822" s="199">
        <v>0</v>
      </c>
      <c r="K9822" s="199" t="e">
        <f ca="1"/>
        <v>#NAME?</v>
      </c>
      <c r="T9822" s="199">
        <v>0</v>
      </c>
      <c r="U9822" s="199">
        <v>0</v>
      </c>
    </row>
    <row r="9823" spans="9:21" x14ac:dyDescent="0.3">
      <c r="I9823" s="199">
        <v>0</v>
      </c>
      <c r="J9823" s="199">
        <v>0</v>
      </c>
      <c r="K9823" s="199" t="e">
        <f ca="1"/>
        <v>#NAME?</v>
      </c>
      <c r="T9823" s="199">
        <v>0</v>
      </c>
      <c r="U9823" s="199">
        <v>0</v>
      </c>
    </row>
    <row r="9824" spans="9:21" x14ac:dyDescent="0.3">
      <c r="I9824" s="199">
        <v>0</v>
      </c>
      <c r="J9824" s="199">
        <v>0</v>
      </c>
      <c r="K9824" s="199" t="e">
        <f ca="1"/>
        <v>#NAME?</v>
      </c>
      <c r="T9824" s="199">
        <v>0</v>
      </c>
      <c r="U9824" s="199">
        <v>146932.26624203275</v>
      </c>
    </row>
    <row r="9825" spans="9:21" x14ac:dyDescent="0.3">
      <c r="I9825" s="199">
        <v>0</v>
      </c>
      <c r="J9825" s="199">
        <v>0</v>
      </c>
      <c r="K9825" s="199" t="e">
        <f ca="1"/>
        <v>#NAME?</v>
      </c>
      <c r="T9825" s="199">
        <v>0</v>
      </c>
      <c r="U9825" s="199">
        <v>0</v>
      </c>
    </row>
    <row r="9826" spans="9:21" x14ac:dyDescent="0.3">
      <c r="I9826" s="199">
        <v>0</v>
      </c>
      <c r="J9826" s="199">
        <v>0</v>
      </c>
      <c r="K9826" s="199" t="e">
        <f ca="1"/>
        <v>#NAME?</v>
      </c>
      <c r="T9826" s="199">
        <v>0</v>
      </c>
      <c r="U9826" s="199">
        <v>0</v>
      </c>
    </row>
    <row r="9827" spans="9:21" x14ac:dyDescent="0.3">
      <c r="I9827" s="199">
        <v>0</v>
      </c>
      <c r="J9827" s="199">
        <v>0</v>
      </c>
      <c r="K9827" s="199" t="e">
        <f ca="1"/>
        <v>#NAME?</v>
      </c>
      <c r="T9827" s="199">
        <v>0</v>
      </c>
      <c r="U9827" s="199">
        <v>0</v>
      </c>
    </row>
    <row r="9828" spans="9:21" x14ac:dyDescent="0.3">
      <c r="I9828" s="199">
        <v>0</v>
      </c>
      <c r="J9828" s="199">
        <v>0</v>
      </c>
      <c r="K9828" s="199" t="e">
        <f ca="1"/>
        <v>#NAME?</v>
      </c>
      <c r="T9828" s="199">
        <v>0</v>
      </c>
      <c r="U9828" s="199">
        <v>0</v>
      </c>
    </row>
    <row r="9829" spans="9:21" x14ac:dyDescent="0.3">
      <c r="I9829" s="199">
        <v>0</v>
      </c>
      <c r="J9829" s="199">
        <v>0</v>
      </c>
      <c r="K9829" s="199" t="e">
        <f ca="1"/>
        <v>#NAME?</v>
      </c>
      <c r="T9829" s="199">
        <v>0</v>
      </c>
      <c r="U9829" s="199">
        <v>0</v>
      </c>
    </row>
    <row r="9830" spans="9:21" x14ac:dyDescent="0.3">
      <c r="I9830" s="199">
        <v>0</v>
      </c>
      <c r="J9830" s="199">
        <v>0</v>
      </c>
      <c r="K9830" s="199" t="e">
        <f ca="1"/>
        <v>#NAME?</v>
      </c>
      <c r="T9830" s="199">
        <v>0</v>
      </c>
      <c r="U9830" s="199">
        <v>0</v>
      </c>
    </row>
    <row r="9831" spans="9:21" x14ac:dyDescent="0.3">
      <c r="I9831" s="199">
        <v>0</v>
      </c>
      <c r="J9831" s="199">
        <v>0</v>
      </c>
      <c r="K9831" s="199" t="e">
        <f ca="1"/>
        <v>#NAME?</v>
      </c>
      <c r="T9831" s="199">
        <v>0</v>
      </c>
      <c r="U9831" s="199">
        <v>0</v>
      </c>
    </row>
    <row r="9832" spans="9:21" x14ac:dyDescent="0.3">
      <c r="I9832" s="199">
        <v>0</v>
      </c>
      <c r="J9832" s="199">
        <v>0</v>
      </c>
      <c r="K9832" s="199" t="e">
        <f ca="1"/>
        <v>#NAME?</v>
      </c>
      <c r="T9832" s="199">
        <v>0</v>
      </c>
      <c r="U9832" s="199">
        <v>0</v>
      </c>
    </row>
    <row r="9833" spans="9:21" x14ac:dyDescent="0.3">
      <c r="I9833" s="199">
        <v>0</v>
      </c>
      <c r="J9833" s="199">
        <v>0</v>
      </c>
      <c r="K9833" s="199" t="e">
        <f ca="1"/>
        <v>#NAME?</v>
      </c>
      <c r="T9833" s="199">
        <v>0</v>
      </c>
      <c r="U9833" s="199">
        <v>0</v>
      </c>
    </row>
    <row r="9834" spans="9:21" x14ac:dyDescent="0.3">
      <c r="I9834" s="199">
        <v>0</v>
      </c>
      <c r="J9834" s="199">
        <v>0</v>
      </c>
      <c r="K9834" s="199" t="e">
        <f ca="1"/>
        <v>#NAME?</v>
      </c>
      <c r="T9834" s="199">
        <v>0</v>
      </c>
      <c r="U9834" s="199">
        <v>0</v>
      </c>
    </row>
    <row r="9835" spans="9:21" x14ac:dyDescent="0.3">
      <c r="I9835" s="199">
        <v>0</v>
      </c>
      <c r="J9835" s="199">
        <v>0</v>
      </c>
      <c r="K9835" s="199" t="e">
        <f ca="1"/>
        <v>#NAME?</v>
      </c>
      <c r="T9835" s="199">
        <v>0</v>
      </c>
      <c r="U9835" s="199">
        <v>0</v>
      </c>
    </row>
    <row r="9836" spans="9:21" x14ac:dyDescent="0.3">
      <c r="I9836" s="199">
        <v>0</v>
      </c>
      <c r="J9836" s="199">
        <v>0</v>
      </c>
      <c r="K9836" s="199" t="e">
        <f ca="1"/>
        <v>#NAME?</v>
      </c>
      <c r="T9836" s="199">
        <v>0</v>
      </c>
      <c r="U9836" s="199">
        <v>0</v>
      </c>
    </row>
    <row r="9837" spans="9:21" x14ac:dyDescent="0.3">
      <c r="I9837" s="199">
        <v>0</v>
      </c>
      <c r="J9837" s="199">
        <v>0</v>
      </c>
      <c r="K9837" s="199" t="e">
        <f ca="1"/>
        <v>#NAME?</v>
      </c>
      <c r="T9837" s="199">
        <v>0</v>
      </c>
      <c r="U9837" s="199">
        <v>0</v>
      </c>
    </row>
    <row r="9838" spans="9:21" x14ac:dyDescent="0.3">
      <c r="I9838" s="199">
        <v>0</v>
      </c>
      <c r="J9838" s="199">
        <v>0</v>
      </c>
      <c r="K9838" s="199" t="e">
        <f ca="1"/>
        <v>#NAME?</v>
      </c>
      <c r="T9838" s="199">
        <v>0</v>
      </c>
      <c r="U9838" s="199">
        <v>0</v>
      </c>
    </row>
    <row r="9839" spans="9:21" x14ac:dyDescent="0.3">
      <c r="I9839" s="199">
        <v>0</v>
      </c>
      <c r="J9839" s="199">
        <v>0</v>
      </c>
      <c r="K9839" s="199" t="e">
        <f ca="1"/>
        <v>#NAME?</v>
      </c>
      <c r="T9839" s="199">
        <v>0</v>
      </c>
      <c r="U9839" s="199">
        <v>0</v>
      </c>
    </row>
    <row r="9840" spans="9:21" x14ac:dyDescent="0.3">
      <c r="I9840" s="199">
        <v>0</v>
      </c>
      <c r="J9840" s="199">
        <v>0</v>
      </c>
      <c r="K9840" s="199" t="e">
        <f ca="1"/>
        <v>#NAME?</v>
      </c>
      <c r="T9840" s="199">
        <v>0</v>
      </c>
      <c r="U9840" s="199">
        <v>258134.7524516157</v>
      </c>
    </row>
    <row r="9841" spans="9:21" x14ac:dyDescent="0.3">
      <c r="I9841" s="199">
        <v>0</v>
      </c>
      <c r="J9841" s="199">
        <v>0</v>
      </c>
      <c r="K9841" s="199" t="e">
        <f ca="1"/>
        <v>#NAME?</v>
      </c>
      <c r="T9841" s="199">
        <v>0</v>
      </c>
      <c r="U9841" s="199">
        <v>0</v>
      </c>
    </row>
    <row r="9842" spans="9:21" x14ac:dyDescent="0.3">
      <c r="I9842" s="199">
        <v>0</v>
      </c>
      <c r="J9842" s="199">
        <v>0</v>
      </c>
      <c r="K9842" s="199" t="e">
        <f ca="1"/>
        <v>#NAME?</v>
      </c>
      <c r="T9842" s="199">
        <v>0</v>
      </c>
      <c r="U9842" s="199">
        <v>0</v>
      </c>
    </row>
    <row r="9843" spans="9:21" x14ac:dyDescent="0.3">
      <c r="I9843" s="199">
        <v>0</v>
      </c>
      <c r="J9843" s="199">
        <v>0</v>
      </c>
      <c r="K9843" s="199" t="e">
        <f ca="1"/>
        <v>#NAME?</v>
      </c>
      <c r="T9843" s="199">
        <v>0</v>
      </c>
      <c r="U9843" s="199">
        <v>0</v>
      </c>
    </row>
    <row r="9844" spans="9:21" x14ac:dyDescent="0.3">
      <c r="I9844" s="199">
        <v>0</v>
      </c>
      <c r="J9844" s="199">
        <v>0</v>
      </c>
      <c r="K9844" s="199" t="e">
        <f ca="1"/>
        <v>#NAME?</v>
      </c>
      <c r="T9844" s="199">
        <v>0</v>
      </c>
      <c r="U9844" s="199">
        <v>0</v>
      </c>
    </row>
    <row r="9845" spans="9:21" x14ac:dyDescent="0.3">
      <c r="I9845" s="199">
        <v>0</v>
      </c>
      <c r="J9845" s="199">
        <v>0</v>
      </c>
      <c r="K9845" s="199" t="e">
        <f ca="1"/>
        <v>#NAME?</v>
      </c>
      <c r="T9845" s="199">
        <v>0</v>
      </c>
      <c r="U9845" s="199">
        <v>0</v>
      </c>
    </row>
    <row r="9846" spans="9:21" x14ac:dyDescent="0.3">
      <c r="I9846" s="199">
        <v>0</v>
      </c>
      <c r="J9846" s="199">
        <v>0</v>
      </c>
      <c r="K9846" s="199" t="e">
        <f ca="1"/>
        <v>#NAME?</v>
      </c>
      <c r="T9846" s="199">
        <v>0</v>
      </c>
      <c r="U9846" s="199">
        <v>0</v>
      </c>
    </row>
    <row r="9847" spans="9:21" x14ac:dyDescent="0.3">
      <c r="I9847" s="199">
        <v>0</v>
      </c>
      <c r="J9847" s="199">
        <v>0</v>
      </c>
      <c r="K9847" s="199" t="e">
        <f ca="1"/>
        <v>#NAME?</v>
      </c>
      <c r="T9847" s="199">
        <v>0</v>
      </c>
      <c r="U9847" s="199">
        <v>0</v>
      </c>
    </row>
    <row r="9848" spans="9:21" x14ac:dyDescent="0.3">
      <c r="I9848" s="199">
        <v>0</v>
      </c>
      <c r="J9848" s="199">
        <v>0</v>
      </c>
      <c r="K9848" s="199" t="e">
        <f ca="1"/>
        <v>#NAME?</v>
      </c>
      <c r="T9848" s="199">
        <v>0</v>
      </c>
      <c r="U9848" s="199">
        <v>986790.69197009178</v>
      </c>
    </row>
    <row r="9849" spans="9:21" x14ac:dyDescent="0.3">
      <c r="I9849" s="199">
        <v>0</v>
      </c>
      <c r="J9849" s="199">
        <v>0</v>
      </c>
      <c r="K9849" s="199" t="e">
        <f ca="1"/>
        <v>#NAME?</v>
      </c>
      <c r="T9849" s="199">
        <v>0</v>
      </c>
      <c r="U9849" s="199">
        <v>0</v>
      </c>
    </row>
    <row r="9850" spans="9:21" x14ac:dyDescent="0.3">
      <c r="I9850" s="199">
        <v>6037.0309298242382</v>
      </c>
      <c r="J9850" s="199">
        <v>0</v>
      </c>
      <c r="K9850" s="199" t="e">
        <f ca="1"/>
        <v>#NAME?</v>
      </c>
      <c r="T9850" s="199">
        <v>6037.0309298242382</v>
      </c>
      <c r="U9850" s="199">
        <v>0</v>
      </c>
    </row>
    <row r="9851" spans="9:21" x14ac:dyDescent="0.3">
      <c r="I9851" s="199">
        <v>0</v>
      </c>
      <c r="J9851" s="199">
        <v>0</v>
      </c>
      <c r="K9851" s="199" t="e">
        <f ca="1"/>
        <v>#NAME?</v>
      </c>
      <c r="T9851" s="199">
        <v>0</v>
      </c>
      <c r="U9851" s="199">
        <v>0</v>
      </c>
    </row>
    <row r="9852" spans="9:21" x14ac:dyDescent="0.3">
      <c r="I9852" s="199">
        <v>0</v>
      </c>
      <c r="J9852" s="199">
        <v>0</v>
      </c>
      <c r="K9852" s="199" t="e">
        <f ca="1"/>
        <v>#NAME?</v>
      </c>
      <c r="T9852" s="199">
        <v>0</v>
      </c>
      <c r="U9852" s="199">
        <v>0</v>
      </c>
    </row>
    <row r="9853" spans="9:21" x14ac:dyDescent="0.3">
      <c r="I9853" s="199">
        <v>0</v>
      </c>
      <c r="J9853" s="199">
        <v>0</v>
      </c>
      <c r="K9853" s="199" t="e">
        <f ca="1"/>
        <v>#NAME?</v>
      </c>
      <c r="T9853" s="199">
        <v>0</v>
      </c>
      <c r="U9853" s="199">
        <v>0</v>
      </c>
    </row>
    <row r="9854" spans="9:21" x14ac:dyDescent="0.3">
      <c r="I9854" s="199">
        <v>0</v>
      </c>
      <c r="J9854" s="199">
        <v>0</v>
      </c>
      <c r="K9854" s="199" t="e">
        <f ca="1"/>
        <v>#NAME?</v>
      </c>
      <c r="T9854" s="199">
        <v>0</v>
      </c>
      <c r="U9854" s="199">
        <v>0</v>
      </c>
    </row>
    <row r="9855" spans="9:21" x14ac:dyDescent="0.3">
      <c r="I9855" s="199">
        <v>0</v>
      </c>
      <c r="J9855" s="199">
        <v>0</v>
      </c>
      <c r="K9855" s="199" t="e">
        <f ca="1"/>
        <v>#NAME?</v>
      </c>
      <c r="T9855" s="199">
        <v>0</v>
      </c>
      <c r="U9855" s="199">
        <v>0</v>
      </c>
    </row>
    <row r="9856" spans="9:21" x14ac:dyDescent="0.3">
      <c r="I9856" s="199">
        <v>0</v>
      </c>
      <c r="J9856" s="199">
        <v>0</v>
      </c>
      <c r="K9856" s="199" t="e">
        <f ca="1"/>
        <v>#NAME?</v>
      </c>
      <c r="T9856" s="199">
        <v>0</v>
      </c>
      <c r="U9856" s="199">
        <v>0</v>
      </c>
    </row>
    <row r="9857" spans="9:21" x14ac:dyDescent="0.3">
      <c r="I9857" s="199">
        <v>0</v>
      </c>
      <c r="J9857" s="199">
        <v>0</v>
      </c>
      <c r="K9857" s="199" t="e">
        <f ca="1"/>
        <v>#NAME?</v>
      </c>
      <c r="T9857" s="199">
        <v>0</v>
      </c>
      <c r="U9857" s="199">
        <v>0</v>
      </c>
    </row>
    <row r="9858" spans="9:21" x14ac:dyDescent="0.3">
      <c r="I9858" s="199">
        <v>0</v>
      </c>
      <c r="J9858" s="199">
        <v>0</v>
      </c>
      <c r="K9858" s="199" t="e">
        <f ca="1"/>
        <v>#NAME?</v>
      </c>
      <c r="T9858" s="199">
        <v>0</v>
      </c>
      <c r="U9858" s="199">
        <v>0</v>
      </c>
    </row>
    <row r="9859" spans="9:21" x14ac:dyDescent="0.3">
      <c r="I9859" s="199">
        <v>0</v>
      </c>
      <c r="J9859" s="199">
        <v>0</v>
      </c>
      <c r="K9859" s="199" t="e">
        <f ca="1"/>
        <v>#NAME?</v>
      </c>
      <c r="T9859" s="199">
        <v>0</v>
      </c>
      <c r="U9859" s="199">
        <v>16720.751260303852</v>
      </c>
    </row>
    <row r="9860" spans="9:21" x14ac:dyDescent="0.3">
      <c r="I9860" s="199">
        <v>0</v>
      </c>
      <c r="J9860" s="199">
        <v>0</v>
      </c>
      <c r="K9860" s="199" t="e">
        <f ca="1"/>
        <v>#NAME?</v>
      </c>
      <c r="T9860" s="199">
        <v>0</v>
      </c>
      <c r="U9860" s="199">
        <v>0</v>
      </c>
    </row>
    <row r="9861" spans="9:21" x14ac:dyDescent="0.3">
      <c r="I9861" s="199">
        <v>0</v>
      </c>
      <c r="J9861" s="199">
        <v>0</v>
      </c>
      <c r="K9861" s="199" t="e">
        <f ca="1"/>
        <v>#NAME?</v>
      </c>
      <c r="T9861" s="199">
        <v>0</v>
      </c>
      <c r="U9861" s="199">
        <v>0</v>
      </c>
    </row>
    <row r="9862" spans="9:21" x14ac:dyDescent="0.3">
      <c r="I9862" s="199">
        <v>0</v>
      </c>
      <c r="J9862" s="199">
        <v>0</v>
      </c>
      <c r="K9862" s="199" t="e">
        <f ca="1"/>
        <v>#NAME?</v>
      </c>
      <c r="T9862" s="199">
        <v>0</v>
      </c>
      <c r="U9862" s="199">
        <v>0</v>
      </c>
    </row>
    <row r="9863" spans="9:21" x14ac:dyDescent="0.3">
      <c r="I9863" s="199">
        <v>0</v>
      </c>
      <c r="J9863" s="199">
        <v>0</v>
      </c>
      <c r="K9863" s="199" t="e">
        <f ca="1"/>
        <v>#NAME?</v>
      </c>
      <c r="T9863" s="199">
        <v>0</v>
      </c>
      <c r="U9863" s="199">
        <v>0</v>
      </c>
    </row>
    <row r="9864" spans="9:21" x14ac:dyDescent="0.3">
      <c r="I9864" s="199">
        <v>0</v>
      </c>
      <c r="J9864" s="199">
        <v>0</v>
      </c>
      <c r="K9864" s="199" t="e">
        <f ca="1"/>
        <v>#NAME?</v>
      </c>
      <c r="T9864" s="199">
        <v>0</v>
      </c>
      <c r="U9864" s="199">
        <v>0</v>
      </c>
    </row>
    <row r="9865" spans="9:21" x14ac:dyDescent="0.3">
      <c r="I9865" s="199">
        <v>0</v>
      </c>
      <c r="J9865" s="199">
        <v>0</v>
      </c>
      <c r="K9865" s="199" t="e">
        <f ca="1"/>
        <v>#NAME?</v>
      </c>
      <c r="T9865" s="199">
        <v>0</v>
      </c>
      <c r="U9865" s="199">
        <v>0</v>
      </c>
    </row>
    <row r="9866" spans="9:21" x14ac:dyDescent="0.3">
      <c r="I9866" s="199">
        <v>0</v>
      </c>
      <c r="J9866" s="199">
        <v>0</v>
      </c>
      <c r="K9866" s="199" t="e">
        <f ca="1"/>
        <v>#NAME?</v>
      </c>
      <c r="T9866" s="199">
        <v>0</v>
      </c>
      <c r="U9866" s="199">
        <v>0</v>
      </c>
    </row>
    <row r="9867" spans="9:21" x14ac:dyDescent="0.3">
      <c r="I9867" s="199">
        <v>0</v>
      </c>
      <c r="J9867" s="199">
        <v>0</v>
      </c>
      <c r="K9867" s="199" t="e">
        <f ca="1"/>
        <v>#NAME?</v>
      </c>
      <c r="T9867" s="199">
        <v>0</v>
      </c>
      <c r="U9867" s="199">
        <v>0</v>
      </c>
    </row>
    <row r="9868" spans="9:21" x14ac:dyDescent="0.3">
      <c r="I9868" s="199">
        <v>0</v>
      </c>
      <c r="J9868" s="199">
        <v>0</v>
      </c>
      <c r="K9868" s="199" t="e">
        <f ca="1"/>
        <v>#NAME?</v>
      </c>
      <c r="T9868" s="199">
        <v>0</v>
      </c>
      <c r="U9868" s="199">
        <v>0</v>
      </c>
    </row>
    <row r="9869" spans="9:21" x14ac:dyDescent="0.3">
      <c r="I9869" s="199">
        <v>0</v>
      </c>
      <c r="J9869" s="199">
        <v>0</v>
      </c>
      <c r="K9869" s="199" t="e">
        <f ca="1"/>
        <v>#NAME?</v>
      </c>
      <c r="T9869" s="199">
        <v>0</v>
      </c>
      <c r="U9869" s="199">
        <v>0</v>
      </c>
    </row>
    <row r="9870" spans="9:21" x14ac:dyDescent="0.3">
      <c r="I9870" s="199">
        <v>0</v>
      </c>
      <c r="J9870" s="199">
        <v>0</v>
      </c>
      <c r="K9870" s="199" t="e">
        <f ca="1"/>
        <v>#NAME?</v>
      </c>
      <c r="T9870" s="199">
        <v>0</v>
      </c>
      <c r="U9870" s="199">
        <v>0</v>
      </c>
    </row>
    <row r="9871" spans="9:21" x14ac:dyDescent="0.3">
      <c r="I9871" s="199">
        <v>0</v>
      </c>
      <c r="J9871" s="199">
        <v>0</v>
      </c>
      <c r="K9871" s="199" t="e">
        <f ca="1"/>
        <v>#NAME?</v>
      </c>
      <c r="T9871" s="199">
        <v>0</v>
      </c>
      <c r="U9871" s="199">
        <v>0</v>
      </c>
    </row>
    <row r="9872" spans="9:21" x14ac:dyDescent="0.3">
      <c r="I9872" s="199">
        <v>0</v>
      </c>
      <c r="J9872" s="199">
        <v>0</v>
      </c>
      <c r="K9872" s="199" t="e">
        <f ca="1"/>
        <v>#NAME?</v>
      </c>
      <c r="T9872" s="199">
        <v>0</v>
      </c>
      <c r="U9872" s="199">
        <v>0</v>
      </c>
    </row>
    <row r="9873" spans="9:21" x14ac:dyDescent="0.3">
      <c r="I9873" s="199">
        <v>0</v>
      </c>
      <c r="J9873" s="199">
        <v>0</v>
      </c>
      <c r="K9873" s="199" t="e">
        <f ca="1"/>
        <v>#NAME?</v>
      </c>
      <c r="T9873" s="199">
        <v>0</v>
      </c>
      <c r="U9873" s="199">
        <v>0</v>
      </c>
    </row>
    <row r="9874" spans="9:21" x14ac:dyDescent="0.3">
      <c r="I9874" s="199">
        <v>0</v>
      </c>
      <c r="J9874" s="199">
        <v>0</v>
      </c>
      <c r="K9874" s="199" t="e">
        <f ca="1"/>
        <v>#NAME?</v>
      </c>
      <c r="T9874" s="199">
        <v>0</v>
      </c>
      <c r="U9874" s="199">
        <v>0</v>
      </c>
    </row>
    <row r="9875" spans="9:21" x14ac:dyDescent="0.3">
      <c r="I9875" s="199">
        <v>0</v>
      </c>
      <c r="J9875" s="199">
        <v>0</v>
      </c>
      <c r="K9875" s="199" t="e">
        <f ca="1"/>
        <v>#NAME?</v>
      </c>
      <c r="T9875" s="199">
        <v>0</v>
      </c>
      <c r="U9875" s="199">
        <v>0</v>
      </c>
    </row>
    <row r="9876" spans="9:21" x14ac:dyDescent="0.3">
      <c r="I9876" s="199">
        <v>0</v>
      </c>
      <c r="J9876" s="199">
        <v>0</v>
      </c>
      <c r="K9876" s="199" t="e">
        <f ca="1"/>
        <v>#NAME?</v>
      </c>
      <c r="T9876" s="199">
        <v>0</v>
      </c>
      <c r="U9876" s="199">
        <v>0</v>
      </c>
    </row>
    <row r="9877" spans="9:21" x14ac:dyDescent="0.3">
      <c r="I9877" s="199">
        <v>0</v>
      </c>
      <c r="J9877" s="199">
        <v>0</v>
      </c>
      <c r="K9877" s="199" t="e">
        <f ca="1"/>
        <v>#NAME?</v>
      </c>
      <c r="T9877" s="199">
        <v>0</v>
      </c>
      <c r="U9877" s="199">
        <v>0</v>
      </c>
    </row>
    <row r="9878" spans="9:21" x14ac:dyDescent="0.3">
      <c r="I9878" s="199">
        <v>0</v>
      </c>
      <c r="J9878" s="199">
        <v>0</v>
      </c>
      <c r="K9878" s="199" t="e">
        <f ca="1"/>
        <v>#NAME?</v>
      </c>
      <c r="T9878" s="199">
        <v>0</v>
      </c>
      <c r="U9878" s="199">
        <v>0</v>
      </c>
    </row>
    <row r="9879" spans="9:21" x14ac:dyDescent="0.3">
      <c r="I9879" s="199">
        <v>0</v>
      </c>
      <c r="J9879" s="199">
        <v>0</v>
      </c>
      <c r="K9879" s="199" t="e">
        <f ca="1"/>
        <v>#NAME?</v>
      </c>
      <c r="T9879" s="199">
        <v>0</v>
      </c>
      <c r="U9879" s="199">
        <v>0</v>
      </c>
    </row>
    <row r="9880" spans="9:21" x14ac:dyDescent="0.3">
      <c r="I9880" s="199">
        <v>0</v>
      </c>
      <c r="J9880" s="199">
        <v>0</v>
      </c>
      <c r="K9880" s="199" t="e">
        <f ca="1"/>
        <v>#NAME?</v>
      </c>
      <c r="T9880" s="199">
        <v>0</v>
      </c>
      <c r="U9880" s="199">
        <v>95045.89411962645</v>
      </c>
    </row>
    <row r="9881" spans="9:21" x14ac:dyDescent="0.3">
      <c r="I9881" s="199">
        <v>0</v>
      </c>
      <c r="J9881" s="199">
        <v>0</v>
      </c>
      <c r="K9881" s="199" t="e">
        <f ca="1"/>
        <v>#NAME?</v>
      </c>
      <c r="T9881" s="199">
        <v>0</v>
      </c>
      <c r="U9881" s="199">
        <v>0</v>
      </c>
    </row>
    <row r="9882" spans="9:21" x14ac:dyDescent="0.3">
      <c r="I9882" s="199">
        <v>0</v>
      </c>
      <c r="J9882" s="199">
        <v>0</v>
      </c>
      <c r="K9882" s="199" t="e">
        <f ca="1"/>
        <v>#NAME?</v>
      </c>
      <c r="T9882" s="199">
        <v>0</v>
      </c>
      <c r="U9882" s="199">
        <v>0</v>
      </c>
    </row>
    <row r="9883" spans="9:21" x14ac:dyDescent="0.3">
      <c r="I9883" s="199">
        <v>0</v>
      </c>
      <c r="J9883" s="199">
        <v>0</v>
      </c>
      <c r="K9883" s="199" t="e">
        <f ca="1"/>
        <v>#NAME?</v>
      </c>
      <c r="T9883" s="199">
        <v>0</v>
      </c>
      <c r="U9883" s="199">
        <v>0</v>
      </c>
    </row>
    <row r="9884" spans="9:21" x14ac:dyDescent="0.3">
      <c r="I9884" s="199">
        <v>0</v>
      </c>
      <c r="J9884" s="199">
        <v>0</v>
      </c>
      <c r="K9884" s="199" t="e">
        <f ca="1"/>
        <v>#NAME?</v>
      </c>
      <c r="T9884" s="199">
        <v>0</v>
      </c>
      <c r="U9884" s="199">
        <v>0</v>
      </c>
    </row>
    <row r="9885" spans="9:21" x14ac:dyDescent="0.3">
      <c r="I9885" s="199">
        <v>0</v>
      </c>
      <c r="J9885" s="199">
        <v>0</v>
      </c>
      <c r="K9885" s="199" t="e">
        <f ca="1"/>
        <v>#NAME?</v>
      </c>
      <c r="T9885" s="199">
        <v>0</v>
      </c>
      <c r="U9885" s="199">
        <v>0</v>
      </c>
    </row>
    <row r="9886" spans="9:21" x14ac:dyDescent="0.3">
      <c r="I9886" s="199">
        <v>0</v>
      </c>
      <c r="J9886" s="199">
        <v>0</v>
      </c>
      <c r="K9886" s="199" t="e">
        <f ca="1"/>
        <v>#NAME?</v>
      </c>
      <c r="T9886" s="199">
        <v>0</v>
      </c>
      <c r="U9886" s="199">
        <v>0</v>
      </c>
    </row>
    <row r="9887" spans="9:21" x14ac:dyDescent="0.3">
      <c r="I9887" s="199">
        <v>0</v>
      </c>
      <c r="J9887" s="199">
        <v>0</v>
      </c>
      <c r="K9887" s="199" t="e">
        <f ca="1"/>
        <v>#NAME?</v>
      </c>
      <c r="T9887" s="199">
        <v>0</v>
      </c>
      <c r="U9887" s="199">
        <v>0</v>
      </c>
    </row>
    <row r="9888" spans="9:21" x14ac:dyDescent="0.3">
      <c r="I9888" s="199">
        <v>0</v>
      </c>
      <c r="J9888" s="199">
        <v>0</v>
      </c>
      <c r="K9888" s="199" t="e">
        <f ca="1"/>
        <v>#NAME?</v>
      </c>
      <c r="T9888" s="199">
        <v>0</v>
      </c>
      <c r="U9888" s="199">
        <v>0</v>
      </c>
    </row>
    <row r="9889" spans="9:21" x14ac:dyDescent="0.3">
      <c r="I9889" s="199">
        <v>131443.2730164383</v>
      </c>
      <c r="J9889" s="199">
        <v>0</v>
      </c>
      <c r="K9889" s="199" t="e">
        <f ca="1"/>
        <v>#NAME?</v>
      </c>
      <c r="T9889" s="199">
        <v>131443.2730164383</v>
      </c>
      <c r="U9889" s="199">
        <v>0</v>
      </c>
    </row>
    <row r="9890" spans="9:21" x14ac:dyDescent="0.3">
      <c r="I9890" s="199">
        <v>0</v>
      </c>
      <c r="J9890" s="199">
        <v>0</v>
      </c>
      <c r="K9890" s="199" t="e">
        <f ca="1"/>
        <v>#NAME?</v>
      </c>
      <c r="T9890" s="199">
        <v>0</v>
      </c>
      <c r="U9890" s="199">
        <v>0</v>
      </c>
    </row>
    <row r="9891" spans="9:21" x14ac:dyDescent="0.3">
      <c r="I9891" s="199">
        <v>0</v>
      </c>
      <c r="J9891" s="199">
        <v>0</v>
      </c>
      <c r="K9891" s="199" t="e">
        <f ca="1"/>
        <v>#NAME?</v>
      </c>
      <c r="T9891" s="199">
        <v>0</v>
      </c>
      <c r="U9891" s="199">
        <v>0</v>
      </c>
    </row>
    <row r="9892" spans="9:21" x14ac:dyDescent="0.3">
      <c r="I9892" s="199">
        <v>0</v>
      </c>
      <c r="J9892" s="199">
        <v>0</v>
      </c>
      <c r="K9892" s="199" t="e">
        <f ca="1"/>
        <v>#NAME?</v>
      </c>
      <c r="T9892" s="199">
        <v>0</v>
      </c>
      <c r="U9892" s="199">
        <v>0</v>
      </c>
    </row>
    <row r="9893" spans="9:21" x14ac:dyDescent="0.3">
      <c r="I9893" s="199">
        <v>0</v>
      </c>
      <c r="J9893" s="199">
        <v>0</v>
      </c>
      <c r="K9893" s="199" t="e">
        <f ca="1"/>
        <v>#NAME?</v>
      </c>
      <c r="T9893" s="199">
        <v>0</v>
      </c>
      <c r="U9893" s="199">
        <v>0</v>
      </c>
    </row>
    <row r="9894" spans="9:21" x14ac:dyDescent="0.3">
      <c r="I9894" s="199">
        <v>0</v>
      </c>
      <c r="J9894" s="199">
        <v>0</v>
      </c>
      <c r="K9894" s="199" t="e">
        <f ca="1"/>
        <v>#NAME?</v>
      </c>
      <c r="T9894" s="199">
        <v>0</v>
      </c>
      <c r="U9894" s="199">
        <v>0</v>
      </c>
    </row>
    <row r="9895" spans="9:21" x14ac:dyDescent="0.3">
      <c r="I9895" s="199">
        <v>0</v>
      </c>
      <c r="J9895" s="199">
        <v>0</v>
      </c>
      <c r="K9895" s="199" t="e">
        <f ca="1"/>
        <v>#NAME?</v>
      </c>
      <c r="T9895" s="199">
        <v>0</v>
      </c>
      <c r="U9895" s="199">
        <v>0</v>
      </c>
    </row>
    <row r="9896" spans="9:21" x14ac:dyDescent="0.3">
      <c r="I9896" s="199">
        <v>0</v>
      </c>
      <c r="J9896" s="199">
        <v>0</v>
      </c>
      <c r="K9896" s="199" t="e">
        <f ca="1"/>
        <v>#NAME?</v>
      </c>
      <c r="T9896" s="199">
        <v>0</v>
      </c>
      <c r="U9896" s="199">
        <v>0</v>
      </c>
    </row>
    <row r="9897" spans="9:21" x14ac:dyDescent="0.3">
      <c r="I9897" s="199">
        <v>0</v>
      </c>
      <c r="J9897" s="199">
        <v>0</v>
      </c>
      <c r="K9897" s="199" t="e">
        <f ca="1"/>
        <v>#NAME?</v>
      </c>
      <c r="T9897" s="199">
        <v>0</v>
      </c>
      <c r="U9897" s="199">
        <v>0</v>
      </c>
    </row>
    <row r="9898" spans="9:21" x14ac:dyDescent="0.3">
      <c r="I9898" s="199">
        <v>0</v>
      </c>
      <c r="J9898" s="199">
        <v>0</v>
      </c>
      <c r="K9898" s="199" t="e">
        <f ca="1"/>
        <v>#NAME?</v>
      </c>
      <c r="T9898" s="199">
        <v>0</v>
      </c>
      <c r="U9898" s="199">
        <v>0</v>
      </c>
    </row>
    <row r="9899" spans="9:21" x14ac:dyDescent="0.3">
      <c r="I9899" s="199">
        <v>0</v>
      </c>
      <c r="J9899" s="199">
        <v>0</v>
      </c>
      <c r="K9899" s="199" t="e">
        <f ca="1"/>
        <v>#NAME?</v>
      </c>
      <c r="T9899" s="199">
        <v>0</v>
      </c>
      <c r="U9899" s="199">
        <v>0</v>
      </c>
    </row>
    <row r="9900" spans="9:21" x14ac:dyDescent="0.3">
      <c r="I9900" s="199">
        <v>0</v>
      </c>
      <c r="J9900" s="199">
        <v>0</v>
      </c>
      <c r="K9900" s="199" t="e">
        <f ca="1"/>
        <v>#NAME?</v>
      </c>
      <c r="T9900" s="199">
        <v>0</v>
      </c>
      <c r="U9900" s="199">
        <v>0</v>
      </c>
    </row>
    <row r="9901" spans="9:21" x14ac:dyDescent="0.3">
      <c r="I9901" s="199">
        <v>0</v>
      </c>
      <c r="J9901" s="199">
        <v>0</v>
      </c>
      <c r="K9901" s="199" t="e">
        <f ca="1"/>
        <v>#NAME?</v>
      </c>
      <c r="T9901" s="199">
        <v>0</v>
      </c>
      <c r="U9901" s="199">
        <v>0</v>
      </c>
    </row>
    <row r="9902" spans="9:21" x14ac:dyDescent="0.3">
      <c r="I9902" s="199">
        <v>0</v>
      </c>
      <c r="J9902" s="199">
        <v>0</v>
      </c>
      <c r="K9902" s="199" t="e">
        <f ca="1"/>
        <v>#NAME?</v>
      </c>
      <c r="T9902" s="199">
        <v>0</v>
      </c>
      <c r="U9902" s="199">
        <v>0</v>
      </c>
    </row>
    <row r="9903" spans="9:21" x14ac:dyDescent="0.3">
      <c r="I9903" s="199">
        <v>0</v>
      </c>
      <c r="J9903" s="199">
        <v>0</v>
      </c>
      <c r="K9903" s="199" t="e">
        <f ca="1"/>
        <v>#NAME?</v>
      </c>
      <c r="T9903" s="199">
        <v>0</v>
      </c>
      <c r="U9903" s="199">
        <v>0</v>
      </c>
    </row>
    <row r="9904" spans="9:21" x14ac:dyDescent="0.3">
      <c r="I9904" s="199">
        <v>0</v>
      </c>
      <c r="J9904" s="199">
        <v>0</v>
      </c>
      <c r="K9904" s="199" t="e">
        <f ca="1"/>
        <v>#NAME?</v>
      </c>
      <c r="T9904" s="199">
        <v>0</v>
      </c>
      <c r="U9904" s="199">
        <v>0</v>
      </c>
    </row>
    <row r="9905" spans="9:21" x14ac:dyDescent="0.3">
      <c r="I9905" s="199">
        <v>0</v>
      </c>
      <c r="J9905" s="199">
        <v>0</v>
      </c>
      <c r="K9905" s="199" t="e">
        <f ca="1"/>
        <v>#NAME?</v>
      </c>
      <c r="T9905" s="199">
        <v>0</v>
      </c>
      <c r="U9905" s="199">
        <v>0</v>
      </c>
    </row>
    <row r="9906" spans="9:21" x14ac:dyDescent="0.3">
      <c r="I9906" s="199">
        <v>0</v>
      </c>
      <c r="J9906" s="199">
        <v>0</v>
      </c>
      <c r="K9906" s="199" t="e">
        <f ca="1"/>
        <v>#NAME?</v>
      </c>
      <c r="T9906" s="199">
        <v>0</v>
      </c>
      <c r="U9906" s="199">
        <v>0</v>
      </c>
    </row>
    <row r="9907" spans="9:21" x14ac:dyDescent="0.3">
      <c r="I9907" s="199">
        <v>0</v>
      </c>
      <c r="J9907" s="199">
        <v>0</v>
      </c>
      <c r="K9907" s="199" t="e">
        <f ca="1"/>
        <v>#NAME?</v>
      </c>
      <c r="T9907" s="199">
        <v>0</v>
      </c>
      <c r="U9907" s="199">
        <v>0</v>
      </c>
    </row>
    <row r="9908" spans="9:21" x14ac:dyDescent="0.3">
      <c r="I9908" s="199">
        <v>0</v>
      </c>
      <c r="J9908" s="199">
        <v>0</v>
      </c>
      <c r="K9908" s="199" t="e">
        <f ca="1"/>
        <v>#NAME?</v>
      </c>
      <c r="T9908" s="199">
        <v>0</v>
      </c>
      <c r="U9908" s="199">
        <v>356987.78118395386</v>
      </c>
    </row>
    <row r="9909" spans="9:21" x14ac:dyDescent="0.3">
      <c r="I9909" s="199">
        <v>0</v>
      </c>
      <c r="J9909" s="199">
        <v>0</v>
      </c>
      <c r="K9909" s="199" t="e">
        <f ca="1"/>
        <v>#NAME?</v>
      </c>
      <c r="T9909" s="199">
        <v>0</v>
      </c>
      <c r="U9909" s="199">
        <v>0</v>
      </c>
    </row>
    <row r="9910" spans="9:21" x14ac:dyDescent="0.3">
      <c r="I9910" s="199">
        <v>0</v>
      </c>
      <c r="J9910" s="199">
        <v>0</v>
      </c>
      <c r="K9910" s="199" t="e">
        <f ca="1"/>
        <v>#NAME?</v>
      </c>
      <c r="T9910" s="199">
        <v>0</v>
      </c>
      <c r="U9910" s="199">
        <v>0</v>
      </c>
    </row>
    <row r="9911" spans="9:21" x14ac:dyDescent="0.3">
      <c r="I9911" s="199">
        <v>0</v>
      </c>
      <c r="J9911" s="199">
        <v>0</v>
      </c>
      <c r="K9911" s="199" t="e">
        <f ca="1"/>
        <v>#NAME?</v>
      </c>
      <c r="T9911" s="199">
        <v>0</v>
      </c>
      <c r="U9911" s="199">
        <v>0</v>
      </c>
    </row>
    <row r="9912" spans="9:21" x14ac:dyDescent="0.3">
      <c r="I9912" s="199">
        <v>0</v>
      </c>
      <c r="J9912" s="199">
        <v>0</v>
      </c>
      <c r="K9912" s="199" t="e">
        <f ca="1"/>
        <v>#NAME?</v>
      </c>
      <c r="T9912" s="199">
        <v>0</v>
      </c>
      <c r="U9912" s="199">
        <v>0</v>
      </c>
    </row>
    <row r="9913" spans="9:21" x14ac:dyDescent="0.3">
      <c r="I9913" s="199">
        <v>0</v>
      </c>
      <c r="J9913" s="199">
        <v>0</v>
      </c>
      <c r="K9913" s="199" t="e">
        <f ca="1"/>
        <v>#NAME?</v>
      </c>
      <c r="T9913" s="199">
        <v>0</v>
      </c>
      <c r="U9913" s="199">
        <v>0</v>
      </c>
    </row>
    <row r="9914" spans="9:21" x14ac:dyDescent="0.3">
      <c r="I9914" s="199">
        <v>0</v>
      </c>
      <c r="J9914" s="199">
        <v>0</v>
      </c>
      <c r="K9914" s="199" t="e">
        <f ca="1"/>
        <v>#NAME?</v>
      </c>
      <c r="T9914" s="199">
        <v>0</v>
      </c>
      <c r="U9914" s="199">
        <v>0</v>
      </c>
    </row>
    <row r="9915" spans="9:21" x14ac:dyDescent="0.3">
      <c r="I9915" s="199">
        <v>0</v>
      </c>
      <c r="J9915" s="199">
        <v>0</v>
      </c>
      <c r="K9915" s="199" t="e">
        <f ca="1"/>
        <v>#NAME?</v>
      </c>
      <c r="T9915" s="199">
        <v>0</v>
      </c>
      <c r="U9915" s="199">
        <v>0</v>
      </c>
    </row>
    <row r="9916" spans="9:21" x14ac:dyDescent="0.3">
      <c r="I9916" s="199">
        <v>0</v>
      </c>
      <c r="J9916" s="199">
        <v>0</v>
      </c>
      <c r="K9916" s="199" t="e">
        <f ca="1"/>
        <v>#NAME?</v>
      </c>
      <c r="T9916" s="199">
        <v>0</v>
      </c>
      <c r="U9916" s="199">
        <v>0</v>
      </c>
    </row>
    <row r="9917" spans="9:21" x14ac:dyDescent="0.3">
      <c r="I9917" s="199">
        <v>0</v>
      </c>
      <c r="J9917" s="199">
        <v>0</v>
      </c>
      <c r="K9917" s="199" t="e">
        <f ca="1"/>
        <v>#NAME?</v>
      </c>
      <c r="T9917" s="199">
        <v>0</v>
      </c>
      <c r="U9917" s="199">
        <v>0</v>
      </c>
    </row>
    <row r="9918" spans="9:21" x14ac:dyDescent="0.3">
      <c r="I9918" s="199">
        <v>0</v>
      </c>
      <c r="J9918" s="199">
        <v>0</v>
      </c>
      <c r="K9918" s="199" t="e">
        <f ca="1"/>
        <v>#NAME?</v>
      </c>
      <c r="T9918" s="199">
        <v>0</v>
      </c>
      <c r="U9918" s="199">
        <v>0</v>
      </c>
    </row>
    <row r="9919" spans="9:21" x14ac:dyDescent="0.3">
      <c r="I9919" s="199">
        <v>0</v>
      </c>
      <c r="J9919" s="199">
        <v>0</v>
      </c>
      <c r="K9919" s="199" t="e">
        <f ca="1"/>
        <v>#NAME?</v>
      </c>
      <c r="T9919" s="199">
        <v>0</v>
      </c>
      <c r="U9919" s="199">
        <v>0</v>
      </c>
    </row>
    <row r="9920" spans="9:21" x14ac:dyDescent="0.3">
      <c r="I9920" s="199">
        <v>0</v>
      </c>
      <c r="J9920" s="199">
        <v>0</v>
      </c>
      <c r="K9920" s="199" t="e">
        <f ca="1"/>
        <v>#NAME?</v>
      </c>
      <c r="T9920" s="199">
        <v>0</v>
      </c>
      <c r="U9920" s="199">
        <v>0</v>
      </c>
    </row>
    <row r="9921" spans="9:21" x14ac:dyDescent="0.3">
      <c r="I9921" s="199">
        <v>0</v>
      </c>
      <c r="J9921" s="199">
        <v>0</v>
      </c>
      <c r="K9921" s="199" t="e">
        <f ca="1"/>
        <v>#NAME?</v>
      </c>
      <c r="T9921" s="199">
        <v>0</v>
      </c>
      <c r="U9921" s="199">
        <v>0</v>
      </c>
    </row>
    <row r="9922" spans="9:21" x14ac:dyDescent="0.3">
      <c r="I9922" s="199">
        <v>0</v>
      </c>
      <c r="J9922" s="199">
        <v>0</v>
      </c>
      <c r="K9922" s="199" t="e">
        <f ca="1"/>
        <v>#NAME?</v>
      </c>
      <c r="T9922" s="199">
        <v>0</v>
      </c>
      <c r="U9922" s="199">
        <v>0</v>
      </c>
    </row>
    <row r="9923" spans="9:21" x14ac:dyDescent="0.3">
      <c r="I9923" s="199">
        <v>0</v>
      </c>
      <c r="J9923" s="199">
        <v>0</v>
      </c>
      <c r="K9923" s="199" t="e">
        <f ca="1"/>
        <v>#NAME?</v>
      </c>
      <c r="T9923" s="199">
        <v>0</v>
      </c>
      <c r="U9923" s="199">
        <v>0</v>
      </c>
    </row>
    <row r="9924" spans="9:21" x14ac:dyDescent="0.3">
      <c r="I9924" s="199">
        <v>0</v>
      </c>
      <c r="J9924" s="199">
        <v>0</v>
      </c>
      <c r="K9924" s="199" t="e">
        <f ca="1"/>
        <v>#NAME?</v>
      </c>
      <c r="T9924" s="199">
        <v>0</v>
      </c>
      <c r="U9924" s="199">
        <v>0</v>
      </c>
    </row>
    <row r="9925" spans="9:21" x14ac:dyDescent="0.3">
      <c r="I9925" s="199">
        <v>0</v>
      </c>
      <c r="J9925" s="199">
        <v>0</v>
      </c>
      <c r="K9925" s="199" t="e">
        <f ca="1"/>
        <v>#NAME?</v>
      </c>
      <c r="T9925" s="199">
        <v>0</v>
      </c>
      <c r="U9925" s="199">
        <v>0</v>
      </c>
    </row>
    <row r="9926" spans="9:21" x14ac:dyDescent="0.3">
      <c r="I9926" s="199">
        <v>0</v>
      </c>
      <c r="J9926" s="199">
        <v>0</v>
      </c>
      <c r="K9926" s="199" t="e">
        <f ca="1"/>
        <v>#NAME?</v>
      </c>
      <c r="T9926" s="199">
        <v>0</v>
      </c>
      <c r="U9926" s="199">
        <v>0</v>
      </c>
    </row>
    <row r="9927" spans="9:21" x14ac:dyDescent="0.3">
      <c r="I9927" s="199">
        <v>0</v>
      </c>
      <c r="J9927" s="199">
        <v>0</v>
      </c>
      <c r="K9927" s="199" t="e">
        <f ca="1"/>
        <v>#NAME?</v>
      </c>
      <c r="T9927" s="199">
        <v>0</v>
      </c>
      <c r="U9927" s="199">
        <v>0</v>
      </c>
    </row>
    <row r="9928" spans="9:21" x14ac:dyDescent="0.3">
      <c r="I9928" s="199">
        <v>0</v>
      </c>
      <c r="J9928" s="199">
        <v>0</v>
      </c>
      <c r="K9928" s="199" t="e">
        <f ca="1"/>
        <v>#NAME?</v>
      </c>
      <c r="T9928" s="199">
        <v>0</v>
      </c>
      <c r="U9928" s="199">
        <v>0</v>
      </c>
    </row>
    <row r="9929" spans="9:21" x14ac:dyDescent="0.3">
      <c r="I9929" s="199">
        <v>0</v>
      </c>
      <c r="J9929" s="199">
        <v>0</v>
      </c>
      <c r="K9929" s="199" t="e">
        <f ca="1"/>
        <v>#NAME?</v>
      </c>
      <c r="T9929" s="199">
        <v>0</v>
      </c>
      <c r="U9929" s="199">
        <v>0</v>
      </c>
    </row>
    <row r="9930" spans="9:21" x14ac:dyDescent="0.3">
      <c r="I9930" s="199">
        <v>0</v>
      </c>
      <c r="J9930" s="199">
        <v>0</v>
      </c>
      <c r="K9930" s="199" t="e">
        <f ca="1"/>
        <v>#NAME?</v>
      </c>
      <c r="T9930" s="199">
        <v>0</v>
      </c>
      <c r="U9930" s="199">
        <v>0</v>
      </c>
    </row>
    <row r="9931" spans="9:21" x14ac:dyDescent="0.3">
      <c r="I9931" s="199">
        <v>0</v>
      </c>
      <c r="J9931" s="199">
        <v>0</v>
      </c>
      <c r="K9931" s="199" t="e">
        <f ca="1"/>
        <v>#NAME?</v>
      </c>
      <c r="T9931" s="199">
        <v>0</v>
      </c>
      <c r="U9931" s="199">
        <v>0</v>
      </c>
    </row>
    <row r="9932" spans="9:21" x14ac:dyDescent="0.3">
      <c r="I9932" s="199">
        <v>0</v>
      </c>
      <c r="J9932" s="199">
        <v>0</v>
      </c>
      <c r="K9932" s="199" t="e">
        <f ca="1"/>
        <v>#NAME?</v>
      </c>
      <c r="T9932" s="199">
        <v>0</v>
      </c>
      <c r="U9932" s="199">
        <v>0</v>
      </c>
    </row>
    <row r="9933" spans="9:21" x14ac:dyDescent="0.3">
      <c r="I9933" s="199">
        <v>0</v>
      </c>
      <c r="J9933" s="199">
        <v>0</v>
      </c>
      <c r="K9933" s="199" t="e">
        <f ca="1"/>
        <v>#NAME?</v>
      </c>
      <c r="T9933" s="199">
        <v>0</v>
      </c>
      <c r="U9933" s="199">
        <v>0</v>
      </c>
    </row>
    <row r="9934" spans="9:21" x14ac:dyDescent="0.3">
      <c r="I9934" s="199">
        <v>0</v>
      </c>
      <c r="J9934" s="199">
        <v>0</v>
      </c>
      <c r="K9934" s="199" t="e">
        <f ca="1"/>
        <v>#NAME?</v>
      </c>
      <c r="T9934" s="199">
        <v>0</v>
      </c>
      <c r="U9934" s="199">
        <v>0</v>
      </c>
    </row>
    <row r="9935" spans="9:21" x14ac:dyDescent="0.3">
      <c r="I9935" s="199">
        <v>0</v>
      </c>
      <c r="J9935" s="199">
        <v>0</v>
      </c>
      <c r="K9935" s="199" t="e">
        <f ca="1"/>
        <v>#NAME?</v>
      </c>
      <c r="T9935" s="199">
        <v>0</v>
      </c>
      <c r="U9935" s="199">
        <v>0</v>
      </c>
    </row>
    <row r="9936" spans="9:21" x14ac:dyDescent="0.3">
      <c r="I9936" s="199">
        <v>0</v>
      </c>
      <c r="J9936" s="199">
        <v>0</v>
      </c>
      <c r="K9936" s="199" t="e">
        <f ca="1"/>
        <v>#NAME?</v>
      </c>
      <c r="T9936" s="199">
        <v>0</v>
      </c>
      <c r="U9936" s="199">
        <v>0</v>
      </c>
    </row>
    <row r="9937" spans="9:21" x14ac:dyDescent="0.3">
      <c r="I9937" s="199">
        <v>0</v>
      </c>
      <c r="J9937" s="199">
        <v>0</v>
      </c>
      <c r="K9937" s="199" t="e">
        <f ca="1"/>
        <v>#NAME?</v>
      </c>
      <c r="T9937" s="199">
        <v>0</v>
      </c>
      <c r="U9937" s="199">
        <v>0</v>
      </c>
    </row>
    <row r="9938" spans="9:21" x14ac:dyDescent="0.3">
      <c r="I9938" s="199">
        <v>0</v>
      </c>
      <c r="J9938" s="199">
        <v>0</v>
      </c>
      <c r="K9938" s="199" t="e">
        <f ca="1"/>
        <v>#NAME?</v>
      </c>
      <c r="T9938" s="199">
        <v>0</v>
      </c>
      <c r="U9938" s="199">
        <v>0</v>
      </c>
    </row>
    <row r="9939" spans="9:21" x14ac:dyDescent="0.3">
      <c r="I9939" s="199">
        <v>0</v>
      </c>
      <c r="J9939" s="199">
        <v>0</v>
      </c>
      <c r="K9939" s="199" t="e">
        <f ca="1"/>
        <v>#NAME?</v>
      </c>
      <c r="T9939" s="199">
        <v>0</v>
      </c>
      <c r="U9939" s="199">
        <v>0</v>
      </c>
    </row>
    <row r="9940" spans="9:21" x14ac:dyDescent="0.3">
      <c r="I9940" s="199">
        <v>0</v>
      </c>
      <c r="J9940" s="199">
        <v>0</v>
      </c>
      <c r="K9940" s="199" t="e">
        <f ca="1"/>
        <v>#NAME?</v>
      </c>
      <c r="T9940" s="199">
        <v>0</v>
      </c>
      <c r="U9940" s="199">
        <v>0</v>
      </c>
    </row>
    <row r="9941" spans="9:21" x14ac:dyDescent="0.3">
      <c r="I9941" s="199">
        <v>0</v>
      </c>
      <c r="J9941" s="199">
        <v>0</v>
      </c>
      <c r="K9941" s="199" t="e">
        <f ca="1"/>
        <v>#NAME?</v>
      </c>
      <c r="T9941" s="199">
        <v>0</v>
      </c>
      <c r="U9941" s="199">
        <v>0</v>
      </c>
    </row>
    <row r="9942" spans="9:21" x14ac:dyDescent="0.3">
      <c r="I9942" s="199">
        <v>0</v>
      </c>
      <c r="J9942" s="199">
        <v>0</v>
      </c>
      <c r="K9942" s="199" t="e">
        <f ca="1"/>
        <v>#NAME?</v>
      </c>
      <c r="T9942" s="199">
        <v>0</v>
      </c>
      <c r="U9942" s="199">
        <v>0</v>
      </c>
    </row>
    <row r="9943" spans="9:21" x14ac:dyDescent="0.3">
      <c r="I9943" s="199">
        <v>0</v>
      </c>
      <c r="J9943" s="199">
        <v>0</v>
      </c>
      <c r="K9943" s="199" t="e">
        <f ca="1"/>
        <v>#NAME?</v>
      </c>
      <c r="T9943" s="199">
        <v>0</v>
      </c>
      <c r="U9943" s="199">
        <v>0</v>
      </c>
    </row>
    <row r="9944" spans="9:21" x14ac:dyDescent="0.3">
      <c r="I9944" s="199">
        <v>0</v>
      </c>
      <c r="J9944" s="199">
        <v>0</v>
      </c>
      <c r="K9944" s="199" t="e">
        <f ca="1"/>
        <v>#NAME?</v>
      </c>
      <c r="T9944" s="199">
        <v>0</v>
      </c>
      <c r="U9944" s="199">
        <v>0</v>
      </c>
    </row>
    <row r="9945" spans="9:21" x14ac:dyDescent="0.3">
      <c r="I9945" s="199">
        <v>0</v>
      </c>
      <c r="J9945" s="199">
        <v>0</v>
      </c>
      <c r="K9945" s="199" t="e">
        <f ca="1"/>
        <v>#NAME?</v>
      </c>
      <c r="T9945" s="199">
        <v>0</v>
      </c>
      <c r="U9945" s="199">
        <v>0</v>
      </c>
    </row>
    <row r="9946" spans="9:21" x14ac:dyDescent="0.3">
      <c r="I9946" s="199">
        <v>0</v>
      </c>
      <c r="J9946" s="199">
        <v>0</v>
      </c>
      <c r="K9946" s="199" t="e">
        <f ca="1"/>
        <v>#NAME?</v>
      </c>
      <c r="T9946" s="199">
        <v>0</v>
      </c>
      <c r="U9946" s="199">
        <v>0</v>
      </c>
    </row>
    <row r="9947" spans="9:21" x14ac:dyDescent="0.3">
      <c r="I9947" s="199">
        <v>0</v>
      </c>
      <c r="J9947" s="199">
        <v>0</v>
      </c>
      <c r="K9947" s="199" t="e">
        <f ca="1"/>
        <v>#NAME?</v>
      </c>
      <c r="T9947" s="199">
        <v>0</v>
      </c>
      <c r="U9947" s="199">
        <v>0</v>
      </c>
    </row>
    <row r="9948" spans="9:21" x14ac:dyDescent="0.3">
      <c r="I9948" s="199">
        <v>0</v>
      </c>
      <c r="J9948" s="199">
        <v>0</v>
      </c>
      <c r="K9948" s="199" t="e">
        <f ca="1"/>
        <v>#NAME?</v>
      </c>
      <c r="T9948" s="199">
        <v>0</v>
      </c>
      <c r="U9948" s="199">
        <v>0</v>
      </c>
    </row>
    <row r="9949" spans="9:21" x14ac:dyDescent="0.3">
      <c r="I9949" s="199">
        <v>0</v>
      </c>
      <c r="J9949" s="199">
        <v>0</v>
      </c>
      <c r="K9949" s="199" t="e">
        <f ca="1"/>
        <v>#NAME?</v>
      </c>
      <c r="T9949" s="199">
        <v>0</v>
      </c>
      <c r="U9949" s="199">
        <v>0</v>
      </c>
    </row>
    <row r="9950" spans="9:21" x14ac:dyDescent="0.3">
      <c r="I9950" s="199">
        <v>0</v>
      </c>
      <c r="J9950" s="199">
        <v>0</v>
      </c>
      <c r="K9950" s="199" t="e">
        <f ca="1"/>
        <v>#NAME?</v>
      </c>
      <c r="T9950" s="199">
        <v>0</v>
      </c>
      <c r="U9950" s="199">
        <v>0</v>
      </c>
    </row>
    <row r="9951" spans="9:21" x14ac:dyDescent="0.3">
      <c r="I9951" s="199">
        <v>0</v>
      </c>
      <c r="J9951" s="199">
        <v>0</v>
      </c>
      <c r="K9951" s="199" t="e">
        <f ca="1"/>
        <v>#NAME?</v>
      </c>
      <c r="T9951" s="199">
        <v>0</v>
      </c>
      <c r="U9951" s="199">
        <v>0</v>
      </c>
    </row>
    <row r="9952" spans="9:21" x14ac:dyDescent="0.3">
      <c r="I9952" s="199">
        <v>0</v>
      </c>
      <c r="J9952" s="199">
        <v>0</v>
      </c>
      <c r="K9952" s="199" t="e">
        <f ca="1"/>
        <v>#NAME?</v>
      </c>
      <c r="T9952" s="199">
        <v>0</v>
      </c>
      <c r="U9952" s="199">
        <v>0</v>
      </c>
    </row>
    <row r="9953" spans="9:21" x14ac:dyDescent="0.3">
      <c r="I9953" s="199">
        <v>0</v>
      </c>
      <c r="J9953" s="199">
        <v>0</v>
      </c>
      <c r="K9953" s="199" t="e">
        <f ca="1"/>
        <v>#NAME?</v>
      </c>
      <c r="T9953" s="199">
        <v>0</v>
      </c>
      <c r="U9953" s="199">
        <v>0</v>
      </c>
    </row>
    <row r="9954" spans="9:21" x14ac:dyDescent="0.3">
      <c r="I9954" s="199">
        <v>0</v>
      </c>
      <c r="J9954" s="199">
        <v>0</v>
      </c>
      <c r="K9954" s="199" t="e">
        <f ca="1"/>
        <v>#NAME?</v>
      </c>
      <c r="T9954" s="199">
        <v>0</v>
      </c>
      <c r="U9954" s="199">
        <v>0</v>
      </c>
    </row>
    <row r="9955" spans="9:21" x14ac:dyDescent="0.3">
      <c r="I9955" s="199">
        <v>0</v>
      </c>
      <c r="J9955" s="199">
        <v>0</v>
      </c>
      <c r="K9955" s="199" t="e">
        <f ca="1"/>
        <v>#NAME?</v>
      </c>
      <c r="T9955" s="199">
        <v>0</v>
      </c>
      <c r="U9955" s="199">
        <v>0</v>
      </c>
    </row>
    <row r="9956" spans="9:21" x14ac:dyDescent="0.3">
      <c r="I9956" s="199">
        <v>0</v>
      </c>
      <c r="J9956" s="199">
        <v>0</v>
      </c>
      <c r="K9956" s="199" t="e">
        <f ca="1"/>
        <v>#NAME?</v>
      </c>
      <c r="T9956" s="199">
        <v>0</v>
      </c>
      <c r="U9956" s="199">
        <v>0</v>
      </c>
    </row>
    <row r="9957" spans="9:21" x14ac:dyDescent="0.3">
      <c r="I9957" s="199">
        <v>0</v>
      </c>
      <c r="J9957" s="199">
        <v>0</v>
      </c>
      <c r="K9957" s="199" t="e">
        <f ca="1"/>
        <v>#NAME?</v>
      </c>
      <c r="T9957" s="199">
        <v>0</v>
      </c>
      <c r="U9957" s="199">
        <v>0</v>
      </c>
    </row>
    <row r="9958" spans="9:21" x14ac:dyDescent="0.3">
      <c r="I9958" s="199">
        <v>0</v>
      </c>
      <c r="J9958" s="199">
        <v>0</v>
      </c>
      <c r="K9958" s="199" t="e">
        <f ca="1"/>
        <v>#NAME?</v>
      </c>
      <c r="T9958" s="199">
        <v>0</v>
      </c>
      <c r="U9958" s="199">
        <v>0</v>
      </c>
    </row>
    <row r="9959" spans="9:21" x14ac:dyDescent="0.3">
      <c r="I9959" s="199">
        <v>0</v>
      </c>
      <c r="J9959" s="199">
        <v>0</v>
      </c>
      <c r="K9959" s="199" t="e">
        <f ca="1"/>
        <v>#NAME?</v>
      </c>
      <c r="T9959" s="199">
        <v>0</v>
      </c>
      <c r="U9959" s="199">
        <v>0</v>
      </c>
    </row>
    <row r="9960" spans="9:21" x14ac:dyDescent="0.3">
      <c r="I9960" s="199">
        <v>0</v>
      </c>
      <c r="J9960" s="199">
        <v>0</v>
      </c>
      <c r="K9960" s="199" t="e">
        <f ca="1"/>
        <v>#NAME?</v>
      </c>
      <c r="T9960" s="199">
        <v>0</v>
      </c>
      <c r="U9960" s="199">
        <v>594266.16219761886</v>
      </c>
    </row>
    <row r="9961" spans="9:21" x14ac:dyDescent="0.3">
      <c r="I9961" s="199">
        <v>0</v>
      </c>
      <c r="J9961" s="199">
        <v>0</v>
      </c>
      <c r="K9961" s="199" t="e">
        <f ca="1"/>
        <v>#NAME?</v>
      </c>
      <c r="T9961" s="199">
        <v>0</v>
      </c>
      <c r="U9961" s="199">
        <v>0</v>
      </c>
    </row>
    <row r="9962" spans="9:21" x14ac:dyDescent="0.3">
      <c r="I9962" s="199">
        <v>0</v>
      </c>
      <c r="J9962" s="199">
        <v>0</v>
      </c>
      <c r="K9962" s="199" t="e">
        <f ca="1"/>
        <v>#NAME?</v>
      </c>
      <c r="T9962" s="199">
        <v>0</v>
      </c>
      <c r="U9962" s="199">
        <v>0</v>
      </c>
    </row>
    <row r="9963" spans="9:21" x14ac:dyDescent="0.3">
      <c r="I9963" s="199">
        <v>0</v>
      </c>
      <c r="J9963" s="199">
        <v>0</v>
      </c>
      <c r="K9963" s="199" t="e">
        <f ca="1"/>
        <v>#NAME?</v>
      </c>
      <c r="T9963" s="199">
        <v>0</v>
      </c>
      <c r="U9963" s="199">
        <v>0</v>
      </c>
    </row>
    <row r="9964" spans="9:21" x14ac:dyDescent="0.3">
      <c r="I9964" s="199">
        <v>0</v>
      </c>
      <c r="J9964" s="199">
        <v>0</v>
      </c>
      <c r="K9964" s="199" t="e">
        <f ca="1"/>
        <v>#NAME?</v>
      </c>
      <c r="T9964" s="199">
        <v>0</v>
      </c>
      <c r="U9964" s="199">
        <v>0</v>
      </c>
    </row>
    <row r="9965" spans="9:21" x14ac:dyDescent="0.3">
      <c r="I9965" s="199">
        <v>0</v>
      </c>
      <c r="J9965" s="199">
        <v>0</v>
      </c>
      <c r="K9965" s="199" t="e">
        <f ca="1"/>
        <v>#NAME?</v>
      </c>
      <c r="T9965" s="199">
        <v>0</v>
      </c>
      <c r="U9965" s="199">
        <v>0</v>
      </c>
    </row>
    <row r="9966" spans="9:21" x14ac:dyDescent="0.3">
      <c r="I9966" s="199">
        <v>0</v>
      </c>
      <c r="J9966" s="199">
        <v>0</v>
      </c>
      <c r="K9966" s="199" t="e">
        <f ca="1"/>
        <v>#NAME?</v>
      </c>
      <c r="T9966" s="199">
        <v>0</v>
      </c>
      <c r="U9966" s="199">
        <v>0</v>
      </c>
    </row>
    <row r="9967" spans="9:21" x14ac:dyDescent="0.3">
      <c r="I9967" s="199">
        <v>0</v>
      </c>
      <c r="J9967" s="199">
        <v>0</v>
      </c>
      <c r="K9967" s="199" t="e">
        <f ca="1"/>
        <v>#NAME?</v>
      </c>
      <c r="T9967" s="199">
        <v>0</v>
      </c>
      <c r="U9967" s="199">
        <v>0</v>
      </c>
    </row>
    <row r="9968" spans="9:21" x14ac:dyDescent="0.3">
      <c r="I9968" s="199">
        <v>0</v>
      </c>
      <c r="J9968" s="199">
        <v>0</v>
      </c>
      <c r="K9968" s="199" t="e">
        <f ca="1"/>
        <v>#NAME?</v>
      </c>
      <c r="T9968" s="199">
        <v>0</v>
      </c>
      <c r="U9968" s="199">
        <v>0</v>
      </c>
    </row>
    <row r="9969" spans="9:21" x14ac:dyDescent="0.3">
      <c r="I9969" s="199">
        <v>0</v>
      </c>
      <c r="J9969" s="199">
        <v>0</v>
      </c>
      <c r="K9969" s="199" t="e">
        <f ca="1"/>
        <v>#NAME?</v>
      </c>
      <c r="T9969" s="199">
        <v>0</v>
      </c>
      <c r="U9969" s="199">
        <v>0</v>
      </c>
    </row>
    <row r="9970" spans="9:21" x14ac:dyDescent="0.3">
      <c r="I9970" s="199">
        <v>0</v>
      </c>
      <c r="J9970" s="199">
        <v>0</v>
      </c>
      <c r="K9970" s="199" t="e">
        <f ca="1"/>
        <v>#NAME?</v>
      </c>
      <c r="T9970" s="199">
        <v>0</v>
      </c>
      <c r="U9970" s="199">
        <v>0</v>
      </c>
    </row>
    <row r="9971" spans="9:21" x14ac:dyDescent="0.3">
      <c r="I9971" s="199">
        <v>0</v>
      </c>
      <c r="J9971" s="199">
        <v>0</v>
      </c>
      <c r="K9971" s="199" t="e">
        <f ca="1"/>
        <v>#NAME?</v>
      </c>
      <c r="T9971" s="199">
        <v>0</v>
      </c>
      <c r="U9971" s="199">
        <v>0</v>
      </c>
    </row>
    <row r="9972" spans="9:21" x14ac:dyDescent="0.3">
      <c r="I9972" s="199">
        <v>0</v>
      </c>
      <c r="J9972" s="199">
        <v>0</v>
      </c>
      <c r="K9972" s="199" t="e">
        <f ca="1"/>
        <v>#NAME?</v>
      </c>
      <c r="T9972" s="199">
        <v>0</v>
      </c>
      <c r="U9972" s="199">
        <v>0</v>
      </c>
    </row>
    <row r="9973" spans="9:21" x14ac:dyDescent="0.3">
      <c r="I9973" s="199">
        <v>0</v>
      </c>
      <c r="J9973" s="199">
        <v>0</v>
      </c>
      <c r="K9973" s="199" t="e">
        <f ca="1"/>
        <v>#NAME?</v>
      </c>
      <c r="T9973" s="199">
        <v>0</v>
      </c>
      <c r="U9973" s="199">
        <v>0</v>
      </c>
    </row>
    <row r="9974" spans="9:21" x14ac:dyDescent="0.3">
      <c r="I9974" s="199">
        <v>0</v>
      </c>
      <c r="J9974" s="199">
        <v>0</v>
      </c>
      <c r="K9974" s="199" t="e">
        <f ca="1"/>
        <v>#NAME?</v>
      </c>
      <c r="T9974" s="199">
        <v>0</v>
      </c>
      <c r="U9974" s="199">
        <v>0</v>
      </c>
    </row>
    <row r="9975" spans="9:21" x14ac:dyDescent="0.3">
      <c r="I9975" s="199">
        <v>0</v>
      </c>
      <c r="J9975" s="199">
        <v>0</v>
      </c>
      <c r="K9975" s="199" t="e">
        <f ca="1"/>
        <v>#NAME?</v>
      </c>
      <c r="T9975" s="199">
        <v>0</v>
      </c>
      <c r="U9975" s="199">
        <v>0</v>
      </c>
    </row>
    <row r="9976" spans="9:21" x14ac:dyDescent="0.3">
      <c r="I9976" s="199">
        <v>0</v>
      </c>
      <c r="J9976" s="199">
        <v>0</v>
      </c>
      <c r="K9976" s="199" t="e">
        <f ca="1"/>
        <v>#NAME?</v>
      </c>
      <c r="T9976" s="199">
        <v>0</v>
      </c>
      <c r="U9976" s="199">
        <v>0</v>
      </c>
    </row>
    <row r="9977" spans="9:21" x14ac:dyDescent="0.3">
      <c r="I9977" s="199">
        <v>0</v>
      </c>
      <c r="J9977" s="199">
        <v>0</v>
      </c>
      <c r="K9977" s="199" t="e">
        <f ca="1"/>
        <v>#NAME?</v>
      </c>
      <c r="T9977" s="199">
        <v>0</v>
      </c>
      <c r="U9977" s="199">
        <v>0</v>
      </c>
    </row>
    <row r="9978" spans="9:21" x14ac:dyDescent="0.3">
      <c r="I9978" s="199">
        <v>0</v>
      </c>
      <c r="J9978" s="199">
        <v>0</v>
      </c>
      <c r="K9978" s="199" t="e">
        <f ca="1"/>
        <v>#NAME?</v>
      </c>
      <c r="T9978" s="199">
        <v>0</v>
      </c>
      <c r="U9978" s="199">
        <v>0</v>
      </c>
    </row>
    <row r="9979" spans="9:21" x14ac:dyDescent="0.3">
      <c r="I9979" s="199">
        <v>0</v>
      </c>
      <c r="J9979" s="199">
        <v>0</v>
      </c>
      <c r="K9979" s="199" t="e">
        <f ca="1"/>
        <v>#NAME?</v>
      </c>
      <c r="T9979" s="199">
        <v>0</v>
      </c>
      <c r="U9979" s="199">
        <v>0</v>
      </c>
    </row>
    <row r="9980" spans="9:21" x14ac:dyDescent="0.3">
      <c r="I9980" s="199">
        <v>0</v>
      </c>
      <c r="J9980" s="199">
        <v>0</v>
      </c>
      <c r="K9980" s="199" t="e">
        <f ca="1"/>
        <v>#NAME?</v>
      </c>
      <c r="T9980" s="199">
        <v>0</v>
      </c>
      <c r="U9980" s="199">
        <v>0</v>
      </c>
    </row>
    <row r="9981" spans="9:21" x14ac:dyDescent="0.3">
      <c r="I9981" s="199">
        <v>0</v>
      </c>
      <c r="J9981" s="199">
        <v>0</v>
      </c>
      <c r="K9981" s="199" t="e">
        <f ca="1"/>
        <v>#NAME?</v>
      </c>
      <c r="T9981" s="199">
        <v>0</v>
      </c>
      <c r="U9981" s="199">
        <v>0</v>
      </c>
    </row>
    <row r="9982" spans="9:21" x14ac:dyDescent="0.3">
      <c r="I9982" s="199">
        <v>0</v>
      </c>
      <c r="J9982" s="199">
        <v>0</v>
      </c>
      <c r="K9982" s="199" t="e">
        <f ca="1"/>
        <v>#NAME?</v>
      </c>
      <c r="T9982" s="199">
        <v>0</v>
      </c>
      <c r="U9982" s="199">
        <v>0</v>
      </c>
    </row>
    <row r="9983" spans="9:21" x14ac:dyDescent="0.3">
      <c r="I9983" s="199">
        <v>0</v>
      </c>
      <c r="J9983" s="199">
        <v>0</v>
      </c>
      <c r="K9983" s="199" t="e">
        <f ca="1"/>
        <v>#NAME?</v>
      </c>
      <c r="T9983" s="199">
        <v>0</v>
      </c>
      <c r="U9983" s="199">
        <v>0</v>
      </c>
    </row>
    <row r="9984" spans="9:21" x14ac:dyDescent="0.3">
      <c r="I9984" s="199">
        <v>0</v>
      </c>
      <c r="J9984" s="199">
        <v>0</v>
      </c>
      <c r="K9984" s="199" t="e">
        <f ca="1"/>
        <v>#NAME?</v>
      </c>
      <c r="T9984" s="199">
        <v>0</v>
      </c>
      <c r="U9984" s="199">
        <v>0</v>
      </c>
    </row>
    <row r="9985" spans="9:21" x14ac:dyDescent="0.3">
      <c r="I9985" s="199">
        <v>0</v>
      </c>
      <c r="J9985" s="199">
        <v>0</v>
      </c>
      <c r="K9985" s="199" t="e">
        <f ca="1"/>
        <v>#NAME?</v>
      </c>
      <c r="T9985" s="199">
        <v>0</v>
      </c>
      <c r="U9985" s="199">
        <v>0</v>
      </c>
    </row>
    <row r="9986" spans="9:21" x14ac:dyDescent="0.3">
      <c r="I9986" s="199">
        <v>0</v>
      </c>
      <c r="J9986" s="199">
        <v>0</v>
      </c>
      <c r="K9986" s="199" t="e">
        <f ca="1"/>
        <v>#NAME?</v>
      </c>
      <c r="T9986" s="199">
        <v>0</v>
      </c>
      <c r="U9986" s="199">
        <v>0</v>
      </c>
    </row>
    <row r="9987" spans="9:21" x14ac:dyDescent="0.3">
      <c r="I9987" s="199">
        <v>0</v>
      </c>
      <c r="J9987" s="199">
        <v>0</v>
      </c>
      <c r="K9987" s="199" t="e">
        <f ca="1"/>
        <v>#NAME?</v>
      </c>
      <c r="T9987" s="199">
        <v>0</v>
      </c>
      <c r="U9987" s="199">
        <v>0</v>
      </c>
    </row>
    <row r="9988" spans="9:21" x14ac:dyDescent="0.3">
      <c r="I9988" s="199">
        <v>0</v>
      </c>
      <c r="J9988" s="199">
        <v>0</v>
      </c>
      <c r="K9988" s="199" t="e">
        <f ca="1"/>
        <v>#NAME?</v>
      </c>
      <c r="T9988" s="199">
        <v>0</v>
      </c>
      <c r="U9988" s="199">
        <v>0</v>
      </c>
    </row>
    <row r="9989" spans="9:21" x14ac:dyDescent="0.3">
      <c r="I9989" s="199">
        <v>0</v>
      </c>
      <c r="J9989" s="199">
        <v>0</v>
      </c>
      <c r="K9989" s="199" t="e">
        <f ca="1"/>
        <v>#NAME?</v>
      </c>
      <c r="T9989" s="199">
        <v>0</v>
      </c>
      <c r="U9989" s="199">
        <v>0</v>
      </c>
    </row>
    <row r="9990" spans="9:21" x14ac:dyDescent="0.3">
      <c r="I9990" s="199">
        <v>0</v>
      </c>
      <c r="J9990" s="199">
        <v>0</v>
      </c>
      <c r="K9990" s="199" t="e">
        <f ca="1"/>
        <v>#NAME?</v>
      </c>
      <c r="T9990" s="199">
        <v>0</v>
      </c>
      <c r="U9990" s="199">
        <v>0</v>
      </c>
    </row>
    <row r="9991" spans="9:21" x14ac:dyDescent="0.3">
      <c r="I9991" s="199">
        <v>0</v>
      </c>
      <c r="J9991" s="199">
        <v>0</v>
      </c>
      <c r="K9991" s="199" t="e">
        <f ca="1"/>
        <v>#NAME?</v>
      </c>
      <c r="T9991" s="199">
        <v>0</v>
      </c>
      <c r="U9991" s="199">
        <v>0</v>
      </c>
    </row>
    <row r="9992" spans="9:21" x14ac:dyDescent="0.3">
      <c r="I9992" s="199">
        <v>0</v>
      </c>
      <c r="J9992" s="199">
        <v>0</v>
      </c>
      <c r="K9992" s="199" t="e">
        <f ca="1"/>
        <v>#NAME?</v>
      </c>
      <c r="T9992" s="199">
        <v>0</v>
      </c>
      <c r="U9992" s="199">
        <v>0</v>
      </c>
    </row>
    <row r="9993" spans="9:21" x14ac:dyDescent="0.3">
      <c r="I9993" s="199">
        <v>0</v>
      </c>
      <c r="J9993" s="199">
        <v>0</v>
      </c>
      <c r="K9993" s="199" t="e">
        <f ca="1"/>
        <v>#NAME?</v>
      </c>
      <c r="T9993" s="199">
        <v>0</v>
      </c>
      <c r="U9993" s="199">
        <v>0</v>
      </c>
    </row>
    <row r="9994" spans="9:21" x14ac:dyDescent="0.3">
      <c r="I9994" s="199">
        <v>0</v>
      </c>
      <c r="J9994" s="199">
        <v>0</v>
      </c>
      <c r="K9994" s="199" t="e">
        <f ca="1"/>
        <v>#NAME?</v>
      </c>
      <c r="T9994" s="199">
        <v>0</v>
      </c>
      <c r="U9994" s="199">
        <v>0</v>
      </c>
    </row>
    <row r="9995" spans="9:21" x14ac:dyDescent="0.3">
      <c r="I9995" s="199">
        <v>0</v>
      </c>
      <c r="J9995" s="199">
        <v>0</v>
      </c>
      <c r="K9995" s="199" t="e">
        <f ca="1"/>
        <v>#NAME?</v>
      </c>
      <c r="T9995" s="199">
        <v>0</v>
      </c>
      <c r="U9995" s="199">
        <v>0</v>
      </c>
    </row>
    <row r="9996" spans="9:21" x14ac:dyDescent="0.3">
      <c r="I9996" s="199">
        <v>0</v>
      </c>
      <c r="J9996" s="199">
        <v>0</v>
      </c>
      <c r="K9996" s="199" t="e">
        <f ca="1"/>
        <v>#NAME?</v>
      </c>
      <c r="T9996" s="199">
        <v>0</v>
      </c>
      <c r="U9996" s="199">
        <v>0</v>
      </c>
    </row>
    <row r="9997" spans="9:21" x14ac:dyDescent="0.3">
      <c r="I9997" s="199">
        <v>0</v>
      </c>
      <c r="J9997" s="199">
        <v>0</v>
      </c>
      <c r="K9997" s="199" t="e">
        <f ca="1"/>
        <v>#NAME?</v>
      </c>
      <c r="T9997" s="199">
        <v>0</v>
      </c>
      <c r="U9997" s="199">
        <v>0</v>
      </c>
    </row>
    <row r="9998" spans="9:21" x14ac:dyDescent="0.3">
      <c r="I9998" s="199">
        <v>0</v>
      </c>
      <c r="J9998" s="199">
        <v>0</v>
      </c>
      <c r="K9998" s="199" t="e">
        <f ca="1"/>
        <v>#NAME?</v>
      </c>
      <c r="T9998" s="199">
        <v>0</v>
      </c>
      <c r="U9998" s="199">
        <v>0</v>
      </c>
    </row>
    <row r="9999" spans="9:21" x14ac:dyDescent="0.3">
      <c r="I9999" s="199">
        <v>0</v>
      </c>
      <c r="J9999" s="199">
        <v>0</v>
      </c>
      <c r="K9999" s="199" t="e">
        <f ca="1"/>
        <v>#NAME?</v>
      </c>
      <c r="T9999" s="199">
        <v>0</v>
      </c>
      <c r="U9999" s="199">
        <v>0</v>
      </c>
    </row>
    <row r="10000" spans="9:21" x14ac:dyDescent="0.3">
      <c r="I10000" s="199">
        <v>0</v>
      </c>
      <c r="J10000" s="199">
        <v>0</v>
      </c>
      <c r="K10000" s="199" t="e">
        <f ca="1"/>
        <v>#NAME?</v>
      </c>
      <c r="T10000" s="199">
        <v>0</v>
      </c>
      <c r="U10000" s="199">
        <v>0</v>
      </c>
    </row>
    <row r="10001" spans="9:21" x14ac:dyDescent="0.3">
      <c r="I10001" s="199">
        <v>0</v>
      </c>
      <c r="J10001" s="199">
        <v>0</v>
      </c>
      <c r="K10001" s="199" t="e">
        <f ca="1"/>
        <v>#NAME?</v>
      </c>
      <c r="T10001" s="199">
        <v>0</v>
      </c>
      <c r="U10001" s="199">
        <v>0</v>
      </c>
    </row>
    <row r="10002" spans="9:21" x14ac:dyDescent="0.3">
      <c r="I10002" s="199">
        <v>0</v>
      </c>
      <c r="J10002" s="199">
        <v>0</v>
      </c>
      <c r="K10002" s="199" t="e">
        <f ca="1"/>
        <v>#NAME?</v>
      </c>
      <c r="T10002" s="199">
        <v>0</v>
      </c>
      <c r="U10002" s="199">
        <v>0</v>
      </c>
    </row>
    <row r="10003" spans="9:21" x14ac:dyDescent="0.3">
      <c r="I10003" s="199">
        <v>0</v>
      </c>
      <c r="J10003" s="199">
        <v>0</v>
      </c>
      <c r="K10003" s="199" t="e">
        <f ca="1"/>
        <v>#NAME?</v>
      </c>
      <c r="T10003" s="199">
        <v>0</v>
      </c>
      <c r="U10003" s="199">
        <v>0</v>
      </c>
    </row>
    <row r="10004" spans="9:21" x14ac:dyDescent="0.3">
      <c r="I10004" s="199">
        <v>0</v>
      </c>
      <c r="J10004" s="199">
        <v>0</v>
      </c>
      <c r="K10004" s="199" t="e">
        <f ca="1"/>
        <v>#NAME?</v>
      </c>
      <c r="T10004" s="199">
        <v>0</v>
      </c>
      <c r="U10004" s="199">
        <v>0</v>
      </c>
    </row>
    <row r="10005" spans="9:21" x14ac:dyDescent="0.3">
      <c r="I10005" s="199">
        <v>0</v>
      </c>
      <c r="J10005" s="199">
        <v>0</v>
      </c>
      <c r="K10005" s="199" t="e">
        <f ca="1"/>
        <v>#NAME?</v>
      </c>
      <c r="T10005" s="199">
        <v>0</v>
      </c>
      <c r="U10005" s="199">
        <v>0</v>
      </c>
    </row>
    <row r="10006" spans="9:21" x14ac:dyDescent="0.3">
      <c r="I10006" s="199">
        <v>0</v>
      </c>
      <c r="J10006" s="199">
        <v>0</v>
      </c>
      <c r="K10006" s="199" t="e">
        <f ca="1"/>
        <v>#NAME?</v>
      </c>
      <c r="T10006" s="199">
        <v>0</v>
      </c>
      <c r="U10006" s="199">
        <v>0</v>
      </c>
    </row>
    <row r="10007" spans="9:21" x14ac:dyDescent="0.3">
      <c r="I10007" s="199">
        <v>0</v>
      </c>
      <c r="J10007" s="199">
        <v>0</v>
      </c>
      <c r="K10007" s="199" t="e">
        <f ca="1"/>
        <v>#NAME?</v>
      </c>
      <c r="T10007" s="199">
        <v>0</v>
      </c>
      <c r="U10007" s="199">
        <v>0</v>
      </c>
    </row>
    <row r="10008" spans="9:21" x14ac:dyDescent="0.3">
      <c r="I10008" s="199">
        <v>0</v>
      </c>
      <c r="J10008" s="199">
        <v>0</v>
      </c>
      <c r="K10008" s="199" t="e">
        <f ca="1"/>
        <v>#NAME?</v>
      </c>
      <c r="T10008" s="199">
        <v>0</v>
      </c>
      <c r="U10008" s="199">
        <v>0</v>
      </c>
    </row>
    <row r="10009" spans="9:21" x14ac:dyDescent="0.3">
      <c r="I10009" s="199">
        <v>0</v>
      </c>
      <c r="J10009" s="199">
        <v>0</v>
      </c>
      <c r="K10009" s="199" t="e">
        <f ca="1"/>
        <v>#NAME?</v>
      </c>
      <c r="T10009" s="199">
        <v>0</v>
      </c>
      <c r="U10009" s="199">
        <v>0</v>
      </c>
    </row>
    <row r="10010" spans="9:21" x14ac:dyDescent="0.3">
      <c r="I10010" s="199">
        <v>0</v>
      </c>
      <c r="J10010" s="199">
        <v>0</v>
      </c>
      <c r="K10010" s="199" t="e">
        <f ca="1"/>
        <v>#NAME?</v>
      </c>
      <c r="T10010" s="199">
        <v>0</v>
      </c>
      <c r="U10010" s="199">
        <v>0</v>
      </c>
    </row>
    <row r="10011" spans="9:21" x14ac:dyDescent="0.3">
      <c r="I10011" s="199">
        <v>0</v>
      </c>
      <c r="J10011" s="199">
        <v>0</v>
      </c>
      <c r="K10011" s="199" t="e">
        <f ca="1"/>
        <v>#NAME?</v>
      </c>
      <c r="T10011" s="199">
        <v>0</v>
      </c>
      <c r="U10011" s="199">
        <v>0</v>
      </c>
    </row>
    <row r="10012" spans="9:21" x14ac:dyDescent="0.3">
      <c r="I10012" s="199">
        <v>0</v>
      </c>
      <c r="J10012" s="199">
        <v>0</v>
      </c>
      <c r="K10012" s="199" t="e">
        <f ca="1"/>
        <v>#NAME?</v>
      </c>
      <c r="T10012" s="199">
        <v>0</v>
      </c>
      <c r="U10012" s="199">
        <v>0</v>
      </c>
    </row>
    <row r="10013" spans="9:21" x14ac:dyDescent="0.3">
      <c r="I10013" s="199">
        <v>0</v>
      </c>
      <c r="J10013" s="199">
        <v>0</v>
      </c>
      <c r="K10013" s="199" t="e">
        <f ca="1"/>
        <v>#NAME?</v>
      </c>
      <c r="T10013" s="199">
        <v>0</v>
      </c>
      <c r="U10013" s="199">
        <v>0</v>
      </c>
    </row>
    <row r="10014" spans="9:21" x14ac:dyDescent="0.3">
      <c r="I10014" s="199">
        <v>0</v>
      </c>
      <c r="J10014" s="199">
        <v>0</v>
      </c>
      <c r="K10014" s="199" t="e">
        <f ca="1"/>
        <v>#NAME?</v>
      </c>
      <c r="T10014" s="199">
        <v>0</v>
      </c>
      <c r="U10014" s="199">
        <v>0</v>
      </c>
    </row>
    <row r="10015" spans="9:21" x14ac:dyDescent="0.3">
      <c r="I10015" s="199">
        <v>0</v>
      </c>
      <c r="J10015" s="199">
        <v>0</v>
      </c>
      <c r="K10015" s="199" t="e">
        <f ca="1"/>
        <v>#NAME?</v>
      </c>
      <c r="T10015" s="199">
        <v>0</v>
      </c>
      <c r="U10015" s="199">
        <v>0</v>
      </c>
    </row>
    <row r="10016" spans="9:21" x14ac:dyDescent="0.3">
      <c r="I10016" s="199">
        <v>0</v>
      </c>
      <c r="J10016" s="199">
        <v>0</v>
      </c>
      <c r="K10016" s="199" t="e">
        <f ca="1"/>
        <v>#NAME?</v>
      </c>
      <c r="T10016" s="199">
        <v>0</v>
      </c>
      <c r="U10016" s="199">
        <v>0</v>
      </c>
    </row>
    <row r="10017" spans="9:21" x14ac:dyDescent="0.3">
      <c r="I10017" s="199">
        <v>0</v>
      </c>
      <c r="J10017" s="199">
        <v>0</v>
      </c>
      <c r="K10017" s="199" t="e">
        <f ca="1"/>
        <v>#NAME?</v>
      </c>
      <c r="T10017" s="199">
        <v>0</v>
      </c>
      <c r="U10017" s="199">
        <v>0</v>
      </c>
    </row>
    <row r="10018" spans="9:21" x14ac:dyDescent="0.3">
      <c r="I10018" s="199">
        <v>0</v>
      </c>
      <c r="J10018" s="199">
        <v>0</v>
      </c>
      <c r="K10018" s="199" t="e">
        <f ca="1"/>
        <v>#NAME?</v>
      </c>
      <c r="T10018" s="199">
        <v>0</v>
      </c>
      <c r="U10018" s="199">
        <v>0</v>
      </c>
    </row>
    <row r="10019" spans="9:21" x14ac:dyDescent="0.3">
      <c r="I10019" s="199">
        <v>0</v>
      </c>
      <c r="J10019" s="199">
        <v>0</v>
      </c>
      <c r="K10019" s="199" t="e">
        <f ca="1"/>
        <v>#NAME?</v>
      </c>
      <c r="T10019" s="199">
        <v>0</v>
      </c>
      <c r="U10019" s="199">
        <v>0</v>
      </c>
    </row>
    <row r="10020" spans="9:21" x14ac:dyDescent="0.3">
      <c r="I10020" s="199">
        <v>0</v>
      </c>
      <c r="J10020" s="199">
        <v>0</v>
      </c>
      <c r="K10020" s="199" t="e">
        <f ca="1"/>
        <v>#NAME?</v>
      </c>
      <c r="T10020" s="199">
        <v>0</v>
      </c>
      <c r="U10020" s="199">
        <v>0</v>
      </c>
    </row>
    <row r="10021" spans="9:21" x14ac:dyDescent="0.3">
      <c r="I10021" s="199">
        <v>0</v>
      </c>
      <c r="J10021" s="199">
        <v>0</v>
      </c>
      <c r="K10021" s="199" t="e">
        <f ca="1"/>
        <v>#NAME?</v>
      </c>
      <c r="T10021" s="199">
        <v>0</v>
      </c>
      <c r="U10021" s="199">
        <v>0</v>
      </c>
    </row>
    <row r="10022" spans="9:21" x14ac:dyDescent="0.3">
      <c r="I10022" s="199">
        <v>0</v>
      </c>
      <c r="J10022" s="199">
        <v>0</v>
      </c>
      <c r="K10022" s="199" t="e">
        <f ca="1"/>
        <v>#NAME?</v>
      </c>
      <c r="T10022" s="199">
        <v>0</v>
      </c>
      <c r="U10022" s="199">
        <v>0</v>
      </c>
    </row>
    <row r="10023" spans="9:21" x14ac:dyDescent="0.3">
      <c r="I10023" s="199">
        <v>0</v>
      </c>
      <c r="J10023" s="199">
        <v>0</v>
      </c>
      <c r="K10023" s="199" t="e">
        <f ca="1"/>
        <v>#NAME?</v>
      </c>
      <c r="T10023" s="199">
        <v>0</v>
      </c>
      <c r="U10023" s="199">
        <v>0</v>
      </c>
    </row>
    <row r="10024" spans="9:21" x14ac:dyDescent="0.3">
      <c r="I10024" s="199">
        <v>0</v>
      </c>
      <c r="J10024" s="199">
        <v>0</v>
      </c>
      <c r="K10024" s="199" t="e">
        <f ca="1"/>
        <v>#NAME?</v>
      </c>
      <c r="T10024" s="199">
        <v>0</v>
      </c>
      <c r="U10024" s="199">
        <v>0</v>
      </c>
    </row>
    <row r="10025" spans="9:21" x14ac:dyDescent="0.3">
      <c r="I10025" s="199">
        <v>0</v>
      </c>
      <c r="J10025" s="199">
        <v>0</v>
      </c>
      <c r="K10025" s="199" t="e">
        <f ca="1"/>
        <v>#NAME?</v>
      </c>
      <c r="T10025" s="199">
        <v>0</v>
      </c>
      <c r="U10025" s="199">
        <v>0</v>
      </c>
    </row>
    <row r="10026" spans="9:21" x14ac:dyDescent="0.3">
      <c r="I10026" s="199">
        <v>0</v>
      </c>
      <c r="J10026" s="199">
        <v>0</v>
      </c>
      <c r="K10026" s="199" t="e">
        <f ca="1"/>
        <v>#NAME?</v>
      </c>
      <c r="T10026" s="199">
        <v>0</v>
      </c>
      <c r="U10026" s="199">
        <v>0</v>
      </c>
    </row>
    <row r="10027" spans="9:21" x14ac:dyDescent="0.3">
      <c r="I10027" s="199">
        <v>0</v>
      </c>
      <c r="J10027" s="199">
        <v>0</v>
      </c>
      <c r="K10027" s="199" t="e">
        <f ca="1"/>
        <v>#NAME?</v>
      </c>
      <c r="T10027" s="199">
        <v>0</v>
      </c>
      <c r="U10027" s="199">
        <v>0</v>
      </c>
    </row>
    <row r="10028" spans="9:21" x14ac:dyDescent="0.3">
      <c r="I10028" s="199">
        <v>0</v>
      </c>
      <c r="J10028" s="199">
        <v>0</v>
      </c>
      <c r="K10028" s="199" t="e">
        <f ca="1"/>
        <v>#NAME?</v>
      </c>
      <c r="T10028" s="199">
        <v>0</v>
      </c>
      <c r="U10028" s="199">
        <v>0</v>
      </c>
    </row>
    <row r="10029" spans="9:21" x14ac:dyDescent="0.3">
      <c r="I10029" s="199">
        <v>0</v>
      </c>
      <c r="J10029" s="199">
        <v>0</v>
      </c>
      <c r="K10029" s="199" t="e">
        <f ca="1"/>
        <v>#NAME?</v>
      </c>
      <c r="T10029" s="199">
        <v>0</v>
      </c>
      <c r="U10029" s="199">
        <v>0</v>
      </c>
    </row>
    <row r="10030" spans="9:21" x14ac:dyDescent="0.3">
      <c r="I10030" s="199">
        <v>0</v>
      </c>
      <c r="J10030" s="199">
        <v>0</v>
      </c>
      <c r="K10030" s="199" t="e">
        <f ca="1"/>
        <v>#NAME?</v>
      </c>
      <c r="T10030" s="199">
        <v>0</v>
      </c>
      <c r="U10030" s="199">
        <v>0</v>
      </c>
    </row>
    <row r="10031" spans="9:21" x14ac:dyDescent="0.3">
      <c r="I10031" s="199">
        <v>0</v>
      </c>
      <c r="J10031" s="199">
        <v>0</v>
      </c>
      <c r="K10031" s="199" t="e">
        <f ca="1"/>
        <v>#NAME?</v>
      </c>
      <c r="T10031" s="199">
        <v>0</v>
      </c>
      <c r="U10031" s="199">
        <v>0</v>
      </c>
    </row>
    <row r="10032" spans="9:21" x14ac:dyDescent="0.3">
      <c r="I10032" s="199">
        <v>0</v>
      </c>
      <c r="J10032" s="199">
        <v>0</v>
      </c>
      <c r="K10032" s="199" t="e">
        <f ca="1"/>
        <v>#NAME?</v>
      </c>
      <c r="T10032" s="199">
        <v>0</v>
      </c>
      <c r="U10032" s="199">
        <v>0</v>
      </c>
    </row>
    <row r="10033" spans="9:21" x14ac:dyDescent="0.3">
      <c r="I10033" s="199">
        <v>0</v>
      </c>
      <c r="J10033" s="199">
        <v>0</v>
      </c>
      <c r="K10033" s="199" t="e">
        <f ca="1"/>
        <v>#NAME?</v>
      </c>
      <c r="T10033" s="199">
        <v>0</v>
      </c>
      <c r="U10033" s="199">
        <v>0</v>
      </c>
    </row>
    <row r="10034" spans="9:21" x14ac:dyDescent="0.3">
      <c r="I10034" s="199">
        <v>0</v>
      </c>
      <c r="J10034" s="199">
        <v>0</v>
      </c>
      <c r="K10034" s="199" t="e">
        <f ca="1"/>
        <v>#NAME?</v>
      </c>
      <c r="T10034" s="199">
        <v>0</v>
      </c>
      <c r="U10034" s="199">
        <v>0</v>
      </c>
    </row>
    <row r="10035" spans="9:21" x14ac:dyDescent="0.3">
      <c r="I10035" s="199">
        <v>0</v>
      </c>
      <c r="J10035" s="199">
        <v>0</v>
      </c>
      <c r="K10035" s="199" t="e">
        <f ca="1"/>
        <v>#NAME?</v>
      </c>
      <c r="T10035" s="199">
        <v>0</v>
      </c>
      <c r="U10035" s="199">
        <v>0</v>
      </c>
    </row>
    <row r="10036" spans="9:21" x14ac:dyDescent="0.3">
      <c r="I10036" s="199">
        <v>0</v>
      </c>
      <c r="J10036" s="199">
        <v>0</v>
      </c>
      <c r="K10036" s="199" t="e">
        <f ca="1"/>
        <v>#NAME?</v>
      </c>
      <c r="T10036" s="199">
        <v>0</v>
      </c>
      <c r="U10036" s="199">
        <v>0</v>
      </c>
    </row>
    <row r="10037" spans="9:21" x14ac:dyDescent="0.3">
      <c r="I10037" s="199">
        <v>0</v>
      </c>
      <c r="J10037" s="199">
        <v>0</v>
      </c>
      <c r="K10037" s="199" t="e">
        <f ca="1"/>
        <v>#NAME?</v>
      </c>
      <c r="T10037" s="199">
        <v>0</v>
      </c>
      <c r="U10037" s="199">
        <v>0</v>
      </c>
    </row>
    <row r="10038" spans="9:21" x14ac:dyDescent="0.3">
      <c r="I10038" s="199">
        <v>0</v>
      </c>
      <c r="J10038" s="199">
        <v>0</v>
      </c>
      <c r="K10038" s="199" t="e">
        <f ca="1"/>
        <v>#NAME?</v>
      </c>
      <c r="T10038" s="199">
        <v>0</v>
      </c>
      <c r="U10038" s="199">
        <v>0</v>
      </c>
    </row>
    <row r="10039" spans="9:21" x14ac:dyDescent="0.3">
      <c r="I10039" s="199">
        <v>0</v>
      </c>
      <c r="J10039" s="199">
        <v>0</v>
      </c>
      <c r="K10039" s="199" t="e">
        <f ca="1"/>
        <v>#NAME?</v>
      </c>
      <c r="T10039" s="199">
        <v>0</v>
      </c>
      <c r="U10039" s="199">
        <v>0</v>
      </c>
    </row>
    <row r="10040" spans="9:21" x14ac:dyDescent="0.3">
      <c r="I10040" s="199">
        <v>0</v>
      </c>
      <c r="J10040" s="199">
        <v>0</v>
      </c>
      <c r="K10040" s="199" t="e">
        <f ca="1"/>
        <v>#NAME?</v>
      </c>
      <c r="T10040" s="199">
        <v>0</v>
      </c>
      <c r="U10040" s="199">
        <v>0</v>
      </c>
    </row>
    <row r="10041" spans="9:21" x14ac:dyDescent="0.3">
      <c r="I10041" s="199">
        <v>0</v>
      </c>
      <c r="J10041" s="199">
        <v>0</v>
      </c>
      <c r="K10041" s="199" t="e">
        <f ca="1"/>
        <v>#NAME?</v>
      </c>
      <c r="T10041" s="199">
        <v>0</v>
      </c>
      <c r="U10041" s="199">
        <v>0</v>
      </c>
    </row>
  </sheetData>
  <phoneticPr fontId="23"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1"/>
  <sheetViews>
    <sheetView workbookViewId="0">
      <selection activeCell="E41" sqref="E41"/>
    </sheetView>
  </sheetViews>
  <sheetFormatPr defaultRowHeight="14.4" x14ac:dyDescent="0.3"/>
  <cols>
    <col min="3" max="12" width="9.77734375" bestFit="1" customWidth="1"/>
  </cols>
  <sheetData>
    <row r="1" spans="1:12" x14ac:dyDescent="0.3">
      <c r="C1" t="s">
        <v>211</v>
      </c>
      <c r="D1" t="s">
        <v>212</v>
      </c>
      <c r="E1" t="s">
        <v>213</v>
      </c>
      <c r="F1" t="s">
        <v>214</v>
      </c>
      <c r="G1" t="s">
        <v>215</v>
      </c>
      <c r="H1" t="s">
        <v>216</v>
      </c>
      <c r="I1" t="s">
        <v>217</v>
      </c>
      <c r="J1" t="s">
        <v>218</v>
      </c>
      <c r="K1" t="s">
        <v>219</v>
      </c>
      <c r="L1" t="s">
        <v>220</v>
      </c>
    </row>
    <row r="2" spans="1:12" x14ac:dyDescent="0.3">
      <c r="A2">
        <v>1</v>
      </c>
      <c r="B2">
        <v>5.0000000000000002E-5</v>
      </c>
      <c r="C2">
        <v>0.59784999999999999</v>
      </c>
      <c r="D2">
        <v>0.93135000000000001</v>
      </c>
      <c r="E2">
        <v>0.45595000000000002</v>
      </c>
      <c r="F2">
        <v>8.8349999999999998E-2</v>
      </c>
      <c r="G2">
        <v>0.52464999999999995</v>
      </c>
      <c r="H2">
        <v>0.32014999999999999</v>
      </c>
      <c r="I2">
        <v>0.83914999999999995</v>
      </c>
      <c r="J2">
        <v>3.8649999999999997E-2</v>
      </c>
      <c r="K2">
        <v>0.87085000000000001</v>
      </c>
      <c r="L2">
        <v>0.50105</v>
      </c>
    </row>
    <row r="3" spans="1:12" x14ac:dyDescent="0.3">
      <c r="A3">
        <v>2</v>
      </c>
      <c r="B3">
        <v>1.4999999999999999E-4</v>
      </c>
      <c r="C3">
        <v>0.39905000000000002</v>
      </c>
      <c r="D3">
        <v>0.23815</v>
      </c>
      <c r="E3">
        <v>0.72955000000000003</v>
      </c>
      <c r="F3">
        <v>0.67825000000000002</v>
      </c>
      <c r="G3">
        <v>0.12784999999999999</v>
      </c>
      <c r="H3">
        <v>0.39484999999999998</v>
      </c>
      <c r="I3">
        <v>0.15604999999999999</v>
      </c>
      <c r="J3">
        <v>0.19295000000000001</v>
      </c>
      <c r="K3">
        <v>0.43495</v>
      </c>
      <c r="L3">
        <v>0.41325000000000001</v>
      </c>
    </row>
    <row r="4" spans="1:12" x14ac:dyDescent="0.3">
      <c r="A4">
        <v>3</v>
      </c>
      <c r="B4">
        <v>2.5000000000000001E-4</v>
      </c>
      <c r="C4">
        <v>0.51034999999999997</v>
      </c>
      <c r="D4">
        <v>0.52305000000000001</v>
      </c>
      <c r="E4">
        <v>0.26915</v>
      </c>
      <c r="F4">
        <v>0.79325000000000001</v>
      </c>
      <c r="G4">
        <v>0.48425000000000001</v>
      </c>
      <c r="H4">
        <v>0.22305</v>
      </c>
      <c r="I4">
        <v>4.335E-2</v>
      </c>
      <c r="J4">
        <v>0.94974999999999998</v>
      </c>
      <c r="K4">
        <v>0.88554999999999995</v>
      </c>
      <c r="L4">
        <v>0.94635000000000002</v>
      </c>
    </row>
    <row r="5" spans="1:12" x14ac:dyDescent="0.3">
      <c r="A5">
        <v>4</v>
      </c>
      <c r="B5">
        <v>3.5E-4</v>
      </c>
      <c r="C5">
        <v>0.93835000000000002</v>
      </c>
      <c r="D5">
        <v>0.47665000000000002</v>
      </c>
      <c r="E5">
        <v>0.57245000000000001</v>
      </c>
      <c r="F5">
        <v>0.80095000000000005</v>
      </c>
      <c r="G5">
        <v>0.24984999999999999</v>
      </c>
      <c r="H5">
        <v>0.29285</v>
      </c>
      <c r="I5">
        <v>0.22625000000000001</v>
      </c>
      <c r="J5">
        <v>0.15075</v>
      </c>
      <c r="K5">
        <v>0.78205000000000002</v>
      </c>
      <c r="L5">
        <v>0.90464999999999995</v>
      </c>
    </row>
    <row r="6" spans="1:12" x14ac:dyDescent="0.3">
      <c r="A6">
        <v>5</v>
      </c>
      <c r="B6">
        <v>4.4999999999999999E-4</v>
      </c>
      <c r="C6">
        <v>0.63905000000000001</v>
      </c>
      <c r="D6">
        <v>0.55595000000000006</v>
      </c>
      <c r="E6">
        <v>0.23505000000000001</v>
      </c>
      <c r="F6">
        <v>0.38815</v>
      </c>
      <c r="G6">
        <v>0.13944999999999999</v>
      </c>
      <c r="H6">
        <v>0.37955</v>
      </c>
      <c r="I6">
        <v>0.24295</v>
      </c>
      <c r="J6">
        <v>0.58525000000000005</v>
      </c>
      <c r="K6">
        <v>0.38314999999999999</v>
      </c>
      <c r="L6">
        <v>0.31075000000000003</v>
      </c>
    </row>
    <row r="7" spans="1:12" x14ac:dyDescent="0.3">
      <c r="A7">
        <v>6</v>
      </c>
      <c r="B7">
        <v>5.5000000000000003E-4</v>
      </c>
      <c r="C7">
        <v>0.17385</v>
      </c>
      <c r="D7">
        <v>0.16084999999999999</v>
      </c>
      <c r="E7">
        <v>0.27524999999999999</v>
      </c>
      <c r="F7">
        <v>0.22675000000000001</v>
      </c>
      <c r="G7">
        <v>0.26024999999999998</v>
      </c>
      <c r="H7">
        <v>0.22705</v>
      </c>
      <c r="I7">
        <v>0.38485000000000003</v>
      </c>
      <c r="J7">
        <v>0.12205000000000001</v>
      </c>
      <c r="K7">
        <v>0.75885000000000002</v>
      </c>
      <c r="L7">
        <v>0.15145</v>
      </c>
    </row>
    <row r="8" spans="1:12" x14ac:dyDescent="0.3">
      <c r="A8">
        <v>7</v>
      </c>
      <c r="B8">
        <v>6.4999999999999997E-4</v>
      </c>
      <c r="C8">
        <v>0.48265000000000002</v>
      </c>
      <c r="D8">
        <v>0.77205000000000001</v>
      </c>
      <c r="E8">
        <v>0.81874999999999998</v>
      </c>
      <c r="F8">
        <v>4.335E-2</v>
      </c>
      <c r="G8">
        <v>0.64085000000000003</v>
      </c>
      <c r="H8">
        <v>0.13095000000000001</v>
      </c>
      <c r="I8">
        <v>0.92305000000000004</v>
      </c>
      <c r="J8">
        <v>0.28425</v>
      </c>
      <c r="K8">
        <v>0.44435000000000002</v>
      </c>
      <c r="L8">
        <v>0.48995</v>
      </c>
    </row>
    <row r="9" spans="1:12" x14ac:dyDescent="0.3">
      <c r="A9">
        <v>8</v>
      </c>
      <c r="B9">
        <v>7.5000000000000002E-4</v>
      </c>
      <c r="C9">
        <v>0.84614999999999996</v>
      </c>
      <c r="D9">
        <v>0.80974999999999997</v>
      </c>
      <c r="E9">
        <v>0.66115000000000002</v>
      </c>
      <c r="F9">
        <v>0.41225000000000001</v>
      </c>
      <c r="G9">
        <v>0.61294999999999999</v>
      </c>
      <c r="H9">
        <v>0.81005000000000005</v>
      </c>
      <c r="I9">
        <v>0.13844999999999999</v>
      </c>
      <c r="J9">
        <v>0.72304999999999997</v>
      </c>
      <c r="K9">
        <v>0.78785000000000005</v>
      </c>
      <c r="L9">
        <v>0.55945</v>
      </c>
    </row>
    <row r="10" spans="1:12" x14ac:dyDescent="0.3">
      <c r="A10">
        <v>9</v>
      </c>
      <c r="B10">
        <v>8.4999999999999995E-4</v>
      </c>
      <c r="C10">
        <v>0.47615000000000002</v>
      </c>
      <c r="D10">
        <v>0.97065000000000001</v>
      </c>
      <c r="E10">
        <v>0.76324999999999998</v>
      </c>
      <c r="F10">
        <v>0.73545000000000005</v>
      </c>
      <c r="G10">
        <v>0.49204999999999999</v>
      </c>
      <c r="H10">
        <v>1.0149999999999999E-2</v>
      </c>
      <c r="I10">
        <v>0.94694999999999996</v>
      </c>
      <c r="J10">
        <v>0.38335000000000002</v>
      </c>
      <c r="K10">
        <v>0.41094999999999998</v>
      </c>
      <c r="L10">
        <v>0.29535</v>
      </c>
    </row>
    <row r="11" spans="1:12" x14ac:dyDescent="0.3">
      <c r="A11">
        <v>10</v>
      </c>
      <c r="B11">
        <v>9.5E-4</v>
      </c>
      <c r="C11">
        <v>0.91454999999999997</v>
      </c>
      <c r="D11">
        <v>0.16935</v>
      </c>
      <c r="E11">
        <v>0.46184999999999998</v>
      </c>
      <c r="F11">
        <v>0.84424999999999994</v>
      </c>
      <c r="G11">
        <v>0.31945000000000001</v>
      </c>
      <c r="H11">
        <v>0.49214999999999998</v>
      </c>
      <c r="I11">
        <v>0.54915000000000003</v>
      </c>
      <c r="J11">
        <v>0.87085000000000001</v>
      </c>
      <c r="K11">
        <v>0.20655000000000001</v>
      </c>
      <c r="L11">
        <v>0.86304999999999998</v>
      </c>
    </row>
    <row r="12" spans="1:12" x14ac:dyDescent="0.3">
      <c r="A12">
        <v>11</v>
      </c>
      <c r="B12">
        <v>1.0499999999999999E-3</v>
      </c>
      <c r="C12">
        <v>0.38135000000000002</v>
      </c>
      <c r="D12">
        <v>0.41444999999999999</v>
      </c>
      <c r="E12">
        <v>0.80535000000000001</v>
      </c>
      <c r="F12">
        <v>0.60414999999999996</v>
      </c>
      <c r="G12">
        <v>0.49835000000000002</v>
      </c>
      <c r="H12">
        <v>0.33005000000000001</v>
      </c>
      <c r="I12">
        <v>0.99944999999999995</v>
      </c>
      <c r="J12">
        <v>0.94764999999999999</v>
      </c>
      <c r="K12">
        <v>0.51905000000000001</v>
      </c>
      <c r="L12">
        <v>0.70974999999999999</v>
      </c>
    </row>
    <row r="13" spans="1:12" x14ac:dyDescent="0.3">
      <c r="A13">
        <v>12</v>
      </c>
      <c r="B13">
        <v>1.15E-3</v>
      </c>
      <c r="C13">
        <v>0.66625000000000001</v>
      </c>
      <c r="D13">
        <v>0.49085000000000001</v>
      </c>
      <c r="E13">
        <v>0.38574999999999998</v>
      </c>
      <c r="F13">
        <v>0.27594999999999997</v>
      </c>
      <c r="G13">
        <v>0.82335000000000003</v>
      </c>
      <c r="H13">
        <v>0.29504999999999998</v>
      </c>
      <c r="I13">
        <v>0.38005</v>
      </c>
      <c r="J13">
        <v>0.35854999999999998</v>
      </c>
      <c r="K13">
        <v>0.63985000000000003</v>
      </c>
      <c r="L13">
        <v>0.43885000000000002</v>
      </c>
    </row>
    <row r="14" spans="1:12" x14ac:dyDescent="0.3">
      <c r="A14">
        <v>13</v>
      </c>
      <c r="B14">
        <v>1.25E-3</v>
      </c>
      <c r="C14">
        <v>4.15E-3</v>
      </c>
      <c r="D14">
        <v>0.76734999999999998</v>
      </c>
      <c r="E14">
        <v>0.35075000000000001</v>
      </c>
      <c r="F14">
        <v>0.29135</v>
      </c>
      <c r="G14">
        <v>0.12245</v>
      </c>
      <c r="H14">
        <v>0.38874999999999998</v>
      </c>
      <c r="I14">
        <v>0.63385000000000002</v>
      </c>
      <c r="J14">
        <v>0.14285</v>
      </c>
      <c r="K14">
        <v>0.47925000000000001</v>
      </c>
      <c r="L14">
        <v>0.48935000000000001</v>
      </c>
    </row>
    <row r="15" spans="1:12" x14ac:dyDescent="0.3">
      <c r="A15">
        <v>14</v>
      </c>
      <c r="B15">
        <v>1.3500000000000001E-3</v>
      </c>
      <c r="C15">
        <v>0.92984999999999995</v>
      </c>
      <c r="D15">
        <v>0.16355</v>
      </c>
      <c r="E15">
        <v>0.12005</v>
      </c>
      <c r="F15">
        <v>0.30335000000000001</v>
      </c>
      <c r="G15">
        <v>0.79754999999999998</v>
      </c>
      <c r="H15">
        <v>0.63024999999999998</v>
      </c>
      <c r="I15">
        <v>0.95084999999999997</v>
      </c>
      <c r="J15">
        <v>0.25195000000000001</v>
      </c>
      <c r="K15">
        <v>0.92364999999999997</v>
      </c>
      <c r="L15">
        <v>4.8250000000000001E-2</v>
      </c>
    </row>
    <row r="16" spans="1:12" x14ac:dyDescent="0.3">
      <c r="A16">
        <v>15</v>
      </c>
      <c r="B16">
        <v>1.4499999999999999E-3</v>
      </c>
      <c r="C16">
        <v>4.7849999999999997E-2</v>
      </c>
      <c r="D16">
        <v>0.50414999999999999</v>
      </c>
      <c r="E16">
        <v>0.82345000000000002</v>
      </c>
      <c r="F16">
        <v>0.84204999999999997</v>
      </c>
      <c r="G16">
        <v>0.58284999999999998</v>
      </c>
      <c r="H16">
        <v>0.33884999999999998</v>
      </c>
      <c r="I16">
        <v>0.98675000000000002</v>
      </c>
      <c r="J16">
        <v>0.41005000000000003</v>
      </c>
      <c r="K16">
        <v>0.65664999999999996</v>
      </c>
      <c r="L16">
        <v>0.88205</v>
      </c>
    </row>
    <row r="17" spans="1:12" x14ac:dyDescent="0.3">
      <c r="A17">
        <v>16</v>
      </c>
      <c r="B17">
        <v>1.5499999999999999E-3</v>
      </c>
      <c r="C17">
        <v>0.74585000000000001</v>
      </c>
      <c r="D17">
        <v>0.28455000000000003</v>
      </c>
      <c r="E17">
        <v>0.66435</v>
      </c>
      <c r="F17">
        <v>0.35404999999999998</v>
      </c>
      <c r="G17">
        <v>0.81974999999999998</v>
      </c>
      <c r="H17">
        <v>0.16205</v>
      </c>
      <c r="I17">
        <v>0.22825000000000001</v>
      </c>
      <c r="J17">
        <v>0.37914999999999999</v>
      </c>
      <c r="K17">
        <v>0.96394999999999997</v>
      </c>
      <c r="L17">
        <v>0.39515</v>
      </c>
    </row>
    <row r="18" spans="1:12" x14ac:dyDescent="0.3">
      <c r="A18">
        <v>17</v>
      </c>
      <c r="B18">
        <v>1.65E-3</v>
      </c>
      <c r="C18">
        <v>0.54235</v>
      </c>
      <c r="D18">
        <v>0.67154999999999998</v>
      </c>
      <c r="E18">
        <v>0.58504999999999996</v>
      </c>
      <c r="F18">
        <v>0.61395</v>
      </c>
      <c r="G18">
        <v>0.43585000000000002</v>
      </c>
      <c r="H18">
        <v>0.29944999999999999</v>
      </c>
      <c r="I18">
        <v>0.57904999999999995</v>
      </c>
      <c r="J18">
        <v>0.83465</v>
      </c>
      <c r="K18">
        <v>0.42985000000000001</v>
      </c>
      <c r="L18">
        <v>0.65615000000000001</v>
      </c>
    </row>
    <row r="19" spans="1:12" x14ac:dyDescent="0.3">
      <c r="A19">
        <v>18</v>
      </c>
      <c r="B19">
        <v>1.75E-3</v>
      </c>
      <c r="C19">
        <v>0.73714999999999997</v>
      </c>
      <c r="D19">
        <v>0.58494999999999997</v>
      </c>
      <c r="E19">
        <v>0.11345</v>
      </c>
      <c r="F19">
        <v>0.86175000000000002</v>
      </c>
      <c r="G19">
        <v>0.21525</v>
      </c>
      <c r="H19">
        <v>0.15304999999999999</v>
      </c>
      <c r="I19">
        <v>0.61555000000000004</v>
      </c>
      <c r="J19">
        <v>0.66335</v>
      </c>
      <c r="K19">
        <v>0.95584999999999998</v>
      </c>
      <c r="L19">
        <v>0.63685000000000003</v>
      </c>
    </row>
    <row r="20" spans="1:12" x14ac:dyDescent="0.3">
      <c r="A20">
        <v>19</v>
      </c>
      <c r="B20">
        <v>1.8500000000000001E-3</v>
      </c>
      <c r="C20">
        <v>0.79335</v>
      </c>
      <c r="D20">
        <v>0.85845000000000005</v>
      </c>
      <c r="E20">
        <v>0.17774999999999999</v>
      </c>
      <c r="F20">
        <v>0.78825000000000001</v>
      </c>
      <c r="G20">
        <v>0.18925</v>
      </c>
      <c r="H20">
        <v>0.40125</v>
      </c>
      <c r="I20">
        <v>0.27565000000000001</v>
      </c>
      <c r="J20">
        <v>0.62775000000000003</v>
      </c>
      <c r="K20">
        <v>0.25155</v>
      </c>
      <c r="L20">
        <v>0.29275000000000001</v>
      </c>
    </row>
    <row r="21" spans="1:12" x14ac:dyDescent="0.3">
      <c r="A21">
        <v>20</v>
      </c>
      <c r="B21">
        <v>1.9499999999999999E-3</v>
      </c>
      <c r="C21">
        <v>0.54074999999999995</v>
      </c>
      <c r="D21">
        <v>0.79425000000000001</v>
      </c>
      <c r="E21">
        <v>0.93584999999999996</v>
      </c>
      <c r="F21">
        <v>0.83015000000000005</v>
      </c>
      <c r="G21">
        <v>0.56594999999999995</v>
      </c>
      <c r="H21">
        <v>0.48804999999999998</v>
      </c>
      <c r="I21">
        <v>0.69974999999999998</v>
      </c>
      <c r="J21">
        <v>0.33655000000000002</v>
      </c>
      <c r="K21">
        <v>0.89134999999999998</v>
      </c>
      <c r="L21">
        <v>4.3950000000000003E-2</v>
      </c>
    </row>
    <row r="22" spans="1:12" x14ac:dyDescent="0.3">
      <c r="A22">
        <v>21</v>
      </c>
      <c r="B22">
        <v>2.0500000000000002E-3</v>
      </c>
      <c r="C22">
        <v>0.82125000000000004</v>
      </c>
      <c r="D22">
        <v>0.56915000000000004</v>
      </c>
      <c r="E22">
        <v>0.32634999999999997</v>
      </c>
      <c r="F22">
        <v>9.2850000000000002E-2</v>
      </c>
      <c r="G22">
        <v>0.96445000000000003</v>
      </c>
      <c r="H22">
        <v>7.2249999999999995E-2</v>
      </c>
      <c r="I22">
        <v>3.9149999999999997E-2</v>
      </c>
      <c r="J22">
        <v>0.18855</v>
      </c>
      <c r="K22">
        <v>0.39055000000000001</v>
      </c>
      <c r="L22">
        <v>0.25135000000000002</v>
      </c>
    </row>
    <row r="23" spans="1:12" x14ac:dyDescent="0.3">
      <c r="A23">
        <v>22</v>
      </c>
      <c r="B23">
        <v>2.15E-3</v>
      </c>
      <c r="C23">
        <v>0.99124999999999996</v>
      </c>
      <c r="D23">
        <v>0.90795000000000003</v>
      </c>
      <c r="E23">
        <v>0.30285000000000001</v>
      </c>
      <c r="F23">
        <v>0.43395</v>
      </c>
      <c r="G23">
        <v>0.34244999999999998</v>
      </c>
      <c r="H23">
        <v>0.57594999999999996</v>
      </c>
      <c r="I23">
        <v>0.67995000000000005</v>
      </c>
      <c r="J23">
        <v>0.80854999999999999</v>
      </c>
      <c r="K23">
        <v>5.305E-2</v>
      </c>
      <c r="L23">
        <v>0.63095000000000001</v>
      </c>
    </row>
    <row r="24" spans="1:12" x14ac:dyDescent="0.3">
      <c r="A24">
        <v>23</v>
      </c>
      <c r="B24">
        <v>2.2499999999999998E-3</v>
      </c>
      <c r="C24">
        <v>0.96614999999999995</v>
      </c>
      <c r="D24">
        <v>0.97114999999999996</v>
      </c>
      <c r="E24">
        <v>0.90834999999999999</v>
      </c>
      <c r="F24">
        <v>0.80154999999999998</v>
      </c>
      <c r="G24">
        <v>0.38295000000000001</v>
      </c>
      <c r="H24">
        <v>0.10675</v>
      </c>
      <c r="I24">
        <v>4.5850000000000002E-2</v>
      </c>
      <c r="J24">
        <v>0.73234999999999995</v>
      </c>
      <c r="K24">
        <v>0.11505</v>
      </c>
      <c r="L24">
        <v>0.83084999999999998</v>
      </c>
    </row>
    <row r="25" spans="1:12" x14ac:dyDescent="0.3">
      <c r="A25">
        <v>24</v>
      </c>
      <c r="B25">
        <v>2.3500000000000001E-3</v>
      </c>
      <c r="C25">
        <v>0.23235</v>
      </c>
      <c r="D25">
        <v>0.43995000000000001</v>
      </c>
      <c r="E25">
        <v>0.81494999999999995</v>
      </c>
      <c r="F25">
        <v>0.50065000000000004</v>
      </c>
      <c r="G25">
        <v>8.2650000000000001E-2</v>
      </c>
      <c r="H25">
        <v>0.59594999999999998</v>
      </c>
      <c r="I25">
        <v>0.99634999999999996</v>
      </c>
      <c r="J25">
        <v>0.49304999999999999</v>
      </c>
      <c r="K25">
        <v>0.26615</v>
      </c>
      <c r="L25">
        <v>0.77595000000000003</v>
      </c>
    </row>
    <row r="26" spans="1:12" x14ac:dyDescent="0.3">
      <c r="A26">
        <v>25</v>
      </c>
      <c r="B26">
        <v>2.4499999999999999E-3</v>
      </c>
      <c r="C26">
        <v>0.71304999999999996</v>
      </c>
      <c r="D26">
        <v>0.91585000000000005</v>
      </c>
      <c r="E26">
        <v>0.96104999999999996</v>
      </c>
      <c r="F26">
        <v>0.60765000000000002</v>
      </c>
      <c r="G26">
        <v>0.58265</v>
      </c>
      <c r="H26">
        <v>0.42564999999999997</v>
      </c>
      <c r="I26">
        <v>6.055E-2</v>
      </c>
      <c r="J26">
        <v>0.82555000000000001</v>
      </c>
      <c r="K26">
        <v>0.95425000000000004</v>
      </c>
      <c r="L26">
        <v>0.16275000000000001</v>
      </c>
    </row>
    <row r="27" spans="1:12" x14ac:dyDescent="0.3">
      <c r="A27">
        <v>26</v>
      </c>
      <c r="B27">
        <v>2.5500000000000002E-3</v>
      </c>
      <c r="C27">
        <v>0.83465</v>
      </c>
      <c r="D27">
        <v>0.62385000000000002</v>
      </c>
      <c r="E27">
        <v>4.6499999999999996E-3</v>
      </c>
      <c r="F27">
        <v>0.88205</v>
      </c>
      <c r="G27">
        <v>0.88834999999999997</v>
      </c>
      <c r="H27">
        <v>0.78225</v>
      </c>
      <c r="I27">
        <v>0.77395000000000003</v>
      </c>
      <c r="J27">
        <v>0.23255000000000001</v>
      </c>
      <c r="K27">
        <v>0.33205000000000001</v>
      </c>
      <c r="L27">
        <v>0.50265000000000004</v>
      </c>
    </row>
    <row r="28" spans="1:12" x14ac:dyDescent="0.3">
      <c r="A28">
        <v>27</v>
      </c>
      <c r="B28">
        <v>2.65E-3</v>
      </c>
      <c r="C28">
        <v>0.99955000000000005</v>
      </c>
      <c r="D28">
        <v>0.81284999999999996</v>
      </c>
      <c r="E28">
        <v>0.16184999999999999</v>
      </c>
      <c r="F28">
        <v>0.74724999999999997</v>
      </c>
      <c r="G28">
        <v>0.63495000000000001</v>
      </c>
      <c r="H28">
        <v>0.17645</v>
      </c>
      <c r="I28">
        <v>0.36485000000000001</v>
      </c>
      <c r="J28">
        <v>0.91744999999999999</v>
      </c>
      <c r="K28">
        <v>2.9649999999999999E-2</v>
      </c>
      <c r="L28">
        <v>0.77834999999999999</v>
      </c>
    </row>
    <row r="29" spans="1:12" x14ac:dyDescent="0.3">
      <c r="A29">
        <v>28</v>
      </c>
      <c r="B29">
        <v>2.7499999999999998E-3</v>
      </c>
      <c r="C29">
        <v>0.71975</v>
      </c>
      <c r="D29">
        <v>0.18215000000000001</v>
      </c>
      <c r="E29">
        <v>0.68045</v>
      </c>
      <c r="F29">
        <v>0.91415000000000002</v>
      </c>
      <c r="G29">
        <v>0.79664999999999997</v>
      </c>
      <c r="H29">
        <v>0.22264999999999999</v>
      </c>
      <c r="I29">
        <v>0.14235</v>
      </c>
      <c r="J29">
        <v>0.78454999999999997</v>
      </c>
      <c r="K29">
        <v>0.76765000000000005</v>
      </c>
      <c r="L29">
        <v>0.82045000000000001</v>
      </c>
    </row>
    <row r="30" spans="1:12" x14ac:dyDescent="0.3">
      <c r="A30">
        <v>29</v>
      </c>
      <c r="B30">
        <v>2.8500000000000001E-3</v>
      </c>
      <c r="C30">
        <v>0.81094999999999995</v>
      </c>
      <c r="D30">
        <v>0.66325000000000001</v>
      </c>
      <c r="E30">
        <v>0.34684999999999999</v>
      </c>
      <c r="F30">
        <v>0.41134999999999999</v>
      </c>
      <c r="G30">
        <v>0.45205000000000001</v>
      </c>
      <c r="H30">
        <v>0.83784999999999998</v>
      </c>
      <c r="I30">
        <v>0.15695000000000001</v>
      </c>
      <c r="J30">
        <v>0.55315000000000003</v>
      </c>
      <c r="K30">
        <v>0.10745</v>
      </c>
      <c r="L30">
        <v>0.70484999999999998</v>
      </c>
    </row>
    <row r="31" spans="1:12" x14ac:dyDescent="0.3">
      <c r="A31">
        <v>30</v>
      </c>
      <c r="B31">
        <v>2.9499999999999999E-3</v>
      </c>
      <c r="C31">
        <v>0.71735000000000004</v>
      </c>
      <c r="D31">
        <v>0.52015</v>
      </c>
      <c r="E31">
        <v>9.4649999999999998E-2</v>
      </c>
      <c r="F31">
        <v>9.6149999999999999E-2</v>
      </c>
      <c r="G31">
        <v>0.61704999999999999</v>
      </c>
      <c r="H31">
        <v>0.32945000000000002</v>
      </c>
      <c r="I31">
        <v>0.50395000000000001</v>
      </c>
      <c r="J31">
        <v>0.98504999999999998</v>
      </c>
      <c r="K31">
        <v>0.57965</v>
      </c>
      <c r="L31">
        <v>0.47515000000000002</v>
      </c>
    </row>
    <row r="32" spans="1:12" x14ac:dyDescent="0.3">
      <c r="A32">
        <v>31</v>
      </c>
      <c r="B32">
        <v>3.0500000000000002E-3</v>
      </c>
      <c r="C32">
        <v>0.98455000000000004</v>
      </c>
      <c r="D32">
        <v>0.96924999999999994</v>
      </c>
      <c r="E32">
        <v>0.58784999999999998</v>
      </c>
      <c r="F32">
        <v>0.19825000000000001</v>
      </c>
      <c r="G32">
        <v>2.215E-2</v>
      </c>
      <c r="H32">
        <v>0.74324999999999997</v>
      </c>
      <c r="I32">
        <v>0.10625</v>
      </c>
      <c r="J32">
        <v>0.22475000000000001</v>
      </c>
      <c r="K32">
        <v>0.13395000000000001</v>
      </c>
      <c r="L32">
        <v>0.22105</v>
      </c>
    </row>
    <row r="33" spans="1:12" x14ac:dyDescent="0.3">
      <c r="A33">
        <v>32</v>
      </c>
      <c r="B33">
        <v>3.15E-3</v>
      </c>
      <c r="C33">
        <v>0.57865</v>
      </c>
      <c r="D33">
        <v>0.26384999999999997</v>
      </c>
      <c r="E33">
        <v>0.73794999999999999</v>
      </c>
      <c r="F33">
        <v>0.70015000000000005</v>
      </c>
      <c r="G33">
        <v>0.62224999999999997</v>
      </c>
      <c r="H33">
        <v>0.36204999999999998</v>
      </c>
      <c r="I33">
        <v>0.19555</v>
      </c>
      <c r="J33">
        <v>0.10034999999999999</v>
      </c>
      <c r="K33">
        <v>0.60675000000000001</v>
      </c>
      <c r="L33">
        <v>0.79354999999999998</v>
      </c>
    </row>
    <row r="34" spans="1:12" x14ac:dyDescent="0.3">
      <c r="A34">
        <v>33</v>
      </c>
      <c r="B34">
        <v>3.2499999999999999E-3</v>
      </c>
      <c r="C34">
        <v>0.17205000000000001</v>
      </c>
      <c r="D34">
        <v>0.87285000000000001</v>
      </c>
      <c r="E34">
        <v>0.52285000000000004</v>
      </c>
      <c r="F34">
        <v>0.74995000000000001</v>
      </c>
      <c r="G34">
        <v>0.58965000000000001</v>
      </c>
      <c r="H34">
        <v>0.66695000000000004</v>
      </c>
      <c r="I34">
        <v>0.40905000000000002</v>
      </c>
      <c r="J34">
        <v>4.9849999999999998E-2</v>
      </c>
      <c r="K34">
        <v>0.79844999999999999</v>
      </c>
      <c r="L34">
        <v>0.27195000000000003</v>
      </c>
    </row>
    <row r="35" spans="1:12" x14ac:dyDescent="0.3">
      <c r="A35">
        <v>34</v>
      </c>
      <c r="B35">
        <v>3.3500000000000001E-3</v>
      </c>
      <c r="C35">
        <v>0.10095</v>
      </c>
      <c r="D35">
        <v>0.86045000000000005</v>
      </c>
      <c r="E35">
        <v>0.69425000000000003</v>
      </c>
      <c r="F35">
        <v>0.46505000000000002</v>
      </c>
      <c r="G35">
        <v>0.16994999999999999</v>
      </c>
      <c r="H35">
        <v>0.83104999999999996</v>
      </c>
      <c r="I35">
        <v>7.0349999999999996E-2</v>
      </c>
      <c r="J35">
        <v>0.63265000000000005</v>
      </c>
      <c r="K35">
        <v>0.76344999999999996</v>
      </c>
      <c r="L35">
        <v>1.035E-2</v>
      </c>
    </row>
    <row r="36" spans="1:12" x14ac:dyDescent="0.3">
      <c r="A36">
        <v>35</v>
      </c>
      <c r="B36">
        <v>3.4499999999999999E-3</v>
      </c>
      <c r="C36">
        <v>0.95925000000000005</v>
      </c>
      <c r="D36">
        <v>0.69735000000000003</v>
      </c>
      <c r="E36">
        <v>0.35144999999999998</v>
      </c>
      <c r="F36">
        <v>0.43974999999999997</v>
      </c>
      <c r="G36">
        <v>0.69174999999999998</v>
      </c>
      <c r="H36">
        <v>0.50744999999999996</v>
      </c>
      <c r="I36">
        <v>0.53454999999999997</v>
      </c>
      <c r="J36">
        <v>0.54605000000000004</v>
      </c>
      <c r="K36">
        <v>1.685E-2</v>
      </c>
      <c r="L36">
        <v>0.95635000000000003</v>
      </c>
    </row>
    <row r="37" spans="1:12" x14ac:dyDescent="0.3">
      <c r="A37">
        <v>36</v>
      </c>
      <c r="B37">
        <v>3.5500000000000002E-3</v>
      </c>
      <c r="C37">
        <v>0.79595000000000005</v>
      </c>
      <c r="D37">
        <v>0.14515</v>
      </c>
      <c r="E37">
        <v>0.18645</v>
      </c>
      <c r="F37">
        <v>0.50224999999999997</v>
      </c>
      <c r="G37">
        <v>0.42394999999999999</v>
      </c>
      <c r="H37">
        <v>0.38974999999999999</v>
      </c>
      <c r="I37">
        <v>0.58835000000000004</v>
      </c>
      <c r="J37">
        <v>0.74204999999999999</v>
      </c>
      <c r="K37">
        <v>0.45634999999999998</v>
      </c>
      <c r="L37">
        <v>0.49345</v>
      </c>
    </row>
    <row r="38" spans="1:12" x14ac:dyDescent="0.3">
      <c r="A38">
        <v>37</v>
      </c>
      <c r="B38">
        <v>3.65E-3</v>
      </c>
      <c r="C38">
        <v>0.87214999999999998</v>
      </c>
      <c r="D38">
        <v>0.53034999999999999</v>
      </c>
      <c r="E38">
        <v>0.13805000000000001</v>
      </c>
      <c r="F38">
        <v>0.54884999999999995</v>
      </c>
      <c r="G38">
        <v>0.34205000000000002</v>
      </c>
      <c r="H38">
        <v>0.25614999999999999</v>
      </c>
      <c r="I38">
        <v>0.61795</v>
      </c>
      <c r="J38">
        <v>0.58535000000000004</v>
      </c>
      <c r="K38">
        <v>0.97545000000000004</v>
      </c>
      <c r="L38">
        <v>0.56415000000000004</v>
      </c>
    </row>
    <row r="39" spans="1:12" x14ac:dyDescent="0.3">
      <c r="A39">
        <v>38</v>
      </c>
      <c r="B39">
        <v>3.7499999999999999E-3</v>
      </c>
      <c r="C39">
        <v>0.51934999999999998</v>
      </c>
      <c r="D39">
        <v>0.62265000000000004</v>
      </c>
      <c r="E39">
        <v>0.77164999999999995</v>
      </c>
      <c r="F39">
        <v>0.45924999999999999</v>
      </c>
      <c r="G39">
        <v>0.79395000000000004</v>
      </c>
      <c r="H39">
        <v>0.38714999999999999</v>
      </c>
      <c r="I39">
        <v>0.63965000000000005</v>
      </c>
      <c r="J39">
        <v>0.15365000000000001</v>
      </c>
      <c r="K39">
        <v>0.34755000000000003</v>
      </c>
      <c r="L39">
        <v>0.79305000000000003</v>
      </c>
    </row>
    <row r="40" spans="1:12" x14ac:dyDescent="0.3">
      <c r="A40">
        <v>39</v>
      </c>
      <c r="B40">
        <v>3.8500000000000001E-3</v>
      </c>
      <c r="C40">
        <v>0.26805000000000001</v>
      </c>
      <c r="D40">
        <v>0.43135000000000001</v>
      </c>
      <c r="E40">
        <v>0.37645000000000001</v>
      </c>
      <c r="F40">
        <v>0.61155000000000004</v>
      </c>
      <c r="G40">
        <v>0.59484999999999999</v>
      </c>
      <c r="H40">
        <v>2.5250000000000002E-2</v>
      </c>
      <c r="I40">
        <v>0.54815000000000003</v>
      </c>
      <c r="J40">
        <v>0.96645000000000003</v>
      </c>
      <c r="K40">
        <v>8.9050000000000004E-2</v>
      </c>
      <c r="L40">
        <v>0.21265000000000001</v>
      </c>
    </row>
    <row r="41" spans="1:12" x14ac:dyDescent="0.3">
      <c r="A41">
        <v>40</v>
      </c>
      <c r="B41">
        <v>3.9500000000000004E-3</v>
      </c>
      <c r="C41">
        <v>0.37085000000000001</v>
      </c>
      <c r="D41">
        <v>0.42975000000000002</v>
      </c>
      <c r="E41">
        <v>0.84845000000000004</v>
      </c>
      <c r="F41">
        <v>0.30925000000000002</v>
      </c>
      <c r="G41">
        <v>0.90844999999999998</v>
      </c>
      <c r="H41">
        <v>0.28044999999999998</v>
      </c>
      <c r="I41">
        <v>0.89224999999999999</v>
      </c>
      <c r="J41">
        <v>0.44155</v>
      </c>
      <c r="K41">
        <v>0.58425000000000005</v>
      </c>
      <c r="L41">
        <v>1.7749999999999998E-2</v>
      </c>
    </row>
    <row r="42" spans="1:12" x14ac:dyDescent="0.3">
      <c r="A42">
        <v>41</v>
      </c>
      <c r="B42">
        <v>4.0499999999999998E-3</v>
      </c>
      <c r="C42">
        <v>0.72104999999999997</v>
      </c>
      <c r="D42">
        <v>0.51924999999999999</v>
      </c>
      <c r="E42">
        <v>0.65185000000000004</v>
      </c>
      <c r="F42">
        <v>0.16055</v>
      </c>
      <c r="G42">
        <v>0.47944999999999999</v>
      </c>
      <c r="H42">
        <v>0.39255000000000001</v>
      </c>
      <c r="I42">
        <v>2.6749999999999999E-2</v>
      </c>
      <c r="J42">
        <v>0.46565000000000001</v>
      </c>
      <c r="K42">
        <v>0.81035000000000001</v>
      </c>
      <c r="L42">
        <v>0.59384999999999999</v>
      </c>
    </row>
    <row r="43" spans="1:12" x14ac:dyDescent="0.3">
      <c r="A43">
        <v>42</v>
      </c>
      <c r="B43">
        <v>4.15E-3</v>
      </c>
      <c r="C43">
        <v>0.79635</v>
      </c>
      <c r="D43">
        <v>5.2500000000000003E-3</v>
      </c>
      <c r="E43">
        <v>0.86775000000000002</v>
      </c>
      <c r="F43">
        <v>0.76715</v>
      </c>
      <c r="G43">
        <v>0.27725</v>
      </c>
      <c r="H43">
        <v>0.75265000000000004</v>
      </c>
      <c r="I43">
        <v>8.2350000000000007E-2</v>
      </c>
      <c r="J43">
        <v>0.22205</v>
      </c>
      <c r="K43">
        <v>0.64415</v>
      </c>
      <c r="L43">
        <v>0.13145000000000001</v>
      </c>
    </row>
    <row r="44" spans="1:12" x14ac:dyDescent="0.3">
      <c r="A44">
        <v>43</v>
      </c>
      <c r="B44">
        <v>4.2500000000000003E-3</v>
      </c>
      <c r="C44">
        <v>0.51444999999999996</v>
      </c>
      <c r="D44">
        <v>0.17455000000000001</v>
      </c>
      <c r="E44">
        <v>3.2550000000000003E-2</v>
      </c>
      <c r="F44">
        <v>0.46884999999999999</v>
      </c>
      <c r="G44">
        <v>0.66225000000000001</v>
      </c>
      <c r="H44">
        <v>0.13045000000000001</v>
      </c>
      <c r="I44">
        <v>0.26365</v>
      </c>
      <c r="J44">
        <v>0.27915000000000001</v>
      </c>
      <c r="K44">
        <v>0.87755000000000005</v>
      </c>
      <c r="L44">
        <v>0.32615</v>
      </c>
    </row>
    <row r="45" spans="1:12" x14ac:dyDescent="0.3">
      <c r="A45">
        <v>44</v>
      </c>
      <c r="B45">
        <v>4.3499999999999997E-3</v>
      </c>
      <c r="C45">
        <v>0.43745000000000001</v>
      </c>
      <c r="D45">
        <v>0.43525000000000003</v>
      </c>
      <c r="E45">
        <v>2.5749999999999999E-2</v>
      </c>
      <c r="F45">
        <v>0.51344999999999996</v>
      </c>
      <c r="G45">
        <v>0.48735000000000001</v>
      </c>
      <c r="H45">
        <v>0.69725000000000004</v>
      </c>
      <c r="I45">
        <v>0.28015000000000001</v>
      </c>
      <c r="J45">
        <v>0.10825</v>
      </c>
      <c r="K45">
        <v>0.93915000000000004</v>
      </c>
      <c r="L45">
        <v>0.72165000000000001</v>
      </c>
    </row>
    <row r="46" spans="1:12" x14ac:dyDescent="0.3">
      <c r="A46">
        <v>45</v>
      </c>
      <c r="B46">
        <v>4.45E-3</v>
      </c>
      <c r="C46">
        <v>1.515E-2</v>
      </c>
      <c r="D46">
        <v>7.5149999999999995E-2</v>
      </c>
      <c r="E46">
        <v>0.66335</v>
      </c>
      <c r="F46">
        <v>0.68505000000000005</v>
      </c>
      <c r="G46">
        <v>0.94335000000000002</v>
      </c>
      <c r="H46">
        <v>0.54415000000000002</v>
      </c>
      <c r="I46">
        <v>0.24875</v>
      </c>
      <c r="J46">
        <v>0.41485</v>
      </c>
      <c r="K46">
        <v>0.88485000000000003</v>
      </c>
      <c r="L46">
        <v>0.45424999999999999</v>
      </c>
    </row>
    <row r="47" spans="1:12" x14ac:dyDescent="0.3">
      <c r="A47">
        <v>46</v>
      </c>
      <c r="B47">
        <v>4.5500000000000002E-3</v>
      </c>
      <c r="C47">
        <v>0.88565000000000005</v>
      </c>
      <c r="D47">
        <v>5.3150000000000003E-2</v>
      </c>
      <c r="E47">
        <v>0.68525000000000003</v>
      </c>
      <c r="F47">
        <v>0.48945</v>
      </c>
      <c r="G47">
        <v>2.0500000000000002E-3</v>
      </c>
      <c r="H47">
        <v>0.76334999999999997</v>
      </c>
      <c r="I47">
        <v>0.96235000000000004</v>
      </c>
      <c r="J47">
        <v>0.15945000000000001</v>
      </c>
      <c r="K47">
        <v>0.36304999999999998</v>
      </c>
      <c r="L47">
        <v>0.12085</v>
      </c>
    </row>
    <row r="48" spans="1:12" x14ac:dyDescent="0.3">
      <c r="A48">
        <v>47</v>
      </c>
      <c r="B48">
        <v>4.6499999999999996E-3</v>
      </c>
      <c r="C48">
        <v>0.83055000000000001</v>
      </c>
      <c r="D48">
        <v>0.59524999999999995</v>
      </c>
      <c r="E48">
        <v>0.78674999999999995</v>
      </c>
      <c r="F48">
        <v>0.50405</v>
      </c>
      <c r="G48">
        <v>0.98575000000000002</v>
      </c>
      <c r="H48">
        <v>0.85734999999999995</v>
      </c>
      <c r="I48">
        <v>0.17895</v>
      </c>
      <c r="J48">
        <v>0.52185000000000004</v>
      </c>
      <c r="K48">
        <v>0.75055000000000005</v>
      </c>
      <c r="L48">
        <v>0.42304999999999998</v>
      </c>
    </row>
    <row r="49" spans="1:12" x14ac:dyDescent="0.3">
      <c r="A49">
        <v>48</v>
      </c>
      <c r="B49">
        <v>4.7499999999999999E-3</v>
      </c>
      <c r="C49">
        <v>0.23624999999999999</v>
      </c>
      <c r="D49">
        <v>0.72585</v>
      </c>
      <c r="E49">
        <v>7.2050000000000003E-2</v>
      </c>
      <c r="F49">
        <v>0.30414999999999998</v>
      </c>
      <c r="G49">
        <v>0.85214999999999996</v>
      </c>
      <c r="H49">
        <v>0.17344999999999999</v>
      </c>
      <c r="I49">
        <v>0.59375</v>
      </c>
      <c r="J49">
        <v>0.22464999999999999</v>
      </c>
      <c r="K49">
        <v>0.22005</v>
      </c>
      <c r="L49">
        <v>0.97024999999999995</v>
      </c>
    </row>
    <row r="50" spans="1:12" x14ac:dyDescent="0.3">
      <c r="A50">
        <v>49</v>
      </c>
      <c r="B50">
        <v>4.8500000000000001E-3</v>
      </c>
      <c r="C50">
        <v>0.48885000000000001</v>
      </c>
      <c r="D50">
        <v>1.585E-2</v>
      </c>
      <c r="E50">
        <v>0.94074999999999998</v>
      </c>
      <c r="F50">
        <v>0.51824999999999999</v>
      </c>
      <c r="G50">
        <v>0.45455000000000001</v>
      </c>
      <c r="H50">
        <v>0.31824999999999998</v>
      </c>
      <c r="I50">
        <v>0.11484999999999999</v>
      </c>
      <c r="J50">
        <v>0.15454999999999999</v>
      </c>
      <c r="K50">
        <v>0.43535000000000001</v>
      </c>
      <c r="L50">
        <v>0.34575</v>
      </c>
    </row>
    <row r="51" spans="1:12" x14ac:dyDescent="0.3">
      <c r="A51">
        <v>50</v>
      </c>
      <c r="B51">
        <v>4.9500000000000004E-3</v>
      </c>
      <c r="C51">
        <v>0.64724999999999999</v>
      </c>
      <c r="D51">
        <v>8.2650000000000001E-2</v>
      </c>
      <c r="E51">
        <v>0.12545000000000001</v>
      </c>
      <c r="F51">
        <v>0.42415000000000003</v>
      </c>
      <c r="G51">
        <v>0.75805</v>
      </c>
      <c r="H51">
        <v>0.82755000000000001</v>
      </c>
      <c r="I51">
        <v>0.59175</v>
      </c>
      <c r="J51">
        <v>0.39224999999999999</v>
      </c>
      <c r="K51">
        <v>0.65944999999999998</v>
      </c>
      <c r="L51">
        <v>0.19305</v>
      </c>
    </row>
    <row r="52" spans="1:12" x14ac:dyDescent="0.3">
      <c r="A52">
        <v>51</v>
      </c>
      <c r="B52">
        <v>5.0499999999999998E-3</v>
      </c>
      <c r="C52">
        <v>0.44255</v>
      </c>
      <c r="D52">
        <v>2.3650000000000001E-2</v>
      </c>
      <c r="E52">
        <v>0.68364999999999998</v>
      </c>
      <c r="F52">
        <v>0.58855000000000002</v>
      </c>
      <c r="G52">
        <v>0.32205</v>
      </c>
      <c r="H52">
        <v>0.44945000000000002</v>
      </c>
      <c r="I52">
        <v>0.56684999999999997</v>
      </c>
      <c r="J52">
        <v>0.82015000000000005</v>
      </c>
      <c r="K52">
        <v>0.26834999999999998</v>
      </c>
      <c r="L52">
        <v>0.91415000000000002</v>
      </c>
    </row>
    <row r="53" spans="1:12" x14ac:dyDescent="0.3">
      <c r="A53">
        <v>52</v>
      </c>
      <c r="B53">
        <v>5.1500000000000001E-3</v>
      </c>
      <c r="C53">
        <v>0.17785000000000001</v>
      </c>
      <c r="D53">
        <v>0.82694999999999996</v>
      </c>
      <c r="E53">
        <v>0.30525000000000002</v>
      </c>
      <c r="F53">
        <v>0.78164999999999996</v>
      </c>
      <c r="G53">
        <v>8.1049999999999997E-2</v>
      </c>
      <c r="H53">
        <v>0.11305</v>
      </c>
      <c r="I53">
        <v>0.86714999999999998</v>
      </c>
      <c r="J53">
        <v>0.37454999999999999</v>
      </c>
      <c r="K53">
        <v>0.35394999999999999</v>
      </c>
      <c r="L53">
        <v>0.51154999999999995</v>
      </c>
    </row>
    <row r="54" spans="1:12" x14ac:dyDescent="0.3">
      <c r="A54">
        <v>53</v>
      </c>
      <c r="B54">
        <v>5.2500000000000003E-3</v>
      </c>
      <c r="C54">
        <v>0.63565000000000005</v>
      </c>
      <c r="D54">
        <v>0.27944999999999998</v>
      </c>
      <c r="E54">
        <v>0.76644999999999996</v>
      </c>
      <c r="F54">
        <v>0.43175000000000002</v>
      </c>
      <c r="G54">
        <v>0.16105</v>
      </c>
      <c r="H54">
        <v>0.56745000000000001</v>
      </c>
      <c r="I54">
        <v>0.70145000000000002</v>
      </c>
      <c r="J54">
        <v>0.11275</v>
      </c>
      <c r="K54">
        <v>0.52554999999999996</v>
      </c>
      <c r="L54">
        <v>0.90634999999999999</v>
      </c>
    </row>
    <row r="55" spans="1:12" x14ac:dyDescent="0.3">
      <c r="A55">
        <v>54</v>
      </c>
      <c r="B55">
        <v>5.3499999999999997E-3</v>
      </c>
      <c r="C55">
        <v>0.26185000000000003</v>
      </c>
      <c r="D55">
        <v>0.76354999999999995</v>
      </c>
      <c r="E55">
        <v>0.58184999999999998</v>
      </c>
      <c r="F55">
        <v>0.93574999999999997</v>
      </c>
      <c r="G55">
        <v>0.23265</v>
      </c>
      <c r="H55">
        <v>0.30964999999999998</v>
      </c>
      <c r="I55">
        <v>0.57894999999999996</v>
      </c>
      <c r="J55">
        <v>0.48475000000000001</v>
      </c>
      <c r="K55">
        <v>7.825E-2</v>
      </c>
      <c r="L55">
        <v>0.11094999999999999</v>
      </c>
    </row>
    <row r="56" spans="1:12" x14ac:dyDescent="0.3">
      <c r="A56">
        <v>55</v>
      </c>
      <c r="B56">
        <v>5.45E-3</v>
      </c>
      <c r="C56">
        <v>0.87675000000000003</v>
      </c>
      <c r="D56">
        <v>0.55925000000000002</v>
      </c>
      <c r="E56">
        <v>0.79854999999999998</v>
      </c>
      <c r="F56">
        <v>0.13844999999999999</v>
      </c>
      <c r="G56">
        <v>0.22405</v>
      </c>
      <c r="H56">
        <v>0.26774999999999999</v>
      </c>
      <c r="I56">
        <v>0.50405</v>
      </c>
      <c r="J56">
        <v>0.36135</v>
      </c>
      <c r="K56">
        <v>0.25314999999999999</v>
      </c>
      <c r="L56">
        <v>9.6500000000000006E-3</v>
      </c>
    </row>
    <row r="57" spans="1:12" x14ac:dyDescent="0.3">
      <c r="A57">
        <v>56</v>
      </c>
      <c r="B57">
        <v>5.5500000000000002E-3</v>
      </c>
      <c r="C57">
        <v>0.41354999999999997</v>
      </c>
      <c r="D57">
        <v>0.90475000000000005</v>
      </c>
      <c r="E57">
        <v>0.83145000000000002</v>
      </c>
      <c r="F57">
        <v>0.19785</v>
      </c>
      <c r="G57">
        <v>0.73704999999999998</v>
      </c>
      <c r="H57">
        <v>0.62024999999999997</v>
      </c>
      <c r="I57">
        <v>0.24324999999999999</v>
      </c>
      <c r="J57">
        <v>3.6749999999999998E-2</v>
      </c>
      <c r="K57">
        <v>6.1650000000000003E-2</v>
      </c>
      <c r="L57">
        <v>0.74775000000000003</v>
      </c>
    </row>
    <row r="58" spans="1:12" x14ac:dyDescent="0.3">
      <c r="A58">
        <v>57</v>
      </c>
      <c r="B58">
        <v>5.6499999999999996E-3</v>
      </c>
      <c r="C58">
        <v>2.725E-2</v>
      </c>
      <c r="D58">
        <v>0.61294999999999999</v>
      </c>
      <c r="E58">
        <v>0.46455000000000002</v>
      </c>
      <c r="F58">
        <v>0.17455000000000001</v>
      </c>
      <c r="G58">
        <v>0.84255000000000002</v>
      </c>
      <c r="H58">
        <v>0.54754999999999998</v>
      </c>
      <c r="I58">
        <v>0.47975000000000001</v>
      </c>
      <c r="J58">
        <v>0.92725000000000002</v>
      </c>
      <c r="K58">
        <v>0.59565000000000001</v>
      </c>
      <c r="L58">
        <v>0.79044999999999999</v>
      </c>
    </row>
    <row r="59" spans="1:12" x14ac:dyDescent="0.3">
      <c r="A59">
        <v>58</v>
      </c>
      <c r="B59">
        <v>5.7499999999999999E-3</v>
      </c>
      <c r="C59">
        <v>0.29675000000000001</v>
      </c>
      <c r="D59">
        <v>0.88434999999999997</v>
      </c>
      <c r="E59">
        <v>3.1449999999999999E-2</v>
      </c>
      <c r="F59">
        <v>0.83394999999999997</v>
      </c>
      <c r="G59">
        <v>0.87385000000000002</v>
      </c>
      <c r="H59">
        <v>0.37475000000000003</v>
      </c>
      <c r="I59">
        <v>0.67805000000000004</v>
      </c>
      <c r="J59">
        <v>0.74814999999999998</v>
      </c>
      <c r="K59">
        <v>0.12055</v>
      </c>
      <c r="L59">
        <v>0.86155000000000004</v>
      </c>
    </row>
    <row r="60" spans="1:12" x14ac:dyDescent="0.3">
      <c r="A60">
        <v>59</v>
      </c>
      <c r="B60">
        <v>5.8500000000000002E-3</v>
      </c>
      <c r="C60">
        <v>0.97165000000000001</v>
      </c>
      <c r="D60">
        <v>4.15E-3</v>
      </c>
      <c r="E60">
        <v>0.89054999999999995</v>
      </c>
      <c r="F60">
        <v>0.63744999999999996</v>
      </c>
      <c r="G60">
        <v>0.26505000000000001</v>
      </c>
      <c r="H60">
        <v>0.65905000000000002</v>
      </c>
      <c r="I60">
        <v>2.6550000000000001E-2</v>
      </c>
      <c r="J60">
        <v>0.30925000000000002</v>
      </c>
      <c r="K60">
        <v>0.99404999999999999</v>
      </c>
      <c r="L60">
        <v>0.75965000000000005</v>
      </c>
    </row>
    <row r="61" spans="1:12" x14ac:dyDescent="0.3">
      <c r="A61">
        <v>60</v>
      </c>
      <c r="B61">
        <v>5.9500000000000004E-3</v>
      </c>
      <c r="C61">
        <v>4.1250000000000002E-2</v>
      </c>
      <c r="D61">
        <v>0.96404999999999996</v>
      </c>
      <c r="E61">
        <v>0.17394999999999999</v>
      </c>
      <c r="F61">
        <v>0.92605000000000004</v>
      </c>
      <c r="G61">
        <v>0.23055</v>
      </c>
      <c r="H61">
        <v>0.83655000000000002</v>
      </c>
      <c r="I61">
        <v>0.65685000000000004</v>
      </c>
      <c r="J61">
        <v>0.47615000000000002</v>
      </c>
      <c r="K61">
        <v>0.87344999999999995</v>
      </c>
      <c r="L61">
        <v>0.61575000000000002</v>
      </c>
    </row>
    <row r="62" spans="1:12" x14ac:dyDescent="0.3">
      <c r="A62">
        <v>61</v>
      </c>
      <c r="B62">
        <v>6.0499999999999998E-3</v>
      </c>
      <c r="C62">
        <v>0.28965000000000002</v>
      </c>
      <c r="D62">
        <v>0.11905</v>
      </c>
      <c r="E62">
        <v>0.59424999999999994</v>
      </c>
      <c r="F62">
        <v>0.24035000000000001</v>
      </c>
      <c r="G62">
        <v>0.90105000000000002</v>
      </c>
      <c r="H62">
        <v>0.73404999999999998</v>
      </c>
      <c r="I62">
        <v>0.64534999999999998</v>
      </c>
      <c r="J62">
        <v>0.16295000000000001</v>
      </c>
      <c r="K62">
        <v>0.10585</v>
      </c>
      <c r="L62">
        <v>0.18565000000000001</v>
      </c>
    </row>
    <row r="63" spans="1:12" x14ac:dyDescent="0.3">
      <c r="A63">
        <v>62</v>
      </c>
      <c r="B63">
        <v>6.1500000000000001E-3</v>
      </c>
      <c r="C63">
        <v>0.51275000000000004</v>
      </c>
      <c r="D63">
        <v>0.89644999999999997</v>
      </c>
      <c r="E63">
        <v>0.71504999999999996</v>
      </c>
      <c r="F63">
        <v>3.1350000000000003E-2</v>
      </c>
      <c r="G63">
        <v>7.9450000000000007E-2</v>
      </c>
      <c r="H63">
        <v>6.0749999999999998E-2</v>
      </c>
      <c r="I63">
        <v>0.57835000000000003</v>
      </c>
      <c r="J63">
        <v>0.43614999999999998</v>
      </c>
      <c r="K63">
        <v>0.48964999999999997</v>
      </c>
      <c r="L63">
        <v>0.55894999999999995</v>
      </c>
    </row>
    <row r="64" spans="1:12" x14ac:dyDescent="0.3">
      <c r="A64">
        <v>63</v>
      </c>
      <c r="B64">
        <v>6.2500000000000003E-3</v>
      </c>
      <c r="C64">
        <v>0.37955</v>
      </c>
      <c r="D64">
        <v>0.42985000000000001</v>
      </c>
      <c r="E64">
        <v>0.10105</v>
      </c>
      <c r="F64">
        <v>0.35175000000000001</v>
      </c>
      <c r="G64">
        <v>0.48375000000000001</v>
      </c>
      <c r="H64">
        <v>0.23235</v>
      </c>
      <c r="I64">
        <v>0.30454999999999999</v>
      </c>
      <c r="J64">
        <v>0.89875000000000005</v>
      </c>
      <c r="K64">
        <v>0.48425000000000001</v>
      </c>
      <c r="L64">
        <v>3.1449999999999999E-2</v>
      </c>
    </row>
    <row r="65" spans="1:12" x14ac:dyDescent="0.3">
      <c r="A65">
        <v>64</v>
      </c>
      <c r="B65">
        <v>6.3499999999999997E-3</v>
      </c>
      <c r="C65">
        <v>0.97055000000000002</v>
      </c>
      <c r="D65">
        <v>0.87244999999999995</v>
      </c>
      <c r="E65">
        <v>0.96745000000000003</v>
      </c>
      <c r="F65">
        <v>0.60404999999999998</v>
      </c>
      <c r="G65">
        <v>0.79495000000000005</v>
      </c>
      <c r="H65">
        <v>0.14835000000000001</v>
      </c>
      <c r="I65">
        <v>0.55894999999999995</v>
      </c>
      <c r="J65">
        <v>0.89615</v>
      </c>
      <c r="K65">
        <v>0.14715</v>
      </c>
      <c r="L65">
        <v>0.63724999999999998</v>
      </c>
    </row>
    <row r="66" spans="1:12" x14ac:dyDescent="0.3">
      <c r="A66">
        <v>65</v>
      </c>
      <c r="B66">
        <v>6.45E-3</v>
      </c>
      <c r="C66">
        <v>0.22225</v>
      </c>
      <c r="D66">
        <v>0.69964999999999999</v>
      </c>
      <c r="E66">
        <v>0.13835</v>
      </c>
      <c r="F66">
        <v>0.68955</v>
      </c>
      <c r="G66">
        <v>0.41454999999999997</v>
      </c>
      <c r="H66">
        <v>0.97555000000000003</v>
      </c>
      <c r="I66">
        <v>0.93725000000000003</v>
      </c>
      <c r="J66">
        <v>0.79274999999999995</v>
      </c>
      <c r="K66">
        <v>0.57364999999999999</v>
      </c>
      <c r="L66">
        <v>0.99814999999999998</v>
      </c>
    </row>
    <row r="67" spans="1:12" x14ac:dyDescent="0.3">
      <c r="A67">
        <v>66</v>
      </c>
      <c r="B67">
        <v>6.5500000000000003E-3</v>
      </c>
      <c r="C67">
        <v>0.40815000000000001</v>
      </c>
      <c r="D67">
        <v>0.85934999999999995</v>
      </c>
      <c r="E67">
        <v>0.44995000000000002</v>
      </c>
      <c r="F67">
        <v>5.2650000000000002E-2</v>
      </c>
      <c r="G67">
        <v>0.21915000000000001</v>
      </c>
      <c r="H67">
        <v>0.28355000000000002</v>
      </c>
      <c r="I67">
        <v>0.50975000000000004</v>
      </c>
      <c r="J67">
        <v>0.60694999999999999</v>
      </c>
      <c r="K67">
        <v>0.16725000000000001</v>
      </c>
      <c r="L67">
        <v>0.20155000000000001</v>
      </c>
    </row>
    <row r="68" spans="1:12" x14ac:dyDescent="0.3">
      <c r="A68">
        <v>67</v>
      </c>
      <c r="B68">
        <v>6.6499999999999997E-3</v>
      </c>
      <c r="C68">
        <v>6.6350000000000006E-2</v>
      </c>
      <c r="D68">
        <v>0.57015000000000005</v>
      </c>
      <c r="E68">
        <v>0.37285000000000001</v>
      </c>
      <c r="F68">
        <v>0.86395</v>
      </c>
      <c r="G68">
        <v>0.84025000000000005</v>
      </c>
      <c r="H68">
        <v>0.45465</v>
      </c>
      <c r="I68">
        <v>9.4850000000000004E-2</v>
      </c>
      <c r="J68">
        <v>7.0849999999999996E-2</v>
      </c>
      <c r="K68">
        <v>0.87765000000000004</v>
      </c>
      <c r="L68">
        <v>0.95255000000000001</v>
      </c>
    </row>
    <row r="69" spans="1:12" x14ac:dyDescent="0.3">
      <c r="A69">
        <v>68</v>
      </c>
      <c r="B69">
        <v>6.7499999999999999E-3</v>
      </c>
      <c r="C69">
        <v>0.55035000000000001</v>
      </c>
      <c r="D69">
        <v>5.3350000000000002E-2</v>
      </c>
      <c r="E69">
        <v>0.21454999999999999</v>
      </c>
      <c r="F69">
        <v>0.85804999999999998</v>
      </c>
      <c r="G69">
        <v>0.91585000000000005</v>
      </c>
      <c r="H69">
        <v>0.14365</v>
      </c>
      <c r="I69">
        <v>0.87355000000000005</v>
      </c>
      <c r="J69">
        <v>0.71755000000000002</v>
      </c>
      <c r="K69">
        <v>0.46594999999999998</v>
      </c>
      <c r="L69">
        <v>9.325E-2</v>
      </c>
    </row>
    <row r="70" spans="1:12" x14ac:dyDescent="0.3">
      <c r="A70">
        <v>69</v>
      </c>
      <c r="B70">
        <v>6.8500000000000002E-3</v>
      </c>
      <c r="C70">
        <v>0.72524999999999995</v>
      </c>
      <c r="D70">
        <v>0.37745000000000001</v>
      </c>
      <c r="E70">
        <v>0.11125</v>
      </c>
      <c r="F70">
        <v>8.0499999999999999E-3</v>
      </c>
      <c r="G70">
        <v>0.68825000000000003</v>
      </c>
      <c r="H70">
        <v>0.97214999999999996</v>
      </c>
      <c r="I70">
        <v>7.9350000000000004E-2</v>
      </c>
      <c r="J70">
        <v>0.37404999999999999</v>
      </c>
      <c r="K70">
        <v>0.85404999999999998</v>
      </c>
      <c r="L70">
        <v>0.11375</v>
      </c>
    </row>
    <row r="71" spans="1:12" x14ac:dyDescent="0.3">
      <c r="A71">
        <v>70</v>
      </c>
      <c r="B71">
        <v>6.9499999999999996E-3</v>
      </c>
      <c r="C71">
        <v>0.13325000000000001</v>
      </c>
      <c r="D71">
        <v>0.43464999999999998</v>
      </c>
      <c r="E71">
        <v>0.19894999999999999</v>
      </c>
      <c r="F71">
        <v>0.47965000000000002</v>
      </c>
      <c r="G71">
        <v>0.95165</v>
      </c>
      <c r="H71">
        <v>0.68554999999999999</v>
      </c>
      <c r="I71">
        <v>0.14394999999999999</v>
      </c>
      <c r="J71">
        <v>0.13295000000000001</v>
      </c>
      <c r="K71">
        <v>0.91625000000000001</v>
      </c>
      <c r="L71">
        <v>3.015E-2</v>
      </c>
    </row>
    <row r="72" spans="1:12" x14ac:dyDescent="0.3">
      <c r="A72">
        <v>71</v>
      </c>
      <c r="B72">
        <v>7.0499999999999998E-3</v>
      </c>
      <c r="C72">
        <v>0.29225000000000001</v>
      </c>
      <c r="D72">
        <v>1.805E-2</v>
      </c>
      <c r="E72">
        <v>0.50055000000000005</v>
      </c>
      <c r="F72">
        <v>0.12345</v>
      </c>
      <c r="G72">
        <v>0.33715000000000001</v>
      </c>
      <c r="H72">
        <v>0.59794999999999998</v>
      </c>
      <c r="I72">
        <v>0.34405000000000002</v>
      </c>
      <c r="J72">
        <v>0.57525000000000004</v>
      </c>
      <c r="K72">
        <v>0.85645000000000004</v>
      </c>
      <c r="L72">
        <v>0.83094999999999997</v>
      </c>
    </row>
    <row r="73" spans="1:12" x14ac:dyDescent="0.3">
      <c r="A73">
        <v>72</v>
      </c>
      <c r="B73">
        <v>7.1500000000000001E-3</v>
      </c>
      <c r="C73">
        <v>0.99085000000000001</v>
      </c>
      <c r="D73">
        <v>7.4749999999999997E-2</v>
      </c>
      <c r="E73">
        <v>1.1950000000000001E-2</v>
      </c>
      <c r="F73">
        <v>0.18445</v>
      </c>
      <c r="G73">
        <v>0.99914999999999998</v>
      </c>
      <c r="H73">
        <v>0.44055</v>
      </c>
      <c r="I73">
        <v>2.9749999999999999E-2</v>
      </c>
      <c r="J73">
        <v>0.50134999999999996</v>
      </c>
      <c r="K73">
        <v>0.26605000000000001</v>
      </c>
      <c r="L73">
        <v>3.805E-2</v>
      </c>
    </row>
    <row r="74" spans="1:12" x14ac:dyDescent="0.3">
      <c r="A74">
        <v>73</v>
      </c>
      <c r="B74">
        <v>7.2500000000000004E-3</v>
      </c>
      <c r="C74">
        <v>0.94825000000000004</v>
      </c>
      <c r="D74">
        <v>0.99304999999999999</v>
      </c>
      <c r="E74">
        <v>8.3499999999999998E-3</v>
      </c>
      <c r="F74">
        <v>4.385E-2</v>
      </c>
      <c r="G74">
        <v>0.37514999999999998</v>
      </c>
      <c r="H74">
        <v>0.71924999999999994</v>
      </c>
      <c r="I74">
        <v>0.58125000000000004</v>
      </c>
      <c r="J74">
        <v>0.43554999999999999</v>
      </c>
      <c r="K74">
        <v>0.17505000000000001</v>
      </c>
      <c r="L74">
        <v>0.66844999999999999</v>
      </c>
    </row>
    <row r="75" spans="1:12" x14ac:dyDescent="0.3">
      <c r="A75">
        <v>74</v>
      </c>
      <c r="B75">
        <v>7.3499999999999998E-3</v>
      </c>
      <c r="C75">
        <v>0.72665000000000002</v>
      </c>
      <c r="D75">
        <v>0.33234999999999998</v>
      </c>
      <c r="E75">
        <v>0.16725000000000001</v>
      </c>
      <c r="F75">
        <v>0.78574999999999995</v>
      </c>
      <c r="G75">
        <v>0.72865000000000002</v>
      </c>
      <c r="H75">
        <v>0.17355000000000001</v>
      </c>
      <c r="I75">
        <v>0.99185000000000001</v>
      </c>
      <c r="J75">
        <v>0.55545</v>
      </c>
      <c r="K75">
        <v>0.85655000000000003</v>
      </c>
      <c r="L75">
        <v>0.11935</v>
      </c>
    </row>
    <row r="76" spans="1:12" x14ac:dyDescent="0.3">
      <c r="A76">
        <v>75</v>
      </c>
      <c r="B76">
        <v>7.45E-3</v>
      </c>
      <c r="C76">
        <v>0.44564999999999999</v>
      </c>
      <c r="D76">
        <v>0.99424999999999997</v>
      </c>
      <c r="E76">
        <v>0.28555000000000003</v>
      </c>
      <c r="F76">
        <v>0.13235</v>
      </c>
      <c r="G76">
        <v>0.55805000000000005</v>
      </c>
      <c r="H76">
        <v>0.86904999999999999</v>
      </c>
      <c r="I76">
        <v>0.68415000000000004</v>
      </c>
      <c r="J76">
        <v>0.30695</v>
      </c>
      <c r="K76">
        <v>0.41234999999999999</v>
      </c>
      <c r="L76">
        <v>0.19885</v>
      </c>
    </row>
    <row r="77" spans="1:12" x14ac:dyDescent="0.3">
      <c r="A77">
        <v>76</v>
      </c>
      <c r="B77">
        <v>7.5500000000000003E-3</v>
      </c>
      <c r="C77">
        <v>0.61214999999999997</v>
      </c>
      <c r="D77">
        <v>0.26774999999999999</v>
      </c>
      <c r="E77">
        <v>0.68084999999999996</v>
      </c>
      <c r="F77">
        <v>7.0550000000000002E-2</v>
      </c>
      <c r="G77">
        <v>0.32085000000000002</v>
      </c>
      <c r="H77">
        <v>0.68794999999999995</v>
      </c>
      <c r="I77">
        <v>0.77354999999999996</v>
      </c>
      <c r="J77">
        <v>0.85845000000000005</v>
      </c>
      <c r="K77">
        <v>0.72265000000000001</v>
      </c>
      <c r="L77">
        <v>3.635E-2</v>
      </c>
    </row>
    <row r="78" spans="1:12" x14ac:dyDescent="0.3">
      <c r="A78">
        <v>77</v>
      </c>
      <c r="B78">
        <v>7.6499999999999997E-3</v>
      </c>
      <c r="C78">
        <v>0.15404999999999999</v>
      </c>
      <c r="D78">
        <v>0.50265000000000004</v>
      </c>
      <c r="E78">
        <v>0.89124999999999999</v>
      </c>
      <c r="F78">
        <v>1.575E-2</v>
      </c>
      <c r="G78">
        <v>0.77675000000000005</v>
      </c>
      <c r="H78">
        <v>0.39445000000000002</v>
      </c>
      <c r="I78">
        <v>0.53064999999999996</v>
      </c>
      <c r="J78">
        <v>0.58904999999999996</v>
      </c>
      <c r="K78">
        <v>0.44195000000000001</v>
      </c>
      <c r="L78">
        <v>0.57435000000000003</v>
      </c>
    </row>
    <row r="79" spans="1:12" x14ac:dyDescent="0.3">
      <c r="A79">
        <v>78</v>
      </c>
      <c r="B79">
        <v>7.7499999999999999E-3</v>
      </c>
      <c r="C79">
        <v>0.63024999999999998</v>
      </c>
      <c r="D79">
        <v>0.86514999999999997</v>
      </c>
      <c r="E79">
        <v>2.265E-2</v>
      </c>
      <c r="F79">
        <v>5.6849999999999998E-2</v>
      </c>
      <c r="G79">
        <v>0.14035</v>
      </c>
      <c r="H79">
        <v>0.61585000000000001</v>
      </c>
      <c r="I79">
        <v>0.23785000000000001</v>
      </c>
      <c r="J79">
        <v>0.25495000000000001</v>
      </c>
      <c r="K79">
        <v>0.22425</v>
      </c>
      <c r="L79">
        <v>0.57994999999999997</v>
      </c>
    </row>
    <row r="80" spans="1:12" x14ac:dyDescent="0.3">
      <c r="A80">
        <v>79</v>
      </c>
      <c r="B80">
        <v>7.8499999999999993E-3</v>
      </c>
      <c r="C80">
        <v>0.40125</v>
      </c>
      <c r="D80">
        <v>0.58665</v>
      </c>
      <c r="E80">
        <v>0.97124999999999995</v>
      </c>
      <c r="F80">
        <v>0.14985000000000001</v>
      </c>
      <c r="G80">
        <v>0.60475000000000001</v>
      </c>
      <c r="H80">
        <v>0.39495000000000002</v>
      </c>
      <c r="I80">
        <v>0.23974999999999999</v>
      </c>
      <c r="J80">
        <v>0.87814999999999999</v>
      </c>
      <c r="K80">
        <v>2.6849999999999999E-2</v>
      </c>
      <c r="L80">
        <v>0.22595000000000001</v>
      </c>
    </row>
    <row r="81" spans="1:12" x14ac:dyDescent="0.3">
      <c r="A81">
        <v>80</v>
      </c>
      <c r="B81">
        <v>7.9500000000000005E-3</v>
      </c>
      <c r="C81">
        <v>0.64885000000000004</v>
      </c>
      <c r="D81">
        <v>0.28334999999999999</v>
      </c>
      <c r="E81">
        <v>0.34434999999999999</v>
      </c>
      <c r="F81">
        <v>0.94804999999999995</v>
      </c>
      <c r="G81">
        <v>0.10775</v>
      </c>
      <c r="H81">
        <v>0.88454999999999995</v>
      </c>
      <c r="I81">
        <v>2.7349999999999999E-2</v>
      </c>
      <c r="J81">
        <v>0.41304999999999997</v>
      </c>
      <c r="K81">
        <v>0.35735</v>
      </c>
      <c r="L81">
        <v>0.84045000000000003</v>
      </c>
    </row>
    <row r="82" spans="1:12" x14ac:dyDescent="0.3">
      <c r="A82">
        <v>81</v>
      </c>
      <c r="B82">
        <v>8.0499999999999999E-3</v>
      </c>
      <c r="C82">
        <v>0.58914999999999995</v>
      </c>
      <c r="D82">
        <v>0.48004999999999998</v>
      </c>
      <c r="E82">
        <v>0.60865000000000002</v>
      </c>
      <c r="F82">
        <v>0.73245000000000005</v>
      </c>
      <c r="G82">
        <v>2.1250000000000002E-2</v>
      </c>
      <c r="H82">
        <v>0.82594999999999996</v>
      </c>
      <c r="I82">
        <v>0.66805000000000003</v>
      </c>
      <c r="J82">
        <v>0.25335000000000002</v>
      </c>
      <c r="K82">
        <v>0.85314999999999996</v>
      </c>
      <c r="L82">
        <v>0.29975000000000002</v>
      </c>
    </row>
    <row r="83" spans="1:12" x14ac:dyDescent="0.3">
      <c r="A83">
        <v>82</v>
      </c>
      <c r="B83">
        <v>8.1499999999999993E-3</v>
      </c>
      <c r="C83">
        <v>0.39124999999999999</v>
      </c>
      <c r="D83">
        <v>0.94584999999999997</v>
      </c>
      <c r="E83">
        <v>0.21074999999999999</v>
      </c>
      <c r="F83">
        <v>0.33255000000000001</v>
      </c>
      <c r="G83">
        <v>0.19655</v>
      </c>
      <c r="H83">
        <v>0.75455000000000005</v>
      </c>
      <c r="I83">
        <v>0.76754999999999995</v>
      </c>
      <c r="J83">
        <v>0.38245000000000001</v>
      </c>
      <c r="K83">
        <v>2.0650000000000002E-2</v>
      </c>
      <c r="L83">
        <v>0.62534999999999996</v>
      </c>
    </row>
    <row r="84" spans="1:12" x14ac:dyDescent="0.3">
      <c r="A84">
        <v>83</v>
      </c>
      <c r="B84">
        <v>8.2500000000000004E-3</v>
      </c>
      <c r="C84">
        <v>0.70955000000000001</v>
      </c>
      <c r="D84">
        <v>0.99224999999999997</v>
      </c>
      <c r="E84">
        <v>0.67474999999999996</v>
      </c>
      <c r="F84">
        <v>0.40625</v>
      </c>
      <c r="G84">
        <v>0.85504999999999998</v>
      </c>
      <c r="H84">
        <v>0.77495000000000003</v>
      </c>
      <c r="I84">
        <v>0.69594999999999996</v>
      </c>
      <c r="J84">
        <v>0.38535000000000003</v>
      </c>
      <c r="K84">
        <v>0.11675000000000001</v>
      </c>
      <c r="L84">
        <v>0.86245000000000005</v>
      </c>
    </row>
    <row r="85" spans="1:12" x14ac:dyDescent="0.3">
      <c r="A85">
        <v>84</v>
      </c>
      <c r="B85">
        <v>8.3499999999999998E-3</v>
      </c>
      <c r="C85">
        <v>0.66664999999999996</v>
      </c>
      <c r="D85">
        <v>0.94384999999999997</v>
      </c>
      <c r="E85">
        <v>0.16105</v>
      </c>
      <c r="F85">
        <v>0.22745000000000001</v>
      </c>
      <c r="G85">
        <v>0.68264999999999998</v>
      </c>
      <c r="H85">
        <v>0.96584999999999999</v>
      </c>
      <c r="I85">
        <v>0.24654999999999999</v>
      </c>
      <c r="J85">
        <v>0.51075000000000004</v>
      </c>
      <c r="K85">
        <v>0.31914999999999999</v>
      </c>
      <c r="L85">
        <v>0.33445000000000003</v>
      </c>
    </row>
    <row r="86" spans="1:12" x14ac:dyDescent="0.3">
      <c r="A86">
        <v>85</v>
      </c>
      <c r="B86">
        <v>8.4499999999999992E-3</v>
      </c>
      <c r="C86">
        <v>0.71294999999999997</v>
      </c>
      <c r="D86">
        <v>0.74095</v>
      </c>
      <c r="E86">
        <v>0.29665000000000002</v>
      </c>
      <c r="F86">
        <v>0.77534999999999998</v>
      </c>
      <c r="G86">
        <v>0.11505</v>
      </c>
      <c r="H86">
        <v>0.87775000000000003</v>
      </c>
      <c r="I86">
        <v>0.58394999999999997</v>
      </c>
      <c r="J86">
        <v>0.17285</v>
      </c>
      <c r="K86">
        <v>0.93205000000000005</v>
      </c>
      <c r="L86">
        <v>0.55684999999999996</v>
      </c>
    </row>
    <row r="87" spans="1:12" x14ac:dyDescent="0.3">
      <c r="A87">
        <v>86</v>
      </c>
      <c r="B87">
        <v>8.5500000000000003E-3</v>
      </c>
      <c r="C87">
        <v>0.69055</v>
      </c>
      <c r="D87">
        <v>0.38285000000000002</v>
      </c>
      <c r="E87">
        <v>0.92695000000000005</v>
      </c>
      <c r="F87">
        <v>0.26755000000000001</v>
      </c>
      <c r="G87">
        <v>5.9500000000000004E-3</v>
      </c>
      <c r="H87">
        <v>0.72735000000000005</v>
      </c>
      <c r="I87">
        <v>0.36764999999999998</v>
      </c>
      <c r="J87">
        <v>0.14515</v>
      </c>
      <c r="K87">
        <v>0.96775</v>
      </c>
      <c r="L87">
        <v>0.89224999999999999</v>
      </c>
    </row>
    <row r="88" spans="1:12" x14ac:dyDescent="0.3">
      <c r="A88">
        <v>87</v>
      </c>
      <c r="B88">
        <v>8.6499999999999997E-3</v>
      </c>
      <c r="C88">
        <v>0.58535000000000004</v>
      </c>
      <c r="D88">
        <v>0.87144999999999995</v>
      </c>
      <c r="E88">
        <v>0.25385000000000002</v>
      </c>
      <c r="F88">
        <v>0.43745000000000001</v>
      </c>
      <c r="G88">
        <v>0.56364999999999998</v>
      </c>
      <c r="H88">
        <v>0.41125</v>
      </c>
      <c r="I88">
        <v>0.16234999999999999</v>
      </c>
      <c r="J88">
        <v>0.92845</v>
      </c>
      <c r="K88">
        <v>9.9250000000000005E-2</v>
      </c>
      <c r="L88">
        <v>0.98634999999999995</v>
      </c>
    </row>
    <row r="89" spans="1:12" x14ac:dyDescent="0.3">
      <c r="A89">
        <v>88</v>
      </c>
      <c r="B89">
        <v>8.7500000000000008E-3</v>
      </c>
      <c r="C89">
        <v>0.91735</v>
      </c>
      <c r="D89">
        <v>0.25295000000000001</v>
      </c>
      <c r="E89">
        <v>0.45534999999999998</v>
      </c>
      <c r="F89">
        <v>7.1249999999999994E-2</v>
      </c>
      <c r="G89">
        <v>0.61404999999999998</v>
      </c>
      <c r="H89">
        <v>0.45055000000000001</v>
      </c>
      <c r="I89">
        <v>0.74095</v>
      </c>
      <c r="J89">
        <v>0.34484999999999999</v>
      </c>
      <c r="K89">
        <v>0.80474999999999997</v>
      </c>
      <c r="L89">
        <v>8.1250000000000003E-2</v>
      </c>
    </row>
    <row r="90" spans="1:12" x14ac:dyDescent="0.3">
      <c r="A90">
        <v>89</v>
      </c>
      <c r="B90">
        <v>8.8500000000000002E-3</v>
      </c>
      <c r="C90">
        <v>0.25745000000000001</v>
      </c>
      <c r="D90">
        <v>0.52625</v>
      </c>
      <c r="E90">
        <v>0.32924999999999999</v>
      </c>
      <c r="F90">
        <v>0.89234999999999998</v>
      </c>
      <c r="G90">
        <v>0.59455000000000002</v>
      </c>
      <c r="H90">
        <v>0.70015000000000005</v>
      </c>
      <c r="I90">
        <v>0.86285000000000001</v>
      </c>
      <c r="J90">
        <v>0.92574999999999996</v>
      </c>
      <c r="K90">
        <v>0.25564999999999999</v>
      </c>
      <c r="L90">
        <v>0.34305000000000002</v>
      </c>
    </row>
    <row r="91" spans="1:12" x14ac:dyDescent="0.3">
      <c r="A91">
        <v>90</v>
      </c>
      <c r="B91">
        <v>8.9499999999999996E-3</v>
      </c>
      <c r="C91">
        <v>0.99314999999999998</v>
      </c>
      <c r="D91">
        <v>0.71975</v>
      </c>
      <c r="E91">
        <v>0.23995</v>
      </c>
      <c r="F91">
        <v>0.75765000000000005</v>
      </c>
      <c r="G91">
        <v>0.40915000000000001</v>
      </c>
      <c r="H91">
        <v>0.91735</v>
      </c>
      <c r="I91">
        <v>0.81805000000000005</v>
      </c>
      <c r="J91">
        <v>0.44545000000000001</v>
      </c>
      <c r="K91">
        <v>0.13464999999999999</v>
      </c>
      <c r="L91">
        <v>0.19345000000000001</v>
      </c>
    </row>
    <row r="92" spans="1:12" x14ac:dyDescent="0.3">
      <c r="A92">
        <v>91</v>
      </c>
      <c r="B92">
        <v>9.0500000000000008E-3</v>
      </c>
      <c r="C92">
        <v>0.30804999999999999</v>
      </c>
      <c r="D92">
        <v>0.24424999999999999</v>
      </c>
      <c r="E92">
        <v>0.82835000000000003</v>
      </c>
      <c r="F92">
        <v>0.52085000000000004</v>
      </c>
      <c r="G92">
        <v>0.21925</v>
      </c>
      <c r="H92">
        <v>0.48285</v>
      </c>
      <c r="I92">
        <v>0.37395</v>
      </c>
      <c r="J92">
        <v>8.9499999999999996E-3</v>
      </c>
      <c r="K92">
        <v>0.63144999999999996</v>
      </c>
      <c r="L92">
        <v>0.64464999999999995</v>
      </c>
    </row>
    <row r="93" spans="1:12" x14ac:dyDescent="0.3">
      <c r="A93">
        <v>92</v>
      </c>
      <c r="B93">
        <v>9.1500000000000001E-3</v>
      </c>
      <c r="C93">
        <v>0.96325000000000005</v>
      </c>
      <c r="D93">
        <v>0.93274999999999997</v>
      </c>
      <c r="E93">
        <v>5.5149999999999998E-2</v>
      </c>
      <c r="F93">
        <v>6.3750000000000001E-2</v>
      </c>
      <c r="G93">
        <v>0.20065</v>
      </c>
      <c r="H93">
        <v>0.44964999999999999</v>
      </c>
      <c r="I93">
        <v>0.74934999999999996</v>
      </c>
      <c r="J93">
        <v>0.52785000000000004</v>
      </c>
      <c r="K93">
        <v>0.26145000000000002</v>
      </c>
      <c r="L93">
        <v>0.31655</v>
      </c>
    </row>
    <row r="94" spans="1:12" x14ac:dyDescent="0.3">
      <c r="A94">
        <v>93</v>
      </c>
      <c r="B94">
        <v>9.2499999999999995E-3</v>
      </c>
      <c r="C94">
        <v>0.54305000000000003</v>
      </c>
      <c r="D94">
        <v>0.25995000000000001</v>
      </c>
      <c r="E94">
        <v>0.12325</v>
      </c>
      <c r="F94">
        <v>0.98445000000000005</v>
      </c>
      <c r="G94">
        <v>0.81094999999999995</v>
      </c>
      <c r="H94">
        <v>0.57304999999999995</v>
      </c>
      <c r="I94">
        <v>0.45865</v>
      </c>
      <c r="J94">
        <v>0.98024999999999995</v>
      </c>
      <c r="K94">
        <v>0.34555000000000002</v>
      </c>
      <c r="L94">
        <v>0.14735000000000001</v>
      </c>
    </row>
    <row r="95" spans="1:12" x14ac:dyDescent="0.3">
      <c r="A95">
        <v>94</v>
      </c>
      <c r="B95">
        <v>9.3500000000000007E-3</v>
      </c>
      <c r="C95">
        <v>8.7150000000000005E-2</v>
      </c>
      <c r="D95">
        <v>0.65954999999999997</v>
      </c>
      <c r="E95">
        <v>0.15534999999999999</v>
      </c>
      <c r="F95">
        <v>0.19975000000000001</v>
      </c>
      <c r="G95">
        <v>0.53044999999999998</v>
      </c>
      <c r="H95">
        <v>0.43595</v>
      </c>
      <c r="I95">
        <v>0.29115000000000002</v>
      </c>
      <c r="J95">
        <v>0.19764999999999999</v>
      </c>
      <c r="K95">
        <v>0.61294999999999999</v>
      </c>
      <c r="L95">
        <v>0.26145000000000002</v>
      </c>
    </row>
    <row r="96" spans="1:12" x14ac:dyDescent="0.3">
      <c r="A96">
        <v>95</v>
      </c>
      <c r="B96">
        <v>9.4500000000000001E-3</v>
      </c>
      <c r="C96">
        <v>0.48094999999999999</v>
      </c>
      <c r="D96">
        <v>0.84704999999999997</v>
      </c>
      <c r="E96">
        <v>0.45745000000000002</v>
      </c>
      <c r="F96">
        <v>0.45305000000000001</v>
      </c>
      <c r="G96">
        <v>1.685E-2</v>
      </c>
      <c r="H96">
        <v>0.68084999999999996</v>
      </c>
      <c r="I96">
        <v>0.20465</v>
      </c>
      <c r="J96">
        <v>0.84025000000000005</v>
      </c>
      <c r="K96">
        <v>0.28825000000000001</v>
      </c>
      <c r="L96">
        <v>0.69604999999999995</v>
      </c>
    </row>
    <row r="97" spans="1:12" x14ac:dyDescent="0.3">
      <c r="A97">
        <v>96</v>
      </c>
      <c r="B97">
        <v>9.5499999999999995E-3</v>
      </c>
      <c r="C97">
        <v>0.17665</v>
      </c>
      <c r="D97">
        <v>0.38405</v>
      </c>
      <c r="E97">
        <v>0.49345</v>
      </c>
      <c r="F97">
        <v>0.61585000000000001</v>
      </c>
      <c r="G97">
        <v>0.33195000000000002</v>
      </c>
      <c r="H97">
        <v>0.91574999999999995</v>
      </c>
      <c r="I97">
        <v>0.20185</v>
      </c>
      <c r="J97">
        <v>0.66835</v>
      </c>
      <c r="K97">
        <v>0.29635</v>
      </c>
      <c r="L97">
        <v>0.87824999999999998</v>
      </c>
    </row>
    <row r="98" spans="1:12" x14ac:dyDescent="0.3">
      <c r="A98">
        <v>97</v>
      </c>
      <c r="B98">
        <v>9.6500000000000006E-3</v>
      </c>
      <c r="C98">
        <v>0.42065000000000002</v>
      </c>
      <c r="D98">
        <v>0.72255000000000003</v>
      </c>
      <c r="E98">
        <v>0.50785000000000002</v>
      </c>
      <c r="F98">
        <v>3.635E-2</v>
      </c>
      <c r="G98">
        <v>0.65395000000000003</v>
      </c>
      <c r="H98">
        <v>0.31545000000000001</v>
      </c>
      <c r="I98">
        <v>0.59555000000000002</v>
      </c>
      <c r="J98">
        <v>0.96594999999999998</v>
      </c>
      <c r="K98">
        <v>0.26895000000000002</v>
      </c>
      <c r="L98">
        <v>0.86094999999999999</v>
      </c>
    </row>
    <row r="99" spans="1:12" x14ac:dyDescent="0.3">
      <c r="A99">
        <v>98</v>
      </c>
      <c r="B99">
        <v>9.75E-3</v>
      </c>
      <c r="C99">
        <v>0.44924999999999998</v>
      </c>
      <c r="D99">
        <v>0.86385000000000001</v>
      </c>
      <c r="E99">
        <v>0.54354999999999998</v>
      </c>
      <c r="F99">
        <v>0.46475</v>
      </c>
      <c r="G99">
        <v>0.56974999999999998</v>
      </c>
      <c r="H99">
        <v>0.99465000000000003</v>
      </c>
      <c r="I99">
        <v>0.86575000000000002</v>
      </c>
      <c r="J99">
        <v>0.28094999999999998</v>
      </c>
      <c r="K99">
        <v>0.41385</v>
      </c>
      <c r="L99">
        <v>8.3349999999999994E-2</v>
      </c>
    </row>
    <row r="100" spans="1:12" x14ac:dyDescent="0.3">
      <c r="A100">
        <v>99</v>
      </c>
      <c r="B100">
        <v>9.8499999999999994E-3</v>
      </c>
      <c r="C100">
        <v>0.44935000000000003</v>
      </c>
      <c r="D100">
        <v>0.63354999999999995</v>
      </c>
      <c r="E100">
        <v>0.63265000000000005</v>
      </c>
      <c r="F100">
        <v>0.82094999999999996</v>
      </c>
      <c r="G100">
        <v>0.41015000000000001</v>
      </c>
      <c r="H100">
        <v>0.26295000000000002</v>
      </c>
      <c r="I100">
        <v>0.94904999999999995</v>
      </c>
      <c r="J100">
        <v>0.48125000000000001</v>
      </c>
      <c r="K100">
        <v>0.36345</v>
      </c>
      <c r="L100">
        <v>0.34594999999999998</v>
      </c>
    </row>
    <row r="101" spans="1:12" x14ac:dyDescent="0.3">
      <c r="A101">
        <v>100</v>
      </c>
      <c r="B101">
        <v>9.9500000000000005E-3</v>
      </c>
      <c r="C101">
        <v>0.26295000000000002</v>
      </c>
      <c r="D101">
        <v>0.34455000000000002</v>
      </c>
      <c r="E101">
        <v>0.29204999999999998</v>
      </c>
      <c r="F101">
        <v>0.53805000000000003</v>
      </c>
      <c r="G101">
        <v>0.39255000000000001</v>
      </c>
      <c r="H101">
        <v>0.93754999999999999</v>
      </c>
      <c r="I101">
        <v>0.44714999999999999</v>
      </c>
      <c r="J101">
        <v>0.15225</v>
      </c>
      <c r="K101">
        <v>9.2050000000000007E-2</v>
      </c>
      <c r="L101">
        <v>0.80135000000000001</v>
      </c>
    </row>
    <row r="102" spans="1:12" x14ac:dyDescent="0.3">
      <c r="A102">
        <v>101</v>
      </c>
      <c r="B102">
        <v>1.005E-2</v>
      </c>
      <c r="C102">
        <v>0.58845000000000003</v>
      </c>
      <c r="D102">
        <v>0.48025000000000001</v>
      </c>
      <c r="E102">
        <v>0.23205000000000001</v>
      </c>
      <c r="F102">
        <v>0.13385</v>
      </c>
      <c r="G102">
        <v>0.97465000000000002</v>
      </c>
      <c r="H102">
        <v>0.51485000000000003</v>
      </c>
      <c r="I102">
        <v>0.21854999999999999</v>
      </c>
      <c r="J102">
        <v>0.64324999999999999</v>
      </c>
      <c r="K102">
        <v>0.55084999999999995</v>
      </c>
      <c r="L102">
        <v>0.74104999999999999</v>
      </c>
    </row>
    <row r="103" spans="1:12" x14ac:dyDescent="0.3">
      <c r="A103">
        <v>102</v>
      </c>
      <c r="B103">
        <v>1.0149999999999999E-2</v>
      </c>
      <c r="C103">
        <v>0.32624999999999998</v>
      </c>
      <c r="D103">
        <v>0.52144999999999997</v>
      </c>
      <c r="E103">
        <v>0.40765000000000001</v>
      </c>
      <c r="F103">
        <v>0.45174999999999998</v>
      </c>
      <c r="G103">
        <v>0.69374999999999998</v>
      </c>
      <c r="H103">
        <v>0.30975000000000003</v>
      </c>
      <c r="I103">
        <v>0.69584999999999997</v>
      </c>
      <c r="J103">
        <v>0.95604999999999996</v>
      </c>
      <c r="K103">
        <v>0.49464999999999998</v>
      </c>
      <c r="L103">
        <v>0.25945000000000001</v>
      </c>
    </row>
    <row r="104" spans="1:12" x14ac:dyDescent="0.3">
      <c r="A104">
        <v>103</v>
      </c>
      <c r="B104">
        <v>1.025E-2</v>
      </c>
      <c r="C104">
        <v>0.42625000000000002</v>
      </c>
      <c r="D104">
        <v>0.70255000000000001</v>
      </c>
      <c r="E104">
        <v>0.34844999999999998</v>
      </c>
      <c r="F104">
        <v>0.62475000000000003</v>
      </c>
      <c r="G104">
        <v>0.84594999999999998</v>
      </c>
      <c r="H104">
        <v>0.20115</v>
      </c>
      <c r="I104">
        <v>0.30195</v>
      </c>
      <c r="J104">
        <v>7.3950000000000002E-2</v>
      </c>
      <c r="K104">
        <v>0.86124999999999996</v>
      </c>
      <c r="L104">
        <v>0.11575000000000001</v>
      </c>
    </row>
    <row r="105" spans="1:12" x14ac:dyDescent="0.3">
      <c r="A105">
        <v>104</v>
      </c>
      <c r="B105">
        <v>1.035E-2</v>
      </c>
      <c r="C105">
        <v>0.78644999999999998</v>
      </c>
      <c r="D105">
        <v>0.72104999999999997</v>
      </c>
      <c r="E105">
        <v>4.7499999999999999E-3</v>
      </c>
      <c r="F105">
        <v>0.98045000000000004</v>
      </c>
      <c r="G105">
        <v>0.24875</v>
      </c>
      <c r="H105">
        <v>0.18365000000000001</v>
      </c>
      <c r="I105">
        <v>0.15484999999999999</v>
      </c>
      <c r="J105">
        <v>0.64754999999999996</v>
      </c>
      <c r="K105">
        <v>0.67674999999999996</v>
      </c>
      <c r="L105">
        <v>0.48254999999999998</v>
      </c>
    </row>
    <row r="106" spans="1:12" x14ac:dyDescent="0.3">
      <c r="A106">
        <v>105</v>
      </c>
      <c r="B106">
        <v>1.0449999999999999E-2</v>
      </c>
      <c r="C106">
        <v>0.86204999999999998</v>
      </c>
      <c r="D106">
        <v>0.93884999999999996</v>
      </c>
      <c r="E106">
        <v>0.43135000000000001</v>
      </c>
      <c r="F106">
        <v>0.32995000000000002</v>
      </c>
      <c r="G106">
        <v>0.98534999999999995</v>
      </c>
      <c r="H106">
        <v>8.8950000000000001E-2</v>
      </c>
      <c r="I106">
        <v>0.37955</v>
      </c>
      <c r="J106">
        <v>6.515E-2</v>
      </c>
      <c r="K106">
        <v>0.17965</v>
      </c>
      <c r="L106">
        <v>0.78354999999999997</v>
      </c>
    </row>
    <row r="107" spans="1:12" x14ac:dyDescent="0.3">
      <c r="A107">
        <v>106</v>
      </c>
      <c r="B107">
        <v>1.055E-2</v>
      </c>
      <c r="C107">
        <v>0.49895</v>
      </c>
      <c r="D107">
        <v>0.85914999999999997</v>
      </c>
      <c r="E107">
        <v>9.1050000000000006E-2</v>
      </c>
      <c r="F107">
        <v>0.15525</v>
      </c>
      <c r="G107">
        <v>0.62895000000000001</v>
      </c>
      <c r="H107">
        <v>0.22075</v>
      </c>
      <c r="I107">
        <v>0.87534999999999996</v>
      </c>
      <c r="J107">
        <v>0.83174999999999999</v>
      </c>
      <c r="K107">
        <v>0.37114999999999998</v>
      </c>
      <c r="L107">
        <v>0.91244999999999998</v>
      </c>
    </row>
    <row r="108" spans="1:12" x14ac:dyDescent="0.3">
      <c r="A108">
        <v>107</v>
      </c>
      <c r="B108">
        <v>1.065E-2</v>
      </c>
      <c r="C108">
        <v>0.60555000000000003</v>
      </c>
      <c r="D108">
        <v>0.29844999999999999</v>
      </c>
      <c r="E108">
        <v>0.92835000000000001</v>
      </c>
      <c r="F108">
        <v>0.85204999999999997</v>
      </c>
      <c r="G108">
        <v>0.63444999999999996</v>
      </c>
      <c r="H108">
        <v>0.69125000000000003</v>
      </c>
      <c r="I108">
        <v>9.8499999999999994E-3</v>
      </c>
      <c r="J108">
        <v>0.44945000000000002</v>
      </c>
      <c r="K108">
        <v>0.64115</v>
      </c>
      <c r="L108">
        <v>0.88114999999999999</v>
      </c>
    </row>
    <row r="109" spans="1:12" x14ac:dyDescent="0.3">
      <c r="A109">
        <v>108</v>
      </c>
      <c r="B109">
        <v>1.0749999999999999E-2</v>
      </c>
      <c r="C109">
        <v>2.0150000000000001E-2</v>
      </c>
      <c r="D109">
        <v>0.36835000000000001</v>
      </c>
      <c r="E109">
        <v>0.46934999999999999</v>
      </c>
      <c r="F109">
        <v>0.23705000000000001</v>
      </c>
      <c r="G109">
        <v>0.99104999999999999</v>
      </c>
      <c r="H109">
        <v>0.69364999999999999</v>
      </c>
      <c r="I109">
        <v>0.97635000000000005</v>
      </c>
      <c r="J109">
        <v>0.71894999999999998</v>
      </c>
      <c r="K109">
        <v>6.4750000000000002E-2</v>
      </c>
      <c r="L109">
        <v>0.27875</v>
      </c>
    </row>
    <row r="110" spans="1:12" x14ac:dyDescent="0.3">
      <c r="A110">
        <v>109</v>
      </c>
      <c r="B110">
        <v>1.085E-2</v>
      </c>
      <c r="C110">
        <v>0.77864999999999995</v>
      </c>
      <c r="D110">
        <v>0.61065000000000003</v>
      </c>
      <c r="E110">
        <v>0.17805000000000001</v>
      </c>
      <c r="F110">
        <v>1.805E-2</v>
      </c>
      <c r="G110">
        <v>0.90685000000000004</v>
      </c>
      <c r="H110">
        <v>3.1150000000000001E-2</v>
      </c>
      <c r="I110">
        <v>0.40975</v>
      </c>
      <c r="J110">
        <v>0.46594999999999998</v>
      </c>
      <c r="K110">
        <v>0.94384999999999997</v>
      </c>
      <c r="L110">
        <v>0.22825000000000001</v>
      </c>
    </row>
    <row r="111" spans="1:12" x14ac:dyDescent="0.3">
      <c r="A111">
        <v>110</v>
      </c>
      <c r="B111">
        <v>1.095E-2</v>
      </c>
      <c r="C111">
        <v>1.4449999999999999E-2</v>
      </c>
      <c r="D111">
        <v>0.59945000000000004</v>
      </c>
      <c r="E111">
        <v>0.84994999999999998</v>
      </c>
      <c r="F111">
        <v>0.34775</v>
      </c>
      <c r="G111">
        <v>0.73794999999999999</v>
      </c>
      <c r="H111">
        <v>0.39284999999999998</v>
      </c>
      <c r="I111">
        <v>0.20905000000000001</v>
      </c>
      <c r="J111">
        <v>0.79874999999999996</v>
      </c>
      <c r="K111">
        <v>0.84335000000000004</v>
      </c>
      <c r="L111">
        <v>0.79244999999999999</v>
      </c>
    </row>
    <row r="112" spans="1:12" x14ac:dyDescent="0.3">
      <c r="A112">
        <v>111</v>
      </c>
      <c r="B112">
        <v>1.1050000000000001E-2</v>
      </c>
      <c r="C112">
        <v>0.65564999999999996</v>
      </c>
      <c r="D112">
        <v>0.78105000000000002</v>
      </c>
      <c r="E112">
        <v>0.84094999999999998</v>
      </c>
      <c r="F112">
        <v>3.4849999999999999E-2</v>
      </c>
      <c r="G112">
        <v>0.20105000000000001</v>
      </c>
      <c r="H112">
        <v>0.49454999999999999</v>
      </c>
      <c r="I112">
        <v>9.4950000000000007E-2</v>
      </c>
      <c r="J112">
        <v>0.88754999999999995</v>
      </c>
      <c r="K112">
        <v>0.70165</v>
      </c>
      <c r="L112">
        <v>0.79484999999999995</v>
      </c>
    </row>
    <row r="113" spans="1:12" x14ac:dyDescent="0.3">
      <c r="A113">
        <v>112</v>
      </c>
      <c r="B113">
        <v>1.115E-2</v>
      </c>
      <c r="C113">
        <v>0.26845000000000002</v>
      </c>
      <c r="D113">
        <v>0.30014999999999997</v>
      </c>
      <c r="E113">
        <v>0.68774999999999997</v>
      </c>
      <c r="F113">
        <v>0.96084999999999998</v>
      </c>
      <c r="G113">
        <v>0.66485000000000005</v>
      </c>
      <c r="H113">
        <v>8.9749999999999996E-2</v>
      </c>
      <c r="I113">
        <v>0.41125</v>
      </c>
      <c r="J113">
        <v>0.44135000000000002</v>
      </c>
      <c r="K113">
        <v>7.5249999999999997E-2</v>
      </c>
      <c r="L113">
        <v>4.5500000000000002E-3</v>
      </c>
    </row>
    <row r="114" spans="1:12" x14ac:dyDescent="0.3">
      <c r="A114">
        <v>113</v>
      </c>
      <c r="B114">
        <v>1.125E-2</v>
      </c>
      <c r="C114">
        <v>0.55715000000000003</v>
      </c>
      <c r="D114">
        <v>0.79095000000000004</v>
      </c>
      <c r="E114">
        <v>0.55295000000000005</v>
      </c>
      <c r="F114">
        <v>0.36414999999999997</v>
      </c>
      <c r="G114">
        <v>0.22575000000000001</v>
      </c>
      <c r="H114">
        <v>0.41225000000000001</v>
      </c>
      <c r="I114">
        <v>0.33015</v>
      </c>
      <c r="J114">
        <v>0.24884999999999999</v>
      </c>
      <c r="K114">
        <v>0.64895000000000003</v>
      </c>
      <c r="L114">
        <v>8.5050000000000001E-2</v>
      </c>
    </row>
    <row r="115" spans="1:12" x14ac:dyDescent="0.3">
      <c r="A115">
        <v>114</v>
      </c>
      <c r="B115">
        <v>1.1350000000000001E-2</v>
      </c>
      <c r="C115">
        <v>0.71445000000000003</v>
      </c>
      <c r="D115">
        <v>0.18165000000000001</v>
      </c>
      <c r="E115">
        <v>0.38714999999999999</v>
      </c>
      <c r="F115">
        <v>0.82615000000000005</v>
      </c>
      <c r="G115">
        <v>0.65995000000000004</v>
      </c>
      <c r="H115">
        <v>0.32195000000000001</v>
      </c>
      <c r="I115">
        <v>0.75565000000000004</v>
      </c>
      <c r="J115">
        <v>0.42735000000000001</v>
      </c>
      <c r="K115">
        <v>0.33545000000000003</v>
      </c>
      <c r="L115">
        <v>0.55184999999999995</v>
      </c>
    </row>
    <row r="116" spans="1:12" x14ac:dyDescent="0.3">
      <c r="A116">
        <v>115</v>
      </c>
      <c r="B116">
        <v>1.145E-2</v>
      </c>
      <c r="C116">
        <v>0.93135000000000001</v>
      </c>
      <c r="D116">
        <v>0.56735000000000002</v>
      </c>
      <c r="E116">
        <v>0.22045000000000001</v>
      </c>
      <c r="F116">
        <v>0.74685000000000001</v>
      </c>
      <c r="G116">
        <v>7.1249999999999994E-2</v>
      </c>
      <c r="H116">
        <v>0.42394999999999999</v>
      </c>
      <c r="I116">
        <v>0.58384999999999998</v>
      </c>
      <c r="J116">
        <v>9.6449999999999994E-2</v>
      </c>
      <c r="K116">
        <v>0.81194999999999995</v>
      </c>
      <c r="L116">
        <v>0.76865000000000006</v>
      </c>
    </row>
    <row r="117" spans="1:12" x14ac:dyDescent="0.3">
      <c r="A117">
        <v>116</v>
      </c>
      <c r="B117">
        <v>1.155E-2</v>
      </c>
      <c r="C117">
        <v>9.9750000000000005E-2</v>
      </c>
      <c r="D117">
        <v>7.485E-2</v>
      </c>
      <c r="E117">
        <v>0.48494999999999999</v>
      </c>
      <c r="F117">
        <v>0.15684999999999999</v>
      </c>
      <c r="G117">
        <v>0.80664999999999998</v>
      </c>
      <c r="H117">
        <v>5.7049999999999997E-2</v>
      </c>
      <c r="I117">
        <v>0.92945</v>
      </c>
      <c r="J117">
        <v>0.47725000000000001</v>
      </c>
      <c r="K117">
        <v>4.215E-2</v>
      </c>
      <c r="L117">
        <v>1.695E-2</v>
      </c>
    </row>
    <row r="118" spans="1:12" x14ac:dyDescent="0.3">
      <c r="A118">
        <v>117</v>
      </c>
      <c r="B118">
        <v>1.1650000000000001E-2</v>
      </c>
      <c r="C118">
        <v>0.22384999999999999</v>
      </c>
      <c r="D118">
        <v>0.70655000000000001</v>
      </c>
      <c r="E118">
        <v>0.71235000000000004</v>
      </c>
      <c r="F118">
        <v>0.85475000000000001</v>
      </c>
      <c r="G118">
        <v>6.1650000000000003E-2</v>
      </c>
      <c r="H118">
        <v>0.72855000000000003</v>
      </c>
      <c r="I118">
        <v>0.18254999999999999</v>
      </c>
      <c r="J118">
        <v>0.35385</v>
      </c>
      <c r="K118">
        <v>0.15755</v>
      </c>
      <c r="L118">
        <v>0.20935000000000001</v>
      </c>
    </row>
    <row r="119" spans="1:12" x14ac:dyDescent="0.3">
      <c r="A119">
        <v>118</v>
      </c>
      <c r="B119">
        <v>1.175E-2</v>
      </c>
      <c r="C119">
        <v>0.60445000000000004</v>
      </c>
      <c r="D119">
        <v>0.56374999999999997</v>
      </c>
      <c r="E119">
        <v>0.78064999999999996</v>
      </c>
      <c r="F119">
        <v>0.79635</v>
      </c>
      <c r="G119">
        <v>3.8649999999999997E-2</v>
      </c>
      <c r="H119">
        <v>0.25845000000000001</v>
      </c>
      <c r="I119">
        <v>0.29944999999999999</v>
      </c>
      <c r="J119">
        <v>0.16355</v>
      </c>
      <c r="K119">
        <v>0.23365</v>
      </c>
      <c r="L119">
        <v>0.20135</v>
      </c>
    </row>
    <row r="120" spans="1:12" x14ac:dyDescent="0.3">
      <c r="A120">
        <v>119</v>
      </c>
      <c r="B120">
        <v>1.1849999999999999E-2</v>
      </c>
      <c r="C120">
        <v>0.96714999999999995</v>
      </c>
      <c r="D120">
        <v>0.14005000000000001</v>
      </c>
      <c r="E120">
        <v>9.3850000000000003E-2</v>
      </c>
      <c r="F120">
        <v>0.12315</v>
      </c>
      <c r="G120">
        <v>0.13825000000000001</v>
      </c>
      <c r="H120">
        <v>0.79344999999999999</v>
      </c>
      <c r="I120">
        <v>0.38595000000000002</v>
      </c>
      <c r="J120">
        <v>0.51615</v>
      </c>
      <c r="K120">
        <v>0.36185</v>
      </c>
      <c r="L120">
        <v>4.5650000000000003E-2</v>
      </c>
    </row>
    <row r="121" spans="1:12" x14ac:dyDescent="0.3">
      <c r="A121">
        <v>120</v>
      </c>
      <c r="B121">
        <v>1.1950000000000001E-2</v>
      </c>
      <c r="C121">
        <v>0.47504999999999997</v>
      </c>
      <c r="D121">
        <v>9.1249999999999998E-2</v>
      </c>
      <c r="E121">
        <v>0.17465</v>
      </c>
      <c r="F121">
        <v>0.58435000000000004</v>
      </c>
      <c r="G121">
        <v>0.79654999999999998</v>
      </c>
      <c r="H121">
        <v>0.39055000000000001</v>
      </c>
      <c r="I121">
        <v>0.87655000000000005</v>
      </c>
      <c r="J121">
        <v>0.65774999999999995</v>
      </c>
      <c r="K121">
        <v>0.27734999999999999</v>
      </c>
      <c r="L121">
        <v>0.93725000000000003</v>
      </c>
    </row>
    <row r="122" spans="1:12" x14ac:dyDescent="0.3">
      <c r="A122">
        <v>121</v>
      </c>
      <c r="B122">
        <v>1.205E-2</v>
      </c>
      <c r="C122">
        <v>0.79715000000000003</v>
      </c>
      <c r="D122">
        <v>0.88475000000000004</v>
      </c>
      <c r="E122">
        <v>0.58955000000000002</v>
      </c>
      <c r="F122">
        <v>2.2749999999999999E-2</v>
      </c>
      <c r="G122">
        <v>0.44764999999999999</v>
      </c>
      <c r="H122">
        <v>0.38995000000000002</v>
      </c>
      <c r="I122">
        <v>0.90575000000000006</v>
      </c>
      <c r="J122">
        <v>0.37535000000000002</v>
      </c>
      <c r="K122">
        <v>0.74755000000000005</v>
      </c>
      <c r="L122">
        <v>0.66715000000000002</v>
      </c>
    </row>
    <row r="123" spans="1:12" x14ac:dyDescent="0.3">
      <c r="A123">
        <v>122</v>
      </c>
      <c r="B123">
        <v>1.2149999999999999E-2</v>
      </c>
      <c r="C123">
        <v>0.28315000000000001</v>
      </c>
      <c r="D123">
        <v>5.1950000000000003E-2</v>
      </c>
      <c r="E123">
        <v>0.28444999999999998</v>
      </c>
      <c r="F123">
        <v>0.16585</v>
      </c>
      <c r="G123">
        <v>0.71404999999999996</v>
      </c>
      <c r="H123">
        <v>1.8550000000000001E-2</v>
      </c>
      <c r="I123">
        <v>0.90695000000000003</v>
      </c>
      <c r="J123">
        <v>0.78854999999999997</v>
      </c>
      <c r="K123">
        <v>0.90905000000000002</v>
      </c>
      <c r="L123">
        <v>0.69015000000000004</v>
      </c>
    </row>
    <row r="124" spans="1:12" x14ac:dyDescent="0.3">
      <c r="A124">
        <v>123</v>
      </c>
      <c r="B124">
        <v>1.225E-2</v>
      </c>
      <c r="C124">
        <v>0.56084999999999996</v>
      </c>
      <c r="D124">
        <v>0.94225000000000003</v>
      </c>
      <c r="E124">
        <v>0.37325000000000003</v>
      </c>
      <c r="F124">
        <v>0.81145</v>
      </c>
      <c r="G124">
        <v>0.47565000000000002</v>
      </c>
      <c r="H124">
        <v>0.26035000000000003</v>
      </c>
      <c r="I124">
        <v>0.23285</v>
      </c>
      <c r="J124">
        <v>3.6650000000000002E-2</v>
      </c>
      <c r="K124">
        <v>0.25985000000000003</v>
      </c>
      <c r="L124">
        <v>0.19245000000000001</v>
      </c>
    </row>
    <row r="125" spans="1:12" x14ac:dyDescent="0.3">
      <c r="A125">
        <v>124</v>
      </c>
      <c r="B125">
        <v>1.235E-2</v>
      </c>
      <c r="C125">
        <v>0.52625</v>
      </c>
      <c r="D125">
        <v>4.725E-2</v>
      </c>
      <c r="E125">
        <v>0.72384999999999999</v>
      </c>
      <c r="F125">
        <v>0.40694999999999998</v>
      </c>
      <c r="G125">
        <v>0.51854999999999996</v>
      </c>
      <c r="H125">
        <v>2.5149999999999999E-2</v>
      </c>
      <c r="I125">
        <v>0.34534999999999999</v>
      </c>
      <c r="J125">
        <v>0.90705000000000002</v>
      </c>
      <c r="K125">
        <v>0.26014999999999999</v>
      </c>
      <c r="L125">
        <v>0.51624999999999999</v>
      </c>
    </row>
    <row r="126" spans="1:12" x14ac:dyDescent="0.3">
      <c r="A126">
        <v>125</v>
      </c>
      <c r="B126">
        <v>1.2449999999999999E-2</v>
      </c>
      <c r="C126">
        <v>0.37204999999999999</v>
      </c>
      <c r="D126">
        <v>0.43745000000000001</v>
      </c>
      <c r="E126">
        <v>0.75895000000000001</v>
      </c>
      <c r="F126">
        <v>0.51405000000000001</v>
      </c>
      <c r="G126">
        <v>0.25264999999999999</v>
      </c>
      <c r="H126">
        <v>0.84104999999999996</v>
      </c>
      <c r="I126">
        <v>0.47704999999999997</v>
      </c>
      <c r="J126">
        <v>0.32074999999999998</v>
      </c>
      <c r="K126">
        <v>0.82235000000000003</v>
      </c>
      <c r="L126">
        <v>0.53344999999999998</v>
      </c>
    </row>
    <row r="127" spans="1:12" x14ac:dyDescent="0.3">
      <c r="A127">
        <v>126</v>
      </c>
      <c r="B127">
        <v>1.255E-2</v>
      </c>
      <c r="C127">
        <v>0.31455</v>
      </c>
      <c r="D127">
        <v>0.39665</v>
      </c>
      <c r="E127">
        <v>0.92544999999999999</v>
      </c>
      <c r="F127">
        <v>8.2049999999999998E-2</v>
      </c>
      <c r="G127">
        <v>0.35785</v>
      </c>
      <c r="H127">
        <v>0.36075000000000002</v>
      </c>
      <c r="I127">
        <v>0.66544999999999999</v>
      </c>
      <c r="J127">
        <v>0.99534999999999996</v>
      </c>
      <c r="K127">
        <v>0.42635000000000001</v>
      </c>
      <c r="L127">
        <v>0.79185000000000005</v>
      </c>
    </row>
    <row r="128" spans="1:12" x14ac:dyDescent="0.3">
      <c r="A128">
        <v>127</v>
      </c>
      <c r="B128">
        <v>1.265E-2</v>
      </c>
      <c r="C128">
        <v>0.45595000000000002</v>
      </c>
      <c r="D128">
        <v>0.24535000000000001</v>
      </c>
      <c r="E128">
        <v>0.85385</v>
      </c>
      <c r="F128">
        <v>0.43385000000000001</v>
      </c>
      <c r="G128">
        <v>1.315E-2</v>
      </c>
      <c r="H128">
        <v>0.12075</v>
      </c>
      <c r="I128">
        <v>0.34494999999999998</v>
      </c>
      <c r="J128">
        <v>0.22175</v>
      </c>
      <c r="K128">
        <v>0.87514999999999998</v>
      </c>
      <c r="L128">
        <v>0.20194999999999999</v>
      </c>
    </row>
    <row r="129" spans="1:12" x14ac:dyDescent="0.3">
      <c r="A129">
        <v>128</v>
      </c>
      <c r="B129">
        <v>1.2749999999999999E-2</v>
      </c>
      <c r="C129">
        <v>0.47765000000000002</v>
      </c>
      <c r="D129">
        <v>0.30325000000000002</v>
      </c>
      <c r="E129">
        <v>0.12105</v>
      </c>
      <c r="F129">
        <v>0.60424999999999995</v>
      </c>
      <c r="G129">
        <v>0.61944999999999995</v>
      </c>
      <c r="H129">
        <v>0.14524999999999999</v>
      </c>
      <c r="I129">
        <v>0.44114999999999999</v>
      </c>
      <c r="J129">
        <v>0.28655000000000003</v>
      </c>
      <c r="K129">
        <v>0.48015000000000002</v>
      </c>
      <c r="L129">
        <v>0.69174999999999998</v>
      </c>
    </row>
    <row r="130" spans="1:12" x14ac:dyDescent="0.3">
      <c r="A130">
        <v>129</v>
      </c>
      <c r="B130">
        <v>1.285E-2</v>
      </c>
      <c r="C130">
        <v>0.52725</v>
      </c>
      <c r="D130">
        <v>9.4500000000000001E-3</v>
      </c>
      <c r="E130">
        <v>0.39545000000000002</v>
      </c>
      <c r="F130">
        <v>4.0750000000000001E-2</v>
      </c>
      <c r="G130">
        <v>5.1500000000000001E-3</v>
      </c>
      <c r="H130">
        <v>2.1649999999999999E-2</v>
      </c>
      <c r="I130">
        <v>0.71074999999999999</v>
      </c>
      <c r="J130">
        <v>0.98314999999999997</v>
      </c>
      <c r="K130">
        <v>0.79374999999999996</v>
      </c>
      <c r="L130">
        <v>0.45984999999999998</v>
      </c>
    </row>
    <row r="131" spans="1:12" x14ac:dyDescent="0.3">
      <c r="A131">
        <v>130</v>
      </c>
      <c r="B131">
        <v>1.295E-2</v>
      </c>
      <c r="C131">
        <v>0.31974999999999998</v>
      </c>
      <c r="D131">
        <v>0.76575000000000004</v>
      </c>
      <c r="E131">
        <v>0.58274999999999999</v>
      </c>
      <c r="F131">
        <v>0.60485</v>
      </c>
      <c r="G131">
        <v>0.14394999999999999</v>
      </c>
      <c r="H131">
        <v>0.62865000000000004</v>
      </c>
      <c r="I131">
        <v>1.1950000000000001E-2</v>
      </c>
      <c r="J131">
        <v>0.41044999999999998</v>
      </c>
      <c r="K131">
        <v>0.27055000000000001</v>
      </c>
      <c r="L131">
        <v>0.78225</v>
      </c>
    </row>
    <row r="132" spans="1:12" x14ac:dyDescent="0.3">
      <c r="A132">
        <v>131</v>
      </c>
      <c r="B132">
        <v>1.3050000000000001E-2</v>
      </c>
      <c r="C132">
        <v>0.10545</v>
      </c>
      <c r="D132">
        <v>0.44514999999999999</v>
      </c>
      <c r="E132">
        <v>7.45E-3</v>
      </c>
      <c r="F132">
        <v>0.10295</v>
      </c>
      <c r="G132">
        <v>0.39615</v>
      </c>
      <c r="H132">
        <v>0.32774999999999999</v>
      </c>
      <c r="I132">
        <v>0.77705000000000002</v>
      </c>
      <c r="J132">
        <v>0.62144999999999995</v>
      </c>
      <c r="K132">
        <v>0.84604999999999997</v>
      </c>
      <c r="L132">
        <v>0.84484999999999999</v>
      </c>
    </row>
    <row r="133" spans="1:12" x14ac:dyDescent="0.3">
      <c r="A133">
        <v>132</v>
      </c>
      <c r="B133">
        <v>1.315E-2</v>
      </c>
      <c r="C133">
        <v>0.35785</v>
      </c>
      <c r="D133">
        <v>0.48494999999999999</v>
      </c>
      <c r="E133">
        <v>9.8150000000000001E-2</v>
      </c>
      <c r="F133">
        <v>0.53205000000000002</v>
      </c>
      <c r="G133">
        <v>0.61685000000000001</v>
      </c>
      <c r="H133">
        <v>0.59714999999999996</v>
      </c>
      <c r="I133">
        <v>0.80374999999999996</v>
      </c>
      <c r="J133">
        <v>0.72935000000000005</v>
      </c>
      <c r="K133">
        <v>0.26855000000000001</v>
      </c>
      <c r="L133">
        <v>0.50895000000000001</v>
      </c>
    </row>
    <row r="134" spans="1:12" x14ac:dyDescent="0.3">
      <c r="A134">
        <v>133</v>
      </c>
      <c r="B134">
        <v>1.325E-2</v>
      </c>
      <c r="C134">
        <v>0.89744999999999997</v>
      </c>
      <c r="D134">
        <v>0.94974999999999998</v>
      </c>
      <c r="E134">
        <v>0.68635000000000002</v>
      </c>
      <c r="F134">
        <v>0.65325</v>
      </c>
      <c r="G134">
        <v>0.31235000000000002</v>
      </c>
      <c r="H134">
        <v>0.15695000000000001</v>
      </c>
      <c r="I134">
        <v>6.615E-2</v>
      </c>
      <c r="J134">
        <v>0.29504999999999998</v>
      </c>
      <c r="K134">
        <v>0.26455000000000001</v>
      </c>
      <c r="L134">
        <v>0.39484999999999998</v>
      </c>
    </row>
    <row r="135" spans="1:12" x14ac:dyDescent="0.3">
      <c r="A135">
        <v>134</v>
      </c>
      <c r="B135">
        <v>1.3350000000000001E-2</v>
      </c>
      <c r="C135">
        <v>0.18404999999999999</v>
      </c>
      <c r="D135">
        <v>0.99165000000000003</v>
      </c>
      <c r="E135">
        <v>0.58994999999999997</v>
      </c>
      <c r="F135">
        <v>0.90664999999999996</v>
      </c>
      <c r="G135">
        <v>0.31845000000000001</v>
      </c>
      <c r="H135">
        <v>0.88665000000000005</v>
      </c>
      <c r="I135">
        <v>0.32545000000000002</v>
      </c>
      <c r="J135">
        <v>0.89995000000000003</v>
      </c>
      <c r="K135">
        <v>0.56564999999999999</v>
      </c>
      <c r="L135">
        <v>0.12745000000000001</v>
      </c>
    </row>
    <row r="136" spans="1:12" x14ac:dyDescent="0.3">
      <c r="A136">
        <v>135</v>
      </c>
      <c r="B136">
        <v>1.345E-2</v>
      </c>
      <c r="C136">
        <v>0.12095</v>
      </c>
      <c r="D136">
        <v>0.73485</v>
      </c>
      <c r="E136">
        <v>0.22855</v>
      </c>
      <c r="F136">
        <v>0.18984999999999999</v>
      </c>
      <c r="G136">
        <v>0.90305000000000002</v>
      </c>
      <c r="H136">
        <v>0.74185000000000001</v>
      </c>
      <c r="I136">
        <v>0.23705000000000001</v>
      </c>
      <c r="J136">
        <v>0.83904999999999996</v>
      </c>
      <c r="K136">
        <v>0.96284999999999998</v>
      </c>
      <c r="L136">
        <v>0.67674999999999996</v>
      </c>
    </row>
    <row r="137" spans="1:12" x14ac:dyDescent="0.3">
      <c r="A137">
        <v>136</v>
      </c>
      <c r="B137">
        <v>1.355E-2</v>
      </c>
      <c r="C137">
        <v>2.775E-2</v>
      </c>
      <c r="D137">
        <v>0.59265000000000001</v>
      </c>
      <c r="E137">
        <v>6.855E-2</v>
      </c>
      <c r="F137">
        <v>0.78895000000000004</v>
      </c>
      <c r="G137">
        <v>0.69125000000000003</v>
      </c>
      <c r="H137">
        <v>0.99995000000000001</v>
      </c>
      <c r="I137">
        <v>0.80495000000000005</v>
      </c>
      <c r="J137">
        <v>0.59455000000000002</v>
      </c>
      <c r="K137">
        <v>0.61895</v>
      </c>
      <c r="L137">
        <v>0.23585</v>
      </c>
    </row>
    <row r="138" spans="1:12" x14ac:dyDescent="0.3">
      <c r="A138">
        <v>137</v>
      </c>
      <c r="B138">
        <v>1.3650000000000001E-2</v>
      </c>
      <c r="C138">
        <v>0.74124999999999996</v>
      </c>
      <c r="D138">
        <v>0.13514999999999999</v>
      </c>
      <c r="E138">
        <v>0.53625</v>
      </c>
      <c r="F138">
        <v>0.43195</v>
      </c>
      <c r="G138">
        <v>8.7050000000000002E-2</v>
      </c>
      <c r="H138">
        <v>7.4450000000000002E-2</v>
      </c>
      <c r="I138">
        <v>0.99114999999999998</v>
      </c>
      <c r="J138">
        <v>0.84714999999999996</v>
      </c>
      <c r="K138">
        <v>0.18335000000000001</v>
      </c>
      <c r="L138">
        <v>0.78744999999999998</v>
      </c>
    </row>
    <row r="139" spans="1:12" x14ac:dyDescent="0.3">
      <c r="A139">
        <v>138</v>
      </c>
      <c r="B139">
        <v>1.375E-2</v>
      </c>
      <c r="C139">
        <v>0.14305000000000001</v>
      </c>
      <c r="D139">
        <v>0.60714999999999997</v>
      </c>
      <c r="E139">
        <v>0.40994999999999998</v>
      </c>
      <c r="F139">
        <v>0.51605000000000001</v>
      </c>
      <c r="G139">
        <v>0.45065</v>
      </c>
      <c r="H139">
        <v>0.49514999999999998</v>
      </c>
      <c r="I139">
        <v>0.76734999999999998</v>
      </c>
      <c r="J139">
        <v>0.19384999999999999</v>
      </c>
      <c r="K139">
        <v>0.85265000000000002</v>
      </c>
      <c r="L139">
        <v>0.82174999999999998</v>
      </c>
    </row>
    <row r="140" spans="1:12" x14ac:dyDescent="0.3">
      <c r="A140">
        <v>139</v>
      </c>
      <c r="B140">
        <v>1.3849999999999999E-2</v>
      </c>
      <c r="C140">
        <v>0.76124999999999998</v>
      </c>
      <c r="D140">
        <v>0.42054999999999998</v>
      </c>
      <c r="E140">
        <v>0.15165000000000001</v>
      </c>
      <c r="F140">
        <v>0.54125000000000001</v>
      </c>
      <c r="G140">
        <v>0.95074999999999998</v>
      </c>
      <c r="H140">
        <v>0.83345000000000002</v>
      </c>
      <c r="I140">
        <v>0.50905</v>
      </c>
      <c r="J140">
        <v>0.25714999999999999</v>
      </c>
      <c r="K140">
        <v>0.53354999999999997</v>
      </c>
      <c r="L140">
        <v>0.66205000000000003</v>
      </c>
    </row>
    <row r="141" spans="1:12" x14ac:dyDescent="0.3">
      <c r="A141">
        <v>140</v>
      </c>
      <c r="B141">
        <v>1.3950000000000001E-2</v>
      </c>
      <c r="C141">
        <v>0.61595</v>
      </c>
      <c r="D141">
        <v>0.67544999999999999</v>
      </c>
      <c r="E141">
        <v>0.54135</v>
      </c>
      <c r="F141">
        <v>0.33894999999999997</v>
      </c>
      <c r="G141">
        <v>0.43314999999999998</v>
      </c>
      <c r="H141">
        <v>0.12495000000000001</v>
      </c>
      <c r="I141">
        <v>0.68925000000000003</v>
      </c>
      <c r="J141">
        <v>0.63695000000000002</v>
      </c>
      <c r="K141">
        <v>8.9149999999999993E-2</v>
      </c>
      <c r="L141">
        <v>0.32005</v>
      </c>
    </row>
    <row r="142" spans="1:12" x14ac:dyDescent="0.3">
      <c r="A142">
        <v>141</v>
      </c>
      <c r="B142">
        <v>1.405E-2</v>
      </c>
      <c r="C142">
        <v>0.23635</v>
      </c>
      <c r="D142">
        <v>0.10215</v>
      </c>
      <c r="E142">
        <v>0.62395</v>
      </c>
      <c r="F142">
        <v>0.76354999999999995</v>
      </c>
      <c r="G142">
        <v>0.28904999999999997</v>
      </c>
      <c r="H142">
        <v>0.17574999999999999</v>
      </c>
      <c r="I142">
        <v>0.91715000000000002</v>
      </c>
      <c r="J142">
        <v>1.4749999999999999E-2</v>
      </c>
      <c r="K142">
        <v>0.37264999999999998</v>
      </c>
      <c r="L142">
        <v>0.82464999999999999</v>
      </c>
    </row>
    <row r="143" spans="1:12" x14ac:dyDescent="0.3">
      <c r="A143">
        <v>142</v>
      </c>
      <c r="B143">
        <v>1.4149999999999999E-2</v>
      </c>
      <c r="C143">
        <v>0.68225000000000002</v>
      </c>
      <c r="D143">
        <v>0.46905000000000002</v>
      </c>
      <c r="E143">
        <v>0.81394999999999995</v>
      </c>
      <c r="F143">
        <v>0.88254999999999995</v>
      </c>
      <c r="G143">
        <v>0.27415</v>
      </c>
      <c r="H143">
        <v>0.45945000000000003</v>
      </c>
      <c r="I143">
        <v>0.22395000000000001</v>
      </c>
      <c r="J143">
        <v>0.82084999999999997</v>
      </c>
      <c r="K143">
        <v>2.3500000000000001E-3</v>
      </c>
      <c r="L143">
        <v>0.17815</v>
      </c>
    </row>
    <row r="144" spans="1:12" x14ac:dyDescent="0.3">
      <c r="A144">
        <v>143</v>
      </c>
      <c r="B144">
        <v>1.4250000000000001E-2</v>
      </c>
      <c r="C144">
        <v>0.50124999999999997</v>
      </c>
      <c r="D144">
        <v>0.27474999999999999</v>
      </c>
      <c r="E144">
        <v>0.16405</v>
      </c>
      <c r="F144">
        <v>0.62755000000000005</v>
      </c>
      <c r="G144">
        <v>0.81994999999999996</v>
      </c>
      <c r="H144">
        <v>0.76865000000000006</v>
      </c>
      <c r="I144">
        <v>0.96055000000000001</v>
      </c>
      <c r="J144">
        <v>0.73775000000000002</v>
      </c>
      <c r="K144">
        <v>3.6749999999999998E-2</v>
      </c>
      <c r="L144">
        <v>0.52705000000000002</v>
      </c>
    </row>
    <row r="145" spans="1:12" x14ac:dyDescent="0.3">
      <c r="A145">
        <v>144</v>
      </c>
      <c r="B145">
        <v>1.435E-2</v>
      </c>
      <c r="C145">
        <v>0.13494999999999999</v>
      </c>
      <c r="D145">
        <v>0.47504999999999997</v>
      </c>
      <c r="E145">
        <v>1.8550000000000001E-2</v>
      </c>
      <c r="F145">
        <v>1.9550000000000001E-2</v>
      </c>
      <c r="G145">
        <v>0.70574999999999999</v>
      </c>
      <c r="H145">
        <v>0.18345</v>
      </c>
      <c r="I145">
        <v>0.63665000000000005</v>
      </c>
      <c r="J145">
        <v>0.36435000000000001</v>
      </c>
      <c r="K145">
        <v>0.86304999999999998</v>
      </c>
      <c r="L145">
        <v>0.41254999999999997</v>
      </c>
    </row>
    <row r="146" spans="1:12" x14ac:dyDescent="0.3">
      <c r="A146">
        <v>145</v>
      </c>
      <c r="B146">
        <v>1.4449999999999999E-2</v>
      </c>
      <c r="C146">
        <v>0.51724999999999999</v>
      </c>
      <c r="D146">
        <v>0.27925</v>
      </c>
      <c r="E146">
        <v>0.58345000000000002</v>
      </c>
      <c r="F146">
        <v>0.87034999999999996</v>
      </c>
      <c r="G146">
        <v>4.4650000000000002E-2</v>
      </c>
      <c r="H146">
        <v>7.1150000000000005E-2</v>
      </c>
      <c r="I146">
        <v>0.85014999999999996</v>
      </c>
      <c r="J146">
        <v>7.5500000000000003E-3</v>
      </c>
      <c r="K146">
        <v>7.4050000000000005E-2</v>
      </c>
      <c r="L146">
        <v>0.83674999999999999</v>
      </c>
    </row>
    <row r="147" spans="1:12" x14ac:dyDescent="0.3">
      <c r="A147">
        <v>146</v>
      </c>
      <c r="B147">
        <v>1.455E-2</v>
      </c>
      <c r="C147">
        <v>0.86944999999999995</v>
      </c>
      <c r="D147">
        <v>0.49864999999999998</v>
      </c>
      <c r="E147">
        <v>0.82645000000000002</v>
      </c>
      <c r="F147">
        <v>0.23025000000000001</v>
      </c>
      <c r="G147">
        <v>0.44435000000000002</v>
      </c>
      <c r="H147">
        <v>0.78425</v>
      </c>
      <c r="I147">
        <v>0.56415000000000004</v>
      </c>
      <c r="J147">
        <v>0.59304999999999997</v>
      </c>
      <c r="K147">
        <v>0.45734999999999998</v>
      </c>
      <c r="L147">
        <v>0.26584999999999998</v>
      </c>
    </row>
    <row r="148" spans="1:12" x14ac:dyDescent="0.3">
      <c r="A148">
        <v>147</v>
      </c>
      <c r="B148">
        <v>1.465E-2</v>
      </c>
      <c r="C148">
        <v>0.35504999999999998</v>
      </c>
      <c r="D148">
        <v>0.25985000000000003</v>
      </c>
      <c r="E148">
        <v>0.10915</v>
      </c>
      <c r="F148">
        <v>0.32824999999999999</v>
      </c>
      <c r="G148">
        <v>0.38224999999999998</v>
      </c>
      <c r="H148">
        <v>0.64734999999999998</v>
      </c>
      <c r="I148">
        <v>0.85324999999999995</v>
      </c>
      <c r="J148">
        <v>0.46245000000000003</v>
      </c>
      <c r="K148">
        <v>0.58445000000000003</v>
      </c>
      <c r="L148">
        <v>0.21784999999999999</v>
      </c>
    </row>
    <row r="149" spans="1:12" x14ac:dyDescent="0.3">
      <c r="A149">
        <v>148</v>
      </c>
      <c r="B149">
        <v>1.4749999999999999E-2</v>
      </c>
      <c r="C149">
        <v>0.64564999999999995</v>
      </c>
      <c r="D149">
        <v>0.47234999999999999</v>
      </c>
      <c r="E149">
        <v>0.46925</v>
      </c>
      <c r="F149">
        <v>0.45324999999999999</v>
      </c>
      <c r="G149">
        <v>0.49445</v>
      </c>
      <c r="H149">
        <v>0.46494999999999997</v>
      </c>
      <c r="I149">
        <v>8.9050000000000004E-2</v>
      </c>
      <c r="J149">
        <v>0.74855000000000005</v>
      </c>
      <c r="K149">
        <v>0.20824999999999999</v>
      </c>
      <c r="L149">
        <v>0.76434999999999997</v>
      </c>
    </row>
    <row r="150" spans="1:12" x14ac:dyDescent="0.3">
      <c r="A150">
        <v>149</v>
      </c>
      <c r="B150">
        <v>1.485E-2</v>
      </c>
      <c r="C150">
        <v>0.43164999999999998</v>
      </c>
      <c r="D150">
        <v>0.89054999999999995</v>
      </c>
      <c r="E150">
        <v>0.21224999999999999</v>
      </c>
      <c r="F150">
        <v>0.34925</v>
      </c>
      <c r="G150">
        <v>9.1649999999999995E-2</v>
      </c>
      <c r="H150">
        <v>0.78595000000000004</v>
      </c>
      <c r="I150">
        <v>4.4350000000000001E-2</v>
      </c>
      <c r="J150">
        <v>0.66854999999999998</v>
      </c>
      <c r="K150">
        <v>0.44835000000000003</v>
      </c>
      <c r="L150">
        <v>0.92205000000000004</v>
      </c>
    </row>
    <row r="151" spans="1:12" x14ac:dyDescent="0.3">
      <c r="A151">
        <v>150</v>
      </c>
      <c r="B151">
        <v>1.495E-2</v>
      </c>
      <c r="C151">
        <v>0.68394999999999995</v>
      </c>
      <c r="D151">
        <v>0.35185</v>
      </c>
      <c r="E151">
        <v>0.44005</v>
      </c>
      <c r="F151">
        <v>0.58314999999999995</v>
      </c>
      <c r="G151">
        <v>0.14535000000000001</v>
      </c>
      <c r="H151">
        <v>0.93125000000000002</v>
      </c>
      <c r="I151">
        <v>0.93925000000000003</v>
      </c>
      <c r="J151">
        <v>0.91944999999999999</v>
      </c>
      <c r="K151">
        <v>0.85955000000000004</v>
      </c>
      <c r="L151">
        <v>3.1850000000000003E-2</v>
      </c>
    </row>
    <row r="152" spans="1:12" x14ac:dyDescent="0.3">
      <c r="A152">
        <v>151</v>
      </c>
      <c r="B152">
        <v>1.5049999999999999E-2</v>
      </c>
      <c r="C152">
        <v>0.72214999999999996</v>
      </c>
      <c r="D152">
        <v>0.55905000000000005</v>
      </c>
      <c r="E152">
        <v>0.15525</v>
      </c>
      <c r="F152">
        <v>0.91025</v>
      </c>
      <c r="G152">
        <v>0.61655000000000004</v>
      </c>
      <c r="H152">
        <v>0.37874999999999998</v>
      </c>
      <c r="I152">
        <v>0.40315000000000001</v>
      </c>
      <c r="J152">
        <v>0.81315000000000004</v>
      </c>
      <c r="K152">
        <v>0.73114999999999997</v>
      </c>
      <c r="L152">
        <v>0.65105000000000002</v>
      </c>
    </row>
    <row r="153" spans="1:12" x14ac:dyDescent="0.3">
      <c r="A153">
        <v>152</v>
      </c>
      <c r="B153">
        <v>1.515E-2</v>
      </c>
      <c r="C153">
        <v>0.29894999999999999</v>
      </c>
      <c r="D153">
        <v>0.30364999999999998</v>
      </c>
      <c r="E153">
        <v>0.20965</v>
      </c>
      <c r="F153">
        <v>0.10174999999999999</v>
      </c>
      <c r="G153">
        <v>0.42435</v>
      </c>
      <c r="H153">
        <v>0.91964999999999997</v>
      </c>
      <c r="I153">
        <v>0.41304999999999997</v>
      </c>
      <c r="J153">
        <v>0.86565000000000003</v>
      </c>
      <c r="K153">
        <v>0.17394999999999999</v>
      </c>
      <c r="L153">
        <v>0.92705000000000004</v>
      </c>
    </row>
    <row r="154" spans="1:12" x14ac:dyDescent="0.3">
      <c r="A154">
        <v>153</v>
      </c>
      <c r="B154">
        <v>1.525E-2</v>
      </c>
      <c r="C154">
        <v>0.72445000000000004</v>
      </c>
      <c r="D154">
        <v>2.605E-2</v>
      </c>
      <c r="E154">
        <v>0.12225</v>
      </c>
      <c r="F154">
        <v>0.48825000000000002</v>
      </c>
      <c r="G154">
        <v>5.2350000000000001E-2</v>
      </c>
      <c r="H154">
        <v>0.75965000000000005</v>
      </c>
      <c r="I154">
        <v>0.25305</v>
      </c>
      <c r="J154">
        <v>0.13485</v>
      </c>
      <c r="K154">
        <v>0.75544999999999995</v>
      </c>
      <c r="L154">
        <v>0.76454999999999995</v>
      </c>
    </row>
    <row r="155" spans="1:12" x14ac:dyDescent="0.3">
      <c r="A155">
        <v>154</v>
      </c>
      <c r="B155">
        <v>1.5350000000000001E-2</v>
      </c>
      <c r="C155">
        <v>0.64995000000000003</v>
      </c>
      <c r="D155">
        <v>0.42115000000000002</v>
      </c>
      <c r="E155">
        <v>0.14595</v>
      </c>
      <c r="F155">
        <v>0.51395000000000002</v>
      </c>
      <c r="G155">
        <v>0.59424999999999994</v>
      </c>
      <c r="H155">
        <v>0.53905000000000003</v>
      </c>
      <c r="I155">
        <v>0.36704999999999999</v>
      </c>
      <c r="J155">
        <v>0.70565</v>
      </c>
      <c r="K155">
        <v>0.75614999999999999</v>
      </c>
      <c r="L155">
        <v>0.87685000000000002</v>
      </c>
    </row>
    <row r="156" spans="1:12" x14ac:dyDescent="0.3">
      <c r="A156">
        <v>155</v>
      </c>
      <c r="B156">
        <v>1.545E-2</v>
      </c>
      <c r="C156">
        <v>0.91125</v>
      </c>
      <c r="D156">
        <v>0.81225000000000003</v>
      </c>
      <c r="E156">
        <v>7.8850000000000003E-2</v>
      </c>
      <c r="F156">
        <v>0.15475</v>
      </c>
      <c r="G156">
        <v>0.28544999999999998</v>
      </c>
      <c r="H156">
        <v>0.10715</v>
      </c>
      <c r="I156">
        <v>0.75624999999999998</v>
      </c>
      <c r="J156">
        <v>0.52175000000000005</v>
      </c>
      <c r="K156">
        <v>8.3650000000000002E-2</v>
      </c>
      <c r="L156">
        <v>3.065E-2</v>
      </c>
    </row>
    <row r="157" spans="1:12" x14ac:dyDescent="0.3">
      <c r="A157">
        <v>156</v>
      </c>
      <c r="B157">
        <v>1.555E-2</v>
      </c>
      <c r="C157">
        <v>0.26795000000000002</v>
      </c>
      <c r="D157">
        <v>0.48475000000000001</v>
      </c>
      <c r="E157">
        <v>0.93174999999999997</v>
      </c>
      <c r="F157">
        <v>0.76975000000000005</v>
      </c>
      <c r="G157">
        <v>0.92735000000000001</v>
      </c>
      <c r="H157">
        <v>0.62044999999999995</v>
      </c>
      <c r="I157">
        <v>0.37545000000000001</v>
      </c>
      <c r="J157">
        <v>0.77215</v>
      </c>
      <c r="K157">
        <v>0.57555000000000001</v>
      </c>
      <c r="L157">
        <v>0.73614999999999997</v>
      </c>
    </row>
    <row r="158" spans="1:12" x14ac:dyDescent="0.3">
      <c r="A158">
        <v>157</v>
      </c>
      <c r="B158">
        <v>1.5650000000000001E-2</v>
      </c>
      <c r="C158">
        <v>0.29194999999999999</v>
      </c>
      <c r="D158">
        <v>0.36875000000000002</v>
      </c>
      <c r="E158">
        <v>0.51475000000000004</v>
      </c>
      <c r="F158">
        <v>0.95365</v>
      </c>
      <c r="G158">
        <v>3.1949999999999999E-2</v>
      </c>
      <c r="H158">
        <v>0.14685000000000001</v>
      </c>
      <c r="I158">
        <v>0.78415000000000001</v>
      </c>
      <c r="J158">
        <v>0.76105</v>
      </c>
      <c r="K158">
        <v>0.46875</v>
      </c>
      <c r="L158">
        <v>1.115E-2</v>
      </c>
    </row>
    <row r="159" spans="1:12" x14ac:dyDescent="0.3">
      <c r="A159">
        <v>158</v>
      </c>
      <c r="B159">
        <v>1.575E-2</v>
      </c>
      <c r="C159">
        <v>0.29975000000000002</v>
      </c>
      <c r="D159">
        <v>0.71655000000000002</v>
      </c>
      <c r="E159">
        <v>0.98675000000000002</v>
      </c>
      <c r="F159">
        <v>0.99204999999999999</v>
      </c>
      <c r="G159">
        <v>0.80264999999999997</v>
      </c>
      <c r="H159">
        <v>0.48515000000000003</v>
      </c>
      <c r="I159">
        <v>0.90144999999999997</v>
      </c>
      <c r="J159">
        <v>0.59614999999999996</v>
      </c>
      <c r="K159">
        <v>0.40515000000000001</v>
      </c>
      <c r="L159">
        <v>0.89015</v>
      </c>
    </row>
    <row r="160" spans="1:12" x14ac:dyDescent="0.3">
      <c r="A160">
        <v>159</v>
      </c>
      <c r="B160">
        <v>1.585E-2</v>
      </c>
      <c r="C160">
        <v>0.29385</v>
      </c>
      <c r="D160">
        <v>9.8499999999999994E-3</v>
      </c>
      <c r="E160">
        <v>0.94664999999999999</v>
      </c>
      <c r="F160">
        <v>0.36795</v>
      </c>
      <c r="G160">
        <v>0.98665000000000003</v>
      </c>
      <c r="H160">
        <v>0.75275000000000003</v>
      </c>
      <c r="I160">
        <v>0.86145000000000005</v>
      </c>
      <c r="J160">
        <v>0.45005000000000001</v>
      </c>
      <c r="K160">
        <v>0.12275</v>
      </c>
      <c r="L160">
        <v>0.33844999999999997</v>
      </c>
    </row>
    <row r="161" spans="1:12" x14ac:dyDescent="0.3">
      <c r="A161">
        <v>160</v>
      </c>
      <c r="B161">
        <v>1.5949999999999999E-2</v>
      </c>
      <c r="C161">
        <v>0.70194999999999996</v>
      </c>
      <c r="D161">
        <v>0.13494999999999999</v>
      </c>
      <c r="E161">
        <v>9.5250000000000001E-2</v>
      </c>
      <c r="F161">
        <v>0.51434999999999997</v>
      </c>
      <c r="G161">
        <v>0.29854999999999998</v>
      </c>
      <c r="H161">
        <v>0.45724999999999999</v>
      </c>
      <c r="I161">
        <v>0.23845</v>
      </c>
      <c r="J161">
        <v>0.96345000000000003</v>
      </c>
      <c r="K161">
        <v>0.98594999999999999</v>
      </c>
      <c r="L161">
        <v>0.35925000000000001</v>
      </c>
    </row>
    <row r="162" spans="1:12" x14ac:dyDescent="0.3">
      <c r="A162">
        <v>161</v>
      </c>
      <c r="B162">
        <v>1.6049999999999998E-2</v>
      </c>
      <c r="C162">
        <v>0.85404999999999998</v>
      </c>
      <c r="D162">
        <v>0.28994999999999999</v>
      </c>
      <c r="E162">
        <v>0.61834999999999996</v>
      </c>
      <c r="F162">
        <v>0.16775000000000001</v>
      </c>
      <c r="G162">
        <v>0.77144999999999997</v>
      </c>
      <c r="H162">
        <v>0.54215000000000002</v>
      </c>
      <c r="I162">
        <v>2.775E-2</v>
      </c>
      <c r="J162">
        <v>0.54584999999999995</v>
      </c>
      <c r="K162">
        <v>0.76724999999999999</v>
      </c>
      <c r="L162">
        <v>0.37125000000000002</v>
      </c>
    </row>
    <row r="163" spans="1:12" x14ac:dyDescent="0.3">
      <c r="A163">
        <v>162</v>
      </c>
      <c r="B163">
        <v>1.6150000000000001E-2</v>
      </c>
      <c r="C163">
        <v>0.57435000000000003</v>
      </c>
      <c r="D163">
        <v>0.75724999999999998</v>
      </c>
      <c r="E163">
        <v>0.60194999999999999</v>
      </c>
      <c r="F163">
        <v>0.67264999999999997</v>
      </c>
      <c r="G163">
        <v>0.22484999999999999</v>
      </c>
      <c r="H163">
        <v>0.19595000000000001</v>
      </c>
      <c r="I163">
        <v>0.84865000000000002</v>
      </c>
      <c r="J163">
        <v>0.85094999999999998</v>
      </c>
      <c r="K163">
        <v>4.5249999999999999E-2</v>
      </c>
      <c r="L163">
        <v>0.58814999999999995</v>
      </c>
    </row>
    <row r="164" spans="1:12" x14ac:dyDescent="0.3">
      <c r="A164">
        <v>163</v>
      </c>
      <c r="B164">
        <v>1.6250000000000001E-2</v>
      </c>
      <c r="C164">
        <v>0.56755</v>
      </c>
      <c r="D164">
        <v>0.75605</v>
      </c>
      <c r="E164">
        <v>0.99404999999999999</v>
      </c>
      <c r="F164">
        <v>4.725E-2</v>
      </c>
      <c r="G164">
        <v>0.89175000000000004</v>
      </c>
      <c r="H164">
        <v>0.58655000000000002</v>
      </c>
      <c r="I164">
        <v>0.17755000000000001</v>
      </c>
      <c r="J164">
        <v>0.58074999999999999</v>
      </c>
      <c r="K164">
        <v>0.83374999999999999</v>
      </c>
      <c r="L164">
        <v>0.58255000000000001</v>
      </c>
    </row>
    <row r="165" spans="1:12" x14ac:dyDescent="0.3">
      <c r="A165">
        <v>164</v>
      </c>
      <c r="B165">
        <v>1.635E-2</v>
      </c>
      <c r="C165">
        <v>6.0749999999999998E-2</v>
      </c>
      <c r="D165">
        <v>5.3449999999999998E-2</v>
      </c>
      <c r="E165">
        <v>0.41385</v>
      </c>
      <c r="F165">
        <v>0.10105</v>
      </c>
      <c r="G165">
        <v>3.7350000000000001E-2</v>
      </c>
      <c r="H165">
        <v>0.13815</v>
      </c>
      <c r="I165">
        <v>0.94915000000000005</v>
      </c>
      <c r="J165">
        <v>0.19564999999999999</v>
      </c>
      <c r="K165">
        <v>4.0849999999999997E-2</v>
      </c>
      <c r="L165">
        <v>0.43654999999999999</v>
      </c>
    </row>
    <row r="166" spans="1:12" x14ac:dyDescent="0.3">
      <c r="A166">
        <v>165</v>
      </c>
      <c r="B166">
        <v>1.6449999999999999E-2</v>
      </c>
      <c r="C166">
        <v>3.295E-2</v>
      </c>
      <c r="D166">
        <v>0.13335</v>
      </c>
      <c r="E166">
        <v>0.57125000000000004</v>
      </c>
      <c r="F166">
        <v>0.50004999999999999</v>
      </c>
      <c r="G166">
        <v>0.90944999999999998</v>
      </c>
      <c r="H166">
        <v>0.69274999999999998</v>
      </c>
      <c r="I166">
        <v>0.78844999999999998</v>
      </c>
      <c r="J166">
        <v>7.0499999999999998E-3</v>
      </c>
      <c r="K166">
        <v>0.56125000000000003</v>
      </c>
      <c r="L166">
        <v>0.62214999999999998</v>
      </c>
    </row>
    <row r="167" spans="1:12" x14ac:dyDescent="0.3">
      <c r="A167">
        <v>166</v>
      </c>
      <c r="B167">
        <v>1.6549999999999999E-2</v>
      </c>
      <c r="C167">
        <v>9.7949999999999995E-2</v>
      </c>
      <c r="D167">
        <v>0.47994999999999999</v>
      </c>
      <c r="E167">
        <v>5.0849999999999999E-2</v>
      </c>
      <c r="F167">
        <v>0.13295000000000001</v>
      </c>
      <c r="G167">
        <v>0.74075000000000002</v>
      </c>
      <c r="H167">
        <v>0.96655000000000002</v>
      </c>
      <c r="I167">
        <v>0.64205000000000001</v>
      </c>
      <c r="J167">
        <v>0.44264999999999999</v>
      </c>
      <c r="K167">
        <v>0.44985000000000003</v>
      </c>
      <c r="L167">
        <v>7.8549999999999995E-2</v>
      </c>
    </row>
    <row r="168" spans="1:12" x14ac:dyDescent="0.3">
      <c r="A168">
        <v>167</v>
      </c>
      <c r="B168">
        <v>1.6650000000000002E-2</v>
      </c>
      <c r="C168">
        <v>0.63185000000000002</v>
      </c>
      <c r="D168">
        <v>0.80215000000000003</v>
      </c>
      <c r="E168">
        <v>0.52034999999999998</v>
      </c>
      <c r="F168">
        <v>0.18225</v>
      </c>
      <c r="G168">
        <v>0.31104999999999999</v>
      </c>
      <c r="H168">
        <v>0.23335</v>
      </c>
      <c r="I168">
        <v>0.89095000000000002</v>
      </c>
      <c r="J168">
        <v>0.15795000000000001</v>
      </c>
      <c r="K168">
        <v>0.13925000000000001</v>
      </c>
      <c r="L168">
        <v>0.20565</v>
      </c>
    </row>
    <row r="169" spans="1:12" x14ac:dyDescent="0.3">
      <c r="A169">
        <v>168</v>
      </c>
      <c r="B169">
        <v>1.6750000000000001E-2</v>
      </c>
      <c r="C169">
        <v>0.87795000000000001</v>
      </c>
      <c r="D169">
        <v>0.74514999999999998</v>
      </c>
      <c r="E169">
        <v>0.58425000000000005</v>
      </c>
      <c r="F169">
        <v>8.2549999999999998E-2</v>
      </c>
      <c r="G169">
        <v>0.74685000000000001</v>
      </c>
      <c r="H169">
        <v>0.23444999999999999</v>
      </c>
      <c r="I169">
        <v>0.19195000000000001</v>
      </c>
      <c r="J169">
        <v>0.27255000000000001</v>
      </c>
      <c r="K169">
        <v>0.62104999999999999</v>
      </c>
      <c r="L169">
        <v>0.99004999999999999</v>
      </c>
    </row>
    <row r="170" spans="1:12" x14ac:dyDescent="0.3">
      <c r="A170">
        <v>169</v>
      </c>
      <c r="B170">
        <v>1.685E-2</v>
      </c>
      <c r="C170">
        <v>0.50805</v>
      </c>
      <c r="D170">
        <v>0.75455000000000005</v>
      </c>
      <c r="E170">
        <v>0.73385</v>
      </c>
      <c r="F170">
        <v>0.15964999999999999</v>
      </c>
      <c r="G170">
        <v>0.37735000000000002</v>
      </c>
      <c r="H170">
        <v>0.17125000000000001</v>
      </c>
      <c r="I170">
        <v>0.48225000000000001</v>
      </c>
      <c r="J170">
        <v>0.36904999999999999</v>
      </c>
      <c r="K170">
        <v>0.71994999999999998</v>
      </c>
      <c r="L170">
        <v>0.34915000000000002</v>
      </c>
    </row>
    <row r="171" spans="1:12" x14ac:dyDescent="0.3">
      <c r="A171">
        <v>170</v>
      </c>
      <c r="B171">
        <v>1.695E-2</v>
      </c>
      <c r="C171">
        <v>0.16134999999999999</v>
      </c>
      <c r="D171">
        <v>0.89405000000000001</v>
      </c>
      <c r="E171">
        <v>0.89075000000000004</v>
      </c>
      <c r="F171">
        <v>0.17835000000000001</v>
      </c>
      <c r="G171">
        <v>0.81835000000000002</v>
      </c>
      <c r="H171">
        <v>0.46355000000000002</v>
      </c>
      <c r="I171">
        <v>0.89634999999999998</v>
      </c>
      <c r="J171">
        <v>0.12064999999999999</v>
      </c>
      <c r="K171">
        <v>0.49964999999999998</v>
      </c>
      <c r="L171">
        <v>0.18484999999999999</v>
      </c>
    </row>
    <row r="172" spans="1:12" x14ac:dyDescent="0.3">
      <c r="A172">
        <v>171</v>
      </c>
      <c r="B172">
        <v>1.7049999999999999E-2</v>
      </c>
      <c r="C172">
        <v>0.64775000000000005</v>
      </c>
      <c r="D172">
        <v>0.29235</v>
      </c>
      <c r="E172">
        <v>0.83704999999999996</v>
      </c>
      <c r="F172">
        <v>0.22994999999999999</v>
      </c>
      <c r="G172">
        <v>0.86465000000000003</v>
      </c>
      <c r="H172">
        <v>0.10135</v>
      </c>
      <c r="I172">
        <v>0.97494999999999998</v>
      </c>
      <c r="J172">
        <v>0.57264999999999999</v>
      </c>
      <c r="K172">
        <v>5.9749999999999998E-2</v>
      </c>
      <c r="L172">
        <v>0.89344999999999997</v>
      </c>
    </row>
    <row r="173" spans="1:12" x14ac:dyDescent="0.3">
      <c r="A173">
        <v>172</v>
      </c>
      <c r="B173">
        <v>1.7149999999999999E-2</v>
      </c>
      <c r="C173">
        <v>0.56094999999999995</v>
      </c>
      <c r="D173">
        <v>0.94574999999999998</v>
      </c>
      <c r="E173">
        <v>0.48204999999999998</v>
      </c>
      <c r="F173">
        <v>0.63234999999999997</v>
      </c>
      <c r="G173">
        <v>0.20815</v>
      </c>
      <c r="H173">
        <v>0.52885000000000004</v>
      </c>
      <c r="I173">
        <v>0.16114999999999999</v>
      </c>
      <c r="J173">
        <v>0.87375000000000003</v>
      </c>
      <c r="K173">
        <v>7.485E-2</v>
      </c>
      <c r="L173">
        <v>0.25845000000000001</v>
      </c>
    </row>
    <row r="174" spans="1:12" x14ac:dyDescent="0.3">
      <c r="A174">
        <v>173</v>
      </c>
      <c r="B174">
        <v>1.7250000000000001E-2</v>
      </c>
      <c r="C174">
        <v>0.87944999999999995</v>
      </c>
      <c r="D174">
        <v>0.89954999999999996</v>
      </c>
      <c r="E174">
        <v>0.12415</v>
      </c>
      <c r="F174">
        <v>0.46215000000000001</v>
      </c>
      <c r="G174">
        <v>3.005E-2</v>
      </c>
      <c r="H174">
        <v>0.94264999999999999</v>
      </c>
      <c r="I174">
        <v>0.41485</v>
      </c>
      <c r="J174">
        <v>0.56655</v>
      </c>
      <c r="K174">
        <v>0.64815</v>
      </c>
      <c r="L174">
        <v>0.91195000000000004</v>
      </c>
    </row>
    <row r="175" spans="1:12" x14ac:dyDescent="0.3">
      <c r="A175">
        <v>174</v>
      </c>
      <c r="B175">
        <v>1.7350000000000001E-2</v>
      </c>
      <c r="C175">
        <v>0.59694999999999998</v>
      </c>
      <c r="D175">
        <v>0.15745000000000001</v>
      </c>
      <c r="E175">
        <v>0.78025</v>
      </c>
      <c r="F175">
        <v>0.58914999999999995</v>
      </c>
      <c r="G175">
        <v>3.585E-2</v>
      </c>
      <c r="H175">
        <v>0.37705</v>
      </c>
      <c r="I175">
        <v>0.46065</v>
      </c>
      <c r="J175">
        <v>0.90534999999999999</v>
      </c>
      <c r="K175">
        <v>0.63324999999999998</v>
      </c>
      <c r="L175">
        <v>2.085E-2</v>
      </c>
    </row>
    <row r="176" spans="1:12" x14ac:dyDescent="0.3">
      <c r="A176">
        <v>175</v>
      </c>
      <c r="B176">
        <v>1.745E-2</v>
      </c>
      <c r="C176">
        <v>0.84145000000000003</v>
      </c>
      <c r="D176">
        <v>0.28355000000000002</v>
      </c>
      <c r="E176">
        <v>0.61194999999999999</v>
      </c>
      <c r="F176">
        <v>0.16335</v>
      </c>
      <c r="G176">
        <v>0.53515000000000001</v>
      </c>
      <c r="H176">
        <v>0.12914999999999999</v>
      </c>
      <c r="I176">
        <v>0.27005000000000001</v>
      </c>
      <c r="J176">
        <v>0.87724999999999997</v>
      </c>
      <c r="K176">
        <v>7.4950000000000003E-2</v>
      </c>
      <c r="L176">
        <v>0.62995000000000001</v>
      </c>
    </row>
    <row r="177" spans="1:12" x14ac:dyDescent="0.3">
      <c r="A177">
        <v>176</v>
      </c>
      <c r="B177">
        <v>1.755E-2</v>
      </c>
      <c r="C177">
        <v>6.5949999999999995E-2</v>
      </c>
      <c r="D177">
        <v>0.36764999999999998</v>
      </c>
      <c r="E177">
        <v>0.31985000000000002</v>
      </c>
      <c r="F177">
        <v>0.94215000000000004</v>
      </c>
      <c r="G177">
        <v>0.39555000000000001</v>
      </c>
      <c r="H177">
        <v>0.85145000000000004</v>
      </c>
      <c r="I177">
        <v>0.62524999999999997</v>
      </c>
      <c r="J177">
        <v>0.19205</v>
      </c>
      <c r="K177">
        <v>0.98434999999999995</v>
      </c>
      <c r="L177">
        <v>6.9150000000000003E-2</v>
      </c>
    </row>
    <row r="178" spans="1:12" x14ac:dyDescent="0.3">
      <c r="A178">
        <v>177</v>
      </c>
      <c r="B178">
        <v>1.7649999999999999E-2</v>
      </c>
      <c r="C178">
        <v>0.84284999999999999</v>
      </c>
      <c r="D178">
        <v>0.49235000000000001</v>
      </c>
      <c r="E178">
        <v>0.58194999999999997</v>
      </c>
      <c r="F178">
        <v>0.67905000000000004</v>
      </c>
      <c r="G178">
        <v>0.27015</v>
      </c>
      <c r="H178">
        <v>0.99024999999999996</v>
      </c>
      <c r="I178">
        <v>0.44014999999999999</v>
      </c>
      <c r="J178">
        <v>0.38605</v>
      </c>
      <c r="K178">
        <v>0.49685000000000001</v>
      </c>
      <c r="L178">
        <v>0.57094999999999996</v>
      </c>
    </row>
    <row r="179" spans="1:12" x14ac:dyDescent="0.3">
      <c r="A179">
        <v>178</v>
      </c>
      <c r="B179">
        <v>1.7749999999999998E-2</v>
      </c>
      <c r="C179">
        <v>0.68474999999999997</v>
      </c>
      <c r="D179">
        <v>0.94404999999999994</v>
      </c>
      <c r="E179">
        <v>9.9150000000000002E-2</v>
      </c>
      <c r="F179">
        <v>0.88214999999999999</v>
      </c>
      <c r="G179">
        <v>0.10145</v>
      </c>
      <c r="H179">
        <v>0.58445000000000003</v>
      </c>
      <c r="I179">
        <v>0.84765000000000001</v>
      </c>
      <c r="J179">
        <v>0.96414999999999995</v>
      </c>
      <c r="K179">
        <v>0.22714999999999999</v>
      </c>
      <c r="L179">
        <v>0.30675000000000002</v>
      </c>
    </row>
    <row r="180" spans="1:12" x14ac:dyDescent="0.3">
      <c r="A180">
        <v>179</v>
      </c>
      <c r="B180">
        <v>1.7850000000000001E-2</v>
      </c>
      <c r="C180">
        <v>0.40375</v>
      </c>
      <c r="D180">
        <v>0.71594999999999998</v>
      </c>
      <c r="E180">
        <v>0.53474999999999995</v>
      </c>
      <c r="F180">
        <v>0.51724999999999999</v>
      </c>
      <c r="G180">
        <v>0.10095</v>
      </c>
      <c r="H180">
        <v>0.16125</v>
      </c>
      <c r="I180">
        <v>0.50644999999999996</v>
      </c>
      <c r="J180">
        <v>0.93054999999999999</v>
      </c>
      <c r="K180">
        <v>0.89065000000000005</v>
      </c>
      <c r="L180">
        <v>9.1649999999999995E-2</v>
      </c>
    </row>
    <row r="181" spans="1:12" x14ac:dyDescent="0.3">
      <c r="A181">
        <v>180</v>
      </c>
      <c r="B181">
        <v>1.7950000000000001E-2</v>
      </c>
      <c r="C181">
        <v>0.91935</v>
      </c>
      <c r="D181">
        <v>4.5500000000000002E-3</v>
      </c>
      <c r="E181">
        <v>0.46344999999999997</v>
      </c>
      <c r="F181">
        <v>4.0050000000000002E-2</v>
      </c>
      <c r="G181">
        <v>0.82904999999999995</v>
      </c>
      <c r="H181">
        <v>0.22655</v>
      </c>
      <c r="I181">
        <v>0.49225000000000002</v>
      </c>
      <c r="J181">
        <v>0.20615</v>
      </c>
      <c r="K181">
        <v>0.33855000000000002</v>
      </c>
      <c r="L181">
        <v>0.89095000000000002</v>
      </c>
    </row>
    <row r="182" spans="1:12" x14ac:dyDescent="0.3">
      <c r="A182">
        <v>181</v>
      </c>
      <c r="B182">
        <v>1.805E-2</v>
      </c>
      <c r="C182">
        <v>0.96014999999999995</v>
      </c>
      <c r="D182">
        <v>0.44174999999999998</v>
      </c>
      <c r="E182">
        <v>0.40955000000000003</v>
      </c>
      <c r="F182">
        <v>0.33695000000000003</v>
      </c>
      <c r="G182">
        <v>2.265E-2</v>
      </c>
      <c r="H182">
        <v>0.11795</v>
      </c>
      <c r="I182">
        <v>0.88114999999999999</v>
      </c>
      <c r="J182">
        <v>0.23144999999999999</v>
      </c>
      <c r="K182">
        <v>0.50924999999999998</v>
      </c>
      <c r="L182">
        <v>0.93115000000000003</v>
      </c>
    </row>
    <row r="183" spans="1:12" x14ac:dyDescent="0.3">
      <c r="A183">
        <v>182</v>
      </c>
      <c r="B183">
        <v>1.8149999999999999E-2</v>
      </c>
      <c r="C183">
        <v>0.33965000000000001</v>
      </c>
      <c r="D183">
        <v>0.65844999999999998</v>
      </c>
      <c r="E183">
        <v>0.24095</v>
      </c>
      <c r="F183">
        <v>0.90354999999999996</v>
      </c>
      <c r="G183">
        <v>0.43874999999999997</v>
      </c>
      <c r="H183">
        <v>0.23594999999999999</v>
      </c>
      <c r="I183">
        <v>0.22305</v>
      </c>
      <c r="J183">
        <v>0.52075000000000005</v>
      </c>
      <c r="K183">
        <v>0.10095</v>
      </c>
      <c r="L183">
        <v>0.26634999999999998</v>
      </c>
    </row>
    <row r="184" spans="1:12" x14ac:dyDescent="0.3">
      <c r="A184">
        <v>183</v>
      </c>
      <c r="B184">
        <v>1.8249999999999999E-2</v>
      </c>
      <c r="C184">
        <v>0.22314999999999999</v>
      </c>
      <c r="D184">
        <v>0.48194999999999999</v>
      </c>
      <c r="E184">
        <v>0.47585</v>
      </c>
      <c r="F184">
        <v>1.4749999999999999E-2</v>
      </c>
      <c r="G184">
        <v>0.18695000000000001</v>
      </c>
      <c r="H184">
        <v>0.15054999999999999</v>
      </c>
      <c r="I184">
        <v>0.17824999999999999</v>
      </c>
      <c r="J184">
        <v>0.37564999999999998</v>
      </c>
      <c r="K184">
        <v>0.54305000000000003</v>
      </c>
      <c r="L184">
        <v>0.11835</v>
      </c>
    </row>
    <row r="185" spans="1:12" x14ac:dyDescent="0.3">
      <c r="A185">
        <v>184</v>
      </c>
      <c r="B185">
        <v>1.8350000000000002E-2</v>
      </c>
      <c r="C185">
        <v>0.47565000000000002</v>
      </c>
      <c r="D185">
        <v>0.44024999999999997</v>
      </c>
      <c r="E185">
        <v>0.76305000000000001</v>
      </c>
      <c r="F185">
        <v>0.27834999999999999</v>
      </c>
      <c r="G185">
        <v>0.92464999999999997</v>
      </c>
      <c r="H185">
        <v>0.27295000000000003</v>
      </c>
      <c r="I185">
        <v>0.35894999999999999</v>
      </c>
      <c r="J185">
        <v>6.8849999999999995E-2</v>
      </c>
      <c r="K185">
        <v>0.95855000000000001</v>
      </c>
      <c r="L185">
        <v>0.96855000000000002</v>
      </c>
    </row>
    <row r="186" spans="1:12" x14ac:dyDescent="0.3">
      <c r="A186">
        <v>185</v>
      </c>
      <c r="B186">
        <v>1.8450000000000001E-2</v>
      </c>
      <c r="C186">
        <v>0.33944999999999997</v>
      </c>
      <c r="D186">
        <v>0.68174999999999997</v>
      </c>
      <c r="E186">
        <v>3.6650000000000002E-2</v>
      </c>
      <c r="F186">
        <v>0.26245000000000002</v>
      </c>
      <c r="G186">
        <v>0.51124999999999998</v>
      </c>
      <c r="H186">
        <v>0.69755</v>
      </c>
      <c r="I186">
        <v>0.69135000000000002</v>
      </c>
      <c r="J186">
        <v>0.31104999999999999</v>
      </c>
      <c r="K186">
        <v>0.91244999999999998</v>
      </c>
      <c r="L186">
        <v>0.60755000000000003</v>
      </c>
    </row>
    <row r="187" spans="1:12" x14ac:dyDescent="0.3">
      <c r="A187">
        <v>186</v>
      </c>
      <c r="B187">
        <v>1.8550000000000001E-2</v>
      </c>
      <c r="C187">
        <v>0.28584999999999999</v>
      </c>
      <c r="D187">
        <v>0.50785000000000002</v>
      </c>
      <c r="E187">
        <v>0.12495000000000001</v>
      </c>
      <c r="F187">
        <v>0.48635</v>
      </c>
      <c r="G187">
        <v>0.23665</v>
      </c>
      <c r="H187">
        <v>0.41494999999999999</v>
      </c>
      <c r="I187">
        <v>0.47225</v>
      </c>
      <c r="J187">
        <v>0.26705000000000001</v>
      </c>
      <c r="K187">
        <v>0.78144999999999998</v>
      </c>
      <c r="L187">
        <v>0.59775</v>
      </c>
    </row>
    <row r="188" spans="1:12" x14ac:dyDescent="0.3">
      <c r="A188">
        <v>187</v>
      </c>
      <c r="B188">
        <v>1.865E-2</v>
      </c>
      <c r="C188">
        <v>0.10705000000000001</v>
      </c>
      <c r="D188">
        <v>0.46555000000000002</v>
      </c>
      <c r="E188">
        <v>3.6049999999999999E-2</v>
      </c>
      <c r="F188">
        <v>0.88614999999999999</v>
      </c>
      <c r="G188">
        <v>0.20505000000000001</v>
      </c>
      <c r="H188">
        <v>0.26135000000000003</v>
      </c>
      <c r="I188">
        <v>0.24465000000000001</v>
      </c>
      <c r="J188">
        <v>0.96565000000000001</v>
      </c>
      <c r="K188">
        <v>0.61714999999999998</v>
      </c>
      <c r="L188">
        <v>0.95355000000000001</v>
      </c>
    </row>
    <row r="189" spans="1:12" x14ac:dyDescent="0.3">
      <c r="A189">
        <v>188</v>
      </c>
      <c r="B189">
        <v>1.8749999999999999E-2</v>
      </c>
      <c r="C189">
        <v>0.61845000000000006</v>
      </c>
      <c r="D189">
        <v>0.39455000000000001</v>
      </c>
      <c r="E189">
        <v>2.955E-2</v>
      </c>
      <c r="F189">
        <v>0.76765000000000005</v>
      </c>
      <c r="G189">
        <v>0.81405000000000005</v>
      </c>
      <c r="H189">
        <v>0.76275000000000004</v>
      </c>
      <c r="I189">
        <v>6.4549999999999996E-2</v>
      </c>
      <c r="J189">
        <v>0.10145</v>
      </c>
      <c r="K189">
        <v>0.49535000000000001</v>
      </c>
      <c r="L189">
        <v>0.70984999999999998</v>
      </c>
    </row>
    <row r="190" spans="1:12" x14ac:dyDescent="0.3">
      <c r="A190">
        <v>189</v>
      </c>
      <c r="B190">
        <v>1.8849999999999999E-2</v>
      </c>
      <c r="C190">
        <v>0.48764999999999997</v>
      </c>
      <c r="D190">
        <v>0.79595000000000005</v>
      </c>
      <c r="E190">
        <v>0.38795000000000002</v>
      </c>
      <c r="F190">
        <v>0.60245000000000004</v>
      </c>
      <c r="G190">
        <v>0.91895000000000004</v>
      </c>
      <c r="H190">
        <v>0.28115000000000001</v>
      </c>
      <c r="I190">
        <v>0.94194999999999995</v>
      </c>
      <c r="J190">
        <v>0.94294999999999995</v>
      </c>
      <c r="K190">
        <v>0.13155</v>
      </c>
      <c r="L190">
        <v>0.42504999999999998</v>
      </c>
    </row>
    <row r="191" spans="1:12" x14ac:dyDescent="0.3">
      <c r="A191">
        <v>190</v>
      </c>
      <c r="B191">
        <v>1.8950000000000002E-2</v>
      </c>
      <c r="C191">
        <v>0.20044999999999999</v>
      </c>
      <c r="D191">
        <v>0.31514999999999999</v>
      </c>
      <c r="E191">
        <v>0.44985000000000003</v>
      </c>
      <c r="F191">
        <v>0.62255000000000005</v>
      </c>
      <c r="G191">
        <v>0.77764999999999995</v>
      </c>
      <c r="H191">
        <v>0.25424999999999998</v>
      </c>
      <c r="I191">
        <v>0.71404999999999996</v>
      </c>
      <c r="J191">
        <v>9.5750000000000002E-2</v>
      </c>
      <c r="K191">
        <v>0.28634999999999999</v>
      </c>
      <c r="L191">
        <v>0.97265000000000001</v>
      </c>
    </row>
    <row r="192" spans="1:12" x14ac:dyDescent="0.3">
      <c r="A192">
        <v>191</v>
      </c>
      <c r="B192">
        <v>1.9050000000000001E-2</v>
      </c>
      <c r="C192">
        <v>0.81384999999999996</v>
      </c>
      <c r="D192">
        <v>0.90685000000000004</v>
      </c>
      <c r="E192">
        <v>0.25655</v>
      </c>
      <c r="F192">
        <v>0.29535</v>
      </c>
      <c r="G192">
        <v>0.33965000000000001</v>
      </c>
      <c r="H192">
        <v>0.28854999999999997</v>
      </c>
      <c r="I192">
        <v>0.98345000000000005</v>
      </c>
      <c r="J192">
        <v>0.21704999999999999</v>
      </c>
      <c r="K192">
        <v>0.92474999999999996</v>
      </c>
      <c r="L192">
        <v>0.21015</v>
      </c>
    </row>
    <row r="193" spans="1:12" x14ac:dyDescent="0.3">
      <c r="A193">
        <v>192</v>
      </c>
      <c r="B193">
        <v>1.915E-2</v>
      </c>
      <c r="C193">
        <v>0.87295</v>
      </c>
      <c r="D193">
        <v>6.9949999999999998E-2</v>
      </c>
      <c r="E193">
        <v>0.77195000000000003</v>
      </c>
      <c r="F193">
        <v>0.96684999999999999</v>
      </c>
      <c r="G193">
        <v>0.70374999999999999</v>
      </c>
      <c r="H193">
        <v>0.84984999999999999</v>
      </c>
      <c r="I193">
        <v>0.90764999999999996</v>
      </c>
      <c r="J193">
        <v>0.88795000000000002</v>
      </c>
      <c r="K193">
        <v>0.58714999999999995</v>
      </c>
      <c r="L193">
        <v>0.42394999999999999</v>
      </c>
    </row>
    <row r="194" spans="1:12" x14ac:dyDescent="0.3">
      <c r="A194">
        <v>193</v>
      </c>
      <c r="B194">
        <v>1.925E-2</v>
      </c>
      <c r="C194">
        <v>1.7250000000000001E-2</v>
      </c>
      <c r="D194">
        <v>0.78625</v>
      </c>
      <c r="E194">
        <v>0.19434999999999999</v>
      </c>
      <c r="F194">
        <v>0.71935000000000004</v>
      </c>
      <c r="G194">
        <v>0.10405</v>
      </c>
      <c r="H194">
        <v>0.86324999999999996</v>
      </c>
      <c r="I194">
        <v>0.29685</v>
      </c>
      <c r="J194">
        <v>1.0449999999999999E-2</v>
      </c>
      <c r="K194">
        <v>0.28394999999999998</v>
      </c>
      <c r="L194">
        <v>0.43014999999999998</v>
      </c>
    </row>
    <row r="195" spans="1:12" x14ac:dyDescent="0.3">
      <c r="A195">
        <v>194</v>
      </c>
      <c r="B195">
        <v>1.9349999999999999E-2</v>
      </c>
      <c r="C195">
        <v>0.30925000000000002</v>
      </c>
      <c r="D195">
        <v>0.65795000000000003</v>
      </c>
      <c r="E195">
        <v>0.17765</v>
      </c>
      <c r="F195">
        <v>0.58784999999999998</v>
      </c>
      <c r="G195">
        <v>0.24554999999999999</v>
      </c>
      <c r="H195">
        <v>0.27174999999999999</v>
      </c>
      <c r="I195">
        <v>0.30275000000000002</v>
      </c>
      <c r="J195">
        <v>0.49814999999999998</v>
      </c>
      <c r="K195">
        <v>0.97665000000000002</v>
      </c>
      <c r="L195">
        <v>0.46115</v>
      </c>
    </row>
    <row r="196" spans="1:12" x14ac:dyDescent="0.3">
      <c r="A196">
        <v>195</v>
      </c>
      <c r="B196">
        <v>1.9449999999999999E-2</v>
      </c>
      <c r="C196">
        <v>0.91944999999999999</v>
      </c>
      <c r="D196">
        <v>0.42344999999999999</v>
      </c>
      <c r="E196">
        <v>0.84784999999999999</v>
      </c>
      <c r="F196">
        <v>0.57015000000000005</v>
      </c>
      <c r="G196">
        <v>0.85634999999999994</v>
      </c>
      <c r="H196">
        <v>0.23014999999999999</v>
      </c>
      <c r="I196">
        <v>0.41575000000000001</v>
      </c>
      <c r="J196">
        <v>0.65534999999999999</v>
      </c>
      <c r="K196">
        <v>0.69215000000000004</v>
      </c>
      <c r="L196">
        <v>4.095E-2</v>
      </c>
    </row>
    <row r="197" spans="1:12" x14ac:dyDescent="0.3">
      <c r="A197">
        <v>196</v>
      </c>
      <c r="B197">
        <v>1.9550000000000001E-2</v>
      </c>
      <c r="C197">
        <v>0.22595000000000001</v>
      </c>
      <c r="D197">
        <v>0.41044999999999998</v>
      </c>
      <c r="E197">
        <v>2.4850000000000001E-2</v>
      </c>
      <c r="F197">
        <v>0.36254999999999998</v>
      </c>
      <c r="G197">
        <v>0.86975000000000002</v>
      </c>
      <c r="H197">
        <v>0.66405000000000003</v>
      </c>
      <c r="I197">
        <v>0.50924999999999998</v>
      </c>
      <c r="J197">
        <v>0.19234999999999999</v>
      </c>
      <c r="K197">
        <v>0.15215000000000001</v>
      </c>
      <c r="L197">
        <v>0.16405</v>
      </c>
    </row>
    <row r="198" spans="1:12" x14ac:dyDescent="0.3">
      <c r="A198">
        <v>197</v>
      </c>
      <c r="B198">
        <v>1.9650000000000001E-2</v>
      </c>
      <c r="C198">
        <v>0.84924999999999995</v>
      </c>
      <c r="D198">
        <v>7.2500000000000004E-3</v>
      </c>
      <c r="E198">
        <v>0.12354999999999999</v>
      </c>
      <c r="F198">
        <v>0.23294999999999999</v>
      </c>
      <c r="G198">
        <v>0.89715</v>
      </c>
      <c r="H198">
        <v>0.29585</v>
      </c>
      <c r="I198">
        <v>2.2249999999999999E-2</v>
      </c>
      <c r="J198">
        <v>0.19025</v>
      </c>
      <c r="K198">
        <v>0.37824999999999998</v>
      </c>
      <c r="L198">
        <v>0.42635000000000001</v>
      </c>
    </row>
    <row r="199" spans="1:12" x14ac:dyDescent="0.3">
      <c r="A199">
        <v>198</v>
      </c>
      <c r="B199">
        <v>1.975E-2</v>
      </c>
      <c r="C199">
        <v>0.98414999999999997</v>
      </c>
      <c r="D199">
        <v>8.5849999999999996E-2</v>
      </c>
      <c r="E199">
        <v>0.22775000000000001</v>
      </c>
      <c r="F199">
        <v>0.87065000000000003</v>
      </c>
      <c r="G199">
        <v>0.18715000000000001</v>
      </c>
      <c r="H199">
        <v>0.57894999999999996</v>
      </c>
      <c r="I199">
        <v>0.50275000000000003</v>
      </c>
      <c r="J199">
        <v>6.8349999999999994E-2</v>
      </c>
      <c r="K199">
        <v>7.3649999999999993E-2</v>
      </c>
      <c r="L199">
        <v>0.80684999999999996</v>
      </c>
    </row>
    <row r="200" spans="1:12" x14ac:dyDescent="0.3">
      <c r="A200">
        <v>199</v>
      </c>
      <c r="B200">
        <v>1.985E-2</v>
      </c>
      <c r="C200">
        <v>0.10205</v>
      </c>
      <c r="D200">
        <v>0.26545000000000002</v>
      </c>
      <c r="E200">
        <v>0.27445000000000003</v>
      </c>
      <c r="F200">
        <v>0.52444999999999997</v>
      </c>
      <c r="G200">
        <v>0.88405</v>
      </c>
      <c r="H200">
        <v>0.40375</v>
      </c>
      <c r="I200">
        <v>0.25885000000000002</v>
      </c>
      <c r="J200">
        <v>0.30804999999999999</v>
      </c>
      <c r="K200">
        <v>0.55035000000000001</v>
      </c>
      <c r="L200">
        <v>0.20835000000000001</v>
      </c>
    </row>
    <row r="201" spans="1:12" x14ac:dyDescent="0.3">
      <c r="A201">
        <v>200</v>
      </c>
      <c r="B201">
        <v>1.9949999999999999E-2</v>
      </c>
      <c r="C201">
        <v>0.33834999999999998</v>
      </c>
      <c r="D201">
        <v>0.99275000000000002</v>
      </c>
      <c r="E201">
        <v>0.50434999999999997</v>
      </c>
      <c r="F201">
        <v>0.76754999999999995</v>
      </c>
      <c r="G201">
        <v>0.93845000000000001</v>
      </c>
      <c r="H201">
        <v>4.6949999999999999E-2</v>
      </c>
      <c r="I201">
        <v>0.99195</v>
      </c>
      <c r="J201">
        <v>0.21395</v>
      </c>
      <c r="K201">
        <v>0.54674999999999996</v>
      </c>
      <c r="L201">
        <v>0.64954999999999996</v>
      </c>
    </row>
    <row r="202" spans="1:12" x14ac:dyDescent="0.3">
      <c r="A202">
        <v>201</v>
      </c>
      <c r="B202">
        <v>2.0049999999999998E-2</v>
      </c>
      <c r="C202">
        <v>0.30704999999999999</v>
      </c>
      <c r="D202">
        <v>0.47594999999999998</v>
      </c>
      <c r="E202">
        <v>0.47685</v>
      </c>
      <c r="F202">
        <v>0.98255000000000003</v>
      </c>
      <c r="G202">
        <v>0.73275000000000001</v>
      </c>
      <c r="H202">
        <v>0.19375000000000001</v>
      </c>
      <c r="I202">
        <v>0.92074999999999996</v>
      </c>
      <c r="J202">
        <v>0.89664999999999995</v>
      </c>
      <c r="K202">
        <v>0.43085000000000001</v>
      </c>
      <c r="L202">
        <v>0.11824999999999999</v>
      </c>
    </row>
    <row r="203" spans="1:12" x14ac:dyDescent="0.3">
      <c r="A203">
        <v>202</v>
      </c>
      <c r="B203">
        <v>2.0150000000000001E-2</v>
      </c>
      <c r="C203">
        <v>0.73904999999999998</v>
      </c>
      <c r="D203">
        <v>0.24165</v>
      </c>
      <c r="E203">
        <v>0.64844999999999997</v>
      </c>
      <c r="F203">
        <v>0.80915000000000004</v>
      </c>
      <c r="G203">
        <v>2.8500000000000001E-3</v>
      </c>
      <c r="H203">
        <v>0.17215</v>
      </c>
      <c r="I203">
        <v>5.015E-2</v>
      </c>
      <c r="J203">
        <v>1.515E-2</v>
      </c>
      <c r="K203">
        <v>6.8500000000000002E-3</v>
      </c>
      <c r="L203">
        <v>0.69325000000000003</v>
      </c>
    </row>
    <row r="204" spans="1:12" x14ac:dyDescent="0.3">
      <c r="A204">
        <v>203</v>
      </c>
      <c r="B204">
        <v>2.0250000000000001E-2</v>
      </c>
      <c r="C204">
        <v>3.3250000000000002E-2</v>
      </c>
      <c r="D204">
        <v>6.6350000000000006E-2</v>
      </c>
      <c r="E204">
        <v>0.46124999999999999</v>
      </c>
      <c r="F204">
        <v>0.20215</v>
      </c>
      <c r="G204">
        <v>0.32724999999999999</v>
      </c>
      <c r="H204">
        <v>0.81084999999999996</v>
      </c>
      <c r="I204">
        <v>0.74424999999999997</v>
      </c>
      <c r="J204">
        <v>0.59975000000000001</v>
      </c>
      <c r="K204">
        <v>2.605E-2</v>
      </c>
      <c r="L204">
        <v>0.83725000000000005</v>
      </c>
    </row>
    <row r="205" spans="1:12" x14ac:dyDescent="0.3">
      <c r="A205">
        <v>204</v>
      </c>
      <c r="B205">
        <v>2.035E-2</v>
      </c>
      <c r="C205">
        <v>0.13855000000000001</v>
      </c>
      <c r="D205">
        <v>0.50314999999999999</v>
      </c>
      <c r="E205">
        <v>0.39695000000000003</v>
      </c>
      <c r="F205">
        <v>0.73814999999999997</v>
      </c>
      <c r="G205">
        <v>0.54235</v>
      </c>
      <c r="H205">
        <v>0.80694999999999995</v>
      </c>
      <c r="I205">
        <v>0.15565000000000001</v>
      </c>
      <c r="J205">
        <v>0.89795000000000003</v>
      </c>
      <c r="K205">
        <v>0.38745000000000002</v>
      </c>
      <c r="L205">
        <v>0.87424999999999997</v>
      </c>
    </row>
    <row r="206" spans="1:12" x14ac:dyDescent="0.3">
      <c r="A206">
        <v>205</v>
      </c>
      <c r="B206">
        <v>2.0449999999999999E-2</v>
      </c>
      <c r="C206">
        <v>0.83914999999999995</v>
      </c>
      <c r="D206">
        <v>0.63465000000000005</v>
      </c>
      <c r="E206">
        <v>0.66234999999999999</v>
      </c>
      <c r="F206">
        <v>0.60004999999999997</v>
      </c>
      <c r="G206">
        <v>0.38574999999999998</v>
      </c>
      <c r="H206">
        <v>0.80235000000000001</v>
      </c>
      <c r="I206">
        <v>0.81784999999999997</v>
      </c>
      <c r="J206">
        <v>0.80215000000000003</v>
      </c>
      <c r="K206">
        <v>0.73995</v>
      </c>
      <c r="L206">
        <v>0.63344999999999996</v>
      </c>
    </row>
    <row r="207" spans="1:12" x14ac:dyDescent="0.3">
      <c r="A207">
        <v>206</v>
      </c>
      <c r="B207">
        <v>2.0549999999999999E-2</v>
      </c>
      <c r="C207">
        <v>0.29554999999999998</v>
      </c>
      <c r="D207">
        <v>0.22675000000000001</v>
      </c>
      <c r="E207">
        <v>2.0650000000000002E-2</v>
      </c>
      <c r="F207">
        <v>0.36395</v>
      </c>
      <c r="G207">
        <v>0.31204999999999999</v>
      </c>
      <c r="H207">
        <v>0.76005</v>
      </c>
      <c r="I207">
        <v>0.45134999999999997</v>
      </c>
      <c r="J207">
        <v>4.3249999999999997E-2</v>
      </c>
      <c r="K207">
        <v>0.74814999999999998</v>
      </c>
      <c r="L207">
        <v>0.97235000000000005</v>
      </c>
    </row>
    <row r="208" spans="1:12" x14ac:dyDescent="0.3">
      <c r="A208">
        <v>207</v>
      </c>
      <c r="B208">
        <v>2.0650000000000002E-2</v>
      </c>
      <c r="C208">
        <v>0.19825000000000001</v>
      </c>
      <c r="D208">
        <v>0.89495000000000002</v>
      </c>
      <c r="E208">
        <v>0.43414999999999998</v>
      </c>
      <c r="F208">
        <v>0.17755000000000001</v>
      </c>
      <c r="G208">
        <v>0.57735000000000003</v>
      </c>
      <c r="H208">
        <v>0.91074999999999995</v>
      </c>
      <c r="I208">
        <v>0.55245</v>
      </c>
      <c r="J208">
        <v>0.27524999999999999</v>
      </c>
      <c r="K208">
        <v>0.33484999999999998</v>
      </c>
      <c r="L208">
        <v>0.29775000000000001</v>
      </c>
    </row>
    <row r="209" spans="1:12" x14ac:dyDescent="0.3">
      <c r="A209">
        <v>208</v>
      </c>
      <c r="B209">
        <v>2.0750000000000001E-2</v>
      </c>
      <c r="C209">
        <v>0.58314999999999995</v>
      </c>
      <c r="D209">
        <v>0.99714999999999998</v>
      </c>
      <c r="E209">
        <v>1.0749999999999999E-2</v>
      </c>
      <c r="F209">
        <v>0.13355</v>
      </c>
      <c r="G209">
        <v>0.87734999999999996</v>
      </c>
      <c r="H209">
        <v>0.53864999999999996</v>
      </c>
      <c r="I209">
        <v>5.6050000000000003E-2</v>
      </c>
      <c r="J209">
        <v>7.2349999999999998E-2</v>
      </c>
      <c r="K209">
        <v>0.53974999999999995</v>
      </c>
      <c r="L209">
        <v>0.68035000000000001</v>
      </c>
    </row>
    <row r="210" spans="1:12" x14ac:dyDescent="0.3">
      <c r="A210">
        <v>209</v>
      </c>
      <c r="B210">
        <v>2.085E-2</v>
      </c>
      <c r="C210">
        <v>0.43475000000000003</v>
      </c>
      <c r="D210">
        <v>0.93115000000000003</v>
      </c>
      <c r="E210">
        <v>0.28225</v>
      </c>
      <c r="F210">
        <v>8.9249999999999996E-2</v>
      </c>
      <c r="G210">
        <v>0.53285000000000005</v>
      </c>
      <c r="H210">
        <v>0.86514999999999997</v>
      </c>
      <c r="I210">
        <v>0.37845000000000001</v>
      </c>
      <c r="J210">
        <v>0.39684999999999998</v>
      </c>
      <c r="K210">
        <v>0.32965</v>
      </c>
      <c r="L210">
        <v>0.78154999999999997</v>
      </c>
    </row>
    <row r="211" spans="1:12" x14ac:dyDescent="0.3">
      <c r="A211">
        <v>210</v>
      </c>
      <c r="B211">
        <v>2.095E-2</v>
      </c>
      <c r="C211">
        <v>6.0499999999999998E-3</v>
      </c>
      <c r="D211">
        <v>0.30314999999999998</v>
      </c>
      <c r="E211">
        <v>0.62334999999999996</v>
      </c>
      <c r="F211">
        <v>0.55625000000000002</v>
      </c>
      <c r="G211">
        <v>0.56904999999999994</v>
      </c>
      <c r="H211">
        <v>0.72255000000000003</v>
      </c>
      <c r="I211">
        <v>0.81835000000000002</v>
      </c>
      <c r="J211">
        <v>0.75065000000000004</v>
      </c>
      <c r="K211">
        <v>0.83484999999999998</v>
      </c>
      <c r="L211">
        <v>0.91944999999999999</v>
      </c>
    </row>
    <row r="212" spans="1:12" x14ac:dyDescent="0.3">
      <c r="A212">
        <v>211</v>
      </c>
      <c r="B212">
        <v>2.1049999999999999E-2</v>
      </c>
      <c r="C212">
        <v>0.26005</v>
      </c>
      <c r="D212">
        <v>0.63915</v>
      </c>
      <c r="E212">
        <v>0.24575</v>
      </c>
      <c r="F212">
        <v>0.61075000000000002</v>
      </c>
      <c r="G212">
        <v>0.16864999999999999</v>
      </c>
      <c r="H212">
        <v>0.46794999999999998</v>
      </c>
      <c r="I212">
        <v>0.32445000000000002</v>
      </c>
      <c r="J212">
        <v>0.53025</v>
      </c>
      <c r="K212">
        <v>0.64864999999999995</v>
      </c>
      <c r="L212">
        <v>0.62714999999999999</v>
      </c>
    </row>
    <row r="213" spans="1:12" x14ac:dyDescent="0.3">
      <c r="A213">
        <v>212</v>
      </c>
      <c r="B213">
        <v>2.1149999999999999E-2</v>
      </c>
      <c r="C213">
        <v>0.95655000000000001</v>
      </c>
      <c r="D213">
        <v>0.84884999999999999</v>
      </c>
      <c r="E213">
        <v>0.85504999999999998</v>
      </c>
      <c r="F213">
        <v>0.63185000000000002</v>
      </c>
      <c r="G213">
        <v>0.62975000000000003</v>
      </c>
      <c r="H213">
        <v>0.33174999999999999</v>
      </c>
      <c r="I213">
        <v>0.68584999999999996</v>
      </c>
      <c r="J213">
        <v>0.44695000000000001</v>
      </c>
      <c r="K213">
        <v>0.56384999999999996</v>
      </c>
      <c r="L213">
        <v>0.83814999999999995</v>
      </c>
    </row>
    <row r="214" spans="1:12" x14ac:dyDescent="0.3">
      <c r="A214">
        <v>213</v>
      </c>
      <c r="B214">
        <v>2.1250000000000002E-2</v>
      </c>
      <c r="C214">
        <v>0.78744999999999998</v>
      </c>
      <c r="D214">
        <v>0.99924999999999997</v>
      </c>
      <c r="E214">
        <v>0.69945000000000002</v>
      </c>
      <c r="F214">
        <v>0.10455</v>
      </c>
      <c r="G214">
        <v>0.48895</v>
      </c>
      <c r="H214">
        <v>0.46284999999999998</v>
      </c>
      <c r="I214">
        <v>0.76875000000000004</v>
      </c>
      <c r="J214">
        <v>0.59924999999999995</v>
      </c>
      <c r="K214">
        <v>0.58414999999999995</v>
      </c>
      <c r="L214">
        <v>0.70294999999999996</v>
      </c>
    </row>
    <row r="215" spans="1:12" x14ac:dyDescent="0.3">
      <c r="A215">
        <v>214</v>
      </c>
      <c r="B215">
        <v>2.1350000000000001E-2</v>
      </c>
      <c r="C215">
        <v>0.28975000000000001</v>
      </c>
      <c r="D215">
        <v>0.29594999999999999</v>
      </c>
      <c r="E215">
        <v>0.88815</v>
      </c>
      <c r="F215">
        <v>0.22015000000000001</v>
      </c>
      <c r="G215">
        <v>0.95394999999999996</v>
      </c>
      <c r="H215">
        <v>0.42604999999999998</v>
      </c>
      <c r="I215">
        <v>0.81845000000000001</v>
      </c>
      <c r="J215">
        <v>0.17795</v>
      </c>
      <c r="K215">
        <v>0.82315000000000005</v>
      </c>
      <c r="L215">
        <v>0.82015000000000005</v>
      </c>
    </row>
    <row r="216" spans="1:12" x14ac:dyDescent="0.3">
      <c r="A216">
        <v>215</v>
      </c>
      <c r="B216">
        <v>2.145E-2</v>
      </c>
      <c r="C216">
        <v>0.99385000000000001</v>
      </c>
      <c r="D216">
        <v>0.81725000000000003</v>
      </c>
      <c r="E216">
        <v>0.78505000000000003</v>
      </c>
      <c r="F216">
        <v>0.60385</v>
      </c>
      <c r="G216">
        <v>0.35415000000000002</v>
      </c>
      <c r="H216">
        <v>0.74045000000000005</v>
      </c>
      <c r="I216">
        <v>0.63354999999999995</v>
      </c>
      <c r="J216">
        <v>4.6649999999999997E-2</v>
      </c>
      <c r="K216">
        <v>0.50195000000000001</v>
      </c>
      <c r="L216">
        <v>0.57594999999999996</v>
      </c>
    </row>
    <row r="217" spans="1:12" x14ac:dyDescent="0.3">
      <c r="A217">
        <v>216</v>
      </c>
      <c r="B217">
        <v>2.155E-2</v>
      </c>
      <c r="C217">
        <v>0.82435000000000003</v>
      </c>
      <c r="D217">
        <v>0.66715000000000002</v>
      </c>
      <c r="E217">
        <v>0.98214999999999997</v>
      </c>
      <c r="F217">
        <v>0.90215000000000001</v>
      </c>
      <c r="G217">
        <v>0.93245</v>
      </c>
      <c r="H217">
        <v>0.75824999999999998</v>
      </c>
      <c r="I217">
        <v>0.52485000000000004</v>
      </c>
      <c r="J217">
        <v>0.79044999999999999</v>
      </c>
      <c r="K217">
        <v>0.95955000000000001</v>
      </c>
      <c r="L217">
        <v>0.24024999999999999</v>
      </c>
    </row>
    <row r="218" spans="1:12" x14ac:dyDescent="0.3">
      <c r="A218">
        <v>217</v>
      </c>
      <c r="B218">
        <v>2.1649999999999999E-2</v>
      </c>
      <c r="C218">
        <v>0.72694999999999999</v>
      </c>
      <c r="D218">
        <v>0.70045000000000002</v>
      </c>
      <c r="E218">
        <v>0.99375000000000002</v>
      </c>
      <c r="F218">
        <v>0.36135</v>
      </c>
      <c r="G218">
        <v>0.33315</v>
      </c>
      <c r="H218">
        <v>0.21625</v>
      </c>
      <c r="I218">
        <v>0.62995000000000001</v>
      </c>
      <c r="J218">
        <v>0.12155000000000001</v>
      </c>
      <c r="K218">
        <v>0.64695000000000003</v>
      </c>
      <c r="L218">
        <v>0.30954999999999999</v>
      </c>
    </row>
    <row r="219" spans="1:12" x14ac:dyDescent="0.3">
      <c r="A219">
        <v>218</v>
      </c>
      <c r="B219">
        <v>2.1749999999999999E-2</v>
      </c>
      <c r="C219">
        <v>0.12905</v>
      </c>
      <c r="D219">
        <v>0.10915</v>
      </c>
      <c r="E219">
        <v>0.49264999999999998</v>
      </c>
      <c r="F219">
        <v>0.87385000000000002</v>
      </c>
      <c r="G219">
        <v>0.26695000000000002</v>
      </c>
      <c r="H219">
        <v>0.98885000000000001</v>
      </c>
      <c r="I219">
        <v>0.96614999999999995</v>
      </c>
      <c r="J219">
        <v>0.72484999999999999</v>
      </c>
      <c r="K219">
        <v>0.31864999999999999</v>
      </c>
      <c r="L219">
        <v>0.87204999999999999</v>
      </c>
    </row>
    <row r="220" spans="1:12" x14ac:dyDescent="0.3">
      <c r="A220">
        <v>219</v>
      </c>
      <c r="B220">
        <v>2.1850000000000001E-2</v>
      </c>
      <c r="C220">
        <v>2.8850000000000001E-2</v>
      </c>
      <c r="D220">
        <v>0.61965000000000003</v>
      </c>
      <c r="E220">
        <v>0.84545000000000003</v>
      </c>
      <c r="F220">
        <v>0.84455000000000002</v>
      </c>
      <c r="G220">
        <v>0.84624999999999995</v>
      </c>
      <c r="H220">
        <v>0.67735000000000001</v>
      </c>
      <c r="I220">
        <v>0.93384999999999996</v>
      </c>
      <c r="J220">
        <v>0.37364999999999998</v>
      </c>
      <c r="K220">
        <v>0.82484999999999997</v>
      </c>
      <c r="L220">
        <v>0.84965000000000002</v>
      </c>
    </row>
    <row r="221" spans="1:12" x14ac:dyDescent="0.3">
      <c r="A221">
        <v>220</v>
      </c>
      <c r="B221">
        <v>2.1950000000000001E-2</v>
      </c>
      <c r="C221">
        <v>0.98165000000000002</v>
      </c>
      <c r="D221">
        <v>0.41144999999999998</v>
      </c>
      <c r="E221">
        <v>0.24515000000000001</v>
      </c>
      <c r="F221">
        <v>0.22575000000000001</v>
      </c>
      <c r="G221">
        <v>0.63414999999999999</v>
      </c>
      <c r="H221">
        <v>0.94404999999999994</v>
      </c>
      <c r="I221">
        <v>0.46355000000000002</v>
      </c>
      <c r="J221">
        <v>0.31025000000000003</v>
      </c>
      <c r="K221">
        <v>0.32995000000000002</v>
      </c>
      <c r="L221">
        <v>0.15445</v>
      </c>
    </row>
    <row r="222" spans="1:12" x14ac:dyDescent="0.3">
      <c r="A222">
        <v>221</v>
      </c>
      <c r="B222">
        <v>2.205E-2</v>
      </c>
      <c r="C222">
        <v>0.51454999999999995</v>
      </c>
      <c r="D222">
        <v>0.50885000000000002</v>
      </c>
      <c r="E222">
        <v>0.97445000000000004</v>
      </c>
      <c r="F222">
        <v>0.27644999999999997</v>
      </c>
      <c r="G222">
        <v>0.37475000000000003</v>
      </c>
      <c r="H222">
        <v>0.71365000000000001</v>
      </c>
      <c r="I222">
        <v>0.73165000000000002</v>
      </c>
      <c r="J222">
        <v>2.0500000000000002E-3</v>
      </c>
      <c r="K222">
        <v>0.65985000000000005</v>
      </c>
      <c r="L222">
        <v>0.98455000000000004</v>
      </c>
    </row>
    <row r="223" spans="1:12" x14ac:dyDescent="0.3">
      <c r="A223">
        <v>222</v>
      </c>
      <c r="B223">
        <v>2.215E-2</v>
      </c>
      <c r="C223">
        <v>0.52754999999999996</v>
      </c>
      <c r="D223">
        <v>0.35044999999999998</v>
      </c>
      <c r="E223">
        <v>0.33045000000000002</v>
      </c>
      <c r="F223">
        <v>0.87595000000000001</v>
      </c>
      <c r="G223">
        <v>0.94515000000000005</v>
      </c>
      <c r="H223">
        <v>0.45165</v>
      </c>
      <c r="I223">
        <v>0.93815000000000004</v>
      </c>
      <c r="J223">
        <v>1.0149999999999999E-2</v>
      </c>
      <c r="K223">
        <v>0.67554999999999998</v>
      </c>
      <c r="L223">
        <v>0.66134999999999999</v>
      </c>
    </row>
    <row r="224" spans="1:12" x14ac:dyDescent="0.3">
      <c r="A224">
        <v>223</v>
      </c>
      <c r="B224">
        <v>2.2249999999999999E-2</v>
      </c>
      <c r="C224">
        <v>0.47094999999999998</v>
      </c>
      <c r="D224">
        <v>0.61714999999999998</v>
      </c>
      <c r="E224">
        <v>0.32915</v>
      </c>
      <c r="F224">
        <v>4.095E-2</v>
      </c>
      <c r="G224">
        <v>0.94835000000000003</v>
      </c>
      <c r="H224">
        <v>0.79285000000000005</v>
      </c>
      <c r="I224">
        <v>0.89075000000000004</v>
      </c>
      <c r="J224">
        <v>0.90134999999999998</v>
      </c>
      <c r="K224">
        <v>0.79644999999999999</v>
      </c>
      <c r="L224">
        <v>0.43985000000000002</v>
      </c>
    </row>
    <row r="225" spans="1:12" x14ac:dyDescent="0.3">
      <c r="A225">
        <v>224</v>
      </c>
      <c r="B225">
        <v>2.2349999999999998E-2</v>
      </c>
      <c r="C225">
        <v>1.1650000000000001E-2</v>
      </c>
      <c r="D225">
        <v>0.57355</v>
      </c>
      <c r="E225">
        <v>0.31304999999999999</v>
      </c>
      <c r="F225">
        <v>0.72045000000000003</v>
      </c>
      <c r="G225">
        <v>0.86365000000000003</v>
      </c>
      <c r="H225">
        <v>7.2849999999999998E-2</v>
      </c>
      <c r="I225">
        <v>0.86204999999999998</v>
      </c>
      <c r="J225">
        <v>0.69815000000000005</v>
      </c>
      <c r="K225">
        <v>0.96704999999999997</v>
      </c>
      <c r="L225">
        <v>0.87304999999999999</v>
      </c>
    </row>
    <row r="226" spans="1:12" x14ac:dyDescent="0.3">
      <c r="A226">
        <v>225</v>
      </c>
      <c r="B226">
        <v>2.2450000000000001E-2</v>
      </c>
      <c r="C226">
        <v>0.24765000000000001</v>
      </c>
      <c r="D226">
        <v>0.43645</v>
      </c>
      <c r="E226">
        <v>0.45484999999999998</v>
      </c>
      <c r="F226">
        <v>0.48304999999999998</v>
      </c>
      <c r="G226">
        <v>0.80474999999999997</v>
      </c>
      <c r="H226">
        <v>0.55284999999999995</v>
      </c>
      <c r="I226">
        <v>0.96875</v>
      </c>
      <c r="J226">
        <v>0.46884999999999999</v>
      </c>
      <c r="K226">
        <v>0.83535000000000004</v>
      </c>
      <c r="L226">
        <v>5.4550000000000001E-2</v>
      </c>
    </row>
    <row r="227" spans="1:12" x14ac:dyDescent="0.3">
      <c r="A227">
        <v>226</v>
      </c>
      <c r="B227">
        <v>2.2550000000000001E-2</v>
      </c>
      <c r="C227">
        <v>0.24315000000000001</v>
      </c>
      <c r="D227">
        <v>0.82765</v>
      </c>
      <c r="E227">
        <v>0.39284999999999998</v>
      </c>
      <c r="F227">
        <v>0.82084999999999997</v>
      </c>
      <c r="G227">
        <v>2.0250000000000001E-2</v>
      </c>
      <c r="H227">
        <v>4.2549999999999998E-2</v>
      </c>
      <c r="I227">
        <v>0.53254999999999997</v>
      </c>
      <c r="J227">
        <v>0.11415</v>
      </c>
      <c r="K227">
        <v>0.79654999999999998</v>
      </c>
      <c r="L227">
        <v>0.30145</v>
      </c>
    </row>
    <row r="228" spans="1:12" x14ac:dyDescent="0.3">
      <c r="A228">
        <v>227</v>
      </c>
      <c r="B228">
        <v>2.265E-2</v>
      </c>
      <c r="C228">
        <v>0.79274999999999995</v>
      </c>
      <c r="D228">
        <v>0.77634999999999998</v>
      </c>
      <c r="E228">
        <v>0.13844999999999999</v>
      </c>
      <c r="F228">
        <v>0.61965000000000003</v>
      </c>
      <c r="G228">
        <v>0.87265000000000004</v>
      </c>
      <c r="H228">
        <v>0.64834999999999998</v>
      </c>
      <c r="I228">
        <v>0.14315</v>
      </c>
      <c r="J228">
        <v>0.23755000000000001</v>
      </c>
      <c r="K228">
        <v>0.64365000000000006</v>
      </c>
      <c r="L228">
        <v>0.20985000000000001</v>
      </c>
    </row>
    <row r="229" spans="1:12" x14ac:dyDescent="0.3">
      <c r="A229">
        <v>228</v>
      </c>
      <c r="B229">
        <v>2.2749999999999999E-2</v>
      </c>
      <c r="C229">
        <v>0.64854999999999996</v>
      </c>
      <c r="D229">
        <v>0.46915000000000001</v>
      </c>
      <c r="E229">
        <v>0.64734999999999998</v>
      </c>
      <c r="F229">
        <v>0.51444999999999996</v>
      </c>
      <c r="G229">
        <v>6.9750000000000006E-2</v>
      </c>
      <c r="H229">
        <v>0.49425000000000002</v>
      </c>
      <c r="I229">
        <v>0.70225000000000004</v>
      </c>
      <c r="J229">
        <v>0.81615000000000004</v>
      </c>
      <c r="K229">
        <v>0.59745000000000004</v>
      </c>
      <c r="L229">
        <v>0.81925000000000003</v>
      </c>
    </row>
    <row r="230" spans="1:12" x14ac:dyDescent="0.3">
      <c r="A230">
        <v>229</v>
      </c>
      <c r="B230">
        <v>2.2849999999999999E-2</v>
      </c>
      <c r="C230">
        <v>0.93564999999999998</v>
      </c>
      <c r="D230">
        <v>0.48775000000000002</v>
      </c>
      <c r="E230">
        <v>7.9149999999999998E-2</v>
      </c>
      <c r="F230">
        <v>0.17365</v>
      </c>
      <c r="G230">
        <v>0.74975000000000003</v>
      </c>
      <c r="H230">
        <v>0.45955000000000001</v>
      </c>
      <c r="I230">
        <v>0.71914999999999996</v>
      </c>
      <c r="J230">
        <v>0.40225</v>
      </c>
      <c r="K230">
        <v>0.83245000000000002</v>
      </c>
      <c r="L230">
        <v>0.40425</v>
      </c>
    </row>
    <row r="231" spans="1:12" x14ac:dyDescent="0.3">
      <c r="A231">
        <v>230</v>
      </c>
      <c r="B231">
        <v>2.2950000000000002E-2</v>
      </c>
      <c r="C231">
        <v>0.84004999999999996</v>
      </c>
      <c r="D231">
        <v>0.17494999999999999</v>
      </c>
      <c r="E231">
        <v>9.1450000000000004E-2</v>
      </c>
      <c r="F231">
        <v>9.8549999999999999E-2</v>
      </c>
      <c r="G231">
        <v>0.28675</v>
      </c>
      <c r="H231">
        <v>0.13685</v>
      </c>
      <c r="I231">
        <v>0.90225</v>
      </c>
      <c r="J231">
        <v>0.68115000000000003</v>
      </c>
      <c r="K231">
        <v>0.87924999999999998</v>
      </c>
      <c r="L231">
        <v>0.71725000000000005</v>
      </c>
    </row>
    <row r="232" spans="1:12" x14ac:dyDescent="0.3">
      <c r="A232">
        <v>231</v>
      </c>
      <c r="B232">
        <v>2.3050000000000001E-2</v>
      </c>
      <c r="C232">
        <v>0.78444999999999998</v>
      </c>
      <c r="D232">
        <v>0.18525</v>
      </c>
      <c r="E232">
        <v>0.87444999999999995</v>
      </c>
      <c r="F232">
        <v>6.0499999999999998E-3</v>
      </c>
      <c r="G232">
        <v>0.38314999999999999</v>
      </c>
      <c r="H232">
        <v>0.51405000000000001</v>
      </c>
      <c r="I232">
        <v>0.37964999999999999</v>
      </c>
      <c r="J232">
        <v>3.9849999999999997E-2</v>
      </c>
      <c r="K232">
        <v>0.71535000000000004</v>
      </c>
      <c r="L232">
        <v>0.84065000000000001</v>
      </c>
    </row>
    <row r="233" spans="1:12" x14ac:dyDescent="0.3">
      <c r="A233">
        <v>232</v>
      </c>
      <c r="B233">
        <v>2.315E-2</v>
      </c>
      <c r="C233">
        <v>0.86504999999999999</v>
      </c>
      <c r="D233">
        <v>0.54315000000000002</v>
      </c>
      <c r="E233">
        <v>0.94945000000000002</v>
      </c>
      <c r="F233">
        <v>0.48525000000000001</v>
      </c>
      <c r="G233">
        <v>0.43664999999999998</v>
      </c>
      <c r="H233">
        <v>0.67174999999999996</v>
      </c>
      <c r="I233">
        <v>2.8549999999999999E-2</v>
      </c>
      <c r="J233">
        <v>0.50424999999999998</v>
      </c>
      <c r="K233">
        <v>0.56725000000000003</v>
      </c>
      <c r="L233">
        <v>0.38445000000000001</v>
      </c>
    </row>
    <row r="234" spans="1:12" x14ac:dyDescent="0.3">
      <c r="A234">
        <v>233</v>
      </c>
      <c r="B234">
        <v>2.325E-2</v>
      </c>
      <c r="C234">
        <v>7.8499999999999993E-3</v>
      </c>
      <c r="D234">
        <v>0.43814999999999998</v>
      </c>
      <c r="E234">
        <v>0.72794999999999999</v>
      </c>
      <c r="F234">
        <v>0.32984999999999998</v>
      </c>
      <c r="G234">
        <v>0.15384999999999999</v>
      </c>
      <c r="H234">
        <v>0.25855</v>
      </c>
      <c r="I234">
        <v>0.83004999999999995</v>
      </c>
      <c r="J234">
        <v>0.18015</v>
      </c>
      <c r="K234">
        <v>0.84025000000000005</v>
      </c>
      <c r="L234">
        <v>0.46705000000000002</v>
      </c>
    </row>
    <row r="235" spans="1:12" x14ac:dyDescent="0.3">
      <c r="A235">
        <v>234</v>
      </c>
      <c r="B235">
        <v>2.3349999999999999E-2</v>
      </c>
      <c r="C235">
        <v>0.90825</v>
      </c>
      <c r="D235">
        <v>0.35285</v>
      </c>
      <c r="E235">
        <v>0.73645000000000005</v>
      </c>
      <c r="F235">
        <v>0.85275000000000001</v>
      </c>
      <c r="G235">
        <v>0.37714999999999999</v>
      </c>
      <c r="H235">
        <v>0.12684999999999999</v>
      </c>
      <c r="I235">
        <v>0.66395000000000004</v>
      </c>
      <c r="J235">
        <v>0.49435000000000001</v>
      </c>
      <c r="K235">
        <v>0.74304999999999999</v>
      </c>
      <c r="L235">
        <v>0.11945</v>
      </c>
    </row>
    <row r="236" spans="1:12" x14ac:dyDescent="0.3">
      <c r="A236">
        <v>235</v>
      </c>
      <c r="B236">
        <v>2.3449999999999999E-2</v>
      </c>
      <c r="C236">
        <v>0.99495</v>
      </c>
      <c r="D236">
        <v>0.99724999999999997</v>
      </c>
      <c r="E236">
        <v>0.68484999999999996</v>
      </c>
      <c r="F236">
        <v>8.4849999999999995E-2</v>
      </c>
      <c r="G236">
        <v>0.11965000000000001</v>
      </c>
      <c r="H236">
        <v>0.32605000000000001</v>
      </c>
      <c r="I236">
        <v>2.955E-2</v>
      </c>
      <c r="J236">
        <v>0.81245000000000001</v>
      </c>
      <c r="K236">
        <v>0.86604999999999999</v>
      </c>
      <c r="L236">
        <v>8.3949999999999997E-2</v>
      </c>
    </row>
    <row r="237" spans="1:12" x14ac:dyDescent="0.3">
      <c r="A237">
        <v>236</v>
      </c>
      <c r="B237">
        <v>2.3550000000000001E-2</v>
      </c>
      <c r="C237">
        <v>0.86875000000000002</v>
      </c>
      <c r="D237">
        <v>0.15425</v>
      </c>
      <c r="E237">
        <v>0.65364999999999995</v>
      </c>
      <c r="F237">
        <v>0.20544999999999999</v>
      </c>
      <c r="G237">
        <v>0.55884999999999996</v>
      </c>
      <c r="H237">
        <v>0.89305000000000001</v>
      </c>
      <c r="I237">
        <v>6.6850000000000007E-2</v>
      </c>
      <c r="J237">
        <v>0.63285000000000002</v>
      </c>
      <c r="K237">
        <v>0.40294999999999997</v>
      </c>
      <c r="L237">
        <v>0.99524999999999997</v>
      </c>
    </row>
    <row r="238" spans="1:12" x14ac:dyDescent="0.3">
      <c r="A238">
        <v>237</v>
      </c>
      <c r="B238">
        <v>2.3650000000000001E-2</v>
      </c>
      <c r="C238">
        <v>0.31585000000000002</v>
      </c>
      <c r="D238">
        <v>0.36745</v>
      </c>
      <c r="E238">
        <v>0.81035000000000001</v>
      </c>
      <c r="F238">
        <v>0.71204999999999996</v>
      </c>
      <c r="G238">
        <v>0.11735</v>
      </c>
      <c r="H238">
        <v>0.52895000000000003</v>
      </c>
      <c r="I238">
        <v>0.95574999999999999</v>
      </c>
      <c r="J238">
        <v>0.61304999999999998</v>
      </c>
      <c r="K238">
        <v>0.57574999999999998</v>
      </c>
      <c r="L238">
        <v>0.59814999999999996</v>
      </c>
    </row>
    <row r="239" spans="1:12" x14ac:dyDescent="0.3">
      <c r="A239">
        <v>238</v>
      </c>
      <c r="B239">
        <v>2.375E-2</v>
      </c>
      <c r="C239">
        <v>0.96255000000000002</v>
      </c>
      <c r="D239">
        <v>0.86285000000000001</v>
      </c>
      <c r="E239">
        <v>0.79815000000000003</v>
      </c>
      <c r="F239">
        <v>0.89365000000000006</v>
      </c>
      <c r="G239">
        <v>7.3550000000000004E-2</v>
      </c>
      <c r="H239">
        <v>0.66095000000000004</v>
      </c>
      <c r="I239">
        <v>0.73194999999999999</v>
      </c>
      <c r="J239">
        <v>0.33424999999999999</v>
      </c>
      <c r="K239">
        <v>0.86895</v>
      </c>
      <c r="L239">
        <v>0.95104999999999995</v>
      </c>
    </row>
    <row r="240" spans="1:12" x14ac:dyDescent="0.3">
      <c r="A240">
        <v>239</v>
      </c>
      <c r="B240">
        <v>2.385E-2</v>
      </c>
      <c r="C240">
        <v>0.84014999999999995</v>
      </c>
      <c r="D240">
        <v>0.15684999999999999</v>
      </c>
      <c r="E240">
        <v>0.69884999999999997</v>
      </c>
      <c r="F240">
        <v>0.47005000000000002</v>
      </c>
      <c r="G240">
        <v>0.38064999999999999</v>
      </c>
      <c r="H240">
        <v>0.40405000000000002</v>
      </c>
      <c r="I240">
        <v>0.47284999999999999</v>
      </c>
      <c r="J240">
        <v>0.16585</v>
      </c>
      <c r="K240">
        <v>0.13385</v>
      </c>
      <c r="L240">
        <v>0.31714999999999999</v>
      </c>
    </row>
    <row r="241" spans="1:12" x14ac:dyDescent="0.3">
      <c r="A241">
        <v>240</v>
      </c>
      <c r="B241">
        <v>2.3949999999999999E-2</v>
      </c>
      <c r="C241">
        <v>0.88114999999999999</v>
      </c>
      <c r="D241">
        <v>0.20075000000000001</v>
      </c>
      <c r="E241">
        <v>0.21915000000000001</v>
      </c>
      <c r="F241">
        <v>0.77244999999999997</v>
      </c>
      <c r="G241">
        <v>0.17724999999999999</v>
      </c>
      <c r="H241">
        <v>0.77744999999999997</v>
      </c>
      <c r="I241">
        <v>0.73914999999999997</v>
      </c>
      <c r="J241">
        <v>4.8050000000000002E-2</v>
      </c>
      <c r="K241">
        <v>0.49985000000000002</v>
      </c>
      <c r="L241">
        <v>0.57604999999999995</v>
      </c>
    </row>
    <row r="242" spans="1:12" x14ac:dyDescent="0.3">
      <c r="A242">
        <v>241</v>
      </c>
      <c r="B242">
        <v>2.4049999999999998E-2</v>
      </c>
      <c r="C242">
        <v>0.34084999999999999</v>
      </c>
      <c r="D242">
        <v>0.25445000000000001</v>
      </c>
      <c r="E242">
        <v>0.75465000000000004</v>
      </c>
      <c r="F242">
        <v>0.77354999999999996</v>
      </c>
      <c r="G242">
        <v>0.89685000000000004</v>
      </c>
      <c r="H242">
        <v>0.44095000000000001</v>
      </c>
      <c r="I242">
        <v>0.63714999999999999</v>
      </c>
      <c r="J242">
        <v>8.3750000000000005E-2</v>
      </c>
      <c r="K242">
        <v>0.98834999999999995</v>
      </c>
      <c r="L242">
        <v>0.95365</v>
      </c>
    </row>
    <row r="243" spans="1:12" x14ac:dyDescent="0.3">
      <c r="A243">
        <v>242</v>
      </c>
      <c r="B243">
        <v>2.4150000000000001E-2</v>
      </c>
      <c r="C243">
        <v>0.18675</v>
      </c>
      <c r="D243">
        <v>0.42204999999999998</v>
      </c>
      <c r="E243">
        <v>0.46775</v>
      </c>
      <c r="F243">
        <v>0.19355</v>
      </c>
      <c r="G243">
        <v>1.1050000000000001E-2</v>
      </c>
      <c r="H243">
        <v>0.52634999999999998</v>
      </c>
      <c r="I243">
        <v>0.32734999999999997</v>
      </c>
      <c r="J243">
        <v>0.36975000000000002</v>
      </c>
      <c r="K243">
        <v>0.78485000000000005</v>
      </c>
      <c r="L243">
        <v>0.63695000000000002</v>
      </c>
    </row>
    <row r="244" spans="1:12" x14ac:dyDescent="0.3">
      <c r="A244">
        <v>243</v>
      </c>
      <c r="B244">
        <v>2.4250000000000001E-2</v>
      </c>
      <c r="C244">
        <v>0.96355000000000002</v>
      </c>
      <c r="D244">
        <v>0.38224999999999998</v>
      </c>
      <c r="E244">
        <v>0.81115000000000004</v>
      </c>
      <c r="F244">
        <v>0.56264999999999998</v>
      </c>
      <c r="G244">
        <v>0.50754999999999995</v>
      </c>
      <c r="H244">
        <v>0.28744999999999998</v>
      </c>
      <c r="I244">
        <v>0.91005000000000003</v>
      </c>
      <c r="J244">
        <v>0.70755000000000001</v>
      </c>
      <c r="K244">
        <v>0.28244999999999998</v>
      </c>
      <c r="L244">
        <v>0.43974999999999997</v>
      </c>
    </row>
    <row r="245" spans="1:12" x14ac:dyDescent="0.3">
      <c r="A245">
        <v>244</v>
      </c>
      <c r="B245">
        <v>2.435E-2</v>
      </c>
      <c r="C245">
        <v>0.53105000000000002</v>
      </c>
      <c r="D245">
        <v>0.38815</v>
      </c>
      <c r="E245">
        <v>0.34444999999999998</v>
      </c>
      <c r="F245">
        <v>0.38345000000000001</v>
      </c>
      <c r="G245">
        <v>0.11385000000000001</v>
      </c>
      <c r="H245">
        <v>0.88685000000000003</v>
      </c>
      <c r="I245">
        <v>0.19225</v>
      </c>
      <c r="J245">
        <v>0.48604999999999998</v>
      </c>
      <c r="K245">
        <v>0.57935000000000003</v>
      </c>
      <c r="L245">
        <v>0.12665000000000001</v>
      </c>
    </row>
    <row r="246" spans="1:12" x14ac:dyDescent="0.3">
      <c r="A246">
        <v>245</v>
      </c>
      <c r="B246">
        <v>2.445E-2</v>
      </c>
      <c r="C246">
        <v>6.0949999999999997E-2</v>
      </c>
      <c r="D246">
        <v>0.94964999999999999</v>
      </c>
      <c r="E246">
        <v>5.6499999999999996E-3</v>
      </c>
      <c r="F246">
        <v>0.36514999999999997</v>
      </c>
      <c r="G246">
        <v>2.605E-2</v>
      </c>
      <c r="H246">
        <v>0.71655000000000002</v>
      </c>
      <c r="I246">
        <v>0.45745000000000002</v>
      </c>
      <c r="J246">
        <v>0.96065</v>
      </c>
      <c r="K246">
        <v>2.0449999999999999E-2</v>
      </c>
      <c r="L246">
        <v>0.27615000000000001</v>
      </c>
    </row>
    <row r="247" spans="1:12" x14ac:dyDescent="0.3">
      <c r="A247">
        <v>246</v>
      </c>
      <c r="B247">
        <v>2.4549999999999999E-2</v>
      </c>
      <c r="C247">
        <v>0.54715000000000003</v>
      </c>
      <c r="D247">
        <v>5.7250000000000002E-2</v>
      </c>
      <c r="E247">
        <v>0.20724999999999999</v>
      </c>
      <c r="F247">
        <v>0.45784999999999998</v>
      </c>
      <c r="G247">
        <v>0.13794999999999999</v>
      </c>
      <c r="H247">
        <v>0.20075000000000001</v>
      </c>
      <c r="I247">
        <v>0.46944999999999998</v>
      </c>
      <c r="J247">
        <v>0.56345000000000001</v>
      </c>
      <c r="K247">
        <v>0.72575000000000001</v>
      </c>
      <c r="L247">
        <v>0.89954999999999996</v>
      </c>
    </row>
    <row r="248" spans="1:12" x14ac:dyDescent="0.3">
      <c r="A248">
        <v>247</v>
      </c>
      <c r="B248">
        <v>2.4649999999999998E-2</v>
      </c>
      <c r="C248">
        <v>0.80054999999999998</v>
      </c>
      <c r="D248">
        <v>3.5500000000000002E-3</v>
      </c>
      <c r="E248">
        <v>0.37605</v>
      </c>
      <c r="F248">
        <v>0.35944999999999999</v>
      </c>
      <c r="G248">
        <v>0.27165</v>
      </c>
      <c r="H248">
        <v>0.16255</v>
      </c>
      <c r="I248">
        <v>0.84575</v>
      </c>
      <c r="J248">
        <v>0.17035</v>
      </c>
      <c r="K248">
        <v>0.27784999999999999</v>
      </c>
      <c r="L248">
        <v>0.17185</v>
      </c>
    </row>
    <row r="249" spans="1:12" x14ac:dyDescent="0.3">
      <c r="A249">
        <v>248</v>
      </c>
      <c r="B249">
        <v>2.4750000000000001E-2</v>
      </c>
      <c r="C249">
        <v>0.31345000000000001</v>
      </c>
      <c r="D249">
        <v>0.11565</v>
      </c>
      <c r="E249">
        <v>4.5949999999999998E-2</v>
      </c>
      <c r="F249">
        <v>0.51265000000000005</v>
      </c>
      <c r="G249">
        <v>6.055E-2</v>
      </c>
      <c r="H249">
        <v>0.31574999999999998</v>
      </c>
      <c r="I249">
        <v>0.85714999999999997</v>
      </c>
      <c r="J249">
        <v>0.68715000000000004</v>
      </c>
      <c r="K249">
        <v>0.78454999999999997</v>
      </c>
      <c r="L249">
        <v>0.90754999999999997</v>
      </c>
    </row>
    <row r="250" spans="1:12" x14ac:dyDescent="0.3">
      <c r="A250">
        <v>249</v>
      </c>
      <c r="B250">
        <v>2.4850000000000001E-2</v>
      </c>
      <c r="C250">
        <v>0.19905</v>
      </c>
      <c r="D250">
        <v>0.30195</v>
      </c>
      <c r="E250">
        <v>0.20465</v>
      </c>
      <c r="F250">
        <v>0.39584999999999998</v>
      </c>
      <c r="G250">
        <v>0.65595000000000003</v>
      </c>
      <c r="H250">
        <v>0.10935</v>
      </c>
      <c r="I250">
        <v>0.65234999999999999</v>
      </c>
      <c r="J250">
        <v>0.89065000000000005</v>
      </c>
      <c r="K250">
        <v>0.26164999999999999</v>
      </c>
      <c r="L250">
        <v>0.75365000000000004</v>
      </c>
    </row>
    <row r="251" spans="1:12" x14ac:dyDescent="0.3">
      <c r="A251">
        <v>250</v>
      </c>
      <c r="B251">
        <v>2.495E-2</v>
      </c>
      <c r="C251">
        <v>0.62695000000000001</v>
      </c>
      <c r="D251">
        <v>0.46805000000000002</v>
      </c>
      <c r="E251">
        <v>0.85604999999999998</v>
      </c>
      <c r="F251">
        <v>0.85585</v>
      </c>
      <c r="G251">
        <v>0.67735000000000001</v>
      </c>
      <c r="H251">
        <v>0.85955000000000004</v>
      </c>
      <c r="I251">
        <v>0.43245</v>
      </c>
      <c r="J251">
        <v>0.14695</v>
      </c>
      <c r="K251">
        <v>0.44705</v>
      </c>
      <c r="L251">
        <v>0.77964999999999995</v>
      </c>
    </row>
    <row r="252" spans="1:12" x14ac:dyDescent="0.3">
      <c r="A252">
        <v>251</v>
      </c>
      <c r="B252">
        <v>2.5049999999999999E-2</v>
      </c>
      <c r="C252">
        <v>0.49345</v>
      </c>
      <c r="D252">
        <v>0.18325</v>
      </c>
      <c r="E252">
        <v>0.76214999999999999</v>
      </c>
      <c r="F252">
        <v>0.82274999999999998</v>
      </c>
      <c r="G252">
        <v>0.95825000000000005</v>
      </c>
      <c r="H252">
        <v>0.62714999999999999</v>
      </c>
      <c r="I252">
        <v>0.56015000000000004</v>
      </c>
      <c r="J252">
        <v>0.86875000000000002</v>
      </c>
      <c r="K252">
        <v>0.44645000000000001</v>
      </c>
      <c r="L252">
        <v>0.90895000000000004</v>
      </c>
    </row>
    <row r="253" spans="1:12" x14ac:dyDescent="0.3">
      <c r="A253">
        <v>252</v>
      </c>
      <c r="B253">
        <v>2.5149999999999999E-2</v>
      </c>
      <c r="C253">
        <v>1.3950000000000001E-2</v>
      </c>
      <c r="D253">
        <v>0.66925000000000001</v>
      </c>
      <c r="E253">
        <v>0.46084999999999998</v>
      </c>
      <c r="F253">
        <v>4.7849999999999997E-2</v>
      </c>
      <c r="G253">
        <v>9.2950000000000005E-2</v>
      </c>
      <c r="H253">
        <v>0.42244999999999999</v>
      </c>
      <c r="I253">
        <v>1.555E-2</v>
      </c>
      <c r="J253">
        <v>0.38074999999999998</v>
      </c>
      <c r="K253">
        <v>0.99455000000000005</v>
      </c>
      <c r="L253">
        <v>0.97165000000000001</v>
      </c>
    </row>
    <row r="254" spans="1:12" x14ac:dyDescent="0.3">
      <c r="A254">
        <v>253</v>
      </c>
      <c r="B254">
        <v>2.5250000000000002E-2</v>
      </c>
      <c r="C254">
        <v>5.8450000000000002E-2</v>
      </c>
      <c r="D254">
        <v>0.89254999999999995</v>
      </c>
      <c r="E254">
        <v>0.72875000000000001</v>
      </c>
      <c r="F254">
        <v>0.60365000000000002</v>
      </c>
      <c r="G254">
        <v>0.10575</v>
      </c>
      <c r="H254">
        <v>0.71755000000000002</v>
      </c>
      <c r="I254">
        <v>0.91674999999999995</v>
      </c>
      <c r="J254">
        <v>0.81874999999999998</v>
      </c>
      <c r="K254">
        <v>0.26264999999999999</v>
      </c>
      <c r="L254">
        <v>0.36235000000000001</v>
      </c>
    </row>
    <row r="255" spans="1:12" x14ac:dyDescent="0.3">
      <c r="A255">
        <v>254</v>
      </c>
      <c r="B255">
        <v>2.5350000000000001E-2</v>
      </c>
      <c r="C255">
        <v>0.73494999999999999</v>
      </c>
      <c r="D255">
        <v>0.58735000000000004</v>
      </c>
      <c r="E255">
        <v>0.65425</v>
      </c>
      <c r="F255">
        <v>0.41544999999999999</v>
      </c>
      <c r="G255">
        <v>0.36964999999999998</v>
      </c>
      <c r="H255">
        <v>0.59114999999999995</v>
      </c>
      <c r="I255">
        <v>0.72535000000000005</v>
      </c>
      <c r="J255">
        <v>0.88634999999999997</v>
      </c>
      <c r="K255">
        <v>0.73424999999999996</v>
      </c>
      <c r="L255">
        <v>0.55015000000000003</v>
      </c>
    </row>
    <row r="256" spans="1:12" x14ac:dyDescent="0.3">
      <c r="A256">
        <v>255</v>
      </c>
      <c r="B256">
        <v>2.545E-2</v>
      </c>
      <c r="C256">
        <v>0.58365</v>
      </c>
      <c r="D256">
        <v>0.48254999999999998</v>
      </c>
      <c r="E256">
        <v>0.32095000000000001</v>
      </c>
      <c r="F256">
        <v>0.95265</v>
      </c>
      <c r="G256">
        <v>0.84435000000000004</v>
      </c>
      <c r="H256">
        <v>0.60555000000000003</v>
      </c>
      <c r="I256">
        <v>0.83584999999999998</v>
      </c>
      <c r="J256">
        <v>0.26584999999999998</v>
      </c>
      <c r="K256">
        <v>0.60814999999999997</v>
      </c>
      <c r="L256">
        <v>0.44074999999999998</v>
      </c>
    </row>
    <row r="257" spans="1:12" x14ac:dyDescent="0.3">
      <c r="A257">
        <v>256</v>
      </c>
      <c r="B257">
        <v>2.555E-2</v>
      </c>
      <c r="C257">
        <v>0.87934999999999997</v>
      </c>
      <c r="D257">
        <v>0.89775000000000005</v>
      </c>
      <c r="E257">
        <v>0.10885</v>
      </c>
      <c r="F257">
        <v>0.45445000000000002</v>
      </c>
      <c r="G257">
        <v>0.97904999999999998</v>
      </c>
      <c r="H257">
        <v>0.80774999999999997</v>
      </c>
      <c r="I257">
        <v>0.88514999999999999</v>
      </c>
      <c r="J257">
        <v>0.24124999999999999</v>
      </c>
      <c r="K257">
        <v>5.1049999999999998E-2</v>
      </c>
      <c r="L257">
        <v>0.83345000000000002</v>
      </c>
    </row>
    <row r="258" spans="1:12" x14ac:dyDescent="0.3">
      <c r="A258">
        <v>257</v>
      </c>
      <c r="B258">
        <v>2.5649999999999999E-2</v>
      </c>
      <c r="C258">
        <v>0.65325</v>
      </c>
      <c r="D258">
        <v>0.49275000000000002</v>
      </c>
      <c r="E258">
        <v>0.63695000000000002</v>
      </c>
      <c r="F258">
        <v>0.60194999999999999</v>
      </c>
      <c r="G258">
        <v>4.5949999999999998E-2</v>
      </c>
      <c r="H258">
        <v>0.41454999999999997</v>
      </c>
      <c r="I258">
        <v>0.32815</v>
      </c>
      <c r="J258">
        <v>0.29254999999999998</v>
      </c>
      <c r="K258">
        <v>0.78885000000000005</v>
      </c>
      <c r="L258">
        <v>0.44595000000000001</v>
      </c>
    </row>
    <row r="259" spans="1:12" x14ac:dyDescent="0.3">
      <c r="A259">
        <v>258</v>
      </c>
      <c r="B259">
        <v>2.5749999999999999E-2</v>
      </c>
      <c r="C259">
        <v>0.56015000000000004</v>
      </c>
      <c r="D259">
        <v>0.95865</v>
      </c>
      <c r="E259">
        <v>0.90105000000000002</v>
      </c>
      <c r="F259">
        <v>0.76165000000000005</v>
      </c>
      <c r="G259">
        <v>0.73985000000000001</v>
      </c>
      <c r="H259">
        <v>0.27095000000000002</v>
      </c>
      <c r="I259">
        <v>0.23265</v>
      </c>
      <c r="J259">
        <v>0.39374999999999999</v>
      </c>
      <c r="K259">
        <v>0.12225</v>
      </c>
      <c r="L259">
        <v>0.84614999999999996</v>
      </c>
    </row>
    <row r="260" spans="1:12" x14ac:dyDescent="0.3">
      <c r="A260">
        <v>259</v>
      </c>
      <c r="B260">
        <v>2.5850000000000001E-2</v>
      </c>
      <c r="C260">
        <v>0.18525</v>
      </c>
      <c r="D260">
        <v>0.46155000000000002</v>
      </c>
      <c r="E260">
        <v>0.99944999999999995</v>
      </c>
      <c r="F260">
        <v>0.95825000000000005</v>
      </c>
      <c r="G260">
        <v>0.69664999999999999</v>
      </c>
      <c r="H260">
        <v>0.82915000000000005</v>
      </c>
      <c r="I260">
        <v>4.7050000000000002E-2</v>
      </c>
      <c r="J260">
        <v>0.80535000000000001</v>
      </c>
      <c r="K260">
        <v>0.76875000000000004</v>
      </c>
      <c r="L260">
        <v>5.0499999999999998E-3</v>
      </c>
    </row>
    <row r="261" spans="1:12" x14ac:dyDescent="0.3">
      <c r="A261">
        <v>260</v>
      </c>
      <c r="B261">
        <v>2.5950000000000001E-2</v>
      </c>
      <c r="C261">
        <v>0.81915000000000004</v>
      </c>
      <c r="D261">
        <v>0.21925</v>
      </c>
      <c r="E261">
        <v>0.29154999999999998</v>
      </c>
      <c r="F261">
        <v>0.81515000000000004</v>
      </c>
      <c r="G261">
        <v>0.36375000000000002</v>
      </c>
      <c r="H261">
        <v>9.5549999999999996E-2</v>
      </c>
      <c r="I261">
        <v>0.23655000000000001</v>
      </c>
      <c r="J261">
        <v>0.77095000000000002</v>
      </c>
      <c r="K261">
        <v>4.7449999999999999E-2</v>
      </c>
      <c r="L261">
        <v>3.5349999999999999E-2</v>
      </c>
    </row>
    <row r="262" spans="1:12" x14ac:dyDescent="0.3">
      <c r="A262">
        <v>261</v>
      </c>
      <c r="B262">
        <v>2.605E-2</v>
      </c>
      <c r="C262">
        <v>0.50524999999999998</v>
      </c>
      <c r="D262">
        <v>0.49104999999999999</v>
      </c>
      <c r="E262">
        <v>0.66154999999999997</v>
      </c>
      <c r="F262">
        <v>0.11985</v>
      </c>
      <c r="G262">
        <v>0.22564999999999999</v>
      </c>
      <c r="H262">
        <v>0.79754999999999998</v>
      </c>
      <c r="I262">
        <v>0.95945000000000003</v>
      </c>
      <c r="J262">
        <v>0.66744999999999999</v>
      </c>
      <c r="K262">
        <v>6.4949999999999994E-2</v>
      </c>
      <c r="L262">
        <v>0.27174999999999999</v>
      </c>
    </row>
    <row r="263" spans="1:12" x14ac:dyDescent="0.3">
      <c r="A263">
        <v>262</v>
      </c>
      <c r="B263">
        <v>2.615E-2</v>
      </c>
      <c r="C263">
        <v>0.79074999999999995</v>
      </c>
      <c r="D263">
        <v>0.49785000000000001</v>
      </c>
      <c r="E263">
        <v>0.98204999999999998</v>
      </c>
      <c r="F263">
        <v>0.38714999999999999</v>
      </c>
      <c r="G263">
        <v>0.41954999999999998</v>
      </c>
      <c r="H263">
        <v>0.66785000000000005</v>
      </c>
      <c r="I263">
        <v>0.63765000000000005</v>
      </c>
      <c r="J263">
        <v>0.58365</v>
      </c>
      <c r="K263">
        <v>0.75765000000000005</v>
      </c>
      <c r="L263">
        <v>0.61585000000000001</v>
      </c>
    </row>
    <row r="264" spans="1:12" x14ac:dyDescent="0.3">
      <c r="A264">
        <v>263</v>
      </c>
      <c r="B264">
        <v>2.6249999999999999E-2</v>
      </c>
      <c r="C264">
        <v>0.55905000000000005</v>
      </c>
      <c r="D264">
        <v>7.6749999999999999E-2</v>
      </c>
      <c r="E264">
        <v>4.5850000000000002E-2</v>
      </c>
      <c r="F264">
        <v>0.18784999999999999</v>
      </c>
      <c r="G264">
        <v>0.10174999999999999</v>
      </c>
      <c r="H264">
        <v>0.52815000000000001</v>
      </c>
      <c r="I264">
        <v>0.96935000000000004</v>
      </c>
      <c r="J264">
        <v>0.92244999999999999</v>
      </c>
      <c r="K264">
        <v>0.64134999999999998</v>
      </c>
      <c r="L264">
        <v>0.84684999999999999</v>
      </c>
    </row>
    <row r="265" spans="1:12" x14ac:dyDescent="0.3">
      <c r="A265">
        <v>264</v>
      </c>
      <c r="B265">
        <v>2.6349999999999998E-2</v>
      </c>
      <c r="C265">
        <v>0.28634999999999999</v>
      </c>
      <c r="D265">
        <v>0.48575000000000002</v>
      </c>
      <c r="E265">
        <v>0.71455000000000002</v>
      </c>
      <c r="F265">
        <v>0.90244999999999997</v>
      </c>
      <c r="G265">
        <v>6.2500000000000003E-3</v>
      </c>
      <c r="H265">
        <v>0.86214999999999997</v>
      </c>
      <c r="I265">
        <v>0.80625000000000002</v>
      </c>
      <c r="J265">
        <v>0.27284999999999998</v>
      </c>
      <c r="K265">
        <v>0.39355000000000001</v>
      </c>
      <c r="L265">
        <v>0.95535000000000003</v>
      </c>
    </row>
    <row r="266" spans="1:12" x14ac:dyDescent="0.3">
      <c r="A266">
        <v>265</v>
      </c>
      <c r="B266">
        <v>2.6450000000000001E-2</v>
      </c>
      <c r="C266">
        <v>0.58414999999999995</v>
      </c>
      <c r="D266">
        <v>0.79625000000000001</v>
      </c>
      <c r="E266">
        <v>0.17885000000000001</v>
      </c>
      <c r="F266">
        <v>0.46715000000000001</v>
      </c>
      <c r="G266">
        <v>1.9550000000000001E-2</v>
      </c>
      <c r="H266">
        <v>2.835E-2</v>
      </c>
      <c r="I266">
        <v>0.49064999999999998</v>
      </c>
      <c r="J266">
        <v>0.21975</v>
      </c>
      <c r="K266">
        <v>0.91535</v>
      </c>
      <c r="L266">
        <v>0.64354999999999996</v>
      </c>
    </row>
    <row r="267" spans="1:12" x14ac:dyDescent="0.3">
      <c r="A267">
        <v>266</v>
      </c>
      <c r="B267">
        <v>2.6550000000000001E-2</v>
      </c>
      <c r="C267">
        <v>0.53305000000000002</v>
      </c>
      <c r="D267">
        <v>0.43895000000000001</v>
      </c>
      <c r="E267">
        <v>0.17344999999999999</v>
      </c>
      <c r="F267">
        <v>0.21375</v>
      </c>
      <c r="G267">
        <v>0.15595000000000001</v>
      </c>
      <c r="H267">
        <v>0.14515</v>
      </c>
      <c r="I267">
        <v>0.90734999999999999</v>
      </c>
      <c r="J267">
        <v>0.23064999999999999</v>
      </c>
      <c r="K267">
        <v>0.71445000000000003</v>
      </c>
      <c r="L267">
        <v>0.59135000000000004</v>
      </c>
    </row>
    <row r="268" spans="1:12" x14ac:dyDescent="0.3">
      <c r="A268">
        <v>267</v>
      </c>
      <c r="B268">
        <v>2.665E-2</v>
      </c>
      <c r="C268">
        <v>4.2500000000000003E-3</v>
      </c>
      <c r="D268">
        <v>0.58455000000000001</v>
      </c>
      <c r="E268">
        <v>0.54974999999999996</v>
      </c>
      <c r="F268">
        <v>0.95445000000000002</v>
      </c>
      <c r="G268">
        <v>0.27195000000000003</v>
      </c>
      <c r="H268">
        <v>0.74965000000000004</v>
      </c>
      <c r="I268">
        <v>0.74544999999999995</v>
      </c>
      <c r="J268">
        <v>0.93354999999999999</v>
      </c>
      <c r="K268">
        <v>4.2500000000000003E-3</v>
      </c>
      <c r="L268">
        <v>0.71794999999999998</v>
      </c>
    </row>
    <row r="269" spans="1:12" x14ac:dyDescent="0.3">
      <c r="A269">
        <v>268</v>
      </c>
      <c r="B269">
        <v>2.6749999999999999E-2</v>
      </c>
      <c r="C269">
        <v>0.95874999999999999</v>
      </c>
      <c r="D269">
        <v>8.1250000000000003E-2</v>
      </c>
      <c r="E269">
        <v>6.7750000000000005E-2</v>
      </c>
      <c r="F269">
        <v>0.18834999999999999</v>
      </c>
      <c r="G269">
        <v>0.51975000000000005</v>
      </c>
      <c r="H269">
        <v>4.7550000000000002E-2</v>
      </c>
      <c r="I269">
        <v>0.52454999999999996</v>
      </c>
      <c r="J269">
        <v>0.90034999999999998</v>
      </c>
      <c r="K269">
        <v>0.87885000000000002</v>
      </c>
      <c r="L269">
        <v>0.48804999999999998</v>
      </c>
    </row>
    <row r="270" spans="1:12" x14ac:dyDescent="0.3">
      <c r="A270">
        <v>269</v>
      </c>
      <c r="B270">
        <v>2.6849999999999999E-2</v>
      </c>
      <c r="C270">
        <v>0.46755000000000002</v>
      </c>
      <c r="D270">
        <v>0.62334999999999996</v>
      </c>
      <c r="E270">
        <v>0.23285</v>
      </c>
      <c r="F270">
        <v>0.98494999999999999</v>
      </c>
      <c r="G270">
        <v>0.74285000000000001</v>
      </c>
      <c r="H270">
        <v>0.77064999999999995</v>
      </c>
      <c r="I270">
        <v>5.2549999999999999E-2</v>
      </c>
      <c r="J270">
        <v>1.5650000000000001E-2</v>
      </c>
      <c r="K270">
        <v>0.96325000000000005</v>
      </c>
      <c r="L270">
        <v>0.61834999999999996</v>
      </c>
    </row>
    <row r="271" spans="1:12" x14ac:dyDescent="0.3">
      <c r="A271">
        <v>270</v>
      </c>
      <c r="B271">
        <v>2.6950000000000002E-2</v>
      </c>
      <c r="C271">
        <v>0.97714999999999996</v>
      </c>
      <c r="D271">
        <v>0.21124999999999999</v>
      </c>
      <c r="E271">
        <v>0.58304999999999996</v>
      </c>
      <c r="F271">
        <v>0.46134999999999998</v>
      </c>
      <c r="G271">
        <v>0.79844999999999999</v>
      </c>
      <c r="H271">
        <v>0.79564999999999997</v>
      </c>
      <c r="I271">
        <v>0.71735000000000004</v>
      </c>
      <c r="J271">
        <v>5.0049999999999997E-2</v>
      </c>
      <c r="K271">
        <v>0.82394999999999996</v>
      </c>
      <c r="L271">
        <v>0.85765000000000002</v>
      </c>
    </row>
    <row r="272" spans="1:12" x14ac:dyDescent="0.3">
      <c r="A272">
        <v>271</v>
      </c>
      <c r="B272">
        <v>2.7050000000000001E-2</v>
      </c>
      <c r="C272">
        <v>0.64395000000000002</v>
      </c>
      <c r="D272">
        <v>0.76765000000000005</v>
      </c>
      <c r="E272">
        <v>0.41494999999999999</v>
      </c>
      <c r="F272">
        <v>0.52815000000000001</v>
      </c>
      <c r="G272">
        <v>6.6449999999999995E-2</v>
      </c>
      <c r="H272">
        <v>0.89734999999999998</v>
      </c>
      <c r="I272">
        <v>0.56474999999999997</v>
      </c>
      <c r="J272">
        <v>0.24984999999999999</v>
      </c>
      <c r="K272">
        <v>4.7649999999999998E-2</v>
      </c>
      <c r="L272">
        <v>0.86165000000000003</v>
      </c>
    </row>
    <row r="273" spans="1:12" x14ac:dyDescent="0.3">
      <c r="A273">
        <v>272</v>
      </c>
      <c r="B273">
        <v>2.7150000000000001E-2</v>
      </c>
      <c r="C273">
        <v>0.54154999999999998</v>
      </c>
      <c r="D273">
        <v>0.11235000000000001</v>
      </c>
      <c r="E273">
        <v>0.58894999999999997</v>
      </c>
      <c r="F273">
        <v>0.73524999999999996</v>
      </c>
      <c r="G273">
        <v>5.0049999999999997E-2</v>
      </c>
      <c r="H273">
        <v>0.84994999999999998</v>
      </c>
      <c r="I273">
        <v>5.0250000000000003E-2</v>
      </c>
      <c r="J273">
        <v>0.42015000000000002</v>
      </c>
      <c r="K273">
        <v>0.70425000000000004</v>
      </c>
      <c r="L273">
        <v>0.84094999999999998</v>
      </c>
    </row>
    <row r="274" spans="1:12" x14ac:dyDescent="0.3">
      <c r="A274">
        <v>273</v>
      </c>
      <c r="B274">
        <v>2.725E-2</v>
      </c>
      <c r="C274">
        <v>0.28115000000000001</v>
      </c>
      <c r="D274">
        <v>5.0349999999999999E-2</v>
      </c>
      <c r="E274">
        <v>0.58665</v>
      </c>
      <c r="F274">
        <v>0.45995000000000003</v>
      </c>
      <c r="G274">
        <v>6.5850000000000006E-2</v>
      </c>
      <c r="H274">
        <v>0.69884999999999997</v>
      </c>
      <c r="I274">
        <v>0.12805</v>
      </c>
      <c r="J274">
        <v>0.67315000000000003</v>
      </c>
      <c r="K274">
        <v>8.0949999999999994E-2</v>
      </c>
      <c r="L274">
        <v>0.92244999999999999</v>
      </c>
    </row>
    <row r="275" spans="1:12" x14ac:dyDescent="0.3">
      <c r="A275">
        <v>274</v>
      </c>
      <c r="B275">
        <v>2.7349999999999999E-2</v>
      </c>
      <c r="C275">
        <v>0.52744999999999997</v>
      </c>
      <c r="D275">
        <v>0.22045000000000001</v>
      </c>
      <c r="E275">
        <v>0.47765000000000002</v>
      </c>
      <c r="F275">
        <v>0.72465000000000002</v>
      </c>
      <c r="G275">
        <v>0.68135000000000001</v>
      </c>
      <c r="H275">
        <v>9.6350000000000005E-2</v>
      </c>
      <c r="I275">
        <v>0.68274999999999997</v>
      </c>
      <c r="J275">
        <v>0.68774999999999997</v>
      </c>
      <c r="K275">
        <v>0.91054999999999997</v>
      </c>
      <c r="L275">
        <v>0.75444999999999995</v>
      </c>
    </row>
    <row r="276" spans="1:12" x14ac:dyDescent="0.3">
      <c r="A276">
        <v>275</v>
      </c>
      <c r="B276">
        <v>2.7449999999999999E-2</v>
      </c>
      <c r="C276">
        <v>0.43185000000000001</v>
      </c>
      <c r="D276">
        <v>0.63454999999999995</v>
      </c>
      <c r="E276">
        <v>0.33855000000000002</v>
      </c>
      <c r="F276">
        <v>0.82045000000000001</v>
      </c>
      <c r="G276">
        <v>0.82474999999999998</v>
      </c>
      <c r="H276">
        <v>0.78564999999999996</v>
      </c>
      <c r="I276">
        <v>0.44624999999999998</v>
      </c>
      <c r="J276">
        <v>0.70545000000000002</v>
      </c>
      <c r="K276">
        <v>0.26495000000000002</v>
      </c>
      <c r="L276">
        <v>0.29454999999999998</v>
      </c>
    </row>
    <row r="277" spans="1:12" x14ac:dyDescent="0.3">
      <c r="A277">
        <v>276</v>
      </c>
      <c r="B277">
        <v>2.7550000000000002E-2</v>
      </c>
      <c r="C277">
        <v>0.36135</v>
      </c>
      <c r="D277">
        <v>0.47125</v>
      </c>
      <c r="E277">
        <v>0.30585000000000001</v>
      </c>
      <c r="F277">
        <v>3.2649999999999998E-2</v>
      </c>
      <c r="G277">
        <v>0.95465</v>
      </c>
      <c r="H277">
        <v>0.12445000000000001</v>
      </c>
      <c r="I277">
        <v>0.87495000000000001</v>
      </c>
      <c r="J277">
        <v>0.35885</v>
      </c>
      <c r="K277">
        <v>0.66415000000000002</v>
      </c>
      <c r="L277">
        <v>0.18834999999999999</v>
      </c>
    </row>
    <row r="278" spans="1:12" x14ac:dyDescent="0.3">
      <c r="A278">
        <v>277</v>
      </c>
      <c r="B278">
        <v>2.7650000000000001E-2</v>
      </c>
      <c r="C278">
        <v>0.82474999999999998</v>
      </c>
      <c r="D278">
        <v>0.32615</v>
      </c>
      <c r="E278">
        <v>0.55254999999999999</v>
      </c>
      <c r="F278">
        <v>0.33095000000000002</v>
      </c>
      <c r="G278">
        <v>0.87285000000000001</v>
      </c>
      <c r="H278">
        <v>0.47475000000000001</v>
      </c>
      <c r="I278">
        <v>0.27434999999999998</v>
      </c>
      <c r="J278">
        <v>0.86985000000000001</v>
      </c>
      <c r="K278">
        <v>0.32474999999999998</v>
      </c>
      <c r="L278">
        <v>0.13855000000000001</v>
      </c>
    </row>
    <row r="279" spans="1:12" x14ac:dyDescent="0.3">
      <c r="A279">
        <v>278</v>
      </c>
      <c r="B279">
        <v>2.775E-2</v>
      </c>
      <c r="C279">
        <v>0.10564999999999999</v>
      </c>
      <c r="D279">
        <v>0.79005000000000003</v>
      </c>
      <c r="E279">
        <v>0.15575</v>
      </c>
      <c r="F279">
        <v>0.16614999999999999</v>
      </c>
      <c r="G279">
        <v>0.20985000000000001</v>
      </c>
      <c r="H279">
        <v>0.86565000000000003</v>
      </c>
      <c r="I279">
        <v>3.9449999999999999E-2</v>
      </c>
      <c r="J279">
        <v>0.60934999999999995</v>
      </c>
      <c r="K279">
        <v>0.93435000000000001</v>
      </c>
      <c r="L279">
        <v>8.5250000000000006E-2</v>
      </c>
    </row>
    <row r="280" spans="1:12" x14ac:dyDescent="0.3">
      <c r="A280">
        <v>279</v>
      </c>
      <c r="B280">
        <v>2.785E-2</v>
      </c>
      <c r="C280">
        <v>0.82194999999999996</v>
      </c>
      <c r="D280">
        <v>0.84135000000000004</v>
      </c>
      <c r="E280">
        <v>0.99195</v>
      </c>
      <c r="F280">
        <v>0.57255</v>
      </c>
      <c r="G280">
        <v>0.75514999999999999</v>
      </c>
      <c r="H280">
        <v>0.18095</v>
      </c>
      <c r="I280">
        <v>0.47725000000000001</v>
      </c>
      <c r="J280">
        <v>0.55015000000000003</v>
      </c>
      <c r="K280">
        <v>0.53935</v>
      </c>
      <c r="L280">
        <v>0.50695000000000001</v>
      </c>
    </row>
    <row r="281" spans="1:12" x14ac:dyDescent="0.3">
      <c r="A281">
        <v>280</v>
      </c>
      <c r="B281">
        <v>2.7949999999999999E-2</v>
      </c>
      <c r="C281">
        <v>0.92295000000000005</v>
      </c>
      <c r="D281">
        <v>0.47465000000000002</v>
      </c>
      <c r="E281">
        <v>0.22145000000000001</v>
      </c>
      <c r="F281">
        <v>0.91154999999999997</v>
      </c>
      <c r="G281">
        <v>0.45845000000000002</v>
      </c>
      <c r="H281">
        <v>0.89005000000000001</v>
      </c>
      <c r="I281">
        <v>0.69994999999999996</v>
      </c>
      <c r="J281">
        <v>0.15024999999999999</v>
      </c>
      <c r="K281">
        <v>0.39755000000000001</v>
      </c>
      <c r="L281">
        <v>0.23294999999999999</v>
      </c>
    </row>
    <row r="282" spans="1:12" x14ac:dyDescent="0.3">
      <c r="A282">
        <v>281</v>
      </c>
      <c r="B282">
        <v>2.8049999999999999E-2</v>
      </c>
      <c r="C282">
        <v>0.63205</v>
      </c>
      <c r="D282">
        <v>0.95965</v>
      </c>
      <c r="E282">
        <v>0.85304999999999997</v>
      </c>
      <c r="F282">
        <v>0.34215000000000001</v>
      </c>
      <c r="G282">
        <v>0.39395000000000002</v>
      </c>
      <c r="H282">
        <v>0.36435000000000001</v>
      </c>
      <c r="I282">
        <v>0.68064999999999998</v>
      </c>
      <c r="J282">
        <v>0.58155000000000001</v>
      </c>
      <c r="K282">
        <v>0.70874999999999999</v>
      </c>
      <c r="L282">
        <v>0.18684999999999999</v>
      </c>
    </row>
    <row r="283" spans="1:12" x14ac:dyDescent="0.3">
      <c r="A283">
        <v>282</v>
      </c>
      <c r="B283">
        <v>2.8150000000000001E-2</v>
      </c>
      <c r="C283">
        <v>0.83084999999999998</v>
      </c>
      <c r="D283">
        <v>0.33174999999999999</v>
      </c>
      <c r="E283">
        <v>0.28794999999999998</v>
      </c>
      <c r="F283">
        <v>0.91454999999999997</v>
      </c>
      <c r="G283">
        <v>0.21245</v>
      </c>
      <c r="H283">
        <v>0.79005000000000003</v>
      </c>
      <c r="I283">
        <v>0.20415</v>
      </c>
      <c r="J283">
        <v>0.50185000000000002</v>
      </c>
      <c r="K283">
        <v>0.60085</v>
      </c>
      <c r="L283">
        <v>0.70755000000000001</v>
      </c>
    </row>
    <row r="284" spans="1:12" x14ac:dyDescent="0.3">
      <c r="A284">
        <v>283</v>
      </c>
      <c r="B284">
        <v>2.8250000000000001E-2</v>
      </c>
      <c r="C284">
        <v>0.10145</v>
      </c>
      <c r="D284">
        <v>0.77534999999999998</v>
      </c>
      <c r="E284">
        <v>0.41765000000000002</v>
      </c>
      <c r="F284">
        <v>0.81925000000000003</v>
      </c>
      <c r="G284">
        <v>0.96865000000000001</v>
      </c>
      <c r="H284">
        <v>0.45805000000000001</v>
      </c>
      <c r="I284">
        <v>4.9549999999999997E-2</v>
      </c>
      <c r="J284">
        <v>0.75514999999999999</v>
      </c>
      <c r="K284">
        <v>0.60385</v>
      </c>
      <c r="L284">
        <v>0.54074999999999995</v>
      </c>
    </row>
    <row r="285" spans="1:12" x14ac:dyDescent="0.3">
      <c r="A285">
        <v>284</v>
      </c>
      <c r="B285">
        <v>2.835E-2</v>
      </c>
      <c r="C285">
        <v>0.84604999999999997</v>
      </c>
      <c r="D285">
        <v>0.40434999999999999</v>
      </c>
      <c r="E285">
        <v>0.19714999999999999</v>
      </c>
      <c r="F285">
        <v>0.77775000000000005</v>
      </c>
      <c r="G285">
        <v>0.43974999999999997</v>
      </c>
      <c r="H285">
        <v>0.50854999999999995</v>
      </c>
      <c r="I285">
        <v>0.41935</v>
      </c>
      <c r="J285">
        <v>0.69955000000000001</v>
      </c>
      <c r="K285">
        <v>0.14724999999999999</v>
      </c>
      <c r="L285">
        <v>0.52064999999999995</v>
      </c>
    </row>
    <row r="286" spans="1:12" x14ac:dyDescent="0.3">
      <c r="A286">
        <v>285</v>
      </c>
      <c r="B286">
        <v>2.845E-2</v>
      </c>
      <c r="C286">
        <v>0.44005</v>
      </c>
      <c r="D286">
        <v>0.26474999999999999</v>
      </c>
      <c r="E286">
        <v>0.94925000000000004</v>
      </c>
      <c r="F286">
        <v>0.21245</v>
      </c>
      <c r="G286">
        <v>0.60794999999999999</v>
      </c>
      <c r="H286">
        <v>0.22225</v>
      </c>
      <c r="I286">
        <v>0.85965000000000003</v>
      </c>
      <c r="J286">
        <v>0.45065</v>
      </c>
      <c r="K286">
        <v>0.56994999999999996</v>
      </c>
      <c r="L286">
        <v>0.74275000000000002</v>
      </c>
    </row>
    <row r="287" spans="1:12" x14ac:dyDescent="0.3">
      <c r="A287">
        <v>286</v>
      </c>
      <c r="B287">
        <v>2.8549999999999999E-2</v>
      </c>
      <c r="C287">
        <v>0.15295</v>
      </c>
      <c r="D287">
        <v>0.37674999999999997</v>
      </c>
      <c r="E287">
        <v>0.82055</v>
      </c>
      <c r="F287">
        <v>0.21015</v>
      </c>
      <c r="G287">
        <v>0.88424999999999998</v>
      </c>
      <c r="H287">
        <v>0.24675</v>
      </c>
      <c r="I287">
        <v>0.93145</v>
      </c>
      <c r="J287">
        <v>5.7250000000000002E-2</v>
      </c>
      <c r="K287">
        <v>0.21285000000000001</v>
      </c>
      <c r="L287">
        <v>0.31955</v>
      </c>
    </row>
    <row r="288" spans="1:12" x14ac:dyDescent="0.3">
      <c r="A288">
        <v>287</v>
      </c>
      <c r="B288">
        <v>2.8649999999999998E-2</v>
      </c>
      <c r="C288">
        <v>0.53154999999999997</v>
      </c>
      <c r="D288">
        <v>0.92215000000000003</v>
      </c>
      <c r="E288">
        <v>2.9049999999999999E-2</v>
      </c>
      <c r="F288">
        <v>0.17394999999999999</v>
      </c>
      <c r="G288">
        <v>0.47455000000000003</v>
      </c>
      <c r="H288">
        <v>0.62755000000000005</v>
      </c>
      <c r="I288">
        <v>0.17485000000000001</v>
      </c>
      <c r="J288">
        <v>0.45915</v>
      </c>
      <c r="K288">
        <v>0.99944999999999995</v>
      </c>
      <c r="L288">
        <v>0.29344999999999999</v>
      </c>
    </row>
    <row r="289" spans="1:12" x14ac:dyDescent="0.3">
      <c r="A289">
        <v>288</v>
      </c>
      <c r="B289">
        <v>2.8750000000000001E-2</v>
      </c>
      <c r="C289">
        <v>0.82245000000000001</v>
      </c>
      <c r="D289">
        <v>7.9049999999999995E-2</v>
      </c>
      <c r="E289">
        <v>0.19964999999999999</v>
      </c>
      <c r="F289">
        <v>0.18045</v>
      </c>
      <c r="G289">
        <v>8.1850000000000006E-2</v>
      </c>
      <c r="H289">
        <v>0.92554999999999998</v>
      </c>
      <c r="I289">
        <v>0.77224999999999999</v>
      </c>
      <c r="J289">
        <v>0.21595</v>
      </c>
      <c r="K289">
        <v>0.30985000000000001</v>
      </c>
      <c r="L289">
        <v>0.35015000000000002</v>
      </c>
    </row>
    <row r="290" spans="1:12" x14ac:dyDescent="0.3">
      <c r="A290">
        <v>289</v>
      </c>
      <c r="B290">
        <v>2.8850000000000001E-2</v>
      </c>
      <c r="C290">
        <v>0.77554999999999996</v>
      </c>
      <c r="D290">
        <v>0.94984999999999997</v>
      </c>
      <c r="E290">
        <v>0.78725000000000001</v>
      </c>
      <c r="F290">
        <v>0.30025000000000002</v>
      </c>
      <c r="G290">
        <v>0.29335</v>
      </c>
      <c r="H290">
        <v>0.26734999999999998</v>
      </c>
      <c r="I290">
        <v>0.24254999999999999</v>
      </c>
      <c r="J290">
        <v>0.70404999999999995</v>
      </c>
      <c r="K290">
        <v>0.28754999999999997</v>
      </c>
      <c r="L290">
        <v>0.53174999999999994</v>
      </c>
    </row>
    <row r="291" spans="1:12" x14ac:dyDescent="0.3">
      <c r="A291">
        <v>290</v>
      </c>
      <c r="B291">
        <v>2.895E-2</v>
      </c>
      <c r="C291">
        <v>0.48725000000000002</v>
      </c>
      <c r="D291">
        <v>0.53064999999999996</v>
      </c>
      <c r="E291">
        <v>0.59814999999999996</v>
      </c>
      <c r="F291">
        <v>0.82574999999999998</v>
      </c>
      <c r="G291">
        <v>0.91815000000000002</v>
      </c>
      <c r="H291">
        <v>2.385E-2</v>
      </c>
      <c r="I291">
        <v>0.87144999999999995</v>
      </c>
      <c r="J291">
        <v>0.40725</v>
      </c>
      <c r="K291">
        <v>0.18834999999999999</v>
      </c>
      <c r="L291">
        <v>0.20765</v>
      </c>
    </row>
    <row r="292" spans="1:12" x14ac:dyDescent="0.3">
      <c r="A292">
        <v>291</v>
      </c>
      <c r="B292">
        <v>2.9049999999999999E-2</v>
      </c>
      <c r="C292">
        <v>0.60914999999999997</v>
      </c>
      <c r="D292">
        <v>0.71094999999999997</v>
      </c>
      <c r="E292">
        <v>0.57865</v>
      </c>
      <c r="F292">
        <v>0.15095</v>
      </c>
      <c r="G292">
        <v>0.33215</v>
      </c>
      <c r="H292">
        <v>1.055E-2</v>
      </c>
      <c r="I292">
        <v>0.69494999999999996</v>
      </c>
      <c r="J292">
        <v>0.47944999999999999</v>
      </c>
      <c r="K292">
        <v>0.36795</v>
      </c>
      <c r="L292">
        <v>0.16475000000000001</v>
      </c>
    </row>
    <row r="293" spans="1:12" x14ac:dyDescent="0.3">
      <c r="A293">
        <v>292</v>
      </c>
      <c r="B293">
        <v>2.9149999999999999E-2</v>
      </c>
      <c r="C293">
        <v>0.21634999999999999</v>
      </c>
      <c r="D293">
        <v>0.97504999999999997</v>
      </c>
      <c r="E293">
        <v>0.55015000000000003</v>
      </c>
      <c r="F293">
        <v>0.64644999999999997</v>
      </c>
      <c r="G293">
        <v>0.63924999999999998</v>
      </c>
      <c r="H293">
        <v>0.48325000000000001</v>
      </c>
      <c r="I293">
        <v>0.76315</v>
      </c>
      <c r="J293">
        <v>0.93394999999999995</v>
      </c>
      <c r="K293">
        <v>2.895E-2</v>
      </c>
      <c r="L293">
        <v>0.90825</v>
      </c>
    </row>
    <row r="294" spans="1:12" x14ac:dyDescent="0.3">
      <c r="A294">
        <v>293</v>
      </c>
      <c r="B294">
        <v>2.9250000000000002E-2</v>
      </c>
      <c r="C294">
        <v>0.13395000000000001</v>
      </c>
      <c r="D294">
        <v>0.94755</v>
      </c>
      <c r="E294">
        <v>0.56555</v>
      </c>
      <c r="F294">
        <v>0.31395000000000001</v>
      </c>
      <c r="G294">
        <v>0.56774999999999998</v>
      </c>
      <c r="H294">
        <v>0.54064999999999996</v>
      </c>
      <c r="I294">
        <v>0.58845000000000003</v>
      </c>
      <c r="J294">
        <v>0.42235</v>
      </c>
      <c r="K294">
        <v>0.62465000000000004</v>
      </c>
      <c r="L294">
        <v>0.17335</v>
      </c>
    </row>
    <row r="295" spans="1:12" x14ac:dyDescent="0.3">
      <c r="A295">
        <v>294</v>
      </c>
      <c r="B295">
        <v>2.9350000000000001E-2</v>
      </c>
      <c r="C295">
        <v>0.55684999999999996</v>
      </c>
      <c r="D295">
        <v>0.79895000000000005</v>
      </c>
      <c r="E295">
        <v>0.29575000000000001</v>
      </c>
      <c r="F295">
        <v>0.41625000000000001</v>
      </c>
      <c r="G295">
        <v>0.84945000000000004</v>
      </c>
      <c r="H295">
        <v>0.99365000000000003</v>
      </c>
      <c r="I295">
        <v>0.31424999999999997</v>
      </c>
      <c r="J295">
        <v>0.39724999999999999</v>
      </c>
      <c r="K295">
        <v>0.29225000000000001</v>
      </c>
      <c r="L295">
        <v>0.41525000000000001</v>
      </c>
    </row>
    <row r="296" spans="1:12" x14ac:dyDescent="0.3">
      <c r="A296">
        <v>295</v>
      </c>
      <c r="B296">
        <v>2.945E-2</v>
      </c>
      <c r="C296">
        <v>0.90575000000000006</v>
      </c>
      <c r="D296">
        <v>0.54415000000000002</v>
      </c>
      <c r="E296">
        <v>4.8550000000000003E-2</v>
      </c>
      <c r="F296">
        <v>0.71545000000000003</v>
      </c>
      <c r="G296">
        <v>0.42104999999999998</v>
      </c>
      <c r="H296">
        <v>0.38984999999999997</v>
      </c>
      <c r="I296">
        <v>0.69504999999999995</v>
      </c>
      <c r="J296">
        <v>0.79954999999999998</v>
      </c>
      <c r="K296">
        <v>0.53264999999999996</v>
      </c>
      <c r="L296">
        <v>0.52475000000000005</v>
      </c>
    </row>
    <row r="297" spans="1:12" x14ac:dyDescent="0.3">
      <c r="A297">
        <v>296</v>
      </c>
      <c r="B297">
        <v>2.955E-2</v>
      </c>
      <c r="C297">
        <v>0.87234999999999996</v>
      </c>
      <c r="D297">
        <v>0.62044999999999995</v>
      </c>
      <c r="E297">
        <v>0.74355000000000004</v>
      </c>
      <c r="F297">
        <v>0.96924999999999994</v>
      </c>
      <c r="G297">
        <v>0.36125000000000002</v>
      </c>
      <c r="H297">
        <v>0.99944999999999995</v>
      </c>
      <c r="I297">
        <v>0.63724999999999998</v>
      </c>
      <c r="J297">
        <v>3.6949999999999997E-2</v>
      </c>
      <c r="K297">
        <v>3.5249999999999997E-2</v>
      </c>
      <c r="L297">
        <v>9.9849999999999994E-2</v>
      </c>
    </row>
    <row r="298" spans="1:12" x14ac:dyDescent="0.3">
      <c r="A298">
        <v>297</v>
      </c>
      <c r="B298">
        <v>2.9649999999999999E-2</v>
      </c>
      <c r="C298">
        <v>0.52795000000000003</v>
      </c>
      <c r="D298">
        <v>0.27255000000000001</v>
      </c>
      <c r="E298">
        <v>0.66474999999999995</v>
      </c>
      <c r="F298">
        <v>0.61124999999999996</v>
      </c>
      <c r="G298">
        <v>0.58935000000000004</v>
      </c>
      <c r="H298">
        <v>0.32495000000000002</v>
      </c>
      <c r="I298">
        <v>0.91295000000000004</v>
      </c>
      <c r="J298">
        <v>0.51834999999999998</v>
      </c>
      <c r="K298">
        <v>0.95145000000000002</v>
      </c>
      <c r="L298">
        <v>0.57935000000000003</v>
      </c>
    </row>
    <row r="299" spans="1:12" x14ac:dyDescent="0.3">
      <c r="A299">
        <v>298</v>
      </c>
      <c r="B299">
        <v>2.9749999999999999E-2</v>
      </c>
      <c r="C299">
        <v>0.86055000000000004</v>
      </c>
      <c r="D299">
        <v>5.9049999999999998E-2</v>
      </c>
      <c r="E299">
        <v>0.35985</v>
      </c>
      <c r="F299">
        <v>0.57055</v>
      </c>
      <c r="G299">
        <v>0.39284999999999998</v>
      </c>
      <c r="H299">
        <v>0.97135000000000005</v>
      </c>
      <c r="I299">
        <v>0.48194999999999999</v>
      </c>
      <c r="J299">
        <v>0.26095000000000002</v>
      </c>
      <c r="K299">
        <v>7.0550000000000002E-2</v>
      </c>
      <c r="L299">
        <v>0.18584999999999999</v>
      </c>
    </row>
    <row r="300" spans="1:12" x14ac:dyDescent="0.3">
      <c r="A300">
        <v>299</v>
      </c>
      <c r="B300">
        <v>2.9850000000000002E-2</v>
      </c>
      <c r="C300">
        <v>0.44605</v>
      </c>
      <c r="D300">
        <v>0.87834999999999996</v>
      </c>
      <c r="E300">
        <v>0.78144999999999998</v>
      </c>
      <c r="F300">
        <v>0.67564999999999997</v>
      </c>
      <c r="G300">
        <v>0.63565000000000005</v>
      </c>
      <c r="H300">
        <v>4.9349999999999998E-2</v>
      </c>
      <c r="I300">
        <v>0.60355000000000003</v>
      </c>
      <c r="J300">
        <v>0.34275</v>
      </c>
      <c r="K300">
        <v>0.22225</v>
      </c>
      <c r="L300">
        <v>0.67125000000000001</v>
      </c>
    </row>
    <row r="301" spans="1:12" x14ac:dyDescent="0.3">
      <c r="A301">
        <v>300</v>
      </c>
      <c r="B301">
        <v>2.9950000000000001E-2</v>
      </c>
      <c r="C301">
        <v>0.18855</v>
      </c>
      <c r="D301">
        <v>0.18154999999999999</v>
      </c>
      <c r="E301">
        <v>0.68535000000000001</v>
      </c>
      <c r="F301">
        <v>0.94415000000000004</v>
      </c>
      <c r="G301">
        <v>0.23235</v>
      </c>
      <c r="H301">
        <v>0.28705000000000003</v>
      </c>
      <c r="I301">
        <v>0.30375000000000002</v>
      </c>
      <c r="J301">
        <v>0.69404999999999994</v>
      </c>
      <c r="K301">
        <v>0.17824999999999999</v>
      </c>
      <c r="L301">
        <v>0.11385000000000001</v>
      </c>
    </row>
    <row r="302" spans="1:12" x14ac:dyDescent="0.3">
      <c r="A302">
        <v>301</v>
      </c>
      <c r="B302">
        <v>3.005E-2</v>
      </c>
      <c r="C302">
        <v>0.85624999999999996</v>
      </c>
      <c r="D302">
        <v>0.74724999999999997</v>
      </c>
      <c r="E302">
        <v>0.83645000000000003</v>
      </c>
      <c r="F302">
        <v>0.25674999999999998</v>
      </c>
      <c r="G302">
        <v>0.60824999999999996</v>
      </c>
      <c r="H302">
        <v>9.8150000000000001E-2</v>
      </c>
      <c r="I302">
        <v>0.44124999999999998</v>
      </c>
      <c r="J302">
        <v>0.52305000000000001</v>
      </c>
      <c r="K302">
        <v>0.83965000000000001</v>
      </c>
      <c r="L302">
        <v>0.80474999999999997</v>
      </c>
    </row>
    <row r="303" spans="1:12" x14ac:dyDescent="0.3">
      <c r="A303">
        <v>302</v>
      </c>
      <c r="B303">
        <v>3.015E-2</v>
      </c>
      <c r="C303">
        <v>0.25224999999999997</v>
      </c>
      <c r="D303">
        <v>0.73624999999999996</v>
      </c>
      <c r="E303">
        <v>0.15365000000000001</v>
      </c>
      <c r="F303">
        <v>0.90454999999999997</v>
      </c>
      <c r="G303">
        <v>0.29144999999999999</v>
      </c>
      <c r="H303">
        <v>0.38424999999999998</v>
      </c>
      <c r="I303">
        <v>0.23985000000000001</v>
      </c>
      <c r="J303">
        <v>0.68025000000000002</v>
      </c>
      <c r="K303">
        <v>0.69955000000000001</v>
      </c>
      <c r="L303">
        <v>0.50785000000000002</v>
      </c>
    </row>
    <row r="304" spans="1:12" x14ac:dyDescent="0.3">
      <c r="A304">
        <v>303</v>
      </c>
      <c r="B304">
        <v>3.0249999999999999E-2</v>
      </c>
      <c r="C304">
        <v>0.81294999999999995</v>
      </c>
      <c r="D304">
        <v>3.8449999999999998E-2</v>
      </c>
      <c r="E304">
        <v>0.23974999999999999</v>
      </c>
      <c r="F304">
        <v>0.56764999999999999</v>
      </c>
      <c r="G304">
        <v>0.20014999999999999</v>
      </c>
      <c r="H304">
        <v>2.7150000000000001E-2</v>
      </c>
      <c r="I304">
        <v>0.46305000000000002</v>
      </c>
      <c r="J304">
        <v>0.20855000000000001</v>
      </c>
      <c r="K304">
        <v>0.77364999999999995</v>
      </c>
      <c r="L304">
        <v>0.79235</v>
      </c>
    </row>
    <row r="305" spans="1:12" x14ac:dyDescent="0.3">
      <c r="A305">
        <v>304</v>
      </c>
      <c r="B305">
        <v>3.0349999999999999E-2</v>
      </c>
      <c r="C305">
        <v>0.70004999999999995</v>
      </c>
      <c r="D305">
        <v>0.67984999999999995</v>
      </c>
      <c r="E305">
        <v>0.98514999999999997</v>
      </c>
      <c r="F305">
        <v>0.40875</v>
      </c>
      <c r="G305">
        <v>0.11765</v>
      </c>
      <c r="H305">
        <v>0.64685000000000004</v>
      </c>
      <c r="I305">
        <v>0.67105000000000004</v>
      </c>
      <c r="J305">
        <v>0.36414999999999997</v>
      </c>
      <c r="K305">
        <v>0.97704999999999997</v>
      </c>
      <c r="L305">
        <v>0.66564999999999996</v>
      </c>
    </row>
    <row r="306" spans="1:12" x14ac:dyDescent="0.3">
      <c r="A306">
        <v>305</v>
      </c>
      <c r="B306">
        <v>3.0450000000000001E-2</v>
      </c>
      <c r="C306">
        <v>0.72135000000000005</v>
      </c>
      <c r="D306">
        <v>0.72475000000000001</v>
      </c>
      <c r="E306">
        <v>0.54525000000000001</v>
      </c>
      <c r="F306">
        <v>1.0499999999999999E-3</v>
      </c>
      <c r="G306">
        <v>0.70535000000000003</v>
      </c>
      <c r="H306">
        <v>0.40365000000000001</v>
      </c>
      <c r="I306">
        <v>0.54495000000000005</v>
      </c>
      <c r="J306">
        <v>0.45855000000000001</v>
      </c>
      <c r="K306">
        <v>0.65254999999999996</v>
      </c>
      <c r="L306">
        <v>0.86745000000000005</v>
      </c>
    </row>
    <row r="307" spans="1:12" x14ac:dyDescent="0.3">
      <c r="A307">
        <v>306</v>
      </c>
      <c r="B307">
        <v>3.0550000000000001E-2</v>
      </c>
      <c r="C307">
        <v>7.1849999999999997E-2</v>
      </c>
      <c r="D307">
        <v>3.3750000000000002E-2</v>
      </c>
      <c r="E307">
        <v>0.15955</v>
      </c>
      <c r="F307">
        <v>0.15584999999999999</v>
      </c>
      <c r="G307">
        <v>0.83184999999999998</v>
      </c>
      <c r="H307">
        <v>0.78625</v>
      </c>
      <c r="I307">
        <v>0.80854999999999999</v>
      </c>
      <c r="J307">
        <v>0.11905</v>
      </c>
      <c r="K307">
        <v>5.6050000000000003E-2</v>
      </c>
      <c r="L307">
        <v>0.92105000000000004</v>
      </c>
    </row>
    <row r="308" spans="1:12" x14ac:dyDescent="0.3">
      <c r="A308">
        <v>307</v>
      </c>
      <c r="B308">
        <v>3.065E-2</v>
      </c>
      <c r="C308">
        <v>0.12025</v>
      </c>
      <c r="D308">
        <v>0.86995</v>
      </c>
      <c r="E308">
        <v>1.265E-2</v>
      </c>
      <c r="F308">
        <v>0.17415</v>
      </c>
      <c r="G308">
        <v>0.14205000000000001</v>
      </c>
      <c r="H308">
        <v>0.49825000000000003</v>
      </c>
      <c r="I308">
        <v>0.41254999999999997</v>
      </c>
      <c r="J308">
        <v>0.34034999999999999</v>
      </c>
      <c r="K308">
        <v>0.93894999999999995</v>
      </c>
      <c r="L308">
        <v>0.79674999999999996</v>
      </c>
    </row>
    <row r="309" spans="1:12" x14ac:dyDescent="0.3">
      <c r="A309">
        <v>308</v>
      </c>
      <c r="B309">
        <v>3.075E-2</v>
      </c>
      <c r="C309">
        <v>0.91364999999999996</v>
      </c>
      <c r="D309">
        <v>0.63095000000000001</v>
      </c>
      <c r="E309">
        <v>1.455E-2</v>
      </c>
      <c r="F309">
        <v>0.49804999999999999</v>
      </c>
      <c r="G309">
        <v>0.95745000000000002</v>
      </c>
      <c r="H309">
        <v>0.91905000000000003</v>
      </c>
      <c r="I309">
        <v>0.72065000000000001</v>
      </c>
      <c r="J309">
        <v>0.59694999999999998</v>
      </c>
      <c r="K309">
        <v>0.80395000000000005</v>
      </c>
      <c r="L309">
        <v>0.79905000000000004</v>
      </c>
    </row>
    <row r="310" spans="1:12" x14ac:dyDescent="0.3">
      <c r="A310">
        <v>309</v>
      </c>
      <c r="B310">
        <v>3.0849999999999999E-2</v>
      </c>
      <c r="C310">
        <v>0.39015</v>
      </c>
      <c r="D310">
        <v>0.24654999999999999</v>
      </c>
      <c r="E310">
        <v>0.81384999999999996</v>
      </c>
      <c r="F310">
        <v>6.7349999999999993E-2</v>
      </c>
      <c r="G310">
        <v>0.46665000000000001</v>
      </c>
      <c r="H310">
        <v>0.72585</v>
      </c>
      <c r="I310">
        <v>0.99804999999999999</v>
      </c>
      <c r="J310">
        <v>0.63495000000000001</v>
      </c>
      <c r="K310">
        <v>0.90195000000000003</v>
      </c>
      <c r="L310">
        <v>0.84275</v>
      </c>
    </row>
    <row r="311" spans="1:12" x14ac:dyDescent="0.3">
      <c r="A311">
        <v>310</v>
      </c>
      <c r="B311">
        <v>3.0949999999999998E-2</v>
      </c>
      <c r="C311">
        <v>7.5500000000000003E-3</v>
      </c>
      <c r="D311">
        <v>0.58614999999999995</v>
      </c>
      <c r="E311">
        <v>3.3849999999999998E-2</v>
      </c>
      <c r="F311">
        <v>6.6499999999999997E-3</v>
      </c>
      <c r="G311">
        <v>0.46615000000000001</v>
      </c>
      <c r="H311">
        <v>0.41105000000000003</v>
      </c>
      <c r="I311">
        <v>0.57264999999999999</v>
      </c>
      <c r="J311">
        <v>0.79135</v>
      </c>
      <c r="K311">
        <v>0.17055000000000001</v>
      </c>
      <c r="L311">
        <v>0.93745000000000001</v>
      </c>
    </row>
    <row r="312" spans="1:12" x14ac:dyDescent="0.3">
      <c r="A312">
        <v>311</v>
      </c>
      <c r="B312">
        <v>3.1050000000000001E-2</v>
      </c>
      <c r="C312">
        <v>0.88995000000000002</v>
      </c>
      <c r="D312">
        <v>0.23425000000000001</v>
      </c>
      <c r="E312">
        <v>0.31864999999999999</v>
      </c>
      <c r="F312">
        <v>0.95465</v>
      </c>
      <c r="G312">
        <v>0.94135000000000002</v>
      </c>
      <c r="H312">
        <v>0.79315000000000002</v>
      </c>
      <c r="I312">
        <v>0.72935000000000005</v>
      </c>
      <c r="J312">
        <v>0.88385000000000002</v>
      </c>
      <c r="K312">
        <v>0.41454999999999997</v>
      </c>
      <c r="L312">
        <v>0.47685</v>
      </c>
    </row>
    <row r="313" spans="1:12" x14ac:dyDescent="0.3">
      <c r="A313">
        <v>312</v>
      </c>
      <c r="B313">
        <v>3.1150000000000001E-2</v>
      </c>
      <c r="C313">
        <v>0.50555000000000005</v>
      </c>
      <c r="D313">
        <v>0.30995</v>
      </c>
      <c r="E313">
        <v>0.75265000000000004</v>
      </c>
      <c r="F313">
        <v>0.15354999999999999</v>
      </c>
      <c r="G313">
        <v>0.87665000000000004</v>
      </c>
      <c r="H313">
        <v>0.17655000000000001</v>
      </c>
      <c r="I313">
        <v>0.88324999999999998</v>
      </c>
      <c r="J313">
        <v>3.5349999999999999E-2</v>
      </c>
      <c r="K313">
        <v>0.51495000000000002</v>
      </c>
      <c r="L313">
        <v>0.38585000000000003</v>
      </c>
    </row>
    <row r="314" spans="1:12" x14ac:dyDescent="0.3">
      <c r="A314">
        <v>313</v>
      </c>
      <c r="B314">
        <v>3.125E-2</v>
      </c>
      <c r="C314">
        <v>0.68325000000000002</v>
      </c>
      <c r="D314">
        <v>0.82415000000000005</v>
      </c>
      <c r="E314">
        <v>3.9500000000000004E-3</v>
      </c>
      <c r="F314">
        <v>0.24005000000000001</v>
      </c>
      <c r="G314">
        <v>0.61334999999999995</v>
      </c>
      <c r="H314">
        <v>0.96445000000000003</v>
      </c>
      <c r="I314">
        <v>0.77605000000000002</v>
      </c>
      <c r="J314">
        <v>0.19675000000000001</v>
      </c>
      <c r="K314">
        <v>0.76885000000000003</v>
      </c>
      <c r="L314">
        <v>0.60694999999999999</v>
      </c>
    </row>
    <row r="315" spans="1:12" x14ac:dyDescent="0.3">
      <c r="A315">
        <v>314</v>
      </c>
      <c r="B315">
        <v>3.1350000000000003E-2</v>
      </c>
      <c r="C315">
        <v>0.60855000000000004</v>
      </c>
      <c r="D315">
        <v>0.84484999999999999</v>
      </c>
      <c r="E315">
        <v>0.13694999999999999</v>
      </c>
      <c r="F315">
        <v>0.48845</v>
      </c>
      <c r="G315">
        <v>0.56615000000000004</v>
      </c>
      <c r="H315">
        <v>2.0500000000000002E-3</v>
      </c>
      <c r="I315">
        <v>0.56925000000000003</v>
      </c>
      <c r="J315">
        <v>0.57355</v>
      </c>
      <c r="K315">
        <v>0.19605</v>
      </c>
      <c r="L315">
        <v>0.38555</v>
      </c>
    </row>
    <row r="316" spans="1:12" x14ac:dyDescent="0.3">
      <c r="A316">
        <v>315</v>
      </c>
      <c r="B316">
        <v>3.1449999999999999E-2</v>
      </c>
      <c r="C316">
        <v>0.64334999999999998</v>
      </c>
      <c r="D316">
        <v>0.87234999999999996</v>
      </c>
      <c r="E316">
        <v>0.91415000000000002</v>
      </c>
      <c r="F316">
        <v>0.44105</v>
      </c>
      <c r="G316">
        <v>0.97514999999999996</v>
      </c>
      <c r="H316">
        <v>0.71345000000000003</v>
      </c>
      <c r="I316">
        <v>0.17995</v>
      </c>
      <c r="J316">
        <v>8.5150000000000003E-2</v>
      </c>
      <c r="K316">
        <v>0.62695000000000001</v>
      </c>
      <c r="L316">
        <v>0.22714999999999999</v>
      </c>
    </row>
    <row r="317" spans="1:12" x14ac:dyDescent="0.3">
      <c r="A317">
        <v>316</v>
      </c>
      <c r="B317">
        <v>3.1550000000000002E-2</v>
      </c>
      <c r="C317">
        <v>0.95245000000000002</v>
      </c>
      <c r="D317">
        <v>3.0949999999999998E-2</v>
      </c>
      <c r="E317">
        <v>0.88705000000000001</v>
      </c>
      <c r="F317">
        <v>9.5850000000000005E-2</v>
      </c>
      <c r="G317">
        <v>0.45895000000000002</v>
      </c>
      <c r="H317">
        <v>0.22214999999999999</v>
      </c>
      <c r="I317">
        <v>7.3499999999999998E-3</v>
      </c>
      <c r="J317">
        <v>0.27715000000000001</v>
      </c>
      <c r="K317">
        <v>0.95035000000000003</v>
      </c>
      <c r="L317">
        <v>0.45584999999999998</v>
      </c>
    </row>
    <row r="318" spans="1:12" x14ac:dyDescent="0.3">
      <c r="A318">
        <v>317</v>
      </c>
      <c r="B318">
        <v>3.1649999999999998E-2</v>
      </c>
      <c r="C318">
        <v>0.76824999999999999</v>
      </c>
      <c r="D318">
        <v>0.80935000000000001</v>
      </c>
      <c r="E318">
        <v>0.96294999999999997</v>
      </c>
      <c r="F318">
        <v>0.56874999999999998</v>
      </c>
      <c r="G318">
        <v>0.13894999999999999</v>
      </c>
      <c r="H318">
        <v>0.62895000000000001</v>
      </c>
      <c r="I318">
        <v>0.52334999999999998</v>
      </c>
      <c r="J318">
        <v>0.64105000000000001</v>
      </c>
      <c r="K318">
        <v>0.92015000000000002</v>
      </c>
      <c r="L318">
        <v>0.41875000000000001</v>
      </c>
    </row>
    <row r="319" spans="1:12" x14ac:dyDescent="0.3">
      <c r="A319">
        <v>318</v>
      </c>
      <c r="B319">
        <v>3.175E-2</v>
      </c>
      <c r="C319">
        <v>0.51915</v>
      </c>
      <c r="D319">
        <v>0.38114999999999999</v>
      </c>
      <c r="E319">
        <v>0.21304999999999999</v>
      </c>
      <c r="F319">
        <v>4.6050000000000001E-2</v>
      </c>
      <c r="G319">
        <v>0.67705000000000004</v>
      </c>
      <c r="H319">
        <v>0.12164999999999999</v>
      </c>
      <c r="I319">
        <v>0.71494999999999997</v>
      </c>
      <c r="J319">
        <v>0.85185</v>
      </c>
      <c r="K319">
        <v>0.82335000000000003</v>
      </c>
      <c r="L319">
        <v>0.26224999999999998</v>
      </c>
    </row>
    <row r="320" spans="1:12" x14ac:dyDescent="0.3">
      <c r="A320">
        <v>319</v>
      </c>
      <c r="B320">
        <v>3.1850000000000003E-2</v>
      </c>
      <c r="C320">
        <v>0.85014999999999996</v>
      </c>
      <c r="D320">
        <v>0.35615000000000002</v>
      </c>
      <c r="E320">
        <v>3.5950000000000003E-2</v>
      </c>
      <c r="F320">
        <v>0.34855000000000003</v>
      </c>
      <c r="G320">
        <v>0.37895000000000001</v>
      </c>
      <c r="H320">
        <v>0.90254999999999996</v>
      </c>
      <c r="I320">
        <v>0.83514999999999995</v>
      </c>
      <c r="J320">
        <v>0.98965000000000003</v>
      </c>
      <c r="K320">
        <v>0.85194999999999999</v>
      </c>
      <c r="L320">
        <v>0.92154999999999998</v>
      </c>
    </row>
    <row r="321" spans="1:12" x14ac:dyDescent="0.3">
      <c r="A321">
        <v>320</v>
      </c>
      <c r="B321">
        <v>3.1949999999999999E-2</v>
      </c>
      <c r="C321">
        <v>0.26645000000000002</v>
      </c>
      <c r="D321">
        <v>2.7449999999999999E-2</v>
      </c>
      <c r="E321">
        <v>0.76905000000000001</v>
      </c>
      <c r="F321">
        <v>0.88305</v>
      </c>
      <c r="G321">
        <v>0.50185000000000002</v>
      </c>
      <c r="H321">
        <v>0.20985000000000001</v>
      </c>
      <c r="I321">
        <v>0.67835000000000001</v>
      </c>
      <c r="J321">
        <v>4.8250000000000001E-2</v>
      </c>
      <c r="K321">
        <v>0.87775000000000003</v>
      </c>
      <c r="L321">
        <v>1.6049999999999998E-2</v>
      </c>
    </row>
    <row r="322" spans="1:12" x14ac:dyDescent="0.3">
      <c r="A322">
        <v>321</v>
      </c>
      <c r="B322">
        <v>3.2050000000000002E-2</v>
      </c>
      <c r="C322">
        <v>0.21135000000000001</v>
      </c>
      <c r="D322">
        <v>0.55754999999999999</v>
      </c>
      <c r="E322">
        <v>0.17324999999999999</v>
      </c>
      <c r="F322">
        <v>0.95084999999999997</v>
      </c>
      <c r="G322">
        <v>0.61524999999999996</v>
      </c>
      <c r="H322">
        <v>0.24374999999999999</v>
      </c>
      <c r="I322">
        <v>0.19744999999999999</v>
      </c>
      <c r="J322">
        <v>0.17655000000000001</v>
      </c>
      <c r="K322">
        <v>0.97494999999999998</v>
      </c>
      <c r="L322">
        <v>0.99134999999999995</v>
      </c>
    </row>
    <row r="323" spans="1:12" x14ac:dyDescent="0.3">
      <c r="A323">
        <v>322</v>
      </c>
      <c r="B323">
        <v>3.2149999999999998E-2</v>
      </c>
      <c r="C323">
        <v>0.61475000000000002</v>
      </c>
      <c r="D323">
        <v>0.18584999999999999</v>
      </c>
      <c r="E323">
        <v>0.34234999999999999</v>
      </c>
      <c r="F323">
        <v>0.45424999999999999</v>
      </c>
      <c r="G323">
        <v>0.37085000000000001</v>
      </c>
      <c r="H323">
        <v>0.91054999999999997</v>
      </c>
      <c r="I323">
        <v>0.45945000000000003</v>
      </c>
      <c r="J323">
        <v>0.91715000000000002</v>
      </c>
      <c r="K323">
        <v>0.60755000000000003</v>
      </c>
      <c r="L323">
        <v>0.43204999999999999</v>
      </c>
    </row>
    <row r="324" spans="1:12" x14ac:dyDescent="0.3">
      <c r="A324">
        <v>323</v>
      </c>
      <c r="B324">
        <v>3.2250000000000001E-2</v>
      </c>
      <c r="C324">
        <v>0.95665</v>
      </c>
      <c r="D324">
        <v>0.84145000000000003</v>
      </c>
      <c r="E324">
        <v>2.8250000000000001E-2</v>
      </c>
      <c r="F324">
        <v>0.18385000000000001</v>
      </c>
      <c r="G324">
        <v>0.95415000000000005</v>
      </c>
      <c r="H324">
        <v>0.11225</v>
      </c>
      <c r="I324">
        <v>0.97224999999999995</v>
      </c>
      <c r="J324">
        <v>0.12595000000000001</v>
      </c>
      <c r="K324">
        <v>6.6499999999999997E-3</v>
      </c>
      <c r="L324">
        <v>0.40605000000000002</v>
      </c>
    </row>
    <row r="325" spans="1:12" x14ac:dyDescent="0.3">
      <c r="A325">
        <v>324</v>
      </c>
      <c r="B325">
        <v>3.2349999999999997E-2</v>
      </c>
      <c r="C325">
        <v>0.94394999999999996</v>
      </c>
      <c r="D325">
        <v>3.4049999999999997E-2</v>
      </c>
      <c r="E325">
        <v>0.23235</v>
      </c>
      <c r="F325">
        <v>0.46045000000000003</v>
      </c>
      <c r="G325">
        <v>0.87614999999999998</v>
      </c>
      <c r="H325">
        <v>0.42754999999999999</v>
      </c>
      <c r="I325">
        <v>0.72204999999999997</v>
      </c>
      <c r="J325">
        <v>0.35034999999999999</v>
      </c>
      <c r="K325">
        <v>0.75754999999999995</v>
      </c>
      <c r="L325">
        <v>0.12305000000000001</v>
      </c>
    </row>
    <row r="326" spans="1:12" x14ac:dyDescent="0.3">
      <c r="A326">
        <v>325</v>
      </c>
      <c r="B326">
        <v>3.245E-2</v>
      </c>
      <c r="C326">
        <v>0.89315</v>
      </c>
      <c r="D326">
        <v>0.35015000000000002</v>
      </c>
      <c r="E326">
        <v>0.54674999999999996</v>
      </c>
      <c r="F326">
        <v>0.92454999999999998</v>
      </c>
      <c r="G326">
        <v>0.63334999999999997</v>
      </c>
      <c r="H326">
        <v>0.32595000000000002</v>
      </c>
      <c r="I326">
        <v>0.26064999999999999</v>
      </c>
      <c r="J326">
        <v>0.35235</v>
      </c>
      <c r="K326">
        <v>0.75695000000000001</v>
      </c>
      <c r="L326">
        <v>5.2449999999999997E-2</v>
      </c>
    </row>
    <row r="327" spans="1:12" x14ac:dyDescent="0.3">
      <c r="A327">
        <v>326</v>
      </c>
      <c r="B327">
        <v>3.2550000000000003E-2</v>
      </c>
      <c r="C327">
        <v>0.44724999999999998</v>
      </c>
      <c r="D327">
        <v>0.89334999999999998</v>
      </c>
      <c r="E327">
        <v>0.64385000000000003</v>
      </c>
      <c r="F327">
        <v>0.89275000000000004</v>
      </c>
      <c r="G327">
        <v>5.5350000000000003E-2</v>
      </c>
      <c r="H327">
        <v>0.64095000000000002</v>
      </c>
      <c r="I327">
        <v>0.26745000000000002</v>
      </c>
      <c r="J327">
        <v>0.28065000000000001</v>
      </c>
      <c r="K327">
        <v>0.69715000000000005</v>
      </c>
      <c r="L327">
        <v>0.79974999999999996</v>
      </c>
    </row>
    <row r="328" spans="1:12" x14ac:dyDescent="0.3">
      <c r="A328">
        <v>327</v>
      </c>
      <c r="B328">
        <v>3.2649999999999998E-2</v>
      </c>
      <c r="C328">
        <v>0.25545000000000001</v>
      </c>
      <c r="D328">
        <v>7.6350000000000001E-2</v>
      </c>
      <c r="E328">
        <v>0.65554999999999997</v>
      </c>
      <c r="F328">
        <v>0.19794999999999999</v>
      </c>
      <c r="G328">
        <v>0.83035000000000003</v>
      </c>
      <c r="H328">
        <v>0.26955000000000001</v>
      </c>
      <c r="I328">
        <v>0.48415000000000002</v>
      </c>
      <c r="J328">
        <v>0.24415000000000001</v>
      </c>
      <c r="K328">
        <v>0.10365000000000001</v>
      </c>
      <c r="L328">
        <v>0.46155000000000002</v>
      </c>
    </row>
    <row r="329" spans="1:12" x14ac:dyDescent="0.3">
      <c r="A329">
        <v>328</v>
      </c>
      <c r="B329">
        <v>3.2750000000000001E-2</v>
      </c>
      <c r="C329">
        <v>0.63334999999999997</v>
      </c>
      <c r="D329">
        <v>0.73634999999999995</v>
      </c>
      <c r="E329">
        <v>0.51465000000000005</v>
      </c>
      <c r="F329">
        <v>0.44185000000000002</v>
      </c>
      <c r="G329">
        <v>0.46775</v>
      </c>
      <c r="H329">
        <v>0.38055</v>
      </c>
      <c r="I329">
        <v>0.35044999999999998</v>
      </c>
      <c r="J329">
        <v>0.77964999999999995</v>
      </c>
      <c r="K329">
        <v>0.98234999999999995</v>
      </c>
      <c r="L329">
        <v>7.3649999999999993E-2</v>
      </c>
    </row>
    <row r="330" spans="1:12" x14ac:dyDescent="0.3">
      <c r="A330">
        <v>329</v>
      </c>
      <c r="B330">
        <v>3.2849999999999997E-2</v>
      </c>
      <c r="C330">
        <v>0.20435</v>
      </c>
      <c r="D330">
        <v>6.9650000000000004E-2</v>
      </c>
      <c r="E330">
        <v>0.20705000000000001</v>
      </c>
      <c r="F330">
        <v>0.92295000000000005</v>
      </c>
      <c r="G330">
        <v>0.17845</v>
      </c>
      <c r="H330">
        <v>0.97955000000000003</v>
      </c>
      <c r="I330">
        <v>0.60994999999999999</v>
      </c>
      <c r="J330">
        <v>0.27245000000000003</v>
      </c>
      <c r="K330">
        <v>0.82855000000000001</v>
      </c>
      <c r="L330">
        <v>0.56184999999999996</v>
      </c>
    </row>
    <row r="331" spans="1:12" x14ac:dyDescent="0.3">
      <c r="A331">
        <v>330</v>
      </c>
      <c r="B331">
        <v>3.295E-2</v>
      </c>
      <c r="C331">
        <v>0.17924999999999999</v>
      </c>
      <c r="D331">
        <v>0.62865000000000004</v>
      </c>
      <c r="E331">
        <v>0.63375000000000004</v>
      </c>
      <c r="F331">
        <v>0.69345000000000001</v>
      </c>
      <c r="G331">
        <v>0.99704999999999999</v>
      </c>
      <c r="H331">
        <v>8.0350000000000005E-2</v>
      </c>
      <c r="I331">
        <v>0.73314999999999997</v>
      </c>
      <c r="J331">
        <v>0.45424999999999999</v>
      </c>
      <c r="K331">
        <v>0.99904999999999999</v>
      </c>
      <c r="L331">
        <v>0.19725000000000001</v>
      </c>
    </row>
    <row r="332" spans="1:12" x14ac:dyDescent="0.3">
      <c r="A332">
        <v>331</v>
      </c>
      <c r="B332">
        <v>3.3050000000000003E-2</v>
      </c>
      <c r="C332">
        <v>0.91774999999999995</v>
      </c>
      <c r="D332">
        <v>0.15085000000000001</v>
      </c>
      <c r="E332">
        <v>0.66964999999999997</v>
      </c>
      <c r="F332">
        <v>7.5550000000000006E-2</v>
      </c>
      <c r="G332">
        <v>3.2550000000000003E-2</v>
      </c>
      <c r="H332">
        <v>0.54815000000000003</v>
      </c>
      <c r="I332">
        <v>0.61724999999999997</v>
      </c>
      <c r="J332">
        <v>0.64844999999999997</v>
      </c>
      <c r="K332">
        <v>0.18375</v>
      </c>
      <c r="L332">
        <v>0.46915000000000001</v>
      </c>
    </row>
    <row r="333" spans="1:12" x14ac:dyDescent="0.3">
      <c r="A333">
        <v>332</v>
      </c>
      <c r="B333">
        <v>3.3149999999999999E-2</v>
      </c>
      <c r="C333">
        <v>0.21304999999999999</v>
      </c>
      <c r="D333">
        <v>0.29794999999999999</v>
      </c>
      <c r="E333">
        <v>0.16064999999999999</v>
      </c>
      <c r="F333">
        <v>0.85104999999999997</v>
      </c>
      <c r="G333">
        <v>0.85994999999999999</v>
      </c>
      <c r="H333">
        <v>0.88514999999999999</v>
      </c>
      <c r="I333">
        <v>0.90215000000000001</v>
      </c>
      <c r="J333">
        <v>0.51765000000000005</v>
      </c>
      <c r="K333">
        <v>0.68354999999999999</v>
      </c>
      <c r="L333">
        <v>0.13184999999999999</v>
      </c>
    </row>
    <row r="334" spans="1:12" x14ac:dyDescent="0.3">
      <c r="A334">
        <v>333</v>
      </c>
      <c r="B334">
        <v>3.3250000000000002E-2</v>
      </c>
      <c r="C334">
        <v>0.78995000000000004</v>
      </c>
      <c r="D334">
        <v>0.51214999999999999</v>
      </c>
      <c r="E334">
        <v>3.2499999999999999E-3</v>
      </c>
      <c r="F334">
        <v>6.225E-2</v>
      </c>
      <c r="G334">
        <v>8.0949999999999994E-2</v>
      </c>
      <c r="H334">
        <v>0.46434999999999998</v>
      </c>
      <c r="I334">
        <v>0.40644999999999998</v>
      </c>
      <c r="J334">
        <v>0.98904999999999998</v>
      </c>
      <c r="K334">
        <v>0.55325000000000002</v>
      </c>
      <c r="L334">
        <v>0.11815000000000001</v>
      </c>
    </row>
    <row r="335" spans="1:12" x14ac:dyDescent="0.3">
      <c r="A335">
        <v>334</v>
      </c>
      <c r="B335">
        <v>3.3349999999999998E-2</v>
      </c>
      <c r="C335">
        <v>0.92825000000000002</v>
      </c>
      <c r="D335">
        <v>0.44164999999999999</v>
      </c>
      <c r="E335">
        <v>0.89234999999999998</v>
      </c>
      <c r="F335">
        <v>0.78105000000000002</v>
      </c>
      <c r="G335">
        <v>0.13525000000000001</v>
      </c>
      <c r="H335">
        <v>0.14385000000000001</v>
      </c>
      <c r="I335">
        <v>0.91335</v>
      </c>
      <c r="J335">
        <v>9.2549999999999993E-2</v>
      </c>
      <c r="K335">
        <v>0.45945000000000003</v>
      </c>
      <c r="L335">
        <v>0.34794999999999998</v>
      </c>
    </row>
    <row r="336" spans="1:12" x14ac:dyDescent="0.3">
      <c r="A336">
        <v>335</v>
      </c>
      <c r="B336">
        <v>3.3450000000000001E-2</v>
      </c>
      <c r="C336">
        <v>0.42304999999999998</v>
      </c>
      <c r="D336">
        <v>0.20474999999999999</v>
      </c>
      <c r="E336">
        <v>1.6049999999999998E-2</v>
      </c>
      <c r="F336">
        <v>0.64505000000000001</v>
      </c>
      <c r="G336">
        <v>0.48265000000000002</v>
      </c>
      <c r="H336">
        <v>0.89724999999999999</v>
      </c>
      <c r="I336">
        <v>0.95855000000000001</v>
      </c>
      <c r="J336">
        <v>8.7749999999999995E-2</v>
      </c>
      <c r="K336">
        <v>0.82965</v>
      </c>
      <c r="L336">
        <v>0.61434999999999995</v>
      </c>
    </row>
    <row r="337" spans="1:12" x14ac:dyDescent="0.3">
      <c r="A337">
        <v>336</v>
      </c>
      <c r="B337">
        <v>3.3550000000000003E-2</v>
      </c>
      <c r="C337">
        <v>0.75765000000000005</v>
      </c>
      <c r="D337">
        <v>0.49754999999999999</v>
      </c>
      <c r="E337">
        <v>7.6450000000000004E-2</v>
      </c>
      <c r="F337">
        <v>0.82794999999999996</v>
      </c>
      <c r="G337">
        <v>0.25514999999999999</v>
      </c>
      <c r="H337">
        <v>0.39605000000000001</v>
      </c>
      <c r="I337">
        <v>0.46434999999999998</v>
      </c>
      <c r="J337">
        <v>0.33534999999999998</v>
      </c>
      <c r="K337">
        <v>0.77424999999999999</v>
      </c>
      <c r="L337">
        <v>0.80645</v>
      </c>
    </row>
    <row r="338" spans="1:12" x14ac:dyDescent="0.3">
      <c r="A338">
        <v>337</v>
      </c>
      <c r="B338">
        <v>3.3649999999999999E-2</v>
      </c>
      <c r="C338">
        <v>0.77895000000000003</v>
      </c>
      <c r="D338">
        <v>0.52075000000000005</v>
      </c>
      <c r="E338">
        <v>0.13855000000000001</v>
      </c>
      <c r="F338">
        <v>0.93494999999999995</v>
      </c>
      <c r="G338">
        <v>0.73045000000000004</v>
      </c>
      <c r="H338">
        <v>0.52615000000000001</v>
      </c>
      <c r="I338">
        <v>0.94484999999999997</v>
      </c>
      <c r="J338">
        <v>5.7549999999999997E-2</v>
      </c>
      <c r="K338">
        <v>0.30445</v>
      </c>
      <c r="L338">
        <v>0.41854999999999998</v>
      </c>
    </row>
    <row r="339" spans="1:12" x14ac:dyDescent="0.3">
      <c r="A339">
        <v>338</v>
      </c>
      <c r="B339">
        <v>3.3750000000000002E-2</v>
      </c>
      <c r="C339">
        <v>5.885E-2</v>
      </c>
      <c r="D339">
        <v>0.41055000000000003</v>
      </c>
      <c r="E339">
        <v>0.33794999999999997</v>
      </c>
      <c r="F339">
        <v>9.5E-4</v>
      </c>
      <c r="G339">
        <v>0.77915000000000001</v>
      </c>
      <c r="H339">
        <v>0.70555000000000001</v>
      </c>
      <c r="I339">
        <v>0.44345000000000001</v>
      </c>
      <c r="J339">
        <v>0.58835000000000004</v>
      </c>
      <c r="K339">
        <v>0.21775</v>
      </c>
      <c r="L339">
        <v>0.29175000000000001</v>
      </c>
    </row>
    <row r="340" spans="1:12" x14ac:dyDescent="0.3">
      <c r="A340">
        <v>339</v>
      </c>
      <c r="B340">
        <v>3.3849999999999998E-2</v>
      </c>
      <c r="C340">
        <v>0.75334999999999996</v>
      </c>
      <c r="D340">
        <v>0.10725</v>
      </c>
      <c r="E340">
        <v>0.18275</v>
      </c>
      <c r="F340">
        <v>0.35975000000000001</v>
      </c>
      <c r="G340">
        <v>0.65664999999999996</v>
      </c>
      <c r="H340">
        <v>0.87255000000000005</v>
      </c>
      <c r="I340">
        <v>0.89564999999999995</v>
      </c>
      <c r="J340">
        <v>0.56884999999999997</v>
      </c>
      <c r="K340">
        <v>0.72484999999999999</v>
      </c>
      <c r="L340">
        <v>0.70825000000000005</v>
      </c>
    </row>
    <row r="341" spans="1:12" x14ac:dyDescent="0.3">
      <c r="A341">
        <v>340</v>
      </c>
      <c r="B341">
        <v>3.3950000000000001E-2</v>
      </c>
      <c r="C341">
        <v>0.20974999999999999</v>
      </c>
      <c r="D341">
        <v>0.83714999999999995</v>
      </c>
      <c r="E341">
        <v>0.18104999999999999</v>
      </c>
      <c r="F341">
        <v>1.7049999999999999E-2</v>
      </c>
      <c r="G341">
        <v>9.8949999999999996E-2</v>
      </c>
      <c r="H341">
        <v>0.51944999999999997</v>
      </c>
      <c r="I341">
        <v>0.31045</v>
      </c>
      <c r="J341">
        <v>0.60465000000000002</v>
      </c>
      <c r="K341">
        <v>0.76605000000000001</v>
      </c>
      <c r="L341">
        <v>0.78505000000000003</v>
      </c>
    </row>
    <row r="342" spans="1:12" x14ac:dyDescent="0.3">
      <c r="A342">
        <v>341</v>
      </c>
      <c r="B342">
        <v>3.4049999999999997E-2</v>
      </c>
      <c r="C342">
        <v>0.23515</v>
      </c>
      <c r="D342">
        <v>0.21665000000000001</v>
      </c>
      <c r="E342">
        <v>4.4150000000000002E-2</v>
      </c>
      <c r="F342">
        <v>0.97255000000000003</v>
      </c>
      <c r="G342">
        <v>0.58065</v>
      </c>
      <c r="H342">
        <v>0.25714999999999999</v>
      </c>
      <c r="I342">
        <v>0.37035000000000001</v>
      </c>
      <c r="J342">
        <v>0.54715000000000003</v>
      </c>
      <c r="K342">
        <v>0.91764999999999997</v>
      </c>
      <c r="L342">
        <v>9.5149999999999998E-2</v>
      </c>
    </row>
    <row r="343" spans="1:12" x14ac:dyDescent="0.3">
      <c r="A343">
        <v>342</v>
      </c>
      <c r="B343">
        <v>3.415E-2</v>
      </c>
      <c r="C343">
        <v>0.57655000000000001</v>
      </c>
      <c r="D343">
        <v>0.21654999999999999</v>
      </c>
      <c r="E343">
        <v>0.99504999999999999</v>
      </c>
      <c r="F343">
        <v>0.21765000000000001</v>
      </c>
      <c r="G343">
        <v>0.63875000000000004</v>
      </c>
      <c r="H343">
        <v>0.39784999999999998</v>
      </c>
      <c r="I343">
        <v>0.20765</v>
      </c>
      <c r="J343">
        <v>0.75775000000000003</v>
      </c>
      <c r="K343">
        <v>0.58875</v>
      </c>
      <c r="L343">
        <v>0.65454999999999997</v>
      </c>
    </row>
    <row r="344" spans="1:12" x14ac:dyDescent="0.3">
      <c r="A344">
        <v>343</v>
      </c>
      <c r="B344">
        <v>3.4250000000000003E-2</v>
      </c>
      <c r="C344">
        <v>0.27474999999999999</v>
      </c>
      <c r="D344">
        <v>0.27605000000000002</v>
      </c>
      <c r="E344">
        <v>0.45695000000000002</v>
      </c>
      <c r="F344">
        <v>0.64934999999999998</v>
      </c>
      <c r="G344">
        <v>0.16375000000000001</v>
      </c>
      <c r="H344">
        <v>0.58255000000000001</v>
      </c>
      <c r="I344">
        <v>0.99455000000000005</v>
      </c>
      <c r="J344">
        <v>0.81074999999999997</v>
      </c>
      <c r="K344">
        <v>7.5000000000000002E-4</v>
      </c>
      <c r="L344">
        <v>0.76485000000000003</v>
      </c>
    </row>
    <row r="345" spans="1:12" x14ac:dyDescent="0.3">
      <c r="A345">
        <v>344</v>
      </c>
      <c r="B345">
        <v>3.4349999999999999E-2</v>
      </c>
      <c r="C345">
        <v>4.1849999999999998E-2</v>
      </c>
      <c r="D345">
        <v>9.8549999999999999E-2</v>
      </c>
      <c r="E345">
        <v>0.50265000000000004</v>
      </c>
      <c r="F345">
        <v>0.31214999999999998</v>
      </c>
      <c r="G345">
        <v>0.77464999999999995</v>
      </c>
      <c r="H345">
        <v>0.94425000000000003</v>
      </c>
      <c r="I345">
        <v>0.44645000000000001</v>
      </c>
      <c r="J345">
        <v>0.60385</v>
      </c>
      <c r="K345">
        <v>0.99085000000000001</v>
      </c>
      <c r="L345">
        <v>0.77654999999999996</v>
      </c>
    </row>
    <row r="346" spans="1:12" x14ac:dyDescent="0.3">
      <c r="A346">
        <v>345</v>
      </c>
      <c r="B346">
        <v>3.4450000000000001E-2</v>
      </c>
      <c r="C346">
        <v>0.38335000000000002</v>
      </c>
      <c r="D346">
        <v>0.52544999999999997</v>
      </c>
      <c r="E346">
        <v>0.76344999999999996</v>
      </c>
      <c r="F346">
        <v>4.1250000000000002E-2</v>
      </c>
      <c r="G346">
        <v>0.20524999999999999</v>
      </c>
      <c r="H346">
        <v>0.74165000000000003</v>
      </c>
      <c r="I346">
        <v>0.60724999999999996</v>
      </c>
      <c r="J346">
        <v>0.45215</v>
      </c>
      <c r="K346">
        <v>0.27284999999999998</v>
      </c>
      <c r="L346">
        <v>0.69535000000000002</v>
      </c>
    </row>
    <row r="347" spans="1:12" x14ac:dyDescent="0.3">
      <c r="A347">
        <v>346</v>
      </c>
      <c r="B347">
        <v>3.4549999999999997E-2</v>
      </c>
      <c r="C347">
        <v>0.71465000000000001</v>
      </c>
      <c r="D347">
        <v>3.3250000000000002E-2</v>
      </c>
      <c r="E347">
        <v>0.59735000000000005</v>
      </c>
      <c r="F347">
        <v>0.90225</v>
      </c>
      <c r="G347">
        <v>0.91335</v>
      </c>
      <c r="H347">
        <v>0.83204999999999996</v>
      </c>
      <c r="I347">
        <v>0.37095</v>
      </c>
      <c r="J347">
        <v>0.32615</v>
      </c>
      <c r="K347">
        <v>0.59984999999999999</v>
      </c>
      <c r="L347">
        <v>0.51554999999999995</v>
      </c>
    </row>
    <row r="348" spans="1:12" x14ac:dyDescent="0.3">
      <c r="A348">
        <v>347</v>
      </c>
      <c r="B348">
        <v>3.465E-2</v>
      </c>
      <c r="C348">
        <v>0.50434999999999997</v>
      </c>
      <c r="D348">
        <v>0.18304999999999999</v>
      </c>
      <c r="E348">
        <v>0.72194999999999998</v>
      </c>
      <c r="F348">
        <v>0.68784999999999996</v>
      </c>
      <c r="G348">
        <v>0.35635</v>
      </c>
      <c r="H348">
        <v>0.26855000000000001</v>
      </c>
      <c r="I348">
        <v>4.095E-2</v>
      </c>
      <c r="J348">
        <v>0.59665000000000001</v>
      </c>
      <c r="K348">
        <v>0.52344999999999997</v>
      </c>
      <c r="L348">
        <v>0.33024999999999999</v>
      </c>
    </row>
    <row r="349" spans="1:12" x14ac:dyDescent="0.3">
      <c r="A349">
        <v>348</v>
      </c>
      <c r="B349">
        <v>3.4750000000000003E-2</v>
      </c>
      <c r="C349">
        <v>0.61985000000000001</v>
      </c>
      <c r="D349">
        <v>0.97614999999999996</v>
      </c>
      <c r="E349">
        <v>0.47084999999999999</v>
      </c>
      <c r="F349">
        <v>0.99865000000000004</v>
      </c>
      <c r="G349">
        <v>0.57125000000000004</v>
      </c>
      <c r="H349">
        <v>0.68435000000000001</v>
      </c>
      <c r="I349">
        <v>0.89434999999999998</v>
      </c>
      <c r="J349">
        <v>5.0549999999999998E-2</v>
      </c>
      <c r="K349">
        <v>0.90605000000000002</v>
      </c>
      <c r="L349">
        <v>0.95674999999999999</v>
      </c>
    </row>
    <row r="350" spans="1:12" x14ac:dyDescent="0.3">
      <c r="A350">
        <v>349</v>
      </c>
      <c r="B350">
        <v>3.4849999999999999E-2</v>
      </c>
      <c r="C350">
        <v>0.53364999999999996</v>
      </c>
      <c r="D350">
        <v>0.80774999999999997</v>
      </c>
      <c r="E350">
        <v>0.57374999999999998</v>
      </c>
      <c r="F350">
        <v>0.83784999999999998</v>
      </c>
      <c r="G350">
        <v>0.42375000000000002</v>
      </c>
      <c r="H350">
        <v>0.78674999999999995</v>
      </c>
      <c r="I350">
        <v>0.40455000000000002</v>
      </c>
      <c r="J350">
        <v>0.75305</v>
      </c>
      <c r="K350">
        <v>8.8950000000000001E-2</v>
      </c>
      <c r="L350">
        <v>0.12945000000000001</v>
      </c>
    </row>
    <row r="351" spans="1:12" x14ac:dyDescent="0.3">
      <c r="A351">
        <v>350</v>
      </c>
      <c r="B351">
        <v>3.4950000000000002E-2</v>
      </c>
      <c r="C351">
        <v>0.58794999999999997</v>
      </c>
      <c r="D351">
        <v>0.70455000000000001</v>
      </c>
      <c r="E351">
        <v>0.80845</v>
      </c>
      <c r="F351">
        <v>0.40805000000000002</v>
      </c>
      <c r="G351">
        <v>0.50044999999999995</v>
      </c>
      <c r="H351">
        <v>0.68715000000000004</v>
      </c>
      <c r="I351">
        <v>0.55535000000000001</v>
      </c>
      <c r="J351">
        <v>0.43414999999999998</v>
      </c>
      <c r="K351">
        <v>8.6150000000000004E-2</v>
      </c>
      <c r="L351">
        <v>0.40675</v>
      </c>
    </row>
    <row r="352" spans="1:12" x14ac:dyDescent="0.3">
      <c r="A352">
        <v>351</v>
      </c>
      <c r="B352">
        <v>3.5049999999999998E-2</v>
      </c>
      <c r="C352">
        <v>0.74495</v>
      </c>
      <c r="D352">
        <v>0.19105</v>
      </c>
      <c r="E352">
        <v>5.9749999999999998E-2</v>
      </c>
      <c r="F352">
        <v>0.36745</v>
      </c>
      <c r="G352">
        <v>0.73565000000000003</v>
      </c>
      <c r="H352">
        <v>0.81805000000000005</v>
      </c>
      <c r="I352">
        <v>0.78885000000000005</v>
      </c>
      <c r="J352">
        <v>0.48404999999999998</v>
      </c>
      <c r="K352">
        <v>0.58945000000000003</v>
      </c>
      <c r="L352">
        <v>0.80845</v>
      </c>
    </row>
    <row r="353" spans="1:12" x14ac:dyDescent="0.3">
      <c r="A353">
        <v>352</v>
      </c>
      <c r="B353">
        <v>3.5150000000000001E-2</v>
      </c>
      <c r="C353">
        <v>0.96145000000000003</v>
      </c>
      <c r="D353">
        <v>0.99804999999999999</v>
      </c>
      <c r="E353">
        <v>0.64054999999999995</v>
      </c>
      <c r="F353">
        <v>0.21984999999999999</v>
      </c>
      <c r="G353">
        <v>0.24465000000000001</v>
      </c>
      <c r="H353">
        <v>0.49075000000000002</v>
      </c>
      <c r="I353">
        <v>9.8849999999999993E-2</v>
      </c>
      <c r="J353">
        <v>0.91864999999999997</v>
      </c>
      <c r="K353">
        <v>0.57394999999999996</v>
      </c>
      <c r="L353">
        <v>0.96325000000000005</v>
      </c>
    </row>
    <row r="354" spans="1:12" x14ac:dyDescent="0.3">
      <c r="A354">
        <v>353</v>
      </c>
      <c r="B354">
        <v>3.5249999999999997E-2</v>
      </c>
      <c r="C354">
        <v>0.58274999999999999</v>
      </c>
      <c r="D354">
        <v>0.76324999999999998</v>
      </c>
      <c r="E354">
        <v>0.14974999999999999</v>
      </c>
      <c r="F354">
        <v>0.47844999999999999</v>
      </c>
      <c r="G354">
        <v>0.31114999999999998</v>
      </c>
      <c r="H354">
        <v>0.37735000000000002</v>
      </c>
      <c r="I354">
        <v>0.31274999999999997</v>
      </c>
      <c r="J354">
        <v>0.64215</v>
      </c>
      <c r="K354">
        <v>0.55705000000000005</v>
      </c>
      <c r="L354">
        <v>0.95594999999999997</v>
      </c>
    </row>
    <row r="355" spans="1:12" x14ac:dyDescent="0.3">
      <c r="A355">
        <v>354</v>
      </c>
      <c r="B355">
        <v>3.5349999999999999E-2</v>
      </c>
      <c r="C355">
        <v>0.78774999999999995</v>
      </c>
      <c r="D355">
        <v>6.9449999999999998E-2</v>
      </c>
      <c r="E355">
        <v>0.24145</v>
      </c>
      <c r="F355">
        <v>0.65974999999999995</v>
      </c>
      <c r="G355">
        <v>0.86665000000000003</v>
      </c>
      <c r="H355">
        <v>0.59394999999999998</v>
      </c>
      <c r="I355">
        <v>0.84555000000000002</v>
      </c>
      <c r="J355">
        <v>5.2850000000000001E-2</v>
      </c>
      <c r="K355">
        <v>0.19025</v>
      </c>
      <c r="L355">
        <v>0.75185000000000002</v>
      </c>
    </row>
    <row r="356" spans="1:12" x14ac:dyDescent="0.3">
      <c r="A356">
        <v>355</v>
      </c>
      <c r="B356">
        <v>3.5450000000000002E-2</v>
      </c>
      <c r="C356">
        <v>0.92464999999999997</v>
      </c>
      <c r="D356">
        <v>9.8150000000000001E-2</v>
      </c>
      <c r="E356">
        <v>0.85355000000000003</v>
      </c>
      <c r="F356">
        <v>0.14405000000000001</v>
      </c>
      <c r="G356">
        <v>0.70125000000000004</v>
      </c>
      <c r="H356">
        <v>0.65964999999999996</v>
      </c>
      <c r="I356">
        <v>0.67354999999999998</v>
      </c>
      <c r="J356">
        <v>0.24374999999999999</v>
      </c>
      <c r="K356">
        <v>0.62805</v>
      </c>
      <c r="L356">
        <v>0.82745000000000002</v>
      </c>
    </row>
    <row r="357" spans="1:12" x14ac:dyDescent="0.3">
      <c r="A357">
        <v>356</v>
      </c>
      <c r="B357">
        <v>3.5549999999999998E-2</v>
      </c>
      <c r="C357">
        <v>2.085E-2</v>
      </c>
      <c r="D357">
        <v>0.34234999999999999</v>
      </c>
      <c r="E357">
        <v>0.63234999999999997</v>
      </c>
      <c r="F357">
        <v>0.47334999999999999</v>
      </c>
      <c r="G357">
        <v>0.17815</v>
      </c>
      <c r="H357">
        <v>0.59255000000000002</v>
      </c>
      <c r="I357">
        <v>0.37375000000000003</v>
      </c>
      <c r="J357">
        <v>3.0949999999999998E-2</v>
      </c>
      <c r="K357">
        <v>0.50085000000000002</v>
      </c>
      <c r="L357">
        <v>0.25985000000000003</v>
      </c>
    </row>
    <row r="358" spans="1:12" x14ac:dyDescent="0.3">
      <c r="A358">
        <v>357</v>
      </c>
      <c r="B358">
        <v>3.5650000000000001E-2</v>
      </c>
      <c r="C358">
        <v>0.90874999999999995</v>
      </c>
      <c r="D358">
        <v>0.57445000000000002</v>
      </c>
      <c r="E358">
        <v>0.80354999999999999</v>
      </c>
      <c r="F358">
        <v>0.35754999999999998</v>
      </c>
      <c r="G358">
        <v>0.72985</v>
      </c>
      <c r="H358">
        <v>0.74955000000000005</v>
      </c>
      <c r="I358">
        <v>0.42775000000000002</v>
      </c>
      <c r="J358">
        <v>0.90925</v>
      </c>
      <c r="K358">
        <v>0.77715000000000001</v>
      </c>
      <c r="L358">
        <v>0.35315000000000002</v>
      </c>
    </row>
    <row r="359" spans="1:12" x14ac:dyDescent="0.3">
      <c r="A359">
        <v>358</v>
      </c>
      <c r="B359">
        <v>3.5749999999999997E-2</v>
      </c>
      <c r="C359">
        <v>0.81374999999999997</v>
      </c>
      <c r="D359">
        <v>0.50514999999999999</v>
      </c>
      <c r="E359">
        <v>0.97624999999999995</v>
      </c>
      <c r="F359">
        <v>0.24685000000000001</v>
      </c>
      <c r="G359">
        <v>4.8250000000000001E-2</v>
      </c>
      <c r="H359">
        <v>0.65785000000000005</v>
      </c>
      <c r="I359">
        <v>0.43725000000000003</v>
      </c>
      <c r="J359">
        <v>0.72575000000000001</v>
      </c>
      <c r="K359">
        <v>0.19405</v>
      </c>
      <c r="L359">
        <v>0.80964999999999998</v>
      </c>
    </row>
    <row r="360" spans="1:12" x14ac:dyDescent="0.3">
      <c r="A360">
        <v>359</v>
      </c>
      <c r="B360">
        <v>3.585E-2</v>
      </c>
      <c r="C360">
        <v>0.73855000000000004</v>
      </c>
      <c r="D360">
        <v>0.67215000000000003</v>
      </c>
      <c r="E360">
        <v>0.15024999999999999</v>
      </c>
      <c r="F360">
        <v>0.86485000000000001</v>
      </c>
      <c r="G360">
        <v>0.86455000000000004</v>
      </c>
      <c r="H360">
        <v>0.51465000000000005</v>
      </c>
      <c r="I360">
        <v>0.15915000000000001</v>
      </c>
      <c r="J360">
        <v>1.7649999999999999E-2</v>
      </c>
      <c r="K360">
        <v>7.0650000000000004E-2</v>
      </c>
      <c r="L360">
        <v>0.25155</v>
      </c>
    </row>
    <row r="361" spans="1:12" x14ac:dyDescent="0.3">
      <c r="A361">
        <v>360</v>
      </c>
      <c r="B361">
        <v>3.5950000000000003E-2</v>
      </c>
      <c r="C361">
        <v>0.67344999999999999</v>
      </c>
      <c r="D361">
        <v>0.28594999999999998</v>
      </c>
      <c r="E361">
        <v>0.74004999999999999</v>
      </c>
      <c r="F361">
        <v>0.59655000000000002</v>
      </c>
      <c r="G361">
        <v>0.54144999999999999</v>
      </c>
      <c r="H361">
        <v>0.94335000000000002</v>
      </c>
      <c r="I361">
        <v>0.37214999999999998</v>
      </c>
      <c r="J361">
        <v>0.41954999999999998</v>
      </c>
      <c r="K361">
        <v>5.2650000000000002E-2</v>
      </c>
      <c r="L361">
        <v>0.53615000000000002</v>
      </c>
    </row>
    <row r="362" spans="1:12" x14ac:dyDescent="0.3">
      <c r="A362">
        <v>361</v>
      </c>
      <c r="B362">
        <v>3.6049999999999999E-2</v>
      </c>
      <c r="C362">
        <v>0.23824999999999999</v>
      </c>
      <c r="D362">
        <v>0.69615000000000005</v>
      </c>
      <c r="E362">
        <v>0.24154999999999999</v>
      </c>
      <c r="F362">
        <v>0.59045000000000003</v>
      </c>
      <c r="G362">
        <v>0.58194999999999997</v>
      </c>
      <c r="H362">
        <v>0.91115000000000002</v>
      </c>
      <c r="I362">
        <v>0.28705000000000003</v>
      </c>
      <c r="J362">
        <v>4.215E-2</v>
      </c>
      <c r="K362">
        <v>0.35004999999999997</v>
      </c>
      <c r="L362">
        <v>0.48275000000000001</v>
      </c>
    </row>
    <row r="363" spans="1:12" x14ac:dyDescent="0.3">
      <c r="A363">
        <v>362</v>
      </c>
      <c r="B363">
        <v>3.6150000000000002E-2</v>
      </c>
      <c r="C363">
        <v>0.97524999999999995</v>
      </c>
      <c r="D363">
        <v>3.15E-3</v>
      </c>
      <c r="E363">
        <v>0.73434999999999995</v>
      </c>
      <c r="F363">
        <v>8.4449999999999997E-2</v>
      </c>
      <c r="G363">
        <v>0.87524999999999997</v>
      </c>
      <c r="H363">
        <v>0.38805000000000001</v>
      </c>
      <c r="I363">
        <v>0.64105000000000001</v>
      </c>
      <c r="J363">
        <v>0.55625000000000002</v>
      </c>
      <c r="K363">
        <v>0.82774999999999999</v>
      </c>
      <c r="L363">
        <v>0.12454999999999999</v>
      </c>
    </row>
    <row r="364" spans="1:12" x14ac:dyDescent="0.3">
      <c r="A364">
        <v>363</v>
      </c>
      <c r="B364">
        <v>3.6249999999999998E-2</v>
      </c>
      <c r="C364">
        <v>0.55084999999999995</v>
      </c>
      <c r="D364">
        <v>0.67335</v>
      </c>
      <c r="E364">
        <v>2.1649999999999999E-2</v>
      </c>
      <c r="F364">
        <v>0.36094999999999999</v>
      </c>
      <c r="G364">
        <v>0.71294999999999997</v>
      </c>
      <c r="H364">
        <v>0.26355000000000001</v>
      </c>
      <c r="I364">
        <v>0.69194999999999995</v>
      </c>
      <c r="J364">
        <v>0.87455000000000005</v>
      </c>
      <c r="K364">
        <v>9.5149999999999998E-2</v>
      </c>
      <c r="L364">
        <v>0.18955</v>
      </c>
    </row>
    <row r="365" spans="1:12" x14ac:dyDescent="0.3">
      <c r="A365">
        <v>364</v>
      </c>
      <c r="B365">
        <v>3.635E-2</v>
      </c>
      <c r="C365">
        <v>0.25285000000000002</v>
      </c>
      <c r="D365">
        <v>0.56154999999999999</v>
      </c>
      <c r="E365">
        <v>0.21045</v>
      </c>
      <c r="F365">
        <v>0.99145000000000005</v>
      </c>
      <c r="G365">
        <v>0.86695</v>
      </c>
      <c r="H365">
        <v>0.20435</v>
      </c>
      <c r="I365">
        <v>0.98985000000000001</v>
      </c>
      <c r="J365">
        <v>0.40065000000000001</v>
      </c>
      <c r="K365">
        <v>2.835E-2</v>
      </c>
      <c r="L365">
        <v>0.24115</v>
      </c>
    </row>
    <row r="366" spans="1:12" x14ac:dyDescent="0.3">
      <c r="A366">
        <v>365</v>
      </c>
      <c r="B366">
        <v>3.6450000000000003E-2</v>
      </c>
      <c r="C366">
        <v>0.17155000000000001</v>
      </c>
      <c r="D366">
        <v>0.19164999999999999</v>
      </c>
      <c r="E366">
        <v>0.78815000000000002</v>
      </c>
      <c r="F366">
        <v>0.75934999999999997</v>
      </c>
      <c r="G366">
        <v>0.76705000000000001</v>
      </c>
      <c r="H366">
        <v>0.56415000000000004</v>
      </c>
      <c r="I366">
        <v>0.88524999999999998</v>
      </c>
      <c r="J366">
        <v>0.34815000000000002</v>
      </c>
      <c r="K366">
        <v>0.19764999999999999</v>
      </c>
      <c r="L366">
        <v>0.35254999999999997</v>
      </c>
    </row>
    <row r="367" spans="1:12" x14ac:dyDescent="0.3">
      <c r="A367">
        <v>366</v>
      </c>
      <c r="B367">
        <v>3.6549999999999999E-2</v>
      </c>
      <c r="C367">
        <v>0.47355000000000003</v>
      </c>
      <c r="D367">
        <v>0.49025000000000002</v>
      </c>
      <c r="E367">
        <v>0.82104999999999995</v>
      </c>
      <c r="F367">
        <v>0.66915000000000002</v>
      </c>
      <c r="G367">
        <v>0.81045</v>
      </c>
      <c r="H367">
        <v>0.48665000000000003</v>
      </c>
      <c r="I367">
        <v>0.18855</v>
      </c>
      <c r="J367">
        <v>0.47754999999999997</v>
      </c>
      <c r="K367">
        <v>0.34984999999999999</v>
      </c>
      <c r="L367">
        <v>0.77775000000000005</v>
      </c>
    </row>
    <row r="368" spans="1:12" x14ac:dyDescent="0.3">
      <c r="A368">
        <v>367</v>
      </c>
      <c r="B368">
        <v>3.6650000000000002E-2</v>
      </c>
      <c r="C368">
        <v>0.19535</v>
      </c>
      <c r="D368">
        <v>0.69205000000000005</v>
      </c>
      <c r="E368">
        <v>9.9650000000000002E-2</v>
      </c>
      <c r="F368">
        <v>0.38955000000000001</v>
      </c>
      <c r="G368">
        <v>0.98255000000000003</v>
      </c>
      <c r="H368">
        <v>0.44364999999999999</v>
      </c>
      <c r="I368">
        <v>0.14424999999999999</v>
      </c>
      <c r="J368">
        <v>0.38505</v>
      </c>
      <c r="K368">
        <v>0.92284999999999995</v>
      </c>
      <c r="L368">
        <v>8.2750000000000004E-2</v>
      </c>
    </row>
    <row r="369" spans="1:12" x14ac:dyDescent="0.3">
      <c r="A369">
        <v>368</v>
      </c>
      <c r="B369">
        <v>3.6749999999999998E-2</v>
      </c>
      <c r="C369">
        <v>0.54695000000000005</v>
      </c>
      <c r="D369">
        <v>0.10525</v>
      </c>
      <c r="E369">
        <v>0.97075</v>
      </c>
      <c r="F369">
        <v>0.71714999999999995</v>
      </c>
      <c r="G369">
        <v>0.30775000000000002</v>
      </c>
      <c r="H369">
        <v>0.29404999999999998</v>
      </c>
      <c r="I369">
        <v>0.86434999999999995</v>
      </c>
      <c r="J369">
        <v>0.15185000000000001</v>
      </c>
      <c r="K369">
        <v>0.59814999999999996</v>
      </c>
      <c r="L369">
        <v>0.61975000000000002</v>
      </c>
    </row>
    <row r="370" spans="1:12" x14ac:dyDescent="0.3">
      <c r="A370">
        <v>369</v>
      </c>
      <c r="B370">
        <v>3.6850000000000001E-2</v>
      </c>
      <c r="C370">
        <v>0.46665000000000001</v>
      </c>
      <c r="D370">
        <v>0.79705000000000004</v>
      </c>
      <c r="E370">
        <v>0.21475</v>
      </c>
      <c r="F370">
        <v>0.14915</v>
      </c>
      <c r="G370">
        <v>0.84455000000000002</v>
      </c>
      <c r="H370">
        <v>8.745E-2</v>
      </c>
      <c r="I370">
        <v>0.56515000000000004</v>
      </c>
      <c r="J370">
        <v>0.94164999999999999</v>
      </c>
      <c r="K370">
        <v>0.26365</v>
      </c>
      <c r="L370">
        <v>0.32755000000000001</v>
      </c>
    </row>
    <row r="371" spans="1:12" x14ac:dyDescent="0.3">
      <c r="A371">
        <v>370</v>
      </c>
      <c r="B371">
        <v>3.6949999999999997E-2</v>
      </c>
      <c r="C371">
        <v>0.74345000000000006</v>
      </c>
      <c r="D371">
        <v>0.56605000000000005</v>
      </c>
      <c r="E371">
        <v>0.80884999999999996</v>
      </c>
      <c r="F371">
        <v>4.4450000000000003E-2</v>
      </c>
      <c r="G371">
        <v>0.69384999999999997</v>
      </c>
      <c r="H371">
        <v>0.51695000000000002</v>
      </c>
      <c r="I371">
        <v>0.64275000000000004</v>
      </c>
      <c r="J371">
        <v>0.46815000000000001</v>
      </c>
      <c r="K371">
        <v>0.60765000000000002</v>
      </c>
      <c r="L371">
        <v>0.46084999999999998</v>
      </c>
    </row>
    <row r="372" spans="1:12" x14ac:dyDescent="0.3">
      <c r="A372">
        <v>371</v>
      </c>
      <c r="B372">
        <v>3.705E-2</v>
      </c>
      <c r="C372">
        <v>1.9650000000000001E-2</v>
      </c>
      <c r="D372">
        <v>0.91835</v>
      </c>
      <c r="E372">
        <v>0.15584999999999999</v>
      </c>
      <c r="F372">
        <v>0.28415000000000001</v>
      </c>
      <c r="G372">
        <v>0.82755000000000001</v>
      </c>
      <c r="H372">
        <v>0.76114999999999999</v>
      </c>
      <c r="I372">
        <v>0.47835</v>
      </c>
      <c r="J372">
        <v>0.69735000000000003</v>
      </c>
      <c r="K372">
        <v>0.86034999999999995</v>
      </c>
      <c r="L372">
        <v>0.55215000000000003</v>
      </c>
    </row>
    <row r="373" spans="1:12" x14ac:dyDescent="0.3">
      <c r="A373">
        <v>372</v>
      </c>
      <c r="B373">
        <v>3.7150000000000002E-2</v>
      </c>
      <c r="C373">
        <v>0.78544999999999998</v>
      </c>
      <c r="D373">
        <v>0.38374999999999998</v>
      </c>
      <c r="E373">
        <v>0.91874999999999996</v>
      </c>
      <c r="F373">
        <v>0.26035000000000003</v>
      </c>
      <c r="G373">
        <v>0.24804999999999999</v>
      </c>
      <c r="H373">
        <v>0.29775000000000001</v>
      </c>
      <c r="I373">
        <v>0.54025000000000001</v>
      </c>
      <c r="J373">
        <v>0.98104999999999998</v>
      </c>
      <c r="K373">
        <v>0.78315000000000001</v>
      </c>
      <c r="L373">
        <v>0.58115000000000006</v>
      </c>
    </row>
    <row r="374" spans="1:12" x14ac:dyDescent="0.3">
      <c r="A374">
        <v>373</v>
      </c>
      <c r="B374">
        <v>3.7249999999999998E-2</v>
      </c>
      <c r="C374">
        <v>6.7349999999999993E-2</v>
      </c>
      <c r="D374">
        <v>0.91815000000000002</v>
      </c>
      <c r="E374">
        <v>0.81525000000000003</v>
      </c>
      <c r="F374">
        <v>0.45115</v>
      </c>
      <c r="G374">
        <v>0.96735000000000004</v>
      </c>
      <c r="H374">
        <v>0.75144999999999995</v>
      </c>
      <c r="I374">
        <v>9.5850000000000005E-2</v>
      </c>
      <c r="J374">
        <v>0.71625000000000005</v>
      </c>
      <c r="K374">
        <v>0.46065</v>
      </c>
      <c r="L374">
        <v>0.38345000000000001</v>
      </c>
    </row>
    <row r="375" spans="1:12" x14ac:dyDescent="0.3">
      <c r="A375">
        <v>374</v>
      </c>
      <c r="B375">
        <v>3.7350000000000001E-2</v>
      </c>
      <c r="C375">
        <v>0.36775000000000002</v>
      </c>
      <c r="D375">
        <v>0.82894999999999996</v>
      </c>
      <c r="E375">
        <v>0.82135000000000002</v>
      </c>
      <c r="F375">
        <v>4.5249999999999999E-2</v>
      </c>
      <c r="G375">
        <v>0.72785</v>
      </c>
      <c r="H375">
        <v>0.32565</v>
      </c>
      <c r="I375">
        <v>7.825E-2</v>
      </c>
      <c r="J375">
        <v>0.41275000000000001</v>
      </c>
      <c r="K375">
        <v>0.47394999999999998</v>
      </c>
      <c r="L375">
        <v>0.36364999999999997</v>
      </c>
    </row>
    <row r="376" spans="1:12" x14ac:dyDescent="0.3">
      <c r="A376">
        <v>375</v>
      </c>
      <c r="B376">
        <v>3.7449999999999997E-2</v>
      </c>
      <c r="C376">
        <v>0.11845</v>
      </c>
      <c r="D376">
        <v>0.79744999999999999</v>
      </c>
      <c r="E376">
        <v>0.28534999999999999</v>
      </c>
      <c r="F376">
        <v>0.93484999999999996</v>
      </c>
      <c r="G376">
        <v>0.82615000000000005</v>
      </c>
      <c r="H376">
        <v>0.54805000000000004</v>
      </c>
      <c r="I376">
        <v>6.9750000000000006E-2</v>
      </c>
      <c r="J376">
        <v>0.56054999999999999</v>
      </c>
      <c r="K376">
        <v>0.84614999999999996</v>
      </c>
      <c r="L376">
        <v>0.37204999999999999</v>
      </c>
    </row>
    <row r="377" spans="1:12" x14ac:dyDescent="0.3">
      <c r="A377">
        <v>376</v>
      </c>
      <c r="B377">
        <v>3.755E-2</v>
      </c>
      <c r="C377">
        <v>0.32495000000000002</v>
      </c>
      <c r="D377">
        <v>0.71045000000000003</v>
      </c>
      <c r="E377">
        <v>6.7449999999999996E-2</v>
      </c>
      <c r="F377">
        <v>0.70155000000000001</v>
      </c>
      <c r="G377">
        <v>0.54895000000000005</v>
      </c>
      <c r="H377">
        <v>7.9750000000000001E-2</v>
      </c>
      <c r="I377">
        <v>0.53574999999999995</v>
      </c>
      <c r="J377">
        <v>8.2449999999999996E-2</v>
      </c>
      <c r="K377">
        <v>0.86385000000000001</v>
      </c>
      <c r="L377">
        <v>0.82884999999999998</v>
      </c>
    </row>
    <row r="378" spans="1:12" x14ac:dyDescent="0.3">
      <c r="A378">
        <v>377</v>
      </c>
      <c r="B378">
        <v>3.7650000000000003E-2</v>
      </c>
      <c r="C378">
        <v>0.59635000000000005</v>
      </c>
      <c r="D378">
        <v>0.40005000000000002</v>
      </c>
      <c r="E378">
        <v>0.22084999999999999</v>
      </c>
      <c r="F378">
        <v>0.65195000000000003</v>
      </c>
      <c r="G378">
        <v>0.92705000000000004</v>
      </c>
      <c r="H378">
        <v>0.85185</v>
      </c>
      <c r="I378">
        <v>0.69774999999999998</v>
      </c>
      <c r="J378">
        <v>0.52875000000000005</v>
      </c>
      <c r="K378">
        <v>0.12335</v>
      </c>
      <c r="L378">
        <v>0.86765000000000003</v>
      </c>
    </row>
    <row r="379" spans="1:12" x14ac:dyDescent="0.3">
      <c r="A379">
        <v>378</v>
      </c>
      <c r="B379">
        <v>3.7749999999999999E-2</v>
      </c>
      <c r="C379">
        <v>0.24725</v>
      </c>
      <c r="D379">
        <v>0.18345</v>
      </c>
      <c r="E379">
        <v>0.40294999999999997</v>
      </c>
      <c r="F379">
        <v>0.16225000000000001</v>
      </c>
      <c r="G379">
        <v>0.99195</v>
      </c>
      <c r="H379">
        <v>0.10585</v>
      </c>
      <c r="I379">
        <v>0.58004999999999995</v>
      </c>
      <c r="J379">
        <v>0.79935</v>
      </c>
      <c r="K379">
        <v>0.48864999999999997</v>
      </c>
      <c r="L379">
        <v>0.67154999999999998</v>
      </c>
    </row>
    <row r="380" spans="1:12" x14ac:dyDescent="0.3">
      <c r="A380">
        <v>379</v>
      </c>
      <c r="B380">
        <v>3.7850000000000002E-2</v>
      </c>
      <c r="C380">
        <v>8.2350000000000007E-2</v>
      </c>
      <c r="D380">
        <v>0.43414999999999998</v>
      </c>
      <c r="E380">
        <v>0.54835</v>
      </c>
      <c r="F380">
        <v>0.90905000000000002</v>
      </c>
      <c r="G380">
        <v>3.2750000000000001E-2</v>
      </c>
      <c r="H380">
        <v>0.79584999999999995</v>
      </c>
      <c r="I380">
        <v>0.82345000000000002</v>
      </c>
      <c r="J380">
        <v>0.71955000000000002</v>
      </c>
      <c r="K380">
        <v>0.63465000000000005</v>
      </c>
      <c r="L380">
        <v>0.96294999999999997</v>
      </c>
    </row>
    <row r="381" spans="1:12" x14ac:dyDescent="0.3">
      <c r="A381">
        <v>380</v>
      </c>
      <c r="B381">
        <v>3.7949999999999998E-2</v>
      </c>
      <c r="C381">
        <v>0.85785</v>
      </c>
      <c r="D381">
        <v>0.17485000000000001</v>
      </c>
      <c r="E381">
        <v>0.72365000000000002</v>
      </c>
      <c r="F381">
        <v>0.73745000000000005</v>
      </c>
      <c r="G381">
        <v>3.4250000000000003E-2</v>
      </c>
      <c r="H381">
        <v>0.89244999999999997</v>
      </c>
      <c r="I381">
        <v>0.43045</v>
      </c>
      <c r="J381">
        <v>0.47525000000000001</v>
      </c>
      <c r="K381">
        <v>0.20175000000000001</v>
      </c>
      <c r="L381">
        <v>0.83514999999999995</v>
      </c>
    </row>
    <row r="382" spans="1:12" x14ac:dyDescent="0.3">
      <c r="A382">
        <v>381</v>
      </c>
      <c r="B382">
        <v>3.805E-2</v>
      </c>
      <c r="C382">
        <v>0.47084999999999999</v>
      </c>
      <c r="D382">
        <v>0.58975</v>
      </c>
      <c r="E382">
        <v>0.22475000000000001</v>
      </c>
      <c r="F382">
        <v>0.90895000000000004</v>
      </c>
      <c r="G382">
        <v>0.36935000000000001</v>
      </c>
      <c r="H382">
        <v>0.33365</v>
      </c>
      <c r="I382">
        <v>6.2350000000000003E-2</v>
      </c>
      <c r="J382">
        <v>0.31445000000000001</v>
      </c>
      <c r="K382">
        <v>0.63995000000000002</v>
      </c>
      <c r="L382">
        <v>4.1349999999999998E-2</v>
      </c>
    </row>
    <row r="383" spans="1:12" x14ac:dyDescent="0.3">
      <c r="A383">
        <v>382</v>
      </c>
      <c r="B383">
        <v>3.8150000000000003E-2</v>
      </c>
      <c r="C383">
        <v>0.61085</v>
      </c>
      <c r="D383">
        <v>0.85465000000000002</v>
      </c>
      <c r="E383">
        <v>0.69984999999999997</v>
      </c>
      <c r="F383">
        <v>0.57194999999999996</v>
      </c>
      <c r="G383">
        <v>0.75595000000000001</v>
      </c>
      <c r="H383">
        <v>0.60604999999999998</v>
      </c>
      <c r="I383">
        <v>0.56904999999999994</v>
      </c>
      <c r="J383">
        <v>0.11225</v>
      </c>
      <c r="K383">
        <v>0.22575000000000001</v>
      </c>
      <c r="L383">
        <v>0.36614999999999998</v>
      </c>
    </row>
    <row r="384" spans="1:12" x14ac:dyDescent="0.3">
      <c r="A384">
        <v>383</v>
      </c>
      <c r="B384">
        <v>3.8249999999999999E-2</v>
      </c>
      <c r="C384">
        <v>0.97635000000000005</v>
      </c>
      <c r="D384">
        <v>0.96865000000000001</v>
      </c>
      <c r="E384">
        <v>0.36804999999999999</v>
      </c>
      <c r="F384">
        <v>0.13544999999999999</v>
      </c>
      <c r="G384">
        <v>0.35375000000000001</v>
      </c>
      <c r="H384">
        <v>0.62204999999999999</v>
      </c>
      <c r="I384">
        <v>0.22445000000000001</v>
      </c>
      <c r="J384">
        <v>0.77164999999999995</v>
      </c>
      <c r="K384">
        <v>0.32174999999999998</v>
      </c>
      <c r="L384">
        <v>0.66725000000000001</v>
      </c>
    </row>
    <row r="385" spans="1:12" x14ac:dyDescent="0.3">
      <c r="A385">
        <v>384</v>
      </c>
      <c r="B385">
        <v>3.8350000000000002E-2</v>
      </c>
      <c r="C385">
        <v>5.6250000000000001E-2</v>
      </c>
      <c r="D385">
        <v>0.19735</v>
      </c>
      <c r="E385">
        <v>0.85014999999999996</v>
      </c>
      <c r="F385">
        <v>0.69035000000000002</v>
      </c>
      <c r="G385">
        <v>0.42225000000000001</v>
      </c>
      <c r="H385">
        <v>0.53805000000000003</v>
      </c>
      <c r="I385">
        <v>0.47915000000000002</v>
      </c>
      <c r="J385">
        <v>0.19475000000000001</v>
      </c>
      <c r="K385">
        <v>0.34715000000000001</v>
      </c>
      <c r="L385">
        <v>0.58504999999999996</v>
      </c>
    </row>
    <row r="386" spans="1:12" x14ac:dyDescent="0.3">
      <c r="A386">
        <v>385</v>
      </c>
      <c r="B386">
        <v>3.8449999999999998E-2</v>
      </c>
      <c r="C386">
        <v>0.23394999999999999</v>
      </c>
      <c r="D386">
        <v>0.62844999999999995</v>
      </c>
      <c r="E386">
        <v>0.40205000000000002</v>
      </c>
      <c r="F386">
        <v>0.49404999999999999</v>
      </c>
      <c r="G386">
        <v>0.75944999999999996</v>
      </c>
      <c r="H386">
        <v>0.53274999999999995</v>
      </c>
      <c r="I386">
        <v>0.21895000000000001</v>
      </c>
      <c r="J386">
        <v>0.19975000000000001</v>
      </c>
      <c r="K386">
        <v>0.82645000000000002</v>
      </c>
      <c r="L386">
        <v>0.20705000000000001</v>
      </c>
    </row>
    <row r="387" spans="1:12" x14ac:dyDescent="0.3">
      <c r="A387">
        <v>386</v>
      </c>
      <c r="B387">
        <v>3.8550000000000001E-2</v>
      </c>
      <c r="C387">
        <v>0.17795</v>
      </c>
      <c r="D387">
        <v>0.55625000000000002</v>
      </c>
      <c r="E387">
        <v>8.9950000000000002E-2</v>
      </c>
      <c r="F387">
        <v>5.4149999999999997E-2</v>
      </c>
      <c r="G387">
        <v>3.7499999999999999E-3</v>
      </c>
      <c r="H387">
        <v>0.48635</v>
      </c>
      <c r="I387">
        <v>0.30104999999999998</v>
      </c>
      <c r="J387">
        <v>0.41725000000000001</v>
      </c>
      <c r="K387">
        <v>0.94145000000000001</v>
      </c>
      <c r="L387">
        <v>0.95515000000000005</v>
      </c>
    </row>
    <row r="388" spans="1:12" x14ac:dyDescent="0.3">
      <c r="A388">
        <v>387</v>
      </c>
      <c r="B388">
        <v>3.8649999999999997E-2</v>
      </c>
      <c r="C388">
        <v>0.22075</v>
      </c>
      <c r="D388">
        <v>0.49985000000000002</v>
      </c>
      <c r="E388">
        <v>0.38374999999999998</v>
      </c>
      <c r="F388">
        <v>0.70415000000000005</v>
      </c>
      <c r="G388">
        <v>0.60955000000000004</v>
      </c>
      <c r="H388">
        <v>0.46095000000000003</v>
      </c>
      <c r="I388">
        <v>0.69084999999999996</v>
      </c>
      <c r="J388">
        <v>0.46975</v>
      </c>
      <c r="K388">
        <v>0.90964999999999996</v>
      </c>
      <c r="L388">
        <v>7.2050000000000003E-2</v>
      </c>
    </row>
    <row r="389" spans="1:12" x14ac:dyDescent="0.3">
      <c r="A389">
        <v>388</v>
      </c>
      <c r="B389">
        <v>3.875E-2</v>
      </c>
      <c r="C389">
        <v>0.64575000000000005</v>
      </c>
      <c r="D389">
        <v>0.12475</v>
      </c>
      <c r="E389">
        <v>0.79784999999999995</v>
      </c>
      <c r="F389">
        <v>0.37454999999999999</v>
      </c>
      <c r="G389">
        <v>0.45145000000000002</v>
      </c>
      <c r="H389">
        <v>0.73445000000000005</v>
      </c>
      <c r="I389">
        <v>0.26235000000000003</v>
      </c>
      <c r="J389">
        <v>0.10795</v>
      </c>
      <c r="K389">
        <v>0.34494999999999998</v>
      </c>
      <c r="L389">
        <v>0.57235000000000003</v>
      </c>
    </row>
    <row r="390" spans="1:12" x14ac:dyDescent="0.3">
      <c r="A390">
        <v>389</v>
      </c>
      <c r="B390">
        <v>3.8850000000000003E-2</v>
      </c>
      <c r="C390">
        <v>0.62175000000000002</v>
      </c>
      <c r="D390">
        <v>3.1850000000000003E-2</v>
      </c>
      <c r="E390">
        <v>0.62165000000000004</v>
      </c>
      <c r="F390">
        <v>0.39374999999999999</v>
      </c>
      <c r="G390">
        <v>0.36804999999999999</v>
      </c>
      <c r="H390">
        <v>0.61565000000000003</v>
      </c>
      <c r="I390">
        <v>0.28084999999999999</v>
      </c>
      <c r="J390">
        <v>0.12145</v>
      </c>
      <c r="K390">
        <v>0.85345000000000004</v>
      </c>
      <c r="L390">
        <v>0.29104999999999998</v>
      </c>
    </row>
    <row r="391" spans="1:12" x14ac:dyDescent="0.3">
      <c r="A391">
        <v>390</v>
      </c>
      <c r="B391">
        <v>3.8949999999999999E-2</v>
      </c>
      <c r="C391">
        <v>0.58965000000000001</v>
      </c>
      <c r="D391">
        <v>0.73275000000000001</v>
      </c>
      <c r="E391">
        <v>0.13295000000000001</v>
      </c>
      <c r="F391">
        <v>0.10245</v>
      </c>
      <c r="G391">
        <v>0.75965000000000005</v>
      </c>
      <c r="H391">
        <v>7.2500000000000004E-3</v>
      </c>
      <c r="I391">
        <v>0.32895000000000002</v>
      </c>
      <c r="J391">
        <v>0.77764999999999995</v>
      </c>
      <c r="K391">
        <v>4.1950000000000001E-2</v>
      </c>
      <c r="L391">
        <v>0.94545000000000001</v>
      </c>
    </row>
    <row r="392" spans="1:12" x14ac:dyDescent="0.3">
      <c r="A392">
        <v>391</v>
      </c>
      <c r="B392">
        <v>3.9050000000000001E-2</v>
      </c>
      <c r="C392">
        <v>0.16425000000000001</v>
      </c>
      <c r="D392">
        <v>0.38014999999999999</v>
      </c>
      <c r="E392">
        <v>0.63524999999999998</v>
      </c>
      <c r="F392">
        <v>0.71484999999999999</v>
      </c>
      <c r="G392">
        <v>0.19525000000000001</v>
      </c>
      <c r="H392">
        <v>0.92884999999999995</v>
      </c>
      <c r="I392">
        <v>0.79674999999999996</v>
      </c>
      <c r="J392">
        <v>0.16925000000000001</v>
      </c>
      <c r="K392">
        <v>0.21965000000000001</v>
      </c>
      <c r="L392">
        <v>0.65754999999999997</v>
      </c>
    </row>
    <row r="393" spans="1:12" x14ac:dyDescent="0.3">
      <c r="A393">
        <v>392</v>
      </c>
      <c r="B393">
        <v>3.9149999999999997E-2</v>
      </c>
      <c r="C393">
        <v>0.41044999999999998</v>
      </c>
      <c r="D393">
        <v>0.83765000000000001</v>
      </c>
      <c r="E393">
        <v>0.84145000000000003</v>
      </c>
      <c r="F393">
        <v>0.32355</v>
      </c>
      <c r="G393">
        <v>0.42285</v>
      </c>
      <c r="H393">
        <v>0.98075000000000001</v>
      </c>
      <c r="I393">
        <v>0.52564999999999995</v>
      </c>
      <c r="J393">
        <v>0.65615000000000001</v>
      </c>
      <c r="K393">
        <v>0.50165000000000004</v>
      </c>
      <c r="L393">
        <v>0.92535000000000001</v>
      </c>
    </row>
    <row r="394" spans="1:12" x14ac:dyDescent="0.3">
      <c r="A394">
        <v>393</v>
      </c>
      <c r="B394">
        <v>3.925E-2</v>
      </c>
      <c r="C394">
        <v>0.46334999999999998</v>
      </c>
      <c r="D394">
        <v>0.92584999999999995</v>
      </c>
      <c r="E394">
        <v>9.5350000000000004E-2</v>
      </c>
      <c r="F394">
        <v>0.97935000000000005</v>
      </c>
      <c r="G394">
        <v>0.79764999999999997</v>
      </c>
      <c r="H394">
        <v>0.34155000000000002</v>
      </c>
      <c r="I394">
        <v>0.89054999999999995</v>
      </c>
      <c r="J394">
        <v>0.74844999999999995</v>
      </c>
      <c r="K394">
        <v>0.21754999999999999</v>
      </c>
      <c r="L394">
        <v>0.60575000000000001</v>
      </c>
    </row>
    <row r="395" spans="1:12" x14ac:dyDescent="0.3">
      <c r="A395">
        <v>394</v>
      </c>
      <c r="B395">
        <v>3.9350000000000003E-2</v>
      </c>
      <c r="C395">
        <v>0.97114999999999996</v>
      </c>
      <c r="D395">
        <v>0.59094999999999998</v>
      </c>
      <c r="E395">
        <v>0.86345000000000005</v>
      </c>
      <c r="F395">
        <v>0.30835000000000001</v>
      </c>
      <c r="G395">
        <v>0.61445000000000005</v>
      </c>
      <c r="H395">
        <v>0.39405000000000001</v>
      </c>
      <c r="I395">
        <v>0.49935000000000002</v>
      </c>
      <c r="J395">
        <v>0.20474999999999999</v>
      </c>
      <c r="K395">
        <v>2.1950000000000001E-2</v>
      </c>
      <c r="L395">
        <v>0.34344999999999998</v>
      </c>
    </row>
    <row r="396" spans="1:12" x14ac:dyDescent="0.3">
      <c r="A396">
        <v>395</v>
      </c>
      <c r="B396">
        <v>3.9449999999999999E-2</v>
      </c>
      <c r="C396">
        <v>0.74095</v>
      </c>
      <c r="D396">
        <v>0.25095000000000001</v>
      </c>
      <c r="E396">
        <v>4.725E-2</v>
      </c>
      <c r="F396">
        <v>0.48575000000000002</v>
      </c>
      <c r="G396">
        <v>0.24595</v>
      </c>
      <c r="H396">
        <v>0.39145000000000002</v>
      </c>
      <c r="I396">
        <v>0.28505000000000003</v>
      </c>
      <c r="J396">
        <v>0.68354999999999999</v>
      </c>
      <c r="K396">
        <v>0.91505000000000003</v>
      </c>
      <c r="L396">
        <v>0.38135000000000002</v>
      </c>
    </row>
    <row r="397" spans="1:12" x14ac:dyDescent="0.3">
      <c r="A397">
        <v>396</v>
      </c>
      <c r="B397">
        <v>3.9550000000000002E-2</v>
      </c>
      <c r="C397">
        <v>0.24815000000000001</v>
      </c>
      <c r="D397">
        <v>0.85955000000000004</v>
      </c>
      <c r="E397">
        <v>0.70945000000000003</v>
      </c>
      <c r="F397">
        <v>0.59404999999999997</v>
      </c>
      <c r="G397">
        <v>0.80605000000000004</v>
      </c>
      <c r="H397">
        <v>0.25385000000000002</v>
      </c>
      <c r="I397">
        <v>3.8649999999999997E-2</v>
      </c>
      <c r="J397">
        <v>0.59965000000000002</v>
      </c>
      <c r="K397">
        <v>0.20255000000000001</v>
      </c>
      <c r="L397">
        <v>0.99944999999999995</v>
      </c>
    </row>
    <row r="398" spans="1:12" x14ac:dyDescent="0.3">
      <c r="A398">
        <v>397</v>
      </c>
      <c r="B398">
        <v>3.9649999999999998E-2</v>
      </c>
      <c r="C398">
        <v>0.70455000000000001</v>
      </c>
      <c r="D398">
        <v>0.62034999999999996</v>
      </c>
      <c r="E398">
        <v>0.25245000000000001</v>
      </c>
      <c r="F398">
        <v>0.13214999999999999</v>
      </c>
      <c r="G398">
        <v>0.16505</v>
      </c>
      <c r="H398">
        <v>0.33695000000000003</v>
      </c>
      <c r="I398">
        <v>0.38735000000000003</v>
      </c>
      <c r="J398">
        <v>0.59684999999999999</v>
      </c>
      <c r="K398">
        <v>0.58245000000000002</v>
      </c>
      <c r="L398">
        <v>0.32855000000000001</v>
      </c>
    </row>
    <row r="399" spans="1:12" x14ac:dyDescent="0.3">
      <c r="A399">
        <v>398</v>
      </c>
      <c r="B399">
        <v>3.9750000000000001E-2</v>
      </c>
      <c r="C399">
        <v>0.15315000000000001</v>
      </c>
      <c r="D399">
        <v>0.48715000000000003</v>
      </c>
      <c r="E399">
        <v>0.34515000000000001</v>
      </c>
      <c r="F399">
        <v>0.41994999999999999</v>
      </c>
      <c r="G399">
        <v>0.40065000000000001</v>
      </c>
      <c r="H399">
        <v>6.2350000000000003E-2</v>
      </c>
      <c r="I399">
        <v>0.73234999999999995</v>
      </c>
      <c r="J399">
        <v>0.89564999999999995</v>
      </c>
      <c r="K399">
        <v>0.81325000000000003</v>
      </c>
      <c r="L399">
        <v>0.11484999999999999</v>
      </c>
    </row>
    <row r="400" spans="1:12" x14ac:dyDescent="0.3">
      <c r="A400">
        <v>399</v>
      </c>
      <c r="B400">
        <v>3.9849999999999997E-2</v>
      </c>
      <c r="C400">
        <v>0.71074999999999999</v>
      </c>
      <c r="D400">
        <v>0.39955000000000002</v>
      </c>
      <c r="E400">
        <v>0.34375</v>
      </c>
      <c r="F400">
        <v>0.71345000000000003</v>
      </c>
      <c r="G400">
        <v>8.0499999999999999E-3</v>
      </c>
      <c r="H400">
        <v>4.675E-2</v>
      </c>
      <c r="I400">
        <v>0.98514999999999997</v>
      </c>
      <c r="J400">
        <v>0.72355000000000003</v>
      </c>
      <c r="K400">
        <v>0.14935000000000001</v>
      </c>
      <c r="L400">
        <v>0.11465</v>
      </c>
    </row>
    <row r="401" spans="1:12" x14ac:dyDescent="0.3">
      <c r="A401">
        <v>400</v>
      </c>
      <c r="B401">
        <v>3.9949999999999999E-2</v>
      </c>
      <c r="C401">
        <v>0.62805</v>
      </c>
      <c r="D401">
        <v>0.24934999999999999</v>
      </c>
      <c r="E401">
        <v>0.57115000000000005</v>
      </c>
      <c r="F401">
        <v>0.21315000000000001</v>
      </c>
      <c r="G401">
        <v>0.67674999999999996</v>
      </c>
      <c r="H401">
        <v>0.30245</v>
      </c>
      <c r="I401">
        <v>0.18665000000000001</v>
      </c>
      <c r="J401">
        <v>0.39645000000000002</v>
      </c>
      <c r="K401">
        <v>0.58794999999999997</v>
      </c>
      <c r="L401">
        <v>0.38984999999999997</v>
      </c>
    </row>
    <row r="402" spans="1:12" x14ac:dyDescent="0.3">
      <c r="A402">
        <v>401</v>
      </c>
      <c r="B402">
        <v>4.0050000000000002E-2</v>
      </c>
      <c r="C402">
        <v>0.93964999999999999</v>
      </c>
      <c r="D402">
        <v>0.59835000000000005</v>
      </c>
      <c r="E402">
        <v>0.70604999999999996</v>
      </c>
      <c r="F402">
        <v>0.67515000000000003</v>
      </c>
      <c r="G402">
        <v>0.81625000000000003</v>
      </c>
      <c r="H402">
        <v>0.46294999999999997</v>
      </c>
      <c r="I402">
        <v>0.36065000000000003</v>
      </c>
      <c r="J402">
        <v>0.24795</v>
      </c>
      <c r="K402">
        <v>0.15404999999999999</v>
      </c>
      <c r="L402">
        <v>0.82415000000000005</v>
      </c>
    </row>
    <row r="403" spans="1:12" x14ac:dyDescent="0.3">
      <c r="A403">
        <v>402</v>
      </c>
      <c r="B403">
        <v>4.0149999999999998E-2</v>
      </c>
      <c r="C403">
        <v>0.85745000000000005</v>
      </c>
      <c r="D403">
        <v>0.82425000000000004</v>
      </c>
      <c r="E403">
        <v>0.97555000000000003</v>
      </c>
      <c r="F403">
        <v>0.56784999999999997</v>
      </c>
      <c r="G403">
        <v>0.10235</v>
      </c>
      <c r="H403">
        <v>0.30495</v>
      </c>
      <c r="I403">
        <v>0.78585000000000005</v>
      </c>
      <c r="J403">
        <v>0.96965000000000001</v>
      </c>
      <c r="K403">
        <v>0.63444999999999996</v>
      </c>
      <c r="L403">
        <v>0.48754999999999998</v>
      </c>
    </row>
    <row r="404" spans="1:12" x14ac:dyDescent="0.3">
      <c r="A404">
        <v>403</v>
      </c>
      <c r="B404">
        <v>4.0250000000000001E-2</v>
      </c>
      <c r="C404">
        <v>0.21124999999999999</v>
      </c>
      <c r="D404">
        <v>0.61675000000000002</v>
      </c>
      <c r="E404">
        <v>0.39484999999999998</v>
      </c>
      <c r="F404">
        <v>0.87885000000000002</v>
      </c>
      <c r="G404">
        <v>0.70804999999999996</v>
      </c>
      <c r="H404">
        <v>0.63044999999999995</v>
      </c>
      <c r="I404">
        <v>0.23735000000000001</v>
      </c>
      <c r="J404">
        <v>0.12295</v>
      </c>
      <c r="K404">
        <v>6.5449999999999994E-2</v>
      </c>
      <c r="L404">
        <v>0.26774999999999999</v>
      </c>
    </row>
    <row r="405" spans="1:12" x14ac:dyDescent="0.3">
      <c r="A405">
        <v>404</v>
      </c>
      <c r="B405">
        <v>4.0349999999999997E-2</v>
      </c>
      <c r="C405">
        <v>0.43514999999999998</v>
      </c>
      <c r="D405">
        <v>0.30154999999999998</v>
      </c>
      <c r="E405">
        <v>2.5149999999999999E-2</v>
      </c>
      <c r="F405">
        <v>0.79005000000000003</v>
      </c>
      <c r="G405">
        <v>0.65554999999999997</v>
      </c>
      <c r="H405">
        <v>0.87185000000000001</v>
      </c>
      <c r="I405">
        <v>0.93064999999999998</v>
      </c>
      <c r="J405">
        <v>0.75605</v>
      </c>
      <c r="K405">
        <v>0.80315000000000003</v>
      </c>
      <c r="L405">
        <v>3.4499999999999999E-3</v>
      </c>
    </row>
    <row r="406" spans="1:12" x14ac:dyDescent="0.3">
      <c r="A406">
        <v>405</v>
      </c>
      <c r="B406">
        <v>4.045E-2</v>
      </c>
      <c r="C406">
        <v>0.38545000000000001</v>
      </c>
      <c r="D406">
        <v>7.8649999999999998E-2</v>
      </c>
      <c r="E406">
        <v>0.26365</v>
      </c>
      <c r="F406">
        <v>0.64285000000000003</v>
      </c>
      <c r="G406">
        <v>0.54874999999999996</v>
      </c>
      <c r="H406">
        <v>0.72665000000000002</v>
      </c>
      <c r="I406">
        <v>0.34955000000000003</v>
      </c>
      <c r="J406">
        <v>0.80864999999999998</v>
      </c>
      <c r="K406">
        <v>0.68625000000000003</v>
      </c>
      <c r="L406">
        <v>0.38455</v>
      </c>
    </row>
    <row r="407" spans="1:12" x14ac:dyDescent="0.3">
      <c r="A407">
        <v>406</v>
      </c>
      <c r="B407">
        <v>4.0550000000000003E-2</v>
      </c>
      <c r="C407">
        <v>0.63124999999999998</v>
      </c>
      <c r="D407">
        <v>0.73445000000000005</v>
      </c>
      <c r="E407">
        <v>0.63214999999999999</v>
      </c>
      <c r="F407">
        <v>0.20985000000000001</v>
      </c>
      <c r="G407">
        <v>0.78774999999999995</v>
      </c>
      <c r="H407">
        <v>0.81254999999999999</v>
      </c>
      <c r="I407">
        <v>0.16775000000000001</v>
      </c>
      <c r="J407">
        <v>0.60804999999999998</v>
      </c>
      <c r="K407">
        <v>0.27925</v>
      </c>
      <c r="L407">
        <v>0.11285000000000001</v>
      </c>
    </row>
    <row r="408" spans="1:12" x14ac:dyDescent="0.3">
      <c r="A408">
        <v>407</v>
      </c>
      <c r="B408">
        <v>4.0649999999999999E-2</v>
      </c>
      <c r="C408">
        <v>0.81874999999999998</v>
      </c>
      <c r="D408">
        <v>0.83504999999999996</v>
      </c>
      <c r="E408">
        <v>0.21675</v>
      </c>
      <c r="F408">
        <v>0.85155000000000003</v>
      </c>
      <c r="G408">
        <v>0.85414999999999996</v>
      </c>
      <c r="H408">
        <v>0.87204999999999999</v>
      </c>
      <c r="I408">
        <v>3.5749999999999997E-2</v>
      </c>
      <c r="J408">
        <v>0.80925000000000002</v>
      </c>
      <c r="K408">
        <v>0.73085</v>
      </c>
      <c r="L408">
        <v>0.96845000000000003</v>
      </c>
    </row>
    <row r="409" spans="1:12" x14ac:dyDescent="0.3">
      <c r="A409">
        <v>408</v>
      </c>
      <c r="B409">
        <v>4.0750000000000001E-2</v>
      </c>
      <c r="C409">
        <v>9.2350000000000002E-2</v>
      </c>
      <c r="D409">
        <v>0.78754999999999997</v>
      </c>
      <c r="E409">
        <v>0.99644999999999995</v>
      </c>
      <c r="F409">
        <v>0.76785000000000003</v>
      </c>
      <c r="G409">
        <v>0.31805</v>
      </c>
      <c r="H409">
        <v>0.61324999999999996</v>
      </c>
      <c r="I409">
        <v>0.87075000000000002</v>
      </c>
      <c r="J409">
        <v>0.91054999999999997</v>
      </c>
      <c r="K409">
        <v>0.24124999999999999</v>
      </c>
      <c r="L409">
        <v>0.41704999999999998</v>
      </c>
    </row>
    <row r="410" spans="1:12" x14ac:dyDescent="0.3">
      <c r="A410">
        <v>409</v>
      </c>
      <c r="B410">
        <v>4.0849999999999997E-2</v>
      </c>
      <c r="C410">
        <v>0.97084999999999999</v>
      </c>
      <c r="D410">
        <v>0.43885000000000002</v>
      </c>
      <c r="E410">
        <v>0.49504999999999999</v>
      </c>
      <c r="F410">
        <v>0.35215000000000002</v>
      </c>
      <c r="G410">
        <v>0.88454999999999995</v>
      </c>
      <c r="H410">
        <v>4.9250000000000002E-2</v>
      </c>
      <c r="I410">
        <v>0.37185000000000001</v>
      </c>
      <c r="J410">
        <v>0.67505000000000004</v>
      </c>
      <c r="K410">
        <v>0.21085000000000001</v>
      </c>
      <c r="L410">
        <v>0.30385000000000001</v>
      </c>
    </row>
    <row r="411" spans="1:12" x14ac:dyDescent="0.3">
      <c r="A411">
        <v>410</v>
      </c>
      <c r="B411">
        <v>4.095E-2</v>
      </c>
      <c r="C411">
        <v>0.22464999999999999</v>
      </c>
      <c r="D411">
        <v>0.36314999999999997</v>
      </c>
      <c r="E411">
        <v>0.16875000000000001</v>
      </c>
      <c r="F411">
        <v>0.83325000000000005</v>
      </c>
      <c r="G411">
        <v>0.77395000000000003</v>
      </c>
      <c r="H411">
        <v>6.6549999999999998E-2</v>
      </c>
      <c r="I411">
        <v>0.11425</v>
      </c>
      <c r="J411">
        <v>0.91005000000000003</v>
      </c>
      <c r="K411">
        <v>0.66335</v>
      </c>
      <c r="L411">
        <v>0.21185000000000001</v>
      </c>
    </row>
    <row r="412" spans="1:12" x14ac:dyDescent="0.3">
      <c r="A412">
        <v>411</v>
      </c>
      <c r="B412">
        <v>4.1050000000000003E-2</v>
      </c>
      <c r="C412">
        <v>0.91825000000000001</v>
      </c>
      <c r="D412">
        <v>5.9450000000000003E-2</v>
      </c>
      <c r="E412">
        <v>0.57345000000000002</v>
      </c>
      <c r="F412">
        <v>0.77154999999999996</v>
      </c>
      <c r="G412">
        <v>0.22125</v>
      </c>
      <c r="H412">
        <v>0.44485000000000002</v>
      </c>
      <c r="I412">
        <v>0.50265000000000004</v>
      </c>
      <c r="J412">
        <v>0.72024999999999995</v>
      </c>
      <c r="K412">
        <v>0.56205000000000005</v>
      </c>
      <c r="L412">
        <v>0.19434999999999999</v>
      </c>
    </row>
    <row r="413" spans="1:12" x14ac:dyDescent="0.3">
      <c r="A413">
        <v>412</v>
      </c>
      <c r="B413">
        <v>4.1149999999999999E-2</v>
      </c>
      <c r="C413">
        <v>0.10954999999999999</v>
      </c>
      <c r="D413">
        <v>0.47754999999999997</v>
      </c>
      <c r="E413">
        <v>0.38764999999999999</v>
      </c>
      <c r="F413">
        <v>0.53125</v>
      </c>
      <c r="G413">
        <v>0.21185000000000001</v>
      </c>
      <c r="H413">
        <v>0.10995000000000001</v>
      </c>
      <c r="I413">
        <v>0.49585000000000001</v>
      </c>
      <c r="J413">
        <v>0.15085000000000001</v>
      </c>
      <c r="K413">
        <v>0.24495</v>
      </c>
      <c r="L413">
        <v>0.74804999999999999</v>
      </c>
    </row>
    <row r="414" spans="1:12" x14ac:dyDescent="0.3">
      <c r="A414">
        <v>413</v>
      </c>
      <c r="B414">
        <v>4.1250000000000002E-2</v>
      </c>
      <c r="C414">
        <v>0.87155000000000005</v>
      </c>
      <c r="D414">
        <v>0.18475</v>
      </c>
      <c r="E414">
        <v>0.29904999999999998</v>
      </c>
      <c r="F414">
        <v>0.40655000000000002</v>
      </c>
      <c r="G414">
        <v>0.91525000000000001</v>
      </c>
      <c r="H414">
        <v>0.15185000000000001</v>
      </c>
      <c r="I414">
        <v>0.89834999999999998</v>
      </c>
      <c r="J414">
        <v>0.59584999999999999</v>
      </c>
      <c r="K414">
        <v>0.75975000000000004</v>
      </c>
      <c r="L414">
        <v>0.83625000000000005</v>
      </c>
    </row>
    <row r="415" spans="1:12" x14ac:dyDescent="0.3">
      <c r="A415">
        <v>414</v>
      </c>
      <c r="B415">
        <v>4.1349999999999998E-2</v>
      </c>
      <c r="C415">
        <v>0.40994999999999998</v>
      </c>
      <c r="D415">
        <v>0.63644999999999996</v>
      </c>
      <c r="E415">
        <v>0.49204999999999999</v>
      </c>
      <c r="F415">
        <v>0.59094999999999998</v>
      </c>
      <c r="G415">
        <v>0.36235000000000001</v>
      </c>
      <c r="H415">
        <v>0.43014999999999998</v>
      </c>
      <c r="I415">
        <v>0.78464999999999996</v>
      </c>
      <c r="J415">
        <v>0.61495</v>
      </c>
      <c r="K415">
        <v>0.31605</v>
      </c>
      <c r="L415">
        <v>0.40544999999999998</v>
      </c>
    </row>
    <row r="416" spans="1:12" x14ac:dyDescent="0.3">
      <c r="A416">
        <v>415</v>
      </c>
      <c r="B416">
        <v>4.1450000000000001E-2</v>
      </c>
      <c r="C416">
        <v>0.20424999999999999</v>
      </c>
      <c r="D416">
        <v>0.93394999999999995</v>
      </c>
      <c r="E416">
        <v>0.70174999999999998</v>
      </c>
      <c r="F416">
        <v>0.20455000000000001</v>
      </c>
      <c r="G416">
        <v>0.14704999999999999</v>
      </c>
      <c r="H416">
        <v>0.47665000000000002</v>
      </c>
      <c r="I416">
        <v>0.62765000000000004</v>
      </c>
      <c r="J416">
        <v>0.80274999999999996</v>
      </c>
      <c r="K416">
        <v>0.99134999999999995</v>
      </c>
      <c r="L416">
        <v>0.74175000000000002</v>
      </c>
    </row>
    <row r="417" spans="1:12" x14ac:dyDescent="0.3">
      <c r="A417">
        <v>416</v>
      </c>
      <c r="B417">
        <v>4.1549999999999997E-2</v>
      </c>
      <c r="C417">
        <v>0.66225000000000001</v>
      </c>
      <c r="D417">
        <v>0.37655</v>
      </c>
      <c r="E417">
        <v>0.37125000000000002</v>
      </c>
      <c r="F417">
        <v>0.27505000000000002</v>
      </c>
      <c r="G417">
        <v>0.66935</v>
      </c>
      <c r="H417">
        <v>0.42465000000000003</v>
      </c>
      <c r="I417">
        <v>0.41015000000000001</v>
      </c>
      <c r="J417">
        <v>0.34265000000000001</v>
      </c>
      <c r="K417">
        <v>0.91085000000000005</v>
      </c>
      <c r="L417">
        <v>0.74585000000000001</v>
      </c>
    </row>
    <row r="418" spans="1:12" x14ac:dyDescent="0.3">
      <c r="A418">
        <v>417</v>
      </c>
      <c r="B418">
        <v>4.165E-2</v>
      </c>
      <c r="C418">
        <v>2.6849999999999999E-2</v>
      </c>
      <c r="D418">
        <v>0.62695000000000001</v>
      </c>
      <c r="E418">
        <v>0.77295000000000003</v>
      </c>
      <c r="F418">
        <v>0.14305000000000001</v>
      </c>
      <c r="G418">
        <v>0.26005</v>
      </c>
      <c r="H418">
        <v>0.56584999999999996</v>
      </c>
      <c r="I418">
        <v>0.41215000000000002</v>
      </c>
      <c r="J418">
        <v>0.77544999999999997</v>
      </c>
      <c r="K418">
        <v>0.47525000000000001</v>
      </c>
      <c r="L418">
        <v>0.91954999999999998</v>
      </c>
    </row>
    <row r="419" spans="1:12" x14ac:dyDescent="0.3">
      <c r="A419">
        <v>418</v>
      </c>
      <c r="B419">
        <v>4.1750000000000002E-2</v>
      </c>
      <c r="C419">
        <v>0.51585000000000003</v>
      </c>
      <c r="D419">
        <v>8.3650000000000002E-2</v>
      </c>
      <c r="E419">
        <v>0.53705000000000003</v>
      </c>
      <c r="F419">
        <v>0.47494999999999998</v>
      </c>
      <c r="G419">
        <v>0.46195000000000003</v>
      </c>
      <c r="H419">
        <v>0.24865000000000001</v>
      </c>
      <c r="I419">
        <v>0.96655000000000002</v>
      </c>
      <c r="J419">
        <v>0.41835</v>
      </c>
      <c r="K419">
        <v>0.98514999999999997</v>
      </c>
      <c r="L419">
        <v>0.77695000000000003</v>
      </c>
    </row>
    <row r="420" spans="1:12" x14ac:dyDescent="0.3">
      <c r="A420">
        <v>419</v>
      </c>
      <c r="B420">
        <v>4.1849999999999998E-2</v>
      </c>
      <c r="C420">
        <v>0.23855000000000001</v>
      </c>
      <c r="D420">
        <v>0.52664999999999995</v>
      </c>
      <c r="E420">
        <v>0.30404999999999999</v>
      </c>
      <c r="F420">
        <v>0.10205</v>
      </c>
      <c r="G420">
        <v>0.69025000000000003</v>
      </c>
      <c r="H420">
        <v>0.68635000000000002</v>
      </c>
      <c r="I420">
        <v>0.62485000000000002</v>
      </c>
      <c r="J420">
        <v>0.79574999999999996</v>
      </c>
      <c r="K420">
        <v>0.29625000000000001</v>
      </c>
      <c r="L420">
        <v>0.59675</v>
      </c>
    </row>
    <row r="421" spans="1:12" x14ac:dyDescent="0.3">
      <c r="A421">
        <v>420</v>
      </c>
      <c r="B421">
        <v>4.1950000000000001E-2</v>
      </c>
      <c r="C421">
        <v>0.83894999999999997</v>
      </c>
      <c r="D421">
        <v>0.35065000000000002</v>
      </c>
      <c r="E421">
        <v>0.80854999999999999</v>
      </c>
      <c r="F421">
        <v>0.33224999999999999</v>
      </c>
      <c r="G421">
        <v>0.35654999999999998</v>
      </c>
      <c r="H421">
        <v>0.66195000000000004</v>
      </c>
      <c r="I421">
        <v>0.43125000000000002</v>
      </c>
      <c r="J421">
        <v>0.69655</v>
      </c>
      <c r="K421">
        <v>0.25885000000000002</v>
      </c>
      <c r="L421">
        <v>0.50795000000000001</v>
      </c>
    </row>
    <row r="422" spans="1:12" x14ac:dyDescent="0.3">
      <c r="A422">
        <v>421</v>
      </c>
      <c r="B422">
        <v>4.2049999999999997E-2</v>
      </c>
      <c r="C422">
        <v>0.50314999999999999</v>
      </c>
      <c r="D422">
        <v>0.93354999999999999</v>
      </c>
      <c r="E422">
        <v>0.78774999999999995</v>
      </c>
      <c r="F422">
        <v>0.49764999999999998</v>
      </c>
      <c r="G422">
        <v>0.24085000000000001</v>
      </c>
      <c r="H422">
        <v>0.47935</v>
      </c>
      <c r="I422">
        <v>0.25185000000000002</v>
      </c>
      <c r="J422">
        <v>0.94155</v>
      </c>
      <c r="K422">
        <v>0.52905000000000002</v>
      </c>
      <c r="L422">
        <v>0.10365000000000001</v>
      </c>
    </row>
    <row r="423" spans="1:12" x14ac:dyDescent="0.3">
      <c r="A423">
        <v>422</v>
      </c>
      <c r="B423">
        <v>4.215E-2</v>
      </c>
      <c r="C423">
        <v>0.71425000000000005</v>
      </c>
      <c r="D423">
        <v>0.81415000000000004</v>
      </c>
      <c r="E423">
        <v>0.36075000000000002</v>
      </c>
      <c r="F423">
        <v>0.93525000000000003</v>
      </c>
      <c r="G423">
        <v>0.49814999999999998</v>
      </c>
      <c r="H423">
        <v>0.10895000000000001</v>
      </c>
      <c r="I423">
        <v>0.33324999999999999</v>
      </c>
      <c r="J423">
        <v>0.40615000000000001</v>
      </c>
      <c r="K423">
        <v>0.22314999999999999</v>
      </c>
      <c r="L423">
        <v>0.51665000000000005</v>
      </c>
    </row>
    <row r="424" spans="1:12" x14ac:dyDescent="0.3">
      <c r="A424">
        <v>423</v>
      </c>
      <c r="B424">
        <v>4.2250000000000003E-2</v>
      </c>
      <c r="C424">
        <v>0.59555000000000002</v>
      </c>
      <c r="D424">
        <v>0.30635000000000001</v>
      </c>
      <c r="E424">
        <v>0.46734999999999999</v>
      </c>
      <c r="F424">
        <v>0.48375000000000001</v>
      </c>
      <c r="G424">
        <v>3.5549999999999998E-2</v>
      </c>
      <c r="H424">
        <v>0.88024999999999998</v>
      </c>
      <c r="I424">
        <v>0.77485000000000004</v>
      </c>
      <c r="J424">
        <v>9.3049999999999994E-2</v>
      </c>
      <c r="K424">
        <v>0.24545</v>
      </c>
      <c r="L424">
        <v>0.66164999999999996</v>
      </c>
    </row>
    <row r="425" spans="1:12" x14ac:dyDescent="0.3">
      <c r="A425">
        <v>424</v>
      </c>
      <c r="B425">
        <v>4.2349999999999999E-2</v>
      </c>
      <c r="C425">
        <v>0.83845000000000003</v>
      </c>
      <c r="D425">
        <v>0.59645000000000004</v>
      </c>
      <c r="E425">
        <v>0.16594999999999999</v>
      </c>
      <c r="F425">
        <v>0.16364999999999999</v>
      </c>
      <c r="G425">
        <v>0.53615000000000002</v>
      </c>
      <c r="H425">
        <v>2.5649999999999999E-2</v>
      </c>
      <c r="I425">
        <v>0.86455000000000004</v>
      </c>
      <c r="J425">
        <v>0.76744999999999997</v>
      </c>
      <c r="K425">
        <v>0.98755000000000004</v>
      </c>
      <c r="L425">
        <v>0.11675000000000001</v>
      </c>
    </row>
    <row r="426" spans="1:12" x14ac:dyDescent="0.3">
      <c r="A426">
        <v>425</v>
      </c>
      <c r="B426">
        <v>4.2450000000000002E-2</v>
      </c>
      <c r="C426">
        <v>0.72555000000000003</v>
      </c>
      <c r="D426">
        <v>0.43695000000000001</v>
      </c>
      <c r="E426">
        <v>0.43204999999999999</v>
      </c>
      <c r="F426">
        <v>0.61614999999999998</v>
      </c>
      <c r="G426">
        <v>6.3750000000000001E-2</v>
      </c>
      <c r="H426">
        <v>0.57435000000000003</v>
      </c>
      <c r="I426">
        <v>0.59755000000000003</v>
      </c>
      <c r="J426">
        <v>0.35735</v>
      </c>
      <c r="K426">
        <v>0.47915000000000002</v>
      </c>
      <c r="L426">
        <v>0.57474999999999998</v>
      </c>
    </row>
    <row r="427" spans="1:12" x14ac:dyDescent="0.3">
      <c r="A427">
        <v>426</v>
      </c>
      <c r="B427">
        <v>4.2549999999999998E-2</v>
      </c>
      <c r="C427">
        <v>0.26355000000000001</v>
      </c>
      <c r="D427">
        <v>0.65764999999999996</v>
      </c>
      <c r="E427">
        <v>9.9349999999999994E-2</v>
      </c>
      <c r="F427">
        <v>0.30214999999999997</v>
      </c>
      <c r="G427">
        <v>0.65464999999999995</v>
      </c>
      <c r="H427">
        <v>0.78515000000000001</v>
      </c>
      <c r="I427">
        <v>0.84275</v>
      </c>
      <c r="J427">
        <v>0.40644999999999998</v>
      </c>
      <c r="K427">
        <v>0.57815000000000005</v>
      </c>
      <c r="L427">
        <v>0.88495000000000001</v>
      </c>
    </row>
    <row r="428" spans="1:12" x14ac:dyDescent="0.3">
      <c r="A428">
        <v>427</v>
      </c>
      <c r="B428">
        <v>4.265E-2</v>
      </c>
      <c r="C428">
        <v>0.24925</v>
      </c>
      <c r="D428">
        <v>0.73934999999999995</v>
      </c>
      <c r="E428">
        <v>0.71965000000000001</v>
      </c>
      <c r="F428">
        <v>0.76815</v>
      </c>
      <c r="G428">
        <v>0.18204999999999999</v>
      </c>
      <c r="H428">
        <v>0.81074999999999997</v>
      </c>
      <c r="I428">
        <v>0.52395000000000003</v>
      </c>
      <c r="J428">
        <v>0.10135</v>
      </c>
      <c r="K428">
        <v>0.93315000000000003</v>
      </c>
      <c r="L428">
        <v>0.82055</v>
      </c>
    </row>
    <row r="429" spans="1:12" x14ac:dyDescent="0.3">
      <c r="A429">
        <v>428</v>
      </c>
      <c r="B429">
        <v>4.2750000000000003E-2</v>
      </c>
      <c r="C429">
        <v>0.89054999999999995</v>
      </c>
      <c r="D429">
        <v>0.95804999999999996</v>
      </c>
      <c r="E429">
        <v>0.69635000000000002</v>
      </c>
      <c r="F429">
        <v>0.71455000000000002</v>
      </c>
      <c r="G429">
        <v>5.4649999999999997E-2</v>
      </c>
      <c r="H429">
        <v>0.14265</v>
      </c>
      <c r="I429">
        <v>0.62455000000000005</v>
      </c>
      <c r="J429">
        <v>0.50914999999999999</v>
      </c>
      <c r="K429">
        <v>0.56715000000000004</v>
      </c>
      <c r="L429">
        <v>0.80054999999999998</v>
      </c>
    </row>
    <row r="430" spans="1:12" x14ac:dyDescent="0.3">
      <c r="A430">
        <v>429</v>
      </c>
      <c r="B430">
        <v>4.2849999999999999E-2</v>
      </c>
      <c r="C430">
        <v>0.23474999999999999</v>
      </c>
      <c r="D430">
        <v>0.23275000000000001</v>
      </c>
      <c r="E430">
        <v>0.62214999999999998</v>
      </c>
      <c r="F430">
        <v>0.92225000000000001</v>
      </c>
      <c r="G430">
        <v>0.68925000000000003</v>
      </c>
      <c r="H430">
        <v>0.27594999999999997</v>
      </c>
      <c r="I430">
        <v>0.66015000000000001</v>
      </c>
      <c r="J430">
        <v>0.25605</v>
      </c>
      <c r="K430">
        <v>0.67464999999999997</v>
      </c>
      <c r="L430">
        <v>0.99695</v>
      </c>
    </row>
    <row r="431" spans="1:12" x14ac:dyDescent="0.3">
      <c r="A431">
        <v>430</v>
      </c>
      <c r="B431">
        <v>4.2950000000000002E-2</v>
      </c>
      <c r="C431">
        <v>0.17135</v>
      </c>
      <c r="D431">
        <v>0.90564999999999996</v>
      </c>
      <c r="E431">
        <v>0.89254999999999995</v>
      </c>
      <c r="F431">
        <v>0.49354999999999999</v>
      </c>
      <c r="G431">
        <v>0.44574999999999998</v>
      </c>
      <c r="H431">
        <v>0.59304999999999997</v>
      </c>
      <c r="I431">
        <v>0.84075</v>
      </c>
      <c r="J431">
        <v>0.66815000000000002</v>
      </c>
      <c r="K431">
        <v>8.9550000000000005E-2</v>
      </c>
      <c r="L431">
        <v>8.0850000000000005E-2</v>
      </c>
    </row>
    <row r="432" spans="1:12" x14ac:dyDescent="0.3">
      <c r="A432">
        <v>431</v>
      </c>
      <c r="B432">
        <v>4.3049999999999998E-2</v>
      </c>
      <c r="C432">
        <v>0.82525000000000004</v>
      </c>
      <c r="D432">
        <v>9.6250000000000002E-2</v>
      </c>
      <c r="E432">
        <v>0.69055</v>
      </c>
      <c r="F432">
        <v>0.33455000000000001</v>
      </c>
      <c r="G432">
        <v>0.26915</v>
      </c>
      <c r="H432">
        <v>0.98565000000000003</v>
      </c>
      <c r="I432">
        <v>0.49764999999999998</v>
      </c>
      <c r="J432">
        <v>0.84404999999999997</v>
      </c>
      <c r="K432">
        <v>0.65405000000000002</v>
      </c>
      <c r="L432">
        <v>0.60394999999999999</v>
      </c>
    </row>
    <row r="433" spans="1:12" x14ac:dyDescent="0.3">
      <c r="A433">
        <v>432</v>
      </c>
      <c r="B433">
        <v>4.3150000000000001E-2</v>
      </c>
      <c r="C433">
        <v>0.22475000000000001</v>
      </c>
      <c r="D433">
        <v>0.42864999999999998</v>
      </c>
      <c r="E433">
        <v>0.40305000000000002</v>
      </c>
      <c r="F433">
        <v>0.24565000000000001</v>
      </c>
      <c r="G433">
        <v>0.61194999999999999</v>
      </c>
      <c r="H433">
        <v>0.83535000000000004</v>
      </c>
      <c r="I433">
        <v>0.93354999999999999</v>
      </c>
      <c r="J433">
        <v>0.87114999999999998</v>
      </c>
      <c r="K433">
        <v>0.42494999999999999</v>
      </c>
      <c r="L433">
        <v>0.43745000000000001</v>
      </c>
    </row>
    <row r="434" spans="1:12" x14ac:dyDescent="0.3">
      <c r="A434">
        <v>433</v>
      </c>
      <c r="B434">
        <v>4.3249999999999997E-2</v>
      </c>
      <c r="C434">
        <v>0.84055000000000002</v>
      </c>
      <c r="D434">
        <v>0.85765000000000002</v>
      </c>
      <c r="E434">
        <v>0.43404999999999999</v>
      </c>
      <c r="F434">
        <v>0.26205000000000001</v>
      </c>
      <c r="G434">
        <v>0.47694999999999999</v>
      </c>
      <c r="H434">
        <v>0.34234999999999999</v>
      </c>
      <c r="I434">
        <v>0.65105000000000002</v>
      </c>
      <c r="J434">
        <v>0.21884999999999999</v>
      </c>
      <c r="K434">
        <v>0.13225000000000001</v>
      </c>
      <c r="L434">
        <v>0.28985</v>
      </c>
    </row>
    <row r="435" spans="1:12" x14ac:dyDescent="0.3">
      <c r="A435">
        <v>434</v>
      </c>
      <c r="B435">
        <v>4.335E-2</v>
      </c>
      <c r="C435">
        <v>0.59075</v>
      </c>
      <c r="D435">
        <v>0.23155000000000001</v>
      </c>
      <c r="E435">
        <v>0.69904999999999995</v>
      </c>
      <c r="F435">
        <v>0.31895000000000001</v>
      </c>
      <c r="G435">
        <v>0.56484999999999996</v>
      </c>
      <c r="H435">
        <v>0.98104999999999998</v>
      </c>
      <c r="I435">
        <v>0.88824999999999998</v>
      </c>
      <c r="J435">
        <v>0.70115000000000005</v>
      </c>
      <c r="K435">
        <v>0.38064999999999999</v>
      </c>
      <c r="L435">
        <v>9.0450000000000003E-2</v>
      </c>
    </row>
    <row r="436" spans="1:12" x14ac:dyDescent="0.3">
      <c r="A436">
        <v>435</v>
      </c>
      <c r="B436">
        <v>4.3450000000000003E-2</v>
      </c>
      <c r="C436">
        <v>0.73604999999999998</v>
      </c>
      <c r="D436">
        <v>0.72314999999999996</v>
      </c>
      <c r="E436">
        <v>0.46475</v>
      </c>
      <c r="F436">
        <v>0.90834999999999999</v>
      </c>
      <c r="G436">
        <v>7.8049999999999994E-2</v>
      </c>
      <c r="H436">
        <v>0.36914999999999998</v>
      </c>
      <c r="I436">
        <v>0.45995000000000003</v>
      </c>
      <c r="J436">
        <v>0.29825000000000002</v>
      </c>
      <c r="K436">
        <v>0.24604999999999999</v>
      </c>
      <c r="L436">
        <v>0.61334999999999995</v>
      </c>
    </row>
    <row r="437" spans="1:12" x14ac:dyDescent="0.3">
      <c r="A437">
        <v>436</v>
      </c>
      <c r="B437">
        <v>4.3549999999999998E-2</v>
      </c>
      <c r="C437">
        <v>0.20105000000000001</v>
      </c>
      <c r="D437">
        <v>0.12025</v>
      </c>
      <c r="E437">
        <v>0.45305000000000001</v>
      </c>
      <c r="F437">
        <v>0.85855000000000004</v>
      </c>
      <c r="G437">
        <v>0.84904999999999997</v>
      </c>
      <c r="H437">
        <v>0.59514999999999996</v>
      </c>
      <c r="I437">
        <v>0.39255000000000001</v>
      </c>
      <c r="J437">
        <v>0.80315000000000003</v>
      </c>
      <c r="K437">
        <v>0.31695000000000001</v>
      </c>
      <c r="L437">
        <v>0.69494999999999996</v>
      </c>
    </row>
    <row r="438" spans="1:12" x14ac:dyDescent="0.3">
      <c r="A438">
        <v>437</v>
      </c>
      <c r="B438">
        <v>4.3650000000000001E-2</v>
      </c>
      <c r="C438">
        <v>0.27984999999999999</v>
      </c>
      <c r="D438">
        <v>4.5949999999999998E-2</v>
      </c>
      <c r="E438">
        <v>0.72865000000000002</v>
      </c>
      <c r="F438">
        <v>0.76744999999999997</v>
      </c>
      <c r="G438">
        <v>0.95004999999999995</v>
      </c>
      <c r="H438">
        <v>0.98485</v>
      </c>
      <c r="I438">
        <v>0.66785000000000005</v>
      </c>
      <c r="J438">
        <v>0.60335000000000005</v>
      </c>
      <c r="K438">
        <v>0.94345000000000001</v>
      </c>
      <c r="L438">
        <v>0.22434999999999999</v>
      </c>
    </row>
    <row r="439" spans="1:12" x14ac:dyDescent="0.3">
      <c r="A439">
        <v>438</v>
      </c>
      <c r="B439">
        <v>4.3749999999999997E-2</v>
      </c>
      <c r="C439">
        <v>0.88105</v>
      </c>
      <c r="D439">
        <v>0.30425000000000002</v>
      </c>
      <c r="E439">
        <v>0.57325000000000004</v>
      </c>
      <c r="F439">
        <v>0.25974999999999998</v>
      </c>
      <c r="G439">
        <v>4.1050000000000003E-2</v>
      </c>
      <c r="H439">
        <v>0.33315</v>
      </c>
      <c r="I439">
        <v>2.7949999999999999E-2</v>
      </c>
      <c r="J439">
        <v>0.86824999999999997</v>
      </c>
      <c r="K439">
        <v>0.81625000000000003</v>
      </c>
      <c r="L439">
        <v>0.16655</v>
      </c>
    </row>
    <row r="440" spans="1:12" x14ac:dyDescent="0.3">
      <c r="A440">
        <v>439</v>
      </c>
      <c r="B440">
        <v>4.385E-2</v>
      </c>
      <c r="C440">
        <v>0.60014999999999996</v>
      </c>
      <c r="D440">
        <v>0.50234999999999996</v>
      </c>
      <c r="E440">
        <v>6.0499999999999998E-3</v>
      </c>
      <c r="F440">
        <v>0.19084999999999999</v>
      </c>
      <c r="G440">
        <v>0.21485000000000001</v>
      </c>
      <c r="H440">
        <v>0.89675000000000005</v>
      </c>
      <c r="I440">
        <v>0.47804999999999997</v>
      </c>
      <c r="J440">
        <v>0.33024999999999999</v>
      </c>
      <c r="K440">
        <v>0.15834999999999999</v>
      </c>
      <c r="L440">
        <v>9.5449999999999993E-2</v>
      </c>
    </row>
    <row r="441" spans="1:12" x14ac:dyDescent="0.3">
      <c r="A441">
        <v>440</v>
      </c>
      <c r="B441">
        <v>4.3950000000000003E-2</v>
      </c>
      <c r="C441">
        <v>6.565E-2</v>
      </c>
      <c r="D441">
        <v>0.44555</v>
      </c>
      <c r="E441">
        <v>0.26645000000000002</v>
      </c>
      <c r="F441">
        <v>0.95735000000000003</v>
      </c>
      <c r="G441">
        <v>0.48725000000000002</v>
      </c>
      <c r="H441">
        <v>0.39955000000000002</v>
      </c>
      <c r="I441">
        <v>0.59004999999999996</v>
      </c>
      <c r="J441">
        <v>0.90644999999999998</v>
      </c>
      <c r="K441">
        <v>0.57194999999999996</v>
      </c>
      <c r="L441">
        <v>0.71514999999999995</v>
      </c>
    </row>
    <row r="442" spans="1:12" x14ac:dyDescent="0.3">
      <c r="A442">
        <v>441</v>
      </c>
      <c r="B442">
        <v>4.4049999999999999E-2</v>
      </c>
      <c r="C442">
        <v>0.53295000000000003</v>
      </c>
      <c r="D442">
        <v>0.63175000000000003</v>
      </c>
      <c r="E442">
        <v>0.60755000000000003</v>
      </c>
      <c r="F442">
        <v>0.80145</v>
      </c>
      <c r="G442">
        <v>6.45E-3</v>
      </c>
      <c r="H442">
        <v>0.79595000000000005</v>
      </c>
      <c r="I442">
        <v>0.12534999999999999</v>
      </c>
      <c r="J442">
        <v>4.3549999999999998E-2</v>
      </c>
      <c r="K442">
        <v>0.50844999999999996</v>
      </c>
      <c r="L442">
        <v>0.55484999999999995</v>
      </c>
    </row>
    <row r="443" spans="1:12" x14ac:dyDescent="0.3">
      <c r="A443">
        <v>442</v>
      </c>
      <c r="B443">
        <v>4.4150000000000002E-2</v>
      </c>
      <c r="C443">
        <v>1.6150000000000001E-2</v>
      </c>
      <c r="D443">
        <v>0.55125000000000002</v>
      </c>
      <c r="E443">
        <v>7.3749999999999996E-2</v>
      </c>
      <c r="F443">
        <v>7.6850000000000002E-2</v>
      </c>
      <c r="G443">
        <v>0.75644999999999996</v>
      </c>
      <c r="H443">
        <v>0.52375000000000005</v>
      </c>
      <c r="I443">
        <v>0.82004999999999995</v>
      </c>
      <c r="J443">
        <v>0.40144999999999997</v>
      </c>
      <c r="K443">
        <v>0.27594999999999997</v>
      </c>
      <c r="L443">
        <v>0.66644999999999999</v>
      </c>
    </row>
    <row r="444" spans="1:12" x14ac:dyDescent="0.3">
      <c r="A444">
        <v>443</v>
      </c>
      <c r="B444">
        <v>4.4249999999999998E-2</v>
      </c>
      <c r="C444">
        <v>0.82955000000000001</v>
      </c>
      <c r="D444">
        <v>0.24374999999999999</v>
      </c>
      <c r="E444">
        <v>0.21115</v>
      </c>
      <c r="F444">
        <v>0.39045000000000002</v>
      </c>
      <c r="G444">
        <v>0.47534999999999999</v>
      </c>
      <c r="H444">
        <v>0.31524999999999997</v>
      </c>
      <c r="I444">
        <v>0.72775000000000001</v>
      </c>
      <c r="J444">
        <v>0.19245000000000001</v>
      </c>
      <c r="K444">
        <v>0.95604999999999996</v>
      </c>
      <c r="L444">
        <v>0.93635000000000002</v>
      </c>
    </row>
    <row r="445" spans="1:12" x14ac:dyDescent="0.3">
      <c r="A445">
        <v>444</v>
      </c>
      <c r="B445">
        <v>4.4350000000000001E-2</v>
      </c>
      <c r="C445">
        <v>2.8049999999999999E-2</v>
      </c>
      <c r="D445">
        <v>0.12734999999999999</v>
      </c>
      <c r="E445">
        <v>0.84924999999999995</v>
      </c>
      <c r="F445">
        <v>0.17385</v>
      </c>
      <c r="G445">
        <v>0.50324999999999998</v>
      </c>
      <c r="H445">
        <v>0.33434999999999998</v>
      </c>
      <c r="I445">
        <v>0.91725000000000001</v>
      </c>
      <c r="J445">
        <v>0.95335000000000003</v>
      </c>
      <c r="K445">
        <v>0.93135000000000001</v>
      </c>
      <c r="L445">
        <v>0.43704999999999999</v>
      </c>
    </row>
    <row r="446" spans="1:12" x14ac:dyDescent="0.3">
      <c r="A446">
        <v>445</v>
      </c>
      <c r="B446">
        <v>4.4450000000000003E-2</v>
      </c>
      <c r="C446">
        <v>0.87605</v>
      </c>
      <c r="D446">
        <v>0.79195000000000004</v>
      </c>
      <c r="E446">
        <v>0.33645000000000003</v>
      </c>
      <c r="F446">
        <v>0.21235000000000001</v>
      </c>
      <c r="G446">
        <v>0.29785</v>
      </c>
      <c r="H446">
        <v>0.47155000000000002</v>
      </c>
      <c r="I446">
        <v>0.41525000000000001</v>
      </c>
      <c r="J446">
        <v>0.23505000000000001</v>
      </c>
      <c r="K446">
        <v>0.52985000000000004</v>
      </c>
      <c r="L446">
        <v>0.27005000000000001</v>
      </c>
    </row>
    <row r="447" spans="1:12" x14ac:dyDescent="0.3">
      <c r="A447">
        <v>446</v>
      </c>
      <c r="B447">
        <v>4.4549999999999999E-2</v>
      </c>
      <c r="C447">
        <v>3.6749999999999998E-2</v>
      </c>
      <c r="D447">
        <v>0.64885000000000004</v>
      </c>
      <c r="E447">
        <v>0.32684999999999997</v>
      </c>
      <c r="F447">
        <v>0.21135000000000001</v>
      </c>
      <c r="G447">
        <v>0.20424999999999999</v>
      </c>
      <c r="H447">
        <v>0.58225000000000005</v>
      </c>
      <c r="I447">
        <v>6.3750000000000001E-2</v>
      </c>
      <c r="J447">
        <v>0.86304999999999998</v>
      </c>
      <c r="K447">
        <v>0.75595000000000001</v>
      </c>
      <c r="L447">
        <v>0.72904999999999998</v>
      </c>
    </row>
    <row r="448" spans="1:12" x14ac:dyDescent="0.3">
      <c r="A448">
        <v>447</v>
      </c>
      <c r="B448">
        <v>4.4650000000000002E-2</v>
      </c>
      <c r="C448">
        <v>0.91095000000000004</v>
      </c>
      <c r="D448">
        <v>0.41244999999999998</v>
      </c>
      <c r="E448">
        <v>0.63014999999999999</v>
      </c>
      <c r="F448">
        <v>0.79654999999999998</v>
      </c>
      <c r="G448">
        <v>0.42125000000000001</v>
      </c>
      <c r="H448">
        <v>0.66954999999999998</v>
      </c>
      <c r="I448">
        <v>0.73904999999999998</v>
      </c>
      <c r="J448">
        <v>0.66954999999999998</v>
      </c>
      <c r="K448">
        <v>0.49575000000000002</v>
      </c>
      <c r="L448">
        <v>0.15254999999999999</v>
      </c>
    </row>
    <row r="449" spans="1:12" x14ac:dyDescent="0.3">
      <c r="A449">
        <v>448</v>
      </c>
      <c r="B449">
        <v>4.4749999999999998E-2</v>
      </c>
      <c r="C449">
        <v>0.59504999999999997</v>
      </c>
      <c r="D449">
        <v>0.94725000000000004</v>
      </c>
      <c r="E449">
        <v>0.53715000000000002</v>
      </c>
      <c r="F449">
        <v>0.12925</v>
      </c>
      <c r="G449">
        <v>6.1449999999999998E-2</v>
      </c>
      <c r="H449">
        <v>0.79615000000000002</v>
      </c>
      <c r="I449">
        <v>0.57774999999999999</v>
      </c>
      <c r="J449">
        <v>0.93005000000000004</v>
      </c>
      <c r="K449">
        <v>0.39134999999999998</v>
      </c>
      <c r="L449">
        <v>0.68074999999999997</v>
      </c>
    </row>
    <row r="450" spans="1:12" x14ac:dyDescent="0.3">
      <c r="A450">
        <v>449</v>
      </c>
      <c r="B450">
        <v>4.4850000000000001E-2</v>
      </c>
      <c r="C450">
        <v>0.80064999999999997</v>
      </c>
      <c r="D450">
        <v>0.62424999999999997</v>
      </c>
      <c r="E450">
        <v>0.47925000000000001</v>
      </c>
      <c r="F450">
        <v>0.42785000000000001</v>
      </c>
      <c r="G450">
        <v>0.93645</v>
      </c>
      <c r="H450">
        <v>0.17455000000000001</v>
      </c>
      <c r="I450">
        <v>0.67005000000000003</v>
      </c>
      <c r="J450">
        <v>0.64654999999999996</v>
      </c>
      <c r="K450">
        <v>0.18004999999999999</v>
      </c>
      <c r="L450">
        <v>0.96404999999999996</v>
      </c>
    </row>
    <row r="451" spans="1:12" x14ac:dyDescent="0.3">
      <c r="A451">
        <v>450</v>
      </c>
      <c r="B451">
        <v>4.4949999999999997E-2</v>
      </c>
      <c r="C451">
        <v>3.2050000000000002E-2</v>
      </c>
      <c r="D451">
        <v>7.9949999999999993E-2</v>
      </c>
      <c r="E451">
        <v>0.31025000000000003</v>
      </c>
      <c r="F451">
        <v>0.10405</v>
      </c>
      <c r="G451">
        <v>0.51324999999999998</v>
      </c>
      <c r="H451">
        <v>0.82615000000000005</v>
      </c>
      <c r="I451">
        <v>0.17305000000000001</v>
      </c>
      <c r="J451">
        <v>0.57884999999999998</v>
      </c>
      <c r="K451">
        <v>0.49785000000000001</v>
      </c>
      <c r="L451">
        <v>0.42914999999999998</v>
      </c>
    </row>
    <row r="452" spans="1:12" x14ac:dyDescent="0.3">
      <c r="A452">
        <v>451</v>
      </c>
      <c r="B452">
        <v>4.505E-2</v>
      </c>
      <c r="C452">
        <v>0.37645000000000001</v>
      </c>
      <c r="D452">
        <v>0.14115</v>
      </c>
      <c r="E452">
        <v>0.58635000000000004</v>
      </c>
      <c r="F452">
        <v>0.56574999999999998</v>
      </c>
      <c r="G452">
        <v>0.71484999999999999</v>
      </c>
      <c r="H452">
        <v>3.8249999999999999E-2</v>
      </c>
      <c r="I452">
        <v>0.59684999999999999</v>
      </c>
      <c r="J452">
        <v>0.11765</v>
      </c>
      <c r="K452">
        <v>0.38984999999999997</v>
      </c>
      <c r="L452">
        <v>0.30275000000000002</v>
      </c>
    </row>
    <row r="453" spans="1:12" x14ac:dyDescent="0.3">
      <c r="A453">
        <v>452</v>
      </c>
      <c r="B453">
        <v>4.5150000000000003E-2</v>
      </c>
      <c r="C453">
        <v>0.45605000000000001</v>
      </c>
      <c r="D453">
        <v>1.5949999999999999E-2</v>
      </c>
      <c r="E453">
        <v>0.18074999999999999</v>
      </c>
      <c r="F453">
        <v>0.66815000000000002</v>
      </c>
      <c r="G453">
        <v>0.71455000000000002</v>
      </c>
      <c r="H453">
        <v>0.52925</v>
      </c>
      <c r="I453">
        <v>0.53895000000000004</v>
      </c>
      <c r="J453">
        <v>0.51034999999999997</v>
      </c>
      <c r="K453">
        <v>0.47944999999999999</v>
      </c>
      <c r="L453">
        <v>0.41075</v>
      </c>
    </row>
    <row r="454" spans="1:12" x14ac:dyDescent="0.3">
      <c r="A454">
        <v>453</v>
      </c>
      <c r="B454">
        <v>4.5249999999999999E-2</v>
      </c>
      <c r="C454">
        <v>0.34544999999999998</v>
      </c>
      <c r="D454">
        <v>0.99285000000000001</v>
      </c>
      <c r="E454">
        <v>0.97665000000000002</v>
      </c>
      <c r="F454">
        <v>0.62075000000000002</v>
      </c>
      <c r="G454">
        <v>1.375E-2</v>
      </c>
      <c r="H454">
        <v>0.51734999999999998</v>
      </c>
      <c r="I454">
        <v>0.64564999999999995</v>
      </c>
      <c r="J454">
        <v>0.72184999999999999</v>
      </c>
      <c r="K454">
        <v>0.50185000000000002</v>
      </c>
      <c r="L454">
        <v>0.47444999999999998</v>
      </c>
    </row>
    <row r="455" spans="1:12" x14ac:dyDescent="0.3">
      <c r="A455">
        <v>454</v>
      </c>
      <c r="B455">
        <v>4.5350000000000001E-2</v>
      </c>
      <c r="C455">
        <v>0.41394999999999998</v>
      </c>
      <c r="D455">
        <v>0.52795000000000003</v>
      </c>
      <c r="E455">
        <v>0.67315000000000003</v>
      </c>
      <c r="F455">
        <v>0.92864999999999998</v>
      </c>
      <c r="G455">
        <v>0.80295000000000005</v>
      </c>
      <c r="H455">
        <v>0.23865</v>
      </c>
      <c r="I455">
        <v>0.40375</v>
      </c>
      <c r="J455">
        <v>0.14144999999999999</v>
      </c>
      <c r="K455">
        <v>0.14845</v>
      </c>
      <c r="L455">
        <v>0.17035</v>
      </c>
    </row>
    <row r="456" spans="1:12" x14ac:dyDescent="0.3">
      <c r="A456">
        <v>455</v>
      </c>
      <c r="B456">
        <v>4.5449999999999997E-2</v>
      </c>
      <c r="C456">
        <v>0.27055000000000001</v>
      </c>
      <c r="D456">
        <v>0.37025000000000002</v>
      </c>
      <c r="E456">
        <v>0.91785000000000005</v>
      </c>
      <c r="F456">
        <v>5.9650000000000002E-2</v>
      </c>
      <c r="G456">
        <v>0.62565000000000004</v>
      </c>
      <c r="H456">
        <v>0.47194999999999998</v>
      </c>
      <c r="I456">
        <v>0.76905000000000001</v>
      </c>
      <c r="J456">
        <v>0.17165</v>
      </c>
      <c r="K456">
        <v>0.84445000000000003</v>
      </c>
      <c r="L456">
        <v>0.54095000000000004</v>
      </c>
    </row>
    <row r="457" spans="1:12" x14ac:dyDescent="0.3">
      <c r="A457">
        <v>456</v>
      </c>
      <c r="B457">
        <v>4.555E-2</v>
      </c>
      <c r="C457">
        <v>0.73075000000000001</v>
      </c>
      <c r="D457">
        <v>0.32385000000000003</v>
      </c>
      <c r="E457">
        <v>0.57355</v>
      </c>
      <c r="F457">
        <v>0.63524999999999998</v>
      </c>
      <c r="G457">
        <v>0.28615000000000002</v>
      </c>
      <c r="H457">
        <v>0.29385</v>
      </c>
      <c r="I457">
        <v>0.20535</v>
      </c>
      <c r="J457">
        <v>0.12675</v>
      </c>
      <c r="K457">
        <v>7.3499999999999998E-3</v>
      </c>
      <c r="L457">
        <v>0.16935</v>
      </c>
    </row>
    <row r="458" spans="1:12" x14ac:dyDescent="0.3">
      <c r="A458">
        <v>457</v>
      </c>
      <c r="B458">
        <v>4.5650000000000003E-2</v>
      </c>
      <c r="C458">
        <v>0.81015000000000004</v>
      </c>
      <c r="D458">
        <v>0.17435</v>
      </c>
      <c r="E458">
        <v>0.27705000000000002</v>
      </c>
      <c r="F458">
        <v>0.47975000000000001</v>
      </c>
      <c r="G458">
        <v>0.80335000000000001</v>
      </c>
      <c r="H458">
        <v>0.28765000000000002</v>
      </c>
      <c r="I458">
        <v>0.52864999999999995</v>
      </c>
      <c r="J458">
        <v>0.27274999999999999</v>
      </c>
      <c r="K458">
        <v>0.85445000000000004</v>
      </c>
      <c r="L458">
        <v>0.68884999999999996</v>
      </c>
    </row>
    <row r="459" spans="1:12" x14ac:dyDescent="0.3">
      <c r="A459">
        <v>458</v>
      </c>
      <c r="B459">
        <v>4.5749999999999999E-2</v>
      </c>
      <c r="C459">
        <v>0.20565</v>
      </c>
      <c r="D459">
        <v>0.80754999999999999</v>
      </c>
      <c r="E459">
        <v>0.18745000000000001</v>
      </c>
      <c r="F459">
        <v>0.10385</v>
      </c>
      <c r="G459">
        <v>5.2500000000000003E-3</v>
      </c>
      <c r="H459">
        <v>0.90874999999999995</v>
      </c>
      <c r="I459">
        <v>6.9349999999999995E-2</v>
      </c>
      <c r="J459">
        <v>0.63444999999999996</v>
      </c>
      <c r="K459">
        <v>0.67915000000000003</v>
      </c>
      <c r="L459">
        <v>0.58665</v>
      </c>
    </row>
    <row r="460" spans="1:12" x14ac:dyDescent="0.3">
      <c r="A460">
        <v>459</v>
      </c>
      <c r="B460">
        <v>4.5850000000000002E-2</v>
      </c>
      <c r="C460">
        <v>0.24965000000000001</v>
      </c>
      <c r="D460">
        <v>0.23594999999999999</v>
      </c>
      <c r="E460">
        <v>0.19425000000000001</v>
      </c>
      <c r="F460">
        <v>0.88505</v>
      </c>
      <c r="G460">
        <v>0.31345000000000001</v>
      </c>
      <c r="H460">
        <v>0.54195000000000004</v>
      </c>
      <c r="I460">
        <v>0.17065</v>
      </c>
      <c r="J460">
        <v>0.86404999999999998</v>
      </c>
      <c r="K460">
        <v>0.42315000000000003</v>
      </c>
      <c r="L460">
        <v>0.88644999999999996</v>
      </c>
    </row>
    <row r="461" spans="1:12" x14ac:dyDescent="0.3">
      <c r="A461">
        <v>460</v>
      </c>
      <c r="B461">
        <v>4.5949999999999998E-2</v>
      </c>
      <c r="C461">
        <v>0.39724999999999999</v>
      </c>
      <c r="D461">
        <v>9.3350000000000002E-2</v>
      </c>
      <c r="E461">
        <v>0.23185</v>
      </c>
      <c r="F461">
        <v>4.1450000000000001E-2</v>
      </c>
      <c r="G461">
        <v>0.64424999999999999</v>
      </c>
      <c r="H461">
        <v>0.62624999999999997</v>
      </c>
      <c r="I461">
        <v>0.43325000000000002</v>
      </c>
      <c r="J461">
        <v>0.13825000000000001</v>
      </c>
      <c r="K461">
        <v>0.48354999999999998</v>
      </c>
      <c r="L461">
        <v>0.14874999999999999</v>
      </c>
    </row>
    <row r="462" spans="1:12" x14ac:dyDescent="0.3">
      <c r="A462">
        <v>461</v>
      </c>
      <c r="B462">
        <v>4.6050000000000001E-2</v>
      </c>
      <c r="C462">
        <v>0.76815</v>
      </c>
      <c r="D462">
        <v>0.52405000000000002</v>
      </c>
      <c r="E462">
        <v>0.85765000000000002</v>
      </c>
      <c r="F462">
        <v>0.50434999999999997</v>
      </c>
      <c r="G462">
        <v>0.96935000000000004</v>
      </c>
      <c r="H462">
        <v>0.29325000000000001</v>
      </c>
      <c r="I462">
        <v>0.32615</v>
      </c>
      <c r="J462">
        <v>0.92054999999999998</v>
      </c>
      <c r="K462">
        <v>7.8049999999999994E-2</v>
      </c>
      <c r="L462">
        <v>0.10455</v>
      </c>
    </row>
    <row r="463" spans="1:12" x14ac:dyDescent="0.3">
      <c r="A463">
        <v>462</v>
      </c>
      <c r="B463">
        <v>4.6149999999999997E-2</v>
      </c>
      <c r="C463">
        <v>0.75695000000000001</v>
      </c>
      <c r="D463">
        <v>0.69725000000000004</v>
      </c>
      <c r="E463">
        <v>1.545E-2</v>
      </c>
      <c r="F463">
        <v>0.20644999999999999</v>
      </c>
      <c r="G463">
        <v>0.27005000000000001</v>
      </c>
      <c r="H463">
        <v>5.6250000000000001E-2</v>
      </c>
      <c r="I463">
        <v>0.32574999999999998</v>
      </c>
      <c r="J463">
        <v>0.22585</v>
      </c>
      <c r="K463">
        <v>0.46355000000000002</v>
      </c>
      <c r="L463">
        <v>0.85494999999999999</v>
      </c>
    </row>
    <row r="464" spans="1:12" x14ac:dyDescent="0.3">
      <c r="A464">
        <v>463</v>
      </c>
      <c r="B464">
        <v>4.6249999999999999E-2</v>
      </c>
      <c r="C464">
        <v>0.56464999999999999</v>
      </c>
      <c r="D464">
        <v>0.98555000000000004</v>
      </c>
      <c r="E464">
        <v>0.52324999999999999</v>
      </c>
      <c r="F464">
        <v>0.83194999999999997</v>
      </c>
      <c r="G464">
        <v>0.79205000000000003</v>
      </c>
      <c r="H464">
        <v>0.89515</v>
      </c>
      <c r="I464">
        <v>0.72785</v>
      </c>
      <c r="J464">
        <v>0.67564999999999997</v>
      </c>
      <c r="K464">
        <v>0.73365000000000002</v>
      </c>
      <c r="L464">
        <v>0.12895000000000001</v>
      </c>
    </row>
    <row r="465" spans="1:12" x14ac:dyDescent="0.3">
      <c r="A465">
        <v>464</v>
      </c>
      <c r="B465">
        <v>4.6350000000000002E-2</v>
      </c>
      <c r="C465">
        <v>0.64495000000000002</v>
      </c>
      <c r="D465">
        <v>0.35225000000000001</v>
      </c>
      <c r="E465">
        <v>0.49695</v>
      </c>
      <c r="F465">
        <v>0.98904999999999998</v>
      </c>
      <c r="G465">
        <v>0.42854999999999999</v>
      </c>
      <c r="H465">
        <v>0.85645000000000004</v>
      </c>
      <c r="I465">
        <v>0.76544999999999996</v>
      </c>
      <c r="J465">
        <v>0.12345</v>
      </c>
      <c r="K465">
        <v>0.98585</v>
      </c>
      <c r="L465">
        <v>0.35454999999999998</v>
      </c>
    </row>
    <row r="466" spans="1:12" x14ac:dyDescent="0.3">
      <c r="A466">
        <v>465</v>
      </c>
      <c r="B466">
        <v>4.6449999999999998E-2</v>
      </c>
      <c r="C466">
        <v>0.37095</v>
      </c>
      <c r="D466">
        <v>0.54254999999999998</v>
      </c>
      <c r="E466">
        <v>5.1249999999999997E-2</v>
      </c>
      <c r="F466">
        <v>0.30764999999999998</v>
      </c>
      <c r="G466">
        <v>0.12554999999999999</v>
      </c>
      <c r="H466">
        <v>0.34375</v>
      </c>
      <c r="I466">
        <v>0.19685</v>
      </c>
      <c r="J466">
        <v>3.4499999999999999E-3</v>
      </c>
      <c r="K466">
        <v>0.70774999999999999</v>
      </c>
      <c r="L466">
        <v>0.60975000000000001</v>
      </c>
    </row>
    <row r="467" spans="1:12" x14ac:dyDescent="0.3">
      <c r="A467">
        <v>466</v>
      </c>
      <c r="B467">
        <v>4.6550000000000001E-2</v>
      </c>
      <c r="C467">
        <v>0.63065000000000004</v>
      </c>
      <c r="D467">
        <v>0.85714999999999997</v>
      </c>
      <c r="E467">
        <v>0.16935</v>
      </c>
      <c r="F467">
        <v>0.41485</v>
      </c>
      <c r="G467">
        <v>0.99475000000000002</v>
      </c>
      <c r="H467">
        <v>0.86765000000000003</v>
      </c>
      <c r="I467">
        <v>0.63795000000000002</v>
      </c>
      <c r="J467">
        <v>0.10995000000000001</v>
      </c>
      <c r="K467">
        <v>0.70615000000000006</v>
      </c>
      <c r="L467">
        <v>0.60294999999999999</v>
      </c>
    </row>
    <row r="468" spans="1:12" x14ac:dyDescent="0.3">
      <c r="A468">
        <v>467</v>
      </c>
      <c r="B468">
        <v>4.6649999999999997E-2</v>
      </c>
      <c r="C468">
        <v>0.45115</v>
      </c>
      <c r="D468">
        <v>0.71484999999999999</v>
      </c>
      <c r="E468">
        <v>0.46715000000000001</v>
      </c>
      <c r="F468">
        <v>0.91174999999999995</v>
      </c>
      <c r="G468">
        <v>0.84584999999999999</v>
      </c>
      <c r="H468">
        <v>0.74804999999999999</v>
      </c>
      <c r="I468">
        <v>0.22805</v>
      </c>
      <c r="J468">
        <v>0.79325000000000001</v>
      </c>
      <c r="K468">
        <v>0.37104999999999999</v>
      </c>
      <c r="L468">
        <v>0.30835000000000001</v>
      </c>
    </row>
    <row r="469" spans="1:12" x14ac:dyDescent="0.3">
      <c r="A469">
        <v>468</v>
      </c>
      <c r="B469">
        <v>4.675E-2</v>
      </c>
      <c r="C469">
        <v>0.95255000000000001</v>
      </c>
      <c r="D469">
        <v>0.13214999999999999</v>
      </c>
      <c r="E469">
        <v>0.15275</v>
      </c>
      <c r="F469">
        <v>0.23455000000000001</v>
      </c>
      <c r="G469">
        <v>0.65034999999999998</v>
      </c>
      <c r="H469">
        <v>9.3500000000000007E-3</v>
      </c>
      <c r="I469">
        <v>0.53144999999999998</v>
      </c>
      <c r="J469">
        <v>0.78964999999999996</v>
      </c>
      <c r="K469">
        <v>0.70814999999999995</v>
      </c>
      <c r="L469">
        <v>0.18035000000000001</v>
      </c>
    </row>
    <row r="470" spans="1:12" x14ac:dyDescent="0.3">
      <c r="A470">
        <v>469</v>
      </c>
      <c r="B470">
        <v>4.6850000000000003E-2</v>
      </c>
      <c r="C470">
        <v>0.23835000000000001</v>
      </c>
      <c r="D470">
        <v>0.98665000000000003</v>
      </c>
      <c r="E470">
        <v>0.73114999999999997</v>
      </c>
      <c r="F470">
        <v>0.66764999999999997</v>
      </c>
      <c r="G470">
        <v>0.18545</v>
      </c>
      <c r="H470">
        <v>0.25564999999999999</v>
      </c>
      <c r="I470">
        <v>0.74134999999999995</v>
      </c>
      <c r="J470">
        <v>0.67774999999999996</v>
      </c>
      <c r="K470">
        <v>0.96675</v>
      </c>
      <c r="L470">
        <v>0.80005000000000004</v>
      </c>
    </row>
    <row r="471" spans="1:12" x14ac:dyDescent="0.3">
      <c r="A471">
        <v>470</v>
      </c>
      <c r="B471">
        <v>4.6949999999999999E-2</v>
      </c>
      <c r="C471">
        <v>0.33574999999999999</v>
      </c>
      <c r="D471">
        <v>0.70374999999999999</v>
      </c>
      <c r="E471">
        <v>0.96955000000000002</v>
      </c>
      <c r="F471">
        <v>0.44735000000000003</v>
      </c>
      <c r="G471">
        <v>0.50155000000000005</v>
      </c>
      <c r="H471">
        <v>0.58845000000000003</v>
      </c>
      <c r="I471">
        <v>0.41654999999999998</v>
      </c>
      <c r="J471">
        <v>0.76195000000000002</v>
      </c>
      <c r="K471">
        <v>0.23064999999999999</v>
      </c>
      <c r="L471">
        <v>7.4149999999999994E-2</v>
      </c>
    </row>
    <row r="472" spans="1:12" x14ac:dyDescent="0.3">
      <c r="A472">
        <v>471</v>
      </c>
      <c r="B472">
        <v>4.7050000000000002E-2</v>
      </c>
      <c r="C472">
        <v>0.50414999999999999</v>
      </c>
      <c r="D472">
        <v>0.52975000000000005</v>
      </c>
      <c r="E472">
        <v>0.12035</v>
      </c>
      <c r="F472">
        <v>0.88634999999999997</v>
      </c>
      <c r="G472">
        <v>0.23935000000000001</v>
      </c>
      <c r="H472">
        <v>0.97255000000000003</v>
      </c>
      <c r="I472">
        <v>5.8250000000000003E-2</v>
      </c>
      <c r="J472">
        <v>0.35515000000000002</v>
      </c>
      <c r="K472">
        <v>0.39634999999999998</v>
      </c>
      <c r="L472">
        <v>0.82164999999999999</v>
      </c>
    </row>
    <row r="473" spans="1:12" x14ac:dyDescent="0.3">
      <c r="A473">
        <v>472</v>
      </c>
      <c r="B473">
        <v>4.7149999999999997E-2</v>
      </c>
      <c r="C473">
        <v>0.25964999999999999</v>
      </c>
      <c r="D473">
        <v>0.49475000000000002</v>
      </c>
      <c r="E473">
        <v>0.26555000000000001</v>
      </c>
      <c r="F473">
        <v>2.0449999999999999E-2</v>
      </c>
      <c r="G473">
        <v>0.73514999999999997</v>
      </c>
      <c r="H473">
        <v>0.10165</v>
      </c>
      <c r="I473">
        <v>0.97435000000000005</v>
      </c>
      <c r="J473">
        <v>9.5499999999999995E-3</v>
      </c>
      <c r="K473">
        <v>0.97445000000000004</v>
      </c>
      <c r="L473">
        <v>0.78664999999999996</v>
      </c>
    </row>
    <row r="474" spans="1:12" x14ac:dyDescent="0.3">
      <c r="A474">
        <v>473</v>
      </c>
      <c r="B474">
        <v>4.725E-2</v>
      </c>
      <c r="C474">
        <v>0.31964999999999999</v>
      </c>
      <c r="D474">
        <v>0.15795000000000001</v>
      </c>
      <c r="E474">
        <v>0.93935000000000002</v>
      </c>
      <c r="F474">
        <v>0.14815</v>
      </c>
      <c r="G474">
        <v>0.26195000000000002</v>
      </c>
      <c r="H474">
        <v>0.92054999999999998</v>
      </c>
      <c r="I474">
        <v>0.30364999999999998</v>
      </c>
      <c r="J474">
        <v>0.20294999999999999</v>
      </c>
      <c r="K474">
        <v>0.15805</v>
      </c>
      <c r="L474">
        <v>0.50805</v>
      </c>
    </row>
    <row r="475" spans="1:12" x14ac:dyDescent="0.3">
      <c r="A475">
        <v>474</v>
      </c>
      <c r="B475">
        <v>4.7350000000000003E-2</v>
      </c>
      <c r="C475">
        <v>0.97214999999999996</v>
      </c>
      <c r="D475">
        <v>0.32545000000000002</v>
      </c>
      <c r="E475">
        <v>0.92084999999999995</v>
      </c>
      <c r="F475">
        <v>0.80854999999999999</v>
      </c>
      <c r="G475">
        <v>0.71825000000000006</v>
      </c>
      <c r="H475">
        <v>0.57235000000000003</v>
      </c>
      <c r="I475">
        <v>0.94345000000000001</v>
      </c>
      <c r="J475">
        <v>0.82504999999999995</v>
      </c>
      <c r="K475">
        <v>0.21265000000000001</v>
      </c>
      <c r="L475">
        <v>0.45965</v>
      </c>
    </row>
    <row r="476" spans="1:12" x14ac:dyDescent="0.3">
      <c r="A476">
        <v>475</v>
      </c>
      <c r="B476">
        <v>4.7449999999999999E-2</v>
      </c>
      <c r="C476">
        <v>0.29094999999999999</v>
      </c>
      <c r="D476">
        <v>0.93084999999999996</v>
      </c>
      <c r="E476">
        <v>0.96074999999999999</v>
      </c>
      <c r="F476">
        <v>0.17785000000000001</v>
      </c>
      <c r="G476">
        <v>0.38374999999999998</v>
      </c>
      <c r="H476">
        <v>0.56674999999999998</v>
      </c>
      <c r="I476">
        <v>0.25774999999999998</v>
      </c>
      <c r="J476">
        <v>0.77915000000000001</v>
      </c>
      <c r="K476">
        <v>0.53964999999999996</v>
      </c>
      <c r="L476">
        <v>0.51844999999999997</v>
      </c>
    </row>
    <row r="477" spans="1:12" x14ac:dyDescent="0.3">
      <c r="A477">
        <v>476</v>
      </c>
      <c r="B477">
        <v>4.7550000000000002E-2</v>
      </c>
      <c r="C477">
        <v>0.94984999999999997</v>
      </c>
      <c r="D477">
        <v>9.1500000000000001E-3</v>
      </c>
      <c r="E477">
        <v>0.16485</v>
      </c>
      <c r="F477">
        <v>0.13475000000000001</v>
      </c>
      <c r="G477">
        <v>0.64415</v>
      </c>
      <c r="H477">
        <v>0.10485</v>
      </c>
      <c r="I477">
        <v>0.81225000000000003</v>
      </c>
      <c r="J477">
        <v>0.26784999999999998</v>
      </c>
      <c r="K477">
        <v>0.12784999999999999</v>
      </c>
      <c r="L477">
        <v>0.61024999999999996</v>
      </c>
    </row>
    <row r="478" spans="1:12" x14ac:dyDescent="0.3">
      <c r="A478">
        <v>477</v>
      </c>
      <c r="B478">
        <v>4.7649999999999998E-2</v>
      </c>
      <c r="C478">
        <v>0.93855</v>
      </c>
      <c r="D478">
        <v>0.70674999999999999</v>
      </c>
      <c r="E478">
        <v>0.42735000000000001</v>
      </c>
      <c r="F478">
        <v>0.68835000000000002</v>
      </c>
      <c r="G478">
        <v>0.78734999999999999</v>
      </c>
      <c r="H478">
        <v>0.98334999999999995</v>
      </c>
      <c r="I478">
        <v>0.17005000000000001</v>
      </c>
      <c r="J478">
        <v>0.13664999999999999</v>
      </c>
      <c r="K478">
        <v>0.58494999999999997</v>
      </c>
      <c r="L478">
        <v>0.18215000000000001</v>
      </c>
    </row>
    <row r="479" spans="1:12" x14ac:dyDescent="0.3">
      <c r="A479">
        <v>478</v>
      </c>
      <c r="B479">
        <v>4.7750000000000001E-2</v>
      </c>
      <c r="C479">
        <v>0.77234999999999998</v>
      </c>
      <c r="D479">
        <v>0.52944999999999998</v>
      </c>
      <c r="E479">
        <v>0.51915</v>
      </c>
      <c r="F479">
        <v>0.25645000000000001</v>
      </c>
      <c r="G479">
        <v>0.43835000000000002</v>
      </c>
      <c r="H479">
        <v>0.51995000000000002</v>
      </c>
      <c r="I479">
        <v>0.78734999999999999</v>
      </c>
      <c r="J479">
        <v>0.15964999999999999</v>
      </c>
      <c r="K479">
        <v>0.70294999999999996</v>
      </c>
      <c r="L479">
        <v>0.75195000000000001</v>
      </c>
    </row>
    <row r="480" spans="1:12" x14ac:dyDescent="0.3">
      <c r="A480">
        <v>479</v>
      </c>
      <c r="B480">
        <v>4.7849999999999997E-2</v>
      </c>
      <c r="C480">
        <v>3.5349999999999999E-2</v>
      </c>
      <c r="D480">
        <v>0.19364999999999999</v>
      </c>
      <c r="E480">
        <v>0.16125</v>
      </c>
      <c r="F480">
        <v>0.94025000000000003</v>
      </c>
      <c r="G480">
        <v>0.45445000000000002</v>
      </c>
      <c r="H480">
        <v>0.68905000000000005</v>
      </c>
      <c r="I480">
        <v>0.94504999999999995</v>
      </c>
      <c r="J480">
        <v>0.67754999999999999</v>
      </c>
      <c r="K480">
        <v>0.80454999999999999</v>
      </c>
      <c r="L480">
        <v>0.61385000000000001</v>
      </c>
    </row>
    <row r="481" spans="1:12" x14ac:dyDescent="0.3">
      <c r="A481">
        <v>480</v>
      </c>
      <c r="B481">
        <v>4.795E-2</v>
      </c>
      <c r="C481">
        <v>0.17624999999999999</v>
      </c>
      <c r="D481">
        <v>0.20855000000000001</v>
      </c>
      <c r="E481">
        <v>0.26545000000000002</v>
      </c>
      <c r="F481">
        <v>0.81794999999999995</v>
      </c>
      <c r="G481">
        <v>0.15395</v>
      </c>
      <c r="H481">
        <v>0.75885000000000002</v>
      </c>
      <c r="I481">
        <v>0.27095000000000002</v>
      </c>
      <c r="J481">
        <v>0.58945000000000003</v>
      </c>
      <c r="K481">
        <v>0.84675</v>
      </c>
      <c r="L481">
        <v>0.74914999999999998</v>
      </c>
    </row>
    <row r="482" spans="1:12" x14ac:dyDescent="0.3">
      <c r="A482">
        <v>481</v>
      </c>
      <c r="B482">
        <v>4.8050000000000002E-2</v>
      </c>
      <c r="C482">
        <v>0.31724999999999998</v>
      </c>
      <c r="D482">
        <v>0.67845</v>
      </c>
      <c r="E482">
        <v>0.77625</v>
      </c>
      <c r="F482">
        <v>0.39624999999999999</v>
      </c>
      <c r="G482">
        <v>0.60094999999999998</v>
      </c>
      <c r="H482">
        <v>0.17085</v>
      </c>
      <c r="I482">
        <v>0.67125000000000001</v>
      </c>
      <c r="J482">
        <v>0.44145000000000001</v>
      </c>
      <c r="K482">
        <v>0.48304999999999998</v>
      </c>
      <c r="L482">
        <v>0.75155000000000005</v>
      </c>
    </row>
    <row r="483" spans="1:12" x14ac:dyDescent="0.3">
      <c r="A483">
        <v>482</v>
      </c>
      <c r="B483">
        <v>4.8149999999999998E-2</v>
      </c>
      <c r="C483">
        <v>0.66935</v>
      </c>
      <c r="D483">
        <v>0.87085000000000001</v>
      </c>
      <c r="E483">
        <v>0.69035000000000002</v>
      </c>
      <c r="F483">
        <v>0.47565000000000002</v>
      </c>
      <c r="G483">
        <v>0.96055000000000001</v>
      </c>
      <c r="H483">
        <v>4.6350000000000002E-2</v>
      </c>
      <c r="I483">
        <v>0.34725</v>
      </c>
      <c r="J483">
        <v>0.47915000000000002</v>
      </c>
      <c r="K483">
        <v>0.30425000000000002</v>
      </c>
      <c r="L483">
        <v>0.98704999999999998</v>
      </c>
    </row>
    <row r="484" spans="1:12" x14ac:dyDescent="0.3">
      <c r="A484">
        <v>483</v>
      </c>
      <c r="B484">
        <v>4.8250000000000001E-2</v>
      </c>
      <c r="C484">
        <v>0.35244999999999999</v>
      </c>
      <c r="D484">
        <v>0.41854999999999998</v>
      </c>
      <c r="E484">
        <v>0.86575000000000002</v>
      </c>
      <c r="F484">
        <v>0.54754999999999998</v>
      </c>
      <c r="G484">
        <v>6.3450000000000006E-2</v>
      </c>
      <c r="H484">
        <v>0.17685000000000001</v>
      </c>
      <c r="I484">
        <v>0.94545000000000001</v>
      </c>
      <c r="J484">
        <v>0.30145</v>
      </c>
      <c r="K484">
        <v>0.44274999999999998</v>
      </c>
      <c r="L484">
        <v>2.8500000000000001E-3</v>
      </c>
    </row>
    <row r="485" spans="1:12" x14ac:dyDescent="0.3">
      <c r="A485">
        <v>484</v>
      </c>
      <c r="B485">
        <v>4.8349999999999997E-2</v>
      </c>
      <c r="C485">
        <v>0.98214999999999997</v>
      </c>
      <c r="D485">
        <v>0.61314999999999997</v>
      </c>
      <c r="E485">
        <v>0.88114999999999999</v>
      </c>
      <c r="F485">
        <v>0.49885000000000002</v>
      </c>
      <c r="G485">
        <v>0.55915000000000004</v>
      </c>
      <c r="H485">
        <v>0.69064999999999999</v>
      </c>
      <c r="I485">
        <v>0.84945000000000004</v>
      </c>
      <c r="J485">
        <v>0.10895000000000001</v>
      </c>
      <c r="K485">
        <v>0.67935000000000001</v>
      </c>
      <c r="L485">
        <v>0.66664999999999996</v>
      </c>
    </row>
    <row r="486" spans="1:12" x14ac:dyDescent="0.3">
      <c r="A486">
        <v>485</v>
      </c>
      <c r="B486">
        <v>4.845E-2</v>
      </c>
      <c r="C486">
        <v>0.69915000000000005</v>
      </c>
      <c r="D486">
        <v>4.1750000000000002E-2</v>
      </c>
      <c r="E486">
        <v>0.22065000000000001</v>
      </c>
      <c r="F486">
        <v>8.8500000000000002E-3</v>
      </c>
      <c r="G486">
        <v>0.66385000000000005</v>
      </c>
      <c r="H486">
        <v>0.58994999999999997</v>
      </c>
      <c r="I486">
        <v>0.31214999999999998</v>
      </c>
      <c r="J486">
        <v>8.455E-2</v>
      </c>
      <c r="K486">
        <v>0.39295000000000002</v>
      </c>
      <c r="L486">
        <v>0.20215</v>
      </c>
    </row>
    <row r="487" spans="1:12" x14ac:dyDescent="0.3">
      <c r="A487">
        <v>486</v>
      </c>
      <c r="B487">
        <v>4.8550000000000003E-2</v>
      </c>
      <c r="C487">
        <v>0.73065000000000002</v>
      </c>
      <c r="D487">
        <v>1.3950000000000001E-2</v>
      </c>
      <c r="E487">
        <v>0.19605</v>
      </c>
      <c r="F487">
        <v>0.66785000000000005</v>
      </c>
      <c r="G487">
        <v>0.57425000000000004</v>
      </c>
      <c r="H487">
        <v>0.12715000000000001</v>
      </c>
      <c r="I487">
        <v>0.29865000000000003</v>
      </c>
      <c r="J487">
        <v>0.44355</v>
      </c>
      <c r="K487">
        <v>0.99695</v>
      </c>
      <c r="L487">
        <v>6.9949999999999998E-2</v>
      </c>
    </row>
    <row r="488" spans="1:12" x14ac:dyDescent="0.3">
      <c r="A488">
        <v>487</v>
      </c>
      <c r="B488">
        <v>4.8649999999999999E-2</v>
      </c>
      <c r="C488">
        <v>0.78754999999999997</v>
      </c>
      <c r="D488">
        <v>0.97384999999999999</v>
      </c>
      <c r="E488">
        <v>0.60135000000000005</v>
      </c>
      <c r="F488">
        <v>0.54315000000000002</v>
      </c>
      <c r="G488">
        <v>9.9349999999999994E-2</v>
      </c>
      <c r="H488">
        <v>0.44974999999999998</v>
      </c>
      <c r="I488">
        <v>0.30945</v>
      </c>
      <c r="J488">
        <v>0.41915000000000002</v>
      </c>
      <c r="K488">
        <v>0.60124999999999995</v>
      </c>
      <c r="L488">
        <v>0.80374999999999996</v>
      </c>
    </row>
    <row r="489" spans="1:12" x14ac:dyDescent="0.3">
      <c r="A489">
        <v>488</v>
      </c>
      <c r="B489">
        <v>4.8750000000000002E-2</v>
      </c>
      <c r="C489">
        <v>0.14005000000000001</v>
      </c>
      <c r="D489">
        <v>0.19935</v>
      </c>
      <c r="E489">
        <v>0.97575000000000001</v>
      </c>
      <c r="F489">
        <v>0.19585</v>
      </c>
      <c r="G489">
        <v>0.53754999999999997</v>
      </c>
      <c r="H489">
        <v>0.51505000000000001</v>
      </c>
      <c r="I489">
        <v>3.7650000000000003E-2</v>
      </c>
      <c r="J489">
        <v>0.19325000000000001</v>
      </c>
      <c r="K489">
        <v>0.81015000000000004</v>
      </c>
      <c r="L489">
        <v>0.64065000000000005</v>
      </c>
    </row>
    <row r="490" spans="1:12" x14ac:dyDescent="0.3">
      <c r="A490">
        <v>489</v>
      </c>
      <c r="B490">
        <v>4.8849999999999998E-2</v>
      </c>
      <c r="C490">
        <v>0.54405000000000003</v>
      </c>
      <c r="D490">
        <v>0.66485000000000005</v>
      </c>
      <c r="E490">
        <v>0.31414999999999998</v>
      </c>
      <c r="F490">
        <v>0.63154999999999994</v>
      </c>
      <c r="G490">
        <v>0.39165</v>
      </c>
      <c r="H490">
        <v>0.22095000000000001</v>
      </c>
      <c r="I490">
        <v>0.48215000000000002</v>
      </c>
      <c r="J490">
        <v>0.44414999999999999</v>
      </c>
      <c r="K490">
        <v>0.91464999999999996</v>
      </c>
      <c r="L490">
        <v>2.7349999999999999E-2</v>
      </c>
    </row>
    <row r="491" spans="1:12" x14ac:dyDescent="0.3">
      <c r="A491">
        <v>490</v>
      </c>
      <c r="B491">
        <v>4.895E-2</v>
      </c>
      <c r="C491">
        <v>0.21425</v>
      </c>
      <c r="D491">
        <v>0.51565000000000005</v>
      </c>
      <c r="E491">
        <v>0.87214999999999998</v>
      </c>
      <c r="F491">
        <v>0.11105</v>
      </c>
      <c r="G491">
        <v>0.78964999999999996</v>
      </c>
      <c r="H491">
        <v>0.24465000000000001</v>
      </c>
      <c r="I491">
        <v>0.95174999999999998</v>
      </c>
      <c r="J491">
        <v>0.96804999999999997</v>
      </c>
      <c r="K491">
        <v>1.4499999999999999E-3</v>
      </c>
      <c r="L491">
        <v>0.68394999999999995</v>
      </c>
    </row>
    <row r="492" spans="1:12" x14ac:dyDescent="0.3">
      <c r="A492">
        <v>491</v>
      </c>
      <c r="B492">
        <v>4.9050000000000003E-2</v>
      </c>
      <c r="C492">
        <v>0.69225000000000003</v>
      </c>
      <c r="D492">
        <v>0.29185</v>
      </c>
      <c r="E492">
        <v>0.87975000000000003</v>
      </c>
      <c r="F492">
        <v>0.89105000000000001</v>
      </c>
      <c r="G492">
        <v>0.16985</v>
      </c>
      <c r="H492">
        <v>0.64244999999999997</v>
      </c>
      <c r="I492">
        <v>0.41105000000000003</v>
      </c>
      <c r="J492">
        <v>0.77975000000000005</v>
      </c>
      <c r="K492">
        <v>0.10485</v>
      </c>
      <c r="L492">
        <v>0.10255</v>
      </c>
    </row>
    <row r="493" spans="1:12" x14ac:dyDescent="0.3">
      <c r="A493">
        <v>492</v>
      </c>
      <c r="B493">
        <v>4.9149999999999999E-2</v>
      </c>
      <c r="C493">
        <v>0.39915</v>
      </c>
      <c r="D493">
        <v>0.11795</v>
      </c>
      <c r="E493">
        <v>0.53744999999999998</v>
      </c>
      <c r="F493">
        <v>0.21754999999999999</v>
      </c>
      <c r="G493">
        <v>0.92795000000000005</v>
      </c>
      <c r="H493">
        <v>0.92444999999999999</v>
      </c>
      <c r="I493">
        <v>0.69964999999999999</v>
      </c>
      <c r="J493">
        <v>0.35535</v>
      </c>
      <c r="K493">
        <v>0.92645</v>
      </c>
      <c r="L493">
        <v>0.50634999999999997</v>
      </c>
    </row>
    <row r="494" spans="1:12" x14ac:dyDescent="0.3">
      <c r="A494">
        <v>493</v>
      </c>
      <c r="B494">
        <v>4.9250000000000002E-2</v>
      </c>
      <c r="C494">
        <v>0.33484999999999998</v>
      </c>
      <c r="D494">
        <v>0.45174999999999998</v>
      </c>
      <c r="E494">
        <v>0.42494999999999999</v>
      </c>
      <c r="F494">
        <v>0.72204999999999997</v>
      </c>
      <c r="G494">
        <v>0.83925000000000005</v>
      </c>
      <c r="H494">
        <v>0.67995000000000005</v>
      </c>
      <c r="I494">
        <v>0.38364999999999999</v>
      </c>
      <c r="J494">
        <v>0.51375000000000004</v>
      </c>
      <c r="K494">
        <v>0.58184999999999998</v>
      </c>
      <c r="L494">
        <v>0.20515</v>
      </c>
    </row>
    <row r="495" spans="1:12" x14ac:dyDescent="0.3">
      <c r="A495">
        <v>494</v>
      </c>
      <c r="B495">
        <v>4.9349999999999998E-2</v>
      </c>
      <c r="C495">
        <v>1.405E-2</v>
      </c>
      <c r="D495">
        <v>0.14895</v>
      </c>
      <c r="E495">
        <v>0.94904999999999995</v>
      </c>
      <c r="F495">
        <v>0.28265000000000001</v>
      </c>
      <c r="G495">
        <v>0.34375</v>
      </c>
      <c r="H495">
        <v>0.31795000000000001</v>
      </c>
      <c r="I495">
        <v>0.44974999999999998</v>
      </c>
      <c r="J495">
        <v>0.67845</v>
      </c>
      <c r="K495">
        <v>0.39795000000000003</v>
      </c>
      <c r="L495">
        <v>5.6649999999999999E-2</v>
      </c>
    </row>
    <row r="496" spans="1:12" x14ac:dyDescent="0.3">
      <c r="A496">
        <v>495</v>
      </c>
      <c r="B496">
        <v>4.9450000000000001E-2</v>
      </c>
      <c r="C496">
        <v>0.42835000000000001</v>
      </c>
      <c r="D496">
        <v>0.28815000000000002</v>
      </c>
      <c r="E496">
        <v>0.72804999999999997</v>
      </c>
      <c r="F496">
        <v>0.68394999999999995</v>
      </c>
      <c r="G496">
        <v>0.67384999999999995</v>
      </c>
      <c r="H496">
        <v>0.86404999999999998</v>
      </c>
      <c r="I496">
        <v>0.75265000000000004</v>
      </c>
      <c r="J496">
        <v>0.73275000000000001</v>
      </c>
      <c r="K496">
        <v>0.17915</v>
      </c>
      <c r="L496">
        <v>0.44914999999999999</v>
      </c>
    </row>
    <row r="497" spans="1:12" x14ac:dyDescent="0.3">
      <c r="A497">
        <v>496</v>
      </c>
      <c r="B497">
        <v>4.9549999999999997E-2</v>
      </c>
      <c r="C497">
        <v>5.9549999999999999E-2</v>
      </c>
      <c r="D497">
        <v>0.88354999999999995</v>
      </c>
      <c r="E497">
        <v>0.75114999999999998</v>
      </c>
      <c r="F497">
        <v>1.65E-3</v>
      </c>
      <c r="G497">
        <v>0.99495</v>
      </c>
      <c r="H497">
        <v>0.60275000000000001</v>
      </c>
      <c r="I497">
        <v>0.52044999999999997</v>
      </c>
      <c r="J497">
        <v>0.80984999999999996</v>
      </c>
      <c r="K497">
        <v>0.29444999999999999</v>
      </c>
      <c r="L497">
        <v>0.37774999999999997</v>
      </c>
    </row>
    <row r="498" spans="1:12" x14ac:dyDescent="0.3">
      <c r="A498">
        <v>497</v>
      </c>
      <c r="B498">
        <v>4.965E-2</v>
      </c>
      <c r="C498">
        <v>0.51605000000000001</v>
      </c>
      <c r="D498">
        <v>0.88124999999999998</v>
      </c>
      <c r="E498">
        <v>0.79154999999999998</v>
      </c>
      <c r="F498">
        <v>0.66525000000000001</v>
      </c>
      <c r="G498">
        <v>0.55425000000000002</v>
      </c>
      <c r="H498">
        <v>0.57684999999999997</v>
      </c>
      <c r="I498">
        <v>0.84325000000000006</v>
      </c>
      <c r="J498">
        <v>0.11715</v>
      </c>
      <c r="K498">
        <v>0.66974999999999996</v>
      </c>
      <c r="L498">
        <v>0.24345</v>
      </c>
    </row>
    <row r="499" spans="1:12" x14ac:dyDescent="0.3">
      <c r="A499">
        <v>498</v>
      </c>
      <c r="B499">
        <v>4.9750000000000003E-2</v>
      </c>
      <c r="C499">
        <v>0.13005</v>
      </c>
      <c r="D499">
        <v>0.86204999999999998</v>
      </c>
      <c r="E499">
        <v>0.19495000000000001</v>
      </c>
      <c r="F499">
        <v>0.37755</v>
      </c>
      <c r="G499">
        <v>0.33955000000000002</v>
      </c>
      <c r="H499">
        <v>0.77605000000000002</v>
      </c>
      <c r="I499">
        <v>0.72755000000000003</v>
      </c>
      <c r="J499">
        <v>0.96135000000000004</v>
      </c>
      <c r="K499">
        <v>2.4850000000000001E-2</v>
      </c>
      <c r="L499">
        <v>0.10355</v>
      </c>
    </row>
    <row r="500" spans="1:12" x14ac:dyDescent="0.3">
      <c r="A500">
        <v>499</v>
      </c>
      <c r="B500">
        <v>4.9849999999999998E-2</v>
      </c>
      <c r="C500">
        <v>0.30075000000000002</v>
      </c>
      <c r="D500">
        <v>3.245E-2</v>
      </c>
      <c r="E500">
        <v>6.6350000000000006E-2</v>
      </c>
      <c r="F500">
        <v>0.17635000000000001</v>
      </c>
      <c r="G500">
        <v>0.76444999999999996</v>
      </c>
      <c r="H500">
        <v>8.0549999999999997E-2</v>
      </c>
      <c r="I500">
        <v>0.72575000000000001</v>
      </c>
      <c r="J500">
        <v>0.41615000000000002</v>
      </c>
      <c r="K500">
        <v>0.11584999999999999</v>
      </c>
      <c r="L500">
        <v>5.7849999999999999E-2</v>
      </c>
    </row>
    <row r="501" spans="1:12" x14ac:dyDescent="0.3">
      <c r="A501">
        <v>500</v>
      </c>
      <c r="B501">
        <v>4.9950000000000001E-2</v>
      </c>
      <c r="C501">
        <v>0.14704999999999999</v>
      </c>
      <c r="D501">
        <v>0.81984999999999997</v>
      </c>
      <c r="E501">
        <v>0.25764999999999999</v>
      </c>
      <c r="F501">
        <v>0.80805000000000005</v>
      </c>
      <c r="G501">
        <v>0.94955000000000001</v>
      </c>
      <c r="H501">
        <v>0.21895000000000001</v>
      </c>
      <c r="I501">
        <v>0.69255</v>
      </c>
      <c r="J501">
        <v>0.71184999999999998</v>
      </c>
      <c r="K501">
        <v>0.73714999999999997</v>
      </c>
      <c r="L501">
        <v>0.47034999999999999</v>
      </c>
    </row>
    <row r="502" spans="1:12" x14ac:dyDescent="0.3">
      <c r="A502">
        <v>501</v>
      </c>
      <c r="B502">
        <v>5.0049999999999997E-2</v>
      </c>
      <c r="C502">
        <v>0.99204999999999999</v>
      </c>
      <c r="D502">
        <v>0.32064999999999999</v>
      </c>
      <c r="E502">
        <v>0.30364999999999998</v>
      </c>
      <c r="F502">
        <v>0.31295000000000001</v>
      </c>
      <c r="G502">
        <v>0.72885</v>
      </c>
      <c r="H502">
        <v>0.91005000000000003</v>
      </c>
      <c r="I502">
        <v>0.76934999999999998</v>
      </c>
      <c r="J502">
        <v>0.94184999999999997</v>
      </c>
      <c r="K502">
        <v>0.63424999999999998</v>
      </c>
      <c r="L502">
        <v>0.55454999999999999</v>
      </c>
    </row>
    <row r="503" spans="1:12" x14ac:dyDescent="0.3">
      <c r="A503">
        <v>502</v>
      </c>
      <c r="B503">
        <v>5.015E-2</v>
      </c>
      <c r="C503">
        <v>0.48344999999999999</v>
      </c>
      <c r="D503">
        <v>0.28565000000000002</v>
      </c>
      <c r="E503">
        <v>0.79444999999999999</v>
      </c>
      <c r="F503">
        <v>0.89454999999999996</v>
      </c>
      <c r="G503">
        <v>0.94735000000000003</v>
      </c>
      <c r="H503">
        <v>0.61685000000000001</v>
      </c>
      <c r="I503">
        <v>4.8550000000000003E-2</v>
      </c>
      <c r="J503">
        <v>0.63454999999999995</v>
      </c>
      <c r="K503">
        <v>0.65854999999999997</v>
      </c>
      <c r="L503">
        <v>0.56615000000000004</v>
      </c>
    </row>
    <row r="504" spans="1:12" x14ac:dyDescent="0.3">
      <c r="A504">
        <v>503</v>
      </c>
      <c r="B504">
        <v>5.0250000000000003E-2</v>
      </c>
      <c r="C504">
        <v>0.75544999999999995</v>
      </c>
      <c r="D504">
        <v>0.36425000000000002</v>
      </c>
      <c r="E504">
        <v>0.25355</v>
      </c>
      <c r="F504">
        <v>0.73875000000000002</v>
      </c>
      <c r="G504">
        <v>0.93605000000000005</v>
      </c>
      <c r="H504">
        <v>0.87344999999999995</v>
      </c>
      <c r="I504">
        <v>0.92835000000000001</v>
      </c>
      <c r="J504">
        <v>0.74975000000000003</v>
      </c>
      <c r="K504">
        <v>0.69664999999999999</v>
      </c>
      <c r="L504">
        <v>2.0549999999999999E-2</v>
      </c>
    </row>
    <row r="505" spans="1:12" x14ac:dyDescent="0.3">
      <c r="A505">
        <v>504</v>
      </c>
      <c r="B505">
        <v>5.0349999999999999E-2</v>
      </c>
      <c r="C505">
        <v>0.71755000000000002</v>
      </c>
      <c r="D505">
        <v>0.58604999999999996</v>
      </c>
      <c r="E505">
        <v>0.52424999999999999</v>
      </c>
      <c r="F505">
        <v>0.32264999999999999</v>
      </c>
      <c r="G505">
        <v>0.40075</v>
      </c>
      <c r="H505">
        <v>2.8049999999999999E-2</v>
      </c>
      <c r="I505">
        <v>2.7550000000000002E-2</v>
      </c>
      <c r="J505">
        <v>0.50995000000000001</v>
      </c>
      <c r="K505">
        <v>0.45934999999999998</v>
      </c>
      <c r="L505">
        <v>0.32895000000000002</v>
      </c>
    </row>
    <row r="506" spans="1:12" x14ac:dyDescent="0.3">
      <c r="A506">
        <v>505</v>
      </c>
      <c r="B506">
        <v>5.0450000000000002E-2</v>
      </c>
      <c r="C506">
        <v>0.42754999999999999</v>
      </c>
      <c r="D506">
        <v>0.70904999999999996</v>
      </c>
      <c r="E506">
        <v>0.85345000000000004</v>
      </c>
      <c r="F506">
        <v>0.85324999999999995</v>
      </c>
      <c r="G506">
        <v>0.84275</v>
      </c>
      <c r="H506">
        <v>0.55425000000000002</v>
      </c>
      <c r="I506">
        <v>0.77134999999999998</v>
      </c>
      <c r="J506">
        <v>0.88965000000000005</v>
      </c>
      <c r="K506">
        <v>0.27725</v>
      </c>
      <c r="L506">
        <v>0.32505000000000001</v>
      </c>
    </row>
    <row r="507" spans="1:12" x14ac:dyDescent="0.3">
      <c r="A507">
        <v>506</v>
      </c>
      <c r="B507">
        <v>5.0549999999999998E-2</v>
      </c>
      <c r="C507">
        <v>0.90705000000000002</v>
      </c>
      <c r="D507">
        <v>0.46305000000000002</v>
      </c>
      <c r="E507">
        <v>0.11285000000000001</v>
      </c>
      <c r="F507">
        <v>0.24715000000000001</v>
      </c>
      <c r="G507">
        <v>0.33734999999999998</v>
      </c>
      <c r="H507">
        <v>0.98085</v>
      </c>
      <c r="I507">
        <v>0.38205</v>
      </c>
      <c r="J507">
        <v>5.0950000000000002E-2</v>
      </c>
      <c r="K507">
        <v>0.29894999999999999</v>
      </c>
      <c r="L507">
        <v>0.74304999999999999</v>
      </c>
    </row>
    <row r="508" spans="1:12" x14ac:dyDescent="0.3">
      <c r="A508">
        <v>507</v>
      </c>
      <c r="B508">
        <v>5.0650000000000001E-2</v>
      </c>
      <c r="C508">
        <v>9.4049999999999995E-2</v>
      </c>
      <c r="D508">
        <v>0.78134999999999999</v>
      </c>
      <c r="E508">
        <v>0.94015000000000004</v>
      </c>
      <c r="F508">
        <v>0.43425000000000002</v>
      </c>
      <c r="G508">
        <v>0.91374999999999995</v>
      </c>
      <c r="H508">
        <v>0.61165000000000003</v>
      </c>
      <c r="I508">
        <v>0.48385</v>
      </c>
      <c r="J508">
        <v>0.80735000000000001</v>
      </c>
      <c r="K508">
        <v>0.63454999999999995</v>
      </c>
      <c r="L508">
        <v>0.55395000000000005</v>
      </c>
    </row>
    <row r="509" spans="1:12" x14ac:dyDescent="0.3">
      <c r="A509">
        <v>508</v>
      </c>
      <c r="B509">
        <v>5.0750000000000003E-2</v>
      </c>
      <c r="C509">
        <v>0.26465</v>
      </c>
      <c r="D509">
        <v>0.42735000000000001</v>
      </c>
      <c r="E509">
        <v>0.71755000000000002</v>
      </c>
      <c r="F509">
        <v>0.91335</v>
      </c>
      <c r="G509">
        <v>0.97785</v>
      </c>
      <c r="H509">
        <v>0.64595000000000002</v>
      </c>
      <c r="I509">
        <v>3.4750000000000003E-2</v>
      </c>
      <c r="J509">
        <v>0.60294999999999999</v>
      </c>
      <c r="K509">
        <v>0.25835000000000002</v>
      </c>
      <c r="L509">
        <v>0.76285000000000003</v>
      </c>
    </row>
    <row r="510" spans="1:12" x14ac:dyDescent="0.3">
      <c r="A510">
        <v>509</v>
      </c>
      <c r="B510">
        <v>5.0849999999999999E-2</v>
      </c>
      <c r="C510">
        <v>0.98104999999999998</v>
      </c>
      <c r="D510">
        <v>0.91405000000000003</v>
      </c>
      <c r="E510">
        <v>0.57584999999999997</v>
      </c>
      <c r="F510">
        <v>0.69404999999999994</v>
      </c>
      <c r="G510">
        <v>0.19234999999999999</v>
      </c>
      <c r="H510">
        <v>0.18865000000000001</v>
      </c>
      <c r="I510">
        <v>0.87805</v>
      </c>
      <c r="J510">
        <v>0.92095000000000005</v>
      </c>
      <c r="K510">
        <v>0.14854999999999999</v>
      </c>
      <c r="L510">
        <v>0.73324999999999996</v>
      </c>
    </row>
    <row r="511" spans="1:12" x14ac:dyDescent="0.3">
      <c r="A511">
        <v>510</v>
      </c>
      <c r="B511">
        <v>5.0950000000000002E-2</v>
      </c>
      <c r="C511">
        <v>0.48254999999999998</v>
      </c>
      <c r="D511">
        <v>0.36235000000000001</v>
      </c>
      <c r="E511">
        <v>0.63165000000000004</v>
      </c>
      <c r="F511">
        <v>0.83245000000000002</v>
      </c>
      <c r="G511">
        <v>0.55605000000000004</v>
      </c>
      <c r="H511">
        <v>0.33145000000000002</v>
      </c>
      <c r="I511">
        <v>0.73134999999999994</v>
      </c>
      <c r="J511">
        <v>0.65985000000000005</v>
      </c>
      <c r="K511">
        <v>0.63214999999999999</v>
      </c>
      <c r="L511">
        <v>1.15E-3</v>
      </c>
    </row>
    <row r="512" spans="1:12" x14ac:dyDescent="0.3">
      <c r="A512">
        <v>511</v>
      </c>
      <c r="B512">
        <v>5.1049999999999998E-2</v>
      </c>
      <c r="C512">
        <v>0.26235000000000003</v>
      </c>
      <c r="D512">
        <v>0.86675000000000002</v>
      </c>
      <c r="E512">
        <v>0.46384999999999998</v>
      </c>
      <c r="F512">
        <v>0.74965000000000004</v>
      </c>
      <c r="G512">
        <v>0.73434999999999995</v>
      </c>
      <c r="H512">
        <v>0.97455000000000003</v>
      </c>
      <c r="I512">
        <v>0.46215000000000001</v>
      </c>
      <c r="J512">
        <v>0.32905000000000001</v>
      </c>
      <c r="K512">
        <v>0.89764999999999995</v>
      </c>
      <c r="L512">
        <v>0.83535000000000004</v>
      </c>
    </row>
    <row r="513" spans="1:12" x14ac:dyDescent="0.3">
      <c r="A513">
        <v>512</v>
      </c>
      <c r="B513">
        <v>5.1150000000000001E-2</v>
      </c>
      <c r="C513">
        <v>0.49435000000000001</v>
      </c>
      <c r="D513">
        <v>0.19785</v>
      </c>
      <c r="E513">
        <v>0.10224999999999999</v>
      </c>
      <c r="F513">
        <v>0.80605000000000004</v>
      </c>
      <c r="G513">
        <v>0.76415</v>
      </c>
      <c r="H513">
        <v>0.18984999999999999</v>
      </c>
      <c r="I513">
        <v>4.9349999999999998E-2</v>
      </c>
      <c r="J513">
        <v>2.15E-3</v>
      </c>
      <c r="K513">
        <v>2.7150000000000001E-2</v>
      </c>
      <c r="L513">
        <v>0.59745000000000004</v>
      </c>
    </row>
    <row r="514" spans="1:12" x14ac:dyDescent="0.3">
      <c r="A514">
        <v>513</v>
      </c>
      <c r="B514">
        <v>5.1249999999999997E-2</v>
      </c>
      <c r="C514">
        <v>0.90034999999999998</v>
      </c>
      <c r="D514">
        <v>0.82645000000000002</v>
      </c>
      <c r="E514">
        <v>0.97304999999999997</v>
      </c>
      <c r="F514">
        <v>0.84325000000000006</v>
      </c>
      <c r="G514">
        <v>0.11185</v>
      </c>
      <c r="H514">
        <v>0.91915000000000002</v>
      </c>
      <c r="I514">
        <v>0.21345</v>
      </c>
      <c r="J514">
        <v>0.63185000000000002</v>
      </c>
      <c r="K514">
        <v>0.72704999999999997</v>
      </c>
      <c r="L514">
        <v>0.24884999999999999</v>
      </c>
    </row>
    <row r="515" spans="1:12" x14ac:dyDescent="0.3">
      <c r="A515">
        <v>514</v>
      </c>
      <c r="B515">
        <v>5.135E-2</v>
      </c>
      <c r="C515">
        <v>0.55484999999999995</v>
      </c>
      <c r="D515">
        <v>0.26214999999999999</v>
      </c>
      <c r="E515">
        <v>0.42194999999999999</v>
      </c>
      <c r="F515">
        <v>2.7499999999999998E-3</v>
      </c>
      <c r="G515">
        <v>5.8450000000000002E-2</v>
      </c>
      <c r="H515">
        <v>0.33624999999999999</v>
      </c>
      <c r="I515">
        <v>0.47065000000000001</v>
      </c>
      <c r="J515">
        <v>0.34825</v>
      </c>
      <c r="K515">
        <v>0.65425</v>
      </c>
      <c r="L515">
        <v>0.25805</v>
      </c>
    </row>
    <row r="516" spans="1:12" x14ac:dyDescent="0.3">
      <c r="A516">
        <v>515</v>
      </c>
      <c r="B516">
        <v>5.1450000000000003E-2</v>
      </c>
      <c r="C516">
        <v>0.46984999999999999</v>
      </c>
      <c r="D516">
        <v>0.96365000000000001</v>
      </c>
      <c r="E516">
        <v>0.78985000000000005</v>
      </c>
      <c r="F516">
        <v>0.17085</v>
      </c>
      <c r="G516">
        <v>0.69035000000000002</v>
      </c>
      <c r="H516">
        <v>0.66344999999999998</v>
      </c>
      <c r="I516">
        <v>0.17574999999999999</v>
      </c>
      <c r="J516">
        <v>0.50075000000000003</v>
      </c>
      <c r="K516">
        <v>0.52764999999999995</v>
      </c>
      <c r="L516">
        <v>0.45705000000000001</v>
      </c>
    </row>
    <row r="517" spans="1:12" x14ac:dyDescent="0.3">
      <c r="A517">
        <v>516</v>
      </c>
      <c r="B517">
        <v>5.1549999999999999E-2</v>
      </c>
      <c r="C517">
        <v>5.4949999999999999E-2</v>
      </c>
      <c r="D517">
        <v>0.59904999999999997</v>
      </c>
      <c r="E517">
        <v>0.23485</v>
      </c>
      <c r="F517">
        <v>0.55405000000000004</v>
      </c>
      <c r="G517">
        <v>0.73345000000000005</v>
      </c>
      <c r="H517">
        <v>0.69794999999999996</v>
      </c>
      <c r="I517">
        <v>0.79354999999999998</v>
      </c>
      <c r="J517">
        <v>0.49675000000000002</v>
      </c>
      <c r="K517">
        <v>0.24575</v>
      </c>
      <c r="L517">
        <v>5.1450000000000003E-2</v>
      </c>
    </row>
    <row r="518" spans="1:12" x14ac:dyDescent="0.3">
      <c r="A518">
        <v>517</v>
      </c>
      <c r="B518">
        <v>5.1650000000000001E-2</v>
      </c>
      <c r="C518">
        <v>0.86734999999999995</v>
      </c>
      <c r="D518">
        <v>0.78585000000000005</v>
      </c>
      <c r="E518">
        <v>0.87265000000000004</v>
      </c>
      <c r="F518">
        <v>0.32235000000000003</v>
      </c>
      <c r="G518">
        <v>0.20355000000000001</v>
      </c>
      <c r="H518">
        <v>0.84255000000000002</v>
      </c>
      <c r="I518">
        <v>0.13195000000000001</v>
      </c>
      <c r="J518">
        <v>0.98895</v>
      </c>
      <c r="K518">
        <v>0.70555000000000001</v>
      </c>
      <c r="L518">
        <v>0.99195</v>
      </c>
    </row>
    <row r="519" spans="1:12" x14ac:dyDescent="0.3">
      <c r="A519">
        <v>518</v>
      </c>
      <c r="B519">
        <v>5.1749999999999997E-2</v>
      </c>
      <c r="C519">
        <v>0.18335000000000001</v>
      </c>
      <c r="D519">
        <v>0.88014999999999999</v>
      </c>
      <c r="E519">
        <v>0.33994999999999997</v>
      </c>
      <c r="F519">
        <v>7.0349999999999996E-2</v>
      </c>
      <c r="G519">
        <v>0.47765000000000002</v>
      </c>
      <c r="H519">
        <v>0.78935</v>
      </c>
      <c r="I519">
        <v>0.64544999999999997</v>
      </c>
      <c r="J519">
        <v>0.83684999999999998</v>
      </c>
      <c r="K519">
        <v>0.19114999999999999</v>
      </c>
      <c r="L519">
        <v>0.52315</v>
      </c>
    </row>
    <row r="520" spans="1:12" x14ac:dyDescent="0.3">
      <c r="A520">
        <v>519</v>
      </c>
      <c r="B520">
        <v>5.185E-2</v>
      </c>
      <c r="C520">
        <v>0.41475000000000001</v>
      </c>
      <c r="D520">
        <v>0.42535000000000001</v>
      </c>
      <c r="E520">
        <v>0.81374999999999997</v>
      </c>
      <c r="F520">
        <v>0.47585</v>
      </c>
      <c r="G520">
        <v>0.93764999999999998</v>
      </c>
      <c r="H520">
        <v>0.54425000000000001</v>
      </c>
      <c r="I520">
        <v>6.1749999999999999E-2</v>
      </c>
      <c r="J520">
        <v>0.79454999999999998</v>
      </c>
      <c r="K520">
        <v>3.3750000000000002E-2</v>
      </c>
      <c r="L520">
        <v>0.17005000000000001</v>
      </c>
    </row>
    <row r="521" spans="1:12" x14ac:dyDescent="0.3">
      <c r="A521">
        <v>520</v>
      </c>
      <c r="B521">
        <v>5.1950000000000003E-2</v>
      </c>
      <c r="C521">
        <v>0.63924999999999998</v>
      </c>
      <c r="D521">
        <v>0.49285000000000001</v>
      </c>
      <c r="E521">
        <v>0.85585</v>
      </c>
      <c r="F521">
        <v>0.54615000000000002</v>
      </c>
      <c r="G521">
        <v>0.68884999999999996</v>
      </c>
      <c r="H521">
        <v>0.74785000000000001</v>
      </c>
      <c r="I521">
        <v>0.70235000000000003</v>
      </c>
      <c r="J521">
        <v>0.30845</v>
      </c>
      <c r="K521">
        <v>0.65415000000000001</v>
      </c>
      <c r="L521">
        <v>0.82345000000000002</v>
      </c>
    </row>
    <row r="522" spans="1:12" x14ac:dyDescent="0.3">
      <c r="A522">
        <v>521</v>
      </c>
      <c r="B522">
        <v>5.2049999999999999E-2</v>
      </c>
      <c r="C522">
        <v>0.83145000000000002</v>
      </c>
      <c r="D522">
        <v>0.21934999999999999</v>
      </c>
      <c r="E522">
        <v>0.66715000000000002</v>
      </c>
      <c r="F522">
        <v>0.87634999999999996</v>
      </c>
      <c r="G522">
        <v>0.50885000000000002</v>
      </c>
      <c r="H522">
        <v>0.18195</v>
      </c>
      <c r="I522">
        <v>0.19105</v>
      </c>
      <c r="J522">
        <v>0.56474999999999997</v>
      </c>
      <c r="K522">
        <v>0.80425000000000002</v>
      </c>
      <c r="L522">
        <v>0.85704999999999998</v>
      </c>
    </row>
    <row r="523" spans="1:12" x14ac:dyDescent="0.3">
      <c r="A523">
        <v>522</v>
      </c>
      <c r="B523">
        <v>5.2150000000000002E-2</v>
      </c>
      <c r="C523">
        <v>0.46294999999999997</v>
      </c>
      <c r="D523">
        <v>0.82184999999999997</v>
      </c>
      <c r="E523">
        <v>0.63185000000000002</v>
      </c>
      <c r="F523">
        <v>0.51065000000000005</v>
      </c>
      <c r="G523">
        <v>0.65115000000000001</v>
      </c>
      <c r="H523">
        <v>0.89634999999999998</v>
      </c>
      <c r="I523">
        <v>0.12005</v>
      </c>
      <c r="J523">
        <v>0.47794999999999999</v>
      </c>
      <c r="K523">
        <v>0.93805000000000005</v>
      </c>
      <c r="L523">
        <v>0.30325000000000002</v>
      </c>
    </row>
    <row r="524" spans="1:12" x14ac:dyDescent="0.3">
      <c r="A524">
        <v>523</v>
      </c>
      <c r="B524">
        <v>5.2249999999999998E-2</v>
      </c>
      <c r="C524">
        <v>0.70625000000000004</v>
      </c>
      <c r="D524">
        <v>0.82845000000000002</v>
      </c>
      <c r="E524">
        <v>6.1500000000000001E-3</v>
      </c>
      <c r="F524">
        <v>0.21035000000000001</v>
      </c>
      <c r="G524">
        <v>0.27095000000000002</v>
      </c>
      <c r="H524">
        <v>0.15915000000000001</v>
      </c>
      <c r="I524">
        <v>0.14595</v>
      </c>
      <c r="J524">
        <v>0.64864999999999995</v>
      </c>
      <c r="K524">
        <v>0.13865</v>
      </c>
      <c r="L524">
        <v>0.18354999999999999</v>
      </c>
    </row>
    <row r="525" spans="1:12" x14ac:dyDescent="0.3">
      <c r="A525">
        <v>524</v>
      </c>
      <c r="B525">
        <v>5.2350000000000001E-2</v>
      </c>
      <c r="C525">
        <v>0.96265000000000001</v>
      </c>
      <c r="D525">
        <v>0.60204999999999997</v>
      </c>
      <c r="E525">
        <v>0.60535000000000005</v>
      </c>
      <c r="F525">
        <v>0.12775</v>
      </c>
      <c r="G525">
        <v>0.86604999999999999</v>
      </c>
      <c r="H525">
        <v>0.56154999999999999</v>
      </c>
      <c r="I525">
        <v>0.55205000000000004</v>
      </c>
      <c r="J525">
        <v>0.89515</v>
      </c>
      <c r="K525">
        <v>0.38185000000000002</v>
      </c>
      <c r="L525">
        <v>0.57974999999999999</v>
      </c>
    </row>
    <row r="526" spans="1:12" x14ac:dyDescent="0.3">
      <c r="A526">
        <v>525</v>
      </c>
      <c r="B526">
        <v>5.2449999999999997E-2</v>
      </c>
      <c r="C526">
        <v>0.90744999999999998</v>
      </c>
      <c r="D526">
        <v>0.80425000000000002</v>
      </c>
      <c r="E526">
        <v>3.805E-2</v>
      </c>
      <c r="F526">
        <v>3.4499999999999999E-3</v>
      </c>
      <c r="G526">
        <v>0.95025000000000004</v>
      </c>
      <c r="H526">
        <v>0.18534999999999999</v>
      </c>
      <c r="I526">
        <v>0.23305000000000001</v>
      </c>
      <c r="J526">
        <v>0.57135000000000002</v>
      </c>
      <c r="K526">
        <v>0.35304999999999997</v>
      </c>
      <c r="L526">
        <v>0.88795000000000002</v>
      </c>
    </row>
    <row r="527" spans="1:12" x14ac:dyDescent="0.3">
      <c r="A527">
        <v>526</v>
      </c>
      <c r="B527">
        <v>5.2549999999999999E-2</v>
      </c>
      <c r="C527">
        <v>0.28334999999999999</v>
      </c>
      <c r="D527">
        <v>0.51995000000000002</v>
      </c>
      <c r="E527">
        <v>0.93945000000000001</v>
      </c>
      <c r="F527">
        <v>0.39015</v>
      </c>
      <c r="G527">
        <v>0.12475</v>
      </c>
      <c r="H527">
        <v>0.58694999999999997</v>
      </c>
      <c r="I527">
        <v>0.70174999999999998</v>
      </c>
      <c r="J527">
        <v>0.62004999999999999</v>
      </c>
      <c r="K527">
        <v>0.47534999999999999</v>
      </c>
      <c r="L527">
        <v>6.8349999999999994E-2</v>
      </c>
    </row>
    <row r="528" spans="1:12" x14ac:dyDescent="0.3">
      <c r="A528">
        <v>527</v>
      </c>
      <c r="B528">
        <v>5.2650000000000002E-2</v>
      </c>
      <c r="C528">
        <v>0.59645000000000004</v>
      </c>
      <c r="D528">
        <v>1.285E-2</v>
      </c>
      <c r="E528">
        <v>0.36935000000000001</v>
      </c>
      <c r="F528">
        <v>0.98065000000000002</v>
      </c>
      <c r="G528">
        <v>0.41144999999999998</v>
      </c>
      <c r="H528">
        <v>0.96345000000000003</v>
      </c>
      <c r="I528">
        <v>0.49345</v>
      </c>
      <c r="J528">
        <v>0.84814999999999996</v>
      </c>
      <c r="K528">
        <v>0.36364999999999997</v>
      </c>
      <c r="L528">
        <v>0.18225</v>
      </c>
    </row>
    <row r="529" spans="1:12" x14ac:dyDescent="0.3">
      <c r="A529">
        <v>528</v>
      </c>
      <c r="B529">
        <v>5.2749999999999998E-2</v>
      </c>
      <c r="C529">
        <v>0.48585</v>
      </c>
      <c r="D529">
        <v>0.54515000000000002</v>
      </c>
      <c r="E529">
        <v>0.13575000000000001</v>
      </c>
      <c r="F529">
        <v>0.17705000000000001</v>
      </c>
      <c r="G529">
        <v>0.25274999999999997</v>
      </c>
      <c r="H529">
        <v>0.16675000000000001</v>
      </c>
      <c r="I529">
        <v>0.89885000000000004</v>
      </c>
      <c r="J529">
        <v>0.49064999999999998</v>
      </c>
      <c r="K529">
        <v>2.1049999999999999E-2</v>
      </c>
      <c r="L529">
        <v>0.74285000000000001</v>
      </c>
    </row>
    <row r="530" spans="1:12" x14ac:dyDescent="0.3">
      <c r="A530">
        <v>529</v>
      </c>
      <c r="B530">
        <v>5.2850000000000001E-2</v>
      </c>
      <c r="C530">
        <v>0.90585000000000004</v>
      </c>
      <c r="D530">
        <v>5.4350000000000002E-2</v>
      </c>
      <c r="E530">
        <v>0.40225</v>
      </c>
      <c r="F530">
        <v>0.52705000000000002</v>
      </c>
      <c r="G530">
        <v>0.32795000000000002</v>
      </c>
      <c r="H530">
        <v>0.96394999999999997</v>
      </c>
      <c r="I530">
        <v>0.99504999999999999</v>
      </c>
      <c r="J530">
        <v>0.29085</v>
      </c>
      <c r="K530">
        <v>0.74185000000000001</v>
      </c>
      <c r="L530">
        <v>0.31464999999999999</v>
      </c>
    </row>
    <row r="531" spans="1:12" x14ac:dyDescent="0.3">
      <c r="A531">
        <v>530</v>
      </c>
      <c r="B531">
        <v>5.2949999999999997E-2</v>
      </c>
      <c r="C531">
        <v>0.82674999999999998</v>
      </c>
      <c r="D531">
        <v>0.16725000000000001</v>
      </c>
      <c r="E531">
        <v>0.94184999999999997</v>
      </c>
      <c r="F531">
        <v>0.40675</v>
      </c>
      <c r="G531">
        <v>0.70345000000000002</v>
      </c>
      <c r="H531">
        <v>0.69164999999999999</v>
      </c>
      <c r="I531">
        <v>0.11705</v>
      </c>
      <c r="J531">
        <v>0.34784999999999999</v>
      </c>
      <c r="K531">
        <v>9.6549999999999997E-2</v>
      </c>
      <c r="L531">
        <v>0.73445000000000005</v>
      </c>
    </row>
    <row r="532" spans="1:12" x14ac:dyDescent="0.3">
      <c r="A532">
        <v>531</v>
      </c>
      <c r="B532">
        <v>5.305E-2</v>
      </c>
      <c r="C532">
        <v>5.1249999999999997E-2</v>
      </c>
      <c r="D532">
        <v>0.41265000000000002</v>
      </c>
      <c r="E532">
        <v>0.36954999999999999</v>
      </c>
      <c r="F532">
        <v>0.15504999999999999</v>
      </c>
      <c r="G532">
        <v>0.31175000000000003</v>
      </c>
      <c r="H532">
        <v>0.24024999999999999</v>
      </c>
      <c r="I532">
        <v>0.59535000000000005</v>
      </c>
      <c r="J532">
        <v>0.82835000000000003</v>
      </c>
      <c r="K532">
        <v>0.12475</v>
      </c>
      <c r="L532">
        <v>0.71645000000000003</v>
      </c>
    </row>
    <row r="533" spans="1:12" x14ac:dyDescent="0.3">
      <c r="A533">
        <v>532</v>
      </c>
      <c r="B533">
        <v>5.3150000000000003E-2</v>
      </c>
      <c r="C533">
        <v>0.53795000000000004</v>
      </c>
      <c r="D533">
        <v>0.12125</v>
      </c>
      <c r="E533">
        <v>0.43125000000000002</v>
      </c>
      <c r="F533">
        <v>0.50775000000000003</v>
      </c>
      <c r="G533">
        <v>0.25995000000000001</v>
      </c>
      <c r="H533">
        <v>0.80425000000000002</v>
      </c>
      <c r="I533">
        <v>0.48615000000000003</v>
      </c>
      <c r="J533">
        <v>0.85104999999999997</v>
      </c>
      <c r="K533">
        <v>0.24865000000000001</v>
      </c>
      <c r="L533">
        <v>0.51105</v>
      </c>
    </row>
    <row r="534" spans="1:12" x14ac:dyDescent="0.3">
      <c r="A534">
        <v>533</v>
      </c>
      <c r="B534">
        <v>5.3249999999999999E-2</v>
      </c>
      <c r="C534">
        <v>0.34215000000000001</v>
      </c>
      <c r="D534">
        <v>0.16555</v>
      </c>
      <c r="E534">
        <v>0.75324999999999998</v>
      </c>
      <c r="F534">
        <v>0.86795</v>
      </c>
      <c r="G534">
        <v>0.47134999999999999</v>
      </c>
      <c r="H534">
        <v>0.15085000000000001</v>
      </c>
      <c r="I534">
        <v>0.28875000000000001</v>
      </c>
      <c r="J534">
        <v>0.92715000000000003</v>
      </c>
      <c r="K534">
        <v>0.82994999999999997</v>
      </c>
      <c r="L534">
        <v>0.71465000000000001</v>
      </c>
    </row>
    <row r="535" spans="1:12" x14ac:dyDescent="0.3">
      <c r="A535">
        <v>534</v>
      </c>
      <c r="B535">
        <v>5.3350000000000002E-2</v>
      </c>
      <c r="C535">
        <v>0.12765000000000001</v>
      </c>
      <c r="D535">
        <v>0.49314999999999998</v>
      </c>
      <c r="E535">
        <v>0.45755000000000001</v>
      </c>
      <c r="F535">
        <v>0.77544999999999997</v>
      </c>
      <c r="G535">
        <v>0.28105000000000002</v>
      </c>
      <c r="H535">
        <v>0.70794999999999997</v>
      </c>
      <c r="I535">
        <v>0.74365000000000003</v>
      </c>
      <c r="J535">
        <v>0.10505</v>
      </c>
      <c r="K535">
        <v>0.84104999999999996</v>
      </c>
      <c r="L535">
        <v>0.50654999999999994</v>
      </c>
    </row>
    <row r="536" spans="1:12" x14ac:dyDescent="0.3">
      <c r="A536">
        <v>535</v>
      </c>
      <c r="B536">
        <v>5.3449999999999998E-2</v>
      </c>
      <c r="C536">
        <v>0.93154999999999999</v>
      </c>
      <c r="D536">
        <v>7.9450000000000007E-2</v>
      </c>
      <c r="E536">
        <v>0.78954999999999997</v>
      </c>
      <c r="F536">
        <v>0.30595</v>
      </c>
      <c r="G536">
        <v>0.89444999999999997</v>
      </c>
      <c r="H536">
        <v>0.13905000000000001</v>
      </c>
      <c r="I536">
        <v>0.85165000000000002</v>
      </c>
      <c r="J536">
        <v>0.91515000000000002</v>
      </c>
      <c r="K536">
        <v>0.11855</v>
      </c>
      <c r="L536">
        <v>0.76534999999999997</v>
      </c>
    </row>
    <row r="537" spans="1:12" x14ac:dyDescent="0.3">
      <c r="A537">
        <v>536</v>
      </c>
      <c r="B537">
        <v>5.355E-2</v>
      </c>
      <c r="C537">
        <v>0.56435000000000002</v>
      </c>
      <c r="D537">
        <v>0.83684999999999998</v>
      </c>
      <c r="E537">
        <v>0.91525000000000001</v>
      </c>
      <c r="F537">
        <v>0.23064999999999999</v>
      </c>
      <c r="G537">
        <v>0.37624999999999997</v>
      </c>
      <c r="H537">
        <v>0.12545000000000001</v>
      </c>
      <c r="I537">
        <v>0.12655</v>
      </c>
      <c r="J537">
        <v>0.47854999999999998</v>
      </c>
      <c r="K537">
        <v>0.99834999999999996</v>
      </c>
      <c r="L537">
        <v>0.16435</v>
      </c>
    </row>
    <row r="538" spans="1:12" x14ac:dyDescent="0.3">
      <c r="A538">
        <v>537</v>
      </c>
      <c r="B538">
        <v>5.3650000000000003E-2</v>
      </c>
      <c r="C538">
        <v>0.19434999999999999</v>
      </c>
      <c r="D538">
        <v>0.20515</v>
      </c>
      <c r="E538">
        <v>0.82474999999999998</v>
      </c>
      <c r="F538">
        <v>0.32145000000000001</v>
      </c>
      <c r="G538">
        <v>0.79995000000000005</v>
      </c>
      <c r="H538">
        <v>0.14885000000000001</v>
      </c>
      <c r="I538">
        <v>0.70245000000000002</v>
      </c>
      <c r="J538">
        <v>0.43595</v>
      </c>
      <c r="K538">
        <v>0.23765</v>
      </c>
      <c r="L538">
        <v>0.30454999999999999</v>
      </c>
    </row>
    <row r="539" spans="1:12" x14ac:dyDescent="0.3">
      <c r="A539">
        <v>538</v>
      </c>
      <c r="B539">
        <v>5.3749999999999999E-2</v>
      </c>
      <c r="C539">
        <v>0.26484999999999997</v>
      </c>
      <c r="D539">
        <v>0.70284999999999997</v>
      </c>
      <c r="E539">
        <v>3.2050000000000002E-2</v>
      </c>
      <c r="F539">
        <v>0.41265000000000002</v>
      </c>
      <c r="G539">
        <v>0.30625000000000002</v>
      </c>
      <c r="H539">
        <v>0.70625000000000004</v>
      </c>
      <c r="I539">
        <v>0.78174999999999994</v>
      </c>
      <c r="J539">
        <v>0.56384999999999996</v>
      </c>
      <c r="K539">
        <v>3.6549999999999999E-2</v>
      </c>
      <c r="L539">
        <v>0.32185000000000002</v>
      </c>
    </row>
    <row r="540" spans="1:12" x14ac:dyDescent="0.3">
      <c r="A540">
        <v>539</v>
      </c>
      <c r="B540">
        <v>5.3850000000000002E-2</v>
      </c>
      <c r="C540">
        <v>0.12655</v>
      </c>
      <c r="D540">
        <v>0.90164999999999995</v>
      </c>
      <c r="E540">
        <v>1.8249999999999999E-2</v>
      </c>
      <c r="F540">
        <v>0.34844999999999998</v>
      </c>
      <c r="G540">
        <v>0.45434999999999998</v>
      </c>
      <c r="H540">
        <v>0.65515000000000001</v>
      </c>
      <c r="I540">
        <v>0.71225000000000005</v>
      </c>
      <c r="J540">
        <v>0.63365000000000005</v>
      </c>
      <c r="K540">
        <v>0.63395000000000001</v>
      </c>
      <c r="L540">
        <v>0.10245</v>
      </c>
    </row>
    <row r="541" spans="1:12" x14ac:dyDescent="0.3">
      <c r="A541">
        <v>540</v>
      </c>
      <c r="B541">
        <v>5.3949999999999998E-2</v>
      </c>
      <c r="C541">
        <v>0.76554999999999995</v>
      </c>
      <c r="D541">
        <v>0.80225000000000002</v>
      </c>
      <c r="E541">
        <v>0.24934999999999999</v>
      </c>
      <c r="F541">
        <v>0.29565000000000002</v>
      </c>
      <c r="G541">
        <v>0.89215</v>
      </c>
      <c r="H541">
        <v>0.77195000000000003</v>
      </c>
      <c r="I541">
        <v>0.62744999999999995</v>
      </c>
      <c r="J541">
        <v>0.64344999999999997</v>
      </c>
      <c r="K541">
        <v>0.54254999999999998</v>
      </c>
      <c r="L541">
        <v>0.96284999999999998</v>
      </c>
    </row>
    <row r="542" spans="1:12" x14ac:dyDescent="0.3">
      <c r="A542">
        <v>541</v>
      </c>
      <c r="B542">
        <v>5.4050000000000001E-2</v>
      </c>
      <c r="C542">
        <v>0.81464999999999999</v>
      </c>
      <c r="D542">
        <v>0.71184999999999998</v>
      </c>
      <c r="E542">
        <v>0.16825000000000001</v>
      </c>
      <c r="F542">
        <v>0.28355000000000002</v>
      </c>
      <c r="G542">
        <v>0.89944999999999997</v>
      </c>
      <c r="H542">
        <v>0.84065000000000001</v>
      </c>
      <c r="I542">
        <v>0.92235</v>
      </c>
      <c r="J542">
        <v>9.7049999999999997E-2</v>
      </c>
      <c r="K542">
        <v>4.5350000000000001E-2</v>
      </c>
      <c r="L542">
        <v>0.49414999999999998</v>
      </c>
    </row>
    <row r="543" spans="1:12" x14ac:dyDescent="0.3">
      <c r="A543">
        <v>542</v>
      </c>
      <c r="B543">
        <v>5.4149999999999997E-2</v>
      </c>
      <c r="C543">
        <v>0.54474999999999996</v>
      </c>
      <c r="D543">
        <v>0.89115</v>
      </c>
      <c r="E543">
        <v>0.67915000000000003</v>
      </c>
      <c r="F543">
        <v>0.81664999999999999</v>
      </c>
      <c r="G543">
        <v>0.64775000000000005</v>
      </c>
      <c r="H543">
        <v>0.84875</v>
      </c>
      <c r="I543">
        <v>0.76265000000000005</v>
      </c>
      <c r="J543">
        <v>5.2049999999999999E-2</v>
      </c>
      <c r="K543">
        <v>0.16134999999999999</v>
      </c>
      <c r="L543">
        <v>0.98375000000000001</v>
      </c>
    </row>
    <row r="544" spans="1:12" x14ac:dyDescent="0.3">
      <c r="A544">
        <v>543</v>
      </c>
      <c r="B544">
        <v>5.425E-2</v>
      </c>
      <c r="C544">
        <v>0.37774999999999997</v>
      </c>
      <c r="D544">
        <v>0.65995000000000004</v>
      </c>
      <c r="E544">
        <v>5.0349999999999999E-2</v>
      </c>
      <c r="F544">
        <v>0.33284999999999998</v>
      </c>
      <c r="G544">
        <v>0.27145000000000002</v>
      </c>
      <c r="H544">
        <v>0.21154999999999999</v>
      </c>
      <c r="I544">
        <v>0.29704999999999998</v>
      </c>
      <c r="J544">
        <v>0.93925000000000003</v>
      </c>
      <c r="K544">
        <v>0.92764999999999997</v>
      </c>
      <c r="L544">
        <v>0.48115000000000002</v>
      </c>
    </row>
    <row r="545" spans="1:12" x14ac:dyDescent="0.3">
      <c r="A545">
        <v>544</v>
      </c>
      <c r="B545">
        <v>5.4350000000000002E-2</v>
      </c>
      <c r="C545">
        <v>3.0550000000000001E-2</v>
      </c>
      <c r="D545">
        <v>0.27965000000000001</v>
      </c>
      <c r="E545">
        <v>0.32374999999999998</v>
      </c>
      <c r="F545">
        <v>0.36314999999999997</v>
      </c>
      <c r="G545">
        <v>0.99414999999999998</v>
      </c>
      <c r="H545">
        <v>0.92905000000000004</v>
      </c>
      <c r="I545">
        <v>0.97404999999999997</v>
      </c>
      <c r="J545">
        <v>0.24915000000000001</v>
      </c>
      <c r="K545">
        <v>0.46155000000000002</v>
      </c>
      <c r="L545">
        <v>0.77175000000000005</v>
      </c>
    </row>
    <row r="546" spans="1:12" x14ac:dyDescent="0.3">
      <c r="A546">
        <v>545</v>
      </c>
      <c r="B546">
        <v>5.4449999999999998E-2</v>
      </c>
      <c r="C546">
        <v>0.62275000000000003</v>
      </c>
      <c r="D546">
        <v>0.52495000000000003</v>
      </c>
      <c r="E546">
        <v>0.30454999999999999</v>
      </c>
      <c r="F546">
        <v>0.32305</v>
      </c>
      <c r="G546">
        <v>0.42945</v>
      </c>
      <c r="H546">
        <v>0.92645</v>
      </c>
      <c r="I546">
        <v>0.81955</v>
      </c>
      <c r="J546">
        <v>0.47534999999999999</v>
      </c>
      <c r="K546">
        <v>0.33305000000000001</v>
      </c>
      <c r="L546">
        <v>0.47525000000000001</v>
      </c>
    </row>
    <row r="547" spans="1:12" x14ac:dyDescent="0.3">
      <c r="A547">
        <v>546</v>
      </c>
      <c r="B547">
        <v>5.4550000000000001E-2</v>
      </c>
      <c r="C547">
        <v>0.95774999999999999</v>
      </c>
      <c r="D547">
        <v>0.57545000000000002</v>
      </c>
      <c r="E547">
        <v>0.84245000000000003</v>
      </c>
      <c r="F547">
        <v>0.58214999999999995</v>
      </c>
      <c r="G547">
        <v>0.58955000000000002</v>
      </c>
      <c r="H547">
        <v>7.0849999999999996E-2</v>
      </c>
      <c r="I547">
        <v>0.60794999999999999</v>
      </c>
      <c r="J547">
        <v>2.3050000000000001E-2</v>
      </c>
      <c r="K547">
        <v>0.37304999999999999</v>
      </c>
      <c r="L547">
        <v>0.23955000000000001</v>
      </c>
    </row>
    <row r="548" spans="1:12" x14ac:dyDescent="0.3">
      <c r="A548">
        <v>547</v>
      </c>
      <c r="B548">
        <v>5.4649999999999997E-2</v>
      </c>
      <c r="C548">
        <v>0.53395000000000004</v>
      </c>
      <c r="D548">
        <v>0.81915000000000004</v>
      </c>
      <c r="E548">
        <v>0.59545000000000003</v>
      </c>
      <c r="F548">
        <v>0.89875000000000005</v>
      </c>
      <c r="G548">
        <v>6.3649999999999998E-2</v>
      </c>
      <c r="H548">
        <v>0.92615000000000003</v>
      </c>
      <c r="I548">
        <v>0.23724999999999999</v>
      </c>
      <c r="J548">
        <v>0.32514999999999999</v>
      </c>
      <c r="K548">
        <v>0.29785</v>
      </c>
      <c r="L548">
        <v>0.77024999999999999</v>
      </c>
    </row>
    <row r="549" spans="1:12" x14ac:dyDescent="0.3">
      <c r="A549">
        <v>548</v>
      </c>
      <c r="B549">
        <v>5.475E-2</v>
      </c>
      <c r="C549">
        <v>0.55474999999999997</v>
      </c>
      <c r="D549">
        <v>0.39474999999999999</v>
      </c>
      <c r="E549">
        <v>0.86045000000000005</v>
      </c>
      <c r="F549">
        <v>0.45734999999999998</v>
      </c>
      <c r="G549">
        <v>0.63024999999999998</v>
      </c>
      <c r="H549">
        <v>0.48344999999999999</v>
      </c>
      <c r="I549">
        <v>0.28844999999999998</v>
      </c>
      <c r="J549">
        <v>0.49195</v>
      </c>
      <c r="K549">
        <v>0.77705000000000002</v>
      </c>
      <c r="L549">
        <v>0.43364999999999998</v>
      </c>
    </row>
    <row r="550" spans="1:12" x14ac:dyDescent="0.3">
      <c r="A550">
        <v>549</v>
      </c>
      <c r="B550">
        <v>5.4850000000000003E-2</v>
      </c>
      <c r="C550">
        <v>0.76375000000000004</v>
      </c>
      <c r="D550">
        <v>0.29454999999999998</v>
      </c>
      <c r="E550">
        <v>0.62985000000000002</v>
      </c>
      <c r="F550">
        <v>0.92544999999999999</v>
      </c>
      <c r="G550">
        <v>0.20624999999999999</v>
      </c>
      <c r="H550">
        <v>0.18804999999999999</v>
      </c>
      <c r="I550">
        <v>8.4449999999999997E-2</v>
      </c>
      <c r="J550">
        <v>0.48764999999999997</v>
      </c>
      <c r="K550">
        <v>0.76944999999999997</v>
      </c>
      <c r="L550">
        <v>0.67084999999999995</v>
      </c>
    </row>
    <row r="551" spans="1:12" x14ac:dyDescent="0.3">
      <c r="A551">
        <v>550</v>
      </c>
      <c r="B551">
        <v>5.4949999999999999E-2</v>
      </c>
      <c r="C551">
        <v>0.80145</v>
      </c>
      <c r="D551">
        <v>0.26434999999999997</v>
      </c>
      <c r="E551">
        <v>0.99575000000000002</v>
      </c>
      <c r="F551">
        <v>0.15254999999999999</v>
      </c>
      <c r="G551">
        <v>4.725E-2</v>
      </c>
      <c r="H551">
        <v>0.81694999999999995</v>
      </c>
      <c r="I551">
        <v>0.60294999999999999</v>
      </c>
      <c r="J551">
        <v>1.975E-2</v>
      </c>
      <c r="K551">
        <v>0.61165000000000003</v>
      </c>
      <c r="L551">
        <v>0.36385000000000001</v>
      </c>
    </row>
    <row r="552" spans="1:12" x14ac:dyDescent="0.3">
      <c r="A552">
        <v>551</v>
      </c>
      <c r="B552">
        <v>5.5050000000000002E-2</v>
      </c>
      <c r="C552">
        <v>0.95515000000000005</v>
      </c>
      <c r="D552">
        <v>0.68845000000000001</v>
      </c>
      <c r="E552">
        <v>4.7849999999999997E-2</v>
      </c>
      <c r="F552">
        <v>0.97824999999999995</v>
      </c>
      <c r="G552">
        <v>0.95284999999999997</v>
      </c>
      <c r="H552">
        <v>0.33265</v>
      </c>
      <c r="I552">
        <v>0.58814999999999995</v>
      </c>
      <c r="J552">
        <v>0.61255000000000004</v>
      </c>
      <c r="K552">
        <v>0.62244999999999995</v>
      </c>
      <c r="L552">
        <v>0.58445000000000003</v>
      </c>
    </row>
    <row r="553" spans="1:12" x14ac:dyDescent="0.3">
      <c r="A553">
        <v>552</v>
      </c>
      <c r="B553">
        <v>5.5149999999999998E-2</v>
      </c>
      <c r="C553">
        <v>0.65234999999999999</v>
      </c>
      <c r="D553">
        <v>0.73985000000000001</v>
      </c>
      <c r="E553">
        <v>0.78425</v>
      </c>
      <c r="F553">
        <v>0.12325</v>
      </c>
      <c r="G553">
        <v>0.15945000000000001</v>
      </c>
      <c r="H553">
        <v>0.77764999999999995</v>
      </c>
      <c r="I553">
        <v>0.83845000000000003</v>
      </c>
      <c r="J553">
        <v>0.86914999999999998</v>
      </c>
      <c r="K553">
        <v>0.15295</v>
      </c>
      <c r="L553">
        <v>0.24295</v>
      </c>
    </row>
    <row r="554" spans="1:12" x14ac:dyDescent="0.3">
      <c r="A554">
        <v>553</v>
      </c>
      <c r="B554">
        <v>5.525E-2</v>
      </c>
      <c r="C554">
        <v>0.46534999999999999</v>
      </c>
      <c r="D554">
        <v>0.39534999999999998</v>
      </c>
      <c r="E554">
        <v>0.34455000000000002</v>
      </c>
      <c r="F554">
        <v>0.63844999999999996</v>
      </c>
      <c r="G554">
        <v>0.93054999999999999</v>
      </c>
      <c r="H554">
        <v>0.30385000000000001</v>
      </c>
      <c r="I554">
        <v>0.31185000000000002</v>
      </c>
      <c r="J554">
        <v>0.78644999999999998</v>
      </c>
      <c r="K554">
        <v>0.12285</v>
      </c>
      <c r="L554">
        <v>0.37375000000000003</v>
      </c>
    </row>
    <row r="555" spans="1:12" x14ac:dyDescent="0.3">
      <c r="A555">
        <v>554</v>
      </c>
      <c r="B555">
        <v>5.5350000000000003E-2</v>
      </c>
      <c r="C555">
        <v>0.95445000000000002</v>
      </c>
      <c r="D555">
        <v>0.74595</v>
      </c>
      <c r="E555">
        <v>0.91984999999999995</v>
      </c>
      <c r="F555">
        <v>0.29075000000000001</v>
      </c>
      <c r="G555">
        <v>0.43175000000000002</v>
      </c>
      <c r="H555">
        <v>0.85575000000000001</v>
      </c>
      <c r="I555">
        <v>0.34794999999999998</v>
      </c>
      <c r="J555">
        <v>0.22225</v>
      </c>
      <c r="K555">
        <v>0.84424999999999994</v>
      </c>
      <c r="L555">
        <v>0.58155000000000001</v>
      </c>
    </row>
    <row r="556" spans="1:12" x14ac:dyDescent="0.3">
      <c r="A556">
        <v>555</v>
      </c>
      <c r="B556">
        <v>5.5449999999999999E-2</v>
      </c>
      <c r="C556">
        <v>0.48825000000000002</v>
      </c>
      <c r="D556">
        <v>0.47175</v>
      </c>
      <c r="E556">
        <v>0.63565000000000005</v>
      </c>
      <c r="F556">
        <v>0.28675</v>
      </c>
      <c r="G556">
        <v>0.25645000000000001</v>
      </c>
      <c r="H556">
        <v>0.69584999999999997</v>
      </c>
      <c r="I556">
        <v>0.69404999999999994</v>
      </c>
      <c r="J556">
        <v>0.94825000000000004</v>
      </c>
      <c r="K556">
        <v>0.64085000000000003</v>
      </c>
      <c r="L556">
        <v>0.77505000000000002</v>
      </c>
    </row>
    <row r="557" spans="1:12" x14ac:dyDescent="0.3">
      <c r="A557">
        <v>556</v>
      </c>
      <c r="B557">
        <v>5.5550000000000002E-2</v>
      </c>
      <c r="C557">
        <v>0.79905000000000004</v>
      </c>
      <c r="D557">
        <v>0.84335000000000004</v>
      </c>
      <c r="E557">
        <v>0.80095000000000005</v>
      </c>
      <c r="F557">
        <v>0.22105</v>
      </c>
      <c r="G557">
        <v>0.86745000000000005</v>
      </c>
      <c r="H557">
        <v>0.99324999999999997</v>
      </c>
      <c r="I557">
        <v>0.58174999999999999</v>
      </c>
      <c r="J557">
        <v>0.88305</v>
      </c>
      <c r="K557">
        <v>0.68515000000000004</v>
      </c>
      <c r="L557">
        <v>0.56205000000000005</v>
      </c>
    </row>
    <row r="558" spans="1:12" x14ac:dyDescent="0.3">
      <c r="A558">
        <v>557</v>
      </c>
      <c r="B558">
        <v>5.5649999999999998E-2</v>
      </c>
      <c r="C558">
        <v>0.93125000000000002</v>
      </c>
      <c r="D558">
        <v>0.54795000000000005</v>
      </c>
      <c r="E558">
        <v>0.95074999999999998</v>
      </c>
      <c r="F558">
        <v>0.29975000000000002</v>
      </c>
      <c r="G558">
        <v>0.29194999999999999</v>
      </c>
      <c r="H558">
        <v>0.28175</v>
      </c>
      <c r="I558">
        <v>0.25574999999999998</v>
      </c>
      <c r="J558">
        <v>0.32135000000000002</v>
      </c>
      <c r="K558">
        <v>0.94635000000000002</v>
      </c>
      <c r="L558">
        <v>0.69115000000000004</v>
      </c>
    </row>
    <row r="559" spans="1:12" x14ac:dyDescent="0.3">
      <c r="A559">
        <v>558</v>
      </c>
      <c r="B559">
        <v>5.5750000000000001E-2</v>
      </c>
      <c r="C559">
        <v>0.78664999999999996</v>
      </c>
      <c r="D559">
        <v>0.82155</v>
      </c>
      <c r="E559">
        <v>0.61124999999999996</v>
      </c>
      <c r="F559">
        <v>0.92184999999999995</v>
      </c>
      <c r="G559">
        <v>0.59524999999999995</v>
      </c>
      <c r="H559">
        <v>0.17035</v>
      </c>
      <c r="I559">
        <v>0.68564999999999998</v>
      </c>
      <c r="J559">
        <v>0.20355000000000001</v>
      </c>
      <c r="K559">
        <v>0.90054999999999996</v>
      </c>
      <c r="L559">
        <v>0.10925</v>
      </c>
    </row>
    <row r="560" spans="1:12" x14ac:dyDescent="0.3">
      <c r="A560">
        <v>559</v>
      </c>
      <c r="B560">
        <v>5.5849999999999997E-2</v>
      </c>
      <c r="C560">
        <v>0.48675000000000002</v>
      </c>
      <c r="D560">
        <v>0.75675000000000003</v>
      </c>
      <c r="E560">
        <v>7.2749999999999995E-2</v>
      </c>
      <c r="F560">
        <v>7.8850000000000003E-2</v>
      </c>
      <c r="G560">
        <v>0.91615000000000002</v>
      </c>
      <c r="H560">
        <v>0.50895000000000001</v>
      </c>
      <c r="I560">
        <v>0.93015000000000003</v>
      </c>
      <c r="J560">
        <v>0.53754999999999997</v>
      </c>
      <c r="K560">
        <v>0.23494999999999999</v>
      </c>
      <c r="L560">
        <v>0.59635000000000005</v>
      </c>
    </row>
    <row r="561" spans="1:12" x14ac:dyDescent="0.3">
      <c r="A561">
        <v>560</v>
      </c>
      <c r="B561">
        <v>5.595E-2</v>
      </c>
      <c r="C561">
        <v>0.11065</v>
      </c>
      <c r="D561">
        <v>0.83304999999999996</v>
      </c>
      <c r="E561">
        <v>0.90144999999999997</v>
      </c>
      <c r="F561">
        <v>0.76634999999999998</v>
      </c>
      <c r="G561">
        <v>0.80784999999999996</v>
      </c>
      <c r="H561">
        <v>0.51765000000000005</v>
      </c>
      <c r="I561">
        <v>0.98875000000000002</v>
      </c>
      <c r="J561">
        <v>0.61734999999999995</v>
      </c>
      <c r="K561">
        <v>0.56884999999999997</v>
      </c>
      <c r="L561">
        <v>0.26345000000000002</v>
      </c>
    </row>
    <row r="562" spans="1:12" x14ac:dyDescent="0.3">
      <c r="A562">
        <v>561</v>
      </c>
      <c r="B562">
        <v>5.6050000000000003E-2</v>
      </c>
      <c r="C562">
        <v>0.80205000000000004</v>
      </c>
      <c r="D562">
        <v>0.47144999999999998</v>
      </c>
      <c r="E562">
        <v>0.11405</v>
      </c>
      <c r="F562">
        <v>0.18634999999999999</v>
      </c>
      <c r="G562">
        <v>0.51385000000000003</v>
      </c>
      <c r="H562">
        <v>0.58525000000000005</v>
      </c>
      <c r="I562">
        <v>0.37514999999999998</v>
      </c>
      <c r="J562">
        <v>0.36244999999999999</v>
      </c>
      <c r="K562">
        <v>0.44845000000000002</v>
      </c>
      <c r="L562">
        <v>0.43525000000000003</v>
      </c>
    </row>
    <row r="563" spans="1:12" x14ac:dyDescent="0.3">
      <c r="A563">
        <v>562</v>
      </c>
      <c r="B563">
        <v>5.6149999999999999E-2</v>
      </c>
      <c r="C563">
        <v>0.26405000000000001</v>
      </c>
      <c r="D563">
        <v>0.42144999999999999</v>
      </c>
      <c r="E563">
        <v>0.47644999999999998</v>
      </c>
      <c r="F563">
        <v>0.13975000000000001</v>
      </c>
      <c r="G563">
        <v>0.50365000000000004</v>
      </c>
      <c r="H563">
        <v>0.26224999999999998</v>
      </c>
      <c r="I563">
        <v>0.47034999999999999</v>
      </c>
      <c r="J563">
        <v>0.30725000000000002</v>
      </c>
      <c r="K563">
        <v>0.68174999999999997</v>
      </c>
      <c r="L563">
        <v>0.74995000000000001</v>
      </c>
    </row>
    <row r="564" spans="1:12" x14ac:dyDescent="0.3">
      <c r="A564">
        <v>563</v>
      </c>
      <c r="B564">
        <v>5.6250000000000001E-2</v>
      </c>
      <c r="C564">
        <v>0.99465000000000003</v>
      </c>
      <c r="D564">
        <v>0.68705000000000005</v>
      </c>
      <c r="E564">
        <v>0.14265</v>
      </c>
      <c r="F564">
        <v>2.2349999999999998E-2</v>
      </c>
      <c r="G564">
        <v>0.67364999999999997</v>
      </c>
      <c r="H564">
        <v>0.47635</v>
      </c>
      <c r="I564">
        <v>0.75714999999999999</v>
      </c>
      <c r="J564">
        <v>0.74714999999999998</v>
      </c>
      <c r="K564">
        <v>0.99495</v>
      </c>
      <c r="L564">
        <v>0.26615</v>
      </c>
    </row>
    <row r="565" spans="1:12" x14ac:dyDescent="0.3">
      <c r="A565">
        <v>564</v>
      </c>
      <c r="B565">
        <v>5.6349999999999997E-2</v>
      </c>
      <c r="C565">
        <v>0.70484999999999998</v>
      </c>
      <c r="D565">
        <v>0.42914999999999998</v>
      </c>
      <c r="E565">
        <v>0.85285</v>
      </c>
      <c r="F565">
        <v>0.68064999999999998</v>
      </c>
      <c r="G565">
        <v>0.11055</v>
      </c>
      <c r="H565">
        <v>6.0499999999999998E-3</v>
      </c>
      <c r="I565">
        <v>0.89475000000000005</v>
      </c>
      <c r="J565">
        <v>4.5650000000000003E-2</v>
      </c>
      <c r="K565">
        <v>0.63195000000000001</v>
      </c>
      <c r="L565">
        <v>0.73134999999999994</v>
      </c>
    </row>
    <row r="566" spans="1:12" x14ac:dyDescent="0.3">
      <c r="A566">
        <v>565</v>
      </c>
      <c r="B566">
        <v>5.645E-2</v>
      </c>
      <c r="C566">
        <v>0.38455</v>
      </c>
      <c r="D566">
        <v>0.11605</v>
      </c>
      <c r="E566">
        <v>0.29235</v>
      </c>
      <c r="F566">
        <v>0.79895000000000005</v>
      </c>
      <c r="G566">
        <v>6.7150000000000001E-2</v>
      </c>
      <c r="H566">
        <v>0.15525</v>
      </c>
      <c r="I566">
        <v>0.97604999999999997</v>
      </c>
      <c r="J566">
        <v>0.98394999999999999</v>
      </c>
      <c r="K566">
        <v>0.36514999999999997</v>
      </c>
      <c r="L566">
        <v>0.79884999999999995</v>
      </c>
    </row>
    <row r="567" spans="1:12" x14ac:dyDescent="0.3">
      <c r="A567">
        <v>566</v>
      </c>
      <c r="B567">
        <v>5.6550000000000003E-2</v>
      </c>
      <c r="C567">
        <v>0.18445</v>
      </c>
      <c r="D567">
        <v>0.65395000000000003</v>
      </c>
      <c r="E567">
        <v>0.75014999999999998</v>
      </c>
      <c r="F567">
        <v>1.1650000000000001E-2</v>
      </c>
      <c r="G567">
        <v>0.69555</v>
      </c>
      <c r="H567">
        <v>0.69615000000000005</v>
      </c>
      <c r="I567">
        <v>0.83414999999999995</v>
      </c>
      <c r="J567">
        <v>8.7050000000000002E-2</v>
      </c>
      <c r="K567">
        <v>0.47654999999999997</v>
      </c>
      <c r="L567">
        <v>0.53425</v>
      </c>
    </row>
    <row r="568" spans="1:12" x14ac:dyDescent="0.3">
      <c r="A568">
        <v>567</v>
      </c>
      <c r="B568">
        <v>5.6649999999999999E-2</v>
      </c>
      <c r="C568">
        <v>0.68425000000000002</v>
      </c>
      <c r="D568">
        <v>0.17824999999999999</v>
      </c>
      <c r="E568">
        <v>7.5450000000000003E-2</v>
      </c>
      <c r="F568">
        <v>0.69584999999999997</v>
      </c>
      <c r="G568">
        <v>9.0050000000000005E-2</v>
      </c>
      <c r="H568">
        <v>0.77444999999999997</v>
      </c>
      <c r="I568">
        <v>0.92515000000000003</v>
      </c>
      <c r="J568">
        <v>0.47375</v>
      </c>
      <c r="K568">
        <v>0.88195000000000001</v>
      </c>
      <c r="L568">
        <v>0.52054999999999996</v>
      </c>
    </row>
    <row r="569" spans="1:12" x14ac:dyDescent="0.3">
      <c r="A569">
        <v>568</v>
      </c>
      <c r="B569">
        <v>5.6750000000000002E-2</v>
      </c>
      <c r="C569">
        <v>0.51975000000000005</v>
      </c>
      <c r="D569">
        <v>0.49604999999999999</v>
      </c>
      <c r="E569">
        <v>0.89724999999999999</v>
      </c>
      <c r="F569">
        <v>0.58545000000000003</v>
      </c>
      <c r="G569">
        <v>0.83404999999999996</v>
      </c>
      <c r="H569">
        <v>0.30154999999999998</v>
      </c>
      <c r="I569">
        <v>0.48165000000000002</v>
      </c>
      <c r="J569">
        <v>0.53664999999999996</v>
      </c>
      <c r="K569">
        <v>0.85094999999999998</v>
      </c>
      <c r="L569">
        <v>0.85365000000000002</v>
      </c>
    </row>
    <row r="570" spans="1:12" x14ac:dyDescent="0.3">
      <c r="A570">
        <v>569</v>
      </c>
      <c r="B570">
        <v>5.6849999999999998E-2</v>
      </c>
      <c r="C570">
        <v>0.97775000000000001</v>
      </c>
      <c r="D570">
        <v>6.4649999999999999E-2</v>
      </c>
      <c r="E570">
        <v>0.87204999999999999</v>
      </c>
      <c r="F570">
        <v>0.30404999999999999</v>
      </c>
      <c r="G570">
        <v>0.16155</v>
      </c>
      <c r="H570">
        <v>0.76905000000000001</v>
      </c>
      <c r="I570">
        <v>0.80694999999999995</v>
      </c>
      <c r="J570">
        <v>0.44164999999999999</v>
      </c>
      <c r="K570">
        <v>0.33925</v>
      </c>
      <c r="L570">
        <v>0.23715</v>
      </c>
    </row>
    <row r="571" spans="1:12" x14ac:dyDescent="0.3">
      <c r="A571">
        <v>570</v>
      </c>
      <c r="B571">
        <v>5.6950000000000001E-2</v>
      </c>
      <c r="C571">
        <v>0.33555000000000001</v>
      </c>
      <c r="D571">
        <v>0.92784999999999995</v>
      </c>
      <c r="E571">
        <v>0.74095</v>
      </c>
      <c r="F571">
        <v>0.10085</v>
      </c>
      <c r="G571">
        <v>0.33705000000000002</v>
      </c>
      <c r="H571">
        <v>0.26984999999999998</v>
      </c>
      <c r="I571">
        <v>0.91964999999999997</v>
      </c>
      <c r="J571">
        <v>0.62014999999999998</v>
      </c>
      <c r="K571">
        <v>0.58804999999999996</v>
      </c>
      <c r="L571">
        <v>7.0150000000000004E-2</v>
      </c>
    </row>
    <row r="572" spans="1:12" x14ac:dyDescent="0.3">
      <c r="A572">
        <v>571</v>
      </c>
      <c r="B572">
        <v>5.7049999999999997E-2</v>
      </c>
      <c r="C572">
        <v>0.97184999999999999</v>
      </c>
      <c r="D572">
        <v>0.49504999999999999</v>
      </c>
      <c r="E572">
        <v>0.59255000000000002</v>
      </c>
      <c r="F572">
        <v>0.81535000000000002</v>
      </c>
      <c r="G572">
        <v>0.26684999999999998</v>
      </c>
      <c r="H572">
        <v>0.43985000000000002</v>
      </c>
      <c r="I572">
        <v>0.11045000000000001</v>
      </c>
      <c r="J572">
        <v>0.31595000000000001</v>
      </c>
      <c r="K572">
        <v>0.78954999999999997</v>
      </c>
      <c r="L572">
        <v>0.84394999999999998</v>
      </c>
    </row>
    <row r="573" spans="1:12" x14ac:dyDescent="0.3">
      <c r="A573">
        <v>572</v>
      </c>
      <c r="B573">
        <v>5.7149999999999999E-2</v>
      </c>
      <c r="C573">
        <v>0.30345</v>
      </c>
      <c r="D573">
        <v>0.85545000000000004</v>
      </c>
      <c r="E573">
        <v>0.59584999999999999</v>
      </c>
      <c r="F573">
        <v>0.14605000000000001</v>
      </c>
      <c r="G573">
        <v>0.24685000000000001</v>
      </c>
      <c r="H573">
        <v>0.19305</v>
      </c>
      <c r="I573">
        <v>0.45534999999999998</v>
      </c>
      <c r="J573">
        <v>0.43095</v>
      </c>
      <c r="K573">
        <v>0.68215000000000003</v>
      </c>
      <c r="L573">
        <v>0.61795</v>
      </c>
    </row>
    <row r="574" spans="1:12" x14ac:dyDescent="0.3">
      <c r="A574">
        <v>573</v>
      </c>
      <c r="B574">
        <v>5.7250000000000002E-2</v>
      </c>
      <c r="C574">
        <v>0.82045000000000001</v>
      </c>
      <c r="D574">
        <v>7.5749999999999998E-2</v>
      </c>
      <c r="E574">
        <v>0.63454999999999995</v>
      </c>
      <c r="F574">
        <v>0.51165000000000005</v>
      </c>
      <c r="G574">
        <v>0.89785000000000004</v>
      </c>
      <c r="H574">
        <v>0.44735000000000003</v>
      </c>
      <c r="I574">
        <v>0.11065</v>
      </c>
      <c r="J574">
        <v>0.17474999999999999</v>
      </c>
      <c r="K574">
        <v>0.58035000000000003</v>
      </c>
      <c r="L574">
        <v>5.9549999999999999E-2</v>
      </c>
    </row>
    <row r="575" spans="1:12" x14ac:dyDescent="0.3">
      <c r="A575">
        <v>574</v>
      </c>
      <c r="B575">
        <v>5.7349999999999998E-2</v>
      </c>
      <c r="C575">
        <v>0.45705000000000001</v>
      </c>
      <c r="D575">
        <v>0.50605</v>
      </c>
      <c r="E575">
        <v>0.17374999999999999</v>
      </c>
      <c r="F575">
        <v>0.55984999999999996</v>
      </c>
      <c r="G575">
        <v>0.95984999999999998</v>
      </c>
      <c r="H575">
        <v>0.11995</v>
      </c>
      <c r="I575">
        <v>0.33134999999999998</v>
      </c>
      <c r="J575">
        <v>0.74585000000000001</v>
      </c>
      <c r="K575">
        <v>0.84784999999999999</v>
      </c>
      <c r="L575">
        <v>0.97514999999999996</v>
      </c>
    </row>
    <row r="576" spans="1:12" x14ac:dyDescent="0.3">
      <c r="A576">
        <v>575</v>
      </c>
      <c r="B576">
        <v>5.7450000000000001E-2</v>
      </c>
      <c r="C576">
        <v>8.3250000000000005E-2</v>
      </c>
      <c r="D576">
        <v>0.90364999999999995</v>
      </c>
      <c r="E576">
        <v>0.33565</v>
      </c>
      <c r="F576">
        <v>0.49254999999999999</v>
      </c>
      <c r="G576">
        <v>0.75485000000000002</v>
      </c>
      <c r="H576">
        <v>3.9449999999999999E-2</v>
      </c>
      <c r="I576">
        <v>0.29925000000000002</v>
      </c>
      <c r="J576">
        <v>0.30114999999999997</v>
      </c>
      <c r="K576">
        <v>0.20465</v>
      </c>
      <c r="L576">
        <v>0.15415000000000001</v>
      </c>
    </row>
    <row r="577" spans="1:12" x14ac:dyDescent="0.3">
      <c r="A577">
        <v>576</v>
      </c>
      <c r="B577">
        <v>5.7549999999999997E-2</v>
      </c>
      <c r="C577">
        <v>0.63665000000000005</v>
      </c>
      <c r="D577">
        <v>0.20915</v>
      </c>
      <c r="E577">
        <v>0.79984999999999995</v>
      </c>
      <c r="F577">
        <v>0.19725000000000001</v>
      </c>
      <c r="G577">
        <v>0.91034999999999999</v>
      </c>
      <c r="H577">
        <v>0.86455000000000004</v>
      </c>
      <c r="I577">
        <v>0.31735000000000002</v>
      </c>
      <c r="J577">
        <v>0.97014999999999996</v>
      </c>
      <c r="K577">
        <v>0.43845000000000001</v>
      </c>
      <c r="L577">
        <v>0.11244999999999999</v>
      </c>
    </row>
    <row r="578" spans="1:12" x14ac:dyDescent="0.3">
      <c r="A578">
        <v>577</v>
      </c>
      <c r="B578">
        <v>5.765E-2</v>
      </c>
      <c r="C578">
        <v>0.94094999999999995</v>
      </c>
      <c r="D578">
        <v>0.65315000000000001</v>
      </c>
      <c r="E578">
        <v>0.10535</v>
      </c>
      <c r="F578">
        <v>7.1849999999999997E-2</v>
      </c>
      <c r="G578">
        <v>0.99785000000000001</v>
      </c>
      <c r="H578">
        <v>5.7950000000000002E-2</v>
      </c>
      <c r="I578">
        <v>0.64024999999999999</v>
      </c>
      <c r="J578">
        <v>0.99855000000000005</v>
      </c>
      <c r="K578">
        <v>0.40784999999999999</v>
      </c>
      <c r="L578">
        <v>0.34025</v>
      </c>
    </row>
    <row r="579" spans="1:12" x14ac:dyDescent="0.3">
      <c r="A579">
        <v>578</v>
      </c>
      <c r="B579">
        <v>5.7750000000000003E-2</v>
      </c>
      <c r="C579">
        <v>0.84165000000000001</v>
      </c>
      <c r="D579">
        <v>0.95714999999999995</v>
      </c>
      <c r="E579">
        <v>0.49785000000000001</v>
      </c>
      <c r="F579">
        <v>0.83625000000000005</v>
      </c>
      <c r="G579">
        <v>7.195E-2</v>
      </c>
      <c r="H579">
        <v>0.41425000000000001</v>
      </c>
      <c r="I579">
        <v>0.40825</v>
      </c>
      <c r="J579">
        <v>0.22664999999999999</v>
      </c>
      <c r="K579">
        <v>0.56784999999999997</v>
      </c>
      <c r="L579">
        <v>0.41165000000000002</v>
      </c>
    </row>
    <row r="580" spans="1:12" x14ac:dyDescent="0.3">
      <c r="A580">
        <v>579</v>
      </c>
      <c r="B580">
        <v>5.7849999999999999E-2</v>
      </c>
      <c r="C580">
        <v>0.55335000000000001</v>
      </c>
      <c r="D580">
        <v>0.64265000000000005</v>
      </c>
      <c r="E580">
        <v>0.69115000000000004</v>
      </c>
      <c r="F580">
        <v>0.23494999999999999</v>
      </c>
      <c r="G580">
        <v>0.23705000000000001</v>
      </c>
      <c r="H580">
        <v>0.43235000000000001</v>
      </c>
      <c r="I580">
        <v>0.20915</v>
      </c>
      <c r="J580">
        <v>2.5500000000000002E-3</v>
      </c>
      <c r="K580">
        <v>0.77524999999999999</v>
      </c>
      <c r="L580">
        <v>0.11955</v>
      </c>
    </row>
    <row r="581" spans="1:12" x14ac:dyDescent="0.3">
      <c r="A581">
        <v>580</v>
      </c>
      <c r="B581">
        <v>5.7950000000000002E-2</v>
      </c>
      <c r="C581">
        <v>0.88865000000000005</v>
      </c>
      <c r="D581">
        <v>0.86565000000000003</v>
      </c>
      <c r="E581">
        <v>0.49575000000000002</v>
      </c>
      <c r="F581">
        <v>0.23955000000000001</v>
      </c>
      <c r="G581">
        <v>0.34155000000000002</v>
      </c>
      <c r="H581">
        <v>0.29025000000000001</v>
      </c>
      <c r="I581">
        <v>0.16864999999999999</v>
      </c>
      <c r="J581">
        <v>5.5500000000000002E-3</v>
      </c>
      <c r="K581">
        <v>0.66515000000000002</v>
      </c>
      <c r="L581">
        <v>0.56555</v>
      </c>
    </row>
    <row r="582" spans="1:12" x14ac:dyDescent="0.3">
      <c r="A582">
        <v>581</v>
      </c>
      <c r="B582">
        <v>5.8049999999999997E-2</v>
      </c>
      <c r="C582">
        <v>6.1350000000000002E-2</v>
      </c>
      <c r="D582">
        <v>0.94674999999999998</v>
      </c>
      <c r="E582">
        <v>0.35894999999999999</v>
      </c>
      <c r="F582">
        <v>0.81974999999999998</v>
      </c>
      <c r="G582">
        <v>0.63614999999999999</v>
      </c>
      <c r="H582">
        <v>0.96314999999999995</v>
      </c>
      <c r="I582">
        <v>0.61234999999999995</v>
      </c>
      <c r="J582">
        <v>0.60375000000000001</v>
      </c>
      <c r="K582">
        <v>0.41175</v>
      </c>
      <c r="L582">
        <v>0.23265</v>
      </c>
    </row>
    <row r="583" spans="1:12" x14ac:dyDescent="0.3">
      <c r="A583">
        <v>582</v>
      </c>
      <c r="B583">
        <v>5.815E-2</v>
      </c>
      <c r="C583">
        <v>0.97645000000000004</v>
      </c>
      <c r="D583">
        <v>0.92495000000000005</v>
      </c>
      <c r="E583">
        <v>0.42344999999999999</v>
      </c>
      <c r="F583">
        <v>0.44545000000000001</v>
      </c>
      <c r="G583">
        <v>6.3549999999999995E-2</v>
      </c>
      <c r="H583">
        <v>0.84245000000000003</v>
      </c>
      <c r="I583">
        <v>0.16855000000000001</v>
      </c>
      <c r="J583">
        <v>9.5949999999999994E-2</v>
      </c>
      <c r="K583">
        <v>1.225E-2</v>
      </c>
      <c r="L583">
        <v>0.97914999999999996</v>
      </c>
    </row>
    <row r="584" spans="1:12" x14ac:dyDescent="0.3">
      <c r="A584">
        <v>583</v>
      </c>
      <c r="B584">
        <v>5.8250000000000003E-2</v>
      </c>
      <c r="C584">
        <v>0.37585000000000002</v>
      </c>
      <c r="D584">
        <v>0.26415</v>
      </c>
      <c r="E584">
        <v>0.87705</v>
      </c>
      <c r="F584">
        <v>0.24535000000000001</v>
      </c>
      <c r="G584">
        <v>0.54415000000000002</v>
      </c>
      <c r="H584">
        <v>2.7449999999999999E-2</v>
      </c>
      <c r="I584">
        <v>0.33944999999999997</v>
      </c>
      <c r="J584">
        <v>0.17745</v>
      </c>
      <c r="K584">
        <v>0.82035000000000002</v>
      </c>
      <c r="L584">
        <v>0.66185000000000005</v>
      </c>
    </row>
    <row r="585" spans="1:12" x14ac:dyDescent="0.3">
      <c r="A585">
        <v>584</v>
      </c>
      <c r="B585">
        <v>5.8349999999999999E-2</v>
      </c>
      <c r="C585">
        <v>0.85065000000000002</v>
      </c>
      <c r="D585">
        <v>0.56094999999999995</v>
      </c>
      <c r="E585">
        <v>0.28484999999999999</v>
      </c>
      <c r="F585">
        <v>0.71804999999999997</v>
      </c>
      <c r="G585">
        <v>0.98434999999999995</v>
      </c>
      <c r="H585">
        <v>0.75055000000000005</v>
      </c>
      <c r="I585">
        <v>0.45365</v>
      </c>
      <c r="J585">
        <v>0.38705000000000001</v>
      </c>
      <c r="K585">
        <v>0.64224999999999999</v>
      </c>
      <c r="L585">
        <v>0.69904999999999995</v>
      </c>
    </row>
    <row r="586" spans="1:12" x14ac:dyDescent="0.3">
      <c r="A586">
        <v>585</v>
      </c>
      <c r="B586">
        <v>5.8450000000000002E-2</v>
      </c>
      <c r="C586">
        <v>0.29925000000000002</v>
      </c>
      <c r="D586">
        <v>0.42664999999999997</v>
      </c>
      <c r="E586">
        <v>0.88824999999999998</v>
      </c>
      <c r="F586">
        <v>0.17324999999999999</v>
      </c>
      <c r="G586">
        <v>0.24365000000000001</v>
      </c>
      <c r="H586">
        <v>0.28634999999999999</v>
      </c>
      <c r="I586">
        <v>0.43575000000000003</v>
      </c>
      <c r="J586">
        <v>0.22975000000000001</v>
      </c>
      <c r="K586">
        <v>0.28325</v>
      </c>
      <c r="L586">
        <v>0.61034999999999995</v>
      </c>
    </row>
    <row r="587" spans="1:12" x14ac:dyDescent="0.3">
      <c r="A587">
        <v>586</v>
      </c>
      <c r="B587">
        <v>5.8549999999999998E-2</v>
      </c>
      <c r="C587">
        <v>0.64405000000000001</v>
      </c>
      <c r="D587">
        <v>0.99744999999999995</v>
      </c>
      <c r="E587">
        <v>0.44535000000000002</v>
      </c>
      <c r="F587">
        <v>0.81125000000000003</v>
      </c>
      <c r="G587">
        <v>0.82994999999999997</v>
      </c>
      <c r="H587">
        <v>0.97014999999999996</v>
      </c>
      <c r="I587">
        <v>0.80274999999999996</v>
      </c>
      <c r="J587">
        <v>0.31605</v>
      </c>
      <c r="K587">
        <v>0.69174999999999998</v>
      </c>
      <c r="L587">
        <v>0.63295000000000001</v>
      </c>
    </row>
    <row r="588" spans="1:12" x14ac:dyDescent="0.3">
      <c r="A588">
        <v>587</v>
      </c>
      <c r="B588">
        <v>5.8650000000000001E-2</v>
      </c>
      <c r="C588">
        <v>0.89134999999999998</v>
      </c>
      <c r="D588">
        <v>0.17055000000000001</v>
      </c>
      <c r="E588">
        <v>6.6850000000000007E-2</v>
      </c>
      <c r="F588">
        <v>2.785E-2</v>
      </c>
      <c r="G588">
        <v>0.79864999999999997</v>
      </c>
      <c r="H588">
        <v>0.21925</v>
      </c>
      <c r="I588">
        <v>0.87104999999999999</v>
      </c>
      <c r="J588">
        <v>0.81845000000000001</v>
      </c>
      <c r="K588">
        <v>0.14305000000000001</v>
      </c>
      <c r="L588">
        <v>0.16425000000000001</v>
      </c>
    </row>
    <row r="589" spans="1:12" x14ac:dyDescent="0.3">
      <c r="A589">
        <v>588</v>
      </c>
      <c r="B589">
        <v>5.8749999999999997E-2</v>
      </c>
      <c r="C589">
        <v>0.88944999999999996</v>
      </c>
      <c r="D589">
        <v>0.77005000000000001</v>
      </c>
      <c r="E589">
        <v>0.39574999999999999</v>
      </c>
      <c r="F589">
        <v>0.86324999999999996</v>
      </c>
      <c r="G589">
        <v>0.94404999999999994</v>
      </c>
      <c r="H589">
        <v>0.78134999999999999</v>
      </c>
      <c r="I589">
        <v>0.88485000000000003</v>
      </c>
      <c r="J589">
        <v>0.68364999999999998</v>
      </c>
      <c r="K589">
        <v>0.17185</v>
      </c>
      <c r="L589">
        <v>6.0749999999999998E-2</v>
      </c>
    </row>
    <row r="590" spans="1:12" x14ac:dyDescent="0.3">
      <c r="A590">
        <v>589</v>
      </c>
      <c r="B590">
        <v>5.885E-2</v>
      </c>
      <c r="C590">
        <v>0.90885000000000005</v>
      </c>
      <c r="D590">
        <v>0.17635000000000001</v>
      </c>
      <c r="E590">
        <v>0.90405000000000002</v>
      </c>
      <c r="F590">
        <v>0.78485000000000005</v>
      </c>
      <c r="G590">
        <v>0.25724999999999998</v>
      </c>
      <c r="H590">
        <v>0.43964999999999999</v>
      </c>
      <c r="I590">
        <v>0.27415</v>
      </c>
      <c r="J590">
        <v>0.20535</v>
      </c>
      <c r="K590">
        <v>0.32934999999999998</v>
      </c>
      <c r="L590">
        <v>0.35215000000000002</v>
      </c>
    </row>
    <row r="591" spans="1:12" x14ac:dyDescent="0.3">
      <c r="A591">
        <v>590</v>
      </c>
      <c r="B591">
        <v>5.8950000000000002E-2</v>
      </c>
      <c r="C591">
        <v>0.79495000000000005</v>
      </c>
      <c r="D591">
        <v>0.45695000000000002</v>
      </c>
      <c r="E591">
        <v>0.57655000000000001</v>
      </c>
      <c r="F591">
        <v>0.60235000000000005</v>
      </c>
      <c r="G591">
        <v>0.25555</v>
      </c>
      <c r="H591">
        <v>0.84355000000000002</v>
      </c>
      <c r="I591">
        <v>0.11434999999999999</v>
      </c>
      <c r="J591">
        <v>0.73194999999999999</v>
      </c>
      <c r="K591">
        <v>0.22975000000000001</v>
      </c>
      <c r="L591">
        <v>0.11045000000000001</v>
      </c>
    </row>
    <row r="592" spans="1:12" x14ac:dyDescent="0.3">
      <c r="A592">
        <v>591</v>
      </c>
      <c r="B592">
        <v>5.9049999999999998E-2</v>
      </c>
      <c r="C592">
        <v>6.905E-2</v>
      </c>
      <c r="D592">
        <v>0.79574999999999996</v>
      </c>
      <c r="E592">
        <v>0.30864999999999998</v>
      </c>
      <c r="F592">
        <v>0.58935000000000004</v>
      </c>
      <c r="G592">
        <v>5.815E-2</v>
      </c>
      <c r="H592">
        <v>0.69864999999999999</v>
      </c>
      <c r="I592">
        <v>0.80284999999999995</v>
      </c>
      <c r="J592">
        <v>0.87504999999999999</v>
      </c>
      <c r="K592">
        <v>0.25964999999999999</v>
      </c>
      <c r="L592">
        <v>2.8250000000000001E-2</v>
      </c>
    </row>
    <row r="593" spans="1:12" x14ac:dyDescent="0.3">
      <c r="A593">
        <v>592</v>
      </c>
      <c r="B593">
        <v>5.9150000000000001E-2</v>
      </c>
      <c r="C593">
        <v>0.98985000000000001</v>
      </c>
      <c r="D593">
        <v>0.27865000000000001</v>
      </c>
      <c r="E593">
        <v>0.95714999999999995</v>
      </c>
      <c r="F593">
        <v>0.37164999999999998</v>
      </c>
      <c r="G593">
        <v>0.19975000000000001</v>
      </c>
      <c r="H593">
        <v>0.95965</v>
      </c>
      <c r="I593">
        <v>0.29694999999999999</v>
      </c>
      <c r="J593">
        <v>0.55735000000000001</v>
      </c>
      <c r="K593">
        <v>0.48044999999999999</v>
      </c>
      <c r="L593">
        <v>0.95455000000000001</v>
      </c>
    </row>
    <row r="594" spans="1:12" x14ac:dyDescent="0.3">
      <c r="A594">
        <v>593</v>
      </c>
      <c r="B594">
        <v>5.9249999999999997E-2</v>
      </c>
      <c r="C594">
        <v>0.51834999999999998</v>
      </c>
      <c r="D594">
        <v>0.37275000000000003</v>
      </c>
      <c r="E594">
        <v>0.13865</v>
      </c>
      <c r="F594">
        <v>0.20115</v>
      </c>
      <c r="G594">
        <v>0.84114999999999995</v>
      </c>
      <c r="H594">
        <v>0.26965</v>
      </c>
      <c r="I594">
        <v>0.81145</v>
      </c>
      <c r="J594">
        <v>0.20075000000000001</v>
      </c>
      <c r="K594">
        <v>0.80764999999999998</v>
      </c>
      <c r="L594">
        <v>0.90364999999999995</v>
      </c>
    </row>
    <row r="595" spans="1:12" x14ac:dyDescent="0.3">
      <c r="A595">
        <v>594</v>
      </c>
      <c r="B595">
        <v>5.935E-2</v>
      </c>
      <c r="C595">
        <v>0.14055000000000001</v>
      </c>
      <c r="D595">
        <v>0.67144999999999999</v>
      </c>
      <c r="E595">
        <v>0.45505000000000001</v>
      </c>
      <c r="F595">
        <v>0.66185000000000005</v>
      </c>
      <c r="G595">
        <v>0.71714999999999995</v>
      </c>
      <c r="H595">
        <v>0.28575</v>
      </c>
      <c r="I595">
        <v>0.92105000000000004</v>
      </c>
      <c r="J595">
        <v>0.75524999999999998</v>
      </c>
      <c r="K595">
        <v>0.82984999999999998</v>
      </c>
      <c r="L595">
        <v>5.135E-2</v>
      </c>
    </row>
    <row r="596" spans="1:12" x14ac:dyDescent="0.3">
      <c r="A596">
        <v>595</v>
      </c>
      <c r="B596">
        <v>5.9450000000000003E-2</v>
      </c>
      <c r="C596">
        <v>9.8449999999999996E-2</v>
      </c>
      <c r="D596">
        <v>0.55654999999999999</v>
      </c>
      <c r="E596">
        <v>0.45324999999999999</v>
      </c>
      <c r="F596">
        <v>9.7250000000000003E-2</v>
      </c>
      <c r="G596">
        <v>0.91385000000000005</v>
      </c>
      <c r="H596">
        <v>0.86165000000000003</v>
      </c>
      <c r="I596">
        <v>0.18165000000000001</v>
      </c>
      <c r="J596">
        <v>0.67715000000000003</v>
      </c>
      <c r="K596">
        <v>0.50775000000000003</v>
      </c>
      <c r="L596">
        <v>0.44224999999999998</v>
      </c>
    </row>
    <row r="597" spans="1:12" x14ac:dyDescent="0.3">
      <c r="A597">
        <v>596</v>
      </c>
      <c r="B597">
        <v>5.9549999999999999E-2</v>
      </c>
      <c r="C597">
        <v>0.11005</v>
      </c>
      <c r="D597">
        <v>0.27424999999999999</v>
      </c>
      <c r="E597">
        <v>0.49914999999999998</v>
      </c>
      <c r="F597">
        <v>0.38895000000000002</v>
      </c>
      <c r="G597">
        <v>0.99524999999999997</v>
      </c>
      <c r="H597">
        <v>0.51395000000000002</v>
      </c>
      <c r="I597">
        <v>3.075E-2</v>
      </c>
      <c r="J597">
        <v>0.24995000000000001</v>
      </c>
      <c r="K597">
        <v>0.18604999999999999</v>
      </c>
      <c r="L597">
        <v>0.31785000000000002</v>
      </c>
    </row>
    <row r="598" spans="1:12" x14ac:dyDescent="0.3">
      <c r="A598">
        <v>597</v>
      </c>
      <c r="B598">
        <v>5.9650000000000002E-2</v>
      </c>
      <c r="C598">
        <v>0.27155000000000001</v>
      </c>
      <c r="D598">
        <v>0.20465</v>
      </c>
      <c r="E598">
        <v>0.39795000000000003</v>
      </c>
      <c r="F598">
        <v>0.99895</v>
      </c>
      <c r="G598">
        <v>0.80054999999999998</v>
      </c>
      <c r="H598">
        <v>0.35794999999999999</v>
      </c>
      <c r="I598">
        <v>0.86345000000000005</v>
      </c>
      <c r="J598">
        <v>0.32245000000000001</v>
      </c>
      <c r="K598">
        <v>0.19914999999999999</v>
      </c>
      <c r="L598">
        <v>0.32235000000000003</v>
      </c>
    </row>
    <row r="599" spans="1:12" x14ac:dyDescent="0.3">
      <c r="A599">
        <v>598</v>
      </c>
      <c r="B599">
        <v>5.9749999999999998E-2</v>
      </c>
      <c r="C599">
        <v>0.80044999999999999</v>
      </c>
      <c r="D599">
        <v>0.54764999999999997</v>
      </c>
      <c r="E599">
        <v>0.52575000000000005</v>
      </c>
      <c r="F599">
        <v>0.25174999999999997</v>
      </c>
      <c r="G599">
        <v>0.23094999999999999</v>
      </c>
      <c r="H599">
        <v>0.35625000000000001</v>
      </c>
      <c r="I599">
        <v>0.98845000000000005</v>
      </c>
      <c r="J599">
        <v>0.18525</v>
      </c>
      <c r="K599">
        <v>0.14085</v>
      </c>
      <c r="L599">
        <v>0.18435000000000001</v>
      </c>
    </row>
    <row r="600" spans="1:12" x14ac:dyDescent="0.3">
      <c r="A600">
        <v>599</v>
      </c>
      <c r="B600">
        <v>5.985E-2</v>
      </c>
      <c r="C600">
        <v>2.8500000000000001E-3</v>
      </c>
      <c r="D600">
        <v>0.79964999999999997</v>
      </c>
      <c r="E600">
        <v>0.39895000000000003</v>
      </c>
      <c r="F600">
        <v>0.25145000000000001</v>
      </c>
      <c r="G600">
        <v>0.72794999999999999</v>
      </c>
      <c r="H600">
        <v>0.26834999999999998</v>
      </c>
      <c r="I600">
        <v>0.94025000000000003</v>
      </c>
      <c r="J600">
        <v>5.3350000000000002E-2</v>
      </c>
      <c r="K600">
        <v>7.4349999999999999E-2</v>
      </c>
      <c r="L600">
        <v>0.53395000000000004</v>
      </c>
    </row>
    <row r="601" spans="1:12" x14ac:dyDescent="0.3">
      <c r="A601">
        <v>600</v>
      </c>
      <c r="B601">
        <v>5.9950000000000003E-2</v>
      </c>
      <c r="C601">
        <v>0.70384999999999998</v>
      </c>
      <c r="D601">
        <v>0.45415</v>
      </c>
      <c r="E601">
        <v>0.65115000000000001</v>
      </c>
      <c r="F601">
        <v>0.83474999999999999</v>
      </c>
      <c r="G601">
        <v>0.42664999999999997</v>
      </c>
      <c r="H601">
        <v>0.42475000000000002</v>
      </c>
      <c r="I601">
        <v>0.73365000000000002</v>
      </c>
      <c r="J601">
        <v>0.10065</v>
      </c>
      <c r="K601">
        <v>1.035E-2</v>
      </c>
      <c r="L601">
        <v>0.58835000000000004</v>
      </c>
    </row>
    <row r="602" spans="1:12" x14ac:dyDescent="0.3">
      <c r="A602">
        <v>601</v>
      </c>
      <c r="B602">
        <v>6.0049999999999999E-2</v>
      </c>
      <c r="C602">
        <v>0.49645</v>
      </c>
      <c r="D602">
        <v>0.61404999999999998</v>
      </c>
      <c r="E602">
        <v>0.98604999999999998</v>
      </c>
      <c r="F602">
        <v>0.20135</v>
      </c>
      <c r="G602">
        <v>0.76795000000000002</v>
      </c>
      <c r="H602">
        <v>0.24554999999999999</v>
      </c>
      <c r="I602">
        <v>0.93215000000000003</v>
      </c>
      <c r="J602">
        <v>0.48935000000000001</v>
      </c>
      <c r="K602">
        <v>0.15045</v>
      </c>
      <c r="L602">
        <v>0.72255000000000003</v>
      </c>
    </row>
    <row r="603" spans="1:12" x14ac:dyDescent="0.3">
      <c r="A603">
        <v>602</v>
      </c>
      <c r="B603">
        <v>6.0150000000000002E-2</v>
      </c>
      <c r="C603">
        <v>0.31874999999999998</v>
      </c>
      <c r="D603">
        <v>0.67044999999999999</v>
      </c>
      <c r="E603">
        <v>0.89175000000000004</v>
      </c>
      <c r="F603">
        <v>5.8950000000000002E-2</v>
      </c>
      <c r="G603">
        <v>6.5949999999999995E-2</v>
      </c>
      <c r="H603">
        <v>0.16605</v>
      </c>
      <c r="I603">
        <v>0.48964999999999997</v>
      </c>
      <c r="J603">
        <v>0.64664999999999995</v>
      </c>
      <c r="K603">
        <v>0.48115000000000002</v>
      </c>
      <c r="L603">
        <v>0.10865</v>
      </c>
    </row>
    <row r="604" spans="1:12" x14ac:dyDescent="0.3">
      <c r="A604">
        <v>603</v>
      </c>
      <c r="B604">
        <v>6.0249999999999998E-2</v>
      </c>
      <c r="C604">
        <v>0.93194999999999995</v>
      </c>
      <c r="D604">
        <v>0.23415</v>
      </c>
      <c r="E604">
        <v>0.68884999999999996</v>
      </c>
      <c r="F604">
        <v>0.52615000000000001</v>
      </c>
      <c r="G604">
        <v>9.9150000000000002E-2</v>
      </c>
      <c r="H604">
        <v>0.93345</v>
      </c>
      <c r="I604">
        <v>0.77054999999999996</v>
      </c>
      <c r="J604">
        <v>0.55764999999999998</v>
      </c>
      <c r="K604">
        <v>0.96365000000000001</v>
      </c>
      <c r="L604">
        <v>0.35475000000000001</v>
      </c>
    </row>
    <row r="605" spans="1:12" x14ac:dyDescent="0.3">
      <c r="A605">
        <v>604</v>
      </c>
      <c r="B605">
        <v>6.0350000000000001E-2</v>
      </c>
      <c r="C605">
        <v>0.21485000000000001</v>
      </c>
      <c r="D605">
        <v>0.59284999999999999</v>
      </c>
      <c r="E605">
        <v>0.93515000000000004</v>
      </c>
      <c r="F605">
        <v>0.15175</v>
      </c>
      <c r="G605">
        <v>4.0550000000000003E-2</v>
      </c>
      <c r="H605">
        <v>0.50734999999999997</v>
      </c>
      <c r="I605">
        <v>0.30935000000000001</v>
      </c>
      <c r="J605">
        <v>6.0249999999999998E-2</v>
      </c>
      <c r="K605">
        <v>0.94874999999999998</v>
      </c>
      <c r="L605">
        <v>0.19875000000000001</v>
      </c>
    </row>
    <row r="606" spans="1:12" x14ac:dyDescent="0.3">
      <c r="A606">
        <v>605</v>
      </c>
      <c r="B606">
        <v>6.0449999999999997E-2</v>
      </c>
      <c r="C606">
        <v>0.78464999999999996</v>
      </c>
      <c r="D606">
        <v>0.31764999999999999</v>
      </c>
      <c r="E606">
        <v>0.53005000000000002</v>
      </c>
      <c r="F606">
        <v>0.20315</v>
      </c>
      <c r="G606">
        <v>0.63705000000000001</v>
      </c>
      <c r="H606">
        <v>0.25774999999999998</v>
      </c>
      <c r="I606">
        <v>0.42344999999999999</v>
      </c>
      <c r="J606">
        <v>0.22284999999999999</v>
      </c>
      <c r="K606">
        <v>0.55425000000000002</v>
      </c>
      <c r="L606">
        <v>0.92954999999999999</v>
      </c>
    </row>
    <row r="607" spans="1:12" x14ac:dyDescent="0.3">
      <c r="A607">
        <v>606</v>
      </c>
      <c r="B607">
        <v>6.055E-2</v>
      </c>
      <c r="C607">
        <v>0.83004999999999995</v>
      </c>
      <c r="D607">
        <v>0.76934999999999998</v>
      </c>
      <c r="E607">
        <v>2.8750000000000001E-2</v>
      </c>
      <c r="F607">
        <v>0.79944999999999999</v>
      </c>
      <c r="G607">
        <v>0.39805000000000001</v>
      </c>
      <c r="H607">
        <v>8.7050000000000002E-2</v>
      </c>
      <c r="I607">
        <v>0.93045</v>
      </c>
      <c r="J607">
        <v>0.37145</v>
      </c>
      <c r="K607">
        <v>0.39865</v>
      </c>
      <c r="L607">
        <v>0.31985000000000002</v>
      </c>
    </row>
    <row r="608" spans="1:12" x14ac:dyDescent="0.3">
      <c r="A608">
        <v>607</v>
      </c>
      <c r="B608">
        <v>6.0650000000000003E-2</v>
      </c>
      <c r="C608">
        <v>0.28355000000000002</v>
      </c>
      <c r="D608">
        <v>0.40365000000000001</v>
      </c>
      <c r="E608">
        <v>0.71784999999999999</v>
      </c>
      <c r="F608">
        <v>0.41394999999999998</v>
      </c>
      <c r="G608">
        <v>0.94205000000000005</v>
      </c>
      <c r="H608">
        <v>0.62644999999999995</v>
      </c>
      <c r="I608">
        <v>0.14294999999999999</v>
      </c>
      <c r="J608">
        <v>0.12684999999999999</v>
      </c>
      <c r="K608">
        <v>0.36564999999999998</v>
      </c>
      <c r="L608">
        <v>0.49175000000000002</v>
      </c>
    </row>
    <row r="609" spans="1:12" x14ac:dyDescent="0.3">
      <c r="A609">
        <v>608</v>
      </c>
      <c r="B609">
        <v>6.0749999999999998E-2</v>
      </c>
      <c r="C609">
        <v>0.11595</v>
      </c>
      <c r="D609">
        <v>0.47804999999999997</v>
      </c>
      <c r="E609">
        <v>0.23874999999999999</v>
      </c>
      <c r="F609">
        <v>0.27725</v>
      </c>
      <c r="G609">
        <v>0.87875000000000003</v>
      </c>
      <c r="H609">
        <v>5.3749999999999999E-2</v>
      </c>
      <c r="I609">
        <v>0.57055</v>
      </c>
      <c r="J609">
        <v>0.62695000000000001</v>
      </c>
      <c r="K609">
        <v>0.66054999999999997</v>
      </c>
      <c r="L609">
        <v>8.9249999999999996E-2</v>
      </c>
    </row>
    <row r="610" spans="1:12" x14ac:dyDescent="0.3">
      <c r="A610">
        <v>609</v>
      </c>
      <c r="B610">
        <v>6.0850000000000001E-2</v>
      </c>
      <c r="C610">
        <v>0.11185</v>
      </c>
      <c r="D610">
        <v>0.78254999999999997</v>
      </c>
      <c r="E610">
        <v>0.51605000000000001</v>
      </c>
      <c r="F610">
        <v>0.34784999999999999</v>
      </c>
      <c r="G610">
        <v>0.55554999999999999</v>
      </c>
      <c r="H610">
        <v>0.95074999999999998</v>
      </c>
      <c r="I610">
        <v>0.65554999999999997</v>
      </c>
      <c r="J610">
        <v>0.91144999999999998</v>
      </c>
      <c r="K610">
        <v>0.72045000000000003</v>
      </c>
      <c r="L610">
        <v>0.96365000000000001</v>
      </c>
    </row>
    <row r="611" spans="1:12" x14ac:dyDescent="0.3">
      <c r="A611">
        <v>610</v>
      </c>
      <c r="B611">
        <v>6.0949999999999997E-2</v>
      </c>
      <c r="C611">
        <v>0.85194999999999999</v>
      </c>
      <c r="D611">
        <v>0.84714999999999996</v>
      </c>
      <c r="E611">
        <v>0.45165</v>
      </c>
      <c r="F611">
        <v>0.73724999999999996</v>
      </c>
      <c r="G611">
        <v>0.16084999999999999</v>
      </c>
      <c r="H611">
        <v>0.90485000000000004</v>
      </c>
      <c r="I611">
        <v>0.94245000000000001</v>
      </c>
      <c r="J611">
        <v>0.64505000000000001</v>
      </c>
      <c r="K611">
        <v>0.69884999999999997</v>
      </c>
      <c r="L611">
        <v>0.33405000000000001</v>
      </c>
    </row>
    <row r="612" spans="1:12" x14ac:dyDescent="0.3">
      <c r="A612">
        <v>611</v>
      </c>
      <c r="B612">
        <v>6.105E-2</v>
      </c>
      <c r="C612">
        <v>1.495E-2</v>
      </c>
      <c r="D612">
        <v>0.43735000000000002</v>
      </c>
      <c r="E612">
        <v>0.37375000000000003</v>
      </c>
      <c r="F612">
        <v>0.54935</v>
      </c>
      <c r="G612">
        <v>0.14335000000000001</v>
      </c>
      <c r="H612">
        <v>0.68745000000000001</v>
      </c>
      <c r="I612">
        <v>0.26035000000000003</v>
      </c>
      <c r="J612">
        <v>0.14715</v>
      </c>
      <c r="K612">
        <v>0.10355</v>
      </c>
      <c r="L612">
        <v>0.10485</v>
      </c>
    </row>
    <row r="613" spans="1:12" x14ac:dyDescent="0.3">
      <c r="A613">
        <v>612</v>
      </c>
      <c r="B613">
        <v>6.1150000000000003E-2</v>
      </c>
      <c r="C613">
        <v>0.95845000000000002</v>
      </c>
      <c r="D613">
        <v>0.23035</v>
      </c>
      <c r="E613">
        <v>0.61655000000000004</v>
      </c>
      <c r="F613">
        <v>4.9849999999999998E-2</v>
      </c>
      <c r="G613">
        <v>0.43095</v>
      </c>
      <c r="H613">
        <v>0.96045000000000003</v>
      </c>
      <c r="I613">
        <v>0.32195000000000001</v>
      </c>
      <c r="J613">
        <v>3.3450000000000001E-2</v>
      </c>
      <c r="K613">
        <v>0.40884999999999999</v>
      </c>
      <c r="L613">
        <v>0.20025000000000001</v>
      </c>
    </row>
    <row r="614" spans="1:12" x14ac:dyDescent="0.3">
      <c r="A614">
        <v>613</v>
      </c>
      <c r="B614">
        <v>6.1249999999999999E-2</v>
      </c>
      <c r="C614">
        <v>0.21695</v>
      </c>
      <c r="D614">
        <v>0.69274999999999998</v>
      </c>
      <c r="E614">
        <v>0.48644999999999999</v>
      </c>
      <c r="F614">
        <v>0.52585000000000004</v>
      </c>
      <c r="G614">
        <v>0.13225000000000001</v>
      </c>
      <c r="H614">
        <v>4.8149999999999998E-2</v>
      </c>
      <c r="I614">
        <v>0.25505</v>
      </c>
      <c r="J614">
        <v>0.26955000000000001</v>
      </c>
      <c r="K614">
        <v>0.72455000000000003</v>
      </c>
      <c r="L614">
        <v>0.75395000000000001</v>
      </c>
    </row>
    <row r="615" spans="1:12" x14ac:dyDescent="0.3">
      <c r="A615">
        <v>614</v>
      </c>
      <c r="B615">
        <v>6.1350000000000002E-2</v>
      </c>
      <c r="C615">
        <v>0.13555</v>
      </c>
      <c r="D615">
        <v>0.18534999999999999</v>
      </c>
      <c r="E615">
        <v>9.0249999999999997E-2</v>
      </c>
      <c r="F615">
        <v>0.49514999999999998</v>
      </c>
      <c r="G615">
        <v>5.9049999999999998E-2</v>
      </c>
      <c r="H615">
        <v>0.51885000000000003</v>
      </c>
      <c r="I615">
        <v>0.41504999999999997</v>
      </c>
      <c r="J615">
        <v>0.56025000000000003</v>
      </c>
      <c r="K615">
        <v>0.66174999999999995</v>
      </c>
      <c r="L615">
        <v>0.14515</v>
      </c>
    </row>
    <row r="616" spans="1:12" x14ac:dyDescent="0.3">
      <c r="A616">
        <v>615</v>
      </c>
      <c r="B616">
        <v>6.1449999999999998E-2</v>
      </c>
      <c r="C616">
        <v>0.44714999999999999</v>
      </c>
      <c r="D616">
        <v>0.19005</v>
      </c>
      <c r="E616">
        <v>0.63865000000000005</v>
      </c>
      <c r="F616">
        <v>0.76305000000000001</v>
      </c>
      <c r="G616">
        <v>0.77054999999999996</v>
      </c>
      <c r="H616">
        <v>0.73895</v>
      </c>
      <c r="I616">
        <v>0.88744999999999996</v>
      </c>
      <c r="J616">
        <v>0.42825000000000002</v>
      </c>
      <c r="K616">
        <v>0.37364999999999998</v>
      </c>
      <c r="L616">
        <v>0.30725000000000002</v>
      </c>
    </row>
    <row r="617" spans="1:12" x14ac:dyDescent="0.3">
      <c r="A617">
        <v>616</v>
      </c>
      <c r="B617">
        <v>6.1550000000000001E-2</v>
      </c>
      <c r="C617">
        <v>0.81584999999999996</v>
      </c>
      <c r="D617">
        <v>0.83055000000000001</v>
      </c>
      <c r="E617">
        <v>0.34275</v>
      </c>
      <c r="F617">
        <v>0.80954999999999999</v>
      </c>
      <c r="G617">
        <v>5.0950000000000002E-2</v>
      </c>
      <c r="H617">
        <v>0.41994999999999999</v>
      </c>
      <c r="I617">
        <v>0.98685</v>
      </c>
      <c r="J617">
        <v>0.30625000000000002</v>
      </c>
      <c r="K617">
        <v>0.42335</v>
      </c>
      <c r="L617">
        <v>0.68905000000000005</v>
      </c>
    </row>
    <row r="618" spans="1:12" x14ac:dyDescent="0.3">
      <c r="A618">
        <v>617</v>
      </c>
      <c r="B618">
        <v>6.1650000000000003E-2</v>
      </c>
      <c r="C618">
        <v>0.99295</v>
      </c>
      <c r="D618">
        <v>0.39915</v>
      </c>
      <c r="E618">
        <v>0.98375000000000001</v>
      </c>
      <c r="F618">
        <v>0.79405000000000003</v>
      </c>
      <c r="G618">
        <v>0.40665000000000001</v>
      </c>
      <c r="H618">
        <v>0.59965000000000002</v>
      </c>
      <c r="I618">
        <v>0.34915000000000002</v>
      </c>
      <c r="J618">
        <v>0.48315000000000002</v>
      </c>
      <c r="K618">
        <v>0.17695</v>
      </c>
      <c r="L618">
        <v>9.3649999999999997E-2</v>
      </c>
    </row>
    <row r="619" spans="1:12" x14ac:dyDescent="0.3">
      <c r="A619">
        <v>618</v>
      </c>
      <c r="B619">
        <v>6.1749999999999999E-2</v>
      </c>
      <c r="C619">
        <v>0.25685000000000002</v>
      </c>
      <c r="D619">
        <v>0.90715000000000001</v>
      </c>
      <c r="E619">
        <v>0.87134999999999996</v>
      </c>
      <c r="F619">
        <v>0.62614999999999998</v>
      </c>
      <c r="G619">
        <v>0.72145000000000004</v>
      </c>
      <c r="H619">
        <v>0.31495000000000001</v>
      </c>
      <c r="I619">
        <v>7.6649999999999996E-2</v>
      </c>
      <c r="J619">
        <v>0.18504999999999999</v>
      </c>
      <c r="K619">
        <v>0.20735000000000001</v>
      </c>
      <c r="L619">
        <v>0.78164999999999996</v>
      </c>
    </row>
    <row r="620" spans="1:12" x14ac:dyDescent="0.3">
      <c r="A620">
        <v>619</v>
      </c>
      <c r="B620">
        <v>6.1850000000000002E-2</v>
      </c>
      <c r="C620">
        <v>8.4650000000000003E-2</v>
      </c>
      <c r="D620">
        <v>0.20485</v>
      </c>
      <c r="E620">
        <v>5.0049999999999997E-2</v>
      </c>
      <c r="F620">
        <v>0.51244999999999996</v>
      </c>
      <c r="G620">
        <v>0.11205</v>
      </c>
      <c r="H620">
        <v>2.15E-3</v>
      </c>
      <c r="I620">
        <v>0.80345</v>
      </c>
      <c r="J620">
        <v>0.19364999999999999</v>
      </c>
      <c r="K620">
        <v>0.14645</v>
      </c>
      <c r="L620">
        <v>0.89305000000000001</v>
      </c>
    </row>
    <row r="621" spans="1:12" x14ac:dyDescent="0.3">
      <c r="A621">
        <v>620</v>
      </c>
      <c r="B621">
        <v>6.1949999999999998E-2</v>
      </c>
      <c r="C621">
        <v>0.33855000000000002</v>
      </c>
      <c r="D621">
        <v>0.11135</v>
      </c>
      <c r="E621">
        <v>0.35485</v>
      </c>
      <c r="F621">
        <v>0.53574999999999995</v>
      </c>
      <c r="G621">
        <v>0.80635000000000001</v>
      </c>
      <c r="H621">
        <v>5.9249999999999997E-2</v>
      </c>
      <c r="I621">
        <v>0.93605000000000005</v>
      </c>
      <c r="J621">
        <v>0.94464999999999999</v>
      </c>
      <c r="K621">
        <v>0.29015000000000002</v>
      </c>
      <c r="L621">
        <v>7.0349999999999996E-2</v>
      </c>
    </row>
    <row r="622" spans="1:12" x14ac:dyDescent="0.3">
      <c r="A622">
        <v>621</v>
      </c>
      <c r="B622">
        <v>6.2050000000000001E-2</v>
      </c>
      <c r="C622">
        <v>0.58645000000000003</v>
      </c>
      <c r="D622">
        <v>0.56115000000000004</v>
      </c>
      <c r="E622">
        <v>7.7549999999999994E-2</v>
      </c>
      <c r="F622">
        <v>0.97735000000000005</v>
      </c>
      <c r="G622">
        <v>0.82445000000000002</v>
      </c>
      <c r="H622">
        <v>0.45455000000000001</v>
      </c>
      <c r="I622">
        <v>0.49245</v>
      </c>
      <c r="J622">
        <v>8.0750000000000002E-2</v>
      </c>
      <c r="K622">
        <v>0.22155</v>
      </c>
      <c r="L622">
        <v>8.9499999999999996E-3</v>
      </c>
    </row>
    <row r="623" spans="1:12" x14ac:dyDescent="0.3">
      <c r="A623">
        <v>622</v>
      </c>
      <c r="B623">
        <v>6.2149999999999997E-2</v>
      </c>
      <c r="C623">
        <v>0.55595000000000006</v>
      </c>
      <c r="D623">
        <v>0.34834999999999999</v>
      </c>
      <c r="E623">
        <v>0.14615</v>
      </c>
      <c r="F623">
        <v>0.77985000000000004</v>
      </c>
      <c r="G623">
        <v>0.47835</v>
      </c>
      <c r="H623">
        <v>0.24454999999999999</v>
      </c>
      <c r="I623">
        <v>0.21054999999999999</v>
      </c>
      <c r="J623">
        <v>0.71865000000000001</v>
      </c>
      <c r="K623">
        <v>0.97455000000000003</v>
      </c>
      <c r="L623">
        <v>0.92184999999999995</v>
      </c>
    </row>
    <row r="624" spans="1:12" x14ac:dyDescent="0.3">
      <c r="A624">
        <v>623</v>
      </c>
      <c r="B624">
        <v>6.225E-2</v>
      </c>
      <c r="C624">
        <v>0.35794999999999999</v>
      </c>
      <c r="D624">
        <v>0.24185000000000001</v>
      </c>
      <c r="E624">
        <v>0.88975000000000004</v>
      </c>
      <c r="F624">
        <v>0.77195000000000003</v>
      </c>
      <c r="G624">
        <v>0.38205</v>
      </c>
      <c r="H624">
        <v>0.26584999999999998</v>
      </c>
      <c r="I624">
        <v>0.83694999999999997</v>
      </c>
      <c r="J624">
        <v>0.97875000000000001</v>
      </c>
      <c r="K624">
        <v>0.66815000000000002</v>
      </c>
      <c r="L624">
        <v>0.55025000000000002</v>
      </c>
    </row>
    <row r="625" spans="1:12" x14ac:dyDescent="0.3">
      <c r="A625">
        <v>624</v>
      </c>
      <c r="B625">
        <v>6.2350000000000003E-2</v>
      </c>
      <c r="C625">
        <v>0.45684999999999998</v>
      </c>
      <c r="D625">
        <v>1.4250000000000001E-2</v>
      </c>
      <c r="E625">
        <v>0.51405000000000001</v>
      </c>
      <c r="F625">
        <v>0.54854999999999998</v>
      </c>
      <c r="G625">
        <v>0.84575</v>
      </c>
      <c r="H625">
        <v>0.56015000000000004</v>
      </c>
      <c r="I625">
        <v>0.20025000000000001</v>
      </c>
      <c r="J625">
        <v>0.35704999999999998</v>
      </c>
      <c r="K625">
        <v>0.36925000000000002</v>
      </c>
      <c r="L625">
        <v>8.8150000000000006E-2</v>
      </c>
    </row>
    <row r="626" spans="1:12" x14ac:dyDescent="0.3">
      <c r="A626">
        <v>625</v>
      </c>
      <c r="B626">
        <v>6.2449999999999999E-2</v>
      </c>
      <c r="C626">
        <v>5.7450000000000001E-2</v>
      </c>
      <c r="D626">
        <v>0.38774999999999998</v>
      </c>
      <c r="E626">
        <v>0.73934999999999995</v>
      </c>
      <c r="F626">
        <v>0.43664999999999998</v>
      </c>
      <c r="G626">
        <v>0.43525000000000003</v>
      </c>
      <c r="H626">
        <v>0.34065000000000001</v>
      </c>
      <c r="I626">
        <v>0.31535000000000002</v>
      </c>
      <c r="J626">
        <v>0.97604999999999997</v>
      </c>
      <c r="K626">
        <v>0.15895000000000001</v>
      </c>
      <c r="L626">
        <v>0.15895000000000001</v>
      </c>
    </row>
    <row r="627" spans="1:12" x14ac:dyDescent="0.3">
      <c r="A627">
        <v>626</v>
      </c>
      <c r="B627">
        <v>6.2549999999999994E-2</v>
      </c>
      <c r="C627">
        <v>0.12725</v>
      </c>
      <c r="D627">
        <v>6.0150000000000002E-2</v>
      </c>
      <c r="E627">
        <v>0.76444999999999996</v>
      </c>
      <c r="F627">
        <v>0.23114999999999999</v>
      </c>
      <c r="G627">
        <v>0.14924999999999999</v>
      </c>
      <c r="H627">
        <v>0.92325000000000002</v>
      </c>
      <c r="I627">
        <v>0.63624999999999998</v>
      </c>
      <c r="J627">
        <v>0.60975000000000001</v>
      </c>
      <c r="K627">
        <v>0.74434999999999996</v>
      </c>
      <c r="L627">
        <v>0.13425000000000001</v>
      </c>
    </row>
    <row r="628" spans="1:12" x14ac:dyDescent="0.3">
      <c r="A628">
        <v>627</v>
      </c>
      <c r="B628">
        <v>6.2649999999999997E-2</v>
      </c>
      <c r="C628">
        <v>0.83594999999999997</v>
      </c>
      <c r="D628">
        <v>0.32395000000000002</v>
      </c>
      <c r="E628">
        <v>0.64395000000000002</v>
      </c>
      <c r="F628">
        <v>0.98794999999999999</v>
      </c>
      <c r="G628">
        <v>0.96335000000000004</v>
      </c>
      <c r="H628">
        <v>0.35144999999999998</v>
      </c>
      <c r="I628">
        <v>0.17465</v>
      </c>
      <c r="J628">
        <v>0.25705</v>
      </c>
      <c r="K628">
        <v>0.81915000000000004</v>
      </c>
      <c r="L628">
        <v>0.87404999999999999</v>
      </c>
    </row>
    <row r="629" spans="1:12" x14ac:dyDescent="0.3">
      <c r="A629">
        <v>628</v>
      </c>
      <c r="B629">
        <v>6.275E-2</v>
      </c>
      <c r="C629">
        <v>0.61485000000000001</v>
      </c>
      <c r="D629">
        <v>0.73885000000000001</v>
      </c>
      <c r="E629">
        <v>0.59384999999999999</v>
      </c>
      <c r="F629">
        <v>0.74565000000000003</v>
      </c>
      <c r="G629">
        <v>0.24055000000000001</v>
      </c>
      <c r="H629">
        <v>1.3950000000000001E-2</v>
      </c>
      <c r="I629">
        <v>1.7049999999999999E-2</v>
      </c>
      <c r="J629">
        <v>0.67725000000000002</v>
      </c>
      <c r="K629">
        <v>4.505E-2</v>
      </c>
      <c r="L629">
        <v>0.19985</v>
      </c>
    </row>
    <row r="630" spans="1:12" x14ac:dyDescent="0.3">
      <c r="A630">
        <v>629</v>
      </c>
      <c r="B630">
        <v>6.2850000000000003E-2</v>
      </c>
      <c r="C630">
        <v>0.22864999999999999</v>
      </c>
      <c r="D630">
        <v>0.50395000000000001</v>
      </c>
      <c r="E630">
        <v>0.31535000000000002</v>
      </c>
      <c r="F630">
        <v>0.77634999999999998</v>
      </c>
      <c r="G630">
        <v>0.82725000000000004</v>
      </c>
      <c r="H630">
        <v>0.90754999999999997</v>
      </c>
      <c r="I630">
        <v>0.49535000000000001</v>
      </c>
      <c r="J630">
        <v>0.43154999999999999</v>
      </c>
      <c r="K630">
        <v>0.65695000000000003</v>
      </c>
      <c r="L630">
        <v>0.25255</v>
      </c>
    </row>
    <row r="631" spans="1:12" x14ac:dyDescent="0.3">
      <c r="A631">
        <v>630</v>
      </c>
      <c r="B631">
        <v>6.2950000000000006E-2</v>
      </c>
      <c r="C631">
        <v>0.65034999999999998</v>
      </c>
      <c r="D631">
        <v>0.54325000000000001</v>
      </c>
      <c r="E631">
        <v>0.54825000000000002</v>
      </c>
      <c r="F631">
        <v>0.12665000000000001</v>
      </c>
      <c r="G631">
        <v>0.59604999999999997</v>
      </c>
      <c r="H631">
        <v>0.42845</v>
      </c>
      <c r="I631">
        <v>0.37674999999999997</v>
      </c>
      <c r="J631">
        <v>0.21015</v>
      </c>
      <c r="K631">
        <v>0.40084999999999998</v>
      </c>
      <c r="L631">
        <v>0.11665</v>
      </c>
    </row>
    <row r="632" spans="1:12" x14ac:dyDescent="0.3">
      <c r="A632">
        <v>631</v>
      </c>
      <c r="B632">
        <v>6.3049999999999995E-2</v>
      </c>
      <c r="C632">
        <v>0.72545000000000004</v>
      </c>
      <c r="D632">
        <v>4.1450000000000001E-2</v>
      </c>
      <c r="E632">
        <v>0.62995000000000001</v>
      </c>
      <c r="F632">
        <v>0.16005</v>
      </c>
      <c r="G632">
        <v>4.3049999999999998E-2</v>
      </c>
      <c r="H632">
        <v>0.63195000000000001</v>
      </c>
      <c r="I632">
        <v>0.75595000000000001</v>
      </c>
      <c r="J632">
        <v>0.25105</v>
      </c>
      <c r="K632">
        <v>0.87834999999999996</v>
      </c>
      <c r="L632">
        <v>0.65934999999999999</v>
      </c>
    </row>
    <row r="633" spans="1:12" x14ac:dyDescent="0.3">
      <c r="A633">
        <v>632</v>
      </c>
      <c r="B633">
        <v>6.3149999999999998E-2</v>
      </c>
      <c r="C633">
        <v>0.31635000000000002</v>
      </c>
      <c r="D633">
        <v>0.73134999999999994</v>
      </c>
      <c r="E633">
        <v>0.18595</v>
      </c>
      <c r="F633">
        <v>4.2250000000000003E-2</v>
      </c>
      <c r="G633">
        <v>0.35294999999999999</v>
      </c>
      <c r="H633">
        <v>0.74304999999999999</v>
      </c>
      <c r="I633">
        <v>0.42564999999999997</v>
      </c>
      <c r="J633">
        <v>0.78495000000000004</v>
      </c>
      <c r="K633">
        <v>0.44805</v>
      </c>
      <c r="L633">
        <v>0.88144999999999996</v>
      </c>
    </row>
    <row r="634" spans="1:12" x14ac:dyDescent="0.3">
      <c r="A634">
        <v>633</v>
      </c>
      <c r="B634">
        <v>6.3250000000000001E-2</v>
      </c>
      <c r="C634">
        <v>0.25155</v>
      </c>
      <c r="D634">
        <v>0.78344999999999998</v>
      </c>
      <c r="E634">
        <v>0.71404999999999996</v>
      </c>
      <c r="F634">
        <v>0.21715000000000001</v>
      </c>
      <c r="G634">
        <v>0.62434999999999996</v>
      </c>
      <c r="H634">
        <v>8.5449999999999998E-2</v>
      </c>
      <c r="I634">
        <v>0.78454999999999997</v>
      </c>
      <c r="J634">
        <v>0.16214999999999999</v>
      </c>
      <c r="K634">
        <v>0.89034999999999997</v>
      </c>
      <c r="L634">
        <v>0.97245000000000004</v>
      </c>
    </row>
    <row r="635" spans="1:12" x14ac:dyDescent="0.3">
      <c r="A635">
        <v>634</v>
      </c>
      <c r="B635">
        <v>6.3350000000000004E-2</v>
      </c>
      <c r="C635">
        <v>0.98155000000000003</v>
      </c>
      <c r="D635">
        <v>0.27405000000000002</v>
      </c>
      <c r="E635">
        <v>0.56074999999999997</v>
      </c>
      <c r="F635">
        <v>0.83304999999999996</v>
      </c>
      <c r="G635">
        <v>0.68984999999999996</v>
      </c>
      <c r="H635">
        <v>0.54605000000000004</v>
      </c>
      <c r="I635">
        <v>0.64505000000000001</v>
      </c>
      <c r="J635">
        <v>0.10525</v>
      </c>
      <c r="K635">
        <v>0.15654999999999999</v>
      </c>
      <c r="L635">
        <v>0.63514999999999999</v>
      </c>
    </row>
    <row r="636" spans="1:12" x14ac:dyDescent="0.3">
      <c r="A636">
        <v>635</v>
      </c>
      <c r="B636">
        <v>6.3450000000000006E-2</v>
      </c>
      <c r="C636">
        <v>0.63114999999999999</v>
      </c>
      <c r="D636">
        <v>0.81105000000000005</v>
      </c>
      <c r="E636">
        <v>0.38655</v>
      </c>
      <c r="F636">
        <v>3.7650000000000003E-2</v>
      </c>
      <c r="G636">
        <v>0.95225000000000004</v>
      </c>
      <c r="H636">
        <v>0.42775000000000002</v>
      </c>
      <c r="I636">
        <v>0.92995000000000005</v>
      </c>
      <c r="J636">
        <v>0.28294999999999998</v>
      </c>
      <c r="K636">
        <v>0.16234999999999999</v>
      </c>
      <c r="L636">
        <v>0.86614999999999998</v>
      </c>
    </row>
    <row r="637" spans="1:12" x14ac:dyDescent="0.3">
      <c r="A637">
        <v>636</v>
      </c>
      <c r="B637">
        <v>6.3549999999999995E-2</v>
      </c>
      <c r="C637">
        <v>0.28284999999999999</v>
      </c>
      <c r="D637">
        <v>0.60345000000000004</v>
      </c>
      <c r="E637">
        <v>0.82994999999999997</v>
      </c>
      <c r="F637">
        <v>0.41885</v>
      </c>
      <c r="G637">
        <v>0.14765</v>
      </c>
      <c r="H637">
        <v>7.9850000000000004E-2</v>
      </c>
      <c r="I637">
        <v>0.64295000000000002</v>
      </c>
      <c r="J637">
        <v>0.64154999999999995</v>
      </c>
      <c r="K637">
        <v>0.98504999999999998</v>
      </c>
      <c r="L637">
        <v>0.76995000000000002</v>
      </c>
    </row>
    <row r="638" spans="1:12" x14ac:dyDescent="0.3">
      <c r="A638">
        <v>637</v>
      </c>
      <c r="B638">
        <v>6.3649999999999998E-2</v>
      </c>
      <c r="C638">
        <v>0.44295000000000001</v>
      </c>
      <c r="D638">
        <v>0.23605000000000001</v>
      </c>
      <c r="E638">
        <v>0.22614999999999999</v>
      </c>
      <c r="F638">
        <v>0.32364999999999999</v>
      </c>
      <c r="G638">
        <v>0.85335000000000005</v>
      </c>
      <c r="H638">
        <v>0.25085000000000002</v>
      </c>
      <c r="I638">
        <v>0.39584999999999998</v>
      </c>
      <c r="J638">
        <v>0.20365</v>
      </c>
      <c r="K638">
        <v>0.92235</v>
      </c>
      <c r="L638">
        <v>0.86404999999999998</v>
      </c>
    </row>
    <row r="639" spans="1:12" x14ac:dyDescent="0.3">
      <c r="A639">
        <v>638</v>
      </c>
      <c r="B639">
        <v>6.3750000000000001E-2</v>
      </c>
      <c r="C639">
        <v>0.31464999999999999</v>
      </c>
      <c r="D639">
        <v>0.99534999999999996</v>
      </c>
      <c r="E639">
        <v>0.86524999999999996</v>
      </c>
      <c r="F639">
        <v>1.295E-2</v>
      </c>
      <c r="G639">
        <v>0.92295000000000005</v>
      </c>
      <c r="H639">
        <v>0.80335000000000001</v>
      </c>
      <c r="I639">
        <v>0.35294999999999999</v>
      </c>
      <c r="J639">
        <v>0.28484999999999999</v>
      </c>
      <c r="K639">
        <v>0.50485000000000002</v>
      </c>
      <c r="L639">
        <v>0.33145000000000002</v>
      </c>
    </row>
    <row r="640" spans="1:12" x14ac:dyDescent="0.3">
      <c r="A640">
        <v>639</v>
      </c>
      <c r="B640">
        <v>6.3850000000000004E-2</v>
      </c>
      <c r="C640">
        <v>6.4649999999999999E-2</v>
      </c>
      <c r="D640">
        <v>0.60494999999999999</v>
      </c>
      <c r="E640">
        <v>0.76354999999999995</v>
      </c>
      <c r="F640">
        <v>0.49525000000000002</v>
      </c>
      <c r="G640">
        <v>0.25145000000000001</v>
      </c>
      <c r="H640">
        <v>0.51265000000000005</v>
      </c>
      <c r="I640">
        <v>0.23515</v>
      </c>
      <c r="J640">
        <v>0.45674999999999999</v>
      </c>
      <c r="K640">
        <v>0.34705000000000003</v>
      </c>
      <c r="L640">
        <v>0.13975000000000001</v>
      </c>
    </row>
    <row r="641" spans="1:12" x14ac:dyDescent="0.3">
      <c r="A641">
        <v>640</v>
      </c>
      <c r="B641">
        <v>6.3950000000000007E-2</v>
      </c>
      <c r="C641">
        <v>0.52295000000000003</v>
      </c>
      <c r="D641">
        <v>0.40884999999999999</v>
      </c>
      <c r="E641">
        <v>6.4649999999999999E-2</v>
      </c>
      <c r="F641">
        <v>0.98485</v>
      </c>
      <c r="G641">
        <v>0.54285000000000005</v>
      </c>
      <c r="H641">
        <v>1.295E-2</v>
      </c>
      <c r="I641">
        <v>0.73594999999999999</v>
      </c>
      <c r="J641">
        <v>0.28415000000000001</v>
      </c>
      <c r="K641">
        <v>0.54295000000000004</v>
      </c>
      <c r="L641">
        <v>0.51475000000000004</v>
      </c>
    </row>
    <row r="642" spans="1:12" x14ac:dyDescent="0.3">
      <c r="A642">
        <v>641</v>
      </c>
      <c r="B642">
        <v>6.4049999999999996E-2</v>
      </c>
      <c r="C642">
        <v>0.29085</v>
      </c>
      <c r="D642">
        <v>0.64924999999999999</v>
      </c>
      <c r="E642">
        <v>0.89115</v>
      </c>
      <c r="F642">
        <v>0.18695000000000001</v>
      </c>
      <c r="G642">
        <v>0.26774999999999999</v>
      </c>
      <c r="H642">
        <v>2.0650000000000002E-2</v>
      </c>
      <c r="I642">
        <v>0.34605000000000002</v>
      </c>
      <c r="J642">
        <v>0.14605000000000001</v>
      </c>
      <c r="K642">
        <v>0.94205000000000005</v>
      </c>
      <c r="L642">
        <v>0.85294999999999999</v>
      </c>
    </row>
    <row r="643" spans="1:12" x14ac:dyDescent="0.3">
      <c r="A643">
        <v>642</v>
      </c>
      <c r="B643">
        <v>6.4149999999999999E-2</v>
      </c>
      <c r="C643">
        <v>0.75434999999999997</v>
      </c>
      <c r="D643">
        <v>0.53364999999999996</v>
      </c>
      <c r="E643">
        <v>0.52664999999999995</v>
      </c>
      <c r="F643">
        <v>0.91315000000000002</v>
      </c>
      <c r="G643">
        <v>0.55954999999999999</v>
      </c>
      <c r="H643">
        <v>0.93305000000000005</v>
      </c>
      <c r="I643">
        <v>0.43304999999999999</v>
      </c>
      <c r="J643">
        <v>0.40365000000000001</v>
      </c>
      <c r="K643">
        <v>3.875E-2</v>
      </c>
      <c r="L643">
        <v>0.54625000000000001</v>
      </c>
    </row>
    <row r="644" spans="1:12" x14ac:dyDescent="0.3">
      <c r="A644">
        <v>643</v>
      </c>
      <c r="B644">
        <v>6.4250000000000002E-2</v>
      </c>
      <c r="C644">
        <v>6.7250000000000004E-2</v>
      </c>
      <c r="D644">
        <v>0.33434999999999998</v>
      </c>
      <c r="E644">
        <v>0.56005000000000005</v>
      </c>
      <c r="F644">
        <v>0.46555000000000002</v>
      </c>
      <c r="G644">
        <v>0.56955</v>
      </c>
      <c r="H644">
        <v>0.72835000000000005</v>
      </c>
      <c r="I644">
        <v>0.38795000000000002</v>
      </c>
      <c r="J644">
        <v>0.54415000000000002</v>
      </c>
      <c r="K644">
        <v>0.81264999999999998</v>
      </c>
      <c r="L644">
        <v>0.66974999999999996</v>
      </c>
    </row>
    <row r="645" spans="1:12" x14ac:dyDescent="0.3">
      <c r="A645">
        <v>644</v>
      </c>
      <c r="B645">
        <v>6.4350000000000004E-2</v>
      </c>
      <c r="C645">
        <v>0.76305000000000001</v>
      </c>
      <c r="D645">
        <v>0.72484999999999999</v>
      </c>
      <c r="E645">
        <v>0.55805000000000005</v>
      </c>
      <c r="F645">
        <v>3.1949999999999999E-2</v>
      </c>
      <c r="G645">
        <v>9.3950000000000006E-2</v>
      </c>
      <c r="H645">
        <v>0.59025000000000005</v>
      </c>
      <c r="I645">
        <v>0.46675</v>
      </c>
      <c r="J645">
        <v>0.27145000000000002</v>
      </c>
      <c r="K645">
        <v>0.58774999999999999</v>
      </c>
      <c r="L645">
        <v>0.20115</v>
      </c>
    </row>
    <row r="646" spans="1:12" x14ac:dyDescent="0.3">
      <c r="A646">
        <v>645</v>
      </c>
      <c r="B646">
        <v>6.4449999999999993E-2</v>
      </c>
      <c r="C646">
        <v>0.36814999999999998</v>
      </c>
      <c r="D646">
        <v>0.29804999999999998</v>
      </c>
      <c r="E646">
        <v>0.52195000000000003</v>
      </c>
      <c r="F646">
        <v>0.74985000000000002</v>
      </c>
      <c r="G646">
        <v>0.76675000000000004</v>
      </c>
      <c r="H646">
        <v>0.97694999999999999</v>
      </c>
      <c r="I646">
        <v>0.86094999999999999</v>
      </c>
      <c r="J646">
        <v>0.46305000000000002</v>
      </c>
      <c r="K646">
        <v>0.44305</v>
      </c>
      <c r="L646">
        <v>0.87334999999999996</v>
      </c>
    </row>
    <row r="647" spans="1:12" x14ac:dyDescent="0.3">
      <c r="A647">
        <v>646</v>
      </c>
      <c r="B647">
        <v>6.4549999999999996E-2</v>
      </c>
      <c r="C647">
        <v>3.015E-2</v>
      </c>
      <c r="D647">
        <v>0.99775000000000003</v>
      </c>
      <c r="E647">
        <v>0.78225</v>
      </c>
      <c r="F647">
        <v>0.29154999999999998</v>
      </c>
      <c r="G647">
        <v>0.46465000000000001</v>
      </c>
      <c r="H647">
        <v>0.86314999999999997</v>
      </c>
      <c r="I647">
        <v>0.70355000000000001</v>
      </c>
      <c r="J647">
        <v>0.47604999999999997</v>
      </c>
      <c r="K647">
        <v>0.78134999999999999</v>
      </c>
      <c r="L647">
        <v>0.46034999999999998</v>
      </c>
    </row>
    <row r="648" spans="1:12" x14ac:dyDescent="0.3">
      <c r="A648">
        <v>647</v>
      </c>
      <c r="B648">
        <v>6.4649999999999999E-2</v>
      </c>
      <c r="C648">
        <v>0.78964999999999996</v>
      </c>
      <c r="D648">
        <v>0.82064999999999999</v>
      </c>
      <c r="E648">
        <v>0.50375000000000003</v>
      </c>
      <c r="F648">
        <v>1.5949999999999999E-2</v>
      </c>
      <c r="G648">
        <v>0.58545000000000003</v>
      </c>
      <c r="H648">
        <v>0.26905000000000001</v>
      </c>
      <c r="I648">
        <v>0.65605000000000002</v>
      </c>
      <c r="J648">
        <v>0.56594999999999995</v>
      </c>
      <c r="K648">
        <v>0.94215000000000004</v>
      </c>
      <c r="L648">
        <v>0.20865</v>
      </c>
    </row>
    <row r="649" spans="1:12" x14ac:dyDescent="0.3">
      <c r="A649">
        <v>648</v>
      </c>
      <c r="B649">
        <v>6.4750000000000002E-2</v>
      </c>
      <c r="C649">
        <v>0.32955000000000001</v>
      </c>
      <c r="D649">
        <v>0.64995000000000003</v>
      </c>
      <c r="E649">
        <v>0.48444999999999999</v>
      </c>
      <c r="F649">
        <v>0.29335</v>
      </c>
      <c r="G649">
        <v>0.91244999999999998</v>
      </c>
      <c r="H649">
        <v>0.83875</v>
      </c>
      <c r="I649">
        <v>3.2849999999999997E-2</v>
      </c>
      <c r="J649">
        <v>0.63465000000000005</v>
      </c>
      <c r="K649">
        <v>0.32074999999999998</v>
      </c>
      <c r="L649">
        <v>0.92995000000000005</v>
      </c>
    </row>
    <row r="650" spans="1:12" x14ac:dyDescent="0.3">
      <c r="A650">
        <v>649</v>
      </c>
      <c r="B650">
        <v>6.4850000000000005E-2</v>
      </c>
      <c r="C650">
        <v>0.21024999999999999</v>
      </c>
      <c r="D650">
        <v>0.61845000000000006</v>
      </c>
      <c r="E650">
        <v>0.38274999999999998</v>
      </c>
      <c r="F650">
        <v>0.96465000000000001</v>
      </c>
      <c r="G650">
        <v>0.31974999999999998</v>
      </c>
      <c r="H650">
        <v>0.74234999999999995</v>
      </c>
      <c r="I650">
        <v>0.65425</v>
      </c>
      <c r="J650">
        <v>0.46055000000000001</v>
      </c>
      <c r="K650">
        <v>0.76254999999999995</v>
      </c>
      <c r="L650">
        <v>0.75355000000000005</v>
      </c>
    </row>
    <row r="651" spans="1:12" x14ac:dyDescent="0.3">
      <c r="A651">
        <v>650</v>
      </c>
      <c r="B651">
        <v>6.4949999999999994E-2</v>
      </c>
      <c r="C651">
        <v>0.80584999999999996</v>
      </c>
      <c r="D651">
        <v>0.11025</v>
      </c>
      <c r="E651">
        <v>0.13925000000000001</v>
      </c>
      <c r="F651">
        <v>0.84035000000000004</v>
      </c>
      <c r="G651">
        <v>7.7950000000000005E-2</v>
      </c>
      <c r="H651">
        <v>0.60734999999999995</v>
      </c>
      <c r="I651">
        <v>0.11025</v>
      </c>
      <c r="J651">
        <v>4.675E-2</v>
      </c>
      <c r="K651">
        <v>0.90005000000000002</v>
      </c>
      <c r="L651">
        <v>0.57164999999999999</v>
      </c>
    </row>
    <row r="652" spans="1:12" x14ac:dyDescent="0.3">
      <c r="A652">
        <v>651</v>
      </c>
      <c r="B652">
        <v>6.5049999999999997E-2</v>
      </c>
      <c r="C652">
        <v>0.68805000000000005</v>
      </c>
      <c r="D652">
        <v>0.71904999999999997</v>
      </c>
      <c r="E652">
        <v>0.41325000000000001</v>
      </c>
      <c r="F652">
        <v>0.20265</v>
      </c>
      <c r="G652">
        <v>8.5849999999999996E-2</v>
      </c>
      <c r="H652">
        <v>0.80195000000000005</v>
      </c>
      <c r="I652">
        <v>0.53474999999999995</v>
      </c>
      <c r="J652">
        <v>0.66185000000000005</v>
      </c>
      <c r="K652">
        <v>0.20185</v>
      </c>
      <c r="L652">
        <v>0.50714999999999999</v>
      </c>
    </row>
    <row r="653" spans="1:12" x14ac:dyDescent="0.3">
      <c r="A653">
        <v>652</v>
      </c>
      <c r="B653">
        <v>6.515E-2</v>
      </c>
      <c r="C653">
        <v>0.41155000000000003</v>
      </c>
      <c r="D653">
        <v>0.34765000000000001</v>
      </c>
      <c r="E653">
        <v>0.39105000000000001</v>
      </c>
      <c r="F653">
        <v>0.81815000000000004</v>
      </c>
      <c r="G653">
        <v>0.86524999999999996</v>
      </c>
      <c r="H653">
        <v>0.25535000000000002</v>
      </c>
      <c r="I653">
        <v>0.33584999999999998</v>
      </c>
      <c r="J653">
        <v>3.1150000000000001E-2</v>
      </c>
      <c r="K653">
        <v>6.5949999999999995E-2</v>
      </c>
      <c r="L653">
        <v>0.87795000000000001</v>
      </c>
    </row>
    <row r="654" spans="1:12" x14ac:dyDescent="0.3">
      <c r="A654">
        <v>653</v>
      </c>
      <c r="B654">
        <v>6.5250000000000002E-2</v>
      </c>
      <c r="C654">
        <v>0.77834999999999999</v>
      </c>
      <c r="D654">
        <v>5.8500000000000002E-3</v>
      </c>
      <c r="E654">
        <v>0.31835000000000002</v>
      </c>
      <c r="F654">
        <v>0.36475000000000002</v>
      </c>
      <c r="G654">
        <v>0.80495000000000005</v>
      </c>
      <c r="H654">
        <v>0.71465000000000001</v>
      </c>
      <c r="I654">
        <v>0.79905000000000004</v>
      </c>
      <c r="J654">
        <v>0.36275000000000002</v>
      </c>
      <c r="K654">
        <v>0.89734999999999998</v>
      </c>
      <c r="L654">
        <v>0.15654999999999999</v>
      </c>
    </row>
    <row r="655" spans="1:12" x14ac:dyDescent="0.3">
      <c r="A655">
        <v>654</v>
      </c>
      <c r="B655">
        <v>6.5350000000000005E-2</v>
      </c>
      <c r="C655">
        <v>0.66425000000000001</v>
      </c>
      <c r="D655">
        <v>0.11015</v>
      </c>
      <c r="E655">
        <v>0.16525000000000001</v>
      </c>
      <c r="F655">
        <v>0.11905</v>
      </c>
      <c r="G655">
        <v>0.41205000000000003</v>
      </c>
      <c r="H655">
        <v>0.47954999999999998</v>
      </c>
      <c r="I655">
        <v>0.86075000000000002</v>
      </c>
      <c r="J655">
        <v>0.61145000000000005</v>
      </c>
      <c r="K655">
        <v>2.5350000000000001E-2</v>
      </c>
      <c r="L655">
        <v>0.45595000000000002</v>
      </c>
    </row>
    <row r="656" spans="1:12" x14ac:dyDescent="0.3">
      <c r="A656">
        <v>655</v>
      </c>
      <c r="B656">
        <v>6.5449999999999994E-2</v>
      </c>
      <c r="C656">
        <v>1.75E-3</v>
      </c>
      <c r="D656">
        <v>6.9150000000000003E-2</v>
      </c>
      <c r="E656">
        <v>0.82735000000000003</v>
      </c>
      <c r="F656">
        <v>0.86034999999999995</v>
      </c>
      <c r="G656">
        <v>0.87834999999999996</v>
      </c>
      <c r="H656">
        <v>0.74944999999999995</v>
      </c>
      <c r="I656">
        <v>0.63805000000000001</v>
      </c>
      <c r="J656">
        <v>0.53715000000000002</v>
      </c>
      <c r="K656">
        <v>7.5850000000000001E-2</v>
      </c>
      <c r="L656">
        <v>0.55054999999999998</v>
      </c>
    </row>
    <row r="657" spans="1:12" x14ac:dyDescent="0.3">
      <c r="A657">
        <v>656</v>
      </c>
      <c r="B657">
        <v>6.5549999999999997E-2</v>
      </c>
      <c r="C657">
        <v>0.63624999999999998</v>
      </c>
      <c r="D657">
        <v>0.38024999999999998</v>
      </c>
      <c r="E657">
        <v>0.97424999999999995</v>
      </c>
      <c r="F657">
        <v>0.15375</v>
      </c>
      <c r="G657">
        <v>0.29475000000000001</v>
      </c>
      <c r="H657">
        <v>0.13364999999999999</v>
      </c>
      <c r="I657">
        <v>0.74324999999999997</v>
      </c>
      <c r="J657">
        <v>0.58935000000000004</v>
      </c>
      <c r="K657">
        <v>2.5749999999999999E-2</v>
      </c>
      <c r="L657">
        <v>0.39265</v>
      </c>
    </row>
    <row r="658" spans="1:12" x14ac:dyDescent="0.3">
      <c r="A658">
        <v>657</v>
      </c>
      <c r="B658">
        <v>6.565E-2</v>
      </c>
      <c r="C658">
        <v>0.89924999999999999</v>
      </c>
      <c r="D658">
        <v>6.0650000000000003E-2</v>
      </c>
      <c r="E658">
        <v>0.95704999999999996</v>
      </c>
      <c r="F658">
        <v>0.33274999999999999</v>
      </c>
      <c r="G658">
        <v>0.19145000000000001</v>
      </c>
      <c r="H658">
        <v>0.13025</v>
      </c>
      <c r="I658">
        <v>0.71025000000000005</v>
      </c>
      <c r="J658">
        <v>0.51214999999999999</v>
      </c>
      <c r="K658">
        <v>0.15855</v>
      </c>
      <c r="L658">
        <v>0.39715</v>
      </c>
    </row>
    <row r="659" spans="1:12" x14ac:dyDescent="0.3">
      <c r="A659">
        <v>658</v>
      </c>
      <c r="B659">
        <v>6.5750000000000003E-2</v>
      </c>
      <c r="C659">
        <v>0.94415000000000004</v>
      </c>
      <c r="D659">
        <v>0.20225000000000001</v>
      </c>
      <c r="E659">
        <v>0.30314999999999998</v>
      </c>
      <c r="F659">
        <v>0.28904999999999997</v>
      </c>
      <c r="G659">
        <v>0.54954999999999998</v>
      </c>
      <c r="H659">
        <v>0.64075000000000004</v>
      </c>
      <c r="I659">
        <v>0.89824999999999999</v>
      </c>
      <c r="J659">
        <v>0.73124999999999996</v>
      </c>
      <c r="K659">
        <v>0.40425</v>
      </c>
      <c r="L659">
        <v>0.21695</v>
      </c>
    </row>
    <row r="660" spans="1:12" x14ac:dyDescent="0.3">
      <c r="A660">
        <v>659</v>
      </c>
      <c r="B660">
        <v>6.5850000000000006E-2</v>
      </c>
      <c r="C660">
        <v>0.35725000000000001</v>
      </c>
      <c r="D660">
        <v>0.11405</v>
      </c>
      <c r="E660">
        <v>0.40794999999999998</v>
      </c>
      <c r="F660">
        <v>0.97875000000000001</v>
      </c>
      <c r="G660">
        <v>0.93015000000000003</v>
      </c>
      <c r="H660">
        <v>0.66544999999999999</v>
      </c>
      <c r="I660">
        <v>0.56605000000000005</v>
      </c>
      <c r="J660">
        <v>0.68205000000000005</v>
      </c>
      <c r="K660">
        <v>0.54944999999999999</v>
      </c>
      <c r="L660">
        <v>0.58855000000000002</v>
      </c>
    </row>
    <row r="661" spans="1:12" x14ac:dyDescent="0.3">
      <c r="A661">
        <v>660</v>
      </c>
      <c r="B661">
        <v>6.5949999999999995E-2</v>
      </c>
      <c r="C661">
        <v>7.9949999999999993E-2</v>
      </c>
      <c r="D661">
        <v>0.43114999999999998</v>
      </c>
      <c r="E661">
        <v>4.3950000000000003E-2</v>
      </c>
      <c r="F661">
        <v>0.59875</v>
      </c>
      <c r="G661">
        <v>0.55025000000000002</v>
      </c>
      <c r="H661">
        <v>0.65315000000000001</v>
      </c>
      <c r="I661">
        <v>0.36215000000000003</v>
      </c>
      <c r="J661">
        <v>3.9550000000000002E-2</v>
      </c>
      <c r="K661">
        <v>0.28644999999999998</v>
      </c>
      <c r="L661">
        <v>3.5049999999999998E-2</v>
      </c>
    </row>
    <row r="662" spans="1:12" x14ac:dyDescent="0.3">
      <c r="A662">
        <v>661</v>
      </c>
      <c r="B662">
        <v>6.6049999999999998E-2</v>
      </c>
      <c r="C662">
        <v>0.40425</v>
      </c>
      <c r="D662">
        <v>0.87055000000000005</v>
      </c>
      <c r="E662">
        <v>0.20035</v>
      </c>
      <c r="F662">
        <v>0.96235000000000004</v>
      </c>
      <c r="G662">
        <v>0.12135</v>
      </c>
      <c r="H662">
        <v>0.51315</v>
      </c>
      <c r="I662">
        <v>0.82525000000000004</v>
      </c>
      <c r="J662">
        <v>0.55035000000000001</v>
      </c>
      <c r="K662">
        <v>0.80154999999999998</v>
      </c>
      <c r="L662">
        <v>0.36945</v>
      </c>
    </row>
    <row r="663" spans="1:12" x14ac:dyDescent="0.3">
      <c r="A663">
        <v>662</v>
      </c>
      <c r="B663">
        <v>6.615E-2</v>
      </c>
      <c r="C663">
        <v>0.62675000000000003</v>
      </c>
      <c r="D663">
        <v>1.6750000000000001E-2</v>
      </c>
      <c r="E663">
        <v>0.55664999999999998</v>
      </c>
      <c r="F663">
        <v>0.66285000000000005</v>
      </c>
      <c r="G663">
        <v>0.29235</v>
      </c>
      <c r="H663">
        <v>0.25924999999999998</v>
      </c>
      <c r="I663">
        <v>0.63314999999999999</v>
      </c>
      <c r="J663">
        <v>0.98675000000000002</v>
      </c>
      <c r="K663">
        <v>0.97255000000000003</v>
      </c>
      <c r="L663">
        <v>0.86345000000000005</v>
      </c>
    </row>
    <row r="664" spans="1:12" x14ac:dyDescent="0.3">
      <c r="A664">
        <v>663</v>
      </c>
      <c r="B664">
        <v>6.6250000000000003E-2</v>
      </c>
      <c r="C664">
        <v>0.15595000000000001</v>
      </c>
      <c r="D664">
        <v>4.3150000000000001E-2</v>
      </c>
      <c r="E664">
        <v>0.67084999999999995</v>
      </c>
      <c r="F664">
        <v>0.81915000000000004</v>
      </c>
      <c r="G664">
        <v>0.38485000000000003</v>
      </c>
      <c r="H664">
        <v>0.57184999999999997</v>
      </c>
      <c r="I664">
        <v>0.86445000000000005</v>
      </c>
      <c r="J664">
        <v>0.40034999999999998</v>
      </c>
      <c r="K664">
        <v>0.99334999999999996</v>
      </c>
      <c r="L664">
        <v>0.19225</v>
      </c>
    </row>
    <row r="665" spans="1:12" x14ac:dyDescent="0.3">
      <c r="A665">
        <v>664</v>
      </c>
      <c r="B665">
        <v>6.6350000000000006E-2</v>
      </c>
      <c r="C665">
        <v>2.1649999999999999E-2</v>
      </c>
      <c r="D665">
        <v>0.17315</v>
      </c>
      <c r="E665">
        <v>0.86434999999999995</v>
      </c>
      <c r="F665">
        <v>0.42394999999999999</v>
      </c>
      <c r="G665">
        <v>0.99214999999999998</v>
      </c>
      <c r="H665">
        <v>0.32505000000000001</v>
      </c>
      <c r="I665">
        <v>0.15104999999999999</v>
      </c>
      <c r="J665">
        <v>0.85694999999999999</v>
      </c>
      <c r="K665">
        <v>0.92574999999999996</v>
      </c>
      <c r="L665">
        <v>0.40055000000000002</v>
      </c>
    </row>
    <row r="666" spans="1:12" x14ac:dyDescent="0.3">
      <c r="A666">
        <v>665</v>
      </c>
      <c r="B666">
        <v>6.6449999999999995E-2</v>
      </c>
      <c r="C666">
        <v>0.69235000000000002</v>
      </c>
      <c r="D666">
        <v>0.52734999999999999</v>
      </c>
      <c r="E666">
        <v>0.29944999999999999</v>
      </c>
      <c r="F666">
        <v>0.54254999999999998</v>
      </c>
      <c r="G666">
        <v>0.38545000000000001</v>
      </c>
      <c r="H666">
        <v>0.65685000000000004</v>
      </c>
      <c r="I666">
        <v>0.90385000000000004</v>
      </c>
      <c r="J666">
        <v>0.82674999999999998</v>
      </c>
      <c r="K666">
        <v>0.54564999999999997</v>
      </c>
      <c r="L666">
        <v>0.74055000000000004</v>
      </c>
    </row>
    <row r="667" spans="1:12" x14ac:dyDescent="0.3">
      <c r="A667">
        <v>666</v>
      </c>
      <c r="B667">
        <v>6.6549999999999998E-2</v>
      </c>
      <c r="C667">
        <v>0.68715000000000004</v>
      </c>
      <c r="D667">
        <v>0.68984999999999996</v>
      </c>
      <c r="E667">
        <v>0.12734999999999999</v>
      </c>
      <c r="F667">
        <v>0.58004999999999995</v>
      </c>
      <c r="G667">
        <v>0.84794999999999998</v>
      </c>
      <c r="H667">
        <v>0.51214999999999999</v>
      </c>
      <c r="I667">
        <v>0.20594999999999999</v>
      </c>
      <c r="J667">
        <v>0.44305</v>
      </c>
      <c r="K667">
        <v>0.23905000000000001</v>
      </c>
      <c r="L667">
        <v>0.65564999999999996</v>
      </c>
    </row>
    <row r="668" spans="1:12" x14ac:dyDescent="0.3">
      <c r="A668">
        <v>667</v>
      </c>
      <c r="B668">
        <v>6.6650000000000001E-2</v>
      </c>
      <c r="C668">
        <v>0.65195000000000003</v>
      </c>
      <c r="D668">
        <v>0.67605000000000004</v>
      </c>
      <c r="E668">
        <v>0.78164999999999996</v>
      </c>
      <c r="F668">
        <v>0.83825000000000005</v>
      </c>
      <c r="G668">
        <v>0.20594999999999999</v>
      </c>
      <c r="H668">
        <v>0.66505000000000003</v>
      </c>
      <c r="I668">
        <v>0.44905</v>
      </c>
      <c r="J668">
        <v>0.33574999999999999</v>
      </c>
      <c r="K668">
        <v>0.43354999999999999</v>
      </c>
      <c r="L668">
        <v>0.99304999999999999</v>
      </c>
    </row>
    <row r="669" spans="1:12" x14ac:dyDescent="0.3">
      <c r="A669">
        <v>668</v>
      </c>
      <c r="B669">
        <v>6.6750000000000004E-2</v>
      </c>
      <c r="C669">
        <v>0.25955</v>
      </c>
      <c r="D669">
        <v>0.97235000000000005</v>
      </c>
      <c r="E669">
        <v>0.61134999999999995</v>
      </c>
      <c r="F669">
        <v>0.91544999999999999</v>
      </c>
      <c r="G669">
        <v>0.79064999999999996</v>
      </c>
      <c r="H669">
        <v>0.72765000000000002</v>
      </c>
      <c r="I669">
        <v>0.46734999999999999</v>
      </c>
      <c r="J669">
        <v>0.34655000000000002</v>
      </c>
      <c r="K669">
        <v>0.84265000000000001</v>
      </c>
      <c r="L669">
        <v>0.64654999999999996</v>
      </c>
    </row>
    <row r="670" spans="1:12" x14ac:dyDescent="0.3">
      <c r="A670">
        <v>669</v>
      </c>
      <c r="B670">
        <v>6.6850000000000007E-2</v>
      </c>
      <c r="C670">
        <v>0.92395000000000005</v>
      </c>
      <c r="D670">
        <v>0.60314999999999996</v>
      </c>
      <c r="E670">
        <v>0.73155000000000003</v>
      </c>
      <c r="F670">
        <v>0.75814999999999999</v>
      </c>
      <c r="G670">
        <v>0.75334999999999996</v>
      </c>
      <c r="H670">
        <v>0.99575000000000002</v>
      </c>
      <c r="I670">
        <v>0.75305</v>
      </c>
      <c r="J670">
        <v>0.82194999999999996</v>
      </c>
      <c r="K670">
        <v>0.79085000000000005</v>
      </c>
      <c r="L670">
        <v>0.50665000000000004</v>
      </c>
    </row>
    <row r="671" spans="1:12" x14ac:dyDescent="0.3">
      <c r="A671">
        <v>670</v>
      </c>
      <c r="B671">
        <v>6.6949999999999996E-2</v>
      </c>
      <c r="C671">
        <v>0.32014999999999999</v>
      </c>
      <c r="D671">
        <v>0.82055</v>
      </c>
      <c r="E671">
        <v>0.39255000000000001</v>
      </c>
      <c r="F671">
        <v>0.91134999999999999</v>
      </c>
      <c r="G671">
        <v>9.375E-2</v>
      </c>
      <c r="H671">
        <v>0.75834999999999997</v>
      </c>
      <c r="I671">
        <v>0.20685000000000001</v>
      </c>
      <c r="J671">
        <v>0.84845000000000004</v>
      </c>
      <c r="K671">
        <v>3.755E-2</v>
      </c>
      <c r="L671">
        <v>0.57835000000000003</v>
      </c>
    </row>
    <row r="672" spans="1:12" x14ac:dyDescent="0.3">
      <c r="A672">
        <v>671</v>
      </c>
      <c r="B672">
        <v>6.7049999999999998E-2</v>
      </c>
      <c r="C672">
        <v>0.98194999999999999</v>
      </c>
      <c r="D672">
        <v>0.30485000000000001</v>
      </c>
      <c r="E672">
        <v>0.15855</v>
      </c>
      <c r="F672">
        <v>0.49214999999999998</v>
      </c>
      <c r="G672">
        <v>0.55615000000000003</v>
      </c>
      <c r="H672">
        <v>0.23315</v>
      </c>
      <c r="I672">
        <v>0.24265</v>
      </c>
      <c r="J672">
        <v>0.49254999999999999</v>
      </c>
      <c r="K672">
        <v>0.48485</v>
      </c>
      <c r="L672">
        <v>0.96414999999999995</v>
      </c>
    </row>
    <row r="673" spans="1:12" x14ac:dyDescent="0.3">
      <c r="A673">
        <v>672</v>
      </c>
      <c r="B673">
        <v>6.7150000000000001E-2</v>
      </c>
      <c r="C673">
        <v>0.17305000000000001</v>
      </c>
      <c r="D673">
        <v>0.33915000000000001</v>
      </c>
      <c r="E673">
        <v>0.31924999999999998</v>
      </c>
      <c r="F673">
        <v>0.78925000000000001</v>
      </c>
      <c r="G673">
        <v>0.48975000000000002</v>
      </c>
      <c r="H673">
        <v>0.70394999999999996</v>
      </c>
      <c r="I673">
        <v>0.33395000000000002</v>
      </c>
      <c r="J673">
        <v>5.2150000000000002E-2</v>
      </c>
      <c r="K673">
        <v>0.15445</v>
      </c>
      <c r="L673">
        <v>0.21065</v>
      </c>
    </row>
    <row r="674" spans="1:12" x14ac:dyDescent="0.3">
      <c r="A674">
        <v>673</v>
      </c>
      <c r="B674">
        <v>6.7250000000000004E-2</v>
      </c>
      <c r="C674">
        <v>0.42645</v>
      </c>
      <c r="D674">
        <v>0.97155000000000002</v>
      </c>
      <c r="E674">
        <v>6.6750000000000004E-2</v>
      </c>
      <c r="F674">
        <v>0.81405000000000005</v>
      </c>
      <c r="G674">
        <v>0.24565000000000001</v>
      </c>
      <c r="H674">
        <v>7.8350000000000003E-2</v>
      </c>
      <c r="I674">
        <v>0.91605000000000003</v>
      </c>
      <c r="J674">
        <v>0.75185000000000002</v>
      </c>
      <c r="K674">
        <v>0.27024999999999999</v>
      </c>
      <c r="L674">
        <v>0.22305</v>
      </c>
    </row>
    <row r="675" spans="1:12" x14ac:dyDescent="0.3">
      <c r="A675">
        <v>674</v>
      </c>
      <c r="B675">
        <v>6.7349999999999993E-2</v>
      </c>
      <c r="C675">
        <v>0.56054999999999999</v>
      </c>
      <c r="D675">
        <v>0.74175000000000002</v>
      </c>
      <c r="E675">
        <v>0.23705000000000001</v>
      </c>
      <c r="F675">
        <v>0.57835000000000003</v>
      </c>
      <c r="G675">
        <v>0.91185000000000005</v>
      </c>
      <c r="H675">
        <v>0.60104999999999997</v>
      </c>
      <c r="I675">
        <v>0.10165</v>
      </c>
      <c r="J675">
        <v>0.87444999999999995</v>
      </c>
      <c r="K675">
        <v>0.30604999999999999</v>
      </c>
      <c r="L675">
        <v>2.65E-3</v>
      </c>
    </row>
    <row r="676" spans="1:12" x14ac:dyDescent="0.3">
      <c r="A676">
        <v>675</v>
      </c>
      <c r="B676">
        <v>6.7449999999999996E-2</v>
      </c>
      <c r="C676">
        <v>0.31235000000000002</v>
      </c>
      <c r="D676">
        <v>0.71835000000000004</v>
      </c>
      <c r="E676">
        <v>0.21254999999999999</v>
      </c>
      <c r="F676">
        <v>0.90234999999999999</v>
      </c>
      <c r="G676">
        <v>0.81005000000000005</v>
      </c>
      <c r="H676">
        <v>0.50175000000000003</v>
      </c>
      <c r="I676">
        <v>0.54864999999999997</v>
      </c>
      <c r="J676">
        <v>0.54484999999999995</v>
      </c>
      <c r="K676">
        <v>0.50944999999999996</v>
      </c>
      <c r="L676">
        <v>3.5150000000000001E-2</v>
      </c>
    </row>
    <row r="677" spans="1:12" x14ac:dyDescent="0.3">
      <c r="A677">
        <v>676</v>
      </c>
      <c r="B677">
        <v>6.7549999999999999E-2</v>
      </c>
      <c r="C677">
        <v>0.72975000000000001</v>
      </c>
      <c r="D677">
        <v>0.73914999999999997</v>
      </c>
      <c r="E677">
        <v>0.17665</v>
      </c>
      <c r="F677">
        <v>0.93054999999999999</v>
      </c>
      <c r="G677">
        <v>0.68784999999999996</v>
      </c>
      <c r="H677">
        <v>0.68215000000000003</v>
      </c>
      <c r="I677">
        <v>0.14655000000000001</v>
      </c>
      <c r="J677">
        <v>0.96145000000000003</v>
      </c>
      <c r="K677">
        <v>0.92605000000000004</v>
      </c>
      <c r="L677">
        <v>0.43504999999999999</v>
      </c>
    </row>
    <row r="678" spans="1:12" x14ac:dyDescent="0.3">
      <c r="A678">
        <v>677</v>
      </c>
      <c r="B678">
        <v>6.7650000000000002E-2</v>
      </c>
      <c r="C678">
        <v>0.21115</v>
      </c>
      <c r="D678">
        <v>0.69235000000000002</v>
      </c>
      <c r="E678">
        <v>0.24975</v>
      </c>
      <c r="F678">
        <v>0.18775</v>
      </c>
      <c r="G678">
        <v>0.80874999999999997</v>
      </c>
      <c r="H678">
        <v>0.71775</v>
      </c>
      <c r="I678">
        <v>0.10525</v>
      </c>
      <c r="J678">
        <v>0.37214999999999998</v>
      </c>
      <c r="K678">
        <v>0.23305000000000001</v>
      </c>
      <c r="L678">
        <v>0.38374999999999998</v>
      </c>
    </row>
    <row r="679" spans="1:12" x14ac:dyDescent="0.3">
      <c r="A679">
        <v>678</v>
      </c>
      <c r="B679">
        <v>6.7750000000000005E-2</v>
      </c>
      <c r="C679">
        <v>0.28615000000000002</v>
      </c>
      <c r="D679">
        <v>0.13055</v>
      </c>
      <c r="E679">
        <v>0.55325000000000002</v>
      </c>
      <c r="F679">
        <v>0.37075000000000002</v>
      </c>
      <c r="G679">
        <v>0.57665</v>
      </c>
      <c r="H679">
        <v>0.34625</v>
      </c>
      <c r="I679">
        <v>0.99685000000000001</v>
      </c>
      <c r="J679">
        <v>0.91954999999999998</v>
      </c>
      <c r="K679">
        <v>5.0000000000000002E-5</v>
      </c>
      <c r="L679">
        <v>0.48054999999999998</v>
      </c>
    </row>
    <row r="680" spans="1:12" x14ac:dyDescent="0.3">
      <c r="A680">
        <v>679</v>
      </c>
      <c r="B680">
        <v>6.7849999999999994E-2</v>
      </c>
      <c r="C680">
        <v>0.75614999999999999</v>
      </c>
      <c r="D680">
        <v>0.93435000000000001</v>
      </c>
      <c r="E680">
        <v>0.16464999999999999</v>
      </c>
      <c r="F680">
        <v>0.85794999999999999</v>
      </c>
      <c r="G680">
        <v>0.79105000000000003</v>
      </c>
      <c r="H680">
        <v>6.8049999999999999E-2</v>
      </c>
      <c r="I680">
        <v>0.18004999999999999</v>
      </c>
      <c r="J680">
        <v>0.12404999999999999</v>
      </c>
      <c r="K680">
        <v>0.49425000000000002</v>
      </c>
      <c r="L680">
        <v>0.68715000000000004</v>
      </c>
    </row>
    <row r="681" spans="1:12" x14ac:dyDescent="0.3">
      <c r="A681">
        <v>680</v>
      </c>
      <c r="B681">
        <v>6.7949999999999997E-2</v>
      </c>
      <c r="C681">
        <v>0.40294999999999997</v>
      </c>
      <c r="D681">
        <v>0.62605</v>
      </c>
      <c r="E681">
        <v>0.26755000000000001</v>
      </c>
      <c r="F681">
        <v>0.68805000000000005</v>
      </c>
      <c r="G681">
        <v>0.55005000000000004</v>
      </c>
      <c r="H681">
        <v>0.16045000000000001</v>
      </c>
      <c r="I681">
        <v>0.68915000000000004</v>
      </c>
      <c r="J681">
        <v>0.55615000000000003</v>
      </c>
      <c r="K681">
        <v>0.60504999999999998</v>
      </c>
      <c r="L681">
        <v>0.10564999999999999</v>
      </c>
    </row>
    <row r="682" spans="1:12" x14ac:dyDescent="0.3">
      <c r="A682">
        <v>681</v>
      </c>
      <c r="B682">
        <v>6.8049999999999999E-2</v>
      </c>
      <c r="C682">
        <v>0.37495000000000001</v>
      </c>
      <c r="D682">
        <v>0.91874999999999996</v>
      </c>
      <c r="E682">
        <v>0.67674999999999996</v>
      </c>
      <c r="F682">
        <v>0.39774999999999999</v>
      </c>
      <c r="G682">
        <v>9.0450000000000003E-2</v>
      </c>
      <c r="H682">
        <v>0.18834999999999999</v>
      </c>
      <c r="I682">
        <v>0.69155</v>
      </c>
      <c r="J682">
        <v>0.87934999999999997</v>
      </c>
      <c r="K682">
        <v>0.79415000000000002</v>
      </c>
      <c r="L682">
        <v>0.18415000000000001</v>
      </c>
    </row>
    <row r="683" spans="1:12" x14ac:dyDescent="0.3">
      <c r="A683">
        <v>682</v>
      </c>
      <c r="B683">
        <v>6.8150000000000002E-2</v>
      </c>
      <c r="C683">
        <v>0.76585000000000003</v>
      </c>
      <c r="D683">
        <v>0.70755000000000001</v>
      </c>
      <c r="E683">
        <v>0.80035000000000001</v>
      </c>
      <c r="F683">
        <v>0.50654999999999994</v>
      </c>
      <c r="G683">
        <v>0.57294999999999996</v>
      </c>
      <c r="H683">
        <v>0.34205000000000002</v>
      </c>
      <c r="I683">
        <v>0.25835000000000002</v>
      </c>
      <c r="J683">
        <v>0.46325</v>
      </c>
      <c r="K683">
        <v>0.40605000000000002</v>
      </c>
      <c r="L683">
        <v>0.78005000000000002</v>
      </c>
    </row>
    <row r="684" spans="1:12" x14ac:dyDescent="0.3">
      <c r="A684">
        <v>683</v>
      </c>
      <c r="B684">
        <v>6.8250000000000005E-2</v>
      </c>
      <c r="C684">
        <v>0.77615000000000001</v>
      </c>
      <c r="D684">
        <v>0.29265000000000002</v>
      </c>
      <c r="E684">
        <v>0.74304999999999999</v>
      </c>
      <c r="F684">
        <v>0.96165</v>
      </c>
      <c r="G684">
        <v>0.18115000000000001</v>
      </c>
      <c r="H684">
        <v>0.49675000000000002</v>
      </c>
      <c r="I684">
        <v>0.46905000000000002</v>
      </c>
      <c r="J684">
        <v>0.85485</v>
      </c>
      <c r="K684">
        <v>0.68294999999999995</v>
      </c>
      <c r="L684">
        <v>0.71784999999999999</v>
      </c>
    </row>
    <row r="685" spans="1:12" x14ac:dyDescent="0.3">
      <c r="A685">
        <v>684</v>
      </c>
      <c r="B685">
        <v>6.8349999999999994E-2</v>
      </c>
      <c r="C685">
        <v>0.76905000000000001</v>
      </c>
      <c r="D685">
        <v>0.80264999999999997</v>
      </c>
      <c r="E685">
        <v>0.96475</v>
      </c>
      <c r="F685">
        <v>0.56555</v>
      </c>
      <c r="G685">
        <v>0.79925000000000002</v>
      </c>
      <c r="H685">
        <v>0.53305000000000002</v>
      </c>
      <c r="I685">
        <v>0.86314999999999997</v>
      </c>
      <c r="J685">
        <v>5.3499999999999997E-3</v>
      </c>
      <c r="K685">
        <v>0.96875</v>
      </c>
      <c r="L685">
        <v>0.37964999999999999</v>
      </c>
    </row>
    <row r="686" spans="1:12" x14ac:dyDescent="0.3">
      <c r="A686">
        <v>685</v>
      </c>
      <c r="B686">
        <v>6.8449999999999997E-2</v>
      </c>
      <c r="C686">
        <v>0.93415000000000004</v>
      </c>
      <c r="D686">
        <v>0.11244999999999999</v>
      </c>
      <c r="E686">
        <v>0.94635000000000002</v>
      </c>
      <c r="F686">
        <v>0.95955000000000001</v>
      </c>
      <c r="G686">
        <v>0.30295</v>
      </c>
      <c r="H686">
        <v>0.47604999999999997</v>
      </c>
      <c r="I686">
        <v>0.72455000000000003</v>
      </c>
      <c r="J686">
        <v>0.83025000000000004</v>
      </c>
      <c r="K686">
        <v>0.30714999999999998</v>
      </c>
      <c r="L686">
        <v>0.31274999999999997</v>
      </c>
    </row>
    <row r="687" spans="1:12" x14ac:dyDescent="0.3">
      <c r="A687">
        <v>686</v>
      </c>
      <c r="B687">
        <v>6.855E-2</v>
      </c>
      <c r="C687">
        <v>0.75075000000000003</v>
      </c>
      <c r="D687">
        <v>0.56955</v>
      </c>
      <c r="E687">
        <v>0.10345</v>
      </c>
      <c r="F687">
        <v>0.99275000000000002</v>
      </c>
      <c r="G687">
        <v>0.24854999999999999</v>
      </c>
      <c r="H687">
        <v>0.32445000000000002</v>
      </c>
      <c r="I687">
        <v>0.99824999999999997</v>
      </c>
      <c r="J687">
        <v>0.13245000000000001</v>
      </c>
      <c r="K687">
        <v>0.27965000000000001</v>
      </c>
      <c r="L687">
        <v>0.74714999999999998</v>
      </c>
    </row>
    <row r="688" spans="1:12" x14ac:dyDescent="0.3">
      <c r="A688">
        <v>687</v>
      </c>
      <c r="B688">
        <v>6.8650000000000003E-2</v>
      </c>
      <c r="C688">
        <v>0.39674999999999999</v>
      </c>
      <c r="D688">
        <v>0.76675000000000004</v>
      </c>
      <c r="E688">
        <v>9.5149999999999998E-2</v>
      </c>
      <c r="F688">
        <v>8.4949999999999998E-2</v>
      </c>
      <c r="G688">
        <v>0.40344999999999998</v>
      </c>
      <c r="H688">
        <v>0.11555</v>
      </c>
      <c r="I688">
        <v>0.46475</v>
      </c>
      <c r="J688">
        <v>0.41594999999999999</v>
      </c>
      <c r="K688">
        <v>0.84955000000000003</v>
      </c>
      <c r="L688">
        <v>0.57635000000000003</v>
      </c>
    </row>
    <row r="689" spans="1:12" x14ac:dyDescent="0.3">
      <c r="A689">
        <v>688</v>
      </c>
      <c r="B689">
        <v>6.8750000000000006E-2</v>
      </c>
      <c r="C689">
        <v>0.60535000000000005</v>
      </c>
      <c r="D689">
        <v>0.15384999999999999</v>
      </c>
      <c r="E689">
        <v>0.86704999999999999</v>
      </c>
      <c r="F689">
        <v>0.37195</v>
      </c>
      <c r="G689">
        <v>1.4149999999999999E-2</v>
      </c>
      <c r="H689">
        <v>0.22675000000000001</v>
      </c>
      <c r="I689">
        <v>0.21454999999999999</v>
      </c>
      <c r="J689">
        <v>8.6349999999999996E-2</v>
      </c>
      <c r="K689">
        <v>0.36975000000000002</v>
      </c>
      <c r="L689">
        <v>0.34465000000000001</v>
      </c>
    </row>
    <row r="690" spans="1:12" x14ac:dyDescent="0.3">
      <c r="A690">
        <v>689</v>
      </c>
      <c r="B690">
        <v>6.8849999999999995E-2</v>
      </c>
      <c r="C690">
        <v>0.31385000000000002</v>
      </c>
      <c r="D690">
        <v>0.63924999999999998</v>
      </c>
      <c r="E690">
        <v>0.38024999999999998</v>
      </c>
      <c r="F690">
        <v>0.53615000000000002</v>
      </c>
      <c r="G690">
        <v>0.29454999999999998</v>
      </c>
      <c r="H690">
        <v>0.76834999999999998</v>
      </c>
      <c r="I690">
        <v>0.23535</v>
      </c>
      <c r="J690">
        <v>0.71484999999999999</v>
      </c>
      <c r="K690">
        <v>0.69135000000000002</v>
      </c>
      <c r="L690">
        <v>0.35775000000000001</v>
      </c>
    </row>
    <row r="691" spans="1:12" x14ac:dyDescent="0.3">
      <c r="A691">
        <v>690</v>
      </c>
      <c r="B691">
        <v>6.8949999999999997E-2</v>
      </c>
      <c r="C691">
        <v>0.71355000000000002</v>
      </c>
      <c r="D691">
        <v>0.23265</v>
      </c>
      <c r="E691">
        <v>0.19505</v>
      </c>
      <c r="F691">
        <v>5.015E-2</v>
      </c>
      <c r="G691">
        <v>0.60224999999999995</v>
      </c>
      <c r="H691">
        <v>0.14904999999999999</v>
      </c>
      <c r="I691">
        <v>0.48304999999999998</v>
      </c>
      <c r="J691">
        <v>0.61985000000000001</v>
      </c>
      <c r="K691">
        <v>0.24854999999999999</v>
      </c>
      <c r="L691">
        <v>3.875E-2</v>
      </c>
    </row>
    <row r="692" spans="1:12" x14ac:dyDescent="0.3">
      <c r="A692">
        <v>691</v>
      </c>
      <c r="B692">
        <v>6.905E-2</v>
      </c>
      <c r="C692">
        <v>0.44374999999999998</v>
      </c>
      <c r="D692">
        <v>0.59784999999999999</v>
      </c>
      <c r="E692">
        <v>0.76734999999999998</v>
      </c>
      <c r="F692">
        <v>0.11355</v>
      </c>
      <c r="G692">
        <v>0.26655000000000001</v>
      </c>
      <c r="H692">
        <v>1.4449999999999999E-2</v>
      </c>
      <c r="I692">
        <v>0.88465000000000005</v>
      </c>
      <c r="J692">
        <v>0.58204999999999996</v>
      </c>
      <c r="K692">
        <v>0.44095000000000001</v>
      </c>
      <c r="L692">
        <v>0.40155000000000002</v>
      </c>
    </row>
    <row r="693" spans="1:12" x14ac:dyDescent="0.3">
      <c r="A693">
        <v>692</v>
      </c>
      <c r="B693">
        <v>6.9150000000000003E-2</v>
      </c>
      <c r="C693">
        <v>0.71345000000000003</v>
      </c>
      <c r="D693">
        <v>0.88295000000000001</v>
      </c>
      <c r="E693">
        <v>0.56464999999999999</v>
      </c>
      <c r="F693">
        <v>0.56045</v>
      </c>
      <c r="G693">
        <v>0.35675000000000001</v>
      </c>
      <c r="H693">
        <v>0.61014999999999997</v>
      </c>
      <c r="I693">
        <v>7.535E-2</v>
      </c>
      <c r="J693">
        <v>0.43175000000000002</v>
      </c>
      <c r="K693">
        <v>0.63385000000000002</v>
      </c>
      <c r="L693">
        <v>7.9350000000000004E-2</v>
      </c>
    </row>
    <row r="694" spans="1:12" x14ac:dyDescent="0.3">
      <c r="A694">
        <v>693</v>
      </c>
      <c r="B694">
        <v>6.9250000000000006E-2</v>
      </c>
      <c r="C694">
        <v>0.18945000000000001</v>
      </c>
      <c r="D694">
        <v>0.15095</v>
      </c>
      <c r="E694">
        <v>0.93284999999999996</v>
      </c>
      <c r="F694">
        <v>0.48354999999999998</v>
      </c>
      <c r="G694">
        <v>0.45955000000000001</v>
      </c>
      <c r="H694">
        <v>0.33905000000000002</v>
      </c>
      <c r="I694">
        <v>0.77785000000000004</v>
      </c>
      <c r="J694">
        <v>0.65764999999999996</v>
      </c>
      <c r="K694">
        <v>0.68464999999999998</v>
      </c>
      <c r="L694">
        <v>0.67635000000000001</v>
      </c>
    </row>
    <row r="695" spans="1:12" x14ac:dyDescent="0.3">
      <c r="A695">
        <v>694</v>
      </c>
      <c r="B695">
        <v>6.9349999999999995E-2</v>
      </c>
      <c r="C695">
        <v>0.46195000000000003</v>
      </c>
      <c r="D695">
        <v>0.48304999999999998</v>
      </c>
      <c r="E695">
        <v>1.5350000000000001E-2</v>
      </c>
      <c r="F695">
        <v>0.84335000000000004</v>
      </c>
      <c r="G695">
        <v>0.70774999999999999</v>
      </c>
      <c r="H695">
        <v>0.94384999999999997</v>
      </c>
      <c r="I695">
        <v>0.50995000000000001</v>
      </c>
      <c r="J695">
        <v>0.51744999999999997</v>
      </c>
      <c r="K695">
        <v>0.85114999999999996</v>
      </c>
      <c r="L695">
        <v>0.38764999999999999</v>
      </c>
    </row>
    <row r="696" spans="1:12" x14ac:dyDescent="0.3">
      <c r="A696">
        <v>695</v>
      </c>
      <c r="B696">
        <v>6.9449999999999998E-2</v>
      </c>
      <c r="C696">
        <v>0.82655000000000001</v>
      </c>
      <c r="D696">
        <v>0.79815000000000003</v>
      </c>
      <c r="E696">
        <v>0.94935000000000003</v>
      </c>
      <c r="F696">
        <v>0.68305000000000005</v>
      </c>
      <c r="G696">
        <v>0.76985000000000003</v>
      </c>
      <c r="H696">
        <v>0.28365000000000001</v>
      </c>
      <c r="I696">
        <v>0.37364999999999998</v>
      </c>
      <c r="J696">
        <v>0.68855</v>
      </c>
      <c r="K696">
        <v>0.84245000000000003</v>
      </c>
      <c r="L696">
        <v>7.6350000000000001E-2</v>
      </c>
    </row>
    <row r="697" spans="1:12" x14ac:dyDescent="0.3">
      <c r="A697">
        <v>696</v>
      </c>
      <c r="B697">
        <v>6.9550000000000001E-2</v>
      </c>
      <c r="C697">
        <v>0.24604999999999999</v>
      </c>
      <c r="D697">
        <v>0.58025000000000004</v>
      </c>
      <c r="E697">
        <v>0.88805000000000001</v>
      </c>
      <c r="F697">
        <v>0.97894999999999999</v>
      </c>
      <c r="G697">
        <v>0.24884999999999999</v>
      </c>
      <c r="H697">
        <v>0.32474999999999998</v>
      </c>
      <c r="I697">
        <v>1.545E-2</v>
      </c>
      <c r="J697">
        <v>0.66664999999999996</v>
      </c>
      <c r="K697">
        <v>0.86414999999999997</v>
      </c>
      <c r="L697">
        <v>0.60135000000000005</v>
      </c>
    </row>
    <row r="698" spans="1:12" x14ac:dyDescent="0.3">
      <c r="A698">
        <v>697</v>
      </c>
      <c r="B698">
        <v>6.9650000000000004E-2</v>
      </c>
      <c r="C698">
        <v>0.26705000000000001</v>
      </c>
      <c r="D698">
        <v>0.62775000000000003</v>
      </c>
      <c r="E698">
        <v>0.75344999999999995</v>
      </c>
      <c r="F698">
        <v>0.63065000000000004</v>
      </c>
      <c r="G698">
        <v>0.83494999999999997</v>
      </c>
      <c r="H698">
        <v>1.7049999999999999E-2</v>
      </c>
      <c r="I698">
        <v>0.67164999999999997</v>
      </c>
      <c r="J698">
        <v>0.52805000000000002</v>
      </c>
      <c r="K698">
        <v>0.58855000000000002</v>
      </c>
      <c r="L698">
        <v>0.19075</v>
      </c>
    </row>
    <row r="699" spans="1:12" x14ac:dyDescent="0.3">
      <c r="A699">
        <v>698</v>
      </c>
      <c r="B699">
        <v>6.9750000000000006E-2</v>
      </c>
      <c r="C699">
        <v>0.94655</v>
      </c>
      <c r="D699">
        <v>0.31395000000000001</v>
      </c>
      <c r="E699">
        <v>0.40834999999999999</v>
      </c>
      <c r="F699">
        <v>0.54325000000000001</v>
      </c>
      <c r="G699">
        <v>0.38614999999999999</v>
      </c>
      <c r="H699">
        <v>0.96365000000000001</v>
      </c>
      <c r="I699">
        <v>0.73604999999999998</v>
      </c>
      <c r="J699">
        <v>0.60014999999999996</v>
      </c>
      <c r="K699">
        <v>0.86314999999999997</v>
      </c>
      <c r="L699">
        <v>0.88234999999999997</v>
      </c>
    </row>
    <row r="700" spans="1:12" x14ac:dyDescent="0.3">
      <c r="A700">
        <v>699</v>
      </c>
      <c r="B700">
        <v>6.9849999999999995E-2</v>
      </c>
      <c r="C700">
        <v>0.36294999999999999</v>
      </c>
      <c r="D700">
        <v>0.60585</v>
      </c>
      <c r="E700">
        <v>0.53695000000000004</v>
      </c>
      <c r="F700">
        <v>0.89975000000000005</v>
      </c>
      <c r="G700">
        <v>0.54105000000000003</v>
      </c>
      <c r="H700">
        <v>0.88785000000000003</v>
      </c>
      <c r="I700">
        <v>0.10224999999999999</v>
      </c>
      <c r="J700">
        <v>0.89975000000000005</v>
      </c>
      <c r="K700">
        <v>0.39595000000000002</v>
      </c>
      <c r="L700">
        <v>0.78464999999999996</v>
      </c>
    </row>
    <row r="701" spans="1:12" x14ac:dyDescent="0.3">
      <c r="A701">
        <v>700</v>
      </c>
      <c r="B701">
        <v>6.9949999999999998E-2</v>
      </c>
      <c r="C701">
        <v>0.59394999999999998</v>
      </c>
      <c r="D701">
        <v>0.22065000000000001</v>
      </c>
      <c r="E701">
        <v>0.94084999999999996</v>
      </c>
      <c r="F701">
        <v>0.21404999999999999</v>
      </c>
      <c r="G701">
        <v>0.98634999999999995</v>
      </c>
      <c r="H701">
        <v>0.10115</v>
      </c>
      <c r="I701">
        <v>6.1150000000000003E-2</v>
      </c>
      <c r="J701">
        <v>6.9550000000000001E-2</v>
      </c>
      <c r="K701">
        <v>0.33684999999999998</v>
      </c>
      <c r="L701">
        <v>0.35144999999999998</v>
      </c>
    </row>
    <row r="702" spans="1:12" x14ac:dyDescent="0.3">
      <c r="A702">
        <v>701</v>
      </c>
      <c r="B702">
        <v>7.0050000000000001E-2</v>
      </c>
      <c r="C702">
        <v>0.15975</v>
      </c>
      <c r="D702">
        <v>0.35265000000000002</v>
      </c>
      <c r="E702">
        <v>0.96665000000000001</v>
      </c>
      <c r="F702">
        <v>0.19364999999999999</v>
      </c>
      <c r="G702">
        <v>0.78254999999999997</v>
      </c>
      <c r="H702">
        <v>0.15734999999999999</v>
      </c>
      <c r="I702">
        <v>6.9550000000000001E-2</v>
      </c>
      <c r="J702">
        <v>0.40284999999999999</v>
      </c>
      <c r="K702">
        <v>0.56645000000000001</v>
      </c>
      <c r="L702">
        <v>0.60545000000000004</v>
      </c>
    </row>
    <row r="703" spans="1:12" x14ac:dyDescent="0.3">
      <c r="A703">
        <v>702</v>
      </c>
      <c r="B703">
        <v>7.0150000000000004E-2</v>
      </c>
      <c r="C703">
        <v>0.12235</v>
      </c>
      <c r="D703">
        <v>0.83655000000000002</v>
      </c>
      <c r="E703">
        <v>0.28275</v>
      </c>
      <c r="F703">
        <v>0.74424999999999997</v>
      </c>
      <c r="G703">
        <v>0.64885000000000004</v>
      </c>
      <c r="H703">
        <v>0.60704999999999998</v>
      </c>
      <c r="I703">
        <v>9.5949999999999994E-2</v>
      </c>
      <c r="J703">
        <v>0.92925000000000002</v>
      </c>
      <c r="K703">
        <v>5.425E-2</v>
      </c>
      <c r="L703">
        <v>0.76005</v>
      </c>
    </row>
    <row r="704" spans="1:12" x14ac:dyDescent="0.3">
      <c r="A704">
        <v>703</v>
      </c>
      <c r="B704">
        <v>7.0250000000000007E-2</v>
      </c>
      <c r="C704">
        <v>0.44074999999999998</v>
      </c>
      <c r="D704">
        <v>1.15E-3</v>
      </c>
      <c r="E704">
        <v>0.74255000000000004</v>
      </c>
      <c r="F704">
        <v>0.54185000000000005</v>
      </c>
      <c r="G704">
        <v>0.90295000000000003</v>
      </c>
      <c r="H704">
        <v>0.21795</v>
      </c>
      <c r="I704">
        <v>0.35115000000000002</v>
      </c>
      <c r="J704">
        <v>0.50844999999999996</v>
      </c>
      <c r="K704">
        <v>0.74924999999999997</v>
      </c>
      <c r="L704">
        <v>4.8050000000000002E-2</v>
      </c>
    </row>
    <row r="705" spans="1:12" x14ac:dyDescent="0.3">
      <c r="A705">
        <v>704</v>
      </c>
      <c r="B705">
        <v>7.0349999999999996E-2</v>
      </c>
      <c r="C705">
        <v>0.57704999999999995</v>
      </c>
      <c r="D705">
        <v>0.97675000000000001</v>
      </c>
      <c r="E705">
        <v>0.58494999999999997</v>
      </c>
      <c r="F705">
        <v>0.43164999999999998</v>
      </c>
      <c r="G705">
        <v>0.34455000000000002</v>
      </c>
      <c r="H705">
        <v>0.79544999999999999</v>
      </c>
      <c r="I705">
        <v>0.90344999999999998</v>
      </c>
      <c r="J705">
        <v>0.42404999999999998</v>
      </c>
      <c r="K705">
        <v>0.18254999999999999</v>
      </c>
      <c r="L705">
        <v>0.93105000000000004</v>
      </c>
    </row>
    <row r="706" spans="1:12" x14ac:dyDescent="0.3">
      <c r="A706">
        <v>705</v>
      </c>
      <c r="B706">
        <v>7.0449999999999999E-2</v>
      </c>
      <c r="C706">
        <v>0.89564999999999995</v>
      </c>
      <c r="D706">
        <v>1.9449999999999999E-2</v>
      </c>
      <c r="E706">
        <v>1.235E-2</v>
      </c>
      <c r="F706">
        <v>0.80625000000000002</v>
      </c>
      <c r="G706">
        <v>2.2349999999999998E-2</v>
      </c>
      <c r="H706">
        <v>0.40494999999999998</v>
      </c>
      <c r="I706">
        <v>0.15225</v>
      </c>
      <c r="J706">
        <v>0.17405000000000001</v>
      </c>
      <c r="K706">
        <v>0.43564999999999998</v>
      </c>
      <c r="L706">
        <v>2.445E-2</v>
      </c>
    </row>
    <row r="707" spans="1:12" x14ac:dyDescent="0.3">
      <c r="A707">
        <v>706</v>
      </c>
      <c r="B707">
        <v>7.0550000000000002E-2</v>
      </c>
      <c r="C707">
        <v>0.72504999999999997</v>
      </c>
      <c r="D707">
        <v>0.29085</v>
      </c>
      <c r="E707">
        <v>0.18965000000000001</v>
      </c>
      <c r="F707">
        <v>0.15565000000000001</v>
      </c>
      <c r="G707">
        <v>0.48604999999999998</v>
      </c>
      <c r="H707">
        <v>0.75475000000000003</v>
      </c>
      <c r="I707">
        <v>0.74634999999999996</v>
      </c>
      <c r="J707">
        <v>0.85865000000000002</v>
      </c>
      <c r="K707">
        <v>0.91335</v>
      </c>
      <c r="L707">
        <v>0.64754999999999996</v>
      </c>
    </row>
    <row r="708" spans="1:12" x14ac:dyDescent="0.3">
      <c r="A708">
        <v>707</v>
      </c>
      <c r="B708">
        <v>7.0650000000000004E-2</v>
      </c>
      <c r="C708">
        <v>0.17494999999999999</v>
      </c>
      <c r="D708">
        <v>0.31225000000000003</v>
      </c>
      <c r="E708">
        <v>0.61545000000000005</v>
      </c>
      <c r="F708">
        <v>0.64815</v>
      </c>
      <c r="G708">
        <v>0.74095</v>
      </c>
      <c r="H708">
        <v>0.61075000000000002</v>
      </c>
      <c r="I708">
        <v>1.255E-2</v>
      </c>
      <c r="J708">
        <v>1.295E-2</v>
      </c>
      <c r="K708">
        <v>0.12775</v>
      </c>
      <c r="L708">
        <v>0.64605000000000001</v>
      </c>
    </row>
    <row r="709" spans="1:12" x14ac:dyDescent="0.3">
      <c r="A709">
        <v>708</v>
      </c>
      <c r="B709">
        <v>7.0749999999999993E-2</v>
      </c>
      <c r="C709">
        <v>0.41775000000000001</v>
      </c>
      <c r="D709">
        <v>0.83774999999999999</v>
      </c>
      <c r="E709">
        <v>0.72555000000000003</v>
      </c>
      <c r="F709">
        <v>0.18654999999999999</v>
      </c>
      <c r="G709">
        <v>0.31624999999999998</v>
      </c>
      <c r="H709">
        <v>0.99514999999999998</v>
      </c>
      <c r="I709">
        <v>0.37595000000000001</v>
      </c>
      <c r="J709">
        <v>3.065E-2</v>
      </c>
      <c r="K709">
        <v>0.47205000000000003</v>
      </c>
      <c r="L709">
        <v>6.9550000000000001E-2</v>
      </c>
    </row>
    <row r="710" spans="1:12" x14ac:dyDescent="0.3">
      <c r="A710">
        <v>709</v>
      </c>
      <c r="B710">
        <v>7.0849999999999996E-2</v>
      </c>
      <c r="C710">
        <v>0.64695000000000003</v>
      </c>
      <c r="D710">
        <v>0.36564999999999998</v>
      </c>
      <c r="E710">
        <v>0.83055000000000001</v>
      </c>
      <c r="F710">
        <v>0.40094999999999997</v>
      </c>
      <c r="G710">
        <v>0.22814999999999999</v>
      </c>
      <c r="H710">
        <v>0.96914999999999996</v>
      </c>
      <c r="I710">
        <v>0.79844999999999999</v>
      </c>
      <c r="J710">
        <v>0.77725</v>
      </c>
      <c r="K710">
        <v>0.98804999999999998</v>
      </c>
      <c r="L710">
        <v>9.3500000000000007E-3</v>
      </c>
    </row>
    <row r="711" spans="1:12" x14ac:dyDescent="0.3">
      <c r="A711">
        <v>710</v>
      </c>
      <c r="B711">
        <v>7.0949999999999999E-2</v>
      </c>
      <c r="C711">
        <v>5.425E-2</v>
      </c>
      <c r="D711">
        <v>8.5349999999999995E-2</v>
      </c>
      <c r="E711">
        <v>1.695E-2</v>
      </c>
      <c r="F711">
        <v>2.9149999999999999E-2</v>
      </c>
      <c r="G711">
        <v>0.36595</v>
      </c>
      <c r="H711">
        <v>0.57735000000000003</v>
      </c>
      <c r="I711">
        <v>0.80095000000000005</v>
      </c>
      <c r="J711">
        <v>0.54884999999999995</v>
      </c>
      <c r="K711">
        <v>1.925E-2</v>
      </c>
      <c r="L711">
        <v>0.34675</v>
      </c>
    </row>
    <row r="712" spans="1:12" x14ac:dyDescent="0.3">
      <c r="A712">
        <v>711</v>
      </c>
      <c r="B712">
        <v>7.1050000000000002E-2</v>
      </c>
      <c r="C712">
        <v>0.82335000000000003</v>
      </c>
      <c r="D712">
        <v>0.24815000000000001</v>
      </c>
      <c r="E712">
        <v>9.8549999999999999E-2</v>
      </c>
      <c r="F712">
        <v>0.33765000000000001</v>
      </c>
      <c r="G712">
        <v>0.73685</v>
      </c>
      <c r="H712">
        <v>0.29035</v>
      </c>
      <c r="I712">
        <v>0.94715000000000005</v>
      </c>
      <c r="J712">
        <v>0.78344999999999998</v>
      </c>
      <c r="K712">
        <v>0.49504999999999999</v>
      </c>
      <c r="L712">
        <v>2.835E-2</v>
      </c>
    </row>
    <row r="713" spans="1:12" x14ac:dyDescent="0.3">
      <c r="A713">
        <v>712</v>
      </c>
      <c r="B713">
        <v>7.1150000000000005E-2</v>
      </c>
      <c r="C713">
        <v>0.78215000000000001</v>
      </c>
      <c r="D713">
        <v>0.72994999999999999</v>
      </c>
      <c r="E713">
        <v>0.36514999999999997</v>
      </c>
      <c r="F713">
        <v>0.56025000000000003</v>
      </c>
      <c r="G713">
        <v>0.36385000000000001</v>
      </c>
      <c r="H713">
        <v>0.53195000000000003</v>
      </c>
      <c r="I713">
        <v>0.30095</v>
      </c>
      <c r="J713">
        <v>0.37004999999999999</v>
      </c>
      <c r="K713">
        <v>0.29604999999999998</v>
      </c>
      <c r="L713">
        <v>0.69274999999999998</v>
      </c>
    </row>
    <row r="714" spans="1:12" x14ac:dyDescent="0.3">
      <c r="A714">
        <v>713</v>
      </c>
      <c r="B714">
        <v>7.1249999999999994E-2</v>
      </c>
      <c r="C714">
        <v>9.6250000000000002E-2</v>
      </c>
      <c r="D714">
        <v>0.64295000000000002</v>
      </c>
      <c r="E714">
        <v>7.1550000000000002E-2</v>
      </c>
      <c r="F714">
        <v>0.65725</v>
      </c>
      <c r="G714">
        <v>0.20365</v>
      </c>
      <c r="H714">
        <v>0.82015000000000005</v>
      </c>
      <c r="I714">
        <v>0.70135000000000003</v>
      </c>
      <c r="J714">
        <v>0.56764999999999999</v>
      </c>
      <c r="K714">
        <v>0.86565000000000003</v>
      </c>
      <c r="L714">
        <v>0.88815</v>
      </c>
    </row>
    <row r="715" spans="1:12" x14ac:dyDescent="0.3">
      <c r="A715">
        <v>714</v>
      </c>
      <c r="B715">
        <v>7.1349999999999997E-2</v>
      </c>
      <c r="C715">
        <v>0.15634999999999999</v>
      </c>
      <c r="D715">
        <v>0.96475</v>
      </c>
      <c r="E715">
        <v>0.81684999999999997</v>
      </c>
      <c r="F715">
        <v>0.22445000000000001</v>
      </c>
      <c r="G715">
        <v>0.53585000000000005</v>
      </c>
      <c r="H715">
        <v>0.86185</v>
      </c>
      <c r="I715">
        <v>0.90234999999999999</v>
      </c>
      <c r="J715">
        <v>0.78705000000000003</v>
      </c>
      <c r="K715">
        <v>0.88965000000000005</v>
      </c>
      <c r="L715">
        <v>0.70335000000000003</v>
      </c>
    </row>
    <row r="716" spans="1:12" x14ac:dyDescent="0.3">
      <c r="A716">
        <v>715</v>
      </c>
      <c r="B716">
        <v>7.145E-2</v>
      </c>
      <c r="C716">
        <v>0.31485000000000002</v>
      </c>
      <c r="D716">
        <v>0.50934999999999997</v>
      </c>
      <c r="E716">
        <v>0.52725</v>
      </c>
      <c r="F716">
        <v>0.28125</v>
      </c>
      <c r="G716">
        <v>5.2249999999999998E-2</v>
      </c>
      <c r="H716">
        <v>0.89424999999999999</v>
      </c>
      <c r="I716">
        <v>0.51275000000000004</v>
      </c>
      <c r="J716">
        <v>0.12465</v>
      </c>
      <c r="K716">
        <v>5.2549999999999999E-2</v>
      </c>
      <c r="L716">
        <v>0.91864999999999997</v>
      </c>
    </row>
    <row r="717" spans="1:12" x14ac:dyDescent="0.3">
      <c r="A717">
        <v>716</v>
      </c>
      <c r="B717">
        <v>7.1550000000000002E-2</v>
      </c>
      <c r="C717">
        <v>4.4249999999999998E-2</v>
      </c>
      <c r="D717">
        <v>0.26634999999999998</v>
      </c>
      <c r="E717">
        <v>0.69364999999999999</v>
      </c>
      <c r="F717">
        <v>0.21734999999999999</v>
      </c>
      <c r="G717">
        <v>0.26974999999999999</v>
      </c>
      <c r="H717">
        <v>0.90505000000000002</v>
      </c>
      <c r="I717">
        <v>0.88785000000000003</v>
      </c>
      <c r="J717">
        <v>0.21154999999999999</v>
      </c>
      <c r="K717">
        <v>0.35165000000000002</v>
      </c>
      <c r="L717">
        <v>0.32195000000000001</v>
      </c>
    </row>
    <row r="718" spans="1:12" x14ac:dyDescent="0.3">
      <c r="A718">
        <v>717</v>
      </c>
      <c r="B718">
        <v>7.1650000000000005E-2</v>
      </c>
      <c r="C718">
        <v>0.67695000000000005</v>
      </c>
      <c r="D718">
        <v>0.68264999999999998</v>
      </c>
      <c r="E718">
        <v>0.70215000000000005</v>
      </c>
      <c r="F718">
        <v>0.48194999999999999</v>
      </c>
      <c r="G718">
        <v>0.13575000000000001</v>
      </c>
      <c r="H718">
        <v>0.20175000000000001</v>
      </c>
      <c r="I718">
        <v>0.63905000000000001</v>
      </c>
      <c r="J718">
        <v>0.95625000000000004</v>
      </c>
      <c r="K718">
        <v>0.27495000000000003</v>
      </c>
      <c r="L718">
        <v>0.17415</v>
      </c>
    </row>
    <row r="719" spans="1:12" x14ac:dyDescent="0.3">
      <c r="A719">
        <v>718</v>
      </c>
      <c r="B719">
        <v>7.1749999999999994E-2</v>
      </c>
      <c r="C719">
        <v>0.39534999999999998</v>
      </c>
      <c r="D719">
        <v>0.89305000000000001</v>
      </c>
      <c r="E719">
        <v>0.77175000000000005</v>
      </c>
      <c r="F719">
        <v>0.85414999999999996</v>
      </c>
      <c r="G719">
        <v>0.28215000000000001</v>
      </c>
      <c r="H719">
        <v>0.34884999999999999</v>
      </c>
      <c r="I719">
        <v>0.95474999999999999</v>
      </c>
      <c r="J719">
        <v>0.59535000000000005</v>
      </c>
      <c r="K719">
        <v>0.44245000000000001</v>
      </c>
      <c r="L719">
        <v>0.79525000000000001</v>
      </c>
    </row>
    <row r="720" spans="1:12" x14ac:dyDescent="0.3">
      <c r="A720">
        <v>719</v>
      </c>
      <c r="B720">
        <v>7.1849999999999997E-2</v>
      </c>
      <c r="C720">
        <v>0.62844999999999995</v>
      </c>
      <c r="D720">
        <v>0.34005000000000002</v>
      </c>
      <c r="E720">
        <v>0.18185000000000001</v>
      </c>
      <c r="F720">
        <v>0.48925000000000002</v>
      </c>
      <c r="G720">
        <v>0.63865000000000005</v>
      </c>
      <c r="H720">
        <v>0.99175000000000002</v>
      </c>
      <c r="I720">
        <v>0.26884999999999998</v>
      </c>
      <c r="J720">
        <v>0.89424999999999999</v>
      </c>
      <c r="K720">
        <v>0.62475000000000003</v>
      </c>
      <c r="L720">
        <v>0.54905000000000004</v>
      </c>
    </row>
    <row r="721" spans="1:12" x14ac:dyDescent="0.3">
      <c r="A721">
        <v>720</v>
      </c>
      <c r="B721">
        <v>7.195E-2</v>
      </c>
      <c r="C721">
        <v>0.57415000000000005</v>
      </c>
      <c r="D721">
        <v>0.96845000000000003</v>
      </c>
      <c r="E721">
        <v>0.57855000000000001</v>
      </c>
      <c r="F721">
        <v>0.74165000000000003</v>
      </c>
      <c r="G721">
        <v>0.53774999999999995</v>
      </c>
      <c r="H721">
        <v>0.95545000000000002</v>
      </c>
      <c r="I721">
        <v>0.14244999999999999</v>
      </c>
      <c r="J721">
        <v>0.13875000000000001</v>
      </c>
      <c r="K721">
        <v>0.87995000000000001</v>
      </c>
      <c r="L721">
        <v>6.5850000000000006E-2</v>
      </c>
    </row>
    <row r="722" spans="1:12" x14ac:dyDescent="0.3">
      <c r="A722">
        <v>721</v>
      </c>
      <c r="B722">
        <v>7.2050000000000003E-2</v>
      </c>
      <c r="C722">
        <v>0.46024999999999999</v>
      </c>
      <c r="D722">
        <v>0.94364999999999999</v>
      </c>
      <c r="E722">
        <v>0.98055000000000003</v>
      </c>
      <c r="F722">
        <v>0.31964999999999999</v>
      </c>
      <c r="G722">
        <v>0.11625000000000001</v>
      </c>
      <c r="H722">
        <v>0.93745000000000001</v>
      </c>
      <c r="I722">
        <v>0.74304999999999999</v>
      </c>
      <c r="J722">
        <v>0.51324999999999998</v>
      </c>
      <c r="K722">
        <v>0.21734999999999999</v>
      </c>
      <c r="L722">
        <v>0.63895000000000002</v>
      </c>
    </row>
    <row r="723" spans="1:12" x14ac:dyDescent="0.3">
      <c r="A723">
        <v>722</v>
      </c>
      <c r="B723">
        <v>7.2150000000000006E-2</v>
      </c>
      <c r="C723">
        <v>0.93664999999999998</v>
      </c>
      <c r="D723">
        <v>0.36995</v>
      </c>
      <c r="E723">
        <v>1.8950000000000002E-2</v>
      </c>
      <c r="F723">
        <v>7.3749999999999996E-2</v>
      </c>
      <c r="G723">
        <v>0.50624999999999998</v>
      </c>
      <c r="H723">
        <v>0.68535000000000001</v>
      </c>
      <c r="I723">
        <v>0.11885</v>
      </c>
      <c r="J723">
        <v>0.63234999999999997</v>
      </c>
      <c r="K723">
        <v>0.85704999999999998</v>
      </c>
      <c r="L723">
        <v>0.78174999999999994</v>
      </c>
    </row>
    <row r="724" spans="1:12" x14ac:dyDescent="0.3">
      <c r="A724">
        <v>723</v>
      </c>
      <c r="B724">
        <v>7.2249999999999995E-2</v>
      </c>
      <c r="C724">
        <v>0.61634999999999995</v>
      </c>
      <c r="D724">
        <v>0.98995</v>
      </c>
      <c r="E724">
        <v>0.81305000000000005</v>
      </c>
      <c r="F724">
        <v>0.11855</v>
      </c>
      <c r="G724">
        <v>0.37045</v>
      </c>
      <c r="H724">
        <v>0.36754999999999999</v>
      </c>
      <c r="I724">
        <v>0.50255000000000005</v>
      </c>
      <c r="J724">
        <v>0.21675</v>
      </c>
      <c r="K724">
        <v>0.81745000000000001</v>
      </c>
      <c r="L724">
        <v>0.32695000000000002</v>
      </c>
    </row>
    <row r="725" spans="1:12" x14ac:dyDescent="0.3">
      <c r="A725">
        <v>724</v>
      </c>
      <c r="B725">
        <v>7.2349999999999998E-2</v>
      </c>
      <c r="C725">
        <v>0.27224999999999999</v>
      </c>
      <c r="D725">
        <v>0.61745000000000005</v>
      </c>
      <c r="E725">
        <v>0.46765000000000001</v>
      </c>
      <c r="F725">
        <v>0.61955000000000005</v>
      </c>
      <c r="G725">
        <v>0.65095000000000003</v>
      </c>
      <c r="H725">
        <v>0.55264999999999997</v>
      </c>
      <c r="I725">
        <v>0.95765</v>
      </c>
      <c r="J725">
        <v>0.13184999999999999</v>
      </c>
      <c r="K725">
        <v>0.58614999999999995</v>
      </c>
      <c r="L725">
        <v>0.98985000000000001</v>
      </c>
    </row>
    <row r="726" spans="1:12" x14ac:dyDescent="0.3">
      <c r="A726">
        <v>725</v>
      </c>
      <c r="B726">
        <v>7.2450000000000001E-2</v>
      </c>
      <c r="C726">
        <v>0.42675000000000002</v>
      </c>
      <c r="D726">
        <v>0.96725000000000005</v>
      </c>
      <c r="E726">
        <v>0.21435000000000001</v>
      </c>
      <c r="F726">
        <v>0.32214999999999999</v>
      </c>
      <c r="G726">
        <v>0.52695000000000003</v>
      </c>
      <c r="H726">
        <v>0.33855000000000002</v>
      </c>
      <c r="I726">
        <v>0.98055000000000003</v>
      </c>
      <c r="J726">
        <v>9.4649999999999998E-2</v>
      </c>
      <c r="K726">
        <v>0.94455</v>
      </c>
      <c r="L726">
        <v>0.18475</v>
      </c>
    </row>
    <row r="727" spans="1:12" x14ac:dyDescent="0.3">
      <c r="A727">
        <v>726</v>
      </c>
      <c r="B727">
        <v>7.2550000000000003E-2</v>
      </c>
      <c r="C727">
        <v>0.13195000000000001</v>
      </c>
      <c r="D727">
        <v>0.44645000000000001</v>
      </c>
      <c r="E727">
        <v>0.89554999999999996</v>
      </c>
      <c r="F727">
        <v>0.96174999999999999</v>
      </c>
      <c r="G727">
        <v>0.39445000000000002</v>
      </c>
      <c r="H727">
        <v>9.5449999999999993E-2</v>
      </c>
      <c r="I727">
        <v>0.78925000000000001</v>
      </c>
      <c r="J727">
        <v>2.8750000000000001E-2</v>
      </c>
      <c r="K727">
        <v>0.13205</v>
      </c>
      <c r="L727">
        <v>0.96514999999999995</v>
      </c>
    </row>
    <row r="728" spans="1:12" x14ac:dyDescent="0.3">
      <c r="A728">
        <v>727</v>
      </c>
      <c r="B728">
        <v>7.2650000000000006E-2</v>
      </c>
      <c r="C728">
        <v>0.41325000000000001</v>
      </c>
      <c r="D728">
        <v>0.22705</v>
      </c>
      <c r="E728">
        <v>0.14565</v>
      </c>
      <c r="F728">
        <v>0.68084999999999996</v>
      </c>
      <c r="G728">
        <v>0.67354999999999998</v>
      </c>
      <c r="H728">
        <v>0.70684999999999998</v>
      </c>
      <c r="I728">
        <v>0.84155000000000002</v>
      </c>
      <c r="J728">
        <v>0.40134999999999998</v>
      </c>
      <c r="K728">
        <v>0.50244999999999995</v>
      </c>
      <c r="L728">
        <v>0.62724999999999997</v>
      </c>
    </row>
    <row r="729" spans="1:12" x14ac:dyDescent="0.3">
      <c r="A729">
        <v>728</v>
      </c>
      <c r="B729">
        <v>7.2749999999999995E-2</v>
      </c>
      <c r="C729">
        <v>0.87204999999999999</v>
      </c>
      <c r="D729">
        <v>0.73465000000000003</v>
      </c>
      <c r="E729">
        <v>0.94845000000000002</v>
      </c>
      <c r="F729">
        <v>0.93584999999999996</v>
      </c>
      <c r="G729">
        <v>0.90085000000000004</v>
      </c>
      <c r="H729">
        <v>0.95265</v>
      </c>
      <c r="I729">
        <v>0.59765000000000001</v>
      </c>
      <c r="J729">
        <v>0.19955000000000001</v>
      </c>
      <c r="K729">
        <v>0.23974999999999999</v>
      </c>
      <c r="L729">
        <v>0.98404999999999998</v>
      </c>
    </row>
    <row r="730" spans="1:12" x14ac:dyDescent="0.3">
      <c r="A730">
        <v>729</v>
      </c>
      <c r="B730">
        <v>7.2849999999999998E-2</v>
      </c>
      <c r="C730">
        <v>0.74765000000000004</v>
      </c>
      <c r="D730">
        <v>0.90734999999999999</v>
      </c>
      <c r="E730">
        <v>0.21385000000000001</v>
      </c>
      <c r="F730">
        <v>0.88424999999999998</v>
      </c>
      <c r="G730">
        <v>0.23724999999999999</v>
      </c>
      <c r="H730">
        <v>0.79464999999999997</v>
      </c>
      <c r="I730">
        <v>0.25845000000000001</v>
      </c>
      <c r="J730">
        <v>0.57025000000000003</v>
      </c>
      <c r="K730">
        <v>0.93394999999999995</v>
      </c>
      <c r="L730">
        <v>2.9749999999999999E-2</v>
      </c>
    </row>
    <row r="731" spans="1:12" x14ac:dyDescent="0.3">
      <c r="A731">
        <v>730</v>
      </c>
      <c r="B731">
        <v>7.2950000000000001E-2</v>
      </c>
      <c r="C731">
        <v>0.72704999999999997</v>
      </c>
      <c r="D731">
        <v>0.12795000000000001</v>
      </c>
      <c r="E731">
        <v>0.96155000000000002</v>
      </c>
      <c r="F731">
        <v>0.61575000000000002</v>
      </c>
      <c r="G731">
        <v>0.66144999999999998</v>
      </c>
      <c r="H731">
        <v>0.20865</v>
      </c>
      <c r="I731">
        <v>0.64234999999999998</v>
      </c>
      <c r="J731">
        <v>4.095E-2</v>
      </c>
      <c r="K731">
        <v>0.33745000000000003</v>
      </c>
      <c r="L731">
        <v>4.4949999999999997E-2</v>
      </c>
    </row>
    <row r="732" spans="1:12" x14ac:dyDescent="0.3">
      <c r="A732">
        <v>731</v>
      </c>
      <c r="B732">
        <v>7.3050000000000004E-2</v>
      </c>
      <c r="C732">
        <v>0.72575000000000001</v>
      </c>
      <c r="D732">
        <v>0.76024999999999998</v>
      </c>
      <c r="E732">
        <v>0.30354999999999999</v>
      </c>
      <c r="F732">
        <v>0.51105</v>
      </c>
      <c r="G732">
        <v>0.33645000000000003</v>
      </c>
      <c r="H732">
        <v>1.6049999999999998E-2</v>
      </c>
      <c r="I732">
        <v>0.64685000000000004</v>
      </c>
      <c r="J732">
        <v>0.27195000000000003</v>
      </c>
      <c r="K732">
        <v>0.97245000000000004</v>
      </c>
      <c r="L732">
        <v>0.60094999999999998</v>
      </c>
    </row>
    <row r="733" spans="1:12" x14ac:dyDescent="0.3">
      <c r="A733">
        <v>732</v>
      </c>
      <c r="B733">
        <v>7.3150000000000007E-2</v>
      </c>
      <c r="C733">
        <v>0.50475000000000003</v>
      </c>
      <c r="D733">
        <v>0.77315</v>
      </c>
      <c r="E733">
        <v>0.35544999999999999</v>
      </c>
      <c r="F733">
        <v>0.78785000000000005</v>
      </c>
      <c r="G733">
        <v>0.80894999999999995</v>
      </c>
      <c r="H733">
        <v>0.31185000000000002</v>
      </c>
      <c r="I733">
        <v>1.005E-2</v>
      </c>
      <c r="J733">
        <v>0.95914999999999995</v>
      </c>
      <c r="K733">
        <v>0.30114999999999997</v>
      </c>
      <c r="L733">
        <v>0.75565000000000004</v>
      </c>
    </row>
    <row r="734" spans="1:12" x14ac:dyDescent="0.3">
      <c r="A734">
        <v>733</v>
      </c>
      <c r="B734">
        <v>7.3249999999999996E-2</v>
      </c>
      <c r="C734">
        <v>0.88354999999999995</v>
      </c>
      <c r="D734">
        <v>5.6750000000000002E-2</v>
      </c>
      <c r="E734">
        <v>0.66705000000000003</v>
      </c>
      <c r="F734">
        <v>4.7350000000000003E-2</v>
      </c>
      <c r="G734">
        <v>0.81555</v>
      </c>
      <c r="H734">
        <v>0.78174999999999994</v>
      </c>
      <c r="I734">
        <v>0.50544999999999995</v>
      </c>
      <c r="J734">
        <v>0.59704999999999997</v>
      </c>
      <c r="K734">
        <v>4.845E-2</v>
      </c>
      <c r="L734">
        <v>8.6449999999999999E-2</v>
      </c>
    </row>
    <row r="735" spans="1:12" x14ac:dyDescent="0.3">
      <c r="A735">
        <v>734</v>
      </c>
      <c r="B735">
        <v>7.3349999999999999E-2</v>
      </c>
      <c r="C735">
        <v>1.8350000000000002E-2</v>
      </c>
      <c r="D735">
        <v>0.47935</v>
      </c>
      <c r="E735">
        <v>0.95774999999999999</v>
      </c>
      <c r="F735">
        <v>0.20845</v>
      </c>
      <c r="G735">
        <v>0.54164999999999996</v>
      </c>
      <c r="H735">
        <v>0.67254999999999998</v>
      </c>
      <c r="I735">
        <v>0.54954999999999998</v>
      </c>
      <c r="J735">
        <v>0.38105</v>
      </c>
      <c r="K735">
        <v>0.26424999999999998</v>
      </c>
      <c r="L735">
        <v>0.77324999999999999</v>
      </c>
    </row>
    <row r="736" spans="1:12" x14ac:dyDescent="0.3">
      <c r="A736">
        <v>735</v>
      </c>
      <c r="B736">
        <v>7.3450000000000001E-2</v>
      </c>
      <c r="C736">
        <v>9.7650000000000001E-2</v>
      </c>
      <c r="D736">
        <v>0.60755000000000003</v>
      </c>
      <c r="E736">
        <v>0.63005</v>
      </c>
      <c r="F736">
        <v>0.49735000000000001</v>
      </c>
      <c r="G736">
        <v>0.10495</v>
      </c>
      <c r="H736">
        <v>0.79154999999999998</v>
      </c>
      <c r="I736">
        <v>0.78344999999999998</v>
      </c>
      <c r="J736">
        <v>0.17885000000000001</v>
      </c>
      <c r="K736">
        <v>0.30675000000000002</v>
      </c>
      <c r="L736">
        <v>5.0049999999999997E-2</v>
      </c>
    </row>
    <row r="737" spans="1:12" x14ac:dyDescent="0.3">
      <c r="A737">
        <v>736</v>
      </c>
      <c r="B737">
        <v>7.3550000000000004E-2</v>
      </c>
      <c r="C737">
        <v>0.32355</v>
      </c>
      <c r="D737">
        <v>0.95874999999999999</v>
      </c>
      <c r="E737">
        <v>0.53174999999999994</v>
      </c>
      <c r="F737">
        <v>0.36075000000000002</v>
      </c>
      <c r="G737">
        <v>0.93884999999999996</v>
      </c>
      <c r="H737">
        <v>0.28925000000000001</v>
      </c>
      <c r="I737">
        <v>0.34355000000000002</v>
      </c>
      <c r="J737">
        <v>2.2450000000000001E-2</v>
      </c>
      <c r="K737">
        <v>0.15095</v>
      </c>
      <c r="L737">
        <v>0.64875000000000005</v>
      </c>
    </row>
    <row r="738" spans="1:12" x14ac:dyDescent="0.3">
      <c r="A738">
        <v>737</v>
      </c>
      <c r="B738">
        <v>7.3649999999999993E-2</v>
      </c>
      <c r="C738">
        <v>9.5850000000000005E-2</v>
      </c>
      <c r="D738">
        <v>0.19764999999999999</v>
      </c>
      <c r="E738">
        <v>0.66774999999999995</v>
      </c>
      <c r="F738">
        <v>0.78734999999999999</v>
      </c>
      <c r="G738">
        <v>6.1550000000000001E-2</v>
      </c>
      <c r="H738">
        <v>0.20444999999999999</v>
      </c>
      <c r="I738">
        <v>0.42435</v>
      </c>
      <c r="J738">
        <v>0.77375000000000005</v>
      </c>
      <c r="K738">
        <v>0.14474999999999999</v>
      </c>
      <c r="L738">
        <v>0.49254999999999999</v>
      </c>
    </row>
    <row r="739" spans="1:12" x14ac:dyDescent="0.3">
      <c r="A739">
        <v>738</v>
      </c>
      <c r="B739">
        <v>7.3749999999999996E-2</v>
      </c>
      <c r="C739">
        <v>0.14585000000000001</v>
      </c>
      <c r="D739">
        <v>0.59375</v>
      </c>
      <c r="E739">
        <v>0.51895000000000002</v>
      </c>
      <c r="F739">
        <v>9.3500000000000007E-3</v>
      </c>
      <c r="G739">
        <v>0.56825000000000003</v>
      </c>
      <c r="H739">
        <v>0.52244999999999997</v>
      </c>
      <c r="I739">
        <v>0.10535</v>
      </c>
      <c r="J739">
        <v>0.11705</v>
      </c>
      <c r="K739">
        <v>0.96204999999999996</v>
      </c>
      <c r="L739">
        <v>0.21684999999999999</v>
      </c>
    </row>
    <row r="740" spans="1:12" x14ac:dyDescent="0.3">
      <c r="A740">
        <v>739</v>
      </c>
      <c r="B740">
        <v>7.3849999999999999E-2</v>
      </c>
      <c r="C740">
        <v>3.6850000000000001E-2</v>
      </c>
      <c r="D740">
        <v>0.22935</v>
      </c>
      <c r="E740">
        <v>0.29915000000000003</v>
      </c>
      <c r="F740">
        <v>0.41744999999999999</v>
      </c>
      <c r="G740">
        <v>0.53254999999999997</v>
      </c>
      <c r="H740">
        <v>4.4850000000000001E-2</v>
      </c>
      <c r="I740">
        <v>0.91125</v>
      </c>
      <c r="J740">
        <v>0.39155000000000001</v>
      </c>
      <c r="K740">
        <v>0.31214999999999998</v>
      </c>
      <c r="L740">
        <v>0.72294999999999998</v>
      </c>
    </row>
    <row r="741" spans="1:12" x14ac:dyDescent="0.3">
      <c r="A741">
        <v>740</v>
      </c>
      <c r="B741">
        <v>7.3950000000000002E-2</v>
      </c>
      <c r="C741">
        <v>0.92495000000000005</v>
      </c>
      <c r="D741">
        <v>0.37225000000000003</v>
      </c>
      <c r="E741">
        <v>0.50914999999999999</v>
      </c>
      <c r="F741">
        <v>0.31505</v>
      </c>
      <c r="G741">
        <v>0.59924999999999995</v>
      </c>
      <c r="H741">
        <v>0.79364999999999997</v>
      </c>
      <c r="I741">
        <v>0.53215000000000001</v>
      </c>
      <c r="J741">
        <v>7.9649999999999999E-2</v>
      </c>
      <c r="K741">
        <v>0.62234999999999996</v>
      </c>
      <c r="L741">
        <v>0.14244999999999999</v>
      </c>
    </row>
    <row r="742" spans="1:12" x14ac:dyDescent="0.3">
      <c r="A742">
        <v>741</v>
      </c>
      <c r="B742">
        <v>7.4050000000000005E-2</v>
      </c>
      <c r="C742">
        <v>0.94045000000000001</v>
      </c>
      <c r="D742">
        <v>0.22805</v>
      </c>
      <c r="E742">
        <v>0.86145000000000005</v>
      </c>
      <c r="F742">
        <v>0.32285000000000003</v>
      </c>
      <c r="G742">
        <v>0.81584999999999996</v>
      </c>
      <c r="H742">
        <v>0.36825000000000002</v>
      </c>
      <c r="I742">
        <v>0.23085</v>
      </c>
      <c r="J742">
        <v>0.99185000000000001</v>
      </c>
      <c r="K742">
        <v>0.10375</v>
      </c>
      <c r="L742">
        <v>0.63214999999999999</v>
      </c>
    </row>
    <row r="743" spans="1:12" x14ac:dyDescent="0.3">
      <c r="A743">
        <v>742</v>
      </c>
      <c r="B743">
        <v>7.4149999999999994E-2</v>
      </c>
      <c r="C743">
        <v>0.74665000000000004</v>
      </c>
      <c r="D743">
        <v>0.85485</v>
      </c>
      <c r="E743">
        <v>0.42745</v>
      </c>
      <c r="F743">
        <v>2.1850000000000001E-2</v>
      </c>
      <c r="G743">
        <v>0.36854999999999999</v>
      </c>
      <c r="H743">
        <v>0.13955000000000001</v>
      </c>
      <c r="I743">
        <v>0.32024999999999998</v>
      </c>
      <c r="J743">
        <v>0.87475000000000003</v>
      </c>
      <c r="K743">
        <v>0.87095</v>
      </c>
      <c r="L743">
        <v>0.22935</v>
      </c>
    </row>
    <row r="744" spans="1:12" x14ac:dyDescent="0.3">
      <c r="A744">
        <v>743</v>
      </c>
      <c r="B744">
        <v>7.4249999999999997E-2</v>
      </c>
      <c r="C744">
        <v>1.465E-2</v>
      </c>
      <c r="D744">
        <v>0.83635000000000004</v>
      </c>
      <c r="E744">
        <v>0.89205000000000001</v>
      </c>
      <c r="F744">
        <v>0.73345000000000005</v>
      </c>
      <c r="G744">
        <v>0.74675000000000002</v>
      </c>
      <c r="H744">
        <v>0.12175</v>
      </c>
      <c r="I744">
        <v>5.8549999999999998E-2</v>
      </c>
      <c r="J744">
        <v>0.19725000000000001</v>
      </c>
      <c r="K744">
        <v>0.64344999999999997</v>
      </c>
      <c r="L744">
        <v>0.33224999999999999</v>
      </c>
    </row>
    <row r="745" spans="1:12" x14ac:dyDescent="0.3">
      <c r="A745">
        <v>744</v>
      </c>
      <c r="B745">
        <v>7.4349999999999999E-2</v>
      </c>
      <c r="C745">
        <v>0.60614999999999997</v>
      </c>
      <c r="D745">
        <v>0.57294999999999996</v>
      </c>
      <c r="E745">
        <v>0.91105000000000003</v>
      </c>
      <c r="F745">
        <v>0.75555000000000005</v>
      </c>
      <c r="G745">
        <v>0.69245000000000001</v>
      </c>
      <c r="H745">
        <v>0.92544999999999999</v>
      </c>
      <c r="I745">
        <v>0.64644999999999997</v>
      </c>
      <c r="J745">
        <v>0.78805000000000003</v>
      </c>
      <c r="K745">
        <v>0.66274999999999995</v>
      </c>
      <c r="L745">
        <v>0.44995000000000002</v>
      </c>
    </row>
    <row r="746" spans="1:12" x14ac:dyDescent="0.3">
      <c r="A746">
        <v>745</v>
      </c>
      <c r="B746">
        <v>7.4450000000000002E-2</v>
      </c>
      <c r="C746">
        <v>0.54144999999999999</v>
      </c>
      <c r="D746">
        <v>0.98804999999999998</v>
      </c>
      <c r="E746">
        <v>0.30114999999999997</v>
      </c>
      <c r="F746">
        <v>0.81845000000000001</v>
      </c>
      <c r="G746">
        <v>0.29765000000000003</v>
      </c>
      <c r="H746">
        <v>0.63915</v>
      </c>
      <c r="I746">
        <v>0.67854999999999999</v>
      </c>
      <c r="J746">
        <v>0.98345000000000005</v>
      </c>
      <c r="K746">
        <v>0.21054999999999999</v>
      </c>
      <c r="L746">
        <v>0.37955</v>
      </c>
    </row>
    <row r="747" spans="1:12" x14ac:dyDescent="0.3">
      <c r="A747">
        <v>746</v>
      </c>
      <c r="B747">
        <v>7.4550000000000005E-2</v>
      </c>
      <c r="C747">
        <v>0.69015000000000004</v>
      </c>
      <c r="D747">
        <v>0.74995000000000001</v>
      </c>
      <c r="E747">
        <v>0.78574999999999995</v>
      </c>
      <c r="F747">
        <v>0.87024999999999997</v>
      </c>
      <c r="G747">
        <v>0.16755</v>
      </c>
      <c r="H747">
        <v>0.26085000000000003</v>
      </c>
      <c r="I747">
        <v>9.8650000000000002E-2</v>
      </c>
      <c r="J747">
        <v>0.74224999999999997</v>
      </c>
      <c r="K747">
        <v>0.43585000000000002</v>
      </c>
      <c r="L747">
        <v>0.28935</v>
      </c>
    </row>
    <row r="748" spans="1:12" x14ac:dyDescent="0.3">
      <c r="A748">
        <v>747</v>
      </c>
      <c r="B748">
        <v>7.4649999999999994E-2</v>
      </c>
      <c r="C748">
        <v>0.40725</v>
      </c>
      <c r="D748">
        <v>0.77905000000000002</v>
      </c>
      <c r="E748">
        <v>0.45374999999999999</v>
      </c>
      <c r="F748">
        <v>0.44535000000000002</v>
      </c>
      <c r="G748">
        <v>0.49554999999999999</v>
      </c>
      <c r="H748">
        <v>0.76054999999999995</v>
      </c>
      <c r="I748">
        <v>0.26474999999999999</v>
      </c>
      <c r="J748">
        <v>0.42094999999999999</v>
      </c>
      <c r="K748">
        <v>0.57904999999999995</v>
      </c>
      <c r="L748">
        <v>7.7149999999999996E-2</v>
      </c>
    </row>
    <row r="749" spans="1:12" x14ac:dyDescent="0.3">
      <c r="A749">
        <v>748</v>
      </c>
      <c r="B749">
        <v>7.4749999999999997E-2</v>
      </c>
      <c r="C749">
        <v>0.46434999999999998</v>
      </c>
      <c r="D749">
        <v>0.38085000000000002</v>
      </c>
      <c r="E749">
        <v>0.66085000000000005</v>
      </c>
      <c r="F749">
        <v>0.81164999999999998</v>
      </c>
      <c r="G749">
        <v>0.12964999999999999</v>
      </c>
      <c r="H749">
        <v>0.37095</v>
      </c>
      <c r="I749">
        <v>0.52524999999999999</v>
      </c>
      <c r="J749">
        <v>0.99314999999999998</v>
      </c>
      <c r="K749">
        <v>0.77075000000000005</v>
      </c>
      <c r="L749">
        <v>0.11595</v>
      </c>
    </row>
    <row r="750" spans="1:12" x14ac:dyDescent="0.3">
      <c r="A750">
        <v>749</v>
      </c>
      <c r="B750">
        <v>7.485E-2</v>
      </c>
      <c r="C750">
        <v>0.99665000000000004</v>
      </c>
      <c r="D750">
        <v>0.26195000000000002</v>
      </c>
      <c r="E750">
        <v>0.14055000000000001</v>
      </c>
      <c r="F750">
        <v>0.56835000000000002</v>
      </c>
      <c r="G750">
        <v>0.14524999999999999</v>
      </c>
      <c r="H750">
        <v>0.15495</v>
      </c>
      <c r="I750">
        <v>0.83804999999999996</v>
      </c>
      <c r="J750">
        <v>7.8850000000000003E-2</v>
      </c>
      <c r="K750">
        <v>0.40794999999999998</v>
      </c>
      <c r="L750">
        <v>0.83845000000000003</v>
      </c>
    </row>
    <row r="751" spans="1:12" x14ac:dyDescent="0.3">
      <c r="A751">
        <v>750</v>
      </c>
      <c r="B751">
        <v>7.4950000000000003E-2</v>
      </c>
      <c r="C751">
        <v>0.17645</v>
      </c>
      <c r="D751">
        <v>0.84455000000000002</v>
      </c>
      <c r="E751">
        <v>0.80525000000000002</v>
      </c>
      <c r="F751">
        <v>0.16485</v>
      </c>
      <c r="G751">
        <v>0.30425000000000002</v>
      </c>
      <c r="H751">
        <v>0.82855000000000001</v>
      </c>
      <c r="I751">
        <v>0.45315</v>
      </c>
      <c r="J751">
        <v>0.21875</v>
      </c>
      <c r="K751">
        <v>1.255E-2</v>
      </c>
      <c r="L751">
        <v>8.4349999999999994E-2</v>
      </c>
    </row>
    <row r="752" spans="1:12" x14ac:dyDescent="0.3">
      <c r="A752">
        <v>751</v>
      </c>
      <c r="B752">
        <v>7.5050000000000006E-2</v>
      </c>
      <c r="C752">
        <v>0.62365000000000004</v>
      </c>
      <c r="D752">
        <v>0.13375000000000001</v>
      </c>
      <c r="E752">
        <v>0.52854999999999996</v>
      </c>
      <c r="F752">
        <v>0.78464999999999996</v>
      </c>
      <c r="G752">
        <v>0.44114999999999999</v>
      </c>
      <c r="H752">
        <v>0.33084999999999998</v>
      </c>
      <c r="I752">
        <v>0.38955000000000001</v>
      </c>
      <c r="J752">
        <v>0.50334999999999996</v>
      </c>
      <c r="K752">
        <v>0.43195</v>
      </c>
      <c r="L752">
        <v>0.50414999999999999</v>
      </c>
    </row>
    <row r="753" spans="1:12" x14ac:dyDescent="0.3">
      <c r="A753">
        <v>752</v>
      </c>
      <c r="B753">
        <v>7.5149999999999995E-2</v>
      </c>
      <c r="C753">
        <v>0.31985000000000002</v>
      </c>
      <c r="D753">
        <v>0.38335000000000002</v>
      </c>
      <c r="E753">
        <v>0.83945000000000003</v>
      </c>
      <c r="F753">
        <v>0.19395000000000001</v>
      </c>
      <c r="G753">
        <v>0.17355000000000001</v>
      </c>
      <c r="H753">
        <v>0.25814999999999999</v>
      </c>
      <c r="I753">
        <v>4.1050000000000003E-2</v>
      </c>
      <c r="J753">
        <v>0.31845000000000001</v>
      </c>
      <c r="K753">
        <v>0.83745000000000003</v>
      </c>
      <c r="L753">
        <v>0.14065</v>
      </c>
    </row>
    <row r="754" spans="1:12" x14ac:dyDescent="0.3">
      <c r="A754">
        <v>753</v>
      </c>
      <c r="B754">
        <v>7.5249999999999997E-2</v>
      </c>
      <c r="C754">
        <v>0.18054999999999999</v>
      </c>
      <c r="D754">
        <v>0.45315</v>
      </c>
      <c r="E754">
        <v>0.85335000000000005</v>
      </c>
      <c r="F754">
        <v>0.80305000000000004</v>
      </c>
      <c r="G754">
        <v>0.10245</v>
      </c>
      <c r="H754">
        <v>0.27725</v>
      </c>
      <c r="I754">
        <v>5.1150000000000001E-2</v>
      </c>
      <c r="J754">
        <v>0.27045000000000002</v>
      </c>
      <c r="K754">
        <v>0.75205</v>
      </c>
      <c r="L754">
        <v>0.28625</v>
      </c>
    </row>
    <row r="755" spans="1:12" x14ac:dyDescent="0.3">
      <c r="A755">
        <v>754</v>
      </c>
      <c r="B755">
        <v>7.535E-2</v>
      </c>
      <c r="C755">
        <v>0.77515000000000001</v>
      </c>
      <c r="D755">
        <v>0.48204999999999998</v>
      </c>
      <c r="E755">
        <v>0.36585000000000001</v>
      </c>
      <c r="F755">
        <v>0.93664999999999998</v>
      </c>
      <c r="G755">
        <v>0.89905000000000002</v>
      </c>
      <c r="H755">
        <v>0.46105000000000002</v>
      </c>
      <c r="I755">
        <v>0.86565000000000003</v>
      </c>
      <c r="J755">
        <v>0.78685000000000005</v>
      </c>
      <c r="K755">
        <v>0.20285</v>
      </c>
      <c r="L755">
        <v>0.19114999999999999</v>
      </c>
    </row>
    <row r="756" spans="1:12" x14ac:dyDescent="0.3">
      <c r="A756">
        <v>755</v>
      </c>
      <c r="B756">
        <v>7.5450000000000003E-2</v>
      </c>
      <c r="C756">
        <v>0.50944999999999996</v>
      </c>
      <c r="D756">
        <v>0.37475000000000003</v>
      </c>
      <c r="E756">
        <v>0.59604999999999997</v>
      </c>
      <c r="F756">
        <v>0.89315</v>
      </c>
      <c r="G756">
        <v>9.2649999999999996E-2</v>
      </c>
      <c r="H756">
        <v>0.33115</v>
      </c>
      <c r="I756">
        <v>0.39195000000000002</v>
      </c>
      <c r="J756">
        <v>0.93045</v>
      </c>
      <c r="K756">
        <v>0.30485000000000001</v>
      </c>
      <c r="L756">
        <v>0.68845000000000001</v>
      </c>
    </row>
    <row r="757" spans="1:12" x14ac:dyDescent="0.3">
      <c r="A757">
        <v>756</v>
      </c>
      <c r="B757">
        <v>7.5550000000000006E-2</v>
      </c>
      <c r="C757">
        <v>0.49925000000000003</v>
      </c>
      <c r="D757">
        <v>0.37175000000000002</v>
      </c>
      <c r="E757">
        <v>1.6449999999999999E-2</v>
      </c>
      <c r="F757">
        <v>0.26214999999999999</v>
      </c>
      <c r="G757">
        <v>0.84835000000000005</v>
      </c>
      <c r="H757">
        <v>0.34844999999999998</v>
      </c>
      <c r="I757">
        <v>0.61865000000000003</v>
      </c>
      <c r="J757">
        <v>0.11995</v>
      </c>
      <c r="K757">
        <v>0.57774999999999999</v>
      </c>
      <c r="L757">
        <v>0.52524999999999999</v>
      </c>
    </row>
    <row r="758" spans="1:12" x14ac:dyDescent="0.3">
      <c r="A758">
        <v>757</v>
      </c>
      <c r="B758">
        <v>7.5649999999999995E-2</v>
      </c>
      <c r="C758">
        <v>0.44214999999999999</v>
      </c>
      <c r="D758">
        <v>0.10815</v>
      </c>
      <c r="E758">
        <v>0.25824999999999998</v>
      </c>
      <c r="F758">
        <v>0.42494999999999999</v>
      </c>
      <c r="G758">
        <v>0.18135000000000001</v>
      </c>
      <c r="H758">
        <v>0.80484999999999995</v>
      </c>
      <c r="I758">
        <v>0.90785000000000005</v>
      </c>
      <c r="J758">
        <v>0.10655000000000001</v>
      </c>
      <c r="K758">
        <v>5.5449999999999999E-2</v>
      </c>
      <c r="L758">
        <v>0.41694999999999999</v>
      </c>
    </row>
    <row r="759" spans="1:12" x14ac:dyDescent="0.3">
      <c r="A759">
        <v>758</v>
      </c>
      <c r="B759">
        <v>7.5749999999999998E-2</v>
      </c>
      <c r="C759">
        <v>0.84255000000000002</v>
      </c>
      <c r="D759">
        <v>0.98224999999999996</v>
      </c>
      <c r="E759">
        <v>0.38905000000000001</v>
      </c>
      <c r="F759">
        <v>0.71304999999999996</v>
      </c>
      <c r="G759">
        <v>0.64605000000000001</v>
      </c>
      <c r="H759">
        <v>0.55774999999999997</v>
      </c>
      <c r="I759">
        <v>0.16794999999999999</v>
      </c>
      <c r="J759">
        <v>0.15845000000000001</v>
      </c>
      <c r="K759">
        <v>0.77375000000000005</v>
      </c>
      <c r="L759">
        <v>0.48415000000000002</v>
      </c>
    </row>
    <row r="760" spans="1:12" x14ac:dyDescent="0.3">
      <c r="A760">
        <v>759</v>
      </c>
      <c r="B760">
        <v>7.5850000000000001E-2</v>
      </c>
      <c r="C760">
        <v>0.73434999999999995</v>
      </c>
      <c r="D760">
        <v>0.21634999999999999</v>
      </c>
      <c r="E760">
        <v>0.13655</v>
      </c>
      <c r="F760">
        <v>0.35375000000000001</v>
      </c>
      <c r="G760">
        <v>0.54064999999999996</v>
      </c>
      <c r="H760">
        <v>0.18065000000000001</v>
      </c>
      <c r="I760">
        <v>0.32464999999999999</v>
      </c>
      <c r="J760">
        <v>0.43545</v>
      </c>
      <c r="K760">
        <v>0.57164999999999999</v>
      </c>
      <c r="L760">
        <v>0.72155000000000002</v>
      </c>
    </row>
    <row r="761" spans="1:12" x14ac:dyDescent="0.3">
      <c r="A761">
        <v>760</v>
      </c>
      <c r="B761">
        <v>7.5950000000000004E-2</v>
      </c>
      <c r="C761">
        <v>0.69735000000000003</v>
      </c>
      <c r="D761">
        <v>0.14235</v>
      </c>
      <c r="E761">
        <v>0.14115</v>
      </c>
      <c r="F761">
        <v>0.55684999999999996</v>
      </c>
      <c r="G761">
        <v>0.82294999999999996</v>
      </c>
      <c r="H761">
        <v>0.20785000000000001</v>
      </c>
      <c r="I761">
        <v>0.63454999999999995</v>
      </c>
      <c r="J761">
        <v>4.1549999999999997E-2</v>
      </c>
      <c r="K761">
        <v>0.42754999999999999</v>
      </c>
      <c r="L761">
        <v>0.46455000000000002</v>
      </c>
    </row>
    <row r="762" spans="1:12" x14ac:dyDescent="0.3">
      <c r="A762">
        <v>761</v>
      </c>
      <c r="B762">
        <v>7.6050000000000006E-2</v>
      </c>
      <c r="C762">
        <v>0.38535000000000003</v>
      </c>
      <c r="D762">
        <v>0.79635</v>
      </c>
      <c r="E762">
        <v>0.20335</v>
      </c>
      <c r="F762">
        <v>0.15595000000000001</v>
      </c>
      <c r="G762">
        <v>0.73304999999999998</v>
      </c>
      <c r="H762">
        <v>0.24895</v>
      </c>
      <c r="I762">
        <v>0.60714999999999997</v>
      </c>
      <c r="J762">
        <v>0.52034999999999998</v>
      </c>
      <c r="K762">
        <v>0.99255000000000004</v>
      </c>
      <c r="L762">
        <v>7.9850000000000004E-2</v>
      </c>
    </row>
    <row r="763" spans="1:12" x14ac:dyDescent="0.3">
      <c r="A763">
        <v>762</v>
      </c>
      <c r="B763">
        <v>7.6149999999999995E-2</v>
      </c>
      <c r="C763">
        <v>0.52264999999999995</v>
      </c>
      <c r="D763">
        <v>0.55845</v>
      </c>
      <c r="E763">
        <v>0.30214999999999997</v>
      </c>
      <c r="F763">
        <v>0.17805000000000001</v>
      </c>
      <c r="G763">
        <v>0.46965000000000001</v>
      </c>
      <c r="H763">
        <v>0.14815</v>
      </c>
      <c r="I763">
        <v>0.16445000000000001</v>
      </c>
      <c r="J763">
        <v>0.64785000000000004</v>
      </c>
      <c r="K763">
        <v>8.9950000000000002E-2</v>
      </c>
      <c r="L763">
        <v>0.10174999999999999</v>
      </c>
    </row>
    <row r="764" spans="1:12" x14ac:dyDescent="0.3">
      <c r="A764">
        <v>763</v>
      </c>
      <c r="B764">
        <v>7.6249999999999998E-2</v>
      </c>
      <c r="C764">
        <v>0.96875</v>
      </c>
      <c r="D764">
        <v>0.33615</v>
      </c>
      <c r="E764">
        <v>0.25095000000000001</v>
      </c>
      <c r="F764">
        <v>0.12155000000000001</v>
      </c>
      <c r="G764">
        <v>0.54525000000000001</v>
      </c>
      <c r="H764">
        <v>0.49125000000000002</v>
      </c>
      <c r="I764">
        <v>9.085E-2</v>
      </c>
      <c r="J764">
        <v>0.38915</v>
      </c>
      <c r="K764">
        <v>0.66095000000000004</v>
      </c>
      <c r="L764">
        <v>0.42664999999999997</v>
      </c>
    </row>
    <row r="765" spans="1:12" x14ac:dyDescent="0.3">
      <c r="A765">
        <v>764</v>
      </c>
      <c r="B765">
        <v>7.6350000000000001E-2</v>
      </c>
      <c r="C765">
        <v>0.53454999999999997</v>
      </c>
      <c r="D765">
        <v>0.43495</v>
      </c>
      <c r="E765">
        <v>0.50385000000000002</v>
      </c>
      <c r="F765">
        <v>0.55105000000000004</v>
      </c>
      <c r="G765">
        <v>0.71894999999999998</v>
      </c>
      <c r="H765">
        <v>0.35225000000000001</v>
      </c>
      <c r="I765">
        <v>0.39155000000000001</v>
      </c>
      <c r="J765">
        <v>0.53625</v>
      </c>
      <c r="K765">
        <v>5.5000000000000003E-4</v>
      </c>
      <c r="L765">
        <v>0.61545000000000005</v>
      </c>
    </row>
    <row r="766" spans="1:12" x14ac:dyDescent="0.3">
      <c r="A766">
        <v>765</v>
      </c>
      <c r="B766">
        <v>7.6450000000000004E-2</v>
      </c>
      <c r="C766">
        <v>0.96445000000000003</v>
      </c>
      <c r="D766">
        <v>0.54915000000000003</v>
      </c>
      <c r="E766">
        <v>0.74265000000000003</v>
      </c>
      <c r="F766">
        <v>0.33565</v>
      </c>
      <c r="G766">
        <v>0.16694999999999999</v>
      </c>
      <c r="H766">
        <v>0.35965000000000003</v>
      </c>
      <c r="I766">
        <v>0.44935000000000003</v>
      </c>
      <c r="J766">
        <v>0.85135000000000005</v>
      </c>
      <c r="K766">
        <v>0.91805000000000003</v>
      </c>
      <c r="L766">
        <v>0.33705000000000002</v>
      </c>
    </row>
    <row r="767" spans="1:12" x14ac:dyDescent="0.3">
      <c r="A767">
        <v>766</v>
      </c>
      <c r="B767">
        <v>7.6550000000000007E-2</v>
      </c>
      <c r="C767">
        <v>0.94525000000000003</v>
      </c>
      <c r="D767">
        <v>0.38714999999999999</v>
      </c>
      <c r="E767">
        <v>0.71614999999999995</v>
      </c>
      <c r="F767">
        <v>0.72424999999999995</v>
      </c>
      <c r="G767">
        <v>0.35125000000000001</v>
      </c>
      <c r="H767">
        <v>0.52105000000000001</v>
      </c>
      <c r="I767">
        <v>0.23325000000000001</v>
      </c>
      <c r="J767">
        <v>0.15875</v>
      </c>
      <c r="K767">
        <v>0.88695000000000002</v>
      </c>
      <c r="L767">
        <v>6.5949999999999995E-2</v>
      </c>
    </row>
    <row r="768" spans="1:12" x14ac:dyDescent="0.3">
      <c r="A768">
        <v>767</v>
      </c>
      <c r="B768">
        <v>7.6649999999999996E-2</v>
      </c>
      <c r="C768">
        <v>0.47915000000000002</v>
      </c>
      <c r="D768">
        <v>0.38555</v>
      </c>
      <c r="E768">
        <v>0.58765000000000001</v>
      </c>
      <c r="F768">
        <v>0.37614999999999998</v>
      </c>
      <c r="G768">
        <v>0.24765000000000001</v>
      </c>
      <c r="H768">
        <v>0.59284999999999999</v>
      </c>
      <c r="I768">
        <v>9.3350000000000002E-2</v>
      </c>
      <c r="J768">
        <v>0.67284999999999995</v>
      </c>
      <c r="K768">
        <v>0.54554999999999998</v>
      </c>
      <c r="L768">
        <v>9.8750000000000004E-2</v>
      </c>
    </row>
    <row r="769" spans="1:12" x14ac:dyDescent="0.3">
      <c r="A769">
        <v>768</v>
      </c>
      <c r="B769">
        <v>7.6749999999999999E-2</v>
      </c>
      <c r="C769">
        <v>6.3450000000000006E-2</v>
      </c>
      <c r="D769">
        <v>0.31524999999999997</v>
      </c>
      <c r="E769">
        <v>0.46915000000000001</v>
      </c>
      <c r="F769">
        <v>2.4649999999999998E-2</v>
      </c>
      <c r="G769">
        <v>0.24304999999999999</v>
      </c>
      <c r="H769">
        <v>0.35754999999999998</v>
      </c>
      <c r="I769">
        <v>0.33665</v>
      </c>
      <c r="J769">
        <v>0.44924999999999998</v>
      </c>
      <c r="K769">
        <v>0.78754999999999997</v>
      </c>
      <c r="L769">
        <v>0.74495</v>
      </c>
    </row>
    <row r="770" spans="1:12" x14ac:dyDescent="0.3">
      <c r="A770">
        <v>769</v>
      </c>
      <c r="B770">
        <v>7.6850000000000002E-2</v>
      </c>
      <c r="C770">
        <v>0.29004999999999997</v>
      </c>
      <c r="D770">
        <v>7.7450000000000005E-2</v>
      </c>
      <c r="E770">
        <v>0.40415000000000001</v>
      </c>
      <c r="F770">
        <v>0.26434999999999997</v>
      </c>
      <c r="G770">
        <v>0.35344999999999999</v>
      </c>
      <c r="H770">
        <v>0.70204999999999995</v>
      </c>
      <c r="I770">
        <v>0.99675000000000002</v>
      </c>
      <c r="J770">
        <v>0.44724999999999998</v>
      </c>
      <c r="K770">
        <v>0.65234999999999999</v>
      </c>
      <c r="L770">
        <v>0.38524999999999998</v>
      </c>
    </row>
    <row r="771" spans="1:12" x14ac:dyDescent="0.3">
      <c r="A771">
        <v>770</v>
      </c>
      <c r="B771">
        <v>7.6950000000000005E-2</v>
      </c>
      <c r="C771">
        <v>6.7150000000000001E-2</v>
      </c>
      <c r="D771">
        <v>0.83535000000000004</v>
      </c>
      <c r="E771">
        <v>0.33574999999999999</v>
      </c>
      <c r="F771">
        <v>0.78715000000000002</v>
      </c>
      <c r="G771">
        <v>0.36035</v>
      </c>
      <c r="H771">
        <v>0.64475000000000005</v>
      </c>
      <c r="I771">
        <v>0.44274999999999998</v>
      </c>
      <c r="J771">
        <v>1.6150000000000001E-2</v>
      </c>
      <c r="K771">
        <v>0.53625</v>
      </c>
      <c r="L771">
        <v>9.665E-2</v>
      </c>
    </row>
    <row r="772" spans="1:12" x14ac:dyDescent="0.3">
      <c r="A772">
        <v>771</v>
      </c>
      <c r="B772">
        <v>7.7049999999999993E-2</v>
      </c>
      <c r="C772">
        <v>0.42075000000000001</v>
      </c>
      <c r="D772">
        <v>0.87744999999999995</v>
      </c>
      <c r="E772">
        <v>0.80554999999999999</v>
      </c>
      <c r="F772">
        <v>0.86645000000000005</v>
      </c>
      <c r="G772">
        <v>0.33334999999999998</v>
      </c>
      <c r="H772">
        <v>0.48294999999999999</v>
      </c>
      <c r="I772">
        <v>0.76305000000000001</v>
      </c>
      <c r="J772">
        <v>0.87875000000000003</v>
      </c>
      <c r="K772">
        <v>0.34384999999999999</v>
      </c>
      <c r="L772">
        <v>0.95204999999999995</v>
      </c>
    </row>
    <row r="773" spans="1:12" x14ac:dyDescent="0.3">
      <c r="A773">
        <v>772</v>
      </c>
      <c r="B773">
        <v>7.7149999999999996E-2</v>
      </c>
      <c r="C773">
        <v>0.36015000000000003</v>
      </c>
      <c r="D773">
        <v>0.83984999999999999</v>
      </c>
      <c r="E773">
        <v>0.63775000000000004</v>
      </c>
      <c r="F773">
        <v>0.89764999999999995</v>
      </c>
      <c r="G773">
        <v>0.96514999999999995</v>
      </c>
      <c r="H773">
        <v>0.48594999999999999</v>
      </c>
      <c r="I773">
        <v>0.61334999999999995</v>
      </c>
      <c r="J773">
        <v>0.51175000000000004</v>
      </c>
      <c r="K773">
        <v>0.81994999999999996</v>
      </c>
      <c r="L773">
        <v>0.54164999999999996</v>
      </c>
    </row>
    <row r="774" spans="1:12" x14ac:dyDescent="0.3">
      <c r="A774">
        <v>773</v>
      </c>
      <c r="B774">
        <v>7.7249999999999999E-2</v>
      </c>
      <c r="C774">
        <v>0.51675000000000004</v>
      </c>
      <c r="D774">
        <v>0.19205</v>
      </c>
      <c r="E774">
        <v>0.97004999999999997</v>
      </c>
      <c r="F774">
        <v>0.91405000000000003</v>
      </c>
      <c r="G774">
        <v>0.19464999999999999</v>
      </c>
      <c r="H774">
        <v>0.84284999999999999</v>
      </c>
      <c r="I774">
        <v>0.38355</v>
      </c>
      <c r="J774">
        <v>9.2749999999999999E-2</v>
      </c>
      <c r="K774">
        <v>6.4049999999999996E-2</v>
      </c>
      <c r="L774">
        <v>0.35665000000000002</v>
      </c>
    </row>
    <row r="775" spans="1:12" x14ac:dyDescent="0.3">
      <c r="A775">
        <v>774</v>
      </c>
      <c r="B775">
        <v>7.7350000000000002E-2</v>
      </c>
      <c r="C775">
        <v>0.24445</v>
      </c>
      <c r="D775">
        <v>0.47044999999999998</v>
      </c>
      <c r="E775">
        <v>2.145E-2</v>
      </c>
      <c r="F775">
        <v>0.96545000000000003</v>
      </c>
      <c r="G775">
        <v>6.615E-2</v>
      </c>
      <c r="H775">
        <v>8.8150000000000006E-2</v>
      </c>
      <c r="I775">
        <v>0.41435</v>
      </c>
      <c r="J775">
        <v>0.86845000000000006</v>
      </c>
      <c r="K775">
        <v>0.82845000000000002</v>
      </c>
      <c r="L775">
        <v>0.59535000000000005</v>
      </c>
    </row>
    <row r="776" spans="1:12" x14ac:dyDescent="0.3">
      <c r="A776">
        <v>775</v>
      </c>
      <c r="B776">
        <v>7.7450000000000005E-2</v>
      </c>
      <c r="C776">
        <v>0.55435000000000001</v>
      </c>
      <c r="D776">
        <v>0.58074999999999999</v>
      </c>
      <c r="E776">
        <v>0.61155000000000004</v>
      </c>
      <c r="F776">
        <v>0.78844999999999998</v>
      </c>
      <c r="G776">
        <v>0.11434999999999999</v>
      </c>
      <c r="H776">
        <v>0.64864999999999995</v>
      </c>
      <c r="I776">
        <v>7.195E-2</v>
      </c>
      <c r="J776">
        <v>0.31135000000000002</v>
      </c>
      <c r="K776">
        <v>5.0650000000000001E-2</v>
      </c>
      <c r="L776">
        <v>0.13994999999999999</v>
      </c>
    </row>
    <row r="777" spans="1:12" x14ac:dyDescent="0.3">
      <c r="A777">
        <v>776</v>
      </c>
      <c r="B777">
        <v>7.7549999999999994E-2</v>
      </c>
      <c r="C777">
        <v>0.39545000000000002</v>
      </c>
      <c r="D777">
        <v>0.10065</v>
      </c>
      <c r="E777">
        <v>0.61285000000000001</v>
      </c>
      <c r="F777">
        <v>0.95515000000000005</v>
      </c>
      <c r="G777">
        <v>0.26405000000000001</v>
      </c>
      <c r="H777">
        <v>0.99744999999999995</v>
      </c>
      <c r="I777">
        <v>0.44864999999999999</v>
      </c>
      <c r="J777">
        <v>0.61875000000000002</v>
      </c>
      <c r="K777">
        <v>0.90634999999999999</v>
      </c>
      <c r="L777">
        <v>0.70745000000000002</v>
      </c>
    </row>
    <row r="778" spans="1:12" x14ac:dyDescent="0.3">
      <c r="A778">
        <v>777</v>
      </c>
      <c r="B778">
        <v>7.7649999999999997E-2</v>
      </c>
      <c r="C778">
        <v>0.27944999999999998</v>
      </c>
      <c r="D778">
        <v>0.50185000000000002</v>
      </c>
      <c r="E778">
        <v>0.79944999999999999</v>
      </c>
      <c r="F778">
        <v>0.14974999999999999</v>
      </c>
      <c r="G778">
        <v>0.24745</v>
      </c>
      <c r="H778">
        <v>0.40275</v>
      </c>
      <c r="I778">
        <v>0.32645000000000002</v>
      </c>
      <c r="J778">
        <v>0.86534999999999995</v>
      </c>
      <c r="K778">
        <v>0.41604999999999998</v>
      </c>
      <c r="L778">
        <v>6.1949999999999998E-2</v>
      </c>
    </row>
    <row r="779" spans="1:12" x14ac:dyDescent="0.3">
      <c r="A779">
        <v>778</v>
      </c>
      <c r="B779">
        <v>7.775E-2</v>
      </c>
      <c r="C779">
        <v>0.83794999999999997</v>
      </c>
      <c r="D779">
        <v>0.69864999999999999</v>
      </c>
      <c r="E779">
        <v>0.73204999999999998</v>
      </c>
      <c r="F779">
        <v>0.33105000000000001</v>
      </c>
      <c r="G779">
        <v>0.51454999999999995</v>
      </c>
      <c r="H779">
        <v>0.99104999999999999</v>
      </c>
      <c r="I779">
        <v>0.87555000000000005</v>
      </c>
      <c r="J779">
        <v>6.9849999999999995E-2</v>
      </c>
      <c r="K779">
        <v>0.42054999999999998</v>
      </c>
      <c r="L779">
        <v>0.72345000000000004</v>
      </c>
    </row>
    <row r="780" spans="1:12" x14ac:dyDescent="0.3">
      <c r="A780">
        <v>779</v>
      </c>
      <c r="B780">
        <v>7.7850000000000003E-2</v>
      </c>
      <c r="C780">
        <v>0.16195000000000001</v>
      </c>
      <c r="D780">
        <v>0.33155000000000001</v>
      </c>
      <c r="E780">
        <v>0.42135</v>
      </c>
      <c r="F780">
        <v>1.1050000000000001E-2</v>
      </c>
      <c r="G780">
        <v>0.67835000000000001</v>
      </c>
      <c r="H780">
        <v>0.65254999999999996</v>
      </c>
      <c r="I780">
        <v>0.52344999999999997</v>
      </c>
      <c r="J780">
        <v>0.73524999999999996</v>
      </c>
      <c r="K780">
        <v>0.87875000000000003</v>
      </c>
      <c r="L780">
        <v>0.33755000000000002</v>
      </c>
    </row>
    <row r="781" spans="1:12" x14ac:dyDescent="0.3">
      <c r="A781">
        <v>780</v>
      </c>
      <c r="B781">
        <v>7.7950000000000005E-2</v>
      </c>
      <c r="C781">
        <v>0.29254999999999998</v>
      </c>
      <c r="D781">
        <v>0.29385</v>
      </c>
      <c r="E781">
        <v>0.61234999999999995</v>
      </c>
      <c r="F781">
        <v>0.80664999999999998</v>
      </c>
      <c r="G781">
        <v>0.73024999999999995</v>
      </c>
      <c r="H781">
        <v>0.90325</v>
      </c>
      <c r="I781">
        <v>7.9149999999999998E-2</v>
      </c>
      <c r="J781">
        <v>0.53374999999999995</v>
      </c>
      <c r="K781">
        <v>0.73545000000000005</v>
      </c>
      <c r="L781">
        <v>0.58284999999999998</v>
      </c>
    </row>
    <row r="782" spans="1:12" x14ac:dyDescent="0.3">
      <c r="A782">
        <v>781</v>
      </c>
      <c r="B782">
        <v>7.8049999999999994E-2</v>
      </c>
      <c r="C782">
        <v>0.81355</v>
      </c>
      <c r="D782">
        <v>0.68645</v>
      </c>
      <c r="E782">
        <v>0.18024999999999999</v>
      </c>
      <c r="F782">
        <v>0.47635</v>
      </c>
      <c r="G782">
        <v>0.18795000000000001</v>
      </c>
      <c r="H782">
        <v>0.38224999999999998</v>
      </c>
      <c r="I782">
        <v>0.16414999999999999</v>
      </c>
      <c r="J782">
        <v>0.46644999999999998</v>
      </c>
      <c r="K782">
        <v>0.44864999999999999</v>
      </c>
      <c r="L782">
        <v>0.25324999999999998</v>
      </c>
    </row>
    <row r="783" spans="1:12" x14ac:dyDescent="0.3">
      <c r="A783">
        <v>782</v>
      </c>
      <c r="B783">
        <v>7.8149999999999997E-2</v>
      </c>
      <c r="C783">
        <v>0.36364999999999997</v>
      </c>
      <c r="D783">
        <v>0.11165</v>
      </c>
      <c r="E783">
        <v>0.81915000000000004</v>
      </c>
      <c r="F783">
        <v>0.83635000000000004</v>
      </c>
      <c r="G783">
        <v>0.26355000000000001</v>
      </c>
      <c r="H783">
        <v>0.70925000000000005</v>
      </c>
      <c r="I783">
        <v>0.50044999999999995</v>
      </c>
      <c r="J783">
        <v>0.77734999999999999</v>
      </c>
      <c r="K783">
        <v>0.76775000000000004</v>
      </c>
      <c r="L783">
        <v>0.28885</v>
      </c>
    </row>
    <row r="784" spans="1:12" x14ac:dyDescent="0.3">
      <c r="A784">
        <v>783</v>
      </c>
      <c r="B784">
        <v>7.825E-2</v>
      </c>
      <c r="C784">
        <v>0.42544999999999999</v>
      </c>
      <c r="D784">
        <v>0.12645000000000001</v>
      </c>
      <c r="E784">
        <v>0.81164999999999998</v>
      </c>
      <c r="F784">
        <v>0.79844999999999999</v>
      </c>
      <c r="G784">
        <v>0.37655</v>
      </c>
      <c r="H784">
        <v>0.88844999999999996</v>
      </c>
      <c r="I784">
        <v>0.99334999999999996</v>
      </c>
      <c r="J784">
        <v>0.32455000000000001</v>
      </c>
      <c r="K784">
        <v>0.25974999999999998</v>
      </c>
      <c r="L784">
        <v>0.78075000000000006</v>
      </c>
    </row>
    <row r="785" spans="1:12" x14ac:dyDescent="0.3">
      <c r="A785">
        <v>784</v>
      </c>
      <c r="B785">
        <v>7.8350000000000003E-2</v>
      </c>
      <c r="C785">
        <v>0.82445000000000002</v>
      </c>
      <c r="D785">
        <v>3.635E-2</v>
      </c>
      <c r="E785">
        <v>0.16364999999999999</v>
      </c>
      <c r="F785">
        <v>0.19145000000000001</v>
      </c>
      <c r="G785">
        <v>0.66025</v>
      </c>
      <c r="H785">
        <v>0.94545000000000001</v>
      </c>
      <c r="I785">
        <v>0.44845000000000002</v>
      </c>
      <c r="J785">
        <v>0.82874999999999999</v>
      </c>
      <c r="K785">
        <v>0.70135000000000003</v>
      </c>
      <c r="L785">
        <v>0.26695000000000002</v>
      </c>
    </row>
    <row r="786" spans="1:12" x14ac:dyDescent="0.3">
      <c r="A786">
        <v>785</v>
      </c>
      <c r="B786">
        <v>7.8450000000000006E-2</v>
      </c>
      <c r="C786">
        <v>0.19985</v>
      </c>
      <c r="D786">
        <v>0.82535000000000003</v>
      </c>
      <c r="E786">
        <v>0.93964999999999999</v>
      </c>
      <c r="F786">
        <v>0.30195</v>
      </c>
      <c r="G786">
        <v>0.35744999999999999</v>
      </c>
      <c r="H786">
        <v>0.72304999999999997</v>
      </c>
      <c r="I786">
        <v>0.76515</v>
      </c>
      <c r="J786">
        <v>0.51595000000000002</v>
      </c>
      <c r="K786">
        <v>0.51065000000000005</v>
      </c>
      <c r="L786">
        <v>5.0849999999999999E-2</v>
      </c>
    </row>
    <row r="787" spans="1:12" x14ac:dyDescent="0.3">
      <c r="A787">
        <v>786</v>
      </c>
      <c r="B787">
        <v>7.8549999999999995E-2</v>
      </c>
      <c r="C787">
        <v>0.90564999999999996</v>
      </c>
      <c r="D787">
        <v>0.15404999999999999</v>
      </c>
      <c r="E787">
        <v>7.8649999999999998E-2</v>
      </c>
      <c r="F787">
        <v>0.61875000000000002</v>
      </c>
      <c r="G787">
        <v>0.30964999999999998</v>
      </c>
      <c r="H787">
        <v>0.64505000000000001</v>
      </c>
      <c r="I787">
        <v>0.32214999999999999</v>
      </c>
      <c r="J787">
        <v>2.8549999999999999E-2</v>
      </c>
      <c r="K787">
        <v>0.82164999999999999</v>
      </c>
      <c r="L787">
        <v>0.92895000000000005</v>
      </c>
    </row>
    <row r="788" spans="1:12" x14ac:dyDescent="0.3">
      <c r="A788">
        <v>787</v>
      </c>
      <c r="B788">
        <v>7.8649999999999998E-2</v>
      </c>
      <c r="C788">
        <v>0.51665000000000005</v>
      </c>
      <c r="D788">
        <v>0.20805000000000001</v>
      </c>
      <c r="E788">
        <v>5.4850000000000003E-2</v>
      </c>
      <c r="F788">
        <v>0.29115000000000002</v>
      </c>
      <c r="G788">
        <v>0.60514999999999997</v>
      </c>
      <c r="H788">
        <v>0.70835000000000004</v>
      </c>
      <c r="I788">
        <v>0.19755</v>
      </c>
      <c r="J788">
        <v>0.38664999999999999</v>
      </c>
      <c r="K788">
        <v>0.44174999999999998</v>
      </c>
      <c r="L788">
        <v>0.84775</v>
      </c>
    </row>
    <row r="789" spans="1:12" x14ac:dyDescent="0.3">
      <c r="A789">
        <v>788</v>
      </c>
      <c r="B789">
        <v>7.8750000000000001E-2</v>
      </c>
      <c r="C789">
        <v>0.60794999999999999</v>
      </c>
      <c r="D789">
        <v>0.73234999999999995</v>
      </c>
      <c r="E789">
        <v>0.16275000000000001</v>
      </c>
      <c r="F789">
        <v>0.29544999999999999</v>
      </c>
      <c r="G789">
        <v>2.725E-2</v>
      </c>
      <c r="H789">
        <v>0.82994999999999997</v>
      </c>
      <c r="I789">
        <v>0.25095000000000001</v>
      </c>
      <c r="J789">
        <v>0.34725</v>
      </c>
      <c r="K789">
        <v>0.28525</v>
      </c>
      <c r="L789">
        <v>0.97545000000000004</v>
      </c>
    </row>
    <row r="790" spans="1:12" x14ac:dyDescent="0.3">
      <c r="A790">
        <v>789</v>
      </c>
      <c r="B790">
        <v>7.8850000000000003E-2</v>
      </c>
      <c r="C790">
        <v>0.66405000000000003</v>
      </c>
      <c r="D790">
        <v>0.19195000000000001</v>
      </c>
      <c r="E790">
        <v>5.5050000000000002E-2</v>
      </c>
      <c r="F790">
        <v>0.50234999999999996</v>
      </c>
      <c r="G790">
        <v>0.60894999999999999</v>
      </c>
      <c r="H790">
        <v>0.75465000000000004</v>
      </c>
      <c r="I790">
        <v>0.40725</v>
      </c>
      <c r="J790">
        <v>0.94205000000000005</v>
      </c>
      <c r="K790">
        <v>9.8049999999999998E-2</v>
      </c>
      <c r="L790">
        <v>0.34484999999999999</v>
      </c>
    </row>
    <row r="791" spans="1:12" x14ac:dyDescent="0.3">
      <c r="A791">
        <v>790</v>
      </c>
      <c r="B791">
        <v>7.8950000000000006E-2</v>
      </c>
      <c r="C791">
        <v>0.40265000000000001</v>
      </c>
      <c r="D791">
        <v>0.27155000000000001</v>
      </c>
      <c r="E791">
        <v>0.31164999999999998</v>
      </c>
      <c r="F791">
        <v>0.35765000000000002</v>
      </c>
      <c r="G791">
        <v>0.87255000000000005</v>
      </c>
      <c r="H791">
        <v>0.38815</v>
      </c>
      <c r="I791">
        <v>0.71114999999999995</v>
      </c>
      <c r="J791">
        <v>0.52364999999999995</v>
      </c>
      <c r="K791">
        <v>0.83165</v>
      </c>
      <c r="L791">
        <v>0.51924999999999999</v>
      </c>
    </row>
    <row r="792" spans="1:12" x14ac:dyDescent="0.3">
      <c r="A792">
        <v>791</v>
      </c>
      <c r="B792">
        <v>7.9049999999999995E-2</v>
      </c>
      <c r="C792">
        <v>0.69425000000000003</v>
      </c>
      <c r="D792">
        <v>0.25305</v>
      </c>
      <c r="E792">
        <v>0.68905000000000005</v>
      </c>
      <c r="F792">
        <v>0.46034999999999998</v>
      </c>
      <c r="G792">
        <v>0.80845</v>
      </c>
      <c r="H792">
        <v>0.35215000000000002</v>
      </c>
      <c r="I792">
        <v>0.24415000000000001</v>
      </c>
      <c r="J792">
        <v>0.28434999999999999</v>
      </c>
      <c r="K792">
        <v>0.40944999999999998</v>
      </c>
      <c r="L792">
        <v>0.65825</v>
      </c>
    </row>
    <row r="793" spans="1:12" x14ac:dyDescent="0.3">
      <c r="A793">
        <v>792</v>
      </c>
      <c r="B793">
        <v>7.9149999999999998E-2</v>
      </c>
      <c r="C793">
        <v>0.62344999999999995</v>
      </c>
      <c r="D793">
        <v>0.11534999999999999</v>
      </c>
      <c r="E793">
        <v>0.89715</v>
      </c>
      <c r="F793">
        <v>0.62165000000000004</v>
      </c>
      <c r="G793">
        <v>0.79074999999999995</v>
      </c>
      <c r="H793">
        <v>0.72535000000000005</v>
      </c>
      <c r="I793">
        <v>0.17615</v>
      </c>
      <c r="J793">
        <v>0.41685</v>
      </c>
      <c r="K793">
        <v>0.26974999999999999</v>
      </c>
      <c r="L793">
        <v>0.49295</v>
      </c>
    </row>
    <row r="794" spans="1:12" x14ac:dyDescent="0.3">
      <c r="A794">
        <v>793</v>
      </c>
      <c r="B794">
        <v>7.9250000000000001E-2</v>
      </c>
      <c r="C794">
        <v>0.26524999999999999</v>
      </c>
      <c r="D794">
        <v>0.33324999999999999</v>
      </c>
      <c r="E794">
        <v>0.71125000000000005</v>
      </c>
      <c r="F794">
        <v>0.28835</v>
      </c>
      <c r="G794">
        <v>7.7649999999999997E-2</v>
      </c>
      <c r="H794">
        <v>0.74744999999999995</v>
      </c>
      <c r="I794">
        <v>0.38895000000000002</v>
      </c>
      <c r="J794">
        <v>0.70215000000000005</v>
      </c>
      <c r="K794">
        <v>0.47144999999999998</v>
      </c>
      <c r="L794">
        <v>0.76964999999999995</v>
      </c>
    </row>
    <row r="795" spans="1:12" x14ac:dyDescent="0.3">
      <c r="A795">
        <v>794</v>
      </c>
      <c r="B795">
        <v>7.9350000000000004E-2</v>
      </c>
      <c r="C795">
        <v>0.17005000000000001</v>
      </c>
      <c r="D795">
        <v>0.34855000000000003</v>
      </c>
      <c r="E795">
        <v>0.19794999999999999</v>
      </c>
      <c r="F795">
        <v>0.55925000000000002</v>
      </c>
      <c r="G795">
        <v>0.43054999999999999</v>
      </c>
      <c r="H795">
        <v>0.38645000000000002</v>
      </c>
      <c r="I795">
        <v>1.6549999999999999E-2</v>
      </c>
      <c r="J795">
        <v>0.34244999999999998</v>
      </c>
      <c r="K795">
        <v>0.35554999999999998</v>
      </c>
      <c r="L795">
        <v>0.21984999999999999</v>
      </c>
    </row>
    <row r="796" spans="1:12" x14ac:dyDescent="0.3">
      <c r="A796">
        <v>795</v>
      </c>
      <c r="B796">
        <v>7.9450000000000007E-2</v>
      </c>
      <c r="C796">
        <v>0.42294999999999999</v>
      </c>
      <c r="D796">
        <v>5.475E-2</v>
      </c>
      <c r="E796">
        <v>0.35425000000000001</v>
      </c>
      <c r="F796">
        <v>0.67754999999999999</v>
      </c>
      <c r="G796">
        <v>0.92954999999999999</v>
      </c>
      <c r="H796">
        <v>0.21665000000000001</v>
      </c>
      <c r="I796">
        <v>0.70965</v>
      </c>
      <c r="J796">
        <v>0.38624999999999998</v>
      </c>
      <c r="K796">
        <v>0.33705000000000002</v>
      </c>
      <c r="L796">
        <v>0.27565000000000001</v>
      </c>
    </row>
    <row r="797" spans="1:12" x14ac:dyDescent="0.3">
      <c r="A797">
        <v>796</v>
      </c>
      <c r="B797">
        <v>7.9549999999999996E-2</v>
      </c>
      <c r="C797">
        <v>0.76395000000000002</v>
      </c>
      <c r="D797">
        <v>0.80815000000000003</v>
      </c>
      <c r="E797">
        <v>0.90175000000000005</v>
      </c>
      <c r="F797">
        <v>0.14294999999999999</v>
      </c>
      <c r="G797">
        <v>0.62634999999999996</v>
      </c>
      <c r="H797">
        <v>0.12725</v>
      </c>
      <c r="I797">
        <v>0.29535</v>
      </c>
      <c r="J797">
        <v>0.14035</v>
      </c>
      <c r="K797">
        <v>0.77105000000000001</v>
      </c>
      <c r="L797">
        <v>0.37995000000000001</v>
      </c>
    </row>
    <row r="798" spans="1:12" x14ac:dyDescent="0.3">
      <c r="A798">
        <v>797</v>
      </c>
      <c r="B798">
        <v>7.9649999999999999E-2</v>
      </c>
      <c r="C798">
        <v>0.39595000000000002</v>
      </c>
      <c r="D798">
        <v>2.8250000000000001E-2</v>
      </c>
      <c r="E798">
        <v>0.70825000000000005</v>
      </c>
      <c r="F798">
        <v>0.18124999999999999</v>
      </c>
      <c r="G798">
        <v>0.48954999999999999</v>
      </c>
      <c r="H798">
        <v>0.12805</v>
      </c>
      <c r="I798">
        <v>2.725E-2</v>
      </c>
      <c r="J798">
        <v>0.18335000000000001</v>
      </c>
      <c r="K798">
        <v>0.66344999999999998</v>
      </c>
      <c r="L798">
        <v>0.68605000000000005</v>
      </c>
    </row>
    <row r="799" spans="1:12" x14ac:dyDescent="0.3">
      <c r="A799">
        <v>798</v>
      </c>
      <c r="B799">
        <v>7.9750000000000001E-2</v>
      </c>
      <c r="C799">
        <v>0.66754999999999998</v>
      </c>
      <c r="D799">
        <v>0.18295</v>
      </c>
      <c r="E799">
        <v>0.52705000000000002</v>
      </c>
      <c r="F799">
        <v>0.13794999999999999</v>
      </c>
      <c r="G799">
        <v>0.76934999999999998</v>
      </c>
      <c r="H799">
        <v>0.14505000000000001</v>
      </c>
      <c r="I799">
        <v>0.55684999999999996</v>
      </c>
      <c r="J799">
        <v>0.35244999999999999</v>
      </c>
      <c r="K799">
        <v>0.87744999999999995</v>
      </c>
      <c r="L799">
        <v>0.62055000000000005</v>
      </c>
    </row>
    <row r="800" spans="1:12" x14ac:dyDescent="0.3">
      <c r="A800">
        <v>799</v>
      </c>
      <c r="B800">
        <v>7.9850000000000004E-2</v>
      </c>
      <c r="C800">
        <v>0.96655000000000002</v>
      </c>
      <c r="D800">
        <v>0.39024999999999999</v>
      </c>
      <c r="E800">
        <v>0.42564999999999997</v>
      </c>
      <c r="F800">
        <v>2.3050000000000001E-2</v>
      </c>
      <c r="G800">
        <v>0.83414999999999995</v>
      </c>
      <c r="H800">
        <v>0.86114999999999997</v>
      </c>
      <c r="I800">
        <v>0.20165</v>
      </c>
      <c r="J800">
        <v>0.48285</v>
      </c>
      <c r="K800">
        <v>0.51454999999999995</v>
      </c>
      <c r="L800">
        <v>0.23235</v>
      </c>
    </row>
    <row r="801" spans="1:12" x14ac:dyDescent="0.3">
      <c r="A801">
        <v>800</v>
      </c>
      <c r="B801">
        <v>7.9949999999999993E-2</v>
      </c>
      <c r="C801">
        <v>0.13744999999999999</v>
      </c>
      <c r="D801">
        <v>0.92684999999999995</v>
      </c>
      <c r="E801">
        <v>0.24085000000000001</v>
      </c>
      <c r="F801">
        <v>0.46375</v>
      </c>
      <c r="G801">
        <v>0.39245000000000002</v>
      </c>
      <c r="H801">
        <v>1.805E-2</v>
      </c>
      <c r="I801">
        <v>0.42835000000000001</v>
      </c>
      <c r="J801">
        <v>0.68415000000000004</v>
      </c>
      <c r="K801">
        <v>0.89405000000000001</v>
      </c>
      <c r="L801">
        <v>0.84404999999999997</v>
      </c>
    </row>
    <row r="802" spans="1:12" x14ac:dyDescent="0.3">
      <c r="A802">
        <v>801</v>
      </c>
      <c r="B802">
        <v>8.0049999999999996E-2</v>
      </c>
      <c r="C802">
        <v>0.51415</v>
      </c>
      <c r="D802">
        <v>0.42085</v>
      </c>
      <c r="E802">
        <v>0.59004999999999996</v>
      </c>
      <c r="F802">
        <v>3.075E-2</v>
      </c>
      <c r="G802">
        <v>3.1350000000000003E-2</v>
      </c>
      <c r="H802">
        <v>0.24535000000000001</v>
      </c>
      <c r="I802">
        <v>0.78574999999999995</v>
      </c>
      <c r="J802">
        <v>6.3549999999999995E-2</v>
      </c>
      <c r="K802">
        <v>0.36885000000000001</v>
      </c>
      <c r="L802">
        <v>0.74414999999999998</v>
      </c>
    </row>
    <row r="803" spans="1:12" x14ac:dyDescent="0.3">
      <c r="A803">
        <v>802</v>
      </c>
      <c r="B803">
        <v>8.0149999999999999E-2</v>
      </c>
      <c r="C803">
        <v>0.26624999999999999</v>
      </c>
      <c r="D803">
        <v>6.8449999999999997E-2</v>
      </c>
      <c r="E803">
        <v>0.50985000000000003</v>
      </c>
      <c r="F803">
        <v>0.66905000000000003</v>
      </c>
      <c r="G803">
        <v>0.93654999999999999</v>
      </c>
      <c r="H803">
        <v>0.32645000000000002</v>
      </c>
      <c r="I803">
        <v>0.45855000000000001</v>
      </c>
      <c r="J803">
        <v>4.1149999999999999E-2</v>
      </c>
      <c r="K803">
        <v>0.61775000000000002</v>
      </c>
      <c r="L803">
        <v>4.045E-2</v>
      </c>
    </row>
    <row r="804" spans="1:12" x14ac:dyDescent="0.3">
      <c r="A804">
        <v>803</v>
      </c>
      <c r="B804">
        <v>8.0250000000000002E-2</v>
      </c>
      <c r="C804">
        <v>6.8150000000000002E-2</v>
      </c>
      <c r="D804">
        <v>0.97204999999999997</v>
      </c>
      <c r="E804">
        <v>0.22525000000000001</v>
      </c>
      <c r="F804">
        <v>0.15805</v>
      </c>
      <c r="G804">
        <v>0.29115000000000002</v>
      </c>
      <c r="H804">
        <v>0.74424999999999997</v>
      </c>
      <c r="I804">
        <v>0.29285</v>
      </c>
      <c r="J804">
        <v>0.74755000000000005</v>
      </c>
      <c r="K804">
        <v>0.79285000000000005</v>
      </c>
      <c r="L804">
        <v>9.4450000000000006E-2</v>
      </c>
    </row>
    <row r="805" spans="1:12" x14ac:dyDescent="0.3">
      <c r="A805">
        <v>804</v>
      </c>
      <c r="B805">
        <v>8.0350000000000005E-2</v>
      </c>
      <c r="C805">
        <v>0.73165000000000002</v>
      </c>
      <c r="D805">
        <v>0.87004999999999999</v>
      </c>
      <c r="E805">
        <v>0.52095000000000002</v>
      </c>
      <c r="F805">
        <v>0.86294999999999999</v>
      </c>
      <c r="G805">
        <v>0.98845000000000005</v>
      </c>
      <c r="H805">
        <v>0.49304999999999999</v>
      </c>
      <c r="I805">
        <v>0.24065</v>
      </c>
      <c r="J805">
        <v>0.83845000000000003</v>
      </c>
      <c r="K805">
        <v>0.93535000000000001</v>
      </c>
      <c r="L805">
        <v>0.15745000000000001</v>
      </c>
    </row>
    <row r="806" spans="1:12" x14ac:dyDescent="0.3">
      <c r="A806">
        <v>805</v>
      </c>
      <c r="B806">
        <v>8.0449999999999994E-2</v>
      </c>
      <c r="C806">
        <v>0.27744999999999997</v>
      </c>
      <c r="D806">
        <v>0.29725000000000001</v>
      </c>
      <c r="E806">
        <v>0.58725000000000005</v>
      </c>
      <c r="F806">
        <v>0.57035000000000002</v>
      </c>
      <c r="G806">
        <v>0.89244999999999997</v>
      </c>
      <c r="H806">
        <v>0.49704999999999999</v>
      </c>
      <c r="I806">
        <v>0.72175</v>
      </c>
      <c r="J806">
        <v>0.95184999999999997</v>
      </c>
      <c r="K806">
        <v>0.18515000000000001</v>
      </c>
      <c r="L806">
        <v>0.98875000000000002</v>
      </c>
    </row>
    <row r="807" spans="1:12" x14ac:dyDescent="0.3">
      <c r="A807">
        <v>806</v>
      </c>
      <c r="B807">
        <v>8.0549999999999997E-2</v>
      </c>
      <c r="C807">
        <v>0.76265000000000005</v>
      </c>
      <c r="D807">
        <v>0.44205</v>
      </c>
      <c r="E807">
        <v>0.10305</v>
      </c>
      <c r="F807">
        <v>2.6950000000000002E-2</v>
      </c>
      <c r="G807">
        <v>0.50144999999999995</v>
      </c>
      <c r="H807">
        <v>0.63965000000000005</v>
      </c>
      <c r="I807">
        <v>6.7250000000000004E-2</v>
      </c>
      <c r="J807">
        <v>0.17365</v>
      </c>
      <c r="K807">
        <v>8.0049999999999996E-2</v>
      </c>
      <c r="L807">
        <v>0.83714999999999995</v>
      </c>
    </row>
    <row r="808" spans="1:12" x14ac:dyDescent="0.3">
      <c r="A808">
        <v>807</v>
      </c>
      <c r="B808">
        <v>8.0649999999999999E-2</v>
      </c>
      <c r="C808">
        <v>2.615E-2</v>
      </c>
      <c r="D808">
        <v>0.11315</v>
      </c>
      <c r="E808">
        <v>0.58065</v>
      </c>
      <c r="F808">
        <v>0.40305000000000002</v>
      </c>
      <c r="G808">
        <v>0.40125</v>
      </c>
      <c r="H808">
        <v>0.51954999999999996</v>
      </c>
      <c r="I808">
        <v>0.73924999999999996</v>
      </c>
      <c r="J808">
        <v>0.47804999999999997</v>
      </c>
      <c r="K808">
        <v>0.78634999999999999</v>
      </c>
      <c r="L808">
        <v>0.93425000000000002</v>
      </c>
    </row>
    <row r="809" spans="1:12" x14ac:dyDescent="0.3">
      <c r="A809">
        <v>808</v>
      </c>
      <c r="B809">
        <v>8.0750000000000002E-2</v>
      </c>
      <c r="C809">
        <v>0.58325000000000005</v>
      </c>
      <c r="D809">
        <v>0.71825000000000006</v>
      </c>
      <c r="E809">
        <v>0.58645000000000003</v>
      </c>
      <c r="F809">
        <v>0.84855000000000003</v>
      </c>
      <c r="G809">
        <v>0.98814999999999997</v>
      </c>
      <c r="H809">
        <v>0.84924999999999995</v>
      </c>
      <c r="I809">
        <v>0.43985000000000002</v>
      </c>
      <c r="J809">
        <v>0.76124999999999998</v>
      </c>
      <c r="K809">
        <v>0.43595</v>
      </c>
      <c r="L809">
        <v>0.73375000000000001</v>
      </c>
    </row>
    <row r="810" spans="1:12" x14ac:dyDescent="0.3">
      <c r="A810">
        <v>809</v>
      </c>
      <c r="B810">
        <v>8.0850000000000005E-2</v>
      </c>
      <c r="C810">
        <v>0.21895000000000001</v>
      </c>
      <c r="D810">
        <v>0.34815000000000002</v>
      </c>
      <c r="E810">
        <v>0.70974999999999999</v>
      </c>
      <c r="F810">
        <v>0.33384999999999998</v>
      </c>
      <c r="G810">
        <v>0.91654999999999998</v>
      </c>
      <c r="H810">
        <v>0.41335</v>
      </c>
      <c r="I810">
        <v>0.76695000000000002</v>
      </c>
      <c r="J810">
        <v>0.81325000000000003</v>
      </c>
      <c r="K810">
        <v>0.62314999999999998</v>
      </c>
      <c r="L810">
        <v>0.19505</v>
      </c>
    </row>
    <row r="811" spans="1:12" x14ac:dyDescent="0.3">
      <c r="A811">
        <v>810</v>
      </c>
      <c r="B811">
        <v>8.0949999999999994E-2</v>
      </c>
      <c r="C811">
        <v>0.89834999999999998</v>
      </c>
      <c r="D811">
        <v>7.8750000000000001E-2</v>
      </c>
      <c r="E811">
        <v>0.11445</v>
      </c>
      <c r="F811">
        <v>0.17665</v>
      </c>
      <c r="G811">
        <v>0.61865000000000003</v>
      </c>
      <c r="H811">
        <v>0.29254999999999998</v>
      </c>
      <c r="I811">
        <v>0.49375000000000002</v>
      </c>
      <c r="J811">
        <v>0.51815</v>
      </c>
      <c r="K811">
        <v>7.6249999999999998E-2</v>
      </c>
      <c r="L811">
        <v>0.93384999999999996</v>
      </c>
    </row>
    <row r="812" spans="1:12" x14ac:dyDescent="0.3">
      <c r="A812">
        <v>811</v>
      </c>
      <c r="B812">
        <v>8.1049999999999997E-2</v>
      </c>
      <c r="C812">
        <v>0.11565</v>
      </c>
      <c r="D812">
        <v>0.39245000000000002</v>
      </c>
      <c r="E812">
        <v>0.21845000000000001</v>
      </c>
      <c r="F812">
        <v>0.37785000000000002</v>
      </c>
      <c r="G812">
        <v>0.89415</v>
      </c>
      <c r="H812">
        <v>0.54615000000000002</v>
      </c>
      <c r="I812">
        <v>0.69694999999999996</v>
      </c>
      <c r="J812">
        <v>0.12715000000000001</v>
      </c>
      <c r="K812">
        <v>0.30845</v>
      </c>
      <c r="L812">
        <v>0.49285000000000001</v>
      </c>
    </row>
    <row r="813" spans="1:12" x14ac:dyDescent="0.3">
      <c r="A813">
        <v>812</v>
      </c>
      <c r="B813">
        <v>8.115E-2</v>
      </c>
      <c r="C813">
        <v>0.43874999999999997</v>
      </c>
      <c r="D813">
        <v>0.77324999999999999</v>
      </c>
      <c r="E813">
        <v>0.56845000000000001</v>
      </c>
      <c r="F813">
        <v>0.71394999999999997</v>
      </c>
      <c r="G813">
        <v>0.85204999999999997</v>
      </c>
      <c r="H813">
        <v>0.97635000000000005</v>
      </c>
      <c r="I813">
        <v>0.36654999999999999</v>
      </c>
      <c r="J813">
        <v>0.95174999999999998</v>
      </c>
      <c r="K813">
        <v>0.81174999999999997</v>
      </c>
      <c r="L813">
        <v>0.55974999999999997</v>
      </c>
    </row>
    <row r="814" spans="1:12" x14ac:dyDescent="0.3">
      <c r="A814">
        <v>813</v>
      </c>
      <c r="B814">
        <v>8.1250000000000003E-2</v>
      </c>
      <c r="C814">
        <v>0.40434999999999999</v>
      </c>
      <c r="D814">
        <v>0.64075000000000004</v>
      </c>
      <c r="E814">
        <v>0.85414999999999996</v>
      </c>
      <c r="F814">
        <v>0.81225000000000003</v>
      </c>
      <c r="G814">
        <v>0.11035</v>
      </c>
      <c r="H814">
        <v>0.78015000000000001</v>
      </c>
      <c r="I814">
        <v>9.8049999999999998E-2</v>
      </c>
      <c r="J814">
        <v>0.62975000000000003</v>
      </c>
      <c r="K814">
        <v>0.97594999999999998</v>
      </c>
      <c r="L814">
        <v>5.6849999999999998E-2</v>
      </c>
    </row>
    <row r="815" spans="1:12" x14ac:dyDescent="0.3">
      <c r="A815">
        <v>814</v>
      </c>
      <c r="B815">
        <v>8.1350000000000006E-2</v>
      </c>
      <c r="C815">
        <v>0.36964999999999998</v>
      </c>
      <c r="D815">
        <v>0.56345000000000001</v>
      </c>
      <c r="E815">
        <v>4.3450000000000003E-2</v>
      </c>
      <c r="F815">
        <v>0.74504999999999999</v>
      </c>
      <c r="G815">
        <v>0.30604999999999999</v>
      </c>
      <c r="H815">
        <v>9.4950000000000007E-2</v>
      </c>
      <c r="I815">
        <v>0.79564999999999997</v>
      </c>
      <c r="J815">
        <v>0.84545000000000003</v>
      </c>
      <c r="K815">
        <v>0.34234999999999999</v>
      </c>
      <c r="L815">
        <v>0.33545000000000003</v>
      </c>
    </row>
    <row r="816" spans="1:12" x14ac:dyDescent="0.3">
      <c r="A816">
        <v>815</v>
      </c>
      <c r="B816">
        <v>8.1449999999999995E-2</v>
      </c>
      <c r="C816">
        <v>0.90185000000000004</v>
      </c>
      <c r="D816">
        <v>0.61575000000000002</v>
      </c>
      <c r="E816">
        <v>0.15845000000000001</v>
      </c>
      <c r="F816">
        <v>0.24695</v>
      </c>
      <c r="G816">
        <v>0.55154999999999998</v>
      </c>
      <c r="H816">
        <v>0.80005000000000004</v>
      </c>
      <c r="I816">
        <v>0.67715000000000003</v>
      </c>
      <c r="J816">
        <v>0.56574999999999998</v>
      </c>
      <c r="K816">
        <v>3.6150000000000002E-2</v>
      </c>
      <c r="L816">
        <v>0.22814999999999999</v>
      </c>
    </row>
    <row r="817" spans="1:12" x14ac:dyDescent="0.3">
      <c r="A817">
        <v>816</v>
      </c>
      <c r="B817">
        <v>8.1549999999999997E-2</v>
      </c>
      <c r="C817">
        <v>0.75924999999999998</v>
      </c>
      <c r="D817">
        <v>0.88565000000000005</v>
      </c>
      <c r="E817">
        <v>0.69845000000000002</v>
      </c>
      <c r="F817">
        <v>0.52044999999999997</v>
      </c>
      <c r="G817">
        <v>0.14715</v>
      </c>
      <c r="H817">
        <v>0.20194999999999999</v>
      </c>
      <c r="I817">
        <v>0.24485000000000001</v>
      </c>
      <c r="J817">
        <v>0.82645000000000002</v>
      </c>
      <c r="K817">
        <v>0.59755000000000003</v>
      </c>
      <c r="L817">
        <v>6.7849999999999994E-2</v>
      </c>
    </row>
    <row r="818" spans="1:12" x14ac:dyDescent="0.3">
      <c r="A818">
        <v>817</v>
      </c>
      <c r="B818">
        <v>8.165E-2</v>
      </c>
      <c r="C818">
        <v>0.32965</v>
      </c>
      <c r="D818">
        <v>0.58745000000000003</v>
      </c>
      <c r="E818">
        <v>0.84804999999999997</v>
      </c>
      <c r="F818">
        <v>0.61645000000000005</v>
      </c>
      <c r="G818">
        <v>0.72845000000000004</v>
      </c>
      <c r="H818">
        <v>0.56235000000000002</v>
      </c>
      <c r="I818">
        <v>3.925E-2</v>
      </c>
      <c r="J818">
        <v>0.18984999999999999</v>
      </c>
      <c r="K818">
        <v>0.78744999999999998</v>
      </c>
      <c r="L818">
        <v>0.59494999999999998</v>
      </c>
    </row>
    <row r="819" spans="1:12" x14ac:dyDescent="0.3">
      <c r="A819">
        <v>818</v>
      </c>
      <c r="B819">
        <v>8.1750000000000003E-2</v>
      </c>
      <c r="C819">
        <v>8.2650000000000001E-2</v>
      </c>
      <c r="D819">
        <v>0.63895000000000002</v>
      </c>
      <c r="E819">
        <v>0.47465000000000002</v>
      </c>
      <c r="F819">
        <v>7.3950000000000002E-2</v>
      </c>
      <c r="G819">
        <v>0.38464999999999999</v>
      </c>
      <c r="H819">
        <v>0.25264999999999999</v>
      </c>
      <c r="I819">
        <v>0.39095000000000002</v>
      </c>
      <c r="J819">
        <v>0.42254999999999998</v>
      </c>
      <c r="K819">
        <v>0.26105</v>
      </c>
      <c r="L819">
        <v>2.605E-2</v>
      </c>
    </row>
    <row r="820" spans="1:12" x14ac:dyDescent="0.3">
      <c r="A820">
        <v>819</v>
      </c>
      <c r="B820">
        <v>8.1850000000000006E-2</v>
      </c>
      <c r="C820">
        <v>0.28694999999999998</v>
      </c>
      <c r="D820">
        <v>0.95735000000000003</v>
      </c>
      <c r="E820">
        <v>0.37014999999999998</v>
      </c>
      <c r="F820">
        <v>0.21584999999999999</v>
      </c>
      <c r="G820">
        <v>0.23635</v>
      </c>
      <c r="H820">
        <v>0.83045000000000002</v>
      </c>
      <c r="I820">
        <v>0.52424999999999999</v>
      </c>
      <c r="J820">
        <v>0.34434999999999999</v>
      </c>
      <c r="K820">
        <v>0.61755000000000004</v>
      </c>
      <c r="L820">
        <v>0.57025000000000003</v>
      </c>
    </row>
    <row r="821" spans="1:12" x14ac:dyDescent="0.3">
      <c r="A821">
        <v>820</v>
      </c>
      <c r="B821">
        <v>8.1949999999999995E-2</v>
      </c>
      <c r="C821">
        <v>0.60355000000000003</v>
      </c>
      <c r="D821">
        <v>0.14655000000000001</v>
      </c>
      <c r="E821">
        <v>0.27584999999999998</v>
      </c>
      <c r="F821">
        <v>8.6749999999999994E-2</v>
      </c>
      <c r="G821">
        <v>0.43235000000000001</v>
      </c>
      <c r="H821">
        <v>0.89015</v>
      </c>
      <c r="I821">
        <v>0.13525000000000001</v>
      </c>
      <c r="J821">
        <v>0.44874999999999998</v>
      </c>
      <c r="K821">
        <v>0.41925000000000001</v>
      </c>
      <c r="L821">
        <v>4.3549999999999998E-2</v>
      </c>
    </row>
    <row r="822" spans="1:12" x14ac:dyDescent="0.3">
      <c r="A822">
        <v>821</v>
      </c>
      <c r="B822">
        <v>8.2049999999999998E-2</v>
      </c>
      <c r="C822">
        <v>0.11824999999999999</v>
      </c>
      <c r="D822">
        <v>0.64834999999999998</v>
      </c>
      <c r="E822">
        <v>0.45205000000000001</v>
      </c>
      <c r="F822">
        <v>0.78364999999999996</v>
      </c>
      <c r="G822">
        <v>0.44464999999999999</v>
      </c>
      <c r="H822">
        <v>0.99155000000000004</v>
      </c>
      <c r="I822">
        <v>0.83594999999999997</v>
      </c>
      <c r="J822">
        <v>0.98185</v>
      </c>
      <c r="K822">
        <v>0.11625000000000001</v>
      </c>
      <c r="L822">
        <v>0.85394999999999999</v>
      </c>
    </row>
    <row r="823" spans="1:12" x14ac:dyDescent="0.3">
      <c r="A823">
        <v>822</v>
      </c>
      <c r="B823">
        <v>8.2150000000000001E-2</v>
      </c>
      <c r="C823">
        <v>0.15565000000000001</v>
      </c>
      <c r="D823">
        <v>0.55154999999999998</v>
      </c>
      <c r="E823">
        <v>0.48885000000000001</v>
      </c>
      <c r="F823">
        <v>4.165E-2</v>
      </c>
      <c r="G823">
        <v>0.98145000000000004</v>
      </c>
      <c r="H823">
        <v>0.26465</v>
      </c>
      <c r="I823">
        <v>0.36645</v>
      </c>
      <c r="J823">
        <v>0.99514999999999998</v>
      </c>
      <c r="K823">
        <v>0.20035</v>
      </c>
      <c r="L823">
        <v>0.20485</v>
      </c>
    </row>
    <row r="824" spans="1:12" x14ac:dyDescent="0.3">
      <c r="A824">
        <v>823</v>
      </c>
      <c r="B824">
        <v>8.2250000000000004E-2</v>
      </c>
      <c r="C824">
        <v>0.27555000000000002</v>
      </c>
      <c r="D824">
        <v>0.59484999999999999</v>
      </c>
      <c r="E824">
        <v>3.4849999999999999E-2</v>
      </c>
      <c r="F824">
        <v>0.13105</v>
      </c>
      <c r="G824">
        <v>0.14874999999999999</v>
      </c>
      <c r="H824">
        <v>0.75134999999999996</v>
      </c>
      <c r="I824">
        <v>0.12035</v>
      </c>
      <c r="J824">
        <v>0.28084999999999999</v>
      </c>
      <c r="K824">
        <v>0.31295000000000001</v>
      </c>
      <c r="L824">
        <v>0.16955000000000001</v>
      </c>
    </row>
    <row r="825" spans="1:12" x14ac:dyDescent="0.3">
      <c r="A825">
        <v>824</v>
      </c>
      <c r="B825">
        <v>8.2350000000000007E-2</v>
      </c>
      <c r="C825">
        <v>0.76075000000000004</v>
      </c>
      <c r="D825">
        <v>0.35904999999999998</v>
      </c>
      <c r="E825">
        <v>2.3500000000000001E-3</v>
      </c>
      <c r="F825">
        <v>0.10595</v>
      </c>
      <c r="G825">
        <v>0.40325</v>
      </c>
      <c r="H825">
        <v>0.88614999999999999</v>
      </c>
      <c r="I825">
        <v>0.31405</v>
      </c>
      <c r="J825">
        <v>0.63544999999999996</v>
      </c>
      <c r="K825">
        <v>0.21295</v>
      </c>
      <c r="L825">
        <v>8.6650000000000005E-2</v>
      </c>
    </row>
    <row r="826" spans="1:12" x14ac:dyDescent="0.3">
      <c r="A826">
        <v>825</v>
      </c>
      <c r="B826">
        <v>8.2449999999999996E-2</v>
      </c>
      <c r="C826">
        <v>0.20845</v>
      </c>
      <c r="D826">
        <v>0.13744999999999999</v>
      </c>
      <c r="E826">
        <v>0.13184999999999999</v>
      </c>
      <c r="F826">
        <v>0.65064999999999995</v>
      </c>
      <c r="G826">
        <v>0.12825</v>
      </c>
      <c r="H826">
        <v>0.26605000000000001</v>
      </c>
      <c r="I826">
        <v>0.45824999999999999</v>
      </c>
      <c r="J826">
        <v>0.44074999999999998</v>
      </c>
      <c r="K826">
        <v>0.36085</v>
      </c>
      <c r="L826">
        <v>0.17165</v>
      </c>
    </row>
    <row r="827" spans="1:12" x14ac:dyDescent="0.3">
      <c r="A827">
        <v>826</v>
      </c>
      <c r="B827">
        <v>8.2549999999999998E-2</v>
      </c>
      <c r="C827">
        <v>0.19005</v>
      </c>
      <c r="D827">
        <v>0.82315000000000005</v>
      </c>
      <c r="E827">
        <v>0.91835</v>
      </c>
      <c r="F827">
        <v>0.66435</v>
      </c>
      <c r="G827">
        <v>0.57515000000000005</v>
      </c>
      <c r="H827">
        <v>0.31974999999999998</v>
      </c>
      <c r="I827">
        <v>0.64015</v>
      </c>
      <c r="J827">
        <v>0.36835000000000001</v>
      </c>
      <c r="K827">
        <v>0.59784999999999999</v>
      </c>
      <c r="L827">
        <v>0.34384999999999999</v>
      </c>
    </row>
    <row r="828" spans="1:12" x14ac:dyDescent="0.3">
      <c r="A828">
        <v>827</v>
      </c>
      <c r="B828">
        <v>8.2650000000000001E-2</v>
      </c>
      <c r="C828">
        <v>0.10655000000000001</v>
      </c>
      <c r="D828">
        <v>0.99834999999999996</v>
      </c>
      <c r="E828">
        <v>6.9750000000000006E-2</v>
      </c>
      <c r="F828">
        <v>0.80164999999999997</v>
      </c>
      <c r="G828">
        <v>4.7849999999999997E-2</v>
      </c>
      <c r="H828">
        <v>0.40044999999999997</v>
      </c>
      <c r="I828">
        <v>0.28294999999999998</v>
      </c>
      <c r="J828">
        <v>0.46334999999999998</v>
      </c>
      <c r="K828">
        <v>0.56194999999999995</v>
      </c>
      <c r="L828">
        <v>0.65295000000000003</v>
      </c>
    </row>
    <row r="829" spans="1:12" x14ac:dyDescent="0.3">
      <c r="A829">
        <v>828</v>
      </c>
      <c r="B829">
        <v>8.2750000000000004E-2</v>
      </c>
      <c r="C829">
        <v>0.12255000000000001</v>
      </c>
      <c r="D829">
        <v>0.20094999999999999</v>
      </c>
      <c r="E829">
        <v>0.61094999999999999</v>
      </c>
      <c r="F829">
        <v>0.36354999999999998</v>
      </c>
      <c r="G829">
        <v>0.95125000000000004</v>
      </c>
      <c r="H829">
        <v>1.8450000000000001E-2</v>
      </c>
      <c r="I829">
        <v>0.30425000000000002</v>
      </c>
      <c r="J829">
        <v>0.45105000000000001</v>
      </c>
      <c r="K829">
        <v>0.32214999999999999</v>
      </c>
      <c r="L829">
        <v>6.0650000000000003E-2</v>
      </c>
    </row>
    <row r="830" spans="1:12" x14ac:dyDescent="0.3">
      <c r="A830">
        <v>829</v>
      </c>
      <c r="B830">
        <v>8.2849999999999993E-2</v>
      </c>
      <c r="C830">
        <v>0.23685</v>
      </c>
      <c r="D830">
        <v>0.18804999999999999</v>
      </c>
      <c r="E830">
        <v>0.59994999999999998</v>
      </c>
      <c r="F830">
        <v>0.92095000000000005</v>
      </c>
      <c r="G830">
        <v>0.64675000000000005</v>
      </c>
      <c r="H830">
        <v>0.64995000000000003</v>
      </c>
      <c r="I830">
        <v>0.65044999999999997</v>
      </c>
      <c r="J830">
        <v>0.99214999999999998</v>
      </c>
      <c r="K830">
        <v>0.63485000000000003</v>
      </c>
      <c r="L830">
        <v>0.60924999999999996</v>
      </c>
    </row>
    <row r="831" spans="1:12" x14ac:dyDescent="0.3">
      <c r="A831">
        <v>830</v>
      </c>
      <c r="B831">
        <v>8.2949999999999996E-2</v>
      </c>
      <c r="C831">
        <v>0.17394999999999999</v>
      </c>
      <c r="D831">
        <v>0.91635</v>
      </c>
      <c r="E831">
        <v>0.44955000000000001</v>
      </c>
      <c r="F831">
        <v>0.24224999999999999</v>
      </c>
      <c r="G831">
        <v>0.78015000000000001</v>
      </c>
      <c r="H831">
        <v>6.9250000000000006E-2</v>
      </c>
      <c r="I831">
        <v>0.14455000000000001</v>
      </c>
      <c r="J831">
        <v>9.1249999999999998E-2</v>
      </c>
      <c r="K831">
        <v>0.74314999999999998</v>
      </c>
      <c r="L831">
        <v>0.16965</v>
      </c>
    </row>
    <row r="832" spans="1:12" x14ac:dyDescent="0.3">
      <c r="A832">
        <v>831</v>
      </c>
      <c r="B832">
        <v>8.3049999999999999E-2</v>
      </c>
      <c r="C832">
        <v>0.18015</v>
      </c>
      <c r="D832">
        <v>0.97714999999999996</v>
      </c>
      <c r="E832">
        <v>0.15695000000000001</v>
      </c>
      <c r="F832">
        <v>0.23635</v>
      </c>
      <c r="G832">
        <v>0.47775000000000001</v>
      </c>
      <c r="H832">
        <v>0.82415000000000005</v>
      </c>
      <c r="I832">
        <v>0.11555</v>
      </c>
      <c r="J832">
        <v>0.32424999999999998</v>
      </c>
      <c r="K832">
        <v>0.81364999999999998</v>
      </c>
      <c r="L832">
        <v>0.33944999999999997</v>
      </c>
    </row>
    <row r="833" spans="1:12" x14ac:dyDescent="0.3">
      <c r="A833">
        <v>832</v>
      </c>
      <c r="B833">
        <v>8.3150000000000002E-2</v>
      </c>
      <c r="C833">
        <v>0.38435000000000002</v>
      </c>
      <c r="D833">
        <v>0.36185</v>
      </c>
      <c r="E833">
        <v>0.55025000000000002</v>
      </c>
      <c r="F833">
        <v>0.19075</v>
      </c>
      <c r="G833">
        <v>0.23505000000000001</v>
      </c>
      <c r="H833">
        <v>0.83084999999999998</v>
      </c>
      <c r="I833">
        <v>0.15554999999999999</v>
      </c>
      <c r="J833">
        <v>9.8750000000000004E-2</v>
      </c>
      <c r="K833">
        <v>0.28684999999999999</v>
      </c>
      <c r="L833">
        <v>0.49014999999999997</v>
      </c>
    </row>
    <row r="834" spans="1:12" x14ac:dyDescent="0.3">
      <c r="A834">
        <v>833</v>
      </c>
      <c r="B834">
        <v>8.3250000000000005E-2</v>
      </c>
      <c r="C834">
        <v>0.18385000000000001</v>
      </c>
      <c r="D834">
        <v>0.91654999999999998</v>
      </c>
      <c r="E834">
        <v>0.56284999999999996</v>
      </c>
      <c r="F834">
        <v>0.59065000000000001</v>
      </c>
      <c r="G834">
        <v>2.4150000000000001E-2</v>
      </c>
      <c r="H834">
        <v>0.18304999999999999</v>
      </c>
      <c r="I834">
        <v>0.39895000000000003</v>
      </c>
      <c r="J834">
        <v>0.25285000000000002</v>
      </c>
      <c r="K834">
        <v>0.55064999999999997</v>
      </c>
      <c r="L834">
        <v>0.33034999999999998</v>
      </c>
    </row>
    <row r="835" spans="1:12" x14ac:dyDescent="0.3">
      <c r="A835">
        <v>834</v>
      </c>
      <c r="B835">
        <v>8.3349999999999994E-2</v>
      </c>
      <c r="C835">
        <v>0.42925000000000002</v>
      </c>
      <c r="D835">
        <v>0.11265</v>
      </c>
      <c r="E835">
        <v>0.49985000000000002</v>
      </c>
      <c r="F835">
        <v>0.55994999999999995</v>
      </c>
      <c r="G835">
        <v>0.61514999999999997</v>
      </c>
      <c r="H835">
        <v>0.20305000000000001</v>
      </c>
      <c r="I835">
        <v>0.66664999999999996</v>
      </c>
      <c r="J835">
        <v>0.91415000000000002</v>
      </c>
      <c r="K835">
        <v>0.66185000000000005</v>
      </c>
      <c r="L835">
        <v>0.74085000000000001</v>
      </c>
    </row>
    <row r="836" spans="1:12" x14ac:dyDescent="0.3">
      <c r="A836">
        <v>835</v>
      </c>
      <c r="B836">
        <v>8.3449999999999996E-2</v>
      </c>
      <c r="C836">
        <v>6.8049999999999999E-2</v>
      </c>
      <c r="D836">
        <v>0.60504999999999998</v>
      </c>
      <c r="E836">
        <v>0.29035</v>
      </c>
      <c r="F836">
        <v>0.54684999999999995</v>
      </c>
      <c r="G836">
        <v>0.82884999999999998</v>
      </c>
      <c r="H836">
        <v>0.66295000000000004</v>
      </c>
      <c r="I836">
        <v>0.36104999999999998</v>
      </c>
      <c r="J836">
        <v>0.16965</v>
      </c>
      <c r="K836">
        <v>0.14344999999999999</v>
      </c>
      <c r="L836">
        <v>0.32865</v>
      </c>
    </row>
    <row r="837" spans="1:12" x14ac:dyDescent="0.3">
      <c r="A837">
        <v>836</v>
      </c>
      <c r="B837">
        <v>8.3549999999999999E-2</v>
      </c>
      <c r="C837">
        <v>0.31595000000000001</v>
      </c>
      <c r="D837">
        <v>0.76624999999999999</v>
      </c>
      <c r="E837">
        <v>0.41915000000000002</v>
      </c>
      <c r="F837">
        <v>0.96435000000000004</v>
      </c>
      <c r="G837">
        <v>0.33245000000000002</v>
      </c>
      <c r="H837">
        <v>0.26745000000000002</v>
      </c>
      <c r="I837">
        <v>7.3150000000000007E-2</v>
      </c>
      <c r="J837">
        <v>0.72955000000000003</v>
      </c>
      <c r="K837">
        <v>0.57855000000000001</v>
      </c>
      <c r="L837">
        <v>0.81084999999999996</v>
      </c>
    </row>
    <row r="838" spans="1:12" x14ac:dyDescent="0.3">
      <c r="A838">
        <v>837</v>
      </c>
      <c r="B838">
        <v>8.3650000000000002E-2</v>
      </c>
      <c r="C838">
        <v>0.77685000000000004</v>
      </c>
      <c r="D838">
        <v>0.56874999999999998</v>
      </c>
      <c r="E838">
        <v>0.84404999999999997</v>
      </c>
      <c r="F838">
        <v>0.25545000000000001</v>
      </c>
      <c r="G838">
        <v>0.97304999999999997</v>
      </c>
      <c r="H838">
        <v>0.98955000000000004</v>
      </c>
      <c r="I838">
        <v>0.86485000000000001</v>
      </c>
      <c r="J838">
        <v>0.89944999999999997</v>
      </c>
      <c r="K838">
        <v>0.63824999999999998</v>
      </c>
      <c r="L838">
        <v>0.82974999999999999</v>
      </c>
    </row>
    <row r="839" spans="1:12" x14ac:dyDescent="0.3">
      <c r="A839">
        <v>838</v>
      </c>
      <c r="B839">
        <v>8.3750000000000005E-2</v>
      </c>
      <c r="C839">
        <v>0.13575000000000001</v>
      </c>
      <c r="D839">
        <v>0.83325000000000005</v>
      </c>
      <c r="E839">
        <v>0.66054999999999997</v>
      </c>
      <c r="F839">
        <v>0.20905000000000001</v>
      </c>
      <c r="G839">
        <v>0.61634999999999995</v>
      </c>
      <c r="H839">
        <v>0.54174999999999995</v>
      </c>
      <c r="I839">
        <v>0.26074999999999998</v>
      </c>
      <c r="J839">
        <v>0.97265000000000001</v>
      </c>
      <c r="K839">
        <v>0.73794999999999999</v>
      </c>
      <c r="L839">
        <v>0.26934999999999998</v>
      </c>
    </row>
    <row r="840" spans="1:12" x14ac:dyDescent="0.3">
      <c r="A840">
        <v>839</v>
      </c>
      <c r="B840">
        <v>8.3849999999999994E-2</v>
      </c>
      <c r="C840">
        <v>0.48135</v>
      </c>
      <c r="D840">
        <v>0.43245</v>
      </c>
      <c r="E840">
        <v>5.4550000000000001E-2</v>
      </c>
      <c r="F840">
        <v>0.35904999999999998</v>
      </c>
      <c r="G840">
        <v>0.87585000000000002</v>
      </c>
      <c r="H840">
        <v>0.50865000000000005</v>
      </c>
      <c r="I840">
        <v>8.8550000000000004E-2</v>
      </c>
      <c r="J840">
        <v>1.5049999999999999E-2</v>
      </c>
      <c r="K840">
        <v>0.18615000000000001</v>
      </c>
      <c r="L840">
        <v>0.83115000000000006</v>
      </c>
    </row>
    <row r="841" spans="1:12" x14ac:dyDescent="0.3">
      <c r="A841">
        <v>840</v>
      </c>
      <c r="B841">
        <v>8.3949999999999997E-2</v>
      </c>
      <c r="C841">
        <v>0.14835000000000001</v>
      </c>
      <c r="D841">
        <v>0.34025</v>
      </c>
      <c r="E841">
        <v>0.21925</v>
      </c>
      <c r="F841">
        <v>0.67484999999999995</v>
      </c>
      <c r="G841">
        <v>0.34075</v>
      </c>
      <c r="H841">
        <v>0.36554999999999999</v>
      </c>
      <c r="I841">
        <v>0.39234999999999998</v>
      </c>
      <c r="J841">
        <v>0.80454999999999999</v>
      </c>
      <c r="K841">
        <v>0.33605000000000002</v>
      </c>
      <c r="L841">
        <v>0.70345000000000002</v>
      </c>
    </row>
    <row r="842" spans="1:12" x14ac:dyDescent="0.3">
      <c r="A842">
        <v>841</v>
      </c>
      <c r="B842">
        <v>8.405E-2</v>
      </c>
      <c r="C842">
        <v>0.56425000000000003</v>
      </c>
      <c r="D842">
        <v>0.31405</v>
      </c>
      <c r="E842">
        <v>0.15254999999999999</v>
      </c>
      <c r="F842">
        <v>0.12805</v>
      </c>
      <c r="G842">
        <v>2.2849999999999999E-2</v>
      </c>
      <c r="H842">
        <v>0.66884999999999994</v>
      </c>
      <c r="I842">
        <v>0.31264999999999998</v>
      </c>
      <c r="J842">
        <v>0.70474999999999999</v>
      </c>
      <c r="K842">
        <v>0.82304999999999995</v>
      </c>
      <c r="L842">
        <v>0.78874999999999995</v>
      </c>
    </row>
    <row r="843" spans="1:12" x14ac:dyDescent="0.3">
      <c r="A843">
        <v>842</v>
      </c>
      <c r="B843">
        <v>8.4150000000000003E-2</v>
      </c>
      <c r="C843">
        <v>0.55235000000000001</v>
      </c>
      <c r="D843">
        <v>0.39324999999999999</v>
      </c>
      <c r="E843">
        <v>0.86465000000000003</v>
      </c>
      <c r="F843">
        <v>0.81825000000000003</v>
      </c>
      <c r="G843">
        <v>0.62065000000000003</v>
      </c>
      <c r="H843">
        <v>0.60565000000000002</v>
      </c>
      <c r="I843">
        <v>0.65964999999999996</v>
      </c>
      <c r="J843">
        <v>0.21854999999999999</v>
      </c>
      <c r="K843">
        <v>0.57874999999999999</v>
      </c>
      <c r="L843">
        <v>0.36154999999999998</v>
      </c>
    </row>
    <row r="844" spans="1:12" x14ac:dyDescent="0.3">
      <c r="A844">
        <v>843</v>
      </c>
      <c r="B844">
        <v>8.4250000000000005E-2</v>
      </c>
      <c r="C844">
        <v>7.6850000000000002E-2</v>
      </c>
      <c r="D844">
        <v>0.23194999999999999</v>
      </c>
      <c r="E844">
        <v>0.74524999999999997</v>
      </c>
      <c r="F844">
        <v>0.26284999999999997</v>
      </c>
      <c r="G844">
        <v>8.9249999999999996E-2</v>
      </c>
      <c r="H844">
        <v>0.58755000000000002</v>
      </c>
      <c r="I844">
        <v>0.84735000000000005</v>
      </c>
      <c r="J844">
        <v>0.22944999999999999</v>
      </c>
      <c r="K844">
        <v>0.80184999999999995</v>
      </c>
      <c r="L844">
        <v>0.28434999999999999</v>
      </c>
    </row>
    <row r="845" spans="1:12" x14ac:dyDescent="0.3">
      <c r="A845">
        <v>844</v>
      </c>
      <c r="B845">
        <v>8.4349999999999994E-2</v>
      </c>
      <c r="C845">
        <v>0.67725000000000002</v>
      </c>
      <c r="D845">
        <v>8.8550000000000004E-2</v>
      </c>
      <c r="E845">
        <v>0.48525000000000001</v>
      </c>
      <c r="F845">
        <v>0.18425</v>
      </c>
      <c r="G845">
        <v>0.88844999999999996</v>
      </c>
      <c r="H845">
        <v>0.96684999999999999</v>
      </c>
      <c r="I845">
        <v>0.38324999999999998</v>
      </c>
      <c r="J845">
        <v>0.75534999999999997</v>
      </c>
      <c r="K845">
        <v>0.25395000000000001</v>
      </c>
      <c r="L845">
        <v>0.78835</v>
      </c>
    </row>
    <row r="846" spans="1:12" x14ac:dyDescent="0.3">
      <c r="A846">
        <v>845</v>
      </c>
      <c r="B846">
        <v>8.4449999999999997E-2</v>
      </c>
      <c r="C846">
        <v>0.54425000000000001</v>
      </c>
      <c r="D846">
        <v>7.3050000000000004E-2</v>
      </c>
      <c r="E846">
        <v>0.17105000000000001</v>
      </c>
      <c r="F846">
        <v>4.965E-2</v>
      </c>
      <c r="G846">
        <v>0.81955</v>
      </c>
      <c r="H846">
        <v>4.335E-2</v>
      </c>
      <c r="I846">
        <v>0.42225000000000001</v>
      </c>
      <c r="J846">
        <v>0.67244999999999999</v>
      </c>
      <c r="K846">
        <v>0.27015</v>
      </c>
      <c r="L846">
        <v>0.71245000000000003</v>
      </c>
    </row>
    <row r="847" spans="1:12" x14ac:dyDescent="0.3">
      <c r="A847">
        <v>846</v>
      </c>
      <c r="B847">
        <v>8.455E-2</v>
      </c>
      <c r="C847">
        <v>0.40534999999999999</v>
      </c>
      <c r="D847">
        <v>0.55584999999999996</v>
      </c>
      <c r="E847">
        <v>0.71104999999999996</v>
      </c>
      <c r="F847">
        <v>0.71125000000000005</v>
      </c>
      <c r="G847">
        <v>0.88824999999999998</v>
      </c>
      <c r="H847">
        <v>9.1500000000000001E-3</v>
      </c>
      <c r="I847">
        <v>0.19925000000000001</v>
      </c>
      <c r="J847">
        <v>0.34965000000000002</v>
      </c>
      <c r="K847">
        <v>0.14985000000000001</v>
      </c>
      <c r="L847">
        <v>0.50555000000000005</v>
      </c>
    </row>
    <row r="848" spans="1:12" x14ac:dyDescent="0.3">
      <c r="A848">
        <v>847</v>
      </c>
      <c r="B848">
        <v>8.4650000000000003E-2</v>
      </c>
      <c r="C848">
        <v>0.35625000000000001</v>
      </c>
      <c r="D848">
        <v>0.60155000000000003</v>
      </c>
      <c r="E848">
        <v>0.73914999999999997</v>
      </c>
      <c r="F848">
        <v>0.22725000000000001</v>
      </c>
      <c r="G848">
        <v>0.24625</v>
      </c>
      <c r="H848">
        <v>0.91615000000000002</v>
      </c>
      <c r="I848">
        <v>0.19355</v>
      </c>
      <c r="J848">
        <v>0.61204999999999998</v>
      </c>
      <c r="K848">
        <v>0.50014999999999998</v>
      </c>
      <c r="L848">
        <v>0.18375</v>
      </c>
    </row>
    <row r="849" spans="1:12" x14ac:dyDescent="0.3">
      <c r="A849">
        <v>848</v>
      </c>
      <c r="B849">
        <v>8.4750000000000006E-2</v>
      </c>
      <c r="C849">
        <v>0.44805</v>
      </c>
      <c r="D849">
        <v>0.76114999999999999</v>
      </c>
      <c r="E849">
        <v>0.50475000000000003</v>
      </c>
      <c r="F849">
        <v>0.54364999999999997</v>
      </c>
      <c r="G849">
        <v>0.43454999999999999</v>
      </c>
      <c r="H849">
        <v>0.27105000000000001</v>
      </c>
      <c r="I849">
        <v>0.88844999999999996</v>
      </c>
      <c r="J849">
        <v>0.73734999999999995</v>
      </c>
      <c r="K849">
        <v>0.92815000000000003</v>
      </c>
      <c r="L849">
        <v>0.85785</v>
      </c>
    </row>
    <row r="850" spans="1:12" x14ac:dyDescent="0.3">
      <c r="A850">
        <v>849</v>
      </c>
      <c r="B850">
        <v>8.4849999999999995E-2</v>
      </c>
      <c r="C850">
        <v>3.6049999999999999E-2</v>
      </c>
      <c r="D850">
        <v>0.66495000000000004</v>
      </c>
      <c r="E850">
        <v>0.78434999999999999</v>
      </c>
      <c r="F850">
        <v>7.7149999999999996E-2</v>
      </c>
      <c r="G850">
        <v>0.35285</v>
      </c>
      <c r="H850">
        <v>0.10655000000000001</v>
      </c>
      <c r="I850">
        <v>0.46965000000000001</v>
      </c>
      <c r="J850">
        <v>3.3550000000000003E-2</v>
      </c>
      <c r="K850">
        <v>0.64065000000000005</v>
      </c>
      <c r="L850">
        <v>0.47455000000000003</v>
      </c>
    </row>
    <row r="851" spans="1:12" x14ac:dyDescent="0.3">
      <c r="A851">
        <v>850</v>
      </c>
      <c r="B851">
        <v>8.4949999999999998E-2</v>
      </c>
      <c r="C851">
        <v>0.48794999999999999</v>
      </c>
      <c r="D851">
        <v>0.69815000000000005</v>
      </c>
      <c r="E851">
        <v>0.45455000000000001</v>
      </c>
      <c r="F851">
        <v>0.79774999999999996</v>
      </c>
      <c r="G851">
        <v>0.42215000000000003</v>
      </c>
      <c r="H851">
        <v>0.26865</v>
      </c>
      <c r="I851">
        <v>0.15275</v>
      </c>
      <c r="J851">
        <v>0.47344999999999998</v>
      </c>
      <c r="K851">
        <v>0.62644999999999995</v>
      </c>
      <c r="L851">
        <v>0.52144999999999997</v>
      </c>
    </row>
    <row r="852" spans="1:12" x14ac:dyDescent="0.3">
      <c r="A852">
        <v>851</v>
      </c>
      <c r="B852">
        <v>8.5050000000000001E-2</v>
      </c>
      <c r="C852">
        <v>0.53954999999999997</v>
      </c>
      <c r="D852">
        <v>0.33384999999999998</v>
      </c>
      <c r="E852">
        <v>0.92295000000000005</v>
      </c>
      <c r="F852">
        <v>0.56745000000000001</v>
      </c>
      <c r="G852">
        <v>0.56205000000000005</v>
      </c>
      <c r="H852">
        <v>0.30004999999999998</v>
      </c>
      <c r="I852">
        <v>0.74765000000000004</v>
      </c>
      <c r="J852">
        <v>0.76254999999999995</v>
      </c>
      <c r="K852">
        <v>0.52875000000000005</v>
      </c>
      <c r="L852">
        <v>0.96104999999999996</v>
      </c>
    </row>
    <row r="853" spans="1:12" x14ac:dyDescent="0.3">
      <c r="A853">
        <v>852</v>
      </c>
      <c r="B853">
        <v>8.5150000000000003E-2</v>
      </c>
      <c r="C853">
        <v>2.1850000000000001E-2</v>
      </c>
      <c r="D853">
        <v>0.84394999999999998</v>
      </c>
      <c r="E853">
        <v>0.40934999999999999</v>
      </c>
      <c r="F853">
        <v>5.9549999999999999E-2</v>
      </c>
      <c r="G853">
        <v>0.80364999999999998</v>
      </c>
      <c r="H853">
        <v>0.48504999999999998</v>
      </c>
      <c r="I853">
        <v>0.21425</v>
      </c>
      <c r="J853">
        <v>0.37605</v>
      </c>
      <c r="K853">
        <v>0.86595</v>
      </c>
      <c r="L853">
        <v>0.40305000000000002</v>
      </c>
    </row>
    <row r="854" spans="1:12" x14ac:dyDescent="0.3">
      <c r="A854">
        <v>853</v>
      </c>
      <c r="B854">
        <v>8.5250000000000006E-2</v>
      </c>
      <c r="C854">
        <v>0.14895</v>
      </c>
      <c r="D854">
        <v>0.42814999999999998</v>
      </c>
      <c r="E854">
        <v>0.74514999999999998</v>
      </c>
      <c r="F854">
        <v>0.71835000000000004</v>
      </c>
      <c r="G854">
        <v>0.98565000000000003</v>
      </c>
      <c r="H854">
        <v>0.17755000000000001</v>
      </c>
      <c r="I854">
        <v>0.59114999999999995</v>
      </c>
      <c r="J854">
        <v>0.21634999999999999</v>
      </c>
      <c r="K854">
        <v>0.93825000000000003</v>
      </c>
      <c r="L854">
        <v>0.33624999999999999</v>
      </c>
    </row>
    <row r="855" spans="1:12" x14ac:dyDescent="0.3">
      <c r="A855">
        <v>854</v>
      </c>
      <c r="B855">
        <v>8.5349999999999995E-2</v>
      </c>
      <c r="C855">
        <v>0.70204999999999995</v>
      </c>
      <c r="D855">
        <v>0.35525000000000001</v>
      </c>
      <c r="E855">
        <v>0.67645</v>
      </c>
      <c r="F855">
        <v>4.8500000000000001E-3</v>
      </c>
      <c r="G855">
        <v>6.3950000000000007E-2</v>
      </c>
      <c r="H855">
        <v>0.32984999999999998</v>
      </c>
      <c r="I855">
        <v>0.62695000000000001</v>
      </c>
      <c r="J855">
        <v>0.45465</v>
      </c>
      <c r="K855">
        <v>0.72355000000000003</v>
      </c>
      <c r="L855">
        <v>0.86334999999999995</v>
      </c>
    </row>
    <row r="856" spans="1:12" x14ac:dyDescent="0.3">
      <c r="A856">
        <v>855</v>
      </c>
      <c r="B856">
        <v>8.5449999999999998E-2</v>
      </c>
      <c r="C856">
        <v>0.60704999999999998</v>
      </c>
      <c r="D856">
        <v>4.3549999999999998E-2</v>
      </c>
      <c r="E856">
        <v>0.83465</v>
      </c>
      <c r="F856">
        <v>2.845E-2</v>
      </c>
      <c r="G856">
        <v>0.43985000000000002</v>
      </c>
      <c r="H856">
        <v>0.53705000000000003</v>
      </c>
      <c r="I856">
        <v>0.23815</v>
      </c>
      <c r="J856">
        <v>0.70784999999999998</v>
      </c>
      <c r="K856">
        <v>0.28155000000000002</v>
      </c>
      <c r="L856">
        <v>0.54395000000000004</v>
      </c>
    </row>
    <row r="857" spans="1:12" x14ac:dyDescent="0.3">
      <c r="A857">
        <v>856</v>
      </c>
      <c r="B857">
        <v>8.5550000000000001E-2</v>
      </c>
      <c r="C857">
        <v>0.22745000000000001</v>
      </c>
      <c r="D857">
        <v>0.99024999999999996</v>
      </c>
      <c r="E857">
        <v>0.24435000000000001</v>
      </c>
      <c r="F857">
        <v>0.48235</v>
      </c>
      <c r="G857">
        <v>0.58674999999999999</v>
      </c>
      <c r="H857">
        <v>0.56005000000000005</v>
      </c>
      <c r="I857">
        <v>0.32114999999999999</v>
      </c>
      <c r="J857">
        <v>0.85435000000000005</v>
      </c>
      <c r="K857">
        <v>0.48615000000000003</v>
      </c>
      <c r="L857">
        <v>0.43824999999999997</v>
      </c>
    </row>
    <row r="858" spans="1:12" x14ac:dyDescent="0.3">
      <c r="A858">
        <v>857</v>
      </c>
      <c r="B858">
        <v>8.5650000000000004E-2</v>
      </c>
      <c r="C858">
        <v>0.11305</v>
      </c>
      <c r="D858">
        <v>8.4449999999999997E-2</v>
      </c>
      <c r="E858">
        <v>0.43695000000000001</v>
      </c>
      <c r="F858">
        <v>0.59114999999999995</v>
      </c>
      <c r="G858">
        <v>0.94845000000000002</v>
      </c>
      <c r="H858">
        <v>2.5500000000000002E-3</v>
      </c>
      <c r="I858">
        <v>0.31014999999999998</v>
      </c>
      <c r="J858">
        <v>0.80115000000000003</v>
      </c>
      <c r="K858">
        <v>0.98404999999999998</v>
      </c>
      <c r="L858">
        <v>0.34494999999999998</v>
      </c>
    </row>
    <row r="859" spans="1:12" x14ac:dyDescent="0.3">
      <c r="A859">
        <v>858</v>
      </c>
      <c r="B859">
        <v>8.5750000000000007E-2</v>
      </c>
      <c r="C859">
        <v>2.4549999999999999E-2</v>
      </c>
      <c r="D859">
        <v>0.72265000000000001</v>
      </c>
      <c r="E859">
        <v>0.42904999999999999</v>
      </c>
      <c r="F859">
        <v>0.37714999999999999</v>
      </c>
      <c r="G859">
        <v>0.47284999999999999</v>
      </c>
      <c r="H859">
        <v>0.53215000000000001</v>
      </c>
      <c r="I859">
        <v>0.57274999999999998</v>
      </c>
      <c r="J859">
        <v>0.93494999999999995</v>
      </c>
      <c r="K859">
        <v>4.2049999999999997E-2</v>
      </c>
      <c r="L859">
        <v>0.15275</v>
      </c>
    </row>
    <row r="860" spans="1:12" x14ac:dyDescent="0.3">
      <c r="A860">
        <v>859</v>
      </c>
      <c r="B860">
        <v>8.5849999999999996E-2</v>
      </c>
      <c r="C860">
        <v>7.9750000000000001E-2</v>
      </c>
      <c r="D860">
        <v>0.82255</v>
      </c>
      <c r="E860">
        <v>0.76924999999999999</v>
      </c>
      <c r="F860">
        <v>0.48185</v>
      </c>
      <c r="G860">
        <v>0.90615000000000001</v>
      </c>
      <c r="H860">
        <v>0.95304999999999995</v>
      </c>
      <c r="I860">
        <v>0.12695000000000001</v>
      </c>
      <c r="J860">
        <v>0.87965000000000004</v>
      </c>
      <c r="K860">
        <v>0.73875000000000002</v>
      </c>
      <c r="L860">
        <v>0.93064999999999998</v>
      </c>
    </row>
    <row r="861" spans="1:12" x14ac:dyDescent="0.3">
      <c r="A861">
        <v>860</v>
      </c>
      <c r="B861">
        <v>8.5949999999999999E-2</v>
      </c>
      <c r="C861">
        <v>0.10135</v>
      </c>
      <c r="D861">
        <v>0.84655000000000002</v>
      </c>
      <c r="E861">
        <v>0.91615000000000002</v>
      </c>
      <c r="F861">
        <v>0.61765000000000003</v>
      </c>
      <c r="G861">
        <v>0.13955000000000001</v>
      </c>
      <c r="H861">
        <v>0.21435000000000001</v>
      </c>
      <c r="I861">
        <v>3.9949999999999999E-2</v>
      </c>
      <c r="J861">
        <v>0.14294999999999999</v>
      </c>
      <c r="K861">
        <v>0.43154999999999999</v>
      </c>
      <c r="L861">
        <v>0.43945000000000001</v>
      </c>
    </row>
    <row r="862" spans="1:12" x14ac:dyDescent="0.3">
      <c r="A862">
        <v>861</v>
      </c>
      <c r="B862">
        <v>8.6050000000000001E-2</v>
      </c>
      <c r="C862">
        <v>0.72455000000000003</v>
      </c>
      <c r="D862">
        <v>0.63975000000000004</v>
      </c>
      <c r="E862">
        <v>0.22384999999999999</v>
      </c>
      <c r="F862">
        <v>6.0949999999999997E-2</v>
      </c>
      <c r="G862">
        <v>0.75214999999999999</v>
      </c>
      <c r="H862">
        <v>0.67474999999999996</v>
      </c>
      <c r="I862">
        <v>0.92115000000000002</v>
      </c>
      <c r="J862">
        <v>0.67225000000000001</v>
      </c>
      <c r="K862">
        <v>5.2749999999999998E-2</v>
      </c>
      <c r="L862">
        <v>0.96555000000000002</v>
      </c>
    </row>
    <row r="863" spans="1:12" x14ac:dyDescent="0.3">
      <c r="A863">
        <v>862</v>
      </c>
      <c r="B863">
        <v>8.6150000000000004E-2</v>
      </c>
      <c r="C863">
        <v>0.82374999999999998</v>
      </c>
      <c r="D863">
        <v>0.55694999999999995</v>
      </c>
      <c r="E863">
        <v>0.74195</v>
      </c>
      <c r="F863">
        <v>0.87504999999999999</v>
      </c>
      <c r="G863">
        <v>0.77754999999999996</v>
      </c>
      <c r="H863">
        <v>0.68174999999999997</v>
      </c>
      <c r="I863">
        <v>0.36835000000000001</v>
      </c>
      <c r="J863">
        <v>0.76475000000000004</v>
      </c>
      <c r="K863">
        <v>6.4649999999999999E-2</v>
      </c>
      <c r="L863">
        <v>6.4149999999999999E-2</v>
      </c>
    </row>
    <row r="864" spans="1:12" x14ac:dyDescent="0.3">
      <c r="A864">
        <v>863</v>
      </c>
      <c r="B864">
        <v>8.6249999999999993E-2</v>
      </c>
      <c r="C864">
        <v>0.14804999999999999</v>
      </c>
      <c r="D864">
        <v>0.56584999999999996</v>
      </c>
      <c r="E864">
        <v>0.36664999999999998</v>
      </c>
      <c r="F864">
        <v>0.32574999999999998</v>
      </c>
      <c r="G864">
        <v>0.34305000000000002</v>
      </c>
      <c r="H864">
        <v>0.88544999999999996</v>
      </c>
      <c r="I864">
        <v>0.99275000000000002</v>
      </c>
      <c r="J864">
        <v>0.40165000000000001</v>
      </c>
      <c r="K864">
        <v>8.3349999999999994E-2</v>
      </c>
      <c r="L864">
        <v>0.56254999999999999</v>
      </c>
    </row>
    <row r="865" spans="1:12" x14ac:dyDescent="0.3">
      <c r="A865">
        <v>864</v>
      </c>
      <c r="B865">
        <v>8.6349999999999996E-2</v>
      </c>
      <c r="C865">
        <v>0.52005000000000001</v>
      </c>
      <c r="D865">
        <v>0.92535000000000001</v>
      </c>
      <c r="E865">
        <v>0.55364999999999998</v>
      </c>
      <c r="F865">
        <v>9.6949999999999995E-2</v>
      </c>
      <c r="G865">
        <v>0.12925</v>
      </c>
      <c r="H865">
        <v>0.60165000000000002</v>
      </c>
      <c r="I865">
        <v>0.37745000000000001</v>
      </c>
      <c r="J865">
        <v>0.80574999999999997</v>
      </c>
      <c r="K865">
        <v>0.60155000000000003</v>
      </c>
      <c r="L865">
        <v>0.46505000000000002</v>
      </c>
    </row>
    <row r="866" spans="1:12" x14ac:dyDescent="0.3">
      <c r="A866">
        <v>865</v>
      </c>
      <c r="B866">
        <v>8.6449999999999999E-2</v>
      </c>
      <c r="C866">
        <v>0.77205000000000001</v>
      </c>
      <c r="D866">
        <v>0.32765</v>
      </c>
      <c r="E866">
        <v>0.10165</v>
      </c>
      <c r="F866">
        <v>0.82104999999999995</v>
      </c>
      <c r="G866">
        <v>0.66605000000000003</v>
      </c>
      <c r="H866">
        <v>0.55864999999999998</v>
      </c>
      <c r="I866">
        <v>0.46184999999999998</v>
      </c>
      <c r="J866">
        <v>6.8250000000000005E-2</v>
      </c>
      <c r="K866">
        <v>0.74214999999999998</v>
      </c>
      <c r="L866">
        <v>0.26505000000000001</v>
      </c>
    </row>
    <row r="867" spans="1:12" x14ac:dyDescent="0.3">
      <c r="A867">
        <v>866</v>
      </c>
      <c r="B867">
        <v>8.6550000000000002E-2</v>
      </c>
      <c r="C867">
        <v>0.27274999999999999</v>
      </c>
      <c r="D867">
        <v>0.99814999999999998</v>
      </c>
      <c r="E867">
        <v>2.4250000000000001E-2</v>
      </c>
      <c r="F867">
        <v>0.72704999999999997</v>
      </c>
      <c r="G867">
        <v>6.0049999999999999E-2</v>
      </c>
      <c r="H867">
        <v>0.11035</v>
      </c>
      <c r="I867">
        <v>0.45905000000000001</v>
      </c>
      <c r="J867">
        <v>0.34694999999999998</v>
      </c>
      <c r="K867">
        <v>0.96184999999999998</v>
      </c>
      <c r="L867">
        <v>0.89544999999999997</v>
      </c>
    </row>
    <row r="868" spans="1:12" x14ac:dyDescent="0.3">
      <c r="A868">
        <v>867</v>
      </c>
      <c r="B868">
        <v>8.6650000000000005E-2</v>
      </c>
      <c r="C868">
        <v>0.81064999999999998</v>
      </c>
      <c r="D868">
        <v>0.41525000000000001</v>
      </c>
      <c r="E868">
        <v>0.70504999999999995</v>
      </c>
      <c r="F868">
        <v>0.70894999999999997</v>
      </c>
      <c r="G868">
        <v>0.30135000000000001</v>
      </c>
      <c r="H868">
        <v>0.51044999999999996</v>
      </c>
      <c r="I868">
        <v>0.13314999999999999</v>
      </c>
      <c r="J868">
        <v>0.27984999999999999</v>
      </c>
      <c r="K868">
        <v>0.79364999999999997</v>
      </c>
      <c r="L868">
        <v>0.57125000000000004</v>
      </c>
    </row>
    <row r="869" spans="1:12" x14ac:dyDescent="0.3">
      <c r="A869">
        <v>868</v>
      </c>
      <c r="B869">
        <v>8.6749999999999994E-2</v>
      </c>
      <c r="C869">
        <v>0.98755000000000004</v>
      </c>
      <c r="D869">
        <v>0.27234999999999998</v>
      </c>
      <c r="E869">
        <v>0.35625000000000001</v>
      </c>
      <c r="F869">
        <v>0.94135000000000002</v>
      </c>
      <c r="G869">
        <v>0.90605000000000002</v>
      </c>
      <c r="H869">
        <v>0.75385000000000002</v>
      </c>
      <c r="I869">
        <v>0.35575000000000001</v>
      </c>
      <c r="J869">
        <v>0.92415000000000003</v>
      </c>
      <c r="K869">
        <v>0.38915</v>
      </c>
      <c r="L869">
        <v>0.53134999999999999</v>
      </c>
    </row>
    <row r="870" spans="1:12" x14ac:dyDescent="0.3">
      <c r="A870">
        <v>869</v>
      </c>
      <c r="B870">
        <v>8.6849999999999997E-2</v>
      </c>
      <c r="C870">
        <v>0.28565000000000002</v>
      </c>
      <c r="D870">
        <v>0.90615000000000001</v>
      </c>
      <c r="E870">
        <v>0.50114999999999998</v>
      </c>
      <c r="F870">
        <v>0.14615</v>
      </c>
      <c r="G870">
        <v>4.0750000000000001E-2</v>
      </c>
      <c r="H870">
        <v>0.49645</v>
      </c>
      <c r="I870">
        <v>0.51505000000000001</v>
      </c>
      <c r="J870">
        <v>0.91915000000000002</v>
      </c>
      <c r="K870">
        <v>0.30785000000000001</v>
      </c>
      <c r="L870">
        <v>0.63434999999999997</v>
      </c>
    </row>
    <row r="871" spans="1:12" x14ac:dyDescent="0.3">
      <c r="A871">
        <v>870</v>
      </c>
      <c r="B871">
        <v>8.695E-2</v>
      </c>
      <c r="C871">
        <v>0.20624999999999999</v>
      </c>
      <c r="D871">
        <v>0.78685000000000005</v>
      </c>
      <c r="E871">
        <v>0.60235000000000005</v>
      </c>
      <c r="F871">
        <v>0.83725000000000005</v>
      </c>
      <c r="G871">
        <v>0.40765000000000001</v>
      </c>
      <c r="H871">
        <v>0.89864999999999995</v>
      </c>
      <c r="I871">
        <v>0.67435</v>
      </c>
      <c r="J871">
        <v>0.10595</v>
      </c>
      <c r="K871">
        <v>0.78334999999999999</v>
      </c>
      <c r="L871">
        <v>0.14074999999999999</v>
      </c>
    </row>
    <row r="872" spans="1:12" x14ac:dyDescent="0.3">
      <c r="A872">
        <v>871</v>
      </c>
      <c r="B872">
        <v>8.7050000000000002E-2</v>
      </c>
      <c r="C872">
        <v>0.22805</v>
      </c>
      <c r="D872">
        <v>0.45465</v>
      </c>
      <c r="E872">
        <v>0.39224999999999999</v>
      </c>
      <c r="F872">
        <v>0.19894999999999999</v>
      </c>
      <c r="G872">
        <v>0.55084999999999995</v>
      </c>
      <c r="H872">
        <v>0.37905</v>
      </c>
      <c r="I872">
        <v>0.86375000000000002</v>
      </c>
      <c r="J872">
        <v>0.20035</v>
      </c>
      <c r="K872">
        <v>0.98985000000000001</v>
      </c>
      <c r="L872">
        <v>0.66195000000000004</v>
      </c>
    </row>
    <row r="873" spans="1:12" x14ac:dyDescent="0.3">
      <c r="A873">
        <v>872</v>
      </c>
      <c r="B873">
        <v>8.7150000000000005E-2</v>
      </c>
      <c r="C873">
        <v>0.35075000000000001</v>
      </c>
      <c r="D873">
        <v>0.91225000000000001</v>
      </c>
      <c r="E873">
        <v>0.61255000000000004</v>
      </c>
      <c r="F873">
        <v>0.71174999999999999</v>
      </c>
      <c r="G873">
        <v>0.72645000000000004</v>
      </c>
      <c r="H873">
        <v>0.72755000000000003</v>
      </c>
      <c r="I873">
        <v>0.76975000000000005</v>
      </c>
      <c r="J873">
        <v>0.44614999999999999</v>
      </c>
      <c r="K873">
        <v>0.44855</v>
      </c>
      <c r="L873">
        <v>1.405E-2</v>
      </c>
    </row>
    <row r="874" spans="1:12" x14ac:dyDescent="0.3">
      <c r="A874">
        <v>873</v>
      </c>
      <c r="B874">
        <v>8.7249999999999994E-2</v>
      </c>
      <c r="C874">
        <v>0.66705000000000003</v>
      </c>
      <c r="D874">
        <v>0.92544999999999999</v>
      </c>
      <c r="E874">
        <v>0.19655</v>
      </c>
      <c r="F874">
        <v>0.30325000000000002</v>
      </c>
      <c r="G874">
        <v>0.23585</v>
      </c>
      <c r="H874">
        <v>0.54095000000000004</v>
      </c>
      <c r="I874">
        <v>0.49364999999999998</v>
      </c>
      <c r="J874">
        <v>0.38205</v>
      </c>
      <c r="K874">
        <v>0.91554999999999997</v>
      </c>
      <c r="L874">
        <v>0.80354999999999999</v>
      </c>
    </row>
    <row r="875" spans="1:12" x14ac:dyDescent="0.3">
      <c r="A875">
        <v>874</v>
      </c>
      <c r="B875">
        <v>8.7349999999999997E-2</v>
      </c>
      <c r="C875">
        <v>0.55774999999999997</v>
      </c>
      <c r="D875">
        <v>0.36845</v>
      </c>
      <c r="E875">
        <v>0.48875000000000002</v>
      </c>
      <c r="F875">
        <v>8.1250000000000003E-2</v>
      </c>
      <c r="G875">
        <v>0.76734999999999998</v>
      </c>
      <c r="H875">
        <v>0.76205000000000001</v>
      </c>
      <c r="I875">
        <v>0.35135</v>
      </c>
      <c r="J875">
        <v>0.57715000000000005</v>
      </c>
      <c r="K875">
        <v>0.96645000000000003</v>
      </c>
      <c r="L875">
        <v>1.435E-2</v>
      </c>
    </row>
    <row r="876" spans="1:12" x14ac:dyDescent="0.3">
      <c r="A876">
        <v>875</v>
      </c>
      <c r="B876">
        <v>8.745E-2</v>
      </c>
      <c r="C876">
        <v>0.56725000000000003</v>
      </c>
      <c r="D876">
        <v>0.21475</v>
      </c>
      <c r="E876">
        <v>0.54915000000000003</v>
      </c>
      <c r="F876">
        <v>0.97124999999999995</v>
      </c>
      <c r="G876">
        <v>0.68745000000000001</v>
      </c>
      <c r="H876">
        <v>0.23215</v>
      </c>
      <c r="I876">
        <v>0.49385000000000001</v>
      </c>
      <c r="J876">
        <v>0.54264999999999997</v>
      </c>
      <c r="K876">
        <v>2.7349999999999999E-2</v>
      </c>
      <c r="L876">
        <v>0.91995000000000005</v>
      </c>
    </row>
    <row r="877" spans="1:12" x14ac:dyDescent="0.3">
      <c r="A877">
        <v>876</v>
      </c>
      <c r="B877">
        <v>8.7550000000000003E-2</v>
      </c>
      <c r="C877">
        <v>0.86585000000000001</v>
      </c>
      <c r="D877">
        <v>0.19645000000000001</v>
      </c>
      <c r="E877">
        <v>0.47625000000000001</v>
      </c>
      <c r="F877">
        <v>0.30464999999999998</v>
      </c>
      <c r="G877">
        <v>0.77605000000000002</v>
      </c>
      <c r="H877">
        <v>0.81415000000000004</v>
      </c>
      <c r="I877">
        <v>0.53044999999999998</v>
      </c>
      <c r="J877">
        <v>0.14685000000000001</v>
      </c>
      <c r="K877">
        <v>0.49104999999999999</v>
      </c>
      <c r="L877">
        <v>0.83274999999999999</v>
      </c>
    </row>
    <row r="878" spans="1:12" x14ac:dyDescent="0.3">
      <c r="A878">
        <v>877</v>
      </c>
      <c r="B878">
        <v>8.7650000000000006E-2</v>
      </c>
      <c r="C878">
        <v>0.96235000000000004</v>
      </c>
      <c r="D878">
        <v>8.8500000000000002E-3</v>
      </c>
      <c r="E878">
        <v>0.38955000000000001</v>
      </c>
      <c r="F878">
        <v>0.72475000000000001</v>
      </c>
      <c r="G878">
        <v>0.87375000000000003</v>
      </c>
      <c r="H878">
        <v>0.65495000000000003</v>
      </c>
      <c r="I878">
        <v>0.11194999999999999</v>
      </c>
      <c r="J878">
        <v>0.49395</v>
      </c>
      <c r="K878">
        <v>0.10045</v>
      </c>
      <c r="L878">
        <v>0.23995</v>
      </c>
    </row>
    <row r="879" spans="1:12" x14ac:dyDescent="0.3">
      <c r="A879">
        <v>878</v>
      </c>
      <c r="B879">
        <v>8.7749999999999995E-2</v>
      </c>
      <c r="C879">
        <v>0.48165000000000002</v>
      </c>
      <c r="D879">
        <v>0.77024999999999999</v>
      </c>
      <c r="E879">
        <v>0.62914999999999999</v>
      </c>
      <c r="F879">
        <v>0.93764999999999998</v>
      </c>
      <c r="G879">
        <v>0.94694999999999996</v>
      </c>
      <c r="H879">
        <v>0.78115000000000001</v>
      </c>
      <c r="I879">
        <v>8.2250000000000004E-2</v>
      </c>
      <c r="J879">
        <v>0.96325000000000005</v>
      </c>
      <c r="K879">
        <v>8.9499999999999996E-3</v>
      </c>
      <c r="L879">
        <v>0.26684999999999998</v>
      </c>
    </row>
    <row r="880" spans="1:12" x14ac:dyDescent="0.3">
      <c r="A880">
        <v>879</v>
      </c>
      <c r="B880">
        <v>8.7849999999999998E-2</v>
      </c>
      <c r="C880">
        <v>0.67284999999999995</v>
      </c>
      <c r="D880">
        <v>1.5350000000000001E-2</v>
      </c>
      <c r="E880">
        <v>0.63665000000000005</v>
      </c>
      <c r="F880">
        <v>0.42735000000000001</v>
      </c>
      <c r="G880">
        <v>0.51505000000000001</v>
      </c>
      <c r="H880">
        <v>0.45824999999999999</v>
      </c>
      <c r="I880">
        <v>0.12565000000000001</v>
      </c>
      <c r="J880">
        <v>9.8049999999999998E-2</v>
      </c>
      <c r="K880">
        <v>0.46165</v>
      </c>
      <c r="L880">
        <v>0.59765000000000001</v>
      </c>
    </row>
    <row r="881" spans="1:12" x14ac:dyDescent="0.3">
      <c r="A881">
        <v>880</v>
      </c>
      <c r="B881">
        <v>8.795E-2</v>
      </c>
      <c r="C881">
        <v>0.51844999999999997</v>
      </c>
      <c r="D881">
        <v>0.70155000000000001</v>
      </c>
      <c r="E881">
        <v>0.30125000000000002</v>
      </c>
      <c r="F881">
        <v>6.0350000000000001E-2</v>
      </c>
      <c r="G881">
        <v>0.64234999999999998</v>
      </c>
      <c r="H881">
        <v>0.27775</v>
      </c>
      <c r="I881">
        <v>0.73094999999999999</v>
      </c>
      <c r="J881">
        <v>0.71084999999999998</v>
      </c>
      <c r="K881">
        <v>0.85934999999999995</v>
      </c>
      <c r="L881">
        <v>0.65205000000000002</v>
      </c>
    </row>
    <row r="882" spans="1:12" x14ac:dyDescent="0.3">
      <c r="A882">
        <v>881</v>
      </c>
      <c r="B882">
        <v>8.8050000000000003E-2</v>
      </c>
      <c r="C882">
        <v>0.72924999999999995</v>
      </c>
      <c r="D882">
        <v>0.78905000000000003</v>
      </c>
      <c r="E882">
        <v>0.44755</v>
      </c>
      <c r="F882">
        <v>0.50114999999999998</v>
      </c>
      <c r="G882">
        <v>5.9650000000000002E-2</v>
      </c>
      <c r="H882">
        <v>0.26424999999999998</v>
      </c>
      <c r="I882">
        <v>0.32124999999999998</v>
      </c>
      <c r="J882">
        <v>0.33065</v>
      </c>
      <c r="K882">
        <v>0.48735000000000001</v>
      </c>
      <c r="L882">
        <v>0.80364999999999998</v>
      </c>
    </row>
    <row r="883" spans="1:12" x14ac:dyDescent="0.3">
      <c r="A883">
        <v>882</v>
      </c>
      <c r="B883">
        <v>8.8150000000000006E-2</v>
      </c>
      <c r="C883">
        <v>0.39634999999999998</v>
      </c>
      <c r="D883">
        <v>0.47815000000000002</v>
      </c>
      <c r="E883">
        <v>0.56145</v>
      </c>
      <c r="F883">
        <v>0.24254999999999999</v>
      </c>
      <c r="G883">
        <v>0.90564999999999996</v>
      </c>
      <c r="H883">
        <v>3.3050000000000003E-2</v>
      </c>
      <c r="I883">
        <v>0.67154999999999998</v>
      </c>
      <c r="J883">
        <v>0.25555</v>
      </c>
      <c r="K883">
        <v>0.17255000000000001</v>
      </c>
      <c r="L883">
        <v>0.53634999999999999</v>
      </c>
    </row>
    <row r="884" spans="1:12" x14ac:dyDescent="0.3">
      <c r="A884">
        <v>883</v>
      </c>
      <c r="B884">
        <v>8.8249999999999995E-2</v>
      </c>
      <c r="C884">
        <v>0.52424999999999999</v>
      </c>
      <c r="D884">
        <v>0.33045000000000002</v>
      </c>
      <c r="E884">
        <v>0.26705000000000001</v>
      </c>
      <c r="F884">
        <v>1.435E-2</v>
      </c>
      <c r="G884">
        <v>0.21174999999999999</v>
      </c>
      <c r="H884">
        <v>0.44295000000000001</v>
      </c>
      <c r="I884">
        <v>0.18335000000000001</v>
      </c>
      <c r="J884">
        <v>0.67395000000000005</v>
      </c>
      <c r="K884">
        <v>0.25064999999999998</v>
      </c>
      <c r="L884">
        <v>0.35294999999999999</v>
      </c>
    </row>
    <row r="885" spans="1:12" x14ac:dyDescent="0.3">
      <c r="A885">
        <v>884</v>
      </c>
      <c r="B885">
        <v>8.8349999999999998E-2</v>
      </c>
      <c r="C885">
        <v>0.98185</v>
      </c>
      <c r="D885">
        <v>0.45905000000000001</v>
      </c>
      <c r="E885">
        <v>6.7650000000000002E-2</v>
      </c>
      <c r="F885">
        <v>0.75775000000000003</v>
      </c>
      <c r="G885">
        <v>0.81384999999999996</v>
      </c>
      <c r="H885">
        <v>0.83055000000000001</v>
      </c>
      <c r="I885">
        <v>0.97804999999999997</v>
      </c>
      <c r="J885">
        <v>0.47985</v>
      </c>
      <c r="K885">
        <v>0.96455000000000002</v>
      </c>
      <c r="L885">
        <v>0.57745000000000002</v>
      </c>
    </row>
    <row r="886" spans="1:12" x14ac:dyDescent="0.3">
      <c r="A886">
        <v>885</v>
      </c>
      <c r="B886">
        <v>8.8450000000000001E-2</v>
      </c>
      <c r="C886">
        <v>0.50675000000000003</v>
      </c>
      <c r="D886">
        <v>0.75444999999999995</v>
      </c>
      <c r="E886">
        <v>0.73455000000000004</v>
      </c>
      <c r="F886">
        <v>0.81415000000000004</v>
      </c>
      <c r="G886">
        <v>0.17824999999999999</v>
      </c>
      <c r="H886">
        <v>0.72745000000000004</v>
      </c>
      <c r="I886">
        <v>0.61895</v>
      </c>
      <c r="J886">
        <v>0.16655</v>
      </c>
      <c r="K886">
        <v>0.13285</v>
      </c>
      <c r="L886">
        <v>0.49395</v>
      </c>
    </row>
    <row r="887" spans="1:12" x14ac:dyDescent="0.3">
      <c r="A887">
        <v>886</v>
      </c>
      <c r="B887">
        <v>8.8550000000000004E-2</v>
      </c>
      <c r="C887">
        <v>0.13925000000000001</v>
      </c>
      <c r="D887">
        <v>0.60145000000000004</v>
      </c>
      <c r="E887">
        <v>0.29435</v>
      </c>
      <c r="F887">
        <v>0.53195000000000003</v>
      </c>
      <c r="G887">
        <v>0.40275</v>
      </c>
      <c r="H887">
        <v>0.14094999999999999</v>
      </c>
      <c r="I887">
        <v>0.10465000000000001</v>
      </c>
      <c r="J887">
        <v>0.76324999999999998</v>
      </c>
      <c r="K887">
        <v>0.65625</v>
      </c>
      <c r="L887">
        <v>0.59735000000000005</v>
      </c>
    </row>
    <row r="888" spans="1:12" x14ac:dyDescent="0.3">
      <c r="A888">
        <v>887</v>
      </c>
      <c r="B888">
        <v>8.8650000000000007E-2</v>
      </c>
      <c r="C888">
        <v>0.91495000000000004</v>
      </c>
      <c r="D888">
        <v>0.11665</v>
      </c>
      <c r="E888">
        <v>0.81904999999999994</v>
      </c>
      <c r="F888">
        <v>0.42995</v>
      </c>
      <c r="G888">
        <v>0.60235000000000005</v>
      </c>
      <c r="H888">
        <v>0.57245000000000001</v>
      </c>
      <c r="I888">
        <v>0.94845000000000002</v>
      </c>
      <c r="J888">
        <v>0.45605000000000001</v>
      </c>
      <c r="K888">
        <v>0.78354999999999997</v>
      </c>
      <c r="L888">
        <v>0.69894999999999996</v>
      </c>
    </row>
    <row r="889" spans="1:12" x14ac:dyDescent="0.3">
      <c r="A889">
        <v>888</v>
      </c>
      <c r="B889">
        <v>8.8749999999999996E-2</v>
      </c>
      <c r="C889">
        <v>0.75905</v>
      </c>
      <c r="D889">
        <v>0.48365000000000002</v>
      </c>
      <c r="E889">
        <v>0.21565000000000001</v>
      </c>
      <c r="F889">
        <v>4.3499999999999997E-3</v>
      </c>
      <c r="G889">
        <v>0.78895000000000004</v>
      </c>
      <c r="H889">
        <v>0.45495000000000002</v>
      </c>
      <c r="I889">
        <v>0.28825000000000001</v>
      </c>
      <c r="J889">
        <v>0.60645000000000004</v>
      </c>
      <c r="K889">
        <v>0.36104999999999998</v>
      </c>
      <c r="L889">
        <v>0.25705</v>
      </c>
    </row>
    <row r="890" spans="1:12" x14ac:dyDescent="0.3">
      <c r="A890">
        <v>889</v>
      </c>
      <c r="B890">
        <v>8.8849999999999998E-2</v>
      </c>
      <c r="C890">
        <v>0.45095000000000002</v>
      </c>
      <c r="D890">
        <v>0.35885</v>
      </c>
      <c r="E890">
        <v>0.56535000000000002</v>
      </c>
      <c r="F890">
        <v>0.66774999999999995</v>
      </c>
      <c r="G890">
        <v>0.71675</v>
      </c>
      <c r="H890">
        <v>0.25655</v>
      </c>
      <c r="I890">
        <v>0.17175000000000001</v>
      </c>
      <c r="J890">
        <v>0.54844999999999999</v>
      </c>
      <c r="K890">
        <v>0.93064999999999998</v>
      </c>
      <c r="L890">
        <v>0.74595</v>
      </c>
    </row>
    <row r="891" spans="1:12" x14ac:dyDescent="0.3">
      <c r="A891">
        <v>890</v>
      </c>
      <c r="B891">
        <v>8.8950000000000001E-2</v>
      </c>
      <c r="C891">
        <v>5.8500000000000002E-3</v>
      </c>
      <c r="D891">
        <v>0.68855</v>
      </c>
      <c r="E891">
        <v>0.34105000000000002</v>
      </c>
      <c r="F891">
        <v>0.46515000000000001</v>
      </c>
      <c r="G891">
        <v>0.66125</v>
      </c>
      <c r="H891">
        <v>0.98555000000000004</v>
      </c>
      <c r="I891">
        <v>0.86304999999999998</v>
      </c>
      <c r="J891">
        <v>0.20774999999999999</v>
      </c>
      <c r="K891">
        <v>0.94594999999999996</v>
      </c>
      <c r="L891">
        <v>0.68154999999999999</v>
      </c>
    </row>
    <row r="892" spans="1:12" x14ac:dyDescent="0.3">
      <c r="A892">
        <v>891</v>
      </c>
      <c r="B892">
        <v>8.9050000000000004E-2</v>
      </c>
      <c r="C892">
        <v>0.46994999999999998</v>
      </c>
      <c r="D892">
        <v>0.13275000000000001</v>
      </c>
      <c r="E892">
        <v>0.79005000000000003</v>
      </c>
      <c r="F892">
        <v>0.45955000000000001</v>
      </c>
      <c r="G892">
        <v>0.76315</v>
      </c>
      <c r="H892">
        <v>0.43375000000000002</v>
      </c>
      <c r="I892">
        <v>0.79015000000000002</v>
      </c>
      <c r="J892">
        <v>0.24695</v>
      </c>
      <c r="K892">
        <v>0.93855</v>
      </c>
      <c r="L892">
        <v>0.28184999999999999</v>
      </c>
    </row>
    <row r="893" spans="1:12" x14ac:dyDescent="0.3">
      <c r="A893">
        <v>892</v>
      </c>
      <c r="B893">
        <v>8.9149999999999993E-2</v>
      </c>
      <c r="C893">
        <v>0.22564999999999999</v>
      </c>
      <c r="D893">
        <v>0.82484999999999997</v>
      </c>
      <c r="E893">
        <v>0.51085000000000003</v>
      </c>
      <c r="F893">
        <v>0.75365000000000004</v>
      </c>
      <c r="G893">
        <v>0.79535</v>
      </c>
      <c r="H893">
        <v>0.22864999999999999</v>
      </c>
      <c r="I893">
        <v>0.76665000000000005</v>
      </c>
      <c r="J893">
        <v>0.65734999999999999</v>
      </c>
      <c r="K893">
        <v>0.45955000000000001</v>
      </c>
      <c r="L893">
        <v>0.42995</v>
      </c>
    </row>
    <row r="894" spans="1:12" x14ac:dyDescent="0.3">
      <c r="A894">
        <v>893</v>
      </c>
      <c r="B894">
        <v>8.9249999999999996E-2</v>
      </c>
      <c r="C894">
        <v>0.81635000000000002</v>
      </c>
      <c r="D894">
        <v>0.21104999999999999</v>
      </c>
      <c r="E894">
        <v>0.50555000000000005</v>
      </c>
      <c r="F894">
        <v>0.68754999999999999</v>
      </c>
      <c r="G894">
        <v>0.19305</v>
      </c>
      <c r="H894">
        <v>0.18085000000000001</v>
      </c>
      <c r="I894">
        <v>0.65985000000000005</v>
      </c>
      <c r="J894">
        <v>0.98775000000000002</v>
      </c>
      <c r="K894">
        <v>0.35794999999999999</v>
      </c>
      <c r="L894">
        <v>0.53185000000000004</v>
      </c>
    </row>
    <row r="895" spans="1:12" x14ac:dyDescent="0.3">
      <c r="A895">
        <v>894</v>
      </c>
      <c r="B895">
        <v>8.9349999999999999E-2</v>
      </c>
      <c r="C895">
        <v>0.79425000000000001</v>
      </c>
      <c r="D895">
        <v>0.85375000000000001</v>
      </c>
      <c r="E895">
        <v>0.61634999999999995</v>
      </c>
      <c r="F895">
        <v>0.52024999999999999</v>
      </c>
      <c r="G895">
        <v>0.96714999999999995</v>
      </c>
      <c r="H895">
        <v>0.67874999999999996</v>
      </c>
      <c r="I895">
        <v>0.63975000000000004</v>
      </c>
      <c r="J895">
        <v>0.72275</v>
      </c>
      <c r="K895">
        <v>0.75575000000000003</v>
      </c>
      <c r="L895">
        <v>0.30535000000000001</v>
      </c>
    </row>
    <row r="896" spans="1:12" x14ac:dyDescent="0.3">
      <c r="A896">
        <v>895</v>
      </c>
      <c r="B896">
        <v>8.9450000000000002E-2</v>
      </c>
      <c r="C896">
        <v>0.82984999999999998</v>
      </c>
      <c r="D896">
        <v>0.23945</v>
      </c>
      <c r="E896">
        <v>0.60004999999999997</v>
      </c>
      <c r="F896">
        <v>0.18804999999999999</v>
      </c>
      <c r="G896">
        <v>0.52044999999999997</v>
      </c>
      <c r="H896">
        <v>0.83745000000000003</v>
      </c>
      <c r="I896">
        <v>0.38974999999999999</v>
      </c>
      <c r="J896">
        <v>0.34044999999999997</v>
      </c>
      <c r="K896">
        <v>0.19434999999999999</v>
      </c>
      <c r="L896">
        <v>0.88554999999999995</v>
      </c>
    </row>
    <row r="897" spans="1:12" x14ac:dyDescent="0.3">
      <c r="A897">
        <v>896</v>
      </c>
      <c r="B897">
        <v>8.9550000000000005E-2</v>
      </c>
      <c r="C897">
        <v>0.47775000000000001</v>
      </c>
      <c r="D897">
        <v>0.87214999999999998</v>
      </c>
      <c r="E897">
        <v>0.18375</v>
      </c>
      <c r="F897">
        <v>0.54954999999999998</v>
      </c>
      <c r="G897">
        <v>0.67935000000000001</v>
      </c>
      <c r="H897">
        <v>0.92635000000000001</v>
      </c>
      <c r="I897">
        <v>0.42444999999999999</v>
      </c>
      <c r="J897">
        <v>0.29544999999999999</v>
      </c>
      <c r="K897">
        <v>0.99644999999999995</v>
      </c>
      <c r="L897">
        <v>0.68625000000000003</v>
      </c>
    </row>
    <row r="898" spans="1:12" x14ac:dyDescent="0.3">
      <c r="A898">
        <v>897</v>
      </c>
      <c r="B898">
        <v>8.9649999999999994E-2</v>
      </c>
      <c r="C898">
        <v>0.12114999999999999</v>
      </c>
      <c r="D898">
        <v>0.87934999999999997</v>
      </c>
      <c r="E898">
        <v>0.63765000000000005</v>
      </c>
      <c r="F898">
        <v>0.61234999999999995</v>
      </c>
      <c r="G898">
        <v>0.46115</v>
      </c>
      <c r="H898">
        <v>0.25324999999999998</v>
      </c>
      <c r="I898">
        <v>0.80364999999999998</v>
      </c>
      <c r="J898">
        <v>0.38114999999999999</v>
      </c>
      <c r="K898">
        <v>0.57674999999999998</v>
      </c>
      <c r="L898">
        <v>0.67574999999999996</v>
      </c>
    </row>
    <row r="899" spans="1:12" x14ac:dyDescent="0.3">
      <c r="A899">
        <v>898</v>
      </c>
      <c r="B899">
        <v>8.9749999999999996E-2</v>
      </c>
      <c r="C899">
        <v>0.42035</v>
      </c>
      <c r="D899">
        <v>0.47635</v>
      </c>
      <c r="E899">
        <v>0.77544999999999997</v>
      </c>
      <c r="F899">
        <v>0.27334999999999998</v>
      </c>
      <c r="G899">
        <v>0.99324999999999997</v>
      </c>
      <c r="H899">
        <v>0.79784999999999995</v>
      </c>
      <c r="I899">
        <v>0.86085</v>
      </c>
      <c r="J899">
        <v>0.85455000000000003</v>
      </c>
      <c r="K899">
        <v>0.38095000000000001</v>
      </c>
      <c r="L899">
        <v>0.93645</v>
      </c>
    </row>
    <row r="900" spans="1:12" x14ac:dyDescent="0.3">
      <c r="A900">
        <v>899</v>
      </c>
      <c r="B900">
        <v>8.9849999999999999E-2</v>
      </c>
      <c r="C900">
        <v>0.60714999999999997</v>
      </c>
      <c r="D900">
        <v>0.69145000000000001</v>
      </c>
      <c r="E900">
        <v>0.58904999999999996</v>
      </c>
      <c r="F900">
        <v>0.66974999999999996</v>
      </c>
      <c r="G900">
        <v>0.44645000000000001</v>
      </c>
      <c r="H900">
        <v>0.89685000000000004</v>
      </c>
      <c r="I900">
        <v>0.77895000000000003</v>
      </c>
      <c r="J900">
        <v>0.18654999999999999</v>
      </c>
      <c r="K900">
        <v>0.73785000000000001</v>
      </c>
      <c r="L900">
        <v>0.86624999999999996</v>
      </c>
    </row>
    <row r="901" spans="1:12" x14ac:dyDescent="0.3">
      <c r="A901">
        <v>900</v>
      </c>
      <c r="B901">
        <v>8.9950000000000002E-2</v>
      </c>
      <c r="C901">
        <v>0.21265000000000001</v>
      </c>
      <c r="D901">
        <v>0.28644999999999998</v>
      </c>
      <c r="E901">
        <v>1.525E-2</v>
      </c>
      <c r="F901">
        <v>0.92805000000000004</v>
      </c>
      <c r="G901">
        <v>0.22755</v>
      </c>
      <c r="H901">
        <v>0.44035000000000002</v>
      </c>
      <c r="I901">
        <v>0.28765000000000002</v>
      </c>
      <c r="J901">
        <v>0.59094999999999998</v>
      </c>
      <c r="K901">
        <v>0.12325</v>
      </c>
      <c r="L901">
        <v>0.39245000000000002</v>
      </c>
    </row>
    <row r="902" spans="1:12" x14ac:dyDescent="0.3">
      <c r="A902">
        <v>901</v>
      </c>
      <c r="B902">
        <v>9.0050000000000005E-2</v>
      </c>
      <c r="C902">
        <v>7.9450000000000007E-2</v>
      </c>
      <c r="D902">
        <v>0.94615000000000005</v>
      </c>
      <c r="E902">
        <v>0.14835000000000001</v>
      </c>
      <c r="F902">
        <v>0.53374999999999995</v>
      </c>
      <c r="G902">
        <v>0.15684999999999999</v>
      </c>
      <c r="H902">
        <v>0.89475000000000005</v>
      </c>
      <c r="I902">
        <v>0.93525000000000003</v>
      </c>
      <c r="J902">
        <v>0.42065000000000002</v>
      </c>
      <c r="K902">
        <v>0.38414999999999999</v>
      </c>
      <c r="L902">
        <v>0.48265000000000002</v>
      </c>
    </row>
    <row r="903" spans="1:12" x14ac:dyDescent="0.3">
      <c r="A903">
        <v>902</v>
      </c>
      <c r="B903">
        <v>9.0149999999999994E-2</v>
      </c>
      <c r="C903">
        <v>0.45805000000000001</v>
      </c>
      <c r="D903">
        <v>0.38164999999999999</v>
      </c>
      <c r="E903">
        <v>0.12045</v>
      </c>
      <c r="F903">
        <v>0.83294999999999997</v>
      </c>
      <c r="G903">
        <v>0.48854999999999998</v>
      </c>
      <c r="H903">
        <v>0.57874999999999999</v>
      </c>
      <c r="I903">
        <v>0.84924999999999995</v>
      </c>
      <c r="J903">
        <v>0.32085000000000002</v>
      </c>
      <c r="K903">
        <v>0.63285000000000002</v>
      </c>
      <c r="L903">
        <v>0.99224999999999997</v>
      </c>
    </row>
    <row r="904" spans="1:12" x14ac:dyDescent="0.3">
      <c r="A904">
        <v>903</v>
      </c>
      <c r="B904">
        <v>9.0249999999999997E-2</v>
      </c>
      <c r="C904">
        <v>0.39155000000000001</v>
      </c>
      <c r="D904">
        <v>0.40144999999999997</v>
      </c>
      <c r="E904">
        <v>0.93545</v>
      </c>
      <c r="F904">
        <v>0.90464999999999995</v>
      </c>
      <c r="G904">
        <v>0.59835000000000005</v>
      </c>
      <c r="H904">
        <v>0.98314999999999997</v>
      </c>
      <c r="I904">
        <v>0.18024999999999999</v>
      </c>
      <c r="J904">
        <v>0.46195000000000003</v>
      </c>
      <c r="K904">
        <v>0.79425000000000001</v>
      </c>
      <c r="L904">
        <v>0.40905000000000002</v>
      </c>
    </row>
    <row r="905" spans="1:12" x14ac:dyDescent="0.3">
      <c r="A905">
        <v>904</v>
      </c>
      <c r="B905">
        <v>9.035E-2</v>
      </c>
      <c r="C905">
        <v>0.23244999999999999</v>
      </c>
      <c r="D905">
        <v>0.10535</v>
      </c>
      <c r="E905">
        <v>0.96414999999999995</v>
      </c>
      <c r="F905">
        <v>0.97724999999999995</v>
      </c>
      <c r="G905">
        <v>0.21725</v>
      </c>
      <c r="H905">
        <v>9.5649999999999999E-2</v>
      </c>
      <c r="I905">
        <v>0.75985000000000003</v>
      </c>
      <c r="J905">
        <v>0.77015</v>
      </c>
      <c r="K905">
        <v>0.69064999999999999</v>
      </c>
      <c r="L905">
        <v>6.9499999999999996E-3</v>
      </c>
    </row>
    <row r="906" spans="1:12" x14ac:dyDescent="0.3">
      <c r="A906">
        <v>905</v>
      </c>
      <c r="B906">
        <v>9.0450000000000003E-2</v>
      </c>
      <c r="C906">
        <v>0.13134999999999999</v>
      </c>
      <c r="D906">
        <v>0.66835</v>
      </c>
      <c r="E906">
        <v>0.88924999999999998</v>
      </c>
      <c r="F906">
        <v>0.40944999999999998</v>
      </c>
      <c r="G906">
        <v>0.47515000000000002</v>
      </c>
      <c r="H906">
        <v>0.58245000000000002</v>
      </c>
      <c r="I906">
        <v>0.52615000000000001</v>
      </c>
      <c r="J906">
        <v>0.15784999999999999</v>
      </c>
      <c r="K906">
        <v>0.38455</v>
      </c>
      <c r="L906">
        <v>0.28455000000000003</v>
      </c>
    </row>
    <row r="907" spans="1:12" x14ac:dyDescent="0.3">
      <c r="A907">
        <v>906</v>
      </c>
      <c r="B907">
        <v>9.0550000000000005E-2</v>
      </c>
      <c r="C907">
        <v>0.15515000000000001</v>
      </c>
      <c r="D907">
        <v>0.32584999999999997</v>
      </c>
      <c r="E907">
        <v>0.31974999999999998</v>
      </c>
      <c r="F907">
        <v>0.72355000000000003</v>
      </c>
      <c r="G907">
        <v>0.41385</v>
      </c>
      <c r="H907">
        <v>0.37504999999999999</v>
      </c>
      <c r="I907">
        <v>0.59794999999999998</v>
      </c>
      <c r="J907">
        <v>0.78825000000000001</v>
      </c>
      <c r="K907">
        <v>0.55405000000000004</v>
      </c>
      <c r="L907">
        <v>0.57655000000000001</v>
      </c>
    </row>
    <row r="908" spans="1:12" x14ac:dyDescent="0.3">
      <c r="A908">
        <v>907</v>
      </c>
      <c r="B908">
        <v>9.0649999999999994E-2</v>
      </c>
      <c r="C908">
        <v>3.9050000000000001E-2</v>
      </c>
      <c r="D908">
        <v>0.81705000000000005</v>
      </c>
      <c r="E908">
        <v>0.50605</v>
      </c>
      <c r="F908">
        <v>0.91144999999999998</v>
      </c>
      <c r="G908">
        <v>0.54344999999999999</v>
      </c>
      <c r="H908">
        <v>0.82155</v>
      </c>
      <c r="I908">
        <v>0.74004999999999999</v>
      </c>
      <c r="J908">
        <v>0.15915000000000001</v>
      </c>
      <c r="K908">
        <v>0.87965000000000004</v>
      </c>
      <c r="L908">
        <v>0.84704999999999997</v>
      </c>
    </row>
    <row r="909" spans="1:12" x14ac:dyDescent="0.3">
      <c r="A909">
        <v>908</v>
      </c>
      <c r="B909">
        <v>9.0749999999999997E-2</v>
      </c>
      <c r="C909">
        <v>0.96004999999999996</v>
      </c>
      <c r="D909">
        <v>0.13655</v>
      </c>
      <c r="E909">
        <v>0.40775</v>
      </c>
      <c r="F909">
        <v>0.89575000000000005</v>
      </c>
      <c r="G909">
        <v>0.33045000000000002</v>
      </c>
      <c r="H909">
        <v>0.35635</v>
      </c>
      <c r="I909">
        <v>0.79805000000000004</v>
      </c>
      <c r="J909">
        <v>0.61404999999999998</v>
      </c>
      <c r="K909">
        <v>0.62865000000000004</v>
      </c>
      <c r="L909">
        <v>0.46655000000000002</v>
      </c>
    </row>
    <row r="910" spans="1:12" x14ac:dyDescent="0.3">
      <c r="A910">
        <v>909</v>
      </c>
      <c r="B910">
        <v>9.085E-2</v>
      </c>
      <c r="C910">
        <v>0.56045</v>
      </c>
      <c r="D910">
        <v>0.42845</v>
      </c>
      <c r="E910">
        <v>0.70515000000000005</v>
      </c>
      <c r="F910">
        <v>9.7549999999999998E-2</v>
      </c>
      <c r="G910">
        <v>0.38345000000000001</v>
      </c>
      <c r="H910">
        <v>0.10725</v>
      </c>
      <c r="I910">
        <v>0.72885</v>
      </c>
      <c r="J910">
        <v>0.56174999999999997</v>
      </c>
      <c r="K910">
        <v>0.44185000000000002</v>
      </c>
      <c r="L910">
        <v>0.96804999999999997</v>
      </c>
    </row>
    <row r="911" spans="1:12" x14ac:dyDescent="0.3">
      <c r="A911">
        <v>910</v>
      </c>
      <c r="B911">
        <v>9.0950000000000003E-2</v>
      </c>
      <c r="C911">
        <v>0.32314999999999999</v>
      </c>
      <c r="D911">
        <v>3.7249999999999998E-2</v>
      </c>
      <c r="E911">
        <v>0.98634999999999995</v>
      </c>
      <c r="F911">
        <v>0.20515</v>
      </c>
      <c r="G911">
        <v>0.69945000000000002</v>
      </c>
      <c r="H911">
        <v>0.15204999999999999</v>
      </c>
      <c r="I911">
        <v>0.33034999999999998</v>
      </c>
      <c r="J911">
        <v>0.68284999999999996</v>
      </c>
      <c r="K911">
        <v>0.90564999999999996</v>
      </c>
      <c r="L911">
        <v>0.33565</v>
      </c>
    </row>
    <row r="912" spans="1:12" x14ac:dyDescent="0.3">
      <c r="A912">
        <v>911</v>
      </c>
      <c r="B912">
        <v>9.1050000000000006E-2</v>
      </c>
      <c r="C912">
        <v>0.34275</v>
      </c>
      <c r="D912">
        <v>0.85804999999999998</v>
      </c>
      <c r="E912">
        <v>0.39384999999999998</v>
      </c>
      <c r="F912">
        <v>0.25054999999999999</v>
      </c>
      <c r="G912">
        <v>0.18045</v>
      </c>
      <c r="H912">
        <v>0.90854999999999997</v>
      </c>
      <c r="I912">
        <v>0.22095000000000001</v>
      </c>
      <c r="J912">
        <v>0.42475000000000002</v>
      </c>
      <c r="K912">
        <v>3.5E-4</v>
      </c>
      <c r="L912">
        <v>0.35344999999999999</v>
      </c>
    </row>
    <row r="913" spans="1:12" x14ac:dyDescent="0.3">
      <c r="A913">
        <v>912</v>
      </c>
      <c r="B913">
        <v>9.1149999999999995E-2</v>
      </c>
      <c r="C913">
        <v>9.715E-2</v>
      </c>
      <c r="D913">
        <v>0.12675</v>
      </c>
      <c r="E913">
        <v>0.93325000000000002</v>
      </c>
      <c r="F913">
        <v>6.3450000000000006E-2</v>
      </c>
      <c r="G913">
        <v>0.66285000000000005</v>
      </c>
      <c r="H913">
        <v>0.39774999999999999</v>
      </c>
      <c r="I913">
        <v>0.89754999999999996</v>
      </c>
      <c r="J913">
        <v>0.82425000000000004</v>
      </c>
      <c r="K913">
        <v>5.45E-3</v>
      </c>
      <c r="L913">
        <v>3.005E-2</v>
      </c>
    </row>
    <row r="914" spans="1:12" x14ac:dyDescent="0.3">
      <c r="A914">
        <v>913</v>
      </c>
      <c r="B914">
        <v>9.1249999999999998E-2</v>
      </c>
      <c r="C914">
        <v>0.11705</v>
      </c>
      <c r="D914">
        <v>0.12875</v>
      </c>
      <c r="E914">
        <v>0.60075000000000001</v>
      </c>
      <c r="F914">
        <v>0.30425000000000002</v>
      </c>
      <c r="G914">
        <v>0.80584999999999996</v>
      </c>
      <c r="H914">
        <v>9.0149999999999994E-2</v>
      </c>
      <c r="I914">
        <v>9.325E-2</v>
      </c>
      <c r="J914">
        <v>0.88075000000000003</v>
      </c>
      <c r="K914">
        <v>0.95765</v>
      </c>
      <c r="L914">
        <v>0.94155</v>
      </c>
    </row>
    <row r="915" spans="1:12" x14ac:dyDescent="0.3">
      <c r="A915">
        <v>914</v>
      </c>
      <c r="B915">
        <v>9.1350000000000001E-2</v>
      </c>
      <c r="C915">
        <v>0.67444999999999999</v>
      </c>
      <c r="D915">
        <v>0.58265</v>
      </c>
      <c r="E915">
        <v>0.50144999999999995</v>
      </c>
      <c r="F915">
        <v>0.43895000000000001</v>
      </c>
      <c r="G915">
        <v>0.92074999999999996</v>
      </c>
      <c r="H915">
        <v>0.37885000000000002</v>
      </c>
      <c r="I915">
        <v>0.13045000000000001</v>
      </c>
      <c r="J915">
        <v>0.53785000000000005</v>
      </c>
      <c r="K915">
        <v>0.13605</v>
      </c>
      <c r="L915">
        <v>0.17735000000000001</v>
      </c>
    </row>
    <row r="916" spans="1:12" x14ac:dyDescent="0.3">
      <c r="A916">
        <v>915</v>
      </c>
      <c r="B916">
        <v>9.1450000000000004E-2</v>
      </c>
      <c r="C916">
        <v>4.8750000000000002E-2</v>
      </c>
      <c r="D916">
        <v>0.88875000000000004</v>
      </c>
      <c r="E916">
        <v>0.19075</v>
      </c>
      <c r="F916">
        <v>0.20745</v>
      </c>
      <c r="G916">
        <v>0.91405000000000003</v>
      </c>
      <c r="H916">
        <v>0.16564999999999999</v>
      </c>
      <c r="I916">
        <v>6.855E-2</v>
      </c>
      <c r="J916">
        <v>0.58414999999999995</v>
      </c>
      <c r="K916">
        <v>0.35704999999999998</v>
      </c>
      <c r="L916">
        <v>0.89334999999999998</v>
      </c>
    </row>
    <row r="917" spans="1:12" x14ac:dyDescent="0.3">
      <c r="A917">
        <v>916</v>
      </c>
      <c r="B917">
        <v>9.1550000000000006E-2</v>
      </c>
      <c r="C917">
        <v>8.7650000000000006E-2</v>
      </c>
      <c r="D917">
        <v>0.21575</v>
      </c>
      <c r="E917">
        <v>2.2749999999999999E-2</v>
      </c>
      <c r="F917">
        <v>0.11375</v>
      </c>
      <c r="G917">
        <v>0.57884999999999998</v>
      </c>
      <c r="H917">
        <v>0.50954999999999995</v>
      </c>
      <c r="I917">
        <v>0.83204999999999996</v>
      </c>
      <c r="J917">
        <v>0.93425000000000002</v>
      </c>
      <c r="K917">
        <v>0.74395</v>
      </c>
      <c r="L917">
        <v>0.21475</v>
      </c>
    </row>
    <row r="918" spans="1:12" x14ac:dyDescent="0.3">
      <c r="A918">
        <v>917</v>
      </c>
      <c r="B918">
        <v>9.1649999999999995E-2</v>
      </c>
      <c r="C918">
        <v>0.52775000000000005</v>
      </c>
      <c r="D918">
        <v>0.79054999999999997</v>
      </c>
      <c r="E918">
        <v>0.74844999999999995</v>
      </c>
      <c r="F918">
        <v>0.66564999999999996</v>
      </c>
      <c r="G918">
        <v>0.21254999999999999</v>
      </c>
      <c r="H918">
        <v>0.88105</v>
      </c>
      <c r="I918">
        <v>0.18875</v>
      </c>
      <c r="J918">
        <v>0.53954999999999997</v>
      </c>
      <c r="K918">
        <v>0.18554999999999999</v>
      </c>
      <c r="L918">
        <v>0.85014999999999996</v>
      </c>
    </row>
    <row r="919" spans="1:12" x14ac:dyDescent="0.3">
      <c r="A919">
        <v>918</v>
      </c>
      <c r="B919">
        <v>9.1749999999999998E-2</v>
      </c>
      <c r="C919">
        <v>0.71625000000000005</v>
      </c>
      <c r="D919">
        <v>0.60724999999999996</v>
      </c>
      <c r="E919">
        <v>0.93794999999999995</v>
      </c>
      <c r="F919">
        <v>0.77785000000000004</v>
      </c>
      <c r="G919">
        <v>9.5149999999999998E-2</v>
      </c>
      <c r="H919">
        <v>0.49095</v>
      </c>
      <c r="I919">
        <v>0.33815000000000001</v>
      </c>
      <c r="J919">
        <v>0.22145000000000001</v>
      </c>
      <c r="K919">
        <v>0.71274999999999999</v>
      </c>
      <c r="L919">
        <v>0.98104999999999998</v>
      </c>
    </row>
    <row r="920" spans="1:12" x14ac:dyDescent="0.3">
      <c r="A920">
        <v>919</v>
      </c>
      <c r="B920">
        <v>9.1850000000000001E-2</v>
      </c>
      <c r="C920">
        <v>8.7249999999999994E-2</v>
      </c>
      <c r="D920">
        <v>0.43014999999999998</v>
      </c>
      <c r="E920">
        <v>0.51785000000000003</v>
      </c>
      <c r="F920">
        <v>0.83345000000000002</v>
      </c>
      <c r="G920">
        <v>0.16055</v>
      </c>
      <c r="H920">
        <v>0.18855</v>
      </c>
      <c r="I920">
        <v>0.44374999999999998</v>
      </c>
      <c r="J920">
        <v>0.47925000000000001</v>
      </c>
      <c r="K920">
        <v>0.24315000000000001</v>
      </c>
      <c r="L920">
        <v>0.48764999999999997</v>
      </c>
    </row>
    <row r="921" spans="1:12" x14ac:dyDescent="0.3">
      <c r="A921">
        <v>920</v>
      </c>
      <c r="B921">
        <v>9.1950000000000004E-2</v>
      </c>
      <c r="C921">
        <v>0.93735000000000002</v>
      </c>
      <c r="D921">
        <v>0.17985000000000001</v>
      </c>
      <c r="E921">
        <v>0.12625</v>
      </c>
      <c r="F921">
        <v>0.88434999999999997</v>
      </c>
      <c r="G921">
        <v>0.91515000000000002</v>
      </c>
      <c r="H921">
        <v>1.1350000000000001E-2</v>
      </c>
      <c r="I921">
        <v>9.7049999999999997E-2</v>
      </c>
      <c r="J921">
        <v>0.67925000000000002</v>
      </c>
      <c r="K921">
        <v>0.62204999999999999</v>
      </c>
      <c r="L921">
        <v>0.40584999999999999</v>
      </c>
    </row>
    <row r="922" spans="1:12" x14ac:dyDescent="0.3">
      <c r="A922">
        <v>921</v>
      </c>
      <c r="B922">
        <v>9.2050000000000007E-2</v>
      </c>
      <c r="C922">
        <v>0.68415000000000004</v>
      </c>
      <c r="D922">
        <v>0.98895</v>
      </c>
      <c r="E922">
        <v>0.91374999999999995</v>
      </c>
      <c r="F922">
        <v>0.93684999999999996</v>
      </c>
      <c r="G922">
        <v>0.56105000000000005</v>
      </c>
      <c r="H922">
        <v>0.10034999999999999</v>
      </c>
      <c r="I922">
        <v>0.67184999999999995</v>
      </c>
      <c r="J922">
        <v>0.71665000000000001</v>
      </c>
      <c r="K922">
        <v>0.99844999999999995</v>
      </c>
      <c r="L922">
        <v>0.54705000000000004</v>
      </c>
    </row>
    <row r="923" spans="1:12" x14ac:dyDescent="0.3">
      <c r="A923">
        <v>922</v>
      </c>
      <c r="B923">
        <v>9.2149999999999996E-2</v>
      </c>
      <c r="C923">
        <v>9.4750000000000001E-2</v>
      </c>
      <c r="D923">
        <v>0.17935000000000001</v>
      </c>
      <c r="E923">
        <v>0.85885</v>
      </c>
      <c r="F923">
        <v>0.39165</v>
      </c>
      <c r="G923">
        <v>0.58474999999999999</v>
      </c>
      <c r="H923">
        <v>0.25374999999999998</v>
      </c>
      <c r="I923">
        <v>0.34944999999999998</v>
      </c>
      <c r="J923">
        <v>0.76415</v>
      </c>
      <c r="K923">
        <v>0.28715000000000002</v>
      </c>
      <c r="L923">
        <v>0.68315000000000003</v>
      </c>
    </row>
    <row r="924" spans="1:12" x14ac:dyDescent="0.3">
      <c r="A924">
        <v>923</v>
      </c>
      <c r="B924">
        <v>9.2249999999999999E-2</v>
      </c>
      <c r="C924">
        <v>0.35865000000000002</v>
      </c>
      <c r="D924">
        <v>0.33134999999999998</v>
      </c>
      <c r="E924">
        <v>0.38205</v>
      </c>
      <c r="F924">
        <v>0.17615</v>
      </c>
      <c r="G924">
        <v>0.98655000000000004</v>
      </c>
      <c r="H924">
        <v>0.93894999999999995</v>
      </c>
      <c r="I924">
        <v>0.84565000000000001</v>
      </c>
      <c r="J924">
        <v>0.29704999999999998</v>
      </c>
      <c r="K924">
        <v>0.67884999999999995</v>
      </c>
      <c r="L924">
        <v>0.22755</v>
      </c>
    </row>
    <row r="925" spans="1:12" x14ac:dyDescent="0.3">
      <c r="A925">
        <v>924</v>
      </c>
      <c r="B925">
        <v>9.2350000000000002E-2</v>
      </c>
      <c r="C925">
        <v>0.42875000000000002</v>
      </c>
      <c r="D925">
        <v>0.45965</v>
      </c>
      <c r="E925">
        <v>0.20585000000000001</v>
      </c>
      <c r="F925">
        <v>0.36914999999999998</v>
      </c>
      <c r="G925">
        <v>0.95484999999999998</v>
      </c>
      <c r="H925">
        <v>1.145E-2</v>
      </c>
      <c r="I925">
        <v>0.22705</v>
      </c>
      <c r="J925">
        <v>0.18725</v>
      </c>
      <c r="K925">
        <v>0.25355</v>
      </c>
      <c r="L925">
        <v>8.2549999999999998E-2</v>
      </c>
    </row>
    <row r="926" spans="1:12" x14ac:dyDescent="0.3">
      <c r="A926">
        <v>925</v>
      </c>
      <c r="B926">
        <v>9.2450000000000004E-2</v>
      </c>
      <c r="C926">
        <v>0.40144999999999997</v>
      </c>
      <c r="D926">
        <v>0.21154999999999999</v>
      </c>
      <c r="E926">
        <v>0.33474999999999999</v>
      </c>
      <c r="F926">
        <v>0.50024999999999997</v>
      </c>
      <c r="G926">
        <v>0.24725</v>
      </c>
      <c r="H926">
        <v>0.66754999999999998</v>
      </c>
      <c r="I926">
        <v>0.74675000000000002</v>
      </c>
      <c r="J926">
        <v>0.92795000000000005</v>
      </c>
      <c r="K926">
        <v>0.89244999999999997</v>
      </c>
      <c r="L926">
        <v>0.43804999999999999</v>
      </c>
    </row>
    <row r="927" spans="1:12" x14ac:dyDescent="0.3">
      <c r="A927">
        <v>926</v>
      </c>
      <c r="B927">
        <v>9.2549999999999993E-2</v>
      </c>
      <c r="C927">
        <v>0.32385000000000003</v>
      </c>
      <c r="D927">
        <v>0.73955000000000004</v>
      </c>
      <c r="E927">
        <v>0.75595000000000001</v>
      </c>
      <c r="F927">
        <v>0.57374999999999998</v>
      </c>
      <c r="G927">
        <v>0.20515</v>
      </c>
      <c r="H927">
        <v>0.27255000000000001</v>
      </c>
      <c r="I927">
        <v>0.68054999999999999</v>
      </c>
      <c r="J927">
        <v>0.30714999999999998</v>
      </c>
      <c r="K927">
        <v>0.70015000000000005</v>
      </c>
      <c r="L927">
        <v>0.88305</v>
      </c>
    </row>
    <row r="928" spans="1:12" x14ac:dyDescent="0.3">
      <c r="A928">
        <v>927</v>
      </c>
      <c r="B928">
        <v>9.2649999999999996E-2</v>
      </c>
      <c r="C928">
        <v>0.15615000000000001</v>
      </c>
      <c r="D928">
        <v>0.44035000000000002</v>
      </c>
      <c r="E928">
        <v>0.14235</v>
      </c>
      <c r="F928">
        <v>0.40325</v>
      </c>
      <c r="G928">
        <v>0.40784999999999999</v>
      </c>
      <c r="H928">
        <v>0.23605000000000001</v>
      </c>
      <c r="I928">
        <v>0.82384999999999997</v>
      </c>
      <c r="J928">
        <v>6.4250000000000002E-2</v>
      </c>
      <c r="K928">
        <v>0.66635</v>
      </c>
      <c r="L928">
        <v>0.31314999999999998</v>
      </c>
    </row>
    <row r="929" spans="1:12" x14ac:dyDescent="0.3">
      <c r="A929">
        <v>928</v>
      </c>
      <c r="B929">
        <v>9.2749999999999999E-2</v>
      </c>
      <c r="C929">
        <v>0.72594999999999998</v>
      </c>
      <c r="D929">
        <v>0.40925</v>
      </c>
      <c r="E929">
        <v>0.64554999999999996</v>
      </c>
      <c r="F929">
        <v>0.53885000000000005</v>
      </c>
      <c r="G929">
        <v>0.53695000000000004</v>
      </c>
      <c r="H929">
        <v>0.22255</v>
      </c>
      <c r="I929">
        <v>0.15204999999999999</v>
      </c>
      <c r="J929">
        <v>0.21404999999999999</v>
      </c>
      <c r="K929">
        <v>0.54384999999999994</v>
      </c>
      <c r="L929">
        <v>0.63544999999999996</v>
      </c>
    </row>
    <row r="930" spans="1:12" x14ac:dyDescent="0.3">
      <c r="A930">
        <v>929</v>
      </c>
      <c r="B930">
        <v>9.2850000000000002E-2</v>
      </c>
      <c r="C930">
        <v>0.84775</v>
      </c>
      <c r="D930">
        <v>0.80925000000000002</v>
      </c>
      <c r="E930">
        <v>0.18015</v>
      </c>
      <c r="F930">
        <v>0.27265</v>
      </c>
      <c r="G930">
        <v>9.1249999999999998E-2</v>
      </c>
      <c r="H930">
        <v>0.31664999999999999</v>
      </c>
      <c r="I930">
        <v>0.67074999999999996</v>
      </c>
      <c r="J930">
        <v>0.79164999999999996</v>
      </c>
      <c r="K930">
        <v>0.11205</v>
      </c>
      <c r="L930">
        <v>0.83474999999999999</v>
      </c>
    </row>
    <row r="931" spans="1:12" x14ac:dyDescent="0.3">
      <c r="A931">
        <v>930</v>
      </c>
      <c r="B931">
        <v>9.2950000000000005E-2</v>
      </c>
      <c r="C931">
        <v>0.62155000000000005</v>
      </c>
      <c r="D931">
        <v>0.97594999999999998</v>
      </c>
      <c r="E931">
        <v>0.77015</v>
      </c>
      <c r="F931">
        <v>0.76375000000000004</v>
      </c>
      <c r="G931">
        <v>0.87304999999999999</v>
      </c>
      <c r="H931">
        <v>0.82904999999999995</v>
      </c>
      <c r="I931">
        <v>0.10804999999999999</v>
      </c>
      <c r="J931">
        <v>0.87344999999999995</v>
      </c>
      <c r="K931">
        <v>0.98875000000000002</v>
      </c>
      <c r="L931">
        <v>0.94174999999999998</v>
      </c>
    </row>
    <row r="932" spans="1:12" x14ac:dyDescent="0.3">
      <c r="A932">
        <v>931</v>
      </c>
      <c r="B932">
        <v>9.3049999999999994E-2</v>
      </c>
      <c r="C932">
        <v>9.0500000000000008E-3</v>
      </c>
      <c r="D932">
        <v>0.44414999999999999</v>
      </c>
      <c r="E932">
        <v>0.55815000000000003</v>
      </c>
      <c r="F932">
        <v>0.35794999999999999</v>
      </c>
      <c r="G932">
        <v>0.28334999999999999</v>
      </c>
      <c r="H932">
        <v>0.26524999999999999</v>
      </c>
      <c r="I932">
        <v>0.42425000000000002</v>
      </c>
      <c r="J932">
        <v>0.11194999999999999</v>
      </c>
      <c r="K932">
        <v>0.96045000000000003</v>
      </c>
      <c r="L932">
        <v>0.19705</v>
      </c>
    </row>
    <row r="933" spans="1:12" x14ac:dyDescent="0.3">
      <c r="A933">
        <v>932</v>
      </c>
      <c r="B933">
        <v>9.3149999999999997E-2</v>
      </c>
      <c r="C933">
        <v>0.95584999999999998</v>
      </c>
      <c r="D933">
        <v>0.48265000000000002</v>
      </c>
      <c r="E933">
        <v>0.42685000000000001</v>
      </c>
      <c r="F933">
        <v>0.94264999999999999</v>
      </c>
      <c r="G933">
        <v>0.54964999999999997</v>
      </c>
      <c r="H933">
        <v>0.67925000000000002</v>
      </c>
      <c r="I933">
        <v>3.2349999999999997E-2</v>
      </c>
      <c r="J933">
        <v>0.91034999999999999</v>
      </c>
      <c r="K933">
        <v>0.89024999999999999</v>
      </c>
      <c r="L933">
        <v>0.82665</v>
      </c>
    </row>
    <row r="934" spans="1:12" x14ac:dyDescent="0.3">
      <c r="A934">
        <v>933</v>
      </c>
      <c r="B934">
        <v>9.325E-2</v>
      </c>
      <c r="C934">
        <v>0.70694999999999997</v>
      </c>
      <c r="D934">
        <v>0.75044999999999995</v>
      </c>
      <c r="E934">
        <v>0.99485000000000001</v>
      </c>
      <c r="F934">
        <v>5.1450000000000003E-2</v>
      </c>
      <c r="G934">
        <v>0.13664999999999999</v>
      </c>
      <c r="H934">
        <v>8.3449999999999996E-2</v>
      </c>
      <c r="I934">
        <v>0.35425000000000001</v>
      </c>
      <c r="J934">
        <v>0.81635000000000002</v>
      </c>
      <c r="K934">
        <v>0.90125</v>
      </c>
      <c r="L934">
        <v>0.13885</v>
      </c>
    </row>
    <row r="935" spans="1:12" x14ac:dyDescent="0.3">
      <c r="A935">
        <v>934</v>
      </c>
      <c r="B935">
        <v>9.3350000000000002E-2</v>
      </c>
      <c r="C935">
        <v>0.32534999999999997</v>
      </c>
      <c r="D935">
        <v>0.30585000000000001</v>
      </c>
      <c r="E935">
        <v>0.21704999999999999</v>
      </c>
      <c r="F935">
        <v>0.85445000000000004</v>
      </c>
      <c r="G935">
        <v>0.92615000000000003</v>
      </c>
      <c r="H935">
        <v>0.83414999999999995</v>
      </c>
      <c r="I935">
        <v>3.6249999999999998E-2</v>
      </c>
      <c r="J935">
        <v>0.75905</v>
      </c>
      <c r="K935">
        <v>3.2349999999999997E-2</v>
      </c>
      <c r="L935">
        <v>0.40684999999999999</v>
      </c>
    </row>
    <row r="936" spans="1:12" x14ac:dyDescent="0.3">
      <c r="A936">
        <v>935</v>
      </c>
      <c r="B936">
        <v>9.3450000000000005E-2</v>
      </c>
      <c r="C936">
        <v>0.19975000000000001</v>
      </c>
      <c r="D936">
        <v>0.48764999999999997</v>
      </c>
      <c r="E936">
        <v>0.59235000000000004</v>
      </c>
      <c r="F936">
        <v>0.84145000000000003</v>
      </c>
      <c r="G936">
        <v>0.63785000000000003</v>
      </c>
      <c r="H936">
        <v>0.73324999999999996</v>
      </c>
      <c r="I936">
        <v>0.23064999999999999</v>
      </c>
      <c r="J936">
        <v>0.54835</v>
      </c>
      <c r="K936">
        <v>0.95094999999999996</v>
      </c>
      <c r="L936">
        <v>0.83655000000000002</v>
      </c>
    </row>
    <row r="937" spans="1:12" x14ac:dyDescent="0.3">
      <c r="A937">
        <v>936</v>
      </c>
      <c r="B937">
        <v>9.3549999999999994E-2</v>
      </c>
      <c r="C937">
        <v>0.19725000000000001</v>
      </c>
      <c r="D937">
        <v>0.27324999999999999</v>
      </c>
      <c r="E937">
        <v>0.30595</v>
      </c>
      <c r="F937">
        <v>7.7549999999999994E-2</v>
      </c>
      <c r="G937">
        <v>0.77554999999999996</v>
      </c>
      <c r="H937">
        <v>0.24315000000000001</v>
      </c>
      <c r="I937">
        <v>0.88544999999999996</v>
      </c>
      <c r="J937">
        <v>0.84014999999999995</v>
      </c>
      <c r="K937">
        <v>0.93454999999999999</v>
      </c>
      <c r="L937">
        <v>0.71094999999999997</v>
      </c>
    </row>
    <row r="938" spans="1:12" x14ac:dyDescent="0.3">
      <c r="A938">
        <v>937</v>
      </c>
      <c r="B938">
        <v>9.3649999999999997E-2</v>
      </c>
      <c r="C938">
        <v>0.71645000000000003</v>
      </c>
      <c r="D938">
        <v>0.25664999999999999</v>
      </c>
      <c r="E938">
        <v>0.65844999999999998</v>
      </c>
      <c r="F938">
        <v>0.85055000000000003</v>
      </c>
      <c r="G938">
        <v>0.76005</v>
      </c>
      <c r="H938">
        <v>0.31455</v>
      </c>
      <c r="I938">
        <v>0.17885000000000001</v>
      </c>
      <c r="J938">
        <v>0.25624999999999998</v>
      </c>
      <c r="K938">
        <v>0.14605000000000001</v>
      </c>
      <c r="L938">
        <v>2.035E-2</v>
      </c>
    </row>
    <row r="939" spans="1:12" x14ac:dyDescent="0.3">
      <c r="A939">
        <v>938</v>
      </c>
      <c r="B939">
        <v>9.375E-2</v>
      </c>
      <c r="C939">
        <v>0.33715000000000001</v>
      </c>
      <c r="D939">
        <v>0.25045000000000001</v>
      </c>
      <c r="E939">
        <v>0.95884999999999998</v>
      </c>
      <c r="F939">
        <v>0.10965</v>
      </c>
      <c r="G939">
        <v>0.22944999999999999</v>
      </c>
      <c r="H939">
        <v>0.25345000000000001</v>
      </c>
      <c r="I939">
        <v>0.81764999999999999</v>
      </c>
      <c r="J939">
        <v>0.56784999999999997</v>
      </c>
      <c r="K939">
        <v>0.27655000000000002</v>
      </c>
      <c r="L939">
        <v>0.36314999999999997</v>
      </c>
    </row>
    <row r="940" spans="1:12" x14ac:dyDescent="0.3">
      <c r="A940">
        <v>939</v>
      </c>
      <c r="B940">
        <v>9.3850000000000003E-2</v>
      </c>
      <c r="C940">
        <v>0.59355000000000002</v>
      </c>
      <c r="D940">
        <v>0.34584999999999999</v>
      </c>
      <c r="E940">
        <v>6.3950000000000007E-2</v>
      </c>
      <c r="F940">
        <v>0.39095000000000002</v>
      </c>
      <c r="G940">
        <v>0.12845000000000001</v>
      </c>
      <c r="H940">
        <v>0.93705000000000005</v>
      </c>
      <c r="I940">
        <v>0.43764999999999998</v>
      </c>
      <c r="J940">
        <v>0.89175000000000004</v>
      </c>
      <c r="K940">
        <v>0.61975000000000002</v>
      </c>
      <c r="L940">
        <v>0.27805000000000002</v>
      </c>
    </row>
    <row r="941" spans="1:12" x14ac:dyDescent="0.3">
      <c r="A941">
        <v>940</v>
      </c>
      <c r="B941">
        <v>9.3950000000000006E-2</v>
      </c>
      <c r="C941">
        <v>0.10895000000000001</v>
      </c>
      <c r="D941">
        <v>0.98624999999999996</v>
      </c>
      <c r="E941">
        <v>0.88154999999999994</v>
      </c>
      <c r="F941">
        <v>0.40865000000000001</v>
      </c>
      <c r="G941">
        <v>0.24895</v>
      </c>
      <c r="H941">
        <v>0.26074999999999998</v>
      </c>
      <c r="I941">
        <v>0.31724999999999998</v>
      </c>
      <c r="J941">
        <v>0.29304999999999998</v>
      </c>
      <c r="K941">
        <v>4.5500000000000002E-3</v>
      </c>
      <c r="L941">
        <v>0.96125000000000005</v>
      </c>
    </row>
    <row r="942" spans="1:12" x14ac:dyDescent="0.3">
      <c r="A942">
        <v>941</v>
      </c>
      <c r="B942">
        <v>9.4049999999999995E-2</v>
      </c>
      <c r="C942">
        <v>0.92684999999999995</v>
      </c>
      <c r="D942">
        <v>0.68654999999999999</v>
      </c>
      <c r="E942">
        <v>0.13425000000000001</v>
      </c>
      <c r="F942">
        <v>0.41894999999999999</v>
      </c>
      <c r="G942">
        <v>0.49004999999999999</v>
      </c>
      <c r="H942">
        <v>0.74614999999999998</v>
      </c>
      <c r="I942">
        <v>7.7350000000000002E-2</v>
      </c>
      <c r="J942">
        <v>0.48435</v>
      </c>
      <c r="K942">
        <v>0.15395</v>
      </c>
      <c r="L942">
        <v>0.62685000000000002</v>
      </c>
    </row>
    <row r="943" spans="1:12" x14ac:dyDescent="0.3">
      <c r="A943">
        <v>942</v>
      </c>
      <c r="B943">
        <v>9.4149999999999998E-2</v>
      </c>
      <c r="C943">
        <v>0.63915</v>
      </c>
      <c r="D943">
        <v>0.79035</v>
      </c>
      <c r="E943">
        <v>0.43554999999999999</v>
      </c>
      <c r="F943">
        <v>0.40034999999999998</v>
      </c>
      <c r="G943">
        <v>0.74514999999999998</v>
      </c>
      <c r="H943">
        <v>0.47654999999999997</v>
      </c>
      <c r="I943">
        <v>0.14305000000000001</v>
      </c>
      <c r="J943">
        <v>4.5850000000000002E-2</v>
      </c>
      <c r="K943">
        <v>7.9850000000000004E-2</v>
      </c>
      <c r="L943">
        <v>0.73345000000000005</v>
      </c>
    </row>
    <row r="944" spans="1:12" x14ac:dyDescent="0.3">
      <c r="A944">
        <v>943</v>
      </c>
      <c r="B944">
        <v>9.425E-2</v>
      </c>
      <c r="C944">
        <v>0.42365000000000003</v>
      </c>
      <c r="D944">
        <v>0.98524999999999996</v>
      </c>
      <c r="E944">
        <v>0.51615</v>
      </c>
      <c r="F944">
        <v>0.34694999999999998</v>
      </c>
      <c r="G944">
        <v>0.39815</v>
      </c>
      <c r="H944">
        <v>0.95084999999999997</v>
      </c>
      <c r="I944">
        <v>0.82715000000000005</v>
      </c>
      <c r="J944">
        <v>0.41625000000000001</v>
      </c>
      <c r="K944">
        <v>0.61324999999999996</v>
      </c>
      <c r="L944">
        <v>0.38145000000000001</v>
      </c>
    </row>
    <row r="945" spans="1:12" x14ac:dyDescent="0.3">
      <c r="A945">
        <v>944</v>
      </c>
      <c r="B945">
        <v>9.4350000000000003E-2</v>
      </c>
      <c r="C945">
        <v>0.84955000000000003</v>
      </c>
      <c r="D945">
        <v>0.57455000000000001</v>
      </c>
      <c r="E945">
        <v>0.24845</v>
      </c>
      <c r="F945">
        <v>0.40194999999999997</v>
      </c>
      <c r="G945">
        <v>0.25135000000000002</v>
      </c>
      <c r="H945">
        <v>0.96184999999999998</v>
      </c>
      <c r="I945">
        <v>0.16145000000000001</v>
      </c>
      <c r="J945">
        <v>0.67405000000000004</v>
      </c>
      <c r="K945">
        <v>7.6350000000000001E-2</v>
      </c>
      <c r="L945">
        <v>0.60855000000000004</v>
      </c>
    </row>
    <row r="946" spans="1:12" x14ac:dyDescent="0.3">
      <c r="A946">
        <v>945</v>
      </c>
      <c r="B946">
        <v>9.4450000000000006E-2</v>
      </c>
      <c r="C946">
        <v>0.30904999999999999</v>
      </c>
      <c r="D946">
        <v>0.88695000000000002</v>
      </c>
      <c r="E946">
        <v>0.38124999999999998</v>
      </c>
      <c r="F946">
        <v>0.88365000000000005</v>
      </c>
      <c r="G946">
        <v>6.905E-2</v>
      </c>
      <c r="H946">
        <v>0.28665000000000002</v>
      </c>
      <c r="I946">
        <v>0.88285000000000002</v>
      </c>
      <c r="J946">
        <v>1.3950000000000001E-2</v>
      </c>
      <c r="K946">
        <v>0.81594999999999995</v>
      </c>
      <c r="L946">
        <v>0.37414999999999998</v>
      </c>
    </row>
    <row r="947" spans="1:12" x14ac:dyDescent="0.3">
      <c r="A947">
        <v>946</v>
      </c>
      <c r="B947">
        <v>9.4549999999999995E-2</v>
      </c>
      <c r="C947">
        <v>3.5650000000000001E-2</v>
      </c>
      <c r="D947">
        <v>0.61224999999999996</v>
      </c>
      <c r="E947">
        <v>0.37524999999999997</v>
      </c>
      <c r="F947">
        <v>0.16994999999999999</v>
      </c>
      <c r="G947">
        <v>0.40965000000000001</v>
      </c>
      <c r="H947">
        <v>0.31214999999999998</v>
      </c>
      <c r="I947">
        <v>0.68855</v>
      </c>
      <c r="J947">
        <v>0.58194999999999997</v>
      </c>
      <c r="K947">
        <v>0.67305000000000004</v>
      </c>
      <c r="L947">
        <v>0.25064999999999998</v>
      </c>
    </row>
    <row r="948" spans="1:12" x14ac:dyDescent="0.3">
      <c r="A948">
        <v>947</v>
      </c>
      <c r="B948">
        <v>9.4649999999999998E-2</v>
      </c>
      <c r="C948">
        <v>0.58594999999999997</v>
      </c>
      <c r="D948">
        <v>0.96045000000000003</v>
      </c>
      <c r="E948">
        <v>0.48945</v>
      </c>
      <c r="F948">
        <v>0.75654999999999994</v>
      </c>
      <c r="G948">
        <v>1.9050000000000001E-2</v>
      </c>
      <c r="H948">
        <v>1.575E-2</v>
      </c>
      <c r="I948">
        <v>0.39115</v>
      </c>
      <c r="J948">
        <v>0.55654999999999999</v>
      </c>
      <c r="K948">
        <v>0.83084999999999998</v>
      </c>
      <c r="L948">
        <v>0.56505000000000005</v>
      </c>
    </row>
    <row r="949" spans="1:12" x14ac:dyDescent="0.3">
      <c r="A949">
        <v>948</v>
      </c>
      <c r="B949">
        <v>9.4750000000000001E-2</v>
      </c>
      <c r="C949">
        <v>0.28875000000000001</v>
      </c>
      <c r="D949">
        <v>0.99675000000000002</v>
      </c>
      <c r="E949">
        <v>0.56425000000000003</v>
      </c>
      <c r="F949">
        <v>0.21224999999999999</v>
      </c>
      <c r="G949">
        <v>0.53225</v>
      </c>
      <c r="H949">
        <v>0.74565000000000003</v>
      </c>
      <c r="I949">
        <v>0.29454999999999998</v>
      </c>
      <c r="J949">
        <v>0.89385000000000003</v>
      </c>
      <c r="K949">
        <v>0.92354999999999998</v>
      </c>
      <c r="L949">
        <v>5.0450000000000002E-2</v>
      </c>
    </row>
    <row r="950" spans="1:12" x14ac:dyDescent="0.3">
      <c r="A950">
        <v>949</v>
      </c>
      <c r="B950">
        <v>9.4850000000000004E-2</v>
      </c>
      <c r="C950">
        <v>0.66995000000000005</v>
      </c>
      <c r="D950">
        <v>0.82904999999999995</v>
      </c>
      <c r="E950">
        <v>0.47904999999999998</v>
      </c>
      <c r="F950">
        <v>0.84545000000000003</v>
      </c>
      <c r="G950">
        <v>0.98204999999999998</v>
      </c>
      <c r="H950">
        <v>0.33424999999999999</v>
      </c>
      <c r="I950">
        <v>0.55805000000000005</v>
      </c>
      <c r="J950">
        <v>0.82364999999999999</v>
      </c>
      <c r="K950">
        <v>0.50214999999999999</v>
      </c>
      <c r="L950">
        <v>0.95015000000000005</v>
      </c>
    </row>
    <row r="951" spans="1:12" x14ac:dyDescent="0.3">
      <c r="A951">
        <v>950</v>
      </c>
      <c r="B951">
        <v>9.4950000000000007E-2</v>
      </c>
      <c r="C951">
        <v>0.88095000000000001</v>
      </c>
      <c r="D951">
        <v>3.5049999999999998E-2</v>
      </c>
      <c r="E951">
        <v>0.42925000000000002</v>
      </c>
      <c r="F951">
        <v>0.44214999999999999</v>
      </c>
      <c r="G951">
        <v>0.43035000000000001</v>
      </c>
      <c r="H951">
        <v>0.27415</v>
      </c>
      <c r="I951">
        <v>0.63134999999999997</v>
      </c>
      <c r="J951">
        <v>0.97104999999999997</v>
      </c>
      <c r="K951">
        <v>0.11175</v>
      </c>
      <c r="L951">
        <v>0.52585000000000004</v>
      </c>
    </row>
    <row r="952" spans="1:12" x14ac:dyDescent="0.3">
      <c r="A952">
        <v>951</v>
      </c>
      <c r="B952">
        <v>9.5049999999999996E-2</v>
      </c>
      <c r="C952">
        <v>0.48594999999999999</v>
      </c>
      <c r="D952">
        <v>0.32514999999999999</v>
      </c>
      <c r="E952">
        <v>0.68095000000000006</v>
      </c>
      <c r="F952">
        <v>0.89495000000000002</v>
      </c>
      <c r="G952">
        <v>0.73394999999999999</v>
      </c>
      <c r="H952">
        <v>5.935E-2</v>
      </c>
      <c r="I952">
        <v>0.29844999999999999</v>
      </c>
      <c r="J952">
        <v>0.98004999999999998</v>
      </c>
      <c r="K952">
        <v>0.49795</v>
      </c>
      <c r="L952">
        <v>0.81194999999999995</v>
      </c>
    </row>
    <row r="953" spans="1:12" x14ac:dyDescent="0.3">
      <c r="A953">
        <v>952</v>
      </c>
      <c r="B953">
        <v>9.5149999999999998E-2</v>
      </c>
      <c r="C953">
        <v>0.86865000000000003</v>
      </c>
      <c r="D953">
        <v>0.87585000000000002</v>
      </c>
      <c r="E953">
        <v>0.94455</v>
      </c>
      <c r="F953">
        <v>0.22384999999999999</v>
      </c>
      <c r="G953">
        <v>0.92064999999999997</v>
      </c>
      <c r="H953">
        <v>0.45655000000000001</v>
      </c>
      <c r="I953">
        <v>8.7150000000000005E-2</v>
      </c>
      <c r="J953">
        <v>0.80754999999999999</v>
      </c>
      <c r="K953">
        <v>0.72894999999999999</v>
      </c>
      <c r="L953">
        <v>0.33745000000000003</v>
      </c>
    </row>
    <row r="954" spans="1:12" x14ac:dyDescent="0.3">
      <c r="A954">
        <v>953</v>
      </c>
      <c r="B954">
        <v>9.5250000000000001E-2</v>
      </c>
      <c r="C954">
        <v>0.99485000000000001</v>
      </c>
      <c r="D954">
        <v>0.60275000000000001</v>
      </c>
      <c r="E954">
        <v>0.78905000000000003</v>
      </c>
      <c r="F954">
        <v>0.42695</v>
      </c>
      <c r="G954">
        <v>0.49375000000000002</v>
      </c>
      <c r="H954">
        <v>0.46584999999999999</v>
      </c>
      <c r="I954">
        <v>0.25295000000000001</v>
      </c>
      <c r="J954">
        <v>0.61914999999999998</v>
      </c>
      <c r="K954">
        <v>0.30895</v>
      </c>
      <c r="L954">
        <v>0.56864999999999999</v>
      </c>
    </row>
    <row r="955" spans="1:12" x14ac:dyDescent="0.3">
      <c r="A955">
        <v>954</v>
      </c>
      <c r="B955">
        <v>9.5350000000000004E-2</v>
      </c>
      <c r="C955">
        <v>0.86785000000000001</v>
      </c>
      <c r="D955">
        <v>2.2849999999999999E-2</v>
      </c>
      <c r="E955">
        <v>0.91574999999999995</v>
      </c>
      <c r="F955">
        <v>0.99585000000000001</v>
      </c>
      <c r="G955">
        <v>0.62134999999999996</v>
      </c>
      <c r="H955">
        <v>0.47134999999999999</v>
      </c>
      <c r="I955">
        <v>0.22045000000000001</v>
      </c>
      <c r="J955">
        <v>0.81045</v>
      </c>
      <c r="K955">
        <v>0.34444999999999998</v>
      </c>
      <c r="L955">
        <v>0.41365000000000002</v>
      </c>
    </row>
    <row r="956" spans="1:12" x14ac:dyDescent="0.3">
      <c r="A956">
        <v>955</v>
      </c>
      <c r="B956">
        <v>9.5449999999999993E-2</v>
      </c>
      <c r="C956">
        <v>0.97865000000000002</v>
      </c>
      <c r="D956">
        <v>0.73035000000000005</v>
      </c>
      <c r="E956">
        <v>0.35465000000000002</v>
      </c>
      <c r="F956">
        <v>0.27555000000000002</v>
      </c>
      <c r="G956">
        <v>0.90475000000000005</v>
      </c>
      <c r="H956">
        <v>0.14574999999999999</v>
      </c>
      <c r="I956">
        <v>0.94225000000000003</v>
      </c>
      <c r="J956">
        <v>0.48925000000000002</v>
      </c>
      <c r="K956">
        <v>0.18285000000000001</v>
      </c>
      <c r="L956">
        <v>0.25685000000000002</v>
      </c>
    </row>
    <row r="957" spans="1:12" x14ac:dyDescent="0.3">
      <c r="A957">
        <v>956</v>
      </c>
      <c r="B957">
        <v>9.5549999999999996E-2</v>
      </c>
      <c r="C957">
        <v>0.90005000000000002</v>
      </c>
      <c r="D957">
        <v>4.9549999999999997E-2</v>
      </c>
      <c r="E957">
        <v>0.66315000000000002</v>
      </c>
      <c r="F957">
        <v>0.26765</v>
      </c>
      <c r="G957">
        <v>0.86814999999999998</v>
      </c>
      <c r="H957">
        <v>0.32245000000000001</v>
      </c>
      <c r="I957">
        <v>0.52154999999999996</v>
      </c>
      <c r="J957">
        <v>0.11755</v>
      </c>
      <c r="K957">
        <v>0.38205</v>
      </c>
      <c r="L957">
        <v>7.535E-2</v>
      </c>
    </row>
    <row r="958" spans="1:12" x14ac:dyDescent="0.3">
      <c r="A958">
        <v>957</v>
      </c>
      <c r="B958">
        <v>9.5649999999999999E-2</v>
      </c>
      <c r="C958">
        <v>0.16614999999999999</v>
      </c>
      <c r="D958">
        <v>0.88524999999999998</v>
      </c>
      <c r="E958">
        <v>0.84175</v>
      </c>
      <c r="F958">
        <v>8.165E-2</v>
      </c>
      <c r="G958">
        <v>0.20995</v>
      </c>
      <c r="H958">
        <v>0.74245000000000005</v>
      </c>
      <c r="I958">
        <v>0.59014999999999995</v>
      </c>
      <c r="J958">
        <v>0.11325</v>
      </c>
      <c r="K958">
        <v>0.81884999999999997</v>
      </c>
      <c r="L958">
        <v>0.81815000000000004</v>
      </c>
    </row>
    <row r="959" spans="1:12" x14ac:dyDescent="0.3">
      <c r="A959">
        <v>958</v>
      </c>
      <c r="B959">
        <v>9.5750000000000002E-2</v>
      </c>
      <c r="C959">
        <v>0.66064999999999996</v>
      </c>
      <c r="D959">
        <v>0.51654999999999995</v>
      </c>
      <c r="E959">
        <v>0.99145000000000005</v>
      </c>
      <c r="F959">
        <v>0.14465</v>
      </c>
      <c r="G959">
        <v>0.63134999999999997</v>
      </c>
      <c r="H959">
        <v>0.44014999999999999</v>
      </c>
      <c r="I959">
        <v>0.56755</v>
      </c>
      <c r="J959">
        <v>0.44655</v>
      </c>
      <c r="K959">
        <v>0.21934999999999999</v>
      </c>
      <c r="L959">
        <v>0.22314999999999999</v>
      </c>
    </row>
    <row r="960" spans="1:12" x14ac:dyDescent="0.3">
      <c r="A960">
        <v>959</v>
      </c>
      <c r="B960">
        <v>9.5850000000000005E-2</v>
      </c>
      <c r="C960">
        <v>0.20244999999999999</v>
      </c>
      <c r="D960">
        <v>0.59424999999999994</v>
      </c>
      <c r="E960">
        <v>0.33655000000000002</v>
      </c>
      <c r="F960">
        <v>0.87805</v>
      </c>
      <c r="G960">
        <v>0.12995000000000001</v>
      </c>
      <c r="H960">
        <v>0.57404999999999995</v>
      </c>
      <c r="I960">
        <v>1.4499999999999999E-3</v>
      </c>
      <c r="J960">
        <v>0.43275000000000002</v>
      </c>
      <c r="K960">
        <v>0.15104999999999999</v>
      </c>
      <c r="L960">
        <v>0.15845000000000001</v>
      </c>
    </row>
    <row r="961" spans="1:12" x14ac:dyDescent="0.3">
      <c r="A961">
        <v>960</v>
      </c>
      <c r="B961">
        <v>9.5949999999999994E-2</v>
      </c>
      <c r="C961">
        <v>0.67854999999999999</v>
      </c>
      <c r="D961">
        <v>0.74804999999999999</v>
      </c>
      <c r="E961">
        <v>0.35025000000000001</v>
      </c>
      <c r="F961">
        <v>0.44995000000000002</v>
      </c>
      <c r="G961">
        <v>6.225E-2</v>
      </c>
      <c r="H961">
        <v>0.45474999999999999</v>
      </c>
      <c r="I961">
        <v>1.5049999999999999E-2</v>
      </c>
      <c r="J961">
        <v>0.30985000000000001</v>
      </c>
      <c r="K961">
        <v>0.37035000000000001</v>
      </c>
      <c r="L961">
        <v>2.095E-2</v>
      </c>
    </row>
    <row r="962" spans="1:12" x14ac:dyDescent="0.3">
      <c r="A962">
        <v>961</v>
      </c>
      <c r="B962">
        <v>9.6049999999999996E-2</v>
      </c>
      <c r="C962">
        <v>0.28275</v>
      </c>
      <c r="D962">
        <v>0.86495</v>
      </c>
      <c r="E962">
        <v>0.70594999999999997</v>
      </c>
      <c r="F962">
        <v>0.76964999999999995</v>
      </c>
      <c r="G962">
        <v>0.56555</v>
      </c>
      <c r="H962">
        <v>0.95914999999999995</v>
      </c>
      <c r="I962">
        <v>0.53174999999999994</v>
      </c>
      <c r="J962">
        <v>0.17935000000000001</v>
      </c>
      <c r="K962">
        <v>0.77215</v>
      </c>
      <c r="L962">
        <v>0.43125000000000002</v>
      </c>
    </row>
    <row r="963" spans="1:12" x14ac:dyDescent="0.3">
      <c r="A963">
        <v>962</v>
      </c>
      <c r="B963">
        <v>9.6149999999999999E-2</v>
      </c>
      <c r="C963">
        <v>0.27644999999999997</v>
      </c>
      <c r="D963">
        <v>0.96074999999999999</v>
      </c>
      <c r="E963">
        <v>0.77434999999999998</v>
      </c>
      <c r="F963">
        <v>0.46494999999999997</v>
      </c>
      <c r="G963">
        <v>0.85724999999999996</v>
      </c>
      <c r="H963">
        <v>0.79925000000000002</v>
      </c>
      <c r="I963">
        <v>0.60655000000000003</v>
      </c>
      <c r="J963">
        <v>0.39574999999999999</v>
      </c>
      <c r="K963">
        <v>6.8049999999999999E-2</v>
      </c>
      <c r="L963">
        <v>0.24185000000000001</v>
      </c>
    </row>
    <row r="964" spans="1:12" x14ac:dyDescent="0.3">
      <c r="A964">
        <v>963</v>
      </c>
      <c r="B964">
        <v>9.6250000000000002E-2</v>
      </c>
      <c r="C964">
        <v>0.35904999999999998</v>
      </c>
      <c r="D964">
        <v>0.43164999999999998</v>
      </c>
      <c r="E964">
        <v>0.16994999999999999</v>
      </c>
      <c r="F964">
        <v>0.65415000000000001</v>
      </c>
      <c r="G964">
        <v>0.35075000000000001</v>
      </c>
      <c r="H964">
        <v>1.545E-2</v>
      </c>
      <c r="I964">
        <v>0.64085000000000003</v>
      </c>
      <c r="J964">
        <v>7.9500000000000005E-3</v>
      </c>
      <c r="K964">
        <v>0.36375000000000002</v>
      </c>
      <c r="L964">
        <v>0.99295</v>
      </c>
    </row>
    <row r="965" spans="1:12" x14ac:dyDescent="0.3">
      <c r="A965">
        <v>964</v>
      </c>
      <c r="B965">
        <v>9.6350000000000005E-2</v>
      </c>
      <c r="C965">
        <v>0.12605</v>
      </c>
      <c r="D965">
        <v>0.44724999999999998</v>
      </c>
      <c r="E965">
        <v>0.85165000000000002</v>
      </c>
      <c r="F965">
        <v>0.81474999999999997</v>
      </c>
      <c r="G965">
        <v>0.70655000000000001</v>
      </c>
      <c r="H965">
        <v>0.32085000000000002</v>
      </c>
      <c r="I965">
        <v>0.92154999999999998</v>
      </c>
      <c r="J965">
        <v>0.29475000000000001</v>
      </c>
      <c r="K965">
        <v>8.4499999999999992E-3</v>
      </c>
      <c r="L965">
        <v>0.81974999999999998</v>
      </c>
    </row>
    <row r="966" spans="1:12" x14ac:dyDescent="0.3">
      <c r="A966">
        <v>965</v>
      </c>
      <c r="B966">
        <v>9.6449999999999994E-2</v>
      </c>
      <c r="C966">
        <v>0.51195000000000002</v>
      </c>
      <c r="D966">
        <v>0.82274999999999998</v>
      </c>
      <c r="E966">
        <v>0.89334999999999998</v>
      </c>
      <c r="F966">
        <v>0.26945000000000002</v>
      </c>
      <c r="G966">
        <v>6.8500000000000002E-3</v>
      </c>
      <c r="H966">
        <v>0.28105000000000002</v>
      </c>
      <c r="I966">
        <v>0.14224999999999999</v>
      </c>
      <c r="J966">
        <v>0.89285000000000003</v>
      </c>
      <c r="K966">
        <v>0.19885</v>
      </c>
      <c r="L966">
        <v>0.67164999999999997</v>
      </c>
    </row>
    <row r="967" spans="1:12" x14ac:dyDescent="0.3">
      <c r="A967">
        <v>966</v>
      </c>
      <c r="B967">
        <v>9.6549999999999997E-2</v>
      </c>
      <c r="C967">
        <v>0.56735000000000002</v>
      </c>
      <c r="D967">
        <v>0.10885</v>
      </c>
      <c r="E967">
        <v>0.40434999999999999</v>
      </c>
      <c r="F967">
        <v>0.10614999999999999</v>
      </c>
      <c r="G967">
        <v>0.90815000000000001</v>
      </c>
      <c r="H967">
        <v>0.17555000000000001</v>
      </c>
      <c r="I967">
        <v>0.53295000000000003</v>
      </c>
      <c r="J967">
        <v>0.15135000000000001</v>
      </c>
      <c r="K967">
        <v>0.61085</v>
      </c>
      <c r="L967">
        <v>0.17705000000000001</v>
      </c>
    </row>
    <row r="968" spans="1:12" x14ac:dyDescent="0.3">
      <c r="A968">
        <v>967</v>
      </c>
      <c r="B968">
        <v>9.665E-2</v>
      </c>
      <c r="C968">
        <v>0.44664999999999999</v>
      </c>
      <c r="D968">
        <v>0.53044999999999998</v>
      </c>
      <c r="E968">
        <v>0.52975000000000005</v>
      </c>
      <c r="F968">
        <v>0.79044999999999999</v>
      </c>
      <c r="G968">
        <v>0.87444999999999995</v>
      </c>
      <c r="H968">
        <v>0.72545000000000004</v>
      </c>
      <c r="I968">
        <v>0.91735</v>
      </c>
      <c r="J968">
        <v>0.47504999999999997</v>
      </c>
      <c r="K968">
        <v>0.79344999999999999</v>
      </c>
      <c r="L968">
        <v>0.56794999999999995</v>
      </c>
    </row>
    <row r="969" spans="1:12" x14ac:dyDescent="0.3">
      <c r="A969">
        <v>968</v>
      </c>
      <c r="B969">
        <v>9.6750000000000003E-2</v>
      </c>
      <c r="C969">
        <v>0.26834999999999998</v>
      </c>
      <c r="D969">
        <v>0.12814999999999999</v>
      </c>
      <c r="E969">
        <v>0.60965000000000003</v>
      </c>
      <c r="F969">
        <v>0.40575</v>
      </c>
      <c r="G969">
        <v>0.26264999999999999</v>
      </c>
      <c r="H969">
        <v>0.26574999999999999</v>
      </c>
      <c r="I969">
        <v>0.92895000000000005</v>
      </c>
      <c r="J969">
        <v>0.86695</v>
      </c>
      <c r="K969">
        <v>0.73755000000000004</v>
      </c>
      <c r="L969">
        <v>0.87175000000000002</v>
      </c>
    </row>
    <row r="970" spans="1:12" x14ac:dyDescent="0.3">
      <c r="A970">
        <v>969</v>
      </c>
      <c r="B970">
        <v>9.6850000000000006E-2</v>
      </c>
      <c r="C970">
        <v>0.32924999999999999</v>
      </c>
      <c r="D970">
        <v>0.37395</v>
      </c>
      <c r="E970">
        <v>0.79364999999999997</v>
      </c>
      <c r="F970">
        <v>0.68335000000000001</v>
      </c>
      <c r="G970">
        <v>0.74575000000000002</v>
      </c>
      <c r="H970">
        <v>0.89144999999999996</v>
      </c>
      <c r="I970">
        <v>0.99904999999999999</v>
      </c>
      <c r="J970">
        <v>0.16614999999999999</v>
      </c>
      <c r="K970">
        <v>5.6149999999999999E-2</v>
      </c>
      <c r="L970">
        <v>3.0949999999999998E-2</v>
      </c>
    </row>
    <row r="971" spans="1:12" x14ac:dyDescent="0.3">
      <c r="A971">
        <v>970</v>
      </c>
      <c r="B971">
        <v>9.6949999999999995E-2</v>
      </c>
      <c r="C971">
        <v>4.3950000000000003E-2</v>
      </c>
      <c r="D971">
        <v>5.525E-2</v>
      </c>
      <c r="E971">
        <v>0.42275000000000001</v>
      </c>
      <c r="F971">
        <v>0.46384999999999998</v>
      </c>
      <c r="G971">
        <v>0.15795000000000001</v>
      </c>
      <c r="H971">
        <v>0.16335</v>
      </c>
      <c r="I971">
        <v>0.68225000000000002</v>
      </c>
      <c r="J971">
        <v>0.25724999999999998</v>
      </c>
      <c r="K971">
        <v>0.53374999999999995</v>
      </c>
      <c r="L971">
        <v>0.31795000000000001</v>
      </c>
    </row>
    <row r="972" spans="1:12" x14ac:dyDescent="0.3">
      <c r="A972">
        <v>971</v>
      </c>
      <c r="B972">
        <v>9.7049999999999997E-2</v>
      </c>
      <c r="C972">
        <v>0.48354999999999998</v>
      </c>
      <c r="D972">
        <v>0.99524999999999997</v>
      </c>
      <c r="E972">
        <v>0.26605000000000001</v>
      </c>
      <c r="F972">
        <v>4.0550000000000003E-2</v>
      </c>
      <c r="G972">
        <v>9.8250000000000004E-2</v>
      </c>
      <c r="H972">
        <v>0.38505</v>
      </c>
      <c r="I972">
        <v>0.35394999999999999</v>
      </c>
      <c r="J972">
        <v>0.26684999999999998</v>
      </c>
      <c r="K972">
        <v>0.31045</v>
      </c>
      <c r="L972">
        <v>0.45645000000000002</v>
      </c>
    </row>
    <row r="973" spans="1:12" x14ac:dyDescent="0.3">
      <c r="A973">
        <v>972</v>
      </c>
      <c r="B973">
        <v>9.715E-2</v>
      </c>
      <c r="C973">
        <v>0.76765000000000005</v>
      </c>
      <c r="D973">
        <v>0.70084999999999997</v>
      </c>
      <c r="E973">
        <v>0.25914999999999999</v>
      </c>
      <c r="F973">
        <v>0.67405000000000004</v>
      </c>
      <c r="G973">
        <v>0.92435</v>
      </c>
      <c r="H973">
        <v>0.58645000000000003</v>
      </c>
      <c r="I973">
        <v>0.43495</v>
      </c>
      <c r="J973">
        <v>2.0150000000000001E-2</v>
      </c>
      <c r="K973">
        <v>0.96084999999999998</v>
      </c>
      <c r="L973">
        <v>0.46375</v>
      </c>
    </row>
    <row r="974" spans="1:12" x14ac:dyDescent="0.3">
      <c r="A974">
        <v>973</v>
      </c>
      <c r="B974">
        <v>9.7250000000000003E-2</v>
      </c>
      <c r="C974">
        <v>0.23615</v>
      </c>
      <c r="D974">
        <v>0.24525</v>
      </c>
      <c r="E974">
        <v>0.71875</v>
      </c>
      <c r="F974">
        <v>0.32834999999999998</v>
      </c>
      <c r="G974">
        <v>0.39355000000000001</v>
      </c>
      <c r="H974">
        <v>0.13744999999999999</v>
      </c>
      <c r="I974">
        <v>8.745E-2</v>
      </c>
      <c r="J974">
        <v>0.23275000000000001</v>
      </c>
      <c r="K974">
        <v>0.60865000000000002</v>
      </c>
      <c r="L974">
        <v>0.68835000000000002</v>
      </c>
    </row>
    <row r="975" spans="1:12" x14ac:dyDescent="0.3">
      <c r="A975">
        <v>974</v>
      </c>
      <c r="B975">
        <v>9.7350000000000006E-2</v>
      </c>
      <c r="C975">
        <v>0.55295000000000005</v>
      </c>
      <c r="D975">
        <v>0.61304999999999998</v>
      </c>
      <c r="E975">
        <v>0.25374999999999998</v>
      </c>
      <c r="F975">
        <v>0.94225000000000003</v>
      </c>
      <c r="G975">
        <v>0.11815000000000001</v>
      </c>
      <c r="H975">
        <v>0.55484999999999995</v>
      </c>
      <c r="I975">
        <v>5.3499999999999997E-3</v>
      </c>
      <c r="J975">
        <v>0.35265000000000002</v>
      </c>
      <c r="K975">
        <v>0.36025000000000001</v>
      </c>
      <c r="L975">
        <v>0.30564999999999998</v>
      </c>
    </row>
    <row r="976" spans="1:12" x14ac:dyDescent="0.3">
      <c r="A976">
        <v>975</v>
      </c>
      <c r="B976">
        <v>9.7449999999999995E-2</v>
      </c>
      <c r="C976">
        <v>0.79784999999999995</v>
      </c>
      <c r="D976">
        <v>0.18675</v>
      </c>
      <c r="E976">
        <v>0.98875000000000002</v>
      </c>
      <c r="F976">
        <v>9.9849999999999994E-2</v>
      </c>
      <c r="G976">
        <v>2.5350000000000001E-2</v>
      </c>
      <c r="H976">
        <v>0.70565</v>
      </c>
      <c r="I976">
        <v>0.99495</v>
      </c>
      <c r="J976">
        <v>0.73224999999999996</v>
      </c>
      <c r="K976">
        <v>0.97835000000000005</v>
      </c>
      <c r="L976">
        <v>6.615E-2</v>
      </c>
    </row>
    <row r="977" spans="1:12" x14ac:dyDescent="0.3">
      <c r="A977">
        <v>976</v>
      </c>
      <c r="B977">
        <v>9.7549999999999998E-2</v>
      </c>
      <c r="C977">
        <v>0.57255</v>
      </c>
      <c r="D977">
        <v>0.14985000000000001</v>
      </c>
      <c r="E977">
        <v>0.20385</v>
      </c>
      <c r="F977">
        <v>0.61685000000000001</v>
      </c>
      <c r="G977">
        <v>0.93784999999999996</v>
      </c>
      <c r="H977">
        <v>0.36975000000000002</v>
      </c>
      <c r="I977">
        <v>0.86065000000000003</v>
      </c>
      <c r="J977">
        <v>0.18955</v>
      </c>
      <c r="K977">
        <v>0.29385</v>
      </c>
      <c r="L977">
        <v>0.75205</v>
      </c>
    </row>
    <row r="978" spans="1:12" x14ac:dyDescent="0.3">
      <c r="A978">
        <v>977</v>
      </c>
      <c r="B978">
        <v>9.7650000000000001E-2</v>
      </c>
      <c r="C978">
        <v>0.27855000000000002</v>
      </c>
      <c r="D978">
        <v>0.61895</v>
      </c>
      <c r="E978">
        <v>0.92495000000000005</v>
      </c>
      <c r="F978">
        <v>4.4549999999999999E-2</v>
      </c>
      <c r="G978">
        <v>0.92095000000000005</v>
      </c>
      <c r="H978">
        <v>0.67664999999999997</v>
      </c>
      <c r="I978">
        <v>0.90115000000000001</v>
      </c>
      <c r="J978">
        <v>0.25064999999999998</v>
      </c>
      <c r="K978">
        <v>0.33825</v>
      </c>
      <c r="L978">
        <v>0.64305000000000001</v>
      </c>
    </row>
    <row r="979" spans="1:12" x14ac:dyDescent="0.3">
      <c r="A979">
        <v>978</v>
      </c>
      <c r="B979">
        <v>9.7750000000000004E-2</v>
      </c>
      <c r="C979">
        <v>0.72184999999999999</v>
      </c>
      <c r="D979">
        <v>0.93764999999999998</v>
      </c>
      <c r="E979">
        <v>0.19225</v>
      </c>
      <c r="F979">
        <v>0.12485</v>
      </c>
      <c r="G979">
        <v>0.25035000000000002</v>
      </c>
      <c r="H979">
        <v>0.89834999999999998</v>
      </c>
      <c r="I979">
        <v>0.37874999999999998</v>
      </c>
      <c r="J979">
        <v>0.21215000000000001</v>
      </c>
      <c r="K979">
        <v>0.81864999999999999</v>
      </c>
      <c r="L979">
        <v>6.6250000000000003E-2</v>
      </c>
    </row>
    <row r="980" spans="1:12" x14ac:dyDescent="0.3">
      <c r="A980">
        <v>979</v>
      </c>
      <c r="B980">
        <v>9.7850000000000006E-2</v>
      </c>
      <c r="C980">
        <v>0.33424999999999999</v>
      </c>
      <c r="D980">
        <v>0.75824999999999998</v>
      </c>
      <c r="E980">
        <v>0.70765</v>
      </c>
      <c r="F980">
        <v>0.40684999999999999</v>
      </c>
      <c r="G980">
        <v>0.95535000000000003</v>
      </c>
      <c r="H980">
        <v>0.26055</v>
      </c>
      <c r="I980">
        <v>0.84035000000000004</v>
      </c>
      <c r="J980">
        <v>0.55705000000000005</v>
      </c>
      <c r="K980">
        <v>0.66444999999999999</v>
      </c>
      <c r="L980">
        <v>0.24435000000000001</v>
      </c>
    </row>
    <row r="981" spans="1:12" x14ac:dyDescent="0.3">
      <c r="A981">
        <v>980</v>
      </c>
      <c r="B981">
        <v>9.7949999999999995E-2</v>
      </c>
      <c r="C981">
        <v>0.69704999999999995</v>
      </c>
      <c r="D981">
        <v>0.55225000000000002</v>
      </c>
      <c r="E981">
        <v>0.32845000000000002</v>
      </c>
      <c r="F981">
        <v>0.74934999999999996</v>
      </c>
      <c r="G981">
        <v>0.38774999999999998</v>
      </c>
      <c r="H981">
        <v>6.1249999999999999E-2</v>
      </c>
      <c r="I981">
        <v>0.91764999999999997</v>
      </c>
      <c r="J981">
        <v>0.88475000000000004</v>
      </c>
      <c r="K981">
        <v>2.035E-2</v>
      </c>
      <c r="L981">
        <v>0.18504999999999999</v>
      </c>
    </row>
    <row r="982" spans="1:12" x14ac:dyDescent="0.3">
      <c r="A982">
        <v>981</v>
      </c>
      <c r="B982">
        <v>9.8049999999999998E-2</v>
      </c>
      <c r="C982">
        <v>0.34405000000000002</v>
      </c>
      <c r="D982">
        <v>0.36775000000000002</v>
      </c>
      <c r="E982">
        <v>0.59614999999999996</v>
      </c>
      <c r="F982">
        <v>0.49725000000000003</v>
      </c>
      <c r="G982">
        <v>0.99395</v>
      </c>
      <c r="H982">
        <v>6.8349999999999994E-2</v>
      </c>
      <c r="I982">
        <v>0.94525000000000003</v>
      </c>
      <c r="J982">
        <v>0.86285000000000001</v>
      </c>
      <c r="K982">
        <v>0.72004999999999997</v>
      </c>
      <c r="L982">
        <v>0.63985000000000003</v>
      </c>
    </row>
    <row r="983" spans="1:12" x14ac:dyDescent="0.3">
      <c r="A983">
        <v>982</v>
      </c>
      <c r="B983">
        <v>9.8150000000000001E-2</v>
      </c>
      <c r="C983">
        <v>0.88205</v>
      </c>
      <c r="D983">
        <v>0.57494999999999996</v>
      </c>
      <c r="E983">
        <v>0.68855</v>
      </c>
      <c r="F983">
        <v>0.85024999999999995</v>
      </c>
      <c r="G983">
        <v>9.4950000000000007E-2</v>
      </c>
      <c r="H983">
        <v>0.72424999999999995</v>
      </c>
      <c r="I983">
        <v>0.30875000000000002</v>
      </c>
      <c r="J983">
        <v>0.89805000000000001</v>
      </c>
      <c r="K983">
        <v>5.2500000000000003E-3</v>
      </c>
      <c r="L983">
        <v>0.26484999999999997</v>
      </c>
    </row>
    <row r="984" spans="1:12" x14ac:dyDescent="0.3">
      <c r="A984">
        <v>983</v>
      </c>
      <c r="B984">
        <v>9.8250000000000004E-2</v>
      </c>
      <c r="C984">
        <v>0.36604999999999999</v>
      </c>
      <c r="D984">
        <v>0.39765</v>
      </c>
      <c r="E984">
        <v>0.89705000000000001</v>
      </c>
      <c r="F984">
        <v>0.85775000000000001</v>
      </c>
      <c r="G984">
        <v>0.68594999999999995</v>
      </c>
      <c r="H984">
        <v>0.27544999999999997</v>
      </c>
      <c r="I984">
        <v>0.48845</v>
      </c>
      <c r="J984">
        <v>6.45E-3</v>
      </c>
      <c r="K984">
        <v>0.62814999999999999</v>
      </c>
      <c r="L984">
        <v>0.65815000000000001</v>
      </c>
    </row>
    <row r="985" spans="1:12" x14ac:dyDescent="0.3">
      <c r="A985">
        <v>984</v>
      </c>
      <c r="B985">
        <v>9.8350000000000007E-2</v>
      </c>
      <c r="C985">
        <v>0.32185000000000002</v>
      </c>
      <c r="D985">
        <v>9.9349999999999994E-2</v>
      </c>
      <c r="E985">
        <v>0.22005</v>
      </c>
      <c r="F985">
        <v>0.50134999999999996</v>
      </c>
      <c r="G985">
        <v>0.66005000000000003</v>
      </c>
      <c r="H985">
        <v>0.67125000000000001</v>
      </c>
      <c r="I985">
        <v>0.91274999999999995</v>
      </c>
      <c r="J985">
        <v>0.27844999999999998</v>
      </c>
      <c r="K985">
        <v>0.79805000000000004</v>
      </c>
      <c r="L985">
        <v>0.66895000000000004</v>
      </c>
    </row>
    <row r="986" spans="1:12" x14ac:dyDescent="0.3">
      <c r="A986">
        <v>985</v>
      </c>
      <c r="B986">
        <v>9.8449999999999996E-2</v>
      </c>
      <c r="C986">
        <v>0.37445000000000001</v>
      </c>
      <c r="D986">
        <v>0.30945</v>
      </c>
      <c r="E986">
        <v>0.35475000000000001</v>
      </c>
      <c r="F986">
        <v>9.5649999999999999E-2</v>
      </c>
      <c r="G986">
        <v>0.12164999999999999</v>
      </c>
      <c r="H986">
        <v>0.44405</v>
      </c>
      <c r="I986">
        <v>0.37064999999999998</v>
      </c>
      <c r="J986">
        <v>0.25024999999999997</v>
      </c>
      <c r="K986">
        <v>8.0149999999999999E-2</v>
      </c>
      <c r="L986">
        <v>0.46775</v>
      </c>
    </row>
    <row r="987" spans="1:12" x14ac:dyDescent="0.3">
      <c r="A987">
        <v>986</v>
      </c>
      <c r="B987">
        <v>9.8549999999999999E-2</v>
      </c>
      <c r="C987">
        <v>0.57645000000000002</v>
      </c>
      <c r="D987">
        <v>0.68594999999999995</v>
      </c>
      <c r="E987">
        <v>0.71575</v>
      </c>
      <c r="F987">
        <v>0.34044999999999997</v>
      </c>
      <c r="G987">
        <v>0.35694999999999999</v>
      </c>
      <c r="H987">
        <v>0.37695000000000001</v>
      </c>
      <c r="I987">
        <v>0.62075000000000002</v>
      </c>
      <c r="J987">
        <v>0.60834999999999995</v>
      </c>
      <c r="K987">
        <v>0.24695</v>
      </c>
      <c r="L987">
        <v>0.29615000000000002</v>
      </c>
    </row>
    <row r="988" spans="1:12" x14ac:dyDescent="0.3">
      <c r="A988">
        <v>987</v>
      </c>
      <c r="B988">
        <v>9.8650000000000002E-2</v>
      </c>
      <c r="C988">
        <v>0.77954999999999997</v>
      </c>
      <c r="D988">
        <v>0.65305000000000002</v>
      </c>
      <c r="E988">
        <v>0.97435000000000005</v>
      </c>
      <c r="F988">
        <v>0.88865000000000005</v>
      </c>
      <c r="G988">
        <v>0.87644999999999995</v>
      </c>
      <c r="H988">
        <v>2.1850000000000001E-2</v>
      </c>
      <c r="I988">
        <v>0.98955000000000004</v>
      </c>
      <c r="J988">
        <v>0.85685</v>
      </c>
      <c r="K988">
        <v>0.52644999999999997</v>
      </c>
      <c r="L988">
        <v>0.58994999999999997</v>
      </c>
    </row>
    <row r="989" spans="1:12" x14ac:dyDescent="0.3">
      <c r="A989">
        <v>988</v>
      </c>
      <c r="B989">
        <v>9.8750000000000004E-2</v>
      </c>
      <c r="C989">
        <v>0.39284999999999998</v>
      </c>
      <c r="D989">
        <v>0.63605</v>
      </c>
      <c r="E989">
        <v>0.24804999999999999</v>
      </c>
      <c r="F989">
        <v>0.49495</v>
      </c>
      <c r="G989">
        <v>0.75144999999999995</v>
      </c>
      <c r="H989">
        <v>0.88114999999999999</v>
      </c>
      <c r="I989">
        <v>0.28065000000000001</v>
      </c>
      <c r="J989">
        <v>0.14974999999999999</v>
      </c>
      <c r="K989">
        <v>0.86995</v>
      </c>
      <c r="L989">
        <v>0.59975000000000001</v>
      </c>
    </row>
    <row r="990" spans="1:12" x14ac:dyDescent="0.3">
      <c r="A990">
        <v>989</v>
      </c>
      <c r="B990">
        <v>9.8849999999999993E-2</v>
      </c>
      <c r="C990">
        <v>0.73814999999999997</v>
      </c>
      <c r="D990">
        <v>0.75875000000000004</v>
      </c>
      <c r="E990">
        <v>0.57635000000000003</v>
      </c>
      <c r="F990">
        <v>0.92915000000000003</v>
      </c>
      <c r="G990">
        <v>0.90334999999999999</v>
      </c>
      <c r="H990">
        <v>0.71125000000000005</v>
      </c>
      <c r="I990">
        <v>0.47954999999999998</v>
      </c>
      <c r="J990">
        <v>0.64254999999999995</v>
      </c>
      <c r="K990">
        <v>0.30175000000000002</v>
      </c>
      <c r="L990">
        <v>0.94604999999999995</v>
      </c>
    </row>
    <row r="991" spans="1:12" x14ac:dyDescent="0.3">
      <c r="A991">
        <v>990</v>
      </c>
      <c r="B991">
        <v>9.8949999999999996E-2</v>
      </c>
      <c r="C991">
        <v>0.26124999999999998</v>
      </c>
      <c r="D991">
        <v>0.79735</v>
      </c>
      <c r="E991">
        <v>0.76134999999999997</v>
      </c>
      <c r="F991">
        <v>0.45245000000000002</v>
      </c>
      <c r="G991">
        <v>7.2950000000000001E-2</v>
      </c>
      <c r="H991">
        <v>0.41365000000000002</v>
      </c>
      <c r="I991">
        <v>0.29294999999999999</v>
      </c>
      <c r="J991">
        <v>0.38645000000000002</v>
      </c>
      <c r="K991">
        <v>0.65034999999999998</v>
      </c>
      <c r="L991">
        <v>0.65034999999999998</v>
      </c>
    </row>
    <row r="992" spans="1:12" x14ac:dyDescent="0.3">
      <c r="A992">
        <v>991</v>
      </c>
      <c r="B992">
        <v>9.9049999999999999E-2</v>
      </c>
      <c r="C992">
        <v>0.11745</v>
      </c>
      <c r="D992">
        <v>0.89705000000000001</v>
      </c>
      <c r="E992">
        <v>0.35265000000000002</v>
      </c>
      <c r="F992">
        <v>0.54654999999999998</v>
      </c>
      <c r="G992">
        <v>0.81805000000000005</v>
      </c>
      <c r="H992">
        <v>0.72694999999999999</v>
      </c>
      <c r="I992">
        <v>0.77175000000000005</v>
      </c>
      <c r="J992">
        <v>5.0750000000000003E-2</v>
      </c>
      <c r="K992">
        <v>0.43804999999999999</v>
      </c>
      <c r="L992">
        <v>0.81505000000000005</v>
      </c>
    </row>
    <row r="993" spans="1:12" x14ac:dyDescent="0.3">
      <c r="A993">
        <v>992</v>
      </c>
      <c r="B993">
        <v>9.9150000000000002E-2</v>
      </c>
      <c r="C993">
        <v>0.88524999999999998</v>
      </c>
      <c r="D993">
        <v>0.11125</v>
      </c>
      <c r="E993">
        <v>0.12365</v>
      </c>
      <c r="F993">
        <v>0.90885000000000005</v>
      </c>
      <c r="G993">
        <v>0.93084999999999996</v>
      </c>
      <c r="H993">
        <v>0.17274999999999999</v>
      </c>
      <c r="I993">
        <v>0.99475000000000002</v>
      </c>
      <c r="J993">
        <v>0.20435</v>
      </c>
      <c r="K993">
        <v>0.98004999999999998</v>
      </c>
      <c r="L993">
        <v>0.11415</v>
      </c>
    </row>
    <row r="994" spans="1:12" x14ac:dyDescent="0.3">
      <c r="A994">
        <v>993</v>
      </c>
      <c r="B994">
        <v>9.9250000000000005E-2</v>
      </c>
      <c r="C994">
        <v>0.36925000000000002</v>
      </c>
      <c r="D994">
        <v>0.49425000000000002</v>
      </c>
      <c r="E994">
        <v>0.20835000000000001</v>
      </c>
      <c r="F994">
        <v>0.49195</v>
      </c>
      <c r="G994">
        <v>0.90834999999999999</v>
      </c>
      <c r="H994">
        <v>0.56455</v>
      </c>
      <c r="I994">
        <v>0.63854999999999995</v>
      </c>
      <c r="J994">
        <v>1.685E-2</v>
      </c>
      <c r="K994">
        <v>0.31495000000000001</v>
      </c>
      <c r="L994">
        <v>0.62414999999999998</v>
      </c>
    </row>
    <row r="995" spans="1:12" x14ac:dyDescent="0.3">
      <c r="A995">
        <v>994</v>
      </c>
      <c r="B995">
        <v>9.9349999999999994E-2</v>
      </c>
      <c r="C995">
        <v>9.1950000000000004E-2</v>
      </c>
      <c r="D995">
        <v>0.66335</v>
      </c>
      <c r="E995">
        <v>0.84645000000000004</v>
      </c>
      <c r="F995">
        <v>0.47094999999999998</v>
      </c>
      <c r="G995">
        <v>5.7450000000000001E-2</v>
      </c>
      <c r="H995">
        <v>0.68615000000000004</v>
      </c>
      <c r="I995">
        <v>0.75165000000000004</v>
      </c>
      <c r="J995">
        <v>0.20995</v>
      </c>
      <c r="K995">
        <v>2.5649999999999999E-2</v>
      </c>
      <c r="L995">
        <v>0.10845</v>
      </c>
    </row>
    <row r="996" spans="1:12" x14ac:dyDescent="0.3">
      <c r="A996">
        <v>995</v>
      </c>
      <c r="B996">
        <v>9.9449999999999997E-2</v>
      </c>
      <c r="C996">
        <v>0.89375000000000004</v>
      </c>
      <c r="D996">
        <v>0.16825000000000001</v>
      </c>
      <c r="E996">
        <v>0.48975000000000002</v>
      </c>
      <c r="F996">
        <v>0.22525000000000001</v>
      </c>
      <c r="G996">
        <v>0.36464999999999997</v>
      </c>
      <c r="H996">
        <v>0.33665</v>
      </c>
      <c r="I996">
        <v>0.24995000000000001</v>
      </c>
      <c r="J996">
        <v>0.13455</v>
      </c>
      <c r="K996">
        <v>0.91015000000000001</v>
      </c>
      <c r="L996">
        <v>8.5650000000000004E-2</v>
      </c>
    </row>
    <row r="997" spans="1:12" x14ac:dyDescent="0.3">
      <c r="A997">
        <v>996</v>
      </c>
      <c r="B997">
        <v>9.955E-2</v>
      </c>
      <c r="C997">
        <v>0.14795</v>
      </c>
      <c r="D997">
        <v>0.71525000000000005</v>
      </c>
      <c r="E997">
        <v>0.84065000000000001</v>
      </c>
      <c r="F997">
        <v>0.73355000000000004</v>
      </c>
      <c r="G997">
        <v>0.59845000000000004</v>
      </c>
      <c r="H997">
        <v>0.98094999999999999</v>
      </c>
      <c r="I997">
        <v>0.88065000000000004</v>
      </c>
      <c r="J997">
        <v>0.97255000000000003</v>
      </c>
      <c r="K997">
        <v>0.81394999999999995</v>
      </c>
      <c r="L997">
        <v>0.55754999999999999</v>
      </c>
    </row>
    <row r="998" spans="1:12" x14ac:dyDescent="0.3">
      <c r="A998">
        <v>997</v>
      </c>
      <c r="B998">
        <v>9.9650000000000002E-2</v>
      </c>
      <c r="C998">
        <v>0.96335000000000004</v>
      </c>
      <c r="D998">
        <v>0.92515000000000003</v>
      </c>
      <c r="E998">
        <v>0.80195000000000005</v>
      </c>
      <c r="F998">
        <v>0.96855000000000002</v>
      </c>
      <c r="G998">
        <v>0.27694999999999997</v>
      </c>
      <c r="H998">
        <v>0.76685000000000003</v>
      </c>
      <c r="I998">
        <v>0.53054999999999997</v>
      </c>
      <c r="J998">
        <v>0.77005000000000001</v>
      </c>
      <c r="K998">
        <v>0.65144999999999997</v>
      </c>
      <c r="L998">
        <v>0.29354999999999998</v>
      </c>
    </row>
    <row r="999" spans="1:12" x14ac:dyDescent="0.3">
      <c r="A999">
        <v>998</v>
      </c>
      <c r="B999">
        <v>9.9750000000000005E-2</v>
      </c>
      <c r="C999">
        <v>0.17695</v>
      </c>
      <c r="D999">
        <v>0.69445000000000001</v>
      </c>
      <c r="E999">
        <v>0.31814999999999999</v>
      </c>
      <c r="F999">
        <v>0.33545000000000003</v>
      </c>
      <c r="G999">
        <v>0.57755000000000001</v>
      </c>
      <c r="H999">
        <v>0.99255000000000004</v>
      </c>
      <c r="I999">
        <v>0.83504999999999996</v>
      </c>
      <c r="J999">
        <v>0.52385000000000004</v>
      </c>
      <c r="K999">
        <v>0.72245000000000004</v>
      </c>
      <c r="L999">
        <v>5.6950000000000001E-2</v>
      </c>
    </row>
    <row r="1000" spans="1:12" x14ac:dyDescent="0.3">
      <c r="A1000">
        <v>999</v>
      </c>
      <c r="B1000">
        <v>9.9849999999999994E-2</v>
      </c>
      <c r="C1000">
        <v>0.97924999999999995</v>
      </c>
      <c r="D1000">
        <v>0.81884999999999997</v>
      </c>
      <c r="E1000">
        <v>0.97224999999999995</v>
      </c>
      <c r="F1000">
        <v>0.66144999999999998</v>
      </c>
      <c r="G1000">
        <v>0.20035</v>
      </c>
      <c r="H1000">
        <v>5.2049999999999999E-2</v>
      </c>
      <c r="I1000">
        <v>0.79984999999999995</v>
      </c>
      <c r="J1000">
        <v>0.16994999999999999</v>
      </c>
      <c r="K1000">
        <v>0.48704999999999998</v>
      </c>
      <c r="L1000">
        <v>0.88944999999999996</v>
      </c>
    </row>
    <row r="1001" spans="1:12" x14ac:dyDescent="0.3">
      <c r="A1001">
        <v>1000</v>
      </c>
      <c r="B1001">
        <v>9.9949999999999997E-2</v>
      </c>
      <c r="C1001">
        <v>3.6650000000000002E-2</v>
      </c>
      <c r="D1001">
        <v>0.57965</v>
      </c>
      <c r="E1001">
        <v>0.89995000000000003</v>
      </c>
      <c r="F1001">
        <v>9.5499999999999995E-3</v>
      </c>
      <c r="G1001">
        <v>0.33984999999999999</v>
      </c>
      <c r="H1001">
        <v>0.88795000000000002</v>
      </c>
      <c r="I1001">
        <v>0.90285000000000004</v>
      </c>
      <c r="J1001">
        <v>0.74234999999999995</v>
      </c>
      <c r="K1001">
        <v>0.63695000000000002</v>
      </c>
      <c r="L1001">
        <v>0.47835</v>
      </c>
    </row>
    <row r="1002" spans="1:12" x14ac:dyDescent="0.3">
      <c r="A1002">
        <v>1001</v>
      </c>
      <c r="B1002">
        <v>0.10005</v>
      </c>
      <c r="C1002">
        <v>0.29565000000000002</v>
      </c>
      <c r="D1002">
        <v>9.2050000000000007E-2</v>
      </c>
      <c r="E1002">
        <v>0.89644999999999997</v>
      </c>
      <c r="F1002">
        <v>0.76875000000000004</v>
      </c>
      <c r="G1002">
        <v>0.73204999999999998</v>
      </c>
      <c r="H1002">
        <v>0.52734999999999999</v>
      </c>
      <c r="I1002">
        <v>0.61514999999999997</v>
      </c>
      <c r="J1002">
        <v>0.57174999999999998</v>
      </c>
      <c r="K1002">
        <v>0.65195000000000003</v>
      </c>
      <c r="L1002">
        <v>0.56835000000000002</v>
      </c>
    </row>
    <row r="1003" spans="1:12" x14ac:dyDescent="0.3">
      <c r="A1003">
        <v>1002</v>
      </c>
      <c r="B1003">
        <v>0.10015</v>
      </c>
      <c r="C1003">
        <v>0.25864999999999999</v>
      </c>
      <c r="D1003">
        <v>0.56405000000000005</v>
      </c>
      <c r="E1003">
        <v>0.11995</v>
      </c>
      <c r="F1003">
        <v>0.90134999999999998</v>
      </c>
      <c r="G1003">
        <v>0.91315000000000002</v>
      </c>
      <c r="H1003">
        <v>0.11005</v>
      </c>
      <c r="I1003">
        <v>0.40925</v>
      </c>
      <c r="J1003">
        <v>0.27374999999999999</v>
      </c>
      <c r="K1003">
        <v>8.7349999999999997E-2</v>
      </c>
      <c r="L1003">
        <v>0.51615</v>
      </c>
    </row>
    <row r="1004" spans="1:12" x14ac:dyDescent="0.3">
      <c r="A1004">
        <v>1003</v>
      </c>
      <c r="B1004">
        <v>0.10025000000000001</v>
      </c>
      <c r="C1004">
        <v>0.77495000000000003</v>
      </c>
      <c r="D1004">
        <v>0.65485000000000004</v>
      </c>
      <c r="E1004">
        <v>0.64295000000000002</v>
      </c>
      <c r="F1004">
        <v>0.89795000000000003</v>
      </c>
      <c r="G1004">
        <v>0.58614999999999995</v>
      </c>
      <c r="H1004">
        <v>0.83635000000000004</v>
      </c>
      <c r="I1004">
        <v>0.62724999999999997</v>
      </c>
      <c r="J1004">
        <v>0.69564999999999999</v>
      </c>
      <c r="K1004">
        <v>0.34215000000000001</v>
      </c>
      <c r="L1004">
        <v>0.55854999999999999</v>
      </c>
    </row>
    <row r="1005" spans="1:12" x14ac:dyDescent="0.3">
      <c r="A1005">
        <v>1004</v>
      </c>
      <c r="B1005">
        <v>0.10034999999999999</v>
      </c>
      <c r="C1005">
        <v>0.15104999999999999</v>
      </c>
      <c r="D1005">
        <v>0.63195000000000001</v>
      </c>
      <c r="E1005">
        <v>0.39945000000000003</v>
      </c>
      <c r="F1005">
        <v>0.10765</v>
      </c>
      <c r="G1005">
        <v>0.73245000000000005</v>
      </c>
      <c r="H1005">
        <v>0.58625000000000005</v>
      </c>
      <c r="I1005">
        <v>0.91815000000000002</v>
      </c>
      <c r="J1005">
        <v>0.90954999999999997</v>
      </c>
      <c r="K1005">
        <v>0.47084999999999999</v>
      </c>
      <c r="L1005">
        <v>0.15054999999999999</v>
      </c>
    </row>
    <row r="1006" spans="1:12" x14ac:dyDescent="0.3">
      <c r="A1006">
        <v>1005</v>
      </c>
      <c r="B1006">
        <v>0.10045</v>
      </c>
      <c r="C1006">
        <v>0.51495000000000002</v>
      </c>
      <c r="D1006">
        <v>0.14505000000000001</v>
      </c>
      <c r="E1006">
        <v>0.28434999999999999</v>
      </c>
      <c r="F1006">
        <v>8.5050000000000001E-2</v>
      </c>
      <c r="G1006">
        <v>0.50975000000000004</v>
      </c>
      <c r="H1006">
        <v>0.86265000000000003</v>
      </c>
      <c r="I1006">
        <v>0.54274999999999995</v>
      </c>
      <c r="J1006">
        <v>0.67874999999999996</v>
      </c>
      <c r="K1006">
        <v>0.53844999999999998</v>
      </c>
      <c r="L1006">
        <v>0.82494999999999996</v>
      </c>
    </row>
    <row r="1007" spans="1:12" x14ac:dyDescent="0.3">
      <c r="A1007">
        <v>1006</v>
      </c>
      <c r="B1007">
        <v>0.10055</v>
      </c>
      <c r="C1007">
        <v>0.62814999999999999</v>
      </c>
      <c r="D1007">
        <v>0.39224999999999999</v>
      </c>
      <c r="E1007">
        <v>5.5000000000000003E-4</v>
      </c>
      <c r="F1007">
        <v>0.84404999999999997</v>
      </c>
      <c r="G1007">
        <v>0.57725000000000004</v>
      </c>
      <c r="H1007">
        <v>0.89375000000000004</v>
      </c>
      <c r="I1007">
        <v>0.75514999999999999</v>
      </c>
      <c r="J1007">
        <v>0.92695000000000005</v>
      </c>
      <c r="K1007">
        <v>0.58514999999999995</v>
      </c>
      <c r="L1007">
        <v>0.30695</v>
      </c>
    </row>
    <row r="1008" spans="1:12" x14ac:dyDescent="0.3">
      <c r="A1008">
        <v>1007</v>
      </c>
      <c r="B1008">
        <v>0.10065</v>
      </c>
      <c r="C1008">
        <v>0.69525000000000003</v>
      </c>
      <c r="D1008">
        <v>0.54215000000000002</v>
      </c>
      <c r="E1008">
        <v>0.19164999999999999</v>
      </c>
      <c r="F1008">
        <v>3.4750000000000003E-2</v>
      </c>
      <c r="G1008">
        <v>0.56225000000000003</v>
      </c>
      <c r="H1008">
        <v>0.99524999999999997</v>
      </c>
      <c r="I1008">
        <v>0.52405000000000002</v>
      </c>
      <c r="J1008">
        <v>0.88044999999999995</v>
      </c>
      <c r="K1008">
        <v>0.51544999999999996</v>
      </c>
      <c r="L1008">
        <v>0.73904999999999998</v>
      </c>
    </row>
    <row r="1009" spans="1:12" x14ac:dyDescent="0.3">
      <c r="A1009">
        <v>1008</v>
      </c>
      <c r="B1009">
        <v>0.10075000000000001</v>
      </c>
      <c r="C1009">
        <v>0.24145</v>
      </c>
      <c r="D1009">
        <v>0.17005000000000001</v>
      </c>
      <c r="E1009">
        <v>0.71174999999999999</v>
      </c>
      <c r="F1009">
        <v>0.70635000000000003</v>
      </c>
      <c r="G1009">
        <v>0.89354999999999996</v>
      </c>
      <c r="H1009">
        <v>0.48375000000000001</v>
      </c>
      <c r="I1009">
        <v>0.75965000000000005</v>
      </c>
      <c r="J1009">
        <v>0.24245</v>
      </c>
      <c r="K1009">
        <v>7.6499999999999997E-3</v>
      </c>
      <c r="L1009">
        <v>0.74345000000000006</v>
      </c>
    </row>
    <row r="1010" spans="1:12" x14ac:dyDescent="0.3">
      <c r="A1010">
        <v>1009</v>
      </c>
      <c r="B1010">
        <v>0.10085</v>
      </c>
      <c r="C1010">
        <v>0.11375</v>
      </c>
      <c r="D1010">
        <v>0.92805000000000004</v>
      </c>
      <c r="E1010">
        <v>0.20615</v>
      </c>
      <c r="F1010">
        <v>0.23615</v>
      </c>
      <c r="G1010">
        <v>0.37214999999999998</v>
      </c>
      <c r="H1010">
        <v>0.81045</v>
      </c>
      <c r="I1010">
        <v>0.25205</v>
      </c>
      <c r="J1010">
        <v>0.77864999999999995</v>
      </c>
      <c r="K1010">
        <v>0.12825</v>
      </c>
      <c r="L1010">
        <v>6.3250000000000001E-2</v>
      </c>
    </row>
    <row r="1011" spans="1:12" x14ac:dyDescent="0.3">
      <c r="A1011">
        <v>1010</v>
      </c>
      <c r="B1011">
        <v>0.10095</v>
      </c>
      <c r="C1011">
        <v>0.49485000000000001</v>
      </c>
      <c r="D1011">
        <v>0.47034999999999999</v>
      </c>
      <c r="E1011">
        <v>0.27715000000000001</v>
      </c>
      <c r="F1011">
        <v>0.56935000000000002</v>
      </c>
      <c r="G1011">
        <v>5.5050000000000002E-2</v>
      </c>
      <c r="H1011">
        <v>0.94274999999999998</v>
      </c>
      <c r="I1011">
        <v>0.55774999999999997</v>
      </c>
      <c r="J1011">
        <v>0.60355000000000003</v>
      </c>
      <c r="K1011">
        <v>0.63044999999999995</v>
      </c>
      <c r="L1011">
        <v>0.86675000000000002</v>
      </c>
    </row>
    <row r="1012" spans="1:12" x14ac:dyDescent="0.3">
      <c r="A1012">
        <v>1011</v>
      </c>
      <c r="B1012">
        <v>0.10105</v>
      </c>
      <c r="C1012">
        <v>0.59494999999999998</v>
      </c>
      <c r="D1012">
        <v>0.89195000000000002</v>
      </c>
      <c r="E1012">
        <v>8.6499999999999997E-3</v>
      </c>
      <c r="F1012">
        <v>3.015E-2</v>
      </c>
      <c r="G1012">
        <v>0.22525000000000001</v>
      </c>
      <c r="H1012">
        <v>0.69155</v>
      </c>
      <c r="I1012">
        <v>0.53285000000000005</v>
      </c>
      <c r="J1012">
        <v>0.73565000000000003</v>
      </c>
      <c r="K1012">
        <v>0.67364999999999997</v>
      </c>
      <c r="L1012">
        <v>0.13045000000000001</v>
      </c>
    </row>
    <row r="1013" spans="1:12" x14ac:dyDescent="0.3">
      <c r="A1013">
        <v>1012</v>
      </c>
      <c r="B1013">
        <v>0.10115</v>
      </c>
      <c r="C1013">
        <v>0.78654999999999997</v>
      </c>
      <c r="D1013">
        <v>0.47255000000000003</v>
      </c>
      <c r="E1013">
        <v>2.3050000000000001E-2</v>
      </c>
      <c r="F1013">
        <v>0.41735</v>
      </c>
      <c r="G1013">
        <v>0.26384999999999997</v>
      </c>
      <c r="H1013">
        <v>0.85455000000000003</v>
      </c>
      <c r="I1013">
        <v>0.31874999999999998</v>
      </c>
      <c r="J1013">
        <v>0.78315000000000001</v>
      </c>
      <c r="K1013">
        <v>0.88254999999999995</v>
      </c>
      <c r="L1013">
        <v>0.44114999999999999</v>
      </c>
    </row>
    <row r="1014" spans="1:12" x14ac:dyDescent="0.3">
      <c r="A1014">
        <v>1013</v>
      </c>
      <c r="B1014">
        <v>0.10125000000000001</v>
      </c>
      <c r="C1014">
        <v>0.62085000000000001</v>
      </c>
      <c r="D1014">
        <v>0.86795</v>
      </c>
      <c r="E1014">
        <v>0.84235000000000004</v>
      </c>
      <c r="F1014">
        <v>0.95925000000000005</v>
      </c>
      <c r="G1014">
        <v>7.4349999999999999E-2</v>
      </c>
      <c r="H1014">
        <v>5.7549999999999997E-2</v>
      </c>
      <c r="I1014">
        <v>0.88154999999999994</v>
      </c>
      <c r="J1014">
        <v>0.16164999999999999</v>
      </c>
      <c r="K1014">
        <v>0.40844999999999998</v>
      </c>
      <c r="L1014">
        <v>0.76024999999999998</v>
      </c>
    </row>
    <row r="1015" spans="1:12" x14ac:dyDescent="0.3">
      <c r="A1015">
        <v>1014</v>
      </c>
      <c r="B1015">
        <v>0.10135</v>
      </c>
      <c r="C1015">
        <v>0.10875</v>
      </c>
      <c r="D1015">
        <v>0.17565</v>
      </c>
      <c r="E1015">
        <v>8.9499999999999996E-3</v>
      </c>
      <c r="F1015">
        <v>0.79935</v>
      </c>
      <c r="G1015">
        <v>0.66664999999999996</v>
      </c>
      <c r="H1015">
        <v>0.87685000000000002</v>
      </c>
      <c r="I1015">
        <v>0.92505000000000004</v>
      </c>
      <c r="J1015">
        <v>0.91905000000000003</v>
      </c>
      <c r="K1015">
        <v>3.6650000000000002E-2</v>
      </c>
      <c r="L1015">
        <v>0.52324999999999999</v>
      </c>
    </row>
    <row r="1016" spans="1:12" x14ac:dyDescent="0.3">
      <c r="A1016">
        <v>1015</v>
      </c>
      <c r="B1016">
        <v>0.10145</v>
      </c>
      <c r="C1016">
        <v>0.80474999999999997</v>
      </c>
      <c r="D1016">
        <v>0.72084999999999999</v>
      </c>
      <c r="E1016">
        <v>0.49585000000000001</v>
      </c>
      <c r="F1016">
        <v>0.90164999999999995</v>
      </c>
      <c r="G1016">
        <v>0.77734999999999999</v>
      </c>
      <c r="H1016">
        <v>4.5949999999999998E-2</v>
      </c>
      <c r="I1016">
        <v>0.62365000000000004</v>
      </c>
      <c r="J1016">
        <v>7.5649999999999995E-2</v>
      </c>
      <c r="K1016">
        <v>0.82865</v>
      </c>
      <c r="L1016">
        <v>0.77895000000000003</v>
      </c>
    </row>
    <row r="1017" spans="1:12" x14ac:dyDescent="0.3">
      <c r="A1017">
        <v>1016</v>
      </c>
      <c r="B1017">
        <v>0.10155</v>
      </c>
      <c r="C1017">
        <v>0.81725000000000003</v>
      </c>
      <c r="D1017">
        <v>2.6249999999999999E-2</v>
      </c>
      <c r="E1017">
        <v>3.8350000000000002E-2</v>
      </c>
      <c r="F1017">
        <v>0.19305</v>
      </c>
      <c r="G1017">
        <v>0.87775000000000003</v>
      </c>
      <c r="H1017">
        <v>3.875E-2</v>
      </c>
      <c r="I1017">
        <v>0.19825000000000001</v>
      </c>
      <c r="J1017">
        <v>0.75114999999999998</v>
      </c>
      <c r="K1017">
        <v>0.14874999999999999</v>
      </c>
      <c r="L1017">
        <v>0.97575000000000001</v>
      </c>
    </row>
    <row r="1018" spans="1:12" x14ac:dyDescent="0.3">
      <c r="A1018">
        <v>1017</v>
      </c>
      <c r="B1018">
        <v>0.10165</v>
      </c>
      <c r="C1018">
        <v>0.15065000000000001</v>
      </c>
      <c r="D1018">
        <v>6.3950000000000007E-2</v>
      </c>
      <c r="E1018">
        <v>0.56605000000000005</v>
      </c>
      <c r="F1018">
        <v>0.95304999999999995</v>
      </c>
      <c r="G1018">
        <v>0.52385000000000004</v>
      </c>
      <c r="H1018">
        <v>0.23225000000000001</v>
      </c>
      <c r="I1018">
        <v>0.54595000000000005</v>
      </c>
      <c r="J1018">
        <v>0.45324999999999999</v>
      </c>
      <c r="K1018">
        <v>0.10465000000000001</v>
      </c>
      <c r="L1018">
        <v>4.7649999999999998E-2</v>
      </c>
    </row>
    <row r="1019" spans="1:12" x14ac:dyDescent="0.3">
      <c r="A1019">
        <v>1018</v>
      </c>
      <c r="B1019">
        <v>0.10174999999999999</v>
      </c>
      <c r="C1019">
        <v>0.85085</v>
      </c>
      <c r="D1019">
        <v>4.8250000000000001E-2</v>
      </c>
      <c r="E1019">
        <v>0.99065000000000003</v>
      </c>
      <c r="F1019">
        <v>0.46925</v>
      </c>
      <c r="G1019">
        <v>0.11595</v>
      </c>
      <c r="H1019">
        <v>0.84545000000000003</v>
      </c>
      <c r="I1019">
        <v>0.78325</v>
      </c>
      <c r="J1019">
        <v>8.1549999999999997E-2</v>
      </c>
      <c r="K1019">
        <v>0.33405000000000001</v>
      </c>
      <c r="L1019">
        <v>0.84724999999999995</v>
      </c>
    </row>
    <row r="1020" spans="1:12" x14ac:dyDescent="0.3">
      <c r="A1020">
        <v>1019</v>
      </c>
      <c r="B1020">
        <v>0.10185</v>
      </c>
      <c r="C1020">
        <v>0.98134999999999994</v>
      </c>
      <c r="D1020">
        <v>0.81194999999999995</v>
      </c>
      <c r="E1020">
        <v>0.51415</v>
      </c>
      <c r="F1020">
        <v>0.95004999999999995</v>
      </c>
      <c r="G1020">
        <v>0.32874999999999999</v>
      </c>
      <c r="H1020">
        <v>6.5250000000000002E-2</v>
      </c>
      <c r="I1020">
        <v>0.98765000000000003</v>
      </c>
      <c r="J1020">
        <v>0.64615</v>
      </c>
      <c r="K1020">
        <v>0.58725000000000005</v>
      </c>
      <c r="L1020">
        <v>0.89244999999999997</v>
      </c>
    </row>
    <row r="1021" spans="1:12" x14ac:dyDescent="0.3">
      <c r="A1021">
        <v>1020</v>
      </c>
      <c r="B1021">
        <v>0.10195</v>
      </c>
      <c r="C1021">
        <v>0.29154999999999998</v>
      </c>
      <c r="D1021">
        <v>0.79085000000000005</v>
      </c>
      <c r="E1021">
        <v>0.44074999999999998</v>
      </c>
      <c r="F1021">
        <v>0.73934999999999995</v>
      </c>
      <c r="G1021">
        <v>0.41494999999999999</v>
      </c>
      <c r="H1021">
        <v>0.98035000000000005</v>
      </c>
      <c r="I1021">
        <v>0.74485000000000001</v>
      </c>
      <c r="J1021">
        <v>0.65895000000000004</v>
      </c>
      <c r="K1021">
        <v>0.16975000000000001</v>
      </c>
      <c r="L1021">
        <v>0.60155000000000003</v>
      </c>
    </row>
    <row r="1022" spans="1:12" x14ac:dyDescent="0.3">
      <c r="A1022">
        <v>1021</v>
      </c>
      <c r="B1022">
        <v>0.10205</v>
      </c>
      <c r="C1022">
        <v>0.13894999999999999</v>
      </c>
      <c r="D1022">
        <v>0.61334999999999995</v>
      </c>
      <c r="E1022">
        <v>0.61175000000000002</v>
      </c>
      <c r="F1022">
        <v>0.27434999999999998</v>
      </c>
      <c r="G1022">
        <v>0.74934999999999996</v>
      </c>
      <c r="H1022">
        <v>0.81845000000000001</v>
      </c>
      <c r="I1022">
        <v>0.89534999999999998</v>
      </c>
      <c r="J1022">
        <v>0.18024999999999999</v>
      </c>
      <c r="K1022">
        <v>4.9500000000000004E-3</v>
      </c>
      <c r="L1022">
        <v>0.84075</v>
      </c>
    </row>
    <row r="1023" spans="1:12" x14ac:dyDescent="0.3">
      <c r="A1023">
        <v>1022</v>
      </c>
      <c r="B1023">
        <v>0.10215</v>
      </c>
      <c r="C1023">
        <v>0.92884999999999995</v>
      </c>
      <c r="D1023">
        <v>0.69284999999999997</v>
      </c>
      <c r="E1023">
        <v>0.18404999999999999</v>
      </c>
      <c r="F1023">
        <v>6.8449999999999997E-2</v>
      </c>
      <c r="G1023">
        <v>0.11835</v>
      </c>
      <c r="H1023">
        <v>0.98445000000000005</v>
      </c>
      <c r="I1023">
        <v>0.40024999999999999</v>
      </c>
      <c r="J1023">
        <v>0.66115000000000002</v>
      </c>
      <c r="K1023">
        <v>0.16655</v>
      </c>
      <c r="L1023">
        <v>0.52744999999999997</v>
      </c>
    </row>
    <row r="1024" spans="1:12" x14ac:dyDescent="0.3">
      <c r="A1024">
        <v>1023</v>
      </c>
      <c r="B1024">
        <v>0.10224999999999999</v>
      </c>
      <c r="C1024">
        <v>0.27015</v>
      </c>
      <c r="D1024">
        <v>0.44905</v>
      </c>
      <c r="E1024">
        <v>6.5350000000000005E-2</v>
      </c>
      <c r="F1024">
        <v>0.15454999999999999</v>
      </c>
      <c r="G1024">
        <v>0.38865</v>
      </c>
      <c r="H1024">
        <v>0.33925</v>
      </c>
      <c r="I1024">
        <v>0.60265000000000002</v>
      </c>
      <c r="J1024">
        <v>0.77954999999999997</v>
      </c>
      <c r="K1024">
        <v>0.15565000000000001</v>
      </c>
      <c r="L1024">
        <v>0.30935000000000001</v>
      </c>
    </row>
    <row r="1025" spans="1:12" x14ac:dyDescent="0.3">
      <c r="A1025">
        <v>1024</v>
      </c>
      <c r="B1025">
        <v>0.10235</v>
      </c>
      <c r="C1025">
        <v>0.47994999999999999</v>
      </c>
      <c r="D1025">
        <v>0.38934999999999997</v>
      </c>
      <c r="E1025">
        <v>0.23335</v>
      </c>
      <c r="F1025">
        <v>0.85975000000000001</v>
      </c>
      <c r="G1025">
        <v>0.87795000000000001</v>
      </c>
      <c r="H1025">
        <v>0.48875000000000002</v>
      </c>
      <c r="I1025">
        <v>0.10695</v>
      </c>
      <c r="J1025">
        <v>0.78564999999999996</v>
      </c>
      <c r="K1025">
        <v>0.77805000000000002</v>
      </c>
      <c r="L1025">
        <v>0.95925000000000005</v>
      </c>
    </row>
    <row r="1026" spans="1:12" x14ac:dyDescent="0.3">
      <c r="A1026">
        <v>1025</v>
      </c>
      <c r="B1026">
        <v>0.10245</v>
      </c>
      <c r="C1026">
        <v>0.56005000000000005</v>
      </c>
      <c r="D1026">
        <v>0.73155000000000003</v>
      </c>
      <c r="E1026">
        <v>0.57084999999999997</v>
      </c>
      <c r="F1026">
        <v>0.15195</v>
      </c>
      <c r="G1026">
        <v>0.75575000000000003</v>
      </c>
      <c r="H1026">
        <v>0.49114999999999998</v>
      </c>
      <c r="I1026">
        <v>0.89395000000000002</v>
      </c>
      <c r="J1026">
        <v>0.91454999999999997</v>
      </c>
      <c r="K1026">
        <v>0.53154999999999997</v>
      </c>
      <c r="L1026">
        <v>0.17524999999999999</v>
      </c>
    </row>
    <row r="1027" spans="1:12" x14ac:dyDescent="0.3">
      <c r="A1027">
        <v>1026</v>
      </c>
      <c r="B1027">
        <v>0.10255</v>
      </c>
      <c r="C1027">
        <v>0.30685000000000001</v>
      </c>
      <c r="D1027">
        <v>0.91335</v>
      </c>
      <c r="E1027">
        <v>6.0850000000000001E-2</v>
      </c>
      <c r="F1027">
        <v>0.22605</v>
      </c>
      <c r="G1027">
        <v>0.49995000000000001</v>
      </c>
      <c r="H1027">
        <v>0.34115000000000001</v>
      </c>
      <c r="I1027">
        <v>0.22534999999999999</v>
      </c>
      <c r="J1027">
        <v>0.63595000000000002</v>
      </c>
      <c r="K1027">
        <v>0.36875000000000002</v>
      </c>
      <c r="L1027">
        <v>0.49114999999999998</v>
      </c>
    </row>
    <row r="1028" spans="1:12" x14ac:dyDescent="0.3">
      <c r="A1028">
        <v>1027</v>
      </c>
      <c r="B1028">
        <v>0.10265000000000001</v>
      </c>
      <c r="C1028">
        <v>0.69094999999999995</v>
      </c>
      <c r="D1028">
        <v>0.73055000000000003</v>
      </c>
      <c r="E1028">
        <v>1.9050000000000001E-2</v>
      </c>
      <c r="F1028">
        <v>0.18285000000000001</v>
      </c>
      <c r="G1028">
        <v>0.77564999999999995</v>
      </c>
      <c r="H1028">
        <v>0.43945000000000001</v>
      </c>
      <c r="I1028">
        <v>0.40494999999999998</v>
      </c>
      <c r="J1028">
        <v>0.68005000000000004</v>
      </c>
      <c r="K1028">
        <v>0.18185000000000001</v>
      </c>
      <c r="L1028">
        <v>0.29725000000000001</v>
      </c>
    </row>
    <row r="1029" spans="1:12" x14ac:dyDescent="0.3">
      <c r="A1029">
        <v>1028</v>
      </c>
      <c r="B1029">
        <v>0.10274999999999999</v>
      </c>
      <c r="C1029">
        <v>0.29825000000000002</v>
      </c>
      <c r="D1029">
        <v>0.12375</v>
      </c>
      <c r="E1029">
        <v>0.93315000000000003</v>
      </c>
      <c r="F1029">
        <v>0.20655000000000001</v>
      </c>
      <c r="G1029">
        <v>0.94015000000000004</v>
      </c>
      <c r="H1029">
        <v>0.56505000000000005</v>
      </c>
      <c r="I1029">
        <v>0.36404999999999998</v>
      </c>
      <c r="J1029">
        <v>0.18385000000000001</v>
      </c>
      <c r="K1029">
        <v>0.99955000000000005</v>
      </c>
      <c r="L1029">
        <v>0.14294999999999999</v>
      </c>
    </row>
    <row r="1030" spans="1:12" x14ac:dyDescent="0.3">
      <c r="A1030">
        <v>1029</v>
      </c>
      <c r="B1030">
        <v>0.10285</v>
      </c>
      <c r="C1030">
        <v>0.15784999999999999</v>
      </c>
      <c r="D1030">
        <v>0.18124999999999999</v>
      </c>
      <c r="E1030">
        <v>0.74655000000000005</v>
      </c>
      <c r="F1030">
        <v>0.69484999999999997</v>
      </c>
      <c r="G1030">
        <v>0.39424999999999999</v>
      </c>
      <c r="H1030">
        <v>0.53425</v>
      </c>
      <c r="I1030">
        <v>6.0249999999999998E-2</v>
      </c>
      <c r="J1030">
        <v>0.43185000000000001</v>
      </c>
      <c r="K1030">
        <v>4.0649999999999999E-2</v>
      </c>
      <c r="L1030">
        <v>0.18045</v>
      </c>
    </row>
    <row r="1031" spans="1:12" x14ac:dyDescent="0.3">
      <c r="A1031">
        <v>1030</v>
      </c>
      <c r="B1031">
        <v>0.10295</v>
      </c>
      <c r="C1031">
        <v>0.35444999999999999</v>
      </c>
      <c r="D1031">
        <v>0.35815000000000002</v>
      </c>
      <c r="E1031">
        <v>0.87655000000000005</v>
      </c>
      <c r="F1031">
        <v>0.71225000000000005</v>
      </c>
      <c r="G1031">
        <v>0.90805000000000002</v>
      </c>
      <c r="H1031">
        <v>0.92274999999999996</v>
      </c>
      <c r="I1031">
        <v>0.65144999999999997</v>
      </c>
      <c r="J1031">
        <v>0.90934999999999999</v>
      </c>
      <c r="K1031">
        <v>0.70635000000000003</v>
      </c>
      <c r="L1031">
        <v>0.68684999999999996</v>
      </c>
    </row>
    <row r="1032" spans="1:12" x14ac:dyDescent="0.3">
      <c r="A1032">
        <v>1031</v>
      </c>
      <c r="B1032">
        <v>0.10305</v>
      </c>
      <c r="C1032">
        <v>0.99804999999999999</v>
      </c>
      <c r="D1032">
        <v>0.85585</v>
      </c>
      <c r="E1032">
        <v>0.91664999999999996</v>
      </c>
      <c r="F1032">
        <v>0.79984999999999995</v>
      </c>
      <c r="G1032">
        <v>0.90764999999999996</v>
      </c>
      <c r="H1032">
        <v>0.10455</v>
      </c>
      <c r="I1032">
        <v>0.88644999999999996</v>
      </c>
      <c r="J1032">
        <v>1.145E-2</v>
      </c>
      <c r="K1032">
        <v>0.40165000000000001</v>
      </c>
      <c r="L1032">
        <v>0.50675000000000003</v>
      </c>
    </row>
    <row r="1033" spans="1:12" x14ac:dyDescent="0.3">
      <c r="A1033">
        <v>1032</v>
      </c>
      <c r="B1033">
        <v>0.10315000000000001</v>
      </c>
      <c r="C1033">
        <v>2.9950000000000001E-2</v>
      </c>
      <c r="D1033">
        <v>0.84355000000000002</v>
      </c>
      <c r="E1033">
        <v>0.20945</v>
      </c>
      <c r="F1033">
        <v>0.55095000000000005</v>
      </c>
      <c r="G1033">
        <v>0.98165000000000002</v>
      </c>
      <c r="H1033">
        <v>0.75914999999999999</v>
      </c>
      <c r="I1033">
        <v>0.82025000000000003</v>
      </c>
      <c r="J1033">
        <v>0.41125</v>
      </c>
      <c r="K1033">
        <v>0.30754999999999999</v>
      </c>
      <c r="L1033">
        <v>7.5050000000000006E-2</v>
      </c>
    </row>
    <row r="1034" spans="1:12" x14ac:dyDescent="0.3">
      <c r="A1034">
        <v>1033</v>
      </c>
      <c r="B1034">
        <v>0.10324999999999999</v>
      </c>
      <c r="C1034">
        <v>0.46765000000000001</v>
      </c>
      <c r="D1034">
        <v>0.75244999999999995</v>
      </c>
      <c r="E1034">
        <v>3.4549999999999997E-2</v>
      </c>
      <c r="F1034">
        <v>0.77134999999999998</v>
      </c>
      <c r="G1034">
        <v>4.7550000000000002E-2</v>
      </c>
      <c r="H1034">
        <v>0.87324999999999997</v>
      </c>
      <c r="I1034">
        <v>0.17155000000000001</v>
      </c>
      <c r="J1034">
        <v>0.38614999999999999</v>
      </c>
      <c r="K1034">
        <v>0.69445000000000001</v>
      </c>
      <c r="L1034">
        <v>0.65464999999999995</v>
      </c>
    </row>
    <row r="1035" spans="1:12" x14ac:dyDescent="0.3">
      <c r="A1035">
        <v>1034</v>
      </c>
      <c r="B1035">
        <v>0.10335</v>
      </c>
      <c r="C1035">
        <v>0.94794999999999996</v>
      </c>
      <c r="D1035">
        <v>0.69584999999999997</v>
      </c>
      <c r="E1035">
        <v>0.29875000000000002</v>
      </c>
      <c r="F1035">
        <v>0.89505000000000001</v>
      </c>
      <c r="G1035">
        <v>0.76715</v>
      </c>
      <c r="H1035">
        <v>0.37845000000000001</v>
      </c>
      <c r="I1035">
        <v>2.545E-2</v>
      </c>
      <c r="J1035">
        <v>0.37985000000000002</v>
      </c>
      <c r="K1035">
        <v>0.90785000000000005</v>
      </c>
      <c r="L1035">
        <v>0.22725000000000001</v>
      </c>
    </row>
    <row r="1036" spans="1:12" x14ac:dyDescent="0.3">
      <c r="A1036">
        <v>1035</v>
      </c>
      <c r="B1036">
        <v>0.10345</v>
      </c>
      <c r="C1036">
        <v>0.49054999999999999</v>
      </c>
      <c r="D1036">
        <v>0.18195</v>
      </c>
      <c r="E1036">
        <v>0.79215000000000002</v>
      </c>
      <c r="F1036">
        <v>0.24934999999999999</v>
      </c>
      <c r="G1036">
        <v>0.83594999999999997</v>
      </c>
      <c r="H1036">
        <v>0.15175</v>
      </c>
      <c r="I1036">
        <v>5.3949999999999998E-2</v>
      </c>
      <c r="J1036">
        <v>0.51415</v>
      </c>
      <c r="K1036">
        <v>0.78434999999999999</v>
      </c>
      <c r="L1036">
        <v>0.40334999999999999</v>
      </c>
    </row>
    <row r="1037" spans="1:12" x14ac:dyDescent="0.3">
      <c r="A1037">
        <v>1036</v>
      </c>
      <c r="B1037">
        <v>0.10355</v>
      </c>
      <c r="C1037">
        <v>0.46634999999999999</v>
      </c>
      <c r="D1037">
        <v>0.82504999999999995</v>
      </c>
      <c r="E1037">
        <v>5.6750000000000002E-2</v>
      </c>
      <c r="F1037">
        <v>0.49904999999999999</v>
      </c>
      <c r="G1037">
        <v>0.50495000000000001</v>
      </c>
      <c r="H1037">
        <v>0.61124999999999996</v>
      </c>
      <c r="I1037">
        <v>0.27594999999999997</v>
      </c>
      <c r="J1037">
        <v>0.52634999999999998</v>
      </c>
      <c r="K1037">
        <v>0.88654999999999995</v>
      </c>
      <c r="L1037">
        <v>0.30664999999999998</v>
      </c>
    </row>
    <row r="1038" spans="1:12" x14ac:dyDescent="0.3">
      <c r="A1038">
        <v>1037</v>
      </c>
      <c r="B1038">
        <v>0.10365000000000001</v>
      </c>
      <c r="C1038">
        <v>0.71535000000000004</v>
      </c>
      <c r="D1038">
        <v>0.32314999999999999</v>
      </c>
      <c r="E1038">
        <v>0.72694999999999999</v>
      </c>
      <c r="F1038">
        <v>0.34325</v>
      </c>
      <c r="G1038">
        <v>0.49135000000000001</v>
      </c>
      <c r="H1038">
        <v>0.43345</v>
      </c>
      <c r="I1038">
        <v>0.29604999999999998</v>
      </c>
      <c r="J1038">
        <v>0.66205000000000003</v>
      </c>
      <c r="K1038">
        <v>0.10935</v>
      </c>
      <c r="L1038">
        <v>0.72775000000000001</v>
      </c>
    </row>
    <row r="1039" spans="1:12" x14ac:dyDescent="0.3">
      <c r="A1039">
        <v>1038</v>
      </c>
      <c r="B1039">
        <v>0.10375</v>
      </c>
      <c r="C1039">
        <v>0.28444999999999998</v>
      </c>
      <c r="D1039">
        <v>3.2250000000000001E-2</v>
      </c>
      <c r="E1039">
        <v>0.43914999999999998</v>
      </c>
      <c r="F1039">
        <v>0.16475000000000001</v>
      </c>
      <c r="G1039">
        <v>0.99965000000000004</v>
      </c>
      <c r="H1039">
        <v>0.50305</v>
      </c>
      <c r="I1039">
        <v>0.47575000000000001</v>
      </c>
      <c r="J1039">
        <v>0.81345000000000001</v>
      </c>
      <c r="K1039">
        <v>0.54025000000000001</v>
      </c>
      <c r="L1039">
        <v>0.13205</v>
      </c>
    </row>
    <row r="1040" spans="1:12" x14ac:dyDescent="0.3">
      <c r="A1040">
        <v>1039</v>
      </c>
      <c r="B1040">
        <v>0.10385</v>
      </c>
      <c r="C1040">
        <v>0.22964999999999999</v>
      </c>
      <c r="D1040">
        <v>0.35325000000000001</v>
      </c>
      <c r="E1040">
        <v>0.84045000000000003</v>
      </c>
      <c r="F1040">
        <v>0.77895000000000003</v>
      </c>
      <c r="G1040">
        <v>0.75465000000000004</v>
      </c>
      <c r="H1040">
        <v>0.19855</v>
      </c>
      <c r="I1040">
        <v>0.61055000000000004</v>
      </c>
      <c r="J1040">
        <v>0.35465000000000002</v>
      </c>
      <c r="K1040">
        <v>0.97565000000000002</v>
      </c>
      <c r="L1040">
        <v>0.31635000000000002</v>
      </c>
    </row>
    <row r="1041" spans="1:12" x14ac:dyDescent="0.3">
      <c r="A1041">
        <v>1040</v>
      </c>
      <c r="B1041">
        <v>0.10395</v>
      </c>
      <c r="C1041">
        <v>0.82515000000000005</v>
      </c>
      <c r="D1041">
        <v>0.91274999999999995</v>
      </c>
      <c r="E1041">
        <v>0.47915000000000002</v>
      </c>
      <c r="F1041">
        <v>0.89205000000000001</v>
      </c>
      <c r="G1041">
        <v>0.61094999999999999</v>
      </c>
      <c r="H1041">
        <v>0.23244999999999999</v>
      </c>
      <c r="I1041">
        <v>0.13944999999999999</v>
      </c>
      <c r="J1041">
        <v>0.89105000000000001</v>
      </c>
      <c r="K1041">
        <v>0.48125000000000001</v>
      </c>
      <c r="L1041">
        <v>0.94974999999999998</v>
      </c>
    </row>
    <row r="1042" spans="1:12" x14ac:dyDescent="0.3">
      <c r="A1042">
        <v>1041</v>
      </c>
      <c r="B1042">
        <v>0.10405</v>
      </c>
      <c r="C1042">
        <v>0.84504999999999997</v>
      </c>
      <c r="D1042">
        <v>0.89885000000000004</v>
      </c>
      <c r="E1042">
        <v>0.33395000000000002</v>
      </c>
      <c r="F1042">
        <v>0.72585</v>
      </c>
      <c r="G1042">
        <v>4.3549999999999998E-2</v>
      </c>
      <c r="H1042">
        <v>0.19355</v>
      </c>
      <c r="I1042">
        <v>0.81125000000000003</v>
      </c>
      <c r="J1042">
        <v>0.48875000000000002</v>
      </c>
      <c r="K1042">
        <v>0.61924999999999997</v>
      </c>
      <c r="L1042">
        <v>0.17774999999999999</v>
      </c>
    </row>
    <row r="1043" spans="1:12" x14ac:dyDescent="0.3">
      <c r="A1043">
        <v>1042</v>
      </c>
      <c r="B1043">
        <v>0.10415000000000001</v>
      </c>
      <c r="C1043">
        <v>0.23315</v>
      </c>
      <c r="D1043">
        <v>0.43554999999999999</v>
      </c>
      <c r="E1043">
        <v>0.90485000000000004</v>
      </c>
      <c r="F1043">
        <v>0.37204999999999999</v>
      </c>
      <c r="G1043">
        <v>0.30595</v>
      </c>
      <c r="H1043">
        <v>0.21695</v>
      </c>
      <c r="I1043">
        <v>0.81335000000000002</v>
      </c>
      <c r="J1043">
        <v>0.50085000000000002</v>
      </c>
      <c r="K1043">
        <v>0.35635</v>
      </c>
      <c r="L1043">
        <v>0.83435000000000004</v>
      </c>
    </row>
    <row r="1044" spans="1:12" x14ac:dyDescent="0.3">
      <c r="A1044">
        <v>1043</v>
      </c>
      <c r="B1044">
        <v>0.10425</v>
      </c>
      <c r="C1044">
        <v>0.80505000000000004</v>
      </c>
      <c r="D1044">
        <v>0.92154999999999998</v>
      </c>
      <c r="E1044">
        <v>0.78054999999999997</v>
      </c>
      <c r="F1044">
        <v>0.34084999999999999</v>
      </c>
      <c r="G1044">
        <v>0.99085000000000001</v>
      </c>
      <c r="H1044">
        <v>0.16245000000000001</v>
      </c>
      <c r="I1044">
        <v>0.76285000000000003</v>
      </c>
      <c r="J1044">
        <v>0.26334999999999997</v>
      </c>
      <c r="K1044">
        <v>7.8850000000000003E-2</v>
      </c>
      <c r="L1044">
        <v>0.60504999999999998</v>
      </c>
    </row>
    <row r="1045" spans="1:12" x14ac:dyDescent="0.3">
      <c r="A1045">
        <v>1044</v>
      </c>
      <c r="B1045">
        <v>0.10435</v>
      </c>
      <c r="C1045">
        <v>0.31264999999999998</v>
      </c>
      <c r="D1045">
        <v>0.20285</v>
      </c>
      <c r="E1045">
        <v>0.70845000000000002</v>
      </c>
      <c r="F1045">
        <v>0.72075</v>
      </c>
      <c r="G1045">
        <v>0.53415000000000001</v>
      </c>
      <c r="H1045">
        <v>0.84855000000000003</v>
      </c>
      <c r="I1045">
        <v>0.41275000000000001</v>
      </c>
      <c r="J1045">
        <v>0.30645</v>
      </c>
      <c r="K1045">
        <v>4.2549999999999998E-2</v>
      </c>
      <c r="L1045">
        <v>0.37385000000000002</v>
      </c>
    </row>
    <row r="1046" spans="1:12" x14ac:dyDescent="0.3">
      <c r="A1046">
        <v>1045</v>
      </c>
      <c r="B1046">
        <v>0.10445</v>
      </c>
      <c r="C1046">
        <v>0.55894999999999995</v>
      </c>
      <c r="D1046">
        <v>0.51834999999999998</v>
      </c>
      <c r="E1046">
        <v>0.58235000000000003</v>
      </c>
      <c r="F1046">
        <v>0.16205</v>
      </c>
      <c r="G1046">
        <v>0.15975</v>
      </c>
      <c r="H1046">
        <v>0.90534999999999999</v>
      </c>
      <c r="I1046">
        <v>0.77985000000000004</v>
      </c>
      <c r="J1046">
        <v>0.45124999999999998</v>
      </c>
      <c r="K1046">
        <v>0.14595</v>
      </c>
      <c r="L1046">
        <v>0.90095000000000003</v>
      </c>
    </row>
    <row r="1047" spans="1:12" x14ac:dyDescent="0.3">
      <c r="A1047">
        <v>1046</v>
      </c>
      <c r="B1047">
        <v>0.10455</v>
      </c>
      <c r="C1047">
        <v>0.30764999999999998</v>
      </c>
      <c r="D1047">
        <v>0.76195000000000002</v>
      </c>
      <c r="E1047">
        <v>3.3649999999999999E-2</v>
      </c>
      <c r="F1047">
        <v>0.17724999999999999</v>
      </c>
      <c r="G1047">
        <v>0.50175000000000003</v>
      </c>
      <c r="H1047">
        <v>0.25164999999999998</v>
      </c>
      <c r="I1047">
        <v>0.18525</v>
      </c>
      <c r="J1047">
        <v>0.70355000000000001</v>
      </c>
      <c r="K1047">
        <v>0.40444999999999998</v>
      </c>
      <c r="L1047">
        <v>0.21675</v>
      </c>
    </row>
    <row r="1048" spans="1:12" x14ac:dyDescent="0.3">
      <c r="A1048">
        <v>1047</v>
      </c>
      <c r="B1048">
        <v>0.10465000000000001</v>
      </c>
      <c r="C1048">
        <v>0.66285000000000005</v>
      </c>
      <c r="D1048">
        <v>0.99314999999999998</v>
      </c>
      <c r="E1048">
        <v>5.7750000000000003E-2</v>
      </c>
      <c r="F1048">
        <v>0.69715000000000005</v>
      </c>
      <c r="G1048">
        <v>0.93264999999999998</v>
      </c>
      <c r="H1048">
        <v>0.63595000000000002</v>
      </c>
      <c r="I1048">
        <v>0.43464999999999998</v>
      </c>
      <c r="J1048">
        <v>0.49975000000000003</v>
      </c>
      <c r="K1048">
        <v>0.42945</v>
      </c>
      <c r="L1048">
        <v>6.6049999999999998E-2</v>
      </c>
    </row>
    <row r="1049" spans="1:12" x14ac:dyDescent="0.3">
      <c r="A1049">
        <v>1048</v>
      </c>
      <c r="B1049">
        <v>0.10475</v>
      </c>
      <c r="C1049">
        <v>0.35185</v>
      </c>
      <c r="D1049">
        <v>0.95925000000000005</v>
      </c>
      <c r="E1049">
        <v>0.79495000000000005</v>
      </c>
      <c r="F1049">
        <v>0.86504999999999999</v>
      </c>
      <c r="G1049">
        <v>0.14424999999999999</v>
      </c>
      <c r="H1049">
        <v>0.33334999999999998</v>
      </c>
      <c r="I1049">
        <v>0.92084999999999995</v>
      </c>
      <c r="J1049">
        <v>8.5650000000000004E-2</v>
      </c>
      <c r="K1049">
        <v>0.92154999999999998</v>
      </c>
      <c r="L1049">
        <v>0.43075000000000002</v>
      </c>
    </row>
    <row r="1050" spans="1:12" x14ac:dyDescent="0.3">
      <c r="A1050">
        <v>1049</v>
      </c>
      <c r="B1050">
        <v>0.10485</v>
      </c>
      <c r="C1050">
        <v>0.28134999999999999</v>
      </c>
      <c r="D1050">
        <v>0.14215</v>
      </c>
      <c r="E1050">
        <v>8.3750000000000005E-2</v>
      </c>
      <c r="F1050">
        <v>0.78944999999999999</v>
      </c>
      <c r="G1050">
        <v>0.95725000000000005</v>
      </c>
      <c r="H1050">
        <v>0.45615</v>
      </c>
      <c r="I1050">
        <v>0.29394999999999999</v>
      </c>
      <c r="J1050">
        <v>0.13614999999999999</v>
      </c>
      <c r="K1050">
        <v>0.52105000000000001</v>
      </c>
      <c r="L1050">
        <v>0.71625000000000005</v>
      </c>
    </row>
    <row r="1051" spans="1:12" x14ac:dyDescent="0.3">
      <c r="A1051">
        <v>1050</v>
      </c>
      <c r="B1051">
        <v>0.10495</v>
      </c>
      <c r="C1051">
        <v>9.1500000000000001E-3</v>
      </c>
      <c r="D1051">
        <v>5.5149999999999998E-2</v>
      </c>
      <c r="E1051">
        <v>0.55715000000000003</v>
      </c>
      <c r="F1051">
        <v>6.7949999999999997E-2</v>
      </c>
      <c r="G1051">
        <v>0.40944999999999998</v>
      </c>
      <c r="H1051">
        <v>0.46775</v>
      </c>
      <c r="I1051">
        <v>0.89695000000000003</v>
      </c>
      <c r="J1051">
        <v>0.36144999999999999</v>
      </c>
      <c r="K1051">
        <v>0.54664999999999997</v>
      </c>
      <c r="L1051">
        <v>1.9650000000000001E-2</v>
      </c>
    </row>
    <row r="1052" spans="1:12" x14ac:dyDescent="0.3">
      <c r="A1052">
        <v>1051</v>
      </c>
      <c r="B1052">
        <v>0.10505</v>
      </c>
      <c r="C1052">
        <v>0.63834999999999997</v>
      </c>
      <c r="D1052">
        <v>0.14965000000000001</v>
      </c>
      <c r="E1052">
        <v>2.7499999999999998E-3</v>
      </c>
      <c r="F1052">
        <v>0.68694999999999995</v>
      </c>
      <c r="G1052">
        <v>0.48225000000000001</v>
      </c>
      <c r="H1052">
        <v>0.62844999999999995</v>
      </c>
      <c r="I1052">
        <v>0.54584999999999995</v>
      </c>
      <c r="J1052">
        <v>0.25845000000000001</v>
      </c>
      <c r="K1052">
        <v>0.74655000000000005</v>
      </c>
      <c r="L1052">
        <v>0.31335000000000002</v>
      </c>
    </row>
    <row r="1053" spans="1:12" x14ac:dyDescent="0.3">
      <c r="A1053">
        <v>1052</v>
      </c>
      <c r="B1053">
        <v>0.10514999999999999</v>
      </c>
      <c r="C1053">
        <v>0.92835000000000001</v>
      </c>
      <c r="D1053">
        <v>0.59855000000000003</v>
      </c>
      <c r="E1053">
        <v>0.98365000000000002</v>
      </c>
      <c r="F1053">
        <v>0.74345000000000006</v>
      </c>
      <c r="G1053">
        <v>0.99885000000000002</v>
      </c>
      <c r="H1053">
        <v>0.75355000000000005</v>
      </c>
      <c r="I1053">
        <v>0.21795</v>
      </c>
      <c r="J1053">
        <v>0.86555000000000004</v>
      </c>
      <c r="K1053">
        <v>0.61914999999999998</v>
      </c>
      <c r="L1053">
        <v>0.61765000000000003</v>
      </c>
    </row>
    <row r="1054" spans="1:12" x14ac:dyDescent="0.3">
      <c r="A1054">
        <v>1053</v>
      </c>
      <c r="B1054">
        <v>0.10525</v>
      </c>
      <c r="C1054">
        <v>0.59945000000000004</v>
      </c>
      <c r="D1054">
        <v>0.16514999999999999</v>
      </c>
      <c r="E1054">
        <v>0.89375000000000004</v>
      </c>
      <c r="F1054">
        <v>0.21215000000000001</v>
      </c>
      <c r="G1054">
        <v>0.29625000000000001</v>
      </c>
      <c r="H1054">
        <v>0.24825</v>
      </c>
      <c r="I1054">
        <v>2.1649999999999999E-2</v>
      </c>
      <c r="J1054">
        <v>0.96155000000000002</v>
      </c>
      <c r="K1054">
        <v>0.80064999999999997</v>
      </c>
      <c r="L1054">
        <v>0.50075000000000003</v>
      </c>
    </row>
    <row r="1055" spans="1:12" x14ac:dyDescent="0.3">
      <c r="A1055">
        <v>1054</v>
      </c>
      <c r="B1055">
        <v>0.10535</v>
      </c>
      <c r="C1055">
        <v>0.28375</v>
      </c>
      <c r="D1055">
        <v>0.45355000000000001</v>
      </c>
      <c r="E1055">
        <v>0.46305000000000002</v>
      </c>
      <c r="F1055">
        <v>9.7049999999999997E-2</v>
      </c>
      <c r="G1055">
        <v>2.435E-2</v>
      </c>
      <c r="H1055">
        <v>0.12485</v>
      </c>
      <c r="I1055">
        <v>0.36464999999999997</v>
      </c>
      <c r="J1055">
        <v>0.45155000000000001</v>
      </c>
      <c r="K1055">
        <v>0.76224999999999998</v>
      </c>
      <c r="L1055">
        <v>0.22045000000000001</v>
      </c>
    </row>
    <row r="1056" spans="1:12" x14ac:dyDescent="0.3">
      <c r="A1056">
        <v>1055</v>
      </c>
      <c r="B1056">
        <v>0.10545</v>
      </c>
      <c r="C1056">
        <v>0.96125000000000005</v>
      </c>
      <c r="D1056">
        <v>0.95425000000000004</v>
      </c>
      <c r="E1056">
        <v>0.51624999999999999</v>
      </c>
      <c r="F1056">
        <v>9.0550000000000005E-2</v>
      </c>
      <c r="G1056">
        <v>0.46284999999999998</v>
      </c>
      <c r="H1056">
        <v>0.40634999999999999</v>
      </c>
      <c r="I1056">
        <v>0.76634999999999998</v>
      </c>
      <c r="J1056">
        <v>5.1650000000000001E-2</v>
      </c>
      <c r="K1056">
        <v>0.42185</v>
      </c>
      <c r="L1056">
        <v>0.79844999999999999</v>
      </c>
    </row>
    <row r="1057" spans="1:12" x14ac:dyDescent="0.3">
      <c r="A1057">
        <v>1056</v>
      </c>
      <c r="B1057">
        <v>0.10555</v>
      </c>
      <c r="C1057">
        <v>0.16145000000000001</v>
      </c>
      <c r="D1057">
        <v>0.93294999999999995</v>
      </c>
      <c r="E1057">
        <v>0.34715000000000001</v>
      </c>
      <c r="F1057">
        <v>0.51234999999999997</v>
      </c>
      <c r="G1057">
        <v>0.19744999999999999</v>
      </c>
      <c r="H1057">
        <v>9.7449999999999995E-2</v>
      </c>
      <c r="I1057">
        <v>0.69784999999999997</v>
      </c>
      <c r="J1057">
        <v>0.13225000000000001</v>
      </c>
      <c r="K1057">
        <v>0.40925</v>
      </c>
      <c r="L1057">
        <v>0.67025000000000001</v>
      </c>
    </row>
    <row r="1058" spans="1:12" x14ac:dyDescent="0.3">
      <c r="A1058">
        <v>1057</v>
      </c>
      <c r="B1058">
        <v>0.10564999999999999</v>
      </c>
      <c r="C1058">
        <v>0.31864999999999999</v>
      </c>
      <c r="D1058">
        <v>3.5950000000000003E-2</v>
      </c>
      <c r="E1058">
        <v>0.43995000000000001</v>
      </c>
      <c r="F1058">
        <v>0.94584999999999997</v>
      </c>
      <c r="G1058">
        <v>6.5449999999999994E-2</v>
      </c>
      <c r="H1058">
        <v>0.46375</v>
      </c>
      <c r="I1058">
        <v>0.39055000000000001</v>
      </c>
      <c r="J1058">
        <v>0.20085</v>
      </c>
      <c r="K1058">
        <v>0.41815000000000002</v>
      </c>
      <c r="L1058">
        <v>0.85155000000000003</v>
      </c>
    </row>
    <row r="1059" spans="1:12" x14ac:dyDescent="0.3">
      <c r="A1059">
        <v>1058</v>
      </c>
      <c r="B1059">
        <v>0.10575</v>
      </c>
      <c r="C1059">
        <v>0.22205</v>
      </c>
      <c r="D1059">
        <v>0.78495000000000004</v>
      </c>
      <c r="E1059">
        <v>0.82684999999999997</v>
      </c>
      <c r="F1059">
        <v>0.19045000000000001</v>
      </c>
      <c r="G1059">
        <v>0.63744999999999996</v>
      </c>
      <c r="H1059">
        <v>0.69415000000000004</v>
      </c>
      <c r="I1059">
        <v>0.57094999999999996</v>
      </c>
      <c r="J1059">
        <v>0.16485</v>
      </c>
      <c r="K1059">
        <v>0.82615000000000005</v>
      </c>
      <c r="L1059">
        <v>0.67444999999999999</v>
      </c>
    </row>
    <row r="1060" spans="1:12" x14ac:dyDescent="0.3">
      <c r="A1060">
        <v>1059</v>
      </c>
      <c r="B1060">
        <v>0.10585</v>
      </c>
      <c r="C1060">
        <v>0.57715000000000005</v>
      </c>
      <c r="D1060">
        <v>0.35825000000000001</v>
      </c>
      <c r="E1060">
        <v>0.72704999999999997</v>
      </c>
      <c r="F1060">
        <v>0.13594999999999999</v>
      </c>
      <c r="G1060">
        <v>0.80945</v>
      </c>
      <c r="H1060">
        <v>0.86795</v>
      </c>
      <c r="I1060">
        <v>0.33445000000000003</v>
      </c>
      <c r="J1060">
        <v>0.15415000000000001</v>
      </c>
      <c r="K1060">
        <v>0.43125000000000002</v>
      </c>
      <c r="L1060">
        <v>0.48394999999999999</v>
      </c>
    </row>
    <row r="1061" spans="1:12" x14ac:dyDescent="0.3">
      <c r="A1061">
        <v>1060</v>
      </c>
      <c r="B1061">
        <v>0.10595</v>
      </c>
      <c r="C1061">
        <v>0.80245</v>
      </c>
      <c r="D1061">
        <v>0.99755000000000005</v>
      </c>
      <c r="E1061">
        <v>0.50834999999999997</v>
      </c>
      <c r="F1061">
        <v>0.62095</v>
      </c>
      <c r="G1061">
        <v>0.18565000000000001</v>
      </c>
      <c r="H1061">
        <v>0.44355</v>
      </c>
      <c r="I1061">
        <v>0.27994999999999998</v>
      </c>
      <c r="J1061">
        <v>0.59314999999999996</v>
      </c>
      <c r="K1061">
        <v>8.3549999999999999E-2</v>
      </c>
      <c r="L1061">
        <v>0.75695000000000001</v>
      </c>
    </row>
    <row r="1062" spans="1:12" x14ac:dyDescent="0.3">
      <c r="A1062">
        <v>1061</v>
      </c>
      <c r="B1062">
        <v>0.10605000000000001</v>
      </c>
      <c r="C1062">
        <v>0.62355000000000005</v>
      </c>
      <c r="D1062">
        <v>0.90874999999999995</v>
      </c>
      <c r="E1062">
        <v>0.19864999999999999</v>
      </c>
      <c r="F1062">
        <v>0.30504999999999999</v>
      </c>
      <c r="G1062">
        <v>0.97735000000000005</v>
      </c>
      <c r="H1062">
        <v>0.57525000000000004</v>
      </c>
      <c r="I1062">
        <v>0.56205000000000005</v>
      </c>
      <c r="J1062">
        <v>0.15975</v>
      </c>
      <c r="K1062">
        <v>0.51585000000000003</v>
      </c>
      <c r="L1062">
        <v>0.87514999999999998</v>
      </c>
    </row>
    <row r="1063" spans="1:12" x14ac:dyDescent="0.3">
      <c r="A1063">
        <v>1062</v>
      </c>
      <c r="B1063">
        <v>0.10614999999999999</v>
      </c>
      <c r="C1063">
        <v>0.68264999999999998</v>
      </c>
      <c r="D1063">
        <v>0.83704999999999996</v>
      </c>
      <c r="E1063">
        <v>0.65234999999999999</v>
      </c>
      <c r="F1063">
        <v>0.91495000000000004</v>
      </c>
      <c r="G1063">
        <v>0.74034999999999995</v>
      </c>
      <c r="H1063">
        <v>0.83074999999999999</v>
      </c>
      <c r="I1063">
        <v>0.58625000000000005</v>
      </c>
      <c r="J1063">
        <v>0.84424999999999994</v>
      </c>
      <c r="K1063">
        <v>0.60894999999999999</v>
      </c>
      <c r="L1063">
        <v>0.22055</v>
      </c>
    </row>
    <row r="1064" spans="1:12" x14ac:dyDescent="0.3">
      <c r="A1064">
        <v>1063</v>
      </c>
      <c r="B1064">
        <v>0.10625</v>
      </c>
      <c r="C1064">
        <v>0.25255</v>
      </c>
      <c r="D1064">
        <v>0.93654999999999999</v>
      </c>
      <c r="E1064">
        <v>0.79664999999999997</v>
      </c>
      <c r="F1064">
        <v>0.38674999999999998</v>
      </c>
      <c r="G1064">
        <v>0.39945000000000003</v>
      </c>
      <c r="H1064">
        <v>0.21074999999999999</v>
      </c>
      <c r="I1064">
        <v>0.18365000000000001</v>
      </c>
      <c r="J1064">
        <v>0.94404999999999994</v>
      </c>
      <c r="K1064">
        <v>0.57084999999999997</v>
      </c>
      <c r="L1064">
        <v>0.30885000000000001</v>
      </c>
    </row>
    <row r="1065" spans="1:12" x14ac:dyDescent="0.3">
      <c r="A1065">
        <v>1064</v>
      </c>
      <c r="B1065">
        <v>0.10635</v>
      </c>
      <c r="C1065">
        <v>0.13585</v>
      </c>
      <c r="D1065">
        <v>0.60285</v>
      </c>
      <c r="E1065">
        <v>0.15404999999999999</v>
      </c>
      <c r="F1065">
        <v>0.86255000000000004</v>
      </c>
      <c r="G1065">
        <v>0.54574999999999996</v>
      </c>
      <c r="H1065">
        <v>0.56084999999999996</v>
      </c>
      <c r="I1065">
        <v>0.18285000000000001</v>
      </c>
      <c r="J1065">
        <v>0.77705000000000002</v>
      </c>
      <c r="K1065">
        <v>0.95184999999999997</v>
      </c>
      <c r="L1065">
        <v>3.7749999999999999E-2</v>
      </c>
    </row>
    <row r="1066" spans="1:12" x14ac:dyDescent="0.3">
      <c r="A1066">
        <v>1065</v>
      </c>
      <c r="B1066">
        <v>0.10645</v>
      </c>
      <c r="C1066">
        <v>8.0350000000000005E-2</v>
      </c>
      <c r="D1066">
        <v>0.98734999999999995</v>
      </c>
      <c r="E1066">
        <v>0.62114999999999998</v>
      </c>
      <c r="F1066">
        <v>0.42035</v>
      </c>
      <c r="G1066">
        <v>0.25914999999999999</v>
      </c>
      <c r="H1066">
        <v>0.51495000000000002</v>
      </c>
      <c r="I1066">
        <v>0.10765</v>
      </c>
      <c r="J1066">
        <v>0.36704999999999999</v>
      </c>
      <c r="K1066">
        <v>0.26355000000000001</v>
      </c>
      <c r="L1066">
        <v>0.91215000000000002</v>
      </c>
    </row>
    <row r="1067" spans="1:12" x14ac:dyDescent="0.3">
      <c r="A1067">
        <v>1066</v>
      </c>
      <c r="B1067">
        <v>0.10655000000000001</v>
      </c>
      <c r="C1067">
        <v>0.31705</v>
      </c>
      <c r="D1067">
        <v>1.065E-2</v>
      </c>
      <c r="E1067">
        <v>0.96184999999999998</v>
      </c>
      <c r="F1067">
        <v>0.55364999999999998</v>
      </c>
      <c r="G1067">
        <v>0.45924999999999999</v>
      </c>
      <c r="H1067">
        <v>0.63105</v>
      </c>
      <c r="I1067">
        <v>6.6750000000000004E-2</v>
      </c>
      <c r="J1067">
        <v>0.70184999999999997</v>
      </c>
      <c r="K1067">
        <v>0.12114999999999999</v>
      </c>
      <c r="L1067">
        <v>0.37554999999999999</v>
      </c>
    </row>
    <row r="1068" spans="1:12" x14ac:dyDescent="0.3">
      <c r="A1068">
        <v>1067</v>
      </c>
      <c r="B1068">
        <v>0.10664999999999999</v>
      </c>
      <c r="C1068">
        <v>0.45765</v>
      </c>
      <c r="D1068">
        <v>0.51595000000000002</v>
      </c>
      <c r="E1068">
        <v>0.26834999999999998</v>
      </c>
      <c r="F1068">
        <v>0.30904999999999999</v>
      </c>
      <c r="G1068">
        <v>7.8350000000000003E-2</v>
      </c>
      <c r="H1068">
        <v>0.27734999999999999</v>
      </c>
      <c r="I1068">
        <v>8.7749999999999995E-2</v>
      </c>
      <c r="J1068">
        <v>0.71804999999999997</v>
      </c>
      <c r="K1068">
        <v>0.72275</v>
      </c>
      <c r="L1068">
        <v>0.94345000000000001</v>
      </c>
    </row>
    <row r="1069" spans="1:12" x14ac:dyDescent="0.3">
      <c r="A1069">
        <v>1068</v>
      </c>
      <c r="B1069">
        <v>0.10675</v>
      </c>
      <c r="C1069">
        <v>0.70884999999999998</v>
      </c>
      <c r="D1069">
        <v>0.93955</v>
      </c>
      <c r="E1069">
        <v>0.29025000000000001</v>
      </c>
      <c r="F1069">
        <v>0.15104999999999999</v>
      </c>
      <c r="G1069">
        <v>0.79254999999999998</v>
      </c>
      <c r="H1069">
        <v>0.99004999999999999</v>
      </c>
      <c r="I1069">
        <v>0.48885000000000001</v>
      </c>
      <c r="J1069">
        <v>0.92674999999999996</v>
      </c>
      <c r="K1069">
        <v>0.48104999999999998</v>
      </c>
      <c r="L1069">
        <v>0.73585</v>
      </c>
    </row>
    <row r="1070" spans="1:12" x14ac:dyDescent="0.3">
      <c r="A1070">
        <v>1069</v>
      </c>
      <c r="B1070">
        <v>0.10685</v>
      </c>
      <c r="C1070">
        <v>0.47265000000000001</v>
      </c>
      <c r="D1070">
        <v>0.56455</v>
      </c>
      <c r="E1070">
        <v>0.24045</v>
      </c>
      <c r="F1070">
        <v>0.28405000000000002</v>
      </c>
      <c r="G1070">
        <v>9.6149999999999999E-2</v>
      </c>
      <c r="H1070">
        <v>0.81205000000000005</v>
      </c>
      <c r="I1070">
        <v>0.73794999999999999</v>
      </c>
      <c r="J1070">
        <v>0.34894999999999998</v>
      </c>
      <c r="K1070">
        <v>0.21995000000000001</v>
      </c>
      <c r="L1070">
        <v>0.80205000000000004</v>
      </c>
    </row>
    <row r="1071" spans="1:12" x14ac:dyDescent="0.3">
      <c r="A1071">
        <v>1070</v>
      </c>
      <c r="B1071">
        <v>0.10695</v>
      </c>
      <c r="C1071">
        <v>0.52785000000000004</v>
      </c>
      <c r="D1071">
        <v>0.35165000000000002</v>
      </c>
      <c r="E1071">
        <v>0.40084999999999998</v>
      </c>
      <c r="F1071">
        <v>0.85455000000000003</v>
      </c>
      <c r="G1071">
        <v>9.5649999999999999E-2</v>
      </c>
      <c r="H1071">
        <v>0.97545000000000004</v>
      </c>
      <c r="I1071">
        <v>1.6049999999999998E-2</v>
      </c>
      <c r="J1071">
        <v>0.87834999999999996</v>
      </c>
      <c r="K1071">
        <v>0.29704999999999998</v>
      </c>
      <c r="L1071">
        <v>0.79254999999999998</v>
      </c>
    </row>
    <row r="1072" spans="1:12" x14ac:dyDescent="0.3">
      <c r="A1072">
        <v>1071</v>
      </c>
      <c r="B1072">
        <v>0.10705000000000001</v>
      </c>
      <c r="C1072">
        <v>0.67195000000000005</v>
      </c>
      <c r="D1072">
        <v>0.65654999999999997</v>
      </c>
      <c r="E1072">
        <v>0.27145000000000002</v>
      </c>
      <c r="F1072">
        <v>0.57084999999999997</v>
      </c>
      <c r="G1072">
        <v>0.82155</v>
      </c>
      <c r="H1072">
        <v>0.57104999999999995</v>
      </c>
      <c r="I1072">
        <v>0.27255000000000001</v>
      </c>
      <c r="J1072">
        <v>0.91344999999999998</v>
      </c>
      <c r="K1072">
        <v>0.23315</v>
      </c>
      <c r="L1072">
        <v>0.25085000000000002</v>
      </c>
    </row>
    <row r="1073" spans="1:12" x14ac:dyDescent="0.3">
      <c r="A1073">
        <v>1072</v>
      </c>
      <c r="B1073">
        <v>0.10715</v>
      </c>
      <c r="C1073">
        <v>0.32595000000000002</v>
      </c>
      <c r="D1073">
        <v>0.79835</v>
      </c>
      <c r="E1073">
        <v>0.62575000000000003</v>
      </c>
      <c r="F1073">
        <v>0.72745000000000004</v>
      </c>
      <c r="G1073">
        <v>0.70194999999999996</v>
      </c>
      <c r="H1073">
        <v>9.3450000000000005E-2</v>
      </c>
      <c r="I1073">
        <v>0.65475000000000005</v>
      </c>
      <c r="J1073">
        <v>1.755E-2</v>
      </c>
      <c r="K1073">
        <v>0.27775</v>
      </c>
      <c r="L1073">
        <v>0.37464999999999998</v>
      </c>
    </row>
    <row r="1074" spans="1:12" x14ac:dyDescent="0.3">
      <c r="A1074">
        <v>1073</v>
      </c>
      <c r="B1074">
        <v>0.10725</v>
      </c>
      <c r="C1074">
        <v>0.44585000000000002</v>
      </c>
      <c r="D1074">
        <v>0.10575</v>
      </c>
      <c r="E1074">
        <v>0.38005</v>
      </c>
      <c r="F1074">
        <v>0.83514999999999995</v>
      </c>
      <c r="G1074">
        <v>0.22314999999999999</v>
      </c>
      <c r="H1074">
        <v>0.97935000000000005</v>
      </c>
      <c r="I1074">
        <v>0.52585000000000004</v>
      </c>
      <c r="J1074">
        <v>0.50265000000000004</v>
      </c>
      <c r="K1074">
        <v>3.8449999999999998E-2</v>
      </c>
      <c r="L1074">
        <v>0.18665000000000001</v>
      </c>
    </row>
    <row r="1075" spans="1:12" x14ac:dyDescent="0.3">
      <c r="A1075">
        <v>1074</v>
      </c>
      <c r="B1075">
        <v>0.10735</v>
      </c>
      <c r="C1075">
        <v>0.85634999999999994</v>
      </c>
      <c r="D1075">
        <v>0.20885000000000001</v>
      </c>
      <c r="E1075">
        <v>0.62204999999999999</v>
      </c>
      <c r="F1075">
        <v>0.99824999999999997</v>
      </c>
      <c r="G1075">
        <v>0.95355000000000001</v>
      </c>
      <c r="H1075">
        <v>0.88934999999999997</v>
      </c>
      <c r="I1075">
        <v>0.28475</v>
      </c>
      <c r="J1075">
        <v>0.71194999999999997</v>
      </c>
      <c r="K1075">
        <v>0.36625000000000002</v>
      </c>
      <c r="L1075">
        <v>0.28025</v>
      </c>
    </row>
    <row r="1076" spans="1:12" x14ac:dyDescent="0.3">
      <c r="A1076">
        <v>1075</v>
      </c>
      <c r="B1076">
        <v>0.10745</v>
      </c>
      <c r="C1076">
        <v>0.24454999999999999</v>
      </c>
      <c r="D1076">
        <v>0.87634999999999996</v>
      </c>
      <c r="E1076">
        <v>0.32055</v>
      </c>
      <c r="F1076">
        <v>0.36445</v>
      </c>
      <c r="G1076">
        <v>0.30864999999999998</v>
      </c>
      <c r="H1076">
        <v>0.69194999999999995</v>
      </c>
      <c r="I1076">
        <v>0.40844999999999998</v>
      </c>
      <c r="J1076">
        <v>0.67535000000000001</v>
      </c>
      <c r="K1076">
        <v>0.58735000000000004</v>
      </c>
      <c r="L1076">
        <v>6.1150000000000003E-2</v>
      </c>
    </row>
    <row r="1077" spans="1:12" x14ac:dyDescent="0.3">
      <c r="A1077">
        <v>1076</v>
      </c>
      <c r="B1077">
        <v>0.10755000000000001</v>
      </c>
      <c r="C1077">
        <v>0.77164999999999995</v>
      </c>
      <c r="D1077">
        <v>0.92335</v>
      </c>
      <c r="E1077">
        <v>0.28334999999999999</v>
      </c>
      <c r="F1077">
        <v>0.73165000000000002</v>
      </c>
      <c r="G1077">
        <v>7.5000000000000002E-4</v>
      </c>
      <c r="H1077">
        <v>0.82064999999999999</v>
      </c>
      <c r="I1077">
        <v>0.95445000000000002</v>
      </c>
      <c r="J1077">
        <v>0.60124999999999995</v>
      </c>
      <c r="K1077">
        <v>0.50114999999999998</v>
      </c>
      <c r="L1077">
        <v>0.21725</v>
      </c>
    </row>
    <row r="1078" spans="1:12" x14ac:dyDescent="0.3">
      <c r="A1078">
        <v>1077</v>
      </c>
      <c r="B1078">
        <v>0.10765</v>
      </c>
      <c r="C1078">
        <v>0.95694999999999997</v>
      </c>
      <c r="D1078">
        <v>0.89844999999999997</v>
      </c>
      <c r="E1078">
        <v>0.63114999999999999</v>
      </c>
      <c r="F1078">
        <v>0.34484999999999999</v>
      </c>
      <c r="G1078">
        <v>0.29254999999999998</v>
      </c>
      <c r="H1078">
        <v>0.69084999999999996</v>
      </c>
      <c r="I1078">
        <v>0.29404999999999998</v>
      </c>
      <c r="J1078">
        <v>0.94704999999999995</v>
      </c>
      <c r="K1078">
        <v>0.44485000000000002</v>
      </c>
      <c r="L1078">
        <v>0.16644999999999999</v>
      </c>
    </row>
    <row r="1079" spans="1:12" x14ac:dyDescent="0.3">
      <c r="A1079">
        <v>1078</v>
      </c>
      <c r="B1079">
        <v>0.10775</v>
      </c>
      <c r="C1079">
        <v>0.75355000000000005</v>
      </c>
      <c r="D1079">
        <v>0.29465000000000002</v>
      </c>
      <c r="E1079">
        <v>0.89844999999999997</v>
      </c>
      <c r="F1079">
        <v>0.99655000000000005</v>
      </c>
      <c r="G1079">
        <v>0.62185000000000001</v>
      </c>
      <c r="H1079">
        <v>0.69235000000000002</v>
      </c>
      <c r="I1079">
        <v>0.54935</v>
      </c>
      <c r="J1079">
        <v>0.99875000000000003</v>
      </c>
      <c r="K1079">
        <v>0.54164999999999996</v>
      </c>
      <c r="L1079">
        <v>9.9349999999999994E-2</v>
      </c>
    </row>
    <row r="1080" spans="1:12" x14ac:dyDescent="0.3">
      <c r="A1080">
        <v>1079</v>
      </c>
      <c r="B1080">
        <v>0.10785</v>
      </c>
      <c r="C1080">
        <v>0.11445</v>
      </c>
      <c r="D1080">
        <v>0.30735000000000001</v>
      </c>
      <c r="E1080">
        <v>0.87575000000000003</v>
      </c>
      <c r="F1080">
        <v>0.27234999999999998</v>
      </c>
      <c r="G1080">
        <v>0.43735000000000002</v>
      </c>
      <c r="H1080">
        <v>0.13525000000000001</v>
      </c>
      <c r="I1080">
        <v>0.29885</v>
      </c>
      <c r="J1080">
        <v>0.39355000000000001</v>
      </c>
      <c r="K1080">
        <v>0.81845000000000001</v>
      </c>
      <c r="L1080">
        <v>0.25445000000000001</v>
      </c>
    </row>
    <row r="1081" spans="1:12" x14ac:dyDescent="0.3">
      <c r="A1081">
        <v>1080</v>
      </c>
      <c r="B1081">
        <v>0.10795</v>
      </c>
      <c r="C1081">
        <v>0.33755000000000002</v>
      </c>
      <c r="D1081">
        <v>0.50675000000000003</v>
      </c>
      <c r="E1081">
        <v>3.8449999999999998E-2</v>
      </c>
      <c r="F1081">
        <v>0.11705</v>
      </c>
      <c r="G1081">
        <v>0.66415000000000002</v>
      </c>
      <c r="H1081">
        <v>0.80725000000000002</v>
      </c>
      <c r="I1081">
        <v>0.36664999999999998</v>
      </c>
      <c r="J1081">
        <v>0.43475000000000003</v>
      </c>
      <c r="K1081">
        <v>0.23005</v>
      </c>
      <c r="L1081">
        <v>0.52764999999999995</v>
      </c>
    </row>
    <row r="1082" spans="1:12" x14ac:dyDescent="0.3">
      <c r="A1082">
        <v>1081</v>
      </c>
      <c r="B1082">
        <v>0.10804999999999999</v>
      </c>
      <c r="C1082">
        <v>0.74365000000000003</v>
      </c>
      <c r="D1082">
        <v>0.66005000000000003</v>
      </c>
      <c r="E1082">
        <v>0.59435000000000004</v>
      </c>
      <c r="F1082">
        <v>0.83225000000000005</v>
      </c>
      <c r="G1082">
        <v>0.18185000000000001</v>
      </c>
      <c r="H1082">
        <v>0.21165</v>
      </c>
      <c r="I1082">
        <v>0.94255</v>
      </c>
      <c r="J1082">
        <v>0.43454999999999999</v>
      </c>
      <c r="K1082">
        <v>0.50724999999999998</v>
      </c>
      <c r="L1082">
        <v>0.25814999999999999</v>
      </c>
    </row>
    <row r="1083" spans="1:12" x14ac:dyDescent="0.3">
      <c r="A1083">
        <v>1082</v>
      </c>
      <c r="B1083">
        <v>0.10815</v>
      </c>
      <c r="C1083">
        <v>0.61365000000000003</v>
      </c>
      <c r="D1083">
        <v>0.32605000000000001</v>
      </c>
      <c r="E1083">
        <v>0.71204999999999996</v>
      </c>
      <c r="F1083">
        <v>0.95425000000000004</v>
      </c>
      <c r="G1083">
        <v>0.80535000000000001</v>
      </c>
      <c r="H1083">
        <v>0.11015</v>
      </c>
      <c r="I1083">
        <v>0.65534999999999999</v>
      </c>
      <c r="J1083">
        <v>0.62195</v>
      </c>
      <c r="K1083">
        <v>0.87895000000000001</v>
      </c>
      <c r="L1083">
        <v>3.2250000000000001E-2</v>
      </c>
    </row>
    <row r="1084" spans="1:12" x14ac:dyDescent="0.3">
      <c r="A1084">
        <v>1083</v>
      </c>
      <c r="B1084">
        <v>0.10825</v>
      </c>
      <c r="C1084">
        <v>0.35004999999999997</v>
      </c>
      <c r="D1084">
        <v>6.6949999999999996E-2</v>
      </c>
      <c r="E1084">
        <v>0.57884999999999998</v>
      </c>
      <c r="F1084">
        <v>0.28334999999999999</v>
      </c>
      <c r="G1084">
        <v>0.99824999999999997</v>
      </c>
      <c r="H1084">
        <v>0.49004999999999999</v>
      </c>
      <c r="I1084">
        <v>0.15365000000000001</v>
      </c>
      <c r="J1084">
        <v>0.43045</v>
      </c>
      <c r="K1084">
        <v>6.4149999999999999E-2</v>
      </c>
      <c r="L1084">
        <v>0.66735</v>
      </c>
    </row>
    <row r="1085" spans="1:12" x14ac:dyDescent="0.3">
      <c r="A1085">
        <v>1084</v>
      </c>
      <c r="B1085">
        <v>0.10835</v>
      </c>
      <c r="C1085">
        <v>0.96404999999999996</v>
      </c>
      <c r="D1085">
        <v>0.67584999999999995</v>
      </c>
      <c r="E1085">
        <v>0.51075000000000004</v>
      </c>
      <c r="F1085">
        <v>0.43604999999999999</v>
      </c>
      <c r="G1085">
        <v>0.77405000000000002</v>
      </c>
      <c r="H1085">
        <v>0.56174999999999997</v>
      </c>
      <c r="I1085">
        <v>0.49654999999999999</v>
      </c>
      <c r="J1085">
        <v>0.38635000000000003</v>
      </c>
      <c r="K1085">
        <v>8.1750000000000003E-2</v>
      </c>
      <c r="L1085">
        <v>0.80084999999999995</v>
      </c>
    </row>
    <row r="1086" spans="1:12" x14ac:dyDescent="0.3">
      <c r="A1086">
        <v>1085</v>
      </c>
      <c r="B1086">
        <v>0.10845</v>
      </c>
      <c r="C1086">
        <v>0.28815000000000002</v>
      </c>
      <c r="D1086">
        <v>0.40205000000000002</v>
      </c>
      <c r="E1086">
        <v>0.48735000000000001</v>
      </c>
      <c r="F1086">
        <v>0.77964999999999995</v>
      </c>
      <c r="G1086">
        <v>0.62695000000000001</v>
      </c>
      <c r="H1086">
        <v>0.62295</v>
      </c>
      <c r="I1086">
        <v>0.10324999999999999</v>
      </c>
      <c r="J1086">
        <v>0.97465000000000002</v>
      </c>
      <c r="K1086">
        <v>6.2350000000000003E-2</v>
      </c>
      <c r="L1086">
        <v>0.33265</v>
      </c>
    </row>
    <row r="1087" spans="1:12" x14ac:dyDescent="0.3">
      <c r="A1087">
        <v>1086</v>
      </c>
      <c r="B1087">
        <v>0.10854999999999999</v>
      </c>
      <c r="C1087">
        <v>0.11355</v>
      </c>
      <c r="D1087">
        <v>0.22905</v>
      </c>
      <c r="E1087">
        <v>0.50575000000000003</v>
      </c>
      <c r="F1087">
        <v>1.8849999999999999E-2</v>
      </c>
      <c r="G1087">
        <v>0.54015000000000002</v>
      </c>
      <c r="H1087">
        <v>0.31964999999999999</v>
      </c>
      <c r="I1087">
        <v>0.11055</v>
      </c>
      <c r="J1087">
        <v>0.96304999999999996</v>
      </c>
      <c r="K1087">
        <v>0.90575000000000006</v>
      </c>
      <c r="L1087">
        <v>0.76544999999999996</v>
      </c>
    </row>
    <row r="1088" spans="1:12" x14ac:dyDescent="0.3">
      <c r="A1088">
        <v>1087</v>
      </c>
      <c r="B1088">
        <v>0.10865</v>
      </c>
      <c r="C1088">
        <v>0.40594999999999998</v>
      </c>
      <c r="D1088">
        <v>8.1750000000000003E-2</v>
      </c>
      <c r="E1088">
        <v>0.54815000000000003</v>
      </c>
      <c r="F1088">
        <v>0.78395000000000004</v>
      </c>
      <c r="G1088">
        <v>2.4250000000000001E-2</v>
      </c>
      <c r="H1088">
        <v>0.93815000000000004</v>
      </c>
      <c r="I1088">
        <v>0.24015</v>
      </c>
      <c r="J1088">
        <v>0.60145000000000004</v>
      </c>
      <c r="K1088">
        <v>0.27944999999999998</v>
      </c>
      <c r="L1088">
        <v>0.54115000000000002</v>
      </c>
    </row>
    <row r="1089" spans="1:12" x14ac:dyDescent="0.3">
      <c r="A1089">
        <v>1088</v>
      </c>
      <c r="B1089">
        <v>0.10875</v>
      </c>
      <c r="C1089">
        <v>2.3449999999999999E-2</v>
      </c>
      <c r="D1089">
        <v>0.80684999999999996</v>
      </c>
      <c r="E1089">
        <v>0.92525000000000002</v>
      </c>
      <c r="F1089">
        <v>0.18165000000000001</v>
      </c>
      <c r="G1089">
        <v>0.91354999999999997</v>
      </c>
      <c r="H1089">
        <v>0.70235000000000003</v>
      </c>
      <c r="I1089">
        <v>0.87224999999999997</v>
      </c>
      <c r="J1089">
        <v>0.46015</v>
      </c>
      <c r="K1089">
        <v>0.57535000000000003</v>
      </c>
      <c r="L1089">
        <v>0.77805000000000002</v>
      </c>
    </row>
    <row r="1090" spans="1:12" x14ac:dyDescent="0.3">
      <c r="A1090">
        <v>1089</v>
      </c>
      <c r="B1090">
        <v>0.10885</v>
      </c>
      <c r="C1090">
        <v>0.13644999999999999</v>
      </c>
      <c r="D1090">
        <v>0.21035000000000001</v>
      </c>
      <c r="E1090">
        <v>5.9650000000000002E-2</v>
      </c>
      <c r="F1090">
        <v>0.11455</v>
      </c>
      <c r="G1090">
        <v>0.99844999999999995</v>
      </c>
      <c r="H1090">
        <v>0.27465000000000001</v>
      </c>
      <c r="I1090">
        <v>0.90585000000000004</v>
      </c>
      <c r="J1090">
        <v>0.63334999999999997</v>
      </c>
      <c r="K1090">
        <v>0.33355000000000001</v>
      </c>
      <c r="L1090">
        <v>0.51734999999999998</v>
      </c>
    </row>
    <row r="1091" spans="1:12" x14ac:dyDescent="0.3">
      <c r="A1091">
        <v>1090</v>
      </c>
      <c r="B1091">
        <v>0.10895000000000001</v>
      </c>
      <c r="C1091">
        <v>0.54464999999999997</v>
      </c>
      <c r="D1091">
        <v>0.26064999999999999</v>
      </c>
      <c r="E1091">
        <v>0.16955000000000001</v>
      </c>
      <c r="F1091">
        <v>0.39505000000000001</v>
      </c>
      <c r="G1091">
        <v>0.90215000000000001</v>
      </c>
      <c r="H1091">
        <v>0.88095000000000001</v>
      </c>
      <c r="I1091">
        <v>3.1649999999999998E-2</v>
      </c>
      <c r="J1091">
        <v>6.6250000000000003E-2</v>
      </c>
      <c r="K1091">
        <v>8.9450000000000002E-2</v>
      </c>
      <c r="L1091">
        <v>5.305E-2</v>
      </c>
    </row>
    <row r="1092" spans="1:12" x14ac:dyDescent="0.3">
      <c r="A1092">
        <v>1091</v>
      </c>
      <c r="B1092">
        <v>0.10904999999999999</v>
      </c>
      <c r="C1092">
        <v>2.8250000000000001E-2</v>
      </c>
      <c r="D1092">
        <v>0.99875000000000003</v>
      </c>
      <c r="E1092">
        <v>0.30854999999999999</v>
      </c>
      <c r="F1092">
        <v>0.19755</v>
      </c>
      <c r="G1092">
        <v>0.29615000000000002</v>
      </c>
      <c r="H1092">
        <v>0.22325</v>
      </c>
      <c r="I1092">
        <v>0.40415000000000001</v>
      </c>
      <c r="J1092">
        <v>0.89165000000000005</v>
      </c>
      <c r="K1092">
        <v>0.44905</v>
      </c>
      <c r="L1092">
        <v>0.87924999999999998</v>
      </c>
    </row>
    <row r="1093" spans="1:12" x14ac:dyDescent="0.3">
      <c r="A1093">
        <v>1092</v>
      </c>
      <c r="B1093">
        <v>0.10915</v>
      </c>
      <c r="C1093">
        <v>0.48504999999999998</v>
      </c>
      <c r="D1093">
        <v>0.92595000000000005</v>
      </c>
      <c r="E1093">
        <v>0.36035</v>
      </c>
      <c r="F1093">
        <v>0.79484999999999995</v>
      </c>
      <c r="G1093">
        <v>0.70625000000000004</v>
      </c>
      <c r="H1093">
        <v>0.51205000000000001</v>
      </c>
      <c r="I1093">
        <v>0.49485000000000001</v>
      </c>
      <c r="J1093">
        <v>0.59394999999999998</v>
      </c>
      <c r="K1093">
        <v>7.8750000000000001E-2</v>
      </c>
      <c r="L1093">
        <v>7.8149999999999997E-2</v>
      </c>
    </row>
    <row r="1094" spans="1:12" x14ac:dyDescent="0.3">
      <c r="A1094">
        <v>1093</v>
      </c>
      <c r="B1094">
        <v>0.10925</v>
      </c>
      <c r="C1094">
        <v>0.96425000000000005</v>
      </c>
      <c r="D1094">
        <v>0.21375</v>
      </c>
      <c r="E1094">
        <v>0.38645000000000002</v>
      </c>
      <c r="F1094">
        <v>0.15415000000000001</v>
      </c>
      <c r="G1094">
        <v>0.87475000000000003</v>
      </c>
      <c r="H1094">
        <v>0.84304999999999997</v>
      </c>
      <c r="I1094">
        <v>0.94315000000000004</v>
      </c>
      <c r="J1094">
        <v>0.72265000000000001</v>
      </c>
      <c r="K1094">
        <v>0.12715000000000001</v>
      </c>
      <c r="L1094">
        <v>0.24965000000000001</v>
      </c>
    </row>
    <row r="1095" spans="1:12" x14ac:dyDescent="0.3">
      <c r="A1095">
        <v>1094</v>
      </c>
      <c r="B1095">
        <v>0.10935</v>
      </c>
      <c r="C1095">
        <v>0.89454999999999996</v>
      </c>
      <c r="D1095">
        <v>0.58374999999999999</v>
      </c>
      <c r="E1095">
        <v>0.40494999999999998</v>
      </c>
      <c r="F1095">
        <v>0.72794999999999999</v>
      </c>
      <c r="G1095">
        <v>7.5050000000000006E-2</v>
      </c>
      <c r="H1095">
        <v>0.21174999999999999</v>
      </c>
      <c r="I1095">
        <v>0.10685</v>
      </c>
      <c r="J1095">
        <v>0.24045</v>
      </c>
      <c r="K1095">
        <v>0.57755000000000001</v>
      </c>
      <c r="L1095">
        <v>0.97624999999999995</v>
      </c>
    </row>
    <row r="1096" spans="1:12" x14ac:dyDescent="0.3">
      <c r="A1096">
        <v>1095</v>
      </c>
      <c r="B1096">
        <v>0.10945000000000001</v>
      </c>
      <c r="C1096">
        <v>0.66435</v>
      </c>
      <c r="D1096">
        <v>0.82984999999999998</v>
      </c>
      <c r="E1096">
        <v>0.45634999999999998</v>
      </c>
      <c r="F1096">
        <v>9.8750000000000004E-2</v>
      </c>
      <c r="G1096">
        <v>0.66074999999999995</v>
      </c>
      <c r="H1096">
        <v>0.66064999999999996</v>
      </c>
      <c r="I1096">
        <v>0.52224999999999999</v>
      </c>
      <c r="J1096">
        <v>0.87144999999999995</v>
      </c>
      <c r="K1096">
        <v>2.4250000000000001E-2</v>
      </c>
      <c r="L1096">
        <v>0.38755000000000001</v>
      </c>
    </row>
    <row r="1097" spans="1:12" x14ac:dyDescent="0.3">
      <c r="A1097">
        <v>1096</v>
      </c>
      <c r="B1097">
        <v>0.10954999999999999</v>
      </c>
      <c r="C1097">
        <v>0.41105000000000003</v>
      </c>
      <c r="D1097">
        <v>5.3949999999999998E-2</v>
      </c>
      <c r="E1097">
        <v>0.53544999999999998</v>
      </c>
      <c r="F1097">
        <v>0.48204999999999998</v>
      </c>
      <c r="G1097">
        <v>2.3500000000000001E-3</v>
      </c>
      <c r="H1097">
        <v>0.37204999999999999</v>
      </c>
      <c r="I1097">
        <v>0.73455000000000004</v>
      </c>
      <c r="J1097">
        <v>0.57064999999999999</v>
      </c>
      <c r="K1097">
        <v>4.9849999999999998E-2</v>
      </c>
      <c r="L1097">
        <v>0.98755000000000004</v>
      </c>
    </row>
    <row r="1098" spans="1:12" x14ac:dyDescent="0.3">
      <c r="A1098">
        <v>1097</v>
      </c>
      <c r="B1098">
        <v>0.10965</v>
      </c>
      <c r="C1098">
        <v>0.85945000000000005</v>
      </c>
      <c r="D1098">
        <v>0.31095</v>
      </c>
      <c r="E1098">
        <v>0.21665000000000001</v>
      </c>
      <c r="F1098">
        <v>0.27905000000000002</v>
      </c>
      <c r="G1098">
        <v>0.75854999999999995</v>
      </c>
      <c r="H1098">
        <v>0.87985000000000002</v>
      </c>
      <c r="I1098">
        <v>0.13444999999999999</v>
      </c>
      <c r="J1098">
        <v>0.83104999999999996</v>
      </c>
      <c r="K1098">
        <v>0.81045</v>
      </c>
      <c r="L1098">
        <v>0.70684999999999998</v>
      </c>
    </row>
    <row r="1099" spans="1:12" x14ac:dyDescent="0.3">
      <c r="A1099">
        <v>1098</v>
      </c>
      <c r="B1099">
        <v>0.10975</v>
      </c>
      <c r="C1099">
        <v>0.45515</v>
      </c>
      <c r="D1099">
        <v>0.66354999999999997</v>
      </c>
      <c r="E1099">
        <v>1.685E-2</v>
      </c>
      <c r="F1099">
        <v>0.76524999999999999</v>
      </c>
      <c r="G1099">
        <v>0.94594999999999996</v>
      </c>
      <c r="H1099">
        <v>0.86065000000000003</v>
      </c>
      <c r="I1099">
        <v>0.29335</v>
      </c>
      <c r="J1099">
        <v>0.48194999999999999</v>
      </c>
      <c r="K1099">
        <v>1.1650000000000001E-2</v>
      </c>
      <c r="L1099">
        <v>0.78474999999999995</v>
      </c>
    </row>
    <row r="1100" spans="1:12" x14ac:dyDescent="0.3">
      <c r="A1100">
        <v>1099</v>
      </c>
      <c r="B1100">
        <v>0.10985</v>
      </c>
      <c r="C1100">
        <v>0.79415000000000002</v>
      </c>
      <c r="D1100">
        <v>0.76305000000000001</v>
      </c>
      <c r="E1100">
        <v>0.31595000000000001</v>
      </c>
      <c r="F1100">
        <v>0.87924999999999998</v>
      </c>
      <c r="G1100">
        <v>0.28915000000000002</v>
      </c>
      <c r="H1100">
        <v>0.78054999999999997</v>
      </c>
      <c r="I1100">
        <v>0.38035000000000002</v>
      </c>
      <c r="J1100">
        <v>0.38905000000000001</v>
      </c>
      <c r="K1100">
        <v>0.73834999999999995</v>
      </c>
      <c r="L1100">
        <v>9.7549999999999998E-2</v>
      </c>
    </row>
    <row r="1101" spans="1:12" x14ac:dyDescent="0.3">
      <c r="A1101">
        <v>1100</v>
      </c>
      <c r="B1101">
        <v>0.10995000000000001</v>
      </c>
      <c r="C1101">
        <v>0.41144999999999998</v>
      </c>
      <c r="D1101">
        <v>1.7649999999999999E-2</v>
      </c>
      <c r="E1101">
        <v>0.99314999999999998</v>
      </c>
      <c r="F1101">
        <v>0.16955000000000001</v>
      </c>
      <c r="G1101">
        <v>0.31674999999999998</v>
      </c>
      <c r="H1101">
        <v>0.77925</v>
      </c>
      <c r="I1101">
        <v>0.63034999999999997</v>
      </c>
      <c r="J1101">
        <v>0.72504999999999997</v>
      </c>
      <c r="K1101">
        <v>0.48325000000000001</v>
      </c>
      <c r="L1101">
        <v>0.27765000000000001</v>
      </c>
    </row>
    <row r="1102" spans="1:12" x14ac:dyDescent="0.3">
      <c r="A1102">
        <v>1101</v>
      </c>
      <c r="B1102">
        <v>0.11005</v>
      </c>
      <c r="C1102">
        <v>0.38205</v>
      </c>
      <c r="D1102">
        <v>0.40175</v>
      </c>
      <c r="E1102">
        <v>0.52054999999999996</v>
      </c>
      <c r="F1102">
        <v>0.60885</v>
      </c>
      <c r="G1102">
        <v>0.83565</v>
      </c>
      <c r="H1102">
        <v>0.33984999999999999</v>
      </c>
      <c r="I1102">
        <v>0.78075000000000006</v>
      </c>
      <c r="J1102">
        <v>0.22234999999999999</v>
      </c>
      <c r="K1102">
        <v>0.45065</v>
      </c>
      <c r="L1102">
        <v>0.72735000000000005</v>
      </c>
    </row>
    <row r="1103" spans="1:12" x14ac:dyDescent="0.3">
      <c r="A1103">
        <v>1102</v>
      </c>
      <c r="B1103">
        <v>0.11015</v>
      </c>
      <c r="C1103">
        <v>0.49245</v>
      </c>
      <c r="D1103">
        <v>0.93225000000000002</v>
      </c>
      <c r="E1103">
        <v>0.23435</v>
      </c>
      <c r="F1103">
        <v>0.35885</v>
      </c>
      <c r="G1103">
        <v>0.23405000000000001</v>
      </c>
      <c r="H1103">
        <v>0.59924999999999995</v>
      </c>
      <c r="I1103">
        <v>1.5499999999999999E-3</v>
      </c>
      <c r="J1103">
        <v>0.23025000000000001</v>
      </c>
      <c r="K1103">
        <v>0.33295000000000002</v>
      </c>
      <c r="L1103">
        <v>0.51144999999999996</v>
      </c>
    </row>
    <row r="1104" spans="1:12" x14ac:dyDescent="0.3">
      <c r="A1104">
        <v>1103</v>
      </c>
      <c r="B1104">
        <v>0.11025</v>
      </c>
      <c r="C1104">
        <v>0.16755</v>
      </c>
      <c r="D1104">
        <v>0.60075000000000001</v>
      </c>
      <c r="E1104">
        <v>0.60494999999999999</v>
      </c>
      <c r="F1104">
        <v>0.68574999999999997</v>
      </c>
      <c r="G1104">
        <v>0.81174999999999997</v>
      </c>
      <c r="H1104">
        <v>0.44164999999999999</v>
      </c>
      <c r="I1104">
        <v>0.95215000000000005</v>
      </c>
      <c r="J1104">
        <v>0.39124999999999999</v>
      </c>
      <c r="K1104">
        <v>0.53254999999999997</v>
      </c>
      <c r="L1104">
        <v>0.61194999999999999</v>
      </c>
    </row>
    <row r="1105" spans="1:12" x14ac:dyDescent="0.3">
      <c r="A1105">
        <v>1104</v>
      </c>
      <c r="B1105">
        <v>0.11035</v>
      </c>
      <c r="C1105">
        <v>0.87914999999999999</v>
      </c>
      <c r="D1105">
        <v>0.68684999999999996</v>
      </c>
      <c r="E1105">
        <v>0.58704999999999996</v>
      </c>
      <c r="F1105">
        <v>0.11534999999999999</v>
      </c>
      <c r="G1105">
        <v>0.30885000000000001</v>
      </c>
      <c r="H1105">
        <v>0.81645000000000001</v>
      </c>
      <c r="I1105">
        <v>0.73565000000000003</v>
      </c>
      <c r="J1105">
        <v>0.37504999999999999</v>
      </c>
      <c r="K1105">
        <v>0.53444999999999998</v>
      </c>
      <c r="L1105">
        <v>0.97904999999999998</v>
      </c>
    </row>
    <row r="1106" spans="1:12" x14ac:dyDescent="0.3">
      <c r="A1106">
        <v>1105</v>
      </c>
      <c r="B1106">
        <v>0.11045000000000001</v>
      </c>
      <c r="C1106">
        <v>0.73245000000000005</v>
      </c>
      <c r="D1106">
        <v>0.77334999999999998</v>
      </c>
      <c r="E1106">
        <v>0.12755</v>
      </c>
      <c r="F1106">
        <v>0.85014999999999996</v>
      </c>
      <c r="G1106">
        <v>0.57164999999999999</v>
      </c>
      <c r="H1106">
        <v>0.18415000000000001</v>
      </c>
      <c r="I1106">
        <v>0.91144999999999998</v>
      </c>
      <c r="J1106">
        <v>0.82715000000000005</v>
      </c>
      <c r="K1106">
        <v>0.47844999999999999</v>
      </c>
      <c r="L1106">
        <v>0.89444999999999997</v>
      </c>
    </row>
    <row r="1107" spans="1:12" x14ac:dyDescent="0.3">
      <c r="A1107">
        <v>1106</v>
      </c>
      <c r="B1107">
        <v>0.11055</v>
      </c>
      <c r="C1107">
        <v>0.58704999999999996</v>
      </c>
      <c r="D1107">
        <v>0.52215</v>
      </c>
      <c r="E1107">
        <v>0.62185000000000001</v>
      </c>
      <c r="F1107">
        <v>0.39595000000000002</v>
      </c>
      <c r="G1107">
        <v>0.97455000000000003</v>
      </c>
      <c r="H1107">
        <v>0.94345000000000001</v>
      </c>
      <c r="I1107">
        <v>0.97424999999999995</v>
      </c>
      <c r="J1107">
        <v>0.17424999999999999</v>
      </c>
      <c r="K1107">
        <v>0.43345</v>
      </c>
      <c r="L1107">
        <v>0.17974999999999999</v>
      </c>
    </row>
    <row r="1108" spans="1:12" x14ac:dyDescent="0.3">
      <c r="A1108">
        <v>1107</v>
      </c>
      <c r="B1108">
        <v>0.11065</v>
      </c>
      <c r="C1108">
        <v>0.72535000000000005</v>
      </c>
      <c r="D1108">
        <v>0.55245</v>
      </c>
      <c r="E1108">
        <v>0.54305000000000003</v>
      </c>
      <c r="F1108">
        <v>0.40344999999999998</v>
      </c>
      <c r="G1108">
        <v>0.25255</v>
      </c>
      <c r="H1108">
        <v>5.2650000000000002E-2</v>
      </c>
      <c r="I1108">
        <v>0.18925</v>
      </c>
      <c r="J1108">
        <v>0.15675</v>
      </c>
      <c r="K1108">
        <v>0.16264999999999999</v>
      </c>
      <c r="L1108">
        <v>2.555E-2</v>
      </c>
    </row>
    <row r="1109" spans="1:12" x14ac:dyDescent="0.3">
      <c r="A1109">
        <v>1108</v>
      </c>
      <c r="B1109">
        <v>0.11075</v>
      </c>
      <c r="C1109">
        <v>0.15984999999999999</v>
      </c>
      <c r="D1109">
        <v>0.13965</v>
      </c>
      <c r="E1109">
        <v>0.99324999999999997</v>
      </c>
      <c r="F1109">
        <v>0.90485000000000004</v>
      </c>
      <c r="G1109">
        <v>0.11115</v>
      </c>
      <c r="H1109">
        <v>0.85235000000000005</v>
      </c>
      <c r="I1109">
        <v>0.40115000000000001</v>
      </c>
      <c r="J1109">
        <v>0.35215000000000002</v>
      </c>
      <c r="K1109">
        <v>0.96635000000000004</v>
      </c>
      <c r="L1109">
        <v>0.94564999999999999</v>
      </c>
    </row>
    <row r="1110" spans="1:12" x14ac:dyDescent="0.3">
      <c r="A1110">
        <v>1109</v>
      </c>
      <c r="B1110">
        <v>0.11085</v>
      </c>
      <c r="C1110">
        <v>0.89365000000000006</v>
      </c>
      <c r="D1110">
        <v>0.32435000000000003</v>
      </c>
      <c r="E1110">
        <v>0.65005000000000002</v>
      </c>
      <c r="F1110">
        <v>0.97465000000000002</v>
      </c>
      <c r="G1110">
        <v>0.92254999999999998</v>
      </c>
      <c r="H1110">
        <v>0.83765000000000001</v>
      </c>
      <c r="I1110">
        <v>0.99045000000000005</v>
      </c>
      <c r="J1110">
        <v>0.12925</v>
      </c>
      <c r="K1110">
        <v>0.56025000000000003</v>
      </c>
      <c r="L1110">
        <v>0.65685000000000004</v>
      </c>
    </row>
    <row r="1111" spans="1:12" x14ac:dyDescent="0.3">
      <c r="A1111">
        <v>1110</v>
      </c>
      <c r="B1111">
        <v>0.11094999999999999</v>
      </c>
      <c r="C1111">
        <v>7.9049999999999995E-2</v>
      </c>
      <c r="D1111">
        <v>0.73194999999999999</v>
      </c>
      <c r="E1111">
        <v>7.2849999999999998E-2</v>
      </c>
      <c r="F1111">
        <v>0.40505000000000002</v>
      </c>
      <c r="G1111">
        <v>0.11465</v>
      </c>
      <c r="H1111">
        <v>0.46915000000000001</v>
      </c>
      <c r="I1111">
        <v>0.47255000000000003</v>
      </c>
      <c r="J1111">
        <v>8.695E-2</v>
      </c>
      <c r="K1111">
        <v>0.18245</v>
      </c>
      <c r="L1111">
        <v>0.38784999999999997</v>
      </c>
    </row>
    <row r="1112" spans="1:12" x14ac:dyDescent="0.3">
      <c r="A1112">
        <v>1111</v>
      </c>
      <c r="B1112">
        <v>0.11105</v>
      </c>
      <c r="C1112">
        <v>0.10975</v>
      </c>
      <c r="D1112">
        <v>0.85165000000000002</v>
      </c>
      <c r="E1112">
        <v>0.24645</v>
      </c>
      <c r="F1112">
        <v>7.45E-3</v>
      </c>
      <c r="G1112">
        <v>0.11985</v>
      </c>
      <c r="H1112">
        <v>0.46955000000000002</v>
      </c>
      <c r="I1112">
        <v>0.98445000000000005</v>
      </c>
      <c r="J1112">
        <v>0.19275</v>
      </c>
      <c r="K1112">
        <v>0.57794999999999996</v>
      </c>
      <c r="L1112">
        <v>0.79654999999999998</v>
      </c>
    </row>
    <row r="1113" spans="1:12" x14ac:dyDescent="0.3">
      <c r="A1113">
        <v>1112</v>
      </c>
      <c r="B1113">
        <v>0.11115</v>
      </c>
      <c r="C1113">
        <v>0.88905000000000001</v>
      </c>
      <c r="D1113">
        <v>1.5049999999999999E-2</v>
      </c>
      <c r="E1113">
        <v>0.31245000000000001</v>
      </c>
      <c r="F1113">
        <v>0.97985</v>
      </c>
      <c r="G1113">
        <v>0.72724999999999995</v>
      </c>
      <c r="H1113">
        <v>0.87565000000000004</v>
      </c>
      <c r="I1113">
        <v>0.39824999999999999</v>
      </c>
      <c r="J1113">
        <v>0.39215</v>
      </c>
      <c r="K1113">
        <v>0.50565000000000004</v>
      </c>
      <c r="L1113">
        <v>0.24765000000000001</v>
      </c>
    </row>
    <row r="1114" spans="1:12" x14ac:dyDescent="0.3">
      <c r="A1114">
        <v>1113</v>
      </c>
      <c r="B1114">
        <v>0.11125</v>
      </c>
      <c r="C1114">
        <v>0.97455000000000003</v>
      </c>
      <c r="D1114">
        <v>0.79174999999999995</v>
      </c>
      <c r="E1114">
        <v>0.13164999999999999</v>
      </c>
      <c r="F1114">
        <v>0.19764999999999999</v>
      </c>
      <c r="G1114">
        <v>8.1750000000000003E-2</v>
      </c>
      <c r="H1114">
        <v>0.18934999999999999</v>
      </c>
      <c r="I1114">
        <v>0.18945000000000001</v>
      </c>
      <c r="J1114">
        <v>0.26555000000000001</v>
      </c>
      <c r="K1114">
        <v>0.71604999999999996</v>
      </c>
      <c r="L1114">
        <v>0.41034999999999999</v>
      </c>
    </row>
    <row r="1115" spans="1:12" x14ac:dyDescent="0.3">
      <c r="A1115">
        <v>1114</v>
      </c>
      <c r="B1115">
        <v>0.11135</v>
      </c>
      <c r="C1115">
        <v>0.90785000000000005</v>
      </c>
      <c r="D1115">
        <v>0.78454999999999997</v>
      </c>
      <c r="E1115">
        <v>0.33524999999999999</v>
      </c>
      <c r="F1115">
        <v>0.26705000000000001</v>
      </c>
      <c r="G1115">
        <v>0.23774999999999999</v>
      </c>
      <c r="H1115">
        <v>0.60335000000000005</v>
      </c>
      <c r="I1115">
        <v>0.53134999999999999</v>
      </c>
      <c r="J1115">
        <v>3.415E-2</v>
      </c>
      <c r="K1115">
        <v>0.47675000000000001</v>
      </c>
      <c r="L1115">
        <v>0.72865000000000002</v>
      </c>
    </row>
    <row r="1116" spans="1:12" x14ac:dyDescent="0.3">
      <c r="A1116">
        <v>1115</v>
      </c>
      <c r="B1116">
        <v>0.11144999999999999</v>
      </c>
      <c r="C1116">
        <v>2.3550000000000001E-2</v>
      </c>
      <c r="D1116">
        <v>0.15504999999999999</v>
      </c>
      <c r="E1116">
        <v>8.1250000000000003E-2</v>
      </c>
      <c r="F1116">
        <v>0.59965000000000002</v>
      </c>
      <c r="G1116">
        <v>0.74734999999999996</v>
      </c>
      <c r="H1116">
        <v>0.81984999999999997</v>
      </c>
      <c r="I1116">
        <v>0.68725000000000003</v>
      </c>
      <c r="J1116">
        <v>0.28854999999999997</v>
      </c>
      <c r="K1116">
        <v>0.34855000000000003</v>
      </c>
      <c r="L1116">
        <v>0.26155</v>
      </c>
    </row>
    <row r="1117" spans="1:12" x14ac:dyDescent="0.3">
      <c r="A1117">
        <v>1116</v>
      </c>
      <c r="B1117">
        <v>0.11155</v>
      </c>
      <c r="C1117">
        <v>0.54515000000000002</v>
      </c>
      <c r="D1117">
        <v>0.43364999999999998</v>
      </c>
      <c r="E1117">
        <v>0.33205000000000001</v>
      </c>
      <c r="F1117">
        <v>5.1650000000000001E-2</v>
      </c>
      <c r="G1117">
        <v>0.86924999999999997</v>
      </c>
      <c r="H1117">
        <v>0.53474999999999995</v>
      </c>
      <c r="I1117">
        <v>0.77675000000000005</v>
      </c>
      <c r="J1117">
        <v>0.39834999999999998</v>
      </c>
      <c r="K1117">
        <v>0.63644999999999996</v>
      </c>
      <c r="L1117">
        <v>0.91974999999999996</v>
      </c>
    </row>
    <row r="1118" spans="1:12" x14ac:dyDescent="0.3">
      <c r="A1118">
        <v>1117</v>
      </c>
      <c r="B1118">
        <v>0.11165</v>
      </c>
      <c r="C1118">
        <v>0.85845000000000005</v>
      </c>
      <c r="D1118">
        <v>0.55274999999999996</v>
      </c>
      <c r="E1118">
        <v>0.26474999999999999</v>
      </c>
      <c r="F1118">
        <v>0.93474999999999997</v>
      </c>
      <c r="G1118">
        <v>0.24445</v>
      </c>
      <c r="H1118">
        <v>0.39615</v>
      </c>
      <c r="I1118">
        <v>0.79684999999999995</v>
      </c>
      <c r="J1118">
        <v>0.87465000000000004</v>
      </c>
      <c r="K1118">
        <v>0.18984999999999999</v>
      </c>
      <c r="L1118">
        <v>0.75634999999999997</v>
      </c>
    </row>
    <row r="1119" spans="1:12" x14ac:dyDescent="0.3">
      <c r="A1119">
        <v>1118</v>
      </c>
      <c r="B1119">
        <v>0.11175</v>
      </c>
      <c r="C1119">
        <v>0.21675</v>
      </c>
      <c r="D1119">
        <v>0.49875000000000003</v>
      </c>
      <c r="E1119">
        <v>0.33034999999999998</v>
      </c>
      <c r="F1119">
        <v>0.24395</v>
      </c>
      <c r="G1119">
        <v>0.87165000000000004</v>
      </c>
      <c r="H1119">
        <v>0.99055000000000004</v>
      </c>
      <c r="I1119">
        <v>0.42575000000000002</v>
      </c>
      <c r="J1119">
        <v>0.85545000000000004</v>
      </c>
      <c r="K1119">
        <v>0.50765000000000005</v>
      </c>
      <c r="L1119">
        <v>0.20505000000000001</v>
      </c>
    </row>
    <row r="1120" spans="1:12" x14ac:dyDescent="0.3">
      <c r="A1120">
        <v>1119</v>
      </c>
      <c r="B1120">
        <v>0.11185</v>
      </c>
      <c r="C1120">
        <v>0.68705000000000005</v>
      </c>
      <c r="D1120">
        <v>0.74185000000000001</v>
      </c>
      <c r="E1120">
        <v>0.43625000000000003</v>
      </c>
      <c r="F1120">
        <v>0.91095000000000004</v>
      </c>
      <c r="G1120">
        <v>0.92005000000000003</v>
      </c>
      <c r="H1120">
        <v>0.22414999999999999</v>
      </c>
      <c r="I1120">
        <v>0.26155</v>
      </c>
      <c r="J1120">
        <v>0.74345000000000006</v>
      </c>
      <c r="K1120">
        <v>0.75834999999999997</v>
      </c>
      <c r="L1120">
        <v>0.99895</v>
      </c>
    </row>
    <row r="1121" spans="1:12" x14ac:dyDescent="0.3">
      <c r="A1121">
        <v>1120</v>
      </c>
      <c r="B1121">
        <v>0.11194999999999999</v>
      </c>
      <c r="C1121">
        <v>0.46265000000000001</v>
      </c>
      <c r="D1121">
        <v>0.24045</v>
      </c>
      <c r="E1121">
        <v>0.54705000000000004</v>
      </c>
      <c r="F1121">
        <v>0.52505000000000002</v>
      </c>
      <c r="G1121">
        <v>0.92864999999999998</v>
      </c>
      <c r="H1121">
        <v>0.86944999999999995</v>
      </c>
      <c r="I1121">
        <v>0.29994999999999999</v>
      </c>
      <c r="J1121">
        <v>0.90354999999999996</v>
      </c>
      <c r="K1121">
        <v>0.85904999999999998</v>
      </c>
      <c r="L1121">
        <v>0.15915000000000001</v>
      </c>
    </row>
    <row r="1122" spans="1:12" x14ac:dyDescent="0.3">
      <c r="A1122">
        <v>1121</v>
      </c>
      <c r="B1122">
        <v>0.11205</v>
      </c>
      <c r="C1122">
        <v>0.95684999999999998</v>
      </c>
      <c r="D1122">
        <v>0.70165</v>
      </c>
      <c r="E1122">
        <v>0.29635</v>
      </c>
      <c r="F1122">
        <v>0.75854999999999995</v>
      </c>
      <c r="G1122">
        <v>0.40815000000000001</v>
      </c>
      <c r="H1122">
        <v>0.91854999999999998</v>
      </c>
      <c r="I1122">
        <v>0.45655000000000001</v>
      </c>
      <c r="J1122">
        <v>0.43764999999999998</v>
      </c>
      <c r="K1122">
        <v>0.91995000000000005</v>
      </c>
      <c r="L1122">
        <v>0.36654999999999999</v>
      </c>
    </row>
    <row r="1123" spans="1:12" x14ac:dyDescent="0.3">
      <c r="A1123">
        <v>1122</v>
      </c>
      <c r="B1123">
        <v>0.11215</v>
      </c>
      <c r="C1123">
        <v>0.15525</v>
      </c>
      <c r="D1123">
        <v>0.78054999999999997</v>
      </c>
      <c r="E1123">
        <v>0.40534999999999999</v>
      </c>
      <c r="F1123">
        <v>0.78685000000000005</v>
      </c>
      <c r="G1123">
        <v>0.95865</v>
      </c>
      <c r="H1123">
        <v>0.83484999999999998</v>
      </c>
      <c r="I1123">
        <v>0.61165000000000003</v>
      </c>
      <c r="J1123">
        <v>0.53864999999999996</v>
      </c>
      <c r="K1123">
        <v>0.10215</v>
      </c>
      <c r="L1123">
        <v>0.62705</v>
      </c>
    </row>
    <row r="1124" spans="1:12" x14ac:dyDescent="0.3">
      <c r="A1124">
        <v>1123</v>
      </c>
      <c r="B1124">
        <v>0.11225</v>
      </c>
      <c r="C1124">
        <v>0.35525000000000001</v>
      </c>
      <c r="D1124">
        <v>0.11805</v>
      </c>
      <c r="E1124">
        <v>0.30575000000000002</v>
      </c>
      <c r="F1124">
        <v>0.64075000000000004</v>
      </c>
      <c r="G1124">
        <v>0.31385000000000002</v>
      </c>
      <c r="H1124">
        <v>0.42375000000000002</v>
      </c>
      <c r="I1124">
        <v>0.83025000000000004</v>
      </c>
      <c r="J1124">
        <v>0.82515000000000005</v>
      </c>
      <c r="K1124">
        <v>0.43295</v>
      </c>
      <c r="L1124">
        <v>0.49604999999999999</v>
      </c>
    </row>
    <row r="1125" spans="1:12" x14ac:dyDescent="0.3">
      <c r="A1125">
        <v>1124</v>
      </c>
      <c r="B1125">
        <v>0.11235000000000001</v>
      </c>
      <c r="C1125">
        <v>0.39484999999999998</v>
      </c>
      <c r="D1125">
        <v>0.71775</v>
      </c>
      <c r="E1125">
        <v>8.0750000000000002E-2</v>
      </c>
      <c r="F1125">
        <v>4.6550000000000001E-2</v>
      </c>
      <c r="G1125">
        <v>0.37745000000000001</v>
      </c>
      <c r="H1125">
        <v>0.76775000000000004</v>
      </c>
      <c r="I1125">
        <v>7.1749999999999994E-2</v>
      </c>
      <c r="J1125">
        <v>0.85934999999999995</v>
      </c>
      <c r="K1125">
        <v>0.67064999999999997</v>
      </c>
      <c r="L1125">
        <v>0.99404999999999999</v>
      </c>
    </row>
    <row r="1126" spans="1:12" x14ac:dyDescent="0.3">
      <c r="A1126">
        <v>1125</v>
      </c>
      <c r="B1126">
        <v>0.11244999999999999</v>
      </c>
      <c r="C1126">
        <v>0.93654999999999999</v>
      </c>
      <c r="D1126">
        <v>0.40725</v>
      </c>
      <c r="E1126">
        <v>0.15884999999999999</v>
      </c>
      <c r="F1126">
        <v>0.44814999999999999</v>
      </c>
      <c r="G1126">
        <v>2.665E-2</v>
      </c>
      <c r="H1126">
        <v>0.58535000000000004</v>
      </c>
      <c r="I1126">
        <v>0.51915</v>
      </c>
      <c r="J1126">
        <v>1.355E-2</v>
      </c>
      <c r="K1126">
        <v>0.18154999999999999</v>
      </c>
      <c r="L1126">
        <v>0.50275000000000003</v>
      </c>
    </row>
    <row r="1127" spans="1:12" x14ac:dyDescent="0.3">
      <c r="A1127">
        <v>1126</v>
      </c>
      <c r="B1127">
        <v>0.11255</v>
      </c>
      <c r="C1127">
        <v>0.47965000000000002</v>
      </c>
      <c r="D1127">
        <v>0.14074999999999999</v>
      </c>
      <c r="E1127">
        <v>1.055E-2</v>
      </c>
      <c r="F1127">
        <v>0.19475000000000001</v>
      </c>
      <c r="G1127">
        <v>0.75234999999999996</v>
      </c>
      <c r="H1127">
        <v>0.76934999999999998</v>
      </c>
      <c r="I1127">
        <v>0.94945000000000002</v>
      </c>
      <c r="J1127">
        <v>0.91835</v>
      </c>
      <c r="K1127">
        <v>0.33334999999999998</v>
      </c>
      <c r="L1127">
        <v>0.35054999999999997</v>
      </c>
    </row>
    <row r="1128" spans="1:12" x14ac:dyDescent="0.3">
      <c r="A1128">
        <v>1127</v>
      </c>
      <c r="B1128">
        <v>0.11265</v>
      </c>
      <c r="C1128">
        <v>0.93205000000000005</v>
      </c>
      <c r="D1128">
        <v>0.24695</v>
      </c>
      <c r="E1128">
        <v>0.34005000000000002</v>
      </c>
      <c r="F1128">
        <v>9.6350000000000005E-2</v>
      </c>
      <c r="G1128">
        <v>0.11244999999999999</v>
      </c>
      <c r="H1128">
        <v>8.5349999999999995E-2</v>
      </c>
      <c r="I1128">
        <v>0.11445</v>
      </c>
      <c r="J1128">
        <v>0.32014999999999999</v>
      </c>
      <c r="K1128">
        <v>0.11905</v>
      </c>
      <c r="L1128">
        <v>0.35954999999999998</v>
      </c>
    </row>
    <row r="1129" spans="1:12" x14ac:dyDescent="0.3">
      <c r="A1129">
        <v>1128</v>
      </c>
      <c r="B1129">
        <v>0.11275</v>
      </c>
      <c r="C1129">
        <v>0.41415000000000002</v>
      </c>
      <c r="D1129">
        <v>0.72555000000000003</v>
      </c>
      <c r="E1129">
        <v>0.93095000000000006</v>
      </c>
      <c r="F1129">
        <v>0.63295000000000001</v>
      </c>
      <c r="G1129">
        <v>0.13395000000000001</v>
      </c>
      <c r="H1129">
        <v>0.16525000000000001</v>
      </c>
      <c r="I1129">
        <v>0.59575</v>
      </c>
      <c r="J1129">
        <v>0.40905000000000002</v>
      </c>
      <c r="K1129">
        <v>0.44014999999999999</v>
      </c>
      <c r="L1129">
        <v>0.46384999999999998</v>
      </c>
    </row>
    <row r="1130" spans="1:12" x14ac:dyDescent="0.3">
      <c r="A1130">
        <v>1129</v>
      </c>
      <c r="B1130">
        <v>0.11285000000000001</v>
      </c>
      <c r="C1130">
        <v>0.36254999999999998</v>
      </c>
      <c r="D1130">
        <v>0.39605000000000001</v>
      </c>
      <c r="E1130">
        <v>0.99345000000000006</v>
      </c>
      <c r="F1130">
        <v>0.22355</v>
      </c>
      <c r="G1130">
        <v>0.17865</v>
      </c>
      <c r="H1130">
        <v>0.40425</v>
      </c>
      <c r="I1130">
        <v>0.18135000000000001</v>
      </c>
      <c r="J1130">
        <v>0.49845</v>
      </c>
      <c r="K1130">
        <v>0.83904999999999996</v>
      </c>
      <c r="L1130">
        <v>0.69074999999999998</v>
      </c>
    </row>
    <row r="1131" spans="1:12" x14ac:dyDescent="0.3">
      <c r="A1131">
        <v>1130</v>
      </c>
      <c r="B1131">
        <v>0.11294999999999999</v>
      </c>
      <c r="C1131">
        <v>0.95015000000000005</v>
      </c>
      <c r="D1131">
        <v>0.79905000000000004</v>
      </c>
      <c r="E1131">
        <v>0.20544999999999999</v>
      </c>
      <c r="F1131">
        <v>0.14165</v>
      </c>
      <c r="G1131">
        <v>0.64915</v>
      </c>
      <c r="H1131">
        <v>0.50244999999999995</v>
      </c>
      <c r="I1131">
        <v>0.81035000000000001</v>
      </c>
      <c r="J1131">
        <v>2.8150000000000001E-2</v>
      </c>
      <c r="K1131">
        <v>0.25264999999999999</v>
      </c>
      <c r="L1131">
        <v>0.62975000000000003</v>
      </c>
    </row>
    <row r="1132" spans="1:12" x14ac:dyDescent="0.3">
      <c r="A1132">
        <v>1131</v>
      </c>
      <c r="B1132">
        <v>0.11305</v>
      </c>
      <c r="C1132">
        <v>6.1150000000000003E-2</v>
      </c>
      <c r="D1132">
        <v>0.51534999999999997</v>
      </c>
      <c r="E1132">
        <v>0.77444999999999997</v>
      </c>
      <c r="F1132">
        <v>0.38564999999999999</v>
      </c>
      <c r="G1132">
        <v>0.12534999999999999</v>
      </c>
      <c r="H1132">
        <v>0.82255</v>
      </c>
      <c r="I1132">
        <v>0.61775000000000002</v>
      </c>
      <c r="J1132">
        <v>2.155E-2</v>
      </c>
      <c r="K1132">
        <v>0.89685000000000004</v>
      </c>
      <c r="L1132">
        <v>0.41244999999999998</v>
      </c>
    </row>
    <row r="1133" spans="1:12" x14ac:dyDescent="0.3">
      <c r="A1133">
        <v>1132</v>
      </c>
      <c r="B1133">
        <v>0.11315</v>
      </c>
      <c r="C1133">
        <v>0.10904999999999999</v>
      </c>
      <c r="D1133">
        <v>0.73475000000000001</v>
      </c>
      <c r="E1133">
        <v>0.84084999999999999</v>
      </c>
      <c r="F1133">
        <v>0.26195000000000002</v>
      </c>
      <c r="G1133">
        <v>0.81274999999999997</v>
      </c>
      <c r="H1133">
        <v>0.60304999999999997</v>
      </c>
      <c r="I1133">
        <v>0.94105000000000005</v>
      </c>
      <c r="J1133">
        <v>0.68445</v>
      </c>
      <c r="K1133">
        <v>0.53415000000000001</v>
      </c>
      <c r="L1133">
        <v>0.33284999999999998</v>
      </c>
    </row>
    <row r="1134" spans="1:12" x14ac:dyDescent="0.3">
      <c r="A1134">
        <v>1133</v>
      </c>
      <c r="B1134">
        <v>0.11325</v>
      </c>
      <c r="C1134">
        <v>0.72514999999999996</v>
      </c>
      <c r="D1134">
        <v>1.2149999999999999E-2</v>
      </c>
      <c r="E1134">
        <v>0.86785000000000001</v>
      </c>
      <c r="F1134">
        <v>0.94955000000000001</v>
      </c>
      <c r="G1134">
        <v>0.68855</v>
      </c>
      <c r="H1134">
        <v>5.1950000000000003E-2</v>
      </c>
      <c r="I1134">
        <v>0.82284999999999997</v>
      </c>
      <c r="J1134">
        <v>0.49375000000000002</v>
      </c>
      <c r="K1134">
        <v>0.45805000000000001</v>
      </c>
      <c r="L1134">
        <v>5.985E-2</v>
      </c>
    </row>
    <row r="1135" spans="1:12" x14ac:dyDescent="0.3">
      <c r="A1135">
        <v>1134</v>
      </c>
      <c r="B1135">
        <v>0.11335000000000001</v>
      </c>
      <c r="C1135">
        <v>9.9250000000000005E-2</v>
      </c>
      <c r="D1135">
        <v>0.80564999999999998</v>
      </c>
      <c r="E1135">
        <v>0.39165</v>
      </c>
      <c r="F1135">
        <v>0.55035000000000001</v>
      </c>
      <c r="G1135">
        <v>0.13705000000000001</v>
      </c>
      <c r="H1135">
        <v>0.75814999999999999</v>
      </c>
      <c r="I1135">
        <v>0.41715000000000002</v>
      </c>
      <c r="J1135">
        <v>0.37475000000000003</v>
      </c>
      <c r="K1135">
        <v>9.9150000000000002E-2</v>
      </c>
      <c r="L1135">
        <v>0.66425000000000001</v>
      </c>
    </row>
    <row r="1136" spans="1:12" x14ac:dyDescent="0.3">
      <c r="A1136">
        <v>1135</v>
      </c>
      <c r="B1136">
        <v>0.11345</v>
      </c>
      <c r="C1136">
        <v>0.90615000000000001</v>
      </c>
      <c r="D1136">
        <v>0.34375</v>
      </c>
      <c r="E1136">
        <v>0.73804999999999998</v>
      </c>
      <c r="F1136">
        <v>0.56974999999999998</v>
      </c>
      <c r="G1136">
        <v>0.47604999999999997</v>
      </c>
      <c r="H1136">
        <v>0.73665000000000003</v>
      </c>
      <c r="I1136">
        <v>8.6349999999999996E-2</v>
      </c>
      <c r="J1136">
        <v>5.1450000000000003E-2</v>
      </c>
      <c r="K1136">
        <v>0.84175</v>
      </c>
      <c r="L1136">
        <v>0.57445000000000002</v>
      </c>
    </row>
    <row r="1137" spans="1:12" x14ac:dyDescent="0.3">
      <c r="A1137">
        <v>1136</v>
      </c>
      <c r="B1137">
        <v>0.11355</v>
      </c>
      <c r="C1137">
        <v>0.78225</v>
      </c>
      <c r="D1137">
        <v>0.25164999999999998</v>
      </c>
      <c r="E1137">
        <v>0.76095000000000002</v>
      </c>
      <c r="F1137">
        <v>0.82425000000000004</v>
      </c>
      <c r="G1137">
        <v>0.68484999999999996</v>
      </c>
      <c r="H1137">
        <v>0.53795000000000004</v>
      </c>
      <c r="I1137">
        <v>0.96335000000000004</v>
      </c>
      <c r="J1137">
        <v>0.77995000000000003</v>
      </c>
      <c r="K1137">
        <v>6.7750000000000005E-2</v>
      </c>
      <c r="L1137">
        <v>0.10664999999999999</v>
      </c>
    </row>
    <row r="1138" spans="1:12" x14ac:dyDescent="0.3">
      <c r="A1138">
        <v>1137</v>
      </c>
      <c r="B1138">
        <v>0.11365</v>
      </c>
      <c r="C1138">
        <v>0.89854999999999996</v>
      </c>
      <c r="D1138">
        <v>0.37414999999999998</v>
      </c>
      <c r="E1138">
        <v>0.96694999999999998</v>
      </c>
      <c r="F1138">
        <v>0.48394999999999999</v>
      </c>
      <c r="G1138">
        <v>0.84714999999999996</v>
      </c>
      <c r="H1138">
        <v>4.3499999999999997E-3</v>
      </c>
      <c r="I1138">
        <v>0.24495</v>
      </c>
      <c r="J1138">
        <v>0.77085000000000004</v>
      </c>
      <c r="K1138">
        <v>0.76105</v>
      </c>
      <c r="L1138">
        <v>0.51024999999999998</v>
      </c>
    </row>
    <row r="1139" spans="1:12" x14ac:dyDescent="0.3">
      <c r="A1139">
        <v>1138</v>
      </c>
      <c r="B1139">
        <v>0.11375</v>
      </c>
      <c r="C1139">
        <v>0.25314999999999999</v>
      </c>
      <c r="D1139">
        <v>0.22134999999999999</v>
      </c>
      <c r="E1139">
        <v>3.8649999999999997E-2</v>
      </c>
      <c r="F1139">
        <v>0.87965000000000004</v>
      </c>
      <c r="G1139">
        <v>0.66835</v>
      </c>
      <c r="H1139">
        <v>0.90105000000000002</v>
      </c>
      <c r="I1139">
        <v>0.23294999999999999</v>
      </c>
      <c r="J1139">
        <v>0.84284999999999999</v>
      </c>
      <c r="K1139">
        <v>0.10274999999999999</v>
      </c>
      <c r="L1139">
        <v>0.48625000000000002</v>
      </c>
    </row>
    <row r="1140" spans="1:12" x14ac:dyDescent="0.3">
      <c r="A1140">
        <v>1139</v>
      </c>
      <c r="B1140">
        <v>0.11385000000000001</v>
      </c>
      <c r="C1140">
        <v>0.97704999999999997</v>
      </c>
      <c r="D1140">
        <v>0.99355000000000004</v>
      </c>
      <c r="E1140">
        <v>0.37475000000000003</v>
      </c>
      <c r="F1140">
        <v>0.29815000000000003</v>
      </c>
      <c r="G1140">
        <v>0.29894999999999999</v>
      </c>
      <c r="H1140">
        <v>0.98245000000000005</v>
      </c>
      <c r="I1140">
        <v>0.16184999999999999</v>
      </c>
      <c r="J1140">
        <v>0.80635000000000001</v>
      </c>
      <c r="K1140">
        <v>0.35444999999999999</v>
      </c>
      <c r="L1140">
        <v>0.50505</v>
      </c>
    </row>
    <row r="1141" spans="1:12" x14ac:dyDescent="0.3">
      <c r="A1141">
        <v>1140</v>
      </c>
      <c r="B1141">
        <v>0.11395</v>
      </c>
      <c r="C1141">
        <v>0.25414999999999999</v>
      </c>
      <c r="D1141">
        <v>0.26074999999999998</v>
      </c>
      <c r="E1141">
        <v>0.98314999999999997</v>
      </c>
      <c r="F1141">
        <v>0.23574999999999999</v>
      </c>
      <c r="G1141">
        <v>6.855E-2</v>
      </c>
      <c r="H1141">
        <v>0.47234999999999999</v>
      </c>
      <c r="I1141">
        <v>6.7650000000000002E-2</v>
      </c>
      <c r="J1141">
        <v>2.1749999999999999E-2</v>
      </c>
      <c r="K1141">
        <v>0.51615</v>
      </c>
      <c r="L1141">
        <v>0.36485000000000001</v>
      </c>
    </row>
    <row r="1142" spans="1:12" x14ac:dyDescent="0.3">
      <c r="A1142">
        <v>1141</v>
      </c>
      <c r="B1142">
        <v>0.11405</v>
      </c>
      <c r="C1142">
        <v>0.43974999999999997</v>
      </c>
      <c r="D1142">
        <v>0.35635</v>
      </c>
      <c r="E1142">
        <v>4.6050000000000001E-2</v>
      </c>
      <c r="F1142">
        <v>0.26384999999999997</v>
      </c>
      <c r="G1142">
        <v>0.63524999999999998</v>
      </c>
      <c r="H1142">
        <v>8.7249999999999994E-2</v>
      </c>
      <c r="I1142">
        <v>0.98294999999999999</v>
      </c>
      <c r="J1142">
        <v>0.60304999999999997</v>
      </c>
      <c r="K1142">
        <v>0.94494999999999996</v>
      </c>
      <c r="L1142">
        <v>0.72585</v>
      </c>
    </row>
    <row r="1143" spans="1:12" x14ac:dyDescent="0.3">
      <c r="A1143">
        <v>1142</v>
      </c>
      <c r="B1143">
        <v>0.11415</v>
      </c>
      <c r="C1143">
        <v>0.42845</v>
      </c>
      <c r="D1143">
        <v>0.38755000000000001</v>
      </c>
      <c r="E1143">
        <v>0.48665000000000003</v>
      </c>
      <c r="F1143">
        <v>0.89344999999999997</v>
      </c>
      <c r="G1143">
        <v>0.82635000000000003</v>
      </c>
      <c r="H1143">
        <v>0.73965000000000003</v>
      </c>
      <c r="I1143">
        <v>0.48715000000000003</v>
      </c>
      <c r="J1143">
        <v>0.72524999999999995</v>
      </c>
      <c r="K1143">
        <v>0.65585000000000004</v>
      </c>
      <c r="L1143">
        <v>0.65995000000000004</v>
      </c>
    </row>
    <row r="1144" spans="1:12" x14ac:dyDescent="0.3">
      <c r="A1144">
        <v>1143</v>
      </c>
      <c r="B1144">
        <v>0.11425</v>
      </c>
      <c r="C1144">
        <v>0.51105</v>
      </c>
      <c r="D1144">
        <v>9.5250000000000001E-2</v>
      </c>
      <c r="E1144">
        <v>0.41665000000000002</v>
      </c>
      <c r="F1144">
        <v>0.92554999999999998</v>
      </c>
      <c r="G1144">
        <v>1.4499999999999999E-3</v>
      </c>
      <c r="H1144">
        <v>0.37414999999999998</v>
      </c>
      <c r="I1144">
        <v>0.37585000000000002</v>
      </c>
      <c r="J1144">
        <v>0.52675000000000005</v>
      </c>
      <c r="K1144">
        <v>7.7249999999999999E-2</v>
      </c>
      <c r="L1144">
        <v>7.1500000000000001E-3</v>
      </c>
    </row>
    <row r="1145" spans="1:12" x14ac:dyDescent="0.3">
      <c r="A1145">
        <v>1144</v>
      </c>
      <c r="B1145">
        <v>0.11434999999999999</v>
      </c>
      <c r="C1145">
        <v>3.9849999999999997E-2</v>
      </c>
      <c r="D1145">
        <v>0.38664999999999999</v>
      </c>
      <c r="E1145">
        <v>0.31355</v>
      </c>
      <c r="F1145">
        <v>0.28034999999999999</v>
      </c>
      <c r="G1145">
        <v>0.54374999999999996</v>
      </c>
      <c r="H1145">
        <v>0.45524999999999999</v>
      </c>
      <c r="I1145">
        <v>0.69904999999999995</v>
      </c>
      <c r="J1145">
        <v>0.61265000000000003</v>
      </c>
      <c r="K1145">
        <v>0.50595000000000001</v>
      </c>
      <c r="L1145">
        <v>0.71304999999999996</v>
      </c>
    </row>
    <row r="1146" spans="1:12" x14ac:dyDescent="0.3">
      <c r="A1146">
        <v>1145</v>
      </c>
      <c r="B1146">
        <v>0.11445</v>
      </c>
      <c r="C1146">
        <v>0.16775000000000001</v>
      </c>
      <c r="D1146">
        <v>0.27655000000000002</v>
      </c>
      <c r="E1146">
        <v>0.34555000000000002</v>
      </c>
      <c r="F1146">
        <v>0.33944999999999997</v>
      </c>
      <c r="G1146">
        <v>0.17305000000000001</v>
      </c>
      <c r="H1146">
        <v>0.90044999999999997</v>
      </c>
      <c r="I1146">
        <v>1.0149999999999999E-2</v>
      </c>
      <c r="J1146">
        <v>0.87495000000000001</v>
      </c>
      <c r="K1146">
        <v>0.45014999999999999</v>
      </c>
      <c r="L1146">
        <v>0.57104999999999995</v>
      </c>
    </row>
    <row r="1147" spans="1:12" x14ac:dyDescent="0.3">
      <c r="A1147">
        <v>1146</v>
      </c>
      <c r="B1147">
        <v>0.11455</v>
      </c>
      <c r="C1147">
        <v>0.48625000000000002</v>
      </c>
      <c r="D1147">
        <v>0.79115000000000002</v>
      </c>
      <c r="E1147">
        <v>0.88095000000000001</v>
      </c>
      <c r="F1147">
        <v>0.98975000000000002</v>
      </c>
      <c r="G1147">
        <v>0.97524999999999995</v>
      </c>
      <c r="H1147">
        <v>0.90834999999999999</v>
      </c>
      <c r="I1147">
        <v>0.57845000000000002</v>
      </c>
      <c r="J1147">
        <v>0.17635000000000001</v>
      </c>
      <c r="K1147">
        <v>0.24554999999999999</v>
      </c>
      <c r="L1147">
        <v>7.1650000000000005E-2</v>
      </c>
    </row>
    <row r="1148" spans="1:12" x14ac:dyDescent="0.3">
      <c r="A1148">
        <v>1147</v>
      </c>
      <c r="B1148">
        <v>0.11465</v>
      </c>
      <c r="C1148">
        <v>0.17065</v>
      </c>
      <c r="D1148">
        <v>0.12005</v>
      </c>
      <c r="E1148">
        <v>0.89534999999999998</v>
      </c>
      <c r="F1148">
        <v>0.26345000000000002</v>
      </c>
      <c r="G1148">
        <v>0.76254999999999995</v>
      </c>
      <c r="H1148">
        <v>0.41835</v>
      </c>
      <c r="I1148">
        <v>7.7850000000000003E-2</v>
      </c>
      <c r="J1148">
        <v>0.96714999999999995</v>
      </c>
      <c r="K1148">
        <v>0.42285</v>
      </c>
      <c r="L1148">
        <v>0.45105000000000001</v>
      </c>
    </row>
    <row r="1149" spans="1:12" x14ac:dyDescent="0.3">
      <c r="A1149">
        <v>1148</v>
      </c>
      <c r="B1149">
        <v>0.11475</v>
      </c>
      <c r="C1149">
        <v>0.71614999999999995</v>
      </c>
      <c r="D1149">
        <v>0.32424999999999998</v>
      </c>
      <c r="E1149">
        <v>0.11085</v>
      </c>
      <c r="F1149">
        <v>0.73214999999999997</v>
      </c>
      <c r="G1149">
        <v>0.18704999999999999</v>
      </c>
      <c r="H1149">
        <v>0.25435000000000002</v>
      </c>
      <c r="I1149">
        <v>7.5050000000000006E-2</v>
      </c>
      <c r="J1149">
        <v>0.56274999999999997</v>
      </c>
      <c r="K1149">
        <v>0.67174999999999996</v>
      </c>
      <c r="L1149">
        <v>1.8849999999999999E-2</v>
      </c>
    </row>
    <row r="1150" spans="1:12" x14ac:dyDescent="0.3">
      <c r="A1150">
        <v>1149</v>
      </c>
      <c r="B1150">
        <v>0.11484999999999999</v>
      </c>
      <c r="C1150">
        <v>0.73694999999999999</v>
      </c>
      <c r="D1150">
        <v>5.135E-2</v>
      </c>
      <c r="E1150">
        <v>0.64634999999999998</v>
      </c>
      <c r="F1150">
        <v>0.97235000000000005</v>
      </c>
      <c r="G1150">
        <v>0.37004999999999999</v>
      </c>
      <c r="H1150">
        <v>6.2950000000000006E-2</v>
      </c>
      <c r="I1150">
        <v>0.70935000000000004</v>
      </c>
      <c r="J1150">
        <v>0.13994999999999999</v>
      </c>
      <c r="K1150">
        <v>0.97435000000000005</v>
      </c>
      <c r="L1150">
        <v>0.75534999999999997</v>
      </c>
    </row>
    <row r="1151" spans="1:12" x14ac:dyDescent="0.3">
      <c r="A1151">
        <v>1150</v>
      </c>
      <c r="B1151">
        <v>0.11495</v>
      </c>
      <c r="C1151">
        <v>0.49285000000000001</v>
      </c>
      <c r="D1151">
        <v>0.99955000000000005</v>
      </c>
      <c r="E1151">
        <v>0.24554999999999999</v>
      </c>
      <c r="F1151">
        <v>8.9149999999999993E-2</v>
      </c>
      <c r="G1151">
        <v>0.81864999999999999</v>
      </c>
      <c r="H1151">
        <v>0.17815</v>
      </c>
      <c r="I1151">
        <v>8.9749999999999996E-2</v>
      </c>
      <c r="J1151">
        <v>0.17985000000000001</v>
      </c>
      <c r="K1151">
        <v>0.76715</v>
      </c>
      <c r="L1151">
        <v>0.87534999999999996</v>
      </c>
    </row>
    <row r="1152" spans="1:12" x14ac:dyDescent="0.3">
      <c r="A1152">
        <v>1151</v>
      </c>
      <c r="B1152">
        <v>0.11505</v>
      </c>
      <c r="C1152">
        <v>0.83804999999999996</v>
      </c>
      <c r="D1152">
        <v>0.68025000000000002</v>
      </c>
      <c r="E1152">
        <v>0.27684999999999998</v>
      </c>
      <c r="F1152">
        <v>0.74185000000000001</v>
      </c>
      <c r="G1152">
        <v>0.54615000000000002</v>
      </c>
      <c r="H1152">
        <v>0.53105000000000002</v>
      </c>
      <c r="I1152">
        <v>0.28105000000000002</v>
      </c>
      <c r="J1152">
        <v>0.18204999999999999</v>
      </c>
      <c r="K1152">
        <v>0.91485000000000005</v>
      </c>
      <c r="L1152">
        <v>0.19445000000000001</v>
      </c>
    </row>
    <row r="1153" spans="1:12" x14ac:dyDescent="0.3">
      <c r="A1153">
        <v>1152</v>
      </c>
      <c r="B1153">
        <v>0.11515</v>
      </c>
      <c r="C1153">
        <v>0.37824999999999998</v>
      </c>
      <c r="D1153">
        <v>0.78434999999999999</v>
      </c>
      <c r="E1153">
        <v>3.0949999999999998E-2</v>
      </c>
      <c r="F1153">
        <v>0.30175000000000002</v>
      </c>
      <c r="G1153">
        <v>0.66234999999999999</v>
      </c>
      <c r="H1153">
        <v>0.59345000000000003</v>
      </c>
      <c r="I1153">
        <v>0.62605</v>
      </c>
      <c r="J1153">
        <v>0.99595</v>
      </c>
      <c r="K1153">
        <v>0.53195000000000003</v>
      </c>
      <c r="L1153">
        <v>0.46684999999999999</v>
      </c>
    </row>
    <row r="1154" spans="1:12" x14ac:dyDescent="0.3">
      <c r="A1154">
        <v>1153</v>
      </c>
      <c r="B1154">
        <v>0.11525000000000001</v>
      </c>
      <c r="C1154">
        <v>0.15875</v>
      </c>
      <c r="D1154">
        <v>0.69105000000000005</v>
      </c>
      <c r="E1154">
        <v>0.91154999999999997</v>
      </c>
      <c r="F1154">
        <v>9.4500000000000001E-3</v>
      </c>
      <c r="G1154">
        <v>0.34125</v>
      </c>
      <c r="H1154">
        <v>0.20324999999999999</v>
      </c>
      <c r="I1154">
        <v>0.43085000000000001</v>
      </c>
      <c r="J1154">
        <v>0.95404999999999995</v>
      </c>
      <c r="K1154">
        <v>0.96165</v>
      </c>
      <c r="L1154">
        <v>0.34234999999999999</v>
      </c>
    </row>
    <row r="1155" spans="1:12" x14ac:dyDescent="0.3">
      <c r="A1155">
        <v>1154</v>
      </c>
      <c r="B1155">
        <v>0.11534999999999999</v>
      </c>
      <c r="C1155">
        <v>0.14265</v>
      </c>
      <c r="D1155">
        <v>0.94284999999999997</v>
      </c>
      <c r="E1155">
        <v>0.48935000000000001</v>
      </c>
      <c r="F1155">
        <v>0.97965000000000002</v>
      </c>
      <c r="G1155">
        <v>0.74334999999999996</v>
      </c>
      <c r="H1155">
        <v>0.97104999999999997</v>
      </c>
      <c r="I1155">
        <v>0.28885</v>
      </c>
      <c r="J1155">
        <v>0.58214999999999995</v>
      </c>
      <c r="K1155">
        <v>0.92395000000000005</v>
      </c>
      <c r="L1155">
        <v>0.61665000000000003</v>
      </c>
    </row>
    <row r="1156" spans="1:12" x14ac:dyDescent="0.3">
      <c r="A1156">
        <v>1155</v>
      </c>
      <c r="B1156">
        <v>0.11545</v>
      </c>
      <c r="C1156">
        <v>0.75624999999999998</v>
      </c>
      <c r="D1156">
        <v>0.62955000000000005</v>
      </c>
      <c r="E1156">
        <v>0.47175</v>
      </c>
      <c r="F1156">
        <v>8.6650000000000005E-2</v>
      </c>
      <c r="G1156">
        <v>0.97484999999999999</v>
      </c>
      <c r="H1156">
        <v>0.76265000000000005</v>
      </c>
      <c r="I1156">
        <v>0.11845</v>
      </c>
      <c r="J1156">
        <v>0.86275000000000002</v>
      </c>
      <c r="K1156">
        <v>0.30735000000000001</v>
      </c>
      <c r="L1156">
        <v>0.75944999999999996</v>
      </c>
    </row>
    <row r="1157" spans="1:12" x14ac:dyDescent="0.3">
      <c r="A1157">
        <v>1156</v>
      </c>
      <c r="B1157">
        <v>0.11555</v>
      </c>
      <c r="C1157">
        <v>0.66325000000000001</v>
      </c>
      <c r="D1157">
        <v>4.3499999999999997E-3</v>
      </c>
      <c r="E1157">
        <v>5.7250000000000002E-2</v>
      </c>
      <c r="F1157">
        <v>0.94784999999999997</v>
      </c>
      <c r="G1157">
        <v>0.78954999999999997</v>
      </c>
      <c r="H1157">
        <v>0.51575000000000004</v>
      </c>
      <c r="I1157">
        <v>5.4149999999999997E-2</v>
      </c>
      <c r="J1157">
        <v>0.68825000000000003</v>
      </c>
      <c r="K1157">
        <v>0.86014999999999997</v>
      </c>
      <c r="L1157">
        <v>0.96455000000000002</v>
      </c>
    </row>
    <row r="1158" spans="1:12" x14ac:dyDescent="0.3">
      <c r="A1158">
        <v>1157</v>
      </c>
      <c r="B1158">
        <v>0.11565</v>
      </c>
      <c r="C1158">
        <v>0.53725000000000001</v>
      </c>
      <c r="D1158">
        <v>0.66395000000000004</v>
      </c>
      <c r="E1158">
        <v>0.45834999999999998</v>
      </c>
      <c r="F1158">
        <v>0.14874999999999999</v>
      </c>
      <c r="G1158">
        <v>6.4649999999999999E-2</v>
      </c>
      <c r="H1158">
        <v>0.75344999999999995</v>
      </c>
      <c r="I1158">
        <v>0.33884999999999998</v>
      </c>
      <c r="J1158">
        <v>0.15054999999999999</v>
      </c>
      <c r="K1158">
        <v>0.16944999999999999</v>
      </c>
      <c r="L1158">
        <v>0.55095000000000005</v>
      </c>
    </row>
    <row r="1159" spans="1:12" x14ac:dyDescent="0.3">
      <c r="A1159">
        <v>1158</v>
      </c>
      <c r="B1159">
        <v>0.11575000000000001</v>
      </c>
      <c r="C1159">
        <v>0.13184999999999999</v>
      </c>
      <c r="D1159">
        <v>0.81874999999999998</v>
      </c>
      <c r="E1159">
        <v>0.60624999999999996</v>
      </c>
      <c r="F1159">
        <v>5.5350000000000003E-2</v>
      </c>
      <c r="G1159">
        <v>0.40475</v>
      </c>
      <c r="H1159">
        <v>0.14115</v>
      </c>
      <c r="I1159">
        <v>0.86014999999999997</v>
      </c>
      <c r="J1159">
        <v>0.84065000000000001</v>
      </c>
      <c r="K1159">
        <v>0.48075000000000001</v>
      </c>
      <c r="L1159">
        <v>0.63754999999999995</v>
      </c>
    </row>
    <row r="1160" spans="1:12" x14ac:dyDescent="0.3">
      <c r="A1160">
        <v>1159</v>
      </c>
      <c r="B1160">
        <v>0.11584999999999999</v>
      </c>
      <c r="C1160">
        <v>0.32335000000000003</v>
      </c>
      <c r="D1160">
        <v>0.84845000000000004</v>
      </c>
      <c r="E1160">
        <v>1.315E-2</v>
      </c>
      <c r="F1160">
        <v>0.56194999999999995</v>
      </c>
      <c r="G1160">
        <v>0.80574999999999997</v>
      </c>
      <c r="H1160">
        <v>3.015E-2</v>
      </c>
      <c r="I1160">
        <v>0.40244999999999997</v>
      </c>
      <c r="J1160">
        <v>0.24315000000000001</v>
      </c>
      <c r="K1160">
        <v>0.76415</v>
      </c>
      <c r="L1160">
        <v>0.39315</v>
      </c>
    </row>
    <row r="1161" spans="1:12" x14ac:dyDescent="0.3">
      <c r="A1161">
        <v>1160</v>
      </c>
      <c r="B1161">
        <v>0.11595</v>
      </c>
      <c r="C1161">
        <v>5.1950000000000003E-2</v>
      </c>
      <c r="D1161">
        <v>0.93855</v>
      </c>
      <c r="E1161">
        <v>0.27625</v>
      </c>
      <c r="F1161">
        <v>0.48685</v>
      </c>
      <c r="G1161">
        <v>0.15875</v>
      </c>
      <c r="H1161">
        <v>0.65595000000000003</v>
      </c>
      <c r="I1161">
        <v>0.48254999999999998</v>
      </c>
      <c r="J1161">
        <v>0.41515000000000002</v>
      </c>
      <c r="K1161">
        <v>0.77915000000000001</v>
      </c>
      <c r="L1161">
        <v>0.71984999999999999</v>
      </c>
    </row>
    <row r="1162" spans="1:12" x14ac:dyDescent="0.3">
      <c r="A1162">
        <v>1161</v>
      </c>
      <c r="B1162">
        <v>0.11605</v>
      </c>
      <c r="C1162">
        <v>0.91425000000000001</v>
      </c>
      <c r="D1162">
        <v>0.29715000000000003</v>
      </c>
      <c r="E1162">
        <v>0.18704999999999999</v>
      </c>
      <c r="F1162">
        <v>0.48804999999999998</v>
      </c>
      <c r="G1162">
        <v>0.30235000000000001</v>
      </c>
      <c r="H1162">
        <v>0.12354999999999999</v>
      </c>
      <c r="I1162">
        <v>0.16555</v>
      </c>
      <c r="J1162">
        <v>7.5149999999999995E-2</v>
      </c>
      <c r="K1162">
        <v>0.51954999999999996</v>
      </c>
      <c r="L1162">
        <v>0.70955000000000001</v>
      </c>
    </row>
    <row r="1163" spans="1:12" x14ac:dyDescent="0.3">
      <c r="A1163">
        <v>1162</v>
      </c>
      <c r="B1163">
        <v>0.11615</v>
      </c>
      <c r="C1163">
        <v>0.33155000000000001</v>
      </c>
      <c r="D1163">
        <v>0.56245000000000001</v>
      </c>
      <c r="E1163">
        <v>0.17144999999999999</v>
      </c>
      <c r="F1163">
        <v>0.75514999999999999</v>
      </c>
      <c r="G1163">
        <v>0.83374999999999999</v>
      </c>
      <c r="H1163">
        <v>0.61265000000000003</v>
      </c>
      <c r="I1163">
        <v>0.38445000000000001</v>
      </c>
      <c r="J1163">
        <v>0.50965000000000005</v>
      </c>
      <c r="K1163">
        <v>0.29935</v>
      </c>
      <c r="L1163">
        <v>0.56445000000000001</v>
      </c>
    </row>
    <row r="1164" spans="1:12" x14ac:dyDescent="0.3">
      <c r="A1164">
        <v>1163</v>
      </c>
      <c r="B1164">
        <v>0.11625000000000001</v>
      </c>
      <c r="C1164">
        <v>0.31064999999999998</v>
      </c>
      <c r="D1164">
        <v>0.39984999999999998</v>
      </c>
      <c r="E1164">
        <v>0.57894999999999996</v>
      </c>
      <c r="F1164">
        <v>0.51375000000000004</v>
      </c>
      <c r="G1164">
        <v>0.35954999999999998</v>
      </c>
      <c r="H1164">
        <v>7.8950000000000006E-2</v>
      </c>
      <c r="I1164">
        <v>0.73955000000000004</v>
      </c>
      <c r="J1164">
        <v>0.39655000000000001</v>
      </c>
      <c r="K1164">
        <v>0.56935000000000002</v>
      </c>
      <c r="L1164">
        <v>0.21035000000000001</v>
      </c>
    </row>
    <row r="1165" spans="1:12" x14ac:dyDescent="0.3">
      <c r="A1165">
        <v>1164</v>
      </c>
      <c r="B1165">
        <v>0.11635</v>
      </c>
      <c r="C1165">
        <v>0.70855000000000001</v>
      </c>
      <c r="D1165">
        <v>0.53385000000000005</v>
      </c>
      <c r="E1165">
        <v>9.7650000000000001E-2</v>
      </c>
      <c r="F1165">
        <v>0.93115000000000003</v>
      </c>
      <c r="G1165">
        <v>0.73545000000000005</v>
      </c>
      <c r="H1165">
        <v>0.67645</v>
      </c>
      <c r="I1165">
        <v>0.84914999999999996</v>
      </c>
      <c r="J1165">
        <v>0.10835</v>
      </c>
      <c r="K1165">
        <v>0.12005</v>
      </c>
      <c r="L1165">
        <v>0.81904999999999994</v>
      </c>
    </row>
    <row r="1166" spans="1:12" x14ac:dyDescent="0.3">
      <c r="A1166">
        <v>1165</v>
      </c>
      <c r="B1166">
        <v>0.11645</v>
      </c>
      <c r="C1166">
        <v>0.18765000000000001</v>
      </c>
      <c r="D1166">
        <v>0.59845000000000004</v>
      </c>
      <c r="E1166">
        <v>0.47565000000000002</v>
      </c>
      <c r="F1166">
        <v>0.57464999999999999</v>
      </c>
      <c r="G1166">
        <v>0.30645</v>
      </c>
      <c r="H1166">
        <v>2.665E-2</v>
      </c>
      <c r="I1166">
        <v>0.54564999999999997</v>
      </c>
      <c r="J1166">
        <v>0.85245000000000004</v>
      </c>
      <c r="K1166">
        <v>0.35535</v>
      </c>
      <c r="L1166">
        <v>0.60634999999999994</v>
      </c>
    </row>
    <row r="1167" spans="1:12" x14ac:dyDescent="0.3">
      <c r="A1167">
        <v>1166</v>
      </c>
      <c r="B1167">
        <v>0.11655</v>
      </c>
      <c r="C1167">
        <v>0.76805000000000001</v>
      </c>
      <c r="D1167">
        <v>0.46325</v>
      </c>
      <c r="E1167">
        <v>0.26424999999999998</v>
      </c>
      <c r="F1167">
        <v>0.38314999999999999</v>
      </c>
      <c r="G1167">
        <v>0.57345000000000002</v>
      </c>
      <c r="H1167">
        <v>0.67435</v>
      </c>
      <c r="I1167">
        <v>0.11735</v>
      </c>
      <c r="J1167">
        <v>0.78105000000000002</v>
      </c>
      <c r="K1167">
        <v>0.35815000000000002</v>
      </c>
      <c r="L1167">
        <v>0.21615000000000001</v>
      </c>
    </row>
    <row r="1168" spans="1:12" x14ac:dyDescent="0.3">
      <c r="A1168">
        <v>1167</v>
      </c>
      <c r="B1168">
        <v>0.11665</v>
      </c>
      <c r="C1168">
        <v>0.37025000000000002</v>
      </c>
      <c r="D1168">
        <v>0.56084999999999996</v>
      </c>
      <c r="E1168">
        <v>0.22835</v>
      </c>
      <c r="F1168">
        <v>0.96755000000000002</v>
      </c>
      <c r="G1168">
        <v>0.99834999999999996</v>
      </c>
      <c r="H1168">
        <v>0.80125000000000002</v>
      </c>
      <c r="I1168">
        <v>0.22764999999999999</v>
      </c>
      <c r="J1168">
        <v>0.27074999999999999</v>
      </c>
      <c r="K1168">
        <v>0.88005</v>
      </c>
      <c r="L1168">
        <v>0.42225000000000001</v>
      </c>
    </row>
    <row r="1169" spans="1:12" x14ac:dyDescent="0.3">
      <c r="A1169">
        <v>1168</v>
      </c>
      <c r="B1169">
        <v>0.11675000000000001</v>
      </c>
      <c r="C1169">
        <v>0.27255000000000001</v>
      </c>
      <c r="D1169">
        <v>0.75085000000000002</v>
      </c>
      <c r="E1169">
        <v>0.79274999999999995</v>
      </c>
      <c r="F1169">
        <v>0.17075000000000001</v>
      </c>
      <c r="G1169">
        <v>0.91725000000000001</v>
      </c>
      <c r="H1169">
        <v>0.95865</v>
      </c>
      <c r="I1169">
        <v>0.16514999999999999</v>
      </c>
      <c r="J1169">
        <v>0.42225000000000001</v>
      </c>
      <c r="K1169">
        <v>0.79954999999999998</v>
      </c>
      <c r="L1169">
        <v>0.85755000000000003</v>
      </c>
    </row>
    <row r="1170" spans="1:12" x14ac:dyDescent="0.3">
      <c r="A1170">
        <v>1169</v>
      </c>
      <c r="B1170">
        <v>0.11685</v>
      </c>
      <c r="C1170">
        <v>0.50854999999999995</v>
      </c>
      <c r="D1170">
        <v>0.91215000000000002</v>
      </c>
      <c r="E1170">
        <v>0.77964999999999995</v>
      </c>
      <c r="F1170">
        <v>0.80025000000000002</v>
      </c>
      <c r="G1170">
        <v>0.12255000000000001</v>
      </c>
      <c r="H1170">
        <v>0.90654999999999997</v>
      </c>
      <c r="I1170">
        <v>0.42204999999999998</v>
      </c>
      <c r="J1170">
        <v>0.86524999999999996</v>
      </c>
      <c r="K1170">
        <v>0.89985000000000004</v>
      </c>
      <c r="L1170">
        <v>0.53144999999999998</v>
      </c>
    </row>
    <row r="1171" spans="1:12" x14ac:dyDescent="0.3">
      <c r="A1171">
        <v>1170</v>
      </c>
      <c r="B1171">
        <v>0.11695</v>
      </c>
      <c r="C1171">
        <v>0.40615000000000001</v>
      </c>
      <c r="D1171">
        <v>6.105E-2</v>
      </c>
      <c r="E1171">
        <v>0.99775000000000003</v>
      </c>
      <c r="F1171">
        <v>0.58055000000000001</v>
      </c>
      <c r="G1171">
        <v>0.27405000000000002</v>
      </c>
      <c r="H1171">
        <v>0.85675000000000001</v>
      </c>
      <c r="I1171">
        <v>0.76785000000000003</v>
      </c>
      <c r="J1171">
        <v>0.84275</v>
      </c>
      <c r="K1171">
        <v>0.42365000000000003</v>
      </c>
      <c r="L1171">
        <v>0.63005</v>
      </c>
    </row>
    <row r="1172" spans="1:12" x14ac:dyDescent="0.3">
      <c r="A1172">
        <v>1171</v>
      </c>
      <c r="B1172">
        <v>0.11705</v>
      </c>
      <c r="C1172">
        <v>1.5949999999999999E-2</v>
      </c>
      <c r="D1172">
        <v>0.77244999999999997</v>
      </c>
      <c r="E1172">
        <v>0.40405000000000002</v>
      </c>
      <c r="F1172">
        <v>0.25514999999999999</v>
      </c>
      <c r="G1172">
        <v>0.50714999999999999</v>
      </c>
      <c r="H1172">
        <v>0.42875000000000002</v>
      </c>
      <c r="I1172">
        <v>0.31574999999999998</v>
      </c>
      <c r="J1172">
        <v>0.10705000000000001</v>
      </c>
      <c r="K1172">
        <v>0.63434999999999997</v>
      </c>
      <c r="L1172">
        <v>0.45915</v>
      </c>
    </row>
    <row r="1173" spans="1:12" x14ac:dyDescent="0.3">
      <c r="A1173">
        <v>1172</v>
      </c>
      <c r="B1173">
        <v>0.11715</v>
      </c>
      <c r="C1173">
        <v>0.20485</v>
      </c>
      <c r="D1173">
        <v>0.42225000000000001</v>
      </c>
      <c r="E1173">
        <v>0.36685000000000001</v>
      </c>
      <c r="F1173">
        <v>0.89385000000000003</v>
      </c>
      <c r="G1173">
        <v>0.29494999999999999</v>
      </c>
      <c r="H1173">
        <v>0.48845</v>
      </c>
      <c r="I1173">
        <v>2.4750000000000001E-2</v>
      </c>
      <c r="J1173">
        <v>0.53085000000000004</v>
      </c>
      <c r="K1173">
        <v>7.2950000000000001E-2</v>
      </c>
      <c r="L1173">
        <v>0.54435</v>
      </c>
    </row>
    <row r="1174" spans="1:12" x14ac:dyDescent="0.3">
      <c r="A1174">
        <v>1173</v>
      </c>
      <c r="B1174">
        <v>0.11724999999999999</v>
      </c>
      <c r="C1174">
        <v>0.96414999999999995</v>
      </c>
      <c r="D1174">
        <v>0.25324999999999998</v>
      </c>
      <c r="E1174">
        <v>0.82525000000000004</v>
      </c>
      <c r="F1174">
        <v>4.795E-2</v>
      </c>
      <c r="G1174">
        <v>0.94604999999999995</v>
      </c>
      <c r="H1174">
        <v>0.81735000000000002</v>
      </c>
      <c r="I1174">
        <v>0.17954999999999999</v>
      </c>
      <c r="J1174">
        <v>0.13585</v>
      </c>
      <c r="K1174">
        <v>0.53774999999999995</v>
      </c>
      <c r="L1174">
        <v>0.30795</v>
      </c>
    </row>
    <row r="1175" spans="1:12" x14ac:dyDescent="0.3">
      <c r="A1175">
        <v>1174</v>
      </c>
      <c r="B1175">
        <v>0.11735</v>
      </c>
      <c r="C1175">
        <v>9.9849999999999994E-2</v>
      </c>
      <c r="D1175">
        <v>0.32195000000000001</v>
      </c>
      <c r="E1175">
        <v>0.99014999999999997</v>
      </c>
      <c r="F1175">
        <v>0.19775000000000001</v>
      </c>
      <c r="G1175">
        <v>0.14165</v>
      </c>
      <c r="H1175">
        <v>0.49864999999999998</v>
      </c>
      <c r="I1175">
        <v>1.155E-2</v>
      </c>
      <c r="J1175">
        <v>0.80835000000000001</v>
      </c>
      <c r="K1175">
        <v>0.62705</v>
      </c>
      <c r="L1175">
        <v>0.54995000000000005</v>
      </c>
    </row>
    <row r="1176" spans="1:12" x14ac:dyDescent="0.3">
      <c r="A1176">
        <v>1175</v>
      </c>
      <c r="B1176">
        <v>0.11745</v>
      </c>
      <c r="C1176">
        <v>0.45845000000000002</v>
      </c>
      <c r="D1176">
        <v>0.14954999999999999</v>
      </c>
      <c r="E1176">
        <v>0.51105</v>
      </c>
      <c r="F1176">
        <v>0.61345000000000005</v>
      </c>
      <c r="G1176">
        <v>0.41425000000000001</v>
      </c>
      <c r="H1176">
        <v>0.47434999999999999</v>
      </c>
      <c r="I1176">
        <v>0.86955000000000005</v>
      </c>
      <c r="J1176">
        <v>9.9500000000000005E-3</v>
      </c>
      <c r="K1176">
        <v>0.96355000000000002</v>
      </c>
      <c r="L1176">
        <v>0.74524999999999997</v>
      </c>
    </row>
    <row r="1177" spans="1:12" x14ac:dyDescent="0.3">
      <c r="A1177">
        <v>1176</v>
      </c>
      <c r="B1177">
        <v>0.11755</v>
      </c>
      <c r="C1177">
        <v>0.92654999999999998</v>
      </c>
      <c r="D1177">
        <v>0.88334999999999997</v>
      </c>
      <c r="E1177">
        <v>0.24224999999999999</v>
      </c>
      <c r="F1177">
        <v>0.82194999999999996</v>
      </c>
      <c r="G1177">
        <v>0.91564999999999996</v>
      </c>
      <c r="H1177">
        <v>6.6350000000000006E-2</v>
      </c>
      <c r="I1177">
        <v>0.90895000000000004</v>
      </c>
      <c r="J1177">
        <v>0.64775000000000005</v>
      </c>
      <c r="K1177">
        <v>0.34575</v>
      </c>
      <c r="L1177">
        <v>0.81364999999999998</v>
      </c>
    </row>
    <row r="1178" spans="1:12" x14ac:dyDescent="0.3">
      <c r="A1178">
        <v>1177</v>
      </c>
      <c r="B1178">
        <v>0.11765</v>
      </c>
      <c r="C1178">
        <v>0.13835</v>
      </c>
      <c r="D1178">
        <v>0.83845000000000003</v>
      </c>
      <c r="E1178">
        <v>0.60365000000000002</v>
      </c>
      <c r="F1178">
        <v>0.98785000000000001</v>
      </c>
      <c r="G1178">
        <v>0.27734999999999999</v>
      </c>
      <c r="H1178">
        <v>1.3849999999999999E-2</v>
      </c>
      <c r="I1178">
        <v>0.23055</v>
      </c>
      <c r="J1178">
        <v>0.96555000000000002</v>
      </c>
      <c r="K1178">
        <v>0.58955000000000002</v>
      </c>
      <c r="L1178">
        <v>0.58535000000000004</v>
      </c>
    </row>
    <row r="1179" spans="1:12" x14ac:dyDescent="0.3">
      <c r="A1179">
        <v>1178</v>
      </c>
      <c r="B1179">
        <v>0.11774999999999999</v>
      </c>
      <c r="C1179">
        <v>0.77144999999999997</v>
      </c>
      <c r="D1179">
        <v>0.80764999999999998</v>
      </c>
      <c r="E1179">
        <v>0.54574999999999996</v>
      </c>
      <c r="F1179">
        <v>0.30364999999999998</v>
      </c>
      <c r="G1179">
        <v>0.17995</v>
      </c>
      <c r="H1179">
        <v>0.75085000000000002</v>
      </c>
      <c r="I1179">
        <v>0.97465000000000002</v>
      </c>
      <c r="J1179">
        <v>5.7349999999999998E-2</v>
      </c>
      <c r="K1179">
        <v>0.35694999999999999</v>
      </c>
      <c r="L1179">
        <v>0.28125</v>
      </c>
    </row>
    <row r="1180" spans="1:12" x14ac:dyDescent="0.3">
      <c r="A1180">
        <v>1179</v>
      </c>
      <c r="B1180">
        <v>0.11785</v>
      </c>
      <c r="C1180">
        <v>0.13594999999999999</v>
      </c>
      <c r="D1180">
        <v>0.51144999999999996</v>
      </c>
      <c r="E1180">
        <v>0.92135</v>
      </c>
      <c r="F1180">
        <v>0.82345000000000002</v>
      </c>
      <c r="G1180">
        <v>0.47305000000000003</v>
      </c>
      <c r="H1180">
        <v>0.17544999999999999</v>
      </c>
      <c r="I1180">
        <v>0.20444999999999999</v>
      </c>
      <c r="J1180">
        <v>4.4850000000000001E-2</v>
      </c>
      <c r="K1180">
        <v>0.37004999999999999</v>
      </c>
      <c r="L1180">
        <v>0.82574999999999998</v>
      </c>
    </row>
    <row r="1181" spans="1:12" x14ac:dyDescent="0.3">
      <c r="A1181">
        <v>1180</v>
      </c>
      <c r="B1181">
        <v>0.11795</v>
      </c>
      <c r="C1181">
        <v>0.35604999999999998</v>
      </c>
      <c r="D1181">
        <v>0.98024999999999995</v>
      </c>
      <c r="E1181">
        <v>6.3049999999999995E-2</v>
      </c>
      <c r="F1181">
        <v>0.80994999999999995</v>
      </c>
      <c r="G1181">
        <v>0.94035000000000002</v>
      </c>
      <c r="H1181">
        <v>0.75444999999999995</v>
      </c>
      <c r="I1181">
        <v>0.37864999999999999</v>
      </c>
      <c r="J1181">
        <v>1.6549999999999999E-2</v>
      </c>
      <c r="K1181">
        <v>0.74524999999999997</v>
      </c>
      <c r="L1181">
        <v>0.24374999999999999</v>
      </c>
    </row>
    <row r="1182" spans="1:12" x14ac:dyDescent="0.3">
      <c r="A1182">
        <v>1181</v>
      </c>
      <c r="B1182">
        <v>0.11805</v>
      </c>
      <c r="C1182">
        <v>0.30725000000000002</v>
      </c>
      <c r="D1182">
        <v>3.8350000000000002E-2</v>
      </c>
      <c r="E1182">
        <v>8.5150000000000003E-2</v>
      </c>
      <c r="F1182">
        <v>0.76034999999999997</v>
      </c>
      <c r="G1182">
        <v>0.85304999999999997</v>
      </c>
      <c r="H1182">
        <v>0.85785</v>
      </c>
      <c r="I1182">
        <v>0.84214999999999995</v>
      </c>
      <c r="J1182">
        <v>0.26295000000000002</v>
      </c>
      <c r="K1182">
        <v>0.46994999999999998</v>
      </c>
      <c r="L1182">
        <v>8.8749999999999996E-2</v>
      </c>
    </row>
    <row r="1183" spans="1:12" x14ac:dyDescent="0.3">
      <c r="A1183">
        <v>1182</v>
      </c>
      <c r="B1183">
        <v>0.11815000000000001</v>
      </c>
      <c r="C1183">
        <v>0.12625</v>
      </c>
      <c r="D1183">
        <v>9.0749999999999997E-2</v>
      </c>
      <c r="E1183">
        <v>5.6050000000000003E-2</v>
      </c>
      <c r="F1183">
        <v>0.53915000000000002</v>
      </c>
      <c r="G1183">
        <v>0.85124999999999995</v>
      </c>
      <c r="H1183">
        <v>0.84125000000000005</v>
      </c>
      <c r="I1183">
        <v>0.65644999999999998</v>
      </c>
      <c r="J1183">
        <v>0.77524999999999999</v>
      </c>
      <c r="K1183">
        <v>0.22925000000000001</v>
      </c>
      <c r="L1183">
        <v>0.44495000000000001</v>
      </c>
    </row>
    <row r="1184" spans="1:12" x14ac:dyDescent="0.3">
      <c r="A1184">
        <v>1183</v>
      </c>
      <c r="B1184">
        <v>0.11824999999999999</v>
      </c>
      <c r="C1184">
        <v>0.21354999999999999</v>
      </c>
      <c r="D1184">
        <v>0.40334999999999999</v>
      </c>
      <c r="E1184">
        <v>0.78734999999999999</v>
      </c>
      <c r="F1184">
        <v>0.69964999999999999</v>
      </c>
      <c r="G1184">
        <v>0.24135000000000001</v>
      </c>
      <c r="H1184">
        <v>0.53495000000000004</v>
      </c>
      <c r="I1184">
        <v>0.68435000000000001</v>
      </c>
      <c r="J1184">
        <v>0.62065000000000003</v>
      </c>
      <c r="K1184">
        <v>0.76434999999999997</v>
      </c>
      <c r="L1184">
        <v>0.71084999999999998</v>
      </c>
    </row>
    <row r="1185" spans="1:12" x14ac:dyDescent="0.3">
      <c r="A1185">
        <v>1184</v>
      </c>
      <c r="B1185">
        <v>0.11835</v>
      </c>
      <c r="C1185">
        <v>9.3350000000000002E-2</v>
      </c>
      <c r="D1185">
        <v>0.50244999999999995</v>
      </c>
      <c r="E1185">
        <v>1.2749999999999999E-2</v>
      </c>
      <c r="F1185">
        <v>0.35954999999999998</v>
      </c>
      <c r="G1185">
        <v>0.32064999999999999</v>
      </c>
      <c r="H1185">
        <v>0.26665</v>
      </c>
      <c r="I1185">
        <v>0.25685000000000002</v>
      </c>
      <c r="J1185">
        <v>0.74424999999999997</v>
      </c>
      <c r="K1185">
        <v>0.15304999999999999</v>
      </c>
      <c r="L1185">
        <v>0.33805000000000002</v>
      </c>
    </row>
    <row r="1186" spans="1:12" x14ac:dyDescent="0.3">
      <c r="A1186">
        <v>1185</v>
      </c>
      <c r="B1186">
        <v>0.11845</v>
      </c>
      <c r="C1186">
        <v>0.97885</v>
      </c>
      <c r="D1186">
        <v>0.19295000000000001</v>
      </c>
      <c r="E1186">
        <v>0.67984999999999995</v>
      </c>
      <c r="F1186">
        <v>0.35194999999999999</v>
      </c>
      <c r="G1186">
        <v>0.32905000000000001</v>
      </c>
      <c r="H1186">
        <v>0.83604999999999996</v>
      </c>
      <c r="I1186">
        <v>0.39905000000000002</v>
      </c>
      <c r="J1186">
        <v>2.5950000000000001E-2</v>
      </c>
      <c r="K1186">
        <v>0.23244999999999999</v>
      </c>
      <c r="L1186">
        <v>0.71865000000000001</v>
      </c>
    </row>
    <row r="1187" spans="1:12" x14ac:dyDescent="0.3">
      <c r="A1187">
        <v>1186</v>
      </c>
      <c r="B1187">
        <v>0.11855</v>
      </c>
      <c r="C1187">
        <v>0.37554999999999999</v>
      </c>
      <c r="D1187">
        <v>1.985E-2</v>
      </c>
      <c r="E1187">
        <v>0.41454999999999997</v>
      </c>
      <c r="F1187">
        <v>0.22844999999999999</v>
      </c>
      <c r="G1187">
        <v>0.16844999999999999</v>
      </c>
      <c r="H1187">
        <v>0.46894999999999998</v>
      </c>
      <c r="I1187">
        <v>0.75065000000000004</v>
      </c>
      <c r="J1187">
        <v>0.71325000000000005</v>
      </c>
      <c r="K1187">
        <v>0.98294999999999999</v>
      </c>
      <c r="L1187">
        <v>0.29125000000000001</v>
      </c>
    </row>
    <row r="1188" spans="1:12" x14ac:dyDescent="0.3">
      <c r="A1188">
        <v>1187</v>
      </c>
      <c r="B1188">
        <v>0.11865000000000001</v>
      </c>
      <c r="C1188">
        <v>6.6850000000000007E-2</v>
      </c>
      <c r="D1188">
        <v>0.96825000000000006</v>
      </c>
      <c r="E1188">
        <v>0.95435000000000003</v>
      </c>
      <c r="F1188">
        <v>0.40884999999999999</v>
      </c>
      <c r="G1188">
        <v>0.76695000000000002</v>
      </c>
      <c r="H1188">
        <v>0.73104999999999998</v>
      </c>
      <c r="I1188">
        <v>0.45115</v>
      </c>
      <c r="J1188">
        <v>7.535E-2</v>
      </c>
      <c r="K1188">
        <v>0.81764999999999999</v>
      </c>
      <c r="L1188">
        <v>0.28375</v>
      </c>
    </row>
    <row r="1189" spans="1:12" x14ac:dyDescent="0.3">
      <c r="A1189">
        <v>1188</v>
      </c>
      <c r="B1189">
        <v>0.11874999999999999</v>
      </c>
      <c r="C1189">
        <v>0.16025</v>
      </c>
      <c r="D1189">
        <v>0.91535</v>
      </c>
      <c r="E1189">
        <v>0.47415000000000002</v>
      </c>
      <c r="F1189">
        <v>0.40244999999999997</v>
      </c>
      <c r="G1189">
        <v>0.75924999999999998</v>
      </c>
      <c r="H1189">
        <v>0.34905000000000003</v>
      </c>
      <c r="I1189">
        <v>0.69935000000000003</v>
      </c>
      <c r="J1189">
        <v>0.76034999999999997</v>
      </c>
      <c r="K1189">
        <v>0.16835</v>
      </c>
      <c r="L1189">
        <v>0.59904999999999997</v>
      </c>
    </row>
    <row r="1190" spans="1:12" x14ac:dyDescent="0.3">
      <c r="A1190">
        <v>1189</v>
      </c>
      <c r="B1190">
        <v>0.11885</v>
      </c>
      <c r="C1190">
        <v>4.5749999999999999E-2</v>
      </c>
      <c r="D1190">
        <v>1.055E-2</v>
      </c>
      <c r="E1190">
        <v>0.89105000000000001</v>
      </c>
      <c r="F1190">
        <v>0.75465000000000004</v>
      </c>
      <c r="G1190">
        <v>0.89805000000000001</v>
      </c>
      <c r="H1190">
        <v>1.175E-2</v>
      </c>
      <c r="I1190">
        <v>0.95635000000000003</v>
      </c>
      <c r="J1190">
        <v>0.76615</v>
      </c>
      <c r="K1190">
        <v>0.74495</v>
      </c>
      <c r="L1190">
        <v>0.87805</v>
      </c>
    </row>
    <row r="1191" spans="1:12" x14ac:dyDescent="0.3">
      <c r="A1191">
        <v>1190</v>
      </c>
      <c r="B1191">
        <v>0.11895</v>
      </c>
      <c r="C1191">
        <v>0.70025000000000004</v>
      </c>
      <c r="D1191">
        <v>0.80645</v>
      </c>
      <c r="E1191">
        <v>1.4250000000000001E-2</v>
      </c>
      <c r="F1191">
        <v>0.25895000000000001</v>
      </c>
      <c r="G1191">
        <v>0.43345</v>
      </c>
      <c r="H1191">
        <v>0.23715</v>
      </c>
      <c r="I1191">
        <v>0.47025</v>
      </c>
      <c r="J1191">
        <v>0.73634999999999995</v>
      </c>
      <c r="K1191">
        <v>0.41225000000000001</v>
      </c>
      <c r="L1191">
        <v>1.0149999999999999E-2</v>
      </c>
    </row>
    <row r="1192" spans="1:12" x14ac:dyDescent="0.3">
      <c r="A1192">
        <v>1191</v>
      </c>
      <c r="B1192">
        <v>0.11905</v>
      </c>
      <c r="C1192">
        <v>0.87644999999999995</v>
      </c>
      <c r="D1192">
        <v>0.30404999999999999</v>
      </c>
      <c r="E1192">
        <v>0.52254999999999996</v>
      </c>
      <c r="F1192">
        <v>0.54644999999999999</v>
      </c>
      <c r="G1192">
        <v>0.60435000000000005</v>
      </c>
      <c r="H1192">
        <v>0.10425</v>
      </c>
      <c r="I1192">
        <v>0.13725000000000001</v>
      </c>
      <c r="J1192">
        <v>0.91725000000000001</v>
      </c>
      <c r="K1192">
        <v>0.35025000000000001</v>
      </c>
      <c r="L1192">
        <v>9.3950000000000006E-2</v>
      </c>
    </row>
    <row r="1193" spans="1:12" x14ac:dyDescent="0.3">
      <c r="A1193">
        <v>1192</v>
      </c>
      <c r="B1193">
        <v>0.11915000000000001</v>
      </c>
      <c r="C1193">
        <v>0.62934999999999997</v>
      </c>
      <c r="D1193">
        <v>0.72494999999999998</v>
      </c>
      <c r="E1193">
        <v>0.41005000000000003</v>
      </c>
      <c r="F1193">
        <v>0.29904999999999998</v>
      </c>
      <c r="G1193">
        <v>0.38984999999999997</v>
      </c>
      <c r="H1193">
        <v>0.83794999999999997</v>
      </c>
      <c r="I1193">
        <v>0.86814999999999998</v>
      </c>
      <c r="J1193">
        <v>0.75854999999999995</v>
      </c>
      <c r="K1193">
        <v>0.52144999999999997</v>
      </c>
      <c r="L1193">
        <v>0.61204999999999998</v>
      </c>
    </row>
    <row r="1194" spans="1:12" x14ac:dyDescent="0.3">
      <c r="A1194">
        <v>1193</v>
      </c>
      <c r="B1194">
        <v>0.11924999999999999</v>
      </c>
      <c r="C1194">
        <v>0.97445000000000004</v>
      </c>
      <c r="D1194">
        <v>0.59565000000000001</v>
      </c>
      <c r="E1194">
        <v>0.97255000000000003</v>
      </c>
      <c r="F1194">
        <v>0.26665</v>
      </c>
      <c r="G1194">
        <v>0.13405</v>
      </c>
      <c r="H1194">
        <v>0.95194999999999996</v>
      </c>
      <c r="I1194">
        <v>0.53995000000000004</v>
      </c>
      <c r="J1194">
        <v>0.98494999999999999</v>
      </c>
      <c r="K1194">
        <v>0.38874999999999998</v>
      </c>
      <c r="L1194">
        <v>0.86895</v>
      </c>
    </row>
    <row r="1195" spans="1:12" x14ac:dyDescent="0.3">
      <c r="A1195">
        <v>1194</v>
      </c>
      <c r="B1195">
        <v>0.11935</v>
      </c>
      <c r="C1195">
        <v>0.29135</v>
      </c>
      <c r="D1195">
        <v>4.8750000000000002E-2</v>
      </c>
      <c r="E1195">
        <v>0.98234999999999995</v>
      </c>
      <c r="F1195">
        <v>0.94164999999999999</v>
      </c>
      <c r="G1195">
        <v>0.68015000000000003</v>
      </c>
      <c r="H1195">
        <v>0.27644999999999997</v>
      </c>
      <c r="I1195">
        <v>0.65895000000000004</v>
      </c>
      <c r="J1195">
        <v>0.22525000000000001</v>
      </c>
      <c r="K1195">
        <v>0.74104999999999999</v>
      </c>
      <c r="L1195">
        <v>0.78634999999999999</v>
      </c>
    </row>
    <row r="1196" spans="1:12" x14ac:dyDescent="0.3">
      <c r="A1196">
        <v>1195</v>
      </c>
      <c r="B1196">
        <v>0.11945</v>
      </c>
      <c r="C1196">
        <v>0.10725</v>
      </c>
      <c r="D1196">
        <v>9.8350000000000007E-2</v>
      </c>
      <c r="E1196">
        <v>0.75934999999999997</v>
      </c>
      <c r="F1196">
        <v>0.90275000000000005</v>
      </c>
      <c r="G1196">
        <v>0.55395000000000005</v>
      </c>
      <c r="H1196">
        <v>1.1050000000000001E-2</v>
      </c>
      <c r="I1196">
        <v>0.32655000000000001</v>
      </c>
      <c r="J1196">
        <v>0.61434999999999995</v>
      </c>
      <c r="K1196">
        <v>0.81245000000000001</v>
      </c>
      <c r="L1196">
        <v>0.69545000000000001</v>
      </c>
    </row>
    <row r="1197" spans="1:12" x14ac:dyDescent="0.3">
      <c r="A1197">
        <v>1196</v>
      </c>
      <c r="B1197">
        <v>0.11955</v>
      </c>
      <c r="C1197">
        <v>0.64305000000000001</v>
      </c>
      <c r="D1197">
        <v>0.84125000000000005</v>
      </c>
      <c r="E1197">
        <v>0.15415000000000001</v>
      </c>
      <c r="F1197">
        <v>0.90325</v>
      </c>
      <c r="G1197">
        <v>6.0449999999999997E-2</v>
      </c>
      <c r="H1197">
        <v>0.98045000000000004</v>
      </c>
      <c r="I1197">
        <v>0.32595000000000002</v>
      </c>
      <c r="J1197">
        <v>0.17835000000000001</v>
      </c>
      <c r="K1197">
        <v>9.7049999999999997E-2</v>
      </c>
      <c r="L1197">
        <v>0.90115000000000001</v>
      </c>
    </row>
    <row r="1198" spans="1:12" x14ac:dyDescent="0.3">
      <c r="A1198">
        <v>1197</v>
      </c>
      <c r="B1198">
        <v>0.11965000000000001</v>
      </c>
      <c r="C1198">
        <v>0.48415000000000002</v>
      </c>
      <c r="D1198">
        <v>0.58555000000000001</v>
      </c>
      <c r="E1198">
        <v>1.7250000000000001E-2</v>
      </c>
      <c r="F1198">
        <v>0.30995</v>
      </c>
      <c r="G1198">
        <v>0.36185</v>
      </c>
      <c r="H1198">
        <v>0.18965000000000001</v>
      </c>
      <c r="I1198">
        <v>0.75834999999999997</v>
      </c>
      <c r="J1198">
        <v>0.77985000000000004</v>
      </c>
      <c r="K1198">
        <v>0.50044999999999995</v>
      </c>
      <c r="L1198">
        <v>0.23805000000000001</v>
      </c>
    </row>
    <row r="1199" spans="1:12" x14ac:dyDescent="0.3">
      <c r="A1199">
        <v>1198</v>
      </c>
      <c r="B1199">
        <v>0.11975</v>
      </c>
      <c r="C1199">
        <v>0.51344999999999996</v>
      </c>
      <c r="D1199">
        <v>0.55525000000000002</v>
      </c>
      <c r="E1199">
        <v>0.29844999999999999</v>
      </c>
      <c r="F1199">
        <v>0.40744999999999998</v>
      </c>
      <c r="G1199">
        <v>0.95965</v>
      </c>
      <c r="H1199">
        <v>0.48575000000000002</v>
      </c>
      <c r="I1199">
        <v>0.75814999999999999</v>
      </c>
      <c r="J1199">
        <v>0.67784999999999995</v>
      </c>
      <c r="K1199">
        <v>0.14365</v>
      </c>
      <c r="L1199">
        <v>0.72535000000000005</v>
      </c>
    </row>
    <row r="1200" spans="1:12" x14ac:dyDescent="0.3">
      <c r="A1200">
        <v>1199</v>
      </c>
      <c r="B1200">
        <v>0.11985</v>
      </c>
      <c r="C1200">
        <v>0.11434999999999999</v>
      </c>
      <c r="D1200">
        <v>0.51765000000000005</v>
      </c>
      <c r="E1200">
        <v>0.83884999999999998</v>
      </c>
      <c r="F1200">
        <v>0.88014999999999999</v>
      </c>
      <c r="G1200">
        <v>0.31405</v>
      </c>
      <c r="H1200">
        <v>9.7350000000000006E-2</v>
      </c>
      <c r="I1200">
        <v>0.18404999999999999</v>
      </c>
      <c r="J1200">
        <v>0.46744999999999998</v>
      </c>
      <c r="K1200">
        <v>0.46584999999999999</v>
      </c>
      <c r="L1200">
        <v>0.24545</v>
      </c>
    </row>
    <row r="1201" spans="1:12" x14ac:dyDescent="0.3">
      <c r="A1201">
        <v>1200</v>
      </c>
      <c r="B1201">
        <v>0.11995</v>
      </c>
      <c r="C1201">
        <v>5.0000000000000002E-5</v>
      </c>
      <c r="D1201">
        <v>0.68215000000000003</v>
      </c>
      <c r="E1201">
        <v>0.81435000000000002</v>
      </c>
      <c r="F1201">
        <v>0.25935000000000002</v>
      </c>
      <c r="G1201">
        <v>0.25464999999999999</v>
      </c>
      <c r="H1201">
        <v>0.21495</v>
      </c>
      <c r="I1201">
        <v>0.82094999999999996</v>
      </c>
      <c r="J1201">
        <v>0.17895</v>
      </c>
      <c r="K1201">
        <v>0.90405000000000002</v>
      </c>
      <c r="L1201">
        <v>0.80315000000000003</v>
      </c>
    </row>
    <row r="1202" spans="1:12" x14ac:dyDescent="0.3">
      <c r="A1202">
        <v>1201</v>
      </c>
      <c r="B1202">
        <v>0.12005</v>
      </c>
      <c r="C1202">
        <v>0.33624999999999999</v>
      </c>
      <c r="D1202">
        <v>0.73845000000000005</v>
      </c>
      <c r="E1202">
        <v>0.28694999999999998</v>
      </c>
      <c r="F1202">
        <v>0.71104999999999996</v>
      </c>
      <c r="G1202">
        <v>0.66785000000000005</v>
      </c>
      <c r="H1202">
        <v>0.62275000000000003</v>
      </c>
      <c r="I1202">
        <v>0.34094999999999998</v>
      </c>
      <c r="J1202">
        <v>0.61034999999999995</v>
      </c>
      <c r="K1202">
        <v>0.29525000000000001</v>
      </c>
      <c r="L1202">
        <v>0.74485000000000001</v>
      </c>
    </row>
    <row r="1203" spans="1:12" x14ac:dyDescent="0.3">
      <c r="A1203">
        <v>1202</v>
      </c>
      <c r="B1203">
        <v>0.12015000000000001</v>
      </c>
      <c r="C1203">
        <v>0.79125000000000001</v>
      </c>
      <c r="D1203">
        <v>0.47075</v>
      </c>
      <c r="E1203">
        <v>0.30485000000000001</v>
      </c>
      <c r="F1203">
        <v>0.46145000000000003</v>
      </c>
      <c r="G1203">
        <v>0.24435000000000001</v>
      </c>
      <c r="H1203">
        <v>0.56925000000000003</v>
      </c>
      <c r="I1203">
        <v>5.8950000000000002E-2</v>
      </c>
      <c r="J1203">
        <v>0.31085000000000002</v>
      </c>
      <c r="K1203">
        <v>0.64195000000000002</v>
      </c>
      <c r="L1203">
        <v>0.35865000000000002</v>
      </c>
    </row>
    <row r="1204" spans="1:12" x14ac:dyDescent="0.3">
      <c r="A1204">
        <v>1203</v>
      </c>
      <c r="B1204">
        <v>0.12025</v>
      </c>
      <c r="C1204">
        <v>0.63695000000000002</v>
      </c>
      <c r="D1204">
        <v>0.10695</v>
      </c>
      <c r="E1204">
        <v>0.57284999999999997</v>
      </c>
      <c r="F1204">
        <v>0.25374999999999998</v>
      </c>
      <c r="G1204">
        <v>0.10255</v>
      </c>
      <c r="H1204">
        <v>0.13965</v>
      </c>
      <c r="I1204">
        <v>0.92054999999999998</v>
      </c>
      <c r="J1204">
        <v>0.56725000000000003</v>
      </c>
      <c r="K1204">
        <v>0.70094999999999996</v>
      </c>
      <c r="L1204">
        <v>0.34315000000000001</v>
      </c>
    </row>
    <row r="1205" spans="1:12" x14ac:dyDescent="0.3">
      <c r="A1205">
        <v>1204</v>
      </c>
      <c r="B1205">
        <v>0.12035</v>
      </c>
      <c r="C1205">
        <v>0.53715000000000002</v>
      </c>
      <c r="D1205">
        <v>0.94784999999999997</v>
      </c>
      <c r="E1205">
        <v>0.87075000000000002</v>
      </c>
      <c r="F1205">
        <v>0.43404999999999999</v>
      </c>
      <c r="G1205">
        <v>0.36075000000000002</v>
      </c>
      <c r="H1205">
        <v>0.18135000000000001</v>
      </c>
      <c r="I1205">
        <v>5.765E-2</v>
      </c>
      <c r="J1205">
        <v>0.33624999999999999</v>
      </c>
      <c r="K1205">
        <v>1.7950000000000001E-2</v>
      </c>
      <c r="L1205">
        <v>0.87755000000000005</v>
      </c>
    </row>
    <row r="1206" spans="1:12" x14ac:dyDescent="0.3">
      <c r="A1206">
        <v>1205</v>
      </c>
      <c r="B1206">
        <v>0.12045</v>
      </c>
      <c r="C1206">
        <v>0.58804999999999996</v>
      </c>
      <c r="D1206">
        <v>0.98245000000000005</v>
      </c>
      <c r="E1206">
        <v>0.24875</v>
      </c>
      <c r="F1206">
        <v>5.6550000000000003E-2</v>
      </c>
      <c r="G1206">
        <v>0.56025000000000003</v>
      </c>
      <c r="H1206">
        <v>0.38705000000000001</v>
      </c>
      <c r="I1206">
        <v>1.635E-2</v>
      </c>
      <c r="J1206">
        <v>0.60814999999999997</v>
      </c>
      <c r="K1206">
        <v>0.35925000000000001</v>
      </c>
      <c r="L1206">
        <v>0.45284999999999997</v>
      </c>
    </row>
    <row r="1207" spans="1:12" x14ac:dyDescent="0.3">
      <c r="A1207">
        <v>1206</v>
      </c>
      <c r="B1207">
        <v>0.12055</v>
      </c>
      <c r="C1207">
        <v>0.88324999999999998</v>
      </c>
      <c r="D1207">
        <v>0.66564999999999996</v>
      </c>
      <c r="E1207">
        <v>0.92554999999999998</v>
      </c>
      <c r="F1207">
        <v>0.79564999999999997</v>
      </c>
      <c r="G1207">
        <v>0.42354999999999998</v>
      </c>
      <c r="H1207">
        <v>0.55145</v>
      </c>
      <c r="I1207">
        <v>5.2850000000000001E-2</v>
      </c>
      <c r="J1207">
        <v>0.53674999999999995</v>
      </c>
      <c r="K1207">
        <v>0.83914999999999995</v>
      </c>
      <c r="L1207">
        <v>0.42025000000000001</v>
      </c>
    </row>
    <row r="1208" spans="1:12" x14ac:dyDescent="0.3">
      <c r="A1208">
        <v>1207</v>
      </c>
      <c r="B1208">
        <v>0.12064999999999999</v>
      </c>
      <c r="C1208">
        <v>8.3650000000000002E-2</v>
      </c>
      <c r="D1208">
        <v>0.16485</v>
      </c>
      <c r="E1208">
        <v>0.39474999999999999</v>
      </c>
      <c r="F1208">
        <v>0.88775000000000004</v>
      </c>
      <c r="G1208">
        <v>0.83725000000000005</v>
      </c>
      <c r="H1208">
        <v>0.48754999999999998</v>
      </c>
      <c r="I1208">
        <v>0.66995000000000005</v>
      </c>
      <c r="J1208">
        <v>0.90264999999999995</v>
      </c>
      <c r="K1208">
        <v>0.26755000000000001</v>
      </c>
      <c r="L1208">
        <v>0.10105</v>
      </c>
    </row>
    <row r="1209" spans="1:12" x14ac:dyDescent="0.3">
      <c r="A1209">
        <v>1208</v>
      </c>
      <c r="B1209">
        <v>0.12075</v>
      </c>
      <c r="C1209">
        <v>6.855E-2</v>
      </c>
      <c r="D1209">
        <v>0.76095000000000002</v>
      </c>
      <c r="E1209">
        <v>0.17555000000000001</v>
      </c>
      <c r="F1209">
        <v>0.27684999999999998</v>
      </c>
      <c r="G1209">
        <v>0.12265</v>
      </c>
      <c r="H1209">
        <v>0.67605000000000004</v>
      </c>
      <c r="I1209">
        <v>0.89595000000000002</v>
      </c>
      <c r="J1209">
        <v>0.89705000000000001</v>
      </c>
      <c r="K1209">
        <v>0.78685000000000005</v>
      </c>
      <c r="L1209">
        <v>0.84794999999999998</v>
      </c>
    </row>
    <row r="1210" spans="1:12" x14ac:dyDescent="0.3">
      <c r="A1210">
        <v>1209</v>
      </c>
      <c r="B1210">
        <v>0.12085</v>
      </c>
      <c r="C1210">
        <v>0.52825</v>
      </c>
      <c r="D1210">
        <v>0.70345000000000002</v>
      </c>
      <c r="E1210">
        <v>0.95404999999999995</v>
      </c>
      <c r="F1210">
        <v>0.66405000000000003</v>
      </c>
      <c r="G1210">
        <v>0.16075</v>
      </c>
      <c r="H1210">
        <v>0.88565000000000005</v>
      </c>
      <c r="I1210">
        <v>0.87155000000000005</v>
      </c>
      <c r="J1210">
        <v>0.80674999999999997</v>
      </c>
      <c r="K1210">
        <v>0.63375000000000004</v>
      </c>
      <c r="L1210">
        <v>0.48814999999999997</v>
      </c>
    </row>
    <row r="1211" spans="1:12" x14ac:dyDescent="0.3">
      <c r="A1211">
        <v>1210</v>
      </c>
      <c r="B1211">
        <v>0.12095</v>
      </c>
      <c r="C1211">
        <v>0.48644999999999999</v>
      </c>
      <c r="D1211">
        <v>0.57055</v>
      </c>
      <c r="E1211">
        <v>0.66585000000000005</v>
      </c>
      <c r="F1211">
        <v>0.23355000000000001</v>
      </c>
      <c r="G1211">
        <v>0.57484999999999997</v>
      </c>
      <c r="H1211">
        <v>0.37495000000000001</v>
      </c>
      <c r="I1211">
        <v>0.59394999999999998</v>
      </c>
      <c r="J1211">
        <v>0.69894999999999996</v>
      </c>
      <c r="K1211">
        <v>0.56635000000000002</v>
      </c>
      <c r="L1211">
        <v>0.41435</v>
      </c>
    </row>
    <row r="1212" spans="1:12" x14ac:dyDescent="0.3">
      <c r="A1212">
        <v>1211</v>
      </c>
      <c r="B1212">
        <v>0.12105</v>
      </c>
      <c r="C1212">
        <v>0.59255000000000002</v>
      </c>
      <c r="D1212">
        <v>5.0750000000000003E-2</v>
      </c>
      <c r="E1212">
        <v>6.8650000000000003E-2</v>
      </c>
      <c r="F1212">
        <v>0.95855000000000001</v>
      </c>
      <c r="G1212">
        <v>0.69855</v>
      </c>
      <c r="H1212">
        <v>0.30735000000000001</v>
      </c>
      <c r="I1212">
        <v>0.69484999999999997</v>
      </c>
      <c r="J1212">
        <v>2.6849999999999999E-2</v>
      </c>
      <c r="K1212">
        <v>0.65275000000000005</v>
      </c>
      <c r="L1212">
        <v>0.75805</v>
      </c>
    </row>
    <row r="1213" spans="1:12" x14ac:dyDescent="0.3">
      <c r="A1213">
        <v>1212</v>
      </c>
      <c r="B1213">
        <v>0.12114999999999999</v>
      </c>
      <c r="C1213">
        <v>0.19925000000000001</v>
      </c>
      <c r="D1213">
        <v>0.38145000000000001</v>
      </c>
      <c r="E1213">
        <v>0.10405</v>
      </c>
      <c r="F1213">
        <v>0.47815000000000002</v>
      </c>
      <c r="G1213">
        <v>5.0000000000000002E-5</v>
      </c>
      <c r="H1213">
        <v>0.63614999999999999</v>
      </c>
      <c r="I1213">
        <v>0.98914999999999997</v>
      </c>
      <c r="J1213">
        <v>0.20515</v>
      </c>
      <c r="K1213">
        <v>0.59075</v>
      </c>
      <c r="L1213">
        <v>0.66454999999999997</v>
      </c>
    </row>
    <row r="1214" spans="1:12" x14ac:dyDescent="0.3">
      <c r="A1214">
        <v>1213</v>
      </c>
      <c r="B1214">
        <v>0.12125</v>
      </c>
      <c r="C1214">
        <v>0.16105</v>
      </c>
      <c r="D1214">
        <v>0.42394999999999999</v>
      </c>
      <c r="E1214">
        <v>0.43445</v>
      </c>
      <c r="F1214">
        <v>0.71284999999999998</v>
      </c>
      <c r="G1214">
        <v>0.73255000000000003</v>
      </c>
      <c r="H1214">
        <v>0.55305000000000004</v>
      </c>
      <c r="I1214">
        <v>0.15404999999999999</v>
      </c>
      <c r="J1214">
        <v>0.11605</v>
      </c>
      <c r="K1214">
        <v>0.60514999999999997</v>
      </c>
      <c r="L1214">
        <v>0.79415000000000002</v>
      </c>
    </row>
    <row r="1215" spans="1:12" x14ac:dyDescent="0.3">
      <c r="A1215">
        <v>1214</v>
      </c>
      <c r="B1215">
        <v>0.12135</v>
      </c>
      <c r="C1215">
        <v>0.44424999999999998</v>
      </c>
      <c r="D1215">
        <v>0.63365000000000005</v>
      </c>
      <c r="E1215">
        <v>0.73975000000000002</v>
      </c>
      <c r="F1215">
        <v>0.63995000000000002</v>
      </c>
      <c r="G1215">
        <v>0.51354999999999995</v>
      </c>
      <c r="H1215">
        <v>0.96165</v>
      </c>
      <c r="I1215">
        <v>0.36895</v>
      </c>
      <c r="J1215">
        <v>0.22575000000000001</v>
      </c>
      <c r="K1215">
        <v>0.84645000000000004</v>
      </c>
      <c r="L1215">
        <v>0.16905000000000001</v>
      </c>
    </row>
    <row r="1216" spans="1:12" x14ac:dyDescent="0.3">
      <c r="A1216">
        <v>1215</v>
      </c>
      <c r="B1216">
        <v>0.12145</v>
      </c>
      <c r="C1216">
        <v>0.43325000000000002</v>
      </c>
      <c r="D1216">
        <v>0.24195</v>
      </c>
      <c r="E1216">
        <v>0.35615000000000002</v>
      </c>
      <c r="F1216">
        <v>0.31104999999999999</v>
      </c>
      <c r="G1216">
        <v>0.15434999999999999</v>
      </c>
      <c r="H1216">
        <v>0.60645000000000004</v>
      </c>
      <c r="I1216">
        <v>0.65244999999999997</v>
      </c>
      <c r="J1216">
        <v>0.87304999999999999</v>
      </c>
      <c r="K1216">
        <v>0.38895000000000002</v>
      </c>
      <c r="L1216">
        <v>0.16505</v>
      </c>
    </row>
    <row r="1217" spans="1:12" x14ac:dyDescent="0.3">
      <c r="A1217">
        <v>1216</v>
      </c>
      <c r="B1217">
        <v>0.12155000000000001</v>
      </c>
      <c r="C1217">
        <v>0.11555</v>
      </c>
      <c r="D1217">
        <v>6.055E-2</v>
      </c>
      <c r="E1217">
        <v>0.80645</v>
      </c>
      <c r="F1217">
        <v>0.48665000000000003</v>
      </c>
      <c r="G1217">
        <v>7.9750000000000001E-2</v>
      </c>
      <c r="H1217">
        <v>0.91095000000000004</v>
      </c>
      <c r="I1217">
        <v>0.89944999999999997</v>
      </c>
      <c r="J1217">
        <v>0.56584999999999996</v>
      </c>
      <c r="K1217">
        <v>0.13725000000000001</v>
      </c>
      <c r="L1217">
        <v>0.53725000000000001</v>
      </c>
    </row>
    <row r="1218" spans="1:12" x14ac:dyDescent="0.3">
      <c r="A1218">
        <v>1217</v>
      </c>
      <c r="B1218">
        <v>0.12164999999999999</v>
      </c>
      <c r="C1218">
        <v>0.19075</v>
      </c>
      <c r="D1218">
        <v>0.64505000000000001</v>
      </c>
      <c r="E1218">
        <v>0.10315000000000001</v>
      </c>
      <c r="F1218">
        <v>0.25745000000000001</v>
      </c>
      <c r="G1218">
        <v>4.4249999999999998E-2</v>
      </c>
      <c r="H1218">
        <v>0.84684999999999999</v>
      </c>
      <c r="I1218">
        <v>0.75244999999999995</v>
      </c>
      <c r="J1218">
        <v>4.6499999999999996E-3</v>
      </c>
      <c r="K1218">
        <v>0.95694999999999997</v>
      </c>
      <c r="L1218">
        <v>0.87144999999999995</v>
      </c>
    </row>
    <row r="1219" spans="1:12" x14ac:dyDescent="0.3">
      <c r="A1219">
        <v>1218</v>
      </c>
      <c r="B1219">
        <v>0.12175</v>
      </c>
      <c r="C1219">
        <v>0.93594999999999995</v>
      </c>
      <c r="D1219">
        <v>0.85494999999999999</v>
      </c>
      <c r="E1219">
        <v>0.30754999999999999</v>
      </c>
      <c r="F1219">
        <v>0.50924999999999998</v>
      </c>
      <c r="G1219">
        <v>0.75024999999999997</v>
      </c>
      <c r="H1219">
        <v>0.95784999999999998</v>
      </c>
      <c r="I1219">
        <v>8.7500000000000008E-3</v>
      </c>
      <c r="J1219">
        <v>0.45865</v>
      </c>
      <c r="K1219">
        <v>0.58635000000000004</v>
      </c>
      <c r="L1219">
        <v>0.18925</v>
      </c>
    </row>
    <row r="1220" spans="1:12" x14ac:dyDescent="0.3">
      <c r="A1220">
        <v>1219</v>
      </c>
      <c r="B1220">
        <v>0.12185</v>
      </c>
      <c r="C1220">
        <v>0.47194999999999998</v>
      </c>
      <c r="D1220">
        <v>0.77395000000000003</v>
      </c>
      <c r="E1220">
        <v>0.88934999999999997</v>
      </c>
      <c r="F1220">
        <v>0.95065</v>
      </c>
      <c r="G1220">
        <v>9.3049999999999994E-2</v>
      </c>
      <c r="H1220">
        <v>0.90885000000000005</v>
      </c>
      <c r="I1220">
        <v>0.22405</v>
      </c>
      <c r="J1220">
        <v>0.32335000000000003</v>
      </c>
      <c r="K1220">
        <v>0.48244999999999999</v>
      </c>
      <c r="L1220">
        <v>0.91554999999999997</v>
      </c>
    </row>
    <row r="1221" spans="1:12" x14ac:dyDescent="0.3">
      <c r="A1221">
        <v>1220</v>
      </c>
      <c r="B1221">
        <v>0.12195</v>
      </c>
      <c r="C1221">
        <v>0.71125000000000005</v>
      </c>
      <c r="D1221">
        <v>0.86265000000000003</v>
      </c>
      <c r="E1221">
        <v>0.93364999999999998</v>
      </c>
      <c r="F1221">
        <v>0.11945</v>
      </c>
      <c r="G1221">
        <v>0.28684999999999999</v>
      </c>
      <c r="H1221">
        <v>0.79725000000000001</v>
      </c>
      <c r="I1221">
        <v>9.6500000000000006E-3</v>
      </c>
      <c r="J1221">
        <v>0.11815000000000001</v>
      </c>
      <c r="K1221">
        <v>0.43955</v>
      </c>
      <c r="L1221">
        <v>0.73724999999999996</v>
      </c>
    </row>
    <row r="1222" spans="1:12" x14ac:dyDescent="0.3">
      <c r="A1222">
        <v>1221</v>
      </c>
      <c r="B1222">
        <v>0.12205000000000001</v>
      </c>
      <c r="C1222">
        <v>0.15225</v>
      </c>
      <c r="D1222">
        <v>0.38005</v>
      </c>
      <c r="E1222">
        <v>0.93474999999999997</v>
      </c>
      <c r="F1222">
        <v>2.095E-2</v>
      </c>
      <c r="G1222">
        <v>0.81415000000000004</v>
      </c>
      <c r="H1222">
        <v>0.70704999999999996</v>
      </c>
      <c r="I1222">
        <v>0.90305000000000002</v>
      </c>
      <c r="J1222">
        <v>0.60604999999999998</v>
      </c>
      <c r="K1222">
        <v>0.88905000000000001</v>
      </c>
      <c r="L1222">
        <v>0.19514999999999999</v>
      </c>
    </row>
    <row r="1223" spans="1:12" x14ac:dyDescent="0.3">
      <c r="A1223">
        <v>1222</v>
      </c>
      <c r="B1223">
        <v>0.12214999999999999</v>
      </c>
      <c r="C1223">
        <v>0.83294999999999997</v>
      </c>
      <c r="D1223">
        <v>7.1550000000000002E-2</v>
      </c>
      <c r="E1223">
        <v>0.49045</v>
      </c>
      <c r="F1223">
        <v>0.54715000000000003</v>
      </c>
      <c r="G1223">
        <v>0.18634999999999999</v>
      </c>
      <c r="H1223">
        <v>0.42144999999999999</v>
      </c>
      <c r="I1223">
        <v>0.32355</v>
      </c>
      <c r="J1223">
        <v>0.85385</v>
      </c>
      <c r="K1223">
        <v>0.80215000000000003</v>
      </c>
      <c r="L1223">
        <v>0.93594999999999995</v>
      </c>
    </row>
    <row r="1224" spans="1:12" x14ac:dyDescent="0.3">
      <c r="A1224">
        <v>1223</v>
      </c>
      <c r="B1224">
        <v>0.12225</v>
      </c>
      <c r="C1224">
        <v>0.39395000000000002</v>
      </c>
      <c r="D1224">
        <v>0.46705000000000002</v>
      </c>
      <c r="E1224">
        <v>5.45E-3</v>
      </c>
      <c r="F1224">
        <v>0.79784999999999995</v>
      </c>
      <c r="G1224">
        <v>0.65985000000000005</v>
      </c>
      <c r="H1224">
        <v>0.46844999999999998</v>
      </c>
      <c r="I1224">
        <v>0.16375000000000001</v>
      </c>
      <c r="J1224">
        <v>4.8649999999999999E-2</v>
      </c>
      <c r="K1224">
        <v>0.98145000000000004</v>
      </c>
      <c r="L1224">
        <v>0.38655</v>
      </c>
    </row>
    <row r="1225" spans="1:12" x14ac:dyDescent="0.3">
      <c r="A1225">
        <v>1224</v>
      </c>
      <c r="B1225">
        <v>0.12235</v>
      </c>
      <c r="C1225">
        <v>0.37164999999999998</v>
      </c>
      <c r="D1225">
        <v>0.60904999999999998</v>
      </c>
      <c r="E1225">
        <v>2.6950000000000002E-2</v>
      </c>
      <c r="F1225">
        <v>0.86375000000000002</v>
      </c>
      <c r="G1225">
        <v>0.35004999999999997</v>
      </c>
      <c r="H1225">
        <v>0.28865000000000002</v>
      </c>
      <c r="I1225">
        <v>7.9949999999999993E-2</v>
      </c>
      <c r="J1225">
        <v>0.35665000000000002</v>
      </c>
      <c r="K1225">
        <v>0.30504999999999999</v>
      </c>
      <c r="L1225">
        <v>0.10605000000000001</v>
      </c>
    </row>
    <row r="1226" spans="1:12" x14ac:dyDescent="0.3">
      <c r="A1226">
        <v>1225</v>
      </c>
      <c r="B1226">
        <v>0.12245</v>
      </c>
      <c r="C1226">
        <v>0.41165000000000002</v>
      </c>
      <c r="D1226">
        <v>3.2849999999999997E-2</v>
      </c>
      <c r="E1226">
        <v>0.45984999999999998</v>
      </c>
      <c r="F1226">
        <v>0.39415</v>
      </c>
      <c r="G1226">
        <v>0.79625000000000001</v>
      </c>
      <c r="H1226">
        <v>0.35475000000000001</v>
      </c>
      <c r="I1226">
        <v>0.46174999999999999</v>
      </c>
      <c r="J1226">
        <v>0.92405000000000004</v>
      </c>
      <c r="K1226">
        <v>0.33284999999999998</v>
      </c>
      <c r="L1226">
        <v>0.93474999999999997</v>
      </c>
    </row>
    <row r="1227" spans="1:12" x14ac:dyDescent="0.3">
      <c r="A1227">
        <v>1226</v>
      </c>
      <c r="B1227">
        <v>0.12255000000000001</v>
      </c>
      <c r="C1227">
        <v>0.13825000000000001</v>
      </c>
      <c r="D1227">
        <v>0.62785000000000002</v>
      </c>
      <c r="E1227">
        <v>0.76265000000000005</v>
      </c>
      <c r="F1227">
        <v>0.99924999999999997</v>
      </c>
      <c r="G1227">
        <v>0.31835000000000002</v>
      </c>
      <c r="H1227">
        <v>0.16375000000000001</v>
      </c>
      <c r="I1227">
        <v>0.33295000000000002</v>
      </c>
      <c r="J1227">
        <v>0.19455</v>
      </c>
      <c r="K1227">
        <v>0.65115000000000001</v>
      </c>
      <c r="L1227">
        <v>0.32124999999999998</v>
      </c>
    </row>
    <row r="1228" spans="1:12" x14ac:dyDescent="0.3">
      <c r="A1228">
        <v>1227</v>
      </c>
      <c r="B1228">
        <v>0.12265</v>
      </c>
      <c r="C1228">
        <v>0.38374999999999998</v>
      </c>
      <c r="D1228">
        <v>0.93874999999999997</v>
      </c>
      <c r="E1228">
        <v>0.42394999999999999</v>
      </c>
      <c r="F1228">
        <v>7.825E-2</v>
      </c>
      <c r="G1228">
        <v>0.77495000000000003</v>
      </c>
      <c r="H1228">
        <v>0.53725000000000001</v>
      </c>
      <c r="I1228">
        <v>0.31745000000000001</v>
      </c>
      <c r="J1228">
        <v>0.18415000000000001</v>
      </c>
      <c r="K1228">
        <v>0.80535000000000001</v>
      </c>
      <c r="L1228">
        <v>0.27265</v>
      </c>
    </row>
    <row r="1229" spans="1:12" x14ac:dyDescent="0.3">
      <c r="A1229">
        <v>1228</v>
      </c>
      <c r="B1229">
        <v>0.12275</v>
      </c>
      <c r="C1229">
        <v>0.38174999999999998</v>
      </c>
      <c r="D1229">
        <v>0.25645000000000001</v>
      </c>
      <c r="E1229">
        <v>0.51134999999999997</v>
      </c>
      <c r="F1229">
        <v>0.74495</v>
      </c>
      <c r="G1229">
        <v>0.56074999999999997</v>
      </c>
      <c r="H1229">
        <v>0.30425000000000002</v>
      </c>
      <c r="I1229">
        <v>0.36504999999999999</v>
      </c>
      <c r="J1229">
        <v>4.165E-2</v>
      </c>
      <c r="K1229">
        <v>0.82464999999999999</v>
      </c>
      <c r="L1229">
        <v>0.33955000000000002</v>
      </c>
    </row>
    <row r="1230" spans="1:12" x14ac:dyDescent="0.3">
      <c r="A1230">
        <v>1229</v>
      </c>
      <c r="B1230">
        <v>0.12285</v>
      </c>
      <c r="C1230">
        <v>0.55664999999999998</v>
      </c>
      <c r="D1230">
        <v>8.5500000000000003E-3</v>
      </c>
      <c r="E1230">
        <v>0.33495000000000003</v>
      </c>
      <c r="F1230">
        <v>2.9049999999999999E-2</v>
      </c>
      <c r="G1230">
        <v>6.6650000000000001E-2</v>
      </c>
      <c r="H1230">
        <v>0.69074999999999998</v>
      </c>
      <c r="I1230">
        <v>0.85535000000000005</v>
      </c>
      <c r="J1230">
        <v>0.63314999999999999</v>
      </c>
      <c r="K1230">
        <v>0.89744999999999997</v>
      </c>
      <c r="L1230">
        <v>0.47735</v>
      </c>
    </row>
    <row r="1231" spans="1:12" x14ac:dyDescent="0.3">
      <c r="A1231">
        <v>1230</v>
      </c>
      <c r="B1231">
        <v>0.12295</v>
      </c>
      <c r="C1231">
        <v>0.20205000000000001</v>
      </c>
      <c r="D1231">
        <v>0.68205000000000005</v>
      </c>
      <c r="E1231">
        <v>0.16914999999999999</v>
      </c>
      <c r="F1231">
        <v>0.35854999999999998</v>
      </c>
      <c r="G1231">
        <v>0.75305</v>
      </c>
      <c r="H1231">
        <v>0.93674999999999997</v>
      </c>
      <c r="I1231">
        <v>0.59784999999999999</v>
      </c>
      <c r="J1231">
        <v>0.52454999999999996</v>
      </c>
      <c r="K1231">
        <v>0.68064999999999998</v>
      </c>
      <c r="L1231">
        <v>0.29754999999999998</v>
      </c>
    </row>
    <row r="1232" spans="1:12" x14ac:dyDescent="0.3">
      <c r="A1232">
        <v>1231</v>
      </c>
      <c r="B1232">
        <v>0.12305000000000001</v>
      </c>
      <c r="C1232">
        <v>0.21185000000000001</v>
      </c>
      <c r="D1232">
        <v>2.7150000000000001E-2</v>
      </c>
      <c r="E1232">
        <v>0.31724999999999998</v>
      </c>
      <c r="F1232">
        <v>0.58104999999999996</v>
      </c>
      <c r="G1232">
        <v>0.67284999999999995</v>
      </c>
      <c r="H1232">
        <v>0.85804999999999998</v>
      </c>
      <c r="I1232">
        <v>0.90744999999999998</v>
      </c>
      <c r="J1232">
        <v>0.15245</v>
      </c>
      <c r="K1232">
        <v>0.30325000000000002</v>
      </c>
      <c r="L1232">
        <v>0.18454999999999999</v>
      </c>
    </row>
    <row r="1233" spans="1:12" x14ac:dyDescent="0.3">
      <c r="A1233">
        <v>1232</v>
      </c>
      <c r="B1233">
        <v>0.12315</v>
      </c>
      <c r="C1233">
        <v>0.38984999999999997</v>
      </c>
      <c r="D1233">
        <v>0.93615000000000004</v>
      </c>
      <c r="E1233">
        <v>0.91715000000000002</v>
      </c>
      <c r="F1233">
        <v>0.99165000000000003</v>
      </c>
      <c r="G1233">
        <v>0.94394999999999996</v>
      </c>
      <c r="H1233">
        <v>0.97435000000000005</v>
      </c>
      <c r="I1233">
        <v>0.38474999999999998</v>
      </c>
      <c r="J1233">
        <v>0.63934999999999997</v>
      </c>
      <c r="K1233">
        <v>0.46394999999999997</v>
      </c>
      <c r="L1233">
        <v>0.74534999999999996</v>
      </c>
    </row>
    <row r="1234" spans="1:12" x14ac:dyDescent="0.3">
      <c r="A1234">
        <v>1233</v>
      </c>
      <c r="B1234">
        <v>0.12325</v>
      </c>
      <c r="C1234">
        <v>0.99304999999999999</v>
      </c>
      <c r="D1234">
        <v>2.2349999999999998E-2</v>
      </c>
      <c r="E1234">
        <v>0.15615000000000001</v>
      </c>
      <c r="F1234">
        <v>0.14505000000000001</v>
      </c>
      <c r="G1234">
        <v>0.43804999999999999</v>
      </c>
      <c r="H1234">
        <v>0.11935</v>
      </c>
      <c r="I1234">
        <v>0.13285</v>
      </c>
      <c r="J1234">
        <v>9.1950000000000004E-2</v>
      </c>
      <c r="K1234">
        <v>0.18945000000000001</v>
      </c>
      <c r="L1234">
        <v>0.64924999999999999</v>
      </c>
    </row>
    <row r="1235" spans="1:12" x14ac:dyDescent="0.3">
      <c r="A1235">
        <v>1234</v>
      </c>
      <c r="B1235">
        <v>0.12335</v>
      </c>
      <c r="C1235">
        <v>0.93715000000000004</v>
      </c>
      <c r="D1235">
        <v>0.25205</v>
      </c>
      <c r="E1235">
        <v>0.23244999999999999</v>
      </c>
      <c r="F1235">
        <v>0.17044999999999999</v>
      </c>
      <c r="G1235">
        <v>0.12525</v>
      </c>
      <c r="H1235">
        <v>0.45784999999999998</v>
      </c>
      <c r="I1235">
        <v>0.16525000000000001</v>
      </c>
      <c r="J1235">
        <v>0.20465</v>
      </c>
      <c r="K1235">
        <v>0.78244999999999998</v>
      </c>
      <c r="L1235">
        <v>0.82684999999999997</v>
      </c>
    </row>
    <row r="1236" spans="1:12" x14ac:dyDescent="0.3">
      <c r="A1236">
        <v>1235</v>
      </c>
      <c r="B1236">
        <v>0.12345</v>
      </c>
      <c r="C1236">
        <v>0.21915000000000001</v>
      </c>
      <c r="D1236">
        <v>0.28484999999999999</v>
      </c>
      <c r="E1236">
        <v>0.46284999999999998</v>
      </c>
      <c r="F1236">
        <v>0.64734999999999998</v>
      </c>
      <c r="G1236">
        <v>0.60375000000000001</v>
      </c>
      <c r="H1236">
        <v>0.63554999999999995</v>
      </c>
      <c r="I1236">
        <v>0.86734999999999995</v>
      </c>
      <c r="J1236">
        <v>0.78625</v>
      </c>
      <c r="K1236">
        <v>0.15484999999999999</v>
      </c>
      <c r="L1236">
        <v>0.97845000000000004</v>
      </c>
    </row>
    <row r="1237" spans="1:12" x14ac:dyDescent="0.3">
      <c r="A1237">
        <v>1236</v>
      </c>
      <c r="B1237">
        <v>0.12354999999999999</v>
      </c>
      <c r="C1237">
        <v>0.77585000000000004</v>
      </c>
      <c r="D1237">
        <v>0.77985000000000004</v>
      </c>
      <c r="E1237">
        <v>8.2049999999999998E-2</v>
      </c>
      <c r="F1237">
        <v>0.71165</v>
      </c>
      <c r="G1237">
        <v>0.11885</v>
      </c>
      <c r="H1237">
        <v>0.71704999999999997</v>
      </c>
      <c r="I1237">
        <v>0.22084999999999999</v>
      </c>
      <c r="J1237">
        <v>0.58955000000000002</v>
      </c>
      <c r="K1237">
        <v>0.19364999999999999</v>
      </c>
      <c r="L1237">
        <v>8.8450000000000001E-2</v>
      </c>
    </row>
    <row r="1238" spans="1:12" x14ac:dyDescent="0.3">
      <c r="A1238">
        <v>1237</v>
      </c>
      <c r="B1238">
        <v>0.12365</v>
      </c>
      <c r="C1238">
        <v>0.71245000000000003</v>
      </c>
      <c r="D1238">
        <v>0.88915</v>
      </c>
      <c r="E1238">
        <v>0.70135000000000003</v>
      </c>
      <c r="F1238">
        <v>0.90495000000000003</v>
      </c>
      <c r="G1238">
        <v>0.47644999999999998</v>
      </c>
      <c r="H1238">
        <v>0.43814999999999998</v>
      </c>
      <c r="I1238">
        <v>1.9949999999999999E-2</v>
      </c>
      <c r="J1238">
        <v>0.52495000000000003</v>
      </c>
      <c r="K1238">
        <v>0.27455000000000002</v>
      </c>
      <c r="L1238">
        <v>0.91364999999999996</v>
      </c>
    </row>
    <row r="1239" spans="1:12" x14ac:dyDescent="0.3">
      <c r="A1239">
        <v>1238</v>
      </c>
      <c r="B1239">
        <v>0.12375</v>
      </c>
      <c r="C1239">
        <v>0.28175</v>
      </c>
      <c r="D1239">
        <v>0.94464999999999999</v>
      </c>
      <c r="E1239">
        <v>0.12615000000000001</v>
      </c>
      <c r="F1239">
        <v>0.50675000000000003</v>
      </c>
      <c r="G1239">
        <v>0.38335000000000002</v>
      </c>
      <c r="H1239">
        <v>0.44535000000000002</v>
      </c>
      <c r="I1239">
        <v>0.93915000000000004</v>
      </c>
      <c r="J1239">
        <v>0.81974999999999998</v>
      </c>
      <c r="K1239">
        <v>0.96294999999999997</v>
      </c>
      <c r="L1239">
        <v>0.90254999999999996</v>
      </c>
    </row>
    <row r="1240" spans="1:12" x14ac:dyDescent="0.3">
      <c r="A1240">
        <v>1239</v>
      </c>
      <c r="B1240">
        <v>0.12385</v>
      </c>
      <c r="C1240">
        <v>0.41115000000000002</v>
      </c>
      <c r="D1240">
        <v>0.87844999999999995</v>
      </c>
      <c r="E1240">
        <v>0.29544999999999999</v>
      </c>
      <c r="F1240">
        <v>0.43235000000000001</v>
      </c>
      <c r="G1240">
        <v>0.76885000000000003</v>
      </c>
      <c r="H1240">
        <v>0.42985000000000001</v>
      </c>
      <c r="I1240">
        <v>0.17665</v>
      </c>
      <c r="J1240">
        <v>0.71145000000000003</v>
      </c>
      <c r="K1240">
        <v>0.90164999999999995</v>
      </c>
      <c r="L1240">
        <v>0.39274999999999999</v>
      </c>
    </row>
    <row r="1241" spans="1:12" x14ac:dyDescent="0.3">
      <c r="A1241">
        <v>1240</v>
      </c>
      <c r="B1241">
        <v>0.12395</v>
      </c>
      <c r="C1241">
        <v>0.38895000000000002</v>
      </c>
      <c r="D1241">
        <v>0.67174999999999996</v>
      </c>
      <c r="E1241">
        <v>0.99795</v>
      </c>
      <c r="F1241">
        <v>1.4999999999999999E-4</v>
      </c>
      <c r="G1241">
        <v>0.85745000000000005</v>
      </c>
      <c r="H1241">
        <v>5.4350000000000002E-2</v>
      </c>
      <c r="I1241">
        <v>0.60045000000000004</v>
      </c>
      <c r="J1241">
        <v>0.18115000000000001</v>
      </c>
      <c r="K1241">
        <v>0.33045000000000002</v>
      </c>
      <c r="L1241">
        <v>0.63065000000000004</v>
      </c>
    </row>
    <row r="1242" spans="1:12" x14ac:dyDescent="0.3">
      <c r="A1242">
        <v>1241</v>
      </c>
      <c r="B1242">
        <v>0.12404999999999999</v>
      </c>
      <c r="C1242">
        <v>0.12584999999999999</v>
      </c>
      <c r="D1242">
        <v>0.71384999999999998</v>
      </c>
      <c r="E1242">
        <v>7.5050000000000006E-2</v>
      </c>
      <c r="F1242">
        <v>0.72384999999999999</v>
      </c>
      <c r="G1242">
        <v>0.17144999999999999</v>
      </c>
      <c r="H1242">
        <v>0.41194999999999998</v>
      </c>
      <c r="I1242">
        <v>7.1050000000000002E-2</v>
      </c>
      <c r="J1242">
        <v>0.92044999999999999</v>
      </c>
      <c r="K1242">
        <v>0.87304999999999999</v>
      </c>
      <c r="L1242">
        <v>0.64615</v>
      </c>
    </row>
    <row r="1243" spans="1:12" x14ac:dyDescent="0.3">
      <c r="A1243">
        <v>1242</v>
      </c>
      <c r="B1243">
        <v>0.12415</v>
      </c>
      <c r="C1243">
        <v>0.74024999999999996</v>
      </c>
      <c r="D1243">
        <v>0.48485</v>
      </c>
      <c r="E1243">
        <v>0.55615000000000003</v>
      </c>
      <c r="F1243">
        <v>0.64305000000000001</v>
      </c>
      <c r="G1243">
        <v>0.33155000000000001</v>
      </c>
      <c r="H1243">
        <v>0.79674999999999996</v>
      </c>
      <c r="I1243">
        <v>0.46494999999999997</v>
      </c>
      <c r="J1243">
        <v>2.3500000000000001E-3</v>
      </c>
      <c r="K1243">
        <v>0.48165000000000002</v>
      </c>
      <c r="L1243">
        <v>0.58604999999999996</v>
      </c>
    </row>
    <row r="1244" spans="1:12" x14ac:dyDescent="0.3">
      <c r="A1244">
        <v>1243</v>
      </c>
      <c r="B1244">
        <v>0.12425</v>
      </c>
      <c r="C1244">
        <v>0.68184999999999996</v>
      </c>
      <c r="D1244">
        <v>0.26855000000000001</v>
      </c>
      <c r="E1244">
        <v>0.69925000000000004</v>
      </c>
      <c r="F1244">
        <v>0.17924999999999999</v>
      </c>
      <c r="G1244">
        <v>0.52495000000000003</v>
      </c>
      <c r="H1244">
        <v>2.9049999999999999E-2</v>
      </c>
      <c r="I1244">
        <v>0.58635000000000004</v>
      </c>
      <c r="J1244">
        <v>0.91615000000000002</v>
      </c>
      <c r="K1244">
        <v>0.49804999999999999</v>
      </c>
      <c r="L1244">
        <v>0.39305000000000001</v>
      </c>
    </row>
    <row r="1245" spans="1:12" x14ac:dyDescent="0.3">
      <c r="A1245">
        <v>1244</v>
      </c>
      <c r="B1245">
        <v>0.12435</v>
      </c>
      <c r="C1245">
        <v>0.23035</v>
      </c>
      <c r="D1245">
        <v>0.22095000000000001</v>
      </c>
      <c r="E1245">
        <v>0.12845000000000001</v>
      </c>
      <c r="F1245">
        <v>0.18484999999999999</v>
      </c>
      <c r="G1245">
        <v>0.81374999999999997</v>
      </c>
      <c r="H1245">
        <v>0.43135000000000001</v>
      </c>
      <c r="I1245">
        <v>0.11405</v>
      </c>
      <c r="J1245">
        <v>0.63144999999999996</v>
      </c>
      <c r="K1245">
        <v>0.96835000000000004</v>
      </c>
      <c r="L1245">
        <v>0.26705000000000001</v>
      </c>
    </row>
    <row r="1246" spans="1:12" x14ac:dyDescent="0.3">
      <c r="A1246">
        <v>1245</v>
      </c>
      <c r="B1246">
        <v>0.12445000000000001</v>
      </c>
      <c r="C1246">
        <v>2.835E-2</v>
      </c>
      <c r="D1246">
        <v>0.36614999999999998</v>
      </c>
      <c r="E1246">
        <v>0.19195000000000001</v>
      </c>
      <c r="F1246">
        <v>0.28494999999999998</v>
      </c>
      <c r="G1246">
        <v>9.7949999999999995E-2</v>
      </c>
      <c r="H1246">
        <v>0.33474999999999999</v>
      </c>
      <c r="I1246">
        <v>0.14945</v>
      </c>
      <c r="J1246">
        <v>0.98324999999999996</v>
      </c>
      <c r="K1246">
        <v>0.33724999999999999</v>
      </c>
      <c r="L1246">
        <v>0.59075</v>
      </c>
    </row>
    <row r="1247" spans="1:12" x14ac:dyDescent="0.3">
      <c r="A1247">
        <v>1246</v>
      </c>
      <c r="B1247">
        <v>0.12454999999999999</v>
      </c>
      <c r="C1247">
        <v>0.36904999999999999</v>
      </c>
      <c r="D1247">
        <v>0.20455000000000001</v>
      </c>
      <c r="E1247">
        <v>0.51305000000000001</v>
      </c>
      <c r="F1247">
        <v>0.16284999999999999</v>
      </c>
      <c r="G1247">
        <v>0.23985000000000001</v>
      </c>
      <c r="H1247">
        <v>0.76805000000000001</v>
      </c>
      <c r="I1247">
        <v>0.67964999999999998</v>
      </c>
      <c r="J1247">
        <v>3.295E-2</v>
      </c>
      <c r="K1247">
        <v>3.6049999999999999E-2</v>
      </c>
      <c r="L1247">
        <v>0.51485000000000003</v>
      </c>
    </row>
    <row r="1248" spans="1:12" x14ac:dyDescent="0.3">
      <c r="A1248">
        <v>1247</v>
      </c>
      <c r="B1248">
        <v>0.12465</v>
      </c>
      <c r="C1248">
        <v>0.48444999999999999</v>
      </c>
      <c r="D1248">
        <v>0.78154999999999997</v>
      </c>
      <c r="E1248">
        <v>0.53964999999999996</v>
      </c>
      <c r="F1248">
        <v>9.9750000000000005E-2</v>
      </c>
      <c r="G1248">
        <v>0.96765000000000001</v>
      </c>
      <c r="H1248">
        <v>0.97645000000000004</v>
      </c>
      <c r="I1248">
        <v>0.31805</v>
      </c>
      <c r="J1248">
        <v>0.76585000000000003</v>
      </c>
      <c r="K1248">
        <v>0.90805000000000002</v>
      </c>
      <c r="L1248">
        <v>0.55235000000000001</v>
      </c>
    </row>
    <row r="1249" spans="1:12" x14ac:dyDescent="0.3">
      <c r="A1249">
        <v>1248</v>
      </c>
      <c r="B1249">
        <v>0.12475</v>
      </c>
      <c r="C1249">
        <v>0.99324999999999997</v>
      </c>
      <c r="D1249">
        <v>0.17305000000000001</v>
      </c>
      <c r="E1249">
        <v>0.56525000000000003</v>
      </c>
      <c r="F1249">
        <v>0.34555000000000002</v>
      </c>
      <c r="G1249">
        <v>0.64805000000000001</v>
      </c>
      <c r="H1249">
        <v>0.11945</v>
      </c>
      <c r="I1249">
        <v>0.57504999999999995</v>
      </c>
      <c r="J1249">
        <v>0.87314999999999998</v>
      </c>
      <c r="K1249">
        <v>0.88124999999999998</v>
      </c>
      <c r="L1249">
        <v>9.5250000000000001E-2</v>
      </c>
    </row>
    <row r="1250" spans="1:12" x14ac:dyDescent="0.3">
      <c r="A1250">
        <v>1249</v>
      </c>
      <c r="B1250">
        <v>0.12485</v>
      </c>
      <c r="C1250">
        <v>0.72494999999999998</v>
      </c>
      <c r="D1250">
        <v>0.38324999999999998</v>
      </c>
      <c r="E1250">
        <v>0.91544999999999999</v>
      </c>
      <c r="F1250">
        <v>8.7500000000000008E-3</v>
      </c>
      <c r="G1250">
        <v>0.99814999999999998</v>
      </c>
      <c r="H1250">
        <v>6.8949999999999997E-2</v>
      </c>
      <c r="I1250">
        <v>0.33934999999999998</v>
      </c>
      <c r="J1250">
        <v>3.3950000000000001E-2</v>
      </c>
      <c r="K1250">
        <v>1.5949999999999999E-2</v>
      </c>
      <c r="L1250">
        <v>0.44045000000000001</v>
      </c>
    </row>
    <row r="1251" spans="1:12" x14ac:dyDescent="0.3">
      <c r="A1251">
        <v>1250</v>
      </c>
      <c r="B1251">
        <v>0.12495000000000001</v>
      </c>
      <c r="C1251">
        <v>0.76254999999999995</v>
      </c>
      <c r="D1251">
        <v>0.16944999999999999</v>
      </c>
      <c r="E1251">
        <v>0.35954999999999998</v>
      </c>
      <c r="F1251">
        <v>0.97214999999999996</v>
      </c>
      <c r="G1251">
        <v>0.13455</v>
      </c>
      <c r="H1251">
        <v>0.62104999999999999</v>
      </c>
      <c r="I1251">
        <v>6.3149999999999998E-2</v>
      </c>
      <c r="J1251">
        <v>0.49025000000000002</v>
      </c>
      <c r="K1251">
        <v>0.25305</v>
      </c>
      <c r="L1251">
        <v>4.0849999999999997E-2</v>
      </c>
    </row>
    <row r="1252" spans="1:12" x14ac:dyDescent="0.3">
      <c r="A1252">
        <v>1251</v>
      </c>
      <c r="B1252">
        <v>0.12504999999999999</v>
      </c>
      <c r="C1252">
        <v>0.43935000000000002</v>
      </c>
      <c r="D1252">
        <v>0.66274999999999995</v>
      </c>
      <c r="E1252">
        <v>0.31664999999999999</v>
      </c>
      <c r="F1252">
        <v>0.88944999999999996</v>
      </c>
      <c r="G1252">
        <v>0.98875000000000002</v>
      </c>
      <c r="H1252">
        <v>0.14724999999999999</v>
      </c>
      <c r="I1252">
        <v>0.96355000000000002</v>
      </c>
      <c r="J1252">
        <v>0.50724999999999998</v>
      </c>
      <c r="K1252">
        <v>0.64785000000000004</v>
      </c>
      <c r="L1252">
        <v>0.66025</v>
      </c>
    </row>
    <row r="1253" spans="1:12" x14ac:dyDescent="0.3">
      <c r="A1253">
        <v>1252</v>
      </c>
      <c r="B1253">
        <v>0.12515000000000001</v>
      </c>
      <c r="C1253">
        <v>0.30114999999999997</v>
      </c>
      <c r="D1253">
        <v>0.72865000000000002</v>
      </c>
      <c r="E1253">
        <v>0.30735000000000001</v>
      </c>
      <c r="F1253">
        <v>0.50085000000000002</v>
      </c>
      <c r="G1253">
        <v>0.33124999999999999</v>
      </c>
      <c r="H1253">
        <v>0.71665000000000001</v>
      </c>
      <c r="I1253">
        <v>0.20805000000000001</v>
      </c>
      <c r="J1253">
        <v>0.18625</v>
      </c>
      <c r="K1253">
        <v>0.67105000000000004</v>
      </c>
      <c r="L1253">
        <v>0.87114999999999998</v>
      </c>
    </row>
    <row r="1254" spans="1:12" x14ac:dyDescent="0.3">
      <c r="A1254">
        <v>1253</v>
      </c>
      <c r="B1254">
        <v>0.12525</v>
      </c>
      <c r="C1254">
        <v>0.34734999999999999</v>
      </c>
      <c r="D1254">
        <v>0.16714999999999999</v>
      </c>
      <c r="E1254">
        <v>3.005E-2</v>
      </c>
      <c r="F1254">
        <v>0.82474999999999998</v>
      </c>
      <c r="G1254">
        <v>0.57745000000000002</v>
      </c>
      <c r="H1254">
        <v>0.66585000000000005</v>
      </c>
      <c r="I1254">
        <v>0.12375</v>
      </c>
      <c r="J1254">
        <v>0.78305000000000002</v>
      </c>
      <c r="K1254">
        <v>0.88954999999999995</v>
      </c>
      <c r="L1254">
        <v>0.56805000000000005</v>
      </c>
    </row>
    <row r="1255" spans="1:12" x14ac:dyDescent="0.3">
      <c r="A1255">
        <v>1254</v>
      </c>
      <c r="B1255">
        <v>0.12534999999999999</v>
      </c>
      <c r="C1255">
        <v>0.16305</v>
      </c>
      <c r="D1255">
        <v>0.14205000000000001</v>
      </c>
      <c r="E1255">
        <v>0.11885</v>
      </c>
      <c r="F1255">
        <v>0.37295</v>
      </c>
      <c r="G1255">
        <v>0.42135</v>
      </c>
      <c r="H1255">
        <v>0.74275000000000002</v>
      </c>
      <c r="I1255">
        <v>0.47325</v>
      </c>
      <c r="J1255">
        <v>0.27665000000000001</v>
      </c>
      <c r="K1255">
        <v>0.81505000000000005</v>
      </c>
      <c r="L1255">
        <v>0.52995000000000003</v>
      </c>
    </row>
    <row r="1256" spans="1:12" x14ac:dyDescent="0.3">
      <c r="A1256">
        <v>1255</v>
      </c>
      <c r="B1256">
        <v>0.12545000000000001</v>
      </c>
      <c r="C1256">
        <v>6.1449999999999998E-2</v>
      </c>
      <c r="D1256">
        <v>0.66025</v>
      </c>
      <c r="E1256">
        <v>0.67584999999999995</v>
      </c>
      <c r="F1256">
        <v>0.96294999999999997</v>
      </c>
      <c r="G1256">
        <v>0.15165000000000001</v>
      </c>
      <c r="H1256">
        <v>0.74875000000000003</v>
      </c>
      <c r="I1256">
        <v>0.87234999999999996</v>
      </c>
      <c r="J1256">
        <v>0.67164999999999997</v>
      </c>
      <c r="K1256">
        <v>0.91095000000000004</v>
      </c>
      <c r="L1256">
        <v>0.43495</v>
      </c>
    </row>
    <row r="1257" spans="1:12" x14ac:dyDescent="0.3">
      <c r="A1257">
        <v>1256</v>
      </c>
      <c r="B1257">
        <v>0.12554999999999999</v>
      </c>
      <c r="C1257">
        <v>0.50255000000000005</v>
      </c>
      <c r="D1257">
        <v>0.26895000000000002</v>
      </c>
      <c r="E1257">
        <v>1.8500000000000001E-3</v>
      </c>
      <c r="F1257">
        <v>0.78935</v>
      </c>
      <c r="G1257">
        <v>0.60914999999999997</v>
      </c>
      <c r="H1257">
        <v>0.15845000000000001</v>
      </c>
      <c r="I1257">
        <v>0.37414999999999998</v>
      </c>
      <c r="J1257">
        <v>0.22455</v>
      </c>
      <c r="K1257">
        <v>1.7850000000000001E-2</v>
      </c>
      <c r="L1257">
        <v>0.20524999999999999</v>
      </c>
    </row>
    <row r="1258" spans="1:12" x14ac:dyDescent="0.3">
      <c r="A1258">
        <v>1257</v>
      </c>
      <c r="B1258">
        <v>0.12565000000000001</v>
      </c>
      <c r="C1258">
        <v>0.67864999999999998</v>
      </c>
      <c r="D1258">
        <v>0.48154999999999998</v>
      </c>
      <c r="E1258">
        <v>0.17755000000000001</v>
      </c>
      <c r="F1258">
        <v>3.2849999999999997E-2</v>
      </c>
      <c r="G1258">
        <v>0.36835000000000001</v>
      </c>
      <c r="H1258">
        <v>0.65205000000000002</v>
      </c>
      <c r="I1258">
        <v>0.99165000000000003</v>
      </c>
      <c r="J1258">
        <v>0.51124999999999998</v>
      </c>
      <c r="K1258">
        <v>0.45095000000000002</v>
      </c>
      <c r="L1258">
        <v>0.85435000000000005</v>
      </c>
    </row>
    <row r="1259" spans="1:12" x14ac:dyDescent="0.3">
      <c r="A1259">
        <v>1258</v>
      </c>
      <c r="B1259">
        <v>0.12575</v>
      </c>
      <c r="C1259">
        <v>0.63044999999999995</v>
      </c>
      <c r="D1259">
        <v>0.29025000000000001</v>
      </c>
      <c r="E1259">
        <v>0.59775</v>
      </c>
      <c r="F1259">
        <v>0.18415000000000001</v>
      </c>
      <c r="G1259">
        <v>0.51005</v>
      </c>
      <c r="H1259">
        <v>0.23824999999999999</v>
      </c>
      <c r="I1259">
        <v>0.12185</v>
      </c>
      <c r="J1259">
        <v>0.36264999999999997</v>
      </c>
      <c r="K1259">
        <v>0.55525000000000002</v>
      </c>
      <c r="L1259">
        <v>0.16585</v>
      </c>
    </row>
    <row r="1260" spans="1:12" x14ac:dyDescent="0.3">
      <c r="A1260">
        <v>1259</v>
      </c>
      <c r="B1260">
        <v>0.12584999999999999</v>
      </c>
      <c r="C1260">
        <v>0.14935000000000001</v>
      </c>
      <c r="D1260">
        <v>0.23114999999999999</v>
      </c>
      <c r="E1260">
        <v>0.65254999999999996</v>
      </c>
      <c r="F1260">
        <v>0.75055000000000005</v>
      </c>
      <c r="G1260">
        <v>0.15365000000000001</v>
      </c>
      <c r="H1260">
        <v>0.96104999999999996</v>
      </c>
      <c r="I1260">
        <v>0.61124999999999996</v>
      </c>
      <c r="J1260">
        <v>0.27105000000000001</v>
      </c>
      <c r="K1260">
        <v>0.99985000000000002</v>
      </c>
      <c r="L1260">
        <v>0.89695000000000003</v>
      </c>
    </row>
    <row r="1261" spans="1:12" x14ac:dyDescent="0.3">
      <c r="A1261">
        <v>1260</v>
      </c>
      <c r="B1261">
        <v>0.12595000000000001</v>
      </c>
      <c r="C1261">
        <v>0.63544999999999996</v>
      </c>
      <c r="D1261">
        <v>0.45595000000000002</v>
      </c>
      <c r="E1261">
        <v>7.3550000000000004E-2</v>
      </c>
      <c r="F1261">
        <v>0.29594999999999999</v>
      </c>
      <c r="G1261">
        <v>0.11975</v>
      </c>
      <c r="H1261">
        <v>0.80164999999999997</v>
      </c>
      <c r="I1261">
        <v>0.52275000000000005</v>
      </c>
      <c r="J1261">
        <v>0.88575000000000004</v>
      </c>
      <c r="K1261">
        <v>8.1549999999999997E-2</v>
      </c>
      <c r="L1261">
        <v>0.66335</v>
      </c>
    </row>
    <row r="1262" spans="1:12" x14ac:dyDescent="0.3">
      <c r="A1262">
        <v>1261</v>
      </c>
      <c r="B1262">
        <v>0.12605</v>
      </c>
      <c r="C1262">
        <v>3.9550000000000002E-2</v>
      </c>
      <c r="D1262">
        <v>0.94205000000000005</v>
      </c>
      <c r="E1262">
        <v>0.47165000000000001</v>
      </c>
      <c r="F1262">
        <v>0.55664999999999998</v>
      </c>
      <c r="G1262">
        <v>0.38435000000000002</v>
      </c>
      <c r="H1262">
        <v>0.56955</v>
      </c>
      <c r="I1262">
        <v>0.85885</v>
      </c>
      <c r="J1262">
        <v>0.62504999999999999</v>
      </c>
      <c r="K1262">
        <v>0.22825000000000001</v>
      </c>
      <c r="L1262">
        <v>0.17115</v>
      </c>
    </row>
    <row r="1263" spans="1:12" x14ac:dyDescent="0.3">
      <c r="A1263">
        <v>1262</v>
      </c>
      <c r="B1263">
        <v>0.12615000000000001</v>
      </c>
      <c r="C1263">
        <v>0.19675000000000001</v>
      </c>
      <c r="D1263">
        <v>0.20324999999999999</v>
      </c>
      <c r="E1263">
        <v>0.27105000000000001</v>
      </c>
      <c r="F1263">
        <v>0.75024999999999997</v>
      </c>
      <c r="G1263">
        <v>0.14355000000000001</v>
      </c>
      <c r="H1263">
        <v>0.15434999999999999</v>
      </c>
      <c r="I1263">
        <v>0.34205000000000002</v>
      </c>
      <c r="J1263">
        <v>0.33875</v>
      </c>
      <c r="K1263">
        <v>0.57304999999999995</v>
      </c>
      <c r="L1263">
        <v>0.64375000000000004</v>
      </c>
    </row>
    <row r="1264" spans="1:12" x14ac:dyDescent="0.3">
      <c r="A1264">
        <v>1263</v>
      </c>
      <c r="B1264">
        <v>0.12625</v>
      </c>
      <c r="C1264">
        <v>0.38295000000000001</v>
      </c>
      <c r="D1264">
        <v>0.90315000000000001</v>
      </c>
      <c r="E1264">
        <v>0.43764999999999998</v>
      </c>
      <c r="F1264">
        <v>6.8500000000000002E-3</v>
      </c>
      <c r="G1264">
        <v>0.58825000000000005</v>
      </c>
      <c r="H1264">
        <v>0.38214999999999999</v>
      </c>
      <c r="I1264">
        <v>0.18515000000000001</v>
      </c>
      <c r="J1264">
        <v>2.4150000000000001E-2</v>
      </c>
      <c r="K1264">
        <v>0.45755000000000001</v>
      </c>
      <c r="L1264">
        <v>0.56764999999999999</v>
      </c>
    </row>
    <row r="1265" spans="1:12" x14ac:dyDescent="0.3">
      <c r="A1265">
        <v>1264</v>
      </c>
      <c r="B1265">
        <v>0.12634999999999999</v>
      </c>
      <c r="C1265">
        <v>0.32085000000000002</v>
      </c>
      <c r="D1265">
        <v>0.53844999999999998</v>
      </c>
      <c r="E1265">
        <v>0.41044999999999998</v>
      </c>
      <c r="F1265">
        <v>0.49275000000000002</v>
      </c>
      <c r="G1265">
        <v>0.45515</v>
      </c>
      <c r="H1265">
        <v>0.52475000000000005</v>
      </c>
      <c r="I1265">
        <v>0.90085000000000004</v>
      </c>
      <c r="J1265">
        <v>0.43345</v>
      </c>
      <c r="K1265">
        <v>0.42875000000000002</v>
      </c>
      <c r="L1265">
        <v>0.84694999999999998</v>
      </c>
    </row>
    <row r="1266" spans="1:12" x14ac:dyDescent="0.3">
      <c r="A1266">
        <v>1265</v>
      </c>
      <c r="B1266">
        <v>0.12645000000000001</v>
      </c>
      <c r="C1266">
        <v>0.51124999999999998</v>
      </c>
      <c r="D1266">
        <v>0.88765000000000005</v>
      </c>
      <c r="E1266">
        <v>0.67184999999999995</v>
      </c>
      <c r="F1266">
        <v>0.85035000000000005</v>
      </c>
      <c r="G1266">
        <v>0.45365</v>
      </c>
      <c r="H1266">
        <v>0.30295</v>
      </c>
      <c r="I1266">
        <v>0.44585000000000002</v>
      </c>
      <c r="J1266">
        <v>0.34765000000000001</v>
      </c>
      <c r="K1266">
        <v>0.97235000000000005</v>
      </c>
      <c r="L1266">
        <v>0.22115000000000001</v>
      </c>
    </row>
    <row r="1267" spans="1:12" x14ac:dyDescent="0.3">
      <c r="A1267">
        <v>1266</v>
      </c>
      <c r="B1267">
        <v>0.12655</v>
      </c>
      <c r="C1267">
        <v>0.43025000000000002</v>
      </c>
      <c r="D1267">
        <v>0.81435000000000002</v>
      </c>
      <c r="E1267">
        <v>0.97155000000000002</v>
      </c>
      <c r="F1267">
        <v>0.78134999999999999</v>
      </c>
      <c r="G1267">
        <v>0.72265000000000001</v>
      </c>
      <c r="H1267">
        <v>6.1500000000000001E-3</v>
      </c>
      <c r="I1267">
        <v>0.87734999999999996</v>
      </c>
      <c r="J1267">
        <v>0.29735</v>
      </c>
      <c r="K1267">
        <v>0.83694999999999997</v>
      </c>
      <c r="L1267">
        <v>0.20085</v>
      </c>
    </row>
    <row r="1268" spans="1:12" x14ac:dyDescent="0.3">
      <c r="A1268">
        <v>1267</v>
      </c>
      <c r="B1268">
        <v>0.12665000000000001</v>
      </c>
      <c r="C1268">
        <v>0.19614999999999999</v>
      </c>
      <c r="D1268">
        <v>0.27445000000000003</v>
      </c>
      <c r="E1268">
        <v>0.76964999999999995</v>
      </c>
      <c r="F1268">
        <v>0.93964999999999999</v>
      </c>
      <c r="G1268">
        <v>7.8649999999999998E-2</v>
      </c>
      <c r="H1268">
        <v>0.15165000000000001</v>
      </c>
      <c r="I1268">
        <v>0.26665</v>
      </c>
      <c r="J1268">
        <v>0.30135000000000001</v>
      </c>
      <c r="K1268">
        <v>0.75424999999999998</v>
      </c>
      <c r="L1268">
        <v>0.38255</v>
      </c>
    </row>
    <row r="1269" spans="1:12" x14ac:dyDescent="0.3">
      <c r="A1269">
        <v>1268</v>
      </c>
      <c r="B1269">
        <v>0.12675</v>
      </c>
      <c r="C1269">
        <v>0.59404999999999997</v>
      </c>
      <c r="D1269">
        <v>3.3950000000000001E-2</v>
      </c>
      <c r="E1269">
        <v>0.92825000000000002</v>
      </c>
      <c r="F1269">
        <v>0.69235000000000002</v>
      </c>
      <c r="G1269">
        <v>0.32705000000000001</v>
      </c>
      <c r="H1269">
        <v>0.63934999999999997</v>
      </c>
      <c r="I1269">
        <v>0.17695</v>
      </c>
      <c r="J1269">
        <v>0.66705000000000003</v>
      </c>
      <c r="K1269">
        <v>0.93274999999999997</v>
      </c>
      <c r="L1269">
        <v>7.0749999999999993E-2</v>
      </c>
    </row>
    <row r="1270" spans="1:12" x14ac:dyDescent="0.3">
      <c r="A1270">
        <v>1269</v>
      </c>
      <c r="B1270">
        <v>0.12684999999999999</v>
      </c>
      <c r="C1270">
        <v>0.43625000000000003</v>
      </c>
      <c r="D1270">
        <v>0.73375000000000001</v>
      </c>
      <c r="E1270">
        <v>0.88144999999999996</v>
      </c>
      <c r="F1270">
        <v>0.73285</v>
      </c>
      <c r="G1270">
        <v>0.45824999999999999</v>
      </c>
      <c r="H1270">
        <v>0.67915000000000003</v>
      </c>
      <c r="I1270">
        <v>0.82445000000000002</v>
      </c>
      <c r="J1270">
        <v>0.12035</v>
      </c>
      <c r="K1270">
        <v>0.44624999999999998</v>
      </c>
      <c r="L1270">
        <v>0.43214999999999998</v>
      </c>
    </row>
    <row r="1271" spans="1:12" x14ac:dyDescent="0.3">
      <c r="A1271">
        <v>1270</v>
      </c>
      <c r="B1271">
        <v>0.12695000000000001</v>
      </c>
      <c r="C1271">
        <v>0.79015000000000002</v>
      </c>
      <c r="D1271">
        <v>0.21404999999999999</v>
      </c>
      <c r="E1271">
        <v>0.78974999999999995</v>
      </c>
      <c r="F1271">
        <v>0.47994999999999999</v>
      </c>
      <c r="G1271">
        <v>0.20335</v>
      </c>
      <c r="H1271">
        <v>0.52964999999999995</v>
      </c>
      <c r="I1271">
        <v>0.89864999999999995</v>
      </c>
      <c r="J1271">
        <v>0.47015000000000001</v>
      </c>
      <c r="K1271">
        <v>0.97084999999999999</v>
      </c>
      <c r="L1271">
        <v>0.98494999999999999</v>
      </c>
    </row>
    <row r="1272" spans="1:12" x14ac:dyDescent="0.3">
      <c r="A1272">
        <v>1271</v>
      </c>
      <c r="B1272">
        <v>0.12705</v>
      </c>
      <c r="C1272">
        <v>0.47065000000000001</v>
      </c>
      <c r="D1272">
        <v>0.39065</v>
      </c>
      <c r="E1272">
        <v>0.11805</v>
      </c>
      <c r="F1272">
        <v>7.0849999999999996E-2</v>
      </c>
      <c r="G1272">
        <v>0.59614999999999996</v>
      </c>
      <c r="H1272">
        <v>0.42215000000000003</v>
      </c>
      <c r="I1272">
        <v>0.87865000000000004</v>
      </c>
      <c r="J1272">
        <v>0.96104999999999996</v>
      </c>
      <c r="K1272">
        <v>0.46174999999999999</v>
      </c>
      <c r="L1272">
        <v>0.30225000000000002</v>
      </c>
    </row>
    <row r="1273" spans="1:12" x14ac:dyDescent="0.3">
      <c r="A1273">
        <v>1272</v>
      </c>
      <c r="B1273">
        <v>0.12715000000000001</v>
      </c>
      <c r="C1273">
        <v>0.27345000000000003</v>
      </c>
      <c r="D1273">
        <v>0.10954999999999999</v>
      </c>
      <c r="E1273">
        <v>0.75814999999999999</v>
      </c>
      <c r="F1273">
        <v>0.58125000000000004</v>
      </c>
      <c r="G1273">
        <v>0.27305000000000001</v>
      </c>
      <c r="H1273">
        <v>0.30375000000000002</v>
      </c>
      <c r="I1273">
        <v>0.36025000000000001</v>
      </c>
      <c r="J1273">
        <v>0.85745000000000005</v>
      </c>
      <c r="K1273">
        <v>0.10245</v>
      </c>
      <c r="L1273">
        <v>0.22034999999999999</v>
      </c>
    </row>
    <row r="1274" spans="1:12" x14ac:dyDescent="0.3">
      <c r="A1274">
        <v>1273</v>
      </c>
      <c r="B1274">
        <v>0.12725</v>
      </c>
      <c r="C1274">
        <v>0.38385000000000002</v>
      </c>
      <c r="D1274">
        <v>0.99334999999999996</v>
      </c>
      <c r="E1274">
        <v>5.6349999999999997E-2</v>
      </c>
      <c r="F1274">
        <v>0.19485</v>
      </c>
      <c r="G1274">
        <v>0.26865</v>
      </c>
      <c r="H1274">
        <v>0.16305</v>
      </c>
      <c r="I1274">
        <v>0.19814999999999999</v>
      </c>
      <c r="J1274">
        <v>9.6750000000000003E-2</v>
      </c>
      <c r="K1274">
        <v>0.39224999999999999</v>
      </c>
      <c r="L1274">
        <v>0.48715000000000003</v>
      </c>
    </row>
    <row r="1275" spans="1:12" x14ac:dyDescent="0.3">
      <c r="A1275">
        <v>1274</v>
      </c>
      <c r="B1275">
        <v>0.12734999999999999</v>
      </c>
      <c r="C1275">
        <v>0.64595000000000002</v>
      </c>
      <c r="D1275">
        <v>0.10555</v>
      </c>
      <c r="E1275">
        <v>0.34084999999999999</v>
      </c>
      <c r="F1275">
        <v>0.45874999999999999</v>
      </c>
      <c r="G1275">
        <v>0.35515000000000002</v>
      </c>
      <c r="H1275">
        <v>7.0650000000000004E-2</v>
      </c>
      <c r="I1275">
        <v>0.45305000000000001</v>
      </c>
      <c r="J1275">
        <v>3.3750000000000002E-2</v>
      </c>
      <c r="K1275">
        <v>0.74195</v>
      </c>
      <c r="L1275">
        <v>0.12545000000000001</v>
      </c>
    </row>
    <row r="1276" spans="1:12" x14ac:dyDescent="0.3">
      <c r="A1276">
        <v>1275</v>
      </c>
      <c r="B1276">
        <v>0.12745000000000001</v>
      </c>
      <c r="C1276">
        <v>0.38074999999999998</v>
      </c>
      <c r="D1276">
        <v>0.85345000000000004</v>
      </c>
      <c r="E1276">
        <v>8.3150000000000002E-2</v>
      </c>
      <c r="F1276">
        <v>0.89944999999999997</v>
      </c>
      <c r="G1276">
        <v>0.89234999999999998</v>
      </c>
      <c r="H1276">
        <v>0.73455000000000004</v>
      </c>
      <c r="I1276">
        <v>0.94094999999999995</v>
      </c>
      <c r="J1276">
        <v>0.28794999999999998</v>
      </c>
      <c r="K1276">
        <v>0.90085000000000004</v>
      </c>
      <c r="L1276">
        <v>0.44205</v>
      </c>
    </row>
    <row r="1277" spans="1:12" x14ac:dyDescent="0.3">
      <c r="A1277">
        <v>1276</v>
      </c>
      <c r="B1277">
        <v>0.12755</v>
      </c>
      <c r="C1277">
        <v>0.82794999999999996</v>
      </c>
      <c r="D1277">
        <v>0.12975</v>
      </c>
      <c r="E1277">
        <v>0.22255</v>
      </c>
      <c r="F1277">
        <v>0.73365000000000002</v>
      </c>
      <c r="G1277">
        <v>0.45905000000000001</v>
      </c>
      <c r="H1277">
        <v>0.83984999999999999</v>
      </c>
      <c r="I1277">
        <v>0.94435000000000002</v>
      </c>
      <c r="J1277">
        <v>0.51975000000000005</v>
      </c>
      <c r="K1277">
        <v>0.53244999999999998</v>
      </c>
      <c r="L1277">
        <v>0.42925000000000002</v>
      </c>
    </row>
    <row r="1278" spans="1:12" x14ac:dyDescent="0.3">
      <c r="A1278">
        <v>1277</v>
      </c>
      <c r="B1278">
        <v>0.12765000000000001</v>
      </c>
      <c r="C1278">
        <v>5.9249999999999997E-2</v>
      </c>
      <c r="D1278">
        <v>7.3849999999999999E-2</v>
      </c>
      <c r="E1278">
        <v>0.21265000000000001</v>
      </c>
      <c r="F1278">
        <v>0.68464999999999998</v>
      </c>
      <c r="G1278">
        <v>0.36414999999999997</v>
      </c>
      <c r="H1278">
        <v>0.67095000000000005</v>
      </c>
      <c r="I1278">
        <v>0.87204999999999999</v>
      </c>
      <c r="J1278">
        <v>0.28115000000000001</v>
      </c>
      <c r="K1278">
        <v>0.59155000000000002</v>
      </c>
      <c r="L1278">
        <v>0.46105000000000002</v>
      </c>
    </row>
    <row r="1279" spans="1:12" x14ac:dyDescent="0.3">
      <c r="A1279">
        <v>1278</v>
      </c>
      <c r="B1279">
        <v>0.12775</v>
      </c>
      <c r="C1279">
        <v>0.31304999999999999</v>
      </c>
      <c r="D1279">
        <v>0.67654999999999998</v>
      </c>
      <c r="E1279">
        <v>0.48825000000000002</v>
      </c>
      <c r="F1279">
        <v>0.70335000000000003</v>
      </c>
      <c r="G1279">
        <v>0.64954999999999996</v>
      </c>
      <c r="H1279">
        <v>0.90495000000000003</v>
      </c>
      <c r="I1279">
        <v>0.23205000000000001</v>
      </c>
      <c r="J1279">
        <v>0.36254999999999998</v>
      </c>
      <c r="K1279">
        <v>0.25655</v>
      </c>
      <c r="L1279">
        <v>0.56274999999999997</v>
      </c>
    </row>
    <row r="1280" spans="1:12" x14ac:dyDescent="0.3">
      <c r="A1280">
        <v>1279</v>
      </c>
      <c r="B1280">
        <v>0.12784999999999999</v>
      </c>
      <c r="C1280">
        <v>0.88295000000000001</v>
      </c>
      <c r="D1280">
        <v>0.68354999999999999</v>
      </c>
      <c r="E1280">
        <v>0.46255000000000002</v>
      </c>
      <c r="F1280">
        <v>0.86985000000000001</v>
      </c>
      <c r="G1280">
        <v>0.44305</v>
      </c>
      <c r="H1280">
        <v>0.14915</v>
      </c>
      <c r="I1280">
        <v>0.96635000000000004</v>
      </c>
      <c r="J1280">
        <v>8.5250000000000006E-2</v>
      </c>
      <c r="K1280">
        <v>0.43114999999999998</v>
      </c>
      <c r="L1280">
        <v>0.55915000000000004</v>
      </c>
    </row>
    <row r="1281" spans="1:12" x14ac:dyDescent="0.3">
      <c r="A1281">
        <v>1280</v>
      </c>
      <c r="B1281">
        <v>0.12795000000000001</v>
      </c>
      <c r="C1281">
        <v>0.86685000000000001</v>
      </c>
      <c r="D1281">
        <v>0.97104999999999997</v>
      </c>
      <c r="E1281">
        <v>0.18335000000000001</v>
      </c>
      <c r="F1281">
        <v>0.60265000000000002</v>
      </c>
      <c r="G1281">
        <v>0.75395000000000001</v>
      </c>
      <c r="H1281">
        <v>0.77915000000000001</v>
      </c>
      <c r="I1281">
        <v>0.32085000000000002</v>
      </c>
      <c r="J1281">
        <v>0.93805000000000005</v>
      </c>
      <c r="K1281">
        <v>0.48914999999999997</v>
      </c>
      <c r="L1281">
        <v>0.99744999999999995</v>
      </c>
    </row>
    <row r="1282" spans="1:12" x14ac:dyDescent="0.3">
      <c r="A1282">
        <v>1281</v>
      </c>
      <c r="B1282">
        <v>0.12805</v>
      </c>
      <c r="C1282">
        <v>0.77064999999999995</v>
      </c>
      <c r="D1282">
        <v>6.5750000000000003E-2</v>
      </c>
      <c r="E1282">
        <v>4.1450000000000001E-2</v>
      </c>
      <c r="F1282">
        <v>0.14635000000000001</v>
      </c>
      <c r="G1282">
        <v>0.15815000000000001</v>
      </c>
      <c r="H1282">
        <v>0.21485000000000001</v>
      </c>
      <c r="I1282">
        <v>0.72304999999999997</v>
      </c>
      <c r="J1282">
        <v>0.64495000000000002</v>
      </c>
      <c r="K1282">
        <v>0.77895000000000003</v>
      </c>
      <c r="L1282">
        <v>0.54715000000000003</v>
      </c>
    </row>
    <row r="1283" spans="1:12" x14ac:dyDescent="0.3">
      <c r="A1283">
        <v>1282</v>
      </c>
      <c r="B1283">
        <v>0.12814999999999999</v>
      </c>
      <c r="C1283">
        <v>0.29665000000000002</v>
      </c>
      <c r="D1283">
        <v>0.74165000000000003</v>
      </c>
      <c r="E1283">
        <v>0.77054999999999996</v>
      </c>
      <c r="F1283">
        <v>0.23105000000000001</v>
      </c>
      <c r="G1283">
        <v>0.71345000000000003</v>
      </c>
      <c r="H1283">
        <v>0.28015000000000001</v>
      </c>
      <c r="I1283">
        <v>0.44464999999999999</v>
      </c>
      <c r="J1283">
        <v>0.48304999999999998</v>
      </c>
      <c r="K1283">
        <v>0.97945000000000004</v>
      </c>
      <c r="L1283">
        <v>0.73665000000000003</v>
      </c>
    </row>
    <row r="1284" spans="1:12" x14ac:dyDescent="0.3">
      <c r="A1284">
        <v>1283</v>
      </c>
      <c r="B1284">
        <v>0.12825</v>
      </c>
      <c r="C1284">
        <v>0.90695000000000003</v>
      </c>
      <c r="D1284">
        <v>0.55005000000000004</v>
      </c>
      <c r="E1284">
        <v>0.39345000000000002</v>
      </c>
      <c r="F1284">
        <v>0.54495000000000005</v>
      </c>
      <c r="G1284">
        <v>0.58765000000000001</v>
      </c>
      <c r="H1284">
        <v>0.59214999999999995</v>
      </c>
      <c r="I1284">
        <v>0.98145000000000004</v>
      </c>
      <c r="J1284">
        <v>0.14174999999999999</v>
      </c>
      <c r="K1284">
        <v>0.53554999999999997</v>
      </c>
      <c r="L1284">
        <v>0.95404999999999995</v>
      </c>
    </row>
    <row r="1285" spans="1:12" x14ac:dyDescent="0.3">
      <c r="A1285">
        <v>1284</v>
      </c>
      <c r="B1285">
        <v>0.12834999999999999</v>
      </c>
      <c r="C1285">
        <v>0.87685000000000002</v>
      </c>
      <c r="D1285">
        <v>0.40094999999999997</v>
      </c>
      <c r="E1285">
        <v>6.7949999999999997E-2</v>
      </c>
      <c r="F1285">
        <v>0.25845000000000001</v>
      </c>
      <c r="G1285">
        <v>0.54044999999999999</v>
      </c>
      <c r="H1285">
        <v>0.57994999999999997</v>
      </c>
      <c r="I1285">
        <v>0.20695</v>
      </c>
      <c r="J1285">
        <v>0.71745000000000003</v>
      </c>
      <c r="K1285">
        <v>0.63705000000000001</v>
      </c>
      <c r="L1285">
        <v>0.70215000000000005</v>
      </c>
    </row>
    <row r="1286" spans="1:12" x14ac:dyDescent="0.3">
      <c r="A1286">
        <v>1285</v>
      </c>
      <c r="B1286">
        <v>0.12845000000000001</v>
      </c>
      <c r="C1286">
        <v>0.45655000000000001</v>
      </c>
      <c r="D1286">
        <v>0.60055000000000003</v>
      </c>
      <c r="E1286">
        <v>0.97455000000000003</v>
      </c>
      <c r="F1286">
        <v>0.39665</v>
      </c>
      <c r="G1286">
        <v>0.56505000000000005</v>
      </c>
      <c r="H1286">
        <v>8.5150000000000003E-2</v>
      </c>
      <c r="I1286">
        <v>1.055E-2</v>
      </c>
      <c r="J1286">
        <v>0.96084999999999998</v>
      </c>
      <c r="K1286">
        <v>0.86885000000000001</v>
      </c>
      <c r="L1286">
        <v>0.29915000000000003</v>
      </c>
    </row>
    <row r="1287" spans="1:12" x14ac:dyDescent="0.3">
      <c r="A1287">
        <v>1286</v>
      </c>
      <c r="B1287">
        <v>0.12855</v>
      </c>
      <c r="C1287">
        <v>0.80835000000000001</v>
      </c>
      <c r="D1287">
        <v>0.36904999999999999</v>
      </c>
      <c r="E1287">
        <v>0.62255000000000005</v>
      </c>
      <c r="F1287">
        <v>6.9550000000000001E-2</v>
      </c>
      <c r="G1287">
        <v>7.3749999999999996E-2</v>
      </c>
      <c r="H1287">
        <v>8.6449999999999999E-2</v>
      </c>
      <c r="I1287">
        <v>8.8349999999999998E-2</v>
      </c>
      <c r="J1287">
        <v>0.12955</v>
      </c>
      <c r="K1287">
        <v>0.53425</v>
      </c>
      <c r="L1287">
        <v>0.33634999999999998</v>
      </c>
    </row>
    <row r="1288" spans="1:12" x14ac:dyDescent="0.3">
      <c r="A1288">
        <v>1287</v>
      </c>
      <c r="B1288">
        <v>0.12864999999999999</v>
      </c>
      <c r="C1288">
        <v>0.13305</v>
      </c>
      <c r="D1288">
        <v>0.11924999999999999</v>
      </c>
      <c r="E1288">
        <v>0.34265000000000001</v>
      </c>
      <c r="F1288">
        <v>0.50895000000000001</v>
      </c>
      <c r="G1288">
        <v>0.41915000000000002</v>
      </c>
      <c r="H1288">
        <v>0.15825</v>
      </c>
      <c r="I1288">
        <v>2.3550000000000001E-2</v>
      </c>
      <c r="J1288">
        <v>0.34184999999999999</v>
      </c>
      <c r="K1288">
        <v>0.45355000000000001</v>
      </c>
      <c r="L1288">
        <v>0.56225000000000003</v>
      </c>
    </row>
    <row r="1289" spans="1:12" x14ac:dyDescent="0.3">
      <c r="A1289">
        <v>1288</v>
      </c>
      <c r="B1289">
        <v>0.12875</v>
      </c>
      <c r="C1289">
        <v>0.99055000000000004</v>
      </c>
      <c r="D1289">
        <v>0.51085000000000003</v>
      </c>
      <c r="E1289">
        <v>0.53674999999999995</v>
      </c>
      <c r="F1289">
        <v>0.78615000000000002</v>
      </c>
      <c r="G1289">
        <v>0.26715</v>
      </c>
      <c r="H1289">
        <v>0.39095000000000002</v>
      </c>
      <c r="I1289">
        <v>0.75524999999999998</v>
      </c>
      <c r="J1289">
        <v>0.29675000000000001</v>
      </c>
      <c r="K1289">
        <v>3.4049999999999997E-2</v>
      </c>
      <c r="L1289">
        <v>0.36514999999999997</v>
      </c>
    </row>
    <row r="1290" spans="1:12" x14ac:dyDescent="0.3">
      <c r="A1290">
        <v>1289</v>
      </c>
      <c r="B1290">
        <v>0.12884999999999999</v>
      </c>
      <c r="C1290">
        <v>0.94245000000000001</v>
      </c>
      <c r="D1290">
        <v>0.73424999999999996</v>
      </c>
      <c r="E1290">
        <v>0.67795000000000005</v>
      </c>
      <c r="F1290">
        <v>1.095E-2</v>
      </c>
      <c r="G1290">
        <v>0.51715</v>
      </c>
      <c r="H1290">
        <v>0.47735</v>
      </c>
      <c r="I1290">
        <v>0.39495000000000002</v>
      </c>
      <c r="J1290">
        <v>0.95284999999999997</v>
      </c>
      <c r="K1290">
        <v>0.86685000000000001</v>
      </c>
      <c r="L1290">
        <v>0.32665</v>
      </c>
    </row>
    <row r="1291" spans="1:12" x14ac:dyDescent="0.3">
      <c r="A1291">
        <v>1290</v>
      </c>
      <c r="B1291">
        <v>0.12895000000000001</v>
      </c>
      <c r="C1291">
        <v>0.60834999999999995</v>
      </c>
      <c r="D1291">
        <v>0.50465000000000004</v>
      </c>
      <c r="E1291">
        <v>0.48725000000000002</v>
      </c>
      <c r="F1291">
        <v>0.12905</v>
      </c>
      <c r="G1291">
        <v>0.89954999999999996</v>
      </c>
      <c r="H1291">
        <v>0.12475</v>
      </c>
      <c r="I1291">
        <v>0.27665000000000001</v>
      </c>
      <c r="J1291">
        <v>0.33705000000000002</v>
      </c>
      <c r="K1291">
        <v>0.55764999999999998</v>
      </c>
      <c r="L1291">
        <v>0.86665000000000003</v>
      </c>
    </row>
    <row r="1292" spans="1:12" x14ac:dyDescent="0.3">
      <c r="A1292">
        <v>1291</v>
      </c>
      <c r="B1292">
        <v>0.12905</v>
      </c>
      <c r="C1292">
        <v>0.59445000000000003</v>
      </c>
      <c r="D1292">
        <v>6.3350000000000004E-2</v>
      </c>
      <c r="E1292">
        <v>0.81174999999999997</v>
      </c>
      <c r="F1292">
        <v>0.92674999999999996</v>
      </c>
      <c r="G1292">
        <v>0.85524999999999995</v>
      </c>
      <c r="H1292">
        <v>0.50275000000000003</v>
      </c>
      <c r="I1292">
        <v>0.28044999999999998</v>
      </c>
      <c r="J1292">
        <v>0.72084999999999999</v>
      </c>
      <c r="K1292">
        <v>0.68484999999999996</v>
      </c>
      <c r="L1292">
        <v>0.81864999999999999</v>
      </c>
    </row>
    <row r="1293" spans="1:12" x14ac:dyDescent="0.3">
      <c r="A1293">
        <v>1292</v>
      </c>
      <c r="B1293">
        <v>0.12914999999999999</v>
      </c>
      <c r="C1293">
        <v>0.99824999999999997</v>
      </c>
      <c r="D1293">
        <v>0.70625000000000004</v>
      </c>
      <c r="E1293">
        <v>0.43864999999999998</v>
      </c>
      <c r="F1293">
        <v>0.38074999999999998</v>
      </c>
      <c r="G1293">
        <v>1.9650000000000001E-2</v>
      </c>
      <c r="H1293">
        <v>0.76214999999999999</v>
      </c>
      <c r="I1293">
        <v>0.78305000000000002</v>
      </c>
      <c r="J1293">
        <v>0.27084999999999998</v>
      </c>
      <c r="K1293">
        <v>0.13655</v>
      </c>
      <c r="L1293">
        <v>0.75575000000000003</v>
      </c>
    </row>
    <row r="1294" spans="1:12" x14ac:dyDescent="0.3">
      <c r="A1294">
        <v>1293</v>
      </c>
      <c r="B1294">
        <v>0.12925</v>
      </c>
      <c r="C1294">
        <v>0.11665</v>
      </c>
      <c r="D1294">
        <v>0.96114999999999995</v>
      </c>
      <c r="E1294">
        <v>0.39155000000000001</v>
      </c>
      <c r="F1294">
        <v>0.99885000000000002</v>
      </c>
      <c r="G1294">
        <v>0.49525000000000002</v>
      </c>
      <c r="H1294">
        <v>0.43545</v>
      </c>
      <c r="I1294">
        <v>0.61985000000000001</v>
      </c>
      <c r="J1294">
        <v>0.14865</v>
      </c>
      <c r="K1294">
        <v>0.57074999999999998</v>
      </c>
      <c r="L1294">
        <v>0.13295000000000001</v>
      </c>
    </row>
    <row r="1295" spans="1:12" x14ac:dyDescent="0.3">
      <c r="A1295">
        <v>1294</v>
      </c>
      <c r="B1295">
        <v>0.12934999999999999</v>
      </c>
      <c r="C1295">
        <v>0.54525000000000001</v>
      </c>
      <c r="D1295">
        <v>0.16985</v>
      </c>
      <c r="E1295">
        <v>0.53115000000000001</v>
      </c>
      <c r="F1295">
        <v>0.72004999999999997</v>
      </c>
      <c r="G1295">
        <v>0.16925000000000001</v>
      </c>
      <c r="H1295">
        <v>0.45155000000000001</v>
      </c>
      <c r="I1295">
        <v>0.40075</v>
      </c>
      <c r="J1295">
        <v>0.19264999999999999</v>
      </c>
      <c r="K1295">
        <v>0.36004999999999998</v>
      </c>
      <c r="L1295">
        <v>0.81215000000000004</v>
      </c>
    </row>
    <row r="1296" spans="1:12" x14ac:dyDescent="0.3">
      <c r="A1296">
        <v>1295</v>
      </c>
      <c r="B1296">
        <v>0.12945000000000001</v>
      </c>
      <c r="C1296">
        <v>9.035E-2</v>
      </c>
      <c r="D1296">
        <v>1.375E-2</v>
      </c>
      <c r="E1296">
        <v>0.83445000000000003</v>
      </c>
      <c r="F1296">
        <v>0.46865000000000001</v>
      </c>
      <c r="G1296">
        <v>0.85135000000000005</v>
      </c>
      <c r="H1296">
        <v>0.85004999999999997</v>
      </c>
      <c r="I1296">
        <v>0.89365000000000006</v>
      </c>
      <c r="J1296">
        <v>0.42525000000000002</v>
      </c>
      <c r="K1296">
        <v>0.60294999999999999</v>
      </c>
      <c r="L1296">
        <v>0.70704999999999996</v>
      </c>
    </row>
    <row r="1297" spans="1:12" x14ac:dyDescent="0.3">
      <c r="A1297">
        <v>1296</v>
      </c>
      <c r="B1297">
        <v>0.12955</v>
      </c>
      <c r="C1297">
        <v>0.89334999999999998</v>
      </c>
      <c r="D1297">
        <v>0.91884999999999994</v>
      </c>
      <c r="E1297">
        <v>0.39815</v>
      </c>
      <c r="F1297">
        <v>0.97675000000000001</v>
      </c>
      <c r="G1297">
        <v>0.48244999999999999</v>
      </c>
      <c r="H1297">
        <v>0.20535</v>
      </c>
      <c r="I1297">
        <v>0.33965000000000001</v>
      </c>
      <c r="J1297">
        <v>0.55835000000000001</v>
      </c>
      <c r="K1297">
        <v>0.81345000000000001</v>
      </c>
      <c r="L1297">
        <v>0.38464999999999999</v>
      </c>
    </row>
    <row r="1298" spans="1:12" x14ac:dyDescent="0.3">
      <c r="A1298">
        <v>1297</v>
      </c>
      <c r="B1298">
        <v>0.12964999999999999</v>
      </c>
      <c r="C1298">
        <v>0.43364999999999998</v>
      </c>
      <c r="D1298">
        <v>0.53395000000000004</v>
      </c>
      <c r="E1298">
        <v>0.86134999999999995</v>
      </c>
      <c r="F1298">
        <v>0.20474999999999999</v>
      </c>
      <c r="G1298">
        <v>0.56655</v>
      </c>
      <c r="H1298">
        <v>0.31435000000000002</v>
      </c>
      <c r="I1298">
        <v>0.56245000000000001</v>
      </c>
      <c r="J1298">
        <v>0.88554999999999995</v>
      </c>
      <c r="K1298">
        <v>0.51014999999999999</v>
      </c>
      <c r="L1298">
        <v>0.51995000000000002</v>
      </c>
    </row>
    <row r="1299" spans="1:12" x14ac:dyDescent="0.3">
      <c r="A1299">
        <v>1298</v>
      </c>
      <c r="B1299">
        <v>0.12975</v>
      </c>
      <c r="C1299">
        <v>0.51895000000000002</v>
      </c>
      <c r="D1299">
        <v>0.73924999999999996</v>
      </c>
      <c r="E1299">
        <v>0.51334999999999997</v>
      </c>
      <c r="F1299">
        <v>0.57855000000000001</v>
      </c>
      <c r="G1299">
        <v>0.79354999999999998</v>
      </c>
      <c r="H1299">
        <v>0.60265000000000002</v>
      </c>
      <c r="I1299">
        <v>0.70735000000000003</v>
      </c>
      <c r="J1299">
        <v>0.82855000000000001</v>
      </c>
      <c r="K1299">
        <v>0.33315</v>
      </c>
      <c r="L1299">
        <v>0.74214999999999998</v>
      </c>
    </row>
    <row r="1300" spans="1:12" x14ac:dyDescent="0.3">
      <c r="A1300">
        <v>1299</v>
      </c>
      <c r="B1300">
        <v>0.12984999999999999</v>
      </c>
      <c r="C1300">
        <v>0.60314999999999996</v>
      </c>
      <c r="D1300">
        <v>0.32205</v>
      </c>
      <c r="E1300">
        <v>0.20824999999999999</v>
      </c>
      <c r="F1300">
        <v>0.67284999999999995</v>
      </c>
      <c r="G1300">
        <v>0.93005000000000004</v>
      </c>
      <c r="H1300">
        <v>0.18875</v>
      </c>
      <c r="I1300">
        <v>0.14555000000000001</v>
      </c>
      <c r="J1300">
        <v>0.32884999999999998</v>
      </c>
      <c r="K1300">
        <v>0.58025000000000004</v>
      </c>
      <c r="L1300">
        <v>0.15225</v>
      </c>
    </row>
    <row r="1301" spans="1:12" x14ac:dyDescent="0.3">
      <c r="A1301">
        <v>1300</v>
      </c>
      <c r="B1301">
        <v>0.12995000000000001</v>
      </c>
      <c r="C1301">
        <v>0.31755</v>
      </c>
      <c r="D1301">
        <v>0.86314999999999997</v>
      </c>
      <c r="E1301">
        <v>0.37535000000000002</v>
      </c>
      <c r="F1301">
        <v>0.58325000000000005</v>
      </c>
      <c r="G1301">
        <v>0.48004999999999998</v>
      </c>
      <c r="H1301">
        <v>0.39834999999999998</v>
      </c>
      <c r="I1301">
        <v>0.55725000000000002</v>
      </c>
      <c r="J1301">
        <v>0.42864999999999998</v>
      </c>
      <c r="K1301">
        <v>0.76685000000000003</v>
      </c>
      <c r="L1301">
        <v>0.12805</v>
      </c>
    </row>
    <row r="1302" spans="1:12" x14ac:dyDescent="0.3">
      <c r="A1302">
        <v>1301</v>
      </c>
      <c r="B1302">
        <v>0.13005</v>
      </c>
      <c r="C1302">
        <v>0.87014999999999998</v>
      </c>
      <c r="D1302">
        <v>0.68505000000000005</v>
      </c>
      <c r="E1302">
        <v>0.43464999999999998</v>
      </c>
      <c r="F1302">
        <v>0.71514999999999995</v>
      </c>
      <c r="G1302">
        <v>4.795E-2</v>
      </c>
      <c r="H1302">
        <v>4.3450000000000003E-2</v>
      </c>
      <c r="I1302">
        <v>0.52075000000000005</v>
      </c>
      <c r="J1302">
        <v>0.93105000000000004</v>
      </c>
      <c r="K1302">
        <v>0.94415000000000004</v>
      </c>
      <c r="L1302">
        <v>0.90974999999999995</v>
      </c>
    </row>
    <row r="1303" spans="1:12" x14ac:dyDescent="0.3">
      <c r="A1303">
        <v>1302</v>
      </c>
      <c r="B1303">
        <v>0.13014999999999999</v>
      </c>
      <c r="C1303">
        <v>0.77034999999999998</v>
      </c>
      <c r="D1303">
        <v>0.24545</v>
      </c>
      <c r="E1303">
        <v>0.35034999999999999</v>
      </c>
      <c r="F1303">
        <v>0.54095000000000004</v>
      </c>
      <c r="G1303">
        <v>0.49804999999999999</v>
      </c>
      <c r="H1303">
        <v>0.87024999999999997</v>
      </c>
      <c r="I1303">
        <v>0.92254999999999998</v>
      </c>
      <c r="J1303">
        <v>0.48385</v>
      </c>
      <c r="K1303">
        <v>0.53915000000000002</v>
      </c>
      <c r="L1303">
        <v>0.46875</v>
      </c>
    </row>
    <row r="1304" spans="1:12" x14ac:dyDescent="0.3">
      <c r="A1304">
        <v>1303</v>
      </c>
      <c r="B1304">
        <v>0.13025</v>
      </c>
      <c r="C1304">
        <v>1.865E-2</v>
      </c>
      <c r="D1304">
        <v>0.46665000000000001</v>
      </c>
      <c r="E1304">
        <v>0.62944999999999995</v>
      </c>
      <c r="F1304">
        <v>0.96445000000000003</v>
      </c>
      <c r="G1304">
        <v>0.60814999999999997</v>
      </c>
      <c r="H1304">
        <v>3.6650000000000002E-2</v>
      </c>
      <c r="I1304">
        <v>0.43645</v>
      </c>
      <c r="J1304">
        <v>0.48694999999999999</v>
      </c>
      <c r="K1304">
        <v>2.2499999999999998E-3</v>
      </c>
      <c r="L1304">
        <v>0.24445</v>
      </c>
    </row>
    <row r="1305" spans="1:12" x14ac:dyDescent="0.3">
      <c r="A1305">
        <v>1304</v>
      </c>
      <c r="B1305">
        <v>0.13034999999999999</v>
      </c>
      <c r="C1305">
        <v>0.77975000000000005</v>
      </c>
      <c r="D1305">
        <v>0.66744999999999999</v>
      </c>
      <c r="E1305">
        <v>0.23574999999999999</v>
      </c>
      <c r="F1305">
        <v>0.37514999999999998</v>
      </c>
      <c r="G1305">
        <v>0.19764999999999999</v>
      </c>
      <c r="H1305">
        <v>0.88805000000000001</v>
      </c>
      <c r="I1305">
        <v>0.65175000000000005</v>
      </c>
      <c r="J1305">
        <v>0.32795000000000002</v>
      </c>
      <c r="K1305">
        <v>0.64934999999999998</v>
      </c>
      <c r="L1305">
        <v>4.8750000000000002E-2</v>
      </c>
    </row>
    <row r="1306" spans="1:12" x14ac:dyDescent="0.3">
      <c r="A1306">
        <v>1305</v>
      </c>
      <c r="B1306">
        <v>0.13045000000000001</v>
      </c>
      <c r="C1306">
        <v>0.40165000000000001</v>
      </c>
      <c r="D1306">
        <v>0.58204999999999996</v>
      </c>
      <c r="E1306">
        <v>0.61314999999999997</v>
      </c>
      <c r="F1306">
        <v>0.53075000000000006</v>
      </c>
      <c r="G1306">
        <v>0.17574999999999999</v>
      </c>
      <c r="H1306">
        <v>3.1350000000000003E-2</v>
      </c>
      <c r="I1306">
        <v>0.27815000000000001</v>
      </c>
      <c r="J1306">
        <v>0.82445000000000002</v>
      </c>
      <c r="K1306">
        <v>0.11194999999999999</v>
      </c>
      <c r="L1306">
        <v>0.69994999999999996</v>
      </c>
    </row>
    <row r="1307" spans="1:12" x14ac:dyDescent="0.3">
      <c r="A1307">
        <v>1306</v>
      </c>
      <c r="B1307">
        <v>0.13055</v>
      </c>
      <c r="C1307">
        <v>0.57204999999999995</v>
      </c>
      <c r="D1307">
        <v>0.64044999999999996</v>
      </c>
      <c r="E1307">
        <v>0.21495</v>
      </c>
      <c r="F1307">
        <v>2.3449999999999999E-2</v>
      </c>
      <c r="G1307">
        <v>0.33574999999999999</v>
      </c>
      <c r="H1307">
        <v>0.22425</v>
      </c>
      <c r="I1307">
        <v>0.47125</v>
      </c>
      <c r="J1307">
        <v>0.12164999999999999</v>
      </c>
      <c r="K1307">
        <v>0.58845000000000003</v>
      </c>
      <c r="L1307">
        <v>0.39045000000000002</v>
      </c>
    </row>
    <row r="1308" spans="1:12" x14ac:dyDescent="0.3">
      <c r="A1308">
        <v>1307</v>
      </c>
      <c r="B1308">
        <v>0.13064999999999999</v>
      </c>
      <c r="C1308">
        <v>0.50024999999999997</v>
      </c>
      <c r="D1308">
        <v>0.85235000000000005</v>
      </c>
      <c r="E1308">
        <v>7.5649999999999995E-2</v>
      </c>
      <c r="F1308">
        <v>0.19405</v>
      </c>
      <c r="G1308">
        <v>0.59225000000000005</v>
      </c>
      <c r="H1308">
        <v>0.33975</v>
      </c>
      <c r="I1308">
        <v>0.57704999999999995</v>
      </c>
      <c r="J1308">
        <v>0.97914999999999996</v>
      </c>
      <c r="K1308">
        <v>0.43575000000000003</v>
      </c>
      <c r="L1308">
        <v>0.29365000000000002</v>
      </c>
    </row>
    <row r="1309" spans="1:12" x14ac:dyDescent="0.3">
      <c r="A1309">
        <v>1308</v>
      </c>
      <c r="B1309">
        <v>0.13075000000000001</v>
      </c>
      <c r="C1309">
        <v>0.40325</v>
      </c>
      <c r="D1309">
        <v>0.44705</v>
      </c>
      <c r="E1309">
        <v>0.92535000000000001</v>
      </c>
      <c r="F1309">
        <v>0.68264999999999998</v>
      </c>
      <c r="G1309">
        <v>0.19714999999999999</v>
      </c>
      <c r="H1309">
        <v>2.2749999999999999E-2</v>
      </c>
      <c r="I1309">
        <v>0.83714999999999995</v>
      </c>
      <c r="J1309">
        <v>0.61904999999999999</v>
      </c>
      <c r="K1309">
        <v>0.77275000000000005</v>
      </c>
      <c r="L1309">
        <v>0.61675000000000002</v>
      </c>
    </row>
    <row r="1310" spans="1:12" x14ac:dyDescent="0.3">
      <c r="A1310">
        <v>1309</v>
      </c>
      <c r="B1310">
        <v>0.13084999999999999</v>
      </c>
      <c r="C1310">
        <v>0.69935000000000003</v>
      </c>
      <c r="D1310">
        <v>0.32295000000000001</v>
      </c>
      <c r="E1310">
        <v>0.28725000000000001</v>
      </c>
      <c r="F1310">
        <v>0.70935000000000004</v>
      </c>
      <c r="G1310">
        <v>0.31745000000000001</v>
      </c>
      <c r="H1310">
        <v>0.81904999999999994</v>
      </c>
      <c r="I1310">
        <v>0.62944999999999995</v>
      </c>
      <c r="J1310">
        <v>0.88444999999999996</v>
      </c>
      <c r="K1310">
        <v>0.26465</v>
      </c>
      <c r="L1310">
        <v>0.98675000000000002</v>
      </c>
    </row>
    <row r="1311" spans="1:12" x14ac:dyDescent="0.3">
      <c r="A1311">
        <v>1310</v>
      </c>
      <c r="B1311">
        <v>0.13095000000000001</v>
      </c>
      <c r="C1311">
        <v>0.45484999999999998</v>
      </c>
      <c r="D1311">
        <v>0.52244999999999997</v>
      </c>
      <c r="E1311">
        <v>8.7150000000000005E-2</v>
      </c>
      <c r="F1311">
        <v>0.52964999999999995</v>
      </c>
      <c r="G1311">
        <v>0.12345</v>
      </c>
      <c r="H1311">
        <v>0.91944999999999999</v>
      </c>
      <c r="I1311">
        <v>0.20774999999999999</v>
      </c>
      <c r="J1311">
        <v>0.18945000000000001</v>
      </c>
      <c r="K1311">
        <v>0.37464999999999998</v>
      </c>
      <c r="L1311">
        <v>0.36085</v>
      </c>
    </row>
    <row r="1312" spans="1:12" x14ac:dyDescent="0.3">
      <c r="A1312">
        <v>1311</v>
      </c>
      <c r="B1312">
        <v>0.13105</v>
      </c>
      <c r="C1312">
        <v>0.11785</v>
      </c>
      <c r="D1312">
        <v>0.37774999999999997</v>
      </c>
      <c r="E1312">
        <v>0.75375000000000003</v>
      </c>
      <c r="F1312">
        <v>0.58274999999999999</v>
      </c>
      <c r="G1312">
        <v>0.46355000000000002</v>
      </c>
      <c r="H1312">
        <v>0.31225000000000003</v>
      </c>
      <c r="I1312">
        <v>0.20105000000000001</v>
      </c>
      <c r="J1312">
        <v>0.83284999999999998</v>
      </c>
      <c r="K1312">
        <v>0.77185000000000004</v>
      </c>
      <c r="L1312">
        <v>0.52575000000000005</v>
      </c>
    </row>
    <row r="1313" spans="1:12" x14ac:dyDescent="0.3">
      <c r="A1313">
        <v>1312</v>
      </c>
      <c r="B1313">
        <v>0.13114999999999999</v>
      </c>
      <c r="C1313">
        <v>0.56574999999999998</v>
      </c>
      <c r="D1313">
        <v>0.94715000000000005</v>
      </c>
      <c r="E1313">
        <v>0.83335000000000004</v>
      </c>
      <c r="F1313">
        <v>0.93754999999999999</v>
      </c>
      <c r="G1313">
        <v>0.61645000000000005</v>
      </c>
      <c r="H1313">
        <v>0.63085000000000002</v>
      </c>
      <c r="I1313">
        <v>0.71484999999999999</v>
      </c>
      <c r="J1313">
        <v>0.36085</v>
      </c>
      <c r="K1313">
        <v>0.43654999999999999</v>
      </c>
      <c r="L1313">
        <v>0.21915000000000001</v>
      </c>
    </row>
    <row r="1314" spans="1:12" x14ac:dyDescent="0.3">
      <c r="A1314">
        <v>1313</v>
      </c>
      <c r="B1314">
        <v>0.13125000000000001</v>
      </c>
      <c r="C1314">
        <v>0.48335</v>
      </c>
      <c r="D1314">
        <v>0.25735000000000002</v>
      </c>
      <c r="E1314">
        <v>0.36564999999999998</v>
      </c>
      <c r="F1314">
        <v>0.35425000000000001</v>
      </c>
      <c r="G1314">
        <v>0.82484999999999997</v>
      </c>
      <c r="H1314">
        <v>0.96094999999999997</v>
      </c>
      <c r="I1314">
        <v>0.60365000000000002</v>
      </c>
      <c r="J1314">
        <v>0.83474999999999999</v>
      </c>
      <c r="K1314">
        <v>0.92544999999999999</v>
      </c>
      <c r="L1314">
        <v>0.97094999999999998</v>
      </c>
    </row>
    <row r="1315" spans="1:12" x14ac:dyDescent="0.3">
      <c r="A1315">
        <v>1314</v>
      </c>
      <c r="B1315">
        <v>0.13134999999999999</v>
      </c>
      <c r="C1315">
        <v>0.33015</v>
      </c>
      <c r="D1315">
        <v>0.56435000000000002</v>
      </c>
      <c r="E1315">
        <v>0.68315000000000003</v>
      </c>
      <c r="F1315">
        <v>0.17885000000000001</v>
      </c>
      <c r="G1315">
        <v>0.74134999999999995</v>
      </c>
      <c r="H1315">
        <v>0.36504999999999999</v>
      </c>
      <c r="I1315">
        <v>0.87444999999999995</v>
      </c>
      <c r="J1315">
        <v>0.44574999999999998</v>
      </c>
      <c r="K1315">
        <v>0.50795000000000001</v>
      </c>
      <c r="L1315">
        <v>0.23785000000000001</v>
      </c>
    </row>
    <row r="1316" spans="1:12" x14ac:dyDescent="0.3">
      <c r="A1316">
        <v>1315</v>
      </c>
      <c r="B1316">
        <v>0.13145000000000001</v>
      </c>
      <c r="C1316">
        <v>0.93215000000000003</v>
      </c>
      <c r="D1316">
        <v>0.58584999999999998</v>
      </c>
      <c r="E1316">
        <v>0.73655000000000004</v>
      </c>
      <c r="F1316">
        <v>0.16864999999999999</v>
      </c>
      <c r="G1316">
        <v>0.62044999999999995</v>
      </c>
      <c r="H1316">
        <v>0.31145</v>
      </c>
      <c r="I1316">
        <v>0.75765000000000005</v>
      </c>
      <c r="J1316">
        <v>0.10815</v>
      </c>
      <c r="K1316">
        <v>0.83094999999999997</v>
      </c>
      <c r="L1316">
        <v>0.42825000000000002</v>
      </c>
    </row>
    <row r="1317" spans="1:12" x14ac:dyDescent="0.3">
      <c r="A1317">
        <v>1316</v>
      </c>
      <c r="B1317">
        <v>0.13155</v>
      </c>
      <c r="C1317">
        <v>0.12125</v>
      </c>
      <c r="D1317">
        <v>0.90115000000000001</v>
      </c>
      <c r="E1317">
        <v>8.6849999999999997E-2</v>
      </c>
      <c r="F1317">
        <v>0.61185</v>
      </c>
      <c r="G1317">
        <v>0.83694999999999997</v>
      </c>
      <c r="H1317">
        <v>0.43575000000000003</v>
      </c>
      <c r="I1317">
        <v>0.18425</v>
      </c>
      <c r="J1317">
        <v>0.69474999999999998</v>
      </c>
      <c r="K1317">
        <v>0.26655000000000001</v>
      </c>
      <c r="L1317">
        <v>0.52124999999999999</v>
      </c>
    </row>
    <row r="1318" spans="1:12" x14ac:dyDescent="0.3">
      <c r="A1318">
        <v>1317</v>
      </c>
      <c r="B1318">
        <v>0.13164999999999999</v>
      </c>
      <c r="C1318">
        <v>0.82565</v>
      </c>
      <c r="D1318">
        <v>0.89215</v>
      </c>
      <c r="E1318">
        <v>0.86304999999999998</v>
      </c>
      <c r="F1318">
        <v>0.84304999999999997</v>
      </c>
      <c r="G1318">
        <v>0.17795</v>
      </c>
      <c r="H1318">
        <v>0.15715000000000001</v>
      </c>
      <c r="I1318">
        <v>0.10195</v>
      </c>
      <c r="J1318">
        <v>0.13535</v>
      </c>
      <c r="K1318">
        <v>0.88465000000000005</v>
      </c>
      <c r="L1318">
        <v>0.91454999999999997</v>
      </c>
    </row>
    <row r="1319" spans="1:12" x14ac:dyDescent="0.3">
      <c r="A1319">
        <v>1318</v>
      </c>
      <c r="B1319">
        <v>0.13175000000000001</v>
      </c>
      <c r="C1319">
        <v>0.50885000000000002</v>
      </c>
      <c r="D1319">
        <v>0.52915000000000001</v>
      </c>
      <c r="E1319">
        <v>0.56374999999999997</v>
      </c>
      <c r="F1319">
        <v>0.56994999999999996</v>
      </c>
      <c r="G1319">
        <v>0.29515000000000002</v>
      </c>
      <c r="H1319">
        <v>8.2849999999999993E-2</v>
      </c>
      <c r="I1319">
        <v>6.4250000000000002E-2</v>
      </c>
      <c r="J1319">
        <v>0.18054999999999999</v>
      </c>
      <c r="K1319">
        <v>0.56345000000000001</v>
      </c>
      <c r="L1319">
        <v>0.94025000000000003</v>
      </c>
    </row>
    <row r="1320" spans="1:12" x14ac:dyDescent="0.3">
      <c r="A1320">
        <v>1319</v>
      </c>
      <c r="B1320">
        <v>0.13184999999999999</v>
      </c>
      <c r="C1320">
        <v>0.34305000000000002</v>
      </c>
      <c r="D1320">
        <v>8.7849999999999998E-2</v>
      </c>
      <c r="E1320">
        <v>0.45124999999999998</v>
      </c>
      <c r="F1320">
        <v>0.52154999999999996</v>
      </c>
      <c r="G1320">
        <v>0.60004999999999997</v>
      </c>
      <c r="H1320">
        <v>0.53164999999999996</v>
      </c>
      <c r="I1320">
        <v>0.39205000000000001</v>
      </c>
      <c r="J1320">
        <v>5.425E-2</v>
      </c>
      <c r="K1320">
        <v>0.96894999999999998</v>
      </c>
      <c r="L1320">
        <v>0.92235</v>
      </c>
    </row>
    <row r="1321" spans="1:12" x14ac:dyDescent="0.3">
      <c r="A1321">
        <v>1320</v>
      </c>
      <c r="B1321">
        <v>0.13195000000000001</v>
      </c>
      <c r="C1321">
        <v>0.74634999999999996</v>
      </c>
      <c r="D1321">
        <v>0.49954999999999999</v>
      </c>
      <c r="E1321">
        <v>0.17574999999999999</v>
      </c>
      <c r="F1321">
        <v>0.85224999999999995</v>
      </c>
      <c r="G1321">
        <v>0.90995000000000004</v>
      </c>
      <c r="H1321">
        <v>0.90644999999999998</v>
      </c>
      <c r="I1321">
        <v>0.17255000000000001</v>
      </c>
      <c r="J1321">
        <v>0.63554999999999995</v>
      </c>
      <c r="K1321">
        <v>0.39345000000000002</v>
      </c>
      <c r="L1321">
        <v>0.77134999999999998</v>
      </c>
    </row>
    <row r="1322" spans="1:12" x14ac:dyDescent="0.3">
      <c r="A1322">
        <v>1321</v>
      </c>
      <c r="B1322">
        <v>0.13205</v>
      </c>
      <c r="C1322">
        <v>0.10935</v>
      </c>
      <c r="D1322">
        <v>0.71204999999999996</v>
      </c>
      <c r="E1322">
        <v>0.65874999999999995</v>
      </c>
      <c r="F1322">
        <v>7.2450000000000001E-2</v>
      </c>
      <c r="G1322">
        <v>0.66134999999999999</v>
      </c>
      <c r="H1322">
        <v>0.61104999999999998</v>
      </c>
      <c r="I1322">
        <v>0.22434999999999999</v>
      </c>
      <c r="J1322">
        <v>0.82115000000000005</v>
      </c>
      <c r="K1322">
        <v>0.64154999999999995</v>
      </c>
      <c r="L1322">
        <v>7.0499999999999998E-3</v>
      </c>
    </row>
    <row r="1323" spans="1:12" x14ac:dyDescent="0.3">
      <c r="A1323">
        <v>1322</v>
      </c>
      <c r="B1323">
        <v>0.13214999999999999</v>
      </c>
      <c r="C1323">
        <v>0.18285000000000001</v>
      </c>
      <c r="D1323">
        <v>0.22234999999999999</v>
      </c>
      <c r="E1323">
        <v>0.72394999999999998</v>
      </c>
      <c r="F1323">
        <v>0.29165000000000002</v>
      </c>
      <c r="G1323">
        <v>0.19025</v>
      </c>
      <c r="H1323">
        <v>7.4249999999999997E-2</v>
      </c>
      <c r="I1323">
        <v>0.43004999999999999</v>
      </c>
      <c r="J1323">
        <v>0.17175000000000001</v>
      </c>
      <c r="K1323">
        <v>0.26324999999999998</v>
      </c>
      <c r="L1323">
        <v>0.33074999999999999</v>
      </c>
    </row>
    <row r="1324" spans="1:12" x14ac:dyDescent="0.3">
      <c r="A1324">
        <v>1323</v>
      </c>
      <c r="B1324">
        <v>0.13225000000000001</v>
      </c>
      <c r="C1324">
        <v>0.32255</v>
      </c>
      <c r="D1324">
        <v>0.39834999999999998</v>
      </c>
      <c r="E1324">
        <v>0.66015000000000001</v>
      </c>
      <c r="F1324">
        <v>3.7949999999999998E-2</v>
      </c>
      <c r="G1324">
        <v>0.19195000000000001</v>
      </c>
      <c r="H1324">
        <v>0.18454999999999999</v>
      </c>
      <c r="I1324">
        <v>0.27484999999999998</v>
      </c>
      <c r="J1324">
        <v>0.15895000000000001</v>
      </c>
      <c r="K1324">
        <v>0.42044999999999999</v>
      </c>
      <c r="L1324">
        <v>0.55044999999999999</v>
      </c>
    </row>
    <row r="1325" spans="1:12" x14ac:dyDescent="0.3">
      <c r="A1325">
        <v>1324</v>
      </c>
      <c r="B1325">
        <v>0.13235</v>
      </c>
      <c r="C1325">
        <v>0.21725</v>
      </c>
      <c r="D1325">
        <v>1.175E-2</v>
      </c>
      <c r="E1325">
        <v>0.42375000000000002</v>
      </c>
      <c r="F1325">
        <v>0.80345</v>
      </c>
      <c r="G1325">
        <v>0.60524999999999995</v>
      </c>
      <c r="H1325">
        <v>0.97775000000000001</v>
      </c>
      <c r="I1325">
        <v>0.21504999999999999</v>
      </c>
      <c r="J1325">
        <v>0.57704999999999995</v>
      </c>
      <c r="K1325">
        <v>0.12895000000000001</v>
      </c>
      <c r="L1325">
        <v>0.14695</v>
      </c>
    </row>
    <row r="1326" spans="1:12" x14ac:dyDescent="0.3">
      <c r="A1326">
        <v>1325</v>
      </c>
      <c r="B1326">
        <v>0.13245000000000001</v>
      </c>
      <c r="C1326">
        <v>0.32405</v>
      </c>
      <c r="D1326">
        <v>0.31464999999999999</v>
      </c>
      <c r="E1326">
        <v>0.35675000000000001</v>
      </c>
      <c r="F1326">
        <v>0.18345</v>
      </c>
      <c r="G1326">
        <v>0.47475000000000001</v>
      </c>
      <c r="H1326">
        <v>0.19134999999999999</v>
      </c>
      <c r="I1326">
        <v>0.91535</v>
      </c>
      <c r="J1326">
        <v>0.74944999999999995</v>
      </c>
      <c r="K1326">
        <v>0.83994999999999997</v>
      </c>
      <c r="L1326">
        <v>0.80654999999999999</v>
      </c>
    </row>
    <row r="1327" spans="1:12" x14ac:dyDescent="0.3">
      <c r="A1327">
        <v>1326</v>
      </c>
      <c r="B1327">
        <v>0.13255</v>
      </c>
      <c r="C1327">
        <v>0.13335</v>
      </c>
      <c r="D1327">
        <v>0.60965000000000003</v>
      </c>
      <c r="E1327">
        <v>0.95174999999999998</v>
      </c>
      <c r="F1327">
        <v>0.18925</v>
      </c>
      <c r="G1327">
        <v>0.51775000000000004</v>
      </c>
      <c r="H1327">
        <v>0.27575</v>
      </c>
      <c r="I1327">
        <v>0.72345000000000004</v>
      </c>
      <c r="J1327">
        <v>0.55805000000000005</v>
      </c>
      <c r="K1327">
        <v>0.49754999999999999</v>
      </c>
      <c r="L1327">
        <v>0.98514999999999997</v>
      </c>
    </row>
    <row r="1328" spans="1:12" x14ac:dyDescent="0.3">
      <c r="A1328">
        <v>1327</v>
      </c>
      <c r="B1328">
        <v>0.13264999999999999</v>
      </c>
      <c r="C1328">
        <v>1.3650000000000001E-2</v>
      </c>
      <c r="D1328">
        <v>0.18575</v>
      </c>
      <c r="E1328">
        <v>0.87495000000000001</v>
      </c>
      <c r="F1328">
        <v>0.90064999999999995</v>
      </c>
      <c r="G1328">
        <v>0.37545000000000001</v>
      </c>
      <c r="H1328">
        <v>0.44145000000000001</v>
      </c>
      <c r="I1328">
        <v>0.44414999999999999</v>
      </c>
      <c r="J1328">
        <v>0.63224999999999998</v>
      </c>
      <c r="K1328">
        <v>0.81794999999999995</v>
      </c>
      <c r="L1328">
        <v>6.0049999999999999E-2</v>
      </c>
    </row>
    <row r="1329" spans="1:12" x14ac:dyDescent="0.3">
      <c r="A1329">
        <v>1328</v>
      </c>
      <c r="B1329">
        <v>0.13275000000000001</v>
      </c>
      <c r="C1329">
        <v>0.20275000000000001</v>
      </c>
      <c r="D1329">
        <v>4.1349999999999998E-2</v>
      </c>
      <c r="E1329">
        <v>0.60424999999999995</v>
      </c>
      <c r="F1329">
        <v>0.38114999999999999</v>
      </c>
      <c r="G1329">
        <v>0.30525000000000002</v>
      </c>
      <c r="H1329">
        <v>0.56994999999999996</v>
      </c>
      <c r="I1329">
        <v>0.77505000000000002</v>
      </c>
      <c r="J1329">
        <v>0.68694999999999995</v>
      </c>
      <c r="K1329">
        <v>0.25695000000000001</v>
      </c>
      <c r="L1329">
        <v>0.70245000000000002</v>
      </c>
    </row>
    <row r="1330" spans="1:12" x14ac:dyDescent="0.3">
      <c r="A1330">
        <v>1329</v>
      </c>
      <c r="B1330">
        <v>0.13285</v>
      </c>
      <c r="C1330">
        <v>5.4050000000000001E-2</v>
      </c>
      <c r="D1330">
        <v>0.68715000000000004</v>
      </c>
      <c r="E1330">
        <v>4.0349999999999997E-2</v>
      </c>
      <c r="F1330">
        <v>0.85404999999999998</v>
      </c>
      <c r="G1330">
        <v>0.15565000000000001</v>
      </c>
      <c r="H1330">
        <v>0.15465000000000001</v>
      </c>
      <c r="I1330">
        <v>0.77375000000000005</v>
      </c>
      <c r="J1330">
        <v>0.29565000000000002</v>
      </c>
      <c r="K1330">
        <v>0.35225000000000001</v>
      </c>
      <c r="L1330">
        <v>0.96955000000000002</v>
      </c>
    </row>
    <row r="1331" spans="1:12" x14ac:dyDescent="0.3">
      <c r="A1331">
        <v>1330</v>
      </c>
      <c r="B1331">
        <v>0.13295000000000001</v>
      </c>
      <c r="C1331">
        <v>0.14435000000000001</v>
      </c>
      <c r="D1331">
        <v>0.42465000000000003</v>
      </c>
      <c r="E1331">
        <v>0.36864999999999998</v>
      </c>
      <c r="F1331">
        <v>6.6850000000000007E-2</v>
      </c>
      <c r="G1331">
        <v>0.99255000000000004</v>
      </c>
      <c r="H1331">
        <v>0.88244999999999996</v>
      </c>
      <c r="I1331">
        <v>0.73224999999999996</v>
      </c>
      <c r="J1331">
        <v>0.24965000000000001</v>
      </c>
      <c r="K1331">
        <v>0.35494999999999999</v>
      </c>
      <c r="L1331">
        <v>0.84294999999999998</v>
      </c>
    </row>
    <row r="1332" spans="1:12" x14ac:dyDescent="0.3">
      <c r="A1332">
        <v>1331</v>
      </c>
      <c r="B1332">
        <v>0.13305</v>
      </c>
      <c r="C1332">
        <v>5.7849999999999999E-2</v>
      </c>
      <c r="D1332">
        <v>0.77895000000000003</v>
      </c>
      <c r="E1332">
        <v>0.21984999999999999</v>
      </c>
      <c r="F1332">
        <v>0.80674999999999997</v>
      </c>
      <c r="G1332">
        <v>0.46005000000000001</v>
      </c>
      <c r="H1332">
        <v>0.41344999999999998</v>
      </c>
      <c r="I1332">
        <v>0.10375</v>
      </c>
      <c r="J1332">
        <v>0.72975000000000001</v>
      </c>
      <c r="K1332">
        <v>0.80684999999999996</v>
      </c>
      <c r="L1332">
        <v>0.19955000000000001</v>
      </c>
    </row>
    <row r="1333" spans="1:12" x14ac:dyDescent="0.3">
      <c r="A1333">
        <v>1332</v>
      </c>
      <c r="B1333">
        <v>0.13314999999999999</v>
      </c>
      <c r="C1333">
        <v>0.60465000000000002</v>
      </c>
      <c r="D1333">
        <v>0.38564999999999999</v>
      </c>
      <c r="E1333">
        <v>1.6650000000000002E-2</v>
      </c>
      <c r="F1333">
        <v>0.90444999999999998</v>
      </c>
      <c r="G1333">
        <v>0.24615000000000001</v>
      </c>
      <c r="H1333">
        <v>0.14085</v>
      </c>
      <c r="I1333">
        <v>0.13364999999999999</v>
      </c>
      <c r="J1333">
        <v>0.24745</v>
      </c>
      <c r="K1333">
        <v>0.47484999999999999</v>
      </c>
      <c r="L1333">
        <v>0.80384999999999995</v>
      </c>
    </row>
    <row r="1334" spans="1:12" x14ac:dyDescent="0.3">
      <c r="A1334">
        <v>1333</v>
      </c>
      <c r="B1334">
        <v>0.13325000000000001</v>
      </c>
      <c r="C1334">
        <v>0.98385</v>
      </c>
      <c r="D1334">
        <v>0.98985000000000001</v>
      </c>
      <c r="E1334">
        <v>0.41265000000000002</v>
      </c>
      <c r="F1334">
        <v>3.3149999999999999E-2</v>
      </c>
      <c r="G1334">
        <v>3.7949999999999998E-2</v>
      </c>
      <c r="H1334">
        <v>9.3049999999999994E-2</v>
      </c>
      <c r="I1334">
        <v>0.10564999999999999</v>
      </c>
      <c r="J1334">
        <v>0.59955000000000003</v>
      </c>
      <c r="K1334">
        <v>0.30795</v>
      </c>
      <c r="L1334">
        <v>0.69594999999999996</v>
      </c>
    </row>
    <row r="1335" spans="1:12" x14ac:dyDescent="0.3">
      <c r="A1335">
        <v>1334</v>
      </c>
      <c r="B1335">
        <v>0.13335</v>
      </c>
      <c r="C1335">
        <v>0.36435000000000001</v>
      </c>
      <c r="D1335">
        <v>0.58594999999999997</v>
      </c>
      <c r="E1335">
        <v>0.51905000000000001</v>
      </c>
      <c r="F1335">
        <v>0.26965</v>
      </c>
      <c r="G1335">
        <v>0.19455</v>
      </c>
      <c r="H1335">
        <v>0.93494999999999995</v>
      </c>
      <c r="I1335">
        <v>0.74644999999999995</v>
      </c>
      <c r="J1335">
        <v>0.53544999999999998</v>
      </c>
      <c r="K1335">
        <v>0.77595000000000003</v>
      </c>
      <c r="L1335">
        <v>0.81764999999999999</v>
      </c>
    </row>
    <row r="1336" spans="1:12" x14ac:dyDescent="0.3">
      <c r="A1336">
        <v>1335</v>
      </c>
      <c r="B1336">
        <v>0.13345000000000001</v>
      </c>
      <c r="C1336">
        <v>0.49114999999999998</v>
      </c>
      <c r="D1336">
        <v>0.52905000000000002</v>
      </c>
      <c r="E1336">
        <v>0.81794999999999995</v>
      </c>
      <c r="F1336">
        <v>0.39315</v>
      </c>
      <c r="G1336">
        <v>0.12485</v>
      </c>
      <c r="H1336">
        <v>0.60365000000000002</v>
      </c>
      <c r="I1336">
        <v>0.77254999999999996</v>
      </c>
      <c r="J1336">
        <v>9.1500000000000001E-3</v>
      </c>
      <c r="K1336">
        <v>0.50934999999999997</v>
      </c>
      <c r="L1336">
        <v>7.2500000000000004E-3</v>
      </c>
    </row>
    <row r="1337" spans="1:12" x14ac:dyDescent="0.3">
      <c r="A1337">
        <v>1336</v>
      </c>
      <c r="B1337">
        <v>0.13355</v>
      </c>
      <c r="C1337">
        <v>0.89685000000000004</v>
      </c>
      <c r="D1337">
        <v>0.72914999999999996</v>
      </c>
      <c r="E1337">
        <v>4.3650000000000001E-2</v>
      </c>
      <c r="F1337">
        <v>0.55784999999999996</v>
      </c>
      <c r="G1337">
        <v>0.54595000000000005</v>
      </c>
      <c r="H1337">
        <v>0.28075</v>
      </c>
      <c r="I1337">
        <v>0.76624999999999999</v>
      </c>
      <c r="J1337">
        <v>0.77064999999999995</v>
      </c>
      <c r="K1337">
        <v>0.13675000000000001</v>
      </c>
      <c r="L1337">
        <v>0.17224999999999999</v>
      </c>
    </row>
    <row r="1338" spans="1:12" x14ac:dyDescent="0.3">
      <c r="A1338">
        <v>1337</v>
      </c>
      <c r="B1338">
        <v>0.13364999999999999</v>
      </c>
      <c r="C1338">
        <v>0.13885</v>
      </c>
      <c r="D1338">
        <v>0.56705000000000005</v>
      </c>
      <c r="E1338">
        <v>0.81825000000000003</v>
      </c>
      <c r="F1338">
        <v>0.74914999999999998</v>
      </c>
      <c r="G1338">
        <v>0.12435</v>
      </c>
      <c r="H1338">
        <v>0.48785000000000001</v>
      </c>
      <c r="I1338">
        <v>0.19205</v>
      </c>
      <c r="J1338">
        <v>8.795E-2</v>
      </c>
      <c r="K1338">
        <v>0.21704999999999999</v>
      </c>
      <c r="L1338">
        <v>2.8150000000000001E-2</v>
      </c>
    </row>
    <row r="1339" spans="1:12" x14ac:dyDescent="0.3">
      <c r="A1339">
        <v>1338</v>
      </c>
      <c r="B1339">
        <v>0.13375000000000001</v>
      </c>
      <c r="C1339">
        <v>0.54764999999999997</v>
      </c>
      <c r="D1339">
        <v>0.86755000000000004</v>
      </c>
      <c r="E1339">
        <v>0.47025</v>
      </c>
      <c r="F1339">
        <v>0.99434999999999996</v>
      </c>
      <c r="G1339">
        <v>0.79484999999999995</v>
      </c>
      <c r="H1339">
        <v>0.16184999999999999</v>
      </c>
      <c r="I1339">
        <v>0.82835000000000003</v>
      </c>
      <c r="J1339">
        <v>0.45045000000000002</v>
      </c>
      <c r="K1339">
        <v>0.25895000000000001</v>
      </c>
      <c r="L1339">
        <v>0.30495</v>
      </c>
    </row>
    <row r="1340" spans="1:12" x14ac:dyDescent="0.3">
      <c r="A1340">
        <v>1339</v>
      </c>
      <c r="B1340">
        <v>0.13385</v>
      </c>
      <c r="C1340">
        <v>0.78915000000000002</v>
      </c>
      <c r="D1340">
        <v>2.5649999999999999E-2</v>
      </c>
      <c r="E1340">
        <v>0.83355000000000001</v>
      </c>
      <c r="F1340">
        <v>0.33015</v>
      </c>
      <c r="G1340">
        <v>0.96525000000000005</v>
      </c>
      <c r="H1340">
        <v>0.88085000000000002</v>
      </c>
      <c r="I1340">
        <v>0.62224999999999997</v>
      </c>
      <c r="J1340">
        <v>5.2650000000000002E-2</v>
      </c>
      <c r="K1340">
        <v>0.71475</v>
      </c>
      <c r="L1340">
        <v>0.87675000000000003</v>
      </c>
    </row>
    <row r="1341" spans="1:12" x14ac:dyDescent="0.3">
      <c r="A1341">
        <v>1340</v>
      </c>
      <c r="B1341">
        <v>0.13395000000000001</v>
      </c>
      <c r="C1341">
        <v>0.78415000000000001</v>
      </c>
      <c r="D1341">
        <v>0.66295000000000004</v>
      </c>
      <c r="E1341">
        <v>0.32745000000000002</v>
      </c>
      <c r="F1341">
        <v>0.28634999999999999</v>
      </c>
      <c r="G1341">
        <v>0.95914999999999995</v>
      </c>
      <c r="H1341">
        <v>0.16955000000000001</v>
      </c>
      <c r="I1341">
        <v>9.0500000000000008E-3</v>
      </c>
      <c r="J1341">
        <v>5.4050000000000001E-2</v>
      </c>
      <c r="K1341">
        <v>8.2250000000000004E-2</v>
      </c>
      <c r="L1341">
        <v>0.10025000000000001</v>
      </c>
    </row>
    <row r="1342" spans="1:12" x14ac:dyDescent="0.3">
      <c r="A1342">
        <v>1341</v>
      </c>
      <c r="B1342">
        <v>0.13405</v>
      </c>
      <c r="C1342">
        <v>0.98124999999999996</v>
      </c>
      <c r="D1342">
        <v>0.20735000000000001</v>
      </c>
      <c r="E1342">
        <v>0.60294999999999999</v>
      </c>
      <c r="F1342">
        <v>0.95884999999999998</v>
      </c>
      <c r="G1342">
        <v>0.36925000000000002</v>
      </c>
      <c r="H1342">
        <v>0.75514999999999999</v>
      </c>
      <c r="I1342">
        <v>0.51644999999999996</v>
      </c>
      <c r="J1342">
        <v>0.31164999999999998</v>
      </c>
      <c r="K1342">
        <v>0.94604999999999995</v>
      </c>
      <c r="L1342">
        <v>8.2650000000000001E-2</v>
      </c>
    </row>
    <row r="1343" spans="1:12" x14ac:dyDescent="0.3">
      <c r="A1343">
        <v>1342</v>
      </c>
      <c r="B1343">
        <v>0.13414999999999999</v>
      </c>
      <c r="C1343">
        <v>0.26655000000000001</v>
      </c>
      <c r="D1343">
        <v>0.87395</v>
      </c>
      <c r="E1343">
        <v>0.73024999999999995</v>
      </c>
      <c r="F1343">
        <v>0.40665000000000001</v>
      </c>
      <c r="G1343">
        <v>0.10295</v>
      </c>
      <c r="H1343">
        <v>0.42945</v>
      </c>
      <c r="I1343">
        <v>0.63815</v>
      </c>
      <c r="J1343">
        <v>0.54964999999999997</v>
      </c>
      <c r="K1343">
        <v>0.86485000000000001</v>
      </c>
      <c r="L1343">
        <v>0.84955000000000003</v>
      </c>
    </row>
    <row r="1344" spans="1:12" x14ac:dyDescent="0.3">
      <c r="A1344">
        <v>1343</v>
      </c>
      <c r="B1344">
        <v>0.13425000000000001</v>
      </c>
      <c r="C1344">
        <v>0.49514999999999998</v>
      </c>
      <c r="D1344">
        <v>7.6499999999999997E-3</v>
      </c>
      <c r="E1344">
        <v>0.88654999999999995</v>
      </c>
      <c r="F1344">
        <v>0.20255000000000001</v>
      </c>
      <c r="G1344">
        <v>0.56805000000000005</v>
      </c>
      <c r="H1344">
        <v>0.22015000000000001</v>
      </c>
      <c r="I1344">
        <v>0.37145</v>
      </c>
      <c r="J1344">
        <v>0.76085000000000003</v>
      </c>
      <c r="K1344">
        <v>0.24154999999999999</v>
      </c>
      <c r="L1344">
        <v>0.92605000000000004</v>
      </c>
    </row>
    <row r="1345" spans="1:12" x14ac:dyDescent="0.3">
      <c r="A1345">
        <v>1344</v>
      </c>
      <c r="B1345">
        <v>0.13435</v>
      </c>
      <c r="C1345">
        <v>0.43314999999999998</v>
      </c>
      <c r="D1345">
        <v>0.22514999999999999</v>
      </c>
      <c r="E1345">
        <v>0.53954999999999997</v>
      </c>
      <c r="F1345">
        <v>0.12975</v>
      </c>
      <c r="G1345">
        <v>0.96575</v>
      </c>
      <c r="H1345">
        <v>9.9150000000000002E-2</v>
      </c>
      <c r="I1345">
        <v>0.36414999999999997</v>
      </c>
      <c r="J1345">
        <v>0.68964999999999999</v>
      </c>
      <c r="K1345">
        <v>0.30975000000000003</v>
      </c>
      <c r="L1345">
        <v>0.43064999999999998</v>
      </c>
    </row>
    <row r="1346" spans="1:12" x14ac:dyDescent="0.3">
      <c r="A1346">
        <v>1345</v>
      </c>
      <c r="B1346">
        <v>0.13444999999999999</v>
      </c>
      <c r="C1346">
        <v>0.78534999999999999</v>
      </c>
      <c r="D1346">
        <v>0.55935000000000001</v>
      </c>
      <c r="E1346">
        <v>0.43304999999999999</v>
      </c>
      <c r="F1346">
        <v>0.69015000000000004</v>
      </c>
      <c r="G1346">
        <v>9.6549999999999997E-2</v>
      </c>
      <c r="H1346">
        <v>0.43425000000000002</v>
      </c>
      <c r="I1346">
        <v>0.79954999999999998</v>
      </c>
      <c r="J1346">
        <v>0.94655</v>
      </c>
      <c r="K1346">
        <v>0.62144999999999995</v>
      </c>
      <c r="L1346">
        <v>0.47334999999999999</v>
      </c>
    </row>
    <row r="1347" spans="1:12" x14ac:dyDescent="0.3">
      <c r="A1347">
        <v>1346</v>
      </c>
      <c r="B1347">
        <v>0.13455</v>
      </c>
      <c r="C1347">
        <v>0.82004999999999995</v>
      </c>
      <c r="D1347">
        <v>0.74055000000000004</v>
      </c>
      <c r="E1347">
        <v>0.13564999999999999</v>
      </c>
      <c r="F1347">
        <v>0.96604999999999996</v>
      </c>
      <c r="G1347">
        <v>0.11715</v>
      </c>
      <c r="H1347">
        <v>0.41234999999999999</v>
      </c>
      <c r="I1347">
        <v>0.52175000000000005</v>
      </c>
      <c r="J1347">
        <v>0.21955</v>
      </c>
      <c r="K1347">
        <v>0.54705000000000004</v>
      </c>
      <c r="L1347">
        <v>0.14135</v>
      </c>
    </row>
    <row r="1348" spans="1:12" x14ac:dyDescent="0.3">
      <c r="A1348">
        <v>1347</v>
      </c>
      <c r="B1348">
        <v>0.13464999999999999</v>
      </c>
      <c r="C1348">
        <v>0.36685000000000001</v>
      </c>
      <c r="D1348">
        <v>0.64905000000000002</v>
      </c>
      <c r="E1348">
        <v>0.72135000000000005</v>
      </c>
      <c r="F1348">
        <v>0.56484999999999996</v>
      </c>
      <c r="G1348">
        <v>0.27515000000000001</v>
      </c>
      <c r="H1348">
        <v>0.25785000000000002</v>
      </c>
      <c r="I1348">
        <v>0.12015000000000001</v>
      </c>
      <c r="J1348">
        <v>0.49014999999999997</v>
      </c>
      <c r="K1348">
        <v>0.40815000000000001</v>
      </c>
      <c r="L1348">
        <v>0.89834999999999998</v>
      </c>
    </row>
    <row r="1349" spans="1:12" x14ac:dyDescent="0.3">
      <c r="A1349">
        <v>1348</v>
      </c>
      <c r="B1349">
        <v>0.13475000000000001</v>
      </c>
      <c r="C1349">
        <v>0.69025000000000003</v>
      </c>
      <c r="D1349">
        <v>5.9950000000000003E-2</v>
      </c>
      <c r="E1349">
        <v>0.43264999999999998</v>
      </c>
      <c r="F1349">
        <v>0.81394999999999995</v>
      </c>
      <c r="G1349">
        <v>7.145E-2</v>
      </c>
      <c r="H1349">
        <v>0.24904999999999999</v>
      </c>
      <c r="I1349">
        <v>0.81384999999999996</v>
      </c>
      <c r="J1349">
        <v>0.99975000000000003</v>
      </c>
      <c r="K1349">
        <v>0.39784999999999998</v>
      </c>
      <c r="L1349">
        <v>0.71045000000000003</v>
      </c>
    </row>
    <row r="1350" spans="1:12" x14ac:dyDescent="0.3">
      <c r="A1350">
        <v>1349</v>
      </c>
      <c r="B1350">
        <v>0.13485</v>
      </c>
      <c r="C1350">
        <v>0.69374999999999998</v>
      </c>
      <c r="D1350">
        <v>0.47105000000000002</v>
      </c>
      <c r="E1350">
        <v>0.36775000000000002</v>
      </c>
      <c r="F1350">
        <v>3.065E-2</v>
      </c>
      <c r="G1350">
        <v>0.14485000000000001</v>
      </c>
      <c r="H1350">
        <v>0.58474999999999999</v>
      </c>
      <c r="I1350">
        <v>0.13985</v>
      </c>
      <c r="J1350">
        <v>0.32435000000000003</v>
      </c>
      <c r="K1350">
        <v>0.42435</v>
      </c>
      <c r="L1350">
        <v>0.58755000000000002</v>
      </c>
    </row>
    <row r="1351" spans="1:12" x14ac:dyDescent="0.3">
      <c r="A1351">
        <v>1350</v>
      </c>
      <c r="B1351">
        <v>0.13494999999999999</v>
      </c>
      <c r="C1351">
        <v>0.88485000000000003</v>
      </c>
      <c r="D1351">
        <v>0.70065</v>
      </c>
      <c r="E1351">
        <v>0.20954999999999999</v>
      </c>
      <c r="F1351">
        <v>0.63624999999999998</v>
      </c>
      <c r="G1351">
        <v>0.61934999999999996</v>
      </c>
      <c r="H1351">
        <v>0.81635000000000002</v>
      </c>
      <c r="I1351">
        <v>0.10705000000000001</v>
      </c>
      <c r="J1351">
        <v>0.85665000000000002</v>
      </c>
      <c r="K1351">
        <v>0.38605</v>
      </c>
      <c r="L1351">
        <v>0.30864999999999998</v>
      </c>
    </row>
    <row r="1352" spans="1:12" x14ac:dyDescent="0.3">
      <c r="A1352">
        <v>1351</v>
      </c>
      <c r="B1352">
        <v>0.13505</v>
      </c>
      <c r="C1352">
        <v>7.6499999999999997E-3</v>
      </c>
      <c r="D1352">
        <v>0.92825000000000002</v>
      </c>
      <c r="E1352">
        <v>0.69404999999999994</v>
      </c>
      <c r="F1352">
        <v>0.76195000000000002</v>
      </c>
      <c r="G1352">
        <v>0.92805000000000004</v>
      </c>
      <c r="H1352">
        <v>0.49054999999999999</v>
      </c>
      <c r="I1352">
        <v>0.53225</v>
      </c>
      <c r="J1352">
        <v>4.2549999999999998E-2</v>
      </c>
      <c r="K1352">
        <v>0.70714999999999995</v>
      </c>
      <c r="L1352">
        <v>0.32405</v>
      </c>
    </row>
    <row r="1353" spans="1:12" x14ac:dyDescent="0.3">
      <c r="A1353">
        <v>1352</v>
      </c>
      <c r="B1353">
        <v>0.13514999999999999</v>
      </c>
      <c r="C1353">
        <v>0.49454999999999999</v>
      </c>
      <c r="D1353">
        <v>0.51285000000000003</v>
      </c>
      <c r="E1353">
        <v>0.22935</v>
      </c>
      <c r="F1353">
        <v>5.2249999999999998E-2</v>
      </c>
      <c r="G1353">
        <v>0.53995000000000004</v>
      </c>
      <c r="H1353">
        <v>0.27445000000000003</v>
      </c>
      <c r="I1353">
        <v>0.30264999999999997</v>
      </c>
      <c r="J1353">
        <v>0.73475000000000001</v>
      </c>
      <c r="K1353">
        <v>0.91034999999999999</v>
      </c>
      <c r="L1353">
        <v>0.70284999999999997</v>
      </c>
    </row>
    <row r="1354" spans="1:12" x14ac:dyDescent="0.3">
      <c r="A1354">
        <v>1353</v>
      </c>
      <c r="B1354">
        <v>0.13525000000000001</v>
      </c>
      <c r="C1354">
        <v>0.62414999999999998</v>
      </c>
      <c r="D1354">
        <v>0.11445</v>
      </c>
      <c r="E1354">
        <v>0.49075000000000002</v>
      </c>
      <c r="F1354">
        <v>0.62965000000000004</v>
      </c>
      <c r="G1354">
        <v>0.82425000000000004</v>
      </c>
      <c r="H1354">
        <v>0.42785000000000001</v>
      </c>
      <c r="I1354">
        <v>0.14144999999999999</v>
      </c>
      <c r="J1354">
        <v>0.31064999999999998</v>
      </c>
      <c r="K1354">
        <v>0.60455000000000003</v>
      </c>
      <c r="L1354">
        <v>0.40884999999999999</v>
      </c>
    </row>
    <row r="1355" spans="1:12" x14ac:dyDescent="0.3">
      <c r="A1355">
        <v>1354</v>
      </c>
      <c r="B1355">
        <v>0.13535</v>
      </c>
      <c r="C1355">
        <v>0.39665</v>
      </c>
      <c r="D1355">
        <v>0.83674999999999999</v>
      </c>
      <c r="E1355">
        <v>0.23315</v>
      </c>
      <c r="F1355">
        <v>0.99285000000000001</v>
      </c>
      <c r="G1355">
        <v>7.5450000000000003E-2</v>
      </c>
      <c r="H1355">
        <v>0.31605</v>
      </c>
      <c r="I1355">
        <v>0.48675000000000002</v>
      </c>
      <c r="J1355">
        <v>0.26615</v>
      </c>
      <c r="K1355">
        <v>3.0550000000000001E-2</v>
      </c>
      <c r="L1355">
        <v>0.77734999999999999</v>
      </c>
    </row>
    <row r="1356" spans="1:12" x14ac:dyDescent="0.3">
      <c r="A1356">
        <v>1355</v>
      </c>
      <c r="B1356">
        <v>0.13544999999999999</v>
      </c>
      <c r="C1356">
        <v>0.18315000000000001</v>
      </c>
      <c r="D1356">
        <v>0.65734999999999999</v>
      </c>
      <c r="E1356">
        <v>0.77754999999999996</v>
      </c>
      <c r="F1356">
        <v>0.16195000000000001</v>
      </c>
      <c r="G1356">
        <v>0.78534999999999999</v>
      </c>
      <c r="H1356">
        <v>0.35935</v>
      </c>
      <c r="I1356">
        <v>0.63895000000000002</v>
      </c>
      <c r="J1356">
        <v>0.95894999999999997</v>
      </c>
      <c r="K1356">
        <v>0.77885000000000004</v>
      </c>
      <c r="L1356">
        <v>0.43545</v>
      </c>
    </row>
    <row r="1357" spans="1:12" x14ac:dyDescent="0.3">
      <c r="A1357">
        <v>1356</v>
      </c>
      <c r="B1357">
        <v>0.13555</v>
      </c>
      <c r="C1357">
        <v>0.13635</v>
      </c>
      <c r="D1357">
        <v>0.90885000000000005</v>
      </c>
      <c r="E1357">
        <v>0.87534999999999996</v>
      </c>
      <c r="F1357">
        <v>2.6550000000000001E-2</v>
      </c>
      <c r="G1357">
        <v>0.37254999999999999</v>
      </c>
      <c r="H1357">
        <v>0.55384999999999995</v>
      </c>
      <c r="I1357">
        <v>0.21235000000000001</v>
      </c>
      <c r="J1357">
        <v>0.49554999999999999</v>
      </c>
      <c r="K1357">
        <v>2.945E-2</v>
      </c>
      <c r="L1357">
        <v>0.93125000000000002</v>
      </c>
    </row>
    <row r="1358" spans="1:12" x14ac:dyDescent="0.3">
      <c r="A1358">
        <v>1357</v>
      </c>
      <c r="B1358">
        <v>0.13564999999999999</v>
      </c>
      <c r="C1358">
        <v>0.78764999999999996</v>
      </c>
      <c r="D1358">
        <v>0.14685000000000001</v>
      </c>
      <c r="E1358">
        <v>0.81555</v>
      </c>
      <c r="F1358">
        <v>0.69245000000000001</v>
      </c>
      <c r="G1358">
        <v>0.47704999999999997</v>
      </c>
      <c r="H1358">
        <v>0.37325000000000003</v>
      </c>
      <c r="I1358">
        <v>4.2049999999999997E-2</v>
      </c>
      <c r="J1358">
        <v>0.65754999999999997</v>
      </c>
      <c r="K1358">
        <v>0.63114999999999999</v>
      </c>
      <c r="L1358">
        <v>0.96214999999999995</v>
      </c>
    </row>
    <row r="1359" spans="1:12" x14ac:dyDescent="0.3">
      <c r="A1359">
        <v>1358</v>
      </c>
      <c r="B1359">
        <v>0.13575000000000001</v>
      </c>
      <c r="C1359">
        <v>0.64915</v>
      </c>
      <c r="D1359">
        <v>0.34284999999999999</v>
      </c>
      <c r="E1359">
        <v>0.45115</v>
      </c>
      <c r="F1359">
        <v>0.31514999999999999</v>
      </c>
      <c r="G1359">
        <v>0.65654999999999997</v>
      </c>
      <c r="H1359">
        <v>0.95394999999999996</v>
      </c>
      <c r="I1359">
        <v>0.80464999999999998</v>
      </c>
      <c r="J1359">
        <v>0.64554999999999996</v>
      </c>
      <c r="K1359">
        <v>0.21525</v>
      </c>
      <c r="L1359">
        <v>0.39765</v>
      </c>
    </row>
    <row r="1360" spans="1:12" x14ac:dyDescent="0.3">
      <c r="A1360">
        <v>1359</v>
      </c>
      <c r="B1360">
        <v>0.13585</v>
      </c>
      <c r="C1360">
        <v>0.88024999999999998</v>
      </c>
      <c r="D1360">
        <v>0.24834999999999999</v>
      </c>
      <c r="E1360">
        <v>0.82974999999999999</v>
      </c>
      <c r="F1360">
        <v>0.61034999999999995</v>
      </c>
      <c r="G1360">
        <v>1.745E-2</v>
      </c>
      <c r="H1360">
        <v>0.39295000000000002</v>
      </c>
      <c r="I1360">
        <v>0.22655</v>
      </c>
      <c r="J1360">
        <v>0.77324999999999999</v>
      </c>
      <c r="K1360">
        <v>0.99365000000000003</v>
      </c>
      <c r="L1360">
        <v>1.3050000000000001E-2</v>
      </c>
    </row>
    <row r="1361" spans="1:12" x14ac:dyDescent="0.3">
      <c r="A1361">
        <v>1360</v>
      </c>
      <c r="B1361">
        <v>0.13594999999999999</v>
      </c>
      <c r="C1361">
        <v>3.1949999999999999E-2</v>
      </c>
      <c r="D1361">
        <v>6.9499999999999996E-3</v>
      </c>
      <c r="E1361">
        <v>0.37824999999999998</v>
      </c>
      <c r="F1361">
        <v>0.67305000000000004</v>
      </c>
      <c r="G1361">
        <v>0.87824999999999998</v>
      </c>
      <c r="H1361">
        <v>0.25505</v>
      </c>
      <c r="I1361">
        <v>0.20895</v>
      </c>
      <c r="J1361">
        <v>0.38005</v>
      </c>
      <c r="K1361">
        <v>0.47765000000000002</v>
      </c>
      <c r="L1361">
        <v>0.23435</v>
      </c>
    </row>
    <row r="1362" spans="1:12" x14ac:dyDescent="0.3">
      <c r="A1362">
        <v>1361</v>
      </c>
      <c r="B1362">
        <v>0.13605</v>
      </c>
      <c r="C1362">
        <v>0.83535000000000004</v>
      </c>
      <c r="D1362">
        <v>2.7349999999999999E-2</v>
      </c>
      <c r="E1362">
        <v>0.95045000000000002</v>
      </c>
      <c r="F1362">
        <v>0.31914999999999999</v>
      </c>
      <c r="G1362">
        <v>0.17524999999999999</v>
      </c>
      <c r="H1362">
        <v>0.51124999999999998</v>
      </c>
      <c r="I1362">
        <v>0.11094999999999999</v>
      </c>
      <c r="J1362">
        <v>0.27905000000000002</v>
      </c>
      <c r="K1362">
        <v>0.42525000000000002</v>
      </c>
      <c r="L1362">
        <v>0.32324999999999998</v>
      </c>
    </row>
    <row r="1363" spans="1:12" x14ac:dyDescent="0.3">
      <c r="A1363">
        <v>1362</v>
      </c>
      <c r="B1363">
        <v>0.13614999999999999</v>
      </c>
      <c r="C1363">
        <v>0.66495000000000004</v>
      </c>
      <c r="D1363">
        <v>0.99075000000000002</v>
      </c>
      <c r="E1363">
        <v>0.58794999999999997</v>
      </c>
      <c r="F1363">
        <v>7.485E-2</v>
      </c>
      <c r="G1363">
        <v>0.83445000000000003</v>
      </c>
      <c r="H1363">
        <v>0.60724999999999996</v>
      </c>
      <c r="I1363">
        <v>0.29265000000000002</v>
      </c>
      <c r="J1363">
        <v>0.39134999999999998</v>
      </c>
      <c r="K1363">
        <v>0.40455000000000002</v>
      </c>
      <c r="L1363">
        <v>0.23175000000000001</v>
      </c>
    </row>
    <row r="1364" spans="1:12" x14ac:dyDescent="0.3">
      <c r="A1364">
        <v>1363</v>
      </c>
      <c r="B1364">
        <v>0.13625000000000001</v>
      </c>
      <c r="C1364">
        <v>0.73045000000000004</v>
      </c>
      <c r="D1364">
        <v>0.92974999999999997</v>
      </c>
      <c r="E1364">
        <v>2.0449999999999999E-2</v>
      </c>
      <c r="F1364">
        <v>0.59835000000000005</v>
      </c>
      <c r="G1364">
        <v>0.29565000000000002</v>
      </c>
      <c r="H1364">
        <v>0.44345000000000001</v>
      </c>
      <c r="I1364">
        <v>0.24734999999999999</v>
      </c>
      <c r="J1364">
        <v>0.75385000000000002</v>
      </c>
      <c r="K1364">
        <v>0.75224999999999997</v>
      </c>
      <c r="L1364">
        <v>0.47415000000000002</v>
      </c>
    </row>
    <row r="1365" spans="1:12" x14ac:dyDescent="0.3">
      <c r="A1365">
        <v>1364</v>
      </c>
      <c r="B1365">
        <v>0.13635</v>
      </c>
      <c r="C1365">
        <v>0.40565000000000001</v>
      </c>
      <c r="D1365">
        <v>0.86185</v>
      </c>
      <c r="E1365">
        <v>0.51124999999999998</v>
      </c>
      <c r="F1365">
        <v>0.21675</v>
      </c>
      <c r="G1365">
        <v>0.71994999999999998</v>
      </c>
      <c r="H1365">
        <v>0.30985000000000001</v>
      </c>
      <c r="I1365">
        <v>0.67754999999999999</v>
      </c>
      <c r="J1365">
        <v>0.72994999999999999</v>
      </c>
      <c r="K1365">
        <v>0.75165000000000004</v>
      </c>
      <c r="L1365">
        <v>0.15245</v>
      </c>
    </row>
    <row r="1366" spans="1:12" x14ac:dyDescent="0.3">
      <c r="A1366">
        <v>1365</v>
      </c>
      <c r="B1366">
        <v>0.13644999999999999</v>
      </c>
      <c r="C1366">
        <v>0.41385</v>
      </c>
      <c r="D1366">
        <v>0.52954999999999997</v>
      </c>
      <c r="E1366">
        <v>0.55084999999999995</v>
      </c>
      <c r="F1366">
        <v>0.43935000000000002</v>
      </c>
      <c r="G1366">
        <v>0.25885000000000002</v>
      </c>
      <c r="H1366">
        <v>0.70404999999999995</v>
      </c>
      <c r="I1366">
        <v>0.47405000000000003</v>
      </c>
      <c r="J1366">
        <v>0.29244999999999999</v>
      </c>
      <c r="K1366">
        <v>0.11365</v>
      </c>
      <c r="L1366">
        <v>0.59714999999999996</v>
      </c>
    </row>
    <row r="1367" spans="1:12" x14ac:dyDescent="0.3">
      <c r="A1367">
        <v>1366</v>
      </c>
      <c r="B1367">
        <v>0.13655</v>
      </c>
      <c r="C1367">
        <v>0.14515</v>
      </c>
      <c r="D1367">
        <v>0.87014999999999998</v>
      </c>
      <c r="E1367">
        <v>0.54415000000000002</v>
      </c>
      <c r="F1367">
        <v>0.15534999999999999</v>
      </c>
      <c r="G1367">
        <v>0.68354999999999999</v>
      </c>
      <c r="H1367">
        <v>0.56874999999999998</v>
      </c>
      <c r="I1367">
        <v>0.47444999999999998</v>
      </c>
      <c r="J1367">
        <v>0.32715</v>
      </c>
      <c r="K1367">
        <v>0.97514999999999996</v>
      </c>
      <c r="L1367">
        <v>0.64715</v>
      </c>
    </row>
    <row r="1368" spans="1:12" x14ac:dyDescent="0.3">
      <c r="A1368">
        <v>1367</v>
      </c>
      <c r="B1368">
        <v>0.13664999999999999</v>
      </c>
      <c r="C1368">
        <v>0.67015000000000002</v>
      </c>
      <c r="D1368">
        <v>0.76605000000000001</v>
      </c>
      <c r="E1368">
        <v>0.64344999999999997</v>
      </c>
      <c r="F1368">
        <v>2.2849999999999999E-2</v>
      </c>
      <c r="G1368">
        <v>0.64644999999999997</v>
      </c>
      <c r="H1368">
        <v>8.165E-2</v>
      </c>
      <c r="I1368">
        <v>0.28655000000000003</v>
      </c>
      <c r="J1368">
        <v>0.86704999999999999</v>
      </c>
      <c r="K1368">
        <v>0.19985</v>
      </c>
      <c r="L1368">
        <v>0.37705</v>
      </c>
    </row>
    <row r="1369" spans="1:12" x14ac:dyDescent="0.3">
      <c r="A1369">
        <v>1368</v>
      </c>
      <c r="B1369">
        <v>0.13675000000000001</v>
      </c>
      <c r="C1369">
        <v>0.49414999999999998</v>
      </c>
      <c r="D1369">
        <v>0.54564999999999997</v>
      </c>
      <c r="E1369">
        <v>0.73665000000000003</v>
      </c>
      <c r="F1369">
        <v>0.88244999999999996</v>
      </c>
      <c r="G1369">
        <v>0.97084999999999999</v>
      </c>
      <c r="H1369">
        <v>0.92845</v>
      </c>
      <c r="I1369">
        <v>0.30044999999999999</v>
      </c>
      <c r="J1369">
        <v>0.73675000000000002</v>
      </c>
      <c r="K1369">
        <v>0.80354999999999999</v>
      </c>
      <c r="L1369">
        <v>0.27034999999999998</v>
      </c>
    </row>
    <row r="1370" spans="1:12" x14ac:dyDescent="0.3">
      <c r="A1370">
        <v>1369</v>
      </c>
      <c r="B1370">
        <v>0.13685</v>
      </c>
      <c r="C1370">
        <v>0.96984999999999999</v>
      </c>
      <c r="D1370">
        <v>0.39715</v>
      </c>
      <c r="E1370">
        <v>0.75854999999999995</v>
      </c>
      <c r="F1370">
        <v>0.12175</v>
      </c>
      <c r="G1370">
        <v>0.56784999999999997</v>
      </c>
      <c r="H1370">
        <v>0.63895000000000002</v>
      </c>
      <c r="I1370">
        <v>5.1749999999999997E-2</v>
      </c>
      <c r="J1370">
        <v>0.11455</v>
      </c>
      <c r="K1370">
        <v>0.92044999999999999</v>
      </c>
      <c r="L1370">
        <v>0.55315000000000003</v>
      </c>
    </row>
    <row r="1371" spans="1:12" x14ac:dyDescent="0.3">
      <c r="A1371">
        <v>1370</v>
      </c>
      <c r="B1371">
        <v>0.13694999999999999</v>
      </c>
      <c r="C1371">
        <v>0.88844999999999996</v>
      </c>
      <c r="D1371">
        <v>0.62544999999999995</v>
      </c>
      <c r="E1371">
        <v>0.98334999999999995</v>
      </c>
      <c r="F1371">
        <v>0.40465000000000001</v>
      </c>
      <c r="G1371">
        <v>0.20474999999999999</v>
      </c>
      <c r="H1371">
        <v>0.49245</v>
      </c>
      <c r="I1371">
        <v>0.22855</v>
      </c>
      <c r="J1371">
        <v>0.84365000000000001</v>
      </c>
      <c r="K1371">
        <v>0.69435000000000002</v>
      </c>
      <c r="L1371">
        <v>0.91044999999999998</v>
      </c>
    </row>
    <row r="1372" spans="1:12" x14ac:dyDescent="0.3">
      <c r="A1372">
        <v>1371</v>
      </c>
      <c r="B1372">
        <v>0.13705000000000001</v>
      </c>
      <c r="C1372">
        <v>0.46394999999999997</v>
      </c>
      <c r="D1372">
        <v>0.29685</v>
      </c>
      <c r="E1372">
        <v>6.4350000000000004E-2</v>
      </c>
      <c r="F1372">
        <v>0.58335000000000004</v>
      </c>
      <c r="G1372">
        <v>3.7249999999999998E-2</v>
      </c>
      <c r="H1372">
        <v>0.76695000000000002</v>
      </c>
      <c r="I1372">
        <v>0.72545000000000004</v>
      </c>
      <c r="J1372">
        <v>0.54285000000000005</v>
      </c>
      <c r="K1372">
        <v>0.55894999999999995</v>
      </c>
      <c r="L1372">
        <v>0.73204999999999998</v>
      </c>
    </row>
    <row r="1373" spans="1:12" x14ac:dyDescent="0.3">
      <c r="A1373">
        <v>1372</v>
      </c>
      <c r="B1373">
        <v>0.13714999999999999</v>
      </c>
      <c r="C1373">
        <v>0.15275</v>
      </c>
      <c r="D1373">
        <v>6.7750000000000005E-2</v>
      </c>
      <c r="E1373">
        <v>0.89885000000000004</v>
      </c>
      <c r="F1373">
        <v>0.51415</v>
      </c>
      <c r="G1373">
        <v>0.88805000000000001</v>
      </c>
      <c r="H1373">
        <v>0.48065000000000002</v>
      </c>
      <c r="I1373">
        <v>0.65515000000000001</v>
      </c>
      <c r="J1373">
        <v>0.81904999999999994</v>
      </c>
      <c r="K1373">
        <v>0.29565000000000002</v>
      </c>
      <c r="L1373">
        <v>5.8049999999999997E-2</v>
      </c>
    </row>
    <row r="1374" spans="1:12" x14ac:dyDescent="0.3">
      <c r="A1374">
        <v>1373</v>
      </c>
      <c r="B1374">
        <v>0.13725000000000001</v>
      </c>
      <c r="C1374">
        <v>0.69945000000000002</v>
      </c>
      <c r="D1374">
        <v>0.83825000000000005</v>
      </c>
      <c r="E1374">
        <v>0.80605000000000004</v>
      </c>
      <c r="F1374">
        <v>0.80715000000000003</v>
      </c>
      <c r="G1374">
        <v>0.18325</v>
      </c>
      <c r="H1374">
        <v>0.69515000000000005</v>
      </c>
      <c r="I1374">
        <v>0.74495</v>
      </c>
      <c r="J1374">
        <v>0.79895000000000005</v>
      </c>
      <c r="K1374">
        <v>0.94315000000000004</v>
      </c>
      <c r="L1374">
        <v>0.19364999999999999</v>
      </c>
    </row>
    <row r="1375" spans="1:12" x14ac:dyDescent="0.3">
      <c r="A1375">
        <v>1374</v>
      </c>
      <c r="B1375">
        <v>0.13735</v>
      </c>
      <c r="C1375">
        <v>0.15805</v>
      </c>
      <c r="D1375">
        <v>0.23515</v>
      </c>
      <c r="E1375">
        <v>3.295E-2</v>
      </c>
      <c r="F1375">
        <v>0.13905000000000001</v>
      </c>
      <c r="G1375">
        <v>0.80425000000000002</v>
      </c>
      <c r="H1375">
        <v>0.46515000000000001</v>
      </c>
      <c r="I1375">
        <v>0.27184999999999998</v>
      </c>
      <c r="J1375">
        <v>0.89444999999999997</v>
      </c>
      <c r="K1375">
        <v>0.15125</v>
      </c>
      <c r="L1375">
        <v>0.44545000000000001</v>
      </c>
    </row>
    <row r="1376" spans="1:12" x14ac:dyDescent="0.3">
      <c r="A1376">
        <v>1375</v>
      </c>
      <c r="B1376">
        <v>0.13744999999999999</v>
      </c>
      <c r="C1376">
        <v>0.31095</v>
      </c>
      <c r="D1376">
        <v>0.24445</v>
      </c>
      <c r="E1376">
        <v>0.34955000000000003</v>
      </c>
      <c r="F1376">
        <v>0.35515000000000002</v>
      </c>
      <c r="G1376">
        <v>0.96174999999999999</v>
      </c>
      <c r="H1376">
        <v>0.44695000000000001</v>
      </c>
      <c r="I1376">
        <v>0.87975000000000003</v>
      </c>
      <c r="J1376">
        <v>0.23674999999999999</v>
      </c>
      <c r="K1376">
        <v>0.92564999999999997</v>
      </c>
      <c r="L1376">
        <v>0.51895000000000002</v>
      </c>
    </row>
    <row r="1377" spans="1:12" x14ac:dyDescent="0.3">
      <c r="A1377">
        <v>1376</v>
      </c>
      <c r="B1377">
        <v>0.13755000000000001</v>
      </c>
      <c r="C1377">
        <v>0.87244999999999995</v>
      </c>
      <c r="D1377">
        <v>0.94055</v>
      </c>
      <c r="E1377">
        <v>0.72675000000000001</v>
      </c>
      <c r="F1377">
        <v>0.70465</v>
      </c>
      <c r="G1377">
        <v>0.84675</v>
      </c>
      <c r="H1377">
        <v>0.44224999999999998</v>
      </c>
      <c r="I1377">
        <v>0.45224999999999999</v>
      </c>
      <c r="J1377">
        <v>0.86545000000000005</v>
      </c>
      <c r="K1377">
        <v>0.27445000000000003</v>
      </c>
      <c r="L1377">
        <v>0.95394999999999996</v>
      </c>
    </row>
    <row r="1378" spans="1:12" x14ac:dyDescent="0.3">
      <c r="A1378">
        <v>1377</v>
      </c>
      <c r="B1378">
        <v>0.13764999999999999</v>
      </c>
      <c r="C1378">
        <v>0.52644999999999997</v>
      </c>
      <c r="D1378">
        <v>0.28725000000000001</v>
      </c>
      <c r="E1378">
        <v>0.25535000000000002</v>
      </c>
      <c r="F1378">
        <v>0.94564999999999999</v>
      </c>
      <c r="G1378">
        <v>0.24704999999999999</v>
      </c>
      <c r="H1378">
        <v>0.30954999999999999</v>
      </c>
      <c r="I1378">
        <v>0.76985000000000003</v>
      </c>
      <c r="J1378">
        <v>0.22395000000000001</v>
      </c>
      <c r="K1378">
        <v>0.84365000000000001</v>
      </c>
      <c r="L1378">
        <v>0.83604999999999996</v>
      </c>
    </row>
    <row r="1379" spans="1:12" x14ac:dyDescent="0.3">
      <c r="A1379">
        <v>1378</v>
      </c>
      <c r="B1379">
        <v>0.13775000000000001</v>
      </c>
      <c r="C1379">
        <v>0.85494999999999999</v>
      </c>
      <c r="D1379">
        <v>0.66984999999999995</v>
      </c>
      <c r="E1379">
        <v>0.40715000000000001</v>
      </c>
      <c r="F1379">
        <v>0.47215000000000001</v>
      </c>
      <c r="G1379">
        <v>0.12035</v>
      </c>
      <c r="H1379">
        <v>0.49354999999999999</v>
      </c>
      <c r="I1379">
        <v>0.83304999999999996</v>
      </c>
      <c r="J1379">
        <v>0.38395000000000001</v>
      </c>
      <c r="K1379">
        <v>0.44324999999999998</v>
      </c>
      <c r="L1379">
        <v>0.26895000000000002</v>
      </c>
    </row>
    <row r="1380" spans="1:12" x14ac:dyDescent="0.3">
      <c r="A1380">
        <v>1379</v>
      </c>
      <c r="B1380">
        <v>0.13785</v>
      </c>
      <c r="C1380">
        <v>0.30935000000000001</v>
      </c>
      <c r="D1380">
        <v>0.77595000000000003</v>
      </c>
      <c r="E1380">
        <v>0.75875000000000004</v>
      </c>
      <c r="F1380">
        <v>9.9150000000000002E-2</v>
      </c>
      <c r="G1380">
        <v>0.76354999999999995</v>
      </c>
      <c r="H1380">
        <v>0.39645000000000002</v>
      </c>
      <c r="I1380">
        <v>0.66325000000000001</v>
      </c>
      <c r="J1380">
        <v>0.79015000000000002</v>
      </c>
      <c r="K1380">
        <v>0.60975000000000001</v>
      </c>
      <c r="L1380">
        <v>0.52175000000000005</v>
      </c>
    </row>
    <row r="1381" spans="1:12" x14ac:dyDescent="0.3">
      <c r="A1381">
        <v>1380</v>
      </c>
      <c r="B1381">
        <v>0.13794999999999999</v>
      </c>
      <c r="C1381">
        <v>9.0950000000000003E-2</v>
      </c>
      <c r="D1381">
        <v>8.6150000000000004E-2</v>
      </c>
      <c r="E1381">
        <v>0.50885000000000002</v>
      </c>
      <c r="F1381">
        <v>0.31304999999999999</v>
      </c>
      <c r="G1381">
        <v>0.89195000000000002</v>
      </c>
      <c r="H1381">
        <v>8.9499999999999996E-3</v>
      </c>
      <c r="I1381">
        <v>0.55295000000000005</v>
      </c>
      <c r="J1381">
        <v>0.76334999999999997</v>
      </c>
      <c r="K1381">
        <v>0.73355000000000004</v>
      </c>
      <c r="L1381">
        <v>5.7450000000000001E-2</v>
      </c>
    </row>
    <row r="1382" spans="1:12" x14ac:dyDescent="0.3">
      <c r="A1382">
        <v>1381</v>
      </c>
      <c r="B1382">
        <v>0.13805000000000001</v>
      </c>
      <c r="C1382">
        <v>0.18604999999999999</v>
      </c>
      <c r="D1382">
        <v>0.53425</v>
      </c>
      <c r="E1382">
        <v>0.12025</v>
      </c>
      <c r="F1382">
        <v>0.35585</v>
      </c>
      <c r="G1382">
        <v>0.52775000000000005</v>
      </c>
      <c r="H1382">
        <v>0.10125000000000001</v>
      </c>
      <c r="I1382">
        <v>3.2050000000000002E-2</v>
      </c>
      <c r="J1382">
        <v>0.50524999999999998</v>
      </c>
      <c r="K1382">
        <v>0.14415</v>
      </c>
      <c r="L1382">
        <v>0.86004999999999998</v>
      </c>
    </row>
    <row r="1383" spans="1:12" x14ac:dyDescent="0.3">
      <c r="A1383">
        <v>1382</v>
      </c>
      <c r="B1383">
        <v>0.13815</v>
      </c>
      <c r="C1383">
        <v>0.85834999999999995</v>
      </c>
      <c r="D1383">
        <v>0.96594999999999998</v>
      </c>
      <c r="E1383">
        <v>0.34415000000000001</v>
      </c>
      <c r="F1383">
        <v>0.78354999999999997</v>
      </c>
      <c r="G1383">
        <v>0.86645000000000005</v>
      </c>
      <c r="H1383">
        <v>0.11484999999999999</v>
      </c>
      <c r="I1383">
        <v>0.80715000000000003</v>
      </c>
      <c r="J1383">
        <v>0.12554999999999999</v>
      </c>
      <c r="K1383">
        <v>0.32095000000000001</v>
      </c>
      <c r="L1383">
        <v>7.145E-2</v>
      </c>
    </row>
    <row r="1384" spans="1:12" x14ac:dyDescent="0.3">
      <c r="A1384">
        <v>1383</v>
      </c>
      <c r="B1384">
        <v>0.13825000000000001</v>
      </c>
      <c r="C1384">
        <v>0.84465000000000001</v>
      </c>
      <c r="D1384">
        <v>5.0549999999999998E-2</v>
      </c>
      <c r="E1384">
        <v>3.5249999999999997E-2</v>
      </c>
      <c r="F1384">
        <v>0.40734999999999999</v>
      </c>
      <c r="G1384">
        <v>0.62104999999999999</v>
      </c>
      <c r="H1384">
        <v>0.76085000000000003</v>
      </c>
      <c r="I1384">
        <v>0.49325000000000002</v>
      </c>
      <c r="J1384">
        <v>0.64875000000000005</v>
      </c>
      <c r="K1384">
        <v>0.67505000000000004</v>
      </c>
      <c r="L1384">
        <v>0.73145000000000004</v>
      </c>
    </row>
    <row r="1385" spans="1:12" x14ac:dyDescent="0.3">
      <c r="A1385">
        <v>1384</v>
      </c>
      <c r="B1385">
        <v>0.13835</v>
      </c>
      <c r="C1385">
        <v>0.27445000000000003</v>
      </c>
      <c r="D1385">
        <v>0.22875000000000001</v>
      </c>
      <c r="E1385">
        <v>0.69315000000000004</v>
      </c>
      <c r="F1385">
        <v>0.70145000000000002</v>
      </c>
      <c r="G1385">
        <v>0.12734999999999999</v>
      </c>
      <c r="H1385">
        <v>0.54235</v>
      </c>
      <c r="I1385">
        <v>0.95484999999999998</v>
      </c>
      <c r="J1385">
        <v>0.11855</v>
      </c>
      <c r="K1385">
        <v>2.15E-3</v>
      </c>
      <c r="L1385">
        <v>6.0499999999999998E-3</v>
      </c>
    </row>
    <row r="1386" spans="1:12" x14ac:dyDescent="0.3">
      <c r="A1386">
        <v>1385</v>
      </c>
      <c r="B1386">
        <v>0.13844999999999999</v>
      </c>
      <c r="C1386">
        <v>0.26695000000000002</v>
      </c>
      <c r="D1386">
        <v>0.32955000000000001</v>
      </c>
      <c r="E1386">
        <v>0.46825</v>
      </c>
      <c r="F1386">
        <v>0.54844999999999999</v>
      </c>
      <c r="G1386">
        <v>0.40805000000000002</v>
      </c>
      <c r="H1386">
        <v>0.64205000000000001</v>
      </c>
      <c r="I1386">
        <v>0.90774999999999995</v>
      </c>
      <c r="J1386">
        <v>0.40594999999999998</v>
      </c>
      <c r="K1386">
        <v>0.94274999999999998</v>
      </c>
      <c r="L1386">
        <v>0.20795</v>
      </c>
    </row>
    <row r="1387" spans="1:12" x14ac:dyDescent="0.3">
      <c r="A1387">
        <v>1386</v>
      </c>
      <c r="B1387">
        <v>0.13855000000000001</v>
      </c>
      <c r="C1387">
        <v>0.56955</v>
      </c>
      <c r="D1387">
        <v>6.1949999999999998E-2</v>
      </c>
      <c r="E1387">
        <v>0.66505000000000003</v>
      </c>
      <c r="F1387">
        <v>0.91864999999999997</v>
      </c>
      <c r="G1387">
        <v>1.555E-2</v>
      </c>
      <c r="H1387">
        <v>0.45255000000000001</v>
      </c>
      <c r="I1387">
        <v>0.94115000000000004</v>
      </c>
      <c r="J1387">
        <v>0.97214999999999996</v>
      </c>
      <c r="K1387">
        <v>6.2950000000000006E-2</v>
      </c>
      <c r="L1387">
        <v>0.38955000000000001</v>
      </c>
    </row>
    <row r="1388" spans="1:12" x14ac:dyDescent="0.3">
      <c r="A1388">
        <v>1387</v>
      </c>
      <c r="B1388">
        <v>0.13865</v>
      </c>
      <c r="C1388">
        <v>0.61585000000000001</v>
      </c>
      <c r="D1388">
        <v>0.28954999999999997</v>
      </c>
      <c r="E1388">
        <v>0.64695000000000003</v>
      </c>
      <c r="F1388">
        <v>0.83055000000000001</v>
      </c>
      <c r="G1388">
        <v>0.17685000000000001</v>
      </c>
      <c r="H1388">
        <v>0.11584999999999999</v>
      </c>
      <c r="I1388">
        <v>0.40225</v>
      </c>
      <c r="J1388">
        <v>0.13644999999999999</v>
      </c>
      <c r="K1388">
        <v>0.31445000000000001</v>
      </c>
      <c r="L1388">
        <v>0.21904999999999999</v>
      </c>
    </row>
    <row r="1389" spans="1:12" x14ac:dyDescent="0.3">
      <c r="A1389">
        <v>1388</v>
      </c>
      <c r="B1389">
        <v>0.13875000000000001</v>
      </c>
      <c r="C1389">
        <v>0.81164999999999998</v>
      </c>
      <c r="D1389">
        <v>0.88934999999999997</v>
      </c>
      <c r="E1389">
        <v>0.54395000000000004</v>
      </c>
      <c r="F1389">
        <v>0.76905000000000001</v>
      </c>
      <c r="G1389">
        <v>0.44595000000000001</v>
      </c>
      <c r="H1389">
        <v>0.89385000000000003</v>
      </c>
      <c r="I1389">
        <v>0.72394999999999998</v>
      </c>
      <c r="J1389">
        <v>0.16175</v>
      </c>
      <c r="K1389">
        <v>0.55305000000000004</v>
      </c>
      <c r="L1389">
        <v>0.26665</v>
      </c>
    </row>
    <row r="1390" spans="1:12" x14ac:dyDescent="0.3">
      <c r="A1390">
        <v>1389</v>
      </c>
      <c r="B1390">
        <v>0.13885</v>
      </c>
      <c r="C1390">
        <v>0.83015000000000005</v>
      </c>
      <c r="D1390">
        <v>0.33015</v>
      </c>
      <c r="E1390">
        <v>0.29115000000000002</v>
      </c>
      <c r="F1390">
        <v>0.50175000000000003</v>
      </c>
      <c r="G1390">
        <v>3.6049999999999999E-2</v>
      </c>
      <c r="H1390">
        <v>0.80054999999999998</v>
      </c>
      <c r="I1390">
        <v>0.76154999999999995</v>
      </c>
      <c r="J1390">
        <v>0.69935000000000003</v>
      </c>
      <c r="K1390">
        <v>0.37885000000000002</v>
      </c>
      <c r="L1390">
        <v>0.43225000000000002</v>
      </c>
    </row>
    <row r="1391" spans="1:12" x14ac:dyDescent="0.3">
      <c r="A1391">
        <v>1390</v>
      </c>
      <c r="B1391">
        <v>0.13894999999999999</v>
      </c>
      <c r="C1391">
        <v>0.76344999999999996</v>
      </c>
      <c r="D1391">
        <v>0.38695000000000002</v>
      </c>
      <c r="E1391">
        <v>0.13264999999999999</v>
      </c>
      <c r="F1391">
        <v>0.11575000000000001</v>
      </c>
      <c r="G1391">
        <v>0.20465</v>
      </c>
      <c r="H1391">
        <v>0.17635000000000001</v>
      </c>
      <c r="I1391">
        <v>0.79305000000000003</v>
      </c>
      <c r="J1391">
        <v>0.40355000000000002</v>
      </c>
      <c r="K1391">
        <v>0.29235</v>
      </c>
      <c r="L1391">
        <v>0.35425000000000001</v>
      </c>
    </row>
    <row r="1392" spans="1:12" x14ac:dyDescent="0.3">
      <c r="A1392">
        <v>1391</v>
      </c>
      <c r="B1392">
        <v>0.13905000000000001</v>
      </c>
      <c r="C1392">
        <v>0.61024999999999996</v>
      </c>
      <c r="D1392">
        <v>0.24345</v>
      </c>
      <c r="E1392">
        <v>0.31185000000000002</v>
      </c>
      <c r="F1392">
        <v>0.27184999999999998</v>
      </c>
      <c r="G1392">
        <v>4.2349999999999999E-2</v>
      </c>
      <c r="H1392">
        <v>0.25574999999999998</v>
      </c>
      <c r="I1392">
        <v>0.89065000000000005</v>
      </c>
      <c r="J1392">
        <v>0.50214999999999999</v>
      </c>
      <c r="K1392">
        <v>0.13635</v>
      </c>
      <c r="L1392">
        <v>0.62224999999999997</v>
      </c>
    </row>
    <row r="1393" spans="1:12" x14ac:dyDescent="0.3">
      <c r="A1393">
        <v>1392</v>
      </c>
      <c r="B1393">
        <v>0.13915</v>
      </c>
      <c r="C1393">
        <v>6.4350000000000004E-2</v>
      </c>
      <c r="D1393">
        <v>0.93554999999999999</v>
      </c>
      <c r="E1393">
        <v>0.65385000000000004</v>
      </c>
      <c r="F1393">
        <v>0.82745000000000002</v>
      </c>
      <c r="G1393">
        <v>0.13875000000000001</v>
      </c>
      <c r="H1393">
        <v>0.53095000000000003</v>
      </c>
      <c r="I1393">
        <v>0.64615</v>
      </c>
      <c r="J1393">
        <v>0.28915000000000002</v>
      </c>
      <c r="K1393">
        <v>0.29544999999999999</v>
      </c>
      <c r="L1393">
        <v>0.14055000000000001</v>
      </c>
    </row>
    <row r="1394" spans="1:12" x14ac:dyDescent="0.3">
      <c r="A1394">
        <v>1393</v>
      </c>
      <c r="B1394">
        <v>0.13925000000000001</v>
      </c>
      <c r="C1394">
        <v>0.46055000000000001</v>
      </c>
      <c r="D1394">
        <v>0.81525000000000003</v>
      </c>
      <c r="E1394">
        <v>0.49235000000000001</v>
      </c>
      <c r="F1394">
        <v>0.72994999999999999</v>
      </c>
      <c r="G1394">
        <v>0.86094999999999999</v>
      </c>
      <c r="H1394">
        <v>0.17615</v>
      </c>
      <c r="I1394">
        <v>0.41454999999999997</v>
      </c>
      <c r="J1394">
        <v>0.75565000000000004</v>
      </c>
      <c r="K1394">
        <v>0.68905000000000005</v>
      </c>
      <c r="L1394">
        <v>8.455E-2</v>
      </c>
    </row>
    <row r="1395" spans="1:12" x14ac:dyDescent="0.3">
      <c r="A1395">
        <v>1394</v>
      </c>
      <c r="B1395">
        <v>0.13935</v>
      </c>
      <c r="C1395">
        <v>0.92764999999999997</v>
      </c>
      <c r="D1395">
        <v>2.555E-2</v>
      </c>
      <c r="E1395">
        <v>0.43145</v>
      </c>
      <c r="F1395">
        <v>0.39105000000000001</v>
      </c>
      <c r="G1395">
        <v>0.44605</v>
      </c>
      <c r="H1395">
        <v>0.52195000000000003</v>
      </c>
      <c r="I1395">
        <v>0.69105000000000005</v>
      </c>
      <c r="J1395">
        <v>0.87065000000000003</v>
      </c>
      <c r="K1395">
        <v>0.97614999999999996</v>
      </c>
      <c r="L1395">
        <v>0.39165</v>
      </c>
    </row>
    <row r="1396" spans="1:12" x14ac:dyDescent="0.3">
      <c r="A1396">
        <v>1395</v>
      </c>
      <c r="B1396">
        <v>0.13944999999999999</v>
      </c>
      <c r="C1396">
        <v>0.70584999999999998</v>
      </c>
      <c r="D1396">
        <v>0.34615000000000001</v>
      </c>
      <c r="E1396">
        <v>0.50634999999999997</v>
      </c>
      <c r="F1396">
        <v>5.3749999999999999E-2</v>
      </c>
      <c r="G1396">
        <v>6.0499999999999998E-3</v>
      </c>
      <c r="H1396">
        <v>8.3349999999999994E-2</v>
      </c>
      <c r="I1396">
        <v>0.51785000000000003</v>
      </c>
      <c r="J1396">
        <v>0.65234999999999999</v>
      </c>
      <c r="K1396">
        <v>0.37524999999999997</v>
      </c>
      <c r="L1396">
        <v>4.9149999999999999E-2</v>
      </c>
    </row>
    <row r="1397" spans="1:12" x14ac:dyDescent="0.3">
      <c r="A1397">
        <v>1396</v>
      </c>
      <c r="B1397">
        <v>0.13955000000000001</v>
      </c>
      <c r="C1397">
        <v>0.22875000000000001</v>
      </c>
      <c r="D1397">
        <v>0.57884999999999998</v>
      </c>
      <c r="E1397">
        <v>0.63334999999999997</v>
      </c>
      <c r="F1397">
        <v>0.95155000000000001</v>
      </c>
      <c r="G1397">
        <v>0.75714999999999999</v>
      </c>
      <c r="H1397">
        <v>0.93484999999999996</v>
      </c>
      <c r="I1397">
        <v>0.17374999999999999</v>
      </c>
      <c r="J1397">
        <v>0.11555</v>
      </c>
      <c r="K1397">
        <v>0.38824999999999998</v>
      </c>
      <c r="L1397">
        <v>0.37214999999999998</v>
      </c>
    </row>
    <row r="1398" spans="1:12" x14ac:dyDescent="0.3">
      <c r="A1398">
        <v>1397</v>
      </c>
      <c r="B1398">
        <v>0.13965</v>
      </c>
      <c r="C1398">
        <v>0.73614999999999997</v>
      </c>
      <c r="D1398">
        <v>0.44335000000000002</v>
      </c>
      <c r="E1398">
        <v>0.95874999999999999</v>
      </c>
      <c r="F1398">
        <v>0.76424999999999998</v>
      </c>
      <c r="G1398">
        <v>0.18804999999999999</v>
      </c>
      <c r="H1398">
        <v>0.35115000000000002</v>
      </c>
      <c r="I1398">
        <v>0.28944999999999999</v>
      </c>
      <c r="J1398">
        <v>0.15065000000000001</v>
      </c>
      <c r="K1398">
        <v>0.65954999999999997</v>
      </c>
      <c r="L1398">
        <v>0.40175</v>
      </c>
    </row>
    <row r="1399" spans="1:12" x14ac:dyDescent="0.3">
      <c r="A1399">
        <v>1398</v>
      </c>
      <c r="B1399">
        <v>0.13975000000000001</v>
      </c>
      <c r="C1399">
        <v>0.43525000000000003</v>
      </c>
      <c r="D1399">
        <v>0.61175000000000002</v>
      </c>
      <c r="E1399">
        <v>0.35165000000000002</v>
      </c>
      <c r="F1399">
        <v>0.77764999999999995</v>
      </c>
      <c r="G1399">
        <v>0.31964999999999999</v>
      </c>
      <c r="H1399">
        <v>0.63324999999999998</v>
      </c>
      <c r="I1399">
        <v>0.84535000000000005</v>
      </c>
      <c r="J1399">
        <v>0.53454999999999997</v>
      </c>
      <c r="K1399">
        <v>0.90425</v>
      </c>
      <c r="L1399">
        <v>5.355E-2</v>
      </c>
    </row>
    <row r="1400" spans="1:12" x14ac:dyDescent="0.3">
      <c r="A1400">
        <v>1399</v>
      </c>
      <c r="B1400">
        <v>0.13985</v>
      </c>
      <c r="C1400">
        <v>0.61755000000000004</v>
      </c>
      <c r="D1400">
        <v>0.70665</v>
      </c>
      <c r="E1400">
        <v>0.47455000000000003</v>
      </c>
      <c r="F1400">
        <v>0.99834999999999996</v>
      </c>
      <c r="G1400">
        <v>0.98275000000000001</v>
      </c>
      <c r="H1400">
        <v>0.19955000000000001</v>
      </c>
      <c r="I1400">
        <v>0.83545000000000003</v>
      </c>
      <c r="J1400">
        <v>0.48975000000000002</v>
      </c>
      <c r="K1400">
        <v>0.31264999999999998</v>
      </c>
      <c r="L1400">
        <v>0.46494999999999997</v>
      </c>
    </row>
    <row r="1401" spans="1:12" x14ac:dyDescent="0.3">
      <c r="A1401">
        <v>1400</v>
      </c>
      <c r="B1401">
        <v>0.13994999999999999</v>
      </c>
      <c r="C1401">
        <v>0.82765</v>
      </c>
      <c r="D1401">
        <v>0.35435</v>
      </c>
      <c r="E1401">
        <v>0.80154999999999998</v>
      </c>
      <c r="F1401">
        <v>0.54725000000000001</v>
      </c>
      <c r="G1401">
        <v>0.42514999999999997</v>
      </c>
      <c r="H1401">
        <v>0.53785000000000005</v>
      </c>
      <c r="I1401">
        <v>0.12734999999999999</v>
      </c>
      <c r="J1401">
        <v>0.87695000000000001</v>
      </c>
      <c r="K1401">
        <v>5.6499999999999996E-3</v>
      </c>
      <c r="L1401">
        <v>0.39015</v>
      </c>
    </row>
    <row r="1402" spans="1:12" x14ac:dyDescent="0.3">
      <c r="A1402">
        <v>1401</v>
      </c>
      <c r="B1402">
        <v>0.14005000000000001</v>
      </c>
      <c r="C1402">
        <v>0.59035000000000004</v>
      </c>
      <c r="D1402">
        <v>0.54735</v>
      </c>
      <c r="E1402">
        <v>0.88714999999999999</v>
      </c>
      <c r="F1402">
        <v>3.925E-2</v>
      </c>
      <c r="G1402">
        <v>0.19005</v>
      </c>
      <c r="H1402">
        <v>0.50634999999999997</v>
      </c>
      <c r="I1402">
        <v>0.95335000000000003</v>
      </c>
      <c r="J1402">
        <v>0.54735</v>
      </c>
      <c r="K1402">
        <v>0.66564999999999996</v>
      </c>
      <c r="L1402">
        <v>0.90415000000000001</v>
      </c>
    </row>
    <row r="1403" spans="1:12" x14ac:dyDescent="0.3">
      <c r="A1403">
        <v>1402</v>
      </c>
      <c r="B1403">
        <v>0.14015</v>
      </c>
      <c r="C1403">
        <v>0.60985</v>
      </c>
      <c r="D1403">
        <v>0.68925000000000003</v>
      </c>
      <c r="E1403">
        <v>8.1049999999999997E-2</v>
      </c>
      <c r="F1403">
        <v>0.80325000000000002</v>
      </c>
      <c r="G1403">
        <v>0.85424999999999995</v>
      </c>
      <c r="H1403">
        <v>0.45245000000000002</v>
      </c>
      <c r="I1403">
        <v>0.25045000000000001</v>
      </c>
      <c r="J1403">
        <v>0.37075000000000002</v>
      </c>
      <c r="K1403">
        <v>0.15275</v>
      </c>
      <c r="L1403">
        <v>0.76375000000000004</v>
      </c>
    </row>
    <row r="1404" spans="1:12" x14ac:dyDescent="0.3">
      <c r="A1404">
        <v>1403</v>
      </c>
      <c r="B1404">
        <v>0.14025000000000001</v>
      </c>
      <c r="C1404">
        <v>0.12445000000000001</v>
      </c>
      <c r="D1404">
        <v>0.22115000000000001</v>
      </c>
      <c r="E1404">
        <v>0.48215000000000002</v>
      </c>
      <c r="F1404">
        <v>8.0250000000000002E-2</v>
      </c>
      <c r="G1404">
        <v>0.54674999999999996</v>
      </c>
      <c r="H1404">
        <v>0.63055000000000005</v>
      </c>
      <c r="I1404">
        <v>0.10514999999999999</v>
      </c>
      <c r="J1404">
        <v>0.97135000000000005</v>
      </c>
      <c r="K1404">
        <v>2.2249999999999999E-2</v>
      </c>
      <c r="L1404">
        <v>0.23885000000000001</v>
      </c>
    </row>
    <row r="1405" spans="1:12" x14ac:dyDescent="0.3">
      <c r="A1405">
        <v>1404</v>
      </c>
      <c r="B1405">
        <v>0.14035</v>
      </c>
      <c r="C1405">
        <v>7.7049999999999993E-2</v>
      </c>
      <c r="D1405">
        <v>0.17605000000000001</v>
      </c>
      <c r="E1405">
        <v>0.40055000000000002</v>
      </c>
      <c r="F1405">
        <v>0.79605000000000004</v>
      </c>
      <c r="G1405">
        <v>0.72324999999999995</v>
      </c>
      <c r="H1405">
        <v>0.39755000000000001</v>
      </c>
      <c r="I1405">
        <v>0.73465000000000003</v>
      </c>
      <c r="J1405">
        <v>0.33145000000000002</v>
      </c>
      <c r="K1405">
        <v>0.18395</v>
      </c>
      <c r="L1405">
        <v>0.57804999999999995</v>
      </c>
    </row>
    <row r="1406" spans="1:12" x14ac:dyDescent="0.3">
      <c r="A1406">
        <v>1405</v>
      </c>
      <c r="B1406">
        <v>0.14044999999999999</v>
      </c>
      <c r="C1406">
        <v>0.10835</v>
      </c>
      <c r="D1406">
        <v>0.78505000000000003</v>
      </c>
      <c r="E1406">
        <v>0.97955000000000003</v>
      </c>
      <c r="F1406">
        <v>0.62655000000000005</v>
      </c>
      <c r="G1406">
        <v>0.16764999999999999</v>
      </c>
      <c r="H1406">
        <v>0.18115000000000001</v>
      </c>
      <c r="I1406">
        <v>0.19025</v>
      </c>
      <c r="J1406">
        <v>0.33975</v>
      </c>
      <c r="K1406">
        <v>0.71814999999999996</v>
      </c>
      <c r="L1406">
        <v>0.58135000000000003</v>
      </c>
    </row>
    <row r="1407" spans="1:12" x14ac:dyDescent="0.3">
      <c r="A1407">
        <v>1406</v>
      </c>
      <c r="B1407">
        <v>0.14055000000000001</v>
      </c>
      <c r="C1407">
        <v>0.35894999999999999</v>
      </c>
      <c r="D1407">
        <v>0.53515000000000001</v>
      </c>
      <c r="E1407">
        <v>0.87895000000000001</v>
      </c>
      <c r="F1407">
        <v>0.75275000000000003</v>
      </c>
      <c r="G1407">
        <v>0.21104999999999999</v>
      </c>
      <c r="H1407">
        <v>0.54115000000000002</v>
      </c>
      <c r="I1407">
        <v>0.10985</v>
      </c>
      <c r="J1407">
        <v>0.76154999999999995</v>
      </c>
      <c r="K1407">
        <v>0.76905000000000001</v>
      </c>
      <c r="L1407">
        <v>0.81694999999999995</v>
      </c>
    </row>
    <row r="1408" spans="1:12" x14ac:dyDescent="0.3">
      <c r="A1408">
        <v>1407</v>
      </c>
      <c r="B1408">
        <v>0.14065</v>
      </c>
      <c r="C1408">
        <v>0.74324999999999997</v>
      </c>
      <c r="D1408">
        <v>0.11824999999999999</v>
      </c>
      <c r="E1408">
        <v>0.82945000000000002</v>
      </c>
      <c r="F1408">
        <v>0.78215000000000001</v>
      </c>
      <c r="G1408">
        <v>0.73765000000000003</v>
      </c>
      <c r="H1408">
        <v>0.58035000000000003</v>
      </c>
      <c r="I1408">
        <v>0.28625</v>
      </c>
      <c r="J1408">
        <v>0.79764999999999997</v>
      </c>
      <c r="K1408">
        <v>0.66554999999999997</v>
      </c>
      <c r="L1408">
        <v>0.83204999999999996</v>
      </c>
    </row>
    <row r="1409" spans="1:12" x14ac:dyDescent="0.3">
      <c r="A1409">
        <v>1408</v>
      </c>
      <c r="B1409">
        <v>0.14074999999999999</v>
      </c>
      <c r="C1409">
        <v>0.56125000000000003</v>
      </c>
      <c r="D1409">
        <v>0.24095</v>
      </c>
      <c r="E1409">
        <v>0.25835000000000002</v>
      </c>
      <c r="F1409">
        <v>0.86804999999999999</v>
      </c>
      <c r="G1409">
        <v>0.23085</v>
      </c>
      <c r="H1409">
        <v>0.17665</v>
      </c>
      <c r="I1409">
        <v>0.54574999999999996</v>
      </c>
      <c r="J1409">
        <v>0.93035000000000001</v>
      </c>
      <c r="K1409">
        <v>8.6050000000000001E-2</v>
      </c>
      <c r="L1409">
        <v>2.5649999999999999E-2</v>
      </c>
    </row>
    <row r="1410" spans="1:12" x14ac:dyDescent="0.3">
      <c r="A1410">
        <v>1409</v>
      </c>
      <c r="B1410">
        <v>0.14085</v>
      </c>
      <c r="C1410">
        <v>0.42215000000000003</v>
      </c>
      <c r="D1410">
        <v>0.56415000000000004</v>
      </c>
      <c r="E1410">
        <v>0.27024999999999999</v>
      </c>
      <c r="F1410">
        <v>0.21475</v>
      </c>
      <c r="G1410">
        <v>0.97145000000000004</v>
      </c>
      <c r="H1410">
        <v>0.45424999999999999</v>
      </c>
      <c r="I1410">
        <v>0.46534999999999999</v>
      </c>
      <c r="J1410">
        <v>0.72194999999999998</v>
      </c>
      <c r="K1410">
        <v>0.49595</v>
      </c>
      <c r="L1410">
        <v>0.40794999999999998</v>
      </c>
    </row>
    <row r="1411" spans="1:12" x14ac:dyDescent="0.3">
      <c r="A1411">
        <v>1410</v>
      </c>
      <c r="B1411">
        <v>0.14094999999999999</v>
      </c>
      <c r="C1411">
        <v>0.10235</v>
      </c>
      <c r="D1411">
        <v>0.82084999999999997</v>
      </c>
      <c r="E1411">
        <v>0.82174999999999998</v>
      </c>
      <c r="F1411">
        <v>5.5000000000000003E-4</v>
      </c>
      <c r="G1411">
        <v>0.54635</v>
      </c>
      <c r="H1411">
        <v>0.77795000000000003</v>
      </c>
      <c r="I1411">
        <v>0.31995000000000001</v>
      </c>
      <c r="J1411">
        <v>0.28305000000000002</v>
      </c>
      <c r="K1411">
        <v>0.18074999999999999</v>
      </c>
      <c r="L1411">
        <v>0.78364999999999996</v>
      </c>
    </row>
    <row r="1412" spans="1:12" x14ac:dyDescent="0.3">
      <c r="A1412">
        <v>1411</v>
      </c>
      <c r="B1412">
        <v>0.14105000000000001</v>
      </c>
      <c r="C1412">
        <v>8.5949999999999999E-2</v>
      </c>
      <c r="D1412">
        <v>0.56505000000000005</v>
      </c>
      <c r="E1412">
        <v>0.21204999999999999</v>
      </c>
      <c r="F1412">
        <v>0.77185000000000004</v>
      </c>
      <c r="G1412">
        <v>0.33174999999999999</v>
      </c>
      <c r="H1412">
        <v>0.63005</v>
      </c>
      <c r="I1412">
        <v>0.92815000000000003</v>
      </c>
      <c r="J1412">
        <v>0.86214999999999997</v>
      </c>
      <c r="K1412">
        <v>0.59065000000000001</v>
      </c>
      <c r="L1412">
        <v>1.4250000000000001E-2</v>
      </c>
    </row>
    <row r="1413" spans="1:12" x14ac:dyDescent="0.3">
      <c r="A1413">
        <v>1412</v>
      </c>
      <c r="B1413">
        <v>0.14115</v>
      </c>
      <c r="C1413">
        <v>1.4999999999999999E-4</v>
      </c>
      <c r="D1413">
        <v>0.76444999999999996</v>
      </c>
      <c r="E1413">
        <v>0.95215000000000005</v>
      </c>
      <c r="F1413">
        <v>0.70855000000000001</v>
      </c>
      <c r="G1413">
        <v>0.39984999999999998</v>
      </c>
      <c r="H1413">
        <v>0.87705</v>
      </c>
      <c r="I1413">
        <v>0.38264999999999999</v>
      </c>
      <c r="J1413">
        <v>0.35275000000000001</v>
      </c>
      <c r="K1413">
        <v>0.29415000000000002</v>
      </c>
      <c r="L1413">
        <v>0.36814999999999998</v>
      </c>
    </row>
    <row r="1414" spans="1:12" x14ac:dyDescent="0.3">
      <c r="A1414">
        <v>1413</v>
      </c>
      <c r="B1414">
        <v>0.14124999999999999</v>
      </c>
      <c r="C1414">
        <v>0.44845000000000002</v>
      </c>
      <c r="D1414">
        <v>0.45615</v>
      </c>
      <c r="E1414">
        <v>0.28854999999999997</v>
      </c>
      <c r="F1414">
        <v>1.8350000000000002E-2</v>
      </c>
      <c r="G1414">
        <v>0.73124999999999996</v>
      </c>
      <c r="H1414">
        <v>0.93774999999999997</v>
      </c>
      <c r="I1414">
        <v>0.46015</v>
      </c>
      <c r="J1414">
        <v>0.78095000000000003</v>
      </c>
      <c r="K1414">
        <v>0.54684999999999995</v>
      </c>
      <c r="L1414">
        <v>0.38674999999999998</v>
      </c>
    </row>
    <row r="1415" spans="1:12" x14ac:dyDescent="0.3">
      <c r="A1415">
        <v>1414</v>
      </c>
      <c r="B1415">
        <v>0.14135</v>
      </c>
      <c r="C1415">
        <v>0.37225000000000003</v>
      </c>
      <c r="D1415">
        <v>0.87675000000000003</v>
      </c>
      <c r="E1415">
        <v>0.80925000000000002</v>
      </c>
      <c r="F1415">
        <v>0.75165000000000004</v>
      </c>
      <c r="G1415">
        <v>0.17885000000000001</v>
      </c>
      <c r="H1415">
        <v>0.73014999999999997</v>
      </c>
      <c r="I1415">
        <v>0.54185000000000005</v>
      </c>
      <c r="J1415">
        <v>0.74695</v>
      </c>
      <c r="K1415">
        <v>0.51024999999999998</v>
      </c>
      <c r="L1415">
        <v>0.98814999999999997</v>
      </c>
    </row>
    <row r="1416" spans="1:12" x14ac:dyDescent="0.3">
      <c r="A1416">
        <v>1415</v>
      </c>
      <c r="B1416">
        <v>0.14144999999999999</v>
      </c>
      <c r="C1416">
        <v>0.39195000000000002</v>
      </c>
      <c r="D1416">
        <v>0.11385000000000001</v>
      </c>
      <c r="E1416">
        <v>0.97514999999999996</v>
      </c>
      <c r="F1416">
        <v>0.42754999999999999</v>
      </c>
      <c r="G1416">
        <v>0.23694999999999999</v>
      </c>
      <c r="H1416">
        <v>0.22925000000000001</v>
      </c>
      <c r="I1416">
        <v>0.72894999999999999</v>
      </c>
      <c r="J1416">
        <v>0.99585000000000001</v>
      </c>
      <c r="K1416">
        <v>0.42745</v>
      </c>
      <c r="L1416">
        <v>0.47425</v>
      </c>
    </row>
    <row r="1417" spans="1:12" x14ac:dyDescent="0.3">
      <c r="A1417">
        <v>1416</v>
      </c>
      <c r="B1417">
        <v>0.14155000000000001</v>
      </c>
      <c r="C1417">
        <v>0.78715000000000002</v>
      </c>
      <c r="D1417">
        <v>0.80794999999999995</v>
      </c>
      <c r="E1417">
        <v>3.5749999999999997E-2</v>
      </c>
      <c r="F1417">
        <v>4.0149999999999998E-2</v>
      </c>
      <c r="G1417">
        <v>0.48535</v>
      </c>
      <c r="H1417">
        <v>5.6349999999999997E-2</v>
      </c>
      <c r="I1417">
        <v>1.1650000000000001E-2</v>
      </c>
      <c r="J1417">
        <v>0.10395</v>
      </c>
      <c r="K1417">
        <v>0.50004999999999999</v>
      </c>
      <c r="L1417">
        <v>0.33474999999999999</v>
      </c>
    </row>
    <row r="1418" spans="1:12" x14ac:dyDescent="0.3">
      <c r="A1418">
        <v>1417</v>
      </c>
      <c r="B1418">
        <v>0.14165</v>
      </c>
      <c r="C1418">
        <v>0.22325</v>
      </c>
      <c r="D1418">
        <v>0.32784999999999997</v>
      </c>
      <c r="E1418">
        <v>0.31125000000000003</v>
      </c>
      <c r="F1418">
        <v>0.56115000000000004</v>
      </c>
      <c r="G1418">
        <v>2.0449999999999999E-2</v>
      </c>
      <c r="H1418">
        <v>0.86045000000000005</v>
      </c>
      <c r="I1418">
        <v>0.94294999999999995</v>
      </c>
      <c r="J1418">
        <v>0.30514999999999998</v>
      </c>
      <c r="K1418">
        <v>0.59355000000000002</v>
      </c>
      <c r="L1418">
        <v>0.35535</v>
      </c>
    </row>
    <row r="1419" spans="1:12" x14ac:dyDescent="0.3">
      <c r="A1419">
        <v>1418</v>
      </c>
      <c r="B1419">
        <v>0.14174999999999999</v>
      </c>
      <c r="C1419">
        <v>8.745E-2</v>
      </c>
      <c r="D1419">
        <v>0.22785</v>
      </c>
      <c r="E1419">
        <v>0.26924999999999999</v>
      </c>
      <c r="F1419">
        <v>1.5049999999999999E-2</v>
      </c>
      <c r="G1419">
        <v>0.56874999999999998</v>
      </c>
      <c r="H1419">
        <v>0.14235</v>
      </c>
      <c r="I1419">
        <v>0.30625000000000002</v>
      </c>
      <c r="J1419">
        <v>0.48825000000000002</v>
      </c>
      <c r="K1419">
        <v>0.72865000000000002</v>
      </c>
      <c r="L1419">
        <v>0.45245000000000002</v>
      </c>
    </row>
    <row r="1420" spans="1:12" x14ac:dyDescent="0.3">
      <c r="A1420">
        <v>1419</v>
      </c>
      <c r="B1420">
        <v>0.14185</v>
      </c>
      <c r="C1420">
        <v>0.89005000000000001</v>
      </c>
      <c r="D1420">
        <v>0.37995000000000001</v>
      </c>
      <c r="E1420">
        <v>0.66844999999999999</v>
      </c>
      <c r="F1420">
        <v>0.81674999999999998</v>
      </c>
      <c r="G1420">
        <v>5.6050000000000003E-2</v>
      </c>
      <c r="H1420">
        <v>5.0549999999999998E-2</v>
      </c>
      <c r="I1420">
        <v>0.55405000000000004</v>
      </c>
      <c r="J1420">
        <v>0.70045000000000002</v>
      </c>
      <c r="K1420">
        <v>0.67654999999999998</v>
      </c>
      <c r="L1420">
        <v>0.42475000000000002</v>
      </c>
    </row>
    <row r="1421" spans="1:12" x14ac:dyDescent="0.3">
      <c r="A1421">
        <v>1420</v>
      </c>
      <c r="B1421">
        <v>0.14194999999999999</v>
      </c>
      <c r="C1421">
        <v>0.36125000000000002</v>
      </c>
      <c r="D1421">
        <v>0.48685</v>
      </c>
      <c r="E1421">
        <v>1.0149999999999999E-2</v>
      </c>
      <c r="F1421">
        <v>0.62914999999999999</v>
      </c>
      <c r="G1421">
        <v>0.90405000000000002</v>
      </c>
      <c r="H1421">
        <v>0.59865000000000002</v>
      </c>
      <c r="I1421">
        <v>0.66554999999999997</v>
      </c>
      <c r="J1421">
        <v>0.74265000000000003</v>
      </c>
      <c r="K1421">
        <v>0.81164999999999998</v>
      </c>
      <c r="L1421">
        <v>0.89734999999999998</v>
      </c>
    </row>
    <row r="1422" spans="1:12" x14ac:dyDescent="0.3">
      <c r="A1422">
        <v>1421</v>
      </c>
      <c r="B1422">
        <v>0.14205000000000001</v>
      </c>
      <c r="C1422">
        <v>0.34144999999999998</v>
      </c>
      <c r="D1422">
        <v>0.21515000000000001</v>
      </c>
      <c r="E1422">
        <v>0.66354999999999997</v>
      </c>
      <c r="F1422">
        <v>0.96975</v>
      </c>
      <c r="G1422">
        <v>0.19055</v>
      </c>
      <c r="H1422">
        <v>0.86914999999999998</v>
      </c>
      <c r="I1422">
        <v>0.65754999999999997</v>
      </c>
      <c r="J1422">
        <v>0.98204999999999998</v>
      </c>
      <c r="K1422">
        <v>0.45374999999999999</v>
      </c>
      <c r="L1422">
        <v>0.76815</v>
      </c>
    </row>
    <row r="1423" spans="1:12" x14ac:dyDescent="0.3">
      <c r="A1423">
        <v>1422</v>
      </c>
      <c r="B1423">
        <v>0.14215</v>
      </c>
      <c r="C1423">
        <v>0.68635000000000002</v>
      </c>
      <c r="D1423">
        <v>0.39695000000000003</v>
      </c>
      <c r="E1423">
        <v>0.79874999999999996</v>
      </c>
      <c r="F1423">
        <v>0.12855</v>
      </c>
      <c r="G1423">
        <v>0.45265</v>
      </c>
      <c r="H1423">
        <v>0.82735000000000003</v>
      </c>
      <c r="I1423">
        <v>0.59514999999999996</v>
      </c>
      <c r="J1423">
        <v>0.69755</v>
      </c>
      <c r="K1423">
        <v>0.65134999999999998</v>
      </c>
      <c r="L1423">
        <v>0.88165000000000004</v>
      </c>
    </row>
    <row r="1424" spans="1:12" x14ac:dyDescent="0.3">
      <c r="A1424">
        <v>1423</v>
      </c>
      <c r="B1424">
        <v>0.14224999999999999</v>
      </c>
      <c r="C1424">
        <v>0.66554999999999997</v>
      </c>
      <c r="D1424">
        <v>0.44074999999999998</v>
      </c>
      <c r="E1424">
        <v>0.47575000000000001</v>
      </c>
      <c r="F1424">
        <v>0.21704999999999999</v>
      </c>
      <c r="G1424">
        <v>0.28425</v>
      </c>
      <c r="H1424">
        <v>0.91344999999999998</v>
      </c>
      <c r="I1424">
        <v>0.16485</v>
      </c>
      <c r="J1424">
        <v>0.11795</v>
      </c>
      <c r="K1424">
        <v>0.63365000000000005</v>
      </c>
      <c r="L1424">
        <v>0.67184999999999995</v>
      </c>
    </row>
    <row r="1425" spans="1:12" x14ac:dyDescent="0.3">
      <c r="A1425">
        <v>1424</v>
      </c>
      <c r="B1425">
        <v>0.14235</v>
      </c>
      <c r="C1425">
        <v>0.64964999999999995</v>
      </c>
      <c r="D1425">
        <v>0.69255</v>
      </c>
      <c r="E1425">
        <v>0.97484999999999999</v>
      </c>
      <c r="F1425">
        <v>0.83174999999999999</v>
      </c>
      <c r="G1425">
        <v>0.86265000000000003</v>
      </c>
      <c r="H1425">
        <v>0.60575000000000001</v>
      </c>
      <c r="I1425">
        <v>0.89305000000000001</v>
      </c>
      <c r="J1425">
        <v>0.11025</v>
      </c>
      <c r="K1425">
        <v>0.86495</v>
      </c>
      <c r="L1425">
        <v>0.30475000000000002</v>
      </c>
    </row>
    <row r="1426" spans="1:12" x14ac:dyDescent="0.3">
      <c r="A1426">
        <v>1425</v>
      </c>
      <c r="B1426">
        <v>0.14244999999999999</v>
      </c>
      <c r="C1426">
        <v>7.1500000000000001E-3</v>
      </c>
      <c r="D1426">
        <v>0.24154999999999999</v>
      </c>
      <c r="E1426">
        <v>0.98824999999999996</v>
      </c>
      <c r="F1426">
        <v>0.95804999999999996</v>
      </c>
      <c r="G1426">
        <v>0.10685</v>
      </c>
      <c r="H1426">
        <v>0.27884999999999999</v>
      </c>
      <c r="I1426">
        <v>0.92845</v>
      </c>
      <c r="J1426">
        <v>0.10904999999999999</v>
      </c>
      <c r="K1426">
        <v>0.74895</v>
      </c>
      <c r="L1426">
        <v>0.90185000000000004</v>
      </c>
    </row>
    <row r="1427" spans="1:12" x14ac:dyDescent="0.3">
      <c r="A1427">
        <v>1426</v>
      </c>
      <c r="B1427">
        <v>0.14255000000000001</v>
      </c>
      <c r="C1427">
        <v>0.42985000000000001</v>
      </c>
      <c r="D1427">
        <v>0.71345000000000003</v>
      </c>
      <c r="E1427">
        <v>0.51795000000000002</v>
      </c>
      <c r="F1427">
        <v>0.73055000000000003</v>
      </c>
      <c r="G1427">
        <v>7.1349999999999997E-2</v>
      </c>
      <c r="H1427">
        <v>0.80815000000000003</v>
      </c>
      <c r="I1427">
        <v>0.21554999999999999</v>
      </c>
      <c r="J1427">
        <v>0.34075</v>
      </c>
      <c r="K1427">
        <v>0.65044999999999997</v>
      </c>
      <c r="L1427">
        <v>0.39984999999999998</v>
      </c>
    </row>
    <row r="1428" spans="1:12" x14ac:dyDescent="0.3">
      <c r="A1428">
        <v>1427</v>
      </c>
      <c r="B1428">
        <v>0.14265</v>
      </c>
      <c r="C1428">
        <v>0.45784999999999998</v>
      </c>
      <c r="D1428">
        <v>0.39645000000000002</v>
      </c>
      <c r="E1428">
        <v>2.155E-2</v>
      </c>
      <c r="F1428">
        <v>2.2249999999999999E-2</v>
      </c>
      <c r="G1428">
        <v>0.32984999999999998</v>
      </c>
      <c r="H1428">
        <v>0.42494999999999999</v>
      </c>
      <c r="I1428">
        <v>3.6949999999999997E-2</v>
      </c>
      <c r="J1428">
        <v>0.62724999999999997</v>
      </c>
      <c r="K1428">
        <v>0.83465</v>
      </c>
      <c r="L1428">
        <v>0.76915</v>
      </c>
    </row>
    <row r="1429" spans="1:12" x14ac:dyDescent="0.3">
      <c r="A1429">
        <v>1428</v>
      </c>
      <c r="B1429">
        <v>0.14274999999999999</v>
      </c>
      <c r="C1429">
        <v>0.70215000000000005</v>
      </c>
      <c r="D1429">
        <v>0.44595000000000001</v>
      </c>
      <c r="E1429">
        <v>8.3549999999999999E-2</v>
      </c>
      <c r="F1429">
        <v>0.95135000000000003</v>
      </c>
      <c r="G1429">
        <v>0.69935000000000003</v>
      </c>
      <c r="H1429">
        <v>2.1149999999999999E-2</v>
      </c>
      <c r="I1429">
        <v>0.34834999999999999</v>
      </c>
      <c r="J1429">
        <v>0.88265000000000005</v>
      </c>
      <c r="K1429">
        <v>0.48975000000000002</v>
      </c>
      <c r="L1429">
        <v>0.77195000000000003</v>
      </c>
    </row>
    <row r="1430" spans="1:12" x14ac:dyDescent="0.3">
      <c r="A1430">
        <v>1429</v>
      </c>
      <c r="B1430">
        <v>0.14285</v>
      </c>
      <c r="C1430">
        <v>0.14165</v>
      </c>
      <c r="D1430">
        <v>0.39774999999999999</v>
      </c>
      <c r="E1430">
        <v>0.77734999999999999</v>
      </c>
      <c r="F1430">
        <v>0.24145</v>
      </c>
      <c r="G1430">
        <v>0.83425000000000005</v>
      </c>
      <c r="H1430">
        <v>0.41184999999999999</v>
      </c>
      <c r="I1430">
        <v>0.84235000000000004</v>
      </c>
      <c r="J1430">
        <v>0.98065000000000002</v>
      </c>
      <c r="K1430">
        <v>0.99804999999999999</v>
      </c>
      <c r="L1430">
        <v>0.69445000000000001</v>
      </c>
    </row>
    <row r="1431" spans="1:12" x14ac:dyDescent="0.3">
      <c r="A1431">
        <v>1430</v>
      </c>
      <c r="B1431">
        <v>0.14294999999999999</v>
      </c>
      <c r="C1431">
        <v>0.13505</v>
      </c>
      <c r="D1431">
        <v>0.99255000000000004</v>
      </c>
      <c r="E1431">
        <v>0.37045</v>
      </c>
      <c r="F1431">
        <v>0.33805000000000002</v>
      </c>
      <c r="G1431">
        <v>0.51964999999999995</v>
      </c>
      <c r="H1431">
        <v>0.57125000000000004</v>
      </c>
      <c r="I1431">
        <v>0.95545000000000002</v>
      </c>
      <c r="J1431">
        <v>8.0449999999999994E-2</v>
      </c>
      <c r="K1431">
        <v>0.87844999999999995</v>
      </c>
      <c r="L1431">
        <v>3.1550000000000002E-2</v>
      </c>
    </row>
    <row r="1432" spans="1:12" x14ac:dyDescent="0.3">
      <c r="A1432">
        <v>1431</v>
      </c>
      <c r="B1432">
        <v>0.14305000000000001</v>
      </c>
      <c r="C1432">
        <v>0.22985</v>
      </c>
      <c r="D1432">
        <v>0.96135000000000004</v>
      </c>
      <c r="E1432">
        <v>0.30154999999999998</v>
      </c>
      <c r="F1432">
        <v>0.56174999999999997</v>
      </c>
      <c r="G1432">
        <v>0.25205</v>
      </c>
      <c r="H1432">
        <v>0.12055</v>
      </c>
      <c r="I1432">
        <v>5.9249999999999997E-2</v>
      </c>
      <c r="J1432">
        <v>0.77934999999999999</v>
      </c>
      <c r="K1432">
        <v>0.47575000000000001</v>
      </c>
      <c r="L1432">
        <v>0.74375000000000002</v>
      </c>
    </row>
    <row r="1433" spans="1:12" x14ac:dyDescent="0.3">
      <c r="A1433">
        <v>1432</v>
      </c>
      <c r="B1433">
        <v>0.14315</v>
      </c>
      <c r="C1433">
        <v>0.11075</v>
      </c>
      <c r="D1433">
        <v>0.25705</v>
      </c>
      <c r="E1433">
        <v>0.15934999999999999</v>
      </c>
      <c r="F1433">
        <v>1.8749999999999999E-2</v>
      </c>
      <c r="G1433">
        <v>0.89044999999999996</v>
      </c>
      <c r="H1433">
        <v>0.92874999999999996</v>
      </c>
      <c r="I1433">
        <v>0.93545</v>
      </c>
      <c r="J1433">
        <v>0.98875000000000002</v>
      </c>
      <c r="K1433">
        <v>0.80005000000000004</v>
      </c>
      <c r="L1433">
        <v>0.96475</v>
      </c>
    </row>
    <row r="1434" spans="1:12" x14ac:dyDescent="0.3">
      <c r="A1434">
        <v>1433</v>
      </c>
      <c r="B1434">
        <v>0.14324999999999999</v>
      </c>
      <c r="C1434">
        <v>0.73704999999999998</v>
      </c>
      <c r="D1434">
        <v>0.21415000000000001</v>
      </c>
      <c r="E1434">
        <v>0.18265000000000001</v>
      </c>
      <c r="F1434">
        <v>0.99524999999999997</v>
      </c>
      <c r="G1434">
        <v>0.61104999999999998</v>
      </c>
      <c r="H1434">
        <v>0.13335</v>
      </c>
      <c r="I1434">
        <v>0.74855000000000005</v>
      </c>
      <c r="J1434">
        <v>0.66425000000000001</v>
      </c>
      <c r="K1434">
        <v>0.86224999999999996</v>
      </c>
      <c r="L1434">
        <v>0.33534999999999998</v>
      </c>
    </row>
    <row r="1435" spans="1:12" x14ac:dyDescent="0.3">
      <c r="A1435">
        <v>1434</v>
      </c>
      <c r="B1435">
        <v>0.14335000000000001</v>
      </c>
      <c r="C1435">
        <v>0.46915000000000001</v>
      </c>
      <c r="D1435">
        <v>0.10845</v>
      </c>
      <c r="E1435">
        <v>0.24254999999999999</v>
      </c>
      <c r="F1435">
        <v>0.79264999999999997</v>
      </c>
      <c r="G1435">
        <v>0.51114999999999999</v>
      </c>
      <c r="H1435">
        <v>0.93915000000000004</v>
      </c>
      <c r="I1435">
        <v>0.57825000000000004</v>
      </c>
      <c r="J1435">
        <v>0.34025</v>
      </c>
      <c r="K1435">
        <v>0.67595000000000005</v>
      </c>
      <c r="L1435">
        <v>0.96265000000000001</v>
      </c>
    </row>
    <row r="1436" spans="1:12" x14ac:dyDescent="0.3">
      <c r="A1436">
        <v>1435</v>
      </c>
      <c r="B1436">
        <v>0.14344999999999999</v>
      </c>
      <c r="C1436">
        <v>0.45634999999999998</v>
      </c>
      <c r="D1436">
        <v>0.40555000000000002</v>
      </c>
      <c r="E1436">
        <v>0.94294999999999995</v>
      </c>
      <c r="F1436">
        <v>0.67215000000000003</v>
      </c>
      <c r="G1436">
        <v>0.77885000000000004</v>
      </c>
      <c r="H1436">
        <v>0.29044999999999999</v>
      </c>
      <c r="I1436">
        <v>4.5249999999999999E-2</v>
      </c>
      <c r="J1436">
        <v>0.76454999999999995</v>
      </c>
      <c r="K1436">
        <v>0.71525000000000005</v>
      </c>
      <c r="L1436">
        <v>0.14754999999999999</v>
      </c>
    </row>
    <row r="1437" spans="1:12" x14ac:dyDescent="0.3">
      <c r="A1437">
        <v>1436</v>
      </c>
      <c r="B1437">
        <v>0.14355000000000001</v>
      </c>
      <c r="C1437">
        <v>0.54325000000000001</v>
      </c>
      <c r="D1437">
        <v>0.35844999999999999</v>
      </c>
      <c r="E1437">
        <v>0.20075000000000001</v>
      </c>
      <c r="F1437">
        <v>0.42685000000000001</v>
      </c>
      <c r="G1437">
        <v>0.51885000000000003</v>
      </c>
      <c r="H1437">
        <v>0.12205000000000001</v>
      </c>
      <c r="I1437">
        <v>0.12114999999999999</v>
      </c>
      <c r="J1437">
        <v>0.16664999999999999</v>
      </c>
      <c r="K1437">
        <v>0.20294999999999999</v>
      </c>
      <c r="L1437">
        <v>0.12064999999999999</v>
      </c>
    </row>
    <row r="1438" spans="1:12" x14ac:dyDescent="0.3">
      <c r="A1438">
        <v>1437</v>
      </c>
      <c r="B1438">
        <v>0.14365</v>
      </c>
      <c r="C1438">
        <v>0.62744999999999995</v>
      </c>
      <c r="D1438">
        <v>0.39145000000000002</v>
      </c>
      <c r="E1438">
        <v>0.33415</v>
      </c>
      <c r="F1438">
        <v>0.34094999999999998</v>
      </c>
      <c r="G1438">
        <v>0.60204999999999997</v>
      </c>
      <c r="H1438">
        <v>0.70855000000000001</v>
      </c>
      <c r="I1438">
        <v>0.42875000000000002</v>
      </c>
      <c r="J1438">
        <v>0.42725000000000002</v>
      </c>
      <c r="K1438">
        <v>0.32724999999999999</v>
      </c>
      <c r="L1438">
        <v>0.41665000000000002</v>
      </c>
    </row>
    <row r="1439" spans="1:12" x14ac:dyDescent="0.3">
      <c r="A1439">
        <v>1438</v>
      </c>
      <c r="B1439">
        <v>0.14374999999999999</v>
      </c>
      <c r="C1439">
        <v>0.71394999999999997</v>
      </c>
      <c r="D1439">
        <v>0.39684999999999998</v>
      </c>
      <c r="E1439">
        <v>0.16905000000000001</v>
      </c>
      <c r="F1439">
        <v>0.75734999999999997</v>
      </c>
      <c r="G1439">
        <v>6.7549999999999999E-2</v>
      </c>
      <c r="H1439">
        <v>0.55364999999999998</v>
      </c>
      <c r="I1439">
        <v>0.62965000000000004</v>
      </c>
      <c r="J1439">
        <v>0.12055</v>
      </c>
      <c r="K1439">
        <v>8.6349999999999996E-2</v>
      </c>
      <c r="L1439">
        <v>0.82784999999999997</v>
      </c>
    </row>
    <row r="1440" spans="1:12" x14ac:dyDescent="0.3">
      <c r="A1440">
        <v>1439</v>
      </c>
      <c r="B1440">
        <v>0.14385000000000001</v>
      </c>
      <c r="C1440">
        <v>0.69494999999999996</v>
      </c>
      <c r="D1440">
        <v>0.90095000000000003</v>
      </c>
      <c r="E1440">
        <v>0.37295</v>
      </c>
      <c r="F1440">
        <v>0.55745</v>
      </c>
      <c r="G1440">
        <v>0.77995000000000003</v>
      </c>
      <c r="H1440">
        <v>6.1150000000000003E-2</v>
      </c>
      <c r="I1440">
        <v>0.98324999999999996</v>
      </c>
      <c r="J1440">
        <v>0.14895</v>
      </c>
      <c r="K1440">
        <v>0.95484999999999998</v>
      </c>
      <c r="L1440">
        <v>0.74034999999999995</v>
      </c>
    </row>
    <row r="1441" spans="1:12" x14ac:dyDescent="0.3">
      <c r="A1441">
        <v>1440</v>
      </c>
      <c r="B1441">
        <v>0.14394999999999999</v>
      </c>
      <c r="C1441">
        <v>0.39565</v>
      </c>
      <c r="D1441">
        <v>0.42935000000000001</v>
      </c>
      <c r="E1441">
        <v>0.41435</v>
      </c>
      <c r="F1441">
        <v>0.98604999999999998</v>
      </c>
      <c r="G1441">
        <v>1.925E-2</v>
      </c>
      <c r="H1441">
        <v>0.64454999999999996</v>
      </c>
      <c r="I1441">
        <v>0.94764999999999999</v>
      </c>
      <c r="J1441">
        <v>0.28234999999999999</v>
      </c>
      <c r="K1441">
        <v>0.16935</v>
      </c>
      <c r="L1441">
        <v>0.20945</v>
      </c>
    </row>
    <row r="1442" spans="1:12" x14ac:dyDescent="0.3">
      <c r="A1442">
        <v>1441</v>
      </c>
      <c r="B1442">
        <v>0.14405000000000001</v>
      </c>
      <c r="C1442">
        <v>0.53374999999999995</v>
      </c>
      <c r="D1442">
        <v>0.37514999999999998</v>
      </c>
      <c r="E1442">
        <v>0.66564999999999996</v>
      </c>
      <c r="F1442">
        <v>0.74314999999999998</v>
      </c>
      <c r="G1442">
        <v>0.43754999999999999</v>
      </c>
      <c r="H1442">
        <v>0.84704999999999997</v>
      </c>
      <c r="I1442">
        <v>0.95394999999999996</v>
      </c>
      <c r="J1442">
        <v>0.66585000000000005</v>
      </c>
      <c r="K1442">
        <v>0.59165000000000001</v>
      </c>
      <c r="L1442">
        <v>0.33324999999999999</v>
      </c>
    </row>
    <row r="1443" spans="1:12" x14ac:dyDescent="0.3">
      <c r="A1443">
        <v>1442</v>
      </c>
      <c r="B1443">
        <v>0.14415</v>
      </c>
      <c r="C1443">
        <v>0.11425</v>
      </c>
      <c r="D1443">
        <v>0.94105000000000005</v>
      </c>
      <c r="E1443">
        <v>9.5449999999999993E-2</v>
      </c>
      <c r="F1443">
        <v>0.38145000000000001</v>
      </c>
      <c r="G1443">
        <v>0.93374999999999997</v>
      </c>
      <c r="H1443">
        <v>0.39034999999999997</v>
      </c>
      <c r="I1443">
        <v>0.79515000000000002</v>
      </c>
      <c r="J1443">
        <v>0.29725000000000001</v>
      </c>
      <c r="K1443">
        <v>0.13375000000000001</v>
      </c>
      <c r="L1443">
        <v>0.84845000000000004</v>
      </c>
    </row>
    <row r="1444" spans="1:12" x14ac:dyDescent="0.3">
      <c r="A1444">
        <v>1443</v>
      </c>
      <c r="B1444">
        <v>0.14424999999999999</v>
      </c>
      <c r="C1444">
        <v>0.32634999999999997</v>
      </c>
      <c r="D1444">
        <v>0.63134999999999997</v>
      </c>
      <c r="E1444">
        <v>0.89454999999999996</v>
      </c>
      <c r="F1444">
        <v>5.5750000000000001E-2</v>
      </c>
      <c r="G1444">
        <v>0.75455000000000005</v>
      </c>
      <c r="H1444">
        <v>0.45595000000000002</v>
      </c>
      <c r="I1444">
        <v>0.12105</v>
      </c>
      <c r="J1444">
        <v>0.84794999999999998</v>
      </c>
      <c r="K1444">
        <v>0.57594999999999996</v>
      </c>
      <c r="L1444">
        <v>0.25224999999999997</v>
      </c>
    </row>
    <row r="1445" spans="1:12" x14ac:dyDescent="0.3">
      <c r="A1445">
        <v>1444</v>
      </c>
      <c r="B1445">
        <v>0.14435000000000001</v>
      </c>
      <c r="C1445">
        <v>0.76885000000000003</v>
      </c>
      <c r="D1445">
        <v>0.47434999999999999</v>
      </c>
      <c r="E1445">
        <v>0.55235000000000001</v>
      </c>
      <c r="F1445">
        <v>0.20175000000000001</v>
      </c>
      <c r="G1445">
        <v>0.72065000000000001</v>
      </c>
      <c r="H1445">
        <v>0.62404999999999999</v>
      </c>
      <c r="I1445">
        <v>0.89154999999999995</v>
      </c>
      <c r="J1445">
        <v>0.82765</v>
      </c>
      <c r="K1445">
        <v>0.74475000000000002</v>
      </c>
      <c r="L1445">
        <v>0.35075000000000001</v>
      </c>
    </row>
    <row r="1446" spans="1:12" x14ac:dyDescent="0.3">
      <c r="A1446">
        <v>1445</v>
      </c>
      <c r="B1446">
        <v>0.14445</v>
      </c>
      <c r="C1446">
        <v>8.4849999999999995E-2</v>
      </c>
      <c r="D1446">
        <v>8.1350000000000006E-2</v>
      </c>
      <c r="E1446">
        <v>0.62885000000000002</v>
      </c>
      <c r="F1446">
        <v>6.105E-2</v>
      </c>
      <c r="G1446">
        <v>0.97845000000000004</v>
      </c>
      <c r="H1446">
        <v>0.26784999999999998</v>
      </c>
      <c r="I1446">
        <v>0.23855000000000001</v>
      </c>
      <c r="J1446">
        <v>0.69594999999999996</v>
      </c>
      <c r="K1446">
        <v>0.50034999999999996</v>
      </c>
      <c r="L1446">
        <v>0.76585000000000003</v>
      </c>
    </row>
    <row r="1447" spans="1:12" x14ac:dyDescent="0.3">
      <c r="A1447">
        <v>1446</v>
      </c>
      <c r="B1447">
        <v>0.14455000000000001</v>
      </c>
      <c r="C1447">
        <v>0.89634999999999998</v>
      </c>
      <c r="D1447">
        <v>0.81264999999999998</v>
      </c>
      <c r="E1447">
        <v>0.37114999999999998</v>
      </c>
      <c r="F1447">
        <v>0.91354999999999997</v>
      </c>
      <c r="G1447">
        <v>0.24115</v>
      </c>
      <c r="H1447">
        <v>0.35254999999999997</v>
      </c>
      <c r="I1447">
        <v>0.60304999999999997</v>
      </c>
      <c r="J1447">
        <v>0.66674999999999995</v>
      </c>
      <c r="K1447">
        <v>0.49495</v>
      </c>
      <c r="L1447">
        <v>0.79505000000000003</v>
      </c>
    </row>
    <row r="1448" spans="1:12" x14ac:dyDescent="0.3">
      <c r="A1448">
        <v>1447</v>
      </c>
      <c r="B1448">
        <v>0.14465</v>
      </c>
      <c r="C1448">
        <v>0.86265000000000003</v>
      </c>
      <c r="D1448">
        <v>0.81184999999999996</v>
      </c>
      <c r="E1448">
        <v>0.31914999999999999</v>
      </c>
      <c r="F1448">
        <v>0.89524999999999999</v>
      </c>
      <c r="G1448">
        <v>2.8150000000000001E-2</v>
      </c>
      <c r="H1448">
        <v>0.26274999999999998</v>
      </c>
      <c r="I1448">
        <v>3.805E-2</v>
      </c>
      <c r="J1448">
        <v>0.25995000000000001</v>
      </c>
      <c r="K1448">
        <v>0.18345</v>
      </c>
      <c r="L1448">
        <v>3.8500000000000001E-3</v>
      </c>
    </row>
    <row r="1449" spans="1:12" x14ac:dyDescent="0.3">
      <c r="A1449">
        <v>1448</v>
      </c>
      <c r="B1449">
        <v>0.14474999999999999</v>
      </c>
      <c r="C1449">
        <v>0.97765000000000002</v>
      </c>
      <c r="D1449">
        <v>9.2749999999999999E-2</v>
      </c>
      <c r="E1449">
        <v>0.81184999999999996</v>
      </c>
      <c r="F1449">
        <v>1.6250000000000001E-2</v>
      </c>
      <c r="G1449">
        <v>0.35844999999999999</v>
      </c>
      <c r="H1449">
        <v>0.72384999999999999</v>
      </c>
      <c r="I1449">
        <v>0.90874999999999995</v>
      </c>
      <c r="J1449">
        <v>0.79535</v>
      </c>
      <c r="K1449">
        <v>5.3850000000000002E-2</v>
      </c>
      <c r="L1449">
        <v>0.95345000000000002</v>
      </c>
    </row>
    <row r="1450" spans="1:12" x14ac:dyDescent="0.3">
      <c r="A1450">
        <v>1449</v>
      </c>
      <c r="B1450">
        <v>0.14485000000000001</v>
      </c>
      <c r="C1450">
        <v>0.36385000000000001</v>
      </c>
      <c r="D1450">
        <v>0.30954999999999999</v>
      </c>
      <c r="E1450">
        <v>0.11335000000000001</v>
      </c>
      <c r="F1450">
        <v>0.12964999999999999</v>
      </c>
      <c r="G1450">
        <v>0.58394999999999997</v>
      </c>
      <c r="H1450">
        <v>0.19064999999999999</v>
      </c>
      <c r="I1450">
        <v>0.95135000000000003</v>
      </c>
      <c r="J1450">
        <v>0.75895000000000001</v>
      </c>
      <c r="K1450">
        <v>0.93994999999999995</v>
      </c>
      <c r="L1450">
        <v>0.86924999999999997</v>
      </c>
    </row>
    <row r="1451" spans="1:12" x14ac:dyDescent="0.3">
      <c r="A1451">
        <v>1450</v>
      </c>
      <c r="B1451">
        <v>0.14495</v>
      </c>
      <c r="C1451">
        <v>0.33495000000000003</v>
      </c>
      <c r="D1451">
        <v>0.19585</v>
      </c>
      <c r="E1451">
        <v>0.21404999999999999</v>
      </c>
      <c r="F1451">
        <v>0.13855000000000001</v>
      </c>
      <c r="G1451">
        <v>0.88865000000000005</v>
      </c>
      <c r="H1451">
        <v>0.12925</v>
      </c>
      <c r="I1451">
        <v>0.89464999999999995</v>
      </c>
      <c r="J1451">
        <v>0.18304999999999999</v>
      </c>
      <c r="K1451">
        <v>0.91454999999999997</v>
      </c>
      <c r="L1451">
        <v>3.9849999999999997E-2</v>
      </c>
    </row>
    <row r="1452" spans="1:12" x14ac:dyDescent="0.3">
      <c r="A1452">
        <v>1451</v>
      </c>
      <c r="B1452">
        <v>0.14505000000000001</v>
      </c>
      <c r="C1452">
        <v>0.93225000000000002</v>
      </c>
      <c r="D1452">
        <v>0.76185000000000003</v>
      </c>
      <c r="E1452">
        <v>9.4350000000000003E-2</v>
      </c>
      <c r="F1452">
        <v>0.50444999999999995</v>
      </c>
      <c r="G1452">
        <v>0.84555000000000002</v>
      </c>
      <c r="H1452">
        <v>0.35294999999999999</v>
      </c>
      <c r="I1452">
        <v>0.44595000000000001</v>
      </c>
      <c r="J1452">
        <v>0.25274999999999997</v>
      </c>
      <c r="K1452">
        <v>0.97214999999999996</v>
      </c>
      <c r="L1452">
        <v>0.88105</v>
      </c>
    </row>
    <row r="1453" spans="1:12" x14ac:dyDescent="0.3">
      <c r="A1453">
        <v>1452</v>
      </c>
      <c r="B1453">
        <v>0.14515</v>
      </c>
      <c r="C1453">
        <v>0.57984999999999998</v>
      </c>
      <c r="D1453">
        <v>9.5149999999999998E-2</v>
      </c>
      <c r="E1453">
        <v>0.21535000000000001</v>
      </c>
      <c r="F1453">
        <v>0.39334999999999998</v>
      </c>
      <c r="G1453">
        <v>0.36504999999999999</v>
      </c>
      <c r="H1453">
        <v>0.45715</v>
      </c>
      <c r="I1453">
        <v>0.20225000000000001</v>
      </c>
      <c r="J1453">
        <v>0.19105</v>
      </c>
      <c r="K1453">
        <v>0.90044999999999997</v>
      </c>
      <c r="L1453">
        <v>1.8450000000000001E-2</v>
      </c>
    </row>
    <row r="1454" spans="1:12" x14ac:dyDescent="0.3">
      <c r="A1454">
        <v>1453</v>
      </c>
      <c r="B1454">
        <v>0.14524999999999999</v>
      </c>
      <c r="C1454">
        <v>0.76454999999999995</v>
      </c>
      <c r="D1454">
        <v>0.47944999999999999</v>
      </c>
      <c r="E1454">
        <v>0.84165000000000001</v>
      </c>
      <c r="F1454">
        <v>2.385E-2</v>
      </c>
      <c r="G1454">
        <v>0.87965000000000004</v>
      </c>
      <c r="H1454">
        <v>0.71845000000000003</v>
      </c>
      <c r="I1454">
        <v>0.16875000000000001</v>
      </c>
      <c r="J1454">
        <v>0.91574999999999995</v>
      </c>
      <c r="K1454">
        <v>0.69845000000000002</v>
      </c>
      <c r="L1454">
        <v>8.4499999999999992E-3</v>
      </c>
    </row>
    <row r="1455" spans="1:12" x14ac:dyDescent="0.3">
      <c r="A1455">
        <v>1454</v>
      </c>
      <c r="B1455">
        <v>0.14535000000000001</v>
      </c>
      <c r="C1455">
        <v>6.6949999999999996E-2</v>
      </c>
      <c r="D1455">
        <v>0.53574999999999995</v>
      </c>
      <c r="E1455">
        <v>0.64854999999999996</v>
      </c>
      <c r="F1455">
        <v>3.0550000000000001E-2</v>
      </c>
      <c r="G1455">
        <v>5.8349999999999999E-2</v>
      </c>
      <c r="H1455">
        <v>0.49875000000000003</v>
      </c>
      <c r="I1455">
        <v>0.41065000000000002</v>
      </c>
      <c r="J1455">
        <v>0.65264999999999995</v>
      </c>
      <c r="K1455">
        <v>0.14615</v>
      </c>
      <c r="L1455">
        <v>0.50224999999999997</v>
      </c>
    </row>
    <row r="1456" spans="1:12" x14ac:dyDescent="0.3">
      <c r="A1456">
        <v>1455</v>
      </c>
      <c r="B1456">
        <v>0.14545</v>
      </c>
      <c r="C1456">
        <v>0.81225000000000003</v>
      </c>
      <c r="D1456">
        <v>0.22685</v>
      </c>
      <c r="E1456">
        <v>0.45965</v>
      </c>
      <c r="F1456">
        <v>0.42885000000000001</v>
      </c>
      <c r="G1456">
        <v>0.94194999999999995</v>
      </c>
      <c r="H1456">
        <v>0.45445000000000002</v>
      </c>
      <c r="I1456">
        <v>0.52985000000000004</v>
      </c>
      <c r="J1456">
        <v>0.25464999999999999</v>
      </c>
      <c r="K1456">
        <v>0.79895000000000005</v>
      </c>
      <c r="L1456">
        <v>0.33595000000000003</v>
      </c>
    </row>
    <row r="1457" spans="1:12" x14ac:dyDescent="0.3">
      <c r="A1457">
        <v>1456</v>
      </c>
      <c r="B1457">
        <v>0.14555000000000001</v>
      </c>
      <c r="C1457">
        <v>0.68694999999999995</v>
      </c>
      <c r="D1457">
        <v>0.89924999999999999</v>
      </c>
      <c r="E1457">
        <v>0.29894999999999999</v>
      </c>
      <c r="F1457">
        <v>0.52485000000000004</v>
      </c>
      <c r="G1457">
        <v>0.38495000000000001</v>
      </c>
      <c r="H1457">
        <v>0.69915000000000005</v>
      </c>
      <c r="I1457">
        <v>0.93074999999999997</v>
      </c>
      <c r="J1457">
        <v>0.34644999999999998</v>
      </c>
      <c r="K1457">
        <v>0.96584999999999999</v>
      </c>
      <c r="L1457">
        <v>0.50155000000000005</v>
      </c>
    </row>
    <row r="1458" spans="1:12" x14ac:dyDescent="0.3">
      <c r="A1458">
        <v>1457</v>
      </c>
      <c r="B1458">
        <v>0.14565</v>
      </c>
      <c r="C1458">
        <v>0.73445000000000005</v>
      </c>
      <c r="D1458">
        <v>6.2549999999999994E-2</v>
      </c>
      <c r="E1458">
        <v>9.6049999999999996E-2</v>
      </c>
      <c r="F1458">
        <v>0.59984999999999999</v>
      </c>
      <c r="G1458">
        <v>8.6550000000000002E-2</v>
      </c>
      <c r="H1458">
        <v>0.73685</v>
      </c>
      <c r="I1458">
        <v>0.79995000000000005</v>
      </c>
      <c r="J1458">
        <v>0.50475000000000003</v>
      </c>
      <c r="K1458">
        <v>0.71425000000000005</v>
      </c>
      <c r="L1458">
        <v>0.16014999999999999</v>
      </c>
    </row>
    <row r="1459" spans="1:12" x14ac:dyDescent="0.3">
      <c r="A1459">
        <v>1458</v>
      </c>
      <c r="B1459">
        <v>0.14574999999999999</v>
      </c>
      <c r="C1459">
        <v>0.74855000000000005</v>
      </c>
      <c r="D1459">
        <v>0.82945000000000002</v>
      </c>
      <c r="E1459">
        <v>0.49245</v>
      </c>
      <c r="F1459">
        <v>0.52775000000000005</v>
      </c>
      <c r="G1459">
        <v>0.79225000000000001</v>
      </c>
      <c r="H1459">
        <v>0.95104999999999995</v>
      </c>
      <c r="I1459">
        <v>0.47794999999999999</v>
      </c>
      <c r="J1459">
        <v>2.9649999999999999E-2</v>
      </c>
      <c r="K1459">
        <v>0.75844999999999996</v>
      </c>
      <c r="L1459">
        <v>0.76734999999999998</v>
      </c>
    </row>
    <row r="1460" spans="1:12" x14ac:dyDescent="0.3">
      <c r="A1460">
        <v>1459</v>
      </c>
      <c r="B1460">
        <v>0.14585000000000001</v>
      </c>
      <c r="C1460">
        <v>0.74755000000000005</v>
      </c>
      <c r="D1460">
        <v>0.85894999999999999</v>
      </c>
      <c r="E1460">
        <v>0.72665000000000002</v>
      </c>
      <c r="F1460">
        <v>0.54554999999999998</v>
      </c>
      <c r="G1460">
        <v>0.72504999999999997</v>
      </c>
      <c r="H1460">
        <v>7.1500000000000001E-3</v>
      </c>
      <c r="I1460">
        <v>0.63885000000000003</v>
      </c>
      <c r="J1460">
        <v>0.13285</v>
      </c>
      <c r="K1460">
        <v>0.91025</v>
      </c>
      <c r="L1460">
        <v>0.95684999999999998</v>
      </c>
    </row>
    <row r="1461" spans="1:12" x14ac:dyDescent="0.3">
      <c r="A1461">
        <v>1460</v>
      </c>
      <c r="B1461">
        <v>0.14595</v>
      </c>
      <c r="C1461">
        <v>0.42244999999999999</v>
      </c>
      <c r="D1461">
        <v>0.34344999999999998</v>
      </c>
      <c r="E1461">
        <v>0.37195</v>
      </c>
      <c r="F1461">
        <v>0.97794999999999999</v>
      </c>
      <c r="G1461">
        <v>0.14185</v>
      </c>
      <c r="H1461">
        <v>0.62175000000000002</v>
      </c>
      <c r="I1461">
        <v>0.58194999999999997</v>
      </c>
      <c r="J1461">
        <v>0.16944999999999999</v>
      </c>
      <c r="K1461">
        <v>0.51234999999999997</v>
      </c>
      <c r="L1461">
        <v>0.27855000000000002</v>
      </c>
    </row>
    <row r="1462" spans="1:12" x14ac:dyDescent="0.3">
      <c r="A1462">
        <v>1461</v>
      </c>
      <c r="B1462">
        <v>0.14605000000000001</v>
      </c>
      <c r="C1462">
        <v>0.37275000000000003</v>
      </c>
      <c r="D1462">
        <v>0.44735000000000003</v>
      </c>
      <c r="E1462">
        <v>0.18725</v>
      </c>
      <c r="F1462">
        <v>0.67664999999999997</v>
      </c>
      <c r="G1462">
        <v>0.22675000000000001</v>
      </c>
      <c r="H1462">
        <v>0.14305000000000001</v>
      </c>
      <c r="I1462">
        <v>0.17115</v>
      </c>
      <c r="J1462">
        <v>0.60634999999999994</v>
      </c>
      <c r="K1462">
        <v>0.64975000000000005</v>
      </c>
      <c r="L1462">
        <v>0.73104999999999998</v>
      </c>
    </row>
    <row r="1463" spans="1:12" x14ac:dyDescent="0.3">
      <c r="A1463">
        <v>1462</v>
      </c>
      <c r="B1463">
        <v>0.14615</v>
      </c>
      <c r="C1463">
        <v>0.75824999999999998</v>
      </c>
      <c r="D1463">
        <v>0.13994999999999999</v>
      </c>
      <c r="E1463">
        <v>0.31945000000000001</v>
      </c>
      <c r="F1463">
        <v>0.22545000000000001</v>
      </c>
      <c r="G1463">
        <v>0.40205000000000002</v>
      </c>
      <c r="H1463">
        <v>0.95714999999999995</v>
      </c>
      <c r="I1463">
        <v>0.13975000000000001</v>
      </c>
      <c r="J1463">
        <v>0.86175000000000002</v>
      </c>
      <c r="K1463">
        <v>0.62304999999999999</v>
      </c>
      <c r="L1463">
        <v>0.13725000000000001</v>
      </c>
    </row>
    <row r="1464" spans="1:12" x14ac:dyDescent="0.3">
      <c r="A1464">
        <v>1463</v>
      </c>
      <c r="B1464">
        <v>0.14624999999999999</v>
      </c>
      <c r="C1464">
        <v>0.35404999999999998</v>
      </c>
      <c r="D1464">
        <v>2.6849999999999999E-2</v>
      </c>
      <c r="E1464">
        <v>0.86334999999999995</v>
      </c>
      <c r="F1464">
        <v>0.29654999999999998</v>
      </c>
      <c r="G1464">
        <v>0.23744999999999999</v>
      </c>
      <c r="H1464">
        <v>7.0050000000000001E-2</v>
      </c>
      <c r="I1464">
        <v>0.96855000000000002</v>
      </c>
      <c r="J1464">
        <v>0.33615</v>
      </c>
      <c r="K1464">
        <v>0.89975000000000005</v>
      </c>
      <c r="L1464">
        <v>0.15495</v>
      </c>
    </row>
    <row r="1465" spans="1:12" x14ac:dyDescent="0.3">
      <c r="A1465">
        <v>1464</v>
      </c>
      <c r="B1465">
        <v>0.14635000000000001</v>
      </c>
      <c r="C1465">
        <v>0.95635000000000003</v>
      </c>
      <c r="D1465">
        <v>0.29254999999999998</v>
      </c>
      <c r="E1465">
        <v>0.32755000000000001</v>
      </c>
      <c r="F1465">
        <v>0.90575000000000006</v>
      </c>
      <c r="G1465">
        <v>0.82684999999999997</v>
      </c>
      <c r="H1465">
        <v>0.62905</v>
      </c>
      <c r="I1465">
        <v>5.5550000000000002E-2</v>
      </c>
      <c r="J1465">
        <v>0.72014999999999996</v>
      </c>
      <c r="K1465">
        <v>0.97845000000000004</v>
      </c>
      <c r="L1465">
        <v>0.81445000000000001</v>
      </c>
    </row>
    <row r="1466" spans="1:12" x14ac:dyDescent="0.3">
      <c r="A1466">
        <v>1465</v>
      </c>
      <c r="B1466">
        <v>0.14645</v>
      </c>
      <c r="C1466">
        <v>0.55625000000000002</v>
      </c>
      <c r="D1466">
        <v>0.66115000000000002</v>
      </c>
      <c r="E1466">
        <v>0.59784999999999999</v>
      </c>
      <c r="F1466">
        <v>0.39755000000000001</v>
      </c>
      <c r="G1466">
        <v>0.97635000000000005</v>
      </c>
      <c r="H1466">
        <v>0.84535000000000005</v>
      </c>
      <c r="I1466">
        <v>0.33755000000000002</v>
      </c>
      <c r="J1466">
        <v>0.15275</v>
      </c>
      <c r="K1466">
        <v>0.36194999999999999</v>
      </c>
      <c r="L1466">
        <v>0.68235000000000001</v>
      </c>
    </row>
    <row r="1467" spans="1:12" x14ac:dyDescent="0.3">
      <c r="A1467">
        <v>1466</v>
      </c>
      <c r="B1467">
        <v>0.14655000000000001</v>
      </c>
      <c r="C1467">
        <v>0.24274999999999999</v>
      </c>
      <c r="D1467">
        <v>0.48235</v>
      </c>
      <c r="E1467">
        <v>0.77515000000000001</v>
      </c>
      <c r="F1467">
        <v>5.0499999999999998E-3</v>
      </c>
      <c r="G1467">
        <v>0.61355000000000004</v>
      </c>
      <c r="H1467">
        <v>0.79244999999999999</v>
      </c>
      <c r="I1467">
        <v>9.4350000000000003E-2</v>
      </c>
      <c r="J1467">
        <v>0.15434999999999999</v>
      </c>
      <c r="K1467">
        <v>0.14545</v>
      </c>
      <c r="L1467">
        <v>0.59665000000000001</v>
      </c>
    </row>
    <row r="1468" spans="1:12" x14ac:dyDescent="0.3">
      <c r="A1468">
        <v>1467</v>
      </c>
      <c r="B1468">
        <v>0.14665</v>
      </c>
      <c r="C1468">
        <v>0.29494999999999999</v>
      </c>
      <c r="D1468">
        <v>0.48975000000000002</v>
      </c>
      <c r="E1468">
        <v>4.0050000000000002E-2</v>
      </c>
      <c r="F1468">
        <v>0.89815</v>
      </c>
      <c r="G1468">
        <v>0.52375000000000005</v>
      </c>
      <c r="H1468">
        <v>6.6850000000000007E-2</v>
      </c>
      <c r="I1468">
        <v>0.55745</v>
      </c>
      <c r="J1468">
        <v>0.38024999999999998</v>
      </c>
      <c r="K1468">
        <v>0.67864999999999998</v>
      </c>
      <c r="L1468">
        <v>0.67384999999999995</v>
      </c>
    </row>
    <row r="1469" spans="1:12" x14ac:dyDescent="0.3">
      <c r="A1469">
        <v>1468</v>
      </c>
      <c r="B1469">
        <v>0.14674999999999999</v>
      </c>
      <c r="C1469">
        <v>0.20594999999999999</v>
      </c>
      <c r="D1469">
        <v>0.53935</v>
      </c>
      <c r="E1469">
        <v>0.54754999999999998</v>
      </c>
      <c r="F1469">
        <v>0.38324999999999998</v>
      </c>
      <c r="G1469">
        <v>0.57384999999999997</v>
      </c>
      <c r="H1469">
        <v>0.35954999999999998</v>
      </c>
      <c r="I1469">
        <v>0.33894999999999997</v>
      </c>
      <c r="J1469">
        <v>0.34015000000000001</v>
      </c>
      <c r="K1469">
        <v>0.86745000000000005</v>
      </c>
      <c r="L1469">
        <v>0.79364999999999997</v>
      </c>
    </row>
    <row r="1470" spans="1:12" x14ac:dyDescent="0.3">
      <c r="A1470">
        <v>1469</v>
      </c>
      <c r="B1470">
        <v>0.14685000000000001</v>
      </c>
      <c r="C1470">
        <v>0.78254999999999997</v>
      </c>
      <c r="D1470">
        <v>0.73785000000000001</v>
      </c>
      <c r="E1470">
        <v>0.75605</v>
      </c>
      <c r="F1470">
        <v>0.65095000000000003</v>
      </c>
      <c r="G1470">
        <v>0.91154999999999997</v>
      </c>
      <c r="H1470">
        <v>0.31335000000000002</v>
      </c>
      <c r="I1470">
        <v>0.81684999999999997</v>
      </c>
      <c r="J1470">
        <v>0.79864999999999997</v>
      </c>
      <c r="K1470">
        <v>0.15745000000000001</v>
      </c>
      <c r="L1470">
        <v>0.93345</v>
      </c>
    </row>
    <row r="1471" spans="1:12" x14ac:dyDescent="0.3">
      <c r="A1471">
        <v>1470</v>
      </c>
      <c r="B1471">
        <v>0.14695</v>
      </c>
      <c r="C1471">
        <v>0.89444999999999997</v>
      </c>
      <c r="D1471">
        <v>0.61585000000000001</v>
      </c>
      <c r="E1471">
        <v>0.36645</v>
      </c>
      <c r="F1471">
        <v>0.36244999999999999</v>
      </c>
      <c r="G1471">
        <v>0.19725000000000001</v>
      </c>
      <c r="H1471">
        <v>0.24415000000000001</v>
      </c>
      <c r="I1471">
        <v>0.50814999999999999</v>
      </c>
      <c r="J1471">
        <v>0.48135</v>
      </c>
      <c r="K1471">
        <v>0.61795</v>
      </c>
      <c r="L1471">
        <v>3.585E-2</v>
      </c>
    </row>
    <row r="1472" spans="1:12" x14ac:dyDescent="0.3">
      <c r="A1472">
        <v>1471</v>
      </c>
      <c r="B1472">
        <v>0.14704999999999999</v>
      </c>
      <c r="C1472">
        <v>0.55145</v>
      </c>
      <c r="D1472">
        <v>0.12695000000000001</v>
      </c>
      <c r="E1472">
        <v>0.68764999999999998</v>
      </c>
      <c r="F1472">
        <v>0.43264999999999998</v>
      </c>
      <c r="G1472">
        <v>0.46234999999999998</v>
      </c>
      <c r="H1472">
        <v>0.65305000000000002</v>
      </c>
      <c r="I1472">
        <v>0.93705000000000005</v>
      </c>
      <c r="J1472">
        <v>0.17374999999999999</v>
      </c>
      <c r="K1472">
        <v>0.57145000000000001</v>
      </c>
      <c r="L1472">
        <v>0.73914999999999997</v>
      </c>
    </row>
    <row r="1473" spans="1:12" x14ac:dyDescent="0.3">
      <c r="A1473">
        <v>1472</v>
      </c>
      <c r="B1473">
        <v>0.14715</v>
      </c>
      <c r="C1473">
        <v>0.67325000000000002</v>
      </c>
      <c r="D1473">
        <v>0.34865000000000002</v>
      </c>
      <c r="E1473">
        <v>0.93874999999999997</v>
      </c>
      <c r="F1473">
        <v>0.59584999999999999</v>
      </c>
      <c r="G1473">
        <v>0.12955</v>
      </c>
      <c r="H1473">
        <v>0.41675000000000001</v>
      </c>
      <c r="I1473">
        <v>0.80335000000000001</v>
      </c>
      <c r="J1473">
        <v>9.8350000000000007E-2</v>
      </c>
      <c r="K1473">
        <v>0.99755000000000005</v>
      </c>
      <c r="L1473">
        <v>6.4049999999999996E-2</v>
      </c>
    </row>
    <row r="1474" spans="1:12" x14ac:dyDescent="0.3">
      <c r="A1474">
        <v>1473</v>
      </c>
      <c r="B1474">
        <v>0.14724999999999999</v>
      </c>
      <c r="C1474">
        <v>0.63875000000000004</v>
      </c>
      <c r="D1474">
        <v>0.26174999999999998</v>
      </c>
      <c r="E1474">
        <v>0.83115000000000006</v>
      </c>
      <c r="F1474">
        <v>7.775E-2</v>
      </c>
      <c r="G1474">
        <v>0.77944999999999998</v>
      </c>
      <c r="H1474">
        <v>0.99695</v>
      </c>
      <c r="I1474">
        <v>0.13214999999999999</v>
      </c>
      <c r="J1474">
        <v>0.64234999999999998</v>
      </c>
      <c r="K1474">
        <v>0.95265</v>
      </c>
      <c r="L1474">
        <v>0.29135</v>
      </c>
    </row>
    <row r="1475" spans="1:12" x14ac:dyDescent="0.3">
      <c r="A1475">
        <v>1474</v>
      </c>
      <c r="B1475">
        <v>0.14735000000000001</v>
      </c>
      <c r="C1475">
        <v>0.36235000000000001</v>
      </c>
      <c r="D1475">
        <v>0.71784999999999999</v>
      </c>
      <c r="E1475">
        <v>0.97214999999999996</v>
      </c>
      <c r="F1475">
        <v>0.77754999999999996</v>
      </c>
      <c r="G1475">
        <v>0.87504999999999999</v>
      </c>
      <c r="H1475">
        <v>0.83335000000000004</v>
      </c>
      <c r="I1475">
        <v>0.88305</v>
      </c>
      <c r="J1475">
        <v>0.14374999999999999</v>
      </c>
      <c r="K1475">
        <v>0.59824999999999995</v>
      </c>
      <c r="L1475">
        <v>0.25395000000000001</v>
      </c>
    </row>
    <row r="1476" spans="1:12" x14ac:dyDescent="0.3">
      <c r="A1476">
        <v>1475</v>
      </c>
      <c r="B1476">
        <v>0.14745</v>
      </c>
      <c r="C1476">
        <v>0.35135</v>
      </c>
      <c r="D1476">
        <v>0.76685000000000003</v>
      </c>
      <c r="E1476">
        <v>0.70125000000000004</v>
      </c>
      <c r="F1476">
        <v>0.14695</v>
      </c>
      <c r="G1476">
        <v>0.93864999999999998</v>
      </c>
      <c r="H1476">
        <v>0.33875</v>
      </c>
      <c r="I1476">
        <v>1.095E-2</v>
      </c>
      <c r="J1476">
        <v>0.75465000000000004</v>
      </c>
      <c r="K1476">
        <v>0.95625000000000004</v>
      </c>
      <c r="L1476">
        <v>0.59445000000000003</v>
      </c>
    </row>
    <row r="1477" spans="1:12" x14ac:dyDescent="0.3">
      <c r="A1477">
        <v>1476</v>
      </c>
      <c r="B1477">
        <v>0.14754999999999999</v>
      </c>
      <c r="C1477">
        <v>0.22025</v>
      </c>
      <c r="D1477">
        <v>0.68154999999999999</v>
      </c>
      <c r="E1477">
        <v>0.69094999999999995</v>
      </c>
      <c r="F1477">
        <v>0.15515000000000001</v>
      </c>
      <c r="G1477">
        <v>0.13034999999999999</v>
      </c>
      <c r="H1477">
        <v>8.5750000000000007E-2</v>
      </c>
      <c r="I1477">
        <v>0.28835</v>
      </c>
      <c r="J1477">
        <v>0.49754999999999999</v>
      </c>
      <c r="K1477">
        <v>0.42864999999999998</v>
      </c>
      <c r="L1477">
        <v>0.92495000000000005</v>
      </c>
    </row>
    <row r="1478" spans="1:12" x14ac:dyDescent="0.3">
      <c r="A1478">
        <v>1477</v>
      </c>
      <c r="B1478">
        <v>0.14765</v>
      </c>
      <c r="C1478">
        <v>0.91554999999999997</v>
      </c>
      <c r="D1478">
        <v>0.51175000000000004</v>
      </c>
      <c r="E1478">
        <v>0.10135</v>
      </c>
      <c r="F1478">
        <v>3.8949999999999999E-2</v>
      </c>
      <c r="G1478">
        <v>0.47754999999999997</v>
      </c>
      <c r="H1478">
        <v>0.25495000000000001</v>
      </c>
      <c r="I1478">
        <v>0.11375</v>
      </c>
      <c r="J1478">
        <v>0.26174999999999998</v>
      </c>
      <c r="K1478">
        <v>0.49114999999999998</v>
      </c>
      <c r="L1478">
        <v>0.65154999999999996</v>
      </c>
    </row>
    <row r="1479" spans="1:12" x14ac:dyDescent="0.3">
      <c r="A1479">
        <v>1478</v>
      </c>
      <c r="B1479">
        <v>0.14774999999999999</v>
      </c>
      <c r="C1479">
        <v>0.37425000000000003</v>
      </c>
      <c r="D1479">
        <v>0.83115000000000006</v>
      </c>
      <c r="E1479">
        <v>0.40505000000000002</v>
      </c>
      <c r="F1479">
        <v>9.3850000000000003E-2</v>
      </c>
      <c r="G1479">
        <v>0.48964999999999997</v>
      </c>
      <c r="H1479">
        <v>0.36254999999999998</v>
      </c>
      <c r="I1479">
        <v>0.45795000000000002</v>
      </c>
      <c r="J1479">
        <v>0.99714999999999998</v>
      </c>
      <c r="K1479">
        <v>0.19475000000000001</v>
      </c>
      <c r="L1479">
        <v>7.4450000000000002E-2</v>
      </c>
    </row>
    <row r="1480" spans="1:12" x14ac:dyDescent="0.3">
      <c r="A1480">
        <v>1479</v>
      </c>
      <c r="B1480">
        <v>0.14785000000000001</v>
      </c>
      <c r="C1480">
        <v>0.23985000000000001</v>
      </c>
      <c r="D1480">
        <v>0.74024999999999996</v>
      </c>
      <c r="E1480">
        <v>0.19675000000000001</v>
      </c>
      <c r="F1480">
        <v>0.33715000000000001</v>
      </c>
      <c r="G1480">
        <v>0.44455</v>
      </c>
      <c r="H1480">
        <v>0.43685000000000002</v>
      </c>
      <c r="I1480">
        <v>0.45265</v>
      </c>
      <c r="J1480">
        <v>0.26715</v>
      </c>
      <c r="K1480">
        <v>0.80284999999999995</v>
      </c>
      <c r="L1480">
        <v>0.12884999999999999</v>
      </c>
    </row>
    <row r="1481" spans="1:12" x14ac:dyDescent="0.3">
      <c r="A1481">
        <v>1480</v>
      </c>
      <c r="B1481">
        <v>0.14795</v>
      </c>
      <c r="C1481">
        <v>0.30414999999999998</v>
      </c>
      <c r="D1481">
        <v>2.435E-2</v>
      </c>
      <c r="E1481">
        <v>0.45184999999999997</v>
      </c>
      <c r="F1481">
        <v>0.48725000000000002</v>
      </c>
      <c r="G1481">
        <v>0.59535000000000005</v>
      </c>
      <c r="H1481">
        <v>0.82245000000000001</v>
      </c>
      <c r="I1481">
        <v>0.30654999999999999</v>
      </c>
      <c r="J1481">
        <v>0.58774999999999999</v>
      </c>
      <c r="K1481">
        <v>0.96565000000000001</v>
      </c>
      <c r="L1481">
        <v>0.90705000000000002</v>
      </c>
    </row>
    <row r="1482" spans="1:12" x14ac:dyDescent="0.3">
      <c r="A1482">
        <v>1481</v>
      </c>
      <c r="B1482">
        <v>0.14804999999999999</v>
      </c>
      <c r="C1482">
        <v>9.9049999999999999E-2</v>
      </c>
      <c r="D1482">
        <v>0.61914999999999998</v>
      </c>
      <c r="E1482">
        <v>0.12565000000000001</v>
      </c>
      <c r="F1482">
        <v>0.68345</v>
      </c>
      <c r="G1482">
        <v>0.49285000000000001</v>
      </c>
      <c r="H1482">
        <v>0.89975000000000005</v>
      </c>
      <c r="I1482">
        <v>0.52324999999999999</v>
      </c>
      <c r="J1482">
        <v>0.49745</v>
      </c>
      <c r="K1482">
        <v>0.39274999999999999</v>
      </c>
      <c r="L1482">
        <v>0.94584999999999997</v>
      </c>
    </row>
    <row r="1483" spans="1:12" x14ac:dyDescent="0.3">
      <c r="A1483">
        <v>1482</v>
      </c>
      <c r="B1483">
        <v>0.14815</v>
      </c>
      <c r="C1483">
        <v>0.14624999999999999</v>
      </c>
      <c r="D1483">
        <v>0.65185000000000004</v>
      </c>
      <c r="E1483">
        <v>0.11765</v>
      </c>
      <c r="F1483">
        <v>0.73985000000000001</v>
      </c>
      <c r="G1483">
        <v>0.75914999999999999</v>
      </c>
      <c r="H1483">
        <v>0.61995</v>
      </c>
      <c r="I1483">
        <v>0.68764999999999998</v>
      </c>
      <c r="J1483">
        <v>0.28534999999999999</v>
      </c>
      <c r="K1483">
        <v>0.60924999999999996</v>
      </c>
      <c r="L1483">
        <v>0.94945000000000002</v>
      </c>
    </row>
    <row r="1484" spans="1:12" x14ac:dyDescent="0.3">
      <c r="A1484">
        <v>1483</v>
      </c>
      <c r="B1484">
        <v>0.14824999999999999</v>
      </c>
      <c r="C1484">
        <v>0.39574999999999999</v>
      </c>
      <c r="D1484">
        <v>0.50044999999999995</v>
      </c>
      <c r="E1484">
        <v>0.59394999999999998</v>
      </c>
      <c r="F1484">
        <v>0.41335</v>
      </c>
      <c r="G1484">
        <v>0.91874999999999996</v>
      </c>
      <c r="H1484">
        <v>0.85375000000000001</v>
      </c>
      <c r="I1484">
        <v>0.28665000000000002</v>
      </c>
      <c r="J1484">
        <v>0.73845000000000005</v>
      </c>
      <c r="K1484">
        <v>0.20485</v>
      </c>
      <c r="L1484">
        <v>7.8049999999999994E-2</v>
      </c>
    </row>
    <row r="1485" spans="1:12" x14ac:dyDescent="0.3">
      <c r="A1485">
        <v>1484</v>
      </c>
      <c r="B1485">
        <v>0.14835000000000001</v>
      </c>
      <c r="C1485">
        <v>0.69835000000000003</v>
      </c>
      <c r="D1485">
        <v>0.60894999999999999</v>
      </c>
      <c r="E1485">
        <v>0.67525000000000002</v>
      </c>
      <c r="F1485">
        <v>0.21615000000000001</v>
      </c>
      <c r="G1485">
        <v>0.23035</v>
      </c>
      <c r="H1485">
        <v>0.25185000000000002</v>
      </c>
      <c r="I1485">
        <v>0.81525000000000003</v>
      </c>
      <c r="J1485">
        <v>0.93315000000000003</v>
      </c>
      <c r="K1485">
        <v>2.545E-2</v>
      </c>
      <c r="L1485">
        <v>0.47494999999999998</v>
      </c>
    </row>
    <row r="1486" spans="1:12" x14ac:dyDescent="0.3">
      <c r="A1486">
        <v>1485</v>
      </c>
      <c r="B1486">
        <v>0.14845</v>
      </c>
      <c r="C1486">
        <v>0.80315000000000003</v>
      </c>
      <c r="D1486">
        <v>0.99065000000000003</v>
      </c>
      <c r="E1486">
        <v>0.99924999999999997</v>
      </c>
      <c r="F1486">
        <v>0.25655</v>
      </c>
      <c r="G1486">
        <v>0.14804999999999999</v>
      </c>
      <c r="H1486">
        <v>0.75495000000000001</v>
      </c>
      <c r="I1486">
        <v>5.7549999999999997E-2</v>
      </c>
      <c r="J1486">
        <v>0.30954999999999999</v>
      </c>
      <c r="K1486">
        <v>0.20044999999999999</v>
      </c>
      <c r="L1486">
        <v>0.58694999999999997</v>
      </c>
    </row>
    <row r="1487" spans="1:12" x14ac:dyDescent="0.3">
      <c r="A1487">
        <v>1486</v>
      </c>
      <c r="B1487">
        <v>0.14854999999999999</v>
      </c>
      <c r="C1487">
        <v>0.14665</v>
      </c>
      <c r="D1487">
        <v>0.59245000000000003</v>
      </c>
      <c r="E1487">
        <v>0.43075000000000002</v>
      </c>
      <c r="F1487">
        <v>0.43575000000000003</v>
      </c>
      <c r="G1487">
        <v>0.95994999999999997</v>
      </c>
      <c r="H1487">
        <v>0.85285</v>
      </c>
      <c r="I1487">
        <v>0.24665000000000001</v>
      </c>
      <c r="J1487">
        <v>0.42385</v>
      </c>
      <c r="K1487">
        <v>0.74444999999999995</v>
      </c>
      <c r="L1487">
        <v>0.47305000000000003</v>
      </c>
    </row>
    <row r="1488" spans="1:12" x14ac:dyDescent="0.3">
      <c r="A1488">
        <v>1487</v>
      </c>
      <c r="B1488">
        <v>0.14865</v>
      </c>
      <c r="C1488">
        <v>0.97424999999999995</v>
      </c>
      <c r="D1488">
        <v>0.21684999999999999</v>
      </c>
      <c r="E1488">
        <v>0.22785</v>
      </c>
      <c r="F1488">
        <v>0.55825000000000002</v>
      </c>
      <c r="G1488">
        <v>0.99345000000000006</v>
      </c>
      <c r="H1488">
        <v>0.80135000000000001</v>
      </c>
      <c r="I1488">
        <v>0.23394999999999999</v>
      </c>
      <c r="J1488">
        <v>0.33155000000000001</v>
      </c>
      <c r="K1488">
        <v>0.86614999999999998</v>
      </c>
      <c r="L1488">
        <v>0.55694999999999995</v>
      </c>
    </row>
    <row r="1489" spans="1:12" x14ac:dyDescent="0.3">
      <c r="A1489">
        <v>1488</v>
      </c>
      <c r="B1489">
        <v>0.14874999999999999</v>
      </c>
      <c r="C1489">
        <v>0.51375000000000004</v>
      </c>
      <c r="D1489">
        <v>2.205E-2</v>
      </c>
      <c r="E1489">
        <v>0.31524999999999997</v>
      </c>
      <c r="F1489">
        <v>0.93835000000000002</v>
      </c>
      <c r="G1489">
        <v>0.46894999999999998</v>
      </c>
      <c r="H1489">
        <v>0.57804999999999995</v>
      </c>
      <c r="I1489">
        <v>9.0149999999999994E-2</v>
      </c>
      <c r="J1489">
        <v>0.22015000000000001</v>
      </c>
      <c r="K1489">
        <v>0.21475</v>
      </c>
      <c r="L1489">
        <v>7.6850000000000002E-2</v>
      </c>
    </row>
    <row r="1490" spans="1:12" x14ac:dyDescent="0.3">
      <c r="A1490">
        <v>1489</v>
      </c>
      <c r="B1490">
        <v>0.14885000000000001</v>
      </c>
      <c r="C1490">
        <v>0.42745</v>
      </c>
      <c r="D1490">
        <v>0.20965</v>
      </c>
      <c r="E1490">
        <v>0.69235000000000002</v>
      </c>
      <c r="F1490">
        <v>0.85294999999999999</v>
      </c>
      <c r="G1490">
        <v>0.97355000000000003</v>
      </c>
      <c r="H1490">
        <v>0.54495000000000005</v>
      </c>
      <c r="I1490">
        <v>0.15185000000000001</v>
      </c>
      <c r="J1490">
        <v>0.80405000000000004</v>
      </c>
      <c r="K1490">
        <v>0.39005000000000001</v>
      </c>
      <c r="L1490">
        <v>0.18095</v>
      </c>
    </row>
    <row r="1491" spans="1:12" x14ac:dyDescent="0.3">
      <c r="A1491">
        <v>1490</v>
      </c>
      <c r="B1491">
        <v>0.14895</v>
      </c>
      <c r="C1491">
        <v>0.63495000000000001</v>
      </c>
      <c r="D1491">
        <v>0.71074999999999999</v>
      </c>
      <c r="E1491">
        <v>0.19844999999999999</v>
      </c>
      <c r="F1491">
        <v>0.89785000000000004</v>
      </c>
      <c r="G1491">
        <v>0.16335</v>
      </c>
      <c r="H1491">
        <v>0.14165</v>
      </c>
      <c r="I1491">
        <v>0.82955000000000001</v>
      </c>
      <c r="J1491">
        <v>0.80415000000000003</v>
      </c>
      <c r="K1491">
        <v>0.71225000000000005</v>
      </c>
      <c r="L1491">
        <v>0.35944999999999999</v>
      </c>
    </row>
    <row r="1492" spans="1:12" x14ac:dyDescent="0.3">
      <c r="A1492">
        <v>1491</v>
      </c>
      <c r="B1492">
        <v>0.14904999999999999</v>
      </c>
      <c r="C1492">
        <v>0.55994999999999995</v>
      </c>
      <c r="D1492">
        <v>0.12504999999999999</v>
      </c>
      <c r="E1492">
        <v>0.10904999999999999</v>
      </c>
      <c r="F1492">
        <v>0.67625000000000002</v>
      </c>
      <c r="G1492">
        <v>0.44964999999999999</v>
      </c>
      <c r="H1492">
        <v>0.57704999999999995</v>
      </c>
      <c r="I1492">
        <v>0.73734999999999995</v>
      </c>
      <c r="J1492">
        <v>0.87285000000000001</v>
      </c>
      <c r="K1492">
        <v>0.89654999999999996</v>
      </c>
      <c r="L1492">
        <v>0.97214999999999996</v>
      </c>
    </row>
    <row r="1493" spans="1:12" x14ac:dyDescent="0.3">
      <c r="A1493">
        <v>1492</v>
      </c>
      <c r="B1493">
        <v>0.14915</v>
      </c>
      <c r="C1493">
        <v>0.50975000000000004</v>
      </c>
      <c r="D1493">
        <v>8.0049999999999996E-2</v>
      </c>
      <c r="E1493">
        <v>0.71845000000000003</v>
      </c>
      <c r="F1493">
        <v>0.47055000000000002</v>
      </c>
      <c r="G1493">
        <v>0.94815000000000005</v>
      </c>
      <c r="H1493">
        <v>0.80525000000000002</v>
      </c>
      <c r="I1493">
        <v>0.35144999999999998</v>
      </c>
      <c r="J1493">
        <v>0.30054999999999998</v>
      </c>
      <c r="K1493">
        <v>0.53505000000000003</v>
      </c>
      <c r="L1493">
        <v>0.50595000000000001</v>
      </c>
    </row>
    <row r="1494" spans="1:12" x14ac:dyDescent="0.3">
      <c r="A1494">
        <v>1493</v>
      </c>
      <c r="B1494">
        <v>0.14924999999999999</v>
      </c>
      <c r="C1494">
        <v>0.83204999999999996</v>
      </c>
      <c r="D1494">
        <v>0.31714999999999999</v>
      </c>
      <c r="E1494">
        <v>0.99734999999999996</v>
      </c>
      <c r="F1494">
        <v>0.30235000000000001</v>
      </c>
      <c r="G1494">
        <v>0.51195000000000002</v>
      </c>
      <c r="H1494">
        <v>0.67774999999999996</v>
      </c>
      <c r="I1494">
        <v>0.91205000000000003</v>
      </c>
      <c r="J1494">
        <v>0.33495000000000003</v>
      </c>
      <c r="K1494">
        <v>0.95504999999999995</v>
      </c>
      <c r="L1494">
        <v>0.69784999999999997</v>
      </c>
    </row>
    <row r="1495" spans="1:12" x14ac:dyDescent="0.3">
      <c r="A1495">
        <v>1494</v>
      </c>
      <c r="B1495">
        <v>0.14935000000000001</v>
      </c>
      <c r="C1495">
        <v>0.74724999999999997</v>
      </c>
      <c r="D1495">
        <v>0.32574999999999998</v>
      </c>
      <c r="E1495">
        <v>0.43214999999999998</v>
      </c>
      <c r="F1495">
        <v>0.63934999999999997</v>
      </c>
      <c r="G1495">
        <v>0.60424999999999995</v>
      </c>
      <c r="H1495">
        <v>0.83374999999999999</v>
      </c>
      <c r="I1495">
        <v>0.52505000000000002</v>
      </c>
      <c r="J1495">
        <v>0.12945000000000001</v>
      </c>
      <c r="K1495">
        <v>9.3500000000000007E-3</v>
      </c>
      <c r="L1495">
        <v>0.63885000000000003</v>
      </c>
    </row>
    <row r="1496" spans="1:12" x14ac:dyDescent="0.3">
      <c r="A1496">
        <v>1495</v>
      </c>
      <c r="B1496">
        <v>0.14945</v>
      </c>
      <c r="C1496">
        <v>0.60324999999999995</v>
      </c>
      <c r="D1496">
        <v>0.94394999999999996</v>
      </c>
      <c r="E1496">
        <v>0.79064999999999996</v>
      </c>
      <c r="F1496">
        <v>0.37125000000000002</v>
      </c>
      <c r="G1496">
        <v>0.72914999999999996</v>
      </c>
      <c r="H1496">
        <v>0.97794999999999999</v>
      </c>
      <c r="I1496">
        <v>0.60604999999999998</v>
      </c>
      <c r="J1496">
        <v>0.36575000000000002</v>
      </c>
      <c r="K1496">
        <v>0.43664999999999998</v>
      </c>
      <c r="L1496">
        <v>0.19564999999999999</v>
      </c>
    </row>
    <row r="1497" spans="1:12" x14ac:dyDescent="0.3">
      <c r="A1497">
        <v>1496</v>
      </c>
      <c r="B1497">
        <v>0.14954999999999999</v>
      </c>
      <c r="C1497">
        <v>0.28394999999999998</v>
      </c>
      <c r="D1497">
        <v>0.83294999999999997</v>
      </c>
      <c r="E1497">
        <v>0.97045000000000003</v>
      </c>
      <c r="F1497">
        <v>0.80595000000000006</v>
      </c>
      <c r="G1497">
        <v>0.28765000000000002</v>
      </c>
      <c r="H1497">
        <v>0.58514999999999995</v>
      </c>
      <c r="I1497">
        <v>0.81645000000000001</v>
      </c>
      <c r="J1497">
        <v>0.97904999999999998</v>
      </c>
      <c r="K1497">
        <v>0.50405</v>
      </c>
      <c r="L1497">
        <v>0.13485</v>
      </c>
    </row>
    <row r="1498" spans="1:12" x14ac:dyDescent="0.3">
      <c r="A1498">
        <v>1497</v>
      </c>
      <c r="B1498">
        <v>0.14965000000000001</v>
      </c>
      <c r="C1498">
        <v>0.40034999999999998</v>
      </c>
      <c r="D1498">
        <v>0.11215</v>
      </c>
      <c r="E1498">
        <v>0.39605000000000001</v>
      </c>
      <c r="F1498">
        <v>0.56725000000000003</v>
      </c>
      <c r="G1498">
        <v>0.96304999999999996</v>
      </c>
      <c r="H1498">
        <v>9.7250000000000003E-2</v>
      </c>
      <c r="I1498">
        <v>0.61585000000000001</v>
      </c>
      <c r="J1498">
        <v>0.82274999999999998</v>
      </c>
      <c r="K1498">
        <v>0.66764999999999997</v>
      </c>
      <c r="L1498">
        <v>0.89805000000000001</v>
      </c>
    </row>
    <row r="1499" spans="1:12" x14ac:dyDescent="0.3">
      <c r="A1499">
        <v>1498</v>
      </c>
      <c r="B1499">
        <v>0.14974999999999999</v>
      </c>
      <c r="C1499">
        <v>0.31645000000000001</v>
      </c>
      <c r="D1499">
        <v>4.8849999999999998E-2</v>
      </c>
      <c r="E1499">
        <v>0.58914999999999995</v>
      </c>
      <c r="F1499">
        <v>0.65664999999999996</v>
      </c>
      <c r="G1499">
        <v>0.34594999999999998</v>
      </c>
      <c r="H1499">
        <v>0.58335000000000004</v>
      </c>
      <c r="I1499">
        <v>0.71755000000000002</v>
      </c>
      <c r="J1499">
        <v>0.24404999999999999</v>
      </c>
      <c r="K1499">
        <v>0.79584999999999995</v>
      </c>
      <c r="L1499">
        <v>0.32524999999999998</v>
      </c>
    </row>
    <row r="1500" spans="1:12" x14ac:dyDescent="0.3">
      <c r="A1500">
        <v>1499</v>
      </c>
      <c r="B1500">
        <v>0.14985000000000001</v>
      </c>
      <c r="C1500">
        <v>0.28675</v>
      </c>
      <c r="D1500">
        <v>0.13364999999999999</v>
      </c>
      <c r="E1500">
        <v>7.2150000000000006E-2</v>
      </c>
      <c r="F1500">
        <v>0.76734999999999998</v>
      </c>
      <c r="G1500">
        <v>0.58555000000000001</v>
      </c>
      <c r="H1500">
        <v>0.49885000000000002</v>
      </c>
      <c r="I1500">
        <v>0.71184999999999998</v>
      </c>
      <c r="J1500">
        <v>0.26895000000000002</v>
      </c>
      <c r="K1500">
        <v>0.32705000000000001</v>
      </c>
      <c r="L1500">
        <v>0.97924999999999995</v>
      </c>
    </row>
    <row r="1501" spans="1:12" x14ac:dyDescent="0.3">
      <c r="A1501">
        <v>1500</v>
      </c>
      <c r="B1501">
        <v>0.14995</v>
      </c>
      <c r="C1501">
        <v>0.39605000000000001</v>
      </c>
      <c r="D1501">
        <v>0.61804999999999999</v>
      </c>
      <c r="E1501">
        <v>0.62385000000000002</v>
      </c>
      <c r="F1501">
        <v>0.17094999999999999</v>
      </c>
      <c r="G1501">
        <v>0.81945000000000001</v>
      </c>
      <c r="H1501">
        <v>0.14424999999999999</v>
      </c>
      <c r="I1501">
        <v>0.37475000000000003</v>
      </c>
      <c r="J1501">
        <v>0.39845000000000003</v>
      </c>
      <c r="K1501">
        <v>0.27084999999999998</v>
      </c>
      <c r="L1501">
        <v>0.12964999999999999</v>
      </c>
    </row>
    <row r="1502" spans="1:12" x14ac:dyDescent="0.3">
      <c r="A1502">
        <v>1501</v>
      </c>
      <c r="B1502">
        <v>0.15004999999999999</v>
      </c>
      <c r="C1502">
        <v>0.86404999999999998</v>
      </c>
      <c r="D1502">
        <v>0.80625000000000002</v>
      </c>
      <c r="E1502">
        <v>0.42995</v>
      </c>
      <c r="F1502">
        <v>0.84755000000000003</v>
      </c>
      <c r="G1502">
        <v>0.19075</v>
      </c>
      <c r="H1502">
        <v>0.48444999999999999</v>
      </c>
      <c r="I1502">
        <v>3.5549999999999998E-2</v>
      </c>
      <c r="J1502">
        <v>0.34984999999999999</v>
      </c>
      <c r="K1502">
        <v>0.54535</v>
      </c>
      <c r="L1502">
        <v>0.65254999999999996</v>
      </c>
    </row>
    <row r="1503" spans="1:12" x14ac:dyDescent="0.3">
      <c r="A1503">
        <v>1502</v>
      </c>
      <c r="B1503">
        <v>0.15015000000000001</v>
      </c>
      <c r="C1503">
        <v>0.77524999999999999</v>
      </c>
      <c r="D1503">
        <v>0.69184999999999997</v>
      </c>
      <c r="E1503">
        <v>0.48775000000000002</v>
      </c>
      <c r="F1503">
        <v>4.0649999999999999E-2</v>
      </c>
      <c r="G1503">
        <v>0.11225</v>
      </c>
      <c r="H1503">
        <v>0.28315000000000001</v>
      </c>
      <c r="I1503">
        <v>0.55595000000000006</v>
      </c>
      <c r="J1503">
        <v>0.79295000000000004</v>
      </c>
      <c r="K1503">
        <v>0.45255000000000001</v>
      </c>
      <c r="L1503">
        <v>0.55115000000000003</v>
      </c>
    </row>
    <row r="1504" spans="1:12" x14ac:dyDescent="0.3">
      <c r="A1504">
        <v>1503</v>
      </c>
      <c r="B1504">
        <v>0.15024999999999999</v>
      </c>
      <c r="C1504">
        <v>0.39365</v>
      </c>
      <c r="D1504">
        <v>0.48385</v>
      </c>
      <c r="E1504">
        <v>0.67074999999999996</v>
      </c>
      <c r="F1504">
        <v>0.22664999999999999</v>
      </c>
      <c r="G1504">
        <v>0.60875000000000001</v>
      </c>
      <c r="H1504">
        <v>0.73094999999999999</v>
      </c>
      <c r="I1504">
        <v>0.25695000000000001</v>
      </c>
      <c r="J1504">
        <v>0.35175000000000001</v>
      </c>
      <c r="K1504">
        <v>0.90015000000000001</v>
      </c>
      <c r="L1504">
        <v>0.55064999999999997</v>
      </c>
    </row>
    <row r="1505" spans="1:12" x14ac:dyDescent="0.3">
      <c r="A1505">
        <v>1504</v>
      </c>
      <c r="B1505">
        <v>0.15035000000000001</v>
      </c>
      <c r="C1505">
        <v>0.73534999999999995</v>
      </c>
      <c r="D1505">
        <v>0.85724999999999996</v>
      </c>
      <c r="E1505">
        <v>0.73694999999999999</v>
      </c>
      <c r="F1505">
        <v>0.54964999999999997</v>
      </c>
      <c r="G1505">
        <v>0.56794999999999995</v>
      </c>
      <c r="H1505">
        <v>0.31555</v>
      </c>
      <c r="I1505">
        <v>0.75205</v>
      </c>
      <c r="J1505">
        <v>0.96435000000000004</v>
      </c>
      <c r="K1505">
        <v>0.30014999999999997</v>
      </c>
      <c r="L1505">
        <v>0.61185</v>
      </c>
    </row>
    <row r="1506" spans="1:12" x14ac:dyDescent="0.3">
      <c r="A1506">
        <v>1505</v>
      </c>
      <c r="B1506">
        <v>0.15045</v>
      </c>
      <c r="C1506">
        <v>0.86414999999999997</v>
      </c>
      <c r="D1506">
        <v>0.15204999999999999</v>
      </c>
      <c r="E1506">
        <v>0.30145</v>
      </c>
      <c r="F1506">
        <v>6.5750000000000003E-2</v>
      </c>
      <c r="G1506">
        <v>0.73655000000000004</v>
      </c>
      <c r="H1506">
        <v>0.97724999999999995</v>
      </c>
      <c r="I1506">
        <v>0.71055000000000001</v>
      </c>
      <c r="J1506">
        <v>0.34494999999999998</v>
      </c>
      <c r="K1506">
        <v>0.55945</v>
      </c>
      <c r="L1506">
        <v>0.93135000000000001</v>
      </c>
    </row>
    <row r="1507" spans="1:12" x14ac:dyDescent="0.3">
      <c r="A1507">
        <v>1506</v>
      </c>
      <c r="B1507">
        <v>0.15054999999999999</v>
      </c>
      <c r="C1507">
        <v>7.5950000000000004E-2</v>
      </c>
      <c r="D1507">
        <v>0.42335</v>
      </c>
      <c r="E1507">
        <v>2.545E-2</v>
      </c>
      <c r="F1507">
        <v>0.69815000000000005</v>
      </c>
      <c r="G1507">
        <v>0.51465000000000005</v>
      </c>
      <c r="H1507">
        <v>0.54315000000000002</v>
      </c>
      <c r="I1507">
        <v>0.73855000000000004</v>
      </c>
      <c r="J1507">
        <v>0.24635000000000001</v>
      </c>
      <c r="K1507">
        <v>0.32574999999999998</v>
      </c>
      <c r="L1507">
        <v>0.65444999999999998</v>
      </c>
    </row>
    <row r="1508" spans="1:12" x14ac:dyDescent="0.3">
      <c r="A1508">
        <v>1507</v>
      </c>
      <c r="B1508">
        <v>0.15065000000000001</v>
      </c>
      <c r="C1508">
        <v>0.23524999999999999</v>
      </c>
      <c r="D1508">
        <v>0.30414999999999998</v>
      </c>
      <c r="E1508">
        <v>0.37945000000000001</v>
      </c>
      <c r="F1508">
        <v>0.37114999999999998</v>
      </c>
      <c r="G1508">
        <v>0.90634999999999999</v>
      </c>
      <c r="H1508">
        <v>0.19045000000000001</v>
      </c>
      <c r="I1508">
        <v>3.2499999999999999E-3</v>
      </c>
      <c r="J1508">
        <v>0.62934999999999997</v>
      </c>
      <c r="K1508">
        <v>0.69994999999999996</v>
      </c>
      <c r="L1508">
        <v>0.67935000000000001</v>
      </c>
    </row>
    <row r="1509" spans="1:12" x14ac:dyDescent="0.3">
      <c r="A1509">
        <v>1508</v>
      </c>
      <c r="B1509">
        <v>0.15075</v>
      </c>
      <c r="C1509">
        <v>0.22514999999999999</v>
      </c>
      <c r="D1509">
        <v>0.51385000000000003</v>
      </c>
      <c r="E1509">
        <v>0.53085000000000004</v>
      </c>
      <c r="F1509">
        <v>6.6049999999999998E-2</v>
      </c>
      <c r="G1509">
        <v>0.99985000000000002</v>
      </c>
      <c r="H1509">
        <v>0.40105000000000002</v>
      </c>
      <c r="I1509">
        <v>0.32005</v>
      </c>
      <c r="J1509">
        <v>0.73104999999999998</v>
      </c>
      <c r="K1509">
        <v>0.65505000000000002</v>
      </c>
      <c r="L1509">
        <v>0.44055</v>
      </c>
    </row>
    <row r="1510" spans="1:12" x14ac:dyDescent="0.3">
      <c r="A1510">
        <v>1509</v>
      </c>
      <c r="B1510">
        <v>0.15085000000000001</v>
      </c>
      <c r="C1510">
        <v>0.73955000000000004</v>
      </c>
      <c r="D1510">
        <v>0.80545</v>
      </c>
      <c r="E1510">
        <v>0.20374999999999999</v>
      </c>
      <c r="F1510">
        <v>0.68545</v>
      </c>
      <c r="G1510">
        <v>0.72904999999999998</v>
      </c>
      <c r="H1510">
        <v>0.45974999999999999</v>
      </c>
      <c r="I1510">
        <v>0.80725000000000002</v>
      </c>
      <c r="J1510">
        <v>0.85065000000000002</v>
      </c>
      <c r="K1510">
        <v>0.89365000000000006</v>
      </c>
      <c r="L1510">
        <v>0.71894999999999998</v>
      </c>
    </row>
    <row r="1511" spans="1:12" x14ac:dyDescent="0.3">
      <c r="A1511">
        <v>1510</v>
      </c>
      <c r="B1511">
        <v>0.15095</v>
      </c>
      <c r="C1511">
        <v>0.36104999999999998</v>
      </c>
      <c r="D1511">
        <v>0.57574999999999998</v>
      </c>
      <c r="E1511">
        <v>0.30825000000000002</v>
      </c>
      <c r="F1511">
        <v>0.15705</v>
      </c>
      <c r="G1511">
        <v>0.20845</v>
      </c>
      <c r="H1511">
        <v>6.9349999999999995E-2</v>
      </c>
      <c r="I1511">
        <v>0.82815000000000005</v>
      </c>
      <c r="J1511">
        <v>0.62214999999999998</v>
      </c>
      <c r="K1511">
        <v>0.65005000000000002</v>
      </c>
      <c r="L1511">
        <v>5.1950000000000003E-2</v>
      </c>
    </row>
    <row r="1512" spans="1:12" x14ac:dyDescent="0.3">
      <c r="A1512">
        <v>1511</v>
      </c>
      <c r="B1512">
        <v>0.15104999999999999</v>
      </c>
      <c r="C1512">
        <v>0.48565000000000003</v>
      </c>
      <c r="D1512">
        <v>0.20105000000000001</v>
      </c>
      <c r="E1512">
        <v>0.73634999999999995</v>
      </c>
      <c r="F1512">
        <v>0.72265000000000001</v>
      </c>
      <c r="G1512">
        <v>0.28515000000000001</v>
      </c>
      <c r="H1512">
        <v>0.51744999999999997</v>
      </c>
      <c r="I1512">
        <v>7.7950000000000005E-2</v>
      </c>
      <c r="J1512">
        <v>0.38135000000000002</v>
      </c>
      <c r="K1512">
        <v>0.20874999999999999</v>
      </c>
      <c r="L1512">
        <v>6.9849999999999995E-2</v>
      </c>
    </row>
    <row r="1513" spans="1:12" x14ac:dyDescent="0.3">
      <c r="A1513">
        <v>1512</v>
      </c>
      <c r="B1513">
        <v>0.15115000000000001</v>
      </c>
      <c r="C1513">
        <v>0.30104999999999998</v>
      </c>
      <c r="D1513">
        <v>0.39624999999999999</v>
      </c>
      <c r="E1513">
        <v>0.34925</v>
      </c>
      <c r="F1513">
        <v>0.48964999999999997</v>
      </c>
      <c r="G1513">
        <v>0.26164999999999999</v>
      </c>
      <c r="H1513">
        <v>0.68184999999999996</v>
      </c>
      <c r="I1513">
        <v>0.99695</v>
      </c>
      <c r="J1513">
        <v>7.4950000000000003E-2</v>
      </c>
      <c r="K1513">
        <v>0.54695000000000005</v>
      </c>
      <c r="L1513">
        <v>0.32845000000000002</v>
      </c>
    </row>
    <row r="1514" spans="1:12" x14ac:dyDescent="0.3">
      <c r="A1514">
        <v>1513</v>
      </c>
      <c r="B1514">
        <v>0.15125</v>
      </c>
      <c r="C1514">
        <v>0.48895</v>
      </c>
      <c r="D1514">
        <v>0.46124999999999999</v>
      </c>
      <c r="E1514">
        <v>0.98485</v>
      </c>
      <c r="F1514">
        <v>0.53305000000000002</v>
      </c>
      <c r="G1514">
        <v>0.69225000000000003</v>
      </c>
      <c r="H1514">
        <v>0.95365</v>
      </c>
      <c r="I1514">
        <v>2.5250000000000002E-2</v>
      </c>
      <c r="J1514">
        <v>0.35444999999999999</v>
      </c>
      <c r="K1514">
        <v>0.59025000000000005</v>
      </c>
      <c r="L1514">
        <v>0.73855000000000004</v>
      </c>
    </row>
    <row r="1515" spans="1:12" x14ac:dyDescent="0.3">
      <c r="A1515">
        <v>1514</v>
      </c>
      <c r="B1515">
        <v>0.15135000000000001</v>
      </c>
      <c r="C1515">
        <v>0.45415</v>
      </c>
      <c r="D1515">
        <v>7.9549999999999996E-2</v>
      </c>
      <c r="E1515">
        <v>0.51585000000000003</v>
      </c>
      <c r="F1515">
        <v>0.71575</v>
      </c>
      <c r="G1515">
        <v>0.38605</v>
      </c>
      <c r="H1515">
        <v>0.18124999999999999</v>
      </c>
      <c r="I1515">
        <v>0.34555000000000002</v>
      </c>
      <c r="J1515">
        <v>0.46465000000000001</v>
      </c>
      <c r="K1515">
        <v>0.45524999999999999</v>
      </c>
      <c r="L1515">
        <v>0.22165000000000001</v>
      </c>
    </row>
    <row r="1516" spans="1:12" x14ac:dyDescent="0.3">
      <c r="A1516">
        <v>1515</v>
      </c>
      <c r="B1516">
        <v>0.15145</v>
      </c>
      <c r="C1516">
        <v>3.3550000000000003E-2</v>
      </c>
      <c r="D1516">
        <v>4.8349999999999997E-2</v>
      </c>
      <c r="E1516">
        <v>0.56305000000000005</v>
      </c>
      <c r="F1516">
        <v>0.12245</v>
      </c>
      <c r="G1516">
        <v>0.98455000000000004</v>
      </c>
      <c r="H1516">
        <v>0.26105</v>
      </c>
      <c r="I1516">
        <v>0.55464999999999998</v>
      </c>
      <c r="J1516">
        <v>0.73685</v>
      </c>
      <c r="K1516">
        <v>0.40115000000000001</v>
      </c>
      <c r="L1516">
        <v>0.69804999999999995</v>
      </c>
    </row>
    <row r="1517" spans="1:12" x14ac:dyDescent="0.3">
      <c r="A1517">
        <v>1516</v>
      </c>
      <c r="B1517">
        <v>0.15154999999999999</v>
      </c>
      <c r="C1517">
        <v>0.54264999999999997</v>
      </c>
      <c r="D1517">
        <v>0.60645000000000004</v>
      </c>
      <c r="E1517">
        <v>8.9749999999999996E-2</v>
      </c>
      <c r="F1517">
        <v>1.3849999999999999E-2</v>
      </c>
      <c r="G1517">
        <v>0.41404999999999997</v>
      </c>
      <c r="H1517">
        <v>0.85055000000000003</v>
      </c>
      <c r="I1517">
        <v>0.45965</v>
      </c>
      <c r="J1517">
        <v>0.51964999999999995</v>
      </c>
      <c r="K1517">
        <v>4.9149999999999999E-2</v>
      </c>
      <c r="L1517">
        <v>0.58565</v>
      </c>
    </row>
    <row r="1518" spans="1:12" x14ac:dyDescent="0.3">
      <c r="A1518">
        <v>1517</v>
      </c>
      <c r="B1518">
        <v>0.15165000000000001</v>
      </c>
      <c r="C1518">
        <v>0.85335000000000005</v>
      </c>
      <c r="D1518">
        <v>0.14025000000000001</v>
      </c>
      <c r="E1518">
        <v>0.40155000000000002</v>
      </c>
      <c r="F1518">
        <v>0.96904999999999997</v>
      </c>
      <c r="G1518">
        <v>0.98545000000000005</v>
      </c>
      <c r="H1518">
        <v>0.43075000000000002</v>
      </c>
      <c r="I1518">
        <v>0.33215</v>
      </c>
      <c r="J1518">
        <v>0.13464999999999999</v>
      </c>
      <c r="K1518">
        <v>0.20795</v>
      </c>
      <c r="L1518">
        <v>0.72645000000000004</v>
      </c>
    </row>
    <row r="1519" spans="1:12" x14ac:dyDescent="0.3">
      <c r="A1519">
        <v>1518</v>
      </c>
      <c r="B1519">
        <v>0.15175</v>
      </c>
      <c r="C1519">
        <v>0.28025</v>
      </c>
      <c r="D1519">
        <v>0.53525</v>
      </c>
      <c r="E1519">
        <v>0.21684999999999999</v>
      </c>
      <c r="F1519">
        <v>5.885E-2</v>
      </c>
      <c r="G1519">
        <v>0.84135000000000004</v>
      </c>
      <c r="H1519">
        <v>0.23265</v>
      </c>
      <c r="I1519">
        <v>0.28525</v>
      </c>
      <c r="J1519">
        <v>0.15004999999999999</v>
      </c>
      <c r="K1519">
        <v>0.99345000000000006</v>
      </c>
      <c r="L1519">
        <v>0.16234999999999999</v>
      </c>
    </row>
    <row r="1520" spans="1:12" x14ac:dyDescent="0.3">
      <c r="A1520">
        <v>1519</v>
      </c>
      <c r="B1520">
        <v>0.15185000000000001</v>
      </c>
      <c r="C1520">
        <v>0.67535000000000001</v>
      </c>
      <c r="D1520">
        <v>0.75834999999999997</v>
      </c>
      <c r="E1520">
        <v>0.86104999999999998</v>
      </c>
      <c r="F1520">
        <v>0.42154999999999998</v>
      </c>
      <c r="G1520">
        <v>0.40834999999999999</v>
      </c>
      <c r="H1520">
        <v>0.92315000000000003</v>
      </c>
      <c r="I1520">
        <v>0.29194999999999999</v>
      </c>
      <c r="J1520">
        <v>0.29385</v>
      </c>
      <c r="K1520">
        <v>0.78325</v>
      </c>
      <c r="L1520">
        <v>0.56825000000000003</v>
      </c>
    </row>
    <row r="1521" spans="1:12" x14ac:dyDescent="0.3">
      <c r="A1521">
        <v>1520</v>
      </c>
      <c r="B1521">
        <v>0.15195</v>
      </c>
      <c r="C1521">
        <v>0.24385000000000001</v>
      </c>
      <c r="D1521">
        <v>0.12665000000000001</v>
      </c>
      <c r="E1521">
        <v>0.60265000000000002</v>
      </c>
      <c r="F1521">
        <v>0.93545</v>
      </c>
      <c r="G1521">
        <v>0.73945000000000005</v>
      </c>
      <c r="H1521">
        <v>2.9149999999999999E-2</v>
      </c>
      <c r="I1521">
        <v>0.53874999999999995</v>
      </c>
      <c r="J1521">
        <v>0.42814999999999998</v>
      </c>
      <c r="K1521">
        <v>0.81925000000000003</v>
      </c>
      <c r="L1521">
        <v>0.61824999999999997</v>
      </c>
    </row>
    <row r="1522" spans="1:12" x14ac:dyDescent="0.3">
      <c r="A1522">
        <v>1521</v>
      </c>
      <c r="B1522">
        <v>0.15204999999999999</v>
      </c>
      <c r="C1522">
        <v>3.635E-2</v>
      </c>
      <c r="D1522">
        <v>0.98614999999999997</v>
      </c>
      <c r="E1522">
        <v>0.48265000000000002</v>
      </c>
      <c r="F1522">
        <v>0.97394999999999998</v>
      </c>
      <c r="G1522">
        <v>0.55725000000000002</v>
      </c>
      <c r="H1522">
        <v>0.72014999999999996</v>
      </c>
      <c r="I1522">
        <v>0.31135000000000002</v>
      </c>
      <c r="J1522">
        <v>0.38874999999999998</v>
      </c>
      <c r="K1522">
        <v>0.81705000000000005</v>
      </c>
      <c r="L1522">
        <v>0.68274999999999997</v>
      </c>
    </row>
    <row r="1523" spans="1:12" x14ac:dyDescent="0.3">
      <c r="A1523">
        <v>1522</v>
      </c>
      <c r="B1523">
        <v>0.15215000000000001</v>
      </c>
      <c r="C1523">
        <v>0.31154999999999999</v>
      </c>
      <c r="D1523">
        <v>0.42165000000000002</v>
      </c>
      <c r="E1523">
        <v>0.29885</v>
      </c>
      <c r="F1523">
        <v>0.91915000000000002</v>
      </c>
      <c r="G1523">
        <v>0.45074999999999998</v>
      </c>
      <c r="H1523">
        <v>0.88295000000000001</v>
      </c>
      <c r="I1523">
        <v>0.10055</v>
      </c>
      <c r="J1523">
        <v>0.87685000000000002</v>
      </c>
      <c r="K1523">
        <v>0.70235000000000003</v>
      </c>
      <c r="L1523">
        <v>0.48075000000000001</v>
      </c>
    </row>
    <row r="1524" spans="1:12" x14ac:dyDescent="0.3">
      <c r="A1524">
        <v>1523</v>
      </c>
      <c r="B1524">
        <v>0.15225</v>
      </c>
      <c r="C1524">
        <v>0.15915000000000001</v>
      </c>
      <c r="D1524">
        <v>0.47344999999999998</v>
      </c>
      <c r="E1524">
        <v>0.77575000000000005</v>
      </c>
      <c r="F1524">
        <v>0.90505000000000002</v>
      </c>
      <c r="G1524">
        <v>0.47334999999999999</v>
      </c>
      <c r="H1524">
        <v>0.96155000000000002</v>
      </c>
      <c r="I1524">
        <v>0.99524999999999997</v>
      </c>
      <c r="J1524">
        <v>0.55174999999999996</v>
      </c>
      <c r="K1524">
        <v>0.37855</v>
      </c>
      <c r="L1524">
        <v>0.28754999999999997</v>
      </c>
    </row>
    <row r="1525" spans="1:12" x14ac:dyDescent="0.3">
      <c r="A1525">
        <v>1524</v>
      </c>
      <c r="B1525">
        <v>0.15235000000000001</v>
      </c>
      <c r="C1525">
        <v>0.43735000000000002</v>
      </c>
      <c r="D1525">
        <v>0.31125000000000003</v>
      </c>
      <c r="E1525">
        <v>0.43964999999999999</v>
      </c>
      <c r="F1525">
        <v>0.95145000000000002</v>
      </c>
      <c r="G1525">
        <v>0.88465000000000005</v>
      </c>
      <c r="H1525">
        <v>0.57264999999999999</v>
      </c>
      <c r="I1525">
        <v>0.90095000000000003</v>
      </c>
      <c r="J1525">
        <v>0.27315</v>
      </c>
      <c r="K1525">
        <v>0.96604999999999996</v>
      </c>
      <c r="L1525">
        <v>0.91464999999999996</v>
      </c>
    </row>
    <row r="1526" spans="1:12" x14ac:dyDescent="0.3">
      <c r="A1526">
        <v>1525</v>
      </c>
      <c r="B1526">
        <v>0.15245</v>
      </c>
      <c r="C1526">
        <v>0.36954999999999999</v>
      </c>
      <c r="D1526">
        <v>0.99965000000000004</v>
      </c>
      <c r="E1526">
        <v>0.78264999999999996</v>
      </c>
      <c r="F1526">
        <v>0.62495000000000001</v>
      </c>
      <c r="G1526">
        <v>0.74165000000000003</v>
      </c>
      <c r="H1526">
        <v>0.66315000000000002</v>
      </c>
      <c r="I1526">
        <v>0.36285000000000001</v>
      </c>
      <c r="J1526">
        <v>0.12045</v>
      </c>
      <c r="K1526">
        <v>0.90695000000000003</v>
      </c>
      <c r="L1526">
        <v>0.74985000000000002</v>
      </c>
    </row>
    <row r="1527" spans="1:12" x14ac:dyDescent="0.3">
      <c r="A1527">
        <v>1526</v>
      </c>
      <c r="B1527">
        <v>0.15254999999999999</v>
      </c>
      <c r="C1527">
        <v>0.75654999999999994</v>
      </c>
      <c r="D1527">
        <v>0.70265</v>
      </c>
      <c r="E1527">
        <v>0.36244999999999999</v>
      </c>
      <c r="F1527">
        <v>0.31795000000000001</v>
      </c>
      <c r="G1527">
        <v>0.75954999999999995</v>
      </c>
      <c r="H1527">
        <v>0.52785000000000004</v>
      </c>
      <c r="I1527">
        <v>0.63434999999999997</v>
      </c>
      <c r="J1527">
        <v>0.79674999999999996</v>
      </c>
      <c r="K1527">
        <v>0.45795000000000002</v>
      </c>
      <c r="L1527">
        <v>0.31895000000000001</v>
      </c>
    </row>
    <row r="1528" spans="1:12" x14ac:dyDescent="0.3">
      <c r="A1528">
        <v>1527</v>
      </c>
      <c r="B1528">
        <v>0.15265000000000001</v>
      </c>
      <c r="C1528">
        <v>0.56794999999999995</v>
      </c>
      <c r="D1528">
        <v>0.82474999999999998</v>
      </c>
      <c r="E1528">
        <v>0.87414999999999998</v>
      </c>
      <c r="F1528">
        <v>0.84745000000000004</v>
      </c>
      <c r="G1528">
        <v>0.85594999999999999</v>
      </c>
      <c r="H1528">
        <v>0.49995000000000001</v>
      </c>
      <c r="I1528">
        <v>0.50355000000000005</v>
      </c>
      <c r="J1528">
        <v>0.13635</v>
      </c>
      <c r="K1528">
        <v>0.74485000000000001</v>
      </c>
      <c r="L1528">
        <v>9.8849999999999993E-2</v>
      </c>
    </row>
    <row r="1529" spans="1:12" x14ac:dyDescent="0.3">
      <c r="A1529">
        <v>1528</v>
      </c>
      <c r="B1529">
        <v>0.15275</v>
      </c>
      <c r="C1529">
        <v>0.13935</v>
      </c>
      <c r="D1529">
        <v>0.37154999999999999</v>
      </c>
      <c r="E1529">
        <v>0.20605000000000001</v>
      </c>
      <c r="F1529">
        <v>0.98035000000000005</v>
      </c>
      <c r="G1529">
        <v>0.55674999999999997</v>
      </c>
      <c r="H1529">
        <v>0.99885000000000002</v>
      </c>
      <c r="I1529">
        <v>0.57865</v>
      </c>
      <c r="J1529">
        <v>0.60614999999999997</v>
      </c>
      <c r="K1529">
        <v>0.33224999999999999</v>
      </c>
      <c r="L1529">
        <v>0.12435</v>
      </c>
    </row>
    <row r="1530" spans="1:12" x14ac:dyDescent="0.3">
      <c r="A1530">
        <v>1529</v>
      </c>
      <c r="B1530">
        <v>0.15285000000000001</v>
      </c>
      <c r="C1530">
        <v>0.72424999999999995</v>
      </c>
      <c r="D1530">
        <v>0.64175000000000004</v>
      </c>
      <c r="E1530">
        <v>0.23555000000000001</v>
      </c>
      <c r="F1530">
        <v>0.61265000000000003</v>
      </c>
      <c r="G1530">
        <v>0.69525000000000003</v>
      </c>
      <c r="H1530">
        <v>0.87434999999999996</v>
      </c>
      <c r="I1530">
        <v>0.95325000000000004</v>
      </c>
      <c r="J1530">
        <v>0.85275000000000001</v>
      </c>
      <c r="K1530">
        <v>0.82245000000000001</v>
      </c>
      <c r="L1530">
        <v>0.38624999999999998</v>
      </c>
    </row>
    <row r="1531" spans="1:12" x14ac:dyDescent="0.3">
      <c r="A1531">
        <v>1530</v>
      </c>
      <c r="B1531">
        <v>0.15295</v>
      </c>
      <c r="C1531">
        <v>0.35635</v>
      </c>
      <c r="D1531">
        <v>0.36454999999999999</v>
      </c>
      <c r="E1531">
        <v>0.47844999999999999</v>
      </c>
      <c r="F1531">
        <v>0.99604999999999999</v>
      </c>
      <c r="G1531">
        <v>0.26124999999999998</v>
      </c>
      <c r="H1531">
        <v>0.41894999999999999</v>
      </c>
      <c r="I1531">
        <v>0.55515000000000003</v>
      </c>
      <c r="J1531">
        <v>0.37175000000000002</v>
      </c>
      <c r="K1531">
        <v>9.8350000000000007E-2</v>
      </c>
      <c r="L1531">
        <v>0.96355000000000002</v>
      </c>
    </row>
    <row r="1532" spans="1:12" x14ac:dyDescent="0.3">
      <c r="A1532">
        <v>1531</v>
      </c>
      <c r="B1532">
        <v>0.15304999999999999</v>
      </c>
      <c r="C1532">
        <v>0.37404999999999999</v>
      </c>
      <c r="D1532">
        <v>2.445E-2</v>
      </c>
      <c r="E1532">
        <v>0.72924999999999995</v>
      </c>
      <c r="F1532">
        <v>0.15675</v>
      </c>
      <c r="G1532">
        <v>0.24815000000000001</v>
      </c>
      <c r="H1532">
        <v>0.54654999999999998</v>
      </c>
      <c r="I1532">
        <v>0.78944999999999999</v>
      </c>
      <c r="J1532">
        <v>9.2350000000000002E-2</v>
      </c>
      <c r="K1532">
        <v>0.27694999999999997</v>
      </c>
      <c r="L1532">
        <v>0.72194999999999998</v>
      </c>
    </row>
    <row r="1533" spans="1:12" x14ac:dyDescent="0.3">
      <c r="A1533">
        <v>1532</v>
      </c>
      <c r="B1533">
        <v>0.15315000000000001</v>
      </c>
      <c r="C1533">
        <v>0.12955</v>
      </c>
      <c r="D1533">
        <v>0.14754999999999999</v>
      </c>
      <c r="E1533">
        <v>0.25645000000000001</v>
      </c>
      <c r="F1533">
        <v>0.34065000000000001</v>
      </c>
      <c r="G1533">
        <v>0.73845000000000005</v>
      </c>
      <c r="H1533">
        <v>0.96194999999999997</v>
      </c>
      <c r="I1533">
        <v>0.21975</v>
      </c>
      <c r="J1533">
        <v>0.42664999999999997</v>
      </c>
      <c r="K1533">
        <v>0.75075000000000003</v>
      </c>
      <c r="L1533">
        <v>0.37225000000000003</v>
      </c>
    </row>
    <row r="1534" spans="1:12" x14ac:dyDescent="0.3">
      <c r="A1534">
        <v>1533</v>
      </c>
      <c r="B1534">
        <v>0.15325</v>
      </c>
      <c r="C1534">
        <v>0.71004999999999996</v>
      </c>
      <c r="D1534">
        <v>0.37974999999999998</v>
      </c>
      <c r="E1534">
        <v>0.17405000000000001</v>
      </c>
      <c r="F1534">
        <v>5.6149999999999999E-2</v>
      </c>
      <c r="G1534">
        <v>0.28125</v>
      </c>
      <c r="H1534">
        <v>0.54484999999999995</v>
      </c>
      <c r="I1534">
        <v>0.41754999999999998</v>
      </c>
      <c r="J1534">
        <v>0.43845000000000001</v>
      </c>
      <c r="K1534">
        <v>0.64575000000000005</v>
      </c>
      <c r="L1534">
        <v>0.25355</v>
      </c>
    </row>
    <row r="1535" spans="1:12" x14ac:dyDescent="0.3">
      <c r="A1535">
        <v>1534</v>
      </c>
      <c r="B1535">
        <v>0.15334999999999999</v>
      </c>
      <c r="C1535">
        <v>0.46095000000000003</v>
      </c>
      <c r="D1535">
        <v>0.30764999999999998</v>
      </c>
      <c r="E1535">
        <v>0.87455000000000005</v>
      </c>
      <c r="F1535">
        <v>0.15404999999999999</v>
      </c>
      <c r="G1535">
        <v>0.88034999999999997</v>
      </c>
      <c r="H1535">
        <v>0.24765000000000001</v>
      </c>
      <c r="I1535">
        <v>0.28804999999999997</v>
      </c>
      <c r="J1535">
        <v>2.8649999999999998E-2</v>
      </c>
      <c r="K1535">
        <v>0.16985</v>
      </c>
      <c r="L1535">
        <v>0.82364999999999999</v>
      </c>
    </row>
    <row r="1536" spans="1:12" x14ac:dyDescent="0.3">
      <c r="A1536">
        <v>1535</v>
      </c>
      <c r="B1536">
        <v>0.15345</v>
      </c>
      <c r="C1536">
        <v>8.0850000000000005E-2</v>
      </c>
      <c r="D1536">
        <v>0.83384999999999998</v>
      </c>
      <c r="E1536">
        <v>0.27265</v>
      </c>
      <c r="F1536">
        <v>0.82245000000000001</v>
      </c>
      <c r="G1536">
        <v>4.8750000000000002E-2</v>
      </c>
      <c r="H1536">
        <v>0.32815</v>
      </c>
      <c r="I1536">
        <v>6.515E-2</v>
      </c>
      <c r="J1536">
        <v>0.51924999999999999</v>
      </c>
      <c r="K1536">
        <v>0.28994999999999999</v>
      </c>
      <c r="L1536">
        <v>0.95845000000000002</v>
      </c>
    </row>
    <row r="1537" spans="1:12" x14ac:dyDescent="0.3">
      <c r="A1537">
        <v>1536</v>
      </c>
      <c r="B1537">
        <v>0.15354999999999999</v>
      </c>
      <c r="C1537">
        <v>0.81084999999999996</v>
      </c>
      <c r="D1537">
        <v>0.54274999999999995</v>
      </c>
      <c r="E1537">
        <v>0.67884999999999995</v>
      </c>
      <c r="F1537">
        <v>5.135E-2</v>
      </c>
      <c r="G1537">
        <v>0.90725</v>
      </c>
      <c r="H1537">
        <v>0.68994999999999995</v>
      </c>
      <c r="I1537">
        <v>7.6149999999999995E-2</v>
      </c>
      <c r="J1537">
        <v>0.71614999999999995</v>
      </c>
      <c r="K1537">
        <v>0.25855</v>
      </c>
      <c r="L1537">
        <v>0.55584999999999996</v>
      </c>
    </row>
    <row r="1538" spans="1:12" x14ac:dyDescent="0.3">
      <c r="A1538">
        <v>1537</v>
      </c>
      <c r="B1538">
        <v>0.15365000000000001</v>
      </c>
      <c r="C1538">
        <v>0.66344999999999998</v>
      </c>
      <c r="D1538">
        <v>0.84675</v>
      </c>
      <c r="E1538">
        <v>0.87934999999999997</v>
      </c>
      <c r="F1538">
        <v>0.73045000000000004</v>
      </c>
      <c r="G1538">
        <v>0.65444999999999998</v>
      </c>
      <c r="H1538">
        <v>0.51034999999999997</v>
      </c>
      <c r="I1538">
        <v>6.6499999999999997E-3</v>
      </c>
      <c r="J1538">
        <v>0.20565</v>
      </c>
      <c r="K1538">
        <v>0.46605000000000002</v>
      </c>
      <c r="L1538">
        <v>0.73124999999999996</v>
      </c>
    </row>
    <row r="1539" spans="1:12" x14ac:dyDescent="0.3">
      <c r="A1539">
        <v>1538</v>
      </c>
      <c r="B1539">
        <v>0.15375</v>
      </c>
      <c r="C1539">
        <v>0.46444999999999997</v>
      </c>
      <c r="D1539">
        <v>0.73814999999999997</v>
      </c>
      <c r="E1539">
        <v>0.78075000000000006</v>
      </c>
      <c r="F1539">
        <v>5.0849999999999999E-2</v>
      </c>
      <c r="G1539">
        <v>0.72945000000000004</v>
      </c>
      <c r="H1539">
        <v>0.40215000000000001</v>
      </c>
      <c r="I1539">
        <v>0.35735</v>
      </c>
      <c r="J1539">
        <v>0.83784999999999998</v>
      </c>
      <c r="K1539">
        <v>0.89185000000000003</v>
      </c>
      <c r="L1539">
        <v>0.65874999999999995</v>
      </c>
    </row>
    <row r="1540" spans="1:12" x14ac:dyDescent="0.3">
      <c r="A1540">
        <v>1539</v>
      </c>
      <c r="B1540">
        <v>0.15384999999999999</v>
      </c>
      <c r="C1540">
        <v>0.89065000000000005</v>
      </c>
      <c r="D1540">
        <v>0.25174999999999997</v>
      </c>
      <c r="E1540">
        <v>0.13235</v>
      </c>
      <c r="F1540">
        <v>0.30964999999999998</v>
      </c>
      <c r="G1540">
        <v>0.10065</v>
      </c>
      <c r="H1540">
        <v>6.855E-2</v>
      </c>
      <c r="I1540">
        <v>0.53015000000000001</v>
      </c>
      <c r="J1540">
        <v>0.15575</v>
      </c>
      <c r="K1540">
        <v>0.84394999999999998</v>
      </c>
      <c r="L1540">
        <v>0.48904999999999998</v>
      </c>
    </row>
    <row r="1541" spans="1:12" x14ac:dyDescent="0.3">
      <c r="A1541">
        <v>1540</v>
      </c>
      <c r="B1541">
        <v>0.15395</v>
      </c>
      <c r="C1541">
        <v>0.63524999999999998</v>
      </c>
      <c r="D1541">
        <v>0.28775000000000001</v>
      </c>
      <c r="E1541">
        <v>0.86545000000000005</v>
      </c>
      <c r="F1541">
        <v>0.83875</v>
      </c>
      <c r="G1541">
        <v>0.37175000000000002</v>
      </c>
      <c r="H1541">
        <v>0.63985000000000003</v>
      </c>
      <c r="I1541">
        <v>0.76585000000000003</v>
      </c>
      <c r="J1541">
        <v>0.18365000000000001</v>
      </c>
      <c r="K1541">
        <v>0.54744999999999999</v>
      </c>
      <c r="L1541">
        <v>0.58684999999999998</v>
      </c>
    </row>
    <row r="1542" spans="1:12" x14ac:dyDescent="0.3">
      <c r="A1542">
        <v>1541</v>
      </c>
      <c r="B1542">
        <v>0.15404999999999999</v>
      </c>
      <c r="C1542">
        <v>0.83314999999999995</v>
      </c>
      <c r="D1542">
        <v>8.8249999999999995E-2</v>
      </c>
      <c r="E1542">
        <v>0.39124999999999999</v>
      </c>
      <c r="F1542">
        <v>0.36775000000000002</v>
      </c>
      <c r="G1542">
        <v>0.31564999999999999</v>
      </c>
      <c r="H1542">
        <v>0.53505000000000003</v>
      </c>
      <c r="I1542">
        <v>0.13134999999999999</v>
      </c>
      <c r="J1542">
        <v>9.2050000000000007E-2</v>
      </c>
      <c r="K1542">
        <v>0.37225000000000003</v>
      </c>
      <c r="L1542">
        <v>0.46055000000000001</v>
      </c>
    </row>
    <row r="1543" spans="1:12" x14ac:dyDescent="0.3">
      <c r="A1543">
        <v>1542</v>
      </c>
      <c r="B1543">
        <v>0.15415000000000001</v>
      </c>
      <c r="C1543">
        <v>0.20194999999999999</v>
      </c>
      <c r="D1543">
        <v>0.85104999999999997</v>
      </c>
      <c r="E1543">
        <v>0.14085</v>
      </c>
      <c r="F1543">
        <v>9.5149999999999998E-2</v>
      </c>
      <c r="G1543">
        <v>0.54935</v>
      </c>
      <c r="H1543">
        <v>0.81364999999999998</v>
      </c>
      <c r="I1543">
        <v>0.13664999999999999</v>
      </c>
      <c r="J1543">
        <v>0.29154999999999998</v>
      </c>
      <c r="K1543">
        <v>3.065E-2</v>
      </c>
      <c r="L1543">
        <v>0.65234999999999999</v>
      </c>
    </row>
    <row r="1544" spans="1:12" x14ac:dyDescent="0.3">
      <c r="A1544">
        <v>1543</v>
      </c>
      <c r="B1544">
        <v>0.15425</v>
      </c>
      <c r="C1544">
        <v>0.77744999999999997</v>
      </c>
      <c r="D1544">
        <v>0.52505000000000002</v>
      </c>
      <c r="E1544">
        <v>0.59484999999999999</v>
      </c>
      <c r="F1544">
        <v>0.67325000000000002</v>
      </c>
      <c r="G1544">
        <v>0.74414999999999998</v>
      </c>
      <c r="H1544">
        <v>0.65225</v>
      </c>
      <c r="I1544">
        <v>0.11285000000000001</v>
      </c>
      <c r="J1544">
        <v>0.64005000000000001</v>
      </c>
      <c r="K1544">
        <v>0.16875000000000001</v>
      </c>
      <c r="L1544">
        <v>0.75595000000000001</v>
      </c>
    </row>
    <row r="1545" spans="1:12" x14ac:dyDescent="0.3">
      <c r="A1545">
        <v>1544</v>
      </c>
      <c r="B1545">
        <v>0.15434999999999999</v>
      </c>
      <c r="C1545">
        <v>0.63314999999999999</v>
      </c>
      <c r="D1545">
        <v>0.12805</v>
      </c>
      <c r="E1545">
        <v>0.60894999999999999</v>
      </c>
      <c r="F1545">
        <v>0.95194999999999996</v>
      </c>
      <c r="G1545">
        <v>0.50014999999999998</v>
      </c>
      <c r="H1545">
        <v>0.13794999999999999</v>
      </c>
      <c r="I1545">
        <v>0.28494999999999998</v>
      </c>
      <c r="J1545">
        <v>6.7449999999999996E-2</v>
      </c>
      <c r="K1545">
        <v>4.6550000000000001E-2</v>
      </c>
      <c r="L1545">
        <v>9.1050000000000006E-2</v>
      </c>
    </row>
    <row r="1546" spans="1:12" x14ac:dyDescent="0.3">
      <c r="A1546">
        <v>1545</v>
      </c>
      <c r="B1546">
        <v>0.15445</v>
      </c>
      <c r="C1546">
        <v>0.91544999999999999</v>
      </c>
      <c r="D1546">
        <v>0.49164999999999998</v>
      </c>
      <c r="E1546">
        <v>0.22095000000000001</v>
      </c>
      <c r="F1546">
        <v>0.28275</v>
      </c>
      <c r="G1546">
        <v>0.24834999999999999</v>
      </c>
      <c r="H1546">
        <v>8.5500000000000003E-3</v>
      </c>
      <c r="I1546">
        <v>0.68605000000000005</v>
      </c>
      <c r="J1546">
        <v>0.90115000000000001</v>
      </c>
      <c r="K1546">
        <v>0.39195000000000002</v>
      </c>
      <c r="L1546">
        <v>0.68805000000000005</v>
      </c>
    </row>
    <row r="1547" spans="1:12" x14ac:dyDescent="0.3">
      <c r="A1547">
        <v>1546</v>
      </c>
      <c r="B1547">
        <v>0.15454999999999999</v>
      </c>
      <c r="C1547">
        <v>0.60634999999999994</v>
      </c>
      <c r="D1547">
        <v>0.51295000000000002</v>
      </c>
      <c r="E1547">
        <v>0.59225000000000005</v>
      </c>
      <c r="F1547">
        <v>0.45055000000000001</v>
      </c>
      <c r="G1547">
        <v>0.51995000000000002</v>
      </c>
      <c r="H1547">
        <v>0.65085000000000004</v>
      </c>
      <c r="I1547">
        <v>0.54515000000000002</v>
      </c>
      <c r="J1547">
        <v>0.17974999999999999</v>
      </c>
      <c r="K1547">
        <v>0.93935000000000002</v>
      </c>
      <c r="L1547">
        <v>0.26865</v>
      </c>
    </row>
    <row r="1548" spans="1:12" x14ac:dyDescent="0.3">
      <c r="A1548">
        <v>1547</v>
      </c>
      <c r="B1548">
        <v>0.15465000000000001</v>
      </c>
      <c r="C1548">
        <v>0.70594999999999997</v>
      </c>
      <c r="D1548">
        <v>0.51524999999999999</v>
      </c>
      <c r="E1548">
        <v>0.32824999999999999</v>
      </c>
      <c r="F1548">
        <v>0.57494999999999996</v>
      </c>
      <c r="G1548">
        <v>0.76044999999999996</v>
      </c>
      <c r="H1548">
        <v>0.66644999999999999</v>
      </c>
      <c r="I1548">
        <v>0.85875000000000001</v>
      </c>
      <c r="J1548">
        <v>3.5249999999999997E-2</v>
      </c>
      <c r="K1548">
        <v>0.50814999999999999</v>
      </c>
      <c r="L1548">
        <v>0.82145000000000001</v>
      </c>
    </row>
    <row r="1549" spans="1:12" x14ac:dyDescent="0.3">
      <c r="A1549">
        <v>1548</v>
      </c>
      <c r="B1549">
        <v>0.15475</v>
      </c>
      <c r="C1549">
        <v>0.50385000000000002</v>
      </c>
      <c r="D1549">
        <v>0.76054999999999995</v>
      </c>
      <c r="E1549">
        <v>5.1450000000000003E-2</v>
      </c>
      <c r="F1549">
        <v>0.57474999999999998</v>
      </c>
      <c r="G1549">
        <v>0.47105000000000002</v>
      </c>
      <c r="H1549">
        <v>0.55915000000000004</v>
      </c>
      <c r="I1549">
        <v>0.78005000000000002</v>
      </c>
      <c r="J1549">
        <v>0.11665</v>
      </c>
      <c r="K1549">
        <v>0.91074999999999995</v>
      </c>
      <c r="L1549">
        <v>0.38924999999999998</v>
      </c>
    </row>
    <row r="1550" spans="1:12" x14ac:dyDescent="0.3">
      <c r="A1550">
        <v>1549</v>
      </c>
      <c r="B1550">
        <v>0.15484999999999999</v>
      </c>
      <c r="C1550">
        <v>0.90454999999999997</v>
      </c>
      <c r="D1550">
        <v>0.99885000000000002</v>
      </c>
      <c r="E1550">
        <v>0.19694999999999999</v>
      </c>
      <c r="F1550">
        <v>0.45774999999999999</v>
      </c>
      <c r="G1550">
        <v>0.30704999999999999</v>
      </c>
      <c r="H1550">
        <v>0.96745000000000003</v>
      </c>
      <c r="I1550">
        <v>0.84665000000000001</v>
      </c>
      <c r="J1550">
        <v>0.44524999999999998</v>
      </c>
      <c r="K1550">
        <v>0.20444999999999999</v>
      </c>
      <c r="L1550">
        <v>0.56154999999999999</v>
      </c>
    </row>
    <row r="1551" spans="1:12" x14ac:dyDescent="0.3">
      <c r="A1551">
        <v>1550</v>
      </c>
      <c r="B1551">
        <v>0.15495</v>
      </c>
      <c r="C1551">
        <v>5.2500000000000003E-3</v>
      </c>
      <c r="D1551">
        <v>8.1049999999999997E-2</v>
      </c>
      <c r="E1551">
        <v>0.99475000000000002</v>
      </c>
      <c r="F1551">
        <v>0.49625000000000002</v>
      </c>
      <c r="G1551">
        <v>0.23755000000000001</v>
      </c>
      <c r="H1551">
        <v>0.50644999999999996</v>
      </c>
      <c r="I1551">
        <v>0.49335000000000001</v>
      </c>
      <c r="J1551">
        <v>0.67015000000000002</v>
      </c>
      <c r="K1551">
        <v>0.75295000000000001</v>
      </c>
      <c r="L1551">
        <v>0.19664999999999999</v>
      </c>
    </row>
    <row r="1552" spans="1:12" x14ac:dyDescent="0.3">
      <c r="A1552">
        <v>1551</v>
      </c>
      <c r="B1552">
        <v>0.15504999999999999</v>
      </c>
      <c r="C1552">
        <v>0.11935</v>
      </c>
      <c r="D1552">
        <v>0.23585</v>
      </c>
      <c r="E1552">
        <v>0.12235</v>
      </c>
      <c r="F1552">
        <v>0.33684999999999998</v>
      </c>
      <c r="G1552">
        <v>1.125E-2</v>
      </c>
      <c r="H1552">
        <v>0.61595</v>
      </c>
      <c r="I1552">
        <v>0.49254999999999999</v>
      </c>
      <c r="J1552">
        <v>0.44085000000000002</v>
      </c>
      <c r="K1552">
        <v>0.88055000000000005</v>
      </c>
      <c r="L1552">
        <v>0.95965</v>
      </c>
    </row>
    <row r="1553" spans="1:12" x14ac:dyDescent="0.3">
      <c r="A1553">
        <v>1552</v>
      </c>
      <c r="B1553">
        <v>0.15515000000000001</v>
      </c>
      <c r="C1553">
        <v>0.85055000000000003</v>
      </c>
      <c r="D1553">
        <v>8.7150000000000005E-2</v>
      </c>
      <c r="E1553">
        <v>5.935E-2</v>
      </c>
      <c r="F1553">
        <v>0.15715000000000001</v>
      </c>
      <c r="G1553">
        <v>0.61275000000000002</v>
      </c>
      <c r="H1553">
        <v>0.92674999999999996</v>
      </c>
      <c r="I1553">
        <v>0.13764999999999999</v>
      </c>
      <c r="J1553">
        <v>0.95235000000000003</v>
      </c>
      <c r="K1553">
        <v>0.25364999999999999</v>
      </c>
      <c r="L1553">
        <v>0.99534999999999996</v>
      </c>
    </row>
    <row r="1554" spans="1:12" x14ac:dyDescent="0.3">
      <c r="A1554">
        <v>1553</v>
      </c>
      <c r="B1554">
        <v>0.15525</v>
      </c>
      <c r="C1554">
        <v>0.68964999999999999</v>
      </c>
      <c r="D1554">
        <v>8.1949999999999995E-2</v>
      </c>
      <c r="E1554">
        <v>0.58975</v>
      </c>
      <c r="F1554">
        <v>0.28725000000000001</v>
      </c>
      <c r="G1554">
        <v>0.16275000000000001</v>
      </c>
      <c r="H1554">
        <v>0.41944999999999999</v>
      </c>
      <c r="I1554">
        <v>0.92554999999999998</v>
      </c>
      <c r="J1554">
        <v>0.95994999999999997</v>
      </c>
      <c r="K1554">
        <v>0.23945</v>
      </c>
      <c r="L1554">
        <v>0.58635000000000004</v>
      </c>
    </row>
    <row r="1555" spans="1:12" x14ac:dyDescent="0.3">
      <c r="A1555">
        <v>1554</v>
      </c>
      <c r="B1555">
        <v>0.15534999999999999</v>
      </c>
      <c r="C1555">
        <v>0.68615000000000004</v>
      </c>
      <c r="D1555">
        <v>0.27715000000000001</v>
      </c>
      <c r="E1555">
        <v>1.325E-2</v>
      </c>
      <c r="F1555">
        <v>0.48854999999999998</v>
      </c>
      <c r="G1555">
        <v>0.42914999999999998</v>
      </c>
      <c r="H1555">
        <v>0.46634999999999999</v>
      </c>
      <c r="I1555">
        <v>0.33615</v>
      </c>
      <c r="J1555">
        <v>0.16714999999999999</v>
      </c>
      <c r="K1555">
        <v>0.93115000000000003</v>
      </c>
      <c r="L1555">
        <v>9.4950000000000007E-2</v>
      </c>
    </row>
    <row r="1556" spans="1:12" x14ac:dyDescent="0.3">
      <c r="A1556">
        <v>1555</v>
      </c>
      <c r="B1556">
        <v>0.15545</v>
      </c>
      <c r="C1556">
        <v>0.76244999999999996</v>
      </c>
      <c r="D1556">
        <v>9.6449999999999994E-2</v>
      </c>
      <c r="E1556">
        <v>0.78444999999999998</v>
      </c>
      <c r="F1556">
        <v>0.77034999999999998</v>
      </c>
      <c r="G1556">
        <v>0.18104999999999999</v>
      </c>
      <c r="H1556">
        <v>0.78395000000000004</v>
      </c>
      <c r="I1556">
        <v>0.55874999999999997</v>
      </c>
      <c r="J1556">
        <v>0.80745</v>
      </c>
      <c r="K1556">
        <v>0.10115</v>
      </c>
      <c r="L1556">
        <v>0.99575000000000002</v>
      </c>
    </row>
    <row r="1557" spans="1:12" x14ac:dyDescent="0.3">
      <c r="A1557">
        <v>1556</v>
      </c>
      <c r="B1557">
        <v>0.15554999999999999</v>
      </c>
      <c r="C1557">
        <v>0.65385000000000004</v>
      </c>
      <c r="D1557">
        <v>2.15E-3</v>
      </c>
      <c r="E1557">
        <v>0.88475000000000004</v>
      </c>
      <c r="F1557">
        <v>0.29985000000000001</v>
      </c>
      <c r="G1557">
        <v>3.7749999999999999E-2</v>
      </c>
      <c r="H1557">
        <v>0.87495000000000001</v>
      </c>
      <c r="I1557">
        <v>0.75705</v>
      </c>
      <c r="J1557">
        <v>0.72514999999999996</v>
      </c>
      <c r="K1557">
        <v>0.93384999999999996</v>
      </c>
      <c r="L1557">
        <v>2.845E-2</v>
      </c>
    </row>
    <row r="1558" spans="1:12" x14ac:dyDescent="0.3">
      <c r="A1558">
        <v>1557</v>
      </c>
      <c r="B1558">
        <v>0.15565000000000001</v>
      </c>
      <c r="C1558">
        <v>0.20474999999999999</v>
      </c>
      <c r="D1558">
        <v>0.72875000000000001</v>
      </c>
      <c r="E1558">
        <v>0.42585000000000001</v>
      </c>
      <c r="F1558">
        <v>0.68415000000000004</v>
      </c>
      <c r="G1558">
        <v>0.43254999999999999</v>
      </c>
      <c r="H1558">
        <v>0.91295000000000004</v>
      </c>
      <c r="I1558">
        <v>0.46255000000000002</v>
      </c>
      <c r="J1558">
        <v>0.32915</v>
      </c>
      <c r="K1558">
        <v>0.74455000000000005</v>
      </c>
      <c r="L1558">
        <v>0.36685000000000001</v>
      </c>
    </row>
    <row r="1559" spans="1:12" x14ac:dyDescent="0.3">
      <c r="A1559">
        <v>1558</v>
      </c>
      <c r="B1559">
        <v>0.15575</v>
      </c>
      <c r="C1559">
        <v>0.43175000000000002</v>
      </c>
      <c r="D1559">
        <v>0.47015000000000001</v>
      </c>
      <c r="E1559">
        <v>0.77344999999999997</v>
      </c>
      <c r="F1559">
        <v>9.6500000000000006E-3</v>
      </c>
      <c r="G1559">
        <v>0.78134999999999999</v>
      </c>
      <c r="H1559">
        <v>0.29975000000000002</v>
      </c>
      <c r="I1559">
        <v>0.56525000000000003</v>
      </c>
      <c r="J1559">
        <v>0.53925000000000001</v>
      </c>
      <c r="K1559">
        <v>0.78564999999999996</v>
      </c>
      <c r="L1559">
        <v>0.93654999999999999</v>
      </c>
    </row>
    <row r="1560" spans="1:12" x14ac:dyDescent="0.3">
      <c r="A1560">
        <v>1559</v>
      </c>
      <c r="B1560">
        <v>0.15584999999999999</v>
      </c>
      <c r="C1560">
        <v>0.66485000000000005</v>
      </c>
      <c r="D1560">
        <v>0.80894999999999995</v>
      </c>
      <c r="E1560">
        <v>0.77634999999999998</v>
      </c>
      <c r="F1560">
        <v>0.76454999999999995</v>
      </c>
      <c r="G1560">
        <v>0.37755</v>
      </c>
      <c r="H1560">
        <v>0.88734999999999997</v>
      </c>
      <c r="I1560">
        <v>0.72265000000000001</v>
      </c>
      <c r="J1560">
        <v>0.85704999999999998</v>
      </c>
      <c r="K1560">
        <v>0.27875</v>
      </c>
      <c r="L1560">
        <v>0.19935</v>
      </c>
    </row>
    <row r="1561" spans="1:12" x14ac:dyDescent="0.3">
      <c r="A1561">
        <v>1560</v>
      </c>
      <c r="B1561">
        <v>0.15595000000000001</v>
      </c>
      <c r="C1561">
        <v>0.24875</v>
      </c>
      <c r="D1561">
        <v>0.74314999999999998</v>
      </c>
      <c r="E1561">
        <v>0.64805000000000001</v>
      </c>
      <c r="F1561">
        <v>0.77875000000000005</v>
      </c>
      <c r="G1561">
        <v>0.84104999999999996</v>
      </c>
      <c r="H1561">
        <v>0.65364999999999995</v>
      </c>
      <c r="I1561">
        <v>0.31335000000000002</v>
      </c>
      <c r="J1561">
        <v>0.98365000000000002</v>
      </c>
      <c r="K1561">
        <v>0.48275000000000001</v>
      </c>
      <c r="L1561">
        <v>0.66835</v>
      </c>
    </row>
    <row r="1562" spans="1:12" x14ac:dyDescent="0.3">
      <c r="A1562">
        <v>1561</v>
      </c>
      <c r="B1562">
        <v>0.15604999999999999</v>
      </c>
      <c r="C1562">
        <v>0.62034999999999996</v>
      </c>
      <c r="D1562">
        <v>7.2849999999999998E-2</v>
      </c>
      <c r="E1562">
        <v>0.76885000000000003</v>
      </c>
      <c r="F1562">
        <v>0.45555000000000001</v>
      </c>
      <c r="G1562">
        <v>0.25424999999999998</v>
      </c>
      <c r="H1562">
        <v>0.48254999999999998</v>
      </c>
      <c r="I1562">
        <v>0.49735000000000001</v>
      </c>
      <c r="J1562">
        <v>0.23315</v>
      </c>
      <c r="K1562">
        <v>0.10795</v>
      </c>
      <c r="L1562">
        <v>0.21195</v>
      </c>
    </row>
    <row r="1563" spans="1:12" x14ac:dyDescent="0.3">
      <c r="A1563">
        <v>1562</v>
      </c>
      <c r="B1563">
        <v>0.15615000000000001</v>
      </c>
      <c r="C1563">
        <v>0.39355000000000001</v>
      </c>
      <c r="D1563">
        <v>0.54115000000000002</v>
      </c>
      <c r="E1563">
        <v>0.25274999999999997</v>
      </c>
      <c r="F1563">
        <v>0.82915000000000005</v>
      </c>
      <c r="G1563">
        <v>0.67754999999999999</v>
      </c>
      <c r="H1563">
        <v>0.18645</v>
      </c>
      <c r="I1563">
        <v>0.59745000000000004</v>
      </c>
      <c r="J1563">
        <v>0.28804999999999997</v>
      </c>
      <c r="K1563">
        <v>0.69155</v>
      </c>
      <c r="L1563">
        <v>0.78485000000000005</v>
      </c>
    </row>
    <row r="1564" spans="1:12" x14ac:dyDescent="0.3">
      <c r="A1564">
        <v>1563</v>
      </c>
      <c r="B1564">
        <v>0.15625</v>
      </c>
      <c r="C1564">
        <v>8.3499999999999998E-3</v>
      </c>
      <c r="D1564">
        <v>0.97994999999999999</v>
      </c>
      <c r="E1564">
        <v>0.70814999999999995</v>
      </c>
      <c r="F1564">
        <v>0.38585000000000003</v>
      </c>
      <c r="G1564">
        <v>5.8250000000000003E-2</v>
      </c>
      <c r="H1564">
        <v>0.75605</v>
      </c>
      <c r="I1564">
        <v>0.56384999999999996</v>
      </c>
      <c r="J1564">
        <v>0.70425000000000004</v>
      </c>
      <c r="K1564">
        <v>0.72194999999999998</v>
      </c>
      <c r="L1564">
        <v>0.19735</v>
      </c>
    </row>
    <row r="1565" spans="1:12" x14ac:dyDescent="0.3">
      <c r="A1565">
        <v>1564</v>
      </c>
      <c r="B1565">
        <v>0.15634999999999999</v>
      </c>
      <c r="C1565">
        <v>0.34715000000000001</v>
      </c>
      <c r="D1565">
        <v>0.60704999999999998</v>
      </c>
      <c r="E1565">
        <v>0.69335000000000002</v>
      </c>
      <c r="F1565">
        <v>0.64165000000000005</v>
      </c>
      <c r="G1565">
        <v>0.89254999999999995</v>
      </c>
      <c r="H1565">
        <v>0.71675</v>
      </c>
      <c r="I1565">
        <v>0.29615000000000002</v>
      </c>
      <c r="J1565">
        <v>0.55425000000000002</v>
      </c>
      <c r="K1565">
        <v>0.28105000000000002</v>
      </c>
      <c r="L1565">
        <v>0.13985</v>
      </c>
    </row>
    <row r="1566" spans="1:12" x14ac:dyDescent="0.3">
      <c r="A1566">
        <v>1565</v>
      </c>
      <c r="B1566">
        <v>0.15645000000000001</v>
      </c>
      <c r="C1566">
        <v>3.6450000000000003E-2</v>
      </c>
      <c r="D1566">
        <v>0.16505</v>
      </c>
      <c r="E1566">
        <v>0.97375</v>
      </c>
      <c r="F1566">
        <v>0.99744999999999995</v>
      </c>
      <c r="G1566">
        <v>0.89054999999999995</v>
      </c>
      <c r="H1566">
        <v>0.82115000000000005</v>
      </c>
      <c r="I1566">
        <v>0.72114999999999996</v>
      </c>
      <c r="J1566">
        <v>0.54544999999999999</v>
      </c>
      <c r="K1566">
        <v>0.54425000000000001</v>
      </c>
      <c r="L1566">
        <v>0.31364999999999998</v>
      </c>
    </row>
    <row r="1567" spans="1:12" x14ac:dyDescent="0.3">
      <c r="A1567">
        <v>1566</v>
      </c>
      <c r="B1567">
        <v>0.15654999999999999</v>
      </c>
      <c r="C1567">
        <v>0.90515000000000001</v>
      </c>
      <c r="D1567">
        <v>0.82994999999999997</v>
      </c>
      <c r="E1567">
        <v>0.90275000000000005</v>
      </c>
      <c r="F1567">
        <v>0.90285000000000004</v>
      </c>
      <c r="G1567">
        <v>0.37145</v>
      </c>
      <c r="H1567">
        <v>0.56054999999999999</v>
      </c>
      <c r="I1567">
        <v>0.70494999999999997</v>
      </c>
      <c r="J1567">
        <v>7.6499999999999997E-3</v>
      </c>
      <c r="K1567">
        <v>0.36125000000000002</v>
      </c>
      <c r="L1567">
        <v>0.35975000000000001</v>
      </c>
    </row>
    <row r="1568" spans="1:12" x14ac:dyDescent="0.3">
      <c r="A1568">
        <v>1567</v>
      </c>
      <c r="B1568">
        <v>0.15665000000000001</v>
      </c>
      <c r="C1568">
        <v>3.4950000000000002E-2</v>
      </c>
      <c r="D1568">
        <v>5.3249999999999999E-2</v>
      </c>
      <c r="E1568">
        <v>0.77954999999999997</v>
      </c>
      <c r="F1568">
        <v>0.87624999999999997</v>
      </c>
      <c r="G1568">
        <v>0.62085000000000001</v>
      </c>
      <c r="H1568">
        <v>0.17405000000000001</v>
      </c>
      <c r="I1568">
        <v>0.88665000000000005</v>
      </c>
      <c r="J1568">
        <v>0.97284999999999999</v>
      </c>
      <c r="K1568">
        <v>9.8549999999999999E-2</v>
      </c>
      <c r="L1568">
        <v>0.33825</v>
      </c>
    </row>
    <row r="1569" spans="1:12" x14ac:dyDescent="0.3">
      <c r="A1569">
        <v>1568</v>
      </c>
      <c r="B1569">
        <v>0.15675</v>
      </c>
      <c r="C1569">
        <v>0.20805000000000001</v>
      </c>
      <c r="D1569">
        <v>0.84055000000000002</v>
      </c>
      <c r="E1569">
        <v>0.71625000000000005</v>
      </c>
      <c r="F1569">
        <v>0.76885000000000003</v>
      </c>
      <c r="G1569">
        <v>0.19585</v>
      </c>
      <c r="H1569">
        <v>0.67895000000000005</v>
      </c>
      <c r="I1569">
        <v>0.93574999999999997</v>
      </c>
      <c r="J1569">
        <v>0.56145</v>
      </c>
      <c r="K1569">
        <v>0.51624999999999999</v>
      </c>
      <c r="L1569">
        <v>0.73255000000000003</v>
      </c>
    </row>
    <row r="1570" spans="1:12" x14ac:dyDescent="0.3">
      <c r="A1570">
        <v>1569</v>
      </c>
      <c r="B1570">
        <v>0.15684999999999999</v>
      </c>
      <c r="C1570">
        <v>0.40484999999999999</v>
      </c>
      <c r="D1570">
        <v>0.41654999999999998</v>
      </c>
      <c r="E1570">
        <v>0.57474999999999998</v>
      </c>
      <c r="F1570">
        <v>0.57684999999999997</v>
      </c>
      <c r="G1570">
        <v>4.385E-2</v>
      </c>
      <c r="H1570">
        <v>0.72894999999999999</v>
      </c>
      <c r="I1570">
        <v>2.7449999999999999E-2</v>
      </c>
      <c r="J1570">
        <v>0.38164999999999999</v>
      </c>
      <c r="K1570">
        <v>0.55125000000000002</v>
      </c>
      <c r="L1570">
        <v>0.87265000000000004</v>
      </c>
    </row>
    <row r="1571" spans="1:12" x14ac:dyDescent="0.3">
      <c r="A1571">
        <v>1570</v>
      </c>
      <c r="B1571">
        <v>0.15695000000000001</v>
      </c>
      <c r="C1571">
        <v>0.41544999999999999</v>
      </c>
      <c r="D1571">
        <v>0.53225</v>
      </c>
      <c r="E1571">
        <v>6.1249999999999999E-2</v>
      </c>
      <c r="F1571">
        <v>0.74024999999999996</v>
      </c>
      <c r="G1571">
        <v>0.61085</v>
      </c>
      <c r="H1571">
        <v>3.1949999999999999E-2</v>
      </c>
      <c r="I1571">
        <v>0.84984999999999999</v>
      </c>
      <c r="J1571">
        <v>0.79205000000000003</v>
      </c>
      <c r="K1571">
        <v>0.46425</v>
      </c>
      <c r="L1571">
        <v>0.98575000000000002</v>
      </c>
    </row>
    <row r="1572" spans="1:12" x14ac:dyDescent="0.3">
      <c r="A1572">
        <v>1571</v>
      </c>
      <c r="B1572">
        <v>0.15705</v>
      </c>
      <c r="C1572">
        <v>0.60655000000000003</v>
      </c>
      <c r="D1572">
        <v>0.25214999999999999</v>
      </c>
      <c r="E1572">
        <v>0.60524999999999995</v>
      </c>
      <c r="F1572">
        <v>0.73314999999999997</v>
      </c>
      <c r="G1572">
        <v>1.545E-2</v>
      </c>
      <c r="H1572">
        <v>0.79644999999999999</v>
      </c>
      <c r="I1572">
        <v>2.2499999999999998E-3</v>
      </c>
      <c r="J1572">
        <v>0.71565000000000001</v>
      </c>
      <c r="K1572">
        <v>0.89215</v>
      </c>
      <c r="L1572">
        <v>0.39915</v>
      </c>
    </row>
    <row r="1573" spans="1:12" x14ac:dyDescent="0.3">
      <c r="A1573">
        <v>1572</v>
      </c>
      <c r="B1573">
        <v>0.15715000000000001</v>
      </c>
      <c r="C1573">
        <v>0.72645000000000004</v>
      </c>
      <c r="D1573">
        <v>6.7349999999999993E-2</v>
      </c>
      <c r="E1573">
        <v>0.57415000000000005</v>
      </c>
      <c r="F1573">
        <v>0.30785000000000001</v>
      </c>
      <c r="G1573">
        <v>0.14724999999999999</v>
      </c>
      <c r="H1573">
        <v>0.28094999999999998</v>
      </c>
      <c r="I1573">
        <v>0.58965000000000001</v>
      </c>
      <c r="J1573">
        <v>0.66805000000000003</v>
      </c>
      <c r="K1573">
        <v>7.6950000000000005E-2</v>
      </c>
      <c r="L1573">
        <v>0.61104999999999998</v>
      </c>
    </row>
    <row r="1574" spans="1:12" x14ac:dyDescent="0.3">
      <c r="A1574">
        <v>1573</v>
      </c>
      <c r="B1574">
        <v>0.15725</v>
      </c>
      <c r="C1574">
        <v>0.21584999999999999</v>
      </c>
      <c r="D1574">
        <v>0.66625000000000001</v>
      </c>
      <c r="E1574">
        <v>0.21124999999999999</v>
      </c>
      <c r="F1574">
        <v>0.89124999999999999</v>
      </c>
      <c r="G1574">
        <v>0.52295000000000003</v>
      </c>
      <c r="H1574">
        <v>2.2550000000000001E-2</v>
      </c>
      <c r="I1574">
        <v>0.96025000000000005</v>
      </c>
      <c r="J1574">
        <v>0.37195</v>
      </c>
      <c r="K1574">
        <v>0.28265000000000001</v>
      </c>
      <c r="L1574">
        <v>0.90764999999999996</v>
      </c>
    </row>
    <row r="1575" spans="1:12" x14ac:dyDescent="0.3">
      <c r="A1575">
        <v>1574</v>
      </c>
      <c r="B1575">
        <v>0.15734999999999999</v>
      </c>
      <c r="C1575">
        <v>0.93864999999999998</v>
      </c>
      <c r="D1575">
        <v>0.84345000000000003</v>
      </c>
      <c r="E1575">
        <v>6.9150000000000003E-2</v>
      </c>
      <c r="F1575">
        <v>0.66884999999999994</v>
      </c>
      <c r="G1575">
        <v>0.26445000000000002</v>
      </c>
      <c r="H1575">
        <v>0.97665000000000002</v>
      </c>
      <c r="I1575">
        <v>0.94774999999999998</v>
      </c>
      <c r="J1575">
        <v>0.99785000000000001</v>
      </c>
      <c r="K1575">
        <v>0.17624999999999999</v>
      </c>
      <c r="L1575">
        <v>0.84755000000000003</v>
      </c>
    </row>
    <row r="1576" spans="1:12" x14ac:dyDescent="0.3">
      <c r="A1576">
        <v>1575</v>
      </c>
      <c r="B1576">
        <v>0.15745000000000001</v>
      </c>
      <c r="C1576">
        <v>0.42804999999999999</v>
      </c>
      <c r="D1576">
        <v>0.35485</v>
      </c>
      <c r="E1576">
        <v>0.27255000000000001</v>
      </c>
      <c r="F1576">
        <v>0.35294999999999999</v>
      </c>
      <c r="G1576">
        <v>0.17435</v>
      </c>
      <c r="H1576">
        <v>0.96014999999999995</v>
      </c>
      <c r="I1576">
        <v>0.70884999999999998</v>
      </c>
      <c r="J1576">
        <v>0.54254999999999998</v>
      </c>
      <c r="K1576">
        <v>0.49945000000000001</v>
      </c>
      <c r="L1576">
        <v>0.34784999999999999</v>
      </c>
    </row>
    <row r="1577" spans="1:12" x14ac:dyDescent="0.3">
      <c r="A1577">
        <v>1576</v>
      </c>
      <c r="B1577">
        <v>0.15755</v>
      </c>
      <c r="C1577">
        <v>0.53754999999999997</v>
      </c>
      <c r="D1577">
        <v>0.30664999999999998</v>
      </c>
      <c r="E1577">
        <v>0.23744999999999999</v>
      </c>
      <c r="F1577">
        <v>0.99734999999999996</v>
      </c>
      <c r="G1577">
        <v>0.78805000000000003</v>
      </c>
      <c r="H1577">
        <v>0.42054999999999998</v>
      </c>
      <c r="I1577">
        <v>8.3150000000000002E-2</v>
      </c>
      <c r="J1577">
        <v>0.36314999999999997</v>
      </c>
      <c r="K1577">
        <v>0.57464999999999999</v>
      </c>
      <c r="L1577">
        <v>1.235E-2</v>
      </c>
    </row>
    <row r="1578" spans="1:12" x14ac:dyDescent="0.3">
      <c r="A1578">
        <v>1577</v>
      </c>
      <c r="B1578">
        <v>0.15765000000000001</v>
      </c>
      <c r="C1578">
        <v>0.85914999999999997</v>
      </c>
      <c r="D1578">
        <v>0.31805</v>
      </c>
      <c r="E1578">
        <v>0.47804999999999997</v>
      </c>
      <c r="F1578">
        <v>0.71645000000000003</v>
      </c>
      <c r="G1578">
        <v>0.14105000000000001</v>
      </c>
      <c r="H1578">
        <v>0.57904999999999995</v>
      </c>
      <c r="I1578">
        <v>0.59984999999999999</v>
      </c>
      <c r="J1578">
        <v>0.76465000000000005</v>
      </c>
      <c r="K1578">
        <v>1.055E-2</v>
      </c>
      <c r="L1578">
        <v>0.66435</v>
      </c>
    </row>
    <row r="1579" spans="1:12" x14ac:dyDescent="0.3">
      <c r="A1579">
        <v>1578</v>
      </c>
      <c r="B1579">
        <v>0.15775</v>
      </c>
      <c r="C1579">
        <v>0.50455000000000005</v>
      </c>
      <c r="D1579">
        <v>0.48615000000000003</v>
      </c>
      <c r="E1579">
        <v>0.69764999999999999</v>
      </c>
      <c r="F1579">
        <v>0.38064999999999999</v>
      </c>
      <c r="G1579">
        <v>0.42675000000000002</v>
      </c>
      <c r="H1579">
        <v>0.89085000000000003</v>
      </c>
      <c r="I1579">
        <v>2.495E-2</v>
      </c>
      <c r="J1579">
        <v>0.70204999999999995</v>
      </c>
      <c r="K1579">
        <v>0.53634999999999999</v>
      </c>
      <c r="L1579">
        <v>0.64195000000000002</v>
      </c>
    </row>
    <row r="1580" spans="1:12" x14ac:dyDescent="0.3">
      <c r="A1580">
        <v>1579</v>
      </c>
      <c r="B1580">
        <v>0.15784999999999999</v>
      </c>
      <c r="C1580">
        <v>0.63095000000000001</v>
      </c>
      <c r="D1580">
        <v>8.9249999999999996E-2</v>
      </c>
      <c r="E1580">
        <v>0.61865000000000003</v>
      </c>
      <c r="F1580">
        <v>0.27224999999999999</v>
      </c>
      <c r="G1580">
        <v>1.085E-2</v>
      </c>
      <c r="H1580">
        <v>0.87034999999999996</v>
      </c>
      <c r="I1580">
        <v>0.19384999999999999</v>
      </c>
      <c r="J1580">
        <v>3.5049999999999998E-2</v>
      </c>
      <c r="K1580">
        <v>0.44814999999999999</v>
      </c>
      <c r="L1580">
        <v>0.21554999999999999</v>
      </c>
    </row>
    <row r="1581" spans="1:12" x14ac:dyDescent="0.3">
      <c r="A1581">
        <v>1580</v>
      </c>
      <c r="B1581">
        <v>0.15795000000000001</v>
      </c>
      <c r="C1581">
        <v>0.89585000000000004</v>
      </c>
      <c r="D1581">
        <v>8.8650000000000007E-2</v>
      </c>
      <c r="E1581">
        <v>0.47094999999999998</v>
      </c>
      <c r="F1581">
        <v>2.155E-2</v>
      </c>
      <c r="G1581">
        <v>0.68074999999999997</v>
      </c>
      <c r="H1581">
        <v>6.9499999999999996E-3</v>
      </c>
      <c r="I1581">
        <v>0.74924999999999997</v>
      </c>
      <c r="J1581">
        <v>0.36225000000000002</v>
      </c>
      <c r="K1581">
        <v>0.22994999999999999</v>
      </c>
      <c r="L1581">
        <v>0.37524999999999997</v>
      </c>
    </row>
    <row r="1582" spans="1:12" x14ac:dyDescent="0.3">
      <c r="A1582">
        <v>1581</v>
      </c>
      <c r="B1582">
        <v>0.15805</v>
      </c>
      <c r="C1582">
        <v>0.61765000000000003</v>
      </c>
      <c r="D1582">
        <v>0.61214999999999997</v>
      </c>
      <c r="E1582">
        <v>0.42144999999999999</v>
      </c>
      <c r="F1582">
        <v>0.59614999999999996</v>
      </c>
      <c r="G1582">
        <v>0.47985</v>
      </c>
      <c r="H1582">
        <v>0.24074999999999999</v>
      </c>
      <c r="I1582">
        <v>0.87055000000000005</v>
      </c>
      <c r="J1582">
        <v>4.505E-2</v>
      </c>
      <c r="K1582">
        <v>0.86634999999999995</v>
      </c>
      <c r="L1582">
        <v>0.44945000000000002</v>
      </c>
    </row>
    <row r="1583" spans="1:12" x14ac:dyDescent="0.3">
      <c r="A1583">
        <v>1582</v>
      </c>
      <c r="B1583">
        <v>0.15815000000000001</v>
      </c>
      <c r="C1583">
        <v>0.33165</v>
      </c>
      <c r="D1583">
        <v>0.94164999999999999</v>
      </c>
      <c r="E1583">
        <v>0.35694999999999999</v>
      </c>
      <c r="F1583">
        <v>0.42975000000000002</v>
      </c>
      <c r="G1583">
        <v>0.59804999999999997</v>
      </c>
      <c r="H1583">
        <v>0.56805000000000005</v>
      </c>
      <c r="I1583">
        <v>0.63605</v>
      </c>
      <c r="J1583">
        <v>0.11534999999999999</v>
      </c>
      <c r="K1583">
        <v>0.37795000000000001</v>
      </c>
      <c r="L1583">
        <v>0.71735000000000004</v>
      </c>
    </row>
    <row r="1584" spans="1:12" x14ac:dyDescent="0.3">
      <c r="A1584">
        <v>1583</v>
      </c>
      <c r="B1584">
        <v>0.15825</v>
      </c>
      <c r="C1584">
        <v>0.52244999999999997</v>
      </c>
      <c r="D1584">
        <v>0.98004999999999998</v>
      </c>
      <c r="E1584">
        <v>0.11525000000000001</v>
      </c>
      <c r="F1584">
        <v>0.53164999999999996</v>
      </c>
      <c r="G1584">
        <v>0.68194999999999995</v>
      </c>
      <c r="H1584">
        <v>5.4649999999999997E-2</v>
      </c>
      <c r="I1584">
        <v>0.81694999999999995</v>
      </c>
      <c r="J1584">
        <v>0.55225000000000002</v>
      </c>
      <c r="K1584">
        <v>0.74985000000000002</v>
      </c>
      <c r="L1584">
        <v>0.39095000000000002</v>
      </c>
    </row>
    <row r="1585" spans="1:12" x14ac:dyDescent="0.3">
      <c r="A1585">
        <v>1584</v>
      </c>
      <c r="B1585">
        <v>0.15834999999999999</v>
      </c>
      <c r="C1585">
        <v>0.96225000000000005</v>
      </c>
      <c r="D1585">
        <v>2.835E-2</v>
      </c>
      <c r="E1585">
        <v>0.41725000000000001</v>
      </c>
      <c r="F1585">
        <v>0.22864999999999999</v>
      </c>
      <c r="G1585">
        <v>0.17985000000000001</v>
      </c>
      <c r="H1585">
        <v>0.17605000000000001</v>
      </c>
      <c r="I1585">
        <v>0.60804999999999998</v>
      </c>
      <c r="J1585">
        <v>0.40605000000000002</v>
      </c>
      <c r="K1585">
        <v>0.98165000000000002</v>
      </c>
      <c r="L1585">
        <v>0.73294999999999999</v>
      </c>
    </row>
    <row r="1586" spans="1:12" x14ac:dyDescent="0.3">
      <c r="A1586">
        <v>1585</v>
      </c>
      <c r="B1586">
        <v>0.15845000000000001</v>
      </c>
      <c r="C1586">
        <v>8.6550000000000002E-2</v>
      </c>
      <c r="D1586">
        <v>0.55354999999999999</v>
      </c>
      <c r="E1586">
        <v>4.7149999999999997E-2</v>
      </c>
      <c r="F1586">
        <v>0.11924999999999999</v>
      </c>
      <c r="G1586">
        <v>0.71225000000000005</v>
      </c>
      <c r="H1586">
        <v>0.53234999999999999</v>
      </c>
      <c r="I1586">
        <v>0.95584999999999998</v>
      </c>
      <c r="J1586">
        <v>0.66364999999999996</v>
      </c>
      <c r="K1586">
        <v>0.12605</v>
      </c>
      <c r="L1586">
        <v>0.10135</v>
      </c>
    </row>
    <row r="1587" spans="1:12" x14ac:dyDescent="0.3">
      <c r="A1587">
        <v>1586</v>
      </c>
      <c r="B1587">
        <v>0.15855</v>
      </c>
      <c r="C1587">
        <v>0.73404999999999998</v>
      </c>
      <c r="D1587">
        <v>0.46615000000000001</v>
      </c>
      <c r="E1587">
        <v>0.85065000000000002</v>
      </c>
      <c r="F1587">
        <v>0.29204999999999998</v>
      </c>
      <c r="G1587">
        <v>0.26284999999999997</v>
      </c>
      <c r="H1587">
        <v>7.7950000000000005E-2</v>
      </c>
      <c r="I1587">
        <v>0.42795</v>
      </c>
      <c r="J1587">
        <v>0.75224999999999997</v>
      </c>
      <c r="K1587">
        <v>0.26055</v>
      </c>
      <c r="L1587">
        <v>0.80694999999999995</v>
      </c>
    </row>
    <row r="1588" spans="1:12" x14ac:dyDescent="0.3">
      <c r="A1588">
        <v>1587</v>
      </c>
      <c r="B1588">
        <v>0.15865000000000001</v>
      </c>
      <c r="C1588">
        <v>9.3549999999999994E-2</v>
      </c>
      <c r="D1588">
        <v>0.68605000000000005</v>
      </c>
      <c r="E1588">
        <v>7.7450000000000005E-2</v>
      </c>
      <c r="F1588">
        <v>0.44564999999999999</v>
      </c>
      <c r="G1588">
        <v>0.82204999999999995</v>
      </c>
      <c r="H1588">
        <v>0.24345</v>
      </c>
      <c r="I1588">
        <v>0.80115000000000003</v>
      </c>
      <c r="J1588">
        <v>0.37445000000000001</v>
      </c>
      <c r="K1588">
        <v>0.44405</v>
      </c>
      <c r="L1588">
        <v>0.24465000000000001</v>
      </c>
    </row>
    <row r="1589" spans="1:12" x14ac:dyDescent="0.3">
      <c r="A1589">
        <v>1588</v>
      </c>
      <c r="B1589">
        <v>0.15875</v>
      </c>
      <c r="C1589">
        <v>0.33994999999999997</v>
      </c>
      <c r="D1589">
        <v>3.7850000000000002E-2</v>
      </c>
      <c r="E1589">
        <v>0.98145000000000004</v>
      </c>
      <c r="F1589">
        <v>0.30285000000000001</v>
      </c>
      <c r="G1589">
        <v>0.14055000000000001</v>
      </c>
      <c r="H1589">
        <v>0.86085</v>
      </c>
      <c r="I1589">
        <v>0.66095000000000004</v>
      </c>
      <c r="J1589">
        <v>0.63824999999999998</v>
      </c>
      <c r="K1589">
        <v>0.19414999999999999</v>
      </c>
      <c r="L1589">
        <v>0.99565000000000003</v>
      </c>
    </row>
    <row r="1590" spans="1:12" x14ac:dyDescent="0.3">
      <c r="A1590">
        <v>1589</v>
      </c>
      <c r="B1590">
        <v>0.15884999999999999</v>
      </c>
      <c r="C1590">
        <v>0.94604999999999995</v>
      </c>
      <c r="D1590">
        <v>0.73975000000000002</v>
      </c>
      <c r="E1590">
        <v>0.20985000000000001</v>
      </c>
      <c r="F1590">
        <v>0.91564999999999996</v>
      </c>
      <c r="G1590">
        <v>0.13055</v>
      </c>
      <c r="H1590">
        <v>0.41554999999999997</v>
      </c>
      <c r="I1590">
        <v>5.8500000000000002E-3</v>
      </c>
      <c r="J1590">
        <v>0.34334999999999999</v>
      </c>
      <c r="K1590">
        <v>0.20305000000000001</v>
      </c>
      <c r="L1590">
        <v>0.28575</v>
      </c>
    </row>
    <row r="1591" spans="1:12" x14ac:dyDescent="0.3">
      <c r="A1591">
        <v>1590</v>
      </c>
      <c r="B1591">
        <v>0.15895000000000001</v>
      </c>
      <c r="C1591">
        <v>0.92474999999999996</v>
      </c>
      <c r="D1591">
        <v>0.25964999999999999</v>
      </c>
      <c r="E1591">
        <v>0.41865000000000002</v>
      </c>
      <c r="F1591">
        <v>0.21395</v>
      </c>
      <c r="G1591">
        <v>0.84635000000000005</v>
      </c>
      <c r="H1591">
        <v>0.34805000000000003</v>
      </c>
      <c r="I1591">
        <v>0.33955000000000002</v>
      </c>
      <c r="J1591">
        <v>0.63685000000000003</v>
      </c>
      <c r="K1591">
        <v>0.46375</v>
      </c>
      <c r="L1591">
        <v>4.9549999999999997E-2</v>
      </c>
    </row>
    <row r="1592" spans="1:12" x14ac:dyDescent="0.3">
      <c r="A1592">
        <v>1591</v>
      </c>
      <c r="B1592">
        <v>0.15905</v>
      </c>
      <c r="C1592">
        <v>0.76385000000000003</v>
      </c>
      <c r="D1592">
        <v>0.99575000000000002</v>
      </c>
      <c r="E1592">
        <v>0.83655000000000002</v>
      </c>
      <c r="F1592">
        <v>1.8450000000000001E-2</v>
      </c>
      <c r="G1592">
        <v>0.87455000000000005</v>
      </c>
      <c r="H1592">
        <v>0.30114999999999997</v>
      </c>
      <c r="I1592">
        <v>0.95365</v>
      </c>
      <c r="J1592">
        <v>0.17755000000000001</v>
      </c>
      <c r="K1592">
        <v>0.46565000000000001</v>
      </c>
      <c r="L1592">
        <v>0.64295000000000002</v>
      </c>
    </row>
    <row r="1593" spans="1:12" x14ac:dyDescent="0.3">
      <c r="A1593">
        <v>1592</v>
      </c>
      <c r="B1593">
        <v>0.15915000000000001</v>
      </c>
      <c r="C1593">
        <v>0.94484999999999997</v>
      </c>
      <c r="D1593">
        <v>0.26355000000000001</v>
      </c>
      <c r="E1593">
        <v>0.68374999999999997</v>
      </c>
      <c r="F1593">
        <v>0.43535000000000001</v>
      </c>
      <c r="G1593">
        <v>0.24424999999999999</v>
      </c>
      <c r="H1593">
        <v>0.43054999999999999</v>
      </c>
      <c r="I1593">
        <v>0.93474999999999997</v>
      </c>
      <c r="J1593">
        <v>6.9750000000000006E-2</v>
      </c>
      <c r="K1593">
        <v>0.27815000000000001</v>
      </c>
      <c r="L1593">
        <v>0.42775000000000002</v>
      </c>
    </row>
    <row r="1594" spans="1:12" x14ac:dyDescent="0.3">
      <c r="A1594">
        <v>1593</v>
      </c>
      <c r="B1594">
        <v>0.15925</v>
      </c>
      <c r="C1594">
        <v>5.9749999999999998E-2</v>
      </c>
      <c r="D1594">
        <v>0.46634999999999999</v>
      </c>
      <c r="E1594">
        <v>0.48895</v>
      </c>
      <c r="F1594">
        <v>0.71504999999999996</v>
      </c>
      <c r="G1594">
        <v>0.22414999999999999</v>
      </c>
      <c r="H1594">
        <v>0.88405</v>
      </c>
      <c r="I1594">
        <v>4.6499999999999996E-3</v>
      </c>
      <c r="J1594">
        <v>0.62395</v>
      </c>
      <c r="K1594">
        <v>2.9350000000000001E-2</v>
      </c>
      <c r="L1594">
        <v>0.54195000000000004</v>
      </c>
    </row>
    <row r="1595" spans="1:12" x14ac:dyDescent="0.3">
      <c r="A1595">
        <v>1594</v>
      </c>
      <c r="B1595">
        <v>0.15934999999999999</v>
      </c>
      <c r="C1595">
        <v>0.27324999999999999</v>
      </c>
      <c r="D1595">
        <v>0.27365</v>
      </c>
      <c r="E1595">
        <v>0.71714999999999995</v>
      </c>
      <c r="F1595">
        <v>0.65375000000000005</v>
      </c>
      <c r="G1595">
        <v>0.51595000000000002</v>
      </c>
      <c r="H1595">
        <v>0.36244999999999999</v>
      </c>
      <c r="I1595">
        <v>0.88885000000000003</v>
      </c>
      <c r="J1595">
        <v>0.28334999999999999</v>
      </c>
      <c r="K1595">
        <v>0.10405</v>
      </c>
      <c r="L1595">
        <v>0.89864999999999995</v>
      </c>
    </row>
    <row r="1596" spans="1:12" x14ac:dyDescent="0.3">
      <c r="A1596">
        <v>1595</v>
      </c>
      <c r="B1596">
        <v>0.15945000000000001</v>
      </c>
      <c r="C1596">
        <v>0.60124999999999995</v>
      </c>
      <c r="D1596">
        <v>0.68084999999999996</v>
      </c>
      <c r="E1596">
        <v>0.97275</v>
      </c>
      <c r="F1596">
        <v>0.99665000000000004</v>
      </c>
      <c r="G1596">
        <v>0.25295000000000001</v>
      </c>
      <c r="H1596">
        <v>0.15775</v>
      </c>
      <c r="I1596">
        <v>0.21734999999999999</v>
      </c>
      <c r="J1596">
        <v>0.99014999999999997</v>
      </c>
      <c r="K1596">
        <v>0.47184999999999999</v>
      </c>
      <c r="L1596">
        <v>0.61614999999999998</v>
      </c>
    </row>
    <row r="1597" spans="1:12" x14ac:dyDescent="0.3">
      <c r="A1597">
        <v>1596</v>
      </c>
      <c r="B1597">
        <v>0.15955</v>
      </c>
      <c r="C1597">
        <v>0.42165000000000002</v>
      </c>
      <c r="D1597">
        <v>8.8450000000000001E-2</v>
      </c>
      <c r="E1597">
        <v>2.6349999999999998E-2</v>
      </c>
      <c r="F1597">
        <v>0.74355000000000004</v>
      </c>
      <c r="G1597">
        <v>0.77185000000000004</v>
      </c>
      <c r="H1597">
        <v>0.17535000000000001</v>
      </c>
      <c r="I1597">
        <v>0.77954999999999997</v>
      </c>
      <c r="J1597">
        <v>0.64144999999999996</v>
      </c>
      <c r="K1597">
        <v>0.97404999999999997</v>
      </c>
      <c r="L1597">
        <v>0.70474999999999999</v>
      </c>
    </row>
    <row r="1598" spans="1:12" x14ac:dyDescent="0.3">
      <c r="A1598">
        <v>1597</v>
      </c>
      <c r="B1598">
        <v>0.15964999999999999</v>
      </c>
      <c r="C1598">
        <v>0.94494999999999996</v>
      </c>
      <c r="D1598">
        <v>0.25885000000000002</v>
      </c>
      <c r="E1598">
        <v>0.10335</v>
      </c>
      <c r="F1598">
        <v>8.4150000000000003E-2</v>
      </c>
      <c r="G1598">
        <v>0.21035000000000001</v>
      </c>
      <c r="H1598">
        <v>0.10274999999999999</v>
      </c>
      <c r="I1598">
        <v>0.17805000000000001</v>
      </c>
      <c r="J1598">
        <v>0.12605</v>
      </c>
      <c r="K1598">
        <v>0.35104999999999997</v>
      </c>
      <c r="L1598">
        <v>9.7250000000000003E-2</v>
      </c>
    </row>
    <row r="1599" spans="1:12" x14ac:dyDescent="0.3">
      <c r="A1599">
        <v>1598</v>
      </c>
      <c r="B1599">
        <v>0.15975</v>
      </c>
      <c r="C1599">
        <v>5.5449999999999999E-2</v>
      </c>
      <c r="D1599">
        <v>1.8749999999999999E-2</v>
      </c>
      <c r="E1599">
        <v>0.88044999999999995</v>
      </c>
      <c r="F1599">
        <v>0.87144999999999995</v>
      </c>
      <c r="G1599">
        <v>0.49795</v>
      </c>
      <c r="H1599">
        <v>0.29265000000000002</v>
      </c>
      <c r="I1599">
        <v>0.43175000000000002</v>
      </c>
      <c r="J1599">
        <v>0.59845000000000004</v>
      </c>
      <c r="K1599">
        <v>0.79674999999999996</v>
      </c>
      <c r="L1599">
        <v>0.59104999999999996</v>
      </c>
    </row>
    <row r="1600" spans="1:12" x14ac:dyDescent="0.3">
      <c r="A1600">
        <v>1599</v>
      </c>
      <c r="B1600">
        <v>0.15984999999999999</v>
      </c>
      <c r="C1600">
        <v>0.46555000000000002</v>
      </c>
      <c r="D1600">
        <v>0.61204999999999998</v>
      </c>
      <c r="E1600">
        <v>0.13675000000000001</v>
      </c>
      <c r="F1600">
        <v>0.27815000000000001</v>
      </c>
      <c r="G1600">
        <v>0.42344999999999999</v>
      </c>
      <c r="H1600">
        <v>0.34784999999999999</v>
      </c>
      <c r="I1600">
        <v>0.49554999999999999</v>
      </c>
      <c r="J1600">
        <v>5.7450000000000001E-2</v>
      </c>
      <c r="K1600">
        <v>0.12495000000000001</v>
      </c>
      <c r="L1600">
        <v>0.72545000000000004</v>
      </c>
    </row>
    <row r="1601" spans="1:12" x14ac:dyDescent="0.3">
      <c r="A1601">
        <v>1600</v>
      </c>
      <c r="B1601">
        <v>0.15995000000000001</v>
      </c>
      <c r="C1601">
        <v>0.18845000000000001</v>
      </c>
      <c r="D1601">
        <v>0.58004999999999995</v>
      </c>
      <c r="E1601">
        <v>0.78895000000000004</v>
      </c>
      <c r="F1601">
        <v>0.35144999999999998</v>
      </c>
      <c r="G1601">
        <v>0.41055000000000003</v>
      </c>
      <c r="H1601">
        <v>0.37025000000000002</v>
      </c>
      <c r="I1601">
        <v>0.51854999999999996</v>
      </c>
      <c r="J1601">
        <v>3.5150000000000001E-2</v>
      </c>
      <c r="K1601">
        <v>0.30654999999999999</v>
      </c>
      <c r="L1601">
        <v>0.32965</v>
      </c>
    </row>
    <row r="1602" spans="1:12" x14ac:dyDescent="0.3">
      <c r="A1602">
        <v>1601</v>
      </c>
      <c r="B1602">
        <v>0.16005</v>
      </c>
      <c r="C1602">
        <v>0.38145000000000001</v>
      </c>
      <c r="D1602">
        <v>0.48354999999999998</v>
      </c>
      <c r="E1602">
        <v>0.76405000000000001</v>
      </c>
      <c r="F1602">
        <v>0.11635</v>
      </c>
      <c r="G1602">
        <v>0.77805000000000002</v>
      </c>
      <c r="H1602">
        <v>0.22755</v>
      </c>
      <c r="I1602">
        <v>0.91895000000000004</v>
      </c>
      <c r="J1602">
        <v>0.10365000000000001</v>
      </c>
      <c r="K1602">
        <v>0.89634999999999998</v>
      </c>
      <c r="L1602">
        <v>0.68855</v>
      </c>
    </row>
    <row r="1603" spans="1:12" x14ac:dyDescent="0.3">
      <c r="A1603">
        <v>1602</v>
      </c>
      <c r="B1603">
        <v>0.16014999999999999</v>
      </c>
      <c r="C1603">
        <v>0.20075000000000001</v>
      </c>
      <c r="D1603">
        <v>0.80035000000000001</v>
      </c>
      <c r="E1603">
        <v>3.5500000000000002E-3</v>
      </c>
      <c r="F1603">
        <v>0.21804999999999999</v>
      </c>
      <c r="G1603">
        <v>0.36754999999999999</v>
      </c>
      <c r="H1603">
        <v>0.77705000000000002</v>
      </c>
      <c r="I1603">
        <v>0.47055000000000002</v>
      </c>
      <c r="J1603">
        <v>0.49385000000000001</v>
      </c>
      <c r="K1603">
        <v>0.46715000000000001</v>
      </c>
      <c r="L1603">
        <v>0.67715000000000003</v>
      </c>
    </row>
    <row r="1604" spans="1:12" x14ac:dyDescent="0.3">
      <c r="A1604">
        <v>1603</v>
      </c>
      <c r="B1604">
        <v>0.16025</v>
      </c>
      <c r="C1604">
        <v>0.45105000000000001</v>
      </c>
      <c r="D1604">
        <v>0.48515000000000003</v>
      </c>
      <c r="E1604">
        <v>0.19105</v>
      </c>
      <c r="F1604">
        <v>0.34184999999999999</v>
      </c>
      <c r="G1604">
        <v>0.84065000000000001</v>
      </c>
      <c r="H1604">
        <v>0.40394999999999998</v>
      </c>
      <c r="I1604">
        <v>0.11085</v>
      </c>
      <c r="J1604">
        <v>0.93735000000000002</v>
      </c>
      <c r="K1604">
        <v>0.64305000000000001</v>
      </c>
      <c r="L1604">
        <v>0.62634999999999996</v>
      </c>
    </row>
    <row r="1605" spans="1:12" x14ac:dyDescent="0.3">
      <c r="A1605">
        <v>1604</v>
      </c>
      <c r="B1605">
        <v>0.16034999999999999</v>
      </c>
      <c r="C1605">
        <v>0.83704999999999996</v>
      </c>
      <c r="D1605">
        <v>0.68764999999999998</v>
      </c>
      <c r="E1605">
        <v>0.28355000000000002</v>
      </c>
      <c r="F1605">
        <v>0.79995000000000005</v>
      </c>
      <c r="G1605">
        <v>0.32024999999999998</v>
      </c>
      <c r="H1605">
        <v>0.86814999999999998</v>
      </c>
      <c r="I1605">
        <v>0.20615</v>
      </c>
      <c r="J1605">
        <v>4.9149999999999999E-2</v>
      </c>
      <c r="K1605">
        <v>0.72204999999999997</v>
      </c>
      <c r="L1605">
        <v>5.5649999999999998E-2</v>
      </c>
    </row>
    <row r="1606" spans="1:12" x14ac:dyDescent="0.3">
      <c r="A1606">
        <v>1605</v>
      </c>
      <c r="B1606">
        <v>0.16045000000000001</v>
      </c>
      <c r="C1606">
        <v>0.16994999999999999</v>
      </c>
      <c r="D1606">
        <v>0.95445000000000002</v>
      </c>
      <c r="E1606">
        <v>0.18124999999999999</v>
      </c>
      <c r="F1606">
        <v>0.59125000000000005</v>
      </c>
      <c r="G1606">
        <v>0.24035000000000001</v>
      </c>
      <c r="H1606">
        <v>6.8250000000000005E-2</v>
      </c>
      <c r="I1606">
        <v>0.88834999999999997</v>
      </c>
      <c r="J1606">
        <v>0.99165000000000003</v>
      </c>
      <c r="K1606">
        <v>0.60435000000000005</v>
      </c>
      <c r="L1606">
        <v>0.75105</v>
      </c>
    </row>
    <row r="1607" spans="1:12" x14ac:dyDescent="0.3">
      <c r="A1607">
        <v>1606</v>
      </c>
      <c r="B1607">
        <v>0.16055</v>
      </c>
      <c r="C1607">
        <v>0.95394999999999996</v>
      </c>
      <c r="D1607">
        <v>0.13034999999999999</v>
      </c>
      <c r="E1607">
        <v>0.26674999999999999</v>
      </c>
      <c r="F1607">
        <v>0.12005</v>
      </c>
      <c r="G1607">
        <v>0.88695000000000002</v>
      </c>
      <c r="H1607">
        <v>0.18734999999999999</v>
      </c>
      <c r="I1607">
        <v>0.50885000000000002</v>
      </c>
      <c r="J1607">
        <v>5.645E-2</v>
      </c>
      <c r="K1607">
        <v>0.13245000000000001</v>
      </c>
      <c r="L1607">
        <v>0.24854999999999999</v>
      </c>
    </row>
    <row r="1608" spans="1:12" x14ac:dyDescent="0.3">
      <c r="A1608">
        <v>1607</v>
      </c>
      <c r="B1608">
        <v>0.16064999999999999</v>
      </c>
      <c r="C1608">
        <v>7.6350000000000001E-2</v>
      </c>
      <c r="D1608">
        <v>0.73555000000000004</v>
      </c>
      <c r="E1608">
        <v>0.53835</v>
      </c>
      <c r="F1608">
        <v>0.15125</v>
      </c>
      <c r="G1608">
        <v>0.82404999999999995</v>
      </c>
      <c r="H1608">
        <v>9.1550000000000006E-2</v>
      </c>
      <c r="I1608">
        <v>0.17624999999999999</v>
      </c>
      <c r="J1608">
        <v>0.21734999999999999</v>
      </c>
      <c r="K1608">
        <v>0.11125</v>
      </c>
      <c r="L1608">
        <v>0.28475</v>
      </c>
    </row>
    <row r="1609" spans="1:12" x14ac:dyDescent="0.3">
      <c r="A1609">
        <v>1608</v>
      </c>
      <c r="B1609">
        <v>0.16075</v>
      </c>
      <c r="C1609">
        <v>0.50044999999999995</v>
      </c>
      <c r="D1609">
        <v>0.75854999999999995</v>
      </c>
      <c r="E1609">
        <v>0.46944999999999998</v>
      </c>
      <c r="F1609">
        <v>0.99295</v>
      </c>
      <c r="G1609">
        <v>0.33925</v>
      </c>
      <c r="H1609">
        <v>4.5500000000000002E-3</v>
      </c>
      <c r="I1609">
        <v>0.14415</v>
      </c>
      <c r="J1609">
        <v>0.26505000000000001</v>
      </c>
      <c r="K1609">
        <v>0.81455</v>
      </c>
      <c r="L1609">
        <v>0.80415000000000003</v>
      </c>
    </row>
    <row r="1610" spans="1:12" x14ac:dyDescent="0.3">
      <c r="A1610">
        <v>1609</v>
      </c>
      <c r="B1610">
        <v>0.16084999999999999</v>
      </c>
      <c r="C1610">
        <v>0.89724999999999999</v>
      </c>
      <c r="D1610">
        <v>0.49075000000000002</v>
      </c>
      <c r="E1610">
        <v>0.16805</v>
      </c>
      <c r="F1610">
        <v>0.66195000000000004</v>
      </c>
      <c r="G1610">
        <v>0.91115000000000002</v>
      </c>
      <c r="H1610">
        <v>0.69494999999999996</v>
      </c>
      <c r="I1610">
        <v>0.58265</v>
      </c>
      <c r="J1610">
        <v>0.37805</v>
      </c>
      <c r="K1610">
        <v>0.48694999999999999</v>
      </c>
      <c r="L1610">
        <v>0.57194999999999996</v>
      </c>
    </row>
    <row r="1611" spans="1:12" x14ac:dyDescent="0.3">
      <c r="A1611">
        <v>1610</v>
      </c>
      <c r="B1611">
        <v>0.16095000000000001</v>
      </c>
      <c r="C1611">
        <v>0.38405</v>
      </c>
      <c r="D1611">
        <v>0.52415</v>
      </c>
      <c r="E1611">
        <v>0.71555000000000002</v>
      </c>
      <c r="F1611">
        <v>7.0749999999999993E-2</v>
      </c>
      <c r="G1611">
        <v>0.84365000000000001</v>
      </c>
      <c r="H1611">
        <v>0.65834999999999999</v>
      </c>
      <c r="I1611">
        <v>0.18604999999999999</v>
      </c>
      <c r="J1611">
        <v>9.5449999999999993E-2</v>
      </c>
      <c r="K1611">
        <v>0.36585000000000001</v>
      </c>
      <c r="L1611">
        <v>0.55935000000000001</v>
      </c>
    </row>
    <row r="1612" spans="1:12" x14ac:dyDescent="0.3">
      <c r="A1612">
        <v>1611</v>
      </c>
      <c r="B1612">
        <v>0.16105</v>
      </c>
      <c r="C1612">
        <v>0.14015</v>
      </c>
      <c r="D1612">
        <v>0.63224999999999998</v>
      </c>
      <c r="E1612">
        <v>0.16284999999999999</v>
      </c>
      <c r="F1612">
        <v>0.65554999999999997</v>
      </c>
      <c r="G1612">
        <v>0.30795</v>
      </c>
      <c r="H1612">
        <v>0.96975</v>
      </c>
      <c r="I1612">
        <v>0.31075000000000003</v>
      </c>
      <c r="J1612">
        <v>0.15165000000000001</v>
      </c>
      <c r="K1612">
        <v>6.4449999999999993E-2</v>
      </c>
      <c r="L1612">
        <v>0.19005</v>
      </c>
    </row>
    <row r="1613" spans="1:12" x14ac:dyDescent="0.3">
      <c r="A1613">
        <v>1612</v>
      </c>
      <c r="B1613">
        <v>0.16114999999999999</v>
      </c>
      <c r="C1613">
        <v>0.19955000000000001</v>
      </c>
      <c r="D1613">
        <v>0.54054999999999997</v>
      </c>
      <c r="E1613">
        <v>0.51744999999999997</v>
      </c>
      <c r="F1613">
        <v>7.4149999999999994E-2</v>
      </c>
      <c r="G1613">
        <v>0.80925000000000002</v>
      </c>
      <c r="H1613">
        <v>0.82104999999999995</v>
      </c>
      <c r="I1613">
        <v>0.50124999999999997</v>
      </c>
      <c r="J1613">
        <v>0.38724999999999998</v>
      </c>
      <c r="K1613">
        <v>0.34744999999999998</v>
      </c>
      <c r="L1613">
        <v>0.58935000000000004</v>
      </c>
    </row>
    <row r="1614" spans="1:12" x14ac:dyDescent="0.3">
      <c r="A1614">
        <v>1613</v>
      </c>
      <c r="B1614">
        <v>0.16125</v>
      </c>
      <c r="C1614">
        <v>0.20655000000000001</v>
      </c>
      <c r="D1614">
        <v>0.44255</v>
      </c>
      <c r="E1614">
        <v>0.83784999999999998</v>
      </c>
      <c r="F1614">
        <v>0.14344999999999999</v>
      </c>
      <c r="G1614">
        <v>6.5500000000000003E-3</v>
      </c>
      <c r="H1614">
        <v>0.96965000000000001</v>
      </c>
      <c r="I1614">
        <v>0.64634999999999998</v>
      </c>
      <c r="J1614">
        <v>0.84055000000000002</v>
      </c>
      <c r="K1614">
        <v>0.58694999999999997</v>
      </c>
      <c r="L1614">
        <v>0.22205</v>
      </c>
    </row>
    <row r="1615" spans="1:12" x14ac:dyDescent="0.3">
      <c r="A1615">
        <v>1614</v>
      </c>
      <c r="B1615">
        <v>0.16134999999999999</v>
      </c>
      <c r="C1615">
        <v>0.22414999999999999</v>
      </c>
      <c r="D1615">
        <v>7.1150000000000005E-2</v>
      </c>
      <c r="E1615">
        <v>0.88885000000000003</v>
      </c>
      <c r="F1615">
        <v>0.29965000000000003</v>
      </c>
      <c r="G1615">
        <v>0.83735000000000004</v>
      </c>
      <c r="H1615">
        <v>0.10085</v>
      </c>
      <c r="I1615">
        <v>2.315E-2</v>
      </c>
      <c r="J1615">
        <v>0.80484999999999995</v>
      </c>
      <c r="K1615">
        <v>0.40525</v>
      </c>
      <c r="L1615">
        <v>4.2450000000000002E-2</v>
      </c>
    </row>
    <row r="1616" spans="1:12" x14ac:dyDescent="0.3">
      <c r="A1616">
        <v>1615</v>
      </c>
      <c r="B1616">
        <v>0.16145000000000001</v>
      </c>
      <c r="C1616">
        <v>0.27894999999999998</v>
      </c>
      <c r="D1616">
        <v>2.665E-2</v>
      </c>
      <c r="E1616">
        <v>0.57804999999999995</v>
      </c>
      <c r="F1616">
        <v>0.82294999999999996</v>
      </c>
      <c r="G1616">
        <v>0.28455000000000003</v>
      </c>
      <c r="H1616">
        <v>0.48394999999999999</v>
      </c>
      <c r="I1616">
        <v>0.92244999999999999</v>
      </c>
      <c r="J1616">
        <v>0.13235</v>
      </c>
      <c r="K1616">
        <v>0.88775000000000004</v>
      </c>
      <c r="L1616">
        <v>0.99414999999999998</v>
      </c>
    </row>
    <row r="1617" spans="1:12" x14ac:dyDescent="0.3">
      <c r="A1617">
        <v>1616</v>
      </c>
      <c r="B1617">
        <v>0.16155</v>
      </c>
      <c r="C1617">
        <v>0.36144999999999999</v>
      </c>
      <c r="D1617">
        <v>0.58694999999999997</v>
      </c>
      <c r="E1617">
        <v>0.10005</v>
      </c>
      <c r="F1617">
        <v>0.49004999999999999</v>
      </c>
      <c r="G1617">
        <v>0.15404999999999999</v>
      </c>
      <c r="H1617">
        <v>0.82984999999999998</v>
      </c>
      <c r="I1617">
        <v>0.56845000000000001</v>
      </c>
      <c r="J1617">
        <v>0.81415000000000004</v>
      </c>
      <c r="K1617">
        <v>0.21865000000000001</v>
      </c>
      <c r="L1617">
        <v>0.22134999999999999</v>
      </c>
    </row>
    <row r="1618" spans="1:12" x14ac:dyDescent="0.3">
      <c r="A1618">
        <v>1617</v>
      </c>
      <c r="B1618">
        <v>0.16164999999999999</v>
      </c>
      <c r="C1618">
        <v>8.8749999999999996E-2</v>
      </c>
      <c r="D1618">
        <v>0.24825</v>
      </c>
      <c r="E1618">
        <v>0.43225000000000002</v>
      </c>
      <c r="F1618">
        <v>6.5500000000000003E-3</v>
      </c>
      <c r="G1618">
        <v>6.7750000000000005E-2</v>
      </c>
      <c r="H1618">
        <v>0.58314999999999995</v>
      </c>
      <c r="I1618">
        <v>0.48204999999999998</v>
      </c>
      <c r="J1618">
        <v>0.40875</v>
      </c>
      <c r="K1618">
        <v>0.55564999999999998</v>
      </c>
      <c r="L1618">
        <v>0.24495</v>
      </c>
    </row>
    <row r="1619" spans="1:12" x14ac:dyDescent="0.3">
      <c r="A1619">
        <v>1618</v>
      </c>
      <c r="B1619">
        <v>0.16175</v>
      </c>
      <c r="C1619">
        <v>0.52444999999999997</v>
      </c>
      <c r="D1619">
        <v>0.18375</v>
      </c>
      <c r="E1619">
        <v>0.10725</v>
      </c>
      <c r="F1619">
        <v>0.13245000000000001</v>
      </c>
      <c r="G1619">
        <v>0.61304999999999998</v>
      </c>
      <c r="H1619">
        <v>0.92105000000000004</v>
      </c>
      <c r="I1619">
        <v>0.59155000000000002</v>
      </c>
      <c r="J1619">
        <v>0.40715000000000001</v>
      </c>
      <c r="K1619">
        <v>0.37614999999999998</v>
      </c>
      <c r="L1619">
        <v>0.70515000000000005</v>
      </c>
    </row>
    <row r="1620" spans="1:12" x14ac:dyDescent="0.3">
      <c r="A1620">
        <v>1619</v>
      </c>
      <c r="B1620">
        <v>0.16184999999999999</v>
      </c>
      <c r="C1620">
        <v>0.45205000000000001</v>
      </c>
      <c r="D1620">
        <v>0.28894999999999998</v>
      </c>
      <c r="E1620">
        <v>0.56974999999999998</v>
      </c>
      <c r="F1620">
        <v>0.37345</v>
      </c>
      <c r="G1620">
        <v>0.35154999999999997</v>
      </c>
      <c r="H1620">
        <v>0.66915000000000002</v>
      </c>
      <c r="I1620">
        <v>0.32724999999999999</v>
      </c>
      <c r="J1620">
        <v>0.45795000000000002</v>
      </c>
      <c r="K1620">
        <v>0.89224999999999999</v>
      </c>
      <c r="L1620">
        <v>0.40734999999999999</v>
      </c>
    </row>
    <row r="1621" spans="1:12" x14ac:dyDescent="0.3">
      <c r="A1621">
        <v>1620</v>
      </c>
      <c r="B1621">
        <v>0.16195000000000001</v>
      </c>
      <c r="C1621">
        <v>0.59424999999999994</v>
      </c>
      <c r="D1621">
        <v>0.37064999999999998</v>
      </c>
      <c r="E1621">
        <v>0.13614999999999999</v>
      </c>
      <c r="F1621">
        <v>0.93635000000000002</v>
      </c>
      <c r="G1621">
        <v>0.11755</v>
      </c>
      <c r="H1621">
        <v>0.55235000000000001</v>
      </c>
      <c r="I1621">
        <v>0.90354999999999996</v>
      </c>
      <c r="J1621">
        <v>0.85224999999999995</v>
      </c>
      <c r="K1621">
        <v>0.55245</v>
      </c>
      <c r="L1621">
        <v>0.78844999999999998</v>
      </c>
    </row>
    <row r="1622" spans="1:12" x14ac:dyDescent="0.3">
      <c r="A1622">
        <v>1621</v>
      </c>
      <c r="B1622">
        <v>0.16205</v>
      </c>
      <c r="C1622">
        <v>0.13235</v>
      </c>
      <c r="D1622">
        <v>0.71555000000000002</v>
      </c>
      <c r="E1622">
        <v>0.29644999999999999</v>
      </c>
      <c r="F1622">
        <v>0.71155000000000002</v>
      </c>
      <c r="G1622">
        <v>0.86575000000000002</v>
      </c>
      <c r="H1622">
        <v>0.76924999999999999</v>
      </c>
      <c r="I1622">
        <v>0.47515000000000002</v>
      </c>
      <c r="J1622">
        <v>0.45095000000000002</v>
      </c>
      <c r="K1622">
        <v>0.45115</v>
      </c>
      <c r="L1622">
        <v>0.81994999999999996</v>
      </c>
    </row>
    <row r="1623" spans="1:12" x14ac:dyDescent="0.3">
      <c r="A1623">
        <v>1622</v>
      </c>
      <c r="B1623">
        <v>0.16214999999999999</v>
      </c>
      <c r="C1623">
        <v>0.77024999999999999</v>
      </c>
      <c r="D1623">
        <v>0.90754999999999997</v>
      </c>
      <c r="E1623">
        <v>0.12375</v>
      </c>
      <c r="F1623">
        <v>0.13084999999999999</v>
      </c>
      <c r="G1623">
        <v>0.52524999999999999</v>
      </c>
      <c r="H1623">
        <v>0.80535000000000001</v>
      </c>
      <c r="I1623">
        <v>0.43554999999999999</v>
      </c>
      <c r="J1623">
        <v>0.36445</v>
      </c>
      <c r="K1623">
        <v>0.75744999999999996</v>
      </c>
      <c r="L1623">
        <v>0.26245000000000002</v>
      </c>
    </row>
    <row r="1624" spans="1:12" x14ac:dyDescent="0.3">
      <c r="A1624">
        <v>1623</v>
      </c>
      <c r="B1624">
        <v>0.16225000000000001</v>
      </c>
      <c r="C1624">
        <v>0.43504999999999999</v>
      </c>
      <c r="D1624">
        <v>0.10485</v>
      </c>
      <c r="E1624">
        <v>0.91635</v>
      </c>
      <c r="F1624">
        <v>0.92954999999999999</v>
      </c>
      <c r="G1624">
        <v>0.83765000000000001</v>
      </c>
      <c r="H1624">
        <v>0.74514999999999998</v>
      </c>
      <c r="I1624">
        <v>0.91034999999999999</v>
      </c>
      <c r="J1624">
        <v>0.83674999999999999</v>
      </c>
      <c r="K1624">
        <v>0.14135</v>
      </c>
      <c r="L1624">
        <v>0.71155000000000002</v>
      </c>
    </row>
    <row r="1625" spans="1:12" x14ac:dyDescent="0.3">
      <c r="A1625">
        <v>1624</v>
      </c>
      <c r="B1625">
        <v>0.16234999999999999</v>
      </c>
      <c r="C1625">
        <v>0.84294999999999998</v>
      </c>
      <c r="D1625">
        <v>0.66554999999999997</v>
      </c>
      <c r="E1625">
        <v>0.75844999999999996</v>
      </c>
      <c r="F1625">
        <v>0.95765</v>
      </c>
      <c r="G1625">
        <v>0.55254999999999999</v>
      </c>
      <c r="H1625">
        <v>0.53625</v>
      </c>
      <c r="I1625">
        <v>0.59455000000000002</v>
      </c>
      <c r="J1625">
        <v>0.43935000000000002</v>
      </c>
      <c r="K1625">
        <v>0.88334999999999997</v>
      </c>
      <c r="L1625">
        <v>3.2550000000000003E-2</v>
      </c>
    </row>
    <row r="1626" spans="1:12" x14ac:dyDescent="0.3">
      <c r="A1626">
        <v>1625</v>
      </c>
      <c r="B1626">
        <v>0.16245000000000001</v>
      </c>
      <c r="C1626">
        <v>0.61955000000000005</v>
      </c>
      <c r="D1626">
        <v>0.18415000000000001</v>
      </c>
      <c r="E1626">
        <v>0.75824999999999998</v>
      </c>
      <c r="F1626">
        <v>0.81335000000000002</v>
      </c>
      <c r="G1626">
        <v>0.78195000000000003</v>
      </c>
      <c r="H1626">
        <v>0.22775000000000001</v>
      </c>
      <c r="I1626">
        <v>6.1650000000000003E-2</v>
      </c>
      <c r="J1626">
        <v>0.14055000000000001</v>
      </c>
      <c r="K1626">
        <v>0.88034999999999997</v>
      </c>
      <c r="L1626">
        <v>0.68054999999999999</v>
      </c>
    </row>
    <row r="1627" spans="1:12" x14ac:dyDescent="0.3">
      <c r="A1627">
        <v>1626</v>
      </c>
      <c r="B1627">
        <v>0.16255</v>
      </c>
      <c r="C1627">
        <v>9.9150000000000002E-2</v>
      </c>
      <c r="D1627">
        <v>0.80074999999999996</v>
      </c>
      <c r="E1627">
        <v>0.85755000000000003</v>
      </c>
      <c r="F1627">
        <v>0.43795000000000001</v>
      </c>
      <c r="G1627">
        <v>0.27084999999999998</v>
      </c>
      <c r="H1627">
        <v>1.255E-2</v>
      </c>
      <c r="I1627">
        <v>0.25214999999999999</v>
      </c>
      <c r="J1627">
        <v>0.87365000000000004</v>
      </c>
      <c r="K1627">
        <v>0.28734999999999999</v>
      </c>
      <c r="L1627">
        <v>0.60175000000000001</v>
      </c>
    </row>
    <row r="1628" spans="1:12" x14ac:dyDescent="0.3">
      <c r="A1628">
        <v>1627</v>
      </c>
      <c r="B1628">
        <v>0.16264999999999999</v>
      </c>
      <c r="C1628">
        <v>8.2500000000000004E-3</v>
      </c>
      <c r="D1628">
        <v>0.35294999999999999</v>
      </c>
      <c r="E1628">
        <v>0.32995000000000002</v>
      </c>
      <c r="F1628">
        <v>0.46894999999999998</v>
      </c>
      <c r="G1628">
        <v>3.6650000000000002E-2</v>
      </c>
      <c r="H1628">
        <v>0.19084999999999999</v>
      </c>
      <c r="I1628">
        <v>0.69335000000000002</v>
      </c>
      <c r="J1628">
        <v>0.90254999999999996</v>
      </c>
      <c r="K1628">
        <v>0.44664999999999999</v>
      </c>
      <c r="L1628">
        <v>0.13575000000000001</v>
      </c>
    </row>
    <row r="1629" spans="1:12" x14ac:dyDescent="0.3">
      <c r="A1629">
        <v>1628</v>
      </c>
      <c r="B1629">
        <v>0.16275000000000001</v>
      </c>
      <c r="C1629">
        <v>0.24304999999999999</v>
      </c>
      <c r="D1629">
        <v>8.1449999999999995E-2</v>
      </c>
      <c r="E1629">
        <v>1.2149999999999999E-2</v>
      </c>
      <c r="F1629">
        <v>0.25614999999999999</v>
      </c>
      <c r="G1629">
        <v>0.75734999999999997</v>
      </c>
      <c r="H1629">
        <v>0.82174999999999998</v>
      </c>
      <c r="I1629">
        <v>0.41494999999999999</v>
      </c>
      <c r="J1629">
        <v>8.9649999999999994E-2</v>
      </c>
      <c r="K1629">
        <v>0.84404999999999997</v>
      </c>
      <c r="L1629">
        <v>0.88334999999999997</v>
      </c>
    </row>
    <row r="1630" spans="1:12" x14ac:dyDescent="0.3">
      <c r="A1630">
        <v>1629</v>
      </c>
      <c r="B1630">
        <v>0.16284999999999999</v>
      </c>
      <c r="C1630">
        <v>0.86634999999999995</v>
      </c>
      <c r="D1630">
        <v>0.64385000000000003</v>
      </c>
      <c r="E1630">
        <v>0.20735000000000001</v>
      </c>
      <c r="F1630">
        <v>0.29775000000000001</v>
      </c>
      <c r="G1630">
        <v>0.14155000000000001</v>
      </c>
      <c r="H1630">
        <v>0.77964999999999995</v>
      </c>
      <c r="I1630">
        <v>0.46505000000000002</v>
      </c>
      <c r="J1630">
        <v>4.725E-2</v>
      </c>
      <c r="K1630">
        <v>0.47985</v>
      </c>
      <c r="L1630">
        <v>0.43175000000000002</v>
      </c>
    </row>
    <row r="1631" spans="1:12" x14ac:dyDescent="0.3">
      <c r="A1631">
        <v>1630</v>
      </c>
      <c r="B1631">
        <v>0.16295000000000001</v>
      </c>
      <c r="C1631">
        <v>6.5250000000000002E-2</v>
      </c>
      <c r="D1631">
        <v>0.22525000000000001</v>
      </c>
      <c r="E1631">
        <v>0.56405000000000005</v>
      </c>
      <c r="F1631">
        <v>0.93855</v>
      </c>
      <c r="G1631">
        <v>0.87404999999999999</v>
      </c>
      <c r="H1631">
        <v>0.33355000000000001</v>
      </c>
      <c r="I1631">
        <v>0.31955</v>
      </c>
      <c r="J1631">
        <v>4.3049999999999998E-2</v>
      </c>
      <c r="K1631">
        <v>0.21235000000000001</v>
      </c>
      <c r="L1631">
        <v>0.89624999999999999</v>
      </c>
    </row>
    <row r="1632" spans="1:12" x14ac:dyDescent="0.3">
      <c r="A1632">
        <v>1631</v>
      </c>
      <c r="B1632">
        <v>0.16305</v>
      </c>
      <c r="C1632">
        <v>0.98434999999999995</v>
      </c>
      <c r="D1632">
        <v>0.59765000000000001</v>
      </c>
      <c r="E1632">
        <v>0.75134999999999996</v>
      </c>
      <c r="F1632">
        <v>0.89634999999999998</v>
      </c>
      <c r="G1632">
        <v>0.59735000000000005</v>
      </c>
      <c r="H1632">
        <v>0.13295000000000001</v>
      </c>
      <c r="I1632">
        <v>0.91315000000000002</v>
      </c>
      <c r="J1632">
        <v>0.23915</v>
      </c>
      <c r="K1632">
        <v>0.15015000000000001</v>
      </c>
      <c r="L1632">
        <v>0.92015000000000002</v>
      </c>
    </row>
    <row r="1633" spans="1:12" x14ac:dyDescent="0.3">
      <c r="A1633">
        <v>1632</v>
      </c>
      <c r="B1633">
        <v>0.16314999999999999</v>
      </c>
      <c r="C1633">
        <v>0.48065000000000002</v>
      </c>
      <c r="D1633">
        <v>0.38834999999999997</v>
      </c>
      <c r="E1633">
        <v>0.26845000000000002</v>
      </c>
      <c r="F1633">
        <v>0.53025</v>
      </c>
      <c r="G1633">
        <v>0.59114999999999995</v>
      </c>
      <c r="H1633">
        <v>7.7499999999999999E-3</v>
      </c>
      <c r="I1633">
        <v>0.84935000000000005</v>
      </c>
      <c r="J1633">
        <v>0.22875000000000001</v>
      </c>
      <c r="K1633">
        <v>0.79474999999999996</v>
      </c>
      <c r="L1633">
        <v>1.975E-2</v>
      </c>
    </row>
    <row r="1634" spans="1:12" x14ac:dyDescent="0.3">
      <c r="A1634">
        <v>1633</v>
      </c>
      <c r="B1634">
        <v>0.16325000000000001</v>
      </c>
      <c r="C1634">
        <v>2.9350000000000001E-2</v>
      </c>
      <c r="D1634">
        <v>0.97284999999999999</v>
      </c>
      <c r="E1634">
        <v>0.52105000000000001</v>
      </c>
      <c r="F1634">
        <v>0.21285000000000001</v>
      </c>
      <c r="G1634">
        <v>0.20965</v>
      </c>
      <c r="H1634">
        <v>0.82464999999999999</v>
      </c>
      <c r="I1634">
        <v>0.75575000000000003</v>
      </c>
      <c r="J1634">
        <v>9.1350000000000001E-2</v>
      </c>
      <c r="K1634">
        <v>0.79574999999999996</v>
      </c>
      <c r="L1634">
        <v>3.3149999999999999E-2</v>
      </c>
    </row>
    <row r="1635" spans="1:12" x14ac:dyDescent="0.3">
      <c r="A1635">
        <v>1634</v>
      </c>
      <c r="B1635">
        <v>0.16335</v>
      </c>
      <c r="C1635">
        <v>0.61255000000000004</v>
      </c>
      <c r="D1635">
        <v>0.49154999999999999</v>
      </c>
      <c r="E1635">
        <v>0.70165</v>
      </c>
      <c r="F1635">
        <v>7.6749999999999999E-2</v>
      </c>
      <c r="G1635">
        <v>0.79595000000000005</v>
      </c>
      <c r="H1635">
        <v>0.75665000000000004</v>
      </c>
      <c r="I1635">
        <v>0.58274999999999999</v>
      </c>
      <c r="J1635">
        <v>0.38035000000000002</v>
      </c>
      <c r="K1635">
        <v>3.1350000000000003E-2</v>
      </c>
      <c r="L1635">
        <v>0.39065</v>
      </c>
    </row>
    <row r="1636" spans="1:12" x14ac:dyDescent="0.3">
      <c r="A1636">
        <v>1635</v>
      </c>
      <c r="B1636">
        <v>0.16345000000000001</v>
      </c>
      <c r="C1636">
        <v>0.51065000000000005</v>
      </c>
      <c r="D1636">
        <v>4.8500000000000001E-3</v>
      </c>
      <c r="E1636">
        <v>0.21465000000000001</v>
      </c>
      <c r="F1636">
        <v>0.54835</v>
      </c>
      <c r="G1636">
        <v>0.89744999999999997</v>
      </c>
      <c r="H1636">
        <v>0.87895000000000001</v>
      </c>
      <c r="I1636">
        <v>0.79235</v>
      </c>
      <c r="J1636">
        <v>0.62595000000000001</v>
      </c>
      <c r="K1636">
        <v>3.2050000000000002E-2</v>
      </c>
      <c r="L1636">
        <v>0.93154999999999999</v>
      </c>
    </row>
    <row r="1637" spans="1:12" x14ac:dyDescent="0.3">
      <c r="A1637">
        <v>1636</v>
      </c>
      <c r="B1637">
        <v>0.16355</v>
      </c>
      <c r="C1637">
        <v>0.15285000000000001</v>
      </c>
      <c r="D1637">
        <v>0.22725000000000001</v>
      </c>
      <c r="E1637">
        <v>0.93464999999999998</v>
      </c>
      <c r="F1637">
        <v>0.94345000000000001</v>
      </c>
      <c r="G1637">
        <v>6.3499999999999997E-3</v>
      </c>
      <c r="H1637">
        <v>0.48744999999999999</v>
      </c>
      <c r="I1637">
        <v>5.4949999999999999E-2</v>
      </c>
      <c r="J1637">
        <v>0.98194999999999999</v>
      </c>
      <c r="K1637">
        <v>0.45295000000000002</v>
      </c>
      <c r="L1637">
        <v>0.85245000000000004</v>
      </c>
    </row>
    <row r="1638" spans="1:12" x14ac:dyDescent="0.3">
      <c r="A1638">
        <v>1637</v>
      </c>
      <c r="B1638">
        <v>0.16364999999999999</v>
      </c>
      <c r="C1638">
        <v>0.35775000000000001</v>
      </c>
      <c r="D1638">
        <v>3.7449999999999997E-2</v>
      </c>
      <c r="E1638">
        <v>0.17655000000000001</v>
      </c>
      <c r="F1638">
        <v>0.91505000000000003</v>
      </c>
      <c r="G1638">
        <v>0.79335</v>
      </c>
      <c r="H1638">
        <v>0.50985000000000003</v>
      </c>
      <c r="I1638">
        <v>0.87844999999999995</v>
      </c>
      <c r="J1638">
        <v>0.16505</v>
      </c>
      <c r="K1638">
        <v>0.20435</v>
      </c>
      <c r="L1638">
        <v>0.60665000000000002</v>
      </c>
    </row>
    <row r="1639" spans="1:12" x14ac:dyDescent="0.3">
      <c r="A1639">
        <v>1638</v>
      </c>
      <c r="B1639">
        <v>0.16375000000000001</v>
      </c>
      <c r="C1639">
        <v>0.70535000000000003</v>
      </c>
      <c r="D1639">
        <v>0.63875000000000004</v>
      </c>
      <c r="E1639">
        <v>0.16644999999999999</v>
      </c>
      <c r="F1639">
        <v>7.3499999999999998E-3</v>
      </c>
      <c r="G1639">
        <v>0.66195000000000004</v>
      </c>
      <c r="H1639">
        <v>0.48265000000000002</v>
      </c>
      <c r="I1639">
        <v>0.38245000000000001</v>
      </c>
      <c r="J1639">
        <v>9.5049999999999996E-2</v>
      </c>
      <c r="K1639">
        <v>0.93735000000000002</v>
      </c>
      <c r="L1639">
        <v>0.19314999999999999</v>
      </c>
    </row>
    <row r="1640" spans="1:12" x14ac:dyDescent="0.3">
      <c r="A1640">
        <v>1639</v>
      </c>
      <c r="B1640">
        <v>0.16385</v>
      </c>
      <c r="C1640">
        <v>0.20905000000000001</v>
      </c>
      <c r="D1640">
        <v>0.99565000000000003</v>
      </c>
      <c r="E1640">
        <v>0.94974999999999998</v>
      </c>
      <c r="F1640">
        <v>0.22414999999999999</v>
      </c>
      <c r="G1640">
        <v>0.48665000000000003</v>
      </c>
      <c r="H1640">
        <v>0.92584999999999995</v>
      </c>
      <c r="I1640">
        <v>0.42675000000000002</v>
      </c>
      <c r="J1640">
        <v>0.99965000000000004</v>
      </c>
      <c r="K1640">
        <v>0.14074999999999999</v>
      </c>
      <c r="L1640">
        <v>0.93484999999999996</v>
      </c>
    </row>
    <row r="1641" spans="1:12" x14ac:dyDescent="0.3">
      <c r="A1641">
        <v>1640</v>
      </c>
      <c r="B1641">
        <v>0.16395000000000001</v>
      </c>
      <c r="C1641">
        <v>0.45624999999999999</v>
      </c>
      <c r="D1641">
        <v>0.77725</v>
      </c>
      <c r="E1641">
        <v>0.42154999999999998</v>
      </c>
      <c r="F1641">
        <v>0.79735</v>
      </c>
      <c r="G1641">
        <v>0.87334999999999996</v>
      </c>
      <c r="H1641">
        <v>0.64764999999999995</v>
      </c>
      <c r="I1641">
        <v>0.51224999999999998</v>
      </c>
      <c r="J1641">
        <v>0.16055</v>
      </c>
      <c r="K1641">
        <v>0.56505000000000005</v>
      </c>
      <c r="L1641">
        <v>0.31824999999999998</v>
      </c>
    </row>
    <row r="1642" spans="1:12" x14ac:dyDescent="0.3">
      <c r="A1642">
        <v>1641</v>
      </c>
      <c r="B1642">
        <v>0.16405</v>
      </c>
      <c r="C1642">
        <v>0.45434999999999998</v>
      </c>
      <c r="D1642">
        <v>0.21365000000000001</v>
      </c>
      <c r="E1642">
        <v>2.1749999999999999E-2</v>
      </c>
      <c r="F1642">
        <v>0.82184999999999997</v>
      </c>
      <c r="G1642">
        <v>0.56355</v>
      </c>
      <c r="H1642">
        <v>0.71245000000000003</v>
      </c>
      <c r="I1642">
        <v>0.21485000000000001</v>
      </c>
      <c r="J1642">
        <v>0.45234999999999997</v>
      </c>
      <c r="K1642">
        <v>5.9450000000000003E-2</v>
      </c>
      <c r="L1642">
        <v>0.80674999999999997</v>
      </c>
    </row>
    <row r="1643" spans="1:12" x14ac:dyDescent="0.3">
      <c r="A1643">
        <v>1642</v>
      </c>
      <c r="B1643">
        <v>0.16414999999999999</v>
      </c>
      <c r="C1643">
        <v>0.44195000000000001</v>
      </c>
      <c r="D1643">
        <v>0.54644999999999999</v>
      </c>
      <c r="E1643">
        <v>0.24345</v>
      </c>
      <c r="F1643">
        <v>0.63224999999999998</v>
      </c>
      <c r="G1643">
        <v>0.37724999999999997</v>
      </c>
      <c r="H1643">
        <v>0.46975</v>
      </c>
      <c r="I1643">
        <v>3.4549999999999997E-2</v>
      </c>
      <c r="J1643">
        <v>0.49785000000000001</v>
      </c>
      <c r="K1643">
        <v>0.82325000000000004</v>
      </c>
      <c r="L1643">
        <v>0.27894999999999998</v>
      </c>
    </row>
    <row r="1644" spans="1:12" x14ac:dyDescent="0.3">
      <c r="A1644">
        <v>1643</v>
      </c>
      <c r="B1644">
        <v>0.16425000000000001</v>
      </c>
      <c r="C1644">
        <v>1.525E-2</v>
      </c>
      <c r="D1644">
        <v>9.6350000000000005E-2</v>
      </c>
      <c r="E1644">
        <v>0.26124999999999998</v>
      </c>
      <c r="F1644">
        <v>0.61414999999999997</v>
      </c>
      <c r="G1644">
        <v>0.63754999999999995</v>
      </c>
      <c r="H1644">
        <v>0.12005</v>
      </c>
      <c r="I1644">
        <v>0.44314999999999999</v>
      </c>
      <c r="J1644">
        <v>0.94194999999999995</v>
      </c>
      <c r="K1644">
        <v>0.59424999999999994</v>
      </c>
      <c r="L1644">
        <v>0.51444999999999996</v>
      </c>
    </row>
    <row r="1645" spans="1:12" x14ac:dyDescent="0.3">
      <c r="A1645">
        <v>1644</v>
      </c>
      <c r="B1645">
        <v>0.16435</v>
      </c>
      <c r="C1645">
        <v>0.30814999999999998</v>
      </c>
      <c r="D1645">
        <v>0.47405000000000003</v>
      </c>
      <c r="E1645">
        <v>0.18905</v>
      </c>
      <c r="F1645">
        <v>0.71984999999999999</v>
      </c>
      <c r="G1645">
        <v>0.12834999999999999</v>
      </c>
      <c r="H1645">
        <v>0.36304999999999998</v>
      </c>
      <c r="I1645">
        <v>0.52744999999999997</v>
      </c>
      <c r="J1645">
        <v>0.20635000000000001</v>
      </c>
      <c r="K1645">
        <v>0.17705000000000001</v>
      </c>
      <c r="L1645">
        <v>0.37635000000000002</v>
      </c>
    </row>
    <row r="1646" spans="1:12" x14ac:dyDescent="0.3">
      <c r="A1646">
        <v>1645</v>
      </c>
      <c r="B1646">
        <v>0.16445000000000001</v>
      </c>
      <c r="C1646">
        <v>0.46224999999999999</v>
      </c>
      <c r="D1646">
        <v>0.94025000000000003</v>
      </c>
      <c r="E1646">
        <v>0.82574999999999998</v>
      </c>
      <c r="F1646">
        <v>0.25095000000000001</v>
      </c>
      <c r="G1646">
        <v>0.51644999999999996</v>
      </c>
      <c r="H1646">
        <v>0.87244999999999995</v>
      </c>
      <c r="I1646">
        <v>0.63405</v>
      </c>
      <c r="J1646">
        <v>0.68535000000000001</v>
      </c>
      <c r="K1646">
        <v>0.10385</v>
      </c>
      <c r="L1646">
        <v>8.7249999999999994E-2</v>
      </c>
    </row>
    <row r="1647" spans="1:12" x14ac:dyDescent="0.3">
      <c r="A1647">
        <v>1646</v>
      </c>
      <c r="B1647">
        <v>0.16455</v>
      </c>
      <c r="C1647">
        <v>0.51024999999999998</v>
      </c>
      <c r="D1647">
        <v>0.23824999999999999</v>
      </c>
      <c r="E1647">
        <v>0.71725000000000005</v>
      </c>
      <c r="F1647">
        <v>0.29425000000000001</v>
      </c>
      <c r="G1647">
        <v>0.62424999999999997</v>
      </c>
      <c r="H1647">
        <v>7.3499999999999998E-3</v>
      </c>
      <c r="I1647">
        <v>0.12875</v>
      </c>
      <c r="J1647">
        <v>5.6950000000000001E-2</v>
      </c>
      <c r="K1647">
        <v>0.80754999999999999</v>
      </c>
      <c r="L1647">
        <v>0.70015000000000005</v>
      </c>
    </row>
    <row r="1648" spans="1:12" x14ac:dyDescent="0.3">
      <c r="A1648">
        <v>1647</v>
      </c>
      <c r="B1648">
        <v>0.16464999999999999</v>
      </c>
      <c r="C1648">
        <v>0.43645</v>
      </c>
      <c r="D1648">
        <v>0.13605</v>
      </c>
      <c r="E1648">
        <v>0.63365000000000005</v>
      </c>
      <c r="F1648">
        <v>0.29504999999999998</v>
      </c>
      <c r="G1648">
        <v>0.62644999999999995</v>
      </c>
      <c r="H1648">
        <v>0.48165000000000002</v>
      </c>
      <c r="I1648">
        <v>0.75134999999999996</v>
      </c>
      <c r="J1648">
        <v>0.79364999999999997</v>
      </c>
      <c r="K1648">
        <v>0.52054999999999996</v>
      </c>
      <c r="L1648">
        <v>0.15775</v>
      </c>
    </row>
    <row r="1649" spans="1:12" x14ac:dyDescent="0.3">
      <c r="A1649">
        <v>1648</v>
      </c>
      <c r="B1649">
        <v>0.16475000000000001</v>
      </c>
      <c r="C1649">
        <v>0.78705000000000003</v>
      </c>
      <c r="D1649">
        <v>0.22384999999999999</v>
      </c>
      <c r="E1649">
        <v>4.8149999999999998E-2</v>
      </c>
      <c r="F1649">
        <v>0.27484999999999998</v>
      </c>
      <c r="G1649">
        <v>5.9450000000000003E-2</v>
      </c>
      <c r="H1649">
        <v>0.70245000000000002</v>
      </c>
      <c r="I1649">
        <v>5.2749999999999998E-2</v>
      </c>
      <c r="J1649">
        <v>0.41494999999999999</v>
      </c>
      <c r="K1649">
        <v>0.88065000000000004</v>
      </c>
      <c r="L1649">
        <v>0.78954999999999997</v>
      </c>
    </row>
    <row r="1650" spans="1:12" x14ac:dyDescent="0.3">
      <c r="A1650">
        <v>1649</v>
      </c>
      <c r="B1650">
        <v>0.16485</v>
      </c>
      <c r="C1650">
        <v>0.66944999999999999</v>
      </c>
      <c r="D1650">
        <v>0.79215000000000002</v>
      </c>
      <c r="E1650">
        <v>0.18615000000000001</v>
      </c>
      <c r="F1650">
        <v>0.54344999999999999</v>
      </c>
      <c r="G1650">
        <v>0.59265000000000001</v>
      </c>
      <c r="H1650">
        <v>0.40325</v>
      </c>
      <c r="I1650">
        <v>0.98165000000000002</v>
      </c>
      <c r="J1650">
        <v>0.87204999999999999</v>
      </c>
      <c r="K1650">
        <v>0.49254999999999999</v>
      </c>
      <c r="L1650">
        <v>0.56694999999999995</v>
      </c>
    </row>
    <row r="1651" spans="1:12" x14ac:dyDescent="0.3">
      <c r="A1651">
        <v>1650</v>
      </c>
      <c r="B1651">
        <v>0.16495000000000001</v>
      </c>
      <c r="C1651">
        <v>0.13705000000000001</v>
      </c>
      <c r="D1651">
        <v>0.79225000000000001</v>
      </c>
      <c r="E1651">
        <v>0.46994999999999998</v>
      </c>
      <c r="F1651">
        <v>0.48654999999999998</v>
      </c>
      <c r="G1651">
        <v>0.75995000000000001</v>
      </c>
      <c r="H1651">
        <v>0.65634999999999999</v>
      </c>
      <c r="I1651">
        <v>0.47194999999999998</v>
      </c>
      <c r="J1651">
        <v>0.66685000000000005</v>
      </c>
      <c r="K1651">
        <v>0.68435000000000001</v>
      </c>
      <c r="L1651">
        <v>5.3949999999999998E-2</v>
      </c>
    </row>
    <row r="1652" spans="1:12" x14ac:dyDescent="0.3">
      <c r="A1652">
        <v>1651</v>
      </c>
      <c r="B1652">
        <v>0.16505</v>
      </c>
      <c r="C1652">
        <v>9.1450000000000004E-2</v>
      </c>
      <c r="D1652">
        <v>0.44924999999999998</v>
      </c>
      <c r="E1652">
        <v>0.48485</v>
      </c>
      <c r="F1652">
        <v>0.93445</v>
      </c>
      <c r="G1652">
        <v>0.62075000000000002</v>
      </c>
      <c r="H1652">
        <v>0.26334999999999997</v>
      </c>
      <c r="I1652">
        <v>0.63485000000000003</v>
      </c>
      <c r="J1652">
        <v>0.57925000000000004</v>
      </c>
      <c r="K1652">
        <v>0.65715000000000001</v>
      </c>
      <c r="L1652">
        <v>0.82445000000000002</v>
      </c>
    </row>
    <row r="1653" spans="1:12" x14ac:dyDescent="0.3">
      <c r="A1653">
        <v>1652</v>
      </c>
      <c r="B1653">
        <v>0.16514999999999999</v>
      </c>
      <c r="C1653">
        <v>0.56964999999999999</v>
      </c>
      <c r="D1653">
        <v>0.25374999999999998</v>
      </c>
      <c r="E1653">
        <v>0.78474999999999995</v>
      </c>
      <c r="F1653">
        <v>0.50854999999999995</v>
      </c>
      <c r="G1653">
        <v>0.12755</v>
      </c>
      <c r="H1653">
        <v>8.4949999999999998E-2</v>
      </c>
      <c r="I1653">
        <v>0.57174999999999998</v>
      </c>
      <c r="J1653">
        <v>0.84414999999999996</v>
      </c>
      <c r="K1653">
        <v>0.86524999999999996</v>
      </c>
      <c r="L1653">
        <v>0.14795</v>
      </c>
    </row>
    <row r="1654" spans="1:12" x14ac:dyDescent="0.3">
      <c r="A1654">
        <v>1653</v>
      </c>
      <c r="B1654">
        <v>0.16525000000000001</v>
      </c>
      <c r="C1654">
        <v>0.42704999999999999</v>
      </c>
      <c r="D1654">
        <v>0.87905</v>
      </c>
      <c r="E1654">
        <v>0.75455000000000005</v>
      </c>
      <c r="F1654">
        <v>0.63705000000000001</v>
      </c>
      <c r="G1654">
        <v>0.86885000000000001</v>
      </c>
      <c r="H1654">
        <v>0.43314999999999998</v>
      </c>
      <c r="I1654">
        <v>0.19445000000000001</v>
      </c>
      <c r="J1654">
        <v>0.74885000000000002</v>
      </c>
      <c r="K1654">
        <v>7.195E-2</v>
      </c>
      <c r="L1654">
        <v>0.48244999999999999</v>
      </c>
    </row>
    <row r="1655" spans="1:12" x14ac:dyDescent="0.3">
      <c r="A1655">
        <v>1654</v>
      </c>
      <c r="B1655">
        <v>0.16535</v>
      </c>
      <c r="C1655">
        <v>6.4250000000000002E-2</v>
      </c>
      <c r="D1655">
        <v>7.7049999999999993E-2</v>
      </c>
      <c r="E1655">
        <v>0.73565000000000003</v>
      </c>
      <c r="F1655">
        <v>0.61294999999999999</v>
      </c>
      <c r="G1655">
        <v>0.41644999999999999</v>
      </c>
      <c r="H1655">
        <v>0.78495000000000004</v>
      </c>
      <c r="I1655">
        <v>0.64824999999999999</v>
      </c>
      <c r="J1655">
        <v>0.55815000000000003</v>
      </c>
      <c r="K1655">
        <v>6.8150000000000002E-2</v>
      </c>
      <c r="L1655">
        <v>2.4499999999999999E-3</v>
      </c>
    </row>
    <row r="1656" spans="1:12" x14ac:dyDescent="0.3">
      <c r="A1656">
        <v>1655</v>
      </c>
      <c r="B1656">
        <v>0.16545000000000001</v>
      </c>
      <c r="C1656">
        <v>0.36285000000000001</v>
      </c>
      <c r="D1656">
        <v>0.40415000000000001</v>
      </c>
      <c r="E1656">
        <v>0.56225000000000003</v>
      </c>
      <c r="F1656">
        <v>0.16905000000000001</v>
      </c>
      <c r="G1656">
        <v>0.46494999999999997</v>
      </c>
      <c r="H1656">
        <v>0.10305</v>
      </c>
      <c r="I1656">
        <v>0.20294999999999999</v>
      </c>
      <c r="J1656">
        <v>0.11465</v>
      </c>
      <c r="K1656">
        <v>0.20555000000000001</v>
      </c>
      <c r="L1656">
        <v>0.91225000000000001</v>
      </c>
    </row>
    <row r="1657" spans="1:12" x14ac:dyDescent="0.3">
      <c r="A1657">
        <v>1656</v>
      </c>
      <c r="B1657">
        <v>0.16555</v>
      </c>
      <c r="C1657">
        <v>6.4999999999999997E-4</v>
      </c>
      <c r="D1657">
        <v>0.98794999999999999</v>
      </c>
      <c r="E1657">
        <v>0.71984999999999999</v>
      </c>
      <c r="F1657">
        <v>0.61055000000000004</v>
      </c>
      <c r="G1657">
        <v>0.68915000000000004</v>
      </c>
      <c r="H1657">
        <v>4.725E-2</v>
      </c>
      <c r="I1657">
        <v>0.49664999999999998</v>
      </c>
      <c r="J1657">
        <v>0.75865000000000005</v>
      </c>
      <c r="K1657">
        <v>0.17035</v>
      </c>
      <c r="L1657">
        <v>0.13225000000000001</v>
      </c>
    </row>
    <row r="1658" spans="1:12" x14ac:dyDescent="0.3">
      <c r="A1658">
        <v>1657</v>
      </c>
      <c r="B1658">
        <v>0.16564999999999999</v>
      </c>
      <c r="C1658">
        <v>0.78815000000000002</v>
      </c>
      <c r="D1658">
        <v>0.19814999999999999</v>
      </c>
      <c r="E1658">
        <v>0.57274999999999998</v>
      </c>
      <c r="F1658">
        <v>0.98704999999999998</v>
      </c>
      <c r="G1658">
        <v>0.64505000000000001</v>
      </c>
      <c r="H1658">
        <v>0.54405000000000003</v>
      </c>
      <c r="I1658">
        <v>0.33684999999999998</v>
      </c>
      <c r="J1658">
        <v>0.79464999999999997</v>
      </c>
      <c r="K1658">
        <v>0.69235000000000002</v>
      </c>
      <c r="L1658">
        <v>0.18515000000000001</v>
      </c>
    </row>
    <row r="1659" spans="1:12" x14ac:dyDescent="0.3">
      <c r="A1659">
        <v>1658</v>
      </c>
      <c r="B1659">
        <v>0.16575000000000001</v>
      </c>
      <c r="C1659">
        <v>0.48465000000000003</v>
      </c>
      <c r="D1659">
        <v>2.4049999999999998E-2</v>
      </c>
      <c r="E1659">
        <v>0.99395</v>
      </c>
      <c r="F1659">
        <v>0.80125000000000002</v>
      </c>
      <c r="G1659">
        <v>0.62475000000000003</v>
      </c>
      <c r="H1659">
        <v>0.42854999999999999</v>
      </c>
      <c r="I1659">
        <v>0.72414999999999996</v>
      </c>
      <c r="J1659">
        <v>0.65315000000000001</v>
      </c>
      <c r="K1659">
        <v>0.17954999999999999</v>
      </c>
      <c r="L1659">
        <v>0.94984999999999997</v>
      </c>
    </row>
    <row r="1660" spans="1:12" x14ac:dyDescent="0.3">
      <c r="A1660">
        <v>1659</v>
      </c>
      <c r="B1660">
        <v>0.16585</v>
      </c>
      <c r="C1660">
        <v>0.56625000000000003</v>
      </c>
      <c r="D1660">
        <v>0.84594999999999998</v>
      </c>
      <c r="E1660">
        <v>0.83435000000000004</v>
      </c>
      <c r="F1660">
        <v>8.1049999999999997E-2</v>
      </c>
      <c r="G1660">
        <v>0.58645000000000003</v>
      </c>
      <c r="H1660">
        <v>0.99904999999999999</v>
      </c>
      <c r="I1660">
        <v>0.39874999999999999</v>
      </c>
      <c r="J1660">
        <v>0.48085</v>
      </c>
      <c r="K1660">
        <v>0.84214999999999995</v>
      </c>
      <c r="L1660">
        <v>0.54025000000000001</v>
      </c>
    </row>
    <row r="1661" spans="1:12" x14ac:dyDescent="0.3">
      <c r="A1661">
        <v>1660</v>
      </c>
      <c r="B1661">
        <v>0.16594999999999999</v>
      </c>
      <c r="C1661">
        <v>0.23874999999999999</v>
      </c>
      <c r="D1661">
        <v>0.96975</v>
      </c>
      <c r="E1661">
        <v>0.59345000000000003</v>
      </c>
      <c r="F1661">
        <v>0.72065000000000001</v>
      </c>
      <c r="G1661">
        <v>0.78295000000000003</v>
      </c>
      <c r="H1661">
        <v>0.36414999999999997</v>
      </c>
      <c r="I1661">
        <v>5.6349999999999997E-2</v>
      </c>
      <c r="J1661">
        <v>0.61504999999999999</v>
      </c>
      <c r="K1661">
        <v>0.57725000000000004</v>
      </c>
      <c r="L1661">
        <v>0.74124999999999996</v>
      </c>
    </row>
    <row r="1662" spans="1:12" x14ac:dyDescent="0.3">
      <c r="A1662">
        <v>1661</v>
      </c>
      <c r="B1662">
        <v>0.16605</v>
      </c>
      <c r="C1662">
        <v>0.30645</v>
      </c>
      <c r="D1662">
        <v>0.30235000000000001</v>
      </c>
      <c r="E1662">
        <v>0.77595000000000003</v>
      </c>
      <c r="F1662">
        <v>0.32915</v>
      </c>
      <c r="G1662">
        <v>0.33465</v>
      </c>
      <c r="H1662">
        <v>0.59684999999999999</v>
      </c>
      <c r="I1662">
        <v>0.56425000000000003</v>
      </c>
      <c r="J1662">
        <v>0.40634999999999999</v>
      </c>
      <c r="K1662">
        <v>0.38685000000000003</v>
      </c>
      <c r="L1662">
        <v>2.8850000000000001E-2</v>
      </c>
    </row>
    <row r="1663" spans="1:12" x14ac:dyDescent="0.3">
      <c r="A1663">
        <v>1662</v>
      </c>
      <c r="B1663">
        <v>0.16614999999999999</v>
      </c>
      <c r="C1663">
        <v>0.99365000000000003</v>
      </c>
      <c r="D1663">
        <v>7.7499999999999999E-3</v>
      </c>
      <c r="E1663">
        <v>5.2449999999999997E-2</v>
      </c>
      <c r="F1663">
        <v>8.1850000000000006E-2</v>
      </c>
      <c r="G1663">
        <v>0.25585000000000002</v>
      </c>
      <c r="H1663">
        <v>0.96955000000000002</v>
      </c>
      <c r="I1663">
        <v>0.67535000000000001</v>
      </c>
      <c r="J1663">
        <v>0.67595000000000005</v>
      </c>
      <c r="K1663">
        <v>0.53725000000000001</v>
      </c>
      <c r="L1663">
        <v>0.43675000000000003</v>
      </c>
    </row>
    <row r="1664" spans="1:12" x14ac:dyDescent="0.3">
      <c r="A1664">
        <v>1663</v>
      </c>
      <c r="B1664">
        <v>0.16625000000000001</v>
      </c>
      <c r="C1664">
        <v>1.3849999999999999E-2</v>
      </c>
      <c r="D1664">
        <v>0.78364999999999996</v>
      </c>
      <c r="E1664">
        <v>0.57174999999999998</v>
      </c>
      <c r="F1664">
        <v>0.64524999999999999</v>
      </c>
      <c r="G1664">
        <v>0.64554999999999996</v>
      </c>
      <c r="H1664">
        <v>2.145E-2</v>
      </c>
      <c r="I1664">
        <v>0.82245000000000001</v>
      </c>
      <c r="J1664">
        <v>0.89365000000000006</v>
      </c>
      <c r="K1664">
        <v>0.31795000000000001</v>
      </c>
      <c r="L1664">
        <v>0.42735000000000001</v>
      </c>
    </row>
    <row r="1665" spans="1:12" x14ac:dyDescent="0.3">
      <c r="A1665">
        <v>1664</v>
      </c>
      <c r="B1665">
        <v>0.16635</v>
      </c>
      <c r="C1665">
        <v>0.94745000000000001</v>
      </c>
      <c r="D1665">
        <v>0.35985</v>
      </c>
      <c r="E1665">
        <v>0.43614999999999998</v>
      </c>
      <c r="F1665">
        <v>0.76114999999999999</v>
      </c>
      <c r="G1665">
        <v>0.80435000000000001</v>
      </c>
      <c r="H1665">
        <v>0.82284999999999997</v>
      </c>
      <c r="I1665">
        <v>7.7049999999999993E-2</v>
      </c>
      <c r="J1665">
        <v>0.53915000000000002</v>
      </c>
      <c r="K1665">
        <v>0.28015000000000001</v>
      </c>
      <c r="L1665">
        <v>0.76144999999999996</v>
      </c>
    </row>
    <row r="1666" spans="1:12" x14ac:dyDescent="0.3">
      <c r="A1666">
        <v>1665</v>
      </c>
      <c r="B1666">
        <v>0.16644999999999999</v>
      </c>
      <c r="C1666">
        <v>0.62104999999999999</v>
      </c>
      <c r="D1666">
        <v>0.41615000000000002</v>
      </c>
      <c r="E1666">
        <v>0.64664999999999995</v>
      </c>
      <c r="F1666">
        <v>0.15855</v>
      </c>
      <c r="G1666">
        <v>0.87495000000000001</v>
      </c>
      <c r="H1666">
        <v>0.58884999999999998</v>
      </c>
      <c r="I1666">
        <v>0.75334999999999996</v>
      </c>
      <c r="J1666">
        <v>3.0450000000000001E-2</v>
      </c>
      <c r="K1666">
        <v>0.92525000000000002</v>
      </c>
      <c r="L1666">
        <v>0.37535000000000002</v>
      </c>
    </row>
    <row r="1667" spans="1:12" x14ac:dyDescent="0.3">
      <c r="A1667">
        <v>1666</v>
      </c>
      <c r="B1667">
        <v>0.16655</v>
      </c>
      <c r="C1667">
        <v>0.72094999999999998</v>
      </c>
      <c r="D1667">
        <v>0.19015000000000001</v>
      </c>
      <c r="E1667">
        <v>0.12684999999999999</v>
      </c>
      <c r="F1667">
        <v>0.59355000000000002</v>
      </c>
      <c r="G1667">
        <v>0.67774999999999996</v>
      </c>
      <c r="H1667">
        <v>2.5000000000000001E-4</v>
      </c>
      <c r="I1667">
        <v>0.27584999999999998</v>
      </c>
      <c r="J1667">
        <v>0.21235000000000001</v>
      </c>
      <c r="K1667">
        <v>0.60335000000000005</v>
      </c>
      <c r="L1667">
        <v>6.2449999999999999E-2</v>
      </c>
    </row>
    <row r="1668" spans="1:12" x14ac:dyDescent="0.3">
      <c r="A1668">
        <v>1667</v>
      </c>
      <c r="B1668">
        <v>0.16664999999999999</v>
      </c>
      <c r="C1668">
        <v>0.53844999999999998</v>
      </c>
      <c r="D1668">
        <v>0.33925</v>
      </c>
      <c r="E1668">
        <v>0.16414999999999999</v>
      </c>
      <c r="F1668">
        <v>0.30535000000000001</v>
      </c>
      <c r="G1668">
        <v>0.28265000000000001</v>
      </c>
      <c r="H1668">
        <v>0.33195000000000002</v>
      </c>
      <c r="I1668">
        <v>0.44424999999999998</v>
      </c>
      <c r="J1668">
        <v>0.89075000000000004</v>
      </c>
      <c r="K1668">
        <v>0.67125000000000001</v>
      </c>
      <c r="L1668">
        <v>0.54884999999999995</v>
      </c>
    </row>
    <row r="1669" spans="1:12" x14ac:dyDescent="0.3">
      <c r="A1669">
        <v>1668</v>
      </c>
      <c r="B1669">
        <v>0.16675000000000001</v>
      </c>
      <c r="C1669">
        <v>0.79315000000000002</v>
      </c>
      <c r="D1669">
        <v>0.53734999999999999</v>
      </c>
      <c r="E1669">
        <v>0.64265000000000005</v>
      </c>
      <c r="F1669">
        <v>0.44955000000000001</v>
      </c>
      <c r="G1669">
        <v>0.69574999999999998</v>
      </c>
      <c r="H1669">
        <v>0.20025000000000001</v>
      </c>
      <c r="I1669">
        <v>0.68245</v>
      </c>
      <c r="J1669">
        <v>0.13425000000000001</v>
      </c>
      <c r="K1669">
        <v>0.55854999999999999</v>
      </c>
      <c r="L1669">
        <v>0.55105000000000004</v>
      </c>
    </row>
    <row r="1670" spans="1:12" x14ac:dyDescent="0.3">
      <c r="A1670">
        <v>1669</v>
      </c>
      <c r="B1670">
        <v>0.16685</v>
      </c>
      <c r="C1670">
        <v>0.25624999999999998</v>
      </c>
      <c r="D1670">
        <v>0.93364999999999998</v>
      </c>
      <c r="E1670">
        <v>0.59165000000000001</v>
      </c>
      <c r="F1670">
        <v>0.51465000000000005</v>
      </c>
      <c r="G1670">
        <v>0.32395000000000002</v>
      </c>
      <c r="H1670">
        <v>0.44585000000000002</v>
      </c>
      <c r="I1670">
        <v>0.57125000000000004</v>
      </c>
      <c r="J1670">
        <v>0.94055</v>
      </c>
      <c r="K1670">
        <v>0.52524999999999999</v>
      </c>
      <c r="L1670">
        <v>3.2499999999999999E-3</v>
      </c>
    </row>
    <row r="1671" spans="1:12" x14ac:dyDescent="0.3">
      <c r="A1671">
        <v>1670</v>
      </c>
      <c r="B1671">
        <v>0.16694999999999999</v>
      </c>
      <c r="C1671">
        <v>0.25635000000000002</v>
      </c>
      <c r="D1671">
        <v>0.94945000000000002</v>
      </c>
      <c r="E1671">
        <v>0.95355000000000001</v>
      </c>
      <c r="F1671">
        <v>3.3050000000000003E-2</v>
      </c>
      <c r="G1671">
        <v>0.90554999999999997</v>
      </c>
      <c r="H1671">
        <v>0.70814999999999995</v>
      </c>
      <c r="I1671">
        <v>0.18484999999999999</v>
      </c>
      <c r="J1671">
        <v>0.91074999999999995</v>
      </c>
      <c r="K1671">
        <v>0.75854999999999995</v>
      </c>
      <c r="L1671">
        <v>0.92854999999999999</v>
      </c>
    </row>
    <row r="1672" spans="1:12" x14ac:dyDescent="0.3">
      <c r="A1672">
        <v>1671</v>
      </c>
      <c r="B1672">
        <v>0.16705</v>
      </c>
      <c r="C1672">
        <v>0.35394999999999999</v>
      </c>
      <c r="D1672">
        <v>1.745E-2</v>
      </c>
      <c r="E1672">
        <v>0.70635000000000003</v>
      </c>
      <c r="F1672">
        <v>0.53044999999999998</v>
      </c>
      <c r="G1672">
        <v>0.42985000000000001</v>
      </c>
      <c r="H1672">
        <v>0.65405000000000002</v>
      </c>
      <c r="I1672">
        <v>0.49054999999999999</v>
      </c>
      <c r="J1672">
        <v>0.95165</v>
      </c>
      <c r="K1672">
        <v>0.99004999999999999</v>
      </c>
      <c r="L1672">
        <v>0.44795000000000001</v>
      </c>
    </row>
    <row r="1673" spans="1:12" x14ac:dyDescent="0.3">
      <c r="A1673">
        <v>1672</v>
      </c>
      <c r="B1673">
        <v>0.16714999999999999</v>
      </c>
      <c r="C1673">
        <v>0.14915</v>
      </c>
      <c r="D1673">
        <v>0.88575000000000004</v>
      </c>
      <c r="E1673">
        <v>0.89085000000000003</v>
      </c>
      <c r="F1673">
        <v>3.245E-2</v>
      </c>
      <c r="G1673">
        <v>4.1549999999999997E-2</v>
      </c>
      <c r="H1673">
        <v>0.78785000000000005</v>
      </c>
      <c r="I1673">
        <v>0.14435000000000001</v>
      </c>
      <c r="J1673">
        <v>0.96975</v>
      </c>
      <c r="K1673">
        <v>0.74995000000000001</v>
      </c>
      <c r="L1673">
        <v>0.51934999999999998</v>
      </c>
    </row>
    <row r="1674" spans="1:12" x14ac:dyDescent="0.3">
      <c r="A1674">
        <v>1673</v>
      </c>
      <c r="B1674">
        <v>0.16725000000000001</v>
      </c>
      <c r="C1674">
        <v>0.44914999999999999</v>
      </c>
      <c r="D1674">
        <v>0.20954999999999999</v>
      </c>
      <c r="E1674">
        <v>0.90024999999999999</v>
      </c>
      <c r="F1674">
        <v>0.31705</v>
      </c>
      <c r="G1674">
        <v>6.0150000000000002E-2</v>
      </c>
      <c r="H1674">
        <v>0.87605</v>
      </c>
      <c r="I1674">
        <v>0.35765000000000002</v>
      </c>
      <c r="J1674">
        <v>0.19145000000000001</v>
      </c>
      <c r="K1674">
        <v>0.72745000000000004</v>
      </c>
      <c r="L1674">
        <v>0.17745</v>
      </c>
    </row>
    <row r="1675" spans="1:12" x14ac:dyDescent="0.3">
      <c r="A1675">
        <v>1674</v>
      </c>
      <c r="B1675">
        <v>0.16735</v>
      </c>
      <c r="C1675">
        <v>3.3849999999999998E-2</v>
      </c>
      <c r="D1675">
        <v>0.97745000000000004</v>
      </c>
      <c r="E1675">
        <v>4.675E-2</v>
      </c>
      <c r="F1675">
        <v>0.42614999999999997</v>
      </c>
      <c r="G1675">
        <v>0.71884999999999999</v>
      </c>
      <c r="H1675">
        <v>0.73114999999999997</v>
      </c>
      <c r="I1675">
        <v>0.62375000000000003</v>
      </c>
      <c r="J1675">
        <v>5.7950000000000002E-2</v>
      </c>
      <c r="K1675">
        <v>0.41375000000000001</v>
      </c>
      <c r="L1675">
        <v>0.17574999999999999</v>
      </c>
    </row>
    <row r="1676" spans="1:12" x14ac:dyDescent="0.3">
      <c r="A1676">
        <v>1675</v>
      </c>
      <c r="B1676">
        <v>0.16744999999999999</v>
      </c>
      <c r="C1676">
        <v>0.59025000000000005</v>
      </c>
      <c r="D1676">
        <v>0.81425000000000003</v>
      </c>
      <c r="E1676">
        <v>0.52154999999999996</v>
      </c>
      <c r="F1676">
        <v>0.41694999999999999</v>
      </c>
      <c r="G1676">
        <v>0.32074999999999998</v>
      </c>
      <c r="H1676">
        <v>0.26755000000000001</v>
      </c>
      <c r="I1676">
        <v>0.32955000000000001</v>
      </c>
      <c r="J1676">
        <v>0.49685000000000001</v>
      </c>
      <c r="K1676">
        <v>0.68974999999999997</v>
      </c>
      <c r="L1676">
        <v>6.3850000000000004E-2</v>
      </c>
    </row>
    <row r="1677" spans="1:12" x14ac:dyDescent="0.3">
      <c r="A1677">
        <v>1676</v>
      </c>
      <c r="B1677">
        <v>0.16755</v>
      </c>
      <c r="C1677">
        <v>0.64315</v>
      </c>
      <c r="D1677">
        <v>0.96345000000000003</v>
      </c>
      <c r="E1677">
        <v>0.75095000000000001</v>
      </c>
      <c r="F1677">
        <v>0.93625000000000003</v>
      </c>
      <c r="G1677">
        <v>0.14985000000000001</v>
      </c>
      <c r="H1677">
        <v>0.73975000000000002</v>
      </c>
      <c r="I1677">
        <v>0.58314999999999995</v>
      </c>
      <c r="J1677">
        <v>2.5350000000000001E-2</v>
      </c>
      <c r="K1677">
        <v>0.93584999999999996</v>
      </c>
      <c r="L1677">
        <v>1.9050000000000001E-2</v>
      </c>
    </row>
    <row r="1678" spans="1:12" x14ac:dyDescent="0.3">
      <c r="A1678">
        <v>1677</v>
      </c>
      <c r="B1678">
        <v>0.16764999999999999</v>
      </c>
      <c r="C1678">
        <v>0.80195000000000005</v>
      </c>
      <c r="D1678">
        <v>0.70115000000000005</v>
      </c>
      <c r="E1678">
        <v>0.19255</v>
      </c>
      <c r="F1678">
        <v>5.3499999999999997E-3</v>
      </c>
      <c r="G1678">
        <v>0.63775000000000004</v>
      </c>
      <c r="H1678">
        <v>9.4450000000000006E-2</v>
      </c>
      <c r="I1678">
        <v>0.29465000000000002</v>
      </c>
      <c r="J1678">
        <v>0.44174999999999998</v>
      </c>
      <c r="K1678">
        <v>0.65905000000000002</v>
      </c>
      <c r="L1678">
        <v>0.34965000000000002</v>
      </c>
    </row>
    <row r="1679" spans="1:12" x14ac:dyDescent="0.3">
      <c r="A1679">
        <v>1678</v>
      </c>
      <c r="B1679">
        <v>0.16775000000000001</v>
      </c>
      <c r="C1679">
        <v>0.16364999999999999</v>
      </c>
      <c r="D1679">
        <v>0.15964999999999999</v>
      </c>
      <c r="E1679">
        <v>6.8250000000000005E-2</v>
      </c>
      <c r="F1679">
        <v>0.58894999999999997</v>
      </c>
      <c r="G1679">
        <v>5.3249999999999999E-2</v>
      </c>
      <c r="H1679">
        <v>0.38105</v>
      </c>
      <c r="I1679">
        <v>0.15584999999999999</v>
      </c>
      <c r="J1679">
        <v>0.69025000000000003</v>
      </c>
      <c r="K1679">
        <v>0.62055000000000005</v>
      </c>
      <c r="L1679">
        <v>0.59684999999999999</v>
      </c>
    </row>
    <row r="1680" spans="1:12" x14ac:dyDescent="0.3">
      <c r="A1680">
        <v>1679</v>
      </c>
      <c r="B1680">
        <v>0.16785</v>
      </c>
      <c r="C1680">
        <v>0.24954999999999999</v>
      </c>
      <c r="D1680">
        <v>0.58435000000000004</v>
      </c>
      <c r="E1680">
        <v>0.96325000000000005</v>
      </c>
      <c r="F1680">
        <v>0.87475000000000003</v>
      </c>
      <c r="G1680">
        <v>0.29835</v>
      </c>
      <c r="H1680">
        <v>8.2750000000000004E-2</v>
      </c>
      <c r="I1680">
        <v>0.74045000000000005</v>
      </c>
      <c r="J1680">
        <v>0.14595</v>
      </c>
      <c r="K1680">
        <v>0.72724999999999995</v>
      </c>
      <c r="L1680">
        <v>6.0249999999999998E-2</v>
      </c>
    </row>
    <row r="1681" spans="1:12" x14ac:dyDescent="0.3">
      <c r="A1681">
        <v>1680</v>
      </c>
      <c r="B1681">
        <v>0.16794999999999999</v>
      </c>
      <c r="C1681">
        <v>0.66044999999999998</v>
      </c>
      <c r="D1681">
        <v>0.47825000000000001</v>
      </c>
      <c r="E1681">
        <v>0.33465</v>
      </c>
      <c r="F1681">
        <v>0.98875000000000002</v>
      </c>
      <c r="G1681">
        <v>4.8349999999999997E-2</v>
      </c>
      <c r="H1681">
        <v>0.19825000000000001</v>
      </c>
      <c r="I1681">
        <v>0.85224999999999995</v>
      </c>
      <c r="J1681">
        <v>0.26595000000000002</v>
      </c>
      <c r="K1681">
        <v>0.16314999999999999</v>
      </c>
      <c r="L1681">
        <v>0.24995000000000001</v>
      </c>
    </row>
    <row r="1682" spans="1:12" x14ac:dyDescent="0.3">
      <c r="A1682">
        <v>1681</v>
      </c>
      <c r="B1682">
        <v>0.16805</v>
      </c>
      <c r="C1682">
        <v>2.8549999999999999E-2</v>
      </c>
      <c r="D1682">
        <v>0.15484999999999999</v>
      </c>
      <c r="E1682">
        <v>0.45905000000000001</v>
      </c>
      <c r="F1682">
        <v>0.97355000000000003</v>
      </c>
      <c r="G1682">
        <v>0.15584999999999999</v>
      </c>
      <c r="H1682">
        <v>0.25405</v>
      </c>
      <c r="I1682">
        <v>0.26805000000000001</v>
      </c>
      <c r="J1682">
        <v>0.94674999999999998</v>
      </c>
      <c r="K1682">
        <v>0.68945000000000001</v>
      </c>
      <c r="L1682">
        <v>0.33195000000000002</v>
      </c>
    </row>
    <row r="1683" spans="1:12" x14ac:dyDescent="0.3">
      <c r="A1683">
        <v>1682</v>
      </c>
      <c r="B1683">
        <v>0.16814999999999999</v>
      </c>
      <c r="C1683">
        <v>0.57545000000000002</v>
      </c>
      <c r="D1683">
        <v>0.49454999999999999</v>
      </c>
      <c r="E1683">
        <v>0.93845000000000001</v>
      </c>
      <c r="F1683">
        <v>0.15325</v>
      </c>
      <c r="G1683">
        <v>0.26565</v>
      </c>
      <c r="H1683">
        <v>0.76875000000000004</v>
      </c>
      <c r="I1683">
        <v>9.1050000000000006E-2</v>
      </c>
      <c r="J1683">
        <v>0.37464999999999998</v>
      </c>
      <c r="K1683">
        <v>0.77444999999999997</v>
      </c>
      <c r="L1683">
        <v>0.55325000000000002</v>
      </c>
    </row>
    <row r="1684" spans="1:12" x14ac:dyDescent="0.3">
      <c r="A1684">
        <v>1683</v>
      </c>
      <c r="B1684">
        <v>0.16825000000000001</v>
      </c>
      <c r="C1684">
        <v>0.20824999999999999</v>
      </c>
      <c r="D1684">
        <v>0.65325</v>
      </c>
      <c r="E1684">
        <v>2.9950000000000001E-2</v>
      </c>
      <c r="F1684">
        <v>0.94315000000000004</v>
      </c>
      <c r="G1684">
        <v>0.21934999999999999</v>
      </c>
      <c r="H1684">
        <v>0.60755000000000003</v>
      </c>
      <c r="I1684">
        <v>0.22455</v>
      </c>
      <c r="J1684">
        <v>0.54825000000000002</v>
      </c>
      <c r="K1684">
        <v>6.5250000000000002E-2</v>
      </c>
      <c r="L1684">
        <v>0.47194999999999998</v>
      </c>
    </row>
    <row r="1685" spans="1:12" x14ac:dyDescent="0.3">
      <c r="A1685">
        <v>1684</v>
      </c>
      <c r="B1685">
        <v>0.16835</v>
      </c>
      <c r="C1685">
        <v>0.24845</v>
      </c>
      <c r="D1685">
        <v>0.71665000000000001</v>
      </c>
      <c r="E1685">
        <v>0.72175</v>
      </c>
      <c r="F1685">
        <v>0.62524999999999997</v>
      </c>
      <c r="G1685">
        <v>0.99134999999999995</v>
      </c>
      <c r="H1685">
        <v>3.1550000000000002E-2</v>
      </c>
      <c r="I1685">
        <v>0.31714999999999999</v>
      </c>
      <c r="J1685">
        <v>0.13335</v>
      </c>
      <c r="K1685">
        <v>0.51424999999999998</v>
      </c>
      <c r="L1685">
        <v>0.42244999999999999</v>
      </c>
    </row>
    <row r="1686" spans="1:12" x14ac:dyDescent="0.3">
      <c r="A1686">
        <v>1685</v>
      </c>
      <c r="B1686">
        <v>0.16844999999999999</v>
      </c>
      <c r="C1686">
        <v>0.89915</v>
      </c>
      <c r="D1686">
        <v>0.61075000000000002</v>
      </c>
      <c r="E1686">
        <v>0.67035</v>
      </c>
      <c r="F1686">
        <v>0.98765000000000003</v>
      </c>
      <c r="G1686">
        <v>0.41715000000000002</v>
      </c>
      <c r="H1686">
        <v>0.46694999999999998</v>
      </c>
      <c r="I1686">
        <v>0.93335000000000001</v>
      </c>
      <c r="J1686">
        <v>0.29265000000000002</v>
      </c>
      <c r="K1686">
        <v>6.4850000000000005E-2</v>
      </c>
      <c r="L1686">
        <v>0.94205000000000005</v>
      </c>
    </row>
    <row r="1687" spans="1:12" x14ac:dyDescent="0.3">
      <c r="A1687">
        <v>1686</v>
      </c>
      <c r="B1687">
        <v>0.16855000000000001</v>
      </c>
      <c r="C1687">
        <v>0.13264999999999999</v>
      </c>
      <c r="D1687">
        <v>5.2650000000000002E-2</v>
      </c>
      <c r="E1687">
        <v>0.43714999999999998</v>
      </c>
      <c r="F1687">
        <v>0.48244999999999999</v>
      </c>
      <c r="G1687">
        <v>0.78075000000000006</v>
      </c>
      <c r="H1687">
        <v>0.44935000000000003</v>
      </c>
      <c r="I1687">
        <v>0.59304999999999997</v>
      </c>
      <c r="J1687">
        <v>0.94445000000000001</v>
      </c>
      <c r="K1687">
        <v>0.44224999999999998</v>
      </c>
      <c r="L1687">
        <v>0.90215000000000001</v>
      </c>
    </row>
    <row r="1688" spans="1:12" x14ac:dyDescent="0.3">
      <c r="A1688">
        <v>1687</v>
      </c>
      <c r="B1688">
        <v>0.16864999999999999</v>
      </c>
      <c r="C1688">
        <v>8.5250000000000006E-2</v>
      </c>
      <c r="D1688">
        <v>0.49575000000000002</v>
      </c>
      <c r="E1688">
        <v>7.0050000000000001E-2</v>
      </c>
      <c r="F1688">
        <v>0.57525000000000004</v>
      </c>
      <c r="G1688">
        <v>0.20765</v>
      </c>
      <c r="H1688">
        <v>0.93994999999999995</v>
      </c>
      <c r="I1688">
        <v>0.11895</v>
      </c>
      <c r="J1688">
        <v>0.71694999999999998</v>
      </c>
      <c r="K1688">
        <v>0.27975</v>
      </c>
      <c r="L1688">
        <v>4.8649999999999999E-2</v>
      </c>
    </row>
    <row r="1689" spans="1:12" x14ac:dyDescent="0.3">
      <c r="A1689">
        <v>1688</v>
      </c>
      <c r="B1689">
        <v>0.16875000000000001</v>
      </c>
      <c r="C1689">
        <v>0.27915000000000001</v>
      </c>
      <c r="D1689">
        <v>0.52985000000000004</v>
      </c>
      <c r="E1689">
        <v>0.46615000000000001</v>
      </c>
      <c r="F1689">
        <v>0.25185000000000002</v>
      </c>
      <c r="G1689">
        <v>0.99714999999999998</v>
      </c>
      <c r="H1689">
        <v>0.10735</v>
      </c>
      <c r="I1689">
        <v>0.16345000000000001</v>
      </c>
      <c r="J1689">
        <v>0.95845000000000002</v>
      </c>
      <c r="K1689">
        <v>0.64995000000000003</v>
      </c>
      <c r="L1689">
        <v>0.16514999999999999</v>
      </c>
    </row>
    <row r="1690" spans="1:12" x14ac:dyDescent="0.3">
      <c r="A1690">
        <v>1689</v>
      </c>
      <c r="B1690">
        <v>0.16885</v>
      </c>
      <c r="C1690">
        <v>0.49075000000000002</v>
      </c>
      <c r="D1690">
        <v>0.38965</v>
      </c>
      <c r="E1690">
        <v>0.37054999999999999</v>
      </c>
      <c r="F1690">
        <v>0.79595000000000005</v>
      </c>
      <c r="G1690">
        <v>0.75775000000000003</v>
      </c>
      <c r="H1690">
        <v>0.41625000000000001</v>
      </c>
      <c r="I1690">
        <v>0.16985</v>
      </c>
      <c r="J1690">
        <v>0.65595000000000003</v>
      </c>
      <c r="K1690">
        <v>0.28094999999999998</v>
      </c>
      <c r="L1690">
        <v>0.66474999999999995</v>
      </c>
    </row>
    <row r="1691" spans="1:12" x14ac:dyDescent="0.3">
      <c r="A1691">
        <v>1690</v>
      </c>
      <c r="B1691">
        <v>0.16894999999999999</v>
      </c>
      <c r="C1691">
        <v>0.87875000000000003</v>
      </c>
      <c r="D1691">
        <v>0.36165000000000003</v>
      </c>
      <c r="E1691">
        <v>0.94264999999999999</v>
      </c>
      <c r="F1691">
        <v>0.54374999999999996</v>
      </c>
      <c r="G1691">
        <v>0.75654999999999994</v>
      </c>
      <c r="H1691">
        <v>0.32534999999999997</v>
      </c>
      <c r="I1691">
        <v>0.99234999999999995</v>
      </c>
      <c r="J1691">
        <v>4.0250000000000001E-2</v>
      </c>
      <c r="K1691">
        <v>0.50575000000000003</v>
      </c>
      <c r="L1691">
        <v>0.59125000000000005</v>
      </c>
    </row>
    <row r="1692" spans="1:12" x14ac:dyDescent="0.3">
      <c r="A1692">
        <v>1691</v>
      </c>
      <c r="B1692">
        <v>0.16905000000000001</v>
      </c>
      <c r="C1692">
        <v>1.4499999999999999E-3</v>
      </c>
      <c r="D1692">
        <v>0.13855000000000001</v>
      </c>
      <c r="E1692">
        <v>0.63905000000000001</v>
      </c>
      <c r="F1692">
        <v>0.53715000000000002</v>
      </c>
      <c r="G1692">
        <v>0.44564999999999999</v>
      </c>
      <c r="H1692">
        <v>0.49735000000000001</v>
      </c>
      <c r="I1692">
        <v>0.27465000000000001</v>
      </c>
      <c r="J1692">
        <v>0.90825</v>
      </c>
      <c r="K1692">
        <v>0.56674999999999998</v>
      </c>
      <c r="L1692">
        <v>0.99424999999999997</v>
      </c>
    </row>
    <row r="1693" spans="1:12" x14ac:dyDescent="0.3">
      <c r="A1693">
        <v>1692</v>
      </c>
      <c r="B1693">
        <v>0.16914999999999999</v>
      </c>
      <c r="C1693">
        <v>0.55125000000000002</v>
      </c>
      <c r="D1693">
        <v>0.84175</v>
      </c>
      <c r="E1693">
        <v>0.27694999999999997</v>
      </c>
      <c r="F1693">
        <v>0.61114999999999997</v>
      </c>
      <c r="G1693">
        <v>0.17515</v>
      </c>
      <c r="H1693">
        <v>0.71425000000000005</v>
      </c>
      <c r="I1693">
        <v>0.14274999999999999</v>
      </c>
      <c r="J1693">
        <v>0.18995000000000001</v>
      </c>
      <c r="K1693">
        <v>0.34544999999999998</v>
      </c>
      <c r="L1693">
        <v>0.96565000000000001</v>
      </c>
    </row>
    <row r="1694" spans="1:12" x14ac:dyDescent="0.3">
      <c r="A1694">
        <v>1693</v>
      </c>
      <c r="B1694">
        <v>0.16925000000000001</v>
      </c>
      <c r="C1694">
        <v>0.81825000000000003</v>
      </c>
      <c r="D1694">
        <v>0.86895</v>
      </c>
      <c r="E1694">
        <v>0.13034999999999999</v>
      </c>
      <c r="F1694">
        <v>0.50305</v>
      </c>
      <c r="G1694">
        <v>0.72975000000000001</v>
      </c>
      <c r="H1694">
        <v>0.63344999999999996</v>
      </c>
      <c r="I1694">
        <v>0.75934999999999997</v>
      </c>
      <c r="J1694">
        <v>8.4150000000000003E-2</v>
      </c>
      <c r="K1694">
        <v>0.18804999999999999</v>
      </c>
      <c r="L1694">
        <v>0.73645000000000005</v>
      </c>
    </row>
    <row r="1695" spans="1:12" x14ac:dyDescent="0.3">
      <c r="A1695">
        <v>1694</v>
      </c>
      <c r="B1695">
        <v>0.16935</v>
      </c>
      <c r="C1695">
        <v>0.39405000000000001</v>
      </c>
      <c r="D1695">
        <v>0.60775000000000001</v>
      </c>
      <c r="E1695">
        <v>0.70155000000000001</v>
      </c>
      <c r="F1695">
        <v>2.495E-2</v>
      </c>
      <c r="G1695">
        <v>0.40644999999999998</v>
      </c>
      <c r="H1695">
        <v>0.62605</v>
      </c>
      <c r="I1695">
        <v>4.505E-2</v>
      </c>
      <c r="J1695">
        <v>0.75244999999999995</v>
      </c>
      <c r="K1695">
        <v>0.98794999999999999</v>
      </c>
      <c r="L1695">
        <v>0.70845000000000002</v>
      </c>
    </row>
    <row r="1696" spans="1:12" x14ac:dyDescent="0.3">
      <c r="A1696">
        <v>1695</v>
      </c>
      <c r="B1696">
        <v>0.16944999999999999</v>
      </c>
      <c r="C1696">
        <v>8.2750000000000004E-2</v>
      </c>
      <c r="D1696">
        <v>0.45395000000000002</v>
      </c>
      <c r="E1696">
        <v>0.35665000000000002</v>
      </c>
      <c r="F1696">
        <v>0.94635000000000002</v>
      </c>
      <c r="G1696">
        <v>0.66034999999999999</v>
      </c>
      <c r="H1696">
        <v>9.5850000000000005E-2</v>
      </c>
      <c r="I1696">
        <v>0.63524999999999998</v>
      </c>
      <c r="J1696">
        <v>0.84094999999999998</v>
      </c>
      <c r="K1696">
        <v>0.95465</v>
      </c>
      <c r="L1696">
        <v>0.12175</v>
      </c>
    </row>
    <row r="1697" spans="1:12" x14ac:dyDescent="0.3">
      <c r="A1697">
        <v>1696</v>
      </c>
      <c r="B1697">
        <v>0.16955000000000001</v>
      </c>
      <c r="C1697">
        <v>0.38055</v>
      </c>
      <c r="D1697">
        <v>0.90405000000000002</v>
      </c>
      <c r="E1697">
        <v>0.68394999999999995</v>
      </c>
      <c r="F1697">
        <v>0.35635</v>
      </c>
      <c r="G1697">
        <v>0.79344999999999999</v>
      </c>
      <c r="H1697">
        <v>0.40825</v>
      </c>
      <c r="I1697">
        <v>0.53625</v>
      </c>
      <c r="J1697">
        <v>0.87855000000000005</v>
      </c>
      <c r="K1697">
        <v>0.34594999999999998</v>
      </c>
      <c r="L1697">
        <v>0.98265000000000002</v>
      </c>
    </row>
    <row r="1698" spans="1:12" x14ac:dyDescent="0.3">
      <c r="A1698">
        <v>1697</v>
      </c>
      <c r="B1698">
        <v>0.16965</v>
      </c>
      <c r="C1698">
        <v>0.86604999999999999</v>
      </c>
      <c r="D1698">
        <v>0.70974999999999999</v>
      </c>
      <c r="E1698">
        <v>0.66674999999999995</v>
      </c>
      <c r="F1698">
        <v>0.30245</v>
      </c>
      <c r="G1698">
        <v>0.30504999999999999</v>
      </c>
      <c r="H1698">
        <v>4.8550000000000003E-2</v>
      </c>
      <c r="I1698">
        <v>0.12545000000000001</v>
      </c>
      <c r="J1698">
        <v>0.56535000000000002</v>
      </c>
      <c r="K1698">
        <v>0.12665000000000001</v>
      </c>
      <c r="L1698">
        <v>0.46905000000000002</v>
      </c>
    </row>
    <row r="1699" spans="1:12" x14ac:dyDescent="0.3">
      <c r="A1699">
        <v>1698</v>
      </c>
      <c r="B1699">
        <v>0.16975000000000001</v>
      </c>
      <c r="C1699">
        <v>0.28084999999999999</v>
      </c>
      <c r="D1699">
        <v>0.79554999999999998</v>
      </c>
      <c r="E1699">
        <v>0.98194999999999999</v>
      </c>
      <c r="F1699">
        <v>0.85124999999999995</v>
      </c>
      <c r="G1699">
        <v>0.48945</v>
      </c>
      <c r="H1699">
        <v>0.67044999999999999</v>
      </c>
      <c r="I1699">
        <v>0.71835000000000004</v>
      </c>
      <c r="J1699">
        <v>0.55064999999999997</v>
      </c>
      <c r="K1699">
        <v>0.14465</v>
      </c>
      <c r="L1699">
        <v>0.79635</v>
      </c>
    </row>
    <row r="1700" spans="1:12" x14ac:dyDescent="0.3">
      <c r="A1700">
        <v>1699</v>
      </c>
      <c r="B1700">
        <v>0.16985</v>
      </c>
      <c r="C1700">
        <v>0.54864999999999997</v>
      </c>
      <c r="D1700">
        <v>0.34144999999999998</v>
      </c>
      <c r="E1700">
        <v>0.36185</v>
      </c>
      <c r="F1700">
        <v>0.11445</v>
      </c>
      <c r="G1700">
        <v>1.65E-3</v>
      </c>
      <c r="H1700">
        <v>0.95994999999999997</v>
      </c>
      <c r="I1700">
        <v>0.86944999999999995</v>
      </c>
      <c r="J1700">
        <v>0.62944999999999995</v>
      </c>
      <c r="K1700">
        <v>0.80745</v>
      </c>
      <c r="L1700">
        <v>0.95725000000000005</v>
      </c>
    </row>
    <row r="1701" spans="1:12" x14ac:dyDescent="0.3">
      <c r="A1701">
        <v>1700</v>
      </c>
      <c r="B1701">
        <v>0.16994999999999999</v>
      </c>
      <c r="C1701">
        <v>0.99275000000000002</v>
      </c>
      <c r="D1701">
        <v>3.3349999999999998E-2</v>
      </c>
      <c r="E1701">
        <v>0.63434999999999997</v>
      </c>
      <c r="F1701">
        <v>0.12565000000000001</v>
      </c>
      <c r="G1701">
        <v>0.28065000000000001</v>
      </c>
      <c r="H1701">
        <v>0.10045</v>
      </c>
      <c r="I1701">
        <v>0.92325000000000002</v>
      </c>
      <c r="J1701">
        <v>0.56994999999999996</v>
      </c>
      <c r="K1701">
        <v>0.24365000000000001</v>
      </c>
      <c r="L1701">
        <v>9.8150000000000001E-2</v>
      </c>
    </row>
    <row r="1702" spans="1:12" x14ac:dyDescent="0.3">
      <c r="A1702">
        <v>1701</v>
      </c>
      <c r="B1702">
        <v>0.17005000000000001</v>
      </c>
      <c r="C1702">
        <v>0.32855000000000001</v>
      </c>
      <c r="D1702">
        <v>0.74065000000000003</v>
      </c>
      <c r="E1702">
        <v>0.59665000000000001</v>
      </c>
      <c r="F1702">
        <v>0.98465000000000003</v>
      </c>
      <c r="G1702">
        <v>0.60265000000000002</v>
      </c>
      <c r="H1702">
        <v>0.29744999999999999</v>
      </c>
      <c r="I1702">
        <v>0.77995000000000003</v>
      </c>
      <c r="J1702">
        <v>0.30454999999999999</v>
      </c>
      <c r="K1702">
        <v>0.56005000000000005</v>
      </c>
      <c r="L1702">
        <v>0.54725000000000001</v>
      </c>
    </row>
    <row r="1703" spans="1:12" x14ac:dyDescent="0.3">
      <c r="A1703">
        <v>1702</v>
      </c>
      <c r="B1703">
        <v>0.17015</v>
      </c>
      <c r="C1703">
        <v>0.19445000000000001</v>
      </c>
      <c r="D1703">
        <v>0.80964999999999998</v>
      </c>
      <c r="E1703">
        <v>0.81125000000000003</v>
      </c>
      <c r="F1703">
        <v>4.8349999999999997E-2</v>
      </c>
      <c r="G1703">
        <v>0.60024999999999995</v>
      </c>
      <c r="H1703">
        <v>0.78874999999999995</v>
      </c>
      <c r="I1703">
        <v>0.63915</v>
      </c>
      <c r="J1703">
        <v>0.17344999999999999</v>
      </c>
      <c r="K1703">
        <v>1.8450000000000001E-2</v>
      </c>
      <c r="L1703">
        <v>0.27405000000000002</v>
      </c>
    </row>
    <row r="1704" spans="1:12" x14ac:dyDescent="0.3">
      <c r="A1704">
        <v>1703</v>
      </c>
      <c r="B1704">
        <v>0.17025000000000001</v>
      </c>
      <c r="C1704">
        <v>0.80854999999999999</v>
      </c>
      <c r="D1704">
        <v>0.97804999999999997</v>
      </c>
      <c r="E1704">
        <v>0.78244999999999998</v>
      </c>
      <c r="F1704">
        <v>0.52075000000000005</v>
      </c>
      <c r="G1704">
        <v>6.6350000000000006E-2</v>
      </c>
      <c r="H1704">
        <v>0.64215</v>
      </c>
      <c r="I1704">
        <v>0.72224999999999995</v>
      </c>
      <c r="J1704">
        <v>0.58865000000000001</v>
      </c>
      <c r="K1704">
        <v>0.48154999999999998</v>
      </c>
      <c r="L1704">
        <v>0.43585000000000002</v>
      </c>
    </row>
    <row r="1705" spans="1:12" x14ac:dyDescent="0.3">
      <c r="A1705">
        <v>1704</v>
      </c>
      <c r="B1705">
        <v>0.17035</v>
      </c>
      <c r="C1705">
        <v>0.66925000000000001</v>
      </c>
      <c r="D1705">
        <v>0.10155</v>
      </c>
      <c r="E1705">
        <v>0.49685000000000001</v>
      </c>
      <c r="F1705">
        <v>0.17244999999999999</v>
      </c>
      <c r="G1705">
        <v>0.29404999999999998</v>
      </c>
      <c r="H1705">
        <v>0.19345000000000001</v>
      </c>
      <c r="I1705">
        <v>0.27155000000000001</v>
      </c>
      <c r="J1705">
        <v>0.31805</v>
      </c>
      <c r="K1705">
        <v>0.69355</v>
      </c>
      <c r="L1705">
        <v>0.58365</v>
      </c>
    </row>
    <row r="1706" spans="1:12" x14ac:dyDescent="0.3">
      <c r="A1706">
        <v>1705</v>
      </c>
      <c r="B1706">
        <v>0.17044999999999999</v>
      </c>
      <c r="C1706">
        <v>0.36975000000000002</v>
      </c>
      <c r="D1706">
        <v>0.95165</v>
      </c>
      <c r="E1706">
        <v>0.79564999999999997</v>
      </c>
      <c r="F1706">
        <v>0.79925000000000002</v>
      </c>
      <c r="G1706">
        <v>0.62875000000000003</v>
      </c>
      <c r="H1706">
        <v>1.3500000000000001E-3</v>
      </c>
      <c r="I1706">
        <v>4.6350000000000002E-2</v>
      </c>
      <c r="J1706">
        <v>0.50714999999999999</v>
      </c>
      <c r="K1706">
        <v>0.56064999999999998</v>
      </c>
      <c r="L1706">
        <v>0.31614999999999999</v>
      </c>
    </row>
    <row r="1707" spans="1:12" x14ac:dyDescent="0.3">
      <c r="A1707">
        <v>1706</v>
      </c>
      <c r="B1707">
        <v>0.17055000000000001</v>
      </c>
      <c r="C1707">
        <v>0.68154999999999999</v>
      </c>
      <c r="D1707">
        <v>0.51134999999999997</v>
      </c>
      <c r="E1707">
        <v>9.6250000000000002E-2</v>
      </c>
      <c r="F1707">
        <v>0.65925</v>
      </c>
      <c r="G1707">
        <v>0.12855</v>
      </c>
      <c r="H1707">
        <v>0.53454999999999997</v>
      </c>
      <c r="I1707">
        <v>0.62534999999999996</v>
      </c>
      <c r="J1707">
        <v>0.36535000000000001</v>
      </c>
      <c r="K1707">
        <v>0.66025</v>
      </c>
      <c r="L1707">
        <v>0.31445000000000001</v>
      </c>
    </row>
    <row r="1708" spans="1:12" x14ac:dyDescent="0.3">
      <c r="A1708">
        <v>1707</v>
      </c>
      <c r="B1708">
        <v>0.17065</v>
      </c>
      <c r="C1708">
        <v>0.53525</v>
      </c>
      <c r="D1708">
        <v>0.39924999999999999</v>
      </c>
      <c r="E1708">
        <v>0.80235000000000001</v>
      </c>
      <c r="F1708">
        <v>0.65144999999999997</v>
      </c>
      <c r="G1708">
        <v>8.0549999999999997E-2</v>
      </c>
      <c r="H1708">
        <v>8.0449999999999994E-2</v>
      </c>
      <c r="I1708">
        <v>0.83174999999999999</v>
      </c>
      <c r="J1708">
        <v>0.50375000000000003</v>
      </c>
      <c r="K1708">
        <v>0.83074999999999999</v>
      </c>
      <c r="L1708">
        <v>0.52964999999999995</v>
      </c>
    </row>
    <row r="1709" spans="1:12" x14ac:dyDescent="0.3">
      <c r="A1709">
        <v>1708</v>
      </c>
      <c r="B1709">
        <v>0.17075000000000001</v>
      </c>
      <c r="C1709">
        <v>0.36504999999999999</v>
      </c>
      <c r="D1709">
        <v>0.48115000000000002</v>
      </c>
      <c r="E1709">
        <v>0.32414999999999999</v>
      </c>
      <c r="F1709">
        <v>0.97414999999999996</v>
      </c>
      <c r="G1709">
        <v>9.7549999999999998E-2</v>
      </c>
      <c r="H1709">
        <v>0.79764999999999997</v>
      </c>
      <c r="I1709">
        <v>0.80084999999999995</v>
      </c>
      <c r="J1709">
        <v>0.53905000000000003</v>
      </c>
      <c r="K1709">
        <v>0.31474999999999997</v>
      </c>
      <c r="L1709">
        <v>0.18634999999999999</v>
      </c>
    </row>
    <row r="1710" spans="1:12" x14ac:dyDescent="0.3">
      <c r="A1710">
        <v>1709</v>
      </c>
      <c r="B1710">
        <v>0.17085</v>
      </c>
      <c r="C1710">
        <v>0.20185</v>
      </c>
      <c r="D1710">
        <v>0.89964999999999995</v>
      </c>
      <c r="E1710">
        <v>0.62034999999999996</v>
      </c>
      <c r="F1710">
        <v>0.65054999999999996</v>
      </c>
      <c r="G1710">
        <v>0.82504999999999995</v>
      </c>
      <c r="H1710">
        <v>0.63224999999999998</v>
      </c>
      <c r="I1710">
        <v>0.74524999999999997</v>
      </c>
      <c r="J1710">
        <v>0.75475000000000003</v>
      </c>
      <c r="K1710">
        <v>5.0049999999999997E-2</v>
      </c>
      <c r="L1710">
        <v>0.62004999999999999</v>
      </c>
    </row>
    <row r="1711" spans="1:12" x14ac:dyDescent="0.3">
      <c r="A1711">
        <v>1710</v>
      </c>
      <c r="B1711">
        <v>0.17094999999999999</v>
      </c>
      <c r="C1711">
        <v>0.60965000000000003</v>
      </c>
      <c r="D1711">
        <v>3.9500000000000004E-3</v>
      </c>
      <c r="E1711">
        <v>0.33634999999999998</v>
      </c>
      <c r="F1711">
        <v>2.7349999999999999E-2</v>
      </c>
      <c r="G1711">
        <v>0.88924999999999998</v>
      </c>
      <c r="H1711">
        <v>5.2850000000000001E-2</v>
      </c>
      <c r="I1711">
        <v>0.87134999999999996</v>
      </c>
      <c r="J1711">
        <v>0.80954999999999999</v>
      </c>
      <c r="K1711">
        <v>0.72014999999999996</v>
      </c>
      <c r="L1711">
        <v>0.17125000000000001</v>
      </c>
    </row>
    <row r="1712" spans="1:12" x14ac:dyDescent="0.3">
      <c r="A1712">
        <v>1711</v>
      </c>
      <c r="B1712">
        <v>0.17105000000000001</v>
      </c>
      <c r="C1712">
        <v>0.98794999999999999</v>
      </c>
      <c r="D1712">
        <v>0.40625</v>
      </c>
      <c r="E1712">
        <v>0.15805</v>
      </c>
      <c r="F1712">
        <v>0.45415</v>
      </c>
      <c r="G1712">
        <v>0.27124999999999999</v>
      </c>
      <c r="H1712">
        <v>0.82074999999999998</v>
      </c>
      <c r="I1712">
        <v>0.11815000000000001</v>
      </c>
      <c r="J1712">
        <v>0.30314999999999998</v>
      </c>
      <c r="K1712">
        <v>0.51324999999999998</v>
      </c>
      <c r="L1712">
        <v>0.75414999999999999</v>
      </c>
    </row>
    <row r="1713" spans="1:12" x14ac:dyDescent="0.3">
      <c r="A1713">
        <v>1712</v>
      </c>
      <c r="B1713">
        <v>0.17115</v>
      </c>
      <c r="C1713">
        <v>0.68774999999999997</v>
      </c>
      <c r="D1713">
        <v>0.49435000000000001</v>
      </c>
      <c r="E1713">
        <v>0.88985000000000003</v>
      </c>
      <c r="F1713">
        <v>0.19964999999999999</v>
      </c>
      <c r="G1713">
        <v>0.70315000000000005</v>
      </c>
      <c r="H1713">
        <v>0.43035000000000001</v>
      </c>
      <c r="I1713">
        <v>0.54454999999999998</v>
      </c>
      <c r="J1713">
        <v>0.63375000000000004</v>
      </c>
      <c r="K1713">
        <v>0.71184999999999998</v>
      </c>
      <c r="L1713">
        <v>0.42154999999999998</v>
      </c>
    </row>
    <row r="1714" spans="1:12" x14ac:dyDescent="0.3">
      <c r="A1714">
        <v>1713</v>
      </c>
      <c r="B1714">
        <v>0.17125000000000001</v>
      </c>
      <c r="C1714">
        <v>0.66884999999999994</v>
      </c>
      <c r="D1714">
        <v>0.48814999999999997</v>
      </c>
      <c r="E1714">
        <v>0.15235000000000001</v>
      </c>
      <c r="F1714">
        <v>0.76565000000000005</v>
      </c>
      <c r="G1714">
        <v>0.10305</v>
      </c>
      <c r="H1714">
        <v>0.65134999999999998</v>
      </c>
      <c r="I1714">
        <v>0.63824999999999998</v>
      </c>
      <c r="J1714">
        <v>0.29235</v>
      </c>
      <c r="K1714">
        <v>0.10915</v>
      </c>
      <c r="L1714">
        <v>0.33934999999999998</v>
      </c>
    </row>
    <row r="1715" spans="1:12" x14ac:dyDescent="0.3">
      <c r="A1715">
        <v>1714</v>
      </c>
      <c r="B1715">
        <v>0.17135</v>
      </c>
      <c r="C1715">
        <v>0.56874999999999998</v>
      </c>
      <c r="D1715">
        <v>0.41034999999999999</v>
      </c>
      <c r="E1715">
        <v>0.40134999999999998</v>
      </c>
      <c r="F1715">
        <v>0.13625000000000001</v>
      </c>
      <c r="G1715">
        <v>0.96235000000000004</v>
      </c>
      <c r="H1715">
        <v>0.53464999999999996</v>
      </c>
      <c r="I1715">
        <v>0.71945000000000003</v>
      </c>
      <c r="J1715">
        <v>8.6249999999999993E-2</v>
      </c>
      <c r="K1715">
        <v>0.43404999999999999</v>
      </c>
      <c r="L1715">
        <v>0.22195000000000001</v>
      </c>
    </row>
    <row r="1716" spans="1:12" x14ac:dyDescent="0.3">
      <c r="A1716">
        <v>1715</v>
      </c>
      <c r="B1716">
        <v>0.17144999999999999</v>
      </c>
      <c r="C1716">
        <v>0.93235000000000001</v>
      </c>
      <c r="D1716">
        <v>0.84794999999999998</v>
      </c>
      <c r="E1716">
        <v>0.37275000000000003</v>
      </c>
      <c r="F1716">
        <v>0.73585</v>
      </c>
      <c r="G1716">
        <v>0.65744999999999998</v>
      </c>
      <c r="H1716">
        <v>0.95004999999999995</v>
      </c>
      <c r="I1716">
        <v>0.32105</v>
      </c>
      <c r="J1716">
        <v>0.27324999999999999</v>
      </c>
      <c r="K1716">
        <v>0.85975000000000001</v>
      </c>
      <c r="L1716">
        <v>0.46694999999999998</v>
      </c>
    </row>
    <row r="1717" spans="1:12" x14ac:dyDescent="0.3">
      <c r="A1717">
        <v>1716</v>
      </c>
      <c r="B1717">
        <v>0.17155000000000001</v>
      </c>
      <c r="C1717">
        <v>0.43614999999999998</v>
      </c>
      <c r="D1717">
        <v>0.17624999999999999</v>
      </c>
      <c r="E1717">
        <v>0.53054999999999997</v>
      </c>
      <c r="F1717">
        <v>0.33774999999999999</v>
      </c>
      <c r="G1717">
        <v>0.92044999999999999</v>
      </c>
      <c r="H1717">
        <v>0.57755000000000001</v>
      </c>
      <c r="I1717">
        <v>3.4450000000000001E-2</v>
      </c>
      <c r="J1717">
        <v>0.32224999999999998</v>
      </c>
      <c r="K1717">
        <v>0.61814999999999998</v>
      </c>
      <c r="L1717">
        <v>0.59284999999999999</v>
      </c>
    </row>
    <row r="1718" spans="1:12" x14ac:dyDescent="0.3">
      <c r="A1718">
        <v>1717</v>
      </c>
      <c r="B1718">
        <v>0.17165</v>
      </c>
      <c r="C1718">
        <v>0.11515</v>
      </c>
      <c r="D1718">
        <v>0.38645000000000002</v>
      </c>
      <c r="E1718">
        <v>0.71975</v>
      </c>
      <c r="F1718">
        <v>0.55805000000000005</v>
      </c>
      <c r="G1718">
        <v>0.30035000000000001</v>
      </c>
      <c r="H1718">
        <v>0.10405</v>
      </c>
      <c r="I1718">
        <v>0.59035000000000004</v>
      </c>
      <c r="J1718">
        <v>0.74214999999999998</v>
      </c>
      <c r="K1718">
        <v>0.46205000000000002</v>
      </c>
      <c r="L1718">
        <v>0.88765000000000005</v>
      </c>
    </row>
    <row r="1719" spans="1:12" x14ac:dyDescent="0.3">
      <c r="A1719">
        <v>1718</v>
      </c>
      <c r="B1719">
        <v>0.17175000000000001</v>
      </c>
      <c r="C1719">
        <v>0.59984999999999999</v>
      </c>
      <c r="D1719">
        <v>0.57145000000000001</v>
      </c>
      <c r="E1719">
        <v>0.28975000000000001</v>
      </c>
      <c r="F1719">
        <v>0.99324999999999997</v>
      </c>
      <c r="G1719">
        <v>0.85834999999999995</v>
      </c>
      <c r="H1719">
        <v>0.57484999999999997</v>
      </c>
      <c r="I1719">
        <v>0.51344999999999996</v>
      </c>
      <c r="J1719">
        <v>0.42354999999999998</v>
      </c>
      <c r="K1719">
        <v>0.59184999999999999</v>
      </c>
      <c r="L1719">
        <v>0.35354999999999998</v>
      </c>
    </row>
    <row r="1720" spans="1:12" x14ac:dyDescent="0.3">
      <c r="A1720">
        <v>1719</v>
      </c>
      <c r="B1720">
        <v>0.17185</v>
      </c>
      <c r="C1720">
        <v>0.91374999999999995</v>
      </c>
      <c r="D1720">
        <v>0.65805000000000002</v>
      </c>
      <c r="E1720">
        <v>0.59755000000000003</v>
      </c>
      <c r="F1720">
        <v>0.94374999999999998</v>
      </c>
      <c r="G1720">
        <v>0.50875000000000004</v>
      </c>
      <c r="H1720">
        <v>0.74704999999999999</v>
      </c>
      <c r="I1720">
        <v>0.92535000000000001</v>
      </c>
      <c r="J1720">
        <v>0.99924999999999997</v>
      </c>
      <c r="K1720">
        <v>0.58865000000000001</v>
      </c>
      <c r="L1720">
        <v>0.30585000000000001</v>
      </c>
    </row>
    <row r="1721" spans="1:12" x14ac:dyDescent="0.3">
      <c r="A1721">
        <v>1720</v>
      </c>
      <c r="B1721">
        <v>0.17194999999999999</v>
      </c>
      <c r="C1721">
        <v>0.71894999999999998</v>
      </c>
      <c r="D1721">
        <v>0.98755000000000004</v>
      </c>
      <c r="E1721">
        <v>9.325E-2</v>
      </c>
      <c r="F1721">
        <v>8.5150000000000003E-2</v>
      </c>
      <c r="G1721">
        <v>0.61114999999999997</v>
      </c>
      <c r="H1721">
        <v>0.23565</v>
      </c>
      <c r="I1721">
        <v>7.4950000000000003E-2</v>
      </c>
      <c r="J1721">
        <v>0.35144999999999998</v>
      </c>
      <c r="K1721">
        <v>4.1050000000000003E-2</v>
      </c>
      <c r="L1721">
        <v>0.91205000000000003</v>
      </c>
    </row>
    <row r="1722" spans="1:12" x14ac:dyDescent="0.3">
      <c r="A1722">
        <v>1721</v>
      </c>
      <c r="B1722">
        <v>0.17205000000000001</v>
      </c>
      <c r="C1722">
        <v>0.68035000000000001</v>
      </c>
      <c r="D1722">
        <v>0.67964999999999998</v>
      </c>
      <c r="E1722">
        <v>0.57715000000000005</v>
      </c>
      <c r="F1722">
        <v>0.75295000000000001</v>
      </c>
      <c r="G1722">
        <v>1.4749999999999999E-2</v>
      </c>
      <c r="H1722">
        <v>0.47544999999999998</v>
      </c>
      <c r="I1722">
        <v>0.12934999999999999</v>
      </c>
      <c r="J1722">
        <v>0.21815000000000001</v>
      </c>
      <c r="K1722">
        <v>0.12745000000000001</v>
      </c>
      <c r="L1722">
        <v>0.41915000000000002</v>
      </c>
    </row>
    <row r="1723" spans="1:12" x14ac:dyDescent="0.3">
      <c r="A1723">
        <v>1722</v>
      </c>
      <c r="B1723">
        <v>0.17215</v>
      </c>
      <c r="C1723">
        <v>0.29504999999999998</v>
      </c>
      <c r="D1723">
        <v>0.23835000000000001</v>
      </c>
      <c r="E1723">
        <v>0.84255000000000002</v>
      </c>
      <c r="F1723">
        <v>0.91185000000000005</v>
      </c>
      <c r="G1723">
        <v>0.88334999999999997</v>
      </c>
      <c r="H1723">
        <v>0.85634999999999994</v>
      </c>
      <c r="I1723">
        <v>0.58255000000000001</v>
      </c>
      <c r="J1723">
        <v>0.25564999999999999</v>
      </c>
      <c r="K1723">
        <v>0.60485</v>
      </c>
      <c r="L1723">
        <v>0.12914999999999999</v>
      </c>
    </row>
    <row r="1724" spans="1:12" x14ac:dyDescent="0.3">
      <c r="A1724">
        <v>1723</v>
      </c>
      <c r="B1724">
        <v>0.17224999999999999</v>
      </c>
      <c r="C1724">
        <v>0.22184999999999999</v>
      </c>
      <c r="D1724">
        <v>0.30175000000000002</v>
      </c>
      <c r="E1724">
        <v>0.43835000000000002</v>
      </c>
      <c r="F1724">
        <v>0.26865</v>
      </c>
      <c r="G1724">
        <v>0.37924999999999998</v>
      </c>
      <c r="H1724">
        <v>0.75695000000000001</v>
      </c>
      <c r="I1724">
        <v>0.67284999999999995</v>
      </c>
      <c r="J1724">
        <v>0.81884999999999997</v>
      </c>
      <c r="K1724">
        <v>0.72675000000000001</v>
      </c>
      <c r="L1724">
        <v>0.61404999999999998</v>
      </c>
    </row>
    <row r="1725" spans="1:12" x14ac:dyDescent="0.3">
      <c r="A1725">
        <v>1724</v>
      </c>
      <c r="B1725">
        <v>0.17235</v>
      </c>
      <c r="C1725">
        <v>0.80384999999999995</v>
      </c>
      <c r="D1725">
        <v>0.10705000000000001</v>
      </c>
      <c r="E1725">
        <v>0.10235</v>
      </c>
      <c r="F1725">
        <v>0.63824999999999998</v>
      </c>
      <c r="G1725">
        <v>0.93235000000000001</v>
      </c>
      <c r="H1725">
        <v>7.7649999999999997E-2</v>
      </c>
      <c r="I1725">
        <v>0.56894999999999996</v>
      </c>
      <c r="J1725">
        <v>3.8850000000000003E-2</v>
      </c>
      <c r="K1725">
        <v>0.43254999999999999</v>
      </c>
      <c r="L1725">
        <v>0.86314999999999997</v>
      </c>
    </row>
    <row r="1726" spans="1:12" x14ac:dyDescent="0.3">
      <c r="A1726">
        <v>1725</v>
      </c>
      <c r="B1726">
        <v>0.17244999999999999</v>
      </c>
      <c r="C1726">
        <v>0.76675000000000004</v>
      </c>
      <c r="D1726">
        <v>1.1350000000000001E-2</v>
      </c>
      <c r="E1726">
        <v>0.28075</v>
      </c>
      <c r="F1726">
        <v>0.79105000000000003</v>
      </c>
      <c r="G1726">
        <v>0.67795000000000005</v>
      </c>
      <c r="H1726">
        <v>0.20965</v>
      </c>
      <c r="I1726">
        <v>0.76234999999999997</v>
      </c>
      <c r="J1726">
        <v>0.77854999999999996</v>
      </c>
      <c r="K1726">
        <v>0.94055</v>
      </c>
      <c r="L1726">
        <v>0.32345000000000002</v>
      </c>
    </row>
    <row r="1727" spans="1:12" x14ac:dyDescent="0.3">
      <c r="A1727">
        <v>1726</v>
      </c>
      <c r="B1727">
        <v>0.17255000000000001</v>
      </c>
      <c r="C1727">
        <v>0.70015000000000005</v>
      </c>
      <c r="D1727">
        <v>0.13694999999999999</v>
      </c>
      <c r="E1727">
        <v>0.20795</v>
      </c>
      <c r="F1727">
        <v>0.45624999999999999</v>
      </c>
      <c r="G1727">
        <v>9.4649999999999998E-2</v>
      </c>
      <c r="H1727">
        <v>0.32924999999999999</v>
      </c>
      <c r="I1727">
        <v>0.96575</v>
      </c>
      <c r="J1727">
        <v>0.83504999999999996</v>
      </c>
      <c r="K1727">
        <v>6.0650000000000003E-2</v>
      </c>
      <c r="L1727">
        <v>0.78654999999999997</v>
      </c>
    </row>
    <row r="1728" spans="1:12" x14ac:dyDescent="0.3">
      <c r="A1728">
        <v>1727</v>
      </c>
      <c r="B1728">
        <v>0.17265</v>
      </c>
      <c r="C1728">
        <v>0.90654999999999997</v>
      </c>
      <c r="D1728">
        <v>0.69155</v>
      </c>
      <c r="E1728">
        <v>0.48715000000000003</v>
      </c>
      <c r="F1728">
        <v>0.15875</v>
      </c>
      <c r="G1728">
        <v>0.78715000000000002</v>
      </c>
      <c r="H1728">
        <v>0.58735000000000004</v>
      </c>
      <c r="I1728">
        <v>0.12354999999999999</v>
      </c>
      <c r="J1728">
        <v>0.13905000000000001</v>
      </c>
      <c r="K1728">
        <v>0.57255</v>
      </c>
      <c r="L1728">
        <v>0.98304999999999998</v>
      </c>
    </row>
    <row r="1729" spans="1:12" x14ac:dyDescent="0.3">
      <c r="A1729">
        <v>1728</v>
      </c>
      <c r="B1729">
        <v>0.17274999999999999</v>
      </c>
      <c r="C1729">
        <v>0.77275000000000005</v>
      </c>
      <c r="D1729">
        <v>0.80184999999999995</v>
      </c>
      <c r="E1729">
        <v>0.44605</v>
      </c>
      <c r="F1729">
        <v>0.46444999999999997</v>
      </c>
      <c r="G1729">
        <v>0.71565000000000001</v>
      </c>
      <c r="H1729">
        <v>0.80615000000000003</v>
      </c>
      <c r="I1729">
        <v>0.50085000000000002</v>
      </c>
      <c r="J1729">
        <v>0.82355</v>
      </c>
      <c r="K1729">
        <v>0.68374999999999997</v>
      </c>
      <c r="L1729">
        <v>0.11035</v>
      </c>
    </row>
    <row r="1730" spans="1:12" x14ac:dyDescent="0.3">
      <c r="A1730">
        <v>1729</v>
      </c>
      <c r="B1730">
        <v>0.17285</v>
      </c>
      <c r="C1730">
        <v>0.62834999999999996</v>
      </c>
      <c r="D1730">
        <v>0.40515000000000001</v>
      </c>
      <c r="E1730">
        <v>0.34405000000000002</v>
      </c>
      <c r="F1730">
        <v>4.8250000000000001E-2</v>
      </c>
      <c r="G1730">
        <v>7.0949999999999999E-2</v>
      </c>
      <c r="H1730">
        <v>0.50014999999999998</v>
      </c>
      <c r="I1730">
        <v>0.60104999999999997</v>
      </c>
      <c r="J1730">
        <v>0.90415000000000001</v>
      </c>
      <c r="K1730">
        <v>0.17194999999999999</v>
      </c>
      <c r="L1730">
        <v>6.3950000000000007E-2</v>
      </c>
    </row>
    <row r="1731" spans="1:12" x14ac:dyDescent="0.3">
      <c r="A1731">
        <v>1730</v>
      </c>
      <c r="B1731">
        <v>0.17294999999999999</v>
      </c>
      <c r="C1731">
        <v>0.96065</v>
      </c>
      <c r="D1731">
        <v>0.71984999999999999</v>
      </c>
      <c r="E1731">
        <v>0.21595</v>
      </c>
      <c r="F1731">
        <v>0.41725000000000001</v>
      </c>
      <c r="G1731">
        <v>0.68274999999999997</v>
      </c>
      <c r="H1731">
        <v>0.23924999999999999</v>
      </c>
      <c r="I1731">
        <v>4.6050000000000001E-2</v>
      </c>
      <c r="J1731">
        <v>0.50854999999999995</v>
      </c>
      <c r="K1731">
        <v>0.46284999999999998</v>
      </c>
      <c r="L1731">
        <v>0.93454999999999999</v>
      </c>
    </row>
    <row r="1732" spans="1:12" x14ac:dyDescent="0.3">
      <c r="A1732">
        <v>1731</v>
      </c>
      <c r="B1732">
        <v>0.17305000000000001</v>
      </c>
      <c r="C1732">
        <v>0.46705000000000002</v>
      </c>
      <c r="D1732">
        <v>0.70035000000000003</v>
      </c>
      <c r="E1732">
        <v>0.73834999999999995</v>
      </c>
      <c r="F1732">
        <v>0.62295</v>
      </c>
      <c r="G1732">
        <v>0.84004999999999996</v>
      </c>
      <c r="H1732">
        <v>0.25735000000000002</v>
      </c>
      <c r="I1732">
        <v>0.21865000000000001</v>
      </c>
      <c r="J1732">
        <v>0.92284999999999995</v>
      </c>
      <c r="K1732">
        <v>2.3949999999999999E-2</v>
      </c>
      <c r="L1732">
        <v>0.27015</v>
      </c>
    </row>
    <row r="1733" spans="1:12" x14ac:dyDescent="0.3">
      <c r="A1733">
        <v>1732</v>
      </c>
      <c r="B1733">
        <v>0.17315</v>
      </c>
      <c r="C1733">
        <v>0.53744999999999998</v>
      </c>
      <c r="D1733">
        <v>0.41594999999999999</v>
      </c>
      <c r="E1733">
        <v>0.48275000000000001</v>
      </c>
      <c r="F1733">
        <v>0.40515000000000001</v>
      </c>
      <c r="G1733">
        <v>0.31814999999999999</v>
      </c>
      <c r="H1733">
        <v>0.11975</v>
      </c>
      <c r="I1733">
        <v>0.34065000000000001</v>
      </c>
      <c r="J1733">
        <v>0.25745000000000001</v>
      </c>
      <c r="K1733">
        <v>0.70074999999999998</v>
      </c>
      <c r="L1733">
        <v>0.80615000000000003</v>
      </c>
    </row>
    <row r="1734" spans="1:12" x14ac:dyDescent="0.3">
      <c r="A1734">
        <v>1733</v>
      </c>
      <c r="B1734">
        <v>0.17324999999999999</v>
      </c>
      <c r="C1734">
        <v>0.38364999999999999</v>
      </c>
      <c r="D1734">
        <v>0.18045</v>
      </c>
      <c r="E1734">
        <v>0.55974999999999997</v>
      </c>
      <c r="F1734">
        <v>0.33295000000000002</v>
      </c>
      <c r="G1734">
        <v>0.33495000000000003</v>
      </c>
      <c r="H1734">
        <v>0.22955</v>
      </c>
      <c r="I1734">
        <v>5.3650000000000003E-2</v>
      </c>
      <c r="J1734">
        <v>0.35594999999999999</v>
      </c>
      <c r="K1734">
        <v>0.36445</v>
      </c>
      <c r="L1734">
        <v>0.98645000000000005</v>
      </c>
    </row>
    <row r="1735" spans="1:12" x14ac:dyDescent="0.3">
      <c r="A1735">
        <v>1734</v>
      </c>
      <c r="B1735">
        <v>0.17335</v>
      </c>
      <c r="C1735">
        <v>0.90375000000000005</v>
      </c>
      <c r="D1735">
        <v>0.84504999999999997</v>
      </c>
      <c r="E1735">
        <v>0.65095000000000003</v>
      </c>
      <c r="F1735">
        <v>0.73294999999999999</v>
      </c>
      <c r="G1735">
        <v>0.55484999999999995</v>
      </c>
      <c r="H1735">
        <v>0.66984999999999995</v>
      </c>
      <c r="I1735">
        <v>0.63444999999999996</v>
      </c>
      <c r="J1735">
        <v>0.44124999999999998</v>
      </c>
      <c r="K1735">
        <v>0.12305000000000001</v>
      </c>
      <c r="L1735">
        <v>0.76044999999999996</v>
      </c>
    </row>
    <row r="1736" spans="1:12" x14ac:dyDescent="0.3">
      <c r="A1736">
        <v>1735</v>
      </c>
      <c r="B1736">
        <v>0.17344999999999999</v>
      </c>
      <c r="C1736">
        <v>0.68545</v>
      </c>
      <c r="D1736">
        <v>4.335E-2</v>
      </c>
      <c r="E1736">
        <v>0.81694999999999995</v>
      </c>
      <c r="F1736">
        <v>0.83604999999999996</v>
      </c>
      <c r="G1736">
        <v>0.85824999999999996</v>
      </c>
      <c r="H1736">
        <v>0.62055000000000005</v>
      </c>
      <c r="I1736">
        <v>0.36854999999999999</v>
      </c>
      <c r="J1736">
        <v>0.15195</v>
      </c>
      <c r="K1736">
        <v>0.26334999999999997</v>
      </c>
      <c r="L1736">
        <v>0.66515000000000002</v>
      </c>
    </row>
    <row r="1737" spans="1:12" x14ac:dyDescent="0.3">
      <c r="A1737">
        <v>1736</v>
      </c>
      <c r="B1737">
        <v>0.17355000000000001</v>
      </c>
      <c r="C1737">
        <v>0.69335000000000002</v>
      </c>
      <c r="D1737">
        <v>0.34715000000000001</v>
      </c>
      <c r="E1737">
        <v>0.44695000000000001</v>
      </c>
      <c r="F1737">
        <v>0.79754999999999998</v>
      </c>
      <c r="G1737">
        <v>0.11105</v>
      </c>
      <c r="H1737">
        <v>0.85775000000000001</v>
      </c>
      <c r="I1737">
        <v>0.41704999999999998</v>
      </c>
      <c r="J1737">
        <v>3.65E-3</v>
      </c>
      <c r="K1737">
        <v>0.97965000000000002</v>
      </c>
      <c r="L1737">
        <v>0.27474999999999999</v>
      </c>
    </row>
    <row r="1738" spans="1:12" x14ac:dyDescent="0.3">
      <c r="A1738">
        <v>1737</v>
      </c>
      <c r="B1738">
        <v>0.17365</v>
      </c>
      <c r="C1738">
        <v>0.53644999999999998</v>
      </c>
      <c r="D1738">
        <v>0.49325000000000002</v>
      </c>
      <c r="E1738">
        <v>0.66415000000000002</v>
      </c>
      <c r="F1738">
        <v>0.25964999999999999</v>
      </c>
      <c r="G1738">
        <v>0.40775</v>
      </c>
      <c r="H1738">
        <v>0.37985000000000002</v>
      </c>
      <c r="I1738">
        <v>0.64924999999999999</v>
      </c>
      <c r="J1738">
        <v>0.28904999999999997</v>
      </c>
      <c r="K1738">
        <v>0.19744999999999999</v>
      </c>
      <c r="L1738">
        <v>0.48085</v>
      </c>
    </row>
    <row r="1739" spans="1:12" x14ac:dyDescent="0.3">
      <c r="A1739">
        <v>1738</v>
      </c>
      <c r="B1739">
        <v>0.17374999999999999</v>
      </c>
      <c r="C1739">
        <v>0.94925000000000004</v>
      </c>
      <c r="D1739">
        <v>0.67505000000000004</v>
      </c>
      <c r="E1739">
        <v>0.99914999999999998</v>
      </c>
      <c r="F1739">
        <v>0.57225000000000004</v>
      </c>
      <c r="G1739">
        <v>0.78764999999999996</v>
      </c>
      <c r="H1739">
        <v>0.91925000000000001</v>
      </c>
      <c r="I1739">
        <v>0.25314999999999999</v>
      </c>
      <c r="J1739">
        <v>0.97614999999999996</v>
      </c>
      <c r="K1739">
        <v>0.15945000000000001</v>
      </c>
      <c r="L1739">
        <v>0.86834999999999996</v>
      </c>
    </row>
    <row r="1740" spans="1:12" x14ac:dyDescent="0.3">
      <c r="A1740">
        <v>1739</v>
      </c>
      <c r="B1740">
        <v>0.17385</v>
      </c>
      <c r="C1740">
        <v>0.49404999999999999</v>
      </c>
      <c r="D1740">
        <v>0.97224999999999995</v>
      </c>
      <c r="E1740">
        <v>0.82904999999999995</v>
      </c>
      <c r="F1740">
        <v>0.54395000000000004</v>
      </c>
      <c r="G1740">
        <v>0.86834999999999996</v>
      </c>
      <c r="H1740">
        <v>0.15095</v>
      </c>
      <c r="I1740">
        <v>7.8549999999999995E-2</v>
      </c>
      <c r="J1740">
        <v>6.2549999999999994E-2</v>
      </c>
      <c r="K1740">
        <v>0.25664999999999999</v>
      </c>
      <c r="L1740">
        <v>0.60385</v>
      </c>
    </row>
    <row r="1741" spans="1:12" x14ac:dyDescent="0.3">
      <c r="A1741">
        <v>1740</v>
      </c>
      <c r="B1741">
        <v>0.17394999999999999</v>
      </c>
      <c r="C1741">
        <v>9.375E-2</v>
      </c>
      <c r="D1741">
        <v>0.43905</v>
      </c>
      <c r="E1741">
        <v>0.47365000000000002</v>
      </c>
      <c r="F1741">
        <v>0.12335</v>
      </c>
      <c r="G1741">
        <v>0.13594999999999999</v>
      </c>
      <c r="H1741">
        <v>0.33834999999999998</v>
      </c>
      <c r="I1741">
        <v>0.62204999999999999</v>
      </c>
      <c r="J1741">
        <v>0.35044999999999998</v>
      </c>
      <c r="K1741">
        <v>0.17244999999999999</v>
      </c>
      <c r="L1741">
        <v>0.20594999999999999</v>
      </c>
    </row>
    <row r="1742" spans="1:12" x14ac:dyDescent="0.3">
      <c r="A1742">
        <v>1741</v>
      </c>
      <c r="B1742">
        <v>0.17405000000000001</v>
      </c>
      <c r="C1742">
        <v>0.75065000000000004</v>
      </c>
      <c r="D1742">
        <v>0.59894999999999998</v>
      </c>
      <c r="E1742">
        <v>0.49675000000000002</v>
      </c>
      <c r="F1742">
        <v>0.99685000000000001</v>
      </c>
      <c r="G1742">
        <v>2.5649999999999999E-2</v>
      </c>
      <c r="H1742">
        <v>0.54005000000000003</v>
      </c>
      <c r="I1742">
        <v>0.16245000000000001</v>
      </c>
      <c r="J1742">
        <v>0.42914999999999998</v>
      </c>
      <c r="K1742">
        <v>0.85575000000000001</v>
      </c>
      <c r="L1742">
        <v>0.95794999999999997</v>
      </c>
    </row>
    <row r="1743" spans="1:12" x14ac:dyDescent="0.3">
      <c r="A1743">
        <v>1742</v>
      </c>
      <c r="B1743">
        <v>0.17415</v>
      </c>
      <c r="C1743">
        <v>0.56764999999999999</v>
      </c>
      <c r="D1743">
        <v>0.66864999999999997</v>
      </c>
      <c r="E1743">
        <v>0.17904999999999999</v>
      </c>
      <c r="F1743">
        <v>0.55084999999999995</v>
      </c>
      <c r="G1743">
        <v>0.36614999999999998</v>
      </c>
      <c r="H1743">
        <v>0.89275000000000004</v>
      </c>
      <c r="I1743">
        <v>0.99865000000000004</v>
      </c>
      <c r="J1743">
        <v>0.88055000000000005</v>
      </c>
      <c r="K1743">
        <v>0.43885000000000002</v>
      </c>
      <c r="L1743">
        <v>0.11895</v>
      </c>
    </row>
    <row r="1744" spans="1:12" x14ac:dyDescent="0.3">
      <c r="A1744">
        <v>1743</v>
      </c>
      <c r="B1744">
        <v>0.17424999999999999</v>
      </c>
      <c r="C1744">
        <v>0.27115</v>
      </c>
      <c r="D1744">
        <v>0.63734999999999997</v>
      </c>
      <c r="E1744">
        <v>0.68554999999999999</v>
      </c>
      <c r="F1744">
        <v>0.31574999999999998</v>
      </c>
      <c r="G1744">
        <v>0.77844999999999998</v>
      </c>
      <c r="H1744">
        <v>5.7450000000000001E-2</v>
      </c>
      <c r="I1744">
        <v>8.5750000000000007E-2</v>
      </c>
      <c r="J1744">
        <v>0.62085000000000001</v>
      </c>
      <c r="K1744">
        <v>0.28344999999999998</v>
      </c>
      <c r="L1744">
        <v>0.92405000000000004</v>
      </c>
    </row>
    <row r="1745" spans="1:12" x14ac:dyDescent="0.3">
      <c r="A1745">
        <v>1744</v>
      </c>
      <c r="B1745">
        <v>0.17435</v>
      </c>
      <c r="C1745">
        <v>0.97685</v>
      </c>
      <c r="D1745">
        <v>0.83875</v>
      </c>
      <c r="E1745">
        <v>0.51495000000000002</v>
      </c>
      <c r="F1745">
        <v>0.46105000000000002</v>
      </c>
      <c r="G1745">
        <v>0.94084999999999996</v>
      </c>
      <c r="H1745">
        <v>0.97145000000000004</v>
      </c>
      <c r="I1745">
        <v>0.17904999999999999</v>
      </c>
      <c r="J1745">
        <v>0.41075</v>
      </c>
      <c r="K1745">
        <v>0.11375</v>
      </c>
      <c r="L1745">
        <v>0.37864999999999999</v>
      </c>
    </row>
    <row r="1746" spans="1:12" x14ac:dyDescent="0.3">
      <c r="A1746">
        <v>1745</v>
      </c>
      <c r="B1746">
        <v>0.17444999999999999</v>
      </c>
      <c r="C1746">
        <v>0.84175</v>
      </c>
      <c r="D1746">
        <v>0.75324999999999998</v>
      </c>
      <c r="E1746">
        <v>1.635E-2</v>
      </c>
      <c r="F1746">
        <v>0.18645</v>
      </c>
      <c r="G1746">
        <v>0.82184999999999997</v>
      </c>
      <c r="H1746">
        <v>0.19034999999999999</v>
      </c>
      <c r="I1746">
        <v>0.43414999999999998</v>
      </c>
      <c r="J1746">
        <v>8.3049999999999999E-2</v>
      </c>
      <c r="K1746">
        <v>6.5850000000000006E-2</v>
      </c>
      <c r="L1746">
        <v>0.24654999999999999</v>
      </c>
    </row>
    <row r="1747" spans="1:12" x14ac:dyDescent="0.3">
      <c r="A1747">
        <v>1746</v>
      </c>
      <c r="B1747">
        <v>0.17455000000000001</v>
      </c>
      <c r="C1747">
        <v>4.0649999999999999E-2</v>
      </c>
      <c r="D1747">
        <v>0.93894999999999995</v>
      </c>
      <c r="E1747">
        <v>0.57025000000000003</v>
      </c>
      <c r="F1747">
        <v>0.40155000000000002</v>
      </c>
      <c r="G1747">
        <v>0.79735</v>
      </c>
      <c r="H1747">
        <v>0.58904999999999996</v>
      </c>
      <c r="I1747">
        <v>0.34575</v>
      </c>
      <c r="J1747">
        <v>0.13325000000000001</v>
      </c>
      <c r="K1747">
        <v>0.26715</v>
      </c>
      <c r="L1747">
        <v>0.89724999999999999</v>
      </c>
    </row>
    <row r="1748" spans="1:12" x14ac:dyDescent="0.3">
      <c r="A1748">
        <v>1747</v>
      </c>
      <c r="B1748">
        <v>0.17465</v>
      </c>
      <c r="C1748">
        <v>0.60304999999999997</v>
      </c>
      <c r="D1748">
        <v>0.52385000000000004</v>
      </c>
      <c r="E1748">
        <v>0.66925000000000001</v>
      </c>
      <c r="F1748">
        <v>0.44164999999999999</v>
      </c>
      <c r="G1748">
        <v>0.35144999999999998</v>
      </c>
      <c r="H1748">
        <v>0.44755</v>
      </c>
      <c r="I1748">
        <v>0.65785000000000005</v>
      </c>
      <c r="J1748">
        <v>0.56205000000000005</v>
      </c>
      <c r="K1748">
        <v>0.35365000000000002</v>
      </c>
      <c r="L1748">
        <v>0.73024999999999995</v>
      </c>
    </row>
    <row r="1749" spans="1:12" x14ac:dyDescent="0.3">
      <c r="A1749">
        <v>1748</v>
      </c>
      <c r="B1749">
        <v>0.17474999999999999</v>
      </c>
      <c r="C1749">
        <v>5.4850000000000003E-2</v>
      </c>
      <c r="D1749">
        <v>0.63565000000000005</v>
      </c>
      <c r="E1749">
        <v>0.62444999999999995</v>
      </c>
      <c r="F1749">
        <v>0.33124999999999999</v>
      </c>
      <c r="G1749">
        <v>0.98775000000000002</v>
      </c>
      <c r="H1749">
        <v>0.80735000000000001</v>
      </c>
      <c r="I1749">
        <v>0.41415000000000002</v>
      </c>
      <c r="J1749">
        <v>0.97114999999999996</v>
      </c>
      <c r="K1749">
        <v>0.99595</v>
      </c>
      <c r="L1749">
        <v>0.40615000000000001</v>
      </c>
    </row>
    <row r="1750" spans="1:12" x14ac:dyDescent="0.3">
      <c r="A1750">
        <v>1749</v>
      </c>
      <c r="B1750">
        <v>0.17485000000000001</v>
      </c>
      <c r="C1750">
        <v>0.56984999999999997</v>
      </c>
      <c r="D1750">
        <v>0.37524999999999997</v>
      </c>
      <c r="E1750">
        <v>9.7049999999999997E-2</v>
      </c>
      <c r="F1750">
        <v>2.2499999999999998E-3</v>
      </c>
      <c r="G1750">
        <v>0.74875000000000003</v>
      </c>
      <c r="H1750">
        <v>0.27434999999999998</v>
      </c>
      <c r="I1750">
        <v>2.0449999999999999E-2</v>
      </c>
      <c r="J1750">
        <v>0.81174999999999997</v>
      </c>
      <c r="K1750">
        <v>0.73455000000000004</v>
      </c>
      <c r="L1750">
        <v>0.74955000000000005</v>
      </c>
    </row>
    <row r="1751" spans="1:12" x14ac:dyDescent="0.3">
      <c r="A1751">
        <v>1750</v>
      </c>
      <c r="B1751">
        <v>0.17494999999999999</v>
      </c>
      <c r="C1751">
        <v>0.22914999999999999</v>
      </c>
      <c r="D1751">
        <v>0.56525000000000003</v>
      </c>
      <c r="E1751">
        <v>0.64654999999999996</v>
      </c>
      <c r="F1751">
        <v>0.91984999999999995</v>
      </c>
      <c r="G1751">
        <v>0.62034999999999996</v>
      </c>
      <c r="H1751">
        <v>8.1850000000000006E-2</v>
      </c>
      <c r="I1751">
        <v>5.8349999999999999E-2</v>
      </c>
      <c r="J1751">
        <v>0.59275</v>
      </c>
      <c r="K1751">
        <v>0.31595000000000001</v>
      </c>
      <c r="L1751">
        <v>0.53754999999999997</v>
      </c>
    </row>
    <row r="1752" spans="1:12" x14ac:dyDescent="0.3">
      <c r="A1752">
        <v>1751</v>
      </c>
      <c r="B1752">
        <v>0.17505000000000001</v>
      </c>
      <c r="C1752">
        <v>0.34115000000000001</v>
      </c>
      <c r="D1752">
        <v>0.12485</v>
      </c>
      <c r="E1752">
        <v>0.31145</v>
      </c>
      <c r="F1752">
        <v>0.87824999999999998</v>
      </c>
      <c r="G1752">
        <v>1.4250000000000001E-2</v>
      </c>
      <c r="H1752">
        <v>0.28655000000000003</v>
      </c>
      <c r="I1752">
        <v>0.29254999999999998</v>
      </c>
      <c r="J1752">
        <v>0.11385000000000001</v>
      </c>
      <c r="K1752">
        <v>0.36054999999999998</v>
      </c>
      <c r="L1752">
        <v>0.70494999999999997</v>
      </c>
    </row>
    <row r="1753" spans="1:12" x14ac:dyDescent="0.3">
      <c r="A1753">
        <v>1752</v>
      </c>
      <c r="B1753">
        <v>0.17515</v>
      </c>
      <c r="C1753">
        <v>0.47244999999999998</v>
      </c>
      <c r="D1753">
        <v>0.42704999999999999</v>
      </c>
      <c r="E1753">
        <v>0.69194999999999995</v>
      </c>
      <c r="F1753">
        <v>0.84235000000000004</v>
      </c>
      <c r="G1753">
        <v>0.54085000000000005</v>
      </c>
      <c r="H1753">
        <v>0.43085000000000001</v>
      </c>
      <c r="I1753">
        <v>0.15384999999999999</v>
      </c>
      <c r="J1753">
        <v>0.83245000000000002</v>
      </c>
      <c r="K1753">
        <v>5.1500000000000001E-3</v>
      </c>
      <c r="L1753">
        <v>0.56455</v>
      </c>
    </row>
    <row r="1754" spans="1:12" x14ac:dyDescent="0.3">
      <c r="A1754">
        <v>1753</v>
      </c>
      <c r="B1754">
        <v>0.17524999999999999</v>
      </c>
      <c r="C1754">
        <v>0.86434999999999995</v>
      </c>
      <c r="D1754">
        <v>0.79015000000000002</v>
      </c>
      <c r="E1754">
        <v>0.77205000000000001</v>
      </c>
      <c r="F1754">
        <v>0.44055</v>
      </c>
      <c r="G1754">
        <v>0.36404999999999998</v>
      </c>
      <c r="H1754">
        <v>0.64285000000000003</v>
      </c>
      <c r="I1754">
        <v>0.38455</v>
      </c>
      <c r="J1754">
        <v>8.4650000000000003E-2</v>
      </c>
      <c r="K1754">
        <v>1.2149999999999999E-2</v>
      </c>
      <c r="L1754">
        <v>0.38324999999999998</v>
      </c>
    </row>
    <row r="1755" spans="1:12" x14ac:dyDescent="0.3">
      <c r="A1755">
        <v>1754</v>
      </c>
      <c r="B1755">
        <v>0.17535000000000001</v>
      </c>
      <c r="C1755">
        <v>0.65615000000000001</v>
      </c>
      <c r="D1755">
        <v>0.95094999999999996</v>
      </c>
      <c r="E1755">
        <v>7.6749999999999999E-2</v>
      </c>
      <c r="F1755">
        <v>5.45E-3</v>
      </c>
      <c r="G1755">
        <v>0.94645000000000001</v>
      </c>
      <c r="H1755">
        <v>0.31014999999999998</v>
      </c>
      <c r="I1755">
        <v>0.12285</v>
      </c>
      <c r="J1755">
        <v>0.68725000000000003</v>
      </c>
      <c r="K1755">
        <v>0.97304999999999997</v>
      </c>
      <c r="L1755">
        <v>0.84504999999999997</v>
      </c>
    </row>
    <row r="1756" spans="1:12" x14ac:dyDescent="0.3">
      <c r="A1756">
        <v>1755</v>
      </c>
      <c r="B1756">
        <v>0.17544999999999999</v>
      </c>
      <c r="C1756">
        <v>0.16125</v>
      </c>
      <c r="D1756">
        <v>0.31695000000000001</v>
      </c>
      <c r="E1756">
        <v>0.41704999999999998</v>
      </c>
      <c r="F1756">
        <v>2.615E-2</v>
      </c>
      <c r="G1756">
        <v>0.88175000000000003</v>
      </c>
      <c r="H1756">
        <v>0.94305000000000005</v>
      </c>
      <c r="I1756">
        <v>0.94425000000000003</v>
      </c>
      <c r="J1756">
        <v>0.45595000000000002</v>
      </c>
      <c r="K1756">
        <v>0.62785000000000002</v>
      </c>
      <c r="L1756">
        <v>0.56284999999999996</v>
      </c>
    </row>
    <row r="1757" spans="1:12" x14ac:dyDescent="0.3">
      <c r="A1757">
        <v>1756</v>
      </c>
      <c r="B1757">
        <v>0.17555000000000001</v>
      </c>
      <c r="C1757">
        <v>0.63585000000000003</v>
      </c>
      <c r="D1757">
        <v>0.31355</v>
      </c>
      <c r="E1757">
        <v>0.70965</v>
      </c>
      <c r="F1757">
        <v>0.23824999999999999</v>
      </c>
      <c r="G1757">
        <v>2.4750000000000001E-2</v>
      </c>
      <c r="H1757">
        <v>0.86385000000000001</v>
      </c>
      <c r="I1757">
        <v>0.94584999999999997</v>
      </c>
      <c r="J1757">
        <v>0.84265000000000001</v>
      </c>
      <c r="K1757">
        <v>0.90275000000000005</v>
      </c>
      <c r="L1757">
        <v>0.44014999999999999</v>
      </c>
    </row>
    <row r="1758" spans="1:12" x14ac:dyDescent="0.3">
      <c r="A1758">
        <v>1757</v>
      </c>
      <c r="B1758">
        <v>0.17565</v>
      </c>
      <c r="C1758">
        <v>0.44274999999999998</v>
      </c>
      <c r="D1758">
        <v>0.44524999999999998</v>
      </c>
      <c r="E1758">
        <v>0.80435000000000001</v>
      </c>
      <c r="F1758">
        <v>0.19805</v>
      </c>
      <c r="G1758">
        <v>0.38965</v>
      </c>
      <c r="H1758">
        <v>0.50814999999999999</v>
      </c>
      <c r="I1758">
        <v>0.82415000000000005</v>
      </c>
      <c r="J1758">
        <v>4.1450000000000001E-2</v>
      </c>
      <c r="K1758">
        <v>0.85694999999999999</v>
      </c>
      <c r="L1758">
        <v>0.55174999999999996</v>
      </c>
    </row>
    <row r="1759" spans="1:12" x14ac:dyDescent="0.3">
      <c r="A1759">
        <v>1758</v>
      </c>
      <c r="B1759">
        <v>0.17574999999999999</v>
      </c>
      <c r="C1759">
        <v>0.94515000000000005</v>
      </c>
      <c r="D1759">
        <v>0.66225000000000001</v>
      </c>
      <c r="E1759">
        <v>0.75685000000000002</v>
      </c>
      <c r="F1759">
        <v>0.35715000000000002</v>
      </c>
      <c r="G1759">
        <v>0.70784999999999998</v>
      </c>
      <c r="H1759">
        <v>0.59314999999999996</v>
      </c>
      <c r="I1759">
        <v>0.39434999999999998</v>
      </c>
      <c r="J1759">
        <v>0.82415000000000005</v>
      </c>
      <c r="K1759">
        <v>0.73934999999999995</v>
      </c>
      <c r="L1759">
        <v>0.22125</v>
      </c>
    </row>
    <row r="1760" spans="1:12" x14ac:dyDescent="0.3">
      <c r="A1760">
        <v>1759</v>
      </c>
      <c r="B1760">
        <v>0.17585000000000001</v>
      </c>
      <c r="C1760">
        <v>0.56025000000000003</v>
      </c>
      <c r="D1760">
        <v>0.54135</v>
      </c>
      <c r="E1760">
        <v>3.0349999999999999E-2</v>
      </c>
      <c r="F1760">
        <v>0.88095000000000001</v>
      </c>
      <c r="G1760">
        <v>0.98704999999999998</v>
      </c>
      <c r="H1760">
        <v>0.23465</v>
      </c>
      <c r="I1760">
        <v>0.19095000000000001</v>
      </c>
      <c r="J1760">
        <v>0.59184999999999999</v>
      </c>
      <c r="K1760">
        <v>0.85765000000000002</v>
      </c>
      <c r="L1760">
        <v>0.11335000000000001</v>
      </c>
    </row>
    <row r="1761" spans="1:12" x14ac:dyDescent="0.3">
      <c r="A1761">
        <v>1760</v>
      </c>
      <c r="B1761">
        <v>0.17595</v>
      </c>
      <c r="C1761">
        <v>0.65044999999999997</v>
      </c>
      <c r="D1761">
        <v>0.10015</v>
      </c>
      <c r="E1761">
        <v>0.39215</v>
      </c>
      <c r="F1761">
        <v>0.65115000000000001</v>
      </c>
      <c r="G1761">
        <v>2.6950000000000002E-2</v>
      </c>
      <c r="H1761">
        <v>0.69674999999999998</v>
      </c>
      <c r="I1761">
        <v>9.4649999999999998E-2</v>
      </c>
      <c r="J1761">
        <v>0.73724999999999996</v>
      </c>
      <c r="K1761">
        <v>0.72524999999999995</v>
      </c>
      <c r="L1761">
        <v>0.82484999999999997</v>
      </c>
    </row>
    <row r="1762" spans="1:12" x14ac:dyDescent="0.3">
      <c r="A1762">
        <v>1761</v>
      </c>
      <c r="B1762">
        <v>0.17605000000000001</v>
      </c>
      <c r="C1762">
        <v>0.18884999999999999</v>
      </c>
      <c r="D1762">
        <v>0.73494999999999999</v>
      </c>
      <c r="E1762">
        <v>0.86555000000000004</v>
      </c>
      <c r="F1762">
        <v>0.62555000000000005</v>
      </c>
      <c r="G1762">
        <v>0.39745000000000003</v>
      </c>
      <c r="H1762">
        <v>0.81835000000000002</v>
      </c>
      <c r="I1762">
        <v>0.10745</v>
      </c>
      <c r="J1762">
        <v>0.95874999999999999</v>
      </c>
      <c r="K1762">
        <v>0.24675</v>
      </c>
      <c r="L1762">
        <v>0.80515000000000003</v>
      </c>
    </row>
    <row r="1763" spans="1:12" x14ac:dyDescent="0.3">
      <c r="A1763">
        <v>1762</v>
      </c>
      <c r="B1763">
        <v>0.17615</v>
      </c>
      <c r="C1763">
        <v>0.85375000000000001</v>
      </c>
      <c r="D1763">
        <v>0.61944999999999995</v>
      </c>
      <c r="E1763">
        <v>0.33424999999999999</v>
      </c>
      <c r="F1763">
        <v>0.99214999999999998</v>
      </c>
      <c r="G1763">
        <v>0.25345000000000001</v>
      </c>
      <c r="H1763">
        <v>9.4750000000000001E-2</v>
      </c>
      <c r="I1763">
        <v>0.87265000000000004</v>
      </c>
      <c r="J1763">
        <v>0.78554999999999997</v>
      </c>
      <c r="K1763">
        <v>0.33645000000000003</v>
      </c>
      <c r="L1763">
        <v>0.49025000000000002</v>
      </c>
    </row>
    <row r="1764" spans="1:12" x14ac:dyDescent="0.3">
      <c r="A1764">
        <v>1763</v>
      </c>
      <c r="B1764">
        <v>0.17624999999999999</v>
      </c>
      <c r="C1764">
        <v>0.71325000000000005</v>
      </c>
      <c r="D1764">
        <v>0.47244999999999998</v>
      </c>
      <c r="E1764">
        <v>0.26055</v>
      </c>
      <c r="F1764">
        <v>0.79305000000000003</v>
      </c>
      <c r="G1764">
        <v>0.70955000000000001</v>
      </c>
      <c r="H1764">
        <v>0.84504999999999997</v>
      </c>
      <c r="I1764">
        <v>0.64424999999999999</v>
      </c>
      <c r="J1764">
        <v>0.96635000000000004</v>
      </c>
      <c r="K1764">
        <v>0.17485000000000001</v>
      </c>
      <c r="L1764">
        <v>0.41615000000000002</v>
      </c>
    </row>
    <row r="1765" spans="1:12" x14ac:dyDescent="0.3">
      <c r="A1765">
        <v>1764</v>
      </c>
      <c r="B1765">
        <v>0.17635000000000001</v>
      </c>
      <c r="C1765">
        <v>0.99155000000000004</v>
      </c>
      <c r="D1765">
        <v>0.61504999999999999</v>
      </c>
      <c r="E1765">
        <v>0.42454999999999998</v>
      </c>
      <c r="F1765">
        <v>0.42335</v>
      </c>
      <c r="G1765">
        <v>0.77085000000000004</v>
      </c>
      <c r="H1765">
        <v>0.52015</v>
      </c>
      <c r="I1765">
        <v>0.24765000000000001</v>
      </c>
      <c r="J1765">
        <v>5.4449999999999998E-2</v>
      </c>
      <c r="K1765">
        <v>0.19145000000000001</v>
      </c>
      <c r="L1765">
        <v>0.96094999999999997</v>
      </c>
    </row>
    <row r="1766" spans="1:12" x14ac:dyDescent="0.3">
      <c r="A1766">
        <v>1765</v>
      </c>
      <c r="B1766">
        <v>0.17645</v>
      </c>
      <c r="C1766">
        <v>0.23025000000000001</v>
      </c>
      <c r="D1766">
        <v>0.96435000000000004</v>
      </c>
      <c r="E1766">
        <v>0.61775000000000002</v>
      </c>
      <c r="F1766">
        <v>8.2350000000000007E-2</v>
      </c>
      <c r="G1766">
        <v>0.18665000000000001</v>
      </c>
      <c r="H1766">
        <v>0.21235000000000001</v>
      </c>
      <c r="I1766">
        <v>0.82215000000000005</v>
      </c>
      <c r="J1766">
        <v>0.40244999999999997</v>
      </c>
      <c r="K1766">
        <v>0.28434999999999999</v>
      </c>
      <c r="L1766">
        <v>0.77354999999999996</v>
      </c>
    </row>
    <row r="1767" spans="1:12" x14ac:dyDescent="0.3">
      <c r="A1767">
        <v>1766</v>
      </c>
      <c r="B1767">
        <v>0.17655000000000001</v>
      </c>
      <c r="C1767">
        <v>0.97735000000000005</v>
      </c>
      <c r="D1767">
        <v>0.19725000000000001</v>
      </c>
      <c r="E1767">
        <v>0.46465000000000001</v>
      </c>
      <c r="F1767">
        <v>0.28325</v>
      </c>
      <c r="G1767">
        <v>0.22635</v>
      </c>
      <c r="H1767">
        <v>0.57174999999999998</v>
      </c>
      <c r="I1767">
        <v>0.15865000000000001</v>
      </c>
      <c r="J1767">
        <v>0.94545000000000001</v>
      </c>
      <c r="K1767">
        <v>0.99265000000000003</v>
      </c>
      <c r="L1767">
        <v>0.69684999999999997</v>
      </c>
    </row>
    <row r="1768" spans="1:12" x14ac:dyDescent="0.3">
      <c r="A1768">
        <v>1767</v>
      </c>
      <c r="B1768">
        <v>0.17665</v>
      </c>
      <c r="C1768">
        <v>0.19214999999999999</v>
      </c>
      <c r="D1768">
        <v>0.99214999999999998</v>
      </c>
      <c r="E1768">
        <v>0.16145000000000001</v>
      </c>
      <c r="F1768">
        <v>0.43625000000000003</v>
      </c>
      <c r="G1768">
        <v>0.74595</v>
      </c>
      <c r="H1768">
        <v>0.58855000000000002</v>
      </c>
      <c r="I1768">
        <v>0.79395000000000004</v>
      </c>
      <c r="J1768">
        <v>0.51885000000000003</v>
      </c>
      <c r="K1768">
        <v>0.93405000000000005</v>
      </c>
      <c r="L1768">
        <v>0.26724999999999999</v>
      </c>
    </row>
    <row r="1769" spans="1:12" x14ac:dyDescent="0.3">
      <c r="A1769">
        <v>1768</v>
      </c>
      <c r="B1769">
        <v>0.17674999999999999</v>
      </c>
      <c r="C1769">
        <v>0.66054999999999997</v>
      </c>
      <c r="D1769">
        <v>0.16025</v>
      </c>
      <c r="E1769">
        <v>0.14394999999999999</v>
      </c>
      <c r="F1769">
        <v>0.62565000000000004</v>
      </c>
      <c r="G1769">
        <v>0.35425000000000001</v>
      </c>
      <c r="H1769">
        <v>0.21995000000000001</v>
      </c>
      <c r="I1769">
        <v>0.41465000000000002</v>
      </c>
      <c r="J1769">
        <v>0.78674999999999995</v>
      </c>
      <c r="K1769">
        <v>0.50355000000000005</v>
      </c>
      <c r="L1769">
        <v>0.11715</v>
      </c>
    </row>
    <row r="1770" spans="1:12" x14ac:dyDescent="0.3">
      <c r="A1770">
        <v>1769</v>
      </c>
      <c r="B1770">
        <v>0.17685000000000001</v>
      </c>
      <c r="C1770">
        <v>0.68535000000000001</v>
      </c>
      <c r="D1770">
        <v>0.26334999999999997</v>
      </c>
      <c r="E1770">
        <v>0.76515</v>
      </c>
      <c r="F1770">
        <v>0.10535</v>
      </c>
      <c r="G1770">
        <v>0.58794999999999997</v>
      </c>
      <c r="H1770">
        <v>0.99855000000000005</v>
      </c>
      <c r="I1770">
        <v>0.15784999999999999</v>
      </c>
      <c r="J1770">
        <v>0.72155000000000002</v>
      </c>
      <c r="K1770">
        <v>0.94305000000000005</v>
      </c>
      <c r="L1770">
        <v>0.33984999999999999</v>
      </c>
    </row>
    <row r="1771" spans="1:12" x14ac:dyDescent="0.3">
      <c r="A1771">
        <v>1770</v>
      </c>
      <c r="B1771">
        <v>0.17695</v>
      </c>
      <c r="C1771">
        <v>0.35675000000000001</v>
      </c>
      <c r="D1771">
        <v>0.80954999999999999</v>
      </c>
      <c r="E1771">
        <v>0.25395000000000001</v>
      </c>
      <c r="F1771">
        <v>0.78515000000000001</v>
      </c>
      <c r="G1771">
        <v>0.31895000000000001</v>
      </c>
      <c r="H1771">
        <v>5.6649999999999999E-2</v>
      </c>
      <c r="I1771">
        <v>0.16335</v>
      </c>
      <c r="J1771">
        <v>0.69005000000000005</v>
      </c>
      <c r="K1771">
        <v>0.30204999999999999</v>
      </c>
      <c r="L1771">
        <v>0.52915000000000001</v>
      </c>
    </row>
    <row r="1772" spans="1:12" x14ac:dyDescent="0.3">
      <c r="A1772">
        <v>1771</v>
      </c>
      <c r="B1772">
        <v>0.17705000000000001</v>
      </c>
      <c r="C1772">
        <v>0.70415000000000005</v>
      </c>
      <c r="D1772">
        <v>0.15945000000000001</v>
      </c>
      <c r="E1772">
        <v>0.72545000000000004</v>
      </c>
      <c r="F1772">
        <v>0.85304999999999997</v>
      </c>
      <c r="G1772">
        <v>0.47184999999999999</v>
      </c>
      <c r="H1772">
        <v>0.65754999999999997</v>
      </c>
      <c r="I1772">
        <v>0.26465</v>
      </c>
      <c r="J1772">
        <v>0.63205</v>
      </c>
      <c r="K1772">
        <v>0.77734999999999999</v>
      </c>
      <c r="L1772">
        <v>2.0650000000000002E-2</v>
      </c>
    </row>
    <row r="1773" spans="1:12" x14ac:dyDescent="0.3">
      <c r="A1773">
        <v>1772</v>
      </c>
      <c r="B1773">
        <v>0.17715</v>
      </c>
      <c r="C1773">
        <v>7.4649999999999994E-2</v>
      </c>
      <c r="D1773">
        <v>0.97724999999999995</v>
      </c>
      <c r="E1773">
        <v>2.7449999999999999E-2</v>
      </c>
      <c r="F1773">
        <v>0.23965</v>
      </c>
      <c r="G1773">
        <v>0.61904999999999999</v>
      </c>
      <c r="H1773">
        <v>0.47894999999999999</v>
      </c>
      <c r="I1773">
        <v>0.73824999999999996</v>
      </c>
      <c r="J1773">
        <v>0.22844999999999999</v>
      </c>
      <c r="K1773">
        <v>0.98545000000000005</v>
      </c>
      <c r="L1773">
        <v>0.61224999999999996</v>
      </c>
    </row>
    <row r="1774" spans="1:12" x14ac:dyDescent="0.3">
      <c r="A1774">
        <v>1773</v>
      </c>
      <c r="B1774">
        <v>0.17724999999999999</v>
      </c>
      <c r="C1774">
        <v>0.30614999999999998</v>
      </c>
      <c r="D1774">
        <v>0.59624999999999995</v>
      </c>
      <c r="E1774">
        <v>0.60845000000000005</v>
      </c>
      <c r="F1774">
        <v>0.78315000000000001</v>
      </c>
      <c r="G1774">
        <v>0.29594999999999999</v>
      </c>
      <c r="H1774">
        <v>0.46565000000000001</v>
      </c>
      <c r="I1774">
        <v>0.20305000000000001</v>
      </c>
      <c r="J1774">
        <v>0.34615000000000001</v>
      </c>
      <c r="K1774">
        <v>0.64954999999999996</v>
      </c>
      <c r="L1774">
        <v>0.46344999999999997</v>
      </c>
    </row>
    <row r="1775" spans="1:12" x14ac:dyDescent="0.3">
      <c r="A1775">
        <v>1774</v>
      </c>
      <c r="B1775">
        <v>0.17735000000000001</v>
      </c>
      <c r="C1775">
        <v>0.48875000000000002</v>
      </c>
      <c r="D1775">
        <v>0.10875</v>
      </c>
      <c r="E1775">
        <v>0.22725000000000001</v>
      </c>
      <c r="F1775">
        <v>7.5050000000000006E-2</v>
      </c>
      <c r="G1775">
        <v>0.34984999999999999</v>
      </c>
      <c r="H1775">
        <v>0.82815000000000005</v>
      </c>
      <c r="I1775">
        <v>0.87475000000000003</v>
      </c>
      <c r="J1775">
        <v>0.40505000000000002</v>
      </c>
      <c r="K1775">
        <v>0.21565000000000001</v>
      </c>
      <c r="L1775">
        <v>0.73424999999999996</v>
      </c>
    </row>
    <row r="1776" spans="1:12" x14ac:dyDescent="0.3">
      <c r="A1776">
        <v>1775</v>
      </c>
      <c r="B1776">
        <v>0.17745</v>
      </c>
      <c r="C1776">
        <v>0.72804999999999997</v>
      </c>
      <c r="D1776">
        <v>0.63024999999999998</v>
      </c>
      <c r="E1776">
        <v>0.34655000000000002</v>
      </c>
      <c r="F1776">
        <v>0.93935000000000002</v>
      </c>
      <c r="G1776">
        <v>0.24354999999999999</v>
      </c>
      <c r="H1776">
        <v>0.72785</v>
      </c>
      <c r="I1776">
        <v>0.21654999999999999</v>
      </c>
      <c r="J1776">
        <v>0.58045000000000002</v>
      </c>
      <c r="K1776">
        <v>0.91215000000000002</v>
      </c>
      <c r="L1776">
        <v>0.89844999999999997</v>
      </c>
    </row>
    <row r="1777" spans="1:12" x14ac:dyDescent="0.3">
      <c r="A1777">
        <v>1776</v>
      </c>
      <c r="B1777">
        <v>0.17755000000000001</v>
      </c>
      <c r="C1777">
        <v>0.58825000000000005</v>
      </c>
      <c r="D1777">
        <v>0.23615</v>
      </c>
      <c r="E1777">
        <v>0.26484999999999997</v>
      </c>
      <c r="F1777">
        <v>0.85675000000000001</v>
      </c>
      <c r="G1777">
        <v>0.85785</v>
      </c>
      <c r="H1777">
        <v>0.67425000000000002</v>
      </c>
      <c r="I1777">
        <v>0.67945</v>
      </c>
      <c r="J1777">
        <v>0.57394999999999996</v>
      </c>
      <c r="K1777">
        <v>0.24265</v>
      </c>
      <c r="L1777">
        <v>0.35625000000000001</v>
      </c>
    </row>
    <row r="1778" spans="1:12" x14ac:dyDescent="0.3">
      <c r="A1778">
        <v>1777</v>
      </c>
      <c r="B1778">
        <v>0.17765</v>
      </c>
      <c r="C1778">
        <v>0.92484999999999995</v>
      </c>
      <c r="D1778">
        <v>0.68194999999999995</v>
      </c>
      <c r="E1778">
        <v>0.83774999999999999</v>
      </c>
      <c r="F1778">
        <v>0.52805000000000002</v>
      </c>
      <c r="G1778">
        <v>0.65134999999999998</v>
      </c>
      <c r="H1778">
        <v>0.89105000000000001</v>
      </c>
      <c r="I1778">
        <v>0.30814999999999998</v>
      </c>
      <c r="J1778">
        <v>0.33284999999999998</v>
      </c>
      <c r="K1778">
        <v>0.74045000000000005</v>
      </c>
      <c r="L1778">
        <v>0.63105</v>
      </c>
    </row>
    <row r="1779" spans="1:12" x14ac:dyDescent="0.3">
      <c r="A1779">
        <v>1778</v>
      </c>
      <c r="B1779">
        <v>0.17774999999999999</v>
      </c>
      <c r="C1779">
        <v>0.20265</v>
      </c>
      <c r="D1779">
        <v>0.20985000000000001</v>
      </c>
      <c r="E1779">
        <v>0.64215</v>
      </c>
      <c r="F1779">
        <v>0.70055000000000001</v>
      </c>
      <c r="G1779">
        <v>0.33555000000000001</v>
      </c>
      <c r="H1779">
        <v>0.38555</v>
      </c>
      <c r="I1779">
        <v>0.11144999999999999</v>
      </c>
      <c r="J1779">
        <v>0.37524999999999997</v>
      </c>
      <c r="K1779">
        <v>0.49714999999999998</v>
      </c>
      <c r="L1779">
        <v>0.48565000000000003</v>
      </c>
    </row>
    <row r="1780" spans="1:12" x14ac:dyDescent="0.3">
      <c r="A1780">
        <v>1779</v>
      </c>
      <c r="B1780">
        <v>0.17785000000000001</v>
      </c>
      <c r="C1780">
        <v>0.60765000000000002</v>
      </c>
      <c r="D1780">
        <v>0.85855000000000004</v>
      </c>
      <c r="E1780">
        <v>0.83135000000000003</v>
      </c>
      <c r="F1780">
        <v>0.51024999999999998</v>
      </c>
      <c r="G1780">
        <v>0.92884999999999995</v>
      </c>
      <c r="H1780">
        <v>0.54085000000000005</v>
      </c>
      <c r="I1780">
        <v>0.41854999999999998</v>
      </c>
      <c r="J1780">
        <v>0.63044999999999995</v>
      </c>
      <c r="K1780">
        <v>9.7549999999999998E-2</v>
      </c>
      <c r="L1780">
        <v>0.29404999999999998</v>
      </c>
    </row>
    <row r="1781" spans="1:12" x14ac:dyDescent="0.3">
      <c r="A1781">
        <v>1780</v>
      </c>
      <c r="B1781">
        <v>0.17795</v>
      </c>
      <c r="C1781">
        <v>0.90154999999999996</v>
      </c>
      <c r="D1781">
        <v>0.60924999999999996</v>
      </c>
      <c r="E1781">
        <v>0.36154999999999998</v>
      </c>
      <c r="F1781">
        <v>0.99914999999999998</v>
      </c>
      <c r="G1781">
        <v>0.98294999999999999</v>
      </c>
      <c r="H1781">
        <v>8.2549999999999998E-2</v>
      </c>
      <c r="I1781">
        <v>0.95094999999999996</v>
      </c>
      <c r="J1781">
        <v>0.59624999999999995</v>
      </c>
      <c r="K1781">
        <v>0.70965</v>
      </c>
      <c r="L1781">
        <v>0.64675000000000005</v>
      </c>
    </row>
    <row r="1782" spans="1:12" x14ac:dyDescent="0.3">
      <c r="A1782">
        <v>1781</v>
      </c>
      <c r="B1782">
        <v>0.17805000000000001</v>
      </c>
      <c r="C1782">
        <v>0.95135000000000003</v>
      </c>
      <c r="D1782">
        <v>0.12195</v>
      </c>
      <c r="E1782">
        <v>0.24324999999999999</v>
      </c>
      <c r="F1782">
        <v>9.6449999999999994E-2</v>
      </c>
      <c r="G1782">
        <v>0.58465</v>
      </c>
      <c r="H1782">
        <v>0.68754999999999999</v>
      </c>
      <c r="I1782">
        <v>3.3500000000000001E-3</v>
      </c>
      <c r="J1782">
        <v>0.99004999999999999</v>
      </c>
      <c r="K1782">
        <v>0.97755000000000003</v>
      </c>
      <c r="L1782">
        <v>0.36835000000000001</v>
      </c>
    </row>
    <row r="1783" spans="1:12" x14ac:dyDescent="0.3">
      <c r="A1783">
        <v>1782</v>
      </c>
      <c r="B1783">
        <v>0.17815</v>
      </c>
      <c r="C1783">
        <v>0.43254999999999999</v>
      </c>
      <c r="D1783">
        <v>0.44985000000000003</v>
      </c>
      <c r="E1783">
        <v>0.21035000000000001</v>
      </c>
      <c r="F1783">
        <v>2.7449999999999999E-2</v>
      </c>
      <c r="G1783">
        <v>0.39324999999999999</v>
      </c>
      <c r="H1783">
        <v>0.48864999999999997</v>
      </c>
      <c r="I1783">
        <v>0.65464999999999995</v>
      </c>
      <c r="J1783">
        <v>0.55554999999999999</v>
      </c>
      <c r="K1783">
        <v>0.53754999999999997</v>
      </c>
      <c r="L1783">
        <v>0.70274999999999999</v>
      </c>
    </row>
    <row r="1784" spans="1:12" x14ac:dyDescent="0.3">
      <c r="A1784">
        <v>1783</v>
      </c>
      <c r="B1784">
        <v>0.17824999999999999</v>
      </c>
      <c r="C1784">
        <v>6.3850000000000004E-2</v>
      </c>
      <c r="D1784">
        <v>0.35204999999999997</v>
      </c>
      <c r="E1784">
        <v>0.68725000000000003</v>
      </c>
      <c r="F1784">
        <v>0.39155000000000001</v>
      </c>
      <c r="G1784">
        <v>0.41225000000000001</v>
      </c>
      <c r="H1784">
        <v>0.86495</v>
      </c>
      <c r="I1784">
        <v>0.81025000000000003</v>
      </c>
      <c r="J1784">
        <v>0.11785</v>
      </c>
      <c r="K1784">
        <v>0.83925000000000005</v>
      </c>
      <c r="L1784">
        <v>0.90285000000000004</v>
      </c>
    </row>
    <row r="1785" spans="1:12" x14ac:dyDescent="0.3">
      <c r="A1785">
        <v>1784</v>
      </c>
      <c r="B1785">
        <v>0.17835000000000001</v>
      </c>
      <c r="C1785">
        <v>0.63595000000000002</v>
      </c>
      <c r="D1785">
        <v>0.89634999999999998</v>
      </c>
      <c r="E1785">
        <v>0.28885</v>
      </c>
      <c r="F1785">
        <v>0.99255000000000004</v>
      </c>
      <c r="G1785">
        <v>1.3650000000000001E-2</v>
      </c>
      <c r="H1785">
        <v>0.33844999999999997</v>
      </c>
      <c r="I1785">
        <v>0.25145000000000001</v>
      </c>
      <c r="J1785">
        <v>0.89634999999999998</v>
      </c>
      <c r="K1785">
        <v>0.32164999999999999</v>
      </c>
      <c r="L1785">
        <v>0.41735</v>
      </c>
    </row>
    <row r="1786" spans="1:12" x14ac:dyDescent="0.3">
      <c r="A1786">
        <v>1785</v>
      </c>
      <c r="B1786">
        <v>0.17845</v>
      </c>
      <c r="C1786">
        <v>0.13095000000000001</v>
      </c>
      <c r="D1786">
        <v>0.15925</v>
      </c>
      <c r="E1786">
        <v>0.18454999999999999</v>
      </c>
      <c r="F1786">
        <v>0.96535000000000004</v>
      </c>
      <c r="G1786">
        <v>0.61314999999999997</v>
      </c>
      <c r="H1786">
        <v>2.6849999999999999E-2</v>
      </c>
      <c r="I1786">
        <v>0.80135000000000001</v>
      </c>
      <c r="J1786">
        <v>0.25955</v>
      </c>
      <c r="K1786">
        <v>0.75985000000000003</v>
      </c>
      <c r="L1786">
        <v>0.89205000000000001</v>
      </c>
    </row>
    <row r="1787" spans="1:12" x14ac:dyDescent="0.3">
      <c r="A1787">
        <v>1786</v>
      </c>
      <c r="B1787">
        <v>0.17854999999999999</v>
      </c>
      <c r="C1787">
        <v>0.34455000000000002</v>
      </c>
      <c r="D1787">
        <v>0.79044999999999999</v>
      </c>
      <c r="E1787">
        <v>0.86985000000000001</v>
      </c>
      <c r="F1787">
        <v>0.88134999999999997</v>
      </c>
      <c r="G1787">
        <v>0.23394999999999999</v>
      </c>
      <c r="H1787">
        <v>4.1549999999999997E-2</v>
      </c>
      <c r="I1787">
        <v>0.43735000000000002</v>
      </c>
      <c r="J1787">
        <v>0.30554999999999999</v>
      </c>
      <c r="K1787">
        <v>0.83755000000000002</v>
      </c>
      <c r="L1787">
        <v>0.42415000000000003</v>
      </c>
    </row>
    <row r="1788" spans="1:12" x14ac:dyDescent="0.3">
      <c r="A1788">
        <v>1787</v>
      </c>
      <c r="B1788">
        <v>0.17865</v>
      </c>
      <c r="C1788">
        <v>0.80684999999999996</v>
      </c>
      <c r="D1788">
        <v>0.62085000000000001</v>
      </c>
      <c r="E1788">
        <v>0.30964999999999998</v>
      </c>
      <c r="F1788">
        <v>0.96145000000000003</v>
      </c>
      <c r="G1788">
        <v>0.33794999999999997</v>
      </c>
      <c r="H1788">
        <v>0.35465000000000002</v>
      </c>
      <c r="I1788">
        <v>0.67795000000000005</v>
      </c>
      <c r="J1788">
        <v>0.91374999999999995</v>
      </c>
      <c r="K1788">
        <v>0.83504999999999996</v>
      </c>
      <c r="L1788">
        <v>0.69694999999999996</v>
      </c>
    </row>
    <row r="1789" spans="1:12" x14ac:dyDescent="0.3">
      <c r="A1789">
        <v>1788</v>
      </c>
      <c r="B1789">
        <v>0.17874999999999999</v>
      </c>
      <c r="C1789">
        <v>4.0750000000000001E-2</v>
      </c>
      <c r="D1789">
        <v>0.74875000000000003</v>
      </c>
      <c r="E1789">
        <v>7.5850000000000001E-2</v>
      </c>
      <c r="F1789">
        <v>0.80764999999999998</v>
      </c>
      <c r="G1789">
        <v>0.68774999999999997</v>
      </c>
      <c r="H1789">
        <v>0.56574999999999998</v>
      </c>
      <c r="I1789">
        <v>0.66415000000000002</v>
      </c>
      <c r="J1789">
        <v>0.21804999999999999</v>
      </c>
      <c r="K1789">
        <v>0.13025</v>
      </c>
      <c r="L1789">
        <v>0.45324999999999999</v>
      </c>
    </row>
    <row r="1790" spans="1:12" x14ac:dyDescent="0.3">
      <c r="A1790">
        <v>1789</v>
      </c>
      <c r="B1790">
        <v>0.17885000000000001</v>
      </c>
      <c r="C1790">
        <v>0.18715000000000001</v>
      </c>
      <c r="D1790">
        <v>0.79925000000000002</v>
      </c>
      <c r="E1790">
        <v>0.28305000000000002</v>
      </c>
      <c r="F1790">
        <v>0.23674999999999999</v>
      </c>
      <c r="G1790">
        <v>0.29794999999999999</v>
      </c>
      <c r="H1790">
        <v>7.7249999999999999E-2</v>
      </c>
      <c r="I1790">
        <v>0.38024999999999998</v>
      </c>
      <c r="J1790">
        <v>0.30295</v>
      </c>
      <c r="K1790">
        <v>0.89044999999999996</v>
      </c>
      <c r="L1790">
        <v>0.49335000000000001</v>
      </c>
    </row>
    <row r="1791" spans="1:12" x14ac:dyDescent="0.3">
      <c r="A1791">
        <v>1790</v>
      </c>
      <c r="B1791">
        <v>0.17895</v>
      </c>
      <c r="C1791">
        <v>1.355E-2</v>
      </c>
      <c r="D1791">
        <v>0.34925</v>
      </c>
      <c r="E1791">
        <v>0.28325</v>
      </c>
      <c r="F1791">
        <v>0.59465000000000001</v>
      </c>
      <c r="G1791">
        <v>0.17765</v>
      </c>
      <c r="H1791">
        <v>0.14565</v>
      </c>
      <c r="I1791">
        <v>5.3749999999999999E-2</v>
      </c>
      <c r="J1791">
        <v>0.55095000000000005</v>
      </c>
      <c r="K1791">
        <v>0.94974999999999998</v>
      </c>
      <c r="L1791">
        <v>0.53525</v>
      </c>
    </row>
    <row r="1792" spans="1:12" x14ac:dyDescent="0.3">
      <c r="A1792">
        <v>1791</v>
      </c>
      <c r="B1792">
        <v>0.17904999999999999</v>
      </c>
      <c r="C1792">
        <v>0.16005</v>
      </c>
      <c r="D1792">
        <v>0.74145000000000005</v>
      </c>
      <c r="E1792">
        <v>0.86495</v>
      </c>
      <c r="F1792">
        <v>0.44645000000000001</v>
      </c>
      <c r="G1792">
        <v>0.89395000000000002</v>
      </c>
      <c r="H1792">
        <v>0.70004999999999995</v>
      </c>
      <c r="I1792">
        <v>0.11265</v>
      </c>
      <c r="J1792">
        <v>0.69264999999999999</v>
      </c>
      <c r="K1792">
        <v>0.93815000000000004</v>
      </c>
      <c r="L1792">
        <v>0.33255000000000001</v>
      </c>
    </row>
    <row r="1793" spans="1:12" x14ac:dyDescent="0.3">
      <c r="A1793">
        <v>1792</v>
      </c>
      <c r="B1793">
        <v>0.17915</v>
      </c>
      <c r="C1793">
        <v>0.47255000000000003</v>
      </c>
      <c r="D1793">
        <v>0.81735000000000002</v>
      </c>
      <c r="E1793">
        <v>0.99124999999999996</v>
      </c>
      <c r="F1793">
        <v>0.13555</v>
      </c>
      <c r="G1793">
        <v>0.78405000000000002</v>
      </c>
      <c r="H1793">
        <v>4.2500000000000003E-3</v>
      </c>
      <c r="I1793">
        <v>0.98014999999999997</v>
      </c>
      <c r="J1793">
        <v>0.24345</v>
      </c>
      <c r="K1793">
        <v>0.18784999999999999</v>
      </c>
      <c r="L1793">
        <v>0.22705</v>
      </c>
    </row>
    <row r="1794" spans="1:12" x14ac:dyDescent="0.3">
      <c r="A1794">
        <v>1793</v>
      </c>
      <c r="B1794">
        <v>0.17924999999999999</v>
      </c>
      <c r="C1794">
        <v>0.51424999999999998</v>
      </c>
      <c r="D1794">
        <v>0.53115000000000001</v>
      </c>
      <c r="E1794">
        <v>0.27065</v>
      </c>
      <c r="F1794">
        <v>0.35775000000000001</v>
      </c>
      <c r="G1794">
        <v>0.95774999999999999</v>
      </c>
      <c r="H1794">
        <v>0.20155000000000001</v>
      </c>
      <c r="I1794">
        <v>0.44664999999999999</v>
      </c>
      <c r="J1794">
        <v>0.88665000000000005</v>
      </c>
      <c r="K1794">
        <v>0.96065</v>
      </c>
      <c r="L1794">
        <v>0.93405000000000005</v>
      </c>
    </row>
    <row r="1795" spans="1:12" x14ac:dyDescent="0.3">
      <c r="A1795">
        <v>1794</v>
      </c>
      <c r="B1795">
        <v>0.17935000000000001</v>
      </c>
      <c r="C1795">
        <v>0.79674999999999996</v>
      </c>
      <c r="D1795">
        <v>1.75E-3</v>
      </c>
      <c r="E1795">
        <v>0.72345000000000004</v>
      </c>
      <c r="F1795">
        <v>0.84284999999999999</v>
      </c>
      <c r="G1795">
        <v>0.94415000000000004</v>
      </c>
      <c r="H1795">
        <v>0.22345000000000001</v>
      </c>
      <c r="I1795">
        <v>0.99775000000000003</v>
      </c>
      <c r="J1795">
        <v>0.35825000000000001</v>
      </c>
      <c r="K1795">
        <v>0.16885</v>
      </c>
      <c r="L1795">
        <v>0.69835000000000003</v>
      </c>
    </row>
    <row r="1796" spans="1:12" x14ac:dyDescent="0.3">
      <c r="A1796">
        <v>1795</v>
      </c>
      <c r="B1796">
        <v>0.17945</v>
      </c>
      <c r="C1796">
        <v>0.57455000000000001</v>
      </c>
      <c r="D1796">
        <v>0.13794999999999999</v>
      </c>
      <c r="E1796">
        <v>0.50175000000000003</v>
      </c>
      <c r="F1796">
        <v>0.98394999999999999</v>
      </c>
      <c r="G1796">
        <v>0.23735000000000001</v>
      </c>
      <c r="H1796">
        <v>0.11785</v>
      </c>
      <c r="I1796">
        <v>0.81745000000000001</v>
      </c>
      <c r="J1796">
        <v>0.23105000000000001</v>
      </c>
      <c r="K1796">
        <v>0.95294999999999996</v>
      </c>
      <c r="L1796">
        <v>0.36204999999999998</v>
      </c>
    </row>
    <row r="1797" spans="1:12" x14ac:dyDescent="0.3">
      <c r="A1797">
        <v>1796</v>
      </c>
      <c r="B1797">
        <v>0.17954999999999999</v>
      </c>
      <c r="C1797">
        <v>0.48054999999999998</v>
      </c>
      <c r="D1797">
        <v>0.14804999999999999</v>
      </c>
      <c r="E1797">
        <v>0.25985000000000003</v>
      </c>
      <c r="F1797">
        <v>0.29294999999999999</v>
      </c>
      <c r="G1797">
        <v>0.53434999999999999</v>
      </c>
      <c r="H1797">
        <v>0.59035000000000004</v>
      </c>
      <c r="I1797">
        <v>0.57884999999999998</v>
      </c>
      <c r="J1797">
        <v>0.72804999999999997</v>
      </c>
      <c r="K1797">
        <v>0.69594999999999996</v>
      </c>
      <c r="L1797">
        <v>0.46784999999999999</v>
      </c>
    </row>
    <row r="1798" spans="1:12" x14ac:dyDescent="0.3">
      <c r="A1798">
        <v>1797</v>
      </c>
      <c r="B1798">
        <v>0.17965</v>
      </c>
      <c r="C1798">
        <v>0.32984999999999998</v>
      </c>
      <c r="D1798">
        <v>0.62444999999999995</v>
      </c>
      <c r="E1798">
        <v>0.86285000000000001</v>
      </c>
      <c r="F1798">
        <v>0.27195000000000003</v>
      </c>
      <c r="G1798">
        <v>0.93174999999999997</v>
      </c>
      <c r="H1798">
        <v>0.41685</v>
      </c>
      <c r="I1798">
        <v>0.38865</v>
      </c>
      <c r="J1798">
        <v>0.66825000000000001</v>
      </c>
      <c r="K1798">
        <v>0.96935000000000004</v>
      </c>
      <c r="L1798">
        <v>0.19575000000000001</v>
      </c>
    </row>
    <row r="1799" spans="1:12" x14ac:dyDescent="0.3">
      <c r="A1799">
        <v>1798</v>
      </c>
      <c r="B1799">
        <v>0.17974999999999999</v>
      </c>
      <c r="C1799">
        <v>0.42614999999999997</v>
      </c>
      <c r="D1799">
        <v>2.4250000000000001E-2</v>
      </c>
      <c r="E1799">
        <v>0.14124999999999999</v>
      </c>
      <c r="F1799">
        <v>0.62195</v>
      </c>
      <c r="G1799">
        <v>7.3050000000000004E-2</v>
      </c>
      <c r="H1799">
        <v>0.59704999999999997</v>
      </c>
      <c r="I1799">
        <v>0.63654999999999995</v>
      </c>
      <c r="J1799">
        <v>7.9549999999999996E-2</v>
      </c>
      <c r="K1799">
        <v>0.45405000000000001</v>
      </c>
      <c r="L1799">
        <v>0.41044999999999998</v>
      </c>
    </row>
    <row r="1800" spans="1:12" x14ac:dyDescent="0.3">
      <c r="A1800">
        <v>1799</v>
      </c>
      <c r="B1800">
        <v>0.17985000000000001</v>
      </c>
      <c r="C1800">
        <v>0.51205000000000001</v>
      </c>
      <c r="D1800">
        <v>0.61414999999999997</v>
      </c>
      <c r="E1800">
        <v>0.93764999999999998</v>
      </c>
      <c r="F1800">
        <v>0.27855000000000002</v>
      </c>
      <c r="G1800">
        <v>0.10135</v>
      </c>
      <c r="H1800">
        <v>1.115E-2</v>
      </c>
      <c r="I1800">
        <v>0.14845</v>
      </c>
      <c r="J1800">
        <v>0.44864999999999999</v>
      </c>
      <c r="K1800">
        <v>0.33875</v>
      </c>
      <c r="L1800">
        <v>4.6499999999999996E-3</v>
      </c>
    </row>
    <row r="1801" spans="1:12" x14ac:dyDescent="0.3">
      <c r="A1801">
        <v>1800</v>
      </c>
      <c r="B1801">
        <v>0.17995</v>
      </c>
      <c r="C1801">
        <v>0.88534999999999997</v>
      </c>
      <c r="D1801">
        <v>0.62524999999999997</v>
      </c>
      <c r="E1801">
        <v>0.22264999999999999</v>
      </c>
      <c r="F1801">
        <v>0.98124999999999996</v>
      </c>
      <c r="G1801">
        <v>0.97755000000000003</v>
      </c>
      <c r="H1801">
        <v>0.44435000000000002</v>
      </c>
      <c r="I1801">
        <v>7.9450000000000007E-2</v>
      </c>
      <c r="J1801">
        <v>0.87134999999999996</v>
      </c>
      <c r="K1801">
        <v>0.36954999999999999</v>
      </c>
      <c r="L1801">
        <v>8.2449999999999996E-2</v>
      </c>
    </row>
    <row r="1802" spans="1:12" x14ac:dyDescent="0.3">
      <c r="A1802">
        <v>1801</v>
      </c>
      <c r="B1802">
        <v>0.18004999999999999</v>
      </c>
      <c r="C1802">
        <v>0.89734999999999998</v>
      </c>
      <c r="D1802">
        <v>7.0849999999999996E-2</v>
      </c>
      <c r="E1802">
        <v>0.89244999999999997</v>
      </c>
      <c r="F1802">
        <v>0.32155</v>
      </c>
      <c r="G1802">
        <v>0.73035000000000005</v>
      </c>
      <c r="H1802">
        <v>0.56464999999999999</v>
      </c>
      <c r="I1802">
        <v>2.7150000000000001E-2</v>
      </c>
      <c r="J1802">
        <v>0.70494999999999997</v>
      </c>
      <c r="K1802">
        <v>0.61565000000000003</v>
      </c>
      <c r="L1802">
        <v>0.22234999999999999</v>
      </c>
    </row>
    <row r="1803" spans="1:12" x14ac:dyDescent="0.3">
      <c r="A1803">
        <v>1802</v>
      </c>
      <c r="B1803">
        <v>0.18015</v>
      </c>
      <c r="C1803">
        <v>0.37245</v>
      </c>
      <c r="D1803">
        <v>0.83484999999999998</v>
      </c>
      <c r="E1803">
        <v>0.95415000000000005</v>
      </c>
      <c r="F1803">
        <v>0.16664999999999999</v>
      </c>
      <c r="G1803">
        <v>1.025E-2</v>
      </c>
      <c r="H1803">
        <v>0.32045000000000001</v>
      </c>
      <c r="I1803">
        <v>0.49995000000000001</v>
      </c>
      <c r="J1803">
        <v>0.29754999999999998</v>
      </c>
      <c r="K1803">
        <v>0.67015000000000002</v>
      </c>
      <c r="L1803">
        <v>0.18625</v>
      </c>
    </row>
    <row r="1804" spans="1:12" x14ac:dyDescent="0.3">
      <c r="A1804">
        <v>1803</v>
      </c>
      <c r="B1804">
        <v>0.18024999999999999</v>
      </c>
      <c r="C1804">
        <v>0.15715000000000001</v>
      </c>
      <c r="D1804">
        <v>0.69564999999999999</v>
      </c>
      <c r="E1804">
        <v>0.13685</v>
      </c>
      <c r="F1804">
        <v>0.35165000000000002</v>
      </c>
      <c r="G1804">
        <v>0.32135000000000002</v>
      </c>
      <c r="H1804">
        <v>0.35815000000000002</v>
      </c>
      <c r="I1804">
        <v>5.7349999999999998E-2</v>
      </c>
      <c r="J1804">
        <v>0.43625000000000003</v>
      </c>
      <c r="K1804">
        <v>0.16385</v>
      </c>
      <c r="L1804">
        <v>0.37985000000000002</v>
      </c>
    </row>
    <row r="1805" spans="1:12" x14ac:dyDescent="0.3">
      <c r="A1805">
        <v>1804</v>
      </c>
      <c r="B1805">
        <v>0.18035000000000001</v>
      </c>
      <c r="C1805">
        <v>0.30425000000000002</v>
      </c>
      <c r="D1805">
        <v>0.86785000000000001</v>
      </c>
      <c r="E1805">
        <v>0.96514999999999995</v>
      </c>
      <c r="F1805">
        <v>0.40444999999999998</v>
      </c>
      <c r="G1805">
        <v>0.65015000000000001</v>
      </c>
      <c r="H1805">
        <v>0.40305000000000002</v>
      </c>
      <c r="I1805">
        <v>0.50614999999999999</v>
      </c>
      <c r="J1805">
        <v>0.12225</v>
      </c>
      <c r="K1805">
        <v>0.96884999999999999</v>
      </c>
      <c r="L1805">
        <v>0.56315000000000004</v>
      </c>
    </row>
    <row r="1806" spans="1:12" x14ac:dyDescent="0.3">
      <c r="A1806">
        <v>1805</v>
      </c>
      <c r="B1806">
        <v>0.18045</v>
      </c>
      <c r="C1806">
        <v>0.26345000000000002</v>
      </c>
      <c r="D1806">
        <v>0.14365</v>
      </c>
      <c r="E1806">
        <v>0.38414999999999999</v>
      </c>
      <c r="F1806">
        <v>0.14385000000000001</v>
      </c>
      <c r="G1806">
        <v>0.61665000000000003</v>
      </c>
      <c r="H1806">
        <v>0.61055000000000004</v>
      </c>
      <c r="I1806">
        <v>0.39184999999999998</v>
      </c>
      <c r="J1806">
        <v>0.74465000000000003</v>
      </c>
      <c r="K1806">
        <v>0.47785</v>
      </c>
      <c r="L1806">
        <v>0.15645000000000001</v>
      </c>
    </row>
    <row r="1807" spans="1:12" x14ac:dyDescent="0.3">
      <c r="A1807">
        <v>1806</v>
      </c>
      <c r="B1807">
        <v>0.18054999999999999</v>
      </c>
      <c r="C1807">
        <v>0.49264999999999998</v>
      </c>
      <c r="D1807">
        <v>0.50695000000000001</v>
      </c>
      <c r="E1807">
        <v>0.67195000000000005</v>
      </c>
      <c r="F1807">
        <v>0.56945000000000001</v>
      </c>
      <c r="G1807">
        <v>0.15554999999999999</v>
      </c>
      <c r="H1807">
        <v>0.43154999999999999</v>
      </c>
      <c r="I1807">
        <v>0.82184999999999997</v>
      </c>
      <c r="J1807">
        <v>0.85714999999999997</v>
      </c>
      <c r="K1807">
        <v>0.20055000000000001</v>
      </c>
      <c r="L1807">
        <v>0.80764999999999998</v>
      </c>
    </row>
    <row r="1808" spans="1:12" x14ac:dyDescent="0.3">
      <c r="A1808">
        <v>1807</v>
      </c>
      <c r="B1808">
        <v>0.18065000000000001</v>
      </c>
      <c r="C1808">
        <v>0.35435</v>
      </c>
      <c r="D1808">
        <v>0.37855</v>
      </c>
      <c r="E1808">
        <v>0.12214999999999999</v>
      </c>
      <c r="F1808">
        <v>0.52034999999999998</v>
      </c>
      <c r="G1808">
        <v>0.76024999999999998</v>
      </c>
      <c r="H1808">
        <v>0.79395000000000004</v>
      </c>
      <c r="I1808">
        <v>0.59845000000000004</v>
      </c>
      <c r="J1808">
        <v>0.54564999999999997</v>
      </c>
      <c r="K1808">
        <v>0.77115</v>
      </c>
      <c r="L1808">
        <v>0.34705000000000003</v>
      </c>
    </row>
    <row r="1809" spans="1:12" x14ac:dyDescent="0.3">
      <c r="A1809">
        <v>1808</v>
      </c>
      <c r="B1809">
        <v>0.18074999999999999</v>
      </c>
      <c r="C1809">
        <v>0.33395000000000002</v>
      </c>
      <c r="D1809">
        <v>0.66785000000000005</v>
      </c>
      <c r="E1809">
        <v>0.37935000000000002</v>
      </c>
      <c r="F1809">
        <v>0.38724999999999998</v>
      </c>
      <c r="G1809">
        <v>3.8500000000000001E-3</v>
      </c>
      <c r="H1809">
        <v>0.91064999999999996</v>
      </c>
      <c r="I1809">
        <v>0.12195</v>
      </c>
      <c r="J1809">
        <v>0.39305000000000001</v>
      </c>
      <c r="K1809">
        <v>0.85524999999999995</v>
      </c>
      <c r="L1809">
        <v>0.31995000000000001</v>
      </c>
    </row>
    <row r="1810" spans="1:12" x14ac:dyDescent="0.3">
      <c r="A1810">
        <v>1809</v>
      </c>
      <c r="B1810">
        <v>0.18085000000000001</v>
      </c>
      <c r="C1810">
        <v>0.54825000000000002</v>
      </c>
      <c r="D1810">
        <v>0.39015</v>
      </c>
      <c r="E1810">
        <v>0.20394999999999999</v>
      </c>
      <c r="F1810">
        <v>0.48254999999999998</v>
      </c>
      <c r="G1810">
        <v>0.46634999999999999</v>
      </c>
      <c r="H1810">
        <v>0.90095000000000003</v>
      </c>
      <c r="I1810">
        <v>0.26455000000000001</v>
      </c>
      <c r="J1810">
        <v>0.66435</v>
      </c>
      <c r="K1810">
        <v>0.48625000000000002</v>
      </c>
      <c r="L1810">
        <v>0.20995</v>
      </c>
    </row>
    <row r="1811" spans="1:12" x14ac:dyDescent="0.3">
      <c r="A1811">
        <v>1810</v>
      </c>
      <c r="B1811">
        <v>0.18095</v>
      </c>
      <c r="C1811">
        <v>0.81664999999999999</v>
      </c>
      <c r="D1811">
        <v>0.24875</v>
      </c>
      <c r="E1811">
        <v>0.59935000000000005</v>
      </c>
      <c r="F1811">
        <v>0.41815000000000002</v>
      </c>
      <c r="G1811">
        <v>0.94784999999999997</v>
      </c>
      <c r="H1811">
        <v>0.86414999999999997</v>
      </c>
      <c r="I1811">
        <v>0.84014999999999995</v>
      </c>
      <c r="J1811">
        <v>0.14485000000000001</v>
      </c>
      <c r="K1811">
        <v>0.73024999999999995</v>
      </c>
      <c r="L1811">
        <v>0.21825</v>
      </c>
    </row>
    <row r="1812" spans="1:12" x14ac:dyDescent="0.3">
      <c r="A1812">
        <v>1811</v>
      </c>
      <c r="B1812">
        <v>0.18104999999999999</v>
      </c>
      <c r="C1812">
        <v>3.6549999999999999E-2</v>
      </c>
      <c r="D1812">
        <v>0.65105000000000002</v>
      </c>
      <c r="E1812">
        <v>0.63395000000000001</v>
      </c>
      <c r="F1812">
        <v>0.90175000000000005</v>
      </c>
      <c r="G1812">
        <v>0.33695000000000003</v>
      </c>
      <c r="H1812">
        <v>6.4999999999999997E-4</v>
      </c>
      <c r="I1812">
        <v>0.78554999999999997</v>
      </c>
      <c r="J1812">
        <v>0.28475</v>
      </c>
      <c r="K1812">
        <v>0.99785000000000001</v>
      </c>
      <c r="L1812">
        <v>0.10935</v>
      </c>
    </row>
    <row r="1813" spans="1:12" x14ac:dyDescent="0.3">
      <c r="A1813">
        <v>1812</v>
      </c>
      <c r="B1813">
        <v>0.18115000000000001</v>
      </c>
      <c r="C1813">
        <v>0.40794999999999998</v>
      </c>
      <c r="D1813">
        <v>7.0250000000000007E-2</v>
      </c>
      <c r="E1813">
        <v>0.66454999999999997</v>
      </c>
      <c r="F1813">
        <v>0.41415000000000002</v>
      </c>
      <c r="G1813">
        <v>0.44214999999999999</v>
      </c>
      <c r="H1813">
        <v>0.79215000000000002</v>
      </c>
      <c r="I1813">
        <v>0.52754999999999996</v>
      </c>
      <c r="J1813">
        <v>0.76834999999999998</v>
      </c>
      <c r="K1813">
        <v>0.36165000000000003</v>
      </c>
      <c r="L1813">
        <v>0.29625000000000001</v>
      </c>
    </row>
    <row r="1814" spans="1:12" x14ac:dyDescent="0.3">
      <c r="A1814">
        <v>1813</v>
      </c>
      <c r="B1814">
        <v>0.18124999999999999</v>
      </c>
      <c r="C1814">
        <v>0.17574999999999999</v>
      </c>
      <c r="D1814">
        <v>0.28985</v>
      </c>
      <c r="E1814">
        <v>0.13195000000000001</v>
      </c>
      <c r="F1814">
        <v>0.53474999999999995</v>
      </c>
      <c r="G1814">
        <v>0.93064999999999998</v>
      </c>
      <c r="H1814">
        <v>0.75785000000000002</v>
      </c>
      <c r="I1814">
        <v>0.13464999999999999</v>
      </c>
      <c r="J1814">
        <v>1.235E-2</v>
      </c>
      <c r="K1814">
        <v>0.20014999999999999</v>
      </c>
      <c r="L1814">
        <v>0.68135000000000001</v>
      </c>
    </row>
    <row r="1815" spans="1:12" x14ac:dyDescent="0.3">
      <c r="A1815">
        <v>1814</v>
      </c>
      <c r="B1815">
        <v>0.18135000000000001</v>
      </c>
      <c r="C1815">
        <v>0.79525000000000001</v>
      </c>
      <c r="D1815">
        <v>0.27105000000000001</v>
      </c>
      <c r="E1815">
        <v>0.98134999999999994</v>
      </c>
      <c r="F1815">
        <v>0.92735000000000001</v>
      </c>
      <c r="G1815">
        <v>0.81035000000000001</v>
      </c>
      <c r="H1815">
        <v>0.47854999999999998</v>
      </c>
      <c r="I1815">
        <v>0.33284999999999998</v>
      </c>
      <c r="J1815">
        <v>0.76854999999999996</v>
      </c>
      <c r="K1815">
        <v>0.87404999999999999</v>
      </c>
      <c r="L1815">
        <v>8.0250000000000002E-2</v>
      </c>
    </row>
    <row r="1816" spans="1:12" x14ac:dyDescent="0.3">
      <c r="A1816">
        <v>1815</v>
      </c>
      <c r="B1816">
        <v>0.18145</v>
      </c>
      <c r="C1816">
        <v>0.11815000000000001</v>
      </c>
      <c r="D1816">
        <v>0.31164999999999998</v>
      </c>
      <c r="E1816">
        <v>0.11235000000000001</v>
      </c>
      <c r="F1816">
        <v>0.13034999999999999</v>
      </c>
      <c r="G1816">
        <v>0.50265000000000004</v>
      </c>
      <c r="H1816">
        <v>8.455E-2</v>
      </c>
      <c r="I1816">
        <v>0.24895</v>
      </c>
      <c r="J1816">
        <v>0.81725000000000003</v>
      </c>
      <c r="K1816">
        <v>0.32114999999999999</v>
      </c>
      <c r="L1816">
        <v>0.48165000000000002</v>
      </c>
    </row>
    <row r="1817" spans="1:12" x14ac:dyDescent="0.3">
      <c r="A1817">
        <v>1816</v>
      </c>
      <c r="B1817">
        <v>0.18154999999999999</v>
      </c>
      <c r="C1817">
        <v>0.20285</v>
      </c>
      <c r="D1817">
        <v>0.35054999999999997</v>
      </c>
      <c r="E1817">
        <v>0.59204999999999997</v>
      </c>
      <c r="F1817">
        <v>0.66995000000000005</v>
      </c>
      <c r="G1817">
        <v>0.68764999999999998</v>
      </c>
      <c r="H1817">
        <v>6.7150000000000001E-2</v>
      </c>
      <c r="I1817">
        <v>0.78634999999999999</v>
      </c>
      <c r="J1817">
        <v>0.89244999999999997</v>
      </c>
      <c r="K1817">
        <v>0.82545000000000002</v>
      </c>
      <c r="L1817">
        <v>0.46925</v>
      </c>
    </row>
    <row r="1818" spans="1:12" x14ac:dyDescent="0.3">
      <c r="A1818">
        <v>1817</v>
      </c>
      <c r="B1818">
        <v>0.18165000000000001</v>
      </c>
      <c r="C1818">
        <v>0.62004999999999999</v>
      </c>
      <c r="D1818">
        <v>1.0449999999999999E-2</v>
      </c>
      <c r="E1818">
        <v>0.86614999999999998</v>
      </c>
      <c r="F1818">
        <v>0.80184999999999995</v>
      </c>
      <c r="G1818">
        <v>0.30814999999999998</v>
      </c>
      <c r="H1818">
        <v>6.6250000000000003E-2</v>
      </c>
      <c r="I1818">
        <v>0.61385000000000001</v>
      </c>
      <c r="J1818">
        <v>0.16475000000000001</v>
      </c>
      <c r="K1818">
        <v>0.45605000000000001</v>
      </c>
      <c r="L1818">
        <v>0.41115000000000002</v>
      </c>
    </row>
    <row r="1819" spans="1:12" x14ac:dyDescent="0.3">
      <c r="A1819">
        <v>1818</v>
      </c>
      <c r="B1819">
        <v>0.18174999999999999</v>
      </c>
      <c r="C1819">
        <v>4.2950000000000002E-2</v>
      </c>
      <c r="D1819">
        <v>0.31014999999999998</v>
      </c>
      <c r="E1819">
        <v>0.82084999999999997</v>
      </c>
      <c r="F1819">
        <v>0.76944999999999997</v>
      </c>
      <c r="G1819">
        <v>0.89405000000000001</v>
      </c>
      <c r="H1819">
        <v>1.65E-3</v>
      </c>
      <c r="I1819">
        <v>0.81325000000000003</v>
      </c>
      <c r="J1819">
        <v>0.52324999999999999</v>
      </c>
      <c r="K1819">
        <v>0.78774999999999995</v>
      </c>
      <c r="L1819">
        <v>0.88665000000000005</v>
      </c>
    </row>
    <row r="1820" spans="1:12" x14ac:dyDescent="0.3">
      <c r="A1820">
        <v>1819</v>
      </c>
      <c r="B1820">
        <v>0.18185000000000001</v>
      </c>
      <c r="C1820">
        <v>0.88454999999999995</v>
      </c>
      <c r="D1820">
        <v>0.97465000000000002</v>
      </c>
      <c r="E1820">
        <v>0.29985000000000001</v>
      </c>
      <c r="F1820">
        <v>0.74775000000000003</v>
      </c>
      <c r="G1820">
        <v>0.69955000000000001</v>
      </c>
      <c r="H1820">
        <v>0.12185</v>
      </c>
      <c r="I1820">
        <v>0.93154999999999999</v>
      </c>
      <c r="J1820">
        <v>0.28684999999999999</v>
      </c>
      <c r="K1820">
        <v>0.52324999999999999</v>
      </c>
      <c r="L1820">
        <v>0.88254999999999995</v>
      </c>
    </row>
    <row r="1821" spans="1:12" x14ac:dyDescent="0.3">
      <c r="A1821">
        <v>1820</v>
      </c>
      <c r="B1821">
        <v>0.18195</v>
      </c>
      <c r="C1821">
        <v>0.28705000000000003</v>
      </c>
      <c r="D1821">
        <v>4.0649999999999999E-2</v>
      </c>
      <c r="E1821">
        <v>0.44974999999999998</v>
      </c>
      <c r="F1821">
        <v>0.16264999999999999</v>
      </c>
      <c r="G1821">
        <v>0.63895000000000002</v>
      </c>
      <c r="H1821">
        <v>0.83994999999999997</v>
      </c>
      <c r="I1821">
        <v>0.83374999999999999</v>
      </c>
      <c r="J1821">
        <v>0.90785000000000005</v>
      </c>
      <c r="K1821">
        <v>0.60665000000000002</v>
      </c>
      <c r="L1821">
        <v>0.46984999999999999</v>
      </c>
    </row>
    <row r="1822" spans="1:12" x14ac:dyDescent="0.3">
      <c r="A1822">
        <v>1821</v>
      </c>
      <c r="B1822">
        <v>0.18204999999999999</v>
      </c>
      <c r="C1822">
        <v>1.585E-2</v>
      </c>
      <c r="D1822">
        <v>0.54495000000000005</v>
      </c>
      <c r="E1822">
        <v>0.55415000000000003</v>
      </c>
      <c r="F1822">
        <v>0.47405000000000003</v>
      </c>
      <c r="G1822">
        <v>0.12285</v>
      </c>
      <c r="H1822">
        <v>0.59935000000000005</v>
      </c>
      <c r="I1822">
        <v>0.39505000000000001</v>
      </c>
      <c r="J1822">
        <v>0.45874999999999999</v>
      </c>
      <c r="K1822">
        <v>0.10564999999999999</v>
      </c>
      <c r="L1822">
        <v>0.18654999999999999</v>
      </c>
    </row>
    <row r="1823" spans="1:12" x14ac:dyDescent="0.3">
      <c r="A1823">
        <v>1822</v>
      </c>
      <c r="B1823">
        <v>0.18215000000000001</v>
      </c>
      <c r="C1823">
        <v>0.22655</v>
      </c>
      <c r="D1823">
        <v>0.63405</v>
      </c>
      <c r="E1823">
        <v>0.68964999999999999</v>
      </c>
      <c r="F1823">
        <v>0.35185</v>
      </c>
      <c r="G1823">
        <v>0.32485000000000003</v>
      </c>
      <c r="H1823">
        <v>0.73365000000000002</v>
      </c>
      <c r="I1823">
        <v>0.11495</v>
      </c>
      <c r="J1823">
        <v>0.57245000000000001</v>
      </c>
      <c r="K1823">
        <v>0.66154999999999997</v>
      </c>
      <c r="L1823">
        <v>0.29594999999999999</v>
      </c>
    </row>
    <row r="1824" spans="1:12" x14ac:dyDescent="0.3">
      <c r="A1824">
        <v>1823</v>
      </c>
      <c r="B1824">
        <v>0.18225</v>
      </c>
      <c r="C1824">
        <v>0.23044999999999999</v>
      </c>
      <c r="D1824">
        <v>0.96665000000000001</v>
      </c>
      <c r="E1824">
        <v>0.10274999999999999</v>
      </c>
      <c r="F1824">
        <v>0.53935</v>
      </c>
      <c r="G1824">
        <v>0.62285000000000001</v>
      </c>
      <c r="H1824">
        <v>1.0449999999999999E-2</v>
      </c>
      <c r="I1824">
        <v>0.33065</v>
      </c>
      <c r="J1824">
        <v>0.92735000000000001</v>
      </c>
      <c r="K1824">
        <v>9.2549999999999993E-2</v>
      </c>
      <c r="L1824">
        <v>0.99875000000000003</v>
      </c>
    </row>
    <row r="1825" spans="1:12" x14ac:dyDescent="0.3">
      <c r="A1825">
        <v>1824</v>
      </c>
      <c r="B1825">
        <v>0.18235000000000001</v>
      </c>
      <c r="C1825">
        <v>0.23415</v>
      </c>
      <c r="D1825">
        <v>0.50914999999999999</v>
      </c>
      <c r="E1825">
        <v>0.17385</v>
      </c>
      <c r="F1825">
        <v>0.82684999999999997</v>
      </c>
      <c r="G1825">
        <v>0.11165</v>
      </c>
      <c r="H1825">
        <v>0.66715000000000002</v>
      </c>
      <c r="I1825">
        <v>0.58945000000000003</v>
      </c>
      <c r="J1825">
        <v>0.37774999999999997</v>
      </c>
      <c r="K1825">
        <v>0.10324999999999999</v>
      </c>
      <c r="L1825">
        <v>0.22325</v>
      </c>
    </row>
    <row r="1826" spans="1:12" x14ac:dyDescent="0.3">
      <c r="A1826">
        <v>1825</v>
      </c>
      <c r="B1826">
        <v>0.18245</v>
      </c>
      <c r="C1826">
        <v>0.88414999999999999</v>
      </c>
      <c r="D1826">
        <v>0.78634999999999999</v>
      </c>
      <c r="E1826">
        <v>0.44885000000000003</v>
      </c>
      <c r="F1826">
        <v>0.60775000000000001</v>
      </c>
      <c r="G1826">
        <v>0.74855000000000005</v>
      </c>
      <c r="H1826">
        <v>4.4049999999999999E-2</v>
      </c>
      <c r="I1826">
        <v>0.79005000000000003</v>
      </c>
      <c r="J1826">
        <v>0.25474999999999998</v>
      </c>
      <c r="K1826">
        <v>0.20394999999999999</v>
      </c>
      <c r="L1826">
        <v>0.57455000000000001</v>
      </c>
    </row>
    <row r="1827" spans="1:12" x14ac:dyDescent="0.3">
      <c r="A1827">
        <v>1826</v>
      </c>
      <c r="B1827">
        <v>0.18254999999999999</v>
      </c>
      <c r="C1827">
        <v>0.35494999999999999</v>
      </c>
      <c r="D1827">
        <v>0.98275000000000001</v>
      </c>
      <c r="E1827">
        <v>0.84855000000000003</v>
      </c>
      <c r="F1827">
        <v>0.11194999999999999</v>
      </c>
      <c r="G1827">
        <v>0.48904999999999998</v>
      </c>
      <c r="H1827">
        <v>0.65015000000000001</v>
      </c>
      <c r="I1827">
        <v>0.89675000000000005</v>
      </c>
      <c r="J1827">
        <v>0.31795000000000001</v>
      </c>
      <c r="K1827">
        <v>0.75475000000000003</v>
      </c>
      <c r="L1827">
        <v>0.40934999999999999</v>
      </c>
    </row>
    <row r="1828" spans="1:12" x14ac:dyDescent="0.3">
      <c r="A1828">
        <v>1827</v>
      </c>
      <c r="B1828">
        <v>0.18265000000000001</v>
      </c>
      <c r="C1828">
        <v>1.8950000000000002E-2</v>
      </c>
      <c r="D1828">
        <v>0.22325</v>
      </c>
      <c r="E1828">
        <v>0.69084999999999996</v>
      </c>
      <c r="F1828">
        <v>0.49325000000000002</v>
      </c>
      <c r="G1828">
        <v>6.1850000000000002E-2</v>
      </c>
      <c r="H1828">
        <v>0.95145000000000002</v>
      </c>
      <c r="I1828">
        <v>0.89254999999999995</v>
      </c>
      <c r="J1828">
        <v>0.78225</v>
      </c>
      <c r="K1828">
        <v>0.31745000000000001</v>
      </c>
      <c r="L1828">
        <v>0.74114999999999998</v>
      </c>
    </row>
    <row r="1829" spans="1:12" x14ac:dyDescent="0.3">
      <c r="A1829">
        <v>1828</v>
      </c>
      <c r="B1829">
        <v>0.18275</v>
      </c>
      <c r="C1829">
        <v>0.36185</v>
      </c>
      <c r="D1829">
        <v>0.77375000000000005</v>
      </c>
      <c r="E1829">
        <v>0.14655000000000001</v>
      </c>
      <c r="F1829">
        <v>0.19325000000000001</v>
      </c>
      <c r="G1829">
        <v>0.59284999999999999</v>
      </c>
      <c r="H1829">
        <v>0.67274999999999996</v>
      </c>
      <c r="I1829">
        <v>0.38255</v>
      </c>
      <c r="J1829">
        <v>0.87214999999999998</v>
      </c>
      <c r="K1829">
        <v>9.2499999999999995E-3</v>
      </c>
      <c r="L1829">
        <v>0.53815000000000002</v>
      </c>
    </row>
    <row r="1830" spans="1:12" x14ac:dyDescent="0.3">
      <c r="A1830">
        <v>1829</v>
      </c>
      <c r="B1830">
        <v>0.18285000000000001</v>
      </c>
      <c r="C1830">
        <v>0.20005000000000001</v>
      </c>
      <c r="D1830">
        <v>0.16764999999999999</v>
      </c>
      <c r="E1830">
        <v>0.22405</v>
      </c>
      <c r="F1830">
        <v>0.49585000000000001</v>
      </c>
      <c r="G1830">
        <v>0.74955000000000005</v>
      </c>
      <c r="H1830">
        <v>0.88634999999999997</v>
      </c>
      <c r="I1830">
        <v>0.20315</v>
      </c>
      <c r="J1830">
        <v>0.29065000000000002</v>
      </c>
      <c r="K1830">
        <v>0.36464999999999997</v>
      </c>
      <c r="L1830">
        <v>0.63234999999999997</v>
      </c>
    </row>
    <row r="1831" spans="1:12" x14ac:dyDescent="0.3">
      <c r="A1831">
        <v>1830</v>
      </c>
      <c r="B1831">
        <v>0.18295</v>
      </c>
      <c r="C1831">
        <v>0.75834999999999997</v>
      </c>
      <c r="D1831">
        <v>0.26595000000000002</v>
      </c>
      <c r="E1831">
        <v>0.89034999999999997</v>
      </c>
      <c r="F1831">
        <v>0.91774999999999995</v>
      </c>
      <c r="G1831">
        <v>0.12565000000000001</v>
      </c>
      <c r="H1831">
        <v>0.26284999999999997</v>
      </c>
      <c r="I1831">
        <v>0.11724999999999999</v>
      </c>
      <c r="J1831">
        <v>5.9450000000000003E-2</v>
      </c>
      <c r="K1831">
        <v>1.7250000000000001E-2</v>
      </c>
      <c r="L1831">
        <v>0.12925</v>
      </c>
    </row>
    <row r="1832" spans="1:12" x14ac:dyDescent="0.3">
      <c r="A1832">
        <v>1831</v>
      </c>
      <c r="B1832">
        <v>0.18304999999999999</v>
      </c>
      <c r="C1832">
        <v>0.85394999999999999</v>
      </c>
      <c r="D1832">
        <v>0.74104999999999999</v>
      </c>
      <c r="E1832">
        <v>0.96635000000000004</v>
      </c>
      <c r="F1832">
        <v>0.78454999999999997</v>
      </c>
      <c r="G1832">
        <v>0.48644999999999999</v>
      </c>
      <c r="H1832">
        <v>0.31054999999999999</v>
      </c>
      <c r="I1832">
        <v>0.91115000000000002</v>
      </c>
      <c r="J1832">
        <v>0.68015000000000003</v>
      </c>
      <c r="K1832">
        <v>0.99285000000000001</v>
      </c>
      <c r="L1832">
        <v>0.11434999999999999</v>
      </c>
    </row>
    <row r="1833" spans="1:12" x14ac:dyDescent="0.3">
      <c r="A1833">
        <v>1832</v>
      </c>
      <c r="B1833">
        <v>0.18315000000000001</v>
      </c>
      <c r="C1833">
        <v>0.29965000000000003</v>
      </c>
      <c r="D1833">
        <v>8.4999999999999995E-4</v>
      </c>
      <c r="E1833">
        <v>0.16694999999999999</v>
      </c>
      <c r="F1833">
        <v>0.49975000000000003</v>
      </c>
      <c r="G1833">
        <v>0.20824999999999999</v>
      </c>
      <c r="H1833">
        <v>0.63205</v>
      </c>
      <c r="I1833">
        <v>0.97445000000000004</v>
      </c>
      <c r="J1833">
        <v>0.75134999999999996</v>
      </c>
      <c r="K1833">
        <v>0.39815</v>
      </c>
      <c r="L1833">
        <v>0.92735000000000001</v>
      </c>
    </row>
    <row r="1834" spans="1:12" x14ac:dyDescent="0.3">
      <c r="A1834">
        <v>1833</v>
      </c>
      <c r="B1834">
        <v>0.18325</v>
      </c>
      <c r="C1834">
        <v>0.10305</v>
      </c>
      <c r="D1834">
        <v>0.86524999999999996</v>
      </c>
      <c r="E1834">
        <v>0.20044999999999999</v>
      </c>
      <c r="F1834">
        <v>0.34455000000000002</v>
      </c>
      <c r="G1834">
        <v>7.5500000000000003E-3</v>
      </c>
      <c r="H1834">
        <v>0.15285000000000001</v>
      </c>
      <c r="I1834">
        <v>0.98314999999999997</v>
      </c>
      <c r="J1834">
        <v>0.34734999999999999</v>
      </c>
      <c r="K1834">
        <v>0.13125000000000001</v>
      </c>
      <c r="L1834">
        <v>0.63875000000000004</v>
      </c>
    </row>
    <row r="1835" spans="1:12" x14ac:dyDescent="0.3">
      <c r="A1835">
        <v>1834</v>
      </c>
      <c r="B1835">
        <v>0.18335000000000001</v>
      </c>
      <c r="C1835">
        <v>0.79544999999999999</v>
      </c>
      <c r="D1835">
        <v>0.27374999999999999</v>
      </c>
      <c r="E1835">
        <v>0.10245</v>
      </c>
      <c r="F1835">
        <v>0.48625000000000002</v>
      </c>
      <c r="G1835">
        <v>0.53574999999999995</v>
      </c>
      <c r="H1835">
        <v>0.48854999999999998</v>
      </c>
      <c r="I1835">
        <v>0.14795</v>
      </c>
      <c r="J1835">
        <v>5.45E-3</v>
      </c>
      <c r="K1835">
        <v>0.33105000000000001</v>
      </c>
      <c r="L1835">
        <v>0.69025000000000003</v>
      </c>
    </row>
    <row r="1836" spans="1:12" x14ac:dyDescent="0.3">
      <c r="A1836">
        <v>1835</v>
      </c>
      <c r="B1836">
        <v>0.18345</v>
      </c>
      <c r="C1836">
        <v>0.89705000000000001</v>
      </c>
      <c r="D1836">
        <v>0.69635000000000002</v>
      </c>
      <c r="E1836">
        <v>0.13825000000000001</v>
      </c>
      <c r="F1836">
        <v>0.60524999999999995</v>
      </c>
      <c r="G1836">
        <v>0.62724999999999997</v>
      </c>
      <c r="H1836">
        <v>0.81315000000000004</v>
      </c>
      <c r="I1836">
        <v>0.25064999999999998</v>
      </c>
      <c r="J1836">
        <v>0.38435000000000002</v>
      </c>
      <c r="K1836">
        <v>0.32824999999999999</v>
      </c>
      <c r="L1836">
        <v>0.80154999999999998</v>
      </c>
    </row>
    <row r="1837" spans="1:12" x14ac:dyDescent="0.3">
      <c r="A1837">
        <v>1836</v>
      </c>
      <c r="B1837">
        <v>0.18354999999999999</v>
      </c>
      <c r="C1837">
        <v>0.63414999999999999</v>
      </c>
      <c r="D1837">
        <v>0.43754999999999999</v>
      </c>
      <c r="E1837">
        <v>0.86565000000000003</v>
      </c>
      <c r="F1837">
        <v>0.87285000000000001</v>
      </c>
      <c r="G1837">
        <v>0.89664999999999995</v>
      </c>
      <c r="H1837">
        <v>0.58214999999999995</v>
      </c>
      <c r="I1837">
        <v>0.35685</v>
      </c>
      <c r="J1837">
        <v>0.11915000000000001</v>
      </c>
      <c r="K1837">
        <v>0.59284999999999999</v>
      </c>
      <c r="L1837">
        <v>0.79085000000000005</v>
      </c>
    </row>
    <row r="1838" spans="1:12" x14ac:dyDescent="0.3">
      <c r="A1838">
        <v>1837</v>
      </c>
      <c r="B1838">
        <v>0.18365000000000001</v>
      </c>
      <c r="C1838">
        <v>0.62765000000000004</v>
      </c>
      <c r="D1838">
        <v>0.37104999999999999</v>
      </c>
      <c r="E1838">
        <v>9.1550000000000006E-2</v>
      </c>
      <c r="F1838">
        <v>8.9950000000000002E-2</v>
      </c>
      <c r="G1838">
        <v>0.45234999999999997</v>
      </c>
      <c r="H1838">
        <v>0.36525000000000002</v>
      </c>
      <c r="I1838">
        <v>0.60145000000000004</v>
      </c>
      <c r="J1838">
        <v>0.65305000000000002</v>
      </c>
      <c r="K1838">
        <v>0.51465000000000005</v>
      </c>
      <c r="L1838">
        <v>0.52485000000000004</v>
      </c>
    </row>
    <row r="1839" spans="1:12" x14ac:dyDescent="0.3">
      <c r="A1839">
        <v>1838</v>
      </c>
      <c r="B1839">
        <v>0.18375</v>
      </c>
      <c r="C1839">
        <v>0.29704999999999998</v>
      </c>
      <c r="D1839">
        <v>0.17335</v>
      </c>
      <c r="E1839">
        <v>0.97604999999999997</v>
      </c>
      <c r="F1839">
        <v>0.51134999999999997</v>
      </c>
      <c r="G1839">
        <v>1.295E-2</v>
      </c>
      <c r="H1839">
        <v>0.95235000000000003</v>
      </c>
      <c r="I1839">
        <v>0.27915000000000001</v>
      </c>
      <c r="J1839">
        <v>0.79835</v>
      </c>
      <c r="K1839">
        <v>0.88995000000000002</v>
      </c>
      <c r="L1839">
        <v>0.16464999999999999</v>
      </c>
    </row>
    <row r="1840" spans="1:12" x14ac:dyDescent="0.3">
      <c r="A1840">
        <v>1839</v>
      </c>
      <c r="B1840">
        <v>0.18385000000000001</v>
      </c>
      <c r="C1840">
        <v>0.29785</v>
      </c>
      <c r="D1840">
        <v>0.64185000000000003</v>
      </c>
      <c r="E1840">
        <v>0.83514999999999995</v>
      </c>
      <c r="F1840">
        <v>0.95774999999999999</v>
      </c>
      <c r="G1840">
        <v>0.14074999999999999</v>
      </c>
      <c r="H1840">
        <v>0.24965000000000001</v>
      </c>
      <c r="I1840">
        <v>0.66835</v>
      </c>
      <c r="J1840">
        <v>0.49514999999999998</v>
      </c>
      <c r="K1840">
        <v>0.81515000000000004</v>
      </c>
      <c r="L1840">
        <v>0.22095000000000001</v>
      </c>
    </row>
    <row r="1841" spans="1:12" x14ac:dyDescent="0.3">
      <c r="A1841">
        <v>1840</v>
      </c>
      <c r="B1841">
        <v>0.18395</v>
      </c>
      <c r="C1841">
        <v>0.97745000000000004</v>
      </c>
      <c r="D1841">
        <v>0.36094999999999999</v>
      </c>
      <c r="E1841">
        <v>0.85645000000000004</v>
      </c>
      <c r="F1841">
        <v>0.68945000000000001</v>
      </c>
      <c r="G1841">
        <v>0.59914999999999996</v>
      </c>
      <c r="H1841">
        <v>0.81425000000000003</v>
      </c>
      <c r="I1841">
        <v>0.37524999999999997</v>
      </c>
      <c r="J1841">
        <v>0.52195000000000003</v>
      </c>
      <c r="K1841">
        <v>0.91654999999999998</v>
      </c>
      <c r="L1841">
        <v>0.50514999999999999</v>
      </c>
    </row>
    <row r="1842" spans="1:12" x14ac:dyDescent="0.3">
      <c r="A1842">
        <v>1841</v>
      </c>
      <c r="B1842">
        <v>0.18404999999999999</v>
      </c>
      <c r="C1842">
        <v>0.80115000000000003</v>
      </c>
      <c r="D1842">
        <v>0.95174999999999998</v>
      </c>
      <c r="E1842">
        <v>0.50085000000000002</v>
      </c>
      <c r="F1842">
        <v>0.22514999999999999</v>
      </c>
      <c r="G1842">
        <v>0.23125000000000001</v>
      </c>
      <c r="H1842">
        <v>3.465E-2</v>
      </c>
      <c r="I1842">
        <v>0.65034999999999998</v>
      </c>
      <c r="J1842">
        <v>8.1350000000000006E-2</v>
      </c>
      <c r="K1842">
        <v>0.77925</v>
      </c>
      <c r="L1842">
        <v>0.43795000000000001</v>
      </c>
    </row>
    <row r="1843" spans="1:12" x14ac:dyDescent="0.3">
      <c r="A1843">
        <v>1842</v>
      </c>
      <c r="B1843">
        <v>0.18415000000000001</v>
      </c>
      <c r="C1843">
        <v>0.41065000000000002</v>
      </c>
      <c r="D1843">
        <v>0.70855000000000001</v>
      </c>
      <c r="E1843">
        <v>0.72424999999999995</v>
      </c>
      <c r="F1843">
        <v>0.57974999999999999</v>
      </c>
      <c r="G1843">
        <v>4.6949999999999999E-2</v>
      </c>
      <c r="H1843">
        <v>0.60135000000000005</v>
      </c>
      <c r="I1843">
        <v>0.21195</v>
      </c>
      <c r="J1843">
        <v>0.91435</v>
      </c>
      <c r="K1843">
        <v>0.74614999999999998</v>
      </c>
      <c r="L1843">
        <v>0.77754999999999996</v>
      </c>
    </row>
    <row r="1844" spans="1:12" x14ac:dyDescent="0.3">
      <c r="A1844">
        <v>1843</v>
      </c>
      <c r="B1844">
        <v>0.18425</v>
      </c>
      <c r="C1844">
        <v>0.11225</v>
      </c>
      <c r="D1844">
        <v>0.50334999999999996</v>
      </c>
      <c r="E1844">
        <v>0.12605</v>
      </c>
      <c r="F1844">
        <v>0.10804999999999999</v>
      </c>
      <c r="G1844">
        <v>0.78344999999999998</v>
      </c>
      <c r="H1844">
        <v>0.22844999999999999</v>
      </c>
      <c r="I1844">
        <v>0.85985</v>
      </c>
      <c r="J1844">
        <v>9.4450000000000006E-2</v>
      </c>
      <c r="K1844">
        <v>0.96614999999999995</v>
      </c>
      <c r="L1844">
        <v>0.44135000000000002</v>
      </c>
    </row>
    <row r="1845" spans="1:12" x14ac:dyDescent="0.3">
      <c r="A1845">
        <v>1844</v>
      </c>
      <c r="B1845">
        <v>0.18435000000000001</v>
      </c>
      <c r="C1845">
        <v>0.88714999999999999</v>
      </c>
      <c r="D1845">
        <v>0.76615</v>
      </c>
      <c r="E1845">
        <v>0.80315000000000003</v>
      </c>
      <c r="F1845">
        <v>0.40334999999999999</v>
      </c>
      <c r="G1845">
        <v>0.58735000000000004</v>
      </c>
      <c r="H1845">
        <v>0.80115000000000003</v>
      </c>
      <c r="I1845">
        <v>0.96325000000000005</v>
      </c>
      <c r="J1845">
        <v>0.64095000000000002</v>
      </c>
      <c r="K1845">
        <v>0.80495000000000005</v>
      </c>
      <c r="L1845">
        <v>0.72484999999999999</v>
      </c>
    </row>
    <row r="1846" spans="1:12" x14ac:dyDescent="0.3">
      <c r="A1846">
        <v>1845</v>
      </c>
      <c r="B1846">
        <v>0.18445</v>
      </c>
      <c r="C1846">
        <v>0.19664999999999999</v>
      </c>
      <c r="D1846">
        <v>0.53134999999999999</v>
      </c>
      <c r="E1846">
        <v>0.39295000000000002</v>
      </c>
      <c r="F1846">
        <v>0.21145</v>
      </c>
      <c r="G1846">
        <v>0.11865000000000001</v>
      </c>
      <c r="H1846">
        <v>0.88744999999999996</v>
      </c>
      <c r="I1846">
        <v>0.41025</v>
      </c>
      <c r="J1846">
        <v>0.59325000000000006</v>
      </c>
      <c r="K1846">
        <v>0.14954999999999999</v>
      </c>
      <c r="L1846">
        <v>0.73594999999999999</v>
      </c>
    </row>
    <row r="1847" spans="1:12" x14ac:dyDescent="0.3">
      <c r="A1847">
        <v>1846</v>
      </c>
      <c r="B1847">
        <v>0.18454999999999999</v>
      </c>
      <c r="C1847">
        <v>0.70874999999999999</v>
      </c>
      <c r="D1847">
        <v>0.70894999999999997</v>
      </c>
      <c r="E1847">
        <v>0.53254999999999997</v>
      </c>
      <c r="F1847">
        <v>0.31364999999999998</v>
      </c>
      <c r="G1847">
        <v>0.90864999999999996</v>
      </c>
      <c r="H1847">
        <v>0.82865</v>
      </c>
      <c r="I1847">
        <v>0.81994999999999996</v>
      </c>
      <c r="J1847">
        <v>0.26005</v>
      </c>
      <c r="K1847">
        <v>0.36964999999999998</v>
      </c>
      <c r="L1847">
        <v>0.24135000000000001</v>
      </c>
    </row>
    <row r="1848" spans="1:12" x14ac:dyDescent="0.3">
      <c r="A1848">
        <v>1847</v>
      </c>
      <c r="B1848">
        <v>0.18465000000000001</v>
      </c>
      <c r="C1848">
        <v>0.30304999999999999</v>
      </c>
      <c r="D1848">
        <v>0.99295</v>
      </c>
      <c r="E1848">
        <v>0.77105000000000001</v>
      </c>
      <c r="F1848">
        <v>0.28075</v>
      </c>
      <c r="G1848">
        <v>0.68105000000000004</v>
      </c>
      <c r="H1848">
        <v>0.68445</v>
      </c>
      <c r="I1848">
        <v>0.95025000000000004</v>
      </c>
      <c r="J1848">
        <v>0.60035000000000005</v>
      </c>
      <c r="K1848">
        <v>0.38965</v>
      </c>
      <c r="L1848">
        <v>0.62595000000000001</v>
      </c>
    </row>
    <row r="1849" spans="1:12" x14ac:dyDescent="0.3">
      <c r="A1849">
        <v>1848</v>
      </c>
      <c r="B1849">
        <v>0.18475</v>
      </c>
      <c r="C1849">
        <v>0.99555000000000005</v>
      </c>
      <c r="D1849">
        <v>0.72575000000000001</v>
      </c>
      <c r="E1849">
        <v>0.10465000000000001</v>
      </c>
      <c r="F1849">
        <v>0.95415000000000005</v>
      </c>
      <c r="G1849">
        <v>5.7349999999999998E-2</v>
      </c>
      <c r="H1849">
        <v>0.35504999999999998</v>
      </c>
      <c r="I1849">
        <v>0.21845000000000001</v>
      </c>
      <c r="J1849">
        <v>0.19814999999999999</v>
      </c>
      <c r="K1849">
        <v>0.56515000000000004</v>
      </c>
      <c r="L1849">
        <v>0.74455000000000005</v>
      </c>
    </row>
    <row r="1850" spans="1:12" x14ac:dyDescent="0.3">
      <c r="A1850">
        <v>1849</v>
      </c>
      <c r="B1850">
        <v>0.18484999999999999</v>
      </c>
      <c r="C1850">
        <v>4.5949999999999998E-2</v>
      </c>
      <c r="D1850">
        <v>0.29565000000000002</v>
      </c>
      <c r="E1850">
        <v>0.12525</v>
      </c>
      <c r="F1850">
        <v>0.70704999999999996</v>
      </c>
      <c r="G1850">
        <v>0.28205000000000002</v>
      </c>
      <c r="H1850">
        <v>0.28384999999999999</v>
      </c>
      <c r="I1850">
        <v>0.28925000000000001</v>
      </c>
      <c r="J1850">
        <v>0.87665000000000004</v>
      </c>
      <c r="K1850">
        <v>0.17765</v>
      </c>
      <c r="L1850">
        <v>0.44824999999999998</v>
      </c>
    </row>
    <row r="1851" spans="1:12" x14ac:dyDescent="0.3">
      <c r="A1851">
        <v>1850</v>
      </c>
      <c r="B1851">
        <v>0.18495</v>
      </c>
      <c r="C1851">
        <v>0.19425000000000001</v>
      </c>
      <c r="D1851">
        <v>1.9550000000000001E-2</v>
      </c>
      <c r="E1851">
        <v>0.75004999999999999</v>
      </c>
      <c r="F1851">
        <v>0.19015000000000001</v>
      </c>
      <c r="G1851">
        <v>0.61675000000000002</v>
      </c>
      <c r="H1851">
        <v>0.43304999999999999</v>
      </c>
      <c r="I1851">
        <v>0.24135000000000001</v>
      </c>
      <c r="J1851">
        <v>0.80264999999999997</v>
      </c>
      <c r="K1851">
        <v>0.21695</v>
      </c>
      <c r="L1851">
        <v>0.65195000000000003</v>
      </c>
    </row>
    <row r="1852" spans="1:12" x14ac:dyDescent="0.3">
      <c r="A1852">
        <v>1851</v>
      </c>
      <c r="B1852">
        <v>0.18504999999999999</v>
      </c>
      <c r="C1852">
        <v>2.9850000000000002E-2</v>
      </c>
      <c r="D1852">
        <v>0.30104999999999998</v>
      </c>
      <c r="E1852">
        <v>0.97324999999999995</v>
      </c>
      <c r="F1852">
        <v>0.92354999999999998</v>
      </c>
      <c r="G1852">
        <v>3.3649999999999999E-2</v>
      </c>
      <c r="H1852">
        <v>0.90085000000000004</v>
      </c>
      <c r="I1852">
        <v>0.53734999999999999</v>
      </c>
      <c r="J1852">
        <v>0.17544999999999999</v>
      </c>
      <c r="K1852">
        <v>0.97275</v>
      </c>
      <c r="L1852">
        <v>0.64244999999999997</v>
      </c>
    </row>
    <row r="1853" spans="1:12" x14ac:dyDescent="0.3">
      <c r="A1853">
        <v>1852</v>
      </c>
      <c r="B1853">
        <v>0.18515000000000001</v>
      </c>
      <c r="C1853">
        <v>0.17935000000000001</v>
      </c>
      <c r="D1853">
        <v>0.43195</v>
      </c>
      <c r="E1853">
        <v>8.5750000000000007E-2</v>
      </c>
      <c r="F1853">
        <v>0.26615</v>
      </c>
      <c r="G1853">
        <v>0.34444999999999998</v>
      </c>
      <c r="H1853">
        <v>0.76765000000000005</v>
      </c>
      <c r="I1853">
        <v>0.91825000000000001</v>
      </c>
      <c r="J1853">
        <v>0.10935</v>
      </c>
      <c r="K1853">
        <v>0.24504999999999999</v>
      </c>
      <c r="L1853">
        <v>0.21925</v>
      </c>
    </row>
    <row r="1854" spans="1:12" x14ac:dyDescent="0.3">
      <c r="A1854">
        <v>1853</v>
      </c>
      <c r="B1854">
        <v>0.18525</v>
      </c>
      <c r="C1854">
        <v>3.5150000000000001E-2</v>
      </c>
      <c r="D1854">
        <v>0.96104999999999996</v>
      </c>
      <c r="E1854">
        <v>0.95484999999999998</v>
      </c>
      <c r="F1854">
        <v>0.17305000000000001</v>
      </c>
      <c r="G1854">
        <v>0.95545000000000002</v>
      </c>
      <c r="H1854">
        <v>0.49795</v>
      </c>
      <c r="I1854">
        <v>0.97204999999999997</v>
      </c>
      <c r="J1854">
        <v>0.51105</v>
      </c>
      <c r="K1854">
        <v>0.96794999999999998</v>
      </c>
      <c r="L1854">
        <v>0.86424999999999996</v>
      </c>
    </row>
    <row r="1855" spans="1:12" x14ac:dyDescent="0.3">
      <c r="A1855">
        <v>1854</v>
      </c>
      <c r="B1855">
        <v>0.18534999999999999</v>
      </c>
      <c r="C1855">
        <v>0.32324999999999998</v>
      </c>
      <c r="D1855">
        <v>0.79584999999999995</v>
      </c>
      <c r="E1855">
        <v>0.61214999999999997</v>
      </c>
      <c r="F1855">
        <v>0.66664999999999996</v>
      </c>
      <c r="G1855">
        <v>0.38474999999999998</v>
      </c>
      <c r="H1855">
        <v>0.91954999999999998</v>
      </c>
      <c r="I1855">
        <v>0.84684999999999999</v>
      </c>
      <c r="J1855">
        <v>0.54864999999999997</v>
      </c>
      <c r="K1855">
        <v>3.3550000000000003E-2</v>
      </c>
      <c r="L1855">
        <v>0.54854999999999998</v>
      </c>
    </row>
    <row r="1856" spans="1:12" x14ac:dyDescent="0.3">
      <c r="A1856">
        <v>1855</v>
      </c>
      <c r="B1856">
        <v>0.18545</v>
      </c>
      <c r="C1856">
        <v>0.68005000000000004</v>
      </c>
      <c r="D1856">
        <v>0.27625</v>
      </c>
      <c r="E1856">
        <v>0.17915</v>
      </c>
      <c r="F1856">
        <v>0.79144999999999999</v>
      </c>
      <c r="G1856">
        <v>0.35394999999999999</v>
      </c>
      <c r="H1856">
        <v>0.15484999999999999</v>
      </c>
      <c r="I1856">
        <v>0.98104999999999998</v>
      </c>
      <c r="J1856">
        <v>0.95255000000000001</v>
      </c>
      <c r="K1856">
        <v>0.17835000000000001</v>
      </c>
      <c r="L1856">
        <v>0.40415000000000001</v>
      </c>
    </row>
    <row r="1857" spans="1:12" x14ac:dyDescent="0.3">
      <c r="A1857">
        <v>1856</v>
      </c>
      <c r="B1857">
        <v>0.18554999999999999</v>
      </c>
      <c r="C1857">
        <v>4.965E-2</v>
      </c>
      <c r="D1857">
        <v>0.84924999999999995</v>
      </c>
      <c r="E1857">
        <v>0.41034999999999999</v>
      </c>
      <c r="F1857">
        <v>0.43335000000000001</v>
      </c>
      <c r="G1857">
        <v>0.47585</v>
      </c>
      <c r="H1857">
        <v>0.88365000000000005</v>
      </c>
      <c r="I1857">
        <v>0.28965000000000002</v>
      </c>
      <c r="J1857">
        <v>0.37814999999999999</v>
      </c>
      <c r="K1857">
        <v>0.30885000000000001</v>
      </c>
      <c r="L1857">
        <v>0.36135</v>
      </c>
    </row>
    <row r="1858" spans="1:12" x14ac:dyDescent="0.3">
      <c r="A1858">
        <v>1857</v>
      </c>
      <c r="B1858">
        <v>0.18565000000000001</v>
      </c>
      <c r="C1858">
        <v>0.35975000000000001</v>
      </c>
      <c r="D1858">
        <v>0.23014999999999999</v>
      </c>
      <c r="E1858">
        <v>0.65754999999999997</v>
      </c>
      <c r="F1858">
        <v>0.37535000000000002</v>
      </c>
      <c r="G1858">
        <v>0.90785000000000005</v>
      </c>
      <c r="H1858">
        <v>0.67035</v>
      </c>
      <c r="I1858">
        <v>0.70655000000000001</v>
      </c>
      <c r="J1858">
        <v>0.92805000000000004</v>
      </c>
      <c r="K1858">
        <v>0.41625000000000001</v>
      </c>
      <c r="L1858">
        <v>0.12404999999999999</v>
      </c>
    </row>
    <row r="1859" spans="1:12" x14ac:dyDescent="0.3">
      <c r="A1859">
        <v>1858</v>
      </c>
      <c r="B1859">
        <v>0.18575</v>
      </c>
      <c r="C1859">
        <v>0.80525000000000002</v>
      </c>
      <c r="D1859">
        <v>0.78405000000000002</v>
      </c>
      <c r="E1859">
        <v>0.16605</v>
      </c>
      <c r="F1859">
        <v>0.93125000000000002</v>
      </c>
      <c r="G1859">
        <v>0.22025</v>
      </c>
      <c r="H1859">
        <v>0.48835000000000001</v>
      </c>
      <c r="I1859">
        <v>6.6449999999999995E-2</v>
      </c>
      <c r="J1859">
        <v>0.18765000000000001</v>
      </c>
      <c r="K1859">
        <v>0.72604999999999997</v>
      </c>
      <c r="L1859">
        <v>0.87465000000000004</v>
      </c>
    </row>
    <row r="1860" spans="1:12" x14ac:dyDescent="0.3">
      <c r="A1860">
        <v>1859</v>
      </c>
      <c r="B1860">
        <v>0.18584999999999999</v>
      </c>
      <c r="C1860">
        <v>0.72994999999999999</v>
      </c>
      <c r="D1860">
        <v>0.79515000000000002</v>
      </c>
      <c r="E1860">
        <v>0.62304999999999999</v>
      </c>
      <c r="F1860">
        <v>0.88414999999999999</v>
      </c>
      <c r="G1860">
        <v>0.57765</v>
      </c>
      <c r="H1860">
        <v>0.32724999999999999</v>
      </c>
      <c r="I1860">
        <v>0.24884999999999999</v>
      </c>
      <c r="J1860">
        <v>0.50905</v>
      </c>
      <c r="K1860">
        <v>0.41165000000000002</v>
      </c>
      <c r="L1860">
        <v>0.83935000000000004</v>
      </c>
    </row>
    <row r="1861" spans="1:12" x14ac:dyDescent="0.3">
      <c r="A1861">
        <v>1860</v>
      </c>
      <c r="B1861">
        <v>0.18595</v>
      </c>
      <c r="C1861">
        <v>0.99334999999999996</v>
      </c>
      <c r="D1861">
        <v>0.84565000000000001</v>
      </c>
      <c r="E1861">
        <v>0.35654999999999998</v>
      </c>
      <c r="F1861">
        <v>0.12025</v>
      </c>
      <c r="G1861">
        <v>0.17674999999999999</v>
      </c>
      <c r="H1861">
        <v>2.7550000000000002E-2</v>
      </c>
      <c r="I1861">
        <v>0.57694999999999996</v>
      </c>
      <c r="J1861">
        <v>0.15905</v>
      </c>
      <c r="K1861">
        <v>0.42104999999999998</v>
      </c>
      <c r="L1861">
        <v>0.65985000000000005</v>
      </c>
    </row>
    <row r="1862" spans="1:12" x14ac:dyDescent="0.3">
      <c r="A1862">
        <v>1861</v>
      </c>
      <c r="B1862">
        <v>0.18604999999999999</v>
      </c>
      <c r="C1862">
        <v>9.7449999999999995E-2</v>
      </c>
      <c r="D1862">
        <v>0.99145000000000005</v>
      </c>
      <c r="E1862">
        <v>0.65895000000000004</v>
      </c>
      <c r="F1862">
        <v>0.18204999999999999</v>
      </c>
      <c r="G1862">
        <v>0.26295000000000002</v>
      </c>
      <c r="H1862">
        <v>0.98494999999999999</v>
      </c>
      <c r="I1862">
        <v>0.56784999999999997</v>
      </c>
      <c r="J1862">
        <v>0.69874999999999998</v>
      </c>
      <c r="K1862">
        <v>0.87014999999999998</v>
      </c>
      <c r="L1862">
        <v>0.15795000000000001</v>
      </c>
    </row>
    <row r="1863" spans="1:12" x14ac:dyDescent="0.3">
      <c r="A1863">
        <v>1862</v>
      </c>
      <c r="B1863">
        <v>0.18615000000000001</v>
      </c>
      <c r="C1863">
        <v>1.575E-2</v>
      </c>
      <c r="D1863">
        <v>0.11735</v>
      </c>
      <c r="E1863">
        <v>0.31364999999999998</v>
      </c>
      <c r="F1863">
        <v>0.98055000000000003</v>
      </c>
      <c r="G1863">
        <v>0.91644999999999999</v>
      </c>
      <c r="H1863">
        <v>0.43585000000000002</v>
      </c>
      <c r="I1863">
        <v>0.17474999999999999</v>
      </c>
      <c r="J1863">
        <v>0.51365000000000005</v>
      </c>
      <c r="K1863">
        <v>0.69584999999999997</v>
      </c>
      <c r="L1863">
        <v>0.43295</v>
      </c>
    </row>
    <row r="1864" spans="1:12" x14ac:dyDescent="0.3">
      <c r="A1864">
        <v>1863</v>
      </c>
      <c r="B1864">
        <v>0.18625</v>
      </c>
      <c r="C1864">
        <v>0.33784999999999998</v>
      </c>
      <c r="D1864">
        <v>0.53754999999999997</v>
      </c>
      <c r="E1864">
        <v>0.80364999999999998</v>
      </c>
      <c r="F1864">
        <v>0.55874999999999997</v>
      </c>
      <c r="G1864">
        <v>0.47194999999999998</v>
      </c>
      <c r="H1864">
        <v>0.97814999999999996</v>
      </c>
      <c r="I1864">
        <v>0.15035000000000001</v>
      </c>
      <c r="J1864">
        <v>0.30585000000000001</v>
      </c>
      <c r="K1864">
        <v>0.32014999999999999</v>
      </c>
      <c r="L1864">
        <v>0.48794999999999999</v>
      </c>
    </row>
    <row r="1865" spans="1:12" x14ac:dyDescent="0.3">
      <c r="A1865">
        <v>1864</v>
      </c>
      <c r="B1865">
        <v>0.18634999999999999</v>
      </c>
      <c r="C1865">
        <v>0.60694999999999999</v>
      </c>
      <c r="D1865">
        <v>0.72965000000000002</v>
      </c>
      <c r="E1865">
        <v>0.32105</v>
      </c>
      <c r="F1865">
        <v>0.11565</v>
      </c>
      <c r="G1865">
        <v>0.57235000000000003</v>
      </c>
      <c r="H1865">
        <v>0.98385</v>
      </c>
      <c r="I1865">
        <v>0.32505000000000001</v>
      </c>
      <c r="J1865">
        <v>0.34994999999999998</v>
      </c>
      <c r="K1865">
        <v>0.85175000000000001</v>
      </c>
      <c r="L1865">
        <v>0.64995000000000003</v>
      </c>
    </row>
    <row r="1866" spans="1:12" x14ac:dyDescent="0.3">
      <c r="A1866">
        <v>1865</v>
      </c>
      <c r="B1866">
        <v>0.18645</v>
      </c>
      <c r="C1866">
        <v>0.40234999999999999</v>
      </c>
      <c r="D1866">
        <v>0.82674999999999998</v>
      </c>
      <c r="E1866">
        <v>0.97494999999999998</v>
      </c>
      <c r="F1866">
        <v>0.40455000000000002</v>
      </c>
      <c r="G1866">
        <v>0.83704999999999996</v>
      </c>
      <c r="H1866">
        <v>0.70904999999999996</v>
      </c>
      <c r="I1866">
        <v>0.82474999999999998</v>
      </c>
      <c r="J1866">
        <v>0.33034999999999998</v>
      </c>
      <c r="K1866">
        <v>0.25435000000000002</v>
      </c>
      <c r="L1866">
        <v>0.99165000000000003</v>
      </c>
    </row>
    <row r="1867" spans="1:12" x14ac:dyDescent="0.3">
      <c r="A1867">
        <v>1866</v>
      </c>
      <c r="B1867">
        <v>0.18654999999999999</v>
      </c>
      <c r="C1867">
        <v>0.68894999999999995</v>
      </c>
      <c r="D1867">
        <v>0.13175000000000001</v>
      </c>
      <c r="E1867">
        <v>8.8050000000000003E-2</v>
      </c>
      <c r="F1867">
        <v>0.50705</v>
      </c>
      <c r="G1867">
        <v>0.52354999999999996</v>
      </c>
      <c r="H1867">
        <v>0.93064999999999998</v>
      </c>
      <c r="I1867">
        <v>0.40565000000000001</v>
      </c>
      <c r="J1867">
        <v>0.41205000000000003</v>
      </c>
      <c r="K1867">
        <v>0.11595</v>
      </c>
      <c r="L1867">
        <v>0.57755000000000001</v>
      </c>
    </row>
    <row r="1868" spans="1:12" x14ac:dyDescent="0.3">
      <c r="A1868">
        <v>1867</v>
      </c>
      <c r="B1868">
        <v>0.18665000000000001</v>
      </c>
      <c r="C1868">
        <v>0.25345000000000001</v>
      </c>
      <c r="D1868">
        <v>7.6649999999999996E-2</v>
      </c>
      <c r="E1868">
        <v>0.77564999999999995</v>
      </c>
      <c r="F1868">
        <v>0.99034999999999995</v>
      </c>
      <c r="G1868">
        <v>0.76114999999999999</v>
      </c>
      <c r="H1868">
        <v>0.72794999999999999</v>
      </c>
      <c r="I1868">
        <v>0.86965000000000003</v>
      </c>
      <c r="J1868">
        <v>0.94325000000000003</v>
      </c>
      <c r="K1868">
        <v>0.26924999999999999</v>
      </c>
      <c r="L1868">
        <v>0.61214999999999997</v>
      </c>
    </row>
    <row r="1869" spans="1:12" x14ac:dyDescent="0.3">
      <c r="A1869">
        <v>1868</v>
      </c>
      <c r="B1869">
        <v>0.18675</v>
      </c>
      <c r="C1869">
        <v>0.52934999999999999</v>
      </c>
      <c r="D1869">
        <v>0.62275000000000003</v>
      </c>
      <c r="E1869">
        <v>5.8500000000000002E-3</v>
      </c>
      <c r="F1869">
        <v>0.63765000000000005</v>
      </c>
      <c r="G1869">
        <v>0.64175000000000004</v>
      </c>
      <c r="H1869">
        <v>0.58374999999999999</v>
      </c>
      <c r="I1869">
        <v>0.64454999999999996</v>
      </c>
      <c r="J1869">
        <v>0.48325000000000001</v>
      </c>
      <c r="K1869">
        <v>0.71114999999999995</v>
      </c>
      <c r="L1869">
        <v>0.47165000000000001</v>
      </c>
    </row>
    <row r="1870" spans="1:12" x14ac:dyDescent="0.3">
      <c r="A1870">
        <v>1869</v>
      </c>
      <c r="B1870">
        <v>0.18684999999999999</v>
      </c>
      <c r="C1870">
        <v>7.8649999999999998E-2</v>
      </c>
      <c r="D1870">
        <v>0.50555000000000005</v>
      </c>
      <c r="E1870">
        <v>0.27495000000000003</v>
      </c>
      <c r="F1870">
        <v>0.28144999999999998</v>
      </c>
      <c r="G1870">
        <v>0.94255</v>
      </c>
      <c r="H1870">
        <v>0.64124999999999999</v>
      </c>
      <c r="I1870">
        <v>0.56864999999999999</v>
      </c>
      <c r="J1870">
        <v>9.3149999999999997E-2</v>
      </c>
      <c r="K1870">
        <v>1.4999999999999999E-4</v>
      </c>
      <c r="L1870">
        <v>0.14174999999999999</v>
      </c>
    </row>
    <row r="1871" spans="1:12" x14ac:dyDescent="0.3">
      <c r="A1871">
        <v>1870</v>
      </c>
      <c r="B1871">
        <v>0.18695000000000001</v>
      </c>
      <c r="C1871">
        <v>0.17105000000000001</v>
      </c>
      <c r="D1871">
        <v>0.69894999999999996</v>
      </c>
      <c r="E1871">
        <v>0.59575</v>
      </c>
      <c r="F1871">
        <v>0.91164999999999996</v>
      </c>
      <c r="G1871">
        <v>0.59504999999999997</v>
      </c>
      <c r="H1871">
        <v>0.38735000000000003</v>
      </c>
      <c r="I1871">
        <v>0.24565000000000001</v>
      </c>
      <c r="J1871">
        <v>0.17155000000000001</v>
      </c>
      <c r="K1871">
        <v>0.61024999999999996</v>
      </c>
      <c r="L1871">
        <v>0.40465000000000001</v>
      </c>
    </row>
    <row r="1872" spans="1:12" x14ac:dyDescent="0.3">
      <c r="A1872">
        <v>1871</v>
      </c>
      <c r="B1872">
        <v>0.18704999999999999</v>
      </c>
      <c r="C1872">
        <v>0.60255000000000003</v>
      </c>
      <c r="D1872">
        <v>0.46055000000000001</v>
      </c>
      <c r="E1872">
        <v>0.74334999999999996</v>
      </c>
      <c r="F1872">
        <v>0.42964999999999998</v>
      </c>
      <c r="G1872">
        <v>0.77964999999999995</v>
      </c>
      <c r="H1872">
        <v>7.9549999999999996E-2</v>
      </c>
      <c r="I1872">
        <v>0.78254999999999997</v>
      </c>
      <c r="J1872">
        <v>0.81694999999999995</v>
      </c>
      <c r="K1872">
        <v>0.35415000000000002</v>
      </c>
      <c r="L1872">
        <v>0.66815000000000002</v>
      </c>
    </row>
    <row r="1873" spans="1:12" x14ac:dyDescent="0.3">
      <c r="A1873">
        <v>1872</v>
      </c>
      <c r="B1873">
        <v>0.18715000000000001</v>
      </c>
      <c r="C1873">
        <v>2.4250000000000001E-2</v>
      </c>
      <c r="D1873">
        <v>0.31064999999999998</v>
      </c>
      <c r="E1873">
        <v>0.22705</v>
      </c>
      <c r="F1873">
        <v>0.37824999999999998</v>
      </c>
      <c r="G1873">
        <v>0.45374999999999999</v>
      </c>
      <c r="H1873">
        <v>0.78374999999999995</v>
      </c>
      <c r="I1873">
        <v>0.16675000000000001</v>
      </c>
      <c r="J1873">
        <v>0.20014999999999999</v>
      </c>
      <c r="K1873">
        <v>0.12365</v>
      </c>
      <c r="L1873">
        <v>0.42144999999999999</v>
      </c>
    </row>
    <row r="1874" spans="1:12" x14ac:dyDescent="0.3">
      <c r="A1874">
        <v>1873</v>
      </c>
      <c r="B1874">
        <v>0.18725</v>
      </c>
      <c r="C1874">
        <v>0.39965000000000001</v>
      </c>
      <c r="D1874">
        <v>0.71855000000000002</v>
      </c>
      <c r="E1874">
        <v>0.86094999999999999</v>
      </c>
      <c r="F1874">
        <v>0.44295000000000001</v>
      </c>
      <c r="G1874">
        <v>0.36685000000000001</v>
      </c>
      <c r="H1874">
        <v>0.16575000000000001</v>
      </c>
      <c r="I1874">
        <v>0.42635000000000001</v>
      </c>
      <c r="J1874">
        <v>0.58894999999999997</v>
      </c>
      <c r="K1874">
        <v>0.45005000000000001</v>
      </c>
      <c r="L1874">
        <v>0.40944999999999998</v>
      </c>
    </row>
    <row r="1875" spans="1:12" x14ac:dyDescent="0.3">
      <c r="A1875">
        <v>1874</v>
      </c>
      <c r="B1875">
        <v>0.18734999999999999</v>
      </c>
      <c r="C1875">
        <v>0.26674999999999999</v>
      </c>
      <c r="D1875">
        <v>0.13644999999999999</v>
      </c>
      <c r="E1875">
        <v>0.78125</v>
      </c>
      <c r="F1875">
        <v>5.935E-2</v>
      </c>
      <c r="G1875">
        <v>8.2949999999999996E-2</v>
      </c>
      <c r="H1875">
        <v>0.12125</v>
      </c>
      <c r="I1875">
        <v>0.15495</v>
      </c>
      <c r="J1875">
        <v>0.58875</v>
      </c>
      <c r="K1875">
        <v>0.18275</v>
      </c>
      <c r="L1875">
        <v>0.83945000000000003</v>
      </c>
    </row>
    <row r="1876" spans="1:12" x14ac:dyDescent="0.3">
      <c r="A1876">
        <v>1875</v>
      </c>
      <c r="B1876">
        <v>0.18745000000000001</v>
      </c>
      <c r="C1876">
        <v>0.61714999999999998</v>
      </c>
      <c r="D1876">
        <v>0.25385000000000002</v>
      </c>
      <c r="E1876">
        <v>0.23385</v>
      </c>
      <c r="F1876">
        <v>6.3499999999999997E-3</v>
      </c>
      <c r="G1876">
        <v>0.54325000000000001</v>
      </c>
      <c r="H1876">
        <v>0.42435</v>
      </c>
      <c r="I1876">
        <v>0.33224999999999999</v>
      </c>
      <c r="J1876">
        <v>0.76265000000000005</v>
      </c>
      <c r="K1876">
        <v>0.62795000000000001</v>
      </c>
      <c r="L1876">
        <v>0.96735000000000004</v>
      </c>
    </row>
    <row r="1877" spans="1:12" x14ac:dyDescent="0.3">
      <c r="A1877">
        <v>1876</v>
      </c>
      <c r="B1877">
        <v>0.18754999999999999</v>
      </c>
      <c r="C1877">
        <v>0.80845</v>
      </c>
      <c r="D1877">
        <v>6.7849999999999994E-2</v>
      </c>
      <c r="E1877">
        <v>0.90064999999999995</v>
      </c>
      <c r="F1877">
        <v>0.64475000000000005</v>
      </c>
      <c r="G1877">
        <v>0.83984999999999999</v>
      </c>
      <c r="H1877">
        <v>0.39734999999999998</v>
      </c>
      <c r="I1877">
        <v>0.28985</v>
      </c>
      <c r="J1877">
        <v>0.64134999999999998</v>
      </c>
      <c r="K1877">
        <v>0.79795000000000005</v>
      </c>
      <c r="L1877">
        <v>0.83374999999999999</v>
      </c>
    </row>
    <row r="1878" spans="1:12" x14ac:dyDescent="0.3">
      <c r="A1878">
        <v>1877</v>
      </c>
      <c r="B1878">
        <v>0.18765000000000001</v>
      </c>
      <c r="C1878">
        <v>0.11335000000000001</v>
      </c>
      <c r="D1878">
        <v>0.89734999999999998</v>
      </c>
      <c r="E1878">
        <v>0.62855000000000005</v>
      </c>
      <c r="F1878">
        <v>0.67935000000000001</v>
      </c>
      <c r="G1878">
        <v>0.19225</v>
      </c>
      <c r="H1878">
        <v>0.30804999999999999</v>
      </c>
      <c r="I1878">
        <v>0.52834999999999999</v>
      </c>
      <c r="J1878">
        <v>0.28525</v>
      </c>
      <c r="K1878">
        <v>0.88365000000000005</v>
      </c>
      <c r="L1878">
        <v>0.97885</v>
      </c>
    </row>
    <row r="1879" spans="1:12" x14ac:dyDescent="0.3">
      <c r="A1879">
        <v>1878</v>
      </c>
      <c r="B1879">
        <v>0.18775</v>
      </c>
      <c r="C1879">
        <v>0.34694999999999998</v>
      </c>
      <c r="D1879">
        <v>0.67874999999999996</v>
      </c>
      <c r="E1879">
        <v>0.27134999999999998</v>
      </c>
      <c r="F1879">
        <v>0.27944999999999998</v>
      </c>
      <c r="G1879">
        <v>0.60645000000000004</v>
      </c>
      <c r="H1879">
        <v>0.13494999999999999</v>
      </c>
      <c r="I1879">
        <v>0.58984999999999999</v>
      </c>
      <c r="J1879">
        <v>0.17315</v>
      </c>
      <c r="K1879">
        <v>0.85275000000000001</v>
      </c>
      <c r="L1879">
        <v>0.57674999999999998</v>
      </c>
    </row>
    <row r="1880" spans="1:12" x14ac:dyDescent="0.3">
      <c r="A1880">
        <v>1879</v>
      </c>
      <c r="B1880">
        <v>0.18784999999999999</v>
      </c>
      <c r="C1880">
        <v>0.83435000000000004</v>
      </c>
      <c r="D1880">
        <v>0.54544999999999999</v>
      </c>
      <c r="E1880">
        <v>3.4250000000000003E-2</v>
      </c>
      <c r="F1880">
        <v>9.1649999999999995E-2</v>
      </c>
      <c r="G1880">
        <v>0.95335000000000003</v>
      </c>
      <c r="H1880">
        <v>0.18695000000000001</v>
      </c>
      <c r="I1880">
        <v>0.80064999999999997</v>
      </c>
      <c r="J1880">
        <v>0.65285000000000004</v>
      </c>
      <c r="K1880">
        <v>0.71555000000000002</v>
      </c>
      <c r="L1880">
        <v>0.40344999999999998</v>
      </c>
    </row>
    <row r="1881" spans="1:12" x14ac:dyDescent="0.3">
      <c r="A1881">
        <v>1880</v>
      </c>
      <c r="B1881">
        <v>0.18795000000000001</v>
      </c>
      <c r="C1881">
        <v>0.36785000000000001</v>
      </c>
      <c r="D1881">
        <v>7.8950000000000006E-2</v>
      </c>
      <c r="E1881">
        <v>0.68354999999999999</v>
      </c>
      <c r="F1881">
        <v>0.42465000000000003</v>
      </c>
      <c r="G1881">
        <v>0.65344999999999998</v>
      </c>
      <c r="H1881">
        <v>0.27765000000000001</v>
      </c>
      <c r="I1881">
        <v>6.9849999999999995E-2</v>
      </c>
      <c r="J1881">
        <v>0.29404999999999998</v>
      </c>
      <c r="K1881">
        <v>0.36504999999999999</v>
      </c>
      <c r="L1881">
        <v>2.775E-2</v>
      </c>
    </row>
    <row r="1882" spans="1:12" x14ac:dyDescent="0.3">
      <c r="A1882">
        <v>1881</v>
      </c>
      <c r="B1882">
        <v>0.18804999999999999</v>
      </c>
      <c r="C1882">
        <v>0.93494999999999995</v>
      </c>
      <c r="D1882">
        <v>0.75575000000000003</v>
      </c>
      <c r="E1882">
        <v>0.58845000000000003</v>
      </c>
      <c r="F1882">
        <v>0.15434999999999999</v>
      </c>
      <c r="G1882">
        <v>0.81135000000000002</v>
      </c>
      <c r="H1882">
        <v>0.26765</v>
      </c>
      <c r="I1882">
        <v>0.54874999999999996</v>
      </c>
      <c r="J1882">
        <v>9.9849999999999994E-2</v>
      </c>
      <c r="K1882">
        <v>0.47075</v>
      </c>
      <c r="L1882">
        <v>0.27575</v>
      </c>
    </row>
    <row r="1883" spans="1:12" x14ac:dyDescent="0.3">
      <c r="A1883">
        <v>1882</v>
      </c>
      <c r="B1883">
        <v>0.18815000000000001</v>
      </c>
      <c r="C1883">
        <v>0.43855</v>
      </c>
      <c r="D1883">
        <v>0.16375000000000001</v>
      </c>
      <c r="E1883">
        <v>0.60345000000000004</v>
      </c>
      <c r="F1883">
        <v>0.90985000000000005</v>
      </c>
      <c r="G1883">
        <v>4.1349999999999998E-2</v>
      </c>
      <c r="H1883">
        <v>0.89485000000000003</v>
      </c>
      <c r="I1883">
        <v>0.54695000000000005</v>
      </c>
      <c r="J1883">
        <v>0.83204999999999996</v>
      </c>
      <c r="K1883">
        <v>3.4549999999999997E-2</v>
      </c>
      <c r="L1883">
        <v>0.81884999999999997</v>
      </c>
    </row>
    <row r="1884" spans="1:12" x14ac:dyDescent="0.3">
      <c r="A1884">
        <v>1883</v>
      </c>
      <c r="B1884">
        <v>0.18825</v>
      </c>
      <c r="C1884">
        <v>0.91705000000000003</v>
      </c>
      <c r="D1884">
        <v>0.19925000000000001</v>
      </c>
      <c r="E1884">
        <v>0.61345000000000005</v>
      </c>
      <c r="F1884">
        <v>0.84975000000000001</v>
      </c>
      <c r="G1884">
        <v>0.22255</v>
      </c>
      <c r="H1884">
        <v>0.67745</v>
      </c>
      <c r="I1884">
        <v>0.38195000000000001</v>
      </c>
      <c r="J1884">
        <v>0.68095000000000006</v>
      </c>
      <c r="K1884">
        <v>0.60645000000000004</v>
      </c>
      <c r="L1884">
        <v>0.17795</v>
      </c>
    </row>
    <row r="1885" spans="1:12" x14ac:dyDescent="0.3">
      <c r="A1885">
        <v>1884</v>
      </c>
      <c r="B1885">
        <v>0.18834999999999999</v>
      </c>
      <c r="C1885">
        <v>0.44495000000000001</v>
      </c>
      <c r="D1885">
        <v>4.5749999999999999E-2</v>
      </c>
      <c r="E1885">
        <v>0.36614999999999998</v>
      </c>
      <c r="F1885">
        <v>0.93945000000000001</v>
      </c>
      <c r="G1885">
        <v>0.77524999999999999</v>
      </c>
      <c r="H1885">
        <v>0.68305000000000005</v>
      </c>
      <c r="I1885">
        <v>0.76824999999999999</v>
      </c>
      <c r="J1885">
        <v>0.41094999999999998</v>
      </c>
      <c r="K1885">
        <v>0.45695000000000002</v>
      </c>
      <c r="L1885">
        <v>0.88695000000000002</v>
      </c>
    </row>
    <row r="1886" spans="1:12" x14ac:dyDescent="0.3">
      <c r="A1886">
        <v>1885</v>
      </c>
      <c r="B1886">
        <v>0.18845000000000001</v>
      </c>
      <c r="C1886">
        <v>0.46875</v>
      </c>
      <c r="D1886">
        <v>0.71265000000000001</v>
      </c>
      <c r="E1886">
        <v>0.74975000000000003</v>
      </c>
      <c r="F1886">
        <v>0.24525</v>
      </c>
      <c r="G1886">
        <v>0.15445</v>
      </c>
      <c r="H1886">
        <v>0.79125000000000001</v>
      </c>
      <c r="I1886">
        <v>0.23474999999999999</v>
      </c>
      <c r="J1886">
        <v>0.97045000000000003</v>
      </c>
      <c r="K1886">
        <v>0.39534999999999998</v>
      </c>
      <c r="L1886">
        <v>0.93035000000000001</v>
      </c>
    </row>
    <row r="1887" spans="1:12" x14ac:dyDescent="0.3">
      <c r="A1887">
        <v>1886</v>
      </c>
      <c r="B1887">
        <v>0.18855</v>
      </c>
      <c r="C1887">
        <v>0.43945000000000001</v>
      </c>
      <c r="D1887">
        <v>0.38135000000000002</v>
      </c>
      <c r="E1887">
        <v>0.92054999999999998</v>
      </c>
      <c r="F1887">
        <v>0.78974999999999995</v>
      </c>
      <c r="G1887">
        <v>0.33415</v>
      </c>
      <c r="H1887">
        <v>1.2149999999999999E-2</v>
      </c>
      <c r="I1887">
        <v>0.42614999999999997</v>
      </c>
      <c r="J1887">
        <v>0.20194999999999999</v>
      </c>
      <c r="K1887">
        <v>0.75814999999999999</v>
      </c>
      <c r="L1887">
        <v>0.15454999999999999</v>
      </c>
    </row>
    <row r="1888" spans="1:12" x14ac:dyDescent="0.3">
      <c r="A1888">
        <v>1887</v>
      </c>
      <c r="B1888">
        <v>0.18865000000000001</v>
      </c>
      <c r="C1888">
        <v>0.61814999999999998</v>
      </c>
      <c r="D1888">
        <v>0.21204999999999999</v>
      </c>
      <c r="E1888">
        <v>0.30104999999999998</v>
      </c>
      <c r="F1888">
        <v>0.80474999999999997</v>
      </c>
      <c r="G1888">
        <v>0.33624999999999999</v>
      </c>
      <c r="H1888">
        <v>0.20905000000000001</v>
      </c>
      <c r="I1888">
        <v>0.11575000000000001</v>
      </c>
      <c r="J1888">
        <v>0.62344999999999995</v>
      </c>
      <c r="K1888">
        <v>0.98934999999999995</v>
      </c>
      <c r="L1888">
        <v>0.49525000000000002</v>
      </c>
    </row>
    <row r="1889" spans="1:12" x14ac:dyDescent="0.3">
      <c r="A1889">
        <v>1888</v>
      </c>
      <c r="B1889">
        <v>0.18875</v>
      </c>
      <c r="C1889">
        <v>0.11975</v>
      </c>
      <c r="D1889">
        <v>0.48744999999999999</v>
      </c>
      <c r="E1889">
        <v>0.62655000000000005</v>
      </c>
      <c r="F1889">
        <v>0.37314999999999998</v>
      </c>
      <c r="G1889">
        <v>0.90534999999999999</v>
      </c>
      <c r="H1889">
        <v>0.71525000000000005</v>
      </c>
      <c r="I1889">
        <v>0.63075000000000003</v>
      </c>
      <c r="J1889">
        <v>0.97414999999999996</v>
      </c>
      <c r="K1889">
        <v>0.97994999999999999</v>
      </c>
      <c r="L1889">
        <v>0.97835000000000005</v>
      </c>
    </row>
    <row r="1890" spans="1:12" x14ac:dyDescent="0.3">
      <c r="A1890">
        <v>1889</v>
      </c>
      <c r="B1890">
        <v>0.18884999999999999</v>
      </c>
      <c r="C1890">
        <v>0.19114999999999999</v>
      </c>
      <c r="D1890">
        <v>0.69784999999999997</v>
      </c>
      <c r="E1890">
        <v>0.44624999999999998</v>
      </c>
      <c r="F1890">
        <v>0.62104999999999999</v>
      </c>
      <c r="G1890">
        <v>0.30095</v>
      </c>
      <c r="H1890">
        <v>0.74024999999999996</v>
      </c>
      <c r="I1890">
        <v>0.48754999999999998</v>
      </c>
      <c r="J1890">
        <v>0.62644999999999995</v>
      </c>
      <c r="K1890">
        <v>0.91964999999999997</v>
      </c>
      <c r="L1890">
        <v>4.3249999999999997E-2</v>
      </c>
    </row>
    <row r="1891" spans="1:12" x14ac:dyDescent="0.3">
      <c r="A1891">
        <v>1890</v>
      </c>
      <c r="B1891">
        <v>0.18895000000000001</v>
      </c>
      <c r="C1891">
        <v>0.78385000000000005</v>
      </c>
      <c r="D1891">
        <v>0.79315000000000002</v>
      </c>
      <c r="E1891">
        <v>0.47894999999999999</v>
      </c>
      <c r="F1891">
        <v>1.115E-2</v>
      </c>
      <c r="G1891">
        <v>0.14965000000000001</v>
      </c>
      <c r="H1891">
        <v>0.70694999999999997</v>
      </c>
      <c r="I1891">
        <v>0.76065000000000005</v>
      </c>
      <c r="J1891">
        <v>0.77675000000000005</v>
      </c>
      <c r="K1891">
        <v>0.19314999999999999</v>
      </c>
      <c r="L1891">
        <v>0.17645</v>
      </c>
    </row>
    <row r="1892" spans="1:12" x14ac:dyDescent="0.3">
      <c r="A1892">
        <v>1891</v>
      </c>
      <c r="B1892">
        <v>0.18905</v>
      </c>
      <c r="C1892">
        <v>6.8449999999999997E-2</v>
      </c>
      <c r="D1892">
        <v>0.62714999999999999</v>
      </c>
      <c r="E1892">
        <v>0.36545</v>
      </c>
      <c r="F1892">
        <v>7.4649999999999994E-2</v>
      </c>
      <c r="G1892">
        <v>0.74695</v>
      </c>
      <c r="H1892">
        <v>0.67205000000000004</v>
      </c>
      <c r="I1892">
        <v>0.74255000000000004</v>
      </c>
      <c r="J1892">
        <v>0.40094999999999997</v>
      </c>
      <c r="K1892">
        <v>0.87575000000000003</v>
      </c>
      <c r="L1892">
        <v>0.28275</v>
      </c>
    </row>
    <row r="1893" spans="1:12" x14ac:dyDescent="0.3">
      <c r="A1893">
        <v>1892</v>
      </c>
      <c r="B1893">
        <v>0.18915000000000001</v>
      </c>
      <c r="C1893">
        <v>0.56974999999999998</v>
      </c>
      <c r="D1893">
        <v>0.21165</v>
      </c>
      <c r="E1893">
        <v>0.68164999999999998</v>
      </c>
      <c r="F1893">
        <v>0.95914999999999995</v>
      </c>
      <c r="G1893">
        <v>5.4949999999999999E-2</v>
      </c>
      <c r="H1893">
        <v>0.50004999999999999</v>
      </c>
      <c r="I1893">
        <v>0.73485</v>
      </c>
      <c r="J1893">
        <v>0.71945000000000003</v>
      </c>
      <c r="K1893">
        <v>0.96545000000000003</v>
      </c>
      <c r="L1893">
        <v>0.10155</v>
      </c>
    </row>
    <row r="1894" spans="1:12" x14ac:dyDescent="0.3">
      <c r="A1894">
        <v>1893</v>
      </c>
      <c r="B1894">
        <v>0.18925</v>
      </c>
      <c r="C1894">
        <v>0.55254999999999999</v>
      </c>
      <c r="D1894">
        <v>0.92315000000000003</v>
      </c>
      <c r="E1894">
        <v>0.40805000000000002</v>
      </c>
      <c r="F1894">
        <v>0.45255000000000001</v>
      </c>
      <c r="G1894">
        <v>0.48025000000000001</v>
      </c>
      <c r="H1894">
        <v>0.83365</v>
      </c>
      <c r="I1894">
        <v>0.32224999999999998</v>
      </c>
      <c r="J1894">
        <v>0.58565</v>
      </c>
      <c r="K1894">
        <v>0.44685000000000002</v>
      </c>
      <c r="L1894">
        <v>0.72745000000000004</v>
      </c>
    </row>
    <row r="1895" spans="1:12" x14ac:dyDescent="0.3">
      <c r="A1895">
        <v>1894</v>
      </c>
      <c r="B1895">
        <v>0.18934999999999999</v>
      </c>
      <c r="C1895">
        <v>0.47365000000000002</v>
      </c>
      <c r="D1895">
        <v>0.91935</v>
      </c>
      <c r="E1895">
        <v>0.12534999999999999</v>
      </c>
      <c r="F1895">
        <v>0.83084999999999998</v>
      </c>
      <c r="G1895">
        <v>0.48215000000000002</v>
      </c>
      <c r="H1895">
        <v>0.59414999999999996</v>
      </c>
      <c r="I1895">
        <v>0.43204999999999999</v>
      </c>
      <c r="J1895">
        <v>0.94794999999999996</v>
      </c>
      <c r="K1895">
        <v>0.25464999999999999</v>
      </c>
      <c r="L1895">
        <v>0.75165000000000004</v>
      </c>
    </row>
    <row r="1896" spans="1:12" x14ac:dyDescent="0.3">
      <c r="A1896">
        <v>1895</v>
      </c>
      <c r="B1896">
        <v>0.18945000000000001</v>
      </c>
      <c r="C1896">
        <v>0.89995000000000003</v>
      </c>
      <c r="D1896">
        <v>0.35215000000000002</v>
      </c>
      <c r="E1896">
        <v>0.21554999999999999</v>
      </c>
      <c r="F1896">
        <v>0.28094999999999998</v>
      </c>
      <c r="G1896">
        <v>0.36645</v>
      </c>
      <c r="H1896">
        <v>0.56315000000000004</v>
      </c>
      <c r="I1896">
        <v>8.2750000000000004E-2</v>
      </c>
      <c r="J1896">
        <v>0.50944999999999996</v>
      </c>
      <c r="K1896">
        <v>0.62585000000000002</v>
      </c>
      <c r="L1896">
        <v>0.84624999999999995</v>
      </c>
    </row>
    <row r="1897" spans="1:12" x14ac:dyDescent="0.3">
      <c r="A1897">
        <v>1896</v>
      </c>
      <c r="B1897">
        <v>0.18955</v>
      </c>
      <c r="C1897">
        <v>0.70245000000000002</v>
      </c>
      <c r="D1897">
        <v>0.24715000000000001</v>
      </c>
      <c r="E1897">
        <v>0.99004999999999999</v>
      </c>
      <c r="F1897">
        <v>0.63605</v>
      </c>
      <c r="G1897">
        <v>0.59594999999999998</v>
      </c>
      <c r="H1897">
        <v>0.11534999999999999</v>
      </c>
      <c r="I1897">
        <v>0.14615</v>
      </c>
      <c r="J1897">
        <v>0.57584999999999997</v>
      </c>
      <c r="K1897">
        <v>0.40234999999999999</v>
      </c>
      <c r="L1897">
        <v>0.18365000000000001</v>
      </c>
    </row>
    <row r="1898" spans="1:12" x14ac:dyDescent="0.3">
      <c r="A1898">
        <v>1897</v>
      </c>
      <c r="B1898">
        <v>0.18965000000000001</v>
      </c>
      <c r="C1898">
        <v>0.36304999999999998</v>
      </c>
      <c r="D1898">
        <v>0.37185000000000001</v>
      </c>
      <c r="E1898">
        <v>0.81105000000000005</v>
      </c>
      <c r="F1898">
        <v>0.57364999999999999</v>
      </c>
      <c r="G1898">
        <v>0.86565000000000003</v>
      </c>
      <c r="H1898">
        <v>0.30254999999999999</v>
      </c>
      <c r="I1898">
        <v>0.97004999999999997</v>
      </c>
      <c r="J1898">
        <v>0.88205</v>
      </c>
      <c r="K1898">
        <v>0.91425000000000001</v>
      </c>
      <c r="L1898">
        <v>0.93994999999999995</v>
      </c>
    </row>
    <row r="1899" spans="1:12" x14ac:dyDescent="0.3">
      <c r="A1899">
        <v>1898</v>
      </c>
      <c r="B1899">
        <v>0.18975</v>
      </c>
      <c r="C1899">
        <v>6.9499999999999996E-3</v>
      </c>
      <c r="D1899">
        <v>0.33875</v>
      </c>
      <c r="E1899">
        <v>0.85614999999999997</v>
      </c>
      <c r="F1899">
        <v>0.94615000000000005</v>
      </c>
      <c r="G1899">
        <v>0.95755000000000001</v>
      </c>
      <c r="H1899">
        <v>0.17235</v>
      </c>
      <c r="I1899">
        <v>0.73534999999999995</v>
      </c>
      <c r="J1899">
        <v>0.74914999999999998</v>
      </c>
      <c r="K1899">
        <v>0.85535000000000005</v>
      </c>
      <c r="L1899">
        <v>0.64534999999999998</v>
      </c>
    </row>
    <row r="1900" spans="1:12" x14ac:dyDescent="0.3">
      <c r="A1900">
        <v>1899</v>
      </c>
      <c r="B1900">
        <v>0.18984999999999999</v>
      </c>
      <c r="C1900">
        <v>0.60524999999999995</v>
      </c>
      <c r="D1900">
        <v>0.83784999999999998</v>
      </c>
      <c r="E1900">
        <v>0.89324999999999999</v>
      </c>
      <c r="F1900">
        <v>0.47225</v>
      </c>
      <c r="G1900">
        <v>1.4449999999999999E-2</v>
      </c>
      <c r="H1900">
        <v>0.78264999999999996</v>
      </c>
      <c r="I1900">
        <v>0.19585</v>
      </c>
      <c r="J1900">
        <v>0.85045000000000004</v>
      </c>
      <c r="K1900">
        <v>0.15975</v>
      </c>
      <c r="L1900">
        <v>0.61495</v>
      </c>
    </row>
    <row r="1901" spans="1:12" x14ac:dyDescent="0.3">
      <c r="A1901">
        <v>1900</v>
      </c>
      <c r="B1901">
        <v>0.18995000000000001</v>
      </c>
      <c r="C1901">
        <v>0.22925000000000001</v>
      </c>
      <c r="D1901">
        <v>0.27005000000000001</v>
      </c>
      <c r="E1901">
        <v>0.88744999999999996</v>
      </c>
      <c r="F1901">
        <v>1.175E-2</v>
      </c>
      <c r="G1901">
        <v>0.54244999999999999</v>
      </c>
      <c r="H1901">
        <v>0.53395000000000004</v>
      </c>
      <c r="I1901">
        <v>3.175E-2</v>
      </c>
      <c r="J1901">
        <v>0.78505000000000003</v>
      </c>
      <c r="K1901">
        <v>0.88434999999999997</v>
      </c>
      <c r="L1901">
        <v>0.56705000000000005</v>
      </c>
    </row>
    <row r="1902" spans="1:12" x14ac:dyDescent="0.3">
      <c r="A1902">
        <v>1901</v>
      </c>
      <c r="B1902">
        <v>0.19005</v>
      </c>
      <c r="C1902">
        <v>0.30125000000000002</v>
      </c>
      <c r="D1902">
        <v>0.63485000000000003</v>
      </c>
      <c r="E1902">
        <v>0.48025000000000001</v>
      </c>
      <c r="F1902">
        <v>0.40794999999999998</v>
      </c>
      <c r="G1902">
        <v>0.82835000000000003</v>
      </c>
      <c r="H1902">
        <v>0.98324999999999996</v>
      </c>
      <c r="I1902">
        <v>0.82055</v>
      </c>
      <c r="J1902">
        <v>0.18884999999999999</v>
      </c>
      <c r="K1902">
        <v>7.2150000000000006E-2</v>
      </c>
      <c r="L1902">
        <v>0.28394999999999998</v>
      </c>
    </row>
    <row r="1903" spans="1:12" x14ac:dyDescent="0.3">
      <c r="A1903">
        <v>1902</v>
      </c>
      <c r="B1903">
        <v>0.19015000000000001</v>
      </c>
      <c r="C1903">
        <v>0.76665000000000005</v>
      </c>
      <c r="D1903">
        <v>0.84384999999999999</v>
      </c>
      <c r="E1903">
        <v>0.84555000000000002</v>
      </c>
      <c r="F1903">
        <v>0.71055000000000001</v>
      </c>
      <c r="G1903">
        <v>0.35985</v>
      </c>
      <c r="H1903">
        <v>0.68674999999999997</v>
      </c>
      <c r="I1903">
        <v>0.85455000000000003</v>
      </c>
      <c r="J1903">
        <v>0.71514999999999995</v>
      </c>
      <c r="K1903">
        <v>0.72824999999999995</v>
      </c>
      <c r="L1903">
        <v>0.57364999999999999</v>
      </c>
    </row>
    <row r="1904" spans="1:12" x14ac:dyDescent="0.3">
      <c r="A1904">
        <v>1903</v>
      </c>
      <c r="B1904">
        <v>0.19025</v>
      </c>
      <c r="C1904">
        <v>0.35104999999999997</v>
      </c>
      <c r="D1904">
        <v>0.26205000000000001</v>
      </c>
      <c r="E1904">
        <v>0.97914999999999996</v>
      </c>
      <c r="F1904">
        <v>1.6650000000000002E-2</v>
      </c>
      <c r="G1904">
        <v>0.22375</v>
      </c>
      <c r="H1904">
        <v>0.81154999999999999</v>
      </c>
      <c r="I1904">
        <v>0.98804999999999998</v>
      </c>
      <c r="J1904">
        <v>0.93335000000000001</v>
      </c>
      <c r="K1904">
        <v>0.47615000000000002</v>
      </c>
      <c r="L1904">
        <v>0.23794999999999999</v>
      </c>
    </row>
    <row r="1905" spans="1:12" x14ac:dyDescent="0.3">
      <c r="A1905">
        <v>1904</v>
      </c>
      <c r="B1905">
        <v>0.19034999999999999</v>
      </c>
      <c r="C1905">
        <v>0.90625</v>
      </c>
      <c r="D1905">
        <v>0.34484999999999999</v>
      </c>
      <c r="E1905">
        <v>0.21645</v>
      </c>
      <c r="F1905">
        <v>0.73014999999999997</v>
      </c>
      <c r="G1905">
        <v>0.62495000000000001</v>
      </c>
      <c r="H1905">
        <v>0.64915</v>
      </c>
      <c r="I1905">
        <v>0.71425000000000005</v>
      </c>
      <c r="J1905">
        <v>0.99914999999999998</v>
      </c>
      <c r="K1905">
        <v>0.26224999999999998</v>
      </c>
      <c r="L1905">
        <v>0.19864999999999999</v>
      </c>
    </row>
    <row r="1906" spans="1:12" x14ac:dyDescent="0.3">
      <c r="A1906">
        <v>1905</v>
      </c>
      <c r="B1906">
        <v>0.19045000000000001</v>
      </c>
      <c r="C1906">
        <v>0.33434999999999998</v>
      </c>
      <c r="D1906">
        <v>0.32135000000000002</v>
      </c>
      <c r="E1906">
        <v>0.21975</v>
      </c>
      <c r="F1906">
        <v>0.65995000000000004</v>
      </c>
      <c r="G1906">
        <v>0.54554999999999998</v>
      </c>
      <c r="H1906">
        <v>0.33124999999999999</v>
      </c>
      <c r="I1906">
        <v>0.25345000000000001</v>
      </c>
      <c r="J1906">
        <v>0.30914999999999998</v>
      </c>
      <c r="K1906">
        <v>6.2149999999999997E-2</v>
      </c>
      <c r="L1906">
        <v>0.45084999999999997</v>
      </c>
    </row>
    <row r="1907" spans="1:12" x14ac:dyDescent="0.3">
      <c r="A1907">
        <v>1906</v>
      </c>
      <c r="B1907">
        <v>0.19055</v>
      </c>
      <c r="C1907">
        <v>0.75575000000000003</v>
      </c>
      <c r="D1907">
        <v>0.91674999999999995</v>
      </c>
      <c r="E1907">
        <v>6.275E-2</v>
      </c>
      <c r="F1907">
        <v>0.16825000000000001</v>
      </c>
      <c r="G1907">
        <v>0.40394999999999998</v>
      </c>
      <c r="H1907">
        <v>0.25705</v>
      </c>
      <c r="I1907">
        <v>0.68594999999999995</v>
      </c>
      <c r="J1907">
        <v>0.15515000000000001</v>
      </c>
      <c r="K1907">
        <v>2.435E-2</v>
      </c>
      <c r="L1907">
        <v>0.70545000000000002</v>
      </c>
    </row>
    <row r="1908" spans="1:12" x14ac:dyDescent="0.3">
      <c r="A1908">
        <v>1907</v>
      </c>
      <c r="B1908">
        <v>0.19064999999999999</v>
      </c>
      <c r="C1908">
        <v>0.92995000000000005</v>
      </c>
      <c r="D1908">
        <v>9.9250000000000005E-2</v>
      </c>
      <c r="E1908">
        <v>0.88205</v>
      </c>
      <c r="F1908">
        <v>0.48225000000000001</v>
      </c>
      <c r="G1908">
        <v>7.6350000000000001E-2</v>
      </c>
      <c r="H1908">
        <v>0.74834999999999996</v>
      </c>
      <c r="I1908">
        <v>0.20795</v>
      </c>
      <c r="J1908">
        <v>0.71825000000000006</v>
      </c>
      <c r="K1908">
        <v>0.52634999999999998</v>
      </c>
      <c r="L1908">
        <v>0.49304999999999999</v>
      </c>
    </row>
    <row r="1909" spans="1:12" x14ac:dyDescent="0.3">
      <c r="A1909">
        <v>1908</v>
      </c>
      <c r="B1909">
        <v>0.19075</v>
      </c>
      <c r="C1909">
        <v>0.40894999999999998</v>
      </c>
      <c r="D1909">
        <v>0.81894999999999996</v>
      </c>
      <c r="E1909">
        <v>0.90944999999999998</v>
      </c>
      <c r="F1909">
        <v>3.295E-2</v>
      </c>
      <c r="G1909">
        <v>0.96135000000000004</v>
      </c>
      <c r="H1909">
        <v>0.49404999999999999</v>
      </c>
      <c r="I1909">
        <v>6.8449999999999997E-2</v>
      </c>
      <c r="J1909">
        <v>0.67205000000000004</v>
      </c>
      <c r="K1909">
        <v>0.34394999999999998</v>
      </c>
      <c r="L1909">
        <v>0.91625000000000001</v>
      </c>
    </row>
    <row r="1910" spans="1:12" x14ac:dyDescent="0.3">
      <c r="A1910">
        <v>1909</v>
      </c>
      <c r="B1910">
        <v>0.19084999999999999</v>
      </c>
      <c r="C1910">
        <v>3.8850000000000003E-2</v>
      </c>
      <c r="D1910">
        <v>0.37304999999999999</v>
      </c>
      <c r="E1910">
        <v>0.35454999999999998</v>
      </c>
      <c r="F1910">
        <v>0.28255000000000002</v>
      </c>
      <c r="G1910">
        <v>0.62765000000000004</v>
      </c>
      <c r="H1910">
        <v>9.5149999999999998E-2</v>
      </c>
      <c r="I1910">
        <v>0.70574999999999999</v>
      </c>
      <c r="J1910">
        <v>0.88875000000000004</v>
      </c>
      <c r="K1910">
        <v>0.73885000000000001</v>
      </c>
      <c r="L1910">
        <v>0.52115</v>
      </c>
    </row>
    <row r="1911" spans="1:12" x14ac:dyDescent="0.3">
      <c r="A1911">
        <v>1910</v>
      </c>
      <c r="B1911">
        <v>0.19095000000000001</v>
      </c>
      <c r="C1911">
        <v>4.8250000000000001E-2</v>
      </c>
      <c r="D1911">
        <v>0.54025000000000001</v>
      </c>
      <c r="E1911">
        <v>0.49525000000000002</v>
      </c>
      <c r="F1911">
        <v>0.58404999999999996</v>
      </c>
      <c r="G1911">
        <v>0.39195000000000002</v>
      </c>
      <c r="H1911">
        <v>0.38824999999999998</v>
      </c>
      <c r="I1911">
        <v>0.92805000000000004</v>
      </c>
      <c r="J1911">
        <v>0.44514999999999999</v>
      </c>
      <c r="K1911">
        <v>0.21945000000000001</v>
      </c>
      <c r="L1911">
        <v>0.91015000000000001</v>
      </c>
    </row>
    <row r="1912" spans="1:12" x14ac:dyDescent="0.3">
      <c r="A1912">
        <v>1911</v>
      </c>
      <c r="B1912">
        <v>0.19105</v>
      </c>
      <c r="C1912">
        <v>0.69005000000000005</v>
      </c>
      <c r="D1912">
        <v>0.38274999999999998</v>
      </c>
      <c r="E1912">
        <v>0.92564999999999997</v>
      </c>
      <c r="F1912">
        <v>0.59645000000000004</v>
      </c>
      <c r="G1912">
        <v>0.53025</v>
      </c>
      <c r="H1912">
        <v>0.59804999999999997</v>
      </c>
      <c r="I1912">
        <v>0.47594999999999998</v>
      </c>
      <c r="J1912">
        <v>0.37645000000000001</v>
      </c>
      <c r="K1912">
        <v>2.095E-2</v>
      </c>
      <c r="L1912">
        <v>0.84975000000000001</v>
      </c>
    </row>
    <row r="1913" spans="1:12" x14ac:dyDescent="0.3">
      <c r="A1913">
        <v>1912</v>
      </c>
      <c r="B1913">
        <v>0.19114999999999999</v>
      </c>
      <c r="C1913">
        <v>0.88085000000000002</v>
      </c>
      <c r="D1913">
        <v>0.32005</v>
      </c>
      <c r="E1913">
        <v>0.34425</v>
      </c>
      <c r="F1913">
        <v>0.66725000000000001</v>
      </c>
      <c r="G1913">
        <v>0.90544999999999998</v>
      </c>
      <c r="H1913">
        <v>0.40034999999999998</v>
      </c>
      <c r="I1913">
        <v>0.45095000000000002</v>
      </c>
      <c r="J1913">
        <v>5.5000000000000003E-4</v>
      </c>
      <c r="K1913">
        <v>0.80874999999999997</v>
      </c>
      <c r="L1913">
        <v>0.79395000000000004</v>
      </c>
    </row>
    <row r="1914" spans="1:12" x14ac:dyDescent="0.3">
      <c r="A1914">
        <v>1913</v>
      </c>
      <c r="B1914">
        <v>0.19125</v>
      </c>
      <c r="C1914">
        <v>0.36514999999999997</v>
      </c>
      <c r="D1914">
        <v>0.63634999999999997</v>
      </c>
      <c r="E1914">
        <v>0.78325</v>
      </c>
      <c r="F1914">
        <v>0.23244999999999999</v>
      </c>
      <c r="G1914">
        <v>0.51824999999999999</v>
      </c>
      <c r="H1914">
        <v>0.18285000000000001</v>
      </c>
      <c r="I1914">
        <v>0.30754999999999999</v>
      </c>
      <c r="J1914">
        <v>1.035E-2</v>
      </c>
      <c r="K1914">
        <v>0.95565</v>
      </c>
      <c r="L1914">
        <v>0.52244999999999997</v>
      </c>
    </row>
    <row r="1915" spans="1:12" x14ac:dyDescent="0.3">
      <c r="A1915">
        <v>1914</v>
      </c>
      <c r="B1915">
        <v>0.19134999999999999</v>
      </c>
      <c r="C1915">
        <v>0.68164999999999998</v>
      </c>
      <c r="D1915">
        <v>0.55195000000000005</v>
      </c>
      <c r="E1915">
        <v>0.59594999999999998</v>
      </c>
      <c r="F1915">
        <v>7.535E-2</v>
      </c>
      <c r="G1915">
        <v>0.91025</v>
      </c>
      <c r="H1915">
        <v>0.30814999999999998</v>
      </c>
      <c r="I1915">
        <v>1.8350000000000002E-2</v>
      </c>
      <c r="J1915">
        <v>0.58965000000000001</v>
      </c>
      <c r="K1915">
        <v>0.41044999999999998</v>
      </c>
      <c r="L1915">
        <v>0.25935000000000002</v>
      </c>
    </row>
    <row r="1916" spans="1:12" x14ac:dyDescent="0.3">
      <c r="A1916">
        <v>1915</v>
      </c>
      <c r="B1916">
        <v>0.19145000000000001</v>
      </c>
      <c r="C1916">
        <v>0.10375</v>
      </c>
      <c r="D1916">
        <v>0.84904999999999997</v>
      </c>
      <c r="E1916">
        <v>0.48435</v>
      </c>
      <c r="F1916">
        <v>0.72514999999999996</v>
      </c>
      <c r="G1916">
        <v>2.4499999999999999E-3</v>
      </c>
      <c r="H1916">
        <v>0.90585000000000004</v>
      </c>
      <c r="I1916">
        <v>0.71684999999999999</v>
      </c>
      <c r="J1916">
        <v>0.52705000000000002</v>
      </c>
      <c r="K1916">
        <v>0.91264999999999996</v>
      </c>
      <c r="L1916">
        <v>0.68864999999999998</v>
      </c>
    </row>
    <row r="1917" spans="1:12" x14ac:dyDescent="0.3">
      <c r="A1917">
        <v>1916</v>
      </c>
      <c r="B1917">
        <v>0.19155</v>
      </c>
      <c r="C1917">
        <v>0.20735000000000001</v>
      </c>
      <c r="D1917">
        <v>0.67054999999999998</v>
      </c>
      <c r="E1917">
        <v>0.85524999999999995</v>
      </c>
      <c r="F1917">
        <v>3.6249999999999998E-2</v>
      </c>
      <c r="G1917">
        <v>0.43695000000000001</v>
      </c>
      <c r="H1917">
        <v>0.69815000000000005</v>
      </c>
      <c r="I1917">
        <v>0.32185000000000002</v>
      </c>
      <c r="J1917">
        <v>0.53554999999999997</v>
      </c>
      <c r="K1917">
        <v>0.80044999999999999</v>
      </c>
      <c r="L1917">
        <v>0.99975000000000003</v>
      </c>
    </row>
    <row r="1918" spans="1:12" x14ac:dyDescent="0.3">
      <c r="A1918">
        <v>1917</v>
      </c>
      <c r="B1918">
        <v>0.19164999999999999</v>
      </c>
      <c r="C1918">
        <v>0.59194999999999998</v>
      </c>
      <c r="D1918">
        <v>0.20335</v>
      </c>
      <c r="E1918">
        <v>0.21865000000000001</v>
      </c>
      <c r="F1918">
        <v>0.39965000000000001</v>
      </c>
      <c r="G1918">
        <v>0.91785000000000005</v>
      </c>
      <c r="H1918">
        <v>0.85924999999999996</v>
      </c>
      <c r="I1918">
        <v>0.73834999999999995</v>
      </c>
      <c r="J1918">
        <v>0.96475</v>
      </c>
      <c r="K1918">
        <v>0.68594999999999995</v>
      </c>
      <c r="L1918">
        <v>0.25655</v>
      </c>
    </row>
    <row r="1919" spans="1:12" x14ac:dyDescent="0.3">
      <c r="A1919">
        <v>1918</v>
      </c>
      <c r="B1919">
        <v>0.19175</v>
      </c>
      <c r="C1919">
        <v>0.82094999999999996</v>
      </c>
      <c r="D1919">
        <v>0.13395000000000001</v>
      </c>
      <c r="E1919">
        <v>4.0149999999999998E-2</v>
      </c>
      <c r="F1919">
        <v>0.52195000000000003</v>
      </c>
      <c r="G1919">
        <v>0.64944999999999997</v>
      </c>
      <c r="H1919">
        <v>0.51185000000000003</v>
      </c>
      <c r="I1919">
        <v>0.51605000000000001</v>
      </c>
      <c r="J1919">
        <v>2.445E-2</v>
      </c>
      <c r="K1919">
        <v>0.92784999999999995</v>
      </c>
      <c r="L1919">
        <v>0.70225000000000004</v>
      </c>
    </row>
    <row r="1920" spans="1:12" x14ac:dyDescent="0.3">
      <c r="A1920">
        <v>1919</v>
      </c>
      <c r="B1920">
        <v>0.19184999999999999</v>
      </c>
      <c r="C1920">
        <v>0.56135000000000002</v>
      </c>
      <c r="D1920">
        <v>0.34105000000000002</v>
      </c>
      <c r="E1920">
        <v>0.23094999999999999</v>
      </c>
      <c r="F1920">
        <v>0.60714999999999997</v>
      </c>
      <c r="G1920">
        <v>1.005E-2</v>
      </c>
      <c r="H1920">
        <v>0.73194999999999999</v>
      </c>
      <c r="I1920">
        <v>0.24104999999999999</v>
      </c>
      <c r="J1920">
        <v>8.5449999999999998E-2</v>
      </c>
      <c r="K1920">
        <v>0.27224999999999999</v>
      </c>
      <c r="L1920">
        <v>0.81225000000000003</v>
      </c>
    </row>
    <row r="1921" spans="1:12" x14ac:dyDescent="0.3">
      <c r="A1921">
        <v>1920</v>
      </c>
      <c r="B1921">
        <v>0.19195000000000001</v>
      </c>
      <c r="C1921">
        <v>0.69655</v>
      </c>
      <c r="D1921">
        <v>0.15075</v>
      </c>
      <c r="E1921">
        <v>0.19555</v>
      </c>
      <c r="F1921">
        <v>8.9499999999999996E-3</v>
      </c>
      <c r="G1921">
        <v>6.2549999999999994E-2</v>
      </c>
      <c r="H1921">
        <v>0.16714999999999999</v>
      </c>
      <c r="I1921">
        <v>0.51724999999999999</v>
      </c>
      <c r="J1921">
        <v>0.64165000000000005</v>
      </c>
      <c r="K1921">
        <v>0.38855000000000001</v>
      </c>
      <c r="L1921">
        <v>0.41635</v>
      </c>
    </row>
    <row r="1922" spans="1:12" x14ac:dyDescent="0.3">
      <c r="A1922">
        <v>1921</v>
      </c>
      <c r="B1922">
        <v>0.19205</v>
      </c>
      <c r="C1922">
        <v>0.14105000000000001</v>
      </c>
      <c r="D1922">
        <v>0.49835000000000002</v>
      </c>
      <c r="E1922">
        <v>3.925E-2</v>
      </c>
      <c r="F1922">
        <v>0.96045000000000003</v>
      </c>
      <c r="G1922">
        <v>0.46975</v>
      </c>
      <c r="H1922">
        <v>0.42415000000000003</v>
      </c>
      <c r="I1922">
        <v>0.32945000000000002</v>
      </c>
      <c r="J1922">
        <v>0.46034999999999998</v>
      </c>
      <c r="K1922">
        <v>0.88405</v>
      </c>
      <c r="L1922">
        <v>0.93764999999999998</v>
      </c>
    </row>
    <row r="1923" spans="1:12" x14ac:dyDescent="0.3">
      <c r="A1923">
        <v>1922</v>
      </c>
      <c r="B1923">
        <v>0.19214999999999999</v>
      </c>
      <c r="C1923">
        <v>0.77195000000000003</v>
      </c>
      <c r="D1923">
        <v>0.64244999999999997</v>
      </c>
      <c r="E1923">
        <v>0.74895</v>
      </c>
      <c r="F1923">
        <v>0.53974999999999995</v>
      </c>
      <c r="G1923">
        <v>9.325E-2</v>
      </c>
      <c r="H1923">
        <v>0.71284999999999998</v>
      </c>
      <c r="I1923">
        <v>0.87304999999999999</v>
      </c>
      <c r="J1923">
        <v>0.70955000000000001</v>
      </c>
      <c r="K1923">
        <v>8.5500000000000003E-3</v>
      </c>
      <c r="L1923">
        <v>0.97594999999999998</v>
      </c>
    </row>
    <row r="1924" spans="1:12" x14ac:dyDescent="0.3">
      <c r="A1924">
        <v>1923</v>
      </c>
      <c r="B1924">
        <v>0.19225</v>
      </c>
      <c r="C1924">
        <v>0.69484999999999997</v>
      </c>
      <c r="D1924">
        <v>0.26955000000000001</v>
      </c>
      <c r="E1924">
        <v>0.97294999999999998</v>
      </c>
      <c r="F1924">
        <v>0.32674999999999998</v>
      </c>
      <c r="G1924">
        <v>0.10705000000000001</v>
      </c>
      <c r="H1924">
        <v>0.32105</v>
      </c>
      <c r="I1924">
        <v>1.455E-2</v>
      </c>
      <c r="J1924">
        <v>0.90495000000000003</v>
      </c>
      <c r="K1924">
        <v>0.88265000000000005</v>
      </c>
      <c r="L1924">
        <v>0.23765</v>
      </c>
    </row>
    <row r="1925" spans="1:12" x14ac:dyDescent="0.3">
      <c r="A1925">
        <v>1924</v>
      </c>
      <c r="B1925">
        <v>0.19234999999999999</v>
      </c>
      <c r="C1925">
        <v>0.84325000000000006</v>
      </c>
      <c r="D1925">
        <v>0.78885000000000005</v>
      </c>
      <c r="E1925">
        <v>0.69445000000000001</v>
      </c>
      <c r="F1925">
        <v>0.53064999999999996</v>
      </c>
      <c r="G1925">
        <v>9.0749999999999997E-2</v>
      </c>
      <c r="H1925">
        <v>0.43364999999999998</v>
      </c>
      <c r="I1925">
        <v>2.8500000000000001E-3</v>
      </c>
      <c r="J1925">
        <v>0.61885000000000001</v>
      </c>
      <c r="K1925">
        <v>0.82384999999999997</v>
      </c>
      <c r="L1925">
        <v>0.10775</v>
      </c>
    </row>
    <row r="1926" spans="1:12" x14ac:dyDescent="0.3">
      <c r="A1926">
        <v>1925</v>
      </c>
      <c r="B1926">
        <v>0.19245000000000001</v>
      </c>
      <c r="C1926">
        <v>0.61965000000000003</v>
      </c>
      <c r="D1926">
        <v>0.24404999999999999</v>
      </c>
      <c r="E1926">
        <v>0.69484999999999997</v>
      </c>
      <c r="F1926">
        <v>0.49504999999999999</v>
      </c>
      <c r="G1926">
        <v>0.14674999999999999</v>
      </c>
      <c r="H1926">
        <v>6.8449999999999997E-2</v>
      </c>
      <c r="I1926">
        <v>5.425E-2</v>
      </c>
      <c r="J1926">
        <v>0.68394999999999995</v>
      </c>
      <c r="K1926">
        <v>0.20924999999999999</v>
      </c>
      <c r="L1926">
        <v>0.53025</v>
      </c>
    </row>
    <row r="1927" spans="1:12" x14ac:dyDescent="0.3">
      <c r="A1927">
        <v>1926</v>
      </c>
      <c r="B1927">
        <v>0.19255</v>
      </c>
      <c r="C1927">
        <v>0.78305000000000002</v>
      </c>
      <c r="D1927">
        <v>0.69435000000000002</v>
      </c>
      <c r="E1927">
        <v>0.64585000000000004</v>
      </c>
      <c r="F1927">
        <v>0.83525000000000005</v>
      </c>
      <c r="G1927">
        <v>0.23594999999999999</v>
      </c>
      <c r="H1927">
        <v>0.17374999999999999</v>
      </c>
      <c r="I1927">
        <v>0.59404999999999997</v>
      </c>
      <c r="J1927">
        <v>0.13145000000000001</v>
      </c>
      <c r="K1927">
        <v>0.49854999999999999</v>
      </c>
      <c r="L1927">
        <v>0.98275000000000001</v>
      </c>
    </row>
    <row r="1928" spans="1:12" x14ac:dyDescent="0.3">
      <c r="A1928">
        <v>1927</v>
      </c>
      <c r="B1928">
        <v>0.19264999999999999</v>
      </c>
      <c r="C1928">
        <v>0.30535000000000001</v>
      </c>
      <c r="D1928">
        <v>0.93915000000000004</v>
      </c>
      <c r="E1928">
        <v>0.12765000000000001</v>
      </c>
      <c r="F1928">
        <v>0.26645000000000002</v>
      </c>
      <c r="G1928">
        <v>0.26624999999999999</v>
      </c>
      <c r="H1928">
        <v>0.91234999999999999</v>
      </c>
      <c r="I1928">
        <v>0.29044999999999999</v>
      </c>
      <c r="J1928">
        <v>0.56425000000000003</v>
      </c>
      <c r="K1928">
        <v>0.10525</v>
      </c>
      <c r="L1928">
        <v>0.69455</v>
      </c>
    </row>
    <row r="1929" spans="1:12" x14ac:dyDescent="0.3">
      <c r="A1929">
        <v>1928</v>
      </c>
      <c r="B1929">
        <v>0.19275</v>
      </c>
      <c r="C1929">
        <v>0.21345</v>
      </c>
      <c r="D1929">
        <v>0.49225000000000002</v>
      </c>
      <c r="E1929">
        <v>0.30185000000000001</v>
      </c>
      <c r="F1929">
        <v>0.22134999999999999</v>
      </c>
      <c r="G1929">
        <v>0.71935000000000004</v>
      </c>
      <c r="H1929">
        <v>5.8950000000000002E-2</v>
      </c>
      <c r="I1929">
        <v>0.44455</v>
      </c>
      <c r="J1929">
        <v>0.29685</v>
      </c>
      <c r="K1929">
        <v>0.39415</v>
      </c>
      <c r="L1929">
        <v>0.15615000000000001</v>
      </c>
    </row>
    <row r="1930" spans="1:12" x14ac:dyDescent="0.3">
      <c r="A1930">
        <v>1929</v>
      </c>
      <c r="B1930">
        <v>0.19284999999999999</v>
      </c>
      <c r="C1930">
        <v>0.59125000000000005</v>
      </c>
      <c r="D1930">
        <v>0.54715000000000003</v>
      </c>
      <c r="E1930">
        <v>0.15475</v>
      </c>
      <c r="F1930">
        <v>0.26255000000000001</v>
      </c>
      <c r="G1930">
        <v>0.90044999999999997</v>
      </c>
      <c r="H1930">
        <v>8.7749999999999995E-2</v>
      </c>
      <c r="I1930">
        <v>3.2649999999999998E-2</v>
      </c>
      <c r="J1930">
        <v>0.22414999999999999</v>
      </c>
      <c r="K1930">
        <v>0.45315</v>
      </c>
      <c r="L1930">
        <v>0.83584999999999998</v>
      </c>
    </row>
    <row r="1931" spans="1:12" x14ac:dyDescent="0.3">
      <c r="A1931">
        <v>1930</v>
      </c>
      <c r="B1931">
        <v>0.19295000000000001</v>
      </c>
      <c r="C1931">
        <v>0.16585</v>
      </c>
      <c r="D1931">
        <v>0.32945000000000002</v>
      </c>
      <c r="E1931">
        <v>0.14774999999999999</v>
      </c>
      <c r="F1931">
        <v>0.27865000000000001</v>
      </c>
      <c r="G1931">
        <v>0.28494999999999998</v>
      </c>
      <c r="H1931">
        <v>0.11445</v>
      </c>
      <c r="I1931">
        <v>0.36995</v>
      </c>
      <c r="J1931">
        <v>0.78054999999999997</v>
      </c>
      <c r="K1931">
        <v>0.89354999999999996</v>
      </c>
      <c r="L1931">
        <v>0.94864999999999999</v>
      </c>
    </row>
    <row r="1932" spans="1:12" x14ac:dyDescent="0.3">
      <c r="A1932">
        <v>1931</v>
      </c>
      <c r="B1932">
        <v>0.19305</v>
      </c>
      <c r="C1932">
        <v>0.55264999999999997</v>
      </c>
      <c r="D1932">
        <v>0.84435000000000004</v>
      </c>
      <c r="E1932">
        <v>0.13735</v>
      </c>
      <c r="F1932">
        <v>0.92205000000000004</v>
      </c>
      <c r="G1932">
        <v>0.49114999999999998</v>
      </c>
      <c r="H1932">
        <v>0.30164999999999997</v>
      </c>
      <c r="I1932">
        <v>0.44614999999999999</v>
      </c>
      <c r="J1932">
        <v>0.92435</v>
      </c>
      <c r="K1932">
        <v>0.66505000000000003</v>
      </c>
      <c r="L1932">
        <v>0.49775000000000003</v>
      </c>
    </row>
    <row r="1933" spans="1:12" x14ac:dyDescent="0.3">
      <c r="A1933">
        <v>1932</v>
      </c>
      <c r="B1933">
        <v>0.19314999999999999</v>
      </c>
      <c r="C1933">
        <v>0.78125</v>
      </c>
      <c r="D1933">
        <v>0.22645000000000001</v>
      </c>
      <c r="E1933">
        <v>0.34794999999999998</v>
      </c>
      <c r="F1933">
        <v>0.23365</v>
      </c>
      <c r="G1933">
        <v>1.225E-2</v>
      </c>
      <c r="H1933">
        <v>0.42094999999999999</v>
      </c>
      <c r="I1933">
        <v>0.92415000000000003</v>
      </c>
      <c r="J1933">
        <v>0.11924999999999999</v>
      </c>
      <c r="K1933">
        <v>0.41344999999999998</v>
      </c>
      <c r="L1933">
        <v>0.89854999999999996</v>
      </c>
    </row>
    <row r="1934" spans="1:12" x14ac:dyDescent="0.3">
      <c r="A1934">
        <v>1933</v>
      </c>
      <c r="B1934">
        <v>0.19325000000000001</v>
      </c>
      <c r="C1934">
        <v>0.29425000000000001</v>
      </c>
      <c r="D1934">
        <v>0.96265000000000001</v>
      </c>
      <c r="E1934">
        <v>0.61485000000000001</v>
      </c>
      <c r="F1934">
        <v>0.90864999999999996</v>
      </c>
      <c r="G1934">
        <v>0.47215000000000001</v>
      </c>
      <c r="H1934">
        <v>0.94245000000000001</v>
      </c>
      <c r="I1934">
        <v>0.64675000000000005</v>
      </c>
      <c r="J1934">
        <v>0.77664999999999995</v>
      </c>
      <c r="K1934">
        <v>0.66625000000000001</v>
      </c>
      <c r="L1934">
        <v>0.65495000000000003</v>
      </c>
    </row>
    <row r="1935" spans="1:12" x14ac:dyDescent="0.3">
      <c r="A1935">
        <v>1934</v>
      </c>
      <c r="B1935">
        <v>0.19334999999999999</v>
      </c>
      <c r="C1935">
        <v>0.28255000000000002</v>
      </c>
      <c r="D1935">
        <v>0.68464999999999998</v>
      </c>
      <c r="E1935">
        <v>0.92344999999999999</v>
      </c>
      <c r="F1935">
        <v>0.72394999999999998</v>
      </c>
      <c r="G1935">
        <v>0.44585000000000002</v>
      </c>
      <c r="H1935">
        <v>0.50834999999999997</v>
      </c>
      <c r="I1935">
        <v>0.66195000000000004</v>
      </c>
      <c r="J1935">
        <v>0.68674999999999997</v>
      </c>
      <c r="K1935">
        <v>0.29985000000000001</v>
      </c>
      <c r="L1935">
        <v>0.44464999999999999</v>
      </c>
    </row>
    <row r="1936" spans="1:12" x14ac:dyDescent="0.3">
      <c r="A1936">
        <v>1935</v>
      </c>
      <c r="B1936">
        <v>0.19345000000000001</v>
      </c>
      <c r="C1936">
        <v>0.58865000000000001</v>
      </c>
      <c r="D1936">
        <v>0.41635</v>
      </c>
      <c r="E1936">
        <v>0.81735000000000002</v>
      </c>
      <c r="F1936">
        <v>0.22814999999999999</v>
      </c>
      <c r="G1936">
        <v>0.78285000000000005</v>
      </c>
      <c r="H1936">
        <v>0.26845000000000002</v>
      </c>
      <c r="I1936">
        <v>0.93494999999999995</v>
      </c>
      <c r="J1936">
        <v>0.17125000000000001</v>
      </c>
      <c r="K1936">
        <v>0.52424999999999999</v>
      </c>
      <c r="L1936">
        <v>0.21365000000000001</v>
      </c>
    </row>
    <row r="1937" spans="1:12" x14ac:dyDescent="0.3">
      <c r="A1937">
        <v>1936</v>
      </c>
      <c r="B1937">
        <v>0.19355</v>
      </c>
      <c r="C1937">
        <v>0.76595000000000002</v>
      </c>
      <c r="D1937">
        <v>0.24565000000000001</v>
      </c>
      <c r="E1937">
        <v>0.32245000000000001</v>
      </c>
      <c r="F1937">
        <v>0.17265</v>
      </c>
      <c r="G1937">
        <v>0.29154999999999998</v>
      </c>
      <c r="H1937">
        <v>0.53954999999999997</v>
      </c>
      <c r="I1937">
        <v>0.47565000000000002</v>
      </c>
      <c r="J1937">
        <v>0.36614999999999998</v>
      </c>
      <c r="K1937">
        <v>0.89615</v>
      </c>
      <c r="L1937">
        <v>0.11185</v>
      </c>
    </row>
    <row r="1938" spans="1:12" x14ac:dyDescent="0.3">
      <c r="A1938">
        <v>1937</v>
      </c>
      <c r="B1938">
        <v>0.19364999999999999</v>
      </c>
      <c r="C1938">
        <v>0.61495</v>
      </c>
      <c r="D1938">
        <v>0.46095000000000003</v>
      </c>
      <c r="E1938">
        <v>0.92125000000000001</v>
      </c>
      <c r="F1938">
        <v>0.25364999999999999</v>
      </c>
      <c r="G1938">
        <v>0.14515</v>
      </c>
      <c r="H1938">
        <v>0.45695000000000002</v>
      </c>
      <c r="I1938">
        <v>0.84394999999999998</v>
      </c>
      <c r="J1938">
        <v>0.46625</v>
      </c>
      <c r="K1938">
        <v>0.68394999999999995</v>
      </c>
      <c r="L1938">
        <v>0.81855</v>
      </c>
    </row>
    <row r="1939" spans="1:12" x14ac:dyDescent="0.3">
      <c r="A1939">
        <v>1938</v>
      </c>
      <c r="B1939">
        <v>0.19375000000000001</v>
      </c>
      <c r="C1939">
        <v>0.76605000000000001</v>
      </c>
      <c r="D1939">
        <v>5.985E-2</v>
      </c>
      <c r="E1939">
        <v>0.59914999999999996</v>
      </c>
      <c r="F1939">
        <v>5.6649999999999999E-2</v>
      </c>
      <c r="G1939">
        <v>0.86655000000000004</v>
      </c>
      <c r="H1939">
        <v>0.35244999999999999</v>
      </c>
      <c r="I1939">
        <v>6.1949999999999998E-2</v>
      </c>
      <c r="J1939">
        <v>0.13844999999999999</v>
      </c>
      <c r="K1939">
        <v>0.34265000000000001</v>
      </c>
      <c r="L1939">
        <v>0.85224999999999995</v>
      </c>
    </row>
    <row r="1940" spans="1:12" x14ac:dyDescent="0.3">
      <c r="A1940">
        <v>1939</v>
      </c>
      <c r="B1940">
        <v>0.19384999999999999</v>
      </c>
      <c r="C1940">
        <v>0.78134999999999999</v>
      </c>
      <c r="D1940">
        <v>0.87734999999999996</v>
      </c>
      <c r="E1940">
        <v>0.62644999999999995</v>
      </c>
      <c r="F1940">
        <v>0.81325000000000003</v>
      </c>
      <c r="G1940">
        <v>0.77375000000000005</v>
      </c>
      <c r="H1940">
        <v>0.67495000000000005</v>
      </c>
      <c r="I1940">
        <v>0.56105000000000005</v>
      </c>
      <c r="J1940">
        <v>0.26545000000000002</v>
      </c>
      <c r="K1940">
        <v>8.7150000000000005E-2</v>
      </c>
      <c r="L1940">
        <v>0.54825000000000002</v>
      </c>
    </row>
    <row r="1941" spans="1:12" x14ac:dyDescent="0.3">
      <c r="A1941">
        <v>1940</v>
      </c>
      <c r="B1941">
        <v>0.19395000000000001</v>
      </c>
      <c r="C1941">
        <v>0.62404999999999999</v>
      </c>
      <c r="D1941">
        <v>5.185E-2</v>
      </c>
      <c r="E1941">
        <v>0.54944999999999999</v>
      </c>
      <c r="F1941">
        <v>0.14135</v>
      </c>
      <c r="G1941">
        <v>0.31195000000000001</v>
      </c>
      <c r="H1941">
        <v>0.30564999999999998</v>
      </c>
      <c r="I1941">
        <v>0.93635000000000002</v>
      </c>
      <c r="J1941">
        <v>0.87914999999999999</v>
      </c>
      <c r="K1941">
        <v>0.51654999999999995</v>
      </c>
      <c r="L1941">
        <v>0.65054999999999996</v>
      </c>
    </row>
    <row r="1942" spans="1:12" x14ac:dyDescent="0.3">
      <c r="A1942">
        <v>1941</v>
      </c>
      <c r="B1942">
        <v>0.19405</v>
      </c>
      <c r="C1942">
        <v>0.27084999999999998</v>
      </c>
      <c r="D1942">
        <v>0.85135000000000005</v>
      </c>
      <c r="E1942">
        <v>0.51165000000000005</v>
      </c>
      <c r="F1942">
        <v>0.95055000000000001</v>
      </c>
      <c r="G1942">
        <v>0.55495000000000005</v>
      </c>
      <c r="H1942">
        <v>0.29735</v>
      </c>
      <c r="I1942">
        <v>0.62934999999999997</v>
      </c>
      <c r="J1942">
        <v>0.50124999999999997</v>
      </c>
      <c r="K1942">
        <v>0.84655000000000002</v>
      </c>
      <c r="L1942">
        <v>0.52944999999999998</v>
      </c>
    </row>
    <row r="1943" spans="1:12" x14ac:dyDescent="0.3">
      <c r="A1943">
        <v>1942</v>
      </c>
      <c r="B1943">
        <v>0.19414999999999999</v>
      </c>
      <c r="C1943">
        <v>0.47604999999999997</v>
      </c>
      <c r="D1943">
        <v>0.48985000000000001</v>
      </c>
      <c r="E1943">
        <v>0.55044999999999999</v>
      </c>
      <c r="F1943">
        <v>9.1550000000000006E-2</v>
      </c>
      <c r="G1943">
        <v>0.59255000000000002</v>
      </c>
      <c r="H1943">
        <v>3.175E-2</v>
      </c>
      <c r="I1943">
        <v>0.77864999999999995</v>
      </c>
      <c r="J1943">
        <v>0.61355000000000004</v>
      </c>
      <c r="K1943">
        <v>0.97804999999999997</v>
      </c>
      <c r="L1943">
        <v>7.3349999999999999E-2</v>
      </c>
    </row>
    <row r="1944" spans="1:12" x14ac:dyDescent="0.3">
      <c r="A1944">
        <v>1943</v>
      </c>
      <c r="B1944">
        <v>0.19425000000000001</v>
      </c>
      <c r="C1944">
        <v>0.29015000000000002</v>
      </c>
      <c r="D1944">
        <v>0.31495000000000001</v>
      </c>
      <c r="E1944">
        <v>0.44355</v>
      </c>
      <c r="F1944">
        <v>0.42125000000000001</v>
      </c>
      <c r="G1944">
        <v>8.2049999999999998E-2</v>
      </c>
      <c r="H1944">
        <v>0.12504999999999999</v>
      </c>
      <c r="I1944">
        <v>0.65195000000000003</v>
      </c>
      <c r="J1944">
        <v>0.37945000000000001</v>
      </c>
      <c r="K1944">
        <v>0.14704999999999999</v>
      </c>
      <c r="L1944">
        <v>0.19125</v>
      </c>
    </row>
    <row r="1945" spans="1:12" x14ac:dyDescent="0.3">
      <c r="A1945">
        <v>1944</v>
      </c>
      <c r="B1945">
        <v>0.19434999999999999</v>
      </c>
      <c r="C1945">
        <v>0.64654999999999996</v>
      </c>
      <c r="D1945">
        <v>0.34155000000000002</v>
      </c>
      <c r="E1945">
        <v>0.94464999999999999</v>
      </c>
      <c r="F1945">
        <v>0.90024999999999999</v>
      </c>
      <c r="G1945">
        <v>0.64824999999999999</v>
      </c>
      <c r="H1945">
        <v>0.93605000000000005</v>
      </c>
      <c r="I1945">
        <v>0.64554999999999996</v>
      </c>
      <c r="J1945">
        <v>0.76424999999999998</v>
      </c>
      <c r="K1945">
        <v>9.1749999999999998E-2</v>
      </c>
      <c r="L1945">
        <v>0.49854999999999999</v>
      </c>
    </row>
    <row r="1946" spans="1:12" x14ac:dyDescent="0.3">
      <c r="A1946">
        <v>1945</v>
      </c>
      <c r="B1946">
        <v>0.19445000000000001</v>
      </c>
      <c r="C1946">
        <v>0.76085000000000003</v>
      </c>
      <c r="D1946">
        <v>0.61034999999999995</v>
      </c>
      <c r="E1946">
        <v>8.0350000000000005E-2</v>
      </c>
      <c r="F1946">
        <v>0.36525000000000002</v>
      </c>
      <c r="G1946">
        <v>0.50514999999999999</v>
      </c>
      <c r="H1946">
        <v>0.61885000000000001</v>
      </c>
      <c r="I1946">
        <v>0.97155000000000002</v>
      </c>
      <c r="J1946">
        <v>0.91935</v>
      </c>
      <c r="K1946">
        <v>0.79744999999999999</v>
      </c>
      <c r="L1946">
        <v>0.12125</v>
      </c>
    </row>
    <row r="1947" spans="1:12" x14ac:dyDescent="0.3">
      <c r="A1947">
        <v>1946</v>
      </c>
      <c r="B1947">
        <v>0.19455</v>
      </c>
      <c r="C1947">
        <v>0.52505000000000002</v>
      </c>
      <c r="D1947">
        <v>0.72165000000000001</v>
      </c>
      <c r="E1947">
        <v>0.16385</v>
      </c>
      <c r="F1947">
        <v>0.27655000000000002</v>
      </c>
      <c r="G1947">
        <v>0.67205000000000004</v>
      </c>
      <c r="H1947">
        <v>9.035E-2</v>
      </c>
      <c r="I1947">
        <v>0.42925000000000002</v>
      </c>
      <c r="J1947">
        <v>0.86724999999999997</v>
      </c>
      <c r="K1947">
        <v>0.25505</v>
      </c>
      <c r="L1947">
        <v>0.14255000000000001</v>
      </c>
    </row>
    <row r="1948" spans="1:12" x14ac:dyDescent="0.3">
      <c r="A1948">
        <v>1947</v>
      </c>
      <c r="B1948">
        <v>0.19464999999999999</v>
      </c>
      <c r="C1948">
        <v>0.55825000000000002</v>
      </c>
      <c r="D1948">
        <v>0.88175000000000003</v>
      </c>
      <c r="E1948">
        <v>0.51395000000000002</v>
      </c>
      <c r="F1948">
        <v>0.52295000000000003</v>
      </c>
      <c r="G1948">
        <v>0.29965000000000003</v>
      </c>
      <c r="H1948">
        <v>0.56935000000000002</v>
      </c>
      <c r="I1948">
        <v>0.30554999999999999</v>
      </c>
      <c r="J1948">
        <v>0.81545000000000001</v>
      </c>
      <c r="K1948">
        <v>0.82055</v>
      </c>
      <c r="L1948">
        <v>0.83165</v>
      </c>
    </row>
    <row r="1949" spans="1:12" x14ac:dyDescent="0.3">
      <c r="A1949">
        <v>1948</v>
      </c>
      <c r="B1949">
        <v>0.19475000000000001</v>
      </c>
      <c r="C1949">
        <v>0.56484999999999996</v>
      </c>
      <c r="D1949">
        <v>0.93335000000000001</v>
      </c>
      <c r="E1949">
        <v>0.85675000000000001</v>
      </c>
      <c r="F1949">
        <v>0.42225000000000001</v>
      </c>
      <c r="G1949">
        <v>0.25085000000000002</v>
      </c>
      <c r="H1949">
        <v>0.96355000000000002</v>
      </c>
      <c r="I1949">
        <v>0.96204999999999996</v>
      </c>
      <c r="J1949">
        <v>0.67325000000000002</v>
      </c>
      <c r="K1949">
        <v>0.36325000000000002</v>
      </c>
      <c r="L1949">
        <v>0.13915</v>
      </c>
    </row>
    <row r="1950" spans="1:12" x14ac:dyDescent="0.3">
      <c r="A1950">
        <v>1949</v>
      </c>
      <c r="B1950">
        <v>0.19485</v>
      </c>
      <c r="C1950">
        <v>0.67164999999999997</v>
      </c>
      <c r="D1950">
        <v>0.47065000000000001</v>
      </c>
      <c r="E1950">
        <v>0.36554999999999999</v>
      </c>
      <c r="F1950">
        <v>0.13744999999999999</v>
      </c>
      <c r="G1950">
        <v>0.51544999999999996</v>
      </c>
      <c r="H1950">
        <v>0.36194999999999999</v>
      </c>
      <c r="I1950">
        <v>0.50065000000000004</v>
      </c>
      <c r="J1950">
        <v>0.58745000000000003</v>
      </c>
      <c r="K1950">
        <v>0.29454999999999998</v>
      </c>
      <c r="L1950">
        <v>0.73655000000000004</v>
      </c>
    </row>
    <row r="1951" spans="1:12" x14ac:dyDescent="0.3">
      <c r="A1951">
        <v>1950</v>
      </c>
      <c r="B1951">
        <v>0.19495000000000001</v>
      </c>
      <c r="C1951">
        <v>0.62265000000000004</v>
      </c>
      <c r="D1951">
        <v>0.36154999999999998</v>
      </c>
      <c r="E1951">
        <v>0.91815000000000002</v>
      </c>
      <c r="F1951">
        <v>0.54035</v>
      </c>
      <c r="G1951">
        <v>0.86495</v>
      </c>
      <c r="H1951">
        <v>0.97945000000000004</v>
      </c>
      <c r="I1951">
        <v>3.3649999999999999E-2</v>
      </c>
      <c r="J1951">
        <v>0.93835000000000002</v>
      </c>
      <c r="K1951">
        <v>0.32674999999999998</v>
      </c>
      <c r="L1951">
        <v>0.27355000000000002</v>
      </c>
    </row>
    <row r="1952" spans="1:12" x14ac:dyDescent="0.3">
      <c r="A1952">
        <v>1951</v>
      </c>
      <c r="B1952">
        <v>0.19505</v>
      </c>
      <c r="C1952">
        <v>0.11144999999999999</v>
      </c>
      <c r="D1952">
        <v>0.17405000000000001</v>
      </c>
      <c r="E1952">
        <v>5.3150000000000003E-2</v>
      </c>
      <c r="F1952">
        <v>0.34144999999999998</v>
      </c>
      <c r="G1952">
        <v>0.61545000000000005</v>
      </c>
      <c r="H1952">
        <v>0.25004999999999999</v>
      </c>
      <c r="I1952">
        <v>0.82115000000000005</v>
      </c>
      <c r="J1952">
        <v>0.82255</v>
      </c>
      <c r="K1952">
        <v>2.2849999999999999E-2</v>
      </c>
      <c r="L1952">
        <v>0.76275000000000004</v>
      </c>
    </row>
    <row r="1953" spans="1:12" x14ac:dyDescent="0.3">
      <c r="A1953">
        <v>1952</v>
      </c>
      <c r="B1953">
        <v>0.19514999999999999</v>
      </c>
      <c r="C1953">
        <v>0.85304999999999997</v>
      </c>
      <c r="D1953">
        <v>0.54244999999999999</v>
      </c>
      <c r="E1953">
        <v>0.14985000000000001</v>
      </c>
      <c r="F1953">
        <v>6.9349999999999995E-2</v>
      </c>
      <c r="G1953">
        <v>0.27965000000000001</v>
      </c>
      <c r="H1953">
        <v>0.34994999999999998</v>
      </c>
      <c r="I1953">
        <v>0.34875</v>
      </c>
      <c r="J1953">
        <v>0.93225000000000002</v>
      </c>
      <c r="K1953">
        <v>0.44335000000000002</v>
      </c>
      <c r="L1953">
        <v>0.70025000000000004</v>
      </c>
    </row>
    <row r="1954" spans="1:12" x14ac:dyDescent="0.3">
      <c r="A1954">
        <v>1953</v>
      </c>
      <c r="B1954">
        <v>0.19525000000000001</v>
      </c>
      <c r="C1954">
        <v>0.19505</v>
      </c>
      <c r="D1954">
        <v>0.58065</v>
      </c>
      <c r="E1954">
        <v>0.73285</v>
      </c>
      <c r="F1954">
        <v>0.18475</v>
      </c>
      <c r="G1954">
        <v>0.74765000000000004</v>
      </c>
      <c r="H1954">
        <v>0.34565000000000001</v>
      </c>
      <c r="I1954">
        <v>0.67474999999999996</v>
      </c>
      <c r="J1954">
        <v>0.80994999999999995</v>
      </c>
      <c r="K1954">
        <v>0.50285000000000002</v>
      </c>
      <c r="L1954">
        <v>0.70855000000000001</v>
      </c>
    </row>
    <row r="1955" spans="1:12" x14ac:dyDescent="0.3">
      <c r="A1955">
        <v>1954</v>
      </c>
      <c r="B1955">
        <v>0.19535</v>
      </c>
      <c r="C1955">
        <v>0.12415</v>
      </c>
      <c r="D1955">
        <v>0.47694999999999999</v>
      </c>
      <c r="E1955">
        <v>0.46224999999999999</v>
      </c>
      <c r="F1955">
        <v>7.6149999999999995E-2</v>
      </c>
      <c r="G1955">
        <v>0.38714999999999999</v>
      </c>
      <c r="H1955">
        <v>0.88775000000000004</v>
      </c>
      <c r="I1955">
        <v>9.1249999999999998E-2</v>
      </c>
      <c r="J1955">
        <v>0.66554999999999997</v>
      </c>
      <c r="K1955">
        <v>0.38014999999999999</v>
      </c>
      <c r="L1955">
        <v>0.99324999999999997</v>
      </c>
    </row>
    <row r="1956" spans="1:12" x14ac:dyDescent="0.3">
      <c r="A1956">
        <v>1955</v>
      </c>
      <c r="B1956">
        <v>0.19545000000000001</v>
      </c>
      <c r="C1956">
        <v>0.67295000000000005</v>
      </c>
      <c r="D1956">
        <v>0.65495000000000003</v>
      </c>
      <c r="E1956">
        <v>0.76014999999999999</v>
      </c>
      <c r="F1956">
        <v>0.91464999999999996</v>
      </c>
      <c r="G1956">
        <v>0.57115000000000005</v>
      </c>
      <c r="H1956">
        <v>0.17935000000000001</v>
      </c>
      <c r="I1956">
        <v>0.11215</v>
      </c>
      <c r="J1956">
        <v>0.29204999999999998</v>
      </c>
      <c r="K1956">
        <v>1.5650000000000001E-2</v>
      </c>
      <c r="L1956">
        <v>0.37814999999999999</v>
      </c>
    </row>
    <row r="1957" spans="1:12" x14ac:dyDescent="0.3">
      <c r="A1957">
        <v>1956</v>
      </c>
      <c r="B1957">
        <v>0.19555</v>
      </c>
      <c r="C1957">
        <v>0.83645000000000003</v>
      </c>
      <c r="D1957">
        <v>0.55145</v>
      </c>
      <c r="E1957">
        <v>0.89134999999999998</v>
      </c>
      <c r="F1957">
        <v>0.15004999999999999</v>
      </c>
      <c r="G1957">
        <v>0.49245</v>
      </c>
      <c r="H1957">
        <v>0.56294999999999995</v>
      </c>
      <c r="I1957">
        <v>0.19955000000000001</v>
      </c>
      <c r="J1957">
        <v>0.69855</v>
      </c>
      <c r="K1957">
        <v>0.76065000000000005</v>
      </c>
      <c r="L1957">
        <v>0.26595000000000002</v>
      </c>
    </row>
    <row r="1958" spans="1:12" x14ac:dyDescent="0.3">
      <c r="A1958">
        <v>1957</v>
      </c>
      <c r="B1958">
        <v>0.19564999999999999</v>
      </c>
      <c r="C1958">
        <v>0.19495000000000001</v>
      </c>
      <c r="D1958">
        <v>0.35975000000000001</v>
      </c>
      <c r="E1958">
        <v>0.57955000000000001</v>
      </c>
      <c r="F1958">
        <v>5.7950000000000002E-2</v>
      </c>
      <c r="G1958">
        <v>0.68615000000000004</v>
      </c>
      <c r="H1958">
        <v>0.91505000000000003</v>
      </c>
      <c r="I1958">
        <v>0.72955000000000003</v>
      </c>
      <c r="J1958">
        <v>0.19445000000000001</v>
      </c>
      <c r="K1958">
        <v>0.83055000000000001</v>
      </c>
      <c r="L1958">
        <v>0.80095000000000005</v>
      </c>
    </row>
    <row r="1959" spans="1:12" x14ac:dyDescent="0.3">
      <c r="A1959">
        <v>1958</v>
      </c>
      <c r="B1959">
        <v>0.19575000000000001</v>
      </c>
      <c r="C1959">
        <v>0.25105</v>
      </c>
      <c r="D1959">
        <v>0.77885000000000004</v>
      </c>
      <c r="E1959">
        <v>0.45545000000000002</v>
      </c>
      <c r="F1959">
        <v>0.55894999999999995</v>
      </c>
      <c r="G1959">
        <v>0.31025000000000003</v>
      </c>
      <c r="H1959">
        <v>0.33765000000000001</v>
      </c>
      <c r="I1959">
        <v>0.96284999999999998</v>
      </c>
      <c r="J1959">
        <v>0.10425</v>
      </c>
      <c r="K1959">
        <v>0.68645</v>
      </c>
      <c r="L1959">
        <v>0.29475000000000001</v>
      </c>
    </row>
    <row r="1960" spans="1:12" x14ac:dyDescent="0.3">
      <c r="A1960">
        <v>1959</v>
      </c>
      <c r="B1960">
        <v>0.19585</v>
      </c>
      <c r="C1960">
        <v>7.145E-2</v>
      </c>
      <c r="D1960">
        <v>0.16034999999999999</v>
      </c>
      <c r="E1960">
        <v>0.79474999999999996</v>
      </c>
      <c r="F1960">
        <v>0.11505</v>
      </c>
      <c r="G1960">
        <v>0.43464999999999998</v>
      </c>
      <c r="H1960">
        <v>0.79264999999999997</v>
      </c>
      <c r="I1960">
        <v>0.11805</v>
      </c>
      <c r="J1960">
        <v>6.2850000000000003E-2</v>
      </c>
      <c r="K1960">
        <v>0.58535000000000004</v>
      </c>
      <c r="L1960">
        <v>0.45474999999999999</v>
      </c>
    </row>
    <row r="1961" spans="1:12" x14ac:dyDescent="0.3">
      <c r="A1961">
        <v>1960</v>
      </c>
      <c r="B1961">
        <v>0.19595000000000001</v>
      </c>
      <c r="C1961">
        <v>0.87034999999999996</v>
      </c>
      <c r="D1961">
        <v>0.45084999999999997</v>
      </c>
      <c r="E1961">
        <v>0.87234999999999996</v>
      </c>
      <c r="F1961">
        <v>0.21825</v>
      </c>
      <c r="G1961">
        <v>0.76634999999999998</v>
      </c>
      <c r="H1961">
        <v>0.22835</v>
      </c>
      <c r="I1961">
        <v>0.50634999999999997</v>
      </c>
      <c r="J1961">
        <v>0.55605000000000004</v>
      </c>
      <c r="K1961">
        <v>0.50375000000000003</v>
      </c>
      <c r="L1961">
        <v>0.70374999999999999</v>
      </c>
    </row>
    <row r="1962" spans="1:12" x14ac:dyDescent="0.3">
      <c r="A1962">
        <v>1961</v>
      </c>
      <c r="B1962">
        <v>0.19605</v>
      </c>
      <c r="C1962">
        <v>0.99755000000000005</v>
      </c>
      <c r="D1962">
        <v>0.75975000000000004</v>
      </c>
      <c r="E1962">
        <v>0.63465000000000005</v>
      </c>
      <c r="F1962">
        <v>0.66984999999999995</v>
      </c>
      <c r="G1962">
        <v>0.97575000000000001</v>
      </c>
      <c r="H1962">
        <v>0.13195000000000001</v>
      </c>
      <c r="I1962">
        <v>0.17965</v>
      </c>
      <c r="J1962">
        <v>0.72335000000000005</v>
      </c>
      <c r="K1962">
        <v>0.88924999999999998</v>
      </c>
      <c r="L1962">
        <v>0.66674999999999995</v>
      </c>
    </row>
    <row r="1963" spans="1:12" x14ac:dyDescent="0.3">
      <c r="A1963">
        <v>1962</v>
      </c>
      <c r="B1963">
        <v>0.19614999999999999</v>
      </c>
      <c r="C1963">
        <v>0.16855000000000001</v>
      </c>
      <c r="D1963">
        <v>0.82774999999999999</v>
      </c>
      <c r="E1963">
        <v>0.89675000000000005</v>
      </c>
      <c r="F1963">
        <v>0.43585000000000002</v>
      </c>
      <c r="G1963">
        <v>0.10854999999999999</v>
      </c>
      <c r="H1963">
        <v>0.47815000000000002</v>
      </c>
      <c r="I1963">
        <v>0.23425000000000001</v>
      </c>
      <c r="J1963">
        <v>0.62134999999999996</v>
      </c>
      <c r="K1963">
        <v>0.26765</v>
      </c>
      <c r="L1963">
        <v>0.96714999999999995</v>
      </c>
    </row>
    <row r="1964" spans="1:12" x14ac:dyDescent="0.3">
      <c r="A1964">
        <v>1963</v>
      </c>
      <c r="B1964">
        <v>0.19625000000000001</v>
      </c>
      <c r="C1964">
        <v>0.38155</v>
      </c>
      <c r="D1964">
        <v>0.95184999999999997</v>
      </c>
      <c r="E1964">
        <v>0.85404999999999998</v>
      </c>
      <c r="F1964">
        <v>0.10125000000000001</v>
      </c>
      <c r="G1964">
        <v>6.7049999999999998E-2</v>
      </c>
      <c r="H1964">
        <v>0.62185000000000001</v>
      </c>
      <c r="I1964">
        <v>0.68364999999999998</v>
      </c>
      <c r="J1964">
        <v>0.73265000000000002</v>
      </c>
      <c r="K1964">
        <v>0.79135</v>
      </c>
      <c r="L1964">
        <v>0.34415000000000001</v>
      </c>
    </row>
    <row r="1965" spans="1:12" x14ac:dyDescent="0.3">
      <c r="A1965">
        <v>1964</v>
      </c>
      <c r="B1965">
        <v>0.19635</v>
      </c>
      <c r="C1965">
        <v>0.34834999999999999</v>
      </c>
      <c r="D1965">
        <v>0.41975000000000001</v>
      </c>
      <c r="E1965">
        <v>0.82394999999999996</v>
      </c>
      <c r="F1965">
        <v>0.87485000000000002</v>
      </c>
      <c r="G1965">
        <v>0.19334999999999999</v>
      </c>
      <c r="H1965">
        <v>0.97275</v>
      </c>
      <c r="I1965">
        <v>0.25664999999999999</v>
      </c>
      <c r="J1965">
        <v>0.93794999999999995</v>
      </c>
      <c r="K1965">
        <v>0.27755000000000002</v>
      </c>
      <c r="L1965">
        <v>4.165E-2</v>
      </c>
    </row>
    <row r="1966" spans="1:12" x14ac:dyDescent="0.3">
      <c r="A1966">
        <v>1965</v>
      </c>
      <c r="B1966">
        <v>0.19645000000000001</v>
      </c>
      <c r="C1966">
        <v>0.29944999999999999</v>
      </c>
      <c r="D1966">
        <v>0.90464999999999995</v>
      </c>
      <c r="E1966">
        <v>0.54495000000000005</v>
      </c>
      <c r="F1966">
        <v>0.17674999999999999</v>
      </c>
      <c r="G1966">
        <v>0.81284999999999996</v>
      </c>
      <c r="H1966">
        <v>0.91364999999999996</v>
      </c>
      <c r="I1966">
        <v>0.34634999999999999</v>
      </c>
      <c r="J1966">
        <v>0.39624999999999999</v>
      </c>
      <c r="K1966">
        <v>0.43275000000000002</v>
      </c>
      <c r="L1966">
        <v>0.20555000000000001</v>
      </c>
    </row>
    <row r="1967" spans="1:12" x14ac:dyDescent="0.3">
      <c r="A1967">
        <v>1966</v>
      </c>
      <c r="B1967">
        <v>0.19655</v>
      </c>
      <c r="C1967">
        <v>0.58684999999999998</v>
      </c>
      <c r="D1967">
        <v>0.40834999999999999</v>
      </c>
      <c r="E1967">
        <v>0.63065000000000004</v>
      </c>
      <c r="F1967">
        <v>1.685E-2</v>
      </c>
      <c r="G1967">
        <v>0.82604999999999995</v>
      </c>
      <c r="H1967">
        <v>0.27045000000000002</v>
      </c>
      <c r="I1967">
        <v>2.4850000000000001E-2</v>
      </c>
      <c r="J1967">
        <v>0.23125000000000001</v>
      </c>
      <c r="K1967">
        <v>0.59335000000000004</v>
      </c>
      <c r="L1967">
        <v>0.89354999999999996</v>
      </c>
    </row>
    <row r="1968" spans="1:12" x14ac:dyDescent="0.3">
      <c r="A1968">
        <v>1967</v>
      </c>
      <c r="B1968">
        <v>0.19664999999999999</v>
      </c>
      <c r="C1968">
        <v>0.78085000000000004</v>
      </c>
      <c r="D1968">
        <v>0.31655</v>
      </c>
      <c r="E1968">
        <v>0.38945000000000002</v>
      </c>
      <c r="F1968">
        <v>0.31645000000000001</v>
      </c>
      <c r="G1968">
        <v>0.68715000000000004</v>
      </c>
      <c r="H1968">
        <v>7.9250000000000001E-2</v>
      </c>
      <c r="I1968">
        <v>0.79054999999999997</v>
      </c>
      <c r="J1968">
        <v>0.31945000000000001</v>
      </c>
      <c r="K1968">
        <v>0.86645000000000005</v>
      </c>
      <c r="L1968">
        <v>0.63175000000000003</v>
      </c>
    </row>
    <row r="1969" spans="1:12" x14ac:dyDescent="0.3">
      <c r="A1969">
        <v>1968</v>
      </c>
      <c r="B1969">
        <v>0.19675000000000001</v>
      </c>
      <c r="C1969">
        <v>0.75375000000000003</v>
      </c>
      <c r="D1969">
        <v>0.56025000000000003</v>
      </c>
      <c r="E1969">
        <v>0.69664999999999999</v>
      </c>
      <c r="F1969">
        <v>0.90854999999999997</v>
      </c>
      <c r="G1969">
        <v>0.25814999999999999</v>
      </c>
      <c r="H1969">
        <v>0.21295</v>
      </c>
      <c r="I1969">
        <v>0.12445000000000001</v>
      </c>
      <c r="J1969">
        <v>0.57965</v>
      </c>
      <c r="K1969">
        <v>0.72284999999999999</v>
      </c>
      <c r="L1969">
        <v>0.42265000000000003</v>
      </c>
    </row>
    <row r="1970" spans="1:12" x14ac:dyDescent="0.3">
      <c r="A1970">
        <v>1969</v>
      </c>
      <c r="B1970">
        <v>0.19685</v>
      </c>
      <c r="C1970">
        <v>0.94374999999999998</v>
      </c>
      <c r="D1970">
        <v>0.56215000000000004</v>
      </c>
      <c r="E1970">
        <v>3.875E-2</v>
      </c>
      <c r="F1970">
        <v>4.1849999999999998E-2</v>
      </c>
      <c r="G1970">
        <v>0.44005</v>
      </c>
      <c r="H1970">
        <v>0.23744999999999999</v>
      </c>
      <c r="I1970">
        <v>0.22575000000000001</v>
      </c>
      <c r="J1970">
        <v>6.565E-2</v>
      </c>
      <c r="K1970">
        <v>0.47475000000000001</v>
      </c>
      <c r="L1970">
        <v>0.63944999999999996</v>
      </c>
    </row>
    <row r="1971" spans="1:12" x14ac:dyDescent="0.3">
      <c r="A1971">
        <v>1970</v>
      </c>
      <c r="B1971">
        <v>0.19694999999999999</v>
      </c>
      <c r="C1971">
        <v>0.38345000000000001</v>
      </c>
      <c r="D1971">
        <v>9.6049999999999996E-2</v>
      </c>
      <c r="E1971">
        <v>0.48375000000000001</v>
      </c>
      <c r="F1971">
        <v>0.53325</v>
      </c>
      <c r="G1971">
        <v>3.5E-4</v>
      </c>
      <c r="H1971">
        <v>0.55545</v>
      </c>
      <c r="I1971">
        <v>0.38345000000000001</v>
      </c>
      <c r="J1971">
        <v>0.35135</v>
      </c>
      <c r="K1971">
        <v>0.52305000000000001</v>
      </c>
      <c r="L1971">
        <v>6.3649999999999998E-2</v>
      </c>
    </row>
    <row r="1972" spans="1:12" x14ac:dyDescent="0.3">
      <c r="A1972">
        <v>1971</v>
      </c>
      <c r="B1972">
        <v>0.19705</v>
      </c>
      <c r="C1972">
        <v>0.34765000000000001</v>
      </c>
      <c r="D1972">
        <v>0.39395000000000002</v>
      </c>
      <c r="E1972">
        <v>0.61404999999999998</v>
      </c>
      <c r="F1972">
        <v>0.18545</v>
      </c>
      <c r="G1972">
        <v>0.55994999999999995</v>
      </c>
      <c r="H1972">
        <v>0.23674999999999999</v>
      </c>
      <c r="I1972">
        <v>0.13644999999999999</v>
      </c>
      <c r="J1972">
        <v>0.20494999999999999</v>
      </c>
      <c r="K1972">
        <v>0.83455000000000001</v>
      </c>
      <c r="L1972">
        <v>0.81635000000000002</v>
      </c>
    </row>
    <row r="1973" spans="1:12" x14ac:dyDescent="0.3">
      <c r="A1973">
        <v>1972</v>
      </c>
      <c r="B1973">
        <v>0.19714999999999999</v>
      </c>
      <c r="C1973">
        <v>0.10324999999999999</v>
      </c>
      <c r="D1973">
        <v>0.10025000000000001</v>
      </c>
      <c r="E1973">
        <v>0.23275000000000001</v>
      </c>
      <c r="F1973">
        <v>0.14735000000000001</v>
      </c>
      <c r="G1973">
        <v>0.84824999999999995</v>
      </c>
      <c r="H1973">
        <v>0.24954999999999999</v>
      </c>
      <c r="I1973">
        <v>1.115E-2</v>
      </c>
      <c r="J1973">
        <v>0.47644999999999998</v>
      </c>
      <c r="K1973">
        <v>0.80974999999999997</v>
      </c>
      <c r="L1973">
        <v>0.98745000000000005</v>
      </c>
    </row>
    <row r="1974" spans="1:12" x14ac:dyDescent="0.3">
      <c r="A1974">
        <v>1973</v>
      </c>
      <c r="B1974">
        <v>0.19725000000000001</v>
      </c>
      <c r="C1974">
        <v>0.36275000000000002</v>
      </c>
      <c r="D1974">
        <v>0.79405000000000003</v>
      </c>
      <c r="E1974">
        <v>0.67364999999999997</v>
      </c>
      <c r="F1974">
        <v>0.38934999999999997</v>
      </c>
      <c r="G1974">
        <v>0.26455000000000001</v>
      </c>
      <c r="H1974">
        <v>0.76954999999999996</v>
      </c>
      <c r="I1974">
        <v>0.71204999999999996</v>
      </c>
      <c r="J1974">
        <v>0.65544999999999998</v>
      </c>
      <c r="K1974">
        <v>0.93035000000000001</v>
      </c>
      <c r="L1974">
        <v>0.73404999999999998</v>
      </c>
    </row>
    <row r="1975" spans="1:12" x14ac:dyDescent="0.3">
      <c r="A1975">
        <v>1974</v>
      </c>
      <c r="B1975">
        <v>0.19735</v>
      </c>
      <c r="C1975">
        <v>0.29035</v>
      </c>
      <c r="D1975">
        <v>0.55964999999999998</v>
      </c>
      <c r="E1975">
        <v>0.32645000000000002</v>
      </c>
      <c r="F1975">
        <v>7.0949999999999999E-2</v>
      </c>
      <c r="G1975">
        <v>0.20915</v>
      </c>
      <c r="H1975">
        <v>0.35535</v>
      </c>
      <c r="I1975">
        <v>0.26595000000000002</v>
      </c>
      <c r="J1975">
        <v>0.22935</v>
      </c>
      <c r="K1975">
        <v>0.99224999999999997</v>
      </c>
      <c r="L1975">
        <v>0.26445000000000002</v>
      </c>
    </row>
    <row r="1976" spans="1:12" x14ac:dyDescent="0.3">
      <c r="A1976">
        <v>1975</v>
      </c>
      <c r="B1976">
        <v>0.19744999999999999</v>
      </c>
      <c r="C1976">
        <v>0.81184999999999996</v>
      </c>
      <c r="D1976">
        <v>0.50205</v>
      </c>
      <c r="E1976">
        <v>0.79925000000000002</v>
      </c>
      <c r="F1976">
        <v>0.92784999999999995</v>
      </c>
      <c r="G1976">
        <v>0.73634999999999995</v>
      </c>
      <c r="H1976">
        <v>0.83245000000000002</v>
      </c>
      <c r="I1976">
        <v>0.47735</v>
      </c>
      <c r="J1976">
        <v>0.49535000000000001</v>
      </c>
      <c r="K1976">
        <v>0.89675000000000005</v>
      </c>
      <c r="L1976">
        <v>0.50365000000000004</v>
      </c>
    </row>
    <row r="1977" spans="1:12" x14ac:dyDescent="0.3">
      <c r="A1977">
        <v>1976</v>
      </c>
      <c r="B1977">
        <v>0.19755</v>
      </c>
      <c r="C1977">
        <v>0.76995000000000002</v>
      </c>
      <c r="D1977">
        <v>0.66174999999999995</v>
      </c>
      <c r="E1977">
        <v>0.28405000000000002</v>
      </c>
      <c r="F1977">
        <v>6.8949999999999997E-2</v>
      </c>
      <c r="G1977">
        <v>0.67535000000000001</v>
      </c>
      <c r="H1977">
        <v>0.68515000000000004</v>
      </c>
      <c r="I1977">
        <v>0.10455</v>
      </c>
      <c r="J1977">
        <v>0.80035000000000001</v>
      </c>
      <c r="K1977">
        <v>0.33715000000000001</v>
      </c>
      <c r="L1977">
        <v>0.44585000000000002</v>
      </c>
    </row>
    <row r="1978" spans="1:12" x14ac:dyDescent="0.3">
      <c r="A1978">
        <v>1977</v>
      </c>
      <c r="B1978">
        <v>0.19764999999999999</v>
      </c>
      <c r="C1978">
        <v>0.49704999999999999</v>
      </c>
      <c r="D1978">
        <v>0.29665000000000002</v>
      </c>
      <c r="E1978">
        <v>0.99804999999999999</v>
      </c>
      <c r="F1978">
        <v>0.72165000000000001</v>
      </c>
      <c r="G1978">
        <v>0.67945</v>
      </c>
      <c r="H1978">
        <v>0.32615</v>
      </c>
      <c r="I1978">
        <v>0.42315000000000003</v>
      </c>
      <c r="J1978">
        <v>0.30475000000000002</v>
      </c>
      <c r="K1978">
        <v>0.81635000000000002</v>
      </c>
      <c r="L1978">
        <v>0.19284999999999999</v>
      </c>
    </row>
    <row r="1979" spans="1:12" x14ac:dyDescent="0.3">
      <c r="A1979">
        <v>1978</v>
      </c>
      <c r="B1979">
        <v>0.19775000000000001</v>
      </c>
      <c r="C1979">
        <v>0.79264999999999997</v>
      </c>
      <c r="D1979">
        <v>0.13585</v>
      </c>
      <c r="E1979">
        <v>0.49814999999999998</v>
      </c>
      <c r="F1979">
        <v>0.38255</v>
      </c>
      <c r="G1979">
        <v>0.26495000000000002</v>
      </c>
      <c r="H1979">
        <v>3.065E-2</v>
      </c>
      <c r="I1979">
        <v>0.35754999999999998</v>
      </c>
      <c r="J1979">
        <v>0.83584999999999998</v>
      </c>
      <c r="K1979">
        <v>0.87044999999999995</v>
      </c>
      <c r="L1979">
        <v>0.11785</v>
      </c>
    </row>
    <row r="1980" spans="1:12" x14ac:dyDescent="0.3">
      <c r="A1980">
        <v>1979</v>
      </c>
      <c r="B1980">
        <v>0.19785</v>
      </c>
      <c r="C1980">
        <v>0.16955000000000001</v>
      </c>
      <c r="D1980">
        <v>0.72545000000000004</v>
      </c>
      <c r="E1980">
        <v>0.22925000000000001</v>
      </c>
      <c r="F1980">
        <v>0.17874999999999999</v>
      </c>
      <c r="G1980">
        <v>0.96745000000000003</v>
      </c>
      <c r="H1980">
        <v>0.65734999999999999</v>
      </c>
      <c r="I1980">
        <v>0.62185000000000001</v>
      </c>
      <c r="J1980">
        <v>0.79235</v>
      </c>
      <c r="K1980">
        <v>0.33034999999999998</v>
      </c>
      <c r="L1980">
        <v>5.0549999999999998E-2</v>
      </c>
    </row>
    <row r="1981" spans="1:12" x14ac:dyDescent="0.3">
      <c r="A1981">
        <v>1980</v>
      </c>
      <c r="B1981">
        <v>0.19794999999999999</v>
      </c>
      <c r="C1981">
        <v>0.72855000000000003</v>
      </c>
      <c r="D1981">
        <v>0.53685000000000005</v>
      </c>
      <c r="E1981">
        <v>0.23175000000000001</v>
      </c>
      <c r="F1981">
        <v>0.73224999999999996</v>
      </c>
      <c r="G1981">
        <v>4.4049999999999999E-2</v>
      </c>
      <c r="H1981">
        <v>0.55205000000000004</v>
      </c>
      <c r="I1981">
        <v>0.42604999999999998</v>
      </c>
      <c r="J1981">
        <v>0.32765</v>
      </c>
      <c r="K1981">
        <v>0.47544999999999998</v>
      </c>
      <c r="L1981">
        <v>0.45134999999999997</v>
      </c>
    </row>
    <row r="1982" spans="1:12" x14ac:dyDescent="0.3">
      <c r="A1982">
        <v>1981</v>
      </c>
      <c r="B1982">
        <v>0.19805</v>
      </c>
      <c r="C1982">
        <v>0.69784999999999997</v>
      </c>
      <c r="D1982">
        <v>0.22944999999999999</v>
      </c>
      <c r="E1982">
        <v>0.56805000000000005</v>
      </c>
      <c r="F1982">
        <v>0.37945000000000001</v>
      </c>
      <c r="G1982">
        <v>0.87814999999999999</v>
      </c>
      <c r="H1982">
        <v>8.6050000000000001E-2</v>
      </c>
      <c r="I1982">
        <v>0.31824999999999998</v>
      </c>
      <c r="J1982">
        <v>0.54454999999999998</v>
      </c>
      <c r="K1982">
        <v>0.28194999999999998</v>
      </c>
      <c r="L1982">
        <v>0.75734999999999997</v>
      </c>
    </row>
    <row r="1983" spans="1:12" x14ac:dyDescent="0.3">
      <c r="A1983">
        <v>1982</v>
      </c>
      <c r="B1983">
        <v>0.19814999999999999</v>
      </c>
      <c r="C1983">
        <v>0.51324999999999998</v>
      </c>
      <c r="D1983">
        <v>0.99734999999999996</v>
      </c>
      <c r="E1983">
        <v>0.68984999999999996</v>
      </c>
      <c r="F1983">
        <v>0.81525000000000003</v>
      </c>
      <c r="G1983">
        <v>0.36895</v>
      </c>
      <c r="H1983">
        <v>0.18515000000000001</v>
      </c>
      <c r="I1983">
        <v>0.61224999999999996</v>
      </c>
      <c r="J1983">
        <v>0.43695000000000001</v>
      </c>
      <c r="K1983">
        <v>0.32305</v>
      </c>
      <c r="L1983">
        <v>0.77854999999999996</v>
      </c>
    </row>
    <row r="1984" spans="1:12" x14ac:dyDescent="0.3">
      <c r="A1984">
        <v>1983</v>
      </c>
      <c r="B1984">
        <v>0.19825000000000001</v>
      </c>
      <c r="C1984">
        <v>0.13525000000000001</v>
      </c>
      <c r="D1984">
        <v>0.28505000000000003</v>
      </c>
      <c r="E1984">
        <v>0.90434999999999999</v>
      </c>
      <c r="F1984">
        <v>0.26055</v>
      </c>
      <c r="G1984">
        <v>0.30375000000000002</v>
      </c>
      <c r="H1984">
        <v>0.63444999999999996</v>
      </c>
      <c r="I1984">
        <v>0.88424999999999998</v>
      </c>
      <c r="J1984">
        <v>4.6149999999999997E-2</v>
      </c>
      <c r="K1984">
        <v>0.68784999999999996</v>
      </c>
      <c r="L1984">
        <v>0.32414999999999999</v>
      </c>
    </row>
    <row r="1985" spans="1:12" x14ac:dyDescent="0.3">
      <c r="A1985">
        <v>1984</v>
      </c>
      <c r="B1985">
        <v>0.19835</v>
      </c>
      <c r="C1985">
        <v>0.45874999999999999</v>
      </c>
      <c r="D1985">
        <v>0.17665</v>
      </c>
      <c r="E1985">
        <v>0.69415000000000004</v>
      </c>
      <c r="F1985">
        <v>3.2050000000000002E-2</v>
      </c>
      <c r="G1985">
        <v>0.58365</v>
      </c>
      <c r="H1985">
        <v>0.74885000000000002</v>
      </c>
      <c r="I1985">
        <v>0.20435</v>
      </c>
      <c r="J1985">
        <v>0.22125</v>
      </c>
      <c r="K1985">
        <v>0.67235</v>
      </c>
      <c r="L1985">
        <v>0.79454999999999998</v>
      </c>
    </row>
    <row r="1986" spans="1:12" x14ac:dyDescent="0.3">
      <c r="A1986">
        <v>1985</v>
      </c>
      <c r="B1986">
        <v>0.19844999999999999</v>
      </c>
      <c r="C1986">
        <v>0.63975000000000004</v>
      </c>
      <c r="D1986">
        <v>0.53295000000000003</v>
      </c>
      <c r="E1986">
        <v>0.56955</v>
      </c>
      <c r="F1986">
        <v>0.97804999999999997</v>
      </c>
      <c r="G1986">
        <v>0.10795</v>
      </c>
      <c r="H1986">
        <v>0.73534999999999995</v>
      </c>
      <c r="I1986">
        <v>0.42695</v>
      </c>
      <c r="J1986">
        <v>6.6549999999999998E-2</v>
      </c>
      <c r="K1986">
        <v>0.78474999999999995</v>
      </c>
      <c r="L1986">
        <v>7.8850000000000003E-2</v>
      </c>
    </row>
    <row r="1987" spans="1:12" x14ac:dyDescent="0.3">
      <c r="A1987">
        <v>1986</v>
      </c>
      <c r="B1987">
        <v>0.19855</v>
      </c>
      <c r="C1987">
        <v>0.22375</v>
      </c>
      <c r="D1987">
        <v>0.22484999999999999</v>
      </c>
      <c r="E1987">
        <v>5.6849999999999998E-2</v>
      </c>
      <c r="F1987">
        <v>0.35625000000000001</v>
      </c>
      <c r="G1987">
        <v>0.30554999999999999</v>
      </c>
      <c r="H1987">
        <v>0.20995</v>
      </c>
      <c r="I1987">
        <v>0.18804999999999999</v>
      </c>
      <c r="J1987">
        <v>0.10745</v>
      </c>
      <c r="K1987">
        <v>9.9750000000000005E-2</v>
      </c>
      <c r="L1987">
        <v>0.13705000000000001</v>
      </c>
    </row>
    <row r="1988" spans="1:12" x14ac:dyDescent="0.3">
      <c r="A1988">
        <v>1987</v>
      </c>
      <c r="B1988">
        <v>0.19864999999999999</v>
      </c>
      <c r="C1988">
        <v>0.52705000000000002</v>
      </c>
      <c r="D1988">
        <v>0.68974999999999997</v>
      </c>
      <c r="E1988">
        <v>0.15395</v>
      </c>
      <c r="F1988">
        <v>0.93154999999999999</v>
      </c>
      <c r="G1988">
        <v>0.58165</v>
      </c>
      <c r="H1988">
        <v>0.59265000000000001</v>
      </c>
      <c r="I1988">
        <v>0.13164999999999999</v>
      </c>
      <c r="J1988">
        <v>0.71794999999999998</v>
      </c>
      <c r="K1988">
        <v>0.16445000000000001</v>
      </c>
      <c r="L1988">
        <v>0.53595000000000004</v>
      </c>
    </row>
    <row r="1989" spans="1:12" x14ac:dyDescent="0.3">
      <c r="A1989">
        <v>1988</v>
      </c>
      <c r="B1989">
        <v>0.19875000000000001</v>
      </c>
      <c r="C1989">
        <v>0.49575000000000002</v>
      </c>
      <c r="D1989">
        <v>0.51975000000000005</v>
      </c>
      <c r="E1989">
        <v>0.45565</v>
      </c>
      <c r="F1989">
        <v>0.17904999999999999</v>
      </c>
      <c r="G1989">
        <v>0.97994999999999999</v>
      </c>
      <c r="H1989">
        <v>0.73524999999999996</v>
      </c>
      <c r="I1989">
        <v>0.66115000000000002</v>
      </c>
      <c r="J1989">
        <v>0.96465000000000001</v>
      </c>
      <c r="K1989">
        <v>0.99414999999999998</v>
      </c>
      <c r="L1989">
        <v>0.91115000000000002</v>
      </c>
    </row>
    <row r="1990" spans="1:12" x14ac:dyDescent="0.3">
      <c r="A1990">
        <v>1989</v>
      </c>
      <c r="B1990">
        <v>0.19885</v>
      </c>
      <c r="C1990">
        <v>0.45355000000000001</v>
      </c>
      <c r="D1990">
        <v>0.13405</v>
      </c>
      <c r="E1990">
        <v>0.61204999999999998</v>
      </c>
      <c r="F1990">
        <v>0.40755000000000002</v>
      </c>
      <c r="G1990">
        <v>0.16644999999999999</v>
      </c>
      <c r="H1990">
        <v>0.28644999999999998</v>
      </c>
      <c r="I1990">
        <v>0.42504999999999998</v>
      </c>
      <c r="J1990">
        <v>0.46095000000000003</v>
      </c>
      <c r="K1990">
        <v>2.725E-2</v>
      </c>
      <c r="L1990">
        <v>0.68705000000000005</v>
      </c>
    </row>
    <row r="1991" spans="1:12" x14ac:dyDescent="0.3">
      <c r="A1991">
        <v>1990</v>
      </c>
      <c r="B1991">
        <v>0.19894999999999999</v>
      </c>
      <c r="C1991">
        <v>0.76634999999999998</v>
      </c>
      <c r="D1991">
        <v>0.51044999999999996</v>
      </c>
      <c r="E1991">
        <v>0.47305000000000003</v>
      </c>
      <c r="F1991">
        <v>6.2500000000000003E-3</v>
      </c>
      <c r="G1991">
        <v>0.92915000000000003</v>
      </c>
      <c r="H1991">
        <v>0.85365000000000002</v>
      </c>
      <c r="I1991">
        <v>0.85394999999999999</v>
      </c>
      <c r="J1991">
        <v>0.80525000000000002</v>
      </c>
      <c r="K1991">
        <v>0.94064999999999999</v>
      </c>
      <c r="L1991">
        <v>0.21135000000000001</v>
      </c>
    </row>
    <row r="1992" spans="1:12" x14ac:dyDescent="0.3">
      <c r="A1992">
        <v>1991</v>
      </c>
      <c r="B1992">
        <v>0.19905</v>
      </c>
      <c r="C1992">
        <v>0.32874999999999999</v>
      </c>
      <c r="D1992">
        <v>0.42075000000000001</v>
      </c>
      <c r="E1992">
        <v>0.53885000000000005</v>
      </c>
      <c r="F1992">
        <v>0.57945000000000002</v>
      </c>
      <c r="G1992">
        <v>0.62514999999999998</v>
      </c>
      <c r="H1992">
        <v>0.37624999999999997</v>
      </c>
      <c r="I1992">
        <v>0.15975</v>
      </c>
      <c r="J1992">
        <v>0.54315000000000002</v>
      </c>
      <c r="K1992">
        <v>0.84384999999999999</v>
      </c>
      <c r="L1992">
        <v>0.85594999999999999</v>
      </c>
    </row>
    <row r="1993" spans="1:12" x14ac:dyDescent="0.3">
      <c r="A1993">
        <v>1992</v>
      </c>
      <c r="B1993">
        <v>0.19914999999999999</v>
      </c>
      <c r="C1993">
        <v>0.62785000000000002</v>
      </c>
      <c r="D1993">
        <v>0.97365000000000002</v>
      </c>
      <c r="E1993">
        <v>0.16395000000000001</v>
      </c>
      <c r="F1993">
        <v>2.605E-2</v>
      </c>
      <c r="G1993">
        <v>0.27825</v>
      </c>
      <c r="H1993">
        <v>0.20705000000000001</v>
      </c>
      <c r="I1993">
        <v>0.67615000000000003</v>
      </c>
      <c r="J1993">
        <v>0.90205000000000002</v>
      </c>
      <c r="K1993">
        <v>0.71984999999999999</v>
      </c>
      <c r="L1993">
        <v>1.055E-2</v>
      </c>
    </row>
    <row r="1994" spans="1:12" x14ac:dyDescent="0.3">
      <c r="A1994">
        <v>1993</v>
      </c>
      <c r="B1994">
        <v>0.19925000000000001</v>
      </c>
      <c r="C1994">
        <v>0.66015000000000001</v>
      </c>
      <c r="D1994">
        <v>0.75944999999999996</v>
      </c>
      <c r="E1994">
        <v>0.33674999999999999</v>
      </c>
      <c r="F1994">
        <v>0.56035000000000001</v>
      </c>
      <c r="G1994">
        <v>0.83855000000000002</v>
      </c>
      <c r="H1994">
        <v>0.14065</v>
      </c>
      <c r="I1994">
        <v>0.53905000000000003</v>
      </c>
      <c r="J1994">
        <v>0.37135000000000001</v>
      </c>
      <c r="K1994">
        <v>0.29685</v>
      </c>
      <c r="L1994">
        <v>0.30504999999999999</v>
      </c>
    </row>
    <row r="1995" spans="1:12" x14ac:dyDescent="0.3">
      <c r="A1995">
        <v>1994</v>
      </c>
      <c r="B1995">
        <v>0.19935</v>
      </c>
      <c r="C1995">
        <v>0.35935</v>
      </c>
      <c r="D1995">
        <v>0.47455000000000003</v>
      </c>
      <c r="E1995">
        <v>0.23444999999999999</v>
      </c>
      <c r="F1995">
        <v>0.81035000000000001</v>
      </c>
      <c r="G1995">
        <v>9.5350000000000004E-2</v>
      </c>
      <c r="H1995">
        <v>0.15265000000000001</v>
      </c>
      <c r="I1995">
        <v>0.50795000000000001</v>
      </c>
      <c r="J1995">
        <v>0.54435</v>
      </c>
      <c r="K1995">
        <v>0.89444999999999997</v>
      </c>
      <c r="L1995">
        <v>0.43335000000000001</v>
      </c>
    </row>
    <row r="1996" spans="1:12" x14ac:dyDescent="0.3">
      <c r="A1996">
        <v>1995</v>
      </c>
      <c r="B1996">
        <v>0.19944999999999999</v>
      </c>
      <c r="C1996">
        <v>0.24734999999999999</v>
      </c>
      <c r="D1996">
        <v>0.38805000000000001</v>
      </c>
      <c r="E1996">
        <v>0.82694999999999996</v>
      </c>
      <c r="F1996">
        <v>0.79095000000000004</v>
      </c>
      <c r="G1996">
        <v>0.45805000000000001</v>
      </c>
      <c r="H1996">
        <v>0.22735</v>
      </c>
      <c r="I1996">
        <v>0.66344999999999998</v>
      </c>
      <c r="J1996">
        <v>0.86004999999999998</v>
      </c>
      <c r="K1996">
        <v>0.86404999999999998</v>
      </c>
      <c r="L1996">
        <v>0.93584999999999996</v>
      </c>
    </row>
    <row r="1997" spans="1:12" x14ac:dyDescent="0.3">
      <c r="A1997">
        <v>1996</v>
      </c>
      <c r="B1997">
        <v>0.19955000000000001</v>
      </c>
      <c r="C1997">
        <v>0.74914999999999998</v>
      </c>
      <c r="D1997">
        <v>0.96955000000000002</v>
      </c>
      <c r="E1997">
        <v>0.50854999999999995</v>
      </c>
      <c r="F1997">
        <v>0.53034999999999999</v>
      </c>
      <c r="G1997">
        <v>0.51565000000000005</v>
      </c>
      <c r="H1997">
        <v>0.80354999999999999</v>
      </c>
      <c r="I1997">
        <v>0.28744999999999998</v>
      </c>
      <c r="J1997">
        <v>0.18435000000000001</v>
      </c>
      <c r="K1997">
        <v>0.69784999999999997</v>
      </c>
      <c r="L1997">
        <v>0.43045</v>
      </c>
    </row>
    <row r="1998" spans="1:12" x14ac:dyDescent="0.3">
      <c r="A1998">
        <v>1997</v>
      </c>
      <c r="B1998">
        <v>0.19964999999999999</v>
      </c>
      <c r="C1998">
        <v>0.34284999999999999</v>
      </c>
      <c r="D1998">
        <v>0.21754999999999999</v>
      </c>
      <c r="E1998">
        <v>0.16925000000000001</v>
      </c>
      <c r="F1998">
        <v>0.26974999999999999</v>
      </c>
      <c r="G1998">
        <v>0.59384999999999999</v>
      </c>
      <c r="H1998">
        <v>0.81925000000000003</v>
      </c>
      <c r="I1998">
        <v>0.12504999999999999</v>
      </c>
      <c r="J1998">
        <v>2.9950000000000001E-2</v>
      </c>
      <c r="K1998">
        <v>6.5500000000000003E-3</v>
      </c>
      <c r="L1998">
        <v>0.38724999999999998</v>
      </c>
    </row>
    <row r="1999" spans="1:12" x14ac:dyDescent="0.3">
      <c r="A1999">
        <v>1998</v>
      </c>
      <c r="B1999">
        <v>0.19975000000000001</v>
      </c>
      <c r="C1999">
        <v>0.71194999999999997</v>
      </c>
      <c r="D1999">
        <v>0.97704999999999997</v>
      </c>
      <c r="E1999">
        <v>0.29925000000000002</v>
      </c>
      <c r="F1999">
        <v>8.0549999999999997E-2</v>
      </c>
      <c r="G1999">
        <v>0.15545</v>
      </c>
      <c r="H1999">
        <v>0.59635000000000005</v>
      </c>
      <c r="I1999">
        <v>0.77075000000000005</v>
      </c>
      <c r="J1999">
        <v>2.665E-2</v>
      </c>
      <c r="K1999">
        <v>0.32255</v>
      </c>
      <c r="L1999">
        <v>0.45365</v>
      </c>
    </row>
    <row r="2000" spans="1:12" x14ac:dyDescent="0.3">
      <c r="A2000">
        <v>1999</v>
      </c>
      <c r="B2000">
        <v>0.19985</v>
      </c>
      <c r="C2000">
        <v>0.95274999999999999</v>
      </c>
      <c r="D2000">
        <v>0.24954999999999999</v>
      </c>
      <c r="E2000">
        <v>0.17335</v>
      </c>
      <c r="F2000">
        <v>0.73375000000000001</v>
      </c>
      <c r="G2000">
        <v>0.48744999999999999</v>
      </c>
      <c r="H2000">
        <v>0.17885000000000001</v>
      </c>
      <c r="I2000">
        <v>0.94184999999999997</v>
      </c>
      <c r="J2000">
        <v>0.74734999999999996</v>
      </c>
      <c r="K2000">
        <v>0.94425000000000003</v>
      </c>
      <c r="L2000">
        <v>0.88595000000000002</v>
      </c>
    </row>
    <row r="2001" spans="1:12" x14ac:dyDescent="0.3">
      <c r="A2001">
        <v>2000</v>
      </c>
      <c r="B2001">
        <v>0.19994999999999999</v>
      </c>
      <c r="C2001">
        <v>0.73824999999999996</v>
      </c>
      <c r="D2001">
        <v>9.1950000000000004E-2</v>
      </c>
      <c r="E2001">
        <v>0.57535000000000003</v>
      </c>
      <c r="F2001">
        <v>1.15E-3</v>
      </c>
      <c r="G2001">
        <v>0.53405000000000002</v>
      </c>
      <c r="H2001">
        <v>0.97245000000000004</v>
      </c>
      <c r="I2001">
        <v>0.88034999999999997</v>
      </c>
      <c r="J2001">
        <v>0.83425000000000005</v>
      </c>
      <c r="K2001">
        <v>0.67735000000000001</v>
      </c>
      <c r="L2001">
        <v>0.77524999999999999</v>
      </c>
    </row>
    <row r="2002" spans="1:12" x14ac:dyDescent="0.3">
      <c r="A2002">
        <v>2001</v>
      </c>
      <c r="B2002">
        <v>0.20005000000000001</v>
      </c>
      <c r="C2002">
        <v>0.13535</v>
      </c>
      <c r="D2002">
        <v>0.97265000000000001</v>
      </c>
      <c r="E2002">
        <v>0.65264999999999995</v>
      </c>
      <c r="F2002">
        <v>0.77285000000000004</v>
      </c>
      <c r="G2002">
        <v>0.81574999999999998</v>
      </c>
      <c r="H2002">
        <v>0.85655000000000003</v>
      </c>
      <c r="I2002">
        <v>0.20175000000000001</v>
      </c>
      <c r="J2002">
        <v>0.20574999999999999</v>
      </c>
      <c r="K2002">
        <v>0.92005000000000003</v>
      </c>
      <c r="L2002">
        <v>0.69255</v>
      </c>
    </row>
    <row r="2003" spans="1:12" x14ac:dyDescent="0.3">
      <c r="A2003">
        <v>2002</v>
      </c>
      <c r="B2003">
        <v>0.20014999999999999</v>
      </c>
      <c r="C2003">
        <v>3.5749999999999997E-2</v>
      </c>
      <c r="D2003">
        <v>6.6850000000000007E-2</v>
      </c>
      <c r="E2003">
        <v>0.39724999999999999</v>
      </c>
      <c r="F2003">
        <v>0.89464999999999995</v>
      </c>
      <c r="G2003">
        <v>0.12085</v>
      </c>
      <c r="H2003">
        <v>0.17985000000000001</v>
      </c>
      <c r="I2003">
        <v>0.60235000000000005</v>
      </c>
      <c r="J2003">
        <v>8.2250000000000004E-2</v>
      </c>
      <c r="K2003">
        <v>0.84075</v>
      </c>
      <c r="L2003">
        <v>0.20815</v>
      </c>
    </row>
    <row r="2004" spans="1:12" x14ac:dyDescent="0.3">
      <c r="A2004">
        <v>2003</v>
      </c>
      <c r="B2004">
        <v>0.20025000000000001</v>
      </c>
      <c r="C2004">
        <v>0.98255000000000003</v>
      </c>
      <c r="D2004">
        <v>0.69005000000000005</v>
      </c>
      <c r="E2004">
        <v>0.52224999999999999</v>
      </c>
      <c r="F2004">
        <v>0.14005000000000001</v>
      </c>
      <c r="G2004">
        <v>5.6499999999999996E-3</v>
      </c>
      <c r="H2004">
        <v>0.20374999999999999</v>
      </c>
      <c r="I2004">
        <v>0.25135000000000002</v>
      </c>
      <c r="J2004">
        <v>0.47355000000000003</v>
      </c>
      <c r="K2004">
        <v>0.94084999999999996</v>
      </c>
      <c r="L2004">
        <v>0.81605000000000005</v>
      </c>
    </row>
    <row r="2005" spans="1:12" x14ac:dyDescent="0.3">
      <c r="A2005">
        <v>2004</v>
      </c>
      <c r="B2005">
        <v>0.20035</v>
      </c>
      <c r="C2005">
        <v>0.52805000000000002</v>
      </c>
      <c r="D2005">
        <v>0.79335</v>
      </c>
      <c r="E2005">
        <v>1.355E-2</v>
      </c>
      <c r="F2005">
        <v>0.14624999999999999</v>
      </c>
      <c r="G2005">
        <v>0.49395</v>
      </c>
      <c r="H2005">
        <v>0.26095000000000002</v>
      </c>
      <c r="I2005">
        <v>0.42325000000000002</v>
      </c>
      <c r="J2005">
        <v>0.71904999999999997</v>
      </c>
      <c r="K2005">
        <v>0.77095000000000002</v>
      </c>
      <c r="L2005">
        <v>3.075E-2</v>
      </c>
    </row>
    <row r="2006" spans="1:12" x14ac:dyDescent="0.3">
      <c r="A2006">
        <v>2005</v>
      </c>
      <c r="B2006">
        <v>0.20044999999999999</v>
      </c>
      <c r="C2006">
        <v>0.71784999999999999</v>
      </c>
      <c r="D2006">
        <v>0.72604999999999997</v>
      </c>
      <c r="E2006">
        <v>0.94404999999999994</v>
      </c>
      <c r="F2006">
        <v>0.54015000000000002</v>
      </c>
      <c r="G2006">
        <v>0.26705000000000001</v>
      </c>
      <c r="H2006">
        <v>0.63265000000000005</v>
      </c>
      <c r="I2006">
        <v>4.9250000000000002E-2</v>
      </c>
      <c r="J2006">
        <v>0.19184999999999999</v>
      </c>
      <c r="K2006">
        <v>0.38364999999999999</v>
      </c>
      <c r="L2006">
        <v>0.55474999999999997</v>
      </c>
    </row>
    <row r="2007" spans="1:12" x14ac:dyDescent="0.3">
      <c r="A2007">
        <v>2006</v>
      </c>
      <c r="B2007">
        <v>0.20055000000000001</v>
      </c>
      <c r="C2007">
        <v>0.82055</v>
      </c>
      <c r="D2007">
        <v>0.54535</v>
      </c>
      <c r="E2007">
        <v>0.52825</v>
      </c>
      <c r="F2007">
        <v>5.7149999999999999E-2</v>
      </c>
      <c r="G2007">
        <v>0.17924999999999999</v>
      </c>
      <c r="H2007">
        <v>0.22475000000000001</v>
      </c>
      <c r="I2007">
        <v>0.63105</v>
      </c>
      <c r="J2007">
        <v>0.15745000000000001</v>
      </c>
      <c r="K2007">
        <v>9.4549999999999995E-2</v>
      </c>
      <c r="L2007">
        <v>0.91805000000000003</v>
      </c>
    </row>
    <row r="2008" spans="1:12" x14ac:dyDescent="0.3">
      <c r="A2008">
        <v>2007</v>
      </c>
      <c r="B2008">
        <v>0.20065</v>
      </c>
      <c r="C2008">
        <v>0.26545000000000002</v>
      </c>
      <c r="D2008">
        <v>0.11205</v>
      </c>
      <c r="E2008">
        <v>0.96535000000000004</v>
      </c>
      <c r="F2008">
        <v>0.85335000000000005</v>
      </c>
      <c r="G2008">
        <v>0.96404999999999996</v>
      </c>
      <c r="H2008">
        <v>0.91285000000000005</v>
      </c>
      <c r="I2008">
        <v>0.64595000000000002</v>
      </c>
      <c r="J2008">
        <v>0.22364999999999999</v>
      </c>
      <c r="K2008">
        <v>0.94364999999999999</v>
      </c>
      <c r="L2008">
        <v>0.62885000000000002</v>
      </c>
    </row>
    <row r="2009" spans="1:12" x14ac:dyDescent="0.3">
      <c r="A2009">
        <v>2008</v>
      </c>
      <c r="B2009">
        <v>0.20075000000000001</v>
      </c>
      <c r="C2009">
        <v>0.83694999999999997</v>
      </c>
      <c r="D2009">
        <v>0.45745000000000002</v>
      </c>
      <c r="E2009">
        <v>0.28134999999999999</v>
      </c>
      <c r="F2009">
        <v>0.14174999999999999</v>
      </c>
      <c r="G2009">
        <v>0.87805</v>
      </c>
      <c r="H2009">
        <v>0.14735000000000001</v>
      </c>
      <c r="I2009">
        <v>0.97284999999999999</v>
      </c>
      <c r="J2009">
        <v>0.41735</v>
      </c>
      <c r="K2009">
        <v>0.93005000000000004</v>
      </c>
      <c r="L2009">
        <v>0.55195000000000005</v>
      </c>
    </row>
    <row r="2010" spans="1:12" x14ac:dyDescent="0.3">
      <c r="A2010">
        <v>2009</v>
      </c>
      <c r="B2010">
        <v>0.20085</v>
      </c>
      <c r="C2010">
        <v>0.87624999999999997</v>
      </c>
      <c r="D2010">
        <v>0.21554999999999999</v>
      </c>
      <c r="E2010">
        <v>0.96174999999999999</v>
      </c>
      <c r="F2010">
        <v>0.76214999999999999</v>
      </c>
      <c r="G2010">
        <v>0.71975</v>
      </c>
      <c r="H2010">
        <v>4.1349999999999998E-2</v>
      </c>
      <c r="I2010">
        <v>0.31175000000000003</v>
      </c>
      <c r="J2010">
        <v>0.73594999999999999</v>
      </c>
      <c r="K2010">
        <v>5.7250000000000002E-2</v>
      </c>
      <c r="L2010">
        <v>4.2500000000000003E-3</v>
      </c>
    </row>
    <row r="2011" spans="1:12" x14ac:dyDescent="0.3">
      <c r="A2011">
        <v>2010</v>
      </c>
      <c r="B2011">
        <v>0.20094999999999999</v>
      </c>
      <c r="C2011">
        <v>0.16814999999999999</v>
      </c>
      <c r="D2011">
        <v>6.8849999999999995E-2</v>
      </c>
      <c r="E2011">
        <v>0.57155</v>
      </c>
      <c r="F2011">
        <v>2.1049999999999999E-2</v>
      </c>
      <c r="G2011">
        <v>0.51475000000000004</v>
      </c>
      <c r="H2011">
        <v>1.7950000000000001E-2</v>
      </c>
      <c r="I2011">
        <v>0.73304999999999998</v>
      </c>
      <c r="J2011">
        <v>0.30614999999999998</v>
      </c>
      <c r="K2011">
        <v>0.94125000000000003</v>
      </c>
      <c r="L2011">
        <v>0.65115000000000001</v>
      </c>
    </row>
    <row r="2012" spans="1:12" x14ac:dyDescent="0.3">
      <c r="A2012">
        <v>2011</v>
      </c>
      <c r="B2012">
        <v>0.20105000000000001</v>
      </c>
      <c r="C2012">
        <v>0.44445000000000001</v>
      </c>
      <c r="D2012">
        <v>0.64615</v>
      </c>
      <c r="E2012">
        <v>0.38014999999999999</v>
      </c>
      <c r="F2012">
        <v>0.77215</v>
      </c>
      <c r="G2012">
        <v>0.61824999999999997</v>
      </c>
      <c r="H2012">
        <v>0.41205000000000003</v>
      </c>
      <c r="I2012">
        <v>0.94964999999999999</v>
      </c>
      <c r="J2012">
        <v>0.58004999999999995</v>
      </c>
      <c r="K2012">
        <v>0.44214999999999999</v>
      </c>
      <c r="L2012">
        <v>0.72245000000000004</v>
      </c>
    </row>
    <row r="2013" spans="1:12" x14ac:dyDescent="0.3">
      <c r="A2013">
        <v>2012</v>
      </c>
      <c r="B2013">
        <v>0.20115</v>
      </c>
      <c r="C2013">
        <v>0.85185</v>
      </c>
      <c r="D2013">
        <v>0.14355000000000001</v>
      </c>
      <c r="E2013">
        <v>0.90125</v>
      </c>
      <c r="F2013">
        <v>0.71994999999999998</v>
      </c>
      <c r="G2013">
        <v>0.30564999999999998</v>
      </c>
      <c r="H2013">
        <v>0.68235000000000001</v>
      </c>
      <c r="I2013">
        <v>3.8150000000000003E-2</v>
      </c>
      <c r="J2013">
        <v>0.50385000000000002</v>
      </c>
      <c r="K2013">
        <v>0.87004999999999999</v>
      </c>
      <c r="L2013">
        <v>0.51334999999999997</v>
      </c>
    </row>
    <row r="2014" spans="1:12" x14ac:dyDescent="0.3">
      <c r="A2014">
        <v>2013</v>
      </c>
      <c r="B2014">
        <v>0.20125000000000001</v>
      </c>
      <c r="C2014">
        <v>0.21015</v>
      </c>
      <c r="D2014">
        <v>0.11484999999999999</v>
      </c>
      <c r="E2014">
        <v>0.20255000000000001</v>
      </c>
      <c r="F2014">
        <v>0.62905</v>
      </c>
      <c r="G2014">
        <v>0.79835</v>
      </c>
      <c r="H2014">
        <v>0.74724999999999997</v>
      </c>
      <c r="I2014">
        <v>0.29525000000000001</v>
      </c>
      <c r="J2014">
        <v>3.8500000000000001E-3</v>
      </c>
      <c r="K2014">
        <v>0.92864999999999998</v>
      </c>
      <c r="L2014">
        <v>0.31695000000000001</v>
      </c>
    </row>
    <row r="2015" spans="1:12" x14ac:dyDescent="0.3">
      <c r="A2015">
        <v>2014</v>
      </c>
      <c r="B2015">
        <v>0.20135</v>
      </c>
      <c r="C2015">
        <v>0.71414999999999995</v>
      </c>
      <c r="D2015">
        <v>0.29585</v>
      </c>
      <c r="E2015">
        <v>0.71225000000000005</v>
      </c>
      <c r="F2015">
        <v>0.33605000000000002</v>
      </c>
      <c r="G2015">
        <v>0.55345</v>
      </c>
      <c r="H2015">
        <v>4.0499999999999998E-3</v>
      </c>
      <c r="I2015">
        <v>4.8649999999999999E-2</v>
      </c>
      <c r="J2015">
        <v>0.85565000000000002</v>
      </c>
      <c r="K2015">
        <v>0.16364999999999999</v>
      </c>
      <c r="L2015">
        <v>0.26315</v>
      </c>
    </row>
    <row r="2016" spans="1:12" x14ac:dyDescent="0.3">
      <c r="A2016">
        <v>2015</v>
      </c>
      <c r="B2016">
        <v>0.20144999999999999</v>
      </c>
      <c r="C2016">
        <v>7.3050000000000004E-2</v>
      </c>
      <c r="D2016">
        <v>0.75134999999999996</v>
      </c>
      <c r="E2016">
        <v>2.9499999999999999E-3</v>
      </c>
      <c r="F2016">
        <v>0.43785000000000002</v>
      </c>
      <c r="G2016">
        <v>0.16184999999999999</v>
      </c>
      <c r="H2016">
        <v>0.78244999999999998</v>
      </c>
      <c r="I2016">
        <v>0.27794999999999997</v>
      </c>
      <c r="J2016">
        <v>0.43245</v>
      </c>
      <c r="K2016">
        <v>0.11325</v>
      </c>
      <c r="L2016">
        <v>0.76875000000000004</v>
      </c>
    </row>
    <row r="2017" spans="1:12" x14ac:dyDescent="0.3">
      <c r="A2017">
        <v>2016</v>
      </c>
      <c r="B2017">
        <v>0.20155000000000001</v>
      </c>
      <c r="C2017">
        <v>0.19635</v>
      </c>
      <c r="D2017">
        <v>0.18104999999999999</v>
      </c>
      <c r="E2017">
        <v>0.58694999999999997</v>
      </c>
      <c r="F2017">
        <v>0.37335000000000002</v>
      </c>
      <c r="G2017">
        <v>9.5499999999999995E-3</v>
      </c>
      <c r="H2017">
        <v>0.59175</v>
      </c>
      <c r="I2017">
        <v>0.10575</v>
      </c>
      <c r="J2017">
        <v>0.23444999999999999</v>
      </c>
      <c r="K2017">
        <v>8.2500000000000004E-3</v>
      </c>
      <c r="L2017">
        <v>0.69415000000000004</v>
      </c>
    </row>
    <row r="2018" spans="1:12" x14ac:dyDescent="0.3">
      <c r="A2018">
        <v>2017</v>
      </c>
      <c r="B2018">
        <v>0.20165</v>
      </c>
      <c r="C2018">
        <v>0.79185000000000005</v>
      </c>
      <c r="D2018">
        <v>0.12914999999999999</v>
      </c>
      <c r="E2018">
        <v>5.3499999999999997E-3</v>
      </c>
      <c r="F2018">
        <v>0.82804999999999995</v>
      </c>
      <c r="G2018">
        <v>0.10395</v>
      </c>
      <c r="H2018">
        <v>0.55054999999999998</v>
      </c>
      <c r="I2018">
        <v>0.86124999999999996</v>
      </c>
      <c r="J2018">
        <v>5.3449999999999998E-2</v>
      </c>
      <c r="K2018">
        <v>0.97135000000000005</v>
      </c>
      <c r="L2018">
        <v>0.29894999999999999</v>
      </c>
    </row>
    <row r="2019" spans="1:12" x14ac:dyDescent="0.3">
      <c r="A2019">
        <v>2018</v>
      </c>
      <c r="B2019">
        <v>0.20175000000000001</v>
      </c>
      <c r="C2019">
        <v>0.94364999999999999</v>
      </c>
      <c r="D2019">
        <v>0.72794999999999999</v>
      </c>
      <c r="E2019">
        <v>4.1250000000000002E-2</v>
      </c>
      <c r="F2019">
        <v>0.95794999999999997</v>
      </c>
      <c r="G2019">
        <v>0.63254999999999995</v>
      </c>
      <c r="H2019">
        <v>1.4749999999999999E-2</v>
      </c>
      <c r="I2019">
        <v>0.57765</v>
      </c>
      <c r="J2019">
        <v>4.4150000000000002E-2</v>
      </c>
      <c r="K2019">
        <v>0.60614999999999997</v>
      </c>
      <c r="L2019">
        <v>0.74014999999999997</v>
      </c>
    </row>
    <row r="2020" spans="1:12" x14ac:dyDescent="0.3">
      <c r="A2020">
        <v>2019</v>
      </c>
      <c r="B2020">
        <v>0.20185</v>
      </c>
      <c r="C2020">
        <v>0.59584999999999999</v>
      </c>
      <c r="D2020">
        <v>0.82804999999999995</v>
      </c>
      <c r="E2020">
        <v>0.11795</v>
      </c>
      <c r="F2020">
        <v>9.0749999999999997E-2</v>
      </c>
      <c r="G2020">
        <v>0.54825000000000002</v>
      </c>
      <c r="H2020">
        <v>0.33295000000000002</v>
      </c>
      <c r="I2020">
        <v>0.76105</v>
      </c>
      <c r="J2020">
        <v>0.77825</v>
      </c>
      <c r="K2020">
        <v>0.38474999999999998</v>
      </c>
      <c r="L2020">
        <v>0.32624999999999998</v>
      </c>
    </row>
    <row r="2021" spans="1:12" x14ac:dyDescent="0.3">
      <c r="A2021">
        <v>2020</v>
      </c>
      <c r="B2021">
        <v>0.20194999999999999</v>
      </c>
      <c r="C2021">
        <v>0.26274999999999998</v>
      </c>
      <c r="D2021">
        <v>0.56635000000000002</v>
      </c>
      <c r="E2021">
        <v>0.43564999999999998</v>
      </c>
      <c r="F2021">
        <v>0.94384999999999997</v>
      </c>
      <c r="G2021">
        <v>0.98394999999999999</v>
      </c>
      <c r="H2021">
        <v>0.70345000000000002</v>
      </c>
      <c r="I2021">
        <v>0.87944999999999995</v>
      </c>
      <c r="J2021">
        <v>0.47654999999999997</v>
      </c>
      <c r="K2021">
        <v>0.61675000000000002</v>
      </c>
      <c r="L2021">
        <v>0.15595000000000001</v>
      </c>
    </row>
    <row r="2022" spans="1:12" x14ac:dyDescent="0.3">
      <c r="A2022">
        <v>2021</v>
      </c>
      <c r="B2022">
        <v>0.20205000000000001</v>
      </c>
      <c r="C2022">
        <v>0.23255000000000001</v>
      </c>
      <c r="D2022">
        <v>0.59455000000000002</v>
      </c>
      <c r="E2022">
        <v>0.37104999999999999</v>
      </c>
      <c r="F2022">
        <v>0.36995</v>
      </c>
      <c r="G2022">
        <v>0.96955000000000002</v>
      </c>
      <c r="H2022">
        <v>2.9350000000000001E-2</v>
      </c>
      <c r="I2022">
        <v>8.695E-2</v>
      </c>
      <c r="J2022">
        <v>0.27544999999999997</v>
      </c>
      <c r="K2022">
        <v>5.8950000000000002E-2</v>
      </c>
      <c r="L2022">
        <v>0.62404999999999999</v>
      </c>
    </row>
    <row r="2023" spans="1:12" x14ac:dyDescent="0.3">
      <c r="A2023">
        <v>2022</v>
      </c>
      <c r="B2023">
        <v>0.20215</v>
      </c>
      <c r="C2023">
        <v>0.14945</v>
      </c>
      <c r="D2023">
        <v>0.81955</v>
      </c>
      <c r="E2023">
        <v>9.75E-3</v>
      </c>
      <c r="F2023">
        <v>0.72104999999999997</v>
      </c>
      <c r="G2023">
        <v>0.49675000000000002</v>
      </c>
      <c r="H2023">
        <v>0.17494999999999999</v>
      </c>
      <c r="I2023">
        <v>0.57604999999999995</v>
      </c>
      <c r="J2023">
        <v>0.47144999999999998</v>
      </c>
      <c r="K2023">
        <v>0.50754999999999995</v>
      </c>
      <c r="L2023">
        <v>0.97755000000000003</v>
      </c>
    </row>
    <row r="2024" spans="1:12" x14ac:dyDescent="0.3">
      <c r="A2024">
        <v>2023</v>
      </c>
      <c r="B2024">
        <v>0.20225000000000001</v>
      </c>
      <c r="C2024">
        <v>0.32845000000000002</v>
      </c>
      <c r="D2024">
        <v>2.9950000000000001E-2</v>
      </c>
      <c r="E2024">
        <v>0.43635000000000002</v>
      </c>
      <c r="F2024">
        <v>0.51995000000000002</v>
      </c>
      <c r="G2024">
        <v>0.95304999999999995</v>
      </c>
      <c r="H2024">
        <v>0.72355000000000003</v>
      </c>
      <c r="I2024">
        <v>0.83955000000000002</v>
      </c>
      <c r="J2024">
        <v>0.31464999999999999</v>
      </c>
      <c r="K2024">
        <v>0.56815000000000004</v>
      </c>
      <c r="L2024">
        <v>0.57694999999999996</v>
      </c>
    </row>
    <row r="2025" spans="1:12" x14ac:dyDescent="0.3">
      <c r="A2025">
        <v>2024</v>
      </c>
      <c r="B2025">
        <v>0.20235</v>
      </c>
      <c r="C2025">
        <v>1.15E-3</v>
      </c>
      <c r="D2025">
        <v>0.38345000000000001</v>
      </c>
      <c r="E2025">
        <v>0.40105000000000002</v>
      </c>
      <c r="F2025">
        <v>7.9250000000000001E-2</v>
      </c>
      <c r="G2025">
        <v>0.63234999999999997</v>
      </c>
      <c r="H2025">
        <v>0.37464999999999998</v>
      </c>
      <c r="I2025">
        <v>0.54835</v>
      </c>
      <c r="J2025">
        <v>0.99865000000000004</v>
      </c>
      <c r="K2025">
        <v>0.69515000000000005</v>
      </c>
      <c r="L2025">
        <v>0.65964999999999996</v>
      </c>
    </row>
    <row r="2026" spans="1:12" x14ac:dyDescent="0.3">
      <c r="A2026">
        <v>2025</v>
      </c>
      <c r="B2026">
        <v>0.20244999999999999</v>
      </c>
      <c r="C2026">
        <v>0.29635</v>
      </c>
      <c r="D2026">
        <v>0.42365000000000003</v>
      </c>
      <c r="E2026">
        <v>0.33965000000000001</v>
      </c>
      <c r="F2026">
        <v>0.34475</v>
      </c>
      <c r="G2026">
        <v>0.95235000000000003</v>
      </c>
      <c r="H2026">
        <v>0.83065</v>
      </c>
      <c r="I2026">
        <v>0.83875</v>
      </c>
      <c r="J2026">
        <v>0.42365000000000003</v>
      </c>
      <c r="K2026">
        <v>0.65685000000000004</v>
      </c>
      <c r="L2026">
        <v>0.74165000000000003</v>
      </c>
    </row>
    <row r="2027" spans="1:12" x14ac:dyDescent="0.3">
      <c r="A2027">
        <v>2026</v>
      </c>
      <c r="B2027">
        <v>0.20255000000000001</v>
      </c>
      <c r="C2027">
        <v>0.69904999999999995</v>
      </c>
      <c r="D2027">
        <v>0.35444999999999999</v>
      </c>
      <c r="E2027">
        <v>0.52085000000000004</v>
      </c>
      <c r="F2027">
        <v>0.56135000000000002</v>
      </c>
      <c r="G2027">
        <v>0.44385000000000002</v>
      </c>
      <c r="H2027">
        <v>0.83314999999999995</v>
      </c>
      <c r="I2027">
        <v>0.30504999999999999</v>
      </c>
      <c r="J2027">
        <v>0.63744999999999996</v>
      </c>
      <c r="K2027">
        <v>0.48375000000000001</v>
      </c>
      <c r="L2027">
        <v>0.44345000000000001</v>
      </c>
    </row>
    <row r="2028" spans="1:12" x14ac:dyDescent="0.3">
      <c r="A2028">
        <v>2027</v>
      </c>
      <c r="B2028">
        <v>0.20265</v>
      </c>
      <c r="C2028">
        <v>0.32024999999999998</v>
      </c>
      <c r="D2028">
        <v>1.455E-2</v>
      </c>
      <c r="E2028">
        <v>0.14244999999999999</v>
      </c>
      <c r="F2028">
        <v>0.24274999999999999</v>
      </c>
      <c r="G2028">
        <v>0.97814999999999996</v>
      </c>
      <c r="H2028">
        <v>0.52954999999999997</v>
      </c>
      <c r="I2028">
        <v>0.54554999999999998</v>
      </c>
      <c r="J2028">
        <v>2.6749999999999999E-2</v>
      </c>
      <c r="K2028">
        <v>0.91585000000000005</v>
      </c>
      <c r="L2028">
        <v>0.36125000000000002</v>
      </c>
    </row>
    <row r="2029" spans="1:12" x14ac:dyDescent="0.3">
      <c r="A2029">
        <v>2028</v>
      </c>
      <c r="B2029">
        <v>0.20275000000000001</v>
      </c>
      <c r="C2029">
        <v>0.90385000000000004</v>
      </c>
      <c r="D2029">
        <v>0.66954999999999998</v>
      </c>
      <c r="E2029">
        <v>0.33005000000000001</v>
      </c>
      <c r="F2029">
        <v>0.62865000000000004</v>
      </c>
      <c r="G2029">
        <v>3.9449999999999999E-2</v>
      </c>
      <c r="H2029">
        <v>5.3249999999999999E-2</v>
      </c>
      <c r="I2029">
        <v>0.56635000000000002</v>
      </c>
      <c r="J2029">
        <v>8.0949999999999994E-2</v>
      </c>
      <c r="K2029">
        <v>0.64624999999999999</v>
      </c>
      <c r="L2029">
        <v>0.35875000000000001</v>
      </c>
    </row>
    <row r="2030" spans="1:12" x14ac:dyDescent="0.3">
      <c r="A2030">
        <v>2029</v>
      </c>
      <c r="B2030">
        <v>0.20285</v>
      </c>
      <c r="C2030">
        <v>0.57074999999999998</v>
      </c>
      <c r="D2030">
        <v>0.12634999999999999</v>
      </c>
      <c r="E2030">
        <v>0.76605000000000001</v>
      </c>
      <c r="F2030">
        <v>0.52975000000000005</v>
      </c>
      <c r="G2030">
        <v>0.21845000000000001</v>
      </c>
      <c r="H2030">
        <v>0.74824999999999997</v>
      </c>
      <c r="I2030">
        <v>0.14074999999999999</v>
      </c>
      <c r="J2030">
        <v>0.84624999999999995</v>
      </c>
      <c r="K2030">
        <v>0.39365</v>
      </c>
      <c r="L2030">
        <v>5.3150000000000003E-2</v>
      </c>
    </row>
    <row r="2031" spans="1:12" x14ac:dyDescent="0.3">
      <c r="A2031">
        <v>2030</v>
      </c>
      <c r="B2031">
        <v>0.20294999999999999</v>
      </c>
      <c r="C2031">
        <v>0.43425000000000002</v>
      </c>
      <c r="D2031">
        <v>0.59114999999999995</v>
      </c>
      <c r="E2031">
        <v>8.5550000000000001E-2</v>
      </c>
      <c r="F2031">
        <v>0.34715000000000001</v>
      </c>
      <c r="G2031">
        <v>0.53354999999999997</v>
      </c>
      <c r="H2031">
        <v>5.4850000000000003E-2</v>
      </c>
      <c r="I2031">
        <v>0.29104999999999998</v>
      </c>
      <c r="J2031">
        <v>0.93194999999999995</v>
      </c>
      <c r="K2031">
        <v>0.95235000000000003</v>
      </c>
      <c r="L2031">
        <v>2.325E-2</v>
      </c>
    </row>
    <row r="2032" spans="1:12" x14ac:dyDescent="0.3">
      <c r="A2032">
        <v>2031</v>
      </c>
      <c r="B2032">
        <v>0.20305000000000001</v>
      </c>
      <c r="C2032">
        <v>0.71924999999999994</v>
      </c>
      <c r="D2032">
        <v>0.67284999999999995</v>
      </c>
      <c r="E2032">
        <v>0.76295000000000002</v>
      </c>
      <c r="F2032">
        <v>0.21074999999999999</v>
      </c>
      <c r="G2032">
        <v>0.27955000000000002</v>
      </c>
      <c r="H2032">
        <v>0.39845000000000003</v>
      </c>
      <c r="I2032">
        <v>0.47384999999999999</v>
      </c>
      <c r="J2032">
        <v>0.39615</v>
      </c>
      <c r="K2032">
        <v>0.62175000000000002</v>
      </c>
      <c r="L2032">
        <v>0.85104999999999997</v>
      </c>
    </row>
    <row r="2033" spans="1:12" x14ac:dyDescent="0.3">
      <c r="A2033">
        <v>2032</v>
      </c>
      <c r="B2033">
        <v>0.20315</v>
      </c>
      <c r="C2033">
        <v>0.57925000000000004</v>
      </c>
      <c r="D2033">
        <v>0.92945</v>
      </c>
      <c r="E2033">
        <v>3.5150000000000001E-2</v>
      </c>
      <c r="F2033">
        <v>0.79225000000000001</v>
      </c>
      <c r="G2033">
        <v>0.26605000000000001</v>
      </c>
      <c r="H2033">
        <v>0.26145000000000002</v>
      </c>
      <c r="I2033">
        <v>0.52895000000000003</v>
      </c>
      <c r="J2033">
        <v>0.10715</v>
      </c>
      <c r="K2033">
        <v>4.9050000000000003E-2</v>
      </c>
      <c r="L2033">
        <v>0.43325000000000002</v>
      </c>
    </row>
    <row r="2034" spans="1:12" x14ac:dyDescent="0.3">
      <c r="A2034">
        <v>2033</v>
      </c>
      <c r="B2034">
        <v>0.20324999999999999</v>
      </c>
      <c r="C2034">
        <v>0.60455000000000003</v>
      </c>
      <c r="D2034">
        <v>0.62414999999999998</v>
      </c>
      <c r="E2034">
        <v>0.86395</v>
      </c>
      <c r="F2034">
        <v>0.84945000000000004</v>
      </c>
      <c r="G2034">
        <v>0.48764999999999997</v>
      </c>
      <c r="H2034">
        <v>0.79984999999999995</v>
      </c>
      <c r="I2034">
        <v>0.58135000000000003</v>
      </c>
      <c r="J2034">
        <v>0.99824999999999997</v>
      </c>
      <c r="K2034">
        <v>0.80105000000000004</v>
      </c>
      <c r="L2034">
        <v>0.58625000000000005</v>
      </c>
    </row>
    <row r="2035" spans="1:12" x14ac:dyDescent="0.3">
      <c r="A2035">
        <v>2034</v>
      </c>
      <c r="B2035">
        <v>0.20335</v>
      </c>
      <c r="C2035">
        <v>0.54735</v>
      </c>
      <c r="D2035">
        <v>0.52224999999999999</v>
      </c>
      <c r="E2035">
        <v>0.40044999999999997</v>
      </c>
      <c r="F2035">
        <v>0.99345000000000006</v>
      </c>
      <c r="G2035">
        <v>0.61695</v>
      </c>
      <c r="H2035">
        <v>0.26114999999999999</v>
      </c>
      <c r="I2035">
        <v>5.6550000000000003E-2</v>
      </c>
      <c r="J2035">
        <v>0.69804999999999995</v>
      </c>
      <c r="K2035">
        <v>0.64844999999999997</v>
      </c>
      <c r="L2035">
        <v>0.27424999999999999</v>
      </c>
    </row>
    <row r="2036" spans="1:12" x14ac:dyDescent="0.3">
      <c r="A2036">
        <v>2035</v>
      </c>
      <c r="B2036">
        <v>0.20344999999999999</v>
      </c>
      <c r="C2036">
        <v>0.62955000000000005</v>
      </c>
      <c r="D2036">
        <v>0.46725</v>
      </c>
      <c r="E2036">
        <v>0.47405000000000003</v>
      </c>
      <c r="F2036">
        <v>0.90815000000000001</v>
      </c>
      <c r="G2036">
        <v>0.64734999999999998</v>
      </c>
      <c r="H2036">
        <v>4.555E-2</v>
      </c>
      <c r="I2036">
        <v>0.78685000000000005</v>
      </c>
      <c r="J2036">
        <v>1.315E-2</v>
      </c>
      <c r="K2036">
        <v>0.41215000000000002</v>
      </c>
      <c r="L2036">
        <v>0.29654999999999998</v>
      </c>
    </row>
    <row r="2037" spans="1:12" x14ac:dyDescent="0.3">
      <c r="A2037">
        <v>2036</v>
      </c>
      <c r="B2037">
        <v>0.20355000000000001</v>
      </c>
      <c r="C2037">
        <v>0.38585000000000003</v>
      </c>
      <c r="D2037">
        <v>0.38174999999999998</v>
      </c>
      <c r="E2037">
        <v>0.88434999999999997</v>
      </c>
      <c r="F2037">
        <v>0.48115000000000002</v>
      </c>
      <c r="G2037">
        <v>0.37605</v>
      </c>
      <c r="H2037">
        <v>0.65164999999999995</v>
      </c>
      <c r="I2037">
        <v>0.73545000000000005</v>
      </c>
      <c r="J2037">
        <v>0.51014999999999999</v>
      </c>
      <c r="K2037">
        <v>3.6249999999999998E-2</v>
      </c>
      <c r="L2037">
        <v>0.47175</v>
      </c>
    </row>
    <row r="2038" spans="1:12" x14ac:dyDescent="0.3">
      <c r="A2038">
        <v>2037</v>
      </c>
      <c r="B2038">
        <v>0.20365</v>
      </c>
      <c r="C2038">
        <v>0.67705000000000004</v>
      </c>
      <c r="D2038">
        <v>0.41194999999999998</v>
      </c>
      <c r="E2038">
        <v>0.97735000000000005</v>
      </c>
      <c r="F2038">
        <v>0.77044999999999997</v>
      </c>
      <c r="G2038">
        <v>0.24095</v>
      </c>
      <c r="H2038">
        <v>0.76134999999999997</v>
      </c>
      <c r="I2038">
        <v>0.89324999999999999</v>
      </c>
      <c r="J2038">
        <v>0.43564999999999998</v>
      </c>
      <c r="K2038">
        <v>0.30414999999999998</v>
      </c>
      <c r="L2038">
        <v>0.50924999999999998</v>
      </c>
    </row>
    <row r="2039" spans="1:12" x14ac:dyDescent="0.3">
      <c r="A2039">
        <v>2038</v>
      </c>
      <c r="B2039">
        <v>0.20374999999999999</v>
      </c>
      <c r="C2039">
        <v>0.74824999999999997</v>
      </c>
      <c r="D2039">
        <v>0.16585</v>
      </c>
      <c r="E2039">
        <v>0.19384999999999999</v>
      </c>
      <c r="F2039">
        <v>0.12475</v>
      </c>
      <c r="G2039">
        <v>0.20194999999999999</v>
      </c>
      <c r="H2039">
        <v>0.80205000000000004</v>
      </c>
      <c r="I2039">
        <v>5.0000000000000002E-5</v>
      </c>
      <c r="J2039">
        <v>0.13214999999999999</v>
      </c>
      <c r="K2039">
        <v>0.59465000000000001</v>
      </c>
      <c r="L2039">
        <v>0.57825000000000004</v>
      </c>
    </row>
    <row r="2040" spans="1:12" x14ac:dyDescent="0.3">
      <c r="A2040">
        <v>2039</v>
      </c>
      <c r="B2040">
        <v>0.20385</v>
      </c>
      <c r="C2040">
        <v>0.31924999999999998</v>
      </c>
      <c r="D2040">
        <v>0.23325000000000001</v>
      </c>
      <c r="E2040">
        <v>2.5649999999999999E-2</v>
      </c>
      <c r="F2040">
        <v>0.77254999999999996</v>
      </c>
      <c r="G2040">
        <v>0.28825000000000001</v>
      </c>
      <c r="H2040">
        <v>0.18765000000000001</v>
      </c>
      <c r="I2040">
        <v>0.44385000000000002</v>
      </c>
      <c r="J2040">
        <v>0.37714999999999999</v>
      </c>
      <c r="K2040">
        <v>0.88854999999999995</v>
      </c>
      <c r="L2040">
        <v>0.35335</v>
      </c>
    </row>
    <row r="2041" spans="1:12" x14ac:dyDescent="0.3">
      <c r="A2041">
        <v>2040</v>
      </c>
      <c r="B2041">
        <v>0.20394999999999999</v>
      </c>
      <c r="C2041">
        <v>0.31225000000000003</v>
      </c>
      <c r="D2041">
        <v>0.96214999999999995</v>
      </c>
      <c r="E2041">
        <v>0.94525000000000003</v>
      </c>
      <c r="F2041">
        <v>0.16105</v>
      </c>
      <c r="G2041">
        <v>0.66085000000000005</v>
      </c>
      <c r="H2041">
        <v>0.11515</v>
      </c>
      <c r="I2041">
        <v>0.92954999999999999</v>
      </c>
      <c r="J2041">
        <v>8.9450000000000002E-2</v>
      </c>
      <c r="K2041">
        <v>0.72375</v>
      </c>
      <c r="L2041">
        <v>0.56064999999999998</v>
      </c>
    </row>
    <row r="2042" spans="1:12" x14ac:dyDescent="0.3">
      <c r="A2042">
        <v>2041</v>
      </c>
      <c r="B2042">
        <v>0.20405000000000001</v>
      </c>
      <c r="C2042">
        <v>0.42995</v>
      </c>
      <c r="D2042">
        <v>0.30795</v>
      </c>
      <c r="E2042">
        <v>0.62134999999999996</v>
      </c>
      <c r="F2042">
        <v>0.35725000000000001</v>
      </c>
      <c r="G2042">
        <v>0.95404999999999995</v>
      </c>
      <c r="H2042">
        <v>0.17915</v>
      </c>
      <c r="I2042">
        <v>0.40475</v>
      </c>
      <c r="J2042">
        <v>0.34534999999999999</v>
      </c>
      <c r="K2042">
        <v>0.22964999999999999</v>
      </c>
      <c r="L2042">
        <v>0.18915000000000001</v>
      </c>
    </row>
    <row r="2043" spans="1:12" x14ac:dyDescent="0.3">
      <c r="A2043">
        <v>2042</v>
      </c>
      <c r="B2043">
        <v>0.20415</v>
      </c>
      <c r="C2043">
        <v>0.25995000000000001</v>
      </c>
      <c r="D2043">
        <v>0.44464999999999999</v>
      </c>
      <c r="E2043">
        <v>0.97284999999999999</v>
      </c>
      <c r="F2043">
        <v>0.64324999999999999</v>
      </c>
      <c r="G2043">
        <v>0.80145</v>
      </c>
      <c r="H2043">
        <v>0.21684999999999999</v>
      </c>
      <c r="I2043">
        <v>0.24404999999999999</v>
      </c>
      <c r="J2043">
        <v>5.475E-2</v>
      </c>
      <c r="K2043">
        <v>0.63744999999999996</v>
      </c>
      <c r="L2043">
        <v>0.64385000000000003</v>
      </c>
    </row>
    <row r="2044" spans="1:12" x14ac:dyDescent="0.3">
      <c r="A2044">
        <v>2043</v>
      </c>
      <c r="B2044">
        <v>0.20424999999999999</v>
      </c>
      <c r="C2044">
        <v>0.24525</v>
      </c>
      <c r="D2044">
        <v>0.86765000000000003</v>
      </c>
      <c r="E2044">
        <v>0.71245000000000003</v>
      </c>
      <c r="F2044">
        <v>0.76105</v>
      </c>
      <c r="G2044">
        <v>0.35535</v>
      </c>
      <c r="H2044">
        <v>0.72945000000000004</v>
      </c>
      <c r="I2044">
        <v>0.41865000000000002</v>
      </c>
      <c r="J2044">
        <v>0.23765</v>
      </c>
      <c r="K2044">
        <v>0.69045000000000001</v>
      </c>
      <c r="L2044">
        <v>6.5049999999999997E-2</v>
      </c>
    </row>
    <row r="2045" spans="1:12" x14ac:dyDescent="0.3">
      <c r="A2045">
        <v>2044</v>
      </c>
      <c r="B2045">
        <v>0.20435</v>
      </c>
      <c r="C2045">
        <v>0.62705</v>
      </c>
      <c r="D2045">
        <v>0.69515000000000005</v>
      </c>
      <c r="E2045">
        <v>0.61524999999999996</v>
      </c>
      <c r="F2045">
        <v>7.5749999999999998E-2</v>
      </c>
      <c r="G2045">
        <v>0.87344999999999995</v>
      </c>
      <c r="H2045">
        <v>0.78274999999999995</v>
      </c>
      <c r="I2045">
        <v>0.66605000000000003</v>
      </c>
      <c r="J2045">
        <v>0.66325000000000001</v>
      </c>
      <c r="K2045">
        <v>3.9649999999999998E-2</v>
      </c>
      <c r="L2045">
        <v>0.27465000000000001</v>
      </c>
    </row>
    <row r="2046" spans="1:12" x14ac:dyDescent="0.3">
      <c r="A2046">
        <v>2045</v>
      </c>
      <c r="B2046">
        <v>0.20444999999999999</v>
      </c>
      <c r="C2046">
        <v>0.45324999999999999</v>
      </c>
      <c r="D2046">
        <v>0.58935000000000004</v>
      </c>
      <c r="E2046">
        <v>0.85055000000000003</v>
      </c>
      <c r="F2046">
        <v>0.77464999999999995</v>
      </c>
      <c r="G2046">
        <v>0.66495000000000004</v>
      </c>
      <c r="H2046">
        <v>0.84325000000000006</v>
      </c>
      <c r="I2046">
        <v>9.0649999999999994E-2</v>
      </c>
      <c r="J2046">
        <v>2.1350000000000001E-2</v>
      </c>
      <c r="K2046">
        <v>0.62024999999999997</v>
      </c>
      <c r="L2046">
        <v>0.45945000000000003</v>
      </c>
    </row>
    <row r="2047" spans="1:12" x14ac:dyDescent="0.3">
      <c r="A2047">
        <v>2046</v>
      </c>
      <c r="B2047">
        <v>0.20455000000000001</v>
      </c>
      <c r="C2047">
        <v>0.31695000000000001</v>
      </c>
      <c r="D2047">
        <v>0.37164999999999998</v>
      </c>
      <c r="E2047">
        <v>0.37895000000000001</v>
      </c>
      <c r="F2047">
        <v>0.31974999999999998</v>
      </c>
      <c r="G2047">
        <v>0.54695000000000005</v>
      </c>
      <c r="H2047">
        <v>0.49685000000000001</v>
      </c>
      <c r="I2047">
        <v>0.90464999999999995</v>
      </c>
      <c r="J2047">
        <v>4.4650000000000002E-2</v>
      </c>
      <c r="K2047">
        <v>0.77875000000000005</v>
      </c>
      <c r="L2047">
        <v>0.30114999999999997</v>
      </c>
    </row>
    <row r="2048" spans="1:12" x14ac:dyDescent="0.3">
      <c r="A2048">
        <v>2047</v>
      </c>
      <c r="B2048">
        <v>0.20465</v>
      </c>
      <c r="C2048">
        <v>0.99875000000000003</v>
      </c>
      <c r="D2048">
        <v>0.93584999999999996</v>
      </c>
      <c r="E2048">
        <v>7.8450000000000006E-2</v>
      </c>
      <c r="F2048">
        <v>0.10495</v>
      </c>
      <c r="G2048">
        <v>0.35685</v>
      </c>
      <c r="H2048">
        <v>0.91164999999999996</v>
      </c>
      <c r="I2048">
        <v>7.2950000000000001E-2</v>
      </c>
      <c r="J2048">
        <v>0.80195000000000005</v>
      </c>
      <c r="K2048">
        <v>0.68964999999999999</v>
      </c>
      <c r="L2048">
        <v>0.54674999999999996</v>
      </c>
    </row>
    <row r="2049" spans="1:12" x14ac:dyDescent="0.3">
      <c r="A2049">
        <v>2048</v>
      </c>
      <c r="B2049">
        <v>0.20474999999999999</v>
      </c>
      <c r="C2049">
        <v>0.32345000000000002</v>
      </c>
      <c r="D2049">
        <v>0.41485</v>
      </c>
      <c r="E2049">
        <v>0.96825000000000006</v>
      </c>
      <c r="F2049">
        <v>0.89985000000000004</v>
      </c>
      <c r="G2049">
        <v>0.86785000000000001</v>
      </c>
      <c r="H2049">
        <v>0.15065000000000001</v>
      </c>
      <c r="I2049">
        <v>0.55325000000000002</v>
      </c>
      <c r="J2049">
        <v>0.56564999999999999</v>
      </c>
      <c r="K2049">
        <v>0.17205000000000001</v>
      </c>
      <c r="L2049">
        <v>0.88624999999999998</v>
      </c>
    </row>
    <row r="2050" spans="1:12" x14ac:dyDescent="0.3">
      <c r="A2050">
        <v>2049</v>
      </c>
      <c r="B2050">
        <v>0.20485</v>
      </c>
      <c r="C2050">
        <v>0.83955000000000002</v>
      </c>
      <c r="D2050">
        <v>0.33844999999999997</v>
      </c>
      <c r="E2050">
        <v>0.14965000000000001</v>
      </c>
      <c r="F2050">
        <v>0.81774999999999998</v>
      </c>
      <c r="G2050">
        <v>0.78915000000000002</v>
      </c>
      <c r="H2050">
        <v>0.97445000000000004</v>
      </c>
      <c r="I2050">
        <v>0.90164999999999995</v>
      </c>
      <c r="J2050">
        <v>0.53985000000000005</v>
      </c>
      <c r="K2050">
        <v>0.39045000000000002</v>
      </c>
      <c r="L2050">
        <v>0.64944999999999997</v>
      </c>
    </row>
    <row r="2051" spans="1:12" x14ac:dyDescent="0.3">
      <c r="A2051">
        <v>2050</v>
      </c>
      <c r="B2051">
        <v>0.20494999999999999</v>
      </c>
      <c r="C2051">
        <v>0.17244999999999999</v>
      </c>
      <c r="D2051">
        <v>0.61455000000000004</v>
      </c>
      <c r="E2051">
        <v>5.3249999999999999E-2</v>
      </c>
      <c r="F2051">
        <v>0.42075000000000001</v>
      </c>
      <c r="G2051">
        <v>0.75795000000000001</v>
      </c>
      <c r="H2051">
        <v>3.5749999999999997E-2</v>
      </c>
      <c r="I2051">
        <v>0.42175000000000001</v>
      </c>
      <c r="J2051">
        <v>0.22725000000000001</v>
      </c>
      <c r="K2051">
        <v>0.92995000000000005</v>
      </c>
      <c r="L2051">
        <v>9.085E-2</v>
      </c>
    </row>
    <row r="2052" spans="1:12" x14ac:dyDescent="0.3">
      <c r="A2052">
        <v>2051</v>
      </c>
      <c r="B2052">
        <v>0.20505000000000001</v>
      </c>
      <c r="C2052">
        <v>0.44385000000000002</v>
      </c>
      <c r="D2052">
        <v>0.59184999999999999</v>
      </c>
      <c r="E2052">
        <v>0.32545000000000002</v>
      </c>
      <c r="F2052">
        <v>8.0750000000000002E-2</v>
      </c>
      <c r="G2052">
        <v>0.68805000000000005</v>
      </c>
      <c r="H2052">
        <v>0.32205</v>
      </c>
      <c r="I2052">
        <v>0.16894999999999999</v>
      </c>
      <c r="J2052">
        <v>0.58145000000000002</v>
      </c>
      <c r="K2052">
        <v>0.78725000000000001</v>
      </c>
      <c r="L2052">
        <v>4.3150000000000001E-2</v>
      </c>
    </row>
    <row r="2053" spans="1:12" x14ac:dyDescent="0.3">
      <c r="A2053">
        <v>2052</v>
      </c>
      <c r="B2053">
        <v>0.20515</v>
      </c>
      <c r="C2053">
        <v>7.5149999999999995E-2</v>
      </c>
      <c r="D2053">
        <v>0.29635</v>
      </c>
      <c r="E2053">
        <v>0.81584999999999996</v>
      </c>
      <c r="F2053">
        <v>0.91225000000000001</v>
      </c>
      <c r="G2053">
        <v>0.33134999999999998</v>
      </c>
      <c r="H2053">
        <v>0.60175000000000001</v>
      </c>
      <c r="I2053">
        <v>0.80395000000000005</v>
      </c>
      <c r="J2053">
        <v>0.63654999999999995</v>
      </c>
      <c r="K2053">
        <v>0.68684999999999996</v>
      </c>
      <c r="L2053">
        <v>0.15384999999999999</v>
      </c>
    </row>
    <row r="2054" spans="1:12" x14ac:dyDescent="0.3">
      <c r="A2054">
        <v>2053</v>
      </c>
      <c r="B2054">
        <v>0.20524999999999999</v>
      </c>
      <c r="C2054">
        <v>0.75344999999999995</v>
      </c>
      <c r="D2054">
        <v>0.21245</v>
      </c>
      <c r="E2054">
        <v>0.96484999999999999</v>
      </c>
      <c r="F2054">
        <v>0.98434999999999995</v>
      </c>
      <c r="G2054">
        <v>0.42864999999999998</v>
      </c>
      <c r="H2054">
        <v>0.89495000000000002</v>
      </c>
      <c r="I2054">
        <v>0.16005</v>
      </c>
      <c r="J2054">
        <v>0.92635000000000001</v>
      </c>
      <c r="K2054">
        <v>0.90674999999999994</v>
      </c>
      <c r="L2054">
        <v>0.35235</v>
      </c>
    </row>
    <row r="2055" spans="1:12" x14ac:dyDescent="0.3">
      <c r="A2055">
        <v>2054</v>
      </c>
      <c r="B2055">
        <v>0.20535</v>
      </c>
      <c r="C2055">
        <v>0.74034999999999995</v>
      </c>
      <c r="D2055">
        <v>0.67095000000000005</v>
      </c>
      <c r="E2055">
        <v>0.37454999999999999</v>
      </c>
      <c r="F2055">
        <v>0.65825</v>
      </c>
      <c r="G2055">
        <v>0.99245000000000005</v>
      </c>
      <c r="H2055">
        <v>0.51065000000000005</v>
      </c>
      <c r="I2055">
        <v>0.89524999999999999</v>
      </c>
      <c r="J2055">
        <v>0.95684999999999998</v>
      </c>
      <c r="K2055">
        <v>0.12584999999999999</v>
      </c>
      <c r="L2055">
        <v>0.17394999999999999</v>
      </c>
    </row>
    <row r="2056" spans="1:12" x14ac:dyDescent="0.3">
      <c r="A2056">
        <v>2055</v>
      </c>
      <c r="B2056">
        <v>0.20544999999999999</v>
      </c>
      <c r="C2056">
        <v>0.13675000000000001</v>
      </c>
      <c r="D2056">
        <v>0.60845000000000005</v>
      </c>
      <c r="E2056">
        <v>0.34175</v>
      </c>
      <c r="F2056">
        <v>0.11865000000000001</v>
      </c>
      <c r="G2056">
        <v>8.5650000000000004E-2</v>
      </c>
      <c r="H2056">
        <v>0.60194999999999999</v>
      </c>
      <c r="I2056">
        <v>0.94305000000000005</v>
      </c>
      <c r="J2056">
        <v>0.88095000000000001</v>
      </c>
      <c r="K2056">
        <v>0.58994999999999997</v>
      </c>
      <c r="L2056">
        <v>0.89495000000000002</v>
      </c>
    </row>
    <row r="2057" spans="1:12" x14ac:dyDescent="0.3">
      <c r="A2057">
        <v>2056</v>
      </c>
      <c r="B2057">
        <v>0.20555000000000001</v>
      </c>
      <c r="C2057">
        <v>4.4549999999999999E-2</v>
      </c>
      <c r="D2057">
        <v>0.18065000000000001</v>
      </c>
      <c r="E2057">
        <v>0.91395000000000004</v>
      </c>
      <c r="F2057">
        <v>0.73655000000000004</v>
      </c>
      <c r="G2057">
        <v>0.52285000000000004</v>
      </c>
      <c r="H2057">
        <v>0.13435</v>
      </c>
      <c r="I2057">
        <v>0.19805</v>
      </c>
      <c r="J2057">
        <v>0.56064999999999998</v>
      </c>
      <c r="K2057">
        <v>0.70435000000000003</v>
      </c>
      <c r="L2057">
        <v>9.6949999999999995E-2</v>
      </c>
    </row>
    <row r="2058" spans="1:12" x14ac:dyDescent="0.3">
      <c r="A2058">
        <v>2057</v>
      </c>
      <c r="B2058">
        <v>0.20565</v>
      </c>
      <c r="C2058">
        <v>0.84414999999999996</v>
      </c>
      <c r="D2058">
        <v>3.9050000000000001E-2</v>
      </c>
      <c r="E2058">
        <v>0.12575</v>
      </c>
      <c r="F2058">
        <v>0.39465</v>
      </c>
      <c r="G2058">
        <v>0.59694999999999998</v>
      </c>
      <c r="H2058">
        <v>9.1749999999999998E-2</v>
      </c>
      <c r="I2058">
        <v>6.5449999999999994E-2</v>
      </c>
      <c r="J2058">
        <v>0.35254999999999997</v>
      </c>
      <c r="K2058">
        <v>0.22384999999999999</v>
      </c>
      <c r="L2058">
        <v>0.74565000000000003</v>
      </c>
    </row>
    <row r="2059" spans="1:12" x14ac:dyDescent="0.3">
      <c r="A2059">
        <v>2058</v>
      </c>
      <c r="B2059">
        <v>0.20574999999999999</v>
      </c>
      <c r="C2059">
        <v>0.36935000000000001</v>
      </c>
      <c r="D2059">
        <v>0.71994999999999998</v>
      </c>
      <c r="E2059">
        <v>0.26095000000000002</v>
      </c>
      <c r="F2059">
        <v>0.96265000000000001</v>
      </c>
      <c r="G2059">
        <v>0.70074999999999998</v>
      </c>
      <c r="H2059">
        <v>0.46755000000000002</v>
      </c>
      <c r="I2059">
        <v>0.64405000000000001</v>
      </c>
      <c r="J2059">
        <v>0.47434999999999999</v>
      </c>
      <c r="K2059">
        <v>0.85724999999999996</v>
      </c>
      <c r="L2059">
        <v>0.68264999999999998</v>
      </c>
    </row>
    <row r="2060" spans="1:12" x14ac:dyDescent="0.3">
      <c r="A2060">
        <v>2059</v>
      </c>
      <c r="B2060">
        <v>0.20585000000000001</v>
      </c>
      <c r="C2060">
        <v>0.41944999999999999</v>
      </c>
      <c r="D2060">
        <v>0.61875000000000002</v>
      </c>
      <c r="E2060">
        <v>0.96065</v>
      </c>
      <c r="F2060">
        <v>0.71855000000000002</v>
      </c>
      <c r="G2060">
        <v>0.34105000000000002</v>
      </c>
      <c r="H2060">
        <v>0.36545</v>
      </c>
      <c r="I2060">
        <v>0.71865000000000001</v>
      </c>
      <c r="J2060">
        <v>0.16455</v>
      </c>
      <c r="K2060">
        <v>0.85024999999999995</v>
      </c>
      <c r="L2060">
        <v>0.53864999999999996</v>
      </c>
    </row>
    <row r="2061" spans="1:12" x14ac:dyDescent="0.3">
      <c r="A2061">
        <v>2060</v>
      </c>
      <c r="B2061">
        <v>0.20594999999999999</v>
      </c>
      <c r="C2061">
        <v>0.79644999999999999</v>
      </c>
      <c r="D2061">
        <v>0.80235000000000001</v>
      </c>
      <c r="E2061">
        <v>0.70855000000000001</v>
      </c>
      <c r="F2061">
        <v>0.70484999999999998</v>
      </c>
      <c r="G2061">
        <v>0.63995000000000002</v>
      </c>
      <c r="H2061">
        <v>0.44064999999999999</v>
      </c>
      <c r="I2061">
        <v>0.70094999999999996</v>
      </c>
      <c r="J2061">
        <v>0.26245000000000002</v>
      </c>
      <c r="K2061">
        <v>0.37485000000000002</v>
      </c>
      <c r="L2061">
        <v>0.69925000000000004</v>
      </c>
    </row>
    <row r="2062" spans="1:12" x14ac:dyDescent="0.3">
      <c r="A2062">
        <v>2061</v>
      </c>
      <c r="B2062">
        <v>0.20605000000000001</v>
      </c>
      <c r="C2062">
        <v>0.82535000000000003</v>
      </c>
      <c r="D2062">
        <v>0.33734999999999998</v>
      </c>
      <c r="E2062">
        <v>0.24654999999999999</v>
      </c>
      <c r="F2062">
        <v>0.21304999999999999</v>
      </c>
      <c r="G2062">
        <v>0.72604999999999997</v>
      </c>
      <c r="H2062">
        <v>0.77995000000000003</v>
      </c>
      <c r="I2062">
        <v>0.11035</v>
      </c>
      <c r="J2062">
        <v>0.46415000000000001</v>
      </c>
      <c r="K2062">
        <v>0.84755000000000003</v>
      </c>
      <c r="L2062">
        <v>0.58145000000000002</v>
      </c>
    </row>
    <row r="2063" spans="1:12" x14ac:dyDescent="0.3">
      <c r="A2063">
        <v>2062</v>
      </c>
      <c r="B2063">
        <v>0.20615</v>
      </c>
      <c r="C2063">
        <v>0.45965</v>
      </c>
      <c r="D2063">
        <v>0.94655</v>
      </c>
      <c r="E2063">
        <v>0.34755000000000003</v>
      </c>
      <c r="F2063">
        <v>0.15215000000000001</v>
      </c>
      <c r="G2063">
        <v>0.24015</v>
      </c>
      <c r="H2063">
        <v>0.52344999999999997</v>
      </c>
      <c r="I2063">
        <v>0.72275</v>
      </c>
      <c r="J2063">
        <v>0.27465000000000001</v>
      </c>
      <c r="K2063">
        <v>0.35865000000000002</v>
      </c>
      <c r="L2063">
        <v>1.4749999999999999E-2</v>
      </c>
    </row>
    <row r="2064" spans="1:12" x14ac:dyDescent="0.3">
      <c r="A2064">
        <v>2063</v>
      </c>
      <c r="B2064">
        <v>0.20624999999999999</v>
      </c>
      <c r="C2064">
        <v>0.48194999999999999</v>
      </c>
      <c r="D2064">
        <v>0.75285000000000002</v>
      </c>
      <c r="E2064">
        <v>0.36714999999999998</v>
      </c>
      <c r="F2064">
        <v>0.92874999999999996</v>
      </c>
      <c r="G2064">
        <v>0.79215000000000002</v>
      </c>
      <c r="H2064">
        <v>0.62224999999999997</v>
      </c>
      <c r="I2064">
        <v>0.32095000000000001</v>
      </c>
      <c r="J2064">
        <v>0.31324999999999997</v>
      </c>
      <c r="K2064">
        <v>0.62324999999999997</v>
      </c>
      <c r="L2064">
        <v>0.43375000000000002</v>
      </c>
    </row>
    <row r="2065" spans="1:12" x14ac:dyDescent="0.3">
      <c r="A2065">
        <v>2064</v>
      </c>
      <c r="B2065">
        <v>0.20635000000000001</v>
      </c>
      <c r="C2065">
        <v>0.31535000000000002</v>
      </c>
      <c r="D2065">
        <v>0.92845</v>
      </c>
      <c r="E2065">
        <v>0.66595000000000004</v>
      </c>
      <c r="F2065">
        <v>0.19245000000000001</v>
      </c>
      <c r="G2065">
        <v>4.265E-2</v>
      </c>
      <c r="H2065">
        <v>0.15784999999999999</v>
      </c>
      <c r="I2065">
        <v>0.92925000000000002</v>
      </c>
      <c r="J2065">
        <v>0.67544999999999999</v>
      </c>
      <c r="K2065">
        <v>0.81464999999999999</v>
      </c>
      <c r="L2065">
        <v>0.90395000000000003</v>
      </c>
    </row>
    <row r="2066" spans="1:12" x14ac:dyDescent="0.3">
      <c r="A2066">
        <v>2065</v>
      </c>
      <c r="B2066">
        <v>0.20644999999999999</v>
      </c>
      <c r="C2066">
        <v>0.20835000000000001</v>
      </c>
      <c r="D2066">
        <v>0.31114999999999998</v>
      </c>
      <c r="E2066">
        <v>0.59084999999999999</v>
      </c>
      <c r="F2066">
        <v>0.81094999999999995</v>
      </c>
      <c r="G2066">
        <v>0.12015000000000001</v>
      </c>
      <c r="H2066">
        <v>0.84465000000000001</v>
      </c>
      <c r="I2066">
        <v>2.1250000000000002E-2</v>
      </c>
      <c r="J2066">
        <v>0.91274999999999995</v>
      </c>
      <c r="K2066">
        <v>0.96655000000000002</v>
      </c>
      <c r="L2066">
        <v>0.48185</v>
      </c>
    </row>
    <row r="2067" spans="1:12" x14ac:dyDescent="0.3">
      <c r="A2067">
        <v>2066</v>
      </c>
      <c r="B2067">
        <v>0.20655000000000001</v>
      </c>
      <c r="C2067">
        <v>0.62375000000000003</v>
      </c>
      <c r="D2067">
        <v>0.43504999999999999</v>
      </c>
      <c r="E2067">
        <v>0.53515000000000001</v>
      </c>
      <c r="F2067">
        <v>0.14074999999999999</v>
      </c>
      <c r="G2067">
        <v>0.52634999999999998</v>
      </c>
      <c r="H2067">
        <v>5.3150000000000003E-2</v>
      </c>
      <c r="I2067">
        <v>0.19775000000000001</v>
      </c>
      <c r="J2067">
        <v>0.63724999999999998</v>
      </c>
      <c r="K2067">
        <v>4.7849999999999997E-2</v>
      </c>
      <c r="L2067">
        <v>0.82565</v>
      </c>
    </row>
    <row r="2068" spans="1:12" x14ac:dyDescent="0.3">
      <c r="A2068">
        <v>2067</v>
      </c>
      <c r="B2068">
        <v>0.20665</v>
      </c>
      <c r="C2068">
        <v>0.83484999999999998</v>
      </c>
      <c r="D2068">
        <v>0.26555000000000001</v>
      </c>
      <c r="E2068">
        <v>3.3250000000000002E-2</v>
      </c>
      <c r="F2068">
        <v>0.24734999999999999</v>
      </c>
      <c r="G2068">
        <v>0.41825000000000001</v>
      </c>
      <c r="H2068">
        <v>0.51715</v>
      </c>
      <c r="I2068">
        <v>0.91225000000000001</v>
      </c>
      <c r="J2068">
        <v>3.2149999999999998E-2</v>
      </c>
      <c r="K2068">
        <v>0.10825</v>
      </c>
      <c r="L2068">
        <v>0.14595</v>
      </c>
    </row>
    <row r="2069" spans="1:12" x14ac:dyDescent="0.3">
      <c r="A2069">
        <v>2068</v>
      </c>
      <c r="B2069">
        <v>0.20674999999999999</v>
      </c>
      <c r="C2069">
        <v>0.84855000000000003</v>
      </c>
      <c r="D2069">
        <v>0.48035</v>
      </c>
      <c r="E2069">
        <v>0.51544999999999996</v>
      </c>
      <c r="F2069">
        <v>0.98414999999999997</v>
      </c>
      <c r="G2069">
        <v>0.99655000000000005</v>
      </c>
      <c r="H2069">
        <v>0.25414999999999999</v>
      </c>
      <c r="I2069">
        <v>0.20424999999999999</v>
      </c>
      <c r="J2069">
        <v>0.56135000000000002</v>
      </c>
      <c r="K2069">
        <v>3.7949999999999998E-2</v>
      </c>
      <c r="L2069">
        <v>0.22484999999999999</v>
      </c>
    </row>
    <row r="2070" spans="1:12" x14ac:dyDescent="0.3">
      <c r="A2070">
        <v>2069</v>
      </c>
      <c r="B2070">
        <v>0.20685000000000001</v>
      </c>
      <c r="C2070">
        <v>0.25355</v>
      </c>
      <c r="D2070">
        <v>0.47155000000000002</v>
      </c>
      <c r="E2070">
        <v>0.13175000000000001</v>
      </c>
      <c r="F2070">
        <v>0.51644999999999996</v>
      </c>
      <c r="G2070">
        <v>0.88565000000000005</v>
      </c>
      <c r="H2070">
        <v>0.78254999999999997</v>
      </c>
      <c r="I2070">
        <v>1.035E-2</v>
      </c>
      <c r="J2070">
        <v>0.72475000000000001</v>
      </c>
      <c r="K2070">
        <v>2.315E-2</v>
      </c>
      <c r="L2070">
        <v>0.19614999999999999</v>
      </c>
    </row>
    <row r="2071" spans="1:12" x14ac:dyDescent="0.3">
      <c r="A2071">
        <v>2070</v>
      </c>
      <c r="B2071">
        <v>0.20695</v>
      </c>
      <c r="C2071">
        <v>0.41504999999999997</v>
      </c>
      <c r="D2071">
        <v>0.62624999999999997</v>
      </c>
      <c r="E2071">
        <v>7.7649999999999997E-2</v>
      </c>
      <c r="F2071">
        <v>0.38414999999999999</v>
      </c>
      <c r="G2071">
        <v>0.46555000000000002</v>
      </c>
      <c r="H2071">
        <v>0.24945000000000001</v>
      </c>
      <c r="I2071">
        <v>0.82884999999999998</v>
      </c>
      <c r="J2071">
        <v>0.93635000000000002</v>
      </c>
      <c r="K2071">
        <v>0.92945</v>
      </c>
      <c r="L2071">
        <v>0.37905</v>
      </c>
    </row>
    <row r="2072" spans="1:12" x14ac:dyDescent="0.3">
      <c r="A2072">
        <v>2071</v>
      </c>
      <c r="B2072">
        <v>0.20705000000000001</v>
      </c>
      <c r="C2072">
        <v>4.5650000000000003E-2</v>
      </c>
      <c r="D2072">
        <v>0.85435000000000005</v>
      </c>
      <c r="E2072">
        <v>0.41815000000000002</v>
      </c>
      <c r="F2072">
        <v>0.33705000000000002</v>
      </c>
      <c r="G2072">
        <v>0.38645000000000002</v>
      </c>
      <c r="H2072">
        <v>0.56094999999999995</v>
      </c>
      <c r="I2072">
        <v>0.87175000000000002</v>
      </c>
      <c r="J2072">
        <v>9.2450000000000004E-2</v>
      </c>
      <c r="K2072">
        <v>0.90385000000000004</v>
      </c>
      <c r="L2072">
        <v>0.25874999999999998</v>
      </c>
    </row>
    <row r="2073" spans="1:12" x14ac:dyDescent="0.3">
      <c r="A2073">
        <v>2072</v>
      </c>
      <c r="B2073">
        <v>0.20715</v>
      </c>
      <c r="C2073">
        <v>0.54795000000000005</v>
      </c>
      <c r="D2073">
        <v>0.60245000000000004</v>
      </c>
      <c r="E2073">
        <v>0.81755</v>
      </c>
      <c r="F2073">
        <v>0.80115000000000003</v>
      </c>
      <c r="G2073">
        <v>0.63144999999999996</v>
      </c>
      <c r="H2073">
        <v>0.32795000000000002</v>
      </c>
      <c r="I2073">
        <v>0.52085000000000004</v>
      </c>
      <c r="J2073">
        <v>0.97985</v>
      </c>
      <c r="K2073">
        <v>0.88395000000000001</v>
      </c>
      <c r="L2073">
        <v>0.32174999999999998</v>
      </c>
    </row>
    <row r="2074" spans="1:12" x14ac:dyDescent="0.3">
      <c r="A2074">
        <v>2073</v>
      </c>
      <c r="B2074">
        <v>0.20724999999999999</v>
      </c>
      <c r="C2074">
        <v>0.84724999999999995</v>
      </c>
      <c r="D2074">
        <v>0.33574999999999999</v>
      </c>
      <c r="E2074">
        <v>0.56925000000000003</v>
      </c>
      <c r="F2074">
        <v>0.32205</v>
      </c>
      <c r="G2074">
        <v>0.53485000000000005</v>
      </c>
      <c r="H2074">
        <v>0.73824999999999996</v>
      </c>
      <c r="I2074">
        <v>6.9949999999999998E-2</v>
      </c>
      <c r="J2074">
        <v>0.91095000000000004</v>
      </c>
      <c r="K2074">
        <v>0.89964999999999995</v>
      </c>
      <c r="L2074">
        <v>0.40034999999999998</v>
      </c>
    </row>
    <row r="2075" spans="1:12" x14ac:dyDescent="0.3">
      <c r="A2075">
        <v>2074</v>
      </c>
      <c r="B2075">
        <v>0.20735000000000001</v>
      </c>
      <c r="C2075">
        <v>0.96855000000000002</v>
      </c>
      <c r="D2075">
        <v>3.705E-2</v>
      </c>
      <c r="E2075">
        <v>0.57545000000000002</v>
      </c>
      <c r="F2075">
        <v>0.41084999999999999</v>
      </c>
      <c r="G2075">
        <v>0.97675000000000001</v>
      </c>
      <c r="H2075">
        <v>0.71735000000000004</v>
      </c>
      <c r="I2075">
        <v>0.27865000000000001</v>
      </c>
      <c r="J2075">
        <v>0.20215</v>
      </c>
      <c r="K2075">
        <v>0.67195000000000005</v>
      </c>
      <c r="L2075">
        <v>0.67915000000000003</v>
      </c>
    </row>
    <row r="2076" spans="1:12" x14ac:dyDescent="0.3">
      <c r="A2076">
        <v>2075</v>
      </c>
      <c r="B2076">
        <v>0.20745</v>
      </c>
      <c r="C2076">
        <v>0.44795000000000001</v>
      </c>
      <c r="D2076">
        <v>0.57815000000000005</v>
      </c>
      <c r="E2076">
        <v>0.93245</v>
      </c>
      <c r="F2076">
        <v>7.9750000000000001E-2</v>
      </c>
      <c r="G2076">
        <v>0.76405000000000001</v>
      </c>
      <c r="H2076">
        <v>0.26205000000000001</v>
      </c>
      <c r="I2076">
        <v>0.82984999999999998</v>
      </c>
      <c r="J2076">
        <v>0.79995000000000005</v>
      </c>
      <c r="K2076">
        <v>0.88934999999999997</v>
      </c>
      <c r="L2076">
        <v>0.76934999999999998</v>
      </c>
    </row>
    <row r="2077" spans="1:12" x14ac:dyDescent="0.3">
      <c r="A2077">
        <v>2076</v>
      </c>
      <c r="B2077">
        <v>0.20755000000000001</v>
      </c>
      <c r="C2077">
        <v>0.99234999999999995</v>
      </c>
      <c r="D2077">
        <v>0.26584999999999998</v>
      </c>
      <c r="E2077">
        <v>0.60455000000000003</v>
      </c>
      <c r="F2077">
        <v>0.73594999999999999</v>
      </c>
      <c r="G2077">
        <v>0.89975000000000005</v>
      </c>
      <c r="H2077">
        <v>8.7150000000000005E-2</v>
      </c>
      <c r="I2077">
        <v>0.70184999999999997</v>
      </c>
      <c r="J2077">
        <v>7.2500000000000004E-3</v>
      </c>
      <c r="K2077">
        <v>0.11765</v>
      </c>
      <c r="L2077">
        <v>0.91725000000000001</v>
      </c>
    </row>
    <row r="2078" spans="1:12" x14ac:dyDescent="0.3">
      <c r="A2078">
        <v>2077</v>
      </c>
      <c r="B2078">
        <v>0.20765</v>
      </c>
      <c r="C2078">
        <v>0.58004999999999995</v>
      </c>
      <c r="D2078">
        <v>0.79854999999999998</v>
      </c>
      <c r="E2078">
        <v>0.17494999999999999</v>
      </c>
      <c r="F2078">
        <v>0.98355000000000004</v>
      </c>
      <c r="G2078">
        <v>0.11584999999999999</v>
      </c>
      <c r="H2078">
        <v>0.60885</v>
      </c>
      <c r="I2078">
        <v>0.78895000000000004</v>
      </c>
      <c r="J2078">
        <v>0.47744999999999999</v>
      </c>
      <c r="K2078">
        <v>1.345E-2</v>
      </c>
      <c r="L2078">
        <v>6.4449999999999993E-2</v>
      </c>
    </row>
    <row r="2079" spans="1:12" x14ac:dyDescent="0.3">
      <c r="A2079">
        <v>2078</v>
      </c>
      <c r="B2079">
        <v>0.20774999999999999</v>
      </c>
      <c r="C2079">
        <v>0.97675000000000001</v>
      </c>
      <c r="D2079">
        <v>0.20715</v>
      </c>
      <c r="E2079">
        <v>0.34184999999999999</v>
      </c>
      <c r="F2079">
        <v>0.20574999999999999</v>
      </c>
      <c r="G2079">
        <v>0.44195000000000001</v>
      </c>
      <c r="H2079">
        <v>0.96114999999999995</v>
      </c>
      <c r="I2079">
        <v>0.95535000000000003</v>
      </c>
      <c r="J2079">
        <v>0.62314999999999998</v>
      </c>
      <c r="K2079">
        <v>0.84345000000000003</v>
      </c>
      <c r="L2079">
        <v>0.66884999999999994</v>
      </c>
    </row>
    <row r="2080" spans="1:12" x14ac:dyDescent="0.3">
      <c r="A2080">
        <v>2079</v>
      </c>
      <c r="B2080">
        <v>0.20785000000000001</v>
      </c>
      <c r="C2080">
        <v>0.46825</v>
      </c>
      <c r="D2080">
        <v>0.90954999999999997</v>
      </c>
      <c r="E2080">
        <v>2.5850000000000001E-2</v>
      </c>
      <c r="F2080">
        <v>3.3950000000000001E-2</v>
      </c>
      <c r="G2080">
        <v>9.6449999999999994E-2</v>
      </c>
      <c r="H2080">
        <v>0.65075000000000005</v>
      </c>
      <c r="I2080">
        <v>0.95925000000000005</v>
      </c>
      <c r="J2080">
        <v>0.69215000000000004</v>
      </c>
      <c r="K2080">
        <v>0.67525000000000002</v>
      </c>
      <c r="L2080">
        <v>0.91395000000000004</v>
      </c>
    </row>
    <row r="2081" spans="1:12" x14ac:dyDescent="0.3">
      <c r="A2081">
        <v>2080</v>
      </c>
      <c r="B2081">
        <v>0.20795</v>
      </c>
      <c r="C2081">
        <v>0.46855000000000002</v>
      </c>
      <c r="D2081">
        <v>0.33184999999999998</v>
      </c>
      <c r="E2081">
        <v>0.94345000000000001</v>
      </c>
      <c r="F2081">
        <v>0.31695000000000001</v>
      </c>
      <c r="G2081">
        <v>0.15354999999999999</v>
      </c>
      <c r="H2081">
        <v>0.98375000000000001</v>
      </c>
      <c r="I2081">
        <v>0.35654999999999998</v>
      </c>
      <c r="J2081">
        <v>0.27555000000000002</v>
      </c>
      <c r="K2081">
        <v>0.31895000000000001</v>
      </c>
      <c r="L2081">
        <v>0.19775000000000001</v>
      </c>
    </row>
    <row r="2082" spans="1:12" x14ac:dyDescent="0.3">
      <c r="A2082">
        <v>2081</v>
      </c>
      <c r="B2082">
        <v>0.20805000000000001</v>
      </c>
      <c r="C2082">
        <v>0.79864999999999997</v>
      </c>
      <c r="D2082">
        <v>0.76124999999999998</v>
      </c>
      <c r="E2082">
        <v>0.62605</v>
      </c>
      <c r="F2082">
        <v>0.70825000000000005</v>
      </c>
      <c r="G2082">
        <v>0.28434999999999999</v>
      </c>
      <c r="H2082">
        <v>0.79825000000000002</v>
      </c>
      <c r="I2082">
        <v>0.67415000000000003</v>
      </c>
      <c r="J2082">
        <v>0.36094999999999999</v>
      </c>
      <c r="K2082">
        <v>9.4649999999999998E-2</v>
      </c>
      <c r="L2082">
        <v>0.45974999999999999</v>
      </c>
    </row>
    <row r="2083" spans="1:12" x14ac:dyDescent="0.3">
      <c r="A2083">
        <v>2082</v>
      </c>
      <c r="B2083">
        <v>0.20815</v>
      </c>
      <c r="C2083">
        <v>0.94164999999999999</v>
      </c>
      <c r="D2083">
        <v>0.36285000000000001</v>
      </c>
      <c r="E2083">
        <v>0.83015000000000005</v>
      </c>
      <c r="F2083">
        <v>0.99995000000000001</v>
      </c>
      <c r="G2083">
        <v>0.41575000000000001</v>
      </c>
      <c r="H2083">
        <v>0.24385000000000001</v>
      </c>
      <c r="I2083">
        <v>0.18095</v>
      </c>
      <c r="J2083">
        <v>0.91425000000000001</v>
      </c>
      <c r="K2083">
        <v>0.92305000000000004</v>
      </c>
      <c r="L2083">
        <v>0.87565000000000004</v>
      </c>
    </row>
    <row r="2084" spans="1:12" x14ac:dyDescent="0.3">
      <c r="A2084">
        <v>2083</v>
      </c>
      <c r="B2084">
        <v>0.20824999999999999</v>
      </c>
      <c r="C2084">
        <v>6.1650000000000003E-2</v>
      </c>
      <c r="D2084">
        <v>0.47215000000000001</v>
      </c>
      <c r="E2084">
        <v>0.33055000000000001</v>
      </c>
      <c r="F2084">
        <v>0.66154999999999997</v>
      </c>
      <c r="G2084">
        <v>3.9350000000000003E-2</v>
      </c>
      <c r="H2084">
        <v>0.70215000000000005</v>
      </c>
      <c r="I2084">
        <v>0.25914999999999999</v>
      </c>
      <c r="J2084">
        <v>0.33355000000000001</v>
      </c>
      <c r="K2084">
        <v>0.66754999999999998</v>
      </c>
      <c r="L2084">
        <v>0.65834999999999999</v>
      </c>
    </row>
    <row r="2085" spans="1:12" x14ac:dyDescent="0.3">
      <c r="A2085">
        <v>2084</v>
      </c>
      <c r="B2085">
        <v>0.20835000000000001</v>
      </c>
      <c r="C2085">
        <v>0.83125000000000004</v>
      </c>
      <c r="D2085">
        <v>8.6050000000000001E-2</v>
      </c>
      <c r="E2085">
        <v>0.19785</v>
      </c>
      <c r="F2085">
        <v>0.77564999999999995</v>
      </c>
      <c r="G2085">
        <v>0.13514999999999999</v>
      </c>
      <c r="H2085">
        <v>5.7499999999999999E-3</v>
      </c>
      <c r="I2085">
        <v>0.53674999999999995</v>
      </c>
      <c r="J2085">
        <v>0.19894999999999999</v>
      </c>
      <c r="K2085">
        <v>0.64554999999999996</v>
      </c>
      <c r="L2085">
        <v>0.84824999999999995</v>
      </c>
    </row>
    <row r="2086" spans="1:12" x14ac:dyDescent="0.3">
      <c r="A2086">
        <v>2085</v>
      </c>
      <c r="B2086">
        <v>0.20845</v>
      </c>
      <c r="C2086">
        <v>5.9500000000000004E-3</v>
      </c>
      <c r="D2086">
        <v>0.82835000000000003</v>
      </c>
      <c r="E2086">
        <v>6.9349999999999995E-2</v>
      </c>
      <c r="F2086">
        <v>0.40434999999999999</v>
      </c>
      <c r="G2086">
        <v>0.65754999999999997</v>
      </c>
      <c r="H2086">
        <v>9.4549999999999995E-2</v>
      </c>
      <c r="I2086">
        <v>0.36244999999999999</v>
      </c>
      <c r="J2086">
        <v>0.31895000000000001</v>
      </c>
      <c r="K2086">
        <v>0.51985000000000003</v>
      </c>
      <c r="L2086">
        <v>0.28355000000000002</v>
      </c>
    </row>
    <row r="2087" spans="1:12" x14ac:dyDescent="0.3">
      <c r="A2087">
        <v>2086</v>
      </c>
      <c r="B2087">
        <v>0.20855000000000001</v>
      </c>
      <c r="C2087">
        <v>0.59065000000000001</v>
      </c>
      <c r="D2087">
        <v>0.23494999999999999</v>
      </c>
      <c r="E2087">
        <v>0.65444999999999998</v>
      </c>
      <c r="F2087">
        <v>0.95174999999999998</v>
      </c>
      <c r="G2087">
        <v>0.30875000000000002</v>
      </c>
      <c r="H2087">
        <v>0.92044999999999999</v>
      </c>
      <c r="I2087">
        <v>0.68505000000000005</v>
      </c>
      <c r="J2087">
        <v>0.24934999999999999</v>
      </c>
      <c r="K2087">
        <v>0.21445</v>
      </c>
      <c r="L2087">
        <v>0.34825</v>
      </c>
    </row>
    <row r="2088" spans="1:12" x14ac:dyDescent="0.3">
      <c r="A2088">
        <v>2087</v>
      </c>
      <c r="B2088">
        <v>0.20865</v>
      </c>
      <c r="C2088">
        <v>0.46934999999999999</v>
      </c>
      <c r="D2088">
        <v>0.72465000000000002</v>
      </c>
      <c r="E2088">
        <v>0.55435000000000001</v>
      </c>
      <c r="F2088">
        <v>8.7849999999999998E-2</v>
      </c>
      <c r="G2088">
        <v>0.56035000000000001</v>
      </c>
      <c r="H2088">
        <v>0.71074999999999999</v>
      </c>
      <c r="I2088">
        <v>0.65544999999999998</v>
      </c>
      <c r="J2088">
        <v>0.93345</v>
      </c>
      <c r="K2088">
        <v>0.67615000000000003</v>
      </c>
      <c r="L2088">
        <v>0.28705000000000003</v>
      </c>
    </row>
    <row r="2089" spans="1:12" x14ac:dyDescent="0.3">
      <c r="A2089">
        <v>2088</v>
      </c>
      <c r="B2089">
        <v>0.20874999999999999</v>
      </c>
      <c r="C2089">
        <v>8.9450000000000002E-2</v>
      </c>
      <c r="D2089">
        <v>0.61255000000000004</v>
      </c>
      <c r="E2089">
        <v>0.97894999999999999</v>
      </c>
      <c r="F2089">
        <v>0.36564999999999998</v>
      </c>
      <c r="G2089">
        <v>2.035E-2</v>
      </c>
      <c r="H2089">
        <v>0.87595000000000001</v>
      </c>
      <c r="I2089">
        <v>0.76815</v>
      </c>
      <c r="J2089">
        <v>0.41475000000000001</v>
      </c>
      <c r="K2089">
        <v>0.94955000000000001</v>
      </c>
      <c r="L2089">
        <v>2.9350000000000001E-2</v>
      </c>
    </row>
    <row r="2090" spans="1:12" x14ac:dyDescent="0.3">
      <c r="A2090">
        <v>2089</v>
      </c>
      <c r="B2090">
        <v>0.20885000000000001</v>
      </c>
      <c r="C2090">
        <v>0.37714999999999999</v>
      </c>
      <c r="D2090">
        <v>0.20974999999999999</v>
      </c>
      <c r="E2090">
        <v>0.69825000000000004</v>
      </c>
      <c r="F2090">
        <v>0.12595000000000001</v>
      </c>
      <c r="G2090">
        <v>4.8649999999999999E-2</v>
      </c>
      <c r="H2090">
        <v>0.49814999999999998</v>
      </c>
      <c r="I2090">
        <v>0.15415000000000001</v>
      </c>
      <c r="J2090">
        <v>7.3349999999999999E-2</v>
      </c>
      <c r="K2090">
        <v>9.2749999999999999E-2</v>
      </c>
      <c r="L2090">
        <v>0.23205000000000001</v>
      </c>
    </row>
    <row r="2091" spans="1:12" x14ac:dyDescent="0.3">
      <c r="A2091">
        <v>2090</v>
      </c>
      <c r="B2091">
        <v>0.20895</v>
      </c>
      <c r="C2091">
        <v>0.82494999999999996</v>
      </c>
      <c r="D2091">
        <v>0.72235000000000005</v>
      </c>
      <c r="E2091">
        <v>6.6949999999999996E-2</v>
      </c>
      <c r="F2091">
        <v>2.5950000000000001E-2</v>
      </c>
      <c r="G2091">
        <v>0.67344999999999999</v>
      </c>
      <c r="H2091">
        <v>0.23515</v>
      </c>
      <c r="I2091">
        <v>0.38585000000000003</v>
      </c>
      <c r="J2091">
        <v>0.44974999999999998</v>
      </c>
      <c r="K2091">
        <v>0.27644999999999997</v>
      </c>
      <c r="L2091">
        <v>0.36854999999999999</v>
      </c>
    </row>
    <row r="2092" spans="1:12" x14ac:dyDescent="0.3">
      <c r="A2092">
        <v>2091</v>
      </c>
      <c r="B2092">
        <v>0.20905000000000001</v>
      </c>
      <c r="C2092">
        <v>0.53125</v>
      </c>
      <c r="D2092">
        <v>0.64405000000000001</v>
      </c>
      <c r="E2092">
        <v>0.74934999999999996</v>
      </c>
      <c r="F2092">
        <v>0.92705000000000004</v>
      </c>
      <c r="G2092">
        <v>0.83165</v>
      </c>
      <c r="H2092">
        <v>0.64615</v>
      </c>
      <c r="I2092">
        <v>0.47525000000000001</v>
      </c>
      <c r="J2092">
        <v>0.81674999999999998</v>
      </c>
      <c r="K2092">
        <v>0.89775000000000005</v>
      </c>
      <c r="L2092">
        <v>0.63085000000000002</v>
      </c>
    </row>
    <row r="2093" spans="1:12" x14ac:dyDescent="0.3">
      <c r="A2093">
        <v>2092</v>
      </c>
      <c r="B2093">
        <v>0.20915</v>
      </c>
      <c r="C2093">
        <v>2.9250000000000002E-2</v>
      </c>
      <c r="D2093">
        <v>0.13155</v>
      </c>
      <c r="E2093">
        <v>0.82715000000000005</v>
      </c>
      <c r="F2093">
        <v>0.67635000000000001</v>
      </c>
      <c r="G2093">
        <v>0.10475</v>
      </c>
      <c r="H2093">
        <v>0.30864999999999998</v>
      </c>
      <c r="I2093">
        <v>0.55454999999999999</v>
      </c>
      <c r="J2093">
        <v>8.4949999999999998E-2</v>
      </c>
      <c r="K2093">
        <v>0.76165000000000005</v>
      </c>
      <c r="L2093">
        <v>0.42494999999999999</v>
      </c>
    </row>
    <row r="2094" spans="1:12" x14ac:dyDescent="0.3">
      <c r="A2094">
        <v>2093</v>
      </c>
      <c r="B2094">
        <v>0.20924999999999999</v>
      </c>
      <c r="C2094">
        <v>0.85345000000000004</v>
      </c>
      <c r="D2094">
        <v>0.40255000000000002</v>
      </c>
      <c r="E2094">
        <v>0.35825000000000001</v>
      </c>
      <c r="F2094">
        <v>0.98285</v>
      </c>
      <c r="G2094">
        <v>0.25485000000000002</v>
      </c>
      <c r="H2094">
        <v>1.0499999999999999E-3</v>
      </c>
      <c r="I2094">
        <v>0.74314999999999998</v>
      </c>
      <c r="J2094">
        <v>0.70674999999999999</v>
      </c>
      <c r="K2094">
        <v>0.85365000000000002</v>
      </c>
      <c r="L2094">
        <v>0.84924999999999995</v>
      </c>
    </row>
    <row r="2095" spans="1:12" x14ac:dyDescent="0.3">
      <c r="A2095">
        <v>2094</v>
      </c>
      <c r="B2095">
        <v>0.20935000000000001</v>
      </c>
      <c r="C2095">
        <v>0.65225</v>
      </c>
      <c r="D2095">
        <v>0.96174999999999999</v>
      </c>
      <c r="E2095">
        <v>0.37835000000000002</v>
      </c>
      <c r="F2095">
        <v>0.64224999999999999</v>
      </c>
      <c r="G2095">
        <v>0.72804999999999997</v>
      </c>
      <c r="H2095">
        <v>0.82084999999999997</v>
      </c>
      <c r="I2095">
        <v>0.78744999999999998</v>
      </c>
      <c r="J2095">
        <v>0.53054999999999997</v>
      </c>
      <c r="K2095">
        <v>0.42444999999999999</v>
      </c>
      <c r="L2095">
        <v>0.82135000000000002</v>
      </c>
    </row>
    <row r="2096" spans="1:12" x14ac:dyDescent="0.3">
      <c r="A2096">
        <v>2095</v>
      </c>
      <c r="B2096">
        <v>0.20945</v>
      </c>
      <c r="C2096">
        <v>0.22575000000000001</v>
      </c>
      <c r="D2096">
        <v>0.59884999999999999</v>
      </c>
      <c r="E2096">
        <v>0.82565</v>
      </c>
      <c r="F2096">
        <v>0.58574999999999999</v>
      </c>
      <c r="G2096">
        <v>8.8050000000000003E-2</v>
      </c>
      <c r="H2096">
        <v>0.95115000000000005</v>
      </c>
      <c r="I2096">
        <v>0.87924999999999998</v>
      </c>
      <c r="J2096">
        <v>0.72555000000000003</v>
      </c>
      <c r="K2096">
        <v>0.83584999999999998</v>
      </c>
      <c r="L2096">
        <v>0.71055000000000001</v>
      </c>
    </row>
    <row r="2097" spans="1:12" x14ac:dyDescent="0.3">
      <c r="A2097">
        <v>2096</v>
      </c>
      <c r="B2097">
        <v>0.20954999999999999</v>
      </c>
      <c r="C2097">
        <v>0.65605000000000002</v>
      </c>
      <c r="D2097">
        <v>4.4549999999999999E-2</v>
      </c>
      <c r="E2097">
        <v>0.40365000000000001</v>
      </c>
      <c r="F2097">
        <v>0.32255</v>
      </c>
      <c r="G2097">
        <v>9.8049999999999998E-2</v>
      </c>
      <c r="H2097">
        <v>9.1249999999999998E-2</v>
      </c>
      <c r="I2097">
        <v>0.20505000000000001</v>
      </c>
      <c r="J2097">
        <v>0.90654999999999997</v>
      </c>
      <c r="K2097">
        <v>8.6499999999999997E-3</v>
      </c>
      <c r="L2097">
        <v>0.23335</v>
      </c>
    </row>
    <row r="2098" spans="1:12" x14ac:dyDescent="0.3">
      <c r="A2098">
        <v>2097</v>
      </c>
      <c r="B2098">
        <v>0.20965</v>
      </c>
      <c r="C2098">
        <v>5.7750000000000003E-2</v>
      </c>
      <c r="D2098">
        <v>0.68794999999999995</v>
      </c>
      <c r="E2098">
        <v>0.91585000000000005</v>
      </c>
      <c r="F2098">
        <v>0.64624999999999999</v>
      </c>
      <c r="G2098">
        <v>0.73285</v>
      </c>
      <c r="H2098">
        <v>0.66844999999999999</v>
      </c>
      <c r="I2098">
        <v>0.70704999999999996</v>
      </c>
      <c r="J2098">
        <v>0.11255</v>
      </c>
      <c r="K2098">
        <v>0.75495000000000001</v>
      </c>
      <c r="L2098">
        <v>0.50385000000000002</v>
      </c>
    </row>
    <row r="2099" spans="1:12" x14ac:dyDescent="0.3">
      <c r="A2099">
        <v>2098</v>
      </c>
      <c r="B2099">
        <v>0.20974999999999999</v>
      </c>
      <c r="C2099">
        <v>0.58784999999999998</v>
      </c>
      <c r="D2099">
        <v>0.25314999999999999</v>
      </c>
      <c r="E2099">
        <v>0.95515000000000005</v>
      </c>
      <c r="F2099">
        <v>5.0000000000000002E-5</v>
      </c>
      <c r="G2099">
        <v>0.17485000000000001</v>
      </c>
      <c r="H2099">
        <v>0.59145000000000003</v>
      </c>
      <c r="I2099">
        <v>0.71584999999999999</v>
      </c>
      <c r="J2099">
        <v>0.78425</v>
      </c>
      <c r="K2099">
        <v>0.12145</v>
      </c>
      <c r="L2099">
        <v>0.69064999999999999</v>
      </c>
    </row>
    <row r="2100" spans="1:12" x14ac:dyDescent="0.3">
      <c r="A2100">
        <v>2099</v>
      </c>
      <c r="B2100">
        <v>0.20985000000000001</v>
      </c>
      <c r="C2100">
        <v>0.18645</v>
      </c>
      <c r="D2100">
        <v>0.29325000000000001</v>
      </c>
      <c r="E2100">
        <v>0.98024999999999995</v>
      </c>
      <c r="F2100">
        <v>0.99334999999999996</v>
      </c>
      <c r="G2100">
        <v>0.95135000000000003</v>
      </c>
      <c r="H2100">
        <v>0.93525000000000003</v>
      </c>
      <c r="I2100">
        <v>0.57815000000000005</v>
      </c>
      <c r="J2100">
        <v>0.66964999999999997</v>
      </c>
      <c r="K2100">
        <v>0.15235000000000001</v>
      </c>
      <c r="L2100">
        <v>0.89185000000000003</v>
      </c>
    </row>
    <row r="2101" spans="1:12" x14ac:dyDescent="0.3">
      <c r="A2101">
        <v>2100</v>
      </c>
      <c r="B2101">
        <v>0.20995</v>
      </c>
      <c r="C2101">
        <v>0.85665000000000002</v>
      </c>
      <c r="D2101">
        <v>0.51114999999999999</v>
      </c>
      <c r="E2101">
        <v>0.85214999999999996</v>
      </c>
      <c r="F2101">
        <v>0.96404999999999996</v>
      </c>
      <c r="G2101">
        <v>0.32974999999999999</v>
      </c>
      <c r="H2101">
        <v>0.61924999999999997</v>
      </c>
      <c r="I2101">
        <v>7.3050000000000004E-2</v>
      </c>
      <c r="J2101">
        <v>0.84214999999999995</v>
      </c>
      <c r="K2101">
        <v>4.2450000000000002E-2</v>
      </c>
      <c r="L2101">
        <v>0.91644999999999999</v>
      </c>
    </row>
    <row r="2102" spans="1:12" x14ac:dyDescent="0.3">
      <c r="A2102">
        <v>2101</v>
      </c>
      <c r="B2102">
        <v>0.21004999999999999</v>
      </c>
      <c r="C2102">
        <v>0.32724999999999999</v>
      </c>
      <c r="D2102">
        <v>0.24085000000000001</v>
      </c>
      <c r="E2102">
        <v>0.68955</v>
      </c>
      <c r="F2102">
        <v>9.2649999999999996E-2</v>
      </c>
      <c r="G2102">
        <v>0.38285000000000002</v>
      </c>
      <c r="H2102">
        <v>0.98265000000000002</v>
      </c>
      <c r="I2102">
        <v>0.59275</v>
      </c>
      <c r="J2102">
        <v>0.38385000000000002</v>
      </c>
      <c r="K2102">
        <v>0.88175000000000003</v>
      </c>
      <c r="L2102">
        <v>0.26045000000000001</v>
      </c>
    </row>
    <row r="2103" spans="1:12" x14ac:dyDescent="0.3">
      <c r="A2103">
        <v>2102</v>
      </c>
      <c r="B2103">
        <v>0.21015</v>
      </c>
      <c r="C2103">
        <v>5.7349999999999998E-2</v>
      </c>
      <c r="D2103">
        <v>0.38245000000000001</v>
      </c>
      <c r="E2103">
        <v>0.41094999999999998</v>
      </c>
      <c r="F2103">
        <v>0.66625000000000001</v>
      </c>
      <c r="G2103">
        <v>0.54815000000000003</v>
      </c>
      <c r="H2103">
        <v>0.50485000000000002</v>
      </c>
      <c r="I2103">
        <v>0.26284999999999997</v>
      </c>
      <c r="J2103">
        <v>0.59265000000000001</v>
      </c>
      <c r="K2103">
        <v>0.97935000000000005</v>
      </c>
      <c r="L2103">
        <v>0.53964999999999996</v>
      </c>
    </row>
    <row r="2104" spans="1:12" x14ac:dyDescent="0.3">
      <c r="A2104">
        <v>2103</v>
      </c>
      <c r="B2104">
        <v>0.21024999999999999</v>
      </c>
      <c r="C2104">
        <v>0.38424999999999998</v>
      </c>
      <c r="D2104">
        <v>0.31935000000000002</v>
      </c>
      <c r="E2104">
        <v>3.3550000000000003E-2</v>
      </c>
      <c r="F2104">
        <v>0.94545000000000001</v>
      </c>
      <c r="G2104">
        <v>9.2249999999999999E-2</v>
      </c>
      <c r="H2104">
        <v>0.49335000000000001</v>
      </c>
      <c r="I2104">
        <v>0.77805000000000002</v>
      </c>
      <c r="J2104">
        <v>0.64054999999999995</v>
      </c>
      <c r="K2104">
        <v>0.10625</v>
      </c>
      <c r="L2104">
        <v>0.16764999999999999</v>
      </c>
    </row>
    <row r="2105" spans="1:12" x14ac:dyDescent="0.3">
      <c r="A2105">
        <v>2104</v>
      </c>
      <c r="B2105">
        <v>0.21035000000000001</v>
      </c>
      <c r="C2105">
        <v>0.31745000000000001</v>
      </c>
      <c r="D2105">
        <v>0.37795000000000001</v>
      </c>
      <c r="E2105">
        <v>0.11045000000000001</v>
      </c>
      <c r="F2105">
        <v>0.36115000000000003</v>
      </c>
      <c r="G2105">
        <v>0.79515000000000002</v>
      </c>
      <c r="H2105">
        <v>0.71055000000000001</v>
      </c>
      <c r="I2105">
        <v>0.94894999999999996</v>
      </c>
      <c r="J2105">
        <v>0.18665000000000001</v>
      </c>
      <c r="K2105">
        <v>0.99665000000000004</v>
      </c>
      <c r="L2105">
        <v>1.5049999999999999E-2</v>
      </c>
    </row>
    <row r="2106" spans="1:12" x14ac:dyDescent="0.3">
      <c r="A2106">
        <v>2105</v>
      </c>
      <c r="B2106">
        <v>0.21045</v>
      </c>
      <c r="C2106">
        <v>0.61745000000000005</v>
      </c>
      <c r="D2106">
        <v>0.53695000000000004</v>
      </c>
      <c r="E2106">
        <v>0.36364999999999997</v>
      </c>
      <c r="F2106">
        <v>0.20235</v>
      </c>
      <c r="G2106">
        <v>0.19664999999999999</v>
      </c>
      <c r="H2106">
        <v>0.71104999999999996</v>
      </c>
      <c r="I2106">
        <v>0.22955</v>
      </c>
      <c r="J2106">
        <v>0.24595</v>
      </c>
      <c r="K2106">
        <v>0.40155000000000002</v>
      </c>
      <c r="L2106">
        <v>0.67595000000000005</v>
      </c>
    </row>
    <row r="2107" spans="1:12" x14ac:dyDescent="0.3">
      <c r="A2107">
        <v>2106</v>
      </c>
      <c r="B2107">
        <v>0.21054999999999999</v>
      </c>
      <c r="C2107">
        <v>0.49945000000000001</v>
      </c>
      <c r="D2107">
        <v>0.24005000000000001</v>
      </c>
      <c r="E2107">
        <v>0.96384999999999998</v>
      </c>
      <c r="F2107">
        <v>0.82704999999999995</v>
      </c>
      <c r="G2107">
        <v>0.35085</v>
      </c>
      <c r="H2107">
        <v>0.27365</v>
      </c>
      <c r="I2107">
        <v>0.39634999999999998</v>
      </c>
      <c r="J2107">
        <v>0.14155000000000001</v>
      </c>
      <c r="K2107">
        <v>0.17995</v>
      </c>
      <c r="L2107">
        <v>0.16134999999999999</v>
      </c>
    </row>
    <row r="2108" spans="1:12" x14ac:dyDescent="0.3">
      <c r="A2108">
        <v>2107</v>
      </c>
      <c r="B2108">
        <v>0.21065</v>
      </c>
      <c r="C2108">
        <v>0.98624999999999996</v>
      </c>
      <c r="D2108">
        <v>0.40944999999999998</v>
      </c>
      <c r="E2108">
        <v>0.12584999999999999</v>
      </c>
      <c r="F2108">
        <v>0.39934999999999998</v>
      </c>
      <c r="G2108">
        <v>0.16205</v>
      </c>
      <c r="H2108">
        <v>0.19155</v>
      </c>
      <c r="I2108">
        <v>0.34334999999999999</v>
      </c>
      <c r="J2108">
        <v>0.33245000000000002</v>
      </c>
      <c r="K2108">
        <v>0.22334999999999999</v>
      </c>
      <c r="L2108">
        <v>0.99634999999999996</v>
      </c>
    </row>
    <row r="2109" spans="1:12" x14ac:dyDescent="0.3">
      <c r="A2109">
        <v>2108</v>
      </c>
      <c r="B2109">
        <v>0.21074999999999999</v>
      </c>
      <c r="C2109">
        <v>1.915E-2</v>
      </c>
      <c r="D2109">
        <v>7.8049999999999994E-2</v>
      </c>
      <c r="E2109">
        <v>0.21745</v>
      </c>
      <c r="F2109">
        <v>0.45515</v>
      </c>
      <c r="G2109">
        <v>0.13535</v>
      </c>
      <c r="H2109">
        <v>0.18484999999999999</v>
      </c>
      <c r="I2109">
        <v>0.83455000000000001</v>
      </c>
      <c r="J2109">
        <v>0.62434999999999996</v>
      </c>
      <c r="K2109">
        <v>9.5549999999999996E-2</v>
      </c>
      <c r="L2109">
        <v>0.79854999999999998</v>
      </c>
    </row>
    <row r="2110" spans="1:12" x14ac:dyDescent="0.3">
      <c r="A2110">
        <v>2109</v>
      </c>
      <c r="B2110">
        <v>0.21085000000000001</v>
      </c>
      <c r="C2110">
        <v>0.66125</v>
      </c>
      <c r="D2110">
        <v>0.42425000000000002</v>
      </c>
      <c r="E2110">
        <v>0.31035000000000001</v>
      </c>
      <c r="F2110">
        <v>0.85875000000000001</v>
      </c>
      <c r="G2110">
        <v>0.46015</v>
      </c>
      <c r="H2110">
        <v>0.49295</v>
      </c>
      <c r="I2110">
        <v>0.46134999999999998</v>
      </c>
      <c r="J2110">
        <v>0.74404999999999999</v>
      </c>
      <c r="K2110">
        <v>3.5450000000000002E-2</v>
      </c>
      <c r="L2110">
        <v>0.81964999999999999</v>
      </c>
    </row>
    <row r="2111" spans="1:12" x14ac:dyDescent="0.3">
      <c r="A2111">
        <v>2110</v>
      </c>
      <c r="B2111">
        <v>0.21095</v>
      </c>
      <c r="C2111">
        <v>0.82594999999999996</v>
      </c>
      <c r="D2111">
        <v>0.80335000000000001</v>
      </c>
      <c r="E2111">
        <v>0.70225000000000004</v>
      </c>
      <c r="F2111">
        <v>0.71445000000000003</v>
      </c>
      <c r="G2111">
        <v>0.62304999999999999</v>
      </c>
      <c r="H2111">
        <v>0.47094999999999998</v>
      </c>
      <c r="I2111">
        <v>0.52305000000000001</v>
      </c>
      <c r="J2111">
        <v>0.35985</v>
      </c>
      <c r="K2111">
        <v>0.88834999999999997</v>
      </c>
      <c r="L2111">
        <v>0.22775000000000001</v>
      </c>
    </row>
    <row r="2112" spans="1:12" x14ac:dyDescent="0.3">
      <c r="A2112">
        <v>2111</v>
      </c>
      <c r="B2112">
        <v>0.21104999999999999</v>
      </c>
      <c r="C2112">
        <v>0.77905000000000002</v>
      </c>
      <c r="D2112">
        <v>0.70935000000000004</v>
      </c>
      <c r="E2112">
        <v>0.34984999999999999</v>
      </c>
      <c r="F2112">
        <v>0.83535000000000004</v>
      </c>
      <c r="G2112">
        <v>0.54715000000000003</v>
      </c>
      <c r="H2112">
        <v>0.73885000000000001</v>
      </c>
      <c r="I2112">
        <v>0.63585000000000003</v>
      </c>
      <c r="J2112">
        <v>0.20225000000000001</v>
      </c>
      <c r="K2112">
        <v>0.82455000000000001</v>
      </c>
      <c r="L2112">
        <v>0.73694999999999999</v>
      </c>
    </row>
    <row r="2113" spans="1:12" x14ac:dyDescent="0.3">
      <c r="A2113">
        <v>2112</v>
      </c>
      <c r="B2113">
        <v>0.21115</v>
      </c>
      <c r="C2113">
        <v>0.29315000000000002</v>
      </c>
      <c r="D2113">
        <v>0.87504999999999999</v>
      </c>
      <c r="E2113">
        <v>0.20215</v>
      </c>
      <c r="F2113">
        <v>0.60104999999999997</v>
      </c>
      <c r="G2113">
        <v>0.65485000000000004</v>
      </c>
      <c r="H2113">
        <v>0.70714999999999995</v>
      </c>
      <c r="I2113">
        <v>0.55825000000000002</v>
      </c>
      <c r="J2113">
        <v>0.20044999999999999</v>
      </c>
      <c r="K2113">
        <v>0.22345000000000001</v>
      </c>
      <c r="L2113">
        <v>0.99855000000000005</v>
      </c>
    </row>
    <row r="2114" spans="1:12" x14ac:dyDescent="0.3">
      <c r="A2114">
        <v>2113</v>
      </c>
      <c r="B2114">
        <v>0.21124999999999999</v>
      </c>
      <c r="C2114">
        <v>3.9649999999999998E-2</v>
      </c>
      <c r="D2114">
        <v>3.6249999999999998E-2</v>
      </c>
      <c r="E2114">
        <v>0.69274999999999998</v>
      </c>
      <c r="F2114">
        <v>5.4550000000000001E-2</v>
      </c>
      <c r="G2114">
        <v>0.13095000000000001</v>
      </c>
      <c r="H2114">
        <v>0.94994999999999996</v>
      </c>
      <c r="I2114">
        <v>0.41925000000000001</v>
      </c>
      <c r="J2114">
        <v>0.37045</v>
      </c>
      <c r="K2114">
        <v>0.84475</v>
      </c>
      <c r="L2114">
        <v>0.83965000000000001</v>
      </c>
    </row>
    <row r="2115" spans="1:12" x14ac:dyDescent="0.3">
      <c r="A2115">
        <v>2114</v>
      </c>
      <c r="B2115">
        <v>0.21135000000000001</v>
      </c>
      <c r="C2115">
        <v>0.57694999999999996</v>
      </c>
      <c r="D2115">
        <v>0.27434999999999998</v>
      </c>
      <c r="E2115">
        <v>0.55774999999999997</v>
      </c>
      <c r="F2115">
        <v>0.40555000000000002</v>
      </c>
      <c r="G2115">
        <v>0.40584999999999999</v>
      </c>
      <c r="H2115">
        <v>0.84784999999999999</v>
      </c>
      <c r="I2115">
        <v>0.78444999999999998</v>
      </c>
      <c r="J2115">
        <v>6.5549999999999997E-2</v>
      </c>
      <c r="K2115">
        <v>0.19595000000000001</v>
      </c>
      <c r="L2115">
        <v>0.36165000000000003</v>
      </c>
    </row>
    <row r="2116" spans="1:12" x14ac:dyDescent="0.3">
      <c r="A2116">
        <v>2115</v>
      </c>
      <c r="B2116">
        <v>0.21145</v>
      </c>
      <c r="C2116">
        <v>0.12265</v>
      </c>
      <c r="D2116">
        <v>0.97094999999999998</v>
      </c>
      <c r="E2116">
        <v>0.17305000000000001</v>
      </c>
      <c r="F2116">
        <v>0.81284999999999996</v>
      </c>
      <c r="G2116">
        <v>4.4150000000000002E-2</v>
      </c>
      <c r="H2116">
        <v>0.26374999999999998</v>
      </c>
      <c r="I2116">
        <v>0.46115</v>
      </c>
      <c r="J2116">
        <v>6.2649999999999997E-2</v>
      </c>
      <c r="K2116">
        <v>0.43745000000000001</v>
      </c>
      <c r="L2116">
        <v>5.4649999999999997E-2</v>
      </c>
    </row>
    <row r="2117" spans="1:12" x14ac:dyDescent="0.3">
      <c r="A2117">
        <v>2116</v>
      </c>
      <c r="B2117">
        <v>0.21154999999999999</v>
      </c>
      <c r="C2117">
        <v>0.20535</v>
      </c>
      <c r="D2117">
        <v>0.91454999999999997</v>
      </c>
      <c r="E2117">
        <v>0.49354999999999999</v>
      </c>
      <c r="F2117">
        <v>0.98714999999999997</v>
      </c>
      <c r="G2117">
        <v>3.3849999999999998E-2</v>
      </c>
      <c r="H2117">
        <v>0.87734999999999996</v>
      </c>
      <c r="I2117">
        <v>0.62585000000000002</v>
      </c>
      <c r="J2117">
        <v>0.48154999999999998</v>
      </c>
      <c r="K2117">
        <v>0.41125</v>
      </c>
      <c r="L2117">
        <v>0.80935000000000001</v>
      </c>
    </row>
    <row r="2118" spans="1:12" x14ac:dyDescent="0.3">
      <c r="A2118">
        <v>2117</v>
      </c>
      <c r="B2118">
        <v>0.21165</v>
      </c>
      <c r="C2118">
        <v>0.39105000000000001</v>
      </c>
      <c r="D2118">
        <v>0.65744999999999998</v>
      </c>
      <c r="E2118">
        <v>2.65E-3</v>
      </c>
      <c r="F2118">
        <v>6.7499999999999999E-3</v>
      </c>
      <c r="G2118">
        <v>0.58814999999999995</v>
      </c>
      <c r="H2118">
        <v>0.23075000000000001</v>
      </c>
      <c r="I2118">
        <v>0.98085</v>
      </c>
      <c r="J2118">
        <v>0.84604999999999997</v>
      </c>
      <c r="K2118">
        <v>0.27315</v>
      </c>
      <c r="L2118">
        <v>0.78525</v>
      </c>
    </row>
    <row r="2119" spans="1:12" x14ac:dyDescent="0.3">
      <c r="A2119">
        <v>2118</v>
      </c>
      <c r="B2119">
        <v>0.21174999999999999</v>
      </c>
      <c r="C2119">
        <v>0.64634999999999998</v>
      </c>
      <c r="D2119">
        <v>0.44874999999999998</v>
      </c>
      <c r="E2119">
        <v>0.95745000000000002</v>
      </c>
      <c r="F2119">
        <v>0.32665</v>
      </c>
      <c r="G2119">
        <v>0.19284999999999999</v>
      </c>
      <c r="H2119">
        <v>0.20105000000000001</v>
      </c>
      <c r="I2119">
        <v>9.2249999999999999E-2</v>
      </c>
      <c r="J2119">
        <v>0.16105</v>
      </c>
      <c r="K2119">
        <v>3.4499999999999999E-3</v>
      </c>
      <c r="L2119">
        <v>8.9649999999999994E-2</v>
      </c>
    </row>
    <row r="2120" spans="1:12" x14ac:dyDescent="0.3">
      <c r="A2120">
        <v>2119</v>
      </c>
      <c r="B2120">
        <v>0.21185000000000001</v>
      </c>
      <c r="C2120">
        <v>0.32005</v>
      </c>
      <c r="D2120">
        <v>0.18884999999999999</v>
      </c>
      <c r="E2120">
        <v>3.9050000000000001E-2</v>
      </c>
      <c r="F2120">
        <v>0.13195000000000001</v>
      </c>
      <c r="G2120">
        <v>0.34565000000000001</v>
      </c>
      <c r="H2120">
        <v>0.14995</v>
      </c>
      <c r="I2120">
        <v>0.85934999999999995</v>
      </c>
      <c r="J2120">
        <v>0.94625000000000004</v>
      </c>
      <c r="K2120">
        <v>0.54444999999999999</v>
      </c>
      <c r="L2120">
        <v>0.28994999999999999</v>
      </c>
    </row>
    <row r="2121" spans="1:12" x14ac:dyDescent="0.3">
      <c r="A2121">
        <v>2120</v>
      </c>
      <c r="B2121">
        <v>0.21195</v>
      </c>
      <c r="C2121">
        <v>0.19034999999999999</v>
      </c>
      <c r="D2121">
        <v>0.98655000000000004</v>
      </c>
      <c r="E2121">
        <v>0.67174999999999996</v>
      </c>
      <c r="F2121">
        <v>0.58504999999999996</v>
      </c>
      <c r="G2121">
        <v>0.89185000000000003</v>
      </c>
      <c r="H2121">
        <v>0.65005000000000002</v>
      </c>
      <c r="I2121">
        <v>0.53485000000000005</v>
      </c>
      <c r="J2121">
        <v>0.81684999999999997</v>
      </c>
      <c r="K2121">
        <v>0.99765000000000004</v>
      </c>
      <c r="L2121">
        <v>0.28904999999999997</v>
      </c>
    </row>
    <row r="2122" spans="1:12" x14ac:dyDescent="0.3">
      <c r="A2122">
        <v>2121</v>
      </c>
      <c r="B2122">
        <v>0.21204999999999999</v>
      </c>
      <c r="C2122">
        <v>0.17874999999999999</v>
      </c>
      <c r="D2122">
        <v>0.99185000000000001</v>
      </c>
      <c r="E2122">
        <v>9.9750000000000005E-2</v>
      </c>
      <c r="F2122">
        <v>0.73685</v>
      </c>
      <c r="G2122">
        <v>0.32634999999999997</v>
      </c>
      <c r="H2122">
        <v>0.16914999999999999</v>
      </c>
      <c r="I2122">
        <v>0.70345000000000002</v>
      </c>
      <c r="J2122">
        <v>0.47875000000000001</v>
      </c>
      <c r="K2122">
        <v>0.28775000000000001</v>
      </c>
      <c r="L2122">
        <v>0.46994999999999998</v>
      </c>
    </row>
    <row r="2123" spans="1:12" x14ac:dyDescent="0.3">
      <c r="A2123">
        <v>2122</v>
      </c>
      <c r="B2123">
        <v>0.21215000000000001</v>
      </c>
      <c r="C2123">
        <v>0.18615000000000001</v>
      </c>
      <c r="D2123">
        <v>0.73714999999999997</v>
      </c>
      <c r="E2123">
        <v>0.77454999999999996</v>
      </c>
      <c r="F2123">
        <v>0.79395000000000004</v>
      </c>
      <c r="G2123">
        <v>0.41194999999999998</v>
      </c>
      <c r="H2123">
        <v>0.90385000000000004</v>
      </c>
      <c r="I2123">
        <v>0.15534999999999999</v>
      </c>
      <c r="J2123">
        <v>0.91644999999999999</v>
      </c>
      <c r="K2123">
        <v>0.38645000000000002</v>
      </c>
      <c r="L2123">
        <v>0.97694999999999999</v>
      </c>
    </row>
    <row r="2124" spans="1:12" x14ac:dyDescent="0.3">
      <c r="A2124">
        <v>2123</v>
      </c>
      <c r="B2124">
        <v>0.21224999999999999</v>
      </c>
      <c r="C2124">
        <v>0.73255000000000003</v>
      </c>
      <c r="D2124">
        <v>0.82855000000000001</v>
      </c>
      <c r="E2124">
        <v>0.10614999999999999</v>
      </c>
      <c r="F2124">
        <v>0.36065000000000003</v>
      </c>
      <c r="G2124">
        <v>0.22775000000000001</v>
      </c>
      <c r="H2124">
        <v>0.75905</v>
      </c>
      <c r="I2124">
        <v>0.66495000000000004</v>
      </c>
      <c r="J2124">
        <v>0.22105</v>
      </c>
      <c r="K2124">
        <v>0.63075000000000003</v>
      </c>
      <c r="L2124">
        <v>0.90595000000000003</v>
      </c>
    </row>
    <row r="2125" spans="1:12" x14ac:dyDescent="0.3">
      <c r="A2125">
        <v>2124</v>
      </c>
      <c r="B2125">
        <v>0.21235000000000001</v>
      </c>
      <c r="C2125">
        <v>0.41954999999999998</v>
      </c>
      <c r="D2125">
        <v>0.25555</v>
      </c>
      <c r="E2125">
        <v>0.68705000000000005</v>
      </c>
      <c r="F2125">
        <v>0.84104999999999996</v>
      </c>
      <c r="G2125">
        <v>0.51375000000000004</v>
      </c>
      <c r="H2125">
        <v>8.2500000000000004E-3</v>
      </c>
      <c r="I2125">
        <v>0.74285000000000001</v>
      </c>
      <c r="J2125">
        <v>0.37414999999999998</v>
      </c>
      <c r="K2125">
        <v>0.76705000000000001</v>
      </c>
      <c r="L2125">
        <v>8.2350000000000007E-2</v>
      </c>
    </row>
    <row r="2126" spans="1:12" x14ac:dyDescent="0.3">
      <c r="A2126">
        <v>2125</v>
      </c>
      <c r="B2126">
        <v>0.21245</v>
      </c>
      <c r="C2126">
        <v>0.55205000000000004</v>
      </c>
      <c r="D2126">
        <v>0.96155000000000002</v>
      </c>
      <c r="E2126">
        <v>0.91085000000000005</v>
      </c>
      <c r="F2126">
        <v>3.8649999999999997E-2</v>
      </c>
      <c r="G2126">
        <v>0.35885</v>
      </c>
      <c r="H2126">
        <v>0.77264999999999995</v>
      </c>
      <c r="I2126">
        <v>0.74334999999999996</v>
      </c>
      <c r="J2126">
        <v>0.52554999999999996</v>
      </c>
      <c r="K2126">
        <v>0.47325</v>
      </c>
      <c r="L2126">
        <v>0.56645000000000001</v>
      </c>
    </row>
    <row r="2127" spans="1:12" x14ac:dyDescent="0.3">
      <c r="A2127">
        <v>2126</v>
      </c>
      <c r="B2127">
        <v>0.21254999999999999</v>
      </c>
      <c r="C2127">
        <v>0.39555000000000001</v>
      </c>
      <c r="D2127">
        <v>0.72424999999999995</v>
      </c>
      <c r="E2127">
        <v>0.62924999999999998</v>
      </c>
      <c r="F2127">
        <v>0.54584999999999995</v>
      </c>
      <c r="G2127">
        <v>0.29354999999999998</v>
      </c>
      <c r="H2127">
        <v>9.1149999999999995E-2</v>
      </c>
      <c r="I2127">
        <v>0.35525000000000001</v>
      </c>
      <c r="J2127">
        <v>0.43725000000000003</v>
      </c>
      <c r="K2127">
        <v>0.32385000000000003</v>
      </c>
      <c r="L2127">
        <v>0.15104999999999999</v>
      </c>
    </row>
    <row r="2128" spans="1:12" x14ac:dyDescent="0.3">
      <c r="A2128">
        <v>2127</v>
      </c>
      <c r="B2128">
        <v>0.21265000000000001</v>
      </c>
      <c r="C2128">
        <v>0.48685</v>
      </c>
      <c r="D2128">
        <v>0.55645</v>
      </c>
      <c r="E2128">
        <v>0.59045000000000003</v>
      </c>
      <c r="F2128">
        <v>0.17115</v>
      </c>
      <c r="G2128">
        <v>0.72175</v>
      </c>
      <c r="H2128">
        <v>3.2349999999999997E-2</v>
      </c>
      <c r="I2128">
        <v>0.95955000000000001</v>
      </c>
      <c r="J2128">
        <v>0.53295000000000003</v>
      </c>
      <c r="K2128">
        <v>4.4150000000000002E-2</v>
      </c>
      <c r="L2128">
        <v>0.52334999999999998</v>
      </c>
    </row>
    <row r="2129" spans="1:12" x14ac:dyDescent="0.3">
      <c r="A2129">
        <v>2128</v>
      </c>
      <c r="B2129">
        <v>0.21274999999999999</v>
      </c>
      <c r="C2129">
        <v>0.34065000000000001</v>
      </c>
      <c r="D2129">
        <v>0.12775</v>
      </c>
      <c r="E2129">
        <v>3.0550000000000001E-2</v>
      </c>
      <c r="F2129">
        <v>0.58725000000000005</v>
      </c>
      <c r="G2129">
        <v>0.66095000000000004</v>
      </c>
      <c r="H2129">
        <v>0.70784999999999998</v>
      </c>
      <c r="I2129">
        <v>0.12884999999999999</v>
      </c>
      <c r="J2129">
        <v>0.34465000000000001</v>
      </c>
      <c r="K2129">
        <v>0.76924999999999999</v>
      </c>
      <c r="L2129">
        <v>0.55035000000000001</v>
      </c>
    </row>
    <row r="2130" spans="1:12" x14ac:dyDescent="0.3">
      <c r="A2130">
        <v>2129</v>
      </c>
      <c r="B2130">
        <v>0.21285000000000001</v>
      </c>
      <c r="C2130">
        <v>0.23674999999999999</v>
      </c>
      <c r="D2130">
        <v>0.91415000000000002</v>
      </c>
      <c r="E2130">
        <v>0.22685</v>
      </c>
      <c r="F2130">
        <v>0.71584999999999999</v>
      </c>
      <c r="G2130">
        <v>0.67435</v>
      </c>
      <c r="H2130">
        <v>0.18254999999999999</v>
      </c>
      <c r="I2130">
        <v>0.67574999999999996</v>
      </c>
      <c r="J2130">
        <v>0.33884999999999998</v>
      </c>
      <c r="K2130">
        <v>0.83225000000000005</v>
      </c>
      <c r="L2130">
        <v>0.17755000000000001</v>
      </c>
    </row>
    <row r="2131" spans="1:12" x14ac:dyDescent="0.3">
      <c r="A2131">
        <v>2130</v>
      </c>
      <c r="B2131">
        <v>0.21295</v>
      </c>
      <c r="C2131">
        <v>0.70645000000000002</v>
      </c>
      <c r="D2131">
        <v>0.85924999999999996</v>
      </c>
      <c r="E2131">
        <v>0.24675</v>
      </c>
      <c r="F2131">
        <v>0.70755000000000001</v>
      </c>
      <c r="G2131">
        <v>0.32035000000000002</v>
      </c>
      <c r="H2131">
        <v>6.1650000000000003E-2</v>
      </c>
      <c r="I2131">
        <v>0.59325000000000006</v>
      </c>
      <c r="J2131">
        <v>0.68654999999999999</v>
      </c>
      <c r="K2131">
        <v>2.4549999999999999E-2</v>
      </c>
      <c r="L2131">
        <v>0.99314999999999998</v>
      </c>
    </row>
    <row r="2132" spans="1:12" x14ac:dyDescent="0.3">
      <c r="A2132">
        <v>2131</v>
      </c>
      <c r="B2132">
        <v>0.21304999999999999</v>
      </c>
      <c r="C2132">
        <v>0.12595000000000001</v>
      </c>
      <c r="D2132">
        <v>0.49725000000000003</v>
      </c>
      <c r="E2132">
        <v>0.64875000000000005</v>
      </c>
      <c r="F2132">
        <v>0.60685</v>
      </c>
      <c r="G2132">
        <v>0.66174999999999995</v>
      </c>
      <c r="H2132">
        <v>0.89824999999999999</v>
      </c>
      <c r="I2132">
        <v>0.82335000000000003</v>
      </c>
      <c r="J2132">
        <v>0.76185000000000003</v>
      </c>
      <c r="K2132">
        <v>0.20215</v>
      </c>
      <c r="L2132">
        <v>4.725E-2</v>
      </c>
    </row>
    <row r="2133" spans="1:12" x14ac:dyDescent="0.3">
      <c r="A2133">
        <v>2132</v>
      </c>
      <c r="B2133">
        <v>0.21315000000000001</v>
      </c>
      <c r="C2133">
        <v>0.44414999999999999</v>
      </c>
      <c r="D2133">
        <v>0.47494999999999998</v>
      </c>
      <c r="E2133">
        <v>0.31335000000000002</v>
      </c>
      <c r="F2133">
        <v>0.11405</v>
      </c>
      <c r="G2133">
        <v>0.86175000000000002</v>
      </c>
      <c r="H2133">
        <v>6.0350000000000001E-2</v>
      </c>
      <c r="I2133">
        <v>0.74844999999999995</v>
      </c>
      <c r="J2133">
        <v>0.59014999999999995</v>
      </c>
      <c r="K2133">
        <v>0.35254999999999997</v>
      </c>
      <c r="L2133">
        <v>0.63705000000000001</v>
      </c>
    </row>
    <row r="2134" spans="1:12" x14ac:dyDescent="0.3">
      <c r="A2134">
        <v>2133</v>
      </c>
      <c r="B2134">
        <v>0.21325</v>
      </c>
      <c r="C2134">
        <v>0.76144999999999996</v>
      </c>
      <c r="D2134">
        <v>0.36945</v>
      </c>
      <c r="E2134">
        <v>0.74395</v>
      </c>
      <c r="F2134">
        <v>0.66474999999999995</v>
      </c>
      <c r="G2134">
        <v>0.48015000000000002</v>
      </c>
      <c r="H2134">
        <v>0.38865</v>
      </c>
      <c r="I2134">
        <v>0.41315000000000002</v>
      </c>
      <c r="J2134">
        <v>2.095E-2</v>
      </c>
      <c r="K2134">
        <v>0.83894999999999997</v>
      </c>
      <c r="L2134">
        <v>0.27594999999999997</v>
      </c>
    </row>
    <row r="2135" spans="1:12" x14ac:dyDescent="0.3">
      <c r="A2135">
        <v>2134</v>
      </c>
      <c r="B2135">
        <v>0.21335000000000001</v>
      </c>
      <c r="C2135">
        <v>0.52185000000000004</v>
      </c>
      <c r="D2135">
        <v>1.3849999999999999E-2</v>
      </c>
      <c r="E2135">
        <v>2.435E-2</v>
      </c>
      <c r="F2135">
        <v>0.73475000000000001</v>
      </c>
      <c r="G2135">
        <v>0.60904999999999998</v>
      </c>
      <c r="H2135">
        <v>0.79295000000000004</v>
      </c>
      <c r="I2135">
        <v>0.58825000000000005</v>
      </c>
      <c r="J2135">
        <v>0.20974999999999999</v>
      </c>
      <c r="K2135">
        <v>0.83274999999999999</v>
      </c>
      <c r="L2135">
        <v>1.6250000000000001E-2</v>
      </c>
    </row>
    <row r="2136" spans="1:12" x14ac:dyDescent="0.3">
      <c r="A2136">
        <v>2135</v>
      </c>
      <c r="B2136">
        <v>0.21345</v>
      </c>
      <c r="C2136">
        <v>0.38745000000000002</v>
      </c>
      <c r="D2136">
        <v>0.13805000000000001</v>
      </c>
      <c r="E2136">
        <v>0.88895000000000002</v>
      </c>
      <c r="F2136">
        <v>0.66225000000000001</v>
      </c>
      <c r="G2136">
        <v>0.76234999999999997</v>
      </c>
      <c r="H2136">
        <v>0.46465000000000001</v>
      </c>
      <c r="I2136">
        <v>4.1450000000000001E-2</v>
      </c>
      <c r="J2136">
        <v>0.45055000000000001</v>
      </c>
      <c r="K2136">
        <v>0.35904999999999998</v>
      </c>
      <c r="L2136">
        <v>0.85175000000000001</v>
      </c>
    </row>
    <row r="2137" spans="1:12" x14ac:dyDescent="0.3">
      <c r="A2137">
        <v>2136</v>
      </c>
      <c r="B2137">
        <v>0.21354999999999999</v>
      </c>
      <c r="C2137">
        <v>0.36165000000000003</v>
      </c>
      <c r="D2137">
        <v>0.26984999999999998</v>
      </c>
      <c r="E2137">
        <v>0.42204999999999998</v>
      </c>
      <c r="F2137">
        <v>0.75234999999999996</v>
      </c>
      <c r="G2137">
        <v>0.26484999999999997</v>
      </c>
      <c r="H2137">
        <v>0.71314999999999995</v>
      </c>
      <c r="I2137">
        <v>0.87595000000000001</v>
      </c>
      <c r="J2137">
        <v>0.47094999999999998</v>
      </c>
      <c r="K2137">
        <v>0.18545</v>
      </c>
      <c r="L2137">
        <v>0.39605000000000001</v>
      </c>
    </row>
    <row r="2138" spans="1:12" x14ac:dyDescent="0.3">
      <c r="A2138">
        <v>2137</v>
      </c>
      <c r="B2138">
        <v>0.21365000000000001</v>
      </c>
      <c r="C2138">
        <v>0.78844999999999998</v>
      </c>
      <c r="D2138">
        <v>2.5749999999999999E-2</v>
      </c>
      <c r="E2138">
        <v>0.97184999999999999</v>
      </c>
      <c r="F2138">
        <v>0.66105000000000003</v>
      </c>
      <c r="G2138">
        <v>0.99575000000000002</v>
      </c>
      <c r="H2138">
        <v>0.39655000000000001</v>
      </c>
      <c r="I2138">
        <v>0.59355000000000002</v>
      </c>
      <c r="J2138">
        <v>0.50695000000000001</v>
      </c>
      <c r="K2138">
        <v>0.51105</v>
      </c>
      <c r="L2138">
        <v>0.83015000000000005</v>
      </c>
    </row>
    <row r="2139" spans="1:12" x14ac:dyDescent="0.3">
      <c r="A2139">
        <v>2138</v>
      </c>
      <c r="B2139">
        <v>0.21375</v>
      </c>
      <c r="C2139">
        <v>0.11924999999999999</v>
      </c>
      <c r="D2139">
        <v>0.41844999999999999</v>
      </c>
      <c r="E2139">
        <v>0.72935000000000005</v>
      </c>
      <c r="F2139">
        <v>0.44724999999999998</v>
      </c>
      <c r="G2139">
        <v>0.27784999999999999</v>
      </c>
      <c r="H2139">
        <v>0.70535000000000003</v>
      </c>
      <c r="I2139">
        <v>0.32905000000000001</v>
      </c>
      <c r="J2139">
        <v>1.5949999999999999E-2</v>
      </c>
      <c r="K2139">
        <v>0.99204999999999999</v>
      </c>
      <c r="L2139">
        <v>0.84714999999999996</v>
      </c>
    </row>
    <row r="2140" spans="1:12" x14ac:dyDescent="0.3">
      <c r="A2140">
        <v>2139</v>
      </c>
      <c r="B2140">
        <v>0.21385000000000001</v>
      </c>
      <c r="C2140">
        <v>3.7150000000000002E-2</v>
      </c>
      <c r="D2140">
        <v>0.38674999999999998</v>
      </c>
      <c r="E2140">
        <v>0.28084999999999999</v>
      </c>
      <c r="F2140">
        <v>8.2449999999999996E-2</v>
      </c>
      <c r="G2140">
        <v>0.58525000000000005</v>
      </c>
      <c r="H2140">
        <v>0.33405000000000001</v>
      </c>
      <c r="I2140">
        <v>0.35825000000000001</v>
      </c>
      <c r="J2140">
        <v>0.87524999999999997</v>
      </c>
      <c r="K2140">
        <v>0.67425000000000002</v>
      </c>
      <c r="L2140">
        <v>0.20585000000000001</v>
      </c>
    </row>
    <row r="2141" spans="1:12" x14ac:dyDescent="0.3">
      <c r="A2141">
        <v>2140</v>
      </c>
      <c r="B2141">
        <v>0.21395</v>
      </c>
      <c r="C2141">
        <v>0.69955000000000001</v>
      </c>
      <c r="D2141">
        <v>0.39745000000000003</v>
      </c>
      <c r="E2141">
        <v>0.54205000000000003</v>
      </c>
      <c r="F2141">
        <v>0.84924999999999995</v>
      </c>
      <c r="G2141">
        <v>0.17915</v>
      </c>
      <c r="H2141">
        <v>3.3849999999999998E-2</v>
      </c>
      <c r="I2141">
        <v>0.74034999999999995</v>
      </c>
      <c r="J2141">
        <v>0.64905000000000002</v>
      </c>
      <c r="K2141">
        <v>0.60655000000000003</v>
      </c>
      <c r="L2141">
        <v>0.31924999999999998</v>
      </c>
    </row>
    <row r="2142" spans="1:12" x14ac:dyDescent="0.3">
      <c r="A2142">
        <v>2141</v>
      </c>
      <c r="B2142">
        <v>0.21404999999999999</v>
      </c>
      <c r="C2142">
        <v>0.49935000000000002</v>
      </c>
      <c r="D2142">
        <v>0.80854999999999999</v>
      </c>
      <c r="E2142">
        <v>0.15734999999999999</v>
      </c>
      <c r="F2142">
        <v>0.97955000000000003</v>
      </c>
      <c r="G2142">
        <v>0.57315000000000005</v>
      </c>
      <c r="H2142">
        <v>0.86614999999999998</v>
      </c>
      <c r="I2142">
        <v>0.23774999999999999</v>
      </c>
      <c r="J2142">
        <v>0.51405000000000001</v>
      </c>
      <c r="K2142">
        <v>0.62675000000000003</v>
      </c>
      <c r="L2142">
        <v>0.47675000000000001</v>
      </c>
    </row>
    <row r="2143" spans="1:12" x14ac:dyDescent="0.3">
      <c r="A2143">
        <v>2142</v>
      </c>
      <c r="B2143">
        <v>0.21415000000000001</v>
      </c>
      <c r="C2143">
        <v>0.19105</v>
      </c>
      <c r="D2143">
        <v>9.6149999999999999E-2</v>
      </c>
      <c r="E2143">
        <v>0.96345000000000003</v>
      </c>
      <c r="F2143">
        <v>0.22225</v>
      </c>
      <c r="G2143">
        <v>0.99075000000000002</v>
      </c>
      <c r="H2143">
        <v>5.525E-2</v>
      </c>
      <c r="I2143">
        <v>0.31064999999999998</v>
      </c>
      <c r="J2143">
        <v>0.30864999999999998</v>
      </c>
      <c r="K2143">
        <v>0.66085000000000005</v>
      </c>
      <c r="L2143">
        <v>9.1850000000000001E-2</v>
      </c>
    </row>
    <row r="2144" spans="1:12" x14ac:dyDescent="0.3">
      <c r="A2144">
        <v>2143</v>
      </c>
      <c r="B2144">
        <v>0.21425</v>
      </c>
      <c r="C2144">
        <v>0.93815000000000004</v>
      </c>
      <c r="D2144">
        <v>0.28575</v>
      </c>
      <c r="E2144">
        <v>0.84945000000000004</v>
      </c>
      <c r="F2144">
        <v>0.75334999999999996</v>
      </c>
      <c r="G2144">
        <v>0.95615000000000006</v>
      </c>
      <c r="H2144">
        <v>0.34865000000000002</v>
      </c>
      <c r="I2144">
        <v>0.85894999999999999</v>
      </c>
      <c r="J2144">
        <v>0.32645000000000002</v>
      </c>
      <c r="K2144">
        <v>0.16855000000000001</v>
      </c>
      <c r="L2144">
        <v>0.80774999999999997</v>
      </c>
    </row>
    <row r="2145" spans="1:12" x14ac:dyDescent="0.3">
      <c r="A2145">
        <v>2144</v>
      </c>
      <c r="B2145">
        <v>0.21435000000000001</v>
      </c>
      <c r="C2145">
        <v>0.46184999999999998</v>
      </c>
      <c r="D2145">
        <v>0.44285000000000002</v>
      </c>
      <c r="E2145">
        <v>0.55505000000000004</v>
      </c>
      <c r="F2145">
        <v>0.13225000000000001</v>
      </c>
      <c r="G2145">
        <v>0.79415000000000002</v>
      </c>
      <c r="H2145">
        <v>0.34165000000000001</v>
      </c>
      <c r="I2145">
        <v>0.37705</v>
      </c>
      <c r="J2145">
        <v>0.86934999999999996</v>
      </c>
      <c r="K2145">
        <v>0.36714999999999998</v>
      </c>
      <c r="L2145">
        <v>0.59524999999999995</v>
      </c>
    </row>
    <row r="2146" spans="1:12" x14ac:dyDescent="0.3">
      <c r="A2146">
        <v>2145</v>
      </c>
      <c r="B2146">
        <v>0.21445</v>
      </c>
      <c r="C2146">
        <v>4.2049999999999997E-2</v>
      </c>
      <c r="D2146">
        <v>0.73514999999999997</v>
      </c>
      <c r="E2146">
        <v>0.80994999999999995</v>
      </c>
      <c r="F2146">
        <v>2.3349999999999999E-2</v>
      </c>
      <c r="G2146">
        <v>0.80044999999999999</v>
      </c>
      <c r="H2146">
        <v>0.51634999999999998</v>
      </c>
      <c r="I2146">
        <v>0.85785</v>
      </c>
      <c r="J2146">
        <v>0.40125</v>
      </c>
      <c r="K2146">
        <v>0.24074999999999999</v>
      </c>
      <c r="L2146">
        <v>0.73955000000000004</v>
      </c>
    </row>
    <row r="2147" spans="1:12" x14ac:dyDescent="0.3">
      <c r="A2147">
        <v>2146</v>
      </c>
      <c r="B2147">
        <v>0.21454999999999999</v>
      </c>
      <c r="C2147">
        <v>9.8650000000000002E-2</v>
      </c>
      <c r="D2147">
        <v>9.7549999999999998E-2</v>
      </c>
      <c r="E2147">
        <v>0.57774999999999999</v>
      </c>
      <c r="F2147">
        <v>0.65744999999999998</v>
      </c>
      <c r="G2147">
        <v>0.39655000000000001</v>
      </c>
      <c r="H2147">
        <v>0.69625000000000004</v>
      </c>
      <c r="I2147">
        <v>1.265E-2</v>
      </c>
      <c r="J2147">
        <v>0.63395000000000001</v>
      </c>
      <c r="K2147">
        <v>0.77854999999999996</v>
      </c>
      <c r="L2147">
        <v>0.83465</v>
      </c>
    </row>
    <row r="2148" spans="1:12" x14ac:dyDescent="0.3">
      <c r="A2148">
        <v>2147</v>
      </c>
      <c r="B2148">
        <v>0.21465000000000001</v>
      </c>
      <c r="C2148">
        <v>0.95484999999999998</v>
      </c>
      <c r="D2148">
        <v>0.35665000000000002</v>
      </c>
      <c r="E2148">
        <v>0.39965000000000001</v>
      </c>
      <c r="F2148">
        <v>0.21415000000000001</v>
      </c>
      <c r="G2148">
        <v>0.23835000000000001</v>
      </c>
      <c r="H2148">
        <v>0.22764999999999999</v>
      </c>
      <c r="I2148">
        <v>0.26135000000000003</v>
      </c>
      <c r="J2148">
        <v>0.13114999999999999</v>
      </c>
      <c r="K2148">
        <v>0.90585000000000004</v>
      </c>
      <c r="L2148">
        <v>0.36925000000000002</v>
      </c>
    </row>
    <row r="2149" spans="1:12" x14ac:dyDescent="0.3">
      <c r="A2149">
        <v>2148</v>
      </c>
      <c r="B2149">
        <v>0.21475</v>
      </c>
      <c r="C2149">
        <v>0.83474999999999999</v>
      </c>
      <c r="D2149">
        <v>0.76954999999999996</v>
      </c>
      <c r="E2149">
        <v>0.92954999999999999</v>
      </c>
      <c r="F2149">
        <v>0.95484999999999998</v>
      </c>
      <c r="G2149">
        <v>0.36264999999999997</v>
      </c>
      <c r="H2149">
        <v>0.75854999999999995</v>
      </c>
      <c r="I2149">
        <v>0.22134999999999999</v>
      </c>
      <c r="J2149">
        <v>0.87195</v>
      </c>
      <c r="K2149">
        <v>0.33915000000000001</v>
      </c>
      <c r="L2149">
        <v>0.10645</v>
      </c>
    </row>
    <row r="2150" spans="1:12" x14ac:dyDescent="0.3">
      <c r="A2150">
        <v>2149</v>
      </c>
      <c r="B2150">
        <v>0.21485000000000001</v>
      </c>
      <c r="C2150">
        <v>0.91195000000000004</v>
      </c>
      <c r="D2150">
        <v>0.95945000000000003</v>
      </c>
      <c r="E2150">
        <v>0.53564999999999996</v>
      </c>
      <c r="F2150">
        <v>0.83504999999999996</v>
      </c>
      <c r="G2150">
        <v>0.89154999999999995</v>
      </c>
      <c r="H2150">
        <v>0.23705000000000001</v>
      </c>
      <c r="I2150">
        <v>0.51265000000000005</v>
      </c>
      <c r="J2150">
        <v>1.915E-2</v>
      </c>
      <c r="K2150">
        <v>0.26745000000000002</v>
      </c>
      <c r="L2150">
        <v>0.80605000000000004</v>
      </c>
    </row>
    <row r="2151" spans="1:12" x14ac:dyDescent="0.3">
      <c r="A2151">
        <v>2150</v>
      </c>
      <c r="B2151">
        <v>0.21495</v>
      </c>
      <c r="C2151">
        <v>0.57584999999999997</v>
      </c>
      <c r="D2151">
        <v>0.56305000000000005</v>
      </c>
      <c r="E2151">
        <v>0.99934999999999996</v>
      </c>
      <c r="F2151">
        <v>0.13134999999999999</v>
      </c>
      <c r="G2151">
        <v>0.73714999999999997</v>
      </c>
      <c r="H2151">
        <v>0.73694999999999999</v>
      </c>
      <c r="I2151">
        <v>0.80235000000000001</v>
      </c>
      <c r="J2151">
        <v>0.73755000000000004</v>
      </c>
      <c r="K2151">
        <v>0.55984999999999996</v>
      </c>
      <c r="L2151">
        <v>0.45524999999999999</v>
      </c>
    </row>
    <row r="2152" spans="1:12" x14ac:dyDescent="0.3">
      <c r="A2152">
        <v>2151</v>
      </c>
      <c r="B2152">
        <v>0.21504999999999999</v>
      </c>
      <c r="C2152">
        <v>0.65505000000000002</v>
      </c>
      <c r="D2152">
        <v>0.84404999999999997</v>
      </c>
      <c r="E2152">
        <v>0.76154999999999995</v>
      </c>
      <c r="F2152">
        <v>0.99055000000000004</v>
      </c>
      <c r="G2152">
        <v>0.10605000000000001</v>
      </c>
      <c r="H2152">
        <v>0.97855000000000003</v>
      </c>
      <c r="I2152">
        <v>0.98775000000000002</v>
      </c>
      <c r="J2152">
        <v>0.62404999999999999</v>
      </c>
      <c r="K2152">
        <v>0.34325</v>
      </c>
      <c r="L2152">
        <v>0.71284999999999998</v>
      </c>
    </row>
    <row r="2153" spans="1:12" x14ac:dyDescent="0.3">
      <c r="A2153">
        <v>2152</v>
      </c>
      <c r="B2153">
        <v>0.21515000000000001</v>
      </c>
      <c r="C2153">
        <v>0.28494999999999998</v>
      </c>
      <c r="D2153">
        <v>0.60834999999999995</v>
      </c>
      <c r="E2153">
        <v>0.62975000000000003</v>
      </c>
      <c r="F2153">
        <v>0.19935</v>
      </c>
      <c r="G2153">
        <v>0.26934999999999998</v>
      </c>
      <c r="H2153">
        <v>0.12105</v>
      </c>
      <c r="I2153">
        <v>0.38295000000000001</v>
      </c>
      <c r="J2153">
        <v>0.20065</v>
      </c>
      <c r="K2153">
        <v>0.34455000000000002</v>
      </c>
      <c r="L2153">
        <v>0.94435000000000002</v>
      </c>
    </row>
    <row r="2154" spans="1:12" x14ac:dyDescent="0.3">
      <c r="A2154">
        <v>2153</v>
      </c>
      <c r="B2154">
        <v>0.21525</v>
      </c>
      <c r="C2154">
        <v>0.87965000000000004</v>
      </c>
      <c r="D2154">
        <v>0.86834999999999996</v>
      </c>
      <c r="E2154">
        <v>0.40584999999999999</v>
      </c>
      <c r="F2154">
        <v>0.60355000000000003</v>
      </c>
      <c r="G2154">
        <v>0.19095000000000001</v>
      </c>
      <c r="H2154">
        <v>0.87614999999999998</v>
      </c>
      <c r="I2154">
        <v>0.46684999999999999</v>
      </c>
      <c r="J2154">
        <v>0.51654999999999995</v>
      </c>
      <c r="K2154">
        <v>0.59645000000000004</v>
      </c>
      <c r="L2154">
        <v>0.19914999999999999</v>
      </c>
    </row>
    <row r="2155" spans="1:12" x14ac:dyDescent="0.3">
      <c r="A2155">
        <v>2154</v>
      </c>
      <c r="B2155">
        <v>0.21535000000000001</v>
      </c>
      <c r="C2155">
        <v>0.18354999999999999</v>
      </c>
      <c r="D2155">
        <v>0.71924999999999994</v>
      </c>
      <c r="E2155">
        <v>0.64124999999999999</v>
      </c>
      <c r="F2155">
        <v>9.4750000000000001E-2</v>
      </c>
      <c r="G2155">
        <v>4.1750000000000002E-2</v>
      </c>
      <c r="H2155">
        <v>0.40334999999999999</v>
      </c>
      <c r="I2155">
        <v>0.61275000000000002</v>
      </c>
      <c r="J2155">
        <v>0.20115</v>
      </c>
      <c r="K2155">
        <v>2.2450000000000001E-2</v>
      </c>
      <c r="L2155">
        <v>2.665E-2</v>
      </c>
    </row>
    <row r="2156" spans="1:12" x14ac:dyDescent="0.3">
      <c r="A2156">
        <v>2155</v>
      </c>
      <c r="B2156">
        <v>0.21545</v>
      </c>
      <c r="C2156">
        <v>0.73424999999999996</v>
      </c>
      <c r="D2156">
        <v>0.50095000000000001</v>
      </c>
      <c r="E2156">
        <v>0.99275000000000002</v>
      </c>
      <c r="F2156">
        <v>0.85045000000000004</v>
      </c>
      <c r="G2156">
        <v>1.865E-2</v>
      </c>
      <c r="H2156">
        <v>0.24485000000000001</v>
      </c>
      <c r="I2156">
        <v>7.2150000000000006E-2</v>
      </c>
      <c r="J2156">
        <v>0.20885000000000001</v>
      </c>
      <c r="K2156">
        <v>0.94245000000000001</v>
      </c>
      <c r="L2156">
        <v>1.3500000000000001E-3</v>
      </c>
    </row>
    <row r="2157" spans="1:12" x14ac:dyDescent="0.3">
      <c r="A2157">
        <v>2156</v>
      </c>
      <c r="B2157">
        <v>0.21554999999999999</v>
      </c>
      <c r="C2157">
        <v>0.86675000000000002</v>
      </c>
      <c r="D2157">
        <v>0.11555</v>
      </c>
      <c r="E2157">
        <v>0.26595000000000002</v>
      </c>
      <c r="F2157">
        <v>0.46734999999999999</v>
      </c>
      <c r="G2157">
        <v>7.2150000000000006E-2</v>
      </c>
      <c r="H2157">
        <v>0.46224999999999999</v>
      </c>
      <c r="I2157">
        <v>0.80645</v>
      </c>
      <c r="J2157">
        <v>6.7949999999999997E-2</v>
      </c>
      <c r="K2157">
        <v>0.84694999999999998</v>
      </c>
      <c r="L2157">
        <v>0.71475</v>
      </c>
    </row>
    <row r="2158" spans="1:12" x14ac:dyDescent="0.3">
      <c r="A2158">
        <v>2157</v>
      </c>
      <c r="B2158">
        <v>0.21565000000000001</v>
      </c>
      <c r="C2158">
        <v>0.84275</v>
      </c>
      <c r="D2158">
        <v>7.2349999999999998E-2</v>
      </c>
      <c r="E2158">
        <v>0.53134999999999999</v>
      </c>
      <c r="F2158">
        <v>0.73004999999999998</v>
      </c>
      <c r="G2158">
        <v>0.49235000000000001</v>
      </c>
      <c r="H2158">
        <v>0.89764999999999995</v>
      </c>
      <c r="I2158">
        <v>0.82935000000000003</v>
      </c>
      <c r="J2158">
        <v>0.59875</v>
      </c>
      <c r="K2158">
        <v>0.45305000000000001</v>
      </c>
      <c r="L2158">
        <v>0.71455000000000002</v>
      </c>
    </row>
    <row r="2159" spans="1:12" x14ac:dyDescent="0.3">
      <c r="A2159">
        <v>2158</v>
      </c>
      <c r="B2159">
        <v>0.21575</v>
      </c>
      <c r="C2159">
        <v>0.46684999999999999</v>
      </c>
      <c r="D2159">
        <v>0.24415000000000001</v>
      </c>
      <c r="E2159">
        <v>0.48354999999999998</v>
      </c>
      <c r="F2159">
        <v>0.95394999999999996</v>
      </c>
      <c r="G2159">
        <v>0.57604999999999995</v>
      </c>
      <c r="H2159">
        <v>0.65544999999999998</v>
      </c>
      <c r="I2159">
        <v>1.7149999999999999E-2</v>
      </c>
      <c r="J2159">
        <v>0.42764999999999997</v>
      </c>
      <c r="K2159">
        <v>0.13485</v>
      </c>
      <c r="L2159">
        <v>0.56725000000000003</v>
      </c>
    </row>
    <row r="2160" spans="1:12" x14ac:dyDescent="0.3">
      <c r="A2160">
        <v>2159</v>
      </c>
      <c r="B2160">
        <v>0.21584999999999999</v>
      </c>
      <c r="C2160">
        <v>0.63685000000000003</v>
      </c>
      <c r="D2160">
        <v>0.22425</v>
      </c>
      <c r="E2160">
        <v>0.27634999999999998</v>
      </c>
      <c r="F2160">
        <v>0.41375000000000001</v>
      </c>
      <c r="G2160">
        <v>0.27265</v>
      </c>
      <c r="H2160">
        <v>9.9849999999999994E-2</v>
      </c>
      <c r="I2160">
        <v>0.83665</v>
      </c>
      <c r="J2160">
        <v>0.34134999999999999</v>
      </c>
      <c r="K2160">
        <v>0.91785000000000005</v>
      </c>
      <c r="L2160">
        <v>0.93705000000000005</v>
      </c>
    </row>
    <row r="2161" spans="1:12" x14ac:dyDescent="0.3">
      <c r="A2161">
        <v>2160</v>
      </c>
      <c r="B2161">
        <v>0.21595</v>
      </c>
      <c r="C2161">
        <v>0.15265000000000001</v>
      </c>
      <c r="D2161">
        <v>0.38824999999999998</v>
      </c>
      <c r="E2161">
        <v>0.98914999999999997</v>
      </c>
      <c r="F2161">
        <v>0.68584999999999996</v>
      </c>
      <c r="G2161">
        <v>0.82574999999999998</v>
      </c>
      <c r="H2161">
        <v>0.36904999999999999</v>
      </c>
      <c r="I2161">
        <v>0.29485</v>
      </c>
      <c r="J2161">
        <v>0.61104999999999998</v>
      </c>
      <c r="K2161">
        <v>0.72345000000000004</v>
      </c>
      <c r="L2161">
        <v>0.43575000000000003</v>
      </c>
    </row>
    <row r="2162" spans="1:12" x14ac:dyDescent="0.3">
      <c r="A2162">
        <v>2161</v>
      </c>
      <c r="B2162">
        <v>0.21604999999999999</v>
      </c>
      <c r="C2162">
        <v>0.67954999999999999</v>
      </c>
      <c r="D2162">
        <v>0.77124999999999999</v>
      </c>
      <c r="E2162">
        <v>0.60175000000000001</v>
      </c>
      <c r="F2162">
        <v>0.18315000000000001</v>
      </c>
      <c r="G2162">
        <v>0.24475</v>
      </c>
      <c r="H2162">
        <v>0.89044999999999996</v>
      </c>
      <c r="I2162">
        <v>0.55694999999999995</v>
      </c>
      <c r="J2162">
        <v>0.47115000000000001</v>
      </c>
      <c r="K2162">
        <v>0.74604999999999999</v>
      </c>
      <c r="L2162">
        <v>2.1049999999999999E-2</v>
      </c>
    </row>
    <row r="2163" spans="1:12" x14ac:dyDescent="0.3">
      <c r="A2163">
        <v>2162</v>
      </c>
      <c r="B2163">
        <v>0.21615000000000001</v>
      </c>
      <c r="C2163">
        <v>0.74404999999999999</v>
      </c>
      <c r="D2163">
        <v>0.74385000000000001</v>
      </c>
      <c r="E2163">
        <v>0.45284999999999997</v>
      </c>
      <c r="F2163">
        <v>0.43595</v>
      </c>
      <c r="G2163">
        <v>0.76375000000000004</v>
      </c>
      <c r="H2163">
        <v>0.11874999999999999</v>
      </c>
      <c r="I2163">
        <v>0.59284999999999999</v>
      </c>
      <c r="J2163">
        <v>0.96855000000000002</v>
      </c>
      <c r="K2163">
        <v>0.48135</v>
      </c>
      <c r="L2163">
        <v>0.90674999999999994</v>
      </c>
    </row>
    <row r="2164" spans="1:12" x14ac:dyDescent="0.3">
      <c r="A2164">
        <v>2163</v>
      </c>
      <c r="B2164">
        <v>0.21625</v>
      </c>
      <c r="C2164">
        <v>0.21145</v>
      </c>
      <c r="D2164">
        <v>0.51685000000000003</v>
      </c>
      <c r="E2164">
        <v>0.73145000000000004</v>
      </c>
      <c r="F2164">
        <v>0.95325000000000004</v>
      </c>
      <c r="G2164">
        <v>0.23924999999999999</v>
      </c>
      <c r="H2164">
        <v>0.23355000000000001</v>
      </c>
      <c r="I2164">
        <v>0.20924999999999999</v>
      </c>
      <c r="J2164">
        <v>0.72145000000000004</v>
      </c>
      <c r="K2164">
        <v>0.67784999999999995</v>
      </c>
      <c r="L2164">
        <v>0.46744999999999998</v>
      </c>
    </row>
    <row r="2165" spans="1:12" x14ac:dyDescent="0.3">
      <c r="A2165">
        <v>2164</v>
      </c>
      <c r="B2165">
        <v>0.21634999999999999</v>
      </c>
      <c r="C2165">
        <v>0.54505000000000003</v>
      </c>
      <c r="D2165">
        <v>0.18704999999999999</v>
      </c>
      <c r="E2165">
        <v>0.80794999999999995</v>
      </c>
      <c r="F2165">
        <v>0.34434999999999999</v>
      </c>
      <c r="G2165">
        <v>0.93445</v>
      </c>
      <c r="H2165">
        <v>2.9250000000000002E-2</v>
      </c>
      <c r="I2165">
        <v>0.64795000000000003</v>
      </c>
      <c r="J2165">
        <v>0.36935000000000001</v>
      </c>
      <c r="K2165">
        <v>0.97384999999999999</v>
      </c>
      <c r="L2165">
        <v>0.34605000000000002</v>
      </c>
    </row>
    <row r="2166" spans="1:12" x14ac:dyDescent="0.3">
      <c r="A2166">
        <v>2165</v>
      </c>
      <c r="B2166">
        <v>0.21645</v>
      </c>
      <c r="C2166">
        <v>0.84265000000000001</v>
      </c>
      <c r="D2166">
        <v>0.95655000000000001</v>
      </c>
      <c r="E2166">
        <v>0.29304999999999998</v>
      </c>
      <c r="F2166">
        <v>0.77625</v>
      </c>
      <c r="G2166">
        <v>0.85904999999999998</v>
      </c>
      <c r="H2166">
        <v>0.45905000000000001</v>
      </c>
      <c r="I2166">
        <v>0.77124999999999999</v>
      </c>
      <c r="J2166">
        <v>0.16314999999999999</v>
      </c>
      <c r="K2166">
        <v>8.1449999999999995E-2</v>
      </c>
      <c r="L2166">
        <v>0.94745000000000001</v>
      </c>
    </row>
    <row r="2167" spans="1:12" x14ac:dyDescent="0.3">
      <c r="A2167">
        <v>2166</v>
      </c>
      <c r="B2167">
        <v>0.21654999999999999</v>
      </c>
      <c r="C2167">
        <v>0.78895000000000004</v>
      </c>
      <c r="D2167">
        <v>2.5049999999999999E-2</v>
      </c>
      <c r="E2167">
        <v>0.44685000000000002</v>
      </c>
      <c r="F2167">
        <v>0.45095000000000002</v>
      </c>
      <c r="G2167">
        <v>0.38124999999999998</v>
      </c>
      <c r="H2167">
        <v>7.6850000000000002E-2</v>
      </c>
      <c r="I2167">
        <v>0.71714999999999995</v>
      </c>
      <c r="J2167">
        <v>0.46434999999999998</v>
      </c>
      <c r="K2167">
        <v>0.97745000000000004</v>
      </c>
      <c r="L2167">
        <v>0.65225</v>
      </c>
    </row>
    <row r="2168" spans="1:12" x14ac:dyDescent="0.3">
      <c r="A2168">
        <v>2167</v>
      </c>
      <c r="B2168">
        <v>0.21665000000000001</v>
      </c>
      <c r="C2168">
        <v>0.41125</v>
      </c>
      <c r="D2168">
        <v>0.27815000000000001</v>
      </c>
      <c r="E2168">
        <v>0.94855</v>
      </c>
      <c r="F2168">
        <v>0.78705000000000003</v>
      </c>
      <c r="G2168">
        <v>0.87785000000000002</v>
      </c>
      <c r="H2168">
        <v>0.23855000000000001</v>
      </c>
      <c r="I2168">
        <v>0.83184999999999998</v>
      </c>
      <c r="J2168">
        <v>0.62444999999999995</v>
      </c>
      <c r="K2168">
        <v>0.42154999999999998</v>
      </c>
      <c r="L2168">
        <v>0.46834999999999999</v>
      </c>
    </row>
    <row r="2169" spans="1:12" x14ac:dyDescent="0.3">
      <c r="A2169">
        <v>2168</v>
      </c>
      <c r="B2169">
        <v>0.21675</v>
      </c>
      <c r="C2169">
        <v>0.22555</v>
      </c>
      <c r="D2169">
        <v>0.81405000000000005</v>
      </c>
      <c r="E2169">
        <v>0.14735000000000001</v>
      </c>
      <c r="F2169">
        <v>3.7150000000000002E-2</v>
      </c>
      <c r="G2169">
        <v>0.14495</v>
      </c>
      <c r="H2169">
        <v>0.62165000000000004</v>
      </c>
      <c r="I2169">
        <v>0.51024999999999998</v>
      </c>
      <c r="J2169">
        <v>0.96074999999999999</v>
      </c>
      <c r="K2169">
        <v>0.21454999999999999</v>
      </c>
      <c r="L2169">
        <v>0.57184999999999997</v>
      </c>
    </row>
    <row r="2170" spans="1:12" x14ac:dyDescent="0.3">
      <c r="A2170">
        <v>2169</v>
      </c>
      <c r="B2170">
        <v>0.21684999999999999</v>
      </c>
      <c r="C2170">
        <v>7.0749999999999993E-2</v>
      </c>
      <c r="D2170">
        <v>0.70365</v>
      </c>
      <c r="E2170">
        <v>0.89895000000000003</v>
      </c>
      <c r="F2170">
        <v>0.93194999999999995</v>
      </c>
      <c r="G2170">
        <v>0.28044999999999998</v>
      </c>
      <c r="H2170">
        <v>0.87414999999999998</v>
      </c>
      <c r="I2170">
        <v>0.56035000000000001</v>
      </c>
      <c r="J2170">
        <v>0.46944999999999998</v>
      </c>
      <c r="K2170">
        <v>0.56164999999999998</v>
      </c>
      <c r="L2170">
        <v>0.40915000000000001</v>
      </c>
    </row>
    <row r="2171" spans="1:12" x14ac:dyDescent="0.3">
      <c r="A2171">
        <v>2170</v>
      </c>
      <c r="B2171">
        <v>0.21695</v>
      </c>
      <c r="C2171">
        <v>0.96865000000000001</v>
      </c>
      <c r="D2171">
        <v>0.92835000000000001</v>
      </c>
      <c r="E2171">
        <v>0.17025000000000001</v>
      </c>
      <c r="F2171">
        <v>0.66295000000000004</v>
      </c>
      <c r="G2171">
        <v>0.72875000000000001</v>
      </c>
      <c r="H2171">
        <v>0.77134999999999998</v>
      </c>
      <c r="I2171">
        <v>0.75455000000000005</v>
      </c>
      <c r="J2171">
        <v>0.92764999999999997</v>
      </c>
      <c r="K2171">
        <v>0.72994999999999999</v>
      </c>
      <c r="L2171">
        <v>0.82765</v>
      </c>
    </row>
    <row r="2172" spans="1:12" x14ac:dyDescent="0.3">
      <c r="A2172">
        <v>2171</v>
      </c>
      <c r="B2172">
        <v>0.21704999999999999</v>
      </c>
      <c r="C2172">
        <v>0.67184999999999995</v>
      </c>
      <c r="D2172">
        <v>0.53835</v>
      </c>
      <c r="E2172">
        <v>0.87255000000000005</v>
      </c>
      <c r="F2172">
        <v>0.34584999999999999</v>
      </c>
      <c r="G2172">
        <v>0.96114999999999995</v>
      </c>
      <c r="H2172">
        <v>0.28234999999999999</v>
      </c>
      <c r="I2172">
        <v>0.25455</v>
      </c>
      <c r="J2172">
        <v>0.67364999999999997</v>
      </c>
      <c r="K2172">
        <v>0.70574999999999999</v>
      </c>
      <c r="L2172">
        <v>0.63534999999999997</v>
      </c>
    </row>
    <row r="2173" spans="1:12" x14ac:dyDescent="0.3">
      <c r="A2173">
        <v>2172</v>
      </c>
      <c r="B2173">
        <v>0.21715000000000001</v>
      </c>
      <c r="C2173">
        <v>0.15325</v>
      </c>
      <c r="D2173">
        <v>0.64124999999999999</v>
      </c>
      <c r="E2173">
        <v>0.33944999999999997</v>
      </c>
      <c r="F2173">
        <v>0.57745000000000002</v>
      </c>
      <c r="G2173">
        <v>0.41615000000000002</v>
      </c>
      <c r="H2173">
        <v>0.15875</v>
      </c>
      <c r="I2173">
        <v>0.83625000000000005</v>
      </c>
      <c r="J2173">
        <v>0.18275</v>
      </c>
      <c r="K2173">
        <v>0.30264999999999997</v>
      </c>
      <c r="L2173">
        <v>0.45174999999999998</v>
      </c>
    </row>
    <row r="2174" spans="1:12" x14ac:dyDescent="0.3">
      <c r="A2174">
        <v>2173</v>
      </c>
      <c r="B2174">
        <v>0.21725</v>
      </c>
      <c r="C2174">
        <v>0.47654999999999997</v>
      </c>
      <c r="D2174">
        <v>0.80874999999999997</v>
      </c>
      <c r="E2174">
        <v>8.5050000000000001E-2</v>
      </c>
      <c r="F2174">
        <v>0.16045000000000001</v>
      </c>
      <c r="G2174">
        <v>0.47115000000000001</v>
      </c>
      <c r="H2174">
        <v>0.16755</v>
      </c>
      <c r="I2174">
        <v>0.69245000000000001</v>
      </c>
      <c r="J2174">
        <v>4.6550000000000001E-2</v>
      </c>
      <c r="K2174">
        <v>0.59265000000000001</v>
      </c>
      <c r="L2174">
        <v>0.96784999999999999</v>
      </c>
    </row>
    <row r="2175" spans="1:12" x14ac:dyDescent="0.3">
      <c r="A2175">
        <v>2174</v>
      </c>
      <c r="B2175">
        <v>0.21734999999999999</v>
      </c>
      <c r="C2175">
        <v>0.49275000000000002</v>
      </c>
      <c r="D2175">
        <v>0.51334999999999997</v>
      </c>
      <c r="E2175">
        <v>2.5950000000000001E-2</v>
      </c>
      <c r="F2175">
        <v>0.88665000000000005</v>
      </c>
      <c r="G2175">
        <v>0.41325000000000001</v>
      </c>
      <c r="H2175">
        <v>0.94725000000000004</v>
      </c>
      <c r="I2175">
        <v>0.27844999999999998</v>
      </c>
      <c r="J2175">
        <v>0.11315</v>
      </c>
      <c r="K2175">
        <v>0.88724999999999998</v>
      </c>
      <c r="L2175">
        <v>0.78695000000000004</v>
      </c>
    </row>
    <row r="2176" spans="1:12" x14ac:dyDescent="0.3">
      <c r="A2176">
        <v>2175</v>
      </c>
      <c r="B2176">
        <v>0.21745</v>
      </c>
      <c r="C2176">
        <v>0.80664999999999998</v>
      </c>
      <c r="D2176">
        <v>0.96094999999999997</v>
      </c>
      <c r="E2176">
        <v>0.33715000000000001</v>
      </c>
      <c r="F2176">
        <v>0.49685000000000001</v>
      </c>
      <c r="G2176">
        <v>0.33774999999999999</v>
      </c>
      <c r="H2176">
        <v>0.90805000000000002</v>
      </c>
      <c r="I2176">
        <v>0.41975000000000001</v>
      </c>
      <c r="J2176">
        <v>0.45145000000000002</v>
      </c>
      <c r="K2176">
        <v>0.21604999999999999</v>
      </c>
      <c r="L2176">
        <v>0.93955</v>
      </c>
    </row>
    <row r="2177" spans="1:12" x14ac:dyDescent="0.3">
      <c r="A2177">
        <v>2176</v>
      </c>
      <c r="B2177">
        <v>0.21754999999999999</v>
      </c>
      <c r="C2177">
        <v>0.10034999999999999</v>
      </c>
      <c r="D2177">
        <v>0.76724999999999999</v>
      </c>
      <c r="E2177">
        <v>0.53025</v>
      </c>
      <c r="F2177">
        <v>0.24845</v>
      </c>
      <c r="G2177">
        <v>0.58314999999999995</v>
      </c>
      <c r="H2177">
        <v>0.41254999999999997</v>
      </c>
      <c r="I2177">
        <v>1.125E-2</v>
      </c>
      <c r="J2177">
        <v>0.72585</v>
      </c>
      <c r="K2177">
        <v>0.37075000000000002</v>
      </c>
      <c r="L2177">
        <v>0.26355000000000001</v>
      </c>
    </row>
    <row r="2178" spans="1:12" x14ac:dyDescent="0.3">
      <c r="A2178">
        <v>2177</v>
      </c>
      <c r="B2178">
        <v>0.21765000000000001</v>
      </c>
      <c r="C2178">
        <v>0.98465000000000003</v>
      </c>
      <c r="D2178">
        <v>0.90725</v>
      </c>
      <c r="E2178">
        <v>0.48135</v>
      </c>
      <c r="F2178">
        <v>0.98504999999999998</v>
      </c>
      <c r="G2178">
        <v>0.18335000000000001</v>
      </c>
      <c r="H2178">
        <v>0.78144999999999998</v>
      </c>
      <c r="I2178">
        <v>0.91364999999999996</v>
      </c>
      <c r="J2178">
        <v>0.48365000000000002</v>
      </c>
      <c r="K2178">
        <v>0.35385</v>
      </c>
      <c r="L2178">
        <v>6.2350000000000003E-2</v>
      </c>
    </row>
    <row r="2179" spans="1:12" x14ac:dyDescent="0.3">
      <c r="A2179">
        <v>2178</v>
      </c>
      <c r="B2179">
        <v>0.21775</v>
      </c>
      <c r="C2179">
        <v>0.76034999999999997</v>
      </c>
      <c r="D2179">
        <v>0.14065</v>
      </c>
      <c r="E2179">
        <v>0.36285000000000001</v>
      </c>
      <c r="F2179">
        <v>9.5449999999999993E-2</v>
      </c>
      <c r="G2179">
        <v>0.82704999999999995</v>
      </c>
      <c r="H2179">
        <v>0.61504999999999999</v>
      </c>
      <c r="I2179">
        <v>0.27305000000000001</v>
      </c>
      <c r="J2179">
        <v>0.25174999999999997</v>
      </c>
      <c r="K2179">
        <v>0.25424999999999998</v>
      </c>
      <c r="L2179">
        <v>0.62185000000000001</v>
      </c>
    </row>
    <row r="2180" spans="1:12" x14ac:dyDescent="0.3">
      <c r="A2180">
        <v>2179</v>
      </c>
      <c r="B2180">
        <v>0.21784999999999999</v>
      </c>
      <c r="C2180">
        <v>0.18625</v>
      </c>
      <c r="D2180">
        <v>0.31025000000000003</v>
      </c>
      <c r="E2180">
        <v>3.3349999999999998E-2</v>
      </c>
      <c r="F2180">
        <v>0.97324999999999995</v>
      </c>
      <c r="G2180">
        <v>0.73445000000000005</v>
      </c>
      <c r="H2180">
        <v>0.40575</v>
      </c>
      <c r="I2180">
        <v>0.98385</v>
      </c>
      <c r="J2180">
        <v>0.88505</v>
      </c>
      <c r="K2180">
        <v>0.20965</v>
      </c>
      <c r="L2180">
        <v>7.8950000000000006E-2</v>
      </c>
    </row>
    <row r="2181" spans="1:12" x14ac:dyDescent="0.3">
      <c r="A2181">
        <v>2180</v>
      </c>
      <c r="B2181">
        <v>0.21795</v>
      </c>
      <c r="C2181">
        <v>0.74695</v>
      </c>
      <c r="D2181">
        <v>0.94825000000000004</v>
      </c>
      <c r="E2181">
        <v>0.42764999999999997</v>
      </c>
      <c r="F2181">
        <v>0.70914999999999995</v>
      </c>
      <c r="G2181">
        <v>0.56694999999999995</v>
      </c>
      <c r="H2181">
        <v>0.93635000000000002</v>
      </c>
      <c r="I2181">
        <v>0.14535000000000001</v>
      </c>
      <c r="J2181">
        <v>0.46605000000000002</v>
      </c>
      <c r="K2181">
        <v>0.17615</v>
      </c>
      <c r="L2181">
        <v>0.44724999999999998</v>
      </c>
    </row>
    <row r="2182" spans="1:12" x14ac:dyDescent="0.3">
      <c r="A2182">
        <v>2181</v>
      </c>
      <c r="B2182">
        <v>0.21804999999999999</v>
      </c>
      <c r="C2182">
        <v>0.80425000000000002</v>
      </c>
      <c r="D2182">
        <v>0.88605</v>
      </c>
      <c r="E2182">
        <v>0.12075</v>
      </c>
      <c r="F2182">
        <v>0.79744999999999999</v>
      </c>
      <c r="G2182">
        <v>0.19414999999999999</v>
      </c>
      <c r="H2182">
        <v>0.24915000000000001</v>
      </c>
      <c r="I2182">
        <v>0.74065000000000003</v>
      </c>
      <c r="J2182">
        <v>0.93654999999999999</v>
      </c>
      <c r="K2182">
        <v>0.17125000000000001</v>
      </c>
      <c r="L2182">
        <v>0.84214999999999995</v>
      </c>
    </row>
    <row r="2183" spans="1:12" x14ac:dyDescent="0.3">
      <c r="A2183">
        <v>2182</v>
      </c>
      <c r="B2183">
        <v>0.21815000000000001</v>
      </c>
      <c r="C2183">
        <v>0.47894999999999999</v>
      </c>
      <c r="D2183">
        <v>0.40384999999999999</v>
      </c>
      <c r="E2183">
        <v>0.65024999999999999</v>
      </c>
      <c r="F2183">
        <v>0.41925000000000001</v>
      </c>
      <c r="G2183">
        <v>0.26315</v>
      </c>
      <c r="H2183">
        <v>0.52485000000000004</v>
      </c>
      <c r="I2183">
        <v>0.93835000000000002</v>
      </c>
      <c r="J2183">
        <v>0.93784999999999996</v>
      </c>
      <c r="K2183">
        <v>0.15634999999999999</v>
      </c>
      <c r="L2183">
        <v>0.98134999999999994</v>
      </c>
    </row>
    <row r="2184" spans="1:12" x14ac:dyDescent="0.3">
      <c r="A2184">
        <v>2183</v>
      </c>
      <c r="B2184">
        <v>0.21825</v>
      </c>
      <c r="C2184">
        <v>0.81035000000000001</v>
      </c>
      <c r="D2184">
        <v>0.81364999999999998</v>
      </c>
      <c r="E2184">
        <v>8.8950000000000001E-2</v>
      </c>
      <c r="F2184">
        <v>0.42554999999999998</v>
      </c>
      <c r="G2184">
        <v>0.91495000000000004</v>
      </c>
      <c r="H2184">
        <v>2.5850000000000001E-2</v>
      </c>
      <c r="I2184">
        <v>0.54964999999999997</v>
      </c>
      <c r="J2184">
        <v>0.18065000000000001</v>
      </c>
      <c r="K2184">
        <v>0.19725000000000001</v>
      </c>
      <c r="L2184">
        <v>0.47975000000000001</v>
      </c>
    </row>
    <row r="2185" spans="1:12" x14ac:dyDescent="0.3">
      <c r="A2185">
        <v>2184</v>
      </c>
      <c r="B2185">
        <v>0.21834999999999999</v>
      </c>
      <c r="C2185">
        <v>0.73035000000000005</v>
      </c>
      <c r="D2185">
        <v>0.93315000000000003</v>
      </c>
      <c r="E2185">
        <v>0.77585000000000004</v>
      </c>
      <c r="F2185">
        <v>0.21625</v>
      </c>
      <c r="G2185">
        <v>0.98214999999999997</v>
      </c>
      <c r="H2185">
        <v>0.49564999999999998</v>
      </c>
      <c r="I2185">
        <v>0.85345000000000004</v>
      </c>
      <c r="J2185">
        <v>0.96794999999999998</v>
      </c>
      <c r="K2185">
        <v>0.60104999999999997</v>
      </c>
      <c r="L2185">
        <v>0.11055</v>
      </c>
    </row>
    <row r="2186" spans="1:12" x14ac:dyDescent="0.3">
      <c r="A2186">
        <v>2185</v>
      </c>
      <c r="B2186">
        <v>0.21845000000000001</v>
      </c>
      <c r="C2186">
        <v>0.97785</v>
      </c>
      <c r="D2186">
        <v>0.40594999999999998</v>
      </c>
      <c r="E2186">
        <v>0.99465000000000003</v>
      </c>
      <c r="F2186">
        <v>0.84465000000000001</v>
      </c>
      <c r="G2186">
        <v>0.52254999999999996</v>
      </c>
      <c r="H2186">
        <v>0.91625000000000001</v>
      </c>
      <c r="I2186">
        <v>0.61655000000000004</v>
      </c>
      <c r="J2186">
        <v>0.78205000000000002</v>
      </c>
      <c r="K2186">
        <v>8.7849999999999998E-2</v>
      </c>
      <c r="L2186">
        <v>0.50085000000000002</v>
      </c>
    </row>
    <row r="2187" spans="1:12" x14ac:dyDescent="0.3">
      <c r="A2187">
        <v>2186</v>
      </c>
      <c r="B2187">
        <v>0.21854999999999999</v>
      </c>
      <c r="C2187">
        <v>0.60475000000000001</v>
      </c>
      <c r="D2187">
        <v>0.68935000000000002</v>
      </c>
      <c r="E2187">
        <v>0.73885000000000001</v>
      </c>
      <c r="F2187">
        <v>0.84075</v>
      </c>
      <c r="G2187">
        <v>0.10875</v>
      </c>
      <c r="H2187">
        <v>0.71984999999999999</v>
      </c>
      <c r="I2187">
        <v>0.24575</v>
      </c>
      <c r="J2187">
        <v>0.71655000000000002</v>
      </c>
      <c r="K2187">
        <v>0.15934999999999999</v>
      </c>
      <c r="L2187">
        <v>0.84194999999999998</v>
      </c>
    </row>
    <row r="2188" spans="1:12" x14ac:dyDescent="0.3">
      <c r="A2188">
        <v>2187</v>
      </c>
      <c r="B2188">
        <v>0.21865000000000001</v>
      </c>
      <c r="C2188">
        <v>0.82484999999999997</v>
      </c>
      <c r="D2188">
        <v>1.265E-2</v>
      </c>
      <c r="E2188">
        <v>0.67244999999999999</v>
      </c>
      <c r="F2188">
        <v>0.65934999999999999</v>
      </c>
      <c r="G2188">
        <v>0.47525000000000001</v>
      </c>
      <c r="H2188">
        <v>0.62134999999999996</v>
      </c>
      <c r="I2188">
        <v>0.51185000000000003</v>
      </c>
      <c r="J2188">
        <v>7.2550000000000003E-2</v>
      </c>
      <c r="K2188">
        <v>0.37585000000000002</v>
      </c>
      <c r="L2188">
        <v>0.69364999999999999</v>
      </c>
    </row>
    <row r="2189" spans="1:12" x14ac:dyDescent="0.3">
      <c r="A2189">
        <v>2188</v>
      </c>
      <c r="B2189">
        <v>0.21875</v>
      </c>
      <c r="C2189">
        <v>2.3050000000000001E-2</v>
      </c>
      <c r="D2189">
        <v>0.49264999999999998</v>
      </c>
      <c r="E2189">
        <v>0.38395000000000001</v>
      </c>
      <c r="F2189">
        <v>0.45014999999999999</v>
      </c>
      <c r="G2189">
        <v>0.64624999999999999</v>
      </c>
      <c r="H2189">
        <v>0.47494999999999998</v>
      </c>
      <c r="I2189">
        <v>0.62805</v>
      </c>
      <c r="J2189">
        <v>0.88424999999999998</v>
      </c>
      <c r="K2189">
        <v>0.83865000000000001</v>
      </c>
      <c r="L2189">
        <v>0.51834999999999998</v>
      </c>
    </row>
    <row r="2190" spans="1:12" x14ac:dyDescent="0.3">
      <c r="A2190">
        <v>2189</v>
      </c>
      <c r="B2190">
        <v>0.21884999999999999</v>
      </c>
      <c r="C2190">
        <v>0.54285000000000005</v>
      </c>
      <c r="D2190">
        <v>0.57404999999999995</v>
      </c>
      <c r="E2190">
        <v>0.59155000000000002</v>
      </c>
      <c r="F2190">
        <v>0.74524999999999997</v>
      </c>
      <c r="G2190">
        <v>0.55715000000000003</v>
      </c>
      <c r="H2190">
        <v>0.50124999999999997</v>
      </c>
      <c r="I2190">
        <v>0.84824999999999995</v>
      </c>
      <c r="J2190">
        <v>0.79195000000000004</v>
      </c>
      <c r="K2190">
        <v>0.97145000000000004</v>
      </c>
      <c r="L2190">
        <v>0.86575000000000002</v>
      </c>
    </row>
    <row r="2191" spans="1:12" x14ac:dyDescent="0.3">
      <c r="A2191">
        <v>2190</v>
      </c>
      <c r="B2191">
        <v>0.21895000000000001</v>
      </c>
      <c r="C2191">
        <v>0.62295</v>
      </c>
      <c r="D2191">
        <v>0.97075</v>
      </c>
      <c r="E2191">
        <v>0.71994999999999998</v>
      </c>
      <c r="F2191">
        <v>0.76854999999999996</v>
      </c>
      <c r="G2191">
        <v>0.34834999999999999</v>
      </c>
      <c r="H2191">
        <v>0.50975000000000004</v>
      </c>
      <c r="I2191">
        <v>0.61414999999999997</v>
      </c>
      <c r="J2191">
        <v>0.47775000000000001</v>
      </c>
      <c r="K2191">
        <v>0.40865000000000001</v>
      </c>
      <c r="L2191">
        <v>0.28804999999999997</v>
      </c>
    </row>
    <row r="2192" spans="1:12" x14ac:dyDescent="0.3">
      <c r="A2192">
        <v>2191</v>
      </c>
      <c r="B2192">
        <v>0.21904999999999999</v>
      </c>
      <c r="C2192">
        <v>0.66354999999999997</v>
      </c>
      <c r="D2192">
        <v>0.89575000000000005</v>
      </c>
      <c r="E2192">
        <v>0.69745000000000001</v>
      </c>
      <c r="F2192">
        <v>0.43025000000000002</v>
      </c>
      <c r="G2192">
        <v>0.88875000000000004</v>
      </c>
      <c r="H2192">
        <v>0.39515</v>
      </c>
      <c r="I2192">
        <v>0.40894999999999998</v>
      </c>
      <c r="J2192">
        <v>0.81535000000000002</v>
      </c>
      <c r="K2192">
        <v>0.96345000000000003</v>
      </c>
      <c r="L2192">
        <v>0.44314999999999999</v>
      </c>
    </row>
    <row r="2193" spans="1:12" x14ac:dyDescent="0.3">
      <c r="A2193">
        <v>2192</v>
      </c>
      <c r="B2193">
        <v>0.21915000000000001</v>
      </c>
      <c r="C2193">
        <v>1.3500000000000001E-3</v>
      </c>
      <c r="D2193">
        <v>0.43454999999999999</v>
      </c>
      <c r="E2193">
        <v>9.1950000000000004E-2</v>
      </c>
      <c r="F2193">
        <v>0.24984999999999999</v>
      </c>
      <c r="G2193">
        <v>0.22985</v>
      </c>
      <c r="H2193">
        <v>0.54515000000000002</v>
      </c>
      <c r="I2193">
        <v>0.71725000000000005</v>
      </c>
      <c r="J2193">
        <v>0.66034999999999999</v>
      </c>
      <c r="K2193">
        <v>0.21425</v>
      </c>
      <c r="L2193">
        <v>0.97765000000000002</v>
      </c>
    </row>
    <row r="2194" spans="1:12" x14ac:dyDescent="0.3">
      <c r="A2194">
        <v>2193</v>
      </c>
      <c r="B2194">
        <v>0.21925</v>
      </c>
      <c r="C2194">
        <v>0.10825</v>
      </c>
      <c r="D2194">
        <v>0.54774999999999996</v>
      </c>
      <c r="E2194">
        <v>1.3500000000000001E-3</v>
      </c>
      <c r="F2194">
        <v>0.86495</v>
      </c>
      <c r="G2194">
        <v>0.40284999999999999</v>
      </c>
      <c r="H2194">
        <v>0.32674999999999998</v>
      </c>
      <c r="I2194">
        <v>0.43814999999999998</v>
      </c>
      <c r="J2194">
        <v>0.69445000000000001</v>
      </c>
      <c r="K2194">
        <v>0.98114999999999997</v>
      </c>
      <c r="L2194">
        <v>0.98155000000000003</v>
      </c>
    </row>
    <row r="2195" spans="1:12" x14ac:dyDescent="0.3">
      <c r="A2195">
        <v>2194</v>
      </c>
      <c r="B2195">
        <v>0.21934999999999999</v>
      </c>
      <c r="C2195">
        <v>0.63505</v>
      </c>
      <c r="D2195">
        <v>0.47954999999999998</v>
      </c>
      <c r="E2195">
        <v>0.54005000000000003</v>
      </c>
      <c r="F2195">
        <v>0.43804999999999999</v>
      </c>
      <c r="G2195">
        <v>7.8549999999999995E-2</v>
      </c>
      <c r="H2195">
        <v>0.60435000000000005</v>
      </c>
      <c r="I2195">
        <v>7.2050000000000003E-2</v>
      </c>
      <c r="J2195">
        <v>0.34105000000000002</v>
      </c>
      <c r="K2195">
        <v>0.41205000000000003</v>
      </c>
      <c r="L2195">
        <v>0.97494999999999998</v>
      </c>
    </row>
    <row r="2196" spans="1:12" x14ac:dyDescent="0.3">
      <c r="A2196">
        <v>2195</v>
      </c>
      <c r="B2196">
        <v>0.21945000000000001</v>
      </c>
      <c r="C2196">
        <v>0.48575000000000002</v>
      </c>
      <c r="D2196">
        <v>0.80484999999999995</v>
      </c>
      <c r="E2196">
        <v>0.32164999999999999</v>
      </c>
      <c r="F2196">
        <v>0.21385000000000001</v>
      </c>
      <c r="G2196">
        <v>0.68584999999999996</v>
      </c>
      <c r="H2196">
        <v>0.79405000000000003</v>
      </c>
      <c r="I2196">
        <v>0.42975000000000002</v>
      </c>
      <c r="J2196">
        <v>0.48725000000000002</v>
      </c>
      <c r="K2196">
        <v>0.43364999999999998</v>
      </c>
      <c r="L2196">
        <v>6.0850000000000001E-2</v>
      </c>
    </row>
    <row r="2197" spans="1:12" x14ac:dyDescent="0.3">
      <c r="A2197">
        <v>2196</v>
      </c>
      <c r="B2197">
        <v>0.21955</v>
      </c>
      <c r="C2197">
        <v>3.4750000000000003E-2</v>
      </c>
      <c r="D2197">
        <v>7.0650000000000004E-2</v>
      </c>
      <c r="E2197">
        <v>0.91095000000000004</v>
      </c>
      <c r="F2197">
        <v>0.61675000000000002</v>
      </c>
      <c r="G2197">
        <v>0.75885000000000002</v>
      </c>
      <c r="H2197">
        <v>0.93464999999999998</v>
      </c>
      <c r="I2197">
        <v>0.77734999999999999</v>
      </c>
      <c r="J2197">
        <v>0.35915000000000002</v>
      </c>
      <c r="K2197">
        <v>0.80915000000000004</v>
      </c>
      <c r="L2197">
        <v>0.75255000000000005</v>
      </c>
    </row>
    <row r="2198" spans="1:12" x14ac:dyDescent="0.3">
      <c r="A2198">
        <v>2197</v>
      </c>
      <c r="B2198">
        <v>0.21965000000000001</v>
      </c>
      <c r="C2198">
        <v>0.87304999999999999</v>
      </c>
      <c r="D2198">
        <v>0.18465000000000001</v>
      </c>
      <c r="E2198">
        <v>0.80564999999999998</v>
      </c>
      <c r="F2198">
        <v>0.85535000000000005</v>
      </c>
      <c r="G2198">
        <v>0.69635000000000002</v>
      </c>
      <c r="H2198">
        <v>0.35525000000000001</v>
      </c>
      <c r="I2198">
        <v>0.55425000000000002</v>
      </c>
      <c r="J2198">
        <v>0.39405000000000001</v>
      </c>
      <c r="K2198">
        <v>5.3249999999999999E-2</v>
      </c>
      <c r="L2198">
        <v>0.23755000000000001</v>
      </c>
    </row>
    <row r="2199" spans="1:12" x14ac:dyDescent="0.3">
      <c r="A2199">
        <v>2198</v>
      </c>
      <c r="B2199">
        <v>0.21975</v>
      </c>
      <c r="C2199">
        <v>0.50185000000000002</v>
      </c>
      <c r="D2199">
        <v>0.68394999999999995</v>
      </c>
      <c r="E2199">
        <v>0.19334999999999999</v>
      </c>
      <c r="F2199">
        <v>0.52385000000000004</v>
      </c>
      <c r="G2199">
        <v>0.56994999999999996</v>
      </c>
      <c r="H2199">
        <v>0.51805000000000001</v>
      </c>
      <c r="I2199">
        <v>0.82435000000000003</v>
      </c>
      <c r="J2199">
        <v>0.98685</v>
      </c>
      <c r="K2199">
        <v>0.52044999999999997</v>
      </c>
      <c r="L2199">
        <v>0.28615000000000002</v>
      </c>
    </row>
    <row r="2200" spans="1:12" x14ac:dyDescent="0.3">
      <c r="A2200">
        <v>2199</v>
      </c>
      <c r="B2200">
        <v>0.21984999999999999</v>
      </c>
      <c r="C2200">
        <v>0.41925000000000001</v>
      </c>
      <c r="D2200">
        <v>3.6749999999999998E-2</v>
      </c>
      <c r="E2200">
        <v>0.92274999999999996</v>
      </c>
      <c r="F2200">
        <v>0.55254999999999999</v>
      </c>
      <c r="G2200">
        <v>0.36814999999999998</v>
      </c>
      <c r="H2200">
        <v>0.87634999999999996</v>
      </c>
      <c r="I2200">
        <v>9.9449999999999997E-2</v>
      </c>
      <c r="J2200">
        <v>1.125E-2</v>
      </c>
      <c r="K2200">
        <v>0.72855000000000003</v>
      </c>
      <c r="L2200">
        <v>0.41575000000000001</v>
      </c>
    </row>
    <row r="2201" spans="1:12" x14ac:dyDescent="0.3">
      <c r="A2201">
        <v>2200</v>
      </c>
      <c r="B2201">
        <v>0.21995000000000001</v>
      </c>
      <c r="C2201">
        <v>1.0449999999999999E-2</v>
      </c>
      <c r="D2201">
        <v>0.20005000000000001</v>
      </c>
      <c r="E2201">
        <v>0.80205000000000004</v>
      </c>
      <c r="F2201">
        <v>0.32274999999999998</v>
      </c>
      <c r="G2201">
        <v>0.26784999999999998</v>
      </c>
      <c r="H2201">
        <v>0.54044999999999999</v>
      </c>
      <c r="I2201">
        <v>0.15024999999999999</v>
      </c>
      <c r="J2201">
        <v>5.595E-2</v>
      </c>
      <c r="K2201">
        <v>0.35465000000000002</v>
      </c>
      <c r="L2201">
        <v>0.61855000000000004</v>
      </c>
    </row>
    <row r="2202" spans="1:12" x14ac:dyDescent="0.3">
      <c r="A2202">
        <v>2201</v>
      </c>
      <c r="B2202">
        <v>0.22005</v>
      </c>
      <c r="C2202">
        <v>0.49675000000000002</v>
      </c>
      <c r="D2202">
        <v>3.7749999999999999E-2</v>
      </c>
      <c r="E2202">
        <v>0.26984999999999998</v>
      </c>
      <c r="F2202">
        <v>0.70794999999999997</v>
      </c>
      <c r="G2202">
        <v>0.78034999999999999</v>
      </c>
      <c r="H2202">
        <v>0.13005</v>
      </c>
      <c r="I2202">
        <v>0.28144999999999998</v>
      </c>
      <c r="J2202">
        <v>0.38255</v>
      </c>
      <c r="K2202">
        <v>0.31435000000000002</v>
      </c>
      <c r="L2202">
        <v>0.45234999999999997</v>
      </c>
    </row>
    <row r="2203" spans="1:12" x14ac:dyDescent="0.3">
      <c r="A2203">
        <v>2202</v>
      </c>
      <c r="B2203">
        <v>0.22015000000000001</v>
      </c>
      <c r="C2203">
        <v>2.495E-2</v>
      </c>
      <c r="D2203">
        <v>0.63254999999999995</v>
      </c>
      <c r="E2203">
        <v>0.73035000000000005</v>
      </c>
      <c r="F2203">
        <v>0.96194999999999997</v>
      </c>
      <c r="G2203">
        <v>0.79384999999999994</v>
      </c>
      <c r="H2203">
        <v>0.11715</v>
      </c>
      <c r="I2203">
        <v>0.59235000000000004</v>
      </c>
      <c r="J2203">
        <v>0.50555000000000005</v>
      </c>
      <c r="K2203">
        <v>0.75505</v>
      </c>
      <c r="L2203">
        <v>0.43025000000000002</v>
      </c>
    </row>
    <row r="2204" spans="1:12" x14ac:dyDescent="0.3">
      <c r="A2204">
        <v>2203</v>
      </c>
      <c r="B2204">
        <v>0.22025</v>
      </c>
      <c r="C2204">
        <v>0.53034999999999999</v>
      </c>
      <c r="D2204">
        <v>5.7499999999999999E-3</v>
      </c>
      <c r="E2204">
        <v>0.93745000000000001</v>
      </c>
      <c r="F2204">
        <v>0.53264999999999996</v>
      </c>
      <c r="G2204">
        <v>0.23955000000000001</v>
      </c>
      <c r="H2204">
        <v>0.35425000000000001</v>
      </c>
      <c r="I2204">
        <v>6.45E-3</v>
      </c>
      <c r="J2204">
        <v>7.6550000000000007E-2</v>
      </c>
      <c r="K2204">
        <v>0.60194999999999999</v>
      </c>
      <c r="L2204">
        <v>0.97455000000000003</v>
      </c>
    </row>
    <row r="2205" spans="1:12" x14ac:dyDescent="0.3">
      <c r="A2205">
        <v>2204</v>
      </c>
      <c r="B2205">
        <v>0.22034999999999999</v>
      </c>
      <c r="C2205">
        <v>0.25945000000000001</v>
      </c>
      <c r="D2205">
        <v>0.99634999999999996</v>
      </c>
      <c r="E2205">
        <v>0.47394999999999998</v>
      </c>
      <c r="F2205">
        <v>0.86204999999999998</v>
      </c>
      <c r="G2205">
        <v>0.59365000000000001</v>
      </c>
      <c r="H2205">
        <v>0.70845000000000002</v>
      </c>
      <c r="I2205">
        <v>0.85465000000000002</v>
      </c>
      <c r="J2205">
        <v>0.60455000000000003</v>
      </c>
      <c r="K2205">
        <v>0.90475000000000005</v>
      </c>
      <c r="L2205">
        <v>0.68305000000000005</v>
      </c>
    </row>
    <row r="2206" spans="1:12" x14ac:dyDescent="0.3">
      <c r="A2206">
        <v>2205</v>
      </c>
      <c r="B2206">
        <v>0.22045000000000001</v>
      </c>
      <c r="C2206">
        <v>0.90215000000000001</v>
      </c>
      <c r="D2206">
        <v>0.13255</v>
      </c>
      <c r="E2206">
        <v>0.65885000000000005</v>
      </c>
      <c r="F2206">
        <v>3.6549999999999999E-2</v>
      </c>
      <c r="G2206">
        <v>0.97924999999999995</v>
      </c>
      <c r="H2206">
        <v>0.46274999999999999</v>
      </c>
      <c r="I2206">
        <v>0.88334999999999997</v>
      </c>
      <c r="J2206">
        <v>0.32364999999999999</v>
      </c>
      <c r="K2206">
        <v>0.44414999999999999</v>
      </c>
      <c r="L2206">
        <v>0.49585000000000001</v>
      </c>
    </row>
    <row r="2207" spans="1:12" x14ac:dyDescent="0.3">
      <c r="A2207">
        <v>2206</v>
      </c>
      <c r="B2207">
        <v>0.22055</v>
      </c>
      <c r="C2207">
        <v>0.41704999999999998</v>
      </c>
      <c r="D2207">
        <v>0.51964999999999995</v>
      </c>
      <c r="E2207">
        <v>0.20485</v>
      </c>
      <c r="F2207">
        <v>4.845E-2</v>
      </c>
      <c r="G2207">
        <v>0.10005</v>
      </c>
      <c r="H2207">
        <v>0.87355000000000005</v>
      </c>
      <c r="I2207">
        <v>0.22814999999999999</v>
      </c>
      <c r="J2207">
        <v>0.11365</v>
      </c>
      <c r="K2207">
        <v>0.86194999999999999</v>
      </c>
      <c r="L2207">
        <v>0.61445000000000005</v>
      </c>
    </row>
    <row r="2208" spans="1:12" x14ac:dyDescent="0.3">
      <c r="A2208">
        <v>2207</v>
      </c>
      <c r="B2208">
        <v>0.22065000000000001</v>
      </c>
      <c r="C2208">
        <v>0.67495000000000005</v>
      </c>
      <c r="D2208">
        <v>0.18984999999999999</v>
      </c>
      <c r="E2208">
        <v>0.80295000000000005</v>
      </c>
      <c r="F2208">
        <v>0.83794999999999997</v>
      </c>
      <c r="G2208">
        <v>4.2849999999999999E-2</v>
      </c>
      <c r="H2208">
        <v>0.41665000000000002</v>
      </c>
      <c r="I2208">
        <v>0.43264999999999998</v>
      </c>
      <c r="J2208">
        <v>0.76675000000000004</v>
      </c>
      <c r="K2208">
        <v>0.58384999999999998</v>
      </c>
      <c r="L2208">
        <v>0.35415000000000002</v>
      </c>
    </row>
    <row r="2209" spans="1:12" x14ac:dyDescent="0.3">
      <c r="A2209">
        <v>2208</v>
      </c>
      <c r="B2209">
        <v>0.22075</v>
      </c>
      <c r="C2209">
        <v>0.75214999999999999</v>
      </c>
      <c r="D2209">
        <v>0.83604999999999996</v>
      </c>
      <c r="E2209">
        <v>0.73494999999999999</v>
      </c>
      <c r="F2209">
        <v>0.97114999999999996</v>
      </c>
      <c r="G2209">
        <v>0.14255000000000001</v>
      </c>
      <c r="H2209">
        <v>0.34194999999999998</v>
      </c>
      <c r="I2209">
        <v>7.9500000000000005E-3</v>
      </c>
      <c r="J2209">
        <v>0.44195000000000001</v>
      </c>
      <c r="K2209">
        <v>0.27345000000000003</v>
      </c>
      <c r="L2209">
        <v>0.31374999999999997</v>
      </c>
    </row>
    <row r="2210" spans="1:12" x14ac:dyDescent="0.3">
      <c r="A2210">
        <v>2209</v>
      </c>
      <c r="B2210">
        <v>0.22084999999999999</v>
      </c>
      <c r="C2210">
        <v>0.25054999999999999</v>
      </c>
      <c r="D2210">
        <v>0.36914999999999998</v>
      </c>
      <c r="E2210">
        <v>0.69305000000000005</v>
      </c>
      <c r="F2210">
        <v>0.85265000000000002</v>
      </c>
      <c r="G2210">
        <v>0.55115000000000003</v>
      </c>
      <c r="H2210">
        <v>0.50334999999999996</v>
      </c>
      <c r="I2210">
        <v>0.22614999999999999</v>
      </c>
      <c r="J2210">
        <v>0.93915000000000004</v>
      </c>
      <c r="K2210">
        <v>0.65734999999999999</v>
      </c>
      <c r="L2210">
        <v>0.31674999999999998</v>
      </c>
    </row>
    <row r="2211" spans="1:12" x14ac:dyDescent="0.3">
      <c r="A2211">
        <v>2210</v>
      </c>
      <c r="B2211">
        <v>0.22095000000000001</v>
      </c>
      <c r="C2211">
        <v>0.41094999999999998</v>
      </c>
      <c r="D2211">
        <v>0.20205000000000001</v>
      </c>
      <c r="E2211">
        <v>0.47965000000000002</v>
      </c>
      <c r="F2211">
        <v>0.69525000000000003</v>
      </c>
      <c r="G2211">
        <v>0.45505000000000001</v>
      </c>
      <c r="H2211">
        <v>0.89205000000000001</v>
      </c>
      <c r="I2211">
        <v>7.6350000000000001E-2</v>
      </c>
      <c r="J2211">
        <v>0.58394999999999997</v>
      </c>
      <c r="K2211">
        <v>0.17785000000000001</v>
      </c>
      <c r="L2211">
        <v>1.6150000000000001E-2</v>
      </c>
    </row>
    <row r="2212" spans="1:12" x14ac:dyDescent="0.3">
      <c r="A2212">
        <v>2211</v>
      </c>
      <c r="B2212">
        <v>0.22105</v>
      </c>
      <c r="C2212">
        <v>0.18915000000000001</v>
      </c>
      <c r="D2212">
        <v>5.645E-2</v>
      </c>
      <c r="E2212">
        <v>0.58674999999999999</v>
      </c>
      <c r="F2212">
        <v>0.58474999999999999</v>
      </c>
      <c r="G2212">
        <v>0.33484999999999998</v>
      </c>
      <c r="H2212">
        <v>0.53015000000000001</v>
      </c>
      <c r="I2212">
        <v>0.89244999999999997</v>
      </c>
      <c r="J2212">
        <v>0.84504999999999997</v>
      </c>
      <c r="K2212">
        <v>0.63685000000000003</v>
      </c>
      <c r="L2212">
        <v>0.92354999999999998</v>
      </c>
    </row>
    <row r="2213" spans="1:12" x14ac:dyDescent="0.3">
      <c r="A2213">
        <v>2212</v>
      </c>
      <c r="B2213">
        <v>0.22115000000000001</v>
      </c>
      <c r="C2213">
        <v>0.82455000000000001</v>
      </c>
      <c r="D2213">
        <v>0.53054999999999997</v>
      </c>
      <c r="E2213">
        <v>0.79225000000000001</v>
      </c>
      <c r="F2213">
        <v>0.46184999999999998</v>
      </c>
      <c r="G2213">
        <v>0.26035000000000003</v>
      </c>
      <c r="H2213">
        <v>0.51454999999999995</v>
      </c>
      <c r="I2213">
        <v>0.85834999999999995</v>
      </c>
      <c r="J2213">
        <v>0.58625000000000005</v>
      </c>
      <c r="K2213">
        <v>0.44374999999999998</v>
      </c>
      <c r="L2213">
        <v>0.27134999999999998</v>
      </c>
    </row>
    <row r="2214" spans="1:12" x14ac:dyDescent="0.3">
      <c r="A2214">
        <v>2213</v>
      </c>
      <c r="B2214">
        <v>0.22125</v>
      </c>
      <c r="C2214">
        <v>0.72935000000000005</v>
      </c>
      <c r="D2214">
        <v>0.48704999999999998</v>
      </c>
      <c r="E2214">
        <v>0.43874999999999997</v>
      </c>
      <c r="F2214">
        <v>0.26545000000000002</v>
      </c>
      <c r="G2214">
        <v>0.55595000000000006</v>
      </c>
      <c r="H2214">
        <v>0.83004999999999995</v>
      </c>
      <c r="I2214">
        <v>2.265E-2</v>
      </c>
      <c r="J2214">
        <v>0.41025</v>
      </c>
      <c r="K2214">
        <v>0.44924999999999998</v>
      </c>
      <c r="L2214">
        <v>0.41065000000000002</v>
      </c>
    </row>
    <row r="2215" spans="1:12" x14ac:dyDescent="0.3">
      <c r="A2215">
        <v>2214</v>
      </c>
      <c r="B2215">
        <v>0.22134999999999999</v>
      </c>
      <c r="C2215">
        <v>0.48785000000000001</v>
      </c>
      <c r="D2215">
        <v>0.93635000000000002</v>
      </c>
      <c r="E2215">
        <v>0.94125000000000003</v>
      </c>
      <c r="F2215">
        <v>0.92774999999999996</v>
      </c>
      <c r="G2215">
        <v>0.85085</v>
      </c>
      <c r="H2215">
        <v>0.23455000000000001</v>
      </c>
      <c r="I2215">
        <v>0.63685000000000003</v>
      </c>
      <c r="J2215">
        <v>0.55954999999999999</v>
      </c>
      <c r="K2215">
        <v>1.915E-2</v>
      </c>
      <c r="L2215">
        <v>0.36325000000000002</v>
      </c>
    </row>
    <row r="2216" spans="1:12" x14ac:dyDescent="0.3">
      <c r="A2216">
        <v>2215</v>
      </c>
      <c r="B2216">
        <v>0.22145000000000001</v>
      </c>
      <c r="C2216">
        <v>0.66695000000000004</v>
      </c>
      <c r="D2216">
        <v>0.26824999999999999</v>
      </c>
      <c r="E2216">
        <v>0.83765000000000001</v>
      </c>
      <c r="F2216">
        <v>0.10945000000000001</v>
      </c>
      <c r="G2216">
        <v>0.64044999999999996</v>
      </c>
      <c r="H2216">
        <v>0.20924999999999999</v>
      </c>
      <c r="I2216">
        <v>0.97575000000000001</v>
      </c>
      <c r="J2216">
        <v>0.10785</v>
      </c>
      <c r="K2216">
        <v>0.87865000000000004</v>
      </c>
      <c r="L2216">
        <v>0.38574999999999998</v>
      </c>
    </row>
    <row r="2217" spans="1:12" x14ac:dyDescent="0.3">
      <c r="A2217">
        <v>2216</v>
      </c>
      <c r="B2217">
        <v>0.22155</v>
      </c>
      <c r="C2217">
        <v>0.28594999999999998</v>
      </c>
      <c r="D2217">
        <v>0.99395</v>
      </c>
      <c r="E2217">
        <v>0.92184999999999995</v>
      </c>
      <c r="F2217">
        <v>0.37855</v>
      </c>
      <c r="G2217">
        <v>0.60414999999999996</v>
      </c>
      <c r="H2217">
        <v>0.54525000000000001</v>
      </c>
      <c r="I2217">
        <v>0.84884999999999999</v>
      </c>
      <c r="J2217">
        <v>0.12864999999999999</v>
      </c>
      <c r="K2217">
        <v>0.25074999999999997</v>
      </c>
      <c r="L2217">
        <v>5.1749999999999997E-2</v>
      </c>
    </row>
    <row r="2218" spans="1:12" x14ac:dyDescent="0.3">
      <c r="A2218">
        <v>2217</v>
      </c>
      <c r="B2218">
        <v>0.22165000000000001</v>
      </c>
      <c r="C2218">
        <v>0.90475000000000005</v>
      </c>
      <c r="D2218">
        <v>0.78234999999999999</v>
      </c>
      <c r="E2218">
        <v>0.97814999999999996</v>
      </c>
      <c r="F2218">
        <v>0.99404999999999999</v>
      </c>
      <c r="G2218">
        <v>0.35094999999999998</v>
      </c>
      <c r="H2218">
        <v>0.85614999999999997</v>
      </c>
      <c r="I2218">
        <v>0.89615</v>
      </c>
      <c r="J2218">
        <v>0.28225</v>
      </c>
      <c r="K2218">
        <v>0.77625</v>
      </c>
      <c r="L2218">
        <v>0.22835</v>
      </c>
    </row>
    <row r="2219" spans="1:12" x14ac:dyDescent="0.3">
      <c r="A2219">
        <v>2218</v>
      </c>
      <c r="B2219">
        <v>0.22175</v>
      </c>
      <c r="C2219">
        <v>0.97175</v>
      </c>
      <c r="D2219">
        <v>0.46894999999999998</v>
      </c>
      <c r="E2219">
        <v>0.27155000000000001</v>
      </c>
      <c r="F2219">
        <v>0.97765000000000002</v>
      </c>
      <c r="G2219">
        <v>0.23794999999999999</v>
      </c>
      <c r="H2219">
        <v>0.34444999999999998</v>
      </c>
      <c r="I2219">
        <v>0.14835000000000001</v>
      </c>
      <c r="J2219">
        <v>0.66715000000000002</v>
      </c>
      <c r="K2219">
        <v>0.39605000000000001</v>
      </c>
      <c r="L2219">
        <v>0.34294999999999998</v>
      </c>
    </row>
    <row r="2220" spans="1:12" x14ac:dyDescent="0.3">
      <c r="A2220">
        <v>2219</v>
      </c>
      <c r="B2220">
        <v>0.22184999999999999</v>
      </c>
      <c r="C2220">
        <v>0.68194999999999995</v>
      </c>
      <c r="D2220">
        <v>0.51095000000000002</v>
      </c>
      <c r="E2220">
        <v>0.96314999999999995</v>
      </c>
      <c r="F2220">
        <v>9.8499999999999994E-3</v>
      </c>
      <c r="G2220">
        <v>0.83204999999999996</v>
      </c>
      <c r="H2220">
        <v>0.32545000000000002</v>
      </c>
      <c r="I2220">
        <v>0.34675</v>
      </c>
      <c r="J2220">
        <v>5.9749999999999998E-2</v>
      </c>
      <c r="K2220">
        <v>0.32364999999999999</v>
      </c>
      <c r="L2220">
        <v>0.30604999999999999</v>
      </c>
    </row>
    <row r="2221" spans="1:12" x14ac:dyDescent="0.3">
      <c r="A2221">
        <v>2220</v>
      </c>
      <c r="B2221">
        <v>0.22195000000000001</v>
      </c>
      <c r="C2221">
        <v>0.48535</v>
      </c>
      <c r="D2221">
        <v>0.55135000000000001</v>
      </c>
      <c r="E2221">
        <v>0.68415000000000004</v>
      </c>
      <c r="F2221">
        <v>0.75414999999999999</v>
      </c>
      <c r="G2221">
        <v>0.72745000000000004</v>
      </c>
      <c r="H2221">
        <v>0.33774999999999999</v>
      </c>
      <c r="I2221">
        <v>0.65264999999999995</v>
      </c>
      <c r="J2221">
        <v>0.52315</v>
      </c>
      <c r="K2221">
        <v>0.53654999999999997</v>
      </c>
      <c r="L2221">
        <v>0.43874999999999997</v>
      </c>
    </row>
    <row r="2222" spans="1:12" x14ac:dyDescent="0.3">
      <c r="A2222">
        <v>2221</v>
      </c>
      <c r="B2222">
        <v>0.22205</v>
      </c>
      <c r="C2222">
        <v>0.91274999999999995</v>
      </c>
      <c r="D2222">
        <v>0.44685000000000002</v>
      </c>
      <c r="E2222">
        <v>0.21804999999999999</v>
      </c>
      <c r="F2222">
        <v>0.77954999999999997</v>
      </c>
      <c r="G2222">
        <v>0.91705000000000003</v>
      </c>
      <c r="H2222">
        <v>0.27234999999999998</v>
      </c>
      <c r="I2222">
        <v>0.11415</v>
      </c>
      <c r="J2222">
        <v>0.24834999999999999</v>
      </c>
      <c r="K2222">
        <v>0.88305</v>
      </c>
      <c r="L2222">
        <v>0.92845</v>
      </c>
    </row>
    <row r="2223" spans="1:12" x14ac:dyDescent="0.3">
      <c r="A2223">
        <v>2222</v>
      </c>
      <c r="B2223">
        <v>0.22214999999999999</v>
      </c>
      <c r="C2223">
        <v>0.11285000000000001</v>
      </c>
      <c r="D2223">
        <v>0.41115000000000002</v>
      </c>
      <c r="E2223">
        <v>0.11924999999999999</v>
      </c>
      <c r="F2223">
        <v>5.4649999999999997E-2</v>
      </c>
      <c r="G2223">
        <v>0.76385000000000003</v>
      </c>
      <c r="H2223">
        <v>0.99634999999999996</v>
      </c>
      <c r="I2223">
        <v>0.11155</v>
      </c>
      <c r="J2223">
        <v>0.53854999999999997</v>
      </c>
      <c r="K2223">
        <v>0.54374999999999996</v>
      </c>
      <c r="L2223">
        <v>0.59484999999999999</v>
      </c>
    </row>
    <row r="2224" spans="1:12" x14ac:dyDescent="0.3">
      <c r="A2224">
        <v>2223</v>
      </c>
      <c r="B2224">
        <v>0.22225</v>
      </c>
      <c r="C2224">
        <v>0.66264999999999996</v>
      </c>
      <c r="D2224">
        <v>0.91395000000000004</v>
      </c>
      <c r="E2224">
        <v>0.86075000000000002</v>
      </c>
      <c r="F2224">
        <v>0.46625</v>
      </c>
      <c r="G2224">
        <v>0.38705000000000001</v>
      </c>
      <c r="H2224">
        <v>0.51775000000000004</v>
      </c>
      <c r="I2224">
        <v>0.76095000000000002</v>
      </c>
      <c r="J2224">
        <v>0.95565</v>
      </c>
      <c r="K2224">
        <v>0.46894999999999998</v>
      </c>
      <c r="L2224">
        <v>0.89405000000000001</v>
      </c>
    </row>
    <row r="2225" spans="1:12" x14ac:dyDescent="0.3">
      <c r="A2225">
        <v>2224</v>
      </c>
      <c r="B2225">
        <v>0.22234999999999999</v>
      </c>
      <c r="C2225">
        <v>0.14924999999999999</v>
      </c>
      <c r="D2225">
        <v>0.71725000000000005</v>
      </c>
      <c r="E2225">
        <v>0.60945000000000005</v>
      </c>
      <c r="F2225">
        <v>4.3450000000000003E-2</v>
      </c>
      <c r="G2225">
        <v>0.64685000000000004</v>
      </c>
      <c r="H2225">
        <v>0.37514999999999998</v>
      </c>
      <c r="I2225">
        <v>0.53274999999999995</v>
      </c>
      <c r="J2225">
        <v>0.17135</v>
      </c>
      <c r="K2225">
        <v>1.8149999999999999E-2</v>
      </c>
      <c r="L2225">
        <v>0.26565</v>
      </c>
    </row>
    <row r="2226" spans="1:12" x14ac:dyDescent="0.3">
      <c r="A2226">
        <v>2225</v>
      </c>
      <c r="B2226">
        <v>0.22245000000000001</v>
      </c>
      <c r="C2226">
        <v>0.20795</v>
      </c>
      <c r="D2226">
        <v>0.18445</v>
      </c>
      <c r="E2226">
        <v>0.91405000000000003</v>
      </c>
      <c r="F2226">
        <v>0.48704999999999998</v>
      </c>
      <c r="G2226">
        <v>0.34965000000000002</v>
      </c>
      <c r="H2226">
        <v>0.30104999999999998</v>
      </c>
      <c r="I2226">
        <v>5.1450000000000003E-2</v>
      </c>
      <c r="J2226">
        <v>0.96004999999999996</v>
      </c>
      <c r="K2226">
        <v>0.35715000000000002</v>
      </c>
      <c r="L2226">
        <v>0.39134999999999998</v>
      </c>
    </row>
    <row r="2227" spans="1:12" x14ac:dyDescent="0.3">
      <c r="A2227">
        <v>2226</v>
      </c>
      <c r="B2227">
        <v>0.22255</v>
      </c>
      <c r="C2227">
        <v>0.42595</v>
      </c>
      <c r="D2227">
        <v>0.86304999999999998</v>
      </c>
      <c r="E2227">
        <v>0.66464999999999996</v>
      </c>
      <c r="F2227">
        <v>3.5450000000000002E-2</v>
      </c>
      <c r="G2227">
        <v>0.74055000000000004</v>
      </c>
      <c r="H2227">
        <v>0.23974999999999999</v>
      </c>
      <c r="I2227">
        <v>0.61285000000000001</v>
      </c>
      <c r="J2227">
        <v>0.58784999999999998</v>
      </c>
      <c r="K2227">
        <v>1.295E-2</v>
      </c>
      <c r="L2227">
        <v>0.81645000000000001</v>
      </c>
    </row>
    <row r="2228" spans="1:12" x14ac:dyDescent="0.3">
      <c r="A2228">
        <v>2227</v>
      </c>
      <c r="B2228">
        <v>0.22264999999999999</v>
      </c>
      <c r="C2228">
        <v>0.22355</v>
      </c>
      <c r="D2228">
        <v>0.36645</v>
      </c>
      <c r="E2228">
        <v>0.70404999999999995</v>
      </c>
      <c r="F2228">
        <v>0.36085</v>
      </c>
      <c r="G2228">
        <v>0.85104999999999997</v>
      </c>
      <c r="H2228">
        <v>0.37535000000000002</v>
      </c>
      <c r="I2228">
        <v>0.42685000000000001</v>
      </c>
      <c r="J2228">
        <v>0.96184999999999998</v>
      </c>
      <c r="K2228">
        <v>6.8650000000000003E-2</v>
      </c>
      <c r="L2228">
        <v>0.31914999999999999</v>
      </c>
    </row>
    <row r="2229" spans="1:12" x14ac:dyDescent="0.3">
      <c r="A2229">
        <v>2228</v>
      </c>
      <c r="B2229">
        <v>0.22275</v>
      </c>
      <c r="C2229">
        <v>0.88544999999999996</v>
      </c>
      <c r="D2229">
        <v>0.76775000000000004</v>
      </c>
      <c r="E2229">
        <v>0.69674999999999998</v>
      </c>
      <c r="F2229">
        <v>0.28065000000000001</v>
      </c>
      <c r="G2229">
        <v>0.83825000000000005</v>
      </c>
      <c r="H2229">
        <v>7.7350000000000002E-2</v>
      </c>
      <c r="I2229">
        <v>0.43214999999999998</v>
      </c>
      <c r="J2229">
        <v>0.37125000000000002</v>
      </c>
      <c r="K2229">
        <v>6.0150000000000002E-2</v>
      </c>
      <c r="L2229">
        <v>0.83365</v>
      </c>
    </row>
    <row r="2230" spans="1:12" x14ac:dyDescent="0.3">
      <c r="A2230">
        <v>2229</v>
      </c>
      <c r="B2230">
        <v>0.22284999999999999</v>
      </c>
      <c r="C2230">
        <v>0.25674999999999998</v>
      </c>
      <c r="D2230">
        <v>0.28284999999999999</v>
      </c>
      <c r="E2230">
        <v>0.64534999999999998</v>
      </c>
      <c r="F2230">
        <v>0.75044999999999995</v>
      </c>
      <c r="G2230">
        <v>0.21515000000000001</v>
      </c>
      <c r="H2230">
        <v>0.43214999999999998</v>
      </c>
      <c r="I2230">
        <v>0.54105000000000003</v>
      </c>
      <c r="J2230">
        <v>0.75234999999999996</v>
      </c>
      <c r="K2230">
        <v>0.63665000000000005</v>
      </c>
      <c r="L2230">
        <v>0.31214999999999998</v>
      </c>
    </row>
    <row r="2231" spans="1:12" x14ac:dyDescent="0.3">
      <c r="A2231">
        <v>2230</v>
      </c>
      <c r="B2231">
        <v>0.22295000000000001</v>
      </c>
      <c r="C2231">
        <v>0.65354999999999996</v>
      </c>
      <c r="D2231">
        <v>0.24504999999999999</v>
      </c>
      <c r="E2231">
        <v>0.41075</v>
      </c>
      <c r="F2231">
        <v>0.44205</v>
      </c>
      <c r="G2231">
        <v>0.20665</v>
      </c>
      <c r="H2231">
        <v>0.61004999999999998</v>
      </c>
      <c r="I2231">
        <v>0.62404999999999999</v>
      </c>
      <c r="J2231">
        <v>0.90125</v>
      </c>
      <c r="K2231">
        <v>0.80205000000000004</v>
      </c>
      <c r="L2231">
        <v>0.29835</v>
      </c>
    </row>
    <row r="2232" spans="1:12" x14ac:dyDescent="0.3">
      <c r="A2232">
        <v>2231</v>
      </c>
      <c r="B2232">
        <v>0.22305</v>
      </c>
      <c r="C2232">
        <v>0.20235</v>
      </c>
      <c r="D2232">
        <v>0.32524999999999998</v>
      </c>
      <c r="E2232">
        <v>0.17274999999999999</v>
      </c>
      <c r="F2232">
        <v>0.70655000000000001</v>
      </c>
      <c r="G2232">
        <v>2.3949999999999999E-2</v>
      </c>
      <c r="H2232">
        <v>0.70274999999999999</v>
      </c>
      <c r="I2232">
        <v>0.62685000000000002</v>
      </c>
      <c r="J2232">
        <v>0.41165000000000002</v>
      </c>
      <c r="K2232">
        <v>5.4949999999999999E-2</v>
      </c>
      <c r="L2232">
        <v>0.68294999999999995</v>
      </c>
    </row>
    <row r="2233" spans="1:12" x14ac:dyDescent="0.3">
      <c r="A2233">
        <v>2232</v>
      </c>
      <c r="B2233">
        <v>0.22314999999999999</v>
      </c>
      <c r="C2233">
        <v>0.87475000000000003</v>
      </c>
      <c r="D2233">
        <v>0.40305000000000002</v>
      </c>
      <c r="E2233">
        <v>0.26245000000000002</v>
      </c>
      <c r="F2233">
        <v>0.11995</v>
      </c>
      <c r="G2233">
        <v>0.73334999999999995</v>
      </c>
      <c r="H2233">
        <v>0.35454999999999998</v>
      </c>
      <c r="I2233">
        <v>0.36935000000000001</v>
      </c>
      <c r="J2233">
        <v>0.17385</v>
      </c>
      <c r="K2233">
        <v>0.98214999999999997</v>
      </c>
      <c r="L2233">
        <v>0.54335</v>
      </c>
    </row>
    <row r="2234" spans="1:12" x14ac:dyDescent="0.3">
      <c r="A2234">
        <v>2233</v>
      </c>
      <c r="B2234">
        <v>0.22325</v>
      </c>
      <c r="C2234">
        <v>0.26024999999999998</v>
      </c>
      <c r="D2234">
        <v>0.28344999999999998</v>
      </c>
      <c r="E2234">
        <v>0.93525000000000003</v>
      </c>
      <c r="F2234">
        <v>0.51834999999999998</v>
      </c>
      <c r="G2234">
        <v>0.32214999999999999</v>
      </c>
      <c r="H2234">
        <v>0.72214999999999996</v>
      </c>
      <c r="I2234">
        <v>0.16685</v>
      </c>
      <c r="J2234">
        <v>0.61414999999999997</v>
      </c>
      <c r="K2234">
        <v>0.82584999999999997</v>
      </c>
      <c r="L2234">
        <v>0.89324999999999999</v>
      </c>
    </row>
    <row r="2235" spans="1:12" x14ac:dyDescent="0.3">
      <c r="A2235">
        <v>2234</v>
      </c>
      <c r="B2235">
        <v>0.22334999999999999</v>
      </c>
      <c r="C2235">
        <v>0.23365</v>
      </c>
      <c r="D2235">
        <v>0.60855000000000004</v>
      </c>
      <c r="E2235">
        <v>0.92015000000000002</v>
      </c>
      <c r="F2235">
        <v>8.455E-2</v>
      </c>
      <c r="G2235">
        <v>9.6750000000000003E-2</v>
      </c>
      <c r="H2235">
        <v>0.22894999999999999</v>
      </c>
      <c r="I2235">
        <v>0.15145</v>
      </c>
      <c r="J2235">
        <v>0.88695000000000002</v>
      </c>
      <c r="K2235">
        <v>0.98575000000000002</v>
      </c>
      <c r="L2235">
        <v>0.40444999999999998</v>
      </c>
    </row>
    <row r="2236" spans="1:12" x14ac:dyDescent="0.3">
      <c r="A2236">
        <v>2235</v>
      </c>
      <c r="B2236">
        <v>0.22345000000000001</v>
      </c>
      <c r="C2236">
        <v>0.78805000000000003</v>
      </c>
      <c r="D2236">
        <v>0.13295000000000001</v>
      </c>
      <c r="E2236">
        <v>0.56764999999999999</v>
      </c>
      <c r="F2236">
        <v>0.43354999999999999</v>
      </c>
      <c r="G2236">
        <v>0.35804999999999998</v>
      </c>
      <c r="H2236">
        <v>0.41304999999999997</v>
      </c>
      <c r="I2236">
        <v>2.4150000000000001E-2</v>
      </c>
      <c r="J2236">
        <v>0.29225000000000001</v>
      </c>
      <c r="K2236">
        <v>0.13425000000000001</v>
      </c>
      <c r="L2236">
        <v>0.45515</v>
      </c>
    </row>
    <row r="2237" spans="1:12" x14ac:dyDescent="0.3">
      <c r="A2237">
        <v>2236</v>
      </c>
      <c r="B2237">
        <v>0.22355</v>
      </c>
      <c r="C2237">
        <v>0.56374999999999997</v>
      </c>
      <c r="D2237">
        <v>0.56484999999999996</v>
      </c>
      <c r="E2237">
        <v>0.25295000000000001</v>
      </c>
      <c r="F2237">
        <v>0.95814999999999995</v>
      </c>
      <c r="G2237">
        <v>0.47255000000000003</v>
      </c>
      <c r="H2237">
        <v>0.21325</v>
      </c>
      <c r="I2237">
        <v>0.24285000000000001</v>
      </c>
      <c r="J2237">
        <v>0.27784999999999999</v>
      </c>
      <c r="K2237">
        <v>0.71704999999999997</v>
      </c>
      <c r="L2237">
        <v>0.72204999999999997</v>
      </c>
    </row>
    <row r="2238" spans="1:12" x14ac:dyDescent="0.3">
      <c r="A2238">
        <v>2237</v>
      </c>
      <c r="B2238">
        <v>0.22364999999999999</v>
      </c>
      <c r="C2238">
        <v>0.41244999999999998</v>
      </c>
      <c r="D2238">
        <v>0.80295000000000005</v>
      </c>
      <c r="E2238">
        <v>0.88175000000000003</v>
      </c>
      <c r="F2238">
        <v>0.76515</v>
      </c>
      <c r="G2238">
        <v>0.61804999999999999</v>
      </c>
      <c r="H2238">
        <v>0.72685</v>
      </c>
      <c r="I2238">
        <v>0.64395000000000002</v>
      </c>
      <c r="J2238">
        <v>0.97585</v>
      </c>
      <c r="K2238">
        <v>0.23574999999999999</v>
      </c>
      <c r="L2238">
        <v>0.24315000000000001</v>
      </c>
    </row>
    <row r="2239" spans="1:12" x14ac:dyDescent="0.3">
      <c r="A2239">
        <v>2238</v>
      </c>
      <c r="B2239">
        <v>0.22375</v>
      </c>
      <c r="C2239">
        <v>0.84904999999999997</v>
      </c>
      <c r="D2239">
        <v>0.78695000000000004</v>
      </c>
      <c r="E2239">
        <v>0.56825000000000003</v>
      </c>
      <c r="F2239">
        <v>9.6049999999999996E-2</v>
      </c>
      <c r="G2239">
        <v>0.79854999999999998</v>
      </c>
      <c r="H2239">
        <v>0.12705</v>
      </c>
      <c r="I2239">
        <v>7.5000000000000002E-4</v>
      </c>
      <c r="J2239">
        <v>0.58235000000000003</v>
      </c>
      <c r="K2239">
        <v>0.67335</v>
      </c>
      <c r="L2239">
        <v>7.7350000000000002E-2</v>
      </c>
    </row>
    <row r="2240" spans="1:12" x14ac:dyDescent="0.3">
      <c r="A2240">
        <v>2239</v>
      </c>
      <c r="B2240">
        <v>0.22384999999999999</v>
      </c>
      <c r="C2240">
        <v>0.68794999999999995</v>
      </c>
      <c r="D2240">
        <v>0.90415000000000001</v>
      </c>
      <c r="E2240">
        <v>0.31405</v>
      </c>
      <c r="F2240">
        <v>0.33595000000000003</v>
      </c>
      <c r="G2240">
        <v>0.53164999999999996</v>
      </c>
      <c r="H2240">
        <v>0.49845</v>
      </c>
      <c r="I2240">
        <v>0.27395000000000003</v>
      </c>
      <c r="J2240">
        <v>6.9349999999999995E-2</v>
      </c>
      <c r="K2240">
        <v>0.68925000000000003</v>
      </c>
      <c r="L2240">
        <v>0.89115</v>
      </c>
    </row>
    <row r="2241" spans="1:12" x14ac:dyDescent="0.3">
      <c r="A2241">
        <v>2240</v>
      </c>
      <c r="B2241">
        <v>0.22395000000000001</v>
      </c>
      <c r="C2241">
        <v>0.86455000000000004</v>
      </c>
      <c r="D2241">
        <v>0.63105</v>
      </c>
      <c r="E2241">
        <v>0.21315000000000001</v>
      </c>
      <c r="F2241">
        <v>0.23085</v>
      </c>
      <c r="G2241">
        <v>7.9350000000000004E-2</v>
      </c>
      <c r="H2241">
        <v>2.8549999999999999E-2</v>
      </c>
      <c r="I2241">
        <v>0.60734999999999995</v>
      </c>
      <c r="J2241">
        <v>0.46344999999999997</v>
      </c>
      <c r="K2241">
        <v>0.55254999999999999</v>
      </c>
      <c r="L2241">
        <v>0.22525000000000001</v>
      </c>
    </row>
    <row r="2242" spans="1:12" x14ac:dyDescent="0.3">
      <c r="A2242">
        <v>2241</v>
      </c>
      <c r="B2242">
        <v>0.22405</v>
      </c>
      <c r="C2242">
        <v>0.53174999999999994</v>
      </c>
      <c r="D2242">
        <v>0.83214999999999995</v>
      </c>
      <c r="E2242">
        <v>8.165E-2</v>
      </c>
      <c r="F2242">
        <v>0.63585000000000003</v>
      </c>
      <c r="G2242">
        <v>0.23285</v>
      </c>
      <c r="H2242">
        <v>0.85014999999999996</v>
      </c>
      <c r="I2242">
        <v>4.3150000000000001E-2</v>
      </c>
      <c r="J2242">
        <v>0.59245000000000003</v>
      </c>
      <c r="K2242">
        <v>0.32755000000000001</v>
      </c>
      <c r="L2242">
        <v>0.16064999999999999</v>
      </c>
    </row>
    <row r="2243" spans="1:12" x14ac:dyDescent="0.3">
      <c r="A2243">
        <v>2242</v>
      </c>
      <c r="B2243">
        <v>0.22414999999999999</v>
      </c>
      <c r="C2243">
        <v>0.25455</v>
      </c>
      <c r="D2243">
        <v>0.18385000000000001</v>
      </c>
      <c r="E2243">
        <v>0.20275000000000001</v>
      </c>
      <c r="F2243">
        <v>0.57064999999999999</v>
      </c>
      <c r="G2243">
        <v>0.96045000000000003</v>
      </c>
      <c r="H2243">
        <v>3.6249999999999998E-2</v>
      </c>
      <c r="I2243">
        <v>0.46975</v>
      </c>
      <c r="J2243">
        <v>0.20665</v>
      </c>
      <c r="K2243">
        <v>0.39874999999999999</v>
      </c>
      <c r="L2243">
        <v>0.38685000000000003</v>
      </c>
    </row>
    <row r="2244" spans="1:12" x14ac:dyDescent="0.3">
      <c r="A2244">
        <v>2243</v>
      </c>
      <c r="B2244">
        <v>0.22425</v>
      </c>
      <c r="C2244">
        <v>5.8650000000000001E-2</v>
      </c>
      <c r="D2244">
        <v>5.6149999999999999E-2</v>
      </c>
      <c r="E2244">
        <v>0.27794999999999997</v>
      </c>
      <c r="F2244">
        <v>0.10755000000000001</v>
      </c>
      <c r="G2244">
        <v>0.56494999999999995</v>
      </c>
      <c r="H2244">
        <v>1.5049999999999999E-2</v>
      </c>
      <c r="I2244">
        <v>0.98304999999999998</v>
      </c>
      <c r="J2244">
        <v>0.35975000000000001</v>
      </c>
      <c r="K2244">
        <v>0.11885</v>
      </c>
      <c r="L2244">
        <v>0.44514999999999999</v>
      </c>
    </row>
    <row r="2245" spans="1:12" x14ac:dyDescent="0.3">
      <c r="A2245">
        <v>2244</v>
      </c>
      <c r="B2245">
        <v>0.22434999999999999</v>
      </c>
      <c r="C2245">
        <v>0.78405000000000002</v>
      </c>
      <c r="D2245">
        <v>0.77844999999999998</v>
      </c>
      <c r="E2245">
        <v>0.93184999999999996</v>
      </c>
      <c r="F2245">
        <v>0.95694999999999997</v>
      </c>
      <c r="G2245">
        <v>0.12454999999999999</v>
      </c>
      <c r="H2245">
        <v>0.65275000000000005</v>
      </c>
      <c r="I2245">
        <v>0.93105000000000004</v>
      </c>
      <c r="J2245">
        <v>0.33745000000000003</v>
      </c>
      <c r="K2245">
        <v>0.67274999999999996</v>
      </c>
      <c r="L2245">
        <v>0.11294999999999999</v>
      </c>
    </row>
    <row r="2246" spans="1:12" x14ac:dyDescent="0.3">
      <c r="A2246">
        <v>2245</v>
      </c>
      <c r="B2246">
        <v>0.22445000000000001</v>
      </c>
      <c r="C2246">
        <v>0.70755000000000001</v>
      </c>
      <c r="D2246">
        <v>0.84065000000000001</v>
      </c>
      <c r="E2246">
        <v>0.90934999999999999</v>
      </c>
      <c r="F2246">
        <v>4.9950000000000001E-2</v>
      </c>
      <c r="G2246">
        <v>0.98995</v>
      </c>
      <c r="H2246">
        <v>0.66215000000000002</v>
      </c>
      <c r="I2246">
        <v>0.24795</v>
      </c>
      <c r="J2246">
        <v>0.49504999999999999</v>
      </c>
      <c r="K2246">
        <v>0.75124999999999997</v>
      </c>
      <c r="L2246">
        <v>0.82074999999999998</v>
      </c>
    </row>
    <row r="2247" spans="1:12" x14ac:dyDescent="0.3">
      <c r="A2247">
        <v>2246</v>
      </c>
      <c r="B2247">
        <v>0.22455</v>
      </c>
      <c r="C2247">
        <v>0.25805</v>
      </c>
      <c r="D2247">
        <v>0.18825</v>
      </c>
      <c r="E2247">
        <v>0.53454999999999997</v>
      </c>
      <c r="F2247">
        <v>0.53864999999999996</v>
      </c>
      <c r="G2247">
        <v>0.54215000000000002</v>
      </c>
      <c r="H2247">
        <v>0.25795000000000001</v>
      </c>
      <c r="I2247">
        <v>0.92425000000000002</v>
      </c>
      <c r="J2247">
        <v>0.73575000000000002</v>
      </c>
      <c r="K2247">
        <v>3.7150000000000002E-2</v>
      </c>
      <c r="L2247">
        <v>0.36804999999999999</v>
      </c>
    </row>
    <row r="2248" spans="1:12" x14ac:dyDescent="0.3">
      <c r="A2248">
        <v>2247</v>
      </c>
      <c r="B2248">
        <v>0.22464999999999999</v>
      </c>
      <c r="C2248">
        <v>0.27734999999999999</v>
      </c>
      <c r="D2248">
        <v>0.13575000000000001</v>
      </c>
      <c r="E2248">
        <v>0.39905000000000002</v>
      </c>
      <c r="F2248">
        <v>0.56904999999999994</v>
      </c>
      <c r="G2248">
        <v>0.41754999999999998</v>
      </c>
      <c r="H2248">
        <v>0.13264999999999999</v>
      </c>
      <c r="I2248">
        <v>0.74655000000000005</v>
      </c>
      <c r="J2248">
        <v>0.78935</v>
      </c>
      <c r="K2248">
        <v>0.70835000000000004</v>
      </c>
      <c r="L2248">
        <v>7.1749999999999994E-2</v>
      </c>
    </row>
    <row r="2249" spans="1:12" x14ac:dyDescent="0.3">
      <c r="A2249">
        <v>2248</v>
      </c>
      <c r="B2249">
        <v>0.22475000000000001</v>
      </c>
      <c r="C2249">
        <v>0.92725000000000002</v>
      </c>
      <c r="D2249">
        <v>0.41465000000000002</v>
      </c>
      <c r="E2249">
        <v>0.56864999999999999</v>
      </c>
      <c r="F2249">
        <v>0.18584999999999999</v>
      </c>
      <c r="G2249">
        <v>0.30345</v>
      </c>
      <c r="H2249">
        <v>0.37664999999999998</v>
      </c>
      <c r="I2249">
        <v>0.23164999999999999</v>
      </c>
      <c r="J2249">
        <v>0.99095</v>
      </c>
      <c r="K2249">
        <v>0.35594999999999999</v>
      </c>
      <c r="L2249">
        <v>0.79474999999999996</v>
      </c>
    </row>
    <row r="2250" spans="1:12" x14ac:dyDescent="0.3">
      <c r="A2250">
        <v>2249</v>
      </c>
      <c r="B2250">
        <v>0.22484999999999999</v>
      </c>
      <c r="C2250">
        <v>0.56105000000000005</v>
      </c>
      <c r="D2250">
        <v>4.5150000000000003E-2</v>
      </c>
      <c r="E2250">
        <v>0.45234999999999997</v>
      </c>
      <c r="F2250">
        <v>0.53225</v>
      </c>
      <c r="G2250">
        <v>0.90515000000000001</v>
      </c>
      <c r="H2250">
        <v>0.49085000000000001</v>
      </c>
      <c r="I2250">
        <v>0.55264999999999997</v>
      </c>
      <c r="J2250">
        <v>0.15395</v>
      </c>
      <c r="K2250">
        <v>0.77315</v>
      </c>
      <c r="L2250">
        <v>0.65264999999999995</v>
      </c>
    </row>
    <row r="2251" spans="1:12" x14ac:dyDescent="0.3">
      <c r="A2251">
        <v>2250</v>
      </c>
      <c r="B2251">
        <v>0.22495000000000001</v>
      </c>
      <c r="C2251">
        <v>2.9749999999999999E-2</v>
      </c>
      <c r="D2251">
        <v>0.13875000000000001</v>
      </c>
      <c r="E2251">
        <v>0.54905000000000004</v>
      </c>
      <c r="F2251">
        <v>0.88024999999999998</v>
      </c>
      <c r="G2251">
        <v>2.8549999999999999E-2</v>
      </c>
      <c r="H2251">
        <v>0.63424999999999998</v>
      </c>
      <c r="I2251">
        <v>0.44005</v>
      </c>
      <c r="J2251">
        <v>0.48075000000000001</v>
      </c>
      <c r="K2251">
        <v>0.42895</v>
      </c>
      <c r="L2251">
        <v>0.80215000000000003</v>
      </c>
    </row>
    <row r="2252" spans="1:12" x14ac:dyDescent="0.3">
      <c r="A2252">
        <v>2251</v>
      </c>
      <c r="B2252">
        <v>0.22505</v>
      </c>
      <c r="C2252">
        <v>0.67315000000000003</v>
      </c>
      <c r="D2252">
        <v>0.45014999999999999</v>
      </c>
      <c r="E2252">
        <v>0.21354999999999999</v>
      </c>
      <c r="F2252">
        <v>0.36054999999999998</v>
      </c>
      <c r="G2252">
        <v>0.38974999999999999</v>
      </c>
      <c r="H2252">
        <v>0.96604999999999996</v>
      </c>
      <c r="I2252">
        <v>8.6849999999999997E-2</v>
      </c>
      <c r="J2252">
        <v>0.26395000000000002</v>
      </c>
      <c r="K2252">
        <v>0.72184999999999999</v>
      </c>
      <c r="L2252">
        <v>0.14194999999999999</v>
      </c>
    </row>
    <row r="2253" spans="1:12" x14ac:dyDescent="0.3">
      <c r="A2253">
        <v>2252</v>
      </c>
      <c r="B2253">
        <v>0.22514999999999999</v>
      </c>
      <c r="C2253">
        <v>0.92344999999999999</v>
      </c>
      <c r="D2253">
        <v>0.41885</v>
      </c>
      <c r="E2253">
        <v>0.17355000000000001</v>
      </c>
      <c r="F2253">
        <v>0.85285</v>
      </c>
      <c r="G2253">
        <v>0.51615</v>
      </c>
      <c r="H2253">
        <v>0.43664999999999998</v>
      </c>
      <c r="I2253">
        <v>0.44605</v>
      </c>
      <c r="J2253">
        <v>0.95725000000000005</v>
      </c>
      <c r="K2253">
        <v>0.21145</v>
      </c>
      <c r="L2253">
        <v>0.45684999999999998</v>
      </c>
    </row>
    <row r="2254" spans="1:12" x14ac:dyDescent="0.3">
      <c r="A2254">
        <v>2253</v>
      </c>
      <c r="B2254">
        <v>0.22525000000000001</v>
      </c>
      <c r="C2254">
        <v>0.76924999999999999</v>
      </c>
      <c r="D2254">
        <v>0.51724999999999999</v>
      </c>
      <c r="E2254">
        <v>0.27395000000000003</v>
      </c>
      <c r="F2254">
        <v>9.1350000000000001E-2</v>
      </c>
      <c r="G2254">
        <v>0.54205000000000003</v>
      </c>
      <c r="H2254">
        <v>1.925E-2</v>
      </c>
      <c r="I2254">
        <v>0.59265000000000001</v>
      </c>
      <c r="J2254">
        <v>0.54954999999999998</v>
      </c>
      <c r="K2254">
        <v>0.42904999999999999</v>
      </c>
      <c r="L2254">
        <v>0.15115000000000001</v>
      </c>
    </row>
    <row r="2255" spans="1:12" x14ac:dyDescent="0.3">
      <c r="A2255">
        <v>2254</v>
      </c>
      <c r="B2255">
        <v>0.22534999999999999</v>
      </c>
      <c r="C2255">
        <v>0.88654999999999995</v>
      </c>
      <c r="D2255">
        <v>6.6449999999999995E-2</v>
      </c>
      <c r="E2255">
        <v>2.495E-2</v>
      </c>
      <c r="F2255">
        <v>0.13184999999999999</v>
      </c>
      <c r="G2255">
        <v>0.40115000000000001</v>
      </c>
      <c r="H2255">
        <v>0.21825</v>
      </c>
      <c r="I2255">
        <v>0.42585000000000001</v>
      </c>
      <c r="J2255">
        <v>0.41184999999999999</v>
      </c>
      <c r="K2255">
        <v>0.77254999999999996</v>
      </c>
      <c r="L2255">
        <v>0.48375000000000001</v>
      </c>
    </row>
    <row r="2256" spans="1:12" x14ac:dyDescent="0.3">
      <c r="A2256">
        <v>2255</v>
      </c>
      <c r="B2256">
        <v>0.22545000000000001</v>
      </c>
      <c r="C2256">
        <v>0.57974999999999999</v>
      </c>
      <c r="D2256">
        <v>0.46444999999999997</v>
      </c>
      <c r="E2256">
        <v>0.59104999999999996</v>
      </c>
      <c r="F2256">
        <v>0.36585000000000001</v>
      </c>
      <c r="G2256">
        <v>0.73194999999999999</v>
      </c>
      <c r="H2256">
        <v>0.33955000000000002</v>
      </c>
      <c r="I2256">
        <v>0.92615000000000003</v>
      </c>
      <c r="J2256">
        <v>0.39295000000000002</v>
      </c>
      <c r="K2256">
        <v>4.7050000000000002E-2</v>
      </c>
      <c r="L2256">
        <v>0.12504999999999999</v>
      </c>
    </row>
    <row r="2257" spans="1:12" x14ac:dyDescent="0.3">
      <c r="A2257">
        <v>2256</v>
      </c>
      <c r="B2257">
        <v>0.22555</v>
      </c>
      <c r="C2257">
        <v>0.89895000000000003</v>
      </c>
      <c r="D2257">
        <v>0.40894999999999998</v>
      </c>
      <c r="E2257">
        <v>0.74555000000000005</v>
      </c>
      <c r="F2257">
        <v>0.75795000000000001</v>
      </c>
      <c r="G2257">
        <v>0.49295</v>
      </c>
      <c r="H2257">
        <v>0.93335000000000001</v>
      </c>
      <c r="I2257">
        <v>0.71665000000000001</v>
      </c>
      <c r="J2257">
        <v>1.3050000000000001E-2</v>
      </c>
      <c r="K2257">
        <v>0.38285000000000002</v>
      </c>
      <c r="L2257">
        <v>0.89195000000000002</v>
      </c>
    </row>
    <row r="2258" spans="1:12" x14ac:dyDescent="0.3">
      <c r="A2258">
        <v>2257</v>
      </c>
      <c r="B2258">
        <v>0.22564999999999999</v>
      </c>
      <c r="C2258">
        <v>0.22155</v>
      </c>
      <c r="D2258">
        <v>0.67854999999999999</v>
      </c>
      <c r="E2258">
        <v>0.82504999999999995</v>
      </c>
      <c r="F2258">
        <v>9.0950000000000003E-2</v>
      </c>
      <c r="G2258">
        <v>0.35665000000000002</v>
      </c>
      <c r="H2258">
        <v>0.94815000000000005</v>
      </c>
      <c r="I2258">
        <v>3.1949999999999999E-2</v>
      </c>
      <c r="J2258">
        <v>0.57415000000000005</v>
      </c>
      <c r="K2258">
        <v>0.26805000000000001</v>
      </c>
      <c r="L2258">
        <v>0.20965</v>
      </c>
    </row>
    <row r="2259" spans="1:12" x14ac:dyDescent="0.3">
      <c r="A2259">
        <v>2258</v>
      </c>
      <c r="B2259">
        <v>0.22575000000000001</v>
      </c>
      <c r="C2259">
        <v>0.23435</v>
      </c>
      <c r="D2259">
        <v>8.3849999999999994E-2</v>
      </c>
      <c r="E2259">
        <v>6.5949999999999995E-2</v>
      </c>
      <c r="F2259">
        <v>0.97975000000000001</v>
      </c>
      <c r="G2259">
        <v>0.12515000000000001</v>
      </c>
      <c r="H2259">
        <v>0.76815</v>
      </c>
      <c r="I2259">
        <v>0.24055000000000001</v>
      </c>
      <c r="J2259">
        <v>0.55005000000000004</v>
      </c>
      <c r="K2259">
        <v>0.76495000000000002</v>
      </c>
      <c r="L2259">
        <v>0.79774999999999996</v>
      </c>
    </row>
    <row r="2260" spans="1:12" x14ac:dyDescent="0.3">
      <c r="A2260">
        <v>2259</v>
      </c>
      <c r="B2260">
        <v>0.22585</v>
      </c>
      <c r="C2260">
        <v>0.34334999999999999</v>
      </c>
      <c r="D2260">
        <v>0.18634999999999999</v>
      </c>
      <c r="E2260">
        <v>6.0949999999999997E-2</v>
      </c>
      <c r="F2260">
        <v>0.70215000000000005</v>
      </c>
      <c r="G2260">
        <v>0.40594999999999998</v>
      </c>
      <c r="H2260">
        <v>0.65725</v>
      </c>
      <c r="I2260">
        <v>0.61104999999999998</v>
      </c>
      <c r="J2260">
        <v>0.66874999999999996</v>
      </c>
      <c r="K2260">
        <v>0.38505</v>
      </c>
      <c r="L2260">
        <v>0.97304999999999997</v>
      </c>
    </row>
    <row r="2261" spans="1:12" x14ac:dyDescent="0.3">
      <c r="A2261">
        <v>2260</v>
      </c>
      <c r="B2261">
        <v>0.22595000000000001</v>
      </c>
      <c r="C2261">
        <v>0.54174999999999995</v>
      </c>
      <c r="D2261">
        <v>0.91354999999999997</v>
      </c>
      <c r="E2261">
        <v>0.71274999999999999</v>
      </c>
      <c r="F2261">
        <v>0.47134999999999999</v>
      </c>
      <c r="G2261">
        <v>3.4849999999999999E-2</v>
      </c>
      <c r="H2261">
        <v>0.72175</v>
      </c>
      <c r="I2261">
        <v>0.62844999999999995</v>
      </c>
      <c r="J2261">
        <v>0.83925000000000005</v>
      </c>
      <c r="K2261">
        <v>0.26174999999999998</v>
      </c>
      <c r="L2261">
        <v>0.48485</v>
      </c>
    </row>
    <row r="2262" spans="1:12" x14ac:dyDescent="0.3">
      <c r="A2262">
        <v>2261</v>
      </c>
      <c r="B2262">
        <v>0.22605</v>
      </c>
      <c r="C2262">
        <v>0.13355</v>
      </c>
      <c r="D2262">
        <v>0.16975000000000001</v>
      </c>
      <c r="E2262">
        <v>0.15054999999999999</v>
      </c>
      <c r="F2262">
        <v>0.13994999999999999</v>
      </c>
      <c r="G2262">
        <v>0.21965000000000001</v>
      </c>
      <c r="H2262">
        <v>0.33134999999999998</v>
      </c>
      <c r="I2262">
        <v>0.24395</v>
      </c>
      <c r="J2262">
        <v>0.68815000000000004</v>
      </c>
      <c r="K2262">
        <v>5.2049999999999999E-2</v>
      </c>
      <c r="L2262">
        <v>2.7050000000000001E-2</v>
      </c>
    </row>
    <row r="2263" spans="1:12" x14ac:dyDescent="0.3">
      <c r="A2263">
        <v>2262</v>
      </c>
      <c r="B2263">
        <v>0.22614999999999999</v>
      </c>
      <c r="C2263">
        <v>0.81315000000000004</v>
      </c>
      <c r="D2263">
        <v>0.66234999999999999</v>
      </c>
      <c r="E2263">
        <v>0.36925000000000002</v>
      </c>
      <c r="F2263">
        <v>0.27174999999999999</v>
      </c>
      <c r="G2263">
        <v>9.9250000000000005E-2</v>
      </c>
      <c r="H2263">
        <v>0.57725000000000004</v>
      </c>
      <c r="I2263">
        <v>0.67505000000000004</v>
      </c>
      <c r="J2263">
        <v>0.65134999999999998</v>
      </c>
      <c r="K2263">
        <v>0.27605000000000002</v>
      </c>
      <c r="L2263">
        <v>0.67044999999999999</v>
      </c>
    </row>
    <row r="2264" spans="1:12" x14ac:dyDescent="0.3">
      <c r="A2264">
        <v>2263</v>
      </c>
      <c r="B2264">
        <v>0.22625000000000001</v>
      </c>
      <c r="C2264">
        <v>0.46015</v>
      </c>
      <c r="D2264">
        <v>0.54854999999999998</v>
      </c>
      <c r="E2264">
        <v>0.88334999999999997</v>
      </c>
      <c r="F2264">
        <v>0.89395000000000002</v>
      </c>
      <c r="G2264">
        <v>7.1650000000000005E-2</v>
      </c>
      <c r="H2264">
        <v>0.59484999999999999</v>
      </c>
      <c r="I2264">
        <v>9.5449999999999993E-2</v>
      </c>
      <c r="J2264">
        <v>0.85145000000000004</v>
      </c>
      <c r="K2264">
        <v>4.6949999999999999E-2</v>
      </c>
      <c r="L2264">
        <v>0.18115000000000001</v>
      </c>
    </row>
    <row r="2265" spans="1:12" x14ac:dyDescent="0.3">
      <c r="A2265">
        <v>2264</v>
      </c>
      <c r="B2265">
        <v>0.22635</v>
      </c>
      <c r="C2265">
        <v>0.73355000000000004</v>
      </c>
      <c r="D2265">
        <v>0.63014999999999999</v>
      </c>
      <c r="E2265">
        <v>0.89185000000000003</v>
      </c>
      <c r="F2265">
        <v>0.83484999999999998</v>
      </c>
      <c r="G2265">
        <v>0.72955000000000003</v>
      </c>
      <c r="H2265">
        <v>0.37564999999999998</v>
      </c>
      <c r="I2265">
        <v>0.97645000000000004</v>
      </c>
      <c r="J2265">
        <v>0.55505000000000004</v>
      </c>
      <c r="K2265">
        <v>0.79705000000000004</v>
      </c>
      <c r="L2265">
        <v>0.80145</v>
      </c>
    </row>
    <row r="2266" spans="1:12" x14ac:dyDescent="0.3">
      <c r="A2266">
        <v>2265</v>
      </c>
      <c r="B2266">
        <v>0.22645000000000001</v>
      </c>
      <c r="C2266">
        <v>0.39074999999999999</v>
      </c>
      <c r="D2266">
        <v>0.90705000000000002</v>
      </c>
      <c r="E2266">
        <v>0.91054999999999997</v>
      </c>
      <c r="F2266">
        <v>0.38605</v>
      </c>
      <c r="G2266">
        <v>0.54335</v>
      </c>
      <c r="H2266">
        <v>0.64434999999999998</v>
      </c>
      <c r="I2266">
        <v>0.14935000000000001</v>
      </c>
      <c r="J2266">
        <v>0.42895</v>
      </c>
      <c r="K2266">
        <v>0.29825000000000002</v>
      </c>
      <c r="L2266">
        <v>0.72314999999999996</v>
      </c>
    </row>
    <row r="2267" spans="1:12" x14ac:dyDescent="0.3">
      <c r="A2267">
        <v>2266</v>
      </c>
      <c r="B2267">
        <v>0.22655</v>
      </c>
      <c r="C2267">
        <v>7.775E-2</v>
      </c>
      <c r="D2267">
        <v>0.22825000000000001</v>
      </c>
      <c r="E2267">
        <v>0.10495</v>
      </c>
      <c r="F2267">
        <v>0.86114999999999997</v>
      </c>
      <c r="G2267">
        <v>0.29135</v>
      </c>
      <c r="H2267">
        <v>0.76615</v>
      </c>
      <c r="I2267">
        <v>0.66505000000000003</v>
      </c>
      <c r="J2267">
        <v>7.8950000000000006E-2</v>
      </c>
      <c r="K2267">
        <v>0.56435000000000002</v>
      </c>
      <c r="L2267">
        <v>8.7550000000000003E-2</v>
      </c>
    </row>
    <row r="2268" spans="1:12" x14ac:dyDescent="0.3">
      <c r="A2268">
        <v>2267</v>
      </c>
      <c r="B2268">
        <v>0.22664999999999999</v>
      </c>
      <c r="C2268">
        <v>0.67044999999999999</v>
      </c>
      <c r="D2268">
        <v>6.2149999999999997E-2</v>
      </c>
      <c r="E2268">
        <v>0.76844999999999997</v>
      </c>
      <c r="F2268">
        <v>0.59684999999999999</v>
      </c>
      <c r="G2268">
        <v>0.28634999999999999</v>
      </c>
      <c r="H2268">
        <v>0.84365000000000001</v>
      </c>
      <c r="I2268">
        <v>0.87414999999999998</v>
      </c>
      <c r="J2268">
        <v>0.81005000000000005</v>
      </c>
      <c r="K2268">
        <v>0.49175000000000002</v>
      </c>
      <c r="L2268">
        <v>0.45005000000000001</v>
      </c>
    </row>
    <row r="2269" spans="1:12" x14ac:dyDescent="0.3">
      <c r="A2269">
        <v>2268</v>
      </c>
      <c r="B2269">
        <v>0.22675000000000001</v>
      </c>
      <c r="C2269">
        <v>0.91344999999999998</v>
      </c>
      <c r="D2269">
        <v>0.16335</v>
      </c>
      <c r="E2269">
        <v>0.16335</v>
      </c>
      <c r="F2269">
        <v>0.19635</v>
      </c>
      <c r="G2269">
        <v>0.77215</v>
      </c>
      <c r="H2269">
        <v>0.64134999999999998</v>
      </c>
      <c r="I2269">
        <v>0.49414999999999998</v>
      </c>
      <c r="J2269">
        <v>0.87614999999999998</v>
      </c>
      <c r="K2269">
        <v>0.14895</v>
      </c>
      <c r="L2269">
        <v>0.84604999999999997</v>
      </c>
    </row>
    <row r="2270" spans="1:12" x14ac:dyDescent="0.3">
      <c r="A2270">
        <v>2269</v>
      </c>
      <c r="B2270">
        <v>0.22685</v>
      </c>
      <c r="C2270">
        <v>0.80595000000000006</v>
      </c>
      <c r="D2270">
        <v>0.45034999999999997</v>
      </c>
      <c r="E2270">
        <v>0.89144999999999996</v>
      </c>
      <c r="F2270">
        <v>0.35594999999999999</v>
      </c>
      <c r="G2270">
        <v>0.71794999999999998</v>
      </c>
      <c r="H2270">
        <v>0.38585000000000003</v>
      </c>
      <c r="I2270">
        <v>0.67864999999999998</v>
      </c>
      <c r="J2270">
        <v>0.64024999999999999</v>
      </c>
      <c r="K2270">
        <v>0.93345</v>
      </c>
      <c r="L2270">
        <v>0.10274999999999999</v>
      </c>
    </row>
    <row r="2271" spans="1:12" x14ac:dyDescent="0.3">
      <c r="A2271">
        <v>2270</v>
      </c>
      <c r="B2271">
        <v>0.22695000000000001</v>
      </c>
      <c r="C2271">
        <v>0.46844999999999998</v>
      </c>
      <c r="D2271">
        <v>0.84235000000000004</v>
      </c>
      <c r="E2271">
        <v>0.17044999999999999</v>
      </c>
      <c r="F2271">
        <v>0.43995000000000001</v>
      </c>
      <c r="G2271">
        <v>0.63554999999999995</v>
      </c>
      <c r="H2271">
        <v>0.91464999999999996</v>
      </c>
      <c r="I2271">
        <v>7.8450000000000006E-2</v>
      </c>
      <c r="J2271">
        <v>0.84975000000000001</v>
      </c>
      <c r="K2271">
        <v>0.85065000000000002</v>
      </c>
      <c r="L2271">
        <v>0.47694999999999999</v>
      </c>
    </row>
    <row r="2272" spans="1:12" x14ac:dyDescent="0.3">
      <c r="A2272">
        <v>2271</v>
      </c>
      <c r="B2272">
        <v>0.22705</v>
      </c>
      <c r="C2272">
        <v>8.9950000000000002E-2</v>
      </c>
      <c r="D2272">
        <v>0.93984999999999996</v>
      </c>
      <c r="E2272">
        <v>0.51175000000000004</v>
      </c>
      <c r="F2272">
        <v>0.68154999999999999</v>
      </c>
      <c r="G2272">
        <v>0.94925000000000004</v>
      </c>
      <c r="H2272">
        <v>0.46784999999999999</v>
      </c>
      <c r="I2272">
        <v>4.1950000000000001E-2</v>
      </c>
      <c r="J2272">
        <v>0.63475000000000004</v>
      </c>
      <c r="K2272">
        <v>0.38555</v>
      </c>
      <c r="L2272">
        <v>0.71604999999999996</v>
      </c>
    </row>
    <row r="2273" spans="1:12" x14ac:dyDescent="0.3">
      <c r="A2273">
        <v>2272</v>
      </c>
      <c r="B2273">
        <v>0.22714999999999999</v>
      </c>
      <c r="C2273">
        <v>0.17655000000000001</v>
      </c>
      <c r="D2273">
        <v>0.72384999999999999</v>
      </c>
      <c r="E2273">
        <v>9.1149999999999995E-2</v>
      </c>
      <c r="F2273">
        <v>0.26355000000000001</v>
      </c>
      <c r="G2273">
        <v>5.45E-3</v>
      </c>
      <c r="H2273">
        <v>0.89924999999999999</v>
      </c>
      <c r="I2273">
        <v>0.86294999999999999</v>
      </c>
      <c r="J2273">
        <v>0.42804999999999999</v>
      </c>
      <c r="K2273">
        <v>0.98855000000000004</v>
      </c>
      <c r="L2273">
        <v>0.47744999999999999</v>
      </c>
    </row>
    <row r="2274" spans="1:12" x14ac:dyDescent="0.3">
      <c r="A2274">
        <v>2273</v>
      </c>
      <c r="B2274">
        <v>0.22725000000000001</v>
      </c>
      <c r="C2274">
        <v>0.91485000000000005</v>
      </c>
      <c r="D2274">
        <v>0.94864999999999999</v>
      </c>
      <c r="E2274">
        <v>0.93505000000000005</v>
      </c>
      <c r="F2274">
        <v>0.64124999999999999</v>
      </c>
      <c r="G2274">
        <v>0.51265000000000005</v>
      </c>
      <c r="H2274">
        <v>7.145E-2</v>
      </c>
      <c r="I2274">
        <v>0.64624999999999999</v>
      </c>
      <c r="J2274">
        <v>0.64185000000000003</v>
      </c>
      <c r="K2274">
        <v>0.79335</v>
      </c>
      <c r="L2274">
        <v>4.2950000000000002E-2</v>
      </c>
    </row>
    <row r="2275" spans="1:12" x14ac:dyDescent="0.3">
      <c r="A2275">
        <v>2274</v>
      </c>
      <c r="B2275">
        <v>0.22735</v>
      </c>
      <c r="C2275">
        <v>0.66854999999999998</v>
      </c>
      <c r="D2275">
        <v>0.50195000000000001</v>
      </c>
      <c r="E2275">
        <v>0.30004999999999998</v>
      </c>
      <c r="F2275">
        <v>0.40765000000000001</v>
      </c>
      <c r="G2275">
        <v>0.69264999999999999</v>
      </c>
      <c r="H2275">
        <v>9.1050000000000006E-2</v>
      </c>
      <c r="I2275">
        <v>0.85555000000000003</v>
      </c>
      <c r="J2275">
        <v>0.60765000000000002</v>
      </c>
      <c r="K2275">
        <v>0.86695</v>
      </c>
      <c r="L2275">
        <v>0.83875</v>
      </c>
    </row>
    <row r="2276" spans="1:12" x14ac:dyDescent="0.3">
      <c r="A2276">
        <v>2275</v>
      </c>
      <c r="B2276">
        <v>0.22745000000000001</v>
      </c>
      <c r="C2276">
        <v>0.40465000000000001</v>
      </c>
      <c r="D2276">
        <v>0.55335000000000001</v>
      </c>
      <c r="E2276">
        <v>0.50275000000000003</v>
      </c>
      <c r="F2276">
        <v>0.86944999999999995</v>
      </c>
      <c r="G2276">
        <v>8.7150000000000005E-2</v>
      </c>
      <c r="H2276">
        <v>0.38185000000000002</v>
      </c>
      <c r="I2276">
        <v>0.68045</v>
      </c>
      <c r="J2276">
        <v>0.49804999999999999</v>
      </c>
      <c r="K2276">
        <v>0.19814999999999999</v>
      </c>
      <c r="L2276">
        <v>0.55154999999999998</v>
      </c>
    </row>
    <row r="2277" spans="1:12" x14ac:dyDescent="0.3">
      <c r="A2277">
        <v>2276</v>
      </c>
      <c r="B2277">
        <v>0.22755</v>
      </c>
      <c r="C2277">
        <v>0.94435000000000002</v>
      </c>
      <c r="D2277">
        <v>0.38095000000000001</v>
      </c>
      <c r="E2277">
        <v>0.85155000000000003</v>
      </c>
      <c r="F2277">
        <v>0.38795000000000002</v>
      </c>
      <c r="G2277">
        <v>0.77115</v>
      </c>
      <c r="H2277">
        <v>0.17335</v>
      </c>
      <c r="I2277">
        <v>0.49275000000000002</v>
      </c>
      <c r="J2277">
        <v>5.2549999999999999E-2</v>
      </c>
      <c r="K2277">
        <v>0.39034999999999997</v>
      </c>
      <c r="L2277">
        <v>0.46415000000000001</v>
      </c>
    </row>
    <row r="2278" spans="1:12" x14ac:dyDescent="0.3">
      <c r="A2278">
        <v>2277</v>
      </c>
      <c r="B2278">
        <v>0.22764999999999999</v>
      </c>
      <c r="C2278">
        <v>0.30145</v>
      </c>
      <c r="D2278">
        <v>0.73734999999999995</v>
      </c>
      <c r="E2278">
        <v>0.86055000000000004</v>
      </c>
      <c r="F2278">
        <v>0.35915000000000002</v>
      </c>
      <c r="G2278">
        <v>0.88265000000000005</v>
      </c>
      <c r="H2278">
        <v>0.82404999999999995</v>
      </c>
      <c r="I2278">
        <v>0.17274999999999999</v>
      </c>
      <c r="J2278">
        <v>2.1649999999999999E-2</v>
      </c>
      <c r="K2278">
        <v>0.94184999999999997</v>
      </c>
      <c r="L2278">
        <v>0.87765000000000004</v>
      </c>
    </row>
    <row r="2279" spans="1:12" x14ac:dyDescent="0.3">
      <c r="A2279">
        <v>2278</v>
      </c>
      <c r="B2279">
        <v>0.22775000000000001</v>
      </c>
      <c r="C2279">
        <v>0.12245</v>
      </c>
      <c r="D2279">
        <v>0.77785000000000004</v>
      </c>
      <c r="E2279">
        <v>0.98855000000000004</v>
      </c>
      <c r="F2279">
        <v>0.21645</v>
      </c>
      <c r="G2279">
        <v>0.58925000000000005</v>
      </c>
      <c r="H2279">
        <v>0.45065</v>
      </c>
      <c r="I2279">
        <v>0.35404999999999998</v>
      </c>
      <c r="J2279">
        <v>0.15705</v>
      </c>
      <c r="K2279">
        <v>0.99634999999999996</v>
      </c>
      <c r="L2279">
        <v>0.53034999999999999</v>
      </c>
    </row>
    <row r="2280" spans="1:12" x14ac:dyDescent="0.3">
      <c r="A2280">
        <v>2279</v>
      </c>
      <c r="B2280">
        <v>0.22785</v>
      </c>
      <c r="C2280">
        <v>0.46615000000000001</v>
      </c>
      <c r="D2280">
        <v>0.88614999999999999</v>
      </c>
      <c r="E2280">
        <v>0.53495000000000004</v>
      </c>
      <c r="F2280">
        <v>0.60975000000000001</v>
      </c>
      <c r="G2280">
        <v>0.20935000000000001</v>
      </c>
      <c r="H2280">
        <v>0.83514999999999995</v>
      </c>
      <c r="I2280">
        <v>0.94555</v>
      </c>
      <c r="J2280">
        <v>0.48704999999999998</v>
      </c>
      <c r="K2280">
        <v>0.64495000000000002</v>
      </c>
      <c r="L2280">
        <v>0.67905000000000004</v>
      </c>
    </row>
    <row r="2281" spans="1:12" x14ac:dyDescent="0.3">
      <c r="A2281">
        <v>2280</v>
      </c>
      <c r="B2281">
        <v>0.22795000000000001</v>
      </c>
      <c r="C2281">
        <v>0.10664999999999999</v>
      </c>
      <c r="D2281">
        <v>0.35854999999999998</v>
      </c>
      <c r="E2281">
        <v>0.23865</v>
      </c>
      <c r="F2281">
        <v>0.24995000000000001</v>
      </c>
      <c r="G2281">
        <v>0.93915000000000004</v>
      </c>
      <c r="H2281">
        <v>2.1950000000000001E-2</v>
      </c>
      <c r="I2281">
        <v>0.64195000000000002</v>
      </c>
      <c r="J2281">
        <v>0.18285000000000001</v>
      </c>
      <c r="K2281">
        <v>0.33844999999999997</v>
      </c>
      <c r="L2281">
        <v>0.75724999999999998</v>
      </c>
    </row>
    <row r="2282" spans="1:12" x14ac:dyDescent="0.3">
      <c r="A2282">
        <v>2281</v>
      </c>
      <c r="B2282">
        <v>0.22805</v>
      </c>
      <c r="C2282">
        <v>0.87175000000000002</v>
      </c>
      <c r="D2282">
        <v>0.53634999999999999</v>
      </c>
      <c r="E2282">
        <v>5.1749999999999997E-2</v>
      </c>
      <c r="F2282">
        <v>0.20895</v>
      </c>
      <c r="G2282">
        <v>0.11175</v>
      </c>
      <c r="H2282">
        <v>0.88965000000000005</v>
      </c>
      <c r="I2282">
        <v>0.38924999999999998</v>
      </c>
      <c r="J2282">
        <v>0.19045000000000001</v>
      </c>
      <c r="K2282">
        <v>0.28294999999999998</v>
      </c>
      <c r="L2282">
        <v>0.88454999999999995</v>
      </c>
    </row>
    <row r="2283" spans="1:12" x14ac:dyDescent="0.3">
      <c r="A2283">
        <v>2282</v>
      </c>
      <c r="B2283">
        <v>0.22814999999999999</v>
      </c>
      <c r="C2283">
        <v>1.295E-2</v>
      </c>
      <c r="D2283">
        <v>0.39084999999999998</v>
      </c>
      <c r="E2283">
        <v>0.68225000000000002</v>
      </c>
      <c r="F2283">
        <v>0.27615000000000001</v>
      </c>
      <c r="G2283">
        <v>0.69704999999999995</v>
      </c>
      <c r="H2283">
        <v>0.13134999999999999</v>
      </c>
      <c r="I2283">
        <v>0.44285000000000002</v>
      </c>
      <c r="J2283">
        <v>0.10485</v>
      </c>
      <c r="K2283">
        <v>0.94845000000000002</v>
      </c>
      <c r="L2283">
        <v>4.8550000000000003E-2</v>
      </c>
    </row>
    <row r="2284" spans="1:12" x14ac:dyDescent="0.3">
      <c r="A2284">
        <v>2283</v>
      </c>
      <c r="B2284">
        <v>0.22825000000000001</v>
      </c>
      <c r="C2284">
        <v>0.11135</v>
      </c>
      <c r="D2284">
        <v>0.67595000000000005</v>
      </c>
      <c r="E2284">
        <v>0.14695</v>
      </c>
      <c r="F2284">
        <v>0.87875000000000003</v>
      </c>
      <c r="G2284">
        <v>0.51254999999999995</v>
      </c>
      <c r="H2284">
        <v>0.52995000000000003</v>
      </c>
      <c r="I2284">
        <v>0.14524999999999999</v>
      </c>
      <c r="J2284">
        <v>0.19744999999999999</v>
      </c>
      <c r="K2284">
        <v>4.0349999999999997E-2</v>
      </c>
      <c r="L2284">
        <v>0.49825000000000003</v>
      </c>
    </row>
    <row r="2285" spans="1:12" x14ac:dyDescent="0.3">
      <c r="A2285">
        <v>2284</v>
      </c>
      <c r="B2285">
        <v>0.22835</v>
      </c>
      <c r="C2285">
        <v>0.92425000000000002</v>
      </c>
      <c r="D2285">
        <v>0.56935000000000002</v>
      </c>
      <c r="E2285">
        <v>0.79844999999999999</v>
      </c>
      <c r="F2285">
        <v>0.83714999999999995</v>
      </c>
      <c r="G2285">
        <v>4.6050000000000001E-2</v>
      </c>
      <c r="H2285">
        <v>1.745E-2</v>
      </c>
      <c r="I2285">
        <v>0.33255000000000001</v>
      </c>
      <c r="J2285">
        <v>0.74744999999999995</v>
      </c>
      <c r="K2285">
        <v>0.53234999999999999</v>
      </c>
      <c r="L2285">
        <v>0.71014999999999995</v>
      </c>
    </row>
    <row r="2286" spans="1:12" x14ac:dyDescent="0.3">
      <c r="A2286">
        <v>2285</v>
      </c>
      <c r="B2286">
        <v>0.22844999999999999</v>
      </c>
      <c r="C2286">
        <v>0.85124999999999995</v>
      </c>
      <c r="D2286">
        <v>0.57904999999999995</v>
      </c>
      <c r="E2286">
        <v>0.57974999999999999</v>
      </c>
      <c r="F2286">
        <v>0.92935000000000001</v>
      </c>
      <c r="G2286">
        <v>0.35175000000000001</v>
      </c>
      <c r="H2286">
        <v>0.55345</v>
      </c>
      <c r="I2286">
        <v>0.53234999999999999</v>
      </c>
      <c r="J2286">
        <v>0.24654999999999999</v>
      </c>
      <c r="K2286">
        <v>0.31674999999999998</v>
      </c>
      <c r="L2286">
        <v>0.88954999999999995</v>
      </c>
    </row>
    <row r="2287" spans="1:12" x14ac:dyDescent="0.3">
      <c r="A2287">
        <v>2286</v>
      </c>
      <c r="B2287">
        <v>0.22855</v>
      </c>
      <c r="C2287">
        <v>0.72985</v>
      </c>
      <c r="D2287">
        <v>0.88224999999999998</v>
      </c>
      <c r="E2287">
        <v>0.10145</v>
      </c>
      <c r="F2287">
        <v>0.36904999999999999</v>
      </c>
      <c r="G2287">
        <v>0.21704999999999999</v>
      </c>
      <c r="H2287">
        <v>0.57325000000000004</v>
      </c>
      <c r="I2287">
        <v>0.80215000000000003</v>
      </c>
      <c r="J2287">
        <v>3.755E-2</v>
      </c>
      <c r="K2287">
        <v>0.10555</v>
      </c>
      <c r="L2287">
        <v>0.37295</v>
      </c>
    </row>
    <row r="2288" spans="1:12" x14ac:dyDescent="0.3">
      <c r="A2288">
        <v>2287</v>
      </c>
      <c r="B2288">
        <v>0.22864999999999999</v>
      </c>
      <c r="C2288">
        <v>0.73385</v>
      </c>
      <c r="D2288">
        <v>0.18845000000000001</v>
      </c>
      <c r="E2288">
        <v>0.34855000000000003</v>
      </c>
      <c r="F2288">
        <v>0.24304999999999999</v>
      </c>
      <c r="G2288">
        <v>0.78585000000000005</v>
      </c>
      <c r="H2288">
        <v>0.12964999999999999</v>
      </c>
      <c r="I2288">
        <v>0.52354999999999996</v>
      </c>
      <c r="J2288">
        <v>0.97094999999999998</v>
      </c>
      <c r="K2288">
        <v>0.93015000000000003</v>
      </c>
      <c r="L2288">
        <v>0.38824999999999998</v>
      </c>
    </row>
    <row r="2289" spans="1:12" x14ac:dyDescent="0.3">
      <c r="A2289">
        <v>2288</v>
      </c>
      <c r="B2289">
        <v>0.22875000000000001</v>
      </c>
      <c r="C2289">
        <v>0.80364999999999998</v>
      </c>
      <c r="D2289">
        <v>0.74824999999999997</v>
      </c>
      <c r="E2289">
        <v>0.10954999999999999</v>
      </c>
      <c r="F2289">
        <v>0.31485000000000002</v>
      </c>
      <c r="G2289">
        <v>0.30804999999999999</v>
      </c>
      <c r="H2289">
        <v>0.19814999999999999</v>
      </c>
      <c r="I2289">
        <v>0.24165</v>
      </c>
      <c r="J2289">
        <v>8.8650000000000007E-2</v>
      </c>
      <c r="K2289">
        <v>8.5349999999999995E-2</v>
      </c>
      <c r="L2289">
        <v>0.35804999999999998</v>
      </c>
    </row>
    <row r="2290" spans="1:12" x14ac:dyDescent="0.3">
      <c r="A2290">
        <v>2289</v>
      </c>
      <c r="B2290">
        <v>0.22885</v>
      </c>
      <c r="C2290">
        <v>0.17455000000000001</v>
      </c>
      <c r="D2290">
        <v>0.17965</v>
      </c>
      <c r="E2290">
        <v>0.67484999999999995</v>
      </c>
      <c r="F2290">
        <v>0.54625000000000001</v>
      </c>
      <c r="G2290">
        <v>0.50205</v>
      </c>
      <c r="H2290">
        <v>0.35185</v>
      </c>
      <c r="I2290">
        <v>0.42235</v>
      </c>
      <c r="J2290">
        <v>7.5850000000000001E-2</v>
      </c>
      <c r="K2290">
        <v>0.44235000000000002</v>
      </c>
      <c r="L2290">
        <v>5.0950000000000002E-2</v>
      </c>
    </row>
    <row r="2291" spans="1:12" x14ac:dyDescent="0.3">
      <c r="A2291">
        <v>2290</v>
      </c>
      <c r="B2291">
        <v>0.22894999999999999</v>
      </c>
      <c r="C2291">
        <v>0.52164999999999995</v>
      </c>
      <c r="D2291">
        <v>0.76815</v>
      </c>
      <c r="E2291">
        <v>0.52524999999999999</v>
      </c>
      <c r="F2291">
        <v>0.25335000000000002</v>
      </c>
      <c r="G2291">
        <v>0.87605</v>
      </c>
      <c r="H2291">
        <v>0.92335</v>
      </c>
      <c r="I2291">
        <v>0.92064999999999997</v>
      </c>
      <c r="J2291">
        <v>0.90795000000000003</v>
      </c>
      <c r="K2291">
        <v>0.13855000000000001</v>
      </c>
      <c r="L2291">
        <v>0.81384999999999996</v>
      </c>
    </row>
    <row r="2292" spans="1:12" x14ac:dyDescent="0.3">
      <c r="A2292">
        <v>2291</v>
      </c>
      <c r="B2292">
        <v>0.22905</v>
      </c>
      <c r="C2292">
        <v>0.16885</v>
      </c>
      <c r="D2292">
        <v>0.61695</v>
      </c>
      <c r="E2292">
        <v>0.94005000000000005</v>
      </c>
      <c r="F2292">
        <v>2.5049999999999999E-2</v>
      </c>
      <c r="G2292">
        <v>0.50665000000000004</v>
      </c>
      <c r="H2292">
        <v>0.25835000000000002</v>
      </c>
      <c r="I2292">
        <v>0.57015000000000005</v>
      </c>
      <c r="J2292">
        <v>0.32774999999999999</v>
      </c>
      <c r="K2292">
        <v>0.88634999999999997</v>
      </c>
      <c r="L2292">
        <v>0.47644999999999998</v>
      </c>
    </row>
    <row r="2293" spans="1:12" x14ac:dyDescent="0.3">
      <c r="A2293">
        <v>2292</v>
      </c>
      <c r="B2293">
        <v>0.22914999999999999</v>
      </c>
      <c r="C2293">
        <v>0.40834999999999999</v>
      </c>
      <c r="D2293">
        <v>0.53325</v>
      </c>
      <c r="E2293">
        <v>0.57684999999999997</v>
      </c>
      <c r="F2293">
        <v>0.85394999999999999</v>
      </c>
      <c r="G2293">
        <v>0.81105000000000005</v>
      </c>
      <c r="H2293">
        <v>0.58584999999999998</v>
      </c>
      <c r="I2293">
        <v>0.92125000000000001</v>
      </c>
      <c r="J2293">
        <v>4.5150000000000003E-2</v>
      </c>
      <c r="K2293">
        <v>0.26965</v>
      </c>
      <c r="L2293">
        <v>0.88834999999999997</v>
      </c>
    </row>
    <row r="2294" spans="1:12" x14ac:dyDescent="0.3">
      <c r="A2294">
        <v>2293</v>
      </c>
      <c r="B2294">
        <v>0.22925000000000001</v>
      </c>
      <c r="C2294">
        <v>0.33825</v>
      </c>
      <c r="D2294">
        <v>0.75255000000000005</v>
      </c>
      <c r="E2294">
        <v>0.49635000000000001</v>
      </c>
      <c r="F2294">
        <v>0.33584999999999998</v>
      </c>
      <c r="G2294">
        <v>0.75495000000000001</v>
      </c>
      <c r="H2294">
        <v>0.89624999999999999</v>
      </c>
      <c r="I2294">
        <v>7.6499999999999997E-3</v>
      </c>
      <c r="J2294">
        <v>0.85335000000000005</v>
      </c>
      <c r="K2294">
        <v>0.55905000000000005</v>
      </c>
      <c r="L2294">
        <v>0.71845000000000003</v>
      </c>
    </row>
    <row r="2295" spans="1:12" x14ac:dyDescent="0.3">
      <c r="A2295">
        <v>2294</v>
      </c>
      <c r="B2295">
        <v>0.22935</v>
      </c>
      <c r="C2295">
        <v>8.4449999999999997E-2</v>
      </c>
      <c r="D2295">
        <v>0.40284999999999999</v>
      </c>
      <c r="E2295">
        <v>0.31235000000000002</v>
      </c>
      <c r="F2295">
        <v>0.56005000000000005</v>
      </c>
      <c r="G2295">
        <v>0.23965</v>
      </c>
      <c r="H2295">
        <v>0.20144999999999999</v>
      </c>
      <c r="I2295">
        <v>0.99055000000000004</v>
      </c>
      <c r="J2295">
        <v>0.86804999999999999</v>
      </c>
      <c r="K2295">
        <v>0.40315000000000001</v>
      </c>
      <c r="L2295">
        <v>0.87644999999999995</v>
      </c>
    </row>
    <row r="2296" spans="1:12" x14ac:dyDescent="0.3">
      <c r="A2296">
        <v>2295</v>
      </c>
      <c r="B2296">
        <v>0.22944999999999999</v>
      </c>
      <c r="C2296">
        <v>0.36264999999999997</v>
      </c>
      <c r="D2296">
        <v>5.7049999999999997E-2</v>
      </c>
      <c r="E2296">
        <v>0.88875000000000004</v>
      </c>
      <c r="F2296">
        <v>0.21595</v>
      </c>
      <c r="G2296">
        <v>0.50455000000000005</v>
      </c>
      <c r="H2296">
        <v>0.37185000000000001</v>
      </c>
      <c r="I2296">
        <v>0.61575000000000002</v>
      </c>
      <c r="J2296">
        <v>0.76375000000000004</v>
      </c>
      <c r="K2296">
        <v>0.63885000000000003</v>
      </c>
      <c r="L2296">
        <v>0.35494999999999999</v>
      </c>
    </row>
    <row r="2297" spans="1:12" x14ac:dyDescent="0.3">
      <c r="A2297">
        <v>2296</v>
      </c>
      <c r="B2297">
        <v>0.22955</v>
      </c>
      <c r="C2297">
        <v>0.34725</v>
      </c>
      <c r="D2297">
        <v>0.56494999999999995</v>
      </c>
      <c r="E2297">
        <v>0.22314999999999999</v>
      </c>
      <c r="F2297">
        <v>0.71525000000000005</v>
      </c>
      <c r="G2297">
        <v>0.84565000000000001</v>
      </c>
      <c r="H2297">
        <v>0.99965000000000004</v>
      </c>
      <c r="I2297">
        <v>9.1649999999999995E-2</v>
      </c>
      <c r="J2297">
        <v>0.67374999999999996</v>
      </c>
      <c r="K2297">
        <v>0.81215000000000004</v>
      </c>
      <c r="L2297">
        <v>0.33715000000000001</v>
      </c>
    </row>
    <row r="2298" spans="1:12" x14ac:dyDescent="0.3">
      <c r="A2298">
        <v>2297</v>
      </c>
      <c r="B2298">
        <v>0.22964999999999999</v>
      </c>
      <c r="C2298">
        <v>4.7499999999999999E-3</v>
      </c>
      <c r="D2298">
        <v>0.22745000000000001</v>
      </c>
      <c r="E2298">
        <v>0.94425000000000003</v>
      </c>
      <c r="F2298">
        <v>0.81025000000000003</v>
      </c>
      <c r="G2298">
        <v>0.74114999999999998</v>
      </c>
      <c r="H2298">
        <v>0.38764999999999999</v>
      </c>
      <c r="I2298">
        <v>0.97504999999999997</v>
      </c>
      <c r="J2298">
        <v>0.49445</v>
      </c>
      <c r="K2298">
        <v>0.92035</v>
      </c>
      <c r="L2298">
        <v>0.86065000000000003</v>
      </c>
    </row>
    <row r="2299" spans="1:12" x14ac:dyDescent="0.3">
      <c r="A2299">
        <v>2298</v>
      </c>
      <c r="B2299">
        <v>0.22975000000000001</v>
      </c>
      <c r="C2299">
        <v>0.72435000000000005</v>
      </c>
      <c r="D2299">
        <v>0.45655000000000001</v>
      </c>
      <c r="E2299">
        <v>4.7649999999999998E-2</v>
      </c>
      <c r="F2299">
        <v>0.55264999999999997</v>
      </c>
      <c r="G2299">
        <v>0.25745000000000001</v>
      </c>
      <c r="H2299">
        <v>0.49614999999999998</v>
      </c>
      <c r="I2299">
        <v>0.45065</v>
      </c>
      <c r="J2299">
        <v>0.16875000000000001</v>
      </c>
      <c r="K2299">
        <v>0.26955000000000001</v>
      </c>
      <c r="L2299">
        <v>0.51054999999999995</v>
      </c>
    </row>
    <row r="2300" spans="1:12" x14ac:dyDescent="0.3">
      <c r="A2300">
        <v>2299</v>
      </c>
      <c r="B2300">
        <v>0.22985</v>
      </c>
      <c r="C2300">
        <v>0.35454999999999998</v>
      </c>
      <c r="D2300">
        <v>0.87344999999999995</v>
      </c>
      <c r="E2300">
        <v>0.82364999999999999</v>
      </c>
      <c r="F2300">
        <v>0.55915000000000004</v>
      </c>
      <c r="G2300">
        <v>0.46394999999999997</v>
      </c>
      <c r="H2300">
        <v>0.11774999999999999</v>
      </c>
      <c r="I2300">
        <v>0.80305000000000004</v>
      </c>
      <c r="J2300">
        <v>0.12135</v>
      </c>
      <c r="K2300">
        <v>5.765E-2</v>
      </c>
      <c r="L2300">
        <v>0.72465000000000002</v>
      </c>
    </row>
    <row r="2301" spans="1:12" x14ac:dyDescent="0.3">
      <c r="A2301">
        <v>2300</v>
      </c>
      <c r="B2301">
        <v>0.22994999999999999</v>
      </c>
      <c r="C2301">
        <v>0.19414999999999999</v>
      </c>
      <c r="D2301">
        <v>0.16005</v>
      </c>
      <c r="E2301">
        <v>6.3649999999999998E-2</v>
      </c>
      <c r="F2301">
        <v>0.42015000000000002</v>
      </c>
      <c r="G2301">
        <v>0.66295000000000004</v>
      </c>
      <c r="H2301">
        <v>0.32435000000000003</v>
      </c>
      <c r="I2301">
        <v>0.74165000000000003</v>
      </c>
      <c r="J2301">
        <v>0.70684999999999998</v>
      </c>
      <c r="K2301">
        <v>0.23225000000000001</v>
      </c>
      <c r="L2301">
        <v>0.31145</v>
      </c>
    </row>
    <row r="2302" spans="1:12" x14ac:dyDescent="0.3">
      <c r="A2302">
        <v>2301</v>
      </c>
      <c r="B2302">
        <v>0.23005</v>
      </c>
      <c r="C2302">
        <v>0.15445</v>
      </c>
      <c r="D2302">
        <v>0.99114999999999998</v>
      </c>
      <c r="E2302">
        <v>0.72745000000000004</v>
      </c>
      <c r="F2302">
        <v>0.89085000000000003</v>
      </c>
      <c r="G2302">
        <v>0.43795000000000001</v>
      </c>
      <c r="H2302">
        <v>9.7949999999999995E-2</v>
      </c>
      <c r="I2302">
        <v>0.42485000000000001</v>
      </c>
      <c r="J2302">
        <v>0.44445000000000001</v>
      </c>
      <c r="K2302">
        <v>0.68305000000000005</v>
      </c>
      <c r="L2302">
        <v>0.11475</v>
      </c>
    </row>
    <row r="2303" spans="1:12" x14ac:dyDescent="0.3">
      <c r="A2303">
        <v>2302</v>
      </c>
      <c r="B2303">
        <v>0.23014999999999999</v>
      </c>
      <c r="C2303">
        <v>0.57525000000000004</v>
      </c>
      <c r="D2303">
        <v>0.87275000000000003</v>
      </c>
      <c r="E2303">
        <v>0.67144999999999999</v>
      </c>
      <c r="F2303">
        <v>0.41685</v>
      </c>
      <c r="G2303">
        <v>0.50255000000000005</v>
      </c>
      <c r="H2303">
        <v>0.63405</v>
      </c>
      <c r="I2303">
        <v>0.84375</v>
      </c>
      <c r="J2303">
        <v>0.52085000000000004</v>
      </c>
      <c r="K2303">
        <v>0.21395</v>
      </c>
      <c r="L2303">
        <v>0.52044999999999997</v>
      </c>
    </row>
    <row r="2304" spans="1:12" x14ac:dyDescent="0.3">
      <c r="A2304">
        <v>2303</v>
      </c>
      <c r="B2304">
        <v>0.23025000000000001</v>
      </c>
      <c r="C2304">
        <v>0.41804999999999998</v>
      </c>
      <c r="D2304">
        <v>0.27055000000000001</v>
      </c>
      <c r="E2304">
        <v>0.62965000000000004</v>
      </c>
      <c r="F2304">
        <v>0.88495000000000001</v>
      </c>
      <c r="G2304">
        <v>2.6849999999999999E-2</v>
      </c>
      <c r="H2304">
        <v>0.99295</v>
      </c>
      <c r="I2304">
        <v>0.30764999999999998</v>
      </c>
      <c r="J2304">
        <v>0.46855000000000002</v>
      </c>
      <c r="K2304">
        <v>0.49025000000000002</v>
      </c>
      <c r="L2304">
        <v>0.33205000000000001</v>
      </c>
    </row>
    <row r="2305" spans="1:12" x14ac:dyDescent="0.3">
      <c r="A2305">
        <v>2304</v>
      </c>
      <c r="B2305">
        <v>0.23035</v>
      </c>
      <c r="C2305">
        <v>0.30175000000000002</v>
      </c>
      <c r="D2305">
        <v>0.19605</v>
      </c>
      <c r="E2305">
        <v>0.63705000000000001</v>
      </c>
      <c r="F2305">
        <v>0.91605000000000003</v>
      </c>
      <c r="G2305">
        <v>0.46045000000000003</v>
      </c>
      <c r="H2305">
        <v>0.41504999999999997</v>
      </c>
      <c r="I2305">
        <v>6.7349999999999993E-2</v>
      </c>
      <c r="J2305">
        <v>0.87785000000000002</v>
      </c>
      <c r="K2305">
        <v>0.34634999999999999</v>
      </c>
      <c r="L2305">
        <v>0.25474999999999998</v>
      </c>
    </row>
    <row r="2306" spans="1:12" x14ac:dyDescent="0.3">
      <c r="A2306">
        <v>2305</v>
      </c>
      <c r="B2306">
        <v>0.23044999999999999</v>
      </c>
      <c r="C2306">
        <v>9.8549999999999999E-2</v>
      </c>
      <c r="D2306">
        <v>0.12135</v>
      </c>
      <c r="E2306">
        <v>0.97714999999999996</v>
      </c>
      <c r="F2306">
        <v>0.57135000000000002</v>
      </c>
      <c r="G2306">
        <v>0.85075000000000001</v>
      </c>
      <c r="H2306">
        <v>0.39555000000000001</v>
      </c>
      <c r="I2306">
        <v>0.11015</v>
      </c>
      <c r="J2306">
        <v>0.82345000000000002</v>
      </c>
      <c r="K2306">
        <v>4.265E-2</v>
      </c>
      <c r="L2306">
        <v>0.34505000000000002</v>
      </c>
    </row>
    <row r="2307" spans="1:12" x14ac:dyDescent="0.3">
      <c r="A2307">
        <v>2306</v>
      </c>
      <c r="B2307">
        <v>0.23055</v>
      </c>
      <c r="C2307">
        <v>0.28655000000000003</v>
      </c>
      <c r="D2307">
        <v>0.35965000000000003</v>
      </c>
      <c r="E2307">
        <v>0.57745000000000002</v>
      </c>
      <c r="F2307">
        <v>6.5549999999999997E-2</v>
      </c>
      <c r="G2307">
        <v>0.83914999999999995</v>
      </c>
      <c r="H2307">
        <v>0.41415000000000002</v>
      </c>
      <c r="I2307">
        <v>0.71294999999999997</v>
      </c>
      <c r="J2307">
        <v>0.40894999999999998</v>
      </c>
      <c r="K2307">
        <v>0.77324999999999999</v>
      </c>
      <c r="L2307">
        <v>0.38845000000000002</v>
      </c>
    </row>
    <row r="2308" spans="1:12" x14ac:dyDescent="0.3">
      <c r="A2308">
        <v>2307</v>
      </c>
      <c r="B2308">
        <v>0.23064999999999999</v>
      </c>
      <c r="C2308">
        <v>0.82174999999999998</v>
      </c>
      <c r="D2308">
        <v>0.27124999999999999</v>
      </c>
      <c r="E2308">
        <v>0.86995</v>
      </c>
      <c r="F2308">
        <v>1.325E-2</v>
      </c>
      <c r="G2308">
        <v>0.69484999999999997</v>
      </c>
      <c r="H2308">
        <v>0.35154999999999997</v>
      </c>
      <c r="I2308">
        <v>3.7949999999999998E-2</v>
      </c>
      <c r="J2308">
        <v>0.79074999999999995</v>
      </c>
      <c r="K2308">
        <v>0.15925</v>
      </c>
      <c r="L2308">
        <v>0.94055</v>
      </c>
    </row>
    <row r="2309" spans="1:12" x14ac:dyDescent="0.3">
      <c r="A2309">
        <v>2308</v>
      </c>
      <c r="B2309">
        <v>0.23075000000000001</v>
      </c>
      <c r="C2309">
        <v>0.94835000000000003</v>
      </c>
      <c r="D2309">
        <v>0.99514999999999998</v>
      </c>
      <c r="E2309">
        <v>0.65485000000000004</v>
      </c>
      <c r="F2309">
        <v>0.96335000000000004</v>
      </c>
      <c r="G2309">
        <v>0.53944999999999999</v>
      </c>
      <c r="H2309">
        <v>0.19005</v>
      </c>
      <c r="I2309">
        <v>0.81464999999999999</v>
      </c>
      <c r="J2309">
        <v>0.22405</v>
      </c>
      <c r="K2309">
        <v>0.73065000000000002</v>
      </c>
      <c r="L2309">
        <v>0.62065000000000003</v>
      </c>
    </row>
    <row r="2310" spans="1:12" x14ac:dyDescent="0.3">
      <c r="A2310">
        <v>2309</v>
      </c>
      <c r="B2310">
        <v>0.23085</v>
      </c>
      <c r="C2310">
        <v>0.88134999999999997</v>
      </c>
      <c r="D2310">
        <v>0.53534999999999999</v>
      </c>
      <c r="E2310">
        <v>0.15925</v>
      </c>
      <c r="F2310">
        <v>2.8150000000000001E-2</v>
      </c>
      <c r="G2310">
        <v>0.16175</v>
      </c>
      <c r="H2310">
        <v>0.78295000000000003</v>
      </c>
      <c r="I2310">
        <v>0.86804999999999999</v>
      </c>
      <c r="J2310">
        <v>0.55145</v>
      </c>
      <c r="K2310">
        <v>0.98955000000000004</v>
      </c>
      <c r="L2310">
        <v>0.71924999999999994</v>
      </c>
    </row>
    <row r="2311" spans="1:12" x14ac:dyDescent="0.3">
      <c r="A2311">
        <v>2310</v>
      </c>
      <c r="B2311">
        <v>0.23094999999999999</v>
      </c>
      <c r="C2311">
        <v>0.71225000000000005</v>
      </c>
      <c r="D2311">
        <v>0.87755000000000005</v>
      </c>
      <c r="E2311">
        <v>0.53944999999999999</v>
      </c>
      <c r="F2311">
        <v>1.25E-3</v>
      </c>
      <c r="G2311">
        <v>0.32615</v>
      </c>
      <c r="H2311">
        <v>0.26515</v>
      </c>
      <c r="I2311">
        <v>0.29035</v>
      </c>
      <c r="J2311">
        <v>0.59765000000000001</v>
      </c>
      <c r="K2311">
        <v>4.2349999999999999E-2</v>
      </c>
      <c r="L2311">
        <v>0.26984999999999998</v>
      </c>
    </row>
    <row r="2312" spans="1:12" x14ac:dyDescent="0.3">
      <c r="A2312">
        <v>2311</v>
      </c>
      <c r="B2312">
        <v>0.23105000000000001</v>
      </c>
      <c r="C2312">
        <v>0.34884999999999999</v>
      </c>
      <c r="D2312">
        <v>0.37905</v>
      </c>
      <c r="E2312">
        <v>0.29125000000000001</v>
      </c>
      <c r="F2312">
        <v>0.69764999999999999</v>
      </c>
      <c r="G2312">
        <v>0.26645000000000002</v>
      </c>
      <c r="H2312">
        <v>0.43635000000000002</v>
      </c>
      <c r="I2312">
        <v>0.33084999999999998</v>
      </c>
      <c r="J2312">
        <v>0.65685000000000004</v>
      </c>
      <c r="K2312">
        <v>0.18315000000000001</v>
      </c>
      <c r="L2312">
        <v>0.11255</v>
      </c>
    </row>
    <row r="2313" spans="1:12" x14ac:dyDescent="0.3">
      <c r="A2313">
        <v>2312</v>
      </c>
      <c r="B2313">
        <v>0.23114999999999999</v>
      </c>
      <c r="C2313">
        <v>0.22484999999999999</v>
      </c>
      <c r="D2313">
        <v>0.36585000000000001</v>
      </c>
      <c r="E2313">
        <v>0.56645000000000001</v>
      </c>
      <c r="F2313">
        <v>0.50395000000000001</v>
      </c>
      <c r="G2313">
        <v>0.50475000000000003</v>
      </c>
      <c r="H2313">
        <v>0.95415000000000005</v>
      </c>
      <c r="I2313">
        <v>0.10315000000000001</v>
      </c>
      <c r="J2313">
        <v>0.28705000000000003</v>
      </c>
      <c r="K2313">
        <v>0.57174999999999998</v>
      </c>
      <c r="L2313">
        <v>0.52834999999999999</v>
      </c>
    </row>
    <row r="2314" spans="1:12" x14ac:dyDescent="0.3">
      <c r="A2314">
        <v>2313</v>
      </c>
      <c r="B2314">
        <v>0.23125000000000001</v>
      </c>
      <c r="C2314">
        <v>0.57615000000000005</v>
      </c>
      <c r="D2314">
        <v>0.53405000000000002</v>
      </c>
      <c r="E2314">
        <v>0.84414999999999996</v>
      </c>
      <c r="F2314">
        <v>0.16975000000000001</v>
      </c>
      <c r="G2314">
        <v>0.63055000000000005</v>
      </c>
      <c r="H2314">
        <v>0.55354999999999999</v>
      </c>
      <c r="I2314">
        <v>0.28775000000000001</v>
      </c>
      <c r="J2314">
        <v>0.80935000000000001</v>
      </c>
      <c r="K2314">
        <v>0.17815</v>
      </c>
      <c r="L2314">
        <v>0.21504999999999999</v>
      </c>
    </row>
    <row r="2315" spans="1:12" x14ac:dyDescent="0.3">
      <c r="A2315">
        <v>2314</v>
      </c>
      <c r="B2315">
        <v>0.23135</v>
      </c>
      <c r="C2315">
        <v>0.96284999999999998</v>
      </c>
      <c r="D2315">
        <v>0.54464999999999997</v>
      </c>
      <c r="E2315">
        <v>0.25345000000000001</v>
      </c>
      <c r="F2315">
        <v>0.26405000000000001</v>
      </c>
      <c r="G2315">
        <v>0.59475</v>
      </c>
      <c r="H2315">
        <v>0.20674999999999999</v>
      </c>
      <c r="I2315">
        <v>0.66525000000000001</v>
      </c>
      <c r="J2315">
        <v>0.13125000000000001</v>
      </c>
      <c r="K2315">
        <v>0.52485000000000004</v>
      </c>
      <c r="L2315">
        <v>0.60045000000000004</v>
      </c>
    </row>
    <row r="2316" spans="1:12" x14ac:dyDescent="0.3">
      <c r="A2316">
        <v>2315</v>
      </c>
      <c r="B2316">
        <v>0.23144999999999999</v>
      </c>
      <c r="C2316">
        <v>0.69994999999999996</v>
      </c>
      <c r="D2316">
        <v>0.64724999999999999</v>
      </c>
      <c r="E2316">
        <v>0.62055000000000005</v>
      </c>
      <c r="F2316">
        <v>6.3850000000000004E-2</v>
      </c>
      <c r="G2316">
        <v>0.30214999999999997</v>
      </c>
      <c r="H2316">
        <v>0.10854999999999999</v>
      </c>
      <c r="I2316">
        <v>1.295E-2</v>
      </c>
      <c r="J2316">
        <v>0.11675000000000001</v>
      </c>
      <c r="K2316">
        <v>0.48725000000000002</v>
      </c>
      <c r="L2316">
        <v>0.52415</v>
      </c>
    </row>
    <row r="2317" spans="1:12" x14ac:dyDescent="0.3">
      <c r="A2317">
        <v>2316</v>
      </c>
      <c r="B2317">
        <v>0.23155000000000001</v>
      </c>
      <c r="C2317">
        <v>0.69164999999999999</v>
      </c>
      <c r="D2317">
        <v>0.43064999999999998</v>
      </c>
      <c r="E2317">
        <v>2.4649999999999998E-2</v>
      </c>
      <c r="F2317">
        <v>0.25585000000000002</v>
      </c>
      <c r="G2317">
        <v>0.77705000000000002</v>
      </c>
      <c r="H2317">
        <v>0.55115000000000003</v>
      </c>
      <c r="I2317">
        <v>0.21815000000000001</v>
      </c>
      <c r="J2317">
        <v>0.41804999999999998</v>
      </c>
      <c r="K2317">
        <v>0.91735</v>
      </c>
      <c r="L2317">
        <v>0.26415</v>
      </c>
    </row>
    <row r="2318" spans="1:12" x14ac:dyDescent="0.3">
      <c r="A2318">
        <v>2317</v>
      </c>
      <c r="B2318">
        <v>0.23164999999999999</v>
      </c>
      <c r="C2318">
        <v>0.92074999999999996</v>
      </c>
      <c r="D2318">
        <v>0.62944999999999995</v>
      </c>
      <c r="E2318">
        <v>0.85204999999999997</v>
      </c>
      <c r="F2318">
        <v>0.33745000000000003</v>
      </c>
      <c r="G2318">
        <v>0.79615000000000002</v>
      </c>
      <c r="H2318">
        <v>1.125E-2</v>
      </c>
      <c r="I2318">
        <v>0.68645</v>
      </c>
      <c r="J2318">
        <v>0.43504999999999999</v>
      </c>
      <c r="K2318">
        <v>0.34975000000000001</v>
      </c>
      <c r="L2318">
        <v>0.96225000000000005</v>
      </c>
    </row>
    <row r="2319" spans="1:12" x14ac:dyDescent="0.3">
      <c r="A2319">
        <v>2318</v>
      </c>
      <c r="B2319">
        <v>0.23175000000000001</v>
      </c>
      <c r="C2319">
        <v>0.48115000000000002</v>
      </c>
      <c r="D2319">
        <v>0.24204999999999999</v>
      </c>
      <c r="E2319">
        <v>0.38874999999999998</v>
      </c>
      <c r="F2319">
        <v>0.88385000000000002</v>
      </c>
      <c r="G2319">
        <v>3.7150000000000002E-2</v>
      </c>
      <c r="H2319">
        <v>0.15684999999999999</v>
      </c>
      <c r="I2319">
        <v>0.44105</v>
      </c>
      <c r="J2319">
        <v>0.84784999999999999</v>
      </c>
      <c r="K2319">
        <v>0.21035000000000001</v>
      </c>
      <c r="L2319">
        <v>0.35125000000000001</v>
      </c>
    </row>
    <row r="2320" spans="1:12" x14ac:dyDescent="0.3">
      <c r="A2320">
        <v>2319</v>
      </c>
      <c r="B2320">
        <v>0.23185</v>
      </c>
      <c r="C2320">
        <v>7.535E-2</v>
      </c>
      <c r="D2320">
        <v>0.44855</v>
      </c>
      <c r="E2320">
        <v>0.78554999999999997</v>
      </c>
      <c r="F2320">
        <v>0.32095000000000001</v>
      </c>
      <c r="G2320">
        <v>0.53664999999999996</v>
      </c>
      <c r="H2320">
        <v>0.44385000000000002</v>
      </c>
      <c r="I2320">
        <v>0.78654999999999997</v>
      </c>
      <c r="J2320">
        <v>0.66574999999999995</v>
      </c>
      <c r="K2320">
        <v>0.35685</v>
      </c>
      <c r="L2320">
        <v>0.93245</v>
      </c>
    </row>
    <row r="2321" spans="1:12" x14ac:dyDescent="0.3">
      <c r="A2321">
        <v>2320</v>
      </c>
      <c r="B2321">
        <v>0.23194999999999999</v>
      </c>
      <c r="C2321">
        <v>0.10575</v>
      </c>
      <c r="D2321">
        <v>0.77154999999999996</v>
      </c>
      <c r="E2321">
        <v>0.76654999999999995</v>
      </c>
      <c r="F2321">
        <v>0.72685</v>
      </c>
      <c r="G2321">
        <v>0.93484999999999996</v>
      </c>
      <c r="H2321">
        <v>0.51334999999999997</v>
      </c>
      <c r="I2321">
        <v>0.45034999999999997</v>
      </c>
      <c r="J2321">
        <v>0.16564999999999999</v>
      </c>
      <c r="K2321">
        <v>0.89875000000000005</v>
      </c>
      <c r="L2321">
        <v>0.65015000000000001</v>
      </c>
    </row>
    <row r="2322" spans="1:12" x14ac:dyDescent="0.3">
      <c r="A2322">
        <v>2321</v>
      </c>
      <c r="B2322">
        <v>0.23205000000000001</v>
      </c>
      <c r="C2322">
        <v>0.45084999999999997</v>
      </c>
      <c r="D2322">
        <v>0.28534999999999999</v>
      </c>
      <c r="E2322">
        <v>0.28055000000000002</v>
      </c>
      <c r="F2322">
        <v>7.0150000000000004E-2</v>
      </c>
      <c r="G2322">
        <v>0.23574999999999999</v>
      </c>
      <c r="H2322">
        <v>0.36535000000000001</v>
      </c>
      <c r="I2322">
        <v>0.94615000000000005</v>
      </c>
      <c r="J2322">
        <v>0.92115000000000002</v>
      </c>
      <c r="K2322">
        <v>0.35185</v>
      </c>
      <c r="L2322">
        <v>0.27815000000000001</v>
      </c>
    </row>
    <row r="2323" spans="1:12" x14ac:dyDescent="0.3">
      <c r="A2323">
        <v>2322</v>
      </c>
      <c r="B2323">
        <v>0.23215</v>
      </c>
      <c r="C2323">
        <v>0.80084999999999995</v>
      </c>
      <c r="D2323">
        <v>0.14524999999999999</v>
      </c>
      <c r="E2323">
        <v>0.21615000000000001</v>
      </c>
      <c r="F2323">
        <v>0.52515000000000001</v>
      </c>
      <c r="G2323">
        <v>4.8500000000000001E-3</v>
      </c>
      <c r="H2323">
        <v>0.43645</v>
      </c>
      <c r="I2323">
        <v>0.89454999999999996</v>
      </c>
      <c r="J2323">
        <v>0.56245000000000001</v>
      </c>
      <c r="K2323">
        <v>3.7499999999999999E-3</v>
      </c>
      <c r="L2323">
        <v>0.14765</v>
      </c>
    </row>
    <row r="2324" spans="1:12" x14ac:dyDescent="0.3">
      <c r="A2324">
        <v>2323</v>
      </c>
      <c r="B2324">
        <v>0.23225000000000001</v>
      </c>
      <c r="C2324">
        <v>0.36995</v>
      </c>
      <c r="D2324">
        <v>0.20165</v>
      </c>
      <c r="E2324">
        <v>0.94364999999999999</v>
      </c>
      <c r="F2324">
        <v>0.73145000000000004</v>
      </c>
      <c r="G2324">
        <v>0.96945000000000003</v>
      </c>
      <c r="H2324">
        <v>0.28965000000000002</v>
      </c>
      <c r="I2324">
        <v>0.81674999999999998</v>
      </c>
      <c r="J2324">
        <v>0.56125000000000003</v>
      </c>
      <c r="K2324">
        <v>0.36264999999999997</v>
      </c>
      <c r="L2324">
        <v>0.54354999999999998</v>
      </c>
    </row>
    <row r="2325" spans="1:12" x14ac:dyDescent="0.3">
      <c r="A2325">
        <v>2324</v>
      </c>
      <c r="B2325">
        <v>0.23235</v>
      </c>
      <c r="C2325">
        <v>0.87024999999999997</v>
      </c>
      <c r="D2325">
        <v>0.93805000000000005</v>
      </c>
      <c r="E2325">
        <v>0.45045000000000002</v>
      </c>
      <c r="F2325">
        <v>0.52754999999999996</v>
      </c>
      <c r="G2325">
        <v>0.47355000000000003</v>
      </c>
      <c r="H2325">
        <v>0.97614999999999996</v>
      </c>
      <c r="I2325">
        <v>6.3950000000000007E-2</v>
      </c>
      <c r="J2325">
        <v>0.38224999999999998</v>
      </c>
      <c r="K2325">
        <v>0.54285000000000005</v>
      </c>
      <c r="L2325">
        <v>0.35894999999999999</v>
      </c>
    </row>
    <row r="2326" spans="1:12" x14ac:dyDescent="0.3">
      <c r="A2326">
        <v>2325</v>
      </c>
      <c r="B2326">
        <v>0.23244999999999999</v>
      </c>
      <c r="C2326">
        <v>0.28944999999999999</v>
      </c>
      <c r="D2326">
        <v>0.53085000000000004</v>
      </c>
      <c r="E2326">
        <v>0.95365</v>
      </c>
      <c r="F2326">
        <v>0.66864999999999997</v>
      </c>
      <c r="G2326">
        <v>4.2750000000000003E-2</v>
      </c>
      <c r="H2326">
        <v>0.17585000000000001</v>
      </c>
      <c r="I2326">
        <v>0.57615000000000005</v>
      </c>
      <c r="J2326">
        <v>0.69364999999999999</v>
      </c>
      <c r="K2326">
        <v>6.225E-2</v>
      </c>
      <c r="L2326">
        <v>0.34615000000000001</v>
      </c>
    </row>
    <row r="2327" spans="1:12" x14ac:dyDescent="0.3">
      <c r="A2327">
        <v>2326</v>
      </c>
      <c r="B2327">
        <v>0.23255000000000001</v>
      </c>
      <c r="C2327">
        <v>0.98445000000000005</v>
      </c>
      <c r="D2327">
        <v>0.80315000000000003</v>
      </c>
      <c r="E2327">
        <v>0.33024999999999999</v>
      </c>
      <c r="F2327">
        <v>0.55215000000000003</v>
      </c>
      <c r="G2327">
        <v>0.89575000000000005</v>
      </c>
      <c r="H2327">
        <v>0.91025</v>
      </c>
      <c r="I2327">
        <v>0.15125</v>
      </c>
      <c r="J2327">
        <v>0.26474999999999999</v>
      </c>
      <c r="K2327">
        <v>0.97735000000000005</v>
      </c>
      <c r="L2327">
        <v>0.96174999999999999</v>
      </c>
    </row>
    <row r="2328" spans="1:12" x14ac:dyDescent="0.3">
      <c r="A2328">
        <v>2327</v>
      </c>
      <c r="B2328">
        <v>0.23265</v>
      </c>
      <c r="C2328">
        <v>0.58235000000000003</v>
      </c>
      <c r="D2328">
        <v>0.85245000000000004</v>
      </c>
      <c r="E2328">
        <v>0.33805000000000002</v>
      </c>
      <c r="F2328">
        <v>0.59175</v>
      </c>
      <c r="G2328">
        <v>0.13155</v>
      </c>
      <c r="H2328">
        <v>0.58265</v>
      </c>
      <c r="I2328">
        <v>0.13345000000000001</v>
      </c>
      <c r="J2328">
        <v>0.32805000000000001</v>
      </c>
      <c r="K2328">
        <v>0.10545</v>
      </c>
      <c r="L2328">
        <v>0.47885</v>
      </c>
    </row>
    <row r="2329" spans="1:12" x14ac:dyDescent="0.3">
      <c r="A2329">
        <v>2328</v>
      </c>
      <c r="B2329">
        <v>0.23275000000000001</v>
      </c>
      <c r="C2329">
        <v>8.4499999999999992E-3</v>
      </c>
      <c r="D2329">
        <v>0.82115000000000005</v>
      </c>
      <c r="E2329">
        <v>0.41254999999999997</v>
      </c>
      <c r="F2329">
        <v>2.945E-2</v>
      </c>
      <c r="G2329">
        <v>0.83804999999999996</v>
      </c>
      <c r="H2329">
        <v>0.49345</v>
      </c>
      <c r="I2329">
        <v>0.62955000000000005</v>
      </c>
      <c r="J2329">
        <v>0.19664999999999999</v>
      </c>
      <c r="K2329">
        <v>7.1500000000000001E-3</v>
      </c>
      <c r="L2329">
        <v>0.49235000000000001</v>
      </c>
    </row>
    <row r="2330" spans="1:12" x14ac:dyDescent="0.3">
      <c r="A2330">
        <v>2329</v>
      </c>
      <c r="B2330">
        <v>0.23285</v>
      </c>
      <c r="C2330">
        <v>0.20924999999999999</v>
      </c>
      <c r="D2330">
        <v>0.69694999999999996</v>
      </c>
      <c r="E2330">
        <v>8.8150000000000006E-2</v>
      </c>
      <c r="F2330">
        <v>0.22555</v>
      </c>
      <c r="G2330">
        <v>0.88434999999999997</v>
      </c>
      <c r="H2330">
        <v>0.42444999999999999</v>
      </c>
      <c r="I2330">
        <v>0.75805</v>
      </c>
      <c r="J2330">
        <v>0.54185000000000005</v>
      </c>
      <c r="K2330">
        <v>0.40975</v>
      </c>
      <c r="L2330">
        <v>0.22564999999999999</v>
      </c>
    </row>
    <row r="2331" spans="1:12" x14ac:dyDescent="0.3">
      <c r="A2331">
        <v>2330</v>
      </c>
      <c r="B2331">
        <v>0.23294999999999999</v>
      </c>
      <c r="C2331">
        <v>0.46894999999999998</v>
      </c>
      <c r="D2331">
        <v>0.67464999999999997</v>
      </c>
      <c r="E2331">
        <v>0.39305000000000001</v>
      </c>
      <c r="F2331">
        <v>2.0549999999999999E-2</v>
      </c>
      <c r="G2331">
        <v>0.38214999999999999</v>
      </c>
      <c r="H2331">
        <v>0.68335000000000001</v>
      </c>
      <c r="I2331">
        <v>0.54474999999999996</v>
      </c>
      <c r="J2331">
        <v>0.23974999999999999</v>
      </c>
      <c r="K2331">
        <v>0.80015000000000003</v>
      </c>
      <c r="L2331">
        <v>0.28055000000000002</v>
      </c>
    </row>
    <row r="2332" spans="1:12" x14ac:dyDescent="0.3">
      <c r="A2332">
        <v>2331</v>
      </c>
      <c r="B2332">
        <v>0.23305000000000001</v>
      </c>
      <c r="C2332">
        <v>0.56845000000000001</v>
      </c>
      <c r="D2332">
        <v>0.58174999999999999</v>
      </c>
      <c r="E2332">
        <v>7.6350000000000001E-2</v>
      </c>
      <c r="F2332">
        <v>0.99755000000000005</v>
      </c>
      <c r="G2332">
        <v>0.78795000000000004</v>
      </c>
      <c r="H2332">
        <v>1.355E-2</v>
      </c>
      <c r="I2332">
        <v>0.90995000000000004</v>
      </c>
      <c r="J2332">
        <v>0.18575</v>
      </c>
      <c r="K2332">
        <v>0.45265</v>
      </c>
      <c r="L2332">
        <v>0.93735000000000002</v>
      </c>
    </row>
    <row r="2333" spans="1:12" x14ac:dyDescent="0.3">
      <c r="A2333">
        <v>2332</v>
      </c>
      <c r="B2333">
        <v>0.23315</v>
      </c>
      <c r="C2333">
        <v>0.96514999999999995</v>
      </c>
      <c r="D2333">
        <v>0.76485000000000003</v>
      </c>
      <c r="E2333">
        <v>0.60445000000000004</v>
      </c>
      <c r="F2333">
        <v>0.38274999999999998</v>
      </c>
      <c r="G2333">
        <v>0.70415000000000005</v>
      </c>
      <c r="H2333">
        <v>0.82674999999999998</v>
      </c>
      <c r="I2333">
        <v>0.79615000000000002</v>
      </c>
      <c r="J2333">
        <v>0.85634999999999994</v>
      </c>
      <c r="K2333">
        <v>0.40075</v>
      </c>
      <c r="L2333">
        <v>0.72055000000000002</v>
      </c>
    </row>
    <row r="2334" spans="1:12" x14ac:dyDescent="0.3">
      <c r="A2334">
        <v>2333</v>
      </c>
      <c r="B2334">
        <v>0.23325000000000001</v>
      </c>
      <c r="C2334">
        <v>1.225E-2</v>
      </c>
      <c r="D2334">
        <v>0.57184999999999997</v>
      </c>
      <c r="E2334">
        <v>0.24604999999999999</v>
      </c>
      <c r="F2334">
        <v>0.99355000000000004</v>
      </c>
      <c r="G2334">
        <v>0.30154999999999998</v>
      </c>
      <c r="H2334">
        <v>3.245E-2</v>
      </c>
      <c r="I2334">
        <v>0.39024999999999999</v>
      </c>
      <c r="J2334">
        <v>0.20685000000000001</v>
      </c>
      <c r="K2334">
        <v>0.85104999999999997</v>
      </c>
      <c r="L2334">
        <v>0.25745000000000001</v>
      </c>
    </row>
    <row r="2335" spans="1:12" x14ac:dyDescent="0.3">
      <c r="A2335">
        <v>2334</v>
      </c>
      <c r="B2335">
        <v>0.23335</v>
      </c>
      <c r="C2335">
        <v>0.15345</v>
      </c>
      <c r="D2335">
        <v>0.43535000000000001</v>
      </c>
      <c r="E2335">
        <v>0.76495000000000002</v>
      </c>
      <c r="F2335">
        <v>0.82364999999999999</v>
      </c>
      <c r="G2335">
        <v>0.51744999999999997</v>
      </c>
      <c r="H2335">
        <v>0.71475</v>
      </c>
      <c r="I2335">
        <v>8.9349999999999999E-2</v>
      </c>
      <c r="J2335">
        <v>9.8549999999999999E-2</v>
      </c>
      <c r="K2335">
        <v>3.585E-2</v>
      </c>
      <c r="L2335">
        <v>0.21875</v>
      </c>
    </row>
    <row r="2336" spans="1:12" x14ac:dyDescent="0.3">
      <c r="A2336">
        <v>2335</v>
      </c>
      <c r="B2336">
        <v>0.23344999999999999</v>
      </c>
      <c r="C2336">
        <v>0.58214999999999995</v>
      </c>
      <c r="D2336">
        <v>0.46334999999999998</v>
      </c>
      <c r="E2336">
        <v>0.48954999999999999</v>
      </c>
      <c r="F2336">
        <v>3.9550000000000002E-2</v>
      </c>
      <c r="G2336">
        <v>0.73834999999999995</v>
      </c>
      <c r="H2336">
        <v>0.50214999999999999</v>
      </c>
      <c r="I2336">
        <v>0.75634999999999997</v>
      </c>
      <c r="J2336">
        <v>0.28894999999999998</v>
      </c>
      <c r="K2336">
        <v>0.39715</v>
      </c>
      <c r="L2336">
        <v>0.30995</v>
      </c>
    </row>
    <row r="2337" spans="1:12" x14ac:dyDescent="0.3">
      <c r="A2337">
        <v>2336</v>
      </c>
      <c r="B2337">
        <v>0.23355000000000001</v>
      </c>
      <c r="C2337">
        <v>0.77815000000000001</v>
      </c>
      <c r="D2337">
        <v>2.545E-2</v>
      </c>
      <c r="E2337">
        <v>0.97394999999999998</v>
      </c>
      <c r="F2337">
        <v>0.41454999999999997</v>
      </c>
      <c r="G2337">
        <v>0.23624999999999999</v>
      </c>
      <c r="H2337">
        <v>0.86675000000000002</v>
      </c>
      <c r="I2337">
        <v>0.22025</v>
      </c>
      <c r="J2337">
        <v>0.80464999999999998</v>
      </c>
      <c r="K2337">
        <v>0.78344999999999998</v>
      </c>
      <c r="L2337">
        <v>1.8550000000000001E-2</v>
      </c>
    </row>
    <row r="2338" spans="1:12" x14ac:dyDescent="0.3">
      <c r="A2338">
        <v>2337</v>
      </c>
      <c r="B2338">
        <v>0.23365</v>
      </c>
      <c r="C2338">
        <v>0.24354999999999999</v>
      </c>
      <c r="D2338">
        <v>0.19384999999999999</v>
      </c>
      <c r="E2338">
        <v>0.25785000000000002</v>
      </c>
      <c r="F2338">
        <v>0.53905000000000003</v>
      </c>
      <c r="G2338">
        <v>0.25114999999999998</v>
      </c>
      <c r="H2338">
        <v>0.30275000000000002</v>
      </c>
      <c r="I2338">
        <v>0.32045000000000001</v>
      </c>
      <c r="J2338">
        <v>0.93025000000000002</v>
      </c>
      <c r="K2338">
        <v>4.2750000000000003E-2</v>
      </c>
      <c r="L2338">
        <v>0.16755</v>
      </c>
    </row>
    <row r="2339" spans="1:12" x14ac:dyDescent="0.3">
      <c r="A2339">
        <v>2338</v>
      </c>
      <c r="B2339">
        <v>0.23375000000000001</v>
      </c>
      <c r="C2339">
        <v>0.65754999999999997</v>
      </c>
      <c r="D2339">
        <v>0.67825000000000002</v>
      </c>
      <c r="E2339">
        <v>0.39565</v>
      </c>
      <c r="F2339">
        <v>0.64605000000000001</v>
      </c>
      <c r="G2339">
        <v>0.19084999999999999</v>
      </c>
      <c r="H2339">
        <v>0.84714999999999996</v>
      </c>
      <c r="I2339">
        <v>0.79884999999999995</v>
      </c>
      <c r="J2339">
        <v>0.49775000000000003</v>
      </c>
      <c r="K2339">
        <v>0.78385000000000005</v>
      </c>
      <c r="L2339">
        <v>0.14455000000000001</v>
      </c>
    </row>
    <row r="2340" spans="1:12" x14ac:dyDescent="0.3">
      <c r="A2340">
        <v>2339</v>
      </c>
      <c r="B2340">
        <v>0.23385</v>
      </c>
      <c r="C2340">
        <v>0.13455</v>
      </c>
      <c r="D2340">
        <v>0.75954999999999995</v>
      </c>
      <c r="E2340">
        <v>0.13494999999999999</v>
      </c>
      <c r="F2340">
        <v>0.40834999999999999</v>
      </c>
      <c r="G2340">
        <v>2.1049999999999999E-2</v>
      </c>
      <c r="H2340">
        <v>0.80044999999999999</v>
      </c>
      <c r="I2340">
        <v>0.20845</v>
      </c>
      <c r="J2340">
        <v>0.96114999999999995</v>
      </c>
      <c r="K2340">
        <v>0.60114999999999996</v>
      </c>
      <c r="L2340">
        <v>2.895E-2</v>
      </c>
    </row>
    <row r="2341" spans="1:12" x14ac:dyDescent="0.3">
      <c r="A2341">
        <v>2340</v>
      </c>
      <c r="B2341">
        <v>0.23394999999999999</v>
      </c>
      <c r="C2341">
        <v>0.94574999999999998</v>
      </c>
      <c r="D2341">
        <v>0.79254999999999998</v>
      </c>
      <c r="E2341">
        <v>0.19985</v>
      </c>
      <c r="F2341">
        <v>0.26124999999999998</v>
      </c>
      <c r="G2341">
        <v>0.33265</v>
      </c>
      <c r="H2341">
        <v>0.95665</v>
      </c>
      <c r="I2341">
        <v>0.13875000000000001</v>
      </c>
      <c r="J2341">
        <v>0.20724999999999999</v>
      </c>
      <c r="K2341">
        <v>0.61944999999999995</v>
      </c>
      <c r="L2341">
        <v>0.15475</v>
      </c>
    </row>
    <row r="2342" spans="1:12" x14ac:dyDescent="0.3">
      <c r="A2342">
        <v>2341</v>
      </c>
      <c r="B2342">
        <v>0.23405000000000001</v>
      </c>
      <c r="C2342">
        <v>0.91505000000000003</v>
      </c>
      <c r="D2342">
        <v>0.46755000000000002</v>
      </c>
      <c r="E2342">
        <v>0.15145</v>
      </c>
      <c r="F2342">
        <v>0.13175000000000001</v>
      </c>
      <c r="G2342">
        <v>0.55405000000000004</v>
      </c>
      <c r="H2342">
        <v>0.14924999999999999</v>
      </c>
      <c r="I2342">
        <v>0.90915000000000001</v>
      </c>
      <c r="J2342">
        <v>0.75785000000000002</v>
      </c>
      <c r="K2342">
        <v>0.78874999999999995</v>
      </c>
      <c r="L2342">
        <v>0.57504999999999995</v>
      </c>
    </row>
    <row r="2343" spans="1:12" x14ac:dyDescent="0.3">
      <c r="A2343">
        <v>2342</v>
      </c>
      <c r="B2343">
        <v>0.23415</v>
      </c>
      <c r="C2343">
        <v>0.28405000000000002</v>
      </c>
      <c r="D2343">
        <v>0.53234999999999999</v>
      </c>
      <c r="E2343">
        <v>0.91205000000000003</v>
      </c>
      <c r="F2343">
        <v>3.5349999999999999E-2</v>
      </c>
      <c r="G2343">
        <v>0.56174999999999997</v>
      </c>
      <c r="H2343">
        <v>0.49914999999999998</v>
      </c>
      <c r="I2343">
        <v>0.45245000000000002</v>
      </c>
      <c r="J2343">
        <v>0.54644999999999999</v>
      </c>
      <c r="K2343">
        <v>0.26505000000000001</v>
      </c>
      <c r="L2343">
        <v>0.85845000000000005</v>
      </c>
    </row>
    <row r="2344" spans="1:12" x14ac:dyDescent="0.3">
      <c r="A2344">
        <v>2343</v>
      </c>
      <c r="B2344">
        <v>0.23425000000000001</v>
      </c>
      <c r="C2344">
        <v>0.83725000000000005</v>
      </c>
      <c r="D2344">
        <v>0.62934999999999997</v>
      </c>
      <c r="E2344">
        <v>0.34065000000000001</v>
      </c>
      <c r="F2344">
        <v>0.23344999999999999</v>
      </c>
      <c r="G2344">
        <v>0.25324999999999998</v>
      </c>
      <c r="H2344">
        <v>0.26934999999999998</v>
      </c>
      <c r="I2344">
        <v>0.69445000000000001</v>
      </c>
      <c r="J2344">
        <v>0.83865000000000001</v>
      </c>
      <c r="K2344">
        <v>0.49775000000000003</v>
      </c>
      <c r="L2344">
        <v>0.50255000000000005</v>
      </c>
    </row>
    <row r="2345" spans="1:12" x14ac:dyDescent="0.3">
      <c r="A2345">
        <v>2344</v>
      </c>
      <c r="B2345">
        <v>0.23435</v>
      </c>
      <c r="C2345">
        <v>0.60185</v>
      </c>
      <c r="D2345">
        <v>9.7250000000000003E-2</v>
      </c>
      <c r="E2345">
        <v>0.15905</v>
      </c>
      <c r="F2345">
        <v>0.22975000000000001</v>
      </c>
      <c r="G2345">
        <v>0.64544999999999997</v>
      </c>
      <c r="H2345">
        <v>0.92825000000000002</v>
      </c>
      <c r="I2345">
        <v>0.61785000000000001</v>
      </c>
      <c r="J2345">
        <v>0.36285000000000001</v>
      </c>
      <c r="K2345">
        <v>6.1500000000000001E-3</v>
      </c>
      <c r="L2345">
        <v>0.54125000000000001</v>
      </c>
    </row>
    <row r="2346" spans="1:12" x14ac:dyDescent="0.3">
      <c r="A2346">
        <v>2345</v>
      </c>
      <c r="B2346">
        <v>0.23444999999999999</v>
      </c>
      <c r="C2346">
        <v>0.82255</v>
      </c>
      <c r="D2346">
        <v>2.775E-2</v>
      </c>
      <c r="E2346">
        <v>0.87355000000000005</v>
      </c>
      <c r="F2346">
        <v>0.57164999999999999</v>
      </c>
      <c r="G2346">
        <v>8.3049999999999999E-2</v>
      </c>
      <c r="H2346">
        <v>0.44785000000000003</v>
      </c>
      <c r="I2346">
        <v>0.21884999999999999</v>
      </c>
      <c r="J2346">
        <v>8.1750000000000003E-2</v>
      </c>
      <c r="K2346">
        <v>0.53015000000000001</v>
      </c>
      <c r="L2346">
        <v>8.6749999999999994E-2</v>
      </c>
    </row>
    <row r="2347" spans="1:12" x14ac:dyDescent="0.3">
      <c r="A2347">
        <v>2346</v>
      </c>
      <c r="B2347">
        <v>0.23455000000000001</v>
      </c>
      <c r="C2347">
        <v>0.22195000000000001</v>
      </c>
      <c r="D2347">
        <v>0.97045000000000003</v>
      </c>
      <c r="E2347">
        <v>0.49214999999999998</v>
      </c>
      <c r="F2347">
        <v>0.29125000000000001</v>
      </c>
      <c r="G2347">
        <v>0.60755000000000003</v>
      </c>
      <c r="H2347">
        <v>7.195E-2</v>
      </c>
      <c r="I2347">
        <v>0.88554999999999995</v>
      </c>
      <c r="J2347">
        <v>0.40815000000000001</v>
      </c>
      <c r="K2347">
        <v>0.98485</v>
      </c>
      <c r="L2347">
        <v>5.4350000000000002E-2</v>
      </c>
    </row>
    <row r="2348" spans="1:12" x14ac:dyDescent="0.3">
      <c r="A2348">
        <v>2347</v>
      </c>
      <c r="B2348">
        <v>0.23465</v>
      </c>
      <c r="C2348">
        <v>0.33205000000000001</v>
      </c>
      <c r="D2348">
        <v>0.95125000000000004</v>
      </c>
      <c r="E2348">
        <v>0.47665000000000002</v>
      </c>
      <c r="F2348">
        <v>4.7499999999999999E-3</v>
      </c>
      <c r="G2348">
        <v>0.88514999999999999</v>
      </c>
      <c r="H2348">
        <v>0.21504999999999999</v>
      </c>
      <c r="I2348">
        <v>0.34055000000000002</v>
      </c>
      <c r="J2348">
        <v>0.23215</v>
      </c>
      <c r="K2348">
        <v>2.7550000000000002E-2</v>
      </c>
      <c r="L2348">
        <v>0.90585000000000004</v>
      </c>
    </row>
    <row r="2349" spans="1:12" x14ac:dyDescent="0.3">
      <c r="A2349">
        <v>2348</v>
      </c>
      <c r="B2349">
        <v>0.23474999999999999</v>
      </c>
      <c r="C2349">
        <v>0.52534999999999998</v>
      </c>
      <c r="D2349">
        <v>0.76005</v>
      </c>
      <c r="E2349">
        <v>0.91464999999999996</v>
      </c>
      <c r="F2349">
        <v>0.42044999999999999</v>
      </c>
      <c r="G2349">
        <v>0.40355000000000002</v>
      </c>
      <c r="H2349">
        <v>0.51915</v>
      </c>
      <c r="I2349">
        <v>0.56955</v>
      </c>
      <c r="J2349">
        <v>0.70304999999999995</v>
      </c>
      <c r="K2349">
        <v>0.86155000000000004</v>
      </c>
      <c r="L2349">
        <v>0.21304999999999999</v>
      </c>
    </row>
    <row r="2350" spans="1:12" x14ac:dyDescent="0.3">
      <c r="A2350">
        <v>2349</v>
      </c>
      <c r="B2350">
        <v>0.23485</v>
      </c>
      <c r="C2350">
        <v>0.95355000000000001</v>
      </c>
      <c r="D2350">
        <v>0.14265</v>
      </c>
      <c r="E2350">
        <v>1.175E-2</v>
      </c>
      <c r="F2350">
        <v>0.69694999999999996</v>
      </c>
      <c r="G2350">
        <v>0.16885</v>
      </c>
      <c r="H2350">
        <v>0.83165</v>
      </c>
      <c r="I2350">
        <v>0.63014999999999999</v>
      </c>
      <c r="J2350">
        <v>0.61395</v>
      </c>
      <c r="K2350">
        <v>0.82925000000000004</v>
      </c>
      <c r="L2350">
        <v>0.79405000000000003</v>
      </c>
    </row>
    <row r="2351" spans="1:12" x14ac:dyDescent="0.3">
      <c r="A2351">
        <v>2350</v>
      </c>
      <c r="B2351">
        <v>0.23494999999999999</v>
      </c>
      <c r="C2351">
        <v>0.57335000000000003</v>
      </c>
      <c r="D2351">
        <v>0.91915000000000002</v>
      </c>
      <c r="E2351">
        <v>0.28825000000000001</v>
      </c>
      <c r="F2351">
        <v>0.94974999999999998</v>
      </c>
      <c r="G2351">
        <v>0.42194999999999999</v>
      </c>
      <c r="H2351">
        <v>0.99414999999999998</v>
      </c>
      <c r="I2351">
        <v>0.87785000000000002</v>
      </c>
      <c r="J2351">
        <v>0.88024999999999998</v>
      </c>
      <c r="K2351">
        <v>0.10055</v>
      </c>
      <c r="L2351">
        <v>0.90315000000000001</v>
      </c>
    </row>
    <row r="2352" spans="1:12" x14ac:dyDescent="0.3">
      <c r="A2352">
        <v>2351</v>
      </c>
      <c r="B2352">
        <v>0.23505000000000001</v>
      </c>
      <c r="C2352">
        <v>0.18825</v>
      </c>
      <c r="D2352">
        <v>0.16225000000000001</v>
      </c>
      <c r="E2352">
        <v>2.7150000000000001E-2</v>
      </c>
      <c r="F2352">
        <v>0.28505000000000003</v>
      </c>
      <c r="G2352">
        <v>0.23535</v>
      </c>
      <c r="H2352">
        <v>0.78954999999999997</v>
      </c>
      <c r="I2352">
        <v>0.33825</v>
      </c>
      <c r="J2352">
        <v>0.45615</v>
      </c>
      <c r="K2352">
        <v>0.85304999999999997</v>
      </c>
      <c r="L2352">
        <v>6.1449999999999998E-2</v>
      </c>
    </row>
    <row r="2353" spans="1:12" x14ac:dyDescent="0.3">
      <c r="A2353">
        <v>2352</v>
      </c>
      <c r="B2353">
        <v>0.23515</v>
      </c>
      <c r="C2353">
        <v>0.90105000000000002</v>
      </c>
      <c r="D2353">
        <v>0.17224999999999999</v>
      </c>
      <c r="E2353">
        <v>0.96575</v>
      </c>
      <c r="F2353">
        <v>0.19034999999999999</v>
      </c>
      <c r="G2353">
        <v>0.31885000000000002</v>
      </c>
      <c r="H2353">
        <v>0.46934999999999999</v>
      </c>
      <c r="I2353">
        <v>0.10005</v>
      </c>
      <c r="J2353">
        <v>0.83635000000000004</v>
      </c>
      <c r="K2353">
        <v>0.31455</v>
      </c>
      <c r="L2353">
        <v>0.58645000000000003</v>
      </c>
    </row>
    <row r="2354" spans="1:12" x14ac:dyDescent="0.3">
      <c r="A2354">
        <v>2353</v>
      </c>
      <c r="B2354">
        <v>0.23524999999999999</v>
      </c>
      <c r="C2354">
        <v>0.35735</v>
      </c>
      <c r="D2354">
        <v>5.2850000000000001E-2</v>
      </c>
      <c r="E2354">
        <v>0.56615000000000004</v>
      </c>
      <c r="F2354">
        <v>0.64724999999999999</v>
      </c>
      <c r="G2354">
        <v>0.50585000000000002</v>
      </c>
      <c r="H2354">
        <v>0.77275000000000005</v>
      </c>
      <c r="I2354">
        <v>0.98794999999999999</v>
      </c>
      <c r="J2354">
        <v>0.75434999999999997</v>
      </c>
      <c r="K2354">
        <v>0.26035000000000003</v>
      </c>
      <c r="L2354">
        <v>0.47025</v>
      </c>
    </row>
    <row r="2355" spans="1:12" x14ac:dyDescent="0.3">
      <c r="A2355">
        <v>2354</v>
      </c>
      <c r="B2355">
        <v>0.23535</v>
      </c>
      <c r="C2355">
        <v>0.70125000000000004</v>
      </c>
      <c r="D2355">
        <v>0.35744999999999999</v>
      </c>
      <c r="E2355">
        <v>0.59804999999999997</v>
      </c>
      <c r="F2355">
        <v>0.47854999999999998</v>
      </c>
      <c r="G2355">
        <v>0.97165000000000001</v>
      </c>
      <c r="H2355">
        <v>5.0250000000000003E-2</v>
      </c>
      <c r="I2355">
        <v>0.78715000000000002</v>
      </c>
      <c r="J2355">
        <v>2.9250000000000002E-2</v>
      </c>
      <c r="K2355">
        <v>0.61245000000000005</v>
      </c>
      <c r="L2355">
        <v>0.13764999999999999</v>
      </c>
    </row>
    <row r="2356" spans="1:12" x14ac:dyDescent="0.3">
      <c r="A2356">
        <v>2355</v>
      </c>
      <c r="B2356">
        <v>0.23544999999999999</v>
      </c>
      <c r="C2356">
        <v>0.24345</v>
      </c>
      <c r="D2356">
        <v>0.27794999999999997</v>
      </c>
      <c r="E2356">
        <v>0.70984999999999998</v>
      </c>
      <c r="F2356">
        <v>0.32314999999999999</v>
      </c>
      <c r="G2356">
        <v>0.49925000000000003</v>
      </c>
      <c r="H2356">
        <v>0.48154999999999998</v>
      </c>
      <c r="I2356">
        <v>0.71884999999999999</v>
      </c>
      <c r="J2356">
        <v>0.83645000000000003</v>
      </c>
      <c r="K2356">
        <v>0.86245000000000005</v>
      </c>
      <c r="L2356">
        <v>0.39895000000000003</v>
      </c>
    </row>
    <row r="2357" spans="1:12" x14ac:dyDescent="0.3">
      <c r="A2357">
        <v>2356</v>
      </c>
      <c r="B2357">
        <v>0.23555000000000001</v>
      </c>
      <c r="C2357">
        <v>9.8350000000000007E-2</v>
      </c>
      <c r="D2357">
        <v>0.24135000000000001</v>
      </c>
      <c r="E2357">
        <v>0.85094999999999998</v>
      </c>
      <c r="F2357">
        <v>0.20075000000000001</v>
      </c>
      <c r="G2357">
        <v>0.56084999999999996</v>
      </c>
      <c r="H2357">
        <v>0.37235000000000001</v>
      </c>
      <c r="I2357">
        <v>0.51934999999999998</v>
      </c>
      <c r="J2357">
        <v>0.25124999999999997</v>
      </c>
      <c r="K2357">
        <v>0.79815000000000003</v>
      </c>
      <c r="L2357">
        <v>0.56925000000000003</v>
      </c>
    </row>
    <row r="2358" spans="1:12" x14ac:dyDescent="0.3">
      <c r="A2358">
        <v>2357</v>
      </c>
      <c r="B2358">
        <v>0.23565</v>
      </c>
      <c r="C2358">
        <v>0.12684999999999999</v>
      </c>
      <c r="D2358">
        <v>0.40084999999999998</v>
      </c>
      <c r="E2358">
        <v>0.38195000000000001</v>
      </c>
      <c r="F2358">
        <v>0.43614999999999998</v>
      </c>
      <c r="G2358">
        <v>0.72685</v>
      </c>
      <c r="H2358">
        <v>0.64515</v>
      </c>
      <c r="I2358">
        <v>3.875E-2</v>
      </c>
      <c r="J2358">
        <v>8.8349999999999998E-2</v>
      </c>
      <c r="K2358">
        <v>0.84355000000000002</v>
      </c>
      <c r="L2358">
        <v>0.37264999999999998</v>
      </c>
    </row>
    <row r="2359" spans="1:12" x14ac:dyDescent="0.3">
      <c r="A2359">
        <v>2358</v>
      </c>
      <c r="B2359">
        <v>0.23574999999999999</v>
      </c>
      <c r="C2359">
        <v>0.22505</v>
      </c>
      <c r="D2359">
        <v>0.39805000000000001</v>
      </c>
      <c r="E2359">
        <v>0.34644999999999998</v>
      </c>
      <c r="F2359">
        <v>0.42454999999999998</v>
      </c>
      <c r="G2359">
        <v>0.84284999999999999</v>
      </c>
      <c r="H2359">
        <v>0.40725</v>
      </c>
      <c r="I2359">
        <v>0.11525000000000001</v>
      </c>
      <c r="J2359">
        <v>0.29965000000000003</v>
      </c>
      <c r="K2359">
        <v>0.90464999999999995</v>
      </c>
      <c r="L2359">
        <v>0.43905</v>
      </c>
    </row>
    <row r="2360" spans="1:12" x14ac:dyDescent="0.3">
      <c r="A2360">
        <v>2359</v>
      </c>
      <c r="B2360">
        <v>0.23585</v>
      </c>
      <c r="C2360">
        <v>8.6150000000000004E-2</v>
      </c>
      <c r="D2360">
        <v>0.39484999999999998</v>
      </c>
      <c r="E2360">
        <v>0.27365</v>
      </c>
      <c r="F2360">
        <v>4.9250000000000002E-2</v>
      </c>
      <c r="G2360">
        <v>0.92905000000000004</v>
      </c>
      <c r="H2360">
        <v>0.17315</v>
      </c>
      <c r="I2360">
        <v>0.10305</v>
      </c>
      <c r="J2360">
        <v>0.12515000000000001</v>
      </c>
      <c r="K2360">
        <v>0.47865000000000002</v>
      </c>
      <c r="L2360">
        <v>0.59845000000000004</v>
      </c>
    </row>
    <row r="2361" spans="1:12" x14ac:dyDescent="0.3">
      <c r="A2361">
        <v>2360</v>
      </c>
      <c r="B2361">
        <v>0.23594999999999999</v>
      </c>
      <c r="C2361">
        <v>0.91844999999999999</v>
      </c>
      <c r="D2361">
        <v>0.71694999999999998</v>
      </c>
      <c r="E2361">
        <v>0.28025</v>
      </c>
      <c r="F2361">
        <v>0.34975000000000001</v>
      </c>
      <c r="G2361">
        <v>0.61024999999999996</v>
      </c>
      <c r="H2361">
        <v>0.39024999999999999</v>
      </c>
      <c r="I2361">
        <v>0.48954999999999999</v>
      </c>
      <c r="J2361">
        <v>4.7849999999999997E-2</v>
      </c>
      <c r="K2361">
        <v>0.94964999999999999</v>
      </c>
      <c r="L2361">
        <v>7.8649999999999998E-2</v>
      </c>
    </row>
    <row r="2362" spans="1:12" x14ac:dyDescent="0.3">
      <c r="A2362">
        <v>2361</v>
      </c>
      <c r="B2362">
        <v>0.23605000000000001</v>
      </c>
      <c r="C2362">
        <v>0.12895000000000001</v>
      </c>
      <c r="D2362">
        <v>0.41875000000000001</v>
      </c>
      <c r="E2362">
        <v>0.15104999999999999</v>
      </c>
      <c r="F2362">
        <v>0.63985000000000003</v>
      </c>
      <c r="G2362">
        <v>0.24525</v>
      </c>
      <c r="H2362">
        <v>0.20415</v>
      </c>
      <c r="I2362">
        <v>0.77644999999999997</v>
      </c>
      <c r="J2362">
        <v>0.45315</v>
      </c>
      <c r="K2362">
        <v>0.78254999999999997</v>
      </c>
      <c r="L2362">
        <v>0.76234999999999997</v>
      </c>
    </row>
    <row r="2363" spans="1:12" x14ac:dyDescent="0.3">
      <c r="A2363">
        <v>2362</v>
      </c>
      <c r="B2363">
        <v>0.23615</v>
      </c>
      <c r="C2363">
        <v>0.89254999999999995</v>
      </c>
      <c r="D2363">
        <v>0.70074999999999998</v>
      </c>
      <c r="E2363">
        <v>0.57574999999999998</v>
      </c>
      <c r="F2363">
        <v>0.68284999999999996</v>
      </c>
      <c r="G2363">
        <v>0.63195000000000001</v>
      </c>
      <c r="H2363">
        <v>0.46084999999999998</v>
      </c>
      <c r="I2363">
        <v>0.45555000000000001</v>
      </c>
      <c r="J2363">
        <v>3.3050000000000003E-2</v>
      </c>
      <c r="K2363">
        <v>0.98965000000000003</v>
      </c>
      <c r="L2363">
        <v>0.45805000000000001</v>
      </c>
    </row>
    <row r="2364" spans="1:12" x14ac:dyDescent="0.3">
      <c r="A2364">
        <v>2363</v>
      </c>
      <c r="B2364">
        <v>0.23624999999999999</v>
      </c>
      <c r="C2364">
        <v>0.11724999999999999</v>
      </c>
      <c r="D2364">
        <v>0.43085000000000001</v>
      </c>
      <c r="E2364">
        <v>0.10255</v>
      </c>
      <c r="F2364">
        <v>0.56315000000000004</v>
      </c>
      <c r="G2364">
        <v>0.27865000000000001</v>
      </c>
      <c r="H2364">
        <v>0.14224999999999999</v>
      </c>
      <c r="I2364">
        <v>0.50695000000000001</v>
      </c>
      <c r="J2364">
        <v>0.96704999999999997</v>
      </c>
      <c r="K2364">
        <v>0.22105</v>
      </c>
      <c r="L2364">
        <v>0.71655000000000002</v>
      </c>
    </row>
    <row r="2365" spans="1:12" x14ac:dyDescent="0.3">
      <c r="A2365">
        <v>2364</v>
      </c>
      <c r="B2365">
        <v>0.23635</v>
      </c>
      <c r="C2365">
        <v>0.89075000000000004</v>
      </c>
      <c r="D2365">
        <v>0.79644999999999999</v>
      </c>
      <c r="E2365">
        <v>0.91954999999999998</v>
      </c>
      <c r="F2365">
        <v>0.49245</v>
      </c>
      <c r="G2365">
        <v>3.3050000000000003E-2</v>
      </c>
      <c r="H2365">
        <v>0.59614999999999996</v>
      </c>
      <c r="I2365">
        <v>0.84794999999999998</v>
      </c>
      <c r="J2365">
        <v>0.41665000000000002</v>
      </c>
      <c r="K2365">
        <v>0.75995000000000001</v>
      </c>
      <c r="L2365">
        <v>0.48895</v>
      </c>
    </row>
    <row r="2366" spans="1:12" x14ac:dyDescent="0.3">
      <c r="A2366">
        <v>2365</v>
      </c>
      <c r="B2366">
        <v>0.23644999999999999</v>
      </c>
      <c r="C2366">
        <v>8.405E-2</v>
      </c>
      <c r="D2366">
        <v>0.49564999999999998</v>
      </c>
      <c r="E2366">
        <v>0.72985</v>
      </c>
      <c r="F2366">
        <v>0.73955000000000004</v>
      </c>
      <c r="G2366">
        <v>0.92554999999999998</v>
      </c>
      <c r="H2366">
        <v>0.84935000000000005</v>
      </c>
      <c r="I2366">
        <v>0.71174999999999999</v>
      </c>
      <c r="J2366">
        <v>0.54725000000000001</v>
      </c>
      <c r="K2366">
        <v>0.46944999999999998</v>
      </c>
      <c r="L2366">
        <v>0.84145000000000003</v>
      </c>
    </row>
    <row r="2367" spans="1:12" x14ac:dyDescent="0.3">
      <c r="A2367">
        <v>2366</v>
      </c>
      <c r="B2367">
        <v>0.23655000000000001</v>
      </c>
      <c r="C2367">
        <v>0.73145000000000004</v>
      </c>
      <c r="D2367">
        <v>1.635E-2</v>
      </c>
      <c r="E2367">
        <v>5.8349999999999999E-2</v>
      </c>
      <c r="F2367">
        <v>0.56684999999999997</v>
      </c>
      <c r="G2367">
        <v>0.86634999999999995</v>
      </c>
      <c r="H2367">
        <v>0.24685000000000001</v>
      </c>
      <c r="I2367">
        <v>0.20605000000000001</v>
      </c>
      <c r="J2367">
        <v>0.84575</v>
      </c>
      <c r="K2367">
        <v>0.35144999999999998</v>
      </c>
      <c r="L2367">
        <v>0.62944999999999995</v>
      </c>
    </row>
    <row r="2368" spans="1:12" x14ac:dyDescent="0.3">
      <c r="A2368">
        <v>2367</v>
      </c>
      <c r="B2368">
        <v>0.23665</v>
      </c>
      <c r="C2368">
        <v>0.76624999999999999</v>
      </c>
      <c r="D2368">
        <v>4.4949999999999997E-2</v>
      </c>
      <c r="E2368">
        <v>8.9149999999999993E-2</v>
      </c>
      <c r="F2368">
        <v>0.87905</v>
      </c>
      <c r="G2368">
        <v>0.60165000000000002</v>
      </c>
      <c r="H2368">
        <v>4.4650000000000002E-2</v>
      </c>
      <c r="I2368">
        <v>0.93654999999999999</v>
      </c>
      <c r="J2368">
        <v>0.79005000000000003</v>
      </c>
      <c r="K2368">
        <v>0.53295000000000003</v>
      </c>
      <c r="L2368">
        <v>0.21865000000000001</v>
      </c>
    </row>
    <row r="2369" spans="1:12" x14ac:dyDescent="0.3">
      <c r="A2369">
        <v>2368</v>
      </c>
      <c r="B2369">
        <v>0.23674999999999999</v>
      </c>
      <c r="C2369">
        <v>0.91154999999999997</v>
      </c>
      <c r="D2369">
        <v>0.59655000000000002</v>
      </c>
      <c r="E2369">
        <v>0.37225000000000003</v>
      </c>
      <c r="F2369">
        <v>0.45365</v>
      </c>
      <c r="G2369">
        <v>0.58655000000000002</v>
      </c>
      <c r="H2369">
        <v>0.74475000000000002</v>
      </c>
      <c r="I2369">
        <v>0.65715000000000001</v>
      </c>
      <c r="J2369">
        <v>0.78835</v>
      </c>
      <c r="K2369">
        <v>0.24725</v>
      </c>
      <c r="L2369">
        <v>0.43835000000000002</v>
      </c>
    </row>
    <row r="2370" spans="1:12" x14ac:dyDescent="0.3">
      <c r="A2370">
        <v>2369</v>
      </c>
      <c r="B2370">
        <v>0.23685</v>
      </c>
      <c r="C2370">
        <v>0.35615000000000002</v>
      </c>
      <c r="D2370">
        <v>0.66654999999999998</v>
      </c>
      <c r="E2370">
        <v>0.87155000000000005</v>
      </c>
      <c r="F2370">
        <v>0.92135</v>
      </c>
      <c r="G2370">
        <v>0.46834999999999999</v>
      </c>
      <c r="H2370">
        <v>0.87624999999999997</v>
      </c>
      <c r="I2370">
        <v>0.68654999999999999</v>
      </c>
      <c r="J2370">
        <v>0.33384999999999998</v>
      </c>
      <c r="K2370">
        <v>0.51975000000000005</v>
      </c>
      <c r="L2370">
        <v>0.45055000000000001</v>
      </c>
    </row>
    <row r="2371" spans="1:12" x14ac:dyDescent="0.3">
      <c r="A2371">
        <v>2370</v>
      </c>
      <c r="B2371">
        <v>0.23694999999999999</v>
      </c>
      <c r="C2371">
        <v>0.46494999999999997</v>
      </c>
      <c r="D2371">
        <v>9.0050000000000005E-2</v>
      </c>
      <c r="E2371">
        <v>0.68294999999999995</v>
      </c>
      <c r="F2371">
        <v>1.455E-2</v>
      </c>
      <c r="G2371">
        <v>0.23685</v>
      </c>
      <c r="H2371">
        <v>0.11285000000000001</v>
      </c>
      <c r="I2371">
        <v>5.3150000000000003E-2</v>
      </c>
      <c r="J2371">
        <v>0.13164999999999999</v>
      </c>
      <c r="K2371">
        <v>0.34355000000000002</v>
      </c>
      <c r="L2371">
        <v>5.935E-2</v>
      </c>
    </row>
    <row r="2372" spans="1:12" x14ac:dyDescent="0.3">
      <c r="A2372">
        <v>2371</v>
      </c>
      <c r="B2372">
        <v>0.23705000000000001</v>
      </c>
      <c r="C2372">
        <v>0.64454999999999996</v>
      </c>
      <c r="D2372">
        <v>0.58194999999999997</v>
      </c>
      <c r="E2372">
        <v>0.60085</v>
      </c>
      <c r="F2372">
        <v>0.82335000000000003</v>
      </c>
      <c r="G2372">
        <v>0.38685000000000003</v>
      </c>
      <c r="H2372">
        <v>0.80705000000000005</v>
      </c>
      <c r="I2372">
        <v>9.5750000000000002E-2</v>
      </c>
      <c r="J2372">
        <v>0.48594999999999999</v>
      </c>
      <c r="K2372">
        <v>0.22705</v>
      </c>
      <c r="L2372">
        <v>0.79735</v>
      </c>
    </row>
    <row r="2373" spans="1:12" x14ac:dyDescent="0.3">
      <c r="A2373">
        <v>2372</v>
      </c>
      <c r="B2373">
        <v>0.23715</v>
      </c>
      <c r="C2373">
        <v>0.10165</v>
      </c>
      <c r="D2373">
        <v>0.52705000000000002</v>
      </c>
      <c r="E2373">
        <v>0.55574999999999997</v>
      </c>
      <c r="F2373">
        <v>0.73024999999999995</v>
      </c>
      <c r="G2373">
        <v>0.45774999999999999</v>
      </c>
      <c r="H2373">
        <v>0.79884999999999995</v>
      </c>
      <c r="I2373">
        <v>9.2350000000000002E-2</v>
      </c>
      <c r="J2373">
        <v>0.56555</v>
      </c>
      <c r="K2373">
        <v>5.5149999999999998E-2</v>
      </c>
      <c r="L2373">
        <v>0.19964999999999999</v>
      </c>
    </row>
    <row r="2374" spans="1:12" x14ac:dyDescent="0.3">
      <c r="A2374">
        <v>2373</v>
      </c>
      <c r="B2374">
        <v>0.23724999999999999</v>
      </c>
      <c r="C2374">
        <v>0.14344999999999999</v>
      </c>
      <c r="D2374">
        <v>0.28084999999999999</v>
      </c>
      <c r="E2374">
        <v>0.31195000000000001</v>
      </c>
      <c r="F2374">
        <v>0.67954999999999999</v>
      </c>
      <c r="G2374">
        <v>0.81935000000000002</v>
      </c>
      <c r="H2374">
        <v>0.37175000000000002</v>
      </c>
      <c r="I2374">
        <v>0.65764999999999996</v>
      </c>
      <c r="J2374">
        <v>0.69774999999999998</v>
      </c>
      <c r="K2374">
        <v>0.31924999999999998</v>
      </c>
      <c r="L2374">
        <v>0.24525</v>
      </c>
    </row>
    <row r="2375" spans="1:12" x14ac:dyDescent="0.3">
      <c r="A2375">
        <v>2374</v>
      </c>
      <c r="B2375">
        <v>0.23735000000000001</v>
      </c>
      <c r="C2375">
        <v>0.41535</v>
      </c>
      <c r="D2375">
        <v>0.18004999999999999</v>
      </c>
      <c r="E2375">
        <v>0.33755000000000002</v>
      </c>
      <c r="F2375">
        <v>0.47365000000000002</v>
      </c>
      <c r="G2375">
        <v>0.81855</v>
      </c>
      <c r="H2375">
        <v>0.82635000000000003</v>
      </c>
      <c r="I2375">
        <v>0.55435000000000001</v>
      </c>
      <c r="J2375">
        <v>0.36875000000000002</v>
      </c>
      <c r="K2375">
        <v>0.60714999999999997</v>
      </c>
      <c r="L2375">
        <v>0.57204999999999995</v>
      </c>
    </row>
    <row r="2376" spans="1:12" x14ac:dyDescent="0.3">
      <c r="A2376">
        <v>2375</v>
      </c>
      <c r="B2376">
        <v>0.23744999999999999</v>
      </c>
      <c r="C2376">
        <v>0.69794999999999996</v>
      </c>
      <c r="D2376">
        <v>0.34994999999999998</v>
      </c>
      <c r="E2376">
        <v>0.76624999999999999</v>
      </c>
      <c r="F2376">
        <v>0.62314999999999998</v>
      </c>
      <c r="G2376">
        <v>0.45324999999999999</v>
      </c>
      <c r="H2376">
        <v>2.5950000000000001E-2</v>
      </c>
      <c r="I2376">
        <v>0.26185000000000003</v>
      </c>
      <c r="J2376">
        <v>0.18515000000000001</v>
      </c>
      <c r="K2376">
        <v>0.34344999999999998</v>
      </c>
      <c r="L2376">
        <v>0.83355000000000001</v>
      </c>
    </row>
    <row r="2377" spans="1:12" x14ac:dyDescent="0.3">
      <c r="A2377">
        <v>2376</v>
      </c>
      <c r="B2377">
        <v>0.23755000000000001</v>
      </c>
      <c r="C2377">
        <v>0.65205000000000002</v>
      </c>
      <c r="D2377">
        <v>0.88834999999999997</v>
      </c>
      <c r="E2377">
        <v>0.90634999999999999</v>
      </c>
      <c r="F2377">
        <v>0.54105000000000003</v>
      </c>
      <c r="G2377">
        <v>0.27794999999999997</v>
      </c>
      <c r="H2377">
        <v>0.35435</v>
      </c>
      <c r="I2377">
        <v>0.14695</v>
      </c>
      <c r="J2377">
        <v>0.22645000000000001</v>
      </c>
      <c r="K2377">
        <v>0.84775</v>
      </c>
      <c r="L2377">
        <v>0.96835000000000004</v>
      </c>
    </row>
    <row r="2378" spans="1:12" x14ac:dyDescent="0.3">
      <c r="A2378">
        <v>2377</v>
      </c>
      <c r="B2378">
        <v>0.23765</v>
      </c>
      <c r="C2378">
        <v>0.74304999999999999</v>
      </c>
      <c r="D2378">
        <v>0.72365000000000002</v>
      </c>
      <c r="E2378">
        <v>0.25955</v>
      </c>
      <c r="F2378">
        <v>0.67815000000000003</v>
      </c>
      <c r="G2378">
        <v>0.86395</v>
      </c>
      <c r="H2378">
        <v>8.1350000000000006E-2</v>
      </c>
      <c r="I2378">
        <v>0.46584999999999999</v>
      </c>
      <c r="J2378">
        <v>0.49354999999999999</v>
      </c>
      <c r="K2378">
        <v>3.1050000000000001E-2</v>
      </c>
      <c r="L2378">
        <v>0.91234999999999999</v>
      </c>
    </row>
    <row r="2379" spans="1:12" x14ac:dyDescent="0.3">
      <c r="A2379">
        <v>2378</v>
      </c>
      <c r="B2379">
        <v>0.23774999999999999</v>
      </c>
      <c r="C2379">
        <v>0.92064999999999997</v>
      </c>
      <c r="D2379">
        <v>0.37204999999999999</v>
      </c>
      <c r="E2379">
        <v>0.45105000000000001</v>
      </c>
      <c r="F2379">
        <v>0.59914999999999996</v>
      </c>
      <c r="G2379">
        <v>0.19905</v>
      </c>
      <c r="H2379">
        <v>0.34744999999999998</v>
      </c>
      <c r="I2379">
        <v>0.69515000000000005</v>
      </c>
      <c r="J2379">
        <v>0.83935000000000004</v>
      </c>
      <c r="K2379">
        <v>0.59365000000000001</v>
      </c>
      <c r="L2379">
        <v>0.47994999999999999</v>
      </c>
    </row>
    <row r="2380" spans="1:12" x14ac:dyDescent="0.3">
      <c r="A2380">
        <v>2379</v>
      </c>
      <c r="B2380">
        <v>0.23785000000000001</v>
      </c>
      <c r="C2380">
        <v>0.64075000000000004</v>
      </c>
      <c r="D2380">
        <v>0.56645000000000001</v>
      </c>
      <c r="E2380">
        <v>0.65054999999999996</v>
      </c>
      <c r="F2380">
        <v>0.57765</v>
      </c>
      <c r="G2380">
        <v>0.68045</v>
      </c>
      <c r="H2380">
        <v>0.92425000000000002</v>
      </c>
      <c r="I2380">
        <v>0.89485000000000003</v>
      </c>
      <c r="J2380">
        <v>0.37035000000000001</v>
      </c>
      <c r="K2380">
        <v>0.83425000000000005</v>
      </c>
      <c r="L2380">
        <v>0.78105000000000002</v>
      </c>
    </row>
    <row r="2381" spans="1:12" x14ac:dyDescent="0.3">
      <c r="A2381">
        <v>2380</v>
      </c>
      <c r="B2381">
        <v>0.23794999999999999</v>
      </c>
      <c r="C2381">
        <v>0.65105000000000002</v>
      </c>
      <c r="D2381">
        <v>0.63385000000000002</v>
      </c>
      <c r="E2381">
        <v>0.51815</v>
      </c>
      <c r="F2381">
        <v>0.23855000000000001</v>
      </c>
      <c r="G2381">
        <v>0.66625000000000001</v>
      </c>
      <c r="H2381">
        <v>0.98065000000000002</v>
      </c>
      <c r="I2381">
        <v>0.44924999999999998</v>
      </c>
      <c r="J2381">
        <v>7.3150000000000007E-2</v>
      </c>
      <c r="K2381">
        <v>0.11225</v>
      </c>
      <c r="L2381">
        <v>0.35704999999999998</v>
      </c>
    </row>
    <row r="2382" spans="1:12" x14ac:dyDescent="0.3">
      <c r="A2382">
        <v>2381</v>
      </c>
      <c r="B2382">
        <v>0.23805000000000001</v>
      </c>
      <c r="C2382">
        <v>0.19855</v>
      </c>
      <c r="D2382">
        <v>0.60794999999999999</v>
      </c>
      <c r="E2382">
        <v>0.65295000000000003</v>
      </c>
      <c r="F2382">
        <v>0.39524999999999999</v>
      </c>
      <c r="G2382">
        <v>0.87685000000000002</v>
      </c>
      <c r="H2382">
        <v>0.29985000000000001</v>
      </c>
      <c r="I2382">
        <v>0.10825</v>
      </c>
      <c r="J2382">
        <v>0.46215000000000001</v>
      </c>
      <c r="K2382">
        <v>0.14695</v>
      </c>
      <c r="L2382">
        <v>0.20285</v>
      </c>
    </row>
    <row r="2383" spans="1:12" x14ac:dyDescent="0.3">
      <c r="A2383">
        <v>2382</v>
      </c>
      <c r="B2383">
        <v>0.23815</v>
      </c>
      <c r="C2383">
        <v>0.77675000000000005</v>
      </c>
      <c r="D2383">
        <v>0.57635000000000003</v>
      </c>
      <c r="E2383">
        <v>0.89624999999999999</v>
      </c>
      <c r="F2383">
        <v>4.4150000000000002E-2</v>
      </c>
      <c r="G2383">
        <v>0.90705000000000002</v>
      </c>
      <c r="H2383">
        <v>0.45534999999999998</v>
      </c>
      <c r="I2383">
        <v>0.86624999999999996</v>
      </c>
      <c r="J2383">
        <v>9.665E-2</v>
      </c>
      <c r="K2383">
        <v>0.21804999999999999</v>
      </c>
      <c r="L2383">
        <v>0.42115000000000002</v>
      </c>
    </row>
    <row r="2384" spans="1:12" x14ac:dyDescent="0.3">
      <c r="A2384">
        <v>2383</v>
      </c>
      <c r="B2384">
        <v>0.23824999999999999</v>
      </c>
      <c r="C2384">
        <v>8.9749999999999996E-2</v>
      </c>
      <c r="D2384">
        <v>0.35585</v>
      </c>
      <c r="E2384">
        <v>0.84584999999999999</v>
      </c>
      <c r="F2384">
        <v>0.59555000000000002</v>
      </c>
      <c r="G2384">
        <v>0.31474999999999997</v>
      </c>
      <c r="H2384">
        <v>0.98404999999999998</v>
      </c>
      <c r="I2384">
        <v>0.40884999999999999</v>
      </c>
      <c r="J2384">
        <v>0.23365</v>
      </c>
      <c r="K2384">
        <v>0.10605000000000001</v>
      </c>
      <c r="L2384">
        <v>0.55764999999999998</v>
      </c>
    </row>
    <row r="2385" spans="1:12" x14ac:dyDescent="0.3">
      <c r="A2385">
        <v>2384</v>
      </c>
      <c r="B2385">
        <v>0.23835000000000001</v>
      </c>
      <c r="C2385">
        <v>0.16605</v>
      </c>
      <c r="D2385">
        <v>0.28765000000000002</v>
      </c>
      <c r="E2385">
        <v>0.63885000000000003</v>
      </c>
      <c r="F2385">
        <v>0.10075000000000001</v>
      </c>
      <c r="G2385">
        <v>0.40225</v>
      </c>
      <c r="H2385">
        <v>0.76495000000000002</v>
      </c>
      <c r="I2385">
        <v>0.16214999999999999</v>
      </c>
      <c r="J2385">
        <v>0.29925000000000002</v>
      </c>
      <c r="K2385">
        <v>0.41754999999999998</v>
      </c>
      <c r="L2385">
        <v>0.45834999999999998</v>
      </c>
    </row>
    <row r="2386" spans="1:12" x14ac:dyDescent="0.3">
      <c r="A2386">
        <v>2385</v>
      </c>
      <c r="B2386">
        <v>0.23845</v>
      </c>
      <c r="C2386">
        <v>0.97094999999999998</v>
      </c>
      <c r="D2386">
        <v>0.86885000000000001</v>
      </c>
      <c r="E2386">
        <v>0.77985000000000004</v>
      </c>
      <c r="F2386">
        <v>0.45665</v>
      </c>
      <c r="G2386">
        <v>0.13314999999999999</v>
      </c>
      <c r="H2386">
        <v>0.25114999999999998</v>
      </c>
      <c r="I2386">
        <v>0.57545000000000002</v>
      </c>
      <c r="J2386">
        <v>0.49314999999999998</v>
      </c>
      <c r="K2386">
        <v>0.75605</v>
      </c>
      <c r="L2386">
        <v>0.65715000000000001</v>
      </c>
    </row>
    <row r="2387" spans="1:12" x14ac:dyDescent="0.3">
      <c r="A2387">
        <v>2386</v>
      </c>
      <c r="B2387">
        <v>0.23855000000000001</v>
      </c>
      <c r="C2387">
        <v>0.57474999999999998</v>
      </c>
      <c r="D2387">
        <v>0.78064999999999996</v>
      </c>
      <c r="E2387">
        <v>0.92764999999999997</v>
      </c>
      <c r="F2387">
        <v>0.30695</v>
      </c>
      <c r="G2387">
        <v>0.66995000000000005</v>
      </c>
      <c r="H2387">
        <v>0.23305000000000001</v>
      </c>
      <c r="I2387">
        <v>0.58975</v>
      </c>
      <c r="J2387">
        <v>0.18565000000000001</v>
      </c>
      <c r="K2387">
        <v>0.74114999999999998</v>
      </c>
      <c r="L2387">
        <v>0.23455000000000001</v>
      </c>
    </row>
    <row r="2388" spans="1:12" x14ac:dyDescent="0.3">
      <c r="A2388">
        <v>2387</v>
      </c>
      <c r="B2388">
        <v>0.23865</v>
      </c>
      <c r="C2388">
        <v>0.56655</v>
      </c>
      <c r="D2388">
        <v>0.32745000000000002</v>
      </c>
      <c r="E2388">
        <v>0.92115000000000002</v>
      </c>
      <c r="F2388">
        <v>0.24015</v>
      </c>
      <c r="G2388">
        <v>0.30004999999999998</v>
      </c>
      <c r="H2388">
        <v>0.32715</v>
      </c>
      <c r="I2388">
        <v>0.62344999999999995</v>
      </c>
      <c r="J2388">
        <v>0.59724999999999995</v>
      </c>
      <c r="K2388">
        <v>0.19635</v>
      </c>
      <c r="L2388">
        <v>0.84255000000000002</v>
      </c>
    </row>
    <row r="2389" spans="1:12" x14ac:dyDescent="0.3">
      <c r="A2389">
        <v>2388</v>
      </c>
      <c r="B2389">
        <v>0.23874999999999999</v>
      </c>
      <c r="C2389">
        <v>0.60904999999999998</v>
      </c>
      <c r="D2389">
        <v>0.73745000000000005</v>
      </c>
      <c r="E2389">
        <v>0.79374999999999996</v>
      </c>
      <c r="F2389">
        <v>0.47504999999999997</v>
      </c>
      <c r="G2389">
        <v>0.28804999999999997</v>
      </c>
      <c r="H2389">
        <v>8.8550000000000004E-2</v>
      </c>
      <c r="I2389">
        <v>0.98634999999999995</v>
      </c>
      <c r="J2389">
        <v>0.55564999999999998</v>
      </c>
      <c r="K2389">
        <v>0.80584999999999996</v>
      </c>
      <c r="L2389">
        <v>0.72094999999999998</v>
      </c>
    </row>
    <row r="2390" spans="1:12" x14ac:dyDescent="0.3">
      <c r="A2390">
        <v>2389</v>
      </c>
      <c r="B2390">
        <v>0.23885000000000001</v>
      </c>
      <c r="C2390">
        <v>0.25535000000000002</v>
      </c>
      <c r="D2390">
        <v>0.45665</v>
      </c>
      <c r="E2390">
        <v>0.99414999999999998</v>
      </c>
      <c r="F2390">
        <v>0.13935</v>
      </c>
      <c r="G2390">
        <v>0.25024999999999997</v>
      </c>
      <c r="H2390">
        <v>0.56555</v>
      </c>
      <c r="I2390">
        <v>0.69274999999999998</v>
      </c>
      <c r="J2390">
        <v>0.91854999999999998</v>
      </c>
      <c r="K2390">
        <v>0.71265000000000001</v>
      </c>
      <c r="L2390">
        <v>0.34525</v>
      </c>
    </row>
    <row r="2391" spans="1:12" x14ac:dyDescent="0.3">
      <c r="A2391">
        <v>2390</v>
      </c>
      <c r="B2391">
        <v>0.23895</v>
      </c>
      <c r="C2391">
        <v>0.32734999999999997</v>
      </c>
      <c r="D2391">
        <v>0.17854999999999999</v>
      </c>
      <c r="E2391">
        <v>0.70655000000000001</v>
      </c>
      <c r="F2391">
        <v>5.9049999999999998E-2</v>
      </c>
      <c r="G2391">
        <v>0.39024999999999999</v>
      </c>
      <c r="H2391">
        <v>0.84765000000000001</v>
      </c>
      <c r="I2391">
        <v>0.43385000000000001</v>
      </c>
      <c r="J2391">
        <v>6.2500000000000003E-3</v>
      </c>
      <c r="K2391">
        <v>0.30064999999999997</v>
      </c>
      <c r="L2391">
        <v>0.54274999999999995</v>
      </c>
    </row>
    <row r="2392" spans="1:12" x14ac:dyDescent="0.3">
      <c r="A2392">
        <v>2391</v>
      </c>
      <c r="B2392">
        <v>0.23905000000000001</v>
      </c>
      <c r="C2392">
        <v>0.13514999999999999</v>
      </c>
      <c r="D2392">
        <v>0.43514999999999998</v>
      </c>
      <c r="E2392">
        <v>0.22305</v>
      </c>
      <c r="F2392">
        <v>0.41565000000000002</v>
      </c>
      <c r="G2392">
        <v>0.39905000000000002</v>
      </c>
      <c r="H2392">
        <v>0.59694999999999998</v>
      </c>
      <c r="I2392">
        <v>0.42935000000000001</v>
      </c>
      <c r="J2392">
        <v>0.33265</v>
      </c>
      <c r="K2392">
        <v>1.515E-2</v>
      </c>
      <c r="L2392">
        <v>0.75044999999999995</v>
      </c>
    </row>
    <row r="2393" spans="1:12" x14ac:dyDescent="0.3">
      <c r="A2393">
        <v>2392</v>
      </c>
      <c r="B2393">
        <v>0.23915</v>
      </c>
      <c r="C2393">
        <v>0.97794999999999999</v>
      </c>
      <c r="D2393">
        <v>3.5650000000000001E-2</v>
      </c>
      <c r="E2393">
        <v>0.66635</v>
      </c>
      <c r="F2393">
        <v>0.30064999999999997</v>
      </c>
      <c r="G2393">
        <v>0.56715000000000004</v>
      </c>
      <c r="H2393">
        <v>0.53174999999999994</v>
      </c>
      <c r="I2393">
        <v>0.86175000000000002</v>
      </c>
      <c r="J2393">
        <v>0.23955000000000001</v>
      </c>
      <c r="K2393">
        <v>0.93335000000000001</v>
      </c>
      <c r="L2393">
        <v>0.45784999999999998</v>
      </c>
    </row>
    <row r="2394" spans="1:12" x14ac:dyDescent="0.3">
      <c r="A2394">
        <v>2393</v>
      </c>
      <c r="B2394">
        <v>0.23924999999999999</v>
      </c>
      <c r="C2394">
        <v>0.89844999999999997</v>
      </c>
      <c r="D2394">
        <v>4.6649999999999997E-2</v>
      </c>
      <c r="E2394">
        <v>0.41365000000000002</v>
      </c>
      <c r="F2394">
        <v>0.42435</v>
      </c>
      <c r="G2394">
        <v>0.29815000000000003</v>
      </c>
      <c r="H2394">
        <v>7.5950000000000004E-2</v>
      </c>
      <c r="I2394">
        <v>0.59065000000000001</v>
      </c>
      <c r="J2394">
        <v>0.80764999999999998</v>
      </c>
      <c r="K2394">
        <v>0.72645000000000004</v>
      </c>
      <c r="L2394">
        <v>7.6249999999999998E-2</v>
      </c>
    </row>
    <row r="2395" spans="1:12" x14ac:dyDescent="0.3">
      <c r="A2395">
        <v>2394</v>
      </c>
      <c r="B2395">
        <v>0.23935000000000001</v>
      </c>
      <c r="C2395">
        <v>0.45974999999999999</v>
      </c>
      <c r="D2395">
        <v>0.52275000000000005</v>
      </c>
      <c r="E2395">
        <v>0.55884999999999996</v>
      </c>
      <c r="F2395">
        <v>9.8150000000000001E-2</v>
      </c>
      <c r="G2395">
        <v>0.64744999999999997</v>
      </c>
      <c r="H2395">
        <v>0.33324999999999999</v>
      </c>
      <c r="I2395">
        <v>0.93964999999999999</v>
      </c>
      <c r="J2395">
        <v>0.81025000000000003</v>
      </c>
      <c r="K2395">
        <v>0.60845000000000005</v>
      </c>
      <c r="L2395">
        <v>0.33065</v>
      </c>
    </row>
    <row r="2396" spans="1:12" x14ac:dyDescent="0.3">
      <c r="A2396">
        <v>2395</v>
      </c>
      <c r="B2396">
        <v>0.23945</v>
      </c>
      <c r="C2396">
        <v>0.19025</v>
      </c>
      <c r="D2396">
        <v>0.26724999999999999</v>
      </c>
      <c r="E2396">
        <v>0.19455</v>
      </c>
      <c r="F2396">
        <v>0.52305000000000001</v>
      </c>
      <c r="G2396">
        <v>0.98714999999999997</v>
      </c>
      <c r="H2396">
        <v>0.86775000000000002</v>
      </c>
      <c r="I2396">
        <v>9.035E-2</v>
      </c>
      <c r="J2396">
        <v>0.57194999999999996</v>
      </c>
      <c r="K2396">
        <v>0.19214999999999999</v>
      </c>
      <c r="L2396">
        <v>0.28815000000000002</v>
      </c>
    </row>
    <row r="2397" spans="1:12" x14ac:dyDescent="0.3">
      <c r="A2397">
        <v>2396</v>
      </c>
      <c r="B2397">
        <v>0.23955000000000001</v>
      </c>
      <c r="C2397">
        <v>0.44085000000000002</v>
      </c>
      <c r="D2397">
        <v>0.52334999999999998</v>
      </c>
      <c r="E2397">
        <v>0.31624999999999998</v>
      </c>
      <c r="F2397">
        <v>0.96635000000000004</v>
      </c>
      <c r="G2397">
        <v>0.67805000000000004</v>
      </c>
      <c r="H2397">
        <v>2.9749999999999999E-2</v>
      </c>
      <c r="I2397">
        <v>0.42085</v>
      </c>
      <c r="J2397">
        <v>6.6350000000000006E-2</v>
      </c>
      <c r="K2397">
        <v>1.5499999999999999E-3</v>
      </c>
      <c r="L2397">
        <v>0.95735000000000003</v>
      </c>
    </row>
    <row r="2398" spans="1:12" x14ac:dyDescent="0.3">
      <c r="A2398">
        <v>2397</v>
      </c>
      <c r="B2398">
        <v>0.23965</v>
      </c>
      <c r="C2398">
        <v>4.3549999999999998E-2</v>
      </c>
      <c r="D2398">
        <v>0.33905000000000002</v>
      </c>
      <c r="E2398">
        <v>0.17524999999999999</v>
      </c>
      <c r="F2398">
        <v>0.21504999999999999</v>
      </c>
      <c r="G2398">
        <v>5.1249999999999997E-2</v>
      </c>
      <c r="H2398">
        <v>0.45934999999999998</v>
      </c>
      <c r="I2398">
        <v>0.32335000000000003</v>
      </c>
      <c r="J2398">
        <v>0.74824999999999997</v>
      </c>
      <c r="K2398">
        <v>0.55354999999999999</v>
      </c>
      <c r="L2398">
        <v>0.11025</v>
      </c>
    </row>
    <row r="2399" spans="1:12" x14ac:dyDescent="0.3">
      <c r="A2399">
        <v>2398</v>
      </c>
      <c r="B2399">
        <v>0.23974999999999999</v>
      </c>
      <c r="C2399">
        <v>0.71094999999999997</v>
      </c>
      <c r="D2399">
        <v>0.21795</v>
      </c>
      <c r="E2399">
        <v>0.84494999999999998</v>
      </c>
      <c r="F2399">
        <v>0.56505000000000005</v>
      </c>
      <c r="G2399">
        <v>0.36204999999999998</v>
      </c>
      <c r="H2399">
        <v>0.40165000000000001</v>
      </c>
      <c r="I2399">
        <v>0.88575000000000004</v>
      </c>
      <c r="J2399">
        <v>9.6049999999999996E-2</v>
      </c>
      <c r="K2399">
        <v>1.6650000000000002E-2</v>
      </c>
      <c r="L2399">
        <v>0.81545000000000001</v>
      </c>
    </row>
    <row r="2400" spans="1:12" x14ac:dyDescent="0.3">
      <c r="A2400">
        <v>2399</v>
      </c>
      <c r="B2400">
        <v>0.23985000000000001</v>
      </c>
      <c r="C2400">
        <v>0.16205</v>
      </c>
      <c r="D2400">
        <v>0.13325000000000001</v>
      </c>
      <c r="E2400">
        <v>0.86065000000000003</v>
      </c>
      <c r="F2400">
        <v>0.95845000000000002</v>
      </c>
      <c r="G2400">
        <v>0.64464999999999995</v>
      </c>
      <c r="H2400">
        <v>0.85324999999999995</v>
      </c>
      <c r="I2400">
        <v>7.2249999999999995E-2</v>
      </c>
      <c r="J2400">
        <v>0.11265</v>
      </c>
      <c r="K2400">
        <v>0.54864999999999997</v>
      </c>
      <c r="L2400">
        <v>0.76395000000000002</v>
      </c>
    </row>
    <row r="2401" spans="1:12" x14ac:dyDescent="0.3">
      <c r="A2401">
        <v>2400</v>
      </c>
      <c r="B2401">
        <v>0.23995</v>
      </c>
      <c r="C2401">
        <v>0.45065</v>
      </c>
      <c r="D2401">
        <v>0.99155000000000004</v>
      </c>
      <c r="E2401">
        <v>0.53225</v>
      </c>
      <c r="F2401">
        <v>0.24704999999999999</v>
      </c>
      <c r="G2401">
        <v>0.92364999999999997</v>
      </c>
      <c r="H2401">
        <v>0.16145000000000001</v>
      </c>
      <c r="I2401">
        <v>0.31505</v>
      </c>
      <c r="J2401">
        <v>0.25485000000000002</v>
      </c>
      <c r="K2401">
        <v>0.34305000000000002</v>
      </c>
      <c r="L2401">
        <v>0.67884999999999995</v>
      </c>
    </row>
    <row r="2402" spans="1:12" x14ac:dyDescent="0.3">
      <c r="A2402">
        <v>2401</v>
      </c>
      <c r="B2402">
        <v>0.24005000000000001</v>
      </c>
      <c r="C2402">
        <v>0.28194999999999998</v>
      </c>
      <c r="D2402">
        <v>0.26815</v>
      </c>
      <c r="E2402">
        <v>0.95165</v>
      </c>
      <c r="F2402">
        <v>0.90595000000000003</v>
      </c>
      <c r="G2402">
        <v>0.22165000000000001</v>
      </c>
      <c r="H2402">
        <v>0.82355</v>
      </c>
      <c r="I2402">
        <v>0.85504999999999998</v>
      </c>
      <c r="J2402">
        <v>0.95704999999999996</v>
      </c>
      <c r="K2402">
        <v>0.26555000000000001</v>
      </c>
      <c r="L2402">
        <v>0.55994999999999995</v>
      </c>
    </row>
    <row r="2403" spans="1:12" x14ac:dyDescent="0.3">
      <c r="A2403">
        <v>2402</v>
      </c>
      <c r="B2403">
        <v>0.24015</v>
      </c>
      <c r="C2403">
        <v>0.78905000000000003</v>
      </c>
      <c r="D2403">
        <v>0.12425</v>
      </c>
      <c r="E2403">
        <v>6.1949999999999998E-2</v>
      </c>
      <c r="F2403">
        <v>0.61455000000000004</v>
      </c>
      <c r="G2403">
        <v>0.49745</v>
      </c>
      <c r="H2403">
        <v>0.85794999999999999</v>
      </c>
      <c r="I2403">
        <v>0.83094999999999997</v>
      </c>
      <c r="J2403">
        <v>0.91795000000000004</v>
      </c>
      <c r="K2403">
        <v>0.68445</v>
      </c>
      <c r="L2403">
        <v>6.225E-2</v>
      </c>
    </row>
    <row r="2404" spans="1:12" x14ac:dyDescent="0.3">
      <c r="A2404">
        <v>2403</v>
      </c>
      <c r="B2404">
        <v>0.24024999999999999</v>
      </c>
      <c r="C2404">
        <v>9.5499999999999995E-3</v>
      </c>
      <c r="D2404">
        <v>0.68054999999999999</v>
      </c>
      <c r="E2404">
        <v>4.2349999999999999E-2</v>
      </c>
      <c r="F2404">
        <v>0.76385000000000003</v>
      </c>
      <c r="G2404">
        <v>0.60175000000000001</v>
      </c>
      <c r="H2404">
        <v>0.96235000000000004</v>
      </c>
      <c r="I2404">
        <v>2.325E-2</v>
      </c>
      <c r="J2404">
        <v>0.66625000000000001</v>
      </c>
      <c r="K2404">
        <v>0.24354999999999999</v>
      </c>
      <c r="L2404">
        <v>0.70325000000000004</v>
      </c>
    </row>
    <row r="2405" spans="1:12" x14ac:dyDescent="0.3">
      <c r="A2405">
        <v>2404</v>
      </c>
      <c r="B2405">
        <v>0.24035000000000001</v>
      </c>
      <c r="C2405">
        <v>0.55105000000000004</v>
      </c>
      <c r="D2405">
        <v>0.30935000000000001</v>
      </c>
      <c r="E2405">
        <v>0.84635000000000005</v>
      </c>
      <c r="F2405">
        <v>0.96935000000000004</v>
      </c>
      <c r="G2405">
        <v>0.10045</v>
      </c>
      <c r="H2405">
        <v>0.48115000000000002</v>
      </c>
      <c r="I2405">
        <v>0.37014999999999998</v>
      </c>
      <c r="J2405">
        <v>0.36945</v>
      </c>
      <c r="K2405">
        <v>0.86534999999999995</v>
      </c>
      <c r="L2405">
        <v>1.7850000000000001E-2</v>
      </c>
    </row>
    <row r="2406" spans="1:12" x14ac:dyDescent="0.3">
      <c r="A2406">
        <v>2405</v>
      </c>
      <c r="B2406">
        <v>0.24045</v>
      </c>
      <c r="C2406">
        <v>0.53485000000000005</v>
      </c>
      <c r="D2406">
        <v>0.44274999999999998</v>
      </c>
      <c r="E2406">
        <v>0.24365000000000001</v>
      </c>
      <c r="F2406">
        <v>0.45074999999999998</v>
      </c>
      <c r="G2406">
        <v>0.98834999999999995</v>
      </c>
      <c r="H2406">
        <v>0.79625000000000001</v>
      </c>
      <c r="I2406">
        <v>0.92364999999999997</v>
      </c>
      <c r="J2406">
        <v>9.9049999999999999E-2</v>
      </c>
      <c r="K2406">
        <v>0.89415</v>
      </c>
      <c r="L2406">
        <v>0.28765000000000002</v>
      </c>
    </row>
    <row r="2407" spans="1:12" x14ac:dyDescent="0.3">
      <c r="A2407">
        <v>2406</v>
      </c>
      <c r="B2407">
        <v>0.24055000000000001</v>
      </c>
      <c r="C2407">
        <v>0.55574999999999997</v>
      </c>
      <c r="D2407">
        <v>9.4549999999999995E-2</v>
      </c>
      <c r="E2407">
        <v>0.70455000000000001</v>
      </c>
      <c r="F2407">
        <v>0.39515</v>
      </c>
      <c r="G2407">
        <v>2.095E-2</v>
      </c>
      <c r="H2407">
        <v>0.61495</v>
      </c>
      <c r="I2407">
        <v>6.6650000000000001E-2</v>
      </c>
      <c r="J2407">
        <v>0.91364999999999996</v>
      </c>
      <c r="K2407">
        <v>0.95025000000000004</v>
      </c>
      <c r="L2407">
        <v>4.0550000000000003E-2</v>
      </c>
    </row>
    <row r="2408" spans="1:12" x14ac:dyDescent="0.3">
      <c r="A2408">
        <v>2407</v>
      </c>
      <c r="B2408">
        <v>0.24065</v>
      </c>
      <c r="C2408">
        <v>0.94284999999999997</v>
      </c>
      <c r="D2408">
        <v>0.60575000000000001</v>
      </c>
      <c r="E2408">
        <v>0.38455</v>
      </c>
      <c r="F2408">
        <v>0.50734999999999997</v>
      </c>
      <c r="G2408">
        <v>0.96475</v>
      </c>
      <c r="H2408">
        <v>0.82774999999999999</v>
      </c>
      <c r="I2408">
        <v>0.68025000000000002</v>
      </c>
      <c r="J2408">
        <v>0.42465000000000003</v>
      </c>
      <c r="K2408">
        <v>0.92974999999999997</v>
      </c>
      <c r="L2408">
        <v>0.80115000000000003</v>
      </c>
    </row>
    <row r="2409" spans="1:12" x14ac:dyDescent="0.3">
      <c r="A2409">
        <v>2408</v>
      </c>
      <c r="B2409">
        <v>0.24074999999999999</v>
      </c>
      <c r="C2409">
        <v>0.73334999999999995</v>
      </c>
      <c r="D2409">
        <v>0.81305000000000005</v>
      </c>
      <c r="E2409">
        <v>1.805E-2</v>
      </c>
      <c r="F2409">
        <v>0.91744999999999999</v>
      </c>
      <c r="G2409">
        <v>0.18934999999999999</v>
      </c>
      <c r="H2409">
        <v>0.35265000000000002</v>
      </c>
      <c r="I2409">
        <v>0.43035000000000001</v>
      </c>
      <c r="J2409">
        <v>0.97304999999999997</v>
      </c>
      <c r="K2409">
        <v>0.17715</v>
      </c>
      <c r="L2409">
        <v>0.67544999999999999</v>
      </c>
    </row>
    <row r="2410" spans="1:12" x14ac:dyDescent="0.3">
      <c r="A2410">
        <v>2409</v>
      </c>
      <c r="B2410">
        <v>0.24085000000000001</v>
      </c>
      <c r="C2410">
        <v>0.98604999999999998</v>
      </c>
      <c r="D2410">
        <v>0.25235000000000002</v>
      </c>
      <c r="E2410">
        <v>0.45684999999999998</v>
      </c>
      <c r="F2410">
        <v>0.26295000000000002</v>
      </c>
      <c r="G2410">
        <v>0.45884999999999998</v>
      </c>
      <c r="H2410">
        <v>0.12525</v>
      </c>
      <c r="I2410">
        <v>0.13175000000000001</v>
      </c>
      <c r="J2410">
        <v>0.29515000000000002</v>
      </c>
      <c r="K2410">
        <v>0.16405</v>
      </c>
      <c r="L2410">
        <v>0.30235000000000001</v>
      </c>
    </row>
    <row r="2411" spans="1:12" x14ac:dyDescent="0.3">
      <c r="A2411">
        <v>2410</v>
      </c>
      <c r="B2411">
        <v>0.24095</v>
      </c>
      <c r="C2411">
        <v>0.80335000000000001</v>
      </c>
      <c r="D2411">
        <v>4.3249999999999997E-2</v>
      </c>
      <c r="E2411">
        <v>0.48244999999999999</v>
      </c>
      <c r="F2411">
        <v>0.24215</v>
      </c>
      <c r="G2411">
        <v>0.56335000000000002</v>
      </c>
      <c r="H2411">
        <v>0.56194999999999995</v>
      </c>
      <c r="I2411">
        <v>0.39305000000000001</v>
      </c>
      <c r="J2411">
        <v>0.79495000000000005</v>
      </c>
      <c r="K2411">
        <v>0.22745000000000001</v>
      </c>
      <c r="L2411">
        <v>0.62865000000000004</v>
      </c>
    </row>
    <row r="2412" spans="1:12" x14ac:dyDescent="0.3">
      <c r="A2412">
        <v>2411</v>
      </c>
      <c r="B2412">
        <v>0.24104999999999999</v>
      </c>
      <c r="C2412">
        <v>0.72304999999999997</v>
      </c>
      <c r="D2412">
        <v>0.67525000000000002</v>
      </c>
      <c r="E2412">
        <v>0.85494999999999999</v>
      </c>
      <c r="F2412">
        <v>0.56825000000000003</v>
      </c>
      <c r="G2412">
        <v>0.28744999999999998</v>
      </c>
      <c r="H2412">
        <v>0.64344999999999997</v>
      </c>
      <c r="I2412">
        <v>0.32884999999999998</v>
      </c>
      <c r="J2412">
        <v>0.63844999999999996</v>
      </c>
      <c r="K2412">
        <v>0.25574999999999998</v>
      </c>
      <c r="L2412">
        <v>0.97945000000000004</v>
      </c>
    </row>
    <row r="2413" spans="1:12" x14ac:dyDescent="0.3">
      <c r="A2413">
        <v>2412</v>
      </c>
      <c r="B2413">
        <v>0.24115</v>
      </c>
      <c r="C2413">
        <v>0.66444999999999999</v>
      </c>
      <c r="D2413">
        <v>0.94604999999999995</v>
      </c>
      <c r="E2413">
        <v>0.49464999999999998</v>
      </c>
      <c r="F2413">
        <v>8.8849999999999998E-2</v>
      </c>
      <c r="G2413">
        <v>0.40034999999999998</v>
      </c>
      <c r="H2413">
        <v>0.90285000000000004</v>
      </c>
      <c r="I2413">
        <v>0.49185000000000001</v>
      </c>
      <c r="J2413">
        <v>0.57725000000000004</v>
      </c>
      <c r="K2413">
        <v>0.24704999999999999</v>
      </c>
      <c r="L2413">
        <v>0.50185000000000002</v>
      </c>
    </row>
    <row r="2414" spans="1:12" x14ac:dyDescent="0.3">
      <c r="A2414">
        <v>2413</v>
      </c>
      <c r="B2414">
        <v>0.24124999999999999</v>
      </c>
      <c r="C2414">
        <v>0.99724999999999997</v>
      </c>
      <c r="D2414">
        <v>2.9350000000000001E-2</v>
      </c>
      <c r="E2414">
        <v>0.22414999999999999</v>
      </c>
      <c r="F2414">
        <v>8.7050000000000002E-2</v>
      </c>
      <c r="G2414">
        <v>0.98804999999999998</v>
      </c>
      <c r="H2414">
        <v>0.69205000000000005</v>
      </c>
      <c r="I2414">
        <v>0.90974999999999995</v>
      </c>
      <c r="J2414">
        <v>0.63605</v>
      </c>
      <c r="K2414">
        <v>0.29354999999999998</v>
      </c>
      <c r="L2414">
        <v>0.34215000000000001</v>
      </c>
    </row>
    <row r="2415" spans="1:12" x14ac:dyDescent="0.3">
      <c r="A2415">
        <v>2414</v>
      </c>
      <c r="B2415">
        <v>0.24135000000000001</v>
      </c>
      <c r="C2415">
        <v>0.40444999999999998</v>
      </c>
      <c r="D2415">
        <v>1.145E-2</v>
      </c>
      <c r="E2415">
        <v>0.59075</v>
      </c>
      <c r="F2415">
        <v>0.83125000000000004</v>
      </c>
      <c r="G2415">
        <v>0.24124999999999999</v>
      </c>
      <c r="H2415">
        <v>0.22065000000000001</v>
      </c>
      <c r="I2415">
        <v>9.1500000000000001E-3</v>
      </c>
      <c r="J2415">
        <v>0.53825000000000001</v>
      </c>
      <c r="K2415">
        <v>0.40005000000000002</v>
      </c>
      <c r="L2415">
        <v>0.86194999999999999</v>
      </c>
    </row>
    <row r="2416" spans="1:12" x14ac:dyDescent="0.3">
      <c r="A2416">
        <v>2415</v>
      </c>
      <c r="B2416">
        <v>0.24145</v>
      </c>
      <c r="C2416">
        <v>0.89534999999999998</v>
      </c>
      <c r="D2416">
        <v>0.44714999999999999</v>
      </c>
      <c r="E2416">
        <v>0.16034999999999999</v>
      </c>
      <c r="F2416">
        <v>0.59245000000000003</v>
      </c>
      <c r="G2416">
        <v>0.80164999999999997</v>
      </c>
      <c r="H2416">
        <v>0.96984999999999999</v>
      </c>
      <c r="I2416">
        <v>0.51775000000000004</v>
      </c>
      <c r="J2416">
        <v>0.87575000000000003</v>
      </c>
      <c r="K2416">
        <v>0.76134999999999997</v>
      </c>
      <c r="L2416">
        <v>0.67354999999999998</v>
      </c>
    </row>
    <row r="2417" spans="1:12" x14ac:dyDescent="0.3">
      <c r="A2417">
        <v>2416</v>
      </c>
      <c r="B2417">
        <v>0.24154999999999999</v>
      </c>
      <c r="C2417">
        <v>0.72785</v>
      </c>
      <c r="D2417">
        <v>0.85085</v>
      </c>
      <c r="E2417">
        <v>0.58104999999999996</v>
      </c>
      <c r="F2417">
        <v>0.59845000000000004</v>
      </c>
      <c r="G2417">
        <v>0.30275000000000002</v>
      </c>
      <c r="H2417">
        <v>0.22205</v>
      </c>
      <c r="I2417">
        <v>0.31095</v>
      </c>
      <c r="J2417">
        <v>0.81215000000000004</v>
      </c>
      <c r="K2417">
        <v>0.99444999999999995</v>
      </c>
      <c r="L2417">
        <v>0.27284999999999998</v>
      </c>
    </row>
    <row r="2418" spans="1:12" x14ac:dyDescent="0.3">
      <c r="A2418">
        <v>2417</v>
      </c>
      <c r="B2418">
        <v>0.24165</v>
      </c>
      <c r="C2418">
        <v>0.72475000000000001</v>
      </c>
      <c r="D2418">
        <v>0.87944999999999995</v>
      </c>
      <c r="E2418">
        <v>0.67495000000000005</v>
      </c>
      <c r="F2418">
        <v>0.44414999999999999</v>
      </c>
      <c r="G2418">
        <v>0.55574999999999997</v>
      </c>
      <c r="H2418">
        <v>0.14044999999999999</v>
      </c>
      <c r="I2418">
        <v>0.96165</v>
      </c>
      <c r="J2418">
        <v>0.61024999999999996</v>
      </c>
      <c r="K2418">
        <v>0.20594999999999999</v>
      </c>
      <c r="L2418">
        <v>8.6349999999999996E-2</v>
      </c>
    </row>
    <row r="2419" spans="1:12" x14ac:dyDescent="0.3">
      <c r="A2419">
        <v>2418</v>
      </c>
      <c r="B2419">
        <v>0.24174999999999999</v>
      </c>
      <c r="C2419">
        <v>0.60545000000000004</v>
      </c>
      <c r="D2419">
        <v>0.23175000000000001</v>
      </c>
      <c r="E2419">
        <v>0.87675000000000003</v>
      </c>
      <c r="F2419">
        <v>0.79015000000000002</v>
      </c>
      <c r="G2419">
        <v>0.78225</v>
      </c>
      <c r="H2419">
        <v>0.95955000000000001</v>
      </c>
      <c r="I2419">
        <v>0.44355</v>
      </c>
      <c r="J2419">
        <v>0.79825000000000002</v>
      </c>
      <c r="K2419">
        <v>0.75185000000000002</v>
      </c>
      <c r="L2419">
        <v>0.70165</v>
      </c>
    </row>
    <row r="2420" spans="1:12" x14ac:dyDescent="0.3">
      <c r="A2420">
        <v>2419</v>
      </c>
      <c r="B2420">
        <v>0.24185000000000001</v>
      </c>
      <c r="C2420">
        <v>5.4649999999999997E-2</v>
      </c>
      <c r="D2420">
        <v>0.29875000000000002</v>
      </c>
      <c r="E2420">
        <v>0.92915000000000003</v>
      </c>
      <c r="F2420">
        <v>0.41575000000000001</v>
      </c>
      <c r="G2420">
        <v>0.14244999999999999</v>
      </c>
      <c r="H2420">
        <v>0.96335000000000004</v>
      </c>
      <c r="I2420">
        <v>0.85185</v>
      </c>
      <c r="J2420">
        <v>5.9650000000000002E-2</v>
      </c>
      <c r="K2420">
        <v>0.99234999999999995</v>
      </c>
      <c r="L2420">
        <v>0.58465</v>
      </c>
    </row>
    <row r="2421" spans="1:12" x14ac:dyDescent="0.3">
      <c r="A2421">
        <v>2420</v>
      </c>
      <c r="B2421">
        <v>0.24195</v>
      </c>
      <c r="C2421">
        <v>0.74975000000000003</v>
      </c>
      <c r="D2421">
        <v>0.37495000000000001</v>
      </c>
      <c r="E2421">
        <v>0.33695000000000003</v>
      </c>
      <c r="F2421">
        <v>0.94274999999999998</v>
      </c>
      <c r="G2421">
        <v>0.70565</v>
      </c>
      <c r="H2421">
        <v>0.51415</v>
      </c>
      <c r="I2421">
        <v>0.49864999999999998</v>
      </c>
      <c r="J2421">
        <v>0.99045000000000005</v>
      </c>
      <c r="K2421">
        <v>0.95415000000000005</v>
      </c>
      <c r="L2421">
        <v>0.90054999999999996</v>
      </c>
    </row>
    <row r="2422" spans="1:12" x14ac:dyDescent="0.3">
      <c r="A2422">
        <v>2421</v>
      </c>
      <c r="B2422">
        <v>0.24204999999999999</v>
      </c>
      <c r="C2422">
        <v>0.35154999999999997</v>
      </c>
      <c r="D2422">
        <v>6.6549999999999998E-2</v>
      </c>
      <c r="E2422">
        <v>0.88295000000000001</v>
      </c>
      <c r="F2422">
        <v>0.86675000000000002</v>
      </c>
      <c r="G2422">
        <v>0.36775000000000002</v>
      </c>
      <c r="H2422">
        <v>0.41155000000000003</v>
      </c>
      <c r="I2422">
        <v>0.32965</v>
      </c>
      <c r="J2422">
        <v>0.97545000000000004</v>
      </c>
      <c r="K2422">
        <v>0.90225</v>
      </c>
      <c r="L2422">
        <v>0.46515000000000001</v>
      </c>
    </row>
    <row r="2423" spans="1:12" x14ac:dyDescent="0.3">
      <c r="A2423">
        <v>2422</v>
      </c>
      <c r="B2423">
        <v>0.24215</v>
      </c>
      <c r="C2423">
        <v>0.88754999999999995</v>
      </c>
      <c r="D2423">
        <v>0.13264999999999999</v>
      </c>
      <c r="E2423">
        <v>0.30664999999999998</v>
      </c>
      <c r="F2423">
        <v>0.64544999999999997</v>
      </c>
      <c r="G2423">
        <v>0.71504999999999996</v>
      </c>
      <c r="H2423">
        <v>0.68984999999999996</v>
      </c>
      <c r="I2423">
        <v>0.97175</v>
      </c>
      <c r="J2423">
        <v>0.70325000000000004</v>
      </c>
      <c r="K2423">
        <v>0.30335000000000001</v>
      </c>
      <c r="L2423">
        <v>0.57174999999999998</v>
      </c>
    </row>
    <row r="2424" spans="1:12" x14ac:dyDescent="0.3">
      <c r="A2424">
        <v>2423</v>
      </c>
      <c r="B2424">
        <v>0.24224999999999999</v>
      </c>
      <c r="C2424">
        <v>4.2250000000000003E-2</v>
      </c>
      <c r="D2424">
        <v>0.88034999999999997</v>
      </c>
      <c r="E2424">
        <v>0.25424999999999998</v>
      </c>
      <c r="F2424">
        <v>0.64154999999999995</v>
      </c>
      <c r="G2424">
        <v>0.55125000000000002</v>
      </c>
      <c r="H2424">
        <v>0.97975000000000001</v>
      </c>
      <c r="I2424">
        <v>0.35465000000000002</v>
      </c>
      <c r="J2424">
        <v>1.925E-2</v>
      </c>
      <c r="K2424">
        <v>0.85785</v>
      </c>
      <c r="L2424">
        <v>0.81835000000000002</v>
      </c>
    </row>
    <row r="2425" spans="1:12" x14ac:dyDescent="0.3">
      <c r="A2425">
        <v>2424</v>
      </c>
      <c r="B2425">
        <v>0.24235000000000001</v>
      </c>
      <c r="C2425">
        <v>0.59884999999999999</v>
      </c>
      <c r="D2425">
        <v>0.69025000000000003</v>
      </c>
      <c r="E2425">
        <v>0.40115000000000001</v>
      </c>
      <c r="F2425">
        <v>0.23325000000000001</v>
      </c>
      <c r="G2425">
        <v>2.845E-2</v>
      </c>
      <c r="H2425">
        <v>0.11665</v>
      </c>
      <c r="I2425">
        <v>0.20205000000000001</v>
      </c>
      <c r="J2425">
        <v>0.39784999999999998</v>
      </c>
      <c r="K2425">
        <v>0.78605000000000003</v>
      </c>
      <c r="L2425">
        <v>0.98014999999999997</v>
      </c>
    </row>
    <row r="2426" spans="1:12" x14ac:dyDescent="0.3">
      <c r="A2426">
        <v>2425</v>
      </c>
      <c r="B2426">
        <v>0.24245</v>
      </c>
      <c r="C2426">
        <v>0.67144999999999999</v>
      </c>
      <c r="D2426">
        <v>0.54405000000000003</v>
      </c>
      <c r="E2426">
        <v>0.38535000000000003</v>
      </c>
      <c r="F2426">
        <v>0.41205000000000003</v>
      </c>
      <c r="G2426">
        <v>0.48365000000000002</v>
      </c>
      <c r="H2426">
        <v>0.91315000000000002</v>
      </c>
      <c r="I2426">
        <v>0.46334999999999998</v>
      </c>
      <c r="J2426">
        <v>0.42875000000000002</v>
      </c>
      <c r="K2426">
        <v>0.65485000000000004</v>
      </c>
      <c r="L2426">
        <v>0.78144999999999998</v>
      </c>
    </row>
    <row r="2427" spans="1:12" x14ac:dyDescent="0.3">
      <c r="A2427">
        <v>2426</v>
      </c>
      <c r="B2427">
        <v>0.24254999999999999</v>
      </c>
      <c r="C2427">
        <v>0.50224999999999997</v>
      </c>
      <c r="D2427">
        <v>0.85114999999999996</v>
      </c>
      <c r="E2427">
        <v>7.8499999999999993E-3</v>
      </c>
      <c r="F2427">
        <v>0.77885000000000004</v>
      </c>
      <c r="G2427">
        <v>0.38895000000000002</v>
      </c>
      <c r="H2427">
        <v>0.54995000000000005</v>
      </c>
      <c r="I2427">
        <v>0.94874999999999998</v>
      </c>
      <c r="J2427">
        <v>0.32485000000000003</v>
      </c>
      <c r="K2427">
        <v>0.78534999999999999</v>
      </c>
      <c r="L2427">
        <v>0.85824999999999996</v>
      </c>
    </row>
    <row r="2428" spans="1:12" x14ac:dyDescent="0.3">
      <c r="A2428">
        <v>2427</v>
      </c>
      <c r="B2428">
        <v>0.24265</v>
      </c>
      <c r="C2428">
        <v>0.75314999999999999</v>
      </c>
      <c r="D2428">
        <v>0.60675000000000001</v>
      </c>
      <c r="E2428">
        <v>0.83935000000000004</v>
      </c>
      <c r="F2428">
        <v>0.83255000000000001</v>
      </c>
      <c r="G2428">
        <v>0.56405000000000005</v>
      </c>
      <c r="H2428">
        <v>0.10435</v>
      </c>
      <c r="I2428">
        <v>0.23175000000000001</v>
      </c>
      <c r="J2428">
        <v>0.70694999999999997</v>
      </c>
      <c r="K2428">
        <v>0.59194999999999998</v>
      </c>
      <c r="L2428">
        <v>0.30914999999999998</v>
      </c>
    </row>
    <row r="2429" spans="1:12" x14ac:dyDescent="0.3">
      <c r="A2429">
        <v>2428</v>
      </c>
      <c r="B2429">
        <v>0.24274999999999999</v>
      </c>
      <c r="C2429">
        <v>0.62624999999999997</v>
      </c>
      <c r="D2429">
        <v>0.46684999999999999</v>
      </c>
      <c r="E2429">
        <v>0.21775</v>
      </c>
      <c r="F2429">
        <v>0.89065000000000005</v>
      </c>
      <c r="G2429">
        <v>0.96645000000000003</v>
      </c>
      <c r="H2429">
        <v>0.44274999999999998</v>
      </c>
      <c r="I2429">
        <v>3.1350000000000003E-2</v>
      </c>
      <c r="J2429">
        <v>0.42175000000000001</v>
      </c>
      <c r="K2429">
        <v>0.56084999999999996</v>
      </c>
      <c r="L2429">
        <v>0.13314999999999999</v>
      </c>
    </row>
    <row r="2430" spans="1:12" x14ac:dyDescent="0.3">
      <c r="A2430">
        <v>2429</v>
      </c>
      <c r="B2430">
        <v>0.24285000000000001</v>
      </c>
      <c r="C2430">
        <v>0.56694999999999995</v>
      </c>
      <c r="D2430">
        <v>2.2749999999999999E-2</v>
      </c>
      <c r="E2430">
        <v>0.39555000000000001</v>
      </c>
      <c r="F2430">
        <v>0.26515</v>
      </c>
      <c r="G2430">
        <v>0.40734999999999999</v>
      </c>
      <c r="H2430">
        <v>0.71555000000000002</v>
      </c>
      <c r="I2430">
        <v>0.54784999999999995</v>
      </c>
      <c r="J2430">
        <v>0.29975000000000002</v>
      </c>
      <c r="K2430">
        <v>0.57445000000000002</v>
      </c>
      <c r="L2430">
        <v>0.80284999999999995</v>
      </c>
    </row>
    <row r="2431" spans="1:12" x14ac:dyDescent="0.3">
      <c r="A2431">
        <v>2430</v>
      </c>
      <c r="B2431">
        <v>0.24295</v>
      </c>
      <c r="C2431">
        <v>0.24095</v>
      </c>
      <c r="D2431">
        <v>1.545E-2</v>
      </c>
      <c r="E2431">
        <v>0.14305000000000001</v>
      </c>
      <c r="F2431">
        <v>0.91105000000000003</v>
      </c>
      <c r="G2431">
        <v>0.86024999999999996</v>
      </c>
      <c r="H2431">
        <v>0.67135</v>
      </c>
      <c r="I2431">
        <v>7.1849999999999997E-2</v>
      </c>
      <c r="J2431">
        <v>0.48265000000000002</v>
      </c>
      <c r="K2431">
        <v>0.54144999999999999</v>
      </c>
      <c r="L2431">
        <v>0.84114999999999995</v>
      </c>
    </row>
    <row r="2432" spans="1:12" x14ac:dyDescent="0.3">
      <c r="A2432">
        <v>2431</v>
      </c>
      <c r="B2432">
        <v>0.24304999999999999</v>
      </c>
      <c r="C2432">
        <v>0.45255000000000001</v>
      </c>
      <c r="D2432">
        <v>0.32464999999999999</v>
      </c>
      <c r="E2432">
        <v>0.92654999999999998</v>
      </c>
      <c r="F2432">
        <v>1.2149999999999999E-2</v>
      </c>
      <c r="G2432">
        <v>0.55015000000000003</v>
      </c>
      <c r="H2432">
        <v>0.89695000000000003</v>
      </c>
      <c r="I2432">
        <v>0.44435000000000002</v>
      </c>
      <c r="J2432">
        <v>0.87895000000000001</v>
      </c>
      <c r="K2432">
        <v>0.25054999999999999</v>
      </c>
      <c r="L2432">
        <v>0.23974999999999999</v>
      </c>
    </row>
    <row r="2433" spans="1:12" x14ac:dyDescent="0.3">
      <c r="A2433">
        <v>2432</v>
      </c>
      <c r="B2433">
        <v>0.24315000000000001</v>
      </c>
      <c r="C2433">
        <v>0.56705000000000005</v>
      </c>
      <c r="D2433">
        <v>9.1149999999999995E-2</v>
      </c>
      <c r="E2433">
        <v>0.88375000000000004</v>
      </c>
      <c r="F2433">
        <v>0.79354999999999998</v>
      </c>
      <c r="G2433">
        <v>0.70365</v>
      </c>
      <c r="H2433">
        <v>2.0150000000000001E-2</v>
      </c>
      <c r="I2433">
        <v>0.30785000000000001</v>
      </c>
      <c r="J2433">
        <v>0.47704999999999997</v>
      </c>
      <c r="K2433">
        <v>0.65895000000000004</v>
      </c>
      <c r="L2433">
        <v>0.37285000000000001</v>
      </c>
    </row>
    <row r="2434" spans="1:12" x14ac:dyDescent="0.3">
      <c r="A2434">
        <v>2433</v>
      </c>
      <c r="B2434">
        <v>0.24324999999999999</v>
      </c>
      <c r="C2434">
        <v>0.36875000000000002</v>
      </c>
      <c r="D2434">
        <v>0.95525000000000004</v>
      </c>
      <c r="E2434">
        <v>0.50485000000000002</v>
      </c>
      <c r="F2434">
        <v>0.87744999999999995</v>
      </c>
      <c r="G2434">
        <v>0.98285</v>
      </c>
      <c r="H2434">
        <v>0.69455</v>
      </c>
      <c r="I2434">
        <v>0.92095000000000005</v>
      </c>
      <c r="J2434">
        <v>0.98834999999999995</v>
      </c>
      <c r="K2434">
        <v>0.87934999999999997</v>
      </c>
      <c r="L2434">
        <v>0.35085</v>
      </c>
    </row>
    <row r="2435" spans="1:12" x14ac:dyDescent="0.3">
      <c r="A2435">
        <v>2434</v>
      </c>
      <c r="B2435">
        <v>0.24335000000000001</v>
      </c>
      <c r="C2435">
        <v>0.15375</v>
      </c>
      <c r="D2435">
        <v>0.76964999999999995</v>
      </c>
      <c r="E2435">
        <v>0.44374999999999998</v>
      </c>
      <c r="F2435">
        <v>0.11915000000000001</v>
      </c>
      <c r="G2435">
        <v>0.34034999999999999</v>
      </c>
      <c r="H2435">
        <v>0.98745000000000005</v>
      </c>
      <c r="I2435">
        <v>0.42494999999999999</v>
      </c>
      <c r="J2435">
        <v>0.74134999999999995</v>
      </c>
      <c r="K2435">
        <v>9.035E-2</v>
      </c>
      <c r="L2435">
        <v>0.56515000000000004</v>
      </c>
    </row>
    <row r="2436" spans="1:12" x14ac:dyDescent="0.3">
      <c r="A2436">
        <v>2435</v>
      </c>
      <c r="B2436">
        <v>0.24345</v>
      </c>
      <c r="C2436">
        <v>0.81284999999999996</v>
      </c>
      <c r="D2436">
        <v>0.79325000000000001</v>
      </c>
      <c r="E2436">
        <v>0.77554999999999996</v>
      </c>
      <c r="F2436">
        <v>0.83115000000000006</v>
      </c>
      <c r="G2436">
        <v>0.46725</v>
      </c>
      <c r="H2436">
        <v>0.40675</v>
      </c>
      <c r="I2436">
        <v>0.64934999999999998</v>
      </c>
      <c r="J2436">
        <v>0.84555000000000002</v>
      </c>
      <c r="K2436">
        <v>0.78844999999999998</v>
      </c>
      <c r="L2436">
        <v>0.36845</v>
      </c>
    </row>
    <row r="2437" spans="1:12" x14ac:dyDescent="0.3">
      <c r="A2437">
        <v>2436</v>
      </c>
      <c r="B2437">
        <v>0.24354999999999999</v>
      </c>
      <c r="C2437">
        <v>0.80174999999999996</v>
      </c>
      <c r="D2437">
        <v>9.6750000000000003E-2</v>
      </c>
      <c r="E2437">
        <v>0.66654999999999998</v>
      </c>
      <c r="F2437">
        <v>0.95555000000000001</v>
      </c>
      <c r="G2437">
        <v>5.8549999999999998E-2</v>
      </c>
      <c r="H2437">
        <v>0.77475000000000005</v>
      </c>
      <c r="I2437">
        <v>0.98424999999999996</v>
      </c>
      <c r="J2437">
        <v>0.43225000000000002</v>
      </c>
      <c r="K2437">
        <v>0.66685000000000005</v>
      </c>
      <c r="L2437">
        <v>5.7049999999999997E-2</v>
      </c>
    </row>
    <row r="2438" spans="1:12" x14ac:dyDescent="0.3">
      <c r="A2438">
        <v>2437</v>
      </c>
      <c r="B2438">
        <v>0.24365000000000001</v>
      </c>
      <c r="C2438">
        <v>0.12825</v>
      </c>
      <c r="D2438">
        <v>0.81355</v>
      </c>
      <c r="E2438">
        <v>0.41554999999999997</v>
      </c>
      <c r="F2438">
        <v>0.60745000000000005</v>
      </c>
      <c r="G2438">
        <v>0.76224999999999998</v>
      </c>
      <c r="H2438">
        <v>0.19514999999999999</v>
      </c>
      <c r="I2438">
        <v>9.6049999999999996E-2</v>
      </c>
      <c r="J2438">
        <v>7.4349999999999999E-2</v>
      </c>
      <c r="K2438">
        <v>0.83474999999999999</v>
      </c>
      <c r="L2438">
        <v>6.3499999999999997E-3</v>
      </c>
    </row>
    <row r="2439" spans="1:12" x14ac:dyDescent="0.3">
      <c r="A2439">
        <v>2438</v>
      </c>
      <c r="B2439">
        <v>0.24374999999999999</v>
      </c>
      <c r="C2439">
        <v>0.72794999999999999</v>
      </c>
      <c r="D2439">
        <v>0.64524999999999999</v>
      </c>
      <c r="E2439">
        <v>0.77464999999999995</v>
      </c>
      <c r="F2439">
        <v>0.93294999999999995</v>
      </c>
      <c r="G2439">
        <v>0.94904999999999995</v>
      </c>
      <c r="H2439">
        <v>3.2649999999999998E-2</v>
      </c>
      <c r="I2439">
        <v>0.65615000000000001</v>
      </c>
      <c r="J2439">
        <v>0.89544999999999997</v>
      </c>
      <c r="K2439">
        <v>0.99724999999999997</v>
      </c>
      <c r="L2439">
        <v>0.92084999999999995</v>
      </c>
    </row>
    <row r="2440" spans="1:12" x14ac:dyDescent="0.3">
      <c r="A2440">
        <v>2439</v>
      </c>
      <c r="B2440">
        <v>0.24385000000000001</v>
      </c>
      <c r="C2440">
        <v>8.8050000000000003E-2</v>
      </c>
      <c r="D2440">
        <v>0.20065</v>
      </c>
      <c r="E2440">
        <v>0.23105000000000001</v>
      </c>
      <c r="F2440">
        <v>0.74465000000000003</v>
      </c>
      <c r="G2440">
        <v>3.0249999999999999E-2</v>
      </c>
      <c r="H2440">
        <v>0.82545000000000002</v>
      </c>
      <c r="I2440">
        <v>0.47084999999999999</v>
      </c>
      <c r="J2440">
        <v>9.6149999999999999E-2</v>
      </c>
      <c r="K2440">
        <v>2.215E-2</v>
      </c>
      <c r="L2440">
        <v>0.99455000000000005</v>
      </c>
    </row>
    <row r="2441" spans="1:12" x14ac:dyDescent="0.3">
      <c r="A2441">
        <v>2440</v>
      </c>
      <c r="B2441">
        <v>0.24395</v>
      </c>
      <c r="C2441">
        <v>0.81235000000000002</v>
      </c>
      <c r="D2441">
        <v>0.32855000000000001</v>
      </c>
      <c r="E2441">
        <v>0.93084999999999996</v>
      </c>
      <c r="F2441">
        <v>0.93174999999999997</v>
      </c>
      <c r="G2441">
        <v>0.88775000000000004</v>
      </c>
      <c r="H2441">
        <v>0.99644999999999995</v>
      </c>
      <c r="I2441">
        <v>0.72324999999999995</v>
      </c>
      <c r="J2441">
        <v>0.55694999999999995</v>
      </c>
      <c r="K2441">
        <v>0.96194999999999997</v>
      </c>
      <c r="L2441">
        <v>0.89605000000000001</v>
      </c>
    </row>
    <row r="2442" spans="1:12" x14ac:dyDescent="0.3">
      <c r="A2442">
        <v>2441</v>
      </c>
      <c r="B2442">
        <v>0.24404999999999999</v>
      </c>
      <c r="C2442">
        <v>0.37605</v>
      </c>
      <c r="D2442">
        <v>6.4149999999999999E-2</v>
      </c>
      <c r="E2442">
        <v>0.80445</v>
      </c>
      <c r="F2442">
        <v>0.57184999999999997</v>
      </c>
      <c r="G2442">
        <v>0.11915000000000001</v>
      </c>
      <c r="H2442">
        <v>0.95494999999999997</v>
      </c>
      <c r="I2442">
        <v>0.39565</v>
      </c>
      <c r="J2442">
        <v>0.29804999999999998</v>
      </c>
      <c r="K2442">
        <v>0.73055000000000003</v>
      </c>
      <c r="L2442">
        <v>0.22225</v>
      </c>
    </row>
    <row r="2443" spans="1:12" x14ac:dyDescent="0.3">
      <c r="A2443">
        <v>2442</v>
      </c>
      <c r="B2443">
        <v>0.24415000000000001</v>
      </c>
      <c r="C2443">
        <v>0.43275000000000002</v>
      </c>
      <c r="D2443">
        <v>0.24854999999999999</v>
      </c>
      <c r="E2443">
        <v>0.25014999999999998</v>
      </c>
      <c r="F2443">
        <v>0.39734999999999998</v>
      </c>
      <c r="G2443">
        <v>0.64115</v>
      </c>
      <c r="H2443">
        <v>4.15E-3</v>
      </c>
      <c r="I2443">
        <v>9.6350000000000005E-2</v>
      </c>
      <c r="J2443">
        <v>0.53525</v>
      </c>
      <c r="K2443">
        <v>0.62165000000000004</v>
      </c>
      <c r="L2443">
        <v>0.45955000000000001</v>
      </c>
    </row>
    <row r="2444" spans="1:12" x14ac:dyDescent="0.3">
      <c r="A2444">
        <v>2443</v>
      </c>
      <c r="B2444">
        <v>0.24424999999999999</v>
      </c>
      <c r="C2444">
        <v>0.71965000000000001</v>
      </c>
      <c r="D2444">
        <v>0.72675000000000001</v>
      </c>
      <c r="E2444">
        <v>0.16535</v>
      </c>
      <c r="F2444">
        <v>0.52475000000000005</v>
      </c>
      <c r="G2444">
        <v>0.78064999999999996</v>
      </c>
      <c r="H2444">
        <v>0.29915000000000003</v>
      </c>
      <c r="I2444">
        <v>0.30825000000000002</v>
      </c>
      <c r="J2444">
        <v>0.20385</v>
      </c>
      <c r="K2444">
        <v>0.16464999999999999</v>
      </c>
      <c r="L2444">
        <v>0.23965</v>
      </c>
    </row>
    <row r="2445" spans="1:12" x14ac:dyDescent="0.3">
      <c r="A2445">
        <v>2444</v>
      </c>
      <c r="B2445">
        <v>0.24435000000000001</v>
      </c>
      <c r="C2445">
        <v>0.18545</v>
      </c>
      <c r="D2445">
        <v>0.32655000000000001</v>
      </c>
      <c r="E2445">
        <v>0.36425000000000002</v>
      </c>
      <c r="F2445">
        <v>0.60085</v>
      </c>
      <c r="G2445">
        <v>0.27234999999999998</v>
      </c>
      <c r="H2445">
        <v>0.94215000000000004</v>
      </c>
      <c r="I2445">
        <v>0.70504999999999995</v>
      </c>
      <c r="J2445">
        <v>0.43254999999999999</v>
      </c>
      <c r="K2445">
        <v>0.50524999999999998</v>
      </c>
      <c r="L2445">
        <v>0.23305000000000001</v>
      </c>
    </row>
    <row r="2446" spans="1:12" x14ac:dyDescent="0.3">
      <c r="A2446">
        <v>2445</v>
      </c>
      <c r="B2446">
        <v>0.24445</v>
      </c>
      <c r="C2446">
        <v>0.19875000000000001</v>
      </c>
      <c r="D2446">
        <v>0.99014999999999997</v>
      </c>
      <c r="E2446">
        <v>0.37254999999999999</v>
      </c>
      <c r="F2446">
        <v>0.20674999999999999</v>
      </c>
      <c r="G2446">
        <v>0.70455000000000001</v>
      </c>
      <c r="H2446">
        <v>3.5349999999999999E-2</v>
      </c>
      <c r="I2446">
        <v>0.10135</v>
      </c>
      <c r="J2446">
        <v>0.35054999999999997</v>
      </c>
      <c r="K2446">
        <v>0.93025000000000002</v>
      </c>
      <c r="L2446">
        <v>0.80435000000000001</v>
      </c>
    </row>
    <row r="2447" spans="1:12" x14ac:dyDescent="0.3">
      <c r="A2447">
        <v>2446</v>
      </c>
      <c r="B2447">
        <v>0.24454999999999999</v>
      </c>
      <c r="C2447">
        <v>0.73024999999999995</v>
      </c>
      <c r="D2447">
        <v>0.80064999999999997</v>
      </c>
      <c r="E2447">
        <v>0.32555000000000001</v>
      </c>
      <c r="F2447">
        <v>0.90385000000000004</v>
      </c>
      <c r="G2447">
        <v>0.16395000000000001</v>
      </c>
      <c r="H2447">
        <v>0.76544999999999996</v>
      </c>
      <c r="I2447">
        <v>0.54395000000000004</v>
      </c>
      <c r="J2447">
        <v>3.925E-2</v>
      </c>
      <c r="K2447">
        <v>9.6350000000000005E-2</v>
      </c>
      <c r="L2447">
        <v>0.57945000000000002</v>
      </c>
    </row>
    <row r="2448" spans="1:12" x14ac:dyDescent="0.3">
      <c r="A2448">
        <v>2447</v>
      </c>
      <c r="B2448">
        <v>0.24465000000000001</v>
      </c>
      <c r="C2448">
        <v>0.70774999999999999</v>
      </c>
      <c r="D2448">
        <v>0.91974999999999996</v>
      </c>
      <c r="E2448">
        <v>0.82794999999999996</v>
      </c>
      <c r="F2448">
        <v>4.8050000000000002E-2</v>
      </c>
      <c r="G2448">
        <v>0.97065000000000001</v>
      </c>
      <c r="H2448">
        <v>0.56484999999999996</v>
      </c>
      <c r="I2448">
        <v>0.44055</v>
      </c>
      <c r="J2448">
        <v>0.17824999999999999</v>
      </c>
      <c r="K2448">
        <v>5.6250000000000001E-2</v>
      </c>
      <c r="L2448">
        <v>0.27984999999999999</v>
      </c>
    </row>
    <row r="2449" spans="1:12" x14ac:dyDescent="0.3">
      <c r="A2449">
        <v>2448</v>
      </c>
      <c r="B2449">
        <v>0.24475</v>
      </c>
      <c r="C2449">
        <v>0.97575000000000001</v>
      </c>
      <c r="D2449">
        <v>0.55254999999999999</v>
      </c>
      <c r="E2449">
        <v>2.5250000000000002E-2</v>
      </c>
      <c r="F2449">
        <v>0.96425000000000005</v>
      </c>
      <c r="G2449">
        <v>0.76034999999999997</v>
      </c>
      <c r="H2449">
        <v>0.86734999999999995</v>
      </c>
      <c r="I2449">
        <v>0.73585</v>
      </c>
      <c r="J2449">
        <v>0.72494999999999998</v>
      </c>
      <c r="K2449">
        <v>0.32784999999999997</v>
      </c>
      <c r="L2449">
        <v>0.98565000000000003</v>
      </c>
    </row>
    <row r="2450" spans="1:12" x14ac:dyDescent="0.3">
      <c r="A2450">
        <v>2449</v>
      </c>
      <c r="B2450">
        <v>0.24485000000000001</v>
      </c>
      <c r="C2450">
        <v>0.90534999999999999</v>
      </c>
      <c r="D2450">
        <v>0.31104999999999999</v>
      </c>
      <c r="E2450">
        <v>0.38934999999999997</v>
      </c>
      <c r="F2450">
        <v>0.42325000000000002</v>
      </c>
      <c r="G2450">
        <v>0.70684999999999998</v>
      </c>
      <c r="H2450">
        <v>0.90315000000000001</v>
      </c>
      <c r="I2450">
        <v>0.69735000000000003</v>
      </c>
      <c r="J2450">
        <v>0.94015000000000004</v>
      </c>
      <c r="K2450">
        <v>3.3500000000000001E-3</v>
      </c>
      <c r="L2450">
        <v>0.79574999999999996</v>
      </c>
    </row>
    <row r="2451" spans="1:12" x14ac:dyDescent="0.3">
      <c r="A2451">
        <v>2450</v>
      </c>
      <c r="B2451">
        <v>0.24495</v>
      </c>
      <c r="C2451">
        <v>0.77844999999999998</v>
      </c>
      <c r="D2451">
        <v>5.5500000000000002E-3</v>
      </c>
      <c r="E2451">
        <v>0.13314999999999999</v>
      </c>
      <c r="F2451">
        <v>0.35565000000000002</v>
      </c>
      <c r="G2451">
        <v>0.16664999999999999</v>
      </c>
      <c r="H2451">
        <v>0.79854999999999998</v>
      </c>
      <c r="I2451">
        <v>0.58425000000000005</v>
      </c>
      <c r="J2451">
        <v>0.72075</v>
      </c>
      <c r="K2451">
        <v>0.81835000000000002</v>
      </c>
      <c r="L2451">
        <v>0.32085000000000002</v>
      </c>
    </row>
    <row r="2452" spans="1:12" x14ac:dyDescent="0.3">
      <c r="A2452">
        <v>2451</v>
      </c>
      <c r="B2452">
        <v>0.24504999999999999</v>
      </c>
      <c r="C2452">
        <v>0.13075000000000001</v>
      </c>
      <c r="D2452">
        <v>0.62614999999999998</v>
      </c>
      <c r="E2452">
        <v>0.44224999999999998</v>
      </c>
      <c r="F2452">
        <v>0.39874999999999999</v>
      </c>
      <c r="G2452">
        <v>0.58204999999999996</v>
      </c>
      <c r="H2452">
        <v>0.54974999999999996</v>
      </c>
      <c r="I2452">
        <v>0.18354999999999999</v>
      </c>
      <c r="J2452">
        <v>0.69635000000000002</v>
      </c>
      <c r="K2452">
        <v>0.92664999999999997</v>
      </c>
      <c r="L2452">
        <v>0.27324999999999999</v>
      </c>
    </row>
    <row r="2453" spans="1:12" x14ac:dyDescent="0.3">
      <c r="A2453">
        <v>2452</v>
      </c>
      <c r="B2453">
        <v>0.24515000000000001</v>
      </c>
      <c r="C2453">
        <v>0.51534999999999997</v>
      </c>
      <c r="D2453">
        <v>0.53554999999999997</v>
      </c>
      <c r="E2453">
        <v>0.84894999999999998</v>
      </c>
      <c r="F2453">
        <v>2.6749999999999999E-2</v>
      </c>
      <c r="G2453">
        <v>0.52405000000000002</v>
      </c>
      <c r="H2453">
        <v>0.72635000000000005</v>
      </c>
      <c r="I2453">
        <v>0.77164999999999995</v>
      </c>
      <c r="J2453">
        <v>0.41394999999999998</v>
      </c>
      <c r="K2453">
        <v>0.90774999999999995</v>
      </c>
      <c r="L2453">
        <v>0.77185000000000004</v>
      </c>
    </row>
    <row r="2454" spans="1:12" x14ac:dyDescent="0.3">
      <c r="A2454">
        <v>2453</v>
      </c>
      <c r="B2454">
        <v>0.24525</v>
      </c>
      <c r="C2454">
        <v>0.63475000000000004</v>
      </c>
      <c r="D2454">
        <v>8.3150000000000002E-2</v>
      </c>
      <c r="E2454">
        <v>0.88795000000000002</v>
      </c>
      <c r="F2454">
        <v>0.64695000000000003</v>
      </c>
      <c r="G2454">
        <v>0.43104999999999999</v>
      </c>
      <c r="H2454">
        <v>0.54984999999999995</v>
      </c>
      <c r="I2454">
        <v>0.10405</v>
      </c>
      <c r="J2454">
        <v>0.16014999999999999</v>
      </c>
      <c r="K2454">
        <v>0.22475000000000001</v>
      </c>
      <c r="L2454">
        <v>7.1249999999999994E-2</v>
      </c>
    </row>
    <row r="2455" spans="1:12" x14ac:dyDescent="0.3">
      <c r="A2455">
        <v>2454</v>
      </c>
      <c r="B2455">
        <v>0.24535000000000001</v>
      </c>
      <c r="C2455">
        <v>0.77944999999999998</v>
      </c>
      <c r="D2455">
        <v>0.39945000000000003</v>
      </c>
      <c r="E2455">
        <v>6.5049999999999997E-2</v>
      </c>
      <c r="F2455">
        <v>0.42475000000000002</v>
      </c>
      <c r="G2455">
        <v>0.82494999999999996</v>
      </c>
      <c r="H2455">
        <v>0.32335000000000003</v>
      </c>
      <c r="I2455">
        <v>0.25585000000000002</v>
      </c>
      <c r="J2455">
        <v>0.26655000000000001</v>
      </c>
      <c r="K2455">
        <v>0.79115000000000002</v>
      </c>
      <c r="L2455">
        <v>0.57874999999999999</v>
      </c>
    </row>
    <row r="2456" spans="1:12" x14ac:dyDescent="0.3">
      <c r="A2456">
        <v>2455</v>
      </c>
      <c r="B2456">
        <v>0.24545</v>
      </c>
      <c r="C2456">
        <v>0.19395000000000001</v>
      </c>
      <c r="D2456">
        <v>0.54884999999999995</v>
      </c>
      <c r="E2456">
        <v>0.43855</v>
      </c>
      <c r="F2456">
        <v>0.38385000000000002</v>
      </c>
      <c r="G2456">
        <v>0.26595000000000002</v>
      </c>
      <c r="H2456">
        <v>0.10835</v>
      </c>
      <c r="I2456">
        <v>0.73995</v>
      </c>
      <c r="J2456">
        <v>0.66884999999999994</v>
      </c>
      <c r="K2456">
        <v>0.52615000000000001</v>
      </c>
      <c r="L2456">
        <v>0.51575000000000004</v>
      </c>
    </row>
    <row r="2457" spans="1:12" x14ac:dyDescent="0.3">
      <c r="A2457">
        <v>2456</v>
      </c>
      <c r="B2457">
        <v>0.24554999999999999</v>
      </c>
      <c r="C2457">
        <v>4.6449999999999998E-2</v>
      </c>
      <c r="D2457">
        <v>0.64515</v>
      </c>
      <c r="E2457">
        <v>0.12745000000000001</v>
      </c>
      <c r="F2457">
        <v>0.53595000000000004</v>
      </c>
      <c r="G2457">
        <v>0.66954999999999998</v>
      </c>
      <c r="H2457">
        <v>0.67484999999999995</v>
      </c>
      <c r="I2457">
        <v>0.48544999999999999</v>
      </c>
      <c r="J2457">
        <v>9.5350000000000004E-2</v>
      </c>
      <c r="K2457">
        <v>0.18445</v>
      </c>
      <c r="L2457">
        <v>0.55805000000000005</v>
      </c>
    </row>
    <row r="2458" spans="1:12" x14ac:dyDescent="0.3">
      <c r="A2458">
        <v>2457</v>
      </c>
      <c r="B2458">
        <v>0.24565000000000001</v>
      </c>
      <c r="C2458">
        <v>0.69445000000000001</v>
      </c>
      <c r="D2458">
        <v>0.59735000000000005</v>
      </c>
      <c r="E2458">
        <v>0.52934999999999999</v>
      </c>
      <c r="F2458">
        <v>0.19575000000000001</v>
      </c>
      <c r="G2458">
        <v>0.68505000000000005</v>
      </c>
      <c r="H2458">
        <v>0.33734999999999998</v>
      </c>
      <c r="I2458">
        <v>0.28615000000000002</v>
      </c>
      <c r="J2458">
        <v>0.70255000000000001</v>
      </c>
      <c r="K2458">
        <v>0.56045</v>
      </c>
      <c r="L2458">
        <v>6.515E-2</v>
      </c>
    </row>
    <row r="2459" spans="1:12" x14ac:dyDescent="0.3">
      <c r="A2459">
        <v>2458</v>
      </c>
      <c r="B2459">
        <v>0.24575</v>
      </c>
      <c r="C2459">
        <v>0.30995</v>
      </c>
      <c r="D2459">
        <v>0.31814999999999999</v>
      </c>
      <c r="E2459">
        <v>3.015E-2</v>
      </c>
      <c r="F2459">
        <v>0.60494999999999999</v>
      </c>
      <c r="G2459">
        <v>0.23515</v>
      </c>
      <c r="H2459">
        <v>0.43924999999999997</v>
      </c>
      <c r="I2459">
        <v>0.34894999999999998</v>
      </c>
      <c r="J2459">
        <v>0.66864999999999997</v>
      </c>
      <c r="K2459">
        <v>0.43795000000000001</v>
      </c>
      <c r="L2459">
        <v>0.25574999999999998</v>
      </c>
    </row>
    <row r="2460" spans="1:12" x14ac:dyDescent="0.3">
      <c r="A2460">
        <v>2459</v>
      </c>
      <c r="B2460">
        <v>0.24585000000000001</v>
      </c>
      <c r="C2460">
        <v>7.6550000000000007E-2</v>
      </c>
      <c r="D2460">
        <v>6.9250000000000006E-2</v>
      </c>
      <c r="E2460">
        <v>0.87244999999999995</v>
      </c>
      <c r="F2460">
        <v>0.27495000000000003</v>
      </c>
      <c r="G2460">
        <v>0.17935000000000001</v>
      </c>
      <c r="H2460">
        <v>0.74104999999999999</v>
      </c>
      <c r="I2460">
        <v>3.5450000000000002E-2</v>
      </c>
      <c r="J2460">
        <v>0.62585000000000002</v>
      </c>
      <c r="K2460">
        <v>0.58645000000000003</v>
      </c>
      <c r="L2460">
        <v>0.82965</v>
      </c>
    </row>
    <row r="2461" spans="1:12" x14ac:dyDescent="0.3">
      <c r="A2461">
        <v>2460</v>
      </c>
      <c r="B2461">
        <v>0.24595</v>
      </c>
      <c r="C2461">
        <v>0.70335000000000003</v>
      </c>
      <c r="D2461">
        <v>0.65505000000000002</v>
      </c>
      <c r="E2461">
        <v>0.85894999999999999</v>
      </c>
      <c r="F2461">
        <v>0.27145000000000002</v>
      </c>
      <c r="G2461">
        <v>0.20855000000000001</v>
      </c>
      <c r="H2461">
        <v>3.8649999999999997E-2</v>
      </c>
      <c r="I2461">
        <v>0.36635000000000001</v>
      </c>
      <c r="J2461">
        <v>0.54384999999999994</v>
      </c>
      <c r="K2461">
        <v>0.77415</v>
      </c>
      <c r="L2461">
        <v>0.70004999999999995</v>
      </c>
    </row>
    <row r="2462" spans="1:12" x14ac:dyDescent="0.3">
      <c r="A2462">
        <v>2461</v>
      </c>
      <c r="B2462">
        <v>0.24604999999999999</v>
      </c>
      <c r="C2462">
        <v>0.74245000000000005</v>
      </c>
      <c r="D2462">
        <v>0.79374999999999996</v>
      </c>
      <c r="E2462">
        <v>0.15454999999999999</v>
      </c>
      <c r="F2462">
        <v>0.57704999999999995</v>
      </c>
      <c r="G2462">
        <v>6.1150000000000003E-2</v>
      </c>
      <c r="H2462">
        <v>0.83904999999999996</v>
      </c>
      <c r="I2462">
        <v>0.18225</v>
      </c>
      <c r="J2462">
        <v>0.66405000000000003</v>
      </c>
      <c r="K2462">
        <v>0.13095000000000001</v>
      </c>
      <c r="L2462">
        <v>0.84204999999999997</v>
      </c>
    </row>
    <row r="2463" spans="1:12" x14ac:dyDescent="0.3">
      <c r="A2463">
        <v>2462</v>
      </c>
      <c r="B2463">
        <v>0.24615000000000001</v>
      </c>
      <c r="C2463">
        <v>0.85645000000000004</v>
      </c>
      <c r="D2463">
        <v>0.71575</v>
      </c>
      <c r="E2463">
        <v>0.48194999999999999</v>
      </c>
      <c r="F2463">
        <v>0.96004999999999996</v>
      </c>
      <c r="G2463">
        <v>0.99755000000000005</v>
      </c>
      <c r="H2463">
        <v>0.64495000000000002</v>
      </c>
      <c r="I2463">
        <v>0.12814999999999999</v>
      </c>
      <c r="J2463">
        <v>0.72224999999999995</v>
      </c>
      <c r="K2463">
        <v>0.52475000000000005</v>
      </c>
      <c r="L2463">
        <v>0.82094999999999996</v>
      </c>
    </row>
    <row r="2464" spans="1:12" x14ac:dyDescent="0.3">
      <c r="A2464">
        <v>2463</v>
      </c>
      <c r="B2464">
        <v>0.24625</v>
      </c>
      <c r="C2464">
        <v>0.88854999999999995</v>
      </c>
      <c r="D2464">
        <v>0.97514999999999996</v>
      </c>
      <c r="E2464">
        <v>0.85924999999999996</v>
      </c>
      <c r="F2464">
        <v>7.1550000000000002E-2</v>
      </c>
      <c r="G2464">
        <v>8.745E-2</v>
      </c>
      <c r="H2464">
        <v>0.46525</v>
      </c>
      <c r="I2464">
        <v>0.47094999999999998</v>
      </c>
      <c r="J2464">
        <v>0.66344999999999998</v>
      </c>
      <c r="K2464">
        <v>0.47815000000000002</v>
      </c>
      <c r="L2464">
        <v>0.63324999999999998</v>
      </c>
    </row>
    <row r="2465" spans="1:12" x14ac:dyDescent="0.3">
      <c r="A2465">
        <v>2464</v>
      </c>
      <c r="B2465">
        <v>0.24635000000000001</v>
      </c>
      <c r="C2465">
        <v>0.17524999999999999</v>
      </c>
      <c r="D2465">
        <v>0.93125000000000002</v>
      </c>
      <c r="E2465">
        <v>1.3650000000000001E-2</v>
      </c>
      <c r="F2465">
        <v>0.68105000000000004</v>
      </c>
      <c r="G2465">
        <v>0.56115000000000004</v>
      </c>
      <c r="H2465">
        <v>1.4250000000000001E-2</v>
      </c>
      <c r="I2465">
        <v>0.36054999999999998</v>
      </c>
      <c r="J2465">
        <v>9.3350000000000002E-2</v>
      </c>
      <c r="K2465">
        <v>0.47425</v>
      </c>
      <c r="L2465">
        <v>0.95855000000000001</v>
      </c>
    </row>
    <row r="2466" spans="1:12" x14ac:dyDescent="0.3">
      <c r="A2466">
        <v>2465</v>
      </c>
      <c r="B2466">
        <v>0.24645</v>
      </c>
      <c r="C2466">
        <v>5.475E-2</v>
      </c>
      <c r="D2466">
        <v>0.38995000000000002</v>
      </c>
      <c r="E2466">
        <v>0.89944999999999997</v>
      </c>
      <c r="F2466">
        <v>0.35485</v>
      </c>
      <c r="G2466">
        <v>0.87134999999999996</v>
      </c>
      <c r="H2466">
        <v>0.53385000000000005</v>
      </c>
      <c r="I2466">
        <v>0.90625</v>
      </c>
      <c r="J2466">
        <v>0.70604999999999996</v>
      </c>
      <c r="K2466">
        <v>0.34284999999999999</v>
      </c>
      <c r="L2466">
        <v>0.39674999999999999</v>
      </c>
    </row>
    <row r="2467" spans="1:12" x14ac:dyDescent="0.3">
      <c r="A2467">
        <v>2466</v>
      </c>
      <c r="B2467">
        <v>0.24654999999999999</v>
      </c>
      <c r="C2467">
        <v>0.62495000000000001</v>
      </c>
      <c r="D2467">
        <v>0.46765000000000001</v>
      </c>
      <c r="E2467">
        <v>0.70684999999999998</v>
      </c>
      <c r="F2467">
        <v>0.62544999999999995</v>
      </c>
      <c r="G2467">
        <v>0.31914999999999999</v>
      </c>
      <c r="H2467">
        <v>0.37585000000000002</v>
      </c>
      <c r="I2467">
        <v>0.33875</v>
      </c>
      <c r="J2467">
        <v>0.34375</v>
      </c>
      <c r="K2467">
        <v>0.34194999999999998</v>
      </c>
      <c r="L2467">
        <v>0.68254999999999999</v>
      </c>
    </row>
    <row r="2468" spans="1:12" x14ac:dyDescent="0.3">
      <c r="A2468">
        <v>2467</v>
      </c>
      <c r="B2468">
        <v>0.24665000000000001</v>
      </c>
      <c r="C2468">
        <v>0.61875000000000002</v>
      </c>
      <c r="D2468">
        <v>0.63624999999999998</v>
      </c>
      <c r="E2468">
        <v>0.58325000000000005</v>
      </c>
      <c r="F2468">
        <v>0.92405000000000004</v>
      </c>
      <c r="G2468">
        <v>0.13605</v>
      </c>
      <c r="H2468">
        <v>0.70155000000000001</v>
      </c>
      <c r="I2468">
        <v>0.16805</v>
      </c>
      <c r="J2468">
        <v>0.55484999999999995</v>
      </c>
      <c r="K2468">
        <v>0.55445</v>
      </c>
      <c r="L2468">
        <v>0.22575000000000001</v>
      </c>
    </row>
    <row r="2469" spans="1:12" x14ac:dyDescent="0.3">
      <c r="A2469">
        <v>2468</v>
      </c>
      <c r="B2469">
        <v>0.24675</v>
      </c>
      <c r="C2469">
        <v>0.10495</v>
      </c>
      <c r="D2469">
        <v>1.7250000000000001E-2</v>
      </c>
      <c r="E2469">
        <v>0.92974999999999997</v>
      </c>
      <c r="F2469">
        <v>0.30164999999999997</v>
      </c>
      <c r="G2469">
        <v>2.7150000000000001E-2</v>
      </c>
      <c r="H2469">
        <v>0.59894999999999998</v>
      </c>
      <c r="I2469">
        <v>0.40515000000000001</v>
      </c>
      <c r="J2469">
        <v>0.48215000000000002</v>
      </c>
      <c r="K2469">
        <v>0.73694999999999999</v>
      </c>
      <c r="L2469">
        <v>0.29865000000000003</v>
      </c>
    </row>
    <row r="2470" spans="1:12" x14ac:dyDescent="0.3">
      <c r="A2470">
        <v>2469</v>
      </c>
      <c r="B2470">
        <v>0.24685000000000001</v>
      </c>
      <c r="C2470">
        <v>0.64954999999999996</v>
      </c>
      <c r="D2470">
        <v>0.72014999999999996</v>
      </c>
      <c r="E2470">
        <v>0.88285000000000002</v>
      </c>
      <c r="F2470">
        <v>1.125E-2</v>
      </c>
      <c r="G2470">
        <v>0.77354999999999996</v>
      </c>
      <c r="H2470">
        <v>0.73834999999999995</v>
      </c>
      <c r="I2470">
        <v>0.84814999999999996</v>
      </c>
      <c r="J2470">
        <v>0.57325000000000004</v>
      </c>
      <c r="K2470">
        <v>0.76754999999999995</v>
      </c>
      <c r="L2470">
        <v>0.89515</v>
      </c>
    </row>
    <row r="2471" spans="1:12" x14ac:dyDescent="0.3">
      <c r="A2471">
        <v>2470</v>
      </c>
      <c r="B2471">
        <v>0.24695</v>
      </c>
      <c r="C2471">
        <v>0.34384999999999999</v>
      </c>
      <c r="D2471">
        <v>0.37245</v>
      </c>
      <c r="E2471">
        <v>0.41735</v>
      </c>
      <c r="F2471">
        <v>0.63075000000000003</v>
      </c>
      <c r="G2471">
        <v>0.11995</v>
      </c>
      <c r="H2471">
        <v>0.61285000000000001</v>
      </c>
      <c r="I2471">
        <v>0.30395</v>
      </c>
      <c r="J2471">
        <v>0.85194999999999999</v>
      </c>
      <c r="K2471">
        <v>0.82525000000000004</v>
      </c>
      <c r="L2471">
        <v>0.95425000000000004</v>
      </c>
    </row>
    <row r="2472" spans="1:12" x14ac:dyDescent="0.3">
      <c r="A2472">
        <v>2471</v>
      </c>
      <c r="B2472">
        <v>0.24704999999999999</v>
      </c>
      <c r="C2472">
        <v>0.58194999999999997</v>
      </c>
      <c r="D2472">
        <v>0.72704999999999997</v>
      </c>
      <c r="E2472">
        <v>0.55694999999999995</v>
      </c>
      <c r="F2472">
        <v>0.32884999999999998</v>
      </c>
      <c r="G2472">
        <v>0.23995</v>
      </c>
      <c r="H2472">
        <v>0.31564999999999999</v>
      </c>
      <c r="I2472">
        <v>0.22484999999999999</v>
      </c>
      <c r="J2472">
        <v>0.29615000000000002</v>
      </c>
      <c r="K2472">
        <v>0.34765000000000001</v>
      </c>
      <c r="L2472">
        <v>0.79744999999999999</v>
      </c>
    </row>
    <row r="2473" spans="1:12" x14ac:dyDescent="0.3">
      <c r="A2473">
        <v>2472</v>
      </c>
      <c r="B2473">
        <v>0.24715000000000001</v>
      </c>
      <c r="C2473">
        <v>0.97224999999999995</v>
      </c>
      <c r="D2473">
        <v>0.16095000000000001</v>
      </c>
      <c r="E2473">
        <v>0.81615000000000004</v>
      </c>
      <c r="F2473">
        <v>0.23225000000000001</v>
      </c>
      <c r="G2473">
        <v>4.6149999999999997E-2</v>
      </c>
      <c r="H2473">
        <v>0.60075000000000001</v>
      </c>
      <c r="I2473">
        <v>0.95055000000000001</v>
      </c>
      <c r="J2473">
        <v>0.62185000000000001</v>
      </c>
      <c r="K2473">
        <v>0.69494999999999996</v>
      </c>
      <c r="L2473">
        <v>0.65334999999999999</v>
      </c>
    </row>
    <row r="2474" spans="1:12" x14ac:dyDescent="0.3">
      <c r="A2474">
        <v>2473</v>
      </c>
      <c r="B2474">
        <v>0.24725</v>
      </c>
      <c r="C2474">
        <v>0.30225000000000002</v>
      </c>
      <c r="D2474">
        <v>0.71604999999999996</v>
      </c>
      <c r="E2474">
        <v>0.65125</v>
      </c>
      <c r="F2474">
        <v>0.42185</v>
      </c>
      <c r="G2474">
        <v>0.27324999999999999</v>
      </c>
      <c r="H2474">
        <v>0.21604999999999999</v>
      </c>
      <c r="I2474">
        <v>0.62214999999999998</v>
      </c>
      <c r="J2474">
        <v>0.50614999999999999</v>
      </c>
      <c r="K2474">
        <v>0.89154999999999995</v>
      </c>
      <c r="L2474">
        <v>0.63165000000000004</v>
      </c>
    </row>
    <row r="2475" spans="1:12" x14ac:dyDescent="0.3">
      <c r="A2475">
        <v>2474</v>
      </c>
      <c r="B2475">
        <v>0.24734999999999999</v>
      </c>
      <c r="C2475">
        <v>0.84104999999999996</v>
      </c>
      <c r="D2475">
        <v>0.10285</v>
      </c>
      <c r="E2475">
        <v>0.68015000000000003</v>
      </c>
      <c r="F2475">
        <v>0.53835</v>
      </c>
      <c r="G2475">
        <v>0.69984999999999997</v>
      </c>
      <c r="H2475">
        <v>0.92574999999999996</v>
      </c>
      <c r="I2475">
        <v>0.31845000000000001</v>
      </c>
      <c r="J2475">
        <v>0.26105</v>
      </c>
      <c r="K2475">
        <v>0.86024999999999996</v>
      </c>
      <c r="L2475">
        <v>0.27384999999999998</v>
      </c>
    </row>
    <row r="2476" spans="1:12" x14ac:dyDescent="0.3">
      <c r="A2476">
        <v>2475</v>
      </c>
      <c r="B2476">
        <v>0.24745</v>
      </c>
      <c r="C2476">
        <v>0.38464999999999999</v>
      </c>
      <c r="D2476">
        <v>2.9499999999999999E-3</v>
      </c>
      <c r="E2476">
        <v>0.77264999999999995</v>
      </c>
      <c r="F2476">
        <v>0.97365000000000002</v>
      </c>
      <c r="G2476">
        <v>0.81115000000000004</v>
      </c>
      <c r="H2476">
        <v>0.43604999999999999</v>
      </c>
      <c r="I2476">
        <v>5.0349999999999999E-2</v>
      </c>
      <c r="J2476">
        <v>0.63895000000000002</v>
      </c>
      <c r="K2476">
        <v>0.12404999999999999</v>
      </c>
      <c r="L2476">
        <v>0.89485000000000003</v>
      </c>
    </row>
    <row r="2477" spans="1:12" x14ac:dyDescent="0.3">
      <c r="A2477">
        <v>2476</v>
      </c>
      <c r="B2477">
        <v>0.24754999999999999</v>
      </c>
      <c r="C2477">
        <v>0.74334999999999996</v>
      </c>
      <c r="D2477">
        <v>0.12085</v>
      </c>
      <c r="E2477">
        <v>7.6149999999999995E-2</v>
      </c>
      <c r="F2477">
        <v>0.49985000000000002</v>
      </c>
      <c r="G2477">
        <v>0.24005000000000001</v>
      </c>
      <c r="H2477">
        <v>0.71604999999999996</v>
      </c>
      <c r="I2477">
        <v>0.91234999999999999</v>
      </c>
      <c r="J2477">
        <v>0.81205000000000005</v>
      </c>
      <c r="K2477">
        <v>0.58835000000000004</v>
      </c>
      <c r="L2477">
        <v>0.22005</v>
      </c>
    </row>
    <row r="2478" spans="1:12" x14ac:dyDescent="0.3">
      <c r="A2478">
        <v>2477</v>
      </c>
      <c r="B2478">
        <v>0.24765000000000001</v>
      </c>
      <c r="C2478">
        <v>0.18704999999999999</v>
      </c>
      <c r="D2478">
        <v>0.18054999999999999</v>
      </c>
      <c r="E2478">
        <v>0.15265000000000001</v>
      </c>
      <c r="F2478">
        <v>0.98545000000000005</v>
      </c>
      <c r="G2478">
        <v>0.94315000000000004</v>
      </c>
      <c r="H2478">
        <v>0.49264999999999998</v>
      </c>
      <c r="I2478">
        <v>0.35985</v>
      </c>
      <c r="J2478">
        <v>0.28885</v>
      </c>
      <c r="K2478">
        <v>0.50734999999999997</v>
      </c>
      <c r="L2478">
        <v>0.71114999999999995</v>
      </c>
    </row>
    <row r="2479" spans="1:12" x14ac:dyDescent="0.3">
      <c r="A2479">
        <v>2478</v>
      </c>
      <c r="B2479">
        <v>0.24775</v>
      </c>
      <c r="C2479">
        <v>0.34494999999999998</v>
      </c>
      <c r="D2479">
        <v>0.74944999999999995</v>
      </c>
      <c r="E2479">
        <v>0.90495000000000003</v>
      </c>
      <c r="F2479">
        <v>0.18004999999999999</v>
      </c>
      <c r="G2479">
        <v>0.78364999999999996</v>
      </c>
      <c r="H2479">
        <v>0.80254999999999999</v>
      </c>
      <c r="I2479">
        <v>0.86795</v>
      </c>
      <c r="J2479">
        <v>0.15235000000000001</v>
      </c>
      <c r="K2479">
        <v>0.61834999999999996</v>
      </c>
      <c r="L2479">
        <v>0.66654999999999998</v>
      </c>
    </row>
    <row r="2480" spans="1:12" x14ac:dyDescent="0.3">
      <c r="A2480">
        <v>2479</v>
      </c>
      <c r="B2480">
        <v>0.24784999999999999</v>
      </c>
      <c r="C2480">
        <v>0.35685</v>
      </c>
      <c r="D2480">
        <v>0.61704999999999999</v>
      </c>
      <c r="E2480">
        <v>0.59555000000000002</v>
      </c>
      <c r="F2480">
        <v>4.5749999999999999E-2</v>
      </c>
      <c r="G2480">
        <v>0.13844999999999999</v>
      </c>
      <c r="H2480">
        <v>0.69435000000000002</v>
      </c>
      <c r="I2480">
        <v>0.72384999999999999</v>
      </c>
      <c r="J2480">
        <v>0.16305</v>
      </c>
      <c r="K2480">
        <v>0.29425000000000001</v>
      </c>
      <c r="L2480">
        <v>0.38055</v>
      </c>
    </row>
    <row r="2481" spans="1:12" x14ac:dyDescent="0.3">
      <c r="A2481">
        <v>2480</v>
      </c>
      <c r="B2481">
        <v>0.24795</v>
      </c>
      <c r="C2481">
        <v>0.23265</v>
      </c>
      <c r="D2481">
        <v>0.32035000000000002</v>
      </c>
      <c r="E2481">
        <v>0.16744999999999999</v>
      </c>
      <c r="F2481">
        <v>0.21274999999999999</v>
      </c>
      <c r="G2481">
        <v>0.54154999999999998</v>
      </c>
      <c r="H2481">
        <v>0.11325</v>
      </c>
      <c r="I2481">
        <v>0.55044999999999999</v>
      </c>
      <c r="J2481">
        <v>0.57804999999999995</v>
      </c>
      <c r="K2481">
        <v>7.145E-2</v>
      </c>
      <c r="L2481">
        <v>0.30645</v>
      </c>
    </row>
    <row r="2482" spans="1:12" x14ac:dyDescent="0.3">
      <c r="A2482">
        <v>2481</v>
      </c>
      <c r="B2482">
        <v>0.24804999999999999</v>
      </c>
      <c r="C2482">
        <v>0.53115000000000001</v>
      </c>
      <c r="D2482">
        <v>0.88854999999999995</v>
      </c>
      <c r="E2482">
        <v>0.70955000000000001</v>
      </c>
      <c r="F2482">
        <v>0.67995000000000005</v>
      </c>
      <c r="G2482">
        <v>0.85535000000000005</v>
      </c>
      <c r="H2482">
        <v>0.99095</v>
      </c>
      <c r="I2482">
        <v>0.59484999999999999</v>
      </c>
      <c r="J2482">
        <v>0.56184999999999996</v>
      </c>
      <c r="K2482">
        <v>0.65615000000000001</v>
      </c>
      <c r="L2482">
        <v>0.95274999999999999</v>
      </c>
    </row>
    <row r="2483" spans="1:12" x14ac:dyDescent="0.3">
      <c r="A2483">
        <v>2482</v>
      </c>
      <c r="B2483">
        <v>0.24815000000000001</v>
      </c>
      <c r="C2483">
        <v>0.65175000000000005</v>
      </c>
      <c r="D2483">
        <v>0.38745000000000002</v>
      </c>
      <c r="E2483">
        <v>0.54515000000000002</v>
      </c>
      <c r="F2483">
        <v>0.87104999999999999</v>
      </c>
      <c r="G2483">
        <v>0.14605000000000001</v>
      </c>
      <c r="H2483">
        <v>0.98634999999999995</v>
      </c>
      <c r="I2483">
        <v>0.97014999999999996</v>
      </c>
      <c r="J2483">
        <v>4.5749999999999999E-2</v>
      </c>
      <c r="K2483">
        <v>0.31355</v>
      </c>
      <c r="L2483">
        <v>0.43914999999999998</v>
      </c>
    </row>
    <row r="2484" spans="1:12" x14ac:dyDescent="0.3">
      <c r="A2484">
        <v>2483</v>
      </c>
      <c r="B2484">
        <v>0.24825</v>
      </c>
      <c r="C2484">
        <v>0.92715000000000003</v>
      </c>
      <c r="D2484">
        <v>0.25755</v>
      </c>
      <c r="E2484">
        <v>0.26334999999999997</v>
      </c>
      <c r="F2484">
        <v>3.8350000000000002E-2</v>
      </c>
      <c r="G2484">
        <v>0.30435000000000001</v>
      </c>
      <c r="H2484">
        <v>0.68815000000000004</v>
      </c>
      <c r="I2484">
        <v>0.54354999999999998</v>
      </c>
      <c r="J2484">
        <v>0.74175000000000002</v>
      </c>
      <c r="K2484">
        <v>0.32035000000000002</v>
      </c>
      <c r="L2484">
        <v>0.94774999999999998</v>
      </c>
    </row>
    <row r="2485" spans="1:12" x14ac:dyDescent="0.3">
      <c r="A2485">
        <v>2484</v>
      </c>
      <c r="B2485">
        <v>0.24834999999999999</v>
      </c>
      <c r="C2485">
        <v>0.78434999999999999</v>
      </c>
      <c r="D2485">
        <v>0.31955</v>
      </c>
      <c r="E2485">
        <v>0.66244999999999998</v>
      </c>
      <c r="F2485">
        <v>0.42625000000000002</v>
      </c>
      <c r="G2485">
        <v>0.88905000000000001</v>
      </c>
      <c r="H2485">
        <v>0.80345</v>
      </c>
      <c r="I2485">
        <v>0.33384999999999998</v>
      </c>
      <c r="J2485">
        <v>0.86324999999999996</v>
      </c>
      <c r="K2485">
        <v>0.41494999999999999</v>
      </c>
      <c r="L2485">
        <v>0.51405000000000001</v>
      </c>
    </row>
    <row r="2486" spans="1:12" x14ac:dyDescent="0.3">
      <c r="A2486">
        <v>2485</v>
      </c>
      <c r="B2486">
        <v>0.24845</v>
      </c>
      <c r="C2486">
        <v>0.65664999999999996</v>
      </c>
      <c r="D2486">
        <v>0.46195000000000003</v>
      </c>
      <c r="E2486">
        <v>0.32395000000000002</v>
      </c>
      <c r="F2486">
        <v>0.14854999999999999</v>
      </c>
      <c r="G2486">
        <v>0.40984999999999999</v>
      </c>
      <c r="H2486">
        <v>0.17394999999999999</v>
      </c>
      <c r="I2486">
        <v>0.62575000000000003</v>
      </c>
      <c r="J2486">
        <v>0.83265</v>
      </c>
      <c r="K2486">
        <v>0.70365</v>
      </c>
      <c r="L2486">
        <v>0.62834999999999996</v>
      </c>
    </row>
    <row r="2487" spans="1:12" x14ac:dyDescent="0.3">
      <c r="A2487">
        <v>2486</v>
      </c>
      <c r="B2487">
        <v>0.24854999999999999</v>
      </c>
      <c r="C2487">
        <v>0.85955000000000004</v>
      </c>
      <c r="D2487">
        <v>0.91785000000000005</v>
      </c>
      <c r="E2487">
        <v>0.39865</v>
      </c>
      <c r="F2487">
        <v>0.72335000000000005</v>
      </c>
      <c r="G2487">
        <v>0.64615</v>
      </c>
      <c r="H2487">
        <v>0.74734999999999996</v>
      </c>
      <c r="I2487">
        <v>0.21715000000000001</v>
      </c>
      <c r="J2487">
        <v>0.44985000000000003</v>
      </c>
      <c r="K2487">
        <v>0.31814999999999999</v>
      </c>
      <c r="L2487">
        <v>0.96384999999999998</v>
      </c>
    </row>
    <row r="2488" spans="1:12" x14ac:dyDescent="0.3">
      <c r="A2488">
        <v>2487</v>
      </c>
      <c r="B2488">
        <v>0.24865000000000001</v>
      </c>
      <c r="C2488">
        <v>0.59994999999999998</v>
      </c>
      <c r="D2488">
        <v>0.37595000000000001</v>
      </c>
      <c r="E2488">
        <v>0.50824999999999998</v>
      </c>
      <c r="F2488">
        <v>0.23895</v>
      </c>
      <c r="G2488">
        <v>0.62655000000000005</v>
      </c>
      <c r="H2488">
        <v>0.92384999999999995</v>
      </c>
      <c r="I2488">
        <v>0.87965000000000004</v>
      </c>
      <c r="J2488">
        <v>0.49604999999999999</v>
      </c>
      <c r="K2488">
        <v>0.37545000000000001</v>
      </c>
      <c r="L2488">
        <v>0.55925000000000002</v>
      </c>
    </row>
    <row r="2489" spans="1:12" x14ac:dyDescent="0.3">
      <c r="A2489">
        <v>2488</v>
      </c>
      <c r="B2489">
        <v>0.24875</v>
      </c>
      <c r="C2489">
        <v>0.58614999999999995</v>
      </c>
      <c r="D2489">
        <v>0.57765</v>
      </c>
      <c r="E2489">
        <v>0.87744999999999995</v>
      </c>
      <c r="F2489">
        <v>0.78015000000000001</v>
      </c>
      <c r="G2489">
        <v>0.62465000000000004</v>
      </c>
      <c r="H2489">
        <v>2.955E-2</v>
      </c>
      <c r="I2489">
        <v>0.59145000000000003</v>
      </c>
      <c r="J2489">
        <v>0.99414999999999998</v>
      </c>
      <c r="K2489">
        <v>8.2350000000000007E-2</v>
      </c>
      <c r="L2489">
        <v>0.11315</v>
      </c>
    </row>
    <row r="2490" spans="1:12" x14ac:dyDescent="0.3">
      <c r="A2490">
        <v>2489</v>
      </c>
      <c r="B2490">
        <v>0.24884999999999999</v>
      </c>
      <c r="C2490">
        <v>0.83025000000000004</v>
      </c>
      <c r="D2490">
        <v>0.93684999999999996</v>
      </c>
      <c r="E2490">
        <v>0.79535</v>
      </c>
      <c r="F2490">
        <v>6.1949999999999998E-2</v>
      </c>
      <c r="G2490">
        <v>0.66515000000000002</v>
      </c>
      <c r="H2490">
        <v>0.46825</v>
      </c>
      <c r="I2490">
        <v>0.31435000000000002</v>
      </c>
      <c r="J2490">
        <v>0.92484999999999995</v>
      </c>
      <c r="K2490">
        <v>0.94815000000000005</v>
      </c>
      <c r="L2490">
        <v>0.96545000000000003</v>
      </c>
    </row>
    <row r="2491" spans="1:12" x14ac:dyDescent="0.3">
      <c r="A2491">
        <v>2490</v>
      </c>
      <c r="B2491">
        <v>0.24895</v>
      </c>
      <c r="C2491">
        <v>0.48085</v>
      </c>
      <c r="D2491">
        <v>0.86234999999999995</v>
      </c>
      <c r="E2491">
        <v>0.94704999999999995</v>
      </c>
      <c r="F2491">
        <v>0.94155</v>
      </c>
      <c r="G2491">
        <v>0.70515000000000005</v>
      </c>
      <c r="H2491">
        <v>0.76785000000000003</v>
      </c>
      <c r="I2491">
        <v>8.5150000000000003E-2</v>
      </c>
      <c r="J2491">
        <v>0.58594999999999997</v>
      </c>
      <c r="K2491">
        <v>0.91905000000000003</v>
      </c>
      <c r="L2491">
        <v>0.26465</v>
      </c>
    </row>
    <row r="2492" spans="1:12" x14ac:dyDescent="0.3">
      <c r="A2492">
        <v>2491</v>
      </c>
      <c r="B2492">
        <v>0.24904999999999999</v>
      </c>
      <c r="C2492">
        <v>0.70425000000000004</v>
      </c>
      <c r="D2492">
        <v>0.15045</v>
      </c>
      <c r="E2492">
        <v>0.74075000000000002</v>
      </c>
      <c r="F2492">
        <v>0.54235</v>
      </c>
      <c r="G2492">
        <v>7.0250000000000007E-2</v>
      </c>
      <c r="H2492">
        <v>0.85855000000000004</v>
      </c>
      <c r="I2492">
        <v>0.87434999999999996</v>
      </c>
      <c r="J2492">
        <v>0.20394999999999999</v>
      </c>
      <c r="K2492">
        <v>0.77695000000000003</v>
      </c>
      <c r="L2492">
        <v>0.91025</v>
      </c>
    </row>
    <row r="2493" spans="1:12" x14ac:dyDescent="0.3">
      <c r="A2493">
        <v>2492</v>
      </c>
      <c r="B2493">
        <v>0.24915000000000001</v>
      </c>
      <c r="C2493">
        <v>0.10645</v>
      </c>
      <c r="D2493">
        <v>0.12145</v>
      </c>
      <c r="E2493">
        <v>1.9550000000000001E-2</v>
      </c>
      <c r="F2493">
        <v>2.9950000000000001E-2</v>
      </c>
      <c r="G2493">
        <v>0.91864999999999997</v>
      </c>
      <c r="H2493">
        <v>0.87214999999999998</v>
      </c>
      <c r="I2493">
        <v>0.85335000000000005</v>
      </c>
      <c r="J2493">
        <v>0.11105</v>
      </c>
      <c r="K2493">
        <v>7.1050000000000002E-2</v>
      </c>
      <c r="L2493">
        <v>0.78064999999999996</v>
      </c>
    </row>
    <row r="2494" spans="1:12" x14ac:dyDescent="0.3">
      <c r="A2494">
        <v>2493</v>
      </c>
      <c r="B2494">
        <v>0.24925</v>
      </c>
      <c r="C2494">
        <v>4.9250000000000002E-2</v>
      </c>
      <c r="D2494">
        <v>0.81835000000000002</v>
      </c>
      <c r="E2494">
        <v>0.64085000000000003</v>
      </c>
      <c r="F2494">
        <v>0.41825000000000001</v>
      </c>
      <c r="G2494">
        <v>0.77695000000000003</v>
      </c>
      <c r="H2494">
        <v>0.24304999999999999</v>
      </c>
      <c r="I2494">
        <v>0.74455000000000005</v>
      </c>
      <c r="J2494">
        <v>0.26035000000000003</v>
      </c>
      <c r="K2494">
        <v>0.19714999999999999</v>
      </c>
      <c r="L2494">
        <v>0.47084999999999999</v>
      </c>
    </row>
    <row r="2495" spans="1:12" x14ac:dyDescent="0.3">
      <c r="A2495">
        <v>2494</v>
      </c>
      <c r="B2495">
        <v>0.24934999999999999</v>
      </c>
      <c r="C2495">
        <v>0.33005000000000001</v>
      </c>
      <c r="D2495">
        <v>0.47425</v>
      </c>
      <c r="E2495">
        <v>0.95625000000000004</v>
      </c>
      <c r="F2495">
        <v>0.28165000000000001</v>
      </c>
      <c r="G2495">
        <v>0.55515000000000003</v>
      </c>
      <c r="H2495">
        <v>0.99785000000000001</v>
      </c>
      <c r="I2495">
        <v>0.26524999999999999</v>
      </c>
      <c r="J2495">
        <v>0.30025000000000002</v>
      </c>
      <c r="K2495">
        <v>0.90525</v>
      </c>
      <c r="L2495">
        <v>0.92295000000000005</v>
      </c>
    </row>
    <row r="2496" spans="1:12" x14ac:dyDescent="0.3">
      <c r="A2496">
        <v>2495</v>
      </c>
      <c r="B2496">
        <v>0.24945000000000001</v>
      </c>
      <c r="C2496">
        <v>0.78044999999999998</v>
      </c>
      <c r="D2496">
        <v>7.3649999999999993E-2</v>
      </c>
      <c r="E2496">
        <v>0.54054999999999997</v>
      </c>
      <c r="F2496">
        <v>0.56284999999999996</v>
      </c>
      <c r="G2496">
        <v>0.59555000000000002</v>
      </c>
      <c r="H2496">
        <v>0.89344999999999997</v>
      </c>
      <c r="I2496">
        <v>0.58084999999999998</v>
      </c>
      <c r="J2496">
        <v>0.43064999999999998</v>
      </c>
      <c r="K2496">
        <v>0.22944999999999999</v>
      </c>
      <c r="L2496">
        <v>2.5350000000000001E-2</v>
      </c>
    </row>
    <row r="2497" spans="1:12" x14ac:dyDescent="0.3">
      <c r="A2497">
        <v>2496</v>
      </c>
      <c r="B2497">
        <v>0.24954999999999999</v>
      </c>
      <c r="C2497">
        <v>0.87444999999999995</v>
      </c>
      <c r="D2497">
        <v>0.36504999999999999</v>
      </c>
      <c r="E2497">
        <v>0.55935000000000001</v>
      </c>
      <c r="F2497">
        <v>0.64595000000000002</v>
      </c>
      <c r="G2497">
        <v>9.4750000000000001E-2</v>
      </c>
      <c r="H2497">
        <v>0.60594999999999999</v>
      </c>
      <c r="I2497">
        <v>5.3850000000000002E-2</v>
      </c>
      <c r="J2497">
        <v>0.23874999999999999</v>
      </c>
      <c r="K2497">
        <v>0.59325000000000006</v>
      </c>
      <c r="L2497">
        <v>0.27905000000000002</v>
      </c>
    </row>
    <row r="2498" spans="1:12" x14ac:dyDescent="0.3">
      <c r="A2498">
        <v>2497</v>
      </c>
      <c r="B2498">
        <v>0.24965000000000001</v>
      </c>
      <c r="C2498">
        <v>0.51014999999999999</v>
      </c>
      <c r="D2498">
        <v>0.24285000000000001</v>
      </c>
      <c r="E2498">
        <v>0.10055</v>
      </c>
      <c r="F2498">
        <v>0.91735</v>
      </c>
      <c r="G2498">
        <v>0.80395000000000005</v>
      </c>
      <c r="H2498">
        <v>0.78215000000000001</v>
      </c>
      <c r="I2498">
        <v>0.65874999999999995</v>
      </c>
      <c r="J2498">
        <v>0.47865000000000002</v>
      </c>
      <c r="K2498">
        <v>0.47875000000000001</v>
      </c>
      <c r="L2498">
        <v>0.90874999999999995</v>
      </c>
    </row>
    <row r="2499" spans="1:12" x14ac:dyDescent="0.3">
      <c r="A2499">
        <v>2498</v>
      </c>
      <c r="B2499">
        <v>0.24975</v>
      </c>
      <c r="C2499">
        <v>0.54644999999999999</v>
      </c>
      <c r="D2499">
        <v>0.45374999999999999</v>
      </c>
      <c r="E2499">
        <v>0.62705</v>
      </c>
      <c r="F2499">
        <v>0.59665000000000001</v>
      </c>
      <c r="G2499">
        <v>0.31514999999999999</v>
      </c>
      <c r="H2499">
        <v>0.28615000000000002</v>
      </c>
      <c r="I2499">
        <v>0.94684999999999997</v>
      </c>
      <c r="J2499">
        <v>0.37514999999999998</v>
      </c>
      <c r="K2499">
        <v>0.25485000000000002</v>
      </c>
      <c r="L2499">
        <v>0.21465000000000001</v>
      </c>
    </row>
    <row r="2500" spans="1:12" x14ac:dyDescent="0.3">
      <c r="A2500">
        <v>2499</v>
      </c>
      <c r="B2500">
        <v>0.24984999999999999</v>
      </c>
      <c r="C2500">
        <v>0.77154999999999996</v>
      </c>
      <c r="D2500">
        <v>0.13134999999999999</v>
      </c>
      <c r="E2500">
        <v>0.25474999999999998</v>
      </c>
      <c r="F2500">
        <v>0.79064999999999996</v>
      </c>
      <c r="G2500">
        <v>0.81125000000000003</v>
      </c>
      <c r="H2500">
        <v>0.87724999999999997</v>
      </c>
      <c r="I2500">
        <v>0.42904999999999999</v>
      </c>
      <c r="J2500">
        <v>0.80184999999999995</v>
      </c>
      <c r="K2500">
        <v>0.58345000000000002</v>
      </c>
      <c r="L2500">
        <v>0.31104999999999999</v>
      </c>
    </row>
    <row r="2501" spans="1:12" x14ac:dyDescent="0.3">
      <c r="A2501">
        <v>2500</v>
      </c>
      <c r="B2501">
        <v>0.24995000000000001</v>
      </c>
      <c r="C2501">
        <v>0.92864999999999998</v>
      </c>
      <c r="D2501">
        <v>0.29094999999999999</v>
      </c>
      <c r="E2501">
        <v>8.8849999999999998E-2</v>
      </c>
      <c r="F2501">
        <v>0.70365</v>
      </c>
      <c r="G2501">
        <v>0.57415000000000005</v>
      </c>
      <c r="H2501">
        <v>0.30335000000000001</v>
      </c>
      <c r="I2501">
        <v>0.32135000000000002</v>
      </c>
      <c r="J2501">
        <v>0.18975</v>
      </c>
      <c r="K2501">
        <v>0.47055000000000002</v>
      </c>
      <c r="L2501">
        <v>0.75644999999999996</v>
      </c>
    </row>
    <row r="2502" spans="1:12" x14ac:dyDescent="0.3">
      <c r="A2502">
        <v>2501</v>
      </c>
      <c r="B2502">
        <v>0.25004999999999999</v>
      </c>
      <c r="C2502">
        <v>7.7850000000000003E-2</v>
      </c>
      <c r="D2502">
        <v>0.74495</v>
      </c>
      <c r="E2502">
        <v>0.27975</v>
      </c>
      <c r="F2502">
        <v>0.93715000000000004</v>
      </c>
      <c r="G2502">
        <v>0.10755000000000001</v>
      </c>
      <c r="H2502">
        <v>0.58065</v>
      </c>
      <c r="I2502">
        <v>0.47075</v>
      </c>
      <c r="J2502">
        <v>0.28075</v>
      </c>
      <c r="K2502">
        <v>0.83435000000000004</v>
      </c>
      <c r="L2502">
        <v>0.54554999999999998</v>
      </c>
    </row>
    <row r="2503" spans="1:12" x14ac:dyDescent="0.3">
      <c r="A2503">
        <v>2502</v>
      </c>
      <c r="B2503">
        <v>0.25014999999999998</v>
      </c>
      <c r="C2503">
        <v>0.83365</v>
      </c>
      <c r="D2503">
        <v>0.63885000000000003</v>
      </c>
      <c r="E2503">
        <v>9.8650000000000002E-2</v>
      </c>
      <c r="F2503">
        <v>0.63365000000000005</v>
      </c>
      <c r="G2503">
        <v>1.265E-2</v>
      </c>
      <c r="H2503">
        <v>0.52685000000000004</v>
      </c>
      <c r="I2503">
        <v>0.88265000000000005</v>
      </c>
      <c r="J2503">
        <v>0.59484999999999999</v>
      </c>
      <c r="K2503">
        <v>0.23155000000000001</v>
      </c>
      <c r="L2503">
        <v>0.72355000000000003</v>
      </c>
    </row>
    <row r="2504" spans="1:12" x14ac:dyDescent="0.3">
      <c r="A2504">
        <v>2503</v>
      </c>
      <c r="B2504">
        <v>0.25024999999999997</v>
      </c>
      <c r="C2504">
        <v>0.41935</v>
      </c>
      <c r="D2504">
        <v>3.3649999999999999E-2</v>
      </c>
      <c r="E2504">
        <v>0.87855000000000005</v>
      </c>
      <c r="F2504">
        <v>0.41094999999999998</v>
      </c>
      <c r="G2504">
        <v>0.56755</v>
      </c>
      <c r="H2504">
        <v>0.74585000000000001</v>
      </c>
      <c r="I2504">
        <v>0.46594999999999998</v>
      </c>
      <c r="J2504">
        <v>0.49895</v>
      </c>
      <c r="K2504">
        <v>0.56825000000000003</v>
      </c>
      <c r="L2504">
        <v>0.76765000000000005</v>
      </c>
    </row>
    <row r="2505" spans="1:12" x14ac:dyDescent="0.3">
      <c r="A2505">
        <v>2504</v>
      </c>
      <c r="B2505">
        <v>0.25035000000000002</v>
      </c>
      <c r="C2505">
        <v>0.97355000000000003</v>
      </c>
      <c r="D2505">
        <v>4.1549999999999997E-2</v>
      </c>
      <c r="E2505">
        <v>0.27844999999999998</v>
      </c>
      <c r="F2505">
        <v>0.51624999999999999</v>
      </c>
      <c r="G2505">
        <v>0.86075000000000002</v>
      </c>
      <c r="H2505">
        <v>0.50285000000000002</v>
      </c>
      <c r="I2505">
        <v>0.86634999999999995</v>
      </c>
      <c r="J2505">
        <v>9.1850000000000001E-2</v>
      </c>
      <c r="K2505">
        <v>0.30404999999999999</v>
      </c>
      <c r="L2505">
        <v>0.50455000000000005</v>
      </c>
    </row>
    <row r="2506" spans="1:12" x14ac:dyDescent="0.3">
      <c r="A2506">
        <v>2505</v>
      </c>
      <c r="B2506">
        <v>0.25045000000000001</v>
      </c>
      <c r="C2506">
        <v>2.0449999999999999E-2</v>
      </c>
      <c r="D2506">
        <v>7.7549999999999994E-2</v>
      </c>
      <c r="E2506">
        <v>0.82115000000000005</v>
      </c>
      <c r="F2506">
        <v>0.38745000000000002</v>
      </c>
      <c r="G2506">
        <v>0.76915</v>
      </c>
      <c r="H2506">
        <v>0.87795000000000001</v>
      </c>
      <c r="I2506">
        <v>0.95965</v>
      </c>
      <c r="J2506">
        <v>0.76754999999999995</v>
      </c>
      <c r="K2506">
        <v>0.48764999999999997</v>
      </c>
      <c r="L2506">
        <v>0.72655000000000003</v>
      </c>
    </row>
    <row r="2507" spans="1:12" x14ac:dyDescent="0.3">
      <c r="A2507">
        <v>2506</v>
      </c>
      <c r="B2507">
        <v>0.25054999999999999</v>
      </c>
      <c r="C2507">
        <v>0.43704999999999999</v>
      </c>
      <c r="D2507">
        <v>0.76715</v>
      </c>
      <c r="E2507">
        <v>0.75185000000000002</v>
      </c>
      <c r="F2507">
        <v>0.30514999999999998</v>
      </c>
      <c r="G2507">
        <v>0.13114999999999999</v>
      </c>
      <c r="H2507">
        <v>0.25935000000000002</v>
      </c>
      <c r="I2507">
        <v>0.62085000000000001</v>
      </c>
      <c r="J2507">
        <v>0.84894999999999998</v>
      </c>
      <c r="K2507">
        <v>3.65E-3</v>
      </c>
      <c r="L2507">
        <v>0.93394999999999995</v>
      </c>
    </row>
    <row r="2508" spans="1:12" x14ac:dyDescent="0.3">
      <c r="A2508">
        <v>2507</v>
      </c>
      <c r="B2508">
        <v>0.25064999999999998</v>
      </c>
      <c r="C2508">
        <v>0.59935000000000005</v>
      </c>
      <c r="D2508">
        <v>0.51805000000000001</v>
      </c>
      <c r="E2508">
        <v>0.83525000000000005</v>
      </c>
      <c r="F2508">
        <v>0.96994999999999998</v>
      </c>
      <c r="G2508">
        <v>0.22455</v>
      </c>
      <c r="H2508">
        <v>0.67905000000000004</v>
      </c>
      <c r="I2508">
        <v>0.27894999999999998</v>
      </c>
      <c r="J2508">
        <v>0.14105000000000001</v>
      </c>
      <c r="K2508">
        <v>2.775E-2</v>
      </c>
      <c r="L2508">
        <v>0.44645000000000001</v>
      </c>
    </row>
    <row r="2509" spans="1:12" x14ac:dyDescent="0.3">
      <c r="A2509">
        <v>2508</v>
      </c>
      <c r="B2509">
        <v>0.25074999999999997</v>
      </c>
      <c r="C2509">
        <v>0.99865000000000004</v>
      </c>
      <c r="D2509">
        <v>0.48375000000000001</v>
      </c>
      <c r="E2509">
        <v>0.79085000000000005</v>
      </c>
      <c r="F2509">
        <v>0.19875000000000001</v>
      </c>
      <c r="G2509">
        <v>0.91544999999999999</v>
      </c>
      <c r="H2509">
        <v>0.40934999999999999</v>
      </c>
      <c r="I2509">
        <v>0.58535000000000004</v>
      </c>
      <c r="J2509">
        <v>0.13155</v>
      </c>
      <c r="K2509">
        <v>0.84455000000000002</v>
      </c>
      <c r="L2509">
        <v>0.50524999999999998</v>
      </c>
    </row>
    <row r="2510" spans="1:12" x14ac:dyDescent="0.3">
      <c r="A2510">
        <v>2509</v>
      </c>
      <c r="B2510">
        <v>0.25085000000000002</v>
      </c>
      <c r="C2510">
        <v>0.66074999999999995</v>
      </c>
      <c r="D2510">
        <v>0.10055</v>
      </c>
      <c r="E2510">
        <v>0.26965</v>
      </c>
      <c r="F2510">
        <v>0.39174999999999999</v>
      </c>
      <c r="G2510">
        <v>0.92205000000000004</v>
      </c>
      <c r="H2510">
        <v>0.57655000000000001</v>
      </c>
      <c r="I2510">
        <v>0.40365000000000001</v>
      </c>
      <c r="J2510">
        <v>0.18865000000000001</v>
      </c>
      <c r="K2510">
        <v>0.86094999999999999</v>
      </c>
      <c r="L2510">
        <v>0.83384999999999998</v>
      </c>
    </row>
    <row r="2511" spans="1:12" x14ac:dyDescent="0.3">
      <c r="A2511">
        <v>2510</v>
      </c>
      <c r="B2511">
        <v>0.25095000000000001</v>
      </c>
      <c r="C2511">
        <v>0.80874999999999997</v>
      </c>
      <c r="D2511">
        <v>0.81384999999999996</v>
      </c>
      <c r="E2511">
        <v>0.16264999999999999</v>
      </c>
      <c r="F2511">
        <v>9.9949999999999997E-2</v>
      </c>
      <c r="G2511">
        <v>0.54884999999999995</v>
      </c>
      <c r="H2511">
        <v>0.82384999999999997</v>
      </c>
      <c r="I2511">
        <v>0.74824999999999997</v>
      </c>
      <c r="J2511">
        <v>0.72404999999999997</v>
      </c>
      <c r="K2511">
        <v>0.41594999999999999</v>
      </c>
      <c r="L2511">
        <v>0.64424999999999999</v>
      </c>
    </row>
    <row r="2512" spans="1:12" x14ac:dyDescent="0.3">
      <c r="A2512">
        <v>2511</v>
      </c>
      <c r="B2512">
        <v>0.25105</v>
      </c>
      <c r="C2512">
        <v>0.81794999999999995</v>
      </c>
      <c r="D2512">
        <v>0.56984999999999997</v>
      </c>
      <c r="E2512">
        <v>0.20494999999999999</v>
      </c>
      <c r="F2512">
        <v>0.35344999999999999</v>
      </c>
      <c r="G2512">
        <v>0.81484999999999996</v>
      </c>
      <c r="H2512">
        <v>0.73924999999999996</v>
      </c>
      <c r="I2512">
        <v>0.76524999999999999</v>
      </c>
      <c r="J2512">
        <v>0.17144999999999999</v>
      </c>
      <c r="K2512">
        <v>0.33505000000000001</v>
      </c>
      <c r="L2512">
        <v>0.40955000000000003</v>
      </c>
    </row>
    <row r="2513" spans="1:12" x14ac:dyDescent="0.3">
      <c r="A2513">
        <v>2512</v>
      </c>
      <c r="B2513">
        <v>0.25114999999999998</v>
      </c>
      <c r="C2513">
        <v>9.5149999999999998E-2</v>
      </c>
      <c r="D2513">
        <v>0.98424999999999996</v>
      </c>
      <c r="E2513">
        <v>0.79254999999999998</v>
      </c>
      <c r="F2513">
        <v>0.22495000000000001</v>
      </c>
      <c r="G2513">
        <v>0.61775000000000002</v>
      </c>
      <c r="H2513">
        <v>0.80964999999999998</v>
      </c>
      <c r="I2513">
        <v>0.95655000000000001</v>
      </c>
      <c r="J2513">
        <v>0.56755</v>
      </c>
      <c r="K2513">
        <v>0.92444999999999999</v>
      </c>
      <c r="L2513">
        <v>0.37685000000000002</v>
      </c>
    </row>
    <row r="2514" spans="1:12" x14ac:dyDescent="0.3">
      <c r="A2514">
        <v>2513</v>
      </c>
      <c r="B2514">
        <v>0.25124999999999997</v>
      </c>
      <c r="C2514">
        <v>0.33524999999999999</v>
      </c>
      <c r="D2514">
        <v>0.15165000000000001</v>
      </c>
      <c r="E2514">
        <v>4.6350000000000002E-2</v>
      </c>
      <c r="F2514">
        <v>0.87124999999999997</v>
      </c>
      <c r="G2514">
        <v>0.99775000000000003</v>
      </c>
      <c r="H2514">
        <v>0.43095</v>
      </c>
      <c r="I2514">
        <v>0.10645</v>
      </c>
      <c r="J2514">
        <v>0.65995000000000004</v>
      </c>
      <c r="K2514">
        <v>0.13815</v>
      </c>
      <c r="L2514">
        <v>8.6050000000000001E-2</v>
      </c>
    </row>
    <row r="2515" spans="1:12" x14ac:dyDescent="0.3">
      <c r="A2515">
        <v>2514</v>
      </c>
      <c r="B2515">
        <v>0.25135000000000002</v>
      </c>
      <c r="C2515">
        <v>0.92205000000000004</v>
      </c>
      <c r="D2515">
        <v>0.72335000000000005</v>
      </c>
      <c r="E2515">
        <v>0.22805</v>
      </c>
      <c r="F2515">
        <v>0.73455000000000004</v>
      </c>
      <c r="G2515">
        <v>0.21454999999999999</v>
      </c>
      <c r="H2515">
        <v>0.17674999999999999</v>
      </c>
      <c r="I2515">
        <v>0.83235000000000003</v>
      </c>
      <c r="J2515">
        <v>0.56094999999999995</v>
      </c>
      <c r="K2515">
        <v>0.49895</v>
      </c>
      <c r="L2515">
        <v>0.23624999999999999</v>
      </c>
    </row>
    <row r="2516" spans="1:12" x14ac:dyDescent="0.3">
      <c r="A2516">
        <v>2515</v>
      </c>
      <c r="B2516">
        <v>0.25145000000000001</v>
      </c>
      <c r="C2516">
        <v>0.18965000000000001</v>
      </c>
      <c r="D2516">
        <v>0.87575000000000003</v>
      </c>
      <c r="E2516">
        <v>1.865E-2</v>
      </c>
      <c r="F2516">
        <v>0.50914999999999999</v>
      </c>
      <c r="G2516">
        <v>0.18975</v>
      </c>
      <c r="H2516">
        <v>0.85265000000000002</v>
      </c>
      <c r="I2516">
        <v>0.60824999999999996</v>
      </c>
      <c r="J2516">
        <v>0.77224999999999999</v>
      </c>
      <c r="K2516">
        <v>0.48025000000000001</v>
      </c>
      <c r="L2516">
        <v>9.5549999999999996E-2</v>
      </c>
    </row>
    <row r="2517" spans="1:12" x14ac:dyDescent="0.3">
      <c r="A2517">
        <v>2516</v>
      </c>
      <c r="B2517">
        <v>0.25155</v>
      </c>
      <c r="C2517">
        <v>0.19084999999999999</v>
      </c>
      <c r="D2517">
        <v>0.89564999999999995</v>
      </c>
      <c r="E2517">
        <v>0.68025000000000002</v>
      </c>
      <c r="F2517">
        <v>4.7649999999999998E-2</v>
      </c>
      <c r="G2517">
        <v>0.59755000000000003</v>
      </c>
      <c r="H2517">
        <v>0.26545000000000002</v>
      </c>
      <c r="I2517">
        <v>0.13994999999999999</v>
      </c>
      <c r="J2517">
        <v>0.80025000000000002</v>
      </c>
      <c r="K2517">
        <v>0.69984999999999997</v>
      </c>
      <c r="L2517">
        <v>0.62895000000000001</v>
      </c>
    </row>
    <row r="2518" spans="1:12" x14ac:dyDescent="0.3">
      <c r="A2518">
        <v>2517</v>
      </c>
      <c r="B2518">
        <v>0.25164999999999998</v>
      </c>
      <c r="C2518">
        <v>0.62875000000000003</v>
      </c>
      <c r="D2518">
        <v>0.73185</v>
      </c>
      <c r="E2518">
        <v>0.52534999999999998</v>
      </c>
      <c r="F2518">
        <v>0.55284999999999995</v>
      </c>
      <c r="G2518">
        <v>0.91764999999999997</v>
      </c>
      <c r="H2518">
        <v>0.68245</v>
      </c>
      <c r="I2518">
        <v>0.94474999999999998</v>
      </c>
      <c r="J2518">
        <v>0.68615000000000004</v>
      </c>
      <c r="K2518">
        <v>8.8749999999999996E-2</v>
      </c>
      <c r="L2518">
        <v>0.45665</v>
      </c>
    </row>
    <row r="2519" spans="1:12" x14ac:dyDescent="0.3">
      <c r="A2519">
        <v>2518</v>
      </c>
      <c r="B2519">
        <v>0.25174999999999997</v>
      </c>
      <c r="C2519">
        <v>4.7350000000000003E-2</v>
      </c>
      <c r="D2519">
        <v>0.76744999999999997</v>
      </c>
      <c r="E2519">
        <v>0.66944999999999999</v>
      </c>
      <c r="F2519">
        <v>0.20374999999999999</v>
      </c>
      <c r="G2519">
        <v>0.93574999999999997</v>
      </c>
      <c r="H2519">
        <v>0.82004999999999995</v>
      </c>
      <c r="I2519">
        <v>0.30795</v>
      </c>
      <c r="J2519">
        <v>0.26434999999999997</v>
      </c>
      <c r="K2519">
        <v>0.65995000000000004</v>
      </c>
      <c r="L2519">
        <v>0.37674999999999997</v>
      </c>
    </row>
    <row r="2520" spans="1:12" x14ac:dyDescent="0.3">
      <c r="A2520">
        <v>2519</v>
      </c>
      <c r="B2520">
        <v>0.25185000000000002</v>
      </c>
      <c r="C2520">
        <v>0.21254999999999999</v>
      </c>
      <c r="D2520">
        <v>0.56535000000000002</v>
      </c>
      <c r="E2520">
        <v>0.82894999999999996</v>
      </c>
      <c r="F2520">
        <v>0.33195000000000002</v>
      </c>
      <c r="G2520">
        <v>0.83255000000000001</v>
      </c>
      <c r="H2520">
        <v>6.2050000000000001E-2</v>
      </c>
      <c r="I2520">
        <v>0.46034999999999998</v>
      </c>
      <c r="J2520">
        <v>0.70145000000000002</v>
      </c>
      <c r="K2520">
        <v>5.1549999999999999E-2</v>
      </c>
      <c r="L2520">
        <v>1.085E-2</v>
      </c>
    </row>
    <row r="2521" spans="1:12" x14ac:dyDescent="0.3">
      <c r="A2521">
        <v>2520</v>
      </c>
      <c r="B2521">
        <v>0.25195000000000001</v>
      </c>
      <c r="C2521">
        <v>0.40684999999999999</v>
      </c>
      <c r="D2521">
        <v>9.7949999999999995E-2</v>
      </c>
      <c r="E2521">
        <v>0.78254999999999997</v>
      </c>
      <c r="F2521">
        <v>2.5000000000000001E-4</v>
      </c>
      <c r="G2521">
        <v>0.30995</v>
      </c>
      <c r="H2521">
        <v>0.26005</v>
      </c>
      <c r="I2521">
        <v>0.26145000000000002</v>
      </c>
      <c r="J2521">
        <v>0.26484999999999997</v>
      </c>
      <c r="K2521">
        <v>0.41575000000000001</v>
      </c>
      <c r="L2521">
        <v>0.95584999999999998</v>
      </c>
    </row>
    <row r="2522" spans="1:12" x14ac:dyDescent="0.3">
      <c r="A2522">
        <v>2521</v>
      </c>
      <c r="B2522">
        <v>0.25205</v>
      </c>
      <c r="C2522">
        <v>0.39424999999999999</v>
      </c>
      <c r="D2522">
        <v>0.25135000000000002</v>
      </c>
      <c r="E2522">
        <v>0.77375000000000005</v>
      </c>
      <c r="F2522">
        <v>7.2950000000000001E-2</v>
      </c>
      <c r="G2522">
        <v>0.38764999999999999</v>
      </c>
      <c r="H2522">
        <v>0.66635</v>
      </c>
      <c r="I2522">
        <v>0.26515</v>
      </c>
      <c r="J2522">
        <v>0.87165000000000004</v>
      </c>
      <c r="K2522">
        <v>0.46245000000000003</v>
      </c>
      <c r="L2522">
        <v>0.66625000000000001</v>
      </c>
    </row>
    <row r="2523" spans="1:12" x14ac:dyDescent="0.3">
      <c r="A2523">
        <v>2522</v>
      </c>
      <c r="B2523">
        <v>0.25214999999999999</v>
      </c>
      <c r="C2523">
        <v>7.3950000000000002E-2</v>
      </c>
      <c r="D2523">
        <v>0.53195000000000003</v>
      </c>
      <c r="E2523">
        <v>0.34294999999999998</v>
      </c>
      <c r="F2523">
        <v>0.32105</v>
      </c>
      <c r="G2523">
        <v>0.35585</v>
      </c>
      <c r="H2523">
        <v>0.91725000000000001</v>
      </c>
      <c r="I2523">
        <v>0.58115000000000006</v>
      </c>
      <c r="J2523">
        <v>0.24804999999999999</v>
      </c>
      <c r="K2523">
        <v>0.74055000000000004</v>
      </c>
      <c r="L2523">
        <v>0.23125000000000001</v>
      </c>
    </row>
    <row r="2524" spans="1:12" x14ac:dyDescent="0.3">
      <c r="A2524">
        <v>2523</v>
      </c>
      <c r="B2524">
        <v>0.25224999999999997</v>
      </c>
      <c r="C2524">
        <v>0.87004999999999999</v>
      </c>
      <c r="D2524">
        <v>0.76944999999999997</v>
      </c>
      <c r="E2524">
        <v>0.19805</v>
      </c>
      <c r="F2524">
        <v>0.55715000000000003</v>
      </c>
      <c r="G2524">
        <v>0.67144999999999999</v>
      </c>
      <c r="H2524">
        <v>0.41084999999999999</v>
      </c>
      <c r="I2524">
        <v>0.99095</v>
      </c>
      <c r="J2524">
        <v>0.45295000000000002</v>
      </c>
      <c r="K2524">
        <v>0.29254999999999998</v>
      </c>
      <c r="L2524">
        <v>0.69045000000000001</v>
      </c>
    </row>
    <row r="2525" spans="1:12" x14ac:dyDescent="0.3">
      <c r="A2525">
        <v>2524</v>
      </c>
      <c r="B2525">
        <v>0.25235000000000002</v>
      </c>
      <c r="C2525">
        <v>0.24915000000000001</v>
      </c>
      <c r="D2525">
        <v>0.35235</v>
      </c>
      <c r="E2525">
        <v>0.69694999999999996</v>
      </c>
      <c r="F2525">
        <v>0.98694999999999999</v>
      </c>
      <c r="G2525">
        <v>0.49575000000000002</v>
      </c>
      <c r="H2525">
        <v>0.68774999999999997</v>
      </c>
      <c r="I2525">
        <v>0.23835000000000001</v>
      </c>
      <c r="J2525">
        <v>0.72314999999999996</v>
      </c>
      <c r="K2525">
        <v>0.70535000000000003</v>
      </c>
      <c r="L2525">
        <v>0.42864999999999998</v>
      </c>
    </row>
    <row r="2526" spans="1:12" x14ac:dyDescent="0.3">
      <c r="A2526">
        <v>2525</v>
      </c>
      <c r="B2526">
        <v>0.25245000000000001</v>
      </c>
      <c r="C2526">
        <v>0.82235000000000003</v>
      </c>
      <c r="D2526">
        <v>9.1450000000000004E-2</v>
      </c>
      <c r="E2526">
        <v>0.38884999999999997</v>
      </c>
      <c r="F2526">
        <v>0.24324999999999999</v>
      </c>
      <c r="G2526">
        <v>0.68184999999999996</v>
      </c>
      <c r="H2526">
        <v>0.66264999999999996</v>
      </c>
      <c r="I2526">
        <v>0.77275000000000005</v>
      </c>
      <c r="J2526">
        <v>0.72165000000000001</v>
      </c>
      <c r="K2526">
        <v>0.34944999999999998</v>
      </c>
      <c r="L2526">
        <v>0.87314999999999998</v>
      </c>
    </row>
    <row r="2527" spans="1:12" x14ac:dyDescent="0.3">
      <c r="A2527">
        <v>2526</v>
      </c>
      <c r="B2527">
        <v>0.25255</v>
      </c>
      <c r="C2527">
        <v>5.985E-2</v>
      </c>
      <c r="D2527">
        <v>0.91574999999999995</v>
      </c>
      <c r="E2527">
        <v>0.51244999999999996</v>
      </c>
      <c r="F2527">
        <v>0.32055</v>
      </c>
      <c r="G2527">
        <v>0.83784999999999998</v>
      </c>
      <c r="H2527">
        <v>0.71765000000000001</v>
      </c>
      <c r="I2527">
        <v>0.76254999999999995</v>
      </c>
      <c r="J2527">
        <v>0.57594999999999996</v>
      </c>
      <c r="K2527">
        <v>0.91895000000000004</v>
      </c>
      <c r="L2527">
        <v>0.50875000000000004</v>
      </c>
    </row>
    <row r="2528" spans="1:12" x14ac:dyDescent="0.3">
      <c r="A2528">
        <v>2527</v>
      </c>
      <c r="B2528">
        <v>0.25264999999999999</v>
      </c>
      <c r="C2528">
        <v>0.99434999999999996</v>
      </c>
      <c r="D2528">
        <v>0.18665000000000001</v>
      </c>
      <c r="E2528">
        <v>0.67895000000000005</v>
      </c>
      <c r="F2528">
        <v>0.31004999999999999</v>
      </c>
      <c r="G2528">
        <v>0.42895</v>
      </c>
      <c r="H2528">
        <v>0.87165000000000004</v>
      </c>
      <c r="I2528">
        <v>5.525E-2</v>
      </c>
      <c r="J2528">
        <v>0.65554999999999997</v>
      </c>
      <c r="K2528">
        <v>0.43425000000000002</v>
      </c>
      <c r="L2528">
        <v>0.31564999999999999</v>
      </c>
    </row>
    <row r="2529" spans="1:12" x14ac:dyDescent="0.3">
      <c r="A2529">
        <v>2528</v>
      </c>
      <c r="B2529">
        <v>0.25274999999999997</v>
      </c>
      <c r="C2529">
        <v>0.96965000000000001</v>
      </c>
      <c r="D2529">
        <v>0.60514999999999997</v>
      </c>
      <c r="E2529">
        <v>0.58265</v>
      </c>
      <c r="F2529">
        <v>0.11515</v>
      </c>
      <c r="G2529">
        <v>0.51205000000000001</v>
      </c>
      <c r="H2529">
        <v>0.36675000000000002</v>
      </c>
      <c r="I2529">
        <v>0.52964999999999995</v>
      </c>
      <c r="J2529">
        <v>0.27934999999999999</v>
      </c>
      <c r="K2529">
        <v>0.64015</v>
      </c>
      <c r="L2529">
        <v>0.44455</v>
      </c>
    </row>
    <row r="2530" spans="1:12" x14ac:dyDescent="0.3">
      <c r="A2530">
        <v>2529</v>
      </c>
      <c r="B2530">
        <v>0.25285000000000002</v>
      </c>
      <c r="C2530">
        <v>0.15304999999999999</v>
      </c>
      <c r="D2530">
        <v>0.83914999999999995</v>
      </c>
      <c r="E2530">
        <v>0.82825000000000004</v>
      </c>
      <c r="F2530">
        <v>0.60504999999999998</v>
      </c>
      <c r="G2530">
        <v>9.9500000000000005E-3</v>
      </c>
      <c r="H2530">
        <v>0.39195000000000002</v>
      </c>
      <c r="I2530">
        <v>0.51685000000000003</v>
      </c>
      <c r="J2530">
        <v>0.52475000000000005</v>
      </c>
      <c r="K2530">
        <v>0.69474999999999998</v>
      </c>
      <c r="L2530">
        <v>0.54935</v>
      </c>
    </row>
    <row r="2531" spans="1:12" x14ac:dyDescent="0.3">
      <c r="A2531">
        <v>2530</v>
      </c>
      <c r="B2531">
        <v>0.25295000000000001</v>
      </c>
      <c r="C2531">
        <v>8.5500000000000003E-3</v>
      </c>
      <c r="D2531">
        <v>0.34094999999999998</v>
      </c>
      <c r="E2531">
        <v>0.81025000000000003</v>
      </c>
      <c r="F2531">
        <v>0.48094999999999999</v>
      </c>
      <c r="G2531">
        <v>0.87544999999999995</v>
      </c>
      <c r="H2531">
        <v>0.59565000000000001</v>
      </c>
      <c r="I2531">
        <v>0.21435000000000001</v>
      </c>
      <c r="J2531">
        <v>0.71875</v>
      </c>
      <c r="K2531">
        <v>0.70084999999999997</v>
      </c>
      <c r="L2531">
        <v>0.12984999999999999</v>
      </c>
    </row>
    <row r="2532" spans="1:12" x14ac:dyDescent="0.3">
      <c r="A2532">
        <v>2531</v>
      </c>
      <c r="B2532">
        <v>0.25305</v>
      </c>
      <c r="C2532">
        <v>0.18595</v>
      </c>
      <c r="D2532">
        <v>0.10664999999999999</v>
      </c>
      <c r="E2532">
        <v>0.82865</v>
      </c>
      <c r="F2532">
        <v>0.12085</v>
      </c>
      <c r="G2532">
        <v>0.46605000000000002</v>
      </c>
      <c r="H2532">
        <v>0.96945000000000003</v>
      </c>
      <c r="I2532">
        <v>0.92274999999999996</v>
      </c>
      <c r="J2532">
        <v>0.66444999999999999</v>
      </c>
      <c r="K2532">
        <v>0.74885000000000002</v>
      </c>
      <c r="L2532">
        <v>0.42375000000000002</v>
      </c>
    </row>
    <row r="2533" spans="1:12" x14ac:dyDescent="0.3">
      <c r="A2533">
        <v>2532</v>
      </c>
      <c r="B2533">
        <v>0.25314999999999999</v>
      </c>
      <c r="C2533">
        <v>0.87775000000000003</v>
      </c>
      <c r="D2533">
        <v>0.16314999999999999</v>
      </c>
      <c r="E2533">
        <v>0.59304999999999997</v>
      </c>
      <c r="F2533">
        <v>0.66015000000000001</v>
      </c>
      <c r="G2533">
        <v>0.10315000000000001</v>
      </c>
      <c r="H2533">
        <v>0.28444999999999998</v>
      </c>
      <c r="I2533">
        <v>8.5050000000000001E-2</v>
      </c>
      <c r="J2533">
        <v>0.82484999999999997</v>
      </c>
      <c r="K2533">
        <v>0.58325000000000005</v>
      </c>
      <c r="L2533">
        <v>0.53995000000000004</v>
      </c>
    </row>
    <row r="2534" spans="1:12" x14ac:dyDescent="0.3">
      <c r="A2534">
        <v>2533</v>
      </c>
      <c r="B2534">
        <v>0.25324999999999998</v>
      </c>
      <c r="C2534">
        <v>0.89515</v>
      </c>
      <c r="D2534">
        <v>0.68254999999999999</v>
      </c>
      <c r="E2534">
        <v>0.27174999999999999</v>
      </c>
      <c r="F2534">
        <v>0.83025000000000004</v>
      </c>
      <c r="G2534">
        <v>0.84445000000000003</v>
      </c>
      <c r="H2534">
        <v>3.0500000000000002E-3</v>
      </c>
      <c r="I2534">
        <v>0.64775000000000005</v>
      </c>
      <c r="J2534">
        <v>0.49764999999999998</v>
      </c>
      <c r="K2534">
        <v>0.44205</v>
      </c>
      <c r="L2534">
        <v>0.48675000000000002</v>
      </c>
    </row>
    <row r="2535" spans="1:12" x14ac:dyDescent="0.3">
      <c r="A2535">
        <v>2534</v>
      </c>
      <c r="B2535">
        <v>0.25335000000000002</v>
      </c>
      <c r="C2535">
        <v>0.74555000000000005</v>
      </c>
      <c r="D2535">
        <v>0.61165000000000003</v>
      </c>
      <c r="E2535">
        <v>0.43085000000000001</v>
      </c>
      <c r="F2535">
        <v>0.75205</v>
      </c>
      <c r="G2535">
        <v>0.71475</v>
      </c>
      <c r="H2535">
        <v>0.47825000000000001</v>
      </c>
      <c r="I2535">
        <v>0.69264999999999999</v>
      </c>
      <c r="J2535">
        <v>0.18235000000000001</v>
      </c>
      <c r="K2535">
        <v>0.60065000000000002</v>
      </c>
      <c r="L2535">
        <v>0.94855</v>
      </c>
    </row>
    <row r="2536" spans="1:12" x14ac:dyDescent="0.3">
      <c r="A2536">
        <v>2535</v>
      </c>
      <c r="B2536">
        <v>0.25345000000000001</v>
      </c>
      <c r="C2536">
        <v>0.85575000000000001</v>
      </c>
      <c r="D2536">
        <v>0.17874999999999999</v>
      </c>
      <c r="E2536">
        <v>0.63785000000000003</v>
      </c>
      <c r="F2536">
        <v>0.98895</v>
      </c>
      <c r="G2536">
        <v>0.32815</v>
      </c>
      <c r="H2536">
        <v>0.40734999999999999</v>
      </c>
      <c r="I2536">
        <v>0.19075</v>
      </c>
      <c r="J2536">
        <v>0.21604999999999999</v>
      </c>
      <c r="K2536">
        <v>0.82745000000000002</v>
      </c>
      <c r="L2536">
        <v>0.62355000000000005</v>
      </c>
    </row>
    <row r="2537" spans="1:12" x14ac:dyDescent="0.3">
      <c r="A2537">
        <v>2536</v>
      </c>
      <c r="B2537">
        <v>0.25355</v>
      </c>
      <c r="C2537">
        <v>0.41055000000000003</v>
      </c>
      <c r="D2537">
        <v>0.46605000000000002</v>
      </c>
      <c r="E2537">
        <v>0.60875000000000001</v>
      </c>
      <c r="F2537">
        <v>0.38505</v>
      </c>
      <c r="G2537">
        <v>0.40634999999999999</v>
      </c>
      <c r="H2537">
        <v>0.71804999999999997</v>
      </c>
      <c r="I2537">
        <v>0.32474999999999998</v>
      </c>
      <c r="J2537">
        <v>0.31924999999999998</v>
      </c>
      <c r="K2537">
        <v>9.4350000000000003E-2</v>
      </c>
      <c r="L2537">
        <v>0.89524999999999999</v>
      </c>
    </row>
    <row r="2538" spans="1:12" x14ac:dyDescent="0.3">
      <c r="A2538">
        <v>2537</v>
      </c>
      <c r="B2538">
        <v>0.25364999999999999</v>
      </c>
      <c r="C2538">
        <v>4.1950000000000001E-2</v>
      </c>
      <c r="D2538">
        <v>0.60355000000000003</v>
      </c>
      <c r="E2538">
        <v>0.33934999999999998</v>
      </c>
      <c r="F2538">
        <v>0.93694999999999995</v>
      </c>
      <c r="G2538">
        <v>0.16835</v>
      </c>
      <c r="H2538">
        <v>1.5350000000000001E-2</v>
      </c>
      <c r="I2538">
        <v>6.5049999999999997E-2</v>
      </c>
      <c r="J2538">
        <v>0.93445</v>
      </c>
      <c r="K2538">
        <v>0.80654999999999999</v>
      </c>
      <c r="L2538">
        <v>0.45195000000000002</v>
      </c>
    </row>
    <row r="2539" spans="1:12" x14ac:dyDescent="0.3">
      <c r="A2539">
        <v>2538</v>
      </c>
      <c r="B2539">
        <v>0.25374999999999998</v>
      </c>
      <c r="C2539">
        <v>0.91725000000000001</v>
      </c>
      <c r="D2539">
        <v>0.89664999999999995</v>
      </c>
      <c r="E2539">
        <v>0.86245000000000005</v>
      </c>
      <c r="F2539">
        <v>0.54664999999999997</v>
      </c>
      <c r="G2539">
        <v>0.84735000000000005</v>
      </c>
      <c r="H2539">
        <v>0.95845000000000002</v>
      </c>
      <c r="I2539">
        <v>0.89624999999999999</v>
      </c>
      <c r="J2539">
        <v>0.50275000000000003</v>
      </c>
      <c r="K2539">
        <v>0.24585000000000001</v>
      </c>
      <c r="L2539">
        <v>0.95384999999999998</v>
      </c>
    </row>
    <row r="2540" spans="1:12" x14ac:dyDescent="0.3">
      <c r="A2540">
        <v>2539</v>
      </c>
      <c r="B2540">
        <v>0.25385000000000002</v>
      </c>
      <c r="C2540">
        <v>2.0049999999999998E-2</v>
      </c>
      <c r="D2540">
        <v>0.25464999999999999</v>
      </c>
      <c r="E2540">
        <v>0.32765</v>
      </c>
      <c r="F2540">
        <v>0.70725000000000005</v>
      </c>
      <c r="G2540">
        <v>0.35435</v>
      </c>
      <c r="H2540">
        <v>0.39965000000000001</v>
      </c>
      <c r="I2540">
        <v>0.13555</v>
      </c>
      <c r="J2540">
        <v>0.28105000000000002</v>
      </c>
      <c r="K2540">
        <v>0.66364999999999996</v>
      </c>
      <c r="L2540">
        <v>0.39865</v>
      </c>
    </row>
    <row r="2541" spans="1:12" x14ac:dyDescent="0.3">
      <c r="A2541">
        <v>2540</v>
      </c>
      <c r="B2541">
        <v>0.25395000000000001</v>
      </c>
      <c r="C2541">
        <v>0.14995</v>
      </c>
      <c r="D2541">
        <v>0.30254999999999999</v>
      </c>
      <c r="E2541">
        <v>0.17605000000000001</v>
      </c>
      <c r="F2541">
        <v>0.82594999999999996</v>
      </c>
      <c r="G2541">
        <v>0.27575</v>
      </c>
      <c r="H2541">
        <v>0.32364999999999999</v>
      </c>
      <c r="I2541">
        <v>0.36695</v>
      </c>
      <c r="J2541">
        <v>0.52375000000000005</v>
      </c>
      <c r="K2541">
        <v>0.57404999999999995</v>
      </c>
      <c r="L2541">
        <v>0.16535</v>
      </c>
    </row>
    <row r="2542" spans="1:12" x14ac:dyDescent="0.3">
      <c r="A2542">
        <v>2541</v>
      </c>
      <c r="B2542">
        <v>0.25405</v>
      </c>
      <c r="C2542">
        <v>0.15495</v>
      </c>
      <c r="D2542">
        <v>0.58135000000000003</v>
      </c>
      <c r="E2542">
        <v>0.87514999999999998</v>
      </c>
      <c r="F2542">
        <v>0.92715000000000003</v>
      </c>
      <c r="G2542">
        <v>0.34275</v>
      </c>
      <c r="H2542">
        <v>5.9450000000000003E-2</v>
      </c>
      <c r="I2542">
        <v>0.10965</v>
      </c>
      <c r="J2542">
        <v>0.56664999999999999</v>
      </c>
      <c r="K2542">
        <v>0.77515000000000001</v>
      </c>
      <c r="L2542">
        <v>0.14465</v>
      </c>
    </row>
    <row r="2543" spans="1:12" x14ac:dyDescent="0.3">
      <c r="A2543">
        <v>2542</v>
      </c>
      <c r="B2543">
        <v>0.25414999999999999</v>
      </c>
      <c r="C2543">
        <v>0.82074999999999998</v>
      </c>
      <c r="D2543">
        <v>0.55044999999999999</v>
      </c>
      <c r="E2543">
        <v>0.30775000000000002</v>
      </c>
      <c r="F2543">
        <v>0.80745</v>
      </c>
      <c r="G2543">
        <v>0.26205000000000001</v>
      </c>
      <c r="H2543">
        <v>0.42825000000000002</v>
      </c>
      <c r="I2543">
        <v>0.75105</v>
      </c>
      <c r="J2543">
        <v>0.66125</v>
      </c>
      <c r="K2543">
        <v>0.68015000000000003</v>
      </c>
      <c r="L2543">
        <v>0.90195000000000003</v>
      </c>
    </row>
    <row r="2544" spans="1:12" x14ac:dyDescent="0.3">
      <c r="A2544">
        <v>2543</v>
      </c>
      <c r="B2544">
        <v>0.25424999999999998</v>
      </c>
      <c r="C2544">
        <v>0.57884999999999998</v>
      </c>
      <c r="D2544">
        <v>0.18684999999999999</v>
      </c>
      <c r="E2544">
        <v>8.0449999999999994E-2</v>
      </c>
      <c r="F2544">
        <v>0.58825000000000005</v>
      </c>
      <c r="G2544">
        <v>0.98024999999999995</v>
      </c>
      <c r="H2544">
        <v>0.49314999999999998</v>
      </c>
      <c r="I2544">
        <v>0.85994999999999999</v>
      </c>
      <c r="J2544">
        <v>0.16284999999999999</v>
      </c>
      <c r="K2544">
        <v>0.28875000000000001</v>
      </c>
      <c r="L2544">
        <v>0.95884999999999998</v>
      </c>
    </row>
    <row r="2545" spans="1:12" x14ac:dyDescent="0.3">
      <c r="A2545">
        <v>2544</v>
      </c>
      <c r="B2545">
        <v>0.25435000000000002</v>
      </c>
      <c r="C2545">
        <v>0.94355</v>
      </c>
      <c r="D2545">
        <v>0.45945000000000003</v>
      </c>
      <c r="E2545">
        <v>0.37204999999999999</v>
      </c>
      <c r="F2545">
        <v>0.19414999999999999</v>
      </c>
      <c r="G2545">
        <v>0.84314999999999996</v>
      </c>
      <c r="H2545">
        <v>0.99755000000000005</v>
      </c>
      <c r="I2545">
        <v>0.76465000000000005</v>
      </c>
      <c r="J2545">
        <v>0.86895</v>
      </c>
      <c r="K2545">
        <v>0.98734999999999995</v>
      </c>
      <c r="L2545">
        <v>0.97565000000000002</v>
      </c>
    </row>
    <row r="2546" spans="1:12" x14ac:dyDescent="0.3">
      <c r="A2546">
        <v>2545</v>
      </c>
      <c r="B2546">
        <v>0.25445000000000001</v>
      </c>
      <c r="C2546">
        <v>0.38905000000000001</v>
      </c>
      <c r="D2546">
        <v>0.56815000000000004</v>
      </c>
      <c r="E2546">
        <v>0.74085000000000001</v>
      </c>
      <c r="F2546">
        <v>0.85834999999999995</v>
      </c>
      <c r="G2546">
        <v>0.50305</v>
      </c>
      <c r="H2546">
        <v>0.55174999999999996</v>
      </c>
      <c r="I2546">
        <v>0.57464999999999999</v>
      </c>
      <c r="J2546">
        <v>0.13785</v>
      </c>
      <c r="K2546">
        <v>0.72155000000000002</v>
      </c>
      <c r="L2546">
        <v>0.10415000000000001</v>
      </c>
    </row>
    <row r="2547" spans="1:12" x14ac:dyDescent="0.3">
      <c r="A2547">
        <v>2546</v>
      </c>
      <c r="B2547">
        <v>0.25455</v>
      </c>
      <c r="C2547">
        <v>0.93784999999999996</v>
      </c>
      <c r="D2547">
        <v>0.56855</v>
      </c>
      <c r="E2547">
        <v>0.14294999999999999</v>
      </c>
      <c r="F2547">
        <v>0.96725000000000005</v>
      </c>
      <c r="G2547">
        <v>0.86055000000000004</v>
      </c>
      <c r="H2547">
        <v>0.31385000000000002</v>
      </c>
      <c r="I2547">
        <v>0.79544999999999999</v>
      </c>
      <c r="J2547">
        <v>0.33805000000000002</v>
      </c>
      <c r="K2547">
        <v>0.38955000000000001</v>
      </c>
      <c r="L2547">
        <v>9.7949999999999995E-2</v>
      </c>
    </row>
    <row r="2548" spans="1:12" x14ac:dyDescent="0.3">
      <c r="A2548">
        <v>2547</v>
      </c>
      <c r="B2548">
        <v>0.25464999999999999</v>
      </c>
      <c r="C2548">
        <v>0.83884999999999998</v>
      </c>
      <c r="D2548">
        <v>0.58535000000000004</v>
      </c>
      <c r="E2548">
        <v>0.17645</v>
      </c>
      <c r="F2548">
        <v>0.91364999999999996</v>
      </c>
      <c r="G2548">
        <v>1.0499999999999999E-3</v>
      </c>
      <c r="H2548">
        <v>0.87785000000000002</v>
      </c>
      <c r="I2548">
        <v>0.39934999999999998</v>
      </c>
      <c r="J2548">
        <v>0.65864999999999996</v>
      </c>
      <c r="K2548">
        <v>0.12395</v>
      </c>
      <c r="L2548">
        <v>0.28684999999999999</v>
      </c>
    </row>
    <row r="2549" spans="1:12" x14ac:dyDescent="0.3">
      <c r="A2549">
        <v>2548</v>
      </c>
      <c r="B2549">
        <v>0.25474999999999998</v>
      </c>
      <c r="C2549">
        <v>5.5550000000000002E-2</v>
      </c>
      <c r="D2549">
        <v>0.35385</v>
      </c>
      <c r="E2549">
        <v>0.86724999999999997</v>
      </c>
      <c r="F2549">
        <v>0.87255000000000005</v>
      </c>
      <c r="G2549">
        <v>0.18345</v>
      </c>
      <c r="H2549">
        <v>0.74765000000000004</v>
      </c>
      <c r="I2549">
        <v>1.375E-2</v>
      </c>
      <c r="J2549">
        <v>0.10285</v>
      </c>
      <c r="K2549">
        <v>0.30025000000000002</v>
      </c>
      <c r="L2549">
        <v>2.0150000000000001E-2</v>
      </c>
    </row>
    <row r="2550" spans="1:12" x14ac:dyDescent="0.3">
      <c r="A2550">
        <v>2549</v>
      </c>
      <c r="B2550">
        <v>0.25485000000000002</v>
      </c>
      <c r="C2550">
        <v>0.43085000000000001</v>
      </c>
      <c r="D2550">
        <v>0.71375</v>
      </c>
      <c r="E2550">
        <v>0.77244999999999997</v>
      </c>
      <c r="F2550">
        <v>0.75065000000000004</v>
      </c>
      <c r="G2550">
        <v>0.98404999999999998</v>
      </c>
      <c r="H2550">
        <v>0.37195</v>
      </c>
      <c r="I2550">
        <v>0.14055000000000001</v>
      </c>
      <c r="J2550">
        <v>5.5350000000000003E-2</v>
      </c>
      <c r="K2550">
        <v>0.93494999999999995</v>
      </c>
      <c r="L2550">
        <v>0.90205000000000002</v>
      </c>
    </row>
    <row r="2551" spans="1:12" x14ac:dyDescent="0.3">
      <c r="A2551">
        <v>2550</v>
      </c>
      <c r="B2551">
        <v>0.25495000000000001</v>
      </c>
      <c r="C2551">
        <v>0.57064999999999999</v>
      </c>
      <c r="D2551">
        <v>0.68674999999999997</v>
      </c>
      <c r="E2551">
        <v>0.29825000000000002</v>
      </c>
      <c r="F2551">
        <v>0.91195000000000004</v>
      </c>
      <c r="G2551">
        <v>0.24315000000000001</v>
      </c>
      <c r="H2551">
        <v>9.955E-2</v>
      </c>
      <c r="I2551">
        <v>0.74214999999999998</v>
      </c>
      <c r="J2551">
        <v>0.20144999999999999</v>
      </c>
      <c r="K2551">
        <v>0.16205</v>
      </c>
      <c r="L2551">
        <v>0.88544999999999996</v>
      </c>
    </row>
    <row r="2552" spans="1:12" x14ac:dyDescent="0.3">
      <c r="A2552">
        <v>2551</v>
      </c>
      <c r="B2552">
        <v>0.25505</v>
      </c>
      <c r="C2552">
        <v>0.53234999999999999</v>
      </c>
      <c r="D2552">
        <v>0.20835000000000001</v>
      </c>
      <c r="E2552">
        <v>0.62895000000000001</v>
      </c>
      <c r="F2552">
        <v>0.96714999999999995</v>
      </c>
      <c r="G2552">
        <v>0.38055</v>
      </c>
      <c r="H2552">
        <v>0.61255000000000004</v>
      </c>
      <c r="I2552">
        <v>0.48654999999999998</v>
      </c>
      <c r="J2552">
        <v>0.51554999999999995</v>
      </c>
      <c r="K2552">
        <v>0.67074999999999996</v>
      </c>
      <c r="L2552">
        <v>0.61604999999999999</v>
      </c>
    </row>
    <row r="2553" spans="1:12" x14ac:dyDescent="0.3">
      <c r="A2553">
        <v>2552</v>
      </c>
      <c r="B2553">
        <v>0.25514999999999999</v>
      </c>
      <c r="C2553">
        <v>0.39995000000000003</v>
      </c>
      <c r="D2553">
        <v>8.9649999999999994E-2</v>
      </c>
      <c r="E2553">
        <v>0.65134999999999998</v>
      </c>
      <c r="F2553">
        <v>0.53654999999999997</v>
      </c>
      <c r="G2553">
        <v>0.28394999999999998</v>
      </c>
      <c r="H2553">
        <v>0.31935000000000002</v>
      </c>
      <c r="I2553">
        <v>0.36385000000000001</v>
      </c>
      <c r="J2553">
        <v>0.43404999999999999</v>
      </c>
      <c r="K2553">
        <v>0.15845000000000001</v>
      </c>
      <c r="L2553">
        <v>0.92164999999999997</v>
      </c>
    </row>
    <row r="2554" spans="1:12" x14ac:dyDescent="0.3">
      <c r="A2554">
        <v>2553</v>
      </c>
      <c r="B2554">
        <v>0.25524999999999998</v>
      </c>
      <c r="C2554">
        <v>0.40965000000000001</v>
      </c>
      <c r="D2554">
        <v>0.64864999999999995</v>
      </c>
      <c r="E2554">
        <v>0.47484999999999999</v>
      </c>
      <c r="F2554">
        <v>0.69935000000000003</v>
      </c>
      <c r="G2554">
        <v>0.26834999999999998</v>
      </c>
      <c r="H2554">
        <v>0.79054999999999997</v>
      </c>
      <c r="I2554">
        <v>0.59865000000000002</v>
      </c>
      <c r="J2554">
        <v>0.12665000000000001</v>
      </c>
      <c r="K2554">
        <v>0.39205000000000001</v>
      </c>
      <c r="L2554">
        <v>0.28915000000000002</v>
      </c>
    </row>
    <row r="2555" spans="1:12" x14ac:dyDescent="0.3">
      <c r="A2555">
        <v>2554</v>
      </c>
      <c r="B2555">
        <v>0.25535000000000002</v>
      </c>
      <c r="C2555">
        <v>0.59325000000000006</v>
      </c>
      <c r="D2555">
        <v>5.7349999999999998E-2</v>
      </c>
      <c r="E2555">
        <v>0.80145</v>
      </c>
      <c r="F2555">
        <v>0.13685</v>
      </c>
      <c r="G2555">
        <v>0.49104999999999999</v>
      </c>
      <c r="H2555">
        <v>0.69764999999999999</v>
      </c>
      <c r="I2555">
        <v>0.57994999999999997</v>
      </c>
      <c r="J2555">
        <v>0.59355000000000002</v>
      </c>
      <c r="K2555">
        <v>0.84165000000000001</v>
      </c>
      <c r="L2555">
        <v>0.88915</v>
      </c>
    </row>
    <row r="2556" spans="1:12" x14ac:dyDescent="0.3">
      <c r="A2556">
        <v>2555</v>
      </c>
      <c r="B2556">
        <v>0.25545000000000001</v>
      </c>
      <c r="C2556">
        <v>0.30445</v>
      </c>
      <c r="D2556">
        <v>0.88075000000000003</v>
      </c>
      <c r="E2556">
        <v>0.65644999999999998</v>
      </c>
      <c r="F2556">
        <v>0.95984999999999998</v>
      </c>
      <c r="G2556">
        <v>0.88954999999999995</v>
      </c>
      <c r="H2556">
        <v>0.83235000000000003</v>
      </c>
      <c r="I2556">
        <v>0.16275000000000001</v>
      </c>
      <c r="J2556">
        <v>0.19005</v>
      </c>
      <c r="K2556">
        <v>0.69125000000000003</v>
      </c>
      <c r="L2556">
        <v>1.3350000000000001E-2</v>
      </c>
    </row>
    <row r="2557" spans="1:12" x14ac:dyDescent="0.3">
      <c r="A2557">
        <v>2556</v>
      </c>
      <c r="B2557">
        <v>0.25555</v>
      </c>
      <c r="C2557">
        <v>0.27594999999999997</v>
      </c>
      <c r="D2557">
        <v>0.43564999999999998</v>
      </c>
      <c r="E2557">
        <v>0.20105000000000001</v>
      </c>
      <c r="F2557">
        <v>0.52595000000000003</v>
      </c>
      <c r="G2557">
        <v>0.50775000000000003</v>
      </c>
      <c r="H2557">
        <v>0.98785000000000001</v>
      </c>
      <c r="I2557">
        <v>0.52015</v>
      </c>
      <c r="J2557">
        <v>0.48685</v>
      </c>
      <c r="K2557">
        <v>0.20144999999999999</v>
      </c>
      <c r="L2557">
        <v>0.16414999999999999</v>
      </c>
    </row>
    <row r="2558" spans="1:12" x14ac:dyDescent="0.3">
      <c r="A2558">
        <v>2557</v>
      </c>
      <c r="B2558">
        <v>0.25564999999999999</v>
      </c>
      <c r="C2558">
        <v>0.92925000000000002</v>
      </c>
      <c r="D2558">
        <v>8.2949999999999996E-2</v>
      </c>
      <c r="E2558">
        <v>0.83625000000000005</v>
      </c>
      <c r="F2558">
        <v>0.21335000000000001</v>
      </c>
      <c r="G2558">
        <v>0.69155</v>
      </c>
      <c r="H2558">
        <v>0.11955</v>
      </c>
      <c r="I2558">
        <v>0.15285000000000001</v>
      </c>
      <c r="J2558">
        <v>0.83394999999999997</v>
      </c>
      <c r="K2558">
        <v>0.93794999999999995</v>
      </c>
      <c r="L2558">
        <v>0.33334999999999998</v>
      </c>
    </row>
    <row r="2559" spans="1:12" x14ac:dyDescent="0.3">
      <c r="A2559">
        <v>2558</v>
      </c>
      <c r="B2559">
        <v>0.25574999999999998</v>
      </c>
      <c r="C2559">
        <v>0.37664999999999998</v>
      </c>
      <c r="D2559">
        <v>0.45334999999999998</v>
      </c>
      <c r="E2559">
        <v>0.77905000000000002</v>
      </c>
      <c r="F2559">
        <v>0.67364999999999997</v>
      </c>
      <c r="G2559">
        <v>0.98485</v>
      </c>
      <c r="H2559">
        <v>0.85204999999999997</v>
      </c>
      <c r="I2559">
        <v>0.27365</v>
      </c>
      <c r="J2559">
        <v>0.80645</v>
      </c>
      <c r="K2559">
        <v>0.32024999999999998</v>
      </c>
      <c r="L2559">
        <v>0.30164999999999997</v>
      </c>
    </row>
    <row r="2560" spans="1:12" x14ac:dyDescent="0.3">
      <c r="A2560">
        <v>2559</v>
      </c>
      <c r="B2560">
        <v>0.25585000000000002</v>
      </c>
      <c r="C2560">
        <v>0.30275000000000002</v>
      </c>
      <c r="D2560">
        <v>0.98145000000000004</v>
      </c>
      <c r="E2560">
        <v>0.87824999999999998</v>
      </c>
      <c r="F2560">
        <v>0.74124999999999996</v>
      </c>
      <c r="G2560">
        <v>0.20094999999999999</v>
      </c>
      <c r="H2560">
        <v>0.46534999999999999</v>
      </c>
      <c r="I2560">
        <v>0.96924999999999994</v>
      </c>
      <c r="J2560">
        <v>0.52395000000000003</v>
      </c>
      <c r="K2560">
        <v>9.1500000000000001E-3</v>
      </c>
      <c r="L2560">
        <v>0.75295000000000001</v>
      </c>
    </row>
    <row r="2561" spans="1:12" x14ac:dyDescent="0.3">
      <c r="A2561">
        <v>2560</v>
      </c>
      <c r="B2561">
        <v>0.25595000000000001</v>
      </c>
      <c r="C2561">
        <v>0.47455000000000003</v>
      </c>
      <c r="D2561">
        <v>0.64305000000000001</v>
      </c>
      <c r="E2561">
        <v>0.68005000000000004</v>
      </c>
      <c r="F2561">
        <v>0.30795</v>
      </c>
      <c r="G2561">
        <v>4.3749999999999997E-2</v>
      </c>
      <c r="H2561">
        <v>0.37135000000000001</v>
      </c>
      <c r="I2561">
        <v>9.9349999999999994E-2</v>
      </c>
      <c r="J2561">
        <v>0.57435000000000003</v>
      </c>
      <c r="K2561">
        <v>0.73004999999999998</v>
      </c>
      <c r="L2561">
        <v>0.82474999999999998</v>
      </c>
    </row>
    <row r="2562" spans="1:12" x14ac:dyDescent="0.3">
      <c r="A2562">
        <v>2561</v>
      </c>
      <c r="B2562">
        <v>0.25605</v>
      </c>
      <c r="C2562">
        <v>0.57235000000000003</v>
      </c>
      <c r="D2562">
        <v>9.9500000000000005E-3</v>
      </c>
      <c r="E2562">
        <v>0.53874999999999995</v>
      </c>
      <c r="F2562">
        <v>0.38155</v>
      </c>
      <c r="G2562">
        <v>0.99555000000000005</v>
      </c>
      <c r="H2562">
        <v>0.73214999999999997</v>
      </c>
      <c r="I2562">
        <v>0.90844999999999998</v>
      </c>
      <c r="J2562">
        <v>0.82284999999999997</v>
      </c>
      <c r="K2562">
        <v>0.23105000000000001</v>
      </c>
      <c r="L2562">
        <v>0.94015000000000004</v>
      </c>
    </row>
    <row r="2563" spans="1:12" x14ac:dyDescent="0.3">
      <c r="A2563">
        <v>2562</v>
      </c>
      <c r="B2563">
        <v>0.25614999999999999</v>
      </c>
      <c r="C2563">
        <v>0.25004999999999999</v>
      </c>
      <c r="D2563">
        <v>0.64685000000000004</v>
      </c>
      <c r="E2563">
        <v>1.4499999999999999E-3</v>
      </c>
      <c r="F2563">
        <v>0.21834999999999999</v>
      </c>
      <c r="G2563">
        <v>5.2049999999999999E-2</v>
      </c>
      <c r="H2563">
        <v>0.60985</v>
      </c>
      <c r="I2563">
        <v>0.77725</v>
      </c>
      <c r="J2563">
        <v>0.33834999999999998</v>
      </c>
      <c r="K2563">
        <v>0.46865000000000001</v>
      </c>
      <c r="L2563">
        <v>0.33915000000000001</v>
      </c>
    </row>
    <row r="2564" spans="1:12" x14ac:dyDescent="0.3">
      <c r="A2564">
        <v>2563</v>
      </c>
      <c r="B2564">
        <v>0.25624999999999998</v>
      </c>
      <c r="C2564">
        <v>0.13965</v>
      </c>
      <c r="D2564">
        <v>0.87065000000000003</v>
      </c>
      <c r="E2564">
        <v>0.79484999999999995</v>
      </c>
      <c r="F2564">
        <v>0.91725000000000001</v>
      </c>
      <c r="G2564">
        <v>0.91064999999999996</v>
      </c>
      <c r="H2564">
        <v>0.70365</v>
      </c>
      <c r="I2564">
        <v>0.72665000000000002</v>
      </c>
      <c r="J2564">
        <v>1.4149999999999999E-2</v>
      </c>
      <c r="K2564">
        <v>0.20935000000000001</v>
      </c>
      <c r="L2564">
        <v>0.69745000000000001</v>
      </c>
    </row>
    <row r="2565" spans="1:12" x14ac:dyDescent="0.3">
      <c r="A2565">
        <v>2564</v>
      </c>
      <c r="B2565">
        <v>0.25635000000000002</v>
      </c>
      <c r="C2565">
        <v>8.7849999999999998E-2</v>
      </c>
      <c r="D2565">
        <v>0.45824999999999999</v>
      </c>
      <c r="E2565">
        <v>0.12805</v>
      </c>
      <c r="F2565">
        <v>0.76224999999999998</v>
      </c>
      <c r="G2565">
        <v>0.17655000000000001</v>
      </c>
      <c r="H2565">
        <v>0.64805000000000001</v>
      </c>
      <c r="I2565">
        <v>0.75885000000000002</v>
      </c>
      <c r="J2565">
        <v>0.37295</v>
      </c>
      <c r="K2565">
        <v>0.87244999999999995</v>
      </c>
      <c r="L2565">
        <v>0.81094999999999995</v>
      </c>
    </row>
    <row r="2566" spans="1:12" x14ac:dyDescent="0.3">
      <c r="A2566">
        <v>2565</v>
      </c>
      <c r="B2566">
        <v>0.25645000000000001</v>
      </c>
      <c r="C2566">
        <v>0.34105000000000002</v>
      </c>
      <c r="D2566">
        <v>0.33495000000000003</v>
      </c>
      <c r="E2566">
        <v>0.43654999999999999</v>
      </c>
      <c r="F2566">
        <v>3.6650000000000002E-2</v>
      </c>
      <c r="G2566">
        <v>0.28234999999999999</v>
      </c>
      <c r="H2566">
        <v>0.19785</v>
      </c>
      <c r="I2566">
        <v>8.8050000000000003E-2</v>
      </c>
      <c r="J2566">
        <v>0.98165000000000002</v>
      </c>
      <c r="K2566">
        <v>0.69615000000000005</v>
      </c>
      <c r="L2566">
        <v>0.56115000000000004</v>
      </c>
    </row>
    <row r="2567" spans="1:12" x14ac:dyDescent="0.3">
      <c r="A2567">
        <v>2566</v>
      </c>
      <c r="B2567">
        <v>0.25655</v>
      </c>
      <c r="C2567">
        <v>0.44674999999999998</v>
      </c>
      <c r="D2567">
        <v>0.29615000000000002</v>
      </c>
      <c r="E2567">
        <v>3.3050000000000003E-2</v>
      </c>
      <c r="F2567">
        <v>0.41515000000000002</v>
      </c>
      <c r="G2567">
        <v>0.35754999999999998</v>
      </c>
      <c r="H2567">
        <v>0.98775000000000002</v>
      </c>
      <c r="I2567">
        <v>0.37045</v>
      </c>
      <c r="J2567">
        <v>0.15715000000000001</v>
      </c>
      <c r="K2567">
        <v>0.12595000000000001</v>
      </c>
      <c r="L2567">
        <v>0.92635000000000001</v>
      </c>
    </row>
    <row r="2568" spans="1:12" x14ac:dyDescent="0.3">
      <c r="A2568">
        <v>2567</v>
      </c>
      <c r="B2568">
        <v>0.25664999999999999</v>
      </c>
      <c r="C2568">
        <v>0.47794999999999999</v>
      </c>
      <c r="D2568">
        <v>0.51254999999999995</v>
      </c>
      <c r="E2568">
        <v>3.2649999999999998E-2</v>
      </c>
      <c r="F2568">
        <v>0.64144999999999996</v>
      </c>
      <c r="G2568">
        <v>0.34065000000000001</v>
      </c>
      <c r="H2568">
        <v>0.53935</v>
      </c>
      <c r="I2568">
        <v>0.44395000000000001</v>
      </c>
      <c r="J2568">
        <v>0.75875000000000004</v>
      </c>
      <c r="K2568">
        <v>0.59535000000000005</v>
      </c>
      <c r="L2568">
        <v>9.6350000000000005E-2</v>
      </c>
    </row>
    <row r="2569" spans="1:12" x14ac:dyDescent="0.3">
      <c r="A2569">
        <v>2568</v>
      </c>
      <c r="B2569">
        <v>0.25674999999999998</v>
      </c>
      <c r="C2569">
        <v>0.86375000000000002</v>
      </c>
      <c r="D2569">
        <v>0.30445</v>
      </c>
      <c r="E2569">
        <v>0.45855000000000001</v>
      </c>
      <c r="F2569">
        <v>0.35415000000000002</v>
      </c>
      <c r="G2569">
        <v>0.31935000000000002</v>
      </c>
      <c r="H2569">
        <v>0.81515000000000004</v>
      </c>
      <c r="I2569">
        <v>0.45395000000000002</v>
      </c>
      <c r="J2569">
        <v>0.46174999999999999</v>
      </c>
      <c r="K2569">
        <v>1.2449999999999999E-2</v>
      </c>
      <c r="L2569">
        <v>0.28334999999999999</v>
      </c>
    </row>
    <row r="2570" spans="1:12" x14ac:dyDescent="0.3">
      <c r="A2570">
        <v>2569</v>
      </c>
      <c r="B2570">
        <v>0.25685000000000002</v>
      </c>
      <c r="C2570">
        <v>0.27805000000000002</v>
      </c>
      <c r="D2570">
        <v>4.6050000000000001E-2</v>
      </c>
      <c r="E2570">
        <v>0.47875000000000001</v>
      </c>
      <c r="F2570">
        <v>0.20035</v>
      </c>
      <c r="G2570">
        <v>0.51214999999999999</v>
      </c>
      <c r="H2570">
        <v>0.92535000000000001</v>
      </c>
      <c r="I2570">
        <v>0.47334999999999999</v>
      </c>
      <c r="J2570">
        <v>0.16955000000000001</v>
      </c>
      <c r="K2570">
        <v>0.83794999999999997</v>
      </c>
      <c r="L2570">
        <v>6.4350000000000004E-2</v>
      </c>
    </row>
    <row r="2571" spans="1:12" x14ac:dyDescent="0.3">
      <c r="A2571">
        <v>2570</v>
      </c>
      <c r="B2571">
        <v>0.25695000000000001</v>
      </c>
      <c r="C2571">
        <v>0.70255000000000001</v>
      </c>
      <c r="D2571">
        <v>0.43345</v>
      </c>
      <c r="E2571">
        <v>0.26974999999999999</v>
      </c>
      <c r="F2571">
        <v>0.32974999999999999</v>
      </c>
      <c r="G2571">
        <v>0.94574999999999998</v>
      </c>
      <c r="H2571">
        <v>0.34694999999999998</v>
      </c>
      <c r="I2571">
        <v>0.41685</v>
      </c>
      <c r="J2571">
        <v>0.41294999999999998</v>
      </c>
      <c r="K2571">
        <v>0.49295</v>
      </c>
      <c r="L2571">
        <v>0.86514999999999997</v>
      </c>
    </row>
    <row r="2572" spans="1:12" x14ac:dyDescent="0.3">
      <c r="A2572">
        <v>2571</v>
      </c>
      <c r="B2572">
        <v>0.25705</v>
      </c>
      <c r="C2572">
        <v>0.53925000000000001</v>
      </c>
      <c r="D2572">
        <v>0.68064999999999998</v>
      </c>
      <c r="E2572">
        <v>0.30785000000000001</v>
      </c>
      <c r="F2572">
        <v>0.80054999999999998</v>
      </c>
      <c r="G2572">
        <v>0.65325</v>
      </c>
      <c r="H2572">
        <v>0.23435</v>
      </c>
      <c r="I2572">
        <v>0.44874999999999998</v>
      </c>
      <c r="J2572">
        <v>0.75675000000000003</v>
      </c>
      <c r="K2572">
        <v>0.25164999999999998</v>
      </c>
      <c r="L2572">
        <v>0.12814999999999999</v>
      </c>
    </row>
    <row r="2573" spans="1:12" x14ac:dyDescent="0.3">
      <c r="A2573">
        <v>2572</v>
      </c>
      <c r="B2573">
        <v>0.25714999999999999</v>
      </c>
      <c r="C2573">
        <v>0.50665000000000004</v>
      </c>
      <c r="D2573">
        <v>0.60304999999999997</v>
      </c>
      <c r="E2573">
        <v>0.42595</v>
      </c>
      <c r="F2573">
        <v>0.33484999999999998</v>
      </c>
      <c r="G2573">
        <v>0.89224999999999999</v>
      </c>
      <c r="H2573">
        <v>0.37605</v>
      </c>
      <c r="I2573">
        <v>0.37895000000000001</v>
      </c>
      <c r="J2573">
        <v>0.11805</v>
      </c>
      <c r="K2573">
        <v>0.31004999999999999</v>
      </c>
      <c r="L2573">
        <v>0.25124999999999997</v>
      </c>
    </row>
    <row r="2574" spans="1:12" x14ac:dyDescent="0.3">
      <c r="A2574">
        <v>2573</v>
      </c>
      <c r="B2574">
        <v>0.25724999999999998</v>
      </c>
      <c r="C2574">
        <v>1.065E-2</v>
      </c>
      <c r="D2574">
        <v>0.53874999999999995</v>
      </c>
      <c r="E2574">
        <v>0.85185</v>
      </c>
      <c r="F2574">
        <v>7.0449999999999999E-2</v>
      </c>
      <c r="G2574">
        <v>0.36015000000000003</v>
      </c>
      <c r="H2574">
        <v>0.89395000000000002</v>
      </c>
      <c r="I2574">
        <v>0.46894999999999998</v>
      </c>
      <c r="J2574">
        <v>0.19535</v>
      </c>
      <c r="K2574">
        <v>0.82074999999999998</v>
      </c>
      <c r="L2574">
        <v>0.11015</v>
      </c>
    </row>
    <row r="2575" spans="1:12" x14ac:dyDescent="0.3">
      <c r="A2575">
        <v>2574</v>
      </c>
      <c r="B2575">
        <v>0.25735000000000002</v>
      </c>
      <c r="C2575">
        <v>0.30014999999999997</v>
      </c>
      <c r="D2575">
        <v>0.45365</v>
      </c>
      <c r="E2575">
        <v>0.86255000000000004</v>
      </c>
      <c r="F2575">
        <v>0.51744999999999997</v>
      </c>
      <c r="G2575">
        <v>0.35104999999999997</v>
      </c>
      <c r="H2575">
        <v>0.94094999999999995</v>
      </c>
      <c r="I2575">
        <v>0.71065</v>
      </c>
      <c r="J2575">
        <v>0.54144999999999999</v>
      </c>
      <c r="K2575">
        <v>0.17655000000000001</v>
      </c>
      <c r="L2575">
        <v>0.32584999999999997</v>
      </c>
    </row>
    <row r="2576" spans="1:12" x14ac:dyDescent="0.3">
      <c r="A2576">
        <v>2575</v>
      </c>
      <c r="B2576">
        <v>0.25745000000000001</v>
      </c>
      <c r="C2576">
        <v>0.27355000000000002</v>
      </c>
      <c r="D2576">
        <v>6.3850000000000004E-2</v>
      </c>
      <c r="E2576">
        <v>0.43045</v>
      </c>
      <c r="F2576">
        <v>0.40525</v>
      </c>
      <c r="G2576">
        <v>8.6150000000000004E-2</v>
      </c>
      <c r="H2576">
        <v>0.36895</v>
      </c>
      <c r="I2576">
        <v>0.57915000000000005</v>
      </c>
      <c r="J2576">
        <v>0.88605</v>
      </c>
      <c r="K2576">
        <v>0.77834999999999999</v>
      </c>
      <c r="L2576">
        <v>0.19234999999999999</v>
      </c>
    </row>
    <row r="2577" spans="1:12" x14ac:dyDescent="0.3">
      <c r="A2577">
        <v>2576</v>
      </c>
      <c r="B2577">
        <v>0.25755</v>
      </c>
      <c r="C2577">
        <v>0.54964999999999997</v>
      </c>
      <c r="D2577">
        <v>0.15765000000000001</v>
      </c>
      <c r="E2577">
        <v>0.34125</v>
      </c>
      <c r="F2577">
        <v>5.8650000000000001E-2</v>
      </c>
      <c r="G2577">
        <v>0.91915000000000002</v>
      </c>
      <c r="H2577">
        <v>0.87695000000000001</v>
      </c>
      <c r="I2577">
        <v>0.64915</v>
      </c>
      <c r="J2577">
        <v>6.2350000000000003E-2</v>
      </c>
      <c r="K2577">
        <v>0.84904999999999997</v>
      </c>
      <c r="L2577">
        <v>0.65354999999999996</v>
      </c>
    </row>
    <row r="2578" spans="1:12" x14ac:dyDescent="0.3">
      <c r="A2578">
        <v>2577</v>
      </c>
      <c r="B2578">
        <v>0.25764999999999999</v>
      </c>
      <c r="C2578">
        <v>0.44874999999999998</v>
      </c>
      <c r="D2578">
        <v>0.55295000000000005</v>
      </c>
      <c r="E2578">
        <v>0.80745</v>
      </c>
      <c r="F2578">
        <v>0.72645000000000004</v>
      </c>
      <c r="G2578">
        <v>0.97794999999999999</v>
      </c>
      <c r="H2578">
        <v>0.31474999999999997</v>
      </c>
      <c r="I2578">
        <v>0.41325000000000001</v>
      </c>
      <c r="J2578">
        <v>0.59884999999999999</v>
      </c>
      <c r="K2578">
        <v>0.82945000000000002</v>
      </c>
      <c r="L2578">
        <v>0.78254999999999997</v>
      </c>
    </row>
    <row r="2579" spans="1:12" x14ac:dyDescent="0.3">
      <c r="A2579">
        <v>2578</v>
      </c>
      <c r="B2579">
        <v>0.25774999999999998</v>
      </c>
      <c r="C2579">
        <v>0.50795000000000001</v>
      </c>
      <c r="D2579">
        <v>0.44435000000000002</v>
      </c>
      <c r="E2579">
        <v>0.90034999999999998</v>
      </c>
      <c r="F2579">
        <v>0.13785</v>
      </c>
      <c r="G2579">
        <v>0.57674999999999998</v>
      </c>
      <c r="H2579">
        <v>0.12335</v>
      </c>
      <c r="I2579">
        <v>0.17915</v>
      </c>
      <c r="J2579">
        <v>0.18345</v>
      </c>
      <c r="K2579">
        <v>0.34025</v>
      </c>
      <c r="L2579">
        <v>5.9500000000000004E-3</v>
      </c>
    </row>
    <row r="2580" spans="1:12" x14ac:dyDescent="0.3">
      <c r="A2580">
        <v>2579</v>
      </c>
      <c r="B2580">
        <v>0.25785000000000002</v>
      </c>
      <c r="C2580">
        <v>0.39955000000000002</v>
      </c>
      <c r="D2580">
        <v>1.4749999999999999E-2</v>
      </c>
      <c r="E2580">
        <v>0.33865000000000001</v>
      </c>
      <c r="F2580">
        <v>0.36294999999999999</v>
      </c>
      <c r="G2580">
        <v>0.89585000000000004</v>
      </c>
      <c r="H2580">
        <v>0.41804999999999998</v>
      </c>
      <c r="I2580">
        <v>0.35435</v>
      </c>
      <c r="J2580">
        <v>0.82055</v>
      </c>
      <c r="K2580">
        <v>0.33395000000000002</v>
      </c>
      <c r="L2580">
        <v>0.22145000000000001</v>
      </c>
    </row>
    <row r="2581" spans="1:12" x14ac:dyDescent="0.3">
      <c r="A2581">
        <v>2580</v>
      </c>
      <c r="B2581">
        <v>0.25795000000000001</v>
      </c>
      <c r="C2581">
        <v>0.17365</v>
      </c>
      <c r="D2581">
        <v>0.90254999999999996</v>
      </c>
      <c r="E2581">
        <v>0.55425000000000002</v>
      </c>
      <c r="F2581">
        <v>0.74744999999999995</v>
      </c>
      <c r="G2581">
        <v>0.21765000000000001</v>
      </c>
      <c r="H2581">
        <v>4.5350000000000001E-2</v>
      </c>
      <c r="I2581">
        <v>0.61024999999999996</v>
      </c>
      <c r="J2581">
        <v>0.80435000000000001</v>
      </c>
      <c r="K2581">
        <v>0.88285000000000002</v>
      </c>
      <c r="L2581">
        <v>0.91295000000000004</v>
      </c>
    </row>
    <row r="2582" spans="1:12" x14ac:dyDescent="0.3">
      <c r="A2582">
        <v>2581</v>
      </c>
      <c r="B2582">
        <v>0.25805</v>
      </c>
      <c r="C2582">
        <v>0.59804999999999997</v>
      </c>
      <c r="D2582">
        <v>0.66185000000000005</v>
      </c>
      <c r="E2582">
        <v>0.32934999999999998</v>
      </c>
      <c r="F2582">
        <v>0.91625000000000001</v>
      </c>
      <c r="G2582">
        <v>0.98734999999999995</v>
      </c>
      <c r="H2582">
        <v>0.24235000000000001</v>
      </c>
      <c r="I2582">
        <v>0.69425000000000003</v>
      </c>
      <c r="J2582">
        <v>0.65144999999999997</v>
      </c>
      <c r="K2582">
        <v>0.66835</v>
      </c>
      <c r="L2582">
        <v>0.82725000000000004</v>
      </c>
    </row>
    <row r="2583" spans="1:12" x14ac:dyDescent="0.3">
      <c r="A2583">
        <v>2582</v>
      </c>
      <c r="B2583">
        <v>0.25814999999999999</v>
      </c>
      <c r="C2583">
        <v>0.20685000000000001</v>
      </c>
      <c r="D2583">
        <v>0.80305000000000004</v>
      </c>
      <c r="E2583">
        <v>0.56325000000000003</v>
      </c>
      <c r="F2583">
        <v>3.0949999999999998E-2</v>
      </c>
      <c r="G2583">
        <v>0.70894999999999997</v>
      </c>
      <c r="H2583">
        <v>0.75365000000000004</v>
      </c>
      <c r="I2583">
        <v>0.49804999999999999</v>
      </c>
      <c r="J2583">
        <v>0.44255</v>
      </c>
      <c r="K2583">
        <v>0.51295000000000002</v>
      </c>
      <c r="L2583">
        <v>0.36664999999999998</v>
      </c>
    </row>
    <row r="2584" spans="1:12" x14ac:dyDescent="0.3">
      <c r="A2584">
        <v>2583</v>
      </c>
      <c r="B2584">
        <v>0.25824999999999998</v>
      </c>
      <c r="C2584">
        <v>0.93284999999999996</v>
      </c>
      <c r="D2584">
        <v>3.1550000000000002E-2</v>
      </c>
      <c r="E2584">
        <v>0.69064999999999999</v>
      </c>
      <c r="F2584">
        <v>0.85175000000000001</v>
      </c>
      <c r="G2584">
        <v>0.77534999999999998</v>
      </c>
      <c r="H2584">
        <v>0.11705</v>
      </c>
      <c r="I2584">
        <v>0.52054999999999996</v>
      </c>
      <c r="J2584">
        <v>0.22614999999999999</v>
      </c>
      <c r="K2584">
        <v>0.46644999999999998</v>
      </c>
      <c r="L2584">
        <v>0.26955000000000001</v>
      </c>
    </row>
    <row r="2585" spans="1:12" x14ac:dyDescent="0.3">
      <c r="A2585">
        <v>2584</v>
      </c>
      <c r="B2585">
        <v>0.25835000000000002</v>
      </c>
      <c r="C2585">
        <v>0.59304999999999997</v>
      </c>
      <c r="D2585">
        <v>0.65275000000000005</v>
      </c>
      <c r="E2585">
        <v>0.67864999999999998</v>
      </c>
      <c r="F2585">
        <v>0.49914999999999998</v>
      </c>
      <c r="G2585">
        <v>0.39084999999999998</v>
      </c>
      <c r="H2585">
        <v>0.64885000000000004</v>
      </c>
      <c r="I2585">
        <v>0.14865</v>
      </c>
      <c r="J2585">
        <v>0.55154999999999998</v>
      </c>
      <c r="K2585">
        <v>0.90485000000000004</v>
      </c>
      <c r="L2585">
        <v>0.26965</v>
      </c>
    </row>
    <row r="2586" spans="1:12" x14ac:dyDescent="0.3">
      <c r="A2586">
        <v>2585</v>
      </c>
      <c r="B2586">
        <v>0.25845000000000001</v>
      </c>
      <c r="C2586">
        <v>0.55015000000000003</v>
      </c>
      <c r="D2586">
        <v>0.88534999999999997</v>
      </c>
      <c r="E2586">
        <v>0.18775</v>
      </c>
      <c r="F2586">
        <v>0.98824999999999996</v>
      </c>
      <c r="G2586">
        <v>0.79544999999999999</v>
      </c>
      <c r="H2586">
        <v>0.70974999999999999</v>
      </c>
      <c r="I2586">
        <v>0.13435</v>
      </c>
      <c r="J2586">
        <v>0.73165000000000002</v>
      </c>
      <c r="K2586">
        <v>0.63305</v>
      </c>
      <c r="L2586">
        <v>0.39115</v>
      </c>
    </row>
    <row r="2587" spans="1:12" x14ac:dyDescent="0.3">
      <c r="A2587">
        <v>2586</v>
      </c>
      <c r="B2587">
        <v>0.25855</v>
      </c>
      <c r="C2587">
        <v>0.64864999999999995</v>
      </c>
      <c r="D2587">
        <v>1.005E-2</v>
      </c>
      <c r="E2587">
        <v>0.74234999999999995</v>
      </c>
      <c r="F2587">
        <v>0.57604999999999995</v>
      </c>
      <c r="G2587">
        <v>0.25964999999999999</v>
      </c>
      <c r="H2587">
        <v>0.13505</v>
      </c>
      <c r="I2587">
        <v>0.56725000000000003</v>
      </c>
      <c r="J2587">
        <v>0.62885000000000002</v>
      </c>
      <c r="K2587">
        <v>0.38345000000000001</v>
      </c>
      <c r="L2587">
        <v>0.85555000000000003</v>
      </c>
    </row>
    <row r="2588" spans="1:12" x14ac:dyDescent="0.3">
      <c r="A2588">
        <v>2587</v>
      </c>
      <c r="B2588">
        <v>0.25864999999999999</v>
      </c>
      <c r="C2588">
        <v>0.47804999999999997</v>
      </c>
      <c r="D2588">
        <v>0.58965000000000001</v>
      </c>
      <c r="E2588">
        <v>0.57255</v>
      </c>
      <c r="F2588">
        <v>0.76285000000000003</v>
      </c>
      <c r="G2588">
        <v>0.76554999999999995</v>
      </c>
      <c r="H2588">
        <v>0.15755</v>
      </c>
      <c r="I2588">
        <v>0.22785</v>
      </c>
      <c r="J2588">
        <v>0.65295000000000003</v>
      </c>
      <c r="K2588">
        <v>0.21195</v>
      </c>
      <c r="L2588">
        <v>0.70174999999999998</v>
      </c>
    </row>
    <row r="2589" spans="1:12" x14ac:dyDescent="0.3">
      <c r="A2589">
        <v>2588</v>
      </c>
      <c r="B2589">
        <v>0.25874999999999998</v>
      </c>
      <c r="C2589">
        <v>0.47744999999999999</v>
      </c>
      <c r="D2589">
        <v>0.54144999999999999</v>
      </c>
      <c r="E2589">
        <v>0.23465</v>
      </c>
      <c r="F2589">
        <v>0.30654999999999999</v>
      </c>
      <c r="G2589">
        <v>0.50314999999999999</v>
      </c>
      <c r="H2589">
        <v>0.38164999999999999</v>
      </c>
      <c r="I2589">
        <v>0.55925000000000002</v>
      </c>
      <c r="J2589">
        <v>0.54944999999999999</v>
      </c>
      <c r="K2589">
        <v>0.30385000000000001</v>
      </c>
      <c r="L2589">
        <v>1.225E-2</v>
      </c>
    </row>
    <row r="2590" spans="1:12" x14ac:dyDescent="0.3">
      <c r="A2590">
        <v>2589</v>
      </c>
      <c r="B2590">
        <v>0.25885000000000002</v>
      </c>
      <c r="C2590">
        <v>0.35215000000000002</v>
      </c>
      <c r="D2590">
        <v>0.40744999999999998</v>
      </c>
      <c r="E2590">
        <v>0.12125</v>
      </c>
      <c r="F2590">
        <v>0.67915000000000003</v>
      </c>
      <c r="G2590">
        <v>0.20144999999999999</v>
      </c>
      <c r="H2590">
        <v>0.97165000000000001</v>
      </c>
      <c r="I2590">
        <v>0.32074999999999998</v>
      </c>
      <c r="J2590">
        <v>0.65654999999999997</v>
      </c>
      <c r="K2590">
        <v>0.51305000000000001</v>
      </c>
      <c r="L2590">
        <v>0.69225000000000003</v>
      </c>
    </row>
    <row r="2591" spans="1:12" x14ac:dyDescent="0.3">
      <c r="A2591">
        <v>2590</v>
      </c>
      <c r="B2591">
        <v>0.25895000000000001</v>
      </c>
      <c r="C2591">
        <v>0.72945000000000004</v>
      </c>
      <c r="D2591">
        <v>0.96645000000000003</v>
      </c>
      <c r="E2591">
        <v>0.75534999999999997</v>
      </c>
      <c r="F2591">
        <v>0.64705000000000001</v>
      </c>
      <c r="G2591">
        <v>0.18815000000000001</v>
      </c>
      <c r="H2591">
        <v>0.98645000000000005</v>
      </c>
      <c r="I2591">
        <v>0.46805000000000002</v>
      </c>
      <c r="J2591">
        <v>0.55525000000000002</v>
      </c>
      <c r="K2591">
        <v>0.89624999999999999</v>
      </c>
      <c r="L2591">
        <v>0.97355000000000003</v>
      </c>
    </row>
    <row r="2592" spans="1:12" x14ac:dyDescent="0.3">
      <c r="A2592">
        <v>2591</v>
      </c>
      <c r="B2592">
        <v>0.25905</v>
      </c>
      <c r="C2592">
        <v>0.97555000000000003</v>
      </c>
      <c r="D2592">
        <v>0.10655000000000001</v>
      </c>
      <c r="E2592">
        <v>0.87434999999999996</v>
      </c>
      <c r="F2592">
        <v>0.70394999999999996</v>
      </c>
      <c r="G2592">
        <v>0.10425</v>
      </c>
      <c r="H2592">
        <v>0.28325</v>
      </c>
      <c r="I2592">
        <v>0.16955000000000001</v>
      </c>
      <c r="J2592">
        <v>8.6150000000000004E-2</v>
      </c>
      <c r="K2592">
        <v>0.34834999999999999</v>
      </c>
      <c r="L2592">
        <v>0.23005</v>
      </c>
    </row>
    <row r="2593" spans="1:12" x14ac:dyDescent="0.3">
      <c r="A2593">
        <v>2592</v>
      </c>
      <c r="B2593">
        <v>0.25914999999999999</v>
      </c>
      <c r="C2593">
        <v>0.13785</v>
      </c>
      <c r="D2593">
        <v>0.55874999999999997</v>
      </c>
      <c r="E2593">
        <v>0.91335</v>
      </c>
      <c r="F2593">
        <v>0.42425000000000002</v>
      </c>
      <c r="G2593">
        <v>0.24535000000000001</v>
      </c>
      <c r="H2593">
        <v>0.73914999999999997</v>
      </c>
      <c r="I2593">
        <v>4.165E-2</v>
      </c>
      <c r="J2593">
        <v>0.48985000000000001</v>
      </c>
      <c r="K2593">
        <v>0.69364999999999999</v>
      </c>
      <c r="L2593">
        <v>7.7499999999999999E-3</v>
      </c>
    </row>
    <row r="2594" spans="1:12" x14ac:dyDescent="0.3">
      <c r="A2594">
        <v>2593</v>
      </c>
      <c r="B2594">
        <v>0.25924999999999998</v>
      </c>
      <c r="C2594">
        <v>0.45334999999999998</v>
      </c>
      <c r="D2594">
        <v>0.44264999999999999</v>
      </c>
      <c r="E2594">
        <v>0.83994999999999997</v>
      </c>
      <c r="F2594">
        <v>0.41165000000000002</v>
      </c>
      <c r="G2594">
        <v>0.27644999999999997</v>
      </c>
      <c r="H2594">
        <v>0.15815000000000001</v>
      </c>
      <c r="I2594">
        <v>4.4949999999999997E-2</v>
      </c>
      <c r="J2594">
        <v>0.79225000000000001</v>
      </c>
      <c r="K2594">
        <v>0.31164999999999998</v>
      </c>
      <c r="L2594">
        <v>0.51585000000000003</v>
      </c>
    </row>
    <row r="2595" spans="1:12" x14ac:dyDescent="0.3">
      <c r="A2595">
        <v>2594</v>
      </c>
      <c r="B2595">
        <v>0.25935000000000002</v>
      </c>
      <c r="C2595">
        <v>0.42265000000000003</v>
      </c>
      <c r="D2595">
        <v>6.7650000000000002E-2</v>
      </c>
      <c r="E2595">
        <v>0.31004999999999999</v>
      </c>
      <c r="F2595">
        <v>0.47804999999999997</v>
      </c>
      <c r="G2595">
        <v>0.59955000000000003</v>
      </c>
      <c r="H2595">
        <v>0.21545</v>
      </c>
      <c r="I2595">
        <v>0.70925000000000005</v>
      </c>
      <c r="J2595">
        <v>0.52234999999999998</v>
      </c>
      <c r="K2595">
        <v>0.21745</v>
      </c>
      <c r="L2595">
        <v>0.67095000000000005</v>
      </c>
    </row>
    <row r="2596" spans="1:12" x14ac:dyDescent="0.3">
      <c r="A2596">
        <v>2595</v>
      </c>
      <c r="B2596">
        <v>0.25945000000000001</v>
      </c>
      <c r="C2596">
        <v>0.64475000000000005</v>
      </c>
      <c r="D2596">
        <v>7.2650000000000006E-2</v>
      </c>
      <c r="E2596">
        <v>0.17824999999999999</v>
      </c>
      <c r="F2596">
        <v>0.63965000000000005</v>
      </c>
      <c r="G2596">
        <v>0.78785000000000005</v>
      </c>
      <c r="H2596">
        <v>0.84645000000000004</v>
      </c>
      <c r="I2596">
        <v>0.47165000000000001</v>
      </c>
      <c r="J2596">
        <v>0.24055000000000001</v>
      </c>
      <c r="K2596">
        <v>0.98724999999999996</v>
      </c>
      <c r="L2596">
        <v>0.47965000000000002</v>
      </c>
    </row>
    <row r="2597" spans="1:12" x14ac:dyDescent="0.3">
      <c r="A2597">
        <v>2596</v>
      </c>
      <c r="B2597">
        <v>0.25955</v>
      </c>
      <c r="C2597">
        <v>0.85265000000000002</v>
      </c>
      <c r="D2597">
        <v>0.61775000000000002</v>
      </c>
      <c r="E2597">
        <v>0.12285</v>
      </c>
      <c r="F2597">
        <v>9.0450000000000003E-2</v>
      </c>
      <c r="G2597">
        <v>0.19295000000000001</v>
      </c>
      <c r="H2597">
        <v>0.95774999999999999</v>
      </c>
      <c r="I2597">
        <v>0.60194999999999999</v>
      </c>
      <c r="J2597">
        <v>0.27055000000000001</v>
      </c>
      <c r="K2597">
        <v>0.75634999999999997</v>
      </c>
      <c r="L2597">
        <v>0.99504999999999999</v>
      </c>
    </row>
    <row r="2598" spans="1:12" x14ac:dyDescent="0.3">
      <c r="A2598">
        <v>2597</v>
      </c>
      <c r="B2598">
        <v>0.25964999999999999</v>
      </c>
      <c r="C2598">
        <v>0.20865</v>
      </c>
      <c r="D2598">
        <v>0.32224999999999998</v>
      </c>
      <c r="E2598">
        <v>0.36025000000000001</v>
      </c>
      <c r="F2598">
        <v>0.93984999999999996</v>
      </c>
      <c r="G2598">
        <v>3.705E-2</v>
      </c>
      <c r="H2598">
        <v>0.98534999999999995</v>
      </c>
      <c r="I2598">
        <v>0.18035000000000001</v>
      </c>
      <c r="J2598">
        <v>0.44474999999999998</v>
      </c>
      <c r="K2598">
        <v>0.82935000000000003</v>
      </c>
      <c r="L2598">
        <v>0.86455000000000004</v>
      </c>
    </row>
    <row r="2599" spans="1:12" x14ac:dyDescent="0.3">
      <c r="A2599">
        <v>2598</v>
      </c>
      <c r="B2599">
        <v>0.25974999999999998</v>
      </c>
      <c r="C2599">
        <v>0.36664999999999998</v>
      </c>
      <c r="D2599">
        <v>0.22475000000000001</v>
      </c>
      <c r="E2599">
        <v>5.0650000000000001E-2</v>
      </c>
      <c r="F2599">
        <v>0.48004999999999998</v>
      </c>
      <c r="G2599">
        <v>0.46794999999999998</v>
      </c>
      <c r="H2599">
        <v>0.23415</v>
      </c>
      <c r="I2599">
        <v>0.54125000000000001</v>
      </c>
      <c r="J2599">
        <v>0.50814999999999999</v>
      </c>
      <c r="K2599">
        <v>0.63295000000000001</v>
      </c>
      <c r="L2599">
        <v>0.82804999999999995</v>
      </c>
    </row>
    <row r="2600" spans="1:12" x14ac:dyDescent="0.3">
      <c r="A2600">
        <v>2599</v>
      </c>
      <c r="B2600">
        <v>0.25985000000000003</v>
      </c>
      <c r="C2600">
        <v>0.98304999999999998</v>
      </c>
      <c r="D2600">
        <v>0.55445</v>
      </c>
      <c r="E2600">
        <v>0.74634999999999996</v>
      </c>
      <c r="F2600">
        <v>0.40534999999999999</v>
      </c>
      <c r="G2600">
        <v>0.66164999999999996</v>
      </c>
      <c r="H2600">
        <v>5.0499999999999998E-3</v>
      </c>
      <c r="I2600">
        <v>0.37275000000000003</v>
      </c>
      <c r="J2600">
        <v>0.31705</v>
      </c>
      <c r="K2600">
        <v>0.85634999999999994</v>
      </c>
      <c r="L2600">
        <v>0.71525000000000005</v>
      </c>
    </row>
    <row r="2601" spans="1:12" x14ac:dyDescent="0.3">
      <c r="A2601">
        <v>2600</v>
      </c>
      <c r="B2601">
        <v>0.25995000000000001</v>
      </c>
      <c r="C2601">
        <v>0.16084999999999999</v>
      </c>
      <c r="D2601">
        <v>0.46245000000000003</v>
      </c>
      <c r="E2601">
        <v>0.16944999999999999</v>
      </c>
      <c r="F2601">
        <v>0.82955000000000001</v>
      </c>
      <c r="G2601">
        <v>0.40494999999999998</v>
      </c>
      <c r="H2601">
        <v>0.20715</v>
      </c>
      <c r="I2601">
        <v>0.82555000000000001</v>
      </c>
      <c r="J2601">
        <v>0.46925</v>
      </c>
      <c r="K2601">
        <v>0.83825000000000005</v>
      </c>
      <c r="L2601">
        <v>0.77205000000000001</v>
      </c>
    </row>
    <row r="2602" spans="1:12" x14ac:dyDescent="0.3">
      <c r="A2602">
        <v>2601</v>
      </c>
      <c r="B2602">
        <v>0.26005</v>
      </c>
      <c r="C2602">
        <v>0.16385</v>
      </c>
      <c r="D2602">
        <v>0.65195000000000003</v>
      </c>
      <c r="E2602">
        <v>0.92174999999999996</v>
      </c>
      <c r="F2602">
        <v>0.26815</v>
      </c>
      <c r="G2602">
        <v>0.56125000000000003</v>
      </c>
      <c r="H2602">
        <v>0.24085000000000001</v>
      </c>
      <c r="I2602">
        <v>6.8500000000000002E-3</v>
      </c>
      <c r="J2602">
        <v>0.95345000000000002</v>
      </c>
      <c r="K2602">
        <v>0.58284999999999998</v>
      </c>
      <c r="L2602">
        <v>0.62204999999999999</v>
      </c>
    </row>
    <row r="2603" spans="1:12" x14ac:dyDescent="0.3">
      <c r="A2603">
        <v>2602</v>
      </c>
      <c r="B2603">
        <v>0.26014999999999999</v>
      </c>
      <c r="C2603">
        <v>0.56915000000000004</v>
      </c>
      <c r="D2603">
        <v>0.53664999999999996</v>
      </c>
      <c r="E2603">
        <v>0.73895</v>
      </c>
      <c r="F2603">
        <v>0.99265000000000003</v>
      </c>
      <c r="G2603">
        <v>6.8849999999999995E-2</v>
      </c>
      <c r="H2603">
        <v>0.14704999999999999</v>
      </c>
      <c r="I2603">
        <v>0.54364999999999997</v>
      </c>
      <c r="J2603">
        <v>8.8050000000000003E-2</v>
      </c>
      <c r="K2603">
        <v>0.17904999999999999</v>
      </c>
      <c r="L2603">
        <v>4.4549999999999999E-2</v>
      </c>
    </row>
    <row r="2604" spans="1:12" x14ac:dyDescent="0.3">
      <c r="A2604">
        <v>2603</v>
      </c>
      <c r="B2604">
        <v>0.26024999999999998</v>
      </c>
      <c r="C2604">
        <v>0.10425</v>
      </c>
      <c r="D2604">
        <v>0.21425</v>
      </c>
      <c r="E2604">
        <v>0.58945000000000003</v>
      </c>
      <c r="F2604">
        <v>0.86024999999999996</v>
      </c>
      <c r="G2604">
        <v>0.62824999999999998</v>
      </c>
      <c r="H2604">
        <v>0.40355000000000002</v>
      </c>
      <c r="I2604">
        <v>0.80835000000000001</v>
      </c>
      <c r="J2604">
        <v>0.99795</v>
      </c>
      <c r="K2604">
        <v>0.44595000000000001</v>
      </c>
      <c r="L2604">
        <v>0.76034999999999997</v>
      </c>
    </row>
    <row r="2605" spans="1:12" x14ac:dyDescent="0.3">
      <c r="A2605">
        <v>2604</v>
      </c>
      <c r="B2605">
        <v>0.26035000000000003</v>
      </c>
      <c r="C2605">
        <v>7.6749999999999999E-2</v>
      </c>
      <c r="D2605">
        <v>0.97304999999999997</v>
      </c>
      <c r="E2605">
        <v>0.54684999999999995</v>
      </c>
      <c r="F2605">
        <v>0.14824999999999999</v>
      </c>
      <c r="G2605">
        <v>0.42265000000000003</v>
      </c>
      <c r="H2605">
        <v>0.44805</v>
      </c>
      <c r="I2605">
        <v>0.57494999999999996</v>
      </c>
      <c r="J2605">
        <v>0.45024999999999998</v>
      </c>
      <c r="K2605">
        <v>0.59384999999999999</v>
      </c>
      <c r="L2605">
        <v>0.94955000000000001</v>
      </c>
    </row>
    <row r="2606" spans="1:12" x14ac:dyDescent="0.3">
      <c r="A2606">
        <v>2605</v>
      </c>
      <c r="B2606">
        <v>0.26045000000000001</v>
      </c>
      <c r="C2606">
        <v>0.76485000000000003</v>
      </c>
      <c r="D2606">
        <v>0.96804999999999997</v>
      </c>
      <c r="E2606">
        <v>0.17175000000000001</v>
      </c>
      <c r="F2606">
        <v>0.72924999999999995</v>
      </c>
      <c r="G2606">
        <v>0.12655</v>
      </c>
      <c r="H2606">
        <v>0.91674999999999995</v>
      </c>
      <c r="I2606">
        <v>0.52605000000000002</v>
      </c>
      <c r="J2606">
        <v>0.94374999999999998</v>
      </c>
      <c r="K2606">
        <v>0.83325000000000005</v>
      </c>
      <c r="L2606">
        <v>0.55654999999999999</v>
      </c>
    </row>
    <row r="2607" spans="1:12" x14ac:dyDescent="0.3">
      <c r="A2607">
        <v>2606</v>
      </c>
      <c r="B2607">
        <v>0.26055</v>
      </c>
      <c r="C2607">
        <v>0.29104999999999998</v>
      </c>
      <c r="D2607">
        <v>0.88065000000000004</v>
      </c>
      <c r="E2607">
        <v>0.86414999999999997</v>
      </c>
      <c r="F2607">
        <v>0.66485000000000005</v>
      </c>
      <c r="G2607">
        <v>0.25214999999999999</v>
      </c>
      <c r="H2607">
        <v>0.65064999999999995</v>
      </c>
      <c r="I2607">
        <v>9.5649999999999999E-2</v>
      </c>
      <c r="J2607">
        <v>0.81964999999999999</v>
      </c>
      <c r="K2607">
        <v>0.22645000000000001</v>
      </c>
      <c r="L2607">
        <v>0.26114999999999999</v>
      </c>
    </row>
    <row r="2608" spans="1:12" x14ac:dyDescent="0.3">
      <c r="A2608">
        <v>2607</v>
      </c>
      <c r="B2608">
        <v>0.26064999999999999</v>
      </c>
      <c r="C2608">
        <v>0.80905000000000005</v>
      </c>
      <c r="D2608">
        <v>0.40844999999999998</v>
      </c>
      <c r="E2608">
        <v>0.73675000000000002</v>
      </c>
      <c r="F2608">
        <v>0.38135000000000002</v>
      </c>
      <c r="G2608">
        <v>0.17344999999999999</v>
      </c>
      <c r="H2608">
        <v>0.94484999999999997</v>
      </c>
      <c r="I2608">
        <v>0.15745000000000001</v>
      </c>
      <c r="J2608">
        <v>0.48065000000000002</v>
      </c>
      <c r="K2608">
        <v>0.91344999999999998</v>
      </c>
      <c r="L2608">
        <v>0.70535000000000003</v>
      </c>
    </row>
    <row r="2609" spans="1:12" x14ac:dyDescent="0.3">
      <c r="A2609">
        <v>2608</v>
      </c>
      <c r="B2609">
        <v>0.26074999999999998</v>
      </c>
      <c r="C2609">
        <v>0.86255000000000004</v>
      </c>
      <c r="D2609">
        <v>0.79974999999999996</v>
      </c>
      <c r="E2609">
        <v>0.49095</v>
      </c>
      <c r="F2609">
        <v>0.56674999999999998</v>
      </c>
      <c r="G2609">
        <v>0.42465000000000003</v>
      </c>
      <c r="H2609">
        <v>0.40944999999999998</v>
      </c>
      <c r="I2609">
        <v>0.88434999999999997</v>
      </c>
      <c r="J2609">
        <v>0.16644999999999999</v>
      </c>
      <c r="K2609">
        <v>0.96814999999999996</v>
      </c>
      <c r="L2609">
        <v>0.10165</v>
      </c>
    </row>
    <row r="2610" spans="1:12" x14ac:dyDescent="0.3">
      <c r="A2610">
        <v>2609</v>
      </c>
      <c r="B2610">
        <v>0.26085000000000003</v>
      </c>
      <c r="C2610">
        <v>0.75365000000000004</v>
      </c>
      <c r="D2610">
        <v>0.87134999999999996</v>
      </c>
      <c r="E2610">
        <v>0.24854999999999999</v>
      </c>
      <c r="F2610">
        <v>0.35085</v>
      </c>
      <c r="G2610">
        <v>0.35475000000000001</v>
      </c>
      <c r="H2610">
        <v>0.84594999999999998</v>
      </c>
      <c r="I2610">
        <v>0.58894999999999997</v>
      </c>
      <c r="J2610">
        <v>0.27634999999999998</v>
      </c>
      <c r="K2610">
        <v>0.41854999999999998</v>
      </c>
      <c r="L2610">
        <v>0.21845000000000001</v>
      </c>
    </row>
    <row r="2611" spans="1:12" x14ac:dyDescent="0.3">
      <c r="A2611">
        <v>2610</v>
      </c>
      <c r="B2611">
        <v>0.26095000000000002</v>
      </c>
      <c r="C2611">
        <v>0.93805000000000005</v>
      </c>
      <c r="D2611">
        <v>0.46174999999999999</v>
      </c>
      <c r="E2611">
        <v>0.69135000000000002</v>
      </c>
      <c r="F2611">
        <v>0.29744999999999999</v>
      </c>
      <c r="G2611">
        <v>0.56254999999999999</v>
      </c>
      <c r="H2611">
        <v>0.84424999999999994</v>
      </c>
      <c r="I2611">
        <v>6.0499999999999998E-3</v>
      </c>
      <c r="J2611">
        <v>0.68584999999999996</v>
      </c>
      <c r="K2611">
        <v>0.50455000000000005</v>
      </c>
      <c r="L2611">
        <v>0.97055000000000002</v>
      </c>
    </row>
    <row r="2612" spans="1:12" x14ac:dyDescent="0.3">
      <c r="A2612">
        <v>2611</v>
      </c>
      <c r="B2612">
        <v>0.26105</v>
      </c>
      <c r="C2612">
        <v>0.14025000000000001</v>
      </c>
      <c r="D2612">
        <v>0.15645000000000001</v>
      </c>
      <c r="E2612">
        <v>0.16835</v>
      </c>
      <c r="F2612">
        <v>0.37635000000000002</v>
      </c>
      <c r="G2612">
        <v>0.19685</v>
      </c>
      <c r="H2612">
        <v>0.79425000000000001</v>
      </c>
      <c r="I2612">
        <v>0.81705000000000005</v>
      </c>
      <c r="J2612">
        <v>0.18045</v>
      </c>
      <c r="K2612">
        <v>0.30564999999999998</v>
      </c>
      <c r="L2612">
        <v>0.50565000000000004</v>
      </c>
    </row>
    <row r="2613" spans="1:12" x14ac:dyDescent="0.3">
      <c r="A2613">
        <v>2612</v>
      </c>
      <c r="B2613">
        <v>0.26114999999999999</v>
      </c>
      <c r="C2613">
        <v>0.75465000000000004</v>
      </c>
      <c r="D2613">
        <v>5.3499999999999997E-3</v>
      </c>
      <c r="E2613">
        <v>0.62414999999999998</v>
      </c>
      <c r="F2613">
        <v>0.64134999999999998</v>
      </c>
      <c r="G2613">
        <v>0.77775000000000005</v>
      </c>
      <c r="H2613">
        <v>0.51424999999999998</v>
      </c>
      <c r="I2613">
        <v>0.27424999999999999</v>
      </c>
      <c r="J2613">
        <v>0.90064999999999995</v>
      </c>
      <c r="K2613">
        <v>0.11415</v>
      </c>
      <c r="L2613">
        <v>0.83294999999999997</v>
      </c>
    </row>
    <row r="2614" spans="1:12" x14ac:dyDescent="0.3">
      <c r="A2614">
        <v>2613</v>
      </c>
      <c r="B2614">
        <v>0.26124999999999998</v>
      </c>
      <c r="C2614">
        <v>0.29765000000000003</v>
      </c>
      <c r="D2614">
        <v>0.89005000000000001</v>
      </c>
      <c r="E2614">
        <v>0.59184999999999999</v>
      </c>
      <c r="F2614">
        <v>0.40565000000000001</v>
      </c>
      <c r="G2614">
        <v>2.785E-2</v>
      </c>
      <c r="H2614">
        <v>0.92464999999999997</v>
      </c>
      <c r="I2614">
        <v>0.82994999999999997</v>
      </c>
      <c r="J2614">
        <v>6.1650000000000003E-2</v>
      </c>
      <c r="K2614">
        <v>0.18484999999999999</v>
      </c>
      <c r="L2614">
        <v>4.1149999999999999E-2</v>
      </c>
    </row>
    <row r="2615" spans="1:12" x14ac:dyDescent="0.3">
      <c r="A2615">
        <v>2614</v>
      </c>
      <c r="B2615">
        <v>0.26135000000000003</v>
      </c>
      <c r="C2615">
        <v>0.15125</v>
      </c>
      <c r="D2615">
        <v>0.55345</v>
      </c>
      <c r="E2615">
        <v>0.49425000000000002</v>
      </c>
      <c r="F2615">
        <v>0.85465000000000002</v>
      </c>
      <c r="G2615">
        <v>0.50165000000000004</v>
      </c>
      <c r="H2615">
        <v>0.77315</v>
      </c>
      <c r="I2615">
        <v>0.71594999999999998</v>
      </c>
      <c r="J2615">
        <v>0.33695000000000003</v>
      </c>
      <c r="K2615">
        <v>0.63534999999999997</v>
      </c>
      <c r="L2615">
        <v>0.30264999999999997</v>
      </c>
    </row>
    <row r="2616" spans="1:12" x14ac:dyDescent="0.3">
      <c r="A2616">
        <v>2615</v>
      </c>
      <c r="B2616">
        <v>0.26145000000000002</v>
      </c>
      <c r="C2616">
        <v>0.69404999999999994</v>
      </c>
      <c r="D2616">
        <v>0.28494999999999998</v>
      </c>
      <c r="E2616">
        <v>0.42935000000000001</v>
      </c>
      <c r="F2616">
        <v>0.60565000000000002</v>
      </c>
      <c r="G2616">
        <v>0.61185</v>
      </c>
      <c r="H2616">
        <v>0.81474999999999997</v>
      </c>
      <c r="I2616">
        <v>0.97084999999999999</v>
      </c>
      <c r="J2616">
        <v>0.14215</v>
      </c>
      <c r="K2616">
        <v>0.51675000000000004</v>
      </c>
      <c r="L2616">
        <v>0.92115000000000002</v>
      </c>
    </row>
    <row r="2617" spans="1:12" x14ac:dyDescent="0.3">
      <c r="A2617">
        <v>2616</v>
      </c>
      <c r="B2617">
        <v>0.26155</v>
      </c>
      <c r="C2617">
        <v>0.35475000000000001</v>
      </c>
      <c r="D2617">
        <v>0.40734999999999999</v>
      </c>
      <c r="E2617">
        <v>0.49275000000000002</v>
      </c>
      <c r="F2617">
        <v>0.41184999999999999</v>
      </c>
      <c r="G2617">
        <v>0.18385000000000001</v>
      </c>
      <c r="H2617">
        <v>0.81405000000000005</v>
      </c>
      <c r="I2617">
        <v>0.92795000000000005</v>
      </c>
      <c r="J2617">
        <v>0.39165</v>
      </c>
      <c r="K2617">
        <v>6.7049999999999998E-2</v>
      </c>
      <c r="L2617">
        <v>0.93205000000000005</v>
      </c>
    </row>
    <row r="2618" spans="1:12" x14ac:dyDescent="0.3">
      <c r="A2618">
        <v>2617</v>
      </c>
      <c r="B2618">
        <v>0.26164999999999999</v>
      </c>
      <c r="C2618">
        <v>0.35915000000000002</v>
      </c>
      <c r="D2618">
        <v>0.93905000000000005</v>
      </c>
      <c r="E2618">
        <v>0.39234999999999998</v>
      </c>
      <c r="F2618">
        <v>0.61624999999999996</v>
      </c>
      <c r="G2618">
        <v>0.39505000000000001</v>
      </c>
      <c r="H2618">
        <v>0.65585000000000004</v>
      </c>
      <c r="I2618">
        <v>0.75795000000000001</v>
      </c>
      <c r="J2618">
        <v>0.89495000000000002</v>
      </c>
      <c r="K2618">
        <v>0.18325</v>
      </c>
      <c r="L2618">
        <v>0.51905000000000001</v>
      </c>
    </row>
    <row r="2619" spans="1:12" x14ac:dyDescent="0.3">
      <c r="A2619">
        <v>2618</v>
      </c>
      <c r="B2619">
        <v>0.26174999999999998</v>
      </c>
      <c r="C2619">
        <v>0.12814999999999999</v>
      </c>
      <c r="D2619">
        <v>0.11035</v>
      </c>
      <c r="E2619">
        <v>0.41544999999999999</v>
      </c>
      <c r="F2619">
        <v>0.66574999999999995</v>
      </c>
      <c r="G2619">
        <v>0.15805</v>
      </c>
      <c r="H2619">
        <v>1.235E-2</v>
      </c>
      <c r="I2619">
        <v>0.90985000000000005</v>
      </c>
      <c r="J2619">
        <v>0.94135000000000002</v>
      </c>
      <c r="K2619">
        <v>0.12045</v>
      </c>
      <c r="L2619">
        <v>0.85694999999999999</v>
      </c>
    </row>
    <row r="2620" spans="1:12" x14ac:dyDescent="0.3">
      <c r="A2620">
        <v>2619</v>
      </c>
      <c r="B2620">
        <v>0.26185000000000003</v>
      </c>
      <c r="C2620">
        <v>0.31574999999999998</v>
      </c>
      <c r="D2620">
        <v>0.83465</v>
      </c>
      <c r="E2620">
        <v>0.89764999999999995</v>
      </c>
      <c r="F2620">
        <v>0.46525</v>
      </c>
      <c r="G2620">
        <v>0.36144999999999999</v>
      </c>
      <c r="H2620">
        <v>0.14455000000000001</v>
      </c>
      <c r="I2620">
        <v>0.85955000000000004</v>
      </c>
      <c r="J2620">
        <v>0.66735</v>
      </c>
      <c r="K2620">
        <v>0.61595</v>
      </c>
      <c r="L2620">
        <v>0.94464999999999999</v>
      </c>
    </row>
    <row r="2621" spans="1:12" x14ac:dyDescent="0.3">
      <c r="A2621">
        <v>2620</v>
      </c>
      <c r="B2621">
        <v>0.26195000000000002</v>
      </c>
      <c r="C2621">
        <v>0.24465000000000001</v>
      </c>
      <c r="D2621">
        <v>0.68445</v>
      </c>
      <c r="E2621">
        <v>2.1950000000000001E-2</v>
      </c>
      <c r="F2621">
        <v>0.12745000000000001</v>
      </c>
      <c r="G2621">
        <v>0.19814999999999999</v>
      </c>
      <c r="H2621">
        <v>0.17965</v>
      </c>
      <c r="I2621">
        <v>4.7849999999999997E-2</v>
      </c>
      <c r="J2621">
        <v>0.67905000000000004</v>
      </c>
      <c r="K2621">
        <v>0.76554999999999995</v>
      </c>
      <c r="L2621">
        <v>0.34725</v>
      </c>
    </row>
    <row r="2622" spans="1:12" x14ac:dyDescent="0.3">
      <c r="A2622">
        <v>2621</v>
      </c>
      <c r="B2622">
        <v>0.26205000000000001</v>
      </c>
      <c r="C2622">
        <v>0.40344999999999998</v>
      </c>
      <c r="D2622">
        <v>0.28885</v>
      </c>
      <c r="E2622">
        <v>1.925E-2</v>
      </c>
      <c r="F2622">
        <v>0.19914999999999999</v>
      </c>
      <c r="G2622">
        <v>0.32745000000000002</v>
      </c>
      <c r="H2622">
        <v>0.86145000000000005</v>
      </c>
      <c r="I2622">
        <v>0.55584999999999996</v>
      </c>
      <c r="J2622">
        <v>0.12435</v>
      </c>
      <c r="K2622">
        <v>0.61885000000000001</v>
      </c>
      <c r="L2622">
        <v>0.96814999999999996</v>
      </c>
    </row>
    <row r="2623" spans="1:12" x14ac:dyDescent="0.3">
      <c r="A2623">
        <v>2622</v>
      </c>
      <c r="B2623">
        <v>0.26214999999999999</v>
      </c>
      <c r="C2623">
        <v>0.88815</v>
      </c>
      <c r="D2623">
        <v>0.28875000000000001</v>
      </c>
      <c r="E2623">
        <v>0.12905</v>
      </c>
      <c r="F2623">
        <v>0.85645000000000004</v>
      </c>
      <c r="G2623">
        <v>0.54295000000000004</v>
      </c>
      <c r="H2623">
        <v>0.82025000000000003</v>
      </c>
      <c r="I2623">
        <v>0.12984999999999999</v>
      </c>
      <c r="J2623">
        <v>0.92215000000000003</v>
      </c>
      <c r="K2623">
        <v>0.43835000000000002</v>
      </c>
      <c r="L2623">
        <v>0.59375</v>
      </c>
    </row>
    <row r="2624" spans="1:12" x14ac:dyDescent="0.3">
      <c r="A2624">
        <v>2623</v>
      </c>
      <c r="B2624">
        <v>0.26224999999999998</v>
      </c>
      <c r="C2624">
        <v>0.47885</v>
      </c>
      <c r="D2624">
        <v>0.95504999999999995</v>
      </c>
      <c r="E2624">
        <v>0.42015000000000002</v>
      </c>
      <c r="F2624">
        <v>3.8500000000000001E-3</v>
      </c>
      <c r="G2624">
        <v>0.85345000000000004</v>
      </c>
      <c r="H2624">
        <v>0.77175000000000005</v>
      </c>
      <c r="I2624">
        <v>0.86034999999999995</v>
      </c>
      <c r="J2624">
        <v>0.74665000000000004</v>
      </c>
      <c r="K2624">
        <v>0.67964999999999998</v>
      </c>
      <c r="L2624">
        <v>0.62795000000000001</v>
      </c>
    </row>
    <row r="2625" spans="1:12" x14ac:dyDescent="0.3">
      <c r="A2625">
        <v>2624</v>
      </c>
      <c r="B2625">
        <v>0.26235000000000003</v>
      </c>
      <c r="C2625">
        <v>0.46834999999999999</v>
      </c>
      <c r="D2625">
        <v>6.5850000000000006E-2</v>
      </c>
      <c r="E2625">
        <v>0.40024999999999999</v>
      </c>
      <c r="F2625">
        <v>0.33205000000000001</v>
      </c>
      <c r="G2625">
        <v>0.78864999999999996</v>
      </c>
      <c r="H2625">
        <v>0.51854999999999996</v>
      </c>
      <c r="I2625">
        <v>0.59025000000000005</v>
      </c>
      <c r="J2625">
        <v>0.17255000000000001</v>
      </c>
      <c r="K2625">
        <v>0.61224999999999996</v>
      </c>
      <c r="L2625">
        <v>0.16914999999999999</v>
      </c>
    </row>
    <row r="2626" spans="1:12" x14ac:dyDescent="0.3">
      <c r="A2626">
        <v>2625</v>
      </c>
      <c r="B2626">
        <v>0.26245000000000002</v>
      </c>
      <c r="C2626">
        <v>0.33055000000000001</v>
      </c>
      <c r="D2626">
        <v>0.69064999999999999</v>
      </c>
      <c r="E2626">
        <v>0.89834999999999998</v>
      </c>
      <c r="F2626">
        <v>0.36545</v>
      </c>
      <c r="G2626">
        <v>0.34015000000000001</v>
      </c>
      <c r="H2626">
        <v>0.32934999999999998</v>
      </c>
      <c r="I2626">
        <v>0.96014999999999995</v>
      </c>
      <c r="J2626">
        <v>0.99834999999999996</v>
      </c>
      <c r="K2626">
        <v>0.38435000000000002</v>
      </c>
      <c r="L2626">
        <v>0.17535000000000001</v>
      </c>
    </row>
    <row r="2627" spans="1:12" x14ac:dyDescent="0.3">
      <c r="A2627">
        <v>2626</v>
      </c>
      <c r="B2627">
        <v>0.26255000000000001</v>
      </c>
      <c r="C2627">
        <v>0.85204999999999997</v>
      </c>
      <c r="D2627">
        <v>0.98365000000000002</v>
      </c>
      <c r="E2627">
        <v>0.63475000000000004</v>
      </c>
      <c r="F2627">
        <v>0.45024999999999998</v>
      </c>
      <c r="G2627">
        <v>0.16305</v>
      </c>
      <c r="H2627">
        <v>0.42964999999999998</v>
      </c>
      <c r="I2627">
        <v>2.0650000000000002E-2</v>
      </c>
      <c r="J2627">
        <v>0.80694999999999995</v>
      </c>
      <c r="K2627">
        <v>8.3750000000000005E-2</v>
      </c>
      <c r="L2627">
        <v>4.6249999999999999E-2</v>
      </c>
    </row>
    <row r="2628" spans="1:12" x14ac:dyDescent="0.3">
      <c r="A2628">
        <v>2627</v>
      </c>
      <c r="B2628">
        <v>0.26264999999999999</v>
      </c>
      <c r="C2628">
        <v>0.68915000000000004</v>
      </c>
      <c r="D2628">
        <v>0.72645000000000004</v>
      </c>
      <c r="E2628">
        <v>0.75775000000000003</v>
      </c>
      <c r="F2628">
        <v>8.2250000000000004E-2</v>
      </c>
      <c r="G2628">
        <v>0.48335</v>
      </c>
      <c r="H2628">
        <v>0.18565000000000001</v>
      </c>
      <c r="I2628">
        <v>0.97135000000000005</v>
      </c>
      <c r="J2628">
        <v>0.33434999999999998</v>
      </c>
      <c r="K2628">
        <v>0.45855000000000001</v>
      </c>
      <c r="L2628">
        <v>0.69984999999999997</v>
      </c>
    </row>
    <row r="2629" spans="1:12" x14ac:dyDescent="0.3">
      <c r="A2629">
        <v>2628</v>
      </c>
      <c r="B2629">
        <v>0.26274999999999998</v>
      </c>
      <c r="C2629">
        <v>0.57855000000000001</v>
      </c>
      <c r="D2629">
        <v>0.23774999999999999</v>
      </c>
      <c r="E2629">
        <v>0.70535000000000003</v>
      </c>
      <c r="F2629">
        <v>0.96794999999999998</v>
      </c>
      <c r="G2629">
        <v>0.93974999999999997</v>
      </c>
      <c r="H2629">
        <v>0.24335000000000001</v>
      </c>
      <c r="I2629">
        <v>0.42285</v>
      </c>
      <c r="J2629">
        <v>0.38485000000000003</v>
      </c>
      <c r="K2629">
        <v>9.2850000000000002E-2</v>
      </c>
      <c r="L2629">
        <v>0.53374999999999995</v>
      </c>
    </row>
    <row r="2630" spans="1:12" x14ac:dyDescent="0.3">
      <c r="A2630">
        <v>2629</v>
      </c>
      <c r="B2630">
        <v>0.26284999999999997</v>
      </c>
      <c r="C2630">
        <v>0.46775</v>
      </c>
      <c r="D2630">
        <v>0.48635</v>
      </c>
      <c r="E2630">
        <v>0.52654999999999996</v>
      </c>
      <c r="F2630">
        <v>0.56564999999999999</v>
      </c>
      <c r="G2630">
        <v>0.72704999999999997</v>
      </c>
      <c r="H2630">
        <v>2.4549999999999999E-2</v>
      </c>
      <c r="I2630">
        <v>0.92625000000000002</v>
      </c>
      <c r="J2630">
        <v>0.79105000000000003</v>
      </c>
      <c r="K2630">
        <v>0.16225000000000001</v>
      </c>
      <c r="L2630">
        <v>0.80445</v>
      </c>
    </row>
    <row r="2631" spans="1:12" x14ac:dyDescent="0.3">
      <c r="A2631">
        <v>2630</v>
      </c>
      <c r="B2631">
        <v>0.26295000000000002</v>
      </c>
      <c r="C2631">
        <v>0.30585000000000001</v>
      </c>
      <c r="D2631">
        <v>0.67905000000000004</v>
      </c>
      <c r="E2631">
        <v>0.11635</v>
      </c>
      <c r="F2631">
        <v>0.16464999999999999</v>
      </c>
      <c r="G2631">
        <v>0.90425</v>
      </c>
      <c r="H2631">
        <v>0.62355000000000005</v>
      </c>
      <c r="I2631">
        <v>4.3650000000000001E-2</v>
      </c>
      <c r="J2631">
        <v>0.94115000000000004</v>
      </c>
      <c r="K2631">
        <v>0.83365</v>
      </c>
      <c r="L2631">
        <v>0.76095000000000002</v>
      </c>
    </row>
    <row r="2632" spans="1:12" x14ac:dyDescent="0.3">
      <c r="A2632">
        <v>2631</v>
      </c>
      <c r="B2632">
        <v>0.26305000000000001</v>
      </c>
      <c r="C2632">
        <v>0.95415000000000005</v>
      </c>
      <c r="D2632">
        <v>0.23935000000000001</v>
      </c>
      <c r="E2632">
        <v>0.74465000000000003</v>
      </c>
      <c r="F2632">
        <v>0.19685</v>
      </c>
      <c r="G2632">
        <v>0.38674999999999998</v>
      </c>
      <c r="H2632">
        <v>0.34915000000000002</v>
      </c>
      <c r="I2632">
        <v>0.90795000000000003</v>
      </c>
      <c r="J2632">
        <v>0.68625000000000003</v>
      </c>
      <c r="K2632">
        <v>2.1749999999999999E-2</v>
      </c>
      <c r="L2632">
        <v>0.90954999999999997</v>
      </c>
    </row>
    <row r="2633" spans="1:12" x14ac:dyDescent="0.3">
      <c r="A2633">
        <v>2632</v>
      </c>
      <c r="B2633">
        <v>0.26315</v>
      </c>
      <c r="C2633">
        <v>0.32684999999999997</v>
      </c>
      <c r="D2633">
        <v>0.14624999999999999</v>
      </c>
      <c r="E2633">
        <v>0.49154999999999999</v>
      </c>
      <c r="F2633">
        <v>0.53115000000000001</v>
      </c>
      <c r="G2633">
        <v>0.36575000000000002</v>
      </c>
      <c r="H2633">
        <v>0.80174999999999996</v>
      </c>
      <c r="I2633">
        <v>0.39324999999999999</v>
      </c>
      <c r="J2633">
        <v>0.82245000000000001</v>
      </c>
      <c r="K2633">
        <v>3.4950000000000002E-2</v>
      </c>
      <c r="L2633">
        <v>0.33305000000000001</v>
      </c>
    </row>
    <row r="2634" spans="1:12" x14ac:dyDescent="0.3">
      <c r="A2634">
        <v>2633</v>
      </c>
      <c r="B2634">
        <v>0.26324999999999998</v>
      </c>
      <c r="C2634">
        <v>0.57315000000000005</v>
      </c>
      <c r="D2634">
        <v>0.12705</v>
      </c>
      <c r="E2634">
        <v>0.44555</v>
      </c>
      <c r="F2634">
        <v>0.98745000000000005</v>
      </c>
      <c r="G2634">
        <v>0.25385000000000002</v>
      </c>
      <c r="H2634">
        <v>0.95384999999999998</v>
      </c>
      <c r="I2634">
        <v>0.27134999999999998</v>
      </c>
      <c r="J2634">
        <v>0.98845000000000005</v>
      </c>
      <c r="K2634">
        <v>0.94615000000000005</v>
      </c>
      <c r="L2634">
        <v>0.74295</v>
      </c>
    </row>
    <row r="2635" spans="1:12" x14ac:dyDescent="0.3">
      <c r="A2635">
        <v>2634</v>
      </c>
      <c r="B2635">
        <v>0.26334999999999997</v>
      </c>
      <c r="C2635">
        <v>0.60145000000000004</v>
      </c>
      <c r="D2635">
        <v>0.16625000000000001</v>
      </c>
      <c r="E2635">
        <v>0.90844999999999998</v>
      </c>
      <c r="F2635">
        <v>4.9149999999999999E-2</v>
      </c>
      <c r="G2635">
        <v>0.30325000000000002</v>
      </c>
      <c r="H2635">
        <v>0.87075000000000002</v>
      </c>
      <c r="I2635">
        <v>0.46834999999999999</v>
      </c>
      <c r="J2635">
        <v>0.59445000000000003</v>
      </c>
      <c r="K2635">
        <v>0.43414999999999998</v>
      </c>
      <c r="L2635">
        <v>0.13055</v>
      </c>
    </row>
    <row r="2636" spans="1:12" x14ac:dyDescent="0.3">
      <c r="A2636">
        <v>2635</v>
      </c>
      <c r="B2636">
        <v>0.26345000000000002</v>
      </c>
      <c r="C2636">
        <v>0.74985000000000002</v>
      </c>
      <c r="D2636">
        <v>0.15984999999999999</v>
      </c>
      <c r="E2636">
        <v>0.17735000000000001</v>
      </c>
      <c r="F2636">
        <v>0.18725</v>
      </c>
      <c r="G2636">
        <v>0.50295000000000001</v>
      </c>
      <c r="H2636">
        <v>0.87334999999999996</v>
      </c>
      <c r="I2636">
        <v>0.29894999999999999</v>
      </c>
      <c r="J2636">
        <v>0.44314999999999999</v>
      </c>
      <c r="K2636">
        <v>0.94435000000000002</v>
      </c>
      <c r="L2636">
        <v>0.58984999999999999</v>
      </c>
    </row>
    <row r="2637" spans="1:12" x14ac:dyDescent="0.3">
      <c r="A2637">
        <v>2636</v>
      </c>
      <c r="B2637">
        <v>0.26355000000000001</v>
      </c>
      <c r="C2637">
        <v>0.33674999999999999</v>
      </c>
      <c r="D2637">
        <v>0.28615000000000002</v>
      </c>
      <c r="E2637">
        <v>0.19535</v>
      </c>
      <c r="F2637">
        <v>0.85194999999999999</v>
      </c>
      <c r="G2637">
        <v>0.61234999999999995</v>
      </c>
      <c r="H2637">
        <v>0.81564999999999999</v>
      </c>
      <c r="I2637">
        <v>0.51424999999999998</v>
      </c>
      <c r="J2637">
        <v>0.68515000000000004</v>
      </c>
      <c r="K2637">
        <v>0.71875</v>
      </c>
      <c r="L2637">
        <v>0.12045</v>
      </c>
    </row>
    <row r="2638" spans="1:12" x14ac:dyDescent="0.3">
      <c r="A2638">
        <v>2637</v>
      </c>
      <c r="B2638">
        <v>0.26365</v>
      </c>
      <c r="C2638">
        <v>7.5850000000000001E-2</v>
      </c>
      <c r="D2638">
        <v>0.70435000000000003</v>
      </c>
      <c r="E2638">
        <v>0.56154999999999999</v>
      </c>
      <c r="F2638">
        <v>0.49964999999999998</v>
      </c>
      <c r="G2638">
        <v>0.56684999999999997</v>
      </c>
      <c r="H2638">
        <v>0.93535000000000001</v>
      </c>
      <c r="I2638">
        <v>0.42304999999999998</v>
      </c>
      <c r="J2638">
        <v>0.70455000000000001</v>
      </c>
      <c r="K2638">
        <v>0.22675000000000001</v>
      </c>
      <c r="L2638">
        <v>0.78395000000000004</v>
      </c>
    </row>
    <row r="2639" spans="1:12" x14ac:dyDescent="0.3">
      <c r="A2639">
        <v>2638</v>
      </c>
      <c r="B2639">
        <v>0.26374999999999998</v>
      </c>
      <c r="C2639">
        <v>0.26155</v>
      </c>
      <c r="D2639">
        <v>2.955E-2</v>
      </c>
      <c r="E2639">
        <v>0.92325000000000002</v>
      </c>
      <c r="F2639">
        <v>0.14015</v>
      </c>
      <c r="G2639">
        <v>0.18035000000000001</v>
      </c>
      <c r="H2639">
        <v>0.50965000000000005</v>
      </c>
      <c r="I2639">
        <v>0.14585000000000001</v>
      </c>
      <c r="J2639">
        <v>3.9500000000000004E-3</v>
      </c>
      <c r="K2639">
        <v>0.67815000000000003</v>
      </c>
      <c r="L2639">
        <v>0.71174999999999999</v>
      </c>
    </row>
    <row r="2640" spans="1:12" x14ac:dyDescent="0.3">
      <c r="A2640">
        <v>2639</v>
      </c>
      <c r="B2640">
        <v>0.26384999999999997</v>
      </c>
      <c r="C2640">
        <v>0.99904999999999999</v>
      </c>
      <c r="D2640">
        <v>0.70804999999999996</v>
      </c>
      <c r="E2640">
        <v>1.375E-2</v>
      </c>
      <c r="F2640">
        <v>0.14954999999999999</v>
      </c>
      <c r="G2640">
        <v>0.19245000000000001</v>
      </c>
      <c r="H2640">
        <v>0.90695000000000003</v>
      </c>
      <c r="I2640">
        <v>0.62914999999999999</v>
      </c>
      <c r="J2640">
        <v>0.67474999999999996</v>
      </c>
      <c r="K2640">
        <v>0.48415000000000002</v>
      </c>
      <c r="L2640">
        <v>0.73185</v>
      </c>
    </row>
    <row r="2641" spans="1:12" x14ac:dyDescent="0.3">
      <c r="A2641">
        <v>2640</v>
      </c>
      <c r="B2641">
        <v>0.26395000000000002</v>
      </c>
      <c r="C2641">
        <v>0.38164999999999999</v>
      </c>
      <c r="D2641">
        <v>0.99595</v>
      </c>
      <c r="E2641">
        <v>0.50695000000000001</v>
      </c>
      <c r="F2641">
        <v>0.75675000000000003</v>
      </c>
      <c r="G2641">
        <v>0.43375000000000002</v>
      </c>
      <c r="H2641">
        <v>0.13855000000000001</v>
      </c>
      <c r="I2641">
        <v>0.79574999999999996</v>
      </c>
      <c r="J2641">
        <v>0.12495000000000001</v>
      </c>
      <c r="K2641">
        <v>0.95245000000000002</v>
      </c>
      <c r="L2641">
        <v>3.0249999999999999E-2</v>
      </c>
    </row>
    <row r="2642" spans="1:12" x14ac:dyDescent="0.3">
      <c r="A2642">
        <v>2641</v>
      </c>
      <c r="B2642">
        <v>0.26405000000000001</v>
      </c>
      <c r="C2642">
        <v>0.93384999999999996</v>
      </c>
      <c r="D2642">
        <v>0.69655</v>
      </c>
      <c r="E2642">
        <v>0.80574999999999997</v>
      </c>
      <c r="F2642">
        <v>0.83165</v>
      </c>
      <c r="G2642">
        <v>0.30464999999999998</v>
      </c>
      <c r="H2642">
        <v>0.49714999999999998</v>
      </c>
      <c r="I2642">
        <v>5.1500000000000001E-3</v>
      </c>
      <c r="J2642">
        <v>0.66915000000000002</v>
      </c>
      <c r="K2642">
        <v>1.545E-2</v>
      </c>
      <c r="L2642">
        <v>2.5250000000000002E-2</v>
      </c>
    </row>
    <row r="2643" spans="1:12" x14ac:dyDescent="0.3">
      <c r="A2643">
        <v>2642</v>
      </c>
      <c r="B2643">
        <v>0.26415</v>
      </c>
      <c r="C2643">
        <v>0.84965000000000002</v>
      </c>
      <c r="D2643">
        <v>8.4499999999999992E-3</v>
      </c>
      <c r="E2643">
        <v>0.88585000000000003</v>
      </c>
      <c r="F2643">
        <v>5.4949999999999999E-2</v>
      </c>
      <c r="G2643">
        <v>0.32335000000000003</v>
      </c>
      <c r="H2643">
        <v>0.24504999999999999</v>
      </c>
      <c r="I2643">
        <v>7.8750000000000001E-2</v>
      </c>
      <c r="J2643">
        <v>0.81505000000000005</v>
      </c>
      <c r="K2643">
        <v>0.80054999999999998</v>
      </c>
      <c r="L2643">
        <v>0.27255000000000001</v>
      </c>
    </row>
    <row r="2644" spans="1:12" x14ac:dyDescent="0.3">
      <c r="A2644">
        <v>2643</v>
      </c>
      <c r="B2644">
        <v>0.26424999999999998</v>
      </c>
      <c r="C2644">
        <v>0.82284999999999997</v>
      </c>
      <c r="D2644">
        <v>0.51785000000000003</v>
      </c>
      <c r="E2644">
        <v>0.87195</v>
      </c>
      <c r="F2644">
        <v>0.19595000000000001</v>
      </c>
      <c r="G2644">
        <v>0.15734999999999999</v>
      </c>
      <c r="H2644">
        <v>0.64195000000000002</v>
      </c>
      <c r="I2644">
        <v>0.28954999999999997</v>
      </c>
      <c r="J2644">
        <v>0.41865000000000002</v>
      </c>
      <c r="K2644">
        <v>0.72424999999999995</v>
      </c>
      <c r="L2644">
        <v>0.48235</v>
      </c>
    </row>
    <row r="2645" spans="1:12" x14ac:dyDescent="0.3">
      <c r="A2645">
        <v>2644</v>
      </c>
      <c r="B2645">
        <v>0.26434999999999997</v>
      </c>
      <c r="C2645">
        <v>0.36314999999999997</v>
      </c>
      <c r="D2645">
        <v>0.92105000000000004</v>
      </c>
      <c r="E2645">
        <v>0.11065</v>
      </c>
      <c r="F2645">
        <v>0.92925000000000002</v>
      </c>
      <c r="G2645">
        <v>0.69545000000000001</v>
      </c>
      <c r="H2645">
        <v>0.88354999999999995</v>
      </c>
      <c r="I2645">
        <v>0.90415000000000001</v>
      </c>
      <c r="J2645">
        <v>0.13475000000000001</v>
      </c>
      <c r="K2645">
        <v>0.30695</v>
      </c>
      <c r="L2645">
        <v>0.95035000000000003</v>
      </c>
    </row>
    <row r="2646" spans="1:12" x14ac:dyDescent="0.3">
      <c r="A2646">
        <v>2645</v>
      </c>
      <c r="B2646">
        <v>0.26445000000000002</v>
      </c>
      <c r="C2646">
        <v>0.82735000000000003</v>
      </c>
      <c r="D2646">
        <v>0.24625</v>
      </c>
      <c r="E2646">
        <v>3.7949999999999998E-2</v>
      </c>
      <c r="F2646">
        <v>0.73104999999999998</v>
      </c>
      <c r="G2646">
        <v>0.73575000000000002</v>
      </c>
      <c r="H2646">
        <v>0.24195</v>
      </c>
      <c r="I2646">
        <v>0.90805000000000002</v>
      </c>
      <c r="J2646">
        <v>0.65034999999999998</v>
      </c>
      <c r="K2646">
        <v>0.14535000000000001</v>
      </c>
      <c r="L2646">
        <v>0.96904999999999997</v>
      </c>
    </row>
    <row r="2647" spans="1:12" x14ac:dyDescent="0.3">
      <c r="A2647">
        <v>2646</v>
      </c>
      <c r="B2647">
        <v>0.26455000000000001</v>
      </c>
      <c r="C2647">
        <v>0.67835000000000001</v>
      </c>
      <c r="D2647">
        <v>0.47094999999999998</v>
      </c>
      <c r="E2647">
        <v>0.44145000000000001</v>
      </c>
      <c r="F2647">
        <v>0.29685</v>
      </c>
      <c r="G2647">
        <v>4.9849999999999998E-2</v>
      </c>
      <c r="H2647">
        <v>0.16195000000000001</v>
      </c>
      <c r="I2647">
        <v>0.73445000000000005</v>
      </c>
      <c r="J2647">
        <v>0.83145000000000002</v>
      </c>
      <c r="K2647">
        <v>0.53185000000000004</v>
      </c>
      <c r="L2647">
        <v>0.54895000000000005</v>
      </c>
    </row>
    <row r="2648" spans="1:12" x14ac:dyDescent="0.3">
      <c r="A2648">
        <v>2647</v>
      </c>
      <c r="B2648">
        <v>0.26465</v>
      </c>
      <c r="C2648">
        <v>2.3650000000000001E-2</v>
      </c>
      <c r="D2648">
        <v>0.59294999999999998</v>
      </c>
      <c r="E2648">
        <v>4.1149999999999999E-2</v>
      </c>
      <c r="F2648">
        <v>0.47244999999999998</v>
      </c>
      <c r="G2648">
        <v>0.48235</v>
      </c>
      <c r="H2648">
        <v>0.51085000000000003</v>
      </c>
      <c r="I2648">
        <v>0.88895000000000002</v>
      </c>
      <c r="J2648">
        <v>0.83665</v>
      </c>
      <c r="K2648">
        <v>0.30914999999999998</v>
      </c>
      <c r="L2648">
        <v>0.86904999999999999</v>
      </c>
    </row>
    <row r="2649" spans="1:12" x14ac:dyDescent="0.3">
      <c r="A2649">
        <v>2648</v>
      </c>
      <c r="B2649">
        <v>0.26474999999999999</v>
      </c>
      <c r="C2649">
        <v>0.66415000000000002</v>
      </c>
      <c r="D2649">
        <v>0.30454999999999999</v>
      </c>
      <c r="E2649">
        <v>0.45784999999999998</v>
      </c>
      <c r="F2649">
        <v>0.49385000000000001</v>
      </c>
      <c r="G2649">
        <v>0.74395</v>
      </c>
      <c r="H2649">
        <v>0.41444999999999999</v>
      </c>
      <c r="I2649">
        <v>0.27145000000000002</v>
      </c>
      <c r="J2649">
        <v>5.9049999999999998E-2</v>
      </c>
      <c r="K2649">
        <v>0.52834999999999999</v>
      </c>
      <c r="L2649">
        <v>0.29144999999999999</v>
      </c>
    </row>
    <row r="2650" spans="1:12" x14ac:dyDescent="0.3">
      <c r="A2650">
        <v>2649</v>
      </c>
      <c r="B2650">
        <v>0.26484999999999997</v>
      </c>
      <c r="C2650">
        <v>0.55225000000000002</v>
      </c>
      <c r="D2650">
        <v>0.42325000000000002</v>
      </c>
      <c r="E2650">
        <v>0.70694999999999997</v>
      </c>
      <c r="F2650">
        <v>0.16644999999999999</v>
      </c>
      <c r="G2650">
        <v>0.55325000000000002</v>
      </c>
      <c r="H2650">
        <v>0.37425000000000003</v>
      </c>
      <c r="I2650">
        <v>8.1250000000000003E-2</v>
      </c>
      <c r="J2650">
        <v>0.38824999999999998</v>
      </c>
      <c r="K2650">
        <v>0.32355</v>
      </c>
      <c r="L2650">
        <v>0.89715</v>
      </c>
    </row>
    <row r="2651" spans="1:12" x14ac:dyDescent="0.3">
      <c r="A2651">
        <v>2650</v>
      </c>
      <c r="B2651">
        <v>0.26495000000000002</v>
      </c>
      <c r="C2651">
        <v>0.91715000000000002</v>
      </c>
      <c r="D2651">
        <v>0.60634999999999994</v>
      </c>
      <c r="E2651">
        <v>0.43664999999999998</v>
      </c>
      <c r="F2651">
        <v>0.17155000000000001</v>
      </c>
      <c r="G2651">
        <v>0.71535000000000004</v>
      </c>
      <c r="H2651">
        <v>0.57284999999999997</v>
      </c>
      <c r="I2651">
        <v>0.94755</v>
      </c>
      <c r="J2651">
        <v>0.77885000000000004</v>
      </c>
      <c r="K2651">
        <v>0.13325000000000001</v>
      </c>
      <c r="L2651">
        <v>0.42325000000000002</v>
      </c>
    </row>
    <row r="2652" spans="1:12" x14ac:dyDescent="0.3">
      <c r="A2652">
        <v>2651</v>
      </c>
      <c r="B2652">
        <v>0.26505000000000001</v>
      </c>
      <c r="C2652">
        <v>0.30864999999999998</v>
      </c>
      <c r="D2652">
        <v>8.9149999999999993E-2</v>
      </c>
      <c r="E2652">
        <v>0.44295000000000001</v>
      </c>
      <c r="F2652">
        <v>0.47165000000000001</v>
      </c>
      <c r="G2652">
        <v>0.87324999999999997</v>
      </c>
      <c r="H2652">
        <v>8.1049999999999997E-2</v>
      </c>
      <c r="I2652">
        <v>0.66254999999999997</v>
      </c>
      <c r="J2652">
        <v>0.34515000000000001</v>
      </c>
      <c r="K2652">
        <v>5.7349999999999998E-2</v>
      </c>
      <c r="L2652">
        <v>0.39795000000000003</v>
      </c>
    </row>
    <row r="2653" spans="1:12" x14ac:dyDescent="0.3">
      <c r="A2653">
        <v>2652</v>
      </c>
      <c r="B2653">
        <v>0.26515</v>
      </c>
      <c r="C2653">
        <v>0.44505</v>
      </c>
      <c r="D2653">
        <v>0.94764999999999999</v>
      </c>
      <c r="E2653">
        <v>0.21884999999999999</v>
      </c>
      <c r="F2653">
        <v>0.63865000000000005</v>
      </c>
      <c r="G2653">
        <v>0.33724999999999999</v>
      </c>
      <c r="H2653">
        <v>0.31635000000000002</v>
      </c>
      <c r="I2653">
        <v>0.80484999999999995</v>
      </c>
      <c r="J2653">
        <v>1.225E-2</v>
      </c>
      <c r="K2653">
        <v>0.28065000000000001</v>
      </c>
      <c r="L2653">
        <v>0.10005</v>
      </c>
    </row>
    <row r="2654" spans="1:12" x14ac:dyDescent="0.3">
      <c r="A2654">
        <v>2653</v>
      </c>
      <c r="B2654">
        <v>0.26524999999999999</v>
      </c>
      <c r="C2654">
        <v>9.0149999999999994E-2</v>
      </c>
      <c r="D2654">
        <v>0.58104999999999996</v>
      </c>
      <c r="E2654">
        <v>0.91325000000000001</v>
      </c>
      <c r="F2654">
        <v>0.57145000000000001</v>
      </c>
      <c r="G2654">
        <v>0.13644999999999999</v>
      </c>
      <c r="H2654">
        <v>0.37835000000000002</v>
      </c>
      <c r="I2654">
        <v>0.86895</v>
      </c>
      <c r="J2654">
        <v>0.95155000000000001</v>
      </c>
      <c r="K2654">
        <v>0.67084999999999995</v>
      </c>
      <c r="L2654">
        <v>0.57155</v>
      </c>
    </row>
    <row r="2655" spans="1:12" x14ac:dyDescent="0.3">
      <c r="A2655">
        <v>2654</v>
      </c>
      <c r="B2655">
        <v>0.26534999999999997</v>
      </c>
      <c r="C2655">
        <v>0.61285000000000001</v>
      </c>
      <c r="D2655">
        <v>0.59025000000000005</v>
      </c>
      <c r="E2655">
        <v>0.22875000000000001</v>
      </c>
      <c r="F2655">
        <v>0.55884999999999996</v>
      </c>
      <c r="G2655">
        <v>0.66474999999999995</v>
      </c>
      <c r="H2655">
        <v>0.98114999999999997</v>
      </c>
      <c r="I2655">
        <v>0.69035000000000002</v>
      </c>
      <c r="J2655">
        <v>0.93535000000000001</v>
      </c>
      <c r="K2655">
        <v>0.11575000000000001</v>
      </c>
      <c r="L2655">
        <v>0.82594999999999996</v>
      </c>
    </row>
    <row r="2656" spans="1:12" x14ac:dyDescent="0.3">
      <c r="A2656">
        <v>2655</v>
      </c>
      <c r="B2656">
        <v>0.26545000000000002</v>
      </c>
      <c r="C2656">
        <v>0.85555000000000003</v>
      </c>
      <c r="D2656">
        <v>2.4649999999999998E-2</v>
      </c>
      <c r="E2656">
        <v>0.68835000000000002</v>
      </c>
      <c r="F2656">
        <v>0.59375</v>
      </c>
      <c r="G2656">
        <v>0.77744999999999997</v>
      </c>
      <c r="H2656">
        <v>0.65874999999999995</v>
      </c>
      <c r="I2656">
        <v>0.93564999999999998</v>
      </c>
      <c r="J2656">
        <v>0.74104999999999999</v>
      </c>
      <c r="K2656">
        <v>5.5350000000000003E-2</v>
      </c>
      <c r="L2656">
        <v>0.42654999999999998</v>
      </c>
    </row>
    <row r="2657" spans="1:12" x14ac:dyDescent="0.3">
      <c r="A2657">
        <v>2656</v>
      </c>
      <c r="B2657">
        <v>0.26555000000000001</v>
      </c>
      <c r="C2657">
        <v>0.55864999999999998</v>
      </c>
      <c r="D2657">
        <v>0.63654999999999995</v>
      </c>
      <c r="E2657">
        <v>0.94115000000000004</v>
      </c>
      <c r="F2657">
        <v>0.39474999999999999</v>
      </c>
      <c r="G2657">
        <v>0.83314999999999995</v>
      </c>
      <c r="H2657">
        <v>0.12465</v>
      </c>
      <c r="I2657">
        <v>0.19994999999999999</v>
      </c>
      <c r="J2657">
        <v>0.80145</v>
      </c>
      <c r="K2657">
        <v>0.65334999999999999</v>
      </c>
      <c r="L2657">
        <v>0.87124999999999997</v>
      </c>
    </row>
    <row r="2658" spans="1:12" x14ac:dyDescent="0.3">
      <c r="A2658">
        <v>2657</v>
      </c>
      <c r="B2658">
        <v>0.26565</v>
      </c>
      <c r="C2658">
        <v>0.15145</v>
      </c>
      <c r="D2658">
        <v>0.38574999999999998</v>
      </c>
      <c r="E2658">
        <v>7.1849999999999997E-2</v>
      </c>
      <c r="F2658">
        <v>0.20524999999999999</v>
      </c>
      <c r="G2658">
        <v>0.28184999999999999</v>
      </c>
      <c r="H2658">
        <v>0.98875000000000002</v>
      </c>
      <c r="I2658">
        <v>0.46124999999999999</v>
      </c>
      <c r="J2658">
        <v>0.21124999999999999</v>
      </c>
      <c r="K2658">
        <v>0.40594999999999998</v>
      </c>
      <c r="L2658">
        <v>0.83074999999999999</v>
      </c>
    </row>
    <row r="2659" spans="1:12" x14ac:dyDescent="0.3">
      <c r="A2659">
        <v>2658</v>
      </c>
      <c r="B2659">
        <v>0.26574999999999999</v>
      </c>
      <c r="C2659">
        <v>0.47215000000000001</v>
      </c>
      <c r="D2659">
        <v>0.72945000000000004</v>
      </c>
      <c r="E2659">
        <v>0.94884999999999997</v>
      </c>
      <c r="F2659">
        <v>0.11595</v>
      </c>
      <c r="G2659">
        <v>0.96675</v>
      </c>
      <c r="H2659">
        <v>0.79074999999999995</v>
      </c>
      <c r="I2659">
        <v>0.53395000000000004</v>
      </c>
      <c r="J2659">
        <v>0.88785000000000003</v>
      </c>
      <c r="K2659">
        <v>0.45034999999999997</v>
      </c>
      <c r="L2659">
        <v>0.49404999999999999</v>
      </c>
    </row>
    <row r="2660" spans="1:12" x14ac:dyDescent="0.3">
      <c r="A2660">
        <v>2659</v>
      </c>
      <c r="B2660">
        <v>0.26584999999999998</v>
      </c>
      <c r="C2660">
        <v>0.63634999999999997</v>
      </c>
      <c r="D2660">
        <v>0.32374999999999998</v>
      </c>
      <c r="E2660">
        <v>0.28594999999999998</v>
      </c>
      <c r="F2660">
        <v>0.25735000000000002</v>
      </c>
      <c r="G2660">
        <v>0.89134999999999998</v>
      </c>
      <c r="H2660">
        <v>0.67535000000000001</v>
      </c>
      <c r="I2660">
        <v>0.92335</v>
      </c>
      <c r="J2660">
        <v>0.18965000000000001</v>
      </c>
      <c r="K2660">
        <v>0.73285</v>
      </c>
      <c r="L2660">
        <v>0.98885000000000001</v>
      </c>
    </row>
    <row r="2661" spans="1:12" x14ac:dyDescent="0.3">
      <c r="A2661">
        <v>2660</v>
      </c>
      <c r="B2661">
        <v>0.26595000000000002</v>
      </c>
      <c r="C2661">
        <v>0.40694999999999998</v>
      </c>
      <c r="D2661">
        <v>0.92554999999999998</v>
      </c>
      <c r="E2661">
        <v>0.99604999999999999</v>
      </c>
      <c r="F2661">
        <v>0.52575000000000005</v>
      </c>
      <c r="G2661">
        <v>0.63905000000000001</v>
      </c>
      <c r="H2661">
        <v>4.3950000000000003E-2</v>
      </c>
      <c r="I2661">
        <v>0.75385000000000002</v>
      </c>
      <c r="J2661">
        <v>0.58055000000000001</v>
      </c>
      <c r="K2661">
        <v>0.40494999999999998</v>
      </c>
      <c r="L2661">
        <v>0.22975000000000001</v>
      </c>
    </row>
    <row r="2662" spans="1:12" x14ac:dyDescent="0.3">
      <c r="A2662">
        <v>2661</v>
      </c>
      <c r="B2662">
        <v>0.26605000000000001</v>
      </c>
      <c r="C2662">
        <v>1.3050000000000001E-2</v>
      </c>
      <c r="D2662">
        <v>0.85504999999999998</v>
      </c>
      <c r="E2662">
        <v>0.90744999999999998</v>
      </c>
      <c r="F2662">
        <v>0.19155</v>
      </c>
      <c r="G2662">
        <v>0.33055000000000001</v>
      </c>
      <c r="H2662">
        <v>0.91174999999999995</v>
      </c>
      <c r="I2662">
        <v>0.88505</v>
      </c>
      <c r="J2662">
        <v>0.90995000000000004</v>
      </c>
      <c r="K2662">
        <v>0.89754999999999996</v>
      </c>
      <c r="L2662">
        <v>0.98665000000000003</v>
      </c>
    </row>
    <row r="2663" spans="1:12" x14ac:dyDescent="0.3">
      <c r="A2663">
        <v>2662</v>
      </c>
      <c r="B2663">
        <v>0.26615</v>
      </c>
      <c r="C2663">
        <v>0.24934999999999999</v>
      </c>
      <c r="D2663">
        <v>6.3499999999999997E-3</v>
      </c>
      <c r="E2663">
        <v>0.78534999999999999</v>
      </c>
      <c r="F2663">
        <v>0.41155000000000003</v>
      </c>
      <c r="G2663">
        <v>0.68305000000000005</v>
      </c>
      <c r="H2663">
        <v>0.30285000000000001</v>
      </c>
      <c r="I2663">
        <v>6.1500000000000001E-3</v>
      </c>
      <c r="J2663">
        <v>0.53274999999999995</v>
      </c>
      <c r="K2663">
        <v>0.58335000000000004</v>
      </c>
      <c r="L2663">
        <v>0.32555000000000001</v>
      </c>
    </row>
    <row r="2664" spans="1:12" x14ac:dyDescent="0.3">
      <c r="A2664">
        <v>2663</v>
      </c>
      <c r="B2664">
        <v>0.26624999999999999</v>
      </c>
      <c r="C2664">
        <v>0.67364999999999997</v>
      </c>
      <c r="D2664">
        <v>0.93845000000000001</v>
      </c>
      <c r="E2664">
        <v>5.5750000000000001E-2</v>
      </c>
      <c r="F2664">
        <v>0.99814999999999998</v>
      </c>
      <c r="G2664">
        <v>0.37064999999999998</v>
      </c>
      <c r="H2664">
        <v>0.17205000000000001</v>
      </c>
      <c r="I2664">
        <v>0.47635</v>
      </c>
      <c r="J2664">
        <v>0.41585</v>
      </c>
      <c r="K2664">
        <v>4.165E-2</v>
      </c>
      <c r="L2664">
        <v>0.97394999999999998</v>
      </c>
    </row>
    <row r="2665" spans="1:12" x14ac:dyDescent="0.3">
      <c r="A2665">
        <v>2664</v>
      </c>
      <c r="B2665">
        <v>0.26634999999999998</v>
      </c>
      <c r="C2665">
        <v>8.5150000000000003E-2</v>
      </c>
      <c r="D2665">
        <v>0.26845000000000002</v>
      </c>
      <c r="E2665">
        <v>0.77844999999999998</v>
      </c>
      <c r="F2665">
        <v>0.42654999999999998</v>
      </c>
      <c r="G2665">
        <v>0.47244999999999998</v>
      </c>
      <c r="H2665">
        <v>0.88055000000000005</v>
      </c>
      <c r="I2665">
        <v>0.19245000000000001</v>
      </c>
      <c r="J2665">
        <v>0.81774999999999998</v>
      </c>
      <c r="K2665">
        <v>0.28255000000000002</v>
      </c>
      <c r="L2665">
        <v>0.79095000000000004</v>
      </c>
    </row>
    <row r="2666" spans="1:12" x14ac:dyDescent="0.3">
      <c r="A2666">
        <v>2665</v>
      </c>
      <c r="B2666">
        <v>0.26645000000000002</v>
      </c>
      <c r="C2666">
        <v>0.72714999999999996</v>
      </c>
      <c r="D2666">
        <v>0.83425000000000005</v>
      </c>
      <c r="E2666">
        <v>0.53164999999999996</v>
      </c>
      <c r="F2666">
        <v>0.64365000000000006</v>
      </c>
      <c r="G2666">
        <v>0.23455000000000001</v>
      </c>
      <c r="H2666">
        <v>0.95835000000000004</v>
      </c>
      <c r="I2666">
        <v>9.6750000000000003E-2</v>
      </c>
      <c r="J2666">
        <v>0.55464999999999998</v>
      </c>
      <c r="K2666">
        <v>0.49545</v>
      </c>
      <c r="L2666">
        <v>0.13005</v>
      </c>
    </row>
    <row r="2667" spans="1:12" x14ac:dyDescent="0.3">
      <c r="A2667">
        <v>2666</v>
      </c>
      <c r="B2667">
        <v>0.26655000000000001</v>
      </c>
      <c r="C2667">
        <v>0.82704999999999995</v>
      </c>
      <c r="D2667">
        <v>0.26915</v>
      </c>
      <c r="E2667">
        <v>0.17135</v>
      </c>
      <c r="F2667">
        <v>0.45315</v>
      </c>
      <c r="G2667">
        <v>0.70904999999999996</v>
      </c>
      <c r="H2667">
        <v>0.42335</v>
      </c>
      <c r="I2667">
        <v>0.22605</v>
      </c>
      <c r="J2667">
        <v>0.92954999999999999</v>
      </c>
      <c r="K2667">
        <v>0.80574999999999997</v>
      </c>
      <c r="L2667">
        <v>0.21375</v>
      </c>
    </row>
    <row r="2668" spans="1:12" x14ac:dyDescent="0.3">
      <c r="A2668">
        <v>2667</v>
      </c>
      <c r="B2668">
        <v>0.26665</v>
      </c>
      <c r="C2668">
        <v>0.54554999999999998</v>
      </c>
      <c r="D2668">
        <v>0.17324999999999999</v>
      </c>
      <c r="E2668">
        <v>0.50905</v>
      </c>
      <c r="F2668">
        <v>0.95945000000000003</v>
      </c>
      <c r="G2668">
        <v>0.75685000000000002</v>
      </c>
      <c r="H2668">
        <v>0.80845</v>
      </c>
      <c r="I2668">
        <v>0.58304999999999996</v>
      </c>
      <c r="J2668">
        <v>0.79064999999999996</v>
      </c>
      <c r="K2668">
        <v>0.40284999999999999</v>
      </c>
      <c r="L2668">
        <v>0.70455000000000001</v>
      </c>
    </row>
    <row r="2669" spans="1:12" x14ac:dyDescent="0.3">
      <c r="A2669">
        <v>2668</v>
      </c>
      <c r="B2669">
        <v>0.26674999999999999</v>
      </c>
      <c r="C2669">
        <v>0.33105000000000001</v>
      </c>
      <c r="D2669">
        <v>0.10445</v>
      </c>
      <c r="E2669">
        <v>9.3649999999999997E-2</v>
      </c>
      <c r="F2669">
        <v>0.89485000000000003</v>
      </c>
      <c r="G2669">
        <v>8.3750000000000005E-2</v>
      </c>
      <c r="H2669">
        <v>0.20724999999999999</v>
      </c>
      <c r="I2669">
        <v>0.30404999999999999</v>
      </c>
      <c r="J2669">
        <v>0.94174999999999998</v>
      </c>
      <c r="K2669">
        <v>0.51205000000000001</v>
      </c>
      <c r="L2669">
        <v>0.55905000000000005</v>
      </c>
    </row>
    <row r="2670" spans="1:12" x14ac:dyDescent="0.3">
      <c r="A2670">
        <v>2669</v>
      </c>
      <c r="B2670">
        <v>0.26684999999999998</v>
      </c>
      <c r="C2670">
        <v>0.12055</v>
      </c>
      <c r="D2670">
        <v>0.17795</v>
      </c>
      <c r="E2670">
        <v>0.67444999999999999</v>
      </c>
      <c r="F2670">
        <v>0.31085000000000002</v>
      </c>
      <c r="G2670">
        <v>1.145E-2</v>
      </c>
      <c r="H2670">
        <v>0.93905000000000005</v>
      </c>
      <c r="I2670">
        <v>0.18315000000000001</v>
      </c>
      <c r="J2670">
        <v>9.6350000000000005E-2</v>
      </c>
      <c r="K2670">
        <v>0.61194999999999999</v>
      </c>
      <c r="L2670">
        <v>0.76605000000000001</v>
      </c>
    </row>
    <row r="2671" spans="1:12" x14ac:dyDescent="0.3">
      <c r="A2671">
        <v>2670</v>
      </c>
      <c r="B2671">
        <v>0.26695000000000002</v>
      </c>
      <c r="C2671">
        <v>0.68494999999999995</v>
      </c>
      <c r="D2671">
        <v>0.42104999999999998</v>
      </c>
      <c r="E2671">
        <v>0.97055000000000002</v>
      </c>
      <c r="F2671">
        <v>0.16755</v>
      </c>
      <c r="G2671">
        <v>0.17205000000000001</v>
      </c>
      <c r="H2671">
        <v>4.4150000000000002E-2</v>
      </c>
      <c r="I2671">
        <v>0.27755000000000002</v>
      </c>
      <c r="J2671">
        <v>0.42585000000000001</v>
      </c>
      <c r="K2671">
        <v>0.74375000000000002</v>
      </c>
      <c r="L2671">
        <v>0.59235000000000004</v>
      </c>
    </row>
    <row r="2672" spans="1:12" x14ac:dyDescent="0.3">
      <c r="A2672">
        <v>2671</v>
      </c>
      <c r="B2672">
        <v>0.26705000000000001</v>
      </c>
      <c r="C2672">
        <v>0.49145</v>
      </c>
      <c r="D2672">
        <v>0.73175000000000001</v>
      </c>
      <c r="E2672">
        <v>0.40825</v>
      </c>
      <c r="F2672">
        <v>0.62885000000000002</v>
      </c>
      <c r="G2672">
        <v>0.41105000000000003</v>
      </c>
      <c r="H2672">
        <v>0.36025000000000001</v>
      </c>
      <c r="I2672">
        <v>0.23415</v>
      </c>
      <c r="J2672">
        <v>0.94945000000000002</v>
      </c>
      <c r="K2672">
        <v>0.88075000000000003</v>
      </c>
      <c r="L2672">
        <v>1.345E-2</v>
      </c>
    </row>
    <row r="2673" spans="1:12" x14ac:dyDescent="0.3">
      <c r="A2673">
        <v>2672</v>
      </c>
      <c r="B2673">
        <v>0.26715</v>
      </c>
      <c r="C2673">
        <v>4.5850000000000002E-2</v>
      </c>
      <c r="D2673">
        <v>0.17765</v>
      </c>
      <c r="E2673">
        <v>0.99114999999999998</v>
      </c>
      <c r="F2673">
        <v>0.54164999999999996</v>
      </c>
      <c r="G2673">
        <v>0.32424999999999998</v>
      </c>
      <c r="H2673">
        <v>0.47015000000000001</v>
      </c>
      <c r="I2673">
        <v>0.47744999999999999</v>
      </c>
      <c r="J2673">
        <v>0.32755000000000001</v>
      </c>
      <c r="K2673">
        <v>0.61855000000000004</v>
      </c>
      <c r="L2673">
        <v>0.80295000000000005</v>
      </c>
    </row>
    <row r="2674" spans="1:12" x14ac:dyDescent="0.3">
      <c r="A2674">
        <v>2673</v>
      </c>
      <c r="B2674">
        <v>0.26724999999999999</v>
      </c>
      <c r="C2674">
        <v>0.71184999999999998</v>
      </c>
      <c r="D2674">
        <v>0.14615</v>
      </c>
      <c r="E2674">
        <v>0.34134999999999999</v>
      </c>
      <c r="F2674">
        <v>0.49095</v>
      </c>
      <c r="G2674">
        <v>0.12055</v>
      </c>
      <c r="H2674">
        <v>6.7049999999999998E-2</v>
      </c>
      <c r="I2674">
        <v>0.27744999999999997</v>
      </c>
      <c r="J2674">
        <v>0.60745000000000005</v>
      </c>
      <c r="K2674">
        <v>0.29144999999999999</v>
      </c>
      <c r="L2674">
        <v>0.84235000000000004</v>
      </c>
    </row>
    <row r="2675" spans="1:12" x14ac:dyDescent="0.3">
      <c r="A2675">
        <v>2674</v>
      </c>
      <c r="B2675">
        <v>0.26734999999999998</v>
      </c>
      <c r="C2675">
        <v>0.91234999999999999</v>
      </c>
      <c r="D2675">
        <v>0.40905000000000002</v>
      </c>
      <c r="E2675">
        <v>0.32705000000000001</v>
      </c>
      <c r="F2675">
        <v>0.39484999999999998</v>
      </c>
      <c r="G2675">
        <v>0.26045000000000001</v>
      </c>
      <c r="H2675">
        <v>0.20765</v>
      </c>
      <c r="I2675">
        <v>0.61665000000000003</v>
      </c>
      <c r="J2675">
        <v>0.18145</v>
      </c>
      <c r="K2675">
        <v>0.13844999999999999</v>
      </c>
      <c r="L2675">
        <v>0.56194999999999995</v>
      </c>
    </row>
    <row r="2676" spans="1:12" x14ac:dyDescent="0.3">
      <c r="A2676">
        <v>2675</v>
      </c>
      <c r="B2676">
        <v>0.26745000000000002</v>
      </c>
      <c r="C2676">
        <v>0.10595</v>
      </c>
      <c r="D2676">
        <v>0.37385000000000002</v>
      </c>
      <c r="E2676">
        <v>0.64605000000000001</v>
      </c>
      <c r="F2676">
        <v>0.36454999999999999</v>
      </c>
      <c r="G2676">
        <v>4.7050000000000002E-2</v>
      </c>
      <c r="H2676">
        <v>0.44555</v>
      </c>
      <c r="I2676">
        <v>0.18124999999999999</v>
      </c>
      <c r="J2676">
        <v>0.77744999999999997</v>
      </c>
      <c r="K2676">
        <v>0.53825000000000001</v>
      </c>
      <c r="L2676">
        <v>0.26924999999999999</v>
      </c>
    </row>
    <row r="2677" spans="1:12" x14ac:dyDescent="0.3">
      <c r="A2677">
        <v>2676</v>
      </c>
      <c r="B2677">
        <v>0.26755000000000001</v>
      </c>
      <c r="C2677">
        <v>0.36895</v>
      </c>
      <c r="D2677">
        <v>0.21065</v>
      </c>
      <c r="E2677">
        <v>7.7850000000000003E-2</v>
      </c>
      <c r="F2677">
        <v>0.15834999999999999</v>
      </c>
      <c r="G2677">
        <v>0.50924999999999998</v>
      </c>
      <c r="H2677">
        <v>0.76234999999999997</v>
      </c>
      <c r="I2677">
        <v>0.33855000000000002</v>
      </c>
      <c r="J2677">
        <v>0.41654999999999998</v>
      </c>
      <c r="K2677">
        <v>0.74245000000000005</v>
      </c>
      <c r="L2677">
        <v>0.71355000000000002</v>
      </c>
    </row>
    <row r="2678" spans="1:12" x14ac:dyDescent="0.3">
      <c r="A2678">
        <v>2677</v>
      </c>
      <c r="B2678">
        <v>0.26765</v>
      </c>
      <c r="C2678">
        <v>0.39934999999999998</v>
      </c>
      <c r="D2678">
        <v>0.12015000000000001</v>
      </c>
      <c r="E2678">
        <v>9.4950000000000007E-2</v>
      </c>
      <c r="F2678">
        <v>0.35544999999999999</v>
      </c>
      <c r="G2678">
        <v>0.44945000000000002</v>
      </c>
      <c r="H2678">
        <v>0.68105000000000004</v>
      </c>
      <c r="I2678">
        <v>0.55115000000000003</v>
      </c>
      <c r="J2678">
        <v>0.63114999999999999</v>
      </c>
      <c r="K2678">
        <v>0.61104999999999998</v>
      </c>
      <c r="L2678">
        <v>0.62644999999999995</v>
      </c>
    </row>
    <row r="2679" spans="1:12" x14ac:dyDescent="0.3">
      <c r="A2679">
        <v>2678</v>
      </c>
      <c r="B2679">
        <v>0.26774999999999999</v>
      </c>
      <c r="C2679">
        <v>0.77375000000000005</v>
      </c>
      <c r="D2679">
        <v>0.25074999999999997</v>
      </c>
      <c r="E2679">
        <v>0.21654999999999999</v>
      </c>
      <c r="F2679">
        <v>0.67064999999999997</v>
      </c>
      <c r="G2679">
        <v>0.42315000000000003</v>
      </c>
      <c r="H2679">
        <v>0.34925</v>
      </c>
      <c r="I2679">
        <v>0.86655000000000004</v>
      </c>
      <c r="J2679">
        <v>0.42775000000000002</v>
      </c>
      <c r="K2679">
        <v>0.96245000000000003</v>
      </c>
      <c r="L2679">
        <v>0.59065000000000001</v>
      </c>
    </row>
    <row r="2680" spans="1:12" x14ac:dyDescent="0.3">
      <c r="A2680">
        <v>2679</v>
      </c>
      <c r="B2680">
        <v>0.26784999999999998</v>
      </c>
      <c r="C2680">
        <v>7.3649999999999993E-2</v>
      </c>
      <c r="D2680">
        <v>0.82594999999999996</v>
      </c>
      <c r="E2680">
        <v>0.31085000000000002</v>
      </c>
      <c r="F2680">
        <v>0.35935</v>
      </c>
      <c r="G2680">
        <v>0.72055000000000002</v>
      </c>
      <c r="H2680">
        <v>0.17715</v>
      </c>
      <c r="I2680">
        <v>0.72424999999999995</v>
      </c>
      <c r="J2680">
        <v>0.68335000000000001</v>
      </c>
      <c r="K2680">
        <v>8.9749999999999996E-2</v>
      </c>
      <c r="L2680">
        <v>0.96894999999999998</v>
      </c>
    </row>
    <row r="2681" spans="1:12" x14ac:dyDescent="0.3">
      <c r="A2681">
        <v>2680</v>
      </c>
      <c r="B2681">
        <v>0.26795000000000002</v>
      </c>
      <c r="C2681">
        <v>0.43135000000000001</v>
      </c>
      <c r="D2681">
        <v>0.10545</v>
      </c>
      <c r="E2681">
        <v>0.29694999999999999</v>
      </c>
      <c r="F2681">
        <v>0.62204999999999999</v>
      </c>
      <c r="G2681">
        <v>0.10055</v>
      </c>
      <c r="H2681">
        <v>0.50034999999999996</v>
      </c>
      <c r="I2681">
        <v>0.34325</v>
      </c>
      <c r="J2681">
        <v>0.61865000000000003</v>
      </c>
      <c r="K2681">
        <v>0.54905000000000004</v>
      </c>
      <c r="L2681">
        <v>0.10034999999999999</v>
      </c>
    </row>
    <row r="2682" spans="1:12" x14ac:dyDescent="0.3">
      <c r="A2682">
        <v>2681</v>
      </c>
      <c r="B2682">
        <v>0.26805000000000001</v>
      </c>
      <c r="C2682">
        <v>0.83355000000000001</v>
      </c>
      <c r="D2682">
        <v>0.58855000000000002</v>
      </c>
      <c r="E2682">
        <v>0.66644999999999999</v>
      </c>
      <c r="F2682">
        <v>3.3750000000000002E-2</v>
      </c>
      <c r="G2682">
        <v>0.86595</v>
      </c>
      <c r="H2682">
        <v>0.27944999999999998</v>
      </c>
      <c r="I2682">
        <v>1.7250000000000001E-2</v>
      </c>
      <c r="J2682">
        <v>0.39934999999999998</v>
      </c>
      <c r="K2682">
        <v>0.92184999999999995</v>
      </c>
      <c r="L2682">
        <v>0.51095000000000002</v>
      </c>
    </row>
    <row r="2683" spans="1:12" x14ac:dyDescent="0.3">
      <c r="A2683">
        <v>2682</v>
      </c>
      <c r="B2683">
        <v>0.26815</v>
      </c>
      <c r="C2683">
        <v>0.75424999999999998</v>
      </c>
      <c r="D2683">
        <v>0.74604999999999999</v>
      </c>
      <c r="E2683">
        <v>0.33844999999999997</v>
      </c>
      <c r="F2683">
        <v>0.53744999999999998</v>
      </c>
      <c r="G2683">
        <v>0.76665000000000005</v>
      </c>
      <c r="H2683">
        <v>4.6149999999999997E-2</v>
      </c>
      <c r="I2683">
        <v>0.35454999999999998</v>
      </c>
      <c r="J2683">
        <v>0.12354999999999999</v>
      </c>
      <c r="K2683">
        <v>0.58745000000000003</v>
      </c>
      <c r="L2683">
        <v>0.79954999999999998</v>
      </c>
    </row>
    <row r="2684" spans="1:12" x14ac:dyDescent="0.3">
      <c r="A2684">
        <v>2683</v>
      </c>
      <c r="B2684">
        <v>0.26824999999999999</v>
      </c>
      <c r="C2684">
        <v>0.82064999999999999</v>
      </c>
      <c r="D2684">
        <v>0.40605000000000002</v>
      </c>
      <c r="E2684">
        <v>0.80595000000000006</v>
      </c>
      <c r="F2684">
        <v>0.49175000000000002</v>
      </c>
      <c r="G2684">
        <v>0.50424999999999998</v>
      </c>
      <c r="H2684">
        <v>8.4499999999999992E-3</v>
      </c>
      <c r="I2684">
        <v>0.80554999999999999</v>
      </c>
      <c r="J2684">
        <v>0.97804999999999997</v>
      </c>
      <c r="K2684">
        <v>0.58135000000000003</v>
      </c>
      <c r="L2684">
        <v>0.17515</v>
      </c>
    </row>
    <row r="2685" spans="1:12" x14ac:dyDescent="0.3">
      <c r="A2685">
        <v>2684</v>
      </c>
      <c r="B2685">
        <v>0.26834999999999998</v>
      </c>
      <c r="C2685">
        <v>0.53944999999999999</v>
      </c>
      <c r="D2685">
        <v>0.33515</v>
      </c>
      <c r="E2685">
        <v>0.59035000000000004</v>
      </c>
      <c r="F2685">
        <v>0.66515000000000002</v>
      </c>
      <c r="G2685">
        <v>0.28865000000000002</v>
      </c>
      <c r="H2685">
        <v>0.75555000000000005</v>
      </c>
      <c r="I2685">
        <v>0.92705000000000004</v>
      </c>
      <c r="J2685">
        <v>1.6250000000000001E-2</v>
      </c>
      <c r="K2685">
        <v>0.20945</v>
      </c>
      <c r="L2685">
        <v>0.22295000000000001</v>
      </c>
    </row>
    <row r="2686" spans="1:12" x14ac:dyDescent="0.3">
      <c r="A2686">
        <v>2685</v>
      </c>
      <c r="B2686">
        <v>0.26845000000000002</v>
      </c>
      <c r="C2686">
        <v>0.75444999999999995</v>
      </c>
      <c r="D2686">
        <v>0.30595</v>
      </c>
      <c r="E2686">
        <v>0.14555000000000001</v>
      </c>
      <c r="F2686">
        <v>0.46165</v>
      </c>
      <c r="G2686">
        <v>0.34425</v>
      </c>
      <c r="H2686">
        <v>0.42115000000000002</v>
      </c>
      <c r="I2686">
        <v>0.26634999999999998</v>
      </c>
      <c r="J2686">
        <v>0.92535000000000001</v>
      </c>
      <c r="K2686">
        <v>9.6449999999999994E-2</v>
      </c>
      <c r="L2686">
        <v>0.18704999999999999</v>
      </c>
    </row>
    <row r="2687" spans="1:12" x14ac:dyDescent="0.3">
      <c r="A2687">
        <v>2686</v>
      </c>
      <c r="B2687">
        <v>0.26855000000000001</v>
      </c>
      <c r="C2687">
        <v>0.51295000000000002</v>
      </c>
      <c r="D2687">
        <v>0.83494999999999997</v>
      </c>
      <c r="E2687">
        <v>0.84904999999999997</v>
      </c>
      <c r="F2687">
        <v>0.89375000000000004</v>
      </c>
      <c r="G2687">
        <v>0.33165</v>
      </c>
      <c r="H2687">
        <v>0.32805000000000001</v>
      </c>
      <c r="I2687">
        <v>0.48344999999999999</v>
      </c>
      <c r="J2687">
        <v>0.74395</v>
      </c>
      <c r="K2687">
        <v>0.77264999999999995</v>
      </c>
      <c r="L2687">
        <v>0.73824999999999996</v>
      </c>
    </row>
    <row r="2688" spans="1:12" x14ac:dyDescent="0.3">
      <c r="A2688">
        <v>2687</v>
      </c>
      <c r="B2688">
        <v>0.26865</v>
      </c>
      <c r="C2688">
        <v>0.71255000000000002</v>
      </c>
      <c r="D2688">
        <v>0.28694999999999998</v>
      </c>
      <c r="E2688">
        <v>0.22205</v>
      </c>
      <c r="F2688">
        <v>0.97424999999999995</v>
      </c>
      <c r="G2688">
        <v>0.52105000000000001</v>
      </c>
      <c r="H2688">
        <v>0.35925000000000001</v>
      </c>
      <c r="I2688">
        <v>0.49154999999999999</v>
      </c>
      <c r="J2688">
        <v>0.94235000000000002</v>
      </c>
      <c r="K2688">
        <v>0.17524999999999999</v>
      </c>
      <c r="L2688">
        <v>0.48885000000000001</v>
      </c>
    </row>
    <row r="2689" spans="1:12" x14ac:dyDescent="0.3">
      <c r="A2689">
        <v>2688</v>
      </c>
      <c r="B2689">
        <v>0.26874999999999999</v>
      </c>
      <c r="C2689">
        <v>7.3349999999999999E-2</v>
      </c>
      <c r="D2689">
        <v>0.36354999999999998</v>
      </c>
      <c r="E2689">
        <v>0.96265000000000001</v>
      </c>
      <c r="F2689">
        <v>0.69845000000000002</v>
      </c>
      <c r="G2689">
        <v>0.57184999999999997</v>
      </c>
      <c r="H2689">
        <v>0.62434999999999996</v>
      </c>
      <c r="I2689">
        <v>0.59994999999999998</v>
      </c>
      <c r="J2689">
        <v>0.20524999999999999</v>
      </c>
      <c r="K2689">
        <v>0.51754999999999995</v>
      </c>
      <c r="L2689">
        <v>0.65895000000000004</v>
      </c>
    </row>
    <row r="2690" spans="1:12" x14ac:dyDescent="0.3">
      <c r="A2690">
        <v>2689</v>
      </c>
      <c r="B2690">
        <v>0.26884999999999998</v>
      </c>
      <c r="C2690">
        <v>0.15425</v>
      </c>
      <c r="D2690">
        <v>0.97755000000000003</v>
      </c>
      <c r="E2690">
        <v>0.99765000000000004</v>
      </c>
      <c r="F2690">
        <v>0.76795000000000002</v>
      </c>
      <c r="G2690">
        <v>6.275E-2</v>
      </c>
      <c r="H2690">
        <v>0.89165000000000005</v>
      </c>
      <c r="I2690">
        <v>0.18145</v>
      </c>
      <c r="J2690">
        <v>6.5500000000000003E-3</v>
      </c>
      <c r="K2690">
        <v>0.16614999999999999</v>
      </c>
      <c r="L2690">
        <v>0.90525</v>
      </c>
    </row>
    <row r="2691" spans="1:12" x14ac:dyDescent="0.3">
      <c r="A2691">
        <v>2690</v>
      </c>
      <c r="B2691">
        <v>0.26895000000000002</v>
      </c>
      <c r="C2691">
        <v>0.32214999999999999</v>
      </c>
      <c r="D2691">
        <v>0.66895000000000004</v>
      </c>
      <c r="E2691">
        <v>0.31214999999999998</v>
      </c>
      <c r="F2691">
        <v>0.15825</v>
      </c>
      <c r="G2691">
        <v>0.53474999999999995</v>
      </c>
      <c r="H2691">
        <v>0.87534999999999996</v>
      </c>
      <c r="I2691">
        <v>0.31235000000000002</v>
      </c>
      <c r="J2691">
        <v>0.94025000000000003</v>
      </c>
      <c r="K2691">
        <v>0.69404999999999994</v>
      </c>
      <c r="L2691">
        <v>0.19375000000000001</v>
      </c>
    </row>
    <row r="2692" spans="1:12" x14ac:dyDescent="0.3">
      <c r="A2692">
        <v>2691</v>
      </c>
      <c r="B2692">
        <v>0.26905000000000001</v>
      </c>
      <c r="C2692">
        <v>0.37785000000000002</v>
      </c>
      <c r="D2692">
        <v>0.22835</v>
      </c>
      <c r="E2692">
        <v>0.52185000000000004</v>
      </c>
      <c r="F2692">
        <v>0.18855</v>
      </c>
      <c r="G2692">
        <v>0.35875000000000001</v>
      </c>
      <c r="H2692">
        <v>0.38195000000000001</v>
      </c>
      <c r="I2692">
        <v>0.72745000000000004</v>
      </c>
      <c r="J2692">
        <v>0.41744999999999999</v>
      </c>
      <c r="K2692">
        <v>0.43964999999999999</v>
      </c>
      <c r="L2692">
        <v>0.38505</v>
      </c>
    </row>
    <row r="2693" spans="1:12" x14ac:dyDescent="0.3">
      <c r="A2693">
        <v>2692</v>
      </c>
      <c r="B2693">
        <v>0.26915</v>
      </c>
      <c r="C2693">
        <v>0.97585</v>
      </c>
      <c r="D2693">
        <v>0.19214999999999999</v>
      </c>
      <c r="E2693">
        <v>0.71855000000000002</v>
      </c>
      <c r="F2693">
        <v>0.54535</v>
      </c>
      <c r="G2693">
        <v>0.13134999999999999</v>
      </c>
      <c r="H2693">
        <v>0.47885</v>
      </c>
      <c r="I2693">
        <v>0.25405</v>
      </c>
      <c r="J2693">
        <v>0.14474999999999999</v>
      </c>
      <c r="K2693">
        <v>3.2250000000000001E-2</v>
      </c>
      <c r="L2693">
        <v>0.28784999999999999</v>
      </c>
    </row>
    <row r="2694" spans="1:12" x14ac:dyDescent="0.3">
      <c r="A2694">
        <v>2693</v>
      </c>
      <c r="B2694">
        <v>0.26924999999999999</v>
      </c>
      <c r="C2694">
        <v>0.27544999999999997</v>
      </c>
      <c r="D2694">
        <v>0.68384999999999996</v>
      </c>
      <c r="E2694">
        <v>0.83745000000000003</v>
      </c>
      <c r="F2694">
        <v>0.51854999999999996</v>
      </c>
      <c r="G2694">
        <v>0.21615000000000001</v>
      </c>
      <c r="H2694">
        <v>0.91185000000000005</v>
      </c>
      <c r="I2694">
        <v>0.26734999999999998</v>
      </c>
      <c r="J2694">
        <v>0.48845</v>
      </c>
      <c r="K2694">
        <v>6.3750000000000001E-2</v>
      </c>
      <c r="L2694">
        <v>7.45E-3</v>
      </c>
    </row>
    <row r="2695" spans="1:12" x14ac:dyDescent="0.3">
      <c r="A2695">
        <v>2694</v>
      </c>
      <c r="B2695">
        <v>0.26934999999999998</v>
      </c>
      <c r="C2695">
        <v>0.99524999999999997</v>
      </c>
      <c r="D2695">
        <v>0.28965000000000002</v>
      </c>
      <c r="E2695">
        <v>0.42514999999999997</v>
      </c>
      <c r="F2695">
        <v>0.52205000000000001</v>
      </c>
      <c r="G2695">
        <v>0.59165000000000001</v>
      </c>
      <c r="H2695">
        <v>0.27284999999999998</v>
      </c>
      <c r="I2695">
        <v>0.34755000000000003</v>
      </c>
      <c r="J2695">
        <v>0.53385000000000005</v>
      </c>
      <c r="K2695">
        <v>0.40105000000000002</v>
      </c>
      <c r="L2695">
        <v>0.63014999999999999</v>
      </c>
    </row>
    <row r="2696" spans="1:12" x14ac:dyDescent="0.3">
      <c r="A2696">
        <v>2695</v>
      </c>
      <c r="B2696">
        <v>0.26945000000000002</v>
      </c>
      <c r="C2696">
        <v>0.51595000000000002</v>
      </c>
      <c r="D2696">
        <v>0.32774999999999999</v>
      </c>
      <c r="E2696">
        <v>0.26465</v>
      </c>
      <c r="F2696">
        <v>0.57245000000000001</v>
      </c>
      <c r="G2696">
        <v>0.43604999999999999</v>
      </c>
      <c r="H2696">
        <v>0.70374999999999999</v>
      </c>
      <c r="I2696">
        <v>1.345E-2</v>
      </c>
      <c r="J2696">
        <v>0.41055000000000003</v>
      </c>
      <c r="K2696">
        <v>0.83004999999999995</v>
      </c>
      <c r="L2696">
        <v>0.10065</v>
      </c>
    </row>
    <row r="2697" spans="1:12" x14ac:dyDescent="0.3">
      <c r="A2697">
        <v>2696</v>
      </c>
      <c r="B2697">
        <v>0.26955000000000001</v>
      </c>
      <c r="C2697">
        <v>0.38605</v>
      </c>
      <c r="D2697">
        <v>0.22755</v>
      </c>
      <c r="E2697">
        <v>0.63495000000000001</v>
      </c>
      <c r="F2697">
        <v>4.265E-2</v>
      </c>
      <c r="G2697">
        <v>0.33634999999999998</v>
      </c>
      <c r="H2697">
        <v>0.83845000000000003</v>
      </c>
      <c r="I2697">
        <v>0.43404999999999999</v>
      </c>
      <c r="J2697">
        <v>3.7499999999999999E-3</v>
      </c>
      <c r="K2697">
        <v>0.47635</v>
      </c>
      <c r="L2697">
        <v>0.49275000000000002</v>
      </c>
    </row>
    <row r="2698" spans="1:12" x14ac:dyDescent="0.3">
      <c r="A2698">
        <v>2697</v>
      </c>
      <c r="B2698">
        <v>0.26965</v>
      </c>
      <c r="C2698">
        <v>0.50424999999999998</v>
      </c>
      <c r="D2698">
        <v>0.61685000000000001</v>
      </c>
      <c r="E2698">
        <v>0.77095000000000002</v>
      </c>
      <c r="F2698">
        <v>0.11285000000000001</v>
      </c>
      <c r="G2698">
        <v>3.3550000000000003E-2</v>
      </c>
      <c r="H2698">
        <v>0.44245000000000001</v>
      </c>
      <c r="I2698">
        <v>0.71645000000000003</v>
      </c>
      <c r="J2698">
        <v>0.21074999999999999</v>
      </c>
      <c r="K2698">
        <v>0.19375000000000001</v>
      </c>
      <c r="L2698">
        <v>0.49135000000000001</v>
      </c>
    </row>
    <row r="2699" spans="1:12" x14ac:dyDescent="0.3">
      <c r="A2699">
        <v>2698</v>
      </c>
      <c r="B2699">
        <v>0.26974999999999999</v>
      </c>
      <c r="C2699">
        <v>8.4250000000000005E-2</v>
      </c>
      <c r="D2699">
        <v>0.50214999999999999</v>
      </c>
      <c r="E2699">
        <v>9.9449999999999997E-2</v>
      </c>
      <c r="F2699">
        <v>9.7750000000000004E-2</v>
      </c>
      <c r="G2699">
        <v>0.52164999999999995</v>
      </c>
      <c r="H2699">
        <v>0.49504999999999999</v>
      </c>
      <c r="I2699">
        <v>0.89415</v>
      </c>
      <c r="J2699">
        <v>0.91695000000000004</v>
      </c>
      <c r="K2699">
        <v>0.62095</v>
      </c>
      <c r="L2699">
        <v>0.52444999999999997</v>
      </c>
    </row>
    <row r="2700" spans="1:12" x14ac:dyDescent="0.3">
      <c r="A2700">
        <v>2699</v>
      </c>
      <c r="B2700">
        <v>0.26984999999999998</v>
      </c>
      <c r="C2700">
        <v>0.91405000000000003</v>
      </c>
      <c r="D2700">
        <v>2.8150000000000001E-2</v>
      </c>
      <c r="E2700">
        <v>0.88695000000000002</v>
      </c>
      <c r="F2700">
        <v>0.64444999999999997</v>
      </c>
      <c r="G2700">
        <v>0.19794999999999999</v>
      </c>
      <c r="H2700">
        <v>2.65E-3</v>
      </c>
      <c r="I2700">
        <v>0.44555</v>
      </c>
      <c r="J2700">
        <v>0.11475</v>
      </c>
      <c r="K2700">
        <v>0.15795000000000001</v>
      </c>
      <c r="L2700">
        <v>0.65525</v>
      </c>
    </row>
    <row r="2701" spans="1:12" x14ac:dyDescent="0.3">
      <c r="A2701">
        <v>2700</v>
      </c>
      <c r="B2701">
        <v>0.26995000000000002</v>
      </c>
      <c r="C2701">
        <v>2.2249999999999999E-2</v>
      </c>
      <c r="D2701">
        <v>0.98294999999999999</v>
      </c>
      <c r="E2701">
        <v>0.19114999999999999</v>
      </c>
      <c r="F2701">
        <v>0.48995</v>
      </c>
      <c r="G2701">
        <v>0.61365000000000003</v>
      </c>
      <c r="H2701">
        <v>0.68454999999999999</v>
      </c>
      <c r="I2701">
        <v>0.78474999999999995</v>
      </c>
      <c r="J2701">
        <v>0.94594999999999996</v>
      </c>
      <c r="K2701">
        <v>0.94835000000000003</v>
      </c>
      <c r="L2701">
        <v>0.98824999999999996</v>
      </c>
    </row>
    <row r="2702" spans="1:12" x14ac:dyDescent="0.3">
      <c r="A2702">
        <v>2701</v>
      </c>
      <c r="B2702">
        <v>0.27005000000000001</v>
      </c>
      <c r="C2702">
        <v>0.27195000000000003</v>
      </c>
      <c r="D2702">
        <v>0.98234999999999995</v>
      </c>
      <c r="E2702">
        <v>0.92235</v>
      </c>
      <c r="F2702">
        <v>0.39395000000000002</v>
      </c>
      <c r="G2702">
        <v>0.38955000000000001</v>
      </c>
      <c r="H2702">
        <v>0.60345000000000004</v>
      </c>
      <c r="I2702">
        <v>0.94704999999999995</v>
      </c>
      <c r="J2702">
        <v>0.22334999999999999</v>
      </c>
      <c r="K2702">
        <v>6.9499999999999996E-3</v>
      </c>
      <c r="L2702">
        <v>0.95525000000000004</v>
      </c>
    </row>
    <row r="2703" spans="1:12" x14ac:dyDescent="0.3">
      <c r="A2703">
        <v>2702</v>
      </c>
      <c r="B2703">
        <v>0.27015</v>
      </c>
      <c r="C2703">
        <v>0.27865000000000001</v>
      </c>
      <c r="D2703">
        <v>0.39134999999999998</v>
      </c>
      <c r="E2703">
        <v>0.99234999999999995</v>
      </c>
      <c r="F2703">
        <v>0.70594999999999997</v>
      </c>
      <c r="G2703">
        <v>0.51954999999999996</v>
      </c>
      <c r="H2703">
        <v>0.64365000000000006</v>
      </c>
      <c r="I2703">
        <v>0.44255</v>
      </c>
      <c r="J2703">
        <v>0.16075</v>
      </c>
      <c r="K2703">
        <v>0.73404999999999998</v>
      </c>
      <c r="L2703">
        <v>0.91254999999999997</v>
      </c>
    </row>
    <row r="2704" spans="1:12" x14ac:dyDescent="0.3">
      <c r="A2704">
        <v>2703</v>
      </c>
      <c r="B2704">
        <v>0.27024999999999999</v>
      </c>
      <c r="C2704">
        <v>0.64254999999999995</v>
      </c>
      <c r="D2704">
        <v>0.73875000000000002</v>
      </c>
      <c r="E2704">
        <v>0.95274999999999999</v>
      </c>
      <c r="F2704">
        <v>0.68745000000000001</v>
      </c>
      <c r="G2704">
        <v>0.32505000000000001</v>
      </c>
      <c r="H2704">
        <v>0.94794999999999996</v>
      </c>
      <c r="I2704">
        <v>0.84975000000000001</v>
      </c>
      <c r="J2704">
        <v>5.2949999999999997E-2</v>
      </c>
      <c r="K2704">
        <v>0.79595000000000005</v>
      </c>
      <c r="L2704">
        <v>0.96055000000000001</v>
      </c>
    </row>
    <row r="2705" spans="1:12" x14ac:dyDescent="0.3">
      <c r="A2705">
        <v>2704</v>
      </c>
      <c r="B2705">
        <v>0.27034999999999998</v>
      </c>
      <c r="C2705">
        <v>0.17835000000000001</v>
      </c>
      <c r="D2705">
        <v>0.38705000000000001</v>
      </c>
      <c r="E2705">
        <v>0.88105</v>
      </c>
      <c r="F2705">
        <v>0.31545000000000001</v>
      </c>
      <c r="G2705">
        <v>0.88734999999999997</v>
      </c>
      <c r="H2705">
        <v>0.79774999999999996</v>
      </c>
      <c r="I2705">
        <v>0.67395000000000005</v>
      </c>
      <c r="J2705">
        <v>0.54064999999999996</v>
      </c>
      <c r="K2705">
        <v>0.55115000000000003</v>
      </c>
      <c r="L2705">
        <v>0.76334999999999997</v>
      </c>
    </row>
    <row r="2706" spans="1:12" x14ac:dyDescent="0.3">
      <c r="A2706">
        <v>2705</v>
      </c>
      <c r="B2706">
        <v>0.27045000000000002</v>
      </c>
      <c r="C2706">
        <v>0.42525000000000002</v>
      </c>
      <c r="D2706">
        <v>0.20415</v>
      </c>
      <c r="E2706">
        <v>0.38285000000000002</v>
      </c>
      <c r="F2706">
        <v>0.22425</v>
      </c>
      <c r="G2706">
        <v>0.57915000000000005</v>
      </c>
      <c r="H2706">
        <v>0.62344999999999995</v>
      </c>
      <c r="I2706">
        <v>0.96425000000000005</v>
      </c>
      <c r="J2706">
        <v>0.17455000000000001</v>
      </c>
      <c r="K2706">
        <v>0.50365000000000004</v>
      </c>
      <c r="L2706">
        <v>0.54215000000000002</v>
      </c>
    </row>
    <row r="2707" spans="1:12" x14ac:dyDescent="0.3">
      <c r="A2707">
        <v>2706</v>
      </c>
      <c r="B2707">
        <v>0.27055000000000001</v>
      </c>
      <c r="C2707">
        <v>0.16525000000000001</v>
      </c>
      <c r="D2707">
        <v>0.97394999999999998</v>
      </c>
      <c r="E2707">
        <v>0.34334999999999999</v>
      </c>
      <c r="F2707">
        <v>0.75995000000000001</v>
      </c>
      <c r="G2707">
        <v>9.4850000000000004E-2</v>
      </c>
      <c r="H2707">
        <v>0.89754999999999996</v>
      </c>
      <c r="I2707">
        <v>0.70835000000000004</v>
      </c>
      <c r="J2707">
        <v>0.31885000000000002</v>
      </c>
      <c r="K2707">
        <v>0.80084999999999995</v>
      </c>
      <c r="L2707">
        <v>0.50344999999999995</v>
      </c>
    </row>
    <row r="2708" spans="1:12" x14ac:dyDescent="0.3">
      <c r="A2708">
        <v>2707</v>
      </c>
      <c r="B2708">
        <v>0.27065</v>
      </c>
      <c r="C2708">
        <v>7.8750000000000001E-2</v>
      </c>
      <c r="D2708">
        <v>0.47415000000000002</v>
      </c>
      <c r="E2708">
        <v>0.30054999999999998</v>
      </c>
      <c r="F2708">
        <v>0.33165</v>
      </c>
      <c r="G2708">
        <v>0.97885</v>
      </c>
      <c r="H2708">
        <v>0.88605</v>
      </c>
      <c r="I2708">
        <v>0.22735</v>
      </c>
      <c r="J2708">
        <v>0.33934999999999998</v>
      </c>
      <c r="K2708">
        <v>0.49695</v>
      </c>
      <c r="L2708">
        <v>0.47754999999999997</v>
      </c>
    </row>
    <row r="2709" spans="1:12" x14ac:dyDescent="0.3">
      <c r="A2709">
        <v>2708</v>
      </c>
      <c r="B2709">
        <v>0.27074999999999999</v>
      </c>
      <c r="C2709">
        <v>0.37624999999999997</v>
      </c>
      <c r="D2709">
        <v>0.78605000000000003</v>
      </c>
      <c r="E2709">
        <v>0.43885000000000002</v>
      </c>
      <c r="F2709">
        <v>1.0449999999999999E-2</v>
      </c>
      <c r="G2709">
        <v>0.34505000000000002</v>
      </c>
      <c r="H2709">
        <v>0.52405000000000002</v>
      </c>
      <c r="I2709">
        <v>0.40015000000000001</v>
      </c>
      <c r="J2709">
        <v>0.75944999999999996</v>
      </c>
      <c r="K2709">
        <v>0.27405000000000002</v>
      </c>
      <c r="L2709">
        <v>0.51875000000000004</v>
      </c>
    </row>
    <row r="2710" spans="1:12" x14ac:dyDescent="0.3">
      <c r="A2710">
        <v>2709</v>
      </c>
      <c r="B2710">
        <v>0.27084999999999998</v>
      </c>
      <c r="C2710">
        <v>3.3649999999999999E-2</v>
      </c>
      <c r="D2710">
        <v>0.54584999999999995</v>
      </c>
      <c r="E2710">
        <v>0.21425</v>
      </c>
      <c r="F2710">
        <v>0.79285000000000005</v>
      </c>
      <c r="G2710">
        <v>0.70245000000000002</v>
      </c>
      <c r="H2710">
        <v>0.79254999999999998</v>
      </c>
      <c r="I2710">
        <v>0.44485000000000002</v>
      </c>
      <c r="J2710">
        <v>0.31485000000000002</v>
      </c>
      <c r="K2710">
        <v>0.73745000000000005</v>
      </c>
      <c r="L2710">
        <v>0.88705000000000001</v>
      </c>
    </row>
    <row r="2711" spans="1:12" x14ac:dyDescent="0.3">
      <c r="A2711">
        <v>2710</v>
      </c>
      <c r="B2711">
        <v>0.27095000000000002</v>
      </c>
      <c r="C2711">
        <v>0.87434999999999996</v>
      </c>
      <c r="D2711">
        <v>0.57674999999999998</v>
      </c>
      <c r="E2711">
        <v>0.51924999999999999</v>
      </c>
      <c r="F2711">
        <v>0.75954999999999995</v>
      </c>
      <c r="G2711">
        <v>0.59984999999999999</v>
      </c>
      <c r="H2711">
        <v>0.92154999999999998</v>
      </c>
      <c r="I2711">
        <v>0.96145000000000003</v>
      </c>
      <c r="J2711">
        <v>0.59514999999999996</v>
      </c>
      <c r="K2711">
        <v>0.18695000000000001</v>
      </c>
      <c r="L2711">
        <v>0.14315</v>
      </c>
    </row>
    <row r="2712" spans="1:12" x14ac:dyDescent="0.3">
      <c r="A2712">
        <v>2711</v>
      </c>
      <c r="B2712">
        <v>0.27105000000000001</v>
      </c>
      <c r="C2712">
        <v>0.41644999999999999</v>
      </c>
      <c r="D2712">
        <v>0.60375000000000001</v>
      </c>
      <c r="E2712">
        <v>0.98685</v>
      </c>
      <c r="F2712">
        <v>0.91244999999999998</v>
      </c>
      <c r="G2712">
        <v>0.88795000000000002</v>
      </c>
      <c r="H2712">
        <v>0.14415</v>
      </c>
      <c r="I2712">
        <v>0.79074999999999995</v>
      </c>
      <c r="J2712">
        <v>6.7650000000000002E-2</v>
      </c>
      <c r="K2712">
        <v>0.83674999999999999</v>
      </c>
      <c r="L2712">
        <v>0.38005</v>
      </c>
    </row>
    <row r="2713" spans="1:12" x14ac:dyDescent="0.3">
      <c r="A2713">
        <v>2712</v>
      </c>
      <c r="B2713">
        <v>0.27115</v>
      </c>
      <c r="C2713">
        <v>0.91995000000000005</v>
      </c>
      <c r="D2713">
        <v>0.36065000000000003</v>
      </c>
      <c r="E2713">
        <v>0.28675</v>
      </c>
      <c r="F2713">
        <v>8.3349999999999994E-2</v>
      </c>
      <c r="G2713">
        <v>0.18235000000000001</v>
      </c>
      <c r="H2713">
        <v>0.25524999999999998</v>
      </c>
      <c r="I2713">
        <v>0.30254999999999999</v>
      </c>
      <c r="J2713">
        <v>0.36545</v>
      </c>
      <c r="K2713">
        <v>0.33574999999999999</v>
      </c>
      <c r="L2713">
        <v>0.12784999999999999</v>
      </c>
    </row>
    <row r="2714" spans="1:12" x14ac:dyDescent="0.3">
      <c r="A2714">
        <v>2713</v>
      </c>
      <c r="B2714">
        <v>0.27124999999999999</v>
      </c>
      <c r="C2714">
        <v>0.95404999999999995</v>
      </c>
      <c r="D2714">
        <v>3.5E-4</v>
      </c>
      <c r="E2714">
        <v>0.44455</v>
      </c>
      <c r="F2714">
        <v>0.36575000000000002</v>
      </c>
      <c r="G2714">
        <v>1.435E-2</v>
      </c>
      <c r="H2714">
        <v>0.55635000000000001</v>
      </c>
      <c r="I2714">
        <v>0.94604999999999995</v>
      </c>
      <c r="J2714">
        <v>0.87104999999999999</v>
      </c>
      <c r="K2714">
        <v>0.78544999999999998</v>
      </c>
      <c r="L2714">
        <v>0.91925000000000001</v>
      </c>
    </row>
    <row r="2715" spans="1:12" x14ac:dyDescent="0.3">
      <c r="A2715">
        <v>2714</v>
      </c>
      <c r="B2715">
        <v>0.27134999999999998</v>
      </c>
      <c r="C2715">
        <v>0.35754999999999998</v>
      </c>
      <c r="D2715">
        <v>0.11434999999999999</v>
      </c>
      <c r="E2715">
        <v>0.93354999999999999</v>
      </c>
      <c r="F2715">
        <v>0.85704999999999998</v>
      </c>
      <c r="G2715">
        <v>0.77715000000000001</v>
      </c>
      <c r="H2715">
        <v>0.16855000000000001</v>
      </c>
      <c r="I2715">
        <v>0.56064999999999998</v>
      </c>
      <c r="J2715">
        <v>0.79715000000000003</v>
      </c>
      <c r="K2715">
        <v>0.62555000000000005</v>
      </c>
      <c r="L2715">
        <v>0.98965000000000003</v>
      </c>
    </row>
    <row r="2716" spans="1:12" x14ac:dyDescent="0.3">
      <c r="A2716">
        <v>2715</v>
      </c>
      <c r="B2716">
        <v>0.27145000000000002</v>
      </c>
      <c r="C2716">
        <v>0.75805</v>
      </c>
      <c r="D2716">
        <v>8.7650000000000006E-2</v>
      </c>
      <c r="E2716">
        <v>0.23164999999999999</v>
      </c>
      <c r="F2716">
        <v>0.36215000000000003</v>
      </c>
      <c r="G2716">
        <v>0.22534999999999999</v>
      </c>
      <c r="H2716">
        <v>0.21124999999999999</v>
      </c>
      <c r="I2716">
        <v>0.91644999999999999</v>
      </c>
      <c r="J2716">
        <v>0.60665000000000002</v>
      </c>
      <c r="K2716">
        <v>0.23164999999999999</v>
      </c>
      <c r="L2716">
        <v>0.49145</v>
      </c>
    </row>
    <row r="2717" spans="1:12" x14ac:dyDescent="0.3">
      <c r="A2717">
        <v>2716</v>
      </c>
      <c r="B2717">
        <v>0.27155000000000001</v>
      </c>
      <c r="C2717">
        <v>0.90354999999999996</v>
      </c>
      <c r="D2717">
        <v>0.75685000000000002</v>
      </c>
      <c r="E2717">
        <v>0.88554999999999995</v>
      </c>
      <c r="F2717">
        <v>0.42585000000000001</v>
      </c>
      <c r="G2717">
        <v>0.45865</v>
      </c>
      <c r="H2717">
        <v>0.25624999999999998</v>
      </c>
      <c r="I2717">
        <v>0.84445000000000003</v>
      </c>
      <c r="J2717">
        <v>0.43235000000000001</v>
      </c>
      <c r="K2717">
        <v>0.16764999999999999</v>
      </c>
      <c r="L2717">
        <v>0.52985000000000004</v>
      </c>
    </row>
    <row r="2718" spans="1:12" x14ac:dyDescent="0.3">
      <c r="A2718">
        <v>2717</v>
      </c>
      <c r="B2718">
        <v>0.27165</v>
      </c>
      <c r="C2718">
        <v>0.48235</v>
      </c>
      <c r="D2718">
        <v>0.92195000000000005</v>
      </c>
      <c r="E2718">
        <v>0.14495</v>
      </c>
      <c r="F2718">
        <v>0.30395</v>
      </c>
      <c r="G2718">
        <v>0.37225000000000003</v>
      </c>
      <c r="H2718">
        <v>0.44135000000000002</v>
      </c>
      <c r="I2718">
        <v>0.94984999999999997</v>
      </c>
      <c r="J2718">
        <v>9.3450000000000005E-2</v>
      </c>
      <c r="K2718">
        <v>0.67995000000000005</v>
      </c>
      <c r="L2718">
        <v>0.48285</v>
      </c>
    </row>
    <row r="2719" spans="1:12" x14ac:dyDescent="0.3">
      <c r="A2719">
        <v>2718</v>
      </c>
      <c r="B2719">
        <v>0.27174999999999999</v>
      </c>
      <c r="C2719">
        <v>0.33115</v>
      </c>
      <c r="D2719">
        <v>0.45634999999999998</v>
      </c>
      <c r="E2719">
        <v>0.52454999999999996</v>
      </c>
      <c r="F2719">
        <v>7.3150000000000007E-2</v>
      </c>
      <c r="G2719">
        <v>0.66454999999999997</v>
      </c>
      <c r="H2719">
        <v>0.30014999999999997</v>
      </c>
      <c r="I2719">
        <v>2.8750000000000001E-2</v>
      </c>
      <c r="J2719">
        <v>0.14424999999999999</v>
      </c>
      <c r="K2719">
        <v>0.33565</v>
      </c>
      <c r="L2719">
        <v>0.24195</v>
      </c>
    </row>
    <row r="2720" spans="1:12" x14ac:dyDescent="0.3">
      <c r="A2720">
        <v>2719</v>
      </c>
      <c r="B2720">
        <v>0.27184999999999998</v>
      </c>
      <c r="C2720">
        <v>0.95825000000000005</v>
      </c>
      <c r="D2720">
        <v>0.42544999999999999</v>
      </c>
      <c r="E2720">
        <v>0.64944999999999997</v>
      </c>
      <c r="F2720">
        <v>0.57345000000000002</v>
      </c>
      <c r="G2720">
        <v>0.88544999999999996</v>
      </c>
      <c r="H2720">
        <v>0.18675</v>
      </c>
      <c r="I2720">
        <v>0.60834999999999995</v>
      </c>
      <c r="J2720">
        <v>0.33295000000000002</v>
      </c>
      <c r="K2720">
        <v>0.87595000000000001</v>
      </c>
      <c r="L2720">
        <v>0.87075000000000002</v>
      </c>
    </row>
    <row r="2721" spans="1:12" x14ac:dyDescent="0.3">
      <c r="A2721">
        <v>2720</v>
      </c>
      <c r="B2721">
        <v>0.27195000000000003</v>
      </c>
      <c r="C2721">
        <v>0.64165000000000005</v>
      </c>
      <c r="D2721">
        <v>0.79864999999999997</v>
      </c>
      <c r="E2721">
        <v>0.40544999999999998</v>
      </c>
      <c r="F2721">
        <v>0.67474999999999996</v>
      </c>
      <c r="G2721">
        <v>0.50685000000000002</v>
      </c>
      <c r="H2721">
        <v>1.695E-2</v>
      </c>
      <c r="I2721">
        <v>0.85404999999999998</v>
      </c>
      <c r="J2721">
        <v>0.82745000000000002</v>
      </c>
      <c r="K2721">
        <v>9.6049999999999996E-2</v>
      </c>
      <c r="L2721">
        <v>0.49385000000000001</v>
      </c>
    </row>
    <row r="2722" spans="1:12" x14ac:dyDescent="0.3">
      <c r="A2722">
        <v>2721</v>
      </c>
      <c r="B2722">
        <v>0.27205000000000001</v>
      </c>
      <c r="C2722">
        <v>0.82274999999999998</v>
      </c>
      <c r="D2722">
        <v>0.67474999999999996</v>
      </c>
      <c r="E2722">
        <v>0.13875000000000001</v>
      </c>
      <c r="F2722">
        <v>0.60255000000000003</v>
      </c>
      <c r="G2722">
        <v>0.26055</v>
      </c>
      <c r="H2722">
        <v>0.32584999999999997</v>
      </c>
      <c r="I2722">
        <v>0.41825000000000001</v>
      </c>
      <c r="J2722">
        <v>0.21385000000000001</v>
      </c>
      <c r="K2722">
        <v>0.14244999999999999</v>
      </c>
      <c r="L2722">
        <v>0.87865000000000004</v>
      </c>
    </row>
    <row r="2723" spans="1:12" x14ac:dyDescent="0.3">
      <c r="A2723">
        <v>2722</v>
      </c>
      <c r="B2723">
        <v>0.27215</v>
      </c>
      <c r="C2723">
        <v>0.90415000000000001</v>
      </c>
      <c r="D2723">
        <v>8.4250000000000005E-2</v>
      </c>
      <c r="E2723">
        <v>0.74224999999999997</v>
      </c>
      <c r="F2723">
        <v>0.16275000000000001</v>
      </c>
      <c r="G2723">
        <v>0.64105000000000001</v>
      </c>
      <c r="H2723">
        <v>0.28205000000000002</v>
      </c>
      <c r="I2723">
        <v>4.3749999999999997E-2</v>
      </c>
      <c r="J2723">
        <v>0.62375000000000003</v>
      </c>
      <c r="K2723">
        <v>0.51524999999999999</v>
      </c>
      <c r="L2723">
        <v>0.57584999999999997</v>
      </c>
    </row>
    <row r="2724" spans="1:12" x14ac:dyDescent="0.3">
      <c r="A2724">
        <v>2723</v>
      </c>
      <c r="B2724">
        <v>0.27224999999999999</v>
      </c>
      <c r="C2724">
        <v>0.81784999999999997</v>
      </c>
      <c r="D2724">
        <v>0.86214999999999997</v>
      </c>
      <c r="E2724">
        <v>0.60035000000000005</v>
      </c>
      <c r="F2724">
        <v>0.52215</v>
      </c>
      <c r="G2724">
        <v>0.38364999999999999</v>
      </c>
      <c r="H2724">
        <v>0.39274999999999999</v>
      </c>
      <c r="I2724">
        <v>0.48275000000000001</v>
      </c>
      <c r="J2724">
        <v>0.89005000000000001</v>
      </c>
      <c r="K2724">
        <v>0.70604999999999996</v>
      </c>
      <c r="L2724">
        <v>0.48025000000000001</v>
      </c>
    </row>
    <row r="2725" spans="1:12" x14ac:dyDescent="0.3">
      <c r="A2725">
        <v>2724</v>
      </c>
      <c r="B2725">
        <v>0.27234999999999998</v>
      </c>
      <c r="C2725">
        <v>0.47935</v>
      </c>
      <c r="D2725">
        <v>6.4049999999999996E-2</v>
      </c>
      <c r="E2725">
        <v>0.91974999999999996</v>
      </c>
      <c r="F2725">
        <v>4.895E-2</v>
      </c>
      <c r="G2725">
        <v>0.17265</v>
      </c>
      <c r="H2725">
        <v>0.65325</v>
      </c>
      <c r="I2725">
        <v>0.57625000000000004</v>
      </c>
      <c r="J2725">
        <v>0.63175000000000003</v>
      </c>
      <c r="K2725">
        <v>0.48215000000000002</v>
      </c>
      <c r="L2725">
        <v>0.24565000000000001</v>
      </c>
    </row>
    <row r="2726" spans="1:12" x14ac:dyDescent="0.3">
      <c r="A2726">
        <v>2725</v>
      </c>
      <c r="B2726">
        <v>0.27245000000000003</v>
      </c>
      <c r="C2726">
        <v>0.30664999999999998</v>
      </c>
      <c r="D2726">
        <v>0.10365000000000001</v>
      </c>
      <c r="E2726">
        <v>0.71045000000000003</v>
      </c>
      <c r="F2726">
        <v>0.34794999999999998</v>
      </c>
      <c r="G2726">
        <v>0.29875000000000002</v>
      </c>
      <c r="H2726">
        <v>0.40625</v>
      </c>
      <c r="I2726">
        <v>0.99204999999999999</v>
      </c>
      <c r="J2726">
        <v>0.65585000000000004</v>
      </c>
      <c r="K2726">
        <v>0.60185</v>
      </c>
      <c r="L2726">
        <v>0.75614999999999999</v>
      </c>
    </row>
    <row r="2727" spans="1:12" x14ac:dyDescent="0.3">
      <c r="A2727">
        <v>2726</v>
      </c>
      <c r="B2727">
        <v>0.27255000000000001</v>
      </c>
      <c r="C2727">
        <v>0.79874999999999996</v>
      </c>
      <c r="D2727">
        <v>0.24174999999999999</v>
      </c>
      <c r="E2727">
        <v>0.27074999999999999</v>
      </c>
      <c r="F2727">
        <v>0.91295000000000004</v>
      </c>
      <c r="G2727">
        <v>0.13214999999999999</v>
      </c>
      <c r="H2727">
        <v>0.93405000000000005</v>
      </c>
      <c r="I2727">
        <v>0.88685000000000003</v>
      </c>
      <c r="J2727">
        <v>0.49095</v>
      </c>
      <c r="K2727">
        <v>0.31085000000000002</v>
      </c>
      <c r="L2727">
        <v>0.94305000000000005</v>
      </c>
    </row>
    <row r="2728" spans="1:12" x14ac:dyDescent="0.3">
      <c r="A2728">
        <v>2727</v>
      </c>
      <c r="B2728">
        <v>0.27265</v>
      </c>
      <c r="C2728">
        <v>0.67384999999999995</v>
      </c>
      <c r="D2728">
        <v>0.14695</v>
      </c>
      <c r="E2728">
        <v>0.52834999999999999</v>
      </c>
      <c r="F2728">
        <v>0.67544999999999999</v>
      </c>
      <c r="G2728">
        <v>0.46855000000000002</v>
      </c>
      <c r="H2728">
        <v>0.70315000000000005</v>
      </c>
      <c r="I2728">
        <v>0.65844999999999998</v>
      </c>
      <c r="J2728">
        <v>0.42425000000000002</v>
      </c>
      <c r="K2728">
        <v>8.8550000000000004E-2</v>
      </c>
      <c r="L2728">
        <v>0.45165</v>
      </c>
    </row>
    <row r="2729" spans="1:12" x14ac:dyDescent="0.3">
      <c r="A2729">
        <v>2728</v>
      </c>
      <c r="B2729">
        <v>0.27274999999999999</v>
      </c>
      <c r="C2729">
        <v>0.47005000000000002</v>
      </c>
      <c r="D2729">
        <v>0.44314999999999999</v>
      </c>
      <c r="E2729">
        <v>0.26135000000000003</v>
      </c>
      <c r="F2729">
        <v>0.78505000000000003</v>
      </c>
      <c r="G2729">
        <v>0.82345000000000002</v>
      </c>
      <c r="H2729">
        <v>0.57504999999999995</v>
      </c>
      <c r="I2729">
        <v>0.14355000000000001</v>
      </c>
      <c r="J2729">
        <v>0.46675</v>
      </c>
      <c r="K2729">
        <v>0.61934999999999996</v>
      </c>
      <c r="L2729">
        <v>3.0349999999999999E-2</v>
      </c>
    </row>
    <row r="2730" spans="1:12" x14ac:dyDescent="0.3">
      <c r="A2730">
        <v>2729</v>
      </c>
      <c r="B2730">
        <v>0.27284999999999998</v>
      </c>
      <c r="C2730">
        <v>0.99744999999999995</v>
      </c>
      <c r="D2730">
        <v>0.67705000000000004</v>
      </c>
      <c r="E2730">
        <v>0.64354999999999996</v>
      </c>
      <c r="F2730">
        <v>0.62304999999999999</v>
      </c>
      <c r="G2730">
        <v>0.87044999999999995</v>
      </c>
      <c r="H2730">
        <v>0.27134999999999998</v>
      </c>
      <c r="I2730">
        <v>0.24615000000000001</v>
      </c>
      <c r="J2730">
        <v>0.74014999999999997</v>
      </c>
      <c r="K2730">
        <v>0.85335000000000005</v>
      </c>
      <c r="L2730">
        <v>0.64215</v>
      </c>
    </row>
    <row r="2731" spans="1:12" x14ac:dyDescent="0.3">
      <c r="A2731">
        <v>2730</v>
      </c>
      <c r="B2731">
        <v>0.27295000000000003</v>
      </c>
      <c r="C2731">
        <v>0.75785000000000002</v>
      </c>
      <c r="D2731">
        <v>0.51365000000000005</v>
      </c>
      <c r="E2731">
        <v>0.87724999999999997</v>
      </c>
      <c r="F2731">
        <v>0.70765</v>
      </c>
      <c r="G2731">
        <v>0.80725000000000002</v>
      </c>
      <c r="H2731">
        <v>0.61045000000000005</v>
      </c>
      <c r="I2731">
        <v>0.24345</v>
      </c>
      <c r="J2731">
        <v>0.83555000000000001</v>
      </c>
      <c r="K2731">
        <v>0.68705000000000005</v>
      </c>
      <c r="L2731">
        <v>0.25285000000000002</v>
      </c>
    </row>
    <row r="2732" spans="1:12" x14ac:dyDescent="0.3">
      <c r="A2732">
        <v>2731</v>
      </c>
      <c r="B2732">
        <v>0.27305000000000001</v>
      </c>
      <c r="C2732">
        <v>0.45155000000000001</v>
      </c>
      <c r="D2732">
        <v>0.33105000000000001</v>
      </c>
      <c r="E2732">
        <v>0.75914999999999999</v>
      </c>
      <c r="F2732">
        <v>0.54444999999999999</v>
      </c>
      <c r="G2732">
        <v>0.94825000000000004</v>
      </c>
      <c r="H2732">
        <v>0.70265</v>
      </c>
      <c r="I2732">
        <v>0.89285000000000003</v>
      </c>
      <c r="J2732">
        <v>0.21435000000000001</v>
      </c>
      <c r="K2732">
        <v>0.23624999999999999</v>
      </c>
      <c r="L2732">
        <v>0.53044999999999998</v>
      </c>
    </row>
    <row r="2733" spans="1:12" x14ac:dyDescent="0.3">
      <c r="A2733">
        <v>2732</v>
      </c>
      <c r="B2733">
        <v>0.27315</v>
      </c>
      <c r="C2733">
        <v>0.63865000000000005</v>
      </c>
      <c r="D2733">
        <v>0.26305000000000001</v>
      </c>
      <c r="E2733">
        <v>0.64824999999999999</v>
      </c>
      <c r="F2733">
        <v>0.95165</v>
      </c>
      <c r="G2733">
        <v>0.18124999999999999</v>
      </c>
      <c r="H2733">
        <v>0.43695000000000001</v>
      </c>
      <c r="I2733">
        <v>0.40284999999999999</v>
      </c>
      <c r="J2733">
        <v>0.97035000000000005</v>
      </c>
      <c r="K2733">
        <v>0.83645000000000003</v>
      </c>
      <c r="L2733">
        <v>0.94164999999999999</v>
      </c>
    </row>
    <row r="2734" spans="1:12" x14ac:dyDescent="0.3">
      <c r="A2734">
        <v>2733</v>
      </c>
      <c r="B2734">
        <v>0.27324999999999999</v>
      </c>
      <c r="C2734">
        <v>0.28575</v>
      </c>
      <c r="D2734">
        <v>0.39365</v>
      </c>
      <c r="E2734">
        <v>0.37004999999999999</v>
      </c>
      <c r="F2734">
        <v>0.69874999999999998</v>
      </c>
      <c r="G2734">
        <v>0.47025</v>
      </c>
      <c r="H2734">
        <v>0.34705000000000003</v>
      </c>
      <c r="I2734">
        <v>0.65354999999999996</v>
      </c>
      <c r="J2734">
        <v>5.185E-2</v>
      </c>
      <c r="K2734">
        <v>0.11635</v>
      </c>
      <c r="L2734">
        <v>0.54415000000000002</v>
      </c>
    </row>
    <row r="2735" spans="1:12" x14ac:dyDescent="0.3">
      <c r="A2735">
        <v>2734</v>
      </c>
      <c r="B2735">
        <v>0.27334999999999998</v>
      </c>
      <c r="C2735">
        <v>0.54584999999999995</v>
      </c>
      <c r="D2735">
        <v>1.295E-2</v>
      </c>
      <c r="E2735">
        <v>0.20674999999999999</v>
      </c>
      <c r="F2735">
        <v>0.70045000000000002</v>
      </c>
      <c r="G2735">
        <v>0.75844999999999996</v>
      </c>
      <c r="H2735">
        <v>0.89334999999999998</v>
      </c>
      <c r="I2735">
        <v>0.50654999999999994</v>
      </c>
      <c r="J2735">
        <v>0.97965000000000002</v>
      </c>
      <c r="K2735">
        <v>0.84225000000000005</v>
      </c>
      <c r="L2735">
        <v>0.20185</v>
      </c>
    </row>
    <row r="2736" spans="1:12" x14ac:dyDescent="0.3">
      <c r="A2736">
        <v>2735</v>
      </c>
      <c r="B2736">
        <v>0.27345000000000003</v>
      </c>
      <c r="C2736">
        <v>0.57725000000000004</v>
      </c>
      <c r="D2736">
        <v>0.20494999999999999</v>
      </c>
      <c r="E2736">
        <v>0.54274999999999995</v>
      </c>
      <c r="F2736">
        <v>0.74604999999999999</v>
      </c>
      <c r="G2736">
        <v>0.54805000000000004</v>
      </c>
      <c r="H2736">
        <v>0.64085000000000003</v>
      </c>
      <c r="I2736">
        <v>0.82425000000000004</v>
      </c>
      <c r="J2736">
        <v>0.68835000000000002</v>
      </c>
      <c r="K2736">
        <v>0.94525000000000003</v>
      </c>
      <c r="L2736">
        <v>0.55145</v>
      </c>
    </row>
    <row r="2737" spans="1:12" x14ac:dyDescent="0.3">
      <c r="A2737">
        <v>2736</v>
      </c>
      <c r="B2737">
        <v>0.27355000000000002</v>
      </c>
      <c r="C2737">
        <v>0.54005000000000003</v>
      </c>
      <c r="D2737">
        <v>0.65774999999999995</v>
      </c>
      <c r="E2737">
        <v>0.71194999999999997</v>
      </c>
      <c r="F2737">
        <v>0.63834999999999997</v>
      </c>
      <c r="G2737">
        <v>0.73734999999999995</v>
      </c>
      <c r="H2737">
        <v>0.15545</v>
      </c>
      <c r="I2737">
        <v>0.27245000000000003</v>
      </c>
      <c r="J2737">
        <v>0.15634999999999999</v>
      </c>
      <c r="K2737">
        <v>0.63815</v>
      </c>
      <c r="L2737">
        <v>0.81294999999999995</v>
      </c>
    </row>
    <row r="2738" spans="1:12" x14ac:dyDescent="0.3">
      <c r="A2738">
        <v>2737</v>
      </c>
      <c r="B2738">
        <v>0.27365</v>
      </c>
      <c r="C2738">
        <v>0.72055000000000002</v>
      </c>
      <c r="D2738">
        <v>0.15554999999999999</v>
      </c>
      <c r="E2738">
        <v>8.1750000000000003E-2</v>
      </c>
      <c r="F2738">
        <v>3.8249999999999999E-2</v>
      </c>
      <c r="G2738">
        <v>0.71074999999999999</v>
      </c>
      <c r="H2738">
        <v>0.92895000000000005</v>
      </c>
      <c r="I2738">
        <v>0.26715</v>
      </c>
      <c r="J2738">
        <v>0.45134999999999997</v>
      </c>
      <c r="K2738">
        <v>0.46734999999999999</v>
      </c>
      <c r="L2738">
        <v>0.86414999999999997</v>
      </c>
    </row>
    <row r="2739" spans="1:12" x14ac:dyDescent="0.3">
      <c r="A2739">
        <v>2738</v>
      </c>
      <c r="B2739">
        <v>0.27374999999999999</v>
      </c>
      <c r="C2739">
        <v>6.275E-2</v>
      </c>
      <c r="D2739">
        <v>0.54595000000000005</v>
      </c>
      <c r="E2739">
        <v>0.25364999999999999</v>
      </c>
      <c r="F2739">
        <v>8.9450000000000002E-2</v>
      </c>
      <c r="G2739">
        <v>5.2850000000000001E-2</v>
      </c>
      <c r="H2739">
        <v>0.22375</v>
      </c>
      <c r="I2739">
        <v>0.50165000000000004</v>
      </c>
      <c r="J2739">
        <v>0.92195000000000005</v>
      </c>
      <c r="K2739">
        <v>0.84855000000000003</v>
      </c>
      <c r="L2739">
        <v>0.53434999999999999</v>
      </c>
    </row>
    <row r="2740" spans="1:12" x14ac:dyDescent="0.3">
      <c r="A2740">
        <v>2739</v>
      </c>
      <c r="B2740">
        <v>0.27384999999999998</v>
      </c>
      <c r="C2740">
        <v>0.15204999999999999</v>
      </c>
      <c r="D2740">
        <v>0.80994999999999995</v>
      </c>
      <c r="E2740">
        <v>0.32274999999999998</v>
      </c>
      <c r="F2740">
        <v>0.48954999999999999</v>
      </c>
      <c r="G2740">
        <v>0.19985</v>
      </c>
      <c r="H2740">
        <v>0.21475</v>
      </c>
      <c r="I2740">
        <v>0.50775000000000003</v>
      </c>
      <c r="J2740">
        <v>0.19485</v>
      </c>
      <c r="K2740">
        <v>0.45174999999999998</v>
      </c>
      <c r="L2740">
        <v>0.36275000000000002</v>
      </c>
    </row>
    <row r="2741" spans="1:12" x14ac:dyDescent="0.3">
      <c r="A2741">
        <v>2740</v>
      </c>
      <c r="B2741">
        <v>0.27395000000000003</v>
      </c>
      <c r="C2741">
        <v>0.12964999999999999</v>
      </c>
      <c r="D2741">
        <v>0.53954999999999997</v>
      </c>
      <c r="E2741">
        <v>0.58484999999999998</v>
      </c>
      <c r="F2741">
        <v>0.28844999999999998</v>
      </c>
      <c r="G2741">
        <v>0.45555000000000001</v>
      </c>
      <c r="H2741">
        <v>0.90395000000000003</v>
      </c>
      <c r="I2741">
        <v>0.50234999999999996</v>
      </c>
      <c r="J2741">
        <v>0.56315000000000004</v>
      </c>
      <c r="K2741">
        <v>0.11915000000000001</v>
      </c>
      <c r="L2741">
        <v>0.49485000000000001</v>
      </c>
    </row>
    <row r="2742" spans="1:12" x14ac:dyDescent="0.3">
      <c r="A2742">
        <v>2741</v>
      </c>
      <c r="B2742">
        <v>0.27405000000000002</v>
      </c>
      <c r="C2742">
        <v>0.32865</v>
      </c>
      <c r="D2742">
        <v>0.30464999999999998</v>
      </c>
      <c r="E2742">
        <v>0.94374999999999998</v>
      </c>
      <c r="F2742">
        <v>0.38705000000000001</v>
      </c>
      <c r="G2742">
        <v>0.98904999999999998</v>
      </c>
      <c r="H2742">
        <v>0.14585000000000001</v>
      </c>
      <c r="I2742">
        <v>0.16435</v>
      </c>
      <c r="J2742">
        <v>0.31905</v>
      </c>
      <c r="K2742">
        <v>0.18504999999999999</v>
      </c>
      <c r="L2742">
        <v>7.9750000000000001E-2</v>
      </c>
    </row>
    <row r="2743" spans="1:12" x14ac:dyDescent="0.3">
      <c r="A2743">
        <v>2742</v>
      </c>
      <c r="B2743">
        <v>0.27415</v>
      </c>
      <c r="C2743">
        <v>0.76695000000000002</v>
      </c>
      <c r="D2743">
        <v>0.87075000000000002</v>
      </c>
      <c r="E2743">
        <v>0.38815</v>
      </c>
      <c r="F2743">
        <v>0.19735</v>
      </c>
      <c r="G2743">
        <v>0.46484999999999999</v>
      </c>
      <c r="H2743">
        <v>0.18335000000000001</v>
      </c>
      <c r="I2743">
        <v>0.59624999999999995</v>
      </c>
      <c r="J2743">
        <v>0.32655000000000001</v>
      </c>
      <c r="K2743">
        <v>0.35454999999999998</v>
      </c>
      <c r="L2743">
        <v>0.33215</v>
      </c>
    </row>
    <row r="2744" spans="1:12" x14ac:dyDescent="0.3">
      <c r="A2744">
        <v>2743</v>
      </c>
      <c r="B2744">
        <v>0.27424999999999999</v>
      </c>
      <c r="C2744">
        <v>0.40805000000000002</v>
      </c>
      <c r="D2744">
        <v>0.76875000000000004</v>
      </c>
      <c r="E2744">
        <v>0.68454999999999999</v>
      </c>
      <c r="F2744">
        <v>0.77695000000000003</v>
      </c>
      <c r="G2744">
        <v>0.60575000000000001</v>
      </c>
      <c r="H2744">
        <v>0.60914999999999997</v>
      </c>
      <c r="I2744">
        <v>0.67144999999999999</v>
      </c>
      <c r="J2744">
        <v>0.40584999999999999</v>
      </c>
      <c r="K2744">
        <v>0.97184999999999999</v>
      </c>
      <c r="L2744">
        <v>0.69235000000000002</v>
      </c>
    </row>
    <row r="2745" spans="1:12" x14ac:dyDescent="0.3">
      <c r="A2745">
        <v>2744</v>
      </c>
      <c r="B2745">
        <v>0.27434999999999998</v>
      </c>
      <c r="C2745">
        <v>0.47715000000000002</v>
      </c>
      <c r="D2745">
        <v>3.1449999999999999E-2</v>
      </c>
      <c r="E2745">
        <v>0.27984999999999999</v>
      </c>
      <c r="F2745">
        <v>0.84014999999999995</v>
      </c>
      <c r="G2745">
        <v>4.3499999999999997E-3</v>
      </c>
      <c r="H2745">
        <v>1.6750000000000001E-2</v>
      </c>
      <c r="I2745">
        <v>0.82625000000000004</v>
      </c>
      <c r="J2745">
        <v>0.69355</v>
      </c>
      <c r="K2745">
        <v>0.66915000000000002</v>
      </c>
      <c r="L2745">
        <v>0.76185000000000003</v>
      </c>
    </row>
    <row r="2746" spans="1:12" x14ac:dyDescent="0.3">
      <c r="A2746">
        <v>2745</v>
      </c>
      <c r="B2746">
        <v>0.27445000000000003</v>
      </c>
      <c r="C2746">
        <v>0.13145000000000001</v>
      </c>
      <c r="D2746">
        <v>0.83194999999999997</v>
      </c>
      <c r="E2746">
        <v>0.81064999999999998</v>
      </c>
      <c r="F2746">
        <v>0.20405000000000001</v>
      </c>
      <c r="G2746">
        <v>0.10865</v>
      </c>
      <c r="H2746">
        <v>9.3549999999999994E-2</v>
      </c>
      <c r="I2746">
        <v>0.94035000000000002</v>
      </c>
      <c r="J2746">
        <v>0.89134999999999998</v>
      </c>
      <c r="K2746">
        <v>0.79244999999999999</v>
      </c>
      <c r="L2746">
        <v>0.20105000000000001</v>
      </c>
    </row>
    <row r="2747" spans="1:12" x14ac:dyDescent="0.3">
      <c r="A2747">
        <v>2746</v>
      </c>
      <c r="B2747">
        <v>0.27455000000000002</v>
      </c>
      <c r="C2747">
        <v>0.82135000000000002</v>
      </c>
      <c r="D2747">
        <v>0.58835000000000004</v>
      </c>
      <c r="E2747">
        <v>0.60375000000000001</v>
      </c>
      <c r="F2747">
        <v>0.79864999999999997</v>
      </c>
      <c r="G2747">
        <v>0.28175</v>
      </c>
      <c r="H2747">
        <v>2.3949999999999999E-2</v>
      </c>
      <c r="I2747">
        <v>0.39395000000000002</v>
      </c>
      <c r="J2747">
        <v>0.84304999999999997</v>
      </c>
      <c r="K2747">
        <v>4.6649999999999997E-2</v>
      </c>
      <c r="L2747">
        <v>0.79964999999999997</v>
      </c>
    </row>
    <row r="2748" spans="1:12" x14ac:dyDescent="0.3">
      <c r="A2748">
        <v>2747</v>
      </c>
      <c r="B2748">
        <v>0.27465000000000001</v>
      </c>
      <c r="C2748">
        <v>0.52634999999999998</v>
      </c>
      <c r="D2748">
        <v>0.44364999999999999</v>
      </c>
      <c r="E2748">
        <v>0.60185</v>
      </c>
      <c r="F2748">
        <v>0.91254999999999997</v>
      </c>
      <c r="G2748">
        <v>0.63175000000000003</v>
      </c>
      <c r="H2748">
        <v>0.17954999999999999</v>
      </c>
      <c r="I2748">
        <v>0.85575000000000001</v>
      </c>
      <c r="J2748">
        <v>0.45265</v>
      </c>
      <c r="K2748">
        <v>0.69574999999999998</v>
      </c>
      <c r="L2748">
        <v>0.77875000000000005</v>
      </c>
    </row>
    <row r="2749" spans="1:12" x14ac:dyDescent="0.3">
      <c r="A2749">
        <v>2748</v>
      </c>
      <c r="B2749">
        <v>0.27474999999999999</v>
      </c>
      <c r="C2749">
        <v>0.57635000000000003</v>
      </c>
      <c r="D2749">
        <v>0.78854999999999997</v>
      </c>
      <c r="E2749">
        <v>0.32945000000000002</v>
      </c>
      <c r="F2749">
        <v>0.73114999999999997</v>
      </c>
      <c r="G2749">
        <v>0.65364999999999995</v>
      </c>
      <c r="H2749">
        <v>0.30504999999999999</v>
      </c>
      <c r="I2749">
        <v>8.9649999999999994E-2</v>
      </c>
      <c r="J2749">
        <v>0.85035000000000005</v>
      </c>
      <c r="K2749">
        <v>0.30075000000000002</v>
      </c>
      <c r="L2749">
        <v>0.31455</v>
      </c>
    </row>
    <row r="2750" spans="1:12" x14ac:dyDescent="0.3">
      <c r="A2750">
        <v>2749</v>
      </c>
      <c r="B2750">
        <v>0.27484999999999998</v>
      </c>
      <c r="C2750">
        <v>0.58015000000000005</v>
      </c>
      <c r="D2750">
        <v>0.56064999999999998</v>
      </c>
      <c r="E2750">
        <v>0.51695000000000002</v>
      </c>
      <c r="F2750">
        <v>0.20945</v>
      </c>
      <c r="G2750">
        <v>0.35715000000000002</v>
      </c>
      <c r="H2750">
        <v>7.0749999999999993E-2</v>
      </c>
      <c r="I2750">
        <v>0.23105000000000001</v>
      </c>
      <c r="J2750">
        <v>0.81254999999999999</v>
      </c>
      <c r="K2750">
        <v>0.79995000000000005</v>
      </c>
      <c r="L2750">
        <v>0.24365000000000001</v>
      </c>
    </row>
    <row r="2751" spans="1:12" x14ac:dyDescent="0.3">
      <c r="A2751">
        <v>2750</v>
      </c>
      <c r="B2751">
        <v>0.27495000000000003</v>
      </c>
      <c r="C2751">
        <v>0.70325000000000004</v>
      </c>
      <c r="D2751">
        <v>0.38955000000000001</v>
      </c>
      <c r="E2751">
        <v>0.40725</v>
      </c>
      <c r="F2751">
        <v>0.81555</v>
      </c>
      <c r="G2751">
        <v>0.42544999999999999</v>
      </c>
      <c r="H2751">
        <v>0.43725000000000003</v>
      </c>
      <c r="I2751">
        <v>0.15734999999999999</v>
      </c>
      <c r="J2751">
        <v>0.39865</v>
      </c>
      <c r="K2751">
        <v>0.48885000000000001</v>
      </c>
      <c r="L2751">
        <v>0.61624999999999996</v>
      </c>
    </row>
    <row r="2752" spans="1:12" x14ac:dyDescent="0.3">
      <c r="A2752">
        <v>2751</v>
      </c>
      <c r="B2752">
        <v>0.27505000000000002</v>
      </c>
      <c r="C2752">
        <v>0.54754999999999998</v>
      </c>
      <c r="D2752">
        <v>0.72404999999999997</v>
      </c>
      <c r="E2752">
        <v>0.48004999999999998</v>
      </c>
      <c r="F2752">
        <v>0.74455000000000005</v>
      </c>
      <c r="G2752">
        <v>0.80484999999999995</v>
      </c>
      <c r="H2752">
        <v>0.81955</v>
      </c>
      <c r="I2752">
        <v>0.64764999999999995</v>
      </c>
      <c r="J2752">
        <v>0.52654999999999996</v>
      </c>
      <c r="K2752">
        <v>0.58015000000000005</v>
      </c>
      <c r="L2752">
        <v>0.49225000000000002</v>
      </c>
    </row>
    <row r="2753" spans="1:12" x14ac:dyDescent="0.3">
      <c r="A2753">
        <v>2752</v>
      </c>
      <c r="B2753">
        <v>0.27515000000000001</v>
      </c>
      <c r="C2753">
        <v>0.31145</v>
      </c>
      <c r="D2753">
        <v>0.20615</v>
      </c>
      <c r="E2753">
        <v>0.62365000000000004</v>
      </c>
      <c r="F2753">
        <v>7.8950000000000006E-2</v>
      </c>
      <c r="G2753">
        <v>0.89875000000000005</v>
      </c>
      <c r="H2753">
        <v>0.20594999999999999</v>
      </c>
      <c r="I2753">
        <v>0.67705000000000004</v>
      </c>
      <c r="J2753">
        <v>0.27384999999999998</v>
      </c>
      <c r="K2753">
        <v>0.99534999999999996</v>
      </c>
      <c r="L2753">
        <v>0.25785000000000002</v>
      </c>
    </row>
    <row r="2754" spans="1:12" x14ac:dyDescent="0.3">
      <c r="A2754">
        <v>2753</v>
      </c>
      <c r="B2754">
        <v>0.27524999999999999</v>
      </c>
      <c r="C2754">
        <v>0.48015000000000002</v>
      </c>
      <c r="D2754">
        <v>0.90034999999999998</v>
      </c>
      <c r="E2754">
        <v>0.20505000000000001</v>
      </c>
      <c r="F2754">
        <v>0.71384999999999998</v>
      </c>
      <c r="G2754">
        <v>1.345E-2</v>
      </c>
      <c r="H2754">
        <v>0.90405000000000002</v>
      </c>
      <c r="I2754">
        <v>0.61704999999999999</v>
      </c>
      <c r="J2754">
        <v>0.24525</v>
      </c>
      <c r="K2754">
        <v>0.75334999999999996</v>
      </c>
      <c r="L2754">
        <v>0.75854999999999995</v>
      </c>
    </row>
    <row r="2755" spans="1:12" x14ac:dyDescent="0.3">
      <c r="A2755">
        <v>2754</v>
      </c>
      <c r="B2755">
        <v>0.27534999999999998</v>
      </c>
      <c r="C2755">
        <v>0.13755000000000001</v>
      </c>
      <c r="D2755">
        <v>8.1499999999999993E-3</v>
      </c>
      <c r="E2755">
        <v>0.90364999999999995</v>
      </c>
      <c r="F2755">
        <v>0.62834999999999996</v>
      </c>
      <c r="G2755">
        <v>0.25335000000000002</v>
      </c>
      <c r="H2755">
        <v>0.25095000000000001</v>
      </c>
      <c r="I2755">
        <v>0.93205000000000005</v>
      </c>
      <c r="J2755">
        <v>3.585E-2</v>
      </c>
      <c r="K2755">
        <v>0.68084999999999996</v>
      </c>
      <c r="L2755">
        <v>0.18525</v>
      </c>
    </row>
    <row r="2756" spans="1:12" x14ac:dyDescent="0.3">
      <c r="A2756">
        <v>2755</v>
      </c>
      <c r="B2756">
        <v>0.27544999999999997</v>
      </c>
      <c r="C2756">
        <v>0.91054999999999997</v>
      </c>
      <c r="D2756">
        <v>0.68884999999999996</v>
      </c>
      <c r="E2756">
        <v>0.18575</v>
      </c>
      <c r="F2756">
        <v>0.73485</v>
      </c>
      <c r="G2756">
        <v>7.5950000000000004E-2</v>
      </c>
      <c r="H2756">
        <v>0.22295000000000001</v>
      </c>
      <c r="I2756">
        <v>0.24685000000000001</v>
      </c>
      <c r="J2756">
        <v>0.51295000000000002</v>
      </c>
      <c r="K2756">
        <v>0.55754999999999999</v>
      </c>
      <c r="L2756">
        <v>0.60445000000000004</v>
      </c>
    </row>
    <row r="2757" spans="1:12" x14ac:dyDescent="0.3">
      <c r="A2757">
        <v>2756</v>
      </c>
      <c r="B2757">
        <v>0.27555000000000002</v>
      </c>
      <c r="C2757">
        <v>0.75244999999999995</v>
      </c>
      <c r="D2757">
        <v>0.21335000000000001</v>
      </c>
      <c r="E2757">
        <v>0.23355000000000001</v>
      </c>
      <c r="F2757">
        <v>0.47065000000000001</v>
      </c>
      <c r="G2757">
        <v>0.67915000000000003</v>
      </c>
      <c r="H2757">
        <v>0.78205000000000002</v>
      </c>
      <c r="I2757">
        <v>7.2550000000000003E-2</v>
      </c>
      <c r="J2757">
        <v>0.87434999999999996</v>
      </c>
      <c r="K2757">
        <v>0.62285000000000001</v>
      </c>
      <c r="L2757">
        <v>0.35204999999999997</v>
      </c>
    </row>
    <row r="2758" spans="1:12" x14ac:dyDescent="0.3">
      <c r="A2758">
        <v>2757</v>
      </c>
      <c r="B2758">
        <v>0.27565000000000001</v>
      </c>
      <c r="C2758">
        <v>0.32305</v>
      </c>
      <c r="D2758">
        <v>0.68405000000000005</v>
      </c>
      <c r="E2758">
        <v>0.42695</v>
      </c>
      <c r="F2758">
        <v>0.36695</v>
      </c>
      <c r="G2758">
        <v>0.57245000000000001</v>
      </c>
      <c r="H2758">
        <v>0.76385000000000003</v>
      </c>
      <c r="I2758">
        <v>0.42814999999999998</v>
      </c>
      <c r="J2758">
        <v>0.17605000000000001</v>
      </c>
      <c r="K2758">
        <v>0.86975000000000002</v>
      </c>
      <c r="L2758">
        <v>0.24875</v>
      </c>
    </row>
    <row r="2759" spans="1:12" x14ac:dyDescent="0.3">
      <c r="A2759">
        <v>2758</v>
      </c>
      <c r="B2759">
        <v>0.27575</v>
      </c>
      <c r="C2759">
        <v>0.22005</v>
      </c>
      <c r="D2759">
        <v>0.74655000000000005</v>
      </c>
      <c r="E2759">
        <v>0.14754999999999999</v>
      </c>
      <c r="F2759">
        <v>9.3350000000000002E-2</v>
      </c>
      <c r="G2759">
        <v>0.58784999999999998</v>
      </c>
      <c r="H2759">
        <v>9.1950000000000004E-2</v>
      </c>
      <c r="I2759">
        <v>0.68494999999999995</v>
      </c>
      <c r="J2759">
        <v>0.43335000000000001</v>
      </c>
      <c r="K2759">
        <v>0.67715000000000003</v>
      </c>
      <c r="L2759">
        <v>0.34425</v>
      </c>
    </row>
    <row r="2760" spans="1:12" x14ac:dyDescent="0.3">
      <c r="A2760">
        <v>2759</v>
      </c>
      <c r="B2760">
        <v>0.27584999999999998</v>
      </c>
      <c r="C2760">
        <v>0.78025</v>
      </c>
      <c r="D2760">
        <v>0.59065000000000001</v>
      </c>
      <c r="E2760">
        <v>0.19705</v>
      </c>
      <c r="F2760">
        <v>0.48335</v>
      </c>
      <c r="G2760">
        <v>0.98234999999999995</v>
      </c>
      <c r="H2760">
        <v>0.63505</v>
      </c>
      <c r="I2760">
        <v>0.25564999999999999</v>
      </c>
      <c r="J2760">
        <v>0.70384999999999998</v>
      </c>
      <c r="K2760">
        <v>0.47315000000000002</v>
      </c>
      <c r="L2760">
        <v>0.47255000000000003</v>
      </c>
    </row>
    <row r="2761" spans="1:12" x14ac:dyDescent="0.3">
      <c r="A2761">
        <v>2760</v>
      </c>
      <c r="B2761">
        <v>0.27594999999999997</v>
      </c>
      <c r="C2761">
        <v>0.28005000000000002</v>
      </c>
      <c r="D2761">
        <v>0.92474999999999996</v>
      </c>
      <c r="E2761">
        <v>0.95394999999999996</v>
      </c>
      <c r="F2761">
        <v>0.89215</v>
      </c>
      <c r="G2761">
        <v>0.61034999999999995</v>
      </c>
      <c r="H2761">
        <v>0.43495</v>
      </c>
      <c r="I2761">
        <v>0.47865000000000002</v>
      </c>
      <c r="J2761">
        <v>0.50044999999999995</v>
      </c>
      <c r="K2761">
        <v>0.39505000000000001</v>
      </c>
      <c r="L2761">
        <v>1.3849999999999999E-2</v>
      </c>
    </row>
    <row r="2762" spans="1:12" x14ac:dyDescent="0.3">
      <c r="A2762">
        <v>2761</v>
      </c>
      <c r="B2762">
        <v>0.27605000000000002</v>
      </c>
      <c r="C2762">
        <v>8.6050000000000001E-2</v>
      </c>
      <c r="D2762">
        <v>0.86575000000000002</v>
      </c>
      <c r="E2762">
        <v>6.4750000000000002E-2</v>
      </c>
      <c r="F2762">
        <v>0.80684999999999996</v>
      </c>
      <c r="G2762">
        <v>0.16935</v>
      </c>
      <c r="H2762">
        <v>0.94964999999999999</v>
      </c>
      <c r="I2762">
        <v>0.68864999999999998</v>
      </c>
      <c r="J2762">
        <v>0.21554999999999999</v>
      </c>
      <c r="K2762">
        <v>9.955E-2</v>
      </c>
      <c r="L2762">
        <v>0.25374999999999998</v>
      </c>
    </row>
    <row r="2763" spans="1:12" x14ac:dyDescent="0.3">
      <c r="A2763">
        <v>2762</v>
      </c>
      <c r="B2763">
        <v>0.27615000000000001</v>
      </c>
      <c r="C2763">
        <v>0.44635000000000002</v>
      </c>
      <c r="D2763">
        <v>0.39195000000000002</v>
      </c>
      <c r="E2763">
        <v>0.44835000000000003</v>
      </c>
      <c r="F2763">
        <v>0.33405000000000001</v>
      </c>
      <c r="G2763">
        <v>9.75E-3</v>
      </c>
      <c r="H2763">
        <v>0.68125000000000002</v>
      </c>
      <c r="I2763">
        <v>0.16075</v>
      </c>
      <c r="J2763">
        <v>0.56815000000000004</v>
      </c>
      <c r="K2763">
        <v>0.88424999999999998</v>
      </c>
      <c r="L2763">
        <v>6.2950000000000006E-2</v>
      </c>
    </row>
    <row r="2764" spans="1:12" x14ac:dyDescent="0.3">
      <c r="A2764">
        <v>2763</v>
      </c>
      <c r="B2764">
        <v>0.27625</v>
      </c>
      <c r="C2764">
        <v>0.54925000000000002</v>
      </c>
      <c r="D2764">
        <v>1.115E-2</v>
      </c>
      <c r="E2764">
        <v>0.70045000000000002</v>
      </c>
      <c r="F2764">
        <v>0.22334999999999999</v>
      </c>
      <c r="G2764">
        <v>0.39605000000000001</v>
      </c>
      <c r="H2764">
        <v>0.60504999999999998</v>
      </c>
      <c r="I2764">
        <v>0.10485</v>
      </c>
      <c r="J2764">
        <v>0.20765</v>
      </c>
      <c r="K2764">
        <v>0.94994999999999996</v>
      </c>
      <c r="L2764">
        <v>0.50244999999999995</v>
      </c>
    </row>
    <row r="2765" spans="1:12" x14ac:dyDescent="0.3">
      <c r="A2765">
        <v>2764</v>
      </c>
      <c r="B2765">
        <v>0.27634999999999998</v>
      </c>
      <c r="C2765">
        <v>0.85875000000000001</v>
      </c>
      <c r="D2765">
        <v>0.30554999999999999</v>
      </c>
      <c r="E2765">
        <v>0.10825</v>
      </c>
      <c r="F2765">
        <v>0.49414999999999998</v>
      </c>
      <c r="G2765">
        <v>0.58374999999999999</v>
      </c>
      <c r="H2765">
        <v>0.67064999999999997</v>
      </c>
      <c r="I2765">
        <v>0.81284999999999996</v>
      </c>
      <c r="J2765">
        <v>0.17235</v>
      </c>
      <c r="K2765">
        <v>0.41954999999999998</v>
      </c>
      <c r="L2765">
        <v>0.87014999999999998</v>
      </c>
    </row>
    <row r="2766" spans="1:12" x14ac:dyDescent="0.3">
      <c r="A2766">
        <v>2765</v>
      </c>
      <c r="B2766">
        <v>0.27644999999999997</v>
      </c>
      <c r="C2766">
        <v>0.11715</v>
      </c>
      <c r="D2766">
        <v>0.98045000000000004</v>
      </c>
      <c r="E2766">
        <v>0.55705000000000005</v>
      </c>
      <c r="F2766">
        <v>0.26455000000000001</v>
      </c>
      <c r="G2766">
        <v>0.82374999999999998</v>
      </c>
      <c r="H2766">
        <v>0.77485000000000004</v>
      </c>
      <c r="I2766">
        <v>0.45215</v>
      </c>
      <c r="J2766">
        <v>6.0150000000000002E-2</v>
      </c>
      <c r="K2766">
        <v>0.30154999999999998</v>
      </c>
      <c r="L2766">
        <v>0.29635</v>
      </c>
    </row>
    <row r="2767" spans="1:12" x14ac:dyDescent="0.3">
      <c r="A2767">
        <v>2766</v>
      </c>
      <c r="B2767">
        <v>0.27655000000000002</v>
      </c>
      <c r="C2767">
        <v>0.69574999999999998</v>
      </c>
      <c r="D2767">
        <v>0.71755000000000002</v>
      </c>
      <c r="E2767">
        <v>0.62565000000000004</v>
      </c>
      <c r="F2767">
        <v>0.34315000000000001</v>
      </c>
      <c r="G2767">
        <v>0.79015000000000002</v>
      </c>
      <c r="H2767">
        <v>0.19914999999999999</v>
      </c>
      <c r="I2767">
        <v>7.1349999999999997E-2</v>
      </c>
      <c r="J2767">
        <v>0.77844999999999998</v>
      </c>
      <c r="K2767">
        <v>7.3950000000000002E-2</v>
      </c>
      <c r="L2767">
        <v>0.97124999999999995</v>
      </c>
    </row>
    <row r="2768" spans="1:12" x14ac:dyDescent="0.3">
      <c r="A2768">
        <v>2767</v>
      </c>
      <c r="B2768">
        <v>0.27665000000000001</v>
      </c>
      <c r="C2768">
        <v>1.8500000000000001E-3</v>
      </c>
      <c r="D2768">
        <v>0.85994999999999999</v>
      </c>
      <c r="E2768">
        <v>0.60785</v>
      </c>
      <c r="F2768">
        <v>2.7150000000000001E-2</v>
      </c>
      <c r="G2768">
        <v>0.39074999999999999</v>
      </c>
      <c r="H2768">
        <v>0.75405</v>
      </c>
      <c r="I2768">
        <v>5.8049999999999997E-2</v>
      </c>
      <c r="J2768">
        <v>0.51024999999999998</v>
      </c>
      <c r="K2768">
        <v>0.72165000000000001</v>
      </c>
      <c r="L2768">
        <v>0.25214999999999999</v>
      </c>
    </row>
    <row r="2769" spans="1:12" x14ac:dyDescent="0.3">
      <c r="A2769">
        <v>2768</v>
      </c>
      <c r="B2769">
        <v>0.27675</v>
      </c>
      <c r="C2769">
        <v>0.63055000000000005</v>
      </c>
      <c r="D2769">
        <v>0.39165</v>
      </c>
      <c r="E2769">
        <v>0.13395000000000001</v>
      </c>
      <c r="F2769">
        <v>5.815E-2</v>
      </c>
      <c r="G2769">
        <v>0.50805</v>
      </c>
      <c r="H2769">
        <v>0.61695</v>
      </c>
      <c r="I2769">
        <v>0.38074999999999998</v>
      </c>
      <c r="J2769">
        <v>0.75975000000000004</v>
      </c>
      <c r="K2769">
        <v>0.77795000000000003</v>
      </c>
      <c r="L2769">
        <v>0.19545000000000001</v>
      </c>
    </row>
    <row r="2770" spans="1:12" x14ac:dyDescent="0.3">
      <c r="A2770">
        <v>2769</v>
      </c>
      <c r="B2770">
        <v>0.27684999999999998</v>
      </c>
      <c r="C2770">
        <v>0.86495</v>
      </c>
      <c r="D2770">
        <v>0.77034999999999998</v>
      </c>
      <c r="E2770">
        <v>0.57815000000000005</v>
      </c>
      <c r="F2770">
        <v>0.84824999999999995</v>
      </c>
      <c r="G2770">
        <v>0.84235000000000004</v>
      </c>
      <c r="H2770">
        <v>0.93564999999999998</v>
      </c>
      <c r="I2770">
        <v>0.97555000000000003</v>
      </c>
      <c r="J2770">
        <v>0.18124999999999999</v>
      </c>
      <c r="K2770">
        <v>0.15024999999999999</v>
      </c>
      <c r="L2770">
        <v>0.88244999999999996</v>
      </c>
    </row>
    <row r="2771" spans="1:12" x14ac:dyDescent="0.3">
      <c r="A2771">
        <v>2770</v>
      </c>
      <c r="B2771">
        <v>0.27694999999999997</v>
      </c>
      <c r="C2771">
        <v>0.34994999999999998</v>
      </c>
      <c r="D2771">
        <v>0.57474999999999998</v>
      </c>
      <c r="E2771">
        <v>0.23114999999999999</v>
      </c>
      <c r="F2771">
        <v>1.515E-2</v>
      </c>
      <c r="G2771">
        <v>0.58884999999999998</v>
      </c>
      <c r="H2771">
        <v>0.76254999999999995</v>
      </c>
      <c r="I2771">
        <v>2.9499999999999999E-3</v>
      </c>
      <c r="J2771">
        <v>0.74575000000000002</v>
      </c>
      <c r="K2771">
        <v>0.10395</v>
      </c>
      <c r="L2771">
        <v>0.24404999999999999</v>
      </c>
    </row>
    <row r="2772" spans="1:12" x14ac:dyDescent="0.3">
      <c r="A2772">
        <v>2771</v>
      </c>
      <c r="B2772">
        <v>0.27705000000000002</v>
      </c>
      <c r="C2772">
        <v>0.24424999999999999</v>
      </c>
      <c r="D2772">
        <v>0.99414999999999998</v>
      </c>
      <c r="E2772">
        <v>0.84275</v>
      </c>
      <c r="F2772">
        <v>0.44774999999999998</v>
      </c>
      <c r="G2772">
        <v>0.13915</v>
      </c>
      <c r="H2772">
        <v>0.67354999999999998</v>
      </c>
      <c r="I2772">
        <v>0.82694999999999996</v>
      </c>
      <c r="J2772">
        <v>0.32934999999999998</v>
      </c>
      <c r="K2772">
        <v>7.2749999999999995E-2</v>
      </c>
      <c r="L2772">
        <v>0.39955000000000002</v>
      </c>
    </row>
    <row r="2773" spans="1:12" x14ac:dyDescent="0.3">
      <c r="A2773">
        <v>2772</v>
      </c>
      <c r="B2773">
        <v>0.27715000000000001</v>
      </c>
      <c r="C2773">
        <v>0.41005000000000003</v>
      </c>
      <c r="D2773">
        <v>0.99455000000000005</v>
      </c>
      <c r="E2773">
        <v>0.70474999999999999</v>
      </c>
      <c r="F2773">
        <v>0.72835000000000005</v>
      </c>
      <c r="G2773">
        <v>0.44395000000000001</v>
      </c>
      <c r="H2773">
        <v>0.94625000000000004</v>
      </c>
      <c r="I2773">
        <v>0.44085000000000002</v>
      </c>
      <c r="J2773">
        <v>0.75375000000000003</v>
      </c>
      <c r="K2773">
        <v>0.80435000000000001</v>
      </c>
      <c r="L2773">
        <v>0.60655000000000003</v>
      </c>
    </row>
    <row r="2774" spans="1:12" x14ac:dyDescent="0.3">
      <c r="A2774">
        <v>2773</v>
      </c>
      <c r="B2774">
        <v>0.27725</v>
      </c>
      <c r="C2774">
        <v>0.57735000000000003</v>
      </c>
      <c r="D2774">
        <v>0.27305000000000001</v>
      </c>
      <c r="E2774">
        <v>0.26264999999999999</v>
      </c>
      <c r="F2774">
        <v>0.54425000000000001</v>
      </c>
      <c r="G2774">
        <v>0.64015</v>
      </c>
      <c r="H2774">
        <v>8.2049999999999998E-2</v>
      </c>
      <c r="I2774">
        <v>1.5949999999999999E-2</v>
      </c>
      <c r="J2774">
        <v>0.63134999999999997</v>
      </c>
      <c r="K2774">
        <v>7.775E-2</v>
      </c>
      <c r="L2774">
        <v>0.69774999999999998</v>
      </c>
    </row>
    <row r="2775" spans="1:12" x14ac:dyDescent="0.3">
      <c r="A2775">
        <v>2774</v>
      </c>
      <c r="B2775">
        <v>0.27734999999999999</v>
      </c>
      <c r="C2775">
        <v>0.12205000000000001</v>
      </c>
      <c r="D2775">
        <v>0.66695000000000004</v>
      </c>
      <c r="E2775">
        <v>0.56515000000000004</v>
      </c>
      <c r="F2775">
        <v>0.17655000000000001</v>
      </c>
      <c r="G2775">
        <v>0.34765000000000001</v>
      </c>
      <c r="H2775">
        <v>0.74495</v>
      </c>
      <c r="I2775">
        <v>0.83435000000000004</v>
      </c>
      <c r="J2775">
        <v>0.37724999999999997</v>
      </c>
      <c r="K2775">
        <v>0.91605000000000003</v>
      </c>
      <c r="L2775">
        <v>0.62524999999999997</v>
      </c>
    </row>
    <row r="2776" spans="1:12" x14ac:dyDescent="0.3">
      <c r="A2776">
        <v>2775</v>
      </c>
      <c r="B2776">
        <v>0.27744999999999997</v>
      </c>
      <c r="C2776">
        <v>0.69684999999999997</v>
      </c>
      <c r="D2776">
        <v>3.7350000000000001E-2</v>
      </c>
      <c r="E2776">
        <v>0.71745000000000003</v>
      </c>
      <c r="F2776">
        <v>0.92195000000000005</v>
      </c>
      <c r="G2776">
        <v>0.71414999999999995</v>
      </c>
      <c r="H2776">
        <v>0.55084999999999995</v>
      </c>
      <c r="I2776">
        <v>0.80384999999999995</v>
      </c>
      <c r="J2776">
        <v>0.31264999999999998</v>
      </c>
      <c r="K2776">
        <v>0.54874999999999996</v>
      </c>
      <c r="L2776">
        <v>0.90234999999999999</v>
      </c>
    </row>
    <row r="2777" spans="1:12" x14ac:dyDescent="0.3">
      <c r="A2777">
        <v>2776</v>
      </c>
      <c r="B2777">
        <v>0.27755000000000002</v>
      </c>
      <c r="C2777">
        <v>0.52475000000000005</v>
      </c>
      <c r="D2777">
        <v>0.68184999999999996</v>
      </c>
      <c r="E2777">
        <v>0.33195000000000002</v>
      </c>
      <c r="F2777">
        <v>0.37695000000000001</v>
      </c>
      <c r="G2777">
        <v>0.74234999999999995</v>
      </c>
      <c r="H2777">
        <v>0.79115000000000002</v>
      </c>
      <c r="I2777">
        <v>0.84404999999999997</v>
      </c>
      <c r="J2777">
        <v>0.11075</v>
      </c>
      <c r="K2777">
        <v>0.46415000000000001</v>
      </c>
      <c r="L2777">
        <v>0.68874999999999997</v>
      </c>
    </row>
    <row r="2778" spans="1:12" x14ac:dyDescent="0.3">
      <c r="A2778">
        <v>2777</v>
      </c>
      <c r="B2778">
        <v>0.27765000000000001</v>
      </c>
      <c r="C2778">
        <v>0.63705000000000001</v>
      </c>
      <c r="D2778">
        <v>0.26424999999999998</v>
      </c>
      <c r="E2778">
        <v>0.62934999999999997</v>
      </c>
      <c r="F2778">
        <v>0.72694999999999999</v>
      </c>
      <c r="G2778">
        <v>0.65644999999999998</v>
      </c>
      <c r="H2778">
        <v>0.17565</v>
      </c>
      <c r="I2778">
        <v>0.12425</v>
      </c>
      <c r="J2778">
        <v>0.14455000000000001</v>
      </c>
      <c r="K2778">
        <v>0.78005000000000002</v>
      </c>
      <c r="L2778">
        <v>0.70865</v>
      </c>
    </row>
    <row r="2779" spans="1:12" x14ac:dyDescent="0.3">
      <c r="A2779">
        <v>2778</v>
      </c>
      <c r="B2779">
        <v>0.27775</v>
      </c>
      <c r="C2779">
        <v>0.90934999999999999</v>
      </c>
      <c r="D2779">
        <v>0.41665000000000002</v>
      </c>
      <c r="E2779">
        <v>9.0500000000000008E-3</v>
      </c>
      <c r="F2779">
        <v>0.63114999999999999</v>
      </c>
      <c r="G2779">
        <v>0.35794999999999999</v>
      </c>
      <c r="H2779">
        <v>0.14315</v>
      </c>
      <c r="I2779">
        <v>0.96314999999999995</v>
      </c>
      <c r="J2779">
        <v>0.88375000000000004</v>
      </c>
      <c r="K2779">
        <v>1.745E-2</v>
      </c>
      <c r="L2779">
        <v>0.58945000000000003</v>
      </c>
    </row>
    <row r="2780" spans="1:12" x14ac:dyDescent="0.3">
      <c r="A2780">
        <v>2779</v>
      </c>
      <c r="B2780">
        <v>0.27784999999999999</v>
      </c>
      <c r="C2780">
        <v>0.71804999999999997</v>
      </c>
      <c r="D2780">
        <v>0.56925000000000003</v>
      </c>
      <c r="E2780">
        <v>0.27124999999999999</v>
      </c>
      <c r="F2780">
        <v>0.15024999999999999</v>
      </c>
      <c r="G2780">
        <v>0.59635000000000005</v>
      </c>
      <c r="H2780">
        <v>0.18004999999999999</v>
      </c>
      <c r="I2780">
        <v>0.89195000000000002</v>
      </c>
      <c r="J2780">
        <v>0.22184999999999999</v>
      </c>
      <c r="K2780">
        <v>6.6250000000000003E-2</v>
      </c>
      <c r="L2780">
        <v>0.86285000000000001</v>
      </c>
    </row>
    <row r="2781" spans="1:12" x14ac:dyDescent="0.3">
      <c r="A2781">
        <v>2780</v>
      </c>
      <c r="B2781">
        <v>0.27794999999999997</v>
      </c>
      <c r="C2781">
        <v>0.53474999999999995</v>
      </c>
      <c r="D2781">
        <v>0.40934999999999999</v>
      </c>
      <c r="E2781">
        <v>0.10675</v>
      </c>
      <c r="F2781">
        <v>0.12864999999999999</v>
      </c>
      <c r="G2781">
        <v>0.88305</v>
      </c>
      <c r="H2781">
        <v>0.15995000000000001</v>
      </c>
      <c r="I2781">
        <v>0.16505</v>
      </c>
      <c r="J2781">
        <v>0.83625000000000005</v>
      </c>
      <c r="K2781">
        <v>0.33245000000000002</v>
      </c>
      <c r="L2781">
        <v>0.78085000000000004</v>
      </c>
    </row>
    <row r="2782" spans="1:12" x14ac:dyDescent="0.3">
      <c r="A2782">
        <v>2781</v>
      </c>
      <c r="B2782">
        <v>0.27805000000000002</v>
      </c>
      <c r="C2782">
        <v>0.47384999999999999</v>
      </c>
      <c r="D2782">
        <v>0.23465</v>
      </c>
      <c r="E2782">
        <v>6.0650000000000003E-2</v>
      </c>
      <c r="F2782">
        <v>3.65E-3</v>
      </c>
      <c r="G2782">
        <v>0.99114999999999998</v>
      </c>
      <c r="H2782">
        <v>0.69145000000000001</v>
      </c>
      <c r="I2782">
        <v>0.94135000000000002</v>
      </c>
      <c r="J2782">
        <v>0.17555000000000001</v>
      </c>
      <c r="K2782">
        <v>0.28465000000000001</v>
      </c>
      <c r="L2782">
        <v>0.50534999999999997</v>
      </c>
    </row>
    <row r="2783" spans="1:12" x14ac:dyDescent="0.3">
      <c r="A2783">
        <v>2782</v>
      </c>
      <c r="B2783">
        <v>0.27815000000000001</v>
      </c>
      <c r="C2783">
        <v>0.84835000000000005</v>
      </c>
      <c r="D2783">
        <v>9.3549999999999994E-2</v>
      </c>
      <c r="E2783">
        <v>0.24984999999999999</v>
      </c>
      <c r="F2783">
        <v>5.8450000000000002E-2</v>
      </c>
      <c r="G2783">
        <v>0.54264999999999997</v>
      </c>
      <c r="H2783">
        <v>0.81305000000000005</v>
      </c>
      <c r="I2783">
        <v>0.29544999999999999</v>
      </c>
      <c r="J2783">
        <v>0.56715000000000004</v>
      </c>
      <c r="K2783">
        <v>0.39745000000000003</v>
      </c>
      <c r="L2783">
        <v>4.7050000000000002E-2</v>
      </c>
    </row>
    <row r="2784" spans="1:12" x14ac:dyDescent="0.3">
      <c r="A2784">
        <v>2783</v>
      </c>
      <c r="B2784">
        <v>0.27825</v>
      </c>
      <c r="C2784">
        <v>0.40005000000000002</v>
      </c>
      <c r="D2784">
        <v>0.63854999999999995</v>
      </c>
      <c r="E2784">
        <v>0.49945000000000001</v>
      </c>
      <c r="F2784">
        <v>0.95865</v>
      </c>
      <c r="G2784">
        <v>0.94235000000000002</v>
      </c>
      <c r="H2784">
        <v>0.16175</v>
      </c>
      <c r="I2784">
        <v>9.9049999999999999E-2</v>
      </c>
      <c r="J2784">
        <v>0.99604999999999999</v>
      </c>
      <c r="K2784">
        <v>0.96914999999999996</v>
      </c>
      <c r="L2784">
        <v>0.13794999999999999</v>
      </c>
    </row>
    <row r="2785" spans="1:12" x14ac:dyDescent="0.3">
      <c r="A2785">
        <v>2784</v>
      </c>
      <c r="B2785">
        <v>0.27834999999999999</v>
      </c>
      <c r="C2785">
        <v>0.70745000000000002</v>
      </c>
      <c r="D2785">
        <v>0.16075</v>
      </c>
      <c r="E2785">
        <v>0.67354999999999998</v>
      </c>
      <c r="F2785">
        <v>0.26534999999999997</v>
      </c>
      <c r="G2785">
        <v>0.49685000000000001</v>
      </c>
      <c r="H2785">
        <v>0.27675</v>
      </c>
      <c r="I2785">
        <v>0.59055000000000002</v>
      </c>
      <c r="J2785">
        <v>0.58115000000000006</v>
      </c>
      <c r="K2785">
        <v>0.49954999999999999</v>
      </c>
      <c r="L2785">
        <v>8.6550000000000002E-2</v>
      </c>
    </row>
    <row r="2786" spans="1:12" x14ac:dyDescent="0.3">
      <c r="A2786">
        <v>2785</v>
      </c>
      <c r="B2786">
        <v>0.27844999999999998</v>
      </c>
      <c r="C2786">
        <v>0.94205000000000005</v>
      </c>
      <c r="D2786">
        <v>0.49375000000000002</v>
      </c>
      <c r="E2786">
        <v>0.39245000000000002</v>
      </c>
      <c r="F2786">
        <v>0.84245000000000003</v>
      </c>
      <c r="G2786">
        <v>0.97855000000000003</v>
      </c>
      <c r="H2786">
        <v>0.84555000000000002</v>
      </c>
      <c r="I2786">
        <v>0.92354999999999998</v>
      </c>
      <c r="J2786">
        <v>0.76005</v>
      </c>
      <c r="K2786">
        <v>0.30345</v>
      </c>
      <c r="L2786">
        <v>0.76654999999999995</v>
      </c>
    </row>
    <row r="2787" spans="1:12" x14ac:dyDescent="0.3">
      <c r="A2787">
        <v>2786</v>
      </c>
      <c r="B2787">
        <v>0.27855000000000002</v>
      </c>
      <c r="C2787">
        <v>0.58294999999999997</v>
      </c>
      <c r="D2787">
        <v>0.19744999999999999</v>
      </c>
      <c r="E2787">
        <v>0.45334999999999998</v>
      </c>
      <c r="F2787">
        <v>0.79715000000000003</v>
      </c>
      <c r="G2787">
        <v>0.61714999999999998</v>
      </c>
      <c r="H2787">
        <v>0.58345000000000002</v>
      </c>
      <c r="I2787">
        <v>0.86855000000000004</v>
      </c>
      <c r="J2787">
        <v>0.36845</v>
      </c>
      <c r="K2787">
        <v>0.31135000000000002</v>
      </c>
      <c r="L2787">
        <v>0.14415</v>
      </c>
    </row>
    <row r="2788" spans="1:12" x14ac:dyDescent="0.3">
      <c r="A2788">
        <v>2787</v>
      </c>
      <c r="B2788">
        <v>0.27865000000000001</v>
      </c>
      <c r="C2788">
        <v>0.62605</v>
      </c>
      <c r="D2788">
        <v>0.35404999999999998</v>
      </c>
      <c r="E2788">
        <v>0.76695000000000002</v>
      </c>
      <c r="F2788">
        <v>0.76415</v>
      </c>
      <c r="G2788">
        <v>0.55864999999999998</v>
      </c>
      <c r="H2788">
        <v>0.95465</v>
      </c>
      <c r="I2788">
        <v>0.30804999999999999</v>
      </c>
      <c r="J2788">
        <v>0.17224999999999999</v>
      </c>
      <c r="K2788">
        <v>0.94725000000000004</v>
      </c>
      <c r="L2788">
        <v>0.57925000000000004</v>
      </c>
    </row>
    <row r="2789" spans="1:12" x14ac:dyDescent="0.3">
      <c r="A2789">
        <v>2788</v>
      </c>
      <c r="B2789">
        <v>0.27875</v>
      </c>
      <c r="C2789">
        <v>0.39855000000000002</v>
      </c>
      <c r="D2789">
        <v>0.90434999999999999</v>
      </c>
      <c r="E2789">
        <v>0.96145000000000003</v>
      </c>
      <c r="F2789">
        <v>1.9449999999999999E-2</v>
      </c>
      <c r="G2789">
        <v>0.88375000000000004</v>
      </c>
      <c r="H2789">
        <v>0.21515000000000001</v>
      </c>
      <c r="I2789">
        <v>0.27174999999999999</v>
      </c>
      <c r="J2789">
        <v>0.33315</v>
      </c>
      <c r="K2789">
        <v>0.17315</v>
      </c>
      <c r="L2789">
        <v>0.64434999999999998</v>
      </c>
    </row>
    <row r="2790" spans="1:12" x14ac:dyDescent="0.3">
      <c r="A2790">
        <v>2789</v>
      </c>
      <c r="B2790">
        <v>0.27884999999999999</v>
      </c>
      <c r="C2790">
        <v>0.42225000000000001</v>
      </c>
      <c r="D2790">
        <v>0.83255000000000001</v>
      </c>
      <c r="E2790">
        <v>0.66535</v>
      </c>
      <c r="F2790">
        <v>0.97535000000000005</v>
      </c>
      <c r="G2790">
        <v>5.7499999999999999E-3</v>
      </c>
      <c r="H2790">
        <v>0.77725</v>
      </c>
      <c r="I2790">
        <v>0.67925000000000002</v>
      </c>
      <c r="J2790">
        <v>0.93505000000000005</v>
      </c>
      <c r="K2790">
        <v>0.52605000000000002</v>
      </c>
      <c r="L2790">
        <v>0.74855000000000005</v>
      </c>
    </row>
    <row r="2791" spans="1:12" x14ac:dyDescent="0.3">
      <c r="A2791">
        <v>2790</v>
      </c>
      <c r="B2791">
        <v>0.27894999999999998</v>
      </c>
      <c r="C2791">
        <v>8.9249999999999996E-2</v>
      </c>
      <c r="D2791">
        <v>0.26745000000000002</v>
      </c>
      <c r="E2791">
        <v>0.89505000000000001</v>
      </c>
      <c r="F2791">
        <v>0.16314999999999999</v>
      </c>
      <c r="G2791">
        <v>3.2499999999999999E-3</v>
      </c>
      <c r="H2791">
        <v>0.16385</v>
      </c>
      <c r="I2791">
        <v>0.10495</v>
      </c>
      <c r="J2791">
        <v>0.28015000000000001</v>
      </c>
      <c r="K2791">
        <v>0.33584999999999998</v>
      </c>
      <c r="L2791">
        <v>0.64485000000000003</v>
      </c>
    </row>
    <row r="2792" spans="1:12" x14ac:dyDescent="0.3">
      <c r="A2792">
        <v>2791</v>
      </c>
      <c r="B2792">
        <v>0.27905000000000002</v>
      </c>
      <c r="C2792">
        <v>0.73995</v>
      </c>
      <c r="D2792">
        <v>0.40315000000000001</v>
      </c>
      <c r="E2792">
        <v>0.26235000000000003</v>
      </c>
      <c r="F2792">
        <v>0.56884999999999997</v>
      </c>
      <c r="G2792">
        <v>0.39774999999999999</v>
      </c>
      <c r="H2792">
        <v>0.78025</v>
      </c>
      <c r="I2792">
        <v>0.72045000000000003</v>
      </c>
      <c r="J2792">
        <v>0.35615000000000002</v>
      </c>
      <c r="K2792">
        <v>0.91125</v>
      </c>
      <c r="L2792">
        <v>0.29494999999999999</v>
      </c>
    </row>
    <row r="2793" spans="1:12" x14ac:dyDescent="0.3">
      <c r="A2793">
        <v>2792</v>
      </c>
      <c r="B2793">
        <v>0.27915000000000001</v>
      </c>
      <c r="C2793">
        <v>7.4349999999999999E-2</v>
      </c>
      <c r="D2793">
        <v>0.77585000000000004</v>
      </c>
      <c r="E2793">
        <v>0.45424999999999999</v>
      </c>
      <c r="F2793">
        <v>7.4050000000000005E-2</v>
      </c>
      <c r="G2793">
        <v>0.99744999999999995</v>
      </c>
      <c r="H2793">
        <v>0.27634999999999998</v>
      </c>
      <c r="I2793">
        <v>0.64154999999999995</v>
      </c>
      <c r="J2793">
        <v>2.835E-2</v>
      </c>
      <c r="K2793">
        <v>0.98045000000000004</v>
      </c>
      <c r="L2793">
        <v>0.37025000000000002</v>
      </c>
    </row>
    <row r="2794" spans="1:12" x14ac:dyDescent="0.3">
      <c r="A2794">
        <v>2793</v>
      </c>
      <c r="B2794">
        <v>0.27925</v>
      </c>
      <c r="C2794">
        <v>5.5350000000000003E-2</v>
      </c>
      <c r="D2794">
        <v>0.27024999999999999</v>
      </c>
      <c r="E2794">
        <v>2.6749999999999999E-2</v>
      </c>
      <c r="F2794">
        <v>0.79795000000000005</v>
      </c>
      <c r="G2794">
        <v>0.87355000000000005</v>
      </c>
      <c r="H2794">
        <v>0.98945000000000005</v>
      </c>
      <c r="I2794">
        <v>7.7499999999999999E-3</v>
      </c>
      <c r="J2794">
        <v>0.25795000000000001</v>
      </c>
      <c r="K2794">
        <v>0.87544999999999995</v>
      </c>
      <c r="L2794">
        <v>0.77585000000000004</v>
      </c>
    </row>
    <row r="2795" spans="1:12" x14ac:dyDescent="0.3">
      <c r="A2795">
        <v>2794</v>
      </c>
      <c r="B2795">
        <v>0.27934999999999999</v>
      </c>
      <c r="C2795">
        <v>0.43464999999999998</v>
      </c>
      <c r="D2795">
        <v>0.99265000000000003</v>
      </c>
      <c r="E2795">
        <v>0.30275000000000002</v>
      </c>
      <c r="F2795">
        <v>0.43645</v>
      </c>
      <c r="G2795">
        <v>0.68364999999999998</v>
      </c>
      <c r="H2795">
        <v>0.30364999999999998</v>
      </c>
      <c r="I2795">
        <v>0.29144999999999999</v>
      </c>
      <c r="J2795">
        <v>0.12695000000000001</v>
      </c>
      <c r="K2795">
        <v>0.15825</v>
      </c>
      <c r="L2795">
        <v>7.9500000000000005E-3</v>
      </c>
    </row>
    <row r="2796" spans="1:12" x14ac:dyDescent="0.3">
      <c r="A2796">
        <v>2795</v>
      </c>
      <c r="B2796">
        <v>0.27944999999999998</v>
      </c>
      <c r="C2796">
        <v>0.61675000000000002</v>
      </c>
      <c r="D2796">
        <v>0.87765000000000004</v>
      </c>
      <c r="E2796">
        <v>0.82915000000000005</v>
      </c>
      <c r="F2796">
        <v>0.86914999999999998</v>
      </c>
      <c r="G2796">
        <v>0.91085000000000005</v>
      </c>
      <c r="H2796">
        <v>0.51595000000000002</v>
      </c>
      <c r="I2796">
        <v>0.49354999999999999</v>
      </c>
      <c r="J2796">
        <v>9.325E-2</v>
      </c>
      <c r="K2796">
        <v>8.5949999999999999E-2</v>
      </c>
      <c r="L2796">
        <v>0.25905</v>
      </c>
    </row>
    <row r="2797" spans="1:12" x14ac:dyDescent="0.3">
      <c r="A2797">
        <v>2796</v>
      </c>
      <c r="B2797">
        <v>0.27955000000000002</v>
      </c>
      <c r="C2797">
        <v>0.27205000000000001</v>
      </c>
      <c r="D2797">
        <v>0.85834999999999995</v>
      </c>
      <c r="E2797">
        <v>0.15815000000000001</v>
      </c>
      <c r="F2797">
        <v>0.62695000000000001</v>
      </c>
      <c r="G2797">
        <v>0.61504999999999999</v>
      </c>
      <c r="H2797">
        <v>0.58104999999999996</v>
      </c>
      <c r="I2797">
        <v>0.48154999999999998</v>
      </c>
      <c r="J2797">
        <v>0.91564999999999996</v>
      </c>
      <c r="K2797">
        <v>0.54215000000000002</v>
      </c>
      <c r="L2797">
        <v>0.14035</v>
      </c>
    </row>
    <row r="2798" spans="1:12" x14ac:dyDescent="0.3">
      <c r="A2798">
        <v>2797</v>
      </c>
      <c r="B2798">
        <v>0.27965000000000001</v>
      </c>
      <c r="C2798">
        <v>0.17125000000000001</v>
      </c>
      <c r="D2798">
        <v>0.89205000000000001</v>
      </c>
      <c r="E2798">
        <v>0.55674999999999997</v>
      </c>
      <c r="F2798">
        <v>9.9500000000000005E-3</v>
      </c>
      <c r="G2798">
        <v>0.43885000000000002</v>
      </c>
      <c r="H2798">
        <v>0.57604999999999995</v>
      </c>
      <c r="I2798">
        <v>0.97045000000000003</v>
      </c>
      <c r="J2798">
        <v>0.96045000000000003</v>
      </c>
      <c r="K2798">
        <v>3.9050000000000001E-2</v>
      </c>
      <c r="L2798">
        <v>0.83565</v>
      </c>
    </row>
    <row r="2799" spans="1:12" x14ac:dyDescent="0.3">
      <c r="A2799">
        <v>2798</v>
      </c>
      <c r="B2799">
        <v>0.27975</v>
      </c>
      <c r="C2799">
        <v>0.70145000000000002</v>
      </c>
      <c r="D2799">
        <v>0.48135</v>
      </c>
      <c r="E2799">
        <v>0.80115000000000003</v>
      </c>
      <c r="F2799">
        <v>0.42094999999999999</v>
      </c>
      <c r="G2799">
        <v>0.31924999999999998</v>
      </c>
      <c r="H2799">
        <v>0.10375</v>
      </c>
      <c r="I2799">
        <v>0.91485000000000005</v>
      </c>
      <c r="J2799">
        <v>0.36864999999999998</v>
      </c>
      <c r="K2799">
        <v>0.23655000000000001</v>
      </c>
      <c r="L2799">
        <v>0.14645</v>
      </c>
    </row>
    <row r="2800" spans="1:12" x14ac:dyDescent="0.3">
      <c r="A2800">
        <v>2799</v>
      </c>
      <c r="B2800">
        <v>0.27984999999999999</v>
      </c>
      <c r="C2800">
        <v>0.36335000000000001</v>
      </c>
      <c r="D2800">
        <v>0.30125000000000002</v>
      </c>
      <c r="E2800">
        <v>0.92074999999999996</v>
      </c>
      <c r="F2800">
        <v>0.75214999999999999</v>
      </c>
      <c r="G2800">
        <v>7.5249999999999997E-2</v>
      </c>
      <c r="H2800">
        <v>0.97094999999999998</v>
      </c>
      <c r="I2800">
        <v>0.81435000000000002</v>
      </c>
      <c r="J2800">
        <v>0.10355</v>
      </c>
      <c r="K2800">
        <v>0.25105</v>
      </c>
      <c r="L2800">
        <v>0.41025</v>
      </c>
    </row>
    <row r="2801" spans="1:12" x14ac:dyDescent="0.3">
      <c r="A2801">
        <v>2800</v>
      </c>
      <c r="B2801">
        <v>0.27994999999999998</v>
      </c>
      <c r="C2801">
        <v>0.28715000000000002</v>
      </c>
      <c r="D2801">
        <v>0.15115000000000001</v>
      </c>
      <c r="E2801">
        <v>0.83325000000000005</v>
      </c>
      <c r="F2801">
        <v>0.70384999999999998</v>
      </c>
      <c r="G2801">
        <v>0.45224999999999999</v>
      </c>
      <c r="H2801">
        <v>0.64424999999999999</v>
      </c>
      <c r="I2801">
        <v>0.45784999999999998</v>
      </c>
      <c r="J2801">
        <v>0.77144999999999997</v>
      </c>
      <c r="K2801">
        <v>6.7650000000000002E-2</v>
      </c>
      <c r="L2801">
        <v>0.13385</v>
      </c>
    </row>
    <row r="2802" spans="1:12" x14ac:dyDescent="0.3">
      <c r="A2802">
        <v>2801</v>
      </c>
      <c r="B2802">
        <v>0.28005000000000002</v>
      </c>
      <c r="C2802">
        <v>4.1549999999999997E-2</v>
      </c>
      <c r="D2802">
        <v>0.67625000000000002</v>
      </c>
      <c r="E2802">
        <v>0.54105000000000003</v>
      </c>
      <c r="F2802">
        <v>0.54915000000000003</v>
      </c>
      <c r="G2802">
        <v>0.26615</v>
      </c>
      <c r="H2802">
        <v>0.57965</v>
      </c>
      <c r="I2802">
        <v>0.36535000000000001</v>
      </c>
      <c r="J2802">
        <v>0.28405000000000002</v>
      </c>
      <c r="K2802">
        <v>0.89385000000000003</v>
      </c>
      <c r="L2802">
        <v>0.96535000000000004</v>
      </c>
    </row>
    <row r="2803" spans="1:12" x14ac:dyDescent="0.3">
      <c r="A2803">
        <v>2802</v>
      </c>
      <c r="B2803">
        <v>0.28015000000000001</v>
      </c>
      <c r="C2803">
        <v>6.8650000000000003E-2</v>
      </c>
      <c r="D2803">
        <v>0.85904999999999998</v>
      </c>
      <c r="E2803">
        <v>0.49254999999999999</v>
      </c>
      <c r="F2803">
        <v>0.83204999999999996</v>
      </c>
      <c r="G2803">
        <v>0.92984999999999995</v>
      </c>
      <c r="H2803">
        <v>0.62595000000000001</v>
      </c>
      <c r="I2803">
        <v>0.90864999999999996</v>
      </c>
      <c r="J2803">
        <v>0.84165000000000001</v>
      </c>
      <c r="K2803">
        <v>0.17285</v>
      </c>
      <c r="L2803">
        <v>0.23705000000000001</v>
      </c>
    </row>
    <row r="2804" spans="1:12" x14ac:dyDescent="0.3">
      <c r="A2804">
        <v>2803</v>
      </c>
      <c r="B2804">
        <v>0.28025</v>
      </c>
      <c r="C2804">
        <v>0.95835000000000004</v>
      </c>
      <c r="D2804">
        <v>0.49625000000000002</v>
      </c>
      <c r="E2804">
        <v>0.53734999999999999</v>
      </c>
      <c r="F2804">
        <v>0.75014999999999998</v>
      </c>
      <c r="G2804">
        <v>0.15534999999999999</v>
      </c>
      <c r="H2804">
        <v>0.47275</v>
      </c>
      <c r="I2804">
        <v>4.7649999999999998E-2</v>
      </c>
      <c r="J2804">
        <v>0.28244999999999998</v>
      </c>
      <c r="K2804">
        <v>0.93515000000000004</v>
      </c>
      <c r="L2804">
        <v>1.5650000000000001E-2</v>
      </c>
    </row>
    <row r="2805" spans="1:12" x14ac:dyDescent="0.3">
      <c r="A2805">
        <v>2804</v>
      </c>
      <c r="B2805">
        <v>0.28034999999999999</v>
      </c>
      <c r="C2805">
        <v>0.87744999999999995</v>
      </c>
      <c r="D2805">
        <v>7.0749999999999993E-2</v>
      </c>
      <c r="E2805">
        <v>0.26064999999999999</v>
      </c>
      <c r="F2805">
        <v>0.61334999999999995</v>
      </c>
      <c r="G2805">
        <v>0.33784999999999998</v>
      </c>
      <c r="H2805">
        <v>0.10765</v>
      </c>
      <c r="I2805">
        <v>0.21024999999999999</v>
      </c>
      <c r="J2805">
        <v>0.18815000000000001</v>
      </c>
      <c r="K2805">
        <v>0.40244999999999997</v>
      </c>
      <c r="L2805">
        <v>0.79595000000000005</v>
      </c>
    </row>
    <row r="2806" spans="1:12" x14ac:dyDescent="0.3">
      <c r="A2806">
        <v>2805</v>
      </c>
      <c r="B2806">
        <v>0.28044999999999998</v>
      </c>
      <c r="C2806">
        <v>0.31204999999999999</v>
      </c>
      <c r="D2806">
        <v>0.87195</v>
      </c>
      <c r="E2806">
        <v>1.7149999999999999E-2</v>
      </c>
      <c r="F2806">
        <v>0.77664999999999995</v>
      </c>
      <c r="G2806">
        <v>0.64285000000000003</v>
      </c>
      <c r="H2806">
        <v>0.20465</v>
      </c>
      <c r="I2806">
        <v>0.27675</v>
      </c>
      <c r="J2806">
        <v>0.71684999999999999</v>
      </c>
      <c r="K2806">
        <v>0.87695000000000001</v>
      </c>
      <c r="L2806">
        <v>0.28655000000000003</v>
      </c>
    </row>
    <row r="2807" spans="1:12" x14ac:dyDescent="0.3">
      <c r="A2807">
        <v>2806</v>
      </c>
      <c r="B2807">
        <v>0.28055000000000002</v>
      </c>
      <c r="C2807">
        <v>0.56294999999999995</v>
      </c>
      <c r="D2807">
        <v>0.55515000000000003</v>
      </c>
      <c r="E2807">
        <v>0.76415</v>
      </c>
      <c r="F2807">
        <v>0.37185000000000001</v>
      </c>
      <c r="G2807">
        <v>0.71204999999999996</v>
      </c>
      <c r="H2807">
        <v>0.64544999999999997</v>
      </c>
      <c r="I2807">
        <v>0.60285</v>
      </c>
      <c r="J2807">
        <v>0.15425</v>
      </c>
      <c r="K2807">
        <v>0.41675000000000001</v>
      </c>
      <c r="L2807">
        <v>0.92915000000000003</v>
      </c>
    </row>
    <row r="2808" spans="1:12" x14ac:dyDescent="0.3">
      <c r="A2808">
        <v>2807</v>
      </c>
      <c r="B2808">
        <v>0.28065000000000001</v>
      </c>
      <c r="C2808">
        <v>0.24324999999999999</v>
      </c>
      <c r="D2808">
        <v>7.4249999999999997E-2</v>
      </c>
      <c r="E2808">
        <v>0.81974999999999998</v>
      </c>
      <c r="F2808">
        <v>0.47265000000000001</v>
      </c>
      <c r="G2808">
        <v>0.95374999999999999</v>
      </c>
      <c r="H2808">
        <v>0.67984999999999995</v>
      </c>
      <c r="I2808">
        <v>0.30775000000000002</v>
      </c>
      <c r="J2808">
        <v>0.72324999999999995</v>
      </c>
      <c r="K2808">
        <v>0.23845</v>
      </c>
      <c r="L2808">
        <v>0.85724999999999996</v>
      </c>
    </row>
    <row r="2809" spans="1:12" x14ac:dyDescent="0.3">
      <c r="A2809">
        <v>2808</v>
      </c>
      <c r="B2809">
        <v>0.28075</v>
      </c>
      <c r="C2809">
        <v>0.87614999999999998</v>
      </c>
      <c r="D2809">
        <v>0.89085000000000003</v>
      </c>
      <c r="E2809">
        <v>0.14215</v>
      </c>
      <c r="F2809">
        <v>0.54825000000000002</v>
      </c>
      <c r="G2809">
        <v>0.29185</v>
      </c>
      <c r="H2809">
        <v>0.97994999999999999</v>
      </c>
      <c r="I2809">
        <v>0.54415000000000002</v>
      </c>
      <c r="J2809">
        <v>3.6450000000000003E-2</v>
      </c>
      <c r="K2809">
        <v>0.97655000000000003</v>
      </c>
      <c r="L2809">
        <v>0.73224999999999996</v>
      </c>
    </row>
    <row r="2810" spans="1:12" x14ac:dyDescent="0.3">
      <c r="A2810">
        <v>2809</v>
      </c>
      <c r="B2810">
        <v>0.28084999999999999</v>
      </c>
      <c r="C2810">
        <v>0.74744999999999995</v>
      </c>
      <c r="D2810">
        <v>0.19825000000000001</v>
      </c>
      <c r="E2810">
        <v>0.20365</v>
      </c>
      <c r="F2810">
        <v>2.205E-2</v>
      </c>
      <c r="G2810">
        <v>0.63585000000000003</v>
      </c>
      <c r="H2810">
        <v>0.39424999999999999</v>
      </c>
      <c r="I2810">
        <v>0.27734999999999999</v>
      </c>
      <c r="J2810">
        <v>0.67735000000000001</v>
      </c>
      <c r="K2810">
        <v>0.71804999999999997</v>
      </c>
      <c r="L2810">
        <v>0.34715000000000001</v>
      </c>
    </row>
    <row r="2811" spans="1:12" x14ac:dyDescent="0.3">
      <c r="A2811">
        <v>2810</v>
      </c>
      <c r="B2811">
        <v>0.28094999999999998</v>
      </c>
      <c r="C2811">
        <v>0.67435</v>
      </c>
      <c r="D2811">
        <v>0.18515000000000001</v>
      </c>
      <c r="E2811">
        <v>0.38564999999999999</v>
      </c>
      <c r="F2811">
        <v>0.64295000000000002</v>
      </c>
      <c r="G2811">
        <v>0.64715</v>
      </c>
      <c r="H2811">
        <v>0.51375000000000004</v>
      </c>
      <c r="I2811">
        <v>0.37295</v>
      </c>
      <c r="J2811">
        <v>8.9249999999999996E-2</v>
      </c>
      <c r="K2811">
        <v>0.18634999999999999</v>
      </c>
      <c r="L2811">
        <v>0.35675000000000001</v>
      </c>
    </row>
    <row r="2812" spans="1:12" x14ac:dyDescent="0.3">
      <c r="A2812">
        <v>2811</v>
      </c>
      <c r="B2812">
        <v>0.28105000000000002</v>
      </c>
      <c r="C2812">
        <v>0.98245000000000005</v>
      </c>
      <c r="D2812">
        <v>0.51665000000000005</v>
      </c>
      <c r="E2812">
        <v>0.38755000000000001</v>
      </c>
      <c r="F2812">
        <v>0.94794999999999996</v>
      </c>
      <c r="G2812">
        <v>0.75224999999999997</v>
      </c>
      <c r="H2812">
        <v>0.46045000000000003</v>
      </c>
      <c r="I2812">
        <v>0.44574999999999998</v>
      </c>
      <c r="J2812">
        <v>0.97145000000000004</v>
      </c>
      <c r="K2812">
        <v>0.65534999999999999</v>
      </c>
      <c r="L2812">
        <v>0.42035</v>
      </c>
    </row>
    <row r="2813" spans="1:12" x14ac:dyDescent="0.3">
      <c r="A2813">
        <v>2812</v>
      </c>
      <c r="B2813">
        <v>0.28115000000000001</v>
      </c>
      <c r="C2813">
        <v>0.52015</v>
      </c>
      <c r="D2813">
        <v>0.18604999999999999</v>
      </c>
      <c r="E2813">
        <v>0.66254999999999997</v>
      </c>
      <c r="F2813">
        <v>0.47544999999999998</v>
      </c>
      <c r="G2813">
        <v>0.49435000000000001</v>
      </c>
      <c r="H2813">
        <v>0.26884999999999998</v>
      </c>
      <c r="I2813">
        <v>0.19985</v>
      </c>
      <c r="J2813">
        <v>0.64475000000000005</v>
      </c>
      <c r="K2813">
        <v>0.88915</v>
      </c>
      <c r="L2813">
        <v>0.65364999999999995</v>
      </c>
    </row>
    <row r="2814" spans="1:12" x14ac:dyDescent="0.3">
      <c r="A2814">
        <v>2813</v>
      </c>
      <c r="B2814">
        <v>0.28125</v>
      </c>
      <c r="C2814">
        <v>0.46124999999999999</v>
      </c>
      <c r="D2814">
        <v>0.83525000000000005</v>
      </c>
      <c r="E2814">
        <v>0.19944999999999999</v>
      </c>
      <c r="F2814">
        <v>0.10745</v>
      </c>
      <c r="G2814">
        <v>0.92764999999999997</v>
      </c>
      <c r="H2814">
        <v>0.56525000000000003</v>
      </c>
      <c r="I2814">
        <v>0.70604999999999996</v>
      </c>
      <c r="J2814">
        <v>0.27034999999999998</v>
      </c>
      <c r="K2814">
        <v>0.33894999999999997</v>
      </c>
      <c r="L2814">
        <v>0.33875</v>
      </c>
    </row>
    <row r="2815" spans="1:12" x14ac:dyDescent="0.3">
      <c r="A2815">
        <v>2814</v>
      </c>
      <c r="B2815">
        <v>0.28134999999999999</v>
      </c>
      <c r="C2815">
        <v>0.74145000000000005</v>
      </c>
      <c r="D2815">
        <v>0.90825</v>
      </c>
      <c r="E2815">
        <v>0.66954999999999998</v>
      </c>
      <c r="F2815">
        <v>0.79215000000000002</v>
      </c>
      <c r="G2815">
        <v>0.36825000000000002</v>
      </c>
      <c r="H2815">
        <v>0.33184999999999998</v>
      </c>
      <c r="I2815">
        <v>0.84724999999999995</v>
      </c>
      <c r="J2815">
        <v>0.43304999999999999</v>
      </c>
      <c r="K2815">
        <v>0.54935</v>
      </c>
      <c r="L2815">
        <v>0.72435000000000005</v>
      </c>
    </row>
    <row r="2816" spans="1:12" x14ac:dyDescent="0.3">
      <c r="A2816">
        <v>2815</v>
      </c>
      <c r="B2816">
        <v>0.28144999999999998</v>
      </c>
      <c r="C2816">
        <v>0.11865000000000001</v>
      </c>
      <c r="D2816">
        <v>0.29935</v>
      </c>
      <c r="E2816">
        <v>0.63844999999999996</v>
      </c>
      <c r="F2816">
        <v>0.49645</v>
      </c>
      <c r="G2816">
        <v>0.13635</v>
      </c>
      <c r="H2816">
        <v>0.46834999999999999</v>
      </c>
      <c r="I2816">
        <v>0.95565</v>
      </c>
      <c r="J2816">
        <v>0.21245</v>
      </c>
      <c r="K2816">
        <v>0.80025000000000002</v>
      </c>
      <c r="L2816">
        <v>0.63495000000000001</v>
      </c>
    </row>
    <row r="2817" spans="1:12" x14ac:dyDescent="0.3">
      <c r="A2817">
        <v>2816</v>
      </c>
      <c r="B2817">
        <v>0.28155000000000002</v>
      </c>
      <c r="C2817">
        <v>0.49535000000000001</v>
      </c>
      <c r="D2817">
        <v>0.48665000000000003</v>
      </c>
      <c r="E2817">
        <v>0.41294999999999998</v>
      </c>
      <c r="F2817">
        <v>0.34575</v>
      </c>
      <c r="G2817">
        <v>0.54054999999999997</v>
      </c>
      <c r="H2817">
        <v>0.41565000000000002</v>
      </c>
      <c r="I2817">
        <v>9.375E-2</v>
      </c>
      <c r="J2817">
        <v>0.48004999999999998</v>
      </c>
      <c r="K2817">
        <v>0.85124999999999995</v>
      </c>
      <c r="L2817">
        <v>0.87555000000000005</v>
      </c>
    </row>
    <row r="2818" spans="1:12" x14ac:dyDescent="0.3">
      <c r="A2818">
        <v>2817</v>
      </c>
      <c r="B2818">
        <v>0.28165000000000001</v>
      </c>
      <c r="C2818">
        <v>7.6450000000000004E-2</v>
      </c>
      <c r="D2818">
        <v>0.72765000000000002</v>
      </c>
      <c r="E2818">
        <v>0.78564999999999996</v>
      </c>
      <c r="F2818">
        <v>0.26415</v>
      </c>
      <c r="G2818">
        <v>0.99875000000000003</v>
      </c>
      <c r="H2818">
        <v>0.80864999999999998</v>
      </c>
      <c r="I2818">
        <v>0.61375000000000002</v>
      </c>
      <c r="J2818">
        <v>8.2049999999999998E-2</v>
      </c>
      <c r="K2818">
        <v>0.63944999999999996</v>
      </c>
      <c r="L2818">
        <v>0.43264999999999998</v>
      </c>
    </row>
    <row r="2819" spans="1:12" x14ac:dyDescent="0.3">
      <c r="A2819">
        <v>2818</v>
      </c>
      <c r="B2819">
        <v>0.28175</v>
      </c>
      <c r="C2819">
        <v>0.27245000000000003</v>
      </c>
      <c r="D2819">
        <v>0.20014999999999999</v>
      </c>
      <c r="E2819">
        <v>0.74944999999999995</v>
      </c>
      <c r="F2819">
        <v>0.24945000000000001</v>
      </c>
      <c r="G2819">
        <v>0.15765000000000001</v>
      </c>
      <c r="H2819">
        <v>0.26805000000000001</v>
      </c>
      <c r="I2819">
        <v>0.45955000000000001</v>
      </c>
      <c r="J2819">
        <v>0.97675000000000001</v>
      </c>
      <c r="K2819">
        <v>0.55684999999999996</v>
      </c>
      <c r="L2819">
        <v>7.7249999999999999E-2</v>
      </c>
    </row>
    <row r="2820" spans="1:12" x14ac:dyDescent="0.3">
      <c r="A2820">
        <v>2819</v>
      </c>
      <c r="B2820">
        <v>0.28184999999999999</v>
      </c>
      <c r="C2820">
        <v>0.84535000000000005</v>
      </c>
      <c r="D2820">
        <v>0.78935</v>
      </c>
      <c r="E2820">
        <v>0.52005000000000001</v>
      </c>
      <c r="F2820">
        <v>0.89844999999999997</v>
      </c>
      <c r="G2820">
        <v>7.4550000000000005E-2</v>
      </c>
      <c r="H2820">
        <v>0.55554999999999999</v>
      </c>
      <c r="I2820">
        <v>0.34394999999999998</v>
      </c>
      <c r="J2820">
        <v>0.26805000000000001</v>
      </c>
      <c r="K2820">
        <v>0.23594999999999999</v>
      </c>
      <c r="L2820">
        <v>0.18425</v>
      </c>
    </row>
    <row r="2821" spans="1:12" x14ac:dyDescent="0.3">
      <c r="A2821">
        <v>2820</v>
      </c>
      <c r="B2821">
        <v>0.28194999999999998</v>
      </c>
      <c r="C2821">
        <v>0.14144999999999999</v>
      </c>
      <c r="D2821">
        <v>0.54484999999999995</v>
      </c>
      <c r="E2821">
        <v>0.33684999999999998</v>
      </c>
      <c r="F2821">
        <v>0.93335000000000001</v>
      </c>
      <c r="G2821">
        <v>0.69274999999999998</v>
      </c>
      <c r="H2821">
        <v>0.78505000000000003</v>
      </c>
      <c r="I2821">
        <v>0.62714999999999999</v>
      </c>
      <c r="J2821">
        <v>0.52954999999999997</v>
      </c>
      <c r="K2821">
        <v>0.36115000000000003</v>
      </c>
      <c r="L2821">
        <v>9.2350000000000002E-2</v>
      </c>
    </row>
    <row r="2822" spans="1:12" x14ac:dyDescent="0.3">
      <c r="A2822">
        <v>2821</v>
      </c>
      <c r="B2822">
        <v>0.28205000000000002</v>
      </c>
      <c r="C2822">
        <v>0.61324999999999996</v>
      </c>
      <c r="D2822">
        <v>3.5749999999999997E-2</v>
      </c>
      <c r="E2822">
        <v>0.79195000000000004</v>
      </c>
      <c r="F2822">
        <v>0.20324999999999999</v>
      </c>
      <c r="G2822">
        <v>0.55105000000000004</v>
      </c>
      <c r="H2822">
        <v>0.83304999999999996</v>
      </c>
      <c r="I2822">
        <v>0.95165</v>
      </c>
      <c r="J2822">
        <v>0.42745</v>
      </c>
      <c r="K2822">
        <v>0.46655000000000002</v>
      </c>
      <c r="L2822">
        <v>0.32145000000000001</v>
      </c>
    </row>
    <row r="2823" spans="1:12" x14ac:dyDescent="0.3">
      <c r="A2823">
        <v>2822</v>
      </c>
      <c r="B2823">
        <v>0.28215000000000001</v>
      </c>
      <c r="C2823">
        <v>0.42535000000000001</v>
      </c>
      <c r="D2823">
        <v>0.39205000000000001</v>
      </c>
      <c r="E2823">
        <v>0.95374999999999999</v>
      </c>
      <c r="F2823">
        <v>0.79874999999999996</v>
      </c>
      <c r="G2823">
        <v>0.50244999999999995</v>
      </c>
      <c r="H2823">
        <v>0.86245000000000005</v>
      </c>
      <c r="I2823">
        <v>0.63165000000000004</v>
      </c>
      <c r="J2823">
        <v>0.84184999999999999</v>
      </c>
      <c r="K2823">
        <v>0.10034999999999999</v>
      </c>
      <c r="L2823">
        <v>0.24415000000000001</v>
      </c>
    </row>
    <row r="2824" spans="1:12" x14ac:dyDescent="0.3">
      <c r="A2824">
        <v>2823</v>
      </c>
      <c r="B2824">
        <v>0.28225</v>
      </c>
      <c r="C2824">
        <v>0.13775000000000001</v>
      </c>
      <c r="D2824">
        <v>4.6249999999999999E-2</v>
      </c>
      <c r="E2824">
        <v>0.69174999999999998</v>
      </c>
      <c r="F2824">
        <v>0.61534999999999995</v>
      </c>
      <c r="G2824">
        <v>0.82735000000000003</v>
      </c>
      <c r="H2824">
        <v>0.89265000000000005</v>
      </c>
      <c r="I2824">
        <v>0.94364999999999999</v>
      </c>
      <c r="J2824">
        <v>0.45784999999999998</v>
      </c>
      <c r="K2824">
        <v>0.96755000000000002</v>
      </c>
      <c r="L2824">
        <v>0.90144999999999997</v>
      </c>
    </row>
    <row r="2825" spans="1:12" x14ac:dyDescent="0.3">
      <c r="A2825">
        <v>2824</v>
      </c>
      <c r="B2825">
        <v>0.28234999999999999</v>
      </c>
      <c r="C2825">
        <v>0.54984999999999995</v>
      </c>
      <c r="D2825">
        <v>0.36025000000000001</v>
      </c>
      <c r="E2825">
        <v>0.56494999999999995</v>
      </c>
      <c r="F2825">
        <v>0.28694999999999998</v>
      </c>
      <c r="G2825">
        <v>0.38664999999999999</v>
      </c>
      <c r="H2825">
        <v>0.95594999999999997</v>
      </c>
      <c r="I2825">
        <v>0.98234999999999995</v>
      </c>
      <c r="J2825">
        <v>0.11244999999999999</v>
      </c>
      <c r="K2825">
        <v>0.13915</v>
      </c>
      <c r="L2825">
        <v>0.51785000000000003</v>
      </c>
    </row>
    <row r="2826" spans="1:12" x14ac:dyDescent="0.3">
      <c r="A2826">
        <v>2825</v>
      </c>
      <c r="B2826">
        <v>0.28244999999999998</v>
      </c>
      <c r="C2826">
        <v>0.65254999999999996</v>
      </c>
      <c r="D2826">
        <v>0.10425</v>
      </c>
      <c r="E2826">
        <v>4.2500000000000003E-3</v>
      </c>
      <c r="F2826">
        <v>0.93325000000000002</v>
      </c>
      <c r="G2826">
        <v>0.79605000000000004</v>
      </c>
      <c r="H2826">
        <v>9.6250000000000002E-2</v>
      </c>
      <c r="I2826">
        <v>0.75314999999999999</v>
      </c>
      <c r="J2826">
        <v>1.1650000000000001E-2</v>
      </c>
      <c r="K2826">
        <v>5.8250000000000003E-2</v>
      </c>
      <c r="L2826">
        <v>0.69815000000000005</v>
      </c>
    </row>
    <row r="2827" spans="1:12" x14ac:dyDescent="0.3">
      <c r="A2827">
        <v>2826</v>
      </c>
      <c r="B2827">
        <v>0.28255000000000002</v>
      </c>
      <c r="C2827">
        <v>0.12035</v>
      </c>
      <c r="D2827">
        <v>0.70484999999999998</v>
      </c>
      <c r="E2827">
        <v>0.38705000000000001</v>
      </c>
      <c r="F2827">
        <v>0.42204999999999998</v>
      </c>
      <c r="G2827">
        <v>0.38555</v>
      </c>
      <c r="H2827">
        <v>0.96294999999999997</v>
      </c>
      <c r="I2827">
        <v>0.51485000000000003</v>
      </c>
      <c r="J2827">
        <v>0.38834999999999997</v>
      </c>
      <c r="K2827">
        <v>0.91274999999999995</v>
      </c>
      <c r="L2827">
        <v>0.10235</v>
      </c>
    </row>
    <row r="2828" spans="1:12" x14ac:dyDescent="0.3">
      <c r="A2828">
        <v>2827</v>
      </c>
      <c r="B2828">
        <v>0.28265000000000001</v>
      </c>
      <c r="C2828">
        <v>0.23294999999999999</v>
      </c>
      <c r="D2828">
        <v>0.64464999999999995</v>
      </c>
      <c r="E2828">
        <v>0.62524999999999997</v>
      </c>
      <c r="F2828">
        <v>0.52175000000000005</v>
      </c>
      <c r="G2828">
        <v>0.45945000000000003</v>
      </c>
      <c r="H2828">
        <v>0.75685000000000002</v>
      </c>
      <c r="I2828">
        <v>0.54654999999999998</v>
      </c>
      <c r="J2828">
        <v>0.70374999999999999</v>
      </c>
      <c r="K2828">
        <v>5.9650000000000002E-2</v>
      </c>
      <c r="L2828">
        <v>0.73194999999999999</v>
      </c>
    </row>
    <row r="2829" spans="1:12" x14ac:dyDescent="0.3">
      <c r="A2829">
        <v>2828</v>
      </c>
      <c r="B2829">
        <v>0.28275</v>
      </c>
      <c r="C2829">
        <v>0.32095000000000001</v>
      </c>
      <c r="D2829">
        <v>0.72414999999999996</v>
      </c>
      <c r="E2829">
        <v>6.6650000000000001E-2</v>
      </c>
      <c r="F2829">
        <v>1.525E-2</v>
      </c>
      <c r="G2829">
        <v>7.7850000000000003E-2</v>
      </c>
      <c r="H2829">
        <v>0.75314999999999999</v>
      </c>
      <c r="I2829">
        <v>0.78015000000000001</v>
      </c>
      <c r="J2829">
        <v>0.72294999999999998</v>
      </c>
      <c r="K2829">
        <v>0.29515000000000002</v>
      </c>
      <c r="L2829">
        <v>0.92795000000000005</v>
      </c>
    </row>
    <row r="2830" spans="1:12" x14ac:dyDescent="0.3">
      <c r="A2830">
        <v>2829</v>
      </c>
      <c r="B2830">
        <v>0.28284999999999999</v>
      </c>
      <c r="C2830">
        <v>0.87365000000000004</v>
      </c>
      <c r="D2830">
        <v>0.19045000000000001</v>
      </c>
      <c r="E2830">
        <v>0.83125000000000004</v>
      </c>
      <c r="F2830">
        <v>0.33655000000000002</v>
      </c>
      <c r="G2830">
        <v>0.20315</v>
      </c>
      <c r="H2830">
        <v>6.7499999999999999E-3</v>
      </c>
      <c r="I2830">
        <v>4.795E-2</v>
      </c>
      <c r="J2830">
        <v>0.78215000000000001</v>
      </c>
      <c r="K2830">
        <v>0.60594999999999999</v>
      </c>
      <c r="L2830">
        <v>7.8499999999999993E-3</v>
      </c>
    </row>
    <row r="2831" spans="1:12" x14ac:dyDescent="0.3">
      <c r="A2831">
        <v>2830</v>
      </c>
      <c r="B2831">
        <v>0.28294999999999998</v>
      </c>
      <c r="C2831">
        <v>0.27065</v>
      </c>
      <c r="D2831">
        <v>0.69915000000000005</v>
      </c>
      <c r="E2831">
        <v>0.10745</v>
      </c>
      <c r="F2831">
        <v>2.65E-3</v>
      </c>
      <c r="G2831">
        <v>0.15375</v>
      </c>
      <c r="H2831">
        <v>0.50805</v>
      </c>
      <c r="I2831">
        <v>0.24195</v>
      </c>
      <c r="J2831">
        <v>0.61075000000000002</v>
      </c>
      <c r="K2831">
        <v>0.48175000000000001</v>
      </c>
      <c r="L2831">
        <v>0.61934999999999996</v>
      </c>
    </row>
    <row r="2832" spans="1:12" x14ac:dyDescent="0.3">
      <c r="A2832">
        <v>2831</v>
      </c>
      <c r="B2832">
        <v>0.28305000000000002</v>
      </c>
      <c r="C2832">
        <v>0.74524999999999997</v>
      </c>
      <c r="D2832">
        <v>0.58414999999999995</v>
      </c>
      <c r="E2832">
        <v>8.4849999999999995E-2</v>
      </c>
      <c r="F2832">
        <v>0.86185</v>
      </c>
      <c r="G2832">
        <v>0.56064999999999998</v>
      </c>
      <c r="H2832">
        <v>0.96084999999999998</v>
      </c>
      <c r="I2832">
        <v>0.16055</v>
      </c>
      <c r="J2832">
        <v>5.4949999999999999E-2</v>
      </c>
      <c r="K2832">
        <v>0.18734999999999999</v>
      </c>
      <c r="L2832">
        <v>0.71855000000000002</v>
      </c>
    </row>
    <row r="2833" spans="1:12" x14ac:dyDescent="0.3">
      <c r="A2833">
        <v>2832</v>
      </c>
      <c r="B2833">
        <v>0.28315000000000001</v>
      </c>
      <c r="C2833">
        <v>0.11945</v>
      </c>
      <c r="D2833">
        <v>0.84184999999999999</v>
      </c>
      <c r="E2833">
        <v>0.68784999999999996</v>
      </c>
      <c r="F2833">
        <v>0.84514999999999996</v>
      </c>
      <c r="G2833">
        <v>0.30204999999999999</v>
      </c>
      <c r="H2833">
        <v>0.57455000000000001</v>
      </c>
      <c r="I2833">
        <v>0.52124999999999999</v>
      </c>
      <c r="J2833">
        <v>0.35415000000000002</v>
      </c>
      <c r="K2833">
        <v>0.44945000000000002</v>
      </c>
      <c r="L2833">
        <v>0.98224999999999996</v>
      </c>
    </row>
    <row r="2834" spans="1:12" x14ac:dyDescent="0.3">
      <c r="A2834">
        <v>2833</v>
      </c>
      <c r="B2834">
        <v>0.28325</v>
      </c>
      <c r="C2834">
        <v>0.11605</v>
      </c>
      <c r="D2834">
        <v>0.14105000000000001</v>
      </c>
      <c r="E2834">
        <v>0.46115</v>
      </c>
      <c r="F2834">
        <v>0.31324999999999997</v>
      </c>
      <c r="G2834">
        <v>0.55654999999999999</v>
      </c>
      <c r="H2834">
        <v>0.10095</v>
      </c>
      <c r="I2834">
        <v>7.4149999999999994E-2</v>
      </c>
      <c r="J2834">
        <v>0.90595000000000003</v>
      </c>
      <c r="K2834">
        <v>0.69794999999999996</v>
      </c>
      <c r="L2834">
        <v>0.77344999999999997</v>
      </c>
    </row>
    <row r="2835" spans="1:12" x14ac:dyDescent="0.3">
      <c r="A2835">
        <v>2834</v>
      </c>
      <c r="B2835">
        <v>0.28334999999999999</v>
      </c>
      <c r="C2835">
        <v>0.44174999999999998</v>
      </c>
      <c r="D2835">
        <v>0.94704999999999995</v>
      </c>
      <c r="E2835">
        <v>8.2350000000000007E-2</v>
      </c>
      <c r="F2835">
        <v>0.60814999999999997</v>
      </c>
      <c r="G2835">
        <v>0.24585000000000001</v>
      </c>
      <c r="H2835">
        <v>0.89915</v>
      </c>
      <c r="I2835">
        <v>0.43095</v>
      </c>
      <c r="J2835">
        <v>9.8150000000000001E-2</v>
      </c>
      <c r="K2835">
        <v>0.51195000000000002</v>
      </c>
      <c r="L2835">
        <v>0.67825000000000002</v>
      </c>
    </row>
    <row r="2836" spans="1:12" x14ac:dyDescent="0.3">
      <c r="A2836">
        <v>2835</v>
      </c>
      <c r="B2836">
        <v>0.28344999999999998</v>
      </c>
      <c r="C2836">
        <v>5.305E-2</v>
      </c>
      <c r="D2836">
        <v>0.23794999999999999</v>
      </c>
      <c r="E2836">
        <v>0.68235000000000001</v>
      </c>
      <c r="F2836">
        <v>0.70474999999999999</v>
      </c>
      <c r="G2836">
        <v>0.10954999999999999</v>
      </c>
      <c r="H2836">
        <v>0.75875000000000004</v>
      </c>
      <c r="I2836">
        <v>0.34805000000000003</v>
      </c>
      <c r="J2836">
        <v>0.38955000000000001</v>
      </c>
      <c r="K2836">
        <v>0.93754999999999999</v>
      </c>
      <c r="L2836">
        <v>0.68005000000000004</v>
      </c>
    </row>
    <row r="2837" spans="1:12" x14ac:dyDescent="0.3">
      <c r="A2837">
        <v>2836</v>
      </c>
      <c r="B2837">
        <v>0.28355000000000002</v>
      </c>
      <c r="C2837">
        <v>0.71994999999999998</v>
      </c>
      <c r="D2837">
        <v>0.64344999999999997</v>
      </c>
      <c r="E2837">
        <v>0.15834999999999999</v>
      </c>
      <c r="F2837">
        <v>0.26424999999999998</v>
      </c>
      <c r="G2837">
        <v>0.94455</v>
      </c>
      <c r="H2837">
        <v>7.2550000000000003E-2</v>
      </c>
      <c r="I2837">
        <v>0.85245000000000004</v>
      </c>
      <c r="J2837">
        <v>0.36735000000000001</v>
      </c>
      <c r="K2837">
        <v>0.95304999999999995</v>
      </c>
      <c r="L2837">
        <v>0.54974999999999996</v>
      </c>
    </row>
    <row r="2838" spans="1:12" x14ac:dyDescent="0.3">
      <c r="A2838">
        <v>2837</v>
      </c>
      <c r="B2838">
        <v>0.28365000000000001</v>
      </c>
      <c r="C2838">
        <v>0.54374999999999996</v>
      </c>
      <c r="D2838">
        <v>0.68074999999999997</v>
      </c>
      <c r="E2838">
        <v>0.40644999999999998</v>
      </c>
      <c r="F2838">
        <v>0.95645000000000002</v>
      </c>
      <c r="G2838">
        <v>0.91754999999999998</v>
      </c>
      <c r="H2838">
        <v>4.5749999999999999E-2</v>
      </c>
      <c r="I2838">
        <v>7.0150000000000004E-2</v>
      </c>
      <c r="J2838">
        <v>0.25774999999999998</v>
      </c>
      <c r="K2838">
        <v>0.25035000000000002</v>
      </c>
      <c r="L2838">
        <v>0.66125</v>
      </c>
    </row>
    <row r="2839" spans="1:12" x14ac:dyDescent="0.3">
      <c r="A2839">
        <v>2838</v>
      </c>
      <c r="B2839">
        <v>0.28375</v>
      </c>
      <c r="C2839">
        <v>0.85985</v>
      </c>
      <c r="D2839">
        <v>0.65674999999999994</v>
      </c>
      <c r="E2839">
        <v>4.3549999999999998E-2</v>
      </c>
      <c r="F2839">
        <v>0.58414999999999995</v>
      </c>
      <c r="G2839">
        <v>5.425E-2</v>
      </c>
      <c r="H2839">
        <v>0.16685</v>
      </c>
      <c r="I2839">
        <v>0.34275</v>
      </c>
      <c r="J2839">
        <v>5.5849999999999997E-2</v>
      </c>
      <c r="K2839">
        <v>0.59104999999999996</v>
      </c>
      <c r="L2839">
        <v>0.22505</v>
      </c>
    </row>
    <row r="2840" spans="1:12" x14ac:dyDescent="0.3">
      <c r="A2840">
        <v>2839</v>
      </c>
      <c r="B2840">
        <v>0.28384999999999999</v>
      </c>
      <c r="C2840">
        <v>0.70445000000000002</v>
      </c>
      <c r="D2840">
        <v>0.82094999999999996</v>
      </c>
      <c r="E2840">
        <v>0.83794999999999997</v>
      </c>
      <c r="F2840">
        <v>0.59494999999999998</v>
      </c>
      <c r="G2840">
        <v>0.88675000000000004</v>
      </c>
      <c r="H2840">
        <v>0.42385</v>
      </c>
      <c r="I2840">
        <v>0.16664999999999999</v>
      </c>
      <c r="J2840">
        <v>0.41754999999999998</v>
      </c>
      <c r="K2840">
        <v>0.54635</v>
      </c>
      <c r="L2840">
        <v>0.48635</v>
      </c>
    </row>
    <row r="2841" spans="1:12" x14ac:dyDescent="0.3">
      <c r="A2841">
        <v>2840</v>
      </c>
      <c r="B2841">
        <v>0.28394999999999998</v>
      </c>
      <c r="C2841">
        <v>0.33844999999999997</v>
      </c>
      <c r="D2841">
        <v>0.21854999999999999</v>
      </c>
      <c r="E2841">
        <v>0.66395000000000004</v>
      </c>
      <c r="F2841">
        <v>0.28854999999999997</v>
      </c>
      <c r="G2841">
        <v>0.34134999999999999</v>
      </c>
      <c r="H2841">
        <v>0.86524999999999996</v>
      </c>
      <c r="I2841">
        <v>0.60965000000000003</v>
      </c>
      <c r="J2841">
        <v>0.55074999999999996</v>
      </c>
      <c r="K2841">
        <v>0.73465000000000003</v>
      </c>
      <c r="L2841">
        <v>0.61685000000000001</v>
      </c>
    </row>
    <row r="2842" spans="1:12" x14ac:dyDescent="0.3">
      <c r="A2842">
        <v>2841</v>
      </c>
      <c r="B2842">
        <v>0.28405000000000002</v>
      </c>
      <c r="C2842">
        <v>3.1050000000000001E-2</v>
      </c>
      <c r="D2842">
        <v>0.82865</v>
      </c>
      <c r="E2842">
        <v>1.7649999999999999E-2</v>
      </c>
      <c r="F2842">
        <v>0.31264999999999998</v>
      </c>
      <c r="G2842">
        <v>0.51634999999999998</v>
      </c>
      <c r="H2842">
        <v>0.95745000000000002</v>
      </c>
      <c r="I2842">
        <v>0.73504999999999998</v>
      </c>
      <c r="J2842">
        <v>0.41175</v>
      </c>
      <c r="K2842">
        <v>5.7450000000000001E-2</v>
      </c>
      <c r="L2842">
        <v>0.45395000000000002</v>
      </c>
    </row>
    <row r="2843" spans="1:12" x14ac:dyDescent="0.3">
      <c r="A2843">
        <v>2842</v>
      </c>
      <c r="B2843">
        <v>0.28415000000000001</v>
      </c>
      <c r="C2843">
        <v>0.29475000000000001</v>
      </c>
      <c r="D2843">
        <v>0.16664999999999999</v>
      </c>
      <c r="E2843">
        <v>0.10625</v>
      </c>
      <c r="F2843">
        <v>0.82825000000000004</v>
      </c>
      <c r="G2843">
        <v>2.375E-2</v>
      </c>
      <c r="H2843">
        <v>0.22084999999999999</v>
      </c>
      <c r="I2843">
        <v>2.9950000000000001E-2</v>
      </c>
      <c r="J2843">
        <v>0.94664999999999999</v>
      </c>
      <c r="K2843">
        <v>0.33655000000000002</v>
      </c>
      <c r="L2843">
        <v>0.86485000000000001</v>
      </c>
    </row>
    <row r="2844" spans="1:12" x14ac:dyDescent="0.3">
      <c r="A2844">
        <v>2843</v>
      </c>
      <c r="B2844">
        <v>0.28425</v>
      </c>
      <c r="C2844">
        <v>0.84114999999999995</v>
      </c>
      <c r="D2844">
        <v>0.85694999999999999</v>
      </c>
      <c r="E2844">
        <v>0.62805</v>
      </c>
      <c r="F2844">
        <v>0.59455000000000002</v>
      </c>
      <c r="G2844">
        <v>0.60494999999999999</v>
      </c>
      <c r="H2844">
        <v>0.51005</v>
      </c>
      <c r="I2844">
        <v>0.10845</v>
      </c>
      <c r="J2844">
        <v>9.2950000000000005E-2</v>
      </c>
      <c r="K2844">
        <v>0.37275000000000003</v>
      </c>
      <c r="L2844">
        <v>2.7949999999999999E-2</v>
      </c>
    </row>
    <row r="2845" spans="1:12" x14ac:dyDescent="0.3">
      <c r="A2845">
        <v>2844</v>
      </c>
      <c r="B2845">
        <v>0.28434999999999999</v>
      </c>
      <c r="C2845">
        <v>0.94704999999999995</v>
      </c>
      <c r="D2845">
        <v>0.59235000000000004</v>
      </c>
      <c r="E2845">
        <v>9.9849999999999994E-2</v>
      </c>
      <c r="F2845">
        <v>0.37974999999999998</v>
      </c>
      <c r="G2845">
        <v>0.54764999999999997</v>
      </c>
      <c r="H2845">
        <v>0.18165000000000001</v>
      </c>
      <c r="I2845">
        <v>0.67735000000000001</v>
      </c>
      <c r="J2845">
        <v>0.63034999999999997</v>
      </c>
      <c r="K2845">
        <v>0.36454999999999999</v>
      </c>
      <c r="L2845">
        <v>0.82225000000000004</v>
      </c>
    </row>
    <row r="2846" spans="1:12" x14ac:dyDescent="0.3">
      <c r="A2846">
        <v>2845</v>
      </c>
      <c r="B2846">
        <v>0.28444999999999998</v>
      </c>
      <c r="C2846">
        <v>0.74155000000000004</v>
      </c>
      <c r="D2846">
        <v>0.38924999999999998</v>
      </c>
      <c r="E2846">
        <v>0.81345000000000001</v>
      </c>
      <c r="F2846">
        <v>0.20194999999999999</v>
      </c>
      <c r="G2846">
        <v>6.105E-2</v>
      </c>
      <c r="H2846">
        <v>0.36995</v>
      </c>
      <c r="I2846">
        <v>0.25785000000000002</v>
      </c>
      <c r="J2846">
        <v>0.11405</v>
      </c>
      <c r="K2846">
        <v>0.31175000000000003</v>
      </c>
      <c r="L2846">
        <v>0.19645000000000001</v>
      </c>
    </row>
    <row r="2847" spans="1:12" x14ac:dyDescent="0.3">
      <c r="A2847">
        <v>2846</v>
      </c>
      <c r="B2847">
        <v>0.28455000000000003</v>
      </c>
      <c r="C2847">
        <v>9.1550000000000006E-2</v>
      </c>
      <c r="D2847">
        <v>0.95435000000000003</v>
      </c>
      <c r="E2847">
        <v>0.83635000000000004</v>
      </c>
      <c r="F2847">
        <v>0.24645</v>
      </c>
      <c r="G2847">
        <v>0.91234999999999999</v>
      </c>
      <c r="H2847">
        <v>0.14185</v>
      </c>
      <c r="I2847">
        <v>0.27374999999999999</v>
      </c>
      <c r="J2847">
        <v>0.76995000000000002</v>
      </c>
      <c r="K2847">
        <v>0.55274999999999996</v>
      </c>
      <c r="L2847">
        <v>0.35744999999999999</v>
      </c>
    </row>
    <row r="2848" spans="1:12" x14ac:dyDescent="0.3">
      <c r="A2848">
        <v>2847</v>
      </c>
      <c r="B2848">
        <v>0.28465000000000001</v>
      </c>
      <c r="C2848">
        <v>0.26195000000000002</v>
      </c>
      <c r="D2848">
        <v>4.4150000000000002E-2</v>
      </c>
      <c r="E2848">
        <v>0.78944999999999999</v>
      </c>
      <c r="F2848">
        <v>0.72145000000000004</v>
      </c>
      <c r="G2848">
        <v>0.19855</v>
      </c>
      <c r="H2848">
        <v>6.1449999999999998E-2</v>
      </c>
      <c r="I2848">
        <v>0.16585</v>
      </c>
      <c r="J2848">
        <v>0.17515</v>
      </c>
      <c r="K2848">
        <v>0.50685000000000002</v>
      </c>
      <c r="L2848">
        <v>0.57135000000000002</v>
      </c>
    </row>
    <row r="2849" spans="1:12" x14ac:dyDescent="0.3">
      <c r="A2849">
        <v>2848</v>
      </c>
      <c r="B2849">
        <v>0.28475</v>
      </c>
      <c r="C2849">
        <v>0.56315000000000004</v>
      </c>
      <c r="D2849">
        <v>0.74695</v>
      </c>
      <c r="E2849">
        <v>0.71904999999999997</v>
      </c>
      <c r="F2849">
        <v>0.15634999999999999</v>
      </c>
      <c r="G2849">
        <v>0.83574999999999999</v>
      </c>
      <c r="H2849">
        <v>0.63114999999999999</v>
      </c>
      <c r="I2849">
        <v>0.59855000000000003</v>
      </c>
      <c r="J2849">
        <v>0.15775</v>
      </c>
      <c r="K2849">
        <v>1.495E-2</v>
      </c>
      <c r="L2849">
        <v>0.37475000000000003</v>
      </c>
    </row>
    <row r="2850" spans="1:12" x14ac:dyDescent="0.3">
      <c r="A2850">
        <v>2849</v>
      </c>
      <c r="B2850">
        <v>0.28484999999999999</v>
      </c>
      <c r="C2850">
        <v>0.32445000000000002</v>
      </c>
      <c r="D2850">
        <v>0.79105000000000003</v>
      </c>
      <c r="E2850">
        <v>4.3749999999999997E-2</v>
      </c>
      <c r="F2850">
        <v>0.16405</v>
      </c>
      <c r="G2850">
        <v>0.69784999999999997</v>
      </c>
      <c r="H2850">
        <v>0.51675000000000004</v>
      </c>
      <c r="I2850">
        <v>0.23225000000000001</v>
      </c>
      <c r="J2850">
        <v>0.43525000000000003</v>
      </c>
      <c r="K2850">
        <v>0.56864999999999999</v>
      </c>
      <c r="L2850">
        <v>0.39705000000000001</v>
      </c>
    </row>
    <row r="2851" spans="1:12" x14ac:dyDescent="0.3">
      <c r="A2851">
        <v>2850</v>
      </c>
      <c r="B2851">
        <v>0.28494999999999998</v>
      </c>
      <c r="C2851">
        <v>0.83455000000000001</v>
      </c>
      <c r="D2851">
        <v>0.38524999999999998</v>
      </c>
      <c r="E2851">
        <v>0.55345</v>
      </c>
      <c r="F2851">
        <v>0.90795000000000003</v>
      </c>
      <c r="G2851">
        <v>0.60555000000000003</v>
      </c>
      <c r="H2851">
        <v>0.12884999999999999</v>
      </c>
      <c r="I2851">
        <v>0.79784999999999995</v>
      </c>
      <c r="J2851">
        <v>0.42285</v>
      </c>
      <c r="K2851">
        <v>0.17585000000000001</v>
      </c>
      <c r="L2851">
        <v>0.78034999999999999</v>
      </c>
    </row>
    <row r="2852" spans="1:12" x14ac:dyDescent="0.3">
      <c r="A2852">
        <v>2851</v>
      </c>
      <c r="B2852">
        <v>0.28505000000000003</v>
      </c>
      <c r="C2852">
        <v>0.38235000000000002</v>
      </c>
      <c r="D2852">
        <v>0.36395</v>
      </c>
      <c r="E2852">
        <v>0.69735000000000003</v>
      </c>
      <c r="F2852">
        <v>0.61424999999999996</v>
      </c>
      <c r="G2852">
        <v>0.22785</v>
      </c>
      <c r="H2852">
        <v>9.0550000000000005E-2</v>
      </c>
      <c r="I2852">
        <v>0.57164999999999999</v>
      </c>
      <c r="J2852">
        <v>0.58274999999999999</v>
      </c>
      <c r="K2852">
        <v>0.54805000000000004</v>
      </c>
      <c r="L2852">
        <v>0.36404999999999998</v>
      </c>
    </row>
    <row r="2853" spans="1:12" x14ac:dyDescent="0.3">
      <c r="A2853">
        <v>2852</v>
      </c>
      <c r="B2853">
        <v>0.28515000000000001</v>
      </c>
      <c r="C2853">
        <v>0.22885</v>
      </c>
      <c r="D2853">
        <v>0.76524999999999999</v>
      </c>
      <c r="E2853">
        <v>0.30554999999999999</v>
      </c>
      <c r="F2853">
        <v>0.49464999999999998</v>
      </c>
      <c r="G2853">
        <v>0.96784999999999999</v>
      </c>
      <c r="H2853">
        <v>0.78185000000000004</v>
      </c>
      <c r="I2853">
        <v>0.36425000000000002</v>
      </c>
      <c r="J2853">
        <v>0.38965</v>
      </c>
      <c r="K2853">
        <v>0.44655</v>
      </c>
      <c r="L2853">
        <v>0.59094999999999998</v>
      </c>
    </row>
    <row r="2854" spans="1:12" x14ac:dyDescent="0.3">
      <c r="A2854">
        <v>2853</v>
      </c>
      <c r="B2854">
        <v>0.28525</v>
      </c>
      <c r="C2854">
        <v>0.53705000000000003</v>
      </c>
      <c r="D2854">
        <v>0.18975</v>
      </c>
      <c r="E2854">
        <v>0.40255000000000002</v>
      </c>
      <c r="F2854">
        <v>0.43085000000000001</v>
      </c>
      <c r="G2854">
        <v>0.94445000000000001</v>
      </c>
      <c r="H2854">
        <v>0.94174999999999998</v>
      </c>
      <c r="I2854">
        <v>0.79125000000000001</v>
      </c>
      <c r="J2854">
        <v>0.49085000000000001</v>
      </c>
      <c r="K2854">
        <v>0.38624999999999998</v>
      </c>
      <c r="L2854">
        <v>0.41594999999999999</v>
      </c>
    </row>
    <row r="2855" spans="1:12" x14ac:dyDescent="0.3">
      <c r="A2855">
        <v>2854</v>
      </c>
      <c r="B2855">
        <v>0.28534999999999999</v>
      </c>
      <c r="C2855">
        <v>0.83135000000000003</v>
      </c>
      <c r="D2855">
        <v>0.95745000000000002</v>
      </c>
      <c r="E2855">
        <v>0.14044999999999999</v>
      </c>
      <c r="F2855">
        <v>0.47575000000000001</v>
      </c>
      <c r="G2855">
        <v>0.77234999999999998</v>
      </c>
      <c r="H2855">
        <v>0.54264999999999997</v>
      </c>
      <c r="I2855">
        <v>0.99755000000000005</v>
      </c>
      <c r="J2855">
        <v>0.93405000000000005</v>
      </c>
      <c r="K2855">
        <v>0.85475000000000001</v>
      </c>
      <c r="L2855">
        <v>0.47325</v>
      </c>
    </row>
    <row r="2856" spans="1:12" x14ac:dyDescent="0.3">
      <c r="A2856">
        <v>2855</v>
      </c>
      <c r="B2856">
        <v>0.28544999999999998</v>
      </c>
      <c r="C2856">
        <v>0.85694999999999999</v>
      </c>
      <c r="D2856">
        <v>4.6449999999999998E-2</v>
      </c>
      <c r="E2856">
        <v>0.41234999999999999</v>
      </c>
      <c r="F2856">
        <v>0.17005000000000001</v>
      </c>
      <c r="G2856">
        <v>0.92505000000000004</v>
      </c>
      <c r="H2856">
        <v>0.67935000000000001</v>
      </c>
      <c r="I2856">
        <v>0.71794999999999998</v>
      </c>
      <c r="J2856">
        <v>0.31285000000000002</v>
      </c>
      <c r="K2856">
        <v>0.69825000000000004</v>
      </c>
      <c r="L2856">
        <v>0.66905000000000003</v>
      </c>
    </row>
    <row r="2857" spans="1:12" x14ac:dyDescent="0.3">
      <c r="A2857">
        <v>2856</v>
      </c>
      <c r="B2857">
        <v>0.28555000000000003</v>
      </c>
      <c r="C2857">
        <v>0.46884999999999999</v>
      </c>
      <c r="D2857">
        <v>0.15575</v>
      </c>
      <c r="E2857">
        <v>0.44464999999999999</v>
      </c>
      <c r="F2857">
        <v>0.93415000000000004</v>
      </c>
      <c r="G2857">
        <v>0.41804999999999998</v>
      </c>
      <c r="H2857">
        <v>0.90985000000000005</v>
      </c>
      <c r="I2857">
        <v>0.69545000000000001</v>
      </c>
      <c r="J2857">
        <v>0.90515000000000001</v>
      </c>
      <c r="K2857">
        <v>0.97365000000000002</v>
      </c>
      <c r="L2857">
        <v>7.3849999999999999E-2</v>
      </c>
    </row>
    <row r="2858" spans="1:12" x14ac:dyDescent="0.3">
      <c r="A2858">
        <v>2857</v>
      </c>
      <c r="B2858">
        <v>0.28565000000000002</v>
      </c>
      <c r="C2858">
        <v>0.78154999999999997</v>
      </c>
      <c r="D2858">
        <v>9.5449999999999993E-2</v>
      </c>
      <c r="E2858">
        <v>0.53895000000000004</v>
      </c>
      <c r="F2858">
        <v>0.54774999999999996</v>
      </c>
      <c r="G2858">
        <v>0.79564999999999997</v>
      </c>
      <c r="H2858">
        <v>7.5000000000000002E-4</v>
      </c>
      <c r="I2858">
        <v>0.23194999999999999</v>
      </c>
      <c r="J2858">
        <v>0.88434999999999997</v>
      </c>
      <c r="K2858">
        <v>0.95784999999999998</v>
      </c>
      <c r="L2858">
        <v>6.5750000000000003E-2</v>
      </c>
    </row>
    <row r="2859" spans="1:12" x14ac:dyDescent="0.3">
      <c r="A2859">
        <v>2858</v>
      </c>
      <c r="B2859">
        <v>0.28575</v>
      </c>
      <c r="C2859">
        <v>0.21654999999999999</v>
      </c>
      <c r="D2859">
        <v>0.31574999999999998</v>
      </c>
      <c r="E2859">
        <v>0.78615000000000002</v>
      </c>
      <c r="F2859">
        <v>0.67244999999999999</v>
      </c>
      <c r="G2859">
        <v>0.51044999999999996</v>
      </c>
      <c r="H2859">
        <v>0.67884999999999995</v>
      </c>
      <c r="I2859">
        <v>0.22925000000000001</v>
      </c>
      <c r="J2859">
        <v>0.45374999999999999</v>
      </c>
      <c r="K2859">
        <v>0.47444999999999998</v>
      </c>
      <c r="L2859">
        <v>0.66095000000000004</v>
      </c>
    </row>
    <row r="2860" spans="1:12" x14ac:dyDescent="0.3">
      <c r="A2860">
        <v>2859</v>
      </c>
      <c r="B2860">
        <v>0.28584999999999999</v>
      </c>
      <c r="C2860">
        <v>0.37135000000000001</v>
      </c>
      <c r="D2860">
        <v>4.3650000000000001E-2</v>
      </c>
      <c r="E2860">
        <v>0.60924999999999996</v>
      </c>
      <c r="F2860">
        <v>0.57915000000000005</v>
      </c>
      <c r="G2860">
        <v>0.59684999999999999</v>
      </c>
      <c r="H2860">
        <v>0.12584999999999999</v>
      </c>
      <c r="I2860">
        <v>0.90905000000000002</v>
      </c>
      <c r="J2860">
        <v>0.96365000000000001</v>
      </c>
      <c r="K2860">
        <v>2.0150000000000001E-2</v>
      </c>
      <c r="L2860">
        <v>0.36704999999999999</v>
      </c>
    </row>
    <row r="2861" spans="1:12" x14ac:dyDescent="0.3">
      <c r="A2861">
        <v>2860</v>
      </c>
      <c r="B2861">
        <v>0.28594999999999998</v>
      </c>
      <c r="C2861">
        <v>0.12525</v>
      </c>
      <c r="D2861">
        <v>2.1749999999999999E-2</v>
      </c>
      <c r="E2861">
        <v>8.0850000000000005E-2</v>
      </c>
      <c r="F2861">
        <v>0.44505</v>
      </c>
      <c r="G2861">
        <v>0.22955</v>
      </c>
      <c r="H2861">
        <v>6.3750000000000001E-2</v>
      </c>
      <c r="I2861">
        <v>0.90105000000000002</v>
      </c>
      <c r="J2861">
        <v>0.14815</v>
      </c>
      <c r="K2861">
        <v>0.96014999999999995</v>
      </c>
      <c r="L2861">
        <v>0.83314999999999995</v>
      </c>
    </row>
    <row r="2862" spans="1:12" x14ac:dyDescent="0.3">
      <c r="A2862">
        <v>2861</v>
      </c>
      <c r="B2862">
        <v>0.28605000000000003</v>
      </c>
      <c r="C2862">
        <v>4.9950000000000001E-2</v>
      </c>
      <c r="D2862">
        <v>0.19075</v>
      </c>
      <c r="E2862">
        <v>4.1950000000000001E-2</v>
      </c>
      <c r="F2862">
        <v>0.24085000000000001</v>
      </c>
      <c r="G2862">
        <v>0.63944999999999996</v>
      </c>
      <c r="H2862">
        <v>0.63995000000000002</v>
      </c>
      <c r="I2862">
        <v>0.68005000000000004</v>
      </c>
      <c r="J2862">
        <v>0.37185000000000001</v>
      </c>
      <c r="K2862">
        <v>0.39455000000000001</v>
      </c>
      <c r="L2862">
        <v>0.57415000000000005</v>
      </c>
    </row>
    <row r="2863" spans="1:12" x14ac:dyDescent="0.3">
      <c r="A2863">
        <v>2862</v>
      </c>
      <c r="B2863">
        <v>0.28615000000000002</v>
      </c>
      <c r="C2863">
        <v>0.99814999999999998</v>
      </c>
      <c r="D2863">
        <v>0.40024999999999999</v>
      </c>
      <c r="E2863">
        <v>0.42225000000000001</v>
      </c>
      <c r="F2863">
        <v>0.49335000000000001</v>
      </c>
      <c r="G2863">
        <v>0.94535000000000002</v>
      </c>
      <c r="H2863">
        <v>0.66154999999999997</v>
      </c>
      <c r="I2863">
        <v>0.19605</v>
      </c>
      <c r="J2863">
        <v>4.9050000000000003E-2</v>
      </c>
      <c r="K2863">
        <v>0.66605000000000003</v>
      </c>
      <c r="L2863">
        <v>9.8499999999999994E-3</v>
      </c>
    </row>
    <row r="2864" spans="1:12" x14ac:dyDescent="0.3">
      <c r="A2864">
        <v>2863</v>
      </c>
      <c r="B2864">
        <v>0.28625</v>
      </c>
      <c r="C2864">
        <v>0.46944999999999998</v>
      </c>
      <c r="D2864">
        <v>0.58845000000000003</v>
      </c>
      <c r="E2864">
        <v>0.61914999999999998</v>
      </c>
      <c r="F2864">
        <v>0.22635</v>
      </c>
      <c r="G2864">
        <v>0.79444999999999999</v>
      </c>
      <c r="H2864">
        <v>0.30854999999999999</v>
      </c>
      <c r="I2864">
        <v>0.64515</v>
      </c>
      <c r="J2864">
        <v>0.33224999999999999</v>
      </c>
      <c r="K2864">
        <v>0.35275000000000001</v>
      </c>
      <c r="L2864">
        <v>0.76105</v>
      </c>
    </row>
    <row r="2865" spans="1:12" x14ac:dyDescent="0.3">
      <c r="A2865">
        <v>2864</v>
      </c>
      <c r="B2865">
        <v>0.28634999999999999</v>
      </c>
      <c r="C2865">
        <v>0.77595000000000003</v>
      </c>
      <c r="D2865">
        <v>0.41785</v>
      </c>
      <c r="E2865">
        <v>0.54584999999999995</v>
      </c>
      <c r="F2865">
        <v>0.88234999999999997</v>
      </c>
      <c r="G2865">
        <v>0.95065</v>
      </c>
      <c r="H2865">
        <v>8.0250000000000002E-2</v>
      </c>
      <c r="I2865">
        <v>0.66125</v>
      </c>
      <c r="J2865">
        <v>3.0249999999999999E-2</v>
      </c>
      <c r="K2865">
        <v>9.3549999999999994E-2</v>
      </c>
      <c r="L2865">
        <v>5.0000000000000002E-5</v>
      </c>
    </row>
    <row r="2866" spans="1:12" x14ac:dyDescent="0.3">
      <c r="A2866">
        <v>2865</v>
      </c>
      <c r="B2866">
        <v>0.28644999999999998</v>
      </c>
      <c r="C2866">
        <v>0.35175000000000001</v>
      </c>
      <c r="D2866">
        <v>0.37805</v>
      </c>
      <c r="E2866">
        <v>0.14585000000000001</v>
      </c>
      <c r="F2866">
        <v>0.92795000000000005</v>
      </c>
      <c r="G2866">
        <v>0.91735</v>
      </c>
      <c r="H2866">
        <v>0.49045</v>
      </c>
      <c r="I2866">
        <v>0.77925</v>
      </c>
      <c r="J2866">
        <v>0.95135000000000003</v>
      </c>
      <c r="K2866">
        <v>0.69145000000000001</v>
      </c>
      <c r="L2866">
        <v>0.79815000000000003</v>
      </c>
    </row>
    <row r="2867" spans="1:12" x14ac:dyDescent="0.3">
      <c r="A2867">
        <v>2866</v>
      </c>
      <c r="B2867">
        <v>0.28655000000000003</v>
      </c>
      <c r="C2867">
        <v>0.35165000000000002</v>
      </c>
      <c r="D2867">
        <v>0.94445000000000001</v>
      </c>
      <c r="E2867">
        <v>0.55074999999999996</v>
      </c>
      <c r="F2867">
        <v>0.42864999999999998</v>
      </c>
      <c r="G2867">
        <v>0.45745000000000002</v>
      </c>
      <c r="H2867">
        <v>0.39865</v>
      </c>
      <c r="I2867">
        <v>0.79915000000000003</v>
      </c>
      <c r="J2867">
        <v>0.85855000000000004</v>
      </c>
      <c r="K2867">
        <v>0.96375</v>
      </c>
      <c r="L2867">
        <v>0.30304999999999999</v>
      </c>
    </row>
    <row r="2868" spans="1:12" x14ac:dyDescent="0.3">
      <c r="A2868">
        <v>2867</v>
      </c>
      <c r="B2868">
        <v>0.28665000000000002</v>
      </c>
      <c r="C2868">
        <v>0.11255</v>
      </c>
      <c r="D2868">
        <v>0.73314999999999997</v>
      </c>
      <c r="E2868">
        <v>2.0250000000000001E-2</v>
      </c>
      <c r="F2868">
        <v>0.28084999999999999</v>
      </c>
      <c r="G2868">
        <v>7.6149999999999995E-2</v>
      </c>
      <c r="H2868">
        <v>0.12615000000000001</v>
      </c>
      <c r="I2868">
        <v>0.71775</v>
      </c>
      <c r="J2868">
        <v>0.14415</v>
      </c>
      <c r="K2868">
        <v>0.31385000000000002</v>
      </c>
      <c r="L2868">
        <v>9.8250000000000004E-2</v>
      </c>
    </row>
    <row r="2869" spans="1:12" x14ac:dyDescent="0.3">
      <c r="A2869">
        <v>2868</v>
      </c>
      <c r="B2869">
        <v>0.28675</v>
      </c>
      <c r="C2869">
        <v>6.2950000000000006E-2</v>
      </c>
      <c r="D2869">
        <v>0.54395000000000004</v>
      </c>
      <c r="E2869">
        <v>0.60104999999999997</v>
      </c>
      <c r="F2869">
        <v>0.14324999999999999</v>
      </c>
      <c r="G2869">
        <v>0.19694999999999999</v>
      </c>
      <c r="H2869">
        <v>0.30475000000000002</v>
      </c>
      <c r="I2869">
        <v>0.60124999999999995</v>
      </c>
      <c r="J2869">
        <v>0.68054999999999999</v>
      </c>
      <c r="K2869">
        <v>0.57355</v>
      </c>
      <c r="L2869">
        <v>0.78725000000000001</v>
      </c>
    </row>
    <row r="2870" spans="1:12" x14ac:dyDescent="0.3">
      <c r="A2870">
        <v>2869</v>
      </c>
      <c r="B2870">
        <v>0.28684999999999999</v>
      </c>
      <c r="C2870">
        <v>0.48385</v>
      </c>
      <c r="D2870">
        <v>0.10395</v>
      </c>
      <c r="E2870">
        <v>0.83965000000000001</v>
      </c>
      <c r="F2870">
        <v>0.15065000000000001</v>
      </c>
      <c r="G2870">
        <v>0.97824999999999995</v>
      </c>
      <c r="H2870">
        <v>0.61245000000000005</v>
      </c>
      <c r="I2870">
        <v>0.86995</v>
      </c>
      <c r="J2870">
        <v>0.18095</v>
      </c>
      <c r="K2870">
        <v>0.86324999999999996</v>
      </c>
      <c r="L2870">
        <v>0.86224999999999996</v>
      </c>
    </row>
    <row r="2871" spans="1:12" x14ac:dyDescent="0.3">
      <c r="A2871">
        <v>2870</v>
      </c>
      <c r="B2871">
        <v>0.28694999999999998</v>
      </c>
      <c r="C2871">
        <v>7.0150000000000004E-2</v>
      </c>
      <c r="D2871">
        <v>0.28655000000000003</v>
      </c>
      <c r="E2871">
        <v>0.22675000000000001</v>
      </c>
      <c r="F2871">
        <v>0.28684999999999999</v>
      </c>
      <c r="G2871">
        <v>0.91635</v>
      </c>
      <c r="H2871">
        <v>0.12734999999999999</v>
      </c>
      <c r="I2871">
        <v>0.30345</v>
      </c>
      <c r="J2871">
        <v>0.62304999999999999</v>
      </c>
      <c r="K2871">
        <v>0.83625000000000005</v>
      </c>
      <c r="L2871">
        <v>0.30354999999999999</v>
      </c>
    </row>
    <row r="2872" spans="1:12" x14ac:dyDescent="0.3">
      <c r="A2872">
        <v>2871</v>
      </c>
      <c r="B2872">
        <v>0.28705000000000003</v>
      </c>
      <c r="C2872">
        <v>0.21224999999999999</v>
      </c>
      <c r="D2872">
        <v>0.29604999999999998</v>
      </c>
      <c r="E2872">
        <v>0.36485000000000001</v>
      </c>
      <c r="F2872">
        <v>0.85085</v>
      </c>
      <c r="G2872">
        <v>0.17055000000000001</v>
      </c>
      <c r="H2872">
        <v>0.62934999999999997</v>
      </c>
      <c r="I2872">
        <v>0.91244999999999998</v>
      </c>
      <c r="J2872">
        <v>0.82215000000000005</v>
      </c>
      <c r="K2872">
        <v>0.43935000000000002</v>
      </c>
      <c r="L2872">
        <v>0.75705</v>
      </c>
    </row>
    <row r="2873" spans="1:12" x14ac:dyDescent="0.3">
      <c r="A2873">
        <v>2872</v>
      </c>
      <c r="B2873">
        <v>0.28715000000000002</v>
      </c>
      <c r="C2873">
        <v>0.96945000000000003</v>
      </c>
      <c r="D2873">
        <v>0.92125000000000001</v>
      </c>
      <c r="E2873">
        <v>0.87334999999999996</v>
      </c>
      <c r="F2873">
        <v>0.27715000000000001</v>
      </c>
      <c r="G2873">
        <v>0.96814999999999996</v>
      </c>
      <c r="H2873">
        <v>0.54574999999999996</v>
      </c>
      <c r="I2873">
        <v>0.66064999999999996</v>
      </c>
      <c r="J2873">
        <v>0.77134999999999998</v>
      </c>
      <c r="K2873">
        <v>0.96104999999999996</v>
      </c>
      <c r="L2873">
        <v>0.44835000000000003</v>
      </c>
    </row>
    <row r="2874" spans="1:12" x14ac:dyDescent="0.3">
      <c r="A2874">
        <v>2873</v>
      </c>
      <c r="B2874">
        <v>0.28725000000000001</v>
      </c>
      <c r="C2874">
        <v>5.7049999999999997E-2</v>
      </c>
      <c r="D2874">
        <v>2.325E-2</v>
      </c>
      <c r="E2874">
        <v>0.23265</v>
      </c>
      <c r="F2874">
        <v>6.3549999999999995E-2</v>
      </c>
      <c r="G2874">
        <v>0.14645</v>
      </c>
      <c r="H2874">
        <v>0.47484999999999999</v>
      </c>
      <c r="I2874">
        <v>0.17244999999999999</v>
      </c>
      <c r="J2874">
        <v>7.145E-2</v>
      </c>
      <c r="K2874">
        <v>0.28284999999999999</v>
      </c>
      <c r="L2874">
        <v>0.16084999999999999</v>
      </c>
    </row>
    <row r="2875" spans="1:12" x14ac:dyDescent="0.3">
      <c r="A2875">
        <v>2874</v>
      </c>
      <c r="B2875">
        <v>0.28734999999999999</v>
      </c>
      <c r="C2875">
        <v>0.49235000000000001</v>
      </c>
      <c r="D2875">
        <v>0.37195</v>
      </c>
      <c r="E2875">
        <v>0.57135000000000002</v>
      </c>
      <c r="F2875">
        <v>0.50505</v>
      </c>
      <c r="G2875">
        <v>0.97384999999999999</v>
      </c>
      <c r="H2875">
        <v>0.11055</v>
      </c>
      <c r="I2875">
        <v>0.80735000000000001</v>
      </c>
      <c r="J2875">
        <v>0.26284999999999997</v>
      </c>
      <c r="K2875">
        <v>0.95865</v>
      </c>
      <c r="L2875">
        <v>0.84645000000000004</v>
      </c>
    </row>
    <row r="2876" spans="1:12" x14ac:dyDescent="0.3">
      <c r="A2876">
        <v>2875</v>
      </c>
      <c r="B2876">
        <v>0.28744999999999998</v>
      </c>
      <c r="C2876">
        <v>4.6550000000000001E-2</v>
      </c>
      <c r="D2876">
        <v>0.19625000000000001</v>
      </c>
      <c r="E2876">
        <v>0.62195</v>
      </c>
      <c r="F2876">
        <v>0.64454999999999996</v>
      </c>
      <c r="G2876">
        <v>0.70855000000000001</v>
      </c>
      <c r="H2876">
        <v>0.85994999999999999</v>
      </c>
      <c r="I2876">
        <v>0.11655</v>
      </c>
      <c r="J2876">
        <v>0.61175000000000002</v>
      </c>
      <c r="K2876">
        <v>1.9050000000000001E-2</v>
      </c>
      <c r="L2876">
        <v>0.12515000000000001</v>
      </c>
    </row>
    <row r="2877" spans="1:12" x14ac:dyDescent="0.3">
      <c r="A2877">
        <v>2876</v>
      </c>
      <c r="B2877">
        <v>0.28754999999999997</v>
      </c>
      <c r="C2877">
        <v>0.70714999999999995</v>
      </c>
      <c r="D2877">
        <v>0.43575000000000003</v>
      </c>
      <c r="E2877">
        <v>0.85685</v>
      </c>
      <c r="F2877">
        <v>0.87114999999999998</v>
      </c>
      <c r="G2877">
        <v>0.36325000000000002</v>
      </c>
      <c r="H2877">
        <v>0.30135000000000001</v>
      </c>
      <c r="I2877">
        <v>0.26965</v>
      </c>
      <c r="J2877">
        <v>0.74965000000000004</v>
      </c>
      <c r="K2877">
        <v>0.47115000000000001</v>
      </c>
      <c r="L2877">
        <v>0.85834999999999995</v>
      </c>
    </row>
    <row r="2878" spans="1:12" x14ac:dyDescent="0.3">
      <c r="A2878">
        <v>2877</v>
      </c>
      <c r="B2878">
        <v>0.28765000000000002</v>
      </c>
      <c r="C2878">
        <v>0.75305</v>
      </c>
      <c r="D2878">
        <v>0.60545000000000004</v>
      </c>
      <c r="E2878">
        <v>0.46494999999999997</v>
      </c>
      <c r="F2878">
        <v>0.20294999999999999</v>
      </c>
      <c r="G2878">
        <v>0.85585</v>
      </c>
      <c r="H2878">
        <v>0.55195000000000005</v>
      </c>
      <c r="I2878">
        <v>0.41965000000000002</v>
      </c>
      <c r="J2878">
        <v>0.96094999999999997</v>
      </c>
      <c r="K2878">
        <v>0.29994999999999999</v>
      </c>
      <c r="L2878">
        <v>0.31805</v>
      </c>
    </row>
    <row r="2879" spans="1:12" x14ac:dyDescent="0.3">
      <c r="A2879">
        <v>2878</v>
      </c>
      <c r="B2879">
        <v>0.28775000000000001</v>
      </c>
      <c r="C2879">
        <v>0.82874999999999999</v>
      </c>
      <c r="D2879">
        <v>0.28115000000000001</v>
      </c>
      <c r="E2879">
        <v>0.56064999999999998</v>
      </c>
      <c r="F2879">
        <v>0.29354999999999998</v>
      </c>
      <c r="G2879">
        <v>1.155E-2</v>
      </c>
      <c r="H2879">
        <v>0.47844999999999999</v>
      </c>
      <c r="I2879">
        <v>0.92015000000000002</v>
      </c>
      <c r="J2879">
        <v>0.92974999999999997</v>
      </c>
      <c r="K2879">
        <v>0.30285000000000001</v>
      </c>
      <c r="L2879">
        <v>0.69155</v>
      </c>
    </row>
    <row r="2880" spans="1:12" x14ac:dyDescent="0.3">
      <c r="A2880">
        <v>2879</v>
      </c>
      <c r="B2880">
        <v>0.28784999999999999</v>
      </c>
      <c r="C2880">
        <v>0.11105</v>
      </c>
      <c r="D2880">
        <v>0.46074999999999999</v>
      </c>
      <c r="E2880">
        <v>0.98814999999999997</v>
      </c>
      <c r="F2880">
        <v>0.21775</v>
      </c>
      <c r="G2880">
        <v>0.74755000000000005</v>
      </c>
      <c r="H2880">
        <v>0.83825000000000005</v>
      </c>
      <c r="I2880">
        <v>3.0450000000000001E-2</v>
      </c>
      <c r="J2880">
        <v>0.54195000000000004</v>
      </c>
      <c r="K2880">
        <v>0.99155000000000004</v>
      </c>
      <c r="L2880">
        <v>0.39645000000000002</v>
      </c>
    </row>
    <row r="2881" spans="1:12" x14ac:dyDescent="0.3">
      <c r="A2881">
        <v>2880</v>
      </c>
      <c r="B2881">
        <v>0.28794999999999998</v>
      </c>
      <c r="C2881">
        <v>0.91144999999999998</v>
      </c>
      <c r="D2881">
        <v>0.19635</v>
      </c>
      <c r="E2881">
        <v>2.7050000000000001E-2</v>
      </c>
      <c r="F2881">
        <v>0.58584999999999998</v>
      </c>
      <c r="G2881">
        <v>0.73955000000000004</v>
      </c>
      <c r="H2881">
        <v>0.70065</v>
      </c>
      <c r="I2881">
        <v>0.37054999999999999</v>
      </c>
      <c r="J2881">
        <v>0.92474999999999996</v>
      </c>
      <c r="K2881">
        <v>0.51375000000000004</v>
      </c>
      <c r="L2881">
        <v>0.54235</v>
      </c>
    </row>
    <row r="2882" spans="1:12" x14ac:dyDescent="0.3">
      <c r="A2882">
        <v>2881</v>
      </c>
      <c r="B2882">
        <v>0.28804999999999997</v>
      </c>
      <c r="C2882">
        <v>0.15734999999999999</v>
      </c>
      <c r="D2882">
        <v>6.5549999999999997E-2</v>
      </c>
      <c r="E2882">
        <v>9.9049999999999999E-2</v>
      </c>
      <c r="F2882">
        <v>0.95235000000000003</v>
      </c>
      <c r="G2882">
        <v>0.45634999999999998</v>
      </c>
      <c r="H2882">
        <v>0.21734999999999999</v>
      </c>
      <c r="I2882">
        <v>7.6550000000000007E-2</v>
      </c>
      <c r="J2882">
        <v>0.14315</v>
      </c>
      <c r="K2882">
        <v>0.61614999999999998</v>
      </c>
      <c r="L2882">
        <v>0.52564999999999995</v>
      </c>
    </row>
    <row r="2883" spans="1:12" x14ac:dyDescent="0.3">
      <c r="A2883">
        <v>2882</v>
      </c>
      <c r="B2883">
        <v>0.28815000000000002</v>
      </c>
      <c r="C2883">
        <v>0.90315000000000001</v>
      </c>
      <c r="D2883">
        <v>0.12155000000000001</v>
      </c>
      <c r="E2883">
        <v>0.80464999999999998</v>
      </c>
      <c r="F2883">
        <v>0.45984999999999998</v>
      </c>
      <c r="G2883">
        <v>0.48875000000000002</v>
      </c>
      <c r="H2883">
        <v>0.81294999999999995</v>
      </c>
      <c r="I2883">
        <v>0.97975000000000001</v>
      </c>
      <c r="J2883">
        <v>0.83694999999999997</v>
      </c>
      <c r="K2883">
        <v>0.14655000000000001</v>
      </c>
      <c r="L2883">
        <v>0.14365</v>
      </c>
    </row>
    <row r="2884" spans="1:12" x14ac:dyDescent="0.3">
      <c r="A2884">
        <v>2883</v>
      </c>
      <c r="B2884">
        <v>0.28825000000000001</v>
      </c>
      <c r="C2884">
        <v>0.36325000000000002</v>
      </c>
      <c r="D2884">
        <v>0.46505000000000002</v>
      </c>
      <c r="E2884">
        <v>0.48925000000000002</v>
      </c>
      <c r="F2884">
        <v>0.68535000000000001</v>
      </c>
      <c r="G2884">
        <v>0.19164999999999999</v>
      </c>
      <c r="H2884">
        <v>0.50355000000000005</v>
      </c>
      <c r="I2884">
        <v>0.26615</v>
      </c>
      <c r="J2884">
        <v>0.13405</v>
      </c>
      <c r="K2884">
        <v>0.88295000000000001</v>
      </c>
      <c r="L2884">
        <v>0.31974999999999998</v>
      </c>
    </row>
    <row r="2885" spans="1:12" x14ac:dyDescent="0.3">
      <c r="A2885">
        <v>2884</v>
      </c>
      <c r="B2885">
        <v>0.28835</v>
      </c>
      <c r="C2885">
        <v>0.33595000000000003</v>
      </c>
      <c r="D2885">
        <v>9.3500000000000007E-3</v>
      </c>
      <c r="E2885">
        <v>0.44085000000000002</v>
      </c>
      <c r="F2885">
        <v>0.51385000000000003</v>
      </c>
      <c r="G2885">
        <v>8.4349999999999994E-2</v>
      </c>
      <c r="H2885">
        <v>0.60775000000000001</v>
      </c>
      <c r="I2885">
        <v>0.82574999999999998</v>
      </c>
      <c r="J2885">
        <v>0.94535000000000002</v>
      </c>
      <c r="K2885">
        <v>0.25245000000000001</v>
      </c>
      <c r="L2885">
        <v>0.25724999999999998</v>
      </c>
    </row>
    <row r="2886" spans="1:12" x14ac:dyDescent="0.3">
      <c r="A2886">
        <v>2885</v>
      </c>
      <c r="B2886">
        <v>0.28844999999999998</v>
      </c>
      <c r="C2886">
        <v>1.8450000000000001E-2</v>
      </c>
      <c r="D2886">
        <v>0.21984999999999999</v>
      </c>
      <c r="E2886">
        <v>0.96814999999999996</v>
      </c>
      <c r="F2886">
        <v>0.86445000000000005</v>
      </c>
      <c r="G2886">
        <v>0.54225000000000001</v>
      </c>
      <c r="H2886">
        <v>0.25285000000000002</v>
      </c>
      <c r="I2886">
        <v>0.34165000000000001</v>
      </c>
      <c r="J2886">
        <v>0.37314999999999998</v>
      </c>
      <c r="K2886">
        <v>0.68805000000000005</v>
      </c>
      <c r="L2886">
        <v>0.26024999999999998</v>
      </c>
    </row>
    <row r="2887" spans="1:12" x14ac:dyDescent="0.3">
      <c r="A2887">
        <v>2886</v>
      </c>
      <c r="B2887">
        <v>0.28854999999999997</v>
      </c>
      <c r="C2887">
        <v>0.15795000000000001</v>
      </c>
      <c r="D2887">
        <v>0.81935000000000002</v>
      </c>
      <c r="E2887">
        <v>0.43495</v>
      </c>
      <c r="F2887">
        <v>3.2499999999999999E-3</v>
      </c>
      <c r="G2887">
        <v>0.48035</v>
      </c>
      <c r="H2887">
        <v>0.38455</v>
      </c>
      <c r="I2887">
        <v>0.65334999999999999</v>
      </c>
      <c r="J2887">
        <v>0.26424999999999998</v>
      </c>
      <c r="K2887">
        <v>0.16825000000000001</v>
      </c>
      <c r="L2887">
        <v>0.54225000000000001</v>
      </c>
    </row>
    <row r="2888" spans="1:12" x14ac:dyDescent="0.3">
      <c r="A2888">
        <v>2887</v>
      </c>
      <c r="B2888">
        <v>0.28865000000000002</v>
      </c>
      <c r="C2888">
        <v>0.57494999999999996</v>
      </c>
      <c r="D2888">
        <v>0.84824999999999995</v>
      </c>
      <c r="E2888">
        <v>0.21825</v>
      </c>
      <c r="F2888">
        <v>0.53634999999999999</v>
      </c>
      <c r="G2888">
        <v>5.5500000000000002E-3</v>
      </c>
      <c r="H2888">
        <v>0.69305000000000005</v>
      </c>
      <c r="I2888">
        <v>0.38424999999999998</v>
      </c>
      <c r="J2888">
        <v>0.59994999999999998</v>
      </c>
      <c r="K2888">
        <v>0.88244999999999996</v>
      </c>
      <c r="L2888">
        <v>4.1950000000000001E-2</v>
      </c>
    </row>
    <row r="2889" spans="1:12" x14ac:dyDescent="0.3">
      <c r="A2889">
        <v>2888</v>
      </c>
      <c r="B2889">
        <v>0.28875000000000001</v>
      </c>
      <c r="C2889">
        <v>0.80464999999999998</v>
      </c>
      <c r="D2889">
        <v>0.21784999999999999</v>
      </c>
      <c r="E2889">
        <v>0.85435000000000005</v>
      </c>
      <c r="F2889">
        <v>0.67254999999999998</v>
      </c>
      <c r="G2889">
        <v>0.92595000000000005</v>
      </c>
      <c r="H2889">
        <v>0.41885</v>
      </c>
      <c r="I2889">
        <v>0.63114999999999999</v>
      </c>
      <c r="J2889">
        <v>0.74995000000000001</v>
      </c>
      <c r="K2889">
        <v>0.49345</v>
      </c>
      <c r="L2889">
        <v>0.81355</v>
      </c>
    </row>
    <row r="2890" spans="1:12" x14ac:dyDescent="0.3">
      <c r="A2890">
        <v>2889</v>
      </c>
      <c r="B2890">
        <v>0.28885</v>
      </c>
      <c r="C2890">
        <v>0.38824999999999998</v>
      </c>
      <c r="D2890">
        <v>0.70494999999999997</v>
      </c>
      <c r="E2890">
        <v>0.18804999999999999</v>
      </c>
      <c r="F2890">
        <v>6.4949999999999994E-2</v>
      </c>
      <c r="G2890">
        <v>0.94435000000000002</v>
      </c>
      <c r="H2890">
        <v>0.40015000000000001</v>
      </c>
      <c r="I2890">
        <v>0.12265</v>
      </c>
      <c r="J2890">
        <v>5.6250000000000001E-2</v>
      </c>
      <c r="K2890">
        <v>2.7050000000000001E-2</v>
      </c>
      <c r="L2890">
        <v>0.27345000000000003</v>
      </c>
    </row>
    <row r="2891" spans="1:12" x14ac:dyDescent="0.3">
      <c r="A2891">
        <v>2890</v>
      </c>
      <c r="B2891">
        <v>0.28894999999999998</v>
      </c>
      <c r="C2891">
        <v>0.38674999999999998</v>
      </c>
      <c r="D2891">
        <v>0.22175</v>
      </c>
      <c r="E2891">
        <v>0.92635000000000001</v>
      </c>
      <c r="F2891">
        <v>0.59804999999999997</v>
      </c>
      <c r="G2891">
        <v>0.37585000000000002</v>
      </c>
      <c r="H2891">
        <v>0.27124999999999999</v>
      </c>
      <c r="I2891">
        <v>0.74104999999999999</v>
      </c>
      <c r="J2891">
        <v>0.79374999999999996</v>
      </c>
      <c r="K2891">
        <v>0.23485</v>
      </c>
      <c r="L2891">
        <v>0.96114999999999995</v>
      </c>
    </row>
    <row r="2892" spans="1:12" x14ac:dyDescent="0.3">
      <c r="A2892">
        <v>2891</v>
      </c>
      <c r="B2892">
        <v>0.28904999999999997</v>
      </c>
      <c r="C2892">
        <v>0.47585</v>
      </c>
      <c r="D2892">
        <v>0.13285</v>
      </c>
      <c r="E2892">
        <v>0.59265000000000001</v>
      </c>
      <c r="F2892">
        <v>0.45655000000000001</v>
      </c>
      <c r="G2892">
        <v>0.63575000000000004</v>
      </c>
      <c r="H2892">
        <v>0.21354999999999999</v>
      </c>
      <c r="I2892">
        <v>0.18045</v>
      </c>
      <c r="J2892">
        <v>6.0350000000000001E-2</v>
      </c>
      <c r="K2892">
        <v>0.68864999999999998</v>
      </c>
      <c r="L2892">
        <v>0.78685000000000005</v>
      </c>
    </row>
    <row r="2893" spans="1:12" x14ac:dyDescent="0.3">
      <c r="A2893">
        <v>2892</v>
      </c>
      <c r="B2893">
        <v>0.28915000000000002</v>
      </c>
      <c r="C2893">
        <v>0.58184999999999998</v>
      </c>
      <c r="D2893">
        <v>0.96714999999999995</v>
      </c>
      <c r="E2893">
        <v>0.95135000000000003</v>
      </c>
      <c r="F2893">
        <v>0.89165000000000005</v>
      </c>
      <c r="G2893">
        <v>0.91285000000000005</v>
      </c>
      <c r="H2893">
        <v>0.23494999999999999</v>
      </c>
      <c r="I2893">
        <v>0.26124999999999998</v>
      </c>
      <c r="J2893">
        <v>0.94715000000000005</v>
      </c>
      <c r="K2893">
        <v>0.21435000000000001</v>
      </c>
      <c r="L2893">
        <v>0.29815000000000003</v>
      </c>
    </row>
    <row r="2894" spans="1:12" x14ac:dyDescent="0.3">
      <c r="A2894">
        <v>2893</v>
      </c>
      <c r="B2894">
        <v>0.28925000000000001</v>
      </c>
      <c r="C2894">
        <v>8.1850000000000006E-2</v>
      </c>
      <c r="D2894">
        <v>0.25924999999999998</v>
      </c>
      <c r="E2894">
        <v>0.45955000000000001</v>
      </c>
      <c r="F2894">
        <v>0.86145000000000005</v>
      </c>
      <c r="G2894">
        <v>0.64924999999999999</v>
      </c>
      <c r="H2894">
        <v>0.23105000000000001</v>
      </c>
      <c r="I2894">
        <v>0.88585000000000003</v>
      </c>
      <c r="J2894">
        <v>0.55894999999999995</v>
      </c>
      <c r="K2894">
        <v>0.48835000000000001</v>
      </c>
      <c r="L2894">
        <v>1.7049999999999999E-2</v>
      </c>
    </row>
    <row r="2895" spans="1:12" x14ac:dyDescent="0.3">
      <c r="A2895">
        <v>2894</v>
      </c>
      <c r="B2895">
        <v>0.28935</v>
      </c>
      <c r="C2895">
        <v>0.70055000000000001</v>
      </c>
      <c r="D2895">
        <v>0.33975</v>
      </c>
      <c r="E2895">
        <v>0.51875000000000004</v>
      </c>
      <c r="F2895">
        <v>0.61775000000000002</v>
      </c>
      <c r="G2895">
        <v>0.53725000000000001</v>
      </c>
      <c r="H2895">
        <v>0.40744999999999998</v>
      </c>
      <c r="I2895">
        <v>0.63044999999999995</v>
      </c>
      <c r="J2895">
        <v>0.39634999999999998</v>
      </c>
      <c r="K2895">
        <v>0.96745000000000003</v>
      </c>
      <c r="L2895">
        <v>0.20755000000000001</v>
      </c>
    </row>
    <row r="2896" spans="1:12" x14ac:dyDescent="0.3">
      <c r="A2896">
        <v>2895</v>
      </c>
      <c r="B2896">
        <v>0.28944999999999999</v>
      </c>
      <c r="C2896">
        <v>0.17755000000000001</v>
      </c>
      <c r="D2896">
        <v>0.91995000000000005</v>
      </c>
      <c r="E2896">
        <v>0.90395000000000003</v>
      </c>
      <c r="F2896">
        <v>0.63485000000000003</v>
      </c>
      <c r="G2896">
        <v>0.12814999999999999</v>
      </c>
      <c r="H2896">
        <v>0.31154999999999999</v>
      </c>
      <c r="I2896">
        <v>0.74024999999999996</v>
      </c>
      <c r="J2896">
        <v>0.25235000000000002</v>
      </c>
      <c r="K2896">
        <v>0.15815000000000001</v>
      </c>
      <c r="L2896">
        <v>0.60745000000000005</v>
      </c>
    </row>
    <row r="2897" spans="1:12" x14ac:dyDescent="0.3">
      <c r="A2897">
        <v>2896</v>
      </c>
      <c r="B2897">
        <v>0.28954999999999997</v>
      </c>
      <c r="C2897">
        <v>0.28954999999999997</v>
      </c>
      <c r="D2897">
        <v>0.84475</v>
      </c>
      <c r="E2897">
        <v>0.82074999999999998</v>
      </c>
      <c r="F2897">
        <v>0.60335000000000005</v>
      </c>
      <c r="G2897">
        <v>0.58255000000000001</v>
      </c>
      <c r="H2897">
        <v>0.24285000000000001</v>
      </c>
      <c r="I2897">
        <v>0.54225000000000001</v>
      </c>
      <c r="J2897">
        <v>0.15125</v>
      </c>
      <c r="K2897">
        <v>0.19234999999999999</v>
      </c>
      <c r="L2897">
        <v>0.16335</v>
      </c>
    </row>
    <row r="2898" spans="1:12" x14ac:dyDescent="0.3">
      <c r="A2898">
        <v>2897</v>
      </c>
      <c r="B2898">
        <v>0.28965000000000002</v>
      </c>
      <c r="C2898">
        <v>0.94335000000000002</v>
      </c>
      <c r="D2898">
        <v>0.30985000000000001</v>
      </c>
      <c r="E2898">
        <v>0.34765000000000001</v>
      </c>
      <c r="F2898">
        <v>0.53395000000000004</v>
      </c>
      <c r="G2898">
        <v>0.46034999999999998</v>
      </c>
      <c r="H2898">
        <v>1.8849999999999999E-2</v>
      </c>
      <c r="I2898">
        <v>0.54444999999999999</v>
      </c>
      <c r="J2898">
        <v>0.50534999999999997</v>
      </c>
      <c r="K2898">
        <v>0.52725</v>
      </c>
      <c r="L2898">
        <v>0.12164999999999999</v>
      </c>
    </row>
    <row r="2899" spans="1:12" x14ac:dyDescent="0.3">
      <c r="A2899">
        <v>2898</v>
      </c>
      <c r="B2899">
        <v>0.28975000000000001</v>
      </c>
      <c r="C2899">
        <v>0.94735000000000003</v>
      </c>
      <c r="D2899">
        <v>0.35754999999999998</v>
      </c>
      <c r="E2899">
        <v>0.82925000000000004</v>
      </c>
      <c r="F2899">
        <v>0.52895000000000003</v>
      </c>
      <c r="G2899">
        <v>0.97504999999999997</v>
      </c>
      <c r="H2899">
        <v>0.99045000000000005</v>
      </c>
      <c r="I2899">
        <v>0.87044999999999995</v>
      </c>
      <c r="J2899">
        <v>0.52105000000000001</v>
      </c>
      <c r="K2899">
        <v>0.91195000000000004</v>
      </c>
      <c r="L2899">
        <v>0.41234999999999999</v>
      </c>
    </row>
    <row r="2900" spans="1:12" x14ac:dyDescent="0.3">
      <c r="A2900">
        <v>2899</v>
      </c>
      <c r="B2900">
        <v>0.28985</v>
      </c>
      <c r="C2900">
        <v>0.72045000000000003</v>
      </c>
      <c r="D2900">
        <v>0.79995000000000005</v>
      </c>
      <c r="E2900">
        <v>0.69625000000000004</v>
      </c>
      <c r="F2900">
        <v>0.17424999999999999</v>
      </c>
      <c r="G2900">
        <v>0.97765000000000002</v>
      </c>
      <c r="H2900">
        <v>0.15615000000000001</v>
      </c>
      <c r="I2900">
        <v>0.87165000000000004</v>
      </c>
      <c r="J2900">
        <v>0.82494999999999996</v>
      </c>
      <c r="K2900">
        <v>0.18174999999999999</v>
      </c>
      <c r="L2900">
        <v>0.64395000000000002</v>
      </c>
    </row>
    <row r="2901" spans="1:12" x14ac:dyDescent="0.3">
      <c r="A2901">
        <v>2900</v>
      </c>
      <c r="B2901">
        <v>0.28994999999999999</v>
      </c>
      <c r="C2901">
        <v>0.16564999999999999</v>
      </c>
      <c r="D2901">
        <v>0.34384999999999999</v>
      </c>
      <c r="E2901">
        <v>0.55484999999999995</v>
      </c>
      <c r="F2901">
        <v>0.73394999999999999</v>
      </c>
      <c r="G2901">
        <v>6.0350000000000001E-2</v>
      </c>
      <c r="H2901">
        <v>5.1450000000000003E-2</v>
      </c>
      <c r="I2901">
        <v>0.92005000000000003</v>
      </c>
      <c r="J2901">
        <v>0.43945000000000001</v>
      </c>
      <c r="K2901">
        <v>0.11745</v>
      </c>
      <c r="L2901">
        <v>0.31755</v>
      </c>
    </row>
    <row r="2902" spans="1:12" x14ac:dyDescent="0.3">
      <c r="A2902">
        <v>2901</v>
      </c>
      <c r="B2902">
        <v>0.29004999999999997</v>
      </c>
      <c r="C2902">
        <v>5.8049999999999997E-2</v>
      </c>
      <c r="D2902">
        <v>0.53264999999999996</v>
      </c>
      <c r="E2902">
        <v>0.27644999999999997</v>
      </c>
      <c r="F2902">
        <v>7.9549999999999996E-2</v>
      </c>
      <c r="G2902">
        <v>0.70665</v>
      </c>
      <c r="H2902">
        <v>0.57825000000000004</v>
      </c>
      <c r="I2902">
        <v>0.73775000000000002</v>
      </c>
      <c r="J2902">
        <v>0.35865000000000002</v>
      </c>
      <c r="K2902">
        <v>0.93235000000000001</v>
      </c>
      <c r="L2902">
        <v>0.71404999999999996</v>
      </c>
    </row>
    <row r="2903" spans="1:12" x14ac:dyDescent="0.3">
      <c r="A2903">
        <v>2902</v>
      </c>
      <c r="B2903">
        <v>0.29015000000000002</v>
      </c>
      <c r="C2903">
        <v>0.49014999999999997</v>
      </c>
      <c r="D2903">
        <v>0.66435</v>
      </c>
      <c r="E2903">
        <v>3.4349999999999999E-2</v>
      </c>
      <c r="F2903">
        <v>0.27884999999999999</v>
      </c>
      <c r="G2903">
        <v>0.18024999999999999</v>
      </c>
      <c r="H2903">
        <v>0.64564999999999995</v>
      </c>
      <c r="I2903">
        <v>0.93845000000000001</v>
      </c>
      <c r="J2903">
        <v>0.87595000000000001</v>
      </c>
      <c r="K2903">
        <v>0.63775000000000004</v>
      </c>
      <c r="L2903">
        <v>9.2499999999999995E-3</v>
      </c>
    </row>
    <row r="2904" spans="1:12" x14ac:dyDescent="0.3">
      <c r="A2904">
        <v>2903</v>
      </c>
      <c r="B2904">
        <v>0.29025000000000001</v>
      </c>
      <c r="C2904">
        <v>0.39755000000000001</v>
      </c>
      <c r="D2904">
        <v>0.75544999999999995</v>
      </c>
      <c r="E2904">
        <v>0.67815000000000003</v>
      </c>
      <c r="F2904">
        <v>0.56584999999999996</v>
      </c>
      <c r="G2904">
        <v>0.61814999999999998</v>
      </c>
      <c r="H2904">
        <v>0.70435000000000003</v>
      </c>
      <c r="I2904">
        <v>0.72924999999999995</v>
      </c>
      <c r="J2904">
        <v>0.84765000000000001</v>
      </c>
      <c r="K2904">
        <v>0.99065000000000003</v>
      </c>
      <c r="L2904">
        <v>0.85324999999999995</v>
      </c>
    </row>
    <row r="2905" spans="1:12" x14ac:dyDescent="0.3">
      <c r="A2905">
        <v>2904</v>
      </c>
      <c r="B2905">
        <v>0.29035</v>
      </c>
      <c r="C2905">
        <v>0.23335</v>
      </c>
      <c r="D2905">
        <v>0.41394999999999998</v>
      </c>
      <c r="E2905">
        <v>2.8549999999999999E-2</v>
      </c>
      <c r="F2905">
        <v>0.91764999999999997</v>
      </c>
      <c r="G2905">
        <v>0.95955000000000001</v>
      </c>
      <c r="H2905">
        <v>0.42304999999999998</v>
      </c>
      <c r="I2905">
        <v>0.72445000000000004</v>
      </c>
      <c r="J2905">
        <v>0.88514999999999999</v>
      </c>
      <c r="K2905">
        <v>0.51265000000000005</v>
      </c>
      <c r="L2905">
        <v>0.86655000000000004</v>
      </c>
    </row>
    <row r="2906" spans="1:12" x14ac:dyDescent="0.3">
      <c r="A2906">
        <v>2905</v>
      </c>
      <c r="B2906">
        <v>0.29044999999999999</v>
      </c>
      <c r="C2906">
        <v>0.58504999999999996</v>
      </c>
      <c r="D2906">
        <v>0.55305000000000004</v>
      </c>
      <c r="E2906">
        <v>0.70565</v>
      </c>
      <c r="F2906">
        <v>0.25864999999999999</v>
      </c>
      <c r="G2906">
        <v>0.95594999999999997</v>
      </c>
      <c r="H2906">
        <v>0.44595000000000001</v>
      </c>
      <c r="I2906">
        <v>0.55754999999999999</v>
      </c>
      <c r="J2906">
        <v>0.95484999999999998</v>
      </c>
      <c r="K2906">
        <v>0.28275</v>
      </c>
      <c r="L2906">
        <v>0.44085000000000002</v>
      </c>
    </row>
    <row r="2907" spans="1:12" x14ac:dyDescent="0.3">
      <c r="A2907">
        <v>2906</v>
      </c>
      <c r="B2907">
        <v>0.29054999999999997</v>
      </c>
      <c r="C2907">
        <v>0.50405</v>
      </c>
      <c r="D2907">
        <v>0.62375000000000003</v>
      </c>
      <c r="E2907">
        <v>0.63195000000000001</v>
      </c>
      <c r="F2907">
        <v>0.59784999999999999</v>
      </c>
      <c r="G2907">
        <v>0.60085</v>
      </c>
      <c r="H2907">
        <v>0.36264999999999997</v>
      </c>
      <c r="I2907">
        <v>0.15254999999999999</v>
      </c>
      <c r="J2907">
        <v>0.31304999999999999</v>
      </c>
      <c r="K2907">
        <v>0.24934999999999999</v>
      </c>
      <c r="L2907">
        <v>0.36954999999999999</v>
      </c>
    </row>
    <row r="2908" spans="1:12" x14ac:dyDescent="0.3">
      <c r="A2908">
        <v>2907</v>
      </c>
      <c r="B2908">
        <v>0.29065000000000002</v>
      </c>
      <c r="C2908">
        <v>3.8550000000000001E-2</v>
      </c>
      <c r="D2908">
        <v>0.10324999999999999</v>
      </c>
      <c r="E2908">
        <v>0.31075000000000003</v>
      </c>
      <c r="F2908">
        <v>0.96025000000000005</v>
      </c>
      <c r="G2908">
        <v>0.35444999999999999</v>
      </c>
      <c r="H2908">
        <v>0.90344999999999998</v>
      </c>
      <c r="I2908">
        <v>0.15575</v>
      </c>
      <c r="J2908">
        <v>0.94684999999999997</v>
      </c>
      <c r="K2908">
        <v>0.52295000000000003</v>
      </c>
      <c r="L2908">
        <v>0.92684999999999995</v>
      </c>
    </row>
    <row r="2909" spans="1:12" x14ac:dyDescent="0.3">
      <c r="A2909">
        <v>2908</v>
      </c>
      <c r="B2909">
        <v>0.29075000000000001</v>
      </c>
      <c r="C2909">
        <v>0.73575000000000002</v>
      </c>
      <c r="D2909">
        <v>0.33474999999999999</v>
      </c>
      <c r="E2909">
        <v>0.51095000000000002</v>
      </c>
      <c r="F2909">
        <v>0.34255000000000002</v>
      </c>
      <c r="G2909">
        <v>0.28384999999999999</v>
      </c>
      <c r="H2909">
        <v>0.63675000000000004</v>
      </c>
      <c r="I2909">
        <v>0.76044999999999996</v>
      </c>
      <c r="J2909">
        <v>0.26235000000000003</v>
      </c>
      <c r="K2909">
        <v>0.46384999999999998</v>
      </c>
      <c r="L2909">
        <v>0.32924999999999999</v>
      </c>
    </row>
    <row r="2910" spans="1:12" x14ac:dyDescent="0.3">
      <c r="A2910">
        <v>2909</v>
      </c>
      <c r="B2910">
        <v>0.29085</v>
      </c>
      <c r="C2910">
        <v>0.52864999999999995</v>
      </c>
      <c r="D2910">
        <v>0.34725</v>
      </c>
      <c r="E2910">
        <v>0.10845</v>
      </c>
      <c r="F2910">
        <v>0.79805000000000004</v>
      </c>
      <c r="G2910">
        <v>0.22964999999999999</v>
      </c>
      <c r="H2910">
        <v>0.80554999999999999</v>
      </c>
      <c r="I2910">
        <v>0.74404999999999999</v>
      </c>
      <c r="J2910">
        <v>0.43575000000000003</v>
      </c>
      <c r="K2910">
        <v>8.5449999999999998E-2</v>
      </c>
      <c r="L2910">
        <v>4.9750000000000003E-2</v>
      </c>
    </row>
    <row r="2911" spans="1:12" x14ac:dyDescent="0.3">
      <c r="A2911">
        <v>2910</v>
      </c>
      <c r="B2911">
        <v>0.29094999999999999</v>
      </c>
      <c r="C2911">
        <v>0.24254999999999999</v>
      </c>
      <c r="D2911">
        <v>0.17974999999999999</v>
      </c>
      <c r="E2911">
        <v>0.56415000000000004</v>
      </c>
      <c r="F2911">
        <v>0.88805000000000001</v>
      </c>
      <c r="G2911">
        <v>0.21604999999999999</v>
      </c>
      <c r="H2911">
        <v>0.12875</v>
      </c>
      <c r="I2911">
        <v>0.63254999999999995</v>
      </c>
      <c r="J2911">
        <v>0.81755</v>
      </c>
      <c r="K2911">
        <v>0.32395000000000002</v>
      </c>
      <c r="L2911">
        <v>0.69525000000000003</v>
      </c>
    </row>
    <row r="2912" spans="1:12" x14ac:dyDescent="0.3">
      <c r="A2912">
        <v>2911</v>
      </c>
      <c r="B2912">
        <v>0.29104999999999998</v>
      </c>
      <c r="C2912">
        <v>0.84204999999999997</v>
      </c>
      <c r="D2912">
        <v>0.24365000000000001</v>
      </c>
      <c r="E2912">
        <v>0.26185000000000003</v>
      </c>
      <c r="F2912">
        <v>0.25635000000000002</v>
      </c>
      <c r="G2912">
        <v>0.82025000000000003</v>
      </c>
      <c r="H2912">
        <v>9.5949999999999994E-2</v>
      </c>
      <c r="I2912">
        <v>0.64854999999999996</v>
      </c>
      <c r="J2912">
        <v>0.56645000000000001</v>
      </c>
      <c r="K2912">
        <v>0.86475000000000002</v>
      </c>
      <c r="L2912">
        <v>0.68535000000000001</v>
      </c>
    </row>
    <row r="2913" spans="1:12" x14ac:dyDescent="0.3">
      <c r="A2913">
        <v>2912</v>
      </c>
      <c r="B2913">
        <v>0.29115000000000002</v>
      </c>
      <c r="C2913">
        <v>0.92315000000000003</v>
      </c>
      <c r="D2913">
        <v>0.90144999999999997</v>
      </c>
      <c r="E2913">
        <v>0.80415000000000003</v>
      </c>
      <c r="F2913">
        <v>0.36954999999999999</v>
      </c>
      <c r="G2913">
        <v>0.90125</v>
      </c>
      <c r="H2913">
        <v>0.20485</v>
      </c>
      <c r="I2913">
        <v>0.69604999999999995</v>
      </c>
      <c r="J2913">
        <v>0.87924999999999998</v>
      </c>
      <c r="K2913">
        <v>0.23044999999999999</v>
      </c>
      <c r="L2913">
        <v>0.51534999999999997</v>
      </c>
    </row>
    <row r="2914" spans="1:12" x14ac:dyDescent="0.3">
      <c r="A2914">
        <v>2913</v>
      </c>
      <c r="B2914">
        <v>0.29125000000000001</v>
      </c>
      <c r="C2914">
        <v>0.56154999999999999</v>
      </c>
      <c r="D2914">
        <v>0.68664999999999998</v>
      </c>
      <c r="E2914">
        <v>0.74055000000000004</v>
      </c>
      <c r="F2914">
        <v>0.78554999999999997</v>
      </c>
      <c r="G2914">
        <v>0.43185000000000001</v>
      </c>
      <c r="H2914">
        <v>0.50434999999999997</v>
      </c>
      <c r="I2914">
        <v>0.71814999999999996</v>
      </c>
      <c r="J2914">
        <v>0.90385000000000004</v>
      </c>
      <c r="K2914">
        <v>0.63734999999999997</v>
      </c>
      <c r="L2914">
        <v>0.92754999999999999</v>
      </c>
    </row>
    <row r="2915" spans="1:12" x14ac:dyDescent="0.3">
      <c r="A2915">
        <v>2914</v>
      </c>
      <c r="B2915">
        <v>0.29135</v>
      </c>
      <c r="C2915">
        <v>0.23785000000000001</v>
      </c>
      <c r="D2915">
        <v>0.76375000000000004</v>
      </c>
      <c r="E2915">
        <v>0.64305000000000001</v>
      </c>
      <c r="F2915">
        <v>1.6750000000000001E-2</v>
      </c>
      <c r="G2915">
        <v>0.25245000000000001</v>
      </c>
      <c r="H2915">
        <v>0.24515000000000001</v>
      </c>
      <c r="I2915">
        <v>0.28544999999999998</v>
      </c>
      <c r="J2915">
        <v>0.82135000000000002</v>
      </c>
      <c r="K2915">
        <v>0.53064999999999996</v>
      </c>
      <c r="L2915">
        <v>0.32734999999999997</v>
      </c>
    </row>
    <row r="2916" spans="1:12" x14ac:dyDescent="0.3">
      <c r="A2916">
        <v>2915</v>
      </c>
      <c r="B2916">
        <v>0.29144999999999999</v>
      </c>
      <c r="C2916">
        <v>0.15584999999999999</v>
      </c>
      <c r="D2916">
        <v>0.96894999999999998</v>
      </c>
      <c r="E2916">
        <v>0.92874999999999996</v>
      </c>
      <c r="F2916">
        <v>0.34865000000000002</v>
      </c>
      <c r="G2916">
        <v>0.76054999999999995</v>
      </c>
      <c r="H2916">
        <v>0.62365000000000004</v>
      </c>
      <c r="I2916">
        <v>0.59435000000000004</v>
      </c>
      <c r="J2916">
        <v>0.49795</v>
      </c>
      <c r="K2916">
        <v>0.43554999999999999</v>
      </c>
      <c r="L2916">
        <v>0.90715000000000001</v>
      </c>
    </row>
    <row r="2917" spans="1:12" x14ac:dyDescent="0.3">
      <c r="A2917">
        <v>2916</v>
      </c>
      <c r="B2917">
        <v>0.29154999999999998</v>
      </c>
      <c r="C2917">
        <v>0.62485000000000002</v>
      </c>
      <c r="D2917">
        <v>0.94855</v>
      </c>
      <c r="E2917">
        <v>0.55894999999999995</v>
      </c>
      <c r="F2917">
        <v>0.53285000000000005</v>
      </c>
      <c r="G2917">
        <v>0.11655</v>
      </c>
      <c r="H2917">
        <v>0.79974999999999996</v>
      </c>
      <c r="I2917">
        <v>0.49714999999999998</v>
      </c>
      <c r="J2917">
        <v>0.27184999999999998</v>
      </c>
      <c r="K2917">
        <v>0.27434999999999998</v>
      </c>
      <c r="L2917">
        <v>0.10715</v>
      </c>
    </row>
    <row r="2918" spans="1:12" x14ac:dyDescent="0.3">
      <c r="A2918">
        <v>2917</v>
      </c>
      <c r="B2918">
        <v>0.29165000000000002</v>
      </c>
      <c r="C2918">
        <v>0.12075</v>
      </c>
      <c r="D2918">
        <v>0.23225000000000001</v>
      </c>
      <c r="E2918">
        <v>0.21754999999999999</v>
      </c>
      <c r="F2918">
        <v>0.38595000000000002</v>
      </c>
      <c r="G2918">
        <v>0.43195</v>
      </c>
      <c r="H2918">
        <v>0.28405000000000002</v>
      </c>
      <c r="I2918">
        <v>0.25085000000000002</v>
      </c>
      <c r="J2918">
        <v>0.23905000000000001</v>
      </c>
      <c r="K2918">
        <v>9.6949999999999995E-2</v>
      </c>
      <c r="L2918">
        <v>0.16814999999999999</v>
      </c>
    </row>
    <row r="2919" spans="1:12" x14ac:dyDescent="0.3">
      <c r="A2919">
        <v>2918</v>
      </c>
      <c r="B2919">
        <v>0.29175000000000001</v>
      </c>
      <c r="C2919">
        <v>0.37395</v>
      </c>
      <c r="D2919">
        <v>0.74265000000000003</v>
      </c>
      <c r="E2919">
        <v>0.68305000000000005</v>
      </c>
      <c r="F2919">
        <v>0.32435000000000003</v>
      </c>
      <c r="G2919">
        <v>0.52415</v>
      </c>
      <c r="H2919">
        <v>0.59235000000000004</v>
      </c>
      <c r="I2919">
        <v>0.81005000000000005</v>
      </c>
      <c r="J2919">
        <v>0.31974999999999998</v>
      </c>
      <c r="K2919">
        <v>0.46325</v>
      </c>
      <c r="L2919">
        <v>9.1550000000000006E-2</v>
      </c>
    </row>
    <row r="2920" spans="1:12" x14ac:dyDescent="0.3">
      <c r="A2920">
        <v>2919</v>
      </c>
      <c r="B2920">
        <v>0.29185</v>
      </c>
      <c r="C2920">
        <v>0.83104999999999996</v>
      </c>
      <c r="D2920">
        <v>0.33055000000000001</v>
      </c>
      <c r="E2920">
        <v>0.44155</v>
      </c>
      <c r="F2920">
        <v>0.85135000000000005</v>
      </c>
      <c r="G2920">
        <v>0.97045000000000003</v>
      </c>
      <c r="H2920">
        <v>0.29465000000000002</v>
      </c>
      <c r="I2920">
        <v>0.25995000000000001</v>
      </c>
      <c r="J2920">
        <v>0.53105000000000002</v>
      </c>
      <c r="K2920">
        <v>0.33434999999999998</v>
      </c>
      <c r="L2920">
        <v>0.47044999999999998</v>
      </c>
    </row>
    <row r="2921" spans="1:12" x14ac:dyDescent="0.3">
      <c r="A2921">
        <v>2920</v>
      </c>
      <c r="B2921">
        <v>0.29194999999999999</v>
      </c>
      <c r="C2921">
        <v>0.54805000000000004</v>
      </c>
      <c r="D2921">
        <v>5.2249999999999998E-2</v>
      </c>
      <c r="E2921">
        <v>0.90774999999999995</v>
      </c>
      <c r="F2921">
        <v>0.46365000000000001</v>
      </c>
      <c r="G2921">
        <v>1.205E-2</v>
      </c>
      <c r="H2921">
        <v>2.7650000000000001E-2</v>
      </c>
      <c r="I2921">
        <v>0.50754999999999995</v>
      </c>
      <c r="J2921">
        <v>0.87985000000000002</v>
      </c>
      <c r="K2921">
        <v>0.49414999999999998</v>
      </c>
      <c r="L2921">
        <v>0.94184999999999997</v>
      </c>
    </row>
    <row r="2922" spans="1:12" x14ac:dyDescent="0.3">
      <c r="A2922">
        <v>2921</v>
      </c>
      <c r="B2922">
        <v>0.29204999999999998</v>
      </c>
      <c r="C2922">
        <v>0.30464999999999998</v>
      </c>
      <c r="D2922">
        <v>0.97775000000000001</v>
      </c>
      <c r="E2922">
        <v>0.68794999999999995</v>
      </c>
      <c r="F2922">
        <v>0.92044999999999999</v>
      </c>
      <c r="G2922">
        <v>0.27134999999999998</v>
      </c>
      <c r="H2922">
        <v>1.3650000000000001E-2</v>
      </c>
      <c r="I2922">
        <v>0.38934999999999997</v>
      </c>
      <c r="J2922">
        <v>0.96445000000000003</v>
      </c>
      <c r="K2922">
        <v>8.2750000000000004E-2</v>
      </c>
      <c r="L2922">
        <v>6.7499999999999999E-3</v>
      </c>
    </row>
    <row r="2923" spans="1:12" x14ac:dyDescent="0.3">
      <c r="A2923">
        <v>2922</v>
      </c>
      <c r="B2923">
        <v>0.29215000000000002</v>
      </c>
      <c r="C2923">
        <v>0.80725000000000002</v>
      </c>
      <c r="D2923">
        <v>0.41254999999999997</v>
      </c>
      <c r="E2923">
        <v>0.29325000000000001</v>
      </c>
      <c r="F2923">
        <v>0.43314999999999998</v>
      </c>
      <c r="G2923">
        <v>0.37824999999999998</v>
      </c>
      <c r="H2923">
        <v>0.53254999999999997</v>
      </c>
      <c r="I2923">
        <v>0.50224999999999997</v>
      </c>
      <c r="J2923">
        <v>0.20485</v>
      </c>
      <c r="K2923">
        <v>0.70125000000000004</v>
      </c>
      <c r="L2923">
        <v>0.88924999999999998</v>
      </c>
    </row>
    <row r="2924" spans="1:12" x14ac:dyDescent="0.3">
      <c r="A2924">
        <v>2923</v>
      </c>
      <c r="B2924">
        <v>0.29225000000000001</v>
      </c>
      <c r="C2924">
        <v>0.43545</v>
      </c>
      <c r="D2924">
        <v>0.84914999999999996</v>
      </c>
      <c r="E2924">
        <v>0.78364999999999996</v>
      </c>
      <c r="F2924">
        <v>0.82074999999999998</v>
      </c>
      <c r="G2924">
        <v>0.66705000000000003</v>
      </c>
      <c r="H2924">
        <v>0.47225</v>
      </c>
      <c r="I2924">
        <v>0.80635000000000001</v>
      </c>
      <c r="J2924">
        <v>0.91735</v>
      </c>
      <c r="K2924">
        <v>0.91164999999999996</v>
      </c>
      <c r="L2924">
        <v>0.26905000000000001</v>
      </c>
    </row>
    <row r="2925" spans="1:12" x14ac:dyDescent="0.3">
      <c r="A2925">
        <v>2924</v>
      </c>
      <c r="B2925">
        <v>0.29235</v>
      </c>
      <c r="C2925">
        <v>0.84745000000000004</v>
      </c>
      <c r="D2925">
        <v>4.8649999999999999E-2</v>
      </c>
      <c r="E2925">
        <v>7.4149999999999994E-2</v>
      </c>
      <c r="F2925">
        <v>0.78654999999999997</v>
      </c>
      <c r="G2925">
        <v>0.61014999999999997</v>
      </c>
      <c r="H2925">
        <v>0.45384999999999998</v>
      </c>
      <c r="I2925">
        <v>0.60885</v>
      </c>
      <c r="J2925">
        <v>0.50585000000000002</v>
      </c>
      <c r="K2925">
        <v>9.3450000000000005E-2</v>
      </c>
      <c r="L2925">
        <v>0.63844999999999996</v>
      </c>
    </row>
    <row r="2926" spans="1:12" x14ac:dyDescent="0.3">
      <c r="A2926">
        <v>2925</v>
      </c>
      <c r="B2926">
        <v>0.29244999999999999</v>
      </c>
      <c r="C2926">
        <v>0.52395000000000003</v>
      </c>
      <c r="D2926">
        <v>0.54164999999999996</v>
      </c>
      <c r="E2926">
        <v>1.8149999999999999E-2</v>
      </c>
      <c r="F2926">
        <v>0.43304999999999999</v>
      </c>
      <c r="G2926">
        <v>0.28444999999999998</v>
      </c>
      <c r="H2926">
        <v>0.83135000000000003</v>
      </c>
      <c r="I2926">
        <v>0.92215000000000003</v>
      </c>
      <c r="J2926">
        <v>0.74624999999999997</v>
      </c>
      <c r="K2926">
        <v>6.6949999999999996E-2</v>
      </c>
      <c r="L2926">
        <v>0.77015</v>
      </c>
    </row>
    <row r="2927" spans="1:12" x14ac:dyDescent="0.3">
      <c r="A2927">
        <v>2926</v>
      </c>
      <c r="B2927">
        <v>0.29254999999999998</v>
      </c>
      <c r="C2927">
        <v>0.66474999999999995</v>
      </c>
      <c r="D2927">
        <v>0.33355000000000001</v>
      </c>
      <c r="E2927">
        <v>0.41205000000000003</v>
      </c>
      <c r="F2927">
        <v>0.73845000000000005</v>
      </c>
      <c r="G2927">
        <v>0.57545000000000002</v>
      </c>
      <c r="H2927">
        <v>0.67244999999999999</v>
      </c>
      <c r="I2927">
        <v>0.60314999999999996</v>
      </c>
      <c r="J2927">
        <v>0.23624999999999999</v>
      </c>
      <c r="K2927">
        <v>0.31635000000000002</v>
      </c>
      <c r="L2927">
        <v>5.885E-2</v>
      </c>
    </row>
    <row r="2928" spans="1:12" x14ac:dyDescent="0.3">
      <c r="A2928">
        <v>2927</v>
      </c>
      <c r="B2928">
        <v>0.29265000000000002</v>
      </c>
      <c r="C2928">
        <v>0.15895000000000001</v>
      </c>
      <c r="D2928">
        <v>0.88634999999999997</v>
      </c>
      <c r="E2928">
        <v>0.71304999999999996</v>
      </c>
      <c r="F2928">
        <v>0.10795</v>
      </c>
      <c r="G2928">
        <v>0.81615000000000004</v>
      </c>
      <c r="H2928">
        <v>0.96935000000000004</v>
      </c>
      <c r="I2928">
        <v>0.53825000000000001</v>
      </c>
      <c r="J2928">
        <v>3.4250000000000003E-2</v>
      </c>
      <c r="K2928">
        <v>1.8849999999999999E-2</v>
      </c>
      <c r="L2928">
        <v>0.37445000000000001</v>
      </c>
    </row>
    <row r="2929" spans="1:12" x14ac:dyDescent="0.3">
      <c r="A2929">
        <v>2928</v>
      </c>
      <c r="B2929">
        <v>0.29275000000000001</v>
      </c>
      <c r="C2929">
        <v>0.22935</v>
      </c>
      <c r="D2929">
        <v>0.89985000000000004</v>
      </c>
      <c r="E2929">
        <v>0.24204999999999999</v>
      </c>
      <c r="F2929">
        <v>0.67435</v>
      </c>
      <c r="G2929">
        <v>8.0149999999999999E-2</v>
      </c>
      <c r="H2929">
        <v>0.58274999999999999</v>
      </c>
      <c r="I2929">
        <v>0.46095000000000003</v>
      </c>
      <c r="J2929">
        <v>0.12975</v>
      </c>
      <c r="K2929">
        <v>0.92845</v>
      </c>
      <c r="L2929">
        <v>0.95974999999999999</v>
      </c>
    </row>
    <row r="2930" spans="1:12" x14ac:dyDescent="0.3">
      <c r="A2930">
        <v>2929</v>
      </c>
      <c r="B2930">
        <v>0.29285</v>
      </c>
      <c r="C2930">
        <v>0.42275000000000001</v>
      </c>
      <c r="D2930">
        <v>0.76475000000000004</v>
      </c>
      <c r="E2930">
        <v>0.29994999999999999</v>
      </c>
      <c r="F2930">
        <v>0.85094999999999998</v>
      </c>
      <c r="G2930">
        <v>0.71174999999999999</v>
      </c>
      <c r="H2930">
        <v>0.70125000000000004</v>
      </c>
      <c r="I2930">
        <v>0.23444999999999999</v>
      </c>
      <c r="J2930">
        <v>0.87734999999999996</v>
      </c>
      <c r="K2930">
        <v>0.25274999999999997</v>
      </c>
      <c r="L2930">
        <v>0.42185</v>
      </c>
    </row>
    <row r="2931" spans="1:12" x14ac:dyDescent="0.3">
      <c r="A2931">
        <v>2930</v>
      </c>
      <c r="B2931">
        <v>0.29294999999999999</v>
      </c>
      <c r="C2931">
        <v>0.82015000000000005</v>
      </c>
      <c r="D2931">
        <v>0.31035000000000001</v>
      </c>
      <c r="E2931">
        <v>0.70184999999999997</v>
      </c>
      <c r="F2931">
        <v>0.20965</v>
      </c>
      <c r="G2931">
        <v>0.37914999999999999</v>
      </c>
      <c r="H2931">
        <v>0.36335000000000001</v>
      </c>
      <c r="I2931">
        <v>0.17924999999999999</v>
      </c>
      <c r="J2931">
        <v>0.84135000000000004</v>
      </c>
      <c r="K2931">
        <v>0.96955000000000002</v>
      </c>
      <c r="L2931">
        <v>0.42804999999999999</v>
      </c>
    </row>
    <row r="2932" spans="1:12" x14ac:dyDescent="0.3">
      <c r="A2932">
        <v>2931</v>
      </c>
      <c r="B2932">
        <v>0.29304999999999998</v>
      </c>
      <c r="C2932">
        <v>9.8499999999999994E-3</v>
      </c>
      <c r="D2932">
        <v>0.45384999999999998</v>
      </c>
      <c r="E2932">
        <v>0.66874999999999996</v>
      </c>
      <c r="F2932">
        <v>0.48904999999999998</v>
      </c>
      <c r="G2932">
        <v>0.71304999999999996</v>
      </c>
      <c r="H2932">
        <v>7.3749999999999996E-2</v>
      </c>
      <c r="I2932">
        <v>6.6250000000000003E-2</v>
      </c>
      <c r="J2932">
        <v>0.91505000000000003</v>
      </c>
      <c r="K2932">
        <v>0.31874999999999998</v>
      </c>
      <c r="L2932">
        <v>0.77444999999999997</v>
      </c>
    </row>
    <row r="2933" spans="1:12" x14ac:dyDescent="0.3">
      <c r="A2933">
        <v>2932</v>
      </c>
      <c r="B2933">
        <v>0.29315000000000002</v>
      </c>
      <c r="C2933">
        <v>0.65475000000000005</v>
      </c>
      <c r="D2933">
        <v>0.85985</v>
      </c>
      <c r="E2933">
        <v>0.77124999999999999</v>
      </c>
      <c r="F2933">
        <v>0.10705000000000001</v>
      </c>
      <c r="G2933">
        <v>0.86775000000000002</v>
      </c>
      <c r="H2933">
        <v>0.59994999999999998</v>
      </c>
      <c r="I2933">
        <v>0.74624999999999997</v>
      </c>
      <c r="J2933">
        <v>0.97855000000000003</v>
      </c>
      <c r="K2933">
        <v>0.91444999999999999</v>
      </c>
      <c r="L2933">
        <v>0.11005</v>
      </c>
    </row>
    <row r="2934" spans="1:12" x14ac:dyDescent="0.3">
      <c r="A2934">
        <v>2933</v>
      </c>
      <c r="B2934">
        <v>0.29325000000000001</v>
      </c>
      <c r="C2934">
        <v>0.63385000000000002</v>
      </c>
      <c r="D2934">
        <v>0.62114999999999998</v>
      </c>
      <c r="E2934">
        <v>0.38305</v>
      </c>
      <c r="F2934">
        <v>0.32774999999999999</v>
      </c>
      <c r="G2934">
        <v>0.11415</v>
      </c>
      <c r="H2934">
        <v>0.93074999999999997</v>
      </c>
      <c r="I2934">
        <v>0.86255000000000004</v>
      </c>
      <c r="J2934">
        <v>0.24035000000000001</v>
      </c>
      <c r="K2934">
        <v>0.35725000000000001</v>
      </c>
      <c r="L2934">
        <v>1.145E-2</v>
      </c>
    </row>
    <row r="2935" spans="1:12" x14ac:dyDescent="0.3">
      <c r="A2935">
        <v>2934</v>
      </c>
      <c r="B2935">
        <v>0.29335</v>
      </c>
      <c r="C2935">
        <v>0.65075000000000005</v>
      </c>
      <c r="D2935">
        <v>0.18015</v>
      </c>
      <c r="E2935">
        <v>0.75305</v>
      </c>
      <c r="F2935">
        <v>0.68825000000000003</v>
      </c>
      <c r="G2935">
        <v>0.68374999999999997</v>
      </c>
      <c r="H2935">
        <v>0.69445000000000001</v>
      </c>
      <c r="I2935">
        <v>0.85355000000000003</v>
      </c>
      <c r="J2935">
        <v>1.2449999999999999E-2</v>
      </c>
      <c r="K2935">
        <v>0.41965000000000002</v>
      </c>
      <c r="L2935">
        <v>0.34365000000000001</v>
      </c>
    </row>
    <row r="2936" spans="1:12" x14ac:dyDescent="0.3">
      <c r="A2936">
        <v>2935</v>
      </c>
      <c r="B2936">
        <v>0.29344999999999999</v>
      </c>
      <c r="C2936">
        <v>0.32615</v>
      </c>
      <c r="D2936">
        <v>0.49735000000000001</v>
      </c>
      <c r="E2936">
        <v>0.33605000000000002</v>
      </c>
      <c r="F2936">
        <v>0.17135</v>
      </c>
      <c r="G2936">
        <v>0.42535000000000001</v>
      </c>
      <c r="H2936">
        <v>0.86445000000000005</v>
      </c>
      <c r="I2936">
        <v>0.62595000000000001</v>
      </c>
      <c r="J2936">
        <v>0.23565</v>
      </c>
      <c r="K2936">
        <v>0.73904999999999998</v>
      </c>
      <c r="L2936">
        <v>8.5550000000000001E-2</v>
      </c>
    </row>
    <row r="2937" spans="1:12" x14ac:dyDescent="0.3">
      <c r="A2937">
        <v>2936</v>
      </c>
      <c r="B2937">
        <v>0.29354999999999998</v>
      </c>
      <c r="C2937">
        <v>0.76754999999999995</v>
      </c>
      <c r="D2937">
        <v>0.67815000000000003</v>
      </c>
      <c r="E2937">
        <v>0.60435000000000005</v>
      </c>
      <c r="F2937">
        <v>0.93135000000000001</v>
      </c>
      <c r="G2937">
        <v>5.8500000000000002E-3</v>
      </c>
      <c r="H2937">
        <v>0.13105</v>
      </c>
      <c r="I2937">
        <v>0.51815</v>
      </c>
      <c r="J2937">
        <v>1.15E-3</v>
      </c>
      <c r="K2937">
        <v>0.61624999999999996</v>
      </c>
      <c r="L2937">
        <v>3.8949999999999999E-2</v>
      </c>
    </row>
    <row r="2938" spans="1:12" x14ac:dyDescent="0.3">
      <c r="A2938">
        <v>2937</v>
      </c>
      <c r="B2938">
        <v>0.29365000000000002</v>
      </c>
      <c r="C2938">
        <v>3.5549999999999998E-2</v>
      </c>
      <c r="D2938">
        <v>0.66095000000000004</v>
      </c>
      <c r="E2938">
        <v>0.83204999999999996</v>
      </c>
      <c r="F2938">
        <v>0.18024999999999999</v>
      </c>
      <c r="G2938">
        <v>3.5150000000000001E-2</v>
      </c>
      <c r="H2938">
        <v>0.71545000000000003</v>
      </c>
      <c r="I2938">
        <v>0.11905</v>
      </c>
      <c r="J2938">
        <v>0.76875000000000004</v>
      </c>
      <c r="K2938">
        <v>0.41335</v>
      </c>
      <c r="L2938">
        <v>7.195E-2</v>
      </c>
    </row>
    <row r="2939" spans="1:12" x14ac:dyDescent="0.3">
      <c r="A2939">
        <v>2938</v>
      </c>
      <c r="B2939">
        <v>0.29375000000000001</v>
      </c>
      <c r="C2939">
        <v>0.65295000000000003</v>
      </c>
      <c r="D2939">
        <v>0.55264999999999997</v>
      </c>
      <c r="E2939">
        <v>0.88514999999999999</v>
      </c>
      <c r="F2939">
        <v>0.64654999999999996</v>
      </c>
      <c r="G2939">
        <v>0.35994999999999999</v>
      </c>
      <c r="H2939">
        <v>0.95635000000000003</v>
      </c>
      <c r="I2939">
        <v>0.79454999999999998</v>
      </c>
      <c r="J2939">
        <v>0.73504999999999998</v>
      </c>
      <c r="K2939">
        <v>0.33495000000000003</v>
      </c>
      <c r="L2939">
        <v>0.68245</v>
      </c>
    </row>
    <row r="2940" spans="1:12" x14ac:dyDescent="0.3">
      <c r="A2940">
        <v>2939</v>
      </c>
      <c r="B2940">
        <v>0.29385</v>
      </c>
      <c r="C2940">
        <v>1.9949999999999999E-2</v>
      </c>
      <c r="D2940">
        <v>0.26095000000000002</v>
      </c>
      <c r="E2940">
        <v>0.90695000000000003</v>
      </c>
      <c r="F2940">
        <v>0.70135000000000003</v>
      </c>
      <c r="G2940">
        <v>0.17365</v>
      </c>
      <c r="H2940">
        <v>0.78815000000000002</v>
      </c>
      <c r="I2940">
        <v>0.19084999999999999</v>
      </c>
      <c r="J2940">
        <v>0.99655000000000005</v>
      </c>
      <c r="K2940">
        <v>4.4749999999999998E-2</v>
      </c>
      <c r="L2940">
        <v>0.66764999999999997</v>
      </c>
    </row>
    <row r="2941" spans="1:12" x14ac:dyDescent="0.3">
      <c r="A2941">
        <v>2940</v>
      </c>
      <c r="B2941">
        <v>0.29394999999999999</v>
      </c>
      <c r="C2941">
        <v>0.50305</v>
      </c>
      <c r="D2941">
        <v>0.32634999999999997</v>
      </c>
      <c r="E2941">
        <v>8.9249999999999996E-2</v>
      </c>
      <c r="F2941">
        <v>0.91215000000000002</v>
      </c>
      <c r="G2941">
        <v>0.85365000000000002</v>
      </c>
      <c r="H2941">
        <v>0.65434999999999999</v>
      </c>
      <c r="I2941">
        <v>0.40215000000000001</v>
      </c>
      <c r="J2941">
        <v>5.3850000000000002E-2</v>
      </c>
      <c r="K2941">
        <v>0.20535</v>
      </c>
      <c r="L2941">
        <v>0.52205000000000001</v>
      </c>
    </row>
    <row r="2942" spans="1:12" x14ac:dyDescent="0.3">
      <c r="A2942">
        <v>2941</v>
      </c>
      <c r="B2942">
        <v>0.29404999999999998</v>
      </c>
      <c r="C2942">
        <v>0.37514999999999998</v>
      </c>
      <c r="D2942">
        <v>7.825E-2</v>
      </c>
      <c r="E2942">
        <v>0.53215000000000001</v>
      </c>
      <c r="F2942">
        <v>0.53774999999999995</v>
      </c>
      <c r="G2942">
        <v>0.82535000000000003</v>
      </c>
      <c r="H2942">
        <v>0.99495</v>
      </c>
      <c r="I2942">
        <v>0.78405000000000002</v>
      </c>
      <c r="J2942">
        <v>4.7149999999999997E-2</v>
      </c>
      <c r="K2942">
        <v>0.21575</v>
      </c>
      <c r="L2942">
        <v>0.64634999999999998</v>
      </c>
    </row>
    <row r="2943" spans="1:12" x14ac:dyDescent="0.3">
      <c r="A2943">
        <v>2942</v>
      </c>
      <c r="B2943">
        <v>0.29415000000000002</v>
      </c>
      <c r="C2943">
        <v>0.41205000000000003</v>
      </c>
      <c r="D2943">
        <v>0.92795000000000005</v>
      </c>
      <c r="E2943">
        <v>0.95225000000000004</v>
      </c>
      <c r="F2943">
        <v>0.51534999999999997</v>
      </c>
      <c r="G2943">
        <v>1.7049999999999999E-2</v>
      </c>
      <c r="H2943">
        <v>0.14774999999999999</v>
      </c>
      <c r="I2943">
        <v>0.93115000000000003</v>
      </c>
      <c r="J2943">
        <v>0.42244999999999999</v>
      </c>
      <c r="K2943">
        <v>0.48265000000000002</v>
      </c>
      <c r="L2943">
        <v>0.74824999999999997</v>
      </c>
    </row>
    <row r="2944" spans="1:12" x14ac:dyDescent="0.3">
      <c r="A2944">
        <v>2943</v>
      </c>
      <c r="B2944">
        <v>0.29425000000000001</v>
      </c>
      <c r="C2944">
        <v>0.34355000000000002</v>
      </c>
      <c r="D2944">
        <v>0.89105000000000001</v>
      </c>
      <c r="E2944">
        <v>0.32155</v>
      </c>
      <c r="F2944">
        <v>0.29885</v>
      </c>
      <c r="G2944">
        <v>0.22364999999999999</v>
      </c>
      <c r="H2944">
        <v>0.70465</v>
      </c>
      <c r="I2944">
        <v>0.45495000000000002</v>
      </c>
      <c r="J2944">
        <v>0.67825000000000002</v>
      </c>
      <c r="K2944">
        <v>0.97604999999999997</v>
      </c>
      <c r="L2944">
        <v>0.69374999999999998</v>
      </c>
    </row>
    <row r="2945" spans="1:12" x14ac:dyDescent="0.3">
      <c r="A2945">
        <v>2944</v>
      </c>
      <c r="B2945">
        <v>0.29435</v>
      </c>
      <c r="C2945">
        <v>0.20125000000000001</v>
      </c>
      <c r="D2945">
        <v>0.95594999999999997</v>
      </c>
      <c r="E2945">
        <v>0.47985</v>
      </c>
      <c r="F2945">
        <v>0.42165000000000002</v>
      </c>
      <c r="G2945">
        <v>0.71855000000000002</v>
      </c>
      <c r="H2945">
        <v>0.74365000000000003</v>
      </c>
      <c r="I2945">
        <v>0.50034999999999996</v>
      </c>
      <c r="J2945">
        <v>0.50685000000000002</v>
      </c>
      <c r="K2945">
        <v>0.41354999999999997</v>
      </c>
      <c r="L2945">
        <v>0.56235000000000002</v>
      </c>
    </row>
    <row r="2946" spans="1:12" x14ac:dyDescent="0.3">
      <c r="A2946">
        <v>2945</v>
      </c>
      <c r="B2946">
        <v>0.29444999999999999</v>
      </c>
      <c r="C2946">
        <v>0.41034999999999999</v>
      </c>
      <c r="D2946">
        <v>0.32455000000000001</v>
      </c>
      <c r="E2946">
        <v>0.92854999999999999</v>
      </c>
      <c r="F2946">
        <v>0.64385000000000003</v>
      </c>
      <c r="G2946">
        <v>0.82565</v>
      </c>
      <c r="H2946">
        <v>0.93015000000000003</v>
      </c>
      <c r="I2946">
        <v>0.85045000000000004</v>
      </c>
      <c r="J2946">
        <v>0.52054999999999996</v>
      </c>
      <c r="K2946">
        <v>0.92205000000000004</v>
      </c>
      <c r="L2946">
        <v>0.59225000000000005</v>
      </c>
    </row>
    <row r="2947" spans="1:12" x14ac:dyDescent="0.3">
      <c r="A2947">
        <v>2946</v>
      </c>
      <c r="B2947">
        <v>0.29454999999999998</v>
      </c>
      <c r="C2947">
        <v>0.78785000000000005</v>
      </c>
      <c r="D2947">
        <v>2.9250000000000002E-2</v>
      </c>
      <c r="E2947">
        <v>0.51434999999999997</v>
      </c>
      <c r="F2947">
        <v>0.89934999999999998</v>
      </c>
      <c r="G2947">
        <v>0.60724999999999996</v>
      </c>
      <c r="H2947">
        <v>0.92605000000000004</v>
      </c>
      <c r="I2947">
        <v>0.43685000000000002</v>
      </c>
      <c r="J2947">
        <v>0.43964999999999999</v>
      </c>
      <c r="K2947">
        <v>0.22434999999999999</v>
      </c>
      <c r="L2947">
        <v>0.83684999999999998</v>
      </c>
    </row>
    <row r="2948" spans="1:12" x14ac:dyDescent="0.3">
      <c r="A2948">
        <v>2947</v>
      </c>
      <c r="B2948">
        <v>0.29465000000000002</v>
      </c>
      <c r="C2948">
        <v>0.41625000000000001</v>
      </c>
      <c r="D2948">
        <v>0.12825</v>
      </c>
      <c r="E2948">
        <v>0.92505000000000004</v>
      </c>
      <c r="F2948">
        <v>0.87014999999999998</v>
      </c>
      <c r="G2948">
        <v>0.96265000000000001</v>
      </c>
      <c r="H2948">
        <v>0.52064999999999995</v>
      </c>
      <c r="I2948">
        <v>0.19364999999999999</v>
      </c>
      <c r="J2948">
        <v>0.10305</v>
      </c>
      <c r="K2948">
        <v>0.23544999999999999</v>
      </c>
      <c r="L2948">
        <v>0.41965000000000002</v>
      </c>
    </row>
    <row r="2949" spans="1:12" x14ac:dyDescent="0.3">
      <c r="A2949">
        <v>2948</v>
      </c>
      <c r="B2949">
        <v>0.29475000000000001</v>
      </c>
      <c r="C2949">
        <v>0.33355000000000001</v>
      </c>
      <c r="D2949">
        <v>0.64105000000000001</v>
      </c>
      <c r="E2949">
        <v>0.68115000000000003</v>
      </c>
      <c r="F2949">
        <v>0.23205000000000001</v>
      </c>
      <c r="G2949">
        <v>4.215E-2</v>
      </c>
      <c r="H2949">
        <v>0.21945000000000001</v>
      </c>
      <c r="I2949">
        <v>3.7150000000000002E-2</v>
      </c>
      <c r="J2949">
        <v>0.91205000000000003</v>
      </c>
      <c r="K2949">
        <v>8.6550000000000002E-2</v>
      </c>
      <c r="L2949">
        <v>0.57955000000000001</v>
      </c>
    </row>
    <row r="2950" spans="1:12" x14ac:dyDescent="0.3">
      <c r="A2950">
        <v>2949</v>
      </c>
      <c r="B2950">
        <v>0.29485</v>
      </c>
      <c r="C2950">
        <v>6.4850000000000005E-2</v>
      </c>
      <c r="D2950">
        <v>0.52354999999999996</v>
      </c>
      <c r="E2950">
        <v>0.68564999999999998</v>
      </c>
      <c r="F2950">
        <v>0.12645000000000001</v>
      </c>
      <c r="G2950">
        <v>0.73224999999999996</v>
      </c>
      <c r="H2950">
        <v>0.49625000000000002</v>
      </c>
      <c r="I2950">
        <v>0.45324999999999999</v>
      </c>
      <c r="J2950">
        <v>0.67435</v>
      </c>
      <c r="K2950">
        <v>1.575E-2</v>
      </c>
      <c r="L2950">
        <v>0.60075000000000001</v>
      </c>
    </row>
    <row r="2951" spans="1:12" x14ac:dyDescent="0.3">
      <c r="A2951">
        <v>2950</v>
      </c>
      <c r="B2951">
        <v>0.29494999999999999</v>
      </c>
      <c r="C2951">
        <v>0.77544999999999997</v>
      </c>
      <c r="D2951">
        <v>0.47265000000000001</v>
      </c>
      <c r="E2951">
        <v>0.94194999999999995</v>
      </c>
      <c r="F2951">
        <v>0.68364999999999998</v>
      </c>
      <c r="G2951">
        <v>0.23014999999999999</v>
      </c>
      <c r="H2951">
        <v>0.77734999999999999</v>
      </c>
      <c r="I2951">
        <v>0.61965000000000003</v>
      </c>
      <c r="J2951">
        <v>0.19405</v>
      </c>
      <c r="K2951">
        <v>0.21095</v>
      </c>
      <c r="L2951">
        <v>0.76715</v>
      </c>
    </row>
    <row r="2952" spans="1:12" x14ac:dyDescent="0.3">
      <c r="A2952">
        <v>2951</v>
      </c>
      <c r="B2952">
        <v>0.29504999999999998</v>
      </c>
      <c r="C2952">
        <v>0.40875</v>
      </c>
      <c r="D2952">
        <v>0.68045</v>
      </c>
      <c r="E2952">
        <v>0.46274999999999999</v>
      </c>
      <c r="F2952">
        <v>0.67035</v>
      </c>
      <c r="G2952">
        <v>0.29244999999999999</v>
      </c>
      <c r="H2952">
        <v>0.67525000000000002</v>
      </c>
      <c r="I2952">
        <v>0.89085000000000003</v>
      </c>
      <c r="J2952">
        <v>0.81035000000000001</v>
      </c>
      <c r="K2952">
        <v>0.25745000000000001</v>
      </c>
      <c r="L2952">
        <v>0.19635</v>
      </c>
    </row>
    <row r="2953" spans="1:12" x14ac:dyDescent="0.3">
      <c r="A2953">
        <v>2952</v>
      </c>
      <c r="B2953">
        <v>0.29515000000000002</v>
      </c>
      <c r="C2953">
        <v>0.92905000000000004</v>
      </c>
      <c r="D2953">
        <v>0.87534999999999996</v>
      </c>
      <c r="E2953">
        <v>0.78005000000000002</v>
      </c>
      <c r="F2953">
        <v>0.13865</v>
      </c>
      <c r="G2953">
        <v>0.84155000000000002</v>
      </c>
      <c r="H2953">
        <v>0.15024999999999999</v>
      </c>
      <c r="I2953">
        <v>0.82035000000000002</v>
      </c>
      <c r="J2953">
        <v>0.57845000000000002</v>
      </c>
      <c r="K2953">
        <v>0.87795000000000001</v>
      </c>
      <c r="L2953">
        <v>0.48475000000000001</v>
      </c>
    </row>
    <row r="2954" spans="1:12" x14ac:dyDescent="0.3">
      <c r="A2954">
        <v>2953</v>
      </c>
      <c r="B2954">
        <v>0.29525000000000001</v>
      </c>
      <c r="C2954">
        <v>0.91595000000000004</v>
      </c>
      <c r="D2954">
        <v>0.58514999999999995</v>
      </c>
      <c r="E2954">
        <v>2.845E-2</v>
      </c>
      <c r="F2954">
        <v>0.88405</v>
      </c>
      <c r="G2954">
        <v>0.47975000000000001</v>
      </c>
      <c r="H2954">
        <v>0.39465</v>
      </c>
      <c r="I2954">
        <v>5.9150000000000001E-2</v>
      </c>
      <c r="J2954">
        <v>0.78915000000000002</v>
      </c>
      <c r="K2954">
        <v>0.95474999999999999</v>
      </c>
      <c r="L2954">
        <v>0.96145000000000003</v>
      </c>
    </row>
    <row r="2955" spans="1:12" x14ac:dyDescent="0.3">
      <c r="A2955">
        <v>2954</v>
      </c>
      <c r="B2955">
        <v>0.29535</v>
      </c>
      <c r="C2955">
        <v>0.44405</v>
      </c>
      <c r="D2955">
        <v>0.82525000000000004</v>
      </c>
      <c r="E2955">
        <v>1.4449999999999999E-2</v>
      </c>
      <c r="F2955">
        <v>0.17935000000000001</v>
      </c>
      <c r="G2955">
        <v>0.88024999999999998</v>
      </c>
      <c r="H2955">
        <v>0.31785000000000002</v>
      </c>
      <c r="I2955">
        <v>0.58235000000000003</v>
      </c>
      <c r="J2955">
        <v>0.55794999999999995</v>
      </c>
      <c r="K2955">
        <v>0.28005000000000002</v>
      </c>
      <c r="L2955">
        <v>9.3549999999999994E-2</v>
      </c>
    </row>
    <row r="2956" spans="1:12" x14ac:dyDescent="0.3">
      <c r="A2956">
        <v>2955</v>
      </c>
      <c r="B2956">
        <v>0.29544999999999999</v>
      </c>
      <c r="C2956">
        <v>0.49804999999999999</v>
      </c>
      <c r="D2956">
        <v>0.53485000000000005</v>
      </c>
      <c r="E2956">
        <v>0.34965000000000002</v>
      </c>
      <c r="F2956">
        <v>0.12415</v>
      </c>
      <c r="G2956">
        <v>0.57045000000000001</v>
      </c>
      <c r="H2956">
        <v>0.94135000000000002</v>
      </c>
      <c r="I2956">
        <v>0.58784999999999998</v>
      </c>
      <c r="J2956">
        <v>0.42935000000000001</v>
      </c>
      <c r="K2956">
        <v>0.94194999999999995</v>
      </c>
      <c r="L2956">
        <v>0.58894999999999997</v>
      </c>
    </row>
    <row r="2957" spans="1:12" x14ac:dyDescent="0.3">
      <c r="A2957">
        <v>2956</v>
      </c>
      <c r="B2957">
        <v>0.29554999999999998</v>
      </c>
      <c r="C2957">
        <v>0.67945</v>
      </c>
      <c r="D2957">
        <v>0.56945000000000001</v>
      </c>
      <c r="E2957">
        <v>0.72624999999999995</v>
      </c>
      <c r="F2957">
        <v>0.85245000000000004</v>
      </c>
      <c r="G2957">
        <v>0.17244999999999999</v>
      </c>
      <c r="H2957">
        <v>0.63875000000000004</v>
      </c>
      <c r="I2957">
        <v>0.59135000000000004</v>
      </c>
      <c r="J2957">
        <v>0.13735</v>
      </c>
      <c r="K2957">
        <v>0.40415000000000001</v>
      </c>
      <c r="L2957">
        <v>3.8350000000000002E-2</v>
      </c>
    </row>
    <row r="2958" spans="1:12" x14ac:dyDescent="0.3">
      <c r="A2958">
        <v>2957</v>
      </c>
      <c r="B2958">
        <v>0.29565000000000002</v>
      </c>
      <c r="C2958">
        <v>0.77054999999999996</v>
      </c>
      <c r="D2958">
        <v>0.98285</v>
      </c>
      <c r="E2958">
        <v>0.11215</v>
      </c>
      <c r="F2958">
        <v>0.88765000000000005</v>
      </c>
      <c r="G2958">
        <v>0.29294999999999999</v>
      </c>
      <c r="H2958">
        <v>0.63665000000000005</v>
      </c>
      <c r="I2958">
        <v>0.31935000000000002</v>
      </c>
      <c r="J2958">
        <v>0.93325000000000002</v>
      </c>
      <c r="K2958">
        <v>0.89895000000000003</v>
      </c>
      <c r="L2958">
        <v>0.56525000000000003</v>
      </c>
    </row>
    <row r="2959" spans="1:12" x14ac:dyDescent="0.3">
      <c r="A2959">
        <v>2958</v>
      </c>
      <c r="B2959">
        <v>0.29575000000000001</v>
      </c>
      <c r="C2959">
        <v>0.55215000000000003</v>
      </c>
      <c r="D2959">
        <v>6.7049999999999998E-2</v>
      </c>
      <c r="E2959">
        <v>0.86445000000000005</v>
      </c>
      <c r="F2959">
        <v>0.29085</v>
      </c>
      <c r="G2959">
        <v>0.44685000000000002</v>
      </c>
      <c r="H2959">
        <v>0.85094999999999998</v>
      </c>
      <c r="I2959">
        <v>0.93405000000000005</v>
      </c>
      <c r="J2959">
        <v>0.49425000000000002</v>
      </c>
      <c r="K2959">
        <v>0.39174999999999999</v>
      </c>
      <c r="L2959">
        <v>9.0249999999999997E-2</v>
      </c>
    </row>
    <row r="2960" spans="1:12" x14ac:dyDescent="0.3">
      <c r="A2960">
        <v>2959</v>
      </c>
      <c r="B2960">
        <v>0.29585</v>
      </c>
      <c r="C2960">
        <v>0.84455000000000002</v>
      </c>
      <c r="D2960">
        <v>0.13485</v>
      </c>
      <c r="E2960">
        <v>0.17085</v>
      </c>
      <c r="F2960">
        <v>0.38205</v>
      </c>
      <c r="G2960">
        <v>3.5950000000000003E-2</v>
      </c>
      <c r="H2960">
        <v>9.2950000000000005E-2</v>
      </c>
      <c r="I2960">
        <v>0.68425000000000002</v>
      </c>
      <c r="J2960">
        <v>0.27355000000000002</v>
      </c>
      <c r="K2960">
        <v>0.41544999999999999</v>
      </c>
      <c r="L2960">
        <v>0.66015000000000001</v>
      </c>
    </row>
    <row r="2961" spans="1:12" x14ac:dyDescent="0.3">
      <c r="A2961">
        <v>2960</v>
      </c>
      <c r="B2961">
        <v>0.29594999999999999</v>
      </c>
      <c r="C2961">
        <v>0.68364999999999998</v>
      </c>
      <c r="D2961">
        <v>0.44135000000000002</v>
      </c>
      <c r="E2961">
        <v>0.29225000000000001</v>
      </c>
      <c r="F2961">
        <v>0.78585000000000005</v>
      </c>
      <c r="G2961">
        <v>0.59004999999999996</v>
      </c>
      <c r="H2961">
        <v>0.57045000000000001</v>
      </c>
      <c r="I2961">
        <v>0.41155000000000003</v>
      </c>
      <c r="J2961">
        <v>0.55935000000000001</v>
      </c>
      <c r="K2961">
        <v>0.48294999999999999</v>
      </c>
      <c r="L2961">
        <v>0.85124999999999995</v>
      </c>
    </row>
    <row r="2962" spans="1:12" x14ac:dyDescent="0.3">
      <c r="A2962">
        <v>2961</v>
      </c>
      <c r="B2962">
        <v>0.29604999999999998</v>
      </c>
      <c r="C2962">
        <v>0.41404999999999997</v>
      </c>
      <c r="D2962">
        <v>0.60035000000000005</v>
      </c>
      <c r="E2962">
        <v>0.29365000000000002</v>
      </c>
      <c r="F2962">
        <v>0.37214999999999998</v>
      </c>
      <c r="G2962">
        <v>0.25095000000000001</v>
      </c>
      <c r="H2962">
        <v>0.56264999999999998</v>
      </c>
      <c r="I2962">
        <v>0.86785000000000001</v>
      </c>
      <c r="J2962">
        <v>0.78925000000000001</v>
      </c>
      <c r="K2962">
        <v>6.9550000000000001E-2</v>
      </c>
      <c r="L2962">
        <v>5.595E-2</v>
      </c>
    </row>
    <row r="2963" spans="1:12" x14ac:dyDescent="0.3">
      <c r="A2963">
        <v>2962</v>
      </c>
      <c r="B2963">
        <v>0.29615000000000002</v>
      </c>
      <c r="C2963">
        <v>0.66254999999999997</v>
      </c>
      <c r="D2963">
        <v>0.10224999999999999</v>
      </c>
      <c r="E2963">
        <v>0.79835</v>
      </c>
      <c r="F2963">
        <v>0.77795000000000003</v>
      </c>
      <c r="G2963">
        <v>0.89534999999999998</v>
      </c>
      <c r="H2963">
        <v>3.3349999999999998E-2</v>
      </c>
      <c r="I2963">
        <v>0.38995000000000002</v>
      </c>
      <c r="J2963">
        <v>0.84494999999999998</v>
      </c>
      <c r="K2963">
        <v>0.88454999999999995</v>
      </c>
      <c r="L2963">
        <v>0.29394999999999999</v>
      </c>
    </row>
    <row r="2964" spans="1:12" x14ac:dyDescent="0.3">
      <c r="A2964">
        <v>2963</v>
      </c>
      <c r="B2964">
        <v>0.29625000000000001</v>
      </c>
      <c r="C2964">
        <v>0.77105000000000001</v>
      </c>
      <c r="D2964">
        <v>0.91735</v>
      </c>
      <c r="E2964">
        <v>0.43935000000000002</v>
      </c>
      <c r="F2964">
        <v>0.71735000000000004</v>
      </c>
      <c r="G2964">
        <v>0.21815000000000001</v>
      </c>
      <c r="H2964">
        <v>6.7549999999999999E-2</v>
      </c>
      <c r="I2964">
        <v>0.28444999999999998</v>
      </c>
      <c r="J2964">
        <v>0.78395000000000004</v>
      </c>
      <c r="K2964">
        <v>0.64534999999999998</v>
      </c>
      <c r="L2964">
        <v>0.20895</v>
      </c>
    </row>
    <row r="2965" spans="1:12" x14ac:dyDescent="0.3">
      <c r="A2965">
        <v>2964</v>
      </c>
      <c r="B2965">
        <v>0.29635</v>
      </c>
      <c r="C2965">
        <v>0.57784999999999997</v>
      </c>
      <c r="D2965">
        <v>0.73014999999999997</v>
      </c>
      <c r="E2965">
        <v>0.98004999999999998</v>
      </c>
      <c r="F2965">
        <v>6.8150000000000002E-2</v>
      </c>
      <c r="G2965">
        <v>3.5349999999999999E-2</v>
      </c>
      <c r="H2965">
        <v>0.44724999999999998</v>
      </c>
      <c r="I2965">
        <v>0.52995000000000003</v>
      </c>
      <c r="J2965">
        <v>0.12875</v>
      </c>
      <c r="K2965">
        <v>0.97345000000000004</v>
      </c>
      <c r="L2965">
        <v>0.64405000000000001</v>
      </c>
    </row>
    <row r="2966" spans="1:12" x14ac:dyDescent="0.3">
      <c r="A2966">
        <v>2965</v>
      </c>
      <c r="B2966">
        <v>0.29644999999999999</v>
      </c>
      <c r="C2966">
        <v>0.29935</v>
      </c>
      <c r="D2966">
        <v>0.78334999999999999</v>
      </c>
      <c r="E2966">
        <v>0.90115000000000001</v>
      </c>
      <c r="F2966">
        <v>0.62234999999999996</v>
      </c>
      <c r="G2966">
        <v>0.78464999999999996</v>
      </c>
      <c r="H2966">
        <v>0.91835</v>
      </c>
      <c r="I2966">
        <v>0.98465000000000003</v>
      </c>
      <c r="J2966">
        <v>4.045E-2</v>
      </c>
      <c r="K2966">
        <v>0.94704999999999995</v>
      </c>
      <c r="L2966">
        <v>0.51454999999999995</v>
      </c>
    </row>
    <row r="2967" spans="1:12" x14ac:dyDescent="0.3">
      <c r="A2967">
        <v>2966</v>
      </c>
      <c r="B2967">
        <v>0.29654999999999998</v>
      </c>
      <c r="C2967">
        <v>0.32245000000000001</v>
      </c>
      <c r="D2967">
        <v>0.27734999999999999</v>
      </c>
      <c r="E2967">
        <v>0.39984999999999998</v>
      </c>
      <c r="F2967">
        <v>0.20485</v>
      </c>
      <c r="G2967">
        <v>0.53644999999999998</v>
      </c>
      <c r="H2967">
        <v>0.33724999999999999</v>
      </c>
      <c r="I2967">
        <v>0.85004999999999997</v>
      </c>
      <c r="J2967">
        <v>0.43535000000000001</v>
      </c>
      <c r="K2967">
        <v>3.5549999999999998E-2</v>
      </c>
      <c r="L2967">
        <v>0.17695</v>
      </c>
    </row>
    <row r="2968" spans="1:12" x14ac:dyDescent="0.3">
      <c r="A2968">
        <v>2967</v>
      </c>
      <c r="B2968">
        <v>0.29665000000000002</v>
      </c>
      <c r="C2968">
        <v>0.53835</v>
      </c>
      <c r="D2968">
        <v>0.13785</v>
      </c>
      <c r="E2968">
        <v>2.665E-2</v>
      </c>
      <c r="F2968">
        <v>0.18135000000000001</v>
      </c>
      <c r="G2968">
        <v>0.64764999999999995</v>
      </c>
      <c r="H2968">
        <v>0.81774999999999998</v>
      </c>
      <c r="I2968">
        <v>0.74504999999999999</v>
      </c>
      <c r="J2968">
        <v>0.11935</v>
      </c>
      <c r="K2968">
        <v>0.70525000000000004</v>
      </c>
      <c r="L2968">
        <v>1.585E-2</v>
      </c>
    </row>
    <row r="2969" spans="1:12" x14ac:dyDescent="0.3">
      <c r="A2969">
        <v>2968</v>
      </c>
      <c r="B2969">
        <v>0.29675000000000001</v>
      </c>
      <c r="C2969">
        <v>0.93345</v>
      </c>
      <c r="D2969">
        <v>0.70304999999999995</v>
      </c>
      <c r="E2969">
        <v>0.32285000000000003</v>
      </c>
      <c r="F2969">
        <v>0.18554999999999999</v>
      </c>
      <c r="G2969">
        <v>0.39524999999999999</v>
      </c>
      <c r="H2969">
        <v>0.34715000000000001</v>
      </c>
      <c r="I2969">
        <v>0.58104999999999996</v>
      </c>
      <c r="J2969">
        <v>0.13514999999999999</v>
      </c>
      <c r="K2969">
        <v>0.35885</v>
      </c>
      <c r="L2969">
        <v>7.9149999999999998E-2</v>
      </c>
    </row>
    <row r="2970" spans="1:12" x14ac:dyDescent="0.3">
      <c r="A2970">
        <v>2969</v>
      </c>
      <c r="B2970">
        <v>0.29685</v>
      </c>
      <c r="C2970">
        <v>0.26495000000000002</v>
      </c>
      <c r="D2970">
        <v>0.94925000000000004</v>
      </c>
      <c r="E2970">
        <v>0.83065</v>
      </c>
      <c r="F2970">
        <v>0.26824999999999999</v>
      </c>
      <c r="G2970">
        <v>0.94184999999999997</v>
      </c>
      <c r="H2970">
        <v>0.88585000000000003</v>
      </c>
      <c r="I2970">
        <v>0.68825000000000003</v>
      </c>
      <c r="J2970">
        <v>0.66064999999999996</v>
      </c>
      <c r="K2970">
        <v>0.68525000000000003</v>
      </c>
      <c r="L2970">
        <v>0.48665000000000003</v>
      </c>
    </row>
    <row r="2971" spans="1:12" x14ac:dyDescent="0.3">
      <c r="A2971">
        <v>2970</v>
      </c>
      <c r="B2971">
        <v>0.29694999999999999</v>
      </c>
      <c r="C2971">
        <v>0.95065</v>
      </c>
      <c r="D2971">
        <v>0.21174999999999999</v>
      </c>
      <c r="E2971">
        <v>0.32655000000000001</v>
      </c>
      <c r="F2971">
        <v>0.64975000000000005</v>
      </c>
      <c r="G2971">
        <v>0.57064999999999999</v>
      </c>
      <c r="H2971">
        <v>0.53974999999999995</v>
      </c>
      <c r="I2971">
        <v>0.81664999999999999</v>
      </c>
      <c r="J2971">
        <v>0.97735000000000005</v>
      </c>
      <c r="K2971">
        <v>0.90954999999999997</v>
      </c>
      <c r="L2971">
        <v>0.81054999999999999</v>
      </c>
    </row>
    <row r="2972" spans="1:12" x14ac:dyDescent="0.3">
      <c r="A2972">
        <v>2971</v>
      </c>
      <c r="B2972">
        <v>0.29704999999999998</v>
      </c>
      <c r="C2972">
        <v>0.28325</v>
      </c>
      <c r="D2972">
        <v>0.38884999999999997</v>
      </c>
      <c r="E2972">
        <v>0.82384999999999997</v>
      </c>
      <c r="F2972">
        <v>0.54154999999999998</v>
      </c>
      <c r="G2972">
        <v>0.66905000000000003</v>
      </c>
      <c r="H2972">
        <v>0.87195</v>
      </c>
      <c r="I2972">
        <v>0.26995000000000002</v>
      </c>
      <c r="J2972">
        <v>0.54364999999999997</v>
      </c>
      <c r="K2972">
        <v>0.37874999999999998</v>
      </c>
      <c r="L2972">
        <v>0.62144999999999995</v>
      </c>
    </row>
    <row r="2973" spans="1:12" x14ac:dyDescent="0.3">
      <c r="A2973">
        <v>2972</v>
      </c>
      <c r="B2973">
        <v>0.29715000000000003</v>
      </c>
      <c r="C2973">
        <v>0.38965</v>
      </c>
      <c r="D2973">
        <v>0.24024999999999999</v>
      </c>
      <c r="E2973">
        <v>0.72755000000000003</v>
      </c>
      <c r="F2973">
        <v>0.11294999999999999</v>
      </c>
      <c r="G2973">
        <v>0.62144999999999995</v>
      </c>
      <c r="H2973">
        <v>0.35104999999999997</v>
      </c>
      <c r="I2973">
        <v>0.17945</v>
      </c>
      <c r="J2973">
        <v>0.93845000000000001</v>
      </c>
      <c r="K2973">
        <v>0.54964999999999997</v>
      </c>
      <c r="L2973">
        <v>0.31514999999999999</v>
      </c>
    </row>
    <row r="2974" spans="1:12" x14ac:dyDescent="0.3">
      <c r="A2974">
        <v>2973</v>
      </c>
      <c r="B2974">
        <v>0.29725000000000001</v>
      </c>
      <c r="C2974">
        <v>0.50875000000000004</v>
      </c>
      <c r="D2974">
        <v>0.96684999999999999</v>
      </c>
      <c r="E2974">
        <v>0.29835</v>
      </c>
      <c r="F2974">
        <v>0.74514999999999998</v>
      </c>
      <c r="G2974">
        <v>0.20435</v>
      </c>
      <c r="H2974">
        <v>0.83804999999999996</v>
      </c>
      <c r="I2974">
        <v>0.23635</v>
      </c>
      <c r="J2974">
        <v>0.25585000000000002</v>
      </c>
      <c r="K2974">
        <v>0.83145000000000002</v>
      </c>
      <c r="L2974">
        <v>0.24104999999999999</v>
      </c>
    </row>
    <row r="2975" spans="1:12" x14ac:dyDescent="0.3">
      <c r="A2975">
        <v>2974</v>
      </c>
      <c r="B2975">
        <v>0.29735</v>
      </c>
      <c r="C2975">
        <v>0.59614999999999996</v>
      </c>
      <c r="D2975">
        <v>0.79364999999999997</v>
      </c>
      <c r="E2975">
        <v>0.73504999999999998</v>
      </c>
      <c r="F2975">
        <v>0.81015000000000004</v>
      </c>
      <c r="G2975">
        <v>0.43085000000000001</v>
      </c>
      <c r="H2975">
        <v>0.16555</v>
      </c>
      <c r="I2975">
        <v>0.59465000000000001</v>
      </c>
      <c r="J2975">
        <v>7.1550000000000002E-2</v>
      </c>
      <c r="K2975">
        <v>0.14025000000000001</v>
      </c>
      <c r="L2975">
        <v>0.12495000000000001</v>
      </c>
    </row>
    <row r="2976" spans="1:12" x14ac:dyDescent="0.3">
      <c r="A2976">
        <v>2975</v>
      </c>
      <c r="B2976">
        <v>0.29744999999999999</v>
      </c>
      <c r="C2976">
        <v>0.12015000000000001</v>
      </c>
      <c r="D2976">
        <v>1.9499999999999999E-3</v>
      </c>
      <c r="E2976">
        <v>0.77725</v>
      </c>
      <c r="F2976">
        <v>0.35015000000000002</v>
      </c>
      <c r="G2976">
        <v>0.72024999999999995</v>
      </c>
      <c r="H2976">
        <v>8.8349999999999998E-2</v>
      </c>
      <c r="I2976">
        <v>0.84255000000000002</v>
      </c>
      <c r="J2976">
        <v>0.75705</v>
      </c>
      <c r="K2976">
        <v>0.76044999999999996</v>
      </c>
      <c r="L2976">
        <v>0.83765000000000001</v>
      </c>
    </row>
    <row r="2977" spans="1:12" x14ac:dyDescent="0.3">
      <c r="A2977">
        <v>2976</v>
      </c>
      <c r="B2977">
        <v>0.29754999999999998</v>
      </c>
      <c r="C2977">
        <v>0.76734999999999998</v>
      </c>
      <c r="D2977">
        <v>0.41685</v>
      </c>
      <c r="E2977">
        <v>0.95835000000000004</v>
      </c>
      <c r="F2977">
        <v>0.23315</v>
      </c>
      <c r="G2977">
        <v>0.54535</v>
      </c>
      <c r="H2977">
        <v>0.57884999999999998</v>
      </c>
      <c r="I2977">
        <v>0.46415000000000001</v>
      </c>
      <c r="J2977">
        <v>0.81464999999999999</v>
      </c>
      <c r="K2977">
        <v>0.51385000000000003</v>
      </c>
      <c r="L2977">
        <v>0.46195000000000003</v>
      </c>
    </row>
    <row r="2978" spans="1:12" x14ac:dyDescent="0.3">
      <c r="A2978">
        <v>2977</v>
      </c>
      <c r="B2978">
        <v>0.29765000000000003</v>
      </c>
      <c r="C2978">
        <v>0.79095000000000004</v>
      </c>
      <c r="D2978">
        <v>2.615E-2</v>
      </c>
      <c r="E2978">
        <v>0.65195000000000003</v>
      </c>
      <c r="F2978">
        <v>0.62975000000000003</v>
      </c>
      <c r="G2978">
        <v>0.85955000000000004</v>
      </c>
      <c r="H2978">
        <v>0.97004999999999997</v>
      </c>
      <c r="I2978">
        <v>0.25645000000000001</v>
      </c>
      <c r="J2978">
        <v>0.25214999999999999</v>
      </c>
      <c r="K2978">
        <v>0.38424999999999998</v>
      </c>
      <c r="L2978">
        <v>0.63965000000000005</v>
      </c>
    </row>
    <row r="2979" spans="1:12" x14ac:dyDescent="0.3">
      <c r="A2979">
        <v>2978</v>
      </c>
      <c r="B2979">
        <v>0.29775000000000001</v>
      </c>
      <c r="C2979">
        <v>0.41654999999999998</v>
      </c>
      <c r="D2979">
        <v>0.85665000000000002</v>
      </c>
      <c r="E2979">
        <v>0.65405000000000002</v>
      </c>
      <c r="F2979">
        <v>0.47465000000000002</v>
      </c>
      <c r="G2979">
        <v>0.43545</v>
      </c>
      <c r="H2979">
        <v>0.66254999999999997</v>
      </c>
      <c r="I2979">
        <v>0.37314999999999998</v>
      </c>
      <c r="J2979">
        <v>0.31964999999999999</v>
      </c>
      <c r="K2979">
        <v>0.85385</v>
      </c>
      <c r="L2979">
        <v>0.76885000000000003</v>
      </c>
    </row>
    <row r="2980" spans="1:12" x14ac:dyDescent="0.3">
      <c r="A2980">
        <v>2979</v>
      </c>
      <c r="B2980">
        <v>0.29785</v>
      </c>
      <c r="C2980">
        <v>0.58465</v>
      </c>
      <c r="D2980">
        <v>0.66754999999999998</v>
      </c>
      <c r="E2980">
        <v>0.42714999999999997</v>
      </c>
      <c r="F2980">
        <v>0.69155</v>
      </c>
      <c r="G2980">
        <v>0.27534999999999998</v>
      </c>
      <c r="H2980">
        <v>0.90895000000000004</v>
      </c>
      <c r="I2980">
        <v>0.39045000000000002</v>
      </c>
      <c r="J2980">
        <v>0.51865000000000006</v>
      </c>
      <c r="K2980">
        <v>0.15135000000000001</v>
      </c>
      <c r="L2980">
        <v>0.64905000000000002</v>
      </c>
    </row>
    <row r="2981" spans="1:12" x14ac:dyDescent="0.3">
      <c r="A2981">
        <v>2980</v>
      </c>
      <c r="B2981">
        <v>0.29794999999999999</v>
      </c>
      <c r="C2981">
        <v>0.72585</v>
      </c>
      <c r="D2981">
        <v>0.21884999999999999</v>
      </c>
      <c r="E2981">
        <v>0.70025000000000004</v>
      </c>
      <c r="F2981">
        <v>3.3649999999999999E-2</v>
      </c>
      <c r="G2981">
        <v>0.21315000000000001</v>
      </c>
      <c r="H2981">
        <v>0.65674999999999994</v>
      </c>
      <c r="I2981">
        <v>0.71035000000000004</v>
      </c>
      <c r="J2981">
        <v>0.12265</v>
      </c>
      <c r="K2981">
        <v>0.80994999999999995</v>
      </c>
      <c r="L2981">
        <v>0.68064999999999998</v>
      </c>
    </row>
    <row r="2982" spans="1:12" x14ac:dyDescent="0.3">
      <c r="A2982">
        <v>2981</v>
      </c>
      <c r="B2982">
        <v>0.29804999999999998</v>
      </c>
      <c r="C2982">
        <v>0.29435</v>
      </c>
      <c r="D2982">
        <v>0.13894999999999999</v>
      </c>
      <c r="E2982">
        <v>0.79595000000000005</v>
      </c>
      <c r="F2982">
        <v>0.23524999999999999</v>
      </c>
      <c r="G2982">
        <v>0.54605000000000004</v>
      </c>
      <c r="H2982">
        <v>0.71014999999999995</v>
      </c>
      <c r="I2982">
        <v>0.10075000000000001</v>
      </c>
      <c r="J2982">
        <v>0.57094999999999996</v>
      </c>
      <c r="K2982">
        <v>0.68245</v>
      </c>
      <c r="L2982">
        <v>9.0500000000000008E-3</v>
      </c>
    </row>
    <row r="2983" spans="1:12" x14ac:dyDescent="0.3">
      <c r="A2983">
        <v>2982</v>
      </c>
      <c r="B2983">
        <v>0.29815000000000003</v>
      </c>
      <c r="C2983">
        <v>0.69845000000000002</v>
      </c>
      <c r="D2983">
        <v>0.65285000000000004</v>
      </c>
      <c r="E2983">
        <v>0.41515000000000002</v>
      </c>
      <c r="F2983">
        <v>0.64105000000000001</v>
      </c>
      <c r="G2983">
        <v>9.085E-2</v>
      </c>
      <c r="H2983">
        <v>0.52224999999999999</v>
      </c>
      <c r="I2983">
        <v>0.83045000000000002</v>
      </c>
      <c r="J2983">
        <v>0.83494999999999997</v>
      </c>
      <c r="K2983">
        <v>0.81984999999999997</v>
      </c>
      <c r="L2983">
        <v>0.88785000000000003</v>
      </c>
    </row>
    <row r="2984" spans="1:12" x14ac:dyDescent="0.3">
      <c r="A2984">
        <v>2983</v>
      </c>
      <c r="B2984">
        <v>0.29825000000000002</v>
      </c>
      <c r="C2984">
        <v>9.0249999999999997E-2</v>
      </c>
      <c r="D2984">
        <v>0.57504999999999995</v>
      </c>
      <c r="E2984">
        <v>0.56684999999999997</v>
      </c>
      <c r="F2984">
        <v>0.74734999999999996</v>
      </c>
      <c r="G2984">
        <v>0.35194999999999999</v>
      </c>
      <c r="H2984">
        <v>0.10575</v>
      </c>
      <c r="I2984">
        <v>0.43604999999999999</v>
      </c>
      <c r="J2984">
        <v>0.65644999999999998</v>
      </c>
      <c r="K2984">
        <v>0.70935000000000004</v>
      </c>
      <c r="L2984">
        <v>0.89895000000000003</v>
      </c>
    </row>
    <row r="2985" spans="1:12" x14ac:dyDescent="0.3">
      <c r="A2985">
        <v>2984</v>
      </c>
      <c r="B2985">
        <v>0.29835</v>
      </c>
      <c r="C2985">
        <v>0.27925</v>
      </c>
      <c r="D2985">
        <v>0.47084999999999999</v>
      </c>
      <c r="E2985">
        <v>0.86485000000000001</v>
      </c>
      <c r="F2985">
        <v>0.88654999999999995</v>
      </c>
      <c r="G2985">
        <v>0.14415</v>
      </c>
      <c r="H2985">
        <v>0.88434999999999997</v>
      </c>
      <c r="I2985">
        <v>0.42025000000000001</v>
      </c>
      <c r="J2985">
        <v>6.7049999999999998E-2</v>
      </c>
      <c r="K2985">
        <v>0.99934999999999996</v>
      </c>
      <c r="L2985">
        <v>0.62124999999999997</v>
      </c>
    </row>
    <row r="2986" spans="1:12" x14ac:dyDescent="0.3">
      <c r="A2986">
        <v>2985</v>
      </c>
      <c r="B2986">
        <v>0.29844999999999999</v>
      </c>
      <c r="C2986">
        <v>0.87755000000000005</v>
      </c>
      <c r="D2986">
        <v>0.27515000000000001</v>
      </c>
      <c r="E2986">
        <v>0.32024999999999998</v>
      </c>
      <c r="F2986">
        <v>0.17435</v>
      </c>
      <c r="G2986">
        <v>0.39845000000000003</v>
      </c>
      <c r="H2986">
        <v>0.95015000000000005</v>
      </c>
      <c r="I2986">
        <v>0.81974999999999998</v>
      </c>
      <c r="J2986">
        <v>0.10664999999999999</v>
      </c>
      <c r="K2986">
        <v>0.29665000000000002</v>
      </c>
      <c r="L2986">
        <v>0.97745000000000004</v>
      </c>
    </row>
    <row r="2987" spans="1:12" x14ac:dyDescent="0.3">
      <c r="A2987">
        <v>2986</v>
      </c>
      <c r="B2987">
        <v>0.29854999999999998</v>
      </c>
      <c r="C2987">
        <v>0.14474999999999999</v>
      </c>
      <c r="D2987">
        <v>0.23895</v>
      </c>
      <c r="E2987">
        <v>0.91844999999999999</v>
      </c>
      <c r="F2987">
        <v>0.92144999999999999</v>
      </c>
      <c r="G2987">
        <v>0.44405</v>
      </c>
      <c r="H2987">
        <v>0.17745</v>
      </c>
      <c r="I2987">
        <v>0.30225000000000002</v>
      </c>
      <c r="J2987">
        <v>0.12795000000000001</v>
      </c>
      <c r="K2987">
        <v>0.28444999999999998</v>
      </c>
      <c r="L2987">
        <v>0.74885000000000002</v>
      </c>
    </row>
    <row r="2988" spans="1:12" x14ac:dyDescent="0.3">
      <c r="A2988">
        <v>2987</v>
      </c>
      <c r="B2988">
        <v>0.29865000000000003</v>
      </c>
      <c r="C2988">
        <v>0.61834999999999996</v>
      </c>
      <c r="D2988">
        <v>0.34065000000000001</v>
      </c>
      <c r="E2988">
        <v>0.80815000000000003</v>
      </c>
      <c r="F2988">
        <v>0.45084999999999997</v>
      </c>
      <c r="G2988">
        <v>0.18174999999999999</v>
      </c>
      <c r="H2988">
        <v>0.55064999999999997</v>
      </c>
      <c r="I2988">
        <v>0.90654999999999997</v>
      </c>
      <c r="J2988">
        <v>0.78154999999999997</v>
      </c>
      <c r="K2988">
        <v>4.3249999999999997E-2</v>
      </c>
      <c r="L2988">
        <v>0.11855</v>
      </c>
    </row>
    <row r="2989" spans="1:12" x14ac:dyDescent="0.3">
      <c r="A2989">
        <v>2988</v>
      </c>
      <c r="B2989">
        <v>0.29875000000000002</v>
      </c>
      <c r="C2989">
        <v>0.52564999999999995</v>
      </c>
      <c r="D2989">
        <v>0.93815000000000004</v>
      </c>
      <c r="E2989">
        <v>0.25585000000000002</v>
      </c>
      <c r="F2989">
        <v>0.67174999999999996</v>
      </c>
      <c r="G2989">
        <v>0.78115000000000001</v>
      </c>
      <c r="H2989">
        <v>0.47744999999999999</v>
      </c>
      <c r="I2989">
        <v>0.45424999999999999</v>
      </c>
      <c r="J2989">
        <v>0.15884999999999999</v>
      </c>
      <c r="K2989">
        <v>0.71304999999999996</v>
      </c>
      <c r="L2989">
        <v>0.52005000000000001</v>
      </c>
    </row>
    <row r="2990" spans="1:12" x14ac:dyDescent="0.3">
      <c r="A2990">
        <v>2989</v>
      </c>
      <c r="B2990">
        <v>0.29885</v>
      </c>
      <c r="C2990">
        <v>8.0949999999999994E-2</v>
      </c>
      <c r="D2990">
        <v>0.96755000000000002</v>
      </c>
      <c r="E2990">
        <v>0.76075000000000004</v>
      </c>
      <c r="F2990">
        <v>0.74855000000000005</v>
      </c>
      <c r="G2990">
        <v>0.97424999999999995</v>
      </c>
      <c r="H2990">
        <v>0.11065</v>
      </c>
      <c r="I2990">
        <v>0.43924999999999997</v>
      </c>
      <c r="J2990">
        <v>6.4949999999999994E-2</v>
      </c>
      <c r="K2990">
        <v>0.21634999999999999</v>
      </c>
      <c r="L2990">
        <v>0.55135000000000001</v>
      </c>
    </row>
    <row r="2991" spans="1:12" x14ac:dyDescent="0.3">
      <c r="A2991">
        <v>2990</v>
      </c>
      <c r="B2991">
        <v>0.29894999999999999</v>
      </c>
      <c r="C2991">
        <v>3.7650000000000003E-2</v>
      </c>
      <c r="D2991">
        <v>0.21834999999999999</v>
      </c>
      <c r="E2991">
        <v>0.88785000000000003</v>
      </c>
      <c r="F2991">
        <v>0.45234999999999997</v>
      </c>
      <c r="G2991">
        <v>0.25164999999999998</v>
      </c>
      <c r="H2991">
        <v>0.91605000000000003</v>
      </c>
      <c r="I2991">
        <v>0.79185000000000005</v>
      </c>
      <c r="J2991">
        <v>0.49335000000000001</v>
      </c>
      <c r="K2991">
        <v>0.37045</v>
      </c>
      <c r="L2991">
        <v>0.14555000000000001</v>
      </c>
    </row>
    <row r="2992" spans="1:12" x14ac:dyDescent="0.3">
      <c r="A2992">
        <v>2991</v>
      </c>
      <c r="B2992">
        <v>0.29904999999999998</v>
      </c>
      <c r="C2992">
        <v>0.91535</v>
      </c>
      <c r="D2992">
        <v>0.18734999999999999</v>
      </c>
      <c r="E2992">
        <v>0.47065000000000001</v>
      </c>
      <c r="F2992">
        <v>0.42575000000000002</v>
      </c>
      <c r="G2992">
        <v>0.69655</v>
      </c>
      <c r="H2992">
        <v>0.32064999999999999</v>
      </c>
      <c r="I2992">
        <v>0.28025</v>
      </c>
      <c r="J2992">
        <v>0.49935000000000002</v>
      </c>
      <c r="K2992">
        <v>0.39465</v>
      </c>
      <c r="L2992">
        <v>0.74245000000000005</v>
      </c>
    </row>
    <row r="2993" spans="1:12" x14ac:dyDescent="0.3">
      <c r="A2993">
        <v>2992</v>
      </c>
      <c r="B2993">
        <v>0.29915000000000003</v>
      </c>
      <c r="C2993">
        <v>0.33374999999999999</v>
      </c>
      <c r="D2993">
        <v>0.55774999999999997</v>
      </c>
      <c r="E2993">
        <v>0.13245000000000001</v>
      </c>
      <c r="F2993">
        <v>0.34005000000000002</v>
      </c>
      <c r="G2993">
        <v>0.59724999999999995</v>
      </c>
      <c r="H2993">
        <v>0.19175</v>
      </c>
      <c r="I2993">
        <v>0.95884999999999998</v>
      </c>
      <c r="J2993">
        <v>0.17465</v>
      </c>
      <c r="K2993">
        <v>0.89924999999999999</v>
      </c>
      <c r="L2993">
        <v>0.85075000000000001</v>
      </c>
    </row>
    <row r="2994" spans="1:12" x14ac:dyDescent="0.3">
      <c r="A2994">
        <v>2993</v>
      </c>
      <c r="B2994">
        <v>0.29925000000000002</v>
      </c>
      <c r="C2994">
        <v>0.23305000000000001</v>
      </c>
      <c r="D2994">
        <v>0.77625</v>
      </c>
      <c r="E2994">
        <v>0.23674999999999999</v>
      </c>
      <c r="F2994">
        <v>0.24875</v>
      </c>
      <c r="G2994">
        <v>0.10365000000000001</v>
      </c>
      <c r="H2994">
        <v>0.33215</v>
      </c>
      <c r="I2994">
        <v>0.89985000000000004</v>
      </c>
      <c r="J2994">
        <v>0.71025000000000005</v>
      </c>
      <c r="K2994">
        <v>0.36814999999999998</v>
      </c>
      <c r="L2994">
        <v>0.95165</v>
      </c>
    </row>
    <row r="2995" spans="1:12" x14ac:dyDescent="0.3">
      <c r="A2995">
        <v>2994</v>
      </c>
      <c r="B2995">
        <v>0.29935</v>
      </c>
      <c r="C2995">
        <v>0.51085000000000003</v>
      </c>
      <c r="D2995">
        <v>0.65644999999999998</v>
      </c>
      <c r="E2995">
        <v>0.11294999999999999</v>
      </c>
      <c r="F2995">
        <v>0.83314999999999995</v>
      </c>
      <c r="G2995">
        <v>0.44974999999999998</v>
      </c>
      <c r="H2995">
        <v>0.48015000000000002</v>
      </c>
      <c r="I2995">
        <v>0.18715000000000001</v>
      </c>
      <c r="J2995">
        <v>0.24535000000000001</v>
      </c>
      <c r="K2995">
        <v>0.66744999999999999</v>
      </c>
      <c r="L2995">
        <v>0.10305</v>
      </c>
    </row>
    <row r="2996" spans="1:12" x14ac:dyDescent="0.3">
      <c r="A2996">
        <v>2995</v>
      </c>
      <c r="B2996">
        <v>0.29944999999999999</v>
      </c>
      <c r="C2996">
        <v>6.5350000000000005E-2</v>
      </c>
      <c r="D2996">
        <v>0.78844999999999998</v>
      </c>
      <c r="E2996">
        <v>0.73904999999999998</v>
      </c>
      <c r="F2996">
        <v>0.92525000000000002</v>
      </c>
      <c r="G2996">
        <v>0.45674999999999999</v>
      </c>
      <c r="H2996">
        <v>0.40844999999999998</v>
      </c>
      <c r="I2996">
        <v>0.22505</v>
      </c>
      <c r="J2996">
        <v>0.65564999999999996</v>
      </c>
      <c r="K2996">
        <v>0.86834999999999996</v>
      </c>
      <c r="L2996">
        <v>0.70604999999999996</v>
      </c>
    </row>
    <row r="2997" spans="1:12" x14ac:dyDescent="0.3">
      <c r="A2997">
        <v>2996</v>
      </c>
      <c r="B2997">
        <v>0.29954999999999998</v>
      </c>
      <c r="C2997">
        <v>0.63075000000000003</v>
      </c>
      <c r="D2997">
        <v>0.35594999999999999</v>
      </c>
      <c r="E2997">
        <v>0.58565</v>
      </c>
      <c r="F2997">
        <v>0.73765000000000003</v>
      </c>
      <c r="G2997">
        <v>0.14135</v>
      </c>
      <c r="H2997">
        <v>0.92484999999999995</v>
      </c>
      <c r="I2997">
        <v>0.53785000000000005</v>
      </c>
      <c r="J2997">
        <v>0.59794999999999998</v>
      </c>
      <c r="K2997">
        <v>4.0750000000000001E-2</v>
      </c>
      <c r="L2997">
        <v>0.40555000000000002</v>
      </c>
    </row>
    <row r="2998" spans="1:12" x14ac:dyDescent="0.3">
      <c r="A2998">
        <v>2997</v>
      </c>
      <c r="B2998">
        <v>0.29965000000000003</v>
      </c>
      <c r="C2998">
        <v>0.31405</v>
      </c>
      <c r="D2998">
        <v>0.27615000000000001</v>
      </c>
      <c r="E2998">
        <v>1.745E-2</v>
      </c>
      <c r="F2998">
        <v>0.17515</v>
      </c>
      <c r="G2998">
        <v>0.22034999999999999</v>
      </c>
      <c r="H2998">
        <v>0.57315000000000005</v>
      </c>
      <c r="I2998">
        <v>8.2650000000000001E-2</v>
      </c>
      <c r="J2998">
        <v>0.95574999999999999</v>
      </c>
      <c r="K2998">
        <v>0.63475000000000004</v>
      </c>
      <c r="L2998">
        <v>0.39345000000000002</v>
      </c>
    </row>
    <row r="2999" spans="1:12" x14ac:dyDescent="0.3">
      <c r="A2999">
        <v>2998</v>
      </c>
      <c r="B2999">
        <v>0.29975000000000002</v>
      </c>
      <c r="C2999">
        <v>0.82184999999999997</v>
      </c>
      <c r="D2999">
        <v>0.35144999999999998</v>
      </c>
      <c r="E2999">
        <v>2.9250000000000002E-2</v>
      </c>
      <c r="F2999">
        <v>0.49285000000000001</v>
      </c>
      <c r="G2999">
        <v>0.17294999999999999</v>
      </c>
      <c r="H2999">
        <v>0.50585000000000002</v>
      </c>
      <c r="I2999">
        <v>0.23144999999999999</v>
      </c>
      <c r="J2999">
        <v>0.37025000000000002</v>
      </c>
      <c r="K2999">
        <v>2.4049999999999998E-2</v>
      </c>
      <c r="L2999">
        <v>6.4999999999999997E-4</v>
      </c>
    </row>
    <row r="3000" spans="1:12" x14ac:dyDescent="0.3">
      <c r="A3000">
        <v>2999</v>
      </c>
      <c r="B3000">
        <v>0.29985000000000001</v>
      </c>
      <c r="C3000">
        <v>0.34555000000000002</v>
      </c>
      <c r="D3000">
        <v>0.54615000000000002</v>
      </c>
      <c r="E3000">
        <v>0.72645000000000004</v>
      </c>
      <c r="F3000">
        <v>0.68115000000000003</v>
      </c>
      <c r="G3000">
        <v>0.74295</v>
      </c>
      <c r="H3000">
        <v>9.6149999999999999E-2</v>
      </c>
      <c r="I3000">
        <v>0.69184999999999997</v>
      </c>
      <c r="J3000">
        <v>0.59504999999999997</v>
      </c>
      <c r="K3000">
        <v>0.25024999999999997</v>
      </c>
      <c r="L3000">
        <v>9.4649999999999998E-2</v>
      </c>
    </row>
    <row r="3001" spans="1:12" x14ac:dyDescent="0.3">
      <c r="A3001">
        <v>3000</v>
      </c>
      <c r="B3001">
        <v>0.29994999999999999</v>
      </c>
      <c r="C3001">
        <v>0.60585</v>
      </c>
      <c r="D3001">
        <v>0.43045</v>
      </c>
      <c r="E3001">
        <v>0.74565000000000003</v>
      </c>
      <c r="F3001">
        <v>0.72255000000000003</v>
      </c>
      <c r="G3001">
        <v>0.96255000000000002</v>
      </c>
      <c r="H3001">
        <v>0.60994999999999999</v>
      </c>
      <c r="I3001">
        <v>1.225E-2</v>
      </c>
      <c r="J3001">
        <v>0.19075</v>
      </c>
      <c r="K3001">
        <v>0.62124999999999997</v>
      </c>
      <c r="L3001">
        <v>0.23724999999999999</v>
      </c>
    </row>
    <row r="3002" spans="1:12" x14ac:dyDescent="0.3">
      <c r="A3002">
        <v>3001</v>
      </c>
      <c r="B3002">
        <v>0.30004999999999998</v>
      </c>
      <c r="C3002">
        <v>0.34794999999999998</v>
      </c>
      <c r="D3002">
        <v>0.34625</v>
      </c>
      <c r="E3002">
        <v>0.46005000000000001</v>
      </c>
      <c r="F3002">
        <v>0.57845000000000002</v>
      </c>
      <c r="G3002">
        <v>0.51934999999999998</v>
      </c>
      <c r="H3002">
        <v>4.3049999999999998E-2</v>
      </c>
      <c r="I3002">
        <v>0.64285000000000003</v>
      </c>
      <c r="J3002">
        <v>0.39015</v>
      </c>
      <c r="K3002">
        <v>0.20605000000000001</v>
      </c>
      <c r="L3002">
        <v>0.74814999999999998</v>
      </c>
    </row>
    <row r="3003" spans="1:12" x14ac:dyDescent="0.3">
      <c r="A3003">
        <v>3002</v>
      </c>
      <c r="B3003">
        <v>0.30014999999999997</v>
      </c>
      <c r="C3003">
        <v>0.59965000000000002</v>
      </c>
      <c r="D3003">
        <v>0.59335000000000004</v>
      </c>
      <c r="E3003">
        <v>0.61385000000000001</v>
      </c>
      <c r="F3003">
        <v>0.63675000000000004</v>
      </c>
      <c r="G3003">
        <v>0.73485</v>
      </c>
      <c r="H3003">
        <v>0.10825</v>
      </c>
      <c r="I3003">
        <v>0.90325</v>
      </c>
      <c r="J3003">
        <v>0.95355000000000001</v>
      </c>
      <c r="K3003">
        <v>0.75234999999999996</v>
      </c>
      <c r="L3003">
        <v>0.74075000000000002</v>
      </c>
    </row>
    <row r="3004" spans="1:12" x14ac:dyDescent="0.3">
      <c r="A3004">
        <v>3003</v>
      </c>
      <c r="B3004">
        <v>0.30025000000000002</v>
      </c>
      <c r="C3004">
        <v>0.99404999999999999</v>
      </c>
      <c r="D3004">
        <v>0.29415000000000002</v>
      </c>
      <c r="E3004">
        <v>0.91725000000000001</v>
      </c>
      <c r="F3004">
        <v>0.47155000000000002</v>
      </c>
      <c r="G3004">
        <v>0.56264999999999998</v>
      </c>
      <c r="H3004">
        <v>0.82874999999999999</v>
      </c>
      <c r="I3004">
        <v>0.71135000000000004</v>
      </c>
      <c r="J3004">
        <v>7.8649999999999998E-2</v>
      </c>
      <c r="K3004">
        <v>0.66825000000000001</v>
      </c>
      <c r="L3004">
        <v>0.82184999999999997</v>
      </c>
    </row>
    <row r="3005" spans="1:12" x14ac:dyDescent="0.3">
      <c r="A3005">
        <v>3004</v>
      </c>
      <c r="B3005">
        <v>0.30035000000000001</v>
      </c>
      <c r="C3005">
        <v>0.38395000000000001</v>
      </c>
      <c r="D3005">
        <v>0.50024999999999997</v>
      </c>
      <c r="E3005">
        <v>0.50134999999999996</v>
      </c>
      <c r="F3005">
        <v>0.53434999999999999</v>
      </c>
      <c r="G3005">
        <v>0.53195000000000003</v>
      </c>
      <c r="H3005">
        <v>0.54584999999999995</v>
      </c>
      <c r="I3005">
        <v>0.42654999999999998</v>
      </c>
      <c r="J3005">
        <v>0.53564999999999996</v>
      </c>
      <c r="K3005">
        <v>0.76954999999999996</v>
      </c>
      <c r="L3005">
        <v>0.22264999999999999</v>
      </c>
    </row>
    <row r="3006" spans="1:12" x14ac:dyDescent="0.3">
      <c r="A3006">
        <v>3005</v>
      </c>
      <c r="B3006">
        <v>0.30044999999999999</v>
      </c>
      <c r="C3006">
        <v>0.45674999999999999</v>
      </c>
      <c r="D3006">
        <v>0.25105</v>
      </c>
      <c r="E3006">
        <v>0.41165000000000002</v>
      </c>
      <c r="F3006">
        <v>0.98114999999999997</v>
      </c>
      <c r="G3006">
        <v>1.9449999999999999E-2</v>
      </c>
      <c r="H3006">
        <v>0.93925000000000003</v>
      </c>
      <c r="I3006">
        <v>0.41165000000000002</v>
      </c>
      <c r="J3006">
        <v>0.70865</v>
      </c>
      <c r="K3006">
        <v>0.80564999999999998</v>
      </c>
      <c r="L3006">
        <v>0.85885</v>
      </c>
    </row>
    <row r="3007" spans="1:12" x14ac:dyDescent="0.3">
      <c r="A3007">
        <v>3006</v>
      </c>
      <c r="B3007">
        <v>0.30054999999999998</v>
      </c>
      <c r="C3007">
        <v>0.91385000000000005</v>
      </c>
      <c r="D3007">
        <v>0.77405000000000002</v>
      </c>
      <c r="E3007">
        <v>0.68254999999999999</v>
      </c>
      <c r="F3007">
        <v>0.96094999999999997</v>
      </c>
      <c r="G3007">
        <v>0.55184999999999995</v>
      </c>
      <c r="H3007">
        <v>1.495E-2</v>
      </c>
      <c r="I3007">
        <v>3.6650000000000002E-2</v>
      </c>
      <c r="J3007">
        <v>0.22735</v>
      </c>
      <c r="K3007">
        <v>0.53805000000000003</v>
      </c>
      <c r="L3007">
        <v>0.63665000000000005</v>
      </c>
    </row>
    <row r="3008" spans="1:12" x14ac:dyDescent="0.3">
      <c r="A3008">
        <v>3007</v>
      </c>
      <c r="B3008">
        <v>0.30064999999999997</v>
      </c>
      <c r="C3008">
        <v>0.96184999999999998</v>
      </c>
      <c r="D3008">
        <v>0.28625</v>
      </c>
      <c r="E3008">
        <v>0.74365000000000003</v>
      </c>
      <c r="F3008">
        <v>3.5650000000000001E-2</v>
      </c>
      <c r="G3008">
        <v>0.43675000000000003</v>
      </c>
      <c r="H3008">
        <v>0.65215000000000001</v>
      </c>
      <c r="I3008">
        <v>0.62275000000000003</v>
      </c>
      <c r="J3008">
        <v>0.38815</v>
      </c>
      <c r="K3008">
        <v>0.48444999999999999</v>
      </c>
      <c r="L3008">
        <v>0.78605000000000003</v>
      </c>
    </row>
    <row r="3009" spans="1:12" x14ac:dyDescent="0.3">
      <c r="A3009">
        <v>3008</v>
      </c>
      <c r="B3009">
        <v>0.30075000000000002</v>
      </c>
      <c r="C3009">
        <v>0.16965</v>
      </c>
      <c r="D3009">
        <v>0.95814999999999995</v>
      </c>
      <c r="E3009">
        <v>0.78215000000000001</v>
      </c>
      <c r="F3009">
        <v>0.22475000000000001</v>
      </c>
      <c r="G3009">
        <v>0.60845000000000005</v>
      </c>
      <c r="H3009">
        <v>0.53405000000000002</v>
      </c>
      <c r="I3009">
        <v>0.96755000000000002</v>
      </c>
      <c r="J3009">
        <v>0.65185000000000004</v>
      </c>
      <c r="K3009">
        <v>0.40465000000000001</v>
      </c>
      <c r="L3009">
        <v>0.38535000000000003</v>
      </c>
    </row>
    <row r="3010" spans="1:12" x14ac:dyDescent="0.3">
      <c r="A3010">
        <v>3009</v>
      </c>
      <c r="B3010">
        <v>0.30085000000000001</v>
      </c>
      <c r="C3010">
        <v>0.38755000000000001</v>
      </c>
      <c r="D3010">
        <v>0.51865000000000006</v>
      </c>
      <c r="E3010">
        <v>0.29504999999999998</v>
      </c>
      <c r="F3010">
        <v>0.22835</v>
      </c>
      <c r="G3010">
        <v>0.50965000000000005</v>
      </c>
      <c r="H3010">
        <v>0.69005000000000005</v>
      </c>
      <c r="I3010">
        <v>0.43714999999999998</v>
      </c>
      <c r="J3010">
        <v>0.80725000000000002</v>
      </c>
      <c r="K3010">
        <v>0.87334999999999996</v>
      </c>
      <c r="L3010">
        <v>0.49685000000000001</v>
      </c>
    </row>
    <row r="3011" spans="1:12" x14ac:dyDescent="0.3">
      <c r="A3011">
        <v>3010</v>
      </c>
      <c r="B3011">
        <v>0.30095</v>
      </c>
      <c r="C3011">
        <v>0.36044999999999999</v>
      </c>
      <c r="D3011">
        <v>0.17044999999999999</v>
      </c>
      <c r="E3011">
        <v>0.58835000000000004</v>
      </c>
      <c r="F3011">
        <v>2.665E-2</v>
      </c>
      <c r="G3011">
        <v>0.61424999999999996</v>
      </c>
      <c r="H3011">
        <v>0.16975000000000001</v>
      </c>
      <c r="I3011">
        <v>0.99465000000000003</v>
      </c>
      <c r="J3011">
        <v>0.61585000000000001</v>
      </c>
      <c r="K3011">
        <v>0.99585000000000001</v>
      </c>
      <c r="L3011">
        <v>0.43395</v>
      </c>
    </row>
    <row r="3012" spans="1:12" x14ac:dyDescent="0.3">
      <c r="A3012">
        <v>3011</v>
      </c>
      <c r="B3012">
        <v>0.30104999999999998</v>
      </c>
      <c r="C3012">
        <v>0.93184999999999996</v>
      </c>
      <c r="D3012">
        <v>0.15895000000000001</v>
      </c>
      <c r="E3012">
        <v>0.75754999999999995</v>
      </c>
      <c r="F3012">
        <v>0.67925000000000002</v>
      </c>
      <c r="G3012">
        <v>0.61214999999999997</v>
      </c>
      <c r="H3012">
        <v>0.10324999999999999</v>
      </c>
      <c r="I3012">
        <v>0.95255000000000001</v>
      </c>
      <c r="J3012">
        <v>0.11724999999999999</v>
      </c>
      <c r="K3012">
        <v>0.18454999999999999</v>
      </c>
      <c r="L3012">
        <v>0.77985000000000004</v>
      </c>
    </row>
    <row r="3013" spans="1:12" x14ac:dyDescent="0.3">
      <c r="A3013">
        <v>3012</v>
      </c>
      <c r="B3013">
        <v>0.30114999999999997</v>
      </c>
      <c r="C3013">
        <v>0.41294999999999998</v>
      </c>
      <c r="D3013">
        <v>0.93474999999999997</v>
      </c>
      <c r="E3013">
        <v>0.73485</v>
      </c>
      <c r="F3013">
        <v>0.60135000000000005</v>
      </c>
      <c r="G3013">
        <v>0.45424999999999999</v>
      </c>
      <c r="H3013">
        <v>0.71025000000000005</v>
      </c>
      <c r="I3013">
        <v>0.55994999999999995</v>
      </c>
      <c r="J3013">
        <v>0.54135</v>
      </c>
      <c r="K3013">
        <v>0.91864999999999997</v>
      </c>
      <c r="L3013">
        <v>0.35504999999999998</v>
      </c>
    </row>
    <row r="3014" spans="1:12" x14ac:dyDescent="0.3">
      <c r="A3014">
        <v>3013</v>
      </c>
      <c r="B3014">
        <v>0.30125000000000002</v>
      </c>
      <c r="C3014">
        <v>1.7950000000000001E-2</v>
      </c>
      <c r="D3014">
        <v>0.38074999999999998</v>
      </c>
      <c r="E3014">
        <v>0.85324999999999995</v>
      </c>
      <c r="F3014">
        <v>0.71375</v>
      </c>
      <c r="G3014">
        <v>0.20585000000000001</v>
      </c>
      <c r="H3014">
        <v>0.24995000000000001</v>
      </c>
      <c r="I3014">
        <v>0.81545000000000001</v>
      </c>
      <c r="J3014">
        <v>0.69984999999999997</v>
      </c>
      <c r="K3014">
        <v>0.60724999999999996</v>
      </c>
      <c r="L3014">
        <v>0.39665</v>
      </c>
    </row>
    <row r="3015" spans="1:12" x14ac:dyDescent="0.3">
      <c r="A3015">
        <v>3014</v>
      </c>
      <c r="B3015">
        <v>0.30135000000000001</v>
      </c>
      <c r="C3015">
        <v>0.63005</v>
      </c>
      <c r="D3015">
        <v>0.59155000000000002</v>
      </c>
      <c r="E3015">
        <v>0.29594999999999999</v>
      </c>
      <c r="F3015">
        <v>0.44224999999999998</v>
      </c>
      <c r="G3015">
        <v>0.74795</v>
      </c>
      <c r="H3015">
        <v>9.75E-3</v>
      </c>
      <c r="I3015">
        <v>0.45974999999999999</v>
      </c>
      <c r="J3015">
        <v>0.49035000000000001</v>
      </c>
      <c r="K3015">
        <v>9.3850000000000003E-2</v>
      </c>
      <c r="L3015">
        <v>0.94904999999999995</v>
      </c>
    </row>
    <row r="3016" spans="1:12" x14ac:dyDescent="0.3">
      <c r="A3016">
        <v>3015</v>
      </c>
      <c r="B3016">
        <v>0.30145</v>
      </c>
      <c r="C3016">
        <v>0.74904999999999999</v>
      </c>
      <c r="D3016">
        <v>0.43035000000000001</v>
      </c>
      <c r="E3016">
        <v>0.63144999999999996</v>
      </c>
      <c r="F3016">
        <v>0.70025000000000004</v>
      </c>
      <c r="G3016">
        <v>0.99734999999999996</v>
      </c>
      <c r="H3016">
        <v>0.32305</v>
      </c>
      <c r="I3016">
        <v>0.52695000000000003</v>
      </c>
      <c r="J3016">
        <v>0.10185</v>
      </c>
      <c r="K3016">
        <v>0.87034999999999996</v>
      </c>
      <c r="L3016">
        <v>0.72324999999999995</v>
      </c>
    </row>
    <row r="3017" spans="1:12" x14ac:dyDescent="0.3">
      <c r="A3017">
        <v>3016</v>
      </c>
      <c r="B3017">
        <v>0.30154999999999998</v>
      </c>
      <c r="C3017">
        <v>0.40944999999999998</v>
      </c>
      <c r="D3017">
        <v>0.63575000000000004</v>
      </c>
      <c r="E3017">
        <v>0.12554999999999999</v>
      </c>
      <c r="F3017">
        <v>0.98655000000000004</v>
      </c>
      <c r="G3017">
        <v>0.66315000000000002</v>
      </c>
      <c r="H3017">
        <v>0.48954999999999999</v>
      </c>
      <c r="I3017">
        <v>0.30685000000000001</v>
      </c>
      <c r="J3017">
        <v>0.77644999999999997</v>
      </c>
      <c r="K3017">
        <v>0.57064999999999999</v>
      </c>
      <c r="L3017">
        <v>0.76134999999999997</v>
      </c>
    </row>
    <row r="3018" spans="1:12" x14ac:dyDescent="0.3">
      <c r="A3018">
        <v>3017</v>
      </c>
      <c r="B3018">
        <v>0.30164999999999997</v>
      </c>
      <c r="C3018">
        <v>0.71904999999999997</v>
      </c>
      <c r="D3018">
        <v>7.8350000000000003E-2</v>
      </c>
      <c r="E3018">
        <v>0.14485000000000001</v>
      </c>
      <c r="F3018">
        <v>0.94625000000000004</v>
      </c>
      <c r="G3018">
        <v>0.41844999999999999</v>
      </c>
      <c r="H3018">
        <v>0.72224999999999995</v>
      </c>
      <c r="I3018">
        <v>0.61175000000000002</v>
      </c>
      <c r="J3018">
        <v>0.55354999999999999</v>
      </c>
      <c r="K3018">
        <v>0.66395000000000004</v>
      </c>
      <c r="L3018">
        <v>0.39395000000000002</v>
      </c>
    </row>
    <row r="3019" spans="1:12" x14ac:dyDescent="0.3">
      <c r="A3019">
        <v>3018</v>
      </c>
      <c r="B3019">
        <v>0.30175000000000002</v>
      </c>
      <c r="C3019">
        <v>0.95565</v>
      </c>
      <c r="D3019">
        <v>0.37214999999999998</v>
      </c>
      <c r="E3019">
        <v>0.33284999999999998</v>
      </c>
      <c r="F3019">
        <v>0.56915000000000004</v>
      </c>
      <c r="G3019">
        <v>0.28255000000000002</v>
      </c>
      <c r="H3019">
        <v>0.92354999999999998</v>
      </c>
      <c r="I3019">
        <v>0.91085000000000005</v>
      </c>
      <c r="J3019">
        <v>0.63944999999999996</v>
      </c>
      <c r="K3019">
        <v>0.35994999999999999</v>
      </c>
      <c r="L3019">
        <v>0.60555000000000003</v>
      </c>
    </row>
    <row r="3020" spans="1:12" x14ac:dyDescent="0.3">
      <c r="A3020">
        <v>3019</v>
      </c>
      <c r="B3020">
        <v>0.30185000000000001</v>
      </c>
      <c r="C3020">
        <v>0.83584999999999998</v>
      </c>
      <c r="D3020">
        <v>0.54635</v>
      </c>
      <c r="E3020">
        <v>0.54015000000000002</v>
      </c>
      <c r="F3020">
        <v>0.44914999999999999</v>
      </c>
      <c r="G3020">
        <v>0.19775000000000001</v>
      </c>
      <c r="H3020">
        <v>0.69964999999999999</v>
      </c>
      <c r="I3020">
        <v>0.92564999999999997</v>
      </c>
      <c r="J3020">
        <v>0.56415000000000004</v>
      </c>
      <c r="K3020">
        <v>0.82515000000000005</v>
      </c>
      <c r="L3020">
        <v>0.48315000000000002</v>
      </c>
    </row>
    <row r="3021" spans="1:12" x14ac:dyDescent="0.3">
      <c r="A3021">
        <v>3020</v>
      </c>
      <c r="B3021">
        <v>0.30195</v>
      </c>
      <c r="C3021">
        <v>2.845E-2</v>
      </c>
      <c r="D3021">
        <v>0.96335000000000004</v>
      </c>
      <c r="E3021">
        <v>0.23965</v>
      </c>
      <c r="F3021">
        <v>0.29854999999999998</v>
      </c>
      <c r="G3021">
        <v>0.97704999999999997</v>
      </c>
      <c r="H3021">
        <v>0.35865000000000002</v>
      </c>
      <c r="I3021">
        <v>0.51175000000000004</v>
      </c>
      <c r="J3021">
        <v>0.79554999999999998</v>
      </c>
      <c r="K3021">
        <v>3.2149999999999998E-2</v>
      </c>
      <c r="L3021">
        <v>0.11505</v>
      </c>
    </row>
    <row r="3022" spans="1:12" x14ac:dyDescent="0.3">
      <c r="A3022">
        <v>3021</v>
      </c>
      <c r="B3022">
        <v>0.30204999999999999</v>
      </c>
      <c r="C3022">
        <v>0.73455000000000004</v>
      </c>
      <c r="D3022">
        <v>0.52264999999999995</v>
      </c>
      <c r="E3022">
        <v>0.36835000000000001</v>
      </c>
      <c r="F3022">
        <v>0.34234999999999999</v>
      </c>
      <c r="G3022">
        <v>0.72235000000000005</v>
      </c>
      <c r="H3022">
        <v>0.54374999999999996</v>
      </c>
      <c r="I3022">
        <v>0.11505</v>
      </c>
      <c r="J3022">
        <v>0.93435000000000001</v>
      </c>
      <c r="K3022">
        <v>0.58125000000000004</v>
      </c>
      <c r="L3022">
        <v>0.72685</v>
      </c>
    </row>
    <row r="3023" spans="1:12" x14ac:dyDescent="0.3">
      <c r="A3023">
        <v>3022</v>
      </c>
      <c r="B3023">
        <v>0.30214999999999997</v>
      </c>
      <c r="C3023">
        <v>0.21615000000000001</v>
      </c>
      <c r="D3023">
        <v>0.22505</v>
      </c>
      <c r="E3023">
        <v>0.83504999999999996</v>
      </c>
      <c r="F3023">
        <v>0.47665000000000002</v>
      </c>
      <c r="G3023">
        <v>0.72375</v>
      </c>
      <c r="H3023">
        <v>0.84484999999999999</v>
      </c>
      <c r="I3023">
        <v>0.64215</v>
      </c>
      <c r="J3023">
        <v>0.27395000000000003</v>
      </c>
      <c r="K3023">
        <v>0.95155000000000001</v>
      </c>
      <c r="L3023">
        <v>0.52015</v>
      </c>
    </row>
    <row r="3024" spans="1:12" x14ac:dyDescent="0.3">
      <c r="A3024">
        <v>3023</v>
      </c>
      <c r="B3024">
        <v>0.30225000000000002</v>
      </c>
      <c r="C3024">
        <v>0.43385000000000001</v>
      </c>
      <c r="D3024">
        <v>8.9499999999999996E-3</v>
      </c>
      <c r="E3024">
        <v>0.87955000000000005</v>
      </c>
      <c r="F3024">
        <v>0.93874999999999997</v>
      </c>
      <c r="G3024">
        <v>0.94625000000000004</v>
      </c>
      <c r="H3024">
        <v>0.26235000000000003</v>
      </c>
      <c r="I3024">
        <v>0.73155000000000003</v>
      </c>
      <c r="J3024">
        <v>0.35094999999999998</v>
      </c>
      <c r="K3024">
        <v>0.56184999999999996</v>
      </c>
      <c r="L3024">
        <v>0.36395</v>
      </c>
    </row>
    <row r="3025" spans="1:12" x14ac:dyDescent="0.3">
      <c r="A3025">
        <v>3024</v>
      </c>
      <c r="B3025">
        <v>0.30235000000000001</v>
      </c>
      <c r="C3025">
        <v>0.71174999999999999</v>
      </c>
      <c r="D3025">
        <v>0.90844999999999998</v>
      </c>
      <c r="E3025">
        <v>0.50714999999999999</v>
      </c>
      <c r="F3025">
        <v>0.83435000000000004</v>
      </c>
      <c r="G3025">
        <v>4.2250000000000003E-2</v>
      </c>
      <c r="H3025">
        <v>0.25455</v>
      </c>
      <c r="I3025">
        <v>0.56555</v>
      </c>
      <c r="J3025">
        <v>0.68235000000000001</v>
      </c>
      <c r="K3025">
        <v>0.11534999999999999</v>
      </c>
      <c r="L3025">
        <v>0.17374999999999999</v>
      </c>
    </row>
    <row r="3026" spans="1:12" x14ac:dyDescent="0.3">
      <c r="A3026">
        <v>3025</v>
      </c>
      <c r="B3026">
        <v>0.30245</v>
      </c>
      <c r="C3026">
        <v>0.92964999999999998</v>
      </c>
      <c r="D3026">
        <v>0.75905</v>
      </c>
      <c r="E3026">
        <v>0.67535000000000001</v>
      </c>
      <c r="F3026">
        <v>9.2350000000000002E-2</v>
      </c>
      <c r="G3026">
        <v>1.065E-2</v>
      </c>
      <c r="H3026">
        <v>0.77254999999999996</v>
      </c>
      <c r="I3026">
        <v>0.15445</v>
      </c>
      <c r="J3026">
        <v>0.70465</v>
      </c>
      <c r="K3026">
        <v>0.50675000000000003</v>
      </c>
      <c r="L3026">
        <v>0.88514999999999999</v>
      </c>
    </row>
    <row r="3027" spans="1:12" x14ac:dyDescent="0.3">
      <c r="A3027">
        <v>3026</v>
      </c>
      <c r="B3027">
        <v>0.30254999999999999</v>
      </c>
      <c r="C3027">
        <v>9.6449999999999994E-2</v>
      </c>
      <c r="D3027">
        <v>0.46015</v>
      </c>
      <c r="E3027">
        <v>0.88575000000000004</v>
      </c>
      <c r="F3027">
        <v>0.15245</v>
      </c>
      <c r="G3027">
        <v>0.99444999999999995</v>
      </c>
      <c r="H3027">
        <v>0.56655</v>
      </c>
      <c r="I3027">
        <v>0.73755000000000004</v>
      </c>
      <c r="J3027">
        <v>0.56325000000000003</v>
      </c>
      <c r="K3027">
        <v>0.28925000000000001</v>
      </c>
      <c r="L3027">
        <v>0.21104999999999999</v>
      </c>
    </row>
    <row r="3028" spans="1:12" x14ac:dyDescent="0.3">
      <c r="A3028">
        <v>3027</v>
      </c>
      <c r="B3028">
        <v>0.30264999999999997</v>
      </c>
      <c r="C3028">
        <v>0.53785000000000005</v>
      </c>
      <c r="D3028">
        <v>0.61495</v>
      </c>
      <c r="E3028">
        <v>0.72245000000000004</v>
      </c>
      <c r="F3028">
        <v>0.61465000000000003</v>
      </c>
      <c r="G3028">
        <v>0.73875000000000002</v>
      </c>
      <c r="H3028">
        <v>0.76195000000000002</v>
      </c>
      <c r="I3028">
        <v>0.93945000000000001</v>
      </c>
      <c r="J3028">
        <v>0.26534999999999997</v>
      </c>
      <c r="K3028">
        <v>0.70465</v>
      </c>
      <c r="L3028">
        <v>0.96794999999999998</v>
      </c>
    </row>
    <row r="3029" spans="1:12" x14ac:dyDescent="0.3">
      <c r="A3029">
        <v>3028</v>
      </c>
      <c r="B3029">
        <v>0.30275000000000002</v>
      </c>
      <c r="C3029">
        <v>0.12805</v>
      </c>
      <c r="D3029">
        <v>0.69994999999999996</v>
      </c>
      <c r="E3029">
        <v>0.77034999999999998</v>
      </c>
      <c r="F3029">
        <v>4.7050000000000002E-2</v>
      </c>
      <c r="G3029">
        <v>0.46455000000000002</v>
      </c>
      <c r="H3029">
        <v>0.41244999999999998</v>
      </c>
      <c r="I3029">
        <v>0.58225000000000005</v>
      </c>
      <c r="J3029">
        <v>0.98734999999999995</v>
      </c>
      <c r="K3029">
        <v>0.74165000000000003</v>
      </c>
      <c r="L3029">
        <v>0.26784999999999998</v>
      </c>
    </row>
    <row r="3030" spans="1:12" x14ac:dyDescent="0.3">
      <c r="A3030">
        <v>3029</v>
      </c>
      <c r="B3030">
        <v>0.30285000000000001</v>
      </c>
      <c r="C3030">
        <v>0.38514999999999999</v>
      </c>
      <c r="D3030">
        <v>0.68864999999999998</v>
      </c>
      <c r="E3030">
        <v>0.11385000000000001</v>
      </c>
      <c r="F3030">
        <v>0.47294999999999998</v>
      </c>
      <c r="G3030">
        <v>4.965E-2</v>
      </c>
      <c r="H3030">
        <v>0.96004999999999996</v>
      </c>
      <c r="I3030">
        <v>7.4450000000000002E-2</v>
      </c>
      <c r="J3030">
        <v>4.9500000000000004E-3</v>
      </c>
      <c r="K3030">
        <v>0.79625000000000001</v>
      </c>
      <c r="L3030">
        <v>0.16985</v>
      </c>
    </row>
    <row r="3031" spans="1:12" x14ac:dyDescent="0.3">
      <c r="A3031">
        <v>3030</v>
      </c>
      <c r="B3031">
        <v>0.30295</v>
      </c>
      <c r="C3031">
        <v>0.17215</v>
      </c>
      <c r="D3031">
        <v>0.69855</v>
      </c>
      <c r="E3031">
        <v>7.6550000000000007E-2</v>
      </c>
      <c r="F3031">
        <v>0.52334999999999998</v>
      </c>
      <c r="G3031">
        <v>0.94325000000000003</v>
      </c>
      <c r="H3031">
        <v>0.17474999999999999</v>
      </c>
      <c r="I3031">
        <v>0.37425000000000003</v>
      </c>
      <c r="J3031">
        <v>0.71294999999999997</v>
      </c>
      <c r="K3031">
        <v>0.47025</v>
      </c>
      <c r="L3031">
        <v>0.26515</v>
      </c>
    </row>
    <row r="3032" spans="1:12" x14ac:dyDescent="0.3">
      <c r="A3032">
        <v>3031</v>
      </c>
      <c r="B3032">
        <v>0.30304999999999999</v>
      </c>
      <c r="C3032">
        <v>0.99444999999999995</v>
      </c>
      <c r="D3032">
        <v>0.68425000000000002</v>
      </c>
      <c r="E3032">
        <v>0.31264999999999998</v>
      </c>
      <c r="F3032">
        <v>0.77864999999999995</v>
      </c>
      <c r="G3032">
        <v>0.11294999999999999</v>
      </c>
      <c r="H3032">
        <v>0.70865</v>
      </c>
      <c r="I3032">
        <v>0.54195000000000004</v>
      </c>
      <c r="J3032">
        <v>0.36585000000000001</v>
      </c>
      <c r="K3032">
        <v>0.96304999999999996</v>
      </c>
      <c r="L3032">
        <v>0.55084999999999995</v>
      </c>
    </row>
    <row r="3033" spans="1:12" x14ac:dyDescent="0.3">
      <c r="A3033">
        <v>3032</v>
      </c>
      <c r="B3033">
        <v>0.30314999999999998</v>
      </c>
      <c r="C3033">
        <v>0.13735</v>
      </c>
      <c r="D3033">
        <v>0.73265000000000002</v>
      </c>
      <c r="E3033">
        <v>0.54325000000000001</v>
      </c>
      <c r="F3033">
        <v>0.47654999999999997</v>
      </c>
      <c r="G3033">
        <v>0.95194999999999996</v>
      </c>
      <c r="H3033">
        <v>0.59735000000000005</v>
      </c>
      <c r="I3033">
        <v>0.22414999999999999</v>
      </c>
      <c r="J3033">
        <v>0.97165000000000001</v>
      </c>
      <c r="K3033">
        <v>0.78654999999999997</v>
      </c>
      <c r="L3033">
        <v>0.19794999999999999</v>
      </c>
    </row>
    <row r="3034" spans="1:12" x14ac:dyDescent="0.3">
      <c r="A3034">
        <v>3033</v>
      </c>
      <c r="B3034">
        <v>0.30325000000000002</v>
      </c>
      <c r="C3034">
        <v>0.74424999999999997</v>
      </c>
      <c r="D3034">
        <v>0.82235000000000003</v>
      </c>
      <c r="E3034">
        <v>0.86475000000000002</v>
      </c>
      <c r="F3034">
        <v>0.16564999999999999</v>
      </c>
      <c r="G3034">
        <v>0.25835000000000002</v>
      </c>
      <c r="H3034">
        <v>0.20915</v>
      </c>
      <c r="I3034">
        <v>0.52064999999999995</v>
      </c>
      <c r="J3034">
        <v>0.89844999999999997</v>
      </c>
      <c r="K3034">
        <v>0.24875</v>
      </c>
      <c r="L3034">
        <v>0.28115000000000001</v>
      </c>
    </row>
    <row r="3035" spans="1:12" x14ac:dyDescent="0.3">
      <c r="A3035">
        <v>3034</v>
      </c>
      <c r="B3035">
        <v>0.30335000000000001</v>
      </c>
      <c r="C3035">
        <v>0.62965000000000004</v>
      </c>
      <c r="D3035">
        <v>0.34544999999999998</v>
      </c>
      <c r="E3035">
        <v>0.32014999999999999</v>
      </c>
      <c r="F3035">
        <v>3.3849999999999998E-2</v>
      </c>
      <c r="G3035">
        <v>0.78835</v>
      </c>
      <c r="H3035">
        <v>0.66525000000000001</v>
      </c>
      <c r="I3035">
        <v>0.84804999999999997</v>
      </c>
      <c r="J3035">
        <v>0.51785000000000003</v>
      </c>
      <c r="K3035">
        <v>0.22325</v>
      </c>
      <c r="L3035">
        <v>0.38245000000000001</v>
      </c>
    </row>
    <row r="3036" spans="1:12" x14ac:dyDescent="0.3">
      <c r="A3036">
        <v>3035</v>
      </c>
      <c r="B3036">
        <v>0.30345</v>
      </c>
      <c r="C3036">
        <v>0.74885000000000002</v>
      </c>
      <c r="D3036">
        <v>0.53895000000000004</v>
      </c>
      <c r="E3036">
        <v>0.39824999999999999</v>
      </c>
      <c r="F3036">
        <v>0.80005000000000004</v>
      </c>
      <c r="G3036">
        <v>0.47384999999999999</v>
      </c>
      <c r="H3036">
        <v>0.50785000000000002</v>
      </c>
      <c r="I3036">
        <v>6.2149999999999997E-2</v>
      </c>
      <c r="J3036">
        <v>0.84984999999999999</v>
      </c>
      <c r="K3036">
        <v>0.16735</v>
      </c>
      <c r="L3036">
        <v>0.31685000000000002</v>
      </c>
    </row>
    <row r="3037" spans="1:12" x14ac:dyDescent="0.3">
      <c r="A3037">
        <v>3036</v>
      </c>
      <c r="B3037">
        <v>0.30354999999999999</v>
      </c>
      <c r="C3037">
        <v>0.51095000000000002</v>
      </c>
      <c r="D3037">
        <v>0.68825000000000003</v>
      </c>
      <c r="E3037">
        <v>0.30614999999999998</v>
      </c>
      <c r="F3037">
        <v>0.70325000000000004</v>
      </c>
      <c r="G3037">
        <v>0.58015000000000005</v>
      </c>
      <c r="H3037">
        <v>0.72235000000000005</v>
      </c>
      <c r="I3037">
        <v>0.10945000000000001</v>
      </c>
      <c r="J3037">
        <v>0.60104999999999997</v>
      </c>
      <c r="K3037">
        <v>0.97204999999999997</v>
      </c>
      <c r="L3037">
        <v>4.4450000000000003E-2</v>
      </c>
    </row>
    <row r="3038" spans="1:12" x14ac:dyDescent="0.3">
      <c r="A3038">
        <v>3037</v>
      </c>
      <c r="B3038">
        <v>0.30364999999999998</v>
      </c>
      <c r="C3038">
        <v>0.82204999999999995</v>
      </c>
      <c r="D3038">
        <v>0.14035</v>
      </c>
      <c r="E3038">
        <v>0.67715000000000003</v>
      </c>
      <c r="F3038">
        <v>0.41785</v>
      </c>
      <c r="G3038">
        <v>0.60275000000000001</v>
      </c>
      <c r="H3038">
        <v>0.60085</v>
      </c>
      <c r="I3038">
        <v>0.31345000000000001</v>
      </c>
      <c r="J3038">
        <v>7.7049999999999993E-2</v>
      </c>
      <c r="K3038">
        <v>0.15185000000000001</v>
      </c>
      <c r="L3038">
        <v>0.21204999999999999</v>
      </c>
    </row>
    <row r="3039" spans="1:12" x14ac:dyDescent="0.3">
      <c r="A3039">
        <v>3038</v>
      </c>
      <c r="B3039">
        <v>0.30375000000000002</v>
      </c>
      <c r="C3039">
        <v>0.28294999999999998</v>
      </c>
      <c r="D3039">
        <v>1.4149999999999999E-2</v>
      </c>
      <c r="E3039">
        <v>0.52875000000000005</v>
      </c>
      <c r="F3039">
        <v>0.76654999999999995</v>
      </c>
      <c r="G3039">
        <v>0.59314999999999996</v>
      </c>
      <c r="H3039">
        <v>0.74995000000000001</v>
      </c>
      <c r="I3039">
        <v>0.12834999999999999</v>
      </c>
      <c r="J3039">
        <v>0.23555000000000001</v>
      </c>
      <c r="K3039">
        <v>0.65075000000000005</v>
      </c>
      <c r="L3039">
        <v>0.27315</v>
      </c>
    </row>
    <row r="3040" spans="1:12" x14ac:dyDescent="0.3">
      <c r="A3040">
        <v>3039</v>
      </c>
      <c r="B3040">
        <v>0.30385000000000001</v>
      </c>
      <c r="C3040">
        <v>0.55535000000000001</v>
      </c>
      <c r="D3040">
        <v>0.37614999999999998</v>
      </c>
      <c r="E3040">
        <v>0.39065</v>
      </c>
      <c r="F3040">
        <v>0.83925000000000005</v>
      </c>
      <c r="G3040">
        <v>0.33684999999999998</v>
      </c>
      <c r="H3040">
        <v>0.79274999999999995</v>
      </c>
      <c r="I3040">
        <v>0.56125000000000003</v>
      </c>
      <c r="J3040">
        <v>3.1550000000000002E-2</v>
      </c>
      <c r="K3040">
        <v>0.14235</v>
      </c>
      <c r="L3040">
        <v>0.70194999999999996</v>
      </c>
    </row>
    <row r="3041" spans="1:12" x14ac:dyDescent="0.3">
      <c r="A3041">
        <v>3040</v>
      </c>
      <c r="B3041">
        <v>0.30395</v>
      </c>
      <c r="C3041">
        <v>0.49904999999999999</v>
      </c>
      <c r="D3041">
        <v>0.92274999999999996</v>
      </c>
      <c r="E3041">
        <v>0.34215000000000001</v>
      </c>
      <c r="F3041">
        <v>0.93454999999999999</v>
      </c>
      <c r="G3041">
        <v>5.4050000000000001E-2</v>
      </c>
      <c r="H3041">
        <v>0.69284999999999997</v>
      </c>
      <c r="I3041">
        <v>0.80145</v>
      </c>
      <c r="J3041">
        <v>0.60775000000000001</v>
      </c>
      <c r="K3041">
        <v>0.71884999999999999</v>
      </c>
      <c r="L3041">
        <v>0.38974999999999999</v>
      </c>
    </row>
    <row r="3042" spans="1:12" x14ac:dyDescent="0.3">
      <c r="A3042">
        <v>3041</v>
      </c>
      <c r="B3042">
        <v>0.30404999999999999</v>
      </c>
      <c r="C3042">
        <v>0.81645000000000001</v>
      </c>
      <c r="D3042">
        <v>0.40015000000000001</v>
      </c>
      <c r="E3042">
        <v>0.62314999999999998</v>
      </c>
      <c r="F3042">
        <v>0.64924999999999999</v>
      </c>
      <c r="G3042">
        <v>0.20924999999999999</v>
      </c>
      <c r="H3042">
        <v>0.69774999999999998</v>
      </c>
      <c r="I3042">
        <v>8.5849999999999996E-2</v>
      </c>
      <c r="J3042">
        <v>0.99375000000000002</v>
      </c>
      <c r="K3042">
        <v>0.51924999999999999</v>
      </c>
      <c r="L3042">
        <v>0.77485000000000004</v>
      </c>
    </row>
    <row r="3043" spans="1:12" x14ac:dyDescent="0.3">
      <c r="A3043">
        <v>3042</v>
      </c>
      <c r="B3043">
        <v>0.30414999999999998</v>
      </c>
      <c r="C3043">
        <v>0.40915000000000001</v>
      </c>
      <c r="D3043">
        <v>6.3649999999999998E-2</v>
      </c>
      <c r="E3043">
        <v>0.81564999999999999</v>
      </c>
      <c r="F3043">
        <v>9.1850000000000001E-2</v>
      </c>
      <c r="G3043">
        <v>0.62244999999999995</v>
      </c>
      <c r="H3043">
        <v>0.92144999999999999</v>
      </c>
      <c r="I3043">
        <v>0.17715</v>
      </c>
      <c r="J3043">
        <v>0.24545</v>
      </c>
      <c r="K3043">
        <v>0.28534999999999999</v>
      </c>
      <c r="L3043">
        <v>0.66535</v>
      </c>
    </row>
    <row r="3044" spans="1:12" x14ac:dyDescent="0.3">
      <c r="A3044">
        <v>3043</v>
      </c>
      <c r="B3044">
        <v>0.30425000000000002</v>
      </c>
      <c r="C3044">
        <v>0.12834999999999999</v>
      </c>
      <c r="D3044">
        <v>0.69755</v>
      </c>
      <c r="E3044">
        <v>0.34194999999999998</v>
      </c>
      <c r="F3044">
        <v>0.17524999999999999</v>
      </c>
      <c r="G3044">
        <v>0.45684999999999998</v>
      </c>
      <c r="H3044">
        <v>0.95094999999999996</v>
      </c>
      <c r="I3044">
        <v>0.51114999999999999</v>
      </c>
      <c r="J3044">
        <v>0.30075000000000002</v>
      </c>
      <c r="K3044">
        <v>0.40765000000000001</v>
      </c>
      <c r="L3044">
        <v>0.31154999999999999</v>
      </c>
    </row>
    <row r="3045" spans="1:12" x14ac:dyDescent="0.3">
      <c r="A3045">
        <v>3044</v>
      </c>
      <c r="B3045">
        <v>0.30435000000000001</v>
      </c>
      <c r="C3045">
        <v>0.62544999999999995</v>
      </c>
      <c r="D3045">
        <v>0.20385</v>
      </c>
      <c r="E3045">
        <v>0.34525</v>
      </c>
      <c r="F3045">
        <v>0.24804999999999999</v>
      </c>
      <c r="G3045">
        <v>0.28155000000000002</v>
      </c>
      <c r="H3045">
        <v>0.78644999999999998</v>
      </c>
      <c r="I3045">
        <v>0.60704999999999998</v>
      </c>
      <c r="J3045">
        <v>0.45745000000000002</v>
      </c>
      <c r="K3045">
        <v>0.28084999999999999</v>
      </c>
      <c r="L3045">
        <v>0.43725000000000003</v>
      </c>
    </row>
    <row r="3046" spans="1:12" x14ac:dyDescent="0.3">
      <c r="A3046">
        <v>3045</v>
      </c>
      <c r="B3046">
        <v>0.30445</v>
      </c>
      <c r="C3046">
        <v>1.65E-3</v>
      </c>
      <c r="D3046">
        <v>0.72985</v>
      </c>
      <c r="E3046">
        <v>0.62585000000000002</v>
      </c>
      <c r="F3046">
        <v>0.16914999999999999</v>
      </c>
      <c r="G3046">
        <v>0.52625</v>
      </c>
      <c r="H3046">
        <v>0.72594999999999998</v>
      </c>
      <c r="I3046">
        <v>0.34084999999999999</v>
      </c>
      <c r="J3046">
        <v>0.88324999999999998</v>
      </c>
      <c r="K3046">
        <v>0.56245000000000001</v>
      </c>
      <c r="L3046">
        <v>0.90125</v>
      </c>
    </row>
    <row r="3047" spans="1:12" x14ac:dyDescent="0.3">
      <c r="A3047">
        <v>3046</v>
      </c>
      <c r="B3047">
        <v>0.30454999999999999</v>
      </c>
      <c r="C3047">
        <v>0.22825000000000001</v>
      </c>
      <c r="D3047">
        <v>0.35154999999999997</v>
      </c>
      <c r="E3047">
        <v>0.37755</v>
      </c>
      <c r="F3047">
        <v>0.67735000000000001</v>
      </c>
      <c r="G3047">
        <v>9.425E-2</v>
      </c>
      <c r="H3047">
        <v>0.76375000000000004</v>
      </c>
      <c r="I3047">
        <v>0.79825000000000002</v>
      </c>
      <c r="J3047">
        <v>0.61575000000000002</v>
      </c>
      <c r="K3047">
        <v>0.66374999999999995</v>
      </c>
      <c r="L3047">
        <v>0.67495000000000005</v>
      </c>
    </row>
    <row r="3048" spans="1:12" x14ac:dyDescent="0.3">
      <c r="A3048">
        <v>3047</v>
      </c>
      <c r="B3048">
        <v>0.30464999999999998</v>
      </c>
      <c r="C3048">
        <v>0.95994999999999997</v>
      </c>
      <c r="D3048">
        <v>0.93694999999999995</v>
      </c>
      <c r="E3048">
        <v>0.99104999999999999</v>
      </c>
      <c r="F3048">
        <v>0.46305000000000002</v>
      </c>
      <c r="G3048">
        <v>0.50934999999999997</v>
      </c>
      <c r="H3048">
        <v>0.70935000000000004</v>
      </c>
      <c r="I3048">
        <v>0.59335000000000004</v>
      </c>
      <c r="J3048">
        <v>0.49114999999999998</v>
      </c>
      <c r="K3048">
        <v>0.57474999999999998</v>
      </c>
      <c r="L3048">
        <v>0.70874999999999999</v>
      </c>
    </row>
    <row r="3049" spans="1:12" x14ac:dyDescent="0.3">
      <c r="A3049">
        <v>3048</v>
      </c>
      <c r="B3049">
        <v>0.30475000000000002</v>
      </c>
      <c r="C3049">
        <v>0.56835000000000002</v>
      </c>
      <c r="D3049">
        <v>0.52854999999999996</v>
      </c>
      <c r="E3049">
        <v>0.25024999999999997</v>
      </c>
      <c r="F3049">
        <v>0.25214999999999999</v>
      </c>
      <c r="G3049">
        <v>0.94704999999999995</v>
      </c>
      <c r="H3049">
        <v>0.55964999999999998</v>
      </c>
      <c r="I3049">
        <v>0.70665</v>
      </c>
      <c r="J3049">
        <v>0.51095000000000002</v>
      </c>
      <c r="K3049">
        <v>0.39265</v>
      </c>
      <c r="L3049">
        <v>0.61965000000000003</v>
      </c>
    </row>
    <row r="3050" spans="1:12" x14ac:dyDescent="0.3">
      <c r="A3050">
        <v>3049</v>
      </c>
      <c r="B3050">
        <v>0.30485000000000001</v>
      </c>
      <c r="C3050">
        <v>0.76185000000000003</v>
      </c>
      <c r="D3050">
        <v>0.67774999999999996</v>
      </c>
      <c r="E3050">
        <v>0.76824999999999999</v>
      </c>
      <c r="F3050">
        <v>0.98885000000000001</v>
      </c>
      <c r="G3050">
        <v>0.91344999999999998</v>
      </c>
      <c r="H3050">
        <v>5.0750000000000003E-2</v>
      </c>
      <c r="I3050">
        <v>0.48125000000000001</v>
      </c>
      <c r="J3050">
        <v>0.52764999999999995</v>
      </c>
      <c r="K3050">
        <v>0.26214999999999999</v>
      </c>
      <c r="L3050">
        <v>0.82845000000000002</v>
      </c>
    </row>
    <row r="3051" spans="1:12" x14ac:dyDescent="0.3">
      <c r="A3051">
        <v>3050</v>
      </c>
      <c r="B3051">
        <v>0.30495</v>
      </c>
      <c r="C3051">
        <v>0.70845000000000002</v>
      </c>
      <c r="D3051">
        <v>0.55215000000000003</v>
      </c>
      <c r="E3051">
        <v>0.23805000000000001</v>
      </c>
      <c r="F3051">
        <v>0.31335000000000002</v>
      </c>
      <c r="G3051">
        <v>0.73185</v>
      </c>
      <c r="H3051">
        <v>0.75975000000000004</v>
      </c>
      <c r="I3051">
        <v>0.20215</v>
      </c>
      <c r="J3051">
        <v>5.525E-2</v>
      </c>
      <c r="K3051">
        <v>0.82535000000000003</v>
      </c>
      <c r="L3051">
        <v>0.64824999999999999</v>
      </c>
    </row>
    <row r="3052" spans="1:12" x14ac:dyDescent="0.3">
      <c r="A3052">
        <v>3051</v>
      </c>
      <c r="B3052">
        <v>0.30504999999999999</v>
      </c>
      <c r="C3052">
        <v>0.87924999999999998</v>
      </c>
      <c r="D3052">
        <v>0.68115000000000003</v>
      </c>
      <c r="E3052">
        <v>0.25814999999999999</v>
      </c>
      <c r="F3052">
        <v>0.16855000000000001</v>
      </c>
      <c r="G3052">
        <v>0.65305000000000002</v>
      </c>
      <c r="H3052">
        <v>0.80825000000000002</v>
      </c>
      <c r="I3052">
        <v>0.23715</v>
      </c>
      <c r="J3052">
        <v>0.36925000000000002</v>
      </c>
      <c r="K3052">
        <v>0.77434999999999998</v>
      </c>
      <c r="L3052">
        <v>0.58384999999999998</v>
      </c>
    </row>
    <row r="3053" spans="1:12" x14ac:dyDescent="0.3">
      <c r="A3053">
        <v>3052</v>
      </c>
      <c r="B3053">
        <v>0.30514999999999998</v>
      </c>
      <c r="C3053">
        <v>0.72175</v>
      </c>
      <c r="D3053">
        <v>0.19535</v>
      </c>
      <c r="E3053">
        <v>0.33095000000000002</v>
      </c>
      <c r="F3053">
        <v>7.7350000000000002E-2</v>
      </c>
      <c r="G3053">
        <v>0.78025</v>
      </c>
      <c r="H3053">
        <v>2.725E-2</v>
      </c>
      <c r="I3053">
        <v>0.55674999999999997</v>
      </c>
      <c r="J3053">
        <v>0.53585000000000005</v>
      </c>
      <c r="K3053">
        <v>0.58984999999999999</v>
      </c>
      <c r="L3053">
        <v>0.29335</v>
      </c>
    </row>
    <row r="3054" spans="1:12" x14ac:dyDescent="0.3">
      <c r="A3054">
        <v>3053</v>
      </c>
      <c r="B3054">
        <v>0.30525000000000002</v>
      </c>
      <c r="C3054">
        <v>0.24374999999999999</v>
      </c>
      <c r="D3054">
        <v>0.16014999999999999</v>
      </c>
      <c r="E3054">
        <v>0.11534999999999999</v>
      </c>
      <c r="F3054">
        <v>0.64434999999999998</v>
      </c>
      <c r="G3054">
        <v>0.67105000000000004</v>
      </c>
      <c r="H3054">
        <v>0.61704999999999999</v>
      </c>
      <c r="I3054">
        <v>0.83225000000000005</v>
      </c>
      <c r="J3054">
        <v>0.58704999999999996</v>
      </c>
      <c r="K3054">
        <v>0.66485000000000005</v>
      </c>
      <c r="L3054">
        <v>0.77254999999999996</v>
      </c>
    </row>
    <row r="3055" spans="1:12" x14ac:dyDescent="0.3">
      <c r="A3055">
        <v>3054</v>
      </c>
      <c r="B3055">
        <v>0.30535000000000001</v>
      </c>
      <c r="C3055">
        <v>0.47184999999999999</v>
      </c>
      <c r="D3055">
        <v>0.26924999999999999</v>
      </c>
      <c r="E3055">
        <v>1.25E-3</v>
      </c>
      <c r="F3055">
        <v>0.50695000000000001</v>
      </c>
      <c r="G3055">
        <v>0.35165000000000002</v>
      </c>
      <c r="H3055">
        <v>0.62034999999999996</v>
      </c>
      <c r="I3055">
        <v>0.31764999999999999</v>
      </c>
      <c r="J3055">
        <v>0.47575000000000001</v>
      </c>
      <c r="K3055">
        <v>0.25774999999999998</v>
      </c>
      <c r="L3055">
        <v>0.24625</v>
      </c>
    </row>
    <row r="3056" spans="1:12" x14ac:dyDescent="0.3">
      <c r="A3056">
        <v>3055</v>
      </c>
      <c r="B3056">
        <v>0.30545</v>
      </c>
      <c r="C3056">
        <v>0.25245000000000001</v>
      </c>
      <c r="D3056">
        <v>0.30435000000000001</v>
      </c>
      <c r="E3056">
        <v>0.75495000000000001</v>
      </c>
      <c r="F3056">
        <v>0.41144999999999998</v>
      </c>
      <c r="G3056">
        <v>0.44824999999999998</v>
      </c>
      <c r="H3056">
        <v>0.31695000000000001</v>
      </c>
      <c r="I3056">
        <v>0.30445</v>
      </c>
      <c r="J3056">
        <v>0.49654999999999999</v>
      </c>
      <c r="K3056">
        <v>0.47554999999999997</v>
      </c>
      <c r="L3056">
        <v>0.50475000000000003</v>
      </c>
    </row>
    <row r="3057" spans="1:12" x14ac:dyDescent="0.3">
      <c r="A3057">
        <v>3056</v>
      </c>
      <c r="B3057">
        <v>0.30554999999999999</v>
      </c>
      <c r="C3057">
        <v>0.91025</v>
      </c>
      <c r="D3057">
        <v>0.44474999999999998</v>
      </c>
      <c r="E3057">
        <v>0.88595000000000002</v>
      </c>
      <c r="F3057">
        <v>0.13485</v>
      </c>
      <c r="G3057">
        <v>0.44245000000000001</v>
      </c>
      <c r="H3057">
        <v>0.32514999999999999</v>
      </c>
      <c r="I3057">
        <v>0.97345000000000004</v>
      </c>
      <c r="J3057">
        <v>0.90085000000000004</v>
      </c>
      <c r="K3057">
        <v>0.24775</v>
      </c>
      <c r="L3057">
        <v>0.14405000000000001</v>
      </c>
    </row>
    <row r="3058" spans="1:12" x14ac:dyDescent="0.3">
      <c r="A3058">
        <v>3057</v>
      </c>
      <c r="B3058">
        <v>0.30564999999999998</v>
      </c>
      <c r="C3058">
        <v>1.2449999999999999E-2</v>
      </c>
      <c r="D3058">
        <v>0.51014999999999999</v>
      </c>
      <c r="E3058">
        <v>0.63995000000000002</v>
      </c>
      <c r="F3058">
        <v>0.27105000000000001</v>
      </c>
      <c r="G3058">
        <v>0.43905</v>
      </c>
      <c r="H3058">
        <v>0.32174999999999998</v>
      </c>
      <c r="I3058">
        <v>0.92584999999999995</v>
      </c>
      <c r="J3058">
        <v>8.3150000000000002E-2</v>
      </c>
      <c r="K3058">
        <v>0.42885000000000001</v>
      </c>
      <c r="L3058">
        <v>0.87995000000000001</v>
      </c>
    </row>
    <row r="3059" spans="1:12" x14ac:dyDescent="0.3">
      <c r="A3059">
        <v>3058</v>
      </c>
      <c r="B3059">
        <v>0.30575000000000002</v>
      </c>
      <c r="C3059">
        <v>0.10295</v>
      </c>
      <c r="D3059">
        <v>0.28065000000000001</v>
      </c>
      <c r="E3059">
        <v>0.66074999999999995</v>
      </c>
      <c r="F3059">
        <v>0.81984999999999997</v>
      </c>
      <c r="G3059">
        <v>7.7249999999999999E-2</v>
      </c>
      <c r="H3059">
        <v>0.57574999999999998</v>
      </c>
      <c r="I3059">
        <v>0.65634999999999999</v>
      </c>
      <c r="J3059">
        <v>0.62914999999999999</v>
      </c>
      <c r="K3059">
        <v>0.61114999999999997</v>
      </c>
      <c r="L3059">
        <v>0.13755000000000001</v>
      </c>
    </row>
    <row r="3060" spans="1:12" x14ac:dyDescent="0.3">
      <c r="A3060">
        <v>3059</v>
      </c>
      <c r="B3060">
        <v>0.30585000000000001</v>
      </c>
      <c r="C3060">
        <v>0.85445000000000004</v>
      </c>
      <c r="D3060">
        <v>0.39995000000000003</v>
      </c>
      <c r="E3060">
        <v>0.19564999999999999</v>
      </c>
      <c r="F3060">
        <v>0.86595</v>
      </c>
      <c r="G3060">
        <v>0.97345000000000004</v>
      </c>
      <c r="H3060">
        <v>0.89795000000000003</v>
      </c>
      <c r="I3060">
        <v>0.79144999999999999</v>
      </c>
      <c r="J3060">
        <v>0.72455000000000003</v>
      </c>
      <c r="K3060">
        <v>0.68135000000000001</v>
      </c>
      <c r="L3060">
        <v>0.78534999999999999</v>
      </c>
    </row>
    <row r="3061" spans="1:12" x14ac:dyDescent="0.3">
      <c r="A3061">
        <v>3060</v>
      </c>
      <c r="B3061">
        <v>0.30595</v>
      </c>
      <c r="C3061">
        <v>0.56594999999999995</v>
      </c>
      <c r="D3061">
        <v>0.35994999999999999</v>
      </c>
      <c r="E3061">
        <v>0.95335000000000003</v>
      </c>
      <c r="F3061">
        <v>0.11724999999999999</v>
      </c>
      <c r="G3061">
        <v>0.66925000000000001</v>
      </c>
      <c r="H3061">
        <v>0.33994999999999997</v>
      </c>
      <c r="I3061">
        <v>0.68294999999999995</v>
      </c>
      <c r="J3061">
        <v>6.5750000000000003E-2</v>
      </c>
      <c r="K3061">
        <v>0.18024999999999999</v>
      </c>
      <c r="L3061">
        <v>0.86504999999999999</v>
      </c>
    </row>
    <row r="3062" spans="1:12" x14ac:dyDescent="0.3">
      <c r="A3062">
        <v>3061</v>
      </c>
      <c r="B3062">
        <v>0.30604999999999999</v>
      </c>
      <c r="C3062">
        <v>0.64265000000000005</v>
      </c>
      <c r="D3062">
        <v>0.14485000000000001</v>
      </c>
      <c r="E3062">
        <v>0.80074999999999996</v>
      </c>
      <c r="F3062">
        <v>0.78434999999999999</v>
      </c>
      <c r="G3062">
        <v>0.69345000000000001</v>
      </c>
      <c r="H3062">
        <v>0.20815</v>
      </c>
      <c r="I3062">
        <v>0.79654999999999998</v>
      </c>
      <c r="J3062">
        <v>0.91754999999999998</v>
      </c>
      <c r="K3062">
        <v>0.65215000000000001</v>
      </c>
      <c r="L3062">
        <v>8.4999999999999995E-4</v>
      </c>
    </row>
    <row r="3063" spans="1:12" x14ac:dyDescent="0.3">
      <c r="A3063">
        <v>3062</v>
      </c>
      <c r="B3063">
        <v>0.30614999999999998</v>
      </c>
      <c r="C3063">
        <v>0.45995000000000003</v>
      </c>
      <c r="D3063">
        <v>0.29135</v>
      </c>
      <c r="E3063">
        <v>0.56694999999999995</v>
      </c>
      <c r="F3063">
        <v>0.46484999999999999</v>
      </c>
      <c r="G3063">
        <v>0.21804999999999999</v>
      </c>
      <c r="H3063">
        <v>5.2350000000000001E-2</v>
      </c>
      <c r="I3063">
        <v>0.24585000000000001</v>
      </c>
      <c r="J3063">
        <v>0.99465000000000003</v>
      </c>
      <c r="K3063">
        <v>0.19175</v>
      </c>
      <c r="L3063">
        <v>0.81825000000000003</v>
      </c>
    </row>
    <row r="3064" spans="1:12" x14ac:dyDescent="0.3">
      <c r="A3064">
        <v>3063</v>
      </c>
      <c r="B3064">
        <v>0.30625000000000002</v>
      </c>
      <c r="C3064">
        <v>0.85355000000000003</v>
      </c>
      <c r="D3064">
        <v>0.92654999999999998</v>
      </c>
      <c r="E3064">
        <v>0.67264999999999997</v>
      </c>
      <c r="F3064">
        <v>0.98075000000000001</v>
      </c>
      <c r="G3064">
        <v>0.33545000000000003</v>
      </c>
      <c r="H3064">
        <v>0.14465</v>
      </c>
      <c r="I3064">
        <v>4.555E-2</v>
      </c>
      <c r="J3064">
        <v>0.95445000000000002</v>
      </c>
      <c r="K3064">
        <v>6.6049999999999998E-2</v>
      </c>
      <c r="L3064">
        <v>0.99555000000000005</v>
      </c>
    </row>
    <row r="3065" spans="1:12" x14ac:dyDescent="0.3">
      <c r="A3065">
        <v>3064</v>
      </c>
      <c r="B3065">
        <v>0.30635000000000001</v>
      </c>
      <c r="C3065">
        <v>0.87844999999999995</v>
      </c>
      <c r="D3065">
        <v>0.97575000000000001</v>
      </c>
      <c r="E3065">
        <v>0.82235000000000003</v>
      </c>
      <c r="F3065">
        <v>0.13835</v>
      </c>
      <c r="G3065">
        <v>0.65185000000000004</v>
      </c>
      <c r="H3065">
        <v>0.38085000000000002</v>
      </c>
      <c r="I3065">
        <v>0.74595</v>
      </c>
      <c r="J3065">
        <v>0.45245000000000002</v>
      </c>
      <c r="K3065">
        <v>0.57015000000000005</v>
      </c>
      <c r="L3065">
        <v>0.69755</v>
      </c>
    </row>
    <row r="3066" spans="1:12" x14ac:dyDescent="0.3">
      <c r="A3066">
        <v>3065</v>
      </c>
      <c r="B3066">
        <v>0.30645</v>
      </c>
      <c r="C3066">
        <v>0.79815000000000003</v>
      </c>
      <c r="D3066">
        <v>0.80454999999999999</v>
      </c>
      <c r="E3066">
        <v>9.3549999999999994E-2</v>
      </c>
      <c r="F3066">
        <v>0.63395000000000001</v>
      </c>
      <c r="G3066">
        <v>0.25414999999999999</v>
      </c>
      <c r="H3066">
        <v>0.64024999999999999</v>
      </c>
      <c r="I3066">
        <v>0.42895</v>
      </c>
      <c r="J3066">
        <v>0.97535000000000005</v>
      </c>
      <c r="K3066">
        <v>0.94684999999999997</v>
      </c>
      <c r="L3066">
        <v>0.42814999999999998</v>
      </c>
    </row>
    <row r="3067" spans="1:12" x14ac:dyDescent="0.3">
      <c r="A3067">
        <v>3066</v>
      </c>
      <c r="B3067">
        <v>0.30654999999999999</v>
      </c>
      <c r="C3067">
        <v>0.63265000000000005</v>
      </c>
      <c r="D3067">
        <v>0.24915000000000001</v>
      </c>
      <c r="E3067">
        <v>0.23765</v>
      </c>
      <c r="F3067">
        <v>0.75285000000000002</v>
      </c>
      <c r="G3067">
        <v>0.27655000000000002</v>
      </c>
      <c r="H3067">
        <v>0.52705000000000002</v>
      </c>
      <c r="I3067">
        <v>0.24174999999999999</v>
      </c>
      <c r="J3067">
        <v>0.16914999999999999</v>
      </c>
      <c r="K3067">
        <v>0.18845000000000001</v>
      </c>
      <c r="L3067">
        <v>4.9349999999999998E-2</v>
      </c>
    </row>
    <row r="3068" spans="1:12" x14ac:dyDescent="0.3">
      <c r="A3068">
        <v>3067</v>
      </c>
      <c r="B3068">
        <v>0.30664999999999998</v>
      </c>
      <c r="C3068">
        <v>9.2649999999999996E-2</v>
      </c>
      <c r="D3068">
        <v>0.75934999999999997</v>
      </c>
      <c r="E3068">
        <v>0.94964999999999999</v>
      </c>
      <c r="F3068">
        <v>0.70984999999999998</v>
      </c>
      <c r="G3068">
        <v>0.54664999999999997</v>
      </c>
      <c r="H3068">
        <v>0.30445</v>
      </c>
      <c r="I3068">
        <v>0.26984999999999998</v>
      </c>
      <c r="J3068">
        <v>0.30704999999999999</v>
      </c>
      <c r="K3068">
        <v>0.71694999999999998</v>
      </c>
      <c r="L3068">
        <v>0.59035000000000004</v>
      </c>
    </row>
    <row r="3069" spans="1:12" x14ac:dyDescent="0.3">
      <c r="A3069">
        <v>3068</v>
      </c>
      <c r="B3069">
        <v>0.30675000000000002</v>
      </c>
      <c r="C3069">
        <v>0.59514999999999996</v>
      </c>
      <c r="D3069">
        <v>0.46425</v>
      </c>
      <c r="E3069">
        <v>0.93164999999999998</v>
      </c>
      <c r="F3069">
        <v>0.62895000000000001</v>
      </c>
      <c r="G3069">
        <v>0.86194999999999999</v>
      </c>
      <c r="H3069">
        <v>8.9649999999999994E-2</v>
      </c>
      <c r="I3069">
        <v>0.14185</v>
      </c>
      <c r="J3069">
        <v>0.74304999999999999</v>
      </c>
      <c r="K3069">
        <v>0.53105000000000002</v>
      </c>
      <c r="L3069">
        <v>0.82825000000000004</v>
      </c>
    </row>
    <row r="3070" spans="1:12" x14ac:dyDescent="0.3">
      <c r="A3070">
        <v>3069</v>
      </c>
      <c r="B3070">
        <v>0.30685000000000001</v>
      </c>
      <c r="C3070">
        <v>0.88885000000000003</v>
      </c>
      <c r="D3070">
        <v>0.96555000000000002</v>
      </c>
      <c r="E3070">
        <v>0.79395000000000004</v>
      </c>
      <c r="F3070">
        <v>0.22364999999999999</v>
      </c>
      <c r="G3070">
        <v>0.54405000000000003</v>
      </c>
      <c r="H3070">
        <v>0.19885</v>
      </c>
      <c r="I3070">
        <v>0.35535</v>
      </c>
      <c r="J3070">
        <v>0.51465000000000005</v>
      </c>
      <c r="K3070">
        <v>0.45974999999999999</v>
      </c>
      <c r="L3070">
        <v>0.14044999999999999</v>
      </c>
    </row>
    <row r="3071" spans="1:12" x14ac:dyDescent="0.3">
      <c r="A3071">
        <v>3070</v>
      </c>
      <c r="B3071">
        <v>0.30695</v>
      </c>
      <c r="C3071">
        <v>0.11885</v>
      </c>
      <c r="D3071">
        <v>0.92635000000000001</v>
      </c>
      <c r="E3071">
        <v>0.77144999999999997</v>
      </c>
      <c r="F3071">
        <v>0.74434999999999996</v>
      </c>
      <c r="G3071">
        <v>0.72294999999999998</v>
      </c>
      <c r="H3071">
        <v>0.93684999999999996</v>
      </c>
      <c r="I3071">
        <v>0.33865000000000001</v>
      </c>
      <c r="J3071">
        <v>0.80364999999999998</v>
      </c>
      <c r="K3071">
        <v>0.35844999999999999</v>
      </c>
      <c r="L3071">
        <v>0.93915000000000004</v>
      </c>
    </row>
    <row r="3072" spans="1:12" x14ac:dyDescent="0.3">
      <c r="A3072">
        <v>3071</v>
      </c>
      <c r="B3072">
        <v>0.30704999999999999</v>
      </c>
      <c r="C3072">
        <v>0.37235000000000001</v>
      </c>
      <c r="D3072">
        <v>0.52654999999999996</v>
      </c>
      <c r="E3072">
        <v>0.98704999999999998</v>
      </c>
      <c r="F3072">
        <v>0.50014999999999998</v>
      </c>
      <c r="G3072">
        <v>0.30254999999999999</v>
      </c>
      <c r="H3072">
        <v>0.58084999999999998</v>
      </c>
      <c r="I3072">
        <v>0.64875000000000005</v>
      </c>
      <c r="J3072">
        <v>0.28875000000000001</v>
      </c>
      <c r="K3072">
        <v>0.37735000000000002</v>
      </c>
      <c r="L3072">
        <v>0.56774999999999998</v>
      </c>
    </row>
    <row r="3073" spans="1:12" x14ac:dyDescent="0.3">
      <c r="A3073">
        <v>3072</v>
      </c>
      <c r="B3073">
        <v>0.30714999999999998</v>
      </c>
      <c r="C3073">
        <v>0.72265000000000001</v>
      </c>
      <c r="D3073">
        <v>0.12365</v>
      </c>
      <c r="E3073">
        <v>0.49335000000000001</v>
      </c>
      <c r="F3073">
        <v>0.87424999999999997</v>
      </c>
      <c r="G3073">
        <v>0.51054999999999995</v>
      </c>
      <c r="H3073">
        <v>0.64654999999999996</v>
      </c>
      <c r="I3073">
        <v>0.48354999999999998</v>
      </c>
      <c r="J3073">
        <v>0.13134999999999999</v>
      </c>
      <c r="K3073">
        <v>0.60945000000000005</v>
      </c>
      <c r="L3073">
        <v>0.28425</v>
      </c>
    </row>
    <row r="3074" spans="1:12" x14ac:dyDescent="0.3">
      <c r="A3074">
        <v>3073</v>
      </c>
      <c r="B3074">
        <v>0.30725000000000002</v>
      </c>
      <c r="C3074">
        <v>0.87975000000000003</v>
      </c>
      <c r="D3074">
        <v>0.73895</v>
      </c>
      <c r="E3074">
        <v>5.0450000000000002E-2</v>
      </c>
      <c r="F3074">
        <v>0.75844999999999996</v>
      </c>
      <c r="G3074">
        <v>8.6849999999999997E-2</v>
      </c>
      <c r="H3074">
        <v>0.24215</v>
      </c>
      <c r="I3074">
        <v>7.0949999999999999E-2</v>
      </c>
      <c r="J3074">
        <v>0.69545000000000001</v>
      </c>
      <c r="K3074">
        <v>0.53334999999999999</v>
      </c>
      <c r="L3074">
        <v>0.43285000000000001</v>
      </c>
    </row>
    <row r="3075" spans="1:12" x14ac:dyDescent="0.3">
      <c r="A3075">
        <v>3074</v>
      </c>
      <c r="B3075">
        <v>0.30735000000000001</v>
      </c>
      <c r="C3075">
        <v>0.97035000000000005</v>
      </c>
      <c r="D3075">
        <v>0.64454999999999996</v>
      </c>
      <c r="E3075">
        <v>6.2549999999999994E-2</v>
      </c>
      <c r="F3075">
        <v>0.92825000000000002</v>
      </c>
      <c r="G3075">
        <v>0.76644999999999996</v>
      </c>
      <c r="H3075">
        <v>0.42575000000000002</v>
      </c>
      <c r="I3075">
        <v>0.34005000000000002</v>
      </c>
      <c r="J3075">
        <v>0.24185000000000001</v>
      </c>
      <c r="K3075">
        <v>0.91815000000000002</v>
      </c>
      <c r="L3075">
        <v>0.78515000000000001</v>
      </c>
    </row>
    <row r="3076" spans="1:12" x14ac:dyDescent="0.3">
      <c r="A3076">
        <v>3075</v>
      </c>
      <c r="B3076">
        <v>0.30745</v>
      </c>
      <c r="C3076">
        <v>0.23805000000000001</v>
      </c>
      <c r="D3076">
        <v>0.83025000000000004</v>
      </c>
      <c r="E3076">
        <v>0.74644999999999995</v>
      </c>
      <c r="F3076">
        <v>0.14945</v>
      </c>
      <c r="G3076">
        <v>0.74045000000000005</v>
      </c>
      <c r="H3076">
        <v>0.72345000000000004</v>
      </c>
      <c r="I3076">
        <v>0.82965</v>
      </c>
      <c r="J3076">
        <v>0.88214999999999999</v>
      </c>
      <c r="K3076">
        <v>0.62534999999999996</v>
      </c>
      <c r="L3076">
        <v>0.60845000000000005</v>
      </c>
    </row>
    <row r="3077" spans="1:12" x14ac:dyDescent="0.3">
      <c r="A3077">
        <v>3076</v>
      </c>
      <c r="B3077">
        <v>0.30754999999999999</v>
      </c>
      <c r="C3077">
        <v>0.42795</v>
      </c>
      <c r="D3077">
        <v>0.26684999999999998</v>
      </c>
      <c r="E3077">
        <v>0.76934999999999998</v>
      </c>
      <c r="F3077">
        <v>0.11465</v>
      </c>
      <c r="G3077">
        <v>0.59235000000000004</v>
      </c>
      <c r="H3077">
        <v>0.56274999999999997</v>
      </c>
      <c r="I3077">
        <v>0.32305</v>
      </c>
      <c r="J3077">
        <v>0.73834999999999995</v>
      </c>
      <c r="K3077">
        <v>0.18895000000000001</v>
      </c>
      <c r="L3077">
        <v>0.88475000000000004</v>
      </c>
    </row>
    <row r="3078" spans="1:12" x14ac:dyDescent="0.3">
      <c r="A3078">
        <v>3077</v>
      </c>
      <c r="B3078">
        <v>0.30764999999999998</v>
      </c>
      <c r="C3078">
        <v>0.98975000000000002</v>
      </c>
      <c r="D3078">
        <v>0.11715</v>
      </c>
      <c r="E3078">
        <v>0.98424999999999996</v>
      </c>
      <c r="F3078">
        <v>0.91574999999999995</v>
      </c>
      <c r="G3078">
        <v>0.58235000000000003</v>
      </c>
      <c r="H3078">
        <v>0.92735000000000001</v>
      </c>
      <c r="I3078">
        <v>0.34884999999999999</v>
      </c>
      <c r="J3078">
        <v>0.18395</v>
      </c>
      <c r="K3078">
        <v>0.59404999999999997</v>
      </c>
      <c r="L3078">
        <v>0.16364999999999999</v>
      </c>
    </row>
    <row r="3079" spans="1:12" x14ac:dyDescent="0.3">
      <c r="A3079">
        <v>3078</v>
      </c>
      <c r="B3079">
        <v>0.30775000000000002</v>
      </c>
      <c r="C3079">
        <v>0.81045</v>
      </c>
      <c r="D3079">
        <v>0.44805</v>
      </c>
      <c r="E3079">
        <v>1.1050000000000001E-2</v>
      </c>
      <c r="F3079">
        <v>0.20565</v>
      </c>
      <c r="G3079">
        <v>0.77905000000000002</v>
      </c>
      <c r="H3079">
        <v>0.17224999999999999</v>
      </c>
      <c r="I3079">
        <v>0.23524999999999999</v>
      </c>
      <c r="J3079">
        <v>0.88065000000000004</v>
      </c>
      <c r="K3079">
        <v>0.31705</v>
      </c>
      <c r="L3079">
        <v>0.86855000000000004</v>
      </c>
    </row>
    <row r="3080" spans="1:12" x14ac:dyDescent="0.3">
      <c r="A3080">
        <v>3079</v>
      </c>
      <c r="B3080">
        <v>0.30785000000000001</v>
      </c>
      <c r="C3080">
        <v>0.60375000000000001</v>
      </c>
      <c r="D3080">
        <v>0.39795000000000003</v>
      </c>
      <c r="E3080">
        <v>0.90085000000000004</v>
      </c>
      <c r="F3080">
        <v>1.985E-2</v>
      </c>
      <c r="G3080">
        <v>0.88495000000000001</v>
      </c>
      <c r="H3080">
        <v>0.66134999999999999</v>
      </c>
      <c r="I3080">
        <v>0.16944999999999999</v>
      </c>
      <c r="J3080">
        <v>0.20715</v>
      </c>
      <c r="K3080">
        <v>0.12705</v>
      </c>
      <c r="L3080">
        <v>0.49375000000000002</v>
      </c>
    </row>
    <row r="3081" spans="1:12" x14ac:dyDescent="0.3">
      <c r="A3081">
        <v>3080</v>
      </c>
      <c r="B3081">
        <v>0.30795</v>
      </c>
      <c r="C3081">
        <v>0.98885000000000001</v>
      </c>
      <c r="D3081">
        <v>9.7049999999999997E-2</v>
      </c>
      <c r="E3081">
        <v>0.81094999999999995</v>
      </c>
      <c r="F3081">
        <v>0.79035</v>
      </c>
      <c r="G3081">
        <v>0.75295000000000001</v>
      </c>
      <c r="H3081">
        <v>0.30025000000000002</v>
      </c>
      <c r="I3081">
        <v>0.72904999999999998</v>
      </c>
      <c r="J3081">
        <v>0.66535</v>
      </c>
      <c r="K3081">
        <v>0.67584999999999995</v>
      </c>
      <c r="L3081">
        <v>0.53334999999999999</v>
      </c>
    </row>
    <row r="3082" spans="1:12" x14ac:dyDescent="0.3">
      <c r="A3082">
        <v>3081</v>
      </c>
      <c r="B3082">
        <v>0.30804999999999999</v>
      </c>
      <c r="C3082">
        <v>6.5449999999999994E-2</v>
      </c>
      <c r="D3082">
        <v>0.74504999999999999</v>
      </c>
      <c r="E3082">
        <v>0.14224999999999999</v>
      </c>
      <c r="F3082">
        <v>0.93105000000000004</v>
      </c>
      <c r="G3082">
        <v>1.515E-2</v>
      </c>
      <c r="H3082">
        <v>5.6950000000000001E-2</v>
      </c>
      <c r="I3082">
        <v>0.98265000000000002</v>
      </c>
      <c r="J3082">
        <v>0.75034999999999996</v>
      </c>
      <c r="K3082">
        <v>0.37745000000000001</v>
      </c>
      <c r="L3082">
        <v>4.9250000000000002E-2</v>
      </c>
    </row>
    <row r="3083" spans="1:12" x14ac:dyDescent="0.3">
      <c r="A3083">
        <v>3082</v>
      </c>
      <c r="B3083">
        <v>0.30814999999999998</v>
      </c>
      <c r="C3083">
        <v>0.26415</v>
      </c>
      <c r="D3083">
        <v>0.40915000000000001</v>
      </c>
      <c r="E3083">
        <v>0.24545</v>
      </c>
      <c r="F3083">
        <v>0.12534999999999999</v>
      </c>
      <c r="G3083">
        <v>0.45874999999999999</v>
      </c>
      <c r="H3083">
        <v>0.13014999999999999</v>
      </c>
      <c r="I3083">
        <v>0.54235</v>
      </c>
      <c r="J3083">
        <v>0.18875</v>
      </c>
      <c r="K3083">
        <v>0.33415</v>
      </c>
      <c r="L3083">
        <v>0.42044999999999999</v>
      </c>
    </row>
    <row r="3084" spans="1:12" x14ac:dyDescent="0.3">
      <c r="A3084">
        <v>3083</v>
      </c>
      <c r="B3084">
        <v>0.30825000000000002</v>
      </c>
      <c r="C3084">
        <v>0.47405000000000003</v>
      </c>
      <c r="D3084">
        <v>6.6750000000000004E-2</v>
      </c>
      <c r="E3084">
        <v>0.33165</v>
      </c>
      <c r="F3084">
        <v>0.14215</v>
      </c>
      <c r="G3084">
        <v>0.85845000000000005</v>
      </c>
      <c r="H3084">
        <v>0.36745</v>
      </c>
      <c r="I3084">
        <v>4.9050000000000003E-2</v>
      </c>
      <c r="J3084">
        <v>0.69615000000000005</v>
      </c>
      <c r="K3084">
        <v>0.34925</v>
      </c>
      <c r="L3084">
        <v>2.7650000000000001E-2</v>
      </c>
    </row>
    <row r="3085" spans="1:12" x14ac:dyDescent="0.3">
      <c r="A3085">
        <v>3084</v>
      </c>
      <c r="B3085">
        <v>0.30835000000000001</v>
      </c>
      <c r="C3085">
        <v>4.9750000000000003E-2</v>
      </c>
      <c r="D3085">
        <v>3.9750000000000001E-2</v>
      </c>
      <c r="E3085">
        <v>0.46055000000000001</v>
      </c>
      <c r="F3085">
        <v>0.78754999999999997</v>
      </c>
      <c r="G3085">
        <v>0.47965000000000002</v>
      </c>
      <c r="H3085">
        <v>0.61785000000000001</v>
      </c>
      <c r="I3085">
        <v>0.89844999999999997</v>
      </c>
      <c r="J3085">
        <v>0.83894999999999997</v>
      </c>
      <c r="K3085">
        <v>6.3049999999999995E-2</v>
      </c>
      <c r="L3085">
        <v>0.60314999999999996</v>
      </c>
    </row>
    <row r="3086" spans="1:12" x14ac:dyDescent="0.3">
      <c r="A3086">
        <v>3085</v>
      </c>
      <c r="B3086">
        <v>0.30845</v>
      </c>
      <c r="C3086">
        <v>0.43095</v>
      </c>
      <c r="D3086">
        <v>0.46955000000000002</v>
      </c>
      <c r="E3086">
        <v>0.48015000000000002</v>
      </c>
      <c r="F3086">
        <v>1.3650000000000001E-2</v>
      </c>
      <c r="G3086">
        <v>0.32774999999999999</v>
      </c>
      <c r="H3086">
        <v>0.32965</v>
      </c>
      <c r="I3086">
        <v>0.98785000000000001</v>
      </c>
      <c r="J3086">
        <v>0.89575000000000005</v>
      </c>
      <c r="K3086">
        <v>0.19275</v>
      </c>
      <c r="L3086">
        <v>0.84325000000000006</v>
      </c>
    </row>
    <row r="3087" spans="1:12" x14ac:dyDescent="0.3">
      <c r="A3087">
        <v>3086</v>
      </c>
      <c r="B3087">
        <v>0.30854999999999999</v>
      </c>
      <c r="C3087">
        <v>0.84094999999999998</v>
      </c>
      <c r="D3087">
        <v>0.68735000000000002</v>
      </c>
      <c r="E3087">
        <v>0.13514999999999999</v>
      </c>
      <c r="F3087">
        <v>0.50185000000000002</v>
      </c>
      <c r="G3087">
        <v>0.41994999999999999</v>
      </c>
      <c r="H3087">
        <v>0.17945</v>
      </c>
      <c r="I3087">
        <v>0.34655000000000002</v>
      </c>
      <c r="J3087">
        <v>0.46934999999999999</v>
      </c>
      <c r="K3087">
        <v>0.71084999999999998</v>
      </c>
      <c r="L3087">
        <v>0.66154999999999997</v>
      </c>
    </row>
    <row r="3088" spans="1:12" x14ac:dyDescent="0.3">
      <c r="A3088">
        <v>3087</v>
      </c>
      <c r="B3088">
        <v>0.30864999999999998</v>
      </c>
      <c r="C3088">
        <v>0.72084999999999999</v>
      </c>
      <c r="D3088">
        <v>5.1500000000000001E-3</v>
      </c>
      <c r="E3088">
        <v>0.45095000000000002</v>
      </c>
      <c r="F3088">
        <v>0.52005000000000001</v>
      </c>
      <c r="G3088">
        <v>0.21195</v>
      </c>
      <c r="H3088">
        <v>0.55745</v>
      </c>
      <c r="I3088">
        <v>0.70525000000000004</v>
      </c>
      <c r="J3088">
        <v>0.39705000000000001</v>
      </c>
      <c r="K3088">
        <v>0.89915</v>
      </c>
      <c r="L3088">
        <v>0.14445</v>
      </c>
    </row>
    <row r="3089" spans="1:12" x14ac:dyDescent="0.3">
      <c r="A3089">
        <v>3088</v>
      </c>
      <c r="B3089">
        <v>0.30875000000000002</v>
      </c>
      <c r="C3089">
        <v>0.60575000000000001</v>
      </c>
      <c r="D3089">
        <v>0.73585</v>
      </c>
      <c r="E3089">
        <v>0.11575000000000001</v>
      </c>
      <c r="F3089">
        <v>0.30564999999999998</v>
      </c>
      <c r="G3089">
        <v>0.57035000000000002</v>
      </c>
      <c r="H3089">
        <v>0.65454999999999997</v>
      </c>
      <c r="I3089">
        <v>8.1850000000000006E-2</v>
      </c>
      <c r="J3089">
        <v>0.96894999999999998</v>
      </c>
      <c r="K3089">
        <v>0.31285000000000002</v>
      </c>
      <c r="L3089">
        <v>0.53895000000000004</v>
      </c>
    </row>
    <row r="3090" spans="1:12" x14ac:dyDescent="0.3">
      <c r="A3090">
        <v>3089</v>
      </c>
      <c r="B3090">
        <v>0.30885000000000001</v>
      </c>
      <c r="C3090">
        <v>0.98955000000000004</v>
      </c>
      <c r="D3090">
        <v>0.53125</v>
      </c>
      <c r="E3090">
        <v>3.9550000000000002E-2</v>
      </c>
      <c r="F3090">
        <v>6.45E-3</v>
      </c>
      <c r="G3090">
        <v>0.45795000000000002</v>
      </c>
      <c r="H3090">
        <v>0.93084999999999996</v>
      </c>
      <c r="I3090">
        <v>0.38335000000000002</v>
      </c>
      <c r="J3090">
        <v>0.25445000000000001</v>
      </c>
      <c r="K3090">
        <v>0.21024999999999999</v>
      </c>
      <c r="L3090">
        <v>2.3650000000000001E-2</v>
      </c>
    </row>
    <row r="3091" spans="1:12" x14ac:dyDescent="0.3">
      <c r="A3091">
        <v>3090</v>
      </c>
      <c r="B3091">
        <v>0.30895</v>
      </c>
      <c r="C3091">
        <v>0.71714999999999995</v>
      </c>
      <c r="D3091">
        <v>0.31135000000000002</v>
      </c>
      <c r="E3091">
        <v>0.89405000000000001</v>
      </c>
      <c r="F3091">
        <v>0.99455000000000005</v>
      </c>
      <c r="G3091">
        <v>0.83504999999999996</v>
      </c>
      <c r="H3091">
        <v>0.40875</v>
      </c>
      <c r="I3091">
        <v>0.32784999999999997</v>
      </c>
      <c r="J3091">
        <v>0.43985000000000002</v>
      </c>
      <c r="K3091">
        <v>0.32185000000000002</v>
      </c>
      <c r="L3091">
        <v>0.88775000000000004</v>
      </c>
    </row>
    <row r="3092" spans="1:12" x14ac:dyDescent="0.3">
      <c r="A3092">
        <v>3091</v>
      </c>
      <c r="B3092">
        <v>0.30904999999999999</v>
      </c>
      <c r="C3092">
        <v>0.54595000000000005</v>
      </c>
      <c r="D3092">
        <v>0.46994999999999998</v>
      </c>
      <c r="E3092">
        <v>0.77395000000000003</v>
      </c>
      <c r="F3092">
        <v>0.48344999999999999</v>
      </c>
      <c r="G3092">
        <v>0.69404999999999994</v>
      </c>
      <c r="H3092">
        <v>0.12534999999999999</v>
      </c>
      <c r="I3092">
        <v>0.58765000000000001</v>
      </c>
      <c r="J3092">
        <v>0.32834999999999998</v>
      </c>
      <c r="K3092">
        <v>0.38195000000000001</v>
      </c>
      <c r="L3092">
        <v>0.75765000000000005</v>
      </c>
    </row>
    <row r="3093" spans="1:12" x14ac:dyDescent="0.3">
      <c r="A3093">
        <v>3092</v>
      </c>
      <c r="B3093">
        <v>0.30914999999999998</v>
      </c>
      <c r="C3093">
        <v>0.91164999999999996</v>
      </c>
      <c r="D3093">
        <v>0.49304999999999999</v>
      </c>
      <c r="E3093">
        <v>0.78685000000000005</v>
      </c>
      <c r="F3093">
        <v>0.27605000000000002</v>
      </c>
      <c r="G3093">
        <v>0.40755000000000002</v>
      </c>
      <c r="H3093">
        <v>9.0050000000000005E-2</v>
      </c>
      <c r="I3093">
        <v>0.11935</v>
      </c>
      <c r="J3093">
        <v>0.86414999999999997</v>
      </c>
      <c r="K3093">
        <v>0.30825000000000002</v>
      </c>
      <c r="L3093">
        <v>0.35835</v>
      </c>
    </row>
    <row r="3094" spans="1:12" x14ac:dyDescent="0.3">
      <c r="A3094">
        <v>3093</v>
      </c>
      <c r="B3094">
        <v>0.30925000000000002</v>
      </c>
      <c r="C3094">
        <v>0.40734999999999999</v>
      </c>
      <c r="D3094">
        <v>0.87104999999999999</v>
      </c>
      <c r="E3094">
        <v>0.73224999999999996</v>
      </c>
      <c r="F3094">
        <v>0.58565</v>
      </c>
      <c r="G3094">
        <v>0.63034999999999997</v>
      </c>
      <c r="H3094">
        <v>0.65825</v>
      </c>
      <c r="I3094">
        <v>0.76354999999999995</v>
      </c>
      <c r="J3094">
        <v>0.79405000000000003</v>
      </c>
      <c r="K3094">
        <v>0.41775000000000001</v>
      </c>
      <c r="L3094">
        <v>0.51305000000000001</v>
      </c>
    </row>
    <row r="3095" spans="1:12" x14ac:dyDescent="0.3">
      <c r="A3095">
        <v>3094</v>
      </c>
      <c r="B3095">
        <v>0.30935000000000001</v>
      </c>
      <c r="C3095">
        <v>0.28915000000000002</v>
      </c>
      <c r="D3095">
        <v>0.22255</v>
      </c>
      <c r="E3095">
        <v>0.71375</v>
      </c>
      <c r="F3095">
        <v>0.92115000000000002</v>
      </c>
      <c r="G3095">
        <v>0.71845000000000003</v>
      </c>
      <c r="H3095">
        <v>0.67374999999999996</v>
      </c>
      <c r="I3095">
        <v>0.97785</v>
      </c>
      <c r="J3095">
        <v>0.65325</v>
      </c>
      <c r="K3095">
        <v>0.42585000000000001</v>
      </c>
      <c r="L3095">
        <v>0.46975</v>
      </c>
    </row>
    <row r="3096" spans="1:12" x14ac:dyDescent="0.3">
      <c r="A3096">
        <v>3095</v>
      </c>
      <c r="B3096">
        <v>0.30945</v>
      </c>
      <c r="C3096">
        <v>0.83945000000000003</v>
      </c>
      <c r="D3096">
        <v>0.62895000000000001</v>
      </c>
      <c r="E3096">
        <v>9.2749999999999999E-2</v>
      </c>
      <c r="F3096">
        <v>0.12584999999999999</v>
      </c>
      <c r="G3096">
        <v>0.57655000000000001</v>
      </c>
      <c r="H3096">
        <v>0.12085</v>
      </c>
      <c r="I3096">
        <v>0.57435000000000003</v>
      </c>
      <c r="J3096">
        <v>0.49145</v>
      </c>
      <c r="K3096">
        <v>0.78444999999999998</v>
      </c>
      <c r="L3096">
        <v>0.90264999999999995</v>
      </c>
    </row>
    <row r="3097" spans="1:12" x14ac:dyDescent="0.3">
      <c r="A3097">
        <v>3096</v>
      </c>
      <c r="B3097">
        <v>0.30954999999999999</v>
      </c>
      <c r="C3097">
        <v>0.79195000000000004</v>
      </c>
      <c r="D3097">
        <v>0.92815000000000003</v>
      </c>
      <c r="E3097">
        <v>0.90154999999999996</v>
      </c>
      <c r="F3097">
        <v>0.88444999999999996</v>
      </c>
      <c r="G3097">
        <v>0.38884999999999997</v>
      </c>
      <c r="H3097">
        <v>0.17385</v>
      </c>
      <c r="I3097">
        <v>0.67195000000000005</v>
      </c>
      <c r="J3097">
        <v>0.17355000000000001</v>
      </c>
      <c r="K3097">
        <v>0.89605000000000001</v>
      </c>
      <c r="L3097">
        <v>3.8449999999999998E-2</v>
      </c>
    </row>
    <row r="3098" spans="1:12" x14ac:dyDescent="0.3">
      <c r="A3098">
        <v>3097</v>
      </c>
      <c r="B3098">
        <v>0.30964999999999998</v>
      </c>
      <c r="C3098">
        <v>0.45045000000000002</v>
      </c>
      <c r="D3098">
        <v>0.88454999999999995</v>
      </c>
      <c r="E3098">
        <v>0.58825000000000005</v>
      </c>
      <c r="F3098">
        <v>0.47835</v>
      </c>
      <c r="G3098">
        <v>0.84325000000000006</v>
      </c>
      <c r="H3098">
        <v>0.69545000000000001</v>
      </c>
      <c r="I3098">
        <v>0.11345</v>
      </c>
      <c r="J3098">
        <v>0.42344999999999999</v>
      </c>
      <c r="K3098">
        <v>2.085E-2</v>
      </c>
      <c r="L3098">
        <v>0.41925000000000001</v>
      </c>
    </row>
    <row r="3099" spans="1:12" x14ac:dyDescent="0.3">
      <c r="A3099">
        <v>3098</v>
      </c>
      <c r="B3099">
        <v>0.30975000000000003</v>
      </c>
      <c r="C3099">
        <v>0.88785000000000003</v>
      </c>
      <c r="D3099">
        <v>0.39424999999999999</v>
      </c>
      <c r="E3099">
        <v>7.3150000000000007E-2</v>
      </c>
      <c r="F3099">
        <v>0.77925</v>
      </c>
      <c r="G3099">
        <v>0.60385</v>
      </c>
      <c r="H3099">
        <v>0.10445</v>
      </c>
      <c r="I3099">
        <v>0.67374999999999996</v>
      </c>
      <c r="J3099">
        <v>0.53615000000000002</v>
      </c>
      <c r="K3099">
        <v>0.77505000000000002</v>
      </c>
      <c r="L3099">
        <v>0.67115000000000002</v>
      </c>
    </row>
    <row r="3100" spans="1:12" x14ac:dyDescent="0.3">
      <c r="A3100">
        <v>3099</v>
      </c>
      <c r="B3100">
        <v>0.30985000000000001</v>
      </c>
      <c r="C3100">
        <v>0.29885</v>
      </c>
      <c r="D3100">
        <v>0.52805000000000002</v>
      </c>
      <c r="E3100">
        <v>0.63285000000000002</v>
      </c>
      <c r="F3100">
        <v>0.81994999999999996</v>
      </c>
      <c r="G3100">
        <v>0.95425000000000004</v>
      </c>
      <c r="H3100">
        <v>0.56845000000000001</v>
      </c>
      <c r="I3100">
        <v>0.91154999999999997</v>
      </c>
      <c r="J3100">
        <v>0.44585000000000002</v>
      </c>
      <c r="K3100">
        <v>0.70384999999999998</v>
      </c>
      <c r="L3100">
        <v>0.71235000000000004</v>
      </c>
    </row>
    <row r="3101" spans="1:12" x14ac:dyDescent="0.3">
      <c r="A3101">
        <v>3100</v>
      </c>
      <c r="B3101">
        <v>0.30995</v>
      </c>
      <c r="C3101">
        <v>8.4750000000000006E-2</v>
      </c>
      <c r="D3101">
        <v>0.77424999999999999</v>
      </c>
      <c r="E3101">
        <v>0.14824999999999999</v>
      </c>
      <c r="F3101">
        <v>0.27934999999999999</v>
      </c>
      <c r="G3101">
        <v>0.32014999999999999</v>
      </c>
      <c r="H3101">
        <v>3.4049999999999997E-2</v>
      </c>
      <c r="I3101">
        <v>7.3450000000000001E-2</v>
      </c>
      <c r="J3101">
        <v>0.74024999999999996</v>
      </c>
      <c r="K3101">
        <v>0.58145000000000002</v>
      </c>
      <c r="L3101">
        <v>0.94935000000000003</v>
      </c>
    </row>
    <row r="3102" spans="1:12" x14ac:dyDescent="0.3">
      <c r="A3102">
        <v>3101</v>
      </c>
      <c r="B3102">
        <v>0.31004999999999999</v>
      </c>
      <c r="C3102">
        <v>0.99504999999999999</v>
      </c>
      <c r="D3102">
        <v>0.35875000000000001</v>
      </c>
      <c r="E3102">
        <v>0.78825000000000001</v>
      </c>
      <c r="F3102">
        <v>0.11675000000000001</v>
      </c>
      <c r="G3102">
        <v>0.43304999999999999</v>
      </c>
      <c r="H3102">
        <v>0.97324999999999995</v>
      </c>
      <c r="I3102">
        <v>0.91844999999999999</v>
      </c>
      <c r="J3102">
        <v>0.77205000000000001</v>
      </c>
      <c r="K3102">
        <v>0.45655000000000001</v>
      </c>
      <c r="L3102">
        <v>0.67664999999999997</v>
      </c>
    </row>
    <row r="3103" spans="1:12" x14ac:dyDescent="0.3">
      <c r="A3103">
        <v>3102</v>
      </c>
      <c r="B3103">
        <v>0.31014999999999998</v>
      </c>
      <c r="C3103">
        <v>0.80974999999999997</v>
      </c>
      <c r="D3103">
        <v>0.83935000000000004</v>
      </c>
      <c r="E3103">
        <v>0.26765</v>
      </c>
      <c r="F3103">
        <v>7.5249999999999997E-2</v>
      </c>
      <c r="G3103">
        <v>0.37275000000000003</v>
      </c>
      <c r="H3103">
        <v>0.29844999999999999</v>
      </c>
      <c r="I3103">
        <v>0.61885000000000001</v>
      </c>
      <c r="J3103">
        <v>0.64434999999999998</v>
      </c>
      <c r="K3103">
        <v>0.91844999999999999</v>
      </c>
      <c r="L3103">
        <v>0.72794999999999999</v>
      </c>
    </row>
    <row r="3104" spans="1:12" x14ac:dyDescent="0.3">
      <c r="A3104">
        <v>3103</v>
      </c>
      <c r="B3104">
        <v>0.31025000000000003</v>
      </c>
      <c r="C3104">
        <v>0.97404999999999997</v>
      </c>
      <c r="D3104">
        <v>0.85035000000000005</v>
      </c>
      <c r="E3104">
        <v>0.72655000000000003</v>
      </c>
      <c r="F3104">
        <v>0.51875000000000004</v>
      </c>
      <c r="G3104">
        <v>0.68635000000000002</v>
      </c>
      <c r="H3104">
        <v>0.59914999999999996</v>
      </c>
      <c r="I3104">
        <v>0.37855</v>
      </c>
      <c r="J3104">
        <v>0.60255000000000003</v>
      </c>
      <c r="K3104">
        <v>0.91984999999999995</v>
      </c>
      <c r="L3104">
        <v>0.39934999999999998</v>
      </c>
    </row>
    <row r="3105" spans="1:12" x14ac:dyDescent="0.3">
      <c r="A3105">
        <v>3104</v>
      </c>
      <c r="B3105">
        <v>0.31035000000000001</v>
      </c>
      <c r="C3105">
        <v>0.29754999999999998</v>
      </c>
      <c r="D3105">
        <v>5.355E-2</v>
      </c>
      <c r="E3105">
        <v>0.26345000000000002</v>
      </c>
      <c r="F3105">
        <v>0.83425000000000005</v>
      </c>
      <c r="G3105">
        <v>0.26965</v>
      </c>
      <c r="H3105">
        <v>0.14985000000000001</v>
      </c>
      <c r="I3105">
        <v>0.32974999999999999</v>
      </c>
      <c r="J3105">
        <v>0.41444999999999999</v>
      </c>
      <c r="K3105">
        <v>0.15525</v>
      </c>
      <c r="L3105">
        <v>0.16145000000000001</v>
      </c>
    </row>
    <row r="3106" spans="1:12" x14ac:dyDescent="0.3">
      <c r="A3106">
        <v>3105</v>
      </c>
      <c r="B3106">
        <v>0.31045</v>
      </c>
      <c r="C3106">
        <v>0.63934999999999997</v>
      </c>
      <c r="D3106">
        <v>0.40975</v>
      </c>
      <c r="E3106">
        <v>0.16425000000000001</v>
      </c>
      <c r="F3106">
        <v>0.68525000000000003</v>
      </c>
      <c r="G3106">
        <v>0.37345</v>
      </c>
      <c r="H3106">
        <v>0.10335</v>
      </c>
      <c r="I3106">
        <v>0.80584999999999996</v>
      </c>
      <c r="J3106">
        <v>0.31535000000000002</v>
      </c>
      <c r="K3106">
        <v>0.12205000000000001</v>
      </c>
      <c r="L3106">
        <v>0.49435000000000001</v>
      </c>
    </row>
    <row r="3107" spans="1:12" x14ac:dyDescent="0.3">
      <c r="A3107">
        <v>3106</v>
      </c>
      <c r="B3107">
        <v>0.31054999999999999</v>
      </c>
      <c r="C3107">
        <v>0.92274999999999996</v>
      </c>
      <c r="D3107">
        <v>0.41065000000000002</v>
      </c>
      <c r="E3107">
        <v>5.355E-2</v>
      </c>
      <c r="F3107">
        <v>0.16525000000000001</v>
      </c>
      <c r="G3107">
        <v>0.94945000000000002</v>
      </c>
      <c r="H3107">
        <v>0.60155000000000003</v>
      </c>
      <c r="I3107">
        <v>0.45845000000000002</v>
      </c>
      <c r="J3107">
        <v>0.23524999999999999</v>
      </c>
      <c r="K3107">
        <v>2.2550000000000001E-2</v>
      </c>
      <c r="L3107">
        <v>0.71945000000000003</v>
      </c>
    </row>
    <row r="3108" spans="1:12" x14ac:dyDescent="0.3">
      <c r="A3108">
        <v>3107</v>
      </c>
      <c r="B3108">
        <v>0.31064999999999998</v>
      </c>
      <c r="C3108">
        <v>0.20574999999999999</v>
      </c>
      <c r="D3108">
        <v>4.7649999999999998E-2</v>
      </c>
      <c r="E3108">
        <v>0.56664999999999999</v>
      </c>
      <c r="F3108">
        <v>0.33645000000000003</v>
      </c>
      <c r="G3108">
        <v>0.84955000000000003</v>
      </c>
      <c r="H3108">
        <v>0.76144999999999996</v>
      </c>
      <c r="I3108">
        <v>0.23235</v>
      </c>
      <c r="J3108">
        <v>0.34975000000000001</v>
      </c>
      <c r="K3108">
        <v>0.54795000000000005</v>
      </c>
      <c r="L3108">
        <v>0.74314999999999998</v>
      </c>
    </row>
    <row r="3109" spans="1:12" x14ac:dyDescent="0.3">
      <c r="A3109">
        <v>3108</v>
      </c>
      <c r="B3109">
        <v>0.31075000000000003</v>
      </c>
      <c r="C3109">
        <v>4.8550000000000003E-2</v>
      </c>
      <c r="D3109">
        <v>0.75665000000000004</v>
      </c>
      <c r="E3109">
        <v>0.98304999999999998</v>
      </c>
      <c r="F3109">
        <v>0.17274999999999999</v>
      </c>
      <c r="G3109">
        <v>3.3250000000000002E-2</v>
      </c>
      <c r="H3109">
        <v>0.66744999999999999</v>
      </c>
      <c r="I3109">
        <v>0.66335</v>
      </c>
      <c r="J3109">
        <v>0.66144999999999998</v>
      </c>
      <c r="K3109">
        <v>0.42854999999999999</v>
      </c>
      <c r="L3109">
        <v>0.21004999999999999</v>
      </c>
    </row>
    <row r="3110" spans="1:12" x14ac:dyDescent="0.3">
      <c r="A3110">
        <v>3109</v>
      </c>
      <c r="B3110">
        <v>0.31085000000000002</v>
      </c>
      <c r="C3110">
        <v>0.61124999999999996</v>
      </c>
      <c r="D3110">
        <v>0.40065000000000001</v>
      </c>
      <c r="E3110">
        <v>0.35275000000000001</v>
      </c>
      <c r="F3110">
        <v>0.96155000000000002</v>
      </c>
      <c r="G3110">
        <v>0.67505000000000004</v>
      </c>
      <c r="H3110">
        <v>0.32995000000000002</v>
      </c>
      <c r="I3110">
        <v>0.91015000000000001</v>
      </c>
      <c r="J3110">
        <v>0.69704999999999995</v>
      </c>
      <c r="K3110">
        <v>0.90664999999999996</v>
      </c>
      <c r="L3110">
        <v>0.24485000000000001</v>
      </c>
    </row>
    <row r="3111" spans="1:12" x14ac:dyDescent="0.3">
      <c r="A3111">
        <v>3110</v>
      </c>
      <c r="B3111">
        <v>0.31095</v>
      </c>
      <c r="C3111">
        <v>0.90054999999999996</v>
      </c>
      <c r="D3111">
        <v>0.59635000000000005</v>
      </c>
      <c r="E3111">
        <v>0.27725</v>
      </c>
      <c r="F3111">
        <v>0.51895000000000002</v>
      </c>
      <c r="G3111">
        <v>0.92645</v>
      </c>
      <c r="H3111">
        <v>0.71894999999999998</v>
      </c>
      <c r="I3111">
        <v>0.27284999999999998</v>
      </c>
      <c r="J3111">
        <v>0.41284999999999999</v>
      </c>
      <c r="K3111">
        <v>0.97585</v>
      </c>
      <c r="L3111">
        <v>0.48204999999999998</v>
      </c>
    </row>
    <row r="3112" spans="1:12" x14ac:dyDescent="0.3">
      <c r="A3112">
        <v>3111</v>
      </c>
      <c r="B3112">
        <v>0.31104999999999999</v>
      </c>
      <c r="C3112">
        <v>0.37614999999999998</v>
      </c>
      <c r="D3112">
        <v>0.41625000000000001</v>
      </c>
      <c r="E3112">
        <v>0.74865000000000004</v>
      </c>
      <c r="F3112">
        <v>0.97565000000000002</v>
      </c>
      <c r="G3112">
        <v>0.11015</v>
      </c>
      <c r="H3112">
        <v>0.57204999999999995</v>
      </c>
      <c r="I3112">
        <v>0.80125000000000002</v>
      </c>
      <c r="J3112">
        <v>0.29815000000000003</v>
      </c>
      <c r="K3112">
        <v>0.94025000000000003</v>
      </c>
      <c r="L3112">
        <v>0.92835000000000001</v>
      </c>
    </row>
    <row r="3113" spans="1:12" x14ac:dyDescent="0.3">
      <c r="A3113">
        <v>3112</v>
      </c>
      <c r="B3113">
        <v>0.31114999999999998</v>
      </c>
      <c r="C3113">
        <v>0.27424999999999999</v>
      </c>
      <c r="D3113">
        <v>0.66974999999999996</v>
      </c>
      <c r="E3113">
        <v>0.76595000000000002</v>
      </c>
      <c r="F3113">
        <v>0.59294999999999998</v>
      </c>
      <c r="G3113">
        <v>0.29004999999999997</v>
      </c>
      <c r="H3113">
        <v>0.92015000000000002</v>
      </c>
      <c r="I3113">
        <v>0.51695000000000002</v>
      </c>
      <c r="J3113">
        <v>0.43125000000000002</v>
      </c>
      <c r="K3113">
        <v>9.0249999999999997E-2</v>
      </c>
      <c r="L3113">
        <v>0.89275000000000004</v>
      </c>
    </row>
    <row r="3114" spans="1:12" x14ac:dyDescent="0.3">
      <c r="A3114">
        <v>3113</v>
      </c>
      <c r="B3114">
        <v>0.31125000000000003</v>
      </c>
      <c r="C3114">
        <v>0.30504999999999999</v>
      </c>
      <c r="D3114">
        <v>0.82394999999999996</v>
      </c>
      <c r="E3114">
        <v>0.31805</v>
      </c>
      <c r="F3114">
        <v>0.38524999999999998</v>
      </c>
      <c r="G3114">
        <v>0.90075000000000005</v>
      </c>
      <c r="H3114">
        <v>0.86875000000000002</v>
      </c>
      <c r="I3114">
        <v>0.97214999999999996</v>
      </c>
      <c r="J3114">
        <v>0.81284999999999996</v>
      </c>
      <c r="K3114">
        <v>0.75355000000000005</v>
      </c>
      <c r="L3114">
        <v>0.26974999999999999</v>
      </c>
    </row>
    <row r="3115" spans="1:12" x14ac:dyDescent="0.3">
      <c r="A3115">
        <v>3114</v>
      </c>
      <c r="B3115">
        <v>0.31135000000000002</v>
      </c>
      <c r="C3115">
        <v>0.78625</v>
      </c>
      <c r="D3115">
        <v>0.88305</v>
      </c>
      <c r="E3115">
        <v>0.51705000000000001</v>
      </c>
      <c r="F3115">
        <v>0.49014999999999997</v>
      </c>
      <c r="G3115">
        <v>0.20565</v>
      </c>
      <c r="H3115">
        <v>0.16095000000000001</v>
      </c>
      <c r="I3115">
        <v>0.72365000000000002</v>
      </c>
      <c r="J3115">
        <v>0.85294999999999999</v>
      </c>
      <c r="K3115">
        <v>0.27065</v>
      </c>
      <c r="L3115">
        <v>0.52164999999999995</v>
      </c>
    </row>
    <row r="3116" spans="1:12" x14ac:dyDescent="0.3">
      <c r="A3116">
        <v>3115</v>
      </c>
      <c r="B3116">
        <v>0.31145</v>
      </c>
      <c r="C3116">
        <v>0.32695000000000002</v>
      </c>
      <c r="D3116">
        <v>0.98134999999999994</v>
      </c>
      <c r="E3116">
        <v>0.18815000000000001</v>
      </c>
      <c r="F3116">
        <v>0.39815</v>
      </c>
      <c r="G3116">
        <v>0.52024999999999999</v>
      </c>
      <c r="H3116">
        <v>0.86555000000000004</v>
      </c>
      <c r="I3116">
        <v>0.37495000000000001</v>
      </c>
      <c r="J3116">
        <v>0.89685000000000004</v>
      </c>
      <c r="K3116">
        <v>0.83655000000000002</v>
      </c>
      <c r="L3116">
        <v>0.94574999999999998</v>
      </c>
    </row>
    <row r="3117" spans="1:12" x14ac:dyDescent="0.3">
      <c r="A3117">
        <v>3116</v>
      </c>
      <c r="B3117">
        <v>0.31154999999999999</v>
      </c>
      <c r="C3117">
        <v>0.62095</v>
      </c>
      <c r="D3117">
        <v>0.14394999999999999</v>
      </c>
      <c r="E3117">
        <v>0.26274999999999998</v>
      </c>
      <c r="F3117">
        <v>0.46725</v>
      </c>
      <c r="G3117">
        <v>0.56674999999999998</v>
      </c>
      <c r="H3117">
        <v>0.44814999999999999</v>
      </c>
      <c r="I3117">
        <v>0.48735000000000001</v>
      </c>
      <c r="J3117">
        <v>0.84924999999999995</v>
      </c>
      <c r="K3117">
        <v>0.88185000000000002</v>
      </c>
      <c r="L3117">
        <v>0.63024999999999998</v>
      </c>
    </row>
    <row r="3118" spans="1:12" x14ac:dyDescent="0.3">
      <c r="A3118">
        <v>3117</v>
      </c>
      <c r="B3118">
        <v>0.31164999999999998</v>
      </c>
      <c r="C3118">
        <v>0.92735000000000001</v>
      </c>
      <c r="D3118">
        <v>0.47865000000000002</v>
      </c>
      <c r="E3118">
        <v>0.50654999999999994</v>
      </c>
      <c r="F3118">
        <v>0.51254999999999995</v>
      </c>
      <c r="G3118">
        <v>0.13045000000000001</v>
      </c>
      <c r="H3118">
        <v>0.11115</v>
      </c>
      <c r="I3118">
        <v>0.42595</v>
      </c>
      <c r="J3118">
        <v>0.12325</v>
      </c>
      <c r="K3118">
        <v>0.75365000000000004</v>
      </c>
      <c r="L3118">
        <v>0.42604999999999998</v>
      </c>
    </row>
    <row r="3119" spans="1:12" x14ac:dyDescent="0.3">
      <c r="A3119">
        <v>3118</v>
      </c>
      <c r="B3119">
        <v>0.31175000000000003</v>
      </c>
      <c r="C3119">
        <v>0.55605000000000004</v>
      </c>
      <c r="D3119">
        <v>0.14595</v>
      </c>
      <c r="E3119">
        <v>0.96004999999999996</v>
      </c>
      <c r="F3119">
        <v>0.94394999999999996</v>
      </c>
      <c r="G3119">
        <v>0.93045</v>
      </c>
      <c r="H3119">
        <v>0.29154999999999998</v>
      </c>
      <c r="I3119">
        <v>0.40355000000000002</v>
      </c>
      <c r="J3119">
        <v>0.84355000000000002</v>
      </c>
      <c r="K3119">
        <v>0.63634999999999997</v>
      </c>
      <c r="L3119">
        <v>0.57215000000000005</v>
      </c>
    </row>
    <row r="3120" spans="1:12" x14ac:dyDescent="0.3">
      <c r="A3120">
        <v>3119</v>
      </c>
      <c r="B3120">
        <v>0.31185000000000002</v>
      </c>
      <c r="C3120">
        <v>0.50034999999999996</v>
      </c>
      <c r="D3120">
        <v>0.85014999999999996</v>
      </c>
      <c r="E3120">
        <v>0.61875000000000002</v>
      </c>
      <c r="F3120">
        <v>3.0349999999999999E-2</v>
      </c>
      <c r="G3120">
        <v>0.45705000000000001</v>
      </c>
      <c r="H3120">
        <v>8.2250000000000004E-2</v>
      </c>
      <c r="I3120">
        <v>0.90544999999999998</v>
      </c>
      <c r="J3120">
        <v>0.88254999999999995</v>
      </c>
      <c r="K3120">
        <v>0.77485000000000004</v>
      </c>
      <c r="L3120">
        <v>0.93215000000000003</v>
      </c>
    </row>
    <row r="3121" spans="1:12" x14ac:dyDescent="0.3">
      <c r="A3121">
        <v>3120</v>
      </c>
      <c r="B3121">
        <v>0.31195000000000001</v>
      </c>
      <c r="C3121">
        <v>0.66564999999999996</v>
      </c>
      <c r="D3121">
        <v>0.12855</v>
      </c>
      <c r="E3121">
        <v>0.72055000000000002</v>
      </c>
      <c r="F3121">
        <v>0.98914999999999997</v>
      </c>
      <c r="G3121">
        <v>0.52705000000000002</v>
      </c>
      <c r="H3121">
        <v>0.67454999999999998</v>
      </c>
      <c r="I3121">
        <v>0.42044999999999999</v>
      </c>
      <c r="J3121">
        <v>2.4850000000000001E-2</v>
      </c>
      <c r="K3121">
        <v>0.55545</v>
      </c>
      <c r="L3121">
        <v>0.58194999999999997</v>
      </c>
    </row>
    <row r="3122" spans="1:12" x14ac:dyDescent="0.3">
      <c r="A3122">
        <v>3121</v>
      </c>
      <c r="B3122">
        <v>0.31204999999999999</v>
      </c>
      <c r="C3122">
        <v>0.47434999999999999</v>
      </c>
      <c r="D3122">
        <v>0.22635</v>
      </c>
      <c r="E3122">
        <v>0.17865</v>
      </c>
      <c r="F3122">
        <v>0.30775000000000002</v>
      </c>
      <c r="G3122">
        <v>0.51605000000000001</v>
      </c>
      <c r="H3122">
        <v>0.84155000000000002</v>
      </c>
      <c r="I3122">
        <v>0.13064999999999999</v>
      </c>
      <c r="J3122">
        <v>0.98714999999999997</v>
      </c>
      <c r="K3122">
        <v>0.80774999999999997</v>
      </c>
      <c r="L3122">
        <v>7.6749999999999999E-2</v>
      </c>
    </row>
    <row r="3123" spans="1:12" x14ac:dyDescent="0.3">
      <c r="A3123">
        <v>3122</v>
      </c>
      <c r="B3123">
        <v>0.31214999999999998</v>
      </c>
      <c r="C3123">
        <v>0.54615000000000002</v>
      </c>
      <c r="D3123">
        <v>0.83555000000000001</v>
      </c>
      <c r="E3123">
        <v>0.16664999999999999</v>
      </c>
      <c r="F3123">
        <v>0.32014999999999999</v>
      </c>
      <c r="G3123">
        <v>0.43895000000000001</v>
      </c>
      <c r="H3123">
        <v>0.83445000000000003</v>
      </c>
      <c r="I3123">
        <v>0.69574999999999998</v>
      </c>
      <c r="J3123">
        <v>0.85055000000000003</v>
      </c>
      <c r="K3123">
        <v>0.44114999999999999</v>
      </c>
      <c r="L3123">
        <v>0.47544999999999998</v>
      </c>
    </row>
    <row r="3124" spans="1:12" x14ac:dyDescent="0.3">
      <c r="A3124">
        <v>3123</v>
      </c>
      <c r="B3124">
        <v>0.31225000000000003</v>
      </c>
      <c r="C3124">
        <v>9.6350000000000005E-2</v>
      </c>
      <c r="D3124">
        <v>0.62565000000000004</v>
      </c>
      <c r="E3124">
        <v>0.10324999999999999</v>
      </c>
      <c r="F3124">
        <v>0.38264999999999999</v>
      </c>
      <c r="G3124">
        <v>0.13414999999999999</v>
      </c>
      <c r="H3124">
        <v>0.96665000000000001</v>
      </c>
      <c r="I3124">
        <v>0.12945000000000001</v>
      </c>
      <c r="J3124">
        <v>0.58975</v>
      </c>
      <c r="K3124">
        <v>3.635E-2</v>
      </c>
      <c r="L3124">
        <v>0.44395000000000001</v>
      </c>
    </row>
    <row r="3125" spans="1:12" x14ac:dyDescent="0.3">
      <c r="A3125">
        <v>3124</v>
      </c>
      <c r="B3125">
        <v>0.31235000000000002</v>
      </c>
      <c r="C3125">
        <v>0.65964999999999996</v>
      </c>
      <c r="D3125">
        <v>5.6649999999999999E-2</v>
      </c>
      <c r="E3125">
        <v>1.4149999999999999E-2</v>
      </c>
      <c r="F3125">
        <v>0.25345000000000001</v>
      </c>
      <c r="G3125">
        <v>0.21645</v>
      </c>
      <c r="H3125">
        <v>0.80745</v>
      </c>
      <c r="I3125">
        <v>0.68884999999999996</v>
      </c>
      <c r="J3125">
        <v>0.25814999999999999</v>
      </c>
      <c r="K3125">
        <v>0.89554999999999996</v>
      </c>
      <c r="L3125">
        <v>0.95694999999999997</v>
      </c>
    </row>
    <row r="3126" spans="1:12" x14ac:dyDescent="0.3">
      <c r="A3126">
        <v>3125</v>
      </c>
      <c r="B3126">
        <v>0.31245000000000001</v>
      </c>
      <c r="C3126">
        <v>0.48704999999999998</v>
      </c>
      <c r="D3126">
        <v>0.98904999999999998</v>
      </c>
      <c r="E3126">
        <v>0.67664999999999997</v>
      </c>
      <c r="F3126">
        <v>0.90585000000000004</v>
      </c>
      <c r="G3126">
        <v>9.9949999999999997E-2</v>
      </c>
      <c r="H3126">
        <v>0.17424999999999999</v>
      </c>
      <c r="I3126">
        <v>0.24945000000000001</v>
      </c>
      <c r="J3126">
        <v>0.50114999999999998</v>
      </c>
      <c r="K3126">
        <v>0.73245000000000005</v>
      </c>
      <c r="L3126">
        <v>0.24615000000000001</v>
      </c>
    </row>
    <row r="3127" spans="1:12" x14ac:dyDescent="0.3">
      <c r="A3127">
        <v>3126</v>
      </c>
      <c r="B3127">
        <v>0.31254999999999999</v>
      </c>
      <c r="C3127">
        <v>0.11584999999999999</v>
      </c>
      <c r="D3127">
        <v>1.4449999999999999E-2</v>
      </c>
      <c r="E3127">
        <v>0.32135000000000002</v>
      </c>
      <c r="F3127">
        <v>0.88475000000000004</v>
      </c>
      <c r="G3127">
        <v>0.42995</v>
      </c>
      <c r="H3127">
        <v>0.79635</v>
      </c>
      <c r="I3127">
        <v>0.88754999999999995</v>
      </c>
      <c r="J3127">
        <v>1.7149999999999999E-2</v>
      </c>
      <c r="K3127">
        <v>0.64234999999999998</v>
      </c>
      <c r="L3127">
        <v>0.40384999999999999</v>
      </c>
    </row>
    <row r="3128" spans="1:12" x14ac:dyDescent="0.3">
      <c r="A3128">
        <v>3127</v>
      </c>
      <c r="B3128">
        <v>0.31264999999999998</v>
      </c>
      <c r="C3128">
        <v>0.78285000000000005</v>
      </c>
      <c r="D3128">
        <v>0.19175</v>
      </c>
      <c r="E3128">
        <v>0.15004999999999999</v>
      </c>
      <c r="F3128">
        <v>0.12185</v>
      </c>
      <c r="G3128">
        <v>0.50834999999999997</v>
      </c>
      <c r="H3128">
        <v>0.22484999999999999</v>
      </c>
      <c r="I3128">
        <v>0.28265000000000001</v>
      </c>
      <c r="J3128">
        <v>0.68605000000000005</v>
      </c>
      <c r="K3128">
        <v>0.33155000000000001</v>
      </c>
      <c r="L3128">
        <v>4.3499999999999997E-3</v>
      </c>
    </row>
    <row r="3129" spans="1:12" x14ac:dyDescent="0.3">
      <c r="A3129">
        <v>3128</v>
      </c>
      <c r="B3129">
        <v>0.31274999999999997</v>
      </c>
      <c r="C3129">
        <v>0.51765000000000005</v>
      </c>
      <c r="D3129">
        <v>0.33005000000000001</v>
      </c>
      <c r="E3129">
        <v>0.70274999999999999</v>
      </c>
      <c r="F3129">
        <v>0.40584999999999999</v>
      </c>
      <c r="G3129">
        <v>0.88214999999999999</v>
      </c>
      <c r="H3129">
        <v>0.95535000000000003</v>
      </c>
      <c r="I3129">
        <v>0.63085000000000002</v>
      </c>
      <c r="J3129">
        <v>0.28184999999999999</v>
      </c>
      <c r="K3129">
        <v>0.55615000000000003</v>
      </c>
      <c r="L3129">
        <v>0.99034999999999995</v>
      </c>
    </row>
    <row r="3130" spans="1:12" x14ac:dyDescent="0.3">
      <c r="A3130">
        <v>3129</v>
      </c>
      <c r="B3130">
        <v>0.31285000000000002</v>
      </c>
      <c r="C3130">
        <v>0.13045000000000001</v>
      </c>
      <c r="D3130">
        <v>0.21734999999999999</v>
      </c>
      <c r="E3130">
        <v>0.35725000000000001</v>
      </c>
      <c r="F3130">
        <v>0.91385000000000005</v>
      </c>
      <c r="G3130">
        <v>0.80135000000000001</v>
      </c>
      <c r="H3130">
        <v>0.20615</v>
      </c>
      <c r="I3130">
        <v>0.32495000000000002</v>
      </c>
      <c r="J3130">
        <v>0.86585000000000001</v>
      </c>
      <c r="K3130">
        <v>0.88544999999999996</v>
      </c>
      <c r="L3130">
        <v>0.66984999999999995</v>
      </c>
    </row>
    <row r="3131" spans="1:12" x14ac:dyDescent="0.3">
      <c r="A3131">
        <v>3130</v>
      </c>
      <c r="B3131">
        <v>0.31295000000000001</v>
      </c>
      <c r="C3131">
        <v>0.41915000000000002</v>
      </c>
      <c r="D3131">
        <v>0.96604999999999996</v>
      </c>
      <c r="E3131">
        <v>0.92364999999999997</v>
      </c>
      <c r="F3131">
        <v>0.74614999999999998</v>
      </c>
      <c r="G3131">
        <v>0.49014999999999997</v>
      </c>
      <c r="H3131">
        <v>0.69404999999999994</v>
      </c>
      <c r="I3131">
        <v>0.76034999999999997</v>
      </c>
      <c r="J3131">
        <v>0.14645</v>
      </c>
      <c r="K3131">
        <v>0.59504999999999997</v>
      </c>
      <c r="L3131">
        <v>5.8650000000000001E-2</v>
      </c>
    </row>
    <row r="3132" spans="1:12" x14ac:dyDescent="0.3">
      <c r="A3132">
        <v>3131</v>
      </c>
      <c r="B3132">
        <v>0.31304999999999999</v>
      </c>
      <c r="C3132">
        <v>0.44235000000000002</v>
      </c>
      <c r="D3132">
        <v>0.37095</v>
      </c>
      <c r="E3132">
        <v>0.84455000000000002</v>
      </c>
      <c r="F3132">
        <v>0.48365000000000002</v>
      </c>
      <c r="G3132">
        <v>0.91415000000000002</v>
      </c>
      <c r="H3132">
        <v>0.57294999999999996</v>
      </c>
      <c r="I3132">
        <v>0.28355000000000002</v>
      </c>
      <c r="J3132">
        <v>0.96235000000000004</v>
      </c>
      <c r="K3132">
        <v>0.85255000000000003</v>
      </c>
      <c r="L3132">
        <v>0.26824999999999999</v>
      </c>
    </row>
    <row r="3133" spans="1:12" x14ac:dyDescent="0.3">
      <c r="A3133">
        <v>3132</v>
      </c>
      <c r="B3133">
        <v>0.31314999999999998</v>
      </c>
      <c r="C3133">
        <v>0.61734999999999995</v>
      </c>
      <c r="D3133">
        <v>0.50905</v>
      </c>
      <c r="E3133">
        <v>0.47315000000000002</v>
      </c>
      <c r="F3133">
        <v>0.84794999999999998</v>
      </c>
      <c r="G3133">
        <v>0.87195</v>
      </c>
      <c r="H3133">
        <v>0.91395000000000004</v>
      </c>
      <c r="I3133">
        <v>0.30014999999999997</v>
      </c>
      <c r="J3133">
        <v>0.93725000000000003</v>
      </c>
      <c r="K3133">
        <v>0.95684999999999998</v>
      </c>
      <c r="L3133">
        <v>0.94674999999999998</v>
      </c>
    </row>
    <row r="3134" spans="1:12" x14ac:dyDescent="0.3">
      <c r="A3134">
        <v>3133</v>
      </c>
      <c r="B3134">
        <v>0.31324999999999997</v>
      </c>
      <c r="C3134">
        <v>4.0499999999999998E-3</v>
      </c>
      <c r="D3134">
        <v>0.51244999999999996</v>
      </c>
      <c r="E3134">
        <v>0.68284999999999996</v>
      </c>
      <c r="F3134">
        <v>0.54574999999999996</v>
      </c>
      <c r="G3134">
        <v>0.61755000000000004</v>
      </c>
      <c r="H3134">
        <v>0.23035</v>
      </c>
      <c r="I3134">
        <v>0.51234999999999997</v>
      </c>
      <c r="J3134">
        <v>0.31564999999999999</v>
      </c>
      <c r="K3134">
        <v>0.38295000000000001</v>
      </c>
      <c r="L3134">
        <v>0.81205000000000005</v>
      </c>
    </row>
    <row r="3135" spans="1:12" x14ac:dyDescent="0.3">
      <c r="A3135">
        <v>3134</v>
      </c>
      <c r="B3135">
        <v>0.31335000000000002</v>
      </c>
      <c r="C3135">
        <v>0.43585000000000002</v>
      </c>
      <c r="D3135">
        <v>0.43254999999999999</v>
      </c>
      <c r="E3135">
        <v>0.23194999999999999</v>
      </c>
      <c r="F3135">
        <v>0.21265000000000001</v>
      </c>
      <c r="G3135">
        <v>0.79584999999999995</v>
      </c>
      <c r="H3135">
        <v>0.48535</v>
      </c>
      <c r="I3135">
        <v>0.50944999999999996</v>
      </c>
      <c r="J3135">
        <v>0.86465000000000003</v>
      </c>
      <c r="K3135">
        <v>1.025E-2</v>
      </c>
      <c r="L3135">
        <v>2.0500000000000002E-3</v>
      </c>
    </row>
    <row r="3136" spans="1:12" x14ac:dyDescent="0.3">
      <c r="A3136">
        <v>3135</v>
      </c>
      <c r="B3136">
        <v>0.31345000000000001</v>
      </c>
      <c r="C3136">
        <v>0.43914999999999998</v>
      </c>
      <c r="D3136">
        <v>0.97275</v>
      </c>
      <c r="E3136">
        <v>0.37924999999999998</v>
      </c>
      <c r="F3136">
        <v>0.26374999999999998</v>
      </c>
      <c r="G3136">
        <v>0.45615</v>
      </c>
      <c r="H3136">
        <v>0.29954999999999998</v>
      </c>
      <c r="I3136">
        <v>0.62395</v>
      </c>
      <c r="J3136">
        <v>0.54215000000000002</v>
      </c>
      <c r="K3136">
        <v>0.98245000000000005</v>
      </c>
      <c r="L3136">
        <v>0.40575</v>
      </c>
    </row>
    <row r="3137" spans="1:12" x14ac:dyDescent="0.3">
      <c r="A3137">
        <v>3136</v>
      </c>
      <c r="B3137">
        <v>0.31355</v>
      </c>
      <c r="C3137">
        <v>0.42185</v>
      </c>
      <c r="D3137">
        <v>0.31214999999999998</v>
      </c>
      <c r="E3137">
        <v>8.8349999999999998E-2</v>
      </c>
      <c r="F3137">
        <v>1.9349999999999999E-2</v>
      </c>
      <c r="G3137">
        <v>0.74895</v>
      </c>
      <c r="H3137">
        <v>0.63375000000000004</v>
      </c>
      <c r="I3137">
        <v>0.32435000000000003</v>
      </c>
      <c r="J3137">
        <v>0.73965000000000003</v>
      </c>
      <c r="K3137">
        <v>0.64824999999999999</v>
      </c>
      <c r="L3137">
        <v>0.52464999999999995</v>
      </c>
    </row>
    <row r="3138" spans="1:12" x14ac:dyDescent="0.3">
      <c r="A3138">
        <v>3137</v>
      </c>
      <c r="B3138">
        <v>0.31364999999999998</v>
      </c>
      <c r="C3138">
        <v>0.10535</v>
      </c>
      <c r="D3138">
        <v>9.0550000000000005E-2</v>
      </c>
      <c r="E3138">
        <v>0.27095000000000002</v>
      </c>
      <c r="F3138">
        <v>0.24065</v>
      </c>
      <c r="G3138">
        <v>0.45995000000000003</v>
      </c>
      <c r="H3138">
        <v>0.57925000000000004</v>
      </c>
      <c r="I3138">
        <v>0.56174999999999997</v>
      </c>
      <c r="J3138">
        <v>0.89834999999999998</v>
      </c>
      <c r="K3138">
        <v>0.81684999999999997</v>
      </c>
      <c r="L3138">
        <v>0.38335000000000002</v>
      </c>
    </row>
    <row r="3139" spans="1:12" x14ac:dyDescent="0.3">
      <c r="A3139">
        <v>3138</v>
      </c>
      <c r="B3139">
        <v>0.31374999999999997</v>
      </c>
      <c r="C3139">
        <v>0.21604999999999999</v>
      </c>
      <c r="D3139">
        <v>0.96794999999999998</v>
      </c>
      <c r="E3139">
        <v>0.98324999999999996</v>
      </c>
      <c r="F3139">
        <v>0.87275000000000003</v>
      </c>
      <c r="G3139">
        <v>0.31824999999999998</v>
      </c>
      <c r="H3139">
        <v>0.23955000000000001</v>
      </c>
      <c r="I3139">
        <v>0.42735000000000001</v>
      </c>
      <c r="J3139">
        <v>5.8349999999999999E-2</v>
      </c>
      <c r="K3139">
        <v>0.75705</v>
      </c>
      <c r="L3139">
        <v>0.67405000000000004</v>
      </c>
    </row>
    <row r="3140" spans="1:12" x14ac:dyDescent="0.3">
      <c r="A3140">
        <v>3139</v>
      </c>
      <c r="B3140">
        <v>0.31385000000000002</v>
      </c>
      <c r="C3140">
        <v>0.27575</v>
      </c>
      <c r="D3140">
        <v>0.80805000000000005</v>
      </c>
      <c r="E3140">
        <v>0.34694999999999998</v>
      </c>
      <c r="F3140">
        <v>0.24784999999999999</v>
      </c>
      <c r="G3140">
        <v>0.17965</v>
      </c>
      <c r="H3140">
        <v>0.26405000000000001</v>
      </c>
      <c r="I3140">
        <v>0.97184999999999999</v>
      </c>
      <c r="J3140">
        <v>0.92295000000000005</v>
      </c>
      <c r="K3140">
        <v>7.8350000000000003E-2</v>
      </c>
      <c r="L3140">
        <v>0.41084999999999999</v>
      </c>
    </row>
    <row r="3141" spans="1:12" x14ac:dyDescent="0.3">
      <c r="A3141">
        <v>3140</v>
      </c>
      <c r="B3141">
        <v>0.31395000000000001</v>
      </c>
      <c r="C3141">
        <v>0.15054999999999999</v>
      </c>
      <c r="D3141">
        <v>0.48904999999999998</v>
      </c>
      <c r="E3141">
        <v>0.66554999999999997</v>
      </c>
      <c r="F3141">
        <v>0.77995000000000003</v>
      </c>
      <c r="G3141">
        <v>0.43145</v>
      </c>
      <c r="H3141">
        <v>0.54464999999999997</v>
      </c>
      <c r="I3141">
        <v>0.41144999999999998</v>
      </c>
      <c r="J3141">
        <v>0.38364999999999999</v>
      </c>
      <c r="K3141">
        <v>0.54825000000000002</v>
      </c>
      <c r="L3141">
        <v>0.52754999999999996</v>
      </c>
    </row>
    <row r="3142" spans="1:12" x14ac:dyDescent="0.3">
      <c r="A3142">
        <v>3141</v>
      </c>
      <c r="B3142">
        <v>0.31405</v>
      </c>
      <c r="C3142">
        <v>0.91984999999999995</v>
      </c>
      <c r="D3142">
        <v>9.2450000000000004E-2</v>
      </c>
      <c r="E3142">
        <v>0.50234999999999996</v>
      </c>
      <c r="F3142">
        <v>0.95684999999999998</v>
      </c>
      <c r="G3142">
        <v>0.44914999999999999</v>
      </c>
      <c r="H3142">
        <v>0.86604999999999999</v>
      </c>
      <c r="I3142">
        <v>2.9049999999999999E-2</v>
      </c>
      <c r="J3142">
        <v>0.84694999999999998</v>
      </c>
      <c r="K3142">
        <v>0.71165</v>
      </c>
      <c r="L3142">
        <v>0.96465000000000001</v>
      </c>
    </row>
    <row r="3143" spans="1:12" x14ac:dyDescent="0.3">
      <c r="A3143">
        <v>3142</v>
      </c>
      <c r="B3143">
        <v>0.31414999999999998</v>
      </c>
      <c r="C3143">
        <v>4.265E-2</v>
      </c>
      <c r="D3143">
        <v>0.45715</v>
      </c>
      <c r="E3143">
        <v>0.13744999999999999</v>
      </c>
      <c r="F3143">
        <v>0.62344999999999995</v>
      </c>
      <c r="G3143">
        <v>0.16794999999999999</v>
      </c>
      <c r="H3143">
        <v>0.16505</v>
      </c>
      <c r="I3143">
        <v>0.67815000000000003</v>
      </c>
      <c r="J3143">
        <v>0.25545000000000001</v>
      </c>
      <c r="K3143">
        <v>0.29025000000000001</v>
      </c>
      <c r="L3143">
        <v>0.59855000000000003</v>
      </c>
    </row>
    <row r="3144" spans="1:12" x14ac:dyDescent="0.3">
      <c r="A3144">
        <v>3143</v>
      </c>
      <c r="B3144">
        <v>0.31424999999999997</v>
      </c>
      <c r="C3144">
        <v>0.57804999999999995</v>
      </c>
      <c r="D3144">
        <v>0.28305000000000002</v>
      </c>
      <c r="E3144">
        <v>0.64915</v>
      </c>
      <c r="F3144">
        <v>0.65944999999999998</v>
      </c>
      <c r="G3144">
        <v>0.38414999999999999</v>
      </c>
      <c r="H3144">
        <v>0.59945000000000004</v>
      </c>
      <c r="I3144">
        <v>0.60665000000000002</v>
      </c>
      <c r="J3144">
        <v>0.15375</v>
      </c>
      <c r="K3144">
        <v>0.52164999999999995</v>
      </c>
      <c r="L3144">
        <v>0.15755</v>
      </c>
    </row>
    <row r="3145" spans="1:12" x14ac:dyDescent="0.3">
      <c r="A3145">
        <v>3144</v>
      </c>
      <c r="B3145">
        <v>0.31435000000000002</v>
      </c>
      <c r="C3145">
        <v>0.50954999999999995</v>
      </c>
      <c r="D3145">
        <v>0.29004999999999997</v>
      </c>
      <c r="E3145">
        <v>7.6499999999999997E-3</v>
      </c>
      <c r="F3145">
        <v>0.87444999999999995</v>
      </c>
      <c r="G3145">
        <v>0.25435000000000002</v>
      </c>
      <c r="H3145">
        <v>0.93855</v>
      </c>
      <c r="I3145">
        <v>0.17535000000000001</v>
      </c>
      <c r="J3145">
        <v>0.69074999999999998</v>
      </c>
      <c r="K3145">
        <v>0.54644999999999999</v>
      </c>
      <c r="L3145">
        <v>0.67464999999999997</v>
      </c>
    </row>
    <row r="3146" spans="1:12" x14ac:dyDescent="0.3">
      <c r="A3146">
        <v>3145</v>
      </c>
      <c r="B3146">
        <v>0.31445000000000001</v>
      </c>
      <c r="C3146">
        <v>0.98504999999999998</v>
      </c>
      <c r="D3146">
        <v>0.86934999999999996</v>
      </c>
      <c r="E3146">
        <v>0.72885</v>
      </c>
      <c r="F3146">
        <v>5.7750000000000003E-2</v>
      </c>
      <c r="G3146">
        <v>0.33184999999999998</v>
      </c>
      <c r="H3146">
        <v>0.41535</v>
      </c>
      <c r="I3146">
        <v>0.79744999999999999</v>
      </c>
      <c r="J3146">
        <v>0.90685000000000004</v>
      </c>
      <c r="K3146">
        <v>0.42544999999999999</v>
      </c>
      <c r="L3146">
        <v>0.64005000000000001</v>
      </c>
    </row>
    <row r="3147" spans="1:12" x14ac:dyDescent="0.3">
      <c r="A3147">
        <v>3146</v>
      </c>
      <c r="B3147">
        <v>0.31455</v>
      </c>
      <c r="C3147">
        <v>0.89654999999999996</v>
      </c>
      <c r="D3147">
        <v>0.55464999999999998</v>
      </c>
      <c r="E3147">
        <v>0.17845</v>
      </c>
      <c r="F3147">
        <v>7.4249999999999997E-2</v>
      </c>
      <c r="G3147">
        <v>0.15095</v>
      </c>
      <c r="H3147">
        <v>0.45274999999999999</v>
      </c>
      <c r="I3147">
        <v>0.10735</v>
      </c>
      <c r="J3147">
        <v>0.79795000000000005</v>
      </c>
      <c r="K3147">
        <v>0.81005000000000005</v>
      </c>
      <c r="L3147">
        <v>0.85914999999999997</v>
      </c>
    </row>
    <row r="3148" spans="1:12" x14ac:dyDescent="0.3">
      <c r="A3148">
        <v>3147</v>
      </c>
      <c r="B3148">
        <v>0.31464999999999999</v>
      </c>
      <c r="C3148">
        <v>0.50714999999999999</v>
      </c>
      <c r="D3148">
        <v>0.74465000000000003</v>
      </c>
      <c r="E3148">
        <v>0.46355000000000002</v>
      </c>
      <c r="F3148">
        <v>0.55115000000000003</v>
      </c>
      <c r="G3148">
        <v>0.33445000000000003</v>
      </c>
      <c r="H3148">
        <v>3.3500000000000001E-3</v>
      </c>
      <c r="I3148">
        <v>0.47965000000000002</v>
      </c>
      <c r="J3148">
        <v>0.37885000000000002</v>
      </c>
      <c r="K3148">
        <v>7.2550000000000003E-2</v>
      </c>
      <c r="L3148">
        <v>0.61055000000000004</v>
      </c>
    </row>
    <row r="3149" spans="1:12" x14ac:dyDescent="0.3">
      <c r="A3149">
        <v>3148</v>
      </c>
      <c r="B3149">
        <v>0.31474999999999997</v>
      </c>
      <c r="C3149">
        <v>0.47415000000000002</v>
      </c>
      <c r="D3149">
        <v>0.28044999999999998</v>
      </c>
      <c r="E3149">
        <v>0.26455000000000001</v>
      </c>
      <c r="F3149">
        <v>0.67845</v>
      </c>
      <c r="G3149">
        <v>0.46145000000000003</v>
      </c>
      <c r="H3149">
        <v>3.5049999999999998E-2</v>
      </c>
      <c r="I3149">
        <v>0.80615000000000003</v>
      </c>
      <c r="J3149">
        <v>6.9150000000000003E-2</v>
      </c>
      <c r="K3149">
        <v>0.87424999999999997</v>
      </c>
      <c r="L3149">
        <v>0.21395</v>
      </c>
    </row>
    <row r="3150" spans="1:12" x14ac:dyDescent="0.3">
      <c r="A3150">
        <v>3149</v>
      </c>
      <c r="B3150">
        <v>0.31485000000000002</v>
      </c>
      <c r="C3150">
        <v>0.10685</v>
      </c>
      <c r="D3150">
        <v>0.29735</v>
      </c>
      <c r="E3150">
        <v>0.20014999999999999</v>
      </c>
      <c r="F3150">
        <v>0.20585000000000001</v>
      </c>
      <c r="G3150">
        <v>0.49354999999999999</v>
      </c>
      <c r="H3150">
        <v>0.33384999999999998</v>
      </c>
      <c r="I3150">
        <v>0.60385</v>
      </c>
      <c r="J3150">
        <v>0.34084999999999999</v>
      </c>
      <c r="K3150">
        <v>0.10695</v>
      </c>
      <c r="L3150">
        <v>0.83735000000000004</v>
      </c>
    </row>
    <row r="3151" spans="1:12" x14ac:dyDescent="0.3">
      <c r="A3151">
        <v>3150</v>
      </c>
      <c r="B3151">
        <v>0.31495000000000001</v>
      </c>
      <c r="C3151">
        <v>0.44814999999999999</v>
      </c>
      <c r="D3151">
        <v>0.52885000000000004</v>
      </c>
      <c r="E3151">
        <v>0.66695000000000004</v>
      </c>
      <c r="F3151">
        <v>0.66705000000000003</v>
      </c>
      <c r="G3151">
        <v>0.57135000000000002</v>
      </c>
      <c r="H3151">
        <v>0.29544999999999999</v>
      </c>
      <c r="I3151">
        <v>0.39365</v>
      </c>
      <c r="J3151">
        <v>0.40834999999999999</v>
      </c>
      <c r="K3151">
        <v>0.43695000000000001</v>
      </c>
      <c r="L3151">
        <v>0.94094999999999995</v>
      </c>
    </row>
    <row r="3152" spans="1:12" x14ac:dyDescent="0.3">
      <c r="A3152">
        <v>3151</v>
      </c>
      <c r="B3152">
        <v>0.31505</v>
      </c>
      <c r="C3152">
        <v>0.34094999999999998</v>
      </c>
      <c r="D3152">
        <v>0.31964999999999999</v>
      </c>
      <c r="E3152">
        <v>0.47325</v>
      </c>
      <c r="F3152">
        <v>0.85865000000000002</v>
      </c>
      <c r="G3152">
        <v>0.71604999999999996</v>
      </c>
      <c r="H3152">
        <v>0.29475000000000001</v>
      </c>
      <c r="I3152">
        <v>0.92674999999999996</v>
      </c>
      <c r="J3152">
        <v>0.16975000000000001</v>
      </c>
      <c r="K3152">
        <v>0.75934999999999997</v>
      </c>
      <c r="L3152">
        <v>0.94404999999999994</v>
      </c>
    </row>
    <row r="3153" spans="1:12" x14ac:dyDescent="0.3">
      <c r="A3153">
        <v>3152</v>
      </c>
      <c r="B3153">
        <v>0.31514999999999999</v>
      </c>
      <c r="C3153">
        <v>0.11175</v>
      </c>
      <c r="D3153">
        <v>0.76285000000000003</v>
      </c>
      <c r="E3153">
        <v>0.60394999999999999</v>
      </c>
      <c r="F3153">
        <v>0.51175000000000004</v>
      </c>
      <c r="G3153">
        <v>8.4999999999999995E-4</v>
      </c>
      <c r="H3153">
        <v>0.87504999999999999</v>
      </c>
      <c r="I3153">
        <v>0.26195000000000002</v>
      </c>
      <c r="J3153">
        <v>0.21495</v>
      </c>
      <c r="K3153">
        <v>0.84535000000000005</v>
      </c>
      <c r="L3153">
        <v>0.74904999999999999</v>
      </c>
    </row>
    <row r="3154" spans="1:12" x14ac:dyDescent="0.3">
      <c r="A3154">
        <v>3153</v>
      </c>
      <c r="B3154">
        <v>0.31524999999999997</v>
      </c>
      <c r="C3154">
        <v>0.19785</v>
      </c>
      <c r="D3154">
        <v>0.79684999999999995</v>
      </c>
      <c r="E3154">
        <v>0.91695000000000004</v>
      </c>
      <c r="F3154">
        <v>0.99875000000000003</v>
      </c>
      <c r="G3154">
        <v>0.97294999999999998</v>
      </c>
      <c r="H3154">
        <v>0.98794999999999999</v>
      </c>
      <c r="I3154">
        <v>0.35604999999999998</v>
      </c>
      <c r="J3154">
        <v>7.9149999999999998E-2</v>
      </c>
      <c r="K3154">
        <v>0.42625000000000002</v>
      </c>
      <c r="L3154">
        <v>3.3349999999999998E-2</v>
      </c>
    </row>
    <row r="3155" spans="1:12" x14ac:dyDescent="0.3">
      <c r="A3155">
        <v>3154</v>
      </c>
      <c r="B3155">
        <v>0.31535000000000002</v>
      </c>
      <c r="C3155">
        <v>0.42604999999999998</v>
      </c>
      <c r="D3155">
        <v>0.10765</v>
      </c>
      <c r="E3155">
        <v>0.97365000000000002</v>
      </c>
      <c r="F3155">
        <v>0.84955000000000003</v>
      </c>
      <c r="G3155">
        <v>0.30935000000000001</v>
      </c>
      <c r="H3155">
        <v>0.98124999999999996</v>
      </c>
      <c r="I3155">
        <v>0.46925</v>
      </c>
      <c r="J3155">
        <v>0.58174999999999999</v>
      </c>
      <c r="K3155">
        <v>0.15575</v>
      </c>
      <c r="L3155">
        <v>5.9749999999999998E-2</v>
      </c>
    </row>
    <row r="3156" spans="1:12" x14ac:dyDescent="0.3">
      <c r="A3156">
        <v>3155</v>
      </c>
      <c r="B3156">
        <v>0.31545000000000001</v>
      </c>
      <c r="C3156">
        <v>8.7500000000000008E-3</v>
      </c>
      <c r="D3156">
        <v>0.37335000000000002</v>
      </c>
      <c r="E3156">
        <v>0.66044999999999998</v>
      </c>
      <c r="F3156">
        <v>0.98134999999999994</v>
      </c>
      <c r="G3156">
        <v>1.7950000000000001E-2</v>
      </c>
      <c r="H3156">
        <v>0.19025</v>
      </c>
      <c r="I3156">
        <v>0.70025000000000004</v>
      </c>
      <c r="J3156">
        <v>0.14115</v>
      </c>
      <c r="K3156">
        <v>0.84114999999999995</v>
      </c>
      <c r="L3156">
        <v>0.51175000000000004</v>
      </c>
    </row>
    <row r="3157" spans="1:12" x14ac:dyDescent="0.3">
      <c r="A3157">
        <v>3156</v>
      </c>
      <c r="B3157">
        <v>0.31555</v>
      </c>
      <c r="C3157">
        <v>0.58394999999999997</v>
      </c>
      <c r="D3157">
        <v>0.34394999999999998</v>
      </c>
      <c r="E3157">
        <v>0.79964999999999997</v>
      </c>
      <c r="F3157">
        <v>0.32074999999999998</v>
      </c>
      <c r="G3157">
        <v>0.41535</v>
      </c>
      <c r="H3157">
        <v>5.9549999999999999E-2</v>
      </c>
      <c r="I3157">
        <v>0.12645000000000001</v>
      </c>
      <c r="J3157">
        <v>0.72065000000000001</v>
      </c>
      <c r="K3157">
        <v>0.49335000000000001</v>
      </c>
      <c r="L3157">
        <v>0.90154999999999996</v>
      </c>
    </row>
    <row r="3158" spans="1:12" x14ac:dyDescent="0.3">
      <c r="A3158">
        <v>3157</v>
      </c>
      <c r="B3158">
        <v>0.31564999999999999</v>
      </c>
      <c r="C3158">
        <v>0.51234999999999997</v>
      </c>
      <c r="D3158">
        <v>1.6549999999999999E-2</v>
      </c>
      <c r="E3158">
        <v>0.37674999999999997</v>
      </c>
      <c r="F3158">
        <v>0.44355</v>
      </c>
      <c r="G3158">
        <v>0.41935</v>
      </c>
      <c r="H3158">
        <v>0.80284999999999995</v>
      </c>
      <c r="I3158">
        <v>0.26434999999999997</v>
      </c>
      <c r="J3158">
        <v>0.42054999999999998</v>
      </c>
      <c r="K3158">
        <v>0.66525000000000001</v>
      </c>
      <c r="L3158">
        <v>0.35635</v>
      </c>
    </row>
    <row r="3159" spans="1:12" x14ac:dyDescent="0.3">
      <c r="A3159">
        <v>3158</v>
      </c>
      <c r="B3159">
        <v>0.31574999999999998</v>
      </c>
      <c r="C3159">
        <v>0.37755</v>
      </c>
      <c r="D3159">
        <v>0.58884999999999998</v>
      </c>
      <c r="E3159">
        <v>0.58625000000000005</v>
      </c>
      <c r="F3159">
        <v>0.29954999999999998</v>
      </c>
      <c r="G3159">
        <v>6.0650000000000003E-2</v>
      </c>
      <c r="H3159">
        <v>0.16785</v>
      </c>
      <c r="I3159">
        <v>0.95265</v>
      </c>
      <c r="J3159">
        <v>0.22025</v>
      </c>
      <c r="K3159">
        <v>0.18654999999999999</v>
      </c>
      <c r="L3159">
        <v>0.67945</v>
      </c>
    </row>
    <row r="3160" spans="1:12" x14ac:dyDescent="0.3">
      <c r="A3160">
        <v>3159</v>
      </c>
      <c r="B3160">
        <v>0.31585000000000002</v>
      </c>
      <c r="C3160">
        <v>0.70065</v>
      </c>
      <c r="D3160">
        <v>0.82015000000000005</v>
      </c>
      <c r="E3160">
        <v>0.24465000000000001</v>
      </c>
      <c r="F3160">
        <v>0.86865000000000003</v>
      </c>
      <c r="G3160">
        <v>0.13865</v>
      </c>
      <c r="H3160">
        <v>0.61814999999999998</v>
      </c>
      <c r="I3160">
        <v>0.75195000000000001</v>
      </c>
      <c r="J3160">
        <v>0.71045000000000003</v>
      </c>
      <c r="K3160">
        <v>0.15065000000000001</v>
      </c>
      <c r="L3160">
        <v>0.37795000000000001</v>
      </c>
    </row>
    <row r="3161" spans="1:12" x14ac:dyDescent="0.3">
      <c r="A3161">
        <v>3160</v>
      </c>
      <c r="B3161">
        <v>0.31595000000000001</v>
      </c>
      <c r="C3161">
        <v>7.0250000000000007E-2</v>
      </c>
      <c r="D3161">
        <v>0.93754999999999999</v>
      </c>
      <c r="E3161">
        <v>0.73124999999999996</v>
      </c>
      <c r="F3161">
        <v>0.55345</v>
      </c>
      <c r="G3161">
        <v>0.53905000000000003</v>
      </c>
      <c r="H3161">
        <v>0.91785000000000005</v>
      </c>
      <c r="I3161">
        <v>0.42985000000000001</v>
      </c>
      <c r="J3161">
        <v>0.33395000000000002</v>
      </c>
      <c r="K3161">
        <v>0.96535000000000004</v>
      </c>
      <c r="L3161">
        <v>0.96725000000000005</v>
      </c>
    </row>
    <row r="3162" spans="1:12" x14ac:dyDescent="0.3">
      <c r="A3162">
        <v>3161</v>
      </c>
      <c r="B3162">
        <v>0.31605</v>
      </c>
      <c r="C3162">
        <v>0.83194999999999997</v>
      </c>
      <c r="D3162">
        <v>0.25185000000000002</v>
      </c>
      <c r="E3162">
        <v>0.87785000000000002</v>
      </c>
      <c r="F3162">
        <v>0.73534999999999995</v>
      </c>
      <c r="G3162">
        <v>0.94915000000000005</v>
      </c>
      <c r="H3162">
        <v>0.72055000000000002</v>
      </c>
      <c r="I3162">
        <v>0.58794999999999997</v>
      </c>
      <c r="J3162">
        <v>0.98094999999999999</v>
      </c>
      <c r="K3162">
        <v>0.20075000000000001</v>
      </c>
      <c r="L3162">
        <v>0.94964999999999999</v>
      </c>
    </row>
    <row r="3163" spans="1:12" x14ac:dyDescent="0.3">
      <c r="A3163">
        <v>3162</v>
      </c>
      <c r="B3163">
        <v>0.31614999999999999</v>
      </c>
      <c r="C3163">
        <v>0.61165000000000003</v>
      </c>
      <c r="D3163">
        <v>0.46565000000000001</v>
      </c>
      <c r="E3163">
        <v>0.17615</v>
      </c>
      <c r="F3163">
        <v>0.75524999999999998</v>
      </c>
      <c r="G3163">
        <v>8.3449999999999996E-2</v>
      </c>
      <c r="H3163">
        <v>0.38724999999999998</v>
      </c>
      <c r="I3163">
        <v>0.73355000000000004</v>
      </c>
      <c r="J3163">
        <v>0.43824999999999997</v>
      </c>
      <c r="K3163">
        <v>0.39934999999999998</v>
      </c>
      <c r="L3163">
        <v>0.55705000000000005</v>
      </c>
    </row>
    <row r="3164" spans="1:12" x14ac:dyDescent="0.3">
      <c r="A3164">
        <v>3163</v>
      </c>
      <c r="B3164">
        <v>0.31624999999999998</v>
      </c>
      <c r="C3164">
        <v>0.17315</v>
      </c>
      <c r="D3164">
        <v>0.16175</v>
      </c>
      <c r="E3164">
        <v>0.78354999999999997</v>
      </c>
      <c r="F3164">
        <v>0.47825000000000001</v>
      </c>
      <c r="G3164">
        <v>0.41184999999999999</v>
      </c>
      <c r="H3164">
        <v>0.72194999999999998</v>
      </c>
      <c r="I3164">
        <v>0.20824999999999999</v>
      </c>
      <c r="J3164">
        <v>0.13705000000000001</v>
      </c>
      <c r="K3164">
        <v>0.70625000000000004</v>
      </c>
      <c r="L3164">
        <v>0.85675000000000001</v>
      </c>
    </row>
    <row r="3165" spans="1:12" x14ac:dyDescent="0.3">
      <c r="A3165">
        <v>3164</v>
      </c>
      <c r="B3165">
        <v>0.31635000000000002</v>
      </c>
      <c r="C3165">
        <v>9.6049999999999996E-2</v>
      </c>
      <c r="D3165">
        <v>2.9149999999999999E-2</v>
      </c>
      <c r="E3165">
        <v>0.15185000000000001</v>
      </c>
      <c r="F3165">
        <v>0.39865</v>
      </c>
      <c r="G3165">
        <v>0.49425000000000002</v>
      </c>
      <c r="H3165">
        <v>0.41465000000000002</v>
      </c>
      <c r="I3165">
        <v>0.49075000000000002</v>
      </c>
      <c r="J3165">
        <v>0.91884999999999994</v>
      </c>
      <c r="K3165">
        <v>0.60255000000000003</v>
      </c>
      <c r="L3165">
        <v>0.50424999999999998</v>
      </c>
    </row>
    <row r="3166" spans="1:12" x14ac:dyDescent="0.3">
      <c r="A3166">
        <v>3165</v>
      </c>
      <c r="B3166">
        <v>0.31645000000000001</v>
      </c>
      <c r="C3166">
        <v>0.39515</v>
      </c>
      <c r="D3166">
        <v>0.54815000000000003</v>
      </c>
      <c r="E3166">
        <v>8.6249999999999993E-2</v>
      </c>
      <c r="F3166">
        <v>0.15734999999999999</v>
      </c>
      <c r="G3166">
        <v>0.27484999999999998</v>
      </c>
      <c r="H3166">
        <v>0.39795000000000003</v>
      </c>
      <c r="I3166">
        <v>0.47925000000000001</v>
      </c>
      <c r="J3166">
        <v>0.44105</v>
      </c>
      <c r="K3166">
        <v>0.32505000000000001</v>
      </c>
      <c r="L3166">
        <v>0.96304999999999996</v>
      </c>
    </row>
    <row r="3167" spans="1:12" x14ac:dyDescent="0.3">
      <c r="A3167">
        <v>3166</v>
      </c>
      <c r="B3167">
        <v>0.31655</v>
      </c>
      <c r="C3167">
        <v>0.99885000000000002</v>
      </c>
      <c r="D3167">
        <v>0.61985000000000001</v>
      </c>
      <c r="E3167">
        <v>4.9149999999999999E-2</v>
      </c>
      <c r="F3167">
        <v>6.1350000000000002E-2</v>
      </c>
      <c r="G3167">
        <v>0.28315000000000001</v>
      </c>
      <c r="H3167">
        <v>0.74904999999999999</v>
      </c>
      <c r="I3167">
        <v>0.11855</v>
      </c>
      <c r="J3167">
        <v>0.63414999999999999</v>
      </c>
      <c r="K3167">
        <v>0.31414999999999998</v>
      </c>
      <c r="L3167">
        <v>0.93905000000000005</v>
      </c>
    </row>
    <row r="3168" spans="1:12" x14ac:dyDescent="0.3">
      <c r="A3168">
        <v>3167</v>
      </c>
      <c r="B3168">
        <v>0.31664999999999999</v>
      </c>
      <c r="C3168">
        <v>0.44624999999999998</v>
      </c>
      <c r="D3168">
        <v>0.53854999999999997</v>
      </c>
      <c r="E3168">
        <v>0.12185</v>
      </c>
      <c r="F3168">
        <v>0.33345000000000002</v>
      </c>
      <c r="G3168">
        <v>0.29275000000000001</v>
      </c>
      <c r="H3168">
        <v>0.30464999999999998</v>
      </c>
      <c r="I3168">
        <v>0.63465000000000005</v>
      </c>
      <c r="J3168">
        <v>0.11215</v>
      </c>
      <c r="K3168">
        <v>0.51154999999999995</v>
      </c>
      <c r="L3168">
        <v>0.45345000000000002</v>
      </c>
    </row>
    <row r="3169" spans="1:12" x14ac:dyDescent="0.3">
      <c r="A3169">
        <v>3168</v>
      </c>
      <c r="B3169">
        <v>0.31674999999999998</v>
      </c>
      <c r="C3169">
        <v>0.90734999999999999</v>
      </c>
      <c r="D3169">
        <v>0.51275000000000004</v>
      </c>
      <c r="E3169">
        <v>0.36225000000000002</v>
      </c>
      <c r="F3169">
        <v>0.56625000000000003</v>
      </c>
      <c r="G3169">
        <v>9.2749999999999999E-2</v>
      </c>
      <c r="H3169">
        <v>0.69804999999999995</v>
      </c>
      <c r="I3169">
        <v>3.0550000000000001E-2</v>
      </c>
      <c r="J3169">
        <v>0.90225</v>
      </c>
      <c r="K3169">
        <v>0.12805</v>
      </c>
      <c r="L3169">
        <v>0.61085</v>
      </c>
    </row>
    <row r="3170" spans="1:12" x14ac:dyDescent="0.3">
      <c r="A3170">
        <v>3169</v>
      </c>
      <c r="B3170">
        <v>0.31685000000000002</v>
      </c>
      <c r="C3170">
        <v>0.18004999999999999</v>
      </c>
      <c r="D3170">
        <v>0.42285</v>
      </c>
      <c r="E3170">
        <v>0.52044999999999997</v>
      </c>
      <c r="F3170">
        <v>0.88334999999999997</v>
      </c>
      <c r="G3170">
        <v>0.30304999999999999</v>
      </c>
      <c r="H3170">
        <v>0.81705000000000005</v>
      </c>
      <c r="I3170">
        <v>2.1850000000000001E-2</v>
      </c>
      <c r="J3170">
        <v>6.1150000000000003E-2</v>
      </c>
      <c r="K3170">
        <v>0.98675000000000002</v>
      </c>
      <c r="L3170">
        <v>0.94684999999999997</v>
      </c>
    </row>
    <row r="3171" spans="1:12" x14ac:dyDescent="0.3">
      <c r="A3171">
        <v>3170</v>
      </c>
      <c r="B3171">
        <v>0.31695000000000001</v>
      </c>
      <c r="C3171">
        <v>2.8150000000000001E-2</v>
      </c>
      <c r="D3171">
        <v>0.41475000000000001</v>
      </c>
      <c r="E3171">
        <v>0.20225000000000001</v>
      </c>
      <c r="F3171">
        <v>0.10825</v>
      </c>
      <c r="G3171">
        <v>6.4049999999999996E-2</v>
      </c>
      <c r="H3171">
        <v>0.61224999999999996</v>
      </c>
      <c r="I3171">
        <v>0.13325000000000001</v>
      </c>
      <c r="J3171">
        <v>0.77175000000000005</v>
      </c>
      <c r="K3171">
        <v>6.275E-2</v>
      </c>
      <c r="L3171">
        <v>0.26834999999999998</v>
      </c>
    </row>
    <row r="3172" spans="1:12" x14ac:dyDescent="0.3">
      <c r="A3172">
        <v>3171</v>
      </c>
      <c r="B3172">
        <v>0.31705</v>
      </c>
      <c r="C3172">
        <v>0.92125000000000001</v>
      </c>
      <c r="D3172">
        <v>0.21895000000000001</v>
      </c>
      <c r="E3172">
        <v>0.97675000000000001</v>
      </c>
      <c r="F3172">
        <v>0.49835000000000002</v>
      </c>
      <c r="G3172">
        <v>0.54684999999999995</v>
      </c>
      <c r="H3172">
        <v>0.66305000000000003</v>
      </c>
      <c r="I3172">
        <v>0.69094999999999995</v>
      </c>
      <c r="J3172">
        <v>5.2249999999999998E-2</v>
      </c>
      <c r="K3172">
        <v>0.54135</v>
      </c>
      <c r="L3172">
        <v>8.0149999999999999E-2</v>
      </c>
    </row>
    <row r="3173" spans="1:12" x14ac:dyDescent="0.3">
      <c r="A3173">
        <v>3172</v>
      </c>
      <c r="B3173">
        <v>0.31714999999999999</v>
      </c>
      <c r="C3173">
        <v>0.12575</v>
      </c>
      <c r="D3173">
        <v>0.53585000000000005</v>
      </c>
      <c r="E3173">
        <v>0.41754999999999998</v>
      </c>
      <c r="F3173">
        <v>8.1350000000000006E-2</v>
      </c>
      <c r="G3173">
        <v>0.52734999999999999</v>
      </c>
      <c r="H3173">
        <v>0.51144999999999996</v>
      </c>
      <c r="I3173">
        <v>1.8500000000000001E-3</v>
      </c>
      <c r="J3173">
        <v>0.72235000000000005</v>
      </c>
      <c r="K3173">
        <v>0.38934999999999997</v>
      </c>
      <c r="L3173">
        <v>0.31535000000000002</v>
      </c>
    </row>
    <row r="3174" spans="1:12" x14ac:dyDescent="0.3">
      <c r="A3174">
        <v>3173</v>
      </c>
      <c r="B3174">
        <v>0.31724999999999998</v>
      </c>
      <c r="C3174">
        <v>7.4050000000000005E-2</v>
      </c>
      <c r="D3174">
        <v>0.72614999999999996</v>
      </c>
      <c r="E3174">
        <v>0.12705</v>
      </c>
      <c r="F3174">
        <v>0.46255000000000002</v>
      </c>
      <c r="G3174">
        <v>0.91774999999999995</v>
      </c>
      <c r="H3174">
        <v>0.30914999999999998</v>
      </c>
      <c r="I3174">
        <v>0.76795000000000002</v>
      </c>
      <c r="J3174">
        <v>0.87765000000000004</v>
      </c>
      <c r="K3174">
        <v>0.43764999999999998</v>
      </c>
      <c r="L3174">
        <v>0.77275000000000005</v>
      </c>
    </row>
    <row r="3175" spans="1:12" x14ac:dyDescent="0.3">
      <c r="A3175">
        <v>3174</v>
      </c>
      <c r="B3175">
        <v>0.31735000000000002</v>
      </c>
      <c r="C3175">
        <v>0.26615</v>
      </c>
      <c r="D3175">
        <v>0.67925000000000002</v>
      </c>
      <c r="E3175">
        <v>0.90815000000000001</v>
      </c>
      <c r="F3175">
        <v>0.20785000000000001</v>
      </c>
      <c r="G3175">
        <v>7.1849999999999997E-2</v>
      </c>
      <c r="H3175">
        <v>0.13355</v>
      </c>
      <c r="I3175">
        <v>0.53705000000000003</v>
      </c>
      <c r="J3175">
        <v>0.98794999999999999</v>
      </c>
      <c r="K3175">
        <v>0.69264999999999999</v>
      </c>
      <c r="L3175">
        <v>0.44785000000000003</v>
      </c>
    </row>
    <row r="3176" spans="1:12" x14ac:dyDescent="0.3">
      <c r="A3176">
        <v>3175</v>
      </c>
      <c r="B3176">
        <v>0.31745000000000001</v>
      </c>
      <c r="C3176">
        <v>0.88734999999999997</v>
      </c>
      <c r="D3176">
        <v>0.68535000000000001</v>
      </c>
      <c r="E3176">
        <v>0.85394999999999999</v>
      </c>
      <c r="F3176">
        <v>0.77315</v>
      </c>
      <c r="G3176">
        <v>0.97275</v>
      </c>
      <c r="H3176">
        <v>0.27934999999999999</v>
      </c>
      <c r="I3176">
        <v>0.57394999999999996</v>
      </c>
      <c r="J3176">
        <v>0.58035000000000003</v>
      </c>
      <c r="K3176">
        <v>0.25004999999999999</v>
      </c>
      <c r="L3176">
        <v>0.61634999999999995</v>
      </c>
    </row>
    <row r="3177" spans="1:12" x14ac:dyDescent="0.3">
      <c r="A3177">
        <v>3176</v>
      </c>
      <c r="B3177">
        <v>0.31755</v>
      </c>
      <c r="C3177">
        <v>5.1650000000000001E-2</v>
      </c>
      <c r="D3177">
        <v>0.55364999999999998</v>
      </c>
      <c r="E3177">
        <v>0.41225000000000001</v>
      </c>
      <c r="F3177">
        <v>0.66685000000000005</v>
      </c>
      <c r="G3177">
        <v>0.16214999999999999</v>
      </c>
      <c r="H3177">
        <v>0.53525</v>
      </c>
      <c r="I3177">
        <v>0.55964999999999998</v>
      </c>
      <c r="J3177">
        <v>0.77715000000000001</v>
      </c>
      <c r="K3177">
        <v>0.82094999999999996</v>
      </c>
      <c r="L3177">
        <v>0.41565000000000002</v>
      </c>
    </row>
    <row r="3178" spans="1:12" x14ac:dyDescent="0.3">
      <c r="A3178">
        <v>3177</v>
      </c>
      <c r="B3178">
        <v>0.31764999999999999</v>
      </c>
      <c r="C3178">
        <v>0.25885000000000002</v>
      </c>
      <c r="D3178">
        <v>0.59325000000000006</v>
      </c>
      <c r="E3178">
        <v>5.4449999999999998E-2</v>
      </c>
      <c r="F3178">
        <v>0.57445000000000002</v>
      </c>
      <c r="G3178">
        <v>0.15054999999999999</v>
      </c>
      <c r="H3178">
        <v>6.3250000000000001E-2</v>
      </c>
      <c r="I3178">
        <v>0.56284999999999996</v>
      </c>
      <c r="J3178">
        <v>0.73414999999999997</v>
      </c>
      <c r="K3178">
        <v>7.7950000000000005E-2</v>
      </c>
      <c r="L3178">
        <v>3.7499999999999999E-3</v>
      </c>
    </row>
    <row r="3179" spans="1:12" x14ac:dyDescent="0.3">
      <c r="A3179">
        <v>3178</v>
      </c>
      <c r="B3179">
        <v>0.31774999999999998</v>
      </c>
      <c r="C3179">
        <v>0.91664999999999996</v>
      </c>
      <c r="D3179">
        <v>0.51485000000000003</v>
      </c>
      <c r="E3179">
        <v>0.77644999999999997</v>
      </c>
      <c r="F3179">
        <v>0.94604999999999995</v>
      </c>
      <c r="G3179">
        <v>2.1149999999999999E-2</v>
      </c>
      <c r="H3179">
        <v>0.21065</v>
      </c>
      <c r="I3179">
        <v>3.245E-2</v>
      </c>
      <c r="J3179">
        <v>0.74544999999999995</v>
      </c>
      <c r="K3179">
        <v>0.67044999999999999</v>
      </c>
      <c r="L3179">
        <v>0.56174999999999997</v>
      </c>
    </row>
    <row r="3180" spans="1:12" x14ac:dyDescent="0.3">
      <c r="A3180">
        <v>3179</v>
      </c>
      <c r="B3180">
        <v>0.31785000000000002</v>
      </c>
      <c r="C3180">
        <v>0.71035000000000004</v>
      </c>
      <c r="D3180">
        <v>0.88424999999999998</v>
      </c>
      <c r="E3180">
        <v>5.2949999999999997E-2</v>
      </c>
      <c r="F3180">
        <v>0.38124999999999998</v>
      </c>
      <c r="G3180">
        <v>0.62204999999999999</v>
      </c>
      <c r="H3180">
        <v>0.94555</v>
      </c>
      <c r="I3180">
        <v>0.34044999999999997</v>
      </c>
      <c r="J3180">
        <v>0.38445000000000001</v>
      </c>
      <c r="K3180">
        <v>0.24945000000000001</v>
      </c>
      <c r="L3180">
        <v>0.81145</v>
      </c>
    </row>
    <row r="3181" spans="1:12" x14ac:dyDescent="0.3">
      <c r="A3181">
        <v>3180</v>
      </c>
      <c r="B3181">
        <v>0.31795000000000001</v>
      </c>
      <c r="C3181">
        <v>0.48244999999999999</v>
      </c>
      <c r="D3181">
        <v>0.25974999999999998</v>
      </c>
      <c r="E3181">
        <v>0.14605000000000001</v>
      </c>
      <c r="F3181">
        <v>0.42875000000000002</v>
      </c>
      <c r="G3181">
        <v>0.10514999999999999</v>
      </c>
      <c r="H3181">
        <v>0.71904999999999997</v>
      </c>
      <c r="I3181">
        <v>0.34975000000000001</v>
      </c>
      <c r="J3181">
        <v>0.30485000000000001</v>
      </c>
      <c r="K3181">
        <v>0.55664999999999998</v>
      </c>
      <c r="L3181">
        <v>2.3949999999999999E-2</v>
      </c>
    </row>
    <row r="3182" spans="1:12" x14ac:dyDescent="0.3">
      <c r="A3182">
        <v>3181</v>
      </c>
      <c r="B3182">
        <v>0.31805</v>
      </c>
      <c r="C3182">
        <v>5.3150000000000003E-2</v>
      </c>
      <c r="D3182">
        <v>7.0499999999999998E-3</v>
      </c>
      <c r="E3182">
        <v>0.44335000000000002</v>
      </c>
      <c r="F3182">
        <v>0.88954999999999995</v>
      </c>
      <c r="G3182">
        <v>0.71184999999999998</v>
      </c>
      <c r="H3182">
        <v>0.50924999999999998</v>
      </c>
      <c r="I3182">
        <v>0.75014999999999998</v>
      </c>
      <c r="J3182">
        <v>0.46725</v>
      </c>
      <c r="K3182">
        <v>0.37314999999999998</v>
      </c>
      <c r="L3182">
        <v>0.32155</v>
      </c>
    </row>
    <row r="3183" spans="1:12" x14ac:dyDescent="0.3">
      <c r="A3183">
        <v>3182</v>
      </c>
      <c r="B3183">
        <v>0.31814999999999999</v>
      </c>
      <c r="C3183">
        <v>0.96784999999999999</v>
      </c>
      <c r="D3183">
        <v>0.68754999999999999</v>
      </c>
      <c r="E3183">
        <v>0.94874999999999998</v>
      </c>
      <c r="F3183">
        <v>6.9449999999999998E-2</v>
      </c>
      <c r="G3183">
        <v>0.32274999999999998</v>
      </c>
      <c r="H3183">
        <v>0.12845000000000001</v>
      </c>
      <c r="I3183">
        <v>0.43435000000000001</v>
      </c>
      <c r="J3183">
        <v>0.58765000000000001</v>
      </c>
      <c r="K3183">
        <v>0.60285</v>
      </c>
      <c r="L3183">
        <v>0.10835</v>
      </c>
    </row>
    <row r="3184" spans="1:12" x14ac:dyDescent="0.3">
      <c r="A3184">
        <v>3183</v>
      </c>
      <c r="B3184">
        <v>0.31824999999999998</v>
      </c>
      <c r="C3184">
        <v>0.21065</v>
      </c>
      <c r="D3184">
        <v>0.93994999999999995</v>
      </c>
      <c r="E3184">
        <v>0.26774999999999999</v>
      </c>
      <c r="F3184">
        <v>0.84155000000000002</v>
      </c>
      <c r="G3184">
        <v>2.15E-3</v>
      </c>
      <c r="H3184">
        <v>6.9449999999999998E-2</v>
      </c>
      <c r="I3184">
        <v>0.61904999999999999</v>
      </c>
      <c r="J3184">
        <v>0.94315000000000004</v>
      </c>
      <c r="K3184">
        <v>0.83975</v>
      </c>
      <c r="L3184">
        <v>0.44714999999999999</v>
      </c>
    </row>
    <row r="3185" spans="1:12" x14ac:dyDescent="0.3">
      <c r="A3185">
        <v>3184</v>
      </c>
      <c r="B3185">
        <v>0.31835000000000002</v>
      </c>
      <c r="C3185">
        <v>0.66464999999999996</v>
      </c>
      <c r="D3185">
        <v>0.36115000000000003</v>
      </c>
      <c r="E3185">
        <v>0.37795000000000001</v>
      </c>
      <c r="F3185">
        <v>0.48025000000000001</v>
      </c>
      <c r="G3185">
        <v>0.36545</v>
      </c>
      <c r="H3185">
        <v>0.78354999999999997</v>
      </c>
      <c r="I3185">
        <v>0.33234999999999998</v>
      </c>
      <c r="J3185">
        <v>0.11115</v>
      </c>
      <c r="K3185">
        <v>0.58304999999999996</v>
      </c>
      <c r="L3185">
        <v>0.29844999999999999</v>
      </c>
    </row>
    <row r="3186" spans="1:12" x14ac:dyDescent="0.3">
      <c r="A3186">
        <v>3185</v>
      </c>
      <c r="B3186">
        <v>0.31845000000000001</v>
      </c>
      <c r="C3186">
        <v>0.81205000000000005</v>
      </c>
      <c r="D3186">
        <v>7.5500000000000003E-3</v>
      </c>
      <c r="E3186">
        <v>0.31095</v>
      </c>
      <c r="F3186">
        <v>3.7249999999999998E-2</v>
      </c>
      <c r="G3186">
        <v>0.34884999999999999</v>
      </c>
      <c r="H3186">
        <v>0.43764999999999998</v>
      </c>
      <c r="I3186">
        <v>0.75155000000000005</v>
      </c>
      <c r="J3186">
        <v>0.60185</v>
      </c>
      <c r="K3186">
        <v>0.73434999999999995</v>
      </c>
      <c r="L3186">
        <v>0.90334999999999999</v>
      </c>
    </row>
    <row r="3187" spans="1:12" x14ac:dyDescent="0.3">
      <c r="A3187">
        <v>3186</v>
      </c>
      <c r="B3187">
        <v>0.31855</v>
      </c>
      <c r="C3187">
        <v>0.59004999999999996</v>
      </c>
      <c r="D3187">
        <v>0.18545</v>
      </c>
      <c r="E3187">
        <v>0.97935000000000005</v>
      </c>
      <c r="F3187">
        <v>0.78085000000000004</v>
      </c>
      <c r="G3187">
        <v>0.80974999999999997</v>
      </c>
      <c r="H3187">
        <v>0.36925000000000002</v>
      </c>
      <c r="I3187">
        <v>0.50055000000000005</v>
      </c>
      <c r="J3187">
        <v>0.85945000000000005</v>
      </c>
      <c r="K3187">
        <v>0.41535</v>
      </c>
      <c r="L3187">
        <v>0.84245000000000003</v>
      </c>
    </row>
    <row r="3188" spans="1:12" x14ac:dyDescent="0.3">
      <c r="A3188">
        <v>3187</v>
      </c>
      <c r="B3188">
        <v>0.31864999999999999</v>
      </c>
      <c r="C3188">
        <v>0.39374999999999999</v>
      </c>
      <c r="D3188">
        <v>0.42925000000000002</v>
      </c>
      <c r="E3188">
        <v>0.49004999999999999</v>
      </c>
      <c r="F3188">
        <v>0.84394999999999998</v>
      </c>
      <c r="G3188">
        <v>0.98765000000000003</v>
      </c>
      <c r="H3188">
        <v>0.22284999999999999</v>
      </c>
      <c r="I3188">
        <v>0.73424999999999996</v>
      </c>
      <c r="J3188">
        <v>0.92444999999999999</v>
      </c>
      <c r="K3188">
        <v>0.29125000000000001</v>
      </c>
      <c r="L3188">
        <v>0.82945000000000002</v>
      </c>
    </row>
    <row r="3189" spans="1:12" x14ac:dyDescent="0.3">
      <c r="A3189">
        <v>3188</v>
      </c>
      <c r="B3189">
        <v>0.31874999999999998</v>
      </c>
      <c r="C3189">
        <v>0.54684999999999995</v>
      </c>
      <c r="D3189">
        <v>5.6950000000000001E-2</v>
      </c>
      <c r="E3189">
        <v>0.19664999999999999</v>
      </c>
      <c r="F3189">
        <v>0.84835000000000005</v>
      </c>
      <c r="G3189">
        <v>0.43935000000000002</v>
      </c>
      <c r="H3189">
        <v>0.52285000000000004</v>
      </c>
      <c r="I3189">
        <v>0.37404999999999999</v>
      </c>
      <c r="J3189">
        <v>0.35454999999999998</v>
      </c>
      <c r="K3189">
        <v>0.49214999999999998</v>
      </c>
      <c r="L3189">
        <v>0.37695000000000001</v>
      </c>
    </row>
    <row r="3190" spans="1:12" x14ac:dyDescent="0.3">
      <c r="A3190">
        <v>3189</v>
      </c>
      <c r="B3190">
        <v>0.31885000000000002</v>
      </c>
      <c r="C3190">
        <v>0.73304999999999998</v>
      </c>
      <c r="D3190">
        <v>0.30654999999999999</v>
      </c>
      <c r="E3190">
        <v>0.33345000000000002</v>
      </c>
      <c r="F3190">
        <v>0.76275000000000004</v>
      </c>
      <c r="G3190">
        <v>6.5549999999999997E-2</v>
      </c>
      <c r="H3190">
        <v>0.18154999999999999</v>
      </c>
      <c r="I3190">
        <v>0.41904999999999998</v>
      </c>
      <c r="J3190">
        <v>4.3950000000000003E-2</v>
      </c>
      <c r="K3190">
        <v>0.32634999999999997</v>
      </c>
      <c r="L3190">
        <v>0.91615000000000002</v>
      </c>
    </row>
    <row r="3191" spans="1:12" x14ac:dyDescent="0.3">
      <c r="A3191">
        <v>3190</v>
      </c>
      <c r="B3191">
        <v>0.31895000000000001</v>
      </c>
      <c r="C3191">
        <v>0.72235000000000005</v>
      </c>
      <c r="D3191">
        <v>0.74665000000000004</v>
      </c>
      <c r="E3191">
        <v>0.87685000000000002</v>
      </c>
      <c r="F3191">
        <v>0.72094999999999998</v>
      </c>
      <c r="G3191">
        <v>0.58035000000000003</v>
      </c>
      <c r="H3191">
        <v>0.75234999999999996</v>
      </c>
      <c r="I3191">
        <v>0.79344999999999999</v>
      </c>
      <c r="J3191">
        <v>0.35435</v>
      </c>
      <c r="K3191">
        <v>8.0850000000000005E-2</v>
      </c>
      <c r="L3191">
        <v>1.0449999999999999E-2</v>
      </c>
    </row>
    <row r="3192" spans="1:12" x14ac:dyDescent="0.3">
      <c r="A3192">
        <v>3191</v>
      </c>
      <c r="B3192">
        <v>0.31905</v>
      </c>
      <c r="C3192">
        <v>0.60224999999999995</v>
      </c>
      <c r="D3192">
        <v>0.69884999999999997</v>
      </c>
      <c r="E3192">
        <v>0.74155000000000004</v>
      </c>
      <c r="F3192">
        <v>0.78744999999999998</v>
      </c>
      <c r="G3192">
        <v>0.50985000000000003</v>
      </c>
      <c r="H3192">
        <v>0.67054999999999998</v>
      </c>
      <c r="I3192">
        <v>1.285E-2</v>
      </c>
      <c r="J3192">
        <v>0.97394999999999998</v>
      </c>
      <c r="K3192">
        <v>0.56264999999999998</v>
      </c>
      <c r="L3192">
        <v>9.9049999999999999E-2</v>
      </c>
    </row>
    <row r="3193" spans="1:12" x14ac:dyDescent="0.3">
      <c r="A3193">
        <v>3192</v>
      </c>
      <c r="B3193">
        <v>0.31914999999999999</v>
      </c>
      <c r="C3193">
        <v>0.28744999999999998</v>
      </c>
      <c r="D3193">
        <v>0.58445000000000003</v>
      </c>
      <c r="E3193">
        <v>0.97635000000000005</v>
      </c>
      <c r="F3193">
        <v>0.42675000000000002</v>
      </c>
      <c r="G3193">
        <v>0.64575000000000005</v>
      </c>
      <c r="H3193">
        <v>0.19364999999999999</v>
      </c>
      <c r="I3193">
        <v>8.2849999999999993E-2</v>
      </c>
      <c r="J3193">
        <v>0.47175</v>
      </c>
      <c r="K3193">
        <v>0.58574999999999999</v>
      </c>
      <c r="L3193">
        <v>0.44155</v>
      </c>
    </row>
    <row r="3194" spans="1:12" x14ac:dyDescent="0.3">
      <c r="A3194">
        <v>3193</v>
      </c>
      <c r="B3194">
        <v>0.31924999999999998</v>
      </c>
      <c r="C3194">
        <v>0.89954999999999996</v>
      </c>
      <c r="D3194">
        <v>0.11975</v>
      </c>
      <c r="E3194">
        <v>0.49225000000000002</v>
      </c>
      <c r="F3194">
        <v>0.57884999999999998</v>
      </c>
      <c r="G3194">
        <v>7.4450000000000002E-2</v>
      </c>
      <c r="H3194">
        <v>0.11215</v>
      </c>
      <c r="I3194">
        <v>0.74785000000000001</v>
      </c>
      <c r="J3194">
        <v>0.63434999999999997</v>
      </c>
      <c r="K3194">
        <v>5.0250000000000003E-2</v>
      </c>
      <c r="L3194">
        <v>0.64265000000000005</v>
      </c>
    </row>
    <row r="3195" spans="1:12" x14ac:dyDescent="0.3">
      <c r="A3195">
        <v>3194</v>
      </c>
      <c r="B3195">
        <v>0.31935000000000002</v>
      </c>
      <c r="C3195">
        <v>0.38185000000000002</v>
      </c>
      <c r="D3195">
        <v>0.98455000000000004</v>
      </c>
      <c r="E3195">
        <v>0.51185000000000003</v>
      </c>
      <c r="F3195">
        <v>0.37154999999999999</v>
      </c>
      <c r="G3195">
        <v>0.82084999999999997</v>
      </c>
      <c r="H3195">
        <v>0.49275000000000002</v>
      </c>
      <c r="I3195">
        <v>0.52595000000000003</v>
      </c>
      <c r="J3195">
        <v>0.19755</v>
      </c>
      <c r="K3195">
        <v>0.28765000000000002</v>
      </c>
      <c r="L3195">
        <v>0.84935000000000005</v>
      </c>
    </row>
    <row r="3196" spans="1:12" x14ac:dyDescent="0.3">
      <c r="A3196">
        <v>3195</v>
      </c>
      <c r="B3196">
        <v>0.31945000000000001</v>
      </c>
      <c r="C3196">
        <v>8.0549999999999997E-2</v>
      </c>
      <c r="D3196">
        <v>0.17615</v>
      </c>
      <c r="E3196">
        <v>0.37554999999999999</v>
      </c>
      <c r="F3196">
        <v>0.94074999999999998</v>
      </c>
      <c r="G3196">
        <v>0.56845000000000001</v>
      </c>
      <c r="H3196">
        <v>0.54244999999999999</v>
      </c>
      <c r="I3196">
        <v>0.35004999999999997</v>
      </c>
      <c r="J3196">
        <v>0.57474999999999998</v>
      </c>
      <c r="K3196">
        <v>0.60604999999999998</v>
      </c>
      <c r="L3196">
        <v>0.42564999999999997</v>
      </c>
    </row>
    <row r="3197" spans="1:12" x14ac:dyDescent="0.3">
      <c r="A3197">
        <v>3196</v>
      </c>
      <c r="B3197">
        <v>0.31955</v>
      </c>
      <c r="C3197">
        <v>3.6949999999999997E-2</v>
      </c>
      <c r="D3197">
        <v>0.48125000000000001</v>
      </c>
      <c r="E3197">
        <v>0.48585</v>
      </c>
      <c r="F3197">
        <v>6.0749999999999998E-2</v>
      </c>
      <c r="G3197">
        <v>0.56235000000000002</v>
      </c>
      <c r="H3197">
        <v>0.45014999999999999</v>
      </c>
      <c r="I3197">
        <v>0.67425000000000002</v>
      </c>
      <c r="J3197">
        <v>0.15855</v>
      </c>
      <c r="K3197">
        <v>0.25805</v>
      </c>
      <c r="L3197">
        <v>0.11985</v>
      </c>
    </row>
    <row r="3198" spans="1:12" x14ac:dyDescent="0.3">
      <c r="A3198">
        <v>3197</v>
      </c>
      <c r="B3198">
        <v>0.31964999999999999</v>
      </c>
      <c r="C3198">
        <v>0.67845</v>
      </c>
      <c r="D3198">
        <v>0.86695</v>
      </c>
      <c r="E3198">
        <v>0.26284999999999997</v>
      </c>
      <c r="F3198">
        <v>0.77654999999999996</v>
      </c>
      <c r="G3198">
        <v>0.82625000000000004</v>
      </c>
      <c r="H3198">
        <v>0.22714999999999999</v>
      </c>
      <c r="I3198">
        <v>0.35444999999999999</v>
      </c>
      <c r="J3198">
        <v>0.30385000000000001</v>
      </c>
      <c r="K3198">
        <v>0.92654999999999998</v>
      </c>
      <c r="L3198">
        <v>0.97424999999999995</v>
      </c>
    </row>
    <row r="3199" spans="1:12" x14ac:dyDescent="0.3">
      <c r="A3199">
        <v>3198</v>
      </c>
      <c r="B3199">
        <v>0.31974999999999998</v>
      </c>
      <c r="C3199">
        <v>0.20144999999999999</v>
      </c>
      <c r="D3199">
        <v>0.82264999999999999</v>
      </c>
      <c r="E3199">
        <v>0.57874999999999999</v>
      </c>
      <c r="F3199">
        <v>0.63944999999999996</v>
      </c>
      <c r="G3199">
        <v>0.43325000000000002</v>
      </c>
      <c r="H3199">
        <v>0.23365</v>
      </c>
      <c r="I3199">
        <v>0.48425000000000001</v>
      </c>
      <c r="J3199">
        <v>0.72855000000000003</v>
      </c>
      <c r="K3199">
        <v>0.64885000000000004</v>
      </c>
      <c r="L3199">
        <v>0.34175</v>
      </c>
    </row>
    <row r="3200" spans="1:12" x14ac:dyDescent="0.3">
      <c r="A3200">
        <v>3199</v>
      </c>
      <c r="B3200">
        <v>0.31985000000000002</v>
      </c>
      <c r="C3200">
        <v>0.89805000000000001</v>
      </c>
      <c r="D3200">
        <v>0.33815000000000001</v>
      </c>
      <c r="E3200">
        <v>0.70884999999999998</v>
      </c>
      <c r="F3200">
        <v>0.60514999999999997</v>
      </c>
      <c r="G3200">
        <v>0.10555</v>
      </c>
      <c r="H3200">
        <v>0.76575000000000004</v>
      </c>
      <c r="I3200">
        <v>0.98224999999999996</v>
      </c>
      <c r="J3200">
        <v>0.25664999999999999</v>
      </c>
      <c r="K3200">
        <v>0.61304999999999998</v>
      </c>
      <c r="L3200">
        <v>0.58245000000000002</v>
      </c>
    </row>
    <row r="3201" spans="1:12" x14ac:dyDescent="0.3">
      <c r="A3201">
        <v>3200</v>
      </c>
      <c r="B3201">
        <v>0.31995000000000001</v>
      </c>
      <c r="C3201">
        <v>0.48904999999999998</v>
      </c>
      <c r="D3201">
        <v>4.2349999999999999E-2</v>
      </c>
      <c r="E3201">
        <v>0.34115000000000001</v>
      </c>
      <c r="F3201">
        <v>0.85755000000000003</v>
      </c>
      <c r="G3201">
        <v>0.20025000000000001</v>
      </c>
      <c r="H3201">
        <v>0.62975000000000003</v>
      </c>
      <c r="I3201">
        <v>0.26534999999999997</v>
      </c>
      <c r="J3201">
        <v>5.1950000000000003E-2</v>
      </c>
      <c r="K3201">
        <v>0.30185000000000001</v>
      </c>
      <c r="L3201">
        <v>0.51544999999999996</v>
      </c>
    </row>
    <row r="3202" spans="1:12" x14ac:dyDescent="0.3">
      <c r="A3202">
        <v>3201</v>
      </c>
      <c r="B3202">
        <v>0.32005</v>
      </c>
      <c r="C3202">
        <v>0.23594999999999999</v>
      </c>
      <c r="D3202">
        <v>0.18795000000000001</v>
      </c>
      <c r="E3202">
        <v>0.52205000000000001</v>
      </c>
      <c r="F3202">
        <v>0.62375000000000003</v>
      </c>
      <c r="G3202">
        <v>0.77334999999999998</v>
      </c>
      <c r="H3202">
        <v>0.27915000000000001</v>
      </c>
      <c r="I3202">
        <v>0.33465</v>
      </c>
      <c r="J3202">
        <v>0.90964999999999996</v>
      </c>
      <c r="K3202">
        <v>0.53905000000000003</v>
      </c>
      <c r="L3202">
        <v>0.75585000000000002</v>
      </c>
    </row>
    <row r="3203" spans="1:12" x14ac:dyDescent="0.3">
      <c r="A3203">
        <v>3202</v>
      </c>
      <c r="B3203">
        <v>0.32014999999999999</v>
      </c>
      <c r="C3203">
        <v>0.16725000000000001</v>
      </c>
      <c r="D3203">
        <v>0.85194999999999999</v>
      </c>
      <c r="E3203">
        <v>0.38355</v>
      </c>
      <c r="F3203">
        <v>0.16685</v>
      </c>
      <c r="G3203">
        <v>0.81564999999999999</v>
      </c>
      <c r="H3203">
        <v>0.24445</v>
      </c>
      <c r="I3203">
        <v>0.14365</v>
      </c>
      <c r="J3203">
        <v>0.19964999999999999</v>
      </c>
      <c r="K3203">
        <v>0.19785</v>
      </c>
      <c r="L3203">
        <v>4.2349999999999999E-2</v>
      </c>
    </row>
    <row r="3204" spans="1:12" x14ac:dyDescent="0.3">
      <c r="A3204">
        <v>3203</v>
      </c>
      <c r="B3204">
        <v>0.32024999999999998</v>
      </c>
      <c r="C3204">
        <v>0.45645000000000002</v>
      </c>
      <c r="D3204">
        <v>0.11845</v>
      </c>
      <c r="E3204">
        <v>0.37075000000000002</v>
      </c>
      <c r="F3204">
        <v>3.2750000000000001E-2</v>
      </c>
      <c r="G3204">
        <v>0.85714999999999997</v>
      </c>
      <c r="H3204">
        <v>7.9450000000000007E-2</v>
      </c>
      <c r="I3204">
        <v>0.58245000000000002</v>
      </c>
      <c r="J3204">
        <v>0.27165</v>
      </c>
      <c r="K3204">
        <v>0.67315000000000003</v>
      </c>
      <c r="L3204">
        <v>0.90795000000000003</v>
      </c>
    </row>
    <row r="3205" spans="1:12" x14ac:dyDescent="0.3">
      <c r="A3205">
        <v>3204</v>
      </c>
      <c r="B3205">
        <v>0.32035000000000002</v>
      </c>
      <c r="C3205">
        <v>0.35825000000000001</v>
      </c>
      <c r="D3205">
        <v>4.5449999999999997E-2</v>
      </c>
      <c r="E3205">
        <v>0.49835000000000002</v>
      </c>
      <c r="F3205">
        <v>0.40134999999999998</v>
      </c>
      <c r="G3205">
        <v>0.79364999999999997</v>
      </c>
      <c r="H3205">
        <v>0.58935000000000004</v>
      </c>
      <c r="I3205">
        <v>0.48775000000000002</v>
      </c>
      <c r="J3205">
        <v>0.79085000000000005</v>
      </c>
      <c r="K3205">
        <v>0.51165000000000005</v>
      </c>
      <c r="L3205">
        <v>0.68984999999999996</v>
      </c>
    </row>
    <row r="3206" spans="1:12" x14ac:dyDescent="0.3">
      <c r="A3206">
        <v>3205</v>
      </c>
      <c r="B3206">
        <v>0.32045000000000001</v>
      </c>
      <c r="C3206">
        <v>0.73114999999999997</v>
      </c>
      <c r="D3206">
        <v>0.46224999999999999</v>
      </c>
      <c r="E3206">
        <v>0.72614999999999996</v>
      </c>
      <c r="F3206">
        <v>0.98275000000000001</v>
      </c>
      <c r="G3206">
        <v>0.22735</v>
      </c>
      <c r="H3206">
        <v>0.54035</v>
      </c>
      <c r="I3206">
        <v>0.85194999999999999</v>
      </c>
      <c r="J3206">
        <v>0.65375000000000005</v>
      </c>
      <c r="K3206">
        <v>0.26634999999999998</v>
      </c>
      <c r="L3206">
        <v>0.94525000000000003</v>
      </c>
    </row>
    <row r="3207" spans="1:12" x14ac:dyDescent="0.3">
      <c r="A3207">
        <v>3206</v>
      </c>
      <c r="B3207">
        <v>0.32055</v>
      </c>
      <c r="C3207">
        <v>0.77995000000000003</v>
      </c>
      <c r="D3207">
        <v>0.41515000000000002</v>
      </c>
      <c r="E3207">
        <v>0.22175</v>
      </c>
      <c r="F3207">
        <v>0.60614999999999997</v>
      </c>
      <c r="G3207">
        <v>9.2050000000000007E-2</v>
      </c>
      <c r="H3207">
        <v>0.39474999999999999</v>
      </c>
      <c r="I3207">
        <v>9.1450000000000004E-2</v>
      </c>
      <c r="J3207">
        <v>0.35404999999999998</v>
      </c>
      <c r="K3207">
        <v>0.62924999999999998</v>
      </c>
      <c r="L3207">
        <v>0.54454999999999998</v>
      </c>
    </row>
    <row r="3208" spans="1:12" x14ac:dyDescent="0.3">
      <c r="A3208">
        <v>3207</v>
      </c>
      <c r="B3208">
        <v>0.32064999999999999</v>
      </c>
      <c r="C3208">
        <v>0.15775</v>
      </c>
      <c r="D3208">
        <v>0.26874999999999999</v>
      </c>
      <c r="E3208">
        <v>0.11165</v>
      </c>
      <c r="F3208">
        <v>0.38185000000000002</v>
      </c>
      <c r="G3208">
        <v>7.1150000000000005E-2</v>
      </c>
      <c r="H3208">
        <v>0.41725000000000001</v>
      </c>
      <c r="I3208">
        <v>0.75744999999999996</v>
      </c>
      <c r="J3208">
        <v>0.99175000000000002</v>
      </c>
      <c r="K3208">
        <v>0.72465000000000002</v>
      </c>
      <c r="L3208">
        <v>0.88275000000000003</v>
      </c>
    </row>
    <row r="3209" spans="1:12" x14ac:dyDescent="0.3">
      <c r="A3209">
        <v>3208</v>
      </c>
      <c r="B3209">
        <v>0.32074999999999998</v>
      </c>
      <c r="C3209">
        <v>0.14655000000000001</v>
      </c>
      <c r="D3209">
        <v>0.11144999999999999</v>
      </c>
      <c r="E3209">
        <v>0.67395000000000005</v>
      </c>
      <c r="F3209">
        <v>0.98945000000000005</v>
      </c>
      <c r="G3209">
        <v>4.845E-2</v>
      </c>
      <c r="H3209">
        <v>0.19055</v>
      </c>
      <c r="I3209">
        <v>0.14505000000000001</v>
      </c>
      <c r="J3209">
        <v>0.86655000000000004</v>
      </c>
      <c r="K3209">
        <v>0.26005</v>
      </c>
      <c r="L3209">
        <v>0.17995</v>
      </c>
    </row>
    <row r="3210" spans="1:12" x14ac:dyDescent="0.3">
      <c r="A3210">
        <v>3209</v>
      </c>
      <c r="B3210">
        <v>0.32085000000000002</v>
      </c>
      <c r="C3210">
        <v>9.6500000000000006E-3</v>
      </c>
      <c r="D3210">
        <v>0.66154999999999997</v>
      </c>
      <c r="E3210">
        <v>0.53615000000000002</v>
      </c>
      <c r="F3210">
        <v>0.45615</v>
      </c>
      <c r="G3210">
        <v>0.75424999999999998</v>
      </c>
      <c r="H3210">
        <v>7.4349999999999999E-2</v>
      </c>
      <c r="I3210">
        <v>0.47885</v>
      </c>
      <c r="J3210">
        <v>4.5350000000000001E-2</v>
      </c>
      <c r="K3210">
        <v>0.94464999999999999</v>
      </c>
      <c r="L3210">
        <v>0.28515000000000001</v>
      </c>
    </row>
    <row r="3211" spans="1:12" x14ac:dyDescent="0.3">
      <c r="A3211">
        <v>3210</v>
      </c>
      <c r="B3211">
        <v>0.32095000000000001</v>
      </c>
      <c r="C3211">
        <v>0.24045</v>
      </c>
      <c r="D3211">
        <v>0.74955000000000005</v>
      </c>
      <c r="E3211">
        <v>0.58925000000000005</v>
      </c>
      <c r="F3211">
        <v>0.53525</v>
      </c>
      <c r="G3211">
        <v>4.1950000000000001E-2</v>
      </c>
      <c r="H3211">
        <v>0.84214999999999995</v>
      </c>
      <c r="I3211">
        <v>0.27045000000000002</v>
      </c>
      <c r="J3211">
        <v>0.57935000000000003</v>
      </c>
      <c r="K3211">
        <v>0.49525000000000002</v>
      </c>
      <c r="L3211">
        <v>0.89005000000000001</v>
      </c>
    </row>
    <row r="3212" spans="1:12" x14ac:dyDescent="0.3">
      <c r="A3212">
        <v>3211</v>
      </c>
      <c r="B3212">
        <v>0.32105</v>
      </c>
      <c r="C3212">
        <v>0.10885</v>
      </c>
      <c r="D3212">
        <v>0.29475000000000001</v>
      </c>
      <c r="E3212">
        <v>0.56235000000000002</v>
      </c>
      <c r="F3212">
        <v>0.39134999999999998</v>
      </c>
      <c r="G3212">
        <v>0.76905000000000001</v>
      </c>
      <c r="H3212">
        <v>0.71355000000000002</v>
      </c>
      <c r="I3212">
        <v>0.48725000000000002</v>
      </c>
      <c r="J3212">
        <v>1.1849999999999999E-2</v>
      </c>
      <c r="K3212">
        <v>3.3149999999999999E-2</v>
      </c>
      <c r="L3212">
        <v>0.64544999999999997</v>
      </c>
    </row>
    <row r="3213" spans="1:12" x14ac:dyDescent="0.3">
      <c r="A3213">
        <v>3212</v>
      </c>
      <c r="B3213">
        <v>0.32114999999999999</v>
      </c>
      <c r="C3213">
        <v>0.21704999999999999</v>
      </c>
      <c r="D3213">
        <v>0.80735000000000001</v>
      </c>
      <c r="E3213">
        <v>0.34665000000000001</v>
      </c>
      <c r="F3213">
        <v>0.48144999999999999</v>
      </c>
      <c r="G3213">
        <v>0.57684999999999997</v>
      </c>
      <c r="H3213">
        <v>0.14954999999999999</v>
      </c>
      <c r="I3213">
        <v>0.88795000000000002</v>
      </c>
      <c r="J3213">
        <v>0.15684999999999999</v>
      </c>
      <c r="K3213">
        <v>0.23635</v>
      </c>
      <c r="L3213">
        <v>0.93145</v>
      </c>
    </row>
    <row r="3214" spans="1:12" x14ac:dyDescent="0.3">
      <c r="A3214">
        <v>3213</v>
      </c>
      <c r="B3214">
        <v>0.32124999999999998</v>
      </c>
      <c r="C3214">
        <v>0.94294999999999995</v>
      </c>
      <c r="D3214">
        <v>0.83084999999999998</v>
      </c>
      <c r="E3214">
        <v>0.50934999999999997</v>
      </c>
      <c r="F3214">
        <v>0.89695000000000003</v>
      </c>
      <c r="G3214">
        <v>0.75675000000000003</v>
      </c>
      <c r="H3214">
        <v>0.29175000000000001</v>
      </c>
      <c r="I3214">
        <v>0.61145000000000005</v>
      </c>
      <c r="J3214">
        <v>2.0449999999999999E-2</v>
      </c>
      <c r="K3214">
        <v>0.95894999999999997</v>
      </c>
      <c r="L3214">
        <v>0.41394999999999998</v>
      </c>
    </row>
    <row r="3215" spans="1:12" x14ac:dyDescent="0.3">
      <c r="A3215">
        <v>3214</v>
      </c>
      <c r="B3215">
        <v>0.32135000000000002</v>
      </c>
      <c r="C3215">
        <v>9.1850000000000001E-2</v>
      </c>
      <c r="D3215">
        <v>0.79874999999999996</v>
      </c>
      <c r="E3215">
        <v>0.46394999999999997</v>
      </c>
      <c r="F3215">
        <v>0.74865000000000004</v>
      </c>
      <c r="G3215">
        <v>0.66354999999999997</v>
      </c>
      <c r="H3215">
        <v>0.80545</v>
      </c>
      <c r="I3215">
        <v>0.35554999999999998</v>
      </c>
      <c r="J3215">
        <v>0.44364999999999999</v>
      </c>
      <c r="K3215">
        <v>0.53644999999999998</v>
      </c>
      <c r="L3215">
        <v>0.92305000000000004</v>
      </c>
    </row>
    <row r="3216" spans="1:12" x14ac:dyDescent="0.3">
      <c r="A3216">
        <v>3215</v>
      </c>
      <c r="B3216">
        <v>0.32145000000000001</v>
      </c>
      <c r="C3216">
        <v>0.11025</v>
      </c>
      <c r="D3216">
        <v>0.95045000000000002</v>
      </c>
      <c r="E3216">
        <v>0.26174999999999998</v>
      </c>
      <c r="F3216">
        <v>0.86704999999999999</v>
      </c>
      <c r="G3216">
        <v>0.15575</v>
      </c>
      <c r="H3216">
        <v>6.4449999999999993E-2</v>
      </c>
      <c r="I3216">
        <v>0.13145000000000001</v>
      </c>
      <c r="J3216">
        <v>1.7350000000000001E-2</v>
      </c>
      <c r="K3216">
        <v>0.71455000000000002</v>
      </c>
      <c r="L3216">
        <v>0.69355</v>
      </c>
    </row>
    <row r="3217" spans="1:12" x14ac:dyDescent="0.3">
      <c r="A3217">
        <v>3216</v>
      </c>
      <c r="B3217">
        <v>0.32155</v>
      </c>
      <c r="C3217">
        <v>7.0050000000000001E-2</v>
      </c>
      <c r="D3217">
        <v>0.74124999999999996</v>
      </c>
      <c r="E3217">
        <v>0.21725</v>
      </c>
      <c r="F3217">
        <v>6.8750000000000006E-2</v>
      </c>
      <c r="G3217">
        <v>2.8049999999999999E-2</v>
      </c>
      <c r="H3217">
        <v>4.3150000000000001E-2</v>
      </c>
      <c r="I3217">
        <v>0.88975000000000004</v>
      </c>
      <c r="J3217">
        <v>0.92784999999999995</v>
      </c>
      <c r="K3217">
        <v>0.23385</v>
      </c>
      <c r="L3217">
        <v>7.6499999999999997E-3</v>
      </c>
    </row>
    <row r="3218" spans="1:12" x14ac:dyDescent="0.3">
      <c r="A3218">
        <v>3217</v>
      </c>
      <c r="B3218">
        <v>0.32164999999999999</v>
      </c>
      <c r="C3218">
        <v>0.88505</v>
      </c>
      <c r="D3218">
        <v>0.94555</v>
      </c>
      <c r="E3218">
        <v>0.22964999999999999</v>
      </c>
      <c r="F3218">
        <v>0.87304999999999999</v>
      </c>
      <c r="G3218">
        <v>0.19785</v>
      </c>
      <c r="H3218">
        <v>0.68294999999999995</v>
      </c>
      <c r="I3218">
        <v>0.30304999999999999</v>
      </c>
      <c r="J3218">
        <v>0.31655</v>
      </c>
      <c r="K3218">
        <v>0.74085000000000001</v>
      </c>
      <c r="L3218">
        <v>0.98324999999999996</v>
      </c>
    </row>
    <row r="3219" spans="1:12" x14ac:dyDescent="0.3">
      <c r="A3219">
        <v>3218</v>
      </c>
      <c r="B3219">
        <v>0.32174999999999998</v>
      </c>
      <c r="C3219">
        <v>5.7149999999999999E-2</v>
      </c>
      <c r="D3219">
        <v>0.88505</v>
      </c>
      <c r="E3219">
        <v>0.64744999999999997</v>
      </c>
      <c r="F3219">
        <v>0.88265000000000005</v>
      </c>
      <c r="G3219">
        <v>0.96594999999999998</v>
      </c>
      <c r="H3219">
        <v>0.62444999999999995</v>
      </c>
      <c r="I3219">
        <v>0.98555000000000004</v>
      </c>
      <c r="J3219">
        <v>0.75885000000000002</v>
      </c>
      <c r="K3219">
        <v>0.71375</v>
      </c>
      <c r="L3219">
        <v>0.41985</v>
      </c>
    </row>
    <row r="3220" spans="1:12" x14ac:dyDescent="0.3">
      <c r="A3220">
        <v>3219</v>
      </c>
      <c r="B3220">
        <v>0.32185000000000002</v>
      </c>
      <c r="C3220">
        <v>0.96955000000000002</v>
      </c>
      <c r="D3220">
        <v>0.25064999999999998</v>
      </c>
      <c r="E3220">
        <v>0.68574999999999997</v>
      </c>
      <c r="F3220">
        <v>0.13525000000000001</v>
      </c>
      <c r="G3220">
        <v>2.0150000000000001E-2</v>
      </c>
      <c r="H3220">
        <v>9.9049999999999999E-2</v>
      </c>
      <c r="I3220">
        <v>0.14645</v>
      </c>
      <c r="J3220">
        <v>0.31235000000000002</v>
      </c>
      <c r="K3220">
        <v>0.37395</v>
      </c>
      <c r="L3220">
        <v>0.10945000000000001</v>
      </c>
    </row>
    <row r="3221" spans="1:12" x14ac:dyDescent="0.3">
      <c r="A3221">
        <v>3220</v>
      </c>
      <c r="B3221">
        <v>0.32195000000000001</v>
      </c>
      <c r="C3221">
        <v>0.51365000000000005</v>
      </c>
      <c r="D3221">
        <v>0.38055</v>
      </c>
      <c r="E3221">
        <v>0.62024999999999997</v>
      </c>
      <c r="F3221">
        <v>0.99375000000000002</v>
      </c>
      <c r="G3221">
        <v>8.1449999999999995E-2</v>
      </c>
      <c r="H3221">
        <v>5.355E-2</v>
      </c>
      <c r="I3221">
        <v>0.27084999999999998</v>
      </c>
      <c r="J3221">
        <v>0.19614999999999999</v>
      </c>
      <c r="K3221">
        <v>0.50105</v>
      </c>
      <c r="L3221">
        <v>0.95874999999999999</v>
      </c>
    </row>
    <row r="3222" spans="1:12" x14ac:dyDescent="0.3">
      <c r="A3222">
        <v>3221</v>
      </c>
      <c r="B3222">
        <v>0.32205</v>
      </c>
      <c r="C3222">
        <v>0.84675</v>
      </c>
      <c r="D3222">
        <v>0.88095000000000001</v>
      </c>
      <c r="E3222">
        <v>0.72214999999999996</v>
      </c>
      <c r="F3222">
        <v>0.74955000000000005</v>
      </c>
      <c r="G3222">
        <v>0.33424999999999999</v>
      </c>
      <c r="H3222">
        <v>0.38205</v>
      </c>
      <c r="I3222">
        <v>0.92864999999999998</v>
      </c>
      <c r="J3222">
        <v>0.51254999999999995</v>
      </c>
      <c r="K3222">
        <v>0.21765000000000001</v>
      </c>
      <c r="L3222">
        <v>0.79205000000000003</v>
      </c>
    </row>
    <row r="3223" spans="1:12" x14ac:dyDescent="0.3">
      <c r="A3223">
        <v>3222</v>
      </c>
      <c r="B3223">
        <v>0.32214999999999999</v>
      </c>
      <c r="C3223">
        <v>8.1250000000000003E-2</v>
      </c>
      <c r="D3223">
        <v>0.78044999999999998</v>
      </c>
      <c r="E3223">
        <v>0.34094999999999998</v>
      </c>
      <c r="F3223">
        <v>0.59745000000000004</v>
      </c>
      <c r="G3223">
        <v>0.39574999999999999</v>
      </c>
      <c r="H3223">
        <v>9.8049999999999998E-2</v>
      </c>
      <c r="I3223">
        <v>0.18965000000000001</v>
      </c>
      <c r="J3223">
        <v>0.62265000000000004</v>
      </c>
      <c r="K3223">
        <v>0.15865000000000001</v>
      </c>
      <c r="L3223">
        <v>0.53664999999999996</v>
      </c>
    </row>
    <row r="3224" spans="1:12" x14ac:dyDescent="0.3">
      <c r="A3224">
        <v>3223</v>
      </c>
      <c r="B3224">
        <v>0.32224999999999998</v>
      </c>
      <c r="C3224">
        <v>0.85035000000000005</v>
      </c>
      <c r="D3224">
        <v>0.73575000000000002</v>
      </c>
      <c r="E3224">
        <v>9.7850000000000006E-2</v>
      </c>
      <c r="F3224">
        <v>0.10465000000000001</v>
      </c>
      <c r="G3224">
        <v>0.50744999999999996</v>
      </c>
      <c r="H3224">
        <v>0.56705000000000005</v>
      </c>
      <c r="I3224">
        <v>0.61014999999999997</v>
      </c>
      <c r="J3224">
        <v>0.15095</v>
      </c>
      <c r="K3224">
        <v>0.56835000000000002</v>
      </c>
      <c r="L3224">
        <v>0.49895</v>
      </c>
    </row>
    <row r="3225" spans="1:12" x14ac:dyDescent="0.3">
      <c r="A3225">
        <v>3224</v>
      </c>
      <c r="B3225">
        <v>0.32235000000000003</v>
      </c>
      <c r="C3225">
        <v>2.9049999999999999E-2</v>
      </c>
      <c r="D3225">
        <v>2.0150000000000001E-2</v>
      </c>
      <c r="E3225">
        <v>0.31995000000000001</v>
      </c>
      <c r="F3225">
        <v>0.78244999999999998</v>
      </c>
      <c r="G3225">
        <v>0.88275000000000003</v>
      </c>
      <c r="H3225">
        <v>0.94904999999999995</v>
      </c>
      <c r="I3225">
        <v>0.60114999999999996</v>
      </c>
      <c r="J3225">
        <v>0.49464999999999998</v>
      </c>
      <c r="K3225">
        <v>0.99924999999999997</v>
      </c>
      <c r="L3225">
        <v>0.39224999999999999</v>
      </c>
    </row>
    <row r="3226" spans="1:12" x14ac:dyDescent="0.3">
      <c r="A3226">
        <v>3225</v>
      </c>
      <c r="B3226">
        <v>0.32245000000000001</v>
      </c>
      <c r="C3226">
        <v>0.38995000000000002</v>
      </c>
      <c r="D3226">
        <v>0.34044999999999997</v>
      </c>
      <c r="E3226">
        <v>0.20455000000000001</v>
      </c>
      <c r="F3226">
        <v>0.19005</v>
      </c>
      <c r="G3226">
        <v>0.84125000000000005</v>
      </c>
      <c r="H3226">
        <v>0.56684999999999997</v>
      </c>
      <c r="I3226">
        <v>0.43745000000000001</v>
      </c>
      <c r="J3226">
        <v>0.33084999999999998</v>
      </c>
      <c r="K3226">
        <v>0.52585000000000004</v>
      </c>
      <c r="L3226">
        <v>0.48175000000000001</v>
      </c>
    </row>
    <row r="3227" spans="1:12" x14ac:dyDescent="0.3">
      <c r="A3227">
        <v>3226</v>
      </c>
      <c r="B3227">
        <v>0.32255</v>
      </c>
      <c r="C3227">
        <v>0.81264999999999998</v>
      </c>
      <c r="D3227">
        <v>0.10174999999999999</v>
      </c>
      <c r="E3227">
        <v>0.88414999999999999</v>
      </c>
      <c r="F3227">
        <v>0.83404999999999996</v>
      </c>
      <c r="G3227">
        <v>0.47005000000000002</v>
      </c>
      <c r="H3227">
        <v>0.18275</v>
      </c>
      <c r="I3227">
        <v>0.66295000000000004</v>
      </c>
      <c r="J3227">
        <v>0.85965000000000003</v>
      </c>
      <c r="K3227">
        <v>0.44635000000000002</v>
      </c>
      <c r="L3227">
        <v>0.29015000000000002</v>
      </c>
    </row>
    <row r="3228" spans="1:12" x14ac:dyDescent="0.3">
      <c r="A3228">
        <v>3227</v>
      </c>
      <c r="B3228">
        <v>0.32264999999999999</v>
      </c>
      <c r="C3228">
        <v>0.91974999999999996</v>
      </c>
      <c r="D3228">
        <v>0.25605</v>
      </c>
      <c r="E3228">
        <v>0.53795000000000004</v>
      </c>
      <c r="F3228">
        <v>0.25045000000000001</v>
      </c>
      <c r="G3228">
        <v>0.79884999999999995</v>
      </c>
      <c r="H3228">
        <v>0.29804999999999998</v>
      </c>
      <c r="I3228">
        <v>0.21515000000000001</v>
      </c>
      <c r="J3228">
        <v>0.77785000000000004</v>
      </c>
      <c r="K3228">
        <v>1.4749999999999999E-2</v>
      </c>
      <c r="L3228">
        <v>0.36495</v>
      </c>
    </row>
    <row r="3229" spans="1:12" x14ac:dyDescent="0.3">
      <c r="A3229">
        <v>3228</v>
      </c>
      <c r="B3229">
        <v>0.32274999999999998</v>
      </c>
      <c r="C3229">
        <v>0.63214999999999999</v>
      </c>
      <c r="D3229">
        <v>0.65634999999999999</v>
      </c>
      <c r="E3229">
        <v>0.29185</v>
      </c>
      <c r="F3229">
        <v>0.17065</v>
      </c>
      <c r="G3229">
        <v>0.69294999999999995</v>
      </c>
      <c r="H3229">
        <v>0.40234999999999999</v>
      </c>
      <c r="I3229">
        <v>0.98645000000000005</v>
      </c>
      <c r="J3229">
        <v>0.67974999999999997</v>
      </c>
      <c r="K3229">
        <v>0.82755000000000001</v>
      </c>
      <c r="L3229">
        <v>0.59865000000000002</v>
      </c>
    </row>
    <row r="3230" spans="1:12" x14ac:dyDescent="0.3">
      <c r="A3230">
        <v>3229</v>
      </c>
      <c r="B3230">
        <v>0.32285000000000003</v>
      </c>
      <c r="C3230">
        <v>0.35704999999999998</v>
      </c>
      <c r="D3230">
        <v>0.72004999999999997</v>
      </c>
      <c r="E3230">
        <v>0.19835</v>
      </c>
      <c r="F3230">
        <v>0.99465000000000003</v>
      </c>
      <c r="G3230">
        <v>0.52395000000000003</v>
      </c>
      <c r="H3230">
        <v>0.23815</v>
      </c>
      <c r="I3230">
        <v>0.64844999999999997</v>
      </c>
      <c r="J3230">
        <v>0.43035000000000001</v>
      </c>
      <c r="K3230">
        <v>7.6850000000000002E-2</v>
      </c>
      <c r="L3230">
        <v>0.66264999999999996</v>
      </c>
    </row>
    <row r="3231" spans="1:12" x14ac:dyDescent="0.3">
      <c r="A3231">
        <v>3230</v>
      </c>
      <c r="B3231">
        <v>0.32295000000000001</v>
      </c>
      <c r="C3231">
        <v>0.45145000000000002</v>
      </c>
      <c r="D3231">
        <v>2.0500000000000002E-3</v>
      </c>
      <c r="E3231">
        <v>2.205E-2</v>
      </c>
      <c r="F3231">
        <v>0.32064999999999999</v>
      </c>
      <c r="G3231">
        <v>8.5050000000000001E-2</v>
      </c>
      <c r="H3231">
        <v>0.78044999999999998</v>
      </c>
      <c r="I3231">
        <v>0.81715000000000004</v>
      </c>
      <c r="J3231">
        <v>0.23035</v>
      </c>
      <c r="K3231">
        <v>0.59604999999999997</v>
      </c>
      <c r="L3231">
        <v>8.2849999999999993E-2</v>
      </c>
    </row>
    <row r="3232" spans="1:12" x14ac:dyDescent="0.3">
      <c r="A3232">
        <v>3231</v>
      </c>
      <c r="B3232">
        <v>0.32305</v>
      </c>
      <c r="C3232">
        <v>2.7949999999999999E-2</v>
      </c>
      <c r="D3232">
        <v>4.9149999999999999E-2</v>
      </c>
      <c r="E3232">
        <v>0.45674999999999999</v>
      </c>
      <c r="F3232">
        <v>0.93654999999999999</v>
      </c>
      <c r="G3232">
        <v>0.92264999999999997</v>
      </c>
      <c r="H3232">
        <v>0.60124999999999995</v>
      </c>
      <c r="I3232">
        <v>0.92444999999999999</v>
      </c>
      <c r="J3232">
        <v>0.63165000000000004</v>
      </c>
      <c r="K3232">
        <v>0.68154999999999999</v>
      </c>
      <c r="L3232">
        <v>0.57384999999999997</v>
      </c>
    </row>
    <row r="3233" spans="1:12" x14ac:dyDescent="0.3">
      <c r="A3233">
        <v>3232</v>
      </c>
      <c r="B3233">
        <v>0.32314999999999999</v>
      </c>
      <c r="C3233">
        <v>0.86355000000000004</v>
      </c>
      <c r="D3233">
        <v>0.23405000000000001</v>
      </c>
      <c r="E3233">
        <v>0.54735</v>
      </c>
      <c r="F3233">
        <v>6.905E-2</v>
      </c>
      <c r="G3233">
        <v>0.18285000000000001</v>
      </c>
      <c r="H3233">
        <v>5.2249999999999998E-2</v>
      </c>
      <c r="I3233">
        <v>0.55374999999999996</v>
      </c>
      <c r="J3233">
        <v>0.37395</v>
      </c>
      <c r="K3233">
        <v>0.23874999999999999</v>
      </c>
      <c r="L3233">
        <v>0.30254999999999999</v>
      </c>
    </row>
    <row r="3234" spans="1:12" x14ac:dyDescent="0.3">
      <c r="A3234">
        <v>3233</v>
      </c>
      <c r="B3234">
        <v>0.32324999999999998</v>
      </c>
      <c r="C3234">
        <v>0.51114999999999999</v>
      </c>
      <c r="D3234">
        <v>0.50614999999999999</v>
      </c>
      <c r="E3234">
        <v>0.21945000000000001</v>
      </c>
      <c r="F3234">
        <v>0.15484999999999999</v>
      </c>
      <c r="G3234">
        <v>0.38514999999999999</v>
      </c>
      <c r="H3234">
        <v>0.98304999999999998</v>
      </c>
      <c r="I3234">
        <v>0.87034999999999996</v>
      </c>
      <c r="J3234">
        <v>0.52024999999999999</v>
      </c>
      <c r="K3234">
        <v>0.59235000000000004</v>
      </c>
      <c r="L3234">
        <v>4.3049999999999998E-2</v>
      </c>
    </row>
    <row r="3235" spans="1:12" x14ac:dyDescent="0.3">
      <c r="A3235">
        <v>3234</v>
      </c>
      <c r="B3235">
        <v>0.32335000000000003</v>
      </c>
      <c r="C3235">
        <v>0.26684999999999998</v>
      </c>
      <c r="D3235">
        <v>7.3349999999999999E-2</v>
      </c>
      <c r="E3235">
        <v>0.69125000000000003</v>
      </c>
      <c r="F3235">
        <v>5.2049999999999999E-2</v>
      </c>
      <c r="G3235">
        <v>0.34555000000000002</v>
      </c>
      <c r="H3235">
        <v>0.49775000000000003</v>
      </c>
      <c r="I3235">
        <v>1.685E-2</v>
      </c>
      <c r="J3235">
        <v>0.22375</v>
      </c>
      <c r="K3235">
        <v>0.35515000000000002</v>
      </c>
      <c r="L3235">
        <v>0.68194999999999995</v>
      </c>
    </row>
    <row r="3236" spans="1:12" x14ac:dyDescent="0.3">
      <c r="A3236">
        <v>3235</v>
      </c>
      <c r="B3236">
        <v>0.32345000000000002</v>
      </c>
      <c r="C3236">
        <v>0.84494999999999998</v>
      </c>
      <c r="D3236">
        <v>0.22595000000000001</v>
      </c>
      <c r="E3236">
        <v>0.56815000000000004</v>
      </c>
      <c r="F3236">
        <v>0.89554999999999996</v>
      </c>
      <c r="G3236">
        <v>0.46315000000000001</v>
      </c>
      <c r="H3236">
        <v>0.32024999999999998</v>
      </c>
      <c r="I3236">
        <v>0.56094999999999995</v>
      </c>
      <c r="J3236">
        <v>0.53315000000000001</v>
      </c>
      <c r="K3236">
        <v>0.79015000000000002</v>
      </c>
      <c r="L3236">
        <v>0.28555000000000003</v>
      </c>
    </row>
    <row r="3237" spans="1:12" x14ac:dyDescent="0.3">
      <c r="A3237">
        <v>3236</v>
      </c>
      <c r="B3237">
        <v>0.32355</v>
      </c>
      <c r="C3237">
        <v>0.75024999999999997</v>
      </c>
      <c r="D3237">
        <v>5.3850000000000002E-2</v>
      </c>
      <c r="E3237">
        <v>0.54264999999999997</v>
      </c>
      <c r="F3237">
        <v>0.78985000000000005</v>
      </c>
      <c r="G3237">
        <v>0.62814999999999999</v>
      </c>
      <c r="H3237">
        <v>0.15425</v>
      </c>
      <c r="I3237">
        <v>0.96735000000000004</v>
      </c>
      <c r="J3237">
        <v>0.93974999999999997</v>
      </c>
      <c r="K3237">
        <v>0.60794999999999999</v>
      </c>
      <c r="L3237">
        <v>0.90854999999999997</v>
      </c>
    </row>
    <row r="3238" spans="1:12" x14ac:dyDescent="0.3">
      <c r="A3238">
        <v>3237</v>
      </c>
      <c r="B3238">
        <v>0.32364999999999999</v>
      </c>
      <c r="C3238">
        <v>5.9049999999999998E-2</v>
      </c>
      <c r="D3238">
        <v>0.75995000000000001</v>
      </c>
      <c r="E3238">
        <v>0.87385000000000002</v>
      </c>
      <c r="F3238">
        <v>0.11874999999999999</v>
      </c>
      <c r="G3238">
        <v>0.98914999999999997</v>
      </c>
      <c r="H3238">
        <v>0.54935</v>
      </c>
      <c r="I3238">
        <v>0.41475000000000001</v>
      </c>
      <c r="J3238">
        <v>0.72655000000000003</v>
      </c>
      <c r="K3238">
        <v>0.44714999999999999</v>
      </c>
      <c r="L3238">
        <v>0.46884999999999999</v>
      </c>
    </row>
    <row r="3239" spans="1:12" x14ac:dyDescent="0.3">
      <c r="A3239">
        <v>3238</v>
      </c>
      <c r="B3239">
        <v>0.32374999999999998</v>
      </c>
      <c r="C3239">
        <v>0.53405000000000002</v>
      </c>
      <c r="D3239">
        <v>0.83865000000000001</v>
      </c>
      <c r="E3239">
        <v>0.47754999999999997</v>
      </c>
      <c r="F3239">
        <v>0.90754999999999997</v>
      </c>
      <c r="G3239">
        <v>0.48654999999999998</v>
      </c>
      <c r="H3239">
        <v>0.56405000000000005</v>
      </c>
      <c r="I3239">
        <v>0.35325000000000001</v>
      </c>
      <c r="J3239">
        <v>0.77154999999999996</v>
      </c>
      <c r="K3239">
        <v>0.19735</v>
      </c>
      <c r="L3239">
        <v>0.71504999999999996</v>
      </c>
    </row>
    <row r="3240" spans="1:12" x14ac:dyDescent="0.3">
      <c r="A3240">
        <v>3239</v>
      </c>
      <c r="B3240">
        <v>0.32385000000000003</v>
      </c>
      <c r="C3240">
        <v>0.45745000000000002</v>
      </c>
      <c r="D3240">
        <v>0.29404999999999998</v>
      </c>
      <c r="E3240">
        <v>0.77215</v>
      </c>
      <c r="F3240">
        <v>0.60145000000000004</v>
      </c>
      <c r="G3240">
        <v>0.31714999999999999</v>
      </c>
      <c r="H3240">
        <v>0.55025000000000002</v>
      </c>
      <c r="I3240">
        <v>0.39574999999999999</v>
      </c>
      <c r="J3240">
        <v>0.78595000000000004</v>
      </c>
      <c r="K3240">
        <v>3.8649999999999997E-2</v>
      </c>
      <c r="L3240">
        <v>0.84514999999999996</v>
      </c>
    </row>
    <row r="3241" spans="1:12" x14ac:dyDescent="0.3">
      <c r="A3241">
        <v>3240</v>
      </c>
      <c r="B3241">
        <v>0.32395000000000002</v>
      </c>
      <c r="C3241">
        <v>0.57015000000000005</v>
      </c>
      <c r="D3241">
        <v>0.11175</v>
      </c>
      <c r="E3241">
        <v>0.99544999999999995</v>
      </c>
      <c r="F3241">
        <v>0.44374999999999998</v>
      </c>
      <c r="G3241">
        <v>0.17155000000000001</v>
      </c>
      <c r="H3241">
        <v>4.0349999999999997E-2</v>
      </c>
      <c r="I3241">
        <v>0.37564999999999998</v>
      </c>
      <c r="J3241">
        <v>0.88465000000000005</v>
      </c>
      <c r="K3241">
        <v>0.94155</v>
      </c>
      <c r="L3241">
        <v>0.18335000000000001</v>
      </c>
    </row>
    <row r="3242" spans="1:12" x14ac:dyDescent="0.3">
      <c r="A3242">
        <v>3241</v>
      </c>
      <c r="B3242">
        <v>0.32405</v>
      </c>
      <c r="C3242">
        <v>0.55245</v>
      </c>
      <c r="D3242">
        <v>9.375E-2</v>
      </c>
      <c r="E3242">
        <v>0.17695</v>
      </c>
      <c r="F3242">
        <v>0.17565</v>
      </c>
      <c r="G3242">
        <v>0.52244999999999997</v>
      </c>
      <c r="H3242">
        <v>0.40975</v>
      </c>
      <c r="I3242">
        <v>2.6249999999999999E-2</v>
      </c>
      <c r="J3242">
        <v>9.7549999999999998E-2</v>
      </c>
      <c r="K3242">
        <v>0.18525</v>
      </c>
      <c r="L3242">
        <v>0.40265000000000001</v>
      </c>
    </row>
    <row r="3243" spans="1:12" x14ac:dyDescent="0.3">
      <c r="A3243">
        <v>3242</v>
      </c>
      <c r="B3243">
        <v>0.32414999999999999</v>
      </c>
      <c r="C3243">
        <v>0.30025000000000002</v>
      </c>
      <c r="D3243">
        <v>0.77615000000000001</v>
      </c>
      <c r="E3243">
        <v>5.5849999999999997E-2</v>
      </c>
      <c r="F3243">
        <v>0.13575000000000001</v>
      </c>
      <c r="G3243">
        <v>0.60045000000000004</v>
      </c>
      <c r="H3243">
        <v>0.75114999999999998</v>
      </c>
      <c r="I3243">
        <v>0.48025000000000001</v>
      </c>
      <c r="J3243">
        <v>0.42514999999999997</v>
      </c>
      <c r="K3243">
        <v>0.72914999999999996</v>
      </c>
      <c r="L3243">
        <v>0.88995000000000002</v>
      </c>
    </row>
    <row r="3244" spans="1:12" x14ac:dyDescent="0.3">
      <c r="A3244">
        <v>3243</v>
      </c>
      <c r="B3244">
        <v>0.32424999999999998</v>
      </c>
      <c r="C3244">
        <v>4.4450000000000003E-2</v>
      </c>
      <c r="D3244">
        <v>0.64975000000000005</v>
      </c>
      <c r="E3244">
        <v>0.27484999999999998</v>
      </c>
      <c r="F3244">
        <v>0.31764999999999999</v>
      </c>
      <c r="G3244">
        <v>0.49954999999999999</v>
      </c>
      <c r="H3244">
        <v>0.29675000000000001</v>
      </c>
      <c r="I3244">
        <v>0.25374999999999998</v>
      </c>
      <c r="J3244">
        <v>0.73004999999999998</v>
      </c>
      <c r="K3244">
        <v>0.18684999999999999</v>
      </c>
      <c r="L3244">
        <v>0.27484999999999998</v>
      </c>
    </row>
    <row r="3245" spans="1:12" x14ac:dyDescent="0.3">
      <c r="A3245">
        <v>3244</v>
      </c>
      <c r="B3245">
        <v>0.32435000000000003</v>
      </c>
      <c r="C3245">
        <v>0.40284999999999999</v>
      </c>
      <c r="D3245">
        <v>0.50055000000000005</v>
      </c>
      <c r="E3245">
        <v>0.81005000000000005</v>
      </c>
      <c r="F3245">
        <v>0.91935</v>
      </c>
      <c r="G3245">
        <v>0.16585</v>
      </c>
      <c r="H3245">
        <v>0.92764999999999997</v>
      </c>
      <c r="I3245">
        <v>0.56535000000000002</v>
      </c>
      <c r="J3245">
        <v>0.93615000000000004</v>
      </c>
      <c r="K3245">
        <v>0.29815000000000003</v>
      </c>
      <c r="L3245">
        <v>0.73604999999999998</v>
      </c>
    </row>
    <row r="3246" spans="1:12" x14ac:dyDescent="0.3">
      <c r="A3246">
        <v>3245</v>
      </c>
      <c r="B3246">
        <v>0.32445000000000002</v>
      </c>
      <c r="C3246">
        <v>0.88665000000000005</v>
      </c>
      <c r="D3246">
        <v>5.0000000000000002E-5</v>
      </c>
      <c r="E3246">
        <v>0.55554999999999999</v>
      </c>
      <c r="F3246">
        <v>8.3949999999999997E-2</v>
      </c>
      <c r="G3246">
        <v>0.24415000000000001</v>
      </c>
      <c r="H3246">
        <v>0.41915000000000002</v>
      </c>
      <c r="I3246">
        <v>0.61194999999999999</v>
      </c>
      <c r="J3246">
        <v>0.31204999999999999</v>
      </c>
      <c r="K3246">
        <v>0.41485</v>
      </c>
      <c r="L3246">
        <v>0.17324999999999999</v>
      </c>
    </row>
    <row r="3247" spans="1:12" x14ac:dyDescent="0.3">
      <c r="A3247">
        <v>3246</v>
      </c>
      <c r="B3247">
        <v>0.32455000000000001</v>
      </c>
      <c r="C3247">
        <v>0.52844999999999998</v>
      </c>
      <c r="D3247">
        <v>0.94215000000000004</v>
      </c>
      <c r="E3247">
        <v>9.2350000000000002E-2</v>
      </c>
      <c r="F3247">
        <v>0.93254999999999999</v>
      </c>
      <c r="G3247">
        <v>0.45034999999999997</v>
      </c>
      <c r="H3247">
        <v>0.73724999999999996</v>
      </c>
      <c r="I3247">
        <v>0.82135000000000002</v>
      </c>
      <c r="J3247">
        <v>0.43654999999999999</v>
      </c>
      <c r="K3247">
        <v>0.74714999999999998</v>
      </c>
      <c r="L3247">
        <v>0.17665</v>
      </c>
    </row>
    <row r="3248" spans="1:12" x14ac:dyDescent="0.3">
      <c r="A3248">
        <v>3247</v>
      </c>
      <c r="B3248">
        <v>0.32464999999999999</v>
      </c>
      <c r="C3248">
        <v>0.98634999999999995</v>
      </c>
      <c r="D3248">
        <v>0.20594999999999999</v>
      </c>
      <c r="E3248">
        <v>0.79354999999999998</v>
      </c>
      <c r="F3248">
        <v>0.78075000000000006</v>
      </c>
      <c r="G3248">
        <v>0.84055000000000002</v>
      </c>
      <c r="H3248">
        <v>0.52825</v>
      </c>
      <c r="I3248">
        <v>0.45505000000000001</v>
      </c>
      <c r="J3248">
        <v>0.93684999999999996</v>
      </c>
      <c r="K3248">
        <v>0.70584999999999998</v>
      </c>
      <c r="L3248">
        <v>0.32874999999999999</v>
      </c>
    </row>
    <row r="3249" spans="1:12" x14ac:dyDescent="0.3">
      <c r="A3249">
        <v>3248</v>
      </c>
      <c r="B3249">
        <v>0.32474999999999998</v>
      </c>
      <c r="C3249">
        <v>0.21054999999999999</v>
      </c>
      <c r="D3249">
        <v>0.86624999999999996</v>
      </c>
      <c r="E3249">
        <v>3.6150000000000002E-2</v>
      </c>
      <c r="F3249">
        <v>0.12615000000000001</v>
      </c>
      <c r="G3249">
        <v>0.93964999999999999</v>
      </c>
      <c r="H3249">
        <v>0.55505000000000004</v>
      </c>
      <c r="I3249">
        <v>0.35944999999999999</v>
      </c>
      <c r="J3249">
        <v>0.63565000000000005</v>
      </c>
      <c r="K3249">
        <v>0.38445000000000001</v>
      </c>
      <c r="L3249">
        <v>0.29565000000000002</v>
      </c>
    </row>
    <row r="3250" spans="1:12" x14ac:dyDescent="0.3">
      <c r="A3250">
        <v>3249</v>
      </c>
      <c r="B3250">
        <v>0.32485000000000003</v>
      </c>
      <c r="C3250">
        <v>0.71504999999999996</v>
      </c>
      <c r="D3250">
        <v>0.17715</v>
      </c>
      <c r="E3250">
        <v>0.24215</v>
      </c>
      <c r="F3250">
        <v>0.84604999999999997</v>
      </c>
      <c r="G3250">
        <v>6.8650000000000003E-2</v>
      </c>
      <c r="H3250">
        <v>0.40024999999999999</v>
      </c>
      <c r="I3250">
        <v>0.93625000000000003</v>
      </c>
      <c r="J3250">
        <v>0.78864999999999996</v>
      </c>
      <c r="K3250">
        <v>0.47904999999999998</v>
      </c>
      <c r="L3250">
        <v>0.31735000000000002</v>
      </c>
    </row>
    <row r="3251" spans="1:12" x14ac:dyDescent="0.3">
      <c r="A3251">
        <v>3250</v>
      </c>
      <c r="B3251">
        <v>0.32495000000000002</v>
      </c>
      <c r="C3251">
        <v>0.94535000000000002</v>
      </c>
      <c r="D3251">
        <v>1.65E-3</v>
      </c>
      <c r="E3251">
        <v>0.66785000000000005</v>
      </c>
      <c r="F3251">
        <v>0.49695</v>
      </c>
      <c r="G3251">
        <v>0.84194999999999998</v>
      </c>
      <c r="H3251">
        <v>0.11685</v>
      </c>
      <c r="I3251">
        <v>0.15354999999999999</v>
      </c>
      <c r="J3251">
        <v>0.77495000000000003</v>
      </c>
      <c r="K3251">
        <v>0.43135000000000001</v>
      </c>
      <c r="L3251">
        <v>0.49185000000000001</v>
      </c>
    </row>
    <row r="3252" spans="1:12" x14ac:dyDescent="0.3">
      <c r="A3252">
        <v>3251</v>
      </c>
      <c r="B3252">
        <v>0.32505000000000001</v>
      </c>
      <c r="C3252">
        <v>0.82855000000000001</v>
      </c>
      <c r="D3252">
        <v>0.70825000000000005</v>
      </c>
      <c r="E3252">
        <v>0.85814999999999997</v>
      </c>
      <c r="F3252">
        <v>0.85814999999999997</v>
      </c>
      <c r="G3252">
        <v>0.93164999999999998</v>
      </c>
      <c r="H3252">
        <v>8.9249999999999996E-2</v>
      </c>
      <c r="I3252">
        <v>0.17845</v>
      </c>
      <c r="J3252">
        <v>0.45684999999999998</v>
      </c>
      <c r="K3252">
        <v>0.57094999999999996</v>
      </c>
      <c r="L3252">
        <v>0.38745000000000002</v>
      </c>
    </row>
    <row r="3253" spans="1:12" x14ac:dyDescent="0.3">
      <c r="A3253">
        <v>3252</v>
      </c>
      <c r="B3253">
        <v>0.32514999999999999</v>
      </c>
      <c r="C3253">
        <v>0.78364999999999996</v>
      </c>
      <c r="D3253">
        <v>0.30854999999999999</v>
      </c>
      <c r="E3253">
        <v>0.56054999999999999</v>
      </c>
      <c r="F3253">
        <v>0.84935000000000005</v>
      </c>
      <c r="G3253">
        <v>0.65934999999999999</v>
      </c>
      <c r="H3253">
        <v>0.78664999999999996</v>
      </c>
      <c r="I3253">
        <v>0.56735000000000002</v>
      </c>
      <c r="J3253">
        <v>0.24265</v>
      </c>
      <c r="K3253">
        <v>8.7650000000000006E-2</v>
      </c>
      <c r="L3253">
        <v>0.44385000000000002</v>
      </c>
    </row>
    <row r="3254" spans="1:12" x14ac:dyDescent="0.3">
      <c r="A3254">
        <v>3253</v>
      </c>
      <c r="B3254">
        <v>0.32524999999999998</v>
      </c>
      <c r="C3254">
        <v>0.37574999999999997</v>
      </c>
      <c r="D3254">
        <v>0.63305</v>
      </c>
      <c r="E3254">
        <v>3.9649999999999998E-2</v>
      </c>
      <c r="F3254">
        <v>0.20815</v>
      </c>
      <c r="G3254">
        <v>0.41175</v>
      </c>
      <c r="H3254">
        <v>0.28825000000000001</v>
      </c>
      <c r="I3254">
        <v>0.57204999999999995</v>
      </c>
      <c r="J3254">
        <v>0.67574999999999996</v>
      </c>
      <c r="K3254">
        <v>0.43914999999999998</v>
      </c>
      <c r="L3254">
        <v>0.39424999999999999</v>
      </c>
    </row>
    <row r="3255" spans="1:12" x14ac:dyDescent="0.3">
      <c r="A3255">
        <v>3254</v>
      </c>
      <c r="B3255">
        <v>0.32534999999999997</v>
      </c>
      <c r="C3255">
        <v>0.73365000000000002</v>
      </c>
      <c r="D3255">
        <v>0.56194999999999995</v>
      </c>
      <c r="E3255">
        <v>0.55835000000000001</v>
      </c>
      <c r="F3255">
        <v>8.8650000000000007E-2</v>
      </c>
      <c r="G3255">
        <v>0.88165000000000004</v>
      </c>
      <c r="H3255">
        <v>0.79015000000000002</v>
      </c>
      <c r="I3255">
        <v>0.31695000000000001</v>
      </c>
      <c r="J3255">
        <v>0.15984999999999999</v>
      </c>
      <c r="K3255">
        <v>0.94504999999999995</v>
      </c>
      <c r="L3255">
        <v>0.87495000000000001</v>
      </c>
    </row>
    <row r="3256" spans="1:12" x14ac:dyDescent="0.3">
      <c r="A3256">
        <v>3255</v>
      </c>
      <c r="B3256">
        <v>0.32545000000000002</v>
      </c>
      <c r="C3256">
        <v>0.52305000000000001</v>
      </c>
      <c r="D3256">
        <v>0.42775000000000002</v>
      </c>
      <c r="E3256">
        <v>0.41615000000000002</v>
      </c>
      <c r="F3256">
        <v>0.73035000000000005</v>
      </c>
      <c r="G3256">
        <v>0.24285000000000001</v>
      </c>
      <c r="H3256">
        <v>0.71635000000000004</v>
      </c>
      <c r="I3256">
        <v>0.56294999999999995</v>
      </c>
      <c r="J3256">
        <v>0.73945000000000005</v>
      </c>
      <c r="K3256">
        <v>0.41744999999999999</v>
      </c>
      <c r="L3256">
        <v>0.54544999999999999</v>
      </c>
    </row>
    <row r="3257" spans="1:12" x14ac:dyDescent="0.3">
      <c r="A3257">
        <v>3256</v>
      </c>
      <c r="B3257">
        <v>0.32555000000000001</v>
      </c>
      <c r="C3257">
        <v>0.40275</v>
      </c>
      <c r="D3257">
        <v>0.45584999999999998</v>
      </c>
      <c r="E3257">
        <v>0.55625000000000002</v>
      </c>
      <c r="F3257">
        <v>0.11215</v>
      </c>
      <c r="G3257">
        <v>0.71555000000000002</v>
      </c>
      <c r="H3257">
        <v>0.56225000000000003</v>
      </c>
      <c r="I3257">
        <v>0.38745000000000002</v>
      </c>
      <c r="J3257">
        <v>0.81355</v>
      </c>
      <c r="K3257">
        <v>0.47794999999999999</v>
      </c>
      <c r="L3257">
        <v>0.93005000000000004</v>
      </c>
    </row>
    <row r="3258" spans="1:12" x14ac:dyDescent="0.3">
      <c r="A3258">
        <v>3257</v>
      </c>
      <c r="B3258">
        <v>0.32565</v>
      </c>
      <c r="C3258">
        <v>0.95025000000000004</v>
      </c>
      <c r="D3258">
        <v>0.90674999999999994</v>
      </c>
      <c r="E3258">
        <v>0.40125</v>
      </c>
      <c r="F3258">
        <v>0.67184999999999995</v>
      </c>
      <c r="G3258">
        <v>0.87755000000000005</v>
      </c>
      <c r="H3258">
        <v>0.35004999999999997</v>
      </c>
      <c r="I3258">
        <v>0.96584999999999999</v>
      </c>
      <c r="J3258">
        <v>0.61055000000000004</v>
      </c>
      <c r="K3258">
        <v>0.66285000000000005</v>
      </c>
      <c r="L3258">
        <v>0.80925000000000002</v>
      </c>
    </row>
    <row r="3259" spans="1:12" x14ac:dyDescent="0.3">
      <c r="A3259">
        <v>3258</v>
      </c>
      <c r="B3259">
        <v>0.32574999999999998</v>
      </c>
      <c r="C3259">
        <v>0.34294999999999998</v>
      </c>
      <c r="D3259">
        <v>0.63234999999999997</v>
      </c>
      <c r="E3259">
        <v>0.25185000000000002</v>
      </c>
      <c r="F3259">
        <v>0.95245000000000002</v>
      </c>
      <c r="G3259">
        <v>0.90625</v>
      </c>
      <c r="H3259">
        <v>0.60824999999999996</v>
      </c>
      <c r="I3259">
        <v>0.11165</v>
      </c>
      <c r="J3259">
        <v>0.26055</v>
      </c>
      <c r="K3259">
        <v>0.54605000000000004</v>
      </c>
      <c r="L3259">
        <v>7.2849999999999998E-2</v>
      </c>
    </row>
    <row r="3260" spans="1:12" x14ac:dyDescent="0.3">
      <c r="A3260">
        <v>3259</v>
      </c>
      <c r="B3260">
        <v>0.32584999999999997</v>
      </c>
      <c r="C3260">
        <v>0.78525</v>
      </c>
      <c r="D3260">
        <v>0.89185000000000003</v>
      </c>
      <c r="E3260">
        <v>0.43924999999999997</v>
      </c>
      <c r="F3260">
        <v>0.44385000000000002</v>
      </c>
      <c r="G3260">
        <v>0.90874999999999995</v>
      </c>
      <c r="H3260">
        <v>0.92995000000000005</v>
      </c>
      <c r="I3260">
        <v>0.21915000000000001</v>
      </c>
      <c r="J3260">
        <v>6.4999999999999997E-4</v>
      </c>
      <c r="K3260">
        <v>0.90544999999999998</v>
      </c>
      <c r="L3260">
        <v>0.37585000000000002</v>
      </c>
    </row>
    <row r="3261" spans="1:12" x14ac:dyDescent="0.3">
      <c r="A3261">
        <v>3260</v>
      </c>
      <c r="B3261">
        <v>0.32595000000000002</v>
      </c>
      <c r="C3261">
        <v>0.63234999999999997</v>
      </c>
      <c r="D3261">
        <v>0.60435000000000005</v>
      </c>
      <c r="E3261">
        <v>0.25795000000000001</v>
      </c>
      <c r="F3261">
        <v>0.29094999999999999</v>
      </c>
      <c r="G3261">
        <v>9.7049999999999997E-2</v>
      </c>
      <c r="H3261">
        <v>0.53554999999999997</v>
      </c>
      <c r="I3261">
        <v>0.20474999999999999</v>
      </c>
      <c r="J3261">
        <v>0.71004999999999996</v>
      </c>
      <c r="K3261">
        <v>0.13535</v>
      </c>
      <c r="L3261">
        <v>0.92554999999999998</v>
      </c>
    </row>
    <row r="3262" spans="1:12" x14ac:dyDescent="0.3">
      <c r="A3262">
        <v>3261</v>
      </c>
      <c r="B3262">
        <v>0.32605000000000001</v>
      </c>
      <c r="C3262">
        <v>0.54025000000000001</v>
      </c>
      <c r="D3262">
        <v>0.88744999999999996</v>
      </c>
      <c r="E3262">
        <v>0.45065</v>
      </c>
      <c r="F3262">
        <v>0.36204999999999998</v>
      </c>
      <c r="G3262">
        <v>0.21115</v>
      </c>
      <c r="H3262">
        <v>0.84804999999999997</v>
      </c>
      <c r="I3262">
        <v>0.48485</v>
      </c>
      <c r="J3262">
        <v>0.99134999999999995</v>
      </c>
      <c r="K3262">
        <v>0.24065</v>
      </c>
      <c r="L3262">
        <v>0.93894999999999995</v>
      </c>
    </row>
    <row r="3263" spans="1:12" x14ac:dyDescent="0.3">
      <c r="A3263">
        <v>3262</v>
      </c>
      <c r="B3263">
        <v>0.32615</v>
      </c>
      <c r="C3263">
        <v>0.54254999999999998</v>
      </c>
      <c r="D3263">
        <v>0.39845000000000003</v>
      </c>
      <c r="E3263">
        <v>0.89485000000000003</v>
      </c>
      <c r="F3263">
        <v>0.65344999999999998</v>
      </c>
      <c r="G3263">
        <v>3.8249999999999999E-2</v>
      </c>
      <c r="H3263">
        <v>0.27505000000000002</v>
      </c>
      <c r="I3263">
        <v>0.29225000000000001</v>
      </c>
      <c r="J3263">
        <v>0.57104999999999995</v>
      </c>
      <c r="K3263">
        <v>0.59614999999999996</v>
      </c>
      <c r="L3263">
        <v>0.36414999999999997</v>
      </c>
    </row>
    <row r="3264" spans="1:12" x14ac:dyDescent="0.3">
      <c r="A3264">
        <v>3263</v>
      </c>
      <c r="B3264">
        <v>0.32624999999999998</v>
      </c>
      <c r="C3264">
        <v>0.63195000000000001</v>
      </c>
      <c r="D3264">
        <v>0.97965000000000002</v>
      </c>
      <c r="E3264">
        <v>0.69725000000000004</v>
      </c>
      <c r="F3264">
        <v>0.41854999999999998</v>
      </c>
      <c r="G3264">
        <v>0.26765</v>
      </c>
      <c r="H3264">
        <v>4.7449999999999999E-2</v>
      </c>
      <c r="I3264">
        <v>0.89915</v>
      </c>
      <c r="J3264">
        <v>0.91115000000000002</v>
      </c>
      <c r="K3264">
        <v>0.92825000000000002</v>
      </c>
      <c r="L3264">
        <v>7.9250000000000001E-2</v>
      </c>
    </row>
    <row r="3265" spans="1:12" x14ac:dyDescent="0.3">
      <c r="A3265">
        <v>3264</v>
      </c>
      <c r="B3265">
        <v>0.32634999999999997</v>
      </c>
      <c r="C3265">
        <v>0.64764999999999995</v>
      </c>
      <c r="D3265">
        <v>0.13435</v>
      </c>
      <c r="E3265">
        <v>0.59355000000000002</v>
      </c>
      <c r="F3265">
        <v>0.68025000000000002</v>
      </c>
      <c r="G3265">
        <v>2.895E-2</v>
      </c>
      <c r="H3265">
        <v>0.52905000000000002</v>
      </c>
      <c r="I3265">
        <v>0.99724999999999997</v>
      </c>
      <c r="J3265">
        <v>0.44045000000000001</v>
      </c>
      <c r="K3265">
        <v>0.18565000000000001</v>
      </c>
      <c r="L3265">
        <v>0.81254999999999999</v>
      </c>
    </row>
    <row r="3266" spans="1:12" x14ac:dyDescent="0.3">
      <c r="A3266">
        <v>3265</v>
      </c>
      <c r="B3266">
        <v>0.32645000000000002</v>
      </c>
      <c r="C3266">
        <v>0.52764999999999995</v>
      </c>
      <c r="D3266">
        <v>0.26734999999999998</v>
      </c>
      <c r="E3266">
        <v>0.84714999999999996</v>
      </c>
      <c r="F3266">
        <v>0.15554999999999999</v>
      </c>
      <c r="G3266">
        <v>0.38135000000000002</v>
      </c>
      <c r="H3266">
        <v>0.46594999999999998</v>
      </c>
      <c r="I3266">
        <v>0.99544999999999995</v>
      </c>
      <c r="J3266">
        <v>0.51995000000000002</v>
      </c>
      <c r="K3266">
        <v>3.5500000000000002E-3</v>
      </c>
      <c r="L3266">
        <v>0.30614999999999998</v>
      </c>
    </row>
    <row r="3267" spans="1:12" x14ac:dyDescent="0.3">
      <c r="A3267">
        <v>3266</v>
      </c>
      <c r="B3267">
        <v>0.32655000000000001</v>
      </c>
      <c r="C3267">
        <v>0.90505000000000002</v>
      </c>
      <c r="D3267">
        <v>0.10125000000000001</v>
      </c>
      <c r="E3267">
        <v>0.87775000000000003</v>
      </c>
      <c r="F3267">
        <v>0.66425000000000001</v>
      </c>
      <c r="G3267">
        <v>0.21145</v>
      </c>
      <c r="H3267">
        <v>0.14135</v>
      </c>
      <c r="I3267">
        <v>0.27715000000000001</v>
      </c>
      <c r="J3267">
        <v>0.71074999999999999</v>
      </c>
      <c r="K3267">
        <v>0.36935000000000001</v>
      </c>
      <c r="L3267">
        <v>0.92544999999999999</v>
      </c>
    </row>
    <row r="3268" spans="1:12" x14ac:dyDescent="0.3">
      <c r="A3268">
        <v>3267</v>
      </c>
      <c r="B3268">
        <v>0.32665</v>
      </c>
      <c r="C3268">
        <v>0.92084999999999995</v>
      </c>
      <c r="D3268">
        <v>0.45645000000000002</v>
      </c>
      <c r="E3268">
        <v>0.78664999999999996</v>
      </c>
      <c r="F3268">
        <v>0.53085000000000004</v>
      </c>
      <c r="G3268">
        <v>0.85114999999999996</v>
      </c>
      <c r="H3268">
        <v>0.28944999999999999</v>
      </c>
      <c r="I3268">
        <v>0.36314999999999997</v>
      </c>
      <c r="J3268">
        <v>0.20324999999999999</v>
      </c>
      <c r="K3268">
        <v>0.96555000000000002</v>
      </c>
      <c r="L3268">
        <v>8.2949999999999996E-2</v>
      </c>
    </row>
    <row r="3269" spans="1:12" x14ac:dyDescent="0.3">
      <c r="A3269">
        <v>3268</v>
      </c>
      <c r="B3269">
        <v>0.32674999999999998</v>
      </c>
      <c r="C3269">
        <v>0.99134999999999995</v>
      </c>
      <c r="D3269">
        <v>0.14344999999999999</v>
      </c>
      <c r="E3269">
        <v>0.39624999999999999</v>
      </c>
      <c r="F3269">
        <v>0.46644999999999998</v>
      </c>
      <c r="G3269">
        <v>0.42015000000000002</v>
      </c>
      <c r="H3269">
        <v>0.99375000000000002</v>
      </c>
      <c r="I3269">
        <v>0.48914999999999997</v>
      </c>
      <c r="J3269">
        <v>0.94735000000000003</v>
      </c>
      <c r="K3269">
        <v>0.58465</v>
      </c>
      <c r="L3269">
        <v>0.99585000000000001</v>
      </c>
    </row>
    <row r="3270" spans="1:12" x14ac:dyDescent="0.3">
      <c r="A3270">
        <v>3269</v>
      </c>
      <c r="B3270">
        <v>0.32684999999999997</v>
      </c>
      <c r="C3270">
        <v>0.47825000000000001</v>
      </c>
      <c r="D3270">
        <v>0.62124999999999997</v>
      </c>
      <c r="E3270">
        <v>0.28105000000000002</v>
      </c>
      <c r="F3270">
        <v>2.4049999999999998E-2</v>
      </c>
      <c r="G3270">
        <v>0.87905</v>
      </c>
      <c r="H3270">
        <v>0.47415000000000002</v>
      </c>
      <c r="I3270">
        <v>3.5500000000000002E-3</v>
      </c>
      <c r="J3270">
        <v>0.25405</v>
      </c>
      <c r="K3270">
        <v>0.56425000000000003</v>
      </c>
      <c r="L3270">
        <v>0.55554999999999999</v>
      </c>
    </row>
    <row r="3271" spans="1:12" x14ac:dyDescent="0.3">
      <c r="A3271">
        <v>3270</v>
      </c>
      <c r="B3271">
        <v>0.32695000000000002</v>
      </c>
      <c r="C3271">
        <v>2.265E-2</v>
      </c>
      <c r="D3271">
        <v>0.10475</v>
      </c>
      <c r="E3271">
        <v>0.82425000000000004</v>
      </c>
      <c r="F3271">
        <v>0.61924999999999997</v>
      </c>
      <c r="G3271">
        <v>0.55174999999999996</v>
      </c>
      <c r="H3271">
        <v>0.47625000000000001</v>
      </c>
      <c r="I3271">
        <v>8.8249999999999995E-2</v>
      </c>
      <c r="J3271">
        <v>0.89754999999999996</v>
      </c>
      <c r="K3271">
        <v>0.95914999999999995</v>
      </c>
      <c r="L3271">
        <v>0.44924999999999998</v>
      </c>
    </row>
    <row r="3272" spans="1:12" x14ac:dyDescent="0.3">
      <c r="A3272">
        <v>3271</v>
      </c>
      <c r="B3272">
        <v>0.32705000000000001</v>
      </c>
      <c r="C3272">
        <v>0.85094999999999998</v>
      </c>
      <c r="D3272">
        <v>0.56135000000000002</v>
      </c>
      <c r="E3272">
        <v>0.61595</v>
      </c>
      <c r="F3272">
        <v>0.24595</v>
      </c>
      <c r="G3272">
        <v>0.42875000000000002</v>
      </c>
      <c r="H3272">
        <v>0.23085</v>
      </c>
      <c r="I3272">
        <v>0.98694999999999999</v>
      </c>
      <c r="J3272">
        <v>0.44645000000000001</v>
      </c>
      <c r="K3272">
        <v>0.26705000000000001</v>
      </c>
      <c r="L3272">
        <v>3.0849999999999999E-2</v>
      </c>
    </row>
    <row r="3273" spans="1:12" x14ac:dyDescent="0.3">
      <c r="A3273">
        <v>3272</v>
      </c>
      <c r="B3273">
        <v>0.32715</v>
      </c>
      <c r="C3273">
        <v>0.58875</v>
      </c>
      <c r="D3273">
        <v>0.25364999999999999</v>
      </c>
      <c r="E3273">
        <v>0.47825000000000001</v>
      </c>
      <c r="F3273">
        <v>0.79684999999999995</v>
      </c>
      <c r="G3273">
        <v>0.28754999999999997</v>
      </c>
      <c r="H3273">
        <v>0.18185000000000001</v>
      </c>
      <c r="I3273">
        <v>2.2450000000000001E-2</v>
      </c>
      <c r="J3273">
        <v>0.91315000000000002</v>
      </c>
      <c r="K3273">
        <v>0.46815000000000001</v>
      </c>
      <c r="L3273">
        <v>0.60804999999999998</v>
      </c>
    </row>
    <row r="3274" spans="1:12" x14ac:dyDescent="0.3">
      <c r="A3274">
        <v>3273</v>
      </c>
      <c r="B3274">
        <v>0.32724999999999999</v>
      </c>
      <c r="C3274">
        <v>0.33865000000000001</v>
      </c>
      <c r="D3274">
        <v>0.48404999999999998</v>
      </c>
      <c r="E3274">
        <v>0.53325</v>
      </c>
      <c r="F3274">
        <v>0.52795000000000003</v>
      </c>
      <c r="G3274">
        <v>0.14474999999999999</v>
      </c>
      <c r="H3274">
        <v>0.70355000000000001</v>
      </c>
      <c r="I3274">
        <v>0.57745000000000002</v>
      </c>
      <c r="J3274">
        <v>0.39915</v>
      </c>
      <c r="K3274">
        <v>0.10575</v>
      </c>
      <c r="L3274">
        <v>0.95755000000000001</v>
      </c>
    </row>
    <row r="3275" spans="1:12" x14ac:dyDescent="0.3">
      <c r="A3275">
        <v>3274</v>
      </c>
      <c r="B3275">
        <v>0.32734999999999997</v>
      </c>
      <c r="C3275">
        <v>0.18484999999999999</v>
      </c>
      <c r="D3275">
        <v>0.89864999999999995</v>
      </c>
      <c r="E3275">
        <v>0.18465000000000001</v>
      </c>
      <c r="F3275">
        <v>0.62455000000000005</v>
      </c>
      <c r="G3275">
        <v>0.74814999999999998</v>
      </c>
      <c r="H3275">
        <v>0.73414999999999997</v>
      </c>
      <c r="I3275">
        <v>0.69174999999999998</v>
      </c>
      <c r="J3275">
        <v>0.23135</v>
      </c>
      <c r="K3275">
        <v>1.3500000000000001E-3</v>
      </c>
      <c r="L3275">
        <v>0.80264999999999997</v>
      </c>
    </row>
    <row r="3276" spans="1:12" x14ac:dyDescent="0.3">
      <c r="A3276">
        <v>3275</v>
      </c>
      <c r="B3276">
        <v>0.32745000000000002</v>
      </c>
      <c r="C3276">
        <v>0.34475</v>
      </c>
      <c r="D3276">
        <v>0.78734999999999999</v>
      </c>
      <c r="E3276">
        <v>0.30504999999999999</v>
      </c>
      <c r="F3276">
        <v>0.35535</v>
      </c>
      <c r="G3276">
        <v>0.89365000000000006</v>
      </c>
      <c r="H3276">
        <v>0.13915</v>
      </c>
      <c r="I3276">
        <v>0.97545000000000004</v>
      </c>
      <c r="J3276">
        <v>0.17435</v>
      </c>
      <c r="K3276">
        <v>0.36635000000000001</v>
      </c>
      <c r="L3276">
        <v>0.61465000000000003</v>
      </c>
    </row>
    <row r="3277" spans="1:12" x14ac:dyDescent="0.3">
      <c r="A3277">
        <v>3276</v>
      </c>
      <c r="B3277">
        <v>0.32755000000000001</v>
      </c>
      <c r="C3277">
        <v>0.31114999999999998</v>
      </c>
      <c r="D3277">
        <v>0.97694999999999999</v>
      </c>
      <c r="E3277">
        <v>0.21995000000000001</v>
      </c>
      <c r="F3277">
        <v>0.17235</v>
      </c>
      <c r="G3277">
        <v>0.57264999999999999</v>
      </c>
      <c r="H3277">
        <v>9.5750000000000002E-2</v>
      </c>
      <c r="I3277">
        <v>0.16935</v>
      </c>
      <c r="J3277">
        <v>7.8499999999999993E-3</v>
      </c>
      <c r="K3277">
        <v>0.29465000000000002</v>
      </c>
      <c r="L3277">
        <v>0.15354999999999999</v>
      </c>
    </row>
    <row r="3278" spans="1:12" x14ac:dyDescent="0.3">
      <c r="A3278">
        <v>3277</v>
      </c>
      <c r="B3278">
        <v>0.32765</v>
      </c>
      <c r="C3278">
        <v>6.3649999999999998E-2</v>
      </c>
      <c r="D3278">
        <v>0.87685000000000002</v>
      </c>
      <c r="E3278">
        <v>0.30475000000000002</v>
      </c>
      <c r="F3278">
        <v>0.57955000000000001</v>
      </c>
      <c r="G3278">
        <v>9.9650000000000002E-2</v>
      </c>
      <c r="H3278">
        <v>0.50844999999999996</v>
      </c>
      <c r="I3278">
        <v>0.88934999999999997</v>
      </c>
      <c r="J3278">
        <v>0.74255000000000004</v>
      </c>
      <c r="K3278">
        <v>0.63965000000000005</v>
      </c>
      <c r="L3278">
        <v>0.61895</v>
      </c>
    </row>
    <row r="3279" spans="1:12" x14ac:dyDescent="0.3">
      <c r="A3279">
        <v>3278</v>
      </c>
      <c r="B3279">
        <v>0.32774999999999999</v>
      </c>
      <c r="C3279">
        <v>0.47334999999999999</v>
      </c>
      <c r="D3279">
        <v>0.51875000000000004</v>
      </c>
      <c r="E3279">
        <v>0.44655</v>
      </c>
      <c r="F3279">
        <v>5.0349999999999999E-2</v>
      </c>
      <c r="G3279">
        <v>0.94355</v>
      </c>
      <c r="H3279">
        <v>0.26705000000000001</v>
      </c>
      <c r="I3279">
        <v>0.97104999999999997</v>
      </c>
      <c r="J3279">
        <v>0.29694999999999999</v>
      </c>
      <c r="K3279">
        <v>3.0849999999999999E-2</v>
      </c>
      <c r="L3279">
        <v>0.38934999999999997</v>
      </c>
    </row>
    <row r="3280" spans="1:12" x14ac:dyDescent="0.3">
      <c r="A3280">
        <v>3279</v>
      </c>
      <c r="B3280">
        <v>0.32784999999999997</v>
      </c>
      <c r="C3280">
        <v>0.14465</v>
      </c>
      <c r="D3280">
        <v>0.94915000000000005</v>
      </c>
      <c r="E3280">
        <v>0.27605000000000002</v>
      </c>
      <c r="F3280">
        <v>0.47525000000000001</v>
      </c>
      <c r="G3280">
        <v>0.47554999999999997</v>
      </c>
      <c r="H3280">
        <v>0.77415</v>
      </c>
      <c r="I3280">
        <v>0.17865</v>
      </c>
      <c r="J3280">
        <v>0.99114999999999998</v>
      </c>
      <c r="K3280">
        <v>7.3349999999999999E-2</v>
      </c>
      <c r="L3280">
        <v>0.43535000000000001</v>
      </c>
    </row>
    <row r="3281" spans="1:12" x14ac:dyDescent="0.3">
      <c r="A3281">
        <v>3280</v>
      </c>
      <c r="B3281">
        <v>0.32795000000000002</v>
      </c>
      <c r="C3281">
        <v>0.47475000000000001</v>
      </c>
      <c r="D3281">
        <v>9.7750000000000004E-2</v>
      </c>
      <c r="E3281">
        <v>0.35915000000000002</v>
      </c>
      <c r="F3281">
        <v>0.22175</v>
      </c>
      <c r="G3281">
        <v>0.92374999999999996</v>
      </c>
      <c r="H3281">
        <v>0.19284999999999999</v>
      </c>
      <c r="I3281">
        <v>0.64354999999999996</v>
      </c>
      <c r="J3281">
        <v>0.16245000000000001</v>
      </c>
      <c r="K3281">
        <v>0.38524999999999998</v>
      </c>
      <c r="L3281">
        <v>0.62475000000000003</v>
      </c>
    </row>
    <row r="3282" spans="1:12" x14ac:dyDescent="0.3">
      <c r="A3282">
        <v>3281</v>
      </c>
      <c r="B3282">
        <v>0.32805000000000001</v>
      </c>
      <c r="C3282">
        <v>0.81054999999999999</v>
      </c>
      <c r="D3282">
        <v>0.33145000000000002</v>
      </c>
      <c r="E3282">
        <v>0.77934999999999999</v>
      </c>
      <c r="F3282">
        <v>0.28455000000000003</v>
      </c>
      <c r="G3282">
        <v>0.69904999999999995</v>
      </c>
      <c r="H3282">
        <v>0.42795</v>
      </c>
      <c r="I3282">
        <v>0.40175</v>
      </c>
      <c r="J3282">
        <v>8.5750000000000007E-2</v>
      </c>
      <c r="K3282">
        <v>8.2849999999999993E-2</v>
      </c>
      <c r="L3282">
        <v>0.68815000000000004</v>
      </c>
    </row>
    <row r="3283" spans="1:12" x14ac:dyDescent="0.3">
      <c r="A3283">
        <v>3282</v>
      </c>
      <c r="B3283">
        <v>0.32815</v>
      </c>
      <c r="C3283">
        <v>8.2250000000000004E-2</v>
      </c>
      <c r="D3283">
        <v>0.63285000000000002</v>
      </c>
      <c r="E3283">
        <v>5.6250000000000001E-2</v>
      </c>
      <c r="F3283">
        <v>0.74324999999999997</v>
      </c>
      <c r="G3283">
        <v>0.98585</v>
      </c>
      <c r="H3283">
        <v>0.34955000000000003</v>
      </c>
      <c r="I3283">
        <v>0.34865000000000002</v>
      </c>
      <c r="J3283">
        <v>0.51644999999999996</v>
      </c>
      <c r="K3283">
        <v>0.12845000000000001</v>
      </c>
      <c r="L3283">
        <v>8.8950000000000001E-2</v>
      </c>
    </row>
    <row r="3284" spans="1:12" x14ac:dyDescent="0.3">
      <c r="A3284">
        <v>3283</v>
      </c>
      <c r="B3284">
        <v>0.32824999999999999</v>
      </c>
      <c r="C3284">
        <v>3.2550000000000003E-2</v>
      </c>
      <c r="D3284">
        <v>0.76065000000000005</v>
      </c>
      <c r="E3284">
        <v>4.795E-2</v>
      </c>
      <c r="F3284">
        <v>0.27784999999999999</v>
      </c>
      <c r="G3284">
        <v>0.55464999999999998</v>
      </c>
      <c r="H3284">
        <v>0.79064999999999996</v>
      </c>
      <c r="I3284">
        <v>0.93554999999999999</v>
      </c>
      <c r="J3284">
        <v>0.98255000000000003</v>
      </c>
      <c r="K3284">
        <v>0.82364999999999999</v>
      </c>
      <c r="L3284">
        <v>0.72004999999999997</v>
      </c>
    </row>
    <row r="3285" spans="1:12" x14ac:dyDescent="0.3">
      <c r="A3285">
        <v>3284</v>
      </c>
      <c r="B3285">
        <v>0.32834999999999998</v>
      </c>
      <c r="C3285">
        <v>0.45505000000000001</v>
      </c>
      <c r="D3285">
        <v>4.0750000000000001E-2</v>
      </c>
      <c r="E3285">
        <v>3.4499999999999999E-3</v>
      </c>
      <c r="F3285">
        <v>0.74655000000000005</v>
      </c>
      <c r="G3285">
        <v>0.81455</v>
      </c>
      <c r="H3285">
        <v>0.86014999999999997</v>
      </c>
      <c r="I3285">
        <v>0.61685000000000001</v>
      </c>
      <c r="J3285">
        <v>0.64015</v>
      </c>
      <c r="K3285">
        <v>0.31095</v>
      </c>
      <c r="L3285">
        <v>0.50814999999999999</v>
      </c>
    </row>
    <row r="3286" spans="1:12" x14ac:dyDescent="0.3">
      <c r="A3286">
        <v>3285</v>
      </c>
      <c r="B3286">
        <v>0.32845000000000002</v>
      </c>
      <c r="C3286">
        <v>0.16864999999999999</v>
      </c>
      <c r="D3286">
        <v>0.49904999999999999</v>
      </c>
      <c r="E3286">
        <v>0.84755000000000003</v>
      </c>
      <c r="F3286">
        <v>8.3150000000000002E-2</v>
      </c>
      <c r="G3286">
        <v>0.91935</v>
      </c>
      <c r="H3286">
        <v>6.2850000000000003E-2</v>
      </c>
      <c r="I3286">
        <v>0.20035</v>
      </c>
      <c r="J3286">
        <v>0.12565000000000001</v>
      </c>
      <c r="K3286">
        <v>0.44785000000000003</v>
      </c>
      <c r="L3286">
        <v>0.77795000000000003</v>
      </c>
    </row>
    <row r="3287" spans="1:12" x14ac:dyDescent="0.3">
      <c r="A3287">
        <v>3286</v>
      </c>
      <c r="B3287">
        <v>0.32855000000000001</v>
      </c>
      <c r="C3287">
        <v>0.93405000000000005</v>
      </c>
      <c r="D3287">
        <v>0.31345000000000001</v>
      </c>
      <c r="E3287">
        <v>0.94055</v>
      </c>
      <c r="F3287">
        <v>0.89624999999999999</v>
      </c>
      <c r="G3287">
        <v>0.56245000000000001</v>
      </c>
      <c r="H3287">
        <v>0.14874999999999999</v>
      </c>
      <c r="I3287">
        <v>0.29125000000000001</v>
      </c>
      <c r="J3287">
        <v>0.29425000000000001</v>
      </c>
      <c r="K3287">
        <v>0.39984999999999998</v>
      </c>
      <c r="L3287">
        <v>6.9449999999999998E-2</v>
      </c>
    </row>
    <row r="3288" spans="1:12" x14ac:dyDescent="0.3">
      <c r="A3288">
        <v>3287</v>
      </c>
      <c r="B3288">
        <v>0.32865</v>
      </c>
      <c r="C3288">
        <v>0.53534999999999999</v>
      </c>
      <c r="D3288">
        <v>0.26755000000000001</v>
      </c>
      <c r="E3288">
        <v>0.18115000000000001</v>
      </c>
      <c r="F3288">
        <v>0.73575000000000002</v>
      </c>
      <c r="G3288">
        <v>0.11445</v>
      </c>
      <c r="H3288">
        <v>0.77044999999999997</v>
      </c>
      <c r="I3288">
        <v>0.88105</v>
      </c>
      <c r="J3288">
        <v>0.90185000000000004</v>
      </c>
      <c r="K3288">
        <v>0.50144999999999995</v>
      </c>
      <c r="L3288">
        <v>0.24804999999999999</v>
      </c>
    </row>
    <row r="3289" spans="1:12" x14ac:dyDescent="0.3">
      <c r="A3289">
        <v>3288</v>
      </c>
      <c r="B3289">
        <v>0.32874999999999999</v>
      </c>
      <c r="C3289">
        <v>0.35025000000000001</v>
      </c>
      <c r="D3289">
        <v>0.16364999999999999</v>
      </c>
      <c r="E3289">
        <v>0.35185</v>
      </c>
      <c r="F3289">
        <v>0.39745000000000003</v>
      </c>
      <c r="G3289">
        <v>0.52954999999999997</v>
      </c>
      <c r="H3289">
        <v>0.50195000000000001</v>
      </c>
      <c r="I3289">
        <v>0.22264999999999999</v>
      </c>
      <c r="J3289">
        <v>0.85914999999999997</v>
      </c>
      <c r="K3289">
        <v>0.51095000000000002</v>
      </c>
      <c r="L3289">
        <v>0.43485000000000001</v>
      </c>
    </row>
    <row r="3290" spans="1:12" x14ac:dyDescent="0.3">
      <c r="A3290">
        <v>3289</v>
      </c>
      <c r="B3290">
        <v>0.32884999999999998</v>
      </c>
      <c r="C3290">
        <v>2.945E-2</v>
      </c>
      <c r="D3290">
        <v>0.25004999999999999</v>
      </c>
      <c r="E3290">
        <v>8.2150000000000001E-2</v>
      </c>
      <c r="F3290">
        <v>0.70225000000000004</v>
      </c>
      <c r="G3290">
        <v>0.72655000000000003</v>
      </c>
      <c r="H3290">
        <v>0.67005000000000003</v>
      </c>
      <c r="I3290">
        <v>0.68474999999999997</v>
      </c>
      <c r="J3290">
        <v>0.65195000000000003</v>
      </c>
      <c r="K3290">
        <v>0.62185000000000001</v>
      </c>
      <c r="L3290">
        <v>0.38884999999999997</v>
      </c>
    </row>
    <row r="3291" spans="1:12" x14ac:dyDescent="0.3">
      <c r="A3291">
        <v>3290</v>
      </c>
      <c r="B3291">
        <v>0.32895000000000002</v>
      </c>
      <c r="C3291">
        <v>0.98565000000000003</v>
      </c>
      <c r="D3291">
        <v>0.95974999999999999</v>
      </c>
      <c r="E3291">
        <v>0.18475</v>
      </c>
      <c r="F3291">
        <v>0.63334999999999997</v>
      </c>
      <c r="G3291">
        <v>0.16245000000000001</v>
      </c>
      <c r="H3291">
        <v>0.37655</v>
      </c>
      <c r="I3291">
        <v>0.89134999999999998</v>
      </c>
      <c r="J3291">
        <v>0.79684999999999995</v>
      </c>
      <c r="K3291">
        <v>0.84704999999999997</v>
      </c>
      <c r="L3291">
        <v>0.12584999999999999</v>
      </c>
    </row>
    <row r="3292" spans="1:12" x14ac:dyDescent="0.3">
      <c r="A3292">
        <v>3291</v>
      </c>
      <c r="B3292">
        <v>0.32905000000000001</v>
      </c>
      <c r="C3292">
        <v>0.59175</v>
      </c>
      <c r="D3292">
        <v>2.0650000000000002E-2</v>
      </c>
      <c r="E3292">
        <v>0.99955000000000005</v>
      </c>
      <c r="F3292">
        <v>0.25495000000000001</v>
      </c>
      <c r="G3292">
        <v>0.64334999999999998</v>
      </c>
      <c r="H3292">
        <v>0.29365000000000002</v>
      </c>
      <c r="I3292">
        <v>0.43664999999999998</v>
      </c>
      <c r="J3292">
        <v>0.21004999999999999</v>
      </c>
      <c r="K3292">
        <v>0.22935</v>
      </c>
      <c r="L3292">
        <v>0.91054999999999997</v>
      </c>
    </row>
    <row r="3293" spans="1:12" x14ac:dyDescent="0.3">
      <c r="A3293">
        <v>3292</v>
      </c>
      <c r="B3293">
        <v>0.32915</v>
      </c>
      <c r="C3293">
        <v>3.9500000000000004E-3</v>
      </c>
      <c r="D3293">
        <v>0.17424999999999999</v>
      </c>
      <c r="E3293">
        <v>0.72594999999999998</v>
      </c>
      <c r="F3293">
        <v>0.23755000000000001</v>
      </c>
      <c r="G3293">
        <v>0.58904999999999996</v>
      </c>
      <c r="H3293">
        <v>0.68015000000000003</v>
      </c>
      <c r="I3293">
        <v>0.80954999999999999</v>
      </c>
      <c r="J3293">
        <v>0.79154999999999998</v>
      </c>
      <c r="K3293">
        <v>0.83314999999999995</v>
      </c>
      <c r="L3293">
        <v>0.23985000000000001</v>
      </c>
    </row>
    <row r="3294" spans="1:12" x14ac:dyDescent="0.3">
      <c r="A3294">
        <v>3293</v>
      </c>
      <c r="B3294">
        <v>0.32924999999999999</v>
      </c>
      <c r="C3294">
        <v>5.6849999999999998E-2</v>
      </c>
      <c r="D3294">
        <v>2.0250000000000001E-2</v>
      </c>
      <c r="E3294">
        <v>0.49285000000000001</v>
      </c>
      <c r="F3294">
        <v>0.50885000000000002</v>
      </c>
      <c r="G3294">
        <v>0.42144999999999999</v>
      </c>
      <c r="H3294">
        <v>0.78925000000000001</v>
      </c>
      <c r="I3294">
        <v>4.0349999999999997E-2</v>
      </c>
      <c r="J3294">
        <v>0.65475000000000005</v>
      </c>
      <c r="K3294">
        <v>0.16535</v>
      </c>
      <c r="L3294">
        <v>0.55005000000000004</v>
      </c>
    </row>
    <row r="3295" spans="1:12" x14ac:dyDescent="0.3">
      <c r="A3295">
        <v>3294</v>
      </c>
      <c r="B3295">
        <v>0.32934999999999998</v>
      </c>
      <c r="C3295">
        <v>0.74875000000000003</v>
      </c>
      <c r="D3295">
        <v>0.13455</v>
      </c>
      <c r="E3295">
        <v>0.53154999999999997</v>
      </c>
      <c r="F3295">
        <v>0.44155</v>
      </c>
      <c r="G3295">
        <v>0.93254999999999999</v>
      </c>
      <c r="H3295">
        <v>0.22855</v>
      </c>
      <c r="I3295">
        <v>0.46775</v>
      </c>
      <c r="J3295">
        <v>0.75685000000000002</v>
      </c>
      <c r="K3295">
        <v>0.12075</v>
      </c>
      <c r="L3295">
        <v>0.51975000000000005</v>
      </c>
    </row>
    <row r="3296" spans="1:12" x14ac:dyDescent="0.3">
      <c r="A3296">
        <v>3295</v>
      </c>
      <c r="B3296">
        <v>0.32945000000000002</v>
      </c>
      <c r="C3296">
        <v>5.3749999999999999E-2</v>
      </c>
      <c r="D3296">
        <v>0.85314999999999996</v>
      </c>
      <c r="E3296">
        <v>5.2749999999999998E-2</v>
      </c>
      <c r="F3296">
        <v>0.93035000000000001</v>
      </c>
      <c r="G3296">
        <v>0.22695000000000001</v>
      </c>
      <c r="H3296">
        <v>0.18715000000000001</v>
      </c>
      <c r="I3296">
        <v>0.83274999999999999</v>
      </c>
      <c r="J3296">
        <v>0.94364999999999999</v>
      </c>
      <c r="K3296">
        <v>0.67395000000000005</v>
      </c>
      <c r="L3296">
        <v>0.88154999999999994</v>
      </c>
    </row>
    <row r="3297" spans="1:12" x14ac:dyDescent="0.3">
      <c r="A3297">
        <v>3296</v>
      </c>
      <c r="B3297">
        <v>0.32955000000000001</v>
      </c>
      <c r="C3297">
        <v>0.71794999999999998</v>
      </c>
      <c r="D3297">
        <v>0.42725000000000002</v>
      </c>
      <c r="E3297">
        <v>0.60485</v>
      </c>
      <c r="F3297">
        <v>0.66674999999999995</v>
      </c>
      <c r="G3297">
        <v>9.0649999999999994E-2</v>
      </c>
      <c r="H3297">
        <v>0.44335000000000002</v>
      </c>
      <c r="I3297">
        <v>0.93425000000000002</v>
      </c>
      <c r="J3297">
        <v>0.12095</v>
      </c>
      <c r="K3297">
        <v>0.84594999999999998</v>
      </c>
      <c r="L3297">
        <v>0.19585</v>
      </c>
    </row>
    <row r="3298" spans="1:12" x14ac:dyDescent="0.3">
      <c r="A3298">
        <v>3297</v>
      </c>
      <c r="B3298">
        <v>0.32965</v>
      </c>
      <c r="C3298">
        <v>0.71104999999999996</v>
      </c>
      <c r="D3298">
        <v>0.87605</v>
      </c>
      <c r="E3298">
        <v>0.86165000000000003</v>
      </c>
      <c r="F3298">
        <v>0.51615</v>
      </c>
      <c r="G3298">
        <v>0.92654999999999998</v>
      </c>
      <c r="H3298">
        <v>0.89905000000000002</v>
      </c>
      <c r="I3298">
        <v>0.52095000000000002</v>
      </c>
      <c r="J3298">
        <v>4.795E-2</v>
      </c>
      <c r="K3298">
        <v>0.52654999999999996</v>
      </c>
      <c r="L3298">
        <v>0.85424999999999995</v>
      </c>
    </row>
    <row r="3299" spans="1:12" x14ac:dyDescent="0.3">
      <c r="A3299">
        <v>3298</v>
      </c>
      <c r="B3299">
        <v>0.32974999999999999</v>
      </c>
      <c r="C3299">
        <v>0.69464999999999999</v>
      </c>
      <c r="D3299">
        <v>0.36335000000000001</v>
      </c>
      <c r="E3299">
        <v>0.55095000000000005</v>
      </c>
      <c r="F3299">
        <v>1.7649999999999999E-2</v>
      </c>
      <c r="G3299">
        <v>4.1849999999999998E-2</v>
      </c>
      <c r="H3299">
        <v>0.43804999999999999</v>
      </c>
      <c r="I3299">
        <v>0.98414999999999997</v>
      </c>
      <c r="J3299">
        <v>0.56845000000000001</v>
      </c>
      <c r="K3299">
        <v>0.68274999999999997</v>
      </c>
      <c r="L3299">
        <v>0.73765000000000003</v>
      </c>
    </row>
    <row r="3300" spans="1:12" x14ac:dyDescent="0.3">
      <c r="A3300">
        <v>3299</v>
      </c>
      <c r="B3300">
        <v>0.32984999999999998</v>
      </c>
      <c r="C3300">
        <v>0.25045000000000001</v>
      </c>
      <c r="D3300">
        <v>0.69764999999999999</v>
      </c>
      <c r="E3300">
        <v>0.68054999999999999</v>
      </c>
      <c r="F3300">
        <v>0.74704999999999999</v>
      </c>
      <c r="G3300">
        <v>0.12365</v>
      </c>
      <c r="H3300">
        <v>0.33495000000000003</v>
      </c>
      <c r="I3300">
        <v>8.8849999999999998E-2</v>
      </c>
      <c r="J3300">
        <v>2.6550000000000001E-2</v>
      </c>
      <c r="K3300">
        <v>0.84584999999999999</v>
      </c>
      <c r="L3300">
        <v>0.77454999999999996</v>
      </c>
    </row>
    <row r="3301" spans="1:12" x14ac:dyDescent="0.3">
      <c r="A3301">
        <v>3300</v>
      </c>
      <c r="B3301">
        <v>0.32995000000000002</v>
      </c>
      <c r="C3301">
        <v>0.50624999999999998</v>
      </c>
      <c r="D3301">
        <v>0.45005000000000001</v>
      </c>
      <c r="E3301">
        <v>0.52064999999999995</v>
      </c>
      <c r="F3301">
        <v>0.49545</v>
      </c>
      <c r="G3301">
        <v>0.14085</v>
      </c>
      <c r="H3301">
        <v>0.24005000000000001</v>
      </c>
      <c r="I3301">
        <v>0.68794999999999995</v>
      </c>
      <c r="J3301">
        <v>0.45634999999999998</v>
      </c>
      <c r="K3301">
        <v>0.87434999999999996</v>
      </c>
      <c r="L3301">
        <v>0.54635</v>
      </c>
    </row>
    <row r="3302" spans="1:12" x14ac:dyDescent="0.3">
      <c r="A3302">
        <v>3301</v>
      </c>
      <c r="B3302">
        <v>0.33005000000000001</v>
      </c>
      <c r="C3302">
        <v>0.76505000000000001</v>
      </c>
      <c r="D3302">
        <v>0.83665</v>
      </c>
      <c r="E3302">
        <v>0.52385000000000004</v>
      </c>
      <c r="F3302">
        <v>0.14094999999999999</v>
      </c>
      <c r="G3302">
        <v>7.4950000000000003E-2</v>
      </c>
      <c r="H3302">
        <v>0.91105000000000003</v>
      </c>
      <c r="I3302">
        <v>0.76854999999999996</v>
      </c>
      <c r="J3302">
        <v>0.90805000000000002</v>
      </c>
      <c r="K3302">
        <v>0.17365</v>
      </c>
      <c r="L3302">
        <v>0.14904999999999999</v>
      </c>
    </row>
    <row r="3303" spans="1:12" x14ac:dyDescent="0.3">
      <c r="A3303">
        <v>3302</v>
      </c>
      <c r="B3303">
        <v>0.33015</v>
      </c>
      <c r="C3303">
        <v>6.45E-3</v>
      </c>
      <c r="D3303">
        <v>0.59194999999999998</v>
      </c>
      <c r="E3303">
        <v>1.485E-2</v>
      </c>
      <c r="F3303">
        <v>0.68254999999999999</v>
      </c>
      <c r="G3303">
        <v>0.90005000000000002</v>
      </c>
      <c r="H3303">
        <v>7.3550000000000004E-2</v>
      </c>
      <c r="I3303">
        <v>0.70404999999999995</v>
      </c>
      <c r="J3303">
        <v>0.45474999999999999</v>
      </c>
      <c r="K3303">
        <v>0.39915</v>
      </c>
      <c r="L3303">
        <v>0.76615</v>
      </c>
    </row>
    <row r="3304" spans="1:12" x14ac:dyDescent="0.3">
      <c r="A3304">
        <v>3303</v>
      </c>
      <c r="B3304">
        <v>0.33024999999999999</v>
      </c>
      <c r="C3304">
        <v>0.11395</v>
      </c>
      <c r="D3304">
        <v>0.18135000000000001</v>
      </c>
      <c r="E3304">
        <v>0.50244999999999995</v>
      </c>
      <c r="F3304">
        <v>0.54705000000000004</v>
      </c>
      <c r="G3304">
        <v>0.37855</v>
      </c>
      <c r="H3304">
        <v>0.99975000000000003</v>
      </c>
      <c r="I3304">
        <v>0.72724999999999995</v>
      </c>
      <c r="J3304">
        <v>0.71335000000000004</v>
      </c>
      <c r="K3304">
        <v>0.28605000000000003</v>
      </c>
      <c r="L3304">
        <v>0.60224999999999995</v>
      </c>
    </row>
    <row r="3305" spans="1:12" x14ac:dyDescent="0.3">
      <c r="A3305">
        <v>3304</v>
      </c>
      <c r="B3305">
        <v>0.33034999999999998</v>
      </c>
      <c r="C3305">
        <v>0.92535000000000001</v>
      </c>
      <c r="D3305">
        <v>0.70774999999999999</v>
      </c>
      <c r="E3305">
        <v>0.94615000000000005</v>
      </c>
      <c r="F3305">
        <v>0.18895000000000001</v>
      </c>
      <c r="G3305">
        <v>0.39895000000000003</v>
      </c>
      <c r="H3305">
        <v>0.26974999999999999</v>
      </c>
      <c r="I3305">
        <v>0.42144999999999999</v>
      </c>
      <c r="J3305">
        <v>0.91064999999999996</v>
      </c>
      <c r="K3305">
        <v>0.61734999999999995</v>
      </c>
      <c r="L3305">
        <v>0.44605</v>
      </c>
    </row>
    <row r="3306" spans="1:12" x14ac:dyDescent="0.3">
      <c r="A3306">
        <v>3305</v>
      </c>
      <c r="B3306">
        <v>0.33045000000000002</v>
      </c>
      <c r="C3306">
        <v>0.63954999999999995</v>
      </c>
      <c r="D3306">
        <v>0.59504999999999997</v>
      </c>
      <c r="E3306">
        <v>0.31204999999999999</v>
      </c>
      <c r="F3306">
        <v>0.87975000000000003</v>
      </c>
      <c r="G3306">
        <v>0.30745</v>
      </c>
      <c r="H3306">
        <v>0.40955000000000003</v>
      </c>
      <c r="I3306">
        <v>0.62465000000000004</v>
      </c>
      <c r="J3306">
        <v>0.61285000000000001</v>
      </c>
      <c r="K3306">
        <v>0.68855</v>
      </c>
      <c r="L3306">
        <v>0.76305000000000001</v>
      </c>
    </row>
    <row r="3307" spans="1:12" x14ac:dyDescent="0.3">
      <c r="A3307">
        <v>3306</v>
      </c>
      <c r="B3307">
        <v>0.33055000000000001</v>
      </c>
      <c r="C3307">
        <v>0.94105000000000005</v>
      </c>
      <c r="D3307">
        <v>0.48444999999999999</v>
      </c>
      <c r="E3307">
        <v>0.85145000000000004</v>
      </c>
      <c r="F3307">
        <v>0.33844999999999997</v>
      </c>
      <c r="G3307">
        <v>0.98324999999999996</v>
      </c>
      <c r="H3307">
        <v>0.93384999999999996</v>
      </c>
      <c r="I3307">
        <v>0.60775000000000001</v>
      </c>
      <c r="J3307">
        <v>0.99224999999999997</v>
      </c>
      <c r="K3307">
        <v>0.27744999999999997</v>
      </c>
      <c r="L3307">
        <v>0.66054999999999997</v>
      </c>
    </row>
    <row r="3308" spans="1:12" x14ac:dyDescent="0.3">
      <c r="A3308">
        <v>3307</v>
      </c>
      <c r="B3308">
        <v>0.33065</v>
      </c>
      <c r="C3308">
        <v>0.13614999999999999</v>
      </c>
      <c r="D3308">
        <v>0.42625000000000002</v>
      </c>
      <c r="E3308">
        <v>0.95555000000000001</v>
      </c>
      <c r="F3308">
        <v>0.84255000000000002</v>
      </c>
      <c r="G3308">
        <v>0.65225</v>
      </c>
      <c r="H3308">
        <v>0.21385000000000001</v>
      </c>
      <c r="I3308">
        <v>0.59184999999999999</v>
      </c>
      <c r="J3308">
        <v>0.28034999999999999</v>
      </c>
      <c r="K3308">
        <v>0.28804999999999997</v>
      </c>
      <c r="L3308">
        <v>4.845E-2</v>
      </c>
    </row>
    <row r="3309" spans="1:12" x14ac:dyDescent="0.3">
      <c r="A3309">
        <v>3308</v>
      </c>
      <c r="B3309">
        <v>0.33074999999999999</v>
      </c>
      <c r="C3309">
        <v>0.43695000000000001</v>
      </c>
      <c r="D3309">
        <v>0.81945000000000001</v>
      </c>
      <c r="E3309">
        <v>0.75485000000000002</v>
      </c>
      <c r="F3309">
        <v>0.94725000000000004</v>
      </c>
      <c r="G3309">
        <v>0.66305000000000003</v>
      </c>
      <c r="H3309">
        <v>0.11075</v>
      </c>
      <c r="I3309">
        <v>0.39165</v>
      </c>
      <c r="J3309">
        <v>0.85894999999999999</v>
      </c>
      <c r="K3309">
        <v>0.16175</v>
      </c>
      <c r="L3309">
        <v>0.28734999999999999</v>
      </c>
    </row>
    <row r="3310" spans="1:12" x14ac:dyDescent="0.3">
      <c r="A3310">
        <v>3309</v>
      </c>
      <c r="B3310">
        <v>0.33084999999999998</v>
      </c>
      <c r="C3310">
        <v>0.79405000000000003</v>
      </c>
      <c r="D3310">
        <v>0.44224999999999998</v>
      </c>
      <c r="E3310">
        <v>0.30685000000000001</v>
      </c>
      <c r="F3310">
        <v>0.84555000000000002</v>
      </c>
      <c r="G3310">
        <v>0.60745000000000005</v>
      </c>
      <c r="H3310">
        <v>0.32385000000000003</v>
      </c>
      <c r="I3310">
        <v>0.31974999999999998</v>
      </c>
      <c r="J3310">
        <v>5.8450000000000002E-2</v>
      </c>
      <c r="K3310">
        <v>0.76615</v>
      </c>
      <c r="L3310">
        <v>0.32024999999999998</v>
      </c>
    </row>
    <row r="3311" spans="1:12" x14ac:dyDescent="0.3">
      <c r="A3311">
        <v>3310</v>
      </c>
      <c r="B3311">
        <v>0.33095000000000002</v>
      </c>
      <c r="C3311">
        <v>0.56645000000000001</v>
      </c>
      <c r="D3311">
        <v>0.67295000000000005</v>
      </c>
      <c r="E3311">
        <v>0.37595000000000001</v>
      </c>
      <c r="F3311">
        <v>0.16935</v>
      </c>
      <c r="G3311">
        <v>0.52595000000000003</v>
      </c>
      <c r="H3311">
        <v>0.22545000000000001</v>
      </c>
      <c r="I3311">
        <v>0.49425000000000002</v>
      </c>
      <c r="J3311">
        <v>0.24784999999999999</v>
      </c>
      <c r="K3311">
        <v>0.52744999999999997</v>
      </c>
      <c r="L3311">
        <v>0.43514999999999998</v>
      </c>
    </row>
    <row r="3312" spans="1:12" x14ac:dyDescent="0.3">
      <c r="A3312">
        <v>3311</v>
      </c>
      <c r="B3312">
        <v>0.33105000000000001</v>
      </c>
      <c r="C3312">
        <v>0.84984999999999999</v>
      </c>
      <c r="D3312">
        <v>4.795E-2</v>
      </c>
      <c r="E3312">
        <v>0.97065000000000001</v>
      </c>
      <c r="F3312">
        <v>0.23874999999999999</v>
      </c>
      <c r="G3312">
        <v>0.73014999999999997</v>
      </c>
      <c r="H3312">
        <v>3.0949999999999998E-2</v>
      </c>
      <c r="I3312">
        <v>1.3350000000000001E-2</v>
      </c>
      <c r="J3312">
        <v>0.29854999999999998</v>
      </c>
      <c r="K3312">
        <v>0.28115000000000001</v>
      </c>
      <c r="L3312">
        <v>0.12695000000000001</v>
      </c>
    </row>
    <row r="3313" spans="1:12" x14ac:dyDescent="0.3">
      <c r="A3313">
        <v>3312</v>
      </c>
      <c r="B3313">
        <v>0.33115</v>
      </c>
      <c r="C3313">
        <v>0.15334999999999999</v>
      </c>
      <c r="D3313">
        <v>0.36275000000000002</v>
      </c>
      <c r="E3313">
        <v>0.89395000000000002</v>
      </c>
      <c r="F3313">
        <v>0.40605000000000002</v>
      </c>
      <c r="G3313">
        <v>0.99304999999999999</v>
      </c>
      <c r="H3313">
        <v>0.24654999999999999</v>
      </c>
      <c r="I3313">
        <v>0.64944999999999997</v>
      </c>
      <c r="J3313">
        <v>0.62055000000000005</v>
      </c>
      <c r="K3313">
        <v>0.43435000000000001</v>
      </c>
      <c r="L3313">
        <v>9.8350000000000007E-2</v>
      </c>
    </row>
    <row r="3314" spans="1:12" x14ac:dyDescent="0.3">
      <c r="A3314">
        <v>3313</v>
      </c>
      <c r="B3314">
        <v>0.33124999999999999</v>
      </c>
      <c r="C3314">
        <v>0.99265000000000003</v>
      </c>
      <c r="D3314">
        <v>0.90554999999999997</v>
      </c>
      <c r="E3314">
        <v>0.12595000000000001</v>
      </c>
      <c r="F3314">
        <v>0.83045000000000002</v>
      </c>
      <c r="G3314">
        <v>0.55964999999999998</v>
      </c>
      <c r="H3314">
        <v>0.84235000000000004</v>
      </c>
      <c r="I3314">
        <v>0.86504999999999999</v>
      </c>
      <c r="J3314">
        <v>4.9250000000000002E-2</v>
      </c>
      <c r="K3314">
        <v>0.23094999999999999</v>
      </c>
      <c r="L3314">
        <v>4.0050000000000002E-2</v>
      </c>
    </row>
    <row r="3315" spans="1:12" x14ac:dyDescent="0.3">
      <c r="A3315">
        <v>3314</v>
      </c>
      <c r="B3315">
        <v>0.33134999999999998</v>
      </c>
      <c r="C3315">
        <v>0.58635000000000004</v>
      </c>
      <c r="D3315">
        <v>0.94994999999999996</v>
      </c>
      <c r="E3315">
        <v>0.83825000000000005</v>
      </c>
      <c r="F3315">
        <v>0.11235000000000001</v>
      </c>
      <c r="G3315">
        <v>0.83355000000000001</v>
      </c>
      <c r="H3315">
        <v>0.48175000000000001</v>
      </c>
      <c r="I3315">
        <v>0.53634999999999999</v>
      </c>
      <c r="J3315">
        <v>0.16905000000000001</v>
      </c>
      <c r="K3315">
        <v>0.41944999999999999</v>
      </c>
      <c r="L3315">
        <v>0.46575</v>
      </c>
    </row>
    <row r="3316" spans="1:12" x14ac:dyDescent="0.3">
      <c r="A3316">
        <v>3315</v>
      </c>
      <c r="B3316">
        <v>0.33145000000000002</v>
      </c>
      <c r="C3316">
        <v>0.14985000000000001</v>
      </c>
      <c r="D3316">
        <v>0.12595000000000001</v>
      </c>
      <c r="E3316">
        <v>0.29444999999999999</v>
      </c>
      <c r="F3316">
        <v>0.12354999999999999</v>
      </c>
      <c r="G3316">
        <v>0.94774999999999998</v>
      </c>
      <c r="H3316">
        <v>0.39045000000000002</v>
      </c>
      <c r="I3316">
        <v>8.3349999999999994E-2</v>
      </c>
      <c r="J3316">
        <v>0.86775000000000002</v>
      </c>
      <c r="K3316">
        <v>0.75805</v>
      </c>
      <c r="L3316">
        <v>0.47015000000000001</v>
      </c>
    </row>
    <row r="3317" spans="1:12" x14ac:dyDescent="0.3">
      <c r="A3317">
        <v>3316</v>
      </c>
      <c r="B3317">
        <v>0.33155000000000001</v>
      </c>
      <c r="C3317">
        <v>0.10675</v>
      </c>
      <c r="D3317">
        <v>0.66615000000000002</v>
      </c>
      <c r="E3317">
        <v>0.64975000000000005</v>
      </c>
      <c r="F3317">
        <v>0.93164999999999998</v>
      </c>
      <c r="G3317">
        <v>0.13105</v>
      </c>
      <c r="H3317">
        <v>0.54185000000000005</v>
      </c>
      <c r="I3317">
        <v>0.62834999999999996</v>
      </c>
      <c r="J3317">
        <v>0.49054999999999999</v>
      </c>
      <c r="K3317">
        <v>0.99624999999999997</v>
      </c>
      <c r="L3317">
        <v>0.37764999999999999</v>
      </c>
    </row>
    <row r="3318" spans="1:12" x14ac:dyDescent="0.3">
      <c r="A3318">
        <v>3317</v>
      </c>
      <c r="B3318">
        <v>0.33165</v>
      </c>
      <c r="C3318">
        <v>0.16325000000000001</v>
      </c>
      <c r="D3318">
        <v>0.32335000000000003</v>
      </c>
      <c r="E3318">
        <v>0.86795</v>
      </c>
      <c r="F3318">
        <v>0.17965</v>
      </c>
      <c r="G3318">
        <v>0.78574999999999995</v>
      </c>
      <c r="H3318">
        <v>0.70894999999999997</v>
      </c>
      <c r="I3318">
        <v>0.45674999999999999</v>
      </c>
      <c r="J3318">
        <v>0.79635</v>
      </c>
      <c r="K3318">
        <v>0.28484999999999999</v>
      </c>
      <c r="L3318">
        <v>0.71004999999999996</v>
      </c>
    </row>
    <row r="3319" spans="1:12" x14ac:dyDescent="0.3">
      <c r="A3319">
        <v>3318</v>
      </c>
      <c r="B3319">
        <v>0.33174999999999999</v>
      </c>
      <c r="C3319">
        <v>0.45615</v>
      </c>
      <c r="D3319">
        <v>0.21265000000000001</v>
      </c>
      <c r="E3319">
        <v>0.93045</v>
      </c>
      <c r="F3319">
        <v>0.64915</v>
      </c>
      <c r="G3319">
        <v>0.92725000000000002</v>
      </c>
      <c r="H3319">
        <v>0.26645000000000002</v>
      </c>
      <c r="I3319">
        <v>0.31395000000000001</v>
      </c>
      <c r="J3319">
        <v>0.87844999999999995</v>
      </c>
      <c r="K3319">
        <v>0.56405000000000005</v>
      </c>
      <c r="L3319">
        <v>0.29694999999999999</v>
      </c>
    </row>
    <row r="3320" spans="1:12" x14ac:dyDescent="0.3">
      <c r="A3320">
        <v>3319</v>
      </c>
      <c r="B3320">
        <v>0.33184999999999998</v>
      </c>
      <c r="C3320">
        <v>0.97024999999999995</v>
      </c>
      <c r="D3320">
        <v>0.36954999999999999</v>
      </c>
      <c r="E3320">
        <v>9.7949999999999995E-2</v>
      </c>
      <c r="F3320">
        <v>0.86824999999999997</v>
      </c>
      <c r="G3320">
        <v>0.13744999999999999</v>
      </c>
      <c r="H3320">
        <v>0.69655</v>
      </c>
      <c r="I3320">
        <v>0.22664999999999999</v>
      </c>
      <c r="J3320">
        <v>0.94035000000000002</v>
      </c>
      <c r="K3320">
        <v>0.89534999999999998</v>
      </c>
      <c r="L3320">
        <v>0.97675000000000001</v>
      </c>
    </row>
    <row r="3321" spans="1:12" x14ac:dyDescent="0.3">
      <c r="A3321">
        <v>3320</v>
      </c>
      <c r="B3321">
        <v>0.33195000000000002</v>
      </c>
      <c r="C3321">
        <v>0.18115000000000001</v>
      </c>
      <c r="D3321">
        <v>0.81545000000000001</v>
      </c>
      <c r="E3321">
        <v>2.3949999999999999E-2</v>
      </c>
      <c r="F3321">
        <v>0.92884999999999995</v>
      </c>
      <c r="G3321">
        <v>8.6249999999999993E-2</v>
      </c>
      <c r="H3321">
        <v>0.99544999999999995</v>
      </c>
      <c r="I3321">
        <v>0.88014999999999999</v>
      </c>
      <c r="J3321">
        <v>0.39255000000000001</v>
      </c>
      <c r="K3321">
        <v>0.54235</v>
      </c>
      <c r="L3321">
        <v>0.85024999999999995</v>
      </c>
    </row>
    <row r="3322" spans="1:12" x14ac:dyDescent="0.3">
      <c r="A3322">
        <v>3321</v>
      </c>
      <c r="B3322">
        <v>0.33205000000000001</v>
      </c>
      <c r="C3322">
        <v>0.89985000000000004</v>
      </c>
      <c r="D3322">
        <v>0.80395000000000005</v>
      </c>
      <c r="E3322">
        <v>0.52344999999999997</v>
      </c>
      <c r="F3322">
        <v>0.90344999999999998</v>
      </c>
      <c r="G3322">
        <v>0.96104999999999996</v>
      </c>
      <c r="H3322">
        <v>0.73865000000000003</v>
      </c>
      <c r="I3322">
        <v>0.62755000000000005</v>
      </c>
      <c r="J3322">
        <v>0.60724999999999996</v>
      </c>
      <c r="K3322">
        <v>0.20165</v>
      </c>
      <c r="L3322">
        <v>0.47844999999999999</v>
      </c>
    </row>
    <row r="3323" spans="1:12" x14ac:dyDescent="0.3">
      <c r="A3323">
        <v>3322</v>
      </c>
      <c r="B3323">
        <v>0.33215</v>
      </c>
      <c r="C3323">
        <v>0.12645000000000001</v>
      </c>
      <c r="D3323">
        <v>0.66444999999999999</v>
      </c>
      <c r="E3323">
        <v>0.37435000000000002</v>
      </c>
      <c r="F3323">
        <v>0.74045000000000005</v>
      </c>
      <c r="G3323">
        <v>0.94074999999999998</v>
      </c>
      <c r="H3323">
        <v>0.37855</v>
      </c>
      <c r="I3323">
        <v>1.975E-2</v>
      </c>
      <c r="J3323">
        <v>6.105E-2</v>
      </c>
      <c r="K3323">
        <v>0.31785000000000002</v>
      </c>
      <c r="L3323">
        <v>0.93554999999999999</v>
      </c>
    </row>
    <row r="3324" spans="1:12" x14ac:dyDescent="0.3">
      <c r="A3324">
        <v>3323</v>
      </c>
      <c r="B3324">
        <v>0.33224999999999999</v>
      </c>
      <c r="C3324">
        <v>0.29985000000000001</v>
      </c>
      <c r="D3324">
        <v>0.82215000000000005</v>
      </c>
      <c r="E3324">
        <v>0.96504999999999996</v>
      </c>
      <c r="F3324">
        <v>0.92374999999999996</v>
      </c>
      <c r="G3324">
        <v>0.45495000000000002</v>
      </c>
      <c r="H3324">
        <v>0.79174999999999995</v>
      </c>
      <c r="I3324">
        <v>0.30864999999999998</v>
      </c>
      <c r="J3324">
        <v>0.33794999999999997</v>
      </c>
      <c r="K3324">
        <v>0.53605000000000003</v>
      </c>
      <c r="L3324">
        <v>0.39284999999999998</v>
      </c>
    </row>
    <row r="3325" spans="1:12" x14ac:dyDescent="0.3">
      <c r="A3325">
        <v>3324</v>
      </c>
      <c r="B3325">
        <v>0.33234999999999998</v>
      </c>
      <c r="C3325">
        <v>0.94064999999999999</v>
      </c>
      <c r="D3325">
        <v>0.56145</v>
      </c>
      <c r="E3325">
        <v>0.78644999999999998</v>
      </c>
      <c r="F3325">
        <v>0.25695000000000001</v>
      </c>
      <c r="G3325">
        <v>0.89115</v>
      </c>
      <c r="H3325">
        <v>0.32905000000000001</v>
      </c>
      <c r="I3325">
        <v>4.2950000000000002E-2</v>
      </c>
      <c r="J3325">
        <v>0.23995</v>
      </c>
      <c r="K3325">
        <v>0.91105000000000003</v>
      </c>
      <c r="L3325">
        <v>0.78115000000000001</v>
      </c>
    </row>
    <row r="3326" spans="1:12" x14ac:dyDescent="0.3">
      <c r="A3326">
        <v>3325</v>
      </c>
      <c r="B3326">
        <v>0.33245000000000002</v>
      </c>
      <c r="C3326">
        <v>0.83214999999999995</v>
      </c>
      <c r="D3326">
        <v>0.57584999999999997</v>
      </c>
      <c r="E3326">
        <v>1.035E-2</v>
      </c>
      <c r="F3326">
        <v>0.80245</v>
      </c>
      <c r="G3326">
        <v>0.57865</v>
      </c>
      <c r="H3326">
        <v>0.38614999999999999</v>
      </c>
      <c r="I3326">
        <v>0.49985000000000002</v>
      </c>
      <c r="J3326">
        <v>0.92225000000000001</v>
      </c>
      <c r="K3326">
        <v>0.67645</v>
      </c>
      <c r="L3326">
        <v>0.20344999999999999</v>
      </c>
    </row>
    <row r="3327" spans="1:12" x14ac:dyDescent="0.3">
      <c r="A3327">
        <v>3326</v>
      </c>
      <c r="B3327">
        <v>0.33255000000000001</v>
      </c>
      <c r="C3327">
        <v>0.96555000000000002</v>
      </c>
      <c r="D3327">
        <v>0.96145000000000003</v>
      </c>
      <c r="E3327">
        <v>0.60775000000000001</v>
      </c>
      <c r="F3327">
        <v>0.53464999999999996</v>
      </c>
      <c r="G3327">
        <v>0.65425</v>
      </c>
      <c r="H3327">
        <v>0.51014999999999999</v>
      </c>
      <c r="I3327">
        <v>1.9449999999999999E-2</v>
      </c>
      <c r="J3327">
        <v>0.38235000000000002</v>
      </c>
      <c r="K3327">
        <v>0.68984999999999996</v>
      </c>
      <c r="L3327">
        <v>0.90505000000000002</v>
      </c>
    </row>
    <row r="3328" spans="1:12" x14ac:dyDescent="0.3">
      <c r="A3328">
        <v>3327</v>
      </c>
      <c r="B3328">
        <v>0.33265</v>
      </c>
      <c r="C3328">
        <v>0.43885000000000002</v>
      </c>
      <c r="D3328">
        <v>0.47315000000000002</v>
      </c>
      <c r="E3328">
        <v>0.34884999999999999</v>
      </c>
      <c r="F3328">
        <v>0.12425</v>
      </c>
      <c r="G3328">
        <v>0.92945</v>
      </c>
      <c r="H3328">
        <v>0.60714999999999997</v>
      </c>
      <c r="I3328">
        <v>0.18435000000000001</v>
      </c>
      <c r="J3328">
        <v>0.27594999999999997</v>
      </c>
      <c r="K3328">
        <v>0.57415000000000005</v>
      </c>
      <c r="L3328">
        <v>0.35525000000000001</v>
      </c>
    </row>
    <row r="3329" spans="1:12" x14ac:dyDescent="0.3">
      <c r="A3329">
        <v>3328</v>
      </c>
      <c r="B3329">
        <v>0.33274999999999999</v>
      </c>
      <c r="C3329">
        <v>0.65854999999999997</v>
      </c>
      <c r="D3329">
        <v>0.43685000000000002</v>
      </c>
      <c r="E3329">
        <v>0.94284999999999997</v>
      </c>
      <c r="F3329">
        <v>0.23035</v>
      </c>
      <c r="G3329">
        <v>5.4350000000000002E-2</v>
      </c>
      <c r="H3329">
        <v>0.41844999999999999</v>
      </c>
      <c r="I3329">
        <v>0.17035</v>
      </c>
      <c r="J3329">
        <v>0.99324999999999997</v>
      </c>
      <c r="K3329">
        <v>0.98134999999999994</v>
      </c>
      <c r="L3329">
        <v>0.90625</v>
      </c>
    </row>
    <row r="3330" spans="1:12" x14ac:dyDescent="0.3">
      <c r="A3330">
        <v>3329</v>
      </c>
      <c r="B3330">
        <v>0.33284999999999998</v>
      </c>
      <c r="C3330">
        <v>0.46165</v>
      </c>
      <c r="D3330">
        <v>0.48015000000000002</v>
      </c>
      <c r="E3330">
        <v>0.93815000000000004</v>
      </c>
      <c r="F3330">
        <v>0.71675</v>
      </c>
      <c r="G3330">
        <v>0.89834999999999998</v>
      </c>
      <c r="H3330">
        <v>0.15964999999999999</v>
      </c>
      <c r="I3330">
        <v>7.3349999999999999E-2</v>
      </c>
      <c r="J3330">
        <v>0.92525000000000002</v>
      </c>
      <c r="K3330">
        <v>0.15115000000000001</v>
      </c>
      <c r="L3330">
        <v>0.13494999999999999</v>
      </c>
    </row>
    <row r="3331" spans="1:12" x14ac:dyDescent="0.3">
      <c r="A3331">
        <v>3330</v>
      </c>
      <c r="B3331">
        <v>0.33295000000000002</v>
      </c>
      <c r="C3331">
        <v>0.42475000000000002</v>
      </c>
      <c r="D3331">
        <v>0.23315</v>
      </c>
      <c r="E3331">
        <v>0.73014999999999997</v>
      </c>
      <c r="F3331">
        <v>3.1649999999999998E-2</v>
      </c>
      <c r="G3331">
        <v>0.39934999999999998</v>
      </c>
      <c r="H3331">
        <v>4.2049999999999997E-2</v>
      </c>
      <c r="I3331">
        <v>0.96345000000000003</v>
      </c>
      <c r="J3331">
        <v>0.13764999999999999</v>
      </c>
      <c r="K3331">
        <v>0.59484999999999999</v>
      </c>
      <c r="L3331">
        <v>0.17724999999999999</v>
      </c>
    </row>
    <row r="3332" spans="1:12" x14ac:dyDescent="0.3">
      <c r="A3332">
        <v>3331</v>
      </c>
      <c r="B3332">
        <v>0.33305000000000001</v>
      </c>
      <c r="C3332">
        <v>0.38255</v>
      </c>
      <c r="D3332">
        <v>0.41415000000000002</v>
      </c>
      <c r="E3332">
        <v>0.57225000000000004</v>
      </c>
      <c r="F3332">
        <v>0.41665000000000002</v>
      </c>
      <c r="G3332">
        <v>0.36175000000000002</v>
      </c>
      <c r="H3332">
        <v>0.29304999999999998</v>
      </c>
      <c r="I3332">
        <v>0.51705000000000001</v>
      </c>
      <c r="J3332">
        <v>0.75695000000000001</v>
      </c>
      <c r="K3332">
        <v>0.96314999999999995</v>
      </c>
      <c r="L3332">
        <v>0.99914999999999998</v>
      </c>
    </row>
    <row r="3333" spans="1:12" x14ac:dyDescent="0.3">
      <c r="A3333">
        <v>3332</v>
      </c>
      <c r="B3333">
        <v>0.33315</v>
      </c>
      <c r="C3333">
        <v>0.90095000000000003</v>
      </c>
      <c r="D3333">
        <v>0.33115</v>
      </c>
      <c r="E3333">
        <v>0.25705</v>
      </c>
      <c r="F3333">
        <v>0.86365000000000003</v>
      </c>
      <c r="G3333">
        <v>0.31125000000000003</v>
      </c>
      <c r="H3333">
        <v>0.69094999999999995</v>
      </c>
      <c r="I3333">
        <v>0.74175000000000002</v>
      </c>
      <c r="J3333">
        <v>3.4450000000000001E-2</v>
      </c>
      <c r="K3333">
        <v>0.93545</v>
      </c>
      <c r="L3333">
        <v>0.93984999999999996</v>
      </c>
    </row>
    <row r="3334" spans="1:12" x14ac:dyDescent="0.3">
      <c r="A3334">
        <v>3333</v>
      </c>
      <c r="B3334">
        <v>0.33324999999999999</v>
      </c>
      <c r="C3334">
        <v>0.76975000000000005</v>
      </c>
      <c r="D3334">
        <v>0.24615000000000001</v>
      </c>
      <c r="E3334">
        <v>0.27744999999999997</v>
      </c>
      <c r="F3334">
        <v>0.54805000000000004</v>
      </c>
      <c r="G3334">
        <v>0.82935000000000003</v>
      </c>
      <c r="H3334">
        <v>0.50824999999999998</v>
      </c>
      <c r="I3334">
        <v>0.69745000000000001</v>
      </c>
      <c r="J3334">
        <v>0.80884999999999996</v>
      </c>
      <c r="K3334">
        <v>0.92344999999999999</v>
      </c>
      <c r="L3334">
        <v>0.10345</v>
      </c>
    </row>
    <row r="3335" spans="1:12" x14ac:dyDescent="0.3">
      <c r="A3335">
        <v>3334</v>
      </c>
      <c r="B3335">
        <v>0.33334999999999998</v>
      </c>
      <c r="C3335">
        <v>0.24775</v>
      </c>
      <c r="D3335">
        <v>0.95404999999999995</v>
      </c>
      <c r="E3335">
        <v>0.56545000000000001</v>
      </c>
      <c r="F3335">
        <v>6.5350000000000005E-2</v>
      </c>
      <c r="G3335">
        <v>0.26665</v>
      </c>
      <c r="H3335">
        <v>0.11575000000000001</v>
      </c>
      <c r="I3335">
        <v>7.7149999999999996E-2</v>
      </c>
      <c r="J3335">
        <v>0.26264999999999999</v>
      </c>
      <c r="K3335">
        <v>0.37995000000000001</v>
      </c>
      <c r="L3335">
        <v>0.74555000000000005</v>
      </c>
    </row>
    <row r="3336" spans="1:12" x14ac:dyDescent="0.3">
      <c r="A3336">
        <v>3335</v>
      </c>
      <c r="B3336">
        <v>0.33345000000000002</v>
      </c>
      <c r="C3336">
        <v>0.53044999999999998</v>
      </c>
      <c r="D3336">
        <v>0.18204999999999999</v>
      </c>
      <c r="E3336">
        <v>0.42914999999999998</v>
      </c>
      <c r="F3336">
        <v>0.33734999999999998</v>
      </c>
      <c r="G3336">
        <v>0.45215</v>
      </c>
      <c r="H3336">
        <v>0.66085000000000005</v>
      </c>
      <c r="I3336">
        <v>0.29494999999999999</v>
      </c>
      <c r="J3336">
        <v>0.57755000000000001</v>
      </c>
      <c r="K3336">
        <v>0.47644999999999998</v>
      </c>
      <c r="L3336">
        <v>0.27074999999999999</v>
      </c>
    </row>
    <row r="3337" spans="1:12" x14ac:dyDescent="0.3">
      <c r="A3337">
        <v>3336</v>
      </c>
      <c r="B3337">
        <v>0.33355000000000001</v>
      </c>
      <c r="C3337">
        <v>0.30385000000000001</v>
      </c>
      <c r="D3337">
        <v>0.37735000000000002</v>
      </c>
      <c r="E3337">
        <v>0.87104999999999999</v>
      </c>
      <c r="F3337">
        <v>0.16305</v>
      </c>
      <c r="G3337">
        <v>0.16284999999999999</v>
      </c>
      <c r="H3337">
        <v>0.51154999999999995</v>
      </c>
      <c r="I3337">
        <v>2.8649999999999998E-2</v>
      </c>
      <c r="J3337">
        <v>0.61944999999999995</v>
      </c>
      <c r="K3337">
        <v>0.60324999999999995</v>
      </c>
      <c r="L3337">
        <v>0.59165000000000001</v>
      </c>
    </row>
    <row r="3338" spans="1:12" x14ac:dyDescent="0.3">
      <c r="A3338">
        <v>3337</v>
      </c>
      <c r="B3338">
        <v>0.33365</v>
      </c>
      <c r="C3338">
        <v>0.38414999999999999</v>
      </c>
      <c r="D3338">
        <v>0.14255000000000001</v>
      </c>
      <c r="E3338">
        <v>0.38474999999999998</v>
      </c>
      <c r="F3338">
        <v>0.19514999999999999</v>
      </c>
      <c r="G3338">
        <v>0.46095000000000003</v>
      </c>
      <c r="H3338">
        <v>0.47444999999999998</v>
      </c>
      <c r="I3338">
        <v>0.32845000000000002</v>
      </c>
      <c r="J3338">
        <v>0.47084999999999999</v>
      </c>
      <c r="K3338">
        <v>0.67495000000000005</v>
      </c>
      <c r="L3338">
        <v>0.93815000000000004</v>
      </c>
    </row>
    <row r="3339" spans="1:12" x14ac:dyDescent="0.3">
      <c r="A3339">
        <v>3338</v>
      </c>
      <c r="B3339">
        <v>0.33374999999999999</v>
      </c>
      <c r="C3339">
        <v>0.99775000000000003</v>
      </c>
      <c r="D3339">
        <v>0.10995000000000001</v>
      </c>
      <c r="E3339">
        <v>0.23665</v>
      </c>
      <c r="F3339">
        <v>0.31685000000000002</v>
      </c>
      <c r="G3339">
        <v>0.99534999999999996</v>
      </c>
      <c r="H3339">
        <v>0.13785</v>
      </c>
      <c r="I3339">
        <v>0.17765</v>
      </c>
      <c r="J3339">
        <v>0.49525000000000002</v>
      </c>
      <c r="K3339">
        <v>0.54784999999999995</v>
      </c>
      <c r="L3339">
        <v>0.30064999999999997</v>
      </c>
    </row>
    <row r="3340" spans="1:12" x14ac:dyDescent="0.3">
      <c r="A3340">
        <v>3339</v>
      </c>
      <c r="B3340">
        <v>0.33384999999999998</v>
      </c>
      <c r="C3340">
        <v>0.17954999999999999</v>
      </c>
      <c r="D3340">
        <v>0.11495</v>
      </c>
      <c r="E3340">
        <v>0.26164999999999999</v>
      </c>
      <c r="F3340">
        <v>9.8949999999999996E-2</v>
      </c>
      <c r="G3340">
        <v>0.80325000000000002</v>
      </c>
      <c r="H3340">
        <v>0.10355</v>
      </c>
      <c r="I3340">
        <v>0.59655000000000002</v>
      </c>
      <c r="J3340">
        <v>0.39205000000000001</v>
      </c>
      <c r="K3340">
        <v>0.35344999999999999</v>
      </c>
      <c r="L3340">
        <v>0.14665</v>
      </c>
    </row>
    <row r="3341" spans="1:12" x14ac:dyDescent="0.3">
      <c r="A3341">
        <v>3340</v>
      </c>
      <c r="B3341">
        <v>0.33395000000000002</v>
      </c>
      <c r="C3341">
        <v>0.34655000000000002</v>
      </c>
      <c r="D3341">
        <v>5.9549999999999999E-2</v>
      </c>
      <c r="E3341">
        <v>0.90564999999999996</v>
      </c>
      <c r="F3341">
        <v>0.41794999999999999</v>
      </c>
      <c r="G3341">
        <v>0.48914999999999997</v>
      </c>
      <c r="H3341">
        <v>0.31254999999999999</v>
      </c>
      <c r="I3341">
        <v>0.27925</v>
      </c>
      <c r="J3341">
        <v>7.5000000000000002E-4</v>
      </c>
      <c r="K3341">
        <v>9.2249999999999999E-2</v>
      </c>
      <c r="L3341">
        <v>0.55254999999999999</v>
      </c>
    </row>
    <row r="3342" spans="1:12" x14ac:dyDescent="0.3">
      <c r="A3342">
        <v>3341</v>
      </c>
      <c r="B3342">
        <v>0.33405000000000001</v>
      </c>
      <c r="C3342">
        <v>0.85704999999999998</v>
      </c>
      <c r="D3342">
        <v>0.15354999999999999</v>
      </c>
      <c r="E3342">
        <v>8.7500000000000008E-3</v>
      </c>
      <c r="F3342">
        <v>0.58155000000000001</v>
      </c>
      <c r="G3342">
        <v>0.95794999999999997</v>
      </c>
      <c r="H3342">
        <v>0.48025000000000001</v>
      </c>
      <c r="I3342">
        <v>0.35375000000000001</v>
      </c>
      <c r="J3342">
        <v>0.83774999999999999</v>
      </c>
      <c r="K3342">
        <v>5.0549999999999998E-2</v>
      </c>
      <c r="L3342">
        <v>0.72724999999999995</v>
      </c>
    </row>
    <row r="3343" spans="1:12" x14ac:dyDescent="0.3">
      <c r="A3343">
        <v>3342</v>
      </c>
      <c r="B3343">
        <v>0.33415</v>
      </c>
      <c r="C3343">
        <v>5.1500000000000001E-3</v>
      </c>
      <c r="D3343">
        <v>0.13544999999999999</v>
      </c>
      <c r="E3343">
        <v>3.755E-2</v>
      </c>
      <c r="F3343">
        <v>4.9750000000000003E-2</v>
      </c>
      <c r="G3343">
        <v>0.61534999999999995</v>
      </c>
      <c r="H3343">
        <v>0.91205000000000003</v>
      </c>
      <c r="I3343">
        <v>2.4499999999999999E-3</v>
      </c>
      <c r="J3343">
        <v>0.92315000000000003</v>
      </c>
      <c r="K3343">
        <v>0.20865</v>
      </c>
      <c r="L3343">
        <v>0.92595000000000005</v>
      </c>
    </row>
    <row r="3344" spans="1:12" x14ac:dyDescent="0.3">
      <c r="A3344">
        <v>3343</v>
      </c>
      <c r="B3344">
        <v>0.33424999999999999</v>
      </c>
      <c r="C3344">
        <v>0.89605000000000001</v>
      </c>
      <c r="D3344">
        <v>0.85404999999999998</v>
      </c>
      <c r="E3344">
        <v>0.33724999999999999</v>
      </c>
      <c r="F3344">
        <v>0.14565</v>
      </c>
      <c r="G3344">
        <v>0.52854999999999996</v>
      </c>
      <c r="H3344">
        <v>0.64224999999999999</v>
      </c>
      <c r="I3344">
        <v>0.64254999999999995</v>
      </c>
      <c r="J3344">
        <v>5.7049999999999997E-2</v>
      </c>
      <c r="K3344">
        <v>0.95574999999999999</v>
      </c>
      <c r="L3344">
        <v>0.91984999999999995</v>
      </c>
    </row>
    <row r="3345" spans="1:12" x14ac:dyDescent="0.3">
      <c r="A3345">
        <v>3344</v>
      </c>
      <c r="B3345">
        <v>0.33434999999999998</v>
      </c>
      <c r="C3345">
        <v>0.86014999999999997</v>
      </c>
      <c r="D3345">
        <v>0.55854999999999999</v>
      </c>
      <c r="E3345">
        <v>0.90725</v>
      </c>
      <c r="F3345">
        <v>0.12265</v>
      </c>
      <c r="G3345">
        <v>0.68535000000000001</v>
      </c>
      <c r="H3345">
        <v>0.40784999999999999</v>
      </c>
      <c r="I3345">
        <v>0.82865</v>
      </c>
      <c r="J3345">
        <v>0.47005000000000002</v>
      </c>
      <c r="K3345">
        <v>2.325E-2</v>
      </c>
      <c r="L3345">
        <v>0.15715000000000001</v>
      </c>
    </row>
    <row r="3346" spans="1:12" x14ac:dyDescent="0.3">
      <c r="A3346">
        <v>3345</v>
      </c>
      <c r="B3346">
        <v>0.33445000000000003</v>
      </c>
      <c r="C3346">
        <v>0.41485</v>
      </c>
      <c r="D3346">
        <v>0.51465000000000005</v>
      </c>
      <c r="E3346">
        <v>0.86665000000000003</v>
      </c>
      <c r="F3346">
        <v>0.72635000000000005</v>
      </c>
      <c r="G3346">
        <v>0.44255</v>
      </c>
      <c r="H3346">
        <v>0.89115</v>
      </c>
      <c r="I3346">
        <v>0.68145</v>
      </c>
      <c r="J3346">
        <v>0.98555000000000004</v>
      </c>
      <c r="K3346">
        <v>9.9049999999999999E-2</v>
      </c>
      <c r="L3346">
        <v>0.99514999999999998</v>
      </c>
    </row>
    <row r="3347" spans="1:12" x14ac:dyDescent="0.3">
      <c r="A3347">
        <v>3346</v>
      </c>
      <c r="B3347">
        <v>0.33455000000000001</v>
      </c>
      <c r="C3347">
        <v>0.70965</v>
      </c>
      <c r="D3347">
        <v>0.14724999999999999</v>
      </c>
      <c r="E3347">
        <v>7.4050000000000005E-2</v>
      </c>
      <c r="F3347">
        <v>0.64895000000000003</v>
      </c>
      <c r="G3347">
        <v>0.20455000000000001</v>
      </c>
      <c r="H3347">
        <v>0.96504999999999996</v>
      </c>
      <c r="I3347">
        <v>0.54044999999999999</v>
      </c>
      <c r="J3347">
        <v>0.25114999999999998</v>
      </c>
      <c r="K3347">
        <v>0.15434999999999999</v>
      </c>
      <c r="L3347">
        <v>1.1350000000000001E-2</v>
      </c>
    </row>
    <row r="3348" spans="1:12" x14ac:dyDescent="0.3">
      <c r="A3348">
        <v>3347</v>
      </c>
      <c r="B3348">
        <v>0.33465</v>
      </c>
      <c r="C3348">
        <v>0.63724999999999998</v>
      </c>
      <c r="D3348">
        <v>0.15235000000000001</v>
      </c>
      <c r="E3348">
        <v>0.11615</v>
      </c>
      <c r="F3348">
        <v>0.61014999999999997</v>
      </c>
      <c r="G3348">
        <v>8.9349999999999999E-2</v>
      </c>
      <c r="H3348">
        <v>0.82125000000000004</v>
      </c>
      <c r="I3348">
        <v>0.23365</v>
      </c>
      <c r="J3348">
        <v>0.53185000000000004</v>
      </c>
      <c r="K3348">
        <v>0.93845000000000001</v>
      </c>
      <c r="L3348">
        <v>0.78715000000000002</v>
      </c>
    </row>
    <row r="3349" spans="1:12" x14ac:dyDescent="0.3">
      <c r="A3349">
        <v>3348</v>
      </c>
      <c r="B3349">
        <v>0.33474999999999999</v>
      </c>
      <c r="C3349">
        <v>0.82384999999999997</v>
      </c>
      <c r="D3349">
        <v>0.35025000000000001</v>
      </c>
      <c r="E3349">
        <v>0.52915000000000001</v>
      </c>
      <c r="F3349">
        <v>2.7650000000000001E-2</v>
      </c>
      <c r="G3349">
        <v>0.84345000000000003</v>
      </c>
      <c r="H3349">
        <v>0.60475000000000001</v>
      </c>
      <c r="I3349">
        <v>0.69294999999999995</v>
      </c>
      <c r="J3349">
        <v>0.14535000000000001</v>
      </c>
      <c r="K3349">
        <v>0.34434999999999999</v>
      </c>
      <c r="L3349">
        <v>0.53464999999999996</v>
      </c>
    </row>
    <row r="3350" spans="1:12" x14ac:dyDescent="0.3">
      <c r="A3350">
        <v>3349</v>
      </c>
      <c r="B3350">
        <v>0.33484999999999998</v>
      </c>
      <c r="C3350">
        <v>0.60404999999999998</v>
      </c>
      <c r="D3350">
        <v>0.39584999999999998</v>
      </c>
      <c r="E3350">
        <v>0.34044999999999997</v>
      </c>
      <c r="F3350">
        <v>0.53564999999999996</v>
      </c>
      <c r="G3350">
        <v>0.57094999999999996</v>
      </c>
      <c r="H3350">
        <v>0.99934999999999996</v>
      </c>
      <c r="I3350">
        <v>0.90534999999999999</v>
      </c>
      <c r="J3350">
        <v>0.84084999999999999</v>
      </c>
      <c r="K3350">
        <v>7.8499999999999993E-3</v>
      </c>
      <c r="L3350">
        <v>0.68484999999999996</v>
      </c>
    </row>
    <row r="3351" spans="1:12" x14ac:dyDescent="0.3">
      <c r="A3351">
        <v>3350</v>
      </c>
      <c r="B3351">
        <v>0.33495000000000003</v>
      </c>
      <c r="C3351">
        <v>0.43295</v>
      </c>
      <c r="D3351">
        <v>0.13865</v>
      </c>
      <c r="E3351">
        <v>0.19445000000000001</v>
      </c>
      <c r="F3351">
        <v>0.55145</v>
      </c>
      <c r="G3351">
        <v>0.45974999999999999</v>
      </c>
      <c r="H3351">
        <v>9.6449999999999994E-2</v>
      </c>
      <c r="I3351">
        <v>0.31204999999999999</v>
      </c>
      <c r="J3351">
        <v>0.80505000000000004</v>
      </c>
      <c r="K3351">
        <v>0.53715000000000002</v>
      </c>
      <c r="L3351">
        <v>0.28094999999999998</v>
      </c>
    </row>
    <row r="3352" spans="1:12" x14ac:dyDescent="0.3">
      <c r="A3352">
        <v>3351</v>
      </c>
      <c r="B3352">
        <v>0.33505000000000001</v>
      </c>
      <c r="C3352">
        <v>0.59465000000000001</v>
      </c>
      <c r="D3352">
        <v>0.41425000000000001</v>
      </c>
      <c r="E3352">
        <v>0.69145000000000001</v>
      </c>
      <c r="F3352">
        <v>0.12634999999999999</v>
      </c>
      <c r="G3352">
        <v>0.33915000000000001</v>
      </c>
      <c r="H3352">
        <v>0.15125</v>
      </c>
      <c r="I3352">
        <v>7.3749999999999996E-2</v>
      </c>
      <c r="J3352">
        <v>0.62295</v>
      </c>
      <c r="K3352">
        <v>0.11615</v>
      </c>
      <c r="L3352">
        <v>0.74224999999999997</v>
      </c>
    </row>
    <row r="3353" spans="1:12" x14ac:dyDescent="0.3">
      <c r="A3353">
        <v>3352</v>
      </c>
      <c r="B3353">
        <v>0.33515</v>
      </c>
      <c r="C3353">
        <v>0.36554999999999999</v>
      </c>
      <c r="D3353">
        <v>0.13414999999999999</v>
      </c>
      <c r="E3353">
        <v>0.72475000000000001</v>
      </c>
      <c r="F3353">
        <v>0.24854999999999999</v>
      </c>
      <c r="G3353">
        <v>0.44705</v>
      </c>
      <c r="H3353">
        <v>0.92515000000000003</v>
      </c>
      <c r="I3353">
        <v>9.3850000000000003E-2</v>
      </c>
      <c r="J3353">
        <v>0.54554999999999998</v>
      </c>
      <c r="K3353">
        <v>2.955E-2</v>
      </c>
      <c r="L3353">
        <v>0.28305000000000002</v>
      </c>
    </row>
    <row r="3354" spans="1:12" x14ac:dyDescent="0.3">
      <c r="A3354">
        <v>3353</v>
      </c>
      <c r="B3354">
        <v>0.33524999999999999</v>
      </c>
      <c r="C3354">
        <v>0.26305000000000001</v>
      </c>
      <c r="D3354">
        <v>0.34184999999999999</v>
      </c>
      <c r="E3354">
        <v>7.6950000000000005E-2</v>
      </c>
      <c r="F3354">
        <v>5.475E-2</v>
      </c>
      <c r="G3354">
        <v>0.59175</v>
      </c>
      <c r="H3354">
        <v>0.59094999999999998</v>
      </c>
      <c r="I3354">
        <v>0.86614999999999998</v>
      </c>
      <c r="J3354">
        <v>0.62634999999999996</v>
      </c>
      <c r="K3354">
        <v>0.17924999999999999</v>
      </c>
      <c r="L3354">
        <v>2.4649999999999998E-2</v>
      </c>
    </row>
    <row r="3355" spans="1:12" x14ac:dyDescent="0.3">
      <c r="A3355">
        <v>3354</v>
      </c>
      <c r="B3355">
        <v>0.33534999999999998</v>
      </c>
      <c r="C3355">
        <v>0.65864999999999996</v>
      </c>
      <c r="D3355">
        <v>0.17374999999999999</v>
      </c>
      <c r="E3355">
        <v>0.22714999999999999</v>
      </c>
      <c r="F3355">
        <v>0.65495000000000003</v>
      </c>
      <c r="G3355">
        <v>0.80154999999999998</v>
      </c>
      <c r="H3355">
        <v>0.74485000000000001</v>
      </c>
      <c r="I3355">
        <v>0.47365000000000002</v>
      </c>
      <c r="J3355">
        <v>0.52734999999999999</v>
      </c>
      <c r="K3355">
        <v>0.24595</v>
      </c>
      <c r="L3355">
        <v>0.94425000000000003</v>
      </c>
    </row>
    <row r="3356" spans="1:12" x14ac:dyDescent="0.3">
      <c r="A3356">
        <v>3355</v>
      </c>
      <c r="B3356">
        <v>0.33545000000000003</v>
      </c>
      <c r="C3356">
        <v>0.75534999999999997</v>
      </c>
      <c r="D3356">
        <v>0.58384999999999998</v>
      </c>
      <c r="E3356">
        <v>0.21734999999999999</v>
      </c>
      <c r="F3356">
        <v>0.38995000000000002</v>
      </c>
      <c r="G3356">
        <v>0.91605000000000003</v>
      </c>
      <c r="H3356">
        <v>9.2749999999999999E-2</v>
      </c>
      <c r="I3356">
        <v>0.67515000000000003</v>
      </c>
      <c r="J3356">
        <v>0.96035000000000004</v>
      </c>
      <c r="K3356">
        <v>0.60414999999999996</v>
      </c>
      <c r="L3356">
        <v>0.66044999999999998</v>
      </c>
    </row>
    <row r="3357" spans="1:12" x14ac:dyDescent="0.3">
      <c r="A3357">
        <v>3356</v>
      </c>
      <c r="B3357">
        <v>0.33555000000000001</v>
      </c>
      <c r="C3357">
        <v>4.2349999999999999E-2</v>
      </c>
      <c r="D3357">
        <v>3.5349999999999999E-2</v>
      </c>
      <c r="E3357">
        <v>0.30675000000000002</v>
      </c>
      <c r="F3357">
        <v>3.8150000000000003E-2</v>
      </c>
      <c r="G3357">
        <v>3.6949999999999997E-2</v>
      </c>
      <c r="H3357">
        <v>0.97345000000000004</v>
      </c>
      <c r="I3357">
        <v>0.97094999999999998</v>
      </c>
      <c r="J3357">
        <v>0.88995000000000002</v>
      </c>
      <c r="K3357">
        <v>0.50295000000000001</v>
      </c>
      <c r="L3357">
        <v>0.37335000000000002</v>
      </c>
    </row>
    <row r="3358" spans="1:12" x14ac:dyDescent="0.3">
      <c r="A3358">
        <v>3357</v>
      </c>
      <c r="B3358">
        <v>0.33565</v>
      </c>
      <c r="C3358">
        <v>0.12315</v>
      </c>
      <c r="D3358">
        <v>0.53164999999999996</v>
      </c>
      <c r="E3358">
        <v>0.39774999999999999</v>
      </c>
      <c r="F3358">
        <v>0.67715000000000003</v>
      </c>
      <c r="G3358">
        <v>0.12025</v>
      </c>
      <c r="H3358">
        <v>0.27984999999999999</v>
      </c>
      <c r="I3358">
        <v>0.98285</v>
      </c>
      <c r="J3358">
        <v>0.86785000000000001</v>
      </c>
      <c r="K3358">
        <v>4.2250000000000003E-2</v>
      </c>
      <c r="L3358">
        <v>0.99834999999999996</v>
      </c>
    </row>
    <row r="3359" spans="1:12" x14ac:dyDescent="0.3">
      <c r="A3359">
        <v>3358</v>
      </c>
      <c r="B3359">
        <v>0.33574999999999999</v>
      </c>
      <c r="C3359">
        <v>0.27455000000000002</v>
      </c>
      <c r="D3359">
        <v>0.74555000000000005</v>
      </c>
      <c r="E3359">
        <v>1.575E-2</v>
      </c>
      <c r="F3359">
        <v>0.38755000000000001</v>
      </c>
      <c r="G3359">
        <v>2.2550000000000001E-2</v>
      </c>
      <c r="H3359">
        <v>0.19645000000000001</v>
      </c>
      <c r="I3359">
        <v>0.33024999999999999</v>
      </c>
      <c r="J3359">
        <v>0.71235000000000004</v>
      </c>
      <c r="K3359">
        <v>0.55044999999999999</v>
      </c>
      <c r="L3359">
        <v>0.48304999999999998</v>
      </c>
    </row>
    <row r="3360" spans="1:12" x14ac:dyDescent="0.3">
      <c r="A3360">
        <v>3359</v>
      </c>
      <c r="B3360">
        <v>0.33584999999999998</v>
      </c>
      <c r="C3360">
        <v>0.59535000000000005</v>
      </c>
      <c r="D3360">
        <v>0.81655</v>
      </c>
      <c r="E3360">
        <v>0.13455</v>
      </c>
      <c r="F3360">
        <v>0.20974999999999999</v>
      </c>
      <c r="G3360">
        <v>0.74085000000000001</v>
      </c>
      <c r="H3360">
        <v>0.47115000000000001</v>
      </c>
      <c r="I3360">
        <v>0.83294999999999997</v>
      </c>
      <c r="J3360">
        <v>0.23815</v>
      </c>
      <c r="K3360">
        <v>0.93974999999999997</v>
      </c>
      <c r="L3360">
        <v>0.25835000000000002</v>
      </c>
    </row>
    <row r="3361" spans="1:12" x14ac:dyDescent="0.3">
      <c r="A3361">
        <v>3360</v>
      </c>
      <c r="B3361">
        <v>0.33595000000000003</v>
      </c>
      <c r="C3361">
        <v>0.78334999999999999</v>
      </c>
      <c r="D3361">
        <v>0.70204999999999995</v>
      </c>
      <c r="E3361">
        <v>0.81984999999999997</v>
      </c>
      <c r="F3361">
        <v>0.71904999999999997</v>
      </c>
      <c r="G3361">
        <v>0.25074999999999997</v>
      </c>
      <c r="H3361">
        <v>0.56964999999999999</v>
      </c>
      <c r="I3361">
        <v>0.33195000000000002</v>
      </c>
      <c r="J3361">
        <v>0.89654999999999996</v>
      </c>
      <c r="K3361">
        <v>0.21465000000000001</v>
      </c>
      <c r="L3361">
        <v>0.54295000000000004</v>
      </c>
    </row>
    <row r="3362" spans="1:12" x14ac:dyDescent="0.3">
      <c r="A3362">
        <v>3361</v>
      </c>
      <c r="B3362">
        <v>0.33605000000000002</v>
      </c>
      <c r="C3362">
        <v>0.89085000000000003</v>
      </c>
      <c r="D3362">
        <v>0.52995000000000003</v>
      </c>
      <c r="E3362">
        <v>0.99224999999999997</v>
      </c>
      <c r="F3362">
        <v>0.64885000000000004</v>
      </c>
      <c r="G3362">
        <v>0.95974999999999999</v>
      </c>
      <c r="H3362">
        <v>0.75934999999999997</v>
      </c>
      <c r="I3362">
        <v>7.8499999999999993E-3</v>
      </c>
      <c r="J3362">
        <v>0.15115000000000001</v>
      </c>
      <c r="K3362">
        <v>0.32145000000000001</v>
      </c>
      <c r="L3362">
        <v>0.67284999999999995</v>
      </c>
    </row>
    <row r="3363" spans="1:12" x14ac:dyDescent="0.3">
      <c r="A3363">
        <v>3362</v>
      </c>
      <c r="B3363">
        <v>0.33615</v>
      </c>
      <c r="C3363">
        <v>0.51705000000000001</v>
      </c>
      <c r="D3363">
        <v>0.69925000000000004</v>
      </c>
      <c r="E3363">
        <v>0.55495000000000005</v>
      </c>
      <c r="F3363">
        <v>0.11365</v>
      </c>
      <c r="G3363">
        <v>0.99095</v>
      </c>
      <c r="H3363">
        <v>0.81855</v>
      </c>
      <c r="I3363">
        <v>0.90044999999999997</v>
      </c>
      <c r="J3363">
        <v>0.78115000000000001</v>
      </c>
      <c r="K3363">
        <v>0.35154999999999997</v>
      </c>
      <c r="L3363">
        <v>0.97484999999999999</v>
      </c>
    </row>
    <row r="3364" spans="1:12" x14ac:dyDescent="0.3">
      <c r="A3364">
        <v>3363</v>
      </c>
      <c r="B3364">
        <v>0.33624999999999999</v>
      </c>
      <c r="C3364">
        <v>0.12515000000000001</v>
      </c>
      <c r="D3364">
        <v>0.27215</v>
      </c>
      <c r="E3364">
        <v>0.21335000000000001</v>
      </c>
      <c r="F3364">
        <v>0.75434999999999997</v>
      </c>
      <c r="G3364">
        <v>0.74404999999999999</v>
      </c>
      <c r="H3364">
        <v>0.32634999999999997</v>
      </c>
      <c r="I3364">
        <v>0.65795000000000003</v>
      </c>
      <c r="J3364">
        <v>0.73465000000000003</v>
      </c>
      <c r="K3364">
        <v>0.64705000000000001</v>
      </c>
      <c r="L3364">
        <v>0.65905000000000002</v>
      </c>
    </row>
    <row r="3365" spans="1:12" x14ac:dyDescent="0.3">
      <c r="A3365">
        <v>3364</v>
      </c>
      <c r="B3365">
        <v>0.33634999999999998</v>
      </c>
      <c r="C3365">
        <v>0.45014999999999999</v>
      </c>
      <c r="D3365">
        <v>0.45065</v>
      </c>
      <c r="E3365">
        <v>0.10735</v>
      </c>
      <c r="F3365">
        <v>0.33315</v>
      </c>
      <c r="G3365">
        <v>0.97724999999999995</v>
      </c>
      <c r="H3365">
        <v>0.57535000000000003</v>
      </c>
      <c r="I3365">
        <v>0.34025</v>
      </c>
      <c r="J3365">
        <v>0.75965000000000005</v>
      </c>
      <c r="K3365">
        <v>0.71004999999999996</v>
      </c>
      <c r="L3365">
        <v>0.51344999999999996</v>
      </c>
    </row>
    <row r="3366" spans="1:12" x14ac:dyDescent="0.3">
      <c r="A3366">
        <v>3365</v>
      </c>
      <c r="B3366">
        <v>0.33645000000000003</v>
      </c>
      <c r="C3366">
        <v>0.81745000000000001</v>
      </c>
      <c r="D3366">
        <v>0.93145</v>
      </c>
      <c r="E3366">
        <v>5.2650000000000002E-2</v>
      </c>
      <c r="F3366">
        <v>0.57635000000000003</v>
      </c>
      <c r="G3366">
        <v>0.86104999999999998</v>
      </c>
      <c r="H3366">
        <v>7.6749999999999999E-2</v>
      </c>
      <c r="I3366">
        <v>0.56215000000000004</v>
      </c>
      <c r="J3366">
        <v>2.9350000000000001E-2</v>
      </c>
      <c r="K3366">
        <v>0.48804999999999998</v>
      </c>
      <c r="L3366">
        <v>0.96875</v>
      </c>
    </row>
    <row r="3367" spans="1:12" x14ac:dyDescent="0.3">
      <c r="A3367">
        <v>3366</v>
      </c>
      <c r="B3367">
        <v>0.33655000000000002</v>
      </c>
      <c r="C3367">
        <v>0.23574999999999999</v>
      </c>
      <c r="D3367">
        <v>0.45424999999999999</v>
      </c>
      <c r="E3367">
        <v>0.45724999999999999</v>
      </c>
      <c r="F3367">
        <v>0.15165000000000001</v>
      </c>
      <c r="G3367">
        <v>0.61414999999999997</v>
      </c>
      <c r="H3367">
        <v>0.38414999999999999</v>
      </c>
      <c r="I3367">
        <v>0.99575000000000002</v>
      </c>
      <c r="J3367">
        <v>0.15534999999999999</v>
      </c>
      <c r="K3367">
        <v>7.9350000000000004E-2</v>
      </c>
      <c r="L3367">
        <v>0.96484999999999999</v>
      </c>
    </row>
    <row r="3368" spans="1:12" x14ac:dyDescent="0.3">
      <c r="A3368">
        <v>3367</v>
      </c>
      <c r="B3368">
        <v>0.33665</v>
      </c>
      <c r="C3368">
        <v>0.78454999999999997</v>
      </c>
      <c r="D3368">
        <v>0.73065000000000002</v>
      </c>
      <c r="E3368">
        <v>0.92415000000000003</v>
      </c>
      <c r="F3368">
        <v>0.33374999999999999</v>
      </c>
      <c r="G3368">
        <v>0.58445000000000003</v>
      </c>
      <c r="H3368">
        <v>5.4949999999999999E-2</v>
      </c>
      <c r="I3368">
        <v>0.11545</v>
      </c>
      <c r="J3368">
        <v>7.9250000000000001E-2</v>
      </c>
      <c r="K3368">
        <v>0.66195000000000004</v>
      </c>
      <c r="L3368">
        <v>0.38635000000000003</v>
      </c>
    </row>
    <row r="3369" spans="1:12" x14ac:dyDescent="0.3">
      <c r="A3369">
        <v>3368</v>
      </c>
      <c r="B3369">
        <v>0.33674999999999999</v>
      </c>
      <c r="C3369">
        <v>0.56394999999999995</v>
      </c>
      <c r="D3369">
        <v>0.32185000000000002</v>
      </c>
      <c r="E3369">
        <v>0.18984999999999999</v>
      </c>
      <c r="F3369">
        <v>0.25455</v>
      </c>
      <c r="G3369">
        <v>0.58325000000000005</v>
      </c>
      <c r="H3369">
        <v>0.97965000000000002</v>
      </c>
      <c r="I3369">
        <v>0.16045000000000001</v>
      </c>
      <c r="J3369">
        <v>0.67035</v>
      </c>
      <c r="K3369">
        <v>0.50255000000000005</v>
      </c>
      <c r="L3369">
        <v>0.15665000000000001</v>
      </c>
    </row>
    <row r="3370" spans="1:12" x14ac:dyDescent="0.3">
      <c r="A3370">
        <v>3369</v>
      </c>
      <c r="B3370">
        <v>0.33684999999999998</v>
      </c>
      <c r="C3370">
        <v>0.66654999999999998</v>
      </c>
      <c r="D3370">
        <v>0.61194999999999999</v>
      </c>
      <c r="E3370">
        <v>0.49775000000000003</v>
      </c>
      <c r="F3370">
        <v>0.35604999999999998</v>
      </c>
      <c r="G3370">
        <v>0.28365000000000001</v>
      </c>
      <c r="H3370">
        <v>0.38685000000000003</v>
      </c>
      <c r="I3370">
        <v>0.55884999999999996</v>
      </c>
      <c r="J3370">
        <v>0.56925000000000003</v>
      </c>
      <c r="K3370">
        <v>0.40544999999999998</v>
      </c>
      <c r="L3370">
        <v>0.85685</v>
      </c>
    </row>
    <row r="3371" spans="1:12" x14ac:dyDescent="0.3">
      <c r="A3371">
        <v>3370</v>
      </c>
      <c r="B3371">
        <v>0.33695000000000003</v>
      </c>
      <c r="C3371">
        <v>0.95855000000000001</v>
      </c>
      <c r="D3371">
        <v>0.35475000000000001</v>
      </c>
      <c r="E3371">
        <v>0.81815000000000004</v>
      </c>
      <c r="F3371">
        <v>0.83855000000000002</v>
      </c>
      <c r="G3371">
        <v>0.39955000000000002</v>
      </c>
      <c r="H3371">
        <v>0.46705000000000002</v>
      </c>
      <c r="I3371">
        <v>0.94735000000000003</v>
      </c>
      <c r="J3371">
        <v>0.26984999999999998</v>
      </c>
      <c r="K3371">
        <v>0.62875000000000003</v>
      </c>
      <c r="L3371">
        <v>0.85545000000000004</v>
      </c>
    </row>
    <row r="3372" spans="1:12" x14ac:dyDescent="0.3">
      <c r="A3372">
        <v>3371</v>
      </c>
      <c r="B3372">
        <v>0.33705000000000002</v>
      </c>
      <c r="C3372">
        <v>0.40884999999999999</v>
      </c>
      <c r="D3372">
        <v>0.85865000000000002</v>
      </c>
      <c r="E3372">
        <v>0.26295000000000002</v>
      </c>
      <c r="F3372">
        <v>0.38865</v>
      </c>
      <c r="G3372">
        <v>0.86045000000000005</v>
      </c>
      <c r="H3372">
        <v>9.1350000000000001E-2</v>
      </c>
      <c r="I3372">
        <v>0.12305000000000001</v>
      </c>
      <c r="J3372">
        <v>1.3849999999999999E-2</v>
      </c>
      <c r="K3372">
        <v>0.54315000000000002</v>
      </c>
      <c r="L3372">
        <v>0.38185000000000002</v>
      </c>
    </row>
    <row r="3373" spans="1:12" x14ac:dyDescent="0.3">
      <c r="A3373">
        <v>3372</v>
      </c>
      <c r="B3373">
        <v>0.33715000000000001</v>
      </c>
      <c r="C3373">
        <v>0.29865000000000003</v>
      </c>
      <c r="D3373">
        <v>0.85645000000000004</v>
      </c>
      <c r="E3373">
        <v>0.65434999999999999</v>
      </c>
      <c r="F3373">
        <v>0.44455</v>
      </c>
      <c r="G3373">
        <v>0.83214999999999995</v>
      </c>
      <c r="H3373">
        <v>0.28584999999999999</v>
      </c>
      <c r="I3373">
        <v>0.81455</v>
      </c>
      <c r="J3373">
        <v>0.79354999999999998</v>
      </c>
      <c r="K3373">
        <v>0.77654999999999996</v>
      </c>
      <c r="L3373">
        <v>9.7650000000000001E-2</v>
      </c>
    </row>
    <row r="3374" spans="1:12" x14ac:dyDescent="0.3">
      <c r="A3374">
        <v>3373</v>
      </c>
      <c r="B3374">
        <v>0.33724999999999999</v>
      </c>
      <c r="C3374">
        <v>0.69155</v>
      </c>
      <c r="D3374">
        <v>0.27195000000000003</v>
      </c>
      <c r="E3374">
        <v>0.63934999999999997</v>
      </c>
      <c r="F3374">
        <v>6.0249999999999998E-2</v>
      </c>
      <c r="G3374">
        <v>0.17785000000000001</v>
      </c>
      <c r="H3374">
        <v>0.14655000000000001</v>
      </c>
      <c r="I3374">
        <v>0.75685000000000002</v>
      </c>
      <c r="J3374">
        <v>9.1550000000000006E-2</v>
      </c>
      <c r="K3374">
        <v>0.86204999999999998</v>
      </c>
      <c r="L3374">
        <v>1.295E-2</v>
      </c>
    </row>
    <row r="3375" spans="1:12" x14ac:dyDescent="0.3">
      <c r="A3375">
        <v>3374</v>
      </c>
      <c r="B3375">
        <v>0.33734999999999998</v>
      </c>
      <c r="C3375">
        <v>0.20995</v>
      </c>
      <c r="D3375">
        <v>0.48725000000000002</v>
      </c>
      <c r="E3375">
        <v>0.25635000000000002</v>
      </c>
      <c r="F3375">
        <v>0.40044999999999997</v>
      </c>
      <c r="G3375">
        <v>0.20165</v>
      </c>
      <c r="H3375">
        <v>0.89564999999999995</v>
      </c>
      <c r="I3375">
        <v>0.41094999999999998</v>
      </c>
      <c r="J3375">
        <v>8.3949999999999997E-2</v>
      </c>
      <c r="K3375">
        <v>0.83335000000000004</v>
      </c>
      <c r="L3375">
        <v>0.56574999999999998</v>
      </c>
    </row>
    <row r="3376" spans="1:12" x14ac:dyDescent="0.3">
      <c r="A3376">
        <v>3375</v>
      </c>
      <c r="B3376">
        <v>0.33745000000000003</v>
      </c>
      <c r="C3376">
        <v>0.40315000000000001</v>
      </c>
      <c r="D3376">
        <v>0.17015</v>
      </c>
      <c r="E3376">
        <v>0.19325000000000001</v>
      </c>
      <c r="F3376">
        <v>0.78544999999999998</v>
      </c>
      <c r="G3376">
        <v>0.65815000000000001</v>
      </c>
      <c r="H3376">
        <v>0.77654999999999996</v>
      </c>
      <c r="I3376">
        <v>0.87624999999999997</v>
      </c>
      <c r="J3376">
        <v>0.90585000000000004</v>
      </c>
      <c r="K3376">
        <v>0.81184999999999996</v>
      </c>
      <c r="L3376">
        <v>0.11655</v>
      </c>
    </row>
    <row r="3377" spans="1:12" x14ac:dyDescent="0.3">
      <c r="A3377">
        <v>3376</v>
      </c>
      <c r="B3377">
        <v>0.33755000000000002</v>
      </c>
      <c r="C3377">
        <v>0.56774999999999998</v>
      </c>
      <c r="D3377">
        <v>0.65944999999999998</v>
      </c>
      <c r="E3377">
        <v>0.40975</v>
      </c>
      <c r="F3377">
        <v>0.95015000000000005</v>
      </c>
      <c r="G3377">
        <v>0.94045000000000001</v>
      </c>
      <c r="H3377">
        <v>0.11915000000000001</v>
      </c>
      <c r="I3377">
        <v>0.36035</v>
      </c>
      <c r="J3377">
        <v>0.25364999999999999</v>
      </c>
      <c r="K3377">
        <v>0.77844999999999998</v>
      </c>
      <c r="L3377">
        <v>0.45455000000000001</v>
      </c>
    </row>
    <row r="3378" spans="1:12" x14ac:dyDescent="0.3">
      <c r="A3378">
        <v>3377</v>
      </c>
      <c r="B3378">
        <v>0.33765000000000001</v>
      </c>
      <c r="C3378">
        <v>0.80154999999999998</v>
      </c>
      <c r="D3378">
        <v>0.12984999999999999</v>
      </c>
      <c r="E3378">
        <v>0.20515</v>
      </c>
      <c r="F3378">
        <v>0.42704999999999999</v>
      </c>
      <c r="G3378">
        <v>0.36215000000000003</v>
      </c>
      <c r="H3378">
        <v>0.98134999999999994</v>
      </c>
      <c r="I3378">
        <v>0.39684999999999998</v>
      </c>
      <c r="J3378">
        <v>0.12934999999999999</v>
      </c>
      <c r="K3378">
        <v>0.38595000000000002</v>
      </c>
      <c r="L3378">
        <v>0.46855000000000002</v>
      </c>
    </row>
    <row r="3379" spans="1:12" x14ac:dyDescent="0.3">
      <c r="A3379">
        <v>3378</v>
      </c>
      <c r="B3379">
        <v>0.33774999999999999</v>
      </c>
      <c r="C3379">
        <v>0.12715000000000001</v>
      </c>
      <c r="D3379">
        <v>0.64915</v>
      </c>
      <c r="E3379">
        <v>0.17544999999999999</v>
      </c>
      <c r="F3379">
        <v>0.11795</v>
      </c>
      <c r="G3379">
        <v>0.87634999999999996</v>
      </c>
      <c r="H3379">
        <v>0.73794999999999999</v>
      </c>
      <c r="I3379">
        <v>0.23794999999999999</v>
      </c>
      <c r="J3379">
        <v>0.17335</v>
      </c>
      <c r="K3379">
        <v>0.37755</v>
      </c>
      <c r="L3379">
        <v>0.68674999999999997</v>
      </c>
    </row>
    <row r="3380" spans="1:12" x14ac:dyDescent="0.3">
      <c r="A3380">
        <v>3379</v>
      </c>
      <c r="B3380">
        <v>0.33784999999999998</v>
      </c>
      <c r="C3380">
        <v>0.35575000000000001</v>
      </c>
      <c r="D3380">
        <v>0.59535000000000005</v>
      </c>
      <c r="E3380">
        <v>0.22914999999999999</v>
      </c>
      <c r="F3380">
        <v>3.15E-3</v>
      </c>
      <c r="G3380">
        <v>0.33295000000000002</v>
      </c>
      <c r="H3380">
        <v>0.59424999999999994</v>
      </c>
      <c r="I3380">
        <v>0.88534999999999997</v>
      </c>
      <c r="J3380">
        <v>0.32745000000000002</v>
      </c>
      <c r="K3380">
        <v>0.67144999999999999</v>
      </c>
      <c r="L3380">
        <v>0.62965000000000004</v>
      </c>
    </row>
    <row r="3381" spans="1:12" x14ac:dyDescent="0.3">
      <c r="A3381">
        <v>3380</v>
      </c>
      <c r="B3381">
        <v>0.33794999999999997</v>
      </c>
      <c r="C3381">
        <v>3.0949999999999998E-2</v>
      </c>
      <c r="D3381">
        <v>0.27384999999999998</v>
      </c>
      <c r="E3381">
        <v>4.8349999999999997E-2</v>
      </c>
      <c r="F3381">
        <v>0.34675</v>
      </c>
      <c r="G3381">
        <v>0.14695</v>
      </c>
      <c r="H3381">
        <v>8.1549999999999997E-2</v>
      </c>
      <c r="I3381">
        <v>0.71394999999999997</v>
      </c>
      <c r="J3381">
        <v>0.92305000000000004</v>
      </c>
      <c r="K3381">
        <v>0.26524999999999999</v>
      </c>
      <c r="L3381">
        <v>0.11355</v>
      </c>
    </row>
    <row r="3382" spans="1:12" x14ac:dyDescent="0.3">
      <c r="A3382">
        <v>3381</v>
      </c>
      <c r="B3382">
        <v>0.33805000000000002</v>
      </c>
      <c r="C3382">
        <v>0.35425000000000001</v>
      </c>
      <c r="D3382">
        <v>0.26834999999999998</v>
      </c>
      <c r="E3382">
        <v>0.18045</v>
      </c>
      <c r="F3382">
        <v>0.21425</v>
      </c>
      <c r="G3382">
        <v>0.50105</v>
      </c>
      <c r="H3382">
        <v>0.65044999999999997</v>
      </c>
      <c r="I3382">
        <v>0.74975000000000003</v>
      </c>
      <c r="J3382">
        <v>0.16755</v>
      </c>
      <c r="K3382">
        <v>0.20385</v>
      </c>
      <c r="L3382">
        <v>0.85285</v>
      </c>
    </row>
    <row r="3383" spans="1:12" x14ac:dyDescent="0.3">
      <c r="A3383">
        <v>3382</v>
      </c>
      <c r="B3383">
        <v>0.33815000000000001</v>
      </c>
      <c r="C3383">
        <v>1.265E-2</v>
      </c>
      <c r="D3383">
        <v>1.235E-2</v>
      </c>
      <c r="E3383">
        <v>9.0450000000000003E-2</v>
      </c>
      <c r="F3383">
        <v>0.84535000000000005</v>
      </c>
      <c r="G3383">
        <v>0.76434999999999997</v>
      </c>
      <c r="H3383">
        <v>0.62965000000000004</v>
      </c>
      <c r="I3383">
        <v>0.41005000000000003</v>
      </c>
      <c r="J3383">
        <v>0.76144999999999996</v>
      </c>
      <c r="K3383">
        <v>4.795E-2</v>
      </c>
      <c r="L3383">
        <v>0.77164999999999995</v>
      </c>
    </row>
    <row r="3384" spans="1:12" x14ac:dyDescent="0.3">
      <c r="A3384">
        <v>3383</v>
      </c>
      <c r="B3384">
        <v>0.33825</v>
      </c>
      <c r="C3384">
        <v>0.43395</v>
      </c>
      <c r="D3384">
        <v>0.21145</v>
      </c>
      <c r="E3384">
        <v>0.82064999999999999</v>
      </c>
      <c r="F3384">
        <v>0.82694999999999996</v>
      </c>
      <c r="G3384">
        <v>0.97945000000000004</v>
      </c>
      <c r="H3384">
        <v>0.54764999999999997</v>
      </c>
      <c r="I3384">
        <v>8.8150000000000006E-2</v>
      </c>
      <c r="J3384">
        <v>0.13855000000000001</v>
      </c>
      <c r="K3384">
        <v>0.12214999999999999</v>
      </c>
      <c r="L3384">
        <v>0.84055000000000002</v>
      </c>
    </row>
    <row r="3385" spans="1:12" x14ac:dyDescent="0.3">
      <c r="A3385">
        <v>3384</v>
      </c>
      <c r="B3385">
        <v>0.33834999999999998</v>
      </c>
      <c r="C3385">
        <v>9.5649999999999999E-2</v>
      </c>
      <c r="D3385">
        <v>0.87385000000000002</v>
      </c>
      <c r="E3385">
        <v>1.4749999999999999E-2</v>
      </c>
      <c r="F3385">
        <v>6.4449999999999993E-2</v>
      </c>
      <c r="G3385">
        <v>0.74375000000000002</v>
      </c>
      <c r="H3385">
        <v>0.79384999999999994</v>
      </c>
      <c r="I3385">
        <v>0.21684999999999999</v>
      </c>
      <c r="J3385">
        <v>0.22805</v>
      </c>
      <c r="K3385">
        <v>3.7749999999999999E-2</v>
      </c>
      <c r="L3385">
        <v>0.99804999999999999</v>
      </c>
    </row>
    <row r="3386" spans="1:12" x14ac:dyDescent="0.3">
      <c r="A3386">
        <v>3385</v>
      </c>
      <c r="B3386">
        <v>0.33844999999999997</v>
      </c>
      <c r="C3386">
        <v>5.4149999999999997E-2</v>
      </c>
      <c r="D3386">
        <v>0.61565000000000003</v>
      </c>
      <c r="E3386">
        <v>0.22575000000000001</v>
      </c>
      <c r="F3386">
        <v>0.72135000000000005</v>
      </c>
      <c r="G3386">
        <v>0.29265000000000002</v>
      </c>
      <c r="H3386">
        <v>0.49164999999999998</v>
      </c>
      <c r="I3386">
        <v>0.80474999999999997</v>
      </c>
      <c r="J3386">
        <v>8.2350000000000007E-2</v>
      </c>
      <c r="K3386">
        <v>0.34005000000000002</v>
      </c>
      <c r="L3386">
        <v>0.48294999999999999</v>
      </c>
    </row>
    <row r="3387" spans="1:12" x14ac:dyDescent="0.3">
      <c r="A3387">
        <v>3386</v>
      </c>
      <c r="B3387">
        <v>0.33855000000000002</v>
      </c>
      <c r="C3387">
        <v>0.57035000000000002</v>
      </c>
      <c r="D3387">
        <v>9.5E-4</v>
      </c>
      <c r="E3387">
        <v>3.6450000000000003E-2</v>
      </c>
      <c r="F3387">
        <v>0.70745000000000002</v>
      </c>
      <c r="G3387">
        <v>0.32385000000000003</v>
      </c>
      <c r="H3387">
        <v>0.16084999999999999</v>
      </c>
      <c r="I3387">
        <v>0.77064999999999995</v>
      </c>
      <c r="J3387">
        <v>0.60504999999999998</v>
      </c>
      <c r="K3387">
        <v>0.49585000000000001</v>
      </c>
      <c r="L3387">
        <v>0.59555000000000002</v>
      </c>
    </row>
    <row r="3388" spans="1:12" x14ac:dyDescent="0.3">
      <c r="A3388">
        <v>3387</v>
      </c>
      <c r="B3388">
        <v>0.33865000000000001</v>
      </c>
      <c r="C3388">
        <v>0.53615000000000002</v>
      </c>
      <c r="D3388">
        <v>0.45224999999999999</v>
      </c>
      <c r="E3388">
        <v>0.77805000000000002</v>
      </c>
      <c r="F3388">
        <v>0.92274999999999996</v>
      </c>
      <c r="G3388">
        <v>0.14945</v>
      </c>
      <c r="H3388">
        <v>0.51024999999999998</v>
      </c>
      <c r="I3388">
        <v>0.17544999999999999</v>
      </c>
      <c r="J3388">
        <v>0.71455000000000002</v>
      </c>
      <c r="K3388">
        <v>0.85965000000000003</v>
      </c>
      <c r="L3388">
        <v>0.62085000000000001</v>
      </c>
    </row>
    <row r="3389" spans="1:12" x14ac:dyDescent="0.3">
      <c r="A3389">
        <v>3388</v>
      </c>
      <c r="B3389">
        <v>0.33875</v>
      </c>
      <c r="C3389">
        <v>0.64195000000000002</v>
      </c>
      <c r="D3389">
        <v>0.37585000000000002</v>
      </c>
      <c r="E3389">
        <v>0.26205000000000001</v>
      </c>
      <c r="F3389">
        <v>0.82884999999999998</v>
      </c>
      <c r="G3389">
        <v>0.92135</v>
      </c>
      <c r="H3389">
        <v>0.29335</v>
      </c>
      <c r="I3389">
        <v>0.74755000000000005</v>
      </c>
      <c r="J3389">
        <v>0.20005000000000001</v>
      </c>
      <c r="K3389">
        <v>0.35754999999999998</v>
      </c>
      <c r="L3389">
        <v>0.71204999999999996</v>
      </c>
    </row>
    <row r="3390" spans="1:12" x14ac:dyDescent="0.3">
      <c r="A3390">
        <v>3389</v>
      </c>
      <c r="B3390">
        <v>0.33884999999999998</v>
      </c>
      <c r="C3390">
        <v>0.39034999999999997</v>
      </c>
      <c r="D3390">
        <v>7.5450000000000003E-2</v>
      </c>
      <c r="E3390">
        <v>0.27755000000000002</v>
      </c>
      <c r="F3390">
        <v>0.98265000000000002</v>
      </c>
      <c r="G3390">
        <v>0.78825000000000001</v>
      </c>
      <c r="H3390">
        <v>0.20355000000000001</v>
      </c>
      <c r="I3390">
        <v>0.29435</v>
      </c>
      <c r="J3390">
        <v>2.615E-2</v>
      </c>
      <c r="K3390">
        <v>0.56445000000000001</v>
      </c>
      <c r="L3390">
        <v>0.73734999999999995</v>
      </c>
    </row>
    <row r="3391" spans="1:12" x14ac:dyDescent="0.3">
      <c r="A3391">
        <v>3390</v>
      </c>
      <c r="B3391">
        <v>0.33894999999999997</v>
      </c>
      <c r="C3391">
        <v>9.1649999999999995E-2</v>
      </c>
      <c r="D3391">
        <v>0.43104999999999999</v>
      </c>
      <c r="E3391">
        <v>0.84214999999999995</v>
      </c>
      <c r="F3391">
        <v>0.98524999999999996</v>
      </c>
      <c r="G3391">
        <v>0.70294999999999996</v>
      </c>
      <c r="H3391">
        <v>0.65575000000000006</v>
      </c>
      <c r="I3391">
        <v>0.75034999999999996</v>
      </c>
      <c r="J3391">
        <v>0.84824999999999995</v>
      </c>
      <c r="K3391">
        <v>0.88375000000000004</v>
      </c>
      <c r="L3391">
        <v>0.87585000000000002</v>
      </c>
    </row>
    <row r="3392" spans="1:12" x14ac:dyDescent="0.3">
      <c r="A3392">
        <v>3391</v>
      </c>
      <c r="B3392">
        <v>0.33905000000000002</v>
      </c>
      <c r="C3392">
        <v>0.30354999999999999</v>
      </c>
      <c r="D3392">
        <v>0.22735</v>
      </c>
      <c r="E3392">
        <v>9.0950000000000003E-2</v>
      </c>
      <c r="F3392">
        <v>0.47175</v>
      </c>
      <c r="G3392">
        <v>0.67495000000000005</v>
      </c>
      <c r="H3392">
        <v>0.89875000000000005</v>
      </c>
      <c r="I3392">
        <v>0.97685</v>
      </c>
      <c r="J3392">
        <v>0.56105000000000005</v>
      </c>
      <c r="K3392">
        <v>0.98765000000000003</v>
      </c>
      <c r="L3392">
        <v>0.36025000000000001</v>
      </c>
    </row>
    <row r="3393" spans="1:12" x14ac:dyDescent="0.3">
      <c r="A3393">
        <v>3392</v>
      </c>
      <c r="B3393">
        <v>0.33915000000000001</v>
      </c>
      <c r="C3393">
        <v>0.16335</v>
      </c>
      <c r="D3393">
        <v>0.57284999999999997</v>
      </c>
      <c r="E3393">
        <v>0.42004999999999998</v>
      </c>
      <c r="F3393">
        <v>0.37004999999999999</v>
      </c>
      <c r="G3393">
        <v>0.20265</v>
      </c>
      <c r="H3393">
        <v>0.51975000000000005</v>
      </c>
      <c r="I3393">
        <v>6.3549999999999995E-2</v>
      </c>
      <c r="J3393">
        <v>0.48665000000000003</v>
      </c>
      <c r="K3393">
        <v>0.24915000000000001</v>
      </c>
      <c r="L3393">
        <v>0.18745000000000001</v>
      </c>
    </row>
    <row r="3394" spans="1:12" x14ac:dyDescent="0.3">
      <c r="A3394">
        <v>3393</v>
      </c>
      <c r="B3394">
        <v>0.33925</v>
      </c>
      <c r="C3394">
        <v>0.68484999999999996</v>
      </c>
      <c r="D3394">
        <v>0.12045</v>
      </c>
      <c r="E3394">
        <v>0.74875000000000003</v>
      </c>
      <c r="F3394">
        <v>0.94435000000000002</v>
      </c>
      <c r="G3394">
        <v>0.99155000000000004</v>
      </c>
      <c r="H3394">
        <v>0.70415000000000005</v>
      </c>
      <c r="I3394">
        <v>0.41775000000000001</v>
      </c>
      <c r="J3394">
        <v>0.64815</v>
      </c>
      <c r="K3394">
        <v>0.76975000000000005</v>
      </c>
      <c r="L3394">
        <v>0.92384999999999995</v>
      </c>
    </row>
    <row r="3395" spans="1:12" x14ac:dyDescent="0.3">
      <c r="A3395">
        <v>3394</v>
      </c>
      <c r="B3395">
        <v>0.33934999999999998</v>
      </c>
      <c r="C3395">
        <v>3.2250000000000001E-2</v>
      </c>
      <c r="D3395">
        <v>0.65595000000000003</v>
      </c>
      <c r="E3395">
        <v>0.77424999999999999</v>
      </c>
      <c r="F3395">
        <v>1.2749999999999999E-2</v>
      </c>
      <c r="G3395">
        <v>0.31095</v>
      </c>
      <c r="H3395">
        <v>0.92264999999999997</v>
      </c>
      <c r="I3395">
        <v>0.45255000000000001</v>
      </c>
      <c r="J3395">
        <v>1.0499999999999999E-3</v>
      </c>
      <c r="K3395">
        <v>0.74975000000000003</v>
      </c>
      <c r="L3395">
        <v>0.90844999999999998</v>
      </c>
    </row>
    <row r="3396" spans="1:12" x14ac:dyDescent="0.3">
      <c r="A3396">
        <v>3395</v>
      </c>
      <c r="B3396">
        <v>0.33944999999999997</v>
      </c>
      <c r="C3396">
        <v>0.42235</v>
      </c>
      <c r="D3396">
        <v>0.74914999999999998</v>
      </c>
      <c r="E3396">
        <v>9.6549999999999997E-2</v>
      </c>
      <c r="F3396">
        <v>0.31835000000000002</v>
      </c>
      <c r="G3396">
        <v>0.21425</v>
      </c>
      <c r="H3396">
        <v>0.47985</v>
      </c>
      <c r="I3396">
        <v>0.76454999999999995</v>
      </c>
      <c r="J3396">
        <v>0.96735000000000004</v>
      </c>
      <c r="K3396">
        <v>0.41055000000000003</v>
      </c>
      <c r="L3396">
        <v>0.63134999999999997</v>
      </c>
    </row>
    <row r="3397" spans="1:12" x14ac:dyDescent="0.3">
      <c r="A3397">
        <v>3396</v>
      </c>
      <c r="B3397">
        <v>0.33955000000000002</v>
      </c>
      <c r="C3397">
        <v>0.22015000000000001</v>
      </c>
      <c r="D3397">
        <v>0.77454999999999996</v>
      </c>
      <c r="E3397">
        <v>0.88665000000000005</v>
      </c>
      <c r="F3397">
        <v>0.70645000000000002</v>
      </c>
      <c r="G3397">
        <v>0.54795000000000005</v>
      </c>
      <c r="H3397">
        <v>0.81054999999999999</v>
      </c>
      <c r="I3397">
        <v>7.0749999999999993E-2</v>
      </c>
      <c r="J3397">
        <v>0.74775000000000003</v>
      </c>
      <c r="K3397">
        <v>0.69105000000000005</v>
      </c>
      <c r="L3397">
        <v>0.84535000000000005</v>
      </c>
    </row>
    <row r="3398" spans="1:12" x14ac:dyDescent="0.3">
      <c r="A3398">
        <v>3397</v>
      </c>
      <c r="B3398">
        <v>0.33965000000000001</v>
      </c>
      <c r="C3398">
        <v>0.35094999999999998</v>
      </c>
      <c r="D3398">
        <v>0.41005000000000003</v>
      </c>
      <c r="E3398">
        <v>0.64564999999999995</v>
      </c>
      <c r="F3398">
        <v>0.39995000000000003</v>
      </c>
      <c r="G3398">
        <v>0.98414999999999997</v>
      </c>
      <c r="H3398">
        <v>0.96784999999999999</v>
      </c>
      <c r="I3398">
        <v>0.23605000000000001</v>
      </c>
      <c r="J3398">
        <v>0.98485</v>
      </c>
      <c r="K3398">
        <v>0.17165</v>
      </c>
      <c r="L3398">
        <v>0.28594999999999998</v>
      </c>
    </row>
    <row r="3399" spans="1:12" x14ac:dyDescent="0.3">
      <c r="A3399">
        <v>3398</v>
      </c>
      <c r="B3399">
        <v>0.33975</v>
      </c>
      <c r="C3399">
        <v>0.15765000000000001</v>
      </c>
      <c r="D3399">
        <v>0.59414999999999996</v>
      </c>
      <c r="E3399">
        <v>0.25495000000000001</v>
      </c>
      <c r="F3399">
        <v>0.60914999999999997</v>
      </c>
      <c r="G3399">
        <v>0.78154999999999997</v>
      </c>
      <c r="H3399">
        <v>0.35904999999999998</v>
      </c>
      <c r="I3399">
        <v>0.63934999999999997</v>
      </c>
      <c r="J3399">
        <v>0.83574999999999999</v>
      </c>
      <c r="K3399">
        <v>0.28175</v>
      </c>
      <c r="L3399">
        <v>0.63075000000000003</v>
      </c>
    </row>
    <row r="3400" spans="1:12" x14ac:dyDescent="0.3">
      <c r="A3400">
        <v>3399</v>
      </c>
      <c r="B3400">
        <v>0.33984999999999999</v>
      </c>
      <c r="C3400">
        <v>0.15504999999999999</v>
      </c>
      <c r="D3400">
        <v>8.8050000000000003E-2</v>
      </c>
      <c r="E3400">
        <v>0.83394999999999997</v>
      </c>
      <c r="F3400">
        <v>0.93264999999999998</v>
      </c>
      <c r="G3400">
        <v>0.70184999999999997</v>
      </c>
      <c r="H3400">
        <v>0.90185000000000004</v>
      </c>
      <c r="I3400">
        <v>0.40755000000000002</v>
      </c>
      <c r="J3400">
        <v>0.25014999999999998</v>
      </c>
      <c r="K3400">
        <v>0.62275000000000003</v>
      </c>
      <c r="L3400">
        <v>3.4750000000000003E-2</v>
      </c>
    </row>
    <row r="3401" spans="1:12" x14ac:dyDescent="0.3">
      <c r="A3401">
        <v>3400</v>
      </c>
      <c r="B3401">
        <v>0.33994999999999997</v>
      </c>
      <c r="C3401">
        <v>0.17615</v>
      </c>
      <c r="D3401">
        <v>0.27894999999999998</v>
      </c>
      <c r="E3401">
        <v>0.37885000000000002</v>
      </c>
      <c r="F3401">
        <v>0.99304999999999999</v>
      </c>
      <c r="G3401">
        <v>0.55945</v>
      </c>
      <c r="H3401">
        <v>0.26045000000000001</v>
      </c>
      <c r="I3401">
        <v>0.48594999999999999</v>
      </c>
      <c r="J3401">
        <v>0.50255000000000005</v>
      </c>
      <c r="K3401">
        <v>0.91254999999999997</v>
      </c>
      <c r="L3401">
        <v>0.52885000000000004</v>
      </c>
    </row>
    <row r="3402" spans="1:12" x14ac:dyDescent="0.3">
      <c r="A3402">
        <v>3401</v>
      </c>
      <c r="B3402">
        <v>0.34005000000000002</v>
      </c>
      <c r="C3402">
        <v>0.15834999999999999</v>
      </c>
      <c r="D3402">
        <v>0.15634999999999999</v>
      </c>
      <c r="E3402">
        <v>0.67064999999999997</v>
      </c>
      <c r="F3402">
        <v>0.14645</v>
      </c>
      <c r="G3402">
        <v>0.69755</v>
      </c>
      <c r="H3402">
        <v>2.545E-2</v>
      </c>
      <c r="I3402">
        <v>0.77144999999999997</v>
      </c>
      <c r="J3402">
        <v>7.195E-2</v>
      </c>
      <c r="K3402">
        <v>0.20674999999999999</v>
      </c>
      <c r="L3402">
        <v>0.63385000000000002</v>
      </c>
    </row>
    <row r="3403" spans="1:12" x14ac:dyDescent="0.3">
      <c r="A3403">
        <v>3402</v>
      </c>
      <c r="B3403">
        <v>0.34015000000000001</v>
      </c>
      <c r="C3403">
        <v>0.73134999999999994</v>
      </c>
      <c r="D3403">
        <v>0.17785000000000001</v>
      </c>
      <c r="E3403">
        <v>0.63634999999999997</v>
      </c>
      <c r="F3403">
        <v>0.73804999999999998</v>
      </c>
      <c r="G3403">
        <v>0.27994999999999998</v>
      </c>
      <c r="H3403">
        <v>0.97535000000000005</v>
      </c>
      <c r="I3403">
        <v>0.61834999999999996</v>
      </c>
      <c r="J3403">
        <v>0.59404999999999997</v>
      </c>
      <c r="K3403">
        <v>0.23205000000000001</v>
      </c>
      <c r="L3403">
        <v>0.82064999999999999</v>
      </c>
    </row>
    <row r="3404" spans="1:12" x14ac:dyDescent="0.3">
      <c r="A3404">
        <v>3403</v>
      </c>
      <c r="B3404">
        <v>0.34025</v>
      </c>
      <c r="C3404">
        <v>0.97335000000000005</v>
      </c>
      <c r="D3404">
        <v>0.59225000000000005</v>
      </c>
      <c r="E3404">
        <v>0.28844999999999998</v>
      </c>
      <c r="F3404">
        <v>0.13494999999999999</v>
      </c>
      <c r="G3404">
        <v>0.29715000000000003</v>
      </c>
      <c r="H3404">
        <v>0.87395</v>
      </c>
      <c r="I3404">
        <v>0.95235000000000003</v>
      </c>
      <c r="J3404">
        <v>0.91325000000000001</v>
      </c>
      <c r="K3404">
        <v>0.64075000000000004</v>
      </c>
      <c r="L3404">
        <v>0.22395000000000001</v>
      </c>
    </row>
    <row r="3405" spans="1:12" x14ac:dyDescent="0.3">
      <c r="A3405">
        <v>3404</v>
      </c>
      <c r="B3405">
        <v>0.34034999999999999</v>
      </c>
      <c r="C3405">
        <v>0.16825000000000001</v>
      </c>
      <c r="D3405">
        <v>0.37425000000000003</v>
      </c>
      <c r="E3405">
        <v>0.23035</v>
      </c>
      <c r="F3405">
        <v>0.73775000000000002</v>
      </c>
      <c r="G3405">
        <v>0.65285000000000004</v>
      </c>
      <c r="H3405">
        <v>8.6499999999999997E-3</v>
      </c>
      <c r="I3405">
        <v>0.12925</v>
      </c>
      <c r="J3405">
        <v>0.51905000000000001</v>
      </c>
      <c r="K3405">
        <v>0.10535</v>
      </c>
      <c r="L3405">
        <v>0.94504999999999995</v>
      </c>
    </row>
    <row r="3406" spans="1:12" x14ac:dyDescent="0.3">
      <c r="A3406">
        <v>3405</v>
      </c>
      <c r="B3406">
        <v>0.34044999999999997</v>
      </c>
      <c r="C3406">
        <v>0.55354999999999999</v>
      </c>
      <c r="D3406">
        <v>0.30285000000000001</v>
      </c>
      <c r="E3406">
        <v>0.55135000000000001</v>
      </c>
      <c r="F3406">
        <v>0.31235000000000002</v>
      </c>
      <c r="G3406">
        <v>0.49325000000000002</v>
      </c>
      <c r="H3406">
        <v>0.27034999999999998</v>
      </c>
      <c r="I3406">
        <v>0.54154999999999998</v>
      </c>
      <c r="J3406">
        <v>0.79484999999999995</v>
      </c>
      <c r="K3406">
        <v>0.73985000000000001</v>
      </c>
      <c r="L3406">
        <v>0.87085000000000001</v>
      </c>
    </row>
    <row r="3407" spans="1:12" x14ac:dyDescent="0.3">
      <c r="A3407">
        <v>3406</v>
      </c>
      <c r="B3407">
        <v>0.34055000000000002</v>
      </c>
      <c r="C3407">
        <v>0.14385000000000001</v>
      </c>
      <c r="D3407">
        <v>1.6449999999999999E-2</v>
      </c>
      <c r="E3407">
        <v>0.48415000000000002</v>
      </c>
      <c r="F3407">
        <v>0.80064999999999997</v>
      </c>
      <c r="G3407">
        <v>0.28375</v>
      </c>
      <c r="H3407">
        <v>0.23774999999999999</v>
      </c>
      <c r="I3407">
        <v>0.79035</v>
      </c>
      <c r="J3407">
        <v>0.51205000000000001</v>
      </c>
      <c r="K3407">
        <v>0.36995</v>
      </c>
      <c r="L3407">
        <v>0.72014999999999996</v>
      </c>
    </row>
    <row r="3408" spans="1:12" x14ac:dyDescent="0.3">
      <c r="A3408">
        <v>3407</v>
      </c>
      <c r="B3408">
        <v>0.34065000000000001</v>
      </c>
      <c r="C3408">
        <v>0.64524999999999999</v>
      </c>
      <c r="D3408">
        <v>0.12415</v>
      </c>
      <c r="E3408">
        <v>0.22284999999999999</v>
      </c>
      <c r="F3408">
        <v>0.24954999999999999</v>
      </c>
      <c r="G3408">
        <v>0.28275</v>
      </c>
      <c r="H3408">
        <v>0.92115000000000002</v>
      </c>
      <c r="I3408">
        <v>0.14495</v>
      </c>
      <c r="J3408">
        <v>8.4250000000000005E-2</v>
      </c>
      <c r="K3408">
        <v>0.99434999999999996</v>
      </c>
      <c r="L3408">
        <v>0.93674999999999997</v>
      </c>
    </row>
    <row r="3409" spans="1:12" x14ac:dyDescent="0.3">
      <c r="A3409">
        <v>3408</v>
      </c>
      <c r="B3409">
        <v>0.34075</v>
      </c>
      <c r="C3409">
        <v>0.74795</v>
      </c>
      <c r="D3409">
        <v>9.1550000000000006E-2</v>
      </c>
      <c r="E3409">
        <v>0.17015</v>
      </c>
      <c r="F3409">
        <v>4.9450000000000001E-2</v>
      </c>
      <c r="G3409">
        <v>0.42175000000000001</v>
      </c>
      <c r="H3409">
        <v>0.61745000000000005</v>
      </c>
      <c r="I3409">
        <v>7.7450000000000005E-2</v>
      </c>
      <c r="J3409">
        <v>0.57815000000000005</v>
      </c>
      <c r="K3409">
        <v>1.435E-2</v>
      </c>
      <c r="L3409">
        <v>0.91034999999999999</v>
      </c>
    </row>
    <row r="3410" spans="1:12" x14ac:dyDescent="0.3">
      <c r="A3410">
        <v>3409</v>
      </c>
      <c r="B3410">
        <v>0.34084999999999999</v>
      </c>
      <c r="C3410">
        <v>0.33134999999999998</v>
      </c>
      <c r="D3410">
        <v>0.11055</v>
      </c>
      <c r="E3410">
        <v>0.92264999999999997</v>
      </c>
      <c r="F3410">
        <v>0.33724999999999999</v>
      </c>
      <c r="G3410">
        <v>0.16114999999999999</v>
      </c>
      <c r="H3410">
        <v>9.0749999999999997E-2</v>
      </c>
      <c r="I3410">
        <v>0.86545000000000005</v>
      </c>
      <c r="J3410">
        <v>0.70074999999999998</v>
      </c>
      <c r="K3410">
        <v>0.40744999999999998</v>
      </c>
      <c r="L3410">
        <v>0.16284999999999999</v>
      </c>
    </row>
    <row r="3411" spans="1:12" x14ac:dyDescent="0.3">
      <c r="A3411">
        <v>3410</v>
      </c>
      <c r="B3411">
        <v>0.34094999999999998</v>
      </c>
      <c r="C3411">
        <v>0.56355</v>
      </c>
      <c r="D3411">
        <v>0.86404999999999998</v>
      </c>
      <c r="E3411">
        <v>0.88014999999999999</v>
      </c>
      <c r="F3411">
        <v>0.51515</v>
      </c>
      <c r="G3411">
        <v>0.96555000000000002</v>
      </c>
      <c r="H3411">
        <v>0.68074999999999997</v>
      </c>
      <c r="I3411">
        <v>0.45624999999999999</v>
      </c>
      <c r="J3411">
        <v>0.13975000000000001</v>
      </c>
      <c r="K3411">
        <v>0.77744999999999997</v>
      </c>
      <c r="L3411">
        <v>0.40644999999999998</v>
      </c>
    </row>
    <row r="3412" spans="1:12" x14ac:dyDescent="0.3">
      <c r="A3412">
        <v>3411</v>
      </c>
      <c r="B3412">
        <v>0.34105000000000002</v>
      </c>
      <c r="C3412">
        <v>0.74134999999999995</v>
      </c>
      <c r="D3412">
        <v>0.81064999999999998</v>
      </c>
      <c r="E3412">
        <v>2.1049999999999999E-2</v>
      </c>
      <c r="F3412">
        <v>0.63265000000000005</v>
      </c>
      <c r="G3412">
        <v>0.71875</v>
      </c>
      <c r="H3412">
        <v>5.5550000000000002E-2</v>
      </c>
      <c r="I3412">
        <v>0.93345</v>
      </c>
      <c r="J3412">
        <v>0.37685000000000002</v>
      </c>
      <c r="K3412">
        <v>0.51034999999999997</v>
      </c>
      <c r="L3412">
        <v>0.10265000000000001</v>
      </c>
    </row>
    <row r="3413" spans="1:12" x14ac:dyDescent="0.3">
      <c r="A3413">
        <v>3412</v>
      </c>
      <c r="B3413">
        <v>0.34115000000000001</v>
      </c>
      <c r="C3413">
        <v>0.63424999999999998</v>
      </c>
      <c r="D3413">
        <v>0.35494999999999999</v>
      </c>
      <c r="E3413">
        <v>0.55794999999999995</v>
      </c>
      <c r="F3413">
        <v>0.65015000000000001</v>
      </c>
      <c r="G3413">
        <v>5.2150000000000002E-2</v>
      </c>
      <c r="H3413">
        <v>0.24975</v>
      </c>
      <c r="I3413">
        <v>0.37905</v>
      </c>
      <c r="J3413">
        <v>0.94415000000000004</v>
      </c>
      <c r="K3413">
        <v>0.38235000000000002</v>
      </c>
      <c r="L3413">
        <v>0.86185</v>
      </c>
    </row>
    <row r="3414" spans="1:12" x14ac:dyDescent="0.3">
      <c r="A3414">
        <v>3413</v>
      </c>
      <c r="B3414">
        <v>0.34125</v>
      </c>
      <c r="C3414">
        <v>0.33195000000000002</v>
      </c>
      <c r="D3414">
        <v>0.50485000000000002</v>
      </c>
      <c r="E3414">
        <v>0.77185000000000004</v>
      </c>
      <c r="F3414">
        <v>5.525E-2</v>
      </c>
      <c r="G3414">
        <v>0.30975000000000003</v>
      </c>
      <c r="H3414">
        <v>0.72294999999999998</v>
      </c>
      <c r="I3414">
        <v>0.40865000000000001</v>
      </c>
      <c r="J3414">
        <v>0.61455000000000004</v>
      </c>
      <c r="K3414">
        <v>0.50555000000000005</v>
      </c>
      <c r="L3414">
        <v>0.68494999999999995</v>
      </c>
    </row>
    <row r="3415" spans="1:12" x14ac:dyDescent="0.3">
      <c r="A3415">
        <v>3414</v>
      </c>
      <c r="B3415">
        <v>0.34134999999999999</v>
      </c>
      <c r="C3415">
        <v>0.78264999999999996</v>
      </c>
      <c r="D3415">
        <v>0.42875000000000002</v>
      </c>
      <c r="E3415">
        <v>0.79825000000000002</v>
      </c>
      <c r="F3415">
        <v>0.65754999999999997</v>
      </c>
      <c r="G3415">
        <v>0.64365000000000006</v>
      </c>
      <c r="H3415">
        <v>0.76095000000000002</v>
      </c>
      <c r="I3415">
        <v>0.20065</v>
      </c>
      <c r="J3415">
        <v>0.85885</v>
      </c>
      <c r="K3415">
        <v>0.99375000000000002</v>
      </c>
      <c r="L3415">
        <v>0.91354999999999997</v>
      </c>
    </row>
    <row r="3416" spans="1:12" x14ac:dyDescent="0.3">
      <c r="A3416">
        <v>3415</v>
      </c>
      <c r="B3416">
        <v>0.34144999999999998</v>
      </c>
      <c r="C3416">
        <v>0.29244999999999999</v>
      </c>
      <c r="D3416">
        <v>0.92574999999999996</v>
      </c>
      <c r="E3416">
        <v>6.8150000000000002E-2</v>
      </c>
      <c r="F3416">
        <v>0.12095</v>
      </c>
      <c r="G3416">
        <v>0.56945000000000001</v>
      </c>
      <c r="H3416">
        <v>0.74895</v>
      </c>
      <c r="I3416">
        <v>2.4250000000000001E-2</v>
      </c>
      <c r="J3416">
        <v>0.80174999999999996</v>
      </c>
      <c r="K3416">
        <v>0.53664999999999996</v>
      </c>
      <c r="L3416">
        <v>0.17424999999999999</v>
      </c>
    </row>
    <row r="3417" spans="1:12" x14ac:dyDescent="0.3">
      <c r="A3417">
        <v>3416</v>
      </c>
      <c r="B3417">
        <v>0.34155000000000002</v>
      </c>
      <c r="C3417">
        <v>0.28904999999999997</v>
      </c>
      <c r="D3417">
        <v>5.6550000000000003E-2</v>
      </c>
      <c r="E3417">
        <v>0.79895000000000005</v>
      </c>
      <c r="F3417">
        <v>0.37674999999999997</v>
      </c>
      <c r="G3417">
        <v>0.80284999999999995</v>
      </c>
      <c r="H3417">
        <v>0.56635000000000002</v>
      </c>
      <c r="I3417">
        <v>0.75854999999999995</v>
      </c>
      <c r="J3417">
        <v>0.54464999999999997</v>
      </c>
      <c r="K3417">
        <v>0.85714999999999997</v>
      </c>
      <c r="L3417">
        <v>0.76444999999999996</v>
      </c>
    </row>
    <row r="3418" spans="1:12" x14ac:dyDescent="0.3">
      <c r="A3418">
        <v>3417</v>
      </c>
      <c r="B3418">
        <v>0.34165000000000001</v>
      </c>
      <c r="C3418">
        <v>0.39705000000000001</v>
      </c>
      <c r="D3418">
        <v>0.51105</v>
      </c>
      <c r="E3418">
        <v>0.41055000000000003</v>
      </c>
      <c r="F3418">
        <v>0.97345000000000004</v>
      </c>
      <c r="G3418">
        <v>0.50095000000000001</v>
      </c>
      <c r="H3418">
        <v>0.93294999999999995</v>
      </c>
      <c r="I3418">
        <v>0.19764999999999999</v>
      </c>
      <c r="J3418">
        <v>0.13944999999999999</v>
      </c>
      <c r="K3418">
        <v>0.45765</v>
      </c>
      <c r="L3418">
        <v>0.69345000000000001</v>
      </c>
    </row>
    <row r="3419" spans="1:12" x14ac:dyDescent="0.3">
      <c r="A3419">
        <v>3418</v>
      </c>
      <c r="B3419">
        <v>0.34175</v>
      </c>
      <c r="C3419">
        <v>2.15E-3</v>
      </c>
      <c r="D3419">
        <v>0.61524999999999996</v>
      </c>
      <c r="E3419">
        <v>0.53205000000000002</v>
      </c>
      <c r="F3419">
        <v>0.81425000000000003</v>
      </c>
      <c r="G3419">
        <v>0.19885</v>
      </c>
      <c r="H3419">
        <v>0.50414999999999999</v>
      </c>
      <c r="I3419">
        <v>4.2549999999999998E-2</v>
      </c>
      <c r="J3419">
        <v>0.30754999999999999</v>
      </c>
      <c r="K3419">
        <v>0.13955000000000001</v>
      </c>
      <c r="L3419">
        <v>0.68915000000000004</v>
      </c>
    </row>
    <row r="3420" spans="1:12" x14ac:dyDescent="0.3">
      <c r="A3420">
        <v>3419</v>
      </c>
      <c r="B3420">
        <v>0.34184999999999999</v>
      </c>
      <c r="C3420">
        <v>0.91285000000000005</v>
      </c>
      <c r="D3420">
        <v>0.96575</v>
      </c>
      <c r="E3420">
        <v>0.54884999999999995</v>
      </c>
      <c r="F3420">
        <v>0.39424999999999999</v>
      </c>
      <c r="G3420">
        <v>0.41125</v>
      </c>
      <c r="H3420">
        <v>0.42654999999999998</v>
      </c>
      <c r="I3420">
        <v>0.88614999999999999</v>
      </c>
      <c r="J3420">
        <v>0.91264999999999996</v>
      </c>
      <c r="K3420">
        <v>0.31235000000000002</v>
      </c>
      <c r="L3420">
        <v>0.24085000000000001</v>
      </c>
    </row>
    <row r="3421" spans="1:12" x14ac:dyDescent="0.3">
      <c r="A3421">
        <v>3420</v>
      </c>
      <c r="B3421">
        <v>0.34194999999999998</v>
      </c>
      <c r="C3421">
        <v>0.93254999999999999</v>
      </c>
      <c r="D3421">
        <v>0.82164999999999999</v>
      </c>
      <c r="E3421">
        <v>0.96775</v>
      </c>
      <c r="F3421">
        <v>3.3349999999999998E-2</v>
      </c>
      <c r="G3421">
        <v>0.79454999999999998</v>
      </c>
      <c r="H3421">
        <v>6.7349999999999993E-2</v>
      </c>
      <c r="I3421">
        <v>0.53025</v>
      </c>
      <c r="J3421">
        <v>0.26495000000000002</v>
      </c>
      <c r="K3421">
        <v>5.8450000000000002E-2</v>
      </c>
      <c r="L3421">
        <v>0.48825000000000002</v>
      </c>
    </row>
    <row r="3422" spans="1:12" x14ac:dyDescent="0.3">
      <c r="A3422">
        <v>3421</v>
      </c>
      <c r="B3422">
        <v>0.34205000000000002</v>
      </c>
      <c r="C3422">
        <v>0.76424999999999998</v>
      </c>
      <c r="D3422">
        <v>0.70425000000000004</v>
      </c>
      <c r="E3422">
        <v>0.53244999999999998</v>
      </c>
      <c r="F3422">
        <v>0.15135000000000001</v>
      </c>
      <c r="G3422">
        <v>0.55505000000000004</v>
      </c>
      <c r="H3422">
        <v>0.12265</v>
      </c>
      <c r="I3422">
        <v>0.34455000000000002</v>
      </c>
      <c r="J3422">
        <v>0.45774999999999999</v>
      </c>
      <c r="K3422">
        <v>0.30254999999999999</v>
      </c>
      <c r="L3422">
        <v>0.45265</v>
      </c>
    </row>
    <row r="3423" spans="1:12" x14ac:dyDescent="0.3">
      <c r="A3423">
        <v>3422</v>
      </c>
      <c r="B3423">
        <v>0.34215000000000001</v>
      </c>
      <c r="C3423">
        <v>0.57835000000000003</v>
      </c>
      <c r="D3423">
        <v>0.95684999999999998</v>
      </c>
      <c r="E3423">
        <v>0.65464999999999995</v>
      </c>
      <c r="F3423">
        <v>3.1150000000000001E-2</v>
      </c>
      <c r="G3423">
        <v>0.21995000000000001</v>
      </c>
      <c r="H3423">
        <v>0.59955000000000003</v>
      </c>
      <c r="I3423">
        <v>0.78785000000000005</v>
      </c>
      <c r="J3423">
        <v>0.61514999999999997</v>
      </c>
      <c r="K3423">
        <v>0.94174999999999998</v>
      </c>
      <c r="L3423">
        <v>0.49535000000000001</v>
      </c>
    </row>
    <row r="3424" spans="1:12" x14ac:dyDescent="0.3">
      <c r="A3424">
        <v>3423</v>
      </c>
      <c r="B3424">
        <v>0.34225</v>
      </c>
      <c r="C3424">
        <v>0.26555000000000001</v>
      </c>
      <c r="D3424">
        <v>0.43335000000000001</v>
      </c>
      <c r="E3424">
        <v>0.33295000000000002</v>
      </c>
      <c r="F3424">
        <v>0.59235000000000004</v>
      </c>
      <c r="G3424">
        <v>0.90115000000000001</v>
      </c>
      <c r="H3424">
        <v>0.30225000000000002</v>
      </c>
      <c r="I3424">
        <v>0.49445</v>
      </c>
      <c r="J3424">
        <v>0.25245000000000001</v>
      </c>
      <c r="K3424">
        <v>0.41155000000000003</v>
      </c>
      <c r="L3424">
        <v>0.76754999999999995</v>
      </c>
    </row>
    <row r="3425" spans="1:12" x14ac:dyDescent="0.3">
      <c r="A3425">
        <v>3424</v>
      </c>
      <c r="B3425">
        <v>0.34234999999999999</v>
      </c>
      <c r="C3425">
        <v>0.57574999999999998</v>
      </c>
      <c r="D3425">
        <v>0.72024999999999995</v>
      </c>
      <c r="E3425">
        <v>0.14185</v>
      </c>
      <c r="F3425">
        <v>0.40144999999999997</v>
      </c>
      <c r="G3425">
        <v>0.38745000000000002</v>
      </c>
      <c r="H3425">
        <v>0.66515000000000002</v>
      </c>
      <c r="I3425">
        <v>0.32705000000000001</v>
      </c>
      <c r="J3425">
        <v>0.28584999999999999</v>
      </c>
      <c r="K3425">
        <v>0.31025000000000003</v>
      </c>
      <c r="L3425">
        <v>0.18695000000000001</v>
      </c>
    </row>
    <row r="3426" spans="1:12" x14ac:dyDescent="0.3">
      <c r="A3426">
        <v>3425</v>
      </c>
      <c r="B3426">
        <v>0.34244999999999998</v>
      </c>
      <c r="C3426">
        <v>0.65144999999999997</v>
      </c>
      <c r="D3426">
        <v>0.96304999999999996</v>
      </c>
      <c r="E3426">
        <v>0.99965000000000004</v>
      </c>
      <c r="F3426">
        <v>0.56435000000000002</v>
      </c>
      <c r="G3426">
        <v>0.14974999999999999</v>
      </c>
      <c r="H3426">
        <v>0.59125000000000005</v>
      </c>
      <c r="I3426">
        <v>0.78705000000000003</v>
      </c>
      <c r="J3426">
        <v>0.49595</v>
      </c>
      <c r="K3426">
        <v>0.84935000000000005</v>
      </c>
      <c r="L3426">
        <v>0.24424999999999999</v>
      </c>
    </row>
    <row r="3427" spans="1:12" x14ac:dyDescent="0.3">
      <c r="A3427">
        <v>3426</v>
      </c>
      <c r="B3427">
        <v>0.34255000000000002</v>
      </c>
      <c r="C3427">
        <v>0.24545</v>
      </c>
      <c r="D3427">
        <v>0.21495</v>
      </c>
      <c r="E3427">
        <v>0.97985</v>
      </c>
      <c r="F3427">
        <v>0.26495000000000002</v>
      </c>
      <c r="G3427">
        <v>0.66774999999999995</v>
      </c>
      <c r="H3427">
        <v>0.30625000000000002</v>
      </c>
      <c r="I3427">
        <v>0.48704999999999998</v>
      </c>
      <c r="J3427">
        <v>0.80044999999999999</v>
      </c>
      <c r="K3427">
        <v>0.65264999999999995</v>
      </c>
      <c r="L3427">
        <v>0.82984999999999998</v>
      </c>
    </row>
    <row r="3428" spans="1:12" x14ac:dyDescent="0.3">
      <c r="A3428">
        <v>3427</v>
      </c>
      <c r="B3428">
        <v>0.34265000000000001</v>
      </c>
      <c r="C3428">
        <v>0.90275000000000005</v>
      </c>
      <c r="D3428">
        <v>0.51744999999999997</v>
      </c>
      <c r="E3428">
        <v>0.84604999999999997</v>
      </c>
      <c r="F3428">
        <v>0.27045000000000002</v>
      </c>
      <c r="G3428">
        <v>0.36585000000000001</v>
      </c>
      <c r="H3428">
        <v>2.1749999999999999E-2</v>
      </c>
      <c r="I3428">
        <v>0.46934999999999999</v>
      </c>
      <c r="J3428">
        <v>0.11045000000000001</v>
      </c>
      <c r="K3428">
        <v>0.79615000000000002</v>
      </c>
      <c r="L3428">
        <v>0.71345000000000003</v>
      </c>
    </row>
    <row r="3429" spans="1:12" x14ac:dyDescent="0.3">
      <c r="A3429">
        <v>3428</v>
      </c>
      <c r="B3429">
        <v>0.34275</v>
      </c>
      <c r="C3429">
        <v>0.85565000000000002</v>
      </c>
      <c r="D3429">
        <v>0.17735000000000001</v>
      </c>
      <c r="E3429">
        <v>0.57435000000000003</v>
      </c>
      <c r="F3429">
        <v>0.59145000000000003</v>
      </c>
      <c r="G3429">
        <v>0.30654999999999999</v>
      </c>
      <c r="H3429">
        <v>0.80954999999999999</v>
      </c>
      <c r="I3429">
        <v>0.38645000000000002</v>
      </c>
      <c r="J3429">
        <v>0.29354999999999998</v>
      </c>
      <c r="K3429">
        <v>0.93054999999999999</v>
      </c>
      <c r="L3429">
        <v>0.32815</v>
      </c>
    </row>
    <row r="3430" spans="1:12" x14ac:dyDescent="0.3">
      <c r="A3430">
        <v>3429</v>
      </c>
      <c r="B3430">
        <v>0.34284999999999999</v>
      </c>
      <c r="C3430">
        <v>0.42964999999999998</v>
      </c>
      <c r="D3430">
        <v>5.8549999999999998E-2</v>
      </c>
      <c r="E3430">
        <v>0.28525</v>
      </c>
      <c r="F3430">
        <v>0.87265000000000004</v>
      </c>
      <c r="G3430">
        <v>0.87395</v>
      </c>
      <c r="H3430">
        <v>0.58774999999999999</v>
      </c>
      <c r="I3430">
        <v>0.20974999999999999</v>
      </c>
      <c r="J3430">
        <v>0.68464999999999998</v>
      </c>
      <c r="K3430">
        <v>0.89524999999999999</v>
      </c>
      <c r="L3430">
        <v>0.32565</v>
      </c>
    </row>
    <row r="3431" spans="1:12" x14ac:dyDescent="0.3">
      <c r="A3431">
        <v>3430</v>
      </c>
      <c r="B3431">
        <v>0.34294999999999998</v>
      </c>
      <c r="C3431">
        <v>0.67464999999999997</v>
      </c>
      <c r="D3431">
        <v>0.64434999999999998</v>
      </c>
      <c r="E3431">
        <v>3.3750000000000002E-2</v>
      </c>
      <c r="F3431">
        <v>0.28155000000000002</v>
      </c>
      <c r="G3431">
        <v>0.60114999999999996</v>
      </c>
      <c r="H3431">
        <v>0.57064999999999999</v>
      </c>
      <c r="I3431">
        <v>0.59614999999999996</v>
      </c>
      <c r="J3431">
        <v>0.59375</v>
      </c>
      <c r="K3431">
        <v>0.12064999999999999</v>
      </c>
      <c r="L3431">
        <v>0.81074999999999997</v>
      </c>
    </row>
    <row r="3432" spans="1:12" x14ac:dyDescent="0.3">
      <c r="A3432">
        <v>3431</v>
      </c>
      <c r="B3432">
        <v>0.34305000000000002</v>
      </c>
      <c r="C3432">
        <v>0.92574999999999996</v>
      </c>
      <c r="D3432">
        <v>0.21504999999999999</v>
      </c>
      <c r="E3432">
        <v>0.87024999999999997</v>
      </c>
      <c r="F3432">
        <v>0.80335000000000001</v>
      </c>
      <c r="G3432">
        <v>0.96204999999999996</v>
      </c>
      <c r="H3432">
        <v>6.3950000000000007E-2</v>
      </c>
      <c r="I3432">
        <v>0.93684999999999996</v>
      </c>
      <c r="J3432">
        <v>0.35285</v>
      </c>
      <c r="K3432">
        <v>0.13935</v>
      </c>
      <c r="L3432">
        <v>0.94825000000000004</v>
      </c>
    </row>
    <row r="3433" spans="1:12" x14ac:dyDescent="0.3">
      <c r="A3433">
        <v>3432</v>
      </c>
      <c r="B3433">
        <v>0.34315000000000001</v>
      </c>
      <c r="C3433">
        <v>0.72635000000000005</v>
      </c>
      <c r="D3433">
        <v>0.95084999999999997</v>
      </c>
      <c r="E3433">
        <v>0.29715000000000003</v>
      </c>
      <c r="F3433">
        <v>0.78664999999999996</v>
      </c>
      <c r="G3433">
        <v>0.12155000000000001</v>
      </c>
      <c r="H3433">
        <v>0.91795000000000004</v>
      </c>
      <c r="I3433">
        <v>0.64905000000000002</v>
      </c>
      <c r="J3433">
        <v>0.16435</v>
      </c>
      <c r="K3433">
        <v>0.12265</v>
      </c>
      <c r="L3433">
        <v>0.22614999999999999</v>
      </c>
    </row>
    <row r="3434" spans="1:12" x14ac:dyDescent="0.3">
      <c r="A3434">
        <v>3433</v>
      </c>
      <c r="B3434">
        <v>0.34325</v>
      </c>
      <c r="C3434">
        <v>0.16705</v>
      </c>
      <c r="D3434">
        <v>0.77185000000000004</v>
      </c>
      <c r="E3434">
        <v>0.16844999999999999</v>
      </c>
      <c r="F3434">
        <v>0.12365</v>
      </c>
      <c r="G3434">
        <v>0.22714999999999999</v>
      </c>
      <c r="H3434">
        <v>0.46155000000000002</v>
      </c>
      <c r="I3434">
        <v>0.88395000000000001</v>
      </c>
      <c r="J3434">
        <v>0.90425</v>
      </c>
      <c r="K3434">
        <v>0.88154999999999994</v>
      </c>
      <c r="L3434">
        <v>0.47604999999999997</v>
      </c>
    </row>
    <row r="3435" spans="1:12" x14ac:dyDescent="0.3">
      <c r="A3435">
        <v>3434</v>
      </c>
      <c r="B3435">
        <v>0.34334999999999999</v>
      </c>
      <c r="C3435">
        <v>0.15354999999999999</v>
      </c>
      <c r="D3435">
        <v>0.63954999999999995</v>
      </c>
      <c r="E3435">
        <v>0.81935000000000002</v>
      </c>
      <c r="F3435">
        <v>0.19835</v>
      </c>
      <c r="G3435">
        <v>0.72094999999999998</v>
      </c>
      <c r="H3435">
        <v>0.97065000000000001</v>
      </c>
      <c r="I3435">
        <v>0.65575000000000006</v>
      </c>
      <c r="J3435">
        <v>0.95065</v>
      </c>
      <c r="K3435">
        <v>0.52664999999999995</v>
      </c>
      <c r="L3435">
        <v>0.95194999999999996</v>
      </c>
    </row>
    <row r="3436" spans="1:12" x14ac:dyDescent="0.3">
      <c r="A3436">
        <v>3435</v>
      </c>
      <c r="B3436">
        <v>0.34344999999999998</v>
      </c>
      <c r="C3436">
        <v>0.90944999999999998</v>
      </c>
      <c r="D3436">
        <v>0.83435000000000004</v>
      </c>
      <c r="E3436">
        <v>8.8450000000000001E-2</v>
      </c>
      <c r="F3436">
        <v>0.59624999999999995</v>
      </c>
      <c r="G3436">
        <v>0.43814999999999998</v>
      </c>
      <c r="H3436">
        <v>0.77985000000000004</v>
      </c>
      <c r="I3436">
        <v>0.88375000000000004</v>
      </c>
      <c r="J3436">
        <v>0.72794999999999999</v>
      </c>
      <c r="K3436">
        <v>0.74624999999999997</v>
      </c>
      <c r="L3436">
        <v>0.84455000000000002</v>
      </c>
    </row>
    <row r="3437" spans="1:12" x14ac:dyDescent="0.3">
      <c r="A3437">
        <v>3436</v>
      </c>
      <c r="B3437">
        <v>0.34355000000000002</v>
      </c>
      <c r="C3437">
        <v>0.30135000000000001</v>
      </c>
      <c r="D3437">
        <v>0.40055000000000002</v>
      </c>
      <c r="E3437">
        <v>0.76815</v>
      </c>
      <c r="F3437">
        <v>0.61914999999999998</v>
      </c>
      <c r="G3437">
        <v>0.29365000000000002</v>
      </c>
      <c r="H3437">
        <v>0.97585</v>
      </c>
      <c r="I3437">
        <v>0.35485</v>
      </c>
      <c r="J3437">
        <v>0.19575000000000001</v>
      </c>
      <c r="K3437">
        <v>0.86665000000000003</v>
      </c>
      <c r="L3437">
        <v>0.50575000000000003</v>
      </c>
    </row>
    <row r="3438" spans="1:12" x14ac:dyDescent="0.3">
      <c r="A3438">
        <v>3437</v>
      </c>
      <c r="B3438">
        <v>0.34365000000000001</v>
      </c>
      <c r="C3438">
        <v>0.28725000000000001</v>
      </c>
      <c r="D3438">
        <v>0.10865</v>
      </c>
      <c r="E3438">
        <v>0.64624999999999999</v>
      </c>
      <c r="F3438">
        <v>0.84735000000000005</v>
      </c>
      <c r="G3438">
        <v>0.94984999999999997</v>
      </c>
      <c r="H3438">
        <v>0.23025000000000001</v>
      </c>
      <c r="I3438">
        <v>0.35185</v>
      </c>
      <c r="J3438">
        <v>0.30254999999999999</v>
      </c>
      <c r="K3438">
        <v>0.94745000000000001</v>
      </c>
      <c r="L3438">
        <v>0.90164999999999995</v>
      </c>
    </row>
    <row r="3439" spans="1:12" x14ac:dyDescent="0.3">
      <c r="A3439">
        <v>3438</v>
      </c>
      <c r="B3439">
        <v>0.34375</v>
      </c>
      <c r="C3439">
        <v>0.72965000000000002</v>
      </c>
      <c r="D3439">
        <v>0.60524999999999995</v>
      </c>
      <c r="E3439">
        <v>0.49175000000000002</v>
      </c>
      <c r="F3439">
        <v>0.69064999999999999</v>
      </c>
      <c r="G3439">
        <v>0.63395000000000001</v>
      </c>
      <c r="H3439">
        <v>0.21375</v>
      </c>
      <c r="I3439">
        <v>0.87905</v>
      </c>
      <c r="J3439">
        <v>0.28494999999999998</v>
      </c>
      <c r="K3439">
        <v>0.26395000000000002</v>
      </c>
      <c r="L3439">
        <v>0.65795000000000003</v>
      </c>
    </row>
    <row r="3440" spans="1:12" x14ac:dyDescent="0.3">
      <c r="A3440">
        <v>3439</v>
      </c>
      <c r="B3440">
        <v>0.34384999999999999</v>
      </c>
      <c r="C3440">
        <v>0.94664999999999999</v>
      </c>
      <c r="D3440">
        <v>0.91954999999999998</v>
      </c>
      <c r="E3440">
        <v>0.92735000000000001</v>
      </c>
      <c r="F3440">
        <v>0.61755000000000004</v>
      </c>
      <c r="G3440">
        <v>0.25524999999999998</v>
      </c>
      <c r="H3440">
        <v>0.28215000000000001</v>
      </c>
      <c r="I3440">
        <v>0.13205</v>
      </c>
      <c r="J3440">
        <v>0.76975000000000005</v>
      </c>
      <c r="K3440">
        <v>0.27934999999999999</v>
      </c>
      <c r="L3440">
        <v>0.83574999999999999</v>
      </c>
    </row>
    <row r="3441" spans="1:12" x14ac:dyDescent="0.3">
      <c r="A3441">
        <v>3440</v>
      </c>
      <c r="B3441">
        <v>0.34394999999999998</v>
      </c>
      <c r="C3441">
        <v>0.41275000000000001</v>
      </c>
      <c r="D3441">
        <v>0.84614999999999996</v>
      </c>
      <c r="E3441">
        <v>0.64464999999999995</v>
      </c>
      <c r="F3441">
        <v>0.51214999999999999</v>
      </c>
      <c r="G3441">
        <v>0.73865000000000003</v>
      </c>
      <c r="H3441">
        <v>0.28225</v>
      </c>
      <c r="I3441">
        <v>0.74555000000000005</v>
      </c>
      <c r="J3441">
        <v>1.575E-2</v>
      </c>
      <c r="K3441">
        <v>0.25085000000000002</v>
      </c>
      <c r="L3441">
        <v>0.62814999999999999</v>
      </c>
    </row>
    <row r="3442" spans="1:12" x14ac:dyDescent="0.3">
      <c r="A3442">
        <v>3441</v>
      </c>
      <c r="B3442">
        <v>0.34405000000000002</v>
      </c>
      <c r="C3442">
        <v>0.28305000000000002</v>
      </c>
      <c r="D3442">
        <v>0.54844999999999999</v>
      </c>
      <c r="E3442">
        <v>0.63205</v>
      </c>
      <c r="F3442">
        <v>0.94205000000000005</v>
      </c>
      <c r="G3442">
        <v>4.0649999999999999E-2</v>
      </c>
      <c r="H3442">
        <v>6.6949999999999996E-2</v>
      </c>
      <c r="I3442">
        <v>0.91954999999999998</v>
      </c>
      <c r="J3442">
        <v>0.70584999999999998</v>
      </c>
      <c r="K3442">
        <v>0.58975</v>
      </c>
      <c r="L3442">
        <v>0.75214999999999999</v>
      </c>
    </row>
    <row r="3443" spans="1:12" x14ac:dyDescent="0.3">
      <c r="A3443">
        <v>3442</v>
      </c>
      <c r="B3443">
        <v>0.34415000000000001</v>
      </c>
      <c r="C3443">
        <v>0.48615000000000003</v>
      </c>
      <c r="D3443">
        <v>0.25624999999999998</v>
      </c>
      <c r="E3443">
        <v>0.90585000000000004</v>
      </c>
      <c r="F3443">
        <v>0.95965</v>
      </c>
      <c r="G3443">
        <v>0.31304999999999999</v>
      </c>
      <c r="H3443">
        <v>0.16835</v>
      </c>
      <c r="I3443">
        <v>0.34544999999999998</v>
      </c>
      <c r="J3443">
        <v>0.37974999999999998</v>
      </c>
      <c r="K3443">
        <v>0.90205000000000002</v>
      </c>
      <c r="L3443">
        <v>0.32684999999999997</v>
      </c>
    </row>
    <row r="3444" spans="1:12" x14ac:dyDescent="0.3">
      <c r="A3444">
        <v>3443</v>
      </c>
      <c r="B3444">
        <v>0.34425</v>
      </c>
      <c r="C3444">
        <v>0.49785000000000001</v>
      </c>
      <c r="D3444">
        <v>0.21815000000000001</v>
      </c>
      <c r="E3444">
        <v>0.41594999999999999</v>
      </c>
      <c r="F3444">
        <v>0.58535000000000004</v>
      </c>
      <c r="G3444">
        <v>0.85435000000000005</v>
      </c>
      <c r="H3444">
        <v>0.67825000000000002</v>
      </c>
      <c r="I3444">
        <v>0.75114999999999998</v>
      </c>
      <c r="J3444">
        <v>0.50514999999999999</v>
      </c>
      <c r="K3444">
        <v>0.57565</v>
      </c>
      <c r="L3444">
        <v>0.93615000000000004</v>
      </c>
    </row>
    <row r="3445" spans="1:12" x14ac:dyDescent="0.3">
      <c r="A3445">
        <v>3444</v>
      </c>
      <c r="B3445">
        <v>0.34434999999999999</v>
      </c>
      <c r="C3445">
        <v>9.1050000000000006E-2</v>
      </c>
      <c r="D3445">
        <v>0.32795000000000002</v>
      </c>
      <c r="E3445">
        <v>3.9149999999999997E-2</v>
      </c>
      <c r="F3445">
        <v>0.31164999999999998</v>
      </c>
      <c r="G3445">
        <v>0.93125000000000002</v>
      </c>
      <c r="H3445">
        <v>0.45634999999999998</v>
      </c>
      <c r="I3445">
        <v>9.7250000000000003E-2</v>
      </c>
      <c r="J3445">
        <v>0.98765000000000003</v>
      </c>
      <c r="K3445">
        <v>0.62134999999999996</v>
      </c>
      <c r="L3445">
        <v>0.89964999999999995</v>
      </c>
    </row>
    <row r="3446" spans="1:12" x14ac:dyDescent="0.3">
      <c r="A3446">
        <v>3445</v>
      </c>
      <c r="B3446">
        <v>0.34444999999999998</v>
      </c>
      <c r="C3446">
        <v>0.87424999999999997</v>
      </c>
      <c r="D3446">
        <v>0.40194999999999997</v>
      </c>
      <c r="E3446">
        <v>3.075E-2</v>
      </c>
      <c r="F3446">
        <v>0.80435000000000001</v>
      </c>
      <c r="G3446">
        <v>0.42764999999999997</v>
      </c>
      <c r="H3446">
        <v>0.31485000000000002</v>
      </c>
      <c r="I3446">
        <v>0.34965000000000002</v>
      </c>
      <c r="J3446">
        <v>0.38464999999999999</v>
      </c>
      <c r="K3446">
        <v>9.5E-4</v>
      </c>
      <c r="L3446">
        <v>0.48015000000000002</v>
      </c>
    </row>
    <row r="3447" spans="1:12" x14ac:dyDescent="0.3">
      <c r="A3447">
        <v>3446</v>
      </c>
      <c r="B3447">
        <v>0.34455000000000002</v>
      </c>
      <c r="C3447">
        <v>0.31735000000000002</v>
      </c>
      <c r="D3447">
        <v>4.2250000000000003E-2</v>
      </c>
      <c r="E3447">
        <v>0.64115</v>
      </c>
      <c r="F3447">
        <v>0.65685000000000004</v>
      </c>
      <c r="G3447">
        <v>8.0850000000000005E-2</v>
      </c>
      <c r="H3447">
        <v>0.77615000000000001</v>
      </c>
      <c r="I3447">
        <v>0.99224999999999997</v>
      </c>
      <c r="J3447">
        <v>0.49245</v>
      </c>
      <c r="K3447">
        <v>0.40305000000000002</v>
      </c>
      <c r="L3447">
        <v>0.29254999999999998</v>
      </c>
    </row>
    <row r="3448" spans="1:12" x14ac:dyDescent="0.3">
      <c r="A3448">
        <v>3447</v>
      </c>
      <c r="B3448">
        <v>0.34465000000000001</v>
      </c>
      <c r="C3448">
        <v>0.21204999999999999</v>
      </c>
      <c r="D3448">
        <v>0.73704999999999998</v>
      </c>
      <c r="E3448">
        <v>0.85804999999999998</v>
      </c>
      <c r="F3448">
        <v>0.68774999999999997</v>
      </c>
      <c r="G3448">
        <v>0.27625</v>
      </c>
      <c r="H3448">
        <v>0.80374999999999996</v>
      </c>
      <c r="I3448">
        <v>0.43885000000000002</v>
      </c>
      <c r="J3448">
        <v>1.9349999999999999E-2</v>
      </c>
      <c r="K3448">
        <v>0.94935000000000003</v>
      </c>
      <c r="L3448">
        <v>0.93835000000000002</v>
      </c>
    </row>
    <row r="3449" spans="1:12" x14ac:dyDescent="0.3">
      <c r="A3449">
        <v>3448</v>
      </c>
      <c r="B3449">
        <v>0.34475</v>
      </c>
      <c r="C3449">
        <v>0.93754999999999999</v>
      </c>
      <c r="D3449">
        <v>0.21715000000000001</v>
      </c>
      <c r="E3449">
        <v>0.58384999999999998</v>
      </c>
      <c r="F3449">
        <v>0.88685000000000003</v>
      </c>
      <c r="G3449">
        <v>0.36425000000000002</v>
      </c>
      <c r="H3449">
        <v>0.87224999999999997</v>
      </c>
      <c r="I3449">
        <v>0.83115000000000006</v>
      </c>
      <c r="J3449">
        <v>0.28675</v>
      </c>
      <c r="K3449">
        <v>0.65764999999999996</v>
      </c>
      <c r="L3449">
        <v>0.92425000000000002</v>
      </c>
    </row>
    <row r="3450" spans="1:12" x14ac:dyDescent="0.3">
      <c r="A3450">
        <v>3449</v>
      </c>
      <c r="B3450">
        <v>0.34484999999999999</v>
      </c>
      <c r="C3450">
        <v>0.95155000000000001</v>
      </c>
      <c r="D3450">
        <v>0.17094999999999999</v>
      </c>
      <c r="E3450">
        <v>0.80264999999999997</v>
      </c>
      <c r="F3450">
        <v>0.19694999999999999</v>
      </c>
      <c r="G3450">
        <v>0.20945</v>
      </c>
      <c r="H3450">
        <v>0.32665</v>
      </c>
      <c r="I3450">
        <v>0.54825000000000002</v>
      </c>
      <c r="J3450">
        <v>0.57555000000000001</v>
      </c>
      <c r="K3450">
        <v>0.61234999999999995</v>
      </c>
      <c r="L3450">
        <v>0.72424999999999995</v>
      </c>
    </row>
    <row r="3451" spans="1:12" x14ac:dyDescent="0.3">
      <c r="A3451">
        <v>3450</v>
      </c>
      <c r="B3451">
        <v>0.34494999999999998</v>
      </c>
      <c r="C3451">
        <v>0.74055000000000004</v>
      </c>
      <c r="D3451">
        <v>0.55605000000000004</v>
      </c>
      <c r="E3451">
        <v>0.25155</v>
      </c>
      <c r="F3451">
        <v>0.29394999999999999</v>
      </c>
      <c r="G3451">
        <v>0.74434999999999996</v>
      </c>
      <c r="H3451">
        <v>0.29354999999999998</v>
      </c>
      <c r="I3451">
        <v>0.92595000000000005</v>
      </c>
      <c r="J3451">
        <v>0.46665000000000001</v>
      </c>
      <c r="K3451">
        <v>0.64775000000000005</v>
      </c>
      <c r="L3451">
        <v>0.55164999999999997</v>
      </c>
    </row>
    <row r="3452" spans="1:12" x14ac:dyDescent="0.3">
      <c r="A3452">
        <v>3451</v>
      </c>
      <c r="B3452">
        <v>0.34505000000000002</v>
      </c>
      <c r="C3452">
        <v>0.42564999999999997</v>
      </c>
      <c r="D3452">
        <v>0.65054999999999996</v>
      </c>
      <c r="E3452">
        <v>0.15434999999999999</v>
      </c>
      <c r="F3452">
        <v>0.75565000000000004</v>
      </c>
      <c r="G3452">
        <v>0.39065</v>
      </c>
      <c r="H3452">
        <v>0.35315000000000002</v>
      </c>
      <c r="I3452">
        <v>0.14574999999999999</v>
      </c>
      <c r="J3452">
        <v>5.0349999999999999E-2</v>
      </c>
      <c r="K3452">
        <v>0.21554999999999999</v>
      </c>
      <c r="L3452">
        <v>5.7499999999999999E-3</v>
      </c>
    </row>
    <row r="3453" spans="1:12" x14ac:dyDescent="0.3">
      <c r="A3453">
        <v>3452</v>
      </c>
      <c r="B3453">
        <v>0.34515000000000001</v>
      </c>
      <c r="C3453">
        <v>0.56445000000000001</v>
      </c>
      <c r="D3453">
        <v>0.96245000000000003</v>
      </c>
      <c r="E3453">
        <v>0.64905000000000002</v>
      </c>
      <c r="F3453">
        <v>0.38774999999999998</v>
      </c>
      <c r="G3453">
        <v>0.43025000000000002</v>
      </c>
      <c r="H3453">
        <v>0.16694999999999999</v>
      </c>
      <c r="I3453">
        <v>0.57294999999999996</v>
      </c>
      <c r="J3453">
        <v>0.88705000000000001</v>
      </c>
      <c r="K3453">
        <v>0.64564999999999995</v>
      </c>
      <c r="L3453">
        <v>0.71375</v>
      </c>
    </row>
    <row r="3454" spans="1:12" x14ac:dyDescent="0.3">
      <c r="A3454">
        <v>3453</v>
      </c>
      <c r="B3454">
        <v>0.34525</v>
      </c>
      <c r="C3454">
        <v>7.9649999999999999E-2</v>
      </c>
      <c r="D3454">
        <v>0.45855000000000001</v>
      </c>
      <c r="E3454">
        <v>0.44874999999999998</v>
      </c>
      <c r="F3454">
        <v>0.54925000000000002</v>
      </c>
      <c r="G3454">
        <v>0.25674999999999998</v>
      </c>
      <c r="H3454">
        <v>0.95574999999999999</v>
      </c>
      <c r="I3454">
        <v>0.30414999999999998</v>
      </c>
      <c r="J3454">
        <v>0.21754999999999999</v>
      </c>
      <c r="K3454">
        <v>0.66454999999999997</v>
      </c>
      <c r="L3454">
        <v>8.1499999999999993E-3</v>
      </c>
    </row>
    <row r="3455" spans="1:12" x14ac:dyDescent="0.3">
      <c r="A3455">
        <v>3454</v>
      </c>
      <c r="B3455">
        <v>0.34534999999999999</v>
      </c>
      <c r="C3455">
        <v>0.47644999999999998</v>
      </c>
      <c r="D3455">
        <v>0.63144999999999996</v>
      </c>
      <c r="E3455">
        <v>0.70555000000000001</v>
      </c>
      <c r="F3455">
        <v>5.2150000000000002E-2</v>
      </c>
      <c r="G3455">
        <v>0.25355</v>
      </c>
      <c r="H3455">
        <v>0.54505000000000003</v>
      </c>
      <c r="I3455">
        <v>0.64885000000000004</v>
      </c>
      <c r="J3455">
        <v>4.7449999999999999E-2</v>
      </c>
      <c r="K3455">
        <v>0.72624999999999995</v>
      </c>
      <c r="L3455">
        <v>3.15E-3</v>
      </c>
    </row>
    <row r="3456" spans="1:12" x14ac:dyDescent="0.3">
      <c r="A3456">
        <v>3455</v>
      </c>
      <c r="B3456">
        <v>0.34544999999999998</v>
      </c>
      <c r="C3456">
        <v>0.82755000000000001</v>
      </c>
      <c r="D3456">
        <v>0.49664999999999998</v>
      </c>
      <c r="E3456">
        <v>0.76475000000000004</v>
      </c>
      <c r="F3456">
        <v>0.55135000000000001</v>
      </c>
      <c r="G3456">
        <v>0.78454999999999997</v>
      </c>
      <c r="H3456">
        <v>0.11165</v>
      </c>
      <c r="I3456">
        <v>0.20275000000000001</v>
      </c>
      <c r="J3456">
        <v>0.30464999999999998</v>
      </c>
      <c r="K3456">
        <v>0.57894999999999996</v>
      </c>
      <c r="L3456">
        <v>0.53554999999999997</v>
      </c>
    </row>
    <row r="3457" spans="1:12" x14ac:dyDescent="0.3">
      <c r="A3457">
        <v>3456</v>
      </c>
      <c r="B3457">
        <v>0.34555000000000002</v>
      </c>
      <c r="C3457">
        <v>5.0849999999999999E-2</v>
      </c>
      <c r="D3457">
        <v>0.98304999999999998</v>
      </c>
      <c r="E3457">
        <v>0.19155</v>
      </c>
      <c r="F3457">
        <v>0.37014999999999998</v>
      </c>
      <c r="G3457">
        <v>0.16825000000000001</v>
      </c>
      <c r="H3457">
        <v>0.92135</v>
      </c>
      <c r="I3457">
        <v>0.64605000000000001</v>
      </c>
      <c r="J3457">
        <v>0.57674999999999998</v>
      </c>
      <c r="K3457">
        <v>0.45384999999999998</v>
      </c>
      <c r="L3457">
        <v>0.33105000000000001</v>
      </c>
    </row>
    <row r="3458" spans="1:12" x14ac:dyDescent="0.3">
      <c r="A3458">
        <v>3457</v>
      </c>
      <c r="B3458">
        <v>0.34565000000000001</v>
      </c>
      <c r="C3458">
        <v>0.17465</v>
      </c>
      <c r="D3458">
        <v>0.36495</v>
      </c>
      <c r="E3458">
        <v>0.98765000000000003</v>
      </c>
      <c r="F3458">
        <v>4.1050000000000003E-2</v>
      </c>
      <c r="G3458">
        <v>0.65295000000000003</v>
      </c>
      <c r="H3458">
        <v>0.81235000000000002</v>
      </c>
      <c r="I3458">
        <v>0.97655000000000003</v>
      </c>
      <c r="J3458">
        <v>0.51165000000000005</v>
      </c>
      <c r="K3458">
        <v>5.1249999999999997E-2</v>
      </c>
      <c r="L3458">
        <v>0.72414999999999996</v>
      </c>
    </row>
    <row r="3459" spans="1:12" x14ac:dyDescent="0.3">
      <c r="A3459">
        <v>3458</v>
      </c>
      <c r="B3459">
        <v>0.34575</v>
      </c>
      <c r="C3459">
        <v>0.23175000000000001</v>
      </c>
      <c r="D3459">
        <v>0.15265000000000001</v>
      </c>
      <c r="E3459">
        <v>0.85934999999999995</v>
      </c>
      <c r="F3459">
        <v>0.14445</v>
      </c>
      <c r="G3459">
        <v>0.28165000000000001</v>
      </c>
      <c r="H3459">
        <v>0.44495000000000001</v>
      </c>
      <c r="I3459">
        <v>0.94815000000000005</v>
      </c>
      <c r="J3459">
        <v>0.14305000000000001</v>
      </c>
      <c r="K3459">
        <v>0.42604999999999998</v>
      </c>
      <c r="L3459">
        <v>0.14745</v>
      </c>
    </row>
    <row r="3460" spans="1:12" x14ac:dyDescent="0.3">
      <c r="A3460">
        <v>3459</v>
      </c>
      <c r="B3460">
        <v>0.34584999999999999</v>
      </c>
      <c r="C3460">
        <v>0.75975000000000004</v>
      </c>
      <c r="D3460">
        <v>0.51734999999999998</v>
      </c>
      <c r="E3460">
        <v>2.0049999999999998E-2</v>
      </c>
      <c r="F3460">
        <v>0.15625</v>
      </c>
      <c r="G3460">
        <v>0.60214999999999996</v>
      </c>
      <c r="H3460">
        <v>0.47025</v>
      </c>
      <c r="I3460">
        <v>0.81964999999999999</v>
      </c>
      <c r="J3460">
        <v>0.73285</v>
      </c>
      <c r="K3460">
        <v>7.0050000000000001E-2</v>
      </c>
      <c r="L3460">
        <v>0.59955000000000003</v>
      </c>
    </row>
    <row r="3461" spans="1:12" x14ac:dyDescent="0.3">
      <c r="A3461">
        <v>3460</v>
      </c>
      <c r="B3461">
        <v>0.34594999999999998</v>
      </c>
      <c r="C3461">
        <v>0.65625</v>
      </c>
      <c r="D3461">
        <v>0.42554999999999998</v>
      </c>
      <c r="E3461">
        <v>0.66664999999999996</v>
      </c>
      <c r="F3461">
        <v>0.46334999999999998</v>
      </c>
      <c r="G3461">
        <v>0.36445</v>
      </c>
      <c r="H3461">
        <v>0.55684999999999996</v>
      </c>
      <c r="I3461">
        <v>0.94455</v>
      </c>
      <c r="J3461">
        <v>0.16814999999999999</v>
      </c>
      <c r="K3461">
        <v>5.2449999999999997E-2</v>
      </c>
      <c r="L3461">
        <v>1.285E-2</v>
      </c>
    </row>
    <row r="3462" spans="1:12" x14ac:dyDescent="0.3">
      <c r="A3462">
        <v>3461</v>
      </c>
      <c r="B3462">
        <v>0.34605000000000002</v>
      </c>
      <c r="C3462">
        <v>0.78374999999999995</v>
      </c>
      <c r="D3462">
        <v>1.8249999999999999E-2</v>
      </c>
      <c r="E3462">
        <v>0.62824999999999998</v>
      </c>
      <c r="F3462">
        <v>0.41585</v>
      </c>
      <c r="G3462">
        <v>4.6649999999999997E-2</v>
      </c>
      <c r="H3462">
        <v>3.8550000000000001E-2</v>
      </c>
      <c r="I3462">
        <v>0.98724999999999996</v>
      </c>
      <c r="J3462">
        <v>0.84875</v>
      </c>
      <c r="K3462">
        <v>0.75065000000000004</v>
      </c>
      <c r="L3462">
        <v>0.16305</v>
      </c>
    </row>
    <row r="3463" spans="1:12" x14ac:dyDescent="0.3">
      <c r="A3463">
        <v>3462</v>
      </c>
      <c r="B3463">
        <v>0.34615000000000001</v>
      </c>
      <c r="C3463">
        <v>0.54295000000000004</v>
      </c>
      <c r="D3463">
        <v>0.22434999999999999</v>
      </c>
      <c r="E3463">
        <v>0.89875000000000005</v>
      </c>
      <c r="F3463">
        <v>0.62395</v>
      </c>
      <c r="G3463">
        <v>0.67574999999999996</v>
      </c>
      <c r="H3463">
        <v>0.12225</v>
      </c>
      <c r="I3463">
        <v>0.40105000000000002</v>
      </c>
      <c r="J3463">
        <v>0.78174999999999994</v>
      </c>
      <c r="K3463">
        <v>0.13785</v>
      </c>
      <c r="L3463">
        <v>0.62285000000000001</v>
      </c>
    </row>
    <row r="3464" spans="1:12" x14ac:dyDescent="0.3">
      <c r="A3464">
        <v>3463</v>
      </c>
      <c r="B3464">
        <v>0.34625</v>
      </c>
      <c r="C3464">
        <v>0.19405</v>
      </c>
      <c r="D3464">
        <v>1.7749999999999998E-2</v>
      </c>
      <c r="E3464">
        <v>0.54805000000000004</v>
      </c>
      <c r="F3464">
        <v>0.52564999999999995</v>
      </c>
      <c r="G3464">
        <v>0.43945000000000001</v>
      </c>
      <c r="H3464">
        <v>0.27455000000000002</v>
      </c>
      <c r="I3464">
        <v>0.72314999999999996</v>
      </c>
      <c r="J3464">
        <v>0.23014999999999999</v>
      </c>
      <c r="K3464">
        <v>0.81384999999999996</v>
      </c>
      <c r="L3464">
        <v>0.14265</v>
      </c>
    </row>
    <row r="3465" spans="1:12" x14ac:dyDescent="0.3">
      <c r="A3465">
        <v>3464</v>
      </c>
      <c r="B3465">
        <v>0.34634999999999999</v>
      </c>
      <c r="C3465">
        <v>0.91015000000000001</v>
      </c>
      <c r="D3465">
        <v>0.72775000000000001</v>
      </c>
      <c r="E3465">
        <v>0.24245</v>
      </c>
      <c r="F3465">
        <v>0.18625</v>
      </c>
      <c r="G3465">
        <v>0.45655000000000001</v>
      </c>
      <c r="H3465">
        <v>0.62065000000000003</v>
      </c>
      <c r="I3465">
        <v>0.41084999999999999</v>
      </c>
      <c r="J3465">
        <v>0.63775000000000004</v>
      </c>
      <c r="K3465">
        <v>0.52115</v>
      </c>
      <c r="L3465">
        <v>0.27065</v>
      </c>
    </row>
    <row r="3466" spans="1:12" x14ac:dyDescent="0.3">
      <c r="A3466">
        <v>3465</v>
      </c>
      <c r="B3466">
        <v>0.34644999999999998</v>
      </c>
      <c r="C3466">
        <v>1.0749999999999999E-2</v>
      </c>
      <c r="D3466">
        <v>0.87455000000000005</v>
      </c>
      <c r="E3466">
        <v>0.81574999999999998</v>
      </c>
      <c r="F3466">
        <v>0.99314999999999998</v>
      </c>
      <c r="G3466">
        <v>0.16545000000000001</v>
      </c>
      <c r="H3466">
        <v>0.90705000000000002</v>
      </c>
      <c r="I3466">
        <v>0.30954999999999999</v>
      </c>
      <c r="J3466">
        <v>0.53264999999999996</v>
      </c>
      <c r="K3466">
        <v>9.4450000000000006E-2</v>
      </c>
      <c r="L3466">
        <v>0.24165</v>
      </c>
    </row>
    <row r="3467" spans="1:12" x14ac:dyDescent="0.3">
      <c r="A3467">
        <v>3466</v>
      </c>
      <c r="B3467">
        <v>0.34655000000000002</v>
      </c>
      <c r="C3467">
        <v>0.66305000000000003</v>
      </c>
      <c r="D3467">
        <v>0.49004999999999999</v>
      </c>
      <c r="E3467">
        <v>0.38055</v>
      </c>
      <c r="F3467">
        <v>0.49825000000000003</v>
      </c>
      <c r="G3467">
        <v>0.26274999999999998</v>
      </c>
      <c r="H3467">
        <v>0.88344999999999996</v>
      </c>
      <c r="I3467">
        <v>0.48085</v>
      </c>
      <c r="J3467">
        <v>5.135E-2</v>
      </c>
      <c r="K3467">
        <v>0.80664999999999998</v>
      </c>
      <c r="L3467">
        <v>0.84375</v>
      </c>
    </row>
    <row r="3468" spans="1:12" x14ac:dyDescent="0.3">
      <c r="A3468">
        <v>3467</v>
      </c>
      <c r="B3468">
        <v>0.34665000000000001</v>
      </c>
      <c r="C3468">
        <v>0.80454999999999999</v>
      </c>
      <c r="D3468">
        <v>0.18404999999999999</v>
      </c>
      <c r="E3468">
        <v>0.25205</v>
      </c>
      <c r="F3468">
        <v>0.26795000000000002</v>
      </c>
      <c r="G3468">
        <v>0.45574999999999999</v>
      </c>
      <c r="H3468">
        <v>0.71384999999999998</v>
      </c>
      <c r="I3468">
        <v>0.30354999999999999</v>
      </c>
      <c r="J3468">
        <v>0.26405000000000001</v>
      </c>
      <c r="K3468">
        <v>0.74914999999999998</v>
      </c>
      <c r="L3468">
        <v>0.83055000000000001</v>
      </c>
    </row>
    <row r="3469" spans="1:12" x14ac:dyDescent="0.3">
      <c r="A3469">
        <v>3468</v>
      </c>
      <c r="B3469">
        <v>0.34675</v>
      </c>
      <c r="C3469">
        <v>0.16155</v>
      </c>
      <c r="D3469">
        <v>0.23685</v>
      </c>
      <c r="E3469">
        <v>0.59214999999999995</v>
      </c>
      <c r="F3469">
        <v>0.34444999999999998</v>
      </c>
      <c r="G3469">
        <v>0.32565</v>
      </c>
      <c r="H3469">
        <v>0.46725</v>
      </c>
      <c r="I3469">
        <v>0.45334999999999998</v>
      </c>
      <c r="J3469">
        <v>8.6749999999999994E-2</v>
      </c>
      <c r="K3469">
        <v>8.2150000000000001E-2</v>
      </c>
      <c r="L3469">
        <v>0.74795</v>
      </c>
    </row>
    <row r="3470" spans="1:12" x14ac:dyDescent="0.3">
      <c r="A3470">
        <v>3469</v>
      </c>
      <c r="B3470">
        <v>0.34684999999999999</v>
      </c>
      <c r="C3470">
        <v>0.39884999999999998</v>
      </c>
      <c r="D3470">
        <v>0.97635000000000005</v>
      </c>
      <c r="E3470">
        <v>0.90575000000000006</v>
      </c>
      <c r="F3470">
        <v>7.4450000000000002E-2</v>
      </c>
      <c r="G3470">
        <v>0.98004999999999998</v>
      </c>
      <c r="H3470">
        <v>0.44514999999999999</v>
      </c>
      <c r="I3470">
        <v>0.34525</v>
      </c>
      <c r="J3470">
        <v>0.29335</v>
      </c>
      <c r="K3470">
        <v>0.77144999999999997</v>
      </c>
      <c r="L3470">
        <v>0.66344999999999998</v>
      </c>
    </row>
    <row r="3471" spans="1:12" x14ac:dyDescent="0.3">
      <c r="A3471">
        <v>3470</v>
      </c>
      <c r="B3471">
        <v>0.34694999999999998</v>
      </c>
      <c r="C3471">
        <v>0.39315</v>
      </c>
      <c r="D3471">
        <v>0.90985000000000005</v>
      </c>
      <c r="E3471">
        <v>0.95125000000000004</v>
      </c>
      <c r="F3471">
        <v>0.54695000000000005</v>
      </c>
      <c r="G3471">
        <v>0.25635000000000002</v>
      </c>
      <c r="H3471">
        <v>0.68135000000000001</v>
      </c>
      <c r="I3471">
        <v>0.59894999999999998</v>
      </c>
      <c r="J3471">
        <v>5.7499999999999999E-3</v>
      </c>
      <c r="K3471">
        <v>6.3450000000000006E-2</v>
      </c>
      <c r="L3471">
        <v>0.62875000000000003</v>
      </c>
    </row>
    <row r="3472" spans="1:12" x14ac:dyDescent="0.3">
      <c r="A3472">
        <v>3471</v>
      </c>
      <c r="B3472">
        <v>0.34705000000000003</v>
      </c>
      <c r="C3472">
        <v>0.72745000000000004</v>
      </c>
      <c r="D3472">
        <v>0.88265000000000005</v>
      </c>
      <c r="E3472">
        <v>0.18695000000000001</v>
      </c>
      <c r="F3472">
        <v>0.98514999999999997</v>
      </c>
      <c r="G3472">
        <v>0.46875</v>
      </c>
      <c r="H3472">
        <v>0.22585</v>
      </c>
      <c r="I3472">
        <v>0.17025000000000001</v>
      </c>
      <c r="J3472">
        <v>0.40434999999999999</v>
      </c>
      <c r="K3472">
        <v>0.23565</v>
      </c>
      <c r="L3472">
        <v>0.41935</v>
      </c>
    </row>
    <row r="3473" spans="1:12" x14ac:dyDescent="0.3">
      <c r="A3473">
        <v>3472</v>
      </c>
      <c r="B3473">
        <v>0.34715000000000001</v>
      </c>
      <c r="C3473">
        <v>0.53075000000000006</v>
      </c>
      <c r="D3473">
        <v>0.50134999999999996</v>
      </c>
      <c r="E3473">
        <v>0.82435000000000003</v>
      </c>
      <c r="F3473">
        <v>0.38424999999999998</v>
      </c>
      <c r="G3473">
        <v>0.50034999999999996</v>
      </c>
      <c r="H3473">
        <v>0.45334999999999998</v>
      </c>
      <c r="I3473">
        <v>4.8149999999999998E-2</v>
      </c>
      <c r="J3473">
        <v>0.54154999999999998</v>
      </c>
      <c r="K3473">
        <v>0.40634999999999999</v>
      </c>
      <c r="L3473">
        <v>0.19835</v>
      </c>
    </row>
    <row r="3474" spans="1:12" x14ac:dyDescent="0.3">
      <c r="A3474">
        <v>3473</v>
      </c>
      <c r="B3474">
        <v>0.34725</v>
      </c>
      <c r="C3474">
        <v>0.75185000000000002</v>
      </c>
      <c r="D3474">
        <v>0.20815</v>
      </c>
      <c r="E3474">
        <v>0.73234999999999995</v>
      </c>
      <c r="F3474">
        <v>0.47935</v>
      </c>
      <c r="G3474">
        <v>0.66015000000000001</v>
      </c>
      <c r="H3474">
        <v>6.5549999999999997E-2</v>
      </c>
      <c r="I3474">
        <v>0.80225000000000002</v>
      </c>
      <c r="J3474">
        <v>0.82145000000000001</v>
      </c>
      <c r="K3474">
        <v>0.15495</v>
      </c>
      <c r="L3474">
        <v>4.215E-2</v>
      </c>
    </row>
    <row r="3475" spans="1:12" x14ac:dyDescent="0.3">
      <c r="A3475">
        <v>3474</v>
      </c>
      <c r="B3475">
        <v>0.34734999999999999</v>
      </c>
      <c r="C3475">
        <v>0.41675000000000001</v>
      </c>
      <c r="D3475">
        <v>0.78325</v>
      </c>
      <c r="E3475">
        <v>0.88165000000000004</v>
      </c>
      <c r="F3475">
        <v>0.51005</v>
      </c>
      <c r="G3475">
        <v>0.23044999999999999</v>
      </c>
      <c r="H3475">
        <v>0.38535000000000003</v>
      </c>
      <c r="I3475">
        <v>0.15215000000000001</v>
      </c>
      <c r="J3475">
        <v>0.49904999999999999</v>
      </c>
      <c r="K3475">
        <v>0.14505000000000001</v>
      </c>
      <c r="L3475">
        <v>0.39205000000000001</v>
      </c>
    </row>
    <row r="3476" spans="1:12" x14ac:dyDescent="0.3">
      <c r="A3476">
        <v>3475</v>
      </c>
      <c r="B3476">
        <v>0.34744999999999998</v>
      </c>
      <c r="C3476">
        <v>0.77475000000000005</v>
      </c>
      <c r="D3476">
        <v>0.59394999999999998</v>
      </c>
      <c r="E3476">
        <v>0.45224999999999999</v>
      </c>
      <c r="F3476">
        <v>9.8650000000000002E-2</v>
      </c>
      <c r="G3476">
        <v>0.75034999999999996</v>
      </c>
      <c r="H3476">
        <v>0.97424999999999995</v>
      </c>
      <c r="I3476">
        <v>9.1350000000000001E-2</v>
      </c>
      <c r="J3476">
        <v>0.74145000000000005</v>
      </c>
      <c r="K3476">
        <v>0.73224999999999996</v>
      </c>
      <c r="L3476">
        <v>0.61324999999999996</v>
      </c>
    </row>
    <row r="3477" spans="1:12" x14ac:dyDescent="0.3">
      <c r="A3477">
        <v>3476</v>
      </c>
      <c r="B3477">
        <v>0.34755000000000003</v>
      </c>
      <c r="C3477">
        <v>0.55515000000000003</v>
      </c>
      <c r="D3477">
        <v>0.23905000000000001</v>
      </c>
      <c r="E3477">
        <v>0.87805</v>
      </c>
      <c r="F3477">
        <v>0.58425000000000005</v>
      </c>
      <c r="G3477">
        <v>8.8500000000000002E-3</v>
      </c>
      <c r="H3477">
        <v>0.36704999999999999</v>
      </c>
      <c r="I3477">
        <v>0.92284999999999995</v>
      </c>
      <c r="J3477">
        <v>8.9149999999999993E-2</v>
      </c>
      <c r="K3477">
        <v>4.1750000000000002E-2</v>
      </c>
      <c r="L3477">
        <v>0.59325000000000006</v>
      </c>
    </row>
    <row r="3478" spans="1:12" x14ac:dyDescent="0.3">
      <c r="A3478">
        <v>3477</v>
      </c>
      <c r="B3478">
        <v>0.34765000000000001</v>
      </c>
      <c r="C3478">
        <v>0.59714999999999996</v>
      </c>
      <c r="D3478">
        <v>0.97445000000000004</v>
      </c>
      <c r="E3478">
        <v>3.5650000000000001E-2</v>
      </c>
      <c r="F3478">
        <v>0.71945000000000003</v>
      </c>
      <c r="G3478">
        <v>0.64224999999999999</v>
      </c>
      <c r="H3478">
        <v>0.48465000000000003</v>
      </c>
      <c r="I3478">
        <v>0.48104999999999998</v>
      </c>
      <c r="J3478">
        <v>0.67954999999999999</v>
      </c>
      <c r="K3478">
        <v>0.32055</v>
      </c>
      <c r="L3478">
        <v>0.81284999999999996</v>
      </c>
    </row>
    <row r="3479" spans="1:12" x14ac:dyDescent="0.3">
      <c r="A3479">
        <v>3478</v>
      </c>
      <c r="B3479">
        <v>0.34775</v>
      </c>
      <c r="C3479">
        <v>0.50014999999999998</v>
      </c>
      <c r="D3479">
        <v>0.10235</v>
      </c>
      <c r="E3479">
        <v>0.63344999999999996</v>
      </c>
      <c r="F3479">
        <v>0.31885000000000002</v>
      </c>
      <c r="G3479">
        <v>0.53364999999999996</v>
      </c>
      <c r="H3479">
        <v>0.61214999999999997</v>
      </c>
      <c r="I3479">
        <v>0.17394999999999999</v>
      </c>
      <c r="J3479">
        <v>0.84175</v>
      </c>
      <c r="K3479">
        <v>0.18145</v>
      </c>
      <c r="L3479">
        <v>0.77064999999999995</v>
      </c>
    </row>
    <row r="3480" spans="1:12" x14ac:dyDescent="0.3">
      <c r="A3480">
        <v>3479</v>
      </c>
      <c r="B3480">
        <v>0.34784999999999999</v>
      </c>
      <c r="C3480">
        <v>0.12155000000000001</v>
      </c>
      <c r="D3480">
        <v>0.78615000000000002</v>
      </c>
      <c r="E3480">
        <v>0.16134999999999999</v>
      </c>
      <c r="F3480">
        <v>0.19105</v>
      </c>
      <c r="G3480">
        <v>0.19214999999999999</v>
      </c>
      <c r="H3480">
        <v>0.42235</v>
      </c>
      <c r="I3480">
        <v>0.88254999999999995</v>
      </c>
      <c r="J3480">
        <v>0.46834999999999999</v>
      </c>
      <c r="K3480">
        <v>0.44505</v>
      </c>
      <c r="L3480">
        <v>2.5049999999999999E-2</v>
      </c>
    </row>
    <row r="3481" spans="1:12" x14ac:dyDescent="0.3">
      <c r="A3481">
        <v>3480</v>
      </c>
      <c r="B3481">
        <v>0.34794999999999998</v>
      </c>
      <c r="C3481">
        <v>0.44285000000000002</v>
      </c>
      <c r="D3481">
        <v>0.11584999999999999</v>
      </c>
      <c r="E3481">
        <v>0.67874999999999996</v>
      </c>
      <c r="F3481">
        <v>0.62085000000000001</v>
      </c>
      <c r="G3481">
        <v>0.70725000000000005</v>
      </c>
      <c r="H3481">
        <v>0.35715000000000002</v>
      </c>
      <c r="I3481">
        <v>0.25074999999999997</v>
      </c>
      <c r="J3481">
        <v>0.18215000000000001</v>
      </c>
      <c r="K3481">
        <v>0.79484999999999995</v>
      </c>
      <c r="L3481">
        <v>0.19064999999999999</v>
      </c>
    </row>
    <row r="3482" spans="1:12" x14ac:dyDescent="0.3">
      <c r="A3482">
        <v>3481</v>
      </c>
      <c r="B3482">
        <v>0.34805000000000003</v>
      </c>
      <c r="C3482">
        <v>0.17705000000000001</v>
      </c>
      <c r="D3482">
        <v>0.37914999999999999</v>
      </c>
      <c r="E3482">
        <v>0.53825000000000001</v>
      </c>
      <c r="F3482">
        <v>0.77975000000000005</v>
      </c>
      <c r="G3482">
        <v>7.2349999999999998E-2</v>
      </c>
      <c r="H3482">
        <v>0.14935000000000001</v>
      </c>
      <c r="I3482">
        <v>0.54995000000000005</v>
      </c>
      <c r="J3482">
        <v>0.48814999999999997</v>
      </c>
      <c r="K3482">
        <v>0.83565</v>
      </c>
      <c r="L3482">
        <v>0.19384999999999999</v>
      </c>
    </row>
    <row r="3483" spans="1:12" x14ac:dyDescent="0.3">
      <c r="A3483">
        <v>3482</v>
      </c>
      <c r="B3483">
        <v>0.34815000000000002</v>
      </c>
      <c r="C3483">
        <v>0.40744999999999998</v>
      </c>
      <c r="D3483">
        <v>0.52464999999999995</v>
      </c>
      <c r="E3483">
        <v>0.63965000000000005</v>
      </c>
      <c r="F3483">
        <v>0.57674999999999998</v>
      </c>
      <c r="G3483">
        <v>0.74555000000000005</v>
      </c>
      <c r="H3483">
        <v>0.40075</v>
      </c>
      <c r="I3483">
        <v>0.15955</v>
      </c>
      <c r="J3483">
        <v>0.91995000000000005</v>
      </c>
      <c r="K3483">
        <v>0.66495000000000004</v>
      </c>
      <c r="L3483">
        <v>0.38214999999999999</v>
      </c>
    </row>
    <row r="3484" spans="1:12" x14ac:dyDescent="0.3">
      <c r="A3484">
        <v>3483</v>
      </c>
      <c r="B3484">
        <v>0.34825</v>
      </c>
      <c r="C3484">
        <v>0.48864999999999997</v>
      </c>
      <c r="D3484">
        <v>0.71865000000000001</v>
      </c>
      <c r="E3484">
        <v>0.69264999999999999</v>
      </c>
      <c r="F3484">
        <v>0.70094999999999996</v>
      </c>
      <c r="G3484">
        <v>0.24024999999999999</v>
      </c>
      <c r="H3484">
        <v>0.64054999999999995</v>
      </c>
      <c r="I3484">
        <v>0.89585000000000004</v>
      </c>
      <c r="J3484">
        <v>0.19864999999999999</v>
      </c>
      <c r="K3484">
        <v>3.0500000000000002E-3</v>
      </c>
      <c r="L3484">
        <v>0.98185</v>
      </c>
    </row>
    <row r="3485" spans="1:12" x14ac:dyDescent="0.3">
      <c r="A3485">
        <v>3484</v>
      </c>
      <c r="B3485">
        <v>0.34834999999999999</v>
      </c>
      <c r="C3485">
        <v>0.51385000000000003</v>
      </c>
      <c r="D3485">
        <v>0.65364999999999995</v>
      </c>
      <c r="E3485">
        <v>0.88834999999999997</v>
      </c>
      <c r="F3485">
        <v>0.42004999999999998</v>
      </c>
      <c r="G3485">
        <v>0.31374999999999997</v>
      </c>
      <c r="H3485">
        <v>0.35515000000000002</v>
      </c>
      <c r="I3485">
        <v>0.77244999999999997</v>
      </c>
      <c r="J3485">
        <v>0.69425000000000003</v>
      </c>
      <c r="K3485">
        <v>0.71294999999999997</v>
      </c>
      <c r="L3485">
        <v>0.21604999999999999</v>
      </c>
    </row>
    <row r="3486" spans="1:12" x14ac:dyDescent="0.3">
      <c r="A3486">
        <v>3485</v>
      </c>
      <c r="B3486">
        <v>0.34844999999999998</v>
      </c>
      <c r="C3486">
        <v>8.165E-2</v>
      </c>
      <c r="D3486">
        <v>0.35354999999999998</v>
      </c>
      <c r="E3486">
        <v>0.55105000000000004</v>
      </c>
      <c r="F3486">
        <v>0.98475000000000001</v>
      </c>
      <c r="G3486">
        <v>0.43955</v>
      </c>
      <c r="H3486">
        <v>0.53415000000000001</v>
      </c>
      <c r="I3486">
        <v>0.15625</v>
      </c>
      <c r="J3486">
        <v>5.1749999999999997E-2</v>
      </c>
      <c r="K3486">
        <v>0.23035</v>
      </c>
      <c r="L3486">
        <v>0.20574999999999999</v>
      </c>
    </row>
    <row r="3487" spans="1:12" x14ac:dyDescent="0.3">
      <c r="A3487">
        <v>3486</v>
      </c>
      <c r="B3487">
        <v>0.34855000000000003</v>
      </c>
      <c r="C3487">
        <v>0.20115</v>
      </c>
      <c r="D3487">
        <v>0.23164999999999999</v>
      </c>
      <c r="E3487">
        <v>0.36204999999999998</v>
      </c>
      <c r="F3487">
        <v>0.40065000000000001</v>
      </c>
      <c r="G3487">
        <v>0.12715000000000001</v>
      </c>
      <c r="H3487">
        <v>0.69245000000000001</v>
      </c>
      <c r="I3487">
        <v>0.64524999999999999</v>
      </c>
      <c r="J3487">
        <v>0.63875000000000004</v>
      </c>
      <c r="K3487">
        <v>0.51365000000000005</v>
      </c>
      <c r="L3487">
        <v>4.2750000000000003E-2</v>
      </c>
    </row>
    <row r="3488" spans="1:12" x14ac:dyDescent="0.3">
      <c r="A3488">
        <v>3487</v>
      </c>
      <c r="B3488">
        <v>0.34865000000000002</v>
      </c>
      <c r="C3488">
        <v>0.35994999999999999</v>
      </c>
      <c r="D3488">
        <v>0.47875000000000001</v>
      </c>
      <c r="E3488">
        <v>0.27534999999999998</v>
      </c>
      <c r="F3488">
        <v>0.92535000000000001</v>
      </c>
      <c r="G3488">
        <v>0.93564999999999998</v>
      </c>
      <c r="H3488">
        <v>0.26684999999999998</v>
      </c>
      <c r="I3488">
        <v>0.16725000000000001</v>
      </c>
      <c r="J3488">
        <v>0.18165000000000001</v>
      </c>
      <c r="K3488">
        <v>0.86924999999999997</v>
      </c>
      <c r="L3488">
        <v>0.17474999999999999</v>
      </c>
    </row>
    <row r="3489" spans="1:12" x14ac:dyDescent="0.3">
      <c r="A3489">
        <v>3488</v>
      </c>
      <c r="B3489">
        <v>0.34875</v>
      </c>
      <c r="C3489">
        <v>0.86334999999999995</v>
      </c>
      <c r="D3489">
        <v>0.26455000000000001</v>
      </c>
      <c r="E3489">
        <v>0.57004999999999995</v>
      </c>
      <c r="F3489">
        <v>0.31955</v>
      </c>
      <c r="G3489">
        <v>0.18575</v>
      </c>
      <c r="H3489">
        <v>0.29415000000000002</v>
      </c>
      <c r="I3489">
        <v>0.97065000000000001</v>
      </c>
      <c r="J3489">
        <v>9.3500000000000007E-3</v>
      </c>
      <c r="K3489">
        <v>0.91774999999999995</v>
      </c>
      <c r="L3489">
        <v>0.89424999999999999</v>
      </c>
    </row>
    <row r="3490" spans="1:12" x14ac:dyDescent="0.3">
      <c r="A3490">
        <v>3489</v>
      </c>
      <c r="B3490">
        <v>0.34884999999999999</v>
      </c>
      <c r="C3490">
        <v>0.12354999999999999</v>
      </c>
      <c r="D3490">
        <v>0.80364999999999998</v>
      </c>
      <c r="E3490">
        <v>0.88224999999999998</v>
      </c>
      <c r="F3490">
        <v>0.47885</v>
      </c>
      <c r="G3490">
        <v>0.52964999999999995</v>
      </c>
      <c r="H3490">
        <v>0.60845000000000005</v>
      </c>
      <c r="I3490">
        <v>0.49304999999999999</v>
      </c>
      <c r="J3490">
        <v>0.86034999999999995</v>
      </c>
      <c r="K3490">
        <v>0.71675</v>
      </c>
      <c r="L3490">
        <v>0.43435000000000001</v>
      </c>
    </row>
    <row r="3491" spans="1:12" x14ac:dyDescent="0.3">
      <c r="A3491">
        <v>3490</v>
      </c>
      <c r="B3491">
        <v>0.34894999999999998</v>
      </c>
      <c r="C3491">
        <v>0.95384999999999998</v>
      </c>
      <c r="D3491">
        <v>0.69045000000000001</v>
      </c>
      <c r="E3491">
        <v>0.28244999999999998</v>
      </c>
      <c r="F3491">
        <v>0.28444999999999998</v>
      </c>
      <c r="G3491">
        <v>0.64585000000000004</v>
      </c>
      <c r="H3491">
        <v>0.70755000000000001</v>
      </c>
      <c r="I3491">
        <v>0.65134999999999998</v>
      </c>
      <c r="J3491">
        <v>0.47835</v>
      </c>
      <c r="K3491">
        <v>0.17745</v>
      </c>
      <c r="L3491">
        <v>0.70315000000000005</v>
      </c>
    </row>
    <row r="3492" spans="1:12" x14ac:dyDescent="0.3">
      <c r="A3492">
        <v>3491</v>
      </c>
      <c r="B3492">
        <v>0.34905000000000003</v>
      </c>
      <c r="C3492">
        <v>0.94055</v>
      </c>
      <c r="D3492">
        <v>0.18245</v>
      </c>
      <c r="E3492">
        <v>0.34894999999999998</v>
      </c>
      <c r="F3492">
        <v>0.24135000000000001</v>
      </c>
      <c r="G3492">
        <v>0.44874999999999998</v>
      </c>
      <c r="H3492">
        <v>0.18784999999999999</v>
      </c>
      <c r="I3492">
        <v>0.14995</v>
      </c>
      <c r="J3492">
        <v>0.72685</v>
      </c>
      <c r="K3492">
        <v>0.36775000000000002</v>
      </c>
      <c r="L3492">
        <v>0.63924999999999998</v>
      </c>
    </row>
    <row r="3493" spans="1:12" x14ac:dyDescent="0.3">
      <c r="A3493">
        <v>3492</v>
      </c>
      <c r="B3493">
        <v>0.34915000000000002</v>
      </c>
      <c r="C3493">
        <v>0.58384999999999998</v>
      </c>
      <c r="D3493">
        <v>0.32684999999999997</v>
      </c>
      <c r="E3493">
        <v>0.15045</v>
      </c>
      <c r="F3493">
        <v>0.75034999999999996</v>
      </c>
      <c r="G3493">
        <v>0.40894999999999998</v>
      </c>
      <c r="H3493">
        <v>0.63124999999999998</v>
      </c>
      <c r="I3493">
        <v>0.54944999999999999</v>
      </c>
      <c r="J3493">
        <v>0.30304999999999999</v>
      </c>
      <c r="K3493">
        <v>0.83184999999999998</v>
      </c>
      <c r="L3493">
        <v>0.93264999999999998</v>
      </c>
    </row>
    <row r="3494" spans="1:12" x14ac:dyDescent="0.3">
      <c r="A3494">
        <v>3493</v>
      </c>
      <c r="B3494">
        <v>0.34925</v>
      </c>
      <c r="C3494">
        <v>0.73655000000000004</v>
      </c>
      <c r="D3494">
        <v>0.41904999999999998</v>
      </c>
      <c r="E3494">
        <v>0.38735000000000003</v>
      </c>
      <c r="F3494">
        <v>0.44174999999999998</v>
      </c>
      <c r="G3494">
        <v>0.76154999999999995</v>
      </c>
      <c r="H3494">
        <v>0.13944999999999999</v>
      </c>
      <c r="I3494">
        <v>0.98275000000000001</v>
      </c>
      <c r="J3494">
        <v>0.83304999999999996</v>
      </c>
      <c r="K3494">
        <v>0.25795000000000001</v>
      </c>
      <c r="L3494">
        <v>0.25314999999999999</v>
      </c>
    </row>
    <row r="3495" spans="1:12" x14ac:dyDescent="0.3">
      <c r="A3495">
        <v>3494</v>
      </c>
      <c r="B3495">
        <v>0.34934999999999999</v>
      </c>
      <c r="C3495">
        <v>0.25855</v>
      </c>
      <c r="D3495">
        <v>0.12895000000000001</v>
      </c>
      <c r="E3495">
        <v>0.42315000000000003</v>
      </c>
      <c r="F3495">
        <v>0.65075000000000005</v>
      </c>
      <c r="G3495">
        <v>0.40955000000000003</v>
      </c>
      <c r="H3495">
        <v>0.42554999999999998</v>
      </c>
      <c r="I3495">
        <v>0.83335000000000004</v>
      </c>
      <c r="J3495">
        <v>0.35204999999999997</v>
      </c>
      <c r="K3495">
        <v>0.93594999999999995</v>
      </c>
      <c r="L3495">
        <v>0.50324999999999998</v>
      </c>
    </row>
    <row r="3496" spans="1:12" x14ac:dyDescent="0.3">
      <c r="A3496">
        <v>3495</v>
      </c>
      <c r="B3496">
        <v>0.34944999999999998</v>
      </c>
      <c r="C3496">
        <v>0.58145000000000002</v>
      </c>
      <c r="D3496">
        <v>0.46844999999999998</v>
      </c>
      <c r="E3496">
        <v>0.96225000000000005</v>
      </c>
      <c r="F3496">
        <v>0.71975</v>
      </c>
      <c r="G3496">
        <v>4.7649999999999998E-2</v>
      </c>
      <c r="H3496">
        <v>0.42664999999999997</v>
      </c>
      <c r="I3496">
        <v>0.70684999999999998</v>
      </c>
      <c r="J3496">
        <v>1.555E-2</v>
      </c>
      <c r="K3496">
        <v>0.85734999999999995</v>
      </c>
      <c r="L3496">
        <v>0.23164999999999999</v>
      </c>
    </row>
    <row r="3497" spans="1:12" x14ac:dyDescent="0.3">
      <c r="A3497">
        <v>3496</v>
      </c>
      <c r="B3497">
        <v>0.34955000000000003</v>
      </c>
      <c r="C3497">
        <v>1.8249999999999999E-2</v>
      </c>
      <c r="D3497">
        <v>0.37874999999999998</v>
      </c>
      <c r="E3497">
        <v>0.36054999999999998</v>
      </c>
      <c r="F3497">
        <v>0.18965000000000001</v>
      </c>
      <c r="G3497">
        <v>1.5350000000000001E-2</v>
      </c>
      <c r="H3497">
        <v>0.72875000000000001</v>
      </c>
      <c r="I3497">
        <v>0.10775</v>
      </c>
      <c r="J3497">
        <v>0.36714999999999998</v>
      </c>
      <c r="K3497">
        <v>0.49745</v>
      </c>
      <c r="L3497">
        <v>0.26085000000000003</v>
      </c>
    </row>
    <row r="3498" spans="1:12" x14ac:dyDescent="0.3">
      <c r="A3498">
        <v>3497</v>
      </c>
      <c r="B3498">
        <v>0.34965000000000002</v>
      </c>
      <c r="C3498">
        <v>3.245E-2</v>
      </c>
      <c r="D3498">
        <v>0.74744999999999995</v>
      </c>
      <c r="E3498">
        <v>0.54335</v>
      </c>
      <c r="F3498">
        <v>0.70584999999999998</v>
      </c>
      <c r="G3498">
        <v>0.10745</v>
      </c>
      <c r="H3498">
        <v>0.15725</v>
      </c>
      <c r="I3498">
        <v>0.89005000000000001</v>
      </c>
      <c r="J3498">
        <v>1.7749999999999998E-2</v>
      </c>
      <c r="K3498">
        <v>0.16905000000000001</v>
      </c>
      <c r="L3498">
        <v>3.3649999999999999E-2</v>
      </c>
    </row>
    <row r="3499" spans="1:12" x14ac:dyDescent="0.3">
      <c r="A3499">
        <v>3498</v>
      </c>
      <c r="B3499">
        <v>0.34975000000000001</v>
      </c>
      <c r="C3499">
        <v>0.31685000000000002</v>
      </c>
      <c r="D3499">
        <v>1.0499999999999999E-3</v>
      </c>
      <c r="E3499">
        <v>0.10514999999999999</v>
      </c>
      <c r="F3499">
        <v>0.24385000000000001</v>
      </c>
      <c r="G3499">
        <v>0.90595000000000003</v>
      </c>
      <c r="H3499">
        <v>0.27424999999999999</v>
      </c>
      <c r="I3499">
        <v>0.81355</v>
      </c>
      <c r="J3499">
        <v>0.96284999999999998</v>
      </c>
      <c r="K3499">
        <v>0.12765000000000001</v>
      </c>
      <c r="L3499">
        <v>0.47915000000000002</v>
      </c>
    </row>
    <row r="3500" spans="1:12" x14ac:dyDescent="0.3">
      <c r="A3500">
        <v>3499</v>
      </c>
      <c r="B3500">
        <v>0.34984999999999999</v>
      </c>
      <c r="C3500">
        <v>0.70725000000000005</v>
      </c>
      <c r="D3500">
        <v>7.5649999999999995E-2</v>
      </c>
      <c r="E3500">
        <v>0.57064999999999999</v>
      </c>
      <c r="F3500">
        <v>0.95755000000000001</v>
      </c>
      <c r="G3500">
        <v>0.56815000000000004</v>
      </c>
      <c r="H3500">
        <v>0.56474999999999997</v>
      </c>
      <c r="I3500">
        <v>0.77944999999999998</v>
      </c>
      <c r="J3500">
        <v>0.89885000000000004</v>
      </c>
      <c r="K3500">
        <v>0.44724999999999998</v>
      </c>
      <c r="L3500">
        <v>2.955E-2</v>
      </c>
    </row>
    <row r="3501" spans="1:12" x14ac:dyDescent="0.3">
      <c r="A3501">
        <v>3500</v>
      </c>
      <c r="B3501">
        <v>0.34994999999999998</v>
      </c>
      <c r="C3501">
        <v>0.50375000000000003</v>
      </c>
      <c r="D3501">
        <v>0.12565000000000001</v>
      </c>
      <c r="E3501">
        <v>0.93564999999999998</v>
      </c>
      <c r="F3501">
        <v>0.67295000000000005</v>
      </c>
      <c r="G3501">
        <v>0.12404999999999999</v>
      </c>
      <c r="H3501">
        <v>0.19334999999999999</v>
      </c>
      <c r="I3501">
        <v>6.7849999999999994E-2</v>
      </c>
      <c r="J3501">
        <v>0.77564999999999995</v>
      </c>
      <c r="K3501">
        <v>6.6549999999999998E-2</v>
      </c>
      <c r="L3501">
        <v>0.62605</v>
      </c>
    </row>
    <row r="3502" spans="1:12" x14ac:dyDescent="0.3">
      <c r="A3502">
        <v>3501</v>
      </c>
      <c r="B3502">
        <v>0.35004999999999997</v>
      </c>
      <c r="C3502">
        <v>8.3049999999999999E-2</v>
      </c>
      <c r="D3502">
        <v>0.82074999999999998</v>
      </c>
      <c r="E3502">
        <v>0.17215</v>
      </c>
      <c r="F3502">
        <v>0.99114999999999998</v>
      </c>
      <c r="G3502">
        <v>0.17585000000000001</v>
      </c>
      <c r="H3502">
        <v>0.64964999999999995</v>
      </c>
      <c r="I3502">
        <v>0.53374999999999995</v>
      </c>
      <c r="J3502">
        <v>0.94215000000000004</v>
      </c>
      <c r="K3502">
        <v>0.41444999999999999</v>
      </c>
      <c r="L3502">
        <v>0.29235</v>
      </c>
    </row>
    <row r="3503" spans="1:12" x14ac:dyDescent="0.3">
      <c r="A3503">
        <v>3502</v>
      </c>
      <c r="B3503">
        <v>0.35015000000000002</v>
      </c>
      <c r="C3503">
        <v>0.89695000000000003</v>
      </c>
      <c r="D3503">
        <v>0.23805000000000001</v>
      </c>
      <c r="E3503">
        <v>0.31014999999999998</v>
      </c>
      <c r="F3503">
        <v>0.28625</v>
      </c>
      <c r="G3503">
        <v>0.49045</v>
      </c>
      <c r="H3503">
        <v>0.77015</v>
      </c>
      <c r="I3503">
        <v>0.10255</v>
      </c>
      <c r="J3503">
        <v>0.40855000000000002</v>
      </c>
      <c r="K3503">
        <v>0.19485</v>
      </c>
      <c r="L3503">
        <v>0.99245000000000005</v>
      </c>
    </row>
    <row r="3504" spans="1:12" x14ac:dyDescent="0.3">
      <c r="A3504">
        <v>3503</v>
      </c>
      <c r="B3504">
        <v>0.35025000000000001</v>
      </c>
      <c r="C3504">
        <v>0.70084999999999997</v>
      </c>
      <c r="D3504">
        <v>0.62634999999999996</v>
      </c>
      <c r="E3504">
        <v>0.32224999999999998</v>
      </c>
      <c r="F3504">
        <v>0.54054999999999997</v>
      </c>
      <c r="G3504">
        <v>2.1850000000000001E-2</v>
      </c>
      <c r="H3504">
        <v>0.11135</v>
      </c>
      <c r="I3504">
        <v>0.50895000000000001</v>
      </c>
      <c r="J3504">
        <v>0.78844999999999998</v>
      </c>
      <c r="K3504">
        <v>0.31064999999999998</v>
      </c>
      <c r="L3504">
        <v>5.2049999999999999E-2</v>
      </c>
    </row>
    <row r="3505" spans="1:12" x14ac:dyDescent="0.3">
      <c r="A3505">
        <v>3504</v>
      </c>
      <c r="B3505">
        <v>0.35034999999999999</v>
      </c>
      <c r="C3505">
        <v>0.22905</v>
      </c>
      <c r="D3505">
        <v>0.30845</v>
      </c>
      <c r="E3505">
        <v>0.90995000000000004</v>
      </c>
      <c r="F3505">
        <v>0.89405000000000001</v>
      </c>
      <c r="G3505">
        <v>0.92415000000000003</v>
      </c>
      <c r="H3505">
        <v>0.19575000000000001</v>
      </c>
      <c r="I3505">
        <v>0.74965000000000004</v>
      </c>
      <c r="J3505">
        <v>0.76205000000000001</v>
      </c>
      <c r="K3505">
        <v>0.12515000000000001</v>
      </c>
      <c r="L3505">
        <v>0.63795000000000002</v>
      </c>
    </row>
    <row r="3506" spans="1:12" x14ac:dyDescent="0.3">
      <c r="A3506">
        <v>3505</v>
      </c>
      <c r="B3506">
        <v>0.35044999999999998</v>
      </c>
      <c r="C3506">
        <v>0.62075000000000002</v>
      </c>
      <c r="D3506">
        <v>0.36664999999999998</v>
      </c>
      <c r="E3506">
        <v>8.7349999999999997E-2</v>
      </c>
      <c r="F3506">
        <v>0.77385000000000004</v>
      </c>
      <c r="G3506">
        <v>0.59855000000000003</v>
      </c>
      <c r="H3506">
        <v>0.28294999999999998</v>
      </c>
      <c r="I3506">
        <v>0.98855000000000004</v>
      </c>
      <c r="J3506">
        <v>0.75844999999999996</v>
      </c>
      <c r="K3506">
        <v>0.44574999999999998</v>
      </c>
      <c r="L3506">
        <v>0.15425</v>
      </c>
    </row>
    <row r="3507" spans="1:12" x14ac:dyDescent="0.3">
      <c r="A3507">
        <v>3506</v>
      </c>
      <c r="B3507">
        <v>0.35054999999999997</v>
      </c>
      <c r="C3507">
        <v>0.59184999999999999</v>
      </c>
      <c r="D3507">
        <v>0.10605000000000001</v>
      </c>
      <c r="E3507">
        <v>0.35125000000000001</v>
      </c>
      <c r="F3507">
        <v>0.51305000000000001</v>
      </c>
      <c r="G3507">
        <v>0.85385</v>
      </c>
      <c r="H3507">
        <v>0.38364999999999999</v>
      </c>
      <c r="I3507">
        <v>0.30314999999999998</v>
      </c>
      <c r="J3507">
        <v>0.86595</v>
      </c>
      <c r="K3507">
        <v>0.89715</v>
      </c>
      <c r="L3507">
        <v>0.19755</v>
      </c>
    </row>
    <row r="3508" spans="1:12" x14ac:dyDescent="0.3">
      <c r="A3508">
        <v>3507</v>
      </c>
      <c r="B3508">
        <v>0.35065000000000002</v>
      </c>
      <c r="C3508">
        <v>0.31664999999999999</v>
      </c>
      <c r="D3508">
        <v>0.83265</v>
      </c>
      <c r="E3508">
        <v>0.72375</v>
      </c>
      <c r="F3508">
        <v>0.28815000000000002</v>
      </c>
      <c r="G3508">
        <v>0.88014999999999999</v>
      </c>
      <c r="H3508">
        <v>0.29994999999999999</v>
      </c>
      <c r="I3508">
        <v>0.37724999999999997</v>
      </c>
      <c r="J3508">
        <v>0.17715</v>
      </c>
      <c r="K3508">
        <v>0.34165000000000001</v>
      </c>
      <c r="L3508">
        <v>6.7150000000000001E-2</v>
      </c>
    </row>
    <row r="3509" spans="1:12" x14ac:dyDescent="0.3">
      <c r="A3509">
        <v>3508</v>
      </c>
      <c r="B3509">
        <v>0.35075000000000001</v>
      </c>
      <c r="C3509">
        <v>0.83255000000000001</v>
      </c>
      <c r="D3509">
        <v>0.15515000000000001</v>
      </c>
      <c r="E3509">
        <v>0.27205000000000001</v>
      </c>
      <c r="F3509">
        <v>0.52744999999999997</v>
      </c>
      <c r="G3509">
        <v>0.72255000000000003</v>
      </c>
      <c r="H3509">
        <v>0.80684999999999996</v>
      </c>
      <c r="I3509">
        <v>0.84514999999999996</v>
      </c>
      <c r="J3509">
        <v>3.4049999999999997E-2</v>
      </c>
      <c r="K3509">
        <v>0.66244999999999998</v>
      </c>
      <c r="L3509">
        <v>0.89824999999999999</v>
      </c>
    </row>
    <row r="3510" spans="1:12" x14ac:dyDescent="0.3">
      <c r="A3510">
        <v>3509</v>
      </c>
      <c r="B3510">
        <v>0.35085</v>
      </c>
      <c r="C3510">
        <v>0.77925</v>
      </c>
      <c r="D3510">
        <v>0.28835</v>
      </c>
      <c r="E3510">
        <v>0.52995000000000003</v>
      </c>
      <c r="F3510">
        <v>0.26264999999999999</v>
      </c>
      <c r="G3510">
        <v>0.54925000000000002</v>
      </c>
      <c r="H3510">
        <v>0.89954999999999996</v>
      </c>
      <c r="I3510">
        <v>2.6349999999999998E-2</v>
      </c>
      <c r="J3510">
        <v>0.34365000000000001</v>
      </c>
      <c r="K3510">
        <v>0.61865000000000003</v>
      </c>
      <c r="L3510">
        <v>0.60194999999999999</v>
      </c>
    </row>
    <row r="3511" spans="1:12" x14ac:dyDescent="0.3">
      <c r="A3511">
        <v>3510</v>
      </c>
      <c r="B3511">
        <v>0.35094999999999998</v>
      </c>
      <c r="C3511">
        <v>0.64024999999999999</v>
      </c>
      <c r="D3511">
        <v>0.83614999999999995</v>
      </c>
      <c r="E3511">
        <v>1.115E-2</v>
      </c>
      <c r="F3511">
        <v>0.32295000000000001</v>
      </c>
      <c r="G3511">
        <v>0.97394999999999998</v>
      </c>
      <c r="H3511">
        <v>0.73845000000000005</v>
      </c>
      <c r="I3511">
        <v>0.12675</v>
      </c>
      <c r="J3511">
        <v>0.21054999999999999</v>
      </c>
      <c r="K3511">
        <v>0.81484999999999996</v>
      </c>
      <c r="L3511">
        <v>0.73504999999999998</v>
      </c>
    </row>
    <row r="3512" spans="1:12" x14ac:dyDescent="0.3">
      <c r="A3512">
        <v>3511</v>
      </c>
      <c r="B3512">
        <v>0.35104999999999997</v>
      </c>
      <c r="C3512">
        <v>0.24834999999999999</v>
      </c>
      <c r="D3512">
        <v>9.5549999999999996E-2</v>
      </c>
      <c r="E3512">
        <v>0.11265</v>
      </c>
      <c r="F3512">
        <v>0.36495</v>
      </c>
      <c r="G3512">
        <v>0.90925</v>
      </c>
      <c r="H3512">
        <v>3.6450000000000003E-2</v>
      </c>
      <c r="I3512">
        <v>0.52495000000000003</v>
      </c>
      <c r="J3512">
        <v>0.98914999999999997</v>
      </c>
      <c r="K3512">
        <v>4.6350000000000002E-2</v>
      </c>
      <c r="L3512">
        <v>0.37755</v>
      </c>
    </row>
    <row r="3513" spans="1:12" x14ac:dyDescent="0.3">
      <c r="A3513">
        <v>3512</v>
      </c>
      <c r="B3513">
        <v>0.35115000000000002</v>
      </c>
      <c r="C3513">
        <v>0.25024999999999997</v>
      </c>
      <c r="D3513">
        <v>4.6350000000000002E-2</v>
      </c>
      <c r="E3513">
        <v>0.12195</v>
      </c>
      <c r="F3513">
        <v>0.49135000000000001</v>
      </c>
      <c r="G3513">
        <v>0.73614999999999997</v>
      </c>
      <c r="H3513">
        <v>0.35444999999999999</v>
      </c>
      <c r="I3513">
        <v>0.20455000000000001</v>
      </c>
      <c r="J3513">
        <v>0.92515000000000003</v>
      </c>
      <c r="K3513">
        <v>0.35194999999999999</v>
      </c>
      <c r="L3513">
        <v>0.67805000000000004</v>
      </c>
    </row>
    <row r="3514" spans="1:12" x14ac:dyDescent="0.3">
      <c r="A3514">
        <v>3513</v>
      </c>
      <c r="B3514">
        <v>0.35125000000000001</v>
      </c>
      <c r="C3514">
        <v>0.37075000000000002</v>
      </c>
      <c r="D3514">
        <v>7.6850000000000002E-2</v>
      </c>
      <c r="E3514">
        <v>0.59894999999999998</v>
      </c>
      <c r="F3514">
        <v>0.90375000000000005</v>
      </c>
      <c r="G3514">
        <v>0.28734999999999999</v>
      </c>
      <c r="H3514">
        <v>0.21315000000000001</v>
      </c>
      <c r="I3514">
        <v>0.82364999999999999</v>
      </c>
      <c r="J3514">
        <v>0.68735000000000002</v>
      </c>
      <c r="K3514">
        <v>0.74255000000000004</v>
      </c>
      <c r="L3514">
        <v>0.91585000000000005</v>
      </c>
    </row>
    <row r="3515" spans="1:12" x14ac:dyDescent="0.3">
      <c r="A3515">
        <v>3514</v>
      </c>
      <c r="B3515">
        <v>0.35135</v>
      </c>
      <c r="C3515">
        <v>0.53334999999999999</v>
      </c>
      <c r="D3515">
        <v>0.97535000000000005</v>
      </c>
      <c r="E3515">
        <v>0.12435</v>
      </c>
      <c r="F3515">
        <v>0.20605000000000001</v>
      </c>
      <c r="G3515">
        <v>0.71145000000000003</v>
      </c>
      <c r="H3515">
        <v>0.46255000000000002</v>
      </c>
      <c r="I3515">
        <v>0.67295000000000005</v>
      </c>
      <c r="J3515">
        <v>0.62414999999999998</v>
      </c>
      <c r="K3515">
        <v>0.66435</v>
      </c>
      <c r="L3515">
        <v>0.15154999999999999</v>
      </c>
    </row>
    <row r="3516" spans="1:12" x14ac:dyDescent="0.3">
      <c r="A3516">
        <v>3515</v>
      </c>
      <c r="B3516">
        <v>0.35144999999999998</v>
      </c>
      <c r="C3516">
        <v>0.94974999999999998</v>
      </c>
      <c r="D3516">
        <v>0.39374999999999999</v>
      </c>
      <c r="E3516">
        <v>0.12995000000000001</v>
      </c>
      <c r="F3516">
        <v>0.27625</v>
      </c>
      <c r="G3516">
        <v>0.96704999999999997</v>
      </c>
      <c r="H3516">
        <v>9.8549999999999999E-2</v>
      </c>
      <c r="I3516">
        <v>0.25724999999999998</v>
      </c>
      <c r="J3516">
        <v>8.7150000000000005E-2</v>
      </c>
      <c r="K3516">
        <v>0.92125000000000001</v>
      </c>
      <c r="L3516">
        <v>0.68325000000000002</v>
      </c>
    </row>
    <row r="3517" spans="1:12" x14ac:dyDescent="0.3">
      <c r="A3517">
        <v>3516</v>
      </c>
      <c r="B3517">
        <v>0.35154999999999997</v>
      </c>
      <c r="C3517">
        <v>0.40505000000000002</v>
      </c>
      <c r="D3517">
        <v>0.74685000000000001</v>
      </c>
      <c r="E3517">
        <v>0.36325000000000002</v>
      </c>
      <c r="F3517">
        <v>0.98924999999999996</v>
      </c>
      <c r="G3517">
        <v>0.74485000000000001</v>
      </c>
      <c r="H3517">
        <v>0.20974999999999999</v>
      </c>
      <c r="I3517">
        <v>0.97755000000000003</v>
      </c>
      <c r="J3517">
        <v>0.18925</v>
      </c>
      <c r="K3517">
        <v>0.84735000000000005</v>
      </c>
      <c r="L3517">
        <v>0.40975</v>
      </c>
    </row>
    <row r="3518" spans="1:12" x14ac:dyDescent="0.3">
      <c r="A3518">
        <v>3517</v>
      </c>
      <c r="B3518">
        <v>0.35165000000000002</v>
      </c>
      <c r="C3518">
        <v>0.57084999999999997</v>
      </c>
      <c r="D3518">
        <v>0.36304999999999998</v>
      </c>
      <c r="E3518">
        <v>0.84914999999999996</v>
      </c>
      <c r="F3518">
        <v>0.54984999999999995</v>
      </c>
      <c r="G3518">
        <v>0.69794999999999996</v>
      </c>
      <c r="H3518">
        <v>0.34515000000000001</v>
      </c>
      <c r="I3518">
        <v>0.47754999999999997</v>
      </c>
      <c r="J3518">
        <v>0.36495</v>
      </c>
      <c r="K3518">
        <v>0.85485</v>
      </c>
      <c r="L3518">
        <v>0.25145000000000001</v>
      </c>
    </row>
    <row r="3519" spans="1:12" x14ac:dyDescent="0.3">
      <c r="A3519">
        <v>3518</v>
      </c>
      <c r="B3519">
        <v>0.35175000000000001</v>
      </c>
      <c r="C3519">
        <v>0.36094999999999999</v>
      </c>
      <c r="D3519">
        <v>0.56684999999999997</v>
      </c>
      <c r="E3519">
        <v>0.39034999999999997</v>
      </c>
      <c r="F3519">
        <v>0.60114999999999996</v>
      </c>
      <c r="G3519">
        <v>0.97835000000000005</v>
      </c>
      <c r="H3519">
        <v>0.95694999999999997</v>
      </c>
      <c r="I3519">
        <v>0.51715</v>
      </c>
      <c r="J3519">
        <v>0.84125000000000005</v>
      </c>
      <c r="K3519">
        <v>0.41475000000000001</v>
      </c>
      <c r="L3519">
        <v>0.52375000000000005</v>
      </c>
    </row>
    <row r="3520" spans="1:12" x14ac:dyDescent="0.3">
      <c r="A3520">
        <v>3519</v>
      </c>
      <c r="B3520">
        <v>0.35185</v>
      </c>
      <c r="C3520">
        <v>0.97394999999999998</v>
      </c>
      <c r="D3520">
        <v>0.85745000000000005</v>
      </c>
      <c r="E3520">
        <v>0.52375000000000005</v>
      </c>
      <c r="F3520">
        <v>0.42945</v>
      </c>
      <c r="G3520">
        <v>0.70525000000000004</v>
      </c>
      <c r="H3520">
        <v>0.44645000000000001</v>
      </c>
      <c r="I3520">
        <v>0.40944999999999998</v>
      </c>
      <c r="J3520">
        <v>0.82655000000000001</v>
      </c>
      <c r="K3520">
        <v>0.55584999999999996</v>
      </c>
      <c r="L3520">
        <v>0.88324999999999998</v>
      </c>
    </row>
    <row r="3521" spans="1:12" x14ac:dyDescent="0.3">
      <c r="A3521">
        <v>3520</v>
      </c>
      <c r="B3521">
        <v>0.35194999999999999</v>
      </c>
      <c r="C3521">
        <v>0.98524999999999996</v>
      </c>
      <c r="D3521">
        <v>0.95465</v>
      </c>
      <c r="E3521">
        <v>0.63834999999999997</v>
      </c>
      <c r="F3521">
        <v>0.69355</v>
      </c>
      <c r="G3521">
        <v>8.5750000000000007E-2</v>
      </c>
      <c r="H3521">
        <v>0.44955000000000001</v>
      </c>
      <c r="I3521">
        <v>0.14804999999999999</v>
      </c>
      <c r="J3521">
        <v>0.96614999999999995</v>
      </c>
      <c r="K3521">
        <v>0.99565000000000003</v>
      </c>
      <c r="L3521">
        <v>0.19025</v>
      </c>
    </row>
    <row r="3522" spans="1:12" x14ac:dyDescent="0.3">
      <c r="A3522">
        <v>3521</v>
      </c>
      <c r="B3522">
        <v>0.35204999999999997</v>
      </c>
      <c r="C3522">
        <v>0.14115</v>
      </c>
      <c r="D3522">
        <v>0.80715000000000003</v>
      </c>
      <c r="E3522">
        <v>0.85785</v>
      </c>
      <c r="F3522">
        <v>0.69174999999999998</v>
      </c>
      <c r="G3522">
        <v>0.72935000000000005</v>
      </c>
      <c r="H3522">
        <v>1.465E-2</v>
      </c>
      <c r="I3522">
        <v>0.77744999999999997</v>
      </c>
      <c r="J3522">
        <v>0.99644999999999995</v>
      </c>
      <c r="K3522">
        <v>0.68674999999999997</v>
      </c>
      <c r="L3522">
        <v>0.77864999999999995</v>
      </c>
    </row>
    <row r="3523" spans="1:12" x14ac:dyDescent="0.3">
      <c r="A3523">
        <v>3522</v>
      </c>
      <c r="B3523">
        <v>0.35215000000000002</v>
      </c>
      <c r="C3523">
        <v>5.0049999999999997E-2</v>
      </c>
      <c r="D3523">
        <v>0.65685000000000004</v>
      </c>
      <c r="E3523">
        <v>0.25524999999999998</v>
      </c>
      <c r="F3523">
        <v>3.4450000000000001E-2</v>
      </c>
      <c r="G3523">
        <v>0.92054999999999998</v>
      </c>
      <c r="H3523">
        <v>0.96375</v>
      </c>
      <c r="I3523">
        <v>0.12705</v>
      </c>
      <c r="J3523">
        <v>0.77415</v>
      </c>
      <c r="K3523">
        <v>0.98285</v>
      </c>
      <c r="L3523">
        <v>0.31555</v>
      </c>
    </row>
    <row r="3524" spans="1:12" x14ac:dyDescent="0.3">
      <c r="A3524">
        <v>3523</v>
      </c>
      <c r="B3524">
        <v>0.35225000000000001</v>
      </c>
      <c r="C3524">
        <v>0.53864999999999996</v>
      </c>
      <c r="D3524">
        <v>0.42265000000000003</v>
      </c>
      <c r="E3524">
        <v>0.75205</v>
      </c>
      <c r="F3524">
        <v>0.73714999999999997</v>
      </c>
      <c r="G3524">
        <v>0.32555000000000001</v>
      </c>
      <c r="H3524">
        <v>0.22964999999999999</v>
      </c>
      <c r="I3524">
        <v>0.44655</v>
      </c>
      <c r="J3524">
        <v>0.51934999999999998</v>
      </c>
      <c r="K3524">
        <v>0.58055000000000001</v>
      </c>
      <c r="L3524">
        <v>0.82204999999999995</v>
      </c>
    </row>
    <row r="3525" spans="1:12" x14ac:dyDescent="0.3">
      <c r="A3525">
        <v>3524</v>
      </c>
      <c r="B3525">
        <v>0.35235</v>
      </c>
      <c r="C3525">
        <v>0.36714999999999998</v>
      </c>
      <c r="D3525">
        <v>0.65705000000000002</v>
      </c>
      <c r="E3525">
        <v>0.36085</v>
      </c>
      <c r="F3525">
        <v>0.17995</v>
      </c>
      <c r="G3525">
        <v>0.69464999999999999</v>
      </c>
      <c r="H3525">
        <v>6.9750000000000006E-2</v>
      </c>
      <c r="I3525">
        <v>6.3850000000000004E-2</v>
      </c>
      <c r="J3525">
        <v>7.4450000000000002E-2</v>
      </c>
      <c r="K3525">
        <v>0.36785000000000001</v>
      </c>
      <c r="L3525">
        <v>0.71025000000000005</v>
      </c>
    </row>
    <row r="3526" spans="1:12" x14ac:dyDescent="0.3">
      <c r="A3526">
        <v>3525</v>
      </c>
      <c r="B3526">
        <v>0.35244999999999999</v>
      </c>
      <c r="C3526">
        <v>0.61014999999999997</v>
      </c>
      <c r="D3526">
        <v>0.24485000000000001</v>
      </c>
      <c r="E3526">
        <v>0.17974999999999999</v>
      </c>
      <c r="F3526">
        <v>0.43145</v>
      </c>
      <c r="G3526">
        <v>0.39265</v>
      </c>
      <c r="H3526">
        <v>0.58875</v>
      </c>
      <c r="I3526">
        <v>0.43454999999999999</v>
      </c>
      <c r="J3526">
        <v>0.58245000000000002</v>
      </c>
      <c r="K3526">
        <v>0.14785000000000001</v>
      </c>
      <c r="L3526">
        <v>0.52725</v>
      </c>
    </row>
    <row r="3527" spans="1:12" x14ac:dyDescent="0.3">
      <c r="A3527">
        <v>3526</v>
      </c>
      <c r="B3527">
        <v>0.35254999999999997</v>
      </c>
      <c r="C3527">
        <v>0.60245000000000004</v>
      </c>
      <c r="D3527">
        <v>0.17685000000000001</v>
      </c>
      <c r="E3527">
        <v>0.45715</v>
      </c>
      <c r="F3527">
        <v>0.98185</v>
      </c>
      <c r="G3527">
        <v>0.21634999999999999</v>
      </c>
      <c r="H3527">
        <v>0.55495000000000005</v>
      </c>
      <c r="I3527">
        <v>0.62385000000000002</v>
      </c>
      <c r="J3527">
        <v>0.57215000000000005</v>
      </c>
      <c r="K3527">
        <v>0.34734999999999999</v>
      </c>
      <c r="L3527">
        <v>0.20785000000000001</v>
      </c>
    </row>
    <row r="3528" spans="1:12" x14ac:dyDescent="0.3">
      <c r="A3528">
        <v>3527</v>
      </c>
      <c r="B3528">
        <v>0.35265000000000002</v>
      </c>
      <c r="C3528">
        <v>0.61114999999999997</v>
      </c>
      <c r="D3528">
        <v>0.99985000000000002</v>
      </c>
      <c r="E3528">
        <v>0.61355000000000004</v>
      </c>
      <c r="F3528">
        <v>0.28244999999999998</v>
      </c>
      <c r="G3528">
        <v>6.4149999999999999E-2</v>
      </c>
      <c r="H3528">
        <v>0.90244999999999997</v>
      </c>
      <c r="I3528">
        <v>0.60185</v>
      </c>
      <c r="J3528">
        <v>0.88114999999999999</v>
      </c>
      <c r="K3528">
        <v>0.37974999999999998</v>
      </c>
      <c r="L3528">
        <v>0.73965000000000003</v>
      </c>
    </row>
    <row r="3529" spans="1:12" x14ac:dyDescent="0.3">
      <c r="A3529">
        <v>3528</v>
      </c>
      <c r="B3529">
        <v>0.35275000000000001</v>
      </c>
      <c r="C3529">
        <v>0.74114999999999998</v>
      </c>
      <c r="D3529">
        <v>0.14474999999999999</v>
      </c>
      <c r="E3529">
        <v>5.4350000000000002E-2</v>
      </c>
      <c r="F3529">
        <v>0.31755</v>
      </c>
      <c r="G3529">
        <v>2.4049999999999998E-2</v>
      </c>
      <c r="H3529">
        <v>8.0149999999999999E-2</v>
      </c>
      <c r="I3529">
        <v>0.44235000000000002</v>
      </c>
      <c r="J3529">
        <v>0.27005000000000001</v>
      </c>
      <c r="K3529">
        <v>6.7449999999999996E-2</v>
      </c>
      <c r="L3529">
        <v>0.86145000000000005</v>
      </c>
    </row>
    <row r="3530" spans="1:12" x14ac:dyDescent="0.3">
      <c r="A3530">
        <v>3529</v>
      </c>
      <c r="B3530">
        <v>0.35285</v>
      </c>
      <c r="C3530">
        <v>0.52124999999999999</v>
      </c>
      <c r="D3530">
        <v>0.39405000000000001</v>
      </c>
      <c r="E3530">
        <v>0.64415</v>
      </c>
      <c r="F3530">
        <v>0.17915</v>
      </c>
      <c r="G3530">
        <v>0.29085</v>
      </c>
      <c r="H3530">
        <v>0.50995000000000001</v>
      </c>
      <c r="I3530">
        <v>0.43475000000000003</v>
      </c>
      <c r="J3530">
        <v>9.0550000000000005E-2</v>
      </c>
      <c r="K3530">
        <v>0.68654999999999999</v>
      </c>
      <c r="L3530">
        <v>0.84184999999999999</v>
      </c>
    </row>
    <row r="3531" spans="1:12" x14ac:dyDescent="0.3">
      <c r="A3531">
        <v>3530</v>
      </c>
      <c r="B3531">
        <v>0.35294999999999999</v>
      </c>
      <c r="C3531">
        <v>0.13345000000000001</v>
      </c>
      <c r="D3531">
        <v>0.55084999999999995</v>
      </c>
      <c r="E3531">
        <v>0.86934999999999996</v>
      </c>
      <c r="F3531">
        <v>0.12814999999999999</v>
      </c>
      <c r="G3531">
        <v>2.6749999999999999E-2</v>
      </c>
      <c r="H3531">
        <v>0.36775000000000002</v>
      </c>
      <c r="I3531">
        <v>0.97414999999999996</v>
      </c>
      <c r="J3531">
        <v>0.92884999999999995</v>
      </c>
      <c r="K3531">
        <v>0.27474999999999999</v>
      </c>
      <c r="L3531">
        <v>0.55525000000000002</v>
      </c>
    </row>
    <row r="3532" spans="1:12" x14ac:dyDescent="0.3">
      <c r="A3532">
        <v>3531</v>
      </c>
      <c r="B3532">
        <v>0.35304999999999997</v>
      </c>
      <c r="C3532">
        <v>0.68284999999999996</v>
      </c>
      <c r="D3532">
        <v>0.95074999999999998</v>
      </c>
      <c r="E3532">
        <v>0.80305000000000004</v>
      </c>
      <c r="F3532">
        <v>0.99985000000000002</v>
      </c>
      <c r="G3532">
        <v>0.33934999999999998</v>
      </c>
      <c r="H3532">
        <v>0.87365000000000004</v>
      </c>
      <c r="I3532">
        <v>0.26505000000000001</v>
      </c>
      <c r="J3532">
        <v>0.77295000000000003</v>
      </c>
      <c r="K3532">
        <v>0.21015</v>
      </c>
      <c r="L3532">
        <v>0.83904999999999996</v>
      </c>
    </row>
    <row r="3533" spans="1:12" x14ac:dyDescent="0.3">
      <c r="A3533">
        <v>3532</v>
      </c>
      <c r="B3533">
        <v>0.35315000000000002</v>
      </c>
      <c r="C3533">
        <v>0.14215</v>
      </c>
      <c r="D3533">
        <v>0.70604999999999996</v>
      </c>
      <c r="E3533">
        <v>0.24734999999999999</v>
      </c>
      <c r="F3533">
        <v>8.8749999999999996E-2</v>
      </c>
      <c r="G3533">
        <v>0.41625000000000001</v>
      </c>
      <c r="H3533">
        <v>0.75575000000000003</v>
      </c>
      <c r="I3533">
        <v>5.9450000000000003E-2</v>
      </c>
      <c r="J3533">
        <v>0.47954999999999998</v>
      </c>
      <c r="K3533">
        <v>0.21115</v>
      </c>
      <c r="L3533">
        <v>0.84345000000000003</v>
      </c>
    </row>
    <row r="3534" spans="1:12" x14ac:dyDescent="0.3">
      <c r="A3534">
        <v>3533</v>
      </c>
      <c r="B3534">
        <v>0.35325000000000001</v>
      </c>
      <c r="C3534">
        <v>0.80754999999999999</v>
      </c>
      <c r="D3534">
        <v>0.89654999999999996</v>
      </c>
      <c r="E3534">
        <v>9.8049999999999998E-2</v>
      </c>
      <c r="F3534">
        <v>0.11275</v>
      </c>
      <c r="G3534">
        <v>0.18775</v>
      </c>
      <c r="H3534">
        <v>0.16514999999999999</v>
      </c>
      <c r="I3534">
        <v>0.34994999999999998</v>
      </c>
      <c r="J3534">
        <v>0.58104999999999996</v>
      </c>
      <c r="K3534">
        <v>0.52224999999999999</v>
      </c>
      <c r="L3534">
        <v>0.18615000000000001</v>
      </c>
    </row>
    <row r="3535" spans="1:12" x14ac:dyDescent="0.3">
      <c r="A3535">
        <v>3534</v>
      </c>
      <c r="B3535">
        <v>0.35335</v>
      </c>
      <c r="C3535">
        <v>0.79735</v>
      </c>
      <c r="D3535">
        <v>0.84524999999999995</v>
      </c>
      <c r="E3535">
        <v>0.86914999999999998</v>
      </c>
      <c r="F3535">
        <v>0.38624999999999998</v>
      </c>
      <c r="G3535">
        <v>0.97055000000000002</v>
      </c>
      <c r="H3535">
        <v>6.5350000000000005E-2</v>
      </c>
      <c r="I3535">
        <v>0.75295000000000001</v>
      </c>
      <c r="J3535">
        <v>0.93064999999999998</v>
      </c>
      <c r="K3535">
        <v>0.28505000000000003</v>
      </c>
      <c r="L3535">
        <v>0.36215000000000003</v>
      </c>
    </row>
    <row r="3536" spans="1:12" x14ac:dyDescent="0.3">
      <c r="A3536">
        <v>3535</v>
      </c>
      <c r="B3536">
        <v>0.35344999999999999</v>
      </c>
      <c r="C3536">
        <v>0.23665</v>
      </c>
      <c r="D3536">
        <v>0.37285000000000001</v>
      </c>
      <c r="E3536">
        <v>0.71604999999999996</v>
      </c>
      <c r="F3536">
        <v>0.65564999999999996</v>
      </c>
      <c r="G3536">
        <v>0.90525</v>
      </c>
      <c r="H3536">
        <v>0.60745000000000005</v>
      </c>
      <c r="I3536">
        <v>0.57245000000000001</v>
      </c>
      <c r="J3536">
        <v>0.58684999999999998</v>
      </c>
      <c r="K3536">
        <v>7.5550000000000006E-2</v>
      </c>
      <c r="L3536">
        <v>9.0749999999999997E-2</v>
      </c>
    </row>
    <row r="3537" spans="1:12" x14ac:dyDescent="0.3">
      <c r="A3537">
        <v>3536</v>
      </c>
      <c r="B3537">
        <v>0.35354999999999998</v>
      </c>
      <c r="C3537">
        <v>0.27775</v>
      </c>
      <c r="D3537">
        <v>0.29275000000000001</v>
      </c>
      <c r="E3537">
        <v>0.11055</v>
      </c>
      <c r="F3537">
        <v>0.32224999999999998</v>
      </c>
      <c r="G3537">
        <v>0.39724999999999999</v>
      </c>
      <c r="H3537">
        <v>0.44845000000000002</v>
      </c>
      <c r="I3537">
        <v>0.47315000000000002</v>
      </c>
      <c r="J3537">
        <v>0.16335</v>
      </c>
      <c r="K3537">
        <v>0.36495</v>
      </c>
      <c r="L3537">
        <v>0.92615000000000003</v>
      </c>
    </row>
    <row r="3538" spans="1:12" x14ac:dyDescent="0.3">
      <c r="A3538">
        <v>3537</v>
      </c>
      <c r="B3538">
        <v>0.35365000000000002</v>
      </c>
      <c r="C3538">
        <v>0.56245000000000001</v>
      </c>
      <c r="D3538">
        <v>0.27784999999999999</v>
      </c>
      <c r="E3538">
        <v>0.55525000000000002</v>
      </c>
      <c r="F3538">
        <v>0.84714999999999996</v>
      </c>
      <c r="G3538">
        <v>0.17444999999999999</v>
      </c>
      <c r="H3538">
        <v>0.54674999999999996</v>
      </c>
      <c r="I3538">
        <v>0.42065000000000002</v>
      </c>
      <c r="J3538">
        <v>0.58325000000000005</v>
      </c>
      <c r="K3538">
        <v>0.39665</v>
      </c>
      <c r="L3538">
        <v>4.1250000000000002E-2</v>
      </c>
    </row>
    <row r="3539" spans="1:12" x14ac:dyDescent="0.3">
      <c r="A3539">
        <v>3538</v>
      </c>
      <c r="B3539">
        <v>0.35375000000000001</v>
      </c>
      <c r="C3539">
        <v>0.13564999999999999</v>
      </c>
      <c r="D3539">
        <v>0.62075000000000002</v>
      </c>
      <c r="E3539">
        <v>0.70325000000000004</v>
      </c>
      <c r="F3539">
        <v>0.38664999999999999</v>
      </c>
      <c r="G3539">
        <v>0.87934999999999997</v>
      </c>
      <c r="H3539">
        <v>0.41515000000000002</v>
      </c>
      <c r="I3539">
        <v>0.40625</v>
      </c>
      <c r="J3539">
        <v>0.70935000000000004</v>
      </c>
      <c r="K3539">
        <v>0.56894999999999996</v>
      </c>
      <c r="L3539">
        <v>0.62734999999999996</v>
      </c>
    </row>
    <row r="3540" spans="1:12" x14ac:dyDescent="0.3">
      <c r="A3540">
        <v>3539</v>
      </c>
      <c r="B3540">
        <v>0.35385</v>
      </c>
      <c r="C3540">
        <v>0.70155000000000001</v>
      </c>
      <c r="D3540">
        <v>0.75844999999999996</v>
      </c>
      <c r="E3540">
        <v>0.89275000000000004</v>
      </c>
      <c r="F3540">
        <v>0.67895000000000005</v>
      </c>
      <c r="G3540">
        <v>0.72555000000000003</v>
      </c>
      <c r="H3540">
        <v>0.29725000000000001</v>
      </c>
      <c r="I3540">
        <v>0.66625000000000001</v>
      </c>
      <c r="J3540">
        <v>0.81225000000000003</v>
      </c>
      <c r="K3540">
        <v>9.715E-2</v>
      </c>
      <c r="L3540">
        <v>0.55774999999999997</v>
      </c>
    </row>
    <row r="3541" spans="1:12" x14ac:dyDescent="0.3">
      <c r="A3541">
        <v>3540</v>
      </c>
      <c r="B3541">
        <v>0.35394999999999999</v>
      </c>
      <c r="C3541">
        <v>0.13125000000000001</v>
      </c>
      <c r="D3541">
        <v>0.25435000000000002</v>
      </c>
      <c r="E3541">
        <v>0.61975000000000002</v>
      </c>
      <c r="F3541">
        <v>0.74824999999999997</v>
      </c>
      <c r="G3541">
        <v>0.33584999999999998</v>
      </c>
      <c r="H3541">
        <v>0.83125000000000004</v>
      </c>
      <c r="I3541">
        <v>0.91374999999999995</v>
      </c>
      <c r="J3541">
        <v>0.18195</v>
      </c>
      <c r="K3541">
        <v>0.87944999999999995</v>
      </c>
      <c r="L3541">
        <v>0.68725000000000003</v>
      </c>
    </row>
    <row r="3542" spans="1:12" x14ac:dyDescent="0.3">
      <c r="A3542">
        <v>3541</v>
      </c>
      <c r="B3542">
        <v>0.35404999999999998</v>
      </c>
      <c r="C3542">
        <v>0.48775000000000002</v>
      </c>
      <c r="D3542">
        <v>5.5449999999999999E-2</v>
      </c>
      <c r="E3542">
        <v>0.83155000000000001</v>
      </c>
      <c r="F3542">
        <v>0.11665</v>
      </c>
      <c r="G3542">
        <v>0.77024999999999999</v>
      </c>
      <c r="H3542">
        <v>0.54295000000000004</v>
      </c>
      <c r="I3542">
        <v>0.42185</v>
      </c>
      <c r="J3542">
        <v>0.24875</v>
      </c>
      <c r="K3542">
        <v>0.33994999999999997</v>
      </c>
      <c r="L3542">
        <v>0.18295</v>
      </c>
    </row>
    <row r="3543" spans="1:12" x14ac:dyDescent="0.3">
      <c r="A3543">
        <v>3542</v>
      </c>
      <c r="B3543">
        <v>0.35415000000000002</v>
      </c>
      <c r="C3543">
        <v>0.79444999999999999</v>
      </c>
      <c r="D3543">
        <v>0.78815000000000002</v>
      </c>
      <c r="E3543">
        <v>0.75924999999999998</v>
      </c>
      <c r="F3543">
        <v>0.15884999999999999</v>
      </c>
      <c r="G3543">
        <v>0.90795000000000003</v>
      </c>
      <c r="H3543">
        <v>0.77695000000000003</v>
      </c>
      <c r="I3543">
        <v>0.57794999999999996</v>
      </c>
      <c r="J3543">
        <v>0.50934999999999997</v>
      </c>
      <c r="K3543">
        <v>0.21345</v>
      </c>
      <c r="L3543">
        <v>0.66874999999999996</v>
      </c>
    </row>
    <row r="3544" spans="1:12" x14ac:dyDescent="0.3">
      <c r="A3544">
        <v>3543</v>
      </c>
      <c r="B3544">
        <v>0.35425000000000001</v>
      </c>
      <c r="C3544">
        <v>0.87124999999999997</v>
      </c>
      <c r="D3544">
        <v>0.20025000000000001</v>
      </c>
      <c r="E3544">
        <v>0.32005</v>
      </c>
      <c r="F3544">
        <v>0.83655000000000002</v>
      </c>
      <c r="G3544">
        <v>0.74885000000000002</v>
      </c>
      <c r="H3544">
        <v>0.67405000000000004</v>
      </c>
      <c r="I3544">
        <v>0.75365000000000004</v>
      </c>
      <c r="J3544">
        <v>0.91664999999999996</v>
      </c>
      <c r="K3544">
        <v>7.1249999999999994E-2</v>
      </c>
      <c r="L3544">
        <v>0.66864999999999997</v>
      </c>
    </row>
    <row r="3545" spans="1:12" x14ac:dyDescent="0.3">
      <c r="A3545">
        <v>3544</v>
      </c>
      <c r="B3545">
        <v>0.35435</v>
      </c>
      <c r="C3545">
        <v>0.10715</v>
      </c>
      <c r="D3545">
        <v>1.8950000000000002E-2</v>
      </c>
      <c r="E3545">
        <v>0.47105000000000002</v>
      </c>
      <c r="F3545">
        <v>0.32724999999999999</v>
      </c>
      <c r="G3545">
        <v>0.30845</v>
      </c>
      <c r="H3545">
        <v>0.62255000000000005</v>
      </c>
      <c r="I3545">
        <v>0.81264999999999998</v>
      </c>
      <c r="J3545">
        <v>0.72694999999999999</v>
      </c>
      <c r="K3545">
        <v>0.53085000000000004</v>
      </c>
      <c r="L3545">
        <v>2.6749999999999999E-2</v>
      </c>
    </row>
    <row r="3546" spans="1:12" x14ac:dyDescent="0.3">
      <c r="A3546">
        <v>3545</v>
      </c>
      <c r="B3546">
        <v>0.35444999999999999</v>
      </c>
      <c r="C3546">
        <v>0.96304999999999996</v>
      </c>
      <c r="D3546">
        <v>6.6250000000000003E-2</v>
      </c>
      <c r="E3546">
        <v>0.60324999999999995</v>
      </c>
      <c r="F3546">
        <v>1.465E-2</v>
      </c>
      <c r="G3546">
        <v>0.33665</v>
      </c>
      <c r="H3546">
        <v>0.88714999999999999</v>
      </c>
      <c r="I3546">
        <v>0.55545</v>
      </c>
      <c r="J3546">
        <v>0.67835000000000001</v>
      </c>
      <c r="K3546">
        <v>0.24685000000000001</v>
      </c>
      <c r="L3546">
        <v>0.30975000000000003</v>
      </c>
    </row>
    <row r="3547" spans="1:12" x14ac:dyDescent="0.3">
      <c r="A3547">
        <v>3546</v>
      </c>
      <c r="B3547">
        <v>0.35454999999999998</v>
      </c>
      <c r="C3547">
        <v>0.24204999999999999</v>
      </c>
      <c r="D3547">
        <v>0.65554999999999997</v>
      </c>
      <c r="E3547">
        <v>0.19015000000000001</v>
      </c>
      <c r="F3547">
        <v>0.97594999999999998</v>
      </c>
      <c r="G3547">
        <v>0.33015</v>
      </c>
      <c r="H3547">
        <v>0.67335</v>
      </c>
      <c r="I3547">
        <v>0.97914999999999996</v>
      </c>
      <c r="J3547">
        <v>0.34665000000000001</v>
      </c>
      <c r="K3547">
        <v>0.34565000000000001</v>
      </c>
      <c r="L3547">
        <v>0.65125</v>
      </c>
    </row>
    <row r="3548" spans="1:12" x14ac:dyDescent="0.3">
      <c r="A3548">
        <v>3547</v>
      </c>
      <c r="B3548">
        <v>0.35465000000000002</v>
      </c>
      <c r="C3548">
        <v>0.26395000000000002</v>
      </c>
      <c r="D3548">
        <v>0.77264999999999995</v>
      </c>
      <c r="E3548">
        <v>0.90805000000000002</v>
      </c>
      <c r="F3548">
        <v>0.36285000000000001</v>
      </c>
      <c r="G3548">
        <v>0.68325000000000002</v>
      </c>
      <c r="H3548">
        <v>0.61414999999999997</v>
      </c>
      <c r="I3548">
        <v>0.47144999999999998</v>
      </c>
      <c r="J3548">
        <v>0.17585000000000001</v>
      </c>
      <c r="K3548">
        <v>0.59125000000000005</v>
      </c>
      <c r="L3548">
        <v>0.90385000000000004</v>
      </c>
    </row>
    <row r="3549" spans="1:12" x14ac:dyDescent="0.3">
      <c r="A3549">
        <v>3548</v>
      </c>
      <c r="B3549">
        <v>0.35475000000000001</v>
      </c>
      <c r="C3549">
        <v>1.285E-2</v>
      </c>
      <c r="D3549">
        <v>2.5000000000000001E-4</v>
      </c>
      <c r="E3549">
        <v>0.90385000000000004</v>
      </c>
      <c r="F3549">
        <v>0.57825000000000004</v>
      </c>
      <c r="G3549">
        <v>0.42235</v>
      </c>
      <c r="H3549">
        <v>0.30264999999999997</v>
      </c>
      <c r="I3549">
        <v>0.59104999999999996</v>
      </c>
      <c r="J3549">
        <v>0.41985</v>
      </c>
      <c r="K3549">
        <v>0.32795000000000002</v>
      </c>
      <c r="L3549">
        <v>1.8950000000000002E-2</v>
      </c>
    </row>
    <row r="3550" spans="1:12" x14ac:dyDescent="0.3">
      <c r="A3550">
        <v>3549</v>
      </c>
      <c r="B3550">
        <v>0.35485</v>
      </c>
      <c r="C3550">
        <v>0.43354999999999999</v>
      </c>
      <c r="D3550">
        <v>0.23474999999999999</v>
      </c>
      <c r="E3550">
        <v>0.72224999999999995</v>
      </c>
      <c r="F3550">
        <v>0.82945000000000002</v>
      </c>
      <c r="G3550">
        <v>0.47904999999999998</v>
      </c>
      <c r="H3550">
        <v>0.98345000000000005</v>
      </c>
      <c r="I3550">
        <v>0.17645</v>
      </c>
      <c r="J3550">
        <v>0.36654999999999999</v>
      </c>
      <c r="K3550">
        <v>0.38224999999999998</v>
      </c>
      <c r="L3550">
        <v>0.80745</v>
      </c>
    </row>
    <row r="3551" spans="1:12" x14ac:dyDescent="0.3">
      <c r="A3551">
        <v>3550</v>
      </c>
      <c r="B3551">
        <v>0.35494999999999999</v>
      </c>
      <c r="C3551">
        <v>0.86534999999999995</v>
      </c>
      <c r="D3551">
        <v>0.38455</v>
      </c>
      <c r="E3551">
        <v>0.76234999999999997</v>
      </c>
      <c r="F3551">
        <v>0.19705</v>
      </c>
      <c r="G3551">
        <v>0.14995</v>
      </c>
      <c r="H3551">
        <v>0.77825</v>
      </c>
      <c r="I3551">
        <v>0.64415</v>
      </c>
      <c r="J3551">
        <v>0.21775</v>
      </c>
      <c r="K3551">
        <v>0.54005000000000003</v>
      </c>
      <c r="L3551">
        <v>0.85465000000000002</v>
      </c>
    </row>
    <row r="3552" spans="1:12" x14ac:dyDescent="0.3">
      <c r="A3552">
        <v>3551</v>
      </c>
      <c r="B3552">
        <v>0.35504999999999998</v>
      </c>
      <c r="C3552">
        <v>0.83714999999999995</v>
      </c>
      <c r="D3552">
        <v>0.61865000000000003</v>
      </c>
      <c r="E3552">
        <v>0.96924999999999994</v>
      </c>
      <c r="F3552">
        <v>0.58875</v>
      </c>
      <c r="G3552">
        <v>0.35825000000000001</v>
      </c>
      <c r="H3552">
        <v>0.93574999999999997</v>
      </c>
      <c r="I3552">
        <v>0.81925000000000003</v>
      </c>
      <c r="J3552">
        <v>0.19395000000000001</v>
      </c>
      <c r="K3552">
        <v>0.70984999999999998</v>
      </c>
      <c r="L3552">
        <v>0.17215</v>
      </c>
    </row>
    <row r="3553" spans="1:12" x14ac:dyDescent="0.3">
      <c r="A3553">
        <v>3552</v>
      </c>
      <c r="B3553">
        <v>0.35515000000000002</v>
      </c>
      <c r="C3553">
        <v>0.79085000000000005</v>
      </c>
      <c r="D3553">
        <v>0.57665</v>
      </c>
      <c r="E3553">
        <v>0.94315000000000004</v>
      </c>
      <c r="F3553">
        <v>0.64205000000000001</v>
      </c>
      <c r="G3553">
        <v>0.36904999999999999</v>
      </c>
      <c r="H3553">
        <v>0.31674999999999998</v>
      </c>
      <c r="I3553">
        <v>7.4249999999999997E-2</v>
      </c>
      <c r="J3553">
        <v>0.44685000000000002</v>
      </c>
      <c r="K3553">
        <v>0.60135000000000005</v>
      </c>
      <c r="L3553">
        <v>0.13464999999999999</v>
      </c>
    </row>
    <row r="3554" spans="1:12" x14ac:dyDescent="0.3">
      <c r="A3554">
        <v>3553</v>
      </c>
      <c r="B3554">
        <v>0.35525000000000001</v>
      </c>
      <c r="C3554">
        <v>0.79695000000000005</v>
      </c>
      <c r="D3554">
        <v>0.12095</v>
      </c>
      <c r="E3554">
        <v>0.38865</v>
      </c>
      <c r="F3554">
        <v>0.39074999999999999</v>
      </c>
      <c r="G3554">
        <v>0.33074999999999999</v>
      </c>
      <c r="H3554">
        <v>0.70994999999999997</v>
      </c>
      <c r="I3554">
        <v>0.87724999999999997</v>
      </c>
      <c r="J3554">
        <v>0.18185000000000001</v>
      </c>
      <c r="K3554">
        <v>0.53785000000000005</v>
      </c>
      <c r="L3554">
        <v>0.64585000000000004</v>
      </c>
    </row>
    <row r="3555" spans="1:12" x14ac:dyDescent="0.3">
      <c r="A3555">
        <v>3554</v>
      </c>
      <c r="B3555">
        <v>0.35535</v>
      </c>
      <c r="C3555">
        <v>0.28365000000000001</v>
      </c>
      <c r="D3555">
        <v>0.58245000000000002</v>
      </c>
      <c r="E3555">
        <v>0.30625000000000002</v>
      </c>
      <c r="F3555">
        <v>0.63354999999999995</v>
      </c>
      <c r="G3555">
        <v>0.95094999999999996</v>
      </c>
      <c r="H3555">
        <v>0.65024999999999999</v>
      </c>
      <c r="I3555">
        <v>0.84594999999999998</v>
      </c>
      <c r="J3555">
        <v>0.82735000000000003</v>
      </c>
      <c r="K3555">
        <v>0.45124999999999998</v>
      </c>
      <c r="L3555">
        <v>0.41504999999999997</v>
      </c>
    </row>
    <row r="3556" spans="1:12" x14ac:dyDescent="0.3">
      <c r="A3556">
        <v>3555</v>
      </c>
      <c r="B3556">
        <v>0.35544999999999999</v>
      </c>
      <c r="C3556">
        <v>0.51395000000000002</v>
      </c>
      <c r="D3556">
        <v>0.62875000000000003</v>
      </c>
      <c r="E3556">
        <v>0.57525000000000004</v>
      </c>
      <c r="F3556">
        <v>0.98555000000000004</v>
      </c>
      <c r="G3556">
        <v>0.47494999999999998</v>
      </c>
      <c r="H3556">
        <v>0.75724999999999998</v>
      </c>
      <c r="I3556">
        <v>0.84645000000000004</v>
      </c>
      <c r="J3556">
        <v>0.62955000000000005</v>
      </c>
      <c r="K3556">
        <v>0.95135000000000003</v>
      </c>
      <c r="L3556">
        <v>0.35404999999999998</v>
      </c>
    </row>
    <row r="3557" spans="1:12" x14ac:dyDescent="0.3">
      <c r="A3557">
        <v>3556</v>
      </c>
      <c r="B3557">
        <v>0.35554999999999998</v>
      </c>
      <c r="C3557">
        <v>0.14185</v>
      </c>
      <c r="D3557">
        <v>0.91005000000000003</v>
      </c>
      <c r="E3557">
        <v>0.95755000000000001</v>
      </c>
      <c r="F3557">
        <v>0.32005</v>
      </c>
      <c r="G3557">
        <v>0.19015000000000001</v>
      </c>
      <c r="H3557">
        <v>0.91134999999999999</v>
      </c>
      <c r="I3557">
        <v>0.91474999999999995</v>
      </c>
      <c r="J3557">
        <v>0.95055000000000001</v>
      </c>
      <c r="K3557">
        <v>0.65844999999999998</v>
      </c>
      <c r="L3557">
        <v>0.64985000000000004</v>
      </c>
    </row>
    <row r="3558" spans="1:12" x14ac:dyDescent="0.3">
      <c r="A3558">
        <v>3557</v>
      </c>
      <c r="B3558">
        <v>0.35565000000000002</v>
      </c>
      <c r="C3558">
        <v>0.83574999999999999</v>
      </c>
      <c r="D3558">
        <v>0.72114999999999996</v>
      </c>
      <c r="E3558">
        <v>0.54654999999999998</v>
      </c>
      <c r="F3558">
        <v>0.29144999999999999</v>
      </c>
      <c r="G3558">
        <v>0.68625000000000003</v>
      </c>
      <c r="H3558">
        <v>0.88124999999999998</v>
      </c>
      <c r="I3558">
        <v>0.29825000000000002</v>
      </c>
      <c r="J3558">
        <v>0.68254999999999999</v>
      </c>
      <c r="K3558">
        <v>0.62614999999999998</v>
      </c>
      <c r="L3558">
        <v>1.1849999999999999E-2</v>
      </c>
    </row>
    <row r="3559" spans="1:12" x14ac:dyDescent="0.3">
      <c r="A3559">
        <v>3558</v>
      </c>
      <c r="B3559">
        <v>0.35575000000000001</v>
      </c>
      <c r="C3559">
        <v>0.73104999999999998</v>
      </c>
      <c r="D3559">
        <v>0.78205000000000002</v>
      </c>
      <c r="E3559">
        <v>0.41065000000000002</v>
      </c>
      <c r="F3559">
        <v>0.98204999999999998</v>
      </c>
      <c r="G3559">
        <v>0.63285000000000002</v>
      </c>
      <c r="H3559">
        <v>0.57215000000000005</v>
      </c>
      <c r="I3559">
        <v>5.0750000000000003E-2</v>
      </c>
      <c r="J3559">
        <v>0.97714999999999996</v>
      </c>
      <c r="K3559">
        <v>0.57735000000000003</v>
      </c>
      <c r="L3559">
        <v>0.63305</v>
      </c>
    </row>
    <row r="3560" spans="1:12" x14ac:dyDescent="0.3">
      <c r="A3560">
        <v>3559</v>
      </c>
      <c r="B3560">
        <v>0.35585</v>
      </c>
      <c r="C3560">
        <v>0.55384999999999995</v>
      </c>
      <c r="D3560">
        <v>0.25085000000000002</v>
      </c>
      <c r="E3560">
        <v>0.29744999999999999</v>
      </c>
      <c r="F3560">
        <v>0.63905000000000001</v>
      </c>
      <c r="G3560">
        <v>0.69715000000000005</v>
      </c>
      <c r="H3560">
        <v>8.1499999999999993E-3</v>
      </c>
      <c r="I3560">
        <v>8.7849999999999998E-2</v>
      </c>
      <c r="J3560">
        <v>0.48454999999999998</v>
      </c>
      <c r="K3560">
        <v>0.17544999999999999</v>
      </c>
      <c r="L3560">
        <v>0.34644999999999998</v>
      </c>
    </row>
    <row r="3561" spans="1:12" x14ac:dyDescent="0.3">
      <c r="A3561">
        <v>3560</v>
      </c>
      <c r="B3561">
        <v>0.35594999999999999</v>
      </c>
      <c r="C3561">
        <v>0.41444999999999999</v>
      </c>
      <c r="D3561">
        <v>4.9050000000000003E-2</v>
      </c>
      <c r="E3561">
        <v>3.8150000000000003E-2</v>
      </c>
      <c r="F3561">
        <v>0.72535000000000005</v>
      </c>
      <c r="G3561">
        <v>0.18495</v>
      </c>
      <c r="H3561">
        <v>0.61085</v>
      </c>
      <c r="I3561">
        <v>0.58025000000000004</v>
      </c>
      <c r="J3561">
        <v>0.42645</v>
      </c>
      <c r="K3561">
        <v>0.24925</v>
      </c>
      <c r="L3561">
        <v>4.4249999999999998E-2</v>
      </c>
    </row>
    <row r="3562" spans="1:12" x14ac:dyDescent="0.3">
      <c r="A3562">
        <v>3561</v>
      </c>
      <c r="B3562">
        <v>0.35604999999999998</v>
      </c>
      <c r="C3562">
        <v>0.71045000000000003</v>
      </c>
      <c r="D3562">
        <v>0.24804999999999999</v>
      </c>
      <c r="E3562">
        <v>0.88314999999999999</v>
      </c>
      <c r="F3562">
        <v>0.84275</v>
      </c>
      <c r="G3562">
        <v>0.56474999999999997</v>
      </c>
      <c r="H3562">
        <v>0.45205000000000001</v>
      </c>
      <c r="I3562">
        <v>0.60094999999999998</v>
      </c>
      <c r="J3562">
        <v>0.38045000000000001</v>
      </c>
      <c r="K3562">
        <v>2.0750000000000001E-2</v>
      </c>
      <c r="L3562">
        <v>0.24045</v>
      </c>
    </row>
    <row r="3563" spans="1:12" x14ac:dyDescent="0.3">
      <c r="A3563">
        <v>3562</v>
      </c>
      <c r="B3563">
        <v>0.35615000000000002</v>
      </c>
      <c r="C3563">
        <v>0.60265000000000002</v>
      </c>
      <c r="D3563">
        <v>0.93064999999999998</v>
      </c>
      <c r="E3563">
        <v>0.64444999999999997</v>
      </c>
      <c r="F3563">
        <v>0.19625000000000001</v>
      </c>
      <c r="G3563">
        <v>0.55705000000000005</v>
      </c>
      <c r="H3563">
        <v>0.95325000000000004</v>
      </c>
      <c r="I3563">
        <v>0.94935000000000003</v>
      </c>
      <c r="J3563">
        <v>0.62524999999999997</v>
      </c>
      <c r="K3563">
        <v>0.21925</v>
      </c>
      <c r="L3563">
        <v>0.34884999999999999</v>
      </c>
    </row>
    <row r="3564" spans="1:12" x14ac:dyDescent="0.3">
      <c r="A3564">
        <v>3563</v>
      </c>
      <c r="B3564">
        <v>0.35625000000000001</v>
      </c>
      <c r="C3564">
        <v>0.49064999999999998</v>
      </c>
      <c r="D3564">
        <v>0.50734999999999997</v>
      </c>
      <c r="E3564">
        <v>1.7049999999999999E-2</v>
      </c>
      <c r="F3564">
        <v>2.0500000000000002E-3</v>
      </c>
      <c r="G3564">
        <v>0.41415000000000002</v>
      </c>
      <c r="H3564">
        <v>0.31445000000000001</v>
      </c>
      <c r="I3564">
        <v>0.94264999999999999</v>
      </c>
      <c r="J3564">
        <v>0.11625000000000001</v>
      </c>
      <c r="K3564">
        <v>0.31764999999999999</v>
      </c>
      <c r="L3564">
        <v>0.33894999999999997</v>
      </c>
    </row>
    <row r="3565" spans="1:12" x14ac:dyDescent="0.3">
      <c r="A3565">
        <v>3564</v>
      </c>
      <c r="B3565">
        <v>0.35635</v>
      </c>
      <c r="C3565">
        <v>0.84575</v>
      </c>
      <c r="D3565">
        <v>0.60665000000000002</v>
      </c>
      <c r="E3565">
        <v>0.28425</v>
      </c>
      <c r="F3565">
        <v>0.95115000000000005</v>
      </c>
      <c r="G3565">
        <v>0.94364999999999999</v>
      </c>
      <c r="H3565">
        <v>0.81605000000000005</v>
      </c>
      <c r="I3565">
        <v>0.57574999999999998</v>
      </c>
      <c r="J3565">
        <v>0.17294999999999999</v>
      </c>
      <c r="K3565">
        <v>0.43714999999999998</v>
      </c>
      <c r="L3565">
        <v>1.9349999999999999E-2</v>
      </c>
    </row>
    <row r="3566" spans="1:12" x14ac:dyDescent="0.3">
      <c r="A3566">
        <v>3565</v>
      </c>
      <c r="B3566">
        <v>0.35644999999999999</v>
      </c>
      <c r="C3566">
        <v>0.37874999999999998</v>
      </c>
      <c r="D3566">
        <v>0.55374999999999996</v>
      </c>
      <c r="E3566">
        <v>0.24124999999999999</v>
      </c>
      <c r="F3566">
        <v>0.36754999999999999</v>
      </c>
      <c r="G3566">
        <v>0.14465</v>
      </c>
      <c r="H3566">
        <v>0.76734999999999998</v>
      </c>
      <c r="I3566">
        <v>0.72004999999999997</v>
      </c>
      <c r="J3566">
        <v>0.72435000000000005</v>
      </c>
      <c r="K3566">
        <v>0.92464999999999997</v>
      </c>
      <c r="L3566">
        <v>0.28315000000000001</v>
      </c>
    </row>
    <row r="3567" spans="1:12" x14ac:dyDescent="0.3">
      <c r="A3567">
        <v>3566</v>
      </c>
      <c r="B3567">
        <v>0.35654999999999998</v>
      </c>
      <c r="C3567">
        <v>0.48394999999999999</v>
      </c>
      <c r="D3567">
        <v>0.58335000000000004</v>
      </c>
      <c r="E3567">
        <v>0.61614999999999998</v>
      </c>
      <c r="F3567">
        <v>2.895E-2</v>
      </c>
      <c r="G3567">
        <v>0.49895</v>
      </c>
      <c r="H3567">
        <v>0.66144999999999998</v>
      </c>
      <c r="I3567">
        <v>0.62124999999999997</v>
      </c>
      <c r="J3567">
        <v>0.43314999999999998</v>
      </c>
      <c r="K3567">
        <v>5.885E-2</v>
      </c>
      <c r="L3567">
        <v>0.69315000000000004</v>
      </c>
    </row>
    <row r="3568" spans="1:12" x14ac:dyDescent="0.3">
      <c r="A3568">
        <v>3567</v>
      </c>
      <c r="B3568">
        <v>0.35665000000000002</v>
      </c>
      <c r="C3568">
        <v>0.63244999999999996</v>
      </c>
      <c r="D3568">
        <v>0.49704999999999999</v>
      </c>
      <c r="E3568">
        <v>0.93974999999999997</v>
      </c>
      <c r="F3568">
        <v>0.68884999999999996</v>
      </c>
      <c r="G3568">
        <v>0.11144999999999999</v>
      </c>
      <c r="H3568">
        <v>0.97155000000000002</v>
      </c>
      <c r="I3568">
        <v>0.19975000000000001</v>
      </c>
      <c r="J3568">
        <v>0.98985000000000001</v>
      </c>
      <c r="K3568">
        <v>0.56474999999999997</v>
      </c>
      <c r="L3568">
        <v>0.46465000000000001</v>
      </c>
    </row>
    <row r="3569" spans="1:12" x14ac:dyDescent="0.3">
      <c r="A3569">
        <v>3568</v>
      </c>
      <c r="B3569">
        <v>0.35675000000000001</v>
      </c>
      <c r="C3569">
        <v>0.53985000000000005</v>
      </c>
      <c r="D3569">
        <v>0.72524999999999995</v>
      </c>
      <c r="E3569">
        <v>0.94555</v>
      </c>
      <c r="F3569">
        <v>0.31414999999999998</v>
      </c>
      <c r="G3569">
        <v>0.78264999999999996</v>
      </c>
      <c r="H3569">
        <v>0.37314999999999998</v>
      </c>
      <c r="I3569">
        <v>0.59414999999999996</v>
      </c>
      <c r="J3569">
        <v>0.26565</v>
      </c>
      <c r="K3569">
        <v>0.30314999999999998</v>
      </c>
      <c r="L3569">
        <v>0.79874999999999996</v>
      </c>
    </row>
    <row r="3570" spans="1:12" x14ac:dyDescent="0.3">
      <c r="A3570">
        <v>3569</v>
      </c>
      <c r="B3570">
        <v>0.35685</v>
      </c>
      <c r="C3570">
        <v>0.43814999999999998</v>
      </c>
      <c r="D3570">
        <v>0.71214999999999995</v>
      </c>
      <c r="E3570">
        <v>0.26324999999999998</v>
      </c>
      <c r="F3570">
        <v>0.19334999999999999</v>
      </c>
      <c r="G3570">
        <v>0.17224999999999999</v>
      </c>
      <c r="H3570">
        <v>0.12315</v>
      </c>
      <c r="I3570">
        <v>0.19675000000000001</v>
      </c>
      <c r="J3570">
        <v>0.37275000000000003</v>
      </c>
      <c r="K3570">
        <v>0.11935</v>
      </c>
      <c r="L3570">
        <v>0.16525000000000001</v>
      </c>
    </row>
    <row r="3571" spans="1:12" x14ac:dyDescent="0.3">
      <c r="A3571">
        <v>3570</v>
      </c>
      <c r="B3571">
        <v>0.35694999999999999</v>
      </c>
      <c r="C3571">
        <v>0.73004999999999998</v>
      </c>
      <c r="D3571">
        <v>0.76365000000000005</v>
      </c>
      <c r="E3571">
        <v>0.98455000000000004</v>
      </c>
      <c r="F3571">
        <v>2.6349999999999998E-2</v>
      </c>
      <c r="G3571">
        <v>0.69455</v>
      </c>
      <c r="H3571">
        <v>0.48964999999999997</v>
      </c>
      <c r="I3571">
        <v>0.72484999999999999</v>
      </c>
      <c r="J3571">
        <v>0.28365000000000001</v>
      </c>
      <c r="K3571">
        <v>0.46805000000000002</v>
      </c>
      <c r="L3571">
        <v>0.51254999999999995</v>
      </c>
    </row>
    <row r="3572" spans="1:12" x14ac:dyDescent="0.3">
      <c r="A3572">
        <v>3571</v>
      </c>
      <c r="B3572">
        <v>0.35704999999999998</v>
      </c>
      <c r="C3572">
        <v>0.35925000000000001</v>
      </c>
      <c r="D3572">
        <v>0.29075000000000001</v>
      </c>
      <c r="E3572">
        <v>0.52444999999999997</v>
      </c>
      <c r="F3572">
        <v>8.745E-2</v>
      </c>
      <c r="G3572">
        <v>0.67815000000000003</v>
      </c>
      <c r="H3572">
        <v>0.76895000000000002</v>
      </c>
      <c r="I3572">
        <v>0.43445</v>
      </c>
      <c r="J3572">
        <v>0.41375000000000001</v>
      </c>
      <c r="K3572">
        <v>0.98624999999999996</v>
      </c>
      <c r="L3572">
        <v>0.55415000000000003</v>
      </c>
    </row>
    <row r="3573" spans="1:12" x14ac:dyDescent="0.3">
      <c r="A3573">
        <v>3572</v>
      </c>
      <c r="B3573">
        <v>0.35715000000000002</v>
      </c>
      <c r="C3573">
        <v>0.51885000000000003</v>
      </c>
      <c r="D3573">
        <v>0.51395000000000002</v>
      </c>
      <c r="E3573">
        <v>0.91925000000000001</v>
      </c>
      <c r="F3573">
        <v>0.44145000000000001</v>
      </c>
      <c r="G3573">
        <v>0.55095000000000005</v>
      </c>
      <c r="H3573">
        <v>0.89505000000000001</v>
      </c>
      <c r="I3573">
        <v>0.49495</v>
      </c>
      <c r="J3573">
        <v>0.35685</v>
      </c>
      <c r="K3573">
        <v>0.74014999999999997</v>
      </c>
      <c r="L3573">
        <v>0.65275000000000005</v>
      </c>
    </row>
    <row r="3574" spans="1:12" x14ac:dyDescent="0.3">
      <c r="A3574">
        <v>3573</v>
      </c>
      <c r="B3574">
        <v>0.35725000000000001</v>
      </c>
      <c r="C3574">
        <v>0.13155</v>
      </c>
      <c r="D3574">
        <v>1.7950000000000001E-2</v>
      </c>
      <c r="E3574">
        <v>0.80664999999999998</v>
      </c>
      <c r="F3574">
        <v>0.71214999999999995</v>
      </c>
      <c r="G3574">
        <v>0.54195000000000004</v>
      </c>
      <c r="H3574">
        <v>0.94125000000000003</v>
      </c>
      <c r="I3574">
        <v>0.13625000000000001</v>
      </c>
      <c r="J3574">
        <v>0.96535000000000004</v>
      </c>
      <c r="K3574">
        <v>0.96845000000000003</v>
      </c>
      <c r="L3574">
        <v>5.8549999999999998E-2</v>
      </c>
    </row>
    <row r="3575" spans="1:12" x14ac:dyDescent="0.3">
      <c r="A3575">
        <v>3574</v>
      </c>
      <c r="B3575">
        <v>0.35735</v>
      </c>
      <c r="C3575">
        <v>0.12395</v>
      </c>
      <c r="D3575">
        <v>6.0749999999999998E-2</v>
      </c>
      <c r="E3575">
        <v>0.62744999999999995</v>
      </c>
      <c r="F3575">
        <v>0.30114999999999997</v>
      </c>
      <c r="G3575">
        <v>0.66844999999999999</v>
      </c>
      <c r="H3575">
        <v>0.53115000000000001</v>
      </c>
      <c r="I3575">
        <v>0.56564999999999999</v>
      </c>
      <c r="J3575">
        <v>0.39824999999999999</v>
      </c>
      <c r="K3575">
        <v>1.095E-2</v>
      </c>
      <c r="L3575">
        <v>0.84865000000000002</v>
      </c>
    </row>
    <row r="3576" spans="1:12" x14ac:dyDescent="0.3">
      <c r="A3576">
        <v>3575</v>
      </c>
      <c r="B3576">
        <v>0.35744999999999999</v>
      </c>
      <c r="C3576">
        <v>0.54315000000000002</v>
      </c>
      <c r="D3576">
        <v>7.0050000000000001E-2</v>
      </c>
      <c r="E3576">
        <v>0.71924999999999994</v>
      </c>
      <c r="F3576">
        <v>0.38474999999999998</v>
      </c>
      <c r="G3576">
        <v>0.87705</v>
      </c>
      <c r="H3576">
        <v>0.10155</v>
      </c>
      <c r="I3576">
        <v>0.13855000000000001</v>
      </c>
      <c r="J3576">
        <v>0.62424999999999997</v>
      </c>
      <c r="K3576">
        <v>0.72794999999999999</v>
      </c>
      <c r="L3576">
        <v>0.26334999999999997</v>
      </c>
    </row>
    <row r="3577" spans="1:12" x14ac:dyDescent="0.3">
      <c r="A3577">
        <v>3576</v>
      </c>
      <c r="B3577">
        <v>0.35754999999999998</v>
      </c>
      <c r="C3577">
        <v>0.20394999999999999</v>
      </c>
      <c r="D3577">
        <v>0.84535000000000005</v>
      </c>
      <c r="E3577">
        <v>5.3449999999999998E-2</v>
      </c>
      <c r="F3577">
        <v>0.49114999999999998</v>
      </c>
      <c r="G3577">
        <v>0.83245000000000002</v>
      </c>
      <c r="H3577">
        <v>0.96455000000000002</v>
      </c>
      <c r="I3577">
        <v>0.50095000000000001</v>
      </c>
      <c r="J3577">
        <v>0.69525000000000003</v>
      </c>
      <c r="K3577">
        <v>0.25824999999999998</v>
      </c>
      <c r="L3577">
        <v>0.11405</v>
      </c>
    </row>
    <row r="3578" spans="1:12" x14ac:dyDescent="0.3">
      <c r="A3578">
        <v>3577</v>
      </c>
      <c r="B3578">
        <v>0.35765000000000002</v>
      </c>
      <c r="C3578">
        <v>0.42775000000000002</v>
      </c>
      <c r="D3578">
        <v>0.45974999999999999</v>
      </c>
      <c r="E3578">
        <v>0.45005000000000001</v>
      </c>
      <c r="F3578">
        <v>0.40255000000000002</v>
      </c>
      <c r="G3578">
        <v>0.96194999999999997</v>
      </c>
      <c r="H3578">
        <v>0.31104999999999999</v>
      </c>
      <c r="I3578">
        <v>0.83755000000000002</v>
      </c>
      <c r="J3578">
        <v>0.46124999999999999</v>
      </c>
      <c r="K3578">
        <v>0.20515</v>
      </c>
      <c r="L3578">
        <v>0.89215</v>
      </c>
    </row>
    <row r="3579" spans="1:12" x14ac:dyDescent="0.3">
      <c r="A3579">
        <v>3578</v>
      </c>
      <c r="B3579">
        <v>0.35775000000000001</v>
      </c>
      <c r="C3579">
        <v>0.83935000000000004</v>
      </c>
      <c r="D3579">
        <v>0.51515</v>
      </c>
      <c r="E3579">
        <v>0.28175</v>
      </c>
      <c r="F3579">
        <v>0.62744999999999995</v>
      </c>
      <c r="G3579">
        <v>0.51844999999999997</v>
      </c>
      <c r="H3579">
        <v>0.50044999999999995</v>
      </c>
      <c r="I3579">
        <v>0.20985000000000001</v>
      </c>
      <c r="J3579">
        <v>0.55884999999999996</v>
      </c>
      <c r="K3579">
        <v>0.52415</v>
      </c>
      <c r="L3579">
        <v>0.60645000000000004</v>
      </c>
    </row>
    <row r="3580" spans="1:12" x14ac:dyDescent="0.3">
      <c r="A3580">
        <v>3579</v>
      </c>
      <c r="B3580">
        <v>0.35785</v>
      </c>
      <c r="C3580">
        <v>0.52115</v>
      </c>
      <c r="D3580">
        <v>0.67374999999999996</v>
      </c>
      <c r="E3580">
        <v>0.68625000000000003</v>
      </c>
      <c r="F3580">
        <v>0.70315000000000005</v>
      </c>
      <c r="G3580">
        <v>0.75265000000000004</v>
      </c>
      <c r="H3580">
        <v>0.20885000000000001</v>
      </c>
      <c r="I3580">
        <v>0.77964999999999995</v>
      </c>
      <c r="J3580">
        <v>0.38514999999999999</v>
      </c>
      <c r="K3580">
        <v>0.77754999999999996</v>
      </c>
      <c r="L3580">
        <v>0.57535000000000003</v>
      </c>
    </row>
    <row r="3581" spans="1:12" x14ac:dyDescent="0.3">
      <c r="A3581">
        <v>3580</v>
      </c>
      <c r="B3581">
        <v>0.35794999999999999</v>
      </c>
      <c r="C3581">
        <v>0.42785000000000001</v>
      </c>
      <c r="D3581">
        <v>0.95394999999999996</v>
      </c>
      <c r="E3581">
        <v>0.30804999999999999</v>
      </c>
      <c r="F3581">
        <v>0.50485000000000002</v>
      </c>
      <c r="G3581">
        <v>0.79784999999999995</v>
      </c>
      <c r="H3581">
        <v>0.73575000000000002</v>
      </c>
      <c r="I3581">
        <v>0.48875000000000002</v>
      </c>
      <c r="J3581">
        <v>0.45834999999999998</v>
      </c>
      <c r="K3581">
        <v>0.42954999999999999</v>
      </c>
      <c r="L3581">
        <v>0.52544999999999997</v>
      </c>
    </row>
    <row r="3582" spans="1:12" x14ac:dyDescent="0.3">
      <c r="A3582">
        <v>3581</v>
      </c>
      <c r="B3582">
        <v>0.35804999999999998</v>
      </c>
      <c r="C3582">
        <v>0.61895</v>
      </c>
      <c r="D3582">
        <v>0.45795000000000002</v>
      </c>
      <c r="E3582">
        <v>0.74165000000000003</v>
      </c>
      <c r="F3582">
        <v>1.555E-2</v>
      </c>
      <c r="G3582">
        <v>0.51095000000000002</v>
      </c>
      <c r="H3582">
        <v>3.8949999999999999E-2</v>
      </c>
      <c r="I3582">
        <v>0.74275000000000002</v>
      </c>
      <c r="J3582">
        <v>0.40425</v>
      </c>
      <c r="K3582">
        <v>0.59794999999999998</v>
      </c>
      <c r="L3582">
        <v>0.43425000000000002</v>
      </c>
    </row>
    <row r="3583" spans="1:12" x14ac:dyDescent="0.3">
      <c r="A3583">
        <v>3582</v>
      </c>
      <c r="B3583">
        <v>0.35815000000000002</v>
      </c>
      <c r="C3583">
        <v>0.88915</v>
      </c>
      <c r="D3583">
        <v>0.58345000000000002</v>
      </c>
      <c r="E3583">
        <v>0.13125000000000001</v>
      </c>
      <c r="F3583">
        <v>0.18934999999999999</v>
      </c>
      <c r="G3583">
        <v>0.57555000000000001</v>
      </c>
      <c r="H3583">
        <v>0.26595000000000002</v>
      </c>
      <c r="I3583">
        <v>0.93825000000000003</v>
      </c>
      <c r="J3583">
        <v>0.58925000000000005</v>
      </c>
      <c r="K3583">
        <v>0.88524999999999998</v>
      </c>
      <c r="L3583">
        <v>0.19395000000000001</v>
      </c>
    </row>
    <row r="3584" spans="1:12" x14ac:dyDescent="0.3">
      <c r="A3584">
        <v>3583</v>
      </c>
      <c r="B3584">
        <v>0.35825000000000001</v>
      </c>
      <c r="C3584">
        <v>0.69245000000000001</v>
      </c>
      <c r="D3584">
        <v>0.58894999999999997</v>
      </c>
      <c r="E3584">
        <v>0.38965</v>
      </c>
      <c r="F3584">
        <v>0.50355000000000005</v>
      </c>
      <c r="G3584">
        <v>6.2050000000000001E-2</v>
      </c>
      <c r="H3584">
        <v>0.65334999999999999</v>
      </c>
      <c r="I3584">
        <v>0.53344999999999998</v>
      </c>
      <c r="J3584">
        <v>0.94274999999999998</v>
      </c>
      <c r="K3584">
        <v>0.37674999999999997</v>
      </c>
      <c r="L3584">
        <v>0.36714999999999998</v>
      </c>
    </row>
    <row r="3585" spans="1:12" x14ac:dyDescent="0.3">
      <c r="A3585">
        <v>3584</v>
      </c>
      <c r="B3585">
        <v>0.35835</v>
      </c>
      <c r="C3585">
        <v>0.33445000000000003</v>
      </c>
      <c r="D3585">
        <v>0.32324999999999998</v>
      </c>
      <c r="E3585">
        <v>0.98245000000000005</v>
      </c>
      <c r="F3585">
        <v>0.15975</v>
      </c>
      <c r="G3585">
        <v>0.90575000000000006</v>
      </c>
      <c r="H3585">
        <v>0.54835</v>
      </c>
      <c r="I3585">
        <v>0.31964999999999999</v>
      </c>
      <c r="J3585">
        <v>0.39055000000000001</v>
      </c>
      <c r="K3585">
        <v>0.78234999999999999</v>
      </c>
      <c r="L3585">
        <v>0.66374999999999995</v>
      </c>
    </row>
    <row r="3586" spans="1:12" x14ac:dyDescent="0.3">
      <c r="A3586">
        <v>3585</v>
      </c>
      <c r="B3586">
        <v>0.35844999999999999</v>
      </c>
      <c r="C3586">
        <v>4.675E-2</v>
      </c>
      <c r="D3586">
        <v>0.37504999999999999</v>
      </c>
      <c r="E3586">
        <v>0.55845</v>
      </c>
      <c r="F3586">
        <v>0.52715000000000001</v>
      </c>
      <c r="G3586">
        <v>0.20175000000000001</v>
      </c>
      <c r="H3586">
        <v>0.49135000000000001</v>
      </c>
      <c r="I3586">
        <v>7.6450000000000004E-2</v>
      </c>
      <c r="J3586">
        <v>0.12655</v>
      </c>
      <c r="K3586">
        <v>0.50385000000000002</v>
      </c>
      <c r="L3586">
        <v>0.67244999999999999</v>
      </c>
    </row>
    <row r="3587" spans="1:12" x14ac:dyDescent="0.3">
      <c r="A3587">
        <v>3586</v>
      </c>
      <c r="B3587">
        <v>0.35854999999999998</v>
      </c>
      <c r="C3587">
        <v>0.67584999999999995</v>
      </c>
      <c r="D3587">
        <v>0.97014999999999996</v>
      </c>
      <c r="E3587">
        <v>0.93654999999999999</v>
      </c>
      <c r="F3587">
        <v>0.52834999999999999</v>
      </c>
      <c r="G3587">
        <v>0.77615000000000001</v>
      </c>
      <c r="H3587">
        <v>0.32164999999999999</v>
      </c>
      <c r="I3587">
        <v>0.37605</v>
      </c>
      <c r="J3587">
        <v>0.70165</v>
      </c>
      <c r="K3587">
        <v>0.24734999999999999</v>
      </c>
      <c r="L3587">
        <v>0.43454999999999999</v>
      </c>
    </row>
    <row r="3588" spans="1:12" x14ac:dyDescent="0.3">
      <c r="A3588">
        <v>3587</v>
      </c>
      <c r="B3588">
        <v>0.35865000000000002</v>
      </c>
      <c r="C3588">
        <v>0.52485000000000004</v>
      </c>
      <c r="D3588">
        <v>5.4850000000000003E-2</v>
      </c>
      <c r="E3588">
        <v>0.72604999999999997</v>
      </c>
      <c r="F3588">
        <v>0.54005000000000003</v>
      </c>
      <c r="G3588">
        <v>0.26114999999999999</v>
      </c>
      <c r="H3588">
        <v>0.24495</v>
      </c>
      <c r="I3588">
        <v>0.83035000000000003</v>
      </c>
      <c r="J3588">
        <v>5.9150000000000001E-2</v>
      </c>
      <c r="K3588">
        <v>0.48875000000000002</v>
      </c>
      <c r="L3588">
        <v>0.59184999999999999</v>
      </c>
    </row>
    <row r="3589" spans="1:12" x14ac:dyDescent="0.3">
      <c r="A3589">
        <v>3588</v>
      </c>
      <c r="B3589">
        <v>0.35875000000000001</v>
      </c>
      <c r="C3589">
        <v>0.65005000000000002</v>
      </c>
      <c r="D3589">
        <v>0.90515000000000001</v>
      </c>
      <c r="E3589">
        <v>0.86975000000000002</v>
      </c>
      <c r="F3589">
        <v>0.75975000000000004</v>
      </c>
      <c r="G3589">
        <v>0.39045000000000002</v>
      </c>
      <c r="H3589">
        <v>0.13114999999999999</v>
      </c>
      <c r="I3589">
        <v>0.73865000000000003</v>
      </c>
      <c r="J3589">
        <v>0.63324999999999998</v>
      </c>
      <c r="K3589">
        <v>0.81545000000000001</v>
      </c>
      <c r="L3589">
        <v>0.87134999999999996</v>
      </c>
    </row>
    <row r="3590" spans="1:12" x14ac:dyDescent="0.3">
      <c r="A3590">
        <v>3589</v>
      </c>
      <c r="B3590">
        <v>0.35885</v>
      </c>
      <c r="C3590">
        <v>0.11015</v>
      </c>
      <c r="D3590">
        <v>0.99095</v>
      </c>
      <c r="E3590">
        <v>0.38674999999999998</v>
      </c>
      <c r="F3590">
        <v>0.37235000000000001</v>
      </c>
      <c r="G3590">
        <v>0.45984999999999998</v>
      </c>
      <c r="H3590">
        <v>0.14945</v>
      </c>
      <c r="I3590">
        <v>0.46634999999999999</v>
      </c>
      <c r="J3590">
        <v>0.23644999999999999</v>
      </c>
      <c r="K3590">
        <v>0.41025</v>
      </c>
      <c r="L3590">
        <v>0.13325000000000001</v>
      </c>
    </row>
    <row r="3591" spans="1:12" x14ac:dyDescent="0.3">
      <c r="A3591">
        <v>3590</v>
      </c>
      <c r="B3591">
        <v>0.35894999999999999</v>
      </c>
      <c r="C3591">
        <v>0.46625</v>
      </c>
      <c r="D3591">
        <v>0.57484999999999997</v>
      </c>
      <c r="E3591">
        <v>0.98714999999999997</v>
      </c>
      <c r="F3591">
        <v>0.18675</v>
      </c>
      <c r="G3591">
        <v>0.73645000000000005</v>
      </c>
      <c r="H3591">
        <v>0.86985000000000001</v>
      </c>
      <c r="I3591">
        <v>0.15795000000000001</v>
      </c>
      <c r="J3591">
        <v>0.18775</v>
      </c>
      <c r="K3591">
        <v>6.3149999999999998E-2</v>
      </c>
      <c r="L3591">
        <v>0.34005000000000002</v>
      </c>
    </row>
    <row r="3592" spans="1:12" x14ac:dyDescent="0.3">
      <c r="A3592">
        <v>3591</v>
      </c>
      <c r="B3592">
        <v>0.35904999999999998</v>
      </c>
      <c r="C3592">
        <v>0.89795000000000003</v>
      </c>
      <c r="D3592">
        <v>0.30814999999999998</v>
      </c>
      <c r="E3592">
        <v>0.56505000000000005</v>
      </c>
      <c r="F3592">
        <v>0.59765000000000001</v>
      </c>
      <c r="G3592">
        <v>0.64454999999999996</v>
      </c>
      <c r="H3592">
        <v>0.62705</v>
      </c>
      <c r="I3592">
        <v>0.27625</v>
      </c>
      <c r="J3592">
        <v>0.94745000000000001</v>
      </c>
      <c r="K3592">
        <v>0.20695</v>
      </c>
      <c r="L3592">
        <v>8.5150000000000003E-2</v>
      </c>
    </row>
    <row r="3593" spans="1:12" x14ac:dyDescent="0.3">
      <c r="A3593">
        <v>3592</v>
      </c>
      <c r="B3593">
        <v>0.35915000000000002</v>
      </c>
      <c r="C3593">
        <v>0.31374999999999997</v>
      </c>
      <c r="D3593">
        <v>0.25114999999999998</v>
      </c>
      <c r="E3593">
        <v>0.90164999999999995</v>
      </c>
      <c r="F3593">
        <v>0.84694999999999998</v>
      </c>
      <c r="G3593">
        <v>0.91395000000000004</v>
      </c>
      <c r="H3593">
        <v>0.12305000000000001</v>
      </c>
      <c r="I3593">
        <v>0.59935000000000005</v>
      </c>
      <c r="J3593">
        <v>0.89954999999999996</v>
      </c>
      <c r="K3593">
        <v>0.25455</v>
      </c>
      <c r="L3593">
        <v>0.35565000000000002</v>
      </c>
    </row>
    <row r="3594" spans="1:12" x14ac:dyDescent="0.3">
      <c r="A3594">
        <v>3593</v>
      </c>
      <c r="B3594">
        <v>0.35925000000000001</v>
      </c>
      <c r="C3594">
        <v>0.68784999999999996</v>
      </c>
      <c r="D3594">
        <v>0.48644999999999999</v>
      </c>
      <c r="E3594">
        <v>0.15504999999999999</v>
      </c>
      <c r="F3594">
        <v>0.84084999999999999</v>
      </c>
      <c r="G3594">
        <v>0.33474999999999999</v>
      </c>
      <c r="H3594">
        <v>0.70584999999999998</v>
      </c>
      <c r="I3594">
        <v>0.18654999999999999</v>
      </c>
      <c r="J3594">
        <v>0.56445000000000001</v>
      </c>
      <c r="K3594">
        <v>0.47885</v>
      </c>
      <c r="L3594">
        <v>0.94704999999999995</v>
      </c>
    </row>
    <row r="3595" spans="1:12" x14ac:dyDescent="0.3">
      <c r="A3595">
        <v>3594</v>
      </c>
      <c r="B3595">
        <v>0.35935</v>
      </c>
      <c r="C3595">
        <v>8.0149999999999999E-2</v>
      </c>
      <c r="D3595">
        <v>0.66635</v>
      </c>
      <c r="E3595">
        <v>0.24274999999999999</v>
      </c>
      <c r="F3595">
        <v>0.75314999999999999</v>
      </c>
      <c r="G3595">
        <v>0.68445</v>
      </c>
      <c r="H3595">
        <v>0.53854999999999997</v>
      </c>
      <c r="I3595">
        <v>0.64124999999999999</v>
      </c>
      <c r="J3595">
        <v>0.60445000000000004</v>
      </c>
      <c r="K3595">
        <v>0.59804999999999997</v>
      </c>
      <c r="L3595">
        <v>0.46544999999999997</v>
      </c>
    </row>
    <row r="3596" spans="1:12" x14ac:dyDescent="0.3">
      <c r="A3596">
        <v>3595</v>
      </c>
      <c r="B3596">
        <v>0.35944999999999999</v>
      </c>
      <c r="C3596">
        <v>0.46365000000000001</v>
      </c>
      <c r="D3596">
        <v>0.96425000000000005</v>
      </c>
      <c r="E3596">
        <v>0.60885</v>
      </c>
      <c r="F3596">
        <v>0.75785000000000002</v>
      </c>
      <c r="G3596">
        <v>0.70974999999999999</v>
      </c>
      <c r="H3596">
        <v>0.46644999999999998</v>
      </c>
      <c r="I3596">
        <v>0.38405</v>
      </c>
      <c r="J3596">
        <v>0.67215000000000003</v>
      </c>
      <c r="K3596">
        <v>3.8500000000000001E-3</v>
      </c>
      <c r="L3596">
        <v>0.55205000000000004</v>
      </c>
    </row>
    <row r="3597" spans="1:12" x14ac:dyDescent="0.3">
      <c r="A3597">
        <v>3596</v>
      </c>
      <c r="B3597">
        <v>0.35954999999999998</v>
      </c>
      <c r="C3597">
        <v>0.23694999999999999</v>
      </c>
      <c r="D3597">
        <v>0.49245</v>
      </c>
      <c r="E3597">
        <v>0.95194999999999996</v>
      </c>
      <c r="F3597">
        <v>0.44764999999999999</v>
      </c>
      <c r="G3597">
        <v>0.21004999999999999</v>
      </c>
      <c r="H3597">
        <v>0.48794999999999999</v>
      </c>
      <c r="I3597">
        <v>0.96555000000000002</v>
      </c>
      <c r="J3597">
        <v>0.25185000000000002</v>
      </c>
      <c r="K3597">
        <v>0.72935000000000005</v>
      </c>
      <c r="L3597">
        <v>0.80164999999999997</v>
      </c>
    </row>
    <row r="3598" spans="1:12" x14ac:dyDescent="0.3">
      <c r="A3598">
        <v>3597</v>
      </c>
      <c r="B3598">
        <v>0.35965000000000003</v>
      </c>
      <c r="C3598">
        <v>0.44645000000000001</v>
      </c>
      <c r="D3598">
        <v>0.24745</v>
      </c>
      <c r="E3598">
        <v>0.35154999999999997</v>
      </c>
      <c r="F3598">
        <v>0.60314999999999996</v>
      </c>
      <c r="G3598">
        <v>0.79315000000000002</v>
      </c>
      <c r="H3598">
        <v>0.69225000000000003</v>
      </c>
      <c r="I3598">
        <v>0.25395000000000001</v>
      </c>
      <c r="J3598">
        <v>0.56154999999999999</v>
      </c>
      <c r="K3598">
        <v>0.30104999999999998</v>
      </c>
      <c r="L3598">
        <v>0.27884999999999999</v>
      </c>
    </row>
    <row r="3599" spans="1:12" x14ac:dyDescent="0.3">
      <c r="A3599">
        <v>3598</v>
      </c>
      <c r="B3599">
        <v>0.35975000000000001</v>
      </c>
      <c r="C3599">
        <v>0.17044999999999999</v>
      </c>
      <c r="D3599">
        <v>6.8349999999999994E-2</v>
      </c>
      <c r="E3599">
        <v>0.37354999999999999</v>
      </c>
      <c r="F3599">
        <v>0.46294999999999997</v>
      </c>
      <c r="G3599">
        <v>0.71284999999999998</v>
      </c>
      <c r="H3599">
        <v>0.26185000000000003</v>
      </c>
      <c r="I3599">
        <v>0.71904999999999997</v>
      </c>
      <c r="J3599">
        <v>4.7050000000000002E-2</v>
      </c>
      <c r="K3599">
        <v>0.17144999999999999</v>
      </c>
      <c r="L3599">
        <v>0.21815000000000001</v>
      </c>
    </row>
    <row r="3600" spans="1:12" x14ac:dyDescent="0.3">
      <c r="A3600">
        <v>3599</v>
      </c>
      <c r="B3600">
        <v>0.35985</v>
      </c>
      <c r="C3600">
        <v>0.45584999999999998</v>
      </c>
      <c r="D3600">
        <v>0.32095000000000001</v>
      </c>
      <c r="E3600">
        <v>0.70935000000000004</v>
      </c>
      <c r="F3600">
        <v>0.80835000000000001</v>
      </c>
      <c r="G3600">
        <v>0.15495</v>
      </c>
      <c r="H3600">
        <v>0.60245000000000004</v>
      </c>
      <c r="I3600">
        <v>0.76415</v>
      </c>
      <c r="J3600">
        <v>0.99885000000000002</v>
      </c>
      <c r="K3600">
        <v>0.60014999999999996</v>
      </c>
      <c r="L3600">
        <v>0.19045000000000001</v>
      </c>
    </row>
    <row r="3601" spans="1:12" x14ac:dyDescent="0.3">
      <c r="A3601">
        <v>3600</v>
      </c>
      <c r="B3601">
        <v>0.35994999999999999</v>
      </c>
      <c r="C3601">
        <v>0.62214999999999998</v>
      </c>
      <c r="D3601">
        <v>0.63244999999999996</v>
      </c>
      <c r="E3601">
        <v>0.80405000000000004</v>
      </c>
      <c r="F3601">
        <v>0.54474999999999996</v>
      </c>
      <c r="G3601">
        <v>0.70874999999999999</v>
      </c>
      <c r="H3601">
        <v>1.1650000000000001E-2</v>
      </c>
      <c r="I3601">
        <v>0.21145</v>
      </c>
      <c r="J3601">
        <v>0.60175000000000001</v>
      </c>
      <c r="K3601">
        <v>0.70474999999999999</v>
      </c>
      <c r="L3601">
        <v>0.41744999999999999</v>
      </c>
    </row>
    <row r="3602" spans="1:12" x14ac:dyDescent="0.3">
      <c r="A3602">
        <v>3601</v>
      </c>
      <c r="B3602">
        <v>0.36004999999999998</v>
      </c>
      <c r="C3602">
        <v>0.79995000000000005</v>
      </c>
      <c r="D3602">
        <v>1.485E-2</v>
      </c>
      <c r="E3602">
        <v>0.23615</v>
      </c>
      <c r="F3602">
        <v>0.37414999999999998</v>
      </c>
      <c r="G3602">
        <v>0.78395000000000004</v>
      </c>
      <c r="H3602">
        <v>0.95814999999999995</v>
      </c>
      <c r="I3602">
        <v>0.33794999999999997</v>
      </c>
      <c r="J3602">
        <v>0.88954999999999995</v>
      </c>
      <c r="K3602">
        <v>0.97765000000000002</v>
      </c>
      <c r="L3602">
        <v>0.96345000000000003</v>
      </c>
    </row>
    <row r="3603" spans="1:12" x14ac:dyDescent="0.3">
      <c r="A3603">
        <v>3602</v>
      </c>
      <c r="B3603">
        <v>0.36015000000000003</v>
      </c>
      <c r="C3603">
        <v>0.38635000000000003</v>
      </c>
      <c r="D3603">
        <v>0.63185000000000002</v>
      </c>
      <c r="E3603">
        <v>0.30395</v>
      </c>
      <c r="F3603">
        <v>0.81605000000000005</v>
      </c>
      <c r="G3603">
        <v>0.96484999999999999</v>
      </c>
      <c r="H3603">
        <v>0.98765000000000003</v>
      </c>
      <c r="I3603">
        <v>0.81015000000000004</v>
      </c>
      <c r="J3603">
        <v>0.61695</v>
      </c>
      <c r="K3603">
        <v>3.4250000000000003E-2</v>
      </c>
      <c r="L3603">
        <v>0.75114999999999998</v>
      </c>
    </row>
    <row r="3604" spans="1:12" x14ac:dyDescent="0.3">
      <c r="A3604">
        <v>3603</v>
      </c>
      <c r="B3604">
        <v>0.36025000000000001</v>
      </c>
      <c r="C3604">
        <v>0.84035000000000004</v>
      </c>
      <c r="D3604">
        <v>0.92745</v>
      </c>
      <c r="E3604">
        <v>0.91805000000000003</v>
      </c>
      <c r="F3604">
        <v>0.89544999999999997</v>
      </c>
      <c r="G3604">
        <v>0.32055</v>
      </c>
      <c r="H3604">
        <v>0.23995</v>
      </c>
      <c r="I3604">
        <v>0.37914999999999999</v>
      </c>
      <c r="J3604">
        <v>0.81815000000000004</v>
      </c>
      <c r="K3604">
        <v>0.20335</v>
      </c>
      <c r="L3604">
        <v>0.27084999999999998</v>
      </c>
    </row>
    <row r="3605" spans="1:12" x14ac:dyDescent="0.3">
      <c r="A3605">
        <v>3604</v>
      </c>
      <c r="B3605">
        <v>0.36035</v>
      </c>
      <c r="C3605">
        <v>0.83735000000000004</v>
      </c>
      <c r="D3605">
        <v>0.79435</v>
      </c>
      <c r="E3605">
        <v>0.31695000000000001</v>
      </c>
      <c r="F3605">
        <v>0.51054999999999995</v>
      </c>
      <c r="G3605">
        <v>0.50724999999999998</v>
      </c>
      <c r="H3605">
        <v>0.60514999999999997</v>
      </c>
      <c r="I3605">
        <v>0.41234999999999999</v>
      </c>
      <c r="J3605">
        <v>0.88314999999999999</v>
      </c>
      <c r="K3605">
        <v>0.40175</v>
      </c>
      <c r="L3605">
        <v>0.59804999999999997</v>
      </c>
    </row>
    <row r="3606" spans="1:12" x14ac:dyDescent="0.3">
      <c r="A3606">
        <v>3605</v>
      </c>
      <c r="B3606">
        <v>0.36044999999999999</v>
      </c>
      <c r="C3606">
        <v>0.34515000000000001</v>
      </c>
      <c r="D3606">
        <v>0.45045000000000002</v>
      </c>
      <c r="E3606">
        <v>0.70545000000000002</v>
      </c>
      <c r="F3606">
        <v>0.32114999999999999</v>
      </c>
      <c r="G3606">
        <v>0.96414999999999995</v>
      </c>
      <c r="H3606">
        <v>0.55445</v>
      </c>
      <c r="I3606">
        <v>0.43964999999999999</v>
      </c>
      <c r="J3606">
        <v>0.76715</v>
      </c>
      <c r="K3606">
        <v>0.13195000000000001</v>
      </c>
      <c r="L3606">
        <v>0.82115000000000005</v>
      </c>
    </row>
    <row r="3607" spans="1:12" x14ac:dyDescent="0.3">
      <c r="A3607">
        <v>3606</v>
      </c>
      <c r="B3607">
        <v>0.36054999999999998</v>
      </c>
      <c r="C3607">
        <v>0.69174999999999998</v>
      </c>
      <c r="D3607">
        <v>0.99104999999999999</v>
      </c>
      <c r="E3607">
        <v>0.83604999999999996</v>
      </c>
      <c r="F3607">
        <v>0.13025</v>
      </c>
      <c r="G3607">
        <v>0.83265</v>
      </c>
      <c r="H3607">
        <v>0.39355000000000001</v>
      </c>
      <c r="I3607">
        <v>0.37995000000000001</v>
      </c>
      <c r="J3607">
        <v>0.62965000000000004</v>
      </c>
      <c r="K3607">
        <v>0.24804999999999999</v>
      </c>
      <c r="L3607">
        <v>0.28715000000000002</v>
      </c>
    </row>
    <row r="3608" spans="1:12" x14ac:dyDescent="0.3">
      <c r="A3608">
        <v>3607</v>
      </c>
      <c r="B3608">
        <v>0.36065000000000003</v>
      </c>
      <c r="C3608">
        <v>0.23935000000000001</v>
      </c>
      <c r="D3608">
        <v>0.66544999999999999</v>
      </c>
      <c r="E3608">
        <v>0.59945000000000004</v>
      </c>
      <c r="F3608">
        <v>0.86045000000000005</v>
      </c>
      <c r="G3608">
        <v>0.28894999999999998</v>
      </c>
      <c r="H3608">
        <v>0.66995000000000005</v>
      </c>
      <c r="I3608">
        <v>0.96835000000000004</v>
      </c>
      <c r="J3608">
        <v>0.74124999999999996</v>
      </c>
      <c r="K3608">
        <v>0.28675</v>
      </c>
      <c r="L3608">
        <v>0.87395</v>
      </c>
    </row>
    <row r="3609" spans="1:12" x14ac:dyDescent="0.3">
      <c r="A3609">
        <v>3608</v>
      </c>
      <c r="B3609">
        <v>0.36075000000000002</v>
      </c>
      <c r="C3609">
        <v>0.94674999999999998</v>
      </c>
      <c r="D3609">
        <v>0.61665000000000003</v>
      </c>
      <c r="E3609">
        <v>0.91005000000000003</v>
      </c>
      <c r="F3609">
        <v>0.76024999999999998</v>
      </c>
      <c r="G3609">
        <v>0.48935000000000001</v>
      </c>
      <c r="H3609">
        <v>0.57345000000000002</v>
      </c>
      <c r="I3609">
        <v>0.95814999999999995</v>
      </c>
      <c r="J3609">
        <v>0.96375</v>
      </c>
      <c r="K3609">
        <v>0.49485000000000001</v>
      </c>
      <c r="L3609">
        <v>0.58094999999999997</v>
      </c>
    </row>
    <row r="3610" spans="1:12" x14ac:dyDescent="0.3">
      <c r="A3610">
        <v>3609</v>
      </c>
      <c r="B3610">
        <v>0.36085</v>
      </c>
      <c r="C3610">
        <v>0.60955000000000004</v>
      </c>
      <c r="D3610">
        <v>6.3149999999999998E-2</v>
      </c>
      <c r="E3610">
        <v>0.17595</v>
      </c>
      <c r="F3610">
        <v>0.55564999999999998</v>
      </c>
      <c r="G3610">
        <v>0.62504999999999999</v>
      </c>
      <c r="H3610">
        <v>0.48244999999999999</v>
      </c>
      <c r="I3610">
        <v>0.23125000000000001</v>
      </c>
      <c r="J3610">
        <v>0.59904999999999997</v>
      </c>
      <c r="K3610">
        <v>3.465E-2</v>
      </c>
      <c r="L3610">
        <v>0.50614999999999999</v>
      </c>
    </row>
    <row r="3611" spans="1:12" x14ac:dyDescent="0.3">
      <c r="A3611">
        <v>3610</v>
      </c>
      <c r="B3611">
        <v>0.36094999999999999</v>
      </c>
      <c r="C3611">
        <v>0.96045000000000003</v>
      </c>
      <c r="D3611">
        <v>0.20365</v>
      </c>
      <c r="E3611">
        <v>0.42165000000000002</v>
      </c>
      <c r="F3611">
        <v>0.18265000000000001</v>
      </c>
      <c r="G3611">
        <v>0.41475000000000001</v>
      </c>
      <c r="H3611">
        <v>0.90215000000000001</v>
      </c>
      <c r="I3611">
        <v>0.77685000000000004</v>
      </c>
      <c r="J3611">
        <v>0.38855000000000001</v>
      </c>
      <c r="K3611">
        <v>0.26995000000000002</v>
      </c>
      <c r="L3611">
        <v>0.10385</v>
      </c>
    </row>
    <row r="3612" spans="1:12" x14ac:dyDescent="0.3">
      <c r="A3612">
        <v>3611</v>
      </c>
      <c r="B3612">
        <v>0.36104999999999998</v>
      </c>
      <c r="C3612">
        <v>0.25074999999999997</v>
      </c>
      <c r="D3612">
        <v>0.24795</v>
      </c>
      <c r="E3612">
        <v>0.73214999999999997</v>
      </c>
      <c r="F3612">
        <v>8.2150000000000001E-2</v>
      </c>
      <c r="G3612">
        <v>0.53685000000000005</v>
      </c>
      <c r="H3612">
        <v>3.5249999999999997E-2</v>
      </c>
      <c r="I3612">
        <v>3.4049999999999997E-2</v>
      </c>
      <c r="J3612">
        <v>0.28325</v>
      </c>
      <c r="K3612">
        <v>0.74145000000000005</v>
      </c>
      <c r="L3612">
        <v>0.58035000000000003</v>
      </c>
    </row>
    <row r="3613" spans="1:12" x14ac:dyDescent="0.3">
      <c r="A3613">
        <v>3612</v>
      </c>
      <c r="B3613">
        <v>0.36115000000000003</v>
      </c>
      <c r="C3613">
        <v>0.49735000000000001</v>
      </c>
      <c r="D3613">
        <v>0.33705000000000002</v>
      </c>
      <c r="E3613">
        <v>0.87644999999999995</v>
      </c>
      <c r="F3613">
        <v>8.3499999999999998E-3</v>
      </c>
      <c r="G3613">
        <v>0.99895</v>
      </c>
      <c r="H3613">
        <v>0.28005000000000002</v>
      </c>
      <c r="I3613">
        <v>0.24215</v>
      </c>
      <c r="J3613">
        <v>0.47444999999999998</v>
      </c>
      <c r="K3613">
        <v>0.54764999999999997</v>
      </c>
      <c r="L3613">
        <v>0.14895</v>
      </c>
    </row>
    <row r="3614" spans="1:12" x14ac:dyDescent="0.3">
      <c r="A3614">
        <v>3613</v>
      </c>
      <c r="B3614">
        <v>0.36125000000000002</v>
      </c>
      <c r="C3614">
        <v>0.42054999999999998</v>
      </c>
      <c r="D3614">
        <v>0.68225000000000002</v>
      </c>
      <c r="E3614">
        <v>0.46794999999999998</v>
      </c>
      <c r="F3614">
        <v>2.0250000000000001E-2</v>
      </c>
      <c r="G3614">
        <v>0.44045000000000001</v>
      </c>
      <c r="H3614">
        <v>0.18045</v>
      </c>
      <c r="I3614">
        <v>0.16455</v>
      </c>
      <c r="J3614">
        <v>0.49614999999999998</v>
      </c>
      <c r="K3614">
        <v>0.68884999999999996</v>
      </c>
      <c r="L3614">
        <v>0.77005000000000001</v>
      </c>
    </row>
    <row r="3615" spans="1:12" x14ac:dyDescent="0.3">
      <c r="A3615">
        <v>3614</v>
      </c>
      <c r="B3615">
        <v>0.36135</v>
      </c>
      <c r="C3615">
        <v>0.97324999999999995</v>
      </c>
      <c r="D3615">
        <v>2.3949999999999999E-2</v>
      </c>
      <c r="E3615">
        <v>0.72845000000000004</v>
      </c>
      <c r="F3615">
        <v>0.97294999999999998</v>
      </c>
      <c r="G3615">
        <v>0.46174999999999999</v>
      </c>
      <c r="H3615">
        <v>0.95825000000000005</v>
      </c>
      <c r="I3615">
        <v>0.39805000000000001</v>
      </c>
      <c r="J3615">
        <v>7.775E-2</v>
      </c>
      <c r="K3615">
        <v>0.21335000000000001</v>
      </c>
      <c r="L3615">
        <v>0.95774999999999999</v>
      </c>
    </row>
    <row r="3616" spans="1:12" x14ac:dyDescent="0.3">
      <c r="A3616">
        <v>3615</v>
      </c>
      <c r="B3616">
        <v>0.36144999999999999</v>
      </c>
      <c r="C3616">
        <v>0.33875</v>
      </c>
      <c r="D3616">
        <v>0.13815</v>
      </c>
      <c r="E3616">
        <v>0.74924999999999997</v>
      </c>
      <c r="F3616">
        <v>0.43514999999999998</v>
      </c>
      <c r="G3616">
        <v>0.93154999999999999</v>
      </c>
      <c r="H3616">
        <v>0.47685</v>
      </c>
      <c r="I3616">
        <v>0.54644999999999999</v>
      </c>
      <c r="J3616">
        <v>0.35925000000000001</v>
      </c>
      <c r="K3616">
        <v>0.48525000000000001</v>
      </c>
      <c r="L3616">
        <v>0.18775</v>
      </c>
    </row>
    <row r="3617" spans="1:12" x14ac:dyDescent="0.3">
      <c r="A3617">
        <v>3616</v>
      </c>
      <c r="B3617">
        <v>0.36154999999999998</v>
      </c>
      <c r="C3617">
        <v>2.1950000000000001E-2</v>
      </c>
      <c r="D3617">
        <v>0.74004999999999999</v>
      </c>
      <c r="E3617">
        <v>0.21515000000000001</v>
      </c>
      <c r="F3617">
        <v>0.25535000000000002</v>
      </c>
      <c r="G3617">
        <v>0.49454999999999999</v>
      </c>
      <c r="H3617">
        <v>0.78885000000000005</v>
      </c>
      <c r="I3617">
        <v>0.56935000000000002</v>
      </c>
      <c r="J3617">
        <v>0.12245</v>
      </c>
      <c r="K3617">
        <v>0.74324999999999997</v>
      </c>
      <c r="L3617">
        <v>0.65144999999999997</v>
      </c>
    </row>
    <row r="3618" spans="1:12" x14ac:dyDescent="0.3">
      <c r="A3618">
        <v>3617</v>
      </c>
      <c r="B3618">
        <v>0.36165000000000003</v>
      </c>
      <c r="C3618">
        <v>0.64744999999999997</v>
      </c>
      <c r="D3618">
        <v>0.12305000000000001</v>
      </c>
      <c r="E3618">
        <v>2.375E-2</v>
      </c>
      <c r="F3618">
        <v>0.28894999999999998</v>
      </c>
      <c r="G3618">
        <v>0.52085000000000004</v>
      </c>
      <c r="H3618">
        <v>0.39224999999999999</v>
      </c>
      <c r="I3618">
        <v>0.27315</v>
      </c>
      <c r="J3618">
        <v>0.52685000000000004</v>
      </c>
      <c r="K3618">
        <v>0.29865000000000003</v>
      </c>
      <c r="L3618">
        <v>0.62695000000000001</v>
      </c>
    </row>
    <row r="3619" spans="1:12" x14ac:dyDescent="0.3">
      <c r="A3619">
        <v>3618</v>
      </c>
      <c r="B3619">
        <v>0.36175000000000002</v>
      </c>
      <c r="C3619">
        <v>9.2149999999999996E-2</v>
      </c>
      <c r="D3619">
        <v>0.83975</v>
      </c>
      <c r="E3619">
        <v>0.95294999999999996</v>
      </c>
      <c r="F3619">
        <v>3.2349999999999997E-2</v>
      </c>
      <c r="G3619">
        <v>0.54035</v>
      </c>
      <c r="H3619">
        <v>0.15975</v>
      </c>
      <c r="I3619">
        <v>0.47815000000000002</v>
      </c>
      <c r="J3619">
        <v>0.73455000000000004</v>
      </c>
      <c r="K3619">
        <v>0.13705000000000001</v>
      </c>
      <c r="L3619">
        <v>0.65774999999999995</v>
      </c>
    </row>
    <row r="3620" spans="1:12" x14ac:dyDescent="0.3">
      <c r="A3620">
        <v>3619</v>
      </c>
      <c r="B3620">
        <v>0.36185</v>
      </c>
      <c r="C3620">
        <v>0.95374999999999999</v>
      </c>
      <c r="D3620">
        <v>0.46655000000000002</v>
      </c>
      <c r="E3620">
        <v>0.89165000000000005</v>
      </c>
      <c r="F3620">
        <v>0.82035000000000002</v>
      </c>
      <c r="G3620">
        <v>0.36764999999999998</v>
      </c>
      <c r="H3620">
        <v>0.27015</v>
      </c>
      <c r="I3620">
        <v>5.2049999999999999E-2</v>
      </c>
      <c r="J3620">
        <v>0.78974999999999995</v>
      </c>
      <c r="K3620">
        <v>0.52185000000000004</v>
      </c>
      <c r="L3620">
        <v>0.28825000000000001</v>
      </c>
    </row>
    <row r="3621" spans="1:12" x14ac:dyDescent="0.3">
      <c r="A3621">
        <v>3620</v>
      </c>
      <c r="B3621">
        <v>0.36194999999999999</v>
      </c>
      <c r="C3621">
        <v>0.80484999999999995</v>
      </c>
      <c r="D3621">
        <v>0.42354999999999998</v>
      </c>
      <c r="E3621">
        <v>0.44745000000000001</v>
      </c>
      <c r="F3621">
        <v>0.98624999999999996</v>
      </c>
      <c r="G3621">
        <v>0.20255000000000001</v>
      </c>
      <c r="H3621">
        <v>0.85845000000000005</v>
      </c>
      <c r="I3621">
        <v>0.64485000000000003</v>
      </c>
      <c r="J3621">
        <v>0.22755</v>
      </c>
      <c r="K3621">
        <v>0.47044999999999998</v>
      </c>
      <c r="L3621">
        <v>0.97184999999999999</v>
      </c>
    </row>
    <row r="3622" spans="1:12" x14ac:dyDescent="0.3">
      <c r="A3622">
        <v>3621</v>
      </c>
      <c r="B3622">
        <v>0.36204999999999998</v>
      </c>
      <c r="C3622">
        <v>0.38614999999999999</v>
      </c>
      <c r="D3622">
        <v>0.57164999999999999</v>
      </c>
      <c r="E3622">
        <v>0.12504999999999999</v>
      </c>
      <c r="F3622">
        <v>0.32595000000000002</v>
      </c>
      <c r="G3622">
        <v>0.75155000000000005</v>
      </c>
      <c r="H3622">
        <v>7.2050000000000003E-2</v>
      </c>
      <c r="I3622">
        <v>6.2050000000000001E-2</v>
      </c>
      <c r="J3622">
        <v>0.75495000000000001</v>
      </c>
      <c r="K3622">
        <v>0.18225</v>
      </c>
      <c r="L3622">
        <v>0.99014999999999997</v>
      </c>
    </row>
    <row r="3623" spans="1:12" x14ac:dyDescent="0.3">
      <c r="A3623">
        <v>3622</v>
      </c>
      <c r="B3623">
        <v>0.36215000000000003</v>
      </c>
      <c r="C3623">
        <v>7.2849999999999998E-2</v>
      </c>
      <c r="D3623">
        <v>0.78315000000000001</v>
      </c>
      <c r="E3623">
        <v>6.2350000000000003E-2</v>
      </c>
      <c r="F3623">
        <v>0.88124999999999998</v>
      </c>
      <c r="G3623">
        <v>0.57364999999999999</v>
      </c>
      <c r="H3623">
        <v>1.3350000000000001E-2</v>
      </c>
      <c r="I3623">
        <v>0.86134999999999995</v>
      </c>
      <c r="J3623">
        <v>0.65505000000000002</v>
      </c>
      <c r="K3623">
        <v>9.8849999999999993E-2</v>
      </c>
      <c r="L3623">
        <v>0.23505000000000001</v>
      </c>
    </row>
    <row r="3624" spans="1:12" x14ac:dyDescent="0.3">
      <c r="A3624">
        <v>3623</v>
      </c>
      <c r="B3624">
        <v>0.36225000000000002</v>
      </c>
      <c r="C3624">
        <v>0.57874999999999999</v>
      </c>
      <c r="D3624">
        <v>0.14585000000000001</v>
      </c>
      <c r="E3624">
        <v>0.16775000000000001</v>
      </c>
      <c r="F3624">
        <v>0.80815000000000003</v>
      </c>
      <c r="G3624">
        <v>0.56525000000000003</v>
      </c>
      <c r="H3624">
        <v>0.55564999999999998</v>
      </c>
      <c r="I3624">
        <v>0.62814999999999999</v>
      </c>
      <c r="J3624">
        <v>0.55474999999999997</v>
      </c>
      <c r="K3624">
        <v>0.43175000000000002</v>
      </c>
      <c r="L3624">
        <v>0.32805000000000001</v>
      </c>
    </row>
    <row r="3625" spans="1:12" x14ac:dyDescent="0.3">
      <c r="A3625">
        <v>3624</v>
      </c>
      <c r="B3625">
        <v>0.36235000000000001</v>
      </c>
      <c r="C3625">
        <v>0.68754999999999999</v>
      </c>
      <c r="D3625">
        <v>0.19614999999999999</v>
      </c>
      <c r="E3625">
        <v>0.47954999999999998</v>
      </c>
      <c r="F3625">
        <v>0.90515000000000001</v>
      </c>
      <c r="G3625">
        <v>0.64895000000000003</v>
      </c>
      <c r="H3625">
        <v>0.15104999999999999</v>
      </c>
      <c r="I3625">
        <v>0.11355</v>
      </c>
      <c r="J3625">
        <v>0.13955000000000001</v>
      </c>
      <c r="K3625">
        <v>0.39515</v>
      </c>
      <c r="L3625">
        <v>0.43685000000000002</v>
      </c>
    </row>
    <row r="3626" spans="1:12" x14ac:dyDescent="0.3">
      <c r="A3626">
        <v>3625</v>
      </c>
      <c r="B3626">
        <v>0.36244999999999999</v>
      </c>
      <c r="C3626">
        <v>0.74085000000000001</v>
      </c>
      <c r="D3626">
        <v>0.84555000000000002</v>
      </c>
      <c r="E3626">
        <v>0.64005000000000001</v>
      </c>
      <c r="F3626">
        <v>0.64265000000000005</v>
      </c>
      <c r="G3626">
        <v>0.97645000000000004</v>
      </c>
      <c r="H3626">
        <v>0.12515000000000001</v>
      </c>
      <c r="I3626">
        <v>0.20715</v>
      </c>
      <c r="J3626">
        <v>0.72045000000000003</v>
      </c>
      <c r="K3626">
        <v>0.43014999999999998</v>
      </c>
      <c r="L3626">
        <v>0.26214999999999999</v>
      </c>
    </row>
    <row r="3627" spans="1:12" x14ac:dyDescent="0.3">
      <c r="A3627">
        <v>3626</v>
      </c>
      <c r="B3627">
        <v>0.36254999999999998</v>
      </c>
      <c r="C3627">
        <v>0.70935000000000004</v>
      </c>
      <c r="D3627">
        <v>0.48425000000000001</v>
      </c>
      <c r="E3627">
        <v>0.53595000000000004</v>
      </c>
      <c r="F3627">
        <v>0.20685000000000001</v>
      </c>
      <c r="G3627">
        <v>0.12335</v>
      </c>
      <c r="H3627">
        <v>0.42204999999999998</v>
      </c>
      <c r="I3627">
        <v>0.66405000000000003</v>
      </c>
      <c r="J3627">
        <v>0.90844999999999998</v>
      </c>
      <c r="K3627">
        <v>0.88314999999999999</v>
      </c>
      <c r="L3627">
        <v>0.45415</v>
      </c>
    </row>
    <row r="3628" spans="1:12" x14ac:dyDescent="0.3">
      <c r="A3628">
        <v>3627</v>
      </c>
      <c r="B3628">
        <v>0.36264999999999997</v>
      </c>
      <c r="C3628">
        <v>0.95645000000000002</v>
      </c>
      <c r="D3628">
        <v>1.7149999999999999E-2</v>
      </c>
      <c r="E3628">
        <v>0.76915</v>
      </c>
      <c r="F3628">
        <v>2.2450000000000001E-2</v>
      </c>
      <c r="G3628">
        <v>0.81964999999999999</v>
      </c>
      <c r="H3628">
        <v>0.75334999999999996</v>
      </c>
      <c r="I3628">
        <v>0.86324999999999996</v>
      </c>
      <c r="J3628">
        <v>0.78164999999999996</v>
      </c>
      <c r="K3628">
        <v>7.5149999999999995E-2</v>
      </c>
      <c r="L3628">
        <v>0.27205000000000001</v>
      </c>
    </row>
    <row r="3629" spans="1:12" x14ac:dyDescent="0.3">
      <c r="A3629">
        <v>3628</v>
      </c>
      <c r="B3629">
        <v>0.36275000000000002</v>
      </c>
      <c r="C3629">
        <v>3.6249999999999998E-2</v>
      </c>
      <c r="D3629">
        <v>0.19575000000000001</v>
      </c>
      <c r="E3629">
        <v>0.14515</v>
      </c>
      <c r="F3629">
        <v>0.22005</v>
      </c>
      <c r="G3629">
        <v>0.45855000000000001</v>
      </c>
      <c r="H3629">
        <v>0.85075000000000001</v>
      </c>
      <c r="I3629">
        <v>0.99644999999999995</v>
      </c>
      <c r="J3629">
        <v>0.67854999999999999</v>
      </c>
      <c r="K3629">
        <v>0.71784999999999999</v>
      </c>
      <c r="L3629">
        <v>0.32645000000000002</v>
      </c>
    </row>
    <row r="3630" spans="1:12" x14ac:dyDescent="0.3">
      <c r="A3630">
        <v>3629</v>
      </c>
      <c r="B3630">
        <v>0.36285000000000001</v>
      </c>
      <c r="C3630">
        <v>0.78315000000000001</v>
      </c>
      <c r="D3630">
        <v>0.51605000000000001</v>
      </c>
      <c r="E3630">
        <v>0.96784999999999999</v>
      </c>
      <c r="F3630">
        <v>6.2449999999999999E-2</v>
      </c>
      <c r="G3630">
        <v>0.83235000000000003</v>
      </c>
      <c r="H3630">
        <v>0.32355</v>
      </c>
      <c r="I3630">
        <v>0.78044999999999998</v>
      </c>
      <c r="J3630">
        <v>0.21065</v>
      </c>
      <c r="K3630">
        <v>0.49304999999999999</v>
      </c>
      <c r="L3630">
        <v>1.0499999999999999E-3</v>
      </c>
    </row>
    <row r="3631" spans="1:12" x14ac:dyDescent="0.3">
      <c r="A3631">
        <v>3630</v>
      </c>
      <c r="B3631">
        <v>0.36294999999999999</v>
      </c>
      <c r="C3631">
        <v>0.10415000000000001</v>
      </c>
      <c r="D3631">
        <v>0.75004999999999999</v>
      </c>
      <c r="E3631">
        <v>0.44964999999999999</v>
      </c>
      <c r="F3631">
        <v>7.145E-2</v>
      </c>
      <c r="G3631">
        <v>0.96394999999999997</v>
      </c>
      <c r="H3631">
        <v>9.3350000000000002E-2</v>
      </c>
      <c r="I3631">
        <v>0.64724999999999999</v>
      </c>
      <c r="J3631">
        <v>0.34505000000000002</v>
      </c>
      <c r="K3631">
        <v>0.52595000000000003</v>
      </c>
      <c r="L3631">
        <v>0.26055</v>
      </c>
    </row>
    <row r="3632" spans="1:12" x14ac:dyDescent="0.3">
      <c r="A3632">
        <v>3631</v>
      </c>
      <c r="B3632">
        <v>0.36304999999999998</v>
      </c>
      <c r="C3632">
        <v>0.34055000000000002</v>
      </c>
      <c r="D3632">
        <v>0.79395000000000004</v>
      </c>
      <c r="E3632">
        <v>0.97904999999999998</v>
      </c>
      <c r="F3632">
        <v>8.3449999999999996E-2</v>
      </c>
      <c r="G3632">
        <v>0.40875</v>
      </c>
      <c r="H3632">
        <v>0.30925000000000002</v>
      </c>
      <c r="I3632">
        <v>0.91544999999999999</v>
      </c>
      <c r="J3632">
        <v>0.89624999999999999</v>
      </c>
      <c r="K3632">
        <v>0.44135000000000002</v>
      </c>
      <c r="L3632">
        <v>0.65475000000000005</v>
      </c>
    </row>
    <row r="3633" spans="1:12" x14ac:dyDescent="0.3">
      <c r="A3633">
        <v>3632</v>
      </c>
      <c r="B3633">
        <v>0.36314999999999997</v>
      </c>
      <c r="C3633">
        <v>0.26064999999999999</v>
      </c>
      <c r="D3633">
        <v>0.80254999999999999</v>
      </c>
      <c r="E3633">
        <v>0.44114999999999999</v>
      </c>
      <c r="F3633">
        <v>0.92484999999999995</v>
      </c>
      <c r="G3633">
        <v>0.80505000000000004</v>
      </c>
      <c r="H3633">
        <v>0.93054999999999999</v>
      </c>
      <c r="I3633">
        <v>0.73765000000000003</v>
      </c>
      <c r="J3633">
        <v>0.85314999999999996</v>
      </c>
      <c r="K3633">
        <v>0.50265000000000004</v>
      </c>
      <c r="L3633">
        <v>0.53244999999999998</v>
      </c>
    </row>
    <row r="3634" spans="1:12" x14ac:dyDescent="0.3">
      <c r="A3634">
        <v>3633</v>
      </c>
      <c r="B3634">
        <v>0.36325000000000002</v>
      </c>
      <c r="C3634">
        <v>3.3950000000000001E-2</v>
      </c>
      <c r="D3634">
        <v>0.64315</v>
      </c>
      <c r="E3634">
        <v>0.86194999999999999</v>
      </c>
      <c r="F3634">
        <v>0.31035000000000001</v>
      </c>
      <c r="G3634">
        <v>0.65405000000000002</v>
      </c>
      <c r="H3634">
        <v>0.79435</v>
      </c>
      <c r="I3634">
        <v>0.26945000000000002</v>
      </c>
      <c r="J3634">
        <v>0.67025000000000001</v>
      </c>
      <c r="K3634">
        <v>0.32045000000000001</v>
      </c>
      <c r="L3634">
        <v>0.45115</v>
      </c>
    </row>
    <row r="3635" spans="1:12" x14ac:dyDescent="0.3">
      <c r="A3635">
        <v>3634</v>
      </c>
      <c r="B3635">
        <v>0.36335000000000001</v>
      </c>
      <c r="C3635">
        <v>0.26334999999999997</v>
      </c>
      <c r="D3635">
        <v>0.12784999999999999</v>
      </c>
      <c r="E3635">
        <v>0.61075000000000002</v>
      </c>
      <c r="F3635">
        <v>0.27524999999999999</v>
      </c>
      <c r="G3635">
        <v>0.60465000000000002</v>
      </c>
      <c r="H3635">
        <v>7.2950000000000001E-2</v>
      </c>
      <c r="I3635">
        <v>0.51034999999999997</v>
      </c>
      <c r="J3635">
        <v>0.90695000000000003</v>
      </c>
      <c r="K3635">
        <v>0.32514999999999999</v>
      </c>
      <c r="L3635">
        <v>0.66174999999999995</v>
      </c>
    </row>
    <row r="3636" spans="1:12" x14ac:dyDescent="0.3">
      <c r="A3636">
        <v>3635</v>
      </c>
      <c r="B3636">
        <v>0.36345</v>
      </c>
      <c r="C3636">
        <v>0.61534999999999995</v>
      </c>
      <c r="D3636">
        <v>3.9649999999999998E-2</v>
      </c>
      <c r="E3636">
        <v>0.38585000000000003</v>
      </c>
      <c r="F3636">
        <v>0.86745000000000005</v>
      </c>
      <c r="G3636">
        <v>0.99295</v>
      </c>
      <c r="H3636">
        <v>0.88524999999999998</v>
      </c>
      <c r="I3636">
        <v>0.17085</v>
      </c>
      <c r="J3636">
        <v>0.57055</v>
      </c>
      <c r="K3636">
        <v>4.7149999999999997E-2</v>
      </c>
      <c r="L3636">
        <v>0.72224999999999995</v>
      </c>
    </row>
    <row r="3637" spans="1:12" x14ac:dyDescent="0.3">
      <c r="A3637">
        <v>3636</v>
      </c>
      <c r="B3637">
        <v>0.36354999999999998</v>
      </c>
      <c r="C3637">
        <v>7.4249999999999997E-2</v>
      </c>
      <c r="D3637">
        <v>0.82584999999999997</v>
      </c>
      <c r="E3637">
        <v>0.40894999999999998</v>
      </c>
      <c r="F3637">
        <v>0.22935</v>
      </c>
      <c r="G3637">
        <v>0.28475</v>
      </c>
      <c r="H3637">
        <v>8.3650000000000002E-2</v>
      </c>
      <c r="I3637">
        <v>0.28115000000000001</v>
      </c>
      <c r="J3637">
        <v>0.57774999999999999</v>
      </c>
      <c r="K3637">
        <v>0.36575000000000002</v>
      </c>
      <c r="L3637">
        <v>0.48044999999999999</v>
      </c>
    </row>
    <row r="3638" spans="1:12" x14ac:dyDescent="0.3">
      <c r="A3638">
        <v>3637</v>
      </c>
      <c r="B3638">
        <v>0.36364999999999997</v>
      </c>
      <c r="C3638">
        <v>0.34755000000000003</v>
      </c>
      <c r="D3638">
        <v>0.68745000000000001</v>
      </c>
      <c r="E3638">
        <v>0.82774999999999999</v>
      </c>
      <c r="F3638">
        <v>0.37445000000000001</v>
      </c>
      <c r="G3638">
        <v>4.3950000000000003E-2</v>
      </c>
      <c r="H3638">
        <v>0.27074999999999999</v>
      </c>
      <c r="I3638">
        <v>0.21035000000000001</v>
      </c>
      <c r="J3638">
        <v>0.64375000000000004</v>
      </c>
      <c r="K3638">
        <v>1.15E-3</v>
      </c>
      <c r="L3638">
        <v>8.1850000000000006E-2</v>
      </c>
    </row>
    <row r="3639" spans="1:12" x14ac:dyDescent="0.3">
      <c r="A3639">
        <v>3638</v>
      </c>
      <c r="B3639">
        <v>0.36375000000000002</v>
      </c>
      <c r="C3639">
        <v>0.31855</v>
      </c>
      <c r="D3639">
        <v>0.70645000000000002</v>
      </c>
      <c r="E3639">
        <v>0.70374999999999999</v>
      </c>
      <c r="F3639">
        <v>0.45484999999999998</v>
      </c>
      <c r="G3639">
        <v>0.92235</v>
      </c>
      <c r="H3639">
        <v>0.35275000000000001</v>
      </c>
      <c r="I3639">
        <v>0.59824999999999995</v>
      </c>
      <c r="J3639">
        <v>0.87775000000000003</v>
      </c>
      <c r="K3639">
        <v>0.14005000000000001</v>
      </c>
      <c r="L3639">
        <v>0.20644999999999999</v>
      </c>
    </row>
    <row r="3640" spans="1:12" x14ac:dyDescent="0.3">
      <c r="A3640">
        <v>3639</v>
      </c>
      <c r="B3640">
        <v>0.36385000000000001</v>
      </c>
      <c r="C3640">
        <v>0.84375</v>
      </c>
      <c r="D3640">
        <v>0.89234999999999998</v>
      </c>
      <c r="E3640">
        <v>0.91564999999999996</v>
      </c>
      <c r="F3640">
        <v>0.77054999999999996</v>
      </c>
      <c r="G3640">
        <v>0.81325000000000003</v>
      </c>
      <c r="H3640">
        <v>0.21045</v>
      </c>
      <c r="I3640">
        <v>0.66164999999999996</v>
      </c>
      <c r="J3640">
        <v>0.55305000000000004</v>
      </c>
      <c r="K3640">
        <v>0.51634999999999998</v>
      </c>
      <c r="L3640">
        <v>0.42094999999999999</v>
      </c>
    </row>
    <row r="3641" spans="1:12" x14ac:dyDescent="0.3">
      <c r="A3641">
        <v>3640</v>
      </c>
      <c r="B3641">
        <v>0.36395</v>
      </c>
      <c r="C3641">
        <v>0.87885000000000002</v>
      </c>
      <c r="D3641">
        <v>7.7850000000000003E-2</v>
      </c>
      <c r="E3641">
        <v>0.10564999999999999</v>
      </c>
      <c r="F3641">
        <v>0.64234999999999998</v>
      </c>
      <c r="G3641">
        <v>0.25054999999999999</v>
      </c>
      <c r="H3641">
        <v>0.49035000000000001</v>
      </c>
      <c r="I3641">
        <v>0.40775</v>
      </c>
      <c r="J3641">
        <v>8.5849999999999996E-2</v>
      </c>
      <c r="K3641">
        <v>0.34034999999999999</v>
      </c>
      <c r="L3641">
        <v>0.56594999999999995</v>
      </c>
    </row>
    <row r="3642" spans="1:12" x14ac:dyDescent="0.3">
      <c r="A3642">
        <v>3641</v>
      </c>
      <c r="B3642">
        <v>0.36404999999999998</v>
      </c>
      <c r="C3642">
        <v>0.48845</v>
      </c>
      <c r="D3642">
        <v>0.98345000000000005</v>
      </c>
      <c r="E3642">
        <v>0.60745000000000005</v>
      </c>
      <c r="F3642">
        <v>0.56054999999999999</v>
      </c>
      <c r="G3642">
        <v>0.12584999999999999</v>
      </c>
      <c r="H3642">
        <v>0.72885</v>
      </c>
      <c r="I3642">
        <v>0.66854999999999998</v>
      </c>
      <c r="J3642">
        <v>0.26724999999999999</v>
      </c>
      <c r="K3642">
        <v>0.46084999999999998</v>
      </c>
      <c r="L3642">
        <v>0.82155</v>
      </c>
    </row>
    <row r="3643" spans="1:12" x14ac:dyDescent="0.3">
      <c r="A3643">
        <v>3642</v>
      </c>
      <c r="B3643">
        <v>0.36414999999999997</v>
      </c>
      <c r="C3643">
        <v>0.50495000000000001</v>
      </c>
      <c r="D3643">
        <v>0.69945000000000002</v>
      </c>
      <c r="E3643">
        <v>0.18195</v>
      </c>
      <c r="F3643">
        <v>0.92815000000000003</v>
      </c>
      <c r="G3643">
        <v>0.59025000000000005</v>
      </c>
      <c r="H3643">
        <v>0.10555</v>
      </c>
      <c r="I3643">
        <v>0.31195000000000001</v>
      </c>
      <c r="J3643">
        <v>0.87824999999999998</v>
      </c>
      <c r="K3643">
        <v>0.29944999999999999</v>
      </c>
      <c r="L3643">
        <v>0.82394999999999996</v>
      </c>
    </row>
    <row r="3644" spans="1:12" x14ac:dyDescent="0.3">
      <c r="A3644">
        <v>3643</v>
      </c>
      <c r="B3644">
        <v>0.36425000000000002</v>
      </c>
      <c r="C3644">
        <v>0.39684999999999998</v>
      </c>
      <c r="D3644">
        <v>0.25855</v>
      </c>
      <c r="E3644">
        <v>0.44785000000000003</v>
      </c>
      <c r="F3644">
        <v>0.22095000000000001</v>
      </c>
      <c r="G3644">
        <v>0.19614999999999999</v>
      </c>
      <c r="H3644">
        <v>9.3950000000000006E-2</v>
      </c>
      <c r="I3644">
        <v>0.79644999999999999</v>
      </c>
      <c r="J3644">
        <v>0.32214999999999999</v>
      </c>
      <c r="K3644">
        <v>0.10105</v>
      </c>
      <c r="L3644">
        <v>0.10335</v>
      </c>
    </row>
    <row r="3645" spans="1:12" x14ac:dyDescent="0.3">
      <c r="A3645">
        <v>3644</v>
      </c>
      <c r="B3645">
        <v>0.36435000000000001</v>
      </c>
      <c r="C3645">
        <v>0.46425</v>
      </c>
      <c r="D3645">
        <v>0.31855</v>
      </c>
      <c r="E3645">
        <v>0.31175000000000003</v>
      </c>
      <c r="F3645">
        <v>0.11335000000000001</v>
      </c>
      <c r="G3645">
        <v>8.7650000000000006E-2</v>
      </c>
      <c r="H3645">
        <v>8.9550000000000005E-2</v>
      </c>
      <c r="I3645">
        <v>0.34825</v>
      </c>
      <c r="J3645">
        <v>4.3650000000000001E-2</v>
      </c>
      <c r="K3645">
        <v>0.68164999999999998</v>
      </c>
      <c r="L3645">
        <v>0.65595000000000003</v>
      </c>
    </row>
    <row r="3646" spans="1:12" x14ac:dyDescent="0.3">
      <c r="A3646">
        <v>3645</v>
      </c>
      <c r="B3646">
        <v>0.36445</v>
      </c>
      <c r="C3646">
        <v>0.89785000000000004</v>
      </c>
      <c r="D3646">
        <v>0.89824999999999999</v>
      </c>
      <c r="E3646">
        <v>0.80825000000000002</v>
      </c>
      <c r="F3646">
        <v>0.43985000000000002</v>
      </c>
      <c r="G3646">
        <v>0.14595</v>
      </c>
      <c r="H3646">
        <v>9.5E-4</v>
      </c>
      <c r="I3646">
        <v>0.61245000000000005</v>
      </c>
      <c r="J3646">
        <v>0.10965</v>
      </c>
      <c r="K3646">
        <v>0.13825000000000001</v>
      </c>
      <c r="L3646">
        <v>0.32055</v>
      </c>
    </row>
    <row r="3647" spans="1:12" x14ac:dyDescent="0.3">
      <c r="A3647">
        <v>3646</v>
      </c>
      <c r="B3647">
        <v>0.36454999999999999</v>
      </c>
      <c r="C3647">
        <v>0.39715</v>
      </c>
      <c r="D3647">
        <v>0.89315</v>
      </c>
      <c r="E3647">
        <v>0.19355</v>
      </c>
      <c r="F3647">
        <v>0.39265</v>
      </c>
      <c r="G3647">
        <v>0.30025000000000002</v>
      </c>
      <c r="H3647">
        <v>0.75004999999999999</v>
      </c>
      <c r="I3647">
        <v>0.97894999999999999</v>
      </c>
      <c r="J3647">
        <v>0.96675</v>
      </c>
      <c r="K3647">
        <v>0.84814999999999996</v>
      </c>
      <c r="L3647">
        <v>0.43955</v>
      </c>
    </row>
    <row r="3648" spans="1:12" x14ac:dyDescent="0.3">
      <c r="A3648">
        <v>3647</v>
      </c>
      <c r="B3648">
        <v>0.36464999999999997</v>
      </c>
      <c r="C3648">
        <v>0.76915</v>
      </c>
      <c r="D3648">
        <v>0.41094999999999998</v>
      </c>
      <c r="E3648">
        <v>0.97314999999999996</v>
      </c>
      <c r="F3648">
        <v>9.1950000000000004E-2</v>
      </c>
      <c r="G3648">
        <v>0.36954999999999999</v>
      </c>
      <c r="H3648">
        <v>0.94674999999999998</v>
      </c>
      <c r="I3648">
        <v>0.84704999999999997</v>
      </c>
      <c r="J3648">
        <v>0.12615000000000001</v>
      </c>
      <c r="K3648">
        <v>0.93154999999999999</v>
      </c>
      <c r="L3648">
        <v>0.74834999999999996</v>
      </c>
    </row>
    <row r="3649" spans="1:12" x14ac:dyDescent="0.3">
      <c r="A3649">
        <v>3648</v>
      </c>
      <c r="B3649">
        <v>0.36475000000000002</v>
      </c>
      <c r="C3649">
        <v>0.33184999999999998</v>
      </c>
      <c r="D3649">
        <v>0.20895</v>
      </c>
      <c r="E3649">
        <v>0.59175</v>
      </c>
      <c r="F3649">
        <v>0.39845000000000003</v>
      </c>
      <c r="G3649">
        <v>0.53844999999999998</v>
      </c>
      <c r="H3649">
        <v>0.14025000000000001</v>
      </c>
      <c r="I3649">
        <v>0.31054999999999999</v>
      </c>
      <c r="J3649">
        <v>0.93305000000000005</v>
      </c>
      <c r="K3649">
        <v>0.48225000000000001</v>
      </c>
      <c r="L3649">
        <v>8.2150000000000001E-2</v>
      </c>
    </row>
    <row r="3650" spans="1:12" x14ac:dyDescent="0.3">
      <c r="A3650">
        <v>3649</v>
      </c>
      <c r="B3650">
        <v>0.36485000000000001</v>
      </c>
      <c r="C3650">
        <v>0.22405</v>
      </c>
      <c r="D3650">
        <v>2.4150000000000001E-2</v>
      </c>
      <c r="E3650">
        <v>0.73685</v>
      </c>
      <c r="F3650">
        <v>0.20435</v>
      </c>
      <c r="G3650">
        <v>0.79635</v>
      </c>
      <c r="H3650">
        <v>0.58725000000000005</v>
      </c>
      <c r="I3650">
        <v>0.43595</v>
      </c>
      <c r="J3650">
        <v>0.76954999999999996</v>
      </c>
      <c r="K3650">
        <v>0.62565000000000004</v>
      </c>
      <c r="L3650">
        <v>0.58394999999999997</v>
      </c>
    </row>
    <row r="3651" spans="1:12" x14ac:dyDescent="0.3">
      <c r="A3651">
        <v>3650</v>
      </c>
      <c r="B3651">
        <v>0.36495</v>
      </c>
      <c r="C3651">
        <v>0.43195</v>
      </c>
      <c r="D3651">
        <v>0.68625000000000003</v>
      </c>
      <c r="E3651">
        <v>0.65525</v>
      </c>
      <c r="F3651">
        <v>0.67835000000000001</v>
      </c>
      <c r="G3651">
        <v>0.16425000000000001</v>
      </c>
      <c r="H3651">
        <v>0.95435000000000003</v>
      </c>
      <c r="I3651">
        <v>0.30154999999999998</v>
      </c>
      <c r="J3651">
        <v>0.12335</v>
      </c>
      <c r="K3651">
        <v>6.4999999999999997E-4</v>
      </c>
      <c r="L3651">
        <v>0.50285000000000002</v>
      </c>
    </row>
    <row r="3652" spans="1:12" x14ac:dyDescent="0.3">
      <c r="A3652">
        <v>3651</v>
      </c>
      <c r="B3652">
        <v>0.36504999999999999</v>
      </c>
      <c r="C3652">
        <v>0.99014999999999997</v>
      </c>
      <c r="D3652">
        <v>0.34505000000000002</v>
      </c>
      <c r="E3652">
        <v>0.29015000000000002</v>
      </c>
      <c r="F3652">
        <v>0.82004999999999995</v>
      </c>
      <c r="G3652">
        <v>0.15235000000000001</v>
      </c>
      <c r="H3652">
        <v>0.65175000000000005</v>
      </c>
      <c r="I3652">
        <v>0.35315000000000002</v>
      </c>
      <c r="J3652">
        <v>0.86194999999999999</v>
      </c>
      <c r="K3652">
        <v>0.80125000000000002</v>
      </c>
      <c r="L3652">
        <v>0.30745</v>
      </c>
    </row>
    <row r="3653" spans="1:12" x14ac:dyDescent="0.3">
      <c r="A3653">
        <v>3652</v>
      </c>
      <c r="B3653">
        <v>0.36514999999999997</v>
      </c>
      <c r="C3653">
        <v>0.31195000000000001</v>
      </c>
      <c r="D3653">
        <v>0.96765000000000001</v>
      </c>
      <c r="E3653">
        <v>0.22125</v>
      </c>
      <c r="F3653">
        <v>0.94484999999999997</v>
      </c>
      <c r="G3653">
        <v>0.96145000000000003</v>
      </c>
      <c r="H3653">
        <v>0.64234999999999998</v>
      </c>
      <c r="I3653">
        <v>5.2500000000000003E-3</v>
      </c>
      <c r="J3653">
        <v>0.69504999999999995</v>
      </c>
      <c r="K3653">
        <v>0.49825000000000003</v>
      </c>
      <c r="L3653">
        <v>0.57765</v>
      </c>
    </row>
    <row r="3654" spans="1:12" x14ac:dyDescent="0.3">
      <c r="A3654">
        <v>3653</v>
      </c>
      <c r="B3654">
        <v>0.36525000000000002</v>
      </c>
      <c r="C3654">
        <v>0.90254999999999996</v>
      </c>
      <c r="D3654">
        <v>1.405E-2</v>
      </c>
      <c r="E3654">
        <v>0.33765000000000001</v>
      </c>
      <c r="F3654">
        <v>0.82135000000000002</v>
      </c>
      <c r="G3654">
        <v>0.76085000000000003</v>
      </c>
      <c r="H3654">
        <v>0.41404999999999997</v>
      </c>
      <c r="I3654">
        <v>0.74185000000000001</v>
      </c>
      <c r="J3654">
        <v>0.79815000000000003</v>
      </c>
      <c r="K3654">
        <v>0.89575000000000005</v>
      </c>
      <c r="L3654">
        <v>0.79764999999999997</v>
      </c>
    </row>
    <row r="3655" spans="1:12" x14ac:dyDescent="0.3">
      <c r="A3655">
        <v>3654</v>
      </c>
      <c r="B3655">
        <v>0.36535000000000001</v>
      </c>
      <c r="C3655">
        <v>4.6949999999999999E-2</v>
      </c>
      <c r="D3655">
        <v>0.34405000000000002</v>
      </c>
      <c r="E3655">
        <v>0.25035000000000002</v>
      </c>
      <c r="F3655">
        <v>0.97155000000000002</v>
      </c>
      <c r="G3655">
        <v>0.66535</v>
      </c>
      <c r="H3655">
        <v>6.8500000000000002E-3</v>
      </c>
      <c r="I3655">
        <v>0.67605000000000004</v>
      </c>
      <c r="J3655">
        <v>0.72904999999999998</v>
      </c>
      <c r="K3655">
        <v>0.18475</v>
      </c>
      <c r="L3655">
        <v>0.48335</v>
      </c>
    </row>
    <row r="3656" spans="1:12" x14ac:dyDescent="0.3">
      <c r="A3656">
        <v>3655</v>
      </c>
      <c r="B3656">
        <v>0.36545</v>
      </c>
      <c r="C3656">
        <v>0.63154999999999994</v>
      </c>
      <c r="D3656">
        <v>0.88985000000000003</v>
      </c>
      <c r="E3656">
        <v>0.17935000000000001</v>
      </c>
      <c r="F3656">
        <v>0.13205</v>
      </c>
      <c r="G3656">
        <v>0.31764999999999999</v>
      </c>
      <c r="H3656">
        <v>0.51234999999999997</v>
      </c>
      <c r="I3656">
        <v>0.39134999999999998</v>
      </c>
      <c r="J3656">
        <v>0.82164999999999999</v>
      </c>
      <c r="K3656">
        <v>0.27184999999999998</v>
      </c>
      <c r="L3656">
        <v>0.55405000000000004</v>
      </c>
    </row>
    <row r="3657" spans="1:12" x14ac:dyDescent="0.3">
      <c r="A3657">
        <v>3656</v>
      </c>
      <c r="B3657">
        <v>0.36554999999999999</v>
      </c>
      <c r="C3657">
        <v>0.42415000000000003</v>
      </c>
      <c r="D3657">
        <v>0.49714999999999998</v>
      </c>
      <c r="E3657">
        <v>0.37664999999999998</v>
      </c>
      <c r="F3657">
        <v>0.48175000000000001</v>
      </c>
      <c r="G3657">
        <v>0.88205</v>
      </c>
      <c r="H3657">
        <v>0.37614999999999998</v>
      </c>
      <c r="I3657">
        <v>6.5549999999999997E-2</v>
      </c>
      <c r="J3657">
        <v>0.61934999999999996</v>
      </c>
      <c r="K3657">
        <v>0.85414999999999996</v>
      </c>
      <c r="L3657">
        <v>0.48964999999999997</v>
      </c>
    </row>
    <row r="3658" spans="1:12" x14ac:dyDescent="0.3">
      <c r="A3658">
        <v>3657</v>
      </c>
      <c r="B3658">
        <v>0.36564999999999998</v>
      </c>
      <c r="C3658">
        <v>0.24074999999999999</v>
      </c>
      <c r="D3658">
        <v>0.91015000000000001</v>
      </c>
      <c r="E3658">
        <v>0.45495000000000002</v>
      </c>
      <c r="F3658">
        <v>0.97484999999999999</v>
      </c>
      <c r="G3658">
        <v>0.28725000000000001</v>
      </c>
      <c r="H3658">
        <v>0.63065000000000004</v>
      </c>
      <c r="I3658">
        <v>0.94394999999999996</v>
      </c>
      <c r="J3658">
        <v>1.9499999999999999E-3</v>
      </c>
      <c r="K3658">
        <v>0.74724999999999997</v>
      </c>
      <c r="L3658">
        <v>0.71835000000000004</v>
      </c>
    </row>
    <row r="3659" spans="1:12" x14ac:dyDescent="0.3">
      <c r="A3659">
        <v>3658</v>
      </c>
      <c r="B3659">
        <v>0.36575000000000002</v>
      </c>
      <c r="C3659">
        <v>0.55654999999999999</v>
      </c>
      <c r="D3659">
        <v>0.45234999999999997</v>
      </c>
      <c r="E3659">
        <v>0.14065</v>
      </c>
      <c r="F3659">
        <v>0.14574999999999999</v>
      </c>
      <c r="G3659">
        <v>0.91884999999999994</v>
      </c>
      <c r="H3659">
        <v>0.84524999999999995</v>
      </c>
      <c r="I3659">
        <v>0.36785000000000001</v>
      </c>
      <c r="J3659">
        <v>0.41825000000000001</v>
      </c>
      <c r="K3659">
        <v>0.51085000000000003</v>
      </c>
      <c r="L3659">
        <v>0.10045</v>
      </c>
    </row>
    <row r="3660" spans="1:12" x14ac:dyDescent="0.3">
      <c r="A3660">
        <v>3659</v>
      </c>
      <c r="B3660">
        <v>0.36585000000000001</v>
      </c>
      <c r="C3660">
        <v>0.78015000000000001</v>
      </c>
      <c r="D3660">
        <v>0.68564999999999998</v>
      </c>
      <c r="E3660">
        <v>0.71594999999999998</v>
      </c>
      <c r="F3660">
        <v>0.61934999999999996</v>
      </c>
      <c r="G3660">
        <v>0.75124999999999997</v>
      </c>
      <c r="H3660">
        <v>0.88915</v>
      </c>
      <c r="I3660">
        <v>0.41785</v>
      </c>
      <c r="J3660">
        <v>0.85075000000000001</v>
      </c>
      <c r="K3660">
        <v>0.16805</v>
      </c>
      <c r="L3660">
        <v>0.40234999999999999</v>
      </c>
    </row>
    <row r="3661" spans="1:12" x14ac:dyDescent="0.3">
      <c r="A3661">
        <v>3660</v>
      </c>
      <c r="B3661">
        <v>0.36595</v>
      </c>
      <c r="C3661">
        <v>0.83404999999999996</v>
      </c>
      <c r="D3661">
        <v>0.78264999999999996</v>
      </c>
      <c r="E3661">
        <v>0.89215</v>
      </c>
      <c r="F3661">
        <v>1.975E-2</v>
      </c>
      <c r="G3661">
        <v>0.32095000000000001</v>
      </c>
      <c r="H3661">
        <v>0.14215</v>
      </c>
      <c r="I3661">
        <v>0.77195000000000003</v>
      </c>
      <c r="J3661">
        <v>0.85675000000000001</v>
      </c>
      <c r="K3661">
        <v>0.64385000000000003</v>
      </c>
      <c r="L3661">
        <v>5.4449999999999998E-2</v>
      </c>
    </row>
    <row r="3662" spans="1:12" x14ac:dyDescent="0.3">
      <c r="A3662">
        <v>3661</v>
      </c>
      <c r="B3662">
        <v>0.36604999999999999</v>
      </c>
      <c r="C3662">
        <v>0.89764999999999995</v>
      </c>
      <c r="D3662">
        <v>0.97255000000000003</v>
      </c>
      <c r="E3662">
        <v>0.57935000000000003</v>
      </c>
      <c r="F3662">
        <v>7.8049999999999994E-2</v>
      </c>
      <c r="G3662">
        <v>0.30145</v>
      </c>
      <c r="H3662">
        <v>0.72265000000000001</v>
      </c>
      <c r="I3662">
        <v>0.73114999999999997</v>
      </c>
      <c r="J3662">
        <v>0.33465</v>
      </c>
      <c r="K3662">
        <v>0.19614999999999999</v>
      </c>
      <c r="L3662">
        <v>0.32285000000000003</v>
      </c>
    </row>
    <row r="3663" spans="1:12" x14ac:dyDescent="0.3">
      <c r="A3663">
        <v>3662</v>
      </c>
      <c r="B3663">
        <v>0.36614999999999998</v>
      </c>
      <c r="C3663">
        <v>0.51175000000000004</v>
      </c>
      <c r="D3663">
        <v>0.60335000000000005</v>
      </c>
      <c r="E3663">
        <v>0.93225000000000002</v>
      </c>
      <c r="F3663">
        <v>0.74095</v>
      </c>
      <c r="G3663">
        <v>0.45355000000000001</v>
      </c>
      <c r="H3663">
        <v>0.42454999999999998</v>
      </c>
      <c r="I3663">
        <v>0.24335000000000001</v>
      </c>
      <c r="J3663">
        <v>0.69864999999999999</v>
      </c>
      <c r="K3663">
        <v>0.12755</v>
      </c>
      <c r="L3663">
        <v>3.9550000000000002E-2</v>
      </c>
    </row>
    <row r="3664" spans="1:12" x14ac:dyDescent="0.3">
      <c r="A3664">
        <v>3663</v>
      </c>
      <c r="B3664">
        <v>0.36625000000000002</v>
      </c>
      <c r="C3664">
        <v>0.33045000000000002</v>
      </c>
      <c r="D3664">
        <v>0.42315000000000003</v>
      </c>
      <c r="E3664">
        <v>0.87795000000000001</v>
      </c>
      <c r="F3664">
        <v>0.46694999999999998</v>
      </c>
      <c r="G3664">
        <v>9.8549999999999999E-2</v>
      </c>
      <c r="H3664">
        <v>0.39715</v>
      </c>
      <c r="I3664">
        <v>0.68184999999999996</v>
      </c>
      <c r="J3664">
        <v>0.14465</v>
      </c>
      <c r="K3664">
        <v>0.85555000000000003</v>
      </c>
      <c r="L3664">
        <v>0.15834999999999999</v>
      </c>
    </row>
    <row r="3665" spans="1:12" x14ac:dyDescent="0.3">
      <c r="A3665">
        <v>3664</v>
      </c>
      <c r="B3665">
        <v>0.36635000000000001</v>
      </c>
      <c r="C3665">
        <v>3.0849999999999999E-2</v>
      </c>
      <c r="D3665">
        <v>0.14915</v>
      </c>
      <c r="E3665">
        <v>0.23255000000000001</v>
      </c>
      <c r="F3665">
        <v>0.87185000000000001</v>
      </c>
      <c r="G3665">
        <v>0.88554999999999995</v>
      </c>
      <c r="H3665">
        <v>0.37364999999999998</v>
      </c>
      <c r="I3665">
        <v>9.6549999999999997E-2</v>
      </c>
      <c r="J3665">
        <v>0.36104999999999998</v>
      </c>
      <c r="K3665">
        <v>0.27395000000000003</v>
      </c>
      <c r="L3665">
        <v>0.62244999999999995</v>
      </c>
    </row>
    <row r="3666" spans="1:12" x14ac:dyDescent="0.3">
      <c r="A3666">
        <v>3665</v>
      </c>
      <c r="B3666">
        <v>0.36645</v>
      </c>
      <c r="C3666">
        <v>0.71565000000000001</v>
      </c>
      <c r="D3666">
        <v>8.6550000000000002E-2</v>
      </c>
      <c r="E3666">
        <v>0.24815000000000001</v>
      </c>
      <c r="F3666">
        <v>0.40484999999999999</v>
      </c>
      <c r="G3666">
        <v>2.7650000000000001E-2</v>
      </c>
      <c r="H3666">
        <v>0.55525000000000002</v>
      </c>
      <c r="I3666">
        <v>0.41665000000000002</v>
      </c>
      <c r="J3666">
        <v>0.47565000000000002</v>
      </c>
      <c r="K3666">
        <v>0.21365000000000001</v>
      </c>
      <c r="L3666">
        <v>0.44564999999999999</v>
      </c>
    </row>
    <row r="3667" spans="1:12" x14ac:dyDescent="0.3">
      <c r="A3667">
        <v>3666</v>
      </c>
      <c r="B3667">
        <v>0.36654999999999999</v>
      </c>
      <c r="C3667">
        <v>0.21035000000000001</v>
      </c>
      <c r="D3667">
        <v>0.93625000000000003</v>
      </c>
      <c r="E3667">
        <v>0.92884999999999995</v>
      </c>
      <c r="F3667">
        <v>0.29604999999999998</v>
      </c>
      <c r="G3667">
        <v>0.13245000000000001</v>
      </c>
      <c r="H3667">
        <v>0.69394999999999996</v>
      </c>
      <c r="I3667">
        <v>9.75E-3</v>
      </c>
      <c r="J3667">
        <v>0.98175000000000001</v>
      </c>
      <c r="K3667">
        <v>2.1350000000000001E-2</v>
      </c>
      <c r="L3667">
        <v>0.81025000000000003</v>
      </c>
    </row>
    <row r="3668" spans="1:12" x14ac:dyDescent="0.3">
      <c r="A3668">
        <v>3667</v>
      </c>
      <c r="B3668">
        <v>0.36664999999999998</v>
      </c>
      <c r="C3668">
        <v>0.13405</v>
      </c>
      <c r="D3668">
        <v>0.41554999999999997</v>
      </c>
      <c r="E3668">
        <v>0.88995000000000002</v>
      </c>
      <c r="F3668">
        <v>0.61895</v>
      </c>
      <c r="G3668">
        <v>0.36985000000000001</v>
      </c>
      <c r="H3668">
        <v>3.9550000000000002E-2</v>
      </c>
      <c r="I3668">
        <v>3.5049999999999998E-2</v>
      </c>
      <c r="J3668">
        <v>0.61634999999999995</v>
      </c>
      <c r="K3668">
        <v>0.14215</v>
      </c>
      <c r="L3668">
        <v>0.20205000000000001</v>
      </c>
    </row>
    <row r="3669" spans="1:12" x14ac:dyDescent="0.3">
      <c r="A3669">
        <v>3668</v>
      </c>
      <c r="B3669">
        <v>0.36675000000000002</v>
      </c>
      <c r="C3669">
        <v>0.55364999999999998</v>
      </c>
      <c r="D3669">
        <v>0.63044999999999995</v>
      </c>
      <c r="E3669">
        <v>0.25885000000000002</v>
      </c>
      <c r="F3669">
        <v>0.93745000000000001</v>
      </c>
      <c r="G3669">
        <v>0.44224999999999998</v>
      </c>
      <c r="H3669">
        <v>0.56045</v>
      </c>
      <c r="I3669">
        <v>0.14035</v>
      </c>
      <c r="J3669">
        <v>0.82474999999999998</v>
      </c>
      <c r="K3669">
        <v>0.25135000000000002</v>
      </c>
      <c r="L3669">
        <v>0.90515000000000001</v>
      </c>
    </row>
    <row r="3670" spans="1:12" x14ac:dyDescent="0.3">
      <c r="A3670">
        <v>3669</v>
      </c>
      <c r="B3670">
        <v>0.36685000000000001</v>
      </c>
      <c r="C3670">
        <v>0.28505000000000003</v>
      </c>
      <c r="D3670">
        <v>0.45205000000000001</v>
      </c>
      <c r="E3670">
        <v>0.55335000000000001</v>
      </c>
      <c r="F3670">
        <v>0.29104999999999998</v>
      </c>
      <c r="G3670">
        <v>0.64495000000000002</v>
      </c>
      <c r="H3670">
        <v>0.20505000000000001</v>
      </c>
      <c r="I3670">
        <v>0.90725</v>
      </c>
      <c r="J3670">
        <v>0.90625</v>
      </c>
      <c r="K3670">
        <v>0.43075000000000002</v>
      </c>
      <c r="L3670">
        <v>0.53774999999999995</v>
      </c>
    </row>
    <row r="3671" spans="1:12" x14ac:dyDescent="0.3">
      <c r="A3671">
        <v>3670</v>
      </c>
      <c r="B3671">
        <v>0.36695</v>
      </c>
      <c r="C3671">
        <v>0.89495000000000002</v>
      </c>
      <c r="D3671">
        <v>0.96465000000000001</v>
      </c>
      <c r="E3671">
        <v>3.7150000000000002E-2</v>
      </c>
      <c r="F3671">
        <v>0.59075</v>
      </c>
      <c r="G3671">
        <v>0.92825000000000002</v>
      </c>
      <c r="H3671">
        <v>7.6050000000000006E-2</v>
      </c>
      <c r="I3671">
        <v>0.44955000000000001</v>
      </c>
      <c r="J3671">
        <v>3.4950000000000002E-2</v>
      </c>
      <c r="K3671">
        <v>0.78215000000000001</v>
      </c>
      <c r="L3671">
        <v>0.24504999999999999</v>
      </c>
    </row>
    <row r="3672" spans="1:12" x14ac:dyDescent="0.3">
      <c r="A3672">
        <v>3671</v>
      </c>
      <c r="B3672">
        <v>0.36704999999999999</v>
      </c>
      <c r="C3672">
        <v>0.26264999999999999</v>
      </c>
      <c r="D3672">
        <v>0.67864999999999998</v>
      </c>
      <c r="E3672">
        <v>1.15E-3</v>
      </c>
      <c r="F3672">
        <v>8.6449999999999999E-2</v>
      </c>
      <c r="G3672">
        <v>0.55245</v>
      </c>
      <c r="H3672">
        <v>0.69645000000000001</v>
      </c>
      <c r="I3672">
        <v>0.93764999999999998</v>
      </c>
      <c r="J3672">
        <v>0.36325000000000002</v>
      </c>
      <c r="K3672">
        <v>0.39074999999999999</v>
      </c>
      <c r="L3672">
        <v>0.82755000000000001</v>
      </c>
    </row>
    <row r="3673" spans="1:12" x14ac:dyDescent="0.3">
      <c r="A3673">
        <v>3672</v>
      </c>
      <c r="B3673">
        <v>0.36714999999999998</v>
      </c>
      <c r="C3673">
        <v>0.97284999999999999</v>
      </c>
      <c r="D3673">
        <v>0.23694999999999999</v>
      </c>
      <c r="E3673">
        <v>0.76805000000000001</v>
      </c>
      <c r="F3673">
        <v>3.5549999999999998E-2</v>
      </c>
      <c r="G3673">
        <v>0.74424999999999997</v>
      </c>
      <c r="H3673">
        <v>0.77685000000000004</v>
      </c>
      <c r="I3673">
        <v>0.46725</v>
      </c>
      <c r="J3673">
        <v>0.21795</v>
      </c>
      <c r="K3673">
        <v>0.76005</v>
      </c>
      <c r="L3673">
        <v>0.89295000000000002</v>
      </c>
    </row>
    <row r="3674" spans="1:12" x14ac:dyDescent="0.3">
      <c r="A3674">
        <v>3673</v>
      </c>
      <c r="B3674">
        <v>0.36725000000000002</v>
      </c>
      <c r="C3674">
        <v>0.74224999999999997</v>
      </c>
      <c r="D3674">
        <v>0.89795000000000003</v>
      </c>
      <c r="E3674">
        <v>0.65974999999999995</v>
      </c>
      <c r="F3674">
        <v>0.61944999999999995</v>
      </c>
      <c r="G3674">
        <v>0.84014999999999995</v>
      </c>
      <c r="H3674">
        <v>0.43835000000000002</v>
      </c>
      <c r="I3674">
        <v>0.56874999999999998</v>
      </c>
      <c r="J3674">
        <v>0.64724999999999999</v>
      </c>
      <c r="K3674">
        <v>0.96004999999999996</v>
      </c>
      <c r="L3674">
        <v>0.39924999999999999</v>
      </c>
    </row>
    <row r="3675" spans="1:12" x14ac:dyDescent="0.3">
      <c r="A3675">
        <v>3674</v>
      </c>
      <c r="B3675">
        <v>0.36735000000000001</v>
      </c>
      <c r="C3675">
        <v>0.91785000000000005</v>
      </c>
      <c r="D3675">
        <v>0.30775000000000002</v>
      </c>
      <c r="E3675">
        <v>0.98585</v>
      </c>
      <c r="F3675">
        <v>0.58255000000000001</v>
      </c>
      <c r="G3675">
        <v>0.31864999999999999</v>
      </c>
      <c r="H3675">
        <v>0.17144999999999999</v>
      </c>
      <c r="I3675">
        <v>0.86165000000000003</v>
      </c>
      <c r="J3675">
        <v>0.48044999999999999</v>
      </c>
      <c r="K3675">
        <v>0.96965000000000001</v>
      </c>
      <c r="L3675">
        <v>0.47725000000000001</v>
      </c>
    </row>
    <row r="3676" spans="1:12" x14ac:dyDescent="0.3">
      <c r="A3676">
        <v>3675</v>
      </c>
      <c r="B3676">
        <v>0.36745</v>
      </c>
      <c r="C3676">
        <v>0.92664999999999997</v>
      </c>
      <c r="D3676">
        <v>0.29985000000000001</v>
      </c>
      <c r="E3676">
        <v>0.81464999999999999</v>
      </c>
      <c r="F3676">
        <v>0.85565000000000002</v>
      </c>
      <c r="G3676">
        <v>0.71425000000000005</v>
      </c>
      <c r="H3676">
        <v>0.79735</v>
      </c>
      <c r="I3676">
        <v>0.38685000000000003</v>
      </c>
      <c r="J3676">
        <v>0.21465000000000001</v>
      </c>
      <c r="K3676">
        <v>0.58355000000000001</v>
      </c>
      <c r="L3676">
        <v>0.12325</v>
      </c>
    </row>
    <row r="3677" spans="1:12" x14ac:dyDescent="0.3">
      <c r="A3677">
        <v>3676</v>
      </c>
      <c r="B3677">
        <v>0.36754999999999999</v>
      </c>
      <c r="C3677">
        <v>0.56615000000000004</v>
      </c>
      <c r="D3677">
        <v>0.48854999999999998</v>
      </c>
      <c r="E3677">
        <v>0.54615000000000002</v>
      </c>
      <c r="F3677">
        <v>0.19175</v>
      </c>
      <c r="G3677">
        <v>0.76285000000000003</v>
      </c>
      <c r="H3677">
        <v>0.56064999999999998</v>
      </c>
      <c r="I3677">
        <v>0.22795000000000001</v>
      </c>
      <c r="J3677">
        <v>0.85085</v>
      </c>
      <c r="K3677">
        <v>0.15554999999999999</v>
      </c>
      <c r="L3677">
        <v>0.31025000000000003</v>
      </c>
    </row>
    <row r="3678" spans="1:12" x14ac:dyDescent="0.3">
      <c r="A3678">
        <v>3677</v>
      </c>
      <c r="B3678">
        <v>0.36764999999999998</v>
      </c>
      <c r="C3678">
        <v>9.7350000000000006E-2</v>
      </c>
      <c r="D3678">
        <v>0.28444999999999998</v>
      </c>
      <c r="E3678">
        <v>0.34575</v>
      </c>
      <c r="F3678">
        <v>0.88595000000000002</v>
      </c>
      <c r="G3678">
        <v>0.83894999999999997</v>
      </c>
      <c r="H3678">
        <v>0.97824999999999995</v>
      </c>
      <c r="I3678">
        <v>0.12554999999999999</v>
      </c>
      <c r="J3678">
        <v>0.17615</v>
      </c>
      <c r="K3678">
        <v>0.37574999999999997</v>
      </c>
      <c r="L3678">
        <v>0.45534999999999998</v>
      </c>
    </row>
    <row r="3679" spans="1:12" x14ac:dyDescent="0.3">
      <c r="A3679">
        <v>3678</v>
      </c>
      <c r="B3679">
        <v>0.36775000000000002</v>
      </c>
      <c r="C3679">
        <v>0.68835000000000002</v>
      </c>
      <c r="D3679">
        <v>0.55205000000000004</v>
      </c>
      <c r="E3679">
        <v>0.28165000000000001</v>
      </c>
      <c r="F3679">
        <v>0.91805000000000003</v>
      </c>
      <c r="G3679">
        <v>0.28534999999999999</v>
      </c>
      <c r="H3679">
        <v>0.93425000000000002</v>
      </c>
      <c r="I3679">
        <v>0.40125</v>
      </c>
      <c r="J3679">
        <v>0.24565000000000001</v>
      </c>
      <c r="K3679">
        <v>0.83135000000000003</v>
      </c>
      <c r="L3679">
        <v>0.10975</v>
      </c>
    </row>
    <row r="3680" spans="1:12" x14ac:dyDescent="0.3">
      <c r="A3680">
        <v>3679</v>
      </c>
      <c r="B3680">
        <v>0.36785000000000001</v>
      </c>
      <c r="C3680">
        <v>0.13805000000000001</v>
      </c>
      <c r="D3680">
        <v>0.52295000000000003</v>
      </c>
      <c r="E3680">
        <v>2.9649999999999999E-2</v>
      </c>
      <c r="F3680">
        <v>0.27284999999999998</v>
      </c>
      <c r="G3680">
        <v>0.32965</v>
      </c>
      <c r="H3680">
        <v>0.63705000000000001</v>
      </c>
      <c r="I3680">
        <v>0.27875</v>
      </c>
      <c r="J3680">
        <v>0.18484999999999999</v>
      </c>
      <c r="K3680">
        <v>0.18385000000000001</v>
      </c>
      <c r="L3680">
        <v>0.57615000000000005</v>
      </c>
    </row>
    <row r="3681" spans="1:12" x14ac:dyDescent="0.3">
      <c r="A3681">
        <v>3680</v>
      </c>
      <c r="B3681">
        <v>0.36795</v>
      </c>
      <c r="C3681">
        <v>0.70615000000000006</v>
      </c>
      <c r="D3681">
        <v>0.69794999999999996</v>
      </c>
      <c r="E3681">
        <v>0.48115000000000002</v>
      </c>
      <c r="F3681">
        <v>0.63405</v>
      </c>
      <c r="G3681">
        <v>0.52715000000000001</v>
      </c>
      <c r="H3681">
        <v>0.23375000000000001</v>
      </c>
      <c r="I3681">
        <v>8.7249999999999994E-2</v>
      </c>
      <c r="J3681">
        <v>0.45434999999999998</v>
      </c>
      <c r="K3681">
        <v>0.54464999999999997</v>
      </c>
      <c r="L3681">
        <v>0.93274999999999997</v>
      </c>
    </row>
    <row r="3682" spans="1:12" x14ac:dyDescent="0.3">
      <c r="A3682">
        <v>3681</v>
      </c>
      <c r="B3682">
        <v>0.36804999999999999</v>
      </c>
      <c r="C3682">
        <v>0.67254999999999998</v>
      </c>
      <c r="D3682">
        <v>0.66774999999999995</v>
      </c>
      <c r="E3682">
        <v>6.0049999999999999E-2</v>
      </c>
      <c r="F3682">
        <v>0.86655000000000004</v>
      </c>
      <c r="G3682">
        <v>0.91974999999999996</v>
      </c>
      <c r="H3682">
        <v>0.36804999999999999</v>
      </c>
      <c r="I3682">
        <v>0.29575000000000001</v>
      </c>
      <c r="J3682">
        <v>1.695E-2</v>
      </c>
      <c r="K3682">
        <v>0.98465000000000003</v>
      </c>
      <c r="L3682">
        <v>0.40965000000000001</v>
      </c>
    </row>
    <row r="3683" spans="1:12" x14ac:dyDescent="0.3">
      <c r="A3683">
        <v>3682</v>
      </c>
      <c r="B3683">
        <v>0.36814999999999998</v>
      </c>
      <c r="C3683">
        <v>0.32674999999999998</v>
      </c>
      <c r="D3683">
        <v>0.58655000000000002</v>
      </c>
      <c r="E3683">
        <v>0.18415000000000001</v>
      </c>
      <c r="F3683">
        <v>0.19744999999999999</v>
      </c>
      <c r="G3683">
        <v>0.22555</v>
      </c>
      <c r="H3683">
        <v>0.48354999999999998</v>
      </c>
      <c r="I3683">
        <v>0.72294999999999998</v>
      </c>
      <c r="J3683">
        <v>0.71935000000000004</v>
      </c>
      <c r="K3683">
        <v>0.37154999999999999</v>
      </c>
      <c r="L3683">
        <v>0.62134999999999996</v>
      </c>
    </row>
    <row r="3684" spans="1:12" x14ac:dyDescent="0.3">
      <c r="A3684">
        <v>3683</v>
      </c>
      <c r="B3684">
        <v>0.36825000000000002</v>
      </c>
      <c r="C3684">
        <v>0.18225</v>
      </c>
      <c r="D3684">
        <v>0.78654999999999997</v>
      </c>
      <c r="E3684">
        <v>0.32185000000000002</v>
      </c>
      <c r="F3684">
        <v>0.24825</v>
      </c>
      <c r="G3684">
        <v>0.85624999999999996</v>
      </c>
      <c r="H3684">
        <v>0.45915</v>
      </c>
      <c r="I3684">
        <v>0.66185000000000005</v>
      </c>
      <c r="J3684">
        <v>0.74414999999999998</v>
      </c>
      <c r="K3684">
        <v>0.80335000000000001</v>
      </c>
      <c r="L3684">
        <v>0.19255</v>
      </c>
    </row>
    <row r="3685" spans="1:12" x14ac:dyDescent="0.3">
      <c r="A3685">
        <v>3684</v>
      </c>
      <c r="B3685">
        <v>0.36835000000000001</v>
      </c>
      <c r="C3685">
        <v>0.35665000000000002</v>
      </c>
      <c r="D3685">
        <v>0.68315000000000003</v>
      </c>
      <c r="E3685">
        <v>0.41105000000000003</v>
      </c>
      <c r="F3685">
        <v>0.89334999999999998</v>
      </c>
      <c r="G3685">
        <v>0.29344999999999999</v>
      </c>
      <c r="H3685">
        <v>0.57355</v>
      </c>
      <c r="I3685">
        <v>0.47434999999999999</v>
      </c>
      <c r="J3685">
        <v>0.38285000000000002</v>
      </c>
      <c r="K3685">
        <v>0.86545000000000005</v>
      </c>
      <c r="L3685">
        <v>0.11965000000000001</v>
      </c>
    </row>
    <row r="3686" spans="1:12" x14ac:dyDescent="0.3">
      <c r="A3686">
        <v>3685</v>
      </c>
      <c r="B3686">
        <v>0.36845</v>
      </c>
      <c r="C3686">
        <v>8.6650000000000005E-2</v>
      </c>
      <c r="D3686">
        <v>0.63614999999999999</v>
      </c>
      <c r="E3686">
        <v>0.74724999999999997</v>
      </c>
      <c r="F3686">
        <v>0.51785000000000003</v>
      </c>
      <c r="G3686">
        <v>0.94655</v>
      </c>
      <c r="H3686">
        <v>0.74755000000000005</v>
      </c>
      <c r="I3686">
        <v>8.0949999999999994E-2</v>
      </c>
      <c r="J3686">
        <v>0.65405000000000002</v>
      </c>
      <c r="K3686">
        <v>0.96214999999999995</v>
      </c>
      <c r="L3686">
        <v>0.14344999999999999</v>
      </c>
    </row>
    <row r="3687" spans="1:12" x14ac:dyDescent="0.3">
      <c r="A3687">
        <v>3686</v>
      </c>
      <c r="B3687">
        <v>0.36854999999999999</v>
      </c>
      <c r="C3687">
        <v>0.78344999999999998</v>
      </c>
      <c r="D3687">
        <v>0.56594999999999995</v>
      </c>
      <c r="E3687">
        <v>0.33584999999999998</v>
      </c>
      <c r="F3687">
        <v>0.37924999999999998</v>
      </c>
      <c r="G3687">
        <v>0.19735</v>
      </c>
      <c r="H3687">
        <v>0.46055000000000001</v>
      </c>
      <c r="I3687">
        <v>0.30714999999999998</v>
      </c>
      <c r="J3687">
        <v>0.18795000000000001</v>
      </c>
      <c r="K3687">
        <v>0.19805</v>
      </c>
      <c r="L3687">
        <v>0.34284999999999999</v>
      </c>
    </row>
    <row r="3688" spans="1:12" x14ac:dyDescent="0.3">
      <c r="A3688">
        <v>3687</v>
      </c>
      <c r="B3688">
        <v>0.36864999999999998</v>
      </c>
      <c r="C3688">
        <v>0.29025000000000001</v>
      </c>
      <c r="D3688">
        <v>0.91495000000000004</v>
      </c>
      <c r="E3688">
        <v>9.7549999999999998E-2</v>
      </c>
      <c r="F3688">
        <v>0.47915000000000002</v>
      </c>
      <c r="G3688">
        <v>0.13444999999999999</v>
      </c>
      <c r="H3688">
        <v>0.62455000000000005</v>
      </c>
      <c r="I3688">
        <v>0.72655000000000003</v>
      </c>
      <c r="J3688">
        <v>0.67805000000000004</v>
      </c>
      <c r="K3688">
        <v>0.96465000000000001</v>
      </c>
      <c r="L3688">
        <v>0.64934999999999998</v>
      </c>
    </row>
    <row r="3689" spans="1:12" x14ac:dyDescent="0.3">
      <c r="A3689">
        <v>3688</v>
      </c>
      <c r="B3689">
        <v>0.36875000000000002</v>
      </c>
      <c r="C3689">
        <v>0.57025000000000003</v>
      </c>
      <c r="D3689">
        <v>0.62214999999999998</v>
      </c>
      <c r="E3689">
        <v>0.77005000000000001</v>
      </c>
      <c r="F3689">
        <v>0.50824999999999998</v>
      </c>
      <c r="G3689">
        <v>0.51175000000000004</v>
      </c>
      <c r="H3689">
        <v>0.21454999999999999</v>
      </c>
      <c r="I3689">
        <v>0.46915000000000001</v>
      </c>
      <c r="J3689">
        <v>0.81164999999999998</v>
      </c>
      <c r="K3689">
        <v>0.21715000000000001</v>
      </c>
      <c r="L3689">
        <v>0.86124999999999996</v>
      </c>
    </row>
    <row r="3690" spans="1:12" x14ac:dyDescent="0.3">
      <c r="A3690">
        <v>3689</v>
      </c>
      <c r="B3690">
        <v>0.36885000000000001</v>
      </c>
      <c r="C3690">
        <v>0.17885000000000001</v>
      </c>
      <c r="D3690">
        <v>8.5050000000000001E-2</v>
      </c>
      <c r="E3690">
        <v>0.62765000000000004</v>
      </c>
      <c r="F3690">
        <v>0.58845000000000003</v>
      </c>
      <c r="G3690">
        <v>0.10195</v>
      </c>
      <c r="H3690">
        <v>0.33705000000000002</v>
      </c>
      <c r="I3690">
        <v>0.91495000000000004</v>
      </c>
      <c r="J3690">
        <v>0.52334999999999998</v>
      </c>
      <c r="K3690">
        <v>0.45074999999999998</v>
      </c>
      <c r="L3690">
        <v>0.82774999999999999</v>
      </c>
    </row>
    <row r="3691" spans="1:12" x14ac:dyDescent="0.3">
      <c r="A3691">
        <v>3690</v>
      </c>
      <c r="B3691">
        <v>0.36895</v>
      </c>
      <c r="C3691">
        <v>0.18534999999999999</v>
      </c>
      <c r="D3691">
        <v>0.10315000000000001</v>
      </c>
      <c r="E3691">
        <v>0.83925000000000005</v>
      </c>
      <c r="F3691">
        <v>1.545E-2</v>
      </c>
      <c r="G3691">
        <v>8.4499999999999992E-3</v>
      </c>
      <c r="H3691">
        <v>0.34415000000000001</v>
      </c>
      <c r="I3691">
        <v>0.98245000000000005</v>
      </c>
      <c r="J3691">
        <v>0.17415</v>
      </c>
      <c r="K3691">
        <v>0.54515000000000002</v>
      </c>
      <c r="L3691">
        <v>0.91515000000000002</v>
      </c>
    </row>
    <row r="3692" spans="1:12" x14ac:dyDescent="0.3">
      <c r="A3692">
        <v>3691</v>
      </c>
      <c r="B3692">
        <v>0.36904999999999999</v>
      </c>
      <c r="C3692">
        <v>0.88034999999999997</v>
      </c>
      <c r="D3692">
        <v>0.14565</v>
      </c>
      <c r="E3692">
        <v>0.49064999999999998</v>
      </c>
      <c r="F3692">
        <v>0.70735000000000003</v>
      </c>
      <c r="G3692">
        <v>0.46715000000000001</v>
      </c>
      <c r="H3692">
        <v>0.93215000000000003</v>
      </c>
      <c r="I3692">
        <v>0.45484999999999998</v>
      </c>
      <c r="J3692">
        <v>0.23774999999999999</v>
      </c>
      <c r="K3692">
        <v>0.27105000000000001</v>
      </c>
      <c r="L3692">
        <v>0.60675000000000001</v>
      </c>
    </row>
    <row r="3693" spans="1:12" x14ac:dyDescent="0.3">
      <c r="A3693">
        <v>3692</v>
      </c>
      <c r="B3693">
        <v>0.36914999999999998</v>
      </c>
      <c r="C3693">
        <v>0.97435000000000005</v>
      </c>
      <c r="D3693">
        <v>0.71465000000000001</v>
      </c>
      <c r="E3693">
        <v>3.5E-4</v>
      </c>
      <c r="F3693">
        <v>0.93505000000000005</v>
      </c>
      <c r="G3693">
        <v>0.33224999999999999</v>
      </c>
      <c r="H3693">
        <v>0.14535000000000001</v>
      </c>
      <c r="I3693">
        <v>0.38105</v>
      </c>
      <c r="J3693">
        <v>7.1349999999999997E-2</v>
      </c>
      <c r="K3693">
        <v>0.37325000000000003</v>
      </c>
      <c r="L3693">
        <v>0.81894999999999996</v>
      </c>
    </row>
    <row r="3694" spans="1:12" x14ac:dyDescent="0.3">
      <c r="A3694">
        <v>3693</v>
      </c>
      <c r="B3694">
        <v>0.36925000000000002</v>
      </c>
      <c r="C3694">
        <v>0.29794999999999999</v>
      </c>
      <c r="D3694">
        <v>0.38865</v>
      </c>
      <c r="E3694">
        <v>0.68735000000000002</v>
      </c>
      <c r="F3694">
        <v>0.52825</v>
      </c>
      <c r="G3694">
        <v>0.60665000000000002</v>
      </c>
      <c r="H3694">
        <v>0.38435000000000002</v>
      </c>
      <c r="I3694">
        <v>0.57215000000000005</v>
      </c>
      <c r="J3694">
        <v>0.13444999999999999</v>
      </c>
      <c r="K3694">
        <v>0.36154999999999998</v>
      </c>
      <c r="L3694">
        <v>0.44064999999999999</v>
      </c>
    </row>
    <row r="3695" spans="1:12" x14ac:dyDescent="0.3">
      <c r="A3695">
        <v>3694</v>
      </c>
      <c r="B3695">
        <v>0.36935000000000001</v>
      </c>
      <c r="C3695">
        <v>0.16714999999999999</v>
      </c>
      <c r="D3695">
        <v>2.5950000000000001E-2</v>
      </c>
      <c r="E3695">
        <v>3.7749999999999999E-2</v>
      </c>
      <c r="F3695">
        <v>0.11695</v>
      </c>
      <c r="G3695">
        <v>1.6150000000000001E-2</v>
      </c>
      <c r="H3695">
        <v>0.28715000000000002</v>
      </c>
      <c r="I3695">
        <v>0.71704999999999997</v>
      </c>
      <c r="J3695">
        <v>0.18895000000000001</v>
      </c>
      <c r="K3695">
        <v>8.1949999999999995E-2</v>
      </c>
      <c r="L3695">
        <v>0.70725000000000005</v>
      </c>
    </row>
    <row r="3696" spans="1:12" x14ac:dyDescent="0.3">
      <c r="A3696">
        <v>3695</v>
      </c>
      <c r="B3696">
        <v>0.36945</v>
      </c>
      <c r="C3696">
        <v>0.15165000000000001</v>
      </c>
      <c r="D3696">
        <v>0.90864999999999996</v>
      </c>
      <c r="E3696">
        <v>0.89285000000000003</v>
      </c>
      <c r="F3696">
        <v>0.20365</v>
      </c>
      <c r="G3696">
        <v>0.87885000000000002</v>
      </c>
      <c r="H3696">
        <v>0.85514999999999997</v>
      </c>
      <c r="I3696">
        <v>0.65654999999999997</v>
      </c>
      <c r="J3696">
        <v>0.26605000000000001</v>
      </c>
      <c r="K3696">
        <v>0.69284999999999997</v>
      </c>
      <c r="L3696">
        <v>0.19205</v>
      </c>
    </row>
    <row r="3697" spans="1:12" x14ac:dyDescent="0.3">
      <c r="A3697">
        <v>3696</v>
      </c>
      <c r="B3697">
        <v>0.36954999999999999</v>
      </c>
      <c r="C3697">
        <v>0.86665000000000003</v>
      </c>
      <c r="D3697">
        <v>0.11865000000000001</v>
      </c>
      <c r="E3697">
        <v>0.10415000000000001</v>
      </c>
      <c r="F3697">
        <v>0.73694999999999999</v>
      </c>
      <c r="G3697">
        <v>0.26815</v>
      </c>
      <c r="H3697">
        <v>0.73224999999999996</v>
      </c>
      <c r="I3697">
        <v>0.98945000000000005</v>
      </c>
      <c r="J3697">
        <v>0.40994999999999998</v>
      </c>
      <c r="K3697">
        <v>0.33805000000000002</v>
      </c>
      <c r="L3697">
        <v>0.74634999999999996</v>
      </c>
    </row>
    <row r="3698" spans="1:12" x14ac:dyDescent="0.3">
      <c r="A3698">
        <v>3697</v>
      </c>
      <c r="B3698">
        <v>0.36964999999999998</v>
      </c>
      <c r="C3698">
        <v>0.18095</v>
      </c>
      <c r="D3698">
        <v>0.89505000000000001</v>
      </c>
      <c r="E3698">
        <v>0.33534999999999998</v>
      </c>
      <c r="F3698">
        <v>0.23075000000000001</v>
      </c>
      <c r="G3698">
        <v>0.61475000000000002</v>
      </c>
      <c r="H3698">
        <v>0.42004999999999998</v>
      </c>
      <c r="I3698">
        <v>0.81864999999999999</v>
      </c>
      <c r="J3698">
        <v>0.58914999999999995</v>
      </c>
      <c r="K3698">
        <v>0.34525</v>
      </c>
      <c r="L3698">
        <v>0.60435000000000005</v>
      </c>
    </row>
    <row r="3699" spans="1:12" x14ac:dyDescent="0.3">
      <c r="A3699">
        <v>3698</v>
      </c>
      <c r="B3699">
        <v>0.36975000000000002</v>
      </c>
      <c r="C3699">
        <v>0.83514999999999995</v>
      </c>
      <c r="D3699">
        <v>0.92374999999999996</v>
      </c>
      <c r="E3699">
        <v>0.59094999999999998</v>
      </c>
      <c r="F3699">
        <v>6.8049999999999999E-2</v>
      </c>
      <c r="G3699">
        <v>0.63634999999999997</v>
      </c>
      <c r="H3699">
        <v>0.98814999999999997</v>
      </c>
      <c r="I3699">
        <v>0.95674999999999999</v>
      </c>
      <c r="J3699">
        <v>0.10105</v>
      </c>
      <c r="K3699">
        <v>0.33965000000000001</v>
      </c>
      <c r="L3699">
        <v>0.19785</v>
      </c>
    </row>
    <row r="3700" spans="1:12" x14ac:dyDescent="0.3">
      <c r="A3700">
        <v>3699</v>
      </c>
      <c r="B3700">
        <v>0.36985000000000001</v>
      </c>
      <c r="C3700">
        <v>0.63885000000000003</v>
      </c>
      <c r="D3700">
        <v>0.81015000000000004</v>
      </c>
      <c r="E3700">
        <v>0.35225000000000001</v>
      </c>
      <c r="F3700">
        <v>0.20275000000000001</v>
      </c>
      <c r="G3700">
        <v>5.6550000000000003E-2</v>
      </c>
      <c r="H3700">
        <v>0.90554999999999997</v>
      </c>
      <c r="I3700">
        <v>0.19464999999999999</v>
      </c>
      <c r="J3700">
        <v>0.17015</v>
      </c>
      <c r="K3700">
        <v>0.27865000000000001</v>
      </c>
      <c r="L3700">
        <v>2.8649999999999998E-2</v>
      </c>
    </row>
    <row r="3701" spans="1:12" x14ac:dyDescent="0.3">
      <c r="A3701">
        <v>3700</v>
      </c>
      <c r="B3701">
        <v>0.36995</v>
      </c>
      <c r="C3701">
        <v>0.41854999999999998</v>
      </c>
      <c r="D3701">
        <v>0.11755</v>
      </c>
      <c r="E3701">
        <v>0.79135</v>
      </c>
      <c r="F3701">
        <v>0.54484999999999995</v>
      </c>
      <c r="G3701">
        <v>0.85255000000000003</v>
      </c>
      <c r="H3701">
        <v>0.19214999999999999</v>
      </c>
      <c r="I3701">
        <v>0.11715</v>
      </c>
      <c r="J3701">
        <v>0.19875000000000001</v>
      </c>
      <c r="K3701">
        <v>0.35404999999999998</v>
      </c>
      <c r="L3701">
        <v>0.18254999999999999</v>
      </c>
    </row>
    <row r="3702" spans="1:12" x14ac:dyDescent="0.3">
      <c r="A3702">
        <v>3701</v>
      </c>
      <c r="B3702">
        <v>0.37004999999999999</v>
      </c>
      <c r="C3702">
        <v>0.41785</v>
      </c>
      <c r="D3702">
        <v>0.59125000000000005</v>
      </c>
      <c r="E3702">
        <v>0.77524999999999999</v>
      </c>
      <c r="F3702">
        <v>0.35875000000000001</v>
      </c>
      <c r="G3702">
        <v>0.64065000000000005</v>
      </c>
      <c r="H3702">
        <v>7.0150000000000004E-2</v>
      </c>
      <c r="I3702">
        <v>0.41194999999999998</v>
      </c>
      <c r="J3702">
        <v>0.14904999999999999</v>
      </c>
      <c r="K3702">
        <v>0.24165</v>
      </c>
      <c r="L3702">
        <v>0.47534999999999999</v>
      </c>
    </row>
    <row r="3703" spans="1:12" x14ac:dyDescent="0.3">
      <c r="A3703">
        <v>3702</v>
      </c>
      <c r="B3703">
        <v>0.37014999999999998</v>
      </c>
      <c r="C3703">
        <v>0.12734999999999999</v>
      </c>
      <c r="D3703">
        <v>0.17544999999999999</v>
      </c>
      <c r="E3703">
        <v>0.98404999999999998</v>
      </c>
      <c r="F3703">
        <v>0.91115000000000002</v>
      </c>
      <c r="G3703">
        <v>0.67825000000000002</v>
      </c>
      <c r="H3703">
        <v>0.76454999999999995</v>
      </c>
      <c r="I3703">
        <v>0.53605000000000003</v>
      </c>
      <c r="J3703">
        <v>0.74724999999999997</v>
      </c>
      <c r="K3703">
        <v>3.7449999999999997E-2</v>
      </c>
      <c r="L3703">
        <v>0.91535</v>
      </c>
    </row>
    <row r="3704" spans="1:12" x14ac:dyDescent="0.3">
      <c r="A3704">
        <v>3703</v>
      </c>
      <c r="B3704">
        <v>0.37025000000000002</v>
      </c>
      <c r="C3704">
        <v>0.97755000000000003</v>
      </c>
      <c r="D3704">
        <v>0.46355000000000002</v>
      </c>
      <c r="E3704">
        <v>0.21634999999999999</v>
      </c>
      <c r="F3704">
        <v>0.24585000000000001</v>
      </c>
      <c r="G3704">
        <v>2.9250000000000002E-2</v>
      </c>
      <c r="H3704">
        <v>0.23935000000000001</v>
      </c>
      <c r="I3704">
        <v>0.80425000000000002</v>
      </c>
      <c r="J3704">
        <v>0.41194999999999998</v>
      </c>
      <c r="K3704">
        <v>0.41844999999999999</v>
      </c>
      <c r="L3704">
        <v>0.50724999999999998</v>
      </c>
    </row>
    <row r="3705" spans="1:12" x14ac:dyDescent="0.3">
      <c r="A3705">
        <v>3704</v>
      </c>
      <c r="B3705">
        <v>0.37035000000000001</v>
      </c>
      <c r="C3705">
        <v>0.69984999999999997</v>
      </c>
      <c r="D3705">
        <v>0.68294999999999995</v>
      </c>
      <c r="E3705">
        <v>0.65695000000000003</v>
      </c>
      <c r="F3705">
        <v>0.82445000000000002</v>
      </c>
      <c r="G3705">
        <v>0.94635000000000002</v>
      </c>
      <c r="H3705">
        <v>0.33245000000000002</v>
      </c>
      <c r="I3705">
        <v>0.30735000000000001</v>
      </c>
      <c r="J3705">
        <v>9.8499999999999994E-3</v>
      </c>
      <c r="K3705">
        <v>0.28844999999999998</v>
      </c>
      <c r="L3705">
        <v>0.47144999999999998</v>
      </c>
    </row>
    <row r="3706" spans="1:12" x14ac:dyDescent="0.3">
      <c r="A3706">
        <v>3705</v>
      </c>
      <c r="B3706">
        <v>0.37045</v>
      </c>
      <c r="C3706">
        <v>0.13105</v>
      </c>
      <c r="D3706">
        <v>0.37824999999999998</v>
      </c>
      <c r="E3706">
        <v>0.67025000000000001</v>
      </c>
      <c r="F3706">
        <v>0.48015000000000002</v>
      </c>
      <c r="G3706">
        <v>0.66344999999999998</v>
      </c>
      <c r="H3706">
        <v>0.29225000000000001</v>
      </c>
      <c r="I3706">
        <v>7.485E-2</v>
      </c>
      <c r="J3706">
        <v>0.41425000000000001</v>
      </c>
      <c r="K3706">
        <v>0.18925</v>
      </c>
      <c r="L3706">
        <v>0.59614999999999996</v>
      </c>
    </row>
    <row r="3707" spans="1:12" x14ac:dyDescent="0.3">
      <c r="A3707">
        <v>3706</v>
      </c>
      <c r="B3707">
        <v>0.37054999999999999</v>
      </c>
      <c r="C3707">
        <v>0.52975000000000005</v>
      </c>
      <c r="D3707">
        <v>0.50595000000000001</v>
      </c>
      <c r="E3707">
        <v>0.59694999999999998</v>
      </c>
      <c r="F3707">
        <v>0.96525000000000005</v>
      </c>
      <c r="G3707">
        <v>0.96365000000000001</v>
      </c>
      <c r="H3707">
        <v>5.5350000000000003E-2</v>
      </c>
      <c r="I3707">
        <v>0.25674999999999998</v>
      </c>
      <c r="J3707">
        <v>0.84675</v>
      </c>
      <c r="K3707">
        <v>0.52354999999999996</v>
      </c>
      <c r="L3707">
        <v>0.98045000000000004</v>
      </c>
    </row>
    <row r="3708" spans="1:12" x14ac:dyDescent="0.3">
      <c r="A3708">
        <v>3707</v>
      </c>
      <c r="B3708">
        <v>0.37064999999999998</v>
      </c>
      <c r="C3708">
        <v>0.19195000000000001</v>
      </c>
      <c r="D3708">
        <v>9.1350000000000001E-2</v>
      </c>
      <c r="E3708">
        <v>8.0499999999999999E-3</v>
      </c>
      <c r="F3708">
        <v>0.98585</v>
      </c>
      <c r="G3708">
        <v>0.67995000000000005</v>
      </c>
      <c r="H3708">
        <v>0.90305000000000002</v>
      </c>
      <c r="I3708">
        <v>0.41804999999999998</v>
      </c>
      <c r="J3708">
        <v>0.53215000000000001</v>
      </c>
      <c r="K3708">
        <v>0.40775</v>
      </c>
      <c r="L3708">
        <v>0.17194999999999999</v>
      </c>
    </row>
    <row r="3709" spans="1:12" x14ac:dyDescent="0.3">
      <c r="A3709">
        <v>3708</v>
      </c>
      <c r="B3709">
        <v>0.37075000000000002</v>
      </c>
      <c r="C3709">
        <v>0.67274999999999996</v>
      </c>
      <c r="D3709">
        <v>0.53644999999999998</v>
      </c>
      <c r="E3709">
        <v>0.31655</v>
      </c>
      <c r="F3709">
        <v>0.55435000000000001</v>
      </c>
      <c r="G3709">
        <v>0.37135000000000001</v>
      </c>
      <c r="H3709">
        <v>0.71565000000000001</v>
      </c>
      <c r="I3709">
        <v>0.76964999999999995</v>
      </c>
      <c r="J3709">
        <v>0.96194999999999997</v>
      </c>
      <c r="K3709">
        <v>0.55374999999999996</v>
      </c>
      <c r="L3709">
        <v>0.38834999999999997</v>
      </c>
    </row>
    <row r="3710" spans="1:12" x14ac:dyDescent="0.3">
      <c r="A3710">
        <v>3709</v>
      </c>
      <c r="B3710">
        <v>0.37085000000000001</v>
      </c>
      <c r="C3710">
        <v>0.32374999999999998</v>
      </c>
      <c r="D3710">
        <v>2.895E-2</v>
      </c>
      <c r="E3710">
        <v>0.77285000000000004</v>
      </c>
      <c r="F3710">
        <v>0.93825000000000003</v>
      </c>
      <c r="G3710">
        <v>6.4949999999999994E-2</v>
      </c>
      <c r="H3710">
        <v>0.25514999999999999</v>
      </c>
      <c r="I3710">
        <v>0.41994999999999999</v>
      </c>
      <c r="J3710">
        <v>0.67864999999999998</v>
      </c>
      <c r="K3710">
        <v>0.43004999999999999</v>
      </c>
      <c r="L3710">
        <v>0.34755000000000003</v>
      </c>
    </row>
    <row r="3711" spans="1:12" x14ac:dyDescent="0.3">
      <c r="A3711">
        <v>3710</v>
      </c>
      <c r="B3711">
        <v>0.37095</v>
      </c>
      <c r="C3711">
        <v>0.26135000000000003</v>
      </c>
      <c r="D3711">
        <v>0.89754999999999996</v>
      </c>
      <c r="E3711">
        <v>0.43475000000000003</v>
      </c>
      <c r="F3711">
        <v>9.2549999999999993E-2</v>
      </c>
      <c r="G3711">
        <v>0.97685</v>
      </c>
      <c r="H3711">
        <v>0.14715</v>
      </c>
      <c r="I3711">
        <v>0.24954999999999999</v>
      </c>
      <c r="J3711">
        <v>0.76795000000000002</v>
      </c>
      <c r="K3711">
        <v>0.60934999999999995</v>
      </c>
      <c r="L3711">
        <v>0.10965</v>
      </c>
    </row>
    <row r="3712" spans="1:12" x14ac:dyDescent="0.3">
      <c r="A3712">
        <v>3711</v>
      </c>
      <c r="B3712">
        <v>0.37104999999999999</v>
      </c>
      <c r="C3712">
        <v>0.68515000000000004</v>
      </c>
      <c r="D3712">
        <v>0.33584999999999998</v>
      </c>
      <c r="E3712">
        <v>0.68594999999999995</v>
      </c>
      <c r="F3712">
        <v>0.32545000000000002</v>
      </c>
      <c r="G3712">
        <v>0.68494999999999995</v>
      </c>
      <c r="H3712">
        <v>0.34965000000000002</v>
      </c>
      <c r="I3712">
        <v>0.41404999999999997</v>
      </c>
      <c r="J3712">
        <v>0.70894999999999997</v>
      </c>
      <c r="K3712">
        <v>0.26645000000000002</v>
      </c>
      <c r="L3712">
        <v>0.68545</v>
      </c>
    </row>
    <row r="3713" spans="1:12" x14ac:dyDescent="0.3">
      <c r="A3713">
        <v>3712</v>
      </c>
      <c r="B3713">
        <v>0.37114999999999998</v>
      </c>
      <c r="C3713">
        <v>0.84845000000000004</v>
      </c>
      <c r="D3713">
        <v>0.67564999999999997</v>
      </c>
      <c r="E3713">
        <v>0.58314999999999995</v>
      </c>
      <c r="F3713">
        <v>0.30145</v>
      </c>
      <c r="G3713">
        <v>0.95294999999999996</v>
      </c>
      <c r="H3713">
        <v>0.71335000000000004</v>
      </c>
      <c r="I3713">
        <v>0.85794999999999999</v>
      </c>
      <c r="J3713">
        <v>0.45224999999999999</v>
      </c>
      <c r="K3713">
        <v>0.14185</v>
      </c>
      <c r="L3713">
        <v>0.55225000000000002</v>
      </c>
    </row>
    <row r="3714" spans="1:12" x14ac:dyDescent="0.3">
      <c r="A3714">
        <v>3713</v>
      </c>
      <c r="B3714">
        <v>0.37125000000000002</v>
      </c>
      <c r="C3714">
        <v>0.74785000000000001</v>
      </c>
      <c r="D3714">
        <v>0.92754999999999999</v>
      </c>
      <c r="E3714">
        <v>0.86885000000000001</v>
      </c>
      <c r="F3714">
        <v>0.40965000000000001</v>
      </c>
      <c r="G3714">
        <v>0.58994999999999997</v>
      </c>
      <c r="H3714">
        <v>0.73755000000000004</v>
      </c>
      <c r="I3714">
        <v>0.12325</v>
      </c>
      <c r="J3714">
        <v>0.82865</v>
      </c>
      <c r="K3714">
        <v>0.87624999999999997</v>
      </c>
      <c r="L3714">
        <v>0.28444999999999998</v>
      </c>
    </row>
    <row r="3715" spans="1:12" x14ac:dyDescent="0.3">
      <c r="A3715">
        <v>3714</v>
      </c>
      <c r="B3715">
        <v>0.37135000000000001</v>
      </c>
      <c r="C3715">
        <v>0.16625000000000001</v>
      </c>
      <c r="D3715">
        <v>0.35194999999999999</v>
      </c>
      <c r="E3715">
        <v>0.25964999999999999</v>
      </c>
      <c r="F3715">
        <v>0.11125</v>
      </c>
      <c r="G3715">
        <v>6.5350000000000005E-2</v>
      </c>
      <c r="H3715">
        <v>0.11645</v>
      </c>
      <c r="I3715">
        <v>0.56435000000000002</v>
      </c>
      <c r="J3715">
        <v>5.0499999999999998E-3</v>
      </c>
      <c r="K3715">
        <v>0.63414999999999999</v>
      </c>
      <c r="L3715">
        <v>0.87965000000000004</v>
      </c>
    </row>
    <row r="3716" spans="1:12" x14ac:dyDescent="0.3">
      <c r="A3716">
        <v>3715</v>
      </c>
      <c r="B3716">
        <v>0.37145</v>
      </c>
      <c r="C3716">
        <v>5.185E-2</v>
      </c>
      <c r="D3716">
        <v>0.56005000000000005</v>
      </c>
      <c r="E3716">
        <v>0.85724999999999996</v>
      </c>
      <c r="F3716">
        <v>0.11555</v>
      </c>
      <c r="G3716">
        <v>0.51765000000000005</v>
      </c>
      <c r="H3716">
        <v>0.72484999999999999</v>
      </c>
      <c r="I3716">
        <v>0.66635</v>
      </c>
      <c r="J3716">
        <v>0.31864999999999999</v>
      </c>
      <c r="K3716">
        <v>0.21515000000000001</v>
      </c>
      <c r="L3716">
        <v>0.99145000000000005</v>
      </c>
    </row>
    <row r="3717" spans="1:12" x14ac:dyDescent="0.3">
      <c r="A3717">
        <v>3716</v>
      </c>
      <c r="B3717">
        <v>0.37154999999999999</v>
      </c>
      <c r="C3717">
        <v>0.46155000000000002</v>
      </c>
      <c r="D3717">
        <v>0.46434999999999998</v>
      </c>
      <c r="E3717">
        <v>0.10585</v>
      </c>
      <c r="F3717">
        <v>0.91015000000000001</v>
      </c>
      <c r="G3717">
        <v>0.73785000000000001</v>
      </c>
      <c r="H3717">
        <v>0.20385</v>
      </c>
      <c r="I3717">
        <v>0.67595000000000005</v>
      </c>
      <c r="J3717">
        <v>0.54235</v>
      </c>
      <c r="K3717">
        <v>0.95655000000000001</v>
      </c>
      <c r="L3717">
        <v>0.92005000000000003</v>
      </c>
    </row>
    <row r="3718" spans="1:12" x14ac:dyDescent="0.3">
      <c r="A3718">
        <v>3717</v>
      </c>
      <c r="B3718">
        <v>0.37164999999999998</v>
      </c>
      <c r="C3718">
        <v>3.5049999999999998E-2</v>
      </c>
      <c r="D3718">
        <v>0.97655000000000003</v>
      </c>
      <c r="E3718">
        <v>0.10475</v>
      </c>
      <c r="F3718">
        <v>6.2649999999999997E-2</v>
      </c>
      <c r="G3718">
        <v>0.25064999999999998</v>
      </c>
      <c r="H3718">
        <v>0.30554999999999999</v>
      </c>
      <c r="I3718">
        <v>4.9450000000000001E-2</v>
      </c>
      <c r="J3718">
        <v>0.38784999999999997</v>
      </c>
      <c r="K3718">
        <v>0.34584999999999999</v>
      </c>
      <c r="L3718">
        <v>0.67074999999999996</v>
      </c>
    </row>
    <row r="3719" spans="1:12" x14ac:dyDescent="0.3">
      <c r="A3719">
        <v>3718</v>
      </c>
      <c r="B3719">
        <v>0.37175000000000002</v>
      </c>
      <c r="C3719">
        <v>0.23905000000000001</v>
      </c>
      <c r="D3719">
        <v>7.9850000000000004E-2</v>
      </c>
      <c r="E3719">
        <v>0.85824999999999996</v>
      </c>
      <c r="F3719">
        <v>0.50934999999999997</v>
      </c>
      <c r="G3719">
        <v>9.3500000000000007E-3</v>
      </c>
      <c r="H3719">
        <v>0.51654999999999995</v>
      </c>
      <c r="I3719">
        <v>7.5500000000000003E-3</v>
      </c>
      <c r="J3719">
        <v>0.94925000000000004</v>
      </c>
      <c r="K3719">
        <v>0.81054999999999999</v>
      </c>
      <c r="L3719">
        <v>0.44885000000000003</v>
      </c>
    </row>
    <row r="3720" spans="1:12" x14ac:dyDescent="0.3">
      <c r="A3720">
        <v>3719</v>
      </c>
      <c r="B3720">
        <v>0.37185000000000001</v>
      </c>
      <c r="C3720">
        <v>0.19295000000000001</v>
      </c>
      <c r="D3720">
        <v>1.8450000000000001E-2</v>
      </c>
      <c r="E3720">
        <v>0.31104999999999999</v>
      </c>
      <c r="F3720">
        <v>0.51795000000000002</v>
      </c>
      <c r="G3720">
        <v>0.61465000000000003</v>
      </c>
      <c r="H3720">
        <v>4.0750000000000001E-2</v>
      </c>
      <c r="I3720">
        <v>0.45924999999999999</v>
      </c>
      <c r="J3720">
        <v>0.59175</v>
      </c>
      <c r="K3720">
        <v>0.47894999999999999</v>
      </c>
      <c r="L3720">
        <v>0.71435000000000004</v>
      </c>
    </row>
    <row r="3721" spans="1:12" x14ac:dyDescent="0.3">
      <c r="A3721">
        <v>3720</v>
      </c>
      <c r="B3721">
        <v>0.37195</v>
      </c>
      <c r="C3721">
        <v>0.48275000000000001</v>
      </c>
      <c r="D3721">
        <v>0.68274999999999997</v>
      </c>
      <c r="E3721">
        <v>0.22975000000000001</v>
      </c>
      <c r="F3721">
        <v>0.46655000000000002</v>
      </c>
      <c r="G3721">
        <v>0.24074999999999999</v>
      </c>
      <c r="H3721">
        <v>0.62144999999999995</v>
      </c>
      <c r="I3721">
        <v>0.10205</v>
      </c>
      <c r="J3721">
        <v>0.19645000000000001</v>
      </c>
      <c r="K3721">
        <v>0.90375000000000005</v>
      </c>
      <c r="L3721">
        <v>0.72935000000000005</v>
      </c>
    </row>
    <row r="3722" spans="1:12" x14ac:dyDescent="0.3">
      <c r="A3722">
        <v>3721</v>
      </c>
      <c r="B3722">
        <v>0.37204999999999999</v>
      </c>
      <c r="C3722">
        <v>0.69264999999999999</v>
      </c>
      <c r="D3722">
        <v>0.52785000000000004</v>
      </c>
      <c r="E3722">
        <v>0.17244999999999999</v>
      </c>
      <c r="F3722">
        <v>0.70804999999999996</v>
      </c>
      <c r="G3722">
        <v>0.85734999999999995</v>
      </c>
      <c r="H3722">
        <v>0.45074999999999998</v>
      </c>
      <c r="I3722">
        <v>0.13965</v>
      </c>
      <c r="J3722">
        <v>0.98575000000000002</v>
      </c>
      <c r="K3722">
        <v>0.93874999999999997</v>
      </c>
      <c r="L3722">
        <v>6.1500000000000001E-3</v>
      </c>
    </row>
    <row r="3723" spans="1:12" x14ac:dyDescent="0.3">
      <c r="A3723">
        <v>3722</v>
      </c>
      <c r="B3723">
        <v>0.37214999999999998</v>
      </c>
      <c r="C3723">
        <v>0.79725000000000001</v>
      </c>
      <c r="D3723">
        <v>0.24385000000000001</v>
      </c>
      <c r="E3723">
        <v>0.94725000000000004</v>
      </c>
      <c r="F3723">
        <v>0.81074999999999997</v>
      </c>
      <c r="G3723">
        <v>0.11395</v>
      </c>
      <c r="H3723">
        <v>0.10785</v>
      </c>
      <c r="I3723">
        <v>0.11745</v>
      </c>
      <c r="J3723">
        <v>9.5549999999999996E-2</v>
      </c>
      <c r="K3723">
        <v>0.90864999999999996</v>
      </c>
      <c r="L3723">
        <v>0.93315000000000003</v>
      </c>
    </row>
    <row r="3724" spans="1:12" x14ac:dyDescent="0.3">
      <c r="A3724">
        <v>3723</v>
      </c>
      <c r="B3724">
        <v>0.37225000000000003</v>
      </c>
      <c r="C3724">
        <v>0.37364999999999998</v>
      </c>
      <c r="D3724">
        <v>0.40634999999999999</v>
      </c>
      <c r="E3724">
        <v>0.48044999999999999</v>
      </c>
      <c r="F3724">
        <v>0.21435000000000001</v>
      </c>
      <c r="G3724">
        <v>0.33834999999999998</v>
      </c>
      <c r="H3724">
        <v>0.95874999999999999</v>
      </c>
      <c r="I3724">
        <v>0.36775000000000002</v>
      </c>
      <c r="J3724">
        <v>6.1749999999999999E-2</v>
      </c>
      <c r="K3724">
        <v>1.555E-2</v>
      </c>
      <c r="L3724">
        <v>0.70065</v>
      </c>
    </row>
    <row r="3725" spans="1:12" x14ac:dyDescent="0.3">
      <c r="A3725">
        <v>3724</v>
      </c>
      <c r="B3725">
        <v>0.37235000000000001</v>
      </c>
      <c r="C3725">
        <v>0.13794999999999999</v>
      </c>
      <c r="D3725">
        <v>0.25145000000000001</v>
      </c>
      <c r="E3725">
        <v>0.91625000000000001</v>
      </c>
      <c r="F3725">
        <v>0.48085</v>
      </c>
      <c r="G3725">
        <v>0.86765000000000003</v>
      </c>
      <c r="H3725">
        <v>0.70194999999999996</v>
      </c>
      <c r="I3725">
        <v>0.10145</v>
      </c>
      <c r="J3725">
        <v>0.22484999999999999</v>
      </c>
      <c r="K3725">
        <v>0.76354999999999995</v>
      </c>
      <c r="L3725">
        <v>6.1850000000000002E-2</v>
      </c>
    </row>
    <row r="3726" spans="1:12" x14ac:dyDescent="0.3">
      <c r="A3726">
        <v>3725</v>
      </c>
      <c r="B3726">
        <v>0.37245</v>
      </c>
      <c r="C3726">
        <v>0.35294999999999999</v>
      </c>
      <c r="D3726">
        <v>0.40455000000000002</v>
      </c>
      <c r="E3726">
        <v>0.30875000000000002</v>
      </c>
      <c r="F3726">
        <v>0.43454999999999999</v>
      </c>
      <c r="G3726">
        <v>0.81825000000000003</v>
      </c>
      <c r="H3726">
        <v>0.53244999999999998</v>
      </c>
      <c r="I3726">
        <v>0.18795000000000001</v>
      </c>
      <c r="J3726">
        <v>0.75055000000000005</v>
      </c>
      <c r="K3726">
        <v>0.72124999999999995</v>
      </c>
      <c r="L3726">
        <v>0.40515000000000001</v>
      </c>
    </row>
    <row r="3727" spans="1:12" x14ac:dyDescent="0.3">
      <c r="A3727">
        <v>3726</v>
      </c>
      <c r="B3727">
        <v>0.37254999999999999</v>
      </c>
      <c r="C3727">
        <v>0.40905000000000002</v>
      </c>
      <c r="D3727">
        <v>2.6550000000000001E-2</v>
      </c>
      <c r="E3727">
        <v>0.56705000000000005</v>
      </c>
      <c r="F3727">
        <v>0.28935</v>
      </c>
      <c r="G3727">
        <v>0.49625000000000002</v>
      </c>
      <c r="H3727">
        <v>0.81484999999999996</v>
      </c>
      <c r="I3727">
        <v>0.52785000000000004</v>
      </c>
      <c r="J3727">
        <v>0.25505</v>
      </c>
      <c r="K3727">
        <v>0.20094999999999999</v>
      </c>
      <c r="L3727">
        <v>0.80235000000000001</v>
      </c>
    </row>
    <row r="3728" spans="1:12" x14ac:dyDescent="0.3">
      <c r="A3728">
        <v>3727</v>
      </c>
      <c r="B3728">
        <v>0.37264999999999998</v>
      </c>
      <c r="C3728">
        <v>0.59914999999999996</v>
      </c>
      <c r="D3728">
        <v>0.60945000000000005</v>
      </c>
      <c r="E3728">
        <v>0.58125000000000004</v>
      </c>
      <c r="F3728">
        <v>0.95704999999999996</v>
      </c>
      <c r="G3728">
        <v>0.16014999999999999</v>
      </c>
      <c r="H3728">
        <v>0.14665</v>
      </c>
      <c r="I3728">
        <v>0.46155000000000002</v>
      </c>
      <c r="J3728">
        <v>0.77285000000000004</v>
      </c>
      <c r="K3728">
        <v>0.56945000000000001</v>
      </c>
      <c r="L3728">
        <v>0.10915</v>
      </c>
    </row>
    <row r="3729" spans="1:12" x14ac:dyDescent="0.3">
      <c r="A3729">
        <v>3728</v>
      </c>
      <c r="B3729">
        <v>0.37275000000000003</v>
      </c>
      <c r="C3729">
        <v>0.50865000000000005</v>
      </c>
      <c r="D3729">
        <v>0.89095000000000002</v>
      </c>
      <c r="E3729">
        <v>0.53344999999999998</v>
      </c>
      <c r="F3729">
        <v>0.69915000000000005</v>
      </c>
      <c r="G3729">
        <v>1.115E-2</v>
      </c>
      <c r="H3729">
        <v>0.21815000000000001</v>
      </c>
      <c r="I3729">
        <v>0.61645000000000005</v>
      </c>
      <c r="J3729">
        <v>0.96335000000000004</v>
      </c>
      <c r="K3729">
        <v>0.73895</v>
      </c>
      <c r="L3729">
        <v>0.10185</v>
      </c>
    </row>
    <row r="3730" spans="1:12" x14ac:dyDescent="0.3">
      <c r="A3730">
        <v>3729</v>
      </c>
      <c r="B3730">
        <v>0.37285000000000001</v>
      </c>
      <c r="C3730">
        <v>0.39234999999999998</v>
      </c>
      <c r="D3730">
        <v>0.86804999999999999</v>
      </c>
      <c r="E3730">
        <v>0.11155</v>
      </c>
      <c r="F3730">
        <v>0.59775</v>
      </c>
      <c r="G3730">
        <v>0.56564999999999999</v>
      </c>
      <c r="H3730">
        <v>0.62114999999999998</v>
      </c>
      <c r="I3730">
        <v>0.95525000000000004</v>
      </c>
      <c r="J3730">
        <v>1.055E-2</v>
      </c>
      <c r="K3730">
        <v>0.27534999999999998</v>
      </c>
      <c r="L3730">
        <v>0.67564999999999997</v>
      </c>
    </row>
    <row r="3731" spans="1:12" x14ac:dyDescent="0.3">
      <c r="A3731">
        <v>3730</v>
      </c>
      <c r="B3731">
        <v>0.37295</v>
      </c>
      <c r="C3731">
        <v>0.73924999999999996</v>
      </c>
      <c r="D3731">
        <v>0.73675000000000002</v>
      </c>
      <c r="E3731">
        <v>4.7449999999999999E-2</v>
      </c>
      <c r="F3731">
        <v>0.55315000000000003</v>
      </c>
      <c r="G3731">
        <v>6.6750000000000004E-2</v>
      </c>
      <c r="H3731">
        <v>0.83115000000000006</v>
      </c>
      <c r="I3731">
        <v>0.63924999999999998</v>
      </c>
      <c r="J3731">
        <v>0.64365000000000006</v>
      </c>
      <c r="K3731">
        <v>0.10985</v>
      </c>
      <c r="L3731">
        <v>0.71745000000000003</v>
      </c>
    </row>
    <row r="3732" spans="1:12" x14ac:dyDescent="0.3">
      <c r="A3732">
        <v>3731</v>
      </c>
      <c r="B3732">
        <v>0.37304999999999999</v>
      </c>
      <c r="C3732">
        <v>0.74504999999999999</v>
      </c>
      <c r="D3732">
        <v>0.87155000000000005</v>
      </c>
      <c r="E3732">
        <v>0.75055000000000005</v>
      </c>
      <c r="F3732">
        <v>0.53605000000000003</v>
      </c>
      <c r="G3732">
        <v>0.24754999999999999</v>
      </c>
      <c r="H3732">
        <v>0.22034999999999999</v>
      </c>
      <c r="I3732">
        <v>0.72184999999999999</v>
      </c>
      <c r="J3732">
        <v>0.52405000000000002</v>
      </c>
      <c r="K3732">
        <v>1.265E-2</v>
      </c>
      <c r="L3732">
        <v>0.31424999999999997</v>
      </c>
    </row>
    <row r="3733" spans="1:12" x14ac:dyDescent="0.3">
      <c r="A3733">
        <v>3732</v>
      </c>
      <c r="B3733">
        <v>0.37314999999999998</v>
      </c>
      <c r="C3733">
        <v>0.34505000000000002</v>
      </c>
      <c r="D3733">
        <v>0.94135000000000002</v>
      </c>
      <c r="E3733">
        <v>0.87185000000000001</v>
      </c>
      <c r="F3733">
        <v>0.37564999999999998</v>
      </c>
      <c r="G3733">
        <v>0.86355000000000004</v>
      </c>
      <c r="H3733">
        <v>0.88705000000000001</v>
      </c>
      <c r="I3733">
        <v>0.86985000000000001</v>
      </c>
      <c r="J3733">
        <v>0.22764999999999999</v>
      </c>
      <c r="K3733">
        <v>0.16525000000000001</v>
      </c>
      <c r="L3733">
        <v>0.49725000000000003</v>
      </c>
    </row>
    <row r="3734" spans="1:12" x14ac:dyDescent="0.3">
      <c r="A3734">
        <v>3733</v>
      </c>
      <c r="B3734">
        <v>0.37325000000000003</v>
      </c>
      <c r="C3734">
        <v>0.91864999999999997</v>
      </c>
      <c r="D3734">
        <v>0.29865000000000003</v>
      </c>
      <c r="E3734">
        <v>0.71265000000000001</v>
      </c>
      <c r="F3734">
        <v>0.95215000000000005</v>
      </c>
      <c r="G3734">
        <v>0.78495000000000004</v>
      </c>
      <c r="H3734">
        <v>0.14555000000000001</v>
      </c>
      <c r="I3734">
        <v>0.80595000000000006</v>
      </c>
      <c r="J3734">
        <v>3.8249999999999999E-2</v>
      </c>
      <c r="K3734">
        <v>0.50785000000000002</v>
      </c>
      <c r="L3734">
        <v>0.23194999999999999</v>
      </c>
    </row>
    <row r="3735" spans="1:12" x14ac:dyDescent="0.3">
      <c r="A3735">
        <v>3734</v>
      </c>
      <c r="B3735">
        <v>0.37335000000000002</v>
      </c>
      <c r="C3735">
        <v>0.99734999999999996</v>
      </c>
      <c r="D3735">
        <v>0.85594999999999999</v>
      </c>
      <c r="E3735">
        <v>0.36845</v>
      </c>
      <c r="F3735">
        <v>0.25595000000000001</v>
      </c>
      <c r="G3735">
        <v>0.21085000000000001</v>
      </c>
      <c r="H3735">
        <v>0.63234999999999997</v>
      </c>
      <c r="I3735">
        <v>0.90664999999999996</v>
      </c>
      <c r="J3735">
        <v>0.35644999999999999</v>
      </c>
      <c r="K3735">
        <v>0.11955</v>
      </c>
      <c r="L3735">
        <v>0.23494999999999999</v>
      </c>
    </row>
    <row r="3736" spans="1:12" x14ac:dyDescent="0.3">
      <c r="A3736">
        <v>3735</v>
      </c>
      <c r="B3736">
        <v>0.37345</v>
      </c>
      <c r="C3736">
        <v>0.14065</v>
      </c>
      <c r="D3736">
        <v>0.84225000000000005</v>
      </c>
      <c r="E3736">
        <v>0.91444999999999999</v>
      </c>
      <c r="F3736">
        <v>0.33665</v>
      </c>
      <c r="G3736">
        <v>9.7250000000000003E-2</v>
      </c>
      <c r="H3736">
        <v>4.385E-2</v>
      </c>
      <c r="I3736">
        <v>0.72024999999999995</v>
      </c>
      <c r="J3736">
        <v>0.31505</v>
      </c>
      <c r="K3736">
        <v>0.97484999999999999</v>
      </c>
      <c r="L3736">
        <v>0.44374999999999998</v>
      </c>
    </row>
    <row r="3737" spans="1:12" x14ac:dyDescent="0.3">
      <c r="A3737">
        <v>3736</v>
      </c>
      <c r="B3737">
        <v>0.37354999999999999</v>
      </c>
      <c r="C3737">
        <v>0.35485</v>
      </c>
      <c r="D3737">
        <v>0.39265</v>
      </c>
      <c r="E3737">
        <v>0.28115000000000001</v>
      </c>
      <c r="F3737">
        <v>1.405E-2</v>
      </c>
      <c r="G3737">
        <v>0.71725000000000005</v>
      </c>
      <c r="H3737">
        <v>0.34325</v>
      </c>
      <c r="I3737">
        <v>0.45005000000000001</v>
      </c>
      <c r="J3737">
        <v>0.51565000000000005</v>
      </c>
      <c r="K3737">
        <v>0.42035</v>
      </c>
      <c r="L3737">
        <v>0.69184999999999997</v>
      </c>
    </row>
    <row r="3738" spans="1:12" x14ac:dyDescent="0.3">
      <c r="A3738">
        <v>3737</v>
      </c>
      <c r="B3738">
        <v>0.37364999999999998</v>
      </c>
      <c r="C3738">
        <v>0.31324999999999997</v>
      </c>
      <c r="D3738">
        <v>0.31614999999999999</v>
      </c>
      <c r="E3738">
        <v>0.23715</v>
      </c>
      <c r="F3738">
        <v>0.50865000000000005</v>
      </c>
      <c r="G3738">
        <v>0.65525</v>
      </c>
      <c r="H3738">
        <v>0.62414999999999998</v>
      </c>
      <c r="I3738">
        <v>0.75234999999999996</v>
      </c>
      <c r="J3738">
        <v>0.69494999999999996</v>
      </c>
      <c r="K3738">
        <v>0.45774999999999999</v>
      </c>
      <c r="L3738">
        <v>0.40455000000000002</v>
      </c>
    </row>
    <row r="3739" spans="1:12" x14ac:dyDescent="0.3">
      <c r="A3739">
        <v>3738</v>
      </c>
      <c r="B3739">
        <v>0.37375000000000003</v>
      </c>
      <c r="C3739">
        <v>0.27825</v>
      </c>
      <c r="D3739">
        <v>0.63665000000000005</v>
      </c>
      <c r="E3739">
        <v>0.22155</v>
      </c>
      <c r="F3739">
        <v>0.51285000000000003</v>
      </c>
      <c r="G3739">
        <v>0.57584999999999997</v>
      </c>
      <c r="H3739">
        <v>0.29525000000000001</v>
      </c>
      <c r="I3739">
        <v>0.77405000000000002</v>
      </c>
      <c r="J3739">
        <v>0.92964999999999998</v>
      </c>
      <c r="K3739">
        <v>3.415E-2</v>
      </c>
      <c r="L3739">
        <v>0.44364999999999999</v>
      </c>
    </row>
    <row r="3740" spans="1:12" x14ac:dyDescent="0.3">
      <c r="A3740">
        <v>3739</v>
      </c>
      <c r="B3740">
        <v>0.37385000000000002</v>
      </c>
      <c r="C3740">
        <v>0.68594999999999995</v>
      </c>
      <c r="D3740">
        <v>0.12354999999999999</v>
      </c>
      <c r="E3740">
        <v>0.24195</v>
      </c>
      <c r="F3740">
        <v>0.96784999999999999</v>
      </c>
      <c r="G3740">
        <v>0.86875000000000002</v>
      </c>
      <c r="H3740">
        <v>0.28844999999999998</v>
      </c>
      <c r="I3740">
        <v>0.43914999999999998</v>
      </c>
      <c r="J3740">
        <v>0.65805000000000002</v>
      </c>
      <c r="K3740">
        <v>0.99465000000000003</v>
      </c>
      <c r="L3740">
        <v>0.67344999999999999</v>
      </c>
    </row>
    <row r="3741" spans="1:12" x14ac:dyDescent="0.3">
      <c r="A3741">
        <v>3740</v>
      </c>
      <c r="B3741">
        <v>0.37395</v>
      </c>
      <c r="C3741">
        <v>0.43635000000000002</v>
      </c>
      <c r="D3741">
        <v>0.50544999999999995</v>
      </c>
      <c r="E3741">
        <v>6.8500000000000002E-3</v>
      </c>
      <c r="F3741">
        <v>0.48154999999999998</v>
      </c>
      <c r="G3741">
        <v>0.82125000000000004</v>
      </c>
      <c r="H3741">
        <v>0.61865000000000003</v>
      </c>
      <c r="I3741">
        <v>0.47894999999999999</v>
      </c>
      <c r="J3741">
        <v>0.16545000000000001</v>
      </c>
      <c r="K3741">
        <v>0.12465</v>
      </c>
      <c r="L3741">
        <v>0.73275000000000001</v>
      </c>
    </row>
    <row r="3742" spans="1:12" x14ac:dyDescent="0.3">
      <c r="A3742">
        <v>3741</v>
      </c>
      <c r="B3742">
        <v>0.37404999999999999</v>
      </c>
      <c r="C3742">
        <v>0.51634999999999998</v>
      </c>
      <c r="D3742">
        <v>0.65334999999999999</v>
      </c>
      <c r="E3742">
        <v>0.27424999999999999</v>
      </c>
      <c r="F3742">
        <v>0.81755</v>
      </c>
      <c r="G3742">
        <v>3.9949999999999999E-2</v>
      </c>
      <c r="H3742">
        <v>0.64815</v>
      </c>
      <c r="I3742">
        <v>0.71265000000000001</v>
      </c>
      <c r="J3742">
        <v>0.93235000000000001</v>
      </c>
      <c r="K3742">
        <v>0.70745000000000002</v>
      </c>
      <c r="L3742">
        <v>0.69135000000000002</v>
      </c>
    </row>
    <row r="3743" spans="1:12" x14ac:dyDescent="0.3">
      <c r="A3743">
        <v>3742</v>
      </c>
      <c r="B3743">
        <v>0.37414999999999998</v>
      </c>
      <c r="C3743">
        <v>0.60775000000000001</v>
      </c>
      <c r="D3743">
        <v>3.125E-2</v>
      </c>
      <c r="E3743">
        <v>0.19125</v>
      </c>
      <c r="F3743">
        <v>0.65034999999999998</v>
      </c>
      <c r="G3743">
        <v>3.1850000000000003E-2</v>
      </c>
      <c r="H3743">
        <v>0.37304999999999999</v>
      </c>
      <c r="I3743">
        <v>0.32174999999999998</v>
      </c>
      <c r="J3743">
        <v>0.24615000000000001</v>
      </c>
      <c r="K3743">
        <v>0.12245</v>
      </c>
      <c r="L3743">
        <v>0.18604999999999999</v>
      </c>
    </row>
    <row r="3744" spans="1:12" x14ac:dyDescent="0.3">
      <c r="A3744">
        <v>3743</v>
      </c>
      <c r="B3744">
        <v>0.37425000000000003</v>
      </c>
      <c r="C3744">
        <v>0.59575</v>
      </c>
      <c r="D3744">
        <v>0.20644999999999999</v>
      </c>
      <c r="E3744">
        <v>0.58394999999999997</v>
      </c>
      <c r="F3744">
        <v>0.14524999999999999</v>
      </c>
      <c r="G3744">
        <v>0.56135000000000002</v>
      </c>
      <c r="H3744">
        <v>0.54325000000000001</v>
      </c>
      <c r="I3744">
        <v>0.21385000000000001</v>
      </c>
      <c r="J3744">
        <v>0.11305</v>
      </c>
      <c r="K3744">
        <v>0.58584999999999998</v>
      </c>
      <c r="L3744">
        <v>0.67984999999999995</v>
      </c>
    </row>
    <row r="3745" spans="1:12" x14ac:dyDescent="0.3">
      <c r="A3745">
        <v>3744</v>
      </c>
      <c r="B3745">
        <v>0.37435000000000002</v>
      </c>
      <c r="C3745">
        <v>0.26374999999999998</v>
      </c>
      <c r="D3745">
        <v>0.96884999999999999</v>
      </c>
      <c r="E3745">
        <v>0.93615000000000004</v>
      </c>
      <c r="F3745">
        <v>0.93374999999999997</v>
      </c>
      <c r="G3745">
        <v>0.14405000000000001</v>
      </c>
      <c r="H3745">
        <v>0.66935</v>
      </c>
      <c r="I3745">
        <v>0.69025000000000003</v>
      </c>
      <c r="J3745">
        <v>0.78615000000000002</v>
      </c>
      <c r="K3745">
        <v>0.90744999999999998</v>
      </c>
      <c r="L3745">
        <v>0.37354999999999999</v>
      </c>
    </row>
    <row r="3746" spans="1:12" x14ac:dyDescent="0.3">
      <c r="A3746">
        <v>3745</v>
      </c>
      <c r="B3746">
        <v>0.37445000000000001</v>
      </c>
      <c r="C3746">
        <v>0.32715</v>
      </c>
      <c r="D3746">
        <v>0.89854999999999996</v>
      </c>
      <c r="E3746">
        <v>6.515E-2</v>
      </c>
      <c r="F3746">
        <v>0.92015000000000002</v>
      </c>
      <c r="G3746">
        <v>0.30585000000000001</v>
      </c>
      <c r="H3746">
        <v>0.37864999999999999</v>
      </c>
      <c r="I3746">
        <v>0.21265000000000001</v>
      </c>
      <c r="J3746">
        <v>0.49714999999999998</v>
      </c>
      <c r="K3746">
        <v>0.95104999999999995</v>
      </c>
      <c r="L3746">
        <v>0.52254999999999996</v>
      </c>
    </row>
    <row r="3747" spans="1:12" x14ac:dyDescent="0.3">
      <c r="A3747">
        <v>3746</v>
      </c>
      <c r="B3747">
        <v>0.37454999999999999</v>
      </c>
      <c r="C3747">
        <v>0.32164999999999999</v>
      </c>
      <c r="D3747">
        <v>0.50355000000000005</v>
      </c>
      <c r="E3747">
        <v>0.41565000000000002</v>
      </c>
      <c r="F3747">
        <v>0.20705000000000001</v>
      </c>
      <c r="G3747">
        <v>0.77305000000000001</v>
      </c>
      <c r="H3747">
        <v>0.53674999999999995</v>
      </c>
      <c r="I3747">
        <v>0.40805000000000002</v>
      </c>
      <c r="J3747">
        <v>0.76605000000000001</v>
      </c>
      <c r="K3747">
        <v>0.59035000000000004</v>
      </c>
      <c r="L3747">
        <v>0.41994999999999999</v>
      </c>
    </row>
    <row r="3748" spans="1:12" x14ac:dyDescent="0.3">
      <c r="A3748">
        <v>3747</v>
      </c>
      <c r="B3748">
        <v>0.37464999999999998</v>
      </c>
      <c r="C3748">
        <v>6.5750000000000003E-2</v>
      </c>
      <c r="D3748">
        <v>2.145E-2</v>
      </c>
      <c r="E3748">
        <v>0.77895000000000003</v>
      </c>
      <c r="F3748">
        <v>0.58015000000000005</v>
      </c>
      <c r="G3748">
        <v>0.18554999999999999</v>
      </c>
      <c r="H3748">
        <v>0.87905</v>
      </c>
      <c r="I3748">
        <v>0.87575000000000003</v>
      </c>
      <c r="J3748">
        <v>0.28594999999999998</v>
      </c>
      <c r="K3748">
        <v>0.13544999999999999</v>
      </c>
      <c r="L3748">
        <v>0.30335000000000001</v>
      </c>
    </row>
    <row r="3749" spans="1:12" x14ac:dyDescent="0.3">
      <c r="A3749">
        <v>3748</v>
      </c>
      <c r="B3749">
        <v>0.37475000000000003</v>
      </c>
      <c r="C3749">
        <v>0.39845000000000003</v>
      </c>
      <c r="D3749">
        <v>0.51444999999999996</v>
      </c>
      <c r="E3749">
        <v>8.8650000000000007E-2</v>
      </c>
      <c r="F3749">
        <v>0.67554999999999998</v>
      </c>
      <c r="G3749">
        <v>0.52685000000000004</v>
      </c>
      <c r="H3749">
        <v>0.21965000000000001</v>
      </c>
      <c r="I3749">
        <v>0.29904999999999998</v>
      </c>
      <c r="J3749">
        <v>0.20785000000000001</v>
      </c>
      <c r="K3749">
        <v>0.82104999999999995</v>
      </c>
      <c r="L3749">
        <v>0.58965000000000001</v>
      </c>
    </row>
    <row r="3750" spans="1:12" x14ac:dyDescent="0.3">
      <c r="A3750">
        <v>3749</v>
      </c>
      <c r="B3750">
        <v>0.37485000000000002</v>
      </c>
      <c r="C3750">
        <v>5.9650000000000002E-2</v>
      </c>
      <c r="D3750">
        <v>9.325E-2</v>
      </c>
      <c r="E3750">
        <v>0.30335000000000001</v>
      </c>
      <c r="F3750">
        <v>0.18085000000000001</v>
      </c>
      <c r="G3750">
        <v>0.46475</v>
      </c>
      <c r="H3750">
        <v>0.57074999999999998</v>
      </c>
      <c r="I3750">
        <v>3.585E-2</v>
      </c>
      <c r="J3750">
        <v>0.17995</v>
      </c>
      <c r="K3750">
        <v>0.45134999999999997</v>
      </c>
      <c r="L3750">
        <v>0.59914999999999996</v>
      </c>
    </row>
    <row r="3751" spans="1:12" x14ac:dyDescent="0.3">
      <c r="A3751">
        <v>3750</v>
      </c>
      <c r="B3751">
        <v>0.37495000000000001</v>
      </c>
      <c r="C3751">
        <v>0.10055</v>
      </c>
      <c r="D3751">
        <v>0.24645</v>
      </c>
      <c r="E3751">
        <v>0.74624999999999997</v>
      </c>
      <c r="F3751">
        <v>0.74755000000000005</v>
      </c>
      <c r="G3751">
        <v>0.76975000000000005</v>
      </c>
      <c r="H3751">
        <v>0.77534999999999998</v>
      </c>
      <c r="I3751">
        <v>0.54405000000000003</v>
      </c>
      <c r="J3751">
        <v>0.26734999999999998</v>
      </c>
      <c r="K3751">
        <v>0.37095</v>
      </c>
      <c r="L3751">
        <v>0.56994999999999996</v>
      </c>
    </row>
    <row r="3752" spans="1:12" x14ac:dyDescent="0.3">
      <c r="A3752">
        <v>3751</v>
      </c>
      <c r="B3752">
        <v>0.37504999999999999</v>
      </c>
      <c r="C3752">
        <v>0.60665000000000002</v>
      </c>
      <c r="D3752">
        <v>0.69555</v>
      </c>
      <c r="E3752">
        <v>0.55125000000000002</v>
      </c>
      <c r="F3752">
        <v>0.50375000000000003</v>
      </c>
      <c r="G3752">
        <v>9.8350000000000007E-2</v>
      </c>
      <c r="H3752">
        <v>0.70825000000000005</v>
      </c>
      <c r="I3752">
        <v>5.1049999999999998E-2</v>
      </c>
      <c r="J3752">
        <v>0.67625000000000002</v>
      </c>
      <c r="K3752">
        <v>0.67054999999999998</v>
      </c>
      <c r="L3752">
        <v>0.25024999999999997</v>
      </c>
    </row>
    <row r="3753" spans="1:12" x14ac:dyDescent="0.3">
      <c r="A3753">
        <v>3752</v>
      </c>
      <c r="B3753">
        <v>0.37514999999999998</v>
      </c>
      <c r="C3753">
        <v>0.40625</v>
      </c>
      <c r="D3753">
        <v>1.9949999999999999E-2</v>
      </c>
      <c r="E3753">
        <v>1.405E-2</v>
      </c>
      <c r="F3753">
        <v>0.18565000000000001</v>
      </c>
      <c r="G3753">
        <v>0.45165</v>
      </c>
      <c r="H3753">
        <v>8.7500000000000008E-3</v>
      </c>
      <c r="I3753">
        <v>0.92715000000000003</v>
      </c>
      <c r="J3753">
        <v>0.81715000000000004</v>
      </c>
      <c r="K3753">
        <v>0.38005</v>
      </c>
      <c r="L3753">
        <v>0.63424999999999998</v>
      </c>
    </row>
    <row r="3754" spans="1:12" x14ac:dyDescent="0.3">
      <c r="A3754">
        <v>3753</v>
      </c>
      <c r="B3754">
        <v>0.37524999999999997</v>
      </c>
      <c r="C3754">
        <v>0.84875</v>
      </c>
      <c r="D3754">
        <v>0.41105000000000003</v>
      </c>
      <c r="E3754">
        <v>0.29385</v>
      </c>
      <c r="F3754">
        <v>0.62144999999999995</v>
      </c>
      <c r="G3754">
        <v>0.72835000000000005</v>
      </c>
      <c r="H3754">
        <v>0.69955000000000001</v>
      </c>
      <c r="I3754">
        <v>0.67444999999999999</v>
      </c>
      <c r="J3754">
        <v>0.89985000000000004</v>
      </c>
      <c r="K3754">
        <v>0.98814999999999997</v>
      </c>
      <c r="L3754">
        <v>0.46605000000000002</v>
      </c>
    </row>
    <row r="3755" spans="1:12" x14ac:dyDescent="0.3">
      <c r="A3755">
        <v>3754</v>
      </c>
      <c r="B3755">
        <v>0.37535000000000002</v>
      </c>
      <c r="C3755">
        <v>0.22894999999999999</v>
      </c>
      <c r="D3755">
        <v>3.8850000000000003E-2</v>
      </c>
      <c r="E3755">
        <v>0.41444999999999999</v>
      </c>
      <c r="F3755">
        <v>0.75175000000000003</v>
      </c>
      <c r="G3755">
        <v>0.54915000000000003</v>
      </c>
      <c r="H3755">
        <v>0.93264999999999998</v>
      </c>
      <c r="I3755">
        <v>0.36625000000000002</v>
      </c>
      <c r="J3755">
        <v>0.22564999999999999</v>
      </c>
      <c r="K3755">
        <v>0.99795</v>
      </c>
      <c r="L3755">
        <v>0.37614999999999998</v>
      </c>
    </row>
    <row r="3756" spans="1:12" x14ac:dyDescent="0.3">
      <c r="A3756">
        <v>3755</v>
      </c>
      <c r="B3756">
        <v>0.37545000000000001</v>
      </c>
      <c r="C3756">
        <v>0.86695</v>
      </c>
      <c r="D3756">
        <v>0.77664999999999995</v>
      </c>
      <c r="E3756">
        <v>0.74814999999999998</v>
      </c>
      <c r="F3756">
        <v>0.74224999999999997</v>
      </c>
      <c r="G3756">
        <v>0.10995000000000001</v>
      </c>
      <c r="H3756">
        <v>0.64444999999999997</v>
      </c>
      <c r="I3756">
        <v>0.16205</v>
      </c>
      <c r="J3756">
        <v>0.31414999999999998</v>
      </c>
      <c r="K3756">
        <v>0.36135</v>
      </c>
      <c r="L3756">
        <v>0.14215</v>
      </c>
    </row>
    <row r="3757" spans="1:12" x14ac:dyDescent="0.3">
      <c r="A3757">
        <v>3756</v>
      </c>
      <c r="B3757">
        <v>0.37554999999999999</v>
      </c>
      <c r="C3757">
        <v>0.38305</v>
      </c>
      <c r="D3757">
        <v>0.63965000000000005</v>
      </c>
      <c r="E3757">
        <v>6.7549999999999999E-2</v>
      </c>
      <c r="F3757">
        <v>4.6149999999999997E-2</v>
      </c>
      <c r="G3757">
        <v>0.69145000000000001</v>
      </c>
      <c r="H3757">
        <v>0.92854999999999999</v>
      </c>
      <c r="I3757">
        <v>0.85514999999999997</v>
      </c>
      <c r="J3757">
        <v>1.7250000000000001E-2</v>
      </c>
      <c r="K3757">
        <v>0.87714999999999999</v>
      </c>
      <c r="L3757">
        <v>0.93855</v>
      </c>
    </row>
    <row r="3758" spans="1:12" x14ac:dyDescent="0.3">
      <c r="A3758">
        <v>3757</v>
      </c>
      <c r="B3758">
        <v>0.37564999999999998</v>
      </c>
      <c r="C3758">
        <v>0.89295000000000002</v>
      </c>
      <c r="D3758">
        <v>0.36975000000000002</v>
      </c>
      <c r="E3758">
        <v>0.69074999999999998</v>
      </c>
      <c r="F3758">
        <v>0.25255</v>
      </c>
      <c r="G3758">
        <v>0.80674999999999997</v>
      </c>
      <c r="H3758">
        <v>8.9849999999999999E-2</v>
      </c>
      <c r="I3758">
        <v>0.75654999999999994</v>
      </c>
      <c r="J3758">
        <v>0.91395000000000004</v>
      </c>
      <c r="K3758">
        <v>0.35244999999999999</v>
      </c>
      <c r="L3758">
        <v>4.335E-2</v>
      </c>
    </row>
    <row r="3759" spans="1:12" x14ac:dyDescent="0.3">
      <c r="A3759">
        <v>3758</v>
      </c>
      <c r="B3759">
        <v>0.37574999999999997</v>
      </c>
      <c r="C3759">
        <v>0.24645</v>
      </c>
      <c r="D3759">
        <v>0.81625000000000003</v>
      </c>
      <c r="E3759">
        <v>0.50095000000000001</v>
      </c>
      <c r="F3759">
        <v>0.14795</v>
      </c>
      <c r="G3759">
        <v>0.27205000000000001</v>
      </c>
      <c r="H3759">
        <v>0.64464999999999995</v>
      </c>
      <c r="I3759">
        <v>0.41735</v>
      </c>
      <c r="J3759">
        <v>0.77405000000000002</v>
      </c>
      <c r="K3759">
        <v>0.96514999999999995</v>
      </c>
      <c r="L3759">
        <v>0.84414999999999996</v>
      </c>
    </row>
    <row r="3760" spans="1:12" x14ac:dyDescent="0.3">
      <c r="A3760">
        <v>3759</v>
      </c>
      <c r="B3760">
        <v>0.37585000000000002</v>
      </c>
      <c r="C3760">
        <v>0.23945</v>
      </c>
      <c r="D3760">
        <v>0.22355</v>
      </c>
      <c r="E3760">
        <v>0.86455000000000004</v>
      </c>
      <c r="F3760">
        <v>0.80225000000000002</v>
      </c>
      <c r="G3760">
        <v>0.58455000000000001</v>
      </c>
      <c r="H3760">
        <v>0.64954999999999996</v>
      </c>
      <c r="I3760">
        <v>0.71604999999999996</v>
      </c>
      <c r="J3760">
        <v>0.89265000000000005</v>
      </c>
      <c r="K3760">
        <v>0.28944999999999999</v>
      </c>
      <c r="L3760">
        <v>0.21045</v>
      </c>
    </row>
    <row r="3761" spans="1:12" x14ac:dyDescent="0.3">
      <c r="A3761">
        <v>3760</v>
      </c>
      <c r="B3761">
        <v>0.37595000000000001</v>
      </c>
      <c r="C3761">
        <v>0.32135000000000002</v>
      </c>
      <c r="D3761">
        <v>0.55064999999999997</v>
      </c>
      <c r="E3761">
        <v>0.71514999999999995</v>
      </c>
      <c r="F3761">
        <v>0.62034999999999996</v>
      </c>
      <c r="G3761">
        <v>0.68554999999999999</v>
      </c>
      <c r="H3761">
        <v>0.99124999999999996</v>
      </c>
      <c r="I3761">
        <v>0.29135</v>
      </c>
      <c r="J3761">
        <v>0.35894999999999999</v>
      </c>
      <c r="K3761">
        <v>0.11075</v>
      </c>
      <c r="L3761">
        <v>0.21854999999999999</v>
      </c>
    </row>
    <row r="3762" spans="1:12" x14ac:dyDescent="0.3">
      <c r="A3762">
        <v>3761</v>
      </c>
      <c r="B3762">
        <v>0.37605</v>
      </c>
      <c r="C3762">
        <v>0.44324999999999998</v>
      </c>
      <c r="D3762">
        <v>0.26235000000000003</v>
      </c>
      <c r="E3762">
        <v>7.3649999999999993E-2</v>
      </c>
      <c r="F3762">
        <v>0.45645000000000002</v>
      </c>
      <c r="G3762">
        <v>0.82515000000000005</v>
      </c>
      <c r="H3762">
        <v>0.69294999999999995</v>
      </c>
      <c r="I3762">
        <v>0.26324999999999998</v>
      </c>
      <c r="J3762">
        <v>0.36044999999999999</v>
      </c>
      <c r="K3762">
        <v>0.57525000000000004</v>
      </c>
      <c r="L3762">
        <v>0.96435000000000004</v>
      </c>
    </row>
    <row r="3763" spans="1:12" x14ac:dyDescent="0.3">
      <c r="A3763">
        <v>3762</v>
      </c>
      <c r="B3763">
        <v>0.37614999999999998</v>
      </c>
      <c r="C3763">
        <v>0.23955000000000001</v>
      </c>
      <c r="D3763">
        <v>0.31474999999999997</v>
      </c>
      <c r="E3763">
        <v>0.23905000000000001</v>
      </c>
      <c r="F3763">
        <v>0.76205000000000001</v>
      </c>
      <c r="G3763">
        <v>0.19034999999999999</v>
      </c>
      <c r="H3763">
        <v>0.53075000000000006</v>
      </c>
      <c r="I3763">
        <v>7.0650000000000004E-2</v>
      </c>
      <c r="J3763">
        <v>0.38674999999999998</v>
      </c>
      <c r="K3763">
        <v>0.29154999999999998</v>
      </c>
      <c r="L3763">
        <v>0.17845</v>
      </c>
    </row>
    <row r="3764" spans="1:12" x14ac:dyDescent="0.3">
      <c r="A3764">
        <v>3763</v>
      </c>
      <c r="B3764">
        <v>0.37624999999999997</v>
      </c>
      <c r="C3764">
        <v>0.33534999999999998</v>
      </c>
      <c r="D3764">
        <v>0.90815000000000001</v>
      </c>
      <c r="E3764">
        <v>3.5549999999999998E-2</v>
      </c>
      <c r="F3764">
        <v>0.52854999999999996</v>
      </c>
      <c r="G3764">
        <v>0.56915000000000004</v>
      </c>
      <c r="H3764">
        <v>0.42585000000000001</v>
      </c>
      <c r="I3764">
        <v>0.51124999999999998</v>
      </c>
      <c r="J3764">
        <v>0.26195000000000002</v>
      </c>
      <c r="K3764">
        <v>0.80264999999999997</v>
      </c>
      <c r="L3764">
        <v>0.57774999999999999</v>
      </c>
    </row>
    <row r="3765" spans="1:12" x14ac:dyDescent="0.3">
      <c r="A3765">
        <v>3764</v>
      </c>
      <c r="B3765">
        <v>0.37635000000000002</v>
      </c>
      <c r="C3765">
        <v>0.34005000000000002</v>
      </c>
      <c r="D3765">
        <v>0.20505000000000001</v>
      </c>
      <c r="E3765">
        <v>0.23735000000000001</v>
      </c>
      <c r="F3765">
        <v>0.80725000000000002</v>
      </c>
      <c r="G3765">
        <v>3.7650000000000003E-2</v>
      </c>
      <c r="H3765">
        <v>0.74675000000000002</v>
      </c>
      <c r="I3765">
        <v>0.31895000000000001</v>
      </c>
      <c r="J3765">
        <v>0.99624999999999997</v>
      </c>
      <c r="K3765">
        <v>0.91415000000000002</v>
      </c>
      <c r="L3765">
        <v>0.29304999999999998</v>
      </c>
    </row>
    <row r="3766" spans="1:12" x14ac:dyDescent="0.3">
      <c r="A3766">
        <v>3765</v>
      </c>
      <c r="B3766">
        <v>0.37645000000000001</v>
      </c>
      <c r="C3766">
        <v>0.51815</v>
      </c>
      <c r="D3766">
        <v>0.54074999999999995</v>
      </c>
      <c r="E3766">
        <v>0.53805000000000003</v>
      </c>
      <c r="F3766">
        <v>0.88034999999999997</v>
      </c>
      <c r="G3766">
        <v>0.64795000000000003</v>
      </c>
      <c r="H3766">
        <v>0.20874999999999999</v>
      </c>
      <c r="I3766">
        <v>0.52515000000000001</v>
      </c>
      <c r="J3766">
        <v>0.99475000000000002</v>
      </c>
      <c r="K3766">
        <v>0.32445000000000002</v>
      </c>
      <c r="L3766">
        <v>0.38664999999999999</v>
      </c>
    </row>
    <row r="3767" spans="1:12" x14ac:dyDescent="0.3">
      <c r="A3767">
        <v>3766</v>
      </c>
      <c r="B3767">
        <v>0.37655</v>
      </c>
      <c r="C3767">
        <v>0.46034999999999998</v>
      </c>
      <c r="D3767">
        <v>0.93525000000000003</v>
      </c>
      <c r="E3767">
        <v>0.73194999999999999</v>
      </c>
      <c r="F3767">
        <v>0.81084999999999996</v>
      </c>
      <c r="G3767">
        <v>0.37504999999999999</v>
      </c>
      <c r="H3767">
        <v>0.49254999999999999</v>
      </c>
      <c r="I3767">
        <v>0.60624999999999996</v>
      </c>
      <c r="J3767">
        <v>0.95274999999999999</v>
      </c>
      <c r="K3767">
        <v>0.34905000000000003</v>
      </c>
      <c r="L3767">
        <v>0.40065000000000001</v>
      </c>
    </row>
    <row r="3768" spans="1:12" x14ac:dyDescent="0.3">
      <c r="A3768">
        <v>3767</v>
      </c>
      <c r="B3768">
        <v>0.37664999999999998</v>
      </c>
      <c r="C3768">
        <v>0.69604999999999995</v>
      </c>
      <c r="D3768">
        <v>0.63705000000000001</v>
      </c>
      <c r="E3768">
        <v>0.26805000000000001</v>
      </c>
      <c r="F3768">
        <v>0.44424999999999998</v>
      </c>
      <c r="G3768">
        <v>0.72965000000000002</v>
      </c>
      <c r="H3768">
        <v>0.72804999999999997</v>
      </c>
      <c r="I3768">
        <v>0.89575000000000005</v>
      </c>
      <c r="J3768">
        <v>0.47255000000000003</v>
      </c>
      <c r="K3768">
        <v>0.81025000000000003</v>
      </c>
      <c r="L3768">
        <v>0.12795000000000001</v>
      </c>
    </row>
    <row r="3769" spans="1:12" x14ac:dyDescent="0.3">
      <c r="A3769">
        <v>3768</v>
      </c>
      <c r="B3769">
        <v>0.37674999999999997</v>
      </c>
      <c r="C3769">
        <v>0.13905000000000001</v>
      </c>
      <c r="D3769">
        <v>0.26624999999999999</v>
      </c>
      <c r="E3769">
        <v>0.16635</v>
      </c>
      <c r="F3769">
        <v>0.73834999999999995</v>
      </c>
      <c r="G3769">
        <v>0.65215000000000001</v>
      </c>
      <c r="H3769">
        <v>0.88554999999999995</v>
      </c>
      <c r="I3769">
        <v>0.89515</v>
      </c>
      <c r="J3769">
        <v>0.61814999999999998</v>
      </c>
      <c r="K3769">
        <v>0.72445000000000004</v>
      </c>
      <c r="L3769">
        <v>0.99624999999999997</v>
      </c>
    </row>
    <row r="3770" spans="1:12" x14ac:dyDescent="0.3">
      <c r="A3770">
        <v>3769</v>
      </c>
      <c r="B3770">
        <v>0.37685000000000002</v>
      </c>
      <c r="C3770">
        <v>0.86745000000000005</v>
      </c>
      <c r="D3770">
        <v>0.70735000000000003</v>
      </c>
      <c r="E3770">
        <v>0.55195000000000005</v>
      </c>
      <c r="F3770">
        <v>0.44485000000000002</v>
      </c>
      <c r="G3770">
        <v>0.43204999999999999</v>
      </c>
      <c r="H3770">
        <v>0.84014999999999995</v>
      </c>
      <c r="I3770">
        <v>0.32634999999999997</v>
      </c>
      <c r="J3770">
        <v>0.78334999999999999</v>
      </c>
      <c r="K3770">
        <v>0.63514999999999999</v>
      </c>
      <c r="L3770">
        <v>0.15695000000000001</v>
      </c>
    </row>
    <row r="3771" spans="1:12" x14ac:dyDescent="0.3">
      <c r="A3771">
        <v>3770</v>
      </c>
      <c r="B3771">
        <v>0.37695000000000001</v>
      </c>
      <c r="C3771">
        <v>6.6499999999999997E-3</v>
      </c>
      <c r="D3771">
        <v>0.63495000000000001</v>
      </c>
      <c r="E3771">
        <v>0.73555000000000004</v>
      </c>
      <c r="F3771">
        <v>0.60994999999999999</v>
      </c>
      <c r="G3771">
        <v>0.38274999999999998</v>
      </c>
      <c r="H3771">
        <v>0.32684999999999997</v>
      </c>
      <c r="I3771">
        <v>0.80864999999999998</v>
      </c>
      <c r="J3771">
        <v>0.20344999999999999</v>
      </c>
      <c r="K3771">
        <v>0.46115</v>
      </c>
      <c r="L3771">
        <v>4.5949999999999998E-2</v>
      </c>
    </row>
    <row r="3772" spans="1:12" x14ac:dyDescent="0.3">
      <c r="A3772">
        <v>3771</v>
      </c>
      <c r="B3772">
        <v>0.37705</v>
      </c>
      <c r="C3772">
        <v>0.25195000000000001</v>
      </c>
      <c r="D3772">
        <v>0.96025000000000005</v>
      </c>
      <c r="E3772">
        <v>0.37585000000000002</v>
      </c>
      <c r="F3772">
        <v>0.72055000000000002</v>
      </c>
      <c r="G3772">
        <v>8.3849999999999994E-2</v>
      </c>
      <c r="H3772">
        <v>0.96284999999999998</v>
      </c>
      <c r="I3772">
        <v>7.45E-3</v>
      </c>
      <c r="J3772">
        <v>0.15695000000000001</v>
      </c>
      <c r="K3772">
        <v>0.94225000000000003</v>
      </c>
      <c r="L3772">
        <v>0.67484999999999995</v>
      </c>
    </row>
    <row r="3773" spans="1:12" x14ac:dyDescent="0.3">
      <c r="A3773">
        <v>3772</v>
      </c>
      <c r="B3773">
        <v>0.37714999999999999</v>
      </c>
      <c r="C3773">
        <v>0.15075</v>
      </c>
      <c r="D3773">
        <v>0.12035</v>
      </c>
      <c r="E3773">
        <v>0.20695</v>
      </c>
      <c r="F3773">
        <v>0.49714999999999998</v>
      </c>
      <c r="G3773">
        <v>3.8949999999999999E-2</v>
      </c>
      <c r="H3773">
        <v>0.15384999999999999</v>
      </c>
      <c r="I3773">
        <v>0.89544999999999997</v>
      </c>
      <c r="J3773">
        <v>0.78885000000000005</v>
      </c>
      <c r="K3773">
        <v>0.83235000000000003</v>
      </c>
      <c r="L3773">
        <v>0.50334999999999996</v>
      </c>
    </row>
    <row r="3774" spans="1:12" x14ac:dyDescent="0.3">
      <c r="A3774">
        <v>3773</v>
      </c>
      <c r="B3774">
        <v>0.37724999999999997</v>
      </c>
      <c r="C3774">
        <v>0.18834999999999999</v>
      </c>
      <c r="D3774">
        <v>0.41404999999999997</v>
      </c>
      <c r="E3774">
        <v>0.67164999999999997</v>
      </c>
      <c r="F3774">
        <v>0.58814999999999995</v>
      </c>
      <c r="G3774">
        <v>0.80354999999999999</v>
      </c>
      <c r="H3774">
        <v>8.2150000000000001E-2</v>
      </c>
      <c r="I3774">
        <v>0.87424999999999997</v>
      </c>
      <c r="J3774">
        <v>0.91335</v>
      </c>
      <c r="K3774">
        <v>0.19775000000000001</v>
      </c>
      <c r="L3774">
        <v>0.14835000000000001</v>
      </c>
    </row>
    <row r="3775" spans="1:12" x14ac:dyDescent="0.3">
      <c r="A3775">
        <v>3774</v>
      </c>
      <c r="B3775">
        <v>0.37735000000000002</v>
      </c>
      <c r="C3775">
        <v>0.68984999999999996</v>
      </c>
      <c r="D3775">
        <v>0.16214999999999999</v>
      </c>
      <c r="E3775">
        <v>0.19345000000000001</v>
      </c>
      <c r="F3775">
        <v>0.92505000000000004</v>
      </c>
      <c r="G3775">
        <v>0.80515000000000003</v>
      </c>
      <c r="H3775">
        <v>0.85985</v>
      </c>
      <c r="I3775">
        <v>8.4849999999999995E-2</v>
      </c>
      <c r="J3775">
        <v>0.12984999999999999</v>
      </c>
      <c r="K3775">
        <v>4.4249999999999998E-2</v>
      </c>
      <c r="L3775">
        <v>0.67695000000000005</v>
      </c>
    </row>
    <row r="3776" spans="1:12" x14ac:dyDescent="0.3">
      <c r="A3776">
        <v>3775</v>
      </c>
      <c r="B3776">
        <v>0.37745000000000001</v>
      </c>
      <c r="C3776">
        <v>0.93694999999999995</v>
      </c>
      <c r="D3776">
        <v>0.15825</v>
      </c>
      <c r="E3776">
        <v>0.39884999999999998</v>
      </c>
      <c r="F3776">
        <v>0.10845</v>
      </c>
      <c r="G3776">
        <v>0.89105000000000001</v>
      </c>
      <c r="H3776">
        <v>0.63575000000000004</v>
      </c>
      <c r="I3776">
        <v>0.27694999999999997</v>
      </c>
      <c r="J3776">
        <v>0.83004999999999995</v>
      </c>
      <c r="K3776">
        <v>0.30225000000000002</v>
      </c>
      <c r="L3776">
        <v>0.56345000000000001</v>
      </c>
    </row>
    <row r="3777" spans="1:12" x14ac:dyDescent="0.3">
      <c r="A3777">
        <v>3776</v>
      </c>
      <c r="B3777">
        <v>0.37755</v>
      </c>
      <c r="C3777">
        <v>0.12755</v>
      </c>
      <c r="D3777">
        <v>0.31895000000000001</v>
      </c>
      <c r="E3777">
        <v>0.68874999999999997</v>
      </c>
      <c r="F3777">
        <v>0.78644999999999998</v>
      </c>
      <c r="G3777">
        <v>0.64724999999999999</v>
      </c>
      <c r="H3777">
        <v>0.56855</v>
      </c>
      <c r="I3777">
        <v>0.31385000000000002</v>
      </c>
      <c r="J3777">
        <v>0.27515000000000001</v>
      </c>
      <c r="K3777">
        <v>0.61314999999999997</v>
      </c>
      <c r="L3777">
        <v>0.95784999999999998</v>
      </c>
    </row>
    <row r="3778" spans="1:12" x14ac:dyDescent="0.3">
      <c r="A3778">
        <v>3777</v>
      </c>
      <c r="B3778">
        <v>0.37764999999999999</v>
      </c>
      <c r="C3778">
        <v>7.5450000000000003E-2</v>
      </c>
      <c r="D3778">
        <v>0.47644999999999998</v>
      </c>
      <c r="E3778">
        <v>0.43905</v>
      </c>
      <c r="F3778">
        <v>0.30985000000000001</v>
      </c>
      <c r="G3778">
        <v>5.9749999999999998E-2</v>
      </c>
      <c r="H3778">
        <v>0.16364999999999999</v>
      </c>
      <c r="I3778">
        <v>0.78964999999999996</v>
      </c>
      <c r="J3778">
        <v>0.57035000000000002</v>
      </c>
      <c r="K3778">
        <v>0.60214999999999996</v>
      </c>
      <c r="L3778">
        <v>0.64205000000000001</v>
      </c>
    </row>
    <row r="3779" spans="1:12" x14ac:dyDescent="0.3">
      <c r="A3779">
        <v>3778</v>
      </c>
      <c r="B3779">
        <v>0.37774999999999997</v>
      </c>
      <c r="C3779">
        <v>0.98285</v>
      </c>
      <c r="D3779">
        <v>0.59175</v>
      </c>
      <c r="E3779">
        <v>0.17705000000000001</v>
      </c>
      <c r="F3779">
        <v>0.27245000000000003</v>
      </c>
      <c r="G3779">
        <v>0.42754999999999999</v>
      </c>
      <c r="H3779">
        <v>0.60014999999999996</v>
      </c>
      <c r="I3779">
        <v>6.3049999999999995E-2</v>
      </c>
      <c r="J3779">
        <v>0.41504999999999997</v>
      </c>
      <c r="K3779">
        <v>0.17385</v>
      </c>
      <c r="L3779">
        <v>7.3450000000000001E-2</v>
      </c>
    </row>
    <row r="3780" spans="1:12" x14ac:dyDescent="0.3">
      <c r="A3780">
        <v>3779</v>
      </c>
      <c r="B3780">
        <v>0.37785000000000002</v>
      </c>
      <c r="C3780">
        <v>0.95814999999999995</v>
      </c>
      <c r="D3780">
        <v>0.74404999999999999</v>
      </c>
      <c r="E3780">
        <v>0.86834999999999996</v>
      </c>
      <c r="F3780">
        <v>0.52115</v>
      </c>
      <c r="G3780">
        <v>0.15245</v>
      </c>
      <c r="H3780">
        <v>0.24045</v>
      </c>
      <c r="I3780">
        <v>0.90154999999999996</v>
      </c>
      <c r="J3780">
        <v>0.65495000000000003</v>
      </c>
      <c r="K3780">
        <v>3.5950000000000003E-2</v>
      </c>
      <c r="L3780">
        <v>0.71965000000000001</v>
      </c>
    </row>
    <row r="3781" spans="1:12" x14ac:dyDescent="0.3">
      <c r="A3781">
        <v>3780</v>
      </c>
      <c r="B3781">
        <v>0.37795000000000001</v>
      </c>
      <c r="C3781">
        <v>0.62795000000000001</v>
      </c>
      <c r="D3781">
        <v>0.31795000000000001</v>
      </c>
      <c r="E3781">
        <v>0.80674999999999997</v>
      </c>
      <c r="F3781">
        <v>0.38905000000000001</v>
      </c>
      <c r="G3781">
        <v>0.94494999999999996</v>
      </c>
      <c r="H3781">
        <v>0.35034999999999999</v>
      </c>
      <c r="I3781">
        <v>0.21784999999999999</v>
      </c>
      <c r="J3781">
        <v>0.11655</v>
      </c>
      <c r="K3781">
        <v>0.95714999999999995</v>
      </c>
      <c r="L3781">
        <v>0.71145000000000003</v>
      </c>
    </row>
    <row r="3782" spans="1:12" x14ac:dyDescent="0.3">
      <c r="A3782">
        <v>3781</v>
      </c>
      <c r="B3782">
        <v>0.37805</v>
      </c>
      <c r="C3782">
        <v>0.28765000000000002</v>
      </c>
      <c r="D3782">
        <v>0.25945000000000001</v>
      </c>
      <c r="E3782">
        <v>0.69504999999999995</v>
      </c>
      <c r="F3782">
        <v>0.88585000000000003</v>
      </c>
      <c r="G3782">
        <v>0.92515000000000003</v>
      </c>
      <c r="H3782">
        <v>0.86255000000000004</v>
      </c>
      <c r="I3782">
        <v>0.23665</v>
      </c>
      <c r="J3782">
        <v>7.9450000000000007E-2</v>
      </c>
      <c r="K3782">
        <v>0.77205000000000001</v>
      </c>
      <c r="L3782">
        <v>0.79584999999999995</v>
      </c>
    </row>
    <row r="3783" spans="1:12" x14ac:dyDescent="0.3">
      <c r="A3783">
        <v>3782</v>
      </c>
      <c r="B3783">
        <v>0.37814999999999999</v>
      </c>
      <c r="C3783">
        <v>0.41084999999999999</v>
      </c>
      <c r="D3783">
        <v>0.14315</v>
      </c>
      <c r="E3783">
        <v>0.45345000000000002</v>
      </c>
      <c r="F3783">
        <v>2.8250000000000001E-2</v>
      </c>
      <c r="G3783">
        <v>4.4749999999999998E-2</v>
      </c>
      <c r="H3783">
        <v>0.75155000000000005</v>
      </c>
      <c r="I3783">
        <v>0.30185000000000001</v>
      </c>
      <c r="J3783">
        <v>0.79695000000000005</v>
      </c>
      <c r="K3783">
        <v>0.44535000000000002</v>
      </c>
      <c r="L3783">
        <v>0.45734999999999998</v>
      </c>
    </row>
    <row r="3784" spans="1:12" x14ac:dyDescent="0.3">
      <c r="A3784">
        <v>3783</v>
      </c>
      <c r="B3784">
        <v>0.37824999999999998</v>
      </c>
      <c r="C3784">
        <v>0.99944999999999995</v>
      </c>
      <c r="D3784">
        <v>0.48325000000000001</v>
      </c>
      <c r="E3784">
        <v>0.61665000000000003</v>
      </c>
      <c r="F3784">
        <v>4.555E-2</v>
      </c>
      <c r="G3784">
        <v>0.26434999999999997</v>
      </c>
      <c r="H3784">
        <v>0.59355000000000002</v>
      </c>
      <c r="I3784">
        <v>0.57155</v>
      </c>
      <c r="J3784">
        <v>0.92125000000000001</v>
      </c>
      <c r="K3784">
        <v>0.26205000000000001</v>
      </c>
      <c r="L3784">
        <v>0.13835</v>
      </c>
    </row>
    <row r="3785" spans="1:12" x14ac:dyDescent="0.3">
      <c r="A3785">
        <v>3784</v>
      </c>
      <c r="B3785">
        <v>0.37835000000000002</v>
      </c>
      <c r="C3785">
        <v>0.54654999999999998</v>
      </c>
      <c r="D3785">
        <v>0.50155000000000005</v>
      </c>
      <c r="E3785">
        <v>0.65215000000000001</v>
      </c>
      <c r="F3785">
        <v>0.72735000000000005</v>
      </c>
      <c r="G3785">
        <v>0.32285000000000003</v>
      </c>
      <c r="H3785">
        <v>0.95484999999999998</v>
      </c>
      <c r="I3785">
        <v>0.27934999999999999</v>
      </c>
      <c r="J3785">
        <v>0.73145000000000004</v>
      </c>
      <c r="K3785">
        <v>0.30135000000000001</v>
      </c>
      <c r="L3785">
        <v>0.38564999999999999</v>
      </c>
    </row>
    <row r="3786" spans="1:12" x14ac:dyDescent="0.3">
      <c r="A3786">
        <v>3785</v>
      </c>
      <c r="B3786">
        <v>0.37845000000000001</v>
      </c>
      <c r="C3786">
        <v>0.71494999999999997</v>
      </c>
      <c r="D3786">
        <v>0.13184999999999999</v>
      </c>
      <c r="E3786">
        <v>0.59875</v>
      </c>
      <c r="F3786">
        <v>0.21004999999999999</v>
      </c>
      <c r="G3786">
        <v>0.53005000000000002</v>
      </c>
      <c r="H3786">
        <v>0.95255000000000001</v>
      </c>
      <c r="I3786">
        <v>0.15115000000000001</v>
      </c>
      <c r="J3786">
        <v>0.43025000000000002</v>
      </c>
      <c r="K3786">
        <v>0.22055</v>
      </c>
      <c r="L3786">
        <v>0.84135000000000004</v>
      </c>
    </row>
    <row r="3787" spans="1:12" x14ac:dyDescent="0.3">
      <c r="A3787">
        <v>3786</v>
      </c>
      <c r="B3787">
        <v>0.37855</v>
      </c>
      <c r="C3787">
        <v>3.9149999999999997E-2</v>
      </c>
      <c r="D3787">
        <v>0.61014999999999997</v>
      </c>
      <c r="E3787">
        <v>0.92025000000000001</v>
      </c>
      <c r="F3787">
        <v>0.87655000000000005</v>
      </c>
      <c r="G3787">
        <v>0.77224999999999999</v>
      </c>
      <c r="H3787">
        <v>5.8500000000000002E-3</v>
      </c>
      <c r="I3787">
        <v>0.40334999999999999</v>
      </c>
      <c r="J3787">
        <v>0.59475</v>
      </c>
      <c r="K3787">
        <v>0.20105000000000001</v>
      </c>
      <c r="L3787">
        <v>2.265E-2</v>
      </c>
    </row>
    <row r="3788" spans="1:12" x14ac:dyDescent="0.3">
      <c r="A3788">
        <v>3787</v>
      </c>
      <c r="B3788">
        <v>0.37864999999999999</v>
      </c>
      <c r="C3788">
        <v>0.64515</v>
      </c>
      <c r="D3788">
        <v>0.14155000000000001</v>
      </c>
      <c r="E3788">
        <v>0.38235000000000002</v>
      </c>
      <c r="F3788">
        <v>9.9250000000000005E-2</v>
      </c>
      <c r="G3788">
        <v>0.23494999999999999</v>
      </c>
      <c r="H3788">
        <v>0.74504999999999999</v>
      </c>
      <c r="I3788">
        <v>0.70865</v>
      </c>
      <c r="J3788">
        <v>0.34344999999999998</v>
      </c>
      <c r="K3788">
        <v>0.39805000000000001</v>
      </c>
      <c r="L3788">
        <v>0.79925000000000002</v>
      </c>
    </row>
    <row r="3789" spans="1:12" x14ac:dyDescent="0.3">
      <c r="A3789">
        <v>3788</v>
      </c>
      <c r="B3789">
        <v>0.37874999999999998</v>
      </c>
      <c r="C3789">
        <v>0.79854999999999998</v>
      </c>
      <c r="D3789">
        <v>0.60065000000000002</v>
      </c>
      <c r="E3789">
        <v>0.88134999999999997</v>
      </c>
      <c r="F3789">
        <v>0.76444999999999996</v>
      </c>
      <c r="G3789">
        <v>0.67515000000000003</v>
      </c>
      <c r="H3789">
        <v>0.83425000000000005</v>
      </c>
      <c r="I3789">
        <v>0.61185</v>
      </c>
      <c r="J3789">
        <v>0.91164999999999996</v>
      </c>
      <c r="K3789">
        <v>0.84565000000000001</v>
      </c>
      <c r="L3789">
        <v>0.49785000000000001</v>
      </c>
    </row>
    <row r="3790" spans="1:12" x14ac:dyDescent="0.3">
      <c r="A3790">
        <v>3789</v>
      </c>
      <c r="B3790">
        <v>0.37885000000000002</v>
      </c>
      <c r="C3790">
        <v>0.14495</v>
      </c>
      <c r="D3790">
        <v>0.34884999999999999</v>
      </c>
      <c r="E3790">
        <v>0.85175000000000001</v>
      </c>
      <c r="F3790">
        <v>0.60724999999999996</v>
      </c>
      <c r="G3790">
        <v>0.39795000000000003</v>
      </c>
      <c r="H3790">
        <v>0.82325000000000004</v>
      </c>
      <c r="I3790">
        <v>0.59094999999999998</v>
      </c>
      <c r="J3790">
        <v>4.4049999999999999E-2</v>
      </c>
      <c r="K3790">
        <v>0.57835000000000003</v>
      </c>
      <c r="L3790">
        <v>0.17455000000000001</v>
      </c>
    </row>
    <row r="3791" spans="1:12" x14ac:dyDescent="0.3">
      <c r="A3791">
        <v>3790</v>
      </c>
      <c r="B3791">
        <v>0.37895000000000001</v>
      </c>
      <c r="C3791">
        <v>0.78295000000000003</v>
      </c>
      <c r="D3791">
        <v>0.31974999999999998</v>
      </c>
      <c r="E3791">
        <v>0.25864999999999999</v>
      </c>
      <c r="F3791">
        <v>0.12465</v>
      </c>
      <c r="G3791">
        <v>0.48985000000000001</v>
      </c>
      <c r="H3791">
        <v>0.96994999999999998</v>
      </c>
      <c r="I3791">
        <v>0.42385</v>
      </c>
      <c r="J3791">
        <v>0.90734999999999999</v>
      </c>
      <c r="K3791">
        <v>0.51995000000000002</v>
      </c>
      <c r="L3791">
        <v>0.61065000000000003</v>
      </c>
    </row>
    <row r="3792" spans="1:12" x14ac:dyDescent="0.3">
      <c r="A3792">
        <v>3791</v>
      </c>
      <c r="B3792">
        <v>0.37905</v>
      </c>
      <c r="C3792">
        <v>0.28835</v>
      </c>
      <c r="D3792">
        <v>0.16414999999999999</v>
      </c>
      <c r="E3792">
        <v>0.38405</v>
      </c>
      <c r="F3792">
        <v>2.215E-2</v>
      </c>
      <c r="G3792">
        <v>0.67335</v>
      </c>
      <c r="H3792">
        <v>2.8649999999999998E-2</v>
      </c>
      <c r="I3792">
        <v>0.97535000000000005</v>
      </c>
      <c r="J3792">
        <v>0.60875000000000001</v>
      </c>
      <c r="K3792">
        <v>0.28694999999999998</v>
      </c>
      <c r="L3792">
        <v>0.35515000000000002</v>
      </c>
    </row>
    <row r="3793" spans="1:12" x14ac:dyDescent="0.3">
      <c r="A3793">
        <v>3792</v>
      </c>
      <c r="B3793">
        <v>0.37914999999999999</v>
      </c>
      <c r="C3793">
        <v>0.73394999999999999</v>
      </c>
      <c r="D3793">
        <v>0.47484999999999999</v>
      </c>
      <c r="E3793">
        <v>0.40915000000000001</v>
      </c>
      <c r="F3793">
        <v>0.12725</v>
      </c>
      <c r="G3793">
        <v>6.8750000000000006E-2</v>
      </c>
      <c r="H3793">
        <v>0.45134999999999997</v>
      </c>
      <c r="I3793">
        <v>0.43235000000000001</v>
      </c>
      <c r="J3793">
        <v>0.30354999999999999</v>
      </c>
      <c r="K3793">
        <v>0.79884999999999995</v>
      </c>
      <c r="L3793">
        <v>0.13635</v>
      </c>
    </row>
    <row r="3794" spans="1:12" x14ac:dyDescent="0.3">
      <c r="A3794">
        <v>3793</v>
      </c>
      <c r="B3794">
        <v>0.37924999999999998</v>
      </c>
      <c r="C3794">
        <v>0.41525000000000001</v>
      </c>
      <c r="D3794">
        <v>0.14385000000000001</v>
      </c>
      <c r="E3794">
        <v>0.81955</v>
      </c>
      <c r="F3794">
        <v>0.21525</v>
      </c>
      <c r="G3794">
        <v>0.94874999999999998</v>
      </c>
      <c r="H3794">
        <v>0.35365000000000002</v>
      </c>
      <c r="I3794">
        <v>0.37764999999999999</v>
      </c>
      <c r="J3794">
        <v>0.32445000000000002</v>
      </c>
      <c r="K3794">
        <v>0.24095</v>
      </c>
      <c r="L3794">
        <v>0.84384999999999999</v>
      </c>
    </row>
    <row r="3795" spans="1:12" x14ac:dyDescent="0.3">
      <c r="A3795">
        <v>3794</v>
      </c>
      <c r="B3795">
        <v>0.37935000000000002</v>
      </c>
      <c r="C3795">
        <v>0.52675000000000005</v>
      </c>
      <c r="D3795">
        <v>0.19655</v>
      </c>
      <c r="E3795">
        <v>7.195E-2</v>
      </c>
      <c r="F3795">
        <v>0.77685000000000004</v>
      </c>
      <c r="G3795">
        <v>0.65964999999999996</v>
      </c>
      <c r="H3795">
        <v>0.51254999999999995</v>
      </c>
      <c r="I3795">
        <v>0.56694999999999995</v>
      </c>
      <c r="J3795">
        <v>0.23235</v>
      </c>
      <c r="K3795">
        <v>0.86865000000000003</v>
      </c>
      <c r="L3795">
        <v>0.98475000000000001</v>
      </c>
    </row>
    <row r="3796" spans="1:12" x14ac:dyDescent="0.3">
      <c r="A3796">
        <v>3795</v>
      </c>
      <c r="B3796">
        <v>0.37945000000000001</v>
      </c>
      <c r="C3796">
        <v>0.45034999999999997</v>
      </c>
      <c r="D3796">
        <v>0.53944999999999999</v>
      </c>
      <c r="E3796">
        <v>0.44105</v>
      </c>
      <c r="F3796">
        <v>0.41965000000000002</v>
      </c>
      <c r="G3796">
        <v>0.54844999999999999</v>
      </c>
      <c r="H3796">
        <v>4.7350000000000003E-2</v>
      </c>
      <c r="I3796">
        <v>6.3649999999999998E-2</v>
      </c>
      <c r="J3796">
        <v>0.22605</v>
      </c>
      <c r="K3796">
        <v>0.12975</v>
      </c>
      <c r="L3796">
        <v>0.43645</v>
      </c>
    </row>
    <row r="3797" spans="1:12" x14ac:dyDescent="0.3">
      <c r="A3797">
        <v>3796</v>
      </c>
      <c r="B3797">
        <v>0.37955</v>
      </c>
      <c r="C3797">
        <v>0.88585000000000003</v>
      </c>
      <c r="D3797">
        <v>0.67764999999999997</v>
      </c>
      <c r="E3797">
        <v>0.12315</v>
      </c>
      <c r="F3797">
        <v>0.76495000000000002</v>
      </c>
      <c r="G3797">
        <v>0.53734999999999999</v>
      </c>
      <c r="H3797">
        <v>0.14624999999999999</v>
      </c>
      <c r="I3797">
        <v>0.53974999999999995</v>
      </c>
      <c r="J3797">
        <v>0.31145</v>
      </c>
      <c r="K3797">
        <v>0.86944999999999995</v>
      </c>
      <c r="L3797">
        <v>0.36775000000000002</v>
      </c>
    </row>
    <row r="3798" spans="1:12" x14ac:dyDescent="0.3">
      <c r="A3798">
        <v>3797</v>
      </c>
      <c r="B3798">
        <v>0.37964999999999999</v>
      </c>
      <c r="C3798">
        <v>0.77915000000000001</v>
      </c>
      <c r="D3798">
        <v>0.75965000000000005</v>
      </c>
      <c r="E3798">
        <v>9.3350000000000002E-2</v>
      </c>
      <c r="F3798">
        <v>0.23605000000000001</v>
      </c>
      <c r="G3798">
        <v>0.56194999999999995</v>
      </c>
      <c r="H3798">
        <v>0.64795000000000003</v>
      </c>
      <c r="I3798">
        <v>0.49775000000000003</v>
      </c>
      <c r="J3798">
        <v>0.65434999999999999</v>
      </c>
      <c r="K3798">
        <v>0.52244999999999997</v>
      </c>
      <c r="L3798">
        <v>0.90534999999999999</v>
      </c>
    </row>
    <row r="3799" spans="1:12" x14ac:dyDescent="0.3">
      <c r="A3799">
        <v>3798</v>
      </c>
      <c r="B3799">
        <v>0.37974999999999998</v>
      </c>
      <c r="C3799">
        <v>0.74195</v>
      </c>
      <c r="D3799">
        <v>2.7650000000000001E-2</v>
      </c>
      <c r="E3799">
        <v>0.77115</v>
      </c>
      <c r="F3799">
        <v>5.0650000000000001E-2</v>
      </c>
      <c r="G3799">
        <v>0.37285000000000001</v>
      </c>
      <c r="H3799">
        <v>0.85624999999999996</v>
      </c>
      <c r="I3799">
        <v>0.57074999999999998</v>
      </c>
      <c r="J3799">
        <v>0.74195</v>
      </c>
      <c r="K3799">
        <v>0.51605000000000001</v>
      </c>
      <c r="L3799">
        <v>0.61455000000000004</v>
      </c>
    </row>
    <row r="3800" spans="1:12" x14ac:dyDescent="0.3">
      <c r="A3800">
        <v>3799</v>
      </c>
      <c r="B3800">
        <v>0.37985000000000002</v>
      </c>
      <c r="C3800">
        <v>0.44885000000000003</v>
      </c>
      <c r="D3800">
        <v>0.57384999999999997</v>
      </c>
      <c r="E3800">
        <v>0.35304999999999997</v>
      </c>
      <c r="F3800">
        <v>0.67274999999999996</v>
      </c>
      <c r="G3800">
        <v>3.925E-2</v>
      </c>
      <c r="H3800">
        <v>0.61204999999999998</v>
      </c>
      <c r="I3800">
        <v>0.51195000000000002</v>
      </c>
      <c r="J3800">
        <v>0.10625</v>
      </c>
      <c r="K3800">
        <v>0.24274999999999999</v>
      </c>
      <c r="L3800">
        <v>0.78964999999999996</v>
      </c>
    </row>
    <row r="3801" spans="1:12" x14ac:dyDescent="0.3">
      <c r="A3801">
        <v>3800</v>
      </c>
      <c r="B3801">
        <v>0.37995000000000001</v>
      </c>
      <c r="C3801">
        <v>0.34825</v>
      </c>
      <c r="D3801">
        <v>0.98055000000000003</v>
      </c>
      <c r="E3801">
        <v>0.23215</v>
      </c>
      <c r="F3801">
        <v>0.62805</v>
      </c>
      <c r="G3801">
        <v>0.21545</v>
      </c>
      <c r="H3801">
        <v>0.66015000000000001</v>
      </c>
      <c r="I3801">
        <v>0.29725000000000001</v>
      </c>
      <c r="J3801">
        <v>7.7950000000000005E-2</v>
      </c>
      <c r="K3801">
        <v>8.795E-2</v>
      </c>
      <c r="L3801">
        <v>0.59894999999999998</v>
      </c>
    </row>
    <row r="3802" spans="1:12" x14ac:dyDescent="0.3">
      <c r="A3802">
        <v>3801</v>
      </c>
      <c r="B3802">
        <v>0.38005</v>
      </c>
      <c r="C3802">
        <v>0.49335000000000001</v>
      </c>
      <c r="D3802">
        <v>0.37045</v>
      </c>
      <c r="E3802">
        <v>0.54085000000000005</v>
      </c>
      <c r="F3802">
        <v>0.56325000000000003</v>
      </c>
      <c r="G3802">
        <v>0.57855000000000001</v>
      </c>
      <c r="H3802">
        <v>0.64305000000000001</v>
      </c>
      <c r="I3802">
        <v>0.35344999999999999</v>
      </c>
      <c r="J3802">
        <v>0.69455</v>
      </c>
      <c r="K3802">
        <v>0.79235</v>
      </c>
      <c r="L3802">
        <v>0.26284999999999997</v>
      </c>
    </row>
    <row r="3803" spans="1:12" x14ac:dyDescent="0.3">
      <c r="A3803">
        <v>3802</v>
      </c>
      <c r="B3803">
        <v>0.38014999999999999</v>
      </c>
      <c r="C3803">
        <v>3.0500000000000002E-3</v>
      </c>
      <c r="D3803">
        <v>0.12525</v>
      </c>
      <c r="E3803">
        <v>0.65544999999999998</v>
      </c>
      <c r="F3803">
        <v>0.60985</v>
      </c>
      <c r="G3803">
        <v>0.11025</v>
      </c>
      <c r="H3803">
        <v>0.73185</v>
      </c>
      <c r="I3803">
        <v>0.47994999999999999</v>
      </c>
      <c r="J3803">
        <v>0.92425000000000002</v>
      </c>
      <c r="K3803">
        <v>0.34515000000000001</v>
      </c>
      <c r="L3803">
        <v>0.46124999999999999</v>
      </c>
    </row>
    <row r="3804" spans="1:12" x14ac:dyDescent="0.3">
      <c r="A3804">
        <v>3803</v>
      </c>
      <c r="B3804">
        <v>0.38024999999999998</v>
      </c>
      <c r="C3804">
        <v>0.74614999999999998</v>
      </c>
      <c r="D3804">
        <v>0.63675000000000004</v>
      </c>
      <c r="E3804">
        <v>0.97775000000000001</v>
      </c>
      <c r="F3804">
        <v>5.2549999999999999E-2</v>
      </c>
      <c r="G3804">
        <v>0.99565000000000003</v>
      </c>
      <c r="H3804">
        <v>0.99355000000000004</v>
      </c>
      <c r="I3804">
        <v>0.17874999999999999</v>
      </c>
      <c r="J3804">
        <v>0.49885000000000002</v>
      </c>
      <c r="K3804">
        <v>0.46784999999999999</v>
      </c>
      <c r="L3804">
        <v>0.40105000000000002</v>
      </c>
    </row>
    <row r="3805" spans="1:12" x14ac:dyDescent="0.3">
      <c r="A3805">
        <v>3804</v>
      </c>
      <c r="B3805">
        <v>0.38035000000000002</v>
      </c>
      <c r="C3805">
        <v>0.66915000000000002</v>
      </c>
      <c r="D3805">
        <v>1.575E-2</v>
      </c>
      <c r="E3805">
        <v>0.38805000000000001</v>
      </c>
      <c r="F3805">
        <v>0.68435000000000001</v>
      </c>
      <c r="G3805">
        <v>0.48135</v>
      </c>
      <c r="H3805">
        <v>0.78315000000000001</v>
      </c>
      <c r="I3805">
        <v>0.73685</v>
      </c>
      <c r="J3805">
        <v>6.8750000000000006E-2</v>
      </c>
      <c r="K3805">
        <v>0.81605000000000005</v>
      </c>
      <c r="L3805">
        <v>0.45905000000000001</v>
      </c>
    </row>
    <row r="3806" spans="1:12" x14ac:dyDescent="0.3">
      <c r="A3806">
        <v>3805</v>
      </c>
      <c r="B3806">
        <v>0.38045000000000001</v>
      </c>
      <c r="C3806">
        <v>0.73085</v>
      </c>
      <c r="D3806">
        <v>0.69684999999999997</v>
      </c>
      <c r="E3806">
        <v>0.27015</v>
      </c>
      <c r="F3806">
        <v>0.38374999999999998</v>
      </c>
      <c r="G3806">
        <v>0.76424999999999998</v>
      </c>
      <c r="H3806">
        <v>0.57774999999999999</v>
      </c>
      <c r="I3806">
        <v>0.81274999999999997</v>
      </c>
      <c r="J3806">
        <v>0.66074999999999995</v>
      </c>
      <c r="K3806">
        <v>0.80345</v>
      </c>
      <c r="L3806">
        <v>0.44274999999999998</v>
      </c>
    </row>
    <row r="3807" spans="1:12" x14ac:dyDescent="0.3">
      <c r="A3807">
        <v>3806</v>
      </c>
      <c r="B3807">
        <v>0.38055</v>
      </c>
      <c r="C3807">
        <v>0.55195000000000005</v>
      </c>
      <c r="D3807">
        <v>0.88724999999999998</v>
      </c>
      <c r="E3807">
        <v>0.44845000000000002</v>
      </c>
      <c r="F3807">
        <v>0.96675</v>
      </c>
      <c r="G3807">
        <v>0.27295000000000003</v>
      </c>
      <c r="H3807">
        <v>0.88395000000000001</v>
      </c>
      <c r="I3807">
        <v>0.93645</v>
      </c>
      <c r="J3807">
        <v>3.8150000000000003E-2</v>
      </c>
      <c r="K3807">
        <v>0.89254999999999995</v>
      </c>
      <c r="L3807">
        <v>0.27715000000000001</v>
      </c>
    </row>
    <row r="3808" spans="1:12" x14ac:dyDescent="0.3">
      <c r="A3808">
        <v>3807</v>
      </c>
      <c r="B3808">
        <v>0.38064999999999999</v>
      </c>
      <c r="C3808">
        <v>0.41215000000000002</v>
      </c>
      <c r="D3808">
        <v>0.61434999999999995</v>
      </c>
      <c r="E3808">
        <v>0.56345000000000001</v>
      </c>
      <c r="F3808">
        <v>9.5549999999999996E-2</v>
      </c>
      <c r="G3808">
        <v>0.98865000000000003</v>
      </c>
      <c r="H3808">
        <v>0.52385000000000004</v>
      </c>
      <c r="I3808">
        <v>0.31085000000000002</v>
      </c>
      <c r="J3808">
        <v>0.47765000000000002</v>
      </c>
      <c r="K3808">
        <v>0.83025000000000004</v>
      </c>
      <c r="L3808">
        <v>0.71694999999999998</v>
      </c>
    </row>
    <row r="3809" spans="1:12" x14ac:dyDescent="0.3">
      <c r="A3809">
        <v>3808</v>
      </c>
      <c r="B3809">
        <v>0.38074999999999998</v>
      </c>
      <c r="C3809">
        <v>0.51544999999999996</v>
      </c>
      <c r="D3809">
        <v>0.13475000000000001</v>
      </c>
      <c r="E3809">
        <v>0.30035000000000001</v>
      </c>
      <c r="F3809">
        <v>0.53985000000000005</v>
      </c>
      <c r="G3809">
        <v>0.68515000000000004</v>
      </c>
      <c r="H3809">
        <v>0.13455</v>
      </c>
      <c r="I3809">
        <v>0.96814999999999996</v>
      </c>
      <c r="J3809">
        <v>0.50365000000000004</v>
      </c>
      <c r="K3809">
        <v>0.99385000000000001</v>
      </c>
      <c r="L3809">
        <v>8.3250000000000005E-2</v>
      </c>
    </row>
    <row r="3810" spans="1:12" x14ac:dyDescent="0.3">
      <c r="A3810">
        <v>3809</v>
      </c>
      <c r="B3810">
        <v>0.38085000000000002</v>
      </c>
      <c r="C3810">
        <v>0.69564999999999999</v>
      </c>
      <c r="D3810">
        <v>0.71284999999999998</v>
      </c>
      <c r="E3810">
        <v>0.99585000000000001</v>
      </c>
      <c r="F3810">
        <v>0.26324999999999998</v>
      </c>
      <c r="G3810">
        <v>0.60685</v>
      </c>
      <c r="H3810">
        <v>0.79605000000000004</v>
      </c>
      <c r="I3810">
        <v>0.15925</v>
      </c>
      <c r="J3810">
        <v>0.25155</v>
      </c>
      <c r="K3810">
        <v>0.47194999999999998</v>
      </c>
      <c r="L3810">
        <v>0.68164999999999998</v>
      </c>
    </row>
    <row r="3811" spans="1:12" x14ac:dyDescent="0.3">
      <c r="A3811">
        <v>3810</v>
      </c>
      <c r="B3811">
        <v>0.38095000000000001</v>
      </c>
      <c r="C3811">
        <v>0.51715</v>
      </c>
      <c r="D3811">
        <v>0.24635000000000001</v>
      </c>
      <c r="E3811">
        <v>0.67754999999999999</v>
      </c>
      <c r="F3811">
        <v>8.0449999999999994E-2</v>
      </c>
      <c r="G3811">
        <v>0.29285</v>
      </c>
      <c r="H3811">
        <v>0.87095</v>
      </c>
      <c r="I3811">
        <v>5.0450000000000002E-2</v>
      </c>
      <c r="J3811">
        <v>0.68125000000000002</v>
      </c>
      <c r="K3811">
        <v>0.75775000000000003</v>
      </c>
      <c r="L3811">
        <v>0.65664999999999996</v>
      </c>
    </row>
    <row r="3812" spans="1:12" x14ac:dyDescent="0.3">
      <c r="A3812">
        <v>3811</v>
      </c>
      <c r="B3812">
        <v>0.38105</v>
      </c>
      <c r="C3812">
        <v>0.46255000000000002</v>
      </c>
      <c r="D3812">
        <v>0.83225000000000005</v>
      </c>
      <c r="E3812">
        <v>0.56274999999999997</v>
      </c>
      <c r="F3812">
        <v>0.61975000000000002</v>
      </c>
      <c r="G3812">
        <v>0.73385</v>
      </c>
      <c r="H3812">
        <v>0.28394999999999998</v>
      </c>
      <c r="I3812">
        <v>0.96594999999999998</v>
      </c>
      <c r="J3812">
        <v>0.65064999999999995</v>
      </c>
      <c r="K3812">
        <v>0.69815000000000005</v>
      </c>
      <c r="L3812">
        <v>0.84494999999999998</v>
      </c>
    </row>
    <row r="3813" spans="1:12" x14ac:dyDescent="0.3">
      <c r="A3813">
        <v>3812</v>
      </c>
      <c r="B3813">
        <v>0.38114999999999999</v>
      </c>
      <c r="C3813">
        <v>0.14085</v>
      </c>
      <c r="D3813">
        <v>0.34944999999999998</v>
      </c>
      <c r="E3813">
        <v>0.83025000000000004</v>
      </c>
      <c r="F3813">
        <v>0.91884999999999994</v>
      </c>
      <c r="G3813">
        <v>0.32834999999999998</v>
      </c>
      <c r="H3813">
        <v>0.70604999999999996</v>
      </c>
      <c r="I3813">
        <v>0.75214999999999999</v>
      </c>
      <c r="J3813">
        <v>0.96684999999999999</v>
      </c>
      <c r="K3813">
        <v>0.90334999999999999</v>
      </c>
      <c r="L3813">
        <v>0.55864999999999998</v>
      </c>
    </row>
    <row r="3814" spans="1:12" x14ac:dyDescent="0.3">
      <c r="A3814">
        <v>3813</v>
      </c>
      <c r="B3814">
        <v>0.38124999999999998</v>
      </c>
      <c r="C3814">
        <v>0.96825000000000006</v>
      </c>
      <c r="D3814">
        <v>0.66844999999999999</v>
      </c>
      <c r="E3814">
        <v>0.90244999999999997</v>
      </c>
      <c r="F3814">
        <v>0.16155</v>
      </c>
      <c r="G3814">
        <v>5.7950000000000002E-2</v>
      </c>
      <c r="H3814">
        <v>2.3050000000000001E-2</v>
      </c>
      <c r="I3814">
        <v>2.6849999999999999E-2</v>
      </c>
      <c r="J3814">
        <v>0.94335000000000002</v>
      </c>
      <c r="K3814">
        <v>0.16564999999999999</v>
      </c>
      <c r="L3814">
        <v>0.33415</v>
      </c>
    </row>
    <row r="3815" spans="1:12" x14ac:dyDescent="0.3">
      <c r="A3815">
        <v>3814</v>
      </c>
      <c r="B3815">
        <v>0.38135000000000002</v>
      </c>
      <c r="C3815">
        <v>0.91835</v>
      </c>
      <c r="D3815">
        <v>0.71435000000000004</v>
      </c>
      <c r="E3815">
        <v>0.95145000000000002</v>
      </c>
      <c r="F3815">
        <v>0.92035</v>
      </c>
      <c r="G3815">
        <v>0.85575000000000001</v>
      </c>
      <c r="H3815">
        <v>0.94235000000000002</v>
      </c>
      <c r="I3815">
        <v>0.71525000000000005</v>
      </c>
      <c r="J3815">
        <v>0.91925000000000001</v>
      </c>
      <c r="K3815">
        <v>0.26274999999999998</v>
      </c>
      <c r="L3815">
        <v>0.17885000000000001</v>
      </c>
    </row>
    <row r="3816" spans="1:12" x14ac:dyDescent="0.3">
      <c r="A3816">
        <v>3815</v>
      </c>
      <c r="B3816">
        <v>0.38145000000000001</v>
      </c>
      <c r="C3816">
        <v>0.78485000000000005</v>
      </c>
      <c r="D3816">
        <v>2.6450000000000001E-2</v>
      </c>
      <c r="E3816">
        <v>0.69815000000000005</v>
      </c>
      <c r="F3816">
        <v>5.6950000000000001E-2</v>
      </c>
      <c r="G3816">
        <v>0.94005000000000005</v>
      </c>
      <c r="H3816">
        <v>0.41544999999999999</v>
      </c>
      <c r="I3816">
        <v>8.1949999999999995E-2</v>
      </c>
      <c r="J3816">
        <v>0.98334999999999995</v>
      </c>
      <c r="K3816">
        <v>0.40905000000000002</v>
      </c>
      <c r="L3816">
        <v>0.91374999999999995</v>
      </c>
    </row>
    <row r="3817" spans="1:12" x14ac:dyDescent="0.3">
      <c r="A3817">
        <v>3816</v>
      </c>
      <c r="B3817">
        <v>0.38155</v>
      </c>
      <c r="C3817">
        <v>0.56525000000000003</v>
      </c>
      <c r="D3817">
        <v>0.95025000000000004</v>
      </c>
      <c r="E3817">
        <v>0.65595000000000003</v>
      </c>
      <c r="F3817">
        <v>0.13164999999999999</v>
      </c>
      <c r="G3817">
        <v>0.57394999999999996</v>
      </c>
      <c r="H3817">
        <v>0.83674999999999999</v>
      </c>
      <c r="I3817">
        <v>0.97965000000000002</v>
      </c>
      <c r="J3817">
        <v>0.89485000000000003</v>
      </c>
      <c r="K3817">
        <v>0.88024999999999998</v>
      </c>
      <c r="L3817">
        <v>0.77234999999999998</v>
      </c>
    </row>
    <row r="3818" spans="1:12" x14ac:dyDescent="0.3">
      <c r="A3818">
        <v>3817</v>
      </c>
      <c r="B3818">
        <v>0.38164999999999999</v>
      </c>
      <c r="C3818">
        <v>0.79915000000000003</v>
      </c>
      <c r="D3818">
        <v>0.28734999999999999</v>
      </c>
      <c r="E3818">
        <v>0.36745</v>
      </c>
      <c r="F3818">
        <v>0.69955000000000001</v>
      </c>
      <c r="G3818">
        <v>0.54495000000000005</v>
      </c>
      <c r="H3818">
        <v>0.11635</v>
      </c>
      <c r="I3818">
        <v>0.26334999999999997</v>
      </c>
      <c r="J3818">
        <v>0.20305000000000001</v>
      </c>
      <c r="K3818">
        <v>0.20405000000000001</v>
      </c>
      <c r="L3818">
        <v>0.59255000000000002</v>
      </c>
    </row>
    <row r="3819" spans="1:12" x14ac:dyDescent="0.3">
      <c r="A3819">
        <v>3818</v>
      </c>
      <c r="B3819">
        <v>0.38174999999999998</v>
      </c>
      <c r="C3819">
        <v>0.11735</v>
      </c>
      <c r="D3819">
        <v>0.24104999999999999</v>
      </c>
      <c r="E3819">
        <v>0.54225000000000001</v>
      </c>
      <c r="F3819">
        <v>0.42645</v>
      </c>
      <c r="G3819">
        <v>0.28015000000000001</v>
      </c>
      <c r="H3819">
        <v>0.18015</v>
      </c>
      <c r="I3819">
        <v>3.5249999999999997E-2</v>
      </c>
      <c r="J3819">
        <v>0.46575</v>
      </c>
      <c r="K3819">
        <v>7.1550000000000002E-2</v>
      </c>
      <c r="L3819">
        <v>0.73985000000000001</v>
      </c>
    </row>
    <row r="3820" spans="1:12" x14ac:dyDescent="0.3">
      <c r="A3820">
        <v>3819</v>
      </c>
      <c r="B3820">
        <v>0.38185000000000002</v>
      </c>
      <c r="C3820">
        <v>0.77444999999999997</v>
      </c>
      <c r="D3820">
        <v>0.87185000000000001</v>
      </c>
      <c r="E3820">
        <v>0.27834999999999999</v>
      </c>
      <c r="F3820">
        <v>0.39065</v>
      </c>
      <c r="G3820">
        <v>0.97255000000000003</v>
      </c>
      <c r="H3820">
        <v>0.85245000000000004</v>
      </c>
      <c r="I3820">
        <v>0.65024999999999999</v>
      </c>
      <c r="J3820">
        <v>0.73314999999999997</v>
      </c>
      <c r="K3820">
        <v>0.37214999999999998</v>
      </c>
      <c r="L3820">
        <v>0.97585</v>
      </c>
    </row>
    <row r="3821" spans="1:12" x14ac:dyDescent="0.3">
      <c r="A3821">
        <v>3820</v>
      </c>
      <c r="B3821">
        <v>0.38195000000000001</v>
      </c>
      <c r="C3821">
        <v>0.16545000000000001</v>
      </c>
      <c r="D3821">
        <v>0.20085</v>
      </c>
      <c r="E3821">
        <v>0.62834999999999996</v>
      </c>
      <c r="F3821">
        <v>0.78634999999999999</v>
      </c>
      <c r="G3821">
        <v>0.97555000000000003</v>
      </c>
      <c r="H3821">
        <v>0.51524999999999999</v>
      </c>
      <c r="I3821">
        <v>0.52464999999999995</v>
      </c>
      <c r="J3821">
        <v>0.90864999999999996</v>
      </c>
      <c r="K3821">
        <v>0.60775000000000001</v>
      </c>
      <c r="L3821">
        <v>0.45465</v>
      </c>
    </row>
    <row r="3822" spans="1:12" x14ac:dyDescent="0.3">
      <c r="A3822">
        <v>3821</v>
      </c>
      <c r="B3822">
        <v>0.38205</v>
      </c>
      <c r="C3822">
        <v>0.19234999999999999</v>
      </c>
      <c r="D3822">
        <v>0.12934999999999999</v>
      </c>
      <c r="E3822">
        <v>0.40344999999999998</v>
      </c>
      <c r="F3822">
        <v>9.5049999999999996E-2</v>
      </c>
      <c r="G3822">
        <v>0.71165</v>
      </c>
      <c r="H3822">
        <v>0.47165000000000001</v>
      </c>
      <c r="I3822">
        <v>0.77585000000000004</v>
      </c>
      <c r="J3822">
        <v>0.90325</v>
      </c>
      <c r="K3822">
        <v>0.90505000000000002</v>
      </c>
      <c r="L3822">
        <v>0.79015000000000002</v>
      </c>
    </row>
    <row r="3823" spans="1:12" x14ac:dyDescent="0.3">
      <c r="A3823">
        <v>3822</v>
      </c>
      <c r="B3823">
        <v>0.38214999999999999</v>
      </c>
      <c r="C3823">
        <v>0.86085</v>
      </c>
      <c r="D3823">
        <v>0.70994999999999997</v>
      </c>
      <c r="E3823">
        <v>0.10425</v>
      </c>
      <c r="F3823">
        <v>0.99095</v>
      </c>
      <c r="G3823">
        <v>0.73594999999999999</v>
      </c>
      <c r="H3823">
        <v>0.12775</v>
      </c>
      <c r="I3823">
        <v>0.62244999999999995</v>
      </c>
      <c r="J3823">
        <v>6.3250000000000001E-2</v>
      </c>
      <c r="K3823">
        <v>0.61824999999999997</v>
      </c>
      <c r="L3823">
        <v>0.65024999999999999</v>
      </c>
    </row>
    <row r="3824" spans="1:12" x14ac:dyDescent="0.3">
      <c r="A3824">
        <v>3823</v>
      </c>
      <c r="B3824">
        <v>0.38224999999999998</v>
      </c>
      <c r="C3824">
        <v>0.42864999999999998</v>
      </c>
      <c r="D3824">
        <v>0.91344999999999998</v>
      </c>
      <c r="E3824">
        <v>0.91905000000000003</v>
      </c>
      <c r="F3824">
        <v>0.61655000000000004</v>
      </c>
      <c r="G3824">
        <v>0.78185000000000004</v>
      </c>
      <c r="H3824">
        <v>0.31724999999999998</v>
      </c>
      <c r="I3824">
        <v>0.73475000000000001</v>
      </c>
      <c r="J3824">
        <v>0.45724999999999999</v>
      </c>
      <c r="K3824">
        <v>0.78585000000000005</v>
      </c>
      <c r="L3824">
        <v>6.5549999999999997E-2</v>
      </c>
    </row>
    <row r="3825" spans="1:12" x14ac:dyDescent="0.3">
      <c r="A3825">
        <v>3824</v>
      </c>
      <c r="B3825">
        <v>0.38235000000000002</v>
      </c>
      <c r="C3825">
        <v>0.35554999999999998</v>
      </c>
      <c r="D3825">
        <v>0.74865000000000004</v>
      </c>
      <c r="E3825">
        <v>0.90054999999999996</v>
      </c>
      <c r="F3825">
        <v>0.53174999999999994</v>
      </c>
      <c r="G3825">
        <v>0.81054999999999999</v>
      </c>
      <c r="H3825">
        <v>2.3500000000000001E-3</v>
      </c>
      <c r="I3825">
        <v>0.74695</v>
      </c>
      <c r="J3825">
        <v>0.52885000000000004</v>
      </c>
      <c r="K3825">
        <v>0.59145000000000003</v>
      </c>
      <c r="L3825">
        <v>0.31414999999999998</v>
      </c>
    </row>
    <row r="3826" spans="1:12" x14ac:dyDescent="0.3">
      <c r="A3826">
        <v>3825</v>
      </c>
      <c r="B3826">
        <v>0.38245000000000001</v>
      </c>
      <c r="C3826">
        <v>6.1749999999999999E-2</v>
      </c>
      <c r="D3826">
        <v>0.46465000000000001</v>
      </c>
      <c r="E3826">
        <v>0.44164999999999999</v>
      </c>
      <c r="F3826">
        <v>0.43035000000000001</v>
      </c>
      <c r="G3826">
        <v>0.72535000000000005</v>
      </c>
      <c r="H3826">
        <v>0.44474999999999998</v>
      </c>
      <c r="I3826">
        <v>0.74075000000000002</v>
      </c>
      <c r="J3826">
        <v>0.48785000000000001</v>
      </c>
      <c r="K3826">
        <v>1.325E-2</v>
      </c>
      <c r="L3826">
        <v>0.30185000000000001</v>
      </c>
    </row>
    <row r="3827" spans="1:12" x14ac:dyDescent="0.3">
      <c r="A3827">
        <v>3826</v>
      </c>
      <c r="B3827">
        <v>0.38255</v>
      </c>
      <c r="C3827">
        <v>0.31424999999999997</v>
      </c>
      <c r="D3827">
        <v>0.55984999999999996</v>
      </c>
      <c r="E3827">
        <v>0.24485000000000001</v>
      </c>
      <c r="F3827">
        <v>0.85075000000000001</v>
      </c>
      <c r="G3827">
        <v>0.18145</v>
      </c>
      <c r="H3827">
        <v>0.39565</v>
      </c>
      <c r="I3827">
        <v>0.60035000000000005</v>
      </c>
      <c r="J3827">
        <v>0.84835000000000005</v>
      </c>
      <c r="K3827">
        <v>0.48825000000000002</v>
      </c>
      <c r="L3827">
        <v>0.98194999999999999</v>
      </c>
    </row>
    <row r="3828" spans="1:12" x14ac:dyDescent="0.3">
      <c r="A3828">
        <v>3827</v>
      </c>
      <c r="B3828">
        <v>0.38264999999999999</v>
      </c>
      <c r="C3828">
        <v>8.9849999999999999E-2</v>
      </c>
      <c r="D3828">
        <v>0.55315000000000003</v>
      </c>
      <c r="E3828">
        <v>0.32665</v>
      </c>
      <c r="F3828">
        <v>0.64534999999999998</v>
      </c>
      <c r="G3828">
        <v>0.17374999999999999</v>
      </c>
      <c r="H3828">
        <v>0.18775</v>
      </c>
      <c r="I3828">
        <v>0.66005000000000003</v>
      </c>
      <c r="J3828">
        <v>0.58645000000000003</v>
      </c>
      <c r="K3828">
        <v>0.94355</v>
      </c>
      <c r="L3828">
        <v>0.15825</v>
      </c>
    </row>
    <row r="3829" spans="1:12" x14ac:dyDescent="0.3">
      <c r="A3829">
        <v>3828</v>
      </c>
      <c r="B3829">
        <v>0.38274999999999998</v>
      </c>
      <c r="C3829">
        <v>0.81774999999999998</v>
      </c>
      <c r="D3829">
        <v>0.83694999999999997</v>
      </c>
      <c r="E3829">
        <v>0.32584999999999997</v>
      </c>
      <c r="F3829">
        <v>0.67505000000000004</v>
      </c>
      <c r="G3829">
        <v>0.24945000000000001</v>
      </c>
      <c r="H3829">
        <v>0.56694999999999995</v>
      </c>
      <c r="I3829">
        <v>0.50785000000000002</v>
      </c>
      <c r="J3829">
        <v>0.38345000000000001</v>
      </c>
      <c r="K3829">
        <v>0.48554999999999998</v>
      </c>
      <c r="L3829">
        <v>0.69655</v>
      </c>
    </row>
    <row r="3830" spans="1:12" x14ac:dyDescent="0.3">
      <c r="A3830">
        <v>3829</v>
      </c>
      <c r="B3830">
        <v>0.38285000000000002</v>
      </c>
      <c r="C3830">
        <v>0.12984999999999999</v>
      </c>
      <c r="D3830">
        <v>0.70884999999999998</v>
      </c>
      <c r="E3830">
        <v>3.1850000000000003E-2</v>
      </c>
      <c r="F3830">
        <v>0.80074999999999996</v>
      </c>
      <c r="G3830">
        <v>0.62165000000000004</v>
      </c>
      <c r="H3830">
        <v>0.43225000000000002</v>
      </c>
      <c r="I3830">
        <v>0.15154999999999999</v>
      </c>
      <c r="J3830">
        <v>0.51154999999999995</v>
      </c>
      <c r="K3830">
        <v>0.27255000000000001</v>
      </c>
      <c r="L3830">
        <v>0.29094999999999999</v>
      </c>
    </row>
    <row r="3831" spans="1:12" x14ac:dyDescent="0.3">
      <c r="A3831">
        <v>3830</v>
      </c>
      <c r="B3831">
        <v>0.38295000000000001</v>
      </c>
      <c r="C3831">
        <v>0.16744999999999999</v>
      </c>
      <c r="D3831">
        <v>0.87024999999999997</v>
      </c>
      <c r="E3831">
        <v>0.97694999999999999</v>
      </c>
      <c r="F3831">
        <v>0.25824999999999998</v>
      </c>
      <c r="G3831">
        <v>0.25874999999999998</v>
      </c>
      <c r="H3831">
        <v>0.25255</v>
      </c>
      <c r="I3831">
        <v>0.60814999999999997</v>
      </c>
      <c r="J3831">
        <v>0.22434999999999999</v>
      </c>
      <c r="K3831">
        <v>0.15154999999999999</v>
      </c>
      <c r="L3831">
        <v>0.44024999999999997</v>
      </c>
    </row>
    <row r="3832" spans="1:12" x14ac:dyDescent="0.3">
      <c r="A3832">
        <v>3831</v>
      </c>
      <c r="B3832">
        <v>0.38305</v>
      </c>
      <c r="C3832">
        <v>0.85885</v>
      </c>
      <c r="D3832">
        <v>0.64275000000000004</v>
      </c>
      <c r="E3832">
        <v>0.93074999999999997</v>
      </c>
      <c r="F3832">
        <v>0.34905000000000003</v>
      </c>
      <c r="G3832">
        <v>0.93794999999999995</v>
      </c>
      <c r="H3832">
        <v>0.82274999999999998</v>
      </c>
      <c r="I3832">
        <v>0.53725000000000001</v>
      </c>
      <c r="J3832">
        <v>0.25695000000000001</v>
      </c>
      <c r="K3832">
        <v>0.86255000000000004</v>
      </c>
      <c r="L3832">
        <v>0.89924999999999999</v>
      </c>
    </row>
    <row r="3833" spans="1:12" x14ac:dyDescent="0.3">
      <c r="A3833">
        <v>3832</v>
      </c>
      <c r="B3833">
        <v>0.38314999999999999</v>
      </c>
      <c r="C3833">
        <v>0.25185000000000002</v>
      </c>
      <c r="D3833">
        <v>5.2549999999999999E-2</v>
      </c>
      <c r="E3833">
        <v>0.57645000000000002</v>
      </c>
      <c r="F3833">
        <v>0.44514999999999999</v>
      </c>
      <c r="G3833">
        <v>0.88595000000000002</v>
      </c>
      <c r="H3833">
        <v>0.32915</v>
      </c>
      <c r="I3833">
        <v>0.45174999999999998</v>
      </c>
      <c r="J3833">
        <v>0.20235</v>
      </c>
      <c r="K3833">
        <v>0.40215000000000001</v>
      </c>
      <c r="L3833">
        <v>4.8500000000000001E-3</v>
      </c>
    </row>
    <row r="3834" spans="1:12" x14ac:dyDescent="0.3">
      <c r="A3834">
        <v>3833</v>
      </c>
      <c r="B3834">
        <v>0.38324999999999998</v>
      </c>
      <c r="C3834">
        <v>0.26955000000000001</v>
      </c>
      <c r="D3834">
        <v>0.71035000000000004</v>
      </c>
      <c r="E3834">
        <v>0.24354999999999999</v>
      </c>
      <c r="F3834">
        <v>0.94005000000000005</v>
      </c>
      <c r="G3834">
        <v>0.82415000000000005</v>
      </c>
      <c r="H3834">
        <v>0.70525000000000004</v>
      </c>
      <c r="I3834">
        <v>0.69704999999999995</v>
      </c>
      <c r="J3834">
        <v>0.64244999999999997</v>
      </c>
      <c r="K3834">
        <v>0.80035000000000001</v>
      </c>
      <c r="L3834">
        <v>0.38355</v>
      </c>
    </row>
    <row r="3835" spans="1:12" x14ac:dyDescent="0.3">
      <c r="A3835">
        <v>3834</v>
      </c>
      <c r="B3835">
        <v>0.38335000000000002</v>
      </c>
      <c r="C3835">
        <v>0.84335000000000004</v>
      </c>
      <c r="D3835">
        <v>0.20605000000000001</v>
      </c>
      <c r="E3835">
        <v>0.30435000000000001</v>
      </c>
      <c r="F3835">
        <v>0.60624999999999996</v>
      </c>
      <c r="G3835">
        <v>0.11305</v>
      </c>
      <c r="H3835">
        <v>0.58425000000000005</v>
      </c>
      <c r="I3835">
        <v>8.0250000000000002E-2</v>
      </c>
      <c r="J3835">
        <v>0.31495000000000001</v>
      </c>
      <c r="K3835">
        <v>0.43204999999999999</v>
      </c>
      <c r="L3835">
        <v>0.40775</v>
      </c>
    </row>
    <row r="3836" spans="1:12" x14ac:dyDescent="0.3">
      <c r="A3836">
        <v>3835</v>
      </c>
      <c r="B3836">
        <v>0.38345000000000001</v>
      </c>
      <c r="C3836">
        <v>0.15195</v>
      </c>
      <c r="D3836">
        <v>0.86104999999999998</v>
      </c>
      <c r="E3836">
        <v>0.92805000000000004</v>
      </c>
      <c r="F3836">
        <v>9.7949999999999995E-2</v>
      </c>
      <c r="G3836">
        <v>0.73165000000000002</v>
      </c>
      <c r="H3836">
        <v>0.33205000000000001</v>
      </c>
      <c r="I3836">
        <v>0.27705000000000002</v>
      </c>
      <c r="J3836">
        <v>0.91495000000000004</v>
      </c>
      <c r="K3836">
        <v>5.8650000000000001E-2</v>
      </c>
      <c r="L3836">
        <v>0.18804999999999999</v>
      </c>
    </row>
    <row r="3837" spans="1:12" x14ac:dyDescent="0.3">
      <c r="A3837">
        <v>3836</v>
      </c>
      <c r="B3837">
        <v>0.38355</v>
      </c>
      <c r="C3837">
        <v>0.54915000000000003</v>
      </c>
      <c r="D3837">
        <v>0.91605000000000003</v>
      </c>
      <c r="E3837">
        <v>0.60014999999999996</v>
      </c>
      <c r="F3837">
        <v>0.57815000000000005</v>
      </c>
      <c r="G3837">
        <v>0.13735</v>
      </c>
      <c r="H3837">
        <v>0.22045000000000001</v>
      </c>
      <c r="I3837">
        <v>0.42365000000000003</v>
      </c>
      <c r="J3837">
        <v>0.41454999999999997</v>
      </c>
      <c r="K3837">
        <v>0.18435000000000001</v>
      </c>
      <c r="L3837">
        <v>3.3450000000000001E-2</v>
      </c>
    </row>
    <row r="3838" spans="1:12" x14ac:dyDescent="0.3">
      <c r="A3838">
        <v>3837</v>
      </c>
      <c r="B3838">
        <v>0.38364999999999999</v>
      </c>
      <c r="C3838">
        <v>5.1549999999999999E-2</v>
      </c>
      <c r="D3838">
        <v>0.67325000000000002</v>
      </c>
      <c r="E3838">
        <v>0.13084999999999999</v>
      </c>
      <c r="F3838">
        <v>0.11785</v>
      </c>
      <c r="G3838">
        <v>0.95845000000000002</v>
      </c>
      <c r="H3838">
        <v>0.86475000000000002</v>
      </c>
      <c r="I3838">
        <v>0.48975000000000002</v>
      </c>
      <c r="J3838">
        <v>0.36995</v>
      </c>
      <c r="K3838">
        <v>0.27555000000000002</v>
      </c>
      <c r="L3838">
        <v>0.91174999999999995</v>
      </c>
    </row>
    <row r="3839" spans="1:12" x14ac:dyDescent="0.3">
      <c r="A3839">
        <v>3838</v>
      </c>
      <c r="B3839">
        <v>0.38374999999999998</v>
      </c>
      <c r="C3839">
        <v>0.75675000000000003</v>
      </c>
      <c r="D3839">
        <v>0.84375</v>
      </c>
      <c r="E3839">
        <v>5.7450000000000001E-2</v>
      </c>
      <c r="F3839">
        <v>0.72184999999999999</v>
      </c>
      <c r="G3839">
        <v>0.44035000000000002</v>
      </c>
      <c r="H3839">
        <v>0.55884999999999996</v>
      </c>
      <c r="I3839">
        <v>0.38664999999999999</v>
      </c>
      <c r="J3839">
        <v>0.95304999999999995</v>
      </c>
      <c r="K3839">
        <v>0.92954999999999999</v>
      </c>
      <c r="L3839">
        <v>0.63815</v>
      </c>
    </row>
    <row r="3840" spans="1:12" x14ac:dyDescent="0.3">
      <c r="A3840">
        <v>3839</v>
      </c>
      <c r="B3840">
        <v>0.38385000000000002</v>
      </c>
      <c r="C3840">
        <v>0.55525000000000002</v>
      </c>
      <c r="D3840">
        <v>0.69305000000000005</v>
      </c>
      <c r="E3840">
        <v>0.21784999999999999</v>
      </c>
      <c r="F3840">
        <v>0.30295</v>
      </c>
      <c r="G3840">
        <v>0.84245000000000003</v>
      </c>
      <c r="H3840">
        <v>0.27065</v>
      </c>
      <c r="I3840">
        <v>0.18725</v>
      </c>
      <c r="J3840">
        <v>0.36854999999999999</v>
      </c>
      <c r="K3840">
        <v>0.20125000000000001</v>
      </c>
      <c r="L3840">
        <v>0.11205</v>
      </c>
    </row>
    <row r="3841" spans="1:12" x14ac:dyDescent="0.3">
      <c r="A3841">
        <v>3840</v>
      </c>
      <c r="B3841">
        <v>0.38395000000000001</v>
      </c>
      <c r="C3841">
        <v>0.61294999999999999</v>
      </c>
      <c r="D3841">
        <v>0.98955000000000004</v>
      </c>
      <c r="E3841">
        <v>0.24865000000000001</v>
      </c>
      <c r="F3841">
        <v>0.99614999999999998</v>
      </c>
      <c r="G3841">
        <v>0.55225000000000002</v>
      </c>
      <c r="H3841">
        <v>0.51724999999999999</v>
      </c>
      <c r="I3841">
        <v>6.5949999999999995E-2</v>
      </c>
      <c r="J3841">
        <v>0.36065000000000003</v>
      </c>
      <c r="K3841">
        <v>0.38514999999999999</v>
      </c>
      <c r="L3841">
        <v>0.67195000000000005</v>
      </c>
    </row>
    <row r="3842" spans="1:12" x14ac:dyDescent="0.3">
      <c r="A3842">
        <v>3841</v>
      </c>
      <c r="B3842">
        <v>0.38405</v>
      </c>
      <c r="C3842">
        <v>8.8849999999999998E-2</v>
      </c>
      <c r="D3842">
        <v>7.195E-2</v>
      </c>
      <c r="E3842">
        <v>9.4450000000000006E-2</v>
      </c>
      <c r="F3842">
        <v>1.5350000000000001E-2</v>
      </c>
      <c r="G3842">
        <v>5.135E-2</v>
      </c>
      <c r="H3842">
        <v>0.67084999999999995</v>
      </c>
      <c r="I3842">
        <v>0.49504999999999999</v>
      </c>
      <c r="J3842">
        <v>0.60985</v>
      </c>
      <c r="K3842">
        <v>0.33015</v>
      </c>
      <c r="L3842">
        <v>6.3549999999999995E-2</v>
      </c>
    </row>
    <row r="3843" spans="1:12" x14ac:dyDescent="0.3">
      <c r="A3843">
        <v>3842</v>
      </c>
      <c r="B3843">
        <v>0.38414999999999999</v>
      </c>
      <c r="C3843">
        <v>0.77725</v>
      </c>
      <c r="D3843">
        <v>0.90964999999999996</v>
      </c>
      <c r="E3843">
        <v>0.68864999999999998</v>
      </c>
      <c r="F3843">
        <v>0.18745000000000001</v>
      </c>
      <c r="G3843">
        <v>0.25105</v>
      </c>
      <c r="H3843">
        <v>0.98614999999999997</v>
      </c>
      <c r="I3843">
        <v>0.88495000000000001</v>
      </c>
      <c r="J3843">
        <v>0.94635000000000002</v>
      </c>
      <c r="K3843">
        <v>0.68635000000000002</v>
      </c>
      <c r="L3843">
        <v>0.78625</v>
      </c>
    </row>
    <row r="3844" spans="1:12" x14ac:dyDescent="0.3">
      <c r="A3844">
        <v>3843</v>
      </c>
      <c r="B3844">
        <v>0.38424999999999998</v>
      </c>
      <c r="C3844">
        <v>7.7649999999999997E-2</v>
      </c>
      <c r="D3844">
        <v>0.23715</v>
      </c>
      <c r="E3844">
        <v>0.92464999999999997</v>
      </c>
      <c r="F3844">
        <v>0.99485000000000001</v>
      </c>
      <c r="G3844">
        <v>3.4950000000000002E-2</v>
      </c>
      <c r="H3844">
        <v>0.97035000000000005</v>
      </c>
      <c r="I3844">
        <v>0.89405000000000001</v>
      </c>
      <c r="J3844">
        <v>3.5950000000000003E-2</v>
      </c>
      <c r="K3844">
        <v>0.29844999999999999</v>
      </c>
      <c r="L3844">
        <v>0.57915000000000005</v>
      </c>
    </row>
    <row r="3845" spans="1:12" x14ac:dyDescent="0.3">
      <c r="A3845">
        <v>3844</v>
      </c>
      <c r="B3845">
        <v>0.38435000000000002</v>
      </c>
      <c r="C3845">
        <v>2.9499999999999999E-3</v>
      </c>
      <c r="D3845">
        <v>0.27975</v>
      </c>
      <c r="E3845">
        <v>0.76105</v>
      </c>
      <c r="F3845">
        <v>0.54044999999999999</v>
      </c>
      <c r="G3845">
        <v>0.51554999999999995</v>
      </c>
      <c r="H3845">
        <v>0.37764999999999999</v>
      </c>
      <c r="I3845">
        <v>0.84104999999999996</v>
      </c>
      <c r="J3845">
        <v>0.45415</v>
      </c>
      <c r="K3845">
        <v>0.15684999999999999</v>
      </c>
      <c r="L3845">
        <v>0.50014999999999998</v>
      </c>
    </row>
    <row r="3846" spans="1:12" x14ac:dyDescent="0.3">
      <c r="A3846">
        <v>3845</v>
      </c>
      <c r="B3846">
        <v>0.38445000000000001</v>
      </c>
      <c r="C3846">
        <v>0.54815000000000003</v>
      </c>
      <c r="D3846">
        <v>0.91185000000000005</v>
      </c>
      <c r="E3846">
        <v>0.27005000000000001</v>
      </c>
      <c r="F3846">
        <v>0.13805000000000001</v>
      </c>
      <c r="G3846">
        <v>0.55905000000000005</v>
      </c>
      <c r="H3846">
        <v>0.53264999999999996</v>
      </c>
      <c r="I3846">
        <v>0.98585</v>
      </c>
      <c r="J3846">
        <v>0.57204999999999995</v>
      </c>
      <c r="K3846">
        <v>0.47804999999999997</v>
      </c>
      <c r="L3846">
        <v>0.13815</v>
      </c>
    </row>
    <row r="3847" spans="1:12" x14ac:dyDescent="0.3">
      <c r="A3847">
        <v>3846</v>
      </c>
      <c r="B3847">
        <v>0.38455</v>
      </c>
      <c r="C3847">
        <v>0.83965000000000001</v>
      </c>
      <c r="D3847">
        <v>0.13825000000000001</v>
      </c>
      <c r="E3847">
        <v>2.555E-2</v>
      </c>
      <c r="F3847">
        <v>0.74375000000000002</v>
      </c>
      <c r="G3847">
        <v>0.62585000000000002</v>
      </c>
      <c r="H3847">
        <v>0.12834999999999999</v>
      </c>
      <c r="I3847">
        <v>0.25324999999999998</v>
      </c>
      <c r="J3847">
        <v>0.90334999999999999</v>
      </c>
      <c r="K3847">
        <v>0.62414999999999998</v>
      </c>
      <c r="L3847">
        <v>0.70204999999999995</v>
      </c>
    </row>
    <row r="3848" spans="1:12" x14ac:dyDescent="0.3">
      <c r="A3848">
        <v>3847</v>
      </c>
      <c r="B3848">
        <v>0.38464999999999999</v>
      </c>
      <c r="C3848">
        <v>0.49135000000000001</v>
      </c>
      <c r="D3848">
        <v>0.86665000000000003</v>
      </c>
      <c r="E3848">
        <v>0.22455</v>
      </c>
      <c r="F3848">
        <v>0.60785</v>
      </c>
      <c r="G3848">
        <v>0.36475000000000002</v>
      </c>
      <c r="H3848">
        <v>0.75734999999999997</v>
      </c>
      <c r="I3848">
        <v>0.87855000000000005</v>
      </c>
      <c r="J3848">
        <v>0.69515000000000005</v>
      </c>
      <c r="K3848">
        <v>0.39495000000000002</v>
      </c>
      <c r="L3848">
        <v>0.21495</v>
      </c>
    </row>
    <row r="3849" spans="1:12" x14ac:dyDescent="0.3">
      <c r="A3849">
        <v>3848</v>
      </c>
      <c r="B3849">
        <v>0.38474999999999998</v>
      </c>
      <c r="C3849">
        <v>0.11534999999999999</v>
      </c>
      <c r="D3849">
        <v>0.50624999999999998</v>
      </c>
      <c r="E3849">
        <v>0.17055000000000001</v>
      </c>
      <c r="F3849">
        <v>0.86285000000000001</v>
      </c>
      <c r="G3849">
        <v>0.73934999999999995</v>
      </c>
      <c r="H3849">
        <v>0.38064999999999999</v>
      </c>
      <c r="I3849">
        <v>0.91264999999999996</v>
      </c>
      <c r="J3849">
        <v>0.44114999999999999</v>
      </c>
      <c r="K3849">
        <v>0.67415000000000003</v>
      </c>
      <c r="L3849">
        <v>0.36345</v>
      </c>
    </row>
    <row r="3850" spans="1:12" x14ac:dyDescent="0.3">
      <c r="A3850">
        <v>3849</v>
      </c>
      <c r="B3850">
        <v>0.38485000000000003</v>
      </c>
      <c r="C3850">
        <v>0.32905000000000001</v>
      </c>
      <c r="D3850">
        <v>0.32024999999999998</v>
      </c>
      <c r="E3850">
        <v>0.71074999999999999</v>
      </c>
      <c r="F3850">
        <v>0.57094999999999996</v>
      </c>
      <c r="G3850">
        <v>0.53374999999999995</v>
      </c>
      <c r="H3850">
        <v>0.12245</v>
      </c>
      <c r="I3850">
        <v>0.50624999999999998</v>
      </c>
      <c r="J3850">
        <v>0.66174999999999995</v>
      </c>
      <c r="K3850">
        <v>0.85885</v>
      </c>
      <c r="L3850">
        <v>0.12475</v>
      </c>
    </row>
    <row r="3851" spans="1:12" x14ac:dyDescent="0.3">
      <c r="A3851">
        <v>3850</v>
      </c>
      <c r="B3851">
        <v>0.38495000000000001</v>
      </c>
      <c r="C3851">
        <v>0.63805000000000001</v>
      </c>
      <c r="D3851">
        <v>4.2549999999999998E-2</v>
      </c>
      <c r="E3851">
        <v>0.27274999999999999</v>
      </c>
      <c r="F3851">
        <v>0.69335000000000002</v>
      </c>
      <c r="G3851">
        <v>0.81154999999999999</v>
      </c>
      <c r="H3851">
        <v>0.74065000000000003</v>
      </c>
      <c r="I3851">
        <v>0.78915000000000002</v>
      </c>
      <c r="J3851">
        <v>0.18784999999999999</v>
      </c>
      <c r="K3851">
        <v>0.50424999999999998</v>
      </c>
      <c r="L3851">
        <v>0.67764999999999997</v>
      </c>
    </row>
    <row r="3852" spans="1:12" x14ac:dyDescent="0.3">
      <c r="A3852">
        <v>3851</v>
      </c>
      <c r="B3852">
        <v>0.38505</v>
      </c>
      <c r="C3852">
        <v>1.6549999999999999E-2</v>
      </c>
      <c r="D3852">
        <v>0.18625</v>
      </c>
      <c r="E3852">
        <v>0.26155</v>
      </c>
      <c r="F3852">
        <v>0.92125000000000001</v>
      </c>
      <c r="G3852">
        <v>0.48694999999999999</v>
      </c>
      <c r="H3852">
        <v>0.29694999999999999</v>
      </c>
      <c r="I3852">
        <v>0.84504999999999997</v>
      </c>
      <c r="J3852">
        <v>7.8750000000000001E-2</v>
      </c>
      <c r="K3852">
        <v>0.22305</v>
      </c>
      <c r="L3852">
        <v>0.58204999999999996</v>
      </c>
    </row>
    <row r="3853" spans="1:12" x14ac:dyDescent="0.3">
      <c r="A3853">
        <v>3852</v>
      </c>
      <c r="B3853">
        <v>0.38514999999999999</v>
      </c>
      <c r="C3853">
        <v>0.87385000000000002</v>
      </c>
      <c r="D3853">
        <v>0.28675</v>
      </c>
      <c r="E3853">
        <v>0.78134999999999999</v>
      </c>
      <c r="F3853">
        <v>0.97524999999999995</v>
      </c>
      <c r="G3853">
        <v>0.72335000000000005</v>
      </c>
      <c r="H3853">
        <v>4.3549999999999998E-2</v>
      </c>
      <c r="I3853">
        <v>0.98365000000000002</v>
      </c>
      <c r="J3853">
        <v>0.85365000000000002</v>
      </c>
      <c r="K3853">
        <v>0.66234999999999999</v>
      </c>
      <c r="L3853">
        <v>0.58235000000000003</v>
      </c>
    </row>
    <row r="3854" spans="1:12" x14ac:dyDescent="0.3">
      <c r="A3854">
        <v>3853</v>
      </c>
      <c r="B3854">
        <v>0.38524999999999998</v>
      </c>
      <c r="C3854">
        <v>0.13175000000000001</v>
      </c>
      <c r="D3854">
        <v>0.28134999999999999</v>
      </c>
      <c r="E3854">
        <v>0.58404999999999996</v>
      </c>
      <c r="F3854">
        <v>3.415E-2</v>
      </c>
      <c r="G3854">
        <v>0.20294999999999999</v>
      </c>
      <c r="H3854">
        <v>6.615E-2</v>
      </c>
      <c r="I3854">
        <v>9.9500000000000005E-3</v>
      </c>
      <c r="J3854">
        <v>0.20895</v>
      </c>
      <c r="K3854">
        <v>0.71635000000000004</v>
      </c>
      <c r="L3854">
        <v>0.31524999999999997</v>
      </c>
    </row>
    <row r="3855" spans="1:12" x14ac:dyDescent="0.3">
      <c r="A3855">
        <v>3854</v>
      </c>
      <c r="B3855">
        <v>0.38535000000000003</v>
      </c>
      <c r="C3855">
        <v>0.18195</v>
      </c>
      <c r="D3855">
        <v>0.35835</v>
      </c>
      <c r="E3855">
        <v>0.54185000000000005</v>
      </c>
      <c r="F3855">
        <v>0.34815000000000002</v>
      </c>
      <c r="G3855">
        <v>0.95504999999999995</v>
      </c>
      <c r="H3855">
        <v>0.21565000000000001</v>
      </c>
      <c r="I3855">
        <v>0.69055</v>
      </c>
      <c r="J3855">
        <v>3.0849999999999999E-2</v>
      </c>
      <c r="K3855">
        <v>0.26415</v>
      </c>
      <c r="L3855">
        <v>0.52264999999999995</v>
      </c>
    </row>
    <row r="3856" spans="1:12" x14ac:dyDescent="0.3">
      <c r="A3856">
        <v>3855</v>
      </c>
      <c r="B3856">
        <v>0.38545000000000001</v>
      </c>
      <c r="C3856">
        <v>0.35694999999999999</v>
      </c>
      <c r="D3856">
        <v>0.12884999999999999</v>
      </c>
      <c r="E3856">
        <v>0.18654999999999999</v>
      </c>
      <c r="F3856">
        <v>0.57935000000000003</v>
      </c>
      <c r="G3856">
        <v>0.98985000000000001</v>
      </c>
      <c r="H3856">
        <v>0.88895000000000002</v>
      </c>
      <c r="I3856">
        <v>0.37885000000000002</v>
      </c>
      <c r="J3856">
        <v>0.60565000000000002</v>
      </c>
      <c r="K3856">
        <v>0.16755</v>
      </c>
      <c r="L3856">
        <v>0.69264999999999999</v>
      </c>
    </row>
    <row r="3857" spans="1:12" x14ac:dyDescent="0.3">
      <c r="A3857">
        <v>3856</v>
      </c>
      <c r="B3857">
        <v>0.38555</v>
      </c>
      <c r="C3857">
        <v>0.33224999999999999</v>
      </c>
      <c r="D3857">
        <v>0.77705000000000002</v>
      </c>
      <c r="E3857">
        <v>4.9349999999999998E-2</v>
      </c>
      <c r="F3857">
        <v>0.50814999999999999</v>
      </c>
      <c r="G3857">
        <v>8.2549999999999998E-2</v>
      </c>
      <c r="H3857">
        <v>0.50495000000000001</v>
      </c>
      <c r="I3857">
        <v>0.41594999999999999</v>
      </c>
      <c r="J3857">
        <v>0.29044999999999999</v>
      </c>
      <c r="K3857">
        <v>0.33445000000000003</v>
      </c>
      <c r="L3857">
        <v>0.25514999999999999</v>
      </c>
    </row>
    <row r="3858" spans="1:12" x14ac:dyDescent="0.3">
      <c r="A3858">
        <v>3857</v>
      </c>
      <c r="B3858">
        <v>0.38564999999999999</v>
      </c>
      <c r="C3858">
        <v>0.13994999999999999</v>
      </c>
      <c r="D3858">
        <v>0.61814999999999998</v>
      </c>
      <c r="E3858">
        <v>0.66305000000000003</v>
      </c>
      <c r="F3858">
        <v>0.26674999999999999</v>
      </c>
      <c r="G3858">
        <v>7.5149999999999995E-2</v>
      </c>
      <c r="H3858">
        <v>0.47675000000000001</v>
      </c>
      <c r="I3858">
        <v>0.92905000000000004</v>
      </c>
      <c r="J3858">
        <v>0.26135000000000003</v>
      </c>
      <c r="K3858">
        <v>0.35975000000000001</v>
      </c>
      <c r="L3858">
        <v>0.26424999999999998</v>
      </c>
    </row>
    <row r="3859" spans="1:12" x14ac:dyDescent="0.3">
      <c r="A3859">
        <v>3858</v>
      </c>
      <c r="B3859">
        <v>0.38574999999999998</v>
      </c>
      <c r="C3859">
        <v>0.60294999999999999</v>
      </c>
      <c r="D3859">
        <v>0.84765000000000001</v>
      </c>
      <c r="E3859">
        <v>0.88644999999999996</v>
      </c>
      <c r="F3859">
        <v>0.41075</v>
      </c>
      <c r="G3859">
        <v>0.95635000000000003</v>
      </c>
      <c r="H3859">
        <v>0.19564999999999999</v>
      </c>
      <c r="I3859">
        <v>0.42754999999999999</v>
      </c>
      <c r="J3859">
        <v>0.55195000000000005</v>
      </c>
      <c r="K3859">
        <v>0.83574999999999999</v>
      </c>
      <c r="L3859">
        <v>0.99265000000000003</v>
      </c>
    </row>
    <row r="3860" spans="1:12" x14ac:dyDescent="0.3">
      <c r="A3860">
        <v>3859</v>
      </c>
      <c r="B3860">
        <v>0.38585000000000003</v>
      </c>
      <c r="C3860">
        <v>9.5E-4</v>
      </c>
      <c r="D3860">
        <v>0.70745000000000002</v>
      </c>
      <c r="E3860">
        <v>0.81894999999999996</v>
      </c>
      <c r="F3860">
        <v>0.55835000000000001</v>
      </c>
      <c r="G3860">
        <v>0.73975000000000002</v>
      </c>
      <c r="H3860">
        <v>0.21104999999999999</v>
      </c>
      <c r="I3860">
        <v>0.33424999999999999</v>
      </c>
      <c r="J3860">
        <v>0.46894999999999998</v>
      </c>
      <c r="K3860">
        <v>0.66795000000000004</v>
      </c>
      <c r="L3860">
        <v>1.9449999999999999E-2</v>
      </c>
    </row>
    <row r="3861" spans="1:12" x14ac:dyDescent="0.3">
      <c r="A3861">
        <v>3860</v>
      </c>
      <c r="B3861">
        <v>0.38595000000000002</v>
      </c>
      <c r="C3861">
        <v>0.17415</v>
      </c>
      <c r="D3861">
        <v>0.94274999999999998</v>
      </c>
      <c r="E3861">
        <v>0.16705</v>
      </c>
      <c r="F3861">
        <v>0.60394999999999999</v>
      </c>
      <c r="G3861">
        <v>0.75705</v>
      </c>
      <c r="H3861">
        <v>0.60375000000000001</v>
      </c>
      <c r="I3861">
        <v>0.67915000000000003</v>
      </c>
      <c r="J3861">
        <v>0.33855000000000002</v>
      </c>
      <c r="K3861">
        <v>0.42235</v>
      </c>
      <c r="L3861">
        <v>0.31405</v>
      </c>
    </row>
    <row r="3862" spans="1:12" x14ac:dyDescent="0.3">
      <c r="A3862">
        <v>3861</v>
      </c>
      <c r="B3862">
        <v>0.38605</v>
      </c>
      <c r="C3862">
        <v>0.35515000000000002</v>
      </c>
      <c r="D3862">
        <v>0.67005000000000003</v>
      </c>
      <c r="E3862">
        <v>0.35565000000000002</v>
      </c>
      <c r="F3862">
        <v>0.30044999999999999</v>
      </c>
      <c r="G3862">
        <v>0.28944999999999999</v>
      </c>
      <c r="H3862">
        <v>0.56135000000000002</v>
      </c>
      <c r="I3862">
        <v>0.67884999999999995</v>
      </c>
      <c r="J3862">
        <v>0.38764999999999999</v>
      </c>
      <c r="K3862">
        <v>0.49225000000000002</v>
      </c>
      <c r="L3862">
        <v>0.97045000000000003</v>
      </c>
    </row>
    <row r="3863" spans="1:12" x14ac:dyDescent="0.3">
      <c r="A3863">
        <v>3862</v>
      </c>
      <c r="B3863">
        <v>0.38614999999999999</v>
      </c>
      <c r="C3863">
        <v>0.27725</v>
      </c>
      <c r="D3863">
        <v>0.63214999999999999</v>
      </c>
      <c r="E3863">
        <v>0.19395000000000001</v>
      </c>
      <c r="F3863">
        <v>0.27565000000000001</v>
      </c>
      <c r="G3863">
        <v>0.36025000000000001</v>
      </c>
      <c r="H3863">
        <v>0.60045000000000004</v>
      </c>
      <c r="I3863">
        <v>0.87834999999999996</v>
      </c>
      <c r="J3863">
        <v>0.63734999999999997</v>
      </c>
      <c r="K3863">
        <v>0.79125000000000001</v>
      </c>
      <c r="L3863">
        <v>0.82604999999999995</v>
      </c>
    </row>
    <row r="3864" spans="1:12" x14ac:dyDescent="0.3">
      <c r="A3864">
        <v>3863</v>
      </c>
      <c r="B3864">
        <v>0.38624999999999998</v>
      </c>
      <c r="C3864">
        <v>0.66535</v>
      </c>
      <c r="D3864">
        <v>0.25355</v>
      </c>
      <c r="E3864">
        <v>0.71935000000000004</v>
      </c>
      <c r="F3864">
        <v>0.27255000000000001</v>
      </c>
      <c r="G3864">
        <v>0.27855000000000002</v>
      </c>
      <c r="H3864">
        <v>5.1049999999999998E-2</v>
      </c>
      <c r="I3864">
        <v>0.11865000000000001</v>
      </c>
      <c r="J3864">
        <v>0.38314999999999999</v>
      </c>
      <c r="K3864">
        <v>0.34534999999999999</v>
      </c>
      <c r="L3864">
        <v>0.36735000000000001</v>
      </c>
    </row>
    <row r="3865" spans="1:12" x14ac:dyDescent="0.3">
      <c r="A3865">
        <v>3864</v>
      </c>
      <c r="B3865">
        <v>0.38635000000000003</v>
      </c>
      <c r="C3865">
        <v>0.11525000000000001</v>
      </c>
      <c r="D3865">
        <v>0.92095000000000005</v>
      </c>
      <c r="E3865">
        <v>0.51224999999999998</v>
      </c>
      <c r="F3865">
        <v>0.69674999999999998</v>
      </c>
      <c r="G3865">
        <v>0.56394999999999995</v>
      </c>
      <c r="H3865">
        <v>0.67105000000000004</v>
      </c>
      <c r="I3865">
        <v>0.24704999999999999</v>
      </c>
      <c r="J3865">
        <v>2.2950000000000002E-2</v>
      </c>
      <c r="K3865">
        <v>0.99314999999999998</v>
      </c>
      <c r="L3865">
        <v>0.90734999999999999</v>
      </c>
    </row>
    <row r="3866" spans="1:12" x14ac:dyDescent="0.3">
      <c r="A3866">
        <v>3865</v>
      </c>
      <c r="B3866">
        <v>0.38645000000000002</v>
      </c>
      <c r="C3866">
        <v>0.75085000000000002</v>
      </c>
      <c r="D3866">
        <v>7.6050000000000006E-2</v>
      </c>
      <c r="E3866">
        <v>0.37724999999999997</v>
      </c>
      <c r="F3866">
        <v>0.98855000000000004</v>
      </c>
      <c r="G3866">
        <v>0.95855000000000001</v>
      </c>
      <c r="H3866">
        <v>0.62944999999999995</v>
      </c>
      <c r="I3866">
        <v>0.11534999999999999</v>
      </c>
      <c r="J3866">
        <v>0.17735000000000001</v>
      </c>
      <c r="K3866">
        <v>0.18995000000000001</v>
      </c>
      <c r="L3866">
        <v>0.21525</v>
      </c>
    </row>
    <row r="3867" spans="1:12" x14ac:dyDescent="0.3">
      <c r="A3867">
        <v>3866</v>
      </c>
      <c r="B3867">
        <v>0.38655</v>
      </c>
      <c r="C3867">
        <v>0.79344999999999999</v>
      </c>
      <c r="D3867">
        <v>0.66415000000000002</v>
      </c>
      <c r="E3867">
        <v>8.0250000000000002E-2</v>
      </c>
      <c r="F3867">
        <v>0.94184999999999997</v>
      </c>
      <c r="G3867">
        <v>0.73094999999999999</v>
      </c>
      <c r="H3867">
        <v>0.23755000000000001</v>
      </c>
      <c r="I3867">
        <v>0.81345000000000001</v>
      </c>
      <c r="J3867">
        <v>0.30814999999999998</v>
      </c>
      <c r="K3867">
        <v>4.3650000000000001E-2</v>
      </c>
      <c r="L3867">
        <v>0.26474999999999999</v>
      </c>
    </row>
    <row r="3868" spans="1:12" x14ac:dyDescent="0.3">
      <c r="A3868">
        <v>3867</v>
      </c>
      <c r="B3868">
        <v>0.38664999999999999</v>
      </c>
      <c r="C3868">
        <v>3.9750000000000001E-2</v>
      </c>
      <c r="D3868">
        <v>8.5150000000000003E-2</v>
      </c>
      <c r="E3868">
        <v>0.66835</v>
      </c>
      <c r="F3868">
        <v>0.64334999999999998</v>
      </c>
      <c r="G3868">
        <v>0.83384999999999998</v>
      </c>
      <c r="H3868">
        <v>0.46994999999999998</v>
      </c>
      <c r="I3868">
        <v>0.89344999999999997</v>
      </c>
      <c r="J3868">
        <v>0.56825000000000003</v>
      </c>
      <c r="K3868">
        <v>0.77725</v>
      </c>
      <c r="L3868">
        <v>0.66774999999999995</v>
      </c>
    </row>
    <row r="3869" spans="1:12" x14ac:dyDescent="0.3">
      <c r="A3869">
        <v>3868</v>
      </c>
      <c r="B3869">
        <v>0.38674999999999998</v>
      </c>
      <c r="C3869">
        <v>0.37104999999999999</v>
      </c>
      <c r="D3869">
        <v>0.62095</v>
      </c>
      <c r="E3869">
        <v>0.61885000000000001</v>
      </c>
      <c r="F3869">
        <v>0.75905</v>
      </c>
      <c r="G3869">
        <v>0.71465000000000001</v>
      </c>
      <c r="H3869">
        <v>0.28694999999999998</v>
      </c>
      <c r="I3869">
        <v>0.82755000000000001</v>
      </c>
      <c r="J3869">
        <v>0.68864999999999998</v>
      </c>
      <c r="K3869">
        <v>0.33674999999999999</v>
      </c>
      <c r="L3869">
        <v>0.17945</v>
      </c>
    </row>
    <row r="3870" spans="1:12" x14ac:dyDescent="0.3">
      <c r="A3870">
        <v>3869</v>
      </c>
      <c r="B3870">
        <v>0.38685000000000003</v>
      </c>
      <c r="C3870">
        <v>0.27315</v>
      </c>
      <c r="D3870">
        <v>0.44405</v>
      </c>
      <c r="E3870">
        <v>1.3350000000000001E-2</v>
      </c>
      <c r="F3870">
        <v>0.77344999999999997</v>
      </c>
      <c r="G3870">
        <v>0.19605</v>
      </c>
      <c r="H3870">
        <v>0.11815000000000001</v>
      </c>
      <c r="I3870">
        <v>0.55135000000000001</v>
      </c>
      <c r="J3870">
        <v>0.11595</v>
      </c>
      <c r="K3870">
        <v>0.59345000000000003</v>
      </c>
      <c r="L3870">
        <v>0.96655000000000002</v>
      </c>
    </row>
    <row r="3871" spans="1:12" x14ac:dyDescent="0.3">
      <c r="A3871">
        <v>3870</v>
      </c>
      <c r="B3871">
        <v>0.38695000000000002</v>
      </c>
      <c r="C3871">
        <v>0.58935000000000004</v>
      </c>
      <c r="D3871">
        <v>7.2950000000000001E-2</v>
      </c>
      <c r="E3871">
        <v>0.58094999999999997</v>
      </c>
      <c r="F3871">
        <v>0.37905</v>
      </c>
      <c r="G3871">
        <v>0.77344999999999997</v>
      </c>
      <c r="H3871">
        <v>0.21335000000000001</v>
      </c>
      <c r="I3871">
        <v>0.23485</v>
      </c>
      <c r="J3871">
        <v>0.61955000000000005</v>
      </c>
      <c r="K3871">
        <v>0.42004999999999998</v>
      </c>
      <c r="L3871">
        <v>0.35915000000000002</v>
      </c>
    </row>
    <row r="3872" spans="1:12" x14ac:dyDescent="0.3">
      <c r="A3872">
        <v>3871</v>
      </c>
      <c r="B3872">
        <v>0.38705000000000001</v>
      </c>
      <c r="C3872">
        <v>0.60214999999999996</v>
      </c>
      <c r="D3872">
        <v>0.95104999999999995</v>
      </c>
      <c r="E3872">
        <v>0.51665000000000005</v>
      </c>
      <c r="F3872">
        <v>0.88075000000000003</v>
      </c>
      <c r="G3872">
        <v>0.90154999999999996</v>
      </c>
      <c r="H3872">
        <v>0.70545000000000002</v>
      </c>
      <c r="I3872">
        <v>0.63734999999999997</v>
      </c>
      <c r="J3872">
        <v>0.77234999999999998</v>
      </c>
      <c r="K3872">
        <v>0.79064999999999996</v>
      </c>
      <c r="L3872">
        <v>0.81184999999999996</v>
      </c>
    </row>
    <row r="3873" spans="1:12" x14ac:dyDescent="0.3">
      <c r="A3873">
        <v>3872</v>
      </c>
      <c r="B3873">
        <v>0.38714999999999999</v>
      </c>
      <c r="C3873">
        <v>0.20025000000000001</v>
      </c>
      <c r="D3873">
        <v>0.76544999999999996</v>
      </c>
      <c r="E3873">
        <v>0.95065</v>
      </c>
      <c r="F3873">
        <v>7.9500000000000005E-3</v>
      </c>
      <c r="G3873">
        <v>0.98975000000000002</v>
      </c>
      <c r="H3873">
        <v>0.58665</v>
      </c>
      <c r="I3873">
        <v>0.89605000000000001</v>
      </c>
      <c r="J3873">
        <v>9.75E-3</v>
      </c>
      <c r="K3873">
        <v>0.21884999999999999</v>
      </c>
      <c r="L3873">
        <v>0.91134999999999999</v>
      </c>
    </row>
    <row r="3874" spans="1:12" x14ac:dyDescent="0.3">
      <c r="A3874">
        <v>3873</v>
      </c>
      <c r="B3874">
        <v>0.38724999999999998</v>
      </c>
      <c r="C3874">
        <v>0.96894999999999998</v>
      </c>
      <c r="D3874">
        <v>0.14845</v>
      </c>
      <c r="E3874">
        <v>0.45584999999999998</v>
      </c>
      <c r="F3874">
        <v>0.89075000000000004</v>
      </c>
      <c r="G3874">
        <v>0.37204999999999999</v>
      </c>
      <c r="H3874">
        <v>0.64315</v>
      </c>
      <c r="I3874">
        <v>8.4650000000000003E-2</v>
      </c>
      <c r="J3874">
        <v>0.29485</v>
      </c>
      <c r="K3874">
        <v>0.84975000000000001</v>
      </c>
      <c r="L3874">
        <v>0.49125000000000002</v>
      </c>
    </row>
    <row r="3875" spans="1:12" x14ac:dyDescent="0.3">
      <c r="A3875">
        <v>3874</v>
      </c>
      <c r="B3875">
        <v>0.38735000000000003</v>
      </c>
      <c r="C3875">
        <v>0.13025</v>
      </c>
      <c r="D3875">
        <v>0.81094999999999995</v>
      </c>
      <c r="E3875">
        <v>1.295E-2</v>
      </c>
      <c r="F3875">
        <v>0.11144999999999999</v>
      </c>
      <c r="G3875">
        <v>0.40534999999999999</v>
      </c>
      <c r="H3875">
        <v>0.96145000000000003</v>
      </c>
      <c r="I3875">
        <v>0.68115000000000003</v>
      </c>
      <c r="J3875">
        <v>0.31345000000000001</v>
      </c>
      <c r="K3875">
        <v>5.135E-2</v>
      </c>
      <c r="L3875">
        <v>0.27925</v>
      </c>
    </row>
    <row r="3876" spans="1:12" x14ac:dyDescent="0.3">
      <c r="A3876">
        <v>3875</v>
      </c>
      <c r="B3876">
        <v>0.38745000000000002</v>
      </c>
      <c r="C3876">
        <v>0.52364999999999995</v>
      </c>
      <c r="D3876">
        <v>6.0350000000000001E-2</v>
      </c>
      <c r="E3876">
        <v>0.85124999999999995</v>
      </c>
      <c r="F3876">
        <v>0.24045</v>
      </c>
      <c r="G3876">
        <v>1.635E-2</v>
      </c>
      <c r="H3876">
        <v>0.41615000000000002</v>
      </c>
      <c r="I3876">
        <v>0.84484999999999999</v>
      </c>
      <c r="J3876">
        <v>0.52164999999999995</v>
      </c>
      <c r="K3876">
        <v>0.72335000000000005</v>
      </c>
      <c r="L3876">
        <v>0.21404999999999999</v>
      </c>
    </row>
    <row r="3877" spans="1:12" x14ac:dyDescent="0.3">
      <c r="A3877">
        <v>3876</v>
      </c>
      <c r="B3877">
        <v>0.38755000000000001</v>
      </c>
      <c r="C3877">
        <v>0.69125000000000003</v>
      </c>
      <c r="D3877">
        <v>0.42135</v>
      </c>
      <c r="E3877">
        <v>0.24135000000000001</v>
      </c>
      <c r="F3877">
        <v>0.33975</v>
      </c>
      <c r="G3877">
        <v>7.0550000000000002E-2</v>
      </c>
      <c r="H3877">
        <v>0.98214999999999997</v>
      </c>
      <c r="I3877">
        <v>0.89295000000000002</v>
      </c>
      <c r="J3877">
        <v>0.46274999999999999</v>
      </c>
      <c r="K3877">
        <v>0.97355000000000003</v>
      </c>
      <c r="L3877">
        <v>0.26755000000000001</v>
      </c>
    </row>
    <row r="3878" spans="1:12" x14ac:dyDescent="0.3">
      <c r="A3878">
        <v>3877</v>
      </c>
      <c r="B3878">
        <v>0.38764999999999999</v>
      </c>
      <c r="C3878">
        <v>2.375E-2</v>
      </c>
      <c r="D3878">
        <v>0.62644999999999995</v>
      </c>
      <c r="E3878">
        <v>0.22985</v>
      </c>
      <c r="F3878">
        <v>0.77615000000000001</v>
      </c>
      <c r="G3878">
        <v>0.24295</v>
      </c>
      <c r="H3878">
        <v>8.3499999999999998E-3</v>
      </c>
      <c r="I3878">
        <v>0.99795</v>
      </c>
      <c r="J3878">
        <v>0.20674999999999999</v>
      </c>
      <c r="K3878">
        <v>0.55335000000000001</v>
      </c>
      <c r="L3878">
        <v>0.28644999999999998</v>
      </c>
    </row>
    <row r="3879" spans="1:12" x14ac:dyDescent="0.3">
      <c r="A3879">
        <v>3878</v>
      </c>
      <c r="B3879">
        <v>0.38774999999999998</v>
      </c>
      <c r="C3879">
        <v>0.92525000000000002</v>
      </c>
      <c r="D3879">
        <v>0.60885</v>
      </c>
      <c r="E3879">
        <v>0.48594999999999999</v>
      </c>
      <c r="F3879">
        <v>0.52464999999999995</v>
      </c>
      <c r="G3879">
        <v>0.63244999999999996</v>
      </c>
      <c r="H3879">
        <v>0.12814999999999999</v>
      </c>
      <c r="I3879">
        <v>0.79315000000000002</v>
      </c>
      <c r="J3879">
        <v>0.97194999999999998</v>
      </c>
      <c r="K3879">
        <v>0.24654999999999999</v>
      </c>
      <c r="L3879">
        <v>0.15995000000000001</v>
      </c>
    </row>
    <row r="3880" spans="1:12" x14ac:dyDescent="0.3">
      <c r="A3880">
        <v>3879</v>
      </c>
      <c r="B3880">
        <v>0.38784999999999997</v>
      </c>
      <c r="C3880">
        <v>0.99345000000000006</v>
      </c>
      <c r="D3880">
        <v>0.59055000000000002</v>
      </c>
      <c r="E3880">
        <v>0.61014999999999997</v>
      </c>
      <c r="F3880">
        <v>0.47775000000000001</v>
      </c>
      <c r="G3880">
        <v>0.78415000000000001</v>
      </c>
      <c r="H3880">
        <v>0.35285</v>
      </c>
      <c r="I3880">
        <v>0.58865000000000001</v>
      </c>
      <c r="J3880">
        <v>0.63105</v>
      </c>
      <c r="K3880">
        <v>0.30145</v>
      </c>
      <c r="L3880">
        <v>0.26715</v>
      </c>
    </row>
    <row r="3881" spans="1:12" x14ac:dyDescent="0.3">
      <c r="A3881">
        <v>3880</v>
      </c>
      <c r="B3881">
        <v>0.38795000000000002</v>
      </c>
      <c r="C3881">
        <v>0.88154999999999994</v>
      </c>
      <c r="D3881">
        <v>0.95694999999999997</v>
      </c>
      <c r="E3881">
        <v>3.7499999999999999E-3</v>
      </c>
      <c r="F3881">
        <v>8.5449999999999998E-2</v>
      </c>
      <c r="G3881">
        <v>6.9849999999999995E-2</v>
      </c>
      <c r="H3881">
        <v>0.77344999999999997</v>
      </c>
      <c r="I3881">
        <v>0.58214999999999995</v>
      </c>
      <c r="J3881">
        <v>0.28815000000000002</v>
      </c>
      <c r="K3881">
        <v>0.63124999999999998</v>
      </c>
      <c r="L3881">
        <v>0.61265000000000003</v>
      </c>
    </row>
    <row r="3882" spans="1:12" x14ac:dyDescent="0.3">
      <c r="A3882">
        <v>3881</v>
      </c>
      <c r="B3882">
        <v>0.38805000000000001</v>
      </c>
      <c r="C3882">
        <v>0.61695</v>
      </c>
      <c r="D3882">
        <v>0.17474999999999999</v>
      </c>
      <c r="E3882">
        <v>0.19055</v>
      </c>
      <c r="F3882">
        <v>0.91285000000000005</v>
      </c>
      <c r="G3882">
        <v>0.75695000000000001</v>
      </c>
      <c r="H3882">
        <v>0.56615000000000004</v>
      </c>
      <c r="I3882">
        <v>0.42135</v>
      </c>
      <c r="J3882">
        <v>0.48444999999999999</v>
      </c>
      <c r="K3882">
        <v>0.60345000000000004</v>
      </c>
      <c r="L3882">
        <v>4.9050000000000003E-2</v>
      </c>
    </row>
    <row r="3883" spans="1:12" x14ac:dyDescent="0.3">
      <c r="A3883">
        <v>3882</v>
      </c>
      <c r="B3883">
        <v>0.38815</v>
      </c>
      <c r="C3883">
        <v>0.50834999999999997</v>
      </c>
      <c r="D3883">
        <v>0.38905000000000001</v>
      </c>
      <c r="E3883">
        <v>3.415E-2</v>
      </c>
      <c r="F3883">
        <v>0.52375000000000005</v>
      </c>
      <c r="G3883">
        <v>0.69874999999999998</v>
      </c>
      <c r="H3883">
        <v>0.23055</v>
      </c>
      <c r="I3883">
        <v>0.95615000000000006</v>
      </c>
      <c r="J3883">
        <v>0.99404999999999999</v>
      </c>
      <c r="K3883">
        <v>0.13014999999999999</v>
      </c>
      <c r="L3883">
        <v>0.63865000000000005</v>
      </c>
    </row>
    <row r="3884" spans="1:12" x14ac:dyDescent="0.3">
      <c r="A3884">
        <v>3883</v>
      </c>
      <c r="B3884">
        <v>0.38824999999999998</v>
      </c>
      <c r="C3884">
        <v>0.68684999999999996</v>
      </c>
      <c r="D3884">
        <v>0.21295</v>
      </c>
      <c r="E3884">
        <v>0.32724999999999999</v>
      </c>
      <c r="F3884">
        <v>0.80754999999999999</v>
      </c>
      <c r="G3884">
        <v>0.14565</v>
      </c>
      <c r="H3884">
        <v>9.0649999999999994E-2</v>
      </c>
      <c r="I3884">
        <v>0.81594999999999995</v>
      </c>
      <c r="J3884">
        <v>0.76554999999999995</v>
      </c>
      <c r="K3884">
        <v>0.82625000000000004</v>
      </c>
      <c r="L3884">
        <v>0.60245000000000004</v>
      </c>
    </row>
    <row r="3885" spans="1:12" x14ac:dyDescent="0.3">
      <c r="A3885">
        <v>3884</v>
      </c>
      <c r="B3885">
        <v>0.38834999999999997</v>
      </c>
      <c r="C3885">
        <v>0.82965</v>
      </c>
      <c r="D3885">
        <v>0.39965000000000001</v>
      </c>
      <c r="E3885">
        <v>4.6649999999999997E-2</v>
      </c>
      <c r="F3885">
        <v>0.85655000000000003</v>
      </c>
      <c r="G3885">
        <v>0.76895000000000002</v>
      </c>
      <c r="H3885">
        <v>1.5949999999999999E-2</v>
      </c>
      <c r="I3885">
        <v>0.90485000000000004</v>
      </c>
      <c r="J3885">
        <v>0.59194999999999998</v>
      </c>
      <c r="K3885">
        <v>0.25255</v>
      </c>
      <c r="L3885">
        <v>0.34184999999999999</v>
      </c>
    </row>
    <row r="3886" spans="1:12" x14ac:dyDescent="0.3">
      <c r="A3886">
        <v>3885</v>
      </c>
      <c r="B3886">
        <v>0.38845000000000002</v>
      </c>
      <c r="C3886">
        <v>0.23155000000000001</v>
      </c>
      <c r="D3886">
        <v>6.8150000000000002E-2</v>
      </c>
      <c r="E3886">
        <v>0.54774999999999996</v>
      </c>
      <c r="F3886">
        <v>0.30754999999999999</v>
      </c>
      <c r="G3886">
        <v>0.69305000000000005</v>
      </c>
      <c r="H3886">
        <v>5.5649999999999998E-2</v>
      </c>
      <c r="I3886">
        <v>0.98714999999999997</v>
      </c>
      <c r="J3886">
        <v>0.12015000000000001</v>
      </c>
      <c r="K3886">
        <v>1.315E-2</v>
      </c>
      <c r="L3886">
        <v>3.8249999999999999E-2</v>
      </c>
    </row>
    <row r="3887" spans="1:12" x14ac:dyDescent="0.3">
      <c r="A3887">
        <v>3886</v>
      </c>
      <c r="B3887">
        <v>0.38855000000000001</v>
      </c>
      <c r="C3887">
        <v>0.50265000000000004</v>
      </c>
      <c r="D3887">
        <v>0.52115</v>
      </c>
      <c r="E3887">
        <v>0.94225000000000003</v>
      </c>
      <c r="F3887">
        <v>0.43654999999999999</v>
      </c>
      <c r="G3887">
        <v>2.3650000000000001E-2</v>
      </c>
      <c r="H3887">
        <v>0.91425000000000001</v>
      </c>
      <c r="I3887">
        <v>0.38815</v>
      </c>
      <c r="J3887">
        <v>9.715E-2</v>
      </c>
      <c r="K3887">
        <v>0.51705000000000001</v>
      </c>
      <c r="L3887">
        <v>0.72755000000000003</v>
      </c>
    </row>
    <row r="3888" spans="1:12" x14ac:dyDescent="0.3">
      <c r="A3888">
        <v>3887</v>
      </c>
      <c r="B3888">
        <v>0.38865</v>
      </c>
      <c r="C3888">
        <v>0.14615</v>
      </c>
      <c r="D3888">
        <v>0.30625000000000002</v>
      </c>
      <c r="E3888">
        <v>0.65964999999999996</v>
      </c>
      <c r="F3888">
        <v>0.88824999999999998</v>
      </c>
      <c r="G3888">
        <v>0.92384999999999995</v>
      </c>
      <c r="H3888">
        <v>0.92945</v>
      </c>
      <c r="I3888">
        <v>0.92764999999999997</v>
      </c>
      <c r="J3888">
        <v>0.69994999999999996</v>
      </c>
      <c r="K3888">
        <v>0.89844999999999997</v>
      </c>
      <c r="L3888">
        <v>0.99965000000000004</v>
      </c>
    </row>
    <row r="3889" spans="1:12" x14ac:dyDescent="0.3">
      <c r="A3889">
        <v>3888</v>
      </c>
      <c r="B3889">
        <v>0.38874999999999998</v>
      </c>
      <c r="C3889">
        <v>0.81125000000000003</v>
      </c>
      <c r="D3889">
        <v>0.46024999999999999</v>
      </c>
      <c r="E3889">
        <v>0.91864999999999997</v>
      </c>
      <c r="F3889">
        <v>0.80705000000000005</v>
      </c>
      <c r="G3889">
        <v>0.22214999999999999</v>
      </c>
      <c r="H3889">
        <v>0.58015000000000005</v>
      </c>
      <c r="I3889">
        <v>0.58345000000000002</v>
      </c>
      <c r="J3889">
        <v>0.27605000000000002</v>
      </c>
      <c r="K3889">
        <v>0.81235000000000002</v>
      </c>
      <c r="L3889">
        <v>0.21515000000000001</v>
      </c>
    </row>
    <row r="3890" spans="1:12" x14ac:dyDescent="0.3">
      <c r="A3890">
        <v>3889</v>
      </c>
      <c r="B3890">
        <v>0.38884999999999997</v>
      </c>
      <c r="C3890">
        <v>0.23185</v>
      </c>
      <c r="D3890">
        <v>0.21024999999999999</v>
      </c>
      <c r="E3890">
        <v>0.73465000000000003</v>
      </c>
      <c r="F3890">
        <v>0.55064999999999997</v>
      </c>
      <c r="G3890">
        <v>0.51705000000000001</v>
      </c>
      <c r="H3890">
        <v>0.63244999999999996</v>
      </c>
      <c r="I3890">
        <v>0.41615000000000002</v>
      </c>
      <c r="J3890">
        <v>0.57865</v>
      </c>
      <c r="K3890">
        <v>0.79144999999999999</v>
      </c>
      <c r="L3890">
        <v>0.81555</v>
      </c>
    </row>
    <row r="3891" spans="1:12" x14ac:dyDescent="0.3">
      <c r="A3891">
        <v>3890</v>
      </c>
      <c r="B3891">
        <v>0.38895000000000002</v>
      </c>
      <c r="C3891">
        <v>0.55315000000000003</v>
      </c>
      <c r="D3891">
        <v>0.60485</v>
      </c>
      <c r="E3891">
        <v>0.96704999999999997</v>
      </c>
      <c r="F3891">
        <v>0.70084999999999997</v>
      </c>
      <c r="G3891">
        <v>0.84094999999999998</v>
      </c>
      <c r="H3891">
        <v>0.94255</v>
      </c>
      <c r="I3891">
        <v>0.57004999999999995</v>
      </c>
      <c r="J3891">
        <v>0.66654999999999998</v>
      </c>
      <c r="K3891">
        <v>0.43504999999999999</v>
      </c>
      <c r="L3891">
        <v>0.64864999999999995</v>
      </c>
    </row>
    <row r="3892" spans="1:12" x14ac:dyDescent="0.3">
      <c r="A3892">
        <v>3891</v>
      </c>
      <c r="B3892">
        <v>0.38905000000000001</v>
      </c>
      <c r="C3892">
        <v>0.58355000000000001</v>
      </c>
      <c r="D3892">
        <v>0.41375000000000001</v>
      </c>
      <c r="E3892">
        <v>0.39855000000000002</v>
      </c>
      <c r="F3892">
        <v>0.43075000000000002</v>
      </c>
      <c r="G3892">
        <v>0.36435000000000001</v>
      </c>
      <c r="H3892">
        <v>0.87275000000000003</v>
      </c>
      <c r="I3892">
        <v>0.96194999999999997</v>
      </c>
      <c r="J3892">
        <v>0.70315000000000005</v>
      </c>
      <c r="K3892">
        <v>0.60704999999999998</v>
      </c>
      <c r="L3892">
        <v>0.74844999999999995</v>
      </c>
    </row>
    <row r="3893" spans="1:12" x14ac:dyDescent="0.3">
      <c r="A3893">
        <v>3892</v>
      </c>
      <c r="B3893">
        <v>0.38915</v>
      </c>
      <c r="C3893">
        <v>8.8500000000000002E-3</v>
      </c>
      <c r="D3893">
        <v>0.85185</v>
      </c>
      <c r="E3893">
        <v>0.68694999999999995</v>
      </c>
      <c r="F3893">
        <v>0.55815000000000003</v>
      </c>
      <c r="G3893">
        <v>0.11285000000000001</v>
      </c>
      <c r="H3893">
        <v>0.91544999999999999</v>
      </c>
      <c r="I3893">
        <v>0.26905000000000001</v>
      </c>
      <c r="J3893">
        <v>0.80205000000000004</v>
      </c>
      <c r="K3893">
        <v>0.17665</v>
      </c>
      <c r="L3893">
        <v>0.42425000000000002</v>
      </c>
    </row>
    <row r="3894" spans="1:12" x14ac:dyDescent="0.3">
      <c r="A3894">
        <v>3893</v>
      </c>
      <c r="B3894">
        <v>0.38924999999999998</v>
      </c>
      <c r="C3894">
        <v>0.68135000000000001</v>
      </c>
      <c r="D3894">
        <v>1.2749999999999999E-2</v>
      </c>
      <c r="E3894">
        <v>0.12814999999999999</v>
      </c>
      <c r="F3894">
        <v>0.75605</v>
      </c>
      <c r="G3894">
        <v>0.43435000000000001</v>
      </c>
      <c r="H3894">
        <v>0.87744999999999995</v>
      </c>
      <c r="I3894">
        <v>0.53585000000000005</v>
      </c>
      <c r="J3894">
        <v>0.30104999999999998</v>
      </c>
      <c r="K3894">
        <v>0.77195000000000003</v>
      </c>
      <c r="L3894">
        <v>7.4649999999999994E-2</v>
      </c>
    </row>
    <row r="3895" spans="1:12" x14ac:dyDescent="0.3">
      <c r="A3895">
        <v>3894</v>
      </c>
      <c r="B3895">
        <v>0.38934999999999997</v>
      </c>
      <c r="C3895">
        <v>0.47234999999999999</v>
      </c>
      <c r="D3895">
        <v>0.66474999999999995</v>
      </c>
      <c r="E3895">
        <v>0.96945000000000003</v>
      </c>
      <c r="F3895">
        <v>0.87575000000000003</v>
      </c>
      <c r="G3895">
        <v>0.59145000000000003</v>
      </c>
      <c r="H3895">
        <v>0.34734999999999999</v>
      </c>
      <c r="I3895">
        <v>0.48804999999999998</v>
      </c>
      <c r="J3895">
        <v>4.555E-2</v>
      </c>
      <c r="K3895">
        <v>4.8649999999999999E-2</v>
      </c>
      <c r="L3895">
        <v>0.75075000000000003</v>
      </c>
    </row>
    <row r="3896" spans="1:12" x14ac:dyDescent="0.3">
      <c r="A3896">
        <v>3895</v>
      </c>
      <c r="B3896">
        <v>0.38945000000000002</v>
      </c>
      <c r="C3896">
        <v>0.85245000000000004</v>
      </c>
      <c r="D3896">
        <v>0.15595000000000001</v>
      </c>
      <c r="E3896">
        <v>0.46634999999999999</v>
      </c>
      <c r="F3896">
        <v>0.87665000000000004</v>
      </c>
      <c r="G3896">
        <v>0.58214999999999995</v>
      </c>
      <c r="H3896">
        <v>0.69425000000000003</v>
      </c>
      <c r="I3896">
        <v>0.83404999999999996</v>
      </c>
      <c r="J3896">
        <v>0.47184999999999999</v>
      </c>
      <c r="K3896">
        <v>0.81225000000000003</v>
      </c>
      <c r="L3896">
        <v>0.92945</v>
      </c>
    </row>
    <row r="3897" spans="1:12" x14ac:dyDescent="0.3">
      <c r="A3897">
        <v>3896</v>
      </c>
      <c r="B3897">
        <v>0.38955000000000001</v>
      </c>
      <c r="C3897">
        <v>0.17845</v>
      </c>
      <c r="D3897">
        <v>8.2750000000000004E-2</v>
      </c>
      <c r="E3897">
        <v>0.37035000000000001</v>
      </c>
      <c r="F3897">
        <v>0.48265000000000002</v>
      </c>
      <c r="G3897">
        <v>0.34165000000000001</v>
      </c>
      <c r="H3897">
        <v>0.71155000000000002</v>
      </c>
      <c r="I3897">
        <v>0.69835000000000003</v>
      </c>
      <c r="J3897">
        <v>0.60194999999999999</v>
      </c>
      <c r="K3897">
        <v>0.45024999999999998</v>
      </c>
      <c r="L3897">
        <v>0.16184999999999999</v>
      </c>
    </row>
    <row r="3898" spans="1:12" x14ac:dyDescent="0.3">
      <c r="A3898">
        <v>3897</v>
      </c>
      <c r="B3898">
        <v>0.38965</v>
      </c>
      <c r="C3898">
        <v>0.30554999999999999</v>
      </c>
      <c r="D3898">
        <v>0.71955000000000002</v>
      </c>
      <c r="E3898">
        <v>0.50995000000000001</v>
      </c>
      <c r="F3898">
        <v>0.85785</v>
      </c>
      <c r="G3898">
        <v>0.62365000000000004</v>
      </c>
      <c r="H3898">
        <v>0.43185000000000001</v>
      </c>
      <c r="I3898">
        <v>0.67654999999999998</v>
      </c>
      <c r="J3898">
        <v>0.31664999999999999</v>
      </c>
      <c r="K3898">
        <v>0.52805000000000002</v>
      </c>
      <c r="L3898">
        <v>0.10125000000000001</v>
      </c>
    </row>
    <row r="3899" spans="1:12" x14ac:dyDescent="0.3">
      <c r="A3899">
        <v>3898</v>
      </c>
      <c r="B3899">
        <v>0.38974999999999999</v>
      </c>
      <c r="C3899">
        <v>0.30985000000000001</v>
      </c>
      <c r="D3899">
        <v>0.19125</v>
      </c>
      <c r="E3899">
        <v>2.4150000000000001E-2</v>
      </c>
      <c r="F3899">
        <v>5.8349999999999999E-2</v>
      </c>
      <c r="G3899">
        <v>0.37075000000000002</v>
      </c>
      <c r="H3899">
        <v>0.56625000000000003</v>
      </c>
      <c r="I3899">
        <v>0.56225000000000003</v>
      </c>
      <c r="J3899">
        <v>0.92815000000000003</v>
      </c>
      <c r="K3899">
        <v>0.70394999999999996</v>
      </c>
      <c r="L3899">
        <v>0.91385000000000005</v>
      </c>
    </row>
    <row r="3900" spans="1:12" x14ac:dyDescent="0.3">
      <c r="A3900">
        <v>3899</v>
      </c>
      <c r="B3900">
        <v>0.38984999999999997</v>
      </c>
      <c r="C3900">
        <v>0.25264999999999999</v>
      </c>
      <c r="D3900">
        <v>0.42154999999999998</v>
      </c>
      <c r="E3900">
        <v>0.94435000000000002</v>
      </c>
      <c r="F3900">
        <v>0.24174999999999999</v>
      </c>
      <c r="G3900">
        <v>0.39205000000000001</v>
      </c>
      <c r="H3900">
        <v>0.71855000000000002</v>
      </c>
      <c r="I3900">
        <v>0.30175000000000002</v>
      </c>
      <c r="J3900">
        <v>0.53795000000000004</v>
      </c>
      <c r="K3900">
        <v>0.37605</v>
      </c>
      <c r="L3900">
        <v>0.15185000000000001</v>
      </c>
    </row>
    <row r="3901" spans="1:12" x14ac:dyDescent="0.3">
      <c r="A3901">
        <v>3900</v>
      </c>
      <c r="B3901">
        <v>0.38995000000000002</v>
      </c>
      <c r="C3901">
        <v>0.48715000000000003</v>
      </c>
      <c r="D3901">
        <v>0.22214999999999999</v>
      </c>
      <c r="E3901">
        <v>0.11484999999999999</v>
      </c>
      <c r="F3901">
        <v>0.66505000000000003</v>
      </c>
      <c r="G3901">
        <v>0.20485</v>
      </c>
      <c r="H3901">
        <v>0.54825000000000002</v>
      </c>
      <c r="I3901">
        <v>0.69005000000000005</v>
      </c>
      <c r="J3901">
        <v>0.93145</v>
      </c>
      <c r="K3901">
        <v>0.54474999999999996</v>
      </c>
      <c r="L3901">
        <v>0.28044999999999998</v>
      </c>
    </row>
    <row r="3902" spans="1:12" x14ac:dyDescent="0.3">
      <c r="A3902">
        <v>3901</v>
      </c>
      <c r="B3902">
        <v>0.39005000000000001</v>
      </c>
      <c r="C3902">
        <v>0.28684999999999999</v>
      </c>
      <c r="D3902">
        <v>0.57304999999999995</v>
      </c>
      <c r="E3902">
        <v>0.42544999999999999</v>
      </c>
      <c r="F3902">
        <v>0.93615000000000004</v>
      </c>
      <c r="G3902">
        <v>0.85445000000000004</v>
      </c>
      <c r="H3902">
        <v>0.11605</v>
      </c>
      <c r="I3902">
        <v>0.44674999999999998</v>
      </c>
      <c r="J3902">
        <v>0.22885</v>
      </c>
      <c r="K3902">
        <v>0.43874999999999997</v>
      </c>
      <c r="L3902">
        <v>0.70714999999999995</v>
      </c>
    </row>
    <row r="3903" spans="1:12" x14ac:dyDescent="0.3">
      <c r="A3903">
        <v>3902</v>
      </c>
      <c r="B3903">
        <v>0.39015</v>
      </c>
      <c r="C3903">
        <v>0.81115000000000004</v>
      </c>
      <c r="D3903">
        <v>0.86124999999999996</v>
      </c>
      <c r="E3903">
        <v>0.39684999999999998</v>
      </c>
      <c r="F3903">
        <v>0.25805</v>
      </c>
      <c r="G3903">
        <v>0.28715000000000002</v>
      </c>
      <c r="H3903">
        <v>5.6499999999999996E-3</v>
      </c>
      <c r="I3903">
        <v>0.39284999999999998</v>
      </c>
      <c r="J3903">
        <v>0.46825</v>
      </c>
      <c r="K3903">
        <v>0.41254999999999997</v>
      </c>
      <c r="L3903">
        <v>0.62555000000000005</v>
      </c>
    </row>
    <row r="3904" spans="1:12" x14ac:dyDescent="0.3">
      <c r="A3904">
        <v>3903</v>
      </c>
      <c r="B3904">
        <v>0.39024999999999999</v>
      </c>
      <c r="C3904">
        <v>0.58904999999999996</v>
      </c>
      <c r="D3904">
        <v>0.25535000000000002</v>
      </c>
      <c r="E3904">
        <v>0.41944999999999999</v>
      </c>
      <c r="F3904">
        <v>0.39124999999999999</v>
      </c>
      <c r="G3904">
        <v>8.9450000000000002E-2</v>
      </c>
      <c r="H3904">
        <v>0.85724999999999996</v>
      </c>
      <c r="I3904">
        <v>0.53554999999999997</v>
      </c>
      <c r="J3904">
        <v>0.17765</v>
      </c>
      <c r="K3904">
        <v>5.5500000000000002E-3</v>
      </c>
      <c r="L3904">
        <v>0.35844999999999999</v>
      </c>
    </row>
    <row r="3905" spans="1:12" x14ac:dyDescent="0.3">
      <c r="A3905">
        <v>3904</v>
      </c>
      <c r="B3905">
        <v>0.39034999999999997</v>
      </c>
      <c r="C3905">
        <v>0.29294999999999999</v>
      </c>
      <c r="D3905">
        <v>0.51575000000000004</v>
      </c>
      <c r="E3905">
        <v>0.31955</v>
      </c>
      <c r="F3905">
        <v>0.56154999999999999</v>
      </c>
      <c r="G3905">
        <v>1.6449999999999999E-2</v>
      </c>
      <c r="H3905">
        <v>0.19614999999999999</v>
      </c>
      <c r="I3905">
        <v>0.66154999999999997</v>
      </c>
      <c r="J3905">
        <v>0.82984999999999998</v>
      </c>
      <c r="K3905">
        <v>0.94564999999999999</v>
      </c>
      <c r="L3905">
        <v>0.67815000000000003</v>
      </c>
    </row>
    <row r="3906" spans="1:12" x14ac:dyDescent="0.3">
      <c r="A3906">
        <v>3905</v>
      </c>
      <c r="B3906">
        <v>0.39045000000000002</v>
      </c>
      <c r="C3906">
        <v>0.85965000000000003</v>
      </c>
      <c r="D3906">
        <v>0.21054999999999999</v>
      </c>
      <c r="E3906">
        <v>0.97745000000000004</v>
      </c>
      <c r="F3906">
        <v>0.14155000000000001</v>
      </c>
      <c r="G3906">
        <v>0.86224999999999996</v>
      </c>
      <c r="H3906">
        <v>0.39884999999999998</v>
      </c>
      <c r="I3906">
        <v>0.62114999999999998</v>
      </c>
      <c r="J3906">
        <v>0.12485</v>
      </c>
      <c r="K3906">
        <v>0.99895</v>
      </c>
      <c r="L3906">
        <v>0.65915000000000001</v>
      </c>
    </row>
    <row r="3907" spans="1:12" x14ac:dyDescent="0.3">
      <c r="A3907">
        <v>3906</v>
      </c>
      <c r="B3907">
        <v>0.39055000000000001</v>
      </c>
      <c r="C3907">
        <v>0.91325000000000001</v>
      </c>
      <c r="D3907">
        <v>0.33994999999999997</v>
      </c>
      <c r="E3907">
        <v>0.53354999999999997</v>
      </c>
      <c r="F3907">
        <v>0.18115000000000001</v>
      </c>
      <c r="G3907">
        <v>9.3850000000000003E-2</v>
      </c>
      <c r="H3907">
        <v>0.79964999999999997</v>
      </c>
      <c r="I3907">
        <v>5.7049999999999997E-2</v>
      </c>
      <c r="J3907">
        <v>0.75275000000000003</v>
      </c>
      <c r="K3907">
        <v>0.91644999999999999</v>
      </c>
      <c r="L3907">
        <v>5.2749999999999998E-2</v>
      </c>
    </row>
    <row r="3908" spans="1:12" x14ac:dyDescent="0.3">
      <c r="A3908">
        <v>3907</v>
      </c>
      <c r="B3908">
        <v>0.39065</v>
      </c>
      <c r="C3908">
        <v>0.65315000000000001</v>
      </c>
      <c r="D3908">
        <v>0.44105</v>
      </c>
      <c r="E3908">
        <v>0.14845</v>
      </c>
      <c r="F3908">
        <v>0.59014999999999995</v>
      </c>
      <c r="G3908">
        <v>0.81535000000000002</v>
      </c>
      <c r="H3908">
        <v>0.48404999999999998</v>
      </c>
      <c r="I3908">
        <v>0.31645000000000001</v>
      </c>
      <c r="J3908">
        <v>0.93855</v>
      </c>
      <c r="K3908">
        <v>0.73724999999999996</v>
      </c>
      <c r="L3908">
        <v>0.28605000000000003</v>
      </c>
    </row>
    <row r="3909" spans="1:12" x14ac:dyDescent="0.3">
      <c r="A3909">
        <v>3908</v>
      </c>
      <c r="B3909">
        <v>0.39074999999999999</v>
      </c>
      <c r="C3909">
        <v>0.94145000000000001</v>
      </c>
      <c r="D3909">
        <v>0.16264999999999999</v>
      </c>
      <c r="E3909">
        <v>0.20315</v>
      </c>
      <c r="F3909">
        <v>7.5500000000000003E-3</v>
      </c>
      <c r="G3909">
        <v>0.59745000000000004</v>
      </c>
      <c r="H3909">
        <v>7.2450000000000001E-2</v>
      </c>
      <c r="I3909">
        <v>0.46294999999999997</v>
      </c>
      <c r="J3909">
        <v>0.53995000000000004</v>
      </c>
      <c r="K3909">
        <v>0.22495000000000001</v>
      </c>
      <c r="L3909">
        <v>8.3449999999999996E-2</v>
      </c>
    </row>
    <row r="3910" spans="1:12" x14ac:dyDescent="0.3">
      <c r="A3910">
        <v>3909</v>
      </c>
      <c r="B3910">
        <v>0.39084999999999998</v>
      </c>
      <c r="C3910">
        <v>9.3950000000000006E-2</v>
      </c>
      <c r="D3910">
        <v>0.27694999999999997</v>
      </c>
      <c r="E3910">
        <v>0.81045</v>
      </c>
      <c r="F3910">
        <v>0.25914999999999999</v>
      </c>
      <c r="G3910">
        <v>0.52825</v>
      </c>
      <c r="H3910">
        <v>0.74795</v>
      </c>
      <c r="I3910">
        <v>0.99744999999999995</v>
      </c>
      <c r="J3910">
        <v>3.5650000000000001E-2</v>
      </c>
      <c r="K3910">
        <v>8.8500000000000002E-3</v>
      </c>
      <c r="L3910">
        <v>0.31964999999999999</v>
      </c>
    </row>
    <row r="3911" spans="1:12" x14ac:dyDescent="0.3">
      <c r="A3911">
        <v>3910</v>
      </c>
      <c r="B3911">
        <v>0.39095000000000002</v>
      </c>
      <c r="C3911">
        <v>6.8349999999999994E-2</v>
      </c>
      <c r="D3911">
        <v>0.67754999999999999</v>
      </c>
      <c r="E3911">
        <v>0.67344999999999999</v>
      </c>
      <c r="F3911">
        <v>0.71335000000000004</v>
      </c>
      <c r="G3911">
        <v>0.58755000000000002</v>
      </c>
      <c r="H3911">
        <v>0.48044999999999999</v>
      </c>
      <c r="I3911">
        <v>0.35194999999999999</v>
      </c>
      <c r="J3911">
        <v>0.38714999999999999</v>
      </c>
      <c r="K3911">
        <v>0.30195</v>
      </c>
      <c r="L3911">
        <v>0.67325000000000002</v>
      </c>
    </row>
    <row r="3912" spans="1:12" x14ac:dyDescent="0.3">
      <c r="A3912">
        <v>3911</v>
      </c>
      <c r="B3912">
        <v>0.39105000000000001</v>
      </c>
      <c r="C3912">
        <v>0.22134999999999999</v>
      </c>
      <c r="D3912">
        <v>0.48754999999999998</v>
      </c>
      <c r="E3912">
        <v>0.56115000000000004</v>
      </c>
      <c r="F3912">
        <v>0.84065000000000001</v>
      </c>
      <c r="G3912">
        <v>0.15955</v>
      </c>
      <c r="H3912">
        <v>4.6550000000000001E-2</v>
      </c>
      <c r="I3912">
        <v>0.52385000000000004</v>
      </c>
      <c r="J3912">
        <v>0.61475000000000002</v>
      </c>
      <c r="K3912">
        <v>0.17685000000000001</v>
      </c>
      <c r="L3912">
        <v>0.34684999999999999</v>
      </c>
    </row>
    <row r="3913" spans="1:12" x14ac:dyDescent="0.3">
      <c r="A3913">
        <v>3912</v>
      </c>
      <c r="B3913">
        <v>0.39115</v>
      </c>
      <c r="C3913">
        <v>0.57555000000000001</v>
      </c>
      <c r="D3913">
        <v>0.33295000000000002</v>
      </c>
      <c r="E3913">
        <v>0.43164999999999998</v>
      </c>
      <c r="F3913">
        <v>0.44524999999999998</v>
      </c>
      <c r="G3913">
        <v>0.86704999999999999</v>
      </c>
      <c r="H3913">
        <v>0.80454999999999999</v>
      </c>
      <c r="I3913">
        <v>0.28484999999999999</v>
      </c>
      <c r="J3913">
        <v>0.11575000000000001</v>
      </c>
      <c r="K3913">
        <v>9.425E-2</v>
      </c>
      <c r="L3913">
        <v>0.53944999999999999</v>
      </c>
    </row>
    <row r="3914" spans="1:12" x14ac:dyDescent="0.3">
      <c r="A3914">
        <v>3913</v>
      </c>
      <c r="B3914">
        <v>0.39124999999999999</v>
      </c>
      <c r="C3914">
        <v>0.37035000000000001</v>
      </c>
      <c r="D3914">
        <v>0.29854999999999998</v>
      </c>
      <c r="E3914">
        <v>0.31764999999999999</v>
      </c>
      <c r="F3914">
        <v>0.74575000000000002</v>
      </c>
      <c r="G3914">
        <v>0.73475000000000001</v>
      </c>
      <c r="H3914">
        <v>0.33055000000000001</v>
      </c>
      <c r="I3914">
        <v>0.82325000000000004</v>
      </c>
      <c r="J3914">
        <v>0.54044999999999999</v>
      </c>
      <c r="K3914">
        <v>0.46555000000000002</v>
      </c>
      <c r="L3914">
        <v>0.67035</v>
      </c>
    </row>
    <row r="3915" spans="1:12" x14ac:dyDescent="0.3">
      <c r="A3915">
        <v>3914</v>
      </c>
      <c r="B3915">
        <v>0.39134999999999998</v>
      </c>
      <c r="C3915">
        <v>0.74165000000000003</v>
      </c>
      <c r="D3915">
        <v>0.43725000000000003</v>
      </c>
      <c r="E3915">
        <v>0.32905000000000001</v>
      </c>
      <c r="F3915">
        <v>0.64185000000000003</v>
      </c>
      <c r="G3915">
        <v>0.27345000000000003</v>
      </c>
      <c r="H3915">
        <v>0.30214999999999997</v>
      </c>
      <c r="I3915">
        <v>0.20565</v>
      </c>
      <c r="J3915">
        <v>0.70004999999999995</v>
      </c>
      <c r="K3915">
        <v>0.79695000000000005</v>
      </c>
      <c r="L3915">
        <v>0.62675000000000003</v>
      </c>
    </row>
    <row r="3916" spans="1:12" x14ac:dyDescent="0.3">
      <c r="A3916">
        <v>3915</v>
      </c>
      <c r="B3916">
        <v>0.39145000000000002</v>
      </c>
      <c r="C3916">
        <v>8.9550000000000005E-2</v>
      </c>
      <c r="D3916">
        <v>0.12584999999999999</v>
      </c>
      <c r="E3916">
        <v>0.16255</v>
      </c>
      <c r="F3916">
        <v>0.82484999999999997</v>
      </c>
      <c r="G3916">
        <v>5.2549999999999999E-2</v>
      </c>
      <c r="H3916">
        <v>0.10285</v>
      </c>
      <c r="I3916">
        <v>0.13735</v>
      </c>
      <c r="J3916">
        <v>9.1649999999999995E-2</v>
      </c>
      <c r="K3916">
        <v>0.60055000000000003</v>
      </c>
      <c r="L3916">
        <v>0.17485000000000001</v>
      </c>
    </row>
    <row r="3917" spans="1:12" x14ac:dyDescent="0.3">
      <c r="A3917">
        <v>3916</v>
      </c>
      <c r="B3917">
        <v>0.39155000000000001</v>
      </c>
      <c r="C3917">
        <v>0.35844999999999999</v>
      </c>
      <c r="D3917">
        <v>0.29215000000000002</v>
      </c>
      <c r="E3917">
        <v>0.17444999999999999</v>
      </c>
      <c r="F3917">
        <v>0.22125</v>
      </c>
      <c r="G3917">
        <v>0.86404999999999998</v>
      </c>
      <c r="H3917">
        <v>0.78415000000000001</v>
      </c>
      <c r="I3917">
        <v>0.54215000000000002</v>
      </c>
      <c r="J3917">
        <v>0.91305000000000003</v>
      </c>
      <c r="K3917">
        <v>0.19685</v>
      </c>
      <c r="L3917">
        <v>0.73555000000000004</v>
      </c>
    </row>
    <row r="3918" spans="1:12" x14ac:dyDescent="0.3">
      <c r="A3918">
        <v>3917</v>
      </c>
      <c r="B3918">
        <v>0.39165</v>
      </c>
      <c r="C3918">
        <v>0.45234999999999997</v>
      </c>
      <c r="D3918">
        <v>2.8649999999999998E-2</v>
      </c>
      <c r="E3918">
        <v>0.35944999999999999</v>
      </c>
      <c r="F3918">
        <v>0.29615000000000002</v>
      </c>
      <c r="G3918">
        <v>0.43064999999999998</v>
      </c>
      <c r="H3918">
        <v>0.15654999999999999</v>
      </c>
      <c r="I3918">
        <v>0.68545</v>
      </c>
      <c r="J3918">
        <v>0.34565000000000001</v>
      </c>
      <c r="K3918">
        <v>2.6950000000000002E-2</v>
      </c>
      <c r="L3918">
        <v>0.53835</v>
      </c>
    </row>
    <row r="3919" spans="1:12" x14ac:dyDescent="0.3">
      <c r="A3919">
        <v>3918</v>
      </c>
      <c r="B3919">
        <v>0.39174999999999999</v>
      </c>
      <c r="C3919">
        <v>0.22295000000000001</v>
      </c>
      <c r="D3919">
        <v>1.465E-2</v>
      </c>
      <c r="E3919">
        <v>0.82704999999999995</v>
      </c>
      <c r="F3919">
        <v>0.47105000000000002</v>
      </c>
      <c r="G3919">
        <v>0.34615000000000001</v>
      </c>
      <c r="H3919">
        <v>0.29554999999999998</v>
      </c>
      <c r="I3919">
        <v>0.48835000000000001</v>
      </c>
      <c r="J3919">
        <v>0.77434999999999998</v>
      </c>
      <c r="K3919">
        <v>0.19464999999999999</v>
      </c>
      <c r="L3919">
        <v>0.45205000000000001</v>
      </c>
    </row>
    <row r="3920" spans="1:12" x14ac:dyDescent="0.3">
      <c r="A3920">
        <v>3919</v>
      </c>
      <c r="B3920">
        <v>0.39184999999999998</v>
      </c>
      <c r="C3920">
        <v>0.28144999999999998</v>
      </c>
      <c r="D3920">
        <v>0.95155000000000001</v>
      </c>
      <c r="E3920">
        <v>0.64315</v>
      </c>
      <c r="F3920">
        <v>0.75805</v>
      </c>
      <c r="G3920">
        <v>4.7499999999999999E-3</v>
      </c>
      <c r="H3920">
        <v>0.89154999999999995</v>
      </c>
      <c r="I3920">
        <v>0.74055000000000004</v>
      </c>
      <c r="J3920">
        <v>0.58804999999999996</v>
      </c>
      <c r="K3920">
        <v>0.34094999999999998</v>
      </c>
      <c r="L3920">
        <v>0.80884999999999996</v>
      </c>
    </row>
    <row r="3921" spans="1:12" x14ac:dyDescent="0.3">
      <c r="A3921">
        <v>3920</v>
      </c>
      <c r="B3921">
        <v>0.39195000000000002</v>
      </c>
      <c r="C3921">
        <v>0.92584999999999995</v>
      </c>
      <c r="D3921">
        <v>0.37375000000000003</v>
      </c>
      <c r="E3921">
        <v>0.24954999999999999</v>
      </c>
      <c r="F3921">
        <v>0.30445</v>
      </c>
      <c r="G3921">
        <v>0.27905000000000002</v>
      </c>
      <c r="H3921">
        <v>7.4149999999999994E-2</v>
      </c>
      <c r="I3921">
        <v>0.33515</v>
      </c>
      <c r="J3921">
        <v>6.7750000000000005E-2</v>
      </c>
      <c r="K3921">
        <v>0.55435000000000001</v>
      </c>
      <c r="L3921">
        <v>1.355E-2</v>
      </c>
    </row>
    <row r="3922" spans="1:12" x14ac:dyDescent="0.3">
      <c r="A3922">
        <v>3921</v>
      </c>
      <c r="B3922">
        <v>0.39205000000000001</v>
      </c>
      <c r="C3922">
        <v>0.85814999999999997</v>
      </c>
      <c r="D3922">
        <v>7.9750000000000001E-2</v>
      </c>
      <c r="E3922">
        <v>8.2449999999999996E-2</v>
      </c>
      <c r="F3922">
        <v>0.74385000000000001</v>
      </c>
      <c r="G3922">
        <v>0.78905000000000003</v>
      </c>
      <c r="H3922">
        <v>0.95625000000000004</v>
      </c>
      <c r="I3922">
        <v>0.25054999999999999</v>
      </c>
      <c r="J3922">
        <v>0.85024999999999995</v>
      </c>
      <c r="K3922">
        <v>7.1849999999999997E-2</v>
      </c>
      <c r="L3922">
        <v>0.15964999999999999</v>
      </c>
    </row>
    <row r="3923" spans="1:12" x14ac:dyDescent="0.3">
      <c r="A3923">
        <v>3922</v>
      </c>
      <c r="B3923">
        <v>0.39215</v>
      </c>
      <c r="C3923">
        <v>0.13364999999999999</v>
      </c>
      <c r="D3923">
        <v>0.50714999999999999</v>
      </c>
      <c r="E3923">
        <v>0.76615</v>
      </c>
      <c r="F3923">
        <v>0.68294999999999995</v>
      </c>
      <c r="G3923">
        <v>0.70714999999999995</v>
      </c>
      <c r="H3923">
        <v>0.90685000000000004</v>
      </c>
      <c r="I3923">
        <v>0.45274999999999999</v>
      </c>
      <c r="J3923">
        <v>2.9749999999999999E-2</v>
      </c>
      <c r="K3923">
        <v>0.43525000000000003</v>
      </c>
      <c r="L3923">
        <v>0.82874999999999999</v>
      </c>
    </row>
    <row r="3924" spans="1:12" x14ac:dyDescent="0.3">
      <c r="A3924">
        <v>3923</v>
      </c>
      <c r="B3924">
        <v>0.39224999999999999</v>
      </c>
      <c r="C3924">
        <v>0.44164999999999999</v>
      </c>
      <c r="D3924">
        <v>0.17695</v>
      </c>
      <c r="E3924">
        <v>0.28655000000000003</v>
      </c>
      <c r="F3924">
        <v>0.88354999999999995</v>
      </c>
      <c r="G3924">
        <v>0.68955</v>
      </c>
      <c r="H3924">
        <v>0.71414999999999995</v>
      </c>
      <c r="I3924">
        <v>0.35965000000000003</v>
      </c>
      <c r="J3924">
        <v>0.21984999999999999</v>
      </c>
      <c r="K3924">
        <v>0.85465000000000002</v>
      </c>
      <c r="L3924">
        <v>2.385E-2</v>
      </c>
    </row>
    <row r="3925" spans="1:12" x14ac:dyDescent="0.3">
      <c r="A3925">
        <v>3924</v>
      </c>
      <c r="B3925">
        <v>0.39234999999999998</v>
      </c>
      <c r="C3925">
        <v>0.33174999999999999</v>
      </c>
      <c r="D3925">
        <v>0.55474999999999997</v>
      </c>
      <c r="E3925">
        <v>2.7650000000000001E-2</v>
      </c>
      <c r="F3925">
        <v>0.51844999999999997</v>
      </c>
      <c r="G3925">
        <v>0.33674999999999999</v>
      </c>
      <c r="H3925">
        <v>0.65615000000000001</v>
      </c>
      <c r="I3925">
        <v>0.27855000000000002</v>
      </c>
      <c r="J3925">
        <v>0.77185000000000004</v>
      </c>
      <c r="K3925">
        <v>0.22695000000000001</v>
      </c>
      <c r="L3925">
        <v>0.25855</v>
      </c>
    </row>
    <row r="3926" spans="1:12" x14ac:dyDescent="0.3">
      <c r="A3926">
        <v>3925</v>
      </c>
      <c r="B3926">
        <v>0.39245000000000002</v>
      </c>
      <c r="C3926">
        <v>0.26884999999999998</v>
      </c>
      <c r="D3926">
        <v>0.42895</v>
      </c>
      <c r="E3926">
        <v>0.44735000000000003</v>
      </c>
      <c r="F3926">
        <v>0.72494999999999998</v>
      </c>
      <c r="G3926">
        <v>0.67895000000000005</v>
      </c>
      <c r="H3926">
        <v>0.71875</v>
      </c>
      <c r="I3926">
        <v>0.49525000000000002</v>
      </c>
      <c r="J3926">
        <v>0.94884999999999997</v>
      </c>
      <c r="K3926">
        <v>0.52685000000000004</v>
      </c>
      <c r="L3926">
        <v>0.78125</v>
      </c>
    </row>
    <row r="3927" spans="1:12" x14ac:dyDescent="0.3">
      <c r="A3927">
        <v>3926</v>
      </c>
      <c r="B3927">
        <v>0.39255000000000001</v>
      </c>
      <c r="C3927">
        <v>0.31435000000000002</v>
      </c>
      <c r="D3927">
        <v>0.19885</v>
      </c>
      <c r="E3927">
        <v>0.90415000000000001</v>
      </c>
      <c r="F3927">
        <v>0.58625000000000005</v>
      </c>
      <c r="G3927">
        <v>0.29544999999999999</v>
      </c>
      <c r="H3927">
        <v>0.89985000000000004</v>
      </c>
      <c r="I3927">
        <v>7.6249999999999998E-2</v>
      </c>
      <c r="J3927">
        <v>0.27445000000000003</v>
      </c>
      <c r="K3927">
        <v>9.5850000000000005E-2</v>
      </c>
      <c r="L3927">
        <v>0.13134999999999999</v>
      </c>
    </row>
    <row r="3928" spans="1:12" x14ac:dyDescent="0.3">
      <c r="A3928">
        <v>3927</v>
      </c>
      <c r="B3928">
        <v>0.39265</v>
      </c>
      <c r="C3928">
        <v>0.94155</v>
      </c>
      <c r="D3928">
        <v>0.15375</v>
      </c>
      <c r="E3928">
        <v>0.56564999999999999</v>
      </c>
      <c r="F3928">
        <v>0.11495</v>
      </c>
      <c r="G3928">
        <v>0.25735000000000002</v>
      </c>
      <c r="H3928">
        <v>0.65264999999999995</v>
      </c>
      <c r="I3928">
        <v>0.50765000000000005</v>
      </c>
      <c r="J3928">
        <v>0.10755000000000001</v>
      </c>
      <c r="K3928">
        <v>0.87155000000000005</v>
      </c>
      <c r="L3928">
        <v>0.12425</v>
      </c>
    </row>
    <row r="3929" spans="1:12" x14ac:dyDescent="0.3">
      <c r="A3929">
        <v>3928</v>
      </c>
      <c r="B3929">
        <v>0.39274999999999999</v>
      </c>
      <c r="C3929">
        <v>0.90764999999999996</v>
      </c>
      <c r="D3929">
        <v>0.75034999999999996</v>
      </c>
      <c r="E3929">
        <v>0.58365</v>
      </c>
      <c r="F3929">
        <v>0.43814999999999998</v>
      </c>
      <c r="G3929">
        <v>0.83345000000000002</v>
      </c>
      <c r="H3929">
        <v>5.9500000000000004E-3</v>
      </c>
      <c r="I3929">
        <v>0.49904999999999999</v>
      </c>
      <c r="J3929">
        <v>0.97384999999999999</v>
      </c>
      <c r="K3929">
        <v>0.29175000000000001</v>
      </c>
      <c r="L3929">
        <v>0.34355000000000002</v>
      </c>
    </row>
    <row r="3930" spans="1:12" x14ac:dyDescent="0.3">
      <c r="A3930">
        <v>3929</v>
      </c>
      <c r="B3930">
        <v>0.39284999999999998</v>
      </c>
      <c r="C3930">
        <v>0.35354999999999998</v>
      </c>
      <c r="D3930">
        <v>0.45784999999999998</v>
      </c>
      <c r="E3930">
        <v>0.25445000000000001</v>
      </c>
      <c r="F3930">
        <v>6.4850000000000005E-2</v>
      </c>
      <c r="G3930">
        <v>0.41725000000000001</v>
      </c>
      <c r="H3930">
        <v>0.92035</v>
      </c>
      <c r="I3930">
        <v>0.63334999999999997</v>
      </c>
      <c r="J3930">
        <v>0.58514999999999995</v>
      </c>
      <c r="K3930">
        <v>0.28555000000000003</v>
      </c>
      <c r="L3930">
        <v>0.14224999999999999</v>
      </c>
    </row>
    <row r="3931" spans="1:12" x14ac:dyDescent="0.3">
      <c r="A3931">
        <v>3930</v>
      </c>
      <c r="B3931">
        <v>0.39295000000000002</v>
      </c>
      <c r="C3931">
        <v>0.77825</v>
      </c>
      <c r="D3931">
        <v>0.29654999999999998</v>
      </c>
      <c r="E3931">
        <v>4.9450000000000001E-2</v>
      </c>
      <c r="F3931">
        <v>0.15845000000000001</v>
      </c>
      <c r="G3931">
        <v>0.67395000000000005</v>
      </c>
      <c r="H3931">
        <v>0.56394999999999995</v>
      </c>
      <c r="I3931">
        <v>2.835E-2</v>
      </c>
      <c r="J3931">
        <v>0.89505000000000001</v>
      </c>
      <c r="K3931">
        <v>0.61495</v>
      </c>
      <c r="L3931">
        <v>0.83555000000000001</v>
      </c>
    </row>
    <row r="3932" spans="1:12" x14ac:dyDescent="0.3">
      <c r="A3932">
        <v>3931</v>
      </c>
      <c r="B3932">
        <v>0.39305000000000001</v>
      </c>
      <c r="C3932">
        <v>0.91685000000000005</v>
      </c>
      <c r="D3932">
        <v>0.79464999999999997</v>
      </c>
      <c r="E3932">
        <v>0.66974999999999996</v>
      </c>
      <c r="F3932">
        <v>0.62595000000000001</v>
      </c>
      <c r="G3932">
        <v>0.99924999999999997</v>
      </c>
      <c r="H3932">
        <v>0.88505</v>
      </c>
      <c r="I3932">
        <v>2.5850000000000001E-2</v>
      </c>
      <c r="J3932">
        <v>0.93515000000000004</v>
      </c>
      <c r="K3932">
        <v>0.91115000000000002</v>
      </c>
      <c r="L3932">
        <v>0.72804999999999997</v>
      </c>
    </row>
    <row r="3933" spans="1:12" x14ac:dyDescent="0.3">
      <c r="A3933">
        <v>3932</v>
      </c>
      <c r="B3933">
        <v>0.39315</v>
      </c>
      <c r="C3933">
        <v>0.74204999999999999</v>
      </c>
      <c r="D3933">
        <v>0.98824999999999996</v>
      </c>
      <c r="E3933">
        <v>0.39024999999999999</v>
      </c>
      <c r="F3933">
        <v>0.89595000000000002</v>
      </c>
      <c r="G3933">
        <v>0.30114999999999997</v>
      </c>
      <c r="H3933">
        <v>8.6550000000000002E-2</v>
      </c>
      <c r="I3933">
        <v>0.59955000000000003</v>
      </c>
      <c r="J3933">
        <v>0.34675</v>
      </c>
      <c r="K3933">
        <v>0.68554999999999999</v>
      </c>
      <c r="L3933">
        <v>0.64015</v>
      </c>
    </row>
    <row r="3934" spans="1:12" x14ac:dyDescent="0.3">
      <c r="A3934">
        <v>3933</v>
      </c>
      <c r="B3934">
        <v>0.39324999999999999</v>
      </c>
      <c r="C3934">
        <v>0.80605000000000004</v>
      </c>
      <c r="D3934">
        <v>0.15245</v>
      </c>
      <c r="E3934">
        <v>0.15135000000000001</v>
      </c>
      <c r="F3934">
        <v>0.78905000000000003</v>
      </c>
      <c r="G3934">
        <v>0.80774999999999997</v>
      </c>
      <c r="H3934">
        <v>0.56605000000000005</v>
      </c>
      <c r="I3934">
        <v>0.51754999999999995</v>
      </c>
      <c r="J3934">
        <v>0.65225</v>
      </c>
      <c r="K3934">
        <v>0.61904999999999999</v>
      </c>
      <c r="L3934">
        <v>0.88424999999999998</v>
      </c>
    </row>
    <row r="3935" spans="1:12" x14ac:dyDescent="0.3">
      <c r="A3935">
        <v>3934</v>
      </c>
      <c r="B3935">
        <v>0.39334999999999998</v>
      </c>
      <c r="C3935">
        <v>0.26515</v>
      </c>
      <c r="D3935">
        <v>0.19685</v>
      </c>
      <c r="E3935">
        <v>0.72155000000000002</v>
      </c>
      <c r="F3935">
        <v>0.96304999999999996</v>
      </c>
      <c r="G3935">
        <v>0.19805</v>
      </c>
      <c r="H3935">
        <v>6.6449999999999995E-2</v>
      </c>
      <c r="I3935">
        <v>0.92784999999999995</v>
      </c>
      <c r="J3935">
        <v>0.85985</v>
      </c>
      <c r="K3935">
        <v>0.93095000000000006</v>
      </c>
      <c r="L3935">
        <v>0.84984999999999999</v>
      </c>
    </row>
    <row r="3936" spans="1:12" x14ac:dyDescent="0.3">
      <c r="A3936">
        <v>3935</v>
      </c>
      <c r="B3936">
        <v>0.39345000000000002</v>
      </c>
      <c r="C3936">
        <v>0.20324999999999999</v>
      </c>
      <c r="D3936">
        <v>0.33365</v>
      </c>
      <c r="E3936">
        <v>0.86355000000000004</v>
      </c>
      <c r="F3936">
        <v>0.58445000000000003</v>
      </c>
      <c r="G3936">
        <v>0.99334999999999996</v>
      </c>
      <c r="H3936">
        <v>0.67584999999999995</v>
      </c>
      <c r="I3936">
        <v>0.27555000000000002</v>
      </c>
      <c r="J3936">
        <v>0.63665000000000005</v>
      </c>
      <c r="K3936">
        <v>0.45415</v>
      </c>
      <c r="L3936">
        <v>0.68284999999999996</v>
      </c>
    </row>
    <row r="3937" spans="1:12" x14ac:dyDescent="0.3">
      <c r="A3937">
        <v>3936</v>
      </c>
      <c r="B3937">
        <v>0.39355000000000001</v>
      </c>
      <c r="C3937">
        <v>0.44955000000000001</v>
      </c>
      <c r="D3937">
        <v>0.58365</v>
      </c>
      <c r="E3937">
        <v>0.15765000000000001</v>
      </c>
      <c r="F3937">
        <v>0.21965000000000001</v>
      </c>
      <c r="G3937">
        <v>0.49254999999999999</v>
      </c>
      <c r="H3937">
        <v>0.76285000000000003</v>
      </c>
      <c r="I3937">
        <v>0.70274999999999999</v>
      </c>
      <c r="J3937">
        <v>0.43464999999999998</v>
      </c>
      <c r="K3937">
        <v>0.23785000000000001</v>
      </c>
      <c r="L3937">
        <v>0.21145</v>
      </c>
    </row>
    <row r="3938" spans="1:12" x14ac:dyDescent="0.3">
      <c r="A3938">
        <v>3937</v>
      </c>
      <c r="B3938">
        <v>0.39365</v>
      </c>
      <c r="C3938">
        <v>0.89464999999999995</v>
      </c>
      <c r="D3938">
        <v>0.89764999999999995</v>
      </c>
      <c r="E3938">
        <v>0.34584999999999999</v>
      </c>
      <c r="F3938">
        <v>7.3849999999999999E-2</v>
      </c>
      <c r="G3938">
        <v>0.78674999999999995</v>
      </c>
      <c r="H3938">
        <v>0.84335000000000004</v>
      </c>
      <c r="I3938">
        <v>0.61914999999999998</v>
      </c>
      <c r="J3938">
        <v>0.23605000000000001</v>
      </c>
      <c r="K3938">
        <v>0.21415000000000001</v>
      </c>
      <c r="L3938">
        <v>0.56025000000000003</v>
      </c>
    </row>
    <row r="3939" spans="1:12" x14ac:dyDescent="0.3">
      <c r="A3939">
        <v>3938</v>
      </c>
      <c r="B3939">
        <v>0.39374999999999999</v>
      </c>
      <c r="C3939">
        <v>0.68845000000000001</v>
      </c>
      <c r="D3939">
        <v>0.76975000000000005</v>
      </c>
      <c r="E3939">
        <v>4.2950000000000002E-2</v>
      </c>
      <c r="F3939">
        <v>0.14724999999999999</v>
      </c>
      <c r="G3939">
        <v>0.20075000000000001</v>
      </c>
      <c r="H3939">
        <v>0.25364999999999999</v>
      </c>
      <c r="I3939">
        <v>0.28784999999999999</v>
      </c>
      <c r="J3939">
        <v>0.88454999999999995</v>
      </c>
      <c r="K3939">
        <v>0.52844999999999998</v>
      </c>
      <c r="L3939">
        <v>0.12205000000000001</v>
      </c>
    </row>
    <row r="3940" spans="1:12" x14ac:dyDescent="0.3">
      <c r="A3940">
        <v>3939</v>
      </c>
      <c r="B3940">
        <v>0.39384999999999998</v>
      </c>
      <c r="C3940">
        <v>0.95525000000000004</v>
      </c>
      <c r="D3940">
        <v>0.18654999999999999</v>
      </c>
      <c r="E3940">
        <v>0.28365000000000001</v>
      </c>
      <c r="F3940">
        <v>0.94255</v>
      </c>
      <c r="G3940">
        <v>0.34925</v>
      </c>
      <c r="H3940">
        <v>0.49575000000000002</v>
      </c>
      <c r="I3940">
        <v>0.79335</v>
      </c>
      <c r="J3940">
        <v>0.10865</v>
      </c>
      <c r="K3940">
        <v>0.21654999999999999</v>
      </c>
      <c r="L3940">
        <v>0.51285000000000003</v>
      </c>
    </row>
    <row r="3941" spans="1:12" x14ac:dyDescent="0.3">
      <c r="A3941">
        <v>3940</v>
      </c>
      <c r="B3941">
        <v>0.39395000000000002</v>
      </c>
      <c r="C3941">
        <v>2.5350000000000001E-2</v>
      </c>
      <c r="D3941">
        <v>0.14574999999999999</v>
      </c>
      <c r="E3941">
        <v>0.23724999999999999</v>
      </c>
      <c r="F3941">
        <v>0.37035000000000001</v>
      </c>
      <c r="G3941">
        <v>0.70694999999999997</v>
      </c>
      <c r="H3941">
        <v>0.94394999999999996</v>
      </c>
      <c r="I3941">
        <v>6.5250000000000002E-2</v>
      </c>
      <c r="J3941">
        <v>9.5E-4</v>
      </c>
      <c r="K3941">
        <v>0.41084999999999999</v>
      </c>
      <c r="L3941">
        <v>0.25205</v>
      </c>
    </row>
    <row r="3942" spans="1:12" x14ac:dyDescent="0.3">
      <c r="A3942">
        <v>3941</v>
      </c>
      <c r="B3942">
        <v>0.39405000000000001</v>
      </c>
      <c r="C3942">
        <v>0.93484999999999996</v>
      </c>
      <c r="D3942">
        <v>1.25E-3</v>
      </c>
      <c r="E3942">
        <v>0.51114999999999999</v>
      </c>
      <c r="F3942">
        <v>5.425E-2</v>
      </c>
      <c r="G3942">
        <v>0.23474999999999999</v>
      </c>
      <c r="H3942">
        <v>8.6349999999999996E-2</v>
      </c>
      <c r="I3942">
        <v>0.38135000000000002</v>
      </c>
      <c r="J3942">
        <v>0.25755</v>
      </c>
      <c r="K3942">
        <v>0.97155000000000002</v>
      </c>
      <c r="L3942">
        <v>4.675E-2</v>
      </c>
    </row>
    <row r="3943" spans="1:12" x14ac:dyDescent="0.3">
      <c r="A3943">
        <v>3942</v>
      </c>
      <c r="B3943">
        <v>0.39415</v>
      </c>
      <c r="C3943">
        <v>5.7499999999999999E-3</v>
      </c>
      <c r="D3943">
        <v>0.24304999999999999</v>
      </c>
      <c r="E3943">
        <v>5.2049999999999999E-2</v>
      </c>
      <c r="F3943">
        <v>0.59865000000000002</v>
      </c>
      <c r="G3943">
        <v>0.61345000000000005</v>
      </c>
      <c r="H3943">
        <v>0.59645000000000004</v>
      </c>
      <c r="I3943">
        <v>0.59445000000000003</v>
      </c>
      <c r="J3943">
        <v>0.73214999999999997</v>
      </c>
      <c r="K3943">
        <v>0.29975000000000002</v>
      </c>
      <c r="L3943">
        <v>0.16155</v>
      </c>
    </row>
    <row r="3944" spans="1:12" x14ac:dyDescent="0.3">
      <c r="A3944">
        <v>3943</v>
      </c>
      <c r="B3944">
        <v>0.39424999999999999</v>
      </c>
      <c r="C3944">
        <v>0.64844999999999997</v>
      </c>
      <c r="D3944">
        <v>0.67554999999999998</v>
      </c>
      <c r="E3944">
        <v>0.98394999999999999</v>
      </c>
      <c r="F3944">
        <v>0.93384999999999996</v>
      </c>
      <c r="G3944">
        <v>0.28325</v>
      </c>
      <c r="H3944">
        <v>0.44174999999999998</v>
      </c>
      <c r="I3944">
        <v>5.8450000000000002E-2</v>
      </c>
      <c r="J3944">
        <v>9.0749999999999997E-2</v>
      </c>
      <c r="K3944">
        <v>0.53995000000000004</v>
      </c>
      <c r="L3944">
        <v>0.21934999999999999</v>
      </c>
    </row>
    <row r="3945" spans="1:12" x14ac:dyDescent="0.3">
      <c r="A3945">
        <v>3944</v>
      </c>
      <c r="B3945">
        <v>0.39434999999999998</v>
      </c>
      <c r="C3945">
        <v>0.15235000000000001</v>
      </c>
      <c r="D3945">
        <v>0.62504999999999999</v>
      </c>
      <c r="E3945">
        <v>0.58614999999999995</v>
      </c>
      <c r="F3945">
        <v>0.48895</v>
      </c>
      <c r="G3945">
        <v>0.39965000000000001</v>
      </c>
      <c r="H3945">
        <v>0.56864999999999999</v>
      </c>
      <c r="I3945">
        <v>0.53334999999999999</v>
      </c>
      <c r="J3945">
        <v>0.56164999999999998</v>
      </c>
      <c r="K3945">
        <v>0.44445000000000001</v>
      </c>
      <c r="L3945">
        <v>0.47265000000000001</v>
      </c>
    </row>
    <row r="3946" spans="1:12" x14ac:dyDescent="0.3">
      <c r="A3946">
        <v>3945</v>
      </c>
      <c r="B3946">
        <v>0.39445000000000002</v>
      </c>
      <c r="C3946">
        <v>0.17474999999999999</v>
      </c>
      <c r="D3946">
        <v>0.57784999999999997</v>
      </c>
      <c r="E3946">
        <v>0.39145000000000002</v>
      </c>
      <c r="F3946">
        <v>0.36935000000000001</v>
      </c>
      <c r="G3946">
        <v>0.57625000000000004</v>
      </c>
      <c r="H3946">
        <v>0.67864999999999998</v>
      </c>
      <c r="I3946">
        <v>0.29644999999999999</v>
      </c>
      <c r="J3946">
        <v>0.72735000000000005</v>
      </c>
      <c r="K3946">
        <v>0.40934999999999999</v>
      </c>
      <c r="L3946">
        <v>0.12155000000000001</v>
      </c>
    </row>
    <row r="3947" spans="1:12" x14ac:dyDescent="0.3">
      <c r="A3947">
        <v>3946</v>
      </c>
      <c r="B3947">
        <v>0.39455000000000001</v>
      </c>
      <c r="C3947">
        <v>0.11895</v>
      </c>
      <c r="D3947">
        <v>0.20435</v>
      </c>
      <c r="E3947">
        <v>0.95945000000000003</v>
      </c>
      <c r="F3947">
        <v>0.65615000000000001</v>
      </c>
      <c r="G3947">
        <v>6.0749999999999998E-2</v>
      </c>
      <c r="H3947">
        <v>4.1950000000000001E-2</v>
      </c>
      <c r="I3947">
        <v>0.66085000000000005</v>
      </c>
      <c r="J3947">
        <v>0.82884999999999998</v>
      </c>
      <c r="K3947">
        <v>0.21795</v>
      </c>
      <c r="L3947">
        <v>8.4449999999999997E-2</v>
      </c>
    </row>
    <row r="3948" spans="1:12" x14ac:dyDescent="0.3">
      <c r="A3948">
        <v>3947</v>
      </c>
      <c r="B3948">
        <v>0.39465</v>
      </c>
      <c r="C3948">
        <v>0.75124999999999997</v>
      </c>
      <c r="D3948">
        <v>2.725E-2</v>
      </c>
      <c r="E3948">
        <v>0.94915000000000005</v>
      </c>
      <c r="F3948">
        <v>0.98245000000000005</v>
      </c>
      <c r="G3948">
        <v>0.81594999999999995</v>
      </c>
      <c r="H3948">
        <v>0.61234999999999995</v>
      </c>
      <c r="I3948">
        <v>0.46565000000000001</v>
      </c>
      <c r="J3948">
        <v>0.76275000000000004</v>
      </c>
      <c r="K3948">
        <v>0.55315000000000003</v>
      </c>
      <c r="L3948">
        <v>0.88754999999999995</v>
      </c>
    </row>
    <row r="3949" spans="1:12" x14ac:dyDescent="0.3">
      <c r="A3949">
        <v>3948</v>
      </c>
      <c r="B3949">
        <v>0.39474999999999999</v>
      </c>
      <c r="C3949">
        <v>0.51154999999999995</v>
      </c>
      <c r="D3949">
        <v>0.73794999999999999</v>
      </c>
      <c r="E3949">
        <v>8.7550000000000003E-2</v>
      </c>
      <c r="F3949">
        <v>0.52105000000000001</v>
      </c>
      <c r="G3949">
        <v>6.9349999999999995E-2</v>
      </c>
      <c r="H3949">
        <v>0.47044999999999998</v>
      </c>
      <c r="I3949">
        <v>0.43054999999999999</v>
      </c>
      <c r="J3949">
        <v>0.27875</v>
      </c>
      <c r="K3949">
        <v>0.95774999999999999</v>
      </c>
      <c r="L3949">
        <v>0.91544999999999999</v>
      </c>
    </row>
    <row r="3950" spans="1:12" x14ac:dyDescent="0.3">
      <c r="A3950">
        <v>3949</v>
      </c>
      <c r="B3950">
        <v>0.39484999999999998</v>
      </c>
      <c r="C3950">
        <v>0.42695</v>
      </c>
      <c r="D3950">
        <v>0.31154999999999999</v>
      </c>
      <c r="E3950">
        <v>0.48995</v>
      </c>
      <c r="F3950">
        <v>7.8750000000000001E-2</v>
      </c>
      <c r="G3950">
        <v>0.87914999999999999</v>
      </c>
      <c r="H3950">
        <v>0.70115000000000005</v>
      </c>
      <c r="I3950">
        <v>0.32605000000000001</v>
      </c>
      <c r="J3950">
        <v>0.51195000000000002</v>
      </c>
      <c r="K3950">
        <v>0.58965000000000001</v>
      </c>
      <c r="L3950">
        <v>0.39945000000000003</v>
      </c>
    </row>
    <row r="3951" spans="1:12" x14ac:dyDescent="0.3">
      <c r="A3951">
        <v>3950</v>
      </c>
      <c r="B3951">
        <v>0.39495000000000002</v>
      </c>
      <c r="C3951">
        <v>0.25585000000000002</v>
      </c>
      <c r="D3951">
        <v>0.45055000000000001</v>
      </c>
      <c r="E3951">
        <v>0.78805000000000003</v>
      </c>
      <c r="F3951">
        <v>7.5850000000000001E-2</v>
      </c>
      <c r="G3951">
        <v>0.65805000000000002</v>
      </c>
      <c r="H3951">
        <v>0.18245</v>
      </c>
      <c r="I3951">
        <v>0.24424999999999999</v>
      </c>
      <c r="J3951">
        <v>0.88165000000000004</v>
      </c>
      <c r="K3951">
        <v>0.75014999999999998</v>
      </c>
      <c r="L3951">
        <v>0.53485000000000005</v>
      </c>
    </row>
    <row r="3952" spans="1:12" x14ac:dyDescent="0.3">
      <c r="A3952">
        <v>3951</v>
      </c>
      <c r="B3952">
        <v>0.39505000000000001</v>
      </c>
      <c r="C3952">
        <v>0.70494999999999997</v>
      </c>
      <c r="D3952">
        <v>0.74524999999999997</v>
      </c>
      <c r="E3952">
        <v>0.30535000000000001</v>
      </c>
      <c r="F3952">
        <v>0.88275000000000003</v>
      </c>
      <c r="G3952">
        <v>0.93284999999999996</v>
      </c>
      <c r="H3952">
        <v>0.89615</v>
      </c>
      <c r="I3952">
        <v>0.48185</v>
      </c>
      <c r="J3952">
        <v>0.54444999999999999</v>
      </c>
      <c r="K3952">
        <v>0.52954999999999997</v>
      </c>
      <c r="L3952">
        <v>0.78444999999999998</v>
      </c>
    </row>
    <row r="3953" spans="1:12" x14ac:dyDescent="0.3">
      <c r="A3953">
        <v>3952</v>
      </c>
      <c r="B3953">
        <v>0.39515</v>
      </c>
      <c r="C3953">
        <v>0.32784999999999997</v>
      </c>
      <c r="D3953">
        <v>0.58465</v>
      </c>
      <c r="E3953">
        <v>0.50975000000000004</v>
      </c>
      <c r="F3953">
        <v>0.84025000000000005</v>
      </c>
      <c r="G3953">
        <v>0.27274999999999999</v>
      </c>
      <c r="H3953">
        <v>0.60665000000000002</v>
      </c>
      <c r="I3953">
        <v>0.99655000000000005</v>
      </c>
      <c r="J3953">
        <v>0.49735000000000001</v>
      </c>
      <c r="K3953">
        <v>0.45455000000000001</v>
      </c>
      <c r="L3953">
        <v>0.42294999999999999</v>
      </c>
    </row>
    <row r="3954" spans="1:12" x14ac:dyDescent="0.3">
      <c r="A3954">
        <v>3953</v>
      </c>
      <c r="B3954">
        <v>0.39524999999999999</v>
      </c>
      <c r="C3954">
        <v>0.27605000000000002</v>
      </c>
      <c r="D3954">
        <v>0.96565000000000001</v>
      </c>
      <c r="E3954">
        <v>0.63895000000000002</v>
      </c>
      <c r="F3954">
        <v>0.36735000000000001</v>
      </c>
      <c r="G3954">
        <v>0.79174999999999995</v>
      </c>
      <c r="H3954">
        <v>0.84165000000000001</v>
      </c>
      <c r="I3954">
        <v>2.1049999999999999E-2</v>
      </c>
      <c r="J3954">
        <v>0.19855</v>
      </c>
      <c r="K3954">
        <v>0.90344999999999998</v>
      </c>
      <c r="L3954">
        <v>0.41344999999999998</v>
      </c>
    </row>
    <row r="3955" spans="1:12" x14ac:dyDescent="0.3">
      <c r="A3955">
        <v>3954</v>
      </c>
      <c r="B3955">
        <v>0.39534999999999998</v>
      </c>
      <c r="C3955">
        <v>1.205E-2</v>
      </c>
      <c r="D3955">
        <v>0.46234999999999998</v>
      </c>
      <c r="E3955">
        <v>0.82555000000000001</v>
      </c>
      <c r="F3955">
        <v>0.74644999999999995</v>
      </c>
      <c r="G3955">
        <v>0.48444999999999999</v>
      </c>
      <c r="H3955">
        <v>0.82474999999999998</v>
      </c>
      <c r="I3955">
        <v>0.99534999999999996</v>
      </c>
      <c r="J3955">
        <v>0.78015000000000001</v>
      </c>
      <c r="K3955">
        <v>0.30085000000000001</v>
      </c>
      <c r="L3955">
        <v>3.9350000000000003E-2</v>
      </c>
    </row>
    <row r="3956" spans="1:12" x14ac:dyDescent="0.3">
      <c r="A3956">
        <v>3955</v>
      </c>
      <c r="B3956">
        <v>0.39545000000000002</v>
      </c>
      <c r="C3956">
        <v>0.86275000000000002</v>
      </c>
      <c r="D3956">
        <v>0.51154999999999995</v>
      </c>
      <c r="E3956">
        <v>0.54215000000000002</v>
      </c>
      <c r="F3956">
        <v>0.41635</v>
      </c>
      <c r="G3956">
        <v>0.13345000000000001</v>
      </c>
      <c r="H3956">
        <v>0.88075000000000003</v>
      </c>
      <c r="I3956">
        <v>0.95384999999999998</v>
      </c>
      <c r="J3956">
        <v>0.16775000000000001</v>
      </c>
      <c r="K3956">
        <v>0.50885000000000002</v>
      </c>
      <c r="L3956">
        <v>0.97994999999999999</v>
      </c>
    </row>
    <row r="3957" spans="1:12" x14ac:dyDescent="0.3">
      <c r="A3957">
        <v>3956</v>
      </c>
      <c r="B3957">
        <v>0.39555000000000001</v>
      </c>
      <c r="C3957">
        <v>0.43575000000000003</v>
      </c>
      <c r="D3957">
        <v>0.58784999999999998</v>
      </c>
      <c r="E3957">
        <v>3.2349999999999997E-2</v>
      </c>
      <c r="F3957">
        <v>0.27034999999999998</v>
      </c>
      <c r="G3957">
        <v>0.92144999999999999</v>
      </c>
      <c r="H3957">
        <v>0.78075000000000006</v>
      </c>
      <c r="I3957">
        <v>0.95774999999999999</v>
      </c>
      <c r="J3957">
        <v>0.69194999999999995</v>
      </c>
      <c r="K3957">
        <v>0.88085000000000002</v>
      </c>
      <c r="L3957">
        <v>0.69404999999999994</v>
      </c>
    </row>
    <row r="3958" spans="1:12" x14ac:dyDescent="0.3">
      <c r="A3958">
        <v>3957</v>
      </c>
      <c r="B3958">
        <v>0.39565</v>
      </c>
      <c r="C3958">
        <v>0.49425000000000002</v>
      </c>
      <c r="D3958">
        <v>0.85555000000000003</v>
      </c>
      <c r="E3958">
        <v>0.46425</v>
      </c>
      <c r="F3958">
        <v>0.62605</v>
      </c>
      <c r="G3958">
        <v>0.52305000000000001</v>
      </c>
      <c r="H3958">
        <v>0.30075000000000002</v>
      </c>
      <c r="I3958">
        <v>2.9649999999999999E-2</v>
      </c>
      <c r="J3958">
        <v>0.35935</v>
      </c>
      <c r="K3958">
        <v>0.14394999999999999</v>
      </c>
      <c r="L3958">
        <v>2.6349999999999998E-2</v>
      </c>
    </row>
    <row r="3959" spans="1:12" x14ac:dyDescent="0.3">
      <c r="A3959">
        <v>3958</v>
      </c>
      <c r="B3959">
        <v>0.39574999999999999</v>
      </c>
      <c r="C3959">
        <v>0.96684999999999999</v>
      </c>
      <c r="D3959">
        <v>0.98775000000000002</v>
      </c>
      <c r="E3959">
        <v>0.61375000000000002</v>
      </c>
      <c r="F3959">
        <v>0.44685000000000002</v>
      </c>
      <c r="G3959">
        <v>0.86795</v>
      </c>
      <c r="H3959">
        <v>0.46875</v>
      </c>
      <c r="I3959">
        <v>0.62265000000000004</v>
      </c>
      <c r="J3959">
        <v>0.82565</v>
      </c>
      <c r="K3959">
        <v>0.57284999999999997</v>
      </c>
      <c r="L3959">
        <v>0.71584999999999999</v>
      </c>
    </row>
    <row r="3960" spans="1:12" x14ac:dyDescent="0.3">
      <c r="A3960">
        <v>3959</v>
      </c>
      <c r="B3960">
        <v>0.39584999999999998</v>
      </c>
      <c r="C3960">
        <v>0.94945000000000002</v>
      </c>
      <c r="D3960">
        <v>0.22345000000000001</v>
      </c>
      <c r="E3960">
        <v>0.65854999999999997</v>
      </c>
      <c r="F3960">
        <v>0.98834999999999995</v>
      </c>
      <c r="G3960">
        <v>0.38095000000000001</v>
      </c>
      <c r="H3960">
        <v>4.1450000000000001E-2</v>
      </c>
      <c r="I3960">
        <v>0.43064999999999998</v>
      </c>
      <c r="J3960">
        <v>0.38264999999999999</v>
      </c>
      <c r="K3960">
        <v>0.59375</v>
      </c>
      <c r="L3960">
        <v>0.25405</v>
      </c>
    </row>
    <row r="3961" spans="1:12" x14ac:dyDescent="0.3">
      <c r="A3961">
        <v>3960</v>
      </c>
      <c r="B3961">
        <v>0.39595000000000002</v>
      </c>
      <c r="C3961">
        <v>0.58835000000000004</v>
      </c>
      <c r="D3961">
        <v>0.67745</v>
      </c>
      <c r="E3961">
        <v>0.95684999999999998</v>
      </c>
      <c r="F3961">
        <v>0.78444999999999998</v>
      </c>
      <c r="G3961">
        <v>0.57694999999999996</v>
      </c>
      <c r="H3961">
        <v>0.80495000000000005</v>
      </c>
      <c r="I3961">
        <v>0.64134999999999998</v>
      </c>
      <c r="J3961">
        <v>8.165E-2</v>
      </c>
      <c r="K3961">
        <v>0.96765000000000001</v>
      </c>
      <c r="L3961">
        <v>0.44695000000000001</v>
      </c>
    </row>
    <row r="3962" spans="1:12" x14ac:dyDescent="0.3">
      <c r="A3962">
        <v>3961</v>
      </c>
      <c r="B3962">
        <v>0.39605000000000001</v>
      </c>
      <c r="C3962">
        <v>0.19894999999999999</v>
      </c>
      <c r="D3962">
        <v>0.62455000000000005</v>
      </c>
      <c r="E3962">
        <v>0.65944999999999998</v>
      </c>
      <c r="F3962">
        <v>0.81484999999999996</v>
      </c>
      <c r="G3962">
        <v>0.29665000000000002</v>
      </c>
      <c r="H3962">
        <v>4.6850000000000003E-2</v>
      </c>
      <c r="I3962">
        <v>0.27505000000000002</v>
      </c>
      <c r="J3962">
        <v>0.70065</v>
      </c>
      <c r="K3962">
        <v>0.42325000000000002</v>
      </c>
      <c r="L3962">
        <v>3.2349999999999997E-2</v>
      </c>
    </row>
    <row r="3963" spans="1:12" x14ac:dyDescent="0.3">
      <c r="A3963">
        <v>3962</v>
      </c>
      <c r="B3963">
        <v>0.39615</v>
      </c>
      <c r="C3963">
        <v>9.7549999999999998E-2</v>
      </c>
      <c r="D3963">
        <v>0.27205000000000001</v>
      </c>
      <c r="E3963">
        <v>0.12305000000000001</v>
      </c>
      <c r="F3963">
        <v>0.76014999999999999</v>
      </c>
      <c r="G3963">
        <v>0.89654999999999996</v>
      </c>
      <c r="H3963">
        <v>0.69735000000000003</v>
      </c>
      <c r="I3963">
        <v>0.58525000000000005</v>
      </c>
      <c r="J3963">
        <v>5.6550000000000003E-2</v>
      </c>
      <c r="K3963">
        <v>0.94015000000000004</v>
      </c>
      <c r="L3963">
        <v>0.90985000000000005</v>
      </c>
    </row>
    <row r="3964" spans="1:12" x14ac:dyDescent="0.3">
      <c r="A3964">
        <v>3963</v>
      </c>
      <c r="B3964">
        <v>0.39624999999999999</v>
      </c>
      <c r="C3964">
        <v>0.52664999999999995</v>
      </c>
      <c r="D3964">
        <v>0.65464999999999995</v>
      </c>
      <c r="E3964">
        <v>0.11915000000000001</v>
      </c>
      <c r="F3964">
        <v>0.66635</v>
      </c>
      <c r="G3964">
        <v>0.89764999999999995</v>
      </c>
      <c r="H3964">
        <v>0.76365000000000005</v>
      </c>
      <c r="I3964">
        <v>0.28865000000000002</v>
      </c>
      <c r="J3964">
        <v>0.19944999999999999</v>
      </c>
      <c r="K3964">
        <v>0.61424999999999996</v>
      </c>
      <c r="L3964">
        <v>0.49645</v>
      </c>
    </row>
    <row r="3965" spans="1:12" x14ac:dyDescent="0.3">
      <c r="A3965">
        <v>3964</v>
      </c>
      <c r="B3965">
        <v>0.39634999999999998</v>
      </c>
      <c r="C3965">
        <v>0.61624999999999996</v>
      </c>
      <c r="D3965">
        <v>0.87544999999999995</v>
      </c>
      <c r="E3965">
        <v>6.3250000000000001E-2</v>
      </c>
      <c r="F3965">
        <v>8.5550000000000001E-2</v>
      </c>
      <c r="G3965">
        <v>0.12235</v>
      </c>
      <c r="H3965">
        <v>0.58365</v>
      </c>
      <c r="I3965">
        <v>0.60245000000000004</v>
      </c>
      <c r="J3965">
        <v>0.89434999999999998</v>
      </c>
      <c r="K3965">
        <v>0.97175</v>
      </c>
      <c r="L3965">
        <v>0.85135000000000005</v>
      </c>
    </row>
    <row r="3966" spans="1:12" x14ac:dyDescent="0.3">
      <c r="A3966">
        <v>3965</v>
      </c>
      <c r="B3966">
        <v>0.39645000000000002</v>
      </c>
      <c r="C3966">
        <v>0.15245</v>
      </c>
      <c r="D3966">
        <v>0.55235000000000001</v>
      </c>
      <c r="E3966">
        <v>0.42875000000000002</v>
      </c>
      <c r="F3966">
        <v>0.74114999999999998</v>
      </c>
      <c r="G3966">
        <v>0.54384999999999994</v>
      </c>
      <c r="H3966">
        <v>0.90205000000000002</v>
      </c>
      <c r="I3966">
        <v>0.14785000000000001</v>
      </c>
      <c r="J3966">
        <v>0.44055</v>
      </c>
      <c r="K3966">
        <v>0.10155</v>
      </c>
      <c r="L3966">
        <v>0.70045000000000002</v>
      </c>
    </row>
    <row r="3967" spans="1:12" x14ac:dyDescent="0.3">
      <c r="A3967">
        <v>3966</v>
      </c>
      <c r="B3967">
        <v>0.39655000000000001</v>
      </c>
      <c r="C3967">
        <v>4.2750000000000003E-2</v>
      </c>
      <c r="D3967">
        <v>0.46265000000000001</v>
      </c>
      <c r="E3967">
        <v>0.20924999999999999</v>
      </c>
      <c r="F3967">
        <v>0.26845000000000002</v>
      </c>
      <c r="G3967">
        <v>0.74444999999999995</v>
      </c>
      <c r="H3967">
        <v>0.25474999999999998</v>
      </c>
      <c r="I3967">
        <v>0.27124999999999999</v>
      </c>
      <c r="J3967">
        <v>0.27584999999999998</v>
      </c>
      <c r="K3967">
        <v>0.29915000000000003</v>
      </c>
      <c r="L3967">
        <v>0.74665000000000004</v>
      </c>
    </row>
    <row r="3968" spans="1:12" x14ac:dyDescent="0.3">
      <c r="A3968">
        <v>3967</v>
      </c>
      <c r="B3968">
        <v>0.39665</v>
      </c>
      <c r="C3968">
        <v>9.4649999999999998E-2</v>
      </c>
      <c r="D3968">
        <v>0.62304999999999999</v>
      </c>
      <c r="E3968">
        <v>0.45805000000000001</v>
      </c>
      <c r="F3968">
        <v>0.23774999999999999</v>
      </c>
      <c r="G3968">
        <v>0.29104999999999998</v>
      </c>
      <c r="H3968">
        <v>4.0050000000000002E-2</v>
      </c>
      <c r="I3968">
        <v>8.9499999999999996E-3</v>
      </c>
      <c r="J3968">
        <v>0.62895000000000001</v>
      </c>
      <c r="K3968">
        <v>0.36554999999999999</v>
      </c>
      <c r="L3968">
        <v>0.28584999999999999</v>
      </c>
    </row>
    <row r="3969" spans="1:12" x14ac:dyDescent="0.3">
      <c r="A3969">
        <v>3968</v>
      </c>
      <c r="B3969">
        <v>0.39674999999999999</v>
      </c>
      <c r="C3969">
        <v>0.79754999999999998</v>
      </c>
      <c r="D3969">
        <v>0.82625000000000004</v>
      </c>
      <c r="E3969">
        <v>0.45174999999999998</v>
      </c>
      <c r="F3969">
        <v>0.34705000000000003</v>
      </c>
      <c r="G3969">
        <v>5.595E-2</v>
      </c>
      <c r="H3969">
        <v>0.11835</v>
      </c>
      <c r="I3969">
        <v>0.37814999999999999</v>
      </c>
      <c r="J3969">
        <v>0.57155</v>
      </c>
      <c r="K3969">
        <v>2.1649999999999999E-2</v>
      </c>
      <c r="L3969">
        <v>3.8649999999999997E-2</v>
      </c>
    </row>
    <row r="3970" spans="1:12" x14ac:dyDescent="0.3">
      <c r="A3970">
        <v>3969</v>
      </c>
      <c r="B3970">
        <v>0.39684999999999998</v>
      </c>
      <c r="C3970">
        <v>0.17605000000000001</v>
      </c>
      <c r="D3970">
        <v>0.22664999999999999</v>
      </c>
      <c r="E3970">
        <v>0.51005</v>
      </c>
      <c r="F3970">
        <v>0.65885000000000005</v>
      </c>
      <c r="G3970">
        <v>0.67954999999999999</v>
      </c>
      <c r="H3970">
        <v>0.13405</v>
      </c>
      <c r="I3970">
        <v>1.2149999999999999E-2</v>
      </c>
      <c r="J3970">
        <v>2.145E-2</v>
      </c>
      <c r="K3970">
        <v>0.92625000000000002</v>
      </c>
      <c r="L3970">
        <v>0.30464999999999998</v>
      </c>
    </row>
    <row r="3971" spans="1:12" x14ac:dyDescent="0.3">
      <c r="A3971">
        <v>3970</v>
      </c>
      <c r="B3971">
        <v>0.39695000000000003</v>
      </c>
      <c r="C3971">
        <v>3.7949999999999998E-2</v>
      </c>
      <c r="D3971">
        <v>0.67784999999999995</v>
      </c>
      <c r="E3971">
        <v>0.58135000000000003</v>
      </c>
      <c r="F3971">
        <v>0.28734999999999999</v>
      </c>
      <c r="G3971">
        <v>0.62175000000000002</v>
      </c>
      <c r="H3971">
        <v>0.99404999999999999</v>
      </c>
      <c r="I3971">
        <v>0.94125000000000003</v>
      </c>
      <c r="J3971">
        <v>0.63005</v>
      </c>
      <c r="K3971">
        <v>0.73675000000000002</v>
      </c>
      <c r="L3971">
        <v>0.94235000000000002</v>
      </c>
    </row>
    <row r="3972" spans="1:12" x14ac:dyDescent="0.3">
      <c r="A3972">
        <v>3971</v>
      </c>
      <c r="B3972">
        <v>0.39705000000000001</v>
      </c>
      <c r="C3972">
        <v>0.41194999999999998</v>
      </c>
      <c r="D3972">
        <v>0.15545</v>
      </c>
      <c r="E3972">
        <v>0.94694999999999996</v>
      </c>
      <c r="F3972">
        <v>3.1449999999999999E-2</v>
      </c>
      <c r="G3972">
        <v>0.99004999999999999</v>
      </c>
      <c r="H3972">
        <v>0.42194999999999999</v>
      </c>
      <c r="I3972">
        <v>0.93745000000000001</v>
      </c>
      <c r="J3972">
        <v>0.97894999999999999</v>
      </c>
      <c r="K3972">
        <v>0.38035000000000002</v>
      </c>
      <c r="L3972">
        <v>7.9549999999999996E-2</v>
      </c>
    </row>
    <row r="3973" spans="1:12" x14ac:dyDescent="0.3">
      <c r="A3973">
        <v>3972</v>
      </c>
      <c r="B3973">
        <v>0.39715</v>
      </c>
      <c r="C3973">
        <v>0.24665000000000001</v>
      </c>
      <c r="D3973">
        <v>0.71914999999999996</v>
      </c>
      <c r="E3973">
        <v>0.60645000000000004</v>
      </c>
      <c r="F3973">
        <v>0.17745</v>
      </c>
      <c r="G3973">
        <v>4.095E-2</v>
      </c>
      <c r="H3973">
        <v>0.98285</v>
      </c>
      <c r="I3973">
        <v>0.72875000000000001</v>
      </c>
      <c r="J3973">
        <v>0.84535000000000005</v>
      </c>
      <c r="K3973">
        <v>0.67854999999999999</v>
      </c>
      <c r="L3973">
        <v>8.4750000000000006E-2</v>
      </c>
    </row>
    <row r="3974" spans="1:12" x14ac:dyDescent="0.3">
      <c r="A3974">
        <v>3973</v>
      </c>
      <c r="B3974">
        <v>0.39724999999999999</v>
      </c>
      <c r="C3974">
        <v>0.49754999999999999</v>
      </c>
      <c r="D3974">
        <v>0.84084999999999999</v>
      </c>
      <c r="E3974">
        <v>1.005E-2</v>
      </c>
      <c r="F3974">
        <v>4.8149999999999998E-2</v>
      </c>
      <c r="G3974">
        <v>0.98314999999999997</v>
      </c>
      <c r="H3974">
        <v>0.86924999999999997</v>
      </c>
      <c r="I3974">
        <v>0.28935</v>
      </c>
      <c r="J3974">
        <v>0.49564999999999998</v>
      </c>
      <c r="K3974">
        <v>0.41515000000000002</v>
      </c>
      <c r="L3974">
        <v>0.61004999999999998</v>
      </c>
    </row>
    <row r="3975" spans="1:12" x14ac:dyDescent="0.3">
      <c r="A3975">
        <v>3974</v>
      </c>
      <c r="B3975">
        <v>0.39734999999999998</v>
      </c>
      <c r="C3975">
        <v>0.19184999999999999</v>
      </c>
      <c r="D3975">
        <v>0.96514999999999995</v>
      </c>
      <c r="E3975">
        <v>0.70355000000000001</v>
      </c>
      <c r="F3975">
        <v>0.20865</v>
      </c>
      <c r="G3975">
        <v>2.0750000000000001E-2</v>
      </c>
      <c r="H3975">
        <v>0.16844999999999999</v>
      </c>
      <c r="I3975">
        <v>0.46074999999999999</v>
      </c>
      <c r="J3975">
        <v>0.97494999999999998</v>
      </c>
      <c r="K3975">
        <v>0.37985000000000002</v>
      </c>
      <c r="L3975">
        <v>0.26574999999999999</v>
      </c>
    </row>
    <row r="3976" spans="1:12" x14ac:dyDescent="0.3">
      <c r="A3976">
        <v>3975</v>
      </c>
      <c r="B3976">
        <v>0.39745000000000003</v>
      </c>
      <c r="C3976">
        <v>1.5650000000000001E-2</v>
      </c>
      <c r="D3976">
        <v>0.69704999999999995</v>
      </c>
      <c r="E3976">
        <v>0.43025000000000002</v>
      </c>
      <c r="F3976">
        <v>0.70104999999999995</v>
      </c>
      <c r="G3976">
        <v>0.64995000000000003</v>
      </c>
      <c r="H3976">
        <v>0.27274999999999999</v>
      </c>
      <c r="I3976">
        <v>0.25035000000000002</v>
      </c>
      <c r="J3976">
        <v>0.86885000000000001</v>
      </c>
      <c r="K3976">
        <v>0.19455</v>
      </c>
      <c r="L3976">
        <v>0.38965</v>
      </c>
    </row>
    <row r="3977" spans="1:12" x14ac:dyDescent="0.3">
      <c r="A3977">
        <v>3976</v>
      </c>
      <c r="B3977">
        <v>0.39755000000000001</v>
      </c>
      <c r="C3977">
        <v>0.38195000000000001</v>
      </c>
      <c r="D3977">
        <v>0.80345</v>
      </c>
      <c r="E3977">
        <v>0.76465000000000005</v>
      </c>
      <c r="F3977">
        <v>0.96184999999999998</v>
      </c>
      <c r="G3977">
        <v>2.1649999999999999E-2</v>
      </c>
      <c r="H3977">
        <v>0.95855000000000001</v>
      </c>
      <c r="I3977">
        <v>0.20635000000000001</v>
      </c>
      <c r="J3977">
        <v>0.73245000000000005</v>
      </c>
      <c r="K3977">
        <v>5.3449999999999998E-2</v>
      </c>
      <c r="L3977">
        <v>0.30635000000000001</v>
      </c>
    </row>
    <row r="3978" spans="1:12" x14ac:dyDescent="0.3">
      <c r="A3978">
        <v>3977</v>
      </c>
      <c r="B3978">
        <v>0.39765</v>
      </c>
      <c r="C3978">
        <v>0.48665000000000003</v>
      </c>
      <c r="D3978">
        <v>4.215E-2</v>
      </c>
      <c r="E3978">
        <v>2.7550000000000002E-2</v>
      </c>
      <c r="F3978">
        <v>0.38845000000000002</v>
      </c>
      <c r="G3978">
        <v>0.62344999999999995</v>
      </c>
      <c r="H3978">
        <v>0.58004999999999995</v>
      </c>
      <c r="I3978">
        <v>0.27384999999999998</v>
      </c>
      <c r="J3978">
        <v>0.82925000000000004</v>
      </c>
      <c r="K3978">
        <v>0.21875</v>
      </c>
      <c r="L3978">
        <v>0.56135000000000002</v>
      </c>
    </row>
    <row r="3979" spans="1:12" x14ac:dyDescent="0.3">
      <c r="A3979">
        <v>3978</v>
      </c>
      <c r="B3979">
        <v>0.39774999999999999</v>
      </c>
      <c r="C3979">
        <v>0.74045000000000005</v>
      </c>
      <c r="D3979">
        <v>0.14435000000000001</v>
      </c>
      <c r="E3979">
        <v>0.87014999999999998</v>
      </c>
      <c r="F3979">
        <v>0.51354999999999995</v>
      </c>
      <c r="G3979">
        <v>0.32924999999999999</v>
      </c>
      <c r="H3979">
        <v>0.83494999999999997</v>
      </c>
      <c r="I3979">
        <v>0.68315000000000003</v>
      </c>
      <c r="J3979">
        <v>0.58725000000000005</v>
      </c>
      <c r="K3979">
        <v>0.15905</v>
      </c>
      <c r="L3979">
        <v>0.44095000000000001</v>
      </c>
    </row>
    <row r="3980" spans="1:12" x14ac:dyDescent="0.3">
      <c r="A3980">
        <v>3979</v>
      </c>
      <c r="B3980">
        <v>0.39784999999999998</v>
      </c>
      <c r="C3980">
        <v>0.17115</v>
      </c>
      <c r="D3980">
        <v>0.13195000000000001</v>
      </c>
      <c r="E3980">
        <v>6.4850000000000005E-2</v>
      </c>
      <c r="F3980">
        <v>0.29475000000000001</v>
      </c>
      <c r="G3980">
        <v>0.37245</v>
      </c>
      <c r="H3980">
        <v>0.53025</v>
      </c>
      <c r="I3980">
        <v>0.36914999999999998</v>
      </c>
      <c r="J3980">
        <v>0.68745000000000001</v>
      </c>
      <c r="K3980">
        <v>0.78595000000000004</v>
      </c>
      <c r="L3980">
        <v>0.31345000000000001</v>
      </c>
    </row>
    <row r="3981" spans="1:12" x14ac:dyDescent="0.3">
      <c r="A3981">
        <v>3980</v>
      </c>
      <c r="B3981">
        <v>0.39795000000000003</v>
      </c>
      <c r="C3981">
        <v>0.16014999999999999</v>
      </c>
      <c r="D3981">
        <v>0.58394999999999997</v>
      </c>
      <c r="E3981">
        <v>0.84745000000000004</v>
      </c>
      <c r="F3981">
        <v>0.19605</v>
      </c>
      <c r="G3981">
        <v>9.1350000000000001E-2</v>
      </c>
      <c r="H3981">
        <v>0.92664999999999997</v>
      </c>
      <c r="I3981">
        <v>0.21995000000000001</v>
      </c>
      <c r="J3981">
        <v>8.3250000000000005E-2</v>
      </c>
      <c r="K3981">
        <v>0.24215</v>
      </c>
      <c r="L3981">
        <v>0.76554999999999995</v>
      </c>
    </row>
    <row r="3982" spans="1:12" x14ac:dyDescent="0.3">
      <c r="A3982">
        <v>3981</v>
      </c>
      <c r="B3982">
        <v>0.39805000000000001</v>
      </c>
      <c r="C3982">
        <v>0.65805000000000002</v>
      </c>
      <c r="D3982">
        <v>0.15285000000000001</v>
      </c>
      <c r="E3982">
        <v>0.38745000000000002</v>
      </c>
      <c r="F3982">
        <v>0.64034999999999997</v>
      </c>
      <c r="G3982">
        <v>0.75134999999999996</v>
      </c>
      <c r="H3982">
        <v>0.27744999999999997</v>
      </c>
      <c r="I3982">
        <v>0.95694999999999997</v>
      </c>
      <c r="J3982">
        <v>3.125E-2</v>
      </c>
      <c r="K3982">
        <v>0.32665</v>
      </c>
      <c r="L3982">
        <v>0.83194999999999997</v>
      </c>
    </row>
    <row r="3983" spans="1:12" x14ac:dyDescent="0.3">
      <c r="A3983">
        <v>3982</v>
      </c>
      <c r="B3983">
        <v>0.39815</v>
      </c>
      <c r="C3983">
        <v>0.68174999999999997</v>
      </c>
      <c r="D3983">
        <v>0.15915000000000001</v>
      </c>
      <c r="E3983">
        <v>0.95315000000000005</v>
      </c>
      <c r="F3983">
        <v>0.49035000000000001</v>
      </c>
      <c r="G3983">
        <v>0.49945000000000001</v>
      </c>
      <c r="H3983">
        <v>0.92474999999999996</v>
      </c>
      <c r="I3983">
        <v>0.96804999999999997</v>
      </c>
      <c r="J3983">
        <v>0.68045</v>
      </c>
      <c r="K3983">
        <v>0.52315</v>
      </c>
      <c r="L3983">
        <v>4.5850000000000002E-2</v>
      </c>
    </row>
    <row r="3984" spans="1:12" x14ac:dyDescent="0.3">
      <c r="A3984">
        <v>3983</v>
      </c>
      <c r="B3984">
        <v>0.39824999999999999</v>
      </c>
      <c r="C3984">
        <v>0.96074999999999999</v>
      </c>
      <c r="D3984">
        <v>0.48954999999999999</v>
      </c>
      <c r="E3984">
        <v>4.8050000000000002E-2</v>
      </c>
      <c r="F3984">
        <v>6.4049999999999996E-2</v>
      </c>
      <c r="G3984">
        <v>8.5449999999999998E-2</v>
      </c>
      <c r="H3984">
        <v>0.80645</v>
      </c>
      <c r="I3984">
        <v>0.30435000000000001</v>
      </c>
      <c r="J3984">
        <v>0.47044999999999998</v>
      </c>
      <c r="K3984">
        <v>0.58545000000000003</v>
      </c>
      <c r="L3984">
        <v>0.53805000000000003</v>
      </c>
    </row>
    <row r="3985" spans="1:12" x14ac:dyDescent="0.3">
      <c r="A3985">
        <v>3984</v>
      </c>
      <c r="B3985">
        <v>0.39834999999999998</v>
      </c>
      <c r="C3985">
        <v>0.86395</v>
      </c>
      <c r="D3985">
        <v>0.62795000000000001</v>
      </c>
      <c r="E3985">
        <v>0.23025000000000001</v>
      </c>
      <c r="F3985">
        <v>0.13764999999999999</v>
      </c>
      <c r="G3985">
        <v>7.6450000000000004E-2</v>
      </c>
      <c r="H3985">
        <v>0.24224999999999999</v>
      </c>
      <c r="I3985">
        <v>0.11225</v>
      </c>
      <c r="J3985">
        <v>0.13894999999999999</v>
      </c>
      <c r="K3985">
        <v>0.40034999999999998</v>
      </c>
      <c r="L3985">
        <v>0.58004999999999995</v>
      </c>
    </row>
    <row r="3986" spans="1:12" x14ac:dyDescent="0.3">
      <c r="A3986">
        <v>3985</v>
      </c>
      <c r="B3986">
        <v>0.39845000000000003</v>
      </c>
      <c r="C3986">
        <v>0.71725000000000005</v>
      </c>
      <c r="D3986">
        <v>0.44695000000000001</v>
      </c>
      <c r="E3986">
        <v>7.9649999999999999E-2</v>
      </c>
      <c r="F3986">
        <v>0.71845000000000003</v>
      </c>
      <c r="G3986">
        <v>0.40044999999999997</v>
      </c>
      <c r="H3986">
        <v>0.16935</v>
      </c>
      <c r="I3986">
        <v>0.60904999999999998</v>
      </c>
      <c r="J3986">
        <v>0.78744999999999998</v>
      </c>
      <c r="K3986">
        <v>0.45515</v>
      </c>
      <c r="L3986">
        <v>0.32364999999999999</v>
      </c>
    </row>
    <row r="3987" spans="1:12" x14ac:dyDescent="0.3">
      <c r="A3987">
        <v>3986</v>
      </c>
      <c r="B3987">
        <v>0.39855000000000002</v>
      </c>
      <c r="C3987">
        <v>0.97994999999999999</v>
      </c>
      <c r="D3987">
        <v>0.21645</v>
      </c>
      <c r="E3987">
        <v>9.8949999999999996E-2</v>
      </c>
      <c r="F3987">
        <v>0.93894999999999995</v>
      </c>
      <c r="G3987">
        <v>1.8500000000000001E-3</v>
      </c>
      <c r="H3987">
        <v>0.34655000000000002</v>
      </c>
      <c r="I3987">
        <v>0.86114999999999997</v>
      </c>
      <c r="J3987">
        <v>0.40565000000000001</v>
      </c>
      <c r="K3987">
        <v>0.74275000000000002</v>
      </c>
      <c r="L3987">
        <v>0.72855000000000003</v>
      </c>
    </row>
    <row r="3988" spans="1:12" x14ac:dyDescent="0.3">
      <c r="A3988">
        <v>3987</v>
      </c>
      <c r="B3988">
        <v>0.39865</v>
      </c>
      <c r="C3988">
        <v>0.71694999999999998</v>
      </c>
      <c r="D3988">
        <v>0.16775000000000001</v>
      </c>
      <c r="E3988">
        <v>4.3049999999999998E-2</v>
      </c>
      <c r="F3988">
        <v>0.76315</v>
      </c>
      <c r="G3988">
        <v>0.23905000000000001</v>
      </c>
      <c r="H3988">
        <v>0.15565000000000001</v>
      </c>
      <c r="I3988">
        <v>0.99514999999999998</v>
      </c>
      <c r="J3988">
        <v>0.20424999999999999</v>
      </c>
      <c r="K3988">
        <v>2.7449999999999999E-2</v>
      </c>
      <c r="L3988">
        <v>0.65415000000000001</v>
      </c>
    </row>
    <row r="3989" spans="1:12" x14ac:dyDescent="0.3">
      <c r="A3989">
        <v>3988</v>
      </c>
      <c r="B3989">
        <v>0.39874999999999999</v>
      </c>
      <c r="C3989">
        <v>0.54354999999999998</v>
      </c>
      <c r="D3989">
        <v>0.97904999999999998</v>
      </c>
      <c r="E3989">
        <v>0.22955</v>
      </c>
      <c r="F3989">
        <v>1.265E-2</v>
      </c>
      <c r="G3989">
        <v>0.23425000000000001</v>
      </c>
      <c r="H3989">
        <v>0.20135</v>
      </c>
      <c r="I3989">
        <v>1.9349999999999999E-2</v>
      </c>
      <c r="J3989">
        <v>0.36914999999999998</v>
      </c>
      <c r="K3989">
        <v>0.59414999999999996</v>
      </c>
      <c r="L3989">
        <v>0.86885000000000001</v>
      </c>
    </row>
    <row r="3990" spans="1:12" x14ac:dyDescent="0.3">
      <c r="A3990">
        <v>3989</v>
      </c>
      <c r="B3990">
        <v>0.39884999999999998</v>
      </c>
      <c r="C3990">
        <v>4.6850000000000003E-2</v>
      </c>
      <c r="D3990">
        <v>7.3749999999999996E-2</v>
      </c>
      <c r="E3990">
        <v>0.42825000000000002</v>
      </c>
      <c r="F3990">
        <v>0.61555000000000004</v>
      </c>
      <c r="G3990">
        <v>0.81245000000000001</v>
      </c>
      <c r="H3990">
        <v>0.73494999999999999</v>
      </c>
      <c r="I3990">
        <v>3.7249999999999998E-2</v>
      </c>
      <c r="J3990">
        <v>4.9950000000000001E-2</v>
      </c>
      <c r="K3990">
        <v>0.14324999999999999</v>
      </c>
      <c r="L3990">
        <v>0.74575000000000002</v>
      </c>
    </row>
    <row r="3991" spans="1:12" x14ac:dyDescent="0.3">
      <c r="A3991">
        <v>3990</v>
      </c>
      <c r="B3991">
        <v>0.39895000000000003</v>
      </c>
      <c r="C3991">
        <v>0.46384999999999998</v>
      </c>
      <c r="D3991">
        <v>0.43475000000000003</v>
      </c>
      <c r="E3991">
        <v>2.785E-2</v>
      </c>
      <c r="F3991">
        <v>0.41294999999999998</v>
      </c>
      <c r="G3991">
        <v>0.65915000000000001</v>
      </c>
      <c r="H3991">
        <v>0.29535</v>
      </c>
      <c r="I3991">
        <v>0.56545000000000001</v>
      </c>
      <c r="J3991">
        <v>0.35604999999999998</v>
      </c>
      <c r="K3991">
        <v>0.23025000000000001</v>
      </c>
      <c r="L3991">
        <v>0.41144999999999998</v>
      </c>
    </row>
    <row r="3992" spans="1:12" x14ac:dyDescent="0.3">
      <c r="A3992">
        <v>3991</v>
      </c>
      <c r="B3992">
        <v>0.39905000000000002</v>
      </c>
      <c r="C3992">
        <v>0.20954999999999999</v>
      </c>
      <c r="D3992">
        <v>0.13225000000000001</v>
      </c>
      <c r="E3992">
        <v>0.51444999999999996</v>
      </c>
      <c r="F3992">
        <v>0.86665000000000003</v>
      </c>
      <c r="G3992">
        <v>0.42425000000000002</v>
      </c>
      <c r="H3992">
        <v>0.75705</v>
      </c>
      <c r="I3992">
        <v>0.45834999999999998</v>
      </c>
      <c r="J3992">
        <v>5.9549999999999999E-2</v>
      </c>
      <c r="K3992">
        <v>0.84894999999999998</v>
      </c>
      <c r="L3992">
        <v>0.59584999999999999</v>
      </c>
    </row>
    <row r="3993" spans="1:12" x14ac:dyDescent="0.3">
      <c r="A3993">
        <v>3992</v>
      </c>
      <c r="B3993">
        <v>0.39915</v>
      </c>
      <c r="C3993">
        <v>8.6749999999999994E-2</v>
      </c>
      <c r="D3993">
        <v>0.79984999999999995</v>
      </c>
      <c r="E3993">
        <v>0.39874999999999999</v>
      </c>
      <c r="F3993">
        <v>0.87844999999999995</v>
      </c>
      <c r="G3993">
        <v>0.50395000000000001</v>
      </c>
      <c r="H3993">
        <v>0.36485000000000001</v>
      </c>
      <c r="I3993">
        <v>0.71635000000000004</v>
      </c>
      <c r="J3993">
        <v>0.71435000000000004</v>
      </c>
      <c r="K3993">
        <v>0.23465</v>
      </c>
      <c r="L3993">
        <v>0.28954999999999997</v>
      </c>
    </row>
    <row r="3994" spans="1:12" x14ac:dyDescent="0.3">
      <c r="A3994">
        <v>3993</v>
      </c>
      <c r="B3994">
        <v>0.39924999999999999</v>
      </c>
      <c r="C3994">
        <v>0.41435</v>
      </c>
      <c r="D3994">
        <v>0.42504999999999998</v>
      </c>
      <c r="E3994">
        <v>8.3849999999999994E-2</v>
      </c>
      <c r="F3994">
        <v>0.56364999999999998</v>
      </c>
      <c r="G3994">
        <v>0.53075000000000006</v>
      </c>
      <c r="H3994">
        <v>0.44214999999999999</v>
      </c>
      <c r="I3994">
        <v>0.70794999999999997</v>
      </c>
      <c r="J3994">
        <v>0.76534999999999997</v>
      </c>
      <c r="K3994">
        <v>0.77285000000000004</v>
      </c>
      <c r="L3994">
        <v>0.72475000000000001</v>
      </c>
    </row>
    <row r="3995" spans="1:12" x14ac:dyDescent="0.3">
      <c r="A3995">
        <v>3994</v>
      </c>
      <c r="B3995">
        <v>0.39934999999999998</v>
      </c>
      <c r="C3995">
        <v>8.3750000000000005E-2</v>
      </c>
      <c r="D3995">
        <v>0.71714999999999995</v>
      </c>
      <c r="E3995">
        <v>7.3499999999999998E-3</v>
      </c>
      <c r="F3995">
        <v>0.25785000000000002</v>
      </c>
      <c r="G3995">
        <v>0.41435</v>
      </c>
      <c r="H3995">
        <v>1.755E-2</v>
      </c>
      <c r="I3995">
        <v>0.13935</v>
      </c>
      <c r="J3995">
        <v>0.83704999999999996</v>
      </c>
      <c r="K3995">
        <v>0.86824999999999997</v>
      </c>
      <c r="L3995">
        <v>0.46615000000000001</v>
      </c>
    </row>
    <row r="3996" spans="1:12" x14ac:dyDescent="0.3">
      <c r="A3996">
        <v>3995</v>
      </c>
      <c r="B3996">
        <v>0.39945000000000003</v>
      </c>
      <c r="C3996">
        <v>0.61575000000000002</v>
      </c>
      <c r="D3996">
        <v>0.55794999999999995</v>
      </c>
      <c r="E3996">
        <v>0.78374999999999995</v>
      </c>
      <c r="F3996">
        <v>0.35285</v>
      </c>
      <c r="G3996">
        <v>2.5950000000000001E-2</v>
      </c>
      <c r="H3996">
        <v>0.23185</v>
      </c>
      <c r="I3996">
        <v>5.9950000000000003E-2</v>
      </c>
      <c r="J3996">
        <v>0.23594999999999999</v>
      </c>
      <c r="K3996">
        <v>0.16794999999999999</v>
      </c>
      <c r="L3996">
        <v>0.57255</v>
      </c>
    </row>
    <row r="3997" spans="1:12" x14ac:dyDescent="0.3">
      <c r="A3997">
        <v>3996</v>
      </c>
      <c r="B3997">
        <v>0.39955000000000002</v>
      </c>
      <c r="C3997">
        <v>0.58174999999999999</v>
      </c>
      <c r="D3997">
        <v>0.10075000000000001</v>
      </c>
      <c r="E3997">
        <v>0.71675</v>
      </c>
      <c r="F3997">
        <v>0.28194999999999998</v>
      </c>
      <c r="G3997">
        <v>0.83535000000000004</v>
      </c>
      <c r="H3997">
        <v>0.53734999999999999</v>
      </c>
      <c r="I3997">
        <v>0.94925000000000004</v>
      </c>
      <c r="J3997">
        <v>0.29454999999999998</v>
      </c>
      <c r="K3997">
        <v>0.54735</v>
      </c>
      <c r="L3997">
        <v>0.21435000000000001</v>
      </c>
    </row>
    <row r="3998" spans="1:12" x14ac:dyDescent="0.3">
      <c r="A3998">
        <v>3997</v>
      </c>
      <c r="B3998">
        <v>0.39965000000000001</v>
      </c>
      <c r="C3998">
        <v>0.65444999999999998</v>
      </c>
      <c r="D3998">
        <v>0.75414999999999999</v>
      </c>
      <c r="E3998">
        <v>0.55205000000000004</v>
      </c>
      <c r="F3998">
        <v>0.84194999999999998</v>
      </c>
      <c r="G3998">
        <v>0.29415000000000002</v>
      </c>
      <c r="H3998">
        <v>0.32424999999999998</v>
      </c>
      <c r="I3998">
        <v>0.56325000000000003</v>
      </c>
      <c r="J3998">
        <v>0.42435</v>
      </c>
      <c r="K3998">
        <v>6.5549999999999997E-2</v>
      </c>
      <c r="L3998">
        <v>4.7350000000000003E-2</v>
      </c>
    </row>
    <row r="3999" spans="1:12" x14ac:dyDescent="0.3">
      <c r="A3999">
        <v>3998</v>
      </c>
      <c r="B3999">
        <v>0.39974999999999999</v>
      </c>
      <c r="C3999">
        <v>0.53915000000000002</v>
      </c>
      <c r="D3999">
        <v>0.38605</v>
      </c>
      <c r="E3999">
        <v>0.22025</v>
      </c>
      <c r="F3999">
        <v>0.17355000000000001</v>
      </c>
      <c r="G3999">
        <v>0.88744999999999996</v>
      </c>
      <c r="H3999">
        <v>0.36964999999999998</v>
      </c>
      <c r="I3999">
        <v>0.27644999999999997</v>
      </c>
      <c r="J3999">
        <v>0.74155000000000004</v>
      </c>
      <c r="K3999">
        <v>4.3450000000000003E-2</v>
      </c>
      <c r="L3999">
        <v>0.12315</v>
      </c>
    </row>
    <row r="4000" spans="1:12" x14ac:dyDescent="0.3">
      <c r="A4000">
        <v>3999</v>
      </c>
      <c r="B4000">
        <v>0.39984999999999998</v>
      </c>
      <c r="C4000">
        <v>0.88934999999999997</v>
      </c>
      <c r="D4000">
        <v>0.97494999999999998</v>
      </c>
      <c r="E4000">
        <v>0.98035000000000005</v>
      </c>
      <c r="F4000">
        <v>0.31254999999999999</v>
      </c>
      <c r="G4000">
        <v>0.10415000000000001</v>
      </c>
      <c r="H4000">
        <v>0.32705000000000001</v>
      </c>
      <c r="I4000">
        <v>0.33774999999999999</v>
      </c>
      <c r="J4000">
        <v>0.63075000000000003</v>
      </c>
      <c r="K4000">
        <v>0.87605</v>
      </c>
      <c r="L4000">
        <v>0.61365000000000003</v>
      </c>
    </row>
    <row r="4001" spans="1:12" x14ac:dyDescent="0.3">
      <c r="A4001">
        <v>4000</v>
      </c>
      <c r="B4001">
        <v>0.39995000000000003</v>
      </c>
      <c r="C4001">
        <v>0.19384999999999999</v>
      </c>
      <c r="D4001">
        <v>0.58804999999999996</v>
      </c>
      <c r="E4001">
        <v>7.0650000000000004E-2</v>
      </c>
      <c r="F4001">
        <v>0.97835000000000005</v>
      </c>
      <c r="G4001">
        <v>0.62855000000000005</v>
      </c>
      <c r="H4001">
        <v>0.81245000000000001</v>
      </c>
      <c r="I4001">
        <v>0.71304999999999996</v>
      </c>
      <c r="J4001">
        <v>0.10015</v>
      </c>
      <c r="K4001">
        <v>0.45815</v>
      </c>
      <c r="L4001">
        <v>0.90554999999999997</v>
      </c>
    </row>
    <row r="4002" spans="1:12" x14ac:dyDescent="0.3">
      <c r="A4002">
        <v>4001</v>
      </c>
      <c r="B4002">
        <v>0.40005000000000002</v>
      </c>
      <c r="C4002">
        <v>0.37695000000000001</v>
      </c>
      <c r="D4002">
        <v>5.1749999999999997E-2</v>
      </c>
      <c r="E4002">
        <v>0.24035000000000001</v>
      </c>
      <c r="F4002">
        <v>0.38445000000000001</v>
      </c>
      <c r="G4002">
        <v>0.36244999999999999</v>
      </c>
      <c r="H4002">
        <v>0.36795</v>
      </c>
      <c r="I4002">
        <v>0.86514999999999997</v>
      </c>
      <c r="J4002">
        <v>0.48344999999999999</v>
      </c>
      <c r="K4002">
        <v>0.72394999999999998</v>
      </c>
      <c r="L4002">
        <v>0.75085000000000002</v>
      </c>
    </row>
    <row r="4003" spans="1:12" x14ac:dyDescent="0.3">
      <c r="A4003">
        <v>4002</v>
      </c>
      <c r="B4003">
        <v>0.40015000000000001</v>
      </c>
      <c r="C4003">
        <v>0.45024999999999998</v>
      </c>
      <c r="D4003">
        <v>0.37014999999999998</v>
      </c>
      <c r="E4003">
        <v>0.47735</v>
      </c>
      <c r="F4003">
        <v>0.99475000000000002</v>
      </c>
      <c r="G4003">
        <v>5.1749999999999997E-2</v>
      </c>
      <c r="H4003">
        <v>0.41275000000000001</v>
      </c>
      <c r="I4003">
        <v>0.72565000000000002</v>
      </c>
      <c r="J4003">
        <v>0.77605000000000002</v>
      </c>
      <c r="K4003">
        <v>0.85514999999999997</v>
      </c>
      <c r="L4003">
        <v>0.17924999999999999</v>
      </c>
    </row>
    <row r="4004" spans="1:12" x14ac:dyDescent="0.3">
      <c r="A4004">
        <v>4003</v>
      </c>
      <c r="B4004">
        <v>0.40024999999999999</v>
      </c>
      <c r="C4004">
        <v>0.57225000000000004</v>
      </c>
      <c r="D4004">
        <v>0.94645000000000001</v>
      </c>
      <c r="E4004">
        <v>0.25745000000000001</v>
      </c>
      <c r="F4004">
        <v>0.14455000000000001</v>
      </c>
      <c r="G4004">
        <v>0.43704999999999999</v>
      </c>
      <c r="H4004">
        <v>0.86704999999999999</v>
      </c>
      <c r="I4004">
        <v>0.73785000000000001</v>
      </c>
      <c r="J4004">
        <v>0.85265000000000002</v>
      </c>
      <c r="K4004">
        <v>0.20755000000000001</v>
      </c>
      <c r="L4004">
        <v>1.525E-2</v>
      </c>
    </row>
    <row r="4005" spans="1:12" x14ac:dyDescent="0.3">
      <c r="A4005">
        <v>4004</v>
      </c>
      <c r="B4005">
        <v>0.40034999999999998</v>
      </c>
      <c r="C4005">
        <v>2.2749999999999999E-2</v>
      </c>
      <c r="D4005">
        <v>3.4549999999999997E-2</v>
      </c>
      <c r="E4005">
        <v>0.43675000000000003</v>
      </c>
      <c r="F4005">
        <v>0.42635000000000001</v>
      </c>
      <c r="G4005">
        <v>0.23225000000000001</v>
      </c>
      <c r="H4005">
        <v>0.98975000000000002</v>
      </c>
      <c r="I4005">
        <v>0.43295</v>
      </c>
      <c r="J4005">
        <v>0.76515</v>
      </c>
      <c r="K4005">
        <v>0.64744999999999997</v>
      </c>
      <c r="L4005">
        <v>0.79195000000000004</v>
      </c>
    </row>
    <row r="4006" spans="1:12" x14ac:dyDescent="0.3">
      <c r="A4006">
        <v>4005</v>
      </c>
      <c r="B4006">
        <v>0.40044999999999997</v>
      </c>
      <c r="C4006">
        <v>0.71865000000000001</v>
      </c>
      <c r="D4006">
        <v>0.27555000000000002</v>
      </c>
      <c r="E4006">
        <v>0.68325000000000002</v>
      </c>
      <c r="F4006">
        <v>0.57215000000000005</v>
      </c>
      <c r="G4006">
        <v>0.26724999999999999</v>
      </c>
      <c r="H4006">
        <v>7.5550000000000006E-2</v>
      </c>
      <c r="I4006">
        <v>0.73075000000000001</v>
      </c>
      <c r="J4006">
        <v>0.54085000000000005</v>
      </c>
      <c r="K4006">
        <v>0.77464999999999995</v>
      </c>
      <c r="L4006">
        <v>0.94494999999999996</v>
      </c>
    </row>
    <row r="4007" spans="1:12" x14ac:dyDescent="0.3">
      <c r="A4007">
        <v>4006</v>
      </c>
      <c r="B4007">
        <v>0.40055000000000002</v>
      </c>
      <c r="C4007">
        <v>0.65285000000000004</v>
      </c>
      <c r="D4007">
        <v>6.6499999999999997E-3</v>
      </c>
      <c r="E4007">
        <v>0.69535000000000002</v>
      </c>
      <c r="F4007">
        <v>0.73085</v>
      </c>
      <c r="G4007">
        <v>0.37495000000000001</v>
      </c>
      <c r="H4007">
        <v>0.52625</v>
      </c>
      <c r="I4007">
        <v>0.10415000000000001</v>
      </c>
      <c r="J4007">
        <v>0.92164999999999997</v>
      </c>
      <c r="K4007">
        <v>0.65225</v>
      </c>
      <c r="L4007">
        <v>0.13535</v>
      </c>
    </row>
    <row r="4008" spans="1:12" x14ac:dyDescent="0.3">
      <c r="A4008">
        <v>4007</v>
      </c>
      <c r="B4008">
        <v>0.40065000000000001</v>
      </c>
      <c r="C4008">
        <v>0.53664999999999996</v>
      </c>
      <c r="D4008">
        <v>0.24335000000000001</v>
      </c>
      <c r="E4008">
        <v>6.9550000000000001E-2</v>
      </c>
      <c r="F4008">
        <v>0.79525000000000001</v>
      </c>
      <c r="G4008">
        <v>0.78164999999999996</v>
      </c>
      <c r="H4008">
        <v>0.61065000000000003</v>
      </c>
      <c r="I4008">
        <v>0.42825000000000002</v>
      </c>
      <c r="J4008">
        <v>0.89905000000000002</v>
      </c>
      <c r="K4008">
        <v>0.17494999999999999</v>
      </c>
      <c r="L4008">
        <v>0.64034999999999997</v>
      </c>
    </row>
    <row r="4009" spans="1:12" x14ac:dyDescent="0.3">
      <c r="A4009">
        <v>4008</v>
      </c>
      <c r="B4009">
        <v>0.40075</v>
      </c>
      <c r="C4009">
        <v>0.47155000000000002</v>
      </c>
      <c r="D4009">
        <v>5.7450000000000001E-2</v>
      </c>
      <c r="E4009">
        <v>1.985E-2</v>
      </c>
      <c r="F4009">
        <v>0.10425</v>
      </c>
      <c r="G4009">
        <v>0.96004999999999996</v>
      </c>
      <c r="H4009">
        <v>0.96865000000000001</v>
      </c>
      <c r="I4009">
        <v>0.91395000000000004</v>
      </c>
      <c r="J4009">
        <v>0.23845</v>
      </c>
      <c r="K4009">
        <v>0.83294999999999997</v>
      </c>
      <c r="L4009">
        <v>0.25714999999999999</v>
      </c>
    </row>
    <row r="4010" spans="1:12" x14ac:dyDescent="0.3">
      <c r="A4010">
        <v>4009</v>
      </c>
      <c r="B4010">
        <v>0.40084999999999998</v>
      </c>
      <c r="C4010">
        <v>0.65944999999999998</v>
      </c>
      <c r="D4010">
        <v>0.97165000000000001</v>
      </c>
      <c r="E4010">
        <v>0.85845000000000005</v>
      </c>
      <c r="F4010">
        <v>0.65874999999999995</v>
      </c>
      <c r="G4010">
        <v>8.8749999999999996E-2</v>
      </c>
      <c r="H4010">
        <v>0.27905000000000002</v>
      </c>
      <c r="I4010">
        <v>1.6449999999999999E-2</v>
      </c>
      <c r="J4010">
        <v>0.68474999999999997</v>
      </c>
      <c r="K4010">
        <v>0.92935000000000001</v>
      </c>
      <c r="L4010">
        <v>0.97384999999999999</v>
      </c>
    </row>
    <row r="4011" spans="1:12" x14ac:dyDescent="0.3">
      <c r="A4011">
        <v>4010</v>
      </c>
      <c r="B4011">
        <v>0.40094999999999997</v>
      </c>
      <c r="C4011">
        <v>0.71835000000000004</v>
      </c>
      <c r="D4011">
        <v>3.3050000000000003E-2</v>
      </c>
      <c r="E4011">
        <v>0.17125000000000001</v>
      </c>
      <c r="F4011">
        <v>0.19545000000000001</v>
      </c>
      <c r="G4011">
        <v>9.3549999999999994E-2</v>
      </c>
      <c r="H4011">
        <v>6.2500000000000003E-3</v>
      </c>
      <c r="I4011">
        <v>4.265E-2</v>
      </c>
      <c r="J4011">
        <v>0.12114999999999999</v>
      </c>
      <c r="K4011">
        <v>0.80705000000000005</v>
      </c>
      <c r="L4011">
        <v>0.24254999999999999</v>
      </c>
    </row>
    <row r="4012" spans="1:12" x14ac:dyDescent="0.3">
      <c r="A4012">
        <v>4011</v>
      </c>
      <c r="B4012">
        <v>0.40105000000000002</v>
      </c>
      <c r="C4012">
        <v>0.71765000000000001</v>
      </c>
      <c r="D4012">
        <v>0.24784999999999999</v>
      </c>
      <c r="E4012">
        <v>0.35765000000000002</v>
      </c>
      <c r="F4012">
        <v>0.89885000000000004</v>
      </c>
      <c r="G4012">
        <v>0.48104999999999998</v>
      </c>
      <c r="H4012">
        <v>0.74595</v>
      </c>
      <c r="I4012">
        <v>0.66674999999999995</v>
      </c>
      <c r="J4012">
        <v>0.99295</v>
      </c>
      <c r="K4012">
        <v>0.86755000000000004</v>
      </c>
      <c r="L4012">
        <v>0.13875000000000001</v>
      </c>
    </row>
    <row r="4013" spans="1:12" x14ac:dyDescent="0.3">
      <c r="A4013">
        <v>4012</v>
      </c>
      <c r="B4013">
        <v>0.40115000000000001</v>
      </c>
      <c r="C4013">
        <v>0.28044999999999998</v>
      </c>
      <c r="D4013">
        <v>0.62814999999999999</v>
      </c>
      <c r="E4013">
        <v>0.68125000000000002</v>
      </c>
      <c r="F4013">
        <v>0.29835</v>
      </c>
      <c r="G4013">
        <v>0.18154999999999999</v>
      </c>
      <c r="H4013">
        <v>0.15415000000000001</v>
      </c>
      <c r="I4013">
        <v>0.12725</v>
      </c>
      <c r="J4013">
        <v>0.94904999999999995</v>
      </c>
      <c r="K4013">
        <v>0.17595</v>
      </c>
      <c r="L4013">
        <v>0.12755</v>
      </c>
    </row>
    <row r="4014" spans="1:12" x14ac:dyDescent="0.3">
      <c r="A4014">
        <v>4013</v>
      </c>
      <c r="B4014">
        <v>0.40125</v>
      </c>
      <c r="C4014">
        <v>0.37864999999999999</v>
      </c>
      <c r="D4014">
        <v>0.72975000000000001</v>
      </c>
      <c r="E4014">
        <v>0.28515000000000001</v>
      </c>
      <c r="F4014">
        <v>0.20144999999999999</v>
      </c>
      <c r="G4014">
        <v>0.78854999999999997</v>
      </c>
      <c r="H4014">
        <v>0.53634999999999999</v>
      </c>
      <c r="I4014">
        <v>8.4750000000000006E-2</v>
      </c>
      <c r="J4014">
        <v>7.45E-3</v>
      </c>
      <c r="K4014">
        <v>0.43145</v>
      </c>
      <c r="L4014">
        <v>0.10585</v>
      </c>
    </row>
    <row r="4015" spans="1:12" x14ac:dyDescent="0.3">
      <c r="A4015">
        <v>4014</v>
      </c>
      <c r="B4015">
        <v>0.40134999999999998</v>
      </c>
      <c r="C4015">
        <v>0.47704999999999997</v>
      </c>
      <c r="D4015">
        <v>0.32565</v>
      </c>
      <c r="E4015">
        <v>0.40605000000000002</v>
      </c>
      <c r="F4015">
        <v>0.85894999999999999</v>
      </c>
      <c r="G4015">
        <v>0.81635000000000002</v>
      </c>
      <c r="H4015">
        <v>0.33095000000000002</v>
      </c>
      <c r="I4015">
        <v>1.7850000000000001E-2</v>
      </c>
      <c r="J4015">
        <v>0.21945000000000001</v>
      </c>
      <c r="K4015">
        <v>0.93745000000000001</v>
      </c>
      <c r="L4015">
        <v>5.8250000000000003E-2</v>
      </c>
    </row>
    <row r="4016" spans="1:12" x14ac:dyDescent="0.3">
      <c r="A4016">
        <v>4015</v>
      </c>
      <c r="B4016">
        <v>0.40144999999999997</v>
      </c>
      <c r="C4016">
        <v>0.66215000000000002</v>
      </c>
      <c r="D4016">
        <v>0.46484999999999999</v>
      </c>
      <c r="E4016">
        <v>0.54405000000000003</v>
      </c>
      <c r="F4016">
        <v>0.10235</v>
      </c>
      <c r="G4016">
        <v>0.87485000000000002</v>
      </c>
      <c r="H4016">
        <v>0.26495000000000002</v>
      </c>
      <c r="I4016">
        <v>0.41725000000000001</v>
      </c>
      <c r="J4016">
        <v>0.53434999999999999</v>
      </c>
      <c r="K4016">
        <v>0.28575</v>
      </c>
      <c r="L4016">
        <v>0.72624999999999995</v>
      </c>
    </row>
    <row r="4017" spans="1:12" x14ac:dyDescent="0.3">
      <c r="A4017">
        <v>4016</v>
      </c>
      <c r="B4017">
        <v>0.40155000000000002</v>
      </c>
      <c r="C4017">
        <v>0.82025000000000003</v>
      </c>
      <c r="D4017">
        <v>9.2850000000000002E-2</v>
      </c>
      <c r="E4017">
        <v>0.76505000000000001</v>
      </c>
      <c r="F4017">
        <v>0.77085000000000004</v>
      </c>
      <c r="G4017">
        <v>7.485E-2</v>
      </c>
      <c r="H4017">
        <v>6.4250000000000002E-2</v>
      </c>
      <c r="I4017">
        <v>0.20374999999999999</v>
      </c>
      <c r="J4017">
        <v>0.42104999999999998</v>
      </c>
      <c r="K4017">
        <v>4.2950000000000002E-2</v>
      </c>
      <c r="L4017">
        <v>0.33695000000000003</v>
      </c>
    </row>
    <row r="4018" spans="1:12" x14ac:dyDescent="0.3">
      <c r="A4018">
        <v>4017</v>
      </c>
      <c r="B4018">
        <v>0.40165000000000001</v>
      </c>
      <c r="C4018">
        <v>0.70394999999999996</v>
      </c>
      <c r="D4018">
        <v>5.9749999999999998E-2</v>
      </c>
      <c r="E4018">
        <v>0.35575000000000001</v>
      </c>
      <c r="F4018">
        <v>0.58284999999999998</v>
      </c>
      <c r="G4018">
        <v>0.21775</v>
      </c>
      <c r="H4018">
        <v>0.99224999999999997</v>
      </c>
      <c r="I4018">
        <v>0.40505000000000002</v>
      </c>
      <c r="J4018">
        <v>0.28355000000000002</v>
      </c>
      <c r="K4018">
        <v>0.42215000000000003</v>
      </c>
      <c r="L4018">
        <v>0.42964999999999998</v>
      </c>
    </row>
    <row r="4019" spans="1:12" x14ac:dyDescent="0.3">
      <c r="A4019">
        <v>4018</v>
      </c>
      <c r="B4019">
        <v>0.40175</v>
      </c>
      <c r="C4019">
        <v>0.30875000000000002</v>
      </c>
      <c r="D4019">
        <v>1.225E-2</v>
      </c>
      <c r="E4019">
        <v>0.77854999999999996</v>
      </c>
      <c r="F4019">
        <v>0.67354999999999998</v>
      </c>
      <c r="G4019">
        <v>0.92784999999999995</v>
      </c>
      <c r="H4019">
        <v>0.95045000000000002</v>
      </c>
      <c r="I4019">
        <v>0.26695000000000002</v>
      </c>
      <c r="J4019">
        <v>0.38424999999999998</v>
      </c>
      <c r="K4019">
        <v>0.86875000000000002</v>
      </c>
      <c r="L4019">
        <v>6.7049999999999998E-2</v>
      </c>
    </row>
    <row r="4020" spans="1:12" x14ac:dyDescent="0.3">
      <c r="A4020">
        <v>4019</v>
      </c>
      <c r="B4020">
        <v>0.40184999999999998</v>
      </c>
      <c r="C4020">
        <v>0.55705000000000005</v>
      </c>
      <c r="D4020">
        <v>0.46165</v>
      </c>
      <c r="E4020">
        <v>0.95084999999999997</v>
      </c>
      <c r="F4020">
        <v>0.87955000000000005</v>
      </c>
      <c r="G4020">
        <v>0.66644999999999999</v>
      </c>
      <c r="H4020">
        <v>0.59555000000000002</v>
      </c>
      <c r="I4020">
        <v>0.95015000000000005</v>
      </c>
      <c r="J4020">
        <v>0.69315000000000004</v>
      </c>
      <c r="K4020">
        <v>0.14405000000000001</v>
      </c>
      <c r="L4020">
        <v>0.44445000000000001</v>
      </c>
    </row>
    <row r="4021" spans="1:12" x14ac:dyDescent="0.3">
      <c r="A4021">
        <v>4020</v>
      </c>
      <c r="B4021">
        <v>0.40194999999999997</v>
      </c>
      <c r="C4021">
        <v>0.17405000000000001</v>
      </c>
      <c r="D4021">
        <v>0.56184999999999996</v>
      </c>
      <c r="E4021">
        <v>0.62724999999999997</v>
      </c>
      <c r="F4021">
        <v>0.76675000000000004</v>
      </c>
      <c r="G4021">
        <v>0.97865000000000002</v>
      </c>
      <c r="H4021">
        <v>0.44824999999999998</v>
      </c>
      <c r="I4021">
        <v>0.42475000000000002</v>
      </c>
      <c r="J4021">
        <v>0.62755000000000005</v>
      </c>
      <c r="K4021">
        <v>0.80595000000000006</v>
      </c>
      <c r="L4021">
        <v>0.23524999999999999</v>
      </c>
    </row>
    <row r="4022" spans="1:12" x14ac:dyDescent="0.3">
      <c r="A4022">
        <v>4021</v>
      </c>
      <c r="B4022">
        <v>0.40205000000000002</v>
      </c>
      <c r="C4022">
        <v>0.56825000000000003</v>
      </c>
      <c r="D4022">
        <v>5.4550000000000001E-2</v>
      </c>
      <c r="E4022">
        <v>0.32445000000000002</v>
      </c>
      <c r="F4022">
        <v>0.35444999999999999</v>
      </c>
      <c r="G4022">
        <v>0.16744999999999999</v>
      </c>
      <c r="H4022">
        <v>0.94415000000000004</v>
      </c>
      <c r="I4022">
        <v>0.42625000000000002</v>
      </c>
      <c r="J4022">
        <v>0.56394999999999995</v>
      </c>
      <c r="K4022">
        <v>0.67325000000000002</v>
      </c>
      <c r="L4022">
        <v>0.74444999999999995</v>
      </c>
    </row>
    <row r="4023" spans="1:12" x14ac:dyDescent="0.3">
      <c r="A4023">
        <v>4022</v>
      </c>
      <c r="B4023">
        <v>0.40215000000000001</v>
      </c>
      <c r="C4023">
        <v>0.29575000000000001</v>
      </c>
      <c r="D4023">
        <v>0.98565000000000003</v>
      </c>
      <c r="E4023">
        <v>0.53374999999999995</v>
      </c>
      <c r="F4023">
        <v>0.97145000000000004</v>
      </c>
      <c r="G4023">
        <v>0.71094999999999997</v>
      </c>
      <c r="H4023">
        <v>0.12945000000000001</v>
      </c>
      <c r="I4023">
        <v>0.54295000000000004</v>
      </c>
      <c r="J4023">
        <v>0.51675000000000004</v>
      </c>
      <c r="K4023">
        <v>0.82115000000000005</v>
      </c>
      <c r="L4023">
        <v>0.25645000000000001</v>
      </c>
    </row>
    <row r="4024" spans="1:12" x14ac:dyDescent="0.3">
      <c r="A4024">
        <v>4023</v>
      </c>
      <c r="B4024">
        <v>0.40225</v>
      </c>
      <c r="C4024">
        <v>0.68764999999999998</v>
      </c>
      <c r="D4024">
        <v>7.4349999999999999E-2</v>
      </c>
      <c r="E4024">
        <v>0.37764999999999999</v>
      </c>
      <c r="F4024">
        <v>0.64375000000000004</v>
      </c>
      <c r="G4024">
        <v>0.95104999999999995</v>
      </c>
      <c r="H4024">
        <v>0.37824999999999998</v>
      </c>
      <c r="I4024">
        <v>0.28594999999999998</v>
      </c>
      <c r="J4024">
        <v>0.95755000000000001</v>
      </c>
      <c r="K4024">
        <v>0.47034999999999999</v>
      </c>
      <c r="L4024">
        <v>0.31664999999999999</v>
      </c>
    </row>
    <row r="4025" spans="1:12" x14ac:dyDescent="0.3">
      <c r="A4025">
        <v>4024</v>
      </c>
      <c r="B4025">
        <v>0.40234999999999999</v>
      </c>
      <c r="C4025">
        <v>0.38224999999999998</v>
      </c>
      <c r="D4025">
        <v>0.83835000000000004</v>
      </c>
      <c r="E4025">
        <v>5.5550000000000002E-2</v>
      </c>
      <c r="F4025">
        <v>0.62624999999999997</v>
      </c>
      <c r="G4025">
        <v>0.42625000000000002</v>
      </c>
      <c r="H4025">
        <v>0.82055</v>
      </c>
      <c r="I4025">
        <v>0.57225000000000004</v>
      </c>
      <c r="J4025">
        <v>0.60224999999999995</v>
      </c>
      <c r="K4025">
        <v>0.66774999999999995</v>
      </c>
      <c r="L4025">
        <v>0.19134999999999999</v>
      </c>
    </row>
    <row r="4026" spans="1:12" x14ac:dyDescent="0.3">
      <c r="A4026">
        <v>4025</v>
      </c>
      <c r="B4026">
        <v>0.40244999999999997</v>
      </c>
      <c r="C4026">
        <v>0.11055</v>
      </c>
      <c r="D4026">
        <v>0.54095000000000004</v>
      </c>
      <c r="E4026">
        <v>1.5049999999999999E-2</v>
      </c>
      <c r="F4026">
        <v>0.67125000000000001</v>
      </c>
      <c r="G4026">
        <v>0.40055000000000002</v>
      </c>
      <c r="H4026">
        <v>0.95894999999999997</v>
      </c>
      <c r="I4026">
        <v>0.29425000000000001</v>
      </c>
      <c r="J4026">
        <v>0.72985</v>
      </c>
      <c r="K4026">
        <v>0.78364999999999996</v>
      </c>
      <c r="L4026">
        <v>0.11425</v>
      </c>
    </row>
    <row r="4027" spans="1:12" x14ac:dyDescent="0.3">
      <c r="A4027">
        <v>4026</v>
      </c>
      <c r="B4027">
        <v>0.40255000000000002</v>
      </c>
      <c r="C4027">
        <v>0.79505000000000003</v>
      </c>
      <c r="D4027">
        <v>0.82125000000000004</v>
      </c>
      <c r="E4027">
        <v>0.11115</v>
      </c>
      <c r="F4027">
        <v>0.35244999999999999</v>
      </c>
      <c r="G4027">
        <v>0.23355000000000001</v>
      </c>
      <c r="H4027">
        <v>0.68735000000000002</v>
      </c>
      <c r="I4027">
        <v>0.52685000000000004</v>
      </c>
      <c r="J4027">
        <v>0.54805000000000004</v>
      </c>
      <c r="K4027">
        <v>0.32464999999999999</v>
      </c>
      <c r="L4027">
        <v>0.67005000000000003</v>
      </c>
    </row>
    <row r="4028" spans="1:12" x14ac:dyDescent="0.3">
      <c r="A4028">
        <v>4027</v>
      </c>
      <c r="B4028">
        <v>0.40265000000000001</v>
      </c>
      <c r="C4028">
        <v>0.36085</v>
      </c>
      <c r="D4028">
        <v>0.48885000000000001</v>
      </c>
      <c r="E4028">
        <v>0.39634999999999998</v>
      </c>
      <c r="F4028">
        <v>0.76665000000000005</v>
      </c>
      <c r="G4028">
        <v>0.96604999999999996</v>
      </c>
      <c r="H4028">
        <v>0.27555000000000002</v>
      </c>
      <c r="I4028">
        <v>0.51154999999999995</v>
      </c>
      <c r="J4028">
        <v>0.43995000000000001</v>
      </c>
      <c r="K4028">
        <v>0.59894999999999998</v>
      </c>
      <c r="L4028">
        <v>0.22875000000000001</v>
      </c>
    </row>
    <row r="4029" spans="1:12" x14ac:dyDescent="0.3">
      <c r="A4029">
        <v>4028</v>
      </c>
      <c r="B4029">
        <v>0.40275</v>
      </c>
      <c r="C4029">
        <v>0.19175</v>
      </c>
      <c r="D4029">
        <v>0.72045000000000003</v>
      </c>
      <c r="E4029">
        <v>0.59455000000000002</v>
      </c>
      <c r="F4029">
        <v>0.83274999999999999</v>
      </c>
      <c r="G4029">
        <v>0.39374999999999999</v>
      </c>
      <c r="H4029">
        <v>0.50555000000000005</v>
      </c>
      <c r="I4029">
        <v>0.69535000000000002</v>
      </c>
      <c r="J4029">
        <v>0.53474999999999995</v>
      </c>
      <c r="K4029">
        <v>0.46725</v>
      </c>
      <c r="L4029">
        <v>0.49795</v>
      </c>
    </row>
    <row r="4030" spans="1:12" x14ac:dyDescent="0.3">
      <c r="A4030">
        <v>4029</v>
      </c>
      <c r="B4030">
        <v>0.40284999999999999</v>
      </c>
      <c r="C4030">
        <v>0.16355</v>
      </c>
      <c r="D4030">
        <v>0.16455</v>
      </c>
      <c r="E4030">
        <v>0.15334999999999999</v>
      </c>
      <c r="F4030">
        <v>0.16025</v>
      </c>
      <c r="G4030">
        <v>0.23365</v>
      </c>
      <c r="H4030">
        <v>0.89605000000000001</v>
      </c>
      <c r="I4030">
        <v>0.48904999999999998</v>
      </c>
      <c r="J4030">
        <v>0.36754999999999999</v>
      </c>
      <c r="K4030">
        <v>0.15775</v>
      </c>
      <c r="L4030">
        <v>0.33615</v>
      </c>
    </row>
    <row r="4031" spans="1:12" x14ac:dyDescent="0.3">
      <c r="A4031">
        <v>4030</v>
      </c>
      <c r="B4031">
        <v>0.40294999999999997</v>
      </c>
      <c r="C4031">
        <v>2.3349999999999999E-2</v>
      </c>
      <c r="D4031">
        <v>0.88114999999999999</v>
      </c>
      <c r="E4031">
        <v>0.69704999999999995</v>
      </c>
      <c r="F4031">
        <v>0.49185000000000001</v>
      </c>
      <c r="G4031">
        <v>0.62055000000000005</v>
      </c>
      <c r="H4031">
        <v>0.73285</v>
      </c>
      <c r="I4031">
        <v>4.8250000000000001E-2</v>
      </c>
      <c r="J4031">
        <v>0.80305000000000004</v>
      </c>
      <c r="K4031">
        <v>0.53564999999999996</v>
      </c>
      <c r="L4031">
        <v>2.9149999999999999E-2</v>
      </c>
    </row>
    <row r="4032" spans="1:12" x14ac:dyDescent="0.3">
      <c r="A4032">
        <v>4031</v>
      </c>
      <c r="B4032">
        <v>0.40305000000000002</v>
      </c>
      <c r="C4032">
        <v>0.34925</v>
      </c>
      <c r="D4032">
        <v>0.29065000000000002</v>
      </c>
      <c r="E4032">
        <v>0.68074999999999997</v>
      </c>
      <c r="F4032">
        <v>0.14274999999999999</v>
      </c>
      <c r="G4032">
        <v>0.73155000000000003</v>
      </c>
      <c r="H4032">
        <v>6.7949999999999997E-2</v>
      </c>
      <c r="I4032">
        <v>0.23155000000000001</v>
      </c>
      <c r="J4032">
        <v>0.59565000000000001</v>
      </c>
      <c r="K4032">
        <v>0.29065000000000002</v>
      </c>
      <c r="L4032">
        <v>0.87714999999999999</v>
      </c>
    </row>
    <row r="4033" spans="1:12" x14ac:dyDescent="0.3">
      <c r="A4033">
        <v>4032</v>
      </c>
      <c r="B4033">
        <v>0.40315000000000001</v>
      </c>
      <c r="C4033">
        <v>0.91744999999999999</v>
      </c>
      <c r="D4033">
        <v>0.91464999999999996</v>
      </c>
      <c r="E4033">
        <v>0.57304999999999995</v>
      </c>
      <c r="F4033">
        <v>0.37955</v>
      </c>
      <c r="G4033">
        <v>0.63714999999999999</v>
      </c>
      <c r="H4033">
        <v>0.72935000000000005</v>
      </c>
      <c r="I4033">
        <v>0.67954999999999999</v>
      </c>
      <c r="J4033">
        <v>0.76885000000000003</v>
      </c>
      <c r="K4033">
        <v>0.86555000000000004</v>
      </c>
      <c r="L4033">
        <v>0.81274999999999997</v>
      </c>
    </row>
    <row r="4034" spans="1:12" x14ac:dyDescent="0.3">
      <c r="A4034">
        <v>4033</v>
      </c>
      <c r="B4034">
        <v>0.40325</v>
      </c>
      <c r="C4034">
        <v>0.69045000000000001</v>
      </c>
      <c r="D4034">
        <v>5.8950000000000002E-2</v>
      </c>
      <c r="E4034">
        <v>0.14785000000000001</v>
      </c>
      <c r="F4034">
        <v>3.3250000000000002E-2</v>
      </c>
      <c r="G4034">
        <v>0.54354999999999998</v>
      </c>
      <c r="H4034">
        <v>4.795E-2</v>
      </c>
      <c r="I4034">
        <v>0.99585000000000001</v>
      </c>
      <c r="J4034">
        <v>0.16064999999999999</v>
      </c>
      <c r="K4034">
        <v>0.76854999999999996</v>
      </c>
      <c r="L4034">
        <v>0.11695</v>
      </c>
    </row>
    <row r="4035" spans="1:12" x14ac:dyDescent="0.3">
      <c r="A4035">
        <v>4034</v>
      </c>
      <c r="B4035">
        <v>0.40334999999999999</v>
      </c>
      <c r="C4035">
        <v>0.77775000000000005</v>
      </c>
      <c r="D4035">
        <v>0.76665000000000005</v>
      </c>
      <c r="E4035">
        <v>0.39505000000000001</v>
      </c>
      <c r="F4035">
        <v>3.755E-2</v>
      </c>
      <c r="G4035">
        <v>0.25314999999999999</v>
      </c>
      <c r="H4035">
        <v>0.96435000000000004</v>
      </c>
      <c r="I4035">
        <v>0.51334999999999997</v>
      </c>
      <c r="J4035">
        <v>0.47685</v>
      </c>
      <c r="K4035">
        <v>0.20565</v>
      </c>
      <c r="L4035">
        <v>0.10735</v>
      </c>
    </row>
    <row r="4036" spans="1:12" x14ac:dyDescent="0.3">
      <c r="A4036">
        <v>4035</v>
      </c>
      <c r="B4036">
        <v>0.40344999999999998</v>
      </c>
      <c r="C4036">
        <v>0.78174999999999994</v>
      </c>
      <c r="D4036">
        <v>0.39124999999999999</v>
      </c>
      <c r="E4036">
        <v>0.60545000000000004</v>
      </c>
      <c r="F4036">
        <v>0.53095000000000003</v>
      </c>
      <c r="G4036">
        <v>0.40565000000000001</v>
      </c>
      <c r="H4036">
        <v>0.24065</v>
      </c>
      <c r="I4036">
        <v>0.28325</v>
      </c>
      <c r="J4036">
        <v>0.33545000000000003</v>
      </c>
      <c r="K4036">
        <v>0.15734999999999999</v>
      </c>
      <c r="L4036">
        <v>0.27334999999999998</v>
      </c>
    </row>
    <row r="4037" spans="1:12" x14ac:dyDescent="0.3">
      <c r="A4037">
        <v>4036</v>
      </c>
      <c r="B4037">
        <v>0.40355000000000002</v>
      </c>
      <c r="C4037">
        <v>0.60424999999999995</v>
      </c>
      <c r="D4037">
        <v>0.76834999999999998</v>
      </c>
      <c r="E4037">
        <v>0.71345000000000003</v>
      </c>
      <c r="F4037">
        <v>0.24295</v>
      </c>
      <c r="G4037">
        <v>0.31755</v>
      </c>
      <c r="H4037">
        <v>0.39674999999999999</v>
      </c>
      <c r="I4037">
        <v>0.14015</v>
      </c>
      <c r="J4037">
        <v>0.58355000000000001</v>
      </c>
      <c r="K4037">
        <v>0.44085000000000002</v>
      </c>
      <c r="L4037">
        <v>0.15035000000000001</v>
      </c>
    </row>
    <row r="4038" spans="1:12" x14ac:dyDescent="0.3">
      <c r="A4038">
        <v>4037</v>
      </c>
      <c r="B4038">
        <v>0.40365000000000001</v>
      </c>
      <c r="C4038">
        <v>0.27395000000000003</v>
      </c>
      <c r="D4038">
        <v>0.92054999999999998</v>
      </c>
      <c r="E4038">
        <v>0.75075000000000003</v>
      </c>
      <c r="F4038">
        <v>0.88644999999999996</v>
      </c>
      <c r="G4038">
        <v>0.75175000000000003</v>
      </c>
      <c r="H4038">
        <v>0.37404999999999999</v>
      </c>
      <c r="I4038">
        <v>0.59604999999999997</v>
      </c>
      <c r="J4038">
        <v>0.31274999999999997</v>
      </c>
      <c r="K4038">
        <v>0.72214999999999996</v>
      </c>
      <c r="L4038">
        <v>4.3749999999999997E-2</v>
      </c>
    </row>
    <row r="4039" spans="1:12" x14ac:dyDescent="0.3">
      <c r="A4039">
        <v>4038</v>
      </c>
      <c r="B4039">
        <v>0.40375</v>
      </c>
      <c r="C4039">
        <v>0.20055000000000001</v>
      </c>
      <c r="D4039">
        <v>0.75314999999999999</v>
      </c>
      <c r="E4039">
        <v>7.5550000000000006E-2</v>
      </c>
      <c r="F4039">
        <v>0.32565</v>
      </c>
      <c r="G4039">
        <v>0.33434999999999998</v>
      </c>
      <c r="H4039">
        <v>0.97265000000000001</v>
      </c>
      <c r="I4039">
        <v>0.21725</v>
      </c>
      <c r="J4039">
        <v>0.13925000000000001</v>
      </c>
      <c r="K4039">
        <v>0.65705000000000002</v>
      </c>
      <c r="L4039">
        <v>5.2850000000000001E-2</v>
      </c>
    </row>
    <row r="4040" spans="1:12" x14ac:dyDescent="0.3">
      <c r="A4040">
        <v>4039</v>
      </c>
      <c r="B4040">
        <v>0.40384999999999999</v>
      </c>
      <c r="C4040">
        <v>0.33034999999999998</v>
      </c>
      <c r="D4040">
        <v>0.76695000000000002</v>
      </c>
      <c r="E4040">
        <v>0.62485000000000002</v>
      </c>
      <c r="F4040">
        <v>0.74104999999999999</v>
      </c>
      <c r="G4040">
        <v>0.32464999999999999</v>
      </c>
      <c r="H4040">
        <v>0.42704999999999999</v>
      </c>
      <c r="I4040">
        <v>0.24154999999999999</v>
      </c>
      <c r="J4040">
        <v>0.98145000000000004</v>
      </c>
      <c r="K4040">
        <v>0.61524999999999996</v>
      </c>
      <c r="L4040">
        <v>0.90774999999999995</v>
      </c>
    </row>
    <row r="4041" spans="1:12" x14ac:dyDescent="0.3">
      <c r="A4041">
        <v>4040</v>
      </c>
      <c r="B4041">
        <v>0.40394999999999998</v>
      </c>
      <c r="C4041">
        <v>2.385E-2</v>
      </c>
      <c r="D4041">
        <v>0.35565000000000002</v>
      </c>
      <c r="E4041">
        <v>0.61995</v>
      </c>
      <c r="F4041">
        <v>0.63254999999999995</v>
      </c>
      <c r="G4041">
        <v>0.27744999999999997</v>
      </c>
      <c r="H4041">
        <v>0.56915000000000004</v>
      </c>
      <c r="I4041">
        <v>6.4049999999999996E-2</v>
      </c>
      <c r="J4041">
        <v>0.32695000000000002</v>
      </c>
      <c r="K4041">
        <v>0.40584999999999999</v>
      </c>
      <c r="L4041">
        <v>0.40225</v>
      </c>
    </row>
    <row r="4042" spans="1:12" x14ac:dyDescent="0.3">
      <c r="A4042">
        <v>4041</v>
      </c>
      <c r="B4042">
        <v>0.40405000000000002</v>
      </c>
      <c r="C4042">
        <v>0.11905</v>
      </c>
      <c r="D4042">
        <v>0.43375000000000002</v>
      </c>
      <c r="E4042">
        <v>0.30085000000000001</v>
      </c>
      <c r="F4042">
        <v>8.1549999999999997E-2</v>
      </c>
      <c r="G4042">
        <v>0.60485</v>
      </c>
      <c r="H4042">
        <v>0.46344999999999997</v>
      </c>
      <c r="I4042">
        <v>0.56135000000000002</v>
      </c>
      <c r="J4042">
        <v>0.24715000000000001</v>
      </c>
      <c r="K4042">
        <v>0.41975000000000001</v>
      </c>
      <c r="L4042">
        <v>3.9050000000000001E-2</v>
      </c>
    </row>
    <row r="4043" spans="1:12" x14ac:dyDescent="0.3">
      <c r="A4043">
        <v>4042</v>
      </c>
      <c r="B4043">
        <v>0.40415000000000001</v>
      </c>
      <c r="C4043">
        <v>0.36704999999999999</v>
      </c>
      <c r="D4043">
        <v>0.60185</v>
      </c>
      <c r="E4043">
        <v>4.4749999999999998E-2</v>
      </c>
      <c r="F4043">
        <v>0.97914999999999996</v>
      </c>
      <c r="G4043">
        <v>0.78485000000000005</v>
      </c>
      <c r="H4043">
        <v>0.99724999999999997</v>
      </c>
      <c r="I4043">
        <v>0.96365000000000001</v>
      </c>
      <c r="J4043">
        <v>7.3450000000000001E-2</v>
      </c>
      <c r="K4043">
        <v>0.75155000000000005</v>
      </c>
      <c r="L4043">
        <v>0.72104999999999997</v>
      </c>
    </row>
    <row r="4044" spans="1:12" x14ac:dyDescent="0.3">
      <c r="A4044">
        <v>4043</v>
      </c>
      <c r="B4044">
        <v>0.40425</v>
      </c>
      <c r="C4044">
        <v>0.18065000000000001</v>
      </c>
      <c r="D4044">
        <v>0.25785000000000002</v>
      </c>
      <c r="E4044">
        <v>0.42094999999999999</v>
      </c>
      <c r="F4044">
        <v>0.62814999999999999</v>
      </c>
      <c r="G4044">
        <v>0.24335000000000001</v>
      </c>
      <c r="H4044">
        <v>1.5499999999999999E-3</v>
      </c>
      <c r="I4044">
        <v>0.36264999999999997</v>
      </c>
      <c r="J4044">
        <v>0.64454999999999996</v>
      </c>
      <c r="K4044">
        <v>0.74575000000000002</v>
      </c>
      <c r="L4044">
        <v>3.6249999999999998E-2</v>
      </c>
    </row>
    <row r="4045" spans="1:12" x14ac:dyDescent="0.3">
      <c r="A4045">
        <v>4044</v>
      </c>
      <c r="B4045">
        <v>0.40434999999999999</v>
      </c>
      <c r="C4045">
        <v>0.73375000000000001</v>
      </c>
      <c r="D4045">
        <v>0.34165000000000001</v>
      </c>
      <c r="E4045">
        <v>0.84075</v>
      </c>
      <c r="F4045">
        <v>0.72524999999999995</v>
      </c>
      <c r="G4045">
        <v>0.33405000000000001</v>
      </c>
      <c r="H4045">
        <v>0.23094999999999999</v>
      </c>
      <c r="I4045">
        <v>0.54844999999999999</v>
      </c>
      <c r="J4045">
        <v>0.98414999999999997</v>
      </c>
      <c r="K4045">
        <v>0.71045000000000003</v>
      </c>
      <c r="L4045">
        <v>0.45865</v>
      </c>
    </row>
    <row r="4046" spans="1:12" x14ac:dyDescent="0.3">
      <c r="A4046">
        <v>4045</v>
      </c>
      <c r="B4046">
        <v>0.40444999999999998</v>
      </c>
      <c r="C4046">
        <v>0.39055000000000001</v>
      </c>
      <c r="D4046">
        <v>4.7849999999999997E-2</v>
      </c>
      <c r="E4046">
        <v>0.63815</v>
      </c>
      <c r="F4046">
        <v>1.205E-2</v>
      </c>
      <c r="G4046">
        <v>0.73995</v>
      </c>
      <c r="H4046">
        <v>0.79954999999999998</v>
      </c>
      <c r="I4046">
        <v>0.19145000000000001</v>
      </c>
      <c r="J4046">
        <v>0.35294999999999999</v>
      </c>
      <c r="K4046">
        <v>0.47365000000000002</v>
      </c>
      <c r="L4046">
        <v>0.82035000000000002</v>
      </c>
    </row>
    <row r="4047" spans="1:12" x14ac:dyDescent="0.3">
      <c r="A4047">
        <v>4046</v>
      </c>
      <c r="B4047">
        <v>0.40455000000000002</v>
      </c>
      <c r="C4047">
        <v>0.27794999999999997</v>
      </c>
      <c r="D4047">
        <v>0.20845</v>
      </c>
      <c r="E4047">
        <v>0.89985000000000004</v>
      </c>
      <c r="F4047">
        <v>0.85955000000000004</v>
      </c>
      <c r="G4047">
        <v>0.69005000000000005</v>
      </c>
      <c r="H4047">
        <v>0.86965000000000003</v>
      </c>
      <c r="I4047">
        <v>0.36115000000000003</v>
      </c>
      <c r="J4047">
        <v>0.88485000000000003</v>
      </c>
      <c r="K4047">
        <v>0.39474999999999999</v>
      </c>
      <c r="L4047">
        <v>0.51815</v>
      </c>
    </row>
    <row r="4048" spans="1:12" x14ac:dyDescent="0.3">
      <c r="A4048">
        <v>4047</v>
      </c>
      <c r="B4048">
        <v>0.40465000000000001</v>
      </c>
      <c r="C4048">
        <v>0.70515000000000005</v>
      </c>
      <c r="D4048">
        <v>0.61634999999999995</v>
      </c>
      <c r="E4048">
        <v>1.6750000000000001E-2</v>
      </c>
      <c r="F4048">
        <v>0.52324999999999999</v>
      </c>
      <c r="G4048">
        <v>0.47205000000000003</v>
      </c>
      <c r="H4048">
        <v>0.42954999999999999</v>
      </c>
      <c r="I4048">
        <v>0.55384999999999995</v>
      </c>
      <c r="J4048">
        <v>0.17874999999999999</v>
      </c>
      <c r="K4048">
        <v>0.48365000000000002</v>
      </c>
      <c r="L4048">
        <v>0.78854999999999997</v>
      </c>
    </row>
    <row r="4049" spans="1:12" x14ac:dyDescent="0.3">
      <c r="A4049">
        <v>4048</v>
      </c>
      <c r="B4049">
        <v>0.40475</v>
      </c>
      <c r="C4049">
        <v>3.7449999999999997E-2</v>
      </c>
      <c r="D4049">
        <v>1.205E-2</v>
      </c>
      <c r="E4049">
        <v>0.10985</v>
      </c>
      <c r="F4049">
        <v>0.55694999999999995</v>
      </c>
      <c r="G4049">
        <v>0.53534999999999999</v>
      </c>
      <c r="H4049">
        <v>0.86275000000000002</v>
      </c>
      <c r="I4049">
        <v>0.96545000000000003</v>
      </c>
      <c r="J4049">
        <v>1.465E-2</v>
      </c>
      <c r="K4049">
        <v>0.14035</v>
      </c>
      <c r="L4049">
        <v>0.22155</v>
      </c>
    </row>
    <row r="4050" spans="1:12" x14ac:dyDescent="0.3">
      <c r="A4050">
        <v>4049</v>
      </c>
      <c r="B4050">
        <v>0.40484999999999999</v>
      </c>
      <c r="C4050">
        <v>0.12435</v>
      </c>
      <c r="D4050">
        <v>0.99644999999999995</v>
      </c>
      <c r="E4050">
        <v>0.79754999999999998</v>
      </c>
      <c r="F4050">
        <v>0.11584999999999999</v>
      </c>
      <c r="G4050">
        <v>3.3500000000000001E-3</v>
      </c>
      <c r="H4050">
        <v>0.17874999999999999</v>
      </c>
      <c r="I4050">
        <v>0.86934999999999996</v>
      </c>
      <c r="J4050">
        <v>0.95084999999999997</v>
      </c>
      <c r="K4050">
        <v>0.98445000000000005</v>
      </c>
      <c r="L4050">
        <v>0.62395</v>
      </c>
    </row>
    <row r="4051" spans="1:12" x14ac:dyDescent="0.3">
      <c r="A4051">
        <v>4050</v>
      </c>
      <c r="B4051">
        <v>0.40494999999999998</v>
      </c>
      <c r="C4051">
        <v>0.55745</v>
      </c>
      <c r="D4051">
        <v>0.73824999999999996</v>
      </c>
      <c r="E4051">
        <v>0.23835000000000001</v>
      </c>
      <c r="F4051">
        <v>0.22534999999999999</v>
      </c>
      <c r="G4051">
        <v>0.39874999999999999</v>
      </c>
      <c r="H4051">
        <v>0.49764999999999998</v>
      </c>
      <c r="I4051">
        <v>0.56154999999999999</v>
      </c>
      <c r="J4051">
        <v>8.9050000000000004E-2</v>
      </c>
      <c r="K4051">
        <v>0.12884999999999999</v>
      </c>
      <c r="L4051">
        <v>3.6949999999999997E-2</v>
      </c>
    </row>
    <row r="4052" spans="1:12" x14ac:dyDescent="0.3">
      <c r="A4052">
        <v>4051</v>
      </c>
      <c r="B4052">
        <v>0.40505000000000002</v>
      </c>
      <c r="C4052">
        <v>0.93935000000000002</v>
      </c>
      <c r="D4052">
        <v>0.88924999999999998</v>
      </c>
      <c r="E4052">
        <v>0.27405000000000002</v>
      </c>
      <c r="F4052">
        <v>0.10655000000000001</v>
      </c>
      <c r="G4052">
        <v>0.58945000000000003</v>
      </c>
      <c r="H4052">
        <v>0.80884999999999996</v>
      </c>
      <c r="I4052">
        <v>0.76405000000000001</v>
      </c>
      <c r="J4052">
        <v>0.12734999999999999</v>
      </c>
      <c r="K4052">
        <v>0.77234999999999998</v>
      </c>
      <c r="L4052">
        <v>0.16385</v>
      </c>
    </row>
    <row r="4053" spans="1:12" x14ac:dyDescent="0.3">
      <c r="A4053">
        <v>4052</v>
      </c>
      <c r="B4053">
        <v>0.40515000000000001</v>
      </c>
      <c r="C4053">
        <v>0.89224999999999999</v>
      </c>
      <c r="D4053">
        <v>0.52764999999999995</v>
      </c>
      <c r="E4053">
        <v>0.63044999999999995</v>
      </c>
      <c r="F4053">
        <v>0.62675000000000003</v>
      </c>
      <c r="G4053">
        <v>0.29065000000000002</v>
      </c>
      <c r="H4053">
        <v>0.94694999999999996</v>
      </c>
      <c r="I4053">
        <v>0.39074999999999999</v>
      </c>
      <c r="J4053">
        <v>0.58545000000000003</v>
      </c>
      <c r="K4053">
        <v>0.32955000000000001</v>
      </c>
      <c r="L4053">
        <v>0.33005000000000001</v>
      </c>
    </row>
    <row r="4054" spans="1:12" x14ac:dyDescent="0.3">
      <c r="A4054">
        <v>4053</v>
      </c>
      <c r="B4054">
        <v>0.40525</v>
      </c>
      <c r="C4054">
        <v>0.97665000000000002</v>
      </c>
      <c r="D4054">
        <v>0.68515000000000004</v>
      </c>
      <c r="E4054">
        <v>0.29375000000000001</v>
      </c>
      <c r="F4054">
        <v>2.9350000000000001E-2</v>
      </c>
      <c r="G4054">
        <v>0.10385</v>
      </c>
      <c r="H4054">
        <v>0.40005000000000002</v>
      </c>
      <c r="I4054">
        <v>0.66464999999999996</v>
      </c>
      <c r="J4054">
        <v>0.97155000000000002</v>
      </c>
      <c r="K4054">
        <v>0.29954999999999998</v>
      </c>
      <c r="L4054">
        <v>0.34625</v>
      </c>
    </row>
    <row r="4055" spans="1:12" x14ac:dyDescent="0.3">
      <c r="A4055">
        <v>4054</v>
      </c>
      <c r="B4055">
        <v>0.40534999999999999</v>
      </c>
      <c r="C4055">
        <v>0.51334999999999997</v>
      </c>
      <c r="D4055">
        <v>0.41184999999999999</v>
      </c>
      <c r="E4055">
        <v>7.1050000000000002E-2</v>
      </c>
      <c r="F4055">
        <v>0.17165</v>
      </c>
      <c r="G4055">
        <v>0.81364999999999998</v>
      </c>
      <c r="H4055">
        <v>0.87575000000000003</v>
      </c>
      <c r="I4055">
        <v>0.48315000000000002</v>
      </c>
      <c r="J4055">
        <v>0.75995000000000001</v>
      </c>
      <c r="K4055">
        <v>0.67344999999999999</v>
      </c>
      <c r="L4055">
        <v>6.6350000000000006E-2</v>
      </c>
    </row>
    <row r="4056" spans="1:12" x14ac:dyDescent="0.3">
      <c r="A4056">
        <v>4055</v>
      </c>
      <c r="B4056">
        <v>0.40544999999999998</v>
      </c>
      <c r="C4056">
        <v>0.54725000000000001</v>
      </c>
      <c r="D4056">
        <v>0.22964999999999999</v>
      </c>
      <c r="E4056">
        <v>0.81664999999999999</v>
      </c>
      <c r="F4056">
        <v>0.80894999999999995</v>
      </c>
      <c r="G4056">
        <v>3.65E-3</v>
      </c>
      <c r="H4056">
        <v>0.39374999999999999</v>
      </c>
      <c r="I4056">
        <v>0.44805</v>
      </c>
      <c r="J4056">
        <v>0.96575</v>
      </c>
      <c r="K4056">
        <v>0.16685</v>
      </c>
      <c r="L4056">
        <v>2.615E-2</v>
      </c>
    </row>
    <row r="4057" spans="1:12" x14ac:dyDescent="0.3">
      <c r="A4057">
        <v>4056</v>
      </c>
      <c r="B4057">
        <v>0.40555000000000002</v>
      </c>
      <c r="C4057">
        <v>0.48835000000000001</v>
      </c>
      <c r="D4057">
        <v>0.99855000000000005</v>
      </c>
      <c r="E4057">
        <v>8.455E-2</v>
      </c>
      <c r="F4057">
        <v>0.24975</v>
      </c>
      <c r="G4057">
        <v>0.35325000000000001</v>
      </c>
      <c r="H4057">
        <v>0.76534999999999997</v>
      </c>
      <c r="I4057">
        <v>0.18704999999999999</v>
      </c>
      <c r="J4057">
        <v>0.42885000000000001</v>
      </c>
      <c r="K4057">
        <v>0.45684999999999998</v>
      </c>
      <c r="L4057">
        <v>0.51644999999999996</v>
      </c>
    </row>
    <row r="4058" spans="1:12" x14ac:dyDescent="0.3">
      <c r="A4058">
        <v>4057</v>
      </c>
      <c r="B4058">
        <v>0.40565000000000001</v>
      </c>
      <c r="C4058">
        <v>0.21195</v>
      </c>
      <c r="D4058">
        <v>0.48654999999999998</v>
      </c>
      <c r="E4058">
        <v>0.91705000000000003</v>
      </c>
      <c r="F4058">
        <v>0.50365000000000004</v>
      </c>
      <c r="G4058">
        <v>0.79574999999999996</v>
      </c>
      <c r="H4058">
        <v>0.12325</v>
      </c>
      <c r="I4058">
        <v>0.28055000000000002</v>
      </c>
      <c r="J4058">
        <v>0.40734999999999999</v>
      </c>
      <c r="K4058">
        <v>0.83384999999999998</v>
      </c>
      <c r="L4058">
        <v>0.28725000000000001</v>
      </c>
    </row>
    <row r="4059" spans="1:12" x14ac:dyDescent="0.3">
      <c r="A4059">
        <v>4058</v>
      </c>
      <c r="B4059">
        <v>0.40575</v>
      </c>
      <c r="C4059">
        <v>0.96735000000000004</v>
      </c>
      <c r="D4059">
        <v>0.85604999999999998</v>
      </c>
      <c r="E4059">
        <v>0.69155</v>
      </c>
      <c r="F4059">
        <v>0.54335</v>
      </c>
      <c r="G4059">
        <v>0.55235000000000001</v>
      </c>
      <c r="H4059">
        <v>9.715E-2</v>
      </c>
      <c r="I4059">
        <v>7.4349999999999999E-2</v>
      </c>
      <c r="J4059">
        <v>0.27224999999999999</v>
      </c>
      <c r="K4059">
        <v>0.98345000000000005</v>
      </c>
      <c r="L4059">
        <v>0.81315000000000004</v>
      </c>
    </row>
    <row r="4060" spans="1:12" x14ac:dyDescent="0.3">
      <c r="A4060">
        <v>4059</v>
      </c>
      <c r="B4060">
        <v>0.40584999999999999</v>
      </c>
      <c r="C4060">
        <v>0.27634999999999998</v>
      </c>
      <c r="D4060">
        <v>0.82635000000000003</v>
      </c>
      <c r="E4060">
        <v>0.42885000000000001</v>
      </c>
      <c r="F4060">
        <v>0.10265000000000001</v>
      </c>
      <c r="G4060">
        <v>0.42654999999999998</v>
      </c>
      <c r="H4060">
        <v>0.79195000000000004</v>
      </c>
      <c r="I4060">
        <v>0.91385000000000005</v>
      </c>
      <c r="J4060">
        <v>0.83814999999999995</v>
      </c>
      <c r="K4060">
        <v>0.27295000000000003</v>
      </c>
      <c r="L4060">
        <v>6.2649999999999997E-2</v>
      </c>
    </row>
    <row r="4061" spans="1:12" x14ac:dyDescent="0.3">
      <c r="A4061">
        <v>4060</v>
      </c>
      <c r="B4061">
        <v>0.40594999999999998</v>
      </c>
      <c r="C4061">
        <v>4.725E-2</v>
      </c>
      <c r="D4061">
        <v>8.5449999999999998E-2</v>
      </c>
      <c r="E4061">
        <v>0.86155000000000004</v>
      </c>
      <c r="F4061">
        <v>0.46315000000000001</v>
      </c>
      <c r="G4061">
        <v>0.37404999999999999</v>
      </c>
      <c r="H4061">
        <v>0.18554999999999999</v>
      </c>
      <c r="I4061">
        <v>0.76865000000000006</v>
      </c>
      <c r="J4061">
        <v>0.32414999999999999</v>
      </c>
      <c r="K4061">
        <v>0.47215000000000001</v>
      </c>
      <c r="L4061">
        <v>0.56464999999999999</v>
      </c>
    </row>
    <row r="4062" spans="1:12" x14ac:dyDescent="0.3">
      <c r="A4062">
        <v>4061</v>
      </c>
      <c r="B4062">
        <v>0.40605000000000002</v>
      </c>
      <c r="C4062">
        <v>9.9949999999999997E-2</v>
      </c>
      <c r="D4062">
        <v>0.11525000000000001</v>
      </c>
      <c r="E4062">
        <v>0.29315000000000002</v>
      </c>
      <c r="F4062">
        <v>0.60304999999999997</v>
      </c>
      <c r="G4062">
        <v>9.7850000000000006E-2</v>
      </c>
      <c r="H4062">
        <v>0.61724999999999997</v>
      </c>
      <c r="I4062">
        <v>6.1850000000000002E-2</v>
      </c>
      <c r="J4062">
        <v>0.44605</v>
      </c>
      <c r="K4062">
        <v>0.63275000000000003</v>
      </c>
      <c r="L4062">
        <v>0.11455</v>
      </c>
    </row>
    <row r="4063" spans="1:12" x14ac:dyDescent="0.3">
      <c r="A4063">
        <v>4062</v>
      </c>
      <c r="B4063">
        <v>0.40615000000000001</v>
      </c>
      <c r="C4063">
        <v>0.36054999999999998</v>
      </c>
      <c r="D4063">
        <v>0.77825</v>
      </c>
      <c r="E4063">
        <v>0.44445000000000001</v>
      </c>
      <c r="F4063">
        <v>5.765E-2</v>
      </c>
      <c r="G4063">
        <v>0.45715</v>
      </c>
      <c r="H4063">
        <v>0.52725</v>
      </c>
      <c r="I4063">
        <v>0.13014999999999999</v>
      </c>
      <c r="J4063">
        <v>0.59645000000000004</v>
      </c>
      <c r="K4063">
        <v>7.1150000000000005E-2</v>
      </c>
      <c r="L4063">
        <v>0.27625</v>
      </c>
    </row>
    <row r="4064" spans="1:12" x14ac:dyDescent="0.3">
      <c r="A4064">
        <v>4063</v>
      </c>
      <c r="B4064">
        <v>0.40625</v>
      </c>
      <c r="C4064">
        <v>0.21325</v>
      </c>
      <c r="D4064">
        <v>0.92505000000000004</v>
      </c>
      <c r="E4064">
        <v>0.84225000000000005</v>
      </c>
      <c r="F4064">
        <v>0.21604999999999999</v>
      </c>
      <c r="G4064">
        <v>0.64695000000000003</v>
      </c>
      <c r="H4064">
        <v>0.15354999999999999</v>
      </c>
      <c r="I4064">
        <v>0.45755000000000001</v>
      </c>
      <c r="J4064">
        <v>0.38214999999999999</v>
      </c>
      <c r="K4064">
        <v>8.2549999999999998E-2</v>
      </c>
      <c r="L4064">
        <v>0.53925000000000001</v>
      </c>
    </row>
    <row r="4065" spans="1:12" x14ac:dyDescent="0.3">
      <c r="A4065">
        <v>4064</v>
      </c>
      <c r="B4065">
        <v>0.40634999999999999</v>
      </c>
      <c r="C4065">
        <v>0.27784999999999999</v>
      </c>
      <c r="D4065">
        <v>2.5350000000000001E-2</v>
      </c>
      <c r="E4065">
        <v>3.7650000000000003E-2</v>
      </c>
      <c r="F4065">
        <v>0.31905</v>
      </c>
      <c r="G4065">
        <v>9.0950000000000003E-2</v>
      </c>
      <c r="H4065">
        <v>0.74465000000000003</v>
      </c>
      <c r="I4065">
        <v>0.40005000000000002</v>
      </c>
      <c r="J4065">
        <v>0.93164999999999998</v>
      </c>
      <c r="K4065">
        <v>0.37204999999999999</v>
      </c>
      <c r="L4065">
        <v>0.81625000000000003</v>
      </c>
    </row>
    <row r="4066" spans="1:12" x14ac:dyDescent="0.3">
      <c r="A4066">
        <v>4065</v>
      </c>
      <c r="B4066">
        <v>0.40644999999999998</v>
      </c>
      <c r="C4066">
        <v>0.96835000000000004</v>
      </c>
      <c r="D4066">
        <v>0.36964999999999998</v>
      </c>
      <c r="E4066">
        <v>0.57615000000000005</v>
      </c>
      <c r="F4066">
        <v>0.36825000000000002</v>
      </c>
      <c r="G4066">
        <v>0.98624999999999996</v>
      </c>
      <c r="H4066">
        <v>0.98855000000000004</v>
      </c>
      <c r="I4066">
        <v>0.13305</v>
      </c>
      <c r="J4066">
        <v>0.58484999999999998</v>
      </c>
      <c r="K4066">
        <v>0.90325</v>
      </c>
      <c r="L4066">
        <v>0.14274999999999999</v>
      </c>
    </row>
    <row r="4067" spans="1:12" x14ac:dyDescent="0.3">
      <c r="A4067">
        <v>4066</v>
      </c>
      <c r="B4067">
        <v>0.40655000000000002</v>
      </c>
      <c r="C4067">
        <v>0.81525000000000003</v>
      </c>
      <c r="D4067">
        <v>0.44085000000000002</v>
      </c>
      <c r="E4067">
        <v>0.19305</v>
      </c>
      <c r="F4067">
        <v>0.33084999999999998</v>
      </c>
      <c r="G4067">
        <v>0.42165000000000002</v>
      </c>
      <c r="H4067">
        <v>0.68264999999999998</v>
      </c>
      <c r="I4067">
        <v>0.90454999999999997</v>
      </c>
      <c r="J4067">
        <v>0.41325000000000001</v>
      </c>
      <c r="K4067">
        <v>0.83725000000000005</v>
      </c>
      <c r="L4067">
        <v>0.32795000000000002</v>
      </c>
    </row>
    <row r="4068" spans="1:12" x14ac:dyDescent="0.3">
      <c r="A4068">
        <v>4067</v>
      </c>
      <c r="B4068">
        <v>0.40665000000000001</v>
      </c>
      <c r="C4068">
        <v>0.59755000000000003</v>
      </c>
      <c r="D4068">
        <v>0.99124999999999996</v>
      </c>
      <c r="E4068">
        <v>5.6649999999999999E-2</v>
      </c>
      <c r="F4068">
        <v>0.53344999999999998</v>
      </c>
      <c r="G4068">
        <v>0.24795</v>
      </c>
      <c r="H4068">
        <v>0.29704999999999998</v>
      </c>
      <c r="I4068">
        <v>0.46984999999999999</v>
      </c>
      <c r="J4068">
        <v>0.51185000000000003</v>
      </c>
      <c r="K4068">
        <v>0.37945000000000001</v>
      </c>
      <c r="L4068">
        <v>0.39684999999999998</v>
      </c>
    </row>
    <row r="4069" spans="1:12" x14ac:dyDescent="0.3">
      <c r="A4069">
        <v>4068</v>
      </c>
      <c r="B4069">
        <v>0.40675</v>
      </c>
      <c r="C4069">
        <v>0.51305000000000001</v>
      </c>
      <c r="D4069">
        <v>0.10804999999999999</v>
      </c>
      <c r="E4069">
        <v>0.64934999999999998</v>
      </c>
      <c r="F4069">
        <v>0.16735</v>
      </c>
      <c r="G4069">
        <v>0.57084999999999997</v>
      </c>
      <c r="H4069">
        <v>0.61755000000000004</v>
      </c>
      <c r="I4069">
        <v>8.5250000000000006E-2</v>
      </c>
      <c r="J4069">
        <v>2.0650000000000002E-2</v>
      </c>
      <c r="K4069">
        <v>5.0349999999999999E-2</v>
      </c>
      <c r="L4069">
        <v>0.49514999999999998</v>
      </c>
    </row>
    <row r="4070" spans="1:12" x14ac:dyDescent="0.3">
      <c r="A4070">
        <v>4069</v>
      </c>
      <c r="B4070">
        <v>0.40684999999999999</v>
      </c>
      <c r="C4070">
        <v>0.31914999999999999</v>
      </c>
      <c r="D4070">
        <v>0.92205000000000004</v>
      </c>
      <c r="E4070">
        <v>0.91474999999999995</v>
      </c>
      <c r="F4070">
        <v>0.47455000000000003</v>
      </c>
      <c r="G4070">
        <v>0.51234999999999997</v>
      </c>
      <c r="H4070">
        <v>0.80015000000000003</v>
      </c>
      <c r="I4070">
        <v>0.87744999999999995</v>
      </c>
      <c r="J4070">
        <v>0.82335000000000003</v>
      </c>
      <c r="K4070">
        <v>0.19005</v>
      </c>
      <c r="L4070">
        <v>0.45074999999999998</v>
      </c>
    </row>
    <row r="4071" spans="1:12" x14ac:dyDescent="0.3">
      <c r="A4071">
        <v>4070</v>
      </c>
      <c r="B4071">
        <v>0.40694999999999998</v>
      </c>
      <c r="C4071">
        <v>0.61045000000000005</v>
      </c>
      <c r="D4071">
        <v>0.73165000000000002</v>
      </c>
      <c r="E4071">
        <v>0.90334999999999999</v>
      </c>
      <c r="F4071">
        <v>0.36165000000000003</v>
      </c>
      <c r="G4071">
        <v>0.55625000000000002</v>
      </c>
      <c r="H4071">
        <v>0.90525</v>
      </c>
      <c r="I4071">
        <v>0.19055</v>
      </c>
      <c r="J4071">
        <v>0.84194999999999998</v>
      </c>
      <c r="K4071">
        <v>0.81805000000000005</v>
      </c>
      <c r="L4071">
        <v>0.96614999999999995</v>
      </c>
    </row>
    <row r="4072" spans="1:12" x14ac:dyDescent="0.3">
      <c r="A4072">
        <v>4071</v>
      </c>
      <c r="B4072">
        <v>0.40705000000000002</v>
      </c>
      <c r="C4072">
        <v>0.11194999999999999</v>
      </c>
      <c r="D4072">
        <v>0.99824999999999997</v>
      </c>
      <c r="E4072">
        <v>0.76665000000000005</v>
      </c>
      <c r="F4072">
        <v>0.70625000000000004</v>
      </c>
      <c r="G4072">
        <v>0.29725000000000001</v>
      </c>
      <c r="H4072">
        <v>0.84675</v>
      </c>
      <c r="I4072">
        <v>0.70384999999999998</v>
      </c>
      <c r="J4072">
        <v>0.22675000000000001</v>
      </c>
      <c r="K4072">
        <v>0.33944999999999997</v>
      </c>
      <c r="L4072">
        <v>0.74355000000000004</v>
      </c>
    </row>
    <row r="4073" spans="1:12" x14ac:dyDescent="0.3">
      <c r="A4073">
        <v>4072</v>
      </c>
      <c r="B4073">
        <v>0.40715000000000001</v>
      </c>
      <c r="C4073">
        <v>0.39345000000000002</v>
      </c>
      <c r="D4073">
        <v>0.74475000000000002</v>
      </c>
      <c r="E4073">
        <v>0.21504999999999999</v>
      </c>
      <c r="F4073">
        <v>0.66325000000000001</v>
      </c>
      <c r="G4073">
        <v>0.76834999999999998</v>
      </c>
      <c r="H4073">
        <v>0.52215</v>
      </c>
      <c r="I4073">
        <v>0.56964999999999999</v>
      </c>
      <c r="J4073">
        <v>0.24445</v>
      </c>
      <c r="K4073">
        <v>0.93505000000000005</v>
      </c>
      <c r="L4073">
        <v>0.88175000000000003</v>
      </c>
    </row>
    <row r="4074" spans="1:12" x14ac:dyDescent="0.3">
      <c r="A4074">
        <v>4073</v>
      </c>
      <c r="B4074">
        <v>0.40725</v>
      </c>
      <c r="C4074">
        <v>0.52024999999999999</v>
      </c>
      <c r="D4074">
        <v>0.77575000000000005</v>
      </c>
      <c r="E4074">
        <v>0.52764999999999995</v>
      </c>
      <c r="F4074">
        <v>4.3749999999999997E-2</v>
      </c>
      <c r="G4074">
        <v>3.8449999999999998E-2</v>
      </c>
      <c r="H4074">
        <v>0.71684999999999999</v>
      </c>
      <c r="I4074">
        <v>0.50854999999999995</v>
      </c>
      <c r="J4074">
        <v>0.66844999999999999</v>
      </c>
      <c r="K4074">
        <v>0.68994999999999995</v>
      </c>
      <c r="L4074">
        <v>0.83855000000000002</v>
      </c>
    </row>
    <row r="4075" spans="1:12" x14ac:dyDescent="0.3">
      <c r="A4075">
        <v>4074</v>
      </c>
      <c r="B4075">
        <v>0.40734999999999999</v>
      </c>
      <c r="C4075">
        <v>0.53654999999999997</v>
      </c>
      <c r="D4075">
        <v>0.86114999999999997</v>
      </c>
      <c r="E4075">
        <v>0.53395000000000004</v>
      </c>
      <c r="F4075">
        <v>0.10305</v>
      </c>
      <c r="G4075">
        <v>0.65044999999999997</v>
      </c>
      <c r="H4075">
        <v>0.11434999999999999</v>
      </c>
      <c r="I4075">
        <v>7.7249999999999999E-2</v>
      </c>
      <c r="J4075">
        <v>0.39424999999999999</v>
      </c>
      <c r="K4075">
        <v>0.54954999999999998</v>
      </c>
      <c r="L4075">
        <v>0.69735000000000003</v>
      </c>
    </row>
    <row r="4076" spans="1:12" x14ac:dyDescent="0.3">
      <c r="A4076">
        <v>4075</v>
      </c>
      <c r="B4076">
        <v>0.40744999999999998</v>
      </c>
      <c r="C4076">
        <v>0.36404999999999998</v>
      </c>
      <c r="D4076">
        <v>0.79305000000000003</v>
      </c>
      <c r="E4076">
        <v>0.83904999999999996</v>
      </c>
      <c r="F4076">
        <v>0.62244999999999995</v>
      </c>
      <c r="G4076">
        <v>0.51944999999999997</v>
      </c>
      <c r="H4076">
        <v>0.33024999999999999</v>
      </c>
      <c r="I4076">
        <v>0.16095000000000001</v>
      </c>
      <c r="J4076">
        <v>0.22345000000000001</v>
      </c>
      <c r="K4076">
        <v>3.4349999999999999E-2</v>
      </c>
      <c r="L4076">
        <v>0.61014999999999997</v>
      </c>
    </row>
    <row r="4077" spans="1:12" x14ac:dyDescent="0.3">
      <c r="A4077">
        <v>4076</v>
      </c>
      <c r="B4077">
        <v>0.40755000000000002</v>
      </c>
      <c r="C4077">
        <v>0.41765000000000002</v>
      </c>
      <c r="D4077">
        <v>0.40444999999999998</v>
      </c>
      <c r="E4077">
        <v>0.76775000000000004</v>
      </c>
      <c r="F4077">
        <v>0.42535000000000001</v>
      </c>
      <c r="G4077">
        <v>0.32624999999999998</v>
      </c>
      <c r="H4077">
        <v>0.80674999999999997</v>
      </c>
      <c r="I4077">
        <v>0.66925000000000001</v>
      </c>
      <c r="J4077">
        <v>0.20275000000000001</v>
      </c>
      <c r="K4077">
        <v>0.68715000000000004</v>
      </c>
      <c r="L4077">
        <v>0.59355000000000002</v>
      </c>
    </row>
    <row r="4078" spans="1:12" x14ac:dyDescent="0.3">
      <c r="A4078">
        <v>4077</v>
      </c>
      <c r="B4078">
        <v>0.40765000000000001</v>
      </c>
      <c r="C4078">
        <v>0.65305000000000002</v>
      </c>
      <c r="D4078">
        <v>0.10255</v>
      </c>
      <c r="E4078">
        <v>0.49125000000000002</v>
      </c>
      <c r="F4078">
        <v>0.50414999999999999</v>
      </c>
      <c r="G4078">
        <v>4.9549999999999997E-2</v>
      </c>
      <c r="H4078">
        <v>0.75754999999999995</v>
      </c>
      <c r="I4078">
        <v>0.13335</v>
      </c>
      <c r="J4078">
        <v>0.20594999999999999</v>
      </c>
      <c r="K4078">
        <v>0.13894999999999999</v>
      </c>
      <c r="L4078">
        <v>0.60955000000000004</v>
      </c>
    </row>
    <row r="4079" spans="1:12" x14ac:dyDescent="0.3">
      <c r="A4079">
        <v>4078</v>
      </c>
      <c r="B4079">
        <v>0.40775</v>
      </c>
      <c r="C4079">
        <v>2.955E-2</v>
      </c>
      <c r="D4079">
        <v>4.7449999999999999E-2</v>
      </c>
      <c r="E4079">
        <v>0.75795000000000001</v>
      </c>
      <c r="F4079">
        <v>0.35965000000000003</v>
      </c>
      <c r="G4079">
        <v>0.62734999999999996</v>
      </c>
      <c r="H4079">
        <v>6.1350000000000002E-2</v>
      </c>
      <c r="I4079">
        <v>4.45E-3</v>
      </c>
      <c r="J4079">
        <v>0.38934999999999997</v>
      </c>
      <c r="K4079">
        <v>0.71404999999999996</v>
      </c>
      <c r="L4079">
        <v>2.9250000000000002E-2</v>
      </c>
    </row>
    <row r="4080" spans="1:12" x14ac:dyDescent="0.3">
      <c r="A4080">
        <v>4079</v>
      </c>
      <c r="B4080">
        <v>0.40784999999999999</v>
      </c>
      <c r="C4080">
        <v>5.0349999999999999E-2</v>
      </c>
      <c r="D4080">
        <v>0.33024999999999999</v>
      </c>
      <c r="E4080">
        <v>0.53664999999999996</v>
      </c>
      <c r="F4080">
        <v>0.51185000000000003</v>
      </c>
      <c r="G4080">
        <v>0.54074999999999995</v>
      </c>
      <c r="H4080">
        <v>0.65285000000000004</v>
      </c>
      <c r="I4080">
        <v>0.47244999999999998</v>
      </c>
      <c r="J4080">
        <v>0.21665000000000001</v>
      </c>
      <c r="K4080">
        <v>6.2500000000000003E-3</v>
      </c>
      <c r="L4080">
        <v>0.81784999999999997</v>
      </c>
    </row>
    <row r="4081" spans="1:12" x14ac:dyDescent="0.3">
      <c r="A4081">
        <v>4080</v>
      </c>
      <c r="B4081">
        <v>0.40794999999999998</v>
      </c>
      <c r="C4081">
        <v>0.92745</v>
      </c>
      <c r="D4081">
        <v>0.78774999999999995</v>
      </c>
      <c r="E4081">
        <v>0.27555000000000002</v>
      </c>
      <c r="F4081">
        <v>0.63205</v>
      </c>
      <c r="G4081">
        <v>0.72545000000000004</v>
      </c>
      <c r="H4081">
        <v>0.73714999999999997</v>
      </c>
      <c r="I4081">
        <v>0.87814999999999999</v>
      </c>
      <c r="J4081">
        <v>0.92595000000000005</v>
      </c>
      <c r="K4081">
        <v>0.75314999999999999</v>
      </c>
      <c r="L4081">
        <v>0.69945000000000002</v>
      </c>
    </row>
    <row r="4082" spans="1:12" x14ac:dyDescent="0.3">
      <c r="A4082">
        <v>4081</v>
      </c>
      <c r="B4082">
        <v>0.40805000000000002</v>
      </c>
      <c r="C4082">
        <v>0.76544999999999996</v>
      </c>
      <c r="D4082">
        <v>0.47565000000000002</v>
      </c>
      <c r="E4082">
        <v>0.56635000000000002</v>
      </c>
      <c r="F4082">
        <v>0.10135</v>
      </c>
      <c r="G4082">
        <v>0.72994999999999999</v>
      </c>
      <c r="H4082">
        <v>0.45734999999999998</v>
      </c>
      <c r="I4082">
        <v>0.63875000000000004</v>
      </c>
      <c r="J4082">
        <v>0.79395000000000004</v>
      </c>
      <c r="K4082">
        <v>0.53474999999999995</v>
      </c>
      <c r="L4082">
        <v>0.26014999999999999</v>
      </c>
    </row>
    <row r="4083" spans="1:12" x14ac:dyDescent="0.3">
      <c r="A4083">
        <v>4082</v>
      </c>
      <c r="B4083">
        <v>0.40815000000000001</v>
      </c>
      <c r="C4083">
        <v>0.90264999999999995</v>
      </c>
      <c r="D4083">
        <v>0.48845</v>
      </c>
      <c r="E4083">
        <v>0.90295000000000003</v>
      </c>
      <c r="F4083">
        <v>4.4350000000000001E-2</v>
      </c>
      <c r="G4083">
        <v>0.86734999999999995</v>
      </c>
      <c r="H4083">
        <v>0.38845000000000002</v>
      </c>
      <c r="I4083">
        <v>0.72694999999999999</v>
      </c>
      <c r="J4083">
        <v>0.77354999999999996</v>
      </c>
      <c r="K4083">
        <v>0.96274999999999999</v>
      </c>
      <c r="L4083">
        <v>0.36475000000000002</v>
      </c>
    </row>
    <row r="4084" spans="1:12" x14ac:dyDescent="0.3">
      <c r="A4084">
        <v>4083</v>
      </c>
      <c r="B4084">
        <v>0.40825</v>
      </c>
      <c r="C4084">
        <v>0.91515000000000002</v>
      </c>
      <c r="D4084">
        <v>0.24604999999999999</v>
      </c>
      <c r="E4084">
        <v>0.85255000000000003</v>
      </c>
      <c r="F4084">
        <v>0.37545000000000001</v>
      </c>
      <c r="G4084">
        <v>0.49775000000000003</v>
      </c>
      <c r="H4084">
        <v>0.91644999999999999</v>
      </c>
      <c r="I4084">
        <v>0.73724999999999996</v>
      </c>
      <c r="J4084">
        <v>0.40884999999999999</v>
      </c>
      <c r="K4084">
        <v>0.20505000000000001</v>
      </c>
      <c r="L4084">
        <v>0.49664999999999998</v>
      </c>
    </row>
    <row r="4085" spans="1:12" x14ac:dyDescent="0.3">
      <c r="A4085">
        <v>4084</v>
      </c>
      <c r="B4085">
        <v>0.40834999999999999</v>
      </c>
      <c r="C4085">
        <v>0.44824999999999998</v>
      </c>
      <c r="D4085">
        <v>0.51624999999999999</v>
      </c>
      <c r="E4085">
        <v>0.37955</v>
      </c>
      <c r="F4085">
        <v>0.96274999999999999</v>
      </c>
      <c r="G4085">
        <v>0.77324999999999999</v>
      </c>
      <c r="H4085">
        <v>0.77715000000000001</v>
      </c>
      <c r="I4085">
        <v>0.73324999999999996</v>
      </c>
      <c r="J4085">
        <v>0.64075000000000004</v>
      </c>
      <c r="K4085">
        <v>0.29085</v>
      </c>
      <c r="L4085">
        <v>0.55595000000000006</v>
      </c>
    </row>
    <row r="4086" spans="1:12" x14ac:dyDescent="0.3">
      <c r="A4086">
        <v>4085</v>
      </c>
      <c r="B4086">
        <v>0.40844999999999998</v>
      </c>
      <c r="C4086">
        <v>0.64285000000000003</v>
      </c>
      <c r="D4086">
        <v>0.35625000000000001</v>
      </c>
      <c r="E4086">
        <v>0.72355000000000003</v>
      </c>
      <c r="F4086">
        <v>0.69194999999999995</v>
      </c>
      <c r="G4086">
        <v>0.89844999999999997</v>
      </c>
      <c r="H4086">
        <v>9.4049999999999995E-2</v>
      </c>
      <c r="I4086">
        <v>0.41744999999999999</v>
      </c>
      <c r="J4086">
        <v>0.28694999999999998</v>
      </c>
      <c r="K4086">
        <v>1.8550000000000001E-2</v>
      </c>
      <c r="L4086">
        <v>0.73394999999999999</v>
      </c>
    </row>
    <row r="4087" spans="1:12" x14ac:dyDescent="0.3">
      <c r="A4087">
        <v>4086</v>
      </c>
      <c r="B4087">
        <v>0.40855000000000002</v>
      </c>
      <c r="C4087">
        <v>0.52344999999999997</v>
      </c>
      <c r="D4087">
        <v>0.44245000000000001</v>
      </c>
      <c r="E4087">
        <v>0.90285000000000004</v>
      </c>
      <c r="F4087">
        <v>0.19114999999999999</v>
      </c>
      <c r="G4087">
        <v>0.79054999999999997</v>
      </c>
      <c r="H4087">
        <v>0.68035000000000001</v>
      </c>
      <c r="I4087">
        <v>0.52905000000000002</v>
      </c>
      <c r="J4087">
        <v>0.34865000000000002</v>
      </c>
      <c r="K4087">
        <v>3.7650000000000003E-2</v>
      </c>
      <c r="L4087">
        <v>0.82215000000000005</v>
      </c>
    </row>
    <row r="4088" spans="1:12" x14ac:dyDescent="0.3">
      <c r="A4088">
        <v>4087</v>
      </c>
      <c r="B4088">
        <v>0.40865000000000001</v>
      </c>
      <c r="C4088">
        <v>0.25795000000000001</v>
      </c>
      <c r="D4088">
        <v>0.34444999999999998</v>
      </c>
      <c r="E4088">
        <v>0.65634999999999999</v>
      </c>
      <c r="F4088">
        <v>0.34375</v>
      </c>
      <c r="G4088">
        <v>0.75275000000000003</v>
      </c>
      <c r="H4088">
        <v>0.86665000000000003</v>
      </c>
      <c r="I4088">
        <v>0.80254999999999999</v>
      </c>
      <c r="J4088">
        <v>0.97624999999999995</v>
      </c>
      <c r="K4088">
        <v>0.27915000000000001</v>
      </c>
      <c r="L4088">
        <v>0.16175</v>
      </c>
    </row>
    <row r="4089" spans="1:12" x14ac:dyDescent="0.3">
      <c r="A4089">
        <v>4088</v>
      </c>
      <c r="B4089">
        <v>0.40875</v>
      </c>
      <c r="C4089">
        <v>0.79305000000000003</v>
      </c>
      <c r="D4089">
        <v>0.16914999999999999</v>
      </c>
      <c r="E4089">
        <v>0.74145000000000005</v>
      </c>
      <c r="F4089">
        <v>0.68984999999999996</v>
      </c>
      <c r="G4089">
        <v>0.91715000000000002</v>
      </c>
      <c r="H4089">
        <v>0.97985</v>
      </c>
      <c r="I4089">
        <v>0.13815</v>
      </c>
      <c r="J4089">
        <v>0.66225000000000001</v>
      </c>
      <c r="K4089">
        <v>0.36285000000000001</v>
      </c>
      <c r="L4089">
        <v>0.85194999999999999</v>
      </c>
    </row>
    <row r="4090" spans="1:12" x14ac:dyDescent="0.3">
      <c r="A4090">
        <v>4089</v>
      </c>
      <c r="B4090">
        <v>0.40884999999999999</v>
      </c>
      <c r="C4090">
        <v>0.30525000000000002</v>
      </c>
      <c r="D4090">
        <v>0.18435000000000001</v>
      </c>
      <c r="E4090">
        <v>0.67764999999999997</v>
      </c>
      <c r="F4090">
        <v>0.65395000000000003</v>
      </c>
      <c r="G4090">
        <v>0.88995000000000002</v>
      </c>
      <c r="H4090">
        <v>0.23874999999999999</v>
      </c>
      <c r="I4090">
        <v>0.15845000000000001</v>
      </c>
      <c r="J4090">
        <v>0.74565000000000003</v>
      </c>
      <c r="K4090">
        <v>0.71174999999999999</v>
      </c>
      <c r="L4090">
        <v>0.37664999999999998</v>
      </c>
    </row>
    <row r="4091" spans="1:12" x14ac:dyDescent="0.3">
      <c r="A4091">
        <v>4090</v>
      </c>
      <c r="B4091">
        <v>0.40894999999999998</v>
      </c>
      <c r="C4091">
        <v>0.24104999999999999</v>
      </c>
      <c r="D4091">
        <v>0.59745000000000004</v>
      </c>
      <c r="E4091">
        <v>0.26715</v>
      </c>
      <c r="F4091">
        <v>0.66215000000000002</v>
      </c>
      <c r="G4091">
        <v>0.83545000000000003</v>
      </c>
      <c r="H4091">
        <v>0.54354999999999998</v>
      </c>
      <c r="I4091">
        <v>0.14174999999999999</v>
      </c>
      <c r="J4091">
        <v>0.42394999999999999</v>
      </c>
      <c r="K4091">
        <v>0.75385000000000002</v>
      </c>
      <c r="L4091">
        <v>0.56584999999999996</v>
      </c>
    </row>
    <row r="4092" spans="1:12" x14ac:dyDescent="0.3">
      <c r="A4092">
        <v>4091</v>
      </c>
      <c r="B4092">
        <v>0.40905000000000002</v>
      </c>
      <c r="C4092">
        <v>0.99104999999999999</v>
      </c>
      <c r="D4092">
        <v>0.35125000000000001</v>
      </c>
      <c r="E4092">
        <v>0.80784999999999996</v>
      </c>
      <c r="F4092">
        <v>0.45905000000000001</v>
      </c>
      <c r="G4092">
        <v>0.62534999999999996</v>
      </c>
      <c r="H4092">
        <v>0.47175</v>
      </c>
      <c r="I4092">
        <v>0.39515</v>
      </c>
      <c r="J4092">
        <v>0.65364999999999995</v>
      </c>
      <c r="K4092">
        <v>0.58225000000000005</v>
      </c>
      <c r="L4092">
        <v>0.50954999999999995</v>
      </c>
    </row>
    <row r="4093" spans="1:12" x14ac:dyDescent="0.3">
      <c r="A4093">
        <v>4092</v>
      </c>
      <c r="B4093">
        <v>0.40915000000000001</v>
      </c>
      <c r="C4093">
        <v>0.58894999999999997</v>
      </c>
      <c r="D4093">
        <v>0.32505000000000001</v>
      </c>
      <c r="E4093">
        <v>0.38984999999999997</v>
      </c>
      <c r="F4093">
        <v>0.31785000000000002</v>
      </c>
      <c r="G4093">
        <v>0.70155000000000001</v>
      </c>
      <c r="H4093">
        <v>0.67384999999999995</v>
      </c>
      <c r="I4093">
        <v>0.43314999999999998</v>
      </c>
      <c r="J4093">
        <v>4.1050000000000003E-2</v>
      </c>
      <c r="K4093">
        <v>0.22464999999999999</v>
      </c>
      <c r="L4093">
        <v>0.81515000000000004</v>
      </c>
    </row>
    <row r="4094" spans="1:12" x14ac:dyDescent="0.3">
      <c r="A4094">
        <v>4093</v>
      </c>
      <c r="B4094">
        <v>0.40925</v>
      </c>
      <c r="C4094">
        <v>0.44205</v>
      </c>
      <c r="D4094">
        <v>0.38314999999999999</v>
      </c>
      <c r="E4094">
        <v>0.43195</v>
      </c>
      <c r="F4094">
        <v>0.83374999999999999</v>
      </c>
      <c r="G4094">
        <v>0.49485000000000001</v>
      </c>
      <c r="H4094">
        <v>0.38514999999999999</v>
      </c>
      <c r="I4094">
        <v>0.14105000000000001</v>
      </c>
      <c r="J4094">
        <v>0.87275000000000003</v>
      </c>
      <c r="K4094">
        <v>0.87365000000000004</v>
      </c>
      <c r="L4094">
        <v>0.81394999999999995</v>
      </c>
    </row>
    <row r="4095" spans="1:12" x14ac:dyDescent="0.3">
      <c r="A4095">
        <v>4094</v>
      </c>
      <c r="B4095">
        <v>0.40934999999999999</v>
      </c>
      <c r="C4095">
        <v>0.16644999999999999</v>
      </c>
      <c r="D4095">
        <v>0.73404999999999998</v>
      </c>
      <c r="E4095">
        <v>0.60255000000000003</v>
      </c>
      <c r="F4095">
        <v>0.56964999999999999</v>
      </c>
      <c r="G4095">
        <v>0.31335000000000002</v>
      </c>
      <c r="H4095">
        <v>0.76165000000000005</v>
      </c>
      <c r="I4095">
        <v>0.78615000000000002</v>
      </c>
      <c r="J4095">
        <v>0.81125000000000003</v>
      </c>
      <c r="K4095">
        <v>0.77585000000000004</v>
      </c>
      <c r="L4095">
        <v>0.45745000000000002</v>
      </c>
    </row>
    <row r="4096" spans="1:12" x14ac:dyDescent="0.3">
      <c r="A4096">
        <v>4095</v>
      </c>
      <c r="B4096">
        <v>0.40944999999999998</v>
      </c>
      <c r="C4096">
        <v>0.62255000000000005</v>
      </c>
      <c r="D4096">
        <v>0.94564999999999999</v>
      </c>
      <c r="E4096">
        <v>0.26874999999999999</v>
      </c>
      <c r="F4096">
        <v>0.27324999999999999</v>
      </c>
      <c r="G4096">
        <v>0.18534999999999999</v>
      </c>
      <c r="H4096">
        <v>0.50095000000000001</v>
      </c>
      <c r="I4096">
        <v>0.70545000000000002</v>
      </c>
      <c r="J4096">
        <v>0.48945</v>
      </c>
      <c r="K4096">
        <v>0.97624999999999995</v>
      </c>
      <c r="L4096">
        <v>0.48404999999999998</v>
      </c>
    </row>
    <row r="4097" spans="1:12" x14ac:dyDescent="0.3">
      <c r="A4097">
        <v>4096</v>
      </c>
      <c r="B4097">
        <v>0.40955000000000003</v>
      </c>
      <c r="C4097">
        <v>2.895E-2</v>
      </c>
      <c r="D4097">
        <v>0.98465000000000003</v>
      </c>
      <c r="E4097">
        <v>0.41885</v>
      </c>
      <c r="F4097">
        <v>0.44324999999999998</v>
      </c>
      <c r="G4097">
        <v>0.48404999999999998</v>
      </c>
      <c r="H4097">
        <v>0.66725000000000001</v>
      </c>
      <c r="I4097">
        <v>0.18984999999999999</v>
      </c>
      <c r="J4097">
        <v>0.36345</v>
      </c>
      <c r="K4097">
        <v>0.27165</v>
      </c>
      <c r="L4097">
        <v>0.85055000000000003</v>
      </c>
    </row>
    <row r="4098" spans="1:12" x14ac:dyDescent="0.3">
      <c r="A4098">
        <v>4097</v>
      </c>
      <c r="B4098">
        <v>0.40965000000000001</v>
      </c>
      <c r="C4098">
        <v>0.43905</v>
      </c>
      <c r="D4098">
        <v>0.82704999999999995</v>
      </c>
      <c r="E4098">
        <v>0.90985000000000005</v>
      </c>
      <c r="F4098">
        <v>0.91874999999999996</v>
      </c>
      <c r="G4098">
        <v>0.40465000000000001</v>
      </c>
      <c r="H4098">
        <v>0.68664999999999998</v>
      </c>
      <c r="I4098">
        <v>0.25274999999999997</v>
      </c>
      <c r="J4098">
        <v>0.40005000000000002</v>
      </c>
      <c r="K4098">
        <v>0.19034999999999999</v>
      </c>
      <c r="L4098">
        <v>9.2050000000000007E-2</v>
      </c>
    </row>
    <row r="4099" spans="1:12" x14ac:dyDescent="0.3">
      <c r="A4099">
        <v>4098</v>
      </c>
      <c r="B4099">
        <v>0.40975</v>
      </c>
      <c r="C4099">
        <v>6.6250000000000003E-2</v>
      </c>
      <c r="D4099">
        <v>0.24395</v>
      </c>
      <c r="E4099">
        <v>0.93825000000000003</v>
      </c>
      <c r="F4099">
        <v>0.52934999999999999</v>
      </c>
      <c r="G4099">
        <v>0.69774999999999998</v>
      </c>
      <c r="H4099">
        <v>0.48365000000000002</v>
      </c>
      <c r="I4099">
        <v>0.77715000000000001</v>
      </c>
      <c r="J4099">
        <v>0.15615000000000001</v>
      </c>
      <c r="K4099">
        <v>0.20424999999999999</v>
      </c>
      <c r="L4099">
        <v>0.38285000000000002</v>
      </c>
    </row>
    <row r="4100" spans="1:12" x14ac:dyDescent="0.3">
      <c r="A4100">
        <v>4099</v>
      </c>
      <c r="B4100">
        <v>0.40984999999999999</v>
      </c>
      <c r="C4100">
        <v>0.67474999999999996</v>
      </c>
      <c r="D4100">
        <v>0.23344999999999999</v>
      </c>
      <c r="E4100">
        <v>0.27575</v>
      </c>
      <c r="F4100">
        <v>0.80044999999999999</v>
      </c>
      <c r="G4100">
        <v>0.99124999999999996</v>
      </c>
      <c r="H4100">
        <v>0.22885</v>
      </c>
      <c r="I4100">
        <v>0.68964999999999999</v>
      </c>
      <c r="J4100">
        <v>0.22275</v>
      </c>
      <c r="K4100">
        <v>0.35265000000000002</v>
      </c>
      <c r="L4100">
        <v>0.28965000000000002</v>
      </c>
    </row>
    <row r="4101" spans="1:12" x14ac:dyDescent="0.3">
      <c r="A4101">
        <v>4100</v>
      </c>
      <c r="B4101">
        <v>0.40994999999999998</v>
      </c>
      <c r="C4101">
        <v>0.53574999999999995</v>
      </c>
      <c r="D4101">
        <v>0.62824999999999998</v>
      </c>
      <c r="E4101">
        <v>0.95204999999999995</v>
      </c>
      <c r="F4101">
        <v>0.60375000000000001</v>
      </c>
      <c r="G4101">
        <v>3.0450000000000001E-2</v>
      </c>
      <c r="H4101">
        <v>0.69974999999999998</v>
      </c>
      <c r="I4101">
        <v>0.88965000000000005</v>
      </c>
      <c r="J4101">
        <v>5.1150000000000001E-2</v>
      </c>
      <c r="K4101">
        <v>0.55645</v>
      </c>
      <c r="L4101">
        <v>0.30945</v>
      </c>
    </row>
    <row r="4102" spans="1:12" x14ac:dyDescent="0.3">
      <c r="A4102">
        <v>4101</v>
      </c>
      <c r="B4102">
        <v>0.41005000000000003</v>
      </c>
      <c r="C4102">
        <v>0.47175</v>
      </c>
      <c r="D4102">
        <v>0.83365</v>
      </c>
      <c r="E4102">
        <v>0.32595000000000002</v>
      </c>
      <c r="F4102">
        <v>0.58884999999999998</v>
      </c>
      <c r="G4102">
        <v>0.92564999999999997</v>
      </c>
      <c r="H4102">
        <v>0.79805000000000004</v>
      </c>
      <c r="I4102">
        <v>0.14965000000000001</v>
      </c>
      <c r="J4102">
        <v>0.30064999999999997</v>
      </c>
      <c r="K4102">
        <v>0.96174999999999999</v>
      </c>
      <c r="L4102">
        <v>0.30845</v>
      </c>
    </row>
    <row r="4103" spans="1:12" x14ac:dyDescent="0.3">
      <c r="A4103">
        <v>4102</v>
      </c>
      <c r="B4103">
        <v>0.41015000000000001</v>
      </c>
      <c r="C4103">
        <v>0.31014999999999998</v>
      </c>
      <c r="D4103">
        <v>9.4649999999999998E-2</v>
      </c>
      <c r="E4103">
        <v>0.87695000000000001</v>
      </c>
      <c r="F4103">
        <v>6.2350000000000003E-2</v>
      </c>
      <c r="G4103">
        <v>0.13585</v>
      </c>
      <c r="H4103">
        <v>0.13664999999999999</v>
      </c>
      <c r="I4103">
        <v>0.82045000000000001</v>
      </c>
      <c r="J4103">
        <v>0.91625000000000001</v>
      </c>
      <c r="K4103">
        <v>0.59835000000000005</v>
      </c>
      <c r="L4103">
        <v>0.47375</v>
      </c>
    </row>
    <row r="4104" spans="1:12" x14ac:dyDescent="0.3">
      <c r="A4104">
        <v>4103</v>
      </c>
      <c r="B4104">
        <v>0.41025</v>
      </c>
      <c r="C4104">
        <v>0.90334999999999999</v>
      </c>
      <c r="D4104">
        <v>0.44114999999999999</v>
      </c>
      <c r="E4104">
        <v>0.33595000000000003</v>
      </c>
      <c r="F4104">
        <v>0.95714999999999995</v>
      </c>
      <c r="G4104">
        <v>0.35054999999999997</v>
      </c>
      <c r="H4104">
        <v>0.34244999999999998</v>
      </c>
      <c r="I4104">
        <v>0.48065000000000002</v>
      </c>
      <c r="J4104">
        <v>0.27625</v>
      </c>
      <c r="K4104">
        <v>3.005E-2</v>
      </c>
      <c r="L4104">
        <v>3.65E-3</v>
      </c>
    </row>
    <row r="4105" spans="1:12" x14ac:dyDescent="0.3">
      <c r="A4105">
        <v>4104</v>
      </c>
      <c r="B4105">
        <v>0.41034999999999999</v>
      </c>
      <c r="C4105">
        <v>8.0449999999999994E-2</v>
      </c>
      <c r="D4105">
        <v>0.87434999999999996</v>
      </c>
      <c r="E4105">
        <v>0.87465000000000004</v>
      </c>
      <c r="F4105">
        <v>0.25285000000000002</v>
      </c>
      <c r="G4105">
        <v>0.74824999999999997</v>
      </c>
      <c r="H4105">
        <v>6.2449999999999999E-2</v>
      </c>
      <c r="I4105">
        <v>0.98594999999999999</v>
      </c>
      <c r="J4105">
        <v>0.68884999999999996</v>
      </c>
      <c r="K4105">
        <v>0.21584999999999999</v>
      </c>
      <c r="L4105">
        <v>0.22355</v>
      </c>
    </row>
    <row r="4106" spans="1:12" x14ac:dyDescent="0.3">
      <c r="A4106">
        <v>4105</v>
      </c>
      <c r="B4106">
        <v>0.41044999999999998</v>
      </c>
      <c r="C4106">
        <v>0.24895</v>
      </c>
      <c r="D4106">
        <v>0.26795000000000002</v>
      </c>
      <c r="E4106">
        <v>0.45734999999999998</v>
      </c>
      <c r="F4106">
        <v>0.65234999999999999</v>
      </c>
      <c r="G4106">
        <v>0.62575000000000003</v>
      </c>
      <c r="H4106">
        <v>2.2349999999999998E-2</v>
      </c>
      <c r="I4106">
        <v>0.68955</v>
      </c>
      <c r="J4106">
        <v>0.21304999999999999</v>
      </c>
      <c r="K4106">
        <v>7.6149999999999995E-2</v>
      </c>
      <c r="L4106">
        <v>0.85794999999999999</v>
      </c>
    </row>
    <row r="4107" spans="1:12" x14ac:dyDescent="0.3">
      <c r="A4107">
        <v>4106</v>
      </c>
      <c r="B4107">
        <v>0.41055000000000003</v>
      </c>
      <c r="C4107">
        <v>0.95545000000000002</v>
      </c>
      <c r="D4107">
        <v>0.76214999999999999</v>
      </c>
      <c r="E4107">
        <v>0.48344999999999999</v>
      </c>
      <c r="F4107">
        <v>0.30725000000000002</v>
      </c>
      <c r="G4107">
        <v>0.71265000000000001</v>
      </c>
      <c r="H4107">
        <v>0.13894999999999999</v>
      </c>
      <c r="I4107">
        <v>0.41134999999999999</v>
      </c>
      <c r="J4107">
        <v>0.14615</v>
      </c>
      <c r="K4107">
        <v>0.38905000000000001</v>
      </c>
      <c r="L4107">
        <v>0.56005000000000005</v>
      </c>
    </row>
    <row r="4108" spans="1:12" x14ac:dyDescent="0.3">
      <c r="A4108">
        <v>4107</v>
      </c>
      <c r="B4108">
        <v>0.41065000000000002</v>
      </c>
      <c r="C4108">
        <v>0.60514999999999997</v>
      </c>
      <c r="D4108">
        <v>0.52195000000000003</v>
      </c>
      <c r="E4108">
        <v>0.67544999999999999</v>
      </c>
      <c r="F4108">
        <v>0.43475000000000003</v>
      </c>
      <c r="G4108">
        <v>0.91535</v>
      </c>
      <c r="H4108">
        <v>0.56725000000000003</v>
      </c>
      <c r="I4108">
        <v>0.93095000000000006</v>
      </c>
      <c r="J4108">
        <v>0.94245000000000001</v>
      </c>
      <c r="K4108">
        <v>2.0549999999999999E-2</v>
      </c>
      <c r="L4108">
        <v>0.91785000000000005</v>
      </c>
    </row>
    <row r="4109" spans="1:12" x14ac:dyDescent="0.3">
      <c r="A4109">
        <v>4108</v>
      </c>
      <c r="B4109">
        <v>0.41075</v>
      </c>
      <c r="C4109">
        <v>0.84765000000000001</v>
      </c>
      <c r="D4109">
        <v>0.37945000000000001</v>
      </c>
      <c r="E4109">
        <v>0.90505000000000002</v>
      </c>
      <c r="F4109">
        <v>0.63815</v>
      </c>
      <c r="G4109">
        <v>0.62934999999999997</v>
      </c>
      <c r="H4109">
        <v>0.90915000000000001</v>
      </c>
      <c r="I4109">
        <v>0.84384999999999999</v>
      </c>
      <c r="J4109">
        <v>0.35194999999999999</v>
      </c>
      <c r="K4109">
        <v>0.38535000000000003</v>
      </c>
      <c r="L4109">
        <v>0.23655000000000001</v>
      </c>
    </row>
    <row r="4110" spans="1:12" x14ac:dyDescent="0.3">
      <c r="A4110">
        <v>4109</v>
      </c>
      <c r="B4110">
        <v>0.41084999999999999</v>
      </c>
      <c r="C4110">
        <v>0.44335000000000002</v>
      </c>
      <c r="D4110">
        <v>0.49485000000000001</v>
      </c>
      <c r="E4110">
        <v>0.50644999999999996</v>
      </c>
      <c r="F4110">
        <v>0.98995</v>
      </c>
      <c r="G4110">
        <v>0.80705000000000005</v>
      </c>
      <c r="H4110">
        <v>0.11505</v>
      </c>
      <c r="I4110">
        <v>0.25414999999999999</v>
      </c>
      <c r="J4110">
        <v>0.32405</v>
      </c>
      <c r="K4110">
        <v>0.35335</v>
      </c>
      <c r="L4110">
        <v>0.27105000000000001</v>
      </c>
    </row>
    <row r="4111" spans="1:12" x14ac:dyDescent="0.3">
      <c r="A4111">
        <v>4110</v>
      </c>
      <c r="B4111">
        <v>0.41094999999999998</v>
      </c>
      <c r="C4111">
        <v>0.46065</v>
      </c>
      <c r="D4111">
        <v>0.36015000000000003</v>
      </c>
      <c r="E4111">
        <v>0.96465000000000001</v>
      </c>
      <c r="F4111">
        <v>0.55935000000000001</v>
      </c>
      <c r="G4111">
        <v>0.23315</v>
      </c>
      <c r="H4111">
        <v>2.845E-2</v>
      </c>
      <c r="I4111">
        <v>0.96084999999999998</v>
      </c>
      <c r="J4111">
        <v>0.16744999999999999</v>
      </c>
      <c r="K4111">
        <v>0.71074999999999999</v>
      </c>
      <c r="L4111">
        <v>0.13095000000000001</v>
      </c>
    </row>
    <row r="4112" spans="1:12" x14ac:dyDescent="0.3">
      <c r="A4112">
        <v>4111</v>
      </c>
      <c r="B4112">
        <v>0.41105000000000003</v>
      </c>
      <c r="C4112">
        <v>0.51075000000000004</v>
      </c>
      <c r="D4112">
        <v>0.89065000000000005</v>
      </c>
      <c r="E4112">
        <v>0.64795000000000003</v>
      </c>
      <c r="F4112">
        <v>0.41765000000000002</v>
      </c>
      <c r="G4112">
        <v>0.22514999999999999</v>
      </c>
      <c r="H4112">
        <v>0.50375000000000003</v>
      </c>
      <c r="I4112">
        <v>4.5150000000000003E-2</v>
      </c>
      <c r="J4112">
        <v>0.88195000000000001</v>
      </c>
      <c r="K4112">
        <v>0.18035000000000001</v>
      </c>
      <c r="L4112">
        <v>0.58514999999999995</v>
      </c>
    </row>
    <row r="4113" spans="1:12" x14ac:dyDescent="0.3">
      <c r="A4113">
        <v>4112</v>
      </c>
      <c r="B4113">
        <v>0.41115000000000002</v>
      </c>
      <c r="C4113">
        <v>0.81435000000000002</v>
      </c>
      <c r="D4113">
        <v>0.17285</v>
      </c>
      <c r="E4113">
        <v>0.15604999999999999</v>
      </c>
      <c r="F4113">
        <v>1.6049999999999998E-2</v>
      </c>
      <c r="G4113">
        <v>0.59155000000000002</v>
      </c>
      <c r="H4113">
        <v>0.87865000000000004</v>
      </c>
      <c r="I4113">
        <v>0.31785000000000002</v>
      </c>
      <c r="J4113">
        <v>0.41065000000000002</v>
      </c>
      <c r="K4113">
        <v>0.69335000000000002</v>
      </c>
      <c r="L4113">
        <v>0.13335</v>
      </c>
    </row>
    <row r="4114" spans="1:12" x14ac:dyDescent="0.3">
      <c r="A4114">
        <v>4113</v>
      </c>
      <c r="B4114">
        <v>0.41125</v>
      </c>
      <c r="C4114">
        <v>0.54664999999999997</v>
      </c>
      <c r="D4114">
        <v>0.26324999999999998</v>
      </c>
      <c r="E4114">
        <v>0.64075000000000004</v>
      </c>
      <c r="F4114">
        <v>0.47894999999999999</v>
      </c>
      <c r="G4114">
        <v>0.58855000000000002</v>
      </c>
      <c r="H4114">
        <v>0.76634999999999998</v>
      </c>
      <c r="I4114">
        <v>0.26045000000000001</v>
      </c>
      <c r="J4114">
        <v>0.81625000000000003</v>
      </c>
      <c r="K4114">
        <v>7.4749999999999997E-2</v>
      </c>
      <c r="L4114">
        <v>3.9449999999999999E-2</v>
      </c>
    </row>
    <row r="4115" spans="1:12" x14ac:dyDescent="0.3">
      <c r="A4115">
        <v>4114</v>
      </c>
      <c r="B4115">
        <v>0.41134999999999999</v>
      </c>
      <c r="C4115">
        <v>0.67235</v>
      </c>
      <c r="D4115">
        <v>0.90325</v>
      </c>
      <c r="E4115">
        <v>0.61555000000000004</v>
      </c>
      <c r="F4115">
        <v>0.59635000000000005</v>
      </c>
      <c r="G4115">
        <v>6.5250000000000002E-2</v>
      </c>
      <c r="H4115">
        <v>0.45874999999999999</v>
      </c>
      <c r="I4115">
        <v>0.74575000000000002</v>
      </c>
      <c r="J4115">
        <v>0.44635000000000002</v>
      </c>
      <c r="K4115">
        <v>0.68025000000000002</v>
      </c>
      <c r="L4115">
        <v>3.1350000000000003E-2</v>
      </c>
    </row>
    <row r="4116" spans="1:12" x14ac:dyDescent="0.3">
      <c r="A4116">
        <v>4115</v>
      </c>
      <c r="B4116">
        <v>0.41144999999999998</v>
      </c>
      <c r="C4116">
        <v>0.44464999999999999</v>
      </c>
      <c r="D4116">
        <v>0.23435</v>
      </c>
      <c r="E4116">
        <v>0.22234999999999999</v>
      </c>
      <c r="F4116">
        <v>0.88144999999999996</v>
      </c>
      <c r="G4116">
        <v>0.84465000000000001</v>
      </c>
      <c r="H4116">
        <v>0.87814999999999999</v>
      </c>
      <c r="I4116">
        <v>0.78874999999999995</v>
      </c>
      <c r="J4116">
        <v>0.24485000000000001</v>
      </c>
      <c r="K4116">
        <v>0.52564999999999995</v>
      </c>
      <c r="L4116">
        <v>0.76165000000000005</v>
      </c>
    </row>
    <row r="4117" spans="1:12" x14ac:dyDescent="0.3">
      <c r="A4117">
        <v>4116</v>
      </c>
      <c r="B4117">
        <v>0.41155000000000003</v>
      </c>
      <c r="C4117">
        <v>0.39305000000000001</v>
      </c>
      <c r="D4117">
        <v>0.56254999999999999</v>
      </c>
      <c r="E4117">
        <v>0.44235000000000002</v>
      </c>
      <c r="F4117">
        <v>5.3249999999999999E-2</v>
      </c>
      <c r="G4117">
        <v>0.16455</v>
      </c>
      <c r="H4117">
        <v>0.32145000000000001</v>
      </c>
      <c r="I4117">
        <v>0.33274999999999999</v>
      </c>
      <c r="J4117">
        <v>0.64424999999999999</v>
      </c>
      <c r="K4117">
        <v>0.98714999999999997</v>
      </c>
      <c r="L4117">
        <v>0.17895</v>
      </c>
    </row>
    <row r="4118" spans="1:12" x14ac:dyDescent="0.3">
      <c r="A4118">
        <v>4117</v>
      </c>
      <c r="B4118">
        <v>0.41165000000000002</v>
      </c>
      <c r="C4118">
        <v>0.88244999999999996</v>
      </c>
      <c r="D4118">
        <v>0.49364999999999998</v>
      </c>
      <c r="E4118">
        <v>0.84204999999999997</v>
      </c>
      <c r="F4118">
        <v>0.23865</v>
      </c>
      <c r="G4118">
        <v>0.86334999999999995</v>
      </c>
      <c r="H4118">
        <v>0.83955000000000002</v>
      </c>
      <c r="I4118">
        <v>0.97524999999999995</v>
      </c>
      <c r="J4118">
        <v>0.40275</v>
      </c>
      <c r="K4118">
        <v>0.68345</v>
      </c>
      <c r="L4118">
        <v>0.58355000000000001</v>
      </c>
    </row>
    <row r="4119" spans="1:12" x14ac:dyDescent="0.3">
      <c r="A4119">
        <v>4118</v>
      </c>
      <c r="B4119">
        <v>0.41175</v>
      </c>
      <c r="C4119">
        <v>0.22434999999999999</v>
      </c>
      <c r="D4119">
        <v>0.26905000000000001</v>
      </c>
      <c r="E4119">
        <v>0.97945000000000004</v>
      </c>
      <c r="F4119">
        <v>0.24104999999999999</v>
      </c>
      <c r="G4119">
        <v>0.20055000000000001</v>
      </c>
      <c r="H4119">
        <v>0.74624999999999997</v>
      </c>
      <c r="I4119">
        <v>0.57025000000000003</v>
      </c>
      <c r="J4119">
        <v>0.21915000000000001</v>
      </c>
      <c r="K4119">
        <v>0.24795</v>
      </c>
      <c r="L4119">
        <v>0.78995000000000004</v>
      </c>
    </row>
    <row r="4120" spans="1:12" x14ac:dyDescent="0.3">
      <c r="A4120">
        <v>4119</v>
      </c>
      <c r="B4120">
        <v>0.41184999999999999</v>
      </c>
      <c r="C4120">
        <v>0.51505000000000001</v>
      </c>
      <c r="D4120">
        <v>0.76234999999999997</v>
      </c>
      <c r="E4120">
        <v>0.21024999999999999</v>
      </c>
      <c r="F4120">
        <v>0.71884999999999999</v>
      </c>
      <c r="G4120">
        <v>0.75475000000000003</v>
      </c>
      <c r="H4120">
        <v>0.60394999999999999</v>
      </c>
      <c r="I4120">
        <v>0.10105</v>
      </c>
      <c r="J4120">
        <v>0.24335000000000001</v>
      </c>
      <c r="K4120">
        <v>0.74555000000000005</v>
      </c>
      <c r="L4120">
        <v>0.79285000000000005</v>
      </c>
    </row>
    <row r="4121" spans="1:12" x14ac:dyDescent="0.3">
      <c r="A4121">
        <v>4120</v>
      </c>
      <c r="B4121">
        <v>0.41194999999999998</v>
      </c>
      <c r="C4121">
        <v>0.44535000000000002</v>
      </c>
      <c r="D4121">
        <v>0.45165</v>
      </c>
      <c r="E4121">
        <v>0.14874999999999999</v>
      </c>
      <c r="F4121">
        <v>0.79505000000000003</v>
      </c>
      <c r="G4121">
        <v>9.035E-2</v>
      </c>
      <c r="H4121">
        <v>0.41775000000000001</v>
      </c>
      <c r="I4121">
        <v>0.96455000000000002</v>
      </c>
      <c r="J4121">
        <v>0.97814999999999996</v>
      </c>
      <c r="K4121">
        <v>0.11545</v>
      </c>
      <c r="L4121">
        <v>0.47294999999999998</v>
      </c>
    </row>
    <row r="4122" spans="1:12" x14ac:dyDescent="0.3">
      <c r="A4122">
        <v>4121</v>
      </c>
      <c r="B4122">
        <v>0.41205000000000003</v>
      </c>
      <c r="C4122">
        <v>0.20635000000000001</v>
      </c>
      <c r="D4122">
        <v>0.53764999999999996</v>
      </c>
      <c r="E4122">
        <v>5.2350000000000001E-2</v>
      </c>
      <c r="F4122">
        <v>0.72935000000000005</v>
      </c>
      <c r="G4122">
        <v>0.38324999999999998</v>
      </c>
      <c r="H4122">
        <v>0.23805000000000001</v>
      </c>
      <c r="I4122">
        <v>0.68705000000000005</v>
      </c>
      <c r="J4122">
        <v>0.41975000000000001</v>
      </c>
      <c r="K4122">
        <v>0.72614999999999996</v>
      </c>
      <c r="L4122">
        <v>0.33584999999999998</v>
      </c>
    </row>
    <row r="4123" spans="1:12" x14ac:dyDescent="0.3">
      <c r="A4123">
        <v>4122</v>
      </c>
      <c r="B4123">
        <v>0.41215000000000002</v>
      </c>
      <c r="C4123">
        <v>0.11855</v>
      </c>
      <c r="D4123">
        <v>1.025E-2</v>
      </c>
      <c r="E4123">
        <v>0.26014999999999999</v>
      </c>
      <c r="F4123">
        <v>0.92835000000000001</v>
      </c>
      <c r="G4123">
        <v>0.15145</v>
      </c>
      <c r="H4123">
        <v>0.10525</v>
      </c>
      <c r="I4123">
        <v>0.59524999999999995</v>
      </c>
      <c r="J4123">
        <v>0.52595000000000003</v>
      </c>
      <c r="K4123">
        <v>0.62734999999999996</v>
      </c>
      <c r="L4123">
        <v>0.27544999999999997</v>
      </c>
    </row>
    <row r="4124" spans="1:12" x14ac:dyDescent="0.3">
      <c r="A4124">
        <v>4123</v>
      </c>
      <c r="B4124">
        <v>0.41225000000000001</v>
      </c>
      <c r="C4124">
        <v>0.27184999999999998</v>
      </c>
      <c r="D4124">
        <v>0.49214999999999998</v>
      </c>
      <c r="E4124">
        <v>0.91074999999999995</v>
      </c>
      <c r="F4124">
        <v>0.24415000000000001</v>
      </c>
      <c r="G4124">
        <v>0.85514999999999997</v>
      </c>
      <c r="H4124">
        <v>0.42504999999999998</v>
      </c>
      <c r="I4124">
        <v>0.49745</v>
      </c>
      <c r="J4124">
        <v>0.38064999999999999</v>
      </c>
      <c r="K4124">
        <v>0.57745000000000002</v>
      </c>
      <c r="L4124">
        <v>4.895E-2</v>
      </c>
    </row>
    <row r="4125" spans="1:12" x14ac:dyDescent="0.3">
      <c r="A4125">
        <v>4124</v>
      </c>
      <c r="B4125">
        <v>0.41234999999999999</v>
      </c>
      <c r="C4125">
        <v>0.70165</v>
      </c>
      <c r="D4125">
        <v>0.71274999999999999</v>
      </c>
      <c r="E4125">
        <v>0.25074999999999997</v>
      </c>
      <c r="F4125">
        <v>0.47685</v>
      </c>
      <c r="G4125">
        <v>0.85314999999999996</v>
      </c>
      <c r="H4125">
        <v>0.75565000000000004</v>
      </c>
      <c r="I4125">
        <v>0.60914999999999997</v>
      </c>
      <c r="J4125">
        <v>0.84475</v>
      </c>
      <c r="K4125">
        <v>0.59875</v>
      </c>
      <c r="L4125">
        <v>0.94245000000000001</v>
      </c>
    </row>
    <row r="4126" spans="1:12" x14ac:dyDescent="0.3">
      <c r="A4126">
        <v>4125</v>
      </c>
      <c r="B4126">
        <v>0.41244999999999998</v>
      </c>
      <c r="C4126">
        <v>0.11965000000000001</v>
      </c>
      <c r="D4126">
        <v>0.64234999999999998</v>
      </c>
      <c r="E4126">
        <v>0.19545000000000001</v>
      </c>
      <c r="F4126">
        <v>0.13705000000000001</v>
      </c>
      <c r="G4126">
        <v>0.48454999999999998</v>
      </c>
      <c r="H4126">
        <v>0.16284999999999999</v>
      </c>
      <c r="I4126">
        <v>0.42745</v>
      </c>
      <c r="J4126">
        <v>0.64524999999999999</v>
      </c>
      <c r="K4126">
        <v>0.49764999999999998</v>
      </c>
      <c r="L4126">
        <v>0.89775000000000005</v>
      </c>
    </row>
    <row r="4127" spans="1:12" x14ac:dyDescent="0.3">
      <c r="A4127">
        <v>4126</v>
      </c>
      <c r="B4127">
        <v>0.41254999999999997</v>
      </c>
      <c r="C4127">
        <v>0.28555000000000003</v>
      </c>
      <c r="D4127">
        <v>0.15445</v>
      </c>
      <c r="E4127">
        <v>0.38595000000000002</v>
      </c>
      <c r="F4127">
        <v>0.32905000000000001</v>
      </c>
      <c r="G4127">
        <v>0.73914999999999997</v>
      </c>
      <c r="H4127">
        <v>0.40755000000000002</v>
      </c>
      <c r="I4127">
        <v>0.83345000000000002</v>
      </c>
      <c r="J4127">
        <v>0.75144999999999995</v>
      </c>
      <c r="K4127">
        <v>0.66354999999999997</v>
      </c>
      <c r="L4127">
        <v>0.31125000000000003</v>
      </c>
    </row>
    <row r="4128" spans="1:12" x14ac:dyDescent="0.3">
      <c r="A4128">
        <v>4127</v>
      </c>
      <c r="B4128">
        <v>0.41265000000000002</v>
      </c>
      <c r="C4128">
        <v>0.75324999999999998</v>
      </c>
      <c r="D4128">
        <v>0.90195000000000003</v>
      </c>
      <c r="E4128">
        <v>0.68154999999999999</v>
      </c>
      <c r="F4128">
        <v>0.52785000000000004</v>
      </c>
      <c r="G4128">
        <v>0.92854999999999999</v>
      </c>
      <c r="H4128">
        <v>0.24604999999999999</v>
      </c>
      <c r="I4128">
        <v>0.27575</v>
      </c>
      <c r="J4128">
        <v>0.86375000000000002</v>
      </c>
      <c r="K4128">
        <v>0.21375</v>
      </c>
      <c r="L4128">
        <v>0.67854999999999999</v>
      </c>
    </row>
    <row r="4129" spans="1:12" x14ac:dyDescent="0.3">
      <c r="A4129">
        <v>4128</v>
      </c>
      <c r="B4129">
        <v>0.41275000000000001</v>
      </c>
      <c r="C4129">
        <v>0.94994999999999996</v>
      </c>
      <c r="D4129">
        <v>0.95855000000000001</v>
      </c>
      <c r="E4129">
        <v>0.82204999999999995</v>
      </c>
      <c r="F4129">
        <v>0.96694999999999998</v>
      </c>
      <c r="G4129">
        <v>0.15204999999999999</v>
      </c>
      <c r="H4129">
        <v>0.29185</v>
      </c>
      <c r="I4129">
        <v>0.34344999999999998</v>
      </c>
      <c r="J4129">
        <v>7.3649999999999993E-2</v>
      </c>
      <c r="K4129">
        <v>0.58094999999999997</v>
      </c>
      <c r="L4129">
        <v>0.48385</v>
      </c>
    </row>
    <row r="4130" spans="1:12" x14ac:dyDescent="0.3">
      <c r="A4130">
        <v>4129</v>
      </c>
      <c r="B4130">
        <v>0.41284999999999999</v>
      </c>
      <c r="C4130">
        <v>0.15645000000000001</v>
      </c>
      <c r="D4130">
        <v>0.59494999999999998</v>
      </c>
      <c r="E4130">
        <v>0.21525</v>
      </c>
      <c r="F4130">
        <v>0.87085000000000001</v>
      </c>
      <c r="G4130">
        <v>0.52364999999999995</v>
      </c>
      <c r="H4130">
        <v>0.58504999999999996</v>
      </c>
      <c r="I4130">
        <v>0.88915</v>
      </c>
      <c r="J4130">
        <v>0.21024999999999999</v>
      </c>
      <c r="K4130">
        <v>0.85665000000000002</v>
      </c>
      <c r="L4130">
        <v>0.89175000000000004</v>
      </c>
    </row>
    <row r="4131" spans="1:12" x14ac:dyDescent="0.3">
      <c r="A4131">
        <v>4130</v>
      </c>
      <c r="B4131">
        <v>0.41294999999999998</v>
      </c>
      <c r="C4131">
        <v>9.6949999999999995E-2</v>
      </c>
      <c r="D4131">
        <v>0.74434999999999996</v>
      </c>
      <c r="E4131">
        <v>0.20235</v>
      </c>
      <c r="F4131">
        <v>8.2500000000000004E-3</v>
      </c>
      <c r="G4131">
        <v>0.75814999999999999</v>
      </c>
      <c r="H4131">
        <v>0.93454999999999999</v>
      </c>
      <c r="I4131">
        <v>0.59165000000000001</v>
      </c>
      <c r="J4131">
        <v>0.76775000000000004</v>
      </c>
      <c r="K4131">
        <v>0.87504999999999999</v>
      </c>
      <c r="L4131">
        <v>0.52495000000000003</v>
      </c>
    </row>
    <row r="4132" spans="1:12" x14ac:dyDescent="0.3">
      <c r="A4132">
        <v>4131</v>
      </c>
      <c r="B4132">
        <v>0.41304999999999997</v>
      </c>
      <c r="C4132">
        <v>0.78674999999999995</v>
      </c>
      <c r="D4132">
        <v>0.31685000000000002</v>
      </c>
      <c r="E4132">
        <v>9.2850000000000002E-2</v>
      </c>
      <c r="F4132">
        <v>0.60894999999999999</v>
      </c>
      <c r="G4132">
        <v>0.33234999999999998</v>
      </c>
      <c r="H4132">
        <v>0.21634999999999999</v>
      </c>
      <c r="I4132">
        <v>0.23945</v>
      </c>
      <c r="J4132">
        <v>0.51954999999999996</v>
      </c>
      <c r="K4132">
        <v>0.64915</v>
      </c>
      <c r="L4132">
        <v>0.84175</v>
      </c>
    </row>
    <row r="4133" spans="1:12" x14ac:dyDescent="0.3">
      <c r="A4133">
        <v>4132</v>
      </c>
      <c r="B4133">
        <v>0.41315000000000002</v>
      </c>
      <c r="C4133">
        <v>3.2849999999999997E-2</v>
      </c>
      <c r="D4133">
        <v>0.96745000000000003</v>
      </c>
      <c r="E4133">
        <v>0.51205000000000001</v>
      </c>
      <c r="F4133">
        <v>0.37964999999999999</v>
      </c>
      <c r="G4133">
        <v>0.11605</v>
      </c>
      <c r="H4133">
        <v>0.29565000000000002</v>
      </c>
      <c r="I4133">
        <v>5.45E-3</v>
      </c>
      <c r="J4133">
        <v>0.23685</v>
      </c>
      <c r="K4133">
        <v>0.52795000000000003</v>
      </c>
      <c r="L4133">
        <v>0.25174999999999997</v>
      </c>
    </row>
    <row r="4134" spans="1:12" x14ac:dyDescent="0.3">
      <c r="A4134">
        <v>4133</v>
      </c>
      <c r="B4134">
        <v>0.41325000000000001</v>
      </c>
      <c r="C4134">
        <v>2.0650000000000002E-2</v>
      </c>
      <c r="D4134">
        <v>0.33165</v>
      </c>
      <c r="E4134">
        <v>0.39174999999999999</v>
      </c>
      <c r="F4134">
        <v>0.82904999999999995</v>
      </c>
      <c r="G4134">
        <v>0.95015000000000005</v>
      </c>
      <c r="H4134">
        <v>0.66974999999999996</v>
      </c>
      <c r="I4134">
        <v>0.71235000000000004</v>
      </c>
      <c r="J4134">
        <v>0.29585</v>
      </c>
      <c r="K4134">
        <v>0.64685000000000004</v>
      </c>
      <c r="L4134">
        <v>1.8249999999999999E-2</v>
      </c>
    </row>
    <row r="4135" spans="1:12" x14ac:dyDescent="0.3">
      <c r="A4135">
        <v>4134</v>
      </c>
      <c r="B4135">
        <v>0.41335</v>
      </c>
      <c r="C4135">
        <v>0.95425000000000004</v>
      </c>
      <c r="D4135">
        <v>0.65225</v>
      </c>
      <c r="E4135">
        <v>0.31935000000000002</v>
      </c>
      <c r="F4135">
        <v>0.12075</v>
      </c>
      <c r="G4135">
        <v>0.68125000000000002</v>
      </c>
      <c r="H4135">
        <v>0.19525000000000001</v>
      </c>
      <c r="I4135">
        <v>0.76205000000000001</v>
      </c>
      <c r="J4135">
        <v>0.55325000000000002</v>
      </c>
      <c r="K4135">
        <v>0.90034999999999998</v>
      </c>
      <c r="L4135">
        <v>0.29294999999999999</v>
      </c>
    </row>
    <row r="4136" spans="1:12" x14ac:dyDescent="0.3">
      <c r="A4136">
        <v>4135</v>
      </c>
      <c r="B4136">
        <v>0.41344999999999998</v>
      </c>
      <c r="C4136">
        <v>0.73775000000000002</v>
      </c>
      <c r="D4136">
        <v>0.51795000000000002</v>
      </c>
      <c r="E4136">
        <v>4.895E-2</v>
      </c>
      <c r="F4136">
        <v>0.97494999999999998</v>
      </c>
      <c r="G4136">
        <v>0.52144999999999997</v>
      </c>
      <c r="H4136">
        <v>0.76744999999999997</v>
      </c>
      <c r="I4136">
        <v>0.10725</v>
      </c>
      <c r="J4136">
        <v>0.24675</v>
      </c>
      <c r="K4136">
        <v>0.96255000000000002</v>
      </c>
      <c r="L4136">
        <v>0.58045000000000002</v>
      </c>
    </row>
    <row r="4137" spans="1:12" x14ac:dyDescent="0.3">
      <c r="A4137">
        <v>4136</v>
      </c>
      <c r="B4137">
        <v>0.41354999999999997</v>
      </c>
      <c r="C4137">
        <v>0.40075</v>
      </c>
      <c r="D4137">
        <v>0.86555000000000004</v>
      </c>
      <c r="E4137">
        <v>0.38895000000000002</v>
      </c>
      <c r="F4137">
        <v>0.32124999999999998</v>
      </c>
      <c r="G4137">
        <v>0.31585000000000002</v>
      </c>
      <c r="H4137">
        <v>0.49145</v>
      </c>
      <c r="I4137">
        <v>0.25895000000000001</v>
      </c>
      <c r="J4137">
        <v>0.48794999999999999</v>
      </c>
      <c r="K4137">
        <v>0.88614999999999999</v>
      </c>
      <c r="L4137">
        <v>0.12005</v>
      </c>
    </row>
    <row r="4138" spans="1:12" x14ac:dyDescent="0.3">
      <c r="A4138">
        <v>4137</v>
      </c>
      <c r="B4138">
        <v>0.41365000000000002</v>
      </c>
      <c r="C4138">
        <v>0.10625</v>
      </c>
      <c r="D4138">
        <v>0.97735000000000005</v>
      </c>
      <c r="E4138">
        <v>0.65864999999999996</v>
      </c>
      <c r="F4138">
        <v>0.89734999999999998</v>
      </c>
      <c r="G4138">
        <v>0.19345000000000001</v>
      </c>
      <c r="H4138">
        <v>0.57584999999999997</v>
      </c>
      <c r="I4138">
        <v>0.42945</v>
      </c>
      <c r="J4138">
        <v>3.2849999999999997E-2</v>
      </c>
      <c r="K4138">
        <v>0.37955</v>
      </c>
      <c r="L4138">
        <v>0.44774999999999998</v>
      </c>
    </row>
    <row r="4139" spans="1:12" x14ac:dyDescent="0.3">
      <c r="A4139">
        <v>4138</v>
      </c>
      <c r="B4139">
        <v>0.41375000000000001</v>
      </c>
      <c r="C4139">
        <v>2.7050000000000001E-2</v>
      </c>
      <c r="D4139">
        <v>5.2049999999999999E-2</v>
      </c>
      <c r="E4139">
        <v>0.40965000000000001</v>
      </c>
      <c r="F4139">
        <v>0.73385</v>
      </c>
      <c r="G4139">
        <v>0.22905</v>
      </c>
      <c r="H4139">
        <v>0.10925</v>
      </c>
      <c r="I4139">
        <v>0.67554999999999998</v>
      </c>
      <c r="J4139">
        <v>0.90244999999999997</v>
      </c>
      <c r="K4139">
        <v>0.11355</v>
      </c>
      <c r="L4139">
        <v>0.23874999999999999</v>
      </c>
    </row>
    <row r="4140" spans="1:12" x14ac:dyDescent="0.3">
      <c r="A4140">
        <v>4139</v>
      </c>
      <c r="B4140">
        <v>0.41385</v>
      </c>
      <c r="C4140">
        <v>3.5950000000000003E-2</v>
      </c>
      <c r="D4140">
        <v>0.46065</v>
      </c>
      <c r="E4140">
        <v>0.54715000000000003</v>
      </c>
      <c r="F4140">
        <v>0.14904999999999999</v>
      </c>
      <c r="G4140">
        <v>0.80854999999999999</v>
      </c>
      <c r="H4140">
        <v>0.52095000000000002</v>
      </c>
      <c r="I4140">
        <v>0.92474999999999996</v>
      </c>
      <c r="J4140">
        <v>0.88644999999999996</v>
      </c>
      <c r="K4140">
        <v>0.22905</v>
      </c>
      <c r="L4140">
        <v>0.65605000000000002</v>
      </c>
    </row>
    <row r="4141" spans="1:12" x14ac:dyDescent="0.3">
      <c r="A4141">
        <v>4140</v>
      </c>
      <c r="B4141">
        <v>0.41394999999999998</v>
      </c>
      <c r="C4141">
        <v>0.87255000000000005</v>
      </c>
      <c r="D4141">
        <v>0.47554999999999997</v>
      </c>
      <c r="E4141">
        <v>0.22885</v>
      </c>
      <c r="F4141">
        <v>0.30685000000000001</v>
      </c>
      <c r="G4141">
        <v>0.27465000000000001</v>
      </c>
      <c r="H4141">
        <v>0.52805000000000002</v>
      </c>
      <c r="I4141">
        <v>0.81305000000000005</v>
      </c>
      <c r="J4141">
        <v>0.32545000000000002</v>
      </c>
      <c r="K4141">
        <v>0.34465000000000001</v>
      </c>
      <c r="L4141">
        <v>0.99444999999999995</v>
      </c>
    </row>
    <row r="4142" spans="1:12" x14ac:dyDescent="0.3">
      <c r="A4142">
        <v>4141</v>
      </c>
      <c r="B4142">
        <v>0.41404999999999997</v>
      </c>
      <c r="C4142">
        <v>0.28665000000000002</v>
      </c>
      <c r="D4142">
        <v>0.57394999999999996</v>
      </c>
      <c r="E4142">
        <v>0.47275</v>
      </c>
      <c r="F4142">
        <v>0.81655</v>
      </c>
      <c r="G4142">
        <v>0.62944999999999995</v>
      </c>
      <c r="H4142">
        <v>0.65885000000000005</v>
      </c>
      <c r="I4142">
        <v>0.16635</v>
      </c>
      <c r="J4142">
        <v>6.9250000000000006E-2</v>
      </c>
      <c r="K4142">
        <v>0.22614999999999999</v>
      </c>
      <c r="L4142">
        <v>0.30004999999999998</v>
      </c>
    </row>
    <row r="4143" spans="1:12" x14ac:dyDescent="0.3">
      <c r="A4143">
        <v>4142</v>
      </c>
      <c r="B4143">
        <v>0.41415000000000002</v>
      </c>
      <c r="C4143">
        <v>0.64734999999999998</v>
      </c>
      <c r="D4143">
        <v>9.2499999999999995E-3</v>
      </c>
      <c r="E4143">
        <v>0.18085000000000001</v>
      </c>
      <c r="F4143">
        <v>0.42925000000000002</v>
      </c>
      <c r="G4143">
        <v>0.97124999999999995</v>
      </c>
      <c r="H4143">
        <v>0.36635000000000001</v>
      </c>
      <c r="I4143">
        <v>0.91685000000000005</v>
      </c>
      <c r="J4143">
        <v>9.4049999999999995E-2</v>
      </c>
      <c r="K4143">
        <v>0.20225000000000001</v>
      </c>
      <c r="L4143">
        <v>0.40805000000000002</v>
      </c>
    </row>
    <row r="4144" spans="1:12" x14ac:dyDescent="0.3">
      <c r="A4144">
        <v>4143</v>
      </c>
      <c r="B4144">
        <v>0.41425000000000001</v>
      </c>
      <c r="C4144">
        <v>0.11915000000000001</v>
      </c>
      <c r="D4144">
        <v>0.51895000000000002</v>
      </c>
      <c r="E4144">
        <v>0.21285000000000001</v>
      </c>
      <c r="F4144">
        <v>0.94994999999999996</v>
      </c>
      <c r="G4144">
        <v>0.92544999999999999</v>
      </c>
      <c r="H4144">
        <v>0.65995000000000004</v>
      </c>
      <c r="I4144">
        <v>0.18235000000000001</v>
      </c>
      <c r="J4144">
        <v>0.61465000000000003</v>
      </c>
      <c r="K4144">
        <v>0.21104999999999999</v>
      </c>
      <c r="L4144">
        <v>0.67064999999999997</v>
      </c>
    </row>
    <row r="4145" spans="1:12" x14ac:dyDescent="0.3">
      <c r="A4145">
        <v>4144</v>
      </c>
      <c r="B4145">
        <v>0.41435</v>
      </c>
      <c r="C4145">
        <v>3.9449999999999999E-2</v>
      </c>
      <c r="D4145">
        <v>0.97985</v>
      </c>
      <c r="E4145">
        <v>0.86085</v>
      </c>
      <c r="F4145">
        <v>0.62824999999999998</v>
      </c>
      <c r="G4145">
        <v>0.49154999999999999</v>
      </c>
      <c r="H4145">
        <v>0.38074999999999998</v>
      </c>
      <c r="I4145">
        <v>0.23035</v>
      </c>
      <c r="J4145">
        <v>0.67464999999999997</v>
      </c>
      <c r="K4145">
        <v>0.93645</v>
      </c>
      <c r="L4145">
        <v>0.98624999999999996</v>
      </c>
    </row>
    <row r="4146" spans="1:12" x14ac:dyDescent="0.3">
      <c r="A4146">
        <v>4145</v>
      </c>
      <c r="B4146">
        <v>0.41444999999999999</v>
      </c>
      <c r="C4146">
        <v>0.80095000000000005</v>
      </c>
      <c r="D4146">
        <v>0.69674999999999998</v>
      </c>
      <c r="E4146">
        <v>0.27505000000000002</v>
      </c>
      <c r="F4146">
        <v>0.47315000000000002</v>
      </c>
      <c r="G4146">
        <v>0.51685000000000003</v>
      </c>
      <c r="H4146">
        <v>0.97284999999999999</v>
      </c>
      <c r="I4146">
        <v>0.81855</v>
      </c>
      <c r="J4146">
        <v>0.84635000000000005</v>
      </c>
      <c r="K4146">
        <v>0.99324999999999997</v>
      </c>
      <c r="L4146">
        <v>0.86714999999999998</v>
      </c>
    </row>
    <row r="4147" spans="1:12" x14ac:dyDescent="0.3">
      <c r="A4147">
        <v>4146</v>
      </c>
      <c r="B4147">
        <v>0.41454999999999997</v>
      </c>
      <c r="C4147">
        <v>0.60435000000000005</v>
      </c>
      <c r="D4147">
        <v>0.87665000000000004</v>
      </c>
      <c r="E4147">
        <v>0.45215</v>
      </c>
      <c r="F4147">
        <v>0.31185000000000002</v>
      </c>
      <c r="G4147">
        <v>0.70945000000000003</v>
      </c>
      <c r="H4147">
        <v>0.65985000000000005</v>
      </c>
      <c r="I4147">
        <v>0.10395</v>
      </c>
      <c r="J4147">
        <v>0.21345</v>
      </c>
      <c r="K4147">
        <v>0.70104999999999995</v>
      </c>
      <c r="L4147">
        <v>0.57515000000000005</v>
      </c>
    </row>
    <row r="4148" spans="1:12" x14ac:dyDescent="0.3">
      <c r="A4148">
        <v>4147</v>
      </c>
      <c r="B4148">
        <v>0.41465000000000002</v>
      </c>
      <c r="C4148">
        <v>0.81154999999999999</v>
      </c>
      <c r="D4148">
        <v>0.98585</v>
      </c>
      <c r="E4148">
        <v>0.14674999999999999</v>
      </c>
      <c r="F4148">
        <v>0.16675000000000001</v>
      </c>
      <c r="G4148">
        <v>0.59214999999999995</v>
      </c>
      <c r="H4148">
        <v>0.36445</v>
      </c>
      <c r="I4148">
        <v>0.21104999999999999</v>
      </c>
      <c r="J4148">
        <v>5.6349999999999997E-2</v>
      </c>
      <c r="K4148">
        <v>0.50095000000000001</v>
      </c>
      <c r="L4148">
        <v>0.67174999999999996</v>
      </c>
    </row>
    <row r="4149" spans="1:12" x14ac:dyDescent="0.3">
      <c r="A4149">
        <v>4148</v>
      </c>
      <c r="B4149">
        <v>0.41475000000000001</v>
      </c>
      <c r="C4149">
        <v>0.41665000000000002</v>
      </c>
      <c r="D4149">
        <v>0.75144999999999995</v>
      </c>
      <c r="E4149">
        <v>0.37464999999999998</v>
      </c>
      <c r="F4149">
        <v>0.86345000000000005</v>
      </c>
      <c r="G4149">
        <v>0.47625000000000001</v>
      </c>
      <c r="H4149">
        <v>7.5749999999999998E-2</v>
      </c>
      <c r="I4149">
        <v>0.48825000000000002</v>
      </c>
      <c r="J4149">
        <v>0.32005</v>
      </c>
      <c r="K4149">
        <v>0.57155</v>
      </c>
      <c r="L4149">
        <v>0.12525</v>
      </c>
    </row>
    <row r="4150" spans="1:12" x14ac:dyDescent="0.3">
      <c r="A4150">
        <v>4149</v>
      </c>
      <c r="B4150">
        <v>0.41485</v>
      </c>
      <c r="C4150">
        <v>2.155E-2</v>
      </c>
      <c r="D4150">
        <v>0.94515000000000005</v>
      </c>
      <c r="E4150">
        <v>0.28954999999999997</v>
      </c>
      <c r="F4150">
        <v>0.12214999999999999</v>
      </c>
      <c r="G4150">
        <v>0.32595000000000002</v>
      </c>
      <c r="H4150">
        <v>0.66615000000000002</v>
      </c>
      <c r="I4150">
        <v>0.14515</v>
      </c>
      <c r="J4150">
        <v>0.26355000000000001</v>
      </c>
      <c r="K4150">
        <v>0.16255</v>
      </c>
      <c r="L4150">
        <v>0.97155000000000002</v>
      </c>
    </row>
    <row r="4151" spans="1:12" x14ac:dyDescent="0.3">
      <c r="A4151">
        <v>4150</v>
      </c>
      <c r="B4151">
        <v>0.41494999999999999</v>
      </c>
      <c r="C4151">
        <v>0.76465000000000005</v>
      </c>
      <c r="D4151">
        <v>0.71745000000000003</v>
      </c>
      <c r="E4151">
        <v>0.93784999999999996</v>
      </c>
      <c r="F4151">
        <v>4.4949999999999997E-2</v>
      </c>
      <c r="G4151">
        <v>0.43504999999999999</v>
      </c>
      <c r="H4151">
        <v>0.10605000000000001</v>
      </c>
      <c r="I4151">
        <v>0.59735000000000005</v>
      </c>
      <c r="J4151">
        <v>0.71035000000000004</v>
      </c>
      <c r="K4151">
        <v>0.55845</v>
      </c>
      <c r="L4151">
        <v>0.33424999999999999</v>
      </c>
    </row>
    <row r="4152" spans="1:12" x14ac:dyDescent="0.3">
      <c r="A4152">
        <v>4151</v>
      </c>
      <c r="B4152">
        <v>0.41504999999999997</v>
      </c>
      <c r="C4152">
        <v>0.13655</v>
      </c>
      <c r="D4152">
        <v>0.84025000000000005</v>
      </c>
      <c r="E4152">
        <v>0.73575000000000002</v>
      </c>
      <c r="F4152">
        <v>0.50754999999999995</v>
      </c>
      <c r="G4152">
        <v>0.31254999999999999</v>
      </c>
      <c r="H4152">
        <v>0.49225000000000002</v>
      </c>
      <c r="I4152">
        <v>0.96394999999999997</v>
      </c>
      <c r="J4152">
        <v>0.79384999999999994</v>
      </c>
      <c r="K4152">
        <v>0.45345000000000002</v>
      </c>
      <c r="L4152">
        <v>0.14624999999999999</v>
      </c>
    </row>
    <row r="4153" spans="1:12" x14ac:dyDescent="0.3">
      <c r="A4153">
        <v>4152</v>
      </c>
      <c r="B4153">
        <v>0.41515000000000002</v>
      </c>
      <c r="C4153">
        <v>0.12884999999999999</v>
      </c>
      <c r="D4153">
        <v>0.20695</v>
      </c>
      <c r="E4153">
        <v>0.62434999999999996</v>
      </c>
      <c r="F4153">
        <v>0.56845000000000001</v>
      </c>
      <c r="G4153">
        <v>0.45155000000000001</v>
      </c>
      <c r="H4153">
        <v>0.61944999999999995</v>
      </c>
      <c r="I4153">
        <v>0.45765</v>
      </c>
      <c r="J4153">
        <v>0.71525000000000005</v>
      </c>
      <c r="K4153">
        <v>0.81154999999999999</v>
      </c>
      <c r="L4153">
        <v>0.83784999999999998</v>
      </c>
    </row>
    <row r="4154" spans="1:12" x14ac:dyDescent="0.3">
      <c r="A4154">
        <v>4153</v>
      </c>
      <c r="B4154">
        <v>0.41525000000000001</v>
      </c>
      <c r="C4154">
        <v>0.90925</v>
      </c>
      <c r="D4154">
        <v>0.64205000000000001</v>
      </c>
      <c r="E4154">
        <v>0.52754999999999996</v>
      </c>
      <c r="F4154">
        <v>0.44024999999999997</v>
      </c>
      <c r="G4154">
        <v>8.5949999999999999E-2</v>
      </c>
      <c r="H4154">
        <v>0.35344999999999999</v>
      </c>
      <c r="I4154">
        <v>0.77154999999999996</v>
      </c>
      <c r="J4154">
        <v>0.52644999999999997</v>
      </c>
      <c r="K4154">
        <v>0.55774999999999997</v>
      </c>
      <c r="L4154">
        <v>0.40434999999999999</v>
      </c>
    </row>
    <row r="4155" spans="1:12" x14ac:dyDescent="0.3">
      <c r="A4155">
        <v>4154</v>
      </c>
      <c r="B4155">
        <v>0.41535</v>
      </c>
      <c r="C4155">
        <v>0.65064999999999995</v>
      </c>
      <c r="D4155">
        <v>0.75514999999999999</v>
      </c>
      <c r="E4155">
        <v>0.60975000000000001</v>
      </c>
      <c r="F4155">
        <v>0.45845000000000002</v>
      </c>
      <c r="G4155">
        <v>0.42325000000000002</v>
      </c>
      <c r="H4155">
        <v>5.3650000000000003E-2</v>
      </c>
      <c r="I4155">
        <v>0.93264999999999998</v>
      </c>
      <c r="J4155">
        <v>0.16764999999999999</v>
      </c>
      <c r="K4155">
        <v>0.77034999999999998</v>
      </c>
      <c r="L4155">
        <v>0.27145000000000002</v>
      </c>
    </row>
    <row r="4156" spans="1:12" x14ac:dyDescent="0.3">
      <c r="A4156">
        <v>4155</v>
      </c>
      <c r="B4156">
        <v>0.41544999999999999</v>
      </c>
      <c r="C4156">
        <v>0.39084999999999998</v>
      </c>
      <c r="D4156">
        <v>3.2149999999999998E-2</v>
      </c>
      <c r="E4156">
        <v>0.40275</v>
      </c>
      <c r="F4156">
        <v>0.30914999999999998</v>
      </c>
      <c r="G4156">
        <v>0.71984999999999999</v>
      </c>
      <c r="H4156">
        <v>0.78005000000000002</v>
      </c>
      <c r="I4156">
        <v>0.91984999999999995</v>
      </c>
      <c r="J4156">
        <v>0.25435000000000002</v>
      </c>
      <c r="K4156">
        <v>0.29004999999999997</v>
      </c>
      <c r="L4156">
        <v>0.32135000000000002</v>
      </c>
    </row>
    <row r="4157" spans="1:12" x14ac:dyDescent="0.3">
      <c r="A4157">
        <v>4156</v>
      </c>
      <c r="B4157">
        <v>0.41554999999999997</v>
      </c>
      <c r="C4157">
        <v>0.38024999999999998</v>
      </c>
      <c r="D4157">
        <v>0.29044999999999999</v>
      </c>
      <c r="E4157">
        <v>0.87865000000000004</v>
      </c>
      <c r="F4157">
        <v>0.32874999999999999</v>
      </c>
      <c r="G4157">
        <v>0.65974999999999995</v>
      </c>
      <c r="H4157">
        <v>3.9500000000000004E-3</v>
      </c>
      <c r="I4157">
        <v>0.21525</v>
      </c>
      <c r="J4157">
        <v>0.43905</v>
      </c>
      <c r="K4157">
        <v>0.18534999999999999</v>
      </c>
      <c r="L4157">
        <v>0.27184999999999998</v>
      </c>
    </row>
    <row r="4158" spans="1:12" x14ac:dyDescent="0.3">
      <c r="A4158">
        <v>4157</v>
      </c>
      <c r="B4158">
        <v>0.41565000000000002</v>
      </c>
      <c r="C4158">
        <v>0.77224999999999999</v>
      </c>
      <c r="D4158">
        <v>0.99055000000000004</v>
      </c>
      <c r="E4158">
        <v>0.51454999999999995</v>
      </c>
      <c r="F4158">
        <v>9.2950000000000005E-2</v>
      </c>
      <c r="G4158">
        <v>0.40315000000000001</v>
      </c>
      <c r="H4158">
        <v>0.31004999999999999</v>
      </c>
      <c r="I4158">
        <v>0.70725000000000005</v>
      </c>
      <c r="J4158">
        <v>0.13314999999999999</v>
      </c>
      <c r="K4158">
        <v>0.19384999999999999</v>
      </c>
      <c r="L4158">
        <v>0.29075000000000001</v>
      </c>
    </row>
    <row r="4159" spans="1:12" x14ac:dyDescent="0.3">
      <c r="A4159">
        <v>4158</v>
      </c>
      <c r="B4159">
        <v>0.41575000000000001</v>
      </c>
      <c r="C4159">
        <v>0.90444999999999998</v>
      </c>
      <c r="D4159">
        <v>0.45445000000000002</v>
      </c>
      <c r="E4159">
        <v>0.87924999999999998</v>
      </c>
      <c r="F4159">
        <v>0.44445000000000001</v>
      </c>
      <c r="G4159">
        <v>1.7250000000000001E-2</v>
      </c>
      <c r="H4159">
        <v>0.78534999999999999</v>
      </c>
      <c r="I4159">
        <v>4.4150000000000002E-2</v>
      </c>
      <c r="J4159">
        <v>0.23394999999999999</v>
      </c>
      <c r="K4159">
        <v>0.80715000000000003</v>
      </c>
      <c r="L4159">
        <v>0.90915000000000001</v>
      </c>
    </row>
    <row r="4160" spans="1:12" x14ac:dyDescent="0.3">
      <c r="A4160">
        <v>4159</v>
      </c>
      <c r="B4160">
        <v>0.41585</v>
      </c>
      <c r="C4160">
        <v>0.35275000000000001</v>
      </c>
      <c r="D4160">
        <v>0.89515</v>
      </c>
      <c r="E4160">
        <v>0.74585000000000001</v>
      </c>
      <c r="F4160">
        <v>0.64424999999999999</v>
      </c>
      <c r="G4160">
        <v>0.18054999999999999</v>
      </c>
      <c r="H4160">
        <v>0.64375000000000004</v>
      </c>
      <c r="I4160">
        <v>0.58604999999999996</v>
      </c>
      <c r="J4160">
        <v>0.62865000000000004</v>
      </c>
      <c r="K4160">
        <v>0.81894999999999996</v>
      </c>
      <c r="L4160">
        <v>1.4999999999999999E-4</v>
      </c>
    </row>
    <row r="4161" spans="1:12" x14ac:dyDescent="0.3">
      <c r="A4161">
        <v>4160</v>
      </c>
      <c r="B4161">
        <v>0.41594999999999999</v>
      </c>
      <c r="C4161">
        <v>9.955E-2</v>
      </c>
      <c r="D4161">
        <v>0.36044999999999999</v>
      </c>
      <c r="E4161">
        <v>0.90905000000000002</v>
      </c>
      <c r="F4161">
        <v>0.27894999999999998</v>
      </c>
      <c r="G4161">
        <v>0.18065000000000001</v>
      </c>
      <c r="H4161">
        <v>0.61524999999999996</v>
      </c>
      <c r="I4161">
        <v>0.17055000000000001</v>
      </c>
      <c r="J4161">
        <v>0.41604999999999998</v>
      </c>
      <c r="K4161">
        <v>6.1749999999999999E-2</v>
      </c>
      <c r="L4161">
        <v>0.92464999999999997</v>
      </c>
    </row>
    <row r="4162" spans="1:12" x14ac:dyDescent="0.3">
      <c r="A4162">
        <v>4161</v>
      </c>
      <c r="B4162">
        <v>0.41604999999999998</v>
      </c>
      <c r="C4162">
        <v>0.83765000000000001</v>
      </c>
      <c r="D4162">
        <v>0.70704999999999996</v>
      </c>
      <c r="E4162">
        <v>0.32455000000000001</v>
      </c>
      <c r="F4162">
        <v>0.88924999999999998</v>
      </c>
      <c r="G4162">
        <v>0.22384999999999999</v>
      </c>
      <c r="H4162">
        <v>0.64385000000000003</v>
      </c>
      <c r="I4162">
        <v>6.7499999999999999E-3</v>
      </c>
      <c r="J4162">
        <v>0.98075000000000001</v>
      </c>
      <c r="K4162">
        <v>0.23144999999999999</v>
      </c>
      <c r="L4162">
        <v>6.1249999999999999E-2</v>
      </c>
    </row>
    <row r="4163" spans="1:12" x14ac:dyDescent="0.3">
      <c r="A4163">
        <v>4162</v>
      </c>
      <c r="B4163">
        <v>0.41615000000000002</v>
      </c>
      <c r="C4163">
        <v>0.79605000000000004</v>
      </c>
      <c r="D4163">
        <v>0.15615000000000001</v>
      </c>
      <c r="E4163">
        <v>0.60285</v>
      </c>
      <c r="F4163">
        <v>1.145E-2</v>
      </c>
      <c r="G4163">
        <v>7.8750000000000001E-2</v>
      </c>
      <c r="H4163">
        <v>0.51114999999999999</v>
      </c>
      <c r="I4163">
        <v>0.60855000000000004</v>
      </c>
      <c r="J4163">
        <v>0.94345000000000001</v>
      </c>
      <c r="K4163">
        <v>0.94884999999999997</v>
      </c>
      <c r="L4163">
        <v>0.75224999999999997</v>
      </c>
    </row>
    <row r="4164" spans="1:12" x14ac:dyDescent="0.3">
      <c r="A4164">
        <v>4163</v>
      </c>
      <c r="B4164">
        <v>0.41625000000000001</v>
      </c>
      <c r="C4164">
        <v>0.98314999999999997</v>
      </c>
      <c r="D4164">
        <v>0.64495000000000002</v>
      </c>
      <c r="E4164">
        <v>0.46174999999999999</v>
      </c>
      <c r="F4164">
        <v>0.14435000000000001</v>
      </c>
      <c r="G4164">
        <v>7.6550000000000007E-2</v>
      </c>
      <c r="H4164">
        <v>0.64254999999999995</v>
      </c>
      <c r="I4164">
        <v>0.73804999999999998</v>
      </c>
      <c r="J4164">
        <v>0.26884999999999998</v>
      </c>
      <c r="K4164">
        <v>0.63624999999999998</v>
      </c>
      <c r="L4164">
        <v>0.98094999999999999</v>
      </c>
    </row>
    <row r="4165" spans="1:12" x14ac:dyDescent="0.3">
      <c r="A4165">
        <v>4164</v>
      </c>
      <c r="B4165">
        <v>0.41635</v>
      </c>
      <c r="C4165">
        <v>0.27374999999999999</v>
      </c>
      <c r="D4165">
        <v>0.20235</v>
      </c>
      <c r="E4165">
        <v>0.53685000000000005</v>
      </c>
      <c r="F4165">
        <v>0.22685</v>
      </c>
      <c r="G4165">
        <v>0.54944999999999999</v>
      </c>
      <c r="H4165">
        <v>0.74575000000000002</v>
      </c>
      <c r="I4165">
        <v>0.28165000000000001</v>
      </c>
      <c r="J4165">
        <v>0.30764999999999998</v>
      </c>
      <c r="K4165">
        <v>1.085E-2</v>
      </c>
      <c r="L4165">
        <v>0.99085000000000001</v>
      </c>
    </row>
    <row r="4166" spans="1:12" x14ac:dyDescent="0.3">
      <c r="A4166">
        <v>4165</v>
      </c>
      <c r="B4166">
        <v>0.41644999999999999</v>
      </c>
      <c r="C4166">
        <v>0.94325000000000003</v>
      </c>
      <c r="D4166">
        <v>0.34894999999999998</v>
      </c>
      <c r="E4166">
        <v>0.60514999999999997</v>
      </c>
      <c r="F4166">
        <v>0.43564999999999998</v>
      </c>
      <c r="G4166">
        <v>0.26155</v>
      </c>
      <c r="H4166">
        <v>0.16625000000000001</v>
      </c>
      <c r="I4166">
        <v>0.46245000000000003</v>
      </c>
      <c r="J4166">
        <v>0.69725000000000004</v>
      </c>
      <c r="K4166">
        <v>0.62575000000000003</v>
      </c>
      <c r="L4166">
        <v>0.78974999999999995</v>
      </c>
    </row>
    <row r="4167" spans="1:12" x14ac:dyDescent="0.3">
      <c r="A4167">
        <v>4166</v>
      </c>
      <c r="B4167">
        <v>0.41654999999999998</v>
      </c>
      <c r="C4167">
        <v>0.79954999999999998</v>
      </c>
      <c r="D4167">
        <v>0.50775000000000003</v>
      </c>
      <c r="E4167">
        <v>0.42265000000000003</v>
      </c>
      <c r="F4167">
        <v>0.77834999999999999</v>
      </c>
      <c r="G4167">
        <v>0.12205000000000001</v>
      </c>
      <c r="H4167">
        <v>0.39895000000000003</v>
      </c>
      <c r="I4167">
        <v>0.47375</v>
      </c>
      <c r="J4167">
        <v>0.98745000000000005</v>
      </c>
      <c r="K4167">
        <v>0.15705</v>
      </c>
      <c r="L4167">
        <v>0.13435</v>
      </c>
    </row>
    <row r="4168" spans="1:12" x14ac:dyDescent="0.3">
      <c r="A4168">
        <v>4167</v>
      </c>
      <c r="B4168">
        <v>0.41665000000000002</v>
      </c>
      <c r="C4168">
        <v>0.26665</v>
      </c>
      <c r="D4168">
        <v>0.27495000000000003</v>
      </c>
      <c r="E4168">
        <v>0.46315000000000001</v>
      </c>
      <c r="F4168">
        <v>0.31245000000000001</v>
      </c>
      <c r="G4168">
        <v>0.79905000000000004</v>
      </c>
      <c r="H4168">
        <v>0.56125000000000003</v>
      </c>
      <c r="I4168">
        <v>0.22425</v>
      </c>
      <c r="J4168">
        <v>0.42294999999999999</v>
      </c>
      <c r="K4168">
        <v>7.7549999999999994E-2</v>
      </c>
      <c r="L4168">
        <v>0.48875000000000002</v>
      </c>
    </row>
    <row r="4169" spans="1:12" x14ac:dyDescent="0.3">
      <c r="A4169">
        <v>4168</v>
      </c>
      <c r="B4169">
        <v>0.41675000000000001</v>
      </c>
      <c r="C4169">
        <v>0.79484999999999995</v>
      </c>
      <c r="D4169">
        <v>0.44995000000000002</v>
      </c>
      <c r="E4169">
        <v>0.74595</v>
      </c>
      <c r="F4169">
        <v>0.61695</v>
      </c>
      <c r="G4169">
        <v>0.76685000000000003</v>
      </c>
      <c r="H4169">
        <v>0.27844999999999998</v>
      </c>
      <c r="I4169">
        <v>8.7650000000000006E-2</v>
      </c>
      <c r="J4169">
        <v>0.93074999999999997</v>
      </c>
      <c r="K4169">
        <v>9.5750000000000002E-2</v>
      </c>
      <c r="L4169">
        <v>0.48775000000000002</v>
      </c>
    </row>
    <row r="4170" spans="1:12" x14ac:dyDescent="0.3">
      <c r="A4170">
        <v>4169</v>
      </c>
      <c r="B4170">
        <v>0.41685</v>
      </c>
      <c r="C4170">
        <v>0.10105</v>
      </c>
      <c r="D4170">
        <v>1.9349999999999999E-2</v>
      </c>
      <c r="E4170">
        <v>0.22755</v>
      </c>
      <c r="F4170">
        <v>5.595E-2</v>
      </c>
      <c r="G4170">
        <v>0.74604999999999999</v>
      </c>
      <c r="H4170">
        <v>3.1649999999999998E-2</v>
      </c>
      <c r="I4170">
        <v>0.23335</v>
      </c>
      <c r="J4170">
        <v>0.17705000000000001</v>
      </c>
      <c r="K4170">
        <v>0.39095000000000002</v>
      </c>
      <c r="L4170">
        <v>0.98694999999999999</v>
      </c>
    </row>
    <row r="4171" spans="1:12" x14ac:dyDescent="0.3">
      <c r="A4171">
        <v>4170</v>
      </c>
      <c r="B4171">
        <v>0.41694999999999999</v>
      </c>
      <c r="C4171">
        <v>0.18145</v>
      </c>
      <c r="D4171">
        <v>0.28425</v>
      </c>
      <c r="E4171">
        <v>0.15295</v>
      </c>
      <c r="F4171">
        <v>0.50155000000000005</v>
      </c>
      <c r="G4171">
        <v>0.14835000000000001</v>
      </c>
      <c r="H4171">
        <v>0.27975</v>
      </c>
      <c r="I4171">
        <v>0.89265000000000005</v>
      </c>
      <c r="J4171">
        <v>0.16985</v>
      </c>
      <c r="K4171">
        <v>0.51665000000000005</v>
      </c>
      <c r="L4171">
        <v>0.51744999999999997</v>
      </c>
    </row>
    <row r="4172" spans="1:12" x14ac:dyDescent="0.3">
      <c r="A4172">
        <v>4171</v>
      </c>
      <c r="B4172">
        <v>0.41704999999999998</v>
      </c>
      <c r="C4172">
        <v>0.65434999999999999</v>
      </c>
      <c r="D4172">
        <v>0.84314999999999996</v>
      </c>
      <c r="E4172">
        <v>0.11434999999999999</v>
      </c>
      <c r="F4172">
        <v>0.61855000000000004</v>
      </c>
      <c r="G4172">
        <v>0.78664999999999996</v>
      </c>
      <c r="H4172">
        <v>1.265E-2</v>
      </c>
      <c r="I4172">
        <v>0.18465000000000001</v>
      </c>
      <c r="J4172">
        <v>0.16575000000000001</v>
      </c>
      <c r="K4172">
        <v>0.71614999999999995</v>
      </c>
      <c r="L4172">
        <v>0.92125000000000001</v>
      </c>
    </row>
    <row r="4173" spans="1:12" x14ac:dyDescent="0.3">
      <c r="A4173">
        <v>4172</v>
      </c>
      <c r="B4173">
        <v>0.41715000000000002</v>
      </c>
      <c r="C4173">
        <v>0.37435000000000002</v>
      </c>
      <c r="D4173">
        <v>6.9349999999999995E-2</v>
      </c>
      <c r="E4173">
        <v>5.8650000000000001E-2</v>
      </c>
      <c r="F4173">
        <v>0.68605000000000005</v>
      </c>
      <c r="G4173">
        <v>0.92474999999999996</v>
      </c>
      <c r="H4173">
        <v>0.83594999999999997</v>
      </c>
      <c r="I4173">
        <v>4.3499999999999997E-3</v>
      </c>
      <c r="J4173">
        <v>0.25785000000000002</v>
      </c>
      <c r="K4173">
        <v>0.42835000000000001</v>
      </c>
      <c r="L4173">
        <v>0.51695000000000002</v>
      </c>
    </row>
    <row r="4174" spans="1:12" x14ac:dyDescent="0.3">
      <c r="A4174">
        <v>4173</v>
      </c>
      <c r="B4174">
        <v>0.41725000000000001</v>
      </c>
      <c r="C4174">
        <v>0.84225000000000005</v>
      </c>
      <c r="D4174">
        <v>0.14274999999999999</v>
      </c>
      <c r="E4174">
        <v>0.81515000000000004</v>
      </c>
      <c r="F4174">
        <v>0.27794999999999997</v>
      </c>
      <c r="G4174">
        <v>0.83814999999999995</v>
      </c>
      <c r="H4174">
        <v>0.84655000000000002</v>
      </c>
      <c r="I4174">
        <v>0.18565000000000001</v>
      </c>
      <c r="J4174">
        <v>0.93095000000000006</v>
      </c>
      <c r="K4174">
        <v>0.55154999999999998</v>
      </c>
      <c r="L4174">
        <v>0.13255</v>
      </c>
    </row>
    <row r="4175" spans="1:12" x14ac:dyDescent="0.3">
      <c r="A4175">
        <v>4174</v>
      </c>
      <c r="B4175">
        <v>0.41735</v>
      </c>
      <c r="C4175">
        <v>0.90725</v>
      </c>
      <c r="D4175">
        <v>0.19425000000000001</v>
      </c>
      <c r="E4175">
        <v>0.92095000000000005</v>
      </c>
      <c r="F4175">
        <v>0.99014999999999997</v>
      </c>
      <c r="G4175">
        <v>0.27245000000000003</v>
      </c>
      <c r="H4175">
        <v>0.13325000000000001</v>
      </c>
      <c r="I4175">
        <v>0.31655</v>
      </c>
      <c r="J4175">
        <v>0.63754999999999995</v>
      </c>
      <c r="K4175">
        <v>9.5350000000000004E-2</v>
      </c>
      <c r="L4175">
        <v>0.46794999999999998</v>
      </c>
    </row>
    <row r="4176" spans="1:12" x14ac:dyDescent="0.3">
      <c r="A4176">
        <v>4175</v>
      </c>
      <c r="B4176">
        <v>0.41744999999999999</v>
      </c>
      <c r="C4176">
        <v>0.88924999999999998</v>
      </c>
      <c r="D4176">
        <v>0.43855</v>
      </c>
      <c r="E4176">
        <v>7.4349999999999999E-2</v>
      </c>
      <c r="F4176">
        <v>0.36104999999999998</v>
      </c>
      <c r="G4176">
        <v>0.17465</v>
      </c>
      <c r="H4176">
        <v>2.555E-2</v>
      </c>
      <c r="I4176">
        <v>0.95155000000000001</v>
      </c>
      <c r="J4176">
        <v>0.58755000000000002</v>
      </c>
      <c r="K4176">
        <v>0.21485000000000001</v>
      </c>
      <c r="L4176">
        <v>0.83304999999999996</v>
      </c>
    </row>
    <row r="4177" spans="1:12" x14ac:dyDescent="0.3">
      <c r="A4177">
        <v>4176</v>
      </c>
      <c r="B4177">
        <v>0.41754999999999998</v>
      </c>
      <c r="C4177">
        <v>0.25564999999999999</v>
      </c>
      <c r="D4177">
        <v>0.16114999999999999</v>
      </c>
      <c r="E4177">
        <v>0.71475</v>
      </c>
      <c r="F4177">
        <v>0.52625</v>
      </c>
      <c r="G4177">
        <v>0.29575000000000001</v>
      </c>
      <c r="H4177">
        <v>0.29165000000000002</v>
      </c>
      <c r="I4177">
        <v>0.15504999999999999</v>
      </c>
      <c r="J4177">
        <v>0.70104999999999995</v>
      </c>
      <c r="K4177">
        <v>0.37054999999999999</v>
      </c>
      <c r="L4177">
        <v>0.97224999999999995</v>
      </c>
    </row>
    <row r="4178" spans="1:12" x14ac:dyDescent="0.3">
      <c r="A4178">
        <v>4177</v>
      </c>
      <c r="B4178">
        <v>0.41765000000000002</v>
      </c>
      <c r="C4178">
        <v>0.60624999999999996</v>
      </c>
      <c r="D4178">
        <v>0.55174999999999996</v>
      </c>
      <c r="E4178">
        <v>0.98594999999999999</v>
      </c>
      <c r="F4178">
        <v>0.86965000000000003</v>
      </c>
      <c r="G4178">
        <v>0.36525000000000002</v>
      </c>
      <c r="H4178">
        <v>0.69535000000000002</v>
      </c>
      <c r="I4178">
        <v>0.79735</v>
      </c>
      <c r="J4178">
        <v>0.66895000000000004</v>
      </c>
      <c r="K4178">
        <v>0.12634999999999999</v>
      </c>
      <c r="L4178">
        <v>0.23185</v>
      </c>
    </row>
    <row r="4179" spans="1:12" x14ac:dyDescent="0.3">
      <c r="A4179">
        <v>4178</v>
      </c>
      <c r="B4179">
        <v>0.41775000000000001</v>
      </c>
      <c r="C4179">
        <v>0.11275</v>
      </c>
      <c r="D4179">
        <v>0.45324999999999999</v>
      </c>
      <c r="E4179">
        <v>0.42044999999999999</v>
      </c>
      <c r="F4179">
        <v>0.69755</v>
      </c>
      <c r="G4179">
        <v>0.18304999999999999</v>
      </c>
      <c r="H4179">
        <v>0.49154999999999999</v>
      </c>
      <c r="I4179">
        <v>3.8850000000000003E-2</v>
      </c>
      <c r="J4179">
        <v>0.43754999999999999</v>
      </c>
      <c r="K4179">
        <v>0.38164999999999999</v>
      </c>
      <c r="L4179">
        <v>0.57074999999999998</v>
      </c>
    </row>
    <row r="4180" spans="1:12" x14ac:dyDescent="0.3">
      <c r="A4180">
        <v>4179</v>
      </c>
      <c r="B4180">
        <v>0.41785</v>
      </c>
      <c r="C4180">
        <v>0.11345</v>
      </c>
      <c r="D4180">
        <v>0.59704999999999997</v>
      </c>
      <c r="E4180">
        <v>0.45384999999999998</v>
      </c>
      <c r="F4180">
        <v>0.51915</v>
      </c>
      <c r="G4180">
        <v>0.39184999999999998</v>
      </c>
      <c r="H4180">
        <v>0.58115000000000006</v>
      </c>
      <c r="I4180">
        <v>0.95594999999999997</v>
      </c>
      <c r="J4180">
        <v>0.39884999999999998</v>
      </c>
      <c r="K4180">
        <v>0.60834999999999995</v>
      </c>
      <c r="L4180">
        <v>0.76565000000000005</v>
      </c>
    </row>
    <row r="4181" spans="1:12" x14ac:dyDescent="0.3">
      <c r="A4181">
        <v>4180</v>
      </c>
      <c r="B4181">
        <v>0.41794999999999999</v>
      </c>
      <c r="C4181">
        <v>0.93084999999999996</v>
      </c>
      <c r="D4181">
        <v>0.91944999999999999</v>
      </c>
      <c r="E4181">
        <v>2.4049999999999998E-2</v>
      </c>
      <c r="F4181">
        <v>0.31374999999999997</v>
      </c>
      <c r="G4181">
        <v>0.58384999999999998</v>
      </c>
      <c r="H4181">
        <v>0.28494999999999998</v>
      </c>
      <c r="I4181">
        <v>0.83284999999999998</v>
      </c>
      <c r="J4181">
        <v>0.60585</v>
      </c>
      <c r="K4181">
        <v>5.7750000000000003E-2</v>
      </c>
      <c r="L4181">
        <v>0.91154999999999997</v>
      </c>
    </row>
    <row r="4182" spans="1:12" x14ac:dyDescent="0.3">
      <c r="A4182">
        <v>4181</v>
      </c>
      <c r="B4182">
        <v>0.41804999999999998</v>
      </c>
      <c r="C4182">
        <v>0.42904999999999999</v>
      </c>
      <c r="D4182">
        <v>0.53254999999999997</v>
      </c>
      <c r="E4182">
        <v>7.0449999999999999E-2</v>
      </c>
      <c r="F4182">
        <v>0.56074999999999997</v>
      </c>
      <c r="G4182">
        <v>0.42494999999999999</v>
      </c>
      <c r="H4182">
        <v>0.36945</v>
      </c>
      <c r="I4182">
        <v>1.925E-2</v>
      </c>
      <c r="J4182">
        <v>0.39924999999999999</v>
      </c>
      <c r="K4182">
        <v>0.71865000000000001</v>
      </c>
      <c r="L4182">
        <v>0.70625000000000004</v>
      </c>
    </row>
    <row r="4183" spans="1:12" x14ac:dyDescent="0.3">
      <c r="A4183">
        <v>4182</v>
      </c>
      <c r="B4183">
        <v>0.41815000000000002</v>
      </c>
      <c r="C4183">
        <v>0.74355000000000004</v>
      </c>
      <c r="D4183">
        <v>0.68905000000000005</v>
      </c>
      <c r="E4183">
        <v>0.21235000000000001</v>
      </c>
      <c r="F4183">
        <v>0.20995</v>
      </c>
      <c r="G4183">
        <v>0.14854999999999999</v>
      </c>
      <c r="H4183">
        <v>1.7250000000000001E-2</v>
      </c>
      <c r="I4183">
        <v>0.47775000000000001</v>
      </c>
      <c r="J4183">
        <v>0.67454999999999998</v>
      </c>
      <c r="K4183">
        <v>0.13355</v>
      </c>
      <c r="L4183">
        <v>0.76524999999999999</v>
      </c>
    </row>
    <row r="4184" spans="1:12" x14ac:dyDescent="0.3">
      <c r="A4184">
        <v>4183</v>
      </c>
      <c r="B4184">
        <v>0.41825000000000001</v>
      </c>
      <c r="C4184">
        <v>0.59724999999999995</v>
      </c>
      <c r="D4184">
        <v>0.45765</v>
      </c>
      <c r="E4184">
        <v>0.50024999999999997</v>
      </c>
      <c r="F4184">
        <v>0.51034999999999997</v>
      </c>
      <c r="G4184">
        <v>0.85755000000000003</v>
      </c>
      <c r="H4184">
        <v>0.58074999999999999</v>
      </c>
      <c r="I4184">
        <v>0.60414999999999996</v>
      </c>
      <c r="J4184">
        <v>0.30885000000000001</v>
      </c>
      <c r="K4184">
        <v>0.57235000000000003</v>
      </c>
      <c r="L4184">
        <v>0.84424999999999994</v>
      </c>
    </row>
    <row r="4185" spans="1:12" x14ac:dyDescent="0.3">
      <c r="A4185">
        <v>4184</v>
      </c>
      <c r="B4185">
        <v>0.41835</v>
      </c>
      <c r="C4185">
        <v>0.89575000000000005</v>
      </c>
      <c r="D4185">
        <v>0.56825000000000003</v>
      </c>
      <c r="E4185">
        <v>0.63724999999999998</v>
      </c>
      <c r="F4185">
        <v>0.66744999999999999</v>
      </c>
      <c r="G4185">
        <v>0.53264999999999996</v>
      </c>
      <c r="H4185">
        <v>0.73075000000000001</v>
      </c>
      <c r="I4185">
        <v>0.10335</v>
      </c>
      <c r="J4185">
        <v>1.9949999999999999E-2</v>
      </c>
      <c r="K4185">
        <v>0.47125</v>
      </c>
      <c r="L4185">
        <v>0.78774999999999995</v>
      </c>
    </row>
    <row r="4186" spans="1:12" x14ac:dyDescent="0.3">
      <c r="A4186">
        <v>4185</v>
      </c>
      <c r="B4186">
        <v>0.41844999999999999</v>
      </c>
      <c r="C4186">
        <v>0.67795000000000005</v>
      </c>
      <c r="D4186">
        <v>0.59345000000000003</v>
      </c>
      <c r="E4186">
        <v>0.22195000000000001</v>
      </c>
      <c r="F4186">
        <v>0.66044999999999998</v>
      </c>
      <c r="G4186">
        <v>2.155E-2</v>
      </c>
      <c r="H4186">
        <v>0.19485</v>
      </c>
      <c r="I4186">
        <v>0.61604999999999999</v>
      </c>
      <c r="J4186">
        <v>0.94064999999999999</v>
      </c>
      <c r="K4186">
        <v>0.20745</v>
      </c>
      <c r="L4186">
        <v>0.92815000000000003</v>
      </c>
    </row>
    <row r="4187" spans="1:12" x14ac:dyDescent="0.3">
      <c r="A4187">
        <v>4186</v>
      </c>
      <c r="B4187">
        <v>0.41854999999999998</v>
      </c>
      <c r="C4187">
        <v>0.90044999999999997</v>
      </c>
      <c r="D4187">
        <v>0.40484999999999999</v>
      </c>
      <c r="E4187">
        <v>0.36345</v>
      </c>
      <c r="F4187">
        <v>0.23335</v>
      </c>
      <c r="G4187">
        <v>8.5500000000000003E-3</v>
      </c>
      <c r="H4187">
        <v>0.73204999999999998</v>
      </c>
      <c r="I4187">
        <v>0.79835</v>
      </c>
      <c r="J4187">
        <v>0.25674999999999998</v>
      </c>
      <c r="K4187">
        <v>0.94574999999999998</v>
      </c>
      <c r="L4187">
        <v>0.17835000000000001</v>
      </c>
    </row>
    <row r="4188" spans="1:12" x14ac:dyDescent="0.3">
      <c r="A4188">
        <v>4187</v>
      </c>
      <c r="B4188">
        <v>0.41865000000000002</v>
      </c>
      <c r="C4188">
        <v>0.64795000000000003</v>
      </c>
      <c r="D4188">
        <v>0.41335</v>
      </c>
      <c r="E4188">
        <v>0.50305</v>
      </c>
      <c r="F4188">
        <v>0.93364999999999998</v>
      </c>
      <c r="G4188">
        <v>0.35275000000000001</v>
      </c>
      <c r="H4188">
        <v>0.31855</v>
      </c>
      <c r="I4188">
        <v>0.37135000000000001</v>
      </c>
      <c r="J4188">
        <v>7.6649999999999996E-2</v>
      </c>
      <c r="K4188">
        <v>0.69755</v>
      </c>
      <c r="L4188">
        <v>0.80245</v>
      </c>
    </row>
    <row r="4189" spans="1:12" x14ac:dyDescent="0.3">
      <c r="A4189">
        <v>4188</v>
      </c>
      <c r="B4189">
        <v>0.41875000000000001</v>
      </c>
      <c r="C4189">
        <v>0.30214999999999997</v>
      </c>
      <c r="D4189">
        <v>0.79774999999999996</v>
      </c>
      <c r="E4189">
        <v>0.43525000000000003</v>
      </c>
      <c r="F4189">
        <v>0.82635000000000003</v>
      </c>
      <c r="G4189">
        <v>0.39115</v>
      </c>
      <c r="H4189">
        <v>0.33015</v>
      </c>
      <c r="I4189">
        <v>0.19794999999999999</v>
      </c>
      <c r="J4189">
        <v>0.57294999999999996</v>
      </c>
      <c r="K4189">
        <v>0.78285000000000005</v>
      </c>
      <c r="L4189">
        <v>0.35685</v>
      </c>
    </row>
    <row r="4190" spans="1:12" x14ac:dyDescent="0.3">
      <c r="A4190">
        <v>4189</v>
      </c>
      <c r="B4190">
        <v>0.41885</v>
      </c>
      <c r="C4190">
        <v>0.52095000000000002</v>
      </c>
      <c r="D4190">
        <v>0.86275000000000002</v>
      </c>
      <c r="E4190">
        <v>0.24015</v>
      </c>
      <c r="F4190">
        <v>0.71084999999999998</v>
      </c>
      <c r="G4190">
        <v>8.3549999999999999E-2</v>
      </c>
      <c r="H4190">
        <v>0.48525000000000001</v>
      </c>
      <c r="I4190">
        <v>0.39774999999999999</v>
      </c>
      <c r="J4190">
        <v>0.68984999999999996</v>
      </c>
      <c r="K4190">
        <v>5.8500000000000002E-3</v>
      </c>
      <c r="L4190">
        <v>0.72275</v>
      </c>
    </row>
    <row r="4191" spans="1:12" x14ac:dyDescent="0.3">
      <c r="A4191">
        <v>4190</v>
      </c>
      <c r="B4191">
        <v>0.41894999999999999</v>
      </c>
      <c r="C4191">
        <v>0.20444999999999999</v>
      </c>
      <c r="D4191">
        <v>0.29975000000000002</v>
      </c>
      <c r="E4191">
        <v>0.67564999999999997</v>
      </c>
      <c r="F4191">
        <v>0.25164999999999998</v>
      </c>
      <c r="G4191">
        <v>0.39095000000000002</v>
      </c>
      <c r="H4191">
        <v>0.94594999999999996</v>
      </c>
      <c r="I4191">
        <v>0.59635000000000005</v>
      </c>
      <c r="J4191">
        <v>0.48895</v>
      </c>
      <c r="K4191">
        <v>0.25714999999999999</v>
      </c>
      <c r="L4191">
        <v>3.6650000000000002E-2</v>
      </c>
    </row>
    <row r="4192" spans="1:12" x14ac:dyDescent="0.3">
      <c r="A4192">
        <v>4191</v>
      </c>
      <c r="B4192">
        <v>0.41904999999999998</v>
      </c>
      <c r="C4192">
        <v>0.83755000000000002</v>
      </c>
      <c r="D4192">
        <v>0.59555000000000002</v>
      </c>
      <c r="E4192">
        <v>0.76565000000000005</v>
      </c>
      <c r="F4192">
        <v>0.71184999999999998</v>
      </c>
      <c r="G4192">
        <v>0.90854999999999997</v>
      </c>
      <c r="H4192">
        <v>0.78905000000000003</v>
      </c>
      <c r="I4192">
        <v>0.58465</v>
      </c>
      <c r="J4192">
        <v>0.30564999999999998</v>
      </c>
      <c r="K4192">
        <v>0.80235000000000001</v>
      </c>
      <c r="L4192">
        <v>0.87834999999999996</v>
      </c>
    </row>
    <row r="4193" spans="1:12" x14ac:dyDescent="0.3">
      <c r="A4193">
        <v>4192</v>
      </c>
      <c r="B4193">
        <v>0.41915000000000002</v>
      </c>
      <c r="C4193">
        <v>0.65874999999999995</v>
      </c>
      <c r="D4193">
        <v>0.50744999999999996</v>
      </c>
      <c r="E4193">
        <v>0.51595000000000002</v>
      </c>
      <c r="F4193">
        <v>0.77115</v>
      </c>
      <c r="G4193">
        <v>0.79674999999999996</v>
      </c>
      <c r="H4193">
        <v>0.16614999999999999</v>
      </c>
      <c r="I4193">
        <v>0.13025</v>
      </c>
      <c r="J4193">
        <v>0.98995</v>
      </c>
      <c r="K4193">
        <v>0.43335000000000001</v>
      </c>
      <c r="L4193">
        <v>0.75004999999999999</v>
      </c>
    </row>
    <row r="4194" spans="1:12" x14ac:dyDescent="0.3">
      <c r="A4194">
        <v>4193</v>
      </c>
      <c r="B4194">
        <v>0.41925000000000001</v>
      </c>
      <c r="C4194">
        <v>0.88055000000000005</v>
      </c>
      <c r="D4194">
        <v>0.59384999999999999</v>
      </c>
      <c r="E4194">
        <v>0.46215000000000001</v>
      </c>
      <c r="F4194">
        <v>0.99575000000000002</v>
      </c>
      <c r="G4194">
        <v>0.16944999999999999</v>
      </c>
      <c r="H4194">
        <v>0.81274999999999997</v>
      </c>
      <c r="I4194">
        <v>0.70055000000000001</v>
      </c>
      <c r="J4194">
        <v>0.86904999999999999</v>
      </c>
      <c r="K4194">
        <v>0.45705000000000001</v>
      </c>
      <c r="L4194">
        <v>0.97555000000000003</v>
      </c>
    </row>
    <row r="4195" spans="1:12" x14ac:dyDescent="0.3">
      <c r="A4195">
        <v>4194</v>
      </c>
      <c r="B4195">
        <v>0.41935</v>
      </c>
      <c r="C4195">
        <v>0.25324999999999998</v>
      </c>
      <c r="D4195">
        <v>0.46394999999999997</v>
      </c>
      <c r="E4195">
        <v>0.64324999999999999</v>
      </c>
      <c r="F4195">
        <v>0.21565000000000001</v>
      </c>
      <c r="G4195">
        <v>0.25014999999999998</v>
      </c>
      <c r="H4195">
        <v>0.72065000000000001</v>
      </c>
      <c r="I4195">
        <v>0.54605000000000004</v>
      </c>
      <c r="J4195">
        <v>0.14854999999999999</v>
      </c>
      <c r="K4195">
        <v>0.76934999999999998</v>
      </c>
      <c r="L4195">
        <v>0.29415000000000002</v>
      </c>
    </row>
    <row r="4196" spans="1:12" x14ac:dyDescent="0.3">
      <c r="A4196">
        <v>4195</v>
      </c>
      <c r="B4196">
        <v>0.41944999999999999</v>
      </c>
      <c r="C4196">
        <v>0.58255000000000001</v>
      </c>
      <c r="D4196">
        <v>0.44355</v>
      </c>
      <c r="E4196">
        <v>0.97545000000000004</v>
      </c>
      <c r="F4196">
        <v>0.75754999999999995</v>
      </c>
      <c r="G4196">
        <v>7.1050000000000002E-2</v>
      </c>
      <c r="H4196">
        <v>0.75375000000000003</v>
      </c>
      <c r="I4196">
        <v>0.47944999999999999</v>
      </c>
      <c r="J4196">
        <v>0.37924999999999998</v>
      </c>
      <c r="K4196">
        <v>0.42294999999999999</v>
      </c>
      <c r="L4196">
        <v>0.29515000000000002</v>
      </c>
    </row>
    <row r="4197" spans="1:12" x14ac:dyDescent="0.3">
      <c r="A4197">
        <v>4196</v>
      </c>
      <c r="B4197">
        <v>0.41954999999999998</v>
      </c>
      <c r="C4197">
        <v>0.95725000000000005</v>
      </c>
      <c r="D4197">
        <v>0.33825</v>
      </c>
      <c r="E4197">
        <v>0.28865000000000002</v>
      </c>
      <c r="F4197">
        <v>0.65354999999999996</v>
      </c>
      <c r="G4197">
        <v>0.78244999999999998</v>
      </c>
      <c r="H4197">
        <v>0.35075000000000001</v>
      </c>
      <c r="I4197">
        <v>0.20965</v>
      </c>
      <c r="J4197">
        <v>0.73485</v>
      </c>
      <c r="K4197">
        <v>0.99775000000000003</v>
      </c>
      <c r="L4197">
        <v>0.47205000000000003</v>
      </c>
    </row>
    <row r="4198" spans="1:12" x14ac:dyDescent="0.3">
      <c r="A4198">
        <v>4197</v>
      </c>
      <c r="B4198">
        <v>0.41965000000000002</v>
      </c>
      <c r="C4198">
        <v>0.44105</v>
      </c>
      <c r="D4198">
        <v>0.29394999999999999</v>
      </c>
      <c r="E4198">
        <v>0.10755000000000001</v>
      </c>
      <c r="F4198">
        <v>0.56474999999999997</v>
      </c>
      <c r="G4198">
        <v>0.95735000000000003</v>
      </c>
      <c r="H4198">
        <v>0.91595000000000004</v>
      </c>
      <c r="I4198">
        <v>0.46084999999999998</v>
      </c>
      <c r="J4198">
        <v>0.51944999999999997</v>
      </c>
      <c r="K4198">
        <v>0.10295</v>
      </c>
      <c r="L4198">
        <v>0.85065000000000002</v>
      </c>
    </row>
    <row r="4199" spans="1:12" x14ac:dyDescent="0.3">
      <c r="A4199">
        <v>4198</v>
      </c>
      <c r="B4199">
        <v>0.41975000000000001</v>
      </c>
      <c r="C4199">
        <v>0.54125000000000001</v>
      </c>
      <c r="D4199">
        <v>0.21354999999999999</v>
      </c>
      <c r="E4199">
        <v>0.78795000000000004</v>
      </c>
      <c r="F4199">
        <v>0.19234999999999999</v>
      </c>
      <c r="G4199">
        <v>0.62265000000000004</v>
      </c>
      <c r="H4199">
        <v>0.16475000000000001</v>
      </c>
      <c r="I4199">
        <v>0.32485000000000003</v>
      </c>
      <c r="J4199">
        <v>0.89824999999999999</v>
      </c>
      <c r="K4199">
        <v>0.25124999999999997</v>
      </c>
      <c r="L4199">
        <v>0.64744999999999997</v>
      </c>
    </row>
    <row r="4200" spans="1:12" x14ac:dyDescent="0.3">
      <c r="A4200">
        <v>4199</v>
      </c>
      <c r="B4200">
        <v>0.41985</v>
      </c>
      <c r="C4200">
        <v>0.12705</v>
      </c>
      <c r="D4200">
        <v>0.51124999999999998</v>
      </c>
      <c r="E4200">
        <v>0.28125</v>
      </c>
      <c r="F4200">
        <v>0.28594999999999998</v>
      </c>
      <c r="G4200">
        <v>0.11795</v>
      </c>
      <c r="H4200">
        <v>0.48615000000000003</v>
      </c>
      <c r="I4200">
        <v>0.80054999999999998</v>
      </c>
      <c r="J4200">
        <v>0.86365000000000003</v>
      </c>
      <c r="K4200">
        <v>0.86114999999999997</v>
      </c>
      <c r="L4200">
        <v>0.65064999999999995</v>
      </c>
    </row>
    <row r="4201" spans="1:12" x14ac:dyDescent="0.3">
      <c r="A4201">
        <v>4200</v>
      </c>
      <c r="B4201">
        <v>0.41994999999999999</v>
      </c>
      <c r="C4201">
        <v>0.68435000000000001</v>
      </c>
      <c r="D4201">
        <v>0.12064999999999999</v>
      </c>
      <c r="E4201">
        <v>0.29194999999999999</v>
      </c>
      <c r="F4201">
        <v>0.35075000000000001</v>
      </c>
      <c r="G4201">
        <v>0.68035000000000001</v>
      </c>
      <c r="H4201">
        <v>0.10345</v>
      </c>
      <c r="I4201">
        <v>0.65485000000000004</v>
      </c>
      <c r="J4201">
        <v>0.15015000000000001</v>
      </c>
      <c r="K4201">
        <v>0.48054999999999998</v>
      </c>
      <c r="L4201">
        <v>0.90905000000000002</v>
      </c>
    </row>
    <row r="4202" spans="1:12" x14ac:dyDescent="0.3">
      <c r="A4202">
        <v>4201</v>
      </c>
      <c r="B4202">
        <v>0.42004999999999998</v>
      </c>
      <c r="C4202">
        <v>8.7349999999999997E-2</v>
      </c>
      <c r="D4202">
        <v>0.66195000000000004</v>
      </c>
      <c r="E4202">
        <v>0.29175000000000001</v>
      </c>
      <c r="F4202">
        <v>0.74214999999999998</v>
      </c>
      <c r="G4202">
        <v>0.49495</v>
      </c>
      <c r="H4202">
        <v>0.30414999999999998</v>
      </c>
      <c r="I4202">
        <v>0.52234999999999998</v>
      </c>
      <c r="J4202">
        <v>0.94964999999999999</v>
      </c>
      <c r="K4202">
        <v>0.23235</v>
      </c>
      <c r="L4202">
        <v>0.77685000000000004</v>
      </c>
    </row>
    <row r="4203" spans="1:12" x14ac:dyDescent="0.3">
      <c r="A4203">
        <v>4202</v>
      </c>
      <c r="B4203">
        <v>0.42015000000000002</v>
      </c>
      <c r="C4203">
        <v>6.9150000000000003E-2</v>
      </c>
      <c r="D4203">
        <v>0.23785000000000001</v>
      </c>
      <c r="E4203">
        <v>0.92474999999999996</v>
      </c>
      <c r="F4203">
        <v>0.51324999999999998</v>
      </c>
      <c r="G4203">
        <v>0.72304999999999997</v>
      </c>
      <c r="H4203">
        <v>0.69525000000000003</v>
      </c>
      <c r="I4203">
        <v>3.9550000000000002E-2</v>
      </c>
      <c r="J4203">
        <v>0.43885000000000002</v>
      </c>
      <c r="K4203">
        <v>2.8250000000000001E-2</v>
      </c>
      <c r="L4203">
        <v>0.52825</v>
      </c>
    </row>
    <row r="4204" spans="1:12" x14ac:dyDescent="0.3">
      <c r="A4204">
        <v>4203</v>
      </c>
      <c r="B4204">
        <v>0.42025000000000001</v>
      </c>
      <c r="C4204">
        <v>0.14235</v>
      </c>
      <c r="D4204">
        <v>0.85614999999999997</v>
      </c>
      <c r="E4204">
        <v>0.99444999999999995</v>
      </c>
      <c r="F4204">
        <v>0.69925000000000004</v>
      </c>
      <c r="G4204">
        <v>0.43774999999999997</v>
      </c>
      <c r="H4204">
        <v>0.24625</v>
      </c>
      <c r="I4204">
        <v>0.93125000000000002</v>
      </c>
      <c r="J4204">
        <v>0.38374999999999998</v>
      </c>
      <c r="K4204">
        <v>0.73585</v>
      </c>
      <c r="L4204">
        <v>0.34994999999999998</v>
      </c>
    </row>
    <row r="4205" spans="1:12" x14ac:dyDescent="0.3">
      <c r="A4205">
        <v>4204</v>
      </c>
      <c r="B4205">
        <v>0.42035</v>
      </c>
      <c r="C4205">
        <v>0.68374999999999997</v>
      </c>
      <c r="D4205">
        <v>0.17524999999999999</v>
      </c>
      <c r="E4205">
        <v>0.36985000000000001</v>
      </c>
      <c r="F4205">
        <v>0.36685000000000001</v>
      </c>
      <c r="G4205">
        <v>0.13985</v>
      </c>
      <c r="H4205">
        <v>0.58794999999999997</v>
      </c>
      <c r="I4205">
        <v>0.70065</v>
      </c>
      <c r="J4205">
        <v>0.98885000000000001</v>
      </c>
      <c r="K4205">
        <v>0.99995000000000001</v>
      </c>
      <c r="L4205">
        <v>0.76315</v>
      </c>
    </row>
    <row r="4206" spans="1:12" x14ac:dyDescent="0.3">
      <c r="A4206">
        <v>4205</v>
      </c>
      <c r="B4206">
        <v>0.42044999999999999</v>
      </c>
      <c r="C4206">
        <v>0.56364999999999998</v>
      </c>
      <c r="D4206">
        <v>0.99624999999999997</v>
      </c>
      <c r="E4206">
        <v>0.48515000000000003</v>
      </c>
      <c r="F4206">
        <v>2.4150000000000001E-2</v>
      </c>
      <c r="G4206">
        <v>0.52615000000000001</v>
      </c>
      <c r="H4206">
        <v>0.19944999999999999</v>
      </c>
      <c r="I4206">
        <v>0.80815000000000003</v>
      </c>
      <c r="J4206">
        <v>0.95294999999999996</v>
      </c>
      <c r="K4206">
        <v>0.74385000000000001</v>
      </c>
      <c r="L4206">
        <v>0.57284999999999997</v>
      </c>
    </row>
    <row r="4207" spans="1:12" x14ac:dyDescent="0.3">
      <c r="A4207">
        <v>4206</v>
      </c>
      <c r="B4207">
        <v>0.42054999999999998</v>
      </c>
      <c r="C4207">
        <v>0.87695000000000001</v>
      </c>
      <c r="D4207">
        <v>0.71514999999999995</v>
      </c>
      <c r="E4207">
        <v>6.7349999999999993E-2</v>
      </c>
      <c r="F4207">
        <v>0.24895</v>
      </c>
      <c r="G4207">
        <v>0.75355000000000005</v>
      </c>
      <c r="H4207">
        <v>0.48435</v>
      </c>
      <c r="I4207">
        <v>4.6149999999999997E-2</v>
      </c>
      <c r="J4207">
        <v>0.11175</v>
      </c>
      <c r="K4207">
        <v>3.1850000000000003E-2</v>
      </c>
      <c r="L4207">
        <v>0.89434999999999998</v>
      </c>
    </row>
    <row r="4208" spans="1:12" x14ac:dyDescent="0.3">
      <c r="A4208">
        <v>4207</v>
      </c>
      <c r="B4208">
        <v>0.42065000000000002</v>
      </c>
      <c r="C4208">
        <v>0.40024999999999999</v>
      </c>
      <c r="D4208">
        <v>0.83814999999999995</v>
      </c>
      <c r="E4208">
        <v>0.80395000000000005</v>
      </c>
      <c r="F4208">
        <v>0.43554999999999999</v>
      </c>
      <c r="G4208">
        <v>6.6949999999999996E-2</v>
      </c>
      <c r="H4208">
        <v>0.45405000000000001</v>
      </c>
      <c r="I4208">
        <v>0.14635000000000001</v>
      </c>
      <c r="J4208">
        <v>0.45384999999999998</v>
      </c>
      <c r="K4208">
        <v>0.73565000000000003</v>
      </c>
      <c r="L4208">
        <v>0.36975000000000002</v>
      </c>
    </row>
    <row r="4209" spans="1:12" x14ac:dyDescent="0.3">
      <c r="A4209">
        <v>4208</v>
      </c>
      <c r="B4209">
        <v>0.42075000000000001</v>
      </c>
      <c r="C4209">
        <v>0.84424999999999994</v>
      </c>
      <c r="D4209">
        <v>0.42415000000000003</v>
      </c>
      <c r="E4209">
        <v>0.53974999999999995</v>
      </c>
      <c r="F4209">
        <v>0.22505</v>
      </c>
      <c r="G4209">
        <v>0.50375000000000003</v>
      </c>
      <c r="H4209">
        <v>2.7499999999999998E-3</v>
      </c>
      <c r="I4209">
        <v>0.87675000000000003</v>
      </c>
      <c r="J4209">
        <v>0.87995000000000001</v>
      </c>
      <c r="K4209">
        <v>0.13335</v>
      </c>
      <c r="L4209">
        <v>0.17824999999999999</v>
      </c>
    </row>
    <row r="4210" spans="1:12" x14ac:dyDescent="0.3">
      <c r="A4210">
        <v>4209</v>
      </c>
      <c r="B4210">
        <v>0.42085</v>
      </c>
      <c r="C4210">
        <v>0.24784999999999999</v>
      </c>
      <c r="D4210">
        <v>0.52324999999999999</v>
      </c>
      <c r="E4210">
        <v>0.70084999999999997</v>
      </c>
      <c r="F4210">
        <v>0.96035000000000004</v>
      </c>
      <c r="G4210">
        <v>0.67054999999999998</v>
      </c>
      <c r="H4210">
        <v>0.69025000000000003</v>
      </c>
      <c r="I4210">
        <v>0.51014999999999999</v>
      </c>
      <c r="J4210">
        <v>0.12995000000000001</v>
      </c>
      <c r="K4210">
        <v>1.7049999999999999E-2</v>
      </c>
      <c r="L4210">
        <v>4.9500000000000004E-3</v>
      </c>
    </row>
    <row r="4211" spans="1:12" x14ac:dyDescent="0.3">
      <c r="A4211">
        <v>4210</v>
      </c>
      <c r="B4211">
        <v>0.42094999999999999</v>
      </c>
      <c r="C4211">
        <v>0.70045000000000002</v>
      </c>
      <c r="D4211">
        <v>0.16864999999999999</v>
      </c>
      <c r="E4211">
        <v>0.10655000000000001</v>
      </c>
      <c r="F4211">
        <v>0.24965000000000001</v>
      </c>
      <c r="G4211">
        <v>0.11005</v>
      </c>
      <c r="H4211">
        <v>0.61175000000000002</v>
      </c>
      <c r="I4211">
        <v>0.17405000000000001</v>
      </c>
      <c r="J4211">
        <v>0.13965</v>
      </c>
      <c r="K4211">
        <v>8.1049999999999997E-2</v>
      </c>
      <c r="L4211">
        <v>0.85524999999999995</v>
      </c>
    </row>
    <row r="4212" spans="1:12" x14ac:dyDescent="0.3">
      <c r="A4212">
        <v>4211</v>
      </c>
      <c r="B4212">
        <v>0.42104999999999998</v>
      </c>
      <c r="C4212">
        <v>0.24435000000000001</v>
      </c>
      <c r="D4212">
        <v>0.29835</v>
      </c>
      <c r="E4212">
        <v>0.84104999999999996</v>
      </c>
      <c r="F4212">
        <v>0.22735</v>
      </c>
      <c r="G4212">
        <v>0.35925000000000001</v>
      </c>
      <c r="H4212">
        <v>0.96614999999999995</v>
      </c>
      <c r="I4212">
        <v>0.18695000000000001</v>
      </c>
      <c r="J4212">
        <v>0.30995</v>
      </c>
      <c r="K4212">
        <v>0.63915</v>
      </c>
      <c r="L4212">
        <v>0.37845000000000001</v>
      </c>
    </row>
    <row r="4213" spans="1:12" x14ac:dyDescent="0.3">
      <c r="A4213">
        <v>4212</v>
      </c>
      <c r="B4213">
        <v>0.42115000000000002</v>
      </c>
      <c r="C4213">
        <v>0.69804999999999995</v>
      </c>
      <c r="D4213">
        <v>0.14294999999999999</v>
      </c>
      <c r="E4213">
        <v>0.69105000000000005</v>
      </c>
      <c r="F4213">
        <v>9.4450000000000006E-2</v>
      </c>
      <c r="G4213">
        <v>0.47885</v>
      </c>
      <c r="H4213">
        <v>0.60524999999999995</v>
      </c>
      <c r="I4213">
        <v>0.50014999999999998</v>
      </c>
      <c r="J4213">
        <v>0.65444999999999998</v>
      </c>
      <c r="K4213">
        <v>0.94645000000000001</v>
      </c>
      <c r="L4213">
        <v>0.78405000000000002</v>
      </c>
    </row>
    <row r="4214" spans="1:12" x14ac:dyDescent="0.3">
      <c r="A4214">
        <v>4213</v>
      </c>
      <c r="B4214">
        <v>0.42125000000000001</v>
      </c>
      <c r="C4214">
        <v>0.86965000000000003</v>
      </c>
      <c r="D4214">
        <v>0.73145000000000004</v>
      </c>
      <c r="E4214">
        <v>0.13045000000000001</v>
      </c>
      <c r="F4214">
        <v>0.18325</v>
      </c>
      <c r="G4214">
        <v>0.46915000000000001</v>
      </c>
      <c r="H4214">
        <v>0.16775000000000001</v>
      </c>
      <c r="I4214">
        <v>9.1850000000000001E-2</v>
      </c>
      <c r="J4214">
        <v>0.52905000000000002</v>
      </c>
      <c r="K4214">
        <v>0.60465000000000002</v>
      </c>
      <c r="L4214">
        <v>0.23394999999999999</v>
      </c>
    </row>
    <row r="4215" spans="1:12" x14ac:dyDescent="0.3">
      <c r="A4215">
        <v>4214</v>
      </c>
      <c r="B4215">
        <v>0.42135</v>
      </c>
      <c r="C4215">
        <v>0.64034999999999997</v>
      </c>
      <c r="D4215">
        <v>4.2450000000000002E-2</v>
      </c>
      <c r="E4215">
        <v>0.17075000000000001</v>
      </c>
      <c r="F4215">
        <v>0.21515000000000001</v>
      </c>
      <c r="G4215">
        <v>0.37395</v>
      </c>
      <c r="H4215">
        <v>0.95884999999999998</v>
      </c>
      <c r="I4215">
        <v>0.17385</v>
      </c>
      <c r="J4215">
        <v>0.87004999999999999</v>
      </c>
      <c r="K4215">
        <v>0.97524999999999995</v>
      </c>
      <c r="L4215">
        <v>0.91105000000000003</v>
      </c>
    </row>
    <row r="4216" spans="1:12" x14ac:dyDescent="0.3">
      <c r="A4216">
        <v>4215</v>
      </c>
      <c r="B4216">
        <v>0.42144999999999999</v>
      </c>
      <c r="C4216">
        <v>0.38005</v>
      </c>
      <c r="D4216">
        <v>0.12275</v>
      </c>
      <c r="E4216">
        <v>0.47744999999999999</v>
      </c>
      <c r="F4216">
        <v>6.515E-2</v>
      </c>
      <c r="G4216">
        <v>0.34184999999999999</v>
      </c>
      <c r="H4216">
        <v>0.16825000000000001</v>
      </c>
      <c r="I4216">
        <v>0.95245000000000002</v>
      </c>
      <c r="J4216">
        <v>0.11125</v>
      </c>
      <c r="K4216">
        <v>0.77005000000000001</v>
      </c>
      <c r="L4216">
        <v>0.96575</v>
      </c>
    </row>
    <row r="4217" spans="1:12" x14ac:dyDescent="0.3">
      <c r="A4217">
        <v>4216</v>
      </c>
      <c r="B4217">
        <v>0.42154999999999998</v>
      </c>
      <c r="C4217">
        <v>0.69305000000000005</v>
      </c>
      <c r="D4217">
        <v>0.79764999999999997</v>
      </c>
      <c r="E4217">
        <v>0.12665000000000001</v>
      </c>
      <c r="F4217">
        <v>0.55754999999999999</v>
      </c>
      <c r="G4217">
        <v>0.49914999999999998</v>
      </c>
      <c r="H4217">
        <v>0.73424999999999996</v>
      </c>
      <c r="I4217">
        <v>0.83245000000000002</v>
      </c>
      <c r="J4217">
        <v>0.41885</v>
      </c>
      <c r="K4217">
        <v>0.64795000000000003</v>
      </c>
      <c r="L4217">
        <v>0.95504999999999995</v>
      </c>
    </row>
    <row r="4218" spans="1:12" x14ac:dyDescent="0.3">
      <c r="A4218">
        <v>4217</v>
      </c>
      <c r="B4218">
        <v>0.42165000000000002</v>
      </c>
      <c r="C4218">
        <v>0.67335</v>
      </c>
      <c r="D4218">
        <v>0.71494999999999997</v>
      </c>
      <c r="E4218">
        <v>0.32795000000000002</v>
      </c>
      <c r="F4218">
        <v>0.40425</v>
      </c>
      <c r="G4218">
        <v>0.79815000000000003</v>
      </c>
      <c r="H4218">
        <v>0.74655000000000005</v>
      </c>
      <c r="I4218">
        <v>0.84624999999999995</v>
      </c>
      <c r="J4218">
        <v>0.18834999999999999</v>
      </c>
      <c r="K4218">
        <v>0.30614999999999998</v>
      </c>
      <c r="L4218">
        <v>0.76775000000000004</v>
      </c>
    </row>
    <row r="4219" spans="1:12" x14ac:dyDescent="0.3">
      <c r="A4219">
        <v>4218</v>
      </c>
      <c r="B4219">
        <v>0.42175000000000001</v>
      </c>
      <c r="C4219">
        <v>0.23005</v>
      </c>
      <c r="D4219">
        <v>0.47654999999999997</v>
      </c>
      <c r="E4219">
        <v>0.34144999999999998</v>
      </c>
      <c r="F4219">
        <v>0.49925000000000003</v>
      </c>
      <c r="G4219">
        <v>0.67315000000000003</v>
      </c>
      <c r="H4219">
        <v>0.49204999999999999</v>
      </c>
      <c r="I4219">
        <v>0.20144999999999999</v>
      </c>
      <c r="J4219">
        <v>0.67354999999999998</v>
      </c>
      <c r="K4219">
        <v>0.21665000000000001</v>
      </c>
      <c r="L4219">
        <v>0.99904999999999999</v>
      </c>
    </row>
    <row r="4220" spans="1:12" x14ac:dyDescent="0.3">
      <c r="A4220">
        <v>4219</v>
      </c>
      <c r="B4220">
        <v>0.42185</v>
      </c>
      <c r="C4220">
        <v>0.95294999999999996</v>
      </c>
      <c r="D4220">
        <v>6.4350000000000004E-2</v>
      </c>
      <c r="E4220">
        <v>0.43435000000000001</v>
      </c>
      <c r="F4220">
        <v>0.68194999999999995</v>
      </c>
      <c r="G4220">
        <v>0.41094999999999998</v>
      </c>
      <c r="H4220">
        <v>0.18204999999999999</v>
      </c>
      <c r="I4220">
        <v>0.89764999999999995</v>
      </c>
      <c r="J4220">
        <v>0.49475000000000002</v>
      </c>
      <c r="K4220">
        <v>0.39734999999999998</v>
      </c>
      <c r="L4220">
        <v>1.685E-2</v>
      </c>
    </row>
    <row r="4221" spans="1:12" x14ac:dyDescent="0.3">
      <c r="A4221">
        <v>4220</v>
      </c>
      <c r="B4221">
        <v>0.42194999999999999</v>
      </c>
      <c r="C4221">
        <v>0.66574999999999995</v>
      </c>
      <c r="D4221">
        <v>0.19514999999999999</v>
      </c>
      <c r="E4221">
        <v>0.31564999999999999</v>
      </c>
      <c r="F4221">
        <v>0.29994999999999999</v>
      </c>
      <c r="G4221">
        <v>0.82745000000000002</v>
      </c>
      <c r="H4221">
        <v>0.70615000000000006</v>
      </c>
      <c r="I4221">
        <v>9.6949999999999995E-2</v>
      </c>
      <c r="J4221">
        <v>0.44235000000000002</v>
      </c>
      <c r="K4221">
        <v>0.88595000000000002</v>
      </c>
      <c r="L4221">
        <v>0.93694999999999995</v>
      </c>
    </row>
    <row r="4222" spans="1:12" x14ac:dyDescent="0.3">
      <c r="A4222">
        <v>4221</v>
      </c>
      <c r="B4222">
        <v>0.42204999999999998</v>
      </c>
      <c r="C4222">
        <v>0.57004999999999995</v>
      </c>
      <c r="D4222">
        <v>0.98155000000000003</v>
      </c>
      <c r="E4222">
        <v>0.36435000000000001</v>
      </c>
      <c r="F4222">
        <v>0.33065</v>
      </c>
      <c r="G4222">
        <v>0.14795</v>
      </c>
      <c r="H4222">
        <v>0.83774999999999999</v>
      </c>
      <c r="I4222">
        <v>0.92605000000000004</v>
      </c>
      <c r="J4222">
        <v>6.055E-2</v>
      </c>
      <c r="K4222">
        <v>5.185E-2</v>
      </c>
      <c r="L4222">
        <v>4.9950000000000001E-2</v>
      </c>
    </row>
    <row r="4223" spans="1:12" x14ac:dyDescent="0.3">
      <c r="A4223">
        <v>4222</v>
      </c>
      <c r="B4223">
        <v>0.42215000000000003</v>
      </c>
      <c r="C4223">
        <v>0.59114999999999995</v>
      </c>
      <c r="D4223">
        <v>0.32665</v>
      </c>
      <c r="E4223">
        <v>1.8350000000000002E-2</v>
      </c>
      <c r="F4223">
        <v>0.10895000000000001</v>
      </c>
      <c r="G4223">
        <v>5.9150000000000001E-2</v>
      </c>
      <c r="H4223">
        <v>0.98004999999999998</v>
      </c>
      <c r="I4223">
        <v>0.10115</v>
      </c>
      <c r="J4223">
        <v>0.50754999999999995</v>
      </c>
      <c r="K4223">
        <v>0.96484999999999999</v>
      </c>
      <c r="L4223">
        <v>0.63605</v>
      </c>
    </row>
    <row r="4224" spans="1:12" x14ac:dyDescent="0.3">
      <c r="A4224">
        <v>4223</v>
      </c>
      <c r="B4224">
        <v>0.42225000000000001</v>
      </c>
      <c r="C4224">
        <v>0.66454999999999997</v>
      </c>
      <c r="D4224">
        <v>0.28075</v>
      </c>
      <c r="E4224">
        <v>0.85245000000000004</v>
      </c>
      <c r="F4224">
        <v>0.84355000000000002</v>
      </c>
      <c r="G4224">
        <v>0.52124999999999999</v>
      </c>
      <c r="H4224">
        <v>0.83945000000000003</v>
      </c>
      <c r="I4224">
        <v>0.47415000000000002</v>
      </c>
      <c r="J4224">
        <v>0.30904999999999999</v>
      </c>
      <c r="K4224">
        <v>0.30395</v>
      </c>
      <c r="L4224">
        <v>0.66544999999999999</v>
      </c>
    </row>
    <row r="4225" spans="1:12" x14ac:dyDescent="0.3">
      <c r="A4225">
        <v>4224</v>
      </c>
      <c r="B4225">
        <v>0.42235</v>
      </c>
      <c r="C4225">
        <v>0.25364999999999999</v>
      </c>
      <c r="D4225">
        <v>0.39415</v>
      </c>
      <c r="E4225">
        <v>0.74504999999999999</v>
      </c>
      <c r="F4225">
        <v>0.94455</v>
      </c>
      <c r="G4225">
        <v>0.41315000000000002</v>
      </c>
      <c r="H4225">
        <v>0.71884999999999999</v>
      </c>
      <c r="I4225">
        <v>0.18245</v>
      </c>
      <c r="J4225">
        <v>0.41815000000000002</v>
      </c>
      <c r="K4225">
        <v>5.1950000000000003E-2</v>
      </c>
      <c r="L4225">
        <v>0.79705000000000004</v>
      </c>
    </row>
    <row r="4226" spans="1:12" x14ac:dyDescent="0.3">
      <c r="A4226">
        <v>4225</v>
      </c>
      <c r="B4226">
        <v>0.42244999999999999</v>
      </c>
      <c r="C4226">
        <v>4.0849999999999997E-2</v>
      </c>
      <c r="D4226">
        <v>0.22764999999999999</v>
      </c>
      <c r="E4226">
        <v>9.0749999999999997E-2</v>
      </c>
      <c r="F4226">
        <v>8.9649999999999994E-2</v>
      </c>
      <c r="G4226">
        <v>3.2349999999999997E-2</v>
      </c>
      <c r="H4226">
        <v>0.90844999999999998</v>
      </c>
      <c r="I4226">
        <v>0.38185000000000002</v>
      </c>
      <c r="J4226">
        <v>0.42075000000000001</v>
      </c>
      <c r="K4226">
        <v>0.90944999999999998</v>
      </c>
      <c r="L4226">
        <v>0.86024999999999996</v>
      </c>
    </row>
    <row r="4227" spans="1:12" x14ac:dyDescent="0.3">
      <c r="A4227">
        <v>4226</v>
      </c>
      <c r="B4227">
        <v>0.42254999999999998</v>
      </c>
      <c r="C4227">
        <v>0.47685</v>
      </c>
      <c r="D4227">
        <v>0.82325000000000004</v>
      </c>
      <c r="E4227">
        <v>0.28894999999999998</v>
      </c>
      <c r="F4227">
        <v>9.2149999999999996E-2</v>
      </c>
      <c r="G4227">
        <v>0.86314999999999997</v>
      </c>
      <c r="H4227">
        <v>0.10564999999999999</v>
      </c>
      <c r="I4227">
        <v>0.22585</v>
      </c>
      <c r="J4227">
        <v>0.11065</v>
      </c>
      <c r="K4227">
        <v>0.84204999999999997</v>
      </c>
      <c r="L4227">
        <v>0.46865000000000001</v>
      </c>
    </row>
    <row r="4228" spans="1:12" x14ac:dyDescent="0.3">
      <c r="A4228">
        <v>4227</v>
      </c>
      <c r="B4228">
        <v>0.42265000000000003</v>
      </c>
      <c r="C4228">
        <v>5.3949999999999998E-2</v>
      </c>
      <c r="D4228">
        <v>0.70174999999999998</v>
      </c>
      <c r="E4228">
        <v>0.21015</v>
      </c>
      <c r="F4228">
        <v>0.48285</v>
      </c>
      <c r="G4228">
        <v>0.98065000000000002</v>
      </c>
      <c r="H4228">
        <v>0.84794999999999998</v>
      </c>
      <c r="I4228">
        <v>0.40605000000000002</v>
      </c>
      <c r="J4228">
        <v>0.82704999999999995</v>
      </c>
      <c r="K4228">
        <v>0.13905000000000001</v>
      </c>
      <c r="L4228">
        <v>2.155E-2</v>
      </c>
    </row>
    <row r="4229" spans="1:12" x14ac:dyDescent="0.3">
      <c r="A4229">
        <v>4228</v>
      </c>
      <c r="B4229">
        <v>0.42275000000000001</v>
      </c>
      <c r="C4229">
        <v>4.0349999999999997E-2</v>
      </c>
      <c r="D4229">
        <v>0.22455</v>
      </c>
      <c r="E4229">
        <v>0.92105000000000004</v>
      </c>
      <c r="F4229">
        <v>0.98955000000000004</v>
      </c>
      <c r="G4229">
        <v>0.13935</v>
      </c>
      <c r="H4229">
        <v>0.24254999999999999</v>
      </c>
      <c r="I4229">
        <v>0.77444999999999997</v>
      </c>
      <c r="J4229">
        <v>2.2349999999999998E-2</v>
      </c>
      <c r="K4229">
        <v>0.15645000000000001</v>
      </c>
      <c r="L4229">
        <v>0.70525000000000004</v>
      </c>
    </row>
    <row r="4230" spans="1:12" x14ac:dyDescent="0.3">
      <c r="A4230">
        <v>4229</v>
      </c>
      <c r="B4230">
        <v>0.42285</v>
      </c>
      <c r="C4230">
        <v>0.60055000000000003</v>
      </c>
      <c r="D4230">
        <v>0.79715000000000003</v>
      </c>
      <c r="E4230">
        <v>0.44855</v>
      </c>
      <c r="F4230">
        <v>0.37485000000000002</v>
      </c>
      <c r="G4230">
        <v>1.25E-3</v>
      </c>
      <c r="H4230">
        <v>0.99775000000000003</v>
      </c>
      <c r="I4230">
        <v>0.11985</v>
      </c>
      <c r="J4230">
        <v>0.91474999999999995</v>
      </c>
      <c r="K4230">
        <v>0.82125000000000004</v>
      </c>
      <c r="L4230">
        <v>0.28265000000000001</v>
      </c>
    </row>
    <row r="4231" spans="1:12" x14ac:dyDescent="0.3">
      <c r="A4231">
        <v>4230</v>
      </c>
      <c r="B4231">
        <v>0.42294999999999999</v>
      </c>
      <c r="C4231">
        <v>0.56474999999999997</v>
      </c>
      <c r="D4231">
        <v>7.9350000000000004E-2</v>
      </c>
      <c r="E4231">
        <v>0.33065</v>
      </c>
      <c r="F4231">
        <v>0.41704999999999998</v>
      </c>
      <c r="G4231">
        <v>0.50124999999999997</v>
      </c>
      <c r="H4231">
        <v>6.6750000000000004E-2</v>
      </c>
      <c r="I4231">
        <v>0.20405000000000001</v>
      </c>
      <c r="J4231">
        <v>0.66615000000000002</v>
      </c>
      <c r="K4231">
        <v>0.52775000000000005</v>
      </c>
      <c r="L4231">
        <v>0.97065000000000001</v>
      </c>
    </row>
    <row r="4232" spans="1:12" x14ac:dyDescent="0.3">
      <c r="A4232">
        <v>4231</v>
      </c>
      <c r="B4232">
        <v>0.42304999999999998</v>
      </c>
      <c r="C4232">
        <v>0.85604999999999998</v>
      </c>
      <c r="D4232">
        <v>0.81635000000000002</v>
      </c>
      <c r="E4232">
        <v>7.6050000000000006E-2</v>
      </c>
      <c r="F4232">
        <v>9.3549999999999994E-2</v>
      </c>
      <c r="G4232">
        <v>0.43535000000000001</v>
      </c>
      <c r="H4232">
        <v>0.91385000000000005</v>
      </c>
      <c r="I4232">
        <v>0.11115</v>
      </c>
      <c r="J4232">
        <v>0.82455000000000001</v>
      </c>
      <c r="K4232">
        <v>0.12485</v>
      </c>
      <c r="L4232">
        <v>0.58794999999999997</v>
      </c>
    </row>
    <row r="4233" spans="1:12" x14ac:dyDescent="0.3">
      <c r="A4233">
        <v>4232</v>
      </c>
      <c r="B4233">
        <v>0.42315000000000003</v>
      </c>
      <c r="C4233">
        <v>0.38685000000000003</v>
      </c>
      <c r="D4233">
        <v>6.2449999999999999E-2</v>
      </c>
      <c r="E4233">
        <v>0.67964999999999998</v>
      </c>
      <c r="F4233">
        <v>0.15345</v>
      </c>
      <c r="G4233">
        <v>0.34855000000000003</v>
      </c>
      <c r="H4233">
        <v>0.74295</v>
      </c>
      <c r="I4233">
        <v>0.25964999999999999</v>
      </c>
      <c r="J4233">
        <v>0.78254999999999997</v>
      </c>
      <c r="K4233">
        <v>6.0449999999999997E-2</v>
      </c>
      <c r="L4233">
        <v>8.6249999999999993E-2</v>
      </c>
    </row>
    <row r="4234" spans="1:12" x14ac:dyDescent="0.3">
      <c r="A4234">
        <v>4233</v>
      </c>
      <c r="B4234">
        <v>0.42325000000000002</v>
      </c>
      <c r="C4234">
        <v>0.22055</v>
      </c>
      <c r="D4234">
        <v>0.78025</v>
      </c>
      <c r="E4234">
        <v>0.90354999999999996</v>
      </c>
      <c r="F4234">
        <v>0.96775</v>
      </c>
      <c r="G4234">
        <v>0.53854999999999997</v>
      </c>
      <c r="H4234">
        <v>0.10495</v>
      </c>
      <c r="I4234">
        <v>0.52644999999999997</v>
      </c>
      <c r="J4234">
        <v>0.21365000000000001</v>
      </c>
      <c r="K4234">
        <v>0.55805000000000005</v>
      </c>
      <c r="L4234">
        <v>0.24174999999999999</v>
      </c>
    </row>
    <row r="4235" spans="1:12" x14ac:dyDescent="0.3">
      <c r="A4235">
        <v>4234</v>
      </c>
      <c r="B4235">
        <v>0.42335</v>
      </c>
      <c r="C4235">
        <v>0.57045000000000001</v>
      </c>
      <c r="D4235">
        <v>0.97865000000000002</v>
      </c>
      <c r="E4235">
        <v>0.12135</v>
      </c>
      <c r="F4235">
        <v>0.25014999999999998</v>
      </c>
      <c r="G4235">
        <v>0.25795000000000001</v>
      </c>
      <c r="H4235">
        <v>4.505E-2</v>
      </c>
      <c r="I4235">
        <v>0.62024999999999997</v>
      </c>
      <c r="J4235">
        <v>0.89964999999999995</v>
      </c>
      <c r="K4235">
        <v>0.35565000000000002</v>
      </c>
      <c r="L4235">
        <v>0.37425000000000003</v>
      </c>
    </row>
    <row r="4236" spans="1:12" x14ac:dyDescent="0.3">
      <c r="A4236">
        <v>4235</v>
      </c>
      <c r="B4236">
        <v>0.42344999999999999</v>
      </c>
      <c r="C4236">
        <v>0.19225</v>
      </c>
      <c r="D4236">
        <v>0.62585000000000002</v>
      </c>
      <c r="E4236">
        <v>7.4550000000000005E-2</v>
      </c>
      <c r="F4236">
        <v>0.88165000000000004</v>
      </c>
      <c r="G4236">
        <v>0.62955000000000005</v>
      </c>
      <c r="H4236">
        <v>0.31075000000000003</v>
      </c>
      <c r="I4236">
        <v>0.19314999999999999</v>
      </c>
      <c r="J4236">
        <v>0.29525000000000001</v>
      </c>
      <c r="K4236">
        <v>0.12385</v>
      </c>
      <c r="L4236">
        <v>4.4650000000000002E-2</v>
      </c>
    </row>
    <row r="4237" spans="1:12" x14ac:dyDescent="0.3">
      <c r="A4237">
        <v>4236</v>
      </c>
      <c r="B4237">
        <v>0.42354999999999998</v>
      </c>
      <c r="C4237">
        <v>0.66795000000000004</v>
      </c>
      <c r="D4237">
        <v>0.91125</v>
      </c>
      <c r="E4237">
        <v>0.17315</v>
      </c>
      <c r="F4237">
        <v>0.68635000000000002</v>
      </c>
      <c r="G4237">
        <v>0.13975000000000001</v>
      </c>
      <c r="H4237">
        <v>0.75185000000000002</v>
      </c>
      <c r="I4237">
        <v>0.56825000000000003</v>
      </c>
      <c r="J4237">
        <v>0.88134999999999997</v>
      </c>
      <c r="K4237">
        <v>0.90644999999999998</v>
      </c>
      <c r="L4237">
        <v>0.45355000000000001</v>
      </c>
    </row>
    <row r="4238" spans="1:12" x14ac:dyDescent="0.3">
      <c r="A4238">
        <v>4237</v>
      </c>
      <c r="B4238">
        <v>0.42365000000000003</v>
      </c>
      <c r="C4238">
        <v>1.095E-2</v>
      </c>
      <c r="D4238">
        <v>0.42685000000000001</v>
      </c>
      <c r="E4238">
        <v>0.69005000000000005</v>
      </c>
      <c r="F4238">
        <v>0.58984999999999999</v>
      </c>
      <c r="G4238">
        <v>0.65544999999999998</v>
      </c>
      <c r="H4238">
        <v>0.26815</v>
      </c>
      <c r="I4238">
        <v>0.52215</v>
      </c>
      <c r="J4238">
        <v>0.58714999999999995</v>
      </c>
      <c r="K4238">
        <v>0.36695</v>
      </c>
      <c r="L4238">
        <v>0.53385000000000005</v>
      </c>
    </row>
    <row r="4239" spans="1:12" x14ac:dyDescent="0.3">
      <c r="A4239">
        <v>4238</v>
      </c>
      <c r="B4239">
        <v>0.42375000000000002</v>
      </c>
      <c r="C4239">
        <v>0.18795000000000001</v>
      </c>
      <c r="D4239">
        <v>0.43214999999999998</v>
      </c>
      <c r="E4239">
        <v>0.96165</v>
      </c>
      <c r="F4239">
        <v>0.34994999999999998</v>
      </c>
      <c r="G4239">
        <v>0.55195000000000005</v>
      </c>
      <c r="H4239">
        <v>0.80035000000000001</v>
      </c>
      <c r="I4239">
        <v>0.16105</v>
      </c>
      <c r="J4239">
        <v>0.98594999999999999</v>
      </c>
      <c r="K4239">
        <v>0.30725000000000002</v>
      </c>
      <c r="L4239">
        <v>0.89585000000000004</v>
      </c>
    </row>
    <row r="4240" spans="1:12" x14ac:dyDescent="0.3">
      <c r="A4240">
        <v>4239</v>
      </c>
      <c r="B4240">
        <v>0.42385</v>
      </c>
      <c r="C4240">
        <v>0.83555000000000001</v>
      </c>
      <c r="D4240">
        <v>0.26605000000000001</v>
      </c>
      <c r="E4240">
        <v>0.83665</v>
      </c>
      <c r="F4240">
        <v>0.10585</v>
      </c>
      <c r="G4240">
        <v>0.71904999999999997</v>
      </c>
      <c r="H4240">
        <v>0.29815000000000003</v>
      </c>
      <c r="I4240">
        <v>0.14265</v>
      </c>
      <c r="J4240">
        <v>0.64485000000000003</v>
      </c>
      <c r="K4240">
        <v>1.0499999999999999E-3</v>
      </c>
      <c r="L4240">
        <v>0.14724999999999999</v>
      </c>
    </row>
    <row r="4241" spans="1:12" x14ac:dyDescent="0.3">
      <c r="A4241">
        <v>4240</v>
      </c>
      <c r="B4241">
        <v>0.42394999999999999</v>
      </c>
      <c r="C4241">
        <v>0.50085000000000002</v>
      </c>
      <c r="D4241">
        <v>0.87724999999999997</v>
      </c>
      <c r="E4241">
        <v>0.94604999999999995</v>
      </c>
      <c r="F4241">
        <v>0.51695000000000002</v>
      </c>
      <c r="G4241">
        <v>0.37125000000000002</v>
      </c>
      <c r="H4241">
        <v>0.73124999999999996</v>
      </c>
      <c r="I4241">
        <v>0.68735000000000002</v>
      </c>
      <c r="J4241">
        <v>0.42335</v>
      </c>
      <c r="K4241">
        <v>0.42775000000000002</v>
      </c>
      <c r="L4241">
        <v>0.17015</v>
      </c>
    </row>
    <row r="4242" spans="1:12" x14ac:dyDescent="0.3">
      <c r="A4242">
        <v>4241</v>
      </c>
      <c r="B4242">
        <v>0.42404999999999998</v>
      </c>
      <c r="C4242">
        <v>0.14424999999999999</v>
      </c>
      <c r="D4242">
        <v>0.10775</v>
      </c>
      <c r="E4242">
        <v>0.78205000000000002</v>
      </c>
      <c r="F4242">
        <v>0.93215000000000003</v>
      </c>
      <c r="G4242">
        <v>0.82915000000000005</v>
      </c>
      <c r="H4242">
        <v>0.98504999999999998</v>
      </c>
      <c r="I4242">
        <v>0.45805000000000001</v>
      </c>
      <c r="J4242">
        <v>0.18745000000000001</v>
      </c>
      <c r="K4242">
        <v>0.92105000000000004</v>
      </c>
      <c r="L4242">
        <v>0.66444999999999999</v>
      </c>
    </row>
    <row r="4243" spans="1:12" x14ac:dyDescent="0.3">
      <c r="A4243">
        <v>4242</v>
      </c>
      <c r="B4243">
        <v>0.42415000000000003</v>
      </c>
      <c r="C4243">
        <v>0.63965000000000005</v>
      </c>
      <c r="D4243">
        <v>0.43204999999999999</v>
      </c>
      <c r="E4243">
        <v>0.63605</v>
      </c>
      <c r="F4243">
        <v>0.49475000000000002</v>
      </c>
      <c r="G4243">
        <v>0.83745000000000003</v>
      </c>
      <c r="H4243">
        <v>0.98234999999999995</v>
      </c>
      <c r="I4243">
        <v>0.37104999999999999</v>
      </c>
      <c r="J4243">
        <v>0.13034999999999999</v>
      </c>
      <c r="K4243">
        <v>0.26284999999999997</v>
      </c>
      <c r="L4243">
        <v>0.28105000000000002</v>
      </c>
    </row>
    <row r="4244" spans="1:12" x14ac:dyDescent="0.3">
      <c r="A4244">
        <v>4243</v>
      </c>
      <c r="B4244">
        <v>0.42425000000000002</v>
      </c>
      <c r="C4244">
        <v>0.89944999999999997</v>
      </c>
      <c r="D4244">
        <v>0.36364999999999997</v>
      </c>
      <c r="E4244">
        <v>0.27955000000000002</v>
      </c>
      <c r="F4244">
        <v>0.55125000000000002</v>
      </c>
      <c r="G4244">
        <v>0.61255000000000004</v>
      </c>
      <c r="H4244">
        <v>1.8249999999999999E-2</v>
      </c>
      <c r="I4244">
        <v>0.51875000000000004</v>
      </c>
      <c r="J4244">
        <v>0.35354999999999998</v>
      </c>
      <c r="K4244">
        <v>9.2149999999999996E-2</v>
      </c>
      <c r="L4244">
        <v>0.72955000000000003</v>
      </c>
    </row>
    <row r="4245" spans="1:12" x14ac:dyDescent="0.3">
      <c r="A4245">
        <v>4244</v>
      </c>
      <c r="B4245">
        <v>0.42435</v>
      </c>
      <c r="C4245">
        <v>7.7950000000000005E-2</v>
      </c>
      <c r="D4245">
        <v>0.49645</v>
      </c>
      <c r="E4245">
        <v>0.76044999999999996</v>
      </c>
      <c r="F4245">
        <v>0.43485000000000001</v>
      </c>
      <c r="G4245">
        <v>0.66864999999999997</v>
      </c>
      <c r="H4245">
        <v>0.67754999999999999</v>
      </c>
      <c r="I4245">
        <v>0.40044999999999997</v>
      </c>
      <c r="J4245">
        <v>0.99985000000000002</v>
      </c>
      <c r="K4245">
        <v>0.62975000000000003</v>
      </c>
      <c r="L4245">
        <v>0.99204999999999999</v>
      </c>
    </row>
    <row r="4246" spans="1:12" x14ac:dyDescent="0.3">
      <c r="A4246">
        <v>4245</v>
      </c>
      <c r="B4246">
        <v>0.42444999999999999</v>
      </c>
      <c r="C4246">
        <v>6.1500000000000001E-3</v>
      </c>
      <c r="D4246">
        <v>0.95335000000000003</v>
      </c>
      <c r="E4246">
        <v>0.46375</v>
      </c>
      <c r="F4246">
        <v>0.84045000000000003</v>
      </c>
      <c r="G4246">
        <v>0.49885000000000002</v>
      </c>
      <c r="H4246">
        <v>0.71255000000000002</v>
      </c>
      <c r="I4246">
        <v>0.70515000000000005</v>
      </c>
      <c r="J4246">
        <v>0.48835000000000001</v>
      </c>
      <c r="K4246">
        <v>0.86165000000000003</v>
      </c>
      <c r="L4246">
        <v>7.0250000000000007E-2</v>
      </c>
    </row>
    <row r="4247" spans="1:12" x14ac:dyDescent="0.3">
      <c r="A4247">
        <v>4246</v>
      </c>
      <c r="B4247">
        <v>0.42454999999999998</v>
      </c>
      <c r="C4247">
        <v>0.38474999999999998</v>
      </c>
      <c r="D4247">
        <v>0.58565</v>
      </c>
      <c r="E4247">
        <v>0.41155000000000003</v>
      </c>
      <c r="F4247">
        <v>0.39645000000000002</v>
      </c>
      <c r="G4247">
        <v>0.79405000000000003</v>
      </c>
      <c r="H4247">
        <v>0.93545</v>
      </c>
      <c r="I4247">
        <v>2.665E-2</v>
      </c>
      <c r="J4247">
        <v>0.92654999999999998</v>
      </c>
      <c r="K4247">
        <v>0.32435000000000003</v>
      </c>
      <c r="L4247">
        <v>0.53564999999999996</v>
      </c>
    </row>
    <row r="4248" spans="1:12" x14ac:dyDescent="0.3">
      <c r="A4248">
        <v>4247</v>
      </c>
      <c r="B4248">
        <v>0.42465000000000003</v>
      </c>
      <c r="C4248">
        <v>0.24335000000000001</v>
      </c>
      <c r="D4248">
        <v>6.45E-3</v>
      </c>
      <c r="E4248">
        <v>0.20565</v>
      </c>
      <c r="F4248">
        <v>0.37435000000000002</v>
      </c>
      <c r="G4248">
        <v>0.18195</v>
      </c>
      <c r="H4248">
        <v>0.44614999999999999</v>
      </c>
      <c r="I4248">
        <v>0.76195000000000002</v>
      </c>
      <c r="J4248">
        <v>0.69694999999999996</v>
      </c>
      <c r="K4248">
        <v>0.96865000000000001</v>
      </c>
      <c r="L4248">
        <v>0.17205000000000001</v>
      </c>
    </row>
    <row r="4249" spans="1:12" x14ac:dyDescent="0.3">
      <c r="A4249">
        <v>4248</v>
      </c>
      <c r="B4249">
        <v>0.42475000000000002</v>
      </c>
      <c r="C4249">
        <v>0.74004999999999999</v>
      </c>
      <c r="D4249">
        <v>0.62175000000000002</v>
      </c>
      <c r="E4249">
        <v>0.62905</v>
      </c>
      <c r="F4249">
        <v>0.45524999999999999</v>
      </c>
      <c r="G4249">
        <v>7.1749999999999994E-2</v>
      </c>
      <c r="H4249">
        <v>0.53444999999999998</v>
      </c>
      <c r="I4249">
        <v>0.77385000000000004</v>
      </c>
      <c r="J4249">
        <v>0.16364999999999999</v>
      </c>
      <c r="K4249">
        <v>0.87275000000000003</v>
      </c>
      <c r="L4249">
        <v>0.46815000000000001</v>
      </c>
    </row>
    <row r="4250" spans="1:12" x14ac:dyDescent="0.3">
      <c r="A4250">
        <v>4249</v>
      </c>
      <c r="B4250">
        <v>0.42485000000000001</v>
      </c>
      <c r="C4250">
        <v>0.20524999999999999</v>
      </c>
      <c r="D4250">
        <v>0.82745000000000002</v>
      </c>
      <c r="E4250">
        <v>0.62075000000000002</v>
      </c>
      <c r="F4250">
        <v>4.2849999999999999E-2</v>
      </c>
      <c r="G4250">
        <v>0.39995000000000003</v>
      </c>
      <c r="H4250">
        <v>0.41284999999999999</v>
      </c>
      <c r="I4250">
        <v>0.55395000000000005</v>
      </c>
      <c r="J4250">
        <v>2.4750000000000001E-2</v>
      </c>
      <c r="K4250">
        <v>0.66984999999999995</v>
      </c>
      <c r="L4250">
        <v>0.28465000000000001</v>
      </c>
    </row>
    <row r="4251" spans="1:12" x14ac:dyDescent="0.3">
      <c r="A4251">
        <v>4250</v>
      </c>
      <c r="B4251">
        <v>0.42494999999999999</v>
      </c>
      <c r="C4251">
        <v>0.72484999999999999</v>
      </c>
      <c r="D4251">
        <v>0.44424999999999998</v>
      </c>
      <c r="E4251">
        <v>0.65585000000000004</v>
      </c>
      <c r="F4251">
        <v>0.28344999999999998</v>
      </c>
      <c r="G4251">
        <v>0.42404999999999998</v>
      </c>
      <c r="H4251">
        <v>0.31955</v>
      </c>
      <c r="I4251">
        <v>0.92454999999999998</v>
      </c>
      <c r="J4251">
        <v>8.0250000000000002E-2</v>
      </c>
      <c r="K4251">
        <v>0.92915000000000003</v>
      </c>
      <c r="L4251">
        <v>0.62385000000000002</v>
      </c>
    </row>
    <row r="4252" spans="1:12" x14ac:dyDescent="0.3">
      <c r="A4252">
        <v>4251</v>
      </c>
      <c r="B4252">
        <v>0.42504999999999998</v>
      </c>
      <c r="C4252">
        <v>0.30654999999999999</v>
      </c>
      <c r="D4252">
        <v>0.44214999999999999</v>
      </c>
      <c r="E4252">
        <v>0.17285</v>
      </c>
      <c r="F4252">
        <v>0.11774999999999999</v>
      </c>
      <c r="G4252">
        <v>0.57074999999999998</v>
      </c>
      <c r="H4252">
        <v>0.33655000000000002</v>
      </c>
      <c r="I4252">
        <v>0.97194999999999998</v>
      </c>
      <c r="J4252">
        <v>1.455E-2</v>
      </c>
      <c r="K4252">
        <v>0.56964999999999999</v>
      </c>
      <c r="L4252">
        <v>0.46305000000000002</v>
      </c>
    </row>
    <row r="4253" spans="1:12" x14ac:dyDescent="0.3">
      <c r="A4253">
        <v>4252</v>
      </c>
      <c r="B4253">
        <v>0.42514999999999997</v>
      </c>
      <c r="C4253">
        <v>0.90634999999999999</v>
      </c>
      <c r="D4253">
        <v>0.68415000000000004</v>
      </c>
      <c r="E4253">
        <v>0.64505000000000001</v>
      </c>
      <c r="F4253">
        <v>0.84865000000000002</v>
      </c>
      <c r="G4253">
        <v>0.66544999999999999</v>
      </c>
      <c r="H4253">
        <v>0.36845</v>
      </c>
      <c r="I4253">
        <v>0.93254999999999999</v>
      </c>
      <c r="J4253">
        <v>0.50355000000000005</v>
      </c>
      <c r="K4253">
        <v>0.89724999999999999</v>
      </c>
      <c r="L4253">
        <v>0.67335</v>
      </c>
    </row>
    <row r="4254" spans="1:12" x14ac:dyDescent="0.3">
      <c r="A4254">
        <v>4253</v>
      </c>
      <c r="B4254">
        <v>0.42525000000000002</v>
      </c>
      <c r="C4254">
        <v>0.95335000000000003</v>
      </c>
      <c r="D4254">
        <v>2.6749999999999999E-2</v>
      </c>
      <c r="E4254">
        <v>0.38614999999999999</v>
      </c>
      <c r="F4254">
        <v>0.68735000000000002</v>
      </c>
      <c r="G4254">
        <v>6.9150000000000003E-2</v>
      </c>
      <c r="H4254">
        <v>0.98655000000000004</v>
      </c>
      <c r="I4254">
        <v>0.47554999999999997</v>
      </c>
      <c r="J4254">
        <v>0.60365000000000002</v>
      </c>
      <c r="K4254">
        <v>0.46955000000000002</v>
      </c>
      <c r="L4254">
        <v>0.14815</v>
      </c>
    </row>
    <row r="4255" spans="1:12" x14ac:dyDescent="0.3">
      <c r="A4255">
        <v>4254</v>
      </c>
      <c r="B4255">
        <v>0.42535000000000001</v>
      </c>
      <c r="C4255">
        <v>0.57464999999999999</v>
      </c>
      <c r="D4255">
        <v>0.73385</v>
      </c>
      <c r="E4255">
        <v>0.17155000000000001</v>
      </c>
      <c r="F4255">
        <v>0.67315000000000003</v>
      </c>
      <c r="G4255">
        <v>0.18825</v>
      </c>
      <c r="H4255">
        <v>0.50185000000000002</v>
      </c>
      <c r="I4255">
        <v>0.39755000000000001</v>
      </c>
      <c r="J4255">
        <v>0.52915000000000001</v>
      </c>
      <c r="K4255">
        <v>0.39324999999999999</v>
      </c>
      <c r="L4255">
        <v>0.11115</v>
      </c>
    </row>
    <row r="4256" spans="1:12" x14ac:dyDescent="0.3">
      <c r="A4256">
        <v>4255</v>
      </c>
      <c r="B4256">
        <v>0.42544999999999999</v>
      </c>
      <c r="C4256">
        <v>0.63275000000000003</v>
      </c>
      <c r="D4256">
        <v>0.21955</v>
      </c>
      <c r="E4256">
        <v>0.19314999999999999</v>
      </c>
      <c r="F4256">
        <v>0.24834999999999999</v>
      </c>
      <c r="G4256">
        <v>4.555E-2</v>
      </c>
      <c r="H4256">
        <v>5.0950000000000002E-2</v>
      </c>
      <c r="I4256">
        <v>7.1500000000000001E-3</v>
      </c>
      <c r="J4256">
        <v>1.175E-2</v>
      </c>
      <c r="K4256">
        <v>0.49554999999999999</v>
      </c>
      <c r="L4256">
        <v>0.23405000000000001</v>
      </c>
    </row>
    <row r="4257" spans="1:12" x14ac:dyDescent="0.3">
      <c r="A4257">
        <v>4256</v>
      </c>
      <c r="B4257">
        <v>0.42554999999999998</v>
      </c>
      <c r="C4257">
        <v>0.72314999999999996</v>
      </c>
      <c r="D4257">
        <v>0.40475</v>
      </c>
      <c r="E4257">
        <v>0.58465</v>
      </c>
      <c r="F4257">
        <v>5.4050000000000001E-2</v>
      </c>
      <c r="G4257">
        <v>0.73524999999999996</v>
      </c>
      <c r="H4257">
        <v>0.33155000000000001</v>
      </c>
      <c r="I4257">
        <v>0.35844999999999999</v>
      </c>
      <c r="J4257">
        <v>0.42654999999999998</v>
      </c>
      <c r="K4257">
        <v>0.35115000000000002</v>
      </c>
      <c r="L4257">
        <v>0.17285</v>
      </c>
    </row>
    <row r="4258" spans="1:12" x14ac:dyDescent="0.3">
      <c r="A4258">
        <v>4257</v>
      </c>
      <c r="B4258">
        <v>0.42564999999999997</v>
      </c>
      <c r="C4258">
        <v>0.10085</v>
      </c>
      <c r="D4258">
        <v>0.75205</v>
      </c>
      <c r="E4258">
        <v>0.69874999999999998</v>
      </c>
      <c r="F4258">
        <v>0.32795000000000002</v>
      </c>
      <c r="G4258">
        <v>0.76785000000000003</v>
      </c>
      <c r="H4258">
        <v>0.99844999999999995</v>
      </c>
      <c r="I4258">
        <v>0.10285</v>
      </c>
      <c r="J4258">
        <v>0.47635</v>
      </c>
      <c r="K4258">
        <v>0.11695</v>
      </c>
      <c r="L4258">
        <v>9.6049999999999996E-2</v>
      </c>
    </row>
    <row r="4259" spans="1:12" x14ac:dyDescent="0.3">
      <c r="A4259">
        <v>4258</v>
      </c>
      <c r="B4259">
        <v>0.42575000000000002</v>
      </c>
      <c r="C4259">
        <v>0.75895000000000001</v>
      </c>
      <c r="D4259">
        <v>0.57264999999999999</v>
      </c>
      <c r="E4259">
        <v>0.32874999999999999</v>
      </c>
      <c r="F4259">
        <v>0.60655000000000003</v>
      </c>
      <c r="G4259">
        <v>0.60255000000000003</v>
      </c>
      <c r="H4259">
        <v>0.33555000000000001</v>
      </c>
      <c r="I4259">
        <v>0.63234999999999997</v>
      </c>
      <c r="J4259">
        <v>0.56674999999999998</v>
      </c>
      <c r="K4259">
        <v>0.26674999999999999</v>
      </c>
      <c r="L4259">
        <v>0.26095000000000002</v>
      </c>
    </row>
    <row r="4260" spans="1:12" x14ac:dyDescent="0.3">
      <c r="A4260">
        <v>4259</v>
      </c>
      <c r="B4260">
        <v>0.42585000000000001</v>
      </c>
      <c r="C4260">
        <v>0.78054999999999997</v>
      </c>
      <c r="D4260">
        <v>0.16134999999999999</v>
      </c>
      <c r="E4260">
        <v>0.18675</v>
      </c>
      <c r="F4260">
        <v>0.30375000000000002</v>
      </c>
      <c r="G4260">
        <v>0.81784999999999997</v>
      </c>
      <c r="H4260">
        <v>0.58325000000000005</v>
      </c>
      <c r="I4260">
        <v>0.73814999999999997</v>
      </c>
      <c r="J4260">
        <v>0.33445000000000003</v>
      </c>
      <c r="K4260">
        <v>0.46684999999999999</v>
      </c>
      <c r="L4260">
        <v>0.43114999999999998</v>
      </c>
    </row>
    <row r="4261" spans="1:12" x14ac:dyDescent="0.3">
      <c r="A4261">
        <v>4260</v>
      </c>
      <c r="B4261">
        <v>0.42595</v>
      </c>
      <c r="C4261">
        <v>0.44224999999999998</v>
      </c>
      <c r="D4261">
        <v>0.18745000000000001</v>
      </c>
      <c r="E4261">
        <v>0.40384999999999999</v>
      </c>
      <c r="F4261">
        <v>0.78564999999999996</v>
      </c>
      <c r="G4261">
        <v>0.34544999999999998</v>
      </c>
      <c r="H4261">
        <v>0.45374999999999999</v>
      </c>
      <c r="I4261">
        <v>0.31945000000000001</v>
      </c>
      <c r="J4261">
        <v>2.4649999999999998E-2</v>
      </c>
      <c r="K4261">
        <v>0.62885000000000002</v>
      </c>
      <c r="L4261">
        <v>0.40744999999999998</v>
      </c>
    </row>
    <row r="4262" spans="1:12" x14ac:dyDescent="0.3">
      <c r="A4262">
        <v>4261</v>
      </c>
      <c r="B4262">
        <v>0.42604999999999998</v>
      </c>
      <c r="C4262">
        <v>0.78795000000000004</v>
      </c>
      <c r="D4262">
        <v>0.77854999999999996</v>
      </c>
      <c r="E4262">
        <v>0.40594999999999998</v>
      </c>
      <c r="F4262">
        <v>0.85845000000000005</v>
      </c>
      <c r="G4262">
        <v>0.44345000000000001</v>
      </c>
      <c r="H4262">
        <v>0.72135000000000005</v>
      </c>
      <c r="I4262">
        <v>0.24005000000000001</v>
      </c>
      <c r="J4262">
        <v>0.89275000000000004</v>
      </c>
      <c r="K4262">
        <v>0.73614999999999997</v>
      </c>
      <c r="L4262">
        <v>6.4949999999999994E-2</v>
      </c>
    </row>
    <row r="4263" spans="1:12" x14ac:dyDescent="0.3">
      <c r="A4263">
        <v>4262</v>
      </c>
      <c r="B4263">
        <v>0.42614999999999997</v>
      </c>
      <c r="C4263">
        <v>0.65495000000000003</v>
      </c>
      <c r="D4263">
        <v>0.82665</v>
      </c>
      <c r="E4263">
        <v>0.34675</v>
      </c>
      <c r="F4263">
        <v>0.52015</v>
      </c>
      <c r="G4263">
        <v>0.37945000000000001</v>
      </c>
      <c r="H4263">
        <v>0.25545000000000001</v>
      </c>
      <c r="I4263">
        <v>0.51244999999999996</v>
      </c>
      <c r="J4263">
        <v>0.10685</v>
      </c>
      <c r="K4263">
        <v>0.69564999999999999</v>
      </c>
      <c r="L4263">
        <v>0.46425</v>
      </c>
    </row>
    <row r="4264" spans="1:12" x14ac:dyDescent="0.3">
      <c r="A4264">
        <v>4263</v>
      </c>
      <c r="B4264">
        <v>0.42625000000000002</v>
      </c>
      <c r="C4264">
        <v>0.33095000000000002</v>
      </c>
      <c r="D4264">
        <v>0.54874999999999996</v>
      </c>
      <c r="E4264">
        <v>0.86804999999999999</v>
      </c>
      <c r="F4264">
        <v>6.6650000000000001E-2</v>
      </c>
      <c r="G4264">
        <v>0.38385000000000002</v>
      </c>
      <c r="H4264">
        <v>0.38135000000000002</v>
      </c>
      <c r="I4264">
        <v>5.305E-2</v>
      </c>
      <c r="J4264">
        <v>0.17274999999999999</v>
      </c>
      <c r="K4264">
        <v>0.60375000000000001</v>
      </c>
      <c r="L4264">
        <v>0.30175000000000002</v>
      </c>
    </row>
    <row r="4265" spans="1:12" x14ac:dyDescent="0.3">
      <c r="A4265">
        <v>4264</v>
      </c>
      <c r="B4265">
        <v>0.42635000000000001</v>
      </c>
      <c r="C4265">
        <v>0.12225</v>
      </c>
      <c r="D4265">
        <v>0.71735000000000004</v>
      </c>
      <c r="E4265">
        <v>0.16495000000000001</v>
      </c>
      <c r="F4265">
        <v>0.95274999999999999</v>
      </c>
      <c r="G4265">
        <v>0.79915000000000003</v>
      </c>
      <c r="H4265">
        <v>0.62495000000000001</v>
      </c>
      <c r="I4265">
        <v>0.49395</v>
      </c>
      <c r="J4265">
        <v>0.93364999999999998</v>
      </c>
      <c r="K4265">
        <v>0.69635000000000002</v>
      </c>
      <c r="L4265">
        <v>0.22695000000000001</v>
      </c>
    </row>
    <row r="4266" spans="1:12" x14ac:dyDescent="0.3">
      <c r="A4266">
        <v>4265</v>
      </c>
      <c r="B4266">
        <v>0.42645</v>
      </c>
      <c r="C4266">
        <v>0.41075</v>
      </c>
      <c r="D4266">
        <v>0.12955</v>
      </c>
      <c r="E4266">
        <v>0.79144999999999999</v>
      </c>
      <c r="F4266">
        <v>0.85734999999999995</v>
      </c>
      <c r="G4266">
        <v>0.25155</v>
      </c>
      <c r="H4266">
        <v>0.15215000000000001</v>
      </c>
      <c r="I4266">
        <v>0.14854999999999999</v>
      </c>
      <c r="J4266">
        <v>0.57404999999999995</v>
      </c>
      <c r="K4266">
        <v>0.61404999999999998</v>
      </c>
      <c r="L4266">
        <v>0.34044999999999997</v>
      </c>
    </row>
    <row r="4267" spans="1:12" x14ac:dyDescent="0.3">
      <c r="A4267">
        <v>4266</v>
      </c>
      <c r="B4267">
        <v>0.42654999999999998</v>
      </c>
      <c r="C4267">
        <v>0.87724999999999997</v>
      </c>
      <c r="D4267">
        <v>0.30885000000000001</v>
      </c>
      <c r="E4267">
        <v>0.59904999999999997</v>
      </c>
      <c r="F4267">
        <v>0.37814999999999999</v>
      </c>
      <c r="G4267">
        <v>0.44774999999999998</v>
      </c>
      <c r="H4267">
        <v>0.10224999999999999</v>
      </c>
      <c r="I4267">
        <v>0.36545</v>
      </c>
      <c r="J4267">
        <v>0.20105000000000001</v>
      </c>
      <c r="K4267">
        <v>0.88644999999999996</v>
      </c>
      <c r="L4267">
        <v>0.49714999999999998</v>
      </c>
    </row>
    <row r="4268" spans="1:12" x14ac:dyDescent="0.3">
      <c r="A4268">
        <v>4267</v>
      </c>
      <c r="B4268">
        <v>0.42664999999999997</v>
      </c>
      <c r="C4268">
        <v>0.80235000000000001</v>
      </c>
      <c r="D4268">
        <v>0.87565000000000004</v>
      </c>
      <c r="E4268">
        <v>0.88424999999999998</v>
      </c>
      <c r="F4268">
        <v>0.70345000000000002</v>
      </c>
      <c r="G4268">
        <v>7.535E-2</v>
      </c>
      <c r="H4268">
        <v>0.28775000000000001</v>
      </c>
      <c r="I4268">
        <v>0.82494999999999996</v>
      </c>
      <c r="J4268">
        <v>0.71814999999999996</v>
      </c>
      <c r="K4268">
        <v>0.68794999999999995</v>
      </c>
      <c r="L4268">
        <v>0.97524999999999995</v>
      </c>
    </row>
    <row r="4269" spans="1:12" x14ac:dyDescent="0.3">
      <c r="A4269">
        <v>4268</v>
      </c>
      <c r="B4269">
        <v>0.42675000000000002</v>
      </c>
      <c r="C4269">
        <v>0.89344999999999997</v>
      </c>
      <c r="D4269">
        <v>0.36864999999999998</v>
      </c>
      <c r="E4269">
        <v>0.72004999999999997</v>
      </c>
      <c r="F4269">
        <v>0.93084999999999996</v>
      </c>
      <c r="G4269">
        <v>0.29375000000000001</v>
      </c>
      <c r="H4269">
        <v>0.74175000000000002</v>
      </c>
      <c r="I4269">
        <v>0.18015</v>
      </c>
      <c r="J4269">
        <v>0.39034999999999997</v>
      </c>
      <c r="K4269">
        <v>4.1149999999999999E-2</v>
      </c>
      <c r="L4269">
        <v>0.15625</v>
      </c>
    </row>
    <row r="4270" spans="1:12" x14ac:dyDescent="0.3">
      <c r="A4270">
        <v>4269</v>
      </c>
      <c r="B4270">
        <v>0.42685000000000001</v>
      </c>
      <c r="C4270">
        <v>0.68745000000000001</v>
      </c>
      <c r="D4270">
        <v>0.20724999999999999</v>
      </c>
      <c r="E4270">
        <v>4.335E-2</v>
      </c>
      <c r="F4270">
        <v>0.46124999999999999</v>
      </c>
      <c r="G4270">
        <v>0.18095</v>
      </c>
      <c r="H4270">
        <v>0.66435</v>
      </c>
      <c r="I4270">
        <v>0.37304999999999999</v>
      </c>
      <c r="J4270">
        <v>0.44405</v>
      </c>
      <c r="K4270">
        <v>0.56335000000000002</v>
      </c>
      <c r="L4270">
        <v>0.91185000000000005</v>
      </c>
    </row>
    <row r="4271" spans="1:12" x14ac:dyDescent="0.3">
      <c r="A4271">
        <v>4270</v>
      </c>
      <c r="B4271">
        <v>0.42695</v>
      </c>
      <c r="C4271">
        <v>0.51554999999999995</v>
      </c>
      <c r="D4271">
        <v>0.77134999999999998</v>
      </c>
      <c r="E4271">
        <v>0.37245</v>
      </c>
      <c r="F4271">
        <v>3.9649999999999998E-2</v>
      </c>
      <c r="G4271">
        <v>0.29654999999999998</v>
      </c>
      <c r="H4271">
        <v>0.24204999999999999</v>
      </c>
      <c r="I4271">
        <v>0.53964999999999996</v>
      </c>
      <c r="J4271">
        <v>0.90885000000000005</v>
      </c>
      <c r="K4271">
        <v>0.76595000000000002</v>
      </c>
      <c r="L4271">
        <v>0.67745</v>
      </c>
    </row>
    <row r="4272" spans="1:12" x14ac:dyDescent="0.3">
      <c r="A4272">
        <v>4271</v>
      </c>
      <c r="B4272">
        <v>0.42704999999999999</v>
      </c>
      <c r="C4272">
        <v>0.44364999999999999</v>
      </c>
      <c r="D4272">
        <v>0.30525000000000002</v>
      </c>
      <c r="E4272">
        <v>9.6500000000000006E-3</v>
      </c>
      <c r="F4272">
        <v>0.68874999999999997</v>
      </c>
      <c r="G4272">
        <v>0.15895000000000001</v>
      </c>
      <c r="H4272">
        <v>0.64644999999999997</v>
      </c>
      <c r="I4272">
        <v>0.73085</v>
      </c>
      <c r="J4272">
        <v>0.76075000000000004</v>
      </c>
      <c r="K4272">
        <v>0.50695000000000001</v>
      </c>
      <c r="L4272">
        <v>0.95155000000000001</v>
      </c>
    </row>
    <row r="4273" spans="1:12" x14ac:dyDescent="0.3">
      <c r="A4273">
        <v>4272</v>
      </c>
      <c r="B4273">
        <v>0.42714999999999997</v>
      </c>
      <c r="C4273">
        <v>0.90554999999999997</v>
      </c>
      <c r="D4273">
        <v>0.20535</v>
      </c>
      <c r="E4273">
        <v>0.65375000000000005</v>
      </c>
      <c r="F4273">
        <v>0.36185</v>
      </c>
      <c r="G4273">
        <v>0.89315</v>
      </c>
      <c r="H4273">
        <v>0.20644999999999999</v>
      </c>
      <c r="I4273">
        <v>0.67695000000000005</v>
      </c>
      <c r="J4273">
        <v>0.48485</v>
      </c>
      <c r="K4273">
        <v>0.97875000000000001</v>
      </c>
      <c r="L4273">
        <v>0.54374999999999996</v>
      </c>
    </row>
    <row r="4274" spans="1:12" x14ac:dyDescent="0.3">
      <c r="A4274">
        <v>4273</v>
      </c>
      <c r="B4274">
        <v>0.42725000000000002</v>
      </c>
      <c r="C4274">
        <v>0.20035</v>
      </c>
      <c r="D4274">
        <v>0.73365000000000002</v>
      </c>
      <c r="E4274">
        <v>0.68384999999999996</v>
      </c>
      <c r="F4274">
        <v>9.375E-2</v>
      </c>
      <c r="G4274">
        <v>0.25824999999999998</v>
      </c>
      <c r="H4274">
        <v>0.51844999999999997</v>
      </c>
      <c r="I4274">
        <v>0.91884999999999994</v>
      </c>
      <c r="J4274">
        <v>0.77805000000000002</v>
      </c>
      <c r="K4274">
        <v>0.52215</v>
      </c>
      <c r="L4274">
        <v>0.12725</v>
      </c>
    </row>
    <row r="4275" spans="1:12" x14ac:dyDescent="0.3">
      <c r="A4275">
        <v>4274</v>
      </c>
      <c r="B4275">
        <v>0.42735000000000001</v>
      </c>
      <c r="C4275">
        <v>0.61655000000000004</v>
      </c>
      <c r="D4275">
        <v>4.1849999999999998E-2</v>
      </c>
      <c r="E4275">
        <v>0.44485000000000002</v>
      </c>
      <c r="F4275">
        <v>0.90544999999999998</v>
      </c>
      <c r="G4275">
        <v>0.45415</v>
      </c>
      <c r="H4275">
        <v>0.97604999999999997</v>
      </c>
      <c r="I4275">
        <v>8.3549999999999999E-2</v>
      </c>
      <c r="J4275">
        <v>0.90874999999999995</v>
      </c>
      <c r="K4275">
        <v>0.15875</v>
      </c>
      <c r="L4275">
        <v>0.31814999999999999</v>
      </c>
    </row>
    <row r="4276" spans="1:12" x14ac:dyDescent="0.3">
      <c r="A4276">
        <v>4275</v>
      </c>
      <c r="B4276">
        <v>0.42745</v>
      </c>
      <c r="C4276">
        <v>0.45574999999999999</v>
      </c>
      <c r="D4276">
        <v>0.46274999999999999</v>
      </c>
      <c r="E4276">
        <v>0.33774999999999999</v>
      </c>
      <c r="F4276">
        <v>0.52434999999999998</v>
      </c>
      <c r="G4276">
        <v>0.67454999999999998</v>
      </c>
      <c r="H4276">
        <v>0.75944999999999996</v>
      </c>
      <c r="I4276">
        <v>0.47305000000000003</v>
      </c>
      <c r="J4276">
        <v>0.27155000000000001</v>
      </c>
      <c r="K4276">
        <v>0.96125000000000005</v>
      </c>
      <c r="L4276">
        <v>0.72885</v>
      </c>
    </row>
    <row r="4277" spans="1:12" x14ac:dyDescent="0.3">
      <c r="A4277">
        <v>4276</v>
      </c>
      <c r="B4277">
        <v>0.42754999999999999</v>
      </c>
      <c r="C4277">
        <v>0.97304999999999997</v>
      </c>
      <c r="D4277">
        <v>0.92564999999999997</v>
      </c>
      <c r="E4277">
        <v>0.70484999999999998</v>
      </c>
      <c r="F4277">
        <v>0.44405</v>
      </c>
      <c r="G4277">
        <v>0.58484999999999998</v>
      </c>
      <c r="H4277">
        <v>5.2150000000000002E-2</v>
      </c>
      <c r="I4277">
        <v>0.87885000000000002</v>
      </c>
      <c r="J4277">
        <v>0.97845000000000004</v>
      </c>
      <c r="K4277">
        <v>0.64605000000000001</v>
      </c>
      <c r="L4277">
        <v>0.45884999999999998</v>
      </c>
    </row>
    <row r="4278" spans="1:12" x14ac:dyDescent="0.3">
      <c r="A4278">
        <v>4277</v>
      </c>
      <c r="B4278">
        <v>0.42764999999999997</v>
      </c>
      <c r="C4278">
        <v>4.8649999999999999E-2</v>
      </c>
      <c r="D4278">
        <v>0.55384999999999995</v>
      </c>
      <c r="E4278">
        <v>0.30264999999999997</v>
      </c>
      <c r="F4278">
        <v>8.0350000000000005E-2</v>
      </c>
      <c r="G4278">
        <v>0.16614999999999999</v>
      </c>
      <c r="H4278">
        <v>0.52915000000000001</v>
      </c>
      <c r="I4278">
        <v>0.37535000000000002</v>
      </c>
      <c r="J4278">
        <v>0.94564999999999999</v>
      </c>
      <c r="K4278">
        <v>0.37145</v>
      </c>
      <c r="L4278">
        <v>0.89505000000000001</v>
      </c>
    </row>
    <row r="4279" spans="1:12" x14ac:dyDescent="0.3">
      <c r="A4279">
        <v>4278</v>
      </c>
      <c r="B4279">
        <v>0.42775000000000002</v>
      </c>
      <c r="C4279">
        <v>0.93905000000000005</v>
      </c>
      <c r="D4279">
        <v>9.6949999999999995E-2</v>
      </c>
      <c r="E4279">
        <v>0.86314999999999997</v>
      </c>
      <c r="F4279">
        <v>0.48675000000000002</v>
      </c>
      <c r="G4279">
        <v>0.53864999999999996</v>
      </c>
      <c r="H4279">
        <v>0.30785000000000001</v>
      </c>
      <c r="I4279">
        <v>0.27544999999999997</v>
      </c>
      <c r="J4279">
        <v>0.88344999999999996</v>
      </c>
      <c r="K4279">
        <v>0.57865</v>
      </c>
      <c r="L4279">
        <v>0.14945</v>
      </c>
    </row>
    <row r="4280" spans="1:12" x14ac:dyDescent="0.3">
      <c r="A4280">
        <v>4279</v>
      </c>
      <c r="B4280">
        <v>0.42785000000000001</v>
      </c>
      <c r="C4280">
        <v>0.88675000000000004</v>
      </c>
      <c r="D4280">
        <v>0.97765000000000002</v>
      </c>
      <c r="E4280">
        <v>0.81635000000000002</v>
      </c>
      <c r="F4280">
        <v>0.65105000000000002</v>
      </c>
      <c r="G4280">
        <v>0.29804999999999998</v>
      </c>
      <c r="H4280">
        <v>0.99804999999999999</v>
      </c>
      <c r="I4280">
        <v>0.14044999999999999</v>
      </c>
      <c r="J4280">
        <v>0.41215000000000002</v>
      </c>
      <c r="K4280">
        <v>0.86365000000000003</v>
      </c>
      <c r="L4280">
        <v>0.63334999999999997</v>
      </c>
    </row>
    <row r="4281" spans="1:12" x14ac:dyDescent="0.3">
      <c r="A4281">
        <v>4280</v>
      </c>
      <c r="B4281">
        <v>0.42795</v>
      </c>
      <c r="C4281">
        <v>0.23735000000000001</v>
      </c>
      <c r="D4281">
        <v>0.90905000000000002</v>
      </c>
      <c r="E4281">
        <v>0.47144999999999998</v>
      </c>
      <c r="F4281">
        <v>0.93274999999999997</v>
      </c>
      <c r="G4281">
        <v>0.14144999999999999</v>
      </c>
      <c r="H4281">
        <v>0.11765</v>
      </c>
      <c r="I4281">
        <v>0.59594999999999998</v>
      </c>
      <c r="J4281">
        <v>0.38984999999999997</v>
      </c>
      <c r="K4281">
        <v>0.60045000000000004</v>
      </c>
      <c r="L4281">
        <v>0.15504999999999999</v>
      </c>
    </row>
    <row r="4282" spans="1:12" x14ac:dyDescent="0.3">
      <c r="A4282">
        <v>4281</v>
      </c>
      <c r="B4282">
        <v>0.42804999999999999</v>
      </c>
      <c r="C4282">
        <v>0.91085000000000005</v>
      </c>
      <c r="D4282">
        <v>0.17595</v>
      </c>
      <c r="E4282">
        <v>4.845E-2</v>
      </c>
      <c r="F4282">
        <v>0.13395000000000001</v>
      </c>
      <c r="G4282">
        <v>0.57835000000000003</v>
      </c>
      <c r="H4282">
        <v>0.13714999999999999</v>
      </c>
      <c r="I4282">
        <v>0.21095</v>
      </c>
      <c r="J4282">
        <v>0.90175000000000005</v>
      </c>
      <c r="K4282">
        <v>0.63354999999999995</v>
      </c>
      <c r="L4282">
        <v>0.59314999999999996</v>
      </c>
    </row>
    <row r="4283" spans="1:12" x14ac:dyDescent="0.3">
      <c r="A4283">
        <v>4282</v>
      </c>
      <c r="B4283">
        <v>0.42814999999999998</v>
      </c>
      <c r="C4283">
        <v>0.18375</v>
      </c>
      <c r="D4283">
        <v>0.18275</v>
      </c>
      <c r="E4283">
        <v>0.63644999999999996</v>
      </c>
      <c r="F4283">
        <v>0.29465000000000002</v>
      </c>
      <c r="G4283">
        <v>0.95904999999999996</v>
      </c>
      <c r="H4283">
        <v>0.91354999999999997</v>
      </c>
      <c r="I4283">
        <v>1.2749999999999999E-2</v>
      </c>
      <c r="J4283">
        <v>8.0499999999999999E-3</v>
      </c>
      <c r="K4283">
        <v>0.16635</v>
      </c>
      <c r="L4283">
        <v>0.72175</v>
      </c>
    </row>
    <row r="4284" spans="1:12" x14ac:dyDescent="0.3">
      <c r="A4284">
        <v>4283</v>
      </c>
      <c r="B4284">
        <v>0.42825000000000002</v>
      </c>
      <c r="C4284">
        <v>0.72224999999999995</v>
      </c>
      <c r="D4284">
        <v>0.96125000000000005</v>
      </c>
      <c r="E4284">
        <v>0.80005000000000004</v>
      </c>
      <c r="F4284">
        <v>0.92625000000000002</v>
      </c>
      <c r="G4284">
        <v>5.9950000000000003E-2</v>
      </c>
      <c r="H4284">
        <v>2.3349999999999999E-2</v>
      </c>
      <c r="I4284">
        <v>0.18675</v>
      </c>
      <c r="J4284">
        <v>0.25524999999999998</v>
      </c>
      <c r="K4284">
        <v>0.99504999999999999</v>
      </c>
      <c r="L4284">
        <v>0.65095000000000003</v>
      </c>
    </row>
    <row r="4285" spans="1:12" x14ac:dyDescent="0.3">
      <c r="A4285">
        <v>4284</v>
      </c>
      <c r="B4285">
        <v>0.42835000000000001</v>
      </c>
      <c r="C4285">
        <v>0.66595000000000004</v>
      </c>
      <c r="D4285">
        <v>0.79244999999999999</v>
      </c>
      <c r="E4285">
        <v>0.64864999999999995</v>
      </c>
      <c r="F4285">
        <v>0.34984999999999999</v>
      </c>
      <c r="G4285">
        <v>0.52515000000000001</v>
      </c>
      <c r="H4285">
        <v>0.14374999999999999</v>
      </c>
      <c r="I4285">
        <v>0.43564999999999998</v>
      </c>
      <c r="J4285">
        <v>0.75595000000000001</v>
      </c>
      <c r="K4285">
        <v>0.29435</v>
      </c>
      <c r="L4285">
        <v>0.54515000000000002</v>
      </c>
    </row>
    <row r="4286" spans="1:12" x14ac:dyDescent="0.3">
      <c r="A4286">
        <v>4285</v>
      </c>
      <c r="B4286">
        <v>0.42845</v>
      </c>
      <c r="C4286">
        <v>6.7499999999999999E-3</v>
      </c>
      <c r="D4286">
        <v>0.26085000000000003</v>
      </c>
      <c r="E4286">
        <v>0.49514999999999998</v>
      </c>
      <c r="F4286">
        <v>0.54454999999999998</v>
      </c>
      <c r="G4286">
        <v>0.37354999999999999</v>
      </c>
      <c r="H4286">
        <v>0.51615</v>
      </c>
      <c r="I4286">
        <v>0.30885000000000001</v>
      </c>
      <c r="J4286">
        <v>0.87095</v>
      </c>
      <c r="K4286">
        <v>0.26984999999999998</v>
      </c>
      <c r="L4286">
        <v>0.66795000000000004</v>
      </c>
    </row>
    <row r="4287" spans="1:12" x14ac:dyDescent="0.3">
      <c r="A4287">
        <v>4286</v>
      </c>
      <c r="B4287">
        <v>0.42854999999999999</v>
      </c>
      <c r="C4287">
        <v>0.86304999999999998</v>
      </c>
      <c r="D4287">
        <v>0.50065000000000004</v>
      </c>
      <c r="E4287">
        <v>0.98165000000000002</v>
      </c>
      <c r="F4287">
        <v>0.42745</v>
      </c>
      <c r="G4287">
        <v>9.9849999999999994E-2</v>
      </c>
      <c r="H4287">
        <v>5.9749999999999998E-2</v>
      </c>
      <c r="I4287">
        <v>0.60685</v>
      </c>
      <c r="J4287">
        <v>0.99495</v>
      </c>
      <c r="K4287">
        <v>0.27034999999999998</v>
      </c>
      <c r="L4287">
        <v>0.25824999999999998</v>
      </c>
    </row>
    <row r="4288" spans="1:12" x14ac:dyDescent="0.3">
      <c r="A4288">
        <v>4287</v>
      </c>
      <c r="B4288">
        <v>0.42864999999999998</v>
      </c>
      <c r="C4288">
        <v>0.52595000000000003</v>
      </c>
      <c r="D4288">
        <v>8.0499999999999999E-3</v>
      </c>
      <c r="E4288">
        <v>0.23785000000000001</v>
      </c>
      <c r="F4288">
        <v>0.94525000000000003</v>
      </c>
      <c r="G4288">
        <v>0.65585000000000004</v>
      </c>
      <c r="H4288">
        <v>2.445E-2</v>
      </c>
      <c r="I4288">
        <v>0.19234999999999999</v>
      </c>
      <c r="J4288">
        <v>0.88185000000000002</v>
      </c>
      <c r="K4288">
        <v>0.23585</v>
      </c>
      <c r="L4288">
        <v>0.51114999999999999</v>
      </c>
    </row>
    <row r="4289" spans="1:12" x14ac:dyDescent="0.3">
      <c r="A4289">
        <v>4288</v>
      </c>
      <c r="B4289">
        <v>0.42875000000000002</v>
      </c>
      <c r="C4289">
        <v>6.3250000000000001E-2</v>
      </c>
      <c r="D4289">
        <v>0.21725</v>
      </c>
      <c r="E4289">
        <v>0.55864999999999998</v>
      </c>
      <c r="F4289">
        <v>0.23215</v>
      </c>
      <c r="G4289">
        <v>0.32105</v>
      </c>
      <c r="H4289">
        <v>0.18215000000000001</v>
      </c>
      <c r="I4289">
        <v>0.24775</v>
      </c>
      <c r="J4289">
        <v>0.37905</v>
      </c>
      <c r="K4289">
        <v>0.54405000000000003</v>
      </c>
      <c r="L4289">
        <v>0.88965000000000005</v>
      </c>
    </row>
    <row r="4290" spans="1:12" x14ac:dyDescent="0.3">
      <c r="A4290">
        <v>4289</v>
      </c>
      <c r="B4290">
        <v>0.42885000000000001</v>
      </c>
      <c r="C4290">
        <v>0.82035000000000002</v>
      </c>
      <c r="D4290">
        <v>0.80025000000000002</v>
      </c>
      <c r="E4290">
        <v>0.53854999999999997</v>
      </c>
      <c r="F4290">
        <v>0.80384999999999995</v>
      </c>
      <c r="G4290">
        <v>0.54464999999999997</v>
      </c>
      <c r="H4290">
        <v>5.1650000000000001E-2</v>
      </c>
      <c r="I4290">
        <v>0.16714999999999999</v>
      </c>
      <c r="J4290">
        <v>0.27744999999999997</v>
      </c>
      <c r="K4290">
        <v>7.5050000000000006E-2</v>
      </c>
      <c r="L4290">
        <v>0.47715000000000002</v>
      </c>
    </row>
    <row r="4291" spans="1:12" x14ac:dyDescent="0.3">
      <c r="A4291">
        <v>4290</v>
      </c>
      <c r="B4291">
        <v>0.42895</v>
      </c>
      <c r="C4291">
        <v>1.7649999999999999E-2</v>
      </c>
      <c r="D4291">
        <v>0.96255000000000002</v>
      </c>
      <c r="E4291">
        <v>0.28784999999999999</v>
      </c>
      <c r="F4291">
        <v>0.32514999999999999</v>
      </c>
      <c r="G4291">
        <v>0.78844999999999998</v>
      </c>
      <c r="H4291">
        <v>0.82925000000000004</v>
      </c>
      <c r="I4291">
        <v>3.755E-2</v>
      </c>
      <c r="J4291">
        <v>0.74904999999999999</v>
      </c>
      <c r="K4291">
        <v>0.44585000000000002</v>
      </c>
      <c r="L4291">
        <v>0.56715000000000004</v>
      </c>
    </row>
    <row r="4292" spans="1:12" x14ac:dyDescent="0.3">
      <c r="A4292">
        <v>4291</v>
      </c>
      <c r="B4292">
        <v>0.42904999999999999</v>
      </c>
      <c r="C4292">
        <v>0.28184999999999999</v>
      </c>
      <c r="D4292">
        <v>0.56045</v>
      </c>
      <c r="E4292">
        <v>0.92845</v>
      </c>
      <c r="F4292">
        <v>0.63124999999999998</v>
      </c>
      <c r="G4292">
        <v>0.83514999999999995</v>
      </c>
      <c r="H4292">
        <v>0.42695</v>
      </c>
      <c r="I4292">
        <v>0.49575000000000002</v>
      </c>
      <c r="J4292">
        <v>6.7349999999999993E-2</v>
      </c>
      <c r="K4292">
        <v>0.15254999999999999</v>
      </c>
      <c r="L4292">
        <v>0.60894999999999999</v>
      </c>
    </row>
    <row r="4293" spans="1:12" x14ac:dyDescent="0.3">
      <c r="A4293">
        <v>4292</v>
      </c>
      <c r="B4293">
        <v>0.42914999999999998</v>
      </c>
      <c r="C4293">
        <v>0.79805000000000004</v>
      </c>
      <c r="D4293">
        <v>0.97945000000000004</v>
      </c>
      <c r="E4293">
        <v>0.18004999999999999</v>
      </c>
      <c r="F4293">
        <v>6.1850000000000002E-2</v>
      </c>
      <c r="G4293">
        <v>0.29825000000000002</v>
      </c>
      <c r="H4293">
        <v>0.52744999999999997</v>
      </c>
      <c r="I4293">
        <v>0.57325000000000004</v>
      </c>
      <c r="J4293">
        <v>0.41935</v>
      </c>
      <c r="K4293">
        <v>8.3449999999999996E-2</v>
      </c>
      <c r="L4293">
        <v>0.17935000000000001</v>
      </c>
    </row>
    <row r="4294" spans="1:12" x14ac:dyDescent="0.3">
      <c r="A4294">
        <v>4293</v>
      </c>
      <c r="B4294">
        <v>0.42925000000000002</v>
      </c>
      <c r="C4294">
        <v>2.6550000000000001E-2</v>
      </c>
      <c r="D4294">
        <v>0.81245000000000001</v>
      </c>
      <c r="E4294">
        <v>0.88354999999999995</v>
      </c>
      <c r="F4294">
        <v>0.26164999999999999</v>
      </c>
      <c r="G4294">
        <v>0.86034999999999995</v>
      </c>
      <c r="H4294">
        <v>6.3049999999999995E-2</v>
      </c>
      <c r="I4294">
        <v>1.745E-2</v>
      </c>
      <c r="J4294">
        <v>0.59865000000000002</v>
      </c>
      <c r="K4294">
        <v>0.15695000000000001</v>
      </c>
      <c r="L4294">
        <v>0.36535000000000001</v>
      </c>
    </row>
    <row r="4295" spans="1:12" x14ac:dyDescent="0.3">
      <c r="A4295">
        <v>4294</v>
      </c>
      <c r="B4295">
        <v>0.42935000000000001</v>
      </c>
      <c r="C4295">
        <v>6.3950000000000007E-2</v>
      </c>
      <c r="D4295">
        <v>0.23865</v>
      </c>
      <c r="E4295">
        <v>0.12145</v>
      </c>
      <c r="F4295">
        <v>0.50724999999999998</v>
      </c>
      <c r="G4295">
        <v>0.57025000000000003</v>
      </c>
      <c r="H4295">
        <v>0.69745000000000001</v>
      </c>
      <c r="I4295">
        <v>0.67084999999999995</v>
      </c>
      <c r="J4295">
        <v>0.47585</v>
      </c>
      <c r="K4295">
        <v>0.98185</v>
      </c>
      <c r="L4295">
        <v>0.31864999999999999</v>
      </c>
    </row>
    <row r="4296" spans="1:12" x14ac:dyDescent="0.3">
      <c r="A4296">
        <v>4295</v>
      </c>
      <c r="B4296">
        <v>0.42945</v>
      </c>
      <c r="C4296">
        <v>0.54085000000000005</v>
      </c>
      <c r="D4296">
        <v>0.37764999999999999</v>
      </c>
      <c r="E4296">
        <v>0.78274999999999995</v>
      </c>
      <c r="F4296">
        <v>0.10915</v>
      </c>
      <c r="G4296">
        <v>0.34284999999999999</v>
      </c>
      <c r="H4296">
        <v>0.52844999999999998</v>
      </c>
      <c r="I4296">
        <v>0.58725000000000005</v>
      </c>
      <c r="J4296">
        <v>5.5449999999999999E-2</v>
      </c>
      <c r="K4296">
        <v>0.12415</v>
      </c>
      <c r="L4296">
        <v>0.20044999999999999</v>
      </c>
    </row>
    <row r="4297" spans="1:12" x14ac:dyDescent="0.3">
      <c r="A4297">
        <v>4296</v>
      </c>
      <c r="B4297">
        <v>0.42954999999999999</v>
      </c>
      <c r="C4297">
        <v>0.79825000000000002</v>
      </c>
      <c r="D4297">
        <v>8.7749999999999995E-2</v>
      </c>
      <c r="E4297">
        <v>0.24695</v>
      </c>
      <c r="F4297">
        <v>0.94694999999999996</v>
      </c>
      <c r="G4297">
        <v>7.7350000000000002E-2</v>
      </c>
      <c r="H4297">
        <v>0.13055</v>
      </c>
      <c r="I4297">
        <v>0.83145000000000002</v>
      </c>
      <c r="J4297">
        <v>0.33324999999999999</v>
      </c>
      <c r="K4297">
        <v>6.7849999999999994E-2</v>
      </c>
      <c r="L4297">
        <v>0.29244999999999999</v>
      </c>
    </row>
    <row r="4298" spans="1:12" x14ac:dyDescent="0.3">
      <c r="A4298">
        <v>4297</v>
      </c>
      <c r="B4298">
        <v>0.42964999999999998</v>
      </c>
      <c r="C4298">
        <v>0.57745000000000002</v>
      </c>
      <c r="D4298">
        <v>0.81474999999999997</v>
      </c>
      <c r="E4298">
        <v>0.70714999999999995</v>
      </c>
      <c r="F4298">
        <v>0.75324999999999998</v>
      </c>
      <c r="G4298">
        <v>0.78425</v>
      </c>
      <c r="H4298">
        <v>7.1749999999999994E-2</v>
      </c>
      <c r="I4298">
        <v>0.38905000000000001</v>
      </c>
      <c r="J4298">
        <v>7.7450000000000005E-2</v>
      </c>
      <c r="K4298">
        <v>0.63605</v>
      </c>
      <c r="L4298">
        <v>0.18495</v>
      </c>
    </row>
    <row r="4299" spans="1:12" x14ac:dyDescent="0.3">
      <c r="A4299">
        <v>4298</v>
      </c>
      <c r="B4299">
        <v>0.42975000000000002</v>
      </c>
      <c r="C4299">
        <v>0.19605</v>
      </c>
      <c r="D4299">
        <v>0.41544999999999999</v>
      </c>
      <c r="E4299">
        <v>0.19414999999999999</v>
      </c>
      <c r="F4299">
        <v>0.14754999999999999</v>
      </c>
      <c r="G4299">
        <v>6.4750000000000002E-2</v>
      </c>
      <c r="H4299">
        <v>0.98365000000000002</v>
      </c>
      <c r="I4299">
        <v>0.76654999999999995</v>
      </c>
      <c r="J4299">
        <v>0.65705000000000002</v>
      </c>
      <c r="K4299">
        <v>0.34955000000000003</v>
      </c>
      <c r="L4299">
        <v>0.53215000000000001</v>
      </c>
    </row>
    <row r="4300" spans="1:12" x14ac:dyDescent="0.3">
      <c r="A4300">
        <v>4299</v>
      </c>
      <c r="B4300">
        <v>0.42985000000000001</v>
      </c>
      <c r="C4300">
        <v>0.24165</v>
      </c>
      <c r="D4300">
        <v>1.8550000000000001E-2</v>
      </c>
      <c r="E4300">
        <v>0.55054999999999998</v>
      </c>
      <c r="F4300">
        <v>0.21545</v>
      </c>
      <c r="G4300">
        <v>0.53835</v>
      </c>
      <c r="H4300">
        <v>0.84865000000000002</v>
      </c>
      <c r="I4300">
        <v>0.12214999999999999</v>
      </c>
      <c r="J4300">
        <v>0.58445000000000003</v>
      </c>
      <c r="K4300">
        <v>0.72055000000000002</v>
      </c>
      <c r="L4300">
        <v>0.78805000000000003</v>
      </c>
    </row>
    <row r="4301" spans="1:12" x14ac:dyDescent="0.3">
      <c r="A4301">
        <v>4300</v>
      </c>
      <c r="B4301">
        <v>0.42995</v>
      </c>
      <c r="C4301">
        <v>0.40355000000000002</v>
      </c>
      <c r="D4301">
        <v>4.7149999999999997E-2</v>
      </c>
      <c r="E4301">
        <v>0.81864999999999999</v>
      </c>
      <c r="F4301">
        <v>0.25564999999999999</v>
      </c>
      <c r="G4301">
        <v>0.88654999999999995</v>
      </c>
      <c r="H4301">
        <v>0.73085</v>
      </c>
      <c r="I4301">
        <v>0.25864999999999999</v>
      </c>
      <c r="J4301">
        <v>8.1949999999999995E-2</v>
      </c>
      <c r="K4301">
        <v>0.90024999999999999</v>
      </c>
      <c r="L4301">
        <v>0.84655000000000002</v>
      </c>
    </row>
    <row r="4302" spans="1:12" x14ac:dyDescent="0.3">
      <c r="A4302">
        <v>4301</v>
      </c>
      <c r="B4302">
        <v>0.43004999999999999</v>
      </c>
      <c r="C4302">
        <v>0.36885000000000001</v>
      </c>
      <c r="D4302">
        <v>0.81805000000000005</v>
      </c>
      <c r="E4302">
        <v>0.99175000000000002</v>
      </c>
      <c r="F4302">
        <v>1.8950000000000002E-2</v>
      </c>
      <c r="G4302">
        <v>7.7049999999999993E-2</v>
      </c>
      <c r="H4302">
        <v>0.79515000000000002</v>
      </c>
      <c r="I4302">
        <v>0.38505</v>
      </c>
      <c r="J4302">
        <v>0.52205000000000001</v>
      </c>
      <c r="K4302">
        <v>0.75095000000000001</v>
      </c>
      <c r="L4302">
        <v>0.95415000000000005</v>
      </c>
    </row>
    <row r="4303" spans="1:12" x14ac:dyDescent="0.3">
      <c r="A4303">
        <v>4302</v>
      </c>
      <c r="B4303">
        <v>0.43014999999999998</v>
      </c>
      <c r="C4303">
        <v>0.36764999999999998</v>
      </c>
      <c r="D4303">
        <v>0.40984999999999999</v>
      </c>
      <c r="E4303">
        <v>0.20285</v>
      </c>
      <c r="F4303">
        <v>0.30875000000000002</v>
      </c>
      <c r="G4303">
        <v>7.4649999999999994E-2</v>
      </c>
      <c r="H4303">
        <v>0.44324999999999998</v>
      </c>
      <c r="I4303">
        <v>0.29554999999999998</v>
      </c>
      <c r="J4303">
        <v>8.9849999999999999E-2</v>
      </c>
      <c r="K4303">
        <v>0.90985000000000005</v>
      </c>
      <c r="L4303">
        <v>0.40255000000000002</v>
      </c>
    </row>
    <row r="4304" spans="1:12" x14ac:dyDescent="0.3">
      <c r="A4304">
        <v>4303</v>
      </c>
      <c r="B4304">
        <v>0.43025000000000002</v>
      </c>
      <c r="C4304">
        <v>0.25914999999999999</v>
      </c>
      <c r="D4304">
        <v>0.83374999999999999</v>
      </c>
      <c r="E4304">
        <v>6.5500000000000003E-3</v>
      </c>
      <c r="F4304">
        <v>0.23744999999999999</v>
      </c>
      <c r="G4304">
        <v>0.99604999999999999</v>
      </c>
      <c r="H4304">
        <v>0.16994999999999999</v>
      </c>
      <c r="I4304">
        <v>7.6950000000000005E-2</v>
      </c>
      <c r="J4304">
        <v>0.54325000000000001</v>
      </c>
      <c r="K4304">
        <v>5.9950000000000003E-2</v>
      </c>
      <c r="L4304">
        <v>0.27124999999999999</v>
      </c>
    </row>
    <row r="4305" spans="1:12" x14ac:dyDescent="0.3">
      <c r="A4305">
        <v>4304</v>
      </c>
      <c r="B4305">
        <v>0.43035000000000001</v>
      </c>
      <c r="C4305">
        <v>0.51054999999999995</v>
      </c>
      <c r="D4305">
        <v>3.8949999999999999E-2</v>
      </c>
      <c r="E4305">
        <v>0.68035000000000001</v>
      </c>
      <c r="F4305">
        <v>0.40294999999999997</v>
      </c>
      <c r="G4305">
        <v>4.5350000000000001E-2</v>
      </c>
      <c r="H4305">
        <v>0.66395000000000004</v>
      </c>
      <c r="I4305">
        <v>0.26014999999999999</v>
      </c>
      <c r="J4305">
        <v>0.60324999999999995</v>
      </c>
      <c r="K4305">
        <v>0.56455</v>
      </c>
      <c r="L4305">
        <v>0.59945000000000004</v>
      </c>
    </row>
    <row r="4306" spans="1:12" x14ac:dyDescent="0.3">
      <c r="A4306">
        <v>4305</v>
      </c>
      <c r="B4306">
        <v>0.43045</v>
      </c>
      <c r="C4306">
        <v>0.72075</v>
      </c>
      <c r="D4306">
        <v>0.86534999999999995</v>
      </c>
      <c r="E4306">
        <v>3.2849999999999997E-2</v>
      </c>
      <c r="F4306">
        <v>0.78305000000000002</v>
      </c>
      <c r="G4306">
        <v>0.87314999999999998</v>
      </c>
      <c r="H4306">
        <v>0.37075000000000002</v>
      </c>
      <c r="I4306">
        <v>0.45124999999999998</v>
      </c>
      <c r="J4306">
        <v>0.67764999999999997</v>
      </c>
      <c r="K4306">
        <v>0.44774999999999998</v>
      </c>
      <c r="L4306">
        <v>0.46625</v>
      </c>
    </row>
    <row r="4307" spans="1:12" x14ac:dyDescent="0.3">
      <c r="A4307">
        <v>4306</v>
      </c>
      <c r="B4307">
        <v>0.43054999999999999</v>
      </c>
      <c r="C4307">
        <v>0.87185000000000001</v>
      </c>
      <c r="D4307">
        <v>0.81084999999999996</v>
      </c>
      <c r="E4307">
        <v>0.46665000000000001</v>
      </c>
      <c r="F4307">
        <v>0.70555000000000001</v>
      </c>
      <c r="G4307">
        <v>0.91984999999999995</v>
      </c>
      <c r="H4307">
        <v>0.10954999999999999</v>
      </c>
      <c r="I4307">
        <v>5.3449999999999998E-2</v>
      </c>
      <c r="J4307">
        <v>0.70574999999999999</v>
      </c>
      <c r="K4307">
        <v>0.60745000000000005</v>
      </c>
      <c r="L4307">
        <v>2.9850000000000002E-2</v>
      </c>
    </row>
    <row r="4308" spans="1:12" x14ac:dyDescent="0.3">
      <c r="A4308">
        <v>4307</v>
      </c>
      <c r="B4308">
        <v>0.43064999999999998</v>
      </c>
      <c r="C4308">
        <v>0.93984999999999996</v>
      </c>
      <c r="D4308">
        <v>0.46794999999999998</v>
      </c>
      <c r="E4308">
        <v>0.54285000000000005</v>
      </c>
      <c r="F4308">
        <v>0.67195000000000005</v>
      </c>
      <c r="G4308">
        <v>0.49535000000000001</v>
      </c>
      <c r="H4308">
        <v>7.6450000000000004E-2</v>
      </c>
      <c r="I4308">
        <v>0.21224999999999999</v>
      </c>
      <c r="J4308">
        <v>0.72535000000000005</v>
      </c>
      <c r="K4308">
        <v>0.74155000000000004</v>
      </c>
      <c r="L4308">
        <v>0.46015</v>
      </c>
    </row>
    <row r="4309" spans="1:12" x14ac:dyDescent="0.3">
      <c r="A4309">
        <v>4308</v>
      </c>
      <c r="B4309">
        <v>0.43075000000000002</v>
      </c>
      <c r="C4309">
        <v>0.12465</v>
      </c>
      <c r="D4309">
        <v>0.42804999999999999</v>
      </c>
      <c r="E4309">
        <v>0.73955000000000004</v>
      </c>
      <c r="F4309">
        <v>0.78285000000000005</v>
      </c>
      <c r="G4309">
        <v>0.26995000000000002</v>
      </c>
      <c r="H4309">
        <v>0.94884999999999997</v>
      </c>
      <c r="I4309">
        <v>0.35415000000000002</v>
      </c>
      <c r="J4309">
        <v>0.39184999999999998</v>
      </c>
      <c r="K4309">
        <v>0.97675000000000001</v>
      </c>
      <c r="L4309">
        <v>0.34565000000000001</v>
      </c>
    </row>
    <row r="4310" spans="1:12" x14ac:dyDescent="0.3">
      <c r="A4310">
        <v>4309</v>
      </c>
      <c r="B4310">
        <v>0.43085000000000001</v>
      </c>
      <c r="C4310">
        <v>0.22814999999999999</v>
      </c>
      <c r="D4310">
        <v>0.55435000000000001</v>
      </c>
      <c r="E4310">
        <v>8.8550000000000004E-2</v>
      </c>
      <c r="F4310">
        <v>0.55395000000000005</v>
      </c>
      <c r="G4310">
        <v>0.75834999999999997</v>
      </c>
      <c r="H4310">
        <v>0.28415000000000001</v>
      </c>
      <c r="I4310">
        <v>0.78605000000000003</v>
      </c>
      <c r="J4310">
        <v>0.58294999999999997</v>
      </c>
      <c r="K4310">
        <v>0.33065</v>
      </c>
      <c r="L4310">
        <v>0.50355000000000005</v>
      </c>
    </row>
    <row r="4311" spans="1:12" x14ac:dyDescent="0.3">
      <c r="A4311">
        <v>4310</v>
      </c>
      <c r="B4311">
        <v>0.43095</v>
      </c>
      <c r="C4311">
        <v>0.43824999999999997</v>
      </c>
      <c r="D4311">
        <v>0.36215000000000003</v>
      </c>
      <c r="E4311">
        <v>0.85975000000000001</v>
      </c>
      <c r="F4311">
        <v>1.005E-2</v>
      </c>
      <c r="G4311">
        <v>1.0149999999999999E-2</v>
      </c>
      <c r="H4311">
        <v>0.45115</v>
      </c>
      <c r="I4311">
        <v>6.105E-2</v>
      </c>
      <c r="J4311">
        <v>0.88244999999999996</v>
      </c>
      <c r="K4311">
        <v>0.85855000000000004</v>
      </c>
      <c r="L4311">
        <v>0.70135000000000003</v>
      </c>
    </row>
    <row r="4312" spans="1:12" x14ac:dyDescent="0.3">
      <c r="A4312">
        <v>4311</v>
      </c>
      <c r="B4312">
        <v>0.43104999999999999</v>
      </c>
      <c r="C4312">
        <v>0.60934999999999995</v>
      </c>
      <c r="D4312">
        <v>4.045E-2</v>
      </c>
      <c r="E4312">
        <v>0.68605000000000005</v>
      </c>
      <c r="F4312">
        <v>0.40994999999999998</v>
      </c>
      <c r="G4312">
        <v>0.77444999999999997</v>
      </c>
      <c r="H4312">
        <v>0.66864999999999997</v>
      </c>
      <c r="I4312">
        <v>0.82794999999999996</v>
      </c>
      <c r="J4312">
        <v>9.0500000000000008E-3</v>
      </c>
      <c r="K4312">
        <v>0.73234999999999995</v>
      </c>
      <c r="L4312">
        <v>0.68694999999999995</v>
      </c>
    </row>
    <row r="4313" spans="1:12" x14ac:dyDescent="0.3">
      <c r="A4313">
        <v>4312</v>
      </c>
      <c r="B4313">
        <v>0.43114999999999998</v>
      </c>
      <c r="C4313">
        <v>0.87395</v>
      </c>
      <c r="D4313">
        <v>0.87165000000000004</v>
      </c>
      <c r="E4313">
        <v>0.29425000000000001</v>
      </c>
      <c r="F4313">
        <v>0.68564999999999998</v>
      </c>
      <c r="G4313">
        <v>0.72824999999999995</v>
      </c>
      <c r="H4313">
        <v>0.77644999999999997</v>
      </c>
      <c r="I4313">
        <v>0.78205000000000002</v>
      </c>
      <c r="J4313">
        <v>0.22425</v>
      </c>
      <c r="K4313">
        <v>0.65325</v>
      </c>
      <c r="L4313">
        <v>4.3450000000000003E-2</v>
      </c>
    </row>
    <row r="4314" spans="1:12" x14ac:dyDescent="0.3">
      <c r="A4314">
        <v>4313</v>
      </c>
      <c r="B4314">
        <v>0.43125000000000002</v>
      </c>
      <c r="C4314">
        <v>0.74944999999999995</v>
      </c>
      <c r="D4314">
        <v>6.8049999999999999E-2</v>
      </c>
      <c r="E4314">
        <v>0.77825</v>
      </c>
      <c r="F4314">
        <v>0.44935000000000003</v>
      </c>
      <c r="G4314">
        <v>0.96655000000000002</v>
      </c>
      <c r="H4314">
        <v>0.65354999999999996</v>
      </c>
      <c r="I4314">
        <v>0.33734999999999998</v>
      </c>
      <c r="J4314">
        <v>0.44205</v>
      </c>
      <c r="K4314">
        <v>0.27274999999999999</v>
      </c>
      <c r="L4314">
        <v>0.18404999999999999</v>
      </c>
    </row>
    <row r="4315" spans="1:12" x14ac:dyDescent="0.3">
      <c r="A4315">
        <v>4314</v>
      </c>
      <c r="B4315">
        <v>0.43135000000000001</v>
      </c>
      <c r="C4315">
        <v>0.73345000000000005</v>
      </c>
      <c r="D4315">
        <v>0.94774999999999998</v>
      </c>
      <c r="E4315">
        <v>0.89015</v>
      </c>
      <c r="F4315">
        <v>0.47754999999999997</v>
      </c>
      <c r="G4315">
        <v>0.23335</v>
      </c>
      <c r="H4315">
        <v>0.40834999999999999</v>
      </c>
      <c r="I4315">
        <v>2.0500000000000002E-3</v>
      </c>
      <c r="J4315">
        <v>0.90544999999999998</v>
      </c>
      <c r="K4315">
        <v>0.80835000000000001</v>
      </c>
      <c r="L4315">
        <v>4.1750000000000002E-2</v>
      </c>
    </row>
    <row r="4316" spans="1:12" x14ac:dyDescent="0.3">
      <c r="A4316">
        <v>4315</v>
      </c>
      <c r="B4316">
        <v>0.43145</v>
      </c>
      <c r="C4316">
        <v>0.66164999999999996</v>
      </c>
      <c r="D4316">
        <v>0.56884999999999997</v>
      </c>
      <c r="E4316">
        <v>0.18325</v>
      </c>
      <c r="F4316">
        <v>0.91954999999999998</v>
      </c>
      <c r="G4316">
        <v>0.19914999999999999</v>
      </c>
      <c r="H4316">
        <v>0.37335000000000002</v>
      </c>
      <c r="I4316">
        <v>0.68525000000000003</v>
      </c>
      <c r="J4316">
        <v>0.25914999999999999</v>
      </c>
      <c r="K4316">
        <v>0.27145000000000002</v>
      </c>
      <c r="L4316">
        <v>0.46825</v>
      </c>
    </row>
    <row r="4317" spans="1:12" x14ac:dyDescent="0.3">
      <c r="A4317">
        <v>4316</v>
      </c>
      <c r="B4317">
        <v>0.43154999999999999</v>
      </c>
      <c r="C4317">
        <v>0.51995000000000002</v>
      </c>
      <c r="D4317">
        <v>0.95784999999999998</v>
      </c>
      <c r="E4317">
        <v>0.57504999999999995</v>
      </c>
      <c r="F4317">
        <v>0.89134999999999998</v>
      </c>
      <c r="G4317">
        <v>0.22745000000000001</v>
      </c>
      <c r="H4317">
        <v>0.69464999999999999</v>
      </c>
      <c r="I4317">
        <v>0.99295</v>
      </c>
      <c r="J4317">
        <v>0.40294999999999997</v>
      </c>
      <c r="K4317">
        <v>0.94555</v>
      </c>
      <c r="L4317">
        <v>0.79695000000000005</v>
      </c>
    </row>
    <row r="4318" spans="1:12" x14ac:dyDescent="0.3">
      <c r="A4318">
        <v>4317</v>
      </c>
      <c r="B4318">
        <v>0.43164999999999998</v>
      </c>
      <c r="C4318">
        <v>0.17544999999999999</v>
      </c>
      <c r="D4318">
        <v>0.41935</v>
      </c>
      <c r="E4318">
        <v>0.69255</v>
      </c>
      <c r="F4318">
        <v>0.94894999999999996</v>
      </c>
      <c r="G4318">
        <v>0.37845000000000001</v>
      </c>
      <c r="H4318">
        <v>8.7550000000000003E-2</v>
      </c>
      <c r="I4318">
        <v>0.47005000000000002</v>
      </c>
      <c r="J4318">
        <v>0.92705000000000004</v>
      </c>
      <c r="K4318">
        <v>0.87495000000000001</v>
      </c>
      <c r="L4318">
        <v>0.39805000000000001</v>
      </c>
    </row>
    <row r="4319" spans="1:12" x14ac:dyDescent="0.3">
      <c r="A4319">
        <v>4318</v>
      </c>
      <c r="B4319">
        <v>0.43175000000000002</v>
      </c>
      <c r="C4319">
        <v>0.37914999999999999</v>
      </c>
      <c r="D4319">
        <v>0.52315</v>
      </c>
      <c r="E4319">
        <v>0.84355000000000002</v>
      </c>
      <c r="F4319">
        <v>9.1050000000000006E-2</v>
      </c>
      <c r="G4319">
        <v>0.98694999999999999</v>
      </c>
      <c r="H4319">
        <v>0.96384999999999998</v>
      </c>
      <c r="I4319">
        <v>0.51805000000000001</v>
      </c>
      <c r="J4319">
        <v>0.64385000000000003</v>
      </c>
      <c r="K4319">
        <v>0.72094999999999998</v>
      </c>
      <c r="L4319">
        <v>6.7949999999999997E-2</v>
      </c>
    </row>
    <row r="4320" spans="1:12" x14ac:dyDescent="0.3">
      <c r="A4320">
        <v>4319</v>
      </c>
      <c r="B4320">
        <v>0.43185000000000001</v>
      </c>
      <c r="C4320">
        <v>0.94135000000000002</v>
      </c>
      <c r="D4320">
        <v>0.91254999999999997</v>
      </c>
      <c r="E4320">
        <v>0.13364999999999999</v>
      </c>
      <c r="F4320">
        <v>0.21165</v>
      </c>
      <c r="G4320">
        <v>0.36735000000000001</v>
      </c>
      <c r="H4320">
        <v>0.71065</v>
      </c>
      <c r="I4320">
        <v>0.82674999999999998</v>
      </c>
      <c r="J4320">
        <v>6.2149999999999997E-2</v>
      </c>
      <c r="K4320">
        <v>0.36704999999999999</v>
      </c>
      <c r="L4320">
        <v>0.56894999999999996</v>
      </c>
    </row>
    <row r="4321" spans="1:12" x14ac:dyDescent="0.3">
      <c r="A4321">
        <v>4320</v>
      </c>
      <c r="B4321">
        <v>0.43195</v>
      </c>
      <c r="C4321">
        <v>0.97194999999999998</v>
      </c>
      <c r="D4321">
        <v>0.55015000000000003</v>
      </c>
      <c r="E4321">
        <v>0.98285</v>
      </c>
      <c r="F4321">
        <v>0.76724999999999999</v>
      </c>
      <c r="G4321">
        <v>0.83194999999999997</v>
      </c>
      <c r="H4321">
        <v>0.87304999999999999</v>
      </c>
      <c r="I4321">
        <v>0.77775000000000005</v>
      </c>
      <c r="J4321">
        <v>0.16725000000000001</v>
      </c>
      <c r="K4321">
        <v>0.98865000000000003</v>
      </c>
      <c r="L4321">
        <v>0.52844999999999998</v>
      </c>
    </row>
    <row r="4322" spans="1:12" x14ac:dyDescent="0.3">
      <c r="A4322">
        <v>4321</v>
      </c>
      <c r="B4322">
        <v>0.43204999999999999</v>
      </c>
      <c r="C4322">
        <v>0.66034999999999999</v>
      </c>
      <c r="D4322">
        <v>0.57594999999999996</v>
      </c>
      <c r="E4322">
        <v>0.89154999999999995</v>
      </c>
      <c r="F4322">
        <v>0.53515000000000001</v>
      </c>
      <c r="G4322">
        <v>0.15995000000000001</v>
      </c>
      <c r="H4322">
        <v>0.39455000000000001</v>
      </c>
      <c r="I4322">
        <v>0.64754999999999996</v>
      </c>
      <c r="J4322">
        <v>0.80915000000000004</v>
      </c>
      <c r="K4322">
        <v>0.82415000000000005</v>
      </c>
      <c r="L4322">
        <v>0.33765000000000001</v>
      </c>
    </row>
    <row r="4323" spans="1:12" x14ac:dyDescent="0.3">
      <c r="A4323">
        <v>4322</v>
      </c>
      <c r="B4323">
        <v>0.43214999999999998</v>
      </c>
      <c r="C4323">
        <v>8.9349999999999999E-2</v>
      </c>
      <c r="D4323">
        <v>0.10415000000000001</v>
      </c>
      <c r="E4323">
        <v>0.45974999999999999</v>
      </c>
      <c r="F4323">
        <v>0.27875</v>
      </c>
      <c r="G4323">
        <v>0.87575000000000003</v>
      </c>
      <c r="H4323">
        <v>0.99534999999999996</v>
      </c>
      <c r="I4323">
        <v>0.91515000000000002</v>
      </c>
      <c r="J4323">
        <v>0.26085000000000003</v>
      </c>
      <c r="K4323">
        <v>0.28425</v>
      </c>
      <c r="L4323">
        <v>0.88865000000000005</v>
      </c>
    </row>
    <row r="4324" spans="1:12" x14ac:dyDescent="0.3">
      <c r="A4324">
        <v>4323</v>
      </c>
      <c r="B4324">
        <v>0.43225000000000002</v>
      </c>
      <c r="C4324">
        <v>0.16805</v>
      </c>
      <c r="D4324">
        <v>0.72145000000000004</v>
      </c>
      <c r="E4324">
        <v>0.70494999999999997</v>
      </c>
      <c r="F4324">
        <v>0.10575</v>
      </c>
      <c r="G4324">
        <v>0.53625</v>
      </c>
      <c r="H4324">
        <v>0.84114999999999995</v>
      </c>
      <c r="I4324">
        <v>0.39465</v>
      </c>
      <c r="J4324">
        <v>0.77834999999999999</v>
      </c>
      <c r="K4324">
        <v>0.17635000000000001</v>
      </c>
      <c r="L4324">
        <v>9.4750000000000001E-2</v>
      </c>
    </row>
    <row r="4325" spans="1:12" x14ac:dyDescent="0.3">
      <c r="A4325">
        <v>4324</v>
      </c>
      <c r="B4325">
        <v>0.43235000000000001</v>
      </c>
      <c r="C4325">
        <v>0.63375000000000004</v>
      </c>
      <c r="D4325">
        <v>0.48215000000000002</v>
      </c>
      <c r="E4325">
        <v>0.60714999999999997</v>
      </c>
      <c r="F4325">
        <v>0.56245000000000001</v>
      </c>
      <c r="G4325">
        <v>0.32435000000000003</v>
      </c>
      <c r="H4325">
        <v>0.66244999999999998</v>
      </c>
      <c r="I4325">
        <v>0.85804999999999998</v>
      </c>
      <c r="J4325">
        <v>0.88544999999999996</v>
      </c>
      <c r="K4325">
        <v>6.7949999999999997E-2</v>
      </c>
      <c r="L4325">
        <v>0.22625000000000001</v>
      </c>
    </row>
    <row r="4326" spans="1:12" x14ac:dyDescent="0.3">
      <c r="A4326">
        <v>4325</v>
      </c>
      <c r="B4326">
        <v>0.43245</v>
      </c>
      <c r="C4326">
        <v>0.17995</v>
      </c>
      <c r="D4326">
        <v>0.23555000000000001</v>
      </c>
      <c r="E4326">
        <v>0.26934999999999998</v>
      </c>
      <c r="F4326">
        <v>0.73275000000000001</v>
      </c>
      <c r="G4326">
        <v>8.1350000000000006E-2</v>
      </c>
      <c r="H4326">
        <v>0.37574999999999997</v>
      </c>
      <c r="I4326">
        <v>0.25495000000000001</v>
      </c>
      <c r="J4326">
        <v>0.84884999999999999</v>
      </c>
      <c r="K4326">
        <v>1.355E-2</v>
      </c>
      <c r="L4326">
        <v>0.93754999999999999</v>
      </c>
    </row>
    <row r="4327" spans="1:12" x14ac:dyDescent="0.3">
      <c r="A4327">
        <v>4326</v>
      </c>
      <c r="B4327">
        <v>0.43254999999999999</v>
      </c>
      <c r="C4327">
        <v>0.74895</v>
      </c>
      <c r="D4327">
        <v>0.46284999999999998</v>
      </c>
      <c r="E4327">
        <v>0.60094999999999998</v>
      </c>
      <c r="F4327">
        <v>0.31474999999999997</v>
      </c>
      <c r="G4327">
        <v>0.79974999999999996</v>
      </c>
      <c r="H4327">
        <v>0.29085</v>
      </c>
      <c r="I4327">
        <v>0.70455000000000001</v>
      </c>
      <c r="J4327">
        <v>0.60404999999999998</v>
      </c>
      <c r="K4327">
        <v>0.31955</v>
      </c>
      <c r="L4327">
        <v>0.29825000000000002</v>
      </c>
    </row>
    <row r="4328" spans="1:12" x14ac:dyDescent="0.3">
      <c r="A4328">
        <v>4327</v>
      </c>
      <c r="B4328">
        <v>0.43264999999999998</v>
      </c>
      <c r="C4328">
        <v>0.29115000000000002</v>
      </c>
      <c r="D4328">
        <v>0.30335000000000001</v>
      </c>
      <c r="E4328">
        <v>0.42244999999999999</v>
      </c>
      <c r="F4328">
        <v>0.57584999999999997</v>
      </c>
      <c r="G4328">
        <v>0.83325000000000005</v>
      </c>
      <c r="H4328">
        <v>0.59465000000000001</v>
      </c>
      <c r="I4328">
        <v>0.10435</v>
      </c>
      <c r="J4328">
        <v>0.22695000000000001</v>
      </c>
      <c r="K4328">
        <v>0.87265000000000004</v>
      </c>
      <c r="L4328">
        <v>0.75654999999999994</v>
      </c>
    </row>
    <row r="4329" spans="1:12" x14ac:dyDescent="0.3">
      <c r="A4329">
        <v>4328</v>
      </c>
      <c r="B4329">
        <v>0.43275000000000002</v>
      </c>
      <c r="C4329">
        <v>0.91305000000000003</v>
      </c>
      <c r="D4329">
        <v>0.32164999999999999</v>
      </c>
      <c r="E4329">
        <v>0.91935</v>
      </c>
      <c r="F4329">
        <v>0.44435000000000002</v>
      </c>
      <c r="G4329">
        <v>0.53085000000000004</v>
      </c>
      <c r="H4329">
        <v>0.83184999999999998</v>
      </c>
      <c r="I4329">
        <v>0.10235</v>
      </c>
      <c r="J4329">
        <v>0.93594999999999995</v>
      </c>
      <c r="K4329">
        <v>0.34225</v>
      </c>
      <c r="L4329">
        <v>0.10555</v>
      </c>
    </row>
    <row r="4330" spans="1:12" x14ac:dyDescent="0.3">
      <c r="A4330">
        <v>4329</v>
      </c>
      <c r="B4330">
        <v>0.43285000000000001</v>
      </c>
      <c r="C4330">
        <v>0.69715000000000005</v>
      </c>
      <c r="D4330">
        <v>1.8849999999999999E-2</v>
      </c>
      <c r="E4330">
        <v>0.21245</v>
      </c>
      <c r="F4330">
        <v>0.45545000000000002</v>
      </c>
      <c r="G4330">
        <v>0.94545000000000001</v>
      </c>
      <c r="H4330">
        <v>0.30514999999999998</v>
      </c>
      <c r="I4330">
        <v>0.29594999999999999</v>
      </c>
      <c r="J4330">
        <v>0.98634999999999995</v>
      </c>
      <c r="K4330">
        <v>0.68315000000000003</v>
      </c>
      <c r="L4330">
        <v>0.98465000000000003</v>
      </c>
    </row>
    <row r="4331" spans="1:12" x14ac:dyDescent="0.3">
      <c r="A4331">
        <v>4330</v>
      </c>
      <c r="B4331">
        <v>0.43295</v>
      </c>
      <c r="C4331">
        <v>0.79554999999999998</v>
      </c>
      <c r="D4331">
        <v>0.87114999999999998</v>
      </c>
      <c r="E4331">
        <v>0.39524999999999999</v>
      </c>
      <c r="F4331">
        <v>0.54795000000000005</v>
      </c>
      <c r="G4331">
        <v>0.67244999999999999</v>
      </c>
      <c r="H4331">
        <v>0.95555000000000001</v>
      </c>
      <c r="I4331">
        <v>0.55005000000000004</v>
      </c>
      <c r="J4331">
        <v>0.90605000000000002</v>
      </c>
      <c r="K4331">
        <v>0.24245</v>
      </c>
      <c r="L4331">
        <v>0.52105000000000001</v>
      </c>
    </row>
    <row r="4332" spans="1:12" x14ac:dyDescent="0.3">
      <c r="A4332">
        <v>4331</v>
      </c>
      <c r="B4332">
        <v>0.43304999999999999</v>
      </c>
      <c r="C4332">
        <v>0.71284999999999998</v>
      </c>
      <c r="D4332">
        <v>0.11365</v>
      </c>
      <c r="E4332">
        <v>0.38224999999999998</v>
      </c>
      <c r="F4332">
        <v>0.39445000000000002</v>
      </c>
      <c r="G4332">
        <v>0.73665000000000003</v>
      </c>
      <c r="H4332">
        <v>0.14015</v>
      </c>
      <c r="I4332">
        <v>0.25945000000000001</v>
      </c>
      <c r="J4332">
        <v>0.32724999999999999</v>
      </c>
      <c r="K4332">
        <v>0.91225000000000001</v>
      </c>
      <c r="L4332">
        <v>0.57715000000000005</v>
      </c>
    </row>
    <row r="4333" spans="1:12" x14ac:dyDescent="0.3">
      <c r="A4333">
        <v>4332</v>
      </c>
      <c r="B4333">
        <v>0.43314999999999998</v>
      </c>
      <c r="C4333">
        <v>0.15365000000000001</v>
      </c>
      <c r="D4333">
        <v>0.52444999999999997</v>
      </c>
      <c r="E4333">
        <v>0.24945000000000001</v>
      </c>
      <c r="F4333">
        <v>0.75695000000000001</v>
      </c>
      <c r="G4333">
        <v>0.13375000000000001</v>
      </c>
      <c r="H4333">
        <v>0.65395000000000003</v>
      </c>
      <c r="I4333">
        <v>0.23615</v>
      </c>
      <c r="J4333">
        <v>0.35494999999999999</v>
      </c>
      <c r="K4333">
        <v>0.73094999999999999</v>
      </c>
      <c r="L4333">
        <v>6.8150000000000002E-2</v>
      </c>
    </row>
    <row r="4334" spans="1:12" x14ac:dyDescent="0.3">
      <c r="A4334">
        <v>4333</v>
      </c>
      <c r="B4334">
        <v>0.43325000000000002</v>
      </c>
      <c r="C4334">
        <v>0.58674999999999999</v>
      </c>
      <c r="D4334">
        <v>0.28125</v>
      </c>
      <c r="E4334">
        <v>7.6649999999999996E-2</v>
      </c>
      <c r="F4334">
        <v>0.39284999999999998</v>
      </c>
      <c r="G4334">
        <v>0.56094999999999995</v>
      </c>
      <c r="H4334">
        <v>0.24124999999999999</v>
      </c>
      <c r="I4334">
        <v>0.68945000000000001</v>
      </c>
      <c r="J4334">
        <v>0.10804999999999999</v>
      </c>
      <c r="K4334">
        <v>0.78195000000000003</v>
      </c>
      <c r="L4334">
        <v>0.13264999999999999</v>
      </c>
    </row>
    <row r="4335" spans="1:12" x14ac:dyDescent="0.3">
      <c r="A4335">
        <v>4334</v>
      </c>
      <c r="B4335">
        <v>0.43335000000000001</v>
      </c>
      <c r="C4335">
        <v>0.93545</v>
      </c>
      <c r="D4335">
        <v>0.29915000000000003</v>
      </c>
      <c r="E4335">
        <v>0.59414999999999996</v>
      </c>
      <c r="F4335">
        <v>0.62724999999999997</v>
      </c>
      <c r="G4335">
        <v>0.68474999999999997</v>
      </c>
      <c r="H4335">
        <v>0.50505</v>
      </c>
      <c r="I4335">
        <v>0.32824999999999999</v>
      </c>
      <c r="J4335">
        <v>0.81455</v>
      </c>
      <c r="K4335">
        <v>0.61075000000000002</v>
      </c>
      <c r="L4335">
        <v>0.87665000000000004</v>
      </c>
    </row>
    <row r="4336" spans="1:12" x14ac:dyDescent="0.3">
      <c r="A4336">
        <v>4335</v>
      </c>
      <c r="B4336">
        <v>0.43345</v>
      </c>
      <c r="C4336">
        <v>0.81325000000000003</v>
      </c>
      <c r="D4336">
        <v>0.63005</v>
      </c>
      <c r="E4336">
        <v>0.76205000000000001</v>
      </c>
      <c r="F4336">
        <v>0.22275</v>
      </c>
      <c r="G4336">
        <v>0.11575000000000001</v>
      </c>
      <c r="H4336">
        <v>0.28994999999999999</v>
      </c>
      <c r="I4336">
        <v>9.3500000000000007E-3</v>
      </c>
      <c r="J4336">
        <v>0.96425000000000005</v>
      </c>
      <c r="K4336">
        <v>0.28954999999999997</v>
      </c>
      <c r="L4336">
        <v>4.555E-2</v>
      </c>
    </row>
    <row r="4337" spans="1:12" x14ac:dyDescent="0.3">
      <c r="A4337">
        <v>4336</v>
      </c>
      <c r="B4337">
        <v>0.43354999999999999</v>
      </c>
      <c r="C4337">
        <v>0.54215000000000002</v>
      </c>
      <c r="D4337">
        <v>0.99204999999999999</v>
      </c>
      <c r="E4337">
        <v>0.77495000000000003</v>
      </c>
      <c r="F4337">
        <v>0.19614999999999999</v>
      </c>
      <c r="G4337">
        <v>0.10274999999999999</v>
      </c>
      <c r="H4337">
        <v>0.87855000000000005</v>
      </c>
      <c r="I4337">
        <v>0.94745000000000001</v>
      </c>
      <c r="J4337">
        <v>0.64544999999999997</v>
      </c>
      <c r="K4337">
        <v>0.52825</v>
      </c>
      <c r="L4337">
        <v>0.90544999999999998</v>
      </c>
    </row>
    <row r="4338" spans="1:12" x14ac:dyDescent="0.3">
      <c r="A4338">
        <v>4337</v>
      </c>
      <c r="B4338">
        <v>0.43364999999999998</v>
      </c>
      <c r="C4338">
        <v>0.15175</v>
      </c>
      <c r="D4338">
        <v>0.26295000000000002</v>
      </c>
      <c r="E4338">
        <v>0.60834999999999995</v>
      </c>
      <c r="F4338">
        <v>5.2749999999999998E-2</v>
      </c>
      <c r="G4338">
        <v>0.81764999999999999</v>
      </c>
      <c r="H4338">
        <v>0.50155000000000005</v>
      </c>
      <c r="I4338">
        <v>0.97845000000000004</v>
      </c>
      <c r="J4338">
        <v>0.61824999999999997</v>
      </c>
      <c r="K4338">
        <v>0.89854999999999996</v>
      </c>
      <c r="L4338">
        <v>3.125E-2</v>
      </c>
    </row>
    <row r="4339" spans="1:12" x14ac:dyDescent="0.3">
      <c r="A4339">
        <v>4338</v>
      </c>
      <c r="B4339">
        <v>0.43375000000000002</v>
      </c>
      <c r="C4339">
        <v>0.79064999999999996</v>
      </c>
      <c r="D4339">
        <v>0.43714999999999998</v>
      </c>
      <c r="E4339">
        <v>0.61465000000000003</v>
      </c>
      <c r="F4339">
        <v>0.14474999999999999</v>
      </c>
      <c r="G4339">
        <v>0.50765000000000005</v>
      </c>
      <c r="H4339">
        <v>0.61655000000000004</v>
      </c>
      <c r="I4339">
        <v>0.33715000000000001</v>
      </c>
      <c r="J4339">
        <v>0.64065000000000005</v>
      </c>
      <c r="K4339">
        <v>0.88605</v>
      </c>
      <c r="L4339">
        <v>7.485E-2</v>
      </c>
    </row>
    <row r="4340" spans="1:12" x14ac:dyDescent="0.3">
      <c r="A4340">
        <v>4339</v>
      </c>
      <c r="B4340">
        <v>0.43385000000000001</v>
      </c>
      <c r="C4340">
        <v>0.68045</v>
      </c>
      <c r="D4340">
        <v>3.7150000000000002E-2</v>
      </c>
      <c r="E4340">
        <v>3.3500000000000001E-3</v>
      </c>
      <c r="F4340">
        <v>0.17974999999999999</v>
      </c>
      <c r="G4340">
        <v>0.13364999999999999</v>
      </c>
      <c r="H4340">
        <v>0.87805</v>
      </c>
      <c r="I4340">
        <v>0.30495</v>
      </c>
      <c r="J4340">
        <v>0.29835</v>
      </c>
      <c r="K4340">
        <v>0.77454999999999996</v>
      </c>
      <c r="L4340">
        <v>0.85485</v>
      </c>
    </row>
    <row r="4341" spans="1:12" x14ac:dyDescent="0.3">
      <c r="A4341">
        <v>4340</v>
      </c>
      <c r="B4341">
        <v>0.43395</v>
      </c>
      <c r="C4341">
        <v>0.17985000000000001</v>
      </c>
      <c r="D4341">
        <v>0.84155000000000002</v>
      </c>
      <c r="E4341">
        <v>0.67725000000000002</v>
      </c>
      <c r="F4341">
        <v>0.10904999999999999</v>
      </c>
      <c r="G4341">
        <v>6.4549999999999996E-2</v>
      </c>
      <c r="H4341">
        <v>0.84075</v>
      </c>
      <c r="I4341">
        <v>0.49595</v>
      </c>
      <c r="J4341">
        <v>0.10295</v>
      </c>
      <c r="K4341">
        <v>5.3949999999999998E-2</v>
      </c>
      <c r="L4341">
        <v>0.74324999999999997</v>
      </c>
    </row>
    <row r="4342" spans="1:12" x14ac:dyDescent="0.3">
      <c r="A4342">
        <v>4341</v>
      </c>
      <c r="B4342">
        <v>0.43404999999999999</v>
      </c>
      <c r="C4342">
        <v>0.45134999999999997</v>
      </c>
      <c r="D4342">
        <v>0.65254999999999996</v>
      </c>
      <c r="E4342">
        <v>0.56784999999999997</v>
      </c>
      <c r="F4342">
        <v>0.55545</v>
      </c>
      <c r="G4342">
        <v>0.11705</v>
      </c>
      <c r="H4342">
        <v>0.76854999999999996</v>
      </c>
      <c r="I4342">
        <v>0.89734999999999998</v>
      </c>
      <c r="J4342">
        <v>0.20135</v>
      </c>
      <c r="K4342">
        <v>0.31485000000000002</v>
      </c>
      <c r="L4342">
        <v>0.87485000000000002</v>
      </c>
    </row>
    <row r="4343" spans="1:12" x14ac:dyDescent="0.3">
      <c r="A4343">
        <v>4342</v>
      </c>
      <c r="B4343">
        <v>0.43414999999999998</v>
      </c>
      <c r="C4343">
        <v>0.64095000000000002</v>
      </c>
      <c r="D4343">
        <v>0.77105000000000001</v>
      </c>
      <c r="E4343">
        <v>0.99704999999999999</v>
      </c>
      <c r="F4343">
        <v>0.13714999999999999</v>
      </c>
      <c r="G4343">
        <v>9.9750000000000005E-2</v>
      </c>
      <c r="H4343">
        <v>5.2749999999999998E-2</v>
      </c>
      <c r="I4343">
        <v>0.29565000000000002</v>
      </c>
      <c r="J4343">
        <v>0.72445000000000004</v>
      </c>
      <c r="K4343">
        <v>0.78835</v>
      </c>
      <c r="L4343">
        <v>7.7450000000000005E-2</v>
      </c>
    </row>
    <row r="4344" spans="1:12" x14ac:dyDescent="0.3">
      <c r="A4344">
        <v>4343</v>
      </c>
      <c r="B4344">
        <v>0.43425000000000002</v>
      </c>
      <c r="C4344">
        <v>0.17144999999999999</v>
      </c>
      <c r="D4344">
        <v>0.72055000000000002</v>
      </c>
      <c r="E4344">
        <v>0.48144999999999999</v>
      </c>
      <c r="F4344">
        <v>0.29575000000000001</v>
      </c>
      <c r="G4344">
        <v>0.13195000000000001</v>
      </c>
      <c r="H4344">
        <v>0.34475</v>
      </c>
      <c r="I4344">
        <v>0.85824999999999996</v>
      </c>
      <c r="J4344">
        <v>0.76805000000000001</v>
      </c>
      <c r="K4344">
        <v>0.18215000000000001</v>
      </c>
      <c r="L4344">
        <v>0.55884999999999996</v>
      </c>
    </row>
    <row r="4345" spans="1:12" x14ac:dyDescent="0.3">
      <c r="A4345">
        <v>4344</v>
      </c>
      <c r="B4345">
        <v>0.43435000000000001</v>
      </c>
      <c r="C4345">
        <v>0.10065</v>
      </c>
      <c r="D4345">
        <v>0.20344999999999999</v>
      </c>
      <c r="E4345">
        <v>1.3950000000000001E-2</v>
      </c>
      <c r="F4345">
        <v>0.28375</v>
      </c>
      <c r="G4345">
        <v>0.82284999999999997</v>
      </c>
      <c r="H4345">
        <v>6.1850000000000002E-2</v>
      </c>
      <c r="I4345">
        <v>0.42404999999999998</v>
      </c>
      <c r="J4345">
        <v>4.895E-2</v>
      </c>
      <c r="K4345">
        <v>0.25785000000000002</v>
      </c>
      <c r="L4345">
        <v>0.21235000000000001</v>
      </c>
    </row>
    <row r="4346" spans="1:12" x14ac:dyDescent="0.3">
      <c r="A4346">
        <v>4345</v>
      </c>
      <c r="B4346">
        <v>0.43445</v>
      </c>
      <c r="C4346">
        <v>0.50514999999999999</v>
      </c>
      <c r="D4346">
        <v>0.74704999999999999</v>
      </c>
      <c r="E4346">
        <v>0.56445000000000001</v>
      </c>
      <c r="F4346">
        <v>0.94745000000000001</v>
      </c>
      <c r="G4346">
        <v>0.20555000000000001</v>
      </c>
      <c r="H4346">
        <v>0.93505000000000005</v>
      </c>
      <c r="I4346">
        <v>8.5650000000000004E-2</v>
      </c>
      <c r="J4346">
        <v>0.74504999999999999</v>
      </c>
      <c r="K4346">
        <v>0.67154999999999998</v>
      </c>
      <c r="L4346">
        <v>0.40115000000000001</v>
      </c>
    </row>
    <row r="4347" spans="1:12" x14ac:dyDescent="0.3">
      <c r="A4347">
        <v>4346</v>
      </c>
      <c r="B4347">
        <v>0.43454999999999999</v>
      </c>
      <c r="C4347">
        <v>0.90144999999999997</v>
      </c>
      <c r="D4347">
        <v>0.48794999999999999</v>
      </c>
      <c r="E4347">
        <v>0.79384999999999994</v>
      </c>
      <c r="F4347">
        <v>0.55305000000000004</v>
      </c>
      <c r="G4347">
        <v>0.43685000000000002</v>
      </c>
      <c r="H4347">
        <v>0.48985000000000001</v>
      </c>
      <c r="I4347">
        <v>0.56835000000000002</v>
      </c>
      <c r="J4347">
        <v>0.35225000000000001</v>
      </c>
      <c r="K4347">
        <v>0.47384999999999999</v>
      </c>
      <c r="L4347">
        <v>0.70804999999999996</v>
      </c>
    </row>
    <row r="4348" spans="1:12" x14ac:dyDescent="0.3">
      <c r="A4348">
        <v>4347</v>
      </c>
      <c r="B4348">
        <v>0.43464999999999998</v>
      </c>
      <c r="C4348">
        <v>0.82115000000000005</v>
      </c>
      <c r="D4348">
        <v>0.65615000000000001</v>
      </c>
      <c r="E4348">
        <v>0.89065000000000005</v>
      </c>
      <c r="F4348">
        <v>0.70945000000000003</v>
      </c>
      <c r="G4348">
        <v>0.41925000000000001</v>
      </c>
      <c r="H4348">
        <v>0.17924999999999999</v>
      </c>
      <c r="I4348">
        <v>0.35785</v>
      </c>
      <c r="J4348">
        <v>0.74185000000000001</v>
      </c>
      <c r="K4348">
        <v>0.10025000000000001</v>
      </c>
      <c r="L4348">
        <v>0.39695000000000003</v>
      </c>
    </row>
    <row r="4349" spans="1:12" x14ac:dyDescent="0.3">
      <c r="A4349">
        <v>4348</v>
      </c>
      <c r="B4349">
        <v>0.43475000000000003</v>
      </c>
      <c r="C4349">
        <v>0.44864999999999999</v>
      </c>
      <c r="D4349">
        <v>0.61275000000000002</v>
      </c>
      <c r="E4349">
        <v>0.97965000000000002</v>
      </c>
      <c r="F4349">
        <v>0.63754999999999995</v>
      </c>
      <c r="G4349">
        <v>3.9149999999999997E-2</v>
      </c>
      <c r="H4349">
        <v>0.29125000000000001</v>
      </c>
      <c r="I4349">
        <v>5.0950000000000002E-2</v>
      </c>
      <c r="J4349">
        <v>0.37824999999999998</v>
      </c>
      <c r="K4349">
        <v>6.1350000000000002E-2</v>
      </c>
      <c r="L4349">
        <v>0.15484999999999999</v>
      </c>
    </row>
    <row r="4350" spans="1:12" x14ac:dyDescent="0.3">
      <c r="A4350">
        <v>4349</v>
      </c>
      <c r="B4350">
        <v>0.43485000000000001</v>
      </c>
      <c r="C4350">
        <v>0.47055000000000002</v>
      </c>
      <c r="D4350">
        <v>0.65434999999999999</v>
      </c>
      <c r="E4350">
        <v>0.42525000000000002</v>
      </c>
      <c r="F4350">
        <v>4.7449999999999999E-2</v>
      </c>
      <c r="G4350">
        <v>0.98134999999999994</v>
      </c>
      <c r="H4350">
        <v>0.45624999999999999</v>
      </c>
      <c r="I4350">
        <v>0.55254999999999999</v>
      </c>
      <c r="J4350">
        <v>0.69015000000000004</v>
      </c>
      <c r="K4350">
        <v>0.68725000000000003</v>
      </c>
      <c r="L4350">
        <v>0.16825000000000001</v>
      </c>
    </row>
    <row r="4351" spans="1:12" x14ac:dyDescent="0.3">
      <c r="A4351">
        <v>4350</v>
      </c>
      <c r="B4351">
        <v>0.43495</v>
      </c>
      <c r="C4351">
        <v>5.2350000000000001E-2</v>
      </c>
      <c r="D4351">
        <v>0.69315000000000004</v>
      </c>
      <c r="E4351">
        <v>0.10865</v>
      </c>
      <c r="F4351">
        <v>0.44474999999999998</v>
      </c>
      <c r="G4351">
        <v>0.97565000000000002</v>
      </c>
      <c r="H4351">
        <v>0.22395000000000001</v>
      </c>
      <c r="I4351">
        <v>0.67664999999999997</v>
      </c>
      <c r="J4351">
        <v>0.29765000000000003</v>
      </c>
      <c r="K4351">
        <v>6.565E-2</v>
      </c>
      <c r="L4351">
        <v>0.51495000000000002</v>
      </c>
    </row>
    <row r="4352" spans="1:12" x14ac:dyDescent="0.3">
      <c r="A4352">
        <v>4351</v>
      </c>
      <c r="B4352">
        <v>0.43504999999999999</v>
      </c>
      <c r="C4352">
        <v>0.74485000000000001</v>
      </c>
      <c r="D4352">
        <v>0.71404999999999996</v>
      </c>
      <c r="E4352">
        <v>0.59835000000000005</v>
      </c>
      <c r="F4352">
        <v>0.49875000000000003</v>
      </c>
      <c r="G4352">
        <v>0.79954999999999998</v>
      </c>
      <c r="H4352">
        <v>0.77024999999999999</v>
      </c>
      <c r="I4352">
        <v>0.40205000000000002</v>
      </c>
      <c r="J4352">
        <v>0.73045000000000004</v>
      </c>
      <c r="K4352">
        <v>0.81284999999999996</v>
      </c>
      <c r="L4352">
        <v>0.12934999999999999</v>
      </c>
    </row>
    <row r="4353" spans="1:12" x14ac:dyDescent="0.3">
      <c r="A4353">
        <v>4352</v>
      </c>
      <c r="B4353">
        <v>0.43514999999999998</v>
      </c>
      <c r="C4353">
        <v>0.82694999999999996</v>
      </c>
      <c r="D4353">
        <v>2.6950000000000002E-2</v>
      </c>
      <c r="E4353">
        <v>0.46095000000000003</v>
      </c>
      <c r="F4353">
        <v>0.16084999999999999</v>
      </c>
      <c r="G4353">
        <v>0.26474999999999999</v>
      </c>
      <c r="H4353">
        <v>0.87755000000000005</v>
      </c>
      <c r="I4353">
        <v>0.69955000000000001</v>
      </c>
      <c r="J4353">
        <v>0.48035</v>
      </c>
      <c r="K4353">
        <v>8.3250000000000005E-2</v>
      </c>
      <c r="L4353">
        <v>0.24795</v>
      </c>
    </row>
    <row r="4354" spans="1:12" x14ac:dyDescent="0.3">
      <c r="A4354">
        <v>4353</v>
      </c>
      <c r="B4354">
        <v>0.43525000000000003</v>
      </c>
      <c r="C4354">
        <v>0.53054999999999997</v>
      </c>
      <c r="D4354">
        <v>0.18335000000000001</v>
      </c>
      <c r="E4354">
        <v>0.77364999999999995</v>
      </c>
      <c r="F4354">
        <v>0.25395000000000001</v>
      </c>
      <c r="G4354">
        <v>0.43014999999999998</v>
      </c>
      <c r="H4354">
        <v>0.18375</v>
      </c>
      <c r="I4354">
        <v>0.39524999999999999</v>
      </c>
      <c r="J4354">
        <v>0.21295</v>
      </c>
      <c r="K4354">
        <v>0.44474999999999998</v>
      </c>
      <c r="L4354">
        <v>0.91405000000000003</v>
      </c>
    </row>
    <row r="4355" spans="1:12" x14ac:dyDescent="0.3">
      <c r="A4355">
        <v>4354</v>
      </c>
      <c r="B4355">
        <v>0.43535000000000001</v>
      </c>
      <c r="C4355">
        <v>0.50844999999999996</v>
      </c>
      <c r="D4355">
        <v>4.9750000000000003E-2</v>
      </c>
      <c r="E4355">
        <v>0.90885000000000005</v>
      </c>
      <c r="F4355">
        <v>0.29865000000000003</v>
      </c>
      <c r="G4355">
        <v>0.85094999999999998</v>
      </c>
      <c r="H4355">
        <v>0.77144999999999997</v>
      </c>
      <c r="I4355">
        <v>0.55354999999999999</v>
      </c>
      <c r="J4355">
        <v>0.14804999999999999</v>
      </c>
      <c r="K4355">
        <v>0.90834999999999999</v>
      </c>
      <c r="L4355">
        <v>0.69484999999999997</v>
      </c>
    </row>
    <row r="4356" spans="1:12" x14ac:dyDescent="0.3">
      <c r="A4356">
        <v>4355</v>
      </c>
      <c r="B4356">
        <v>0.43545</v>
      </c>
      <c r="C4356">
        <v>0.51824999999999999</v>
      </c>
      <c r="D4356">
        <v>0.85155000000000003</v>
      </c>
      <c r="E4356">
        <v>0.77254999999999996</v>
      </c>
      <c r="F4356">
        <v>0.32615</v>
      </c>
      <c r="G4356">
        <v>0.91164999999999996</v>
      </c>
      <c r="H4356">
        <v>0.82194999999999996</v>
      </c>
      <c r="I4356">
        <v>0.33765000000000001</v>
      </c>
      <c r="J4356">
        <v>0.61704999999999999</v>
      </c>
      <c r="K4356">
        <v>0.53315000000000001</v>
      </c>
      <c r="L4356">
        <v>0.87624999999999997</v>
      </c>
    </row>
    <row r="4357" spans="1:12" x14ac:dyDescent="0.3">
      <c r="A4357">
        <v>4356</v>
      </c>
      <c r="B4357">
        <v>0.43554999999999999</v>
      </c>
      <c r="C4357">
        <v>0.24504999999999999</v>
      </c>
      <c r="D4357">
        <v>0.32305</v>
      </c>
      <c r="E4357">
        <v>0.43054999999999999</v>
      </c>
      <c r="F4357">
        <v>0.63375000000000004</v>
      </c>
      <c r="G4357">
        <v>0.45665</v>
      </c>
      <c r="H4357">
        <v>0.90195000000000003</v>
      </c>
      <c r="I4357">
        <v>0.34515000000000001</v>
      </c>
      <c r="J4357">
        <v>0.89454999999999996</v>
      </c>
      <c r="K4357">
        <v>0.26724999999999999</v>
      </c>
      <c r="L4357">
        <v>4.1450000000000001E-2</v>
      </c>
    </row>
    <row r="4358" spans="1:12" x14ac:dyDescent="0.3">
      <c r="A4358">
        <v>4357</v>
      </c>
      <c r="B4358">
        <v>0.43564999999999998</v>
      </c>
      <c r="C4358">
        <v>0.38974999999999999</v>
      </c>
      <c r="D4358">
        <v>0.22245000000000001</v>
      </c>
      <c r="E4358">
        <v>0.85545000000000004</v>
      </c>
      <c r="F4358">
        <v>0.33334999999999998</v>
      </c>
      <c r="G4358">
        <v>0.79274999999999995</v>
      </c>
      <c r="H4358">
        <v>0.39505000000000001</v>
      </c>
      <c r="I4358">
        <v>4.4049999999999999E-2</v>
      </c>
      <c r="J4358">
        <v>0.48015000000000002</v>
      </c>
      <c r="K4358">
        <v>0.19445000000000001</v>
      </c>
      <c r="L4358">
        <v>0.23215</v>
      </c>
    </row>
    <row r="4359" spans="1:12" x14ac:dyDescent="0.3">
      <c r="A4359">
        <v>4358</v>
      </c>
      <c r="B4359">
        <v>0.43575000000000003</v>
      </c>
      <c r="C4359">
        <v>0.38855000000000001</v>
      </c>
      <c r="D4359">
        <v>0.67895000000000005</v>
      </c>
      <c r="E4359">
        <v>0.93145</v>
      </c>
      <c r="F4359">
        <v>0.23785000000000001</v>
      </c>
      <c r="G4359">
        <v>0.63954999999999995</v>
      </c>
      <c r="H4359">
        <v>0.90144999999999997</v>
      </c>
      <c r="I4359">
        <v>0.69884999999999997</v>
      </c>
      <c r="J4359">
        <v>0.81584999999999996</v>
      </c>
      <c r="K4359">
        <v>0.76505000000000001</v>
      </c>
      <c r="L4359">
        <v>0.10425</v>
      </c>
    </row>
    <row r="4360" spans="1:12" x14ac:dyDescent="0.3">
      <c r="A4360">
        <v>4359</v>
      </c>
      <c r="B4360">
        <v>0.43585000000000002</v>
      </c>
      <c r="C4360">
        <v>0.13375000000000001</v>
      </c>
      <c r="D4360">
        <v>9.8650000000000002E-2</v>
      </c>
      <c r="E4360">
        <v>0.50754999999999995</v>
      </c>
      <c r="F4360">
        <v>0.12995000000000001</v>
      </c>
      <c r="G4360">
        <v>0.79144999999999999</v>
      </c>
      <c r="H4360">
        <v>0.10514999999999999</v>
      </c>
      <c r="I4360">
        <v>0.80654999999999999</v>
      </c>
      <c r="J4360">
        <v>2.7650000000000001E-2</v>
      </c>
      <c r="K4360">
        <v>0.10715</v>
      </c>
      <c r="L4360">
        <v>0.27555000000000002</v>
      </c>
    </row>
    <row r="4361" spans="1:12" x14ac:dyDescent="0.3">
      <c r="A4361">
        <v>4360</v>
      </c>
      <c r="B4361">
        <v>0.43595</v>
      </c>
      <c r="C4361">
        <v>0.21395</v>
      </c>
      <c r="D4361">
        <v>0.52925</v>
      </c>
      <c r="E4361">
        <v>0.66544999999999999</v>
      </c>
      <c r="F4361">
        <v>0.81464999999999999</v>
      </c>
      <c r="G4361">
        <v>0.53554999999999997</v>
      </c>
      <c r="H4361">
        <v>0.96074999999999999</v>
      </c>
      <c r="I4361">
        <v>0.22375</v>
      </c>
      <c r="J4361">
        <v>0.25974999999999998</v>
      </c>
      <c r="K4361">
        <v>0.32295000000000001</v>
      </c>
      <c r="L4361">
        <v>0.44864999999999999</v>
      </c>
    </row>
    <row r="4362" spans="1:12" x14ac:dyDescent="0.3">
      <c r="A4362">
        <v>4361</v>
      </c>
      <c r="B4362">
        <v>0.43604999999999999</v>
      </c>
      <c r="C4362">
        <v>0.21154999999999999</v>
      </c>
      <c r="D4362">
        <v>0.13635</v>
      </c>
      <c r="E4362">
        <v>0.20665</v>
      </c>
      <c r="F4362">
        <v>0.61004999999999998</v>
      </c>
      <c r="G4362">
        <v>0.26135000000000003</v>
      </c>
      <c r="H4362">
        <v>0.78364999999999996</v>
      </c>
      <c r="I4362">
        <v>0.65125</v>
      </c>
      <c r="J4362">
        <v>0.51085000000000003</v>
      </c>
      <c r="K4362">
        <v>0.54325000000000001</v>
      </c>
      <c r="L4362">
        <v>0.69504999999999995</v>
      </c>
    </row>
    <row r="4363" spans="1:12" x14ac:dyDescent="0.3">
      <c r="A4363">
        <v>4362</v>
      </c>
      <c r="B4363">
        <v>0.43614999999999998</v>
      </c>
      <c r="C4363">
        <v>0.28165000000000001</v>
      </c>
      <c r="D4363">
        <v>0.51615</v>
      </c>
      <c r="E4363">
        <v>0.88024999999999998</v>
      </c>
      <c r="F4363">
        <v>0.83445000000000003</v>
      </c>
      <c r="G4363">
        <v>0.49095</v>
      </c>
      <c r="H4363">
        <v>0.58194999999999997</v>
      </c>
      <c r="I4363">
        <v>0.16614999999999999</v>
      </c>
      <c r="J4363">
        <v>0.31295000000000001</v>
      </c>
      <c r="K4363">
        <v>0.14635000000000001</v>
      </c>
      <c r="L4363">
        <v>0.85955000000000004</v>
      </c>
    </row>
    <row r="4364" spans="1:12" x14ac:dyDescent="0.3">
      <c r="A4364">
        <v>4363</v>
      </c>
      <c r="B4364">
        <v>0.43625000000000003</v>
      </c>
      <c r="C4364">
        <v>0.88965000000000005</v>
      </c>
      <c r="D4364">
        <v>0.98675000000000002</v>
      </c>
      <c r="E4364">
        <v>0.81784999999999997</v>
      </c>
      <c r="F4364">
        <v>0.10345</v>
      </c>
      <c r="G4364">
        <v>0.50795000000000001</v>
      </c>
      <c r="H4364">
        <v>9.7850000000000006E-2</v>
      </c>
      <c r="I4364">
        <v>0.43185000000000001</v>
      </c>
      <c r="J4364">
        <v>0.82025000000000003</v>
      </c>
      <c r="K4364">
        <v>0.92064999999999997</v>
      </c>
      <c r="L4364">
        <v>0.31264999999999998</v>
      </c>
    </row>
    <row r="4365" spans="1:12" x14ac:dyDescent="0.3">
      <c r="A4365">
        <v>4364</v>
      </c>
      <c r="B4365">
        <v>0.43635000000000002</v>
      </c>
      <c r="C4365">
        <v>0.58714999999999995</v>
      </c>
      <c r="D4365">
        <v>0.77744999999999997</v>
      </c>
      <c r="E4365">
        <v>9.2549999999999993E-2</v>
      </c>
      <c r="F4365">
        <v>0.76154999999999995</v>
      </c>
      <c r="G4365">
        <v>0.25235000000000002</v>
      </c>
      <c r="H4365">
        <v>0.80974999999999997</v>
      </c>
      <c r="I4365">
        <v>0.86534999999999995</v>
      </c>
      <c r="J4365">
        <v>0.39245000000000002</v>
      </c>
      <c r="K4365">
        <v>0.50975000000000004</v>
      </c>
      <c r="L4365">
        <v>0.97604999999999997</v>
      </c>
    </row>
    <row r="4366" spans="1:12" x14ac:dyDescent="0.3">
      <c r="A4366">
        <v>4365</v>
      </c>
      <c r="B4366">
        <v>0.43645</v>
      </c>
      <c r="C4366">
        <v>3.3149999999999999E-2</v>
      </c>
      <c r="D4366">
        <v>0.25905</v>
      </c>
      <c r="E4366">
        <v>0.98045000000000004</v>
      </c>
      <c r="F4366">
        <v>0.65525</v>
      </c>
      <c r="G4366">
        <v>0.18074999999999999</v>
      </c>
      <c r="H4366">
        <v>2.095E-2</v>
      </c>
      <c r="I4366">
        <v>0.98075000000000001</v>
      </c>
      <c r="J4366">
        <v>0.19255</v>
      </c>
      <c r="K4366">
        <v>0.92874999999999996</v>
      </c>
      <c r="L4366">
        <v>0.10435</v>
      </c>
    </row>
    <row r="4367" spans="1:12" x14ac:dyDescent="0.3">
      <c r="A4367">
        <v>4366</v>
      </c>
      <c r="B4367">
        <v>0.43654999999999999</v>
      </c>
      <c r="C4367">
        <v>0.34525</v>
      </c>
      <c r="D4367">
        <v>0.50985000000000003</v>
      </c>
      <c r="E4367">
        <v>0.91385000000000005</v>
      </c>
      <c r="F4367">
        <v>0.17125000000000001</v>
      </c>
      <c r="G4367">
        <v>0.14754999999999999</v>
      </c>
      <c r="H4367">
        <v>0.79164999999999996</v>
      </c>
      <c r="I4367">
        <v>0.86194999999999999</v>
      </c>
      <c r="J4367">
        <v>2.1850000000000001E-2</v>
      </c>
      <c r="K4367">
        <v>0.34375</v>
      </c>
      <c r="L4367">
        <v>0.14025000000000001</v>
      </c>
    </row>
    <row r="4368" spans="1:12" x14ac:dyDescent="0.3">
      <c r="A4368">
        <v>4367</v>
      </c>
      <c r="B4368">
        <v>0.43664999999999998</v>
      </c>
      <c r="C4368">
        <v>0.27265</v>
      </c>
      <c r="D4368">
        <v>0.64934999999999998</v>
      </c>
      <c r="E4368">
        <v>0.50214999999999999</v>
      </c>
      <c r="F4368">
        <v>0.54264999999999997</v>
      </c>
      <c r="G4368">
        <v>0.77134999999999998</v>
      </c>
      <c r="H4368">
        <v>0.17524999999999999</v>
      </c>
      <c r="I4368">
        <v>0.16464999999999999</v>
      </c>
      <c r="J4368">
        <v>0.75195000000000001</v>
      </c>
      <c r="K4368">
        <v>0.90764999999999996</v>
      </c>
      <c r="L4368">
        <v>0.22764999999999999</v>
      </c>
    </row>
    <row r="4369" spans="1:12" x14ac:dyDescent="0.3">
      <c r="A4369">
        <v>4368</v>
      </c>
      <c r="B4369">
        <v>0.43675000000000003</v>
      </c>
      <c r="C4369">
        <v>0.65674999999999994</v>
      </c>
      <c r="D4369">
        <v>0.83945000000000003</v>
      </c>
      <c r="E4369">
        <v>0.50775000000000003</v>
      </c>
      <c r="F4369">
        <v>4.3049999999999998E-2</v>
      </c>
      <c r="G4369">
        <v>0.15625</v>
      </c>
      <c r="H4369">
        <v>0.50624999999999998</v>
      </c>
      <c r="I4369">
        <v>0.59245000000000003</v>
      </c>
      <c r="J4369">
        <v>0.40844999999999998</v>
      </c>
      <c r="K4369">
        <v>0.10435</v>
      </c>
      <c r="L4369">
        <v>0.80794999999999995</v>
      </c>
    </row>
    <row r="4370" spans="1:12" x14ac:dyDescent="0.3">
      <c r="A4370">
        <v>4369</v>
      </c>
      <c r="B4370">
        <v>0.43685000000000002</v>
      </c>
      <c r="C4370">
        <v>0.34184999999999999</v>
      </c>
      <c r="D4370">
        <v>0.54354999999999998</v>
      </c>
      <c r="E4370">
        <v>0.83235000000000003</v>
      </c>
      <c r="F4370">
        <v>0.55164999999999997</v>
      </c>
      <c r="G4370">
        <v>0.22005</v>
      </c>
      <c r="H4370">
        <v>0.95794999999999997</v>
      </c>
      <c r="I4370">
        <v>3.8449999999999998E-2</v>
      </c>
      <c r="J4370">
        <v>0.79915000000000003</v>
      </c>
      <c r="K4370">
        <v>0.56074999999999997</v>
      </c>
      <c r="L4370">
        <v>7.8750000000000001E-2</v>
      </c>
    </row>
    <row r="4371" spans="1:12" x14ac:dyDescent="0.3">
      <c r="A4371">
        <v>4370</v>
      </c>
      <c r="B4371">
        <v>0.43695000000000001</v>
      </c>
      <c r="C4371">
        <v>5.355E-2</v>
      </c>
      <c r="D4371">
        <v>0.45834999999999998</v>
      </c>
      <c r="E4371">
        <v>0.18784999999999999</v>
      </c>
      <c r="F4371">
        <v>6.6549999999999998E-2</v>
      </c>
      <c r="G4371">
        <v>0.76605000000000001</v>
      </c>
      <c r="H4371">
        <v>0.31655</v>
      </c>
      <c r="I4371">
        <v>0.33555000000000001</v>
      </c>
      <c r="J4371">
        <v>0.35304999999999997</v>
      </c>
      <c r="K4371">
        <v>0.95945000000000003</v>
      </c>
      <c r="L4371">
        <v>0.71135000000000004</v>
      </c>
    </row>
    <row r="4372" spans="1:12" x14ac:dyDescent="0.3">
      <c r="A4372">
        <v>4371</v>
      </c>
      <c r="B4372">
        <v>0.43704999999999999</v>
      </c>
      <c r="C4372">
        <v>0.35744999999999999</v>
      </c>
      <c r="D4372">
        <v>0.15805</v>
      </c>
      <c r="E4372">
        <v>0.93994999999999995</v>
      </c>
      <c r="F4372">
        <v>0.75534999999999997</v>
      </c>
      <c r="G4372">
        <v>0.96884999999999999</v>
      </c>
      <c r="H4372">
        <v>0.27684999999999998</v>
      </c>
      <c r="I4372">
        <v>0.74224999999999997</v>
      </c>
      <c r="J4372">
        <v>0.81105000000000005</v>
      </c>
      <c r="K4372">
        <v>0.44345000000000001</v>
      </c>
      <c r="L4372">
        <v>0.85894999999999999</v>
      </c>
    </row>
    <row r="4373" spans="1:12" x14ac:dyDescent="0.3">
      <c r="A4373">
        <v>4372</v>
      </c>
      <c r="B4373">
        <v>0.43714999999999998</v>
      </c>
      <c r="C4373">
        <v>0.21715000000000001</v>
      </c>
      <c r="D4373">
        <v>0.88165000000000004</v>
      </c>
      <c r="E4373">
        <v>0.37814999999999999</v>
      </c>
      <c r="F4373">
        <v>0.66495000000000004</v>
      </c>
      <c r="G4373">
        <v>9.1450000000000004E-2</v>
      </c>
      <c r="H4373">
        <v>0.22805</v>
      </c>
      <c r="I4373">
        <v>0.59945000000000004</v>
      </c>
      <c r="J4373">
        <v>0.63575000000000004</v>
      </c>
      <c r="K4373">
        <v>0.11235000000000001</v>
      </c>
      <c r="L4373">
        <v>0.65085000000000004</v>
      </c>
    </row>
    <row r="4374" spans="1:12" x14ac:dyDescent="0.3">
      <c r="A4374">
        <v>4373</v>
      </c>
      <c r="B4374">
        <v>0.43725000000000003</v>
      </c>
      <c r="C4374">
        <v>0.89505000000000001</v>
      </c>
      <c r="D4374">
        <v>0.15654999999999999</v>
      </c>
      <c r="E4374">
        <v>0.97585</v>
      </c>
      <c r="F4374">
        <v>0.93735000000000002</v>
      </c>
      <c r="G4374">
        <v>0.93625000000000003</v>
      </c>
      <c r="H4374">
        <v>0.40984999999999999</v>
      </c>
      <c r="I4374">
        <v>0.21204999999999999</v>
      </c>
      <c r="J4374">
        <v>0.50444999999999995</v>
      </c>
      <c r="K4374">
        <v>0.44695000000000001</v>
      </c>
      <c r="L4374">
        <v>0.61755000000000004</v>
      </c>
    </row>
    <row r="4375" spans="1:12" x14ac:dyDescent="0.3">
      <c r="A4375">
        <v>4374</v>
      </c>
      <c r="B4375">
        <v>0.43735000000000002</v>
      </c>
      <c r="C4375">
        <v>0.13685</v>
      </c>
      <c r="D4375">
        <v>5.2350000000000001E-2</v>
      </c>
      <c r="E4375">
        <v>0.48075000000000001</v>
      </c>
      <c r="F4375">
        <v>0.78774999999999995</v>
      </c>
      <c r="G4375">
        <v>0.73755000000000004</v>
      </c>
      <c r="H4375">
        <v>0.28144999999999998</v>
      </c>
      <c r="I4375">
        <v>0.28244999999999998</v>
      </c>
      <c r="J4375">
        <v>0.80164999999999997</v>
      </c>
      <c r="K4375">
        <v>0.62775000000000003</v>
      </c>
      <c r="L4375">
        <v>0.45095000000000002</v>
      </c>
    </row>
    <row r="4376" spans="1:12" x14ac:dyDescent="0.3">
      <c r="A4376">
        <v>4375</v>
      </c>
      <c r="B4376">
        <v>0.43745000000000001</v>
      </c>
      <c r="C4376">
        <v>0.38124999999999998</v>
      </c>
      <c r="D4376">
        <v>0.29525000000000001</v>
      </c>
      <c r="E4376">
        <v>0.18245</v>
      </c>
      <c r="F4376">
        <v>0.11895</v>
      </c>
      <c r="G4376">
        <v>0.28084999999999999</v>
      </c>
      <c r="H4376">
        <v>0.33415</v>
      </c>
      <c r="I4376">
        <v>0.31495000000000001</v>
      </c>
      <c r="J4376">
        <v>0.62514999999999998</v>
      </c>
      <c r="K4376">
        <v>2.615E-2</v>
      </c>
      <c r="L4376">
        <v>0.63714999999999999</v>
      </c>
    </row>
    <row r="4377" spans="1:12" x14ac:dyDescent="0.3">
      <c r="A4377">
        <v>4376</v>
      </c>
      <c r="B4377">
        <v>0.43754999999999999</v>
      </c>
      <c r="C4377">
        <v>0.67264999999999997</v>
      </c>
      <c r="D4377">
        <v>0.59575</v>
      </c>
      <c r="E4377">
        <v>0.95465</v>
      </c>
      <c r="F4377">
        <v>0.19994999999999999</v>
      </c>
      <c r="G4377">
        <v>0.88485000000000003</v>
      </c>
      <c r="H4377">
        <v>0.47334999999999999</v>
      </c>
      <c r="I4377">
        <v>0.38535000000000003</v>
      </c>
      <c r="J4377">
        <v>0.40155000000000002</v>
      </c>
      <c r="K4377">
        <v>0.64395000000000002</v>
      </c>
      <c r="L4377">
        <v>0.55515000000000003</v>
      </c>
    </row>
    <row r="4378" spans="1:12" x14ac:dyDescent="0.3">
      <c r="A4378">
        <v>4377</v>
      </c>
      <c r="B4378">
        <v>0.43764999999999998</v>
      </c>
      <c r="C4378">
        <v>0.21815000000000001</v>
      </c>
      <c r="D4378">
        <v>0.90575000000000006</v>
      </c>
      <c r="E4378">
        <v>0.72855000000000003</v>
      </c>
      <c r="F4378">
        <v>1.035E-2</v>
      </c>
      <c r="G4378">
        <v>0.70265</v>
      </c>
      <c r="H4378">
        <v>0.58925000000000005</v>
      </c>
      <c r="I4378">
        <v>0.35165000000000002</v>
      </c>
      <c r="J4378">
        <v>0.60865000000000002</v>
      </c>
      <c r="K4378">
        <v>0.79974999999999996</v>
      </c>
      <c r="L4378">
        <v>0.54384999999999994</v>
      </c>
    </row>
    <row r="4379" spans="1:12" x14ac:dyDescent="0.3">
      <c r="A4379">
        <v>4378</v>
      </c>
      <c r="B4379">
        <v>0.43774999999999997</v>
      </c>
      <c r="C4379">
        <v>0.93615000000000004</v>
      </c>
      <c r="D4379">
        <v>0.23735000000000001</v>
      </c>
      <c r="E4379">
        <v>0.31605</v>
      </c>
      <c r="F4379">
        <v>0.40644999999999998</v>
      </c>
      <c r="G4379">
        <v>0.89985000000000004</v>
      </c>
      <c r="H4379">
        <v>0.94955000000000001</v>
      </c>
      <c r="I4379">
        <v>0.70745000000000002</v>
      </c>
      <c r="J4379">
        <v>0.95504999999999995</v>
      </c>
      <c r="K4379">
        <v>0.72665000000000002</v>
      </c>
      <c r="L4379">
        <v>0.63805000000000001</v>
      </c>
    </row>
    <row r="4380" spans="1:12" x14ac:dyDescent="0.3">
      <c r="A4380">
        <v>4379</v>
      </c>
      <c r="B4380">
        <v>0.43785000000000002</v>
      </c>
      <c r="C4380">
        <v>0.82604999999999995</v>
      </c>
      <c r="D4380">
        <v>0.91425000000000001</v>
      </c>
      <c r="E4380">
        <v>0.41965000000000002</v>
      </c>
      <c r="F4380">
        <v>0.39115</v>
      </c>
      <c r="G4380">
        <v>0.11665</v>
      </c>
      <c r="H4380">
        <v>1.9349999999999999E-2</v>
      </c>
      <c r="I4380">
        <v>0.80915000000000004</v>
      </c>
      <c r="J4380">
        <v>0.50014999999999998</v>
      </c>
      <c r="K4380">
        <v>0.68125000000000002</v>
      </c>
      <c r="L4380">
        <v>0.83955000000000002</v>
      </c>
    </row>
    <row r="4381" spans="1:12" x14ac:dyDescent="0.3">
      <c r="A4381">
        <v>4380</v>
      </c>
      <c r="B4381">
        <v>0.43795000000000001</v>
      </c>
      <c r="C4381">
        <v>0.56605000000000005</v>
      </c>
      <c r="D4381">
        <v>0.74304999999999999</v>
      </c>
      <c r="E4381">
        <v>0.13114999999999999</v>
      </c>
      <c r="F4381">
        <v>0.74204999999999999</v>
      </c>
      <c r="G4381">
        <v>0.57474999999999998</v>
      </c>
      <c r="H4381">
        <v>0.73704999999999998</v>
      </c>
      <c r="I4381">
        <v>5.5050000000000002E-2</v>
      </c>
      <c r="J4381">
        <v>0.66095000000000004</v>
      </c>
      <c r="K4381">
        <v>0.37774999999999997</v>
      </c>
      <c r="L4381">
        <v>0.10575</v>
      </c>
    </row>
    <row r="4382" spans="1:12" x14ac:dyDescent="0.3">
      <c r="A4382">
        <v>4381</v>
      </c>
      <c r="B4382">
        <v>0.43804999999999999</v>
      </c>
      <c r="C4382">
        <v>0.20544999999999999</v>
      </c>
      <c r="D4382">
        <v>0.51375000000000004</v>
      </c>
      <c r="E4382">
        <v>0.86734999999999995</v>
      </c>
      <c r="F4382">
        <v>0.24754999999999999</v>
      </c>
      <c r="G4382">
        <v>0.27915000000000001</v>
      </c>
      <c r="H4382">
        <v>0.70174999999999998</v>
      </c>
      <c r="I4382">
        <v>0.11244999999999999</v>
      </c>
      <c r="J4382">
        <v>0.82794999999999996</v>
      </c>
      <c r="K4382">
        <v>0.75255000000000005</v>
      </c>
      <c r="L4382">
        <v>0.33155000000000001</v>
      </c>
    </row>
    <row r="4383" spans="1:12" x14ac:dyDescent="0.3">
      <c r="A4383">
        <v>4382</v>
      </c>
      <c r="B4383">
        <v>0.43814999999999998</v>
      </c>
      <c r="C4383">
        <v>0.83394999999999997</v>
      </c>
      <c r="D4383">
        <v>0.30685000000000001</v>
      </c>
      <c r="E4383">
        <v>0.56484999999999996</v>
      </c>
      <c r="F4383">
        <v>0.96014999999999995</v>
      </c>
      <c r="G4383">
        <v>0.42804999999999999</v>
      </c>
      <c r="H4383">
        <v>0.74444999999999995</v>
      </c>
      <c r="I4383">
        <v>0.29504999999999998</v>
      </c>
      <c r="J4383">
        <v>0.97445000000000004</v>
      </c>
      <c r="K4383">
        <v>7.9500000000000005E-3</v>
      </c>
      <c r="L4383">
        <v>0.48225000000000001</v>
      </c>
    </row>
    <row r="4384" spans="1:12" x14ac:dyDescent="0.3">
      <c r="A4384">
        <v>4383</v>
      </c>
      <c r="B4384">
        <v>0.43824999999999997</v>
      </c>
      <c r="C4384">
        <v>0.85675000000000001</v>
      </c>
      <c r="D4384">
        <v>0.15905</v>
      </c>
      <c r="E4384">
        <v>3.8500000000000001E-3</v>
      </c>
      <c r="F4384">
        <v>0.23845</v>
      </c>
      <c r="G4384">
        <v>0.42154999999999998</v>
      </c>
      <c r="H4384">
        <v>0.25295000000000001</v>
      </c>
      <c r="I4384">
        <v>0.94064999999999999</v>
      </c>
      <c r="J4384">
        <v>0.29894999999999999</v>
      </c>
      <c r="K4384">
        <v>0.36835000000000001</v>
      </c>
      <c r="L4384">
        <v>0.87285000000000001</v>
      </c>
    </row>
    <row r="4385" spans="1:12" x14ac:dyDescent="0.3">
      <c r="A4385">
        <v>4384</v>
      </c>
      <c r="B4385">
        <v>0.43835000000000002</v>
      </c>
      <c r="C4385">
        <v>0.98704999999999998</v>
      </c>
      <c r="D4385">
        <v>0.70335000000000003</v>
      </c>
      <c r="E4385">
        <v>0.81745000000000001</v>
      </c>
      <c r="F4385">
        <v>0.50165000000000004</v>
      </c>
      <c r="G4385">
        <v>0.24734999999999999</v>
      </c>
      <c r="H4385">
        <v>0.96884999999999999</v>
      </c>
      <c r="I4385">
        <v>0.27455000000000002</v>
      </c>
      <c r="J4385">
        <v>0.55915000000000004</v>
      </c>
      <c r="K4385">
        <v>0.77615000000000001</v>
      </c>
      <c r="L4385">
        <v>0.36725000000000002</v>
      </c>
    </row>
    <row r="4386" spans="1:12" x14ac:dyDescent="0.3">
      <c r="A4386">
        <v>4385</v>
      </c>
      <c r="B4386">
        <v>0.43845000000000001</v>
      </c>
      <c r="C4386">
        <v>5.2150000000000002E-2</v>
      </c>
      <c r="D4386">
        <v>0.23524999999999999</v>
      </c>
      <c r="E4386">
        <v>0.87885000000000002</v>
      </c>
      <c r="F4386">
        <v>0.77934999999999999</v>
      </c>
      <c r="G4386">
        <v>0.84784999999999999</v>
      </c>
      <c r="H4386">
        <v>0.28505000000000003</v>
      </c>
      <c r="I4386">
        <v>6.4149999999999999E-2</v>
      </c>
      <c r="J4386">
        <v>0.39005000000000001</v>
      </c>
      <c r="K4386">
        <v>0.18884999999999999</v>
      </c>
      <c r="L4386">
        <v>0.61655000000000004</v>
      </c>
    </row>
    <row r="4387" spans="1:12" x14ac:dyDescent="0.3">
      <c r="A4387">
        <v>4386</v>
      </c>
      <c r="B4387">
        <v>0.43855</v>
      </c>
      <c r="C4387">
        <v>0.93745000000000001</v>
      </c>
      <c r="D4387">
        <v>0.36514999999999997</v>
      </c>
      <c r="E4387">
        <v>0.54505000000000003</v>
      </c>
      <c r="F4387">
        <v>0.61865000000000003</v>
      </c>
      <c r="G4387">
        <v>0.28305000000000002</v>
      </c>
      <c r="H4387">
        <v>0.17105000000000001</v>
      </c>
      <c r="I4387">
        <v>0.49785000000000001</v>
      </c>
      <c r="J4387">
        <v>0.77034999999999998</v>
      </c>
      <c r="K4387">
        <v>0.89454999999999996</v>
      </c>
      <c r="L4387">
        <v>0.90044999999999997</v>
      </c>
    </row>
    <row r="4388" spans="1:12" x14ac:dyDescent="0.3">
      <c r="A4388">
        <v>4387</v>
      </c>
      <c r="B4388">
        <v>0.43864999999999998</v>
      </c>
      <c r="C4388">
        <v>4.1050000000000003E-2</v>
      </c>
      <c r="D4388">
        <v>0.18715000000000001</v>
      </c>
      <c r="E4388">
        <v>7.9250000000000001E-2</v>
      </c>
      <c r="F4388">
        <v>0.69864999999999999</v>
      </c>
      <c r="G4388">
        <v>7.3950000000000002E-2</v>
      </c>
      <c r="H4388">
        <v>0.91495000000000004</v>
      </c>
      <c r="I4388">
        <v>0.77664999999999995</v>
      </c>
      <c r="J4388">
        <v>5.1549999999999999E-2</v>
      </c>
      <c r="K4388">
        <v>0.17555000000000001</v>
      </c>
      <c r="L4388">
        <v>0.89385000000000003</v>
      </c>
    </row>
    <row r="4389" spans="1:12" x14ac:dyDescent="0.3">
      <c r="A4389">
        <v>4388</v>
      </c>
      <c r="B4389">
        <v>0.43874999999999997</v>
      </c>
      <c r="C4389">
        <v>0.88314999999999999</v>
      </c>
      <c r="D4389">
        <v>0.56805000000000005</v>
      </c>
      <c r="E4389">
        <v>0.96084999999999998</v>
      </c>
      <c r="F4389">
        <v>0.76624999999999999</v>
      </c>
      <c r="G4389">
        <v>0.84755000000000003</v>
      </c>
      <c r="H4389">
        <v>0.34405000000000002</v>
      </c>
      <c r="I4389">
        <v>0.35125000000000001</v>
      </c>
      <c r="J4389">
        <v>2.5649999999999999E-2</v>
      </c>
      <c r="K4389">
        <v>0.57645000000000002</v>
      </c>
      <c r="L4389">
        <v>6.2500000000000003E-3</v>
      </c>
    </row>
    <row r="4390" spans="1:12" x14ac:dyDescent="0.3">
      <c r="A4390">
        <v>4389</v>
      </c>
      <c r="B4390">
        <v>0.43885000000000002</v>
      </c>
      <c r="C4390">
        <v>8.5050000000000001E-2</v>
      </c>
      <c r="D4390">
        <v>0.84275</v>
      </c>
      <c r="E4390">
        <v>0.72075</v>
      </c>
      <c r="F4390">
        <v>0.87695000000000001</v>
      </c>
      <c r="G4390">
        <v>0.71084999999999998</v>
      </c>
      <c r="H4390">
        <v>0.54205000000000003</v>
      </c>
      <c r="I4390">
        <v>0.60204999999999997</v>
      </c>
      <c r="J4390">
        <v>0.39515</v>
      </c>
      <c r="K4390">
        <v>0.95925000000000005</v>
      </c>
      <c r="L4390">
        <v>0.24575</v>
      </c>
    </row>
    <row r="4391" spans="1:12" x14ac:dyDescent="0.3">
      <c r="A4391">
        <v>4390</v>
      </c>
      <c r="B4391">
        <v>0.43895000000000001</v>
      </c>
      <c r="C4391">
        <v>0.79105000000000003</v>
      </c>
      <c r="D4391">
        <v>0.18425</v>
      </c>
      <c r="E4391">
        <v>0.76285000000000003</v>
      </c>
      <c r="F4391">
        <v>0.14235</v>
      </c>
      <c r="G4391">
        <v>0.41525000000000001</v>
      </c>
      <c r="H4391">
        <v>0.36514999999999997</v>
      </c>
      <c r="I4391">
        <v>0.15245</v>
      </c>
      <c r="J4391">
        <v>0.76405000000000001</v>
      </c>
      <c r="K4391">
        <v>0.26374999999999998</v>
      </c>
      <c r="L4391">
        <v>0.97985</v>
      </c>
    </row>
    <row r="4392" spans="1:12" x14ac:dyDescent="0.3">
      <c r="A4392">
        <v>4391</v>
      </c>
      <c r="B4392">
        <v>0.43905</v>
      </c>
      <c r="C4392">
        <v>0.92435</v>
      </c>
      <c r="D4392">
        <v>0.16705</v>
      </c>
      <c r="E4392">
        <v>0.35794999999999999</v>
      </c>
      <c r="F4392">
        <v>0.25795000000000001</v>
      </c>
      <c r="G4392">
        <v>0.20635000000000001</v>
      </c>
      <c r="H4392">
        <v>0.66105000000000003</v>
      </c>
      <c r="I4392">
        <v>0.83015000000000005</v>
      </c>
      <c r="J4392">
        <v>0.15825</v>
      </c>
      <c r="K4392">
        <v>0.56115000000000004</v>
      </c>
      <c r="L4392">
        <v>0.86995</v>
      </c>
    </row>
    <row r="4393" spans="1:12" x14ac:dyDescent="0.3">
      <c r="A4393">
        <v>4392</v>
      </c>
      <c r="B4393">
        <v>0.43914999999999998</v>
      </c>
      <c r="C4393">
        <v>0.35054999999999997</v>
      </c>
      <c r="D4393">
        <v>0.87444999999999995</v>
      </c>
      <c r="E4393">
        <v>0.95574999999999999</v>
      </c>
      <c r="F4393">
        <v>2.145E-2</v>
      </c>
      <c r="G4393">
        <v>0.79554999999999998</v>
      </c>
      <c r="H4393">
        <v>0.31035000000000001</v>
      </c>
      <c r="I4393">
        <v>0.33365</v>
      </c>
      <c r="J4393">
        <v>0.53225</v>
      </c>
      <c r="K4393">
        <v>0.52934999999999999</v>
      </c>
      <c r="L4393">
        <v>0.55305000000000004</v>
      </c>
    </row>
    <row r="4394" spans="1:12" x14ac:dyDescent="0.3">
      <c r="A4394">
        <v>4393</v>
      </c>
      <c r="B4394">
        <v>0.43924999999999997</v>
      </c>
      <c r="C4394">
        <v>0.39445000000000002</v>
      </c>
      <c r="D4394">
        <v>0.59684999999999999</v>
      </c>
      <c r="E4394">
        <v>0.15654999999999999</v>
      </c>
      <c r="F4394">
        <v>0.99675000000000002</v>
      </c>
      <c r="G4394">
        <v>0.69425000000000003</v>
      </c>
      <c r="H4394">
        <v>0.10065</v>
      </c>
      <c r="I4394">
        <v>0.53444999999999998</v>
      </c>
      <c r="J4394">
        <v>0.22555</v>
      </c>
      <c r="K4394">
        <v>0.91695000000000004</v>
      </c>
      <c r="L4394">
        <v>0.73414999999999997</v>
      </c>
    </row>
    <row r="4395" spans="1:12" x14ac:dyDescent="0.3">
      <c r="A4395">
        <v>4394</v>
      </c>
      <c r="B4395">
        <v>0.43935000000000002</v>
      </c>
      <c r="C4395">
        <v>0.31505</v>
      </c>
      <c r="D4395">
        <v>0.27984999999999999</v>
      </c>
      <c r="E4395">
        <v>8.7849999999999998E-2</v>
      </c>
      <c r="F4395">
        <v>0.20505000000000001</v>
      </c>
      <c r="G4395">
        <v>3.6249999999999998E-2</v>
      </c>
      <c r="H4395">
        <v>0.47065000000000001</v>
      </c>
      <c r="I4395">
        <v>0.11005</v>
      </c>
      <c r="J4395">
        <v>0.96204999999999996</v>
      </c>
      <c r="K4395">
        <v>5.4449999999999998E-2</v>
      </c>
      <c r="L4395">
        <v>0.21884999999999999</v>
      </c>
    </row>
    <row r="4396" spans="1:12" x14ac:dyDescent="0.3">
      <c r="A4396">
        <v>4395</v>
      </c>
      <c r="B4396">
        <v>0.43945000000000001</v>
      </c>
      <c r="C4396">
        <v>0.86234999999999995</v>
      </c>
      <c r="D4396">
        <v>0.47775000000000001</v>
      </c>
      <c r="E4396">
        <v>0.54725000000000001</v>
      </c>
      <c r="F4396">
        <v>0.37264999999999998</v>
      </c>
      <c r="G4396">
        <v>0.47015000000000001</v>
      </c>
      <c r="H4396">
        <v>0.63795000000000002</v>
      </c>
      <c r="I4396">
        <v>7.8350000000000003E-2</v>
      </c>
      <c r="J4396">
        <v>0.73665000000000003</v>
      </c>
      <c r="K4396">
        <v>0.90105000000000002</v>
      </c>
      <c r="L4396">
        <v>0.33315</v>
      </c>
    </row>
    <row r="4397" spans="1:12" x14ac:dyDescent="0.3">
      <c r="A4397">
        <v>4396</v>
      </c>
      <c r="B4397">
        <v>0.43955</v>
      </c>
      <c r="C4397">
        <v>0.98055000000000003</v>
      </c>
      <c r="D4397">
        <v>0.45545000000000002</v>
      </c>
      <c r="E4397">
        <v>0.25085000000000002</v>
      </c>
      <c r="F4397">
        <v>0.23585</v>
      </c>
      <c r="G4397">
        <v>0.60075000000000001</v>
      </c>
      <c r="H4397">
        <v>0.35854999999999998</v>
      </c>
      <c r="I4397">
        <v>0.64075000000000004</v>
      </c>
      <c r="J4397">
        <v>0.72645000000000004</v>
      </c>
      <c r="K4397">
        <v>0.80615000000000003</v>
      </c>
      <c r="L4397">
        <v>0.68635000000000002</v>
      </c>
    </row>
    <row r="4398" spans="1:12" x14ac:dyDescent="0.3">
      <c r="A4398">
        <v>4397</v>
      </c>
      <c r="B4398">
        <v>0.43964999999999999</v>
      </c>
      <c r="C4398">
        <v>0.81955</v>
      </c>
      <c r="D4398">
        <v>0.44195000000000001</v>
      </c>
      <c r="E4398">
        <v>8.3349999999999994E-2</v>
      </c>
      <c r="F4398">
        <v>0.90954999999999997</v>
      </c>
      <c r="G4398">
        <v>0.46594999999999998</v>
      </c>
      <c r="H4398">
        <v>0.97394999999999998</v>
      </c>
      <c r="I4398">
        <v>0.12155000000000001</v>
      </c>
      <c r="J4398">
        <v>0.26465</v>
      </c>
      <c r="K4398">
        <v>0.19925000000000001</v>
      </c>
      <c r="L4398">
        <v>0.81715000000000004</v>
      </c>
    </row>
    <row r="4399" spans="1:12" x14ac:dyDescent="0.3">
      <c r="A4399">
        <v>4398</v>
      </c>
      <c r="B4399">
        <v>0.43974999999999997</v>
      </c>
      <c r="C4399">
        <v>0.80325000000000002</v>
      </c>
      <c r="D4399">
        <v>0.16545000000000001</v>
      </c>
      <c r="E4399">
        <v>0.18254999999999999</v>
      </c>
      <c r="F4399">
        <v>0.52234999999999998</v>
      </c>
      <c r="G4399">
        <v>0.31264999999999998</v>
      </c>
      <c r="H4399">
        <v>0.58155000000000001</v>
      </c>
      <c r="I4399">
        <v>0.93005000000000004</v>
      </c>
      <c r="J4399">
        <v>0.46875</v>
      </c>
      <c r="K4399">
        <v>0.22735</v>
      </c>
      <c r="L4399">
        <v>0.26874999999999999</v>
      </c>
    </row>
    <row r="4400" spans="1:12" x14ac:dyDescent="0.3">
      <c r="A4400">
        <v>4399</v>
      </c>
      <c r="B4400">
        <v>0.43985000000000002</v>
      </c>
      <c r="C4400">
        <v>0.77875000000000005</v>
      </c>
      <c r="D4400">
        <v>0.67405000000000004</v>
      </c>
      <c r="E4400">
        <v>0.34905000000000003</v>
      </c>
      <c r="F4400">
        <v>0.84594999999999998</v>
      </c>
      <c r="G4400">
        <v>0.20244999999999999</v>
      </c>
      <c r="H4400">
        <v>0.66925000000000001</v>
      </c>
      <c r="I4400">
        <v>0.19455</v>
      </c>
      <c r="J4400">
        <v>0.78764999999999996</v>
      </c>
      <c r="K4400">
        <v>0.19264999999999999</v>
      </c>
      <c r="L4400">
        <v>0.53354999999999997</v>
      </c>
    </row>
    <row r="4401" spans="1:12" x14ac:dyDescent="0.3">
      <c r="A4401">
        <v>4400</v>
      </c>
      <c r="B4401">
        <v>0.43995000000000001</v>
      </c>
      <c r="C4401">
        <v>9.2249999999999999E-2</v>
      </c>
      <c r="D4401">
        <v>0.96904999999999997</v>
      </c>
      <c r="E4401">
        <v>0.44935000000000003</v>
      </c>
      <c r="F4401">
        <v>0.36035</v>
      </c>
      <c r="G4401">
        <v>0.83015000000000005</v>
      </c>
      <c r="H4401">
        <v>0.18905</v>
      </c>
      <c r="I4401">
        <v>0.43635000000000002</v>
      </c>
      <c r="J4401">
        <v>8.2549999999999998E-2</v>
      </c>
      <c r="K4401">
        <v>0.13275000000000001</v>
      </c>
      <c r="L4401">
        <v>0.43385000000000001</v>
      </c>
    </row>
    <row r="4402" spans="1:12" x14ac:dyDescent="0.3">
      <c r="A4402">
        <v>4401</v>
      </c>
      <c r="B4402">
        <v>0.44005</v>
      </c>
      <c r="C4402">
        <v>0.58975</v>
      </c>
      <c r="D4402">
        <v>0.43955</v>
      </c>
      <c r="E4402">
        <v>0.64475000000000005</v>
      </c>
      <c r="F4402">
        <v>0.23885000000000001</v>
      </c>
      <c r="G4402">
        <v>0.92964999999999998</v>
      </c>
      <c r="H4402">
        <v>0.47255000000000003</v>
      </c>
      <c r="I4402">
        <v>0.21065</v>
      </c>
      <c r="J4402">
        <v>0.24925</v>
      </c>
      <c r="K4402">
        <v>0.97824999999999995</v>
      </c>
      <c r="L4402">
        <v>0.67845</v>
      </c>
    </row>
    <row r="4403" spans="1:12" x14ac:dyDescent="0.3">
      <c r="A4403">
        <v>4402</v>
      </c>
      <c r="B4403">
        <v>0.44014999999999999</v>
      </c>
      <c r="C4403">
        <v>0.48735000000000001</v>
      </c>
      <c r="D4403">
        <v>0.11275</v>
      </c>
      <c r="E4403">
        <v>0.87624999999999997</v>
      </c>
      <c r="F4403">
        <v>0.87165000000000004</v>
      </c>
      <c r="G4403">
        <v>0.36914999999999998</v>
      </c>
      <c r="H4403">
        <v>0.62544999999999995</v>
      </c>
      <c r="I4403">
        <v>0.16034999999999999</v>
      </c>
      <c r="J4403">
        <v>8.2500000000000004E-3</v>
      </c>
      <c r="K4403">
        <v>0.58455000000000001</v>
      </c>
      <c r="L4403">
        <v>5.815E-2</v>
      </c>
    </row>
    <row r="4404" spans="1:12" x14ac:dyDescent="0.3">
      <c r="A4404">
        <v>4403</v>
      </c>
      <c r="B4404">
        <v>0.44024999999999997</v>
      </c>
      <c r="C4404">
        <v>0.20374999999999999</v>
      </c>
      <c r="D4404">
        <v>0.81615000000000004</v>
      </c>
      <c r="E4404">
        <v>0.66344999999999998</v>
      </c>
      <c r="F4404">
        <v>0.62685000000000002</v>
      </c>
      <c r="G4404">
        <v>0.18484999999999999</v>
      </c>
      <c r="H4404">
        <v>0.47084999999999999</v>
      </c>
      <c r="I4404">
        <v>0.79974999999999996</v>
      </c>
      <c r="J4404">
        <v>0.67635000000000001</v>
      </c>
      <c r="K4404">
        <v>0.11115</v>
      </c>
      <c r="L4404">
        <v>0.92195000000000005</v>
      </c>
    </row>
    <row r="4405" spans="1:12" x14ac:dyDescent="0.3">
      <c r="A4405">
        <v>4404</v>
      </c>
      <c r="B4405">
        <v>0.44035000000000002</v>
      </c>
      <c r="C4405">
        <v>0.58694999999999997</v>
      </c>
      <c r="D4405">
        <v>0.65525</v>
      </c>
      <c r="E4405">
        <v>0.56584999999999996</v>
      </c>
      <c r="F4405">
        <v>0.64024999999999999</v>
      </c>
      <c r="G4405">
        <v>0.76865000000000006</v>
      </c>
      <c r="H4405">
        <v>0.44414999999999999</v>
      </c>
      <c r="I4405">
        <v>0.43514999999999998</v>
      </c>
      <c r="J4405">
        <v>0.65825</v>
      </c>
      <c r="K4405">
        <v>0.60565000000000002</v>
      </c>
      <c r="L4405">
        <v>0.96394999999999997</v>
      </c>
    </row>
    <row r="4406" spans="1:12" x14ac:dyDescent="0.3">
      <c r="A4406">
        <v>4405</v>
      </c>
      <c r="B4406">
        <v>0.44045000000000001</v>
      </c>
      <c r="C4406">
        <v>2.7650000000000001E-2</v>
      </c>
      <c r="D4406">
        <v>0.85424999999999995</v>
      </c>
      <c r="E4406">
        <v>0.52244999999999997</v>
      </c>
      <c r="F4406">
        <v>0.99975000000000003</v>
      </c>
      <c r="G4406">
        <v>0.67625000000000002</v>
      </c>
      <c r="H4406">
        <v>0.20044999999999999</v>
      </c>
      <c r="I4406">
        <v>0.55315000000000003</v>
      </c>
      <c r="J4406">
        <v>0.90725</v>
      </c>
      <c r="K4406">
        <v>0.36244999999999999</v>
      </c>
      <c r="L4406">
        <v>0.91744999999999999</v>
      </c>
    </row>
    <row r="4407" spans="1:12" x14ac:dyDescent="0.3">
      <c r="A4407">
        <v>4406</v>
      </c>
      <c r="B4407">
        <v>0.44055</v>
      </c>
      <c r="C4407">
        <v>0.24884999999999999</v>
      </c>
      <c r="D4407">
        <v>0.36714999999999998</v>
      </c>
      <c r="E4407">
        <v>0.80894999999999995</v>
      </c>
      <c r="F4407">
        <v>0.66535</v>
      </c>
      <c r="G4407">
        <v>0.85865000000000002</v>
      </c>
      <c r="H4407">
        <v>0.20954999999999999</v>
      </c>
      <c r="I4407">
        <v>0.72124999999999995</v>
      </c>
      <c r="J4407">
        <v>0.56074999999999997</v>
      </c>
      <c r="K4407">
        <v>0.64854999999999996</v>
      </c>
      <c r="L4407">
        <v>0.50844999999999996</v>
      </c>
    </row>
    <row r="4408" spans="1:12" x14ac:dyDescent="0.3">
      <c r="A4408">
        <v>4407</v>
      </c>
      <c r="B4408">
        <v>0.44064999999999999</v>
      </c>
      <c r="C4408">
        <v>7.4450000000000002E-2</v>
      </c>
      <c r="D4408">
        <v>0.30064999999999997</v>
      </c>
      <c r="E4408">
        <v>0.25685000000000002</v>
      </c>
      <c r="F4408">
        <v>0.39205000000000001</v>
      </c>
      <c r="G4408">
        <v>0.12095</v>
      </c>
      <c r="H4408">
        <v>0.92025000000000001</v>
      </c>
      <c r="I4408">
        <v>0.72504999999999997</v>
      </c>
      <c r="J4408">
        <v>0.54654999999999998</v>
      </c>
      <c r="K4408">
        <v>0.19855</v>
      </c>
      <c r="L4408">
        <v>0.37895000000000001</v>
      </c>
    </row>
    <row r="4409" spans="1:12" x14ac:dyDescent="0.3">
      <c r="A4409">
        <v>4408</v>
      </c>
      <c r="B4409">
        <v>0.44074999999999998</v>
      </c>
      <c r="C4409">
        <v>0.63434999999999997</v>
      </c>
      <c r="D4409">
        <v>0.92184999999999995</v>
      </c>
      <c r="E4409">
        <v>1.5949999999999999E-2</v>
      </c>
      <c r="F4409">
        <v>0.28484999999999999</v>
      </c>
      <c r="G4409">
        <v>0.78874999999999995</v>
      </c>
      <c r="H4409">
        <v>0.29115000000000002</v>
      </c>
      <c r="I4409">
        <v>0.36825000000000002</v>
      </c>
      <c r="J4409">
        <v>0.62814999999999999</v>
      </c>
      <c r="K4409">
        <v>0.22655</v>
      </c>
      <c r="L4409">
        <v>0.20745</v>
      </c>
    </row>
    <row r="4410" spans="1:12" x14ac:dyDescent="0.3">
      <c r="A4410">
        <v>4409</v>
      </c>
      <c r="B4410">
        <v>0.44085000000000002</v>
      </c>
      <c r="C4410">
        <v>0.80215000000000003</v>
      </c>
      <c r="D4410">
        <v>0.93205000000000005</v>
      </c>
      <c r="E4410">
        <v>0.71684999999999999</v>
      </c>
      <c r="F4410">
        <v>0.44595000000000001</v>
      </c>
      <c r="G4410">
        <v>0.35915000000000002</v>
      </c>
      <c r="H4410">
        <v>0.89524999999999999</v>
      </c>
      <c r="I4410">
        <v>0.59804999999999997</v>
      </c>
      <c r="J4410">
        <v>0.56364999999999998</v>
      </c>
      <c r="K4410">
        <v>0.46705000000000002</v>
      </c>
      <c r="L4410">
        <v>0.35115000000000002</v>
      </c>
    </row>
    <row r="4411" spans="1:12" x14ac:dyDescent="0.3">
      <c r="A4411">
        <v>4410</v>
      </c>
      <c r="B4411">
        <v>0.44095000000000001</v>
      </c>
      <c r="C4411">
        <v>0.72735000000000005</v>
      </c>
      <c r="D4411">
        <v>0.62965000000000004</v>
      </c>
      <c r="E4411">
        <v>0.60814999999999997</v>
      </c>
      <c r="F4411">
        <v>0.76175000000000004</v>
      </c>
      <c r="G4411">
        <v>0.94294999999999995</v>
      </c>
      <c r="H4411">
        <v>0.95945000000000003</v>
      </c>
      <c r="I4411">
        <v>0.18295</v>
      </c>
      <c r="J4411">
        <v>0.53774999999999995</v>
      </c>
      <c r="K4411">
        <v>0.47604999999999997</v>
      </c>
      <c r="L4411">
        <v>0.12634999999999999</v>
      </c>
    </row>
    <row r="4412" spans="1:12" x14ac:dyDescent="0.3">
      <c r="A4412">
        <v>4411</v>
      </c>
      <c r="B4412">
        <v>0.44105</v>
      </c>
      <c r="C4412">
        <v>0.85734999999999995</v>
      </c>
      <c r="D4412">
        <v>0.20635000000000001</v>
      </c>
      <c r="E4412">
        <v>8.8500000000000002E-3</v>
      </c>
      <c r="F4412">
        <v>0.63895000000000002</v>
      </c>
      <c r="G4412">
        <v>0.20805000000000001</v>
      </c>
      <c r="H4412">
        <v>0.93184999999999996</v>
      </c>
      <c r="I4412">
        <v>0.77115</v>
      </c>
      <c r="J4412">
        <v>0.43485000000000001</v>
      </c>
      <c r="K4412">
        <v>0.92295000000000005</v>
      </c>
      <c r="L4412">
        <v>0.55295000000000005</v>
      </c>
    </row>
    <row r="4413" spans="1:12" x14ac:dyDescent="0.3">
      <c r="A4413">
        <v>4412</v>
      </c>
      <c r="B4413">
        <v>0.44114999999999999</v>
      </c>
      <c r="C4413">
        <v>6.3750000000000001E-2</v>
      </c>
      <c r="D4413">
        <v>0.25424999999999998</v>
      </c>
      <c r="E4413">
        <v>0.18625</v>
      </c>
      <c r="F4413">
        <v>0.85165000000000002</v>
      </c>
      <c r="G4413">
        <v>0.92774999999999996</v>
      </c>
      <c r="H4413">
        <v>0.45324999999999999</v>
      </c>
      <c r="I4413">
        <v>0.45415</v>
      </c>
      <c r="J4413">
        <v>0.18704999999999999</v>
      </c>
      <c r="K4413">
        <v>0.60165000000000002</v>
      </c>
      <c r="L4413">
        <v>0.69284999999999997</v>
      </c>
    </row>
    <row r="4414" spans="1:12" x14ac:dyDescent="0.3">
      <c r="A4414">
        <v>4413</v>
      </c>
      <c r="B4414">
        <v>0.44124999999999998</v>
      </c>
      <c r="C4414">
        <v>0.43414999999999998</v>
      </c>
      <c r="D4414">
        <v>0.35094999999999998</v>
      </c>
      <c r="E4414">
        <v>0.54235</v>
      </c>
      <c r="F4414">
        <v>0.54435</v>
      </c>
      <c r="G4414">
        <v>0.40975</v>
      </c>
      <c r="H4414">
        <v>0.87955000000000005</v>
      </c>
      <c r="I4414">
        <v>0.51895000000000002</v>
      </c>
      <c r="J4414">
        <v>0.56684999999999997</v>
      </c>
      <c r="K4414">
        <v>0.83804999999999996</v>
      </c>
      <c r="L4414">
        <v>0.25624999999999998</v>
      </c>
    </row>
    <row r="4415" spans="1:12" x14ac:dyDescent="0.3">
      <c r="A4415">
        <v>4414</v>
      </c>
      <c r="B4415">
        <v>0.44135000000000002</v>
      </c>
      <c r="C4415">
        <v>0.25785000000000002</v>
      </c>
      <c r="D4415">
        <v>0.47305000000000003</v>
      </c>
      <c r="E4415">
        <v>0.78395000000000004</v>
      </c>
      <c r="F4415">
        <v>0.71014999999999995</v>
      </c>
      <c r="G4415">
        <v>0.40744999999999998</v>
      </c>
      <c r="H4415">
        <v>0.17265</v>
      </c>
      <c r="I4415">
        <v>0.40934999999999999</v>
      </c>
      <c r="J4415">
        <v>0.26924999999999999</v>
      </c>
      <c r="K4415">
        <v>0.33595000000000003</v>
      </c>
      <c r="L4415">
        <v>0.78315000000000001</v>
      </c>
    </row>
    <row r="4416" spans="1:12" x14ac:dyDescent="0.3">
      <c r="A4416">
        <v>4415</v>
      </c>
      <c r="B4416">
        <v>0.44145000000000001</v>
      </c>
      <c r="C4416">
        <v>0.44024999999999997</v>
      </c>
      <c r="D4416">
        <v>0.47294999999999998</v>
      </c>
      <c r="E4416">
        <v>0.73824999999999996</v>
      </c>
      <c r="F4416">
        <v>6.3950000000000007E-2</v>
      </c>
      <c r="G4416">
        <v>0.26984999999999998</v>
      </c>
      <c r="H4416">
        <v>2.895E-2</v>
      </c>
      <c r="I4416">
        <v>0.66964999999999997</v>
      </c>
      <c r="J4416">
        <v>0.44564999999999999</v>
      </c>
      <c r="K4416">
        <v>0.42394999999999999</v>
      </c>
      <c r="L4416">
        <v>0.56364999999999998</v>
      </c>
    </row>
    <row r="4417" spans="1:12" x14ac:dyDescent="0.3">
      <c r="A4417">
        <v>4416</v>
      </c>
      <c r="B4417">
        <v>0.44155</v>
      </c>
      <c r="C4417">
        <v>0.15675</v>
      </c>
      <c r="D4417">
        <v>0.75634999999999997</v>
      </c>
      <c r="E4417">
        <v>0.43785000000000002</v>
      </c>
      <c r="F4417">
        <v>0.50944999999999996</v>
      </c>
      <c r="G4417">
        <v>0.70425000000000004</v>
      </c>
      <c r="H4417">
        <v>0.81964999999999999</v>
      </c>
      <c r="I4417">
        <v>9.6449999999999994E-2</v>
      </c>
      <c r="J4417">
        <v>5.4850000000000003E-2</v>
      </c>
      <c r="K4417">
        <v>0.52024999999999999</v>
      </c>
      <c r="L4417">
        <v>0.41975000000000001</v>
      </c>
    </row>
    <row r="4418" spans="1:12" x14ac:dyDescent="0.3">
      <c r="A4418">
        <v>4417</v>
      </c>
      <c r="B4418">
        <v>0.44164999999999999</v>
      </c>
      <c r="C4418">
        <v>0.49295</v>
      </c>
      <c r="D4418">
        <v>8.745E-2</v>
      </c>
      <c r="E4418">
        <v>0.11505</v>
      </c>
      <c r="F4418">
        <v>0.65795000000000003</v>
      </c>
      <c r="G4418">
        <v>0.58174999999999999</v>
      </c>
      <c r="H4418">
        <v>0.22875000000000001</v>
      </c>
      <c r="I4418">
        <v>0.26274999999999998</v>
      </c>
      <c r="J4418">
        <v>0.61855000000000004</v>
      </c>
      <c r="K4418">
        <v>0.92484999999999995</v>
      </c>
      <c r="L4418">
        <v>0.78344999999999998</v>
      </c>
    </row>
    <row r="4419" spans="1:12" x14ac:dyDescent="0.3">
      <c r="A4419">
        <v>4418</v>
      </c>
      <c r="B4419">
        <v>0.44174999999999998</v>
      </c>
      <c r="C4419">
        <v>3.125E-2</v>
      </c>
      <c r="D4419">
        <v>0.71765000000000001</v>
      </c>
      <c r="E4419">
        <v>0.80105000000000004</v>
      </c>
      <c r="F4419">
        <v>0.53685000000000005</v>
      </c>
      <c r="G4419">
        <v>0.75075000000000003</v>
      </c>
      <c r="H4419">
        <v>0.53844999999999998</v>
      </c>
      <c r="I4419">
        <v>0.89775000000000005</v>
      </c>
      <c r="J4419">
        <v>0.55395000000000005</v>
      </c>
      <c r="K4419">
        <v>0.48594999999999999</v>
      </c>
      <c r="L4419">
        <v>0.36225000000000002</v>
      </c>
    </row>
    <row r="4420" spans="1:12" x14ac:dyDescent="0.3">
      <c r="A4420">
        <v>4419</v>
      </c>
      <c r="B4420">
        <v>0.44185000000000002</v>
      </c>
      <c r="C4420">
        <v>0.64365000000000006</v>
      </c>
      <c r="D4420">
        <v>0.21604999999999999</v>
      </c>
      <c r="E4420">
        <v>0.79505000000000003</v>
      </c>
      <c r="F4420">
        <v>0.50205</v>
      </c>
      <c r="G4420">
        <v>0.25755</v>
      </c>
      <c r="H4420">
        <v>0.87234999999999996</v>
      </c>
      <c r="I4420">
        <v>0.78695000000000004</v>
      </c>
      <c r="J4420">
        <v>0.54005000000000003</v>
      </c>
      <c r="K4420">
        <v>0.97555000000000003</v>
      </c>
      <c r="L4420">
        <v>2.0049999999999998E-2</v>
      </c>
    </row>
    <row r="4421" spans="1:12" x14ac:dyDescent="0.3">
      <c r="A4421">
        <v>4420</v>
      </c>
      <c r="B4421">
        <v>0.44195000000000001</v>
      </c>
      <c r="C4421">
        <v>0.72865000000000002</v>
      </c>
      <c r="D4421">
        <v>0.57225000000000004</v>
      </c>
      <c r="E4421">
        <v>0.65164999999999995</v>
      </c>
      <c r="F4421">
        <v>3.0450000000000001E-2</v>
      </c>
      <c r="G4421">
        <v>0.98794999999999999</v>
      </c>
      <c r="H4421">
        <v>0.38035000000000002</v>
      </c>
      <c r="I4421">
        <v>0.11965000000000001</v>
      </c>
      <c r="J4421">
        <v>0.79644999999999999</v>
      </c>
      <c r="K4421">
        <v>0.71565000000000001</v>
      </c>
      <c r="L4421">
        <v>0.25545000000000001</v>
      </c>
    </row>
    <row r="4422" spans="1:12" x14ac:dyDescent="0.3">
      <c r="A4422">
        <v>4421</v>
      </c>
      <c r="B4422">
        <v>0.44205</v>
      </c>
      <c r="C4422">
        <v>0.71584999999999999</v>
      </c>
      <c r="D4422">
        <v>0.44485000000000002</v>
      </c>
      <c r="E4422">
        <v>0.78754999999999997</v>
      </c>
      <c r="F4422">
        <v>0.48385</v>
      </c>
      <c r="G4422">
        <v>0.39405000000000001</v>
      </c>
      <c r="H4422">
        <v>0.68835000000000002</v>
      </c>
      <c r="I4422">
        <v>0.88444999999999996</v>
      </c>
      <c r="J4422">
        <v>0.77875000000000005</v>
      </c>
      <c r="K4422">
        <v>0.49914999999999998</v>
      </c>
      <c r="L4422">
        <v>0.77464999999999995</v>
      </c>
    </row>
    <row r="4423" spans="1:12" x14ac:dyDescent="0.3">
      <c r="A4423">
        <v>4422</v>
      </c>
      <c r="B4423">
        <v>0.44214999999999999</v>
      </c>
      <c r="C4423">
        <v>0.60204999999999997</v>
      </c>
      <c r="D4423">
        <v>0.55405000000000004</v>
      </c>
      <c r="E4423">
        <v>0.11675000000000001</v>
      </c>
      <c r="F4423">
        <v>7.5450000000000003E-2</v>
      </c>
      <c r="G4423">
        <v>0.20715</v>
      </c>
      <c r="H4423">
        <v>0.31945000000000001</v>
      </c>
      <c r="I4423">
        <v>0.77854999999999996</v>
      </c>
      <c r="J4423">
        <v>0.94494999999999996</v>
      </c>
      <c r="K4423">
        <v>9.4500000000000001E-3</v>
      </c>
      <c r="L4423">
        <v>0.17025000000000001</v>
      </c>
    </row>
    <row r="4424" spans="1:12" x14ac:dyDescent="0.3">
      <c r="A4424">
        <v>4423</v>
      </c>
      <c r="B4424">
        <v>0.44224999999999998</v>
      </c>
      <c r="C4424">
        <v>0.96245000000000003</v>
      </c>
      <c r="D4424">
        <v>0.46294999999999997</v>
      </c>
      <c r="E4424">
        <v>0.52485000000000004</v>
      </c>
      <c r="F4424">
        <v>0.44905</v>
      </c>
      <c r="G4424">
        <v>0.83055000000000001</v>
      </c>
      <c r="H4424">
        <v>0.72365000000000002</v>
      </c>
      <c r="I4424">
        <v>0.85114999999999996</v>
      </c>
      <c r="J4424">
        <v>0.31125000000000003</v>
      </c>
      <c r="K4424">
        <v>5.985E-2</v>
      </c>
      <c r="L4424">
        <v>0.65185000000000004</v>
      </c>
    </row>
    <row r="4425" spans="1:12" x14ac:dyDescent="0.3">
      <c r="A4425">
        <v>4424</v>
      </c>
      <c r="B4425">
        <v>0.44235000000000002</v>
      </c>
      <c r="C4425">
        <v>0.79325000000000001</v>
      </c>
      <c r="D4425">
        <v>0.70415000000000005</v>
      </c>
      <c r="E4425">
        <v>0.86955000000000005</v>
      </c>
      <c r="F4425">
        <v>0.62795000000000001</v>
      </c>
      <c r="G4425">
        <v>0.83045000000000002</v>
      </c>
      <c r="H4425">
        <v>0.49414999999999998</v>
      </c>
      <c r="I4425">
        <v>0.90434999999999999</v>
      </c>
      <c r="J4425">
        <v>0.47594999999999998</v>
      </c>
      <c r="K4425">
        <v>0.41804999999999998</v>
      </c>
      <c r="L4425">
        <v>0.16455</v>
      </c>
    </row>
    <row r="4426" spans="1:12" x14ac:dyDescent="0.3">
      <c r="A4426">
        <v>4425</v>
      </c>
      <c r="B4426">
        <v>0.44245000000000001</v>
      </c>
      <c r="C4426">
        <v>0.13485</v>
      </c>
      <c r="D4426">
        <v>0.32924999999999999</v>
      </c>
      <c r="E4426">
        <v>4.385E-2</v>
      </c>
      <c r="F4426">
        <v>0.60694999999999999</v>
      </c>
      <c r="G4426">
        <v>0.18875</v>
      </c>
      <c r="H4426">
        <v>0.11125</v>
      </c>
      <c r="I4426">
        <v>0.28734999999999999</v>
      </c>
      <c r="J4426">
        <v>0.60624999999999996</v>
      </c>
      <c r="K4426">
        <v>0.86185</v>
      </c>
      <c r="L4426">
        <v>5.3749999999999999E-2</v>
      </c>
    </row>
    <row r="4427" spans="1:12" x14ac:dyDescent="0.3">
      <c r="A4427">
        <v>4426</v>
      </c>
      <c r="B4427">
        <v>0.44255</v>
      </c>
      <c r="C4427">
        <v>0.77964999999999995</v>
      </c>
      <c r="D4427">
        <v>0.79154999999999998</v>
      </c>
      <c r="E4427">
        <v>0.92305000000000004</v>
      </c>
      <c r="F4427">
        <v>0.83145000000000002</v>
      </c>
      <c r="G4427">
        <v>0.86895</v>
      </c>
      <c r="H4427">
        <v>0.82935000000000003</v>
      </c>
      <c r="I4427">
        <v>0.16755</v>
      </c>
      <c r="J4427">
        <v>0.34144999999999998</v>
      </c>
      <c r="K4427">
        <v>0.42125000000000001</v>
      </c>
      <c r="L4427">
        <v>0.57704999999999995</v>
      </c>
    </row>
    <row r="4428" spans="1:12" x14ac:dyDescent="0.3">
      <c r="A4428">
        <v>4427</v>
      </c>
      <c r="B4428">
        <v>0.44264999999999999</v>
      </c>
      <c r="C4428">
        <v>0.45215</v>
      </c>
      <c r="D4428">
        <v>3.6850000000000001E-2</v>
      </c>
      <c r="E4428">
        <v>0.71635000000000004</v>
      </c>
      <c r="F4428">
        <v>0.71865000000000001</v>
      </c>
      <c r="G4428">
        <v>0.44124999999999998</v>
      </c>
      <c r="H4428">
        <v>0.36065000000000003</v>
      </c>
      <c r="I4428">
        <v>0.95045000000000002</v>
      </c>
      <c r="J4428">
        <v>0.43514999999999998</v>
      </c>
      <c r="K4428">
        <v>0.22585</v>
      </c>
      <c r="L4428">
        <v>0.51685000000000003</v>
      </c>
    </row>
    <row r="4429" spans="1:12" x14ac:dyDescent="0.3">
      <c r="A4429">
        <v>4428</v>
      </c>
      <c r="B4429">
        <v>0.44274999999999998</v>
      </c>
      <c r="C4429">
        <v>3.8249999999999999E-2</v>
      </c>
      <c r="D4429">
        <v>0.95065</v>
      </c>
      <c r="E4429">
        <v>0.36625000000000002</v>
      </c>
      <c r="F4429">
        <v>0.25024999999999997</v>
      </c>
      <c r="G4429">
        <v>0.62744999999999995</v>
      </c>
      <c r="H4429">
        <v>1.7850000000000001E-2</v>
      </c>
      <c r="I4429">
        <v>0.96765000000000001</v>
      </c>
      <c r="J4429">
        <v>0.82064999999999999</v>
      </c>
      <c r="K4429">
        <v>0.98534999999999995</v>
      </c>
      <c r="L4429">
        <v>0.29065000000000002</v>
      </c>
    </row>
    <row r="4430" spans="1:12" x14ac:dyDescent="0.3">
      <c r="A4430">
        <v>4429</v>
      </c>
      <c r="B4430">
        <v>0.44285000000000002</v>
      </c>
      <c r="C4430">
        <v>0.64385000000000003</v>
      </c>
      <c r="D4430">
        <v>0.86824999999999997</v>
      </c>
      <c r="E4430">
        <v>0.70335000000000003</v>
      </c>
      <c r="F4430">
        <v>0.51765000000000005</v>
      </c>
      <c r="G4430">
        <v>0.93805000000000005</v>
      </c>
      <c r="H4430">
        <v>0.44424999999999998</v>
      </c>
      <c r="I4430">
        <v>0.97455000000000003</v>
      </c>
      <c r="J4430">
        <v>0.75795000000000001</v>
      </c>
      <c r="K4430">
        <v>0.75905</v>
      </c>
      <c r="L4430">
        <v>0.29575000000000001</v>
      </c>
    </row>
    <row r="4431" spans="1:12" x14ac:dyDescent="0.3">
      <c r="A4431">
        <v>4430</v>
      </c>
      <c r="B4431">
        <v>0.44295000000000001</v>
      </c>
      <c r="C4431">
        <v>0.84084999999999999</v>
      </c>
      <c r="D4431">
        <v>0.45734999999999998</v>
      </c>
      <c r="E4431">
        <v>0.53905000000000003</v>
      </c>
      <c r="F4431">
        <v>0.47115000000000001</v>
      </c>
      <c r="G4431">
        <v>0.48864999999999997</v>
      </c>
      <c r="H4431">
        <v>0.93394999999999995</v>
      </c>
      <c r="I4431">
        <v>0.38884999999999997</v>
      </c>
      <c r="J4431">
        <v>0.43664999999999998</v>
      </c>
      <c r="K4431">
        <v>0.80525000000000002</v>
      </c>
      <c r="L4431">
        <v>0.46444999999999997</v>
      </c>
    </row>
    <row r="4432" spans="1:12" x14ac:dyDescent="0.3">
      <c r="A4432">
        <v>4431</v>
      </c>
      <c r="B4432">
        <v>0.44305</v>
      </c>
      <c r="C4432">
        <v>0.21335000000000001</v>
      </c>
      <c r="D4432">
        <v>0.90495000000000003</v>
      </c>
      <c r="E4432">
        <v>0.93374999999999997</v>
      </c>
      <c r="F4432">
        <v>0.87004999999999999</v>
      </c>
      <c r="G4432">
        <v>7.9250000000000001E-2</v>
      </c>
      <c r="H4432">
        <v>0.54544999999999999</v>
      </c>
      <c r="I4432">
        <v>0.20724999999999999</v>
      </c>
      <c r="J4432">
        <v>0.57425000000000004</v>
      </c>
      <c r="K4432">
        <v>0.89995000000000003</v>
      </c>
      <c r="L4432">
        <v>0.39384999999999998</v>
      </c>
    </row>
    <row r="4433" spans="1:12" x14ac:dyDescent="0.3">
      <c r="A4433">
        <v>4432</v>
      </c>
      <c r="B4433">
        <v>0.44314999999999999</v>
      </c>
      <c r="C4433">
        <v>0.98555000000000004</v>
      </c>
      <c r="D4433">
        <v>0.44445000000000001</v>
      </c>
      <c r="E4433">
        <v>0.52295000000000003</v>
      </c>
      <c r="F4433">
        <v>0.13075000000000001</v>
      </c>
      <c r="G4433">
        <v>0.10804999999999999</v>
      </c>
      <c r="H4433">
        <v>0.86004999999999998</v>
      </c>
      <c r="I4433">
        <v>0.46705000000000002</v>
      </c>
      <c r="J4433">
        <v>0.39324999999999999</v>
      </c>
      <c r="K4433">
        <v>0.97885</v>
      </c>
      <c r="L4433">
        <v>7.0949999999999999E-2</v>
      </c>
    </row>
    <row r="4434" spans="1:12" x14ac:dyDescent="0.3">
      <c r="A4434">
        <v>4433</v>
      </c>
      <c r="B4434">
        <v>0.44324999999999998</v>
      </c>
      <c r="C4434">
        <v>0.77134999999999998</v>
      </c>
      <c r="D4434">
        <v>0.75614999999999999</v>
      </c>
      <c r="E4434">
        <v>0.77224999999999999</v>
      </c>
      <c r="F4434">
        <v>0.70884999999999998</v>
      </c>
      <c r="G4434">
        <v>0.63885000000000003</v>
      </c>
      <c r="H4434">
        <v>0.24475</v>
      </c>
      <c r="I4434">
        <v>3.4349999999999999E-2</v>
      </c>
      <c r="J4434">
        <v>0.64575000000000005</v>
      </c>
      <c r="K4434">
        <v>0.93294999999999995</v>
      </c>
      <c r="L4434">
        <v>0.86604999999999999</v>
      </c>
    </row>
    <row r="4435" spans="1:12" x14ac:dyDescent="0.3">
      <c r="A4435">
        <v>4434</v>
      </c>
      <c r="B4435">
        <v>0.44335000000000002</v>
      </c>
      <c r="C4435">
        <v>0.78585000000000005</v>
      </c>
      <c r="D4435">
        <v>0.19485</v>
      </c>
      <c r="E4435">
        <v>3.1649999999999998E-2</v>
      </c>
      <c r="F4435">
        <v>0.49054999999999999</v>
      </c>
      <c r="G4435">
        <v>0.51165000000000005</v>
      </c>
      <c r="H4435">
        <v>0.68925000000000003</v>
      </c>
      <c r="I4435">
        <v>0.84045000000000003</v>
      </c>
      <c r="J4435">
        <v>0.93374999999999997</v>
      </c>
      <c r="K4435">
        <v>0.52734999999999999</v>
      </c>
      <c r="L4435">
        <v>0.59514999999999996</v>
      </c>
    </row>
    <row r="4436" spans="1:12" x14ac:dyDescent="0.3">
      <c r="A4436">
        <v>4435</v>
      </c>
      <c r="B4436">
        <v>0.44345000000000001</v>
      </c>
      <c r="C4436">
        <v>7.4550000000000005E-2</v>
      </c>
      <c r="D4436">
        <v>0.31605</v>
      </c>
      <c r="E4436">
        <v>0.69994999999999996</v>
      </c>
      <c r="F4436">
        <v>0.80364999999999998</v>
      </c>
      <c r="G4436">
        <v>0.20724999999999999</v>
      </c>
      <c r="H4436">
        <v>0.73985000000000001</v>
      </c>
      <c r="I4436">
        <v>0.73975000000000002</v>
      </c>
      <c r="J4436">
        <v>0.41994999999999999</v>
      </c>
      <c r="K4436">
        <v>0.44955000000000001</v>
      </c>
      <c r="L4436">
        <v>0.66034999999999999</v>
      </c>
    </row>
    <row r="4437" spans="1:12" x14ac:dyDescent="0.3">
      <c r="A4437">
        <v>4436</v>
      </c>
      <c r="B4437">
        <v>0.44355</v>
      </c>
      <c r="C4437">
        <v>0.56745000000000001</v>
      </c>
      <c r="D4437">
        <v>0.21945000000000001</v>
      </c>
      <c r="E4437">
        <v>0.59314999999999996</v>
      </c>
      <c r="F4437">
        <v>0.17585000000000001</v>
      </c>
      <c r="G4437">
        <v>7.5850000000000001E-2</v>
      </c>
      <c r="H4437">
        <v>0.17044999999999999</v>
      </c>
      <c r="I4437">
        <v>0.80205000000000004</v>
      </c>
      <c r="J4437">
        <v>0.27015</v>
      </c>
      <c r="K4437">
        <v>0.49675000000000002</v>
      </c>
      <c r="L4437">
        <v>0.43035000000000001</v>
      </c>
    </row>
    <row r="4438" spans="1:12" x14ac:dyDescent="0.3">
      <c r="A4438">
        <v>4437</v>
      </c>
      <c r="B4438">
        <v>0.44364999999999999</v>
      </c>
      <c r="C4438">
        <v>8.1049999999999997E-2</v>
      </c>
      <c r="D4438">
        <v>0.23394999999999999</v>
      </c>
      <c r="E4438">
        <v>0.65275000000000005</v>
      </c>
      <c r="F4438">
        <v>0.22755</v>
      </c>
      <c r="G4438">
        <v>0.92484999999999995</v>
      </c>
      <c r="H4438">
        <v>0.56215000000000004</v>
      </c>
      <c r="I4438">
        <v>0.43154999999999999</v>
      </c>
      <c r="J4438">
        <v>0.11484999999999999</v>
      </c>
      <c r="K4438">
        <v>0.96384999999999998</v>
      </c>
      <c r="L4438">
        <v>0.71194999999999997</v>
      </c>
    </row>
    <row r="4439" spans="1:12" x14ac:dyDescent="0.3">
      <c r="A4439">
        <v>4438</v>
      </c>
      <c r="B4439">
        <v>0.44374999999999998</v>
      </c>
      <c r="C4439">
        <v>0.26315</v>
      </c>
      <c r="D4439">
        <v>0.78974999999999995</v>
      </c>
      <c r="E4439">
        <v>0.81925000000000003</v>
      </c>
      <c r="F4439">
        <v>0.87044999999999995</v>
      </c>
      <c r="G4439">
        <v>0.48675000000000002</v>
      </c>
      <c r="H4439">
        <v>0.23044999999999999</v>
      </c>
      <c r="I4439">
        <v>0.66215000000000002</v>
      </c>
      <c r="J4439">
        <v>0.82304999999999995</v>
      </c>
      <c r="K4439">
        <v>0.68535000000000001</v>
      </c>
      <c r="L4439">
        <v>0.42645</v>
      </c>
    </row>
    <row r="4440" spans="1:12" x14ac:dyDescent="0.3">
      <c r="A4440">
        <v>4439</v>
      </c>
      <c r="B4440">
        <v>0.44385000000000002</v>
      </c>
      <c r="C4440">
        <v>0.87495000000000001</v>
      </c>
      <c r="D4440">
        <v>0.33534999999999998</v>
      </c>
      <c r="E4440">
        <v>0.95035000000000003</v>
      </c>
      <c r="F4440">
        <v>0.82735000000000003</v>
      </c>
      <c r="G4440">
        <v>0.51654999999999995</v>
      </c>
      <c r="H4440">
        <v>0.36345</v>
      </c>
      <c r="I4440">
        <v>0.47275</v>
      </c>
      <c r="J4440">
        <v>0.86455000000000004</v>
      </c>
      <c r="K4440">
        <v>0.56415000000000004</v>
      </c>
      <c r="L4440">
        <v>0.12225</v>
      </c>
    </row>
    <row r="4441" spans="1:12" x14ac:dyDescent="0.3">
      <c r="A4441">
        <v>4440</v>
      </c>
      <c r="B4441">
        <v>0.44395000000000001</v>
      </c>
      <c r="C4441">
        <v>0.25924999999999998</v>
      </c>
      <c r="D4441">
        <v>1.355E-2</v>
      </c>
      <c r="E4441">
        <v>0.79305000000000003</v>
      </c>
      <c r="F4441">
        <v>0.56984999999999997</v>
      </c>
      <c r="G4441">
        <v>0.63844999999999996</v>
      </c>
      <c r="H4441">
        <v>0.99985000000000002</v>
      </c>
      <c r="I4441">
        <v>0.48294999999999999</v>
      </c>
      <c r="J4441">
        <v>8.6449999999999999E-2</v>
      </c>
      <c r="K4441">
        <v>0.58155000000000001</v>
      </c>
      <c r="L4441">
        <v>0.67225000000000001</v>
      </c>
    </row>
    <row r="4442" spans="1:12" x14ac:dyDescent="0.3">
      <c r="A4442">
        <v>4441</v>
      </c>
      <c r="B4442">
        <v>0.44405</v>
      </c>
      <c r="C4442">
        <v>0.92754999999999999</v>
      </c>
      <c r="D4442">
        <v>0.56284999999999996</v>
      </c>
      <c r="E4442">
        <v>0.34315000000000001</v>
      </c>
      <c r="F4442">
        <v>0.77124999999999999</v>
      </c>
      <c r="G4442">
        <v>0.94974999999999998</v>
      </c>
      <c r="H4442">
        <v>0.56515000000000004</v>
      </c>
      <c r="I4442">
        <v>0.48535</v>
      </c>
      <c r="J4442">
        <v>0.98614999999999997</v>
      </c>
      <c r="K4442">
        <v>0.75924999999999998</v>
      </c>
      <c r="L4442">
        <v>0.11625000000000001</v>
      </c>
    </row>
    <row r="4443" spans="1:12" x14ac:dyDescent="0.3">
      <c r="A4443">
        <v>4442</v>
      </c>
      <c r="B4443">
        <v>0.44414999999999999</v>
      </c>
      <c r="C4443">
        <v>0.40765000000000001</v>
      </c>
      <c r="D4443">
        <v>0.10795</v>
      </c>
      <c r="E4443">
        <v>0.98945000000000005</v>
      </c>
      <c r="F4443">
        <v>0.43064999999999998</v>
      </c>
      <c r="G4443">
        <v>0.30175000000000002</v>
      </c>
      <c r="H4443">
        <v>0.61555000000000004</v>
      </c>
      <c r="I4443">
        <v>7.1249999999999994E-2</v>
      </c>
      <c r="J4443">
        <v>0.81064999999999998</v>
      </c>
      <c r="K4443">
        <v>0.55725000000000002</v>
      </c>
      <c r="L4443">
        <v>7.4749999999999997E-2</v>
      </c>
    </row>
    <row r="4444" spans="1:12" x14ac:dyDescent="0.3">
      <c r="A4444">
        <v>4443</v>
      </c>
      <c r="B4444">
        <v>0.44424999999999998</v>
      </c>
      <c r="C4444">
        <v>0.65925</v>
      </c>
      <c r="D4444">
        <v>0.12945000000000001</v>
      </c>
      <c r="E4444">
        <v>0.57835000000000003</v>
      </c>
      <c r="F4444">
        <v>0.28384999999999999</v>
      </c>
      <c r="G4444">
        <v>0.79305000000000003</v>
      </c>
      <c r="H4444">
        <v>0.62914999999999999</v>
      </c>
      <c r="I4444">
        <v>0.53864999999999996</v>
      </c>
      <c r="J4444">
        <v>0.50705</v>
      </c>
      <c r="K4444">
        <v>5.0450000000000002E-2</v>
      </c>
      <c r="L4444">
        <v>0.99704999999999999</v>
      </c>
    </row>
    <row r="4445" spans="1:12" x14ac:dyDescent="0.3">
      <c r="A4445">
        <v>4444</v>
      </c>
      <c r="B4445">
        <v>0.44435000000000002</v>
      </c>
      <c r="C4445">
        <v>0.27215</v>
      </c>
      <c r="D4445">
        <v>0.84784999999999999</v>
      </c>
      <c r="E4445">
        <v>0.32855000000000001</v>
      </c>
      <c r="F4445">
        <v>0.18604999999999999</v>
      </c>
      <c r="G4445">
        <v>0.43855</v>
      </c>
      <c r="H4445">
        <v>0.82565</v>
      </c>
      <c r="I4445">
        <v>0.51365000000000005</v>
      </c>
      <c r="J4445">
        <v>0.65634999999999999</v>
      </c>
      <c r="K4445">
        <v>0.31574999999999998</v>
      </c>
      <c r="L4445">
        <v>0.66944999999999999</v>
      </c>
    </row>
    <row r="4446" spans="1:12" x14ac:dyDescent="0.3">
      <c r="A4446">
        <v>4445</v>
      </c>
      <c r="B4446">
        <v>0.44445000000000001</v>
      </c>
      <c r="C4446">
        <v>0.45865</v>
      </c>
      <c r="D4446">
        <v>0.14445</v>
      </c>
      <c r="E4446">
        <v>0.44245000000000001</v>
      </c>
      <c r="F4446">
        <v>0.69535000000000002</v>
      </c>
      <c r="G4446">
        <v>0.54484999999999995</v>
      </c>
      <c r="H4446">
        <v>0.92415000000000003</v>
      </c>
      <c r="I4446">
        <v>0.52775000000000005</v>
      </c>
      <c r="J4446">
        <v>0.54935</v>
      </c>
      <c r="K4446">
        <v>3.8249999999999999E-2</v>
      </c>
      <c r="L4446">
        <v>0.14804999999999999</v>
      </c>
    </row>
    <row r="4447" spans="1:12" x14ac:dyDescent="0.3">
      <c r="A4447">
        <v>4446</v>
      </c>
      <c r="B4447">
        <v>0.44455</v>
      </c>
      <c r="C4447">
        <v>0.16184999999999999</v>
      </c>
      <c r="D4447">
        <v>0.34194999999999998</v>
      </c>
      <c r="E4447">
        <v>0.65674999999999994</v>
      </c>
      <c r="F4447">
        <v>7.7649999999999997E-2</v>
      </c>
      <c r="G4447">
        <v>8.2250000000000004E-2</v>
      </c>
      <c r="H4447">
        <v>0.42895</v>
      </c>
      <c r="I4447">
        <v>0.26345000000000002</v>
      </c>
      <c r="J4447">
        <v>0.34925</v>
      </c>
      <c r="K4447">
        <v>0.71014999999999995</v>
      </c>
      <c r="L4447">
        <v>0.59045000000000003</v>
      </c>
    </row>
    <row r="4448" spans="1:12" x14ac:dyDescent="0.3">
      <c r="A4448">
        <v>4447</v>
      </c>
      <c r="B4448">
        <v>0.44464999999999999</v>
      </c>
      <c r="C4448">
        <v>5.815E-2</v>
      </c>
      <c r="D4448">
        <v>0.51554999999999995</v>
      </c>
      <c r="E4448">
        <v>0.55764999999999998</v>
      </c>
      <c r="F4448">
        <v>0.35265000000000002</v>
      </c>
      <c r="G4448">
        <v>0.28835</v>
      </c>
      <c r="H4448">
        <v>0.29275000000000001</v>
      </c>
      <c r="I4448">
        <v>0.10085</v>
      </c>
      <c r="J4448">
        <v>0.81894999999999996</v>
      </c>
      <c r="K4448">
        <v>0.13575000000000001</v>
      </c>
      <c r="L4448">
        <v>0.79825000000000002</v>
      </c>
    </row>
    <row r="4449" spans="1:12" x14ac:dyDescent="0.3">
      <c r="A4449">
        <v>4448</v>
      </c>
      <c r="B4449">
        <v>0.44474999999999998</v>
      </c>
      <c r="C4449">
        <v>0.36754999999999999</v>
      </c>
      <c r="D4449">
        <v>0.74975000000000003</v>
      </c>
      <c r="E4449">
        <v>0.49745</v>
      </c>
      <c r="F4449">
        <v>0.75665000000000004</v>
      </c>
      <c r="G4449">
        <v>0.42094999999999999</v>
      </c>
      <c r="H4449">
        <v>3.4450000000000001E-2</v>
      </c>
      <c r="I4449">
        <v>0.51964999999999995</v>
      </c>
      <c r="J4449">
        <v>0.32984999999999998</v>
      </c>
      <c r="K4449">
        <v>0.46525</v>
      </c>
      <c r="L4449">
        <v>0.32905000000000001</v>
      </c>
    </row>
    <row r="4450" spans="1:12" x14ac:dyDescent="0.3">
      <c r="A4450">
        <v>4449</v>
      </c>
      <c r="B4450">
        <v>0.44485000000000002</v>
      </c>
      <c r="C4450">
        <v>0.91044999999999998</v>
      </c>
      <c r="D4450">
        <v>0.65605000000000002</v>
      </c>
      <c r="E4450">
        <v>0.25335000000000002</v>
      </c>
      <c r="F4450">
        <v>0.16345000000000001</v>
      </c>
      <c r="G4450">
        <v>0.32295000000000001</v>
      </c>
      <c r="H4450">
        <v>0.80905000000000005</v>
      </c>
      <c r="I4450">
        <v>0.89495000000000002</v>
      </c>
      <c r="J4450">
        <v>0.51315</v>
      </c>
      <c r="K4450">
        <v>0.57184999999999997</v>
      </c>
      <c r="L4450">
        <v>0.84014999999999995</v>
      </c>
    </row>
    <row r="4451" spans="1:12" x14ac:dyDescent="0.3">
      <c r="A4451">
        <v>4450</v>
      </c>
      <c r="B4451">
        <v>0.44495000000000001</v>
      </c>
      <c r="C4451">
        <v>0.41344999999999998</v>
      </c>
      <c r="D4451">
        <v>0.39274999999999999</v>
      </c>
      <c r="E4451">
        <v>9.8449999999999996E-2</v>
      </c>
      <c r="F4451">
        <v>0.66385000000000005</v>
      </c>
      <c r="G4451">
        <v>0.88365000000000005</v>
      </c>
      <c r="H4451">
        <v>0.68574999999999997</v>
      </c>
      <c r="I4451">
        <v>0.19844999999999999</v>
      </c>
      <c r="J4451">
        <v>0.58265</v>
      </c>
      <c r="K4451">
        <v>0.14745</v>
      </c>
      <c r="L4451">
        <v>0.62014999999999998</v>
      </c>
    </row>
    <row r="4452" spans="1:12" x14ac:dyDescent="0.3">
      <c r="A4452">
        <v>4451</v>
      </c>
      <c r="B4452">
        <v>0.44505</v>
      </c>
      <c r="C4452">
        <v>0.60945000000000005</v>
      </c>
      <c r="D4452">
        <v>0.80005000000000004</v>
      </c>
      <c r="E4452">
        <v>0.16455</v>
      </c>
      <c r="F4452">
        <v>0.81764999999999999</v>
      </c>
      <c r="G4452">
        <v>0.72445000000000004</v>
      </c>
      <c r="H4452">
        <v>6.0150000000000002E-2</v>
      </c>
      <c r="I4452">
        <v>0.84004999999999996</v>
      </c>
      <c r="J4452">
        <v>0.89854999999999996</v>
      </c>
      <c r="K4452">
        <v>0.17444999999999999</v>
      </c>
      <c r="L4452">
        <v>1.485E-2</v>
      </c>
    </row>
    <row r="4453" spans="1:12" x14ac:dyDescent="0.3">
      <c r="A4453">
        <v>4452</v>
      </c>
      <c r="B4453">
        <v>0.44514999999999999</v>
      </c>
      <c r="C4453">
        <v>0.45934999999999998</v>
      </c>
      <c r="D4453">
        <v>0.54154999999999998</v>
      </c>
      <c r="E4453">
        <v>0.75514999999999999</v>
      </c>
      <c r="F4453">
        <v>0.14685000000000001</v>
      </c>
      <c r="G4453">
        <v>0.13005</v>
      </c>
      <c r="H4453">
        <v>0.81945000000000001</v>
      </c>
      <c r="I4453">
        <v>0.85214999999999996</v>
      </c>
      <c r="J4453">
        <v>0.59465000000000001</v>
      </c>
      <c r="K4453">
        <v>0.48344999999999999</v>
      </c>
      <c r="L4453">
        <v>0.65925</v>
      </c>
    </row>
    <row r="4454" spans="1:12" x14ac:dyDescent="0.3">
      <c r="A4454">
        <v>4453</v>
      </c>
      <c r="B4454">
        <v>0.44524999999999998</v>
      </c>
      <c r="C4454">
        <v>0.92774999999999996</v>
      </c>
      <c r="D4454">
        <v>0.87124999999999997</v>
      </c>
      <c r="E4454">
        <v>0.95615000000000006</v>
      </c>
      <c r="F4454">
        <v>0.90974999999999995</v>
      </c>
      <c r="G4454">
        <v>0.63985000000000003</v>
      </c>
      <c r="H4454">
        <v>0.22364999999999999</v>
      </c>
      <c r="I4454">
        <v>0.90685000000000004</v>
      </c>
      <c r="J4454">
        <v>0.13594999999999999</v>
      </c>
      <c r="K4454">
        <v>0.40134999999999998</v>
      </c>
      <c r="L4454">
        <v>0.91085000000000005</v>
      </c>
    </row>
    <row r="4455" spans="1:12" x14ac:dyDescent="0.3">
      <c r="A4455">
        <v>4454</v>
      </c>
      <c r="B4455">
        <v>0.44535000000000002</v>
      </c>
      <c r="C4455">
        <v>0.84584999999999999</v>
      </c>
      <c r="D4455">
        <v>0.35454999999999998</v>
      </c>
      <c r="E4455">
        <v>0.16755</v>
      </c>
      <c r="F4455">
        <v>0.83135000000000003</v>
      </c>
      <c r="G4455">
        <v>0.91044999999999998</v>
      </c>
      <c r="H4455">
        <v>0.81264999999999998</v>
      </c>
      <c r="I4455">
        <v>0.17515</v>
      </c>
      <c r="J4455">
        <v>0.12834999999999999</v>
      </c>
      <c r="K4455">
        <v>0.32915</v>
      </c>
      <c r="L4455">
        <v>0.96865000000000001</v>
      </c>
    </row>
    <row r="4456" spans="1:12" x14ac:dyDescent="0.3">
      <c r="A4456">
        <v>4455</v>
      </c>
      <c r="B4456">
        <v>0.44545000000000001</v>
      </c>
      <c r="C4456">
        <v>0.69515000000000005</v>
      </c>
      <c r="D4456">
        <v>0.31304999999999999</v>
      </c>
      <c r="E4456">
        <v>0.39674999999999999</v>
      </c>
      <c r="F4456">
        <v>0.62634999999999996</v>
      </c>
      <c r="G4456">
        <v>0.26014999999999999</v>
      </c>
      <c r="H4456">
        <v>0.33565</v>
      </c>
      <c r="I4456">
        <v>0.32155</v>
      </c>
      <c r="J4456">
        <v>0.25895000000000001</v>
      </c>
      <c r="K4456">
        <v>0.33615</v>
      </c>
      <c r="L4456">
        <v>9.4049999999999995E-2</v>
      </c>
    </row>
    <row r="4457" spans="1:12" x14ac:dyDescent="0.3">
      <c r="A4457">
        <v>4456</v>
      </c>
      <c r="B4457">
        <v>0.44555</v>
      </c>
      <c r="C4457">
        <v>0.47075</v>
      </c>
      <c r="D4457">
        <v>0.49975000000000003</v>
      </c>
      <c r="E4457">
        <v>0.11035</v>
      </c>
      <c r="F4457">
        <v>0.51715</v>
      </c>
      <c r="G4457">
        <v>0.55364999999999998</v>
      </c>
      <c r="H4457">
        <v>0.72714999999999996</v>
      </c>
      <c r="I4457">
        <v>0.24715000000000001</v>
      </c>
      <c r="J4457">
        <v>0.98214999999999997</v>
      </c>
      <c r="K4457">
        <v>3.3250000000000002E-2</v>
      </c>
      <c r="L4457">
        <v>7.8350000000000003E-2</v>
      </c>
    </row>
    <row r="4458" spans="1:12" x14ac:dyDescent="0.3">
      <c r="A4458">
        <v>4457</v>
      </c>
      <c r="B4458">
        <v>0.44564999999999999</v>
      </c>
      <c r="C4458">
        <v>0.32665</v>
      </c>
      <c r="D4458">
        <v>0.91905000000000003</v>
      </c>
      <c r="E4458">
        <v>0.75524999999999998</v>
      </c>
      <c r="F4458">
        <v>0.94364999999999999</v>
      </c>
      <c r="G4458">
        <v>0.11194999999999999</v>
      </c>
      <c r="H4458">
        <v>0.95925000000000005</v>
      </c>
      <c r="I4458">
        <v>0.74814999999999998</v>
      </c>
      <c r="J4458">
        <v>0.64744999999999997</v>
      </c>
      <c r="K4458">
        <v>0.75654999999999994</v>
      </c>
      <c r="L4458">
        <v>5.015E-2</v>
      </c>
    </row>
    <row r="4459" spans="1:12" x14ac:dyDescent="0.3">
      <c r="A4459">
        <v>4458</v>
      </c>
      <c r="B4459">
        <v>0.44574999999999998</v>
      </c>
      <c r="C4459">
        <v>0.19564999999999999</v>
      </c>
      <c r="D4459">
        <v>4.7499999999999999E-3</v>
      </c>
      <c r="E4459">
        <v>0.68645</v>
      </c>
      <c r="F4459">
        <v>0.35735</v>
      </c>
      <c r="G4459">
        <v>0.55415000000000003</v>
      </c>
      <c r="H4459">
        <v>0.95035000000000003</v>
      </c>
      <c r="I4459">
        <v>0.30204999999999999</v>
      </c>
      <c r="J4459">
        <v>0.74055000000000004</v>
      </c>
      <c r="K4459">
        <v>0.73124999999999996</v>
      </c>
      <c r="L4459">
        <v>0.80625000000000002</v>
      </c>
    </row>
    <row r="4460" spans="1:12" x14ac:dyDescent="0.3">
      <c r="A4460">
        <v>4459</v>
      </c>
      <c r="B4460">
        <v>0.44585000000000002</v>
      </c>
      <c r="C4460">
        <v>0.71545000000000003</v>
      </c>
      <c r="D4460">
        <v>0.53915000000000002</v>
      </c>
      <c r="E4460">
        <v>0.75224999999999997</v>
      </c>
      <c r="F4460">
        <v>0.87134999999999996</v>
      </c>
      <c r="G4460">
        <v>0.45784999999999998</v>
      </c>
      <c r="H4460">
        <v>0.71045000000000003</v>
      </c>
      <c r="I4460">
        <v>0.33975</v>
      </c>
      <c r="J4460">
        <v>0.44014999999999999</v>
      </c>
      <c r="K4460">
        <v>7.2349999999999998E-2</v>
      </c>
      <c r="L4460">
        <v>0.22905</v>
      </c>
    </row>
    <row r="4461" spans="1:12" x14ac:dyDescent="0.3">
      <c r="A4461">
        <v>4460</v>
      </c>
      <c r="B4461">
        <v>0.44595000000000001</v>
      </c>
      <c r="C4461">
        <v>0.67115000000000002</v>
      </c>
      <c r="D4461">
        <v>0.71145000000000003</v>
      </c>
      <c r="E4461">
        <v>0.33665</v>
      </c>
      <c r="F4461">
        <v>0.57404999999999995</v>
      </c>
      <c r="G4461">
        <v>6.8349999999999994E-2</v>
      </c>
      <c r="H4461">
        <v>0.80894999999999995</v>
      </c>
      <c r="I4461">
        <v>0.52734999999999999</v>
      </c>
      <c r="J4461">
        <v>0.72094999999999998</v>
      </c>
      <c r="K4461">
        <v>0.67135</v>
      </c>
      <c r="L4461">
        <v>0.29765000000000003</v>
      </c>
    </row>
    <row r="4462" spans="1:12" x14ac:dyDescent="0.3">
      <c r="A4462">
        <v>4461</v>
      </c>
      <c r="B4462">
        <v>0.44605</v>
      </c>
      <c r="C4462">
        <v>0.69325000000000003</v>
      </c>
      <c r="D4462">
        <v>0.68894999999999995</v>
      </c>
      <c r="E4462">
        <v>0.49145</v>
      </c>
      <c r="F4462">
        <v>0.36614999999999998</v>
      </c>
      <c r="G4462">
        <v>0.36065000000000003</v>
      </c>
      <c r="H4462">
        <v>0.92064999999999997</v>
      </c>
      <c r="I4462">
        <v>0.80315000000000003</v>
      </c>
      <c r="J4462">
        <v>0.53344999999999998</v>
      </c>
      <c r="K4462">
        <v>0.68235000000000001</v>
      </c>
      <c r="L4462">
        <v>0.29165000000000002</v>
      </c>
    </row>
    <row r="4463" spans="1:12" x14ac:dyDescent="0.3">
      <c r="A4463">
        <v>4462</v>
      </c>
      <c r="B4463">
        <v>0.44614999999999999</v>
      </c>
      <c r="C4463">
        <v>0.82304999999999995</v>
      </c>
      <c r="D4463">
        <v>0.81855</v>
      </c>
      <c r="E4463">
        <v>9.035E-2</v>
      </c>
      <c r="F4463">
        <v>0.34605000000000002</v>
      </c>
      <c r="G4463">
        <v>0.88075000000000003</v>
      </c>
      <c r="H4463">
        <v>0.91154999999999997</v>
      </c>
      <c r="I4463">
        <v>0.20954999999999999</v>
      </c>
      <c r="J4463">
        <v>0.23465</v>
      </c>
      <c r="K4463">
        <v>0.82445000000000002</v>
      </c>
      <c r="L4463">
        <v>0.75924999999999998</v>
      </c>
    </row>
    <row r="4464" spans="1:12" x14ac:dyDescent="0.3">
      <c r="A4464">
        <v>4463</v>
      </c>
      <c r="B4464">
        <v>0.44624999999999998</v>
      </c>
      <c r="C4464">
        <v>0.27755000000000002</v>
      </c>
      <c r="D4464">
        <v>0.80445</v>
      </c>
      <c r="E4464">
        <v>0.38635000000000003</v>
      </c>
      <c r="F4464">
        <v>0.91435</v>
      </c>
      <c r="G4464">
        <v>0.83555000000000001</v>
      </c>
      <c r="H4464">
        <v>0.96725000000000005</v>
      </c>
      <c r="I4464">
        <v>0.36745</v>
      </c>
      <c r="J4464">
        <v>2.605E-2</v>
      </c>
      <c r="K4464">
        <v>0.16064999999999999</v>
      </c>
      <c r="L4464">
        <v>0.59475</v>
      </c>
    </row>
    <row r="4465" spans="1:12" x14ac:dyDescent="0.3">
      <c r="A4465">
        <v>4464</v>
      </c>
      <c r="B4465">
        <v>0.44635000000000002</v>
      </c>
      <c r="C4465">
        <v>0.91574999999999995</v>
      </c>
      <c r="D4465">
        <v>0.98714999999999997</v>
      </c>
      <c r="E4465">
        <v>0.10525</v>
      </c>
      <c r="F4465">
        <v>0.46965000000000001</v>
      </c>
      <c r="G4465">
        <v>0.56455</v>
      </c>
      <c r="H4465">
        <v>0.56815000000000004</v>
      </c>
      <c r="I4465">
        <v>0.60575000000000001</v>
      </c>
      <c r="J4465">
        <v>0.64044999999999996</v>
      </c>
      <c r="K4465">
        <v>0.42785000000000001</v>
      </c>
      <c r="L4465">
        <v>9.2549999999999993E-2</v>
      </c>
    </row>
    <row r="4466" spans="1:12" x14ac:dyDescent="0.3">
      <c r="A4466">
        <v>4465</v>
      </c>
      <c r="B4466">
        <v>0.44645000000000001</v>
      </c>
      <c r="C4466">
        <v>0.70945000000000003</v>
      </c>
      <c r="D4466">
        <v>0.76244999999999996</v>
      </c>
      <c r="E4466">
        <v>0.75675000000000003</v>
      </c>
      <c r="F4466">
        <v>0.79344999999999999</v>
      </c>
      <c r="G4466">
        <v>0.93345</v>
      </c>
      <c r="H4466">
        <v>5.0000000000000002E-5</v>
      </c>
      <c r="I4466">
        <v>4.4999999999999999E-4</v>
      </c>
      <c r="J4466">
        <v>0.76315</v>
      </c>
      <c r="K4466">
        <v>0.63524999999999998</v>
      </c>
      <c r="L4466">
        <v>0.25054999999999999</v>
      </c>
    </row>
    <row r="4467" spans="1:12" x14ac:dyDescent="0.3">
      <c r="A4467">
        <v>4466</v>
      </c>
      <c r="B4467">
        <v>0.44655</v>
      </c>
      <c r="C4467">
        <v>0.67764999999999997</v>
      </c>
      <c r="D4467">
        <v>0.22545000000000001</v>
      </c>
      <c r="E4467">
        <v>0.43735000000000002</v>
      </c>
      <c r="F4467">
        <v>0.72785</v>
      </c>
      <c r="G4467">
        <v>0.96775</v>
      </c>
      <c r="H4467">
        <v>0.83214999999999995</v>
      </c>
      <c r="I4467">
        <v>0.54174999999999995</v>
      </c>
      <c r="J4467">
        <v>8.2750000000000004E-2</v>
      </c>
      <c r="K4467">
        <v>8.695E-2</v>
      </c>
      <c r="L4467">
        <v>0.88365000000000005</v>
      </c>
    </row>
    <row r="4468" spans="1:12" x14ac:dyDescent="0.3">
      <c r="A4468">
        <v>4467</v>
      </c>
      <c r="B4468">
        <v>0.44664999999999999</v>
      </c>
      <c r="C4468">
        <v>0.89615</v>
      </c>
      <c r="D4468">
        <v>0.43795000000000001</v>
      </c>
      <c r="E4468">
        <v>0.21145</v>
      </c>
      <c r="F4468">
        <v>0.38645000000000002</v>
      </c>
      <c r="G4468">
        <v>0.53495000000000004</v>
      </c>
      <c r="H4468">
        <v>0.55184999999999995</v>
      </c>
      <c r="I4468">
        <v>0.98504999999999998</v>
      </c>
      <c r="J4468">
        <v>6.6949999999999996E-2</v>
      </c>
      <c r="K4468">
        <v>0.80925000000000002</v>
      </c>
      <c r="L4468">
        <v>0.42065000000000002</v>
      </c>
    </row>
    <row r="4469" spans="1:12" x14ac:dyDescent="0.3">
      <c r="A4469">
        <v>4468</v>
      </c>
      <c r="B4469">
        <v>0.44674999999999998</v>
      </c>
      <c r="C4469">
        <v>0.19314999999999999</v>
      </c>
      <c r="D4469">
        <v>3.6049999999999999E-2</v>
      </c>
      <c r="E4469">
        <v>0.47475000000000001</v>
      </c>
      <c r="F4469">
        <v>0.52405000000000002</v>
      </c>
      <c r="G4469">
        <v>7.3249999999999996E-2</v>
      </c>
      <c r="H4469">
        <v>0.27345000000000003</v>
      </c>
      <c r="I4469">
        <v>0.39545000000000002</v>
      </c>
      <c r="J4469">
        <v>0.13625000000000001</v>
      </c>
      <c r="K4469">
        <v>0.83174999999999999</v>
      </c>
      <c r="L4469">
        <v>0.30044999999999999</v>
      </c>
    </row>
    <row r="4470" spans="1:12" x14ac:dyDescent="0.3">
      <c r="A4470">
        <v>4469</v>
      </c>
      <c r="B4470">
        <v>0.44685000000000002</v>
      </c>
      <c r="C4470">
        <v>6.3049999999999995E-2</v>
      </c>
      <c r="D4470">
        <v>0.91364999999999996</v>
      </c>
      <c r="E4470">
        <v>0.32815</v>
      </c>
      <c r="F4470">
        <v>7.7850000000000003E-2</v>
      </c>
      <c r="G4470">
        <v>0.32945000000000002</v>
      </c>
      <c r="H4470">
        <v>0.12295</v>
      </c>
      <c r="I4470">
        <v>0.89185000000000003</v>
      </c>
      <c r="J4470">
        <v>0.54774999999999996</v>
      </c>
      <c r="K4470">
        <v>0.72955000000000003</v>
      </c>
      <c r="L4470">
        <v>0.63624999999999998</v>
      </c>
    </row>
    <row r="4471" spans="1:12" x14ac:dyDescent="0.3">
      <c r="A4471">
        <v>4470</v>
      </c>
      <c r="B4471">
        <v>0.44695000000000001</v>
      </c>
      <c r="C4471">
        <v>0.38735000000000003</v>
      </c>
      <c r="D4471">
        <v>0.65234999999999999</v>
      </c>
      <c r="E4471">
        <v>0.99565000000000003</v>
      </c>
      <c r="F4471">
        <v>0.61485000000000001</v>
      </c>
      <c r="G4471">
        <v>0.16475000000000001</v>
      </c>
      <c r="H4471">
        <v>0.62765000000000004</v>
      </c>
      <c r="I4471">
        <v>0.37935000000000002</v>
      </c>
      <c r="J4471">
        <v>0.46515000000000001</v>
      </c>
      <c r="K4471">
        <v>0.75734999999999997</v>
      </c>
      <c r="L4471">
        <v>0.73624999999999996</v>
      </c>
    </row>
    <row r="4472" spans="1:12" x14ac:dyDescent="0.3">
      <c r="A4472">
        <v>4471</v>
      </c>
      <c r="B4472">
        <v>0.44705</v>
      </c>
      <c r="C4472">
        <v>0.83274999999999999</v>
      </c>
      <c r="D4472">
        <v>0.76585000000000003</v>
      </c>
      <c r="E4472">
        <v>0.25995000000000001</v>
      </c>
      <c r="F4472">
        <v>0.89265000000000005</v>
      </c>
      <c r="G4472">
        <v>0.49145</v>
      </c>
      <c r="H4472">
        <v>6.3649999999999998E-2</v>
      </c>
      <c r="I4472">
        <v>4.3549999999999998E-2</v>
      </c>
      <c r="J4472">
        <v>0.44224999999999998</v>
      </c>
      <c r="K4472">
        <v>0.63785000000000003</v>
      </c>
      <c r="L4472">
        <v>0.85575000000000001</v>
      </c>
    </row>
    <row r="4473" spans="1:12" x14ac:dyDescent="0.3">
      <c r="A4473">
        <v>4472</v>
      </c>
      <c r="B4473">
        <v>0.44714999999999999</v>
      </c>
      <c r="C4473">
        <v>0.45274999999999999</v>
      </c>
      <c r="D4473">
        <v>0.69774999999999998</v>
      </c>
      <c r="E4473">
        <v>0.34244999999999998</v>
      </c>
      <c r="F4473">
        <v>0.42935000000000001</v>
      </c>
      <c r="G4473">
        <v>0.29944999999999999</v>
      </c>
      <c r="H4473">
        <v>0.82315000000000005</v>
      </c>
      <c r="I4473">
        <v>4.4450000000000003E-2</v>
      </c>
      <c r="J4473">
        <v>0.57745000000000002</v>
      </c>
      <c r="K4473">
        <v>0.11215</v>
      </c>
      <c r="L4473">
        <v>0.57684999999999997</v>
      </c>
    </row>
    <row r="4474" spans="1:12" x14ac:dyDescent="0.3">
      <c r="A4474">
        <v>4473</v>
      </c>
      <c r="B4474">
        <v>0.44724999999999998</v>
      </c>
      <c r="C4474">
        <v>0.28865000000000002</v>
      </c>
      <c r="D4474">
        <v>0.93074999999999997</v>
      </c>
      <c r="E4474">
        <v>0.69835000000000003</v>
      </c>
      <c r="F4474">
        <v>0.20555000000000001</v>
      </c>
      <c r="G4474">
        <v>0.10265000000000001</v>
      </c>
      <c r="H4474">
        <v>0.29015000000000002</v>
      </c>
      <c r="I4474">
        <v>0.82635000000000003</v>
      </c>
      <c r="J4474">
        <v>0.87185000000000001</v>
      </c>
      <c r="K4474">
        <v>9.1050000000000006E-2</v>
      </c>
      <c r="L4474">
        <v>0.90934999999999999</v>
      </c>
    </row>
    <row r="4475" spans="1:12" x14ac:dyDescent="0.3">
      <c r="A4475">
        <v>4474</v>
      </c>
      <c r="B4475">
        <v>0.44735000000000003</v>
      </c>
      <c r="C4475">
        <v>0.91605000000000003</v>
      </c>
      <c r="D4475">
        <v>0.74155000000000004</v>
      </c>
      <c r="E4475">
        <v>0.87765000000000004</v>
      </c>
      <c r="F4475">
        <v>0.79835</v>
      </c>
      <c r="G4475">
        <v>0.70055000000000001</v>
      </c>
      <c r="H4475">
        <v>0.68825000000000003</v>
      </c>
      <c r="I4475">
        <v>0.61085</v>
      </c>
      <c r="J4475">
        <v>7.4550000000000005E-2</v>
      </c>
      <c r="K4475">
        <v>0.18975</v>
      </c>
      <c r="L4475">
        <v>0.30625000000000002</v>
      </c>
    </row>
    <row r="4476" spans="1:12" x14ac:dyDescent="0.3">
      <c r="A4476">
        <v>4475</v>
      </c>
      <c r="B4476">
        <v>0.44745000000000001</v>
      </c>
      <c r="C4476">
        <v>3.4250000000000003E-2</v>
      </c>
      <c r="D4476">
        <v>0.11345</v>
      </c>
      <c r="E4476">
        <v>0.65715000000000001</v>
      </c>
      <c r="F4476">
        <v>0.11115</v>
      </c>
      <c r="G4476">
        <v>0.58184999999999998</v>
      </c>
      <c r="H4476">
        <v>0.28754999999999997</v>
      </c>
      <c r="I4476">
        <v>8.6449999999999999E-2</v>
      </c>
      <c r="J4476">
        <v>0.21165</v>
      </c>
      <c r="K4476">
        <v>0.99814999999999998</v>
      </c>
      <c r="L4476">
        <v>0.15345</v>
      </c>
    </row>
    <row r="4477" spans="1:12" x14ac:dyDescent="0.3">
      <c r="A4477">
        <v>4476</v>
      </c>
      <c r="B4477">
        <v>0.44755</v>
      </c>
      <c r="C4477">
        <v>0.42854999999999999</v>
      </c>
      <c r="D4477">
        <v>7.7149999999999996E-2</v>
      </c>
      <c r="E4477">
        <v>0.25614999999999999</v>
      </c>
      <c r="F4477">
        <v>0.50765000000000005</v>
      </c>
      <c r="G4477">
        <v>0.35494999999999999</v>
      </c>
      <c r="H4477">
        <v>0.27495000000000003</v>
      </c>
      <c r="I4477">
        <v>0.76844999999999997</v>
      </c>
      <c r="J4477">
        <v>0.32064999999999999</v>
      </c>
      <c r="K4477">
        <v>1.8350000000000002E-2</v>
      </c>
      <c r="L4477">
        <v>0.40205000000000002</v>
      </c>
    </row>
    <row r="4478" spans="1:12" x14ac:dyDescent="0.3">
      <c r="A4478">
        <v>4477</v>
      </c>
      <c r="B4478">
        <v>0.44764999999999999</v>
      </c>
      <c r="C4478">
        <v>0.36354999999999998</v>
      </c>
      <c r="D4478">
        <v>9.0649999999999994E-2</v>
      </c>
      <c r="E4478">
        <v>0.42175000000000001</v>
      </c>
      <c r="F4478">
        <v>0.36864999999999998</v>
      </c>
      <c r="G4478">
        <v>0.11075</v>
      </c>
      <c r="H4478">
        <v>0.68505000000000005</v>
      </c>
      <c r="I4478">
        <v>0.96255000000000002</v>
      </c>
      <c r="J4478">
        <v>8.8450000000000001E-2</v>
      </c>
      <c r="K4478">
        <v>0.53674999999999995</v>
      </c>
      <c r="L4478">
        <v>0.49754999999999999</v>
      </c>
    </row>
    <row r="4479" spans="1:12" x14ac:dyDescent="0.3">
      <c r="A4479">
        <v>4478</v>
      </c>
      <c r="B4479">
        <v>0.44774999999999998</v>
      </c>
      <c r="C4479">
        <v>0.36645</v>
      </c>
      <c r="D4479">
        <v>0.39755000000000001</v>
      </c>
      <c r="E4479">
        <v>0.65475000000000005</v>
      </c>
      <c r="F4479">
        <v>0.35325000000000001</v>
      </c>
      <c r="G4479">
        <v>0.42745</v>
      </c>
      <c r="H4479">
        <v>1.285E-2</v>
      </c>
      <c r="I4479">
        <v>0.18615000000000001</v>
      </c>
      <c r="J4479">
        <v>0.32235000000000003</v>
      </c>
      <c r="K4479">
        <v>4.8500000000000001E-3</v>
      </c>
      <c r="L4479">
        <v>0.22375</v>
      </c>
    </row>
    <row r="4480" spans="1:12" x14ac:dyDescent="0.3">
      <c r="A4480">
        <v>4479</v>
      </c>
      <c r="B4480">
        <v>0.44785000000000003</v>
      </c>
      <c r="C4480">
        <v>0.16435</v>
      </c>
      <c r="D4480">
        <v>5.015E-2</v>
      </c>
      <c r="E4480">
        <v>0.90664999999999996</v>
      </c>
      <c r="F4480">
        <v>0.81315000000000004</v>
      </c>
      <c r="G4480">
        <v>0.81184999999999996</v>
      </c>
      <c r="H4480">
        <v>0.12415</v>
      </c>
      <c r="I4480">
        <v>0.65164999999999995</v>
      </c>
      <c r="J4480">
        <v>8.3849999999999994E-2</v>
      </c>
      <c r="K4480">
        <v>6.4250000000000002E-2</v>
      </c>
      <c r="L4480">
        <v>0.86965000000000003</v>
      </c>
    </row>
    <row r="4481" spans="1:12" x14ac:dyDescent="0.3">
      <c r="A4481">
        <v>4480</v>
      </c>
      <c r="B4481">
        <v>0.44795000000000001</v>
      </c>
      <c r="C4481">
        <v>0.25555</v>
      </c>
      <c r="D4481">
        <v>4.1950000000000001E-2</v>
      </c>
      <c r="E4481">
        <v>0.19975000000000001</v>
      </c>
      <c r="F4481">
        <v>0.19375000000000001</v>
      </c>
      <c r="G4481">
        <v>6.7449999999999996E-2</v>
      </c>
      <c r="H4481">
        <v>0.79335</v>
      </c>
      <c r="I4481">
        <v>0.39245000000000002</v>
      </c>
      <c r="J4481">
        <v>0.20165</v>
      </c>
      <c r="K4481">
        <v>0.48435</v>
      </c>
      <c r="L4481">
        <v>0.11225</v>
      </c>
    </row>
    <row r="4482" spans="1:12" x14ac:dyDescent="0.3">
      <c r="A4482">
        <v>4481</v>
      </c>
      <c r="B4482">
        <v>0.44805</v>
      </c>
      <c r="C4482">
        <v>0.97494999999999998</v>
      </c>
      <c r="D4482">
        <v>0.97004999999999997</v>
      </c>
      <c r="E4482">
        <v>0.69464999999999999</v>
      </c>
      <c r="F4482">
        <v>0.60855000000000004</v>
      </c>
      <c r="G4482">
        <v>0.64754999999999996</v>
      </c>
      <c r="H4482">
        <v>0.10915</v>
      </c>
      <c r="I4482">
        <v>0.25745000000000001</v>
      </c>
      <c r="J4482">
        <v>0.57974999999999999</v>
      </c>
      <c r="K4482">
        <v>0.98024999999999995</v>
      </c>
      <c r="L4482">
        <v>0.93874999999999997</v>
      </c>
    </row>
    <row r="4483" spans="1:12" x14ac:dyDescent="0.3">
      <c r="A4483">
        <v>4482</v>
      </c>
      <c r="B4483">
        <v>0.44814999999999999</v>
      </c>
      <c r="C4483">
        <v>0.90664999999999996</v>
      </c>
      <c r="D4483">
        <v>0.87875000000000003</v>
      </c>
      <c r="E4483">
        <v>0.25255</v>
      </c>
      <c r="F4483">
        <v>0.11325</v>
      </c>
      <c r="G4483">
        <v>0.44335000000000002</v>
      </c>
      <c r="H4483">
        <v>0.38545000000000001</v>
      </c>
      <c r="I4483">
        <v>0.14904999999999999</v>
      </c>
      <c r="J4483">
        <v>0.89475000000000005</v>
      </c>
      <c r="K4483">
        <v>0.61704999999999999</v>
      </c>
      <c r="L4483">
        <v>0.40784999999999999</v>
      </c>
    </row>
    <row r="4484" spans="1:12" x14ac:dyDescent="0.3">
      <c r="A4484">
        <v>4483</v>
      </c>
      <c r="B4484">
        <v>0.44824999999999998</v>
      </c>
      <c r="C4484">
        <v>0.50355000000000005</v>
      </c>
      <c r="D4484">
        <v>0.31785000000000002</v>
      </c>
      <c r="E4484">
        <v>0.46684999999999999</v>
      </c>
      <c r="F4484">
        <v>0.23995</v>
      </c>
      <c r="G4484">
        <v>0.13164999999999999</v>
      </c>
      <c r="H4484">
        <v>0.32155</v>
      </c>
      <c r="I4484">
        <v>0.84304999999999997</v>
      </c>
      <c r="J4484">
        <v>0.85904999999999998</v>
      </c>
      <c r="K4484">
        <v>0.87165000000000004</v>
      </c>
      <c r="L4484">
        <v>0.48094999999999999</v>
      </c>
    </row>
    <row r="4485" spans="1:12" x14ac:dyDescent="0.3">
      <c r="A4485">
        <v>4484</v>
      </c>
      <c r="B4485">
        <v>0.44835000000000003</v>
      </c>
      <c r="C4485">
        <v>0.33695000000000003</v>
      </c>
      <c r="D4485">
        <v>0.61624999999999996</v>
      </c>
      <c r="E4485">
        <v>0.37385000000000002</v>
      </c>
      <c r="F4485">
        <v>0.81964999999999999</v>
      </c>
      <c r="G4485">
        <v>0.38074999999999998</v>
      </c>
      <c r="H4485">
        <v>0.80605000000000004</v>
      </c>
      <c r="I4485">
        <v>0.36325000000000002</v>
      </c>
      <c r="J4485">
        <v>0.83314999999999995</v>
      </c>
      <c r="K4485">
        <v>0.57625000000000004</v>
      </c>
      <c r="L4485">
        <v>0.78554999999999997</v>
      </c>
    </row>
    <row r="4486" spans="1:12" x14ac:dyDescent="0.3">
      <c r="A4486">
        <v>4485</v>
      </c>
      <c r="B4486">
        <v>0.44845000000000002</v>
      </c>
      <c r="C4486">
        <v>0.51695000000000002</v>
      </c>
      <c r="D4486">
        <v>0.89295000000000002</v>
      </c>
      <c r="E4486">
        <v>0.70665</v>
      </c>
      <c r="F4486">
        <v>0.26634999999999998</v>
      </c>
      <c r="G4486">
        <v>0.26345000000000002</v>
      </c>
      <c r="H4486">
        <v>0.48764999999999997</v>
      </c>
      <c r="I4486">
        <v>0.29715000000000003</v>
      </c>
      <c r="J4486">
        <v>0.17394999999999999</v>
      </c>
      <c r="K4486">
        <v>0.12345</v>
      </c>
      <c r="L4486">
        <v>0.41304999999999997</v>
      </c>
    </row>
    <row r="4487" spans="1:12" x14ac:dyDescent="0.3">
      <c r="A4487">
        <v>4486</v>
      </c>
      <c r="B4487">
        <v>0.44855</v>
      </c>
      <c r="C4487">
        <v>0.77395000000000003</v>
      </c>
      <c r="D4487">
        <v>0.20424999999999999</v>
      </c>
      <c r="E4487">
        <v>0.58284999999999998</v>
      </c>
      <c r="F4487">
        <v>0.81945000000000001</v>
      </c>
      <c r="G4487">
        <v>0.79795000000000005</v>
      </c>
      <c r="H4487">
        <v>5.2500000000000003E-3</v>
      </c>
      <c r="I4487">
        <v>0.22214999999999999</v>
      </c>
      <c r="J4487">
        <v>0.50885000000000002</v>
      </c>
      <c r="K4487">
        <v>0.97424999999999995</v>
      </c>
      <c r="L4487">
        <v>3.9149999999999997E-2</v>
      </c>
    </row>
    <row r="4488" spans="1:12" x14ac:dyDescent="0.3">
      <c r="A4488">
        <v>4487</v>
      </c>
      <c r="B4488">
        <v>0.44864999999999999</v>
      </c>
      <c r="C4488">
        <v>0.21104999999999999</v>
      </c>
      <c r="D4488">
        <v>0.96484999999999999</v>
      </c>
      <c r="E4488">
        <v>0.45795000000000002</v>
      </c>
      <c r="F4488">
        <v>0.31864999999999999</v>
      </c>
      <c r="G4488">
        <v>0.68994999999999995</v>
      </c>
      <c r="H4488">
        <v>0.67554999999999998</v>
      </c>
      <c r="I4488">
        <v>0.98704999999999998</v>
      </c>
      <c r="J4488">
        <v>0.31045</v>
      </c>
      <c r="K4488">
        <v>0.48675000000000002</v>
      </c>
      <c r="L4488">
        <v>0.57494999999999996</v>
      </c>
    </row>
    <row r="4489" spans="1:12" x14ac:dyDescent="0.3">
      <c r="A4489">
        <v>4488</v>
      </c>
      <c r="B4489">
        <v>0.44874999999999998</v>
      </c>
      <c r="C4489">
        <v>0.38505</v>
      </c>
      <c r="D4489">
        <v>0.44885000000000003</v>
      </c>
      <c r="E4489">
        <v>0.61104999999999998</v>
      </c>
      <c r="F4489">
        <v>0.10815</v>
      </c>
      <c r="G4489">
        <v>0.94345000000000001</v>
      </c>
      <c r="H4489">
        <v>0.22134999999999999</v>
      </c>
      <c r="I4489">
        <v>0.50134999999999996</v>
      </c>
      <c r="J4489">
        <v>0.89234999999999998</v>
      </c>
      <c r="K4489">
        <v>0.61965000000000003</v>
      </c>
      <c r="L4489">
        <v>0.84745000000000004</v>
      </c>
    </row>
    <row r="4490" spans="1:12" x14ac:dyDescent="0.3">
      <c r="A4490">
        <v>4489</v>
      </c>
      <c r="B4490">
        <v>0.44885000000000003</v>
      </c>
      <c r="C4490">
        <v>0.62534999999999996</v>
      </c>
      <c r="D4490">
        <v>0.79144999999999999</v>
      </c>
      <c r="E4490">
        <v>0.45884999999999998</v>
      </c>
      <c r="F4490">
        <v>0.29554999999999998</v>
      </c>
      <c r="G4490">
        <v>0.46294999999999997</v>
      </c>
      <c r="H4490">
        <v>0.31025000000000003</v>
      </c>
      <c r="I4490">
        <v>0.35615000000000002</v>
      </c>
      <c r="J4490">
        <v>0.75344999999999995</v>
      </c>
      <c r="K4490">
        <v>0.57884999999999998</v>
      </c>
      <c r="L4490">
        <v>0.26624999999999999</v>
      </c>
    </row>
    <row r="4491" spans="1:12" x14ac:dyDescent="0.3">
      <c r="A4491">
        <v>4490</v>
      </c>
      <c r="B4491">
        <v>0.44895000000000002</v>
      </c>
      <c r="C4491">
        <v>0.81215000000000004</v>
      </c>
      <c r="D4491">
        <v>0.77464999999999995</v>
      </c>
      <c r="E4491">
        <v>5.0750000000000003E-2</v>
      </c>
      <c r="F4491">
        <v>0.96894999999999998</v>
      </c>
      <c r="G4491">
        <v>0.44285000000000002</v>
      </c>
      <c r="H4491">
        <v>0.43195</v>
      </c>
      <c r="I4491">
        <v>0.58204999999999996</v>
      </c>
      <c r="J4491">
        <v>0.24975</v>
      </c>
      <c r="K4491">
        <v>0.16245000000000001</v>
      </c>
      <c r="L4491">
        <v>0.74334999999999996</v>
      </c>
    </row>
    <row r="4492" spans="1:12" x14ac:dyDescent="0.3">
      <c r="A4492">
        <v>4491</v>
      </c>
      <c r="B4492">
        <v>0.44905</v>
      </c>
      <c r="C4492">
        <v>0.64415</v>
      </c>
      <c r="D4492">
        <v>0.50644999999999996</v>
      </c>
      <c r="E4492">
        <v>0.28475</v>
      </c>
      <c r="F4492">
        <v>5.1249999999999997E-2</v>
      </c>
      <c r="G4492">
        <v>0.56574999999999998</v>
      </c>
      <c r="H4492">
        <v>0.12695000000000001</v>
      </c>
      <c r="I4492">
        <v>0.53915000000000002</v>
      </c>
      <c r="J4492">
        <v>0.51795000000000002</v>
      </c>
      <c r="K4492">
        <v>0.85224999999999995</v>
      </c>
      <c r="L4492">
        <v>0.14505000000000001</v>
      </c>
    </row>
    <row r="4493" spans="1:12" x14ac:dyDescent="0.3">
      <c r="A4493">
        <v>4492</v>
      </c>
      <c r="B4493">
        <v>0.44914999999999999</v>
      </c>
      <c r="C4493">
        <v>0.23505000000000001</v>
      </c>
      <c r="D4493">
        <v>0.13064999999999999</v>
      </c>
      <c r="E4493">
        <v>0.91044999999999998</v>
      </c>
      <c r="F4493">
        <v>0.91274999999999995</v>
      </c>
      <c r="G4493">
        <v>0.47715000000000002</v>
      </c>
      <c r="H4493">
        <v>0.83625000000000005</v>
      </c>
      <c r="I4493">
        <v>0.44224999999999998</v>
      </c>
      <c r="J4493">
        <v>0.67964999999999998</v>
      </c>
      <c r="K4493">
        <v>0.10085</v>
      </c>
      <c r="L4493">
        <v>0.31054999999999999</v>
      </c>
    </row>
    <row r="4494" spans="1:12" x14ac:dyDescent="0.3">
      <c r="A4494">
        <v>4493</v>
      </c>
      <c r="B4494">
        <v>0.44924999999999998</v>
      </c>
      <c r="C4494">
        <v>0.43725000000000003</v>
      </c>
      <c r="D4494">
        <v>0.27355000000000002</v>
      </c>
      <c r="E4494">
        <v>0.55515000000000003</v>
      </c>
      <c r="F4494">
        <v>0.28615000000000002</v>
      </c>
      <c r="G4494">
        <v>0.38855000000000001</v>
      </c>
      <c r="H4494">
        <v>0.19744999999999999</v>
      </c>
      <c r="I4494">
        <v>0.27165</v>
      </c>
      <c r="J4494">
        <v>0.65785000000000005</v>
      </c>
      <c r="K4494">
        <v>0.56874999999999998</v>
      </c>
      <c r="L4494">
        <v>0.81535000000000002</v>
      </c>
    </row>
    <row r="4495" spans="1:12" x14ac:dyDescent="0.3">
      <c r="A4495">
        <v>4494</v>
      </c>
      <c r="B4495">
        <v>0.44935000000000003</v>
      </c>
      <c r="C4495">
        <v>0.92184999999999995</v>
      </c>
      <c r="D4495">
        <v>9.9150000000000002E-2</v>
      </c>
      <c r="E4495">
        <v>0.29165000000000002</v>
      </c>
      <c r="F4495">
        <v>0.45395000000000002</v>
      </c>
      <c r="G4495">
        <v>0.63595000000000002</v>
      </c>
      <c r="H4495">
        <v>0.29935</v>
      </c>
      <c r="I4495">
        <v>0.66044999999999998</v>
      </c>
      <c r="J4495">
        <v>0.22045000000000001</v>
      </c>
      <c r="K4495">
        <v>0.55025000000000002</v>
      </c>
      <c r="L4495">
        <v>0.77815000000000001</v>
      </c>
    </row>
    <row r="4496" spans="1:12" x14ac:dyDescent="0.3">
      <c r="A4496">
        <v>4495</v>
      </c>
      <c r="B4496">
        <v>0.44945000000000002</v>
      </c>
      <c r="C4496">
        <v>0.83074999999999999</v>
      </c>
      <c r="D4496">
        <v>0.22105</v>
      </c>
      <c r="E4496">
        <v>0.55754999999999999</v>
      </c>
      <c r="F4496">
        <v>0.87314999999999998</v>
      </c>
      <c r="G4496">
        <v>0.98304999999999998</v>
      </c>
      <c r="H4496">
        <v>0.81784999999999997</v>
      </c>
      <c r="I4496">
        <v>0.82825000000000004</v>
      </c>
      <c r="J4496">
        <v>0.58855000000000002</v>
      </c>
      <c r="K4496">
        <v>0.44964999999999999</v>
      </c>
      <c r="L4496">
        <v>9.1749999999999998E-2</v>
      </c>
    </row>
    <row r="4497" spans="1:12" x14ac:dyDescent="0.3">
      <c r="A4497">
        <v>4496</v>
      </c>
      <c r="B4497">
        <v>0.44955000000000001</v>
      </c>
      <c r="C4497">
        <v>0.76295000000000002</v>
      </c>
      <c r="D4497">
        <v>0.96375</v>
      </c>
      <c r="E4497">
        <v>0.40094999999999997</v>
      </c>
      <c r="F4497">
        <v>0.46565000000000001</v>
      </c>
      <c r="G4497">
        <v>0.44485000000000002</v>
      </c>
      <c r="H4497">
        <v>0.14205000000000001</v>
      </c>
      <c r="I4497">
        <v>0.11294999999999999</v>
      </c>
      <c r="J4497">
        <v>0.93935000000000002</v>
      </c>
      <c r="K4497">
        <v>9.0749999999999997E-2</v>
      </c>
      <c r="L4497">
        <v>0.47355000000000003</v>
      </c>
    </row>
    <row r="4498" spans="1:12" x14ac:dyDescent="0.3">
      <c r="A4498">
        <v>4497</v>
      </c>
      <c r="B4498">
        <v>0.44964999999999999</v>
      </c>
      <c r="C4498">
        <v>0.89185000000000003</v>
      </c>
      <c r="D4498">
        <v>0.39184999999999998</v>
      </c>
      <c r="E4498">
        <v>0.37655</v>
      </c>
      <c r="F4498">
        <v>3.7499999999999999E-3</v>
      </c>
      <c r="G4498">
        <v>0.86375000000000002</v>
      </c>
      <c r="H4498">
        <v>0.48485</v>
      </c>
      <c r="I4498">
        <v>0.22055</v>
      </c>
      <c r="J4498">
        <v>0.11144999999999999</v>
      </c>
      <c r="K4498">
        <v>0.99424999999999997</v>
      </c>
      <c r="L4498">
        <v>0.68525000000000003</v>
      </c>
    </row>
    <row r="4499" spans="1:12" x14ac:dyDescent="0.3">
      <c r="A4499">
        <v>4498</v>
      </c>
      <c r="B4499">
        <v>0.44974999999999998</v>
      </c>
      <c r="C4499">
        <v>0.49685000000000001</v>
      </c>
      <c r="D4499">
        <v>0.75565000000000004</v>
      </c>
      <c r="E4499">
        <v>0.51014999999999999</v>
      </c>
      <c r="F4499">
        <v>0.80495000000000005</v>
      </c>
      <c r="G4499">
        <v>0.13264999999999999</v>
      </c>
      <c r="H4499">
        <v>0.42685000000000001</v>
      </c>
      <c r="I4499">
        <v>9.9650000000000002E-2</v>
      </c>
      <c r="J4499">
        <v>0.22445000000000001</v>
      </c>
      <c r="K4499">
        <v>0.79635</v>
      </c>
      <c r="L4499">
        <v>0.91754999999999998</v>
      </c>
    </row>
    <row r="4500" spans="1:12" x14ac:dyDescent="0.3">
      <c r="A4500">
        <v>4499</v>
      </c>
      <c r="B4500">
        <v>0.44985000000000003</v>
      </c>
      <c r="C4500">
        <v>6.1249999999999999E-2</v>
      </c>
      <c r="D4500">
        <v>0.90395000000000003</v>
      </c>
      <c r="E4500">
        <v>0.81084999999999996</v>
      </c>
      <c r="F4500">
        <v>0.54815000000000003</v>
      </c>
      <c r="G4500">
        <v>0.37805</v>
      </c>
      <c r="H4500">
        <v>0.11565</v>
      </c>
      <c r="I4500">
        <v>0.76185000000000003</v>
      </c>
      <c r="J4500">
        <v>0.55105000000000004</v>
      </c>
      <c r="K4500">
        <v>0.17735000000000001</v>
      </c>
      <c r="L4500">
        <v>0.99714999999999998</v>
      </c>
    </row>
    <row r="4501" spans="1:12" x14ac:dyDescent="0.3">
      <c r="A4501">
        <v>4500</v>
      </c>
      <c r="B4501">
        <v>0.44995000000000002</v>
      </c>
      <c r="C4501">
        <v>0.84514999999999996</v>
      </c>
      <c r="D4501">
        <v>0.20175000000000001</v>
      </c>
      <c r="E4501">
        <v>0.35854999999999998</v>
      </c>
      <c r="F4501">
        <v>0.47875000000000001</v>
      </c>
      <c r="G4501">
        <v>0.27384999999999998</v>
      </c>
      <c r="H4501">
        <v>0.81455</v>
      </c>
      <c r="I4501">
        <v>0.24635000000000001</v>
      </c>
      <c r="J4501">
        <v>0.30204999999999999</v>
      </c>
      <c r="K4501">
        <v>0.66074999999999995</v>
      </c>
      <c r="L4501">
        <v>0.99234999999999995</v>
      </c>
    </row>
    <row r="4502" spans="1:12" x14ac:dyDescent="0.3">
      <c r="A4502">
        <v>4501</v>
      </c>
      <c r="B4502">
        <v>0.45005000000000001</v>
      </c>
      <c r="C4502">
        <v>0.99644999999999995</v>
      </c>
      <c r="D4502">
        <v>0.29744999999999999</v>
      </c>
      <c r="E4502">
        <v>0.51505000000000001</v>
      </c>
      <c r="F4502">
        <v>0.26105</v>
      </c>
      <c r="G4502">
        <v>0.20755000000000001</v>
      </c>
      <c r="H4502">
        <v>0.65854999999999997</v>
      </c>
      <c r="I4502">
        <v>9.1550000000000006E-2</v>
      </c>
      <c r="J4502">
        <v>0.59804999999999997</v>
      </c>
      <c r="K4502">
        <v>0.27324999999999999</v>
      </c>
      <c r="L4502">
        <v>0.62905</v>
      </c>
    </row>
    <row r="4503" spans="1:12" x14ac:dyDescent="0.3">
      <c r="A4503">
        <v>4502</v>
      </c>
      <c r="B4503">
        <v>0.45014999999999999</v>
      </c>
      <c r="C4503">
        <v>0.30625000000000002</v>
      </c>
      <c r="D4503">
        <v>0.41835</v>
      </c>
      <c r="E4503">
        <v>0.38774999999999998</v>
      </c>
      <c r="F4503">
        <v>0.76005</v>
      </c>
      <c r="G4503">
        <v>0.70325000000000004</v>
      </c>
      <c r="H4503">
        <v>2.0250000000000001E-2</v>
      </c>
      <c r="I4503">
        <v>0.36954999999999999</v>
      </c>
      <c r="J4503">
        <v>0.11155</v>
      </c>
      <c r="K4503">
        <v>0.68605000000000005</v>
      </c>
      <c r="L4503">
        <v>0.20405000000000001</v>
      </c>
    </row>
    <row r="4504" spans="1:12" x14ac:dyDescent="0.3">
      <c r="A4504">
        <v>4503</v>
      </c>
      <c r="B4504">
        <v>0.45024999999999998</v>
      </c>
      <c r="C4504">
        <v>6.4750000000000002E-2</v>
      </c>
      <c r="D4504">
        <v>0.23874999999999999</v>
      </c>
      <c r="E4504">
        <v>0.81674999999999998</v>
      </c>
      <c r="F4504">
        <v>0.71825000000000006</v>
      </c>
      <c r="G4504">
        <v>0.30245</v>
      </c>
      <c r="H4504">
        <v>0.97024999999999995</v>
      </c>
      <c r="I4504">
        <v>0.37114999999999998</v>
      </c>
      <c r="J4504">
        <v>0.17075000000000001</v>
      </c>
      <c r="K4504">
        <v>0.16295000000000001</v>
      </c>
      <c r="L4504">
        <v>0.96135000000000004</v>
      </c>
    </row>
    <row r="4505" spans="1:12" x14ac:dyDescent="0.3">
      <c r="A4505">
        <v>4504</v>
      </c>
      <c r="B4505">
        <v>0.45034999999999997</v>
      </c>
      <c r="C4505">
        <v>0.43145</v>
      </c>
      <c r="D4505">
        <v>6.4250000000000002E-2</v>
      </c>
      <c r="E4505">
        <v>0.36635000000000001</v>
      </c>
      <c r="F4505">
        <v>0.59035000000000004</v>
      </c>
      <c r="G4505">
        <v>0.31135000000000002</v>
      </c>
      <c r="H4505">
        <v>0.37385000000000002</v>
      </c>
      <c r="I4505">
        <v>0.79215000000000002</v>
      </c>
      <c r="J4505">
        <v>8.2949999999999996E-2</v>
      </c>
      <c r="K4505">
        <v>0.76315</v>
      </c>
      <c r="L4505">
        <v>0.67684999999999995</v>
      </c>
    </row>
    <row r="4506" spans="1:12" x14ac:dyDescent="0.3">
      <c r="A4506">
        <v>4505</v>
      </c>
      <c r="B4506">
        <v>0.45045000000000002</v>
      </c>
      <c r="C4506">
        <v>0.53734999999999999</v>
      </c>
      <c r="D4506">
        <v>0.28165000000000001</v>
      </c>
      <c r="E4506">
        <v>0.75944999999999996</v>
      </c>
      <c r="F4506">
        <v>0.10335</v>
      </c>
      <c r="G4506">
        <v>0.27424999999999999</v>
      </c>
      <c r="H4506">
        <v>0.85665000000000002</v>
      </c>
      <c r="I4506">
        <v>0.93435000000000001</v>
      </c>
      <c r="J4506">
        <v>0.57565</v>
      </c>
      <c r="K4506">
        <v>0.15315000000000001</v>
      </c>
      <c r="L4506">
        <v>0.89234999999999998</v>
      </c>
    </row>
    <row r="4507" spans="1:12" x14ac:dyDescent="0.3">
      <c r="A4507">
        <v>4506</v>
      </c>
      <c r="B4507">
        <v>0.45055000000000001</v>
      </c>
      <c r="C4507">
        <v>0.11385000000000001</v>
      </c>
      <c r="D4507">
        <v>0.49795</v>
      </c>
      <c r="E4507">
        <v>0.76065000000000005</v>
      </c>
      <c r="F4507">
        <v>0.33134999999999998</v>
      </c>
      <c r="G4507">
        <v>0.24635000000000001</v>
      </c>
      <c r="H4507">
        <v>0.87124999999999997</v>
      </c>
      <c r="I4507">
        <v>0.81655</v>
      </c>
      <c r="J4507">
        <v>4.5949999999999998E-2</v>
      </c>
      <c r="K4507">
        <v>0.15675</v>
      </c>
      <c r="L4507">
        <v>0.51524999999999999</v>
      </c>
    </row>
    <row r="4508" spans="1:12" x14ac:dyDescent="0.3">
      <c r="A4508">
        <v>4507</v>
      </c>
      <c r="B4508">
        <v>0.45065</v>
      </c>
      <c r="C4508">
        <v>0.84214999999999995</v>
      </c>
      <c r="D4508">
        <v>0.73995</v>
      </c>
      <c r="E4508">
        <v>0.57984999999999998</v>
      </c>
      <c r="F4508">
        <v>0.36945</v>
      </c>
      <c r="G4508">
        <v>0.24385000000000001</v>
      </c>
      <c r="H4508">
        <v>0.34434999999999999</v>
      </c>
      <c r="I4508">
        <v>0.87795000000000001</v>
      </c>
      <c r="J4508">
        <v>3.8550000000000001E-2</v>
      </c>
      <c r="K4508">
        <v>0.17415</v>
      </c>
      <c r="L4508">
        <v>2.7550000000000002E-2</v>
      </c>
    </row>
    <row r="4509" spans="1:12" x14ac:dyDescent="0.3">
      <c r="A4509">
        <v>4508</v>
      </c>
      <c r="B4509">
        <v>0.45074999999999998</v>
      </c>
      <c r="C4509">
        <v>0.92384999999999995</v>
      </c>
      <c r="D4509">
        <v>0.35415000000000002</v>
      </c>
      <c r="E4509">
        <v>0.70345000000000002</v>
      </c>
      <c r="F4509">
        <v>6.3350000000000004E-2</v>
      </c>
      <c r="G4509">
        <v>0.64165000000000005</v>
      </c>
      <c r="H4509">
        <v>0.92625000000000002</v>
      </c>
      <c r="I4509">
        <v>0.31774999999999998</v>
      </c>
      <c r="J4509">
        <v>0.45305000000000001</v>
      </c>
      <c r="K4509">
        <v>0.20624999999999999</v>
      </c>
      <c r="L4509">
        <v>0.61475000000000002</v>
      </c>
    </row>
    <row r="4510" spans="1:12" x14ac:dyDescent="0.3">
      <c r="A4510">
        <v>4509</v>
      </c>
      <c r="B4510">
        <v>0.45084999999999997</v>
      </c>
      <c r="C4510">
        <v>0.87165000000000004</v>
      </c>
      <c r="D4510">
        <v>0.85045000000000004</v>
      </c>
      <c r="E4510">
        <v>0.91354999999999997</v>
      </c>
      <c r="F4510">
        <v>4.5449999999999997E-2</v>
      </c>
      <c r="G4510">
        <v>0.38834999999999997</v>
      </c>
      <c r="H4510">
        <v>0.94184999999999997</v>
      </c>
      <c r="I4510">
        <v>0.36564999999999998</v>
      </c>
      <c r="J4510">
        <v>2.7349999999999999E-2</v>
      </c>
      <c r="K4510">
        <v>0.16284999999999999</v>
      </c>
      <c r="L4510">
        <v>0.78015000000000001</v>
      </c>
    </row>
    <row r="4511" spans="1:12" x14ac:dyDescent="0.3">
      <c r="A4511">
        <v>4510</v>
      </c>
      <c r="B4511">
        <v>0.45095000000000002</v>
      </c>
      <c r="C4511">
        <v>0.78195000000000003</v>
      </c>
      <c r="D4511">
        <v>0.94904999999999995</v>
      </c>
      <c r="E4511">
        <v>0.88944999999999996</v>
      </c>
      <c r="F4511">
        <v>0.48035</v>
      </c>
      <c r="G4511">
        <v>0.48075000000000001</v>
      </c>
      <c r="H4511">
        <v>0.67025000000000001</v>
      </c>
      <c r="I4511">
        <v>7.8649999999999998E-2</v>
      </c>
      <c r="J4511">
        <v>0.62555000000000005</v>
      </c>
      <c r="K4511">
        <v>0.51875000000000004</v>
      </c>
      <c r="L4511">
        <v>0.19405</v>
      </c>
    </row>
    <row r="4512" spans="1:12" x14ac:dyDescent="0.3">
      <c r="A4512">
        <v>4511</v>
      </c>
      <c r="B4512">
        <v>0.45105000000000001</v>
      </c>
      <c r="C4512">
        <v>0.92454999999999998</v>
      </c>
      <c r="D4512">
        <v>3.0349999999999999E-2</v>
      </c>
      <c r="E4512">
        <v>0.35804999999999998</v>
      </c>
      <c r="F4512">
        <v>2.8049999999999999E-2</v>
      </c>
      <c r="G4512">
        <v>3.4549999999999997E-2</v>
      </c>
      <c r="H4512">
        <v>0.99434999999999996</v>
      </c>
      <c r="I4512">
        <v>0.86975000000000002</v>
      </c>
      <c r="J4512">
        <v>0.32674999999999998</v>
      </c>
      <c r="K4512">
        <v>0.64165000000000005</v>
      </c>
      <c r="L4512">
        <v>0.69145000000000001</v>
      </c>
    </row>
    <row r="4513" spans="1:12" x14ac:dyDescent="0.3">
      <c r="A4513">
        <v>4512</v>
      </c>
      <c r="B4513">
        <v>0.45115</v>
      </c>
      <c r="C4513">
        <v>0.30695</v>
      </c>
      <c r="D4513">
        <v>0.42514999999999997</v>
      </c>
      <c r="E4513">
        <v>0.38314999999999999</v>
      </c>
      <c r="F4513">
        <v>0.79074999999999995</v>
      </c>
      <c r="G4513">
        <v>0.43564999999999998</v>
      </c>
      <c r="H4513">
        <v>3.4849999999999999E-2</v>
      </c>
      <c r="I4513">
        <v>0.31545000000000001</v>
      </c>
      <c r="J4513">
        <v>0.31555</v>
      </c>
      <c r="K4513">
        <v>0.31685000000000002</v>
      </c>
      <c r="L4513">
        <v>0.26495000000000002</v>
      </c>
    </row>
    <row r="4514" spans="1:12" x14ac:dyDescent="0.3">
      <c r="A4514">
        <v>4513</v>
      </c>
      <c r="B4514">
        <v>0.45124999999999998</v>
      </c>
      <c r="C4514">
        <v>8.3549999999999999E-2</v>
      </c>
      <c r="D4514">
        <v>0.64324999999999999</v>
      </c>
      <c r="E4514">
        <v>0.14795</v>
      </c>
      <c r="F4514">
        <v>0.97445000000000004</v>
      </c>
      <c r="G4514">
        <v>0.82304999999999995</v>
      </c>
      <c r="H4514">
        <v>0.40605000000000002</v>
      </c>
      <c r="I4514">
        <v>0.14665</v>
      </c>
      <c r="J4514">
        <v>0.48544999999999999</v>
      </c>
      <c r="K4514">
        <v>0.16714999999999999</v>
      </c>
      <c r="L4514">
        <v>0.80754999999999999</v>
      </c>
    </row>
    <row r="4515" spans="1:12" x14ac:dyDescent="0.3">
      <c r="A4515">
        <v>4514</v>
      </c>
      <c r="B4515">
        <v>0.45134999999999997</v>
      </c>
      <c r="C4515">
        <v>0.57294999999999996</v>
      </c>
      <c r="D4515">
        <v>0.89724999999999999</v>
      </c>
      <c r="E4515">
        <v>0.61845000000000006</v>
      </c>
      <c r="F4515">
        <v>0.75344999999999995</v>
      </c>
      <c r="G4515">
        <v>0.44995000000000002</v>
      </c>
      <c r="H4515">
        <v>0.69115000000000004</v>
      </c>
      <c r="I4515">
        <v>0.72675000000000001</v>
      </c>
      <c r="J4515">
        <v>0.33584999999999998</v>
      </c>
      <c r="K4515">
        <v>0.16164999999999999</v>
      </c>
      <c r="L4515">
        <v>0.81945000000000001</v>
      </c>
    </row>
    <row r="4516" spans="1:12" x14ac:dyDescent="0.3">
      <c r="A4516">
        <v>4515</v>
      </c>
      <c r="B4516">
        <v>0.45145000000000002</v>
      </c>
      <c r="C4516">
        <v>0.89485000000000003</v>
      </c>
      <c r="D4516">
        <v>0.62434999999999996</v>
      </c>
      <c r="E4516">
        <v>0.61624999999999996</v>
      </c>
      <c r="F4516">
        <v>0.36875000000000002</v>
      </c>
      <c r="G4516">
        <v>0.85855000000000004</v>
      </c>
      <c r="H4516">
        <v>0.59765000000000001</v>
      </c>
      <c r="I4516">
        <v>8.0850000000000005E-2</v>
      </c>
      <c r="J4516">
        <v>0.87175000000000002</v>
      </c>
      <c r="K4516">
        <v>2.5250000000000002E-2</v>
      </c>
      <c r="L4516">
        <v>0.53954999999999997</v>
      </c>
    </row>
    <row r="4517" spans="1:12" x14ac:dyDescent="0.3">
      <c r="A4517">
        <v>4516</v>
      </c>
      <c r="B4517">
        <v>0.45155000000000001</v>
      </c>
      <c r="C4517">
        <v>0.97265000000000001</v>
      </c>
      <c r="D4517">
        <v>9.4049999999999995E-2</v>
      </c>
      <c r="E4517">
        <v>0.15345</v>
      </c>
      <c r="F4517">
        <v>0.32174999999999998</v>
      </c>
      <c r="G4517">
        <v>0.71235000000000004</v>
      </c>
      <c r="H4517">
        <v>0.30535000000000001</v>
      </c>
      <c r="I4517">
        <v>0.79244999999999999</v>
      </c>
      <c r="J4517">
        <v>4.5449999999999997E-2</v>
      </c>
      <c r="K4517">
        <v>0.14455000000000001</v>
      </c>
      <c r="L4517">
        <v>0.91095000000000004</v>
      </c>
    </row>
    <row r="4518" spans="1:12" x14ac:dyDescent="0.3">
      <c r="A4518">
        <v>4517</v>
      </c>
      <c r="B4518">
        <v>0.45165</v>
      </c>
      <c r="C4518">
        <v>0.99045000000000005</v>
      </c>
      <c r="D4518">
        <v>0.93945000000000001</v>
      </c>
      <c r="E4518">
        <v>0.17255000000000001</v>
      </c>
      <c r="F4518">
        <v>0.93974999999999997</v>
      </c>
      <c r="G4518">
        <v>0.47735</v>
      </c>
      <c r="H4518">
        <v>0.81025000000000003</v>
      </c>
      <c r="I4518">
        <v>4.6850000000000003E-2</v>
      </c>
      <c r="J4518">
        <v>0.34855000000000003</v>
      </c>
      <c r="K4518">
        <v>0.42685000000000001</v>
      </c>
      <c r="L4518">
        <v>0.76595000000000002</v>
      </c>
    </row>
    <row r="4519" spans="1:12" x14ac:dyDescent="0.3">
      <c r="A4519">
        <v>4518</v>
      </c>
      <c r="B4519">
        <v>0.45174999999999998</v>
      </c>
      <c r="C4519">
        <v>0.56325000000000003</v>
      </c>
      <c r="D4519">
        <v>0.10514999999999999</v>
      </c>
      <c r="E4519">
        <v>0.39115</v>
      </c>
      <c r="F4519">
        <v>0.34934999999999999</v>
      </c>
      <c r="G4519">
        <v>0.55564999999999998</v>
      </c>
      <c r="H4519">
        <v>0.27805000000000002</v>
      </c>
      <c r="I4519">
        <v>5.355E-2</v>
      </c>
      <c r="J4519">
        <v>0.47384999999999999</v>
      </c>
      <c r="K4519">
        <v>0.24104999999999999</v>
      </c>
      <c r="L4519">
        <v>4.5249999999999999E-2</v>
      </c>
    </row>
    <row r="4520" spans="1:12" x14ac:dyDescent="0.3">
      <c r="A4520">
        <v>4519</v>
      </c>
      <c r="B4520">
        <v>0.45184999999999997</v>
      </c>
      <c r="C4520">
        <v>2.665E-2</v>
      </c>
      <c r="D4520">
        <v>0.22855</v>
      </c>
      <c r="E4520">
        <v>0.13305</v>
      </c>
      <c r="F4520">
        <v>0.77205000000000001</v>
      </c>
      <c r="G4520">
        <v>0.89964999999999995</v>
      </c>
      <c r="H4520">
        <v>0.16925000000000001</v>
      </c>
      <c r="I4520">
        <v>0.93274999999999997</v>
      </c>
      <c r="J4520">
        <v>0.53205000000000002</v>
      </c>
      <c r="K4520">
        <v>0.85324999999999995</v>
      </c>
      <c r="L4520">
        <v>0.29265000000000002</v>
      </c>
    </row>
    <row r="4521" spans="1:12" x14ac:dyDescent="0.3">
      <c r="A4521">
        <v>4520</v>
      </c>
      <c r="B4521">
        <v>0.45195000000000002</v>
      </c>
      <c r="C4521">
        <v>0.34575</v>
      </c>
      <c r="D4521">
        <v>0.40075</v>
      </c>
      <c r="E4521">
        <v>0.91064999999999996</v>
      </c>
      <c r="F4521">
        <v>0.93554999999999999</v>
      </c>
      <c r="G4521">
        <v>0.16225000000000001</v>
      </c>
      <c r="H4521">
        <v>0.16105</v>
      </c>
      <c r="I4521">
        <v>1.9499999999999999E-3</v>
      </c>
      <c r="J4521">
        <v>0.35185</v>
      </c>
      <c r="K4521">
        <v>0.35375000000000001</v>
      </c>
      <c r="L4521">
        <v>0.25695000000000001</v>
      </c>
    </row>
    <row r="4522" spans="1:12" x14ac:dyDescent="0.3">
      <c r="A4522">
        <v>4521</v>
      </c>
      <c r="B4522">
        <v>0.45205000000000001</v>
      </c>
      <c r="C4522">
        <v>0.93425000000000002</v>
      </c>
      <c r="D4522">
        <v>0.81605000000000005</v>
      </c>
      <c r="E4522">
        <v>0.61965000000000003</v>
      </c>
      <c r="F4522">
        <v>0.93145</v>
      </c>
      <c r="G4522">
        <v>0.51665000000000005</v>
      </c>
      <c r="H4522">
        <v>0.99814999999999998</v>
      </c>
      <c r="I4522">
        <v>3.9350000000000003E-2</v>
      </c>
      <c r="J4522">
        <v>0.94835000000000003</v>
      </c>
      <c r="K4522">
        <v>0.17865</v>
      </c>
      <c r="L4522">
        <v>0.63195000000000001</v>
      </c>
    </row>
    <row r="4523" spans="1:12" x14ac:dyDescent="0.3">
      <c r="A4523">
        <v>4522</v>
      </c>
      <c r="B4523">
        <v>0.45215</v>
      </c>
      <c r="C4523">
        <v>0.67815000000000003</v>
      </c>
      <c r="D4523">
        <v>0.78944999999999999</v>
      </c>
      <c r="E4523">
        <v>0.49325000000000002</v>
      </c>
      <c r="F4523">
        <v>0.50124999999999997</v>
      </c>
      <c r="G4523">
        <v>0.32605000000000001</v>
      </c>
      <c r="H4523">
        <v>0.55515000000000003</v>
      </c>
      <c r="I4523">
        <v>0.13564999999999999</v>
      </c>
      <c r="J4523">
        <v>0.89085000000000003</v>
      </c>
      <c r="K4523">
        <v>0.14044999999999999</v>
      </c>
      <c r="L4523">
        <v>0.53574999999999995</v>
      </c>
    </row>
    <row r="4524" spans="1:12" x14ac:dyDescent="0.3">
      <c r="A4524">
        <v>4523</v>
      </c>
      <c r="B4524">
        <v>0.45224999999999999</v>
      </c>
      <c r="C4524">
        <v>0.49875000000000003</v>
      </c>
      <c r="D4524">
        <v>0.62495000000000001</v>
      </c>
      <c r="E4524">
        <v>0.88444999999999996</v>
      </c>
      <c r="F4524">
        <v>0.33365</v>
      </c>
      <c r="G4524">
        <v>0.49935000000000002</v>
      </c>
      <c r="H4524">
        <v>0.90064999999999995</v>
      </c>
      <c r="I4524">
        <v>0.57345000000000002</v>
      </c>
      <c r="J4524">
        <v>0.46955000000000002</v>
      </c>
      <c r="K4524">
        <v>0.67405000000000004</v>
      </c>
      <c r="L4524">
        <v>0.64964999999999995</v>
      </c>
    </row>
    <row r="4525" spans="1:12" x14ac:dyDescent="0.3">
      <c r="A4525">
        <v>4524</v>
      </c>
      <c r="B4525">
        <v>0.45234999999999997</v>
      </c>
      <c r="C4525">
        <v>0.29415000000000002</v>
      </c>
      <c r="D4525">
        <v>0.82004999999999995</v>
      </c>
      <c r="E4525">
        <v>1.8849999999999999E-2</v>
      </c>
      <c r="F4525">
        <v>0.88995000000000002</v>
      </c>
      <c r="G4525">
        <v>0.76624999999999999</v>
      </c>
      <c r="H4525">
        <v>0.62675000000000003</v>
      </c>
      <c r="I4525">
        <v>0.87455000000000005</v>
      </c>
      <c r="J4525">
        <v>0.51715</v>
      </c>
      <c r="K4525">
        <v>0.67895000000000005</v>
      </c>
      <c r="L4525">
        <v>0.32445000000000002</v>
      </c>
    </row>
    <row r="4526" spans="1:12" x14ac:dyDescent="0.3">
      <c r="A4526">
        <v>4525</v>
      </c>
      <c r="B4526">
        <v>0.45245000000000002</v>
      </c>
      <c r="C4526">
        <v>0.71204999999999996</v>
      </c>
      <c r="D4526">
        <v>0.76905000000000001</v>
      </c>
      <c r="E4526">
        <v>4.4049999999999999E-2</v>
      </c>
      <c r="F4526">
        <v>0.70425000000000004</v>
      </c>
      <c r="G4526">
        <v>0.14895</v>
      </c>
      <c r="H4526">
        <v>0.46334999999999998</v>
      </c>
      <c r="I4526">
        <v>3.0500000000000002E-3</v>
      </c>
      <c r="J4526">
        <v>0.82545000000000002</v>
      </c>
      <c r="K4526">
        <v>0.69974999999999998</v>
      </c>
      <c r="L4526">
        <v>0.36445</v>
      </c>
    </row>
    <row r="4527" spans="1:12" x14ac:dyDescent="0.3">
      <c r="A4527">
        <v>4526</v>
      </c>
      <c r="B4527">
        <v>0.45255000000000001</v>
      </c>
      <c r="C4527">
        <v>0.51434999999999997</v>
      </c>
      <c r="D4527">
        <v>0.94804999999999995</v>
      </c>
      <c r="E4527">
        <v>0.31424999999999997</v>
      </c>
      <c r="F4527">
        <v>0.55654999999999999</v>
      </c>
      <c r="G4527">
        <v>0.83394999999999997</v>
      </c>
      <c r="H4527">
        <v>0.38624999999999998</v>
      </c>
      <c r="I4527">
        <v>0.77205000000000001</v>
      </c>
      <c r="J4527">
        <v>0.31685000000000002</v>
      </c>
      <c r="K4527">
        <v>0.25955</v>
      </c>
      <c r="L4527">
        <v>0.39374999999999999</v>
      </c>
    </row>
    <row r="4528" spans="1:12" x14ac:dyDescent="0.3">
      <c r="A4528">
        <v>4527</v>
      </c>
      <c r="B4528">
        <v>0.45265</v>
      </c>
      <c r="C4528">
        <v>0.64675000000000005</v>
      </c>
      <c r="D4528">
        <v>0.13975000000000001</v>
      </c>
      <c r="E4528">
        <v>0.25624999999999998</v>
      </c>
      <c r="F4528">
        <v>0.84614999999999996</v>
      </c>
      <c r="G4528">
        <v>0.85145000000000004</v>
      </c>
      <c r="H4528">
        <v>0.79035</v>
      </c>
      <c r="I4528">
        <v>0.71255000000000002</v>
      </c>
      <c r="J4528">
        <v>0.21335000000000001</v>
      </c>
      <c r="K4528">
        <v>0.20905000000000001</v>
      </c>
      <c r="L4528">
        <v>0.24265</v>
      </c>
    </row>
    <row r="4529" spans="1:12" x14ac:dyDescent="0.3">
      <c r="A4529">
        <v>4528</v>
      </c>
      <c r="B4529">
        <v>0.45274999999999999</v>
      </c>
      <c r="C4529">
        <v>0.67745</v>
      </c>
      <c r="D4529">
        <v>7.2749999999999995E-2</v>
      </c>
      <c r="E4529">
        <v>0.96435000000000004</v>
      </c>
      <c r="F4529">
        <v>0.53234999999999999</v>
      </c>
      <c r="G4529">
        <v>0.26874999999999999</v>
      </c>
      <c r="H4529">
        <v>9.0950000000000003E-2</v>
      </c>
      <c r="I4529">
        <v>0.91925000000000001</v>
      </c>
      <c r="J4529">
        <v>0.33994999999999997</v>
      </c>
      <c r="K4529">
        <v>0.90705000000000002</v>
      </c>
      <c r="L4529">
        <v>0.77634999999999998</v>
      </c>
    </row>
    <row r="4530" spans="1:12" x14ac:dyDescent="0.3">
      <c r="A4530">
        <v>4529</v>
      </c>
      <c r="B4530">
        <v>0.45284999999999997</v>
      </c>
      <c r="C4530">
        <v>0.99024999999999996</v>
      </c>
      <c r="D4530">
        <v>0.50585000000000002</v>
      </c>
      <c r="E4530">
        <v>8.7650000000000006E-2</v>
      </c>
      <c r="F4530">
        <v>7.7249999999999999E-2</v>
      </c>
      <c r="G4530">
        <v>0.75344999999999995</v>
      </c>
      <c r="H4530">
        <v>0.14695</v>
      </c>
      <c r="I4530">
        <v>0.79274999999999995</v>
      </c>
      <c r="J4530">
        <v>0.68245</v>
      </c>
      <c r="K4530">
        <v>0.64634999999999998</v>
      </c>
      <c r="L4530">
        <v>0.20855000000000001</v>
      </c>
    </row>
    <row r="4531" spans="1:12" x14ac:dyDescent="0.3">
      <c r="A4531">
        <v>4530</v>
      </c>
      <c r="B4531">
        <v>0.45295000000000002</v>
      </c>
      <c r="C4531">
        <v>0.11805</v>
      </c>
      <c r="D4531">
        <v>0.87995000000000001</v>
      </c>
      <c r="E4531">
        <v>0.21815000000000001</v>
      </c>
      <c r="F4531">
        <v>0.40615000000000001</v>
      </c>
      <c r="G4531">
        <v>0.96875</v>
      </c>
      <c r="H4531">
        <v>7.775E-2</v>
      </c>
      <c r="I4531">
        <v>0.90254999999999996</v>
      </c>
      <c r="J4531">
        <v>0.91234999999999999</v>
      </c>
      <c r="K4531">
        <v>6.5350000000000005E-2</v>
      </c>
      <c r="L4531">
        <v>0.55954999999999999</v>
      </c>
    </row>
    <row r="4532" spans="1:12" x14ac:dyDescent="0.3">
      <c r="A4532">
        <v>4531</v>
      </c>
      <c r="B4532">
        <v>0.45305000000000001</v>
      </c>
      <c r="C4532">
        <v>0.75724999999999998</v>
      </c>
      <c r="D4532">
        <v>0.68874999999999997</v>
      </c>
      <c r="E4532">
        <v>0.12825</v>
      </c>
      <c r="F4532">
        <v>0.86785000000000001</v>
      </c>
      <c r="G4532">
        <v>0.98085</v>
      </c>
      <c r="H4532">
        <v>0.15945000000000001</v>
      </c>
      <c r="I4532">
        <v>9.0749999999999997E-2</v>
      </c>
      <c r="J4532">
        <v>0.45115</v>
      </c>
      <c r="K4532">
        <v>0.89564999999999995</v>
      </c>
      <c r="L4532">
        <v>5.5050000000000002E-2</v>
      </c>
    </row>
    <row r="4533" spans="1:12" x14ac:dyDescent="0.3">
      <c r="A4533">
        <v>4532</v>
      </c>
      <c r="B4533">
        <v>0.45315</v>
      </c>
      <c r="C4533">
        <v>0.54344999999999999</v>
      </c>
      <c r="D4533">
        <v>0.76885000000000003</v>
      </c>
      <c r="E4533">
        <v>0.44285000000000002</v>
      </c>
      <c r="F4533">
        <v>0.15755</v>
      </c>
      <c r="G4533">
        <v>0.73375000000000001</v>
      </c>
      <c r="H4533">
        <v>0.10705000000000001</v>
      </c>
      <c r="I4533">
        <v>0.26174999999999998</v>
      </c>
      <c r="J4533">
        <v>0.31364999999999998</v>
      </c>
      <c r="K4533">
        <v>0.44764999999999999</v>
      </c>
      <c r="L4533">
        <v>1.635E-2</v>
      </c>
    </row>
    <row r="4534" spans="1:12" x14ac:dyDescent="0.3">
      <c r="A4534">
        <v>4533</v>
      </c>
      <c r="B4534">
        <v>0.45324999999999999</v>
      </c>
      <c r="C4534">
        <v>0.23974999999999999</v>
      </c>
      <c r="D4534">
        <v>0.61514999999999997</v>
      </c>
      <c r="E4534">
        <v>0.61955000000000005</v>
      </c>
      <c r="F4534">
        <v>0.75575000000000003</v>
      </c>
      <c r="G4534">
        <v>0.30985000000000001</v>
      </c>
      <c r="H4534">
        <v>0.19894999999999999</v>
      </c>
      <c r="I4534">
        <v>0.57925000000000004</v>
      </c>
      <c r="J4534">
        <v>0.41944999999999999</v>
      </c>
      <c r="K4534">
        <v>0.13714999999999999</v>
      </c>
      <c r="L4534">
        <v>0.21074999999999999</v>
      </c>
    </row>
    <row r="4535" spans="1:12" x14ac:dyDescent="0.3">
      <c r="A4535">
        <v>4534</v>
      </c>
      <c r="B4535">
        <v>0.45334999999999998</v>
      </c>
      <c r="C4535">
        <v>0.14505000000000001</v>
      </c>
      <c r="D4535">
        <v>0.75065000000000004</v>
      </c>
      <c r="E4535">
        <v>0.14635000000000001</v>
      </c>
      <c r="F4535">
        <v>0.93095000000000006</v>
      </c>
      <c r="G4535">
        <v>0.98465000000000003</v>
      </c>
      <c r="H4535">
        <v>0.52754999999999996</v>
      </c>
      <c r="I4535">
        <v>0.80264999999999997</v>
      </c>
      <c r="J4535">
        <v>0.76905000000000001</v>
      </c>
      <c r="K4535">
        <v>0.76214999999999999</v>
      </c>
      <c r="L4535">
        <v>0.60145000000000004</v>
      </c>
    </row>
    <row r="4536" spans="1:12" x14ac:dyDescent="0.3">
      <c r="A4536">
        <v>4535</v>
      </c>
      <c r="B4536">
        <v>0.45345000000000002</v>
      </c>
      <c r="C4536">
        <v>0.28985</v>
      </c>
      <c r="D4536">
        <v>0.87975000000000003</v>
      </c>
      <c r="E4536">
        <v>0.15175</v>
      </c>
      <c r="F4536">
        <v>0.33815000000000001</v>
      </c>
      <c r="G4536">
        <v>0.70304999999999995</v>
      </c>
      <c r="H4536">
        <v>0.13485</v>
      </c>
      <c r="I4536">
        <v>0.40484999999999999</v>
      </c>
      <c r="J4536">
        <v>6.1550000000000001E-2</v>
      </c>
      <c r="K4536">
        <v>7.2849999999999998E-2</v>
      </c>
      <c r="L4536">
        <v>0.75544999999999995</v>
      </c>
    </row>
    <row r="4537" spans="1:12" x14ac:dyDescent="0.3">
      <c r="A4537">
        <v>4536</v>
      </c>
      <c r="B4537">
        <v>0.45355000000000001</v>
      </c>
      <c r="C4537">
        <v>0.64875000000000005</v>
      </c>
      <c r="D4537">
        <v>0.86155000000000004</v>
      </c>
      <c r="E4537">
        <v>0.63924999999999998</v>
      </c>
      <c r="F4537">
        <v>0.28605000000000003</v>
      </c>
      <c r="G4537">
        <v>0.43845000000000001</v>
      </c>
      <c r="H4537">
        <v>0.65034999999999998</v>
      </c>
      <c r="I4537">
        <v>0.53654999999999997</v>
      </c>
      <c r="J4537">
        <v>0.44674999999999998</v>
      </c>
      <c r="K4537">
        <v>0.75865000000000005</v>
      </c>
      <c r="L4537">
        <v>0.41005000000000003</v>
      </c>
    </row>
    <row r="4538" spans="1:12" x14ac:dyDescent="0.3">
      <c r="A4538">
        <v>4537</v>
      </c>
      <c r="B4538">
        <v>0.45365</v>
      </c>
      <c r="C4538">
        <v>6.2050000000000001E-2</v>
      </c>
      <c r="D4538">
        <v>0.90354999999999996</v>
      </c>
      <c r="E4538">
        <v>2.095E-2</v>
      </c>
      <c r="F4538">
        <v>4.3950000000000003E-2</v>
      </c>
      <c r="G4538">
        <v>0.87414999999999998</v>
      </c>
      <c r="H4538">
        <v>0.89664999999999995</v>
      </c>
      <c r="I4538">
        <v>0.75124999999999997</v>
      </c>
      <c r="J4538">
        <v>9.7650000000000001E-2</v>
      </c>
      <c r="K4538">
        <v>0.31145</v>
      </c>
      <c r="L4538">
        <v>0.63124999999999998</v>
      </c>
    </row>
    <row r="4539" spans="1:12" x14ac:dyDescent="0.3">
      <c r="A4539">
        <v>4538</v>
      </c>
      <c r="B4539">
        <v>0.45374999999999999</v>
      </c>
      <c r="C4539">
        <v>0.83745000000000003</v>
      </c>
      <c r="D4539">
        <v>0.55915000000000004</v>
      </c>
      <c r="E4539">
        <v>0.39845000000000003</v>
      </c>
      <c r="F4539">
        <v>0.79384999999999994</v>
      </c>
      <c r="G4539">
        <v>0.40375</v>
      </c>
      <c r="H4539">
        <v>0.70955000000000001</v>
      </c>
      <c r="I4539">
        <v>6.4949999999999994E-2</v>
      </c>
      <c r="J4539">
        <v>0.42035</v>
      </c>
      <c r="K4539">
        <v>0.29315000000000002</v>
      </c>
      <c r="L4539">
        <v>0.51754999999999995</v>
      </c>
    </row>
    <row r="4540" spans="1:12" x14ac:dyDescent="0.3">
      <c r="A4540">
        <v>4539</v>
      </c>
      <c r="B4540">
        <v>0.45384999999999998</v>
      </c>
      <c r="C4540">
        <v>0.81945000000000001</v>
      </c>
      <c r="D4540">
        <v>0.53825000000000001</v>
      </c>
      <c r="E4540">
        <v>0.18395</v>
      </c>
      <c r="F4540">
        <v>0.11615</v>
      </c>
      <c r="G4540">
        <v>0.13084999999999999</v>
      </c>
      <c r="H4540">
        <v>0.19994999999999999</v>
      </c>
      <c r="I4540">
        <v>0.81815000000000004</v>
      </c>
      <c r="J4540">
        <v>3.2050000000000002E-2</v>
      </c>
      <c r="K4540">
        <v>0.74334999999999996</v>
      </c>
      <c r="L4540">
        <v>0.68174999999999997</v>
      </c>
    </row>
    <row r="4541" spans="1:12" x14ac:dyDescent="0.3">
      <c r="A4541">
        <v>4540</v>
      </c>
      <c r="B4541">
        <v>0.45395000000000002</v>
      </c>
      <c r="C4541">
        <v>5.9150000000000001E-2</v>
      </c>
      <c r="D4541">
        <v>0.41385</v>
      </c>
      <c r="E4541">
        <v>0.31374999999999997</v>
      </c>
      <c r="F4541">
        <v>0.51705000000000001</v>
      </c>
      <c r="G4541">
        <v>0.53215000000000001</v>
      </c>
      <c r="H4541">
        <v>0.91935</v>
      </c>
      <c r="I4541">
        <v>0.45465</v>
      </c>
      <c r="J4541">
        <v>0.62485000000000002</v>
      </c>
      <c r="K4541">
        <v>0.73945000000000005</v>
      </c>
      <c r="L4541">
        <v>0.64454999999999996</v>
      </c>
    </row>
    <row r="4542" spans="1:12" x14ac:dyDescent="0.3">
      <c r="A4542">
        <v>4541</v>
      </c>
      <c r="B4542">
        <v>0.45405000000000001</v>
      </c>
      <c r="C4542">
        <v>0.78685000000000005</v>
      </c>
      <c r="D4542">
        <v>0.46134999999999998</v>
      </c>
      <c r="E4542">
        <v>0.49645</v>
      </c>
      <c r="F4542">
        <v>0.75505</v>
      </c>
      <c r="G4542">
        <v>0.70555000000000001</v>
      </c>
      <c r="H4542">
        <v>0.92095000000000005</v>
      </c>
      <c r="I4542">
        <v>0.40344999999999998</v>
      </c>
      <c r="J4542">
        <v>0.75585000000000002</v>
      </c>
      <c r="K4542">
        <v>0.62685000000000002</v>
      </c>
      <c r="L4542">
        <v>0.86695</v>
      </c>
    </row>
    <row r="4543" spans="1:12" x14ac:dyDescent="0.3">
      <c r="A4543">
        <v>4542</v>
      </c>
      <c r="B4543">
        <v>0.45415</v>
      </c>
      <c r="C4543">
        <v>0.81815000000000004</v>
      </c>
      <c r="D4543">
        <v>0.18495</v>
      </c>
      <c r="E4543">
        <v>0.70835000000000004</v>
      </c>
      <c r="F4543">
        <v>0.33024999999999999</v>
      </c>
      <c r="G4543">
        <v>0.18654999999999999</v>
      </c>
      <c r="H4543">
        <v>0.78974999999999995</v>
      </c>
      <c r="I4543">
        <v>0.86004999999999998</v>
      </c>
      <c r="J4543">
        <v>0.19914999999999999</v>
      </c>
      <c r="K4543">
        <v>0.10954999999999999</v>
      </c>
      <c r="L4543">
        <v>0.53715000000000002</v>
      </c>
    </row>
    <row r="4544" spans="1:12" x14ac:dyDescent="0.3">
      <c r="A4544">
        <v>4543</v>
      </c>
      <c r="B4544">
        <v>0.45424999999999999</v>
      </c>
      <c r="C4544">
        <v>3.4049999999999997E-2</v>
      </c>
      <c r="D4544">
        <v>0.96204999999999996</v>
      </c>
      <c r="E4544">
        <v>0.61724999999999997</v>
      </c>
      <c r="F4544">
        <v>0.38005</v>
      </c>
      <c r="G4544">
        <v>0.56145</v>
      </c>
      <c r="H4544">
        <v>0.33595000000000003</v>
      </c>
      <c r="I4544">
        <v>0.58745000000000003</v>
      </c>
      <c r="J4544">
        <v>0.44505</v>
      </c>
      <c r="K4544">
        <v>0.89805000000000001</v>
      </c>
      <c r="L4544">
        <v>0.19675000000000001</v>
      </c>
    </row>
    <row r="4545" spans="1:12" x14ac:dyDescent="0.3">
      <c r="A4545">
        <v>4544</v>
      </c>
      <c r="B4545">
        <v>0.45434999999999998</v>
      </c>
      <c r="C4545">
        <v>0.64354999999999996</v>
      </c>
      <c r="D4545">
        <v>0.53434999999999999</v>
      </c>
      <c r="E4545">
        <v>3.175E-2</v>
      </c>
      <c r="F4545">
        <v>0.18504999999999999</v>
      </c>
      <c r="G4545">
        <v>0.25624999999999998</v>
      </c>
      <c r="H4545">
        <v>0.81715000000000004</v>
      </c>
      <c r="I4545">
        <v>0.44205</v>
      </c>
      <c r="J4545">
        <v>0.23544999999999999</v>
      </c>
      <c r="K4545">
        <v>0.96475</v>
      </c>
      <c r="L4545">
        <v>0.93545</v>
      </c>
    </row>
    <row r="4546" spans="1:12" x14ac:dyDescent="0.3">
      <c r="A4546">
        <v>4545</v>
      </c>
      <c r="B4546">
        <v>0.45445000000000002</v>
      </c>
      <c r="C4546">
        <v>0.98014999999999997</v>
      </c>
      <c r="D4546">
        <v>0.52834999999999999</v>
      </c>
      <c r="E4546">
        <v>0.62144999999999995</v>
      </c>
      <c r="F4546">
        <v>0.29025000000000001</v>
      </c>
      <c r="G4546">
        <v>0.66744999999999999</v>
      </c>
      <c r="H4546">
        <v>0.60204999999999997</v>
      </c>
      <c r="I4546">
        <v>0.96535000000000004</v>
      </c>
      <c r="J4546">
        <v>4.2750000000000003E-2</v>
      </c>
      <c r="K4546">
        <v>0.14665</v>
      </c>
      <c r="L4546">
        <v>0.67205000000000004</v>
      </c>
    </row>
    <row r="4547" spans="1:12" x14ac:dyDescent="0.3">
      <c r="A4547">
        <v>4546</v>
      </c>
      <c r="B4547">
        <v>0.45455000000000001</v>
      </c>
      <c r="C4547">
        <v>0.97975000000000001</v>
      </c>
      <c r="D4547">
        <v>0.83994999999999997</v>
      </c>
      <c r="E4547">
        <v>0.46644999999999998</v>
      </c>
      <c r="F4547">
        <v>0.20624999999999999</v>
      </c>
      <c r="G4547">
        <v>0.57704999999999995</v>
      </c>
      <c r="H4547">
        <v>0.17415</v>
      </c>
      <c r="I4547">
        <v>0.41205000000000003</v>
      </c>
      <c r="J4547">
        <v>0.21904999999999999</v>
      </c>
      <c r="K4547">
        <v>0.73524999999999996</v>
      </c>
      <c r="L4547">
        <v>0.38945000000000002</v>
      </c>
    </row>
    <row r="4548" spans="1:12" x14ac:dyDescent="0.3">
      <c r="A4548">
        <v>4547</v>
      </c>
      <c r="B4548">
        <v>0.45465</v>
      </c>
      <c r="C4548">
        <v>0.74995000000000001</v>
      </c>
      <c r="D4548">
        <v>0.75734999999999997</v>
      </c>
      <c r="E4548">
        <v>0.53644999999999998</v>
      </c>
      <c r="F4548">
        <v>1.065E-2</v>
      </c>
      <c r="G4548">
        <v>0.95174999999999998</v>
      </c>
      <c r="H4548">
        <v>0.38884999999999997</v>
      </c>
      <c r="I4548">
        <v>0.36985000000000001</v>
      </c>
      <c r="J4548">
        <v>0.81425000000000003</v>
      </c>
      <c r="K4548">
        <v>0.53835</v>
      </c>
      <c r="L4548">
        <v>0.53495000000000004</v>
      </c>
    </row>
    <row r="4549" spans="1:12" x14ac:dyDescent="0.3">
      <c r="A4549">
        <v>4548</v>
      </c>
      <c r="B4549">
        <v>0.45474999999999999</v>
      </c>
      <c r="C4549">
        <v>0.84345000000000003</v>
      </c>
      <c r="D4549">
        <v>0.50834999999999997</v>
      </c>
      <c r="E4549">
        <v>0.50334999999999996</v>
      </c>
      <c r="F4549">
        <v>0.41654999999999998</v>
      </c>
      <c r="G4549">
        <v>0.44745000000000001</v>
      </c>
      <c r="H4549">
        <v>0.63385000000000002</v>
      </c>
      <c r="I4549">
        <v>0.18584999999999999</v>
      </c>
      <c r="J4549">
        <v>0.83514999999999995</v>
      </c>
      <c r="K4549">
        <v>0.94625000000000004</v>
      </c>
      <c r="L4549">
        <v>1.5499999999999999E-3</v>
      </c>
    </row>
    <row r="4550" spans="1:12" x14ac:dyDescent="0.3">
      <c r="A4550">
        <v>4549</v>
      </c>
      <c r="B4550">
        <v>0.45484999999999998</v>
      </c>
      <c r="C4550">
        <v>0.32565</v>
      </c>
      <c r="D4550">
        <v>0.69164999999999999</v>
      </c>
      <c r="E4550">
        <v>2.3449999999999999E-2</v>
      </c>
      <c r="F4550">
        <v>0.81635000000000002</v>
      </c>
      <c r="G4550">
        <v>0.57145000000000001</v>
      </c>
      <c r="H4550">
        <v>0.26615</v>
      </c>
      <c r="I4550">
        <v>0.50565000000000004</v>
      </c>
      <c r="J4550">
        <v>0.20025000000000001</v>
      </c>
      <c r="K4550">
        <v>0.62334999999999996</v>
      </c>
      <c r="L4550">
        <v>0.47434999999999999</v>
      </c>
    </row>
    <row r="4551" spans="1:12" x14ac:dyDescent="0.3">
      <c r="A4551">
        <v>4550</v>
      </c>
      <c r="B4551">
        <v>0.45495000000000002</v>
      </c>
      <c r="C4551">
        <v>0.22084999999999999</v>
      </c>
      <c r="D4551">
        <v>0.14545</v>
      </c>
      <c r="E4551">
        <v>0.52695000000000003</v>
      </c>
      <c r="F4551">
        <v>0.61204999999999998</v>
      </c>
      <c r="G4551">
        <v>0.95525000000000004</v>
      </c>
      <c r="H4551">
        <v>0.79105000000000003</v>
      </c>
      <c r="I4551">
        <v>0.77105000000000001</v>
      </c>
      <c r="J4551">
        <v>0.63785000000000003</v>
      </c>
      <c r="K4551">
        <v>0.79205000000000003</v>
      </c>
      <c r="L4551">
        <v>0.56535000000000002</v>
      </c>
    </row>
    <row r="4552" spans="1:12" x14ac:dyDescent="0.3">
      <c r="A4552">
        <v>4551</v>
      </c>
      <c r="B4552">
        <v>0.45505000000000001</v>
      </c>
      <c r="C4552">
        <v>0.56815000000000004</v>
      </c>
      <c r="D4552">
        <v>0.46884999999999999</v>
      </c>
      <c r="E4552">
        <v>0.28315000000000001</v>
      </c>
      <c r="F4552">
        <v>1.285E-2</v>
      </c>
      <c r="G4552">
        <v>0.40455000000000002</v>
      </c>
      <c r="H4552">
        <v>5.3949999999999998E-2</v>
      </c>
      <c r="I4552">
        <v>0.30745</v>
      </c>
      <c r="J4552">
        <v>0.92825000000000002</v>
      </c>
      <c r="K4552">
        <v>0.19245000000000001</v>
      </c>
      <c r="L4552">
        <v>4.15E-3</v>
      </c>
    </row>
    <row r="4553" spans="1:12" x14ac:dyDescent="0.3">
      <c r="A4553">
        <v>4552</v>
      </c>
      <c r="B4553">
        <v>0.45515</v>
      </c>
      <c r="C4553">
        <v>0.45055000000000001</v>
      </c>
      <c r="D4553">
        <v>0.46515000000000001</v>
      </c>
      <c r="E4553">
        <v>0.27184999999999998</v>
      </c>
      <c r="F4553">
        <v>0.57784999999999997</v>
      </c>
      <c r="G4553">
        <v>0.16314999999999999</v>
      </c>
      <c r="H4553">
        <v>1.8500000000000001E-3</v>
      </c>
      <c r="I4553">
        <v>0.20644999999999999</v>
      </c>
      <c r="J4553">
        <v>0.86345000000000005</v>
      </c>
      <c r="K4553">
        <v>0.24224999999999999</v>
      </c>
      <c r="L4553">
        <v>0.63905000000000001</v>
      </c>
    </row>
    <row r="4554" spans="1:12" x14ac:dyDescent="0.3">
      <c r="A4554">
        <v>4553</v>
      </c>
      <c r="B4554">
        <v>0.45524999999999999</v>
      </c>
      <c r="C4554">
        <v>0.68254999999999999</v>
      </c>
      <c r="D4554">
        <v>0.67735000000000001</v>
      </c>
      <c r="E4554">
        <v>0.15195</v>
      </c>
      <c r="F4554">
        <v>0.73414999999999997</v>
      </c>
      <c r="G4554">
        <v>0.62924999999999998</v>
      </c>
      <c r="H4554">
        <v>0.21745</v>
      </c>
      <c r="I4554">
        <v>0.77844999999999998</v>
      </c>
      <c r="J4554">
        <v>0.14205000000000001</v>
      </c>
      <c r="K4554">
        <v>0.70925000000000005</v>
      </c>
      <c r="L4554">
        <v>0.36564999999999998</v>
      </c>
    </row>
    <row r="4555" spans="1:12" x14ac:dyDescent="0.3">
      <c r="A4555">
        <v>4554</v>
      </c>
      <c r="B4555">
        <v>0.45534999999999998</v>
      </c>
      <c r="C4555">
        <v>0.32124999999999998</v>
      </c>
      <c r="D4555">
        <v>5.2150000000000002E-2</v>
      </c>
      <c r="E4555">
        <v>0.46325</v>
      </c>
      <c r="F4555">
        <v>0.79244999999999999</v>
      </c>
      <c r="G4555">
        <v>0.31464999999999999</v>
      </c>
      <c r="H4555">
        <v>0.89054999999999995</v>
      </c>
      <c r="I4555">
        <v>0.80794999999999995</v>
      </c>
      <c r="J4555">
        <v>0.32274999999999998</v>
      </c>
      <c r="K4555">
        <v>0.99855000000000005</v>
      </c>
      <c r="L4555">
        <v>0.40525</v>
      </c>
    </row>
    <row r="4556" spans="1:12" x14ac:dyDescent="0.3">
      <c r="A4556">
        <v>4555</v>
      </c>
      <c r="B4556">
        <v>0.45545000000000002</v>
      </c>
      <c r="C4556">
        <v>0.67564999999999997</v>
      </c>
      <c r="D4556">
        <v>0.33944999999999997</v>
      </c>
      <c r="E4556">
        <v>0.13644999999999999</v>
      </c>
      <c r="F4556">
        <v>0.59855000000000003</v>
      </c>
      <c r="G4556">
        <v>0.37835000000000002</v>
      </c>
      <c r="H4556">
        <v>4.9950000000000001E-2</v>
      </c>
      <c r="I4556">
        <v>0.78815000000000002</v>
      </c>
      <c r="J4556">
        <v>0.60414999999999996</v>
      </c>
      <c r="K4556">
        <v>0.86134999999999995</v>
      </c>
      <c r="L4556">
        <v>0.89664999999999995</v>
      </c>
    </row>
    <row r="4557" spans="1:12" x14ac:dyDescent="0.3">
      <c r="A4557">
        <v>4556</v>
      </c>
      <c r="B4557">
        <v>0.45555000000000001</v>
      </c>
      <c r="C4557">
        <v>0.83414999999999995</v>
      </c>
      <c r="D4557">
        <v>5.5050000000000002E-2</v>
      </c>
      <c r="E4557">
        <v>0.65575000000000006</v>
      </c>
      <c r="F4557">
        <v>0.39895000000000003</v>
      </c>
      <c r="G4557">
        <v>0.89895000000000003</v>
      </c>
      <c r="H4557">
        <v>0.58294999999999997</v>
      </c>
      <c r="I4557">
        <v>0.96294999999999997</v>
      </c>
      <c r="J4557">
        <v>0.32574999999999998</v>
      </c>
      <c r="K4557">
        <v>0.99675000000000002</v>
      </c>
      <c r="L4557">
        <v>0.24154999999999999</v>
      </c>
    </row>
    <row r="4558" spans="1:12" x14ac:dyDescent="0.3">
      <c r="A4558">
        <v>4557</v>
      </c>
      <c r="B4558">
        <v>0.45565</v>
      </c>
      <c r="C4558">
        <v>0.37985000000000002</v>
      </c>
      <c r="D4558">
        <v>0.46034999999999998</v>
      </c>
      <c r="E4558">
        <v>0.84504999999999997</v>
      </c>
      <c r="F4558">
        <v>0.75224999999999997</v>
      </c>
      <c r="G4558">
        <v>0.87724999999999997</v>
      </c>
      <c r="H4558">
        <v>0.25145000000000001</v>
      </c>
      <c r="I4558">
        <v>0.60924999999999996</v>
      </c>
      <c r="J4558">
        <v>0.36625000000000002</v>
      </c>
      <c r="K4558">
        <v>0.31304999999999999</v>
      </c>
      <c r="L4558">
        <v>0.34105000000000002</v>
      </c>
    </row>
    <row r="4559" spans="1:12" x14ac:dyDescent="0.3">
      <c r="A4559">
        <v>4558</v>
      </c>
      <c r="B4559">
        <v>0.45574999999999999</v>
      </c>
      <c r="C4559">
        <v>0.87314999999999998</v>
      </c>
      <c r="D4559">
        <v>0.78574999999999995</v>
      </c>
      <c r="E4559">
        <v>0.13585</v>
      </c>
      <c r="F4559">
        <v>0.64575000000000005</v>
      </c>
      <c r="G4559">
        <v>0.72084999999999999</v>
      </c>
      <c r="H4559">
        <v>0.51305000000000001</v>
      </c>
      <c r="I4559">
        <v>0.88224999999999998</v>
      </c>
      <c r="J4559">
        <v>0.69274999999999998</v>
      </c>
      <c r="K4559">
        <v>0.76014999999999999</v>
      </c>
      <c r="L4559">
        <v>0.38164999999999999</v>
      </c>
    </row>
    <row r="4560" spans="1:12" x14ac:dyDescent="0.3">
      <c r="A4560">
        <v>4559</v>
      </c>
      <c r="B4560">
        <v>0.45584999999999998</v>
      </c>
      <c r="C4560">
        <v>0.28125</v>
      </c>
      <c r="D4560">
        <v>0.82965</v>
      </c>
      <c r="E4560">
        <v>1.975E-2</v>
      </c>
      <c r="F4560">
        <v>0.64354999999999996</v>
      </c>
      <c r="G4560">
        <v>0.66525000000000001</v>
      </c>
      <c r="H4560">
        <v>0.47515000000000002</v>
      </c>
      <c r="I4560">
        <v>9.2499999999999995E-3</v>
      </c>
      <c r="J4560">
        <v>0.43385000000000001</v>
      </c>
      <c r="K4560">
        <v>0.52375000000000005</v>
      </c>
      <c r="L4560">
        <v>0.54264999999999997</v>
      </c>
    </row>
    <row r="4561" spans="1:12" x14ac:dyDescent="0.3">
      <c r="A4561">
        <v>4560</v>
      </c>
      <c r="B4561">
        <v>0.45595000000000002</v>
      </c>
      <c r="C4561">
        <v>0.64715</v>
      </c>
      <c r="D4561">
        <v>0.13084999999999999</v>
      </c>
      <c r="E4561">
        <v>0.27115</v>
      </c>
      <c r="F4561">
        <v>0.52344999999999997</v>
      </c>
      <c r="G4561">
        <v>0.70494999999999997</v>
      </c>
      <c r="H4561">
        <v>0.21054999999999999</v>
      </c>
      <c r="I4561">
        <v>0.66615000000000002</v>
      </c>
      <c r="J4561">
        <v>0.22115000000000001</v>
      </c>
      <c r="K4561">
        <v>0.70704999999999996</v>
      </c>
      <c r="L4561">
        <v>0.96755000000000002</v>
      </c>
    </row>
    <row r="4562" spans="1:12" x14ac:dyDescent="0.3">
      <c r="A4562">
        <v>4561</v>
      </c>
      <c r="B4562">
        <v>0.45605000000000001</v>
      </c>
      <c r="C4562">
        <v>0.69535000000000002</v>
      </c>
      <c r="D4562">
        <v>0.89464999999999995</v>
      </c>
      <c r="E4562">
        <v>0.70245000000000002</v>
      </c>
      <c r="F4562">
        <v>0.26185000000000003</v>
      </c>
      <c r="G4562">
        <v>1.975E-2</v>
      </c>
      <c r="H4562">
        <v>0.50224999999999997</v>
      </c>
      <c r="I4562">
        <v>0.63154999999999994</v>
      </c>
      <c r="J4562">
        <v>0.99285000000000001</v>
      </c>
      <c r="K4562">
        <v>0.20005000000000001</v>
      </c>
      <c r="L4562">
        <v>0.84855000000000003</v>
      </c>
    </row>
    <row r="4563" spans="1:12" x14ac:dyDescent="0.3">
      <c r="A4563">
        <v>4562</v>
      </c>
      <c r="B4563">
        <v>0.45615</v>
      </c>
      <c r="C4563">
        <v>0.32105</v>
      </c>
      <c r="D4563">
        <v>0.40705000000000002</v>
      </c>
      <c r="E4563">
        <v>0.31774999999999998</v>
      </c>
      <c r="F4563">
        <v>0.28534999999999999</v>
      </c>
      <c r="G4563">
        <v>0.92444999999999999</v>
      </c>
      <c r="H4563">
        <v>0.77625</v>
      </c>
      <c r="I4563">
        <v>0.79795000000000005</v>
      </c>
      <c r="J4563">
        <v>0.92745</v>
      </c>
      <c r="K4563">
        <v>0.97975000000000001</v>
      </c>
      <c r="L4563">
        <v>0.51505000000000001</v>
      </c>
    </row>
    <row r="4564" spans="1:12" x14ac:dyDescent="0.3">
      <c r="A4564">
        <v>4563</v>
      </c>
      <c r="B4564">
        <v>0.45624999999999999</v>
      </c>
      <c r="C4564">
        <v>0.83374999999999999</v>
      </c>
      <c r="D4564">
        <v>0.92364999999999997</v>
      </c>
      <c r="E4564">
        <v>0.75865000000000005</v>
      </c>
      <c r="F4564">
        <v>0.17795</v>
      </c>
      <c r="G4564">
        <v>7.4050000000000005E-2</v>
      </c>
      <c r="H4564">
        <v>0.34305000000000002</v>
      </c>
      <c r="I4564">
        <v>3.2250000000000001E-2</v>
      </c>
      <c r="J4564">
        <v>0.86104999999999998</v>
      </c>
      <c r="K4564">
        <v>0.90495000000000003</v>
      </c>
      <c r="L4564">
        <v>0.30195</v>
      </c>
    </row>
    <row r="4565" spans="1:12" x14ac:dyDescent="0.3">
      <c r="A4565">
        <v>4564</v>
      </c>
      <c r="B4565">
        <v>0.45634999999999998</v>
      </c>
      <c r="C4565">
        <v>0.41994999999999999</v>
      </c>
      <c r="D4565">
        <v>0.30075000000000002</v>
      </c>
      <c r="E4565">
        <v>8.4250000000000005E-2</v>
      </c>
      <c r="F4565">
        <v>0.66085000000000005</v>
      </c>
      <c r="G4565">
        <v>0.52605000000000002</v>
      </c>
      <c r="H4565">
        <v>0.75924999999999998</v>
      </c>
      <c r="I4565">
        <v>0.65075000000000005</v>
      </c>
      <c r="J4565">
        <v>0.69925000000000004</v>
      </c>
      <c r="K4565">
        <v>0.83345000000000002</v>
      </c>
      <c r="L4565">
        <v>6.3049999999999995E-2</v>
      </c>
    </row>
    <row r="4566" spans="1:12" x14ac:dyDescent="0.3">
      <c r="A4566">
        <v>4565</v>
      </c>
      <c r="B4566">
        <v>0.45645000000000002</v>
      </c>
      <c r="C4566">
        <v>0.93505000000000005</v>
      </c>
      <c r="D4566">
        <v>0.60045000000000004</v>
      </c>
      <c r="E4566">
        <v>0.11325</v>
      </c>
      <c r="F4566">
        <v>4.9500000000000004E-3</v>
      </c>
      <c r="G4566">
        <v>0.11724999999999999</v>
      </c>
      <c r="H4566">
        <v>0.59365000000000001</v>
      </c>
      <c r="I4566">
        <v>0.54484999999999995</v>
      </c>
      <c r="J4566">
        <v>0.33274999999999999</v>
      </c>
      <c r="K4566">
        <v>8.3150000000000002E-2</v>
      </c>
      <c r="L4566">
        <v>0.35225000000000001</v>
      </c>
    </row>
    <row r="4567" spans="1:12" x14ac:dyDescent="0.3">
      <c r="A4567">
        <v>4566</v>
      </c>
      <c r="B4567">
        <v>0.45655000000000001</v>
      </c>
      <c r="C4567">
        <v>0.99695</v>
      </c>
      <c r="D4567">
        <v>0.90244999999999997</v>
      </c>
      <c r="E4567">
        <v>0.84314999999999996</v>
      </c>
      <c r="F4567">
        <v>0.76134999999999997</v>
      </c>
      <c r="G4567">
        <v>0.98045000000000004</v>
      </c>
      <c r="H4567">
        <v>0.76844999999999997</v>
      </c>
      <c r="I4567">
        <v>0.43375000000000002</v>
      </c>
      <c r="J4567">
        <v>0.45365</v>
      </c>
      <c r="K4567">
        <v>0.66215000000000002</v>
      </c>
      <c r="L4567">
        <v>0.49885000000000002</v>
      </c>
    </row>
    <row r="4568" spans="1:12" x14ac:dyDescent="0.3">
      <c r="A4568">
        <v>4567</v>
      </c>
      <c r="B4568">
        <v>0.45665</v>
      </c>
      <c r="C4568">
        <v>0.49835000000000002</v>
      </c>
      <c r="D4568">
        <v>0.28915000000000002</v>
      </c>
      <c r="E4568">
        <v>0.41875000000000001</v>
      </c>
      <c r="F4568">
        <v>0.19525000000000001</v>
      </c>
      <c r="G4568">
        <v>0.21215000000000001</v>
      </c>
      <c r="H4568">
        <v>0.19794999999999999</v>
      </c>
      <c r="I4568">
        <v>0.87695000000000001</v>
      </c>
      <c r="J4568">
        <v>0.38474999999999998</v>
      </c>
      <c r="K4568">
        <v>0.81664999999999999</v>
      </c>
      <c r="L4568">
        <v>0.67274999999999996</v>
      </c>
    </row>
    <row r="4569" spans="1:12" x14ac:dyDescent="0.3">
      <c r="A4569">
        <v>4568</v>
      </c>
      <c r="B4569">
        <v>0.45674999999999999</v>
      </c>
      <c r="C4569">
        <v>0.57384999999999997</v>
      </c>
      <c r="D4569">
        <v>0.96635000000000004</v>
      </c>
      <c r="E4569">
        <v>0.64705000000000001</v>
      </c>
      <c r="F4569">
        <v>0.44235000000000002</v>
      </c>
      <c r="G4569">
        <v>0.66435</v>
      </c>
      <c r="H4569">
        <v>0.14824999999999999</v>
      </c>
      <c r="I4569">
        <v>0.73845000000000005</v>
      </c>
      <c r="J4569">
        <v>0.69174999999999998</v>
      </c>
      <c r="K4569">
        <v>7.0499999999999998E-3</v>
      </c>
      <c r="L4569">
        <v>0.93415000000000004</v>
      </c>
    </row>
    <row r="4570" spans="1:12" x14ac:dyDescent="0.3">
      <c r="A4570">
        <v>4569</v>
      </c>
      <c r="B4570">
        <v>0.45684999999999998</v>
      </c>
      <c r="C4570">
        <v>0.12335</v>
      </c>
      <c r="D4570">
        <v>0.15434999999999999</v>
      </c>
      <c r="E4570">
        <v>1.9499999999999999E-3</v>
      </c>
      <c r="F4570">
        <v>0.88534999999999997</v>
      </c>
      <c r="G4570">
        <v>0.63685000000000003</v>
      </c>
      <c r="H4570">
        <v>7.7450000000000005E-2</v>
      </c>
      <c r="I4570">
        <v>0.16385</v>
      </c>
      <c r="J4570">
        <v>0.40015000000000001</v>
      </c>
      <c r="K4570">
        <v>0.26824999999999999</v>
      </c>
      <c r="L4570">
        <v>0.96965000000000001</v>
      </c>
    </row>
    <row r="4571" spans="1:12" x14ac:dyDescent="0.3">
      <c r="A4571">
        <v>4570</v>
      </c>
      <c r="B4571">
        <v>0.45695000000000002</v>
      </c>
      <c r="C4571">
        <v>0.22395000000000001</v>
      </c>
      <c r="D4571">
        <v>0.35915000000000002</v>
      </c>
      <c r="E4571">
        <v>0.94035000000000002</v>
      </c>
      <c r="F4571">
        <v>0.13405</v>
      </c>
      <c r="G4571">
        <v>0.14265</v>
      </c>
      <c r="H4571">
        <v>0.68935000000000002</v>
      </c>
      <c r="I4571">
        <v>0.21535000000000001</v>
      </c>
      <c r="J4571">
        <v>8.4349999999999994E-2</v>
      </c>
      <c r="K4571">
        <v>0.78115000000000001</v>
      </c>
      <c r="L4571">
        <v>0.49625000000000002</v>
      </c>
    </row>
    <row r="4572" spans="1:12" x14ac:dyDescent="0.3">
      <c r="A4572">
        <v>4571</v>
      </c>
      <c r="B4572">
        <v>0.45705000000000001</v>
      </c>
      <c r="C4572">
        <v>0.19095000000000001</v>
      </c>
      <c r="D4572">
        <v>2.7499999999999998E-3</v>
      </c>
      <c r="E4572">
        <v>0.41644999999999999</v>
      </c>
      <c r="F4572">
        <v>0.69105000000000005</v>
      </c>
      <c r="G4572">
        <v>0.74495</v>
      </c>
      <c r="H4572">
        <v>0.95565</v>
      </c>
      <c r="I4572">
        <v>0.68454999999999999</v>
      </c>
      <c r="J4572">
        <v>0.43645</v>
      </c>
      <c r="K4572">
        <v>0.58235000000000003</v>
      </c>
      <c r="L4572">
        <v>0.26674999999999999</v>
      </c>
    </row>
    <row r="4573" spans="1:12" x14ac:dyDescent="0.3">
      <c r="A4573">
        <v>4572</v>
      </c>
      <c r="B4573">
        <v>0.45715</v>
      </c>
      <c r="C4573">
        <v>0.60804999999999998</v>
      </c>
      <c r="D4573">
        <v>0.53995000000000004</v>
      </c>
      <c r="E4573">
        <v>0.30704999999999999</v>
      </c>
      <c r="F4573">
        <v>0.79415000000000002</v>
      </c>
      <c r="G4573">
        <v>0.14174999999999999</v>
      </c>
      <c r="H4573">
        <v>0.76324999999999998</v>
      </c>
      <c r="I4573">
        <v>0.85945000000000005</v>
      </c>
      <c r="J4573">
        <v>2.4049999999999998E-2</v>
      </c>
      <c r="K4573">
        <v>2.3050000000000001E-2</v>
      </c>
      <c r="L4573">
        <v>3.5749999999999997E-2</v>
      </c>
    </row>
    <row r="4574" spans="1:12" x14ac:dyDescent="0.3">
      <c r="A4574">
        <v>4573</v>
      </c>
      <c r="B4574">
        <v>0.45724999999999999</v>
      </c>
      <c r="C4574">
        <v>0.90085000000000004</v>
      </c>
      <c r="D4574">
        <v>0.98185</v>
      </c>
      <c r="E4574">
        <v>0.17745</v>
      </c>
      <c r="F4574">
        <v>7.7499999999999999E-3</v>
      </c>
      <c r="G4574">
        <v>0.12295</v>
      </c>
      <c r="H4574">
        <v>7.4050000000000005E-2</v>
      </c>
      <c r="I4574">
        <v>0.31755</v>
      </c>
      <c r="J4574">
        <v>0.74444999999999995</v>
      </c>
      <c r="K4574">
        <v>0.34075</v>
      </c>
      <c r="L4574">
        <v>0.69294999999999995</v>
      </c>
    </row>
    <row r="4575" spans="1:12" x14ac:dyDescent="0.3">
      <c r="A4575">
        <v>4574</v>
      </c>
      <c r="B4575">
        <v>0.45734999999999998</v>
      </c>
      <c r="C4575">
        <v>0.64505000000000001</v>
      </c>
      <c r="D4575">
        <v>0.89444999999999997</v>
      </c>
      <c r="E4575">
        <v>2.8649999999999998E-2</v>
      </c>
      <c r="F4575">
        <v>0.45334999999999998</v>
      </c>
      <c r="G4575">
        <v>5.6649999999999999E-2</v>
      </c>
      <c r="H4575">
        <v>0.45605000000000001</v>
      </c>
      <c r="I4575">
        <v>0.81164999999999998</v>
      </c>
      <c r="J4575">
        <v>0.49864999999999998</v>
      </c>
      <c r="K4575">
        <v>0.56915000000000004</v>
      </c>
      <c r="L4575">
        <v>0.80195000000000005</v>
      </c>
    </row>
    <row r="4576" spans="1:12" x14ac:dyDescent="0.3">
      <c r="A4576">
        <v>4575</v>
      </c>
      <c r="B4576">
        <v>0.45745000000000002</v>
      </c>
      <c r="C4576">
        <v>0.48744999999999999</v>
      </c>
      <c r="D4576">
        <v>0.10185</v>
      </c>
      <c r="E4576">
        <v>0.26865</v>
      </c>
      <c r="F4576">
        <v>0.44345000000000001</v>
      </c>
      <c r="G4576">
        <v>0.99975000000000003</v>
      </c>
      <c r="H4576">
        <v>0.94464999999999999</v>
      </c>
      <c r="I4576">
        <v>0.89785000000000004</v>
      </c>
      <c r="J4576">
        <v>0.15265000000000001</v>
      </c>
      <c r="K4576">
        <v>6.8250000000000005E-2</v>
      </c>
      <c r="L4576">
        <v>8.7749999999999995E-2</v>
      </c>
    </row>
    <row r="4577" spans="1:12" x14ac:dyDescent="0.3">
      <c r="A4577">
        <v>4576</v>
      </c>
      <c r="B4577">
        <v>0.45755000000000001</v>
      </c>
      <c r="C4577">
        <v>0.47575000000000001</v>
      </c>
      <c r="D4577">
        <v>0.48594999999999999</v>
      </c>
      <c r="E4577">
        <v>0.63505</v>
      </c>
      <c r="F4577">
        <v>0.37835000000000002</v>
      </c>
      <c r="G4577">
        <v>0.95145000000000002</v>
      </c>
      <c r="H4577">
        <v>0.60585</v>
      </c>
      <c r="I4577">
        <v>0.86755000000000004</v>
      </c>
      <c r="J4577">
        <v>0.57494999999999996</v>
      </c>
      <c r="K4577">
        <v>0.36254999999999998</v>
      </c>
      <c r="L4577">
        <v>0.50314999999999999</v>
      </c>
    </row>
    <row r="4578" spans="1:12" x14ac:dyDescent="0.3">
      <c r="A4578">
        <v>4577</v>
      </c>
      <c r="B4578">
        <v>0.45765</v>
      </c>
      <c r="C4578">
        <v>0.29304999999999998</v>
      </c>
      <c r="D4578">
        <v>0.42194999999999999</v>
      </c>
      <c r="E4578">
        <v>0.44664999999999999</v>
      </c>
      <c r="F4578">
        <v>0.48125000000000001</v>
      </c>
      <c r="G4578">
        <v>0.97655000000000003</v>
      </c>
      <c r="H4578">
        <v>0.90225</v>
      </c>
      <c r="I4578">
        <v>0.61924999999999997</v>
      </c>
      <c r="J4578">
        <v>0.58184999999999998</v>
      </c>
      <c r="K4578">
        <v>0.63575000000000004</v>
      </c>
      <c r="L4578">
        <v>0.32745000000000002</v>
      </c>
    </row>
    <row r="4579" spans="1:12" x14ac:dyDescent="0.3">
      <c r="A4579">
        <v>4578</v>
      </c>
      <c r="B4579">
        <v>0.45774999999999999</v>
      </c>
      <c r="C4579">
        <v>0.33415</v>
      </c>
      <c r="D4579">
        <v>0.47375</v>
      </c>
      <c r="E4579">
        <v>0.10785</v>
      </c>
      <c r="F4579">
        <v>0.72124999999999995</v>
      </c>
      <c r="G4579">
        <v>0.94615000000000005</v>
      </c>
      <c r="H4579">
        <v>0.29425000000000001</v>
      </c>
      <c r="I4579">
        <v>0.71804999999999997</v>
      </c>
      <c r="J4579">
        <v>0.61524999999999996</v>
      </c>
      <c r="K4579">
        <v>4.8849999999999998E-2</v>
      </c>
      <c r="L4579">
        <v>5.0250000000000003E-2</v>
      </c>
    </row>
    <row r="4580" spans="1:12" x14ac:dyDescent="0.3">
      <c r="A4580">
        <v>4579</v>
      </c>
      <c r="B4580">
        <v>0.45784999999999998</v>
      </c>
      <c r="C4580">
        <v>0.39224999999999999</v>
      </c>
      <c r="D4580">
        <v>0.55884999999999996</v>
      </c>
      <c r="E4580">
        <v>0.94445000000000001</v>
      </c>
      <c r="F4580">
        <v>0.60455000000000003</v>
      </c>
      <c r="G4580">
        <v>0.99185000000000001</v>
      </c>
      <c r="H4580">
        <v>0.47125</v>
      </c>
      <c r="I4580">
        <v>0.34425</v>
      </c>
      <c r="J4580">
        <v>0.93984999999999996</v>
      </c>
      <c r="K4580">
        <v>0.21315000000000001</v>
      </c>
      <c r="L4580">
        <v>0.22944999999999999</v>
      </c>
    </row>
    <row r="4581" spans="1:12" x14ac:dyDescent="0.3">
      <c r="A4581">
        <v>4580</v>
      </c>
      <c r="B4581">
        <v>0.45795000000000002</v>
      </c>
      <c r="C4581">
        <v>0.64534999999999998</v>
      </c>
      <c r="D4581">
        <v>0.67915000000000003</v>
      </c>
      <c r="E4581">
        <v>2.605E-2</v>
      </c>
      <c r="F4581">
        <v>0.17285</v>
      </c>
      <c r="G4581">
        <v>0.27884999999999999</v>
      </c>
      <c r="H4581">
        <v>0.60385</v>
      </c>
      <c r="I4581">
        <v>1.525E-2</v>
      </c>
      <c r="J4581">
        <v>0.19885</v>
      </c>
      <c r="K4581">
        <v>0.92884999999999995</v>
      </c>
      <c r="L4581">
        <v>7.6149999999999995E-2</v>
      </c>
    </row>
    <row r="4582" spans="1:12" x14ac:dyDescent="0.3">
      <c r="A4582">
        <v>4581</v>
      </c>
      <c r="B4582">
        <v>0.45805000000000001</v>
      </c>
      <c r="C4582">
        <v>0.67664999999999997</v>
      </c>
      <c r="D4582">
        <v>0.55974999999999997</v>
      </c>
      <c r="E4582">
        <v>0.96765000000000001</v>
      </c>
      <c r="F4582">
        <v>0.89475000000000005</v>
      </c>
      <c r="G4582">
        <v>0.31035000000000001</v>
      </c>
      <c r="H4582">
        <v>0.63454999999999995</v>
      </c>
      <c r="I4582">
        <v>0.43545</v>
      </c>
      <c r="J4582">
        <v>0.32734999999999997</v>
      </c>
      <c r="K4582">
        <v>0.72304999999999997</v>
      </c>
      <c r="L4582">
        <v>0.60335000000000005</v>
      </c>
    </row>
    <row r="4583" spans="1:12" x14ac:dyDescent="0.3">
      <c r="A4583">
        <v>4582</v>
      </c>
      <c r="B4583">
        <v>0.45815</v>
      </c>
      <c r="C4583">
        <v>0.25605</v>
      </c>
      <c r="D4583">
        <v>0.27074999999999999</v>
      </c>
      <c r="E4583">
        <v>0.92284999999999995</v>
      </c>
      <c r="F4583">
        <v>0.68125000000000002</v>
      </c>
      <c r="G4583">
        <v>0.96904999999999997</v>
      </c>
      <c r="H4583">
        <v>0.13275000000000001</v>
      </c>
      <c r="I4583">
        <v>0.46844999999999998</v>
      </c>
      <c r="J4583">
        <v>2.1950000000000001E-2</v>
      </c>
      <c r="K4583">
        <v>3.5049999999999998E-2</v>
      </c>
      <c r="L4583">
        <v>0.48914999999999997</v>
      </c>
    </row>
    <row r="4584" spans="1:12" x14ac:dyDescent="0.3">
      <c r="A4584">
        <v>4583</v>
      </c>
      <c r="B4584">
        <v>0.45824999999999999</v>
      </c>
      <c r="C4584">
        <v>0.35854999999999998</v>
      </c>
      <c r="D4584">
        <v>0.89024999999999999</v>
      </c>
      <c r="E4584">
        <v>0.29565000000000002</v>
      </c>
      <c r="F4584">
        <v>0.60704999999999998</v>
      </c>
      <c r="G4584">
        <v>0.19205</v>
      </c>
      <c r="H4584">
        <v>1.155E-2</v>
      </c>
      <c r="I4584">
        <v>0.16605</v>
      </c>
      <c r="J4584">
        <v>0.63885000000000003</v>
      </c>
      <c r="K4584">
        <v>0.69604999999999995</v>
      </c>
      <c r="L4584">
        <v>8.6150000000000004E-2</v>
      </c>
    </row>
    <row r="4585" spans="1:12" x14ac:dyDescent="0.3">
      <c r="A4585">
        <v>4584</v>
      </c>
      <c r="B4585">
        <v>0.45834999999999998</v>
      </c>
      <c r="C4585">
        <v>0.17025000000000001</v>
      </c>
      <c r="D4585">
        <v>0.93164999999999998</v>
      </c>
      <c r="E4585">
        <v>0.40175</v>
      </c>
      <c r="F4585">
        <v>0.13955000000000001</v>
      </c>
      <c r="G4585">
        <v>0.21495</v>
      </c>
      <c r="H4585">
        <v>0.12625</v>
      </c>
      <c r="I4585">
        <v>0.88775000000000004</v>
      </c>
      <c r="J4585">
        <v>4.3749999999999997E-2</v>
      </c>
      <c r="K4585">
        <v>0.43545</v>
      </c>
      <c r="L4585">
        <v>0.11874999999999999</v>
      </c>
    </row>
    <row r="4586" spans="1:12" x14ac:dyDescent="0.3">
      <c r="A4586">
        <v>4585</v>
      </c>
      <c r="B4586">
        <v>0.45845000000000002</v>
      </c>
      <c r="C4586">
        <v>0.43955</v>
      </c>
      <c r="D4586">
        <v>0.69484999999999997</v>
      </c>
      <c r="E4586">
        <v>0.35835</v>
      </c>
      <c r="F4586">
        <v>0.31424999999999997</v>
      </c>
      <c r="G4586">
        <v>0.48465000000000003</v>
      </c>
      <c r="H4586">
        <v>0.81145</v>
      </c>
      <c r="I4586">
        <v>7.5450000000000003E-2</v>
      </c>
      <c r="J4586">
        <v>2.4499999999999999E-3</v>
      </c>
      <c r="K4586">
        <v>0.16025</v>
      </c>
      <c r="L4586">
        <v>0.91674999999999995</v>
      </c>
    </row>
    <row r="4587" spans="1:12" x14ac:dyDescent="0.3">
      <c r="A4587">
        <v>4586</v>
      </c>
      <c r="B4587">
        <v>0.45855000000000001</v>
      </c>
      <c r="C4587">
        <v>0.33815000000000001</v>
      </c>
      <c r="D4587">
        <v>0.70055000000000001</v>
      </c>
      <c r="E4587">
        <v>0.96204999999999996</v>
      </c>
      <c r="F4587">
        <v>0.53215000000000001</v>
      </c>
      <c r="G4587">
        <v>3.9500000000000004E-3</v>
      </c>
      <c r="H4587">
        <v>0.94584999999999997</v>
      </c>
      <c r="I4587">
        <v>0.64495000000000002</v>
      </c>
      <c r="J4587">
        <v>0.35904999999999998</v>
      </c>
      <c r="K4587">
        <v>0.63765000000000005</v>
      </c>
      <c r="L4587">
        <v>0.16635</v>
      </c>
    </row>
    <row r="4588" spans="1:12" x14ac:dyDescent="0.3">
      <c r="A4588">
        <v>4587</v>
      </c>
      <c r="B4588">
        <v>0.45865</v>
      </c>
      <c r="C4588">
        <v>0.66605000000000003</v>
      </c>
      <c r="D4588">
        <v>0.47704999999999997</v>
      </c>
      <c r="E4588">
        <v>0.90425</v>
      </c>
      <c r="F4588">
        <v>0.50875000000000004</v>
      </c>
      <c r="G4588">
        <v>0.55435000000000001</v>
      </c>
      <c r="H4588">
        <v>0.89644999999999997</v>
      </c>
      <c r="I4588">
        <v>0.37504999999999999</v>
      </c>
      <c r="J4588">
        <v>0.96055000000000001</v>
      </c>
      <c r="K4588">
        <v>0.42845</v>
      </c>
      <c r="L4588">
        <v>0.14704999999999999</v>
      </c>
    </row>
    <row r="4589" spans="1:12" x14ac:dyDescent="0.3">
      <c r="A4589">
        <v>4588</v>
      </c>
      <c r="B4589">
        <v>0.45874999999999999</v>
      </c>
      <c r="C4589">
        <v>0.62024999999999997</v>
      </c>
      <c r="D4589">
        <v>0.12845000000000001</v>
      </c>
      <c r="E4589">
        <v>0.46245000000000003</v>
      </c>
      <c r="F4589">
        <v>0.46415000000000001</v>
      </c>
      <c r="G4589">
        <v>0.63075000000000003</v>
      </c>
      <c r="H4589">
        <v>0.38264999999999999</v>
      </c>
      <c r="I4589">
        <v>0.18065000000000001</v>
      </c>
      <c r="J4589">
        <v>0.91354999999999997</v>
      </c>
      <c r="K4589">
        <v>0.26095000000000002</v>
      </c>
      <c r="L4589">
        <v>0.88314999999999999</v>
      </c>
    </row>
    <row r="4590" spans="1:12" x14ac:dyDescent="0.3">
      <c r="A4590">
        <v>4589</v>
      </c>
      <c r="B4590">
        <v>0.45884999999999998</v>
      </c>
      <c r="C4590">
        <v>0.52324999999999999</v>
      </c>
      <c r="D4590">
        <v>0.42525000000000002</v>
      </c>
      <c r="E4590">
        <v>0.77534999999999998</v>
      </c>
      <c r="F4590">
        <v>0.11975</v>
      </c>
      <c r="G4590">
        <v>0.90225</v>
      </c>
      <c r="H4590">
        <v>0.36475000000000002</v>
      </c>
      <c r="I4590">
        <v>0.78144999999999998</v>
      </c>
      <c r="J4590">
        <v>1.865E-2</v>
      </c>
      <c r="K4590">
        <v>0.27155000000000001</v>
      </c>
      <c r="L4590">
        <v>0.35194999999999999</v>
      </c>
    </row>
    <row r="4591" spans="1:12" x14ac:dyDescent="0.3">
      <c r="A4591">
        <v>4590</v>
      </c>
      <c r="B4591">
        <v>0.45895000000000002</v>
      </c>
      <c r="C4591">
        <v>0.42444999999999999</v>
      </c>
      <c r="D4591">
        <v>0.22275</v>
      </c>
      <c r="E4591">
        <v>0.76244999999999996</v>
      </c>
      <c r="F4591">
        <v>0.36044999999999999</v>
      </c>
      <c r="G4591">
        <v>0.52815000000000001</v>
      </c>
      <c r="H4591">
        <v>0.56894999999999996</v>
      </c>
      <c r="I4591">
        <v>0.21754999999999999</v>
      </c>
      <c r="J4591">
        <v>4.1750000000000002E-2</v>
      </c>
      <c r="K4591">
        <v>0.76205000000000001</v>
      </c>
      <c r="L4591">
        <v>0.93825000000000003</v>
      </c>
    </row>
    <row r="4592" spans="1:12" x14ac:dyDescent="0.3">
      <c r="A4592">
        <v>4591</v>
      </c>
      <c r="B4592">
        <v>0.45905000000000001</v>
      </c>
      <c r="C4592">
        <v>0.25114999999999998</v>
      </c>
      <c r="D4592">
        <v>9.2350000000000002E-2</v>
      </c>
      <c r="E4592">
        <v>0.88395000000000001</v>
      </c>
      <c r="F4592">
        <v>0.14285</v>
      </c>
      <c r="G4592">
        <v>0.33565</v>
      </c>
      <c r="H4592">
        <v>0.57384999999999997</v>
      </c>
      <c r="I4592">
        <v>0.54674999999999996</v>
      </c>
      <c r="J4592">
        <v>0.79974999999999996</v>
      </c>
      <c r="K4592">
        <v>0.43735000000000002</v>
      </c>
      <c r="L4592">
        <v>0.29985000000000001</v>
      </c>
    </row>
    <row r="4593" spans="1:12" x14ac:dyDescent="0.3">
      <c r="A4593">
        <v>4592</v>
      </c>
      <c r="B4593">
        <v>0.45915</v>
      </c>
      <c r="C4593">
        <v>0.17674999999999999</v>
      </c>
      <c r="D4593">
        <v>0.63205</v>
      </c>
      <c r="E4593">
        <v>0.41375000000000001</v>
      </c>
      <c r="F4593">
        <v>0.61065000000000003</v>
      </c>
      <c r="G4593">
        <v>0.64634999999999998</v>
      </c>
      <c r="H4593">
        <v>0.99204999999999999</v>
      </c>
      <c r="I4593">
        <v>0.90564999999999996</v>
      </c>
      <c r="J4593">
        <v>0.27765000000000001</v>
      </c>
      <c r="K4593">
        <v>0.11685</v>
      </c>
      <c r="L4593">
        <v>0.10514999999999999</v>
      </c>
    </row>
    <row r="4594" spans="1:12" x14ac:dyDescent="0.3">
      <c r="A4594">
        <v>4593</v>
      </c>
      <c r="B4594">
        <v>0.45924999999999999</v>
      </c>
      <c r="C4594">
        <v>0.90195000000000003</v>
      </c>
      <c r="D4594">
        <v>0.62855000000000005</v>
      </c>
      <c r="E4594">
        <v>7.9049999999999995E-2</v>
      </c>
      <c r="F4594">
        <v>0.58714999999999995</v>
      </c>
      <c r="G4594">
        <v>0.40144999999999997</v>
      </c>
      <c r="H4594">
        <v>0.39584999999999998</v>
      </c>
      <c r="I4594">
        <v>0.47115000000000001</v>
      </c>
      <c r="J4594">
        <v>0.52664999999999995</v>
      </c>
      <c r="K4594">
        <v>0.23924999999999999</v>
      </c>
      <c r="L4594">
        <v>5.2549999999999999E-2</v>
      </c>
    </row>
    <row r="4595" spans="1:12" x14ac:dyDescent="0.3">
      <c r="A4595">
        <v>4594</v>
      </c>
      <c r="B4595">
        <v>0.45934999999999998</v>
      </c>
      <c r="C4595">
        <v>0.43454999999999999</v>
      </c>
      <c r="D4595">
        <v>0.79415000000000002</v>
      </c>
      <c r="E4595">
        <v>0.67464999999999997</v>
      </c>
      <c r="F4595">
        <v>0.77454999999999996</v>
      </c>
      <c r="G4595">
        <v>0.14585000000000001</v>
      </c>
      <c r="H4595">
        <v>8.6249999999999993E-2</v>
      </c>
      <c r="I4595">
        <v>0.21645</v>
      </c>
      <c r="J4595">
        <v>0.85465000000000002</v>
      </c>
      <c r="K4595">
        <v>0.30704999999999999</v>
      </c>
      <c r="L4595">
        <v>0.82865</v>
      </c>
    </row>
    <row r="4596" spans="1:12" x14ac:dyDescent="0.3">
      <c r="A4596">
        <v>4595</v>
      </c>
      <c r="B4596">
        <v>0.45945000000000003</v>
      </c>
      <c r="C4596">
        <v>0.33284999999999998</v>
      </c>
      <c r="D4596">
        <v>0.79205000000000003</v>
      </c>
      <c r="E4596">
        <v>2.085E-2</v>
      </c>
      <c r="F4596">
        <v>0.44014999999999999</v>
      </c>
      <c r="G4596">
        <v>0.25714999999999999</v>
      </c>
      <c r="H4596">
        <v>0.99665000000000004</v>
      </c>
      <c r="I4596">
        <v>0.72094999999999998</v>
      </c>
      <c r="J4596">
        <v>0.30235000000000001</v>
      </c>
      <c r="K4596">
        <v>0.63154999999999994</v>
      </c>
      <c r="L4596">
        <v>0.99544999999999995</v>
      </c>
    </row>
    <row r="4597" spans="1:12" x14ac:dyDescent="0.3">
      <c r="A4597">
        <v>4596</v>
      </c>
      <c r="B4597">
        <v>0.45955000000000001</v>
      </c>
      <c r="C4597">
        <v>0.40494999999999998</v>
      </c>
      <c r="D4597">
        <v>0.69464999999999999</v>
      </c>
      <c r="E4597">
        <v>8.9849999999999999E-2</v>
      </c>
      <c r="F4597">
        <v>0.13885</v>
      </c>
      <c r="G4597">
        <v>2.5149999999999999E-2</v>
      </c>
      <c r="H4597">
        <v>0.45545000000000002</v>
      </c>
      <c r="I4597">
        <v>0.23585</v>
      </c>
      <c r="J4597">
        <v>0.38274999999999998</v>
      </c>
      <c r="K4597">
        <v>0.97394999999999998</v>
      </c>
      <c r="L4597">
        <v>0.94084999999999996</v>
      </c>
    </row>
    <row r="4598" spans="1:12" x14ac:dyDescent="0.3">
      <c r="A4598">
        <v>4597</v>
      </c>
      <c r="B4598">
        <v>0.45965</v>
      </c>
      <c r="C4598">
        <v>0.58084999999999998</v>
      </c>
      <c r="D4598">
        <v>0.91715000000000002</v>
      </c>
      <c r="E4598">
        <v>0.41125</v>
      </c>
      <c r="F4598">
        <v>0.91695000000000004</v>
      </c>
      <c r="G4598">
        <v>0.91144999999999998</v>
      </c>
      <c r="H4598">
        <v>0.89715</v>
      </c>
      <c r="I4598">
        <v>0.64715</v>
      </c>
      <c r="J4598">
        <v>2.7949999999999999E-2</v>
      </c>
      <c r="K4598">
        <v>0.79395000000000004</v>
      </c>
      <c r="L4598">
        <v>0.12295</v>
      </c>
    </row>
    <row r="4599" spans="1:12" x14ac:dyDescent="0.3">
      <c r="A4599">
        <v>4598</v>
      </c>
      <c r="B4599">
        <v>0.45974999999999999</v>
      </c>
      <c r="C4599">
        <v>0.55794999999999995</v>
      </c>
      <c r="D4599">
        <v>0.25245000000000001</v>
      </c>
      <c r="E4599">
        <v>0.21195</v>
      </c>
      <c r="F4599">
        <v>0.30264999999999997</v>
      </c>
      <c r="G4599">
        <v>0.47294999999999998</v>
      </c>
      <c r="H4599">
        <v>0.97714999999999996</v>
      </c>
      <c r="I4599">
        <v>0.86524999999999996</v>
      </c>
      <c r="J4599">
        <v>8.9349999999999999E-2</v>
      </c>
      <c r="K4599">
        <v>0.71325000000000005</v>
      </c>
      <c r="L4599">
        <v>7.2749999999999995E-2</v>
      </c>
    </row>
    <row r="4600" spans="1:12" x14ac:dyDescent="0.3">
      <c r="A4600">
        <v>4599</v>
      </c>
      <c r="B4600">
        <v>0.45984999999999998</v>
      </c>
      <c r="C4600">
        <v>0.13285</v>
      </c>
      <c r="D4600">
        <v>0.75914999999999999</v>
      </c>
      <c r="E4600">
        <v>0.73094999999999999</v>
      </c>
      <c r="F4600">
        <v>0.38655</v>
      </c>
      <c r="G4600">
        <v>0.74965000000000004</v>
      </c>
      <c r="H4600">
        <v>0.98475000000000001</v>
      </c>
      <c r="I4600">
        <v>0.60345000000000004</v>
      </c>
      <c r="J4600">
        <v>4.4249999999999998E-2</v>
      </c>
      <c r="K4600">
        <v>0.67695000000000005</v>
      </c>
      <c r="L4600">
        <v>0.44285000000000002</v>
      </c>
    </row>
    <row r="4601" spans="1:12" x14ac:dyDescent="0.3">
      <c r="A4601">
        <v>4600</v>
      </c>
      <c r="B4601">
        <v>0.45995000000000003</v>
      </c>
      <c r="C4601">
        <v>0.24295</v>
      </c>
      <c r="D4601">
        <v>0.50895000000000001</v>
      </c>
      <c r="E4601">
        <v>0.64724999999999999</v>
      </c>
      <c r="F4601">
        <v>0.55574999999999997</v>
      </c>
      <c r="G4601">
        <v>0.14324999999999999</v>
      </c>
      <c r="H4601">
        <v>0.21404999999999999</v>
      </c>
      <c r="I4601">
        <v>0.60694999999999999</v>
      </c>
      <c r="J4601">
        <v>0.58474999999999999</v>
      </c>
      <c r="K4601">
        <v>0.54595000000000005</v>
      </c>
      <c r="L4601">
        <v>0.84894999999999998</v>
      </c>
    </row>
    <row r="4602" spans="1:12" x14ac:dyDescent="0.3">
      <c r="A4602">
        <v>4601</v>
      </c>
      <c r="B4602">
        <v>0.46005000000000001</v>
      </c>
      <c r="C4602">
        <v>0.43075000000000002</v>
      </c>
      <c r="D4602">
        <v>0.41744999999999999</v>
      </c>
      <c r="E4602">
        <v>0.79035</v>
      </c>
      <c r="F4602">
        <v>0.68315000000000003</v>
      </c>
      <c r="G4602">
        <v>0.35304999999999997</v>
      </c>
      <c r="H4602">
        <v>0.36094999999999999</v>
      </c>
      <c r="I4602">
        <v>0.33534999999999998</v>
      </c>
      <c r="J4602">
        <v>0.72175</v>
      </c>
      <c r="K4602">
        <v>0.98655000000000004</v>
      </c>
      <c r="L4602">
        <v>0.81564999999999999</v>
      </c>
    </row>
    <row r="4603" spans="1:12" x14ac:dyDescent="0.3">
      <c r="A4603">
        <v>4602</v>
      </c>
      <c r="B4603">
        <v>0.46015</v>
      </c>
      <c r="C4603">
        <v>0.61545000000000005</v>
      </c>
      <c r="D4603">
        <v>0.84204999999999997</v>
      </c>
      <c r="E4603">
        <v>8.2650000000000001E-2</v>
      </c>
      <c r="F4603">
        <v>0.65654999999999997</v>
      </c>
      <c r="G4603">
        <v>0.35135</v>
      </c>
      <c r="H4603">
        <v>0.12655</v>
      </c>
      <c r="I4603">
        <v>0.90615000000000001</v>
      </c>
      <c r="J4603">
        <v>0.96484999999999999</v>
      </c>
      <c r="K4603">
        <v>0.19905</v>
      </c>
      <c r="L4603">
        <v>0.84565000000000001</v>
      </c>
    </row>
    <row r="4604" spans="1:12" x14ac:dyDescent="0.3">
      <c r="A4604">
        <v>4603</v>
      </c>
      <c r="B4604">
        <v>0.46024999999999999</v>
      </c>
      <c r="C4604">
        <v>1.125E-2</v>
      </c>
      <c r="D4604">
        <v>0.48165000000000002</v>
      </c>
      <c r="E4604">
        <v>0.20624999999999999</v>
      </c>
      <c r="F4604">
        <v>0.44314999999999999</v>
      </c>
      <c r="G4604">
        <v>0.64154999999999995</v>
      </c>
      <c r="H4604">
        <v>0.10475</v>
      </c>
      <c r="I4604">
        <v>0.44735000000000003</v>
      </c>
      <c r="J4604">
        <v>0.50055000000000005</v>
      </c>
      <c r="K4604">
        <v>3.3649999999999999E-2</v>
      </c>
      <c r="L4604">
        <v>0.36525000000000002</v>
      </c>
    </row>
    <row r="4605" spans="1:12" x14ac:dyDescent="0.3">
      <c r="A4605">
        <v>4604</v>
      </c>
      <c r="B4605">
        <v>0.46034999999999998</v>
      </c>
      <c r="C4605">
        <v>0.59155000000000002</v>
      </c>
      <c r="D4605">
        <v>0.27905000000000002</v>
      </c>
      <c r="E4605">
        <v>0.82955000000000001</v>
      </c>
      <c r="F4605">
        <v>0.47785</v>
      </c>
      <c r="G4605">
        <v>0.94504999999999995</v>
      </c>
      <c r="H4605">
        <v>0.44674999999999998</v>
      </c>
      <c r="I4605">
        <v>0.14624999999999999</v>
      </c>
      <c r="J4605">
        <v>0.14274999999999999</v>
      </c>
      <c r="K4605">
        <v>0.60035000000000005</v>
      </c>
      <c r="L4605">
        <v>0.94335000000000002</v>
      </c>
    </row>
    <row r="4606" spans="1:12" x14ac:dyDescent="0.3">
      <c r="A4606">
        <v>4605</v>
      </c>
      <c r="B4606">
        <v>0.46045000000000003</v>
      </c>
      <c r="C4606">
        <v>0.19755</v>
      </c>
      <c r="D4606">
        <v>0.25345000000000001</v>
      </c>
      <c r="E4606">
        <v>0.64924999999999999</v>
      </c>
      <c r="F4606">
        <v>0.88114999999999999</v>
      </c>
      <c r="G4606">
        <v>0.83794999999999997</v>
      </c>
      <c r="H4606">
        <v>0.43935000000000002</v>
      </c>
      <c r="I4606">
        <v>0.95665</v>
      </c>
      <c r="J4606">
        <v>0.99065000000000003</v>
      </c>
      <c r="K4606">
        <v>0.24374999999999999</v>
      </c>
      <c r="L4606">
        <v>0.18825</v>
      </c>
    </row>
    <row r="4607" spans="1:12" x14ac:dyDescent="0.3">
      <c r="A4607">
        <v>4606</v>
      </c>
      <c r="B4607">
        <v>0.46055000000000001</v>
      </c>
      <c r="C4607">
        <v>0.12195</v>
      </c>
      <c r="D4607">
        <v>5.5000000000000003E-4</v>
      </c>
      <c r="E4607">
        <v>0.47504999999999997</v>
      </c>
      <c r="F4607">
        <v>0.69425000000000003</v>
      </c>
      <c r="G4607">
        <v>0.95784999999999998</v>
      </c>
      <c r="H4607">
        <v>0.91274999999999995</v>
      </c>
      <c r="I4607">
        <v>0.65115000000000001</v>
      </c>
      <c r="J4607">
        <v>0.48254999999999998</v>
      </c>
      <c r="K4607">
        <v>0.70845000000000002</v>
      </c>
      <c r="L4607">
        <v>0.63444999999999996</v>
      </c>
    </row>
    <row r="4608" spans="1:12" x14ac:dyDescent="0.3">
      <c r="A4608">
        <v>4607</v>
      </c>
      <c r="B4608">
        <v>0.46065</v>
      </c>
      <c r="C4608">
        <v>0.96635000000000004</v>
      </c>
      <c r="D4608">
        <v>0.34934999999999999</v>
      </c>
      <c r="E4608">
        <v>0.80184999999999995</v>
      </c>
      <c r="F4608">
        <v>0.56494999999999995</v>
      </c>
      <c r="G4608">
        <v>0.51834999999999998</v>
      </c>
      <c r="H4608">
        <v>0.10055</v>
      </c>
      <c r="I4608">
        <v>0.78825000000000001</v>
      </c>
      <c r="J4608">
        <v>0.38055</v>
      </c>
      <c r="K4608">
        <v>0.62344999999999995</v>
      </c>
      <c r="L4608">
        <v>7.775E-2</v>
      </c>
    </row>
    <row r="4609" spans="1:12" x14ac:dyDescent="0.3">
      <c r="A4609">
        <v>4608</v>
      </c>
      <c r="B4609">
        <v>0.46074999999999999</v>
      </c>
      <c r="C4609">
        <v>0.88475000000000004</v>
      </c>
      <c r="D4609">
        <v>0.94255</v>
      </c>
      <c r="E4609">
        <v>0.15304999999999999</v>
      </c>
      <c r="F4609">
        <v>0.51934999999999998</v>
      </c>
      <c r="G4609">
        <v>0.16255</v>
      </c>
      <c r="H4609">
        <v>0.10804999999999999</v>
      </c>
      <c r="I4609">
        <v>0.48004999999999998</v>
      </c>
      <c r="J4609">
        <v>0.56945000000000001</v>
      </c>
      <c r="K4609">
        <v>0.96414999999999995</v>
      </c>
      <c r="L4609">
        <v>4.6949999999999999E-2</v>
      </c>
    </row>
    <row r="4610" spans="1:12" x14ac:dyDescent="0.3">
      <c r="A4610">
        <v>4609</v>
      </c>
      <c r="B4610">
        <v>0.46084999999999998</v>
      </c>
      <c r="C4610">
        <v>0.80774999999999997</v>
      </c>
      <c r="D4610">
        <v>0.52005000000000001</v>
      </c>
      <c r="E4610">
        <v>0.76724999999999999</v>
      </c>
      <c r="F4610">
        <v>0.51295000000000002</v>
      </c>
      <c r="G4610">
        <v>0.69445000000000001</v>
      </c>
      <c r="H4610">
        <v>0.66125</v>
      </c>
      <c r="I4610">
        <v>0.36925000000000002</v>
      </c>
      <c r="J4610">
        <v>0.59604999999999997</v>
      </c>
      <c r="K4610">
        <v>8.3849999999999994E-2</v>
      </c>
      <c r="L4610">
        <v>1.915E-2</v>
      </c>
    </row>
    <row r="4611" spans="1:12" x14ac:dyDescent="0.3">
      <c r="A4611">
        <v>4610</v>
      </c>
      <c r="B4611">
        <v>0.46095000000000003</v>
      </c>
      <c r="C4611">
        <v>0.33145000000000002</v>
      </c>
      <c r="D4611">
        <v>0.49775000000000003</v>
      </c>
      <c r="E4611">
        <v>0.65285000000000004</v>
      </c>
      <c r="F4611">
        <v>1.9499999999999999E-3</v>
      </c>
      <c r="G4611">
        <v>0.50075000000000003</v>
      </c>
      <c r="H4611">
        <v>0.66825000000000001</v>
      </c>
      <c r="I4611">
        <v>0.67684999999999995</v>
      </c>
      <c r="J4611">
        <v>0.61245000000000005</v>
      </c>
      <c r="K4611">
        <v>0.40615000000000001</v>
      </c>
      <c r="L4611">
        <v>0.84904999999999997</v>
      </c>
    </row>
    <row r="4612" spans="1:12" x14ac:dyDescent="0.3">
      <c r="A4612">
        <v>4611</v>
      </c>
      <c r="B4612">
        <v>0.46105000000000002</v>
      </c>
      <c r="C4612">
        <v>0.27334999999999998</v>
      </c>
      <c r="D4612">
        <v>0.56225000000000003</v>
      </c>
      <c r="E4612">
        <v>0.77134999999999998</v>
      </c>
      <c r="F4612">
        <v>0.50105</v>
      </c>
      <c r="G4612">
        <v>0.22825000000000001</v>
      </c>
      <c r="H4612">
        <v>0.94774999999999998</v>
      </c>
      <c r="I4612">
        <v>0.79415000000000002</v>
      </c>
      <c r="J4612">
        <v>0.68135000000000001</v>
      </c>
      <c r="K4612">
        <v>0.98175000000000001</v>
      </c>
      <c r="L4612">
        <v>0.80735000000000001</v>
      </c>
    </row>
    <row r="4613" spans="1:12" x14ac:dyDescent="0.3">
      <c r="A4613">
        <v>4612</v>
      </c>
      <c r="B4613">
        <v>0.46115</v>
      </c>
      <c r="C4613">
        <v>0.32824999999999999</v>
      </c>
      <c r="D4613">
        <v>0.43054999999999999</v>
      </c>
      <c r="E4613">
        <v>0.33834999999999998</v>
      </c>
      <c r="F4613">
        <v>0.46245000000000003</v>
      </c>
      <c r="G4613">
        <v>4.9250000000000002E-2</v>
      </c>
      <c r="H4613">
        <v>0.75675000000000003</v>
      </c>
      <c r="I4613">
        <v>0.66685000000000005</v>
      </c>
      <c r="J4613">
        <v>0.57904999999999995</v>
      </c>
      <c r="K4613">
        <v>0.31845000000000001</v>
      </c>
      <c r="L4613">
        <v>0.41444999999999999</v>
      </c>
    </row>
    <row r="4614" spans="1:12" x14ac:dyDescent="0.3">
      <c r="A4614">
        <v>4613</v>
      </c>
      <c r="B4614">
        <v>0.46124999999999999</v>
      </c>
      <c r="C4614">
        <v>0.50105</v>
      </c>
      <c r="D4614">
        <v>0.37354999999999999</v>
      </c>
      <c r="E4614">
        <v>0.39415</v>
      </c>
      <c r="F4614">
        <v>0.52134999999999998</v>
      </c>
      <c r="G4614">
        <v>0.61324999999999996</v>
      </c>
      <c r="H4614">
        <v>0.73155000000000003</v>
      </c>
      <c r="I4614">
        <v>0.15964999999999999</v>
      </c>
      <c r="J4614">
        <v>0.71114999999999995</v>
      </c>
      <c r="K4614">
        <v>0.88815</v>
      </c>
      <c r="L4614">
        <v>0.74434999999999996</v>
      </c>
    </row>
    <row r="4615" spans="1:12" x14ac:dyDescent="0.3">
      <c r="A4615">
        <v>4614</v>
      </c>
      <c r="B4615">
        <v>0.46134999999999998</v>
      </c>
      <c r="C4615">
        <v>0.43264999999999998</v>
      </c>
      <c r="D4615">
        <v>0.49825000000000003</v>
      </c>
      <c r="E4615">
        <v>0.75444999999999995</v>
      </c>
      <c r="F4615">
        <v>0.19125</v>
      </c>
      <c r="G4615">
        <v>7.2249999999999995E-2</v>
      </c>
      <c r="H4615">
        <v>0.72024999999999995</v>
      </c>
      <c r="I4615">
        <v>0.99414999999999998</v>
      </c>
      <c r="J4615">
        <v>0.41144999999999998</v>
      </c>
      <c r="K4615">
        <v>0.91915000000000002</v>
      </c>
      <c r="L4615">
        <v>0.59784999999999999</v>
      </c>
    </row>
    <row r="4616" spans="1:12" x14ac:dyDescent="0.3">
      <c r="A4616">
        <v>4615</v>
      </c>
      <c r="B4616">
        <v>0.46145000000000003</v>
      </c>
      <c r="C4616">
        <v>0.24124999999999999</v>
      </c>
      <c r="D4616">
        <v>0.40155000000000002</v>
      </c>
      <c r="E4616">
        <v>9.1649999999999995E-2</v>
      </c>
      <c r="F4616">
        <v>0.18395</v>
      </c>
      <c r="G4616">
        <v>0.79115000000000002</v>
      </c>
      <c r="H4616">
        <v>0.51754999999999995</v>
      </c>
      <c r="I4616">
        <v>0.22155</v>
      </c>
      <c r="J4616">
        <v>0.92754999999999999</v>
      </c>
      <c r="K4616">
        <v>0.83784999999999998</v>
      </c>
      <c r="L4616">
        <v>0.54474999999999996</v>
      </c>
    </row>
    <row r="4617" spans="1:12" x14ac:dyDescent="0.3">
      <c r="A4617">
        <v>4616</v>
      </c>
      <c r="B4617">
        <v>0.46155000000000002</v>
      </c>
      <c r="C4617">
        <v>0.75095000000000001</v>
      </c>
      <c r="D4617">
        <v>0.18815000000000001</v>
      </c>
      <c r="E4617">
        <v>0.75285000000000002</v>
      </c>
      <c r="F4617">
        <v>3.4049999999999997E-2</v>
      </c>
      <c r="G4617">
        <v>0.86804999999999999</v>
      </c>
      <c r="H4617">
        <v>0.97524999999999995</v>
      </c>
      <c r="I4617">
        <v>0.39355000000000001</v>
      </c>
      <c r="J4617">
        <v>0.86575000000000002</v>
      </c>
      <c r="K4617">
        <v>0.41244999999999998</v>
      </c>
      <c r="L4617">
        <v>0.41644999999999999</v>
      </c>
    </row>
    <row r="4618" spans="1:12" x14ac:dyDescent="0.3">
      <c r="A4618">
        <v>4617</v>
      </c>
      <c r="B4618">
        <v>0.46165</v>
      </c>
      <c r="C4618">
        <v>0.79625000000000001</v>
      </c>
      <c r="D4618">
        <v>0.74885000000000002</v>
      </c>
      <c r="E4618">
        <v>0.35354999999999998</v>
      </c>
      <c r="F4618">
        <v>0.12825</v>
      </c>
      <c r="G4618">
        <v>0.69074999999999998</v>
      </c>
      <c r="H4618">
        <v>0.11294999999999999</v>
      </c>
      <c r="I4618">
        <v>0.23895</v>
      </c>
      <c r="J4618">
        <v>6.8049999999999999E-2</v>
      </c>
      <c r="K4618">
        <v>0.14385000000000001</v>
      </c>
      <c r="L4618">
        <v>0.96675</v>
      </c>
    </row>
    <row r="4619" spans="1:12" x14ac:dyDescent="0.3">
      <c r="A4619">
        <v>4618</v>
      </c>
      <c r="B4619">
        <v>0.46174999999999999</v>
      </c>
      <c r="C4619">
        <v>0.27165</v>
      </c>
      <c r="D4619">
        <v>0.75014999999999998</v>
      </c>
      <c r="E4619">
        <v>0.83555000000000001</v>
      </c>
      <c r="F4619">
        <v>0.63654999999999995</v>
      </c>
      <c r="G4619">
        <v>0.16805</v>
      </c>
      <c r="H4619">
        <v>0.75534999999999997</v>
      </c>
      <c r="I4619">
        <v>0.19114999999999999</v>
      </c>
      <c r="J4619">
        <v>0.71645000000000003</v>
      </c>
      <c r="K4619">
        <v>0.56464999999999999</v>
      </c>
      <c r="L4619">
        <v>0.37254999999999999</v>
      </c>
    </row>
    <row r="4620" spans="1:12" x14ac:dyDescent="0.3">
      <c r="A4620">
        <v>4619</v>
      </c>
      <c r="B4620">
        <v>0.46184999999999998</v>
      </c>
      <c r="C4620">
        <v>0.30335000000000001</v>
      </c>
      <c r="D4620">
        <v>0.50004999999999999</v>
      </c>
      <c r="E4620">
        <v>0.37685000000000002</v>
      </c>
      <c r="F4620">
        <v>0.20044999999999999</v>
      </c>
      <c r="G4620">
        <v>0.10885</v>
      </c>
      <c r="H4620">
        <v>0.92815000000000003</v>
      </c>
      <c r="I4620">
        <v>5.595E-2</v>
      </c>
      <c r="J4620">
        <v>0.45405000000000001</v>
      </c>
      <c r="K4620">
        <v>0.89015</v>
      </c>
      <c r="L4620">
        <v>0.47284999999999999</v>
      </c>
    </row>
    <row r="4621" spans="1:12" x14ac:dyDescent="0.3">
      <c r="A4621">
        <v>4620</v>
      </c>
      <c r="B4621">
        <v>0.46195000000000003</v>
      </c>
      <c r="C4621">
        <v>0.15955</v>
      </c>
      <c r="D4621">
        <v>0.76395000000000002</v>
      </c>
      <c r="E4621">
        <v>0.42435</v>
      </c>
      <c r="F4621">
        <v>0.13464999999999999</v>
      </c>
      <c r="G4621">
        <v>0.96065</v>
      </c>
      <c r="H4621">
        <v>0.91195000000000004</v>
      </c>
      <c r="I4621">
        <v>0.53805000000000003</v>
      </c>
      <c r="J4621">
        <v>0.68264999999999998</v>
      </c>
      <c r="K4621">
        <v>0.47625000000000001</v>
      </c>
      <c r="L4621">
        <v>0.83804999999999996</v>
      </c>
    </row>
    <row r="4622" spans="1:12" x14ac:dyDescent="0.3">
      <c r="A4622">
        <v>4621</v>
      </c>
      <c r="B4622">
        <v>0.46205000000000002</v>
      </c>
      <c r="C4622">
        <v>0.25574999999999998</v>
      </c>
      <c r="D4622">
        <v>0.25485000000000002</v>
      </c>
      <c r="E4622">
        <v>0.92784999999999995</v>
      </c>
      <c r="F4622">
        <v>4.6499999999999996E-3</v>
      </c>
      <c r="G4622">
        <v>0.13625000000000001</v>
      </c>
      <c r="H4622">
        <v>0.56164999999999998</v>
      </c>
      <c r="I4622">
        <v>0.42554999999999998</v>
      </c>
      <c r="J4622">
        <v>0.94845000000000002</v>
      </c>
      <c r="K4622">
        <v>0.14965000000000001</v>
      </c>
      <c r="L4622">
        <v>0.65164999999999995</v>
      </c>
    </row>
    <row r="4623" spans="1:12" x14ac:dyDescent="0.3">
      <c r="A4623">
        <v>4622</v>
      </c>
      <c r="B4623">
        <v>0.46215000000000001</v>
      </c>
      <c r="C4623">
        <v>0.51615</v>
      </c>
      <c r="D4623">
        <v>0.29335</v>
      </c>
      <c r="E4623">
        <v>0.90734999999999999</v>
      </c>
      <c r="F4623">
        <v>0.65485000000000004</v>
      </c>
      <c r="G4623">
        <v>0.83625000000000005</v>
      </c>
      <c r="H4623">
        <v>0.73675000000000002</v>
      </c>
      <c r="I4623">
        <v>0.18975</v>
      </c>
      <c r="J4623">
        <v>0.60114999999999996</v>
      </c>
      <c r="K4623">
        <v>0.77985000000000004</v>
      </c>
      <c r="L4623">
        <v>1.005E-2</v>
      </c>
    </row>
    <row r="4624" spans="1:12" x14ac:dyDescent="0.3">
      <c r="A4624">
        <v>4623</v>
      </c>
      <c r="B4624">
        <v>0.46224999999999999</v>
      </c>
      <c r="C4624">
        <v>0.39834999999999998</v>
      </c>
      <c r="D4624">
        <v>0.76534999999999997</v>
      </c>
      <c r="E4624">
        <v>0.19184999999999999</v>
      </c>
      <c r="F4624">
        <v>1.9949999999999999E-2</v>
      </c>
      <c r="G4624">
        <v>0.47325</v>
      </c>
      <c r="H4624">
        <v>0.38474999999999998</v>
      </c>
      <c r="I4624">
        <v>0.35975000000000001</v>
      </c>
      <c r="J4624">
        <v>0.44424999999999998</v>
      </c>
      <c r="K4624">
        <v>0.54844999999999999</v>
      </c>
      <c r="L4624">
        <v>0.76844999999999997</v>
      </c>
    </row>
    <row r="4625" spans="1:12" x14ac:dyDescent="0.3">
      <c r="A4625">
        <v>4624</v>
      </c>
      <c r="B4625">
        <v>0.46234999999999998</v>
      </c>
      <c r="C4625">
        <v>0.55735000000000001</v>
      </c>
      <c r="D4625">
        <v>0.41954999999999998</v>
      </c>
      <c r="E4625">
        <v>0.33734999999999998</v>
      </c>
      <c r="F4625">
        <v>0.16694999999999999</v>
      </c>
      <c r="G4625">
        <v>0.65605000000000002</v>
      </c>
      <c r="H4625">
        <v>0.17185</v>
      </c>
      <c r="I4625">
        <v>0.70774999999999999</v>
      </c>
      <c r="J4625">
        <v>0.68845000000000001</v>
      </c>
      <c r="K4625">
        <v>0.44614999999999999</v>
      </c>
      <c r="L4625">
        <v>0.85934999999999995</v>
      </c>
    </row>
    <row r="4626" spans="1:12" x14ac:dyDescent="0.3">
      <c r="A4626">
        <v>4625</v>
      </c>
      <c r="B4626">
        <v>0.46245000000000003</v>
      </c>
      <c r="C4626">
        <v>0.33905000000000002</v>
      </c>
      <c r="D4626">
        <v>0.84604999999999997</v>
      </c>
      <c r="E4626">
        <v>0.12114999999999999</v>
      </c>
      <c r="F4626">
        <v>0.48065000000000002</v>
      </c>
      <c r="G4626">
        <v>0.57015000000000005</v>
      </c>
      <c r="H4626">
        <v>0.32135000000000002</v>
      </c>
      <c r="I4626">
        <v>9.3450000000000005E-2</v>
      </c>
      <c r="J4626">
        <v>0.39895000000000003</v>
      </c>
      <c r="K4626">
        <v>0.68574999999999997</v>
      </c>
      <c r="L4626">
        <v>0.10755000000000001</v>
      </c>
    </row>
    <row r="4627" spans="1:12" x14ac:dyDescent="0.3">
      <c r="A4627">
        <v>4626</v>
      </c>
      <c r="B4627">
        <v>0.46255000000000002</v>
      </c>
      <c r="C4627">
        <v>0.96484999999999999</v>
      </c>
      <c r="D4627">
        <v>0.72275</v>
      </c>
      <c r="E4627">
        <v>0.45415</v>
      </c>
      <c r="F4627">
        <v>0.46015</v>
      </c>
      <c r="G4627">
        <v>0.56864999999999999</v>
      </c>
      <c r="H4627">
        <v>0.39155000000000001</v>
      </c>
      <c r="I4627">
        <v>0.46744999999999998</v>
      </c>
      <c r="J4627">
        <v>0.64824999999999999</v>
      </c>
      <c r="K4627">
        <v>0.19395000000000001</v>
      </c>
      <c r="L4627">
        <v>0.53115000000000001</v>
      </c>
    </row>
    <row r="4628" spans="1:12" x14ac:dyDescent="0.3">
      <c r="A4628">
        <v>4627</v>
      </c>
      <c r="B4628">
        <v>0.46265000000000001</v>
      </c>
      <c r="C4628">
        <v>0.27524999999999999</v>
      </c>
      <c r="D4628">
        <v>0.14745</v>
      </c>
      <c r="E4628">
        <v>0.97014999999999996</v>
      </c>
      <c r="F4628">
        <v>0.58204999999999996</v>
      </c>
      <c r="G4628">
        <v>0.41284999999999999</v>
      </c>
      <c r="H4628">
        <v>0.55845</v>
      </c>
      <c r="I4628">
        <v>0.59675</v>
      </c>
      <c r="J4628">
        <v>0.88734999999999997</v>
      </c>
      <c r="K4628">
        <v>0.38884999999999997</v>
      </c>
      <c r="L4628">
        <v>0.64734999999999998</v>
      </c>
    </row>
    <row r="4629" spans="1:12" x14ac:dyDescent="0.3">
      <c r="A4629">
        <v>4628</v>
      </c>
      <c r="B4629">
        <v>0.46274999999999999</v>
      </c>
      <c r="C4629">
        <v>0.29335</v>
      </c>
      <c r="D4629">
        <v>0.24685000000000001</v>
      </c>
      <c r="E4629">
        <v>0.52595000000000003</v>
      </c>
      <c r="F4629">
        <v>0.55335000000000001</v>
      </c>
      <c r="G4629">
        <v>0.29425000000000001</v>
      </c>
      <c r="H4629">
        <v>0.63824999999999998</v>
      </c>
      <c r="I4629">
        <v>0.80574999999999997</v>
      </c>
      <c r="J4629">
        <v>0.68035000000000001</v>
      </c>
      <c r="K4629">
        <v>0.86914999999999998</v>
      </c>
      <c r="L4629">
        <v>3.8850000000000003E-2</v>
      </c>
    </row>
    <row r="4630" spans="1:12" x14ac:dyDescent="0.3">
      <c r="A4630">
        <v>4629</v>
      </c>
      <c r="B4630">
        <v>0.46284999999999998</v>
      </c>
      <c r="C4630">
        <v>0.76724999999999999</v>
      </c>
      <c r="D4630">
        <v>0.57845000000000002</v>
      </c>
      <c r="E4630">
        <v>0.22635</v>
      </c>
      <c r="F4630">
        <v>9.9349999999999994E-2</v>
      </c>
      <c r="G4630">
        <v>0.29694999999999999</v>
      </c>
      <c r="H4630">
        <v>0.98175000000000001</v>
      </c>
      <c r="I4630">
        <v>0.50424999999999998</v>
      </c>
      <c r="J4630">
        <v>0.46634999999999999</v>
      </c>
      <c r="K4630">
        <v>0.43235000000000001</v>
      </c>
      <c r="L4630">
        <v>0.33524999999999999</v>
      </c>
    </row>
    <row r="4631" spans="1:12" x14ac:dyDescent="0.3">
      <c r="A4631">
        <v>4630</v>
      </c>
      <c r="B4631">
        <v>0.46294999999999997</v>
      </c>
      <c r="C4631">
        <v>0.83174999999999999</v>
      </c>
      <c r="D4631">
        <v>0.29535</v>
      </c>
      <c r="E4631">
        <v>0.15384999999999999</v>
      </c>
      <c r="F4631">
        <v>0.98024999999999995</v>
      </c>
      <c r="G4631">
        <v>0.77505000000000002</v>
      </c>
      <c r="H4631">
        <v>0.56884999999999997</v>
      </c>
      <c r="I4631">
        <v>0.15684999999999999</v>
      </c>
      <c r="J4631">
        <v>0.93584999999999996</v>
      </c>
      <c r="K4631">
        <v>0.40024999999999999</v>
      </c>
      <c r="L4631">
        <v>0.61955000000000005</v>
      </c>
    </row>
    <row r="4632" spans="1:12" x14ac:dyDescent="0.3">
      <c r="A4632">
        <v>4631</v>
      </c>
      <c r="B4632">
        <v>0.46305000000000002</v>
      </c>
      <c r="C4632">
        <v>0.79244999999999999</v>
      </c>
      <c r="D4632">
        <v>0.94625000000000004</v>
      </c>
      <c r="E4632">
        <v>0.83384999999999998</v>
      </c>
      <c r="F4632">
        <v>0.20014999999999999</v>
      </c>
      <c r="G4632">
        <v>0.32155</v>
      </c>
      <c r="H4632">
        <v>6.2549999999999994E-2</v>
      </c>
      <c r="I4632">
        <v>0.71575</v>
      </c>
      <c r="J4632">
        <v>0.67254999999999998</v>
      </c>
      <c r="K4632">
        <v>0.70265</v>
      </c>
      <c r="L4632">
        <v>0.39434999999999998</v>
      </c>
    </row>
    <row r="4633" spans="1:12" x14ac:dyDescent="0.3">
      <c r="A4633">
        <v>4632</v>
      </c>
      <c r="B4633">
        <v>0.46315000000000001</v>
      </c>
      <c r="C4633">
        <v>0.81594999999999995</v>
      </c>
      <c r="D4633">
        <v>0.23005</v>
      </c>
      <c r="E4633">
        <v>0.53044999999999998</v>
      </c>
      <c r="F4633">
        <v>0.97545000000000004</v>
      </c>
      <c r="G4633">
        <v>0.83714999999999995</v>
      </c>
      <c r="H4633">
        <v>0.28455000000000003</v>
      </c>
      <c r="I4633">
        <v>0.14724999999999999</v>
      </c>
      <c r="J4633">
        <v>0.42535000000000001</v>
      </c>
      <c r="K4633">
        <v>0.52034999999999998</v>
      </c>
      <c r="L4633">
        <v>0.84125000000000005</v>
      </c>
    </row>
    <row r="4634" spans="1:12" x14ac:dyDescent="0.3">
      <c r="A4634">
        <v>4633</v>
      </c>
      <c r="B4634">
        <v>0.46325</v>
      </c>
      <c r="C4634">
        <v>0.52454999999999996</v>
      </c>
      <c r="D4634">
        <v>0.64444999999999997</v>
      </c>
      <c r="E4634">
        <v>0.40165000000000001</v>
      </c>
      <c r="F4634">
        <v>0.96865000000000001</v>
      </c>
      <c r="G4634">
        <v>0.60145000000000004</v>
      </c>
      <c r="H4634">
        <v>0.14615</v>
      </c>
      <c r="I4634">
        <v>0.28225</v>
      </c>
      <c r="J4634">
        <v>0.95425000000000004</v>
      </c>
      <c r="K4634">
        <v>0.60824999999999996</v>
      </c>
      <c r="L4634">
        <v>0.90105000000000002</v>
      </c>
    </row>
    <row r="4635" spans="1:12" x14ac:dyDescent="0.3">
      <c r="A4635">
        <v>4634</v>
      </c>
      <c r="B4635">
        <v>0.46334999999999998</v>
      </c>
      <c r="C4635">
        <v>0.51624999999999999</v>
      </c>
      <c r="D4635">
        <v>0.55115000000000003</v>
      </c>
      <c r="E4635">
        <v>0.78595000000000004</v>
      </c>
      <c r="F4635">
        <v>0.32955000000000001</v>
      </c>
      <c r="G4635">
        <v>0.63795000000000002</v>
      </c>
      <c r="H4635">
        <v>0.61775000000000002</v>
      </c>
      <c r="I4635">
        <v>0.80505000000000004</v>
      </c>
      <c r="J4635">
        <v>0.57304999999999995</v>
      </c>
      <c r="K4635">
        <v>0.82874999999999999</v>
      </c>
      <c r="L4635">
        <v>0.87185000000000001</v>
      </c>
    </row>
    <row r="4636" spans="1:12" x14ac:dyDescent="0.3">
      <c r="A4636">
        <v>4635</v>
      </c>
      <c r="B4636">
        <v>0.46344999999999997</v>
      </c>
      <c r="C4636">
        <v>0.86145000000000005</v>
      </c>
      <c r="D4636">
        <v>0.81784999999999997</v>
      </c>
      <c r="E4636">
        <v>0.68845000000000001</v>
      </c>
      <c r="F4636">
        <v>0.77424999999999999</v>
      </c>
      <c r="G4636">
        <v>0.87855000000000005</v>
      </c>
      <c r="H4636">
        <v>0.55805000000000005</v>
      </c>
      <c r="I4636">
        <v>0.64475000000000005</v>
      </c>
      <c r="J4636">
        <v>0.35165000000000002</v>
      </c>
      <c r="K4636">
        <v>0.16705</v>
      </c>
      <c r="L4636">
        <v>0.12445000000000001</v>
      </c>
    </row>
    <row r="4637" spans="1:12" x14ac:dyDescent="0.3">
      <c r="A4637">
        <v>4636</v>
      </c>
      <c r="B4637">
        <v>0.46355000000000002</v>
      </c>
      <c r="C4637">
        <v>0.20085</v>
      </c>
      <c r="D4637">
        <v>0.59035000000000004</v>
      </c>
      <c r="E4637">
        <v>0.16325000000000001</v>
      </c>
      <c r="F4637">
        <v>2.0049999999999998E-2</v>
      </c>
      <c r="G4637">
        <v>0.55264999999999997</v>
      </c>
      <c r="H4637">
        <v>0.75124999999999997</v>
      </c>
      <c r="I4637">
        <v>0.94445000000000001</v>
      </c>
      <c r="J4637">
        <v>0.53334999999999999</v>
      </c>
      <c r="K4637">
        <v>0.29075000000000001</v>
      </c>
      <c r="L4637">
        <v>0.48525000000000001</v>
      </c>
    </row>
    <row r="4638" spans="1:12" x14ac:dyDescent="0.3">
      <c r="A4638">
        <v>4637</v>
      </c>
      <c r="B4638">
        <v>0.46365000000000001</v>
      </c>
      <c r="C4638">
        <v>0.58425000000000005</v>
      </c>
      <c r="D4638">
        <v>0.98485</v>
      </c>
      <c r="E4638">
        <v>0.40005000000000002</v>
      </c>
      <c r="F4638">
        <v>4.4850000000000001E-2</v>
      </c>
      <c r="G4638">
        <v>0.10015</v>
      </c>
      <c r="H4638">
        <v>0.61475000000000002</v>
      </c>
      <c r="I4638">
        <v>0.86665000000000003</v>
      </c>
      <c r="J4638">
        <v>0.27334999999999998</v>
      </c>
      <c r="K4638">
        <v>0.13305</v>
      </c>
      <c r="L4638">
        <v>0.59424999999999994</v>
      </c>
    </row>
    <row r="4639" spans="1:12" x14ac:dyDescent="0.3">
      <c r="A4639">
        <v>4638</v>
      </c>
      <c r="B4639">
        <v>0.46375</v>
      </c>
      <c r="C4639">
        <v>0.29185</v>
      </c>
      <c r="D4639">
        <v>4.5249999999999999E-2</v>
      </c>
      <c r="E4639">
        <v>0.21965000000000001</v>
      </c>
      <c r="F4639">
        <v>0.10645</v>
      </c>
      <c r="G4639">
        <v>0.17945</v>
      </c>
      <c r="H4639">
        <v>0.47425</v>
      </c>
      <c r="I4639">
        <v>0.39984999999999998</v>
      </c>
      <c r="J4639">
        <v>0.59284999999999999</v>
      </c>
      <c r="K4639">
        <v>8.6849999999999997E-2</v>
      </c>
      <c r="L4639">
        <v>0.77605000000000002</v>
      </c>
    </row>
    <row r="4640" spans="1:12" x14ac:dyDescent="0.3">
      <c r="A4640">
        <v>4639</v>
      </c>
      <c r="B4640">
        <v>0.46384999999999998</v>
      </c>
      <c r="C4640">
        <v>0.63354999999999995</v>
      </c>
      <c r="D4640">
        <v>3.9550000000000002E-2</v>
      </c>
      <c r="E4640">
        <v>0.70004999999999995</v>
      </c>
      <c r="F4640">
        <v>0.61375000000000002</v>
      </c>
      <c r="G4640">
        <v>0.59494999999999998</v>
      </c>
      <c r="H4640">
        <v>5.7750000000000003E-2</v>
      </c>
      <c r="I4640">
        <v>0.37824999999999998</v>
      </c>
      <c r="J4640">
        <v>0.25095000000000001</v>
      </c>
      <c r="K4640">
        <v>0.56615000000000004</v>
      </c>
      <c r="L4640">
        <v>0.49845</v>
      </c>
    </row>
    <row r="4641" spans="1:12" x14ac:dyDescent="0.3">
      <c r="A4641">
        <v>4640</v>
      </c>
      <c r="B4641">
        <v>0.46394999999999997</v>
      </c>
      <c r="C4641">
        <v>2.035E-2</v>
      </c>
      <c r="D4641">
        <v>0.96284999999999998</v>
      </c>
      <c r="E4641">
        <v>0.41825000000000001</v>
      </c>
      <c r="F4641">
        <v>0.69594999999999996</v>
      </c>
      <c r="G4641">
        <v>0.72384999999999999</v>
      </c>
      <c r="H4641">
        <v>0.42735000000000001</v>
      </c>
      <c r="I4641">
        <v>0.72165000000000001</v>
      </c>
      <c r="J4641">
        <v>0.94855</v>
      </c>
      <c r="K4641">
        <v>0.23955000000000001</v>
      </c>
      <c r="L4641">
        <v>0.46944999999999998</v>
      </c>
    </row>
    <row r="4642" spans="1:12" x14ac:dyDescent="0.3">
      <c r="A4642">
        <v>4641</v>
      </c>
      <c r="B4642">
        <v>0.46405000000000002</v>
      </c>
      <c r="C4642">
        <v>0.86714999999999998</v>
      </c>
      <c r="D4642">
        <v>0.92284999999999995</v>
      </c>
      <c r="E4642">
        <v>0.24395</v>
      </c>
      <c r="F4642">
        <v>0.21045</v>
      </c>
      <c r="G4642">
        <v>0.84484999999999999</v>
      </c>
      <c r="H4642">
        <v>0.70255000000000001</v>
      </c>
      <c r="I4642">
        <v>0.40794999999999998</v>
      </c>
      <c r="J4642">
        <v>0.77615000000000001</v>
      </c>
      <c r="K4642">
        <v>0.58894999999999997</v>
      </c>
      <c r="L4642">
        <v>0.98924999999999996</v>
      </c>
    </row>
    <row r="4643" spans="1:12" x14ac:dyDescent="0.3">
      <c r="A4643">
        <v>4642</v>
      </c>
      <c r="B4643">
        <v>0.46415000000000001</v>
      </c>
      <c r="C4643">
        <v>0.73545000000000005</v>
      </c>
      <c r="D4643">
        <v>0.85394999999999999</v>
      </c>
      <c r="E4643">
        <v>0.63324999999999998</v>
      </c>
      <c r="F4643">
        <v>0.33395000000000002</v>
      </c>
      <c r="G4643">
        <v>0.82015000000000005</v>
      </c>
      <c r="H4643">
        <v>0.18945000000000001</v>
      </c>
      <c r="I4643">
        <v>0.74234999999999995</v>
      </c>
      <c r="J4643">
        <v>0.89585000000000004</v>
      </c>
      <c r="K4643">
        <v>0.29885</v>
      </c>
      <c r="L4643">
        <v>0.20615</v>
      </c>
    </row>
    <row r="4644" spans="1:12" x14ac:dyDescent="0.3">
      <c r="A4644">
        <v>4643</v>
      </c>
      <c r="B4644">
        <v>0.46425</v>
      </c>
      <c r="C4644">
        <v>0.30885000000000001</v>
      </c>
      <c r="D4644">
        <v>0.87095</v>
      </c>
      <c r="E4644">
        <v>0.38264999999999999</v>
      </c>
      <c r="F4644">
        <v>0.95255000000000001</v>
      </c>
      <c r="G4644">
        <v>0.35735</v>
      </c>
      <c r="H4644">
        <v>0.15554999999999999</v>
      </c>
      <c r="I4644">
        <v>0.71975</v>
      </c>
      <c r="J4644">
        <v>0.44935000000000003</v>
      </c>
      <c r="K4644">
        <v>0.48475000000000001</v>
      </c>
      <c r="L4644">
        <v>0.49464999999999998</v>
      </c>
    </row>
    <row r="4645" spans="1:12" x14ac:dyDescent="0.3">
      <c r="A4645">
        <v>4644</v>
      </c>
      <c r="B4645">
        <v>0.46434999999999998</v>
      </c>
      <c r="C4645">
        <v>0.69645000000000001</v>
      </c>
      <c r="D4645">
        <v>0.20444999999999999</v>
      </c>
      <c r="E4645">
        <v>0.39784999999999998</v>
      </c>
      <c r="F4645">
        <v>9.3649999999999997E-2</v>
      </c>
      <c r="G4645">
        <v>0.75505</v>
      </c>
      <c r="H4645">
        <v>0.36375000000000002</v>
      </c>
      <c r="I4645">
        <v>0.48365000000000002</v>
      </c>
      <c r="J4645">
        <v>0.86675000000000002</v>
      </c>
      <c r="K4645">
        <v>0.21154999999999999</v>
      </c>
      <c r="L4645">
        <v>0.77285000000000004</v>
      </c>
    </row>
    <row r="4646" spans="1:12" x14ac:dyDescent="0.3">
      <c r="A4646">
        <v>4645</v>
      </c>
      <c r="B4646">
        <v>0.46444999999999997</v>
      </c>
      <c r="C4646">
        <v>4.8500000000000001E-3</v>
      </c>
      <c r="D4646">
        <v>0.80674999999999997</v>
      </c>
      <c r="E4646">
        <v>0.21295</v>
      </c>
      <c r="F4646">
        <v>0.52224999999999999</v>
      </c>
      <c r="G4646">
        <v>0.99175000000000002</v>
      </c>
      <c r="H4646">
        <v>0.96835000000000004</v>
      </c>
      <c r="I4646">
        <v>0.75544999999999995</v>
      </c>
      <c r="J4646">
        <v>0.64695000000000003</v>
      </c>
      <c r="K4646">
        <v>0.26515</v>
      </c>
      <c r="L4646">
        <v>8.9349999999999999E-2</v>
      </c>
    </row>
    <row r="4647" spans="1:12" x14ac:dyDescent="0.3">
      <c r="A4647">
        <v>4646</v>
      </c>
      <c r="B4647">
        <v>0.46455000000000002</v>
      </c>
      <c r="C4647">
        <v>0.45534999999999998</v>
      </c>
      <c r="D4647">
        <v>0.50014999999999998</v>
      </c>
      <c r="E4647">
        <v>7.775E-2</v>
      </c>
      <c r="F4647">
        <v>0.61734999999999995</v>
      </c>
      <c r="G4647">
        <v>0.53885000000000005</v>
      </c>
      <c r="H4647">
        <v>0.80574999999999997</v>
      </c>
      <c r="I4647">
        <v>0.77044999999999997</v>
      </c>
      <c r="J4647">
        <v>0.12905</v>
      </c>
      <c r="K4647">
        <v>0.23014999999999999</v>
      </c>
      <c r="L4647">
        <v>0.97365000000000002</v>
      </c>
    </row>
    <row r="4648" spans="1:12" x14ac:dyDescent="0.3">
      <c r="A4648">
        <v>4647</v>
      </c>
      <c r="B4648">
        <v>0.46465000000000001</v>
      </c>
      <c r="C4648">
        <v>0.58065</v>
      </c>
      <c r="D4648">
        <v>0.40044999999999997</v>
      </c>
      <c r="E4648">
        <v>0.78315000000000001</v>
      </c>
      <c r="F4648">
        <v>0.12884999999999999</v>
      </c>
      <c r="G4648">
        <v>0.44864999999999999</v>
      </c>
      <c r="H4648">
        <v>0.99214999999999998</v>
      </c>
      <c r="I4648">
        <v>0.31304999999999999</v>
      </c>
      <c r="J4648">
        <v>0.32965</v>
      </c>
      <c r="K4648">
        <v>0.45205000000000001</v>
      </c>
      <c r="L4648">
        <v>0.72384999999999999</v>
      </c>
    </row>
    <row r="4649" spans="1:12" x14ac:dyDescent="0.3">
      <c r="A4649">
        <v>4648</v>
      </c>
      <c r="B4649">
        <v>0.46475</v>
      </c>
      <c r="C4649">
        <v>0.97245000000000004</v>
      </c>
      <c r="D4649">
        <v>0.83545000000000003</v>
      </c>
      <c r="E4649">
        <v>0.35115000000000002</v>
      </c>
      <c r="F4649">
        <v>0.44835000000000003</v>
      </c>
      <c r="G4649">
        <v>0.58894999999999997</v>
      </c>
      <c r="H4649">
        <v>0.47355000000000003</v>
      </c>
      <c r="I4649">
        <v>0.32314999999999999</v>
      </c>
      <c r="J4649">
        <v>0.46165</v>
      </c>
      <c r="K4649">
        <v>3.8150000000000003E-2</v>
      </c>
      <c r="L4649">
        <v>0.34955000000000003</v>
      </c>
    </row>
    <row r="4650" spans="1:12" x14ac:dyDescent="0.3">
      <c r="A4650">
        <v>4649</v>
      </c>
      <c r="B4650">
        <v>0.46484999999999999</v>
      </c>
      <c r="C4650">
        <v>0.37895000000000001</v>
      </c>
      <c r="D4650">
        <v>7.4149999999999994E-2</v>
      </c>
      <c r="E4650">
        <v>0.79864999999999997</v>
      </c>
      <c r="F4650">
        <v>0.27055000000000001</v>
      </c>
      <c r="G4650">
        <v>0.43245</v>
      </c>
      <c r="H4650">
        <v>0.31645000000000001</v>
      </c>
      <c r="I4650">
        <v>0.25195000000000001</v>
      </c>
      <c r="J4650">
        <v>0.72594999999999998</v>
      </c>
      <c r="K4650">
        <v>0.12875</v>
      </c>
      <c r="L4650">
        <v>0.84575</v>
      </c>
    </row>
    <row r="4651" spans="1:12" x14ac:dyDescent="0.3">
      <c r="A4651">
        <v>4650</v>
      </c>
      <c r="B4651">
        <v>0.46494999999999997</v>
      </c>
      <c r="C4651">
        <v>0.94174999999999998</v>
      </c>
      <c r="D4651">
        <v>0.29354999999999998</v>
      </c>
      <c r="E4651">
        <v>0.16014999999999999</v>
      </c>
      <c r="F4651">
        <v>0.62644999999999995</v>
      </c>
      <c r="G4651">
        <v>0.53134999999999999</v>
      </c>
      <c r="H4651">
        <v>0.88834999999999997</v>
      </c>
      <c r="I4651">
        <v>0.56974999999999998</v>
      </c>
      <c r="J4651">
        <v>0.72924999999999995</v>
      </c>
      <c r="K4651">
        <v>0.34825</v>
      </c>
      <c r="L4651">
        <v>0.73885000000000001</v>
      </c>
    </row>
    <row r="4652" spans="1:12" x14ac:dyDescent="0.3">
      <c r="A4652">
        <v>4651</v>
      </c>
      <c r="B4652">
        <v>0.46505000000000002</v>
      </c>
      <c r="C4652">
        <v>5.6750000000000002E-2</v>
      </c>
      <c r="D4652">
        <v>0.39074999999999999</v>
      </c>
      <c r="E4652">
        <v>0.35515000000000002</v>
      </c>
      <c r="F4652">
        <v>0.43835000000000002</v>
      </c>
      <c r="G4652">
        <v>0.90754999999999997</v>
      </c>
      <c r="H4652">
        <v>0.18975</v>
      </c>
      <c r="I4652">
        <v>0.60745000000000005</v>
      </c>
      <c r="J4652">
        <v>7.9049999999999995E-2</v>
      </c>
      <c r="K4652">
        <v>0.69384999999999997</v>
      </c>
      <c r="L4652">
        <v>0.98975000000000002</v>
      </c>
    </row>
    <row r="4653" spans="1:12" x14ac:dyDescent="0.3">
      <c r="A4653">
        <v>4652</v>
      </c>
      <c r="B4653">
        <v>0.46515000000000001</v>
      </c>
      <c r="C4653">
        <v>0.62665000000000004</v>
      </c>
      <c r="D4653">
        <v>0.27334999999999998</v>
      </c>
      <c r="E4653">
        <v>0.37635000000000002</v>
      </c>
      <c r="F4653">
        <v>0.72194999999999998</v>
      </c>
      <c r="G4653">
        <v>9.0249999999999997E-2</v>
      </c>
      <c r="H4653">
        <v>2.315E-2</v>
      </c>
      <c r="I4653">
        <v>0.97145000000000004</v>
      </c>
      <c r="J4653">
        <v>0.74704999999999999</v>
      </c>
      <c r="K4653">
        <v>0.65634999999999999</v>
      </c>
      <c r="L4653">
        <v>0.54864999999999997</v>
      </c>
    </row>
    <row r="4654" spans="1:12" x14ac:dyDescent="0.3">
      <c r="A4654">
        <v>4653</v>
      </c>
      <c r="B4654">
        <v>0.46525</v>
      </c>
      <c r="C4654">
        <v>6.055E-2</v>
      </c>
      <c r="D4654">
        <v>1.5499999999999999E-3</v>
      </c>
      <c r="E4654">
        <v>7.0349999999999996E-2</v>
      </c>
      <c r="F4654">
        <v>0.80564999999999998</v>
      </c>
      <c r="G4654">
        <v>0.41485</v>
      </c>
      <c r="H4654">
        <v>2.8850000000000001E-2</v>
      </c>
      <c r="I4654">
        <v>1.145E-2</v>
      </c>
      <c r="J4654">
        <v>0.49964999999999998</v>
      </c>
      <c r="K4654">
        <v>0.62724999999999997</v>
      </c>
      <c r="L4654">
        <v>0.20885000000000001</v>
      </c>
    </row>
    <row r="4655" spans="1:12" x14ac:dyDescent="0.3">
      <c r="A4655">
        <v>4654</v>
      </c>
      <c r="B4655">
        <v>0.46534999999999999</v>
      </c>
      <c r="C4655">
        <v>0.25124999999999997</v>
      </c>
      <c r="D4655">
        <v>0.33284999999999998</v>
      </c>
      <c r="E4655">
        <v>0.31824999999999998</v>
      </c>
      <c r="F4655">
        <v>0.62065000000000003</v>
      </c>
      <c r="G4655">
        <v>0.44985000000000003</v>
      </c>
      <c r="H4655">
        <v>0.90575000000000006</v>
      </c>
      <c r="I4655">
        <v>0.75724999999999998</v>
      </c>
      <c r="J4655">
        <v>0.60955000000000004</v>
      </c>
      <c r="K4655">
        <v>0.21595</v>
      </c>
      <c r="L4655">
        <v>0.86395</v>
      </c>
    </row>
    <row r="4656" spans="1:12" x14ac:dyDescent="0.3">
      <c r="A4656">
        <v>4655</v>
      </c>
      <c r="B4656">
        <v>0.46544999999999997</v>
      </c>
      <c r="C4656">
        <v>0.29725000000000001</v>
      </c>
      <c r="D4656">
        <v>0.63434999999999997</v>
      </c>
      <c r="E4656">
        <v>0.21095</v>
      </c>
      <c r="F4656">
        <v>0.56105000000000005</v>
      </c>
      <c r="G4656">
        <v>6.2850000000000003E-2</v>
      </c>
      <c r="H4656">
        <v>0.90564999999999996</v>
      </c>
      <c r="I4656">
        <v>0.50805</v>
      </c>
      <c r="J4656">
        <v>0.92874999999999996</v>
      </c>
      <c r="K4656">
        <v>0.97265000000000001</v>
      </c>
      <c r="L4656">
        <v>0.94804999999999995</v>
      </c>
    </row>
    <row r="4657" spans="1:12" x14ac:dyDescent="0.3">
      <c r="A4657">
        <v>4656</v>
      </c>
      <c r="B4657">
        <v>0.46555000000000002</v>
      </c>
      <c r="C4657">
        <v>0.73185</v>
      </c>
      <c r="D4657">
        <v>0.87475000000000003</v>
      </c>
      <c r="E4657">
        <v>0.96565000000000001</v>
      </c>
      <c r="F4657">
        <v>8.7249999999999994E-2</v>
      </c>
      <c r="G4657">
        <v>0.30395</v>
      </c>
      <c r="H4657">
        <v>0.26195000000000002</v>
      </c>
      <c r="I4657">
        <v>0.51465000000000005</v>
      </c>
      <c r="J4657">
        <v>0.91654999999999998</v>
      </c>
      <c r="K4657">
        <v>0.32524999999999998</v>
      </c>
      <c r="L4657">
        <v>0.26405000000000001</v>
      </c>
    </row>
    <row r="4658" spans="1:12" x14ac:dyDescent="0.3">
      <c r="A4658">
        <v>4657</v>
      </c>
      <c r="B4658">
        <v>0.46565000000000001</v>
      </c>
      <c r="C4658">
        <v>0.61995</v>
      </c>
      <c r="D4658">
        <v>0.77975000000000005</v>
      </c>
      <c r="E4658">
        <v>0.14335000000000001</v>
      </c>
      <c r="F4658">
        <v>8.7550000000000003E-2</v>
      </c>
      <c r="G4658">
        <v>0.17565</v>
      </c>
      <c r="H4658">
        <v>0.18145</v>
      </c>
      <c r="I4658">
        <v>0.39734999999999998</v>
      </c>
      <c r="J4658">
        <v>0.13685</v>
      </c>
      <c r="K4658">
        <v>0.77024999999999999</v>
      </c>
      <c r="L4658">
        <v>0.97335000000000005</v>
      </c>
    </row>
    <row r="4659" spans="1:12" x14ac:dyDescent="0.3">
      <c r="A4659">
        <v>4658</v>
      </c>
      <c r="B4659">
        <v>0.46575</v>
      </c>
      <c r="C4659">
        <v>0.81625000000000003</v>
      </c>
      <c r="D4659">
        <v>0.22305</v>
      </c>
      <c r="E4659">
        <v>9.4049999999999995E-2</v>
      </c>
      <c r="F4659">
        <v>0.84814999999999996</v>
      </c>
      <c r="G4659">
        <v>0.50954999999999995</v>
      </c>
      <c r="H4659">
        <v>0.15245</v>
      </c>
      <c r="I4659">
        <v>0.73434999999999995</v>
      </c>
      <c r="J4659">
        <v>0.34715000000000001</v>
      </c>
      <c r="K4659">
        <v>0.33255000000000001</v>
      </c>
      <c r="L4659">
        <v>0.35185</v>
      </c>
    </row>
    <row r="4660" spans="1:12" x14ac:dyDescent="0.3">
      <c r="A4660">
        <v>4659</v>
      </c>
      <c r="B4660">
        <v>0.46584999999999999</v>
      </c>
      <c r="C4660">
        <v>0.87065000000000003</v>
      </c>
      <c r="D4660">
        <v>0.97624999999999995</v>
      </c>
      <c r="E4660">
        <v>0.84335000000000004</v>
      </c>
      <c r="F4660">
        <v>0.86004999999999998</v>
      </c>
      <c r="G4660">
        <v>7.7499999999999999E-3</v>
      </c>
      <c r="H4660">
        <v>0.33284999999999998</v>
      </c>
      <c r="I4660">
        <v>0.49795</v>
      </c>
      <c r="J4660">
        <v>0.26634999999999998</v>
      </c>
      <c r="K4660">
        <v>0.79164999999999996</v>
      </c>
      <c r="L4660">
        <v>0.12705</v>
      </c>
    </row>
    <row r="4661" spans="1:12" x14ac:dyDescent="0.3">
      <c r="A4661">
        <v>4660</v>
      </c>
      <c r="B4661">
        <v>0.46594999999999998</v>
      </c>
      <c r="C4661">
        <v>0.99224999999999997</v>
      </c>
      <c r="D4661">
        <v>0.99434999999999996</v>
      </c>
      <c r="E4661">
        <v>0.11105</v>
      </c>
      <c r="F4661">
        <v>0.63875000000000004</v>
      </c>
      <c r="G4661">
        <v>0.66754999999999998</v>
      </c>
      <c r="H4661">
        <v>0.48735000000000001</v>
      </c>
      <c r="I4661">
        <v>0.25174999999999997</v>
      </c>
      <c r="J4661">
        <v>0.97924999999999995</v>
      </c>
      <c r="K4661">
        <v>7.3550000000000004E-2</v>
      </c>
      <c r="L4661">
        <v>0.64564999999999995</v>
      </c>
    </row>
    <row r="4662" spans="1:12" x14ac:dyDescent="0.3">
      <c r="A4662">
        <v>4661</v>
      </c>
      <c r="B4662">
        <v>0.46605000000000002</v>
      </c>
      <c r="C4662">
        <v>0.68884999999999996</v>
      </c>
      <c r="D4662">
        <v>0.73765000000000003</v>
      </c>
      <c r="E4662">
        <v>0.49704999999999999</v>
      </c>
      <c r="F4662">
        <v>0.23265</v>
      </c>
      <c r="G4662">
        <v>0.22664999999999999</v>
      </c>
      <c r="H4662">
        <v>0.75165000000000004</v>
      </c>
      <c r="I4662">
        <v>0.58884999999999998</v>
      </c>
      <c r="J4662">
        <v>0.44895000000000002</v>
      </c>
      <c r="K4662">
        <v>0.50344999999999995</v>
      </c>
      <c r="L4662">
        <v>0.84035000000000004</v>
      </c>
    </row>
    <row r="4663" spans="1:12" x14ac:dyDescent="0.3">
      <c r="A4663">
        <v>4662</v>
      </c>
      <c r="B4663">
        <v>0.46615000000000001</v>
      </c>
      <c r="C4663">
        <v>0.82215000000000005</v>
      </c>
      <c r="D4663">
        <v>0.99444999999999995</v>
      </c>
      <c r="E4663">
        <v>0.75724999999999998</v>
      </c>
      <c r="F4663">
        <v>4.0849999999999997E-2</v>
      </c>
      <c r="G4663">
        <v>9.6049999999999996E-2</v>
      </c>
      <c r="H4663">
        <v>0.67544999999999999</v>
      </c>
      <c r="I4663">
        <v>3.065E-2</v>
      </c>
      <c r="J4663">
        <v>0.67584999999999995</v>
      </c>
      <c r="K4663">
        <v>0.82574999999999998</v>
      </c>
      <c r="L4663">
        <v>0.44845000000000002</v>
      </c>
    </row>
    <row r="4664" spans="1:12" x14ac:dyDescent="0.3">
      <c r="A4664">
        <v>4663</v>
      </c>
      <c r="B4664">
        <v>0.46625</v>
      </c>
      <c r="C4664">
        <v>0.84484999999999999</v>
      </c>
      <c r="D4664">
        <v>0.54285000000000005</v>
      </c>
      <c r="E4664">
        <v>0.98275000000000001</v>
      </c>
      <c r="F4664">
        <v>0.29415000000000002</v>
      </c>
      <c r="G4664">
        <v>0.24104999999999999</v>
      </c>
      <c r="H4664">
        <v>0.20055000000000001</v>
      </c>
      <c r="I4664">
        <v>0.63305</v>
      </c>
      <c r="J4664">
        <v>0.92774999999999996</v>
      </c>
      <c r="K4664">
        <v>8.405E-2</v>
      </c>
      <c r="L4664">
        <v>0.36935000000000001</v>
      </c>
    </row>
    <row r="4665" spans="1:12" x14ac:dyDescent="0.3">
      <c r="A4665">
        <v>4664</v>
      </c>
      <c r="B4665">
        <v>0.46634999999999999</v>
      </c>
      <c r="C4665">
        <v>0.79295000000000004</v>
      </c>
      <c r="D4665">
        <v>4.5650000000000003E-2</v>
      </c>
      <c r="E4665">
        <v>0.62714999999999999</v>
      </c>
      <c r="F4665">
        <v>0.13314999999999999</v>
      </c>
      <c r="G4665">
        <v>0.25614999999999999</v>
      </c>
      <c r="H4665">
        <v>0.68115000000000003</v>
      </c>
      <c r="I4665">
        <v>0.31025000000000003</v>
      </c>
      <c r="J4665">
        <v>0.42304999999999998</v>
      </c>
      <c r="K4665">
        <v>0.60904999999999998</v>
      </c>
      <c r="L4665">
        <v>6.8250000000000005E-2</v>
      </c>
    </row>
    <row r="4666" spans="1:12" x14ac:dyDescent="0.3">
      <c r="A4666">
        <v>4665</v>
      </c>
      <c r="B4666">
        <v>0.46644999999999998</v>
      </c>
      <c r="C4666">
        <v>1.255E-2</v>
      </c>
      <c r="D4666">
        <v>0.84984999999999999</v>
      </c>
      <c r="E4666">
        <v>0.36254999999999998</v>
      </c>
      <c r="F4666">
        <v>3.0849999999999999E-2</v>
      </c>
      <c r="G4666">
        <v>0.44674999999999998</v>
      </c>
      <c r="H4666">
        <v>0.44124999999999998</v>
      </c>
      <c r="I4666">
        <v>0.21354999999999999</v>
      </c>
      <c r="J4666">
        <v>0.66025</v>
      </c>
      <c r="K4666">
        <v>0.97645000000000004</v>
      </c>
      <c r="L4666">
        <v>0.54915000000000003</v>
      </c>
    </row>
    <row r="4667" spans="1:12" x14ac:dyDescent="0.3">
      <c r="A4667">
        <v>4666</v>
      </c>
      <c r="B4667">
        <v>0.46655000000000002</v>
      </c>
      <c r="C4667">
        <v>0.86224999999999996</v>
      </c>
      <c r="D4667">
        <v>0.77505000000000002</v>
      </c>
      <c r="E4667">
        <v>0.47134999999999999</v>
      </c>
      <c r="F4667">
        <v>0.53734999999999999</v>
      </c>
      <c r="G4667">
        <v>0.48525000000000001</v>
      </c>
      <c r="H4667">
        <v>0.94164999999999999</v>
      </c>
      <c r="I4667">
        <v>0.16694999999999999</v>
      </c>
      <c r="J4667">
        <v>0.29165000000000002</v>
      </c>
      <c r="K4667">
        <v>0.75034999999999996</v>
      </c>
      <c r="L4667">
        <v>0.48945</v>
      </c>
    </row>
    <row r="4668" spans="1:12" x14ac:dyDescent="0.3">
      <c r="A4668">
        <v>4667</v>
      </c>
      <c r="B4668">
        <v>0.46665000000000001</v>
      </c>
      <c r="C4668">
        <v>0.53674999999999995</v>
      </c>
      <c r="D4668">
        <v>0.50634999999999997</v>
      </c>
      <c r="E4668">
        <v>0.63575000000000004</v>
      </c>
      <c r="F4668">
        <v>0.31274999999999997</v>
      </c>
      <c r="G4668">
        <v>0.39855000000000002</v>
      </c>
      <c r="H4668">
        <v>0.43404999999999999</v>
      </c>
      <c r="I4668">
        <v>0.22564999999999999</v>
      </c>
      <c r="J4668">
        <v>0.37595000000000001</v>
      </c>
      <c r="K4668">
        <v>0.66785000000000005</v>
      </c>
      <c r="L4668">
        <v>0.98004999999999998</v>
      </c>
    </row>
    <row r="4669" spans="1:12" x14ac:dyDescent="0.3">
      <c r="A4669">
        <v>4668</v>
      </c>
      <c r="B4669">
        <v>0.46675</v>
      </c>
      <c r="C4669">
        <v>1.545E-2</v>
      </c>
      <c r="D4669">
        <v>0.90134999999999998</v>
      </c>
      <c r="E4669">
        <v>0.68425000000000002</v>
      </c>
      <c r="F4669">
        <v>5.7499999999999999E-3</v>
      </c>
      <c r="G4669">
        <v>0.87865000000000004</v>
      </c>
      <c r="H4669">
        <v>0.35685</v>
      </c>
      <c r="I4669">
        <v>1.6650000000000002E-2</v>
      </c>
      <c r="J4669">
        <v>0.33665</v>
      </c>
      <c r="K4669">
        <v>1.9550000000000001E-2</v>
      </c>
      <c r="L4669">
        <v>0.70904999999999996</v>
      </c>
    </row>
    <row r="4670" spans="1:12" x14ac:dyDescent="0.3">
      <c r="A4670">
        <v>4669</v>
      </c>
      <c r="B4670">
        <v>0.46684999999999999</v>
      </c>
      <c r="C4670">
        <v>0.11505</v>
      </c>
      <c r="D4670">
        <v>0.46815000000000001</v>
      </c>
      <c r="E4670">
        <v>0.66385000000000005</v>
      </c>
      <c r="F4670">
        <v>0.97024999999999995</v>
      </c>
      <c r="G4670">
        <v>0.95315000000000005</v>
      </c>
      <c r="H4670">
        <v>0.66595000000000004</v>
      </c>
      <c r="I4670">
        <v>0.65325</v>
      </c>
      <c r="J4670">
        <v>0.80235000000000001</v>
      </c>
      <c r="K4670">
        <v>0.57315000000000005</v>
      </c>
      <c r="L4670">
        <v>0.14655000000000001</v>
      </c>
    </row>
    <row r="4671" spans="1:12" x14ac:dyDescent="0.3">
      <c r="A4671">
        <v>4670</v>
      </c>
      <c r="B4671">
        <v>0.46694999999999998</v>
      </c>
      <c r="C4671">
        <v>0.93684999999999996</v>
      </c>
      <c r="D4671">
        <v>0.92295000000000005</v>
      </c>
      <c r="E4671">
        <v>0.99185000000000001</v>
      </c>
      <c r="F4671">
        <v>0.27675</v>
      </c>
      <c r="G4671">
        <v>0.53015000000000001</v>
      </c>
      <c r="H4671">
        <v>0.38945000000000002</v>
      </c>
      <c r="I4671">
        <v>0.27495000000000003</v>
      </c>
      <c r="J4671">
        <v>0.89724999999999999</v>
      </c>
      <c r="K4671">
        <v>0.95735000000000003</v>
      </c>
      <c r="L4671">
        <v>0.92984999999999995</v>
      </c>
    </row>
    <row r="4672" spans="1:12" x14ac:dyDescent="0.3">
      <c r="A4672">
        <v>4671</v>
      </c>
      <c r="B4672">
        <v>0.46705000000000002</v>
      </c>
      <c r="C4672">
        <v>0.32474999999999998</v>
      </c>
      <c r="D4672">
        <v>0.81764999999999999</v>
      </c>
      <c r="E4672">
        <v>0.27825</v>
      </c>
      <c r="F4672">
        <v>0.61404999999999998</v>
      </c>
      <c r="G4672">
        <v>0.76995000000000002</v>
      </c>
      <c r="H4672">
        <v>0.97484999999999999</v>
      </c>
      <c r="I4672">
        <v>0.49854999999999999</v>
      </c>
      <c r="J4672">
        <v>0.44905</v>
      </c>
      <c r="K4672">
        <v>0.87655000000000005</v>
      </c>
      <c r="L4672">
        <v>0.68515000000000004</v>
      </c>
    </row>
    <row r="4673" spans="1:12" x14ac:dyDescent="0.3">
      <c r="A4673">
        <v>4672</v>
      </c>
      <c r="B4673">
        <v>0.46715000000000001</v>
      </c>
      <c r="C4673">
        <v>0.54784999999999995</v>
      </c>
      <c r="D4673">
        <v>0.33405000000000001</v>
      </c>
      <c r="E4673">
        <v>5.135E-2</v>
      </c>
      <c r="F4673">
        <v>0.10045</v>
      </c>
      <c r="G4673">
        <v>0.67664999999999997</v>
      </c>
      <c r="H4673">
        <v>2.9649999999999999E-2</v>
      </c>
      <c r="I4673">
        <v>0.83535000000000004</v>
      </c>
      <c r="J4673">
        <v>0.57315000000000005</v>
      </c>
      <c r="K4673">
        <v>0.91564999999999996</v>
      </c>
      <c r="L4673">
        <v>0.73114999999999997</v>
      </c>
    </row>
    <row r="4674" spans="1:12" x14ac:dyDescent="0.3">
      <c r="A4674">
        <v>4673</v>
      </c>
      <c r="B4674">
        <v>0.46725</v>
      </c>
      <c r="C4674">
        <v>0.14455000000000001</v>
      </c>
      <c r="D4674">
        <v>7.3950000000000002E-2</v>
      </c>
      <c r="E4674">
        <v>0.16195000000000001</v>
      </c>
      <c r="F4674">
        <v>0.42354999999999998</v>
      </c>
      <c r="G4674">
        <v>0.69194999999999995</v>
      </c>
      <c r="H4674">
        <v>0.94855</v>
      </c>
      <c r="I4674">
        <v>0.99814999999999998</v>
      </c>
      <c r="J4674">
        <v>0.15734999999999999</v>
      </c>
      <c r="K4674">
        <v>0.74565000000000003</v>
      </c>
      <c r="L4674">
        <v>0.35585</v>
      </c>
    </row>
    <row r="4675" spans="1:12" x14ac:dyDescent="0.3">
      <c r="A4675">
        <v>4674</v>
      </c>
      <c r="B4675">
        <v>0.46734999999999999</v>
      </c>
      <c r="C4675">
        <v>2.5649999999999999E-2</v>
      </c>
      <c r="D4675">
        <v>0.85224999999999995</v>
      </c>
      <c r="E4675">
        <v>0.67635000000000001</v>
      </c>
      <c r="F4675">
        <v>0.51865000000000006</v>
      </c>
      <c r="G4675">
        <v>0.50705</v>
      </c>
      <c r="H4675">
        <v>0.61375000000000002</v>
      </c>
      <c r="I4675">
        <v>0.18415000000000001</v>
      </c>
      <c r="J4675">
        <v>0.78725000000000001</v>
      </c>
      <c r="K4675">
        <v>0.81145</v>
      </c>
      <c r="L4675">
        <v>7.1050000000000002E-2</v>
      </c>
    </row>
    <row r="4676" spans="1:12" x14ac:dyDescent="0.3">
      <c r="A4676">
        <v>4675</v>
      </c>
      <c r="B4676">
        <v>0.46744999999999998</v>
      </c>
      <c r="C4676">
        <v>0.51785000000000003</v>
      </c>
      <c r="D4676">
        <v>0.14785000000000001</v>
      </c>
      <c r="E4676">
        <v>0.23565</v>
      </c>
      <c r="F4676">
        <v>0.33415</v>
      </c>
      <c r="G4676">
        <v>0.97375</v>
      </c>
      <c r="H4676">
        <v>0.23255000000000001</v>
      </c>
      <c r="I4676">
        <v>0.52295000000000003</v>
      </c>
      <c r="J4676">
        <v>8.1449999999999995E-2</v>
      </c>
      <c r="K4676">
        <v>0.98995</v>
      </c>
      <c r="L4676">
        <v>0.54015000000000002</v>
      </c>
    </row>
    <row r="4677" spans="1:12" x14ac:dyDescent="0.3">
      <c r="A4677">
        <v>4676</v>
      </c>
      <c r="B4677">
        <v>0.46755000000000002</v>
      </c>
      <c r="C4677">
        <v>0.62434999999999996</v>
      </c>
      <c r="D4677">
        <v>0.44955000000000001</v>
      </c>
      <c r="E4677">
        <v>0.44814999999999999</v>
      </c>
      <c r="F4677">
        <v>0.43735000000000002</v>
      </c>
      <c r="G4677">
        <v>0.46684999999999999</v>
      </c>
      <c r="H4677">
        <v>0.40065000000000001</v>
      </c>
      <c r="I4677">
        <v>0.34384999999999999</v>
      </c>
      <c r="J4677">
        <v>0.46775</v>
      </c>
      <c r="K4677">
        <v>0.13744999999999999</v>
      </c>
      <c r="L4677">
        <v>0.16714999999999999</v>
      </c>
    </row>
    <row r="4678" spans="1:12" x14ac:dyDescent="0.3">
      <c r="A4678">
        <v>4677</v>
      </c>
      <c r="B4678">
        <v>0.46765000000000001</v>
      </c>
      <c r="C4678">
        <v>0.21515000000000001</v>
      </c>
      <c r="D4678">
        <v>0.38045000000000001</v>
      </c>
      <c r="E4678">
        <v>7.4450000000000002E-2</v>
      </c>
      <c r="F4678">
        <v>0.41034999999999999</v>
      </c>
      <c r="G4678">
        <v>0.54905000000000004</v>
      </c>
      <c r="H4678">
        <v>0.63185000000000002</v>
      </c>
      <c r="I4678">
        <v>6.2850000000000003E-2</v>
      </c>
      <c r="J4678">
        <v>0.81564999999999999</v>
      </c>
      <c r="K4678">
        <v>8.5849999999999996E-2</v>
      </c>
      <c r="L4678">
        <v>6.2050000000000001E-2</v>
      </c>
    </row>
    <row r="4679" spans="1:12" x14ac:dyDescent="0.3">
      <c r="A4679">
        <v>4678</v>
      </c>
      <c r="B4679">
        <v>0.46775</v>
      </c>
      <c r="C4679">
        <v>0.69864999999999999</v>
      </c>
      <c r="D4679">
        <v>3.4849999999999999E-2</v>
      </c>
      <c r="E4679">
        <v>0.20845</v>
      </c>
      <c r="F4679">
        <v>0.14674999999999999</v>
      </c>
      <c r="G4679">
        <v>0.74714999999999998</v>
      </c>
      <c r="H4679">
        <v>0.88944999999999996</v>
      </c>
      <c r="I4679">
        <v>0.96784999999999999</v>
      </c>
      <c r="J4679">
        <v>0.82235000000000003</v>
      </c>
      <c r="K4679">
        <v>0.51724999999999999</v>
      </c>
      <c r="L4679">
        <v>0.82915000000000005</v>
      </c>
    </row>
    <row r="4680" spans="1:12" x14ac:dyDescent="0.3">
      <c r="A4680">
        <v>4679</v>
      </c>
      <c r="B4680">
        <v>0.46784999999999999</v>
      </c>
      <c r="C4680">
        <v>0.55445</v>
      </c>
      <c r="D4680">
        <v>0.43824999999999997</v>
      </c>
      <c r="E4680">
        <v>6.1850000000000002E-2</v>
      </c>
      <c r="F4680">
        <v>0.64344999999999997</v>
      </c>
      <c r="G4680">
        <v>0.41704999999999998</v>
      </c>
      <c r="H4680">
        <v>0.74385000000000001</v>
      </c>
      <c r="I4680">
        <v>0.70335000000000003</v>
      </c>
      <c r="J4680">
        <v>0.72245000000000004</v>
      </c>
      <c r="K4680">
        <v>2.9499999999999999E-3</v>
      </c>
      <c r="L4680">
        <v>0.35654999999999998</v>
      </c>
    </row>
    <row r="4681" spans="1:12" x14ac:dyDescent="0.3">
      <c r="A4681">
        <v>4680</v>
      </c>
      <c r="B4681">
        <v>0.46794999999999998</v>
      </c>
      <c r="C4681">
        <v>0.10745</v>
      </c>
      <c r="D4681">
        <v>7.7249999999999999E-2</v>
      </c>
      <c r="E4681">
        <v>0.88915</v>
      </c>
      <c r="F4681">
        <v>0.85424999999999995</v>
      </c>
      <c r="G4681">
        <v>0.12145</v>
      </c>
      <c r="H4681">
        <v>0.45295000000000002</v>
      </c>
      <c r="I4681">
        <v>8.3650000000000002E-2</v>
      </c>
      <c r="J4681">
        <v>0.77625</v>
      </c>
      <c r="K4681">
        <v>0.11385000000000001</v>
      </c>
      <c r="L4681">
        <v>0.72785</v>
      </c>
    </row>
    <row r="4682" spans="1:12" x14ac:dyDescent="0.3">
      <c r="A4682">
        <v>4681</v>
      </c>
      <c r="B4682">
        <v>0.46805000000000002</v>
      </c>
      <c r="C4682">
        <v>0.89354999999999996</v>
      </c>
      <c r="D4682">
        <v>0.58235000000000003</v>
      </c>
      <c r="E4682">
        <v>0.92684999999999995</v>
      </c>
      <c r="F4682">
        <v>0.25274999999999997</v>
      </c>
      <c r="G4682">
        <v>0.56374999999999997</v>
      </c>
      <c r="H4682">
        <v>0.20335</v>
      </c>
      <c r="I4682">
        <v>0.27515000000000001</v>
      </c>
      <c r="J4682">
        <v>0.40684999999999999</v>
      </c>
      <c r="K4682">
        <v>0.17265</v>
      </c>
      <c r="L4682">
        <v>0.18895000000000001</v>
      </c>
    </row>
    <row r="4683" spans="1:12" x14ac:dyDescent="0.3">
      <c r="A4683">
        <v>4682</v>
      </c>
      <c r="B4683">
        <v>0.46815000000000001</v>
      </c>
      <c r="C4683">
        <v>0.64185000000000003</v>
      </c>
      <c r="D4683">
        <v>0.79754999999999998</v>
      </c>
      <c r="E4683">
        <v>0.39955000000000002</v>
      </c>
      <c r="F4683">
        <v>0.58084999999999998</v>
      </c>
      <c r="G4683">
        <v>0.10545</v>
      </c>
      <c r="H4683">
        <v>0.34144999999999998</v>
      </c>
      <c r="I4683">
        <v>0.94335000000000002</v>
      </c>
      <c r="J4683">
        <v>7.4050000000000005E-2</v>
      </c>
      <c r="K4683">
        <v>0.95325000000000004</v>
      </c>
      <c r="L4683">
        <v>0.91964999999999997</v>
      </c>
    </row>
    <row r="4684" spans="1:12" x14ac:dyDescent="0.3">
      <c r="A4684">
        <v>4683</v>
      </c>
      <c r="B4684">
        <v>0.46825</v>
      </c>
      <c r="C4684">
        <v>0.91105000000000003</v>
      </c>
      <c r="D4684">
        <v>0.43304999999999999</v>
      </c>
      <c r="E4684">
        <v>4.0250000000000001E-2</v>
      </c>
      <c r="F4684">
        <v>0.22944999999999999</v>
      </c>
      <c r="G4684">
        <v>0.16355</v>
      </c>
      <c r="H4684">
        <v>0.21934999999999999</v>
      </c>
      <c r="I4684">
        <v>0.80435000000000001</v>
      </c>
      <c r="J4684">
        <v>0.85004999999999997</v>
      </c>
      <c r="K4684">
        <v>0.88705000000000001</v>
      </c>
      <c r="L4684">
        <v>0.52785000000000004</v>
      </c>
    </row>
    <row r="4685" spans="1:12" x14ac:dyDescent="0.3">
      <c r="A4685">
        <v>4684</v>
      </c>
      <c r="B4685">
        <v>0.46834999999999999</v>
      </c>
      <c r="C4685">
        <v>0.64344999999999997</v>
      </c>
      <c r="D4685">
        <v>0.67535000000000001</v>
      </c>
      <c r="E4685">
        <v>0.76895000000000002</v>
      </c>
      <c r="F4685">
        <v>0.97575000000000001</v>
      </c>
      <c r="G4685">
        <v>0.18865000000000001</v>
      </c>
      <c r="H4685">
        <v>0.97045000000000003</v>
      </c>
      <c r="I4685">
        <v>0.97394999999999998</v>
      </c>
      <c r="J4685">
        <v>0.62624999999999997</v>
      </c>
      <c r="K4685">
        <v>0.83684999999999998</v>
      </c>
      <c r="L4685">
        <v>0.47215000000000001</v>
      </c>
    </row>
    <row r="4686" spans="1:12" x14ac:dyDescent="0.3">
      <c r="A4686">
        <v>4685</v>
      </c>
      <c r="B4686">
        <v>0.46844999999999998</v>
      </c>
      <c r="C4686">
        <v>0.13314999999999999</v>
      </c>
      <c r="D4686">
        <v>0.40115000000000001</v>
      </c>
      <c r="E4686">
        <v>0.80654999999999999</v>
      </c>
      <c r="F4686">
        <v>0.38535000000000003</v>
      </c>
      <c r="G4686">
        <v>0.28694999999999998</v>
      </c>
      <c r="H4686">
        <v>0.64624999999999999</v>
      </c>
      <c r="I4686">
        <v>0.53385000000000005</v>
      </c>
      <c r="J4686">
        <v>0.11135</v>
      </c>
      <c r="K4686">
        <v>0.44285000000000002</v>
      </c>
      <c r="L4686">
        <v>0.48644999999999999</v>
      </c>
    </row>
    <row r="4687" spans="1:12" x14ac:dyDescent="0.3">
      <c r="A4687">
        <v>4686</v>
      </c>
      <c r="B4687">
        <v>0.46855000000000002</v>
      </c>
      <c r="C4687">
        <v>7.2550000000000003E-2</v>
      </c>
      <c r="D4687">
        <v>0.11545</v>
      </c>
      <c r="E4687">
        <v>0.42254999999999998</v>
      </c>
      <c r="F4687">
        <v>0.49295</v>
      </c>
      <c r="G4687">
        <v>0.22595000000000001</v>
      </c>
      <c r="H4687">
        <v>0.95225000000000004</v>
      </c>
      <c r="I4687">
        <v>0.35385</v>
      </c>
      <c r="J4687">
        <v>0.45815</v>
      </c>
      <c r="K4687">
        <v>0.83394999999999997</v>
      </c>
      <c r="L4687">
        <v>0.53105000000000002</v>
      </c>
    </row>
    <row r="4688" spans="1:12" x14ac:dyDescent="0.3">
      <c r="A4688">
        <v>4687</v>
      </c>
      <c r="B4688">
        <v>0.46865000000000001</v>
      </c>
      <c r="C4688">
        <v>0.51165000000000005</v>
      </c>
      <c r="D4688">
        <v>0.93784999999999996</v>
      </c>
      <c r="E4688">
        <v>0.41025</v>
      </c>
      <c r="F4688">
        <v>0.69255</v>
      </c>
      <c r="G4688">
        <v>0.62155000000000005</v>
      </c>
      <c r="H4688">
        <v>0.83525000000000005</v>
      </c>
      <c r="I4688">
        <v>0.55935000000000001</v>
      </c>
      <c r="J4688">
        <v>0.13935</v>
      </c>
      <c r="K4688">
        <v>0.36985000000000001</v>
      </c>
      <c r="L4688">
        <v>0.30735000000000001</v>
      </c>
    </row>
    <row r="4689" spans="1:12" x14ac:dyDescent="0.3">
      <c r="A4689">
        <v>4688</v>
      </c>
      <c r="B4689">
        <v>0.46875</v>
      </c>
      <c r="C4689">
        <v>0.25085000000000002</v>
      </c>
      <c r="D4689">
        <v>0.16905000000000001</v>
      </c>
      <c r="E4689">
        <v>0.64515</v>
      </c>
      <c r="F4689">
        <v>0.45705000000000001</v>
      </c>
      <c r="G4689">
        <v>0.37535000000000002</v>
      </c>
      <c r="H4689">
        <v>4.4249999999999998E-2</v>
      </c>
      <c r="I4689">
        <v>0.69415000000000004</v>
      </c>
      <c r="J4689">
        <v>0.36795</v>
      </c>
      <c r="K4689">
        <v>1.6250000000000001E-2</v>
      </c>
      <c r="L4689">
        <v>0.90134999999999998</v>
      </c>
    </row>
    <row r="4690" spans="1:12" x14ac:dyDescent="0.3">
      <c r="A4690">
        <v>4689</v>
      </c>
      <c r="B4690">
        <v>0.46884999999999999</v>
      </c>
      <c r="C4690">
        <v>0.21745</v>
      </c>
      <c r="D4690">
        <v>0.33715000000000001</v>
      </c>
      <c r="E4690">
        <v>0.42814999999999998</v>
      </c>
      <c r="F4690">
        <v>0.44695000000000001</v>
      </c>
      <c r="G4690">
        <v>0.58565</v>
      </c>
      <c r="H4690">
        <v>0.70284999999999997</v>
      </c>
      <c r="I4690">
        <v>0.12955</v>
      </c>
      <c r="J4690">
        <v>0.39605000000000001</v>
      </c>
      <c r="K4690">
        <v>0.20815</v>
      </c>
      <c r="L4690">
        <v>0.55245</v>
      </c>
    </row>
    <row r="4691" spans="1:12" x14ac:dyDescent="0.3">
      <c r="A4691">
        <v>4690</v>
      </c>
      <c r="B4691">
        <v>0.46894999999999998</v>
      </c>
      <c r="C4691">
        <v>0.32915</v>
      </c>
      <c r="D4691">
        <v>0.25745000000000001</v>
      </c>
      <c r="E4691">
        <v>0.95935000000000004</v>
      </c>
      <c r="F4691">
        <v>0.69435000000000002</v>
      </c>
      <c r="G4691">
        <v>0.93294999999999995</v>
      </c>
      <c r="H4691">
        <v>0.35415000000000002</v>
      </c>
      <c r="I4691">
        <v>0.91134999999999999</v>
      </c>
      <c r="J4691">
        <v>0.51665000000000005</v>
      </c>
      <c r="K4691">
        <v>0.69025000000000003</v>
      </c>
      <c r="L4691">
        <v>0.14685000000000001</v>
      </c>
    </row>
    <row r="4692" spans="1:12" x14ac:dyDescent="0.3">
      <c r="A4692">
        <v>4691</v>
      </c>
      <c r="B4692">
        <v>0.46905000000000002</v>
      </c>
      <c r="C4692">
        <v>5.3249999999999999E-2</v>
      </c>
      <c r="D4692">
        <v>0.87044999999999995</v>
      </c>
      <c r="E4692">
        <v>0.47425</v>
      </c>
      <c r="F4692">
        <v>1.925E-2</v>
      </c>
      <c r="G4692">
        <v>0.40484999999999999</v>
      </c>
      <c r="H4692">
        <v>0.50105</v>
      </c>
      <c r="I4692">
        <v>0.77915000000000001</v>
      </c>
      <c r="J4692">
        <v>0.46794999999999998</v>
      </c>
      <c r="K4692">
        <v>0.89054999999999995</v>
      </c>
      <c r="L4692">
        <v>0.62755000000000005</v>
      </c>
    </row>
    <row r="4693" spans="1:12" x14ac:dyDescent="0.3">
      <c r="A4693">
        <v>4692</v>
      </c>
      <c r="B4693">
        <v>0.46915000000000001</v>
      </c>
      <c r="C4693">
        <v>0.30295</v>
      </c>
      <c r="D4693">
        <v>0.23135</v>
      </c>
      <c r="E4693">
        <v>9.5049999999999996E-2</v>
      </c>
      <c r="F4693">
        <v>0.78174999999999994</v>
      </c>
      <c r="G4693">
        <v>0.89375000000000004</v>
      </c>
      <c r="H4693">
        <v>1.525E-2</v>
      </c>
      <c r="I4693">
        <v>0.66444999999999999</v>
      </c>
      <c r="J4693">
        <v>0.12195</v>
      </c>
      <c r="K4693">
        <v>9.4049999999999995E-2</v>
      </c>
      <c r="L4693">
        <v>0.20905000000000001</v>
      </c>
    </row>
    <row r="4694" spans="1:12" x14ac:dyDescent="0.3">
      <c r="A4694">
        <v>4693</v>
      </c>
      <c r="B4694">
        <v>0.46925</v>
      </c>
      <c r="C4694">
        <v>0.33084999999999998</v>
      </c>
      <c r="D4694">
        <v>0.72245000000000004</v>
      </c>
      <c r="E4694">
        <v>0.44674999999999998</v>
      </c>
      <c r="F4694">
        <v>0.31555</v>
      </c>
      <c r="G4694">
        <v>0.71804999999999997</v>
      </c>
      <c r="H4694">
        <v>0.42035</v>
      </c>
      <c r="I4694">
        <v>5.9650000000000002E-2</v>
      </c>
      <c r="J4694">
        <v>0.52844999999999998</v>
      </c>
      <c r="K4694">
        <v>0.49054999999999999</v>
      </c>
      <c r="L4694">
        <v>0.41654999999999998</v>
      </c>
    </row>
    <row r="4695" spans="1:12" x14ac:dyDescent="0.3">
      <c r="A4695">
        <v>4694</v>
      </c>
      <c r="B4695">
        <v>0.46934999999999999</v>
      </c>
      <c r="C4695">
        <v>0.20094999999999999</v>
      </c>
      <c r="D4695">
        <v>0.57415000000000005</v>
      </c>
      <c r="E4695">
        <v>0.47344999999999998</v>
      </c>
      <c r="F4695">
        <v>0.96594999999999998</v>
      </c>
      <c r="G4695">
        <v>0.84865000000000002</v>
      </c>
      <c r="H4695">
        <v>0.82555000000000001</v>
      </c>
      <c r="I4695">
        <v>0.22755</v>
      </c>
      <c r="J4695">
        <v>0.32865</v>
      </c>
      <c r="K4695">
        <v>0.49935000000000002</v>
      </c>
      <c r="L4695">
        <v>0.91505000000000003</v>
      </c>
    </row>
    <row r="4696" spans="1:12" x14ac:dyDescent="0.3">
      <c r="A4696">
        <v>4695</v>
      </c>
      <c r="B4696">
        <v>0.46944999999999998</v>
      </c>
      <c r="C4696">
        <v>0.10455</v>
      </c>
      <c r="D4696">
        <v>0.35504999999999998</v>
      </c>
      <c r="E4696">
        <v>0.76634999999999998</v>
      </c>
      <c r="F4696">
        <v>0.20915</v>
      </c>
      <c r="G4696">
        <v>0.97955000000000003</v>
      </c>
      <c r="H4696">
        <v>0.55854999999999999</v>
      </c>
      <c r="I4696">
        <v>0.85435000000000005</v>
      </c>
      <c r="J4696">
        <v>0.29004999999999997</v>
      </c>
      <c r="K4696">
        <v>0.24345</v>
      </c>
      <c r="L4696">
        <v>8.0649999999999999E-2</v>
      </c>
    </row>
    <row r="4697" spans="1:12" x14ac:dyDescent="0.3">
      <c r="A4697">
        <v>4696</v>
      </c>
      <c r="B4697">
        <v>0.46955000000000002</v>
      </c>
      <c r="C4697">
        <v>0.86424999999999996</v>
      </c>
      <c r="D4697">
        <v>0.36885000000000001</v>
      </c>
      <c r="E4697">
        <v>0.24725</v>
      </c>
      <c r="F4697">
        <v>0.47744999999999999</v>
      </c>
      <c r="G4697">
        <v>0.34825</v>
      </c>
      <c r="H4697">
        <v>0.47694999999999999</v>
      </c>
      <c r="I4697">
        <v>0.53085000000000004</v>
      </c>
      <c r="J4697">
        <v>0.14954999999999999</v>
      </c>
      <c r="K4697">
        <v>0.42094999999999999</v>
      </c>
      <c r="L4697">
        <v>0.20244999999999999</v>
      </c>
    </row>
    <row r="4698" spans="1:12" x14ac:dyDescent="0.3">
      <c r="A4698">
        <v>4697</v>
      </c>
      <c r="B4698">
        <v>0.46965000000000001</v>
      </c>
      <c r="C4698">
        <v>0.14294999999999999</v>
      </c>
      <c r="D4698">
        <v>0.34525</v>
      </c>
      <c r="E4698">
        <v>0.50814999999999999</v>
      </c>
      <c r="F4698">
        <v>0.12895000000000001</v>
      </c>
      <c r="G4698">
        <v>0.71004999999999996</v>
      </c>
      <c r="H4698">
        <v>0.78995000000000004</v>
      </c>
      <c r="I4698">
        <v>0.61765000000000003</v>
      </c>
      <c r="J4698">
        <v>0.34425</v>
      </c>
      <c r="K4698">
        <v>0.42085</v>
      </c>
      <c r="L4698">
        <v>0.86585000000000001</v>
      </c>
    </row>
    <row r="4699" spans="1:12" x14ac:dyDescent="0.3">
      <c r="A4699">
        <v>4698</v>
      </c>
      <c r="B4699">
        <v>0.46975</v>
      </c>
      <c r="C4699">
        <v>0.56235000000000002</v>
      </c>
      <c r="D4699">
        <v>0.45495000000000002</v>
      </c>
      <c r="E4699">
        <v>0.53844999999999998</v>
      </c>
      <c r="F4699">
        <v>0.11315</v>
      </c>
      <c r="G4699">
        <v>0.81084999999999996</v>
      </c>
      <c r="H4699">
        <v>0.60324999999999995</v>
      </c>
      <c r="I4699">
        <v>0.79664999999999997</v>
      </c>
      <c r="J4699">
        <v>0.83435000000000004</v>
      </c>
      <c r="K4699">
        <v>0.35485</v>
      </c>
      <c r="L4699">
        <v>0.35885</v>
      </c>
    </row>
    <row r="4700" spans="1:12" x14ac:dyDescent="0.3">
      <c r="A4700">
        <v>4699</v>
      </c>
      <c r="B4700">
        <v>0.46984999999999999</v>
      </c>
      <c r="C4700">
        <v>0.62714999999999999</v>
      </c>
      <c r="D4700">
        <v>0.84875</v>
      </c>
      <c r="E4700">
        <v>0.68205000000000005</v>
      </c>
      <c r="F4700">
        <v>0.11625000000000001</v>
      </c>
      <c r="G4700">
        <v>0.78054999999999997</v>
      </c>
      <c r="H4700">
        <v>0.35944999999999999</v>
      </c>
      <c r="I4700">
        <v>0.89024999999999999</v>
      </c>
      <c r="J4700">
        <v>0.79264999999999997</v>
      </c>
      <c r="K4700">
        <v>0.41994999999999999</v>
      </c>
      <c r="L4700">
        <v>0.18325</v>
      </c>
    </row>
    <row r="4701" spans="1:12" x14ac:dyDescent="0.3">
      <c r="A4701">
        <v>4700</v>
      </c>
      <c r="B4701">
        <v>0.46994999999999998</v>
      </c>
      <c r="C4701">
        <v>0.33584999999999998</v>
      </c>
      <c r="D4701">
        <v>0.99085000000000001</v>
      </c>
      <c r="E4701">
        <v>0.92605000000000004</v>
      </c>
      <c r="F4701">
        <v>0.71704999999999997</v>
      </c>
      <c r="G4701">
        <v>0.36625000000000002</v>
      </c>
      <c r="H4701">
        <v>0.72145000000000004</v>
      </c>
      <c r="I4701">
        <v>0.51205000000000001</v>
      </c>
      <c r="J4701">
        <v>0.26795000000000002</v>
      </c>
      <c r="K4701">
        <v>1.865E-2</v>
      </c>
      <c r="L4701">
        <v>0.40475</v>
      </c>
    </row>
    <row r="4702" spans="1:12" x14ac:dyDescent="0.3">
      <c r="A4702">
        <v>4701</v>
      </c>
      <c r="B4702">
        <v>0.47005000000000002</v>
      </c>
      <c r="C4702">
        <v>4.895E-2</v>
      </c>
      <c r="D4702">
        <v>0.96945000000000003</v>
      </c>
      <c r="E4702">
        <v>0.51934999999999998</v>
      </c>
      <c r="F4702">
        <v>0.52905000000000002</v>
      </c>
      <c r="G4702">
        <v>0.98175000000000001</v>
      </c>
      <c r="H4702">
        <v>0.74014999999999997</v>
      </c>
      <c r="I4702">
        <v>0.27984999999999999</v>
      </c>
      <c r="J4702">
        <v>0.55725000000000002</v>
      </c>
      <c r="K4702">
        <v>0.24904999999999999</v>
      </c>
      <c r="L4702">
        <v>0.25074999999999997</v>
      </c>
    </row>
    <row r="4703" spans="1:12" x14ac:dyDescent="0.3">
      <c r="A4703">
        <v>4702</v>
      </c>
      <c r="B4703">
        <v>0.47015000000000001</v>
      </c>
      <c r="C4703">
        <v>0.78595000000000004</v>
      </c>
      <c r="D4703">
        <v>0.92064999999999997</v>
      </c>
      <c r="E4703">
        <v>0.43325000000000002</v>
      </c>
      <c r="F4703">
        <v>0.34034999999999999</v>
      </c>
      <c r="G4703">
        <v>0.41265000000000002</v>
      </c>
      <c r="H4703">
        <v>0.91254999999999997</v>
      </c>
      <c r="I4703">
        <v>0.19155</v>
      </c>
      <c r="J4703">
        <v>0.84945000000000004</v>
      </c>
      <c r="K4703">
        <v>0.69464999999999999</v>
      </c>
      <c r="L4703">
        <v>0.52405000000000002</v>
      </c>
    </row>
    <row r="4704" spans="1:12" x14ac:dyDescent="0.3">
      <c r="A4704">
        <v>4703</v>
      </c>
      <c r="B4704">
        <v>0.47025</v>
      </c>
      <c r="C4704">
        <v>0.73175000000000001</v>
      </c>
      <c r="D4704">
        <v>0.75224999999999997</v>
      </c>
      <c r="E4704">
        <v>0.54074999999999995</v>
      </c>
      <c r="F4704">
        <v>0.14055000000000001</v>
      </c>
      <c r="G4704">
        <v>0.46105000000000002</v>
      </c>
      <c r="H4704">
        <v>0.89065000000000005</v>
      </c>
      <c r="I4704">
        <v>0.26584999999999998</v>
      </c>
      <c r="J4704">
        <v>0.90195000000000003</v>
      </c>
      <c r="K4704">
        <v>0.73734999999999995</v>
      </c>
      <c r="L4704">
        <v>0.92454999999999998</v>
      </c>
    </row>
    <row r="4705" spans="1:12" x14ac:dyDescent="0.3">
      <c r="A4705">
        <v>4704</v>
      </c>
      <c r="B4705">
        <v>0.47034999999999999</v>
      </c>
      <c r="C4705">
        <v>0.88765000000000005</v>
      </c>
      <c r="D4705">
        <v>0.14865</v>
      </c>
      <c r="E4705">
        <v>0.90225</v>
      </c>
      <c r="F4705">
        <v>0.21554999999999999</v>
      </c>
      <c r="G4705">
        <v>3.635E-2</v>
      </c>
      <c r="H4705">
        <v>0.99924999999999997</v>
      </c>
      <c r="I4705">
        <v>0.97255000000000003</v>
      </c>
      <c r="J4705">
        <v>0.54625000000000001</v>
      </c>
      <c r="K4705">
        <v>0.95004999999999995</v>
      </c>
      <c r="L4705">
        <v>0.53605000000000003</v>
      </c>
    </row>
    <row r="4706" spans="1:12" x14ac:dyDescent="0.3">
      <c r="A4706">
        <v>4705</v>
      </c>
      <c r="B4706">
        <v>0.47044999999999998</v>
      </c>
      <c r="C4706">
        <v>0.11575000000000001</v>
      </c>
      <c r="D4706">
        <v>0.77434999999999998</v>
      </c>
      <c r="E4706">
        <v>2.775E-2</v>
      </c>
      <c r="F4706">
        <v>0.70355000000000001</v>
      </c>
      <c r="G4706">
        <v>0.26365</v>
      </c>
      <c r="H4706">
        <v>0.89315</v>
      </c>
      <c r="I4706">
        <v>0.49914999999999998</v>
      </c>
      <c r="J4706">
        <v>0.92554999999999998</v>
      </c>
      <c r="K4706">
        <v>0.13214999999999999</v>
      </c>
      <c r="L4706">
        <v>0.79754999999999998</v>
      </c>
    </row>
    <row r="4707" spans="1:12" x14ac:dyDescent="0.3">
      <c r="A4707">
        <v>4706</v>
      </c>
      <c r="B4707">
        <v>0.47055000000000002</v>
      </c>
      <c r="C4707">
        <v>0.26214999999999999</v>
      </c>
      <c r="D4707">
        <v>0.43235000000000001</v>
      </c>
      <c r="E4707">
        <v>0.33905000000000002</v>
      </c>
      <c r="F4707">
        <v>0.81584999999999996</v>
      </c>
      <c r="G4707">
        <v>0.91254999999999997</v>
      </c>
      <c r="H4707">
        <v>0.54074999999999995</v>
      </c>
      <c r="I4707">
        <v>0.23465</v>
      </c>
      <c r="J4707">
        <v>0.97785</v>
      </c>
      <c r="K4707">
        <v>0.99614999999999998</v>
      </c>
      <c r="L4707">
        <v>0.23895</v>
      </c>
    </row>
    <row r="4708" spans="1:12" x14ac:dyDescent="0.3">
      <c r="A4708">
        <v>4707</v>
      </c>
      <c r="B4708">
        <v>0.47065000000000001</v>
      </c>
      <c r="C4708">
        <v>0.74804999999999999</v>
      </c>
      <c r="D4708">
        <v>0.36925000000000002</v>
      </c>
      <c r="E4708">
        <v>0.14424999999999999</v>
      </c>
      <c r="F4708">
        <v>9.1450000000000004E-2</v>
      </c>
      <c r="G4708">
        <v>0.30475000000000002</v>
      </c>
      <c r="H4708">
        <v>0.12955</v>
      </c>
      <c r="I4708">
        <v>0.85085</v>
      </c>
      <c r="J4708">
        <v>0.70055000000000001</v>
      </c>
      <c r="K4708">
        <v>0.64375000000000004</v>
      </c>
      <c r="L4708">
        <v>0.20465</v>
      </c>
    </row>
    <row r="4709" spans="1:12" x14ac:dyDescent="0.3">
      <c r="A4709">
        <v>4708</v>
      </c>
      <c r="B4709">
        <v>0.47075</v>
      </c>
      <c r="C4709">
        <v>0.15905</v>
      </c>
      <c r="D4709">
        <v>0.70945000000000003</v>
      </c>
      <c r="E4709">
        <v>0.10854999999999999</v>
      </c>
      <c r="F4709">
        <v>0.55645</v>
      </c>
      <c r="G4709">
        <v>0.90164999999999995</v>
      </c>
      <c r="H4709">
        <v>0.45745000000000002</v>
      </c>
      <c r="I4709">
        <v>0.68535000000000001</v>
      </c>
      <c r="J4709">
        <v>0.29644999999999999</v>
      </c>
      <c r="K4709">
        <v>0.99175000000000002</v>
      </c>
      <c r="L4709">
        <v>0.96945000000000003</v>
      </c>
    </row>
    <row r="4710" spans="1:12" x14ac:dyDescent="0.3">
      <c r="A4710">
        <v>4709</v>
      </c>
      <c r="B4710">
        <v>0.47084999999999999</v>
      </c>
      <c r="C4710">
        <v>0.53895000000000004</v>
      </c>
      <c r="D4710">
        <v>0.32235000000000003</v>
      </c>
      <c r="E4710">
        <v>0.73965000000000003</v>
      </c>
      <c r="F4710">
        <v>0.65264999999999995</v>
      </c>
      <c r="G4710">
        <v>0.69515000000000005</v>
      </c>
      <c r="H4710">
        <v>0.86304999999999998</v>
      </c>
      <c r="I4710">
        <v>0.34125</v>
      </c>
      <c r="J4710">
        <v>0.34125</v>
      </c>
      <c r="K4710">
        <v>6.0249999999999998E-2</v>
      </c>
      <c r="L4710">
        <v>0.60424999999999995</v>
      </c>
    </row>
    <row r="4711" spans="1:12" x14ac:dyDescent="0.3">
      <c r="A4711">
        <v>4710</v>
      </c>
      <c r="B4711">
        <v>0.47094999999999998</v>
      </c>
      <c r="C4711">
        <v>0.52405000000000002</v>
      </c>
      <c r="D4711">
        <v>8.2150000000000001E-2</v>
      </c>
      <c r="E4711">
        <v>0.10015</v>
      </c>
      <c r="F4711">
        <v>0.89895000000000003</v>
      </c>
      <c r="G4711">
        <v>0.22864999999999999</v>
      </c>
      <c r="H4711">
        <v>0.53995000000000004</v>
      </c>
      <c r="I4711">
        <v>0.25855</v>
      </c>
      <c r="J4711">
        <v>0.84225000000000005</v>
      </c>
      <c r="K4711">
        <v>0.43245</v>
      </c>
      <c r="L4711">
        <v>0.24834999999999999</v>
      </c>
    </row>
    <row r="4712" spans="1:12" x14ac:dyDescent="0.3">
      <c r="A4712">
        <v>4711</v>
      </c>
      <c r="B4712">
        <v>0.47105000000000002</v>
      </c>
      <c r="C4712">
        <v>2.315E-2</v>
      </c>
      <c r="D4712">
        <v>0.35075000000000001</v>
      </c>
      <c r="E4712">
        <v>0.43955</v>
      </c>
      <c r="F4712">
        <v>0.29944999999999999</v>
      </c>
      <c r="G4712">
        <v>0.32114999999999999</v>
      </c>
      <c r="H4712">
        <v>0.24804999999999999</v>
      </c>
      <c r="I4712">
        <v>0.41625000000000001</v>
      </c>
      <c r="J4712">
        <v>8.1850000000000006E-2</v>
      </c>
      <c r="K4712">
        <v>7.7049999999999993E-2</v>
      </c>
      <c r="L4712">
        <v>0.88414999999999999</v>
      </c>
    </row>
    <row r="4713" spans="1:12" x14ac:dyDescent="0.3">
      <c r="A4713">
        <v>4712</v>
      </c>
      <c r="B4713">
        <v>0.47115000000000001</v>
      </c>
      <c r="C4713">
        <v>0.93884999999999996</v>
      </c>
      <c r="D4713">
        <v>0.55425000000000002</v>
      </c>
      <c r="E4713">
        <v>0.98224999999999996</v>
      </c>
      <c r="F4713">
        <v>6.3149999999999998E-2</v>
      </c>
      <c r="G4713">
        <v>0.46655000000000002</v>
      </c>
      <c r="H4713">
        <v>0.43625000000000003</v>
      </c>
      <c r="I4713">
        <v>0.84604999999999997</v>
      </c>
      <c r="J4713">
        <v>0.27684999999999998</v>
      </c>
      <c r="K4713">
        <v>9.7250000000000003E-2</v>
      </c>
      <c r="L4713">
        <v>0.78754999999999997</v>
      </c>
    </row>
    <row r="4714" spans="1:12" x14ac:dyDescent="0.3">
      <c r="A4714">
        <v>4713</v>
      </c>
      <c r="B4714">
        <v>0.47125</v>
      </c>
      <c r="C4714">
        <v>0.82584999999999997</v>
      </c>
      <c r="D4714">
        <v>0.28255000000000002</v>
      </c>
      <c r="E4714">
        <v>3.5450000000000002E-2</v>
      </c>
      <c r="F4714">
        <v>0.22245000000000001</v>
      </c>
      <c r="G4714">
        <v>0.66395000000000004</v>
      </c>
      <c r="H4714">
        <v>0.11405</v>
      </c>
      <c r="I4714">
        <v>0.55284999999999995</v>
      </c>
      <c r="J4714">
        <v>0.75075000000000003</v>
      </c>
      <c r="K4714">
        <v>0.23694999999999999</v>
      </c>
      <c r="L4714">
        <v>0.57894999999999996</v>
      </c>
    </row>
    <row r="4715" spans="1:12" x14ac:dyDescent="0.3">
      <c r="A4715">
        <v>4714</v>
      </c>
      <c r="B4715">
        <v>0.47134999999999999</v>
      </c>
      <c r="C4715">
        <v>0.89305000000000001</v>
      </c>
      <c r="D4715">
        <v>0.90925</v>
      </c>
      <c r="E4715">
        <v>0.21135000000000001</v>
      </c>
      <c r="F4715">
        <v>0.49654999999999999</v>
      </c>
      <c r="G4715">
        <v>0.69974999999999998</v>
      </c>
      <c r="H4715">
        <v>0.34634999999999999</v>
      </c>
      <c r="I4715">
        <v>0.12085</v>
      </c>
      <c r="J4715">
        <v>0.55184999999999995</v>
      </c>
      <c r="K4715">
        <v>0.92505000000000004</v>
      </c>
      <c r="L4715">
        <v>0.68215000000000003</v>
      </c>
    </row>
    <row r="4716" spans="1:12" x14ac:dyDescent="0.3">
      <c r="A4716">
        <v>4715</v>
      </c>
      <c r="B4716">
        <v>0.47144999999999998</v>
      </c>
      <c r="C4716">
        <v>6.3499999999999997E-3</v>
      </c>
      <c r="D4716">
        <v>0.85285</v>
      </c>
      <c r="E4716">
        <v>0.58035000000000003</v>
      </c>
      <c r="F4716">
        <v>0.47904999999999998</v>
      </c>
      <c r="G4716">
        <v>0.33384999999999998</v>
      </c>
      <c r="H4716">
        <v>0.45095000000000002</v>
      </c>
      <c r="I4716">
        <v>0.98214999999999997</v>
      </c>
      <c r="J4716">
        <v>0.13025</v>
      </c>
      <c r="K4716">
        <v>0.82635000000000003</v>
      </c>
      <c r="L4716">
        <v>0.18945000000000001</v>
      </c>
    </row>
    <row r="4717" spans="1:12" x14ac:dyDescent="0.3">
      <c r="A4717">
        <v>4716</v>
      </c>
      <c r="B4717">
        <v>0.47155000000000002</v>
      </c>
      <c r="C4717">
        <v>0.39205000000000001</v>
      </c>
      <c r="D4717">
        <v>0.94474999999999998</v>
      </c>
      <c r="E4717">
        <v>0.48054999999999998</v>
      </c>
      <c r="F4717">
        <v>0.79174999999999995</v>
      </c>
      <c r="G4717">
        <v>0.32855000000000001</v>
      </c>
      <c r="H4717">
        <v>0.33224999999999999</v>
      </c>
      <c r="I4717">
        <v>0.13925000000000001</v>
      </c>
      <c r="J4717">
        <v>0.60265000000000002</v>
      </c>
      <c r="K4717">
        <v>0.27234999999999998</v>
      </c>
      <c r="L4717">
        <v>0.91335</v>
      </c>
    </row>
    <row r="4718" spans="1:12" x14ac:dyDescent="0.3">
      <c r="A4718">
        <v>4717</v>
      </c>
      <c r="B4718">
        <v>0.47165000000000001</v>
      </c>
      <c r="C4718">
        <v>0.23135</v>
      </c>
      <c r="D4718">
        <v>0.32495000000000002</v>
      </c>
      <c r="E4718">
        <v>0.37774999999999997</v>
      </c>
      <c r="F4718">
        <v>0.34765000000000001</v>
      </c>
      <c r="G4718">
        <v>0.64864999999999995</v>
      </c>
      <c r="H4718">
        <v>0.77454999999999996</v>
      </c>
      <c r="I4718">
        <v>0.49814999999999998</v>
      </c>
      <c r="J4718">
        <v>0.19114999999999999</v>
      </c>
      <c r="K4718">
        <v>0.36654999999999999</v>
      </c>
      <c r="L4718">
        <v>2.1749999999999999E-2</v>
      </c>
    </row>
    <row r="4719" spans="1:12" x14ac:dyDescent="0.3">
      <c r="A4719">
        <v>4718</v>
      </c>
      <c r="B4719">
        <v>0.47175</v>
      </c>
      <c r="C4719">
        <v>0.73414999999999997</v>
      </c>
      <c r="D4719">
        <v>8.0549999999999997E-2</v>
      </c>
      <c r="E4719">
        <v>0.80325000000000002</v>
      </c>
      <c r="F4719">
        <v>0.70904999999999996</v>
      </c>
      <c r="G4719">
        <v>0.18225</v>
      </c>
      <c r="H4719">
        <v>9.9250000000000005E-2</v>
      </c>
      <c r="I4719">
        <v>0.71555000000000002</v>
      </c>
      <c r="J4719">
        <v>0.96294999999999997</v>
      </c>
      <c r="K4719">
        <v>7.2650000000000006E-2</v>
      </c>
      <c r="L4719">
        <v>0.10614999999999999</v>
      </c>
    </row>
    <row r="4720" spans="1:12" x14ac:dyDescent="0.3">
      <c r="A4720">
        <v>4719</v>
      </c>
      <c r="B4720">
        <v>0.47184999999999999</v>
      </c>
      <c r="C4720">
        <v>0.10465000000000001</v>
      </c>
      <c r="D4720">
        <v>0.50795000000000001</v>
      </c>
      <c r="E4720">
        <v>0.87275000000000003</v>
      </c>
      <c r="F4720">
        <v>0.57235000000000003</v>
      </c>
      <c r="G4720">
        <v>0.36225000000000002</v>
      </c>
      <c r="H4720">
        <v>0.69335000000000002</v>
      </c>
      <c r="I4720">
        <v>0.99595</v>
      </c>
      <c r="J4720">
        <v>0.98655000000000004</v>
      </c>
      <c r="K4720">
        <v>0.17854999999999999</v>
      </c>
      <c r="L4720">
        <v>0.45824999999999999</v>
      </c>
    </row>
    <row r="4721" spans="1:12" x14ac:dyDescent="0.3">
      <c r="A4721">
        <v>4720</v>
      </c>
      <c r="B4721">
        <v>0.47194999999999998</v>
      </c>
      <c r="C4721">
        <v>0.82725000000000004</v>
      </c>
      <c r="D4721">
        <v>0.36525000000000002</v>
      </c>
      <c r="E4721">
        <v>3.7249999999999998E-2</v>
      </c>
      <c r="F4721">
        <v>0.27095000000000002</v>
      </c>
      <c r="G4721">
        <v>0.97694999999999999</v>
      </c>
      <c r="H4721">
        <v>0.56825000000000003</v>
      </c>
      <c r="I4721">
        <v>0.43335000000000001</v>
      </c>
      <c r="J4721">
        <v>0.64985000000000004</v>
      </c>
      <c r="K4721">
        <v>0.11045000000000001</v>
      </c>
      <c r="L4721">
        <v>0.76214999999999999</v>
      </c>
    </row>
    <row r="4722" spans="1:12" x14ac:dyDescent="0.3">
      <c r="A4722">
        <v>4721</v>
      </c>
      <c r="B4722">
        <v>0.47205000000000003</v>
      </c>
      <c r="C4722">
        <v>0.24554999999999999</v>
      </c>
      <c r="D4722">
        <v>0.89995000000000003</v>
      </c>
      <c r="E4722">
        <v>0.65605000000000002</v>
      </c>
      <c r="F4722">
        <v>6.565E-2</v>
      </c>
      <c r="G4722">
        <v>0.49404999999999999</v>
      </c>
      <c r="H4722">
        <v>0.17505000000000001</v>
      </c>
      <c r="I4722">
        <v>0.49435000000000001</v>
      </c>
      <c r="J4722">
        <v>9.0450000000000003E-2</v>
      </c>
      <c r="K4722">
        <v>0.22134999999999999</v>
      </c>
      <c r="L4722">
        <v>0.27155000000000001</v>
      </c>
    </row>
    <row r="4723" spans="1:12" x14ac:dyDescent="0.3">
      <c r="A4723">
        <v>4722</v>
      </c>
      <c r="B4723">
        <v>0.47215000000000001</v>
      </c>
      <c r="C4723">
        <v>0.34915000000000002</v>
      </c>
      <c r="D4723">
        <v>0.77675000000000005</v>
      </c>
      <c r="E4723">
        <v>0.31635000000000002</v>
      </c>
      <c r="F4723">
        <v>0.23915</v>
      </c>
      <c r="G4723">
        <v>0.55835000000000001</v>
      </c>
      <c r="H4723">
        <v>0.47944999999999999</v>
      </c>
      <c r="I4723">
        <v>0.24074999999999999</v>
      </c>
      <c r="J4723">
        <v>0.51754999999999995</v>
      </c>
      <c r="K4723">
        <v>0.45624999999999999</v>
      </c>
      <c r="L4723">
        <v>0.33905000000000002</v>
      </c>
    </row>
    <row r="4724" spans="1:12" x14ac:dyDescent="0.3">
      <c r="A4724">
        <v>4723</v>
      </c>
      <c r="B4724">
        <v>0.47225</v>
      </c>
      <c r="C4724">
        <v>4.4749999999999998E-2</v>
      </c>
      <c r="D4724">
        <v>0.29644999999999999</v>
      </c>
      <c r="E4724">
        <v>0.34034999999999999</v>
      </c>
      <c r="F4724">
        <v>0.98314999999999997</v>
      </c>
      <c r="G4724">
        <v>9.6949999999999995E-2</v>
      </c>
      <c r="H4724">
        <v>0.38695000000000002</v>
      </c>
      <c r="I4724">
        <v>0.75255000000000005</v>
      </c>
      <c r="J4724">
        <v>0.51824999999999999</v>
      </c>
      <c r="K4724">
        <v>4.9349999999999998E-2</v>
      </c>
      <c r="L4724">
        <v>0.22345000000000001</v>
      </c>
    </row>
    <row r="4725" spans="1:12" x14ac:dyDescent="0.3">
      <c r="A4725">
        <v>4724</v>
      </c>
      <c r="B4725">
        <v>0.47234999999999999</v>
      </c>
      <c r="C4725">
        <v>0.69105000000000005</v>
      </c>
      <c r="D4725">
        <v>0.70025000000000004</v>
      </c>
      <c r="E4725">
        <v>0.44514999999999999</v>
      </c>
      <c r="F4725">
        <v>0.95974999999999999</v>
      </c>
      <c r="G4725">
        <v>1.915E-2</v>
      </c>
      <c r="H4725">
        <v>3.65E-3</v>
      </c>
      <c r="I4725">
        <v>0.23005</v>
      </c>
      <c r="J4725">
        <v>0.65254999999999996</v>
      </c>
      <c r="K4725">
        <v>0.50075000000000003</v>
      </c>
      <c r="L4725">
        <v>0.71575</v>
      </c>
    </row>
    <row r="4726" spans="1:12" x14ac:dyDescent="0.3">
      <c r="A4726">
        <v>4725</v>
      </c>
      <c r="B4726">
        <v>0.47244999999999998</v>
      </c>
      <c r="C4726">
        <v>0.49035000000000001</v>
      </c>
      <c r="D4726">
        <v>0.28015000000000001</v>
      </c>
      <c r="E4726">
        <v>5.8250000000000003E-2</v>
      </c>
      <c r="F4726">
        <v>0.72175</v>
      </c>
      <c r="G4726">
        <v>0.55935000000000001</v>
      </c>
      <c r="H4726">
        <v>0.24795</v>
      </c>
      <c r="I4726">
        <v>0.13385</v>
      </c>
      <c r="J4726">
        <v>0.67064999999999997</v>
      </c>
      <c r="K4726">
        <v>0.15375</v>
      </c>
      <c r="L4726">
        <v>0.88014999999999999</v>
      </c>
    </row>
    <row r="4727" spans="1:12" x14ac:dyDescent="0.3">
      <c r="A4727">
        <v>4726</v>
      </c>
      <c r="B4727">
        <v>0.47255000000000003</v>
      </c>
      <c r="C4727">
        <v>0.88334999999999997</v>
      </c>
      <c r="D4727">
        <v>0.75265000000000004</v>
      </c>
      <c r="E4727">
        <v>0.97704999999999997</v>
      </c>
      <c r="F4727">
        <v>0.54605000000000004</v>
      </c>
      <c r="G4727">
        <v>5.0549999999999998E-2</v>
      </c>
      <c r="H4727">
        <v>0.67144999999999999</v>
      </c>
      <c r="I4727">
        <v>0.86745000000000005</v>
      </c>
      <c r="J4727">
        <v>0.79244999999999999</v>
      </c>
      <c r="K4727">
        <v>0.37554999999999999</v>
      </c>
      <c r="L4727">
        <v>0.13785</v>
      </c>
    </row>
    <row r="4728" spans="1:12" x14ac:dyDescent="0.3">
      <c r="A4728">
        <v>4727</v>
      </c>
      <c r="B4728">
        <v>0.47265000000000001</v>
      </c>
      <c r="C4728">
        <v>9.3450000000000005E-2</v>
      </c>
      <c r="D4728">
        <v>0.25545000000000001</v>
      </c>
      <c r="E4728">
        <v>0.92754999999999999</v>
      </c>
      <c r="F4728">
        <v>0.26855000000000001</v>
      </c>
      <c r="G4728">
        <v>0.55374999999999996</v>
      </c>
      <c r="H4728">
        <v>7.4749999999999997E-2</v>
      </c>
      <c r="I4728">
        <v>2.0049999999999998E-2</v>
      </c>
      <c r="J4728">
        <v>0.24195</v>
      </c>
      <c r="K4728">
        <v>0.81784999999999997</v>
      </c>
      <c r="L4728">
        <v>0.29225000000000001</v>
      </c>
    </row>
    <row r="4729" spans="1:12" x14ac:dyDescent="0.3">
      <c r="A4729">
        <v>4728</v>
      </c>
      <c r="B4729">
        <v>0.47275</v>
      </c>
      <c r="C4729">
        <v>0.41425000000000001</v>
      </c>
      <c r="D4729">
        <v>0.62144999999999995</v>
      </c>
      <c r="E4729">
        <v>0.31885000000000002</v>
      </c>
      <c r="F4729">
        <v>0.30004999999999998</v>
      </c>
      <c r="G4729">
        <v>0.26415</v>
      </c>
      <c r="H4729">
        <v>0.25045000000000001</v>
      </c>
      <c r="I4729">
        <v>0.66454999999999997</v>
      </c>
      <c r="J4729">
        <v>0.43145</v>
      </c>
      <c r="K4729">
        <v>0.30464999999999998</v>
      </c>
      <c r="L4729">
        <v>0.14865</v>
      </c>
    </row>
    <row r="4730" spans="1:12" x14ac:dyDescent="0.3">
      <c r="A4730">
        <v>4729</v>
      </c>
      <c r="B4730">
        <v>0.47284999999999999</v>
      </c>
      <c r="C4730">
        <v>0.73214999999999997</v>
      </c>
      <c r="D4730">
        <v>0.65115000000000001</v>
      </c>
      <c r="E4730">
        <v>0.35315000000000002</v>
      </c>
      <c r="F4730">
        <v>0.45495000000000002</v>
      </c>
      <c r="G4730">
        <v>0.58504999999999996</v>
      </c>
      <c r="H4730">
        <v>0.98985000000000001</v>
      </c>
      <c r="I4730">
        <v>0.73524999999999996</v>
      </c>
      <c r="J4730">
        <v>0.73094999999999999</v>
      </c>
      <c r="K4730">
        <v>0.53874999999999995</v>
      </c>
      <c r="L4730">
        <v>0.56245000000000001</v>
      </c>
    </row>
    <row r="4731" spans="1:12" x14ac:dyDescent="0.3">
      <c r="A4731">
        <v>4730</v>
      </c>
      <c r="B4731">
        <v>0.47294999999999998</v>
      </c>
      <c r="C4731">
        <v>0.75565000000000004</v>
      </c>
      <c r="D4731">
        <v>0.90425</v>
      </c>
      <c r="E4731">
        <v>0.87124999999999997</v>
      </c>
      <c r="F4731">
        <v>0.63665000000000005</v>
      </c>
      <c r="G4731">
        <v>0.38585000000000003</v>
      </c>
      <c r="H4731">
        <v>0.78034999999999999</v>
      </c>
      <c r="I4731">
        <v>0.99424999999999997</v>
      </c>
      <c r="J4731">
        <v>0.52134999999999998</v>
      </c>
      <c r="K4731">
        <v>0.86345000000000005</v>
      </c>
      <c r="L4731">
        <v>0.79805000000000004</v>
      </c>
    </row>
    <row r="4732" spans="1:12" x14ac:dyDescent="0.3">
      <c r="A4732">
        <v>4731</v>
      </c>
      <c r="B4732">
        <v>0.47305000000000003</v>
      </c>
      <c r="C4732">
        <v>0.27965000000000001</v>
      </c>
      <c r="D4732">
        <v>0.72394999999999998</v>
      </c>
      <c r="E4732">
        <v>0.86824999999999997</v>
      </c>
      <c r="F4732">
        <v>0.81625000000000003</v>
      </c>
      <c r="G4732">
        <v>0.63805000000000001</v>
      </c>
      <c r="H4732">
        <v>0.54705000000000004</v>
      </c>
      <c r="I4732">
        <v>0.40055000000000002</v>
      </c>
      <c r="J4732">
        <v>0.33115</v>
      </c>
      <c r="K4732">
        <v>8.8249999999999995E-2</v>
      </c>
      <c r="L4732">
        <v>0.75605</v>
      </c>
    </row>
    <row r="4733" spans="1:12" x14ac:dyDescent="0.3">
      <c r="A4733">
        <v>4732</v>
      </c>
      <c r="B4733">
        <v>0.47315000000000002</v>
      </c>
      <c r="C4733">
        <v>0.85545000000000004</v>
      </c>
      <c r="D4733">
        <v>0.68364999999999998</v>
      </c>
      <c r="E4733">
        <v>7.0849999999999996E-2</v>
      </c>
      <c r="F4733">
        <v>0.82415000000000005</v>
      </c>
      <c r="G4733">
        <v>0.93584999999999996</v>
      </c>
      <c r="H4733">
        <v>0.44374999999999998</v>
      </c>
      <c r="I4733">
        <v>0.97075</v>
      </c>
      <c r="J4733">
        <v>0.52224999999999999</v>
      </c>
      <c r="K4733">
        <v>0.51275000000000004</v>
      </c>
      <c r="L4733">
        <v>0.23915</v>
      </c>
    </row>
    <row r="4734" spans="1:12" x14ac:dyDescent="0.3">
      <c r="A4734">
        <v>4733</v>
      </c>
      <c r="B4734">
        <v>0.47325</v>
      </c>
      <c r="C4734">
        <v>0.24245</v>
      </c>
      <c r="D4734">
        <v>0.90234999999999999</v>
      </c>
      <c r="E4734">
        <v>0.83584999999999998</v>
      </c>
      <c r="F4734">
        <v>0.84504999999999997</v>
      </c>
      <c r="G4734">
        <v>0.65795000000000003</v>
      </c>
      <c r="H4734">
        <v>0.72575000000000001</v>
      </c>
      <c r="I4734">
        <v>0.81474999999999997</v>
      </c>
      <c r="J4734">
        <v>7.5249999999999997E-2</v>
      </c>
      <c r="K4734">
        <v>0.71935000000000004</v>
      </c>
      <c r="L4734">
        <v>0.11745</v>
      </c>
    </row>
    <row r="4735" spans="1:12" x14ac:dyDescent="0.3">
      <c r="A4735">
        <v>4734</v>
      </c>
      <c r="B4735">
        <v>0.47334999999999999</v>
      </c>
      <c r="C4735">
        <v>0.40855000000000002</v>
      </c>
      <c r="D4735">
        <v>0.65205000000000002</v>
      </c>
      <c r="E4735">
        <v>0.21875</v>
      </c>
      <c r="F4735">
        <v>0.90525</v>
      </c>
      <c r="G4735">
        <v>0.86624999999999996</v>
      </c>
      <c r="H4735">
        <v>0.77515000000000001</v>
      </c>
      <c r="I4735">
        <v>0.31324999999999997</v>
      </c>
      <c r="J4735">
        <v>0.54615000000000002</v>
      </c>
      <c r="K4735">
        <v>0.46124999999999999</v>
      </c>
      <c r="L4735">
        <v>0.53915000000000002</v>
      </c>
    </row>
    <row r="4736" spans="1:12" x14ac:dyDescent="0.3">
      <c r="A4736">
        <v>4735</v>
      </c>
      <c r="B4736">
        <v>0.47344999999999998</v>
      </c>
      <c r="C4736">
        <v>0.71555000000000002</v>
      </c>
      <c r="D4736">
        <v>0.97135000000000005</v>
      </c>
      <c r="E4736">
        <v>0.74295</v>
      </c>
      <c r="F4736">
        <v>0.28425</v>
      </c>
      <c r="G4736">
        <v>0.55035000000000001</v>
      </c>
      <c r="H4736">
        <v>0.69874999999999998</v>
      </c>
      <c r="I4736">
        <v>0.71994999999999998</v>
      </c>
      <c r="J4736">
        <v>0.12745000000000001</v>
      </c>
      <c r="K4736">
        <v>0.97065000000000001</v>
      </c>
      <c r="L4736">
        <v>0.35554999999999998</v>
      </c>
    </row>
    <row r="4737" spans="1:12" x14ac:dyDescent="0.3">
      <c r="A4737">
        <v>4736</v>
      </c>
      <c r="B4737">
        <v>0.47355000000000003</v>
      </c>
      <c r="C4737">
        <v>0.86955000000000005</v>
      </c>
      <c r="D4737">
        <v>0.57694999999999996</v>
      </c>
      <c r="E4737">
        <v>0.91264999999999996</v>
      </c>
      <c r="F4737">
        <v>0.80264999999999997</v>
      </c>
      <c r="G4737">
        <v>0.21065</v>
      </c>
      <c r="H4737">
        <v>0.16944999999999999</v>
      </c>
      <c r="I4737">
        <v>0.66654999999999998</v>
      </c>
      <c r="J4737">
        <v>0.25355</v>
      </c>
      <c r="K4737">
        <v>0.82345000000000002</v>
      </c>
      <c r="L4737">
        <v>0.90064999999999995</v>
      </c>
    </row>
    <row r="4738" spans="1:12" x14ac:dyDescent="0.3">
      <c r="A4738">
        <v>4737</v>
      </c>
      <c r="B4738">
        <v>0.47365000000000002</v>
      </c>
      <c r="C4738">
        <v>0.99714999999999998</v>
      </c>
      <c r="D4738">
        <v>0.75624999999999998</v>
      </c>
      <c r="E4738">
        <v>0.56855</v>
      </c>
      <c r="F4738">
        <v>0.32464999999999999</v>
      </c>
      <c r="G4738">
        <v>0.41234999999999999</v>
      </c>
      <c r="H4738">
        <v>0.82425000000000004</v>
      </c>
      <c r="I4738">
        <v>0.72194999999999998</v>
      </c>
      <c r="J4738">
        <v>0.10324999999999999</v>
      </c>
      <c r="K4738">
        <v>0.48754999999999998</v>
      </c>
      <c r="L4738">
        <v>0.12415</v>
      </c>
    </row>
    <row r="4739" spans="1:12" x14ac:dyDescent="0.3">
      <c r="A4739">
        <v>4738</v>
      </c>
      <c r="B4739">
        <v>0.47375</v>
      </c>
      <c r="C4739">
        <v>0.14774999999999999</v>
      </c>
      <c r="D4739">
        <v>0.55025000000000002</v>
      </c>
      <c r="E4739">
        <v>4.9950000000000001E-2</v>
      </c>
      <c r="F4739">
        <v>0.72375</v>
      </c>
      <c r="G4739">
        <v>0.97135000000000005</v>
      </c>
      <c r="H4739">
        <v>0.82715000000000005</v>
      </c>
      <c r="I4739">
        <v>0.78374999999999995</v>
      </c>
      <c r="J4739">
        <v>0.78034999999999999</v>
      </c>
      <c r="K4739">
        <v>0.61585000000000001</v>
      </c>
      <c r="L4739">
        <v>0.91844999999999999</v>
      </c>
    </row>
    <row r="4740" spans="1:12" x14ac:dyDescent="0.3">
      <c r="A4740">
        <v>4739</v>
      </c>
      <c r="B4740">
        <v>0.47384999999999999</v>
      </c>
      <c r="C4740">
        <v>0.64544999999999997</v>
      </c>
      <c r="D4740">
        <v>0.22034999999999999</v>
      </c>
      <c r="E4740">
        <v>0.31285000000000002</v>
      </c>
      <c r="F4740">
        <v>0.57264999999999999</v>
      </c>
      <c r="G4740">
        <v>0.26734999999999998</v>
      </c>
      <c r="H4740">
        <v>0.31614999999999999</v>
      </c>
      <c r="I4740">
        <v>0.77324999999999999</v>
      </c>
      <c r="J4740">
        <v>0.14365</v>
      </c>
      <c r="K4740">
        <v>0.30925000000000002</v>
      </c>
      <c r="L4740">
        <v>0.48975000000000002</v>
      </c>
    </row>
    <row r="4741" spans="1:12" x14ac:dyDescent="0.3">
      <c r="A4741">
        <v>4740</v>
      </c>
      <c r="B4741">
        <v>0.47394999999999998</v>
      </c>
      <c r="C4741">
        <v>0.69274999999999998</v>
      </c>
      <c r="D4741">
        <v>0.71675</v>
      </c>
      <c r="E4741">
        <v>0.98724999999999996</v>
      </c>
      <c r="F4741">
        <v>0.18615000000000001</v>
      </c>
      <c r="G4741">
        <v>0.94284999999999997</v>
      </c>
      <c r="H4741">
        <v>0.11805</v>
      </c>
      <c r="I4741">
        <v>0.26245000000000002</v>
      </c>
      <c r="J4741">
        <v>0.26915</v>
      </c>
      <c r="K4741">
        <v>0.27575</v>
      </c>
      <c r="L4741">
        <v>0.31885000000000002</v>
      </c>
    </row>
    <row r="4742" spans="1:12" x14ac:dyDescent="0.3">
      <c r="A4742">
        <v>4741</v>
      </c>
      <c r="B4742">
        <v>0.47405000000000003</v>
      </c>
      <c r="C4742">
        <v>0.81074999999999997</v>
      </c>
      <c r="D4742">
        <v>0.68245</v>
      </c>
      <c r="E4742">
        <v>0.63685000000000003</v>
      </c>
      <c r="F4742">
        <v>0.96514999999999995</v>
      </c>
      <c r="G4742">
        <v>0.40194999999999997</v>
      </c>
      <c r="H4742">
        <v>0.66285000000000005</v>
      </c>
      <c r="I4742">
        <v>2.205E-2</v>
      </c>
      <c r="J4742">
        <v>0.45395000000000002</v>
      </c>
      <c r="K4742">
        <v>0.52085000000000004</v>
      </c>
      <c r="L4742">
        <v>0.27825</v>
      </c>
    </row>
    <row r="4743" spans="1:12" x14ac:dyDescent="0.3">
      <c r="A4743">
        <v>4742</v>
      </c>
      <c r="B4743">
        <v>0.47415000000000002</v>
      </c>
      <c r="C4743">
        <v>0.64615</v>
      </c>
      <c r="D4743">
        <v>0.41815000000000002</v>
      </c>
      <c r="E4743">
        <v>0.73585</v>
      </c>
      <c r="F4743">
        <v>0.81455</v>
      </c>
      <c r="G4743">
        <v>0.20795</v>
      </c>
      <c r="H4743">
        <v>0.96804999999999997</v>
      </c>
      <c r="I4743">
        <v>0.46005000000000001</v>
      </c>
      <c r="J4743">
        <v>0.70814999999999995</v>
      </c>
      <c r="K4743">
        <v>0.56745000000000001</v>
      </c>
      <c r="L4743">
        <v>0.92095000000000005</v>
      </c>
    </row>
    <row r="4744" spans="1:12" x14ac:dyDescent="0.3">
      <c r="A4744">
        <v>4743</v>
      </c>
      <c r="B4744">
        <v>0.47425</v>
      </c>
      <c r="C4744">
        <v>0.84635000000000005</v>
      </c>
      <c r="D4744">
        <v>0.44764999999999999</v>
      </c>
      <c r="E4744">
        <v>0.65415000000000001</v>
      </c>
      <c r="F4744">
        <v>0.26145000000000002</v>
      </c>
      <c r="G4744">
        <v>0.74724999999999997</v>
      </c>
      <c r="H4744">
        <v>0.28915000000000002</v>
      </c>
      <c r="I4744">
        <v>0.29215000000000002</v>
      </c>
      <c r="J4744">
        <v>0.85645000000000004</v>
      </c>
      <c r="K4744">
        <v>0.55415000000000003</v>
      </c>
      <c r="L4744">
        <v>0.74965000000000004</v>
      </c>
    </row>
    <row r="4745" spans="1:12" x14ac:dyDescent="0.3">
      <c r="A4745">
        <v>4744</v>
      </c>
      <c r="B4745">
        <v>0.47434999999999999</v>
      </c>
      <c r="C4745">
        <v>0.79435</v>
      </c>
      <c r="D4745">
        <v>0.60594999999999999</v>
      </c>
      <c r="E4745">
        <v>0.22505</v>
      </c>
      <c r="F4745">
        <v>0.43874999999999997</v>
      </c>
      <c r="G4745">
        <v>0.44805</v>
      </c>
      <c r="H4745">
        <v>0.70574999999999999</v>
      </c>
      <c r="I4745">
        <v>0.15905</v>
      </c>
      <c r="J4745">
        <v>0.19084999999999999</v>
      </c>
      <c r="K4745">
        <v>0.96504999999999996</v>
      </c>
      <c r="L4745">
        <v>0.30554999999999999</v>
      </c>
    </row>
    <row r="4746" spans="1:12" x14ac:dyDescent="0.3">
      <c r="A4746">
        <v>4745</v>
      </c>
      <c r="B4746">
        <v>0.47444999999999998</v>
      </c>
      <c r="C4746">
        <v>0.40825</v>
      </c>
      <c r="D4746">
        <v>0.49964999999999998</v>
      </c>
      <c r="E4746">
        <v>0.31685000000000002</v>
      </c>
      <c r="F4746">
        <v>0.69825000000000004</v>
      </c>
      <c r="G4746">
        <v>9.9049999999999999E-2</v>
      </c>
      <c r="H4746">
        <v>0.98934999999999995</v>
      </c>
      <c r="I4746">
        <v>6.4750000000000002E-2</v>
      </c>
      <c r="J4746">
        <v>0.55974999999999997</v>
      </c>
      <c r="K4746">
        <v>0.24485000000000001</v>
      </c>
      <c r="L4746">
        <v>0.97114999999999996</v>
      </c>
    </row>
    <row r="4747" spans="1:12" x14ac:dyDescent="0.3">
      <c r="A4747">
        <v>4746</v>
      </c>
      <c r="B4747">
        <v>0.47455000000000003</v>
      </c>
      <c r="C4747">
        <v>0.27415</v>
      </c>
      <c r="D4747">
        <v>5.305E-2</v>
      </c>
      <c r="E4747">
        <v>0.35015000000000002</v>
      </c>
      <c r="F4747">
        <v>0.57794999999999996</v>
      </c>
      <c r="G4747">
        <v>0.80215000000000003</v>
      </c>
      <c r="H4747">
        <v>0.43864999999999998</v>
      </c>
      <c r="I4747">
        <v>0.97735000000000005</v>
      </c>
      <c r="J4747">
        <v>0.60855000000000004</v>
      </c>
      <c r="K4747">
        <v>0.29554999999999998</v>
      </c>
      <c r="L4747">
        <v>0.76924999999999999</v>
      </c>
    </row>
    <row r="4748" spans="1:12" x14ac:dyDescent="0.3">
      <c r="A4748">
        <v>4747</v>
      </c>
      <c r="B4748">
        <v>0.47465000000000002</v>
      </c>
      <c r="C4748">
        <v>0.14035</v>
      </c>
      <c r="D4748">
        <v>0.84724999999999995</v>
      </c>
      <c r="E4748">
        <v>0.67615000000000003</v>
      </c>
      <c r="F4748">
        <v>0.78854999999999997</v>
      </c>
      <c r="G4748">
        <v>0.72245000000000004</v>
      </c>
      <c r="H4748">
        <v>0.30695</v>
      </c>
      <c r="I4748">
        <v>0.76834999999999998</v>
      </c>
      <c r="J4748">
        <v>4.4350000000000001E-2</v>
      </c>
      <c r="K4748">
        <v>0.90915000000000001</v>
      </c>
      <c r="L4748">
        <v>0.82245000000000001</v>
      </c>
    </row>
    <row r="4749" spans="1:12" x14ac:dyDescent="0.3">
      <c r="A4749">
        <v>4748</v>
      </c>
      <c r="B4749">
        <v>0.47475000000000001</v>
      </c>
      <c r="C4749">
        <v>0.97724999999999995</v>
      </c>
      <c r="D4749">
        <v>0.85814999999999997</v>
      </c>
      <c r="E4749">
        <v>0.31735000000000002</v>
      </c>
      <c r="F4749">
        <v>0.68354999999999999</v>
      </c>
      <c r="G4749">
        <v>0.79525000000000001</v>
      </c>
      <c r="H4749">
        <v>0.46744999999999998</v>
      </c>
      <c r="I4749">
        <v>0.54664999999999997</v>
      </c>
      <c r="J4749">
        <v>0.77815000000000001</v>
      </c>
      <c r="K4749">
        <v>0.94445000000000001</v>
      </c>
      <c r="L4749">
        <v>0.66595000000000004</v>
      </c>
    </row>
    <row r="4750" spans="1:12" x14ac:dyDescent="0.3">
      <c r="A4750">
        <v>4749</v>
      </c>
      <c r="B4750">
        <v>0.47484999999999999</v>
      </c>
      <c r="C4750">
        <v>0.34905000000000003</v>
      </c>
      <c r="D4750">
        <v>0.14285</v>
      </c>
      <c r="E4750">
        <v>8.3250000000000005E-2</v>
      </c>
      <c r="F4750">
        <v>0.36225000000000002</v>
      </c>
      <c r="G4750">
        <v>0.67764999999999997</v>
      </c>
      <c r="H4750">
        <v>0.78585000000000005</v>
      </c>
      <c r="I4750">
        <v>0.83965000000000001</v>
      </c>
      <c r="J4750">
        <v>0.38995000000000002</v>
      </c>
      <c r="K4750">
        <v>0.48895</v>
      </c>
      <c r="L4750">
        <v>0.46715000000000001</v>
      </c>
    </row>
    <row r="4751" spans="1:12" x14ac:dyDescent="0.3">
      <c r="A4751">
        <v>4750</v>
      </c>
      <c r="B4751">
        <v>0.47494999999999998</v>
      </c>
      <c r="C4751">
        <v>0.32524999999999998</v>
      </c>
      <c r="D4751">
        <v>0.24675</v>
      </c>
      <c r="E4751">
        <v>0.92244999999999999</v>
      </c>
      <c r="F4751">
        <v>5.185E-2</v>
      </c>
      <c r="G4751">
        <v>0.53425</v>
      </c>
      <c r="H4751">
        <v>0.87465000000000004</v>
      </c>
      <c r="I4751">
        <v>9.7449999999999995E-2</v>
      </c>
      <c r="J4751">
        <v>0.65425</v>
      </c>
      <c r="K4751">
        <v>0.82904999999999995</v>
      </c>
      <c r="L4751">
        <v>0.48585</v>
      </c>
    </row>
    <row r="4752" spans="1:12" x14ac:dyDescent="0.3">
      <c r="A4752">
        <v>4751</v>
      </c>
      <c r="B4752">
        <v>0.47504999999999997</v>
      </c>
      <c r="C4752">
        <v>0.74104999999999999</v>
      </c>
      <c r="D4752">
        <v>0.97685</v>
      </c>
      <c r="E4752">
        <v>0.28584999999999999</v>
      </c>
      <c r="F4752">
        <v>0.47694999999999999</v>
      </c>
      <c r="G4752">
        <v>8.7550000000000003E-2</v>
      </c>
      <c r="H4752">
        <v>0.90605000000000002</v>
      </c>
      <c r="I4752">
        <v>0.62314999999999998</v>
      </c>
      <c r="J4752">
        <v>0.14005000000000001</v>
      </c>
      <c r="K4752">
        <v>0.99245000000000005</v>
      </c>
      <c r="L4752">
        <v>0.46405000000000002</v>
      </c>
    </row>
    <row r="4753" spans="1:12" x14ac:dyDescent="0.3">
      <c r="A4753">
        <v>4752</v>
      </c>
      <c r="B4753">
        <v>0.47515000000000002</v>
      </c>
      <c r="C4753">
        <v>0.94725000000000004</v>
      </c>
      <c r="D4753">
        <v>6.6650000000000001E-2</v>
      </c>
      <c r="E4753">
        <v>7.0150000000000004E-2</v>
      </c>
      <c r="F4753">
        <v>0.73324999999999996</v>
      </c>
      <c r="G4753">
        <v>0.36714999999999998</v>
      </c>
      <c r="H4753">
        <v>0.28894999999999998</v>
      </c>
      <c r="I4753">
        <v>0.95784999999999998</v>
      </c>
      <c r="J4753">
        <v>0.37964999999999999</v>
      </c>
      <c r="K4753">
        <v>0.93784999999999996</v>
      </c>
      <c r="L4753">
        <v>0.13555</v>
      </c>
    </row>
    <row r="4754" spans="1:12" x14ac:dyDescent="0.3">
      <c r="A4754">
        <v>4753</v>
      </c>
      <c r="B4754">
        <v>0.47525000000000001</v>
      </c>
      <c r="C4754">
        <v>0.19134999999999999</v>
      </c>
      <c r="D4754">
        <v>0.14645</v>
      </c>
      <c r="E4754">
        <v>0.65515000000000001</v>
      </c>
      <c r="F4754">
        <v>0.62004999999999999</v>
      </c>
      <c r="G4754">
        <v>0.65415000000000001</v>
      </c>
      <c r="H4754">
        <v>0.43295</v>
      </c>
      <c r="I4754">
        <v>0.79135</v>
      </c>
      <c r="J4754">
        <v>0.86634999999999995</v>
      </c>
      <c r="K4754">
        <v>0.25445000000000001</v>
      </c>
      <c r="L4754">
        <v>0.32945000000000002</v>
      </c>
    </row>
    <row r="4755" spans="1:12" x14ac:dyDescent="0.3">
      <c r="A4755">
        <v>4754</v>
      </c>
      <c r="B4755">
        <v>0.47534999999999999</v>
      </c>
      <c r="C4755">
        <v>0.79744999999999999</v>
      </c>
      <c r="D4755">
        <v>0.67664999999999997</v>
      </c>
      <c r="E4755">
        <v>0.24754999999999999</v>
      </c>
      <c r="F4755">
        <v>0.98165000000000002</v>
      </c>
      <c r="G4755">
        <v>0.10675</v>
      </c>
      <c r="H4755">
        <v>0.83394999999999997</v>
      </c>
      <c r="I4755">
        <v>0.80684999999999996</v>
      </c>
      <c r="J4755">
        <v>0.49135000000000001</v>
      </c>
      <c r="K4755">
        <v>0.42225000000000001</v>
      </c>
      <c r="L4755">
        <v>0.19764999999999999</v>
      </c>
    </row>
    <row r="4756" spans="1:12" x14ac:dyDescent="0.3">
      <c r="A4756">
        <v>4755</v>
      </c>
      <c r="B4756">
        <v>0.47544999999999998</v>
      </c>
      <c r="C4756">
        <v>0.37475000000000003</v>
      </c>
      <c r="D4756">
        <v>0.11765</v>
      </c>
      <c r="E4756">
        <v>0.44014999999999999</v>
      </c>
      <c r="F4756">
        <v>0.50244999999999995</v>
      </c>
      <c r="G4756">
        <v>0.71684999999999999</v>
      </c>
      <c r="H4756">
        <v>0.62824999999999998</v>
      </c>
      <c r="I4756">
        <v>0.72685</v>
      </c>
      <c r="J4756">
        <v>0.48204999999999998</v>
      </c>
      <c r="K4756">
        <v>0.96435000000000004</v>
      </c>
      <c r="L4756">
        <v>0.82104999999999995</v>
      </c>
    </row>
    <row r="4757" spans="1:12" x14ac:dyDescent="0.3">
      <c r="A4757">
        <v>4756</v>
      </c>
      <c r="B4757">
        <v>0.47554999999999997</v>
      </c>
      <c r="C4757">
        <v>0.22625000000000001</v>
      </c>
      <c r="D4757">
        <v>3.875E-2</v>
      </c>
      <c r="E4757">
        <v>0.51214999999999999</v>
      </c>
      <c r="F4757">
        <v>0.70525000000000004</v>
      </c>
      <c r="G4757">
        <v>0.54444999999999999</v>
      </c>
      <c r="H4757">
        <v>0.62724999999999997</v>
      </c>
      <c r="I4757">
        <v>0.32934999999999998</v>
      </c>
      <c r="J4757">
        <v>0.12395</v>
      </c>
      <c r="K4757">
        <v>0.33215</v>
      </c>
      <c r="L4757">
        <v>0.71384999999999998</v>
      </c>
    </row>
    <row r="4758" spans="1:12" x14ac:dyDescent="0.3">
      <c r="A4758">
        <v>4757</v>
      </c>
      <c r="B4758">
        <v>0.47565000000000002</v>
      </c>
      <c r="C4758">
        <v>0.54195000000000004</v>
      </c>
      <c r="D4758">
        <v>0.12345</v>
      </c>
      <c r="E4758">
        <v>0.28684999999999999</v>
      </c>
      <c r="F4758">
        <v>0.43004999999999999</v>
      </c>
      <c r="G4758">
        <v>0.64315</v>
      </c>
      <c r="H4758">
        <v>0.86695</v>
      </c>
      <c r="I4758">
        <v>0.56164999999999998</v>
      </c>
      <c r="J4758">
        <v>0.40205000000000002</v>
      </c>
      <c r="K4758">
        <v>0.63314999999999999</v>
      </c>
      <c r="L4758">
        <v>0.98214999999999997</v>
      </c>
    </row>
    <row r="4759" spans="1:12" x14ac:dyDescent="0.3">
      <c r="A4759">
        <v>4758</v>
      </c>
      <c r="B4759">
        <v>0.47575000000000001</v>
      </c>
      <c r="C4759">
        <v>0.39024999999999999</v>
      </c>
      <c r="D4759">
        <v>8.4949999999999998E-2</v>
      </c>
      <c r="E4759">
        <v>0.43295</v>
      </c>
      <c r="F4759">
        <v>0.74085000000000001</v>
      </c>
      <c r="G4759">
        <v>5.4550000000000001E-2</v>
      </c>
      <c r="H4759">
        <v>0.28544999999999998</v>
      </c>
      <c r="I4759">
        <v>0.61814999999999998</v>
      </c>
      <c r="J4759">
        <v>0.14845</v>
      </c>
      <c r="K4759">
        <v>0.20644999999999999</v>
      </c>
      <c r="L4759">
        <v>0.74424999999999997</v>
      </c>
    </row>
    <row r="4760" spans="1:12" x14ac:dyDescent="0.3">
      <c r="A4760">
        <v>4759</v>
      </c>
      <c r="B4760">
        <v>0.47585</v>
      </c>
      <c r="C4760">
        <v>6.8949999999999997E-2</v>
      </c>
      <c r="D4760">
        <v>0.77654999999999996</v>
      </c>
      <c r="E4760">
        <v>0.13475000000000001</v>
      </c>
      <c r="F4760">
        <v>0.14665</v>
      </c>
      <c r="G4760">
        <v>3.1449999999999999E-2</v>
      </c>
      <c r="H4760">
        <v>5.475E-2</v>
      </c>
      <c r="I4760">
        <v>0.78334999999999999</v>
      </c>
      <c r="J4760">
        <v>4.6350000000000002E-2</v>
      </c>
      <c r="K4760">
        <v>0.73475000000000001</v>
      </c>
      <c r="L4760">
        <v>0.39555000000000001</v>
      </c>
    </row>
    <row r="4761" spans="1:12" x14ac:dyDescent="0.3">
      <c r="A4761">
        <v>4760</v>
      </c>
      <c r="B4761">
        <v>0.47594999999999998</v>
      </c>
      <c r="C4761">
        <v>0.69674999999999998</v>
      </c>
      <c r="D4761">
        <v>0.83884999999999998</v>
      </c>
      <c r="E4761">
        <v>0.39195000000000002</v>
      </c>
      <c r="F4761">
        <v>0.34534999999999999</v>
      </c>
      <c r="G4761">
        <v>0.30635000000000001</v>
      </c>
      <c r="H4761">
        <v>0.25824999999999998</v>
      </c>
      <c r="I4761">
        <v>0.93294999999999995</v>
      </c>
      <c r="J4761">
        <v>0.52715000000000001</v>
      </c>
      <c r="K4761">
        <v>0.71645000000000003</v>
      </c>
      <c r="L4761">
        <v>0.47225</v>
      </c>
    </row>
    <row r="4762" spans="1:12" x14ac:dyDescent="0.3">
      <c r="A4762">
        <v>4761</v>
      </c>
      <c r="B4762">
        <v>0.47604999999999997</v>
      </c>
      <c r="C4762">
        <v>3.065E-2</v>
      </c>
      <c r="D4762">
        <v>0.63544999999999996</v>
      </c>
      <c r="E4762">
        <v>0.33155000000000001</v>
      </c>
      <c r="F4762">
        <v>0.13875000000000001</v>
      </c>
      <c r="G4762">
        <v>0.50995000000000001</v>
      </c>
      <c r="H4762">
        <v>0.48194999999999999</v>
      </c>
      <c r="I4762">
        <v>0.73934999999999995</v>
      </c>
      <c r="J4762">
        <v>0.93605000000000005</v>
      </c>
      <c r="K4762">
        <v>0.31535000000000002</v>
      </c>
      <c r="L4762">
        <v>0.26795000000000002</v>
      </c>
    </row>
    <row r="4763" spans="1:12" x14ac:dyDescent="0.3">
      <c r="A4763">
        <v>4762</v>
      </c>
      <c r="B4763">
        <v>0.47615000000000002</v>
      </c>
      <c r="C4763">
        <v>0.66174999999999995</v>
      </c>
      <c r="D4763">
        <v>0.47985</v>
      </c>
      <c r="E4763">
        <v>0.49595</v>
      </c>
      <c r="F4763">
        <v>0.53015000000000001</v>
      </c>
      <c r="G4763">
        <v>0.31685000000000002</v>
      </c>
      <c r="H4763">
        <v>0.57035000000000002</v>
      </c>
      <c r="I4763">
        <v>0.82104999999999995</v>
      </c>
      <c r="J4763">
        <v>0.39284999999999998</v>
      </c>
      <c r="K4763">
        <v>0.30295</v>
      </c>
      <c r="L4763">
        <v>0.12825</v>
      </c>
    </row>
    <row r="4764" spans="1:12" x14ac:dyDescent="0.3">
      <c r="A4764">
        <v>4763</v>
      </c>
      <c r="B4764">
        <v>0.47625000000000001</v>
      </c>
      <c r="C4764">
        <v>0.26745000000000002</v>
      </c>
      <c r="D4764">
        <v>0.46825</v>
      </c>
      <c r="E4764">
        <v>0.74414999999999998</v>
      </c>
      <c r="F4764">
        <v>0.31225000000000003</v>
      </c>
      <c r="G4764">
        <v>0.97775000000000001</v>
      </c>
      <c r="H4764">
        <v>0.60675000000000001</v>
      </c>
      <c r="I4764">
        <v>0.33155000000000001</v>
      </c>
      <c r="J4764">
        <v>0.87055000000000005</v>
      </c>
      <c r="K4764">
        <v>0.32945000000000002</v>
      </c>
      <c r="L4764">
        <v>0.85535000000000005</v>
      </c>
    </row>
    <row r="4765" spans="1:12" x14ac:dyDescent="0.3">
      <c r="A4765">
        <v>4764</v>
      </c>
      <c r="B4765">
        <v>0.47635</v>
      </c>
      <c r="C4765">
        <v>0.48515000000000003</v>
      </c>
      <c r="D4765">
        <v>0.62885000000000002</v>
      </c>
      <c r="E4765">
        <v>0.78715000000000002</v>
      </c>
      <c r="F4765">
        <v>0.15275</v>
      </c>
      <c r="G4765">
        <v>0.63734999999999997</v>
      </c>
      <c r="H4765">
        <v>0.55574999999999997</v>
      </c>
      <c r="I4765">
        <v>0.36595</v>
      </c>
      <c r="J4765">
        <v>0.62455000000000005</v>
      </c>
      <c r="K4765">
        <v>0.76144999999999996</v>
      </c>
      <c r="L4765">
        <v>0.99795</v>
      </c>
    </row>
    <row r="4766" spans="1:12" x14ac:dyDescent="0.3">
      <c r="A4766">
        <v>4765</v>
      </c>
      <c r="B4766">
        <v>0.47644999999999998</v>
      </c>
      <c r="C4766">
        <v>0.85324999999999995</v>
      </c>
      <c r="D4766">
        <v>0.76085000000000003</v>
      </c>
      <c r="E4766">
        <v>0.49164999999999998</v>
      </c>
      <c r="F4766">
        <v>2.3500000000000001E-3</v>
      </c>
      <c r="G4766">
        <v>0.45734999999999998</v>
      </c>
      <c r="H4766">
        <v>0.59104999999999996</v>
      </c>
      <c r="I4766">
        <v>0.41644999999999999</v>
      </c>
      <c r="J4766">
        <v>0.81054999999999999</v>
      </c>
      <c r="K4766">
        <v>0.23515</v>
      </c>
      <c r="L4766">
        <v>0.49095</v>
      </c>
    </row>
    <row r="4767" spans="1:12" x14ac:dyDescent="0.3">
      <c r="A4767">
        <v>4766</v>
      </c>
      <c r="B4767">
        <v>0.47654999999999997</v>
      </c>
      <c r="C4767">
        <v>0.19885</v>
      </c>
      <c r="D4767">
        <v>0.91374999999999995</v>
      </c>
      <c r="E4767">
        <v>0.72775000000000001</v>
      </c>
      <c r="F4767">
        <v>0.55205000000000004</v>
      </c>
      <c r="G4767">
        <v>0.12725</v>
      </c>
      <c r="H4767">
        <v>6.4549999999999996E-2</v>
      </c>
      <c r="I4767">
        <v>0.39645000000000002</v>
      </c>
      <c r="J4767">
        <v>0.62285000000000001</v>
      </c>
      <c r="K4767">
        <v>0.98645000000000005</v>
      </c>
      <c r="L4767">
        <v>0.44935000000000003</v>
      </c>
    </row>
    <row r="4768" spans="1:12" x14ac:dyDescent="0.3">
      <c r="A4768">
        <v>4767</v>
      </c>
      <c r="B4768">
        <v>0.47665000000000002</v>
      </c>
      <c r="C4768">
        <v>0.66825000000000001</v>
      </c>
      <c r="D4768">
        <v>0.88954999999999995</v>
      </c>
      <c r="E4768">
        <v>0.94094999999999995</v>
      </c>
      <c r="F4768">
        <v>0.53274999999999995</v>
      </c>
      <c r="G4768">
        <v>0.47725000000000001</v>
      </c>
      <c r="H4768">
        <v>0.93325000000000002</v>
      </c>
      <c r="I4768">
        <v>0.57655000000000001</v>
      </c>
      <c r="J4768">
        <v>0.33605000000000002</v>
      </c>
      <c r="K4768">
        <v>0.23985000000000001</v>
      </c>
      <c r="L4768">
        <v>0.11525000000000001</v>
      </c>
    </row>
    <row r="4769" spans="1:12" x14ac:dyDescent="0.3">
      <c r="A4769">
        <v>4768</v>
      </c>
      <c r="B4769">
        <v>0.47675000000000001</v>
      </c>
      <c r="C4769">
        <v>0.88695000000000002</v>
      </c>
      <c r="D4769">
        <v>0.63934999999999997</v>
      </c>
      <c r="E4769">
        <v>0.67274999999999996</v>
      </c>
      <c r="F4769">
        <v>0.48565000000000003</v>
      </c>
      <c r="G4769">
        <v>0.34265000000000001</v>
      </c>
      <c r="H4769">
        <v>0.98914999999999997</v>
      </c>
      <c r="I4769">
        <v>0.91554999999999997</v>
      </c>
      <c r="J4769">
        <v>0.70245000000000002</v>
      </c>
      <c r="K4769">
        <v>0.33905000000000002</v>
      </c>
      <c r="L4769">
        <v>6.6549999999999998E-2</v>
      </c>
    </row>
    <row r="4770" spans="1:12" x14ac:dyDescent="0.3">
      <c r="A4770">
        <v>4769</v>
      </c>
      <c r="B4770">
        <v>0.47685</v>
      </c>
      <c r="C4770">
        <v>0.44545000000000001</v>
      </c>
      <c r="D4770">
        <v>0.73204999999999998</v>
      </c>
      <c r="E4770">
        <v>0.53915000000000002</v>
      </c>
      <c r="F4770">
        <v>0.41504999999999997</v>
      </c>
      <c r="G4770">
        <v>0.14685000000000001</v>
      </c>
      <c r="H4770">
        <v>0.94645000000000001</v>
      </c>
      <c r="I4770">
        <v>0.83055000000000001</v>
      </c>
      <c r="J4770">
        <v>0.94125000000000003</v>
      </c>
      <c r="K4770">
        <v>0.63175000000000003</v>
      </c>
      <c r="L4770">
        <v>0.30204999999999999</v>
      </c>
    </row>
    <row r="4771" spans="1:12" x14ac:dyDescent="0.3">
      <c r="A4771">
        <v>4770</v>
      </c>
      <c r="B4771">
        <v>0.47694999999999999</v>
      </c>
      <c r="C4771">
        <v>0.18684999999999999</v>
      </c>
      <c r="D4771">
        <v>7.0449999999999999E-2</v>
      </c>
      <c r="E4771">
        <v>9.2649999999999996E-2</v>
      </c>
      <c r="F4771">
        <v>0.16514999999999999</v>
      </c>
      <c r="G4771">
        <v>0.61245000000000005</v>
      </c>
      <c r="H4771">
        <v>0.23915</v>
      </c>
      <c r="I4771">
        <v>0.93855</v>
      </c>
      <c r="J4771">
        <v>0.53395000000000004</v>
      </c>
      <c r="K4771">
        <v>0.75175000000000003</v>
      </c>
      <c r="L4771">
        <v>0.37645000000000001</v>
      </c>
    </row>
    <row r="4772" spans="1:12" x14ac:dyDescent="0.3">
      <c r="A4772">
        <v>4771</v>
      </c>
      <c r="B4772">
        <v>0.47704999999999997</v>
      </c>
      <c r="C4772">
        <v>0.46105000000000002</v>
      </c>
      <c r="D4772">
        <v>0.98414999999999997</v>
      </c>
      <c r="E4772">
        <v>0.82025000000000003</v>
      </c>
      <c r="F4772">
        <v>0.92395000000000005</v>
      </c>
      <c r="G4772">
        <v>0.99795</v>
      </c>
      <c r="H4772">
        <v>0.17294999999999999</v>
      </c>
      <c r="I4772">
        <v>0.81635000000000002</v>
      </c>
      <c r="J4772">
        <v>0.73424999999999996</v>
      </c>
      <c r="K4772">
        <v>0.82815000000000005</v>
      </c>
      <c r="L4772">
        <v>0.23114999999999999</v>
      </c>
    </row>
    <row r="4773" spans="1:12" x14ac:dyDescent="0.3">
      <c r="A4773">
        <v>4772</v>
      </c>
      <c r="B4773">
        <v>0.47715000000000002</v>
      </c>
      <c r="C4773">
        <v>0.14735000000000001</v>
      </c>
      <c r="D4773">
        <v>0.75475000000000003</v>
      </c>
      <c r="E4773">
        <v>0.18484999999999999</v>
      </c>
      <c r="F4773">
        <v>0.76534999999999997</v>
      </c>
      <c r="G4773">
        <v>2.835E-2</v>
      </c>
      <c r="H4773">
        <v>0.64395000000000002</v>
      </c>
      <c r="I4773">
        <v>0.21015</v>
      </c>
      <c r="J4773">
        <v>0.38564999999999999</v>
      </c>
      <c r="K4773">
        <v>5.935E-2</v>
      </c>
      <c r="L4773">
        <v>0.67215000000000003</v>
      </c>
    </row>
    <row r="4774" spans="1:12" x14ac:dyDescent="0.3">
      <c r="A4774">
        <v>4773</v>
      </c>
      <c r="B4774">
        <v>0.47725000000000001</v>
      </c>
      <c r="C4774">
        <v>0.63144999999999996</v>
      </c>
      <c r="D4774">
        <v>0.60294999999999999</v>
      </c>
      <c r="E4774">
        <v>0.62155000000000005</v>
      </c>
      <c r="F4774">
        <v>0.49954999999999999</v>
      </c>
      <c r="G4774">
        <v>0.29844999999999999</v>
      </c>
      <c r="H4774">
        <v>0.54905000000000004</v>
      </c>
      <c r="I4774">
        <v>9.9750000000000005E-2</v>
      </c>
      <c r="J4774">
        <v>0.50324999999999998</v>
      </c>
      <c r="K4774">
        <v>0.19964999999999999</v>
      </c>
      <c r="L4774">
        <v>0.49164999999999998</v>
      </c>
    </row>
    <row r="4775" spans="1:12" x14ac:dyDescent="0.3">
      <c r="A4775">
        <v>4774</v>
      </c>
      <c r="B4775">
        <v>0.47735</v>
      </c>
      <c r="C4775">
        <v>0.98024999999999995</v>
      </c>
      <c r="D4775">
        <v>0.54805000000000004</v>
      </c>
      <c r="E4775">
        <v>0.92645</v>
      </c>
      <c r="F4775">
        <v>0.84094999999999998</v>
      </c>
      <c r="G4775">
        <v>0.91844999999999999</v>
      </c>
      <c r="H4775">
        <v>6.4850000000000005E-2</v>
      </c>
      <c r="I4775">
        <v>0.49564999999999998</v>
      </c>
      <c r="J4775">
        <v>0.15285000000000001</v>
      </c>
      <c r="K4775">
        <v>0.66474999999999995</v>
      </c>
      <c r="L4775">
        <v>0.56105000000000005</v>
      </c>
    </row>
    <row r="4776" spans="1:12" x14ac:dyDescent="0.3">
      <c r="A4776">
        <v>4775</v>
      </c>
      <c r="B4776">
        <v>0.47744999999999999</v>
      </c>
      <c r="C4776">
        <v>0.52524999999999999</v>
      </c>
      <c r="D4776">
        <v>8.2049999999999998E-2</v>
      </c>
      <c r="E4776">
        <v>0.81325000000000003</v>
      </c>
      <c r="F4776">
        <v>0.37585000000000002</v>
      </c>
      <c r="G4776">
        <v>0.69584999999999997</v>
      </c>
      <c r="H4776">
        <v>0.93874999999999997</v>
      </c>
      <c r="I4776">
        <v>0.12784999999999999</v>
      </c>
      <c r="J4776">
        <v>0.61665000000000003</v>
      </c>
      <c r="K4776">
        <v>0.62355000000000005</v>
      </c>
      <c r="L4776">
        <v>0.95994999999999997</v>
      </c>
    </row>
    <row r="4777" spans="1:12" x14ac:dyDescent="0.3">
      <c r="A4777">
        <v>4776</v>
      </c>
      <c r="B4777">
        <v>0.47754999999999997</v>
      </c>
      <c r="C4777">
        <v>2.5500000000000002E-3</v>
      </c>
      <c r="D4777">
        <v>0.98814999999999997</v>
      </c>
      <c r="E4777">
        <v>0.97655000000000003</v>
      </c>
      <c r="F4777">
        <v>0.25314999999999999</v>
      </c>
      <c r="G4777">
        <v>0.29904999999999998</v>
      </c>
      <c r="H4777">
        <v>7.2650000000000006E-2</v>
      </c>
      <c r="I4777">
        <v>8.3250000000000005E-2</v>
      </c>
      <c r="J4777">
        <v>0.34294999999999998</v>
      </c>
      <c r="K4777">
        <v>0.49454999999999999</v>
      </c>
      <c r="L4777">
        <v>0.87024999999999997</v>
      </c>
    </row>
    <row r="4778" spans="1:12" x14ac:dyDescent="0.3">
      <c r="A4778">
        <v>4777</v>
      </c>
      <c r="B4778">
        <v>0.47765000000000002</v>
      </c>
      <c r="C4778">
        <v>0.33215</v>
      </c>
      <c r="D4778">
        <v>0.29775000000000001</v>
      </c>
      <c r="E4778">
        <v>0.40484999999999999</v>
      </c>
      <c r="F4778">
        <v>0.92695000000000005</v>
      </c>
      <c r="G4778">
        <v>0.22345000000000001</v>
      </c>
      <c r="H4778">
        <v>0.94564999999999999</v>
      </c>
      <c r="I4778">
        <v>0.18734999999999999</v>
      </c>
      <c r="J4778">
        <v>0.29985000000000001</v>
      </c>
      <c r="K4778">
        <v>0.90925</v>
      </c>
      <c r="L4778">
        <v>0.35594999999999999</v>
      </c>
    </row>
    <row r="4779" spans="1:12" x14ac:dyDescent="0.3">
      <c r="A4779">
        <v>4778</v>
      </c>
      <c r="B4779">
        <v>0.47775000000000001</v>
      </c>
      <c r="C4779">
        <v>0.73975000000000002</v>
      </c>
      <c r="D4779">
        <v>8.3349999999999994E-2</v>
      </c>
      <c r="E4779">
        <v>0.82004999999999995</v>
      </c>
      <c r="F4779">
        <v>0.80374999999999996</v>
      </c>
      <c r="G4779">
        <v>3.8150000000000003E-2</v>
      </c>
      <c r="H4779">
        <v>7.5500000000000003E-3</v>
      </c>
      <c r="I4779">
        <v>0.55445</v>
      </c>
      <c r="J4779">
        <v>0.61165000000000003</v>
      </c>
      <c r="K4779">
        <v>0.62434999999999996</v>
      </c>
      <c r="L4779">
        <v>1.865E-2</v>
      </c>
    </row>
    <row r="4780" spans="1:12" x14ac:dyDescent="0.3">
      <c r="A4780">
        <v>4779</v>
      </c>
      <c r="B4780">
        <v>0.47785</v>
      </c>
      <c r="C4780">
        <v>0.72335000000000005</v>
      </c>
      <c r="D4780">
        <v>0.76275000000000004</v>
      </c>
      <c r="E4780">
        <v>0.25214999999999999</v>
      </c>
      <c r="F4780">
        <v>0.45724999999999999</v>
      </c>
      <c r="G4780">
        <v>0.46765000000000001</v>
      </c>
      <c r="H4780">
        <v>0.29835</v>
      </c>
      <c r="I4780">
        <v>0.12845000000000001</v>
      </c>
      <c r="J4780">
        <v>0.15404999999999999</v>
      </c>
      <c r="K4780">
        <v>0.61034999999999995</v>
      </c>
      <c r="L4780">
        <v>0.38485000000000003</v>
      </c>
    </row>
    <row r="4781" spans="1:12" x14ac:dyDescent="0.3">
      <c r="A4781">
        <v>4780</v>
      </c>
      <c r="B4781">
        <v>0.47794999999999999</v>
      </c>
      <c r="C4781">
        <v>0.21684999999999999</v>
      </c>
      <c r="D4781">
        <v>0.84994999999999998</v>
      </c>
      <c r="E4781">
        <v>0.49364999999999998</v>
      </c>
      <c r="F4781">
        <v>0.32245000000000001</v>
      </c>
      <c r="G4781">
        <v>0.13555</v>
      </c>
      <c r="H4781">
        <v>0.18465000000000001</v>
      </c>
      <c r="I4781">
        <v>0.53664999999999996</v>
      </c>
      <c r="J4781">
        <v>0.57765</v>
      </c>
      <c r="K4781">
        <v>0.70894999999999997</v>
      </c>
      <c r="L4781">
        <v>4.795E-2</v>
      </c>
    </row>
    <row r="4782" spans="1:12" x14ac:dyDescent="0.3">
      <c r="A4782">
        <v>4781</v>
      </c>
      <c r="B4782">
        <v>0.47804999999999997</v>
      </c>
      <c r="C4782">
        <v>0.82364999999999999</v>
      </c>
      <c r="D4782">
        <v>0.49685000000000001</v>
      </c>
      <c r="E4782">
        <v>0.75505</v>
      </c>
      <c r="F4782">
        <v>0.45434999999999998</v>
      </c>
      <c r="G4782">
        <v>0.19275</v>
      </c>
      <c r="H4782">
        <v>0.43675000000000003</v>
      </c>
      <c r="I4782">
        <v>0.21904999999999999</v>
      </c>
      <c r="J4782">
        <v>0.86114999999999997</v>
      </c>
      <c r="K4782">
        <v>0.92374999999999996</v>
      </c>
      <c r="L4782">
        <v>0.94784999999999997</v>
      </c>
    </row>
    <row r="4783" spans="1:12" x14ac:dyDescent="0.3">
      <c r="A4783">
        <v>4782</v>
      </c>
      <c r="B4783">
        <v>0.47815000000000002</v>
      </c>
      <c r="C4783">
        <v>0.49545</v>
      </c>
      <c r="D4783">
        <v>0.81774999999999998</v>
      </c>
      <c r="E4783">
        <v>0.79684999999999995</v>
      </c>
      <c r="F4783">
        <v>0.12055</v>
      </c>
      <c r="G4783">
        <v>0.95365</v>
      </c>
      <c r="H4783">
        <v>0.45345000000000002</v>
      </c>
      <c r="I4783">
        <v>0.19625000000000001</v>
      </c>
      <c r="J4783">
        <v>0.29054999999999997</v>
      </c>
      <c r="K4783">
        <v>0.66385000000000005</v>
      </c>
      <c r="L4783">
        <v>0.10895000000000001</v>
      </c>
    </row>
    <row r="4784" spans="1:12" x14ac:dyDescent="0.3">
      <c r="A4784">
        <v>4783</v>
      </c>
      <c r="B4784">
        <v>0.47825000000000001</v>
      </c>
      <c r="C4784">
        <v>0.76415</v>
      </c>
      <c r="D4784">
        <v>0.60114999999999996</v>
      </c>
      <c r="E4784">
        <v>0.80474999999999997</v>
      </c>
      <c r="F4784">
        <v>0.68015000000000003</v>
      </c>
      <c r="G4784">
        <v>0.32534999999999997</v>
      </c>
      <c r="H4784">
        <v>0.33455000000000001</v>
      </c>
      <c r="I4784">
        <v>0.92174999999999996</v>
      </c>
      <c r="J4784">
        <v>0.78354999999999997</v>
      </c>
      <c r="K4784">
        <v>0.49045</v>
      </c>
      <c r="L4784">
        <v>0.22214999999999999</v>
      </c>
    </row>
    <row r="4785" spans="1:12" x14ac:dyDescent="0.3">
      <c r="A4785">
        <v>4784</v>
      </c>
      <c r="B4785">
        <v>0.47835</v>
      </c>
      <c r="C4785">
        <v>0.46794999999999998</v>
      </c>
      <c r="D4785">
        <v>0.36604999999999999</v>
      </c>
      <c r="E4785">
        <v>0.63095000000000001</v>
      </c>
      <c r="F4785">
        <v>0.88875000000000004</v>
      </c>
      <c r="G4785">
        <v>0.65925</v>
      </c>
      <c r="H4785">
        <v>0.17094999999999999</v>
      </c>
      <c r="I4785">
        <v>0.48375000000000001</v>
      </c>
      <c r="J4785">
        <v>0.21204999999999999</v>
      </c>
      <c r="K4785">
        <v>0.69225000000000003</v>
      </c>
      <c r="L4785">
        <v>0.79995000000000005</v>
      </c>
    </row>
    <row r="4786" spans="1:12" x14ac:dyDescent="0.3">
      <c r="A4786">
        <v>4785</v>
      </c>
      <c r="B4786">
        <v>0.47844999999999999</v>
      </c>
      <c r="C4786">
        <v>0.44574999999999998</v>
      </c>
      <c r="D4786">
        <v>0.97975000000000001</v>
      </c>
      <c r="E4786">
        <v>6.4049999999999996E-2</v>
      </c>
      <c r="F4786">
        <v>0.45915</v>
      </c>
      <c r="G4786">
        <v>4.7149999999999997E-2</v>
      </c>
      <c r="H4786">
        <v>3.0249999999999999E-2</v>
      </c>
      <c r="I4786">
        <v>0.38495000000000001</v>
      </c>
      <c r="J4786">
        <v>0.12365</v>
      </c>
      <c r="K4786">
        <v>0.18725</v>
      </c>
      <c r="L4786">
        <v>0.25435000000000002</v>
      </c>
    </row>
    <row r="4787" spans="1:12" x14ac:dyDescent="0.3">
      <c r="A4787">
        <v>4786</v>
      </c>
      <c r="B4787">
        <v>0.47854999999999998</v>
      </c>
      <c r="C4787">
        <v>0.87534999999999996</v>
      </c>
      <c r="D4787">
        <v>0.50865000000000005</v>
      </c>
      <c r="E4787">
        <v>0.55735000000000001</v>
      </c>
      <c r="F4787">
        <v>0.83894999999999997</v>
      </c>
      <c r="G4787">
        <v>0.44895000000000002</v>
      </c>
      <c r="H4787">
        <v>1.555E-2</v>
      </c>
      <c r="I4787">
        <v>0.26205000000000001</v>
      </c>
      <c r="J4787">
        <v>0.33124999999999999</v>
      </c>
      <c r="K4787">
        <v>0.22514999999999999</v>
      </c>
      <c r="L4787">
        <v>0.45574999999999999</v>
      </c>
    </row>
    <row r="4788" spans="1:12" x14ac:dyDescent="0.3">
      <c r="A4788">
        <v>4787</v>
      </c>
      <c r="B4788">
        <v>0.47865000000000002</v>
      </c>
      <c r="C4788">
        <v>0.34534999999999999</v>
      </c>
      <c r="D4788">
        <v>0.67354999999999998</v>
      </c>
      <c r="E4788">
        <v>0.68174999999999997</v>
      </c>
      <c r="F4788">
        <v>0.76995000000000002</v>
      </c>
      <c r="G4788">
        <v>0.60345000000000004</v>
      </c>
      <c r="H4788">
        <v>0.15865000000000001</v>
      </c>
      <c r="I4788">
        <v>0.99345000000000006</v>
      </c>
      <c r="J4788">
        <v>0.94284999999999997</v>
      </c>
      <c r="K4788">
        <v>0.21684999999999999</v>
      </c>
      <c r="L4788">
        <v>0.79135</v>
      </c>
    </row>
    <row r="4789" spans="1:12" x14ac:dyDescent="0.3">
      <c r="A4789">
        <v>4788</v>
      </c>
      <c r="B4789">
        <v>0.47875000000000001</v>
      </c>
      <c r="C4789">
        <v>0.17324999999999999</v>
      </c>
      <c r="D4789">
        <v>0.21545</v>
      </c>
      <c r="E4789">
        <v>0.11655</v>
      </c>
      <c r="F4789">
        <v>7.8450000000000006E-2</v>
      </c>
      <c r="G4789">
        <v>0.94525000000000003</v>
      </c>
      <c r="H4789">
        <v>0.96875</v>
      </c>
      <c r="I4789">
        <v>0.75585000000000002</v>
      </c>
      <c r="J4789">
        <v>6.9449999999999998E-2</v>
      </c>
      <c r="K4789">
        <v>0.22955</v>
      </c>
      <c r="L4789">
        <v>0.82694999999999996</v>
      </c>
    </row>
    <row r="4790" spans="1:12" x14ac:dyDescent="0.3">
      <c r="A4790">
        <v>4789</v>
      </c>
      <c r="B4790">
        <v>0.47885</v>
      </c>
      <c r="C4790">
        <v>0.45405000000000001</v>
      </c>
      <c r="D4790">
        <v>0.40465000000000001</v>
      </c>
      <c r="E4790">
        <v>0.83284999999999998</v>
      </c>
      <c r="F4790">
        <v>0.49554999999999999</v>
      </c>
      <c r="G4790">
        <v>0.15325</v>
      </c>
      <c r="H4790">
        <v>0.71084999999999998</v>
      </c>
      <c r="I4790">
        <v>1.8550000000000001E-2</v>
      </c>
      <c r="J4790">
        <v>8.7849999999999998E-2</v>
      </c>
      <c r="K4790">
        <v>0.23394999999999999</v>
      </c>
      <c r="L4790">
        <v>0.73975000000000002</v>
      </c>
    </row>
    <row r="4791" spans="1:12" x14ac:dyDescent="0.3">
      <c r="A4791">
        <v>4790</v>
      </c>
      <c r="B4791">
        <v>0.47894999999999999</v>
      </c>
      <c r="C4791">
        <v>0.42895</v>
      </c>
      <c r="D4791">
        <v>0.67084999999999995</v>
      </c>
      <c r="E4791">
        <v>0.41835</v>
      </c>
      <c r="F4791">
        <v>0.23974999999999999</v>
      </c>
      <c r="G4791">
        <v>7.3450000000000001E-2</v>
      </c>
      <c r="H4791">
        <v>0.89024999999999999</v>
      </c>
      <c r="I4791">
        <v>0.68754999999999999</v>
      </c>
      <c r="J4791">
        <v>0.10885</v>
      </c>
      <c r="K4791">
        <v>0.90134999999999998</v>
      </c>
      <c r="L4791">
        <v>0.46665000000000001</v>
      </c>
    </row>
    <row r="4792" spans="1:12" x14ac:dyDescent="0.3">
      <c r="A4792">
        <v>4791</v>
      </c>
      <c r="B4792">
        <v>0.47904999999999998</v>
      </c>
      <c r="C4792">
        <v>0.77754999999999996</v>
      </c>
      <c r="D4792">
        <v>0.66144999999999998</v>
      </c>
      <c r="E4792">
        <v>0.76954999999999996</v>
      </c>
      <c r="F4792">
        <v>0.40375</v>
      </c>
      <c r="G4792">
        <v>0.44414999999999999</v>
      </c>
      <c r="H4792">
        <v>0.23835000000000001</v>
      </c>
      <c r="I4792">
        <v>0.55184999999999995</v>
      </c>
      <c r="J4792">
        <v>0.13084999999999999</v>
      </c>
      <c r="K4792">
        <v>5.5550000000000002E-2</v>
      </c>
      <c r="L4792">
        <v>0.18285000000000001</v>
      </c>
    </row>
    <row r="4793" spans="1:12" x14ac:dyDescent="0.3">
      <c r="A4793">
        <v>4792</v>
      </c>
      <c r="B4793">
        <v>0.47915000000000002</v>
      </c>
      <c r="C4793">
        <v>0.48454999999999998</v>
      </c>
      <c r="D4793">
        <v>0.25814999999999999</v>
      </c>
      <c r="E4793">
        <v>0.89224999999999999</v>
      </c>
      <c r="F4793">
        <v>0.34344999999999998</v>
      </c>
      <c r="G4793">
        <v>0.52675000000000005</v>
      </c>
      <c r="H4793">
        <v>0.36935000000000001</v>
      </c>
      <c r="I4793">
        <v>0.61445000000000005</v>
      </c>
      <c r="J4793">
        <v>0.59784999999999999</v>
      </c>
      <c r="K4793">
        <v>0.50714999999999999</v>
      </c>
      <c r="L4793">
        <v>0.53064999999999996</v>
      </c>
    </row>
    <row r="4794" spans="1:12" x14ac:dyDescent="0.3">
      <c r="A4794">
        <v>4793</v>
      </c>
      <c r="B4794">
        <v>0.47925000000000001</v>
      </c>
      <c r="C4794">
        <v>0.29365000000000002</v>
      </c>
      <c r="D4794">
        <v>0.44095000000000001</v>
      </c>
      <c r="E4794">
        <v>0.47604999999999997</v>
      </c>
      <c r="F4794">
        <v>0.27155000000000001</v>
      </c>
      <c r="G4794">
        <v>0.94794999999999996</v>
      </c>
      <c r="H4794">
        <v>0.35775000000000001</v>
      </c>
      <c r="I4794">
        <v>8.2150000000000001E-2</v>
      </c>
      <c r="J4794">
        <v>0.12755</v>
      </c>
      <c r="K4794">
        <v>0.89315</v>
      </c>
      <c r="L4794">
        <v>0.39105000000000001</v>
      </c>
    </row>
    <row r="4795" spans="1:12" x14ac:dyDescent="0.3">
      <c r="A4795">
        <v>4794</v>
      </c>
      <c r="B4795">
        <v>0.47935</v>
      </c>
      <c r="C4795">
        <v>0.31025000000000003</v>
      </c>
      <c r="D4795">
        <v>0.76554999999999995</v>
      </c>
      <c r="E4795">
        <v>0.45824999999999999</v>
      </c>
      <c r="F4795">
        <v>0.75965000000000005</v>
      </c>
      <c r="G4795">
        <v>1.0749999999999999E-2</v>
      </c>
      <c r="H4795">
        <v>0.43785000000000002</v>
      </c>
      <c r="I4795">
        <v>0.72465000000000002</v>
      </c>
      <c r="J4795">
        <v>0.31175000000000003</v>
      </c>
      <c r="K4795">
        <v>0.86424999999999996</v>
      </c>
      <c r="L4795">
        <v>0.60065000000000002</v>
      </c>
    </row>
    <row r="4796" spans="1:12" x14ac:dyDescent="0.3">
      <c r="A4796">
        <v>4795</v>
      </c>
      <c r="B4796">
        <v>0.47944999999999999</v>
      </c>
      <c r="C4796">
        <v>0.94625000000000004</v>
      </c>
      <c r="D4796">
        <v>0.10625</v>
      </c>
      <c r="E4796">
        <v>0.20444999999999999</v>
      </c>
      <c r="F4796">
        <v>0.84784999999999999</v>
      </c>
      <c r="G4796">
        <v>0.22844999999999999</v>
      </c>
      <c r="H4796">
        <v>0.30085000000000001</v>
      </c>
      <c r="I4796">
        <v>0.91185000000000005</v>
      </c>
      <c r="J4796">
        <v>0.11515</v>
      </c>
      <c r="K4796">
        <v>0.95515000000000005</v>
      </c>
      <c r="L4796">
        <v>0.68025000000000002</v>
      </c>
    </row>
    <row r="4797" spans="1:12" x14ac:dyDescent="0.3">
      <c r="A4797">
        <v>4796</v>
      </c>
      <c r="B4797">
        <v>0.47954999999999998</v>
      </c>
      <c r="C4797">
        <v>0.18734999999999999</v>
      </c>
      <c r="D4797">
        <v>0.61265000000000003</v>
      </c>
      <c r="E4797">
        <v>0.47225</v>
      </c>
      <c r="F4797">
        <v>0.41525000000000001</v>
      </c>
      <c r="G4797">
        <v>0.12665000000000001</v>
      </c>
      <c r="H4797">
        <v>0.54474999999999996</v>
      </c>
      <c r="I4797">
        <v>0.77454999999999996</v>
      </c>
      <c r="J4797">
        <v>0.75175000000000003</v>
      </c>
      <c r="K4797">
        <v>0.85624999999999996</v>
      </c>
      <c r="L4797">
        <v>0.41194999999999998</v>
      </c>
    </row>
    <row r="4798" spans="1:12" x14ac:dyDescent="0.3">
      <c r="A4798">
        <v>4797</v>
      </c>
      <c r="B4798">
        <v>0.47965000000000002</v>
      </c>
      <c r="C4798">
        <v>4.3650000000000001E-2</v>
      </c>
      <c r="D4798">
        <v>0.81135000000000002</v>
      </c>
      <c r="E4798">
        <v>5.9249999999999997E-2</v>
      </c>
      <c r="F4798">
        <v>9.6250000000000002E-2</v>
      </c>
      <c r="G4798">
        <v>0.35354999999999998</v>
      </c>
      <c r="H4798">
        <v>0.62695000000000001</v>
      </c>
      <c r="I4798">
        <v>0.66564999999999996</v>
      </c>
      <c r="J4798">
        <v>0.57874999999999999</v>
      </c>
      <c r="K4798">
        <v>0.91674999999999995</v>
      </c>
      <c r="L4798">
        <v>0.27234999999999998</v>
      </c>
    </row>
    <row r="4799" spans="1:12" x14ac:dyDescent="0.3">
      <c r="A4799">
        <v>4798</v>
      </c>
      <c r="B4799">
        <v>0.47975000000000001</v>
      </c>
      <c r="C4799">
        <v>0.10945000000000001</v>
      </c>
      <c r="D4799">
        <v>0.99795</v>
      </c>
      <c r="E4799">
        <v>0.35244999999999999</v>
      </c>
      <c r="F4799">
        <v>0.87914999999999999</v>
      </c>
      <c r="G4799">
        <v>0.53095000000000003</v>
      </c>
      <c r="H4799">
        <v>0.55735000000000001</v>
      </c>
      <c r="I4799">
        <v>0.58365</v>
      </c>
      <c r="J4799">
        <v>0.98934999999999995</v>
      </c>
      <c r="K4799">
        <v>0.82655000000000001</v>
      </c>
      <c r="L4799">
        <v>0.95945000000000003</v>
      </c>
    </row>
    <row r="4800" spans="1:12" x14ac:dyDescent="0.3">
      <c r="A4800">
        <v>4799</v>
      </c>
      <c r="B4800">
        <v>0.47985</v>
      </c>
      <c r="C4800">
        <v>0.98685</v>
      </c>
      <c r="D4800">
        <v>0.95914999999999995</v>
      </c>
      <c r="E4800">
        <v>0.96445000000000003</v>
      </c>
      <c r="F4800">
        <v>0.19195000000000001</v>
      </c>
      <c r="G4800">
        <v>0.41244999999999998</v>
      </c>
      <c r="H4800">
        <v>0.96304999999999996</v>
      </c>
      <c r="I4800">
        <v>0.61134999999999995</v>
      </c>
      <c r="J4800">
        <v>2.6950000000000002E-2</v>
      </c>
      <c r="K4800">
        <v>0.89334999999999998</v>
      </c>
      <c r="L4800">
        <v>0.40665000000000001</v>
      </c>
    </row>
    <row r="4801" spans="1:12" x14ac:dyDescent="0.3">
      <c r="A4801">
        <v>4800</v>
      </c>
      <c r="B4801">
        <v>0.47994999999999999</v>
      </c>
      <c r="C4801">
        <v>0.14335000000000001</v>
      </c>
      <c r="D4801">
        <v>0.64334999999999998</v>
      </c>
      <c r="E4801">
        <v>0.95494999999999997</v>
      </c>
      <c r="F4801">
        <v>0.75195000000000001</v>
      </c>
      <c r="G4801">
        <v>0.50944999999999996</v>
      </c>
      <c r="H4801">
        <v>0.99714999999999998</v>
      </c>
      <c r="I4801">
        <v>0.18115000000000001</v>
      </c>
      <c r="J4801">
        <v>0.23665</v>
      </c>
      <c r="K4801">
        <v>0.30454999999999999</v>
      </c>
      <c r="L4801">
        <v>0.16725000000000001</v>
      </c>
    </row>
    <row r="4802" spans="1:12" x14ac:dyDescent="0.3">
      <c r="A4802">
        <v>4801</v>
      </c>
      <c r="B4802">
        <v>0.48004999999999998</v>
      </c>
      <c r="C4802">
        <v>0.32224999999999998</v>
      </c>
      <c r="D4802">
        <v>0.87865000000000004</v>
      </c>
      <c r="E4802">
        <v>0.91195000000000004</v>
      </c>
      <c r="F4802">
        <v>0.20005000000000001</v>
      </c>
      <c r="G4802">
        <v>0.79264999999999997</v>
      </c>
      <c r="H4802">
        <v>0.30145</v>
      </c>
      <c r="I4802">
        <v>0.69355</v>
      </c>
      <c r="J4802">
        <v>0.67415000000000003</v>
      </c>
      <c r="K4802">
        <v>0.76815</v>
      </c>
      <c r="L4802">
        <v>8.1549999999999997E-2</v>
      </c>
    </row>
    <row r="4803" spans="1:12" x14ac:dyDescent="0.3">
      <c r="A4803">
        <v>4802</v>
      </c>
      <c r="B4803">
        <v>0.48015000000000002</v>
      </c>
      <c r="C4803">
        <v>0.53095000000000003</v>
      </c>
      <c r="D4803">
        <v>0.74375000000000002</v>
      </c>
      <c r="E4803">
        <v>0.36525000000000002</v>
      </c>
      <c r="F4803">
        <v>0.56254999999999999</v>
      </c>
      <c r="G4803">
        <v>0.66764999999999997</v>
      </c>
      <c r="H4803">
        <v>0.21204999999999999</v>
      </c>
      <c r="I4803">
        <v>0.54854999999999998</v>
      </c>
      <c r="J4803">
        <v>0.94774999999999998</v>
      </c>
      <c r="K4803">
        <v>0.23425000000000001</v>
      </c>
      <c r="L4803">
        <v>0.50865000000000005</v>
      </c>
    </row>
    <row r="4804" spans="1:12" x14ac:dyDescent="0.3">
      <c r="A4804">
        <v>4803</v>
      </c>
      <c r="B4804">
        <v>0.48025000000000001</v>
      </c>
      <c r="C4804">
        <v>0.67805000000000004</v>
      </c>
      <c r="D4804">
        <v>0.34955000000000003</v>
      </c>
      <c r="E4804">
        <v>0.53925000000000001</v>
      </c>
      <c r="F4804">
        <v>0.69564999999999999</v>
      </c>
      <c r="G4804">
        <v>0.96804999999999997</v>
      </c>
      <c r="H4804">
        <v>0.17724999999999999</v>
      </c>
      <c r="I4804">
        <v>0.42375000000000002</v>
      </c>
      <c r="J4804">
        <v>0.10954999999999999</v>
      </c>
      <c r="K4804">
        <v>0.45484999999999998</v>
      </c>
      <c r="L4804">
        <v>0.17465</v>
      </c>
    </row>
    <row r="4805" spans="1:12" x14ac:dyDescent="0.3">
      <c r="A4805">
        <v>4804</v>
      </c>
      <c r="B4805">
        <v>0.48035</v>
      </c>
      <c r="C4805">
        <v>0.89265000000000005</v>
      </c>
      <c r="D4805">
        <v>0.92954999999999999</v>
      </c>
      <c r="E4805">
        <v>0.35775000000000001</v>
      </c>
      <c r="F4805">
        <v>0.90425</v>
      </c>
      <c r="G4805">
        <v>0.65944999999999998</v>
      </c>
      <c r="H4805">
        <v>0.78734999999999999</v>
      </c>
      <c r="I4805">
        <v>0.87334999999999996</v>
      </c>
      <c r="J4805">
        <v>0.66044999999999998</v>
      </c>
      <c r="K4805">
        <v>0.63505</v>
      </c>
      <c r="L4805">
        <v>0.47565000000000002</v>
      </c>
    </row>
    <row r="4806" spans="1:12" x14ac:dyDescent="0.3">
      <c r="A4806">
        <v>4805</v>
      </c>
      <c r="B4806">
        <v>0.48044999999999999</v>
      </c>
      <c r="C4806">
        <v>0.33274999999999999</v>
      </c>
      <c r="D4806">
        <v>0.71704999999999997</v>
      </c>
      <c r="E4806">
        <v>0.65905000000000002</v>
      </c>
      <c r="F4806">
        <v>0.58555000000000001</v>
      </c>
      <c r="G4806">
        <v>0.93225000000000002</v>
      </c>
      <c r="H4806">
        <v>4.0849999999999997E-2</v>
      </c>
      <c r="I4806">
        <v>1.8950000000000002E-2</v>
      </c>
      <c r="J4806">
        <v>0.16625000000000001</v>
      </c>
      <c r="K4806">
        <v>0.45055000000000001</v>
      </c>
      <c r="L4806">
        <v>0.17235</v>
      </c>
    </row>
    <row r="4807" spans="1:12" x14ac:dyDescent="0.3">
      <c r="A4807">
        <v>4806</v>
      </c>
      <c r="B4807">
        <v>0.48054999999999998</v>
      </c>
      <c r="C4807">
        <v>0.77424999999999999</v>
      </c>
      <c r="D4807">
        <v>0.88414999999999999</v>
      </c>
      <c r="E4807">
        <v>0.20765</v>
      </c>
      <c r="F4807">
        <v>0.32845000000000002</v>
      </c>
      <c r="G4807">
        <v>9.3149999999999997E-2</v>
      </c>
      <c r="H4807">
        <v>2.6249999999999999E-2</v>
      </c>
      <c r="I4807">
        <v>0.22675000000000001</v>
      </c>
      <c r="J4807">
        <v>0.80245</v>
      </c>
      <c r="K4807">
        <v>0.59975000000000001</v>
      </c>
      <c r="L4807">
        <v>0.24475</v>
      </c>
    </row>
    <row r="4808" spans="1:12" x14ac:dyDescent="0.3">
      <c r="A4808">
        <v>4807</v>
      </c>
      <c r="B4808">
        <v>0.48065000000000002</v>
      </c>
      <c r="C4808">
        <v>0.38595000000000002</v>
      </c>
      <c r="D4808">
        <v>0.50455000000000005</v>
      </c>
      <c r="E4808">
        <v>7.5249999999999997E-2</v>
      </c>
      <c r="F4808">
        <v>0.40384999999999999</v>
      </c>
      <c r="G4808">
        <v>0.68694999999999995</v>
      </c>
      <c r="H4808">
        <v>0.38755000000000001</v>
      </c>
      <c r="I4808">
        <v>0.58184999999999998</v>
      </c>
      <c r="J4808">
        <v>0.25324999999999998</v>
      </c>
      <c r="K4808">
        <v>0.79715000000000003</v>
      </c>
      <c r="L4808">
        <v>0.64885000000000004</v>
      </c>
    </row>
    <row r="4809" spans="1:12" x14ac:dyDescent="0.3">
      <c r="A4809">
        <v>4808</v>
      </c>
      <c r="B4809">
        <v>0.48075000000000001</v>
      </c>
      <c r="C4809">
        <v>0.51575000000000004</v>
      </c>
      <c r="D4809">
        <v>0.22184999999999999</v>
      </c>
      <c r="E4809">
        <v>0.85035000000000005</v>
      </c>
      <c r="F4809">
        <v>0.23415</v>
      </c>
      <c r="G4809">
        <v>0.36745</v>
      </c>
      <c r="H4809">
        <v>3.7350000000000001E-2</v>
      </c>
      <c r="I4809">
        <v>0.96704999999999997</v>
      </c>
      <c r="J4809">
        <v>0.49175000000000002</v>
      </c>
      <c r="K4809">
        <v>0.43314999999999998</v>
      </c>
      <c r="L4809">
        <v>0.85904999999999998</v>
      </c>
    </row>
    <row r="4810" spans="1:12" x14ac:dyDescent="0.3">
      <c r="A4810">
        <v>4809</v>
      </c>
      <c r="B4810">
        <v>0.48085</v>
      </c>
      <c r="C4810">
        <v>0.35304999999999997</v>
      </c>
      <c r="D4810">
        <v>0.11935</v>
      </c>
      <c r="E4810">
        <v>0.44474999999999998</v>
      </c>
      <c r="F4810">
        <v>0.74014999999999997</v>
      </c>
      <c r="G4810">
        <v>9.4350000000000003E-2</v>
      </c>
      <c r="H4810">
        <v>0.52305000000000001</v>
      </c>
      <c r="I4810">
        <v>0.63414999999999999</v>
      </c>
      <c r="J4810">
        <v>8.3499999999999998E-3</v>
      </c>
      <c r="K4810">
        <v>0.96904999999999997</v>
      </c>
      <c r="L4810">
        <v>0.67795000000000005</v>
      </c>
    </row>
    <row r="4811" spans="1:12" x14ac:dyDescent="0.3">
      <c r="A4811">
        <v>4810</v>
      </c>
      <c r="B4811">
        <v>0.48094999999999999</v>
      </c>
      <c r="C4811">
        <v>0.83335000000000004</v>
      </c>
      <c r="D4811">
        <v>0.38474999999999998</v>
      </c>
      <c r="E4811">
        <v>0.58474999999999999</v>
      </c>
      <c r="F4811">
        <v>2.4250000000000001E-2</v>
      </c>
      <c r="G4811">
        <v>0.30695</v>
      </c>
      <c r="H4811">
        <v>0.20515</v>
      </c>
      <c r="I4811">
        <v>0.16914999999999999</v>
      </c>
      <c r="J4811">
        <v>9.4850000000000004E-2</v>
      </c>
      <c r="K4811">
        <v>0.70355000000000001</v>
      </c>
      <c r="L4811">
        <v>0.16885</v>
      </c>
    </row>
    <row r="4812" spans="1:12" x14ac:dyDescent="0.3">
      <c r="A4812">
        <v>4811</v>
      </c>
      <c r="B4812">
        <v>0.48104999999999998</v>
      </c>
      <c r="C4812">
        <v>0.85585</v>
      </c>
      <c r="D4812">
        <v>0.45305000000000001</v>
      </c>
      <c r="E4812">
        <v>4.165E-2</v>
      </c>
      <c r="F4812">
        <v>0.66585000000000005</v>
      </c>
      <c r="G4812">
        <v>0.96965000000000001</v>
      </c>
      <c r="H4812">
        <v>0.76485000000000003</v>
      </c>
      <c r="I4812">
        <v>0.78515000000000001</v>
      </c>
      <c r="J4812">
        <v>4.3150000000000001E-2</v>
      </c>
      <c r="K4812">
        <v>0.73194999999999999</v>
      </c>
      <c r="L4812">
        <v>0.82004999999999995</v>
      </c>
    </row>
    <row r="4813" spans="1:12" x14ac:dyDescent="0.3">
      <c r="A4813">
        <v>4812</v>
      </c>
      <c r="B4813">
        <v>0.48115000000000002</v>
      </c>
      <c r="C4813">
        <v>0.49954999999999999</v>
      </c>
      <c r="D4813">
        <v>0.99385000000000001</v>
      </c>
      <c r="E4813">
        <v>0.41904999999999998</v>
      </c>
      <c r="F4813">
        <v>0.39384999999999998</v>
      </c>
      <c r="G4813">
        <v>0.70674999999999999</v>
      </c>
      <c r="H4813">
        <v>0.84514999999999996</v>
      </c>
      <c r="I4813">
        <v>0.86424999999999996</v>
      </c>
      <c r="J4813">
        <v>0.79844999999999999</v>
      </c>
      <c r="K4813">
        <v>0.35765000000000002</v>
      </c>
      <c r="L4813">
        <v>0.94415000000000004</v>
      </c>
    </row>
    <row r="4814" spans="1:12" x14ac:dyDescent="0.3">
      <c r="A4814">
        <v>4813</v>
      </c>
      <c r="B4814">
        <v>0.48125000000000001</v>
      </c>
      <c r="C4814">
        <v>0.41335</v>
      </c>
      <c r="D4814">
        <v>0.67635000000000001</v>
      </c>
      <c r="E4814">
        <v>0.28615000000000002</v>
      </c>
      <c r="F4814">
        <v>0.93915000000000004</v>
      </c>
      <c r="G4814">
        <v>0.66984999999999995</v>
      </c>
      <c r="H4814">
        <v>0.45574999999999999</v>
      </c>
      <c r="I4814">
        <v>0.91944999999999999</v>
      </c>
      <c r="J4814">
        <v>0.66795000000000004</v>
      </c>
      <c r="K4814">
        <v>0.94164999999999999</v>
      </c>
      <c r="L4814">
        <v>0.66215000000000002</v>
      </c>
    </row>
    <row r="4815" spans="1:12" x14ac:dyDescent="0.3">
      <c r="A4815">
        <v>4814</v>
      </c>
      <c r="B4815">
        <v>0.48135</v>
      </c>
      <c r="C4815">
        <v>0.11625000000000001</v>
      </c>
      <c r="D4815">
        <v>0.65915000000000001</v>
      </c>
      <c r="E4815">
        <v>1.9349999999999999E-2</v>
      </c>
      <c r="F4815">
        <v>0.69804999999999995</v>
      </c>
      <c r="G4815">
        <v>6.9250000000000006E-2</v>
      </c>
      <c r="H4815">
        <v>0.40855000000000002</v>
      </c>
      <c r="I4815">
        <v>0.31924999999999998</v>
      </c>
      <c r="J4815">
        <v>0.31624999999999998</v>
      </c>
      <c r="K4815">
        <v>0.53274999999999995</v>
      </c>
      <c r="L4815">
        <v>0.41554999999999997</v>
      </c>
    </row>
    <row r="4816" spans="1:12" x14ac:dyDescent="0.3">
      <c r="A4816">
        <v>4815</v>
      </c>
      <c r="B4816">
        <v>0.48144999999999999</v>
      </c>
      <c r="C4816">
        <v>0.95435000000000003</v>
      </c>
      <c r="D4816">
        <v>0.52715000000000001</v>
      </c>
      <c r="E4816">
        <v>0.57215000000000005</v>
      </c>
      <c r="F4816">
        <v>0.54274999999999995</v>
      </c>
      <c r="G4816">
        <v>0.23185</v>
      </c>
      <c r="H4816">
        <v>0.97465000000000002</v>
      </c>
      <c r="I4816">
        <v>0.77554999999999996</v>
      </c>
      <c r="J4816">
        <v>0.65054999999999996</v>
      </c>
      <c r="K4816">
        <v>0.70445000000000002</v>
      </c>
      <c r="L4816">
        <v>0.43735000000000002</v>
      </c>
    </row>
    <row r="4817" spans="1:12" x14ac:dyDescent="0.3">
      <c r="A4817">
        <v>4816</v>
      </c>
      <c r="B4817">
        <v>0.48154999999999998</v>
      </c>
      <c r="C4817">
        <v>8.2949999999999996E-2</v>
      </c>
      <c r="D4817">
        <v>0.28265000000000001</v>
      </c>
      <c r="E4817">
        <v>0.75654999999999994</v>
      </c>
      <c r="F4817">
        <v>0.50785000000000002</v>
      </c>
      <c r="G4817">
        <v>0.75414999999999999</v>
      </c>
      <c r="H4817">
        <v>0.52585000000000004</v>
      </c>
      <c r="I4817">
        <v>0.90005000000000002</v>
      </c>
      <c r="J4817">
        <v>0.17524999999999999</v>
      </c>
      <c r="K4817">
        <v>6.0749999999999998E-2</v>
      </c>
      <c r="L4817">
        <v>0.86875000000000002</v>
      </c>
    </row>
    <row r="4818" spans="1:12" x14ac:dyDescent="0.3">
      <c r="A4818">
        <v>4817</v>
      </c>
      <c r="B4818">
        <v>0.48165000000000002</v>
      </c>
      <c r="C4818">
        <v>0.98404999999999998</v>
      </c>
      <c r="D4818">
        <v>0.19545000000000001</v>
      </c>
      <c r="E4818">
        <v>0.54605000000000004</v>
      </c>
      <c r="F4818">
        <v>0.86334999999999995</v>
      </c>
      <c r="G4818">
        <v>0.88915</v>
      </c>
      <c r="H4818">
        <v>0.56974999999999998</v>
      </c>
      <c r="I4818">
        <v>0.99714999999999998</v>
      </c>
      <c r="J4818">
        <v>0.69684999999999997</v>
      </c>
      <c r="K4818">
        <v>0.89544999999999997</v>
      </c>
      <c r="L4818">
        <v>0.66954999999999998</v>
      </c>
    </row>
    <row r="4819" spans="1:12" x14ac:dyDescent="0.3">
      <c r="A4819">
        <v>4818</v>
      </c>
      <c r="B4819">
        <v>0.48175000000000001</v>
      </c>
      <c r="C4819">
        <v>0.13605</v>
      </c>
      <c r="D4819">
        <v>0.96694999999999998</v>
      </c>
      <c r="E4819">
        <v>0.45014999999999999</v>
      </c>
      <c r="F4819">
        <v>0.68815000000000004</v>
      </c>
      <c r="G4819">
        <v>2.945E-2</v>
      </c>
      <c r="H4819">
        <v>0.38324999999999998</v>
      </c>
      <c r="I4819">
        <v>0.30285000000000001</v>
      </c>
      <c r="J4819">
        <v>0.54344999999999999</v>
      </c>
      <c r="K4819">
        <v>7.1349999999999997E-2</v>
      </c>
      <c r="L4819">
        <v>0.68925000000000003</v>
      </c>
    </row>
    <row r="4820" spans="1:12" x14ac:dyDescent="0.3">
      <c r="A4820">
        <v>4819</v>
      </c>
      <c r="B4820">
        <v>0.48185</v>
      </c>
      <c r="C4820">
        <v>0.73585</v>
      </c>
      <c r="D4820">
        <v>0.51224999999999998</v>
      </c>
      <c r="E4820">
        <v>0.13815</v>
      </c>
      <c r="F4820">
        <v>0.37774999999999997</v>
      </c>
      <c r="G4820">
        <v>0.18465000000000001</v>
      </c>
      <c r="H4820">
        <v>0.20895</v>
      </c>
      <c r="I4820">
        <v>0.38524999999999998</v>
      </c>
      <c r="J4820">
        <v>0.50065000000000004</v>
      </c>
      <c r="K4820">
        <v>0.90395000000000003</v>
      </c>
      <c r="L4820">
        <v>0.90434999999999999</v>
      </c>
    </row>
    <row r="4821" spans="1:12" x14ac:dyDescent="0.3">
      <c r="A4821">
        <v>4820</v>
      </c>
      <c r="B4821">
        <v>0.48194999999999999</v>
      </c>
      <c r="C4821">
        <v>0.43774999999999997</v>
      </c>
      <c r="D4821">
        <v>0.19434999999999999</v>
      </c>
      <c r="E4821">
        <v>0.22745000000000001</v>
      </c>
      <c r="F4821">
        <v>0.90334999999999999</v>
      </c>
      <c r="G4821">
        <v>0.34144999999999998</v>
      </c>
      <c r="H4821">
        <v>7.3349999999999999E-2</v>
      </c>
      <c r="I4821">
        <v>0.15855</v>
      </c>
      <c r="J4821">
        <v>0.40784999999999999</v>
      </c>
      <c r="K4821">
        <v>0.16375000000000001</v>
      </c>
      <c r="L4821">
        <v>0.31285000000000002</v>
      </c>
    </row>
    <row r="4822" spans="1:12" x14ac:dyDescent="0.3">
      <c r="A4822">
        <v>4821</v>
      </c>
      <c r="B4822">
        <v>0.48204999999999998</v>
      </c>
      <c r="C4822">
        <v>0.54015000000000002</v>
      </c>
      <c r="D4822">
        <v>0.20655000000000001</v>
      </c>
      <c r="E4822">
        <v>0.15675</v>
      </c>
      <c r="F4822">
        <v>0.32164999999999999</v>
      </c>
      <c r="G4822">
        <v>0.15254999999999999</v>
      </c>
      <c r="H4822">
        <v>0.56794999999999995</v>
      </c>
      <c r="I4822">
        <v>0.62614999999999998</v>
      </c>
      <c r="J4822">
        <v>0.34175</v>
      </c>
      <c r="K4822">
        <v>0.87214999999999998</v>
      </c>
      <c r="L4822">
        <v>0.75905</v>
      </c>
    </row>
    <row r="4823" spans="1:12" x14ac:dyDescent="0.3">
      <c r="A4823">
        <v>4822</v>
      </c>
      <c r="B4823">
        <v>0.48215000000000002</v>
      </c>
      <c r="C4823">
        <v>0.22705</v>
      </c>
      <c r="D4823">
        <v>0.40715000000000001</v>
      </c>
      <c r="E4823">
        <v>0.58935000000000004</v>
      </c>
      <c r="F4823">
        <v>1.7850000000000001E-2</v>
      </c>
      <c r="G4823">
        <v>0.60675000000000001</v>
      </c>
      <c r="H4823">
        <v>0.28954999999999997</v>
      </c>
      <c r="I4823">
        <v>0.91805000000000003</v>
      </c>
      <c r="J4823">
        <v>0.11985</v>
      </c>
      <c r="K4823">
        <v>0.14124999999999999</v>
      </c>
      <c r="L4823">
        <v>3.7150000000000002E-2</v>
      </c>
    </row>
    <row r="4824" spans="1:12" x14ac:dyDescent="0.3">
      <c r="A4824">
        <v>4823</v>
      </c>
      <c r="B4824">
        <v>0.48225000000000001</v>
      </c>
      <c r="C4824">
        <v>0.42404999999999998</v>
      </c>
      <c r="D4824">
        <v>0.73214999999999997</v>
      </c>
      <c r="E4824">
        <v>0.91454999999999997</v>
      </c>
      <c r="F4824">
        <v>0.56525000000000003</v>
      </c>
      <c r="G4824">
        <v>0.57255</v>
      </c>
      <c r="H4824">
        <v>0.32884999999999998</v>
      </c>
      <c r="I4824">
        <v>5.9749999999999998E-2</v>
      </c>
      <c r="J4824">
        <v>0.94815000000000005</v>
      </c>
      <c r="K4824">
        <v>0.87734999999999996</v>
      </c>
      <c r="L4824">
        <v>0.18815000000000001</v>
      </c>
    </row>
    <row r="4825" spans="1:12" x14ac:dyDescent="0.3">
      <c r="A4825">
        <v>4824</v>
      </c>
      <c r="B4825">
        <v>0.48235</v>
      </c>
      <c r="C4825">
        <v>0.46245000000000003</v>
      </c>
      <c r="D4825">
        <v>0.75334999999999996</v>
      </c>
      <c r="E4825">
        <v>0.54364999999999997</v>
      </c>
      <c r="F4825">
        <v>8.3049999999999999E-2</v>
      </c>
      <c r="G4825">
        <v>0.92354999999999998</v>
      </c>
      <c r="H4825">
        <v>0.26874999999999999</v>
      </c>
      <c r="I4825">
        <v>0.71825000000000006</v>
      </c>
      <c r="J4825">
        <v>0.12805</v>
      </c>
      <c r="K4825">
        <v>0.49604999999999999</v>
      </c>
      <c r="L4825">
        <v>0.56855</v>
      </c>
    </row>
    <row r="4826" spans="1:12" x14ac:dyDescent="0.3">
      <c r="A4826">
        <v>4825</v>
      </c>
      <c r="B4826">
        <v>0.48244999999999999</v>
      </c>
      <c r="C4826">
        <v>0.25035000000000002</v>
      </c>
      <c r="D4826">
        <v>0.17135</v>
      </c>
      <c r="E4826">
        <v>0.55645</v>
      </c>
      <c r="F4826">
        <v>0.72024999999999995</v>
      </c>
      <c r="G4826">
        <v>0.23075000000000001</v>
      </c>
      <c r="H4826">
        <v>0.14854999999999999</v>
      </c>
      <c r="I4826">
        <v>0.90075000000000005</v>
      </c>
      <c r="J4826">
        <v>0.18584999999999999</v>
      </c>
      <c r="K4826">
        <v>0.14885000000000001</v>
      </c>
      <c r="L4826">
        <v>0.38424999999999998</v>
      </c>
    </row>
    <row r="4827" spans="1:12" x14ac:dyDescent="0.3">
      <c r="A4827">
        <v>4826</v>
      </c>
      <c r="B4827">
        <v>0.48254999999999998</v>
      </c>
      <c r="C4827">
        <v>8.4999999999999995E-4</v>
      </c>
      <c r="D4827">
        <v>0.37114999999999998</v>
      </c>
      <c r="E4827">
        <v>0.50444999999999995</v>
      </c>
      <c r="F4827">
        <v>0.74875000000000003</v>
      </c>
      <c r="G4827">
        <v>0.69435000000000002</v>
      </c>
      <c r="H4827">
        <v>0.72035000000000005</v>
      </c>
      <c r="I4827">
        <v>0.42254999999999998</v>
      </c>
      <c r="J4827">
        <v>0.97335000000000005</v>
      </c>
      <c r="K4827">
        <v>0.51865000000000006</v>
      </c>
      <c r="L4827">
        <v>0.52654999999999996</v>
      </c>
    </row>
    <row r="4828" spans="1:12" x14ac:dyDescent="0.3">
      <c r="A4828">
        <v>4827</v>
      </c>
      <c r="B4828">
        <v>0.48265000000000002</v>
      </c>
      <c r="C4828">
        <v>0.54944999999999999</v>
      </c>
      <c r="D4828">
        <v>5.4649999999999997E-2</v>
      </c>
      <c r="E4828">
        <v>0.76275000000000004</v>
      </c>
      <c r="F4828">
        <v>0.43364999999999998</v>
      </c>
      <c r="G4828">
        <v>0.50854999999999995</v>
      </c>
      <c r="H4828">
        <v>0.19184999999999999</v>
      </c>
      <c r="I4828">
        <v>7.5649999999999995E-2</v>
      </c>
      <c r="J4828">
        <v>0.54095000000000004</v>
      </c>
      <c r="K4828">
        <v>0.98845000000000005</v>
      </c>
      <c r="L4828">
        <v>0.89554999999999996</v>
      </c>
    </row>
    <row r="4829" spans="1:12" x14ac:dyDescent="0.3">
      <c r="A4829">
        <v>4828</v>
      </c>
      <c r="B4829">
        <v>0.48275000000000001</v>
      </c>
      <c r="C4829">
        <v>2.1749999999999999E-2</v>
      </c>
      <c r="D4829">
        <v>0.21465000000000001</v>
      </c>
      <c r="E4829">
        <v>0.41084999999999999</v>
      </c>
      <c r="F4829">
        <v>0.62985000000000002</v>
      </c>
      <c r="G4829">
        <v>0.23565</v>
      </c>
      <c r="H4829">
        <v>0.18625</v>
      </c>
      <c r="I4829">
        <v>0.11785</v>
      </c>
      <c r="J4829">
        <v>0.65715000000000001</v>
      </c>
      <c r="K4829">
        <v>0.53795000000000004</v>
      </c>
      <c r="L4829">
        <v>0.66285000000000005</v>
      </c>
    </row>
    <row r="4830" spans="1:12" x14ac:dyDescent="0.3">
      <c r="A4830">
        <v>4829</v>
      </c>
      <c r="B4830">
        <v>0.48285</v>
      </c>
      <c r="C4830">
        <v>0.72675000000000001</v>
      </c>
      <c r="D4830">
        <v>0.79605000000000004</v>
      </c>
      <c r="E4830">
        <v>0.25314999999999999</v>
      </c>
      <c r="F4830">
        <v>2.6849999999999999E-2</v>
      </c>
      <c r="G4830">
        <v>0.16295000000000001</v>
      </c>
      <c r="H4830">
        <v>0.50455000000000005</v>
      </c>
      <c r="I4830">
        <v>0.78164999999999996</v>
      </c>
      <c r="J4830">
        <v>0.16835</v>
      </c>
      <c r="K4830">
        <v>0.98194999999999999</v>
      </c>
      <c r="L4830">
        <v>0.25795000000000001</v>
      </c>
    </row>
    <row r="4831" spans="1:12" x14ac:dyDescent="0.3">
      <c r="A4831">
        <v>4830</v>
      </c>
      <c r="B4831">
        <v>0.48294999999999999</v>
      </c>
      <c r="C4831">
        <v>0.73224999999999996</v>
      </c>
      <c r="D4831">
        <v>0.40234999999999999</v>
      </c>
      <c r="E4831">
        <v>0.20194999999999999</v>
      </c>
      <c r="F4831">
        <v>0.29665000000000002</v>
      </c>
      <c r="G4831">
        <v>0.52175000000000005</v>
      </c>
      <c r="H4831">
        <v>0.68384999999999996</v>
      </c>
      <c r="I4831">
        <v>0.37264999999999998</v>
      </c>
      <c r="J4831">
        <v>0.53125</v>
      </c>
      <c r="K4831">
        <v>0.46034999999999998</v>
      </c>
      <c r="L4831">
        <v>0.15675</v>
      </c>
    </row>
    <row r="4832" spans="1:12" x14ac:dyDescent="0.3">
      <c r="A4832">
        <v>4831</v>
      </c>
      <c r="B4832">
        <v>0.48304999999999998</v>
      </c>
      <c r="C4832">
        <v>0.13865</v>
      </c>
      <c r="D4832">
        <v>0.15465000000000001</v>
      </c>
      <c r="E4832">
        <v>0.80505000000000004</v>
      </c>
      <c r="F4832">
        <v>0.33215</v>
      </c>
      <c r="G4832">
        <v>0.99485000000000001</v>
      </c>
      <c r="H4832">
        <v>2.4150000000000001E-2</v>
      </c>
      <c r="I4832">
        <v>0.41265000000000002</v>
      </c>
      <c r="J4832">
        <v>0.66215000000000002</v>
      </c>
      <c r="K4832">
        <v>0.78154999999999997</v>
      </c>
      <c r="L4832">
        <v>0.71104999999999996</v>
      </c>
    </row>
    <row r="4833" spans="1:12" x14ac:dyDescent="0.3">
      <c r="A4833">
        <v>4832</v>
      </c>
      <c r="B4833">
        <v>0.48315000000000002</v>
      </c>
      <c r="C4833">
        <v>0.45905000000000001</v>
      </c>
      <c r="D4833">
        <v>0.91034999999999999</v>
      </c>
      <c r="E4833">
        <v>0.36964999999999998</v>
      </c>
      <c r="F4833">
        <v>0.72314999999999996</v>
      </c>
      <c r="G4833">
        <v>0.84694999999999998</v>
      </c>
      <c r="H4833">
        <v>0.49475000000000002</v>
      </c>
      <c r="I4833">
        <v>0.60555000000000003</v>
      </c>
      <c r="J4833">
        <v>0.65464999999999995</v>
      </c>
      <c r="K4833">
        <v>0.16425000000000001</v>
      </c>
      <c r="L4833">
        <v>0.11645</v>
      </c>
    </row>
    <row r="4834" spans="1:12" x14ac:dyDescent="0.3">
      <c r="A4834">
        <v>4833</v>
      </c>
      <c r="B4834">
        <v>0.48325000000000001</v>
      </c>
      <c r="C4834">
        <v>0.83035000000000003</v>
      </c>
      <c r="D4834">
        <v>0.31724999999999998</v>
      </c>
      <c r="E4834">
        <v>0.54164999999999996</v>
      </c>
      <c r="F4834">
        <v>0.74765000000000004</v>
      </c>
      <c r="G4834">
        <v>0.64054999999999995</v>
      </c>
      <c r="H4834">
        <v>0.69264999999999999</v>
      </c>
      <c r="I4834">
        <v>0.10925</v>
      </c>
      <c r="J4834">
        <v>0.42985000000000001</v>
      </c>
      <c r="K4834">
        <v>2.665E-2</v>
      </c>
      <c r="L4834">
        <v>0.65625</v>
      </c>
    </row>
    <row r="4835" spans="1:12" x14ac:dyDescent="0.3">
      <c r="A4835">
        <v>4834</v>
      </c>
      <c r="B4835">
        <v>0.48335</v>
      </c>
      <c r="C4835">
        <v>0.41254999999999997</v>
      </c>
      <c r="D4835">
        <v>0.26515</v>
      </c>
      <c r="E4835">
        <v>0.70865</v>
      </c>
      <c r="F4835">
        <v>0.70955000000000001</v>
      </c>
      <c r="G4835">
        <v>0.81545000000000001</v>
      </c>
      <c r="H4835">
        <v>0.28794999999999998</v>
      </c>
      <c r="I4835">
        <v>0.82164999999999999</v>
      </c>
      <c r="J4835">
        <v>0.14874999999999999</v>
      </c>
      <c r="K4835">
        <v>0.78034999999999999</v>
      </c>
      <c r="L4835">
        <v>0.75795000000000001</v>
      </c>
    </row>
    <row r="4836" spans="1:12" x14ac:dyDescent="0.3">
      <c r="A4836">
        <v>4835</v>
      </c>
      <c r="B4836">
        <v>0.48344999999999999</v>
      </c>
      <c r="C4836">
        <v>0.73194999999999999</v>
      </c>
      <c r="D4836">
        <v>0.53144999999999998</v>
      </c>
      <c r="E4836">
        <v>0.63854999999999995</v>
      </c>
      <c r="F4836">
        <v>6.1449999999999998E-2</v>
      </c>
      <c r="G4836">
        <v>0.62595000000000001</v>
      </c>
      <c r="H4836">
        <v>0.58984999999999999</v>
      </c>
      <c r="I4836">
        <v>5.6499999999999996E-3</v>
      </c>
      <c r="J4836">
        <v>0.84775</v>
      </c>
      <c r="K4836">
        <v>0.61745000000000005</v>
      </c>
      <c r="L4836">
        <v>0.45145000000000002</v>
      </c>
    </row>
    <row r="4837" spans="1:12" x14ac:dyDescent="0.3">
      <c r="A4837">
        <v>4836</v>
      </c>
      <c r="B4837">
        <v>0.48354999999999998</v>
      </c>
      <c r="C4837">
        <v>0.14365</v>
      </c>
      <c r="D4837">
        <v>0.59445000000000003</v>
      </c>
      <c r="E4837">
        <v>0.14015</v>
      </c>
      <c r="F4837">
        <v>0.13635</v>
      </c>
      <c r="G4837">
        <v>0.37054999999999999</v>
      </c>
      <c r="H4837">
        <v>0.98224999999999996</v>
      </c>
      <c r="I4837">
        <v>0.85135000000000005</v>
      </c>
      <c r="J4837">
        <v>0.53764999999999996</v>
      </c>
      <c r="K4837">
        <v>0.91825000000000001</v>
      </c>
      <c r="L4837">
        <v>0.60585</v>
      </c>
    </row>
    <row r="4838" spans="1:12" x14ac:dyDescent="0.3">
      <c r="A4838">
        <v>4837</v>
      </c>
      <c r="B4838">
        <v>0.48365000000000002</v>
      </c>
      <c r="C4838">
        <v>0.98934999999999995</v>
      </c>
      <c r="D4838">
        <v>0.15185000000000001</v>
      </c>
      <c r="E4838">
        <v>0.47055000000000002</v>
      </c>
      <c r="F4838">
        <v>0.12045</v>
      </c>
      <c r="G4838">
        <v>0.11155</v>
      </c>
      <c r="H4838">
        <v>0.34975000000000001</v>
      </c>
      <c r="I4838">
        <v>0.59225000000000005</v>
      </c>
      <c r="J4838">
        <v>0.52515000000000001</v>
      </c>
      <c r="K4838">
        <v>0.10005</v>
      </c>
      <c r="L4838">
        <v>0.10395</v>
      </c>
    </row>
    <row r="4839" spans="1:12" x14ac:dyDescent="0.3">
      <c r="A4839">
        <v>4838</v>
      </c>
      <c r="B4839">
        <v>0.48375000000000001</v>
      </c>
      <c r="C4839">
        <v>0.99514999999999998</v>
      </c>
      <c r="D4839">
        <v>0.18504999999999999</v>
      </c>
      <c r="E4839">
        <v>0.23885000000000001</v>
      </c>
      <c r="F4839">
        <v>0.21884999999999999</v>
      </c>
      <c r="G4839">
        <v>0.93384999999999996</v>
      </c>
      <c r="H4839">
        <v>0.99065000000000003</v>
      </c>
      <c r="I4839">
        <v>0.97985</v>
      </c>
      <c r="J4839">
        <v>0.64705000000000001</v>
      </c>
      <c r="K4839">
        <v>0.60304999999999997</v>
      </c>
      <c r="L4839">
        <v>0.41885</v>
      </c>
    </row>
    <row r="4840" spans="1:12" x14ac:dyDescent="0.3">
      <c r="A4840">
        <v>4839</v>
      </c>
      <c r="B4840">
        <v>0.48385</v>
      </c>
      <c r="C4840">
        <v>0.75914999999999999</v>
      </c>
      <c r="D4840">
        <v>0.39215</v>
      </c>
      <c r="E4840">
        <v>0.32574999999999998</v>
      </c>
      <c r="F4840">
        <v>0.10015</v>
      </c>
      <c r="G4840">
        <v>0.65864999999999996</v>
      </c>
      <c r="H4840">
        <v>0.94494999999999996</v>
      </c>
      <c r="I4840">
        <v>0.93805000000000005</v>
      </c>
      <c r="J4840">
        <v>0.87014999999999998</v>
      </c>
      <c r="K4840">
        <v>9.6250000000000002E-2</v>
      </c>
      <c r="L4840">
        <v>0.37935000000000002</v>
      </c>
    </row>
    <row r="4841" spans="1:12" x14ac:dyDescent="0.3">
      <c r="A4841">
        <v>4840</v>
      </c>
      <c r="B4841">
        <v>0.48394999999999999</v>
      </c>
      <c r="C4841">
        <v>0.68625000000000003</v>
      </c>
      <c r="D4841">
        <v>0.40534999999999999</v>
      </c>
      <c r="E4841">
        <v>0.44385000000000002</v>
      </c>
      <c r="F4841">
        <v>0.92895000000000005</v>
      </c>
      <c r="G4841">
        <v>0.16705</v>
      </c>
      <c r="H4841">
        <v>0.22914999999999999</v>
      </c>
      <c r="I4841">
        <v>0.24625</v>
      </c>
      <c r="J4841">
        <v>8.7349999999999997E-2</v>
      </c>
      <c r="K4841">
        <v>0.98014999999999997</v>
      </c>
      <c r="L4841">
        <v>0.97965000000000002</v>
      </c>
    </row>
    <row r="4842" spans="1:12" x14ac:dyDescent="0.3">
      <c r="A4842">
        <v>4841</v>
      </c>
      <c r="B4842">
        <v>0.48404999999999998</v>
      </c>
      <c r="C4842">
        <v>0.72124999999999995</v>
      </c>
      <c r="D4842">
        <v>0.83274999999999999</v>
      </c>
      <c r="E4842">
        <v>0.62634999999999996</v>
      </c>
      <c r="F4842">
        <v>6.855E-2</v>
      </c>
      <c r="G4842">
        <v>0.19994999999999999</v>
      </c>
      <c r="H4842">
        <v>0.25964999999999999</v>
      </c>
      <c r="I4842">
        <v>0.28125</v>
      </c>
      <c r="J4842">
        <v>0.85155000000000003</v>
      </c>
      <c r="K4842">
        <v>0.30044999999999999</v>
      </c>
      <c r="L4842">
        <v>0.24845</v>
      </c>
    </row>
    <row r="4843" spans="1:12" x14ac:dyDescent="0.3">
      <c r="A4843">
        <v>4842</v>
      </c>
      <c r="B4843">
        <v>0.48415000000000002</v>
      </c>
      <c r="C4843">
        <v>0.79254999999999998</v>
      </c>
      <c r="D4843">
        <v>0.32485000000000003</v>
      </c>
      <c r="E4843">
        <v>0.20115</v>
      </c>
      <c r="F4843">
        <v>0.12105</v>
      </c>
      <c r="G4843">
        <v>0.17255000000000001</v>
      </c>
      <c r="H4843">
        <v>0.92705000000000004</v>
      </c>
      <c r="I4843">
        <v>1.75E-3</v>
      </c>
      <c r="J4843">
        <v>0.47125</v>
      </c>
      <c r="K4843">
        <v>0.99704999999999999</v>
      </c>
      <c r="L4843">
        <v>0.60475000000000001</v>
      </c>
    </row>
    <row r="4844" spans="1:12" x14ac:dyDescent="0.3">
      <c r="A4844">
        <v>4843</v>
      </c>
      <c r="B4844">
        <v>0.48425000000000001</v>
      </c>
      <c r="C4844">
        <v>0.55154999999999998</v>
      </c>
      <c r="D4844">
        <v>0.53725000000000001</v>
      </c>
      <c r="E4844">
        <v>0.70994999999999997</v>
      </c>
      <c r="F4844">
        <v>0.15395</v>
      </c>
      <c r="G4844">
        <v>0.46925</v>
      </c>
      <c r="H4844">
        <v>0.11724999999999999</v>
      </c>
      <c r="I4844">
        <v>0.22275</v>
      </c>
      <c r="J4844">
        <v>0.59824999999999995</v>
      </c>
      <c r="K4844">
        <v>0.41404999999999997</v>
      </c>
      <c r="L4844">
        <v>1.925E-2</v>
      </c>
    </row>
    <row r="4845" spans="1:12" x14ac:dyDescent="0.3">
      <c r="A4845">
        <v>4844</v>
      </c>
      <c r="B4845">
        <v>0.48435</v>
      </c>
      <c r="C4845">
        <v>0.87324999999999997</v>
      </c>
      <c r="D4845">
        <v>0.91474999999999995</v>
      </c>
      <c r="E4845">
        <v>0.50514999999999999</v>
      </c>
      <c r="F4845">
        <v>0.13825000000000001</v>
      </c>
      <c r="G4845">
        <v>0.63405</v>
      </c>
      <c r="H4845">
        <v>0.92235</v>
      </c>
      <c r="I4845">
        <v>0.40594999999999998</v>
      </c>
      <c r="J4845">
        <v>0.75024999999999997</v>
      </c>
      <c r="K4845">
        <v>0.13564999999999999</v>
      </c>
      <c r="L4845">
        <v>0.88985000000000003</v>
      </c>
    </row>
    <row r="4846" spans="1:12" x14ac:dyDescent="0.3">
      <c r="A4846">
        <v>4845</v>
      </c>
      <c r="B4846">
        <v>0.48444999999999999</v>
      </c>
      <c r="C4846">
        <v>0.51734999999999998</v>
      </c>
      <c r="D4846">
        <v>0.39865</v>
      </c>
      <c r="E4846">
        <v>0.91774999999999995</v>
      </c>
      <c r="F4846">
        <v>7.6550000000000007E-2</v>
      </c>
      <c r="G4846">
        <v>0.29754999999999998</v>
      </c>
      <c r="H4846">
        <v>0.28125</v>
      </c>
      <c r="I4846">
        <v>0.74885000000000002</v>
      </c>
      <c r="J4846">
        <v>0.60594999999999999</v>
      </c>
      <c r="K4846">
        <v>0.38805000000000001</v>
      </c>
      <c r="L4846">
        <v>0.77295000000000003</v>
      </c>
    </row>
    <row r="4847" spans="1:12" x14ac:dyDescent="0.3">
      <c r="A4847">
        <v>4846</v>
      </c>
      <c r="B4847">
        <v>0.48454999999999998</v>
      </c>
      <c r="C4847">
        <v>0.21095</v>
      </c>
      <c r="D4847">
        <v>1.865E-2</v>
      </c>
      <c r="E4847">
        <v>0.79105000000000003</v>
      </c>
      <c r="F4847">
        <v>0.68625000000000003</v>
      </c>
      <c r="G4847">
        <v>0.30714999999999998</v>
      </c>
      <c r="H4847">
        <v>0.96735000000000004</v>
      </c>
      <c r="I4847">
        <v>0.92695000000000005</v>
      </c>
      <c r="J4847">
        <v>3.7249999999999998E-2</v>
      </c>
      <c r="K4847">
        <v>8.9849999999999999E-2</v>
      </c>
      <c r="L4847">
        <v>3.295E-2</v>
      </c>
    </row>
    <row r="4848" spans="1:12" x14ac:dyDescent="0.3">
      <c r="A4848">
        <v>4847</v>
      </c>
      <c r="B4848">
        <v>0.48465000000000003</v>
      </c>
      <c r="C4848">
        <v>6.1850000000000002E-2</v>
      </c>
      <c r="D4848">
        <v>0.31374999999999997</v>
      </c>
      <c r="E4848">
        <v>0.19885</v>
      </c>
      <c r="F4848">
        <v>0.26445000000000002</v>
      </c>
      <c r="G4848">
        <v>0.87555000000000005</v>
      </c>
      <c r="H4848">
        <v>0.71994999999999998</v>
      </c>
      <c r="I4848">
        <v>0.33305000000000001</v>
      </c>
      <c r="J4848">
        <v>0.86294999999999999</v>
      </c>
      <c r="K4848">
        <v>0.39895000000000003</v>
      </c>
      <c r="L4848">
        <v>0.20175000000000001</v>
      </c>
    </row>
    <row r="4849" spans="1:12" x14ac:dyDescent="0.3">
      <c r="A4849">
        <v>4848</v>
      </c>
      <c r="B4849">
        <v>0.48475000000000001</v>
      </c>
      <c r="C4849">
        <v>0.24195</v>
      </c>
      <c r="D4849">
        <v>0.99365000000000003</v>
      </c>
      <c r="E4849">
        <v>0.59055000000000002</v>
      </c>
      <c r="F4849">
        <v>0.58655000000000002</v>
      </c>
      <c r="G4849">
        <v>0.32824999999999999</v>
      </c>
      <c r="H4849">
        <v>0.29794999999999999</v>
      </c>
      <c r="I4849">
        <v>0.43695000000000001</v>
      </c>
      <c r="J4849">
        <v>0.95194999999999996</v>
      </c>
      <c r="K4849">
        <v>0.43774999999999997</v>
      </c>
      <c r="L4849">
        <v>0.45755000000000001</v>
      </c>
    </row>
    <row r="4850" spans="1:12" x14ac:dyDescent="0.3">
      <c r="A4850">
        <v>4849</v>
      </c>
      <c r="B4850">
        <v>0.48485</v>
      </c>
      <c r="C4850">
        <v>0.79515000000000002</v>
      </c>
      <c r="D4850">
        <v>0.87295</v>
      </c>
      <c r="E4850">
        <v>0.28194999999999998</v>
      </c>
      <c r="F4850">
        <v>0.53405000000000002</v>
      </c>
      <c r="G4850">
        <v>0.48125000000000001</v>
      </c>
      <c r="H4850">
        <v>0.31745000000000001</v>
      </c>
      <c r="I4850">
        <v>0.51624999999999999</v>
      </c>
      <c r="J4850">
        <v>0.91974999999999996</v>
      </c>
      <c r="K4850">
        <v>0.82404999999999995</v>
      </c>
      <c r="L4850">
        <v>0.69464999999999999</v>
      </c>
    </row>
    <row r="4851" spans="1:12" x14ac:dyDescent="0.3">
      <c r="A4851">
        <v>4850</v>
      </c>
      <c r="B4851">
        <v>0.48494999999999999</v>
      </c>
      <c r="C4851">
        <v>0.17895</v>
      </c>
      <c r="D4851">
        <v>0.69604999999999995</v>
      </c>
      <c r="E4851">
        <v>0.87424999999999997</v>
      </c>
      <c r="F4851">
        <v>0.77475000000000005</v>
      </c>
      <c r="G4851">
        <v>0.71245000000000003</v>
      </c>
      <c r="H4851">
        <v>1.985E-2</v>
      </c>
      <c r="I4851">
        <v>0.43504999999999999</v>
      </c>
      <c r="J4851">
        <v>0.12105</v>
      </c>
      <c r="K4851">
        <v>0.23135</v>
      </c>
      <c r="L4851">
        <v>0.53734999999999999</v>
      </c>
    </row>
    <row r="4852" spans="1:12" x14ac:dyDescent="0.3">
      <c r="A4852">
        <v>4851</v>
      </c>
      <c r="B4852">
        <v>0.48504999999999998</v>
      </c>
      <c r="C4852">
        <v>0.30235000000000001</v>
      </c>
      <c r="D4852">
        <v>0.68835000000000002</v>
      </c>
      <c r="E4852">
        <v>0.79515000000000002</v>
      </c>
      <c r="F4852">
        <v>0.43924999999999997</v>
      </c>
      <c r="G4852">
        <v>0.87124999999999997</v>
      </c>
      <c r="H4852">
        <v>0.88924999999999998</v>
      </c>
      <c r="I4852">
        <v>0.48265000000000002</v>
      </c>
      <c r="J4852">
        <v>0.30854999999999999</v>
      </c>
      <c r="K4852">
        <v>0.67725000000000002</v>
      </c>
      <c r="L4852">
        <v>0.66295000000000004</v>
      </c>
    </row>
    <row r="4853" spans="1:12" x14ac:dyDescent="0.3">
      <c r="A4853">
        <v>4852</v>
      </c>
      <c r="B4853">
        <v>0.48515000000000003</v>
      </c>
      <c r="C4853">
        <v>0.49254999999999999</v>
      </c>
      <c r="D4853">
        <v>4.2500000000000003E-3</v>
      </c>
      <c r="E4853">
        <v>0.97335000000000005</v>
      </c>
      <c r="F4853">
        <v>0.54564999999999997</v>
      </c>
      <c r="G4853">
        <v>0.52224999999999999</v>
      </c>
      <c r="H4853">
        <v>0.13034999999999999</v>
      </c>
      <c r="I4853">
        <v>0.90964999999999996</v>
      </c>
      <c r="J4853">
        <v>9.8849999999999993E-2</v>
      </c>
      <c r="K4853">
        <v>0.20194999999999999</v>
      </c>
      <c r="L4853">
        <v>0.21765000000000001</v>
      </c>
    </row>
    <row r="4854" spans="1:12" x14ac:dyDescent="0.3">
      <c r="A4854">
        <v>4853</v>
      </c>
      <c r="B4854">
        <v>0.48525000000000001</v>
      </c>
      <c r="C4854">
        <v>0.11465</v>
      </c>
      <c r="D4854">
        <v>0.86714999999999998</v>
      </c>
      <c r="E4854">
        <v>0.80135000000000001</v>
      </c>
      <c r="F4854">
        <v>0.35744999999999999</v>
      </c>
      <c r="G4854">
        <v>0.85565000000000002</v>
      </c>
      <c r="H4854">
        <v>0.84394999999999998</v>
      </c>
      <c r="I4854">
        <v>0.50834999999999997</v>
      </c>
      <c r="J4854">
        <v>0.37164999999999998</v>
      </c>
      <c r="K4854">
        <v>0.59724999999999995</v>
      </c>
      <c r="L4854">
        <v>0.77825</v>
      </c>
    </row>
    <row r="4855" spans="1:12" x14ac:dyDescent="0.3">
      <c r="A4855">
        <v>4854</v>
      </c>
      <c r="B4855">
        <v>0.48535</v>
      </c>
      <c r="C4855">
        <v>0.76954999999999996</v>
      </c>
      <c r="D4855">
        <v>0.18995000000000001</v>
      </c>
      <c r="E4855">
        <v>0.49964999999999998</v>
      </c>
      <c r="F4855">
        <v>0.69704999999999995</v>
      </c>
      <c r="G4855">
        <v>0.59965000000000002</v>
      </c>
      <c r="H4855">
        <v>0.92295000000000005</v>
      </c>
      <c r="I4855">
        <v>0.10904999999999999</v>
      </c>
      <c r="J4855">
        <v>0.96875</v>
      </c>
      <c r="K4855">
        <v>0.93684999999999996</v>
      </c>
      <c r="L4855">
        <v>0.54574999999999996</v>
      </c>
    </row>
    <row r="4856" spans="1:12" x14ac:dyDescent="0.3">
      <c r="A4856">
        <v>4855</v>
      </c>
      <c r="B4856">
        <v>0.48544999999999999</v>
      </c>
      <c r="C4856">
        <v>0.77115</v>
      </c>
      <c r="D4856">
        <v>0.72504999999999997</v>
      </c>
      <c r="E4856">
        <v>0.14574999999999999</v>
      </c>
      <c r="F4856">
        <v>0.24204999999999999</v>
      </c>
      <c r="G4856">
        <v>0.28355000000000002</v>
      </c>
      <c r="H4856">
        <v>0.80384999999999995</v>
      </c>
      <c r="I4856">
        <v>9.9949999999999997E-2</v>
      </c>
      <c r="J4856">
        <v>0.23085</v>
      </c>
      <c r="K4856">
        <v>5.5750000000000001E-2</v>
      </c>
      <c r="L4856">
        <v>0.83755000000000002</v>
      </c>
    </row>
    <row r="4857" spans="1:12" x14ac:dyDescent="0.3">
      <c r="A4857">
        <v>4856</v>
      </c>
      <c r="B4857">
        <v>0.48554999999999998</v>
      </c>
      <c r="C4857">
        <v>0.85255000000000003</v>
      </c>
      <c r="D4857">
        <v>0.11505</v>
      </c>
      <c r="E4857">
        <v>0.15484999999999999</v>
      </c>
      <c r="F4857">
        <v>0.80615000000000003</v>
      </c>
      <c r="G4857">
        <v>0.64075000000000004</v>
      </c>
      <c r="H4857">
        <v>0.14055000000000001</v>
      </c>
      <c r="I4857">
        <v>0.85314999999999996</v>
      </c>
      <c r="J4857">
        <v>0.22134999999999999</v>
      </c>
      <c r="K4857">
        <v>0.72414999999999996</v>
      </c>
      <c r="L4857">
        <v>7.6649999999999996E-2</v>
      </c>
    </row>
    <row r="4858" spans="1:12" x14ac:dyDescent="0.3">
      <c r="A4858">
        <v>4857</v>
      </c>
      <c r="B4858">
        <v>0.48565000000000003</v>
      </c>
      <c r="C4858">
        <v>3.5E-4</v>
      </c>
      <c r="D4858">
        <v>0.34675</v>
      </c>
      <c r="E4858">
        <v>0.15705</v>
      </c>
      <c r="F4858">
        <v>0.32734999999999997</v>
      </c>
      <c r="G4858">
        <v>0.63475000000000004</v>
      </c>
      <c r="H4858">
        <v>0.43714999999999998</v>
      </c>
      <c r="I4858">
        <v>0.40065000000000001</v>
      </c>
      <c r="J4858">
        <v>0.27675</v>
      </c>
      <c r="K4858">
        <v>0.39724999999999999</v>
      </c>
      <c r="L4858">
        <v>0.15334999999999999</v>
      </c>
    </row>
    <row r="4859" spans="1:12" x14ac:dyDescent="0.3">
      <c r="A4859">
        <v>4858</v>
      </c>
      <c r="B4859">
        <v>0.48575000000000002</v>
      </c>
      <c r="C4859">
        <v>0.49845</v>
      </c>
      <c r="D4859">
        <v>0.32915</v>
      </c>
      <c r="E4859">
        <v>0.48154999999999998</v>
      </c>
      <c r="F4859">
        <v>0.31095</v>
      </c>
      <c r="G4859">
        <v>0.27834999999999999</v>
      </c>
      <c r="H4859">
        <v>0.18684999999999999</v>
      </c>
      <c r="I4859">
        <v>0.18504999999999999</v>
      </c>
      <c r="J4859">
        <v>0.83255000000000001</v>
      </c>
      <c r="K4859">
        <v>0.11924999999999999</v>
      </c>
      <c r="L4859">
        <v>0.73175000000000001</v>
      </c>
    </row>
    <row r="4860" spans="1:12" x14ac:dyDescent="0.3">
      <c r="A4860">
        <v>4859</v>
      </c>
      <c r="B4860">
        <v>0.48585</v>
      </c>
      <c r="C4860">
        <v>0.91474999999999995</v>
      </c>
      <c r="D4860">
        <v>0.29154999999999998</v>
      </c>
      <c r="E4860">
        <v>0.60465000000000002</v>
      </c>
      <c r="F4860">
        <v>0.69615000000000005</v>
      </c>
      <c r="G4860">
        <v>0.76544999999999996</v>
      </c>
      <c r="H4860">
        <v>9.2549999999999993E-2</v>
      </c>
      <c r="I4860">
        <v>0.98255000000000003</v>
      </c>
      <c r="J4860">
        <v>6.5350000000000005E-2</v>
      </c>
      <c r="K4860">
        <v>0.37895000000000001</v>
      </c>
      <c r="L4860">
        <v>0.10875</v>
      </c>
    </row>
    <row r="4861" spans="1:12" x14ac:dyDescent="0.3">
      <c r="A4861">
        <v>4860</v>
      </c>
      <c r="B4861">
        <v>0.48594999999999999</v>
      </c>
      <c r="C4861">
        <v>0.91754999999999998</v>
      </c>
      <c r="D4861">
        <v>0.54625000000000001</v>
      </c>
      <c r="E4861">
        <v>0.99385000000000001</v>
      </c>
      <c r="F4861">
        <v>0.14065</v>
      </c>
      <c r="G4861">
        <v>0.28094999999999998</v>
      </c>
      <c r="H4861">
        <v>0.93035000000000001</v>
      </c>
      <c r="I4861">
        <v>0.89724999999999999</v>
      </c>
      <c r="J4861">
        <v>0.88295000000000001</v>
      </c>
      <c r="K4861">
        <v>0.83015000000000005</v>
      </c>
      <c r="L4861">
        <v>8.7150000000000005E-2</v>
      </c>
    </row>
    <row r="4862" spans="1:12" x14ac:dyDescent="0.3">
      <c r="A4862">
        <v>4861</v>
      </c>
      <c r="B4862">
        <v>0.48604999999999998</v>
      </c>
      <c r="C4862">
        <v>0.36564999999999998</v>
      </c>
      <c r="D4862">
        <v>0.99585000000000001</v>
      </c>
      <c r="E4862">
        <v>2.035E-2</v>
      </c>
      <c r="F4862">
        <v>0.78344999999999998</v>
      </c>
      <c r="G4862">
        <v>0.16195000000000001</v>
      </c>
      <c r="H4862">
        <v>0.45045000000000002</v>
      </c>
      <c r="I4862">
        <v>5.6649999999999999E-2</v>
      </c>
      <c r="J4862">
        <v>0.85555000000000003</v>
      </c>
      <c r="K4862">
        <v>5.4550000000000001E-2</v>
      </c>
      <c r="L4862">
        <v>0.98685</v>
      </c>
    </row>
    <row r="4863" spans="1:12" x14ac:dyDescent="0.3">
      <c r="A4863">
        <v>4862</v>
      </c>
      <c r="B4863">
        <v>0.48615000000000003</v>
      </c>
      <c r="C4863">
        <v>0.71665000000000001</v>
      </c>
      <c r="D4863">
        <v>0.38155</v>
      </c>
      <c r="E4863">
        <v>0.75124999999999997</v>
      </c>
      <c r="F4863">
        <v>0.80784999999999996</v>
      </c>
      <c r="G4863">
        <v>0.60924999999999996</v>
      </c>
      <c r="H4863">
        <v>0.96325000000000005</v>
      </c>
      <c r="I4863">
        <v>0.35275000000000001</v>
      </c>
      <c r="J4863">
        <v>0.73694999999999999</v>
      </c>
      <c r="K4863">
        <v>0.15465000000000001</v>
      </c>
      <c r="L4863">
        <v>0.15325</v>
      </c>
    </row>
    <row r="4864" spans="1:12" x14ac:dyDescent="0.3">
      <c r="A4864">
        <v>4863</v>
      </c>
      <c r="B4864">
        <v>0.48625000000000002</v>
      </c>
      <c r="C4864">
        <v>0.60675000000000001</v>
      </c>
      <c r="D4864">
        <v>0.17465</v>
      </c>
      <c r="E4864">
        <v>0.49085000000000001</v>
      </c>
      <c r="F4864">
        <v>7.4749999999999997E-2</v>
      </c>
      <c r="G4864">
        <v>0.36354999999999998</v>
      </c>
      <c r="H4864">
        <v>0.91415000000000002</v>
      </c>
      <c r="I4864">
        <v>0.18934999999999999</v>
      </c>
      <c r="J4864">
        <v>0.80845</v>
      </c>
      <c r="K4864">
        <v>0.37564999999999998</v>
      </c>
      <c r="L4864">
        <v>0.96625000000000005</v>
      </c>
    </row>
    <row r="4865" spans="1:12" x14ac:dyDescent="0.3">
      <c r="A4865">
        <v>4864</v>
      </c>
      <c r="B4865">
        <v>0.48635</v>
      </c>
      <c r="C4865">
        <v>0.83674999999999999</v>
      </c>
      <c r="D4865">
        <v>0.12905</v>
      </c>
      <c r="E4865">
        <v>0.41625000000000001</v>
      </c>
      <c r="F4865">
        <v>0.93725000000000003</v>
      </c>
      <c r="G4865">
        <v>3.8350000000000002E-2</v>
      </c>
      <c r="H4865">
        <v>0.13635</v>
      </c>
      <c r="I4865">
        <v>0.90554999999999997</v>
      </c>
      <c r="J4865">
        <v>0.97224999999999995</v>
      </c>
      <c r="K4865">
        <v>0.80674999999999997</v>
      </c>
      <c r="L4865">
        <v>0.69864999999999999</v>
      </c>
    </row>
    <row r="4866" spans="1:12" x14ac:dyDescent="0.3">
      <c r="A4866">
        <v>4865</v>
      </c>
      <c r="B4866">
        <v>0.48644999999999999</v>
      </c>
      <c r="C4866">
        <v>0.96575</v>
      </c>
      <c r="D4866">
        <v>0.72665000000000002</v>
      </c>
      <c r="E4866">
        <v>0.51385000000000003</v>
      </c>
      <c r="F4866">
        <v>9.2450000000000004E-2</v>
      </c>
      <c r="G4866">
        <v>0.89595000000000002</v>
      </c>
      <c r="H4866">
        <v>3.4750000000000003E-2</v>
      </c>
      <c r="I4866">
        <v>0.75605</v>
      </c>
      <c r="J4866">
        <v>0.47394999999999998</v>
      </c>
      <c r="K4866">
        <v>0.62595000000000001</v>
      </c>
      <c r="L4866">
        <v>0.66354999999999997</v>
      </c>
    </row>
    <row r="4867" spans="1:12" x14ac:dyDescent="0.3">
      <c r="A4867">
        <v>4866</v>
      </c>
      <c r="B4867">
        <v>0.48654999999999998</v>
      </c>
      <c r="C4867">
        <v>0.16914999999999999</v>
      </c>
      <c r="D4867">
        <v>0.91325000000000001</v>
      </c>
      <c r="E4867">
        <v>0.13075000000000001</v>
      </c>
      <c r="F4867">
        <v>0.79335</v>
      </c>
      <c r="G4867">
        <v>0.90275000000000005</v>
      </c>
      <c r="H4867">
        <v>7.6350000000000001E-2</v>
      </c>
      <c r="I4867">
        <v>0.28555000000000003</v>
      </c>
      <c r="J4867">
        <v>2.775E-2</v>
      </c>
      <c r="K4867">
        <v>0.81974999999999998</v>
      </c>
      <c r="L4867">
        <v>0.58545000000000003</v>
      </c>
    </row>
    <row r="4868" spans="1:12" x14ac:dyDescent="0.3">
      <c r="A4868">
        <v>4867</v>
      </c>
      <c r="B4868">
        <v>0.48665000000000003</v>
      </c>
      <c r="C4868">
        <v>0.60594999999999999</v>
      </c>
      <c r="D4868">
        <v>0.59755000000000003</v>
      </c>
      <c r="E4868">
        <v>0.16475000000000001</v>
      </c>
      <c r="F4868">
        <v>0.22234999999999999</v>
      </c>
      <c r="G4868">
        <v>0.51515</v>
      </c>
      <c r="H4868">
        <v>0.36275000000000002</v>
      </c>
      <c r="I4868">
        <v>0.30475000000000002</v>
      </c>
      <c r="J4868">
        <v>0.80474999999999997</v>
      </c>
      <c r="K4868">
        <v>0.25545000000000001</v>
      </c>
      <c r="L4868">
        <v>0.89065000000000005</v>
      </c>
    </row>
    <row r="4869" spans="1:12" x14ac:dyDescent="0.3">
      <c r="A4869">
        <v>4868</v>
      </c>
      <c r="B4869">
        <v>0.48675000000000002</v>
      </c>
      <c r="C4869">
        <v>0.96204999999999996</v>
      </c>
      <c r="D4869">
        <v>0.29575000000000001</v>
      </c>
      <c r="E4869">
        <v>5.3949999999999998E-2</v>
      </c>
      <c r="F4869">
        <v>0.15925</v>
      </c>
      <c r="G4869">
        <v>0.12225</v>
      </c>
      <c r="H4869">
        <v>0.93974999999999997</v>
      </c>
      <c r="I4869">
        <v>0.75754999999999995</v>
      </c>
      <c r="J4869">
        <v>0.10255</v>
      </c>
      <c r="K4869">
        <v>8.0649999999999999E-2</v>
      </c>
      <c r="L4869">
        <v>0.23535</v>
      </c>
    </row>
    <row r="4870" spans="1:12" x14ac:dyDescent="0.3">
      <c r="A4870">
        <v>4869</v>
      </c>
      <c r="B4870">
        <v>0.48685</v>
      </c>
      <c r="C4870">
        <v>0.99575000000000002</v>
      </c>
      <c r="D4870">
        <v>0.72065000000000001</v>
      </c>
      <c r="E4870">
        <v>0.13525000000000001</v>
      </c>
      <c r="F4870">
        <v>0.97745000000000004</v>
      </c>
      <c r="G4870">
        <v>0.55754999999999999</v>
      </c>
      <c r="H4870">
        <v>0.44924999999999998</v>
      </c>
      <c r="I4870">
        <v>9.8350000000000007E-2</v>
      </c>
      <c r="J4870">
        <v>0.85734999999999995</v>
      </c>
      <c r="K4870">
        <v>0.21185000000000001</v>
      </c>
      <c r="L4870">
        <v>1.0749999999999999E-2</v>
      </c>
    </row>
    <row r="4871" spans="1:12" x14ac:dyDescent="0.3">
      <c r="A4871">
        <v>4870</v>
      </c>
      <c r="B4871">
        <v>0.48694999999999999</v>
      </c>
      <c r="C4871">
        <v>1.6650000000000002E-2</v>
      </c>
      <c r="D4871">
        <v>0.82194999999999996</v>
      </c>
      <c r="E4871">
        <v>0.26355000000000001</v>
      </c>
      <c r="F4871">
        <v>0.42664999999999997</v>
      </c>
      <c r="G4871">
        <v>0.76495000000000002</v>
      </c>
      <c r="H4871">
        <v>0.49604999999999999</v>
      </c>
      <c r="I4871">
        <v>0.68015000000000003</v>
      </c>
      <c r="J4871">
        <v>1.435E-2</v>
      </c>
      <c r="K4871">
        <v>0.22045000000000001</v>
      </c>
      <c r="L4871">
        <v>1.1950000000000001E-2</v>
      </c>
    </row>
    <row r="4872" spans="1:12" x14ac:dyDescent="0.3">
      <c r="A4872">
        <v>4871</v>
      </c>
      <c r="B4872">
        <v>0.48704999999999998</v>
      </c>
      <c r="C4872">
        <v>7.1550000000000002E-2</v>
      </c>
      <c r="D4872">
        <v>0.97355000000000003</v>
      </c>
      <c r="E4872">
        <v>0.50124999999999997</v>
      </c>
      <c r="F4872">
        <v>0.57874999999999999</v>
      </c>
      <c r="G4872">
        <v>0.79295000000000004</v>
      </c>
      <c r="H4872">
        <v>0.55674999999999997</v>
      </c>
      <c r="I4872">
        <v>0.51044999999999996</v>
      </c>
      <c r="J4872">
        <v>0.98424999999999996</v>
      </c>
      <c r="K4872">
        <v>0.14274999999999999</v>
      </c>
      <c r="L4872">
        <v>0.28175</v>
      </c>
    </row>
    <row r="4873" spans="1:12" x14ac:dyDescent="0.3">
      <c r="A4873">
        <v>4872</v>
      </c>
      <c r="B4873">
        <v>0.48715000000000003</v>
      </c>
      <c r="C4873">
        <v>0.38574999999999998</v>
      </c>
      <c r="D4873">
        <v>0.89144999999999996</v>
      </c>
      <c r="E4873">
        <v>0.28184999999999999</v>
      </c>
      <c r="F4873">
        <v>0.43764999999999998</v>
      </c>
      <c r="G4873">
        <v>0.13075000000000001</v>
      </c>
      <c r="H4873">
        <v>0.70025000000000004</v>
      </c>
      <c r="I4873">
        <v>0.87755000000000005</v>
      </c>
      <c r="J4873">
        <v>0.82074999999999998</v>
      </c>
      <c r="K4873">
        <v>0.97894999999999999</v>
      </c>
      <c r="L4873">
        <v>6.4250000000000002E-2</v>
      </c>
    </row>
    <row r="4874" spans="1:12" x14ac:dyDescent="0.3">
      <c r="A4874">
        <v>4873</v>
      </c>
      <c r="B4874">
        <v>0.48725000000000002</v>
      </c>
      <c r="C4874">
        <v>0.67515000000000003</v>
      </c>
      <c r="D4874">
        <v>0.77934999999999999</v>
      </c>
      <c r="E4874">
        <v>0.86755000000000004</v>
      </c>
      <c r="F4874">
        <v>0.75444999999999995</v>
      </c>
      <c r="G4874">
        <v>0.46245000000000003</v>
      </c>
      <c r="H4874">
        <v>0.19605</v>
      </c>
      <c r="I4874">
        <v>0.33505000000000001</v>
      </c>
      <c r="J4874">
        <v>0.77254999999999996</v>
      </c>
      <c r="K4874">
        <v>0.79435</v>
      </c>
      <c r="L4874">
        <v>0.61114999999999997</v>
      </c>
    </row>
    <row r="4875" spans="1:12" x14ac:dyDescent="0.3">
      <c r="A4875">
        <v>4874</v>
      </c>
      <c r="B4875">
        <v>0.48735000000000001</v>
      </c>
      <c r="C4875">
        <v>6.7650000000000002E-2</v>
      </c>
      <c r="D4875">
        <v>0.68145</v>
      </c>
      <c r="E4875">
        <v>0.77385000000000004</v>
      </c>
      <c r="F4875">
        <v>0.94825000000000004</v>
      </c>
      <c r="G4875">
        <v>0.85765000000000002</v>
      </c>
      <c r="H4875">
        <v>7.2150000000000006E-2</v>
      </c>
      <c r="I4875">
        <v>0.10385</v>
      </c>
      <c r="J4875">
        <v>0.98224999999999996</v>
      </c>
      <c r="K4875">
        <v>0.95884999999999998</v>
      </c>
      <c r="L4875">
        <v>0.84465000000000001</v>
      </c>
    </row>
    <row r="4876" spans="1:12" x14ac:dyDescent="0.3">
      <c r="A4876">
        <v>4875</v>
      </c>
      <c r="B4876">
        <v>0.48744999999999999</v>
      </c>
      <c r="C4876">
        <v>0.28804999999999997</v>
      </c>
      <c r="D4876">
        <v>0.66944999999999999</v>
      </c>
      <c r="E4876">
        <v>0.32474999999999998</v>
      </c>
      <c r="F4876">
        <v>0.19255</v>
      </c>
      <c r="G4876">
        <v>0.98895</v>
      </c>
      <c r="H4876">
        <v>0.85424999999999995</v>
      </c>
      <c r="I4876">
        <v>0.86275000000000002</v>
      </c>
      <c r="J4876">
        <v>0.64224999999999999</v>
      </c>
      <c r="K4876">
        <v>0.88785000000000003</v>
      </c>
      <c r="L4876">
        <v>0.96975</v>
      </c>
    </row>
    <row r="4877" spans="1:12" x14ac:dyDescent="0.3">
      <c r="A4877">
        <v>4876</v>
      </c>
      <c r="B4877">
        <v>0.48754999999999998</v>
      </c>
      <c r="C4877">
        <v>0.32145000000000001</v>
      </c>
      <c r="D4877">
        <v>4.0349999999999997E-2</v>
      </c>
      <c r="E4877">
        <v>0.74675000000000002</v>
      </c>
      <c r="F4877">
        <v>0.99385000000000001</v>
      </c>
      <c r="G4877">
        <v>0.37695000000000001</v>
      </c>
      <c r="H4877">
        <v>0.39724999999999999</v>
      </c>
      <c r="I4877">
        <v>0.70625000000000004</v>
      </c>
      <c r="J4877">
        <v>0.95745000000000002</v>
      </c>
      <c r="K4877">
        <v>0.66954999999999998</v>
      </c>
      <c r="L4877">
        <v>0.38314999999999999</v>
      </c>
    </row>
    <row r="4878" spans="1:12" x14ac:dyDescent="0.3">
      <c r="A4878">
        <v>4877</v>
      </c>
      <c r="B4878">
        <v>0.48764999999999997</v>
      </c>
      <c r="C4878">
        <v>0.33925</v>
      </c>
      <c r="D4878">
        <v>0.35765000000000002</v>
      </c>
      <c r="E4878">
        <v>0.63354999999999995</v>
      </c>
      <c r="F4878">
        <v>0.12504999999999999</v>
      </c>
      <c r="G4878">
        <v>0.92835000000000001</v>
      </c>
      <c r="H4878">
        <v>0.63075000000000003</v>
      </c>
      <c r="I4878">
        <v>0.84055000000000002</v>
      </c>
      <c r="J4878">
        <v>0.24704999999999999</v>
      </c>
      <c r="K4878">
        <v>0.33524999999999999</v>
      </c>
      <c r="L4878">
        <v>0.42075000000000001</v>
      </c>
    </row>
    <row r="4879" spans="1:12" x14ac:dyDescent="0.3">
      <c r="A4879">
        <v>4878</v>
      </c>
      <c r="B4879">
        <v>0.48775000000000002</v>
      </c>
      <c r="C4879">
        <v>0.14405000000000001</v>
      </c>
      <c r="D4879">
        <v>0.74485000000000001</v>
      </c>
      <c r="E4879">
        <v>0.55064999999999997</v>
      </c>
      <c r="F4879">
        <v>0.54115000000000002</v>
      </c>
      <c r="G4879">
        <v>0.53274999999999995</v>
      </c>
      <c r="H4879">
        <v>0.34344999999999998</v>
      </c>
      <c r="I4879">
        <v>0.21135000000000001</v>
      </c>
      <c r="J4879">
        <v>0.77944999999999998</v>
      </c>
      <c r="K4879">
        <v>0.79074999999999995</v>
      </c>
      <c r="L4879">
        <v>0.38064999999999999</v>
      </c>
    </row>
    <row r="4880" spans="1:12" x14ac:dyDescent="0.3">
      <c r="A4880">
        <v>4879</v>
      </c>
      <c r="B4880">
        <v>0.48785000000000001</v>
      </c>
      <c r="C4880">
        <v>0.66205000000000003</v>
      </c>
      <c r="D4880">
        <v>0.92874999999999996</v>
      </c>
      <c r="E4880">
        <v>0.30995</v>
      </c>
      <c r="F4880">
        <v>0.32505000000000001</v>
      </c>
      <c r="G4880">
        <v>0.99804999999999999</v>
      </c>
      <c r="H4880">
        <v>0.31585000000000002</v>
      </c>
      <c r="I4880">
        <v>0.55654999999999999</v>
      </c>
      <c r="J4880">
        <v>0.41225000000000001</v>
      </c>
      <c r="K4880">
        <v>0.17605000000000001</v>
      </c>
      <c r="L4880">
        <v>0.63405</v>
      </c>
    </row>
    <row r="4881" spans="1:12" x14ac:dyDescent="0.3">
      <c r="A4881">
        <v>4880</v>
      </c>
      <c r="B4881">
        <v>0.48794999999999999</v>
      </c>
      <c r="C4881">
        <v>0.66095000000000004</v>
      </c>
      <c r="D4881">
        <v>0.58325000000000005</v>
      </c>
      <c r="E4881">
        <v>3.9750000000000001E-2</v>
      </c>
      <c r="F4881">
        <v>0.78254999999999997</v>
      </c>
      <c r="G4881">
        <v>0.14774999999999999</v>
      </c>
      <c r="H4881">
        <v>0.10614999999999999</v>
      </c>
      <c r="I4881">
        <v>0.62865000000000004</v>
      </c>
      <c r="J4881">
        <v>0.17674999999999999</v>
      </c>
      <c r="K4881">
        <v>0.20954999999999999</v>
      </c>
      <c r="L4881">
        <v>0.31254999999999999</v>
      </c>
    </row>
    <row r="4882" spans="1:12" x14ac:dyDescent="0.3">
      <c r="A4882">
        <v>4881</v>
      </c>
      <c r="B4882">
        <v>0.48804999999999998</v>
      </c>
      <c r="C4882">
        <v>0.17444999999999999</v>
      </c>
      <c r="D4882">
        <v>0.56755</v>
      </c>
      <c r="E4882">
        <v>0.32674999999999998</v>
      </c>
      <c r="F4882">
        <v>0.13605</v>
      </c>
      <c r="G4882">
        <v>0.53334999999999999</v>
      </c>
      <c r="H4882">
        <v>4.4999999999999999E-4</v>
      </c>
      <c r="I4882">
        <v>0.34734999999999999</v>
      </c>
      <c r="J4882">
        <v>0.71135000000000004</v>
      </c>
      <c r="K4882">
        <v>0.56374999999999997</v>
      </c>
      <c r="L4882">
        <v>0.38395000000000001</v>
      </c>
    </row>
    <row r="4883" spans="1:12" x14ac:dyDescent="0.3">
      <c r="A4883">
        <v>4882</v>
      </c>
      <c r="B4883">
        <v>0.48814999999999997</v>
      </c>
      <c r="C4883">
        <v>0.40055000000000002</v>
      </c>
      <c r="D4883">
        <v>0.49204999999999999</v>
      </c>
      <c r="E4883">
        <v>0.77485000000000004</v>
      </c>
      <c r="F4883">
        <v>0.46405000000000002</v>
      </c>
      <c r="G4883">
        <v>0.48625000000000002</v>
      </c>
      <c r="H4883">
        <v>0.52605000000000002</v>
      </c>
      <c r="I4883">
        <v>0.51975000000000005</v>
      </c>
      <c r="J4883">
        <v>0.58984999999999999</v>
      </c>
      <c r="K4883">
        <v>0.49875000000000003</v>
      </c>
      <c r="L4883">
        <v>0.24915000000000001</v>
      </c>
    </row>
    <row r="4884" spans="1:12" x14ac:dyDescent="0.3">
      <c r="A4884">
        <v>4883</v>
      </c>
      <c r="B4884">
        <v>0.48825000000000002</v>
      </c>
      <c r="C4884">
        <v>0.69345000000000001</v>
      </c>
      <c r="D4884">
        <v>0.55954999999999999</v>
      </c>
      <c r="E4884">
        <v>0.71255000000000002</v>
      </c>
      <c r="F4884">
        <v>0.72245000000000004</v>
      </c>
      <c r="G4884">
        <v>0.87944999999999995</v>
      </c>
      <c r="H4884">
        <v>0.34075</v>
      </c>
      <c r="I4884">
        <v>0.71245000000000003</v>
      </c>
      <c r="J4884">
        <v>0.97685</v>
      </c>
      <c r="K4884">
        <v>0.79544999999999999</v>
      </c>
      <c r="L4884">
        <v>0.37945000000000001</v>
      </c>
    </row>
    <row r="4885" spans="1:12" x14ac:dyDescent="0.3">
      <c r="A4885">
        <v>4884</v>
      </c>
      <c r="B4885">
        <v>0.48835000000000001</v>
      </c>
      <c r="C4885">
        <v>0.81394999999999995</v>
      </c>
      <c r="D4885">
        <v>0.32445000000000002</v>
      </c>
      <c r="E4885">
        <v>0.15285000000000001</v>
      </c>
      <c r="F4885">
        <v>4.2950000000000002E-2</v>
      </c>
      <c r="G4885">
        <v>0.19925000000000001</v>
      </c>
      <c r="H4885">
        <v>0.79874999999999996</v>
      </c>
      <c r="I4885">
        <v>0.16355</v>
      </c>
      <c r="J4885">
        <v>0.27484999999999998</v>
      </c>
      <c r="K4885">
        <v>0.11265</v>
      </c>
      <c r="L4885">
        <v>0.26105</v>
      </c>
    </row>
    <row r="4886" spans="1:12" x14ac:dyDescent="0.3">
      <c r="A4886">
        <v>4885</v>
      </c>
      <c r="B4886">
        <v>0.48845</v>
      </c>
      <c r="C4886">
        <v>3.9949999999999999E-2</v>
      </c>
      <c r="D4886">
        <v>0.13005</v>
      </c>
      <c r="E4886">
        <v>0.75024999999999997</v>
      </c>
      <c r="F4886">
        <v>9.4950000000000007E-2</v>
      </c>
      <c r="G4886">
        <v>0.32224999999999998</v>
      </c>
      <c r="H4886">
        <v>0.70304999999999995</v>
      </c>
      <c r="I4886">
        <v>2.7050000000000001E-2</v>
      </c>
      <c r="J4886">
        <v>0.87244999999999995</v>
      </c>
      <c r="K4886">
        <v>0.24615000000000001</v>
      </c>
      <c r="L4886">
        <v>0.32915</v>
      </c>
    </row>
    <row r="4887" spans="1:12" x14ac:dyDescent="0.3">
      <c r="A4887">
        <v>4886</v>
      </c>
      <c r="B4887">
        <v>0.48854999999999998</v>
      </c>
      <c r="C4887">
        <v>0.49354999999999999</v>
      </c>
      <c r="D4887">
        <v>0.91515000000000002</v>
      </c>
      <c r="E4887">
        <v>0.21215000000000001</v>
      </c>
      <c r="F4887">
        <v>0.27994999999999998</v>
      </c>
      <c r="G4887">
        <v>0.81815000000000004</v>
      </c>
      <c r="H4887">
        <v>0.20125000000000001</v>
      </c>
      <c r="I4887">
        <v>0.85375000000000001</v>
      </c>
      <c r="J4887">
        <v>0.62714999999999999</v>
      </c>
      <c r="K4887">
        <v>0.80725000000000002</v>
      </c>
      <c r="L4887">
        <v>0.19805</v>
      </c>
    </row>
    <row r="4888" spans="1:12" x14ac:dyDescent="0.3">
      <c r="A4888">
        <v>4887</v>
      </c>
      <c r="B4888">
        <v>0.48864999999999997</v>
      </c>
      <c r="C4888">
        <v>0.24695</v>
      </c>
      <c r="D4888">
        <v>0.16635</v>
      </c>
      <c r="E4888">
        <v>0.23635</v>
      </c>
      <c r="F4888">
        <v>0.73234999999999995</v>
      </c>
      <c r="G4888">
        <v>0.15115000000000001</v>
      </c>
      <c r="H4888">
        <v>8.795E-2</v>
      </c>
      <c r="I4888">
        <v>0.50914999999999999</v>
      </c>
      <c r="J4888">
        <v>0.43685000000000002</v>
      </c>
      <c r="K4888">
        <v>0.51685000000000003</v>
      </c>
      <c r="L4888">
        <v>0.74195</v>
      </c>
    </row>
    <row r="4889" spans="1:12" x14ac:dyDescent="0.3">
      <c r="A4889">
        <v>4888</v>
      </c>
      <c r="B4889">
        <v>0.48875000000000002</v>
      </c>
      <c r="C4889">
        <v>0.52285000000000004</v>
      </c>
      <c r="D4889">
        <v>0.81825000000000003</v>
      </c>
      <c r="E4889">
        <v>0.29554999999999998</v>
      </c>
      <c r="F4889">
        <v>0.65154999999999996</v>
      </c>
      <c r="G4889">
        <v>0.34334999999999999</v>
      </c>
      <c r="H4889">
        <v>1.7149999999999999E-2</v>
      </c>
      <c r="I4889">
        <v>0.29325000000000001</v>
      </c>
      <c r="J4889">
        <v>0.99424999999999997</v>
      </c>
      <c r="K4889">
        <v>0.26595000000000002</v>
      </c>
      <c r="L4889">
        <v>0.94115000000000004</v>
      </c>
    </row>
    <row r="4890" spans="1:12" x14ac:dyDescent="0.3">
      <c r="A4890">
        <v>4889</v>
      </c>
      <c r="B4890">
        <v>0.48885000000000001</v>
      </c>
      <c r="C4890">
        <v>0.76534999999999997</v>
      </c>
      <c r="D4890">
        <v>7.5000000000000002E-4</v>
      </c>
      <c r="E4890">
        <v>0.17115</v>
      </c>
      <c r="F4890">
        <v>0.81274999999999997</v>
      </c>
      <c r="G4890">
        <v>0.99014999999999997</v>
      </c>
      <c r="H4890">
        <v>0.68284999999999996</v>
      </c>
      <c r="I4890">
        <v>0.63295000000000001</v>
      </c>
      <c r="J4890">
        <v>0.42375000000000002</v>
      </c>
      <c r="K4890">
        <v>4.4949999999999997E-2</v>
      </c>
      <c r="L4890">
        <v>0.97814999999999996</v>
      </c>
    </row>
    <row r="4891" spans="1:12" x14ac:dyDescent="0.3">
      <c r="A4891">
        <v>4890</v>
      </c>
      <c r="B4891">
        <v>0.48895</v>
      </c>
      <c r="C4891">
        <v>0.46344999999999997</v>
      </c>
      <c r="D4891">
        <v>0.48075000000000001</v>
      </c>
      <c r="E4891">
        <v>0.90595000000000003</v>
      </c>
      <c r="F4891">
        <v>0.31014999999999998</v>
      </c>
      <c r="G4891">
        <v>4.2549999999999998E-2</v>
      </c>
      <c r="H4891">
        <v>8.9149999999999993E-2</v>
      </c>
      <c r="I4891">
        <v>0.38824999999999998</v>
      </c>
      <c r="J4891">
        <v>0.25535000000000002</v>
      </c>
      <c r="K4891">
        <v>0.12675</v>
      </c>
      <c r="L4891">
        <v>0.95484999999999998</v>
      </c>
    </row>
    <row r="4892" spans="1:12" x14ac:dyDescent="0.3">
      <c r="A4892">
        <v>4891</v>
      </c>
      <c r="B4892">
        <v>0.48904999999999998</v>
      </c>
      <c r="C4892">
        <v>0.21475</v>
      </c>
      <c r="D4892">
        <v>0.54825000000000002</v>
      </c>
      <c r="E4892">
        <v>0.43485000000000001</v>
      </c>
      <c r="F4892">
        <v>7.6050000000000006E-2</v>
      </c>
      <c r="G4892">
        <v>0.10845</v>
      </c>
      <c r="H4892">
        <v>0.62304999999999999</v>
      </c>
      <c r="I4892">
        <v>0.88165000000000004</v>
      </c>
      <c r="J4892">
        <v>0.53095000000000003</v>
      </c>
      <c r="K4892">
        <v>0.92795000000000005</v>
      </c>
      <c r="L4892">
        <v>0.99045000000000005</v>
      </c>
    </row>
    <row r="4893" spans="1:12" x14ac:dyDescent="0.3">
      <c r="A4893">
        <v>4892</v>
      </c>
      <c r="B4893">
        <v>0.48914999999999997</v>
      </c>
      <c r="C4893">
        <v>0.35954999999999998</v>
      </c>
      <c r="D4893">
        <v>0.50495000000000001</v>
      </c>
      <c r="E4893">
        <v>0.61365000000000003</v>
      </c>
      <c r="F4893">
        <v>0.19284999999999999</v>
      </c>
      <c r="G4893">
        <v>0.78995000000000004</v>
      </c>
      <c r="H4893">
        <v>0.11455</v>
      </c>
      <c r="I4893">
        <v>0.69635000000000002</v>
      </c>
      <c r="J4893">
        <v>0.36364999999999997</v>
      </c>
      <c r="K4893">
        <v>0.28705000000000003</v>
      </c>
      <c r="L4893">
        <v>0.87955000000000005</v>
      </c>
    </row>
    <row r="4894" spans="1:12" x14ac:dyDescent="0.3">
      <c r="A4894">
        <v>4893</v>
      </c>
      <c r="B4894">
        <v>0.48925000000000002</v>
      </c>
      <c r="C4894">
        <v>0.42425000000000002</v>
      </c>
      <c r="D4894">
        <v>0.84104999999999996</v>
      </c>
      <c r="E4894">
        <v>2.5049999999999999E-2</v>
      </c>
      <c r="F4894">
        <v>0.40984999999999999</v>
      </c>
      <c r="G4894">
        <v>7.5649999999999995E-2</v>
      </c>
      <c r="H4894">
        <v>2.035E-2</v>
      </c>
      <c r="I4894">
        <v>0.78644999999999998</v>
      </c>
      <c r="J4894">
        <v>0.34775</v>
      </c>
      <c r="K4894">
        <v>0.18425</v>
      </c>
      <c r="L4894">
        <v>5.9450000000000003E-2</v>
      </c>
    </row>
    <row r="4895" spans="1:12" x14ac:dyDescent="0.3">
      <c r="A4895">
        <v>4894</v>
      </c>
      <c r="B4895">
        <v>0.48935000000000001</v>
      </c>
      <c r="C4895">
        <v>0.45295000000000002</v>
      </c>
      <c r="D4895">
        <v>0.36104999999999998</v>
      </c>
      <c r="E4895">
        <v>0.74434999999999996</v>
      </c>
      <c r="F4895">
        <v>0.63915</v>
      </c>
      <c r="G4895">
        <v>0.82355</v>
      </c>
      <c r="H4895">
        <v>0.89785000000000004</v>
      </c>
      <c r="I4895">
        <v>0.37614999999999998</v>
      </c>
      <c r="J4895">
        <v>0.38805000000000001</v>
      </c>
      <c r="K4895">
        <v>0.61695</v>
      </c>
      <c r="L4895">
        <v>0.97275</v>
      </c>
    </row>
    <row r="4896" spans="1:12" x14ac:dyDescent="0.3">
      <c r="A4896">
        <v>4895</v>
      </c>
      <c r="B4896">
        <v>0.48945</v>
      </c>
      <c r="C4896">
        <v>9.1149999999999995E-2</v>
      </c>
      <c r="D4896">
        <v>0.41075</v>
      </c>
      <c r="E4896">
        <v>0.23845</v>
      </c>
      <c r="F4896">
        <v>0.66454999999999997</v>
      </c>
      <c r="G4896">
        <v>0.67064999999999997</v>
      </c>
      <c r="H4896">
        <v>9.9500000000000005E-3</v>
      </c>
      <c r="I4896">
        <v>0.41585</v>
      </c>
      <c r="J4896">
        <v>0.31245000000000001</v>
      </c>
      <c r="K4896">
        <v>0.96575</v>
      </c>
      <c r="L4896">
        <v>0.33865000000000001</v>
      </c>
    </row>
    <row r="4897" spans="1:12" x14ac:dyDescent="0.3">
      <c r="A4897">
        <v>4896</v>
      </c>
      <c r="B4897">
        <v>0.48954999999999999</v>
      </c>
      <c r="C4897">
        <v>0.43014999999999998</v>
      </c>
      <c r="D4897">
        <v>0.23655000000000001</v>
      </c>
      <c r="E4897">
        <v>0.11315</v>
      </c>
      <c r="F4897">
        <v>0.44864999999999999</v>
      </c>
      <c r="G4897">
        <v>0.58294999999999997</v>
      </c>
      <c r="H4897">
        <v>0.42225000000000001</v>
      </c>
      <c r="I4897">
        <v>0.78935</v>
      </c>
      <c r="J4897">
        <v>0.26745000000000002</v>
      </c>
      <c r="K4897">
        <v>0.50305</v>
      </c>
      <c r="L4897">
        <v>0.10804999999999999</v>
      </c>
    </row>
    <row r="4898" spans="1:12" x14ac:dyDescent="0.3">
      <c r="A4898">
        <v>4897</v>
      </c>
      <c r="B4898">
        <v>0.48964999999999997</v>
      </c>
      <c r="C4898">
        <v>0.96545000000000003</v>
      </c>
      <c r="D4898">
        <v>0.27575</v>
      </c>
      <c r="E4898">
        <v>0.42285</v>
      </c>
      <c r="F4898">
        <v>0.31435000000000002</v>
      </c>
      <c r="G4898">
        <v>0.69615000000000005</v>
      </c>
      <c r="H4898">
        <v>0.36054999999999998</v>
      </c>
      <c r="I4898">
        <v>0.75775000000000003</v>
      </c>
      <c r="J4898">
        <v>0.31935000000000002</v>
      </c>
      <c r="K4898">
        <v>0.17974999999999999</v>
      </c>
      <c r="L4898">
        <v>0.55505000000000004</v>
      </c>
    </row>
    <row r="4899" spans="1:12" x14ac:dyDescent="0.3">
      <c r="A4899">
        <v>4898</v>
      </c>
      <c r="B4899">
        <v>0.48975000000000002</v>
      </c>
      <c r="C4899">
        <v>0.16675000000000001</v>
      </c>
      <c r="D4899">
        <v>0.90915000000000001</v>
      </c>
      <c r="E4899">
        <v>0.57055</v>
      </c>
      <c r="F4899">
        <v>0.24725</v>
      </c>
      <c r="G4899">
        <v>0.82804999999999995</v>
      </c>
      <c r="H4899">
        <v>0.38895000000000002</v>
      </c>
      <c r="I4899">
        <v>0.99604999999999999</v>
      </c>
      <c r="J4899">
        <v>0.55345</v>
      </c>
      <c r="K4899">
        <v>0.91635</v>
      </c>
      <c r="L4899">
        <v>0.47184999999999999</v>
      </c>
    </row>
    <row r="4900" spans="1:12" x14ac:dyDescent="0.3">
      <c r="A4900">
        <v>4899</v>
      </c>
      <c r="B4900">
        <v>0.48985000000000001</v>
      </c>
      <c r="C4900">
        <v>0.10765</v>
      </c>
      <c r="D4900">
        <v>0.30304999999999999</v>
      </c>
      <c r="E4900">
        <v>0.75334999999999996</v>
      </c>
      <c r="F4900">
        <v>8.8450000000000001E-2</v>
      </c>
      <c r="G4900">
        <v>0.24904999999999999</v>
      </c>
      <c r="H4900">
        <v>0.55625000000000002</v>
      </c>
      <c r="I4900">
        <v>0.30835000000000001</v>
      </c>
      <c r="J4900">
        <v>8.405E-2</v>
      </c>
      <c r="K4900">
        <v>0.62895000000000001</v>
      </c>
      <c r="L4900">
        <v>0.77664999999999995</v>
      </c>
    </row>
    <row r="4901" spans="1:12" x14ac:dyDescent="0.3">
      <c r="A4901">
        <v>4900</v>
      </c>
      <c r="B4901">
        <v>0.48995</v>
      </c>
      <c r="C4901">
        <v>0.31995000000000001</v>
      </c>
      <c r="D4901">
        <v>0.90654999999999997</v>
      </c>
      <c r="E4901">
        <v>0.80215000000000003</v>
      </c>
      <c r="F4901">
        <v>0.68005000000000004</v>
      </c>
      <c r="G4901">
        <v>0.72184999999999999</v>
      </c>
      <c r="H4901">
        <v>0.94735000000000003</v>
      </c>
      <c r="I4901">
        <v>0.80905000000000005</v>
      </c>
      <c r="J4901">
        <v>8.5349999999999995E-2</v>
      </c>
      <c r="K4901">
        <v>0.78015000000000001</v>
      </c>
      <c r="L4901">
        <v>0.36244999999999999</v>
      </c>
    </row>
    <row r="4902" spans="1:12" x14ac:dyDescent="0.3">
      <c r="A4902">
        <v>4901</v>
      </c>
      <c r="B4902">
        <v>0.49004999999999999</v>
      </c>
      <c r="C4902">
        <v>3.0249999999999999E-2</v>
      </c>
      <c r="D4902">
        <v>0.80605000000000004</v>
      </c>
      <c r="E4902">
        <v>0.94355</v>
      </c>
      <c r="F4902">
        <v>0.22284999999999999</v>
      </c>
      <c r="G4902">
        <v>0.78634999999999999</v>
      </c>
      <c r="H4902">
        <v>0.50575000000000003</v>
      </c>
      <c r="I4902">
        <v>0.94515000000000005</v>
      </c>
      <c r="J4902">
        <v>0.96455000000000002</v>
      </c>
      <c r="K4902">
        <v>0.75085000000000002</v>
      </c>
      <c r="L4902">
        <v>0.87934999999999997</v>
      </c>
    </row>
    <row r="4903" spans="1:12" x14ac:dyDescent="0.3">
      <c r="A4903">
        <v>4902</v>
      </c>
      <c r="B4903">
        <v>0.49014999999999997</v>
      </c>
      <c r="C4903">
        <v>0.22725000000000001</v>
      </c>
      <c r="D4903">
        <v>0.82135000000000002</v>
      </c>
      <c r="E4903">
        <v>0.14804999999999999</v>
      </c>
      <c r="F4903">
        <v>0.93805000000000005</v>
      </c>
      <c r="G4903">
        <v>0.28134999999999999</v>
      </c>
      <c r="H4903">
        <v>0.55935000000000001</v>
      </c>
      <c r="I4903">
        <v>0.99395</v>
      </c>
      <c r="J4903">
        <v>5.8250000000000003E-2</v>
      </c>
      <c r="K4903">
        <v>0.57604999999999995</v>
      </c>
      <c r="L4903">
        <v>0.63675000000000004</v>
      </c>
    </row>
    <row r="4904" spans="1:12" x14ac:dyDescent="0.3">
      <c r="A4904">
        <v>4903</v>
      </c>
      <c r="B4904">
        <v>0.49025000000000002</v>
      </c>
      <c r="C4904">
        <v>0.29594999999999999</v>
      </c>
      <c r="D4904">
        <v>0.62755000000000005</v>
      </c>
      <c r="E4904">
        <v>5.6550000000000003E-2</v>
      </c>
      <c r="F4904">
        <v>0.12945000000000001</v>
      </c>
      <c r="G4904">
        <v>0.31614999999999999</v>
      </c>
      <c r="H4904">
        <v>0.41704999999999998</v>
      </c>
      <c r="I4904">
        <v>0.50514999999999999</v>
      </c>
      <c r="J4904">
        <v>0.20845</v>
      </c>
      <c r="K4904">
        <v>0.12235</v>
      </c>
      <c r="L4904">
        <v>0.87214999999999998</v>
      </c>
    </row>
    <row r="4905" spans="1:12" x14ac:dyDescent="0.3">
      <c r="A4905">
        <v>4904</v>
      </c>
      <c r="B4905">
        <v>0.49035000000000001</v>
      </c>
      <c r="C4905">
        <v>0.84355000000000002</v>
      </c>
      <c r="D4905">
        <v>0.95955000000000001</v>
      </c>
      <c r="E4905">
        <v>0.16164999999999999</v>
      </c>
      <c r="F4905">
        <v>0.14335000000000001</v>
      </c>
      <c r="G4905">
        <v>0.64005000000000001</v>
      </c>
      <c r="H4905">
        <v>0.51385000000000003</v>
      </c>
      <c r="I4905">
        <v>4.0649999999999999E-2</v>
      </c>
      <c r="J4905">
        <v>0.63965000000000005</v>
      </c>
      <c r="K4905">
        <v>3.1449999999999999E-2</v>
      </c>
      <c r="L4905">
        <v>0.76744999999999997</v>
      </c>
    </row>
    <row r="4906" spans="1:12" x14ac:dyDescent="0.3">
      <c r="A4906">
        <v>4905</v>
      </c>
      <c r="B4906">
        <v>0.49045</v>
      </c>
      <c r="C4906">
        <v>0.33915000000000001</v>
      </c>
      <c r="D4906">
        <v>1.0749999999999999E-2</v>
      </c>
      <c r="E4906">
        <v>0.60694999999999999</v>
      </c>
      <c r="F4906">
        <v>3.9849999999999997E-2</v>
      </c>
      <c r="G4906">
        <v>0.37974999999999998</v>
      </c>
      <c r="H4906">
        <v>0.62614999999999998</v>
      </c>
      <c r="I4906">
        <v>0.69855</v>
      </c>
      <c r="J4906">
        <v>0.34384999999999999</v>
      </c>
      <c r="K4906">
        <v>0.70725000000000005</v>
      </c>
      <c r="L4906">
        <v>0.51944999999999997</v>
      </c>
    </row>
    <row r="4907" spans="1:12" x14ac:dyDescent="0.3">
      <c r="A4907">
        <v>4906</v>
      </c>
      <c r="B4907">
        <v>0.49054999999999999</v>
      </c>
      <c r="C4907">
        <v>0.72365000000000002</v>
      </c>
      <c r="D4907">
        <v>0.11945</v>
      </c>
      <c r="E4907">
        <v>0.92774999999999996</v>
      </c>
      <c r="F4907">
        <v>0.75685000000000002</v>
      </c>
      <c r="G4907">
        <v>0.34475</v>
      </c>
      <c r="H4907">
        <v>0.43654999999999999</v>
      </c>
      <c r="I4907">
        <v>0.27884999999999999</v>
      </c>
      <c r="J4907">
        <v>1.065E-2</v>
      </c>
      <c r="K4907">
        <v>0.49004999999999999</v>
      </c>
      <c r="L4907">
        <v>0.18554999999999999</v>
      </c>
    </row>
    <row r="4908" spans="1:12" x14ac:dyDescent="0.3">
      <c r="A4908">
        <v>4907</v>
      </c>
      <c r="B4908">
        <v>0.49064999999999998</v>
      </c>
      <c r="C4908">
        <v>0.23535</v>
      </c>
      <c r="D4908">
        <v>0.80915000000000004</v>
      </c>
      <c r="E4908">
        <v>0.80635000000000001</v>
      </c>
      <c r="F4908">
        <v>0.60545000000000004</v>
      </c>
      <c r="G4908">
        <v>0.20785000000000001</v>
      </c>
      <c r="H4908">
        <v>0.43514999999999998</v>
      </c>
      <c r="I4908">
        <v>0.81094999999999995</v>
      </c>
      <c r="J4908">
        <v>0.69064999999999999</v>
      </c>
      <c r="K4908">
        <v>0.13594999999999999</v>
      </c>
      <c r="L4908">
        <v>0.36675000000000002</v>
      </c>
    </row>
    <row r="4909" spans="1:12" x14ac:dyDescent="0.3">
      <c r="A4909">
        <v>4908</v>
      </c>
      <c r="B4909">
        <v>0.49075000000000002</v>
      </c>
      <c r="C4909">
        <v>0.70765</v>
      </c>
      <c r="D4909">
        <v>0.80984999999999996</v>
      </c>
      <c r="E4909">
        <v>0.66225000000000001</v>
      </c>
      <c r="F4909">
        <v>0.97555000000000003</v>
      </c>
      <c r="G4909">
        <v>0.69335000000000002</v>
      </c>
      <c r="H4909">
        <v>0.44105</v>
      </c>
      <c r="I4909">
        <v>0.64585000000000004</v>
      </c>
      <c r="J4909">
        <v>5.8549999999999998E-2</v>
      </c>
      <c r="K4909">
        <v>0.24975</v>
      </c>
      <c r="L4909">
        <v>0.44735000000000003</v>
      </c>
    </row>
    <row r="4910" spans="1:12" x14ac:dyDescent="0.3">
      <c r="A4910">
        <v>4909</v>
      </c>
      <c r="B4910">
        <v>0.49085000000000001</v>
      </c>
      <c r="C4910">
        <v>0.34034999999999999</v>
      </c>
      <c r="D4910">
        <v>0.29954999999999998</v>
      </c>
      <c r="E4910">
        <v>7.3450000000000001E-2</v>
      </c>
      <c r="F4910">
        <v>0.51754999999999995</v>
      </c>
      <c r="G4910">
        <v>0.91854999999999998</v>
      </c>
      <c r="H4910">
        <v>0.72645000000000004</v>
      </c>
      <c r="I4910">
        <v>0.33645000000000003</v>
      </c>
      <c r="J4910">
        <v>0.10375</v>
      </c>
      <c r="K4910">
        <v>0.58565</v>
      </c>
      <c r="L4910">
        <v>0.32245000000000001</v>
      </c>
    </row>
    <row r="4911" spans="1:12" x14ac:dyDescent="0.3">
      <c r="A4911">
        <v>4910</v>
      </c>
      <c r="B4911">
        <v>0.49095</v>
      </c>
      <c r="C4911">
        <v>0.95174999999999998</v>
      </c>
      <c r="D4911">
        <v>0.27134999999999998</v>
      </c>
      <c r="E4911">
        <v>0.99655000000000005</v>
      </c>
      <c r="F4911">
        <v>0.94194999999999995</v>
      </c>
      <c r="G4911">
        <v>0.68315000000000003</v>
      </c>
      <c r="H4911">
        <v>0.37254999999999999</v>
      </c>
      <c r="I4911">
        <v>0.65885000000000005</v>
      </c>
      <c r="J4911">
        <v>0.41335</v>
      </c>
      <c r="K4911">
        <v>0.54244999999999999</v>
      </c>
      <c r="L4911">
        <v>0.70565</v>
      </c>
    </row>
    <row r="4912" spans="1:12" x14ac:dyDescent="0.3">
      <c r="A4912">
        <v>4911</v>
      </c>
      <c r="B4912">
        <v>0.49104999999999999</v>
      </c>
      <c r="C4912">
        <v>0.70704999999999996</v>
      </c>
      <c r="D4912">
        <v>0.88375000000000004</v>
      </c>
      <c r="E4912">
        <v>0.58884999999999998</v>
      </c>
      <c r="F4912">
        <v>0.92635000000000001</v>
      </c>
      <c r="G4912">
        <v>0.76165000000000005</v>
      </c>
      <c r="H4912">
        <v>0.85165000000000002</v>
      </c>
      <c r="I4912">
        <v>0.72075</v>
      </c>
      <c r="J4912">
        <v>0.65044999999999997</v>
      </c>
      <c r="K4912">
        <v>0.81555</v>
      </c>
      <c r="L4912">
        <v>0.67754999999999999</v>
      </c>
    </row>
    <row r="4913" spans="1:12" x14ac:dyDescent="0.3">
      <c r="A4913">
        <v>4912</v>
      </c>
      <c r="B4913">
        <v>0.49114999999999998</v>
      </c>
      <c r="C4913">
        <v>0.66715000000000002</v>
      </c>
      <c r="D4913">
        <v>0.90044999999999997</v>
      </c>
      <c r="E4913">
        <v>0.93715000000000004</v>
      </c>
      <c r="F4913">
        <v>0.48465000000000003</v>
      </c>
      <c r="G4913">
        <v>0.22065000000000001</v>
      </c>
      <c r="H4913">
        <v>0.52564999999999995</v>
      </c>
      <c r="I4913">
        <v>0.54144999999999999</v>
      </c>
      <c r="J4913">
        <v>0.70025000000000004</v>
      </c>
      <c r="K4913">
        <v>0.39145000000000002</v>
      </c>
      <c r="L4913">
        <v>0.32634999999999997</v>
      </c>
    </row>
    <row r="4914" spans="1:12" x14ac:dyDescent="0.3">
      <c r="A4914">
        <v>4913</v>
      </c>
      <c r="B4914">
        <v>0.49125000000000002</v>
      </c>
      <c r="C4914">
        <v>0.52154999999999996</v>
      </c>
      <c r="D4914">
        <v>0.81464999999999999</v>
      </c>
      <c r="E4914">
        <v>6.1449999999999998E-2</v>
      </c>
      <c r="F4914">
        <v>0.18575</v>
      </c>
      <c r="G4914">
        <v>0.63424999999999998</v>
      </c>
      <c r="H4914">
        <v>0.22745000000000001</v>
      </c>
      <c r="I4914">
        <v>0.54095000000000004</v>
      </c>
      <c r="J4914">
        <v>0.27565000000000001</v>
      </c>
      <c r="K4914">
        <v>0.65515000000000001</v>
      </c>
      <c r="L4914">
        <v>0.73155000000000003</v>
      </c>
    </row>
    <row r="4915" spans="1:12" x14ac:dyDescent="0.3">
      <c r="A4915">
        <v>4914</v>
      </c>
      <c r="B4915">
        <v>0.49135000000000001</v>
      </c>
      <c r="C4915">
        <v>0.58565</v>
      </c>
      <c r="D4915">
        <v>0.69115000000000004</v>
      </c>
      <c r="E4915">
        <v>0.11824999999999999</v>
      </c>
      <c r="F4915">
        <v>0.66695000000000004</v>
      </c>
      <c r="G4915">
        <v>0.43335000000000001</v>
      </c>
      <c r="H4915">
        <v>0.54964999999999997</v>
      </c>
      <c r="I4915">
        <v>0.97365000000000002</v>
      </c>
      <c r="J4915">
        <v>7.1650000000000005E-2</v>
      </c>
      <c r="K4915">
        <v>0.98685</v>
      </c>
      <c r="L4915">
        <v>0.82515000000000005</v>
      </c>
    </row>
    <row r="4916" spans="1:12" x14ac:dyDescent="0.3">
      <c r="A4916">
        <v>4915</v>
      </c>
      <c r="B4916">
        <v>0.49145</v>
      </c>
      <c r="C4916">
        <v>0.90854999999999997</v>
      </c>
      <c r="D4916">
        <v>0.72845000000000004</v>
      </c>
      <c r="E4916">
        <v>0.32534999999999997</v>
      </c>
      <c r="F4916">
        <v>0.15085000000000001</v>
      </c>
      <c r="G4916">
        <v>0.88785000000000003</v>
      </c>
      <c r="H4916">
        <v>0.49464999999999998</v>
      </c>
      <c r="I4916">
        <v>0.75844999999999996</v>
      </c>
      <c r="J4916">
        <v>0.65854999999999997</v>
      </c>
      <c r="K4916">
        <v>0.99095</v>
      </c>
      <c r="L4916">
        <v>0.21174999999999999</v>
      </c>
    </row>
    <row r="4917" spans="1:12" x14ac:dyDescent="0.3">
      <c r="A4917">
        <v>4916</v>
      </c>
      <c r="B4917">
        <v>0.49154999999999999</v>
      </c>
      <c r="C4917">
        <v>0.31335000000000002</v>
      </c>
      <c r="D4917">
        <v>6.1350000000000002E-2</v>
      </c>
      <c r="E4917">
        <v>0.20865</v>
      </c>
      <c r="F4917">
        <v>0.30435000000000001</v>
      </c>
      <c r="G4917">
        <v>0.73814999999999997</v>
      </c>
      <c r="H4917">
        <v>0.21265000000000001</v>
      </c>
      <c r="I4917">
        <v>0.55625000000000002</v>
      </c>
      <c r="J4917">
        <v>0.49345</v>
      </c>
      <c r="K4917">
        <v>7.535E-2</v>
      </c>
      <c r="L4917">
        <v>1.4499999999999999E-3</v>
      </c>
    </row>
    <row r="4918" spans="1:12" x14ac:dyDescent="0.3">
      <c r="A4918">
        <v>4917</v>
      </c>
      <c r="B4918">
        <v>0.49164999999999998</v>
      </c>
      <c r="C4918">
        <v>0.10695</v>
      </c>
      <c r="D4918">
        <v>0.60565000000000002</v>
      </c>
      <c r="E4918">
        <v>0.48504999999999998</v>
      </c>
      <c r="F4918">
        <v>0.61814999999999998</v>
      </c>
      <c r="G4918">
        <v>0.37464999999999998</v>
      </c>
      <c r="H4918">
        <v>0.38014999999999999</v>
      </c>
      <c r="I4918">
        <v>0.81445000000000001</v>
      </c>
      <c r="J4918">
        <v>0.67745</v>
      </c>
      <c r="K4918">
        <v>0.48465000000000003</v>
      </c>
      <c r="L4918">
        <v>5.3449999999999998E-2</v>
      </c>
    </row>
    <row r="4919" spans="1:12" x14ac:dyDescent="0.3">
      <c r="A4919">
        <v>4918</v>
      </c>
      <c r="B4919">
        <v>0.49175000000000002</v>
      </c>
      <c r="C4919">
        <v>1.435E-2</v>
      </c>
      <c r="D4919">
        <v>0.29515000000000002</v>
      </c>
      <c r="E4919">
        <v>0.12295</v>
      </c>
      <c r="F4919">
        <v>0.83414999999999995</v>
      </c>
      <c r="G4919">
        <v>0.23444999999999999</v>
      </c>
      <c r="H4919">
        <v>2.775E-2</v>
      </c>
      <c r="I4919">
        <v>0.64444999999999997</v>
      </c>
      <c r="J4919">
        <v>0.72384999999999999</v>
      </c>
      <c r="K4919">
        <v>0.98414999999999997</v>
      </c>
      <c r="L4919">
        <v>0.67554999999999998</v>
      </c>
    </row>
    <row r="4920" spans="1:12" x14ac:dyDescent="0.3">
      <c r="A4920">
        <v>4919</v>
      </c>
      <c r="B4920">
        <v>0.49185000000000001</v>
      </c>
      <c r="C4920">
        <v>0.59765000000000001</v>
      </c>
      <c r="D4920">
        <v>5.3749999999999999E-2</v>
      </c>
      <c r="E4920">
        <v>0.11745</v>
      </c>
      <c r="F4920">
        <v>0.42544999999999999</v>
      </c>
      <c r="G4920">
        <v>0.62314999999999998</v>
      </c>
      <c r="H4920">
        <v>0.15035000000000001</v>
      </c>
      <c r="I4920">
        <v>0.16825000000000001</v>
      </c>
      <c r="J4920">
        <v>0.13555</v>
      </c>
      <c r="K4920">
        <v>6.2050000000000001E-2</v>
      </c>
      <c r="L4920">
        <v>0.90475000000000005</v>
      </c>
    </row>
    <row r="4921" spans="1:12" x14ac:dyDescent="0.3">
      <c r="A4921">
        <v>4920</v>
      </c>
      <c r="B4921">
        <v>0.49195</v>
      </c>
      <c r="C4921">
        <v>1.8749999999999999E-2</v>
      </c>
      <c r="D4921">
        <v>0.34755000000000003</v>
      </c>
      <c r="E4921">
        <v>0.34055000000000002</v>
      </c>
      <c r="F4921">
        <v>0.84675</v>
      </c>
      <c r="G4921">
        <v>0.28405000000000002</v>
      </c>
      <c r="H4921">
        <v>0.94084999999999996</v>
      </c>
      <c r="I4921">
        <v>0.42154999999999998</v>
      </c>
      <c r="J4921">
        <v>0.31645000000000001</v>
      </c>
      <c r="K4921">
        <v>0.76185000000000003</v>
      </c>
      <c r="L4921">
        <v>0.42194999999999999</v>
      </c>
    </row>
    <row r="4922" spans="1:12" x14ac:dyDescent="0.3">
      <c r="A4922">
        <v>4921</v>
      </c>
      <c r="B4922">
        <v>0.49204999999999999</v>
      </c>
      <c r="C4922">
        <v>0.96435000000000004</v>
      </c>
      <c r="D4922">
        <v>6.7150000000000001E-2</v>
      </c>
      <c r="E4922">
        <v>0.72535000000000005</v>
      </c>
      <c r="F4922">
        <v>0.13664999999999999</v>
      </c>
      <c r="G4922">
        <v>0.55774999999999997</v>
      </c>
      <c r="H4922">
        <v>0.46005000000000001</v>
      </c>
      <c r="I4922">
        <v>0.46765000000000001</v>
      </c>
      <c r="J4922">
        <v>0.26074999999999998</v>
      </c>
      <c r="K4922">
        <v>0.44464999999999999</v>
      </c>
      <c r="L4922">
        <v>0.83184999999999998</v>
      </c>
    </row>
    <row r="4923" spans="1:12" x14ac:dyDescent="0.3">
      <c r="A4923">
        <v>4922</v>
      </c>
      <c r="B4923">
        <v>0.49214999999999998</v>
      </c>
      <c r="C4923">
        <v>0.20695</v>
      </c>
      <c r="D4923">
        <v>0.70714999999999995</v>
      </c>
      <c r="E4923">
        <v>0.42504999999999998</v>
      </c>
      <c r="F4923">
        <v>0.61285000000000001</v>
      </c>
      <c r="G4923">
        <v>0.30854999999999999</v>
      </c>
      <c r="H4923">
        <v>0.85435000000000005</v>
      </c>
      <c r="I4923">
        <v>0.49145</v>
      </c>
      <c r="J4923">
        <v>0.81235000000000002</v>
      </c>
      <c r="K4923">
        <v>0.49475000000000002</v>
      </c>
      <c r="L4923">
        <v>5.5750000000000001E-2</v>
      </c>
    </row>
    <row r="4924" spans="1:12" x14ac:dyDescent="0.3">
      <c r="A4924">
        <v>4923</v>
      </c>
      <c r="B4924">
        <v>0.49225000000000002</v>
      </c>
      <c r="C4924">
        <v>0.50785000000000002</v>
      </c>
      <c r="D4924">
        <v>0.28005000000000002</v>
      </c>
      <c r="E4924">
        <v>4.0499999999999998E-3</v>
      </c>
      <c r="F4924">
        <v>0.58835000000000004</v>
      </c>
      <c r="G4924">
        <v>0.18015</v>
      </c>
      <c r="H4924">
        <v>1.15E-3</v>
      </c>
      <c r="I4924">
        <v>0.68515000000000004</v>
      </c>
      <c r="J4924">
        <v>0.14795</v>
      </c>
      <c r="K4924">
        <v>0.94715000000000005</v>
      </c>
      <c r="L4924">
        <v>4.965E-2</v>
      </c>
    </row>
    <row r="4925" spans="1:12" x14ac:dyDescent="0.3">
      <c r="A4925">
        <v>4924</v>
      </c>
      <c r="B4925">
        <v>0.49235000000000001</v>
      </c>
      <c r="C4925">
        <v>0.35885</v>
      </c>
      <c r="D4925">
        <v>0.16425000000000001</v>
      </c>
      <c r="E4925">
        <v>0.83265</v>
      </c>
      <c r="F4925">
        <v>0.43154999999999999</v>
      </c>
      <c r="G4925">
        <v>0.66205000000000003</v>
      </c>
      <c r="H4925">
        <v>0.93594999999999995</v>
      </c>
      <c r="I4925">
        <v>8.5949999999999999E-2</v>
      </c>
      <c r="J4925">
        <v>0.53605000000000003</v>
      </c>
      <c r="K4925">
        <v>0.59655000000000002</v>
      </c>
      <c r="L4925">
        <v>0.32274999999999998</v>
      </c>
    </row>
    <row r="4926" spans="1:12" x14ac:dyDescent="0.3">
      <c r="A4926">
        <v>4925</v>
      </c>
      <c r="B4926">
        <v>0.49245</v>
      </c>
      <c r="C4926">
        <v>0.50614999999999999</v>
      </c>
      <c r="D4926">
        <v>6.9849999999999995E-2</v>
      </c>
      <c r="E4926">
        <v>0.12975</v>
      </c>
      <c r="F4926">
        <v>0.48694999999999999</v>
      </c>
      <c r="G4926">
        <v>0.22225</v>
      </c>
      <c r="H4926">
        <v>0.76014999999999999</v>
      </c>
      <c r="I4926">
        <v>0.53305000000000002</v>
      </c>
      <c r="J4926">
        <v>0.12255000000000001</v>
      </c>
      <c r="K4926">
        <v>0.53815000000000002</v>
      </c>
      <c r="L4926">
        <v>0.86845000000000006</v>
      </c>
    </row>
    <row r="4927" spans="1:12" x14ac:dyDescent="0.3">
      <c r="A4927">
        <v>4926</v>
      </c>
      <c r="B4927">
        <v>0.49254999999999999</v>
      </c>
      <c r="C4927">
        <v>4.555E-2</v>
      </c>
      <c r="D4927">
        <v>0.31314999999999998</v>
      </c>
      <c r="E4927">
        <v>0.32124999999999998</v>
      </c>
      <c r="F4927">
        <v>0.38824999999999998</v>
      </c>
      <c r="G4927">
        <v>0.93674999999999997</v>
      </c>
      <c r="H4927">
        <v>6.5949999999999995E-2</v>
      </c>
      <c r="I4927">
        <v>0.10125000000000001</v>
      </c>
      <c r="J4927">
        <v>0.57464999999999999</v>
      </c>
      <c r="K4927">
        <v>0.38574999999999998</v>
      </c>
      <c r="L4927">
        <v>4.8149999999999998E-2</v>
      </c>
    </row>
    <row r="4928" spans="1:12" x14ac:dyDescent="0.3">
      <c r="A4928">
        <v>4927</v>
      </c>
      <c r="B4928">
        <v>0.49264999999999998</v>
      </c>
      <c r="C4928">
        <v>0.55345</v>
      </c>
      <c r="D4928">
        <v>0.97484999999999999</v>
      </c>
      <c r="E4928">
        <v>0.75234999999999996</v>
      </c>
      <c r="F4928">
        <v>0.91615000000000002</v>
      </c>
      <c r="G4928">
        <v>0.45534999999999998</v>
      </c>
      <c r="H4928">
        <v>0.33865000000000001</v>
      </c>
      <c r="I4928">
        <v>0.23694999999999999</v>
      </c>
      <c r="J4928">
        <v>0.78795000000000004</v>
      </c>
      <c r="K4928">
        <v>0.48194999999999999</v>
      </c>
      <c r="L4928">
        <v>0.31724999999999998</v>
      </c>
    </row>
    <row r="4929" spans="1:12" x14ac:dyDescent="0.3">
      <c r="A4929">
        <v>4928</v>
      </c>
      <c r="B4929">
        <v>0.49275000000000002</v>
      </c>
      <c r="C4929">
        <v>3.3050000000000003E-2</v>
      </c>
      <c r="D4929">
        <v>0.21975</v>
      </c>
      <c r="E4929">
        <v>0.29654999999999998</v>
      </c>
      <c r="F4929">
        <v>0.16134999999999999</v>
      </c>
      <c r="G4929">
        <v>0.91944999999999999</v>
      </c>
      <c r="H4929">
        <v>0.29344999999999999</v>
      </c>
      <c r="I4929">
        <v>0.63265000000000005</v>
      </c>
      <c r="J4929">
        <v>0.67645</v>
      </c>
      <c r="K4929">
        <v>8.8349999999999998E-2</v>
      </c>
      <c r="L4929">
        <v>0.17265</v>
      </c>
    </row>
    <row r="4930" spans="1:12" x14ac:dyDescent="0.3">
      <c r="A4930">
        <v>4929</v>
      </c>
      <c r="B4930">
        <v>0.49285000000000001</v>
      </c>
      <c r="C4930">
        <v>0.38845000000000002</v>
      </c>
      <c r="D4930">
        <v>0.76424999999999998</v>
      </c>
      <c r="E4930">
        <v>0.76334999999999997</v>
      </c>
      <c r="F4930">
        <v>0.87675000000000003</v>
      </c>
      <c r="G4930">
        <v>0.97435000000000005</v>
      </c>
      <c r="H4930">
        <v>0.91874999999999996</v>
      </c>
      <c r="I4930">
        <v>0.44835000000000003</v>
      </c>
      <c r="J4930">
        <v>0.35804999999999998</v>
      </c>
      <c r="K4930">
        <v>0.98895</v>
      </c>
      <c r="L4930">
        <v>0.47094999999999998</v>
      </c>
    </row>
    <row r="4931" spans="1:12" x14ac:dyDescent="0.3">
      <c r="A4931">
        <v>4930</v>
      </c>
      <c r="B4931">
        <v>0.49295</v>
      </c>
      <c r="C4931">
        <v>0.86175000000000002</v>
      </c>
      <c r="D4931">
        <v>6.1500000000000001E-3</v>
      </c>
      <c r="E4931">
        <v>0.18345</v>
      </c>
      <c r="F4931">
        <v>0.79474999999999996</v>
      </c>
      <c r="G4931">
        <v>0.36194999999999999</v>
      </c>
      <c r="H4931">
        <v>0.88275000000000003</v>
      </c>
      <c r="I4931">
        <v>0.35204999999999997</v>
      </c>
      <c r="J4931">
        <v>0.25054999999999999</v>
      </c>
      <c r="K4931">
        <v>0.95535000000000003</v>
      </c>
      <c r="L4931">
        <v>0.80705000000000005</v>
      </c>
    </row>
    <row r="4932" spans="1:12" x14ac:dyDescent="0.3">
      <c r="A4932">
        <v>4931</v>
      </c>
      <c r="B4932">
        <v>0.49304999999999999</v>
      </c>
      <c r="C4932">
        <v>0.80625000000000002</v>
      </c>
      <c r="D4932">
        <v>0.12445000000000001</v>
      </c>
      <c r="E4932">
        <v>0.87595000000000001</v>
      </c>
      <c r="F4932">
        <v>0.95104999999999995</v>
      </c>
      <c r="G4932">
        <v>0.25845000000000001</v>
      </c>
      <c r="H4932">
        <v>0.60214999999999996</v>
      </c>
      <c r="I4932">
        <v>0.36904999999999999</v>
      </c>
      <c r="J4932">
        <v>0.90144999999999997</v>
      </c>
      <c r="K4932">
        <v>0.66644999999999999</v>
      </c>
      <c r="L4932">
        <v>0.18645</v>
      </c>
    </row>
    <row r="4933" spans="1:12" x14ac:dyDescent="0.3">
      <c r="A4933">
        <v>4932</v>
      </c>
      <c r="B4933">
        <v>0.49314999999999998</v>
      </c>
      <c r="C4933">
        <v>0.95035000000000003</v>
      </c>
      <c r="D4933">
        <v>0.48065000000000002</v>
      </c>
      <c r="E4933">
        <v>0.45145000000000002</v>
      </c>
      <c r="F4933">
        <v>0.45634999999999998</v>
      </c>
      <c r="G4933">
        <v>0.94745000000000001</v>
      </c>
      <c r="H4933">
        <v>0.98714999999999997</v>
      </c>
      <c r="I4933">
        <v>0.88954999999999995</v>
      </c>
      <c r="J4933">
        <v>0.25135000000000002</v>
      </c>
      <c r="K4933">
        <v>0.46744999999999998</v>
      </c>
      <c r="L4933">
        <v>0.71975</v>
      </c>
    </row>
    <row r="4934" spans="1:12" x14ac:dyDescent="0.3">
      <c r="A4934">
        <v>4933</v>
      </c>
      <c r="B4934">
        <v>0.49325000000000002</v>
      </c>
      <c r="C4934">
        <v>0.34194999999999998</v>
      </c>
      <c r="D4934">
        <v>0.64715</v>
      </c>
      <c r="E4934">
        <v>0.99355000000000004</v>
      </c>
      <c r="F4934">
        <v>0.79274999999999995</v>
      </c>
      <c r="G4934">
        <v>0.80254999999999999</v>
      </c>
      <c r="H4934">
        <v>0.20624999999999999</v>
      </c>
      <c r="I4934">
        <v>0.33315</v>
      </c>
      <c r="J4934">
        <v>0.95074999999999998</v>
      </c>
      <c r="K4934">
        <v>0.93664999999999998</v>
      </c>
      <c r="L4934">
        <v>0.81915000000000004</v>
      </c>
    </row>
    <row r="4935" spans="1:12" x14ac:dyDescent="0.3">
      <c r="A4935">
        <v>4934</v>
      </c>
      <c r="B4935">
        <v>0.49335000000000001</v>
      </c>
      <c r="C4935">
        <v>0.92945</v>
      </c>
      <c r="D4935">
        <v>0.99045000000000005</v>
      </c>
      <c r="E4935">
        <v>0.13785</v>
      </c>
      <c r="F4935">
        <v>0.30735000000000001</v>
      </c>
      <c r="G4935">
        <v>0.90934999999999999</v>
      </c>
      <c r="H4935">
        <v>0.28275</v>
      </c>
      <c r="I4935">
        <v>0.29915000000000003</v>
      </c>
      <c r="J4935">
        <v>0.30595</v>
      </c>
      <c r="K4935">
        <v>0.66935</v>
      </c>
      <c r="L4935">
        <v>0.99675000000000002</v>
      </c>
    </row>
    <row r="4936" spans="1:12" x14ac:dyDescent="0.3">
      <c r="A4936">
        <v>4935</v>
      </c>
      <c r="B4936">
        <v>0.49345</v>
      </c>
      <c r="C4936">
        <v>0.82894999999999996</v>
      </c>
      <c r="D4936">
        <v>0.61024999999999996</v>
      </c>
      <c r="E4936">
        <v>0.45074999999999998</v>
      </c>
      <c r="F4936">
        <v>0.45855000000000001</v>
      </c>
      <c r="G4936">
        <v>0.66595000000000004</v>
      </c>
      <c r="H4936">
        <v>0.89895000000000003</v>
      </c>
      <c r="I4936">
        <v>0.49014999999999997</v>
      </c>
      <c r="J4936">
        <v>0.16785</v>
      </c>
      <c r="K4936">
        <v>0.40334999999999999</v>
      </c>
      <c r="L4936">
        <v>0.21095</v>
      </c>
    </row>
    <row r="4937" spans="1:12" x14ac:dyDescent="0.3">
      <c r="A4937">
        <v>4936</v>
      </c>
      <c r="B4937">
        <v>0.49354999999999999</v>
      </c>
      <c r="C4937">
        <v>0.82155</v>
      </c>
      <c r="D4937">
        <v>0.62985000000000002</v>
      </c>
      <c r="E4937">
        <v>0.44064999999999999</v>
      </c>
      <c r="F4937">
        <v>8.0049999999999996E-2</v>
      </c>
      <c r="G4937">
        <v>0.35025000000000001</v>
      </c>
      <c r="H4937">
        <v>0.16014999999999999</v>
      </c>
      <c r="I4937">
        <v>0.42194999999999999</v>
      </c>
      <c r="J4937">
        <v>0.55994999999999995</v>
      </c>
      <c r="K4937">
        <v>0.81694999999999995</v>
      </c>
      <c r="L4937">
        <v>2.5850000000000001E-2</v>
      </c>
    </row>
    <row r="4938" spans="1:12" x14ac:dyDescent="0.3">
      <c r="A4938">
        <v>4937</v>
      </c>
      <c r="B4938">
        <v>0.49364999999999998</v>
      </c>
      <c r="C4938">
        <v>5.2749999999999998E-2</v>
      </c>
      <c r="D4938">
        <v>0.77234999999999998</v>
      </c>
      <c r="E4938">
        <v>3.4450000000000001E-2</v>
      </c>
      <c r="F4938">
        <v>0.86404999999999998</v>
      </c>
      <c r="G4938">
        <v>0.17835000000000001</v>
      </c>
      <c r="H4938">
        <v>0.52175000000000005</v>
      </c>
      <c r="I4938">
        <v>0.45595000000000002</v>
      </c>
      <c r="J4938">
        <v>0.37745000000000001</v>
      </c>
      <c r="K4938">
        <v>8.4849999999999995E-2</v>
      </c>
      <c r="L4938">
        <v>0.30375000000000002</v>
      </c>
    </row>
    <row r="4939" spans="1:12" x14ac:dyDescent="0.3">
      <c r="A4939">
        <v>4938</v>
      </c>
      <c r="B4939">
        <v>0.49375000000000002</v>
      </c>
      <c r="C4939">
        <v>5.2850000000000001E-2</v>
      </c>
      <c r="D4939">
        <v>0.97935000000000005</v>
      </c>
      <c r="E4939">
        <v>0.63534999999999997</v>
      </c>
      <c r="F4939">
        <v>0.83614999999999995</v>
      </c>
      <c r="G4939">
        <v>0.72104999999999997</v>
      </c>
      <c r="H4939">
        <v>0.90785000000000005</v>
      </c>
      <c r="I4939">
        <v>0.95184999999999997</v>
      </c>
      <c r="J4939">
        <v>0.55825000000000002</v>
      </c>
      <c r="K4939">
        <v>0.65154999999999996</v>
      </c>
      <c r="L4939">
        <v>0.74975000000000003</v>
      </c>
    </row>
    <row r="4940" spans="1:12" x14ac:dyDescent="0.3">
      <c r="A4940">
        <v>4939</v>
      </c>
      <c r="B4940">
        <v>0.49385000000000001</v>
      </c>
      <c r="C4940">
        <v>0.23194999999999999</v>
      </c>
      <c r="D4940">
        <v>0.74614999999999998</v>
      </c>
      <c r="E4940">
        <v>0.58514999999999995</v>
      </c>
      <c r="F4940">
        <v>1.355E-2</v>
      </c>
      <c r="G4940">
        <v>0.52934999999999999</v>
      </c>
      <c r="H4940">
        <v>0.78485000000000005</v>
      </c>
      <c r="I4940">
        <v>3.9050000000000001E-2</v>
      </c>
      <c r="J4940">
        <v>0.29785</v>
      </c>
      <c r="K4940">
        <v>0.50985000000000003</v>
      </c>
      <c r="L4940">
        <v>0.95825000000000005</v>
      </c>
    </row>
    <row r="4941" spans="1:12" x14ac:dyDescent="0.3">
      <c r="A4941">
        <v>4940</v>
      </c>
      <c r="B4941">
        <v>0.49395</v>
      </c>
      <c r="C4941">
        <v>0.14715</v>
      </c>
      <c r="D4941">
        <v>0.65295000000000003</v>
      </c>
      <c r="E4941">
        <v>0.78625</v>
      </c>
      <c r="F4941">
        <v>0.56335000000000002</v>
      </c>
      <c r="G4941">
        <v>0.29015000000000002</v>
      </c>
      <c r="H4941">
        <v>0.82604999999999995</v>
      </c>
      <c r="I4941">
        <v>0.62975000000000003</v>
      </c>
      <c r="J4941">
        <v>0.47455000000000003</v>
      </c>
      <c r="K4941">
        <v>0.68474999999999997</v>
      </c>
      <c r="L4941">
        <v>0.16864999999999999</v>
      </c>
    </row>
    <row r="4942" spans="1:12" x14ac:dyDescent="0.3">
      <c r="A4942">
        <v>4941</v>
      </c>
      <c r="B4942">
        <v>0.49404999999999999</v>
      </c>
      <c r="C4942">
        <v>0.84475</v>
      </c>
      <c r="D4942">
        <v>0.44795000000000001</v>
      </c>
      <c r="E4942">
        <v>0.28065000000000001</v>
      </c>
      <c r="F4942">
        <v>0.22905</v>
      </c>
      <c r="G4942">
        <v>0.85794999999999999</v>
      </c>
      <c r="H4942">
        <v>0.89405000000000001</v>
      </c>
      <c r="I4942">
        <v>0.77415</v>
      </c>
      <c r="J4942">
        <v>3.5749999999999997E-2</v>
      </c>
      <c r="K4942">
        <v>0.93705000000000005</v>
      </c>
      <c r="L4942">
        <v>1.325E-2</v>
      </c>
    </row>
    <row r="4943" spans="1:12" x14ac:dyDescent="0.3">
      <c r="A4943">
        <v>4942</v>
      </c>
      <c r="B4943">
        <v>0.49414999999999998</v>
      </c>
      <c r="C4943">
        <v>0.97504999999999997</v>
      </c>
      <c r="D4943">
        <v>0.13755000000000001</v>
      </c>
      <c r="E4943">
        <v>7.1349999999999997E-2</v>
      </c>
      <c r="F4943">
        <v>0.99185000000000001</v>
      </c>
      <c r="G4943">
        <v>0.28625</v>
      </c>
      <c r="H4943">
        <v>0.35354999999999998</v>
      </c>
      <c r="I4943">
        <v>0.36525000000000002</v>
      </c>
      <c r="J4943">
        <v>0.37485000000000002</v>
      </c>
      <c r="K4943">
        <v>0.31345000000000001</v>
      </c>
      <c r="L4943">
        <v>9.425E-2</v>
      </c>
    </row>
    <row r="4944" spans="1:12" x14ac:dyDescent="0.3">
      <c r="A4944">
        <v>4943</v>
      </c>
      <c r="B4944">
        <v>0.49425000000000002</v>
      </c>
      <c r="C4944">
        <v>0.31175000000000003</v>
      </c>
      <c r="D4944">
        <v>0.52744999999999997</v>
      </c>
      <c r="E4944">
        <v>8.3449999999999996E-2</v>
      </c>
      <c r="F4944">
        <v>0.69225000000000003</v>
      </c>
      <c r="G4944">
        <v>0.73624999999999996</v>
      </c>
      <c r="H4944">
        <v>0.73334999999999995</v>
      </c>
      <c r="I4944">
        <v>0.72824999999999995</v>
      </c>
      <c r="J4944">
        <v>0.10975</v>
      </c>
      <c r="K4944">
        <v>0.52495000000000003</v>
      </c>
      <c r="L4944">
        <v>0.33784999999999998</v>
      </c>
    </row>
    <row r="4945" spans="1:12" x14ac:dyDescent="0.3">
      <c r="A4945">
        <v>4944</v>
      </c>
      <c r="B4945">
        <v>0.49435000000000001</v>
      </c>
      <c r="C4945">
        <v>0.42285</v>
      </c>
      <c r="D4945">
        <v>0.67515000000000003</v>
      </c>
      <c r="E4945">
        <v>0.32035000000000002</v>
      </c>
      <c r="F4945">
        <v>0.80295000000000005</v>
      </c>
      <c r="G4945">
        <v>0.44174999999999998</v>
      </c>
      <c r="H4945">
        <v>0.23005</v>
      </c>
      <c r="I4945">
        <v>0.29444999999999999</v>
      </c>
      <c r="J4945">
        <v>0.78144999999999998</v>
      </c>
      <c r="K4945">
        <v>0.95635000000000003</v>
      </c>
      <c r="L4945">
        <v>0.73534999999999995</v>
      </c>
    </row>
    <row r="4946" spans="1:12" x14ac:dyDescent="0.3">
      <c r="A4946">
        <v>4945</v>
      </c>
      <c r="B4946">
        <v>0.49445</v>
      </c>
      <c r="C4946">
        <v>0.55584999999999996</v>
      </c>
      <c r="D4946">
        <v>0.70984999999999998</v>
      </c>
      <c r="E4946">
        <v>0.19614999999999999</v>
      </c>
      <c r="F4946">
        <v>3.3550000000000003E-2</v>
      </c>
      <c r="G4946">
        <v>0.67595000000000005</v>
      </c>
      <c r="H4946">
        <v>0.61985000000000001</v>
      </c>
      <c r="I4946">
        <v>0.82464999999999999</v>
      </c>
      <c r="J4946">
        <v>0.24865000000000001</v>
      </c>
      <c r="K4946">
        <v>0.18704999999999999</v>
      </c>
      <c r="L4946">
        <v>0.92415000000000003</v>
      </c>
    </row>
    <row r="4947" spans="1:12" x14ac:dyDescent="0.3">
      <c r="A4947">
        <v>4946</v>
      </c>
      <c r="B4947">
        <v>0.49454999999999999</v>
      </c>
      <c r="C4947">
        <v>0.92645</v>
      </c>
      <c r="D4947">
        <v>0.90005000000000002</v>
      </c>
      <c r="E4947">
        <v>0.76785000000000003</v>
      </c>
      <c r="F4947">
        <v>0.63134999999999997</v>
      </c>
      <c r="G4947">
        <v>0.30404999999999999</v>
      </c>
      <c r="H4947">
        <v>0.86575000000000002</v>
      </c>
      <c r="I4947">
        <v>0.69474999999999998</v>
      </c>
      <c r="J4947">
        <v>0.50455000000000005</v>
      </c>
      <c r="K4947">
        <v>0.10235</v>
      </c>
      <c r="L4947">
        <v>0.82704999999999995</v>
      </c>
    </row>
    <row r="4948" spans="1:12" x14ac:dyDescent="0.3">
      <c r="A4948">
        <v>4947</v>
      </c>
      <c r="B4948">
        <v>0.49464999999999998</v>
      </c>
      <c r="C4948">
        <v>0.90644999999999998</v>
      </c>
      <c r="D4948">
        <v>0.44185000000000002</v>
      </c>
      <c r="E4948">
        <v>0.16225000000000001</v>
      </c>
      <c r="F4948">
        <v>1.3050000000000001E-2</v>
      </c>
      <c r="G4948">
        <v>0.29125000000000001</v>
      </c>
      <c r="H4948">
        <v>0.50234999999999996</v>
      </c>
      <c r="I4948">
        <v>0.62665000000000004</v>
      </c>
      <c r="J4948">
        <v>2.1250000000000002E-2</v>
      </c>
      <c r="K4948">
        <v>0.36854999999999999</v>
      </c>
      <c r="L4948">
        <v>0.43564999999999998</v>
      </c>
    </row>
    <row r="4949" spans="1:12" x14ac:dyDescent="0.3">
      <c r="A4949">
        <v>4948</v>
      </c>
      <c r="B4949">
        <v>0.49475000000000002</v>
      </c>
      <c r="C4949">
        <v>0.43404999999999999</v>
      </c>
      <c r="D4949">
        <v>0.57174999999999998</v>
      </c>
      <c r="E4949">
        <v>0.76875000000000004</v>
      </c>
      <c r="F4949">
        <v>0.22034999999999999</v>
      </c>
      <c r="G4949">
        <v>0.28225</v>
      </c>
      <c r="H4949">
        <v>0.30454999999999999</v>
      </c>
      <c r="I4949">
        <v>0.58674999999999999</v>
      </c>
      <c r="J4949">
        <v>0.56505000000000005</v>
      </c>
      <c r="K4949">
        <v>0.45984999999999998</v>
      </c>
      <c r="L4949">
        <v>0.46224999999999999</v>
      </c>
    </row>
    <row r="4950" spans="1:12" x14ac:dyDescent="0.3">
      <c r="A4950">
        <v>4949</v>
      </c>
      <c r="B4950">
        <v>0.49485000000000001</v>
      </c>
      <c r="C4950">
        <v>0.16345000000000001</v>
      </c>
      <c r="D4950">
        <v>7.0150000000000004E-2</v>
      </c>
      <c r="E4950">
        <v>0.76454999999999995</v>
      </c>
      <c r="F4950">
        <v>0.85745000000000005</v>
      </c>
      <c r="G4950">
        <v>0.88354999999999995</v>
      </c>
      <c r="H4950">
        <v>0.40175</v>
      </c>
      <c r="I4950">
        <v>0.61595</v>
      </c>
      <c r="J4950">
        <v>0.24504999999999999</v>
      </c>
      <c r="K4950">
        <v>0.52395000000000003</v>
      </c>
      <c r="L4950">
        <v>0.35794999999999999</v>
      </c>
    </row>
    <row r="4951" spans="1:12" x14ac:dyDescent="0.3">
      <c r="A4951">
        <v>4950</v>
      </c>
      <c r="B4951">
        <v>0.49495</v>
      </c>
      <c r="C4951">
        <v>0.28754999999999997</v>
      </c>
      <c r="D4951">
        <v>0.79295000000000004</v>
      </c>
      <c r="E4951">
        <v>0.68245</v>
      </c>
      <c r="F4951">
        <v>0.42814999999999998</v>
      </c>
      <c r="G4951">
        <v>0.82094999999999996</v>
      </c>
      <c r="H4951">
        <v>0.28155000000000002</v>
      </c>
      <c r="I4951">
        <v>0.40255000000000002</v>
      </c>
      <c r="J4951">
        <v>0.18085000000000001</v>
      </c>
      <c r="K4951">
        <v>0.71355000000000002</v>
      </c>
      <c r="L4951">
        <v>0.39215</v>
      </c>
    </row>
    <row r="4952" spans="1:12" x14ac:dyDescent="0.3">
      <c r="A4952">
        <v>4951</v>
      </c>
      <c r="B4952">
        <v>0.49504999999999999</v>
      </c>
      <c r="C4952">
        <v>7.3249999999999996E-2</v>
      </c>
      <c r="D4952">
        <v>0.40965000000000001</v>
      </c>
      <c r="E4952">
        <v>0.43154999999999999</v>
      </c>
      <c r="F4952">
        <v>0.70074999999999998</v>
      </c>
      <c r="G4952">
        <v>0.33975</v>
      </c>
      <c r="H4952">
        <v>0.26715</v>
      </c>
      <c r="I4952">
        <v>0.88175000000000003</v>
      </c>
      <c r="J4952">
        <v>1.745E-2</v>
      </c>
      <c r="K4952">
        <v>0.30775000000000002</v>
      </c>
      <c r="L4952">
        <v>0.77975000000000005</v>
      </c>
    </row>
    <row r="4953" spans="1:12" x14ac:dyDescent="0.3">
      <c r="A4953">
        <v>4952</v>
      </c>
      <c r="B4953">
        <v>0.49514999999999998</v>
      </c>
      <c r="C4953">
        <v>0.72824999999999995</v>
      </c>
      <c r="D4953">
        <v>0.56515000000000004</v>
      </c>
      <c r="E4953">
        <v>0.40375</v>
      </c>
      <c r="F4953">
        <v>0.88524999999999998</v>
      </c>
      <c r="G4953">
        <v>0.32305</v>
      </c>
      <c r="H4953">
        <v>0.90934999999999999</v>
      </c>
      <c r="I4953">
        <v>0.85035000000000005</v>
      </c>
      <c r="J4953">
        <v>0.61555000000000004</v>
      </c>
      <c r="K4953">
        <v>0.27625</v>
      </c>
      <c r="L4953">
        <v>7.5550000000000006E-2</v>
      </c>
    </row>
    <row r="4954" spans="1:12" x14ac:dyDescent="0.3">
      <c r="A4954">
        <v>4953</v>
      </c>
      <c r="B4954">
        <v>0.49525000000000002</v>
      </c>
      <c r="C4954">
        <v>0.38874999999999998</v>
      </c>
      <c r="D4954">
        <v>5.425E-2</v>
      </c>
      <c r="E4954">
        <v>0.93235000000000001</v>
      </c>
      <c r="F4954">
        <v>0.48275000000000001</v>
      </c>
      <c r="G4954">
        <v>0.64785000000000004</v>
      </c>
      <c r="H4954">
        <v>0.63254999999999995</v>
      </c>
      <c r="I4954">
        <v>0.89964999999999995</v>
      </c>
      <c r="J4954">
        <v>0.27405000000000002</v>
      </c>
      <c r="K4954">
        <v>0.26534999999999997</v>
      </c>
      <c r="L4954">
        <v>2.6249999999999999E-2</v>
      </c>
    </row>
    <row r="4955" spans="1:12" x14ac:dyDescent="0.3">
      <c r="A4955">
        <v>4954</v>
      </c>
      <c r="B4955">
        <v>0.49535000000000001</v>
      </c>
      <c r="C4955">
        <v>0.96565000000000001</v>
      </c>
      <c r="D4955">
        <v>6.6049999999999998E-2</v>
      </c>
      <c r="E4955">
        <v>5.4649999999999997E-2</v>
      </c>
      <c r="F4955">
        <v>1.8149999999999999E-2</v>
      </c>
      <c r="G4955">
        <v>0.65144999999999997</v>
      </c>
      <c r="H4955">
        <v>0.89815</v>
      </c>
      <c r="I4955">
        <v>0.34815000000000002</v>
      </c>
      <c r="J4955">
        <v>0.69835000000000003</v>
      </c>
      <c r="K4955">
        <v>0.68815000000000004</v>
      </c>
      <c r="L4955">
        <v>0.13775000000000001</v>
      </c>
    </row>
    <row r="4956" spans="1:12" x14ac:dyDescent="0.3">
      <c r="A4956">
        <v>4955</v>
      </c>
      <c r="B4956">
        <v>0.49545</v>
      </c>
      <c r="C4956">
        <v>0.99004999999999999</v>
      </c>
      <c r="D4956">
        <v>0.85124999999999995</v>
      </c>
      <c r="E4956">
        <v>6.4549999999999996E-2</v>
      </c>
      <c r="F4956">
        <v>0.97384999999999999</v>
      </c>
      <c r="G4956">
        <v>0.92425000000000002</v>
      </c>
      <c r="H4956">
        <v>0.47554999999999997</v>
      </c>
      <c r="I4956">
        <v>2.5749999999999999E-2</v>
      </c>
      <c r="J4956">
        <v>0.26145000000000002</v>
      </c>
      <c r="K4956">
        <v>7.8549999999999995E-2</v>
      </c>
      <c r="L4956">
        <v>0.20275000000000001</v>
      </c>
    </row>
    <row r="4957" spans="1:12" x14ac:dyDescent="0.3">
      <c r="A4957">
        <v>4956</v>
      </c>
      <c r="B4957">
        <v>0.49554999999999999</v>
      </c>
      <c r="C4957">
        <v>0.68935000000000002</v>
      </c>
      <c r="D4957">
        <v>0.66364999999999996</v>
      </c>
      <c r="E4957">
        <v>0.97104999999999997</v>
      </c>
      <c r="F4957">
        <v>0.64564999999999995</v>
      </c>
      <c r="G4957">
        <v>0.84645000000000004</v>
      </c>
      <c r="H4957">
        <v>3.635E-2</v>
      </c>
      <c r="I4957">
        <v>0.72135000000000005</v>
      </c>
      <c r="J4957">
        <v>9.425E-2</v>
      </c>
      <c r="K4957">
        <v>0.23644999999999999</v>
      </c>
      <c r="L4957">
        <v>7.3499999999999998E-3</v>
      </c>
    </row>
    <row r="4958" spans="1:12" x14ac:dyDescent="0.3">
      <c r="A4958">
        <v>4957</v>
      </c>
      <c r="B4958">
        <v>0.49564999999999998</v>
      </c>
      <c r="C4958">
        <v>0.67595000000000005</v>
      </c>
      <c r="D4958">
        <v>0.16925000000000001</v>
      </c>
      <c r="E4958">
        <v>0.48914999999999997</v>
      </c>
      <c r="F4958">
        <v>2.9649999999999999E-2</v>
      </c>
      <c r="G4958">
        <v>0.53525</v>
      </c>
      <c r="H4958">
        <v>0.66174999999999995</v>
      </c>
      <c r="I4958">
        <v>0.97835000000000005</v>
      </c>
      <c r="J4958">
        <v>0.24365000000000001</v>
      </c>
      <c r="K4958">
        <v>6.5049999999999997E-2</v>
      </c>
      <c r="L4958">
        <v>0.94815000000000005</v>
      </c>
    </row>
    <row r="4959" spans="1:12" x14ac:dyDescent="0.3">
      <c r="A4959">
        <v>4958</v>
      </c>
      <c r="B4959">
        <v>0.49575000000000002</v>
      </c>
      <c r="C4959">
        <v>0.73945000000000005</v>
      </c>
      <c r="D4959">
        <v>0.45255000000000001</v>
      </c>
      <c r="E4959">
        <v>0.69435000000000002</v>
      </c>
      <c r="F4959">
        <v>0.53454999999999997</v>
      </c>
      <c r="G4959">
        <v>0.95665</v>
      </c>
      <c r="H4959">
        <v>0.77095000000000002</v>
      </c>
      <c r="I4959">
        <v>0.30964999999999998</v>
      </c>
      <c r="J4959">
        <v>0.22795000000000001</v>
      </c>
      <c r="K4959">
        <v>0.34415000000000001</v>
      </c>
      <c r="L4959">
        <v>0.66085000000000005</v>
      </c>
    </row>
    <row r="4960" spans="1:12" x14ac:dyDescent="0.3">
      <c r="A4960">
        <v>4959</v>
      </c>
      <c r="B4960">
        <v>0.49585000000000001</v>
      </c>
      <c r="C4960">
        <v>0.31125000000000003</v>
      </c>
      <c r="D4960">
        <v>0.36704999999999999</v>
      </c>
      <c r="E4960">
        <v>0.54635</v>
      </c>
      <c r="F4960">
        <v>0.56015000000000004</v>
      </c>
      <c r="G4960">
        <v>0.64305000000000001</v>
      </c>
      <c r="H4960">
        <v>0.93154999999999999</v>
      </c>
      <c r="I4960">
        <v>0.41075</v>
      </c>
      <c r="J4960">
        <v>0.96775</v>
      </c>
      <c r="K4960">
        <v>0.22205</v>
      </c>
      <c r="L4960">
        <v>0.82955000000000001</v>
      </c>
    </row>
    <row r="4961" spans="1:12" x14ac:dyDescent="0.3">
      <c r="A4961">
        <v>4960</v>
      </c>
      <c r="B4961">
        <v>0.49595</v>
      </c>
      <c r="C4961">
        <v>0.92215000000000003</v>
      </c>
      <c r="D4961">
        <v>0.50534999999999997</v>
      </c>
      <c r="E4961">
        <v>0.48454999999999998</v>
      </c>
      <c r="F4961">
        <v>0.50055000000000005</v>
      </c>
      <c r="G4961">
        <v>0.61065000000000003</v>
      </c>
      <c r="H4961">
        <v>0.49895</v>
      </c>
      <c r="I4961">
        <v>0.55074999999999996</v>
      </c>
      <c r="J4961">
        <v>0.79984999999999995</v>
      </c>
      <c r="K4961">
        <v>0.75305</v>
      </c>
      <c r="L4961">
        <v>0.68615000000000004</v>
      </c>
    </row>
    <row r="4962" spans="1:12" x14ac:dyDescent="0.3">
      <c r="A4962">
        <v>4961</v>
      </c>
      <c r="B4962">
        <v>0.49604999999999999</v>
      </c>
      <c r="C4962">
        <v>0.30635000000000001</v>
      </c>
      <c r="D4962">
        <v>0.16685</v>
      </c>
      <c r="E4962">
        <v>0.94564999999999999</v>
      </c>
      <c r="F4962">
        <v>0.76044999999999996</v>
      </c>
      <c r="G4962">
        <v>0.99585000000000001</v>
      </c>
      <c r="H4962">
        <v>0.10505</v>
      </c>
      <c r="I4962">
        <v>4.845E-2</v>
      </c>
      <c r="J4962">
        <v>0.63585000000000003</v>
      </c>
      <c r="K4962">
        <v>0.65095000000000003</v>
      </c>
      <c r="L4962">
        <v>0.66695000000000004</v>
      </c>
    </row>
    <row r="4963" spans="1:12" x14ac:dyDescent="0.3">
      <c r="A4963">
        <v>4962</v>
      </c>
      <c r="B4963">
        <v>0.49614999999999998</v>
      </c>
      <c r="C4963">
        <v>0.13764999999999999</v>
      </c>
      <c r="D4963">
        <v>0.60004999999999997</v>
      </c>
      <c r="E4963">
        <v>0.88405</v>
      </c>
      <c r="F4963">
        <v>0.67984999999999995</v>
      </c>
      <c r="G4963">
        <v>0.20215</v>
      </c>
      <c r="H4963">
        <v>0.17735000000000001</v>
      </c>
      <c r="I4963">
        <v>0.23505000000000001</v>
      </c>
      <c r="J4963">
        <v>0.79315000000000002</v>
      </c>
      <c r="K4963">
        <v>0.80894999999999995</v>
      </c>
      <c r="L4963">
        <v>0.27705000000000002</v>
      </c>
    </row>
    <row r="4964" spans="1:12" x14ac:dyDescent="0.3">
      <c r="A4964">
        <v>4963</v>
      </c>
      <c r="B4964">
        <v>0.49625000000000002</v>
      </c>
      <c r="C4964">
        <v>0.73794999999999999</v>
      </c>
      <c r="D4964">
        <v>0.80825000000000002</v>
      </c>
      <c r="E4964">
        <v>0.12945000000000001</v>
      </c>
      <c r="F4964">
        <v>0.62324999999999997</v>
      </c>
      <c r="G4964">
        <v>0.96504999999999996</v>
      </c>
      <c r="H4964">
        <v>0.35304999999999997</v>
      </c>
      <c r="I4964">
        <v>0.55015000000000003</v>
      </c>
      <c r="J4964">
        <v>0.77395000000000003</v>
      </c>
      <c r="K4964">
        <v>0.84294999999999998</v>
      </c>
      <c r="L4964">
        <v>0.63275000000000003</v>
      </c>
    </row>
    <row r="4965" spans="1:12" x14ac:dyDescent="0.3">
      <c r="A4965">
        <v>4964</v>
      </c>
      <c r="B4965">
        <v>0.49635000000000001</v>
      </c>
      <c r="C4965">
        <v>0.19545000000000001</v>
      </c>
      <c r="D4965">
        <v>0.11294999999999999</v>
      </c>
      <c r="E4965">
        <v>0.73785000000000001</v>
      </c>
      <c r="F4965">
        <v>0.66925000000000001</v>
      </c>
      <c r="G4965">
        <v>0.32005</v>
      </c>
      <c r="H4965">
        <v>0.68325000000000002</v>
      </c>
      <c r="I4965">
        <v>0.19395000000000001</v>
      </c>
      <c r="J4965">
        <v>0.97594999999999998</v>
      </c>
      <c r="K4965">
        <v>0.10845</v>
      </c>
      <c r="L4965">
        <v>0.53254999999999997</v>
      </c>
    </row>
    <row r="4966" spans="1:12" x14ac:dyDescent="0.3">
      <c r="A4966">
        <v>4965</v>
      </c>
      <c r="B4966">
        <v>0.49645</v>
      </c>
      <c r="C4966">
        <v>4.845E-2</v>
      </c>
      <c r="D4966">
        <v>0.42645</v>
      </c>
      <c r="E4966">
        <v>0.96875</v>
      </c>
      <c r="F4966">
        <v>0.24604999999999999</v>
      </c>
      <c r="G4966">
        <v>0.30075000000000002</v>
      </c>
      <c r="H4966">
        <v>0.76995000000000002</v>
      </c>
      <c r="I4966">
        <v>0.66764999999999997</v>
      </c>
      <c r="J4966">
        <v>0.75444999999999995</v>
      </c>
      <c r="K4966">
        <v>0.34365000000000001</v>
      </c>
      <c r="L4966">
        <v>7.9450000000000007E-2</v>
      </c>
    </row>
    <row r="4967" spans="1:12" x14ac:dyDescent="0.3">
      <c r="A4967">
        <v>4966</v>
      </c>
      <c r="B4967">
        <v>0.49654999999999999</v>
      </c>
      <c r="C4967">
        <v>3.1850000000000003E-2</v>
      </c>
      <c r="D4967">
        <v>0.20405000000000001</v>
      </c>
      <c r="E4967">
        <v>0.96965000000000001</v>
      </c>
      <c r="F4967">
        <v>0.19095000000000001</v>
      </c>
      <c r="G4967">
        <v>0.54254999999999998</v>
      </c>
      <c r="H4967">
        <v>0.45834999999999998</v>
      </c>
      <c r="I4967">
        <v>0.73045000000000004</v>
      </c>
      <c r="J4967">
        <v>0.17904999999999999</v>
      </c>
      <c r="K4967">
        <v>0.42935000000000001</v>
      </c>
      <c r="L4967">
        <v>0.90815000000000001</v>
      </c>
    </row>
    <row r="4968" spans="1:12" x14ac:dyDescent="0.3">
      <c r="A4968">
        <v>4967</v>
      </c>
      <c r="B4968">
        <v>0.49664999999999998</v>
      </c>
      <c r="C4968">
        <v>9.3149999999999997E-2</v>
      </c>
      <c r="D4968">
        <v>0.68784999999999996</v>
      </c>
      <c r="E4968">
        <v>0.34205000000000002</v>
      </c>
      <c r="F4968">
        <v>0.66064999999999996</v>
      </c>
      <c r="G4968">
        <v>0.83435000000000004</v>
      </c>
      <c r="H4968">
        <v>0.96765000000000001</v>
      </c>
      <c r="I4968">
        <v>0.90295000000000003</v>
      </c>
      <c r="J4968">
        <v>0.89254999999999995</v>
      </c>
      <c r="K4968">
        <v>0.26295000000000002</v>
      </c>
      <c r="L4968">
        <v>0.31505</v>
      </c>
    </row>
    <row r="4969" spans="1:12" x14ac:dyDescent="0.3">
      <c r="A4969">
        <v>4968</v>
      </c>
      <c r="B4969">
        <v>0.49675000000000002</v>
      </c>
      <c r="C4969">
        <v>0.54535</v>
      </c>
      <c r="D4969">
        <v>0.22125</v>
      </c>
      <c r="E4969">
        <v>0.42975000000000002</v>
      </c>
      <c r="F4969">
        <v>9.4350000000000003E-2</v>
      </c>
      <c r="G4969">
        <v>0.21325</v>
      </c>
      <c r="H4969">
        <v>0.26345000000000002</v>
      </c>
      <c r="I4969">
        <v>8.1499999999999993E-3</v>
      </c>
      <c r="J4969">
        <v>0.48754999999999998</v>
      </c>
      <c r="K4969">
        <v>0.80245</v>
      </c>
      <c r="L4969">
        <v>0.40315000000000001</v>
      </c>
    </row>
    <row r="4970" spans="1:12" x14ac:dyDescent="0.3">
      <c r="A4970">
        <v>4969</v>
      </c>
      <c r="B4970">
        <v>0.49685000000000001</v>
      </c>
      <c r="C4970">
        <v>2.5250000000000002E-2</v>
      </c>
      <c r="D4970">
        <v>0.32534999999999997</v>
      </c>
      <c r="E4970">
        <v>0.56884999999999997</v>
      </c>
      <c r="F4970">
        <v>0.62844999999999995</v>
      </c>
      <c r="G4970">
        <v>0.22434999999999999</v>
      </c>
      <c r="H4970">
        <v>0.73175000000000001</v>
      </c>
      <c r="I4970">
        <v>0.40615000000000001</v>
      </c>
      <c r="J4970">
        <v>0.24454999999999999</v>
      </c>
      <c r="K4970">
        <v>0.16084999999999999</v>
      </c>
      <c r="L4970">
        <v>0.35394999999999999</v>
      </c>
    </row>
    <row r="4971" spans="1:12" x14ac:dyDescent="0.3">
      <c r="A4971">
        <v>4970</v>
      </c>
      <c r="B4971">
        <v>0.49695</v>
      </c>
      <c r="C4971">
        <v>0.22445000000000001</v>
      </c>
      <c r="D4971">
        <v>0.71635000000000004</v>
      </c>
      <c r="E4971">
        <v>0.78844999999999998</v>
      </c>
      <c r="F4971">
        <v>0.85904999999999998</v>
      </c>
      <c r="G4971">
        <v>0.88124999999999998</v>
      </c>
      <c r="H4971">
        <v>0.35825000000000001</v>
      </c>
      <c r="I4971">
        <v>0.13775000000000001</v>
      </c>
      <c r="J4971">
        <v>0.48094999999999999</v>
      </c>
      <c r="K4971">
        <v>0.61485000000000001</v>
      </c>
      <c r="L4971">
        <v>0.57965</v>
      </c>
    </row>
    <row r="4972" spans="1:12" x14ac:dyDescent="0.3">
      <c r="A4972">
        <v>4971</v>
      </c>
      <c r="B4972">
        <v>0.49704999999999999</v>
      </c>
      <c r="C4972">
        <v>0.18085000000000001</v>
      </c>
      <c r="D4972">
        <v>0.77215</v>
      </c>
      <c r="E4972">
        <v>0.71394999999999997</v>
      </c>
      <c r="F4972">
        <v>0.27584999999999998</v>
      </c>
      <c r="G4972">
        <v>0.89385000000000003</v>
      </c>
      <c r="H4972">
        <v>0.94974999999999998</v>
      </c>
      <c r="I4972">
        <v>0.71274999999999999</v>
      </c>
      <c r="J4972">
        <v>0.41115000000000002</v>
      </c>
      <c r="K4972">
        <v>0.13435</v>
      </c>
      <c r="L4972">
        <v>0.49745</v>
      </c>
    </row>
    <row r="4973" spans="1:12" x14ac:dyDescent="0.3">
      <c r="A4973">
        <v>4972</v>
      </c>
      <c r="B4973">
        <v>0.49714999999999998</v>
      </c>
      <c r="C4973">
        <v>0.36854999999999999</v>
      </c>
      <c r="D4973">
        <v>0.52844999999999998</v>
      </c>
      <c r="E4973">
        <v>0.87324999999999997</v>
      </c>
      <c r="F4973">
        <v>0.47144999999999998</v>
      </c>
      <c r="G4973">
        <v>0.94674999999999998</v>
      </c>
      <c r="H4973">
        <v>0.78344999999999998</v>
      </c>
      <c r="I4973">
        <v>0.98175000000000001</v>
      </c>
      <c r="J4973">
        <v>0.44885000000000003</v>
      </c>
      <c r="K4973">
        <v>0.29925000000000002</v>
      </c>
      <c r="L4973">
        <v>0.73575000000000002</v>
      </c>
    </row>
    <row r="4974" spans="1:12" x14ac:dyDescent="0.3">
      <c r="A4974">
        <v>4973</v>
      </c>
      <c r="B4974">
        <v>0.49725000000000003</v>
      </c>
      <c r="C4974">
        <v>0.12565000000000001</v>
      </c>
      <c r="D4974">
        <v>0.95574999999999999</v>
      </c>
      <c r="E4974">
        <v>0.88844999999999996</v>
      </c>
      <c r="F4974">
        <v>0.13064999999999999</v>
      </c>
      <c r="G4974">
        <v>0.78085000000000004</v>
      </c>
      <c r="H4974">
        <v>0.81184999999999996</v>
      </c>
      <c r="I4974">
        <v>0.42864999999999998</v>
      </c>
      <c r="J4974">
        <v>0.22264999999999999</v>
      </c>
      <c r="K4974">
        <v>0.39155000000000001</v>
      </c>
      <c r="L4974">
        <v>0.95325000000000004</v>
      </c>
    </row>
    <row r="4975" spans="1:12" x14ac:dyDescent="0.3">
      <c r="A4975">
        <v>4974</v>
      </c>
      <c r="B4975">
        <v>0.49735000000000001</v>
      </c>
      <c r="C4975">
        <v>0.86045000000000005</v>
      </c>
      <c r="D4975">
        <v>0.66105000000000003</v>
      </c>
      <c r="E4975">
        <v>0.26684999999999998</v>
      </c>
      <c r="F4975">
        <v>0.10555</v>
      </c>
      <c r="G4975">
        <v>0.93815000000000004</v>
      </c>
      <c r="H4975">
        <v>0.34605000000000002</v>
      </c>
      <c r="I4975">
        <v>0.62255000000000005</v>
      </c>
      <c r="J4975">
        <v>0.26274999999999998</v>
      </c>
      <c r="K4975">
        <v>0.33975</v>
      </c>
      <c r="L4975">
        <v>0.42204999999999998</v>
      </c>
    </row>
    <row r="4976" spans="1:12" x14ac:dyDescent="0.3">
      <c r="A4976">
        <v>4975</v>
      </c>
      <c r="B4976">
        <v>0.49745</v>
      </c>
      <c r="C4976">
        <v>0.35765000000000002</v>
      </c>
      <c r="D4976">
        <v>0.15304999999999999</v>
      </c>
      <c r="E4976">
        <v>0.74475000000000002</v>
      </c>
      <c r="F4976">
        <v>2.5350000000000001E-2</v>
      </c>
      <c r="G4976">
        <v>0.95835000000000004</v>
      </c>
      <c r="H4976">
        <v>0.84755000000000003</v>
      </c>
      <c r="I4976">
        <v>0.79205000000000003</v>
      </c>
      <c r="J4976">
        <v>0.49645</v>
      </c>
      <c r="K4976">
        <v>0.81474999999999997</v>
      </c>
      <c r="L4976">
        <v>0.39595000000000002</v>
      </c>
    </row>
    <row r="4977" spans="1:12" x14ac:dyDescent="0.3">
      <c r="A4977">
        <v>4976</v>
      </c>
      <c r="B4977">
        <v>0.49754999999999999</v>
      </c>
      <c r="C4977">
        <v>0.20505000000000001</v>
      </c>
      <c r="D4977">
        <v>0.84114999999999995</v>
      </c>
      <c r="E4977">
        <v>0.53764999999999996</v>
      </c>
      <c r="F4977">
        <v>0.29225000000000001</v>
      </c>
      <c r="G4977">
        <v>0.99644999999999995</v>
      </c>
      <c r="H4977">
        <v>0.86094999999999999</v>
      </c>
      <c r="I4977">
        <v>0.65405000000000002</v>
      </c>
      <c r="J4977">
        <v>0.55044999999999999</v>
      </c>
      <c r="K4977">
        <v>0.64144999999999996</v>
      </c>
      <c r="L4977">
        <v>0.59724999999999995</v>
      </c>
    </row>
    <row r="4978" spans="1:12" x14ac:dyDescent="0.3">
      <c r="A4978">
        <v>4977</v>
      </c>
      <c r="B4978">
        <v>0.49764999999999998</v>
      </c>
      <c r="C4978">
        <v>0.84694999999999998</v>
      </c>
      <c r="D4978">
        <v>0.81174999999999997</v>
      </c>
      <c r="E4978">
        <v>4.2450000000000002E-2</v>
      </c>
      <c r="F4978">
        <v>0.41985</v>
      </c>
      <c r="G4978">
        <v>0.21945000000000001</v>
      </c>
      <c r="H4978">
        <v>0.71584999999999999</v>
      </c>
      <c r="I4978">
        <v>0.22495000000000001</v>
      </c>
      <c r="J4978">
        <v>0.40865000000000001</v>
      </c>
      <c r="K4978">
        <v>0.61645000000000005</v>
      </c>
      <c r="L4978">
        <v>3.4250000000000003E-2</v>
      </c>
    </row>
    <row r="4979" spans="1:12" x14ac:dyDescent="0.3">
      <c r="A4979">
        <v>4978</v>
      </c>
      <c r="B4979">
        <v>0.49775000000000003</v>
      </c>
      <c r="C4979">
        <v>0.92284999999999995</v>
      </c>
      <c r="D4979">
        <v>0.61345000000000005</v>
      </c>
      <c r="E4979">
        <v>0.67554999999999998</v>
      </c>
      <c r="F4979">
        <v>0.13425000000000001</v>
      </c>
      <c r="G4979">
        <v>0.57004999999999995</v>
      </c>
      <c r="H4979">
        <v>0.94804999999999995</v>
      </c>
      <c r="I4979">
        <v>1.235E-2</v>
      </c>
      <c r="J4979">
        <v>0.58065</v>
      </c>
      <c r="K4979">
        <v>0.44035000000000002</v>
      </c>
      <c r="L4979">
        <v>0.21454999999999999</v>
      </c>
    </row>
    <row r="4980" spans="1:12" x14ac:dyDescent="0.3">
      <c r="A4980">
        <v>4979</v>
      </c>
      <c r="B4980">
        <v>0.49785000000000001</v>
      </c>
      <c r="C4980">
        <v>1.4749999999999999E-2</v>
      </c>
      <c r="D4980">
        <v>0.53315000000000001</v>
      </c>
      <c r="E4980">
        <v>4.3150000000000001E-2</v>
      </c>
      <c r="F4980">
        <v>0.46744999999999998</v>
      </c>
      <c r="G4980">
        <v>0.45545000000000002</v>
      </c>
      <c r="H4980">
        <v>0.55974999999999997</v>
      </c>
      <c r="I4980">
        <v>0.22334999999999999</v>
      </c>
      <c r="J4980">
        <v>0.37735000000000002</v>
      </c>
      <c r="K4980">
        <v>0.63805000000000001</v>
      </c>
      <c r="L4980">
        <v>0.65974999999999995</v>
      </c>
    </row>
    <row r="4981" spans="1:12" x14ac:dyDescent="0.3">
      <c r="A4981">
        <v>4980</v>
      </c>
      <c r="B4981">
        <v>0.49795</v>
      </c>
      <c r="C4981">
        <v>0.46715000000000001</v>
      </c>
      <c r="D4981">
        <v>3.075E-2</v>
      </c>
      <c r="E4981">
        <v>0.37545000000000001</v>
      </c>
      <c r="F4981">
        <v>0.64875000000000005</v>
      </c>
      <c r="G4981">
        <v>0.13295000000000001</v>
      </c>
      <c r="H4981">
        <v>0.58765000000000001</v>
      </c>
      <c r="I4981">
        <v>0.30145</v>
      </c>
      <c r="J4981">
        <v>0.37895000000000001</v>
      </c>
      <c r="K4981">
        <v>0.83875</v>
      </c>
      <c r="L4981">
        <v>0.62044999999999995</v>
      </c>
    </row>
    <row r="4982" spans="1:12" x14ac:dyDescent="0.3">
      <c r="A4982">
        <v>4981</v>
      </c>
      <c r="B4982">
        <v>0.49804999999999999</v>
      </c>
      <c r="C4982">
        <v>0.42375000000000002</v>
      </c>
      <c r="D4982">
        <v>0.49195</v>
      </c>
      <c r="E4982">
        <v>6.7849999999999994E-2</v>
      </c>
      <c r="F4982">
        <v>0.19535</v>
      </c>
      <c r="G4982">
        <v>0.50534999999999997</v>
      </c>
      <c r="H4982">
        <v>0.29865000000000003</v>
      </c>
      <c r="I4982">
        <v>0.82904999999999995</v>
      </c>
      <c r="J4982">
        <v>0.94384999999999997</v>
      </c>
      <c r="K4982">
        <v>0.10495</v>
      </c>
      <c r="L4982">
        <v>0.93225000000000002</v>
      </c>
    </row>
    <row r="4983" spans="1:12" x14ac:dyDescent="0.3">
      <c r="A4983">
        <v>4982</v>
      </c>
      <c r="B4983">
        <v>0.49814999999999998</v>
      </c>
      <c r="C4983">
        <v>0.51214999999999999</v>
      </c>
      <c r="D4983">
        <v>9.5649999999999999E-2</v>
      </c>
      <c r="E4983">
        <v>0.66264999999999996</v>
      </c>
      <c r="F4983">
        <v>0.39955000000000002</v>
      </c>
      <c r="G4983">
        <v>0.95474999999999999</v>
      </c>
      <c r="H4983">
        <v>0.28594999999999998</v>
      </c>
      <c r="I4983">
        <v>0.15054999999999999</v>
      </c>
      <c r="J4983">
        <v>0.62824999999999998</v>
      </c>
      <c r="K4983">
        <v>0.58435000000000004</v>
      </c>
      <c r="L4983">
        <v>0.66485000000000005</v>
      </c>
    </row>
    <row r="4984" spans="1:12" x14ac:dyDescent="0.3">
      <c r="A4984">
        <v>4983</v>
      </c>
      <c r="B4984">
        <v>0.49825000000000003</v>
      </c>
      <c r="C4984">
        <v>0.75954999999999995</v>
      </c>
      <c r="D4984">
        <v>0.53105000000000002</v>
      </c>
      <c r="E4984">
        <v>0.74575000000000002</v>
      </c>
      <c r="F4984">
        <v>0.74944999999999995</v>
      </c>
      <c r="G4984">
        <v>0.96425000000000005</v>
      </c>
      <c r="H4984">
        <v>6.0249999999999998E-2</v>
      </c>
      <c r="I4984">
        <v>0.19964999999999999</v>
      </c>
      <c r="J4984">
        <v>0.63055000000000005</v>
      </c>
      <c r="K4984">
        <v>0.77124999999999999</v>
      </c>
      <c r="L4984">
        <v>2.0750000000000001E-2</v>
      </c>
    </row>
    <row r="4985" spans="1:12" x14ac:dyDescent="0.3">
      <c r="A4985">
        <v>4984</v>
      </c>
      <c r="B4985">
        <v>0.49835000000000002</v>
      </c>
      <c r="C4985">
        <v>0.70265</v>
      </c>
      <c r="D4985">
        <v>0.99914999999999998</v>
      </c>
      <c r="E4985">
        <v>0.99904999999999999</v>
      </c>
      <c r="F4985">
        <v>0.77095000000000002</v>
      </c>
      <c r="G4985">
        <v>0.51134999999999997</v>
      </c>
      <c r="H4985">
        <v>0.48454999999999998</v>
      </c>
      <c r="I4985">
        <v>0.17265</v>
      </c>
      <c r="J4985">
        <v>0.32824999999999999</v>
      </c>
      <c r="K4985">
        <v>0.38024999999999998</v>
      </c>
      <c r="L4985">
        <v>6.2149999999999997E-2</v>
      </c>
    </row>
    <row r="4986" spans="1:12" x14ac:dyDescent="0.3">
      <c r="A4986">
        <v>4985</v>
      </c>
      <c r="B4986">
        <v>0.49845</v>
      </c>
      <c r="C4986">
        <v>0.59745000000000004</v>
      </c>
      <c r="D4986">
        <v>0.86724999999999997</v>
      </c>
      <c r="E4986">
        <v>0.45865</v>
      </c>
      <c r="F4986">
        <v>0.43504999999999999</v>
      </c>
      <c r="G4986">
        <v>0.93184999999999996</v>
      </c>
      <c r="H4986">
        <v>0.39805000000000001</v>
      </c>
      <c r="I4986">
        <v>0.75895000000000001</v>
      </c>
      <c r="J4986">
        <v>0.28255000000000002</v>
      </c>
      <c r="K4986">
        <v>0.10875</v>
      </c>
      <c r="L4986">
        <v>0.55354999999999999</v>
      </c>
    </row>
    <row r="4987" spans="1:12" x14ac:dyDescent="0.3">
      <c r="A4987">
        <v>4986</v>
      </c>
      <c r="B4987">
        <v>0.49854999999999999</v>
      </c>
      <c r="C4987">
        <v>0.65485000000000004</v>
      </c>
      <c r="D4987">
        <v>0.29625000000000001</v>
      </c>
      <c r="E4987">
        <v>4.5500000000000002E-3</v>
      </c>
      <c r="F4987">
        <v>0.45295000000000002</v>
      </c>
      <c r="G4987">
        <v>8.0750000000000002E-2</v>
      </c>
      <c r="H4987">
        <v>0.20935000000000001</v>
      </c>
      <c r="I4987">
        <v>0.36335000000000001</v>
      </c>
      <c r="J4987">
        <v>0.10605000000000001</v>
      </c>
      <c r="K4987">
        <v>8.6650000000000005E-2</v>
      </c>
      <c r="L4987">
        <v>0.85814999999999997</v>
      </c>
    </row>
    <row r="4988" spans="1:12" x14ac:dyDescent="0.3">
      <c r="A4988">
        <v>4987</v>
      </c>
      <c r="B4988">
        <v>0.49864999999999998</v>
      </c>
      <c r="C4988">
        <v>0.97804999999999997</v>
      </c>
      <c r="D4988">
        <v>2.3449999999999999E-2</v>
      </c>
      <c r="E4988">
        <v>0.56674999999999998</v>
      </c>
      <c r="F4988">
        <v>0.84375</v>
      </c>
      <c r="G4988">
        <v>0.10725</v>
      </c>
      <c r="H4988">
        <v>3.9050000000000001E-2</v>
      </c>
      <c r="I4988">
        <v>0.58055000000000001</v>
      </c>
      <c r="J4988">
        <v>0.17065</v>
      </c>
      <c r="K4988">
        <v>0.92144999999999999</v>
      </c>
      <c r="L4988">
        <v>0.86475000000000002</v>
      </c>
    </row>
    <row r="4989" spans="1:12" x14ac:dyDescent="0.3">
      <c r="A4989">
        <v>4988</v>
      </c>
      <c r="B4989">
        <v>0.49875000000000003</v>
      </c>
      <c r="C4989">
        <v>0.87714999999999999</v>
      </c>
      <c r="D4989">
        <v>0.59045000000000003</v>
      </c>
      <c r="E4989">
        <v>0.80384999999999995</v>
      </c>
      <c r="F4989">
        <v>0.49795</v>
      </c>
      <c r="G4989">
        <v>0.34355000000000002</v>
      </c>
      <c r="H4989">
        <v>0.22814999999999999</v>
      </c>
      <c r="I4989">
        <v>0.20745</v>
      </c>
      <c r="J4989">
        <v>0.26974999999999999</v>
      </c>
      <c r="K4989">
        <v>0.29365000000000002</v>
      </c>
      <c r="L4989">
        <v>0.92135</v>
      </c>
    </row>
    <row r="4990" spans="1:12" x14ac:dyDescent="0.3">
      <c r="A4990">
        <v>4989</v>
      </c>
      <c r="B4990">
        <v>0.49885000000000002</v>
      </c>
      <c r="C4990">
        <v>0.67454999999999998</v>
      </c>
      <c r="D4990">
        <v>0.47115000000000001</v>
      </c>
      <c r="E4990">
        <v>0.23935000000000001</v>
      </c>
      <c r="F4990">
        <v>0.40184999999999998</v>
      </c>
      <c r="G4990">
        <v>0.20394999999999999</v>
      </c>
      <c r="H4990">
        <v>0.79044999999999999</v>
      </c>
      <c r="I4990">
        <v>0.71894999999999998</v>
      </c>
      <c r="J4990">
        <v>0.70525000000000004</v>
      </c>
      <c r="K4990">
        <v>0.13475000000000001</v>
      </c>
      <c r="L4990">
        <v>0.78285000000000005</v>
      </c>
    </row>
    <row r="4991" spans="1:12" x14ac:dyDescent="0.3">
      <c r="A4991">
        <v>4990</v>
      </c>
      <c r="B4991">
        <v>0.49895</v>
      </c>
      <c r="C4991">
        <v>0.92805000000000004</v>
      </c>
      <c r="D4991">
        <v>0.15175</v>
      </c>
      <c r="E4991">
        <v>0.48085</v>
      </c>
      <c r="F4991">
        <v>0.58035000000000003</v>
      </c>
      <c r="G4991">
        <v>0.93635000000000002</v>
      </c>
      <c r="H4991">
        <v>0.26255000000000001</v>
      </c>
      <c r="I4991">
        <v>5.2949999999999997E-2</v>
      </c>
      <c r="J4991">
        <v>0.92074999999999996</v>
      </c>
      <c r="K4991">
        <v>0.38614999999999999</v>
      </c>
      <c r="L4991">
        <v>0.22785</v>
      </c>
    </row>
    <row r="4992" spans="1:12" x14ac:dyDescent="0.3">
      <c r="A4992">
        <v>4991</v>
      </c>
      <c r="B4992">
        <v>0.49904999999999999</v>
      </c>
      <c r="C4992">
        <v>8.6449999999999999E-2</v>
      </c>
      <c r="D4992">
        <v>0.52375000000000005</v>
      </c>
      <c r="E4992">
        <v>4.0750000000000001E-2</v>
      </c>
      <c r="F4992">
        <v>0.31445000000000001</v>
      </c>
      <c r="G4992">
        <v>0.75185000000000002</v>
      </c>
      <c r="H4992">
        <v>0.85155000000000003</v>
      </c>
      <c r="I4992">
        <v>0.71565000000000001</v>
      </c>
      <c r="J4992">
        <v>0.89464999999999995</v>
      </c>
      <c r="K4992">
        <v>1.3350000000000001E-2</v>
      </c>
      <c r="L4992">
        <v>0.88975000000000004</v>
      </c>
    </row>
    <row r="4993" spans="1:12" x14ac:dyDescent="0.3">
      <c r="A4993">
        <v>4992</v>
      </c>
      <c r="B4993">
        <v>0.49914999999999998</v>
      </c>
      <c r="C4993">
        <v>0.53185000000000004</v>
      </c>
      <c r="D4993">
        <v>0.22814999999999999</v>
      </c>
      <c r="E4993">
        <v>0.46155000000000002</v>
      </c>
      <c r="F4993">
        <v>0.54974999999999996</v>
      </c>
      <c r="G4993">
        <v>0.74385000000000001</v>
      </c>
      <c r="H4993">
        <v>0.22595000000000001</v>
      </c>
      <c r="I4993">
        <v>0.26024999999999998</v>
      </c>
      <c r="J4993">
        <v>0.52505000000000002</v>
      </c>
      <c r="K4993">
        <v>0.12454999999999999</v>
      </c>
      <c r="L4993">
        <v>2.2450000000000001E-2</v>
      </c>
    </row>
    <row r="4994" spans="1:12" x14ac:dyDescent="0.3">
      <c r="A4994">
        <v>4993</v>
      </c>
      <c r="B4994">
        <v>0.49925000000000003</v>
      </c>
      <c r="C4994">
        <v>0.26384999999999997</v>
      </c>
      <c r="D4994">
        <v>0.78515000000000001</v>
      </c>
      <c r="E4994">
        <v>8.7749999999999995E-2</v>
      </c>
      <c r="F4994">
        <v>0.90625</v>
      </c>
      <c r="G4994">
        <v>0.95925000000000005</v>
      </c>
      <c r="H4994">
        <v>0.13155</v>
      </c>
      <c r="I4994">
        <v>0.76895000000000002</v>
      </c>
      <c r="J4994">
        <v>0.41704999999999998</v>
      </c>
      <c r="K4994">
        <v>0.21834999999999999</v>
      </c>
      <c r="L4994">
        <v>0.63154999999999994</v>
      </c>
    </row>
    <row r="4995" spans="1:12" x14ac:dyDescent="0.3">
      <c r="A4995">
        <v>4994</v>
      </c>
      <c r="B4995">
        <v>0.49935000000000002</v>
      </c>
      <c r="C4995">
        <v>0.29625000000000001</v>
      </c>
      <c r="D4995">
        <v>0.53185000000000004</v>
      </c>
      <c r="E4995">
        <v>0.56355</v>
      </c>
      <c r="F4995">
        <v>0.88795000000000002</v>
      </c>
      <c r="G4995">
        <v>0.52054999999999996</v>
      </c>
      <c r="H4995">
        <v>0.87524999999999997</v>
      </c>
      <c r="I4995">
        <v>0.98185</v>
      </c>
      <c r="J4995">
        <v>0.31435000000000002</v>
      </c>
      <c r="K4995">
        <v>0.60275000000000001</v>
      </c>
      <c r="L4995">
        <v>0.65544999999999998</v>
      </c>
    </row>
    <row r="4996" spans="1:12" x14ac:dyDescent="0.3">
      <c r="A4996">
        <v>4995</v>
      </c>
      <c r="B4996">
        <v>0.49945000000000001</v>
      </c>
      <c r="C4996">
        <v>0.81105000000000005</v>
      </c>
      <c r="D4996">
        <v>0.50854999999999995</v>
      </c>
      <c r="E4996">
        <v>0.63544999999999996</v>
      </c>
      <c r="F4996">
        <v>0.34334999999999999</v>
      </c>
      <c r="G4996">
        <v>2.6550000000000001E-2</v>
      </c>
      <c r="H4996">
        <v>0.82455000000000001</v>
      </c>
      <c r="I4996">
        <v>0.68135000000000001</v>
      </c>
      <c r="J4996">
        <v>0.16885</v>
      </c>
      <c r="K4996">
        <v>0.93364999999999998</v>
      </c>
      <c r="L4996">
        <v>0.36264999999999997</v>
      </c>
    </row>
    <row r="4997" spans="1:12" x14ac:dyDescent="0.3">
      <c r="A4997">
        <v>4996</v>
      </c>
      <c r="B4997">
        <v>0.49954999999999999</v>
      </c>
      <c r="C4997">
        <v>0.37185000000000001</v>
      </c>
      <c r="D4997">
        <v>0.53444999999999998</v>
      </c>
      <c r="E4997">
        <v>0.87755000000000005</v>
      </c>
      <c r="F4997">
        <v>0.60075000000000001</v>
      </c>
      <c r="G4997">
        <v>0.74345000000000006</v>
      </c>
      <c r="H4997">
        <v>0.61624999999999996</v>
      </c>
      <c r="I4997">
        <v>0.50244999999999995</v>
      </c>
      <c r="J4997">
        <v>0.91595000000000004</v>
      </c>
      <c r="K4997">
        <v>7.0150000000000004E-2</v>
      </c>
      <c r="L4997">
        <v>0.49004999999999999</v>
      </c>
    </row>
    <row r="4998" spans="1:12" x14ac:dyDescent="0.3">
      <c r="A4998">
        <v>4997</v>
      </c>
      <c r="B4998">
        <v>0.49964999999999998</v>
      </c>
      <c r="C4998">
        <v>0.59565000000000001</v>
      </c>
      <c r="D4998">
        <v>0.63765000000000005</v>
      </c>
      <c r="E4998">
        <v>0.24385000000000001</v>
      </c>
      <c r="F4998">
        <v>0.18245</v>
      </c>
      <c r="G4998">
        <v>0.93115000000000003</v>
      </c>
      <c r="H4998">
        <v>0.23275000000000001</v>
      </c>
      <c r="I4998">
        <v>0.88234999999999997</v>
      </c>
      <c r="J4998">
        <v>0.86665000000000003</v>
      </c>
      <c r="K4998">
        <v>0.93674999999999997</v>
      </c>
      <c r="L4998">
        <v>0.43104999999999999</v>
      </c>
    </row>
    <row r="4999" spans="1:12" x14ac:dyDescent="0.3">
      <c r="A4999">
        <v>4998</v>
      </c>
      <c r="B4999">
        <v>0.49975000000000003</v>
      </c>
      <c r="C4999">
        <v>3.1550000000000002E-2</v>
      </c>
      <c r="D4999">
        <v>0.63085000000000002</v>
      </c>
      <c r="E4999">
        <v>0.35335</v>
      </c>
      <c r="F4999">
        <v>0.97175</v>
      </c>
      <c r="G4999">
        <v>0.25505</v>
      </c>
      <c r="H4999">
        <v>0.21285000000000001</v>
      </c>
      <c r="I4999">
        <v>0.10795</v>
      </c>
      <c r="J4999">
        <v>0.83274999999999999</v>
      </c>
      <c r="K4999">
        <v>0.49264999999999998</v>
      </c>
      <c r="L4999">
        <v>0.21754999999999999</v>
      </c>
    </row>
    <row r="5000" spans="1:12" x14ac:dyDescent="0.3">
      <c r="A5000">
        <v>4999</v>
      </c>
      <c r="B5000">
        <v>0.49985000000000002</v>
      </c>
      <c r="C5000">
        <v>0.28775000000000001</v>
      </c>
      <c r="D5000">
        <v>0.82815000000000005</v>
      </c>
      <c r="E5000">
        <v>0.16864999999999999</v>
      </c>
      <c r="F5000">
        <v>0.36335000000000001</v>
      </c>
      <c r="G5000">
        <v>0.33655000000000002</v>
      </c>
      <c r="H5000">
        <v>0.91474999999999995</v>
      </c>
      <c r="I5000">
        <v>5.5149999999999998E-2</v>
      </c>
      <c r="J5000">
        <v>0.82755000000000001</v>
      </c>
      <c r="K5000">
        <v>0.69074999999999998</v>
      </c>
      <c r="L5000">
        <v>0.29315000000000002</v>
      </c>
    </row>
    <row r="5001" spans="1:12" x14ac:dyDescent="0.3">
      <c r="A5001">
        <v>5000</v>
      </c>
      <c r="B5001">
        <v>0.49995000000000001</v>
      </c>
      <c r="C5001">
        <v>6.1550000000000001E-2</v>
      </c>
      <c r="D5001">
        <v>0.22914999999999999</v>
      </c>
      <c r="E5001">
        <v>0.90305000000000002</v>
      </c>
      <c r="F5001">
        <v>0.46844999999999998</v>
      </c>
      <c r="G5001">
        <v>0.88244999999999996</v>
      </c>
      <c r="H5001">
        <v>0.77375000000000005</v>
      </c>
      <c r="I5001">
        <v>0.66225000000000001</v>
      </c>
      <c r="J5001">
        <v>0.10205</v>
      </c>
      <c r="K5001">
        <v>0.58525000000000005</v>
      </c>
      <c r="L5001">
        <v>0.14374999999999999</v>
      </c>
    </row>
    <row r="5002" spans="1:12" x14ac:dyDescent="0.3">
      <c r="A5002">
        <v>5001</v>
      </c>
      <c r="B5002">
        <v>0.50004999999999999</v>
      </c>
      <c r="C5002">
        <v>0.70994999999999997</v>
      </c>
      <c r="D5002">
        <v>0.66285000000000005</v>
      </c>
      <c r="E5002">
        <v>0.13405</v>
      </c>
      <c r="F5002">
        <v>0.26924999999999999</v>
      </c>
      <c r="G5002">
        <v>0.77205000000000001</v>
      </c>
      <c r="H5002">
        <v>0.78325</v>
      </c>
      <c r="I5002">
        <v>9.0450000000000003E-2</v>
      </c>
      <c r="J5002">
        <v>1.7950000000000001E-2</v>
      </c>
      <c r="K5002">
        <v>0.77864999999999995</v>
      </c>
      <c r="L5002">
        <v>0.27655000000000002</v>
      </c>
    </row>
    <row r="5003" spans="1:12" x14ac:dyDescent="0.3">
      <c r="A5003">
        <v>5002</v>
      </c>
      <c r="B5003">
        <v>0.50014999999999998</v>
      </c>
      <c r="C5003">
        <v>0.80794999999999995</v>
      </c>
      <c r="D5003">
        <v>0.79164999999999996</v>
      </c>
      <c r="E5003">
        <v>0.75405</v>
      </c>
      <c r="F5003">
        <v>0.94655</v>
      </c>
      <c r="G5003">
        <v>0.59645000000000004</v>
      </c>
      <c r="H5003">
        <v>0.58125000000000004</v>
      </c>
      <c r="I5003">
        <v>0.14115</v>
      </c>
      <c r="J5003">
        <v>0.42275000000000001</v>
      </c>
      <c r="K5003">
        <v>0.60245000000000004</v>
      </c>
      <c r="L5003">
        <v>0.53695000000000004</v>
      </c>
    </row>
    <row r="5004" spans="1:12" x14ac:dyDescent="0.3">
      <c r="A5004">
        <v>5003</v>
      </c>
      <c r="B5004">
        <v>0.50024999999999997</v>
      </c>
      <c r="C5004">
        <v>0.36244999999999999</v>
      </c>
      <c r="D5004">
        <v>0.81535000000000002</v>
      </c>
      <c r="E5004">
        <v>0.98434999999999995</v>
      </c>
      <c r="F5004">
        <v>0.65085000000000004</v>
      </c>
      <c r="G5004">
        <v>0.88965000000000005</v>
      </c>
      <c r="H5004">
        <v>0.43955</v>
      </c>
      <c r="I5004">
        <v>0.84314999999999996</v>
      </c>
      <c r="J5004">
        <v>0.22505</v>
      </c>
      <c r="K5004">
        <v>0.18135000000000001</v>
      </c>
      <c r="L5004">
        <v>0.63654999999999995</v>
      </c>
    </row>
    <row r="5005" spans="1:12" x14ac:dyDescent="0.3">
      <c r="A5005">
        <v>5004</v>
      </c>
      <c r="B5005">
        <v>0.50034999999999996</v>
      </c>
      <c r="C5005">
        <v>9.2450000000000004E-2</v>
      </c>
      <c r="D5005">
        <v>0.41944999999999999</v>
      </c>
      <c r="E5005">
        <v>0.47265000000000001</v>
      </c>
      <c r="F5005">
        <v>0.67854999999999999</v>
      </c>
      <c r="G5005">
        <v>1.805E-2</v>
      </c>
      <c r="H5005">
        <v>4.8050000000000002E-2</v>
      </c>
      <c r="I5005">
        <v>0.15775</v>
      </c>
      <c r="J5005">
        <v>0.92015000000000002</v>
      </c>
      <c r="K5005">
        <v>0.94774999999999998</v>
      </c>
      <c r="L5005">
        <v>0.15975</v>
      </c>
    </row>
    <row r="5006" spans="1:12" x14ac:dyDescent="0.3">
      <c r="A5006">
        <v>5005</v>
      </c>
      <c r="B5006">
        <v>0.50044999999999995</v>
      </c>
      <c r="C5006">
        <v>0.96025000000000005</v>
      </c>
      <c r="D5006">
        <v>0.82604999999999995</v>
      </c>
      <c r="E5006">
        <v>0.81245000000000001</v>
      </c>
      <c r="F5006">
        <v>0.67344999999999999</v>
      </c>
      <c r="G5006">
        <v>0.60804999999999998</v>
      </c>
      <c r="H5006">
        <v>0.68845000000000001</v>
      </c>
      <c r="I5006">
        <v>0.37624999999999997</v>
      </c>
      <c r="J5006">
        <v>0.31114999999999998</v>
      </c>
      <c r="K5006">
        <v>0.92174999999999996</v>
      </c>
      <c r="L5006">
        <v>0.37885000000000002</v>
      </c>
    </row>
    <row r="5007" spans="1:12" x14ac:dyDescent="0.3">
      <c r="A5007">
        <v>5006</v>
      </c>
      <c r="B5007">
        <v>0.50055000000000005</v>
      </c>
      <c r="C5007">
        <v>0.65785000000000005</v>
      </c>
      <c r="D5007">
        <v>0.73965000000000003</v>
      </c>
      <c r="E5007">
        <v>0.11845</v>
      </c>
      <c r="F5007">
        <v>0.66715000000000002</v>
      </c>
      <c r="G5007">
        <v>0.26534999999999997</v>
      </c>
      <c r="H5007">
        <v>0.89095000000000002</v>
      </c>
      <c r="I5007">
        <v>0.94174999999999998</v>
      </c>
      <c r="J5007">
        <v>0.21325</v>
      </c>
      <c r="K5007">
        <v>0.42664999999999997</v>
      </c>
      <c r="L5007">
        <v>0.14965000000000001</v>
      </c>
    </row>
    <row r="5008" spans="1:12" x14ac:dyDescent="0.3">
      <c r="A5008">
        <v>5007</v>
      </c>
      <c r="B5008">
        <v>0.50065000000000004</v>
      </c>
      <c r="C5008">
        <v>0.24135000000000001</v>
      </c>
      <c r="D5008">
        <v>0.77444999999999997</v>
      </c>
      <c r="E5008">
        <v>0.28875000000000001</v>
      </c>
      <c r="F5008">
        <v>0.22405</v>
      </c>
      <c r="G5008">
        <v>0.77664999999999995</v>
      </c>
      <c r="H5008">
        <v>0.37945000000000001</v>
      </c>
      <c r="I5008">
        <v>5.0849999999999999E-2</v>
      </c>
      <c r="J5008">
        <v>0.36035</v>
      </c>
      <c r="K5008">
        <v>0.80854999999999999</v>
      </c>
      <c r="L5008">
        <v>4.1849999999999998E-2</v>
      </c>
    </row>
    <row r="5009" spans="1:12" x14ac:dyDescent="0.3">
      <c r="A5009">
        <v>5008</v>
      </c>
      <c r="B5009">
        <v>0.50075000000000003</v>
      </c>
      <c r="C5009">
        <v>0.56664999999999999</v>
      </c>
      <c r="D5009">
        <v>0.43385000000000001</v>
      </c>
      <c r="E5009">
        <v>2.4499999999999999E-3</v>
      </c>
      <c r="F5009">
        <v>0.78054999999999997</v>
      </c>
      <c r="G5009">
        <v>0.13125000000000001</v>
      </c>
      <c r="H5009">
        <v>0.51195000000000002</v>
      </c>
      <c r="I5009">
        <v>0.53615000000000002</v>
      </c>
      <c r="J5009">
        <v>0.14915</v>
      </c>
      <c r="K5009">
        <v>0.92454999999999998</v>
      </c>
      <c r="L5009">
        <v>8.6499999999999997E-3</v>
      </c>
    </row>
    <row r="5010" spans="1:12" x14ac:dyDescent="0.3">
      <c r="A5010">
        <v>5009</v>
      </c>
      <c r="B5010">
        <v>0.50085000000000002</v>
      </c>
      <c r="C5010">
        <v>3.3450000000000001E-2</v>
      </c>
      <c r="D5010">
        <v>0.22555</v>
      </c>
      <c r="E5010">
        <v>0.35554999999999998</v>
      </c>
      <c r="F5010">
        <v>0.87055000000000005</v>
      </c>
      <c r="G5010">
        <v>0.41835</v>
      </c>
      <c r="H5010">
        <v>0.35094999999999998</v>
      </c>
      <c r="I5010">
        <v>0.19855</v>
      </c>
      <c r="J5010">
        <v>0.22814999999999999</v>
      </c>
      <c r="K5010">
        <v>0.77064999999999995</v>
      </c>
      <c r="L5010">
        <v>0.66005000000000003</v>
      </c>
    </row>
    <row r="5011" spans="1:12" x14ac:dyDescent="0.3">
      <c r="A5011">
        <v>5010</v>
      </c>
      <c r="B5011">
        <v>0.50095000000000001</v>
      </c>
      <c r="C5011">
        <v>0.19685</v>
      </c>
      <c r="D5011">
        <v>0.40325</v>
      </c>
      <c r="E5011">
        <v>0.92035</v>
      </c>
      <c r="F5011">
        <v>0.11685</v>
      </c>
      <c r="G5011">
        <v>0.53634999999999999</v>
      </c>
      <c r="H5011">
        <v>0.87144999999999995</v>
      </c>
      <c r="I5011">
        <v>0.36454999999999999</v>
      </c>
      <c r="J5011">
        <v>0.44805</v>
      </c>
      <c r="K5011">
        <v>7.2500000000000004E-3</v>
      </c>
      <c r="L5011">
        <v>0.47854999999999998</v>
      </c>
    </row>
    <row r="5012" spans="1:12" x14ac:dyDescent="0.3">
      <c r="A5012">
        <v>5011</v>
      </c>
      <c r="B5012">
        <v>0.50105</v>
      </c>
      <c r="C5012">
        <v>0.55164999999999997</v>
      </c>
      <c r="D5012">
        <v>0.46594999999999998</v>
      </c>
      <c r="E5012">
        <v>0.19764999999999999</v>
      </c>
      <c r="F5012">
        <v>0.17405000000000001</v>
      </c>
      <c r="G5012">
        <v>6.7499999999999999E-3</v>
      </c>
      <c r="H5012">
        <v>0.30904999999999999</v>
      </c>
      <c r="I5012">
        <v>0.76144999999999996</v>
      </c>
      <c r="J5012">
        <v>0.26324999999999998</v>
      </c>
      <c r="K5012">
        <v>0.21074999999999999</v>
      </c>
      <c r="L5012">
        <v>0.23644999999999999</v>
      </c>
    </row>
    <row r="5013" spans="1:12" x14ac:dyDescent="0.3">
      <c r="A5013">
        <v>5012</v>
      </c>
      <c r="B5013">
        <v>0.50114999999999998</v>
      </c>
      <c r="C5013">
        <v>0.22764999999999999</v>
      </c>
      <c r="D5013">
        <v>0.56725000000000003</v>
      </c>
      <c r="E5013">
        <v>0.48294999999999999</v>
      </c>
      <c r="F5013">
        <v>0.36725000000000002</v>
      </c>
      <c r="G5013">
        <v>0.34994999999999998</v>
      </c>
      <c r="H5013">
        <v>0.92864999999999998</v>
      </c>
      <c r="I5013">
        <v>9.2050000000000007E-2</v>
      </c>
      <c r="J5013">
        <v>0.76214999999999999</v>
      </c>
      <c r="K5013">
        <v>0.40565000000000001</v>
      </c>
      <c r="L5013">
        <v>0.41535</v>
      </c>
    </row>
    <row r="5014" spans="1:12" x14ac:dyDescent="0.3">
      <c r="A5014">
        <v>5013</v>
      </c>
      <c r="B5014">
        <v>0.50124999999999997</v>
      </c>
      <c r="C5014">
        <v>0.74014999999999997</v>
      </c>
      <c r="D5014">
        <v>0.31245000000000001</v>
      </c>
      <c r="E5014">
        <v>0.65785000000000005</v>
      </c>
      <c r="F5014">
        <v>0.53544999999999998</v>
      </c>
      <c r="G5014">
        <v>0.57825000000000004</v>
      </c>
      <c r="H5014">
        <v>0.59875</v>
      </c>
      <c r="I5014">
        <v>0.49704999999999999</v>
      </c>
      <c r="J5014">
        <v>0.15204999999999999</v>
      </c>
      <c r="K5014">
        <v>0.70694999999999997</v>
      </c>
      <c r="L5014">
        <v>1.1650000000000001E-2</v>
      </c>
    </row>
    <row r="5015" spans="1:12" x14ac:dyDescent="0.3">
      <c r="A5015">
        <v>5014</v>
      </c>
      <c r="B5015">
        <v>0.50134999999999996</v>
      </c>
      <c r="C5015">
        <v>0.98645000000000005</v>
      </c>
      <c r="D5015">
        <v>0.57464999999999999</v>
      </c>
      <c r="E5015">
        <v>0.53264999999999996</v>
      </c>
      <c r="F5015">
        <v>0.98845000000000005</v>
      </c>
      <c r="G5015">
        <v>0.56835000000000002</v>
      </c>
      <c r="H5015">
        <v>0.42325000000000002</v>
      </c>
      <c r="I5015">
        <v>0.36015000000000003</v>
      </c>
      <c r="J5015">
        <v>1.6049999999999998E-2</v>
      </c>
      <c r="K5015">
        <v>3.3450000000000001E-2</v>
      </c>
      <c r="L5015">
        <v>0.71875</v>
      </c>
    </row>
    <row r="5016" spans="1:12" x14ac:dyDescent="0.3">
      <c r="A5016">
        <v>5015</v>
      </c>
      <c r="B5016">
        <v>0.50144999999999995</v>
      </c>
      <c r="C5016">
        <v>0.32114999999999999</v>
      </c>
      <c r="D5016">
        <v>0.99975000000000003</v>
      </c>
      <c r="E5016">
        <v>0.38855000000000001</v>
      </c>
      <c r="F5016">
        <v>0.63465000000000005</v>
      </c>
      <c r="G5016">
        <v>0.82004999999999995</v>
      </c>
      <c r="H5016">
        <v>0.66485000000000005</v>
      </c>
      <c r="I5016">
        <v>0.42265000000000003</v>
      </c>
      <c r="J5016">
        <v>0.73794999999999999</v>
      </c>
      <c r="K5016">
        <v>4.0149999999999998E-2</v>
      </c>
      <c r="L5016">
        <v>0.57064999999999999</v>
      </c>
    </row>
    <row r="5017" spans="1:12" x14ac:dyDescent="0.3">
      <c r="A5017">
        <v>5016</v>
      </c>
      <c r="B5017">
        <v>0.50155000000000005</v>
      </c>
      <c r="C5017">
        <v>9.8049999999999998E-2</v>
      </c>
      <c r="D5017">
        <v>0.63744999999999996</v>
      </c>
      <c r="E5017">
        <v>0.37735000000000002</v>
      </c>
      <c r="F5017">
        <v>0.56394999999999995</v>
      </c>
      <c r="G5017">
        <v>0.87985000000000002</v>
      </c>
      <c r="H5017">
        <v>0.13764999999999999</v>
      </c>
      <c r="I5017">
        <v>0.89805000000000001</v>
      </c>
      <c r="J5017">
        <v>5.6149999999999999E-2</v>
      </c>
      <c r="K5017">
        <v>2.555E-2</v>
      </c>
      <c r="L5017">
        <v>0.13155</v>
      </c>
    </row>
    <row r="5018" spans="1:12" x14ac:dyDescent="0.3">
      <c r="A5018">
        <v>5017</v>
      </c>
      <c r="B5018">
        <v>0.50165000000000004</v>
      </c>
      <c r="C5018">
        <v>0.33934999999999998</v>
      </c>
      <c r="D5018">
        <v>0.77944999999999998</v>
      </c>
      <c r="E5018">
        <v>0.65344999999999998</v>
      </c>
      <c r="F5018">
        <v>0.40394999999999998</v>
      </c>
      <c r="G5018">
        <v>0.44055</v>
      </c>
      <c r="H5018">
        <v>2.6450000000000001E-2</v>
      </c>
      <c r="I5018">
        <v>0.73655000000000004</v>
      </c>
      <c r="J5018">
        <v>0.59165000000000001</v>
      </c>
      <c r="K5018">
        <v>0.83955000000000002</v>
      </c>
      <c r="L5018">
        <v>0.82504999999999995</v>
      </c>
    </row>
    <row r="5019" spans="1:12" x14ac:dyDescent="0.3">
      <c r="A5019">
        <v>5018</v>
      </c>
      <c r="B5019">
        <v>0.50175000000000003</v>
      </c>
      <c r="C5019">
        <v>0.15135000000000001</v>
      </c>
      <c r="D5019">
        <v>0.16755</v>
      </c>
      <c r="E5019">
        <v>0.51734999999999998</v>
      </c>
      <c r="F5019">
        <v>0.84845000000000004</v>
      </c>
      <c r="G5019">
        <v>0.10765</v>
      </c>
      <c r="H5019">
        <v>0.14255000000000001</v>
      </c>
      <c r="I5019">
        <v>0.70204999999999995</v>
      </c>
      <c r="J5019">
        <v>0.96525000000000005</v>
      </c>
      <c r="K5019">
        <v>0.26934999999999998</v>
      </c>
      <c r="L5019">
        <v>0.69384999999999997</v>
      </c>
    </row>
    <row r="5020" spans="1:12" x14ac:dyDescent="0.3">
      <c r="A5020">
        <v>5019</v>
      </c>
      <c r="B5020">
        <v>0.50185000000000002</v>
      </c>
      <c r="C5020">
        <v>0.62304999999999999</v>
      </c>
      <c r="D5020">
        <v>0.70194999999999996</v>
      </c>
      <c r="E5020">
        <v>0.52395000000000003</v>
      </c>
      <c r="F5020">
        <v>0.87785000000000002</v>
      </c>
      <c r="G5020">
        <v>0.61995</v>
      </c>
      <c r="H5020">
        <v>7.1550000000000002E-2</v>
      </c>
      <c r="I5020">
        <v>0.79154999999999998</v>
      </c>
      <c r="J5020">
        <v>0.84045000000000003</v>
      </c>
      <c r="K5020">
        <v>0.69504999999999995</v>
      </c>
      <c r="L5020">
        <v>0.81494999999999995</v>
      </c>
    </row>
    <row r="5021" spans="1:12" x14ac:dyDescent="0.3">
      <c r="A5021">
        <v>5020</v>
      </c>
      <c r="B5021">
        <v>0.50195000000000001</v>
      </c>
      <c r="C5021">
        <v>0.48925000000000002</v>
      </c>
      <c r="D5021">
        <v>0.89175000000000004</v>
      </c>
      <c r="E5021">
        <v>0.13894999999999999</v>
      </c>
      <c r="F5021">
        <v>0.73975000000000002</v>
      </c>
      <c r="G5021">
        <v>0.53234999999999999</v>
      </c>
      <c r="H5021">
        <v>0.41294999999999998</v>
      </c>
      <c r="I5021">
        <v>0.78105000000000002</v>
      </c>
      <c r="J5021">
        <v>0.38745000000000002</v>
      </c>
      <c r="K5021">
        <v>0.16555</v>
      </c>
      <c r="L5021">
        <v>0.84675</v>
      </c>
    </row>
    <row r="5022" spans="1:12" x14ac:dyDescent="0.3">
      <c r="A5022">
        <v>5021</v>
      </c>
      <c r="B5022">
        <v>0.50205</v>
      </c>
      <c r="C5022">
        <v>0.51254999999999995</v>
      </c>
      <c r="D5022">
        <v>0.69245000000000001</v>
      </c>
      <c r="E5022">
        <v>0.99714999999999998</v>
      </c>
      <c r="F5022">
        <v>0.95594999999999997</v>
      </c>
      <c r="G5022">
        <v>0.32195000000000001</v>
      </c>
      <c r="H5022">
        <v>0.83665</v>
      </c>
      <c r="I5022">
        <v>6.2649999999999997E-2</v>
      </c>
      <c r="J5022">
        <v>0.15755</v>
      </c>
      <c r="K5022">
        <v>0.56015000000000004</v>
      </c>
      <c r="L5022">
        <v>0.29444999999999999</v>
      </c>
    </row>
    <row r="5023" spans="1:12" x14ac:dyDescent="0.3">
      <c r="A5023">
        <v>5022</v>
      </c>
      <c r="B5023">
        <v>0.50214999999999999</v>
      </c>
      <c r="C5023">
        <v>0.58814999999999995</v>
      </c>
      <c r="D5023">
        <v>9.1649999999999995E-2</v>
      </c>
      <c r="E5023">
        <v>0.24005000000000001</v>
      </c>
      <c r="F5023">
        <v>6.2149999999999997E-2</v>
      </c>
      <c r="G5023">
        <v>0.56515000000000004</v>
      </c>
      <c r="H5023">
        <v>0.27315</v>
      </c>
      <c r="I5023">
        <v>0.81074999999999997</v>
      </c>
      <c r="J5023">
        <v>0.98665000000000003</v>
      </c>
      <c r="K5023">
        <v>1.3650000000000001E-2</v>
      </c>
      <c r="L5023">
        <v>0.83914999999999995</v>
      </c>
    </row>
    <row r="5024" spans="1:12" x14ac:dyDescent="0.3">
      <c r="A5024">
        <v>5023</v>
      </c>
      <c r="B5024">
        <v>0.50224999999999997</v>
      </c>
      <c r="C5024">
        <v>0.65634999999999999</v>
      </c>
      <c r="D5024">
        <v>0.49745</v>
      </c>
      <c r="E5024">
        <v>0.90874999999999995</v>
      </c>
      <c r="F5024">
        <v>0.47925000000000001</v>
      </c>
      <c r="G5024">
        <v>4.8050000000000002E-2</v>
      </c>
      <c r="H5024">
        <v>0.39924999999999999</v>
      </c>
      <c r="I5024">
        <v>0.59584999999999999</v>
      </c>
      <c r="J5024">
        <v>0.82825000000000004</v>
      </c>
      <c r="K5024">
        <v>0.80325000000000002</v>
      </c>
      <c r="L5024">
        <v>0.40925</v>
      </c>
    </row>
    <row r="5025" spans="1:12" x14ac:dyDescent="0.3">
      <c r="A5025">
        <v>5024</v>
      </c>
      <c r="B5025">
        <v>0.50234999999999996</v>
      </c>
      <c r="C5025">
        <v>0.24035000000000001</v>
      </c>
      <c r="D5025">
        <v>0.12105</v>
      </c>
      <c r="E5025">
        <v>0.24174999999999999</v>
      </c>
      <c r="F5025">
        <v>0.91715000000000002</v>
      </c>
      <c r="G5025">
        <v>5.185E-2</v>
      </c>
      <c r="H5025">
        <v>0.59655000000000002</v>
      </c>
      <c r="I5025">
        <v>0.91215000000000002</v>
      </c>
      <c r="J5025">
        <v>0.57945000000000002</v>
      </c>
      <c r="K5025">
        <v>0.26114999999999999</v>
      </c>
      <c r="L5025">
        <v>0.37545000000000001</v>
      </c>
    </row>
    <row r="5026" spans="1:12" x14ac:dyDescent="0.3">
      <c r="A5026">
        <v>5025</v>
      </c>
      <c r="B5026">
        <v>0.50244999999999995</v>
      </c>
      <c r="C5026">
        <v>0.53005000000000002</v>
      </c>
      <c r="D5026">
        <v>0.80415000000000003</v>
      </c>
      <c r="E5026">
        <v>0.76005</v>
      </c>
      <c r="F5026">
        <v>0.45745000000000002</v>
      </c>
      <c r="G5026">
        <v>0.30675000000000002</v>
      </c>
      <c r="H5026">
        <v>0.44685000000000002</v>
      </c>
      <c r="I5026">
        <v>0.31685000000000002</v>
      </c>
      <c r="J5026">
        <v>0.31395000000000001</v>
      </c>
      <c r="K5026">
        <v>1.6049999999999998E-2</v>
      </c>
      <c r="L5026">
        <v>0.26324999999999998</v>
      </c>
    </row>
    <row r="5027" spans="1:12" x14ac:dyDescent="0.3">
      <c r="A5027">
        <v>5026</v>
      </c>
      <c r="B5027">
        <v>0.50255000000000005</v>
      </c>
      <c r="C5027">
        <v>0.18275</v>
      </c>
      <c r="D5027">
        <v>0.77524999999999999</v>
      </c>
      <c r="E5027">
        <v>0.87065000000000003</v>
      </c>
      <c r="F5027">
        <v>0.57994999999999997</v>
      </c>
      <c r="G5027">
        <v>0.97745000000000004</v>
      </c>
      <c r="H5027">
        <v>0.75044999999999995</v>
      </c>
      <c r="I5027">
        <v>8.2449999999999996E-2</v>
      </c>
      <c r="J5027">
        <v>0.79735</v>
      </c>
      <c r="K5027">
        <v>1.3050000000000001E-2</v>
      </c>
      <c r="L5027">
        <v>3.3950000000000001E-2</v>
      </c>
    </row>
    <row r="5028" spans="1:12" x14ac:dyDescent="0.3">
      <c r="A5028">
        <v>5027</v>
      </c>
      <c r="B5028">
        <v>0.50265000000000004</v>
      </c>
      <c r="C5028">
        <v>8.7550000000000003E-2</v>
      </c>
      <c r="D5028">
        <v>0.11075</v>
      </c>
      <c r="E5028">
        <v>0.77085000000000004</v>
      </c>
      <c r="F5028">
        <v>0.41944999999999999</v>
      </c>
      <c r="G5028">
        <v>0.24934999999999999</v>
      </c>
      <c r="H5028">
        <v>0.27145000000000002</v>
      </c>
      <c r="I5028">
        <v>0.96274999999999999</v>
      </c>
      <c r="J5028">
        <v>0.76354999999999995</v>
      </c>
      <c r="K5028">
        <v>0.87634999999999996</v>
      </c>
      <c r="L5028">
        <v>0.27455000000000002</v>
      </c>
    </row>
    <row r="5029" spans="1:12" x14ac:dyDescent="0.3">
      <c r="A5029">
        <v>5028</v>
      </c>
      <c r="B5029">
        <v>0.50275000000000003</v>
      </c>
      <c r="C5029">
        <v>0.27515000000000001</v>
      </c>
      <c r="D5029">
        <v>0.81674999999999998</v>
      </c>
      <c r="E5029">
        <v>0.19134999999999999</v>
      </c>
      <c r="F5029">
        <v>0.95784999999999998</v>
      </c>
      <c r="G5029">
        <v>0.52654999999999996</v>
      </c>
      <c r="H5029">
        <v>0.76344999999999996</v>
      </c>
      <c r="I5029">
        <v>0.22514999999999999</v>
      </c>
      <c r="J5029">
        <v>0.88154999999999994</v>
      </c>
      <c r="K5029">
        <v>0.71284999999999998</v>
      </c>
      <c r="L5029">
        <v>0.70735000000000003</v>
      </c>
    </row>
    <row r="5030" spans="1:12" x14ac:dyDescent="0.3">
      <c r="A5030">
        <v>5029</v>
      </c>
      <c r="B5030">
        <v>0.50285000000000002</v>
      </c>
      <c r="C5030">
        <v>3.7249999999999998E-2</v>
      </c>
      <c r="D5030">
        <v>9.8049999999999998E-2</v>
      </c>
      <c r="E5030">
        <v>0.74685000000000001</v>
      </c>
      <c r="F5030">
        <v>0.48215000000000002</v>
      </c>
      <c r="G5030">
        <v>0.42814999999999998</v>
      </c>
      <c r="H5030">
        <v>0.56494999999999995</v>
      </c>
      <c r="I5030">
        <v>8.6499999999999997E-3</v>
      </c>
      <c r="J5030">
        <v>0.52244999999999997</v>
      </c>
      <c r="K5030">
        <v>0.64654999999999996</v>
      </c>
      <c r="L5030">
        <v>0.41465000000000002</v>
      </c>
    </row>
    <row r="5031" spans="1:12" x14ac:dyDescent="0.3">
      <c r="A5031">
        <v>5030</v>
      </c>
      <c r="B5031">
        <v>0.50295000000000001</v>
      </c>
      <c r="C5031">
        <v>0.49214999999999998</v>
      </c>
      <c r="D5031">
        <v>0.73045000000000004</v>
      </c>
      <c r="E5031">
        <v>0.41675000000000001</v>
      </c>
      <c r="F5031">
        <v>0.59814999999999996</v>
      </c>
      <c r="G5031">
        <v>0.30575000000000002</v>
      </c>
      <c r="H5031">
        <v>0.80915000000000004</v>
      </c>
      <c r="I5031">
        <v>0.47644999999999998</v>
      </c>
      <c r="J5031">
        <v>0.73814999999999997</v>
      </c>
      <c r="K5031">
        <v>0.57435000000000003</v>
      </c>
      <c r="L5031">
        <v>0.56564999999999999</v>
      </c>
    </row>
    <row r="5032" spans="1:12" x14ac:dyDescent="0.3">
      <c r="A5032">
        <v>5031</v>
      </c>
      <c r="B5032">
        <v>0.50305</v>
      </c>
      <c r="C5032">
        <v>0.47785</v>
      </c>
      <c r="D5032">
        <v>8.6449999999999999E-2</v>
      </c>
      <c r="E5032">
        <v>0.74785000000000001</v>
      </c>
      <c r="F5032">
        <v>0.74804999999999999</v>
      </c>
      <c r="G5032">
        <v>0.76754999999999995</v>
      </c>
      <c r="H5032">
        <v>0.60004999999999997</v>
      </c>
      <c r="I5032">
        <v>0.66725000000000001</v>
      </c>
      <c r="J5032">
        <v>0.98565000000000003</v>
      </c>
      <c r="K5032">
        <v>0.14094999999999999</v>
      </c>
      <c r="L5032">
        <v>0.62265000000000004</v>
      </c>
    </row>
    <row r="5033" spans="1:12" x14ac:dyDescent="0.3">
      <c r="A5033">
        <v>5032</v>
      </c>
      <c r="B5033">
        <v>0.50314999999999999</v>
      </c>
      <c r="C5033">
        <v>0.59845000000000004</v>
      </c>
      <c r="D5033">
        <v>0.94194999999999995</v>
      </c>
      <c r="E5033">
        <v>0.50185000000000002</v>
      </c>
      <c r="F5033">
        <v>0.10885</v>
      </c>
      <c r="G5033">
        <v>0.68735000000000002</v>
      </c>
      <c r="H5033">
        <v>0.41744999999999999</v>
      </c>
      <c r="I5033">
        <v>8.9849999999999999E-2</v>
      </c>
      <c r="J5033">
        <v>0.64195000000000002</v>
      </c>
      <c r="K5033">
        <v>0.35615000000000002</v>
      </c>
      <c r="L5033">
        <v>0.53315000000000001</v>
      </c>
    </row>
    <row r="5034" spans="1:12" x14ac:dyDescent="0.3">
      <c r="A5034">
        <v>5033</v>
      </c>
      <c r="B5034">
        <v>0.50324999999999998</v>
      </c>
      <c r="C5034">
        <v>0.80125000000000002</v>
      </c>
      <c r="D5034">
        <v>0.92174999999999996</v>
      </c>
      <c r="E5034">
        <v>0.20715</v>
      </c>
      <c r="F5034">
        <v>0.64615</v>
      </c>
      <c r="G5034">
        <v>0.84804999999999997</v>
      </c>
      <c r="H5034">
        <v>0.33374999999999999</v>
      </c>
      <c r="I5034">
        <v>0.36795</v>
      </c>
      <c r="J5034">
        <v>0.94955000000000001</v>
      </c>
      <c r="K5034">
        <v>0.54074999999999995</v>
      </c>
      <c r="L5034">
        <v>0.25955</v>
      </c>
    </row>
    <row r="5035" spans="1:12" x14ac:dyDescent="0.3">
      <c r="A5035">
        <v>5034</v>
      </c>
      <c r="B5035">
        <v>0.50334999999999996</v>
      </c>
      <c r="C5035">
        <v>0.64664999999999995</v>
      </c>
      <c r="D5035">
        <v>9.9949999999999997E-2</v>
      </c>
      <c r="E5035">
        <v>0.25605</v>
      </c>
      <c r="F5035">
        <v>0.19664999999999999</v>
      </c>
      <c r="G5035">
        <v>0.93715000000000004</v>
      </c>
      <c r="H5035">
        <v>4.3249999999999997E-2</v>
      </c>
      <c r="I5035">
        <v>0.26305000000000001</v>
      </c>
      <c r="J5035">
        <v>0.45255000000000001</v>
      </c>
      <c r="K5035">
        <v>0.24625</v>
      </c>
      <c r="L5035">
        <v>0.37314999999999998</v>
      </c>
    </row>
    <row r="5036" spans="1:12" x14ac:dyDescent="0.3">
      <c r="A5036">
        <v>5035</v>
      </c>
      <c r="B5036">
        <v>0.50344999999999995</v>
      </c>
      <c r="C5036">
        <v>0.96924999999999994</v>
      </c>
      <c r="D5036">
        <v>0.76014999999999999</v>
      </c>
      <c r="E5036">
        <v>0.76715</v>
      </c>
      <c r="F5036">
        <v>0.19905</v>
      </c>
      <c r="G5036">
        <v>0.68415000000000004</v>
      </c>
      <c r="H5036">
        <v>0.11695</v>
      </c>
      <c r="I5036">
        <v>0.18195</v>
      </c>
      <c r="J5036">
        <v>0.24174999999999999</v>
      </c>
      <c r="K5036">
        <v>0.34775</v>
      </c>
      <c r="L5036">
        <v>0.14305000000000001</v>
      </c>
    </row>
    <row r="5037" spans="1:12" x14ac:dyDescent="0.3">
      <c r="A5037">
        <v>5036</v>
      </c>
      <c r="B5037">
        <v>0.50355000000000005</v>
      </c>
      <c r="C5037">
        <v>0.16225000000000001</v>
      </c>
      <c r="D5037">
        <v>0.47384999999999999</v>
      </c>
      <c r="E5037">
        <v>0.82615000000000005</v>
      </c>
      <c r="F5037">
        <v>0.11765</v>
      </c>
      <c r="G5037">
        <v>0.32734999999999997</v>
      </c>
      <c r="H5037">
        <v>0.53364999999999996</v>
      </c>
      <c r="I5037">
        <v>0.96904999999999997</v>
      </c>
      <c r="J5037">
        <v>5.8950000000000002E-2</v>
      </c>
      <c r="K5037">
        <v>0.59175</v>
      </c>
      <c r="L5037">
        <v>0.95235000000000003</v>
      </c>
    </row>
    <row r="5038" spans="1:12" x14ac:dyDescent="0.3">
      <c r="A5038">
        <v>5037</v>
      </c>
      <c r="B5038">
        <v>0.50365000000000004</v>
      </c>
      <c r="C5038">
        <v>0.91464999999999996</v>
      </c>
      <c r="D5038">
        <v>0.22375</v>
      </c>
      <c r="E5038">
        <v>0.37404999999999999</v>
      </c>
      <c r="F5038">
        <v>0.85594999999999999</v>
      </c>
      <c r="G5038">
        <v>0.42204999999999998</v>
      </c>
      <c r="H5038">
        <v>0.54554999999999998</v>
      </c>
      <c r="I5038">
        <v>0.50555000000000005</v>
      </c>
      <c r="J5038">
        <v>0.25205</v>
      </c>
      <c r="K5038">
        <v>0.53515000000000001</v>
      </c>
      <c r="L5038">
        <v>0.12265</v>
      </c>
    </row>
    <row r="5039" spans="1:12" x14ac:dyDescent="0.3">
      <c r="A5039">
        <v>5038</v>
      </c>
      <c r="B5039">
        <v>0.50375000000000003</v>
      </c>
      <c r="C5039">
        <v>8.8650000000000007E-2</v>
      </c>
      <c r="D5039">
        <v>0.25895000000000001</v>
      </c>
      <c r="E5039">
        <v>0.25124999999999997</v>
      </c>
      <c r="F5039">
        <v>0.83665</v>
      </c>
      <c r="G5039">
        <v>0.72035000000000005</v>
      </c>
      <c r="H5039">
        <v>0.14144999999999999</v>
      </c>
      <c r="I5039">
        <v>0.63614999999999999</v>
      </c>
      <c r="J5039">
        <v>0.30435000000000001</v>
      </c>
      <c r="K5039">
        <v>0.73345000000000005</v>
      </c>
      <c r="L5039">
        <v>0.41184999999999999</v>
      </c>
    </row>
    <row r="5040" spans="1:12" x14ac:dyDescent="0.3">
      <c r="A5040">
        <v>5039</v>
      </c>
      <c r="B5040">
        <v>0.50385000000000002</v>
      </c>
      <c r="C5040">
        <v>0.22835</v>
      </c>
      <c r="D5040">
        <v>0.77954999999999997</v>
      </c>
      <c r="E5040">
        <v>0.12655</v>
      </c>
      <c r="F5040">
        <v>0.19445000000000001</v>
      </c>
      <c r="G5040">
        <v>0.80025000000000002</v>
      </c>
      <c r="H5040">
        <v>0.36575000000000002</v>
      </c>
      <c r="I5040">
        <v>5.1650000000000001E-2</v>
      </c>
      <c r="J5040">
        <v>0.60275000000000001</v>
      </c>
      <c r="K5040">
        <v>0.63875000000000004</v>
      </c>
      <c r="L5040">
        <v>0.45565</v>
      </c>
    </row>
    <row r="5041" spans="1:12" x14ac:dyDescent="0.3">
      <c r="A5041">
        <v>5040</v>
      </c>
      <c r="B5041">
        <v>0.50395000000000001</v>
      </c>
      <c r="C5041">
        <v>0.76434999999999997</v>
      </c>
      <c r="D5041">
        <v>2.3349999999999999E-2</v>
      </c>
      <c r="E5041">
        <v>0.22334999999999999</v>
      </c>
      <c r="F5041">
        <v>0.15334999999999999</v>
      </c>
      <c r="G5041">
        <v>0.67845</v>
      </c>
      <c r="H5041">
        <v>5.7849999999999999E-2</v>
      </c>
      <c r="I5041">
        <v>0.35804999999999998</v>
      </c>
      <c r="J5041">
        <v>0.90315000000000001</v>
      </c>
      <c r="K5041">
        <v>0.68054999999999999</v>
      </c>
      <c r="L5041">
        <v>0.48125000000000001</v>
      </c>
    </row>
    <row r="5042" spans="1:12" x14ac:dyDescent="0.3">
      <c r="A5042">
        <v>5041</v>
      </c>
      <c r="B5042">
        <v>0.50405</v>
      </c>
      <c r="C5042">
        <v>0.60724999999999996</v>
      </c>
      <c r="D5042">
        <v>0.69804999999999995</v>
      </c>
      <c r="E5042">
        <v>0.43254999999999999</v>
      </c>
      <c r="F5042">
        <v>0.24485000000000001</v>
      </c>
      <c r="G5042">
        <v>0.28954999999999997</v>
      </c>
      <c r="H5042">
        <v>0.37785000000000002</v>
      </c>
      <c r="I5042">
        <v>0.32584999999999997</v>
      </c>
      <c r="J5042">
        <v>0.79174999999999995</v>
      </c>
      <c r="K5042">
        <v>0.95445000000000002</v>
      </c>
      <c r="L5042">
        <v>0.19084999999999999</v>
      </c>
    </row>
    <row r="5043" spans="1:12" x14ac:dyDescent="0.3">
      <c r="A5043">
        <v>5042</v>
      </c>
      <c r="B5043">
        <v>0.50414999999999999</v>
      </c>
      <c r="C5043">
        <v>0.62285000000000001</v>
      </c>
      <c r="D5043">
        <v>0.15934999999999999</v>
      </c>
      <c r="E5043">
        <v>0.47944999999999999</v>
      </c>
      <c r="F5043">
        <v>0.12655</v>
      </c>
      <c r="G5043">
        <v>0.32674999999999998</v>
      </c>
      <c r="H5043">
        <v>0.22334999999999999</v>
      </c>
      <c r="I5043">
        <v>0.45014999999999999</v>
      </c>
      <c r="J5043">
        <v>0.71635000000000004</v>
      </c>
      <c r="K5043">
        <v>0.68045</v>
      </c>
      <c r="L5043">
        <v>0.30814999999999998</v>
      </c>
    </row>
    <row r="5044" spans="1:12" x14ac:dyDescent="0.3">
      <c r="A5044">
        <v>5043</v>
      </c>
      <c r="B5044">
        <v>0.50424999999999998</v>
      </c>
      <c r="C5044">
        <v>0.76365000000000005</v>
      </c>
      <c r="D5044">
        <v>3.755E-2</v>
      </c>
      <c r="E5044">
        <v>0.18825</v>
      </c>
      <c r="F5044">
        <v>0.99065000000000003</v>
      </c>
      <c r="G5044">
        <v>0.86504999999999999</v>
      </c>
      <c r="H5044">
        <v>9.375E-2</v>
      </c>
      <c r="I5044">
        <v>0.39624999999999999</v>
      </c>
      <c r="J5044">
        <v>6.1449999999999998E-2</v>
      </c>
      <c r="K5044">
        <v>0.45915</v>
      </c>
      <c r="L5044">
        <v>0.21645</v>
      </c>
    </row>
    <row r="5045" spans="1:12" x14ac:dyDescent="0.3">
      <c r="A5045">
        <v>5044</v>
      </c>
      <c r="B5045">
        <v>0.50434999999999997</v>
      </c>
      <c r="C5045">
        <v>0.97614999999999996</v>
      </c>
      <c r="D5045">
        <v>0.77285000000000004</v>
      </c>
      <c r="E5045">
        <v>0.23924999999999999</v>
      </c>
      <c r="F5045">
        <v>9.0500000000000008E-3</v>
      </c>
      <c r="G5045">
        <v>0.90505000000000002</v>
      </c>
      <c r="H5045">
        <v>0.53125</v>
      </c>
      <c r="I5045">
        <v>9.4500000000000001E-3</v>
      </c>
      <c r="J5045">
        <v>0.54054999999999997</v>
      </c>
      <c r="K5045">
        <v>0.88824999999999998</v>
      </c>
      <c r="L5045">
        <v>0.48154999999999998</v>
      </c>
    </row>
    <row r="5046" spans="1:12" x14ac:dyDescent="0.3">
      <c r="A5046">
        <v>5045</v>
      </c>
      <c r="B5046">
        <v>0.50444999999999995</v>
      </c>
      <c r="C5046">
        <v>0.81925000000000003</v>
      </c>
      <c r="D5046">
        <v>0.69415000000000004</v>
      </c>
      <c r="E5046">
        <v>0.92615000000000003</v>
      </c>
      <c r="F5046">
        <v>0.97614999999999996</v>
      </c>
      <c r="G5046">
        <v>0.96565000000000001</v>
      </c>
      <c r="H5046">
        <v>0.67954999999999999</v>
      </c>
      <c r="I5046">
        <v>0.51824999999999999</v>
      </c>
      <c r="J5046">
        <v>0.28865000000000002</v>
      </c>
      <c r="K5046">
        <v>0.75954999999999995</v>
      </c>
      <c r="L5046">
        <v>0.96065</v>
      </c>
    </row>
    <row r="5047" spans="1:12" x14ac:dyDescent="0.3">
      <c r="A5047">
        <v>5046</v>
      </c>
      <c r="B5047">
        <v>0.50455000000000005</v>
      </c>
      <c r="C5047">
        <v>0.12295</v>
      </c>
      <c r="D5047">
        <v>0.75644999999999996</v>
      </c>
      <c r="E5047">
        <v>0.59365000000000001</v>
      </c>
      <c r="F5047">
        <v>0.70965</v>
      </c>
      <c r="G5047">
        <v>0.84884999999999999</v>
      </c>
      <c r="H5047">
        <v>5.6849999999999998E-2</v>
      </c>
      <c r="I5047">
        <v>0.97794999999999999</v>
      </c>
      <c r="J5047">
        <v>7.6749999999999999E-2</v>
      </c>
      <c r="K5047">
        <v>0.89934999999999998</v>
      </c>
      <c r="L5047">
        <v>0.83404999999999996</v>
      </c>
    </row>
    <row r="5048" spans="1:12" x14ac:dyDescent="0.3">
      <c r="A5048">
        <v>5047</v>
      </c>
      <c r="B5048">
        <v>0.50465000000000004</v>
      </c>
      <c r="C5048">
        <v>0.86995</v>
      </c>
      <c r="D5048">
        <v>2.1149999999999999E-2</v>
      </c>
      <c r="E5048">
        <v>0.74345000000000006</v>
      </c>
      <c r="F5048">
        <v>0.13655</v>
      </c>
      <c r="G5048">
        <v>5.015E-2</v>
      </c>
      <c r="H5048">
        <v>0.85175000000000001</v>
      </c>
      <c r="I5048">
        <v>0.28215000000000001</v>
      </c>
      <c r="J5048">
        <v>0.11495</v>
      </c>
      <c r="K5048">
        <v>1.695E-2</v>
      </c>
      <c r="L5048">
        <v>0.24725</v>
      </c>
    </row>
    <row r="5049" spans="1:12" x14ac:dyDescent="0.3">
      <c r="A5049">
        <v>5048</v>
      </c>
      <c r="B5049">
        <v>0.50475000000000003</v>
      </c>
      <c r="C5049">
        <v>0.63465000000000005</v>
      </c>
      <c r="D5049">
        <v>0.76495000000000002</v>
      </c>
      <c r="E5049">
        <v>0.86504999999999999</v>
      </c>
      <c r="F5049">
        <v>3.5049999999999998E-2</v>
      </c>
      <c r="G5049">
        <v>8.115E-2</v>
      </c>
      <c r="H5049">
        <v>0.46015</v>
      </c>
      <c r="I5049">
        <v>0.99965000000000004</v>
      </c>
      <c r="J5049">
        <v>0.66385000000000005</v>
      </c>
      <c r="K5049">
        <v>0.14194999999999999</v>
      </c>
      <c r="L5049">
        <v>0.86075000000000002</v>
      </c>
    </row>
    <row r="5050" spans="1:12" x14ac:dyDescent="0.3">
      <c r="A5050">
        <v>5049</v>
      </c>
      <c r="B5050">
        <v>0.50485000000000002</v>
      </c>
      <c r="C5050">
        <v>0.42514999999999997</v>
      </c>
      <c r="D5050">
        <v>0.56664999999999999</v>
      </c>
      <c r="E5050">
        <v>0.92484999999999995</v>
      </c>
      <c r="F5050">
        <v>0.61745000000000005</v>
      </c>
      <c r="G5050">
        <v>0.80764999999999998</v>
      </c>
      <c r="H5050">
        <v>0.65605000000000002</v>
      </c>
      <c r="I5050">
        <v>0.64954999999999996</v>
      </c>
      <c r="J5050">
        <v>0.47694999999999999</v>
      </c>
      <c r="K5050">
        <v>0.94255</v>
      </c>
      <c r="L5050">
        <v>0.31545000000000001</v>
      </c>
    </row>
    <row r="5051" spans="1:12" x14ac:dyDescent="0.3">
      <c r="A5051">
        <v>5050</v>
      </c>
      <c r="B5051">
        <v>0.50495000000000001</v>
      </c>
      <c r="C5051">
        <v>0.68735000000000002</v>
      </c>
      <c r="D5051">
        <v>0.40494999999999998</v>
      </c>
      <c r="E5051">
        <v>0.99155000000000004</v>
      </c>
      <c r="F5051">
        <v>0.27365</v>
      </c>
      <c r="G5051">
        <v>0.64385000000000003</v>
      </c>
      <c r="H5051">
        <v>9.2499999999999995E-3</v>
      </c>
      <c r="I5051">
        <v>0.46284999999999998</v>
      </c>
      <c r="J5051">
        <v>0.10235</v>
      </c>
      <c r="K5051">
        <v>0.38974999999999999</v>
      </c>
      <c r="L5051">
        <v>0.17904999999999999</v>
      </c>
    </row>
    <row r="5052" spans="1:12" x14ac:dyDescent="0.3">
      <c r="A5052">
        <v>5051</v>
      </c>
      <c r="B5052">
        <v>0.50505</v>
      </c>
      <c r="C5052">
        <v>0.87575000000000003</v>
      </c>
      <c r="D5052">
        <v>0.59914999999999996</v>
      </c>
      <c r="E5052">
        <v>0.56625000000000003</v>
      </c>
      <c r="F5052">
        <v>7.3550000000000004E-2</v>
      </c>
      <c r="G5052">
        <v>0.30495</v>
      </c>
      <c r="H5052">
        <v>5.0849999999999999E-2</v>
      </c>
      <c r="I5052">
        <v>0.85614999999999997</v>
      </c>
      <c r="J5052">
        <v>0.72055000000000002</v>
      </c>
      <c r="K5052">
        <v>0.70194999999999996</v>
      </c>
      <c r="L5052">
        <v>0.10495</v>
      </c>
    </row>
    <row r="5053" spans="1:12" x14ac:dyDescent="0.3">
      <c r="A5053">
        <v>5052</v>
      </c>
      <c r="B5053">
        <v>0.50514999999999999</v>
      </c>
      <c r="C5053">
        <v>0.29875000000000002</v>
      </c>
      <c r="D5053">
        <v>0.87955000000000005</v>
      </c>
      <c r="E5053">
        <v>0.10795</v>
      </c>
      <c r="F5053">
        <v>0.18185000000000001</v>
      </c>
      <c r="G5053">
        <v>0.80745</v>
      </c>
      <c r="H5053">
        <v>0.11525000000000001</v>
      </c>
      <c r="I5053">
        <v>0.42215000000000003</v>
      </c>
      <c r="J5053">
        <v>0.58694999999999997</v>
      </c>
      <c r="K5053">
        <v>9.325E-2</v>
      </c>
      <c r="L5053">
        <v>0.43714999999999998</v>
      </c>
    </row>
    <row r="5054" spans="1:12" x14ac:dyDescent="0.3">
      <c r="A5054">
        <v>5053</v>
      </c>
      <c r="B5054">
        <v>0.50524999999999998</v>
      </c>
      <c r="C5054">
        <v>0.86824999999999997</v>
      </c>
      <c r="D5054">
        <v>0.83035000000000003</v>
      </c>
      <c r="E5054">
        <v>0.94474999999999998</v>
      </c>
      <c r="F5054">
        <v>0.94594999999999996</v>
      </c>
      <c r="G5054">
        <v>0.53825000000000001</v>
      </c>
      <c r="H5054">
        <v>0.23555000000000001</v>
      </c>
      <c r="I5054">
        <v>0.62655000000000005</v>
      </c>
      <c r="J5054">
        <v>0.26945000000000002</v>
      </c>
      <c r="K5054">
        <v>0.97635000000000005</v>
      </c>
      <c r="L5054">
        <v>0.15045</v>
      </c>
    </row>
    <row r="5055" spans="1:12" x14ac:dyDescent="0.3">
      <c r="A5055">
        <v>5054</v>
      </c>
      <c r="B5055">
        <v>0.50534999999999997</v>
      </c>
      <c r="C5055">
        <v>0.37325000000000003</v>
      </c>
      <c r="D5055">
        <v>0.16835</v>
      </c>
      <c r="E5055">
        <v>0.48835000000000001</v>
      </c>
      <c r="F5055">
        <v>0.24654999999999999</v>
      </c>
      <c r="G5055">
        <v>0.53605000000000003</v>
      </c>
      <c r="H5055">
        <v>0.35204999999999997</v>
      </c>
      <c r="I5055">
        <v>0.13505</v>
      </c>
      <c r="J5055">
        <v>0.58665</v>
      </c>
      <c r="K5055">
        <v>0.67435</v>
      </c>
      <c r="L5055">
        <v>0.98234999999999995</v>
      </c>
    </row>
    <row r="5056" spans="1:12" x14ac:dyDescent="0.3">
      <c r="A5056">
        <v>5055</v>
      </c>
      <c r="B5056">
        <v>0.50544999999999995</v>
      </c>
      <c r="C5056">
        <v>0.54244999999999999</v>
      </c>
      <c r="D5056">
        <v>0.69474999999999998</v>
      </c>
      <c r="E5056">
        <v>7.1249999999999994E-2</v>
      </c>
      <c r="F5056">
        <v>0.74444999999999995</v>
      </c>
      <c r="G5056">
        <v>0.69735000000000003</v>
      </c>
      <c r="H5056">
        <v>0.91554999999999997</v>
      </c>
      <c r="I5056">
        <v>0.23114999999999999</v>
      </c>
      <c r="J5056">
        <v>0.63524999999999998</v>
      </c>
      <c r="K5056">
        <v>0.55884999999999996</v>
      </c>
      <c r="L5056">
        <v>0.84994999999999998</v>
      </c>
    </row>
    <row r="5057" spans="1:12" x14ac:dyDescent="0.3">
      <c r="A5057">
        <v>5056</v>
      </c>
      <c r="B5057">
        <v>0.50555000000000005</v>
      </c>
      <c r="C5057">
        <v>0.92254999999999998</v>
      </c>
      <c r="D5057">
        <v>0.86024999999999996</v>
      </c>
      <c r="E5057">
        <v>0.67425000000000002</v>
      </c>
      <c r="F5057">
        <v>0.74055000000000004</v>
      </c>
      <c r="G5057">
        <v>0.18945000000000001</v>
      </c>
      <c r="H5057">
        <v>0.53715000000000002</v>
      </c>
      <c r="I5057">
        <v>0.61845000000000006</v>
      </c>
      <c r="J5057">
        <v>0.12454999999999999</v>
      </c>
      <c r="K5057">
        <v>0.30585000000000001</v>
      </c>
      <c r="L5057">
        <v>0.90295000000000003</v>
      </c>
    </row>
    <row r="5058" spans="1:12" x14ac:dyDescent="0.3">
      <c r="A5058">
        <v>5057</v>
      </c>
      <c r="B5058">
        <v>0.50565000000000004</v>
      </c>
      <c r="C5058">
        <v>0.19525000000000001</v>
      </c>
      <c r="D5058">
        <v>0.81715000000000004</v>
      </c>
      <c r="E5058">
        <v>0.37705</v>
      </c>
      <c r="F5058">
        <v>0.23425000000000001</v>
      </c>
      <c r="G5058">
        <v>0.60934999999999995</v>
      </c>
      <c r="H5058">
        <v>0.20035</v>
      </c>
      <c r="I5058">
        <v>0.72965000000000002</v>
      </c>
      <c r="J5058">
        <v>0.76365000000000005</v>
      </c>
      <c r="K5058">
        <v>0.23685</v>
      </c>
      <c r="L5058">
        <v>0.58414999999999995</v>
      </c>
    </row>
    <row r="5059" spans="1:12" x14ac:dyDescent="0.3">
      <c r="A5059">
        <v>5058</v>
      </c>
      <c r="B5059">
        <v>0.50575000000000003</v>
      </c>
      <c r="C5059">
        <v>0.67544999999999999</v>
      </c>
      <c r="D5059">
        <v>0.77064999999999995</v>
      </c>
      <c r="E5059">
        <v>0.62685000000000002</v>
      </c>
      <c r="F5059">
        <v>4.4249999999999998E-2</v>
      </c>
      <c r="G5059">
        <v>0.38035000000000002</v>
      </c>
      <c r="H5059">
        <v>0.57674999999999998</v>
      </c>
      <c r="I5059">
        <v>0.91044999999999998</v>
      </c>
      <c r="J5059">
        <v>0.43604999999999999</v>
      </c>
      <c r="K5059">
        <v>0.43445</v>
      </c>
      <c r="L5059">
        <v>3.6049999999999999E-2</v>
      </c>
    </row>
    <row r="5060" spans="1:12" x14ac:dyDescent="0.3">
      <c r="A5060">
        <v>5059</v>
      </c>
      <c r="B5060">
        <v>0.50585000000000002</v>
      </c>
      <c r="C5060">
        <v>0.61455000000000004</v>
      </c>
      <c r="D5060">
        <v>0.30145</v>
      </c>
      <c r="E5060">
        <v>0.29854999999999998</v>
      </c>
      <c r="F5060">
        <v>0.22914999999999999</v>
      </c>
      <c r="G5060">
        <v>0.25405</v>
      </c>
      <c r="H5060">
        <v>0.61645000000000005</v>
      </c>
      <c r="I5060">
        <v>0.35475000000000001</v>
      </c>
      <c r="J5060">
        <v>0.25985000000000003</v>
      </c>
      <c r="K5060">
        <v>0.31905</v>
      </c>
      <c r="L5060">
        <v>0.23044999999999999</v>
      </c>
    </row>
    <row r="5061" spans="1:12" x14ac:dyDescent="0.3">
      <c r="A5061">
        <v>5060</v>
      </c>
      <c r="B5061">
        <v>0.50595000000000001</v>
      </c>
      <c r="C5061">
        <v>0.87075000000000002</v>
      </c>
      <c r="D5061">
        <v>0.33524999999999999</v>
      </c>
      <c r="E5061">
        <v>0.60314999999999996</v>
      </c>
      <c r="F5061">
        <v>0.32815</v>
      </c>
      <c r="G5061">
        <v>0.78754999999999997</v>
      </c>
      <c r="H5061">
        <v>8.4449999999999997E-2</v>
      </c>
      <c r="I5061">
        <v>0.88624999999999998</v>
      </c>
      <c r="J5061">
        <v>0.39855000000000002</v>
      </c>
      <c r="K5061">
        <v>0.89864999999999995</v>
      </c>
      <c r="L5061">
        <v>0.11615</v>
      </c>
    </row>
    <row r="5062" spans="1:12" x14ac:dyDescent="0.3">
      <c r="A5062">
        <v>5061</v>
      </c>
      <c r="B5062">
        <v>0.50605</v>
      </c>
      <c r="C5062">
        <v>0.44135000000000002</v>
      </c>
      <c r="D5062">
        <v>0.32214999999999999</v>
      </c>
      <c r="E5062">
        <v>0.10095</v>
      </c>
      <c r="F5062">
        <v>0.98724999999999996</v>
      </c>
      <c r="G5062">
        <v>0.64275000000000004</v>
      </c>
      <c r="H5062">
        <v>7.6649999999999996E-2</v>
      </c>
      <c r="I5062">
        <v>0.40544999999999998</v>
      </c>
      <c r="J5062">
        <v>0.52605000000000002</v>
      </c>
      <c r="K5062">
        <v>0.19045000000000001</v>
      </c>
      <c r="L5062">
        <v>0.64124999999999999</v>
      </c>
    </row>
    <row r="5063" spans="1:12" x14ac:dyDescent="0.3">
      <c r="A5063">
        <v>5062</v>
      </c>
      <c r="B5063">
        <v>0.50614999999999999</v>
      </c>
      <c r="C5063">
        <v>0.77244999999999997</v>
      </c>
      <c r="D5063">
        <v>0.93725000000000003</v>
      </c>
      <c r="E5063">
        <v>0.69394999999999996</v>
      </c>
      <c r="F5063">
        <v>0.44005</v>
      </c>
      <c r="G5063">
        <v>0.89475000000000005</v>
      </c>
      <c r="H5063">
        <v>0.75624999999999998</v>
      </c>
      <c r="I5063">
        <v>0.37485000000000002</v>
      </c>
      <c r="J5063">
        <v>0.64175000000000004</v>
      </c>
      <c r="K5063">
        <v>0.36144999999999999</v>
      </c>
      <c r="L5063">
        <v>0.29665000000000002</v>
      </c>
    </row>
    <row r="5064" spans="1:12" x14ac:dyDescent="0.3">
      <c r="A5064">
        <v>5063</v>
      </c>
      <c r="B5064">
        <v>0.50624999999999998</v>
      </c>
      <c r="C5064">
        <v>0.81174999999999997</v>
      </c>
      <c r="D5064">
        <v>0.58284999999999998</v>
      </c>
      <c r="E5064">
        <v>0.55374999999999996</v>
      </c>
      <c r="F5064">
        <v>0.83945000000000003</v>
      </c>
      <c r="G5064">
        <v>9.1050000000000006E-2</v>
      </c>
      <c r="H5064">
        <v>0.64975000000000005</v>
      </c>
      <c r="I5064">
        <v>0.80845</v>
      </c>
      <c r="J5064">
        <v>0.19434999999999999</v>
      </c>
      <c r="K5064">
        <v>0.39105000000000001</v>
      </c>
      <c r="L5064">
        <v>0.69615000000000005</v>
      </c>
    </row>
    <row r="5065" spans="1:12" x14ac:dyDescent="0.3">
      <c r="A5065">
        <v>5064</v>
      </c>
      <c r="B5065">
        <v>0.50634999999999997</v>
      </c>
      <c r="C5065">
        <v>0.63324999999999998</v>
      </c>
      <c r="D5065">
        <v>0.60014999999999996</v>
      </c>
      <c r="E5065">
        <v>0.58574999999999999</v>
      </c>
      <c r="F5065">
        <v>0.52395000000000003</v>
      </c>
      <c r="G5065">
        <v>0.51534999999999997</v>
      </c>
      <c r="H5065">
        <v>6.8650000000000003E-2</v>
      </c>
      <c r="I5065">
        <v>0.24035000000000001</v>
      </c>
      <c r="J5065">
        <v>0.10845</v>
      </c>
      <c r="K5065">
        <v>0.57494999999999996</v>
      </c>
      <c r="L5065">
        <v>0.45184999999999997</v>
      </c>
    </row>
    <row r="5066" spans="1:12" x14ac:dyDescent="0.3">
      <c r="A5066">
        <v>5065</v>
      </c>
      <c r="B5066">
        <v>0.50644999999999996</v>
      </c>
      <c r="C5066">
        <v>0.26045000000000001</v>
      </c>
      <c r="D5066">
        <v>0.39234999999999998</v>
      </c>
      <c r="E5066">
        <v>0.32335000000000003</v>
      </c>
      <c r="F5066">
        <v>0.61475000000000002</v>
      </c>
      <c r="G5066">
        <v>2.6450000000000001E-2</v>
      </c>
      <c r="H5066">
        <v>0.80264999999999997</v>
      </c>
      <c r="I5066">
        <v>0.57594999999999996</v>
      </c>
      <c r="J5066">
        <v>0.33565</v>
      </c>
      <c r="K5066">
        <v>0.32485000000000003</v>
      </c>
      <c r="L5066">
        <v>0.93054999999999999</v>
      </c>
    </row>
    <row r="5067" spans="1:12" x14ac:dyDescent="0.3">
      <c r="A5067">
        <v>5066</v>
      </c>
      <c r="B5067">
        <v>0.50654999999999994</v>
      </c>
      <c r="C5067">
        <v>7.3499999999999998E-3</v>
      </c>
      <c r="D5067">
        <v>0.22264999999999999</v>
      </c>
      <c r="E5067">
        <v>0.85875000000000001</v>
      </c>
      <c r="F5067">
        <v>0.90644999999999998</v>
      </c>
      <c r="G5067">
        <v>0.41565000000000002</v>
      </c>
      <c r="H5067">
        <v>0.95804999999999996</v>
      </c>
      <c r="I5067">
        <v>0.58614999999999995</v>
      </c>
      <c r="J5067">
        <v>0.86734999999999995</v>
      </c>
      <c r="K5067">
        <v>0.62514999999999998</v>
      </c>
      <c r="L5067">
        <v>0.49954999999999999</v>
      </c>
    </row>
    <row r="5068" spans="1:12" x14ac:dyDescent="0.3">
      <c r="A5068">
        <v>5067</v>
      </c>
      <c r="B5068">
        <v>0.50665000000000004</v>
      </c>
      <c r="C5068">
        <v>0.64275000000000004</v>
      </c>
      <c r="D5068">
        <v>0.35775000000000001</v>
      </c>
      <c r="E5068">
        <v>0.61745000000000005</v>
      </c>
      <c r="F5068">
        <v>0.98194999999999999</v>
      </c>
      <c r="G5068">
        <v>0.49704999999999999</v>
      </c>
      <c r="H5068">
        <v>0.96794999999999998</v>
      </c>
      <c r="I5068">
        <v>0.55125000000000002</v>
      </c>
      <c r="J5068">
        <v>0.29635</v>
      </c>
      <c r="K5068">
        <v>0.46794999999999998</v>
      </c>
      <c r="L5068">
        <v>0.19625000000000001</v>
      </c>
    </row>
    <row r="5069" spans="1:12" x14ac:dyDescent="0.3">
      <c r="A5069">
        <v>5068</v>
      </c>
      <c r="B5069">
        <v>0.50675000000000003</v>
      </c>
      <c r="C5069">
        <v>0.97875000000000001</v>
      </c>
      <c r="D5069">
        <v>0.75795000000000001</v>
      </c>
      <c r="E5069">
        <v>0.86904999999999999</v>
      </c>
      <c r="F5069">
        <v>6.4649999999999999E-2</v>
      </c>
      <c r="G5069">
        <v>0.73885000000000001</v>
      </c>
      <c r="H5069">
        <v>0.14645</v>
      </c>
      <c r="I5069">
        <v>8.6050000000000001E-2</v>
      </c>
      <c r="J5069">
        <v>0.29215000000000002</v>
      </c>
      <c r="K5069">
        <v>0.24525</v>
      </c>
      <c r="L5069">
        <v>0.15554999999999999</v>
      </c>
    </row>
    <row r="5070" spans="1:12" x14ac:dyDescent="0.3">
      <c r="A5070">
        <v>5069</v>
      </c>
      <c r="B5070">
        <v>0.50685000000000002</v>
      </c>
      <c r="C5070">
        <v>0.33684999999999998</v>
      </c>
      <c r="D5070">
        <v>0.16844999999999999</v>
      </c>
      <c r="E5070">
        <v>0.18425</v>
      </c>
      <c r="F5070">
        <v>0.40084999999999998</v>
      </c>
      <c r="G5070">
        <v>0.46365000000000001</v>
      </c>
      <c r="H5070">
        <v>0.21035000000000001</v>
      </c>
      <c r="I5070">
        <v>0.61434999999999995</v>
      </c>
      <c r="J5070">
        <v>4.0499999999999998E-3</v>
      </c>
      <c r="K5070">
        <v>4.725E-2</v>
      </c>
      <c r="L5070">
        <v>0.13955000000000001</v>
      </c>
    </row>
    <row r="5071" spans="1:12" x14ac:dyDescent="0.3">
      <c r="A5071">
        <v>5070</v>
      </c>
      <c r="B5071">
        <v>0.50695000000000001</v>
      </c>
      <c r="C5071">
        <v>0.29615000000000002</v>
      </c>
      <c r="D5071">
        <v>0.41754999999999998</v>
      </c>
      <c r="E5071">
        <v>1.0449999999999999E-2</v>
      </c>
      <c r="F5071">
        <v>0.30954999999999999</v>
      </c>
      <c r="G5071">
        <v>0.40934999999999999</v>
      </c>
      <c r="H5071">
        <v>0.73485</v>
      </c>
      <c r="I5071">
        <v>0.71765000000000001</v>
      </c>
      <c r="J5071">
        <v>0.18315000000000001</v>
      </c>
      <c r="K5071">
        <v>0.90715000000000001</v>
      </c>
      <c r="L5071">
        <v>0.11515</v>
      </c>
    </row>
    <row r="5072" spans="1:12" x14ac:dyDescent="0.3">
      <c r="A5072">
        <v>5071</v>
      </c>
      <c r="B5072">
        <v>0.50705</v>
      </c>
      <c r="C5072">
        <v>0.61185</v>
      </c>
      <c r="D5072">
        <v>0.19234999999999999</v>
      </c>
      <c r="E5072">
        <v>9.5499999999999995E-3</v>
      </c>
      <c r="F5072">
        <v>8.9349999999999999E-2</v>
      </c>
      <c r="G5072">
        <v>0.22075</v>
      </c>
      <c r="H5072">
        <v>0.56755</v>
      </c>
      <c r="I5072">
        <v>0.42854999999999999</v>
      </c>
      <c r="J5072">
        <v>0.62234999999999996</v>
      </c>
      <c r="K5072">
        <v>4.5749999999999999E-2</v>
      </c>
      <c r="L5072">
        <v>0.62324999999999997</v>
      </c>
    </row>
    <row r="5073" spans="1:12" x14ac:dyDescent="0.3">
      <c r="A5073">
        <v>5072</v>
      </c>
      <c r="B5073">
        <v>0.50714999999999999</v>
      </c>
      <c r="C5073">
        <v>0.75665000000000004</v>
      </c>
      <c r="D5073">
        <v>0.55764999999999998</v>
      </c>
      <c r="E5073">
        <v>0.60565000000000002</v>
      </c>
      <c r="F5073">
        <v>0.70615000000000006</v>
      </c>
      <c r="G5073">
        <v>0.70645000000000002</v>
      </c>
      <c r="H5073">
        <v>5.3499999999999997E-3</v>
      </c>
      <c r="I5073">
        <v>1.7950000000000001E-2</v>
      </c>
      <c r="J5073">
        <v>0.89044999999999996</v>
      </c>
      <c r="K5073">
        <v>0.32595000000000002</v>
      </c>
      <c r="L5073">
        <v>0.28144999999999998</v>
      </c>
    </row>
    <row r="5074" spans="1:12" x14ac:dyDescent="0.3">
      <c r="A5074">
        <v>5073</v>
      </c>
      <c r="B5074">
        <v>0.50724999999999998</v>
      </c>
      <c r="C5074">
        <v>0.32074999999999998</v>
      </c>
      <c r="D5074">
        <v>0.21565000000000001</v>
      </c>
      <c r="E5074">
        <v>0.83314999999999995</v>
      </c>
      <c r="F5074">
        <v>0.28015000000000001</v>
      </c>
      <c r="G5074">
        <v>0.93494999999999995</v>
      </c>
      <c r="H5074">
        <v>0.25674999999999998</v>
      </c>
      <c r="I5074">
        <v>0.37075000000000002</v>
      </c>
      <c r="J5074">
        <v>0.46475</v>
      </c>
      <c r="K5074">
        <v>0.37864999999999999</v>
      </c>
      <c r="L5074">
        <v>0.64185000000000003</v>
      </c>
    </row>
    <row r="5075" spans="1:12" x14ac:dyDescent="0.3">
      <c r="A5075">
        <v>5074</v>
      </c>
      <c r="B5075">
        <v>0.50734999999999997</v>
      </c>
      <c r="C5075">
        <v>0.19625000000000001</v>
      </c>
      <c r="D5075">
        <v>0.38255</v>
      </c>
      <c r="E5075">
        <v>0.21695</v>
      </c>
      <c r="F5075">
        <v>0.17025000000000001</v>
      </c>
      <c r="G5075">
        <v>0.46844999999999998</v>
      </c>
      <c r="H5075">
        <v>0.99385000000000001</v>
      </c>
      <c r="I5075">
        <v>0.38655</v>
      </c>
      <c r="J5075">
        <v>0.47844999999999999</v>
      </c>
      <c r="K5075">
        <v>0.21304999999999999</v>
      </c>
      <c r="L5075">
        <v>0.20005000000000001</v>
      </c>
    </row>
    <row r="5076" spans="1:12" x14ac:dyDescent="0.3">
      <c r="A5076">
        <v>5075</v>
      </c>
      <c r="B5076">
        <v>0.50744999999999996</v>
      </c>
      <c r="C5076">
        <v>0.63034999999999997</v>
      </c>
      <c r="D5076">
        <v>0.86324999999999996</v>
      </c>
      <c r="E5076">
        <v>0.13014999999999999</v>
      </c>
      <c r="F5076">
        <v>0.29304999999999998</v>
      </c>
      <c r="G5076">
        <v>0.88234999999999997</v>
      </c>
      <c r="H5076">
        <v>0.52334999999999998</v>
      </c>
      <c r="I5076">
        <v>0.26605000000000001</v>
      </c>
      <c r="J5076">
        <v>0.27424999999999999</v>
      </c>
      <c r="K5076">
        <v>8.4150000000000003E-2</v>
      </c>
      <c r="L5076">
        <v>0.28244999999999998</v>
      </c>
    </row>
    <row r="5077" spans="1:12" x14ac:dyDescent="0.3">
      <c r="A5077">
        <v>5076</v>
      </c>
      <c r="B5077">
        <v>0.50754999999999995</v>
      </c>
      <c r="C5077">
        <v>0.21545</v>
      </c>
      <c r="D5077">
        <v>0.29125000000000001</v>
      </c>
      <c r="E5077">
        <v>0.89385000000000003</v>
      </c>
      <c r="F5077">
        <v>0.58965000000000001</v>
      </c>
      <c r="G5077">
        <v>0.74744999999999995</v>
      </c>
      <c r="H5077">
        <v>0.11465</v>
      </c>
      <c r="I5077">
        <v>0.49004999999999999</v>
      </c>
      <c r="J5077">
        <v>0.13655</v>
      </c>
      <c r="K5077">
        <v>0.89075000000000004</v>
      </c>
      <c r="L5077">
        <v>2.1149999999999999E-2</v>
      </c>
    </row>
    <row r="5078" spans="1:12" x14ac:dyDescent="0.3">
      <c r="A5078">
        <v>5077</v>
      </c>
      <c r="B5078">
        <v>0.50765000000000005</v>
      </c>
      <c r="C5078">
        <v>0.25874999999999998</v>
      </c>
      <c r="D5078">
        <v>0.48625000000000002</v>
      </c>
      <c r="E5078">
        <v>0.26945000000000002</v>
      </c>
      <c r="F5078">
        <v>0.18665000000000001</v>
      </c>
      <c r="G5078">
        <v>0.40844999999999998</v>
      </c>
      <c r="H5078">
        <v>0.63214999999999999</v>
      </c>
      <c r="I5078">
        <v>0.77534999999999998</v>
      </c>
      <c r="J5078">
        <v>0.24024999999999999</v>
      </c>
      <c r="K5078">
        <v>0.71494999999999997</v>
      </c>
      <c r="L5078">
        <v>0.38865</v>
      </c>
    </row>
    <row r="5079" spans="1:12" x14ac:dyDescent="0.3">
      <c r="A5079">
        <v>5078</v>
      </c>
      <c r="B5079">
        <v>0.50775000000000003</v>
      </c>
      <c r="C5079">
        <v>9.8250000000000004E-2</v>
      </c>
      <c r="D5079">
        <v>0.68284999999999996</v>
      </c>
      <c r="E5079">
        <v>4.6449999999999998E-2</v>
      </c>
      <c r="F5079">
        <v>9.325E-2</v>
      </c>
      <c r="G5079">
        <v>0.78944999999999999</v>
      </c>
      <c r="H5079">
        <v>0.53344999999999998</v>
      </c>
      <c r="I5079">
        <v>0.87824999999999998</v>
      </c>
      <c r="J5079">
        <v>0.77075000000000005</v>
      </c>
      <c r="K5079">
        <v>0.95745000000000002</v>
      </c>
      <c r="L5079">
        <v>1.095E-2</v>
      </c>
    </row>
    <row r="5080" spans="1:12" x14ac:dyDescent="0.3">
      <c r="A5080">
        <v>5079</v>
      </c>
      <c r="B5080">
        <v>0.50785000000000002</v>
      </c>
      <c r="C5080">
        <v>0.64785000000000004</v>
      </c>
      <c r="D5080">
        <v>0.24454999999999999</v>
      </c>
      <c r="E5080">
        <v>6.565E-2</v>
      </c>
      <c r="F5080">
        <v>0.36345</v>
      </c>
      <c r="G5080">
        <v>0.28644999999999998</v>
      </c>
      <c r="H5080">
        <v>8.0750000000000002E-2</v>
      </c>
      <c r="I5080">
        <v>0.21565000000000001</v>
      </c>
      <c r="J5080">
        <v>0.60894999999999999</v>
      </c>
      <c r="K5080">
        <v>0.64175000000000004</v>
      </c>
      <c r="L5080">
        <v>0.17355000000000001</v>
      </c>
    </row>
    <row r="5081" spans="1:12" x14ac:dyDescent="0.3">
      <c r="A5081">
        <v>5080</v>
      </c>
      <c r="B5081">
        <v>0.50795000000000001</v>
      </c>
      <c r="C5081">
        <v>0.59384999999999999</v>
      </c>
      <c r="D5081">
        <v>3.4250000000000003E-2</v>
      </c>
      <c r="E5081">
        <v>0.71094999999999997</v>
      </c>
      <c r="F5081">
        <v>3.465E-2</v>
      </c>
      <c r="G5081">
        <v>0.85885</v>
      </c>
      <c r="H5081">
        <v>0.17805000000000001</v>
      </c>
      <c r="I5081">
        <v>0.35544999999999999</v>
      </c>
      <c r="J5081">
        <v>0.99524999999999997</v>
      </c>
      <c r="K5081">
        <v>5.7499999999999999E-3</v>
      </c>
      <c r="L5081">
        <v>0.94374999999999998</v>
      </c>
    </row>
    <row r="5082" spans="1:12" x14ac:dyDescent="0.3">
      <c r="A5082">
        <v>5081</v>
      </c>
      <c r="B5082">
        <v>0.50805</v>
      </c>
      <c r="C5082">
        <v>0.49864999999999998</v>
      </c>
      <c r="D5082">
        <v>0.97435000000000005</v>
      </c>
      <c r="E5082">
        <v>6.4999999999999997E-4</v>
      </c>
      <c r="F5082">
        <v>3.1850000000000003E-2</v>
      </c>
      <c r="G5082">
        <v>0.63324999999999998</v>
      </c>
      <c r="H5082">
        <v>0.45415</v>
      </c>
      <c r="I5082">
        <v>0.87614999999999998</v>
      </c>
      <c r="J5082">
        <v>0.36554999999999999</v>
      </c>
      <c r="K5082">
        <v>0.25205</v>
      </c>
      <c r="L5082">
        <v>0.22894999999999999</v>
      </c>
    </row>
    <row r="5083" spans="1:12" x14ac:dyDescent="0.3">
      <c r="A5083">
        <v>5082</v>
      </c>
      <c r="B5083">
        <v>0.50814999999999999</v>
      </c>
      <c r="C5083">
        <v>0.80574999999999997</v>
      </c>
      <c r="D5083">
        <v>8.8950000000000001E-2</v>
      </c>
      <c r="E5083">
        <v>0.18545</v>
      </c>
      <c r="F5083">
        <v>5.3350000000000002E-2</v>
      </c>
      <c r="G5083">
        <v>0.38535000000000003</v>
      </c>
      <c r="H5083">
        <v>0.13184999999999999</v>
      </c>
      <c r="I5083">
        <v>0.53525</v>
      </c>
      <c r="J5083">
        <v>0.64115</v>
      </c>
      <c r="K5083">
        <v>0.39445000000000002</v>
      </c>
      <c r="L5083">
        <v>0.79644999999999999</v>
      </c>
    </row>
    <row r="5084" spans="1:12" x14ac:dyDescent="0.3">
      <c r="A5084">
        <v>5083</v>
      </c>
      <c r="B5084">
        <v>0.50824999999999998</v>
      </c>
      <c r="C5084">
        <v>0.92374999999999996</v>
      </c>
      <c r="D5084">
        <v>0.76175000000000004</v>
      </c>
      <c r="E5084">
        <v>0.86675000000000002</v>
      </c>
      <c r="F5084">
        <v>0.78125</v>
      </c>
      <c r="G5084">
        <v>0.51075000000000004</v>
      </c>
      <c r="H5084">
        <v>0.77124999999999999</v>
      </c>
      <c r="I5084">
        <v>0.67544999999999999</v>
      </c>
      <c r="J5084">
        <v>0.81484999999999996</v>
      </c>
      <c r="K5084">
        <v>0.55105000000000004</v>
      </c>
      <c r="L5084">
        <v>0.85085</v>
      </c>
    </row>
    <row r="5085" spans="1:12" x14ac:dyDescent="0.3">
      <c r="A5085">
        <v>5084</v>
      </c>
      <c r="B5085">
        <v>0.50834999999999997</v>
      </c>
      <c r="C5085">
        <v>0.39324999999999999</v>
      </c>
      <c r="D5085">
        <v>0.88214999999999999</v>
      </c>
      <c r="E5085">
        <v>0.14435000000000001</v>
      </c>
      <c r="F5085">
        <v>0.95315000000000005</v>
      </c>
      <c r="G5085">
        <v>0.72894999999999999</v>
      </c>
      <c r="H5085">
        <v>0.90734999999999999</v>
      </c>
      <c r="I5085">
        <v>0.80994999999999995</v>
      </c>
      <c r="J5085">
        <v>0.24254999999999999</v>
      </c>
      <c r="K5085">
        <v>0.36595</v>
      </c>
      <c r="L5085">
        <v>0.89944999999999997</v>
      </c>
    </row>
    <row r="5086" spans="1:12" x14ac:dyDescent="0.3">
      <c r="A5086">
        <v>5085</v>
      </c>
      <c r="B5086">
        <v>0.50844999999999996</v>
      </c>
      <c r="C5086">
        <v>0.73765000000000003</v>
      </c>
      <c r="D5086">
        <v>0.30225000000000002</v>
      </c>
      <c r="E5086">
        <v>0.49404999999999999</v>
      </c>
      <c r="F5086">
        <v>0.60024999999999995</v>
      </c>
      <c r="G5086">
        <v>0.13775000000000001</v>
      </c>
      <c r="H5086">
        <v>0.51905000000000001</v>
      </c>
      <c r="I5086">
        <v>0.24374999999999999</v>
      </c>
      <c r="J5086">
        <v>0.74675000000000002</v>
      </c>
      <c r="K5086">
        <v>0.49085000000000001</v>
      </c>
      <c r="L5086">
        <v>4.2849999999999999E-2</v>
      </c>
    </row>
    <row r="5087" spans="1:12" x14ac:dyDescent="0.3">
      <c r="A5087">
        <v>5086</v>
      </c>
      <c r="B5087">
        <v>0.50854999999999995</v>
      </c>
      <c r="C5087">
        <v>0.13625000000000001</v>
      </c>
      <c r="D5087">
        <v>4.675E-2</v>
      </c>
      <c r="E5087">
        <v>0.80805000000000005</v>
      </c>
      <c r="F5087">
        <v>0.67395000000000005</v>
      </c>
      <c r="G5087">
        <v>0.57525000000000004</v>
      </c>
      <c r="H5087">
        <v>0.33524999999999999</v>
      </c>
      <c r="I5087">
        <v>7.1650000000000005E-2</v>
      </c>
      <c r="J5087">
        <v>0.61534999999999995</v>
      </c>
      <c r="K5087">
        <v>0.46095000000000003</v>
      </c>
      <c r="L5087">
        <v>0.22514999999999999</v>
      </c>
    </row>
    <row r="5088" spans="1:12" x14ac:dyDescent="0.3">
      <c r="A5088">
        <v>5087</v>
      </c>
      <c r="B5088">
        <v>0.50865000000000005</v>
      </c>
      <c r="C5088">
        <v>0.63444999999999996</v>
      </c>
      <c r="D5088">
        <v>0.81755</v>
      </c>
      <c r="E5088">
        <v>0.98924999999999996</v>
      </c>
      <c r="F5088">
        <v>0.52424999999999999</v>
      </c>
      <c r="G5088">
        <v>0.47375</v>
      </c>
      <c r="H5088">
        <v>0.86655000000000004</v>
      </c>
      <c r="I5088">
        <v>4.9849999999999998E-2</v>
      </c>
      <c r="J5088">
        <v>0.49295</v>
      </c>
      <c r="K5088">
        <v>0.73075000000000001</v>
      </c>
      <c r="L5088">
        <v>0.64724999999999999</v>
      </c>
    </row>
    <row r="5089" spans="1:12" x14ac:dyDescent="0.3">
      <c r="A5089">
        <v>5088</v>
      </c>
      <c r="B5089">
        <v>0.50875000000000004</v>
      </c>
      <c r="C5089">
        <v>0.70835000000000004</v>
      </c>
      <c r="D5089">
        <v>0.97145000000000004</v>
      </c>
      <c r="E5089">
        <v>9.4149999999999998E-2</v>
      </c>
      <c r="F5089">
        <v>0.73785000000000001</v>
      </c>
      <c r="G5089">
        <v>0.27115</v>
      </c>
      <c r="H5089">
        <v>0.22355</v>
      </c>
      <c r="I5089">
        <v>0.99895</v>
      </c>
      <c r="J5089">
        <v>0.61975000000000002</v>
      </c>
      <c r="K5089">
        <v>0.42075000000000001</v>
      </c>
      <c r="L5089">
        <v>0.41215000000000002</v>
      </c>
    </row>
    <row r="5090" spans="1:12" x14ac:dyDescent="0.3">
      <c r="A5090">
        <v>5089</v>
      </c>
      <c r="B5090">
        <v>0.50885000000000002</v>
      </c>
      <c r="C5090">
        <v>0.24595</v>
      </c>
      <c r="D5090">
        <v>0.84255000000000002</v>
      </c>
      <c r="E5090">
        <v>0.16295000000000001</v>
      </c>
      <c r="F5090">
        <v>0.12035</v>
      </c>
      <c r="G5090">
        <v>0.11945</v>
      </c>
      <c r="H5090">
        <v>0.40084999999999998</v>
      </c>
      <c r="I5090">
        <v>0.75675000000000003</v>
      </c>
      <c r="J5090">
        <v>0.10174999999999999</v>
      </c>
      <c r="K5090">
        <v>0.63134999999999997</v>
      </c>
      <c r="L5090">
        <v>0.65215000000000001</v>
      </c>
    </row>
    <row r="5091" spans="1:12" x14ac:dyDescent="0.3">
      <c r="A5091">
        <v>5090</v>
      </c>
      <c r="B5091">
        <v>0.50895000000000001</v>
      </c>
      <c r="C5091">
        <v>0.43495</v>
      </c>
      <c r="D5091">
        <v>0.63324999999999998</v>
      </c>
      <c r="E5091">
        <v>0.24525</v>
      </c>
      <c r="F5091">
        <v>0.33465</v>
      </c>
      <c r="G5091">
        <v>0.40334999999999999</v>
      </c>
      <c r="H5091">
        <v>0.54285000000000005</v>
      </c>
      <c r="I5091">
        <v>0.95304999999999995</v>
      </c>
      <c r="J5091">
        <v>0.78434999999999999</v>
      </c>
      <c r="K5091">
        <v>0.57245000000000001</v>
      </c>
      <c r="L5091">
        <v>0.87385000000000002</v>
      </c>
    </row>
    <row r="5092" spans="1:12" x14ac:dyDescent="0.3">
      <c r="A5092">
        <v>5091</v>
      </c>
      <c r="B5092">
        <v>0.50905</v>
      </c>
      <c r="C5092">
        <v>0.20585000000000001</v>
      </c>
      <c r="D5092">
        <v>0.66705000000000003</v>
      </c>
      <c r="E5092">
        <v>0.31795000000000001</v>
      </c>
      <c r="F5092">
        <v>0.18254999999999999</v>
      </c>
      <c r="G5092">
        <v>0.52875000000000005</v>
      </c>
      <c r="H5092">
        <v>0.95025000000000004</v>
      </c>
      <c r="I5092">
        <v>0.62495000000000001</v>
      </c>
      <c r="J5092">
        <v>0.42595</v>
      </c>
      <c r="K5092">
        <v>0.99655000000000005</v>
      </c>
      <c r="L5092">
        <v>0.84314999999999996</v>
      </c>
    </row>
    <row r="5093" spans="1:12" x14ac:dyDescent="0.3">
      <c r="A5093">
        <v>5092</v>
      </c>
      <c r="B5093">
        <v>0.50914999999999999</v>
      </c>
      <c r="C5093">
        <v>0.22125</v>
      </c>
      <c r="D5093">
        <v>0.47925000000000001</v>
      </c>
      <c r="E5093">
        <v>0.47294999999999998</v>
      </c>
      <c r="F5093">
        <v>8.6249999999999993E-2</v>
      </c>
      <c r="G5093">
        <v>0.97114999999999996</v>
      </c>
      <c r="H5093">
        <v>0.51875000000000004</v>
      </c>
      <c r="I5093">
        <v>0.92295000000000005</v>
      </c>
      <c r="J5093">
        <v>0.33234999999999998</v>
      </c>
      <c r="K5093">
        <v>0.69874999999999998</v>
      </c>
      <c r="L5093">
        <v>0.35025000000000001</v>
      </c>
    </row>
    <row r="5094" spans="1:12" x14ac:dyDescent="0.3">
      <c r="A5094">
        <v>5093</v>
      </c>
      <c r="B5094">
        <v>0.50924999999999998</v>
      </c>
      <c r="C5094">
        <v>0.54835</v>
      </c>
      <c r="D5094">
        <v>0.50814999999999999</v>
      </c>
      <c r="E5094">
        <v>0.67735000000000001</v>
      </c>
      <c r="F5094">
        <v>0.74585000000000001</v>
      </c>
      <c r="G5094">
        <v>0.31695000000000001</v>
      </c>
      <c r="H5094">
        <v>0.71114999999999995</v>
      </c>
      <c r="I5094">
        <v>0.54754999999999998</v>
      </c>
      <c r="J5094">
        <v>0.43325000000000002</v>
      </c>
      <c r="K5094">
        <v>0.33555000000000001</v>
      </c>
      <c r="L5094">
        <v>0.94594999999999996</v>
      </c>
    </row>
    <row r="5095" spans="1:12" x14ac:dyDescent="0.3">
      <c r="A5095">
        <v>5094</v>
      </c>
      <c r="B5095">
        <v>0.50934999999999997</v>
      </c>
      <c r="C5095">
        <v>0.48294999999999999</v>
      </c>
      <c r="D5095">
        <v>0.52064999999999995</v>
      </c>
      <c r="E5095">
        <v>0.90915000000000001</v>
      </c>
      <c r="F5095">
        <v>6.0650000000000003E-2</v>
      </c>
      <c r="G5095">
        <v>0.95945000000000003</v>
      </c>
      <c r="H5095">
        <v>0.39005000000000001</v>
      </c>
      <c r="I5095">
        <v>0.92544999999999999</v>
      </c>
      <c r="J5095">
        <v>2.65E-3</v>
      </c>
      <c r="K5095">
        <v>0.17274999999999999</v>
      </c>
      <c r="L5095">
        <v>0.10854999999999999</v>
      </c>
    </row>
    <row r="5096" spans="1:12" x14ac:dyDescent="0.3">
      <c r="A5096">
        <v>5095</v>
      </c>
      <c r="B5096">
        <v>0.50944999999999996</v>
      </c>
      <c r="C5096">
        <v>0.81535000000000002</v>
      </c>
      <c r="D5096">
        <v>0.10645</v>
      </c>
      <c r="E5096">
        <v>0.72084999999999999</v>
      </c>
      <c r="F5096">
        <v>2.5149999999999999E-2</v>
      </c>
      <c r="G5096">
        <v>1.055E-2</v>
      </c>
      <c r="H5096">
        <v>0.30835000000000001</v>
      </c>
      <c r="I5096">
        <v>0.85924999999999996</v>
      </c>
      <c r="J5096">
        <v>0.25074999999999997</v>
      </c>
      <c r="K5096">
        <v>0.61665000000000003</v>
      </c>
      <c r="L5096">
        <v>0.67374999999999996</v>
      </c>
    </row>
    <row r="5097" spans="1:12" x14ac:dyDescent="0.3">
      <c r="A5097">
        <v>5096</v>
      </c>
      <c r="B5097">
        <v>0.50954999999999995</v>
      </c>
      <c r="C5097">
        <v>0.59684999999999999</v>
      </c>
      <c r="D5097">
        <v>0.70104999999999995</v>
      </c>
      <c r="E5097">
        <v>0.24995000000000001</v>
      </c>
      <c r="F5097">
        <v>0.15295</v>
      </c>
      <c r="G5097">
        <v>0.92574999999999996</v>
      </c>
      <c r="H5097">
        <v>3.5450000000000002E-2</v>
      </c>
      <c r="I5097">
        <v>0.16564999999999999</v>
      </c>
      <c r="J5097">
        <v>0.29444999999999999</v>
      </c>
      <c r="K5097">
        <v>0.61445000000000005</v>
      </c>
      <c r="L5097">
        <v>0.52605000000000002</v>
      </c>
    </row>
    <row r="5098" spans="1:12" x14ac:dyDescent="0.3">
      <c r="A5098">
        <v>5097</v>
      </c>
      <c r="B5098">
        <v>0.50965000000000005</v>
      </c>
      <c r="C5098">
        <v>0.62565000000000004</v>
      </c>
      <c r="D5098">
        <v>0.94415000000000004</v>
      </c>
      <c r="E5098">
        <v>0.34494999999999998</v>
      </c>
      <c r="F5098">
        <v>0.62855000000000005</v>
      </c>
      <c r="G5098">
        <v>0.10445</v>
      </c>
      <c r="H5098">
        <v>4.8750000000000002E-2</v>
      </c>
      <c r="I5098">
        <v>0.41375000000000001</v>
      </c>
      <c r="J5098">
        <v>0.62605</v>
      </c>
      <c r="K5098">
        <v>0.21645</v>
      </c>
      <c r="L5098">
        <v>0.28084999999999999</v>
      </c>
    </row>
    <row r="5099" spans="1:12" x14ac:dyDescent="0.3">
      <c r="A5099">
        <v>5098</v>
      </c>
      <c r="B5099">
        <v>0.50975000000000004</v>
      </c>
      <c r="C5099">
        <v>0.66335</v>
      </c>
      <c r="D5099">
        <v>0.78174999999999994</v>
      </c>
      <c r="E5099">
        <v>0.36695</v>
      </c>
      <c r="F5099">
        <v>0.48644999999999999</v>
      </c>
      <c r="G5099">
        <v>0.34484999999999999</v>
      </c>
      <c r="H5099">
        <v>0.41134999999999999</v>
      </c>
      <c r="I5099">
        <v>5.2150000000000002E-2</v>
      </c>
      <c r="J5099">
        <v>0.75105</v>
      </c>
      <c r="K5099">
        <v>0.22814999999999999</v>
      </c>
      <c r="L5099">
        <v>2.495E-2</v>
      </c>
    </row>
    <row r="5100" spans="1:12" x14ac:dyDescent="0.3">
      <c r="A5100">
        <v>5099</v>
      </c>
      <c r="B5100">
        <v>0.50985000000000003</v>
      </c>
      <c r="C5100">
        <v>1.1849999999999999E-2</v>
      </c>
      <c r="D5100">
        <v>0.76295000000000002</v>
      </c>
      <c r="E5100">
        <v>0.95894999999999997</v>
      </c>
      <c r="F5100">
        <v>0.36595</v>
      </c>
      <c r="G5100">
        <v>0.88505</v>
      </c>
      <c r="H5100">
        <v>0.91705000000000003</v>
      </c>
      <c r="I5100">
        <v>0.89215</v>
      </c>
      <c r="J5100">
        <v>0.55684999999999996</v>
      </c>
      <c r="K5100">
        <v>0.48945</v>
      </c>
      <c r="L5100">
        <v>0.88224999999999998</v>
      </c>
    </row>
    <row r="5101" spans="1:12" x14ac:dyDescent="0.3">
      <c r="A5101">
        <v>5100</v>
      </c>
      <c r="B5101">
        <v>0.50995000000000001</v>
      </c>
      <c r="C5101">
        <v>0.52434999999999998</v>
      </c>
      <c r="D5101">
        <v>0.32755000000000001</v>
      </c>
      <c r="E5101">
        <v>8.1350000000000006E-2</v>
      </c>
      <c r="F5101">
        <v>0.47985</v>
      </c>
      <c r="G5101">
        <v>0.60945000000000005</v>
      </c>
      <c r="H5101">
        <v>0.78895000000000004</v>
      </c>
      <c r="I5101">
        <v>0.58504999999999996</v>
      </c>
      <c r="J5101">
        <v>0.90105000000000002</v>
      </c>
      <c r="K5101">
        <v>0.25995000000000001</v>
      </c>
      <c r="L5101">
        <v>0.30395</v>
      </c>
    </row>
    <row r="5102" spans="1:12" x14ac:dyDescent="0.3">
      <c r="A5102">
        <v>5101</v>
      </c>
      <c r="B5102">
        <v>0.51005</v>
      </c>
      <c r="C5102">
        <v>0.77075000000000005</v>
      </c>
      <c r="D5102">
        <v>0.98575000000000002</v>
      </c>
      <c r="E5102">
        <v>0.24884999999999999</v>
      </c>
      <c r="F5102">
        <v>0.99624999999999997</v>
      </c>
      <c r="G5102">
        <v>0.38355</v>
      </c>
      <c r="H5102">
        <v>0.13775000000000001</v>
      </c>
      <c r="I5102">
        <v>0.60275000000000001</v>
      </c>
      <c r="J5102">
        <v>0.68074999999999997</v>
      </c>
      <c r="K5102">
        <v>0.33324999999999999</v>
      </c>
      <c r="L5102">
        <v>0.35104999999999997</v>
      </c>
    </row>
    <row r="5103" spans="1:12" x14ac:dyDescent="0.3">
      <c r="A5103">
        <v>5102</v>
      </c>
      <c r="B5103">
        <v>0.51014999999999999</v>
      </c>
      <c r="C5103">
        <v>0.99624999999999997</v>
      </c>
      <c r="D5103">
        <v>0.85634999999999994</v>
      </c>
      <c r="E5103">
        <v>0.50624999999999998</v>
      </c>
      <c r="F5103">
        <v>0.94574999999999998</v>
      </c>
      <c r="G5103">
        <v>0.29644999999999999</v>
      </c>
      <c r="H5103">
        <v>0.58825000000000005</v>
      </c>
      <c r="I5103">
        <v>0.99375000000000002</v>
      </c>
      <c r="J5103">
        <v>0.39734999999999998</v>
      </c>
      <c r="K5103">
        <v>0.71735000000000004</v>
      </c>
      <c r="L5103">
        <v>0.50444999999999995</v>
      </c>
    </row>
    <row r="5104" spans="1:12" x14ac:dyDescent="0.3">
      <c r="A5104">
        <v>5103</v>
      </c>
      <c r="B5104">
        <v>0.51024999999999998</v>
      </c>
      <c r="C5104">
        <v>0.53905000000000003</v>
      </c>
      <c r="D5104">
        <v>0.77415</v>
      </c>
      <c r="E5104">
        <v>0.98975000000000002</v>
      </c>
      <c r="F5104">
        <v>2.0650000000000002E-2</v>
      </c>
      <c r="G5104">
        <v>0.30335000000000001</v>
      </c>
      <c r="H5104">
        <v>0.77085000000000004</v>
      </c>
      <c r="I5104">
        <v>0.98665000000000003</v>
      </c>
      <c r="J5104">
        <v>7.825E-2</v>
      </c>
      <c r="K5104">
        <v>0.51715</v>
      </c>
      <c r="L5104">
        <v>0.22425</v>
      </c>
    </row>
    <row r="5105" spans="1:12" x14ac:dyDescent="0.3">
      <c r="A5105">
        <v>5104</v>
      </c>
      <c r="B5105">
        <v>0.51034999999999997</v>
      </c>
      <c r="C5105">
        <v>1.685E-2</v>
      </c>
      <c r="D5105">
        <v>0.62104999999999999</v>
      </c>
      <c r="E5105">
        <v>8.5650000000000004E-2</v>
      </c>
      <c r="F5105">
        <v>0.60324999999999995</v>
      </c>
      <c r="G5105">
        <v>0.37454999999999999</v>
      </c>
      <c r="H5105">
        <v>0.75765000000000005</v>
      </c>
      <c r="I5105">
        <v>0.64964999999999995</v>
      </c>
      <c r="J5105">
        <v>0.87414999999999998</v>
      </c>
      <c r="K5105">
        <v>0.95225000000000004</v>
      </c>
      <c r="L5105">
        <v>0.17985000000000001</v>
      </c>
    </row>
    <row r="5106" spans="1:12" x14ac:dyDescent="0.3">
      <c r="A5106">
        <v>5105</v>
      </c>
      <c r="B5106">
        <v>0.51044999999999996</v>
      </c>
      <c r="C5106">
        <v>0.41134999999999999</v>
      </c>
      <c r="D5106">
        <v>0.85385</v>
      </c>
      <c r="E5106">
        <v>0.76685000000000003</v>
      </c>
      <c r="F5106">
        <v>0.66364999999999996</v>
      </c>
      <c r="G5106">
        <v>7.4249999999999997E-2</v>
      </c>
      <c r="H5106">
        <v>0.98255000000000003</v>
      </c>
      <c r="I5106">
        <v>0.99975000000000003</v>
      </c>
      <c r="J5106">
        <v>0.68554999999999999</v>
      </c>
      <c r="K5106">
        <v>0.98604999999999998</v>
      </c>
      <c r="L5106">
        <v>0.37745000000000001</v>
      </c>
    </row>
    <row r="5107" spans="1:12" x14ac:dyDescent="0.3">
      <c r="A5107">
        <v>5106</v>
      </c>
      <c r="B5107">
        <v>0.51054999999999995</v>
      </c>
      <c r="C5107">
        <v>0.15004999999999999</v>
      </c>
      <c r="D5107">
        <v>0.87495000000000001</v>
      </c>
      <c r="E5107">
        <v>0.81774999999999998</v>
      </c>
      <c r="F5107">
        <v>0.97004999999999997</v>
      </c>
      <c r="G5107">
        <v>0.93955</v>
      </c>
      <c r="H5107">
        <v>0.79454999999999998</v>
      </c>
      <c r="I5107">
        <v>0.30335000000000001</v>
      </c>
      <c r="J5107">
        <v>9.9650000000000002E-2</v>
      </c>
      <c r="K5107">
        <v>0.10775</v>
      </c>
      <c r="L5107">
        <v>0.49654999999999999</v>
      </c>
    </row>
    <row r="5108" spans="1:12" x14ac:dyDescent="0.3">
      <c r="A5108">
        <v>5107</v>
      </c>
      <c r="B5108">
        <v>0.51065000000000005</v>
      </c>
      <c r="C5108">
        <v>0.92035</v>
      </c>
      <c r="D5108">
        <v>0.88254999999999995</v>
      </c>
      <c r="E5108">
        <v>0.51344999999999996</v>
      </c>
      <c r="F5108">
        <v>0.67144999999999999</v>
      </c>
      <c r="G5108">
        <v>0.80405000000000004</v>
      </c>
      <c r="H5108">
        <v>0.88865000000000005</v>
      </c>
      <c r="I5108">
        <v>0.54705000000000004</v>
      </c>
      <c r="J5108">
        <v>0.32055</v>
      </c>
      <c r="K5108">
        <v>0.29404999999999998</v>
      </c>
      <c r="L5108">
        <v>0.79164999999999996</v>
      </c>
    </row>
    <row r="5109" spans="1:12" x14ac:dyDescent="0.3">
      <c r="A5109">
        <v>5108</v>
      </c>
      <c r="B5109">
        <v>0.51075000000000004</v>
      </c>
      <c r="C5109">
        <v>0.38865</v>
      </c>
      <c r="D5109">
        <v>0.14835000000000001</v>
      </c>
      <c r="E5109">
        <v>0.20574999999999999</v>
      </c>
      <c r="F5109">
        <v>0.94015000000000004</v>
      </c>
      <c r="G5109">
        <v>0.36275000000000002</v>
      </c>
      <c r="H5109">
        <v>0.24274999999999999</v>
      </c>
      <c r="I5109">
        <v>0.55105000000000004</v>
      </c>
      <c r="J5109">
        <v>0.30945</v>
      </c>
      <c r="K5109">
        <v>0.94764999999999999</v>
      </c>
      <c r="L5109">
        <v>0.50234999999999996</v>
      </c>
    </row>
    <row r="5110" spans="1:12" x14ac:dyDescent="0.3">
      <c r="A5110">
        <v>5109</v>
      </c>
      <c r="B5110">
        <v>0.51085000000000003</v>
      </c>
      <c r="C5110">
        <v>0.86624999999999996</v>
      </c>
      <c r="D5110">
        <v>0.93405000000000005</v>
      </c>
      <c r="E5110">
        <v>0.17205000000000001</v>
      </c>
      <c r="F5110">
        <v>0.68164999999999998</v>
      </c>
      <c r="G5110">
        <v>0.71214999999999995</v>
      </c>
      <c r="H5110">
        <v>0.74004999999999999</v>
      </c>
      <c r="I5110">
        <v>0.94974999999999998</v>
      </c>
      <c r="J5110">
        <v>0.71994999999999998</v>
      </c>
      <c r="K5110">
        <v>0.98665000000000003</v>
      </c>
      <c r="L5110">
        <v>0.30025000000000002</v>
      </c>
    </row>
    <row r="5111" spans="1:12" x14ac:dyDescent="0.3">
      <c r="A5111">
        <v>5110</v>
      </c>
      <c r="B5111">
        <v>0.51095000000000002</v>
      </c>
      <c r="C5111">
        <v>0.50754999999999995</v>
      </c>
      <c r="D5111">
        <v>0.82345000000000002</v>
      </c>
      <c r="E5111">
        <v>0.59275</v>
      </c>
      <c r="F5111">
        <v>0.20065</v>
      </c>
      <c r="G5111">
        <v>0.61495</v>
      </c>
      <c r="H5111">
        <v>0.28784999999999999</v>
      </c>
      <c r="I5111">
        <v>0.87214999999999998</v>
      </c>
      <c r="J5111">
        <v>0.37335000000000002</v>
      </c>
      <c r="K5111">
        <v>0.78764999999999996</v>
      </c>
      <c r="L5111">
        <v>8.795E-2</v>
      </c>
    </row>
    <row r="5112" spans="1:12" x14ac:dyDescent="0.3">
      <c r="A5112">
        <v>5111</v>
      </c>
      <c r="B5112">
        <v>0.51105</v>
      </c>
      <c r="C5112">
        <v>0.90525</v>
      </c>
      <c r="D5112">
        <v>0.31885000000000002</v>
      </c>
      <c r="E5112">
        <v>0.77995000000000003</v>
      </c>
      <c r="F5112">
        <v>1.915E-2</v>
      </c>
      <c r="G5112">
        <v>2.3550000000000001E-2</v>
      </c>
      <c r="H5112">
        <v>8.2650000000000001E-2</v>
      </c>
      <c r="I5112">
        <v>0.81174999999999997</v>
      </c>
      <c r="J5112">
        <v>0.84955000000000003</v>
      </c>
      <c r="K5112">
        <v>0.73555000000000004</v>
      </c>
      <c r="L5112">
        <v>0.13805000000000001</v>
      </c>
    </row>
    <row r="5113" spans="1:12" x14ac:dyDescent="0.3">
      <c r="A5113">
        <v>5112</v>
      </c>
      <c r="B5113">
        <v>0.51114999999999999</v>
      </c>
      <c r="C5113">
        <v>0.55095000000000005</v>
      </c>
      <c r="D5113">
        <v>0.67315000000000003</v>
      </c>
      <c r="E5113">
        <v>0.15085000000000001</v>
      </c>
      <c r="F5113">
        <v>0.93774999999999997</v>
      </c>
      <c r="G5113">
        <v>3.6150000000000002E-2</v>
      </c>
      <c r="H5113">
        <v>0.46205000000000002</v>
      </c>
      <c r="I5113">
        <v>0.56264999999999998</v>
      </c>
      <c r="J5113">
        <v>0.36804999999999999</v>
      </c>
      <c r="K5113">
        <v>0.45865</v>
      </c>
      <c r="L5113">
        <v>0.39874999999999999</v>
      </c>
    </row>
    <row r="5114" spans="1:12" x14ac:dyDescent="0.3">
      <c r="A5114">
        <v>5113</v>
      </c>
      <c r="B5114">
        <v>0.51124999999999998</v>
      </c>
      <c r="C5114">
        <v>0.30004999999999998</v>
      </c>
      <c r="D5114">
        <v>0.38445000000000001</v>
      </c>
      <c r="E5114">
        <v>0.21715000000000001</v>
      </c>
      <c r="F5114">
        <v>0.56515000000000004</v>
      </c>
      <c r="G5114">
        <v>0.86324999999999996</v>
      </c>
      <c r="H5114">
        <v>7.6550000000000007E-2</v>
      </c>
      <c r="I5114">
        <v>0.58714999999999995</v>
      </c>
      <c r="J5114">
        <v>0.38155</v>
      </c>
      <c r="K5114">
        <v>0.90115000000000001</v>
      </c>
      <c r="L5114">
        <v>0.71074999999999999</v>
      </c>
    </row>
    <row r="5115" spans="1:12" x14ac:dyDescent="0.3">
      <c r="A5115">
        <v>5114</v>
      </c>
      <c r="B5115">
        <v>0.51134999999999997</v>
      </c>
      <c r="C5115">
        <v>0.87595000000000001</v>
      </c>
      <c r="D5115">
        <v>0.16345000000000001</v>
      </c>
      <c r="E5115">
        <v>0.61514999999999997</v>
      </c>
      <c r="F5115">
        <v>0.65385000000000004</v>
      </c>
      <c r="G5115">
        <v>0.76924999999999999</v>
      </c>
      <c r="H5115">
        <v>0.76715</v>
      </c>
      <c r="I5115">
        <v>0.76395000000000002</v>
      </c>
      <c r="J5115">
        <v>0.60285</v>
      </c>
      <c r="K5115">
        <v>0.80645</v>
      </c>
      <c r="L5115">
        <v>0.31435000000000002</v>
      </c>
    </row>
    <row r="5116" spans="1:12" x14ac:dyDescent="0.3">
      <c r="A5116">
        <v>5115</v>
      </c>
      <c r="B5116">
        <v>0.51144999999999996</v>
      </c>
      <c r="C5116">
        <v>0.76154999999999995</v>
      </c>
      <c r="D5116">
        <v>3.0249999999999999E-2</v>
      </c>
      <c r="E5116">
        <v>5.6950000000000001E-2</v>
      </c>
      <c r="F5116">
        <v>0.22775000000000001</v>
      </c>
      <c r="G5116">
        <v>0.32645000000000002</v>
      </c>
      <c r="H5116">
        <v>0.25054999999999999</v>
      </c>
      <c r="I5116">
        <v>0.73104999999999998</v>
      </c>
      <c r="J5116">
        <v>0.66354999999999997</v>
      </c>
      <c r="K5116">
        <v>0.18115000000000001</v>
      </c>
      <c r="L5116">
        <v>0.24695</v>
      </c>
    </row>
    <row r="5117" spans="1:12" x14ac:dyDescent="0.3">
      <c r="A5117">
        <v>5116</v>
      </c>
      <c r="B5117">
        <v>0.51154999999999995</v>
      </c>
      <c r="C5117">
        <v>0.69825000000000004</v>
      </c>
      <c r="D5117">
        <v>0.20044999999999999</v>
      </c>
      <c r="E5117">
        <v>0.73345000000000005</v>
      </c>
      <c r="F5117">
        <v>0.75724999999999998</v>
      </c>
      <c r="G5117">
        <v>0.73214999999999997</v>
      </c>
      <c r="H5117">
        <v>0.35565000000000002</v>
      </c>
      <c r="I5117">
        <v>0.99875000000000003</v>
      </c>
      <c r="J5117">
        <v>0.61445000000000005</v>
      </c>
      <c r="K5117">
        <v>0.25185000000000002</v>
      </c>
      <c r="L5117">
        <v>0.65805000000000002</v>
      </c>
    </row>
    <row r="5118" spans="1:12" x14ac:dyDescent="0.3">
      <c r="A5118">
        <v>5117</v>
      </c>
      <c r="B5118">
        <v>0.51165000000000005</v>
      </c>
      <c r="C5118">
        <v>0.57174999999999998</v>
      </c>
      <c r="D5118">
        <v>0.13125000000000001</v>
      </c>
      <c r="E5118">
        <v>0.38145000000000001</v>
      </c>
      <c r="F5118">
        <v>8.9050000000000004E-2</v>
      </c>
      <c r="G5118">
        <v>0.32995000000000002</v>
      </c>
      <c r="H5118">
        <v>0.76964999999999995</v>
      </c>
      <c r="I5118">
        <v>0.63595000000000002</v>
      </c>
      <c r="J5118">
        <v>0.29604999999999998</v>
      </c>
      <c r="K5118">
        <v>6.9949999999999998E-2</v>
      </c>
      <c r="L5118">
        <v>7.5249999999999997E-2</v>
      </c>
    </row>
    <row r="5119" spans="1:12" x14ac:dyDescent="0.3">
      <c r="A5119">
        <v>5118</v>
      </c>
      <c r="B5119">
        <v>0.51175000000000004</v>
      </c>
      <c r="C5119">
        <v>0.29954999999999998</v>
      </c>
      <c r="D5119">
        <v>0.92884999999999995</v>
      </c>
      <c r="E5119">
        <v>0.73845000000000005</v>
      </c>
      <c r="F5119">
        <v>0.58355000000000001</v>
      </c>
      <c r="G5119">
        <v>0.64375000000000004</v>
      </c>
      <c r="H5119">
        <v>0.39415</v>
      </c>
      <c r="I5119">
        <v>0.99324999999999997</v>
      </c>
      <c r="J5119">
        <v>0.75165000000000004</v>
      </c>
      <c r="K5119">
        <v>0.27415</v>
      </c>
      <c r="L5119">
        <v>0.73085</v>
      </c>
    </row>
    <row r="5120" spans="1:12" x14ac:dyDescent="0.3">
      <c r="A5120">
        <v>5119</v>
      </c>
      <c r="B5120">
        <v>0.51185000000000003</v>
      </c>
      <c r="C5120">
        <v>0.23755000000000001</v>
      </c>
      <c r="D5120">
        <v>0.23535</v>
      </c>
      <c r="E5120">
        <v>0.89424999999999999</v>
      </c>
      <c r="F5120">
        <v>0.26555000000000001</v>
      </c>
      <c r="G5120">
        <v>0.48925000000000002</v>
      </c>
      <c r="H5120">
        <v>6.9849999999999995E-2</v>
      </c>
      <c r="I5120">
        <v>0.28394999999999998</v>
      </c>
      <c r="J5120">
        <v>0.23715</v>
      </c>
      <c r="K5120">
        <v>0.20244999999999999</v>
      </c>
      <c r="L5120">
        <v>0.55535000000000001</v>
      </c>
    </row>
    <row r="5121" spans="1:12" x14ac:dyDescent="0.3">
      <c r="A5121">
        <v>5120</v>
      </c>
      <c r="B5121">
        <v>0.51195000000000002</v>
      </c>
      <c r="C5121">
        <v>0.38095000000000001</v>
      </c>
      <c r="D5121">
        <v>0.65444999999999998</v>
      </c>
      <c r="E5121">
        <v>0.64885000000000004</v>
      </c>
      <c r="F5121">
        <v>0.26114999999999999</v>
      </c>
      <c r="G5121">
        <v>0.61204999999999998</v>
      </c>
      <c r="H5121">
        <v>0.40915000000000001</v>
      </c>
      <c r="I5121">
        <v>0.43425000000000002</v>
      </c>
      <c r="J5121">
        <v>0.15045</v>
      </c>
      <c r="K5121">
        <v>0.58265</v>
      </c>
      <c r="L5121">
        <v>0.77495000000000003</v>
      </c>
    </row>
    <row r="5122" spans="1:12" x14ac:dyDescent="0.3">
      <c r="A5122">
        <v>5121</v>
      </c>
      <c r="B5122">
        <v>0.51205000000000001</v>
      </c>
      <c r="C5122">
        <v>0.42914999999999998</v>
      </c>
      <c r="D5122">
        <v>0.93545</v>
      </c>
      <c r="E5122">
        <v>0.43245</v>
      </c>
      <c r="F5122">
        <v>0.45584999999999998</v>
      </c>
      <c r="G5122">
        <v>0.97875000000000001</v>
      </c>
      <c r="H5122">
        <v>0.88595000000000002</v>
      </c>
      <c r="I5122">
        <v>0.29065000000000002</v>
      </c>
      <c r="J5122">
        <v>0.94755</v>
      </c>
      <c r="K5122">
        <v>0.70855000000000001</v>
      </c>
      <c r="L5122">
        <v>0.11395</v>
      </c>
    </row>
    <row r="5123" spans="1:12" x14ac:dyDescent="0.3">
      <c r="A5123">
        <v>5122</v>
      </c>
      <c r="B5123">
        <v>0.51214999999999999</v>
      </c>
      <c r="C5123">
        <v>4.2549999999999998E-2</v>
      </c>
      <c r="D5123">
        <v>0.47844999999999999</v>
      </c>
      <c r="E5123">
        <v>0.10635</v>
      </c>
      <c r="F5123">
        <v>0.36885000000000001</v>
      </c>
      <c r="G5123">
        <v>0.33455000000000001</v>
      </c>
      <c r="H5123">
        <v>0.63144999999999996</v>
      </c>
      <c r="I5123">
        <v>0.27074999999999999</v>
      </c>
      <c r="J5123">
        <v>2.7499999999999998E-3</v>
      </c>
      <c r="K5123">
        <v>0.10925</v>
      </c>
      <c r="L5123">
        <v>7.2450000000000001E-2</v>
      </c>
    </row>
    <row r="5124" spans="1:12" x14ac:dyDescent="0.3">
      <c r="A5124">
        <v>5123</v>
      </c>
      <c r="B5124">
        <v>0.51224999999999998</v>
      </c>
      <c r="C5124">
        <v>0.43795000000000001</v>
      </c>
      <c r="D5124">
        <v>0.95645000000000002</v>
      </c>
      <c r="E5124">
        <v>5.5649999999999998E-2</v>
      </c>
      <c r="F5124">
        <v>0.30854999999999999</v>
      </c>
      <c r="G5124">
        <v>0.41775000000000001</v>
      </c>
      <c r="H5124">
        <v>0.57474999999999998</v>
      </c>
      <c r="I5124">
        <v>3.9500000000000004E-3</v>
      </c>
      <c r="J5124">
        <v>0.40694999999999998</v>
      </c>
      <c r="K5124">
        <v>0.56735000000000002</v>
      </c>
      <c r="L5124">
        <v>0.15315000000000001</v>
      </c>
    </row>
    <row r="5125" spans="1:12" x14ac:dyDescent="0.3">
      <c r="A5125">
        <v>5124</v>
      </c>
      <c r="B5125">
        <v>0.51234999999999997</v>
      </c>
      <c r="C5125">
        <v>0.89285000000000003</v>
      </c>
      <c r="D5125">
        <v>0.91234999999999999</v>
      </c>
      <c r="E5125">
        <v>0.35404999999999998</v>
      </c>
      <c r="F5125">
        <v>0.37045</v>
      </c>
      <c r="G5125">
        <v>0.89775000000000005</v>
      </c>
      <c r="H5125">
        <v>0.97835000000000005</v>
      </c>
      <c r="I5125">
        <v>0.51554999999999995</v>
      </c>
      <c r="J5125">
        <v>0.24424999999999999</v>
      </c>
      <c r="K5125">
        <v>0.85375000000000001</v>
      </c>
      <c r="L5125">
        <v>0.10375</v>
      </c>
    </row>
    <row r="5126" spans="1:12" x14ac:dyDescent="0.3">
      <c r="A5126">
        <v>5125</v>
      </c>
      <c r="B5126">
        <v>0.51244999999999996</v>
      </c>
      <c r="C5126">
        <v>0.76705000000000001</v>
      </c>
      <c r="D5126">
        <v>0.20355000000000001</v>
      </c>
      <c r="E5126">
        <v>0.29065000000000002</v>
      </c>
      <c r="F5126">
        <v>0.70814999999999995</v>
      </c>
      <c r="G5126">
        <v>0.92605000000000004</v>
      </c>
      <c r="H5126">
        <v>0.93645</v>
      </c>
      <c r="I5126">
        <v>0.20674999999999999</v>
      </c>
      <c r="J5126">
        <v>0.72284999999999999</v>
      </c>
      <c r="K5126">
        <v>0.62014999999999998</v>
      </c>
      <c r="L5126">
        <v>0.89705000000000001</v>
      </c>
    </row>
    <row r="5127" spans="1:12" x14ac:dyDescent="0.3">
      <c r="A5127">
        <v>5126</v>
      </c>
      <c r="B5127">
        <v>0.51254999999999995</v>
      </c>
      <c r="C5127">
        <v>0.14394999999999999</v>
      </c>
      <c r="D5127">
        <v>0.57625000000000004</v>
      </c>
      <c r="E5127">
        <v>0.14445</v>
      </c>
      <c r="F5127">
        <v>0.89615</v>
      </c>
      <c r="G5127">
        <v>0.43595</v>
      </c>
      <c r="H5127">
        <v>0.15625</v>
      </c>
      <c r="I5127">
        <v>8.5500000000000003E-3</v>
      </c>
      <c r="J5127">
        <v>0.49954999999999999</v>
      </c>
      <c r="K5127">
        <v>0.16155</v>
      </c>
      <c r="L5127">
        <v>0.30245</v>
      </c>
    </row>
    <row r="5128" spans="1:12" x14ac:dyDescent="0.3">
      <c r="A5128">
        <v>5127</v>
      </c>
      <c r="B5128">
        <v>0.51265000000000005</v>
      </c>
      <c r="C5128">
        <v>0.75495000000000001</v>
      </c>
      <c r="D5128">
        <v>0.58945000000000003</v>
      </c>
      <c r="E5128">
        <v>0.89024999999999999</v>
      </c>
      <c r="F5128">
        <v>7.2349999999999998E-2</v>
      </c>
      <c r="G5128">
        <v>0.67974999999999997</v>
      </c>
      <c r="H5128">
        <v>0.59294999999999998</v>
      </c>
      <c r="I5128">
        <v>0.12454999999999999</v>
      </c>
      <c r="J5128">
        <v>0.71884999999999999</v>
      </c>
      <c r="K5128">
        <v>0.19205</v>
      </c>
      <c r="L5128">
        <v>0.62314999999999998</v>
      </c>
    </row>
    <row r="5129" spans="1:12" x14ac:dyDescent="0.3">
      <c r="A5129">
        <v>5128</v>
      </c>
      <c r="B5129">
        <v>0.51275000000000004</v>
      </c>
      <c r="C5129">
        <v>4.9050000000000003E-2</v>
      </c>
      <c r="D5129">
        <v>0.10245</v>
      </c>
      <c r="E5129">
        <v>0.24625</v>
      </c>
      <c r="F5129">
        <v>0.31154999999999999</v>
      </c>
      <c r="G5129">
        <v>0.90095000000000003</v>
      </c>
      <c r="H5129">
        <v>0.90354999999999996</v>
      </c>
      <c r="I5129">
        <v>0.93225000000000002</v>
      </c>
      <c r="J5129">
        <v>7.4149999999999994E-2</v>
      </c>
      <c r="K5129">
        <v>0.67605000000000004</v>
      </c>
      <c r="L5129">
        <v>0.41094999999999998</v>
      </c>
    </row>
    <row r="5130" spans="1:12" x14ac:dyDescent="0.3">
      <c r="A5130">
        <v>5129</v>
      </c>
      <c r="B5130">
        <v>0.51285000000000003</v>
      </c>
      <c r="C5130">
        <v>0.69194999999999995</v>
      </c>
      <c r="D5130">
        <v>0.52825</v>
      </c>
      <c r="E5130">
        <v>0.33265</v>
      </c>
      <c r="F5130">
        <v>0.57655000000000001</v>
      </c>
      <c r="G5130">
        <v>9.1149999999999995E-2</v>
      </c>
      <c r="H5130">
        <v>0.41065000000000002</v>
      </c>
      <c r="I5130">
        <v>0.53744999999999998</v>
      </c>
      <c r="J5130">
        <v>0.10055</v>
      </c>
      <c r="K5130">
        <v>0.57135000000000002</v>
      </c>
      <c r="L5130">
        <v>0.30685000000000001</v>
      </c>
    </row>
    <row r="5131" spans="1:12" x14ac:dyDescent="0.3">
      <c r="A5131">
        <v>5130</v>
      </c>
      <c r="B5131">
        <v>0.51295000000000002</v>
      </c>
      <c r="C5131">
        <v>0.66954999999999998</v>
      </c>
      <c r="D5131">
        <v>0.49125000000000002</v>
      </c>
      <c r="E5131">
        <v>0.19405</v>
      </c>
      <c r="F5131">
        <v>0.62705</v>
      </c>
      <c r="G5131">
        <v>0.68005000000000004</v>
      </c>
      <c r="H5131">
        <v>0.77885000000000004</v>
      </c>
      <c r="I5131">
        <v>0.18174999999999999</v>
      </c>
      <c r="J5131">
        <v>4.0550000000000003E-2</v>
      </c>
      <c r="K5131">
        <v>0.35525000000000001</v>
      </c>
      <c r="L5131">
        <v>0.70555000000000001</v>
      </c>
    </row>
    <row r="5132" spans="1:12" x14ac:dyDescent="0.3">
      <c r="A5132">
        <v>5131</v>
      </c>
      <c r="B5132">
        <v>0.51305000000000001</v>
      </c>
      <c r="C5132">
        <v>0.22284999999999999</v>
      </c>
      <c r="D5132">
        <v>0.79674999999999996</v>
      </c>
      <c r="E5132">
        <v>7.8950000000000006E-2</v>
      </c>
      <c r="F5132">
        <v>0.85604999999999998</v>
      </c>
      <c r="G5132">
        <v>0.48585</v>
      </c>
      <c r="H5132">
        <v>0.71494999999999997</v>
      </c>
      <c r="I5132">
        <v>0.54335</v>
      </c>
      <c r="J5132">
        <v>0.37695000000000001</v>
      </c>
      <c r="K5132">
        <v>0.59045000000000003</v>
      </c>
      <c r="L5132">
        <v>0.63854999999999995</v>
      </c>
    </row>
    <row r="5133" spans="1:12" x14ac:dyDescent="0.3">
      <c r="A5133">
        <v>5132</v>
      </c>
      <c r="B5133">
        <v>0.51315</v>
      </c>
      <c r="C5133">
        <v>0.18575</v>
      </c>
      <c r="D5133">
        <v>0.29965000000000003</v>
      </c>
      <c r="E5133">
        <v>0.45655000000000001</v>
      </c>
      <c r="F5133">
        <v>6.1550000000000001E-2</v>
      </c>
      <c r="G5133">
        <v>0.62844999999999995</v>
      </c>
      <c r="H5133">
        <v>0.61185</v>
      </c>
      <c r="I5133">
        <v>0.64575000000000005</v>
      </c>
      <c r="J5133">
        <v>0.36004999999999998</v>
      </c>
      <c r="K5133">
        <v>0.17985000000000001</v>
      </c>
      <c r="L5133">
        <v>0.64154999999999995</v>
      </c>
    </row>
    <row r="5134" spans="1:12" x14ac:dyDescent="0.3">
      <c r="A5134">
        <v>5133</v>
      </c>
      <c r="B5134">
        <v>0.51324999999999998</v>
      </c>
      <c r="C5134">
        <v>0.96665000000000001</v>
      </c>
      <c r="D5134">
        <v>0.45955000000000001</v>
      </c>
      <c r="E5134">
        <v>0.78744999999999998</v>
      </c>
      <c r="F5134">
        <v>0.72555000000000003</v>
      </c>
      <c r="G5134">
        <v>0.68174999999999997</v>
      </c>
      <c r="H5134">
        <v>0.25755</v>
      </c>
      <c r="I5134">
        <v>0.34265000000000001</v>
      </c>
      <c r="J5134">
        <v>0.36075000000000002</v>
      </c>
      <c r="K5134">
        <v>0.10345</v>
      </c>
      <c r="L5134">
        <v>0.23365</v>
      </c>
    </row>
    <row r="5135" spans="1:12" x14ac:dyDescent="0.3">
      <c r="A5135">
        <v>5134</v>
      </c>
      <c r="B5135">
        <v>0.51334999999999997</v>
      </c>
      <c r="C5135">
        <v>4.335E-2</v>
      </c>
      <c r="D5135">
        <v>0.25914999999999999</v>
      </c>
      <c r="E5135">
        <v>0.92315000000000003</v>
      </c>
      <c r="F5135">
        <v>8.3849999999999994E-2</v>
      </c>
      <c r="G5135">
        <v>0.74985000000000002</v>
      </c>
      <c r="H5135">
        <v>0.15584999999999999</v>
      </c>
      <c r="I5135">
        <v>0.50505</v>
      </c>
      <c r="J5135">
        <v>0.50505</v>
      </c>
      <c r="K5135">
        <v>0.71514999999999995</v>
      </c>
      <c r="L5135">
        <v>2.4850000000000001E-2</v>
      </c>
    </row>
    <row r="5136" spans="1:12" x14ac:dyDescent="0.3">
      <c r="A5136">
        <v>5135</v>
      </c>
      <c r="B5136">
        <v>0.51344999999999996</v>
      </c>
      <c r="C5136">
        <v>0.73204999999999998</v>
      </c>
      <c r="D5136">
        <v>0.30535000000000001</v>
      </c>
      <c r="E5136">
        <v>0.67835000000000001</v>
      </c>
      <c r="F5136">
        <v>0.97885</v>
      </c>
      <c r="G5136">
        <v>0.37885000000000002</v>
      </c>
      <c r="H5136">
        <v>0.36604999999999999</v>
      </c>
      <c r="I5136">
        <v>0.37004999999999999</v>
      </c>
      <c r="J5136">
        <v>0.95415000000000005</v>
      </c>
      <c r="K5136">
        <v>0.21385000000000001</v>
      </c>
      <c r="L5136">
        <v>0.53005000000000002</v>
      </c>
    </row>
    <row r="5137" spans="1:12" x14ac:dyDescent="0.3">
      <c r="A5137">
        <v>5136</v>
      </c>
      <c r="B5137">
        <v>0.51354999999999995</v>
      </c>
      <c r="C5137">
        <v>0.58204999999999996</v>
      </c>
      <c r="D5137">
        <v>0.98065000000000002</v>
      </c>
      <c r="E5137">
        <v>8.6749999999999994E-2</v>
      </c>
      <c r="F5137">
        <v>0.97224999999999995</v>
      </c>
      <c r="G5137">
        <v>6.2149999999999997E-2</v>
      </c>
      <c r="H5137">
        <v>0.46124999999999999</v>
      </c>
      <c r="I5137">
        <v>0.98194999999999999</v>
      </c>
      <c r="J5137">
        <v>0.27505000000000002</v>
      </c>
      <c r="K5137">
        <v>0.27765000000000001</v>
      </c>
      <c r="L5137">
        <v>0.71684999999999999</v>
      </c>
    </row>
    <row r="5138" spans="1:12" x14ac:dyDescent="0.3">
      <c r="A5138">
        <v>5137</v>
      </c>
      <c r="B5138">
        <v>0.51365000000000005</v>
      </c>
      <c r="C5138">
        <v>0.78554999999999997</v>
      </c>
      <c r="D5138">
        <v>0.22614999999999999</v>
      </c>
      <c r="E5138">
        <v>0.45055000000000001</v>
      </c>
      <c r="F5138">
        <v>0.25464999999999999</v>
      </c>
      <c r="G5138">
        <v>0.23244999999999999</v>
      </c>
      <c r="H5138">
        <v>0.93764999999999998</v>
      </c>
      <c r="I5138">
        <v>0.53005000000000002</v>
      </c>
      <c r="J5138">
        <v>0.92645</v>
      </c>
      <c r="K5138">
        <v>0.26045000000000001</v>
      </c>
      <c r="L5138">
        <v>0.65585000000000004</v>
      </c>
    </row>
    <row r="5139" spans="1:12" x14ac:dyDescent="0.3">
      <c r="A5139">
        <v>5138</v>
      </c>
      <c r="B5139">
        <v>0.51375000000000004</v>
      </c>
      <c r="C5139">
        <v>0.17255000000000001</v>
      </c>
      <c r="D5139">
        <v>0.28684999999999999</v>
      </c>
      <c r="E5139">
        <v>0.38135000000000002</v>
      </c>
      <c r="F5139">
        <v>0.25755</v>
      </c>
      <c r="G5139">
        <v>0.16095000000000001</v>
      </c>
      <c r="H5139">
        <v>0.19835</v>
      </c>
      <c r="I5139">
        <v>0.54464999999999997</v>
      </c>
      <c r="J5139">
        <v>0.82894999999999996</v>
      </c>
      <c r="K5139">
        <v>0.15354999999999999</v>
      </c>
      <c r="L5139">
        <v>0.26135000000000003</v>
      </c>
    </row>
    <row r="5140" spans="1:12" x14ac:dyDescent="0.3">
      <c r="A5140">
        <v>5139</v>
      </c>
      <c r="B5140">
        <v>0.51385000000000003</v>
      </c>
      <c r="C5140">
        <v>8.6249999999999993E-2</v>
      </c>
      <c r="D5140">
        <v>0.85785</v>
      </c>
      <c r="E5140">
        <v>0.15725</v>
      </c>
      <c r="F5140">
        <v>0.30254999999999999</v>
      </c>
      <c r="G5140">
        <v>3.7850000000000002E-2</v>
      </c>
      <c r="H5140">
        <v>0.83265</v>
      </c>
      <c r="I5140">
        <v>0.63554999999999995</v>
      </c>
      <c r="J5140">
        <v>0.62905</v>
      </c>
      <c r="K5140">
        <v>0.47344999999999998</v>
      </c>
      <c r="L5140">
        <v>0.98124999999999996</v>
      </c>
    </row>
    <row r="5141" spans="1:12" x14ac:dyDescent="0.3">
      <c r="A5141">
        <v>5140</v>
      </c>
      <c r="B5141">
        <v>0.51395000000000002</v>
      </c>
      <c r="C5141">
        <v>0.50985000000000003</v>
      </c>
      <c r="D5141">
        <v>0.60555000000000003</v>
      </c>
      <c r="E5141">
        <v>0.11305</v>
      </c>
      <c r="F5141">
        <v>0.16395000000000001</v>
      </c>
      <c r="G5141">
        <v>0.75314999999999999</v>
      </c>
      <c r="H5141">
        <v>5.0450000000000002E-2</v>
      </c>
      <c r="I5141">
        <v>0.69925000000000004</v>
      </c>
      <c r="J5141">
        <v>0.28144999999999998</v>
      </c>
      <c r="K5141">
        <v>0.11445</v>
      </c>
      <c r="L5141">
        <v>0.24274999999999999</v>
      </c>
    </row>
    <row r="5142" spans="1:12" x14ac:dyDescent="0.3">
      <c r="A5142">
        <v>5141</v>
      </c>
      <c r="B5142">
        <v>0.51405000000000001</v>
      </c>
      <c r="C5142">
        <v>0.76615</v>
      </c>
      <c r="D5142">
        <v>8.4150000000000003E-2</v>
      </c>
      <c r="E5142">
        <v>0.24635000000000001</v>
      </c>
      <c r="F5142">
        <v>4.4749999999999998E-2</v>
      </c>
      <c r="G5142">
        <v>0.77485000000000004</v>
      </c>
      <c r="H5142">
        <v>6.9150000000000003E-2</v>
      </c>
      <c r="I5142">
        <v>0.46655000000000002</v>
      </c>
      <c r="J5142">
        <v>0.66464999999999996</v>
      </c>
      <c r="K5142">
        <v>0.68074999999999997</v>
      </c>
      <c r="L5142">
        <v>0.80945</v>
      </c>
    </row>
    <row r="5143" spans="1:12" x14ac:dyDescent="0.3">
      <c r="A5143">
        <v>5142</v>
      </c>
      <c r="B5143">
        <v>0.51415</v>
      </c>
      <c r="C5143">
        <v>0.90774999999999995</v>
      </c>
      <c r="D5143">
        <v>0.34784999999999999</v>
      </c>
      <c r="E5143">
        <v>0.80054999999999998</v>
      </c>
      <c r="F5143">
        <v>0.85614999999999997</v>
      </c>
      <c r="G5143">
        <v>0.48435</v>
      </c>
      <c r="H5143">
        <v>0.93254999999999999</v>
      </c>
      <c r="I5143">
        <v>0.21634999999999999</v>
      </c>
      <c r="J5143">
        <v>8.1049999999999997E-2</v>
      </c>
      <c r="K5143">
        <v>0.90444999999999998</v>
      </c>
      <c r="L5143">
        <v>0.65764999999999996</v>
      </c>
    </row>
    <row r="5144" spans="1:12" x14ac:dyDescent="0.3">
      <c r="A5144">
        <v>5143</v>
      </c>
      <c r="B5144">
        <v>0.51424999999999998</v>
      </c>
      <c r="C5144">
        <v>0.69215000000000004</v>
      </c>
      <c r="D5144">
        <v>0.28055000000000002</v>
      </c>
      <c r="E5144">
        <v>0.74385000000000001</v>
      </c>
      <c r="F5144">
        <v>0.40705000000000002</v>
      </c>
      <c r="G5144">
        <v>0.91995000000000005</v>
      </c>
      <c r="H5144">
        <v>0.67764999999999997</v>
      </c>
      <c r="I5144">
        <v>0.84065000000000001</v>
      </c>
      <c r="J5144">
        <v>0.13815</v>
      </c>
      <c r="K5144">
        <v>0.46224999999999999</v>
      </c>
      <c r="L5144">
        <v>0.98524999999999996</v>
      </c>
    </row>
    <row r="5145" spans="1:12" x14ac:dyDescent="0.3">
      <c r="A5145">
        <v>5144</v>
      </c>
      <c r="B5145">
        <v>0.51434999999999997</v>
      </c>
      <c r="C5145">
        <v>0.61175000000000002</v>
      </c>
      <c r="D5145">
        <v>0.96984999999999999</v>
      </c>
      <c r="E5145">
        <v>0.90475000000000005</v>
      </c>
      <c r="F5145">
        <v>0.50265000000000004</v>
      </c>
      <c r="G5145">
        <v>0.99865000000000004</v>
      </c>
      <c r="H5145">
        <v>0.25585000000000002</v>
      </c>
      <c r="I5145">
        <v>0.17044999999999999</v>
      </c>
      <c r="J5145">
        <v>0.50295000000000001</v>
      </c>
      <c r="K5145">
        <v>0.33134999999999998</v>
      </c>
      <c r="L5145">
        <v>0.51775000000000004</v>
      </c>
    </row>
    <row r="5146" spans="1:12" x14ac:dyDescent="0.3">
      <c r="A5146">
        <v>5145</v>
      </c>
      <c r="B5146">
        <v>0.51444999999999996</v>
      </c>
      <c r="C5146">
        <v>0.54115000000000002</v>
      </c>
      <c r="D5146">
        <v>0.53605000000000003</v>
      </c>
      <c r="E5146">
        <v>0.17715</v>
      </c>
      <c r="F5146">
        <v>0.83214999999999995</v>
      </c>
      <c r="G5146">
        <v>0.35365000000000002</v>
      </c>
      <c r="H5146">
        <v>0.62334999999999996</v>
      </c>
      <c r="I5146">
        <v>0.20385</v>
      </c>
      <c r="J5146">
        <v>0.34255000000000002</v>
      </c>
      <c r="K5146">
        <v>0.32155</v>
      </c>
      <c r="L5146">
        <v>0.99175000000000002</v>
      </c>
    </row>
    <row r="5147" spans="1:12" x14ac:dyDescent="0.3">
      <c r="A5147">
        <v>5146</v>
      </c>
      <c r="B5147">
        <v>0.51454999999999995</v>
      </c>
      <c r="C5147">
        <v>0.42975000000000002</v>
      </c>
      <c r="D5147">
        <v>0.42004999999999998</v>
      </c>
      <c r="E5147">
        <v>0.10575</v>
      </c>
      <c r="F5147">
        <v>0.10415000000000001</v>
      </c>
      <c r="G5147">
        <v>0.94764999999999999</v>
      </c>
      <c r="H5147">
        <v>0.42365000000000003</v>
      </c>
      <c r="I5147">
        <v>0.26214999999999999</v>
      </c>
      <c r="J5147">
        <v>0.99234999999999995</v>
      </c>
      <c r="K5147">
        <v>0.89305000000000001</v>
      </c>
      <c r="L5147">
        <v>0.92964999999999998</v>
      </c>
    </row>
    <row r="5148" spans="1:12" x14ac:dyDescent="0.3">
      <c r="A5148">
        <v>5147</v>
      </c>
      <c r="B5148">
        <v>0.51465000000000005</v>
      </c>
      <c r="C5148">
        <v>0.90344999999999998</v>
      </c>
      <c r="D5148">
        <v>0.65695000000000003</v>
      </c>
      <c r="E5148">
        <v>0.35104999999999997</v>
      </c>
      <c r="F5148">
        <v>0.65434999999999999</v>
      </c>
      <c r="G5148">
        <v>0.63165000000000004</v>
      </c>
      <c r="H5148">
        <v>0.63865000000000005</v>
      </c>
      <c r="I5148">
        <v>0.63744999999999996</v>
      </c>
      <c r="J5148">
        <v>0.50485000000000002</v>
      </c>
      <c r="K5148">
        <v>0.70974999999999999</v>
      </c>
      <c r="L5148">
        <v>0.66234999999999999</v>
      </c>
    </row>
    <row r="5149" spans="1:12" x14ac:dyDescent="0.3">
      <c r="A5149">
        <v>5148</v>
      </c>
      <c r="B5149">
        <v>0.51475000000000004</v>
      </c>
      <c r="C5149">
        <v>0.20785000000000001</v>
      </c>
      <c r="D5149">
        <v>0.71014999999999995</v>
      </c>
      <c r="E5149">
        <v>0.50844999999999996</v>
      </c>
      <c r="F5149">
        <v>0.72594999999999998</v>
      </c>
      <c r="G5149">
        <v>0.12545000000000001</v>
      </c>
      <c r="H5149">
        <v>4.3749999999999997E-2</v>
      </c>
      <c r="I5149">
        <v>0.13375000000000001</v>
      </c>
      <c r="J5149">
        <v>0.38085000000000002</v>
      </c>
      <c r="K5149">
        <v>0.83065</v>
      </c>
      <c r="L5149">
        <v>9.0149999999999994E-2</v>
      </c>
    </row>
    <row r="5150" spans="1:12" x14ac:dyDescent="0.3">
      <c r="A5150">
        <v>5149</v>
      </c>
      <c r="B5150">
        <v>0.51485000000000003</v>
      </c>
      <c r="C5150">
        <v>0.80925000000000002</v>
      </c>
      <c r="D5150">
        <v>0.16195000000000001</v>
      </c>
      <c r="E5150">
        <v>0.78885000000000005</v>
      </c>
      <c r="F5150">
        <v>0.63565000000000005</v>
      </c>
      <c r="G5150">
        <v>5.6349999999999997E-2</v>
      </c>
      <c r="H5150">
        <v>0.43885000000000002</v>
      </c>
      <c r="I5150">
        <v>0.39015</v>
      </c>
      <c r="J5150">
        <v>0.15295</v>
      </c>
      <c r="K5150">
        <v>0.52895000000000003</v>
      </c>
      <c r="L5150">
        <v>0.19994999999999999</v>
      </c>
    </row>
    <row r="5151" spans="1:12" x14ac:dyDescent="0.3">
      <c r="A5151">
        <v>5150</v>
      </c>
      <c r="B5151">
        <v>0.51495000000000002</v>
      </c>
      <c r="C5151">
        <v>0.33255000000000001</v>
      </c>
      <c r="D5151">
        <v>0.83074999999999999</v>
      </c>
      <c r="E5151">
        <v>0.62814999999999999</v>
      </c>
      <c r="F5151">
        <v>0.30895</v>
      </c>
      <c r="G5151">
        <v>0.77295000000000003</v>
      </c>
      <c r="H5151">
        <v>0.89175000000000004</v>
      </c>
      <c r="I5151">
        <v>6.9150000000000003E-2</v>
      </c>
      <c r="J5151">
        <v>0.76095000000000002</v>
      </c>
      <c r="K5151">
        <v>0.43625000000000003</v>
      </c>
      <c r="L5151">
        <v>0.58735000000000004</v>
      </c>
    </row>
    <row r="5152" spans="1:12" x14ac:dyDescent="0.3">
      <c r="A5152">
        <v>5151</v>
      </c>
      <c r="B5152">
        <v>0.51505000000000001</v>
      </c>
      <c r="C5152">
        <v>0.84594999999999998</v>
      </c>
      <c r="D5152">
        <v>6.2350000000000003E-2</v>
      </c>
      <c r="E5152">
        <v>0.47725000000000001</v>
      </c>
      <c r="F5152">
        <v>0.73175000000000001</v>
      </c>
      <c r="G5152">
        <v>0.78925000000000001</v>
      </c>
      <c r="H5152">
        <v>5.9049999999999998E-2</v>
      </c>
      <c r="I5152">
        <v>0.26264999999999999</v>
      </c>
      <c r="J5152">
        <v>7.6050000000000006E-2</v>
      </c>
      <c r="K5152">
        <v>0.36435000000000001</v>
      </c>
      <c r="L5152">
        <v>0.68374999999999997</v>
      </c>
    </row>
    <row r="5153" spans="1:12" x14ac:dyDescent="0.3">
      <c r="A5153">
        <v>5152</v>
      </c>
      <c r="B5153">
        <v>0.51515</v>
      </c>
      <c r="C5153">
        <v>0.44655</v>
      </c>
      <c r="D5153">
        <v>0.13075000000000001</v>
      </c>
      <c r="E5153">
        <v>0.89585000000000004</v>
      </c>
      <c r="F5153">
        <v>0.29875000000000002</v>
      </c>
      <c r="G5153">
        <v>0.68574999999999997</v>
      </c>
      <c r="H5153">
        <v>0.61024999999999996</v>
      </c>
      <c r="I5153">
        <v>0.62134999999999996</v>
      </c>
      <c r="J5153">
        <v>0.38145000000000001</v>
      </c>
      <c r="K5153">
        <v>0.19334999999999999</v>
      </c>
      <c r="L5153">
        <v>0.67254999999999998</v>
      </c>
    </row>
    <row r="5154" spans="1:12" x14ac:dyDescent="0.3">
      <c r="A5154">
        <v>5153</v>
      </c>
      <c r="B5154">
        <v>0.51524999999999999</v>
      </c>
      <c r="C5154">
        <v>0.57774999999999999</v>
      </c>
      <c r="D5154">
        <v>0.57135000000000002</v>
      </c>
      <c r="E5154">
        <v>0.85475000000000001</v>
      </c>
      <c r="F5154">
        <v>0.31175000000000003</v>
      </c>
      <c r="G5154">
        <v>0.90715000000000001</v>
      </c>
      <c r="H5154">
        <v>0.95645000000000002</v>
      </c>
      <c r="I5154">
        <v>0.94215000000000004</v>
      </c>
      <c r="J5154">
        <v>0.66725000000000001</v>
      </c>
      <c r="K5154">
        <v>0.65605000000000002</v>
      </c>
      <c r="L5154">
        <v>5.425E-2</v>
      </c>
    </row>
    <row r="5155" spans="1:12" x14ac:dyDescent="0.3">
      <c r="A5155">
        <v>5154</v>
      </c>
      <c r="B5155">
        <v>0.51534999999999997</v>
      </c>
      <c r="C5155">
        <v>0.59524999999999995</v>
      </c>
      <c r="D5155">
        <v>0.37624999999999997</v>
      </c>
      <c r="E5155">
        <v>0.21104999999999999</v>
      </c>
      <c r="F5155">
        <v>0.91264999999999996</v>
      </c>
      <c r="G5155">
        <v>0.10025000000000001</v>
      </c>
      <c r="H5155">
        <v>0.19164999999999999</v>
      </c>
      <c r="I5155">
        <v>0.12825</v>
      </c>
      <c r="J5155">
        <v>0.65954999999999997</v>
      </c>
      <c r="K5155">
        <v>0.62944999999999995</v>
      </c>
      <c r="L5155">
        <v>0.17094999999999999</v>
      </c>
    </row>
    <row r="5156" spans="1:12" x14ac:dyDescent="0.3">
      <c r="A5156">
        <v>5155</v>
      </c>
      <c r="B5156">
        <v>0.51544999999999996</v>
      </c>
      <c r="C5156">
        <v>0.48554999999999998</v>
      </c>
      <c r="D5156">
        <v>0.39815</v>
      </c>
      <c r="E5156">
        <v>0.49725000000000003</v>
      </c>
      <c r="F5156">
        <v>0.37475000000000003</v>
      </c>
      <c r="G5156">
        <v>7.2500000000000004E-3</v>
      </c>
      <c r="H5156">
        <v>0.41175</v>
      </c>
      <c r="I5156">
        <v>0.67025000000000001</v>
      </c>
      <c r="J5156">
        <v>1.545E-2</v>
      </c>
      <c r="K5156">
        <v>3.5349999999999999E-2</v>
      </c>
      <c r="L5156">
        <v>0.85945000000000005</v>
      </c>
    </row>
    <row r="5157" spans="1:12" x14ac:dyDescent="0.3">
      <c r="A5157">
        <v>5156</v>
      </c>
      <c r="B5157">
        <v>0.51554999999999995</v>
      </c>
      <c r="C5157">
        <v>0.84304999999999997</v>
      </c>
      <c r="D5157">
        <v>4.8050000000000002E-2</v>
      </c>
      <c r="E5157">
        <v>0.42864999999999998</v>
      </c>
      <c r="F5157">
        <v>0.74065000000000003</v>
      </c>
      <c r="G5157">
        <v>0.11824999999999999</v>
      </c>
      <c r="H5157">
        <v>0.70445000000000002</v>
      </c>
      <c r="I5157">
        <v>0.82235000000000003</v>
      </c>
      <c r="J5157">
        <v>0.84645000000000004</v>
      </c>
      <c r="K5157">
        <v>0.74034999999999995</v>
      </c>
      <c r="L5157">
        <v>0.45295000000000002</v>
      </c>
    </row>
    <row r="5158" spans="1:12" x14ac:dyDescent="0.3">
      <c r="A5158">
        <v>5157</v>
      </c>
      <c r="B5158">
        <v>0.51565000000000005</v>
      </c>
      <c r="C5158">
        <v>0.76234999999999997</v>
      </c>
      <c r="D5158">
        <v>0.99195</v>
      </c>
      <c r="E5158">
        <v>0.78115000000000001</v>
      </c>
      <c r="F5158">
        <v>0.63854999999999995</v>
      </c>
      <c r="G5158">
        <v>0.31185000000000002</v>
      </c>
      <c r="H5158">
        <v>0.30825000000000002</v>
      </c>
      <c r="I5158">
        <v>0.12385</v>
      </c>
      <c r="J5158">
        <v>0.94584999999999997</v>
      </c>
      <c r="K5158">
        <v>0.33234999999999998</v>
      </c>
      <c r="L5158">
        <v>1.125E-2</v>
      </c>
    </row>
    <row r="5159" spans="1:12" x14ac:dyDescent="0.3">
      <c r="A5159">
        <v>5158</v>
      </c>
      <c r="B5159">
        <v>0.51575000000000004</v>
      </c>
      <c r="C5159">
        <v>0.81445000000000001</v>
      </c>
      <c r="D5159">
        <v>0.27634999999999998</v>
      </c>
      <c r="E5159">
        <v>0.26434999999999997</v>
      </c>
      <c r="F5159">
        <v>0.69784999999999997</v>
      </c>
      <c r="G5159">
        <v>0.20205000000000001</v>
      </c>
      <c r="H5159">
        <v>0.27184999999999998</v>
      </c>
      <c r="I5159">
        <v>0.99955000000000005</v>
      </c>
      <c r="J5159">
        <v>0.54035</v>
      </c>
      <c r="K5159">
        <v>0.95345000000000002</v>
      </c>
      <c r="L5159">
        <v>0.89975000000000005</v>
      </c>
    </row>
    <row r="5160" spans="1:12" x14ac:dyDescent="0.3">
      <c r="A5160">
        <v>5159</v>
      </c>
      <c r="B5160">
        <v>0.51585000000000003</v>
      </c>
      <c r="C5160">
        <v>0.44045000000000001</v>
      </c>
      <c r="D5160">
        <v>0.31285000000000002</v>
      </c>
      <c r="E5160">
        <v>3.3149999999999999E-2</v>
      </c>
      <c r="F5160">
        <v>0.28584999999999999</v>
      </c>
      <c r="G5160">
        <v>0.14445</v>
      </c>
      <c r="H5160">
        <v>0.77154999999999996</v>
      </c>
      <c r="I5160">
        <v>0.18554999999999999</v>
      </c>
      <c r="J5160">
        <v>0.75255000000000005</v>
      </c>
      <c r="K5160">
        <v>0.87955000000000005</v>
      </c>
      <c r="L5160">
        <v>0.94364999999999999</v>
      </c>
    </row>
    <row r="5161" spans="1:12" x14ac:dyDescent="0.3">
      <c r="A5161">
        <v>5160</v>
      </c>
      <c r="B5161">
        <v>0.51595000000000002</v>
      </c>
      <c r="C5161">
        <v>0.56925000000000003</v>
      </c>
      <c r="D5161">
        <v>0.51695000000000002</v>
      </c>
      <c r="E5161">
        <v>0.94045000000000001</v>
      </c>
      <c r="F5161">
        <v>0.58394999999999997</v>
      </c>
      <c r="G5161">
        <v>0.10915</v>
      </c>
      <c r="H5161">
        <v>0.95704999999999996</v>
      </c>
      <c r="I5161">
        <v>0.28284999999999999</v>
      </c>
      <c r="J5161">
        <v>0.40944999999999998</v>
      </c>
      <c r="K5161">
        <v>0.62424999999999997</v>
      </c>
      <c r="L5161">
        <v>0.76785000000000003</v>
      </c>
    </row>
    <row r="5162" spans="1:12" x14ac:dyDescent="0.3">
      <c r="A5162">
        <v>5161</v>
      </c>
      <c r="B5162">
        <v>0.51605000000000001</v>
      </c>
      <c r="C5162">
        <v>7.8850000000000003E-2</v>
      </c>
      <c r="D5162">
        <v>0.51905000000000001</v>
      </c>
      <c r="E5162">
        <v>7.2550000000000003E-2</v>
      </c>
      <c r="F5162">
        <v>0.26014999999999999</v>
      </c>
      <c r="G5162">
        <v>0.41635</v>
      </c>
      <c r="H5162">
        <v>0.61895</v>
      </c>
      <c r="I5162">
        <v>0.75395000000000001</v>
      </c>
      <c r="J5162">
        <v>0.98085</v>
      </c>
      <c r="K5162">
        <v>0.74234999999999995</v>
      </c>
      <c r="L5162">
        <v>0.63285000000000002</v>
      </c>
    </row>
    <row r="5163" spans="1:12" x14ac:dyDescent="0.3">
      <c r="A5163">
        <v>5162</v>
      </c>
      <c r="B5163">
        <v>0.51615</v>
      </c>
      <c r="C5163">
        <v>1.5499999999999999E-3</v>
      </c>
      <c r="D5163">
        <v>0.34265000000000001</v>
      </c>
      <c r="E5163">
        <v>0.24235000000000001</v>
      </c>
      <c r="F5163">
        <v>0.28665000000000002</v>
      </c>
      <c r="G5163">
        <v>0.50055000000000005</v>
      </c>
      <c r="H5163">
        <v>0.20215</v>
      </c>
      <c r="I5163">
        <v>0.48394999999999999</v>
      </c>
      <c r="J5163">
        <v>0.42004999999999998</v>
      </c>
      <c r="K5163">
        <v>0.32974999999999999</v>
      </c>
      <c r="L5163">
        <v>0.95814999999999995</v>
      </c>
    </row>
    <row r="5164" spans="1:12" x14ac:dyDescent="0.3">
      <c r="A5164">
        <v>5163</v>
      </c>
      <c r="B5164">
        <v>0.51624999999999999</v>
      </c>
      <c r="C5164">
        <v>0.36945</v>
      </c>
      <c r="D5164">
        <v>0.87705</v>
      </c>
      <c r="E5164">
        <v>0.72024999999999995</v>
      </c>
      <c r="F5164">
        <v>0.39855000000000002</v>
      </c>
      <c r="G5164">
        <v>0.92405000000000004</v>
      </c>
      <c r="H5164">
        <v>0.92005000000000003</v>
      </c>
      <c r="I5164">
        <v>0.88314999999999999</v>
      </c>
      <c r="J5164">
        <v>0.83714999999999995</v>
      </c>
      <c r="K5164">
        <v>0.39115</v>
      </c>
      <c r="L5164">
        <v>0.11735</v>
      </c>
    </row>
    <row r="5165" spans="1:12" x14ac:dyDescent="0.3">
      <c r="A5165">
        <v>5164</v>
      </c>
      <c r="B5165">
        <v>0.51634999999999998</v>
      </c>
      <c r="C5165">
        <v>0.32395000000000002</v>
      </c>
      <c r="D5165">
        <v>0.66085000000000005</v>
      </c>
      <c r="E5165">
        <v>0.68515000000000004</v>
      </c>
      <c r="F5165">
        <v>7.9049999999999995E-2</v>
      </c>
      <c r="G5165">
        <v>0.90344999999999998</v>
      </c>
      <c r="H5165">
        <v>0.85224999999999995</v>
      </c>
      <c r="I5165">
        <v>0.75085000000000002</v>
      </c>
      <c r="J5165">
        <v>0.87485000000000002</v>
      </c>
      <c r="K5165">
        <v>0.13775000000000001</v>
      </c>
      <c r="L5165">
        <v>0.42714999999999997</v>
      </c>
    </row>
    <row r="5166" spans="1:12" x14ac:dyDescent="0.3">
      <c r="A5166">
        <v>5165</v>
      </c>
      <c r="B5166">
        <v>0.51644999999999996</v>
      </c>
      <c r="C5166">
        <v>0.73804999999999998</v>
      </c>
      <c r="D5166">
        <v>0.55745</v>
      </c>
      <c r="E5166">
        <v>0.93454999999999999</v>
      </c>
      <c r="F5166">
        <v>0.87465000000000004</v>
      </c>
      <c r="G5166">
        <v>0.15855</v>
      </c>
      <c r="H5166">
        <v>0.97885</v>
      </c>
      <c r="I5166">
        <v>0.20665</v>
      </c>
      <c r="J5166">
        <v>0.36825000000000002</v>
      </c>
      <c r="K5166">
        <v>0.38845000000000002</v>
      </c>
      <c r="L5166">
        <v>0.85775000000000001</v>
      </c>
    </row>
    <row r="5167" spans="1:12" x14ac:dyDescent="0.3">
      <c r="A5167">
        <v>5166</v>
      </c>
      <c r="B5167">
        <v>0.51654999999999995</v>
      </c>
      <c r="C5167">
        <v>0.46375</v>
      </c>
      <c r="D5167">
        <v>0.34665000000000001</v>
      </c>
      <c r="E5167">
        <v>0.92864999999999998</v>
      </c>
      <c r="F5167">
        <v>0.78415000000000001</v>
      </c>
      <c r="G5167">
        <v>0.21834999999999999</v>
      </c>
      <c r="H5167">
        <v>0.28434999999999999</v>
      </c>
      <c r="I5167">
        <v>0.47344999999999998</v>
      </c>
      <c r="J5167">
        <v>0.49875000000000003</v>
      </c>
      <c r="K5167">
        <v>0.62034999999999996</v>
      </c>
      <c r="L5167">
        <v>0.88375000000000004</v>
      </c>
    </row>
    <row r="5168" spans="1:12" x14ac:dyDescent="0.3">
      <c r="A5168">
        <v>5167</v>
      </c>
      <c r="B5168">
        <v>0.51665000000000005</v>
      </c>
      <c r="C5168">
        <v>0.29804999999999998</v>
      </c>
      <c r="D5168">
        <v>0.53885000000000005</v>
      </c>
      <c r="E5168">
        <v>0.66125</v>
      </c>
      <c r="F5168">
        <v>0.70065</v>
      </c>
      <c r="G5168">
        <v>0.67964999999999998</v>
      </c>
      <c r="H5168">
        <v>0.31395000000000001</v>
      </c>
      <c r="I5168">
        <v>3.8550000000000001E-2</v>
      </c>
      <c r="J5168">
        <v>0.24495</v>
      </c>
      <c r="K5168">
        <v>0.64285000000000003</v>
      </c>
      <c r="L5168">
        <v>0.51365000000000005</v>
      </c>
    </row>
    <row r="5169" spans="1:12" x14ac:dyDescent="0.3">
      <c r="A5169">
        <v>5168</v>
      </c>
      <c r="B5169">
        <v>0.51675000000000004</v>
      </c>
      <c r="C5169">
        <v>0.76444999999999996</v>
      </c>
      <c r="D5169">
        <v>0.44455</v>
      </c>
      <c r="E5169">
        <v>0.38114999999999999</v>
      </c>
      <c r="F5169">
        <v>0.55425000000000002</v>
      </c>
      <c r="G5169">
        <v>0.86855000000000004</v>
      </c>
      <c r="H5169">
        <v>0.50144999999999995</v>
      </c>
      <c r="I5169">
        <v>0.90054999999999996</v>
      </c>
      <c r="J5169">
        <v>0.28375</v>
      </c>
      <c r="K5169">
        <v>0.46915000000000001</v>
      </c>
      <c r="L5169">
        <v>0.48925000000000002</v>
      </c>
    </row>
    <row r="5170" spans="1:12" x14ac:dyDescent="0.3">
      <c r="A5170">
        <v>5169</v>
      </c>
      <c r="B5170">
        <v>0.51685000000000003</v>
      </c>
      <c r="C5170">
        <v>0.65215000000000001</v>
      </c>
      <c r="D5170">
        <v>0.47544999999999998</v>
      </c>
      <c r="E5170">
        <v>4.1050000000000003E-2</v>
      </c>
      <c r="F5170">
        <v>0.50385000000000002</v>
      </c>
      <c r="G5170">
        <v>0.44845000000000002</v>
      </c>
      <c r="H5170">
        <v>0.81684999999999997</v>
      </c>
      <c r="I5170">
        <v>0.28605000000000003</v>
      </c>
      <c r="J5170">
        <v>0.99075000000000002</v>
      </c>
      <c r="K5170">
        <v>0.53595000000000004</v>
      </c>
      <c r="L5170">
        <v>0.85375000000000001</v>
      </c>
    </row>
    <row r="5171" spans="1:12" x14ac:dyDescent="0.3">
      <c r="A5171">
        <v>5170</v>
      </c>
      <c r="B5171">
        <v>0.51695000000000002</v>
      </c>
      <c r="C5171">
        <v>0.45245000000000002</v>
      </c>
      <c r="D5171">
        <v>0.49095</v>
      </c>
      <c r="E5171">
        <v>0.23005</v>
      </c>
      <c r="F5171">
        <v>0.56605000000000005</v>
      </c>
      <c r="G5171">
        <v>0.19114999999999999</v>
      </c>
      <c r="H5171">
        <v>0.41094999999999998</v>
      </c>
      <c r="I5171">
        <v>0.25445000000000001</v>
      </c>
      <c r="J5171">
        <v>0.59055000000000002</v>
      </c>
      <c r="K5171">
        <v>0.74424999999999997</v>
      </c>
      <c r="L5171">
        <v>0.12015000000000001</v>
      </c>
    </row>
    <row r="5172" spans="1:12" x14ac:dyDescent="0.3">
      <c r="A5172">
        <v>5171</v>
      </c>
      <c r="B5172">
        <v>0.51705000000000001</v>
      </c>
      <c r="C5172">
        <v>0.43245</v>
      </c>
      <c r="D5172">
        <v>0.34494999999999998</v>
      </c>
      <c r="E5172">
        <v>0.48964999999999997</v>
      </c>
      <c r="F5172">
        <v>0.70784999999999998</v>
      </c>
      <c r="G5172">
        <v>0.63044999999999995</v>
      </c>
      <c r="H5172">
        <v>0.25024999999999997</v>
      </c>
      <c r="I5172">
        <v>0.22685</v>
      </c>
      <c r="J5172">
        <v>4.6249999999999999E-2</v>
      </c>
      <c r="K5172">
        <v>0.19755</v>
      </c>
      <c r="L5172">
        <v>0.89675000000000005</v>
      </c>
    </row>
    <row r="5173" spans="1:12" x14ac:dyDescent="0.3">
      <c r="A5173">
        <v>5172</v>
      </c>
      <c r="B5173">
        <v>0.51715</v>
      </c>
      <c r="C5173">
        <v>0.97904999999999998</v>
      </c>
      <c r="D5173">
        <v>0.78464999999999996</v>
      </c>
      <c r="E5173">
        <v>0.49035000000000001</v>
      </c>
      <c r="F5173">
        <v>0.65985000000000005</v>
      </c>
      <c r="G5173">
        <v>0.18275</v>
      </c>
      <c r="H5173">
        <v>0.49935000000000002</v>
      </c>
      <c r="I5173">
        <v>0.12715000000000001</v>
      </c>
      <c r="J5173">
        <v>0.63954999999999995</v>
      </c>
      <c r="K5173">
        <v>0.69964999999999999</v>
      </c>
      <c r="L5173">
        <v>0.64505000000000001</v>
      </c>
    </row>
    <row r="5174" spans="1:12" x14ac:dyDescent="0.3">
      <c r="A5174">
        <v>5173</v>
      </c>
      <c r="B5174">
        <v>0.51724999999999999</v>
      </c>
      <c r="C5174">
        <v>0.14135</v>
      </c>
      <c r="D5174">
        <v>0.88734999999999997</v>
      </c>
      <c r="E5174">
        <v>0.69015000000000004</v>
      </c>
      <c r="F5174">
        <v>0.24115</v>
      </c>
      <c r="G5174">
        <v>0.88714999999999999</v>
      </c>
      <c r="H5174">
        <v>0.61845000000000006</v>
      </c>
      <c r="I5174">
        <v>0.52975000000000005</v>
      </c>
      <c r="J5174">
        <v>0.10475</v>
      </c>
      <c r="K5174">
        <v>0.19935</v>
      </c>
      <c r="L5174">
        <v>0.85404999999999998</v>
      </c>
    </row>
    <row r="5175" spans="1:12" x14ac:dyDescent="0.3">
      <c r="A5175">
        <v>5174</v>
      </c>
      <c r="B5175">
        <v>0.51734999999999998</v>
      </c>
      <c r="C5175">
        <v>0.20935000000000001</v>
      </c>
      <c r="D5175">
        <v>0.79915000000000003</v>
      </c>
      <c r="E5175">
        <v>0.61024999999999996</v>
      </c>
      <c r="F5175">
        <v>0.62275000000000003</v>
      </c>
      <c r="G5175">
        <v>0.15984999999999999</v>
      </c>
      <c r="H5175">
        <v>7.8549999999999995E-2</v>
      </c>
      <c r="I5175">
        <v>7.5249999999999997E-2</v>
      </c>
      <c r="J5175">
        <v>0.21745</v>
      </c>
      <c r="K5175">
        <v>0.97045000000000003</v>
      </c>
      <c r="L5175">
        <v>0.64134999999999998</v>
      </c>
    </row>
    <row r="5176" spans="1:12" x14ac:dyDescent="0.3">
      <c r="A5176">
        <v>5175</v>
      </c>
      <c r="B5176">
        <v>0.51744999999999997</v>
      </c>
      <c r="C5176">
        <v>0.57274999999999998</v>
      </c>
      <c r="D5176">
        <v>0.32124999999999998</v>
      </c>
      <c r="E5176">
        <v>0.73065000000000002</v>
      </c>
      <c r="F5176">
        <v>6.9849999999999995E-2</v>
      </c>
      <c r="G5176">
        <v>0.95055000000000001</v>
      </c>
      <c r="H5176">
        <v>0.81864999999999999</v>
      </c>
      <c r="I5176">
        <v>0.90134999999999998</v>
      </c>
      <c r="J5176">
        <v>0.61965000000000003</v>
      </c>
      <c r="K5176">
        <v>0.95845000000000002</v>
      </c>
      <c r="L5176">
        <v>0.96984999999999999</v>
      </c>
    </row>
    <row r="5177" spans="1:12" x14ac:dyDescent="0.3">
      <c r="A5177">
        <v>5176</v>
      </c>
      <c r="B5177">
        <v>0.51754999999999995</v>
      </c>
      <c r="C5177">
        <v>0.66744999999999999</v>
      </c>
      <c r="D5177">
        <v>0.19705</v>
      </c>
      <c r="E5177">
        <v>0.57425000000000004</v>
      </c>
      <c r="F5177">
        <v>0.23535</v>
      </c>
      <c r="G5177">
        <v>0.38845000000000002</v>
      </c>
      <c r="H5177">
        <v>0.59884999999999999</v>
      </c>
      <c r="I5177">
        <v>0.25795000000000001</v>
      </c>
      <c r="J5177">
        <v>6.4850000000000005E-2</v>
      </c>
      <c r="K5177">
        <v>0.79454999999999998</v>
      </c>
      <c r="L5177">
        <v>0.95615000000000006</v>
      </c>
    </row>
    <row r="5178" spans="1:12" x14ac:dyDescent="0.3">
      <c r="A5178">
        <v>5177</v>
      </c>
      <c r="B5178">
        <v>0.51765000000000005</v>
      </c>
      <c r="C5178">
        <v>0.79984999999999995</v>
      </c>
      <c r="D5178">
        <v>0.24554999999999999</v>
      </c>
      <c r="E5178">
        <v>0.72914999999999996</v>
      </c>
      <c r="F5178">
        <v>0.39765</v>
      </c>
      <c r="G5178">
        <v>0.97335000000000005</v>
      </c>
      <c r="H5178">
        <v>0.72204999999999997</v>
      </c>
      <c r="I5178">
        <v>0.25714999999999999</v>
      </c>
      <c r="J5178">
        <v>0.62165000000000004</v>
      </c>
      <c r="K5178">
        <v>0.10945000000000001</v>
      </c>
      <c r="L5178">
        <v>0.47904999999999998</v>
      </c>
    </row>
    <row r="5179" spans="1:12" x14ac:dyDescent="0.3">
      <c r="A5179">
        <v>5178</v>
      </c>
      <c r="B5179">
        <v>0.51775000000000004</v>
      </c>
      <c r="C5179">
        <v>0.67215000000000003</v>
      </c>
      <c r="D5179">
        <v>0.12325</v>
      </c>
      <c r="E5179">
        <v>0.41994999999999999</v>
      </c>
      <c r="F5179">
        <v>0.63105</v>
      </c>
      <c r="G5179">
        <v>0.21595</v>
      </c>
      <c r="H5179">
        <v>0.34684999999999999</v>
      </c>
      <c r="I5179">
        <v>0.49975000000000003</v>
      </c>
      <c r="J5179">
        <v>0.88654999999999995</v>
      </c>
      <c r="K5179">
        <v>0.64544999999999997</v>
      </c>
      <c r="L5179">
        <v>0.48465000000000003</v>
      </c>
    </row>
    <row r="5180" spans="1:12" x14ac:dyDescent="0.3">
      <c r="A5180">
        <v>5179</v>
      </c>
      <c r="B5180">
        <v>0.51785000000000003</v>
      </c>
      <c r="C5180">
        <v>0.80274999999999996</v>
      </c>
      <c r="D5180">
        <v>0.66725000000000001</v>
      </c>
      <c r="E5180">
        <v>0.85734999999999995</v>
      </c>
      <c r="F5180">
        <v>0.80774999999999997</v>
      </c>
      <c r="G5180">
        <v>0.67274999999999996</v>
      </c>
      <c r="H5180">
        <v>0.52534999999999998</v>
      </c>
      <c r="I5180">
        <v>0.18884999999999999</v>
      </c>
      <c r="J5180">
        <v>0.88534999999999997</v>
      </c>
      <c r="K5180">
        <v>0.11185</v>
      </c>
      <c r="L5180">
        <v>0.23865</v>
      </c>
    </row>
    <row r="5181" spans="1:12" x14ac:dyDescent="0.3">
      <c r="A5181">
        <v>5180</v>
      </c>
      <c r="B5181">
        <v>0.51795000000000002</v>
      </c>
      <c r="C5181">
        <v>0.67374999999999996</v>
      </c>
      <c r="D5181">
        <v>0.75654999999999994</v>
      </c>
      <c r="E5181">
        <v>1.7950000000000001E-2</v>
      </c>
      <c r="F5181">
        <v>0.42514999999999997</v>
      </c>
      <c r="G5181">
        <v>0.93545</v>
      </c>
      <c r="H5181">
        <v>5.5500000000000002E-3</v>
      </c>
      <c r="I5181">
        <v>5.9049999999999998E-2</v>
      </c>
      <c r="J5181">
        <v>0.64085000000000003</v>
      </c>
      <c r="K5181">
        <v>0.56315000000000004</v>
      </c>
      <c r="L5181">
        <v>0.23094999999999999</v>
      </c>
    </row>
    <row r="5182" spans="1:12" x14ac:dyDescent="0.3">
      <c r="A5182">
        <v>5181</v>
      </c>
      <c r="B5182">
        <v>0.51805000000000001</v>
      </c>
      <c r="C5182">
        <v>0.80184999999999995</v>
      </c>
      <c r="D5182">
        <v>0.81815000000000004</v>
      </c>
      <c r="E5182">
        <v>4.4850000000000001E-2</v>
      </c>
      <c r="F5182">
        <v>0.76805000000000001</v>
      </c>
      <c r="G5182">
        <v>0.62785000000000002</v>
      </c>
      <c r="H5182">
        <v>0.33574999999999999</v>
      </c>
      <c r="I5182">
        <v>0.48494999999999999</v>
      </c>
      <c r="J5182">
        <v>0.37385000000000002</v>
      </c>
      <c r="K5182">
        <v>0.13364999999999999</v>
      </c>
      <c r="L5182">
        <v>0.78385000000000005</v>
      </c>
    </row>
    <row r="5183" spans="1:12" x14ac:dyDescent="0.3">
      <c r="A5183">
        <v>5182</v>
      </c>
      <c r="B5183">
        <v>0.51815</v>
      </c>
      <c r="C5183">
        <v>0.22635</v>
      </c>
      <c r="D5183">
        <v>6.565E-2</v>
      </c>
      <c r="E5183">
        <v>0.51715</v>
      </c>
      <c r="F5183">
        <v>0.54864999999999997</v>
      </c>
      <c r="G5183">
        <v>0.11615</v>
      </c>
      <c r="H5183">
        <v>0.91525000000000001</v>
      </c>
      <c r="I5183">
        <v>0.30564999999999998</v>
      </c>
      <c r="J5183">
        <v>0.37154999999999999</v>
      </c>
      <c r="K5183">
        <v>0.72904999999999998</v>
      </c>
      <c r="L5183">
        <v>0.51165000000000005</v>
      </c>
    </row>
    <row r="5184" spans="1:12" x14ac:dyDescent="0.3">
      <c r="A5184">
        <v>5183</v>
      </c>
      <c r="B5184">
        <v>0.51824999999999999</v>
      </c>
      <c r="C5184">
        <v>0.43125000000000002</v>
      </c>
      <c r="D5184">
        <v>0.57715000000000005</v>
      </c>
      <c r="E5184">
        <v>0.14035</v>
      </c>
      <c r="F5184">
        <v>0.63685000000000003</v>
      </c>
      <c r="G5184">
        <v>0.59884999999999999</v>
      </c>
      <c r="H5184">
        <v>6.3499999999999997E-3</v>
      </c>
      <c r="I5184">
        <v>0.26355000000000001</v>
      </c>
      <c r="J5184">
        <v>0.91674999999999995</v>
      </c>
      <c r="K5184">
        <v>0.12955</v>
      </c>
      <c r="L5184">
        <v>0.78334999999999999</v>
      </c>
    </row>
    <row r="5185" spans="1:12" x14ac:dyDescent="0.3">
      <c r="A5185">
        <v>5184</v>
      </c>
      <c r="B5185">
        <v>0.51834999999999998</v>
      </c>
      <c r="C5185">
        <v>8.3949999999999997E-2</v>
      </c>
      <c r="D5185">
        <v>0.30925000000000002</v>
      </c>
      <c r="E5185">
        <v>0.99334999999999996</v>
      </c>
      <c r="F5185">
        <v>6.5049999999999997E-2</v>
      </c>
      <c r="G5185">
        <v>0.93835000000000002</v>
      </c>
      <c r="H5185">
        <v>0.35585</v>
      </c>
      <c r="I5185">
        <v>0.98494999999999999</v>
      </c>
      <c r="J5185">
        <v>0.52215</v>
      </c>
      <c r="K5185">
        <v>0.13585</v>
      </c>
      <c r="L5185">
        <v>0.34765000000000001</v>
      </c>
    </row>
    <row r="5186" spans="1:12" x14ac:dyDescent="0.3">
      <c r="A5186">
        <v>5185</v>
      </c>
      <c r="B5186">
        <v>0.51844999999999997</v>
      </c>
      <c r="C5186">
        <v>0.34805000000000003</v>
      </c>
      <c r="D5186">
        <v>0.31445000000000001</v>
      </c>
      <c r="E5186">
        <v>0.62875000000000003</v>
      </c>
      <c r="F5186">
        <v>0.31524999999999997</v>
      </c>
      <c r="G5186">
        <v>0.23415</v>
      </c>
      <c r="H5186">
        <v>0.94925000000000004</v>
      </c>
      <c r="I5186">
        <v>0.76244999999999996</v>
      </c>
      <c r="J5186">
        <v>0.79854999999999998</v>
      </c>
      <c r="K5186">
        <v>0.45274999999999999</v>
      </c>
      <c r="L5186">
        <v>0.85714999999999997</v>
      </c>
    </row>
    <row r="5187" spans="1:12" x14ac:dyDescent="0.3">
      <c r="A5187">
        <v>5186</v>
      </c>
      <c r="B5187">
        <v>0.51854999999999996</v>
      </c>
      <c r="C5187">
        <v>0.33245000000000002</v>
      </c>
      <c r="D5187">
        <v>0.82204999999999995</v>
      </c>
      <c r="E5187">
        <v>0.36604999999999999</v>
      </c>
      <c r="F5187">
        <v>0.43325000000000002</v>
      </c>
      <c r="G5187">
        <v>0.95884999999999998</v>
      </c>
      <c r="H5187">
        <v>0.38045000000000001</v>
      </c>
      <c r="I5187">
        <v>7.775E-2</v>
      </c>
      <c r="J5187">
        <v>0.35715000000000002</v>
      </c>
      <c r="K5187">
        <v>0.10685</v>
      </c>
      <c r="L5187">
        <v>0.56974999999999998</v>
      </c>
    </row>
    <row r="5188" spans="1:12" x14ac:dyDescent="0.3">
      <c r="A5188">
        <v>5187</v>
      </c>
      <c r="B5188">
        <v>0.51865000000000006</v>
      </c>
      <c r="C5188">
        <v>0.72065000000000001</v>
      </c>
      <c r="D5188">
        <v>0.95355000000000001</v>
      </c>
      <c r="E5188">
        <v>0.29615000000000002</v>
      </c>
      <c r="F5188">
        <v>0.10274999999999999</v>
      </c>
      <c r="G5188">
        <v>0.63975000000000004</v>
      </c>
      <c r="H5188">
        <v>0.81194999999999995</v>
      </c>
      <c r="I5188">
        <v>0.80605000000000004</v>
      </c>
      <c r="J5188">
        <v>0.33915000000000001</v>
      </c>
      <c r="K5188">
        <v>0.24185000000000001</v>
      </c>
      <c r="L5188">
        <v>0.50205</v>
      </c>
    </row>
    <row r="5189" spans="1:12" x14ac:dyDescent="0.3">
      <c r="A5189">
        <v>5188</v>
      </c>
      <c r="B5189">
        <v>0.51875000000000004</v>
      </c>
      <c r="C5189">
        <v>0.97124999999999995</v>
      </c>
      <c r="D5189">
        <v>0.67725000000000002</v>
      </c>
      <c r="E5189">
        <v>4.8500000000000001E-3</v>
      </c>
      <c r="F5189">
        <v>7.7950000000000005E-2</v>
      </c>
      <c r="G5189">
        <v>0.13175000000000001</v>
      </c>
      <c r="H5189">
        <v>6.905E-2</v>
      </c>
      <c r="I5189">
        <v>0.78674999999999995</v>
      </c>
      <c r="J5189">
        <v>0.16464999999999999</v>
      </c>
      <c r="K5189">
        <v>0.24404999999999999</v>
      </c>
      <c r="L5189">
        <v>0.55574999999999997</v>
      </c>
    </row>
    <row r="5190" spans="1:12" x14ac:dyDescent="0.3">
      <c r="A5190">
        <v>5189</v>
      </c>
      <c r="B5190">
        <v>0.51885000000000003</v>
      </c>
      <c r="C5190">
        <v>0.80645</v>
      </c>
      <c r="D5190">
        <v>0.45565</v>
      </c>
      <c r="E5190">
        <v>0.87565000000000004</v>
      </c>
      <c r="F5190">
        <v>0.98385</v>
      </c>
      <c r="G5190">
        <v>0.27315</v>
      </c>
      <c r="H5190">
        <v>0.13755000000000001</v>
      </c>
      <c r="I5190">
        <v>0.18995000000000001</v>
      </c>
      <c r="J5190">
        <v>0.58135000000000003</v>
      </c>
      <c r="K5190">
        <v>0.49635000000000001</v>
      </c>
      <c r="L5190">
        <v>0.82625000000000004</v>
      </c>
    </row>
    <row r="5191" spans="1:12" x14ac:dyDescent="0.3">
      <c r="A5191">
        <v>5190</v>
      </c>
      <c r="B5191">
        <v>0.51895000000000002</v>
      </c>
      <c r="C5191">
        <v>7.2450000000000001E-2</v>
      </c>
      <c r="D5191">
        <v>0.11635</v>
      </c>
      <c r="E5191">
        <v>0.27034999999999998</v>
      </c>
      <c r="F5191">
        <v>0.11605</v>
      </c>
      <c r="G5191">
        <v>0.77175000000000005</v>
      </c>
      <c r="H5191">
        <v>0.30945</v>
      </c>
      <c r="I5191">
        <v>2.5000000000000001E-4</v>
      </c>
      <c r="J5191">
        <v>1.8849999999999999E-2</v>
      </c>
      <c r="K5191">
        <v>0.42304999999999998</v>
      </c>
      <c r="L5191">
        <v>0.31164999999999998</v>
      </c>
    </row>
    <row r="5192" spans="1:12" x14ac:dyDescent="0.3">
      <c r="A5192">
        <v>5191</v>
      </c>
      <c r="B5192">
        <v>0.51905000000000001</v>
      </c>
      <c r="C5192">
        <v>0.88744999999999996</v>
      </c>
      <c r="D5192">
        <v>0.31735000000000002</v>
      </c>
      <c r="E5192">
        <v>0.34305000000000002</v>
      </c>
      <c r="F5192">
        <v>0.20695</v>
      </c>
      <c r="G5192">
        <v>0.18254999999999999</v>
      </c>
      <c r="H5192">
        <v>0.32264999999999999</v>
      </c>
      <c r="I5192">
        <v>0.85494999999999999</v>
      </c>
      <c r="J5192">
        <v>0.76234999999999997</v>
      </c>
      <c r="K5192">
        <v>0.94855</v>
      </c>
      <c r="L5192">
        <v>0.43595</v>
      </c>
    </row>
    <row r="5193" spans="1:12" x14ac:dyDescent="0.3">
      <c r="A5193">
        <v>5192</v>
      </c>
      <c r="B5193">
        <v>0.51915</v>
      </c>
      <c r="C5193">
        <v>0.20644999999999999</v>
      </c>
      <c r="D5193">
        <v>0.71065</v>
      </c>
      <c r="E5193">
        <v>0.77925</v>
      </c>
      <c r="F5193">
        <v>0.35034999999999999</v>
      </c>
      <c r="G5193">
        <v>0.41254999999999997</v>
      </c>
      <c r="H5193">
        <v>0.95655000000000001</v>
      </c>
      <c r="I5193">
        <v>0.27474999999999999</v>
      </c>
      <c r="J5193">
        <v>0.44095000000000001</v>
      </c>
      <c r="K5193">
        <v>0.91874999999999996</v>
      </c>
      <c r="L5193">
        <v>0.37785000000000002</v>
      </c>
    </row>
    <row r="5194" spans="1:12" x14ac:dyDescent="0.3">
      <c r="A5194">
        <v>5193</v>
      </c>
      <c r="B5194">
        <v>0.51924999999999999</v>
      </c>
      <c r="C5194">
        <v>0.63285000000000002</v>
      </c>
      <c r="D5194">
        <v>0.53905000000000003</v>
      </c>
      <c r="E5194">
        <v>0.88605</v>
      </c>
      <c r="F5194">
        <v>0.59904999999999997</v>
      </c>
      <c r="G5194">
        <v>0.45645000000000002</v>
      </c>
      <c r="H5194">
        <v>0.74345000000000006</v>
      </c>
      <c r="I5194">
        <v>0.58584999999999998</v>
      </c>
      <c r="J5194">
        <v>0.46145000000000003</v>
      </c>
      <c r="K5194">
        <v>0.29715000000000003</v>
      </c>
      <c r="L5194">
        <v>0.47585</v>
      </c>
    </row>
    <row r="5195" spans="1:12" x14ac:dyDescent="0.3">
      <c r="A5195">
        <v>5194</v>
      </c>
      <c r="B5195">
        <v>0.51934999999999998</v>
      </c>
      <c r="C5195">
        <v>0.71814999999999996</v>
      </c>
      <c r="D5195">
        <v>0.95035000000000003</v>
      </c>
      <c r="E5195">
        <v>0.11515</v>
      </c>
      <c r="F5195">
        <v>0.39715</v>
      </c>
      <c r="G5195">
        <v>0.36654999999999999</v>
      </c>
      <c r="H5195">
        <v>0.90464999999999995</v>
      </c>
      <c r="I5195">
        <v>8.1549999999999997E-2</v>
      </c>
      <c r="J5195">
        <v>1.8500000000000001E-3</v>
      </c>
      <c r="K5195">
        <v>0.46015</v>
      </c>
      <c r="L5195">
        <v>0.45795000000000002</v>
      </c>
    </row>
    <row r="5196" spans="1:12" x14ac:dyDescent="0.3">
      <c r="A5196">
        <v>5195</v>
      </c>
      <c r="B5196">
        <v>0.51944999999999997</v>
      </c>
      <c r="C5196">
        <v>0.24995000000000001</v>
      </c>
      <c r="D5196">
        <v>0.46625</v>
      </c>
      <c r="E5196">
        <v>5.425E-2</v>
      </c>
      <c r="F5196">
        <v>0.17315</v>
      </c>
      <c r="G5196">
        <v>0.60734999999999995</v>
      </c>
      <c r="H5196">
        <v>0.36364999999999997</v>
      </c>
      <c r="I5196">
        <v>0.71325000000000005</v>
      </c>
      <c r="J5196">
        <v>0.47965000000000002</v>
      </c>
      <c r="K5196">
        <v>0.90815000000000001</v>
      </c>
      <c r="L5196">
        <v>0.33365</v>
      </c>
    </row>
    <row r="5197" spans="1:12" x14ac:dyDescent="0.3">
      <c r="A5197">
        <v>5196</v>
      </c>
      <c r="B5197">
        <v>0.51954999999999996</v>
      </c>
      <c r="C5197">
        <v>0.86065000000000003</v>
      </c>
      <c r="D5197">
        <v>0.25195000000000001</v>
      </c>
      <c r="E5197">
        <v>0.78525</v>
      </c>
      <c r="F5197">
        <v>0.96825000000000006</v>
      </c>
      <c r="G5197">
        <v>0.12495000000000001</v>
      </c>
      <c r="H5197">
        <v>0.28815000000000002</v>
      </c>
      <c r="I5197">
        <v>0.50004999999999999</v>
      </c>
      <c r="J5197">
        <v>0.97794999999999999</v>
      </c>
      <c r="K5197">
        <v>0.38795000000000002</v>
      </c>
      <c r="L5197">
        <v>0.27944999999999998</v>
      </c>
    </row>
    <row r="5198" spans="1:12" x14ac:dyDescent="0.3">
      <c r="A5198">
        <v>5197</v>
      </c>
      <c r="B5198">
        <v>0.51964999999999995</v>
      </c>
      <c r="C5198">
        <v>0.49385000000000001</v>
      </c>
      <c r="D5198">
        <v>0.52234999999999998</v>
      </c>
      <c r="E5198">
        <v>0.79435</v>
      </c>
      <c r="F5198">
        <v>0.80105000000000004</v>
      </c>
      <c r="G5198">
        <v>0.15334999999999999</v>
      </c>
      <c r="H5198">
        <v>8.9349999999999999E-2</v>
      </c>
      <c r="I5198">
        <v>0.93174999999999997</v>
      </c>
      <c r="J5198">
        <v>0.17044999999999999</v>
      </c>
      <c r="K5198">
        <v>0.51444999999999996</v>
      </c>
      <c r="L5198">
        <v>0.70794999999999997</v>
      </c>
    </row>
    <row r="5199" spans="1:12" x14ac:dyDescent="0.3">
      <c r="A5199">
        <v>5198</v>
      </c>
      <c r="B5199">
        <v>0.51975000000000005</v>
      </c>
      <c r="C5199">
        <v>0.67554999999999998</v>
      </c>
      <c r="D5199">
        <v>0.47975000000000001</v>
      </c>
      <c r="E5199">
        <v>0.56735000000000002</v>
      </c>
      <c r="F5199">
        <v>0.95994999999999997</v>
      </c>
      <c r="G5199">
        <v>0.35185</v>
      </c>
      <c r="H5199">
        <v>0.63905000000000001</v>
      </c>
      <c r="I5199">
        <v>0.21395</v>
      </c>
      <c r="J5199">
        <v>0.96174999999999999</v>
      </c>
      <c r="K5199">
        <v>0.70004999999999995</v>
      </c>
      <c r="L5199">
        <v>0.97145000000000004</v>
      </c>
    </row>
    <row r="5200" spans="1:12" x14ac:dyDescent="0.3">
      <c r="A5200">
        <v>5199</v>
      </c>
      <c r="B5200">
        <v>0.51985000000000003</v>
      </c>
      <c r="C5200">
        <v>0.11475</v>
      </c>
      <c r="D5200">
        <v>0.28705000000000003</v>
      </c>
      <c r="E5200">
        <v>0.89795000000000003</v>
      </c>
      <c r="F5200">
        <v>0.75114999999999998</v>
      </c>
      <c r="G5200">
        <v>0.66615000000000002</v>
      </c>
      <c r="H5200">
        <v>0.83684999999999998</v>
      </c>
      <c r="I5200">
        <v>0.64654999999999996</v>
      </c>
      <c r="J5200">
        <v>0.32355</v>
      </c>
      <c r="K5200">
        <v>0.79254999999999998</v>
      </c>
      <c r="L5200">
        <v>0.25264999999999999</v>
      </c>
    </row>
    <row r="5201" spans="1:12" x14ac:dyDescent="0.3">
      <c r="A5201">
        <v>5200</v>
      </c>
      <c r="B5201">
        <v>0.51995000000000002</v>
      </c>
      <c r="C5201">
        <v>0.55005000000000004</v>
      </c>
      <c r="D5201">
        <v>5.5649999999999998E-2</v>
      </c>
      <c r="E5201">
        <v>0.68505000000000005</v>
      </c>
      <c r="F5201">
        <v>0.70304999999999995</v>
      </c>
      <c r="G5201">
        <v>0.29165000000000002</v>
      </c>
      <c r="H5201">
        <v>0.63154999999999994</v>
      </c>
      <c r="I5201">
        <v>0.69764999999999999</v>
      </c>
      <c r="J5201">
        <v>0.56355</v>
      </c>
      <c r="K5201">
        <v>0.63924999999999998</v>
      </c>
      <c r="L5201">
        <v>6.6449999999999995E-2</v>
      </c>
    </row>
    <row r="5202" spans="1:12" x14ac:dyDescent="0.3">
      <c r="A5202">
        <v>5201</v>
      </c>
      <c r="B5202">
        <v>0.52005000000000001</v>
      </c>
      <c r="C5202">
        <v>0.73124999999999996</v>
      </c>
      <c r="D5202">
        <v>0.80384999999999995</v>
      </c>
      <c r="E5202">
        <v>0.34384999999999999</v>
      </c>
      <c r="F5202">
        <v>0.59475</v>
      </c>
      <c r="G5202">
        <v>0.93874999999999997</v>
      </c>
      <c r="H5202">
        <v>0.55135000000000001</v>
      </c>
      <c r="I5202">
        <v>0.85585</v>
      </c>
      <c r="J5202">
        <v>0.27815000000000001</v>
      </c>
      <c r="K5202">
        <v>0.67774999999999996</v>
      </c>
      <c r="L5202">
        <v>0.83894999999999997</v>
      </c>
    </row>
    <row r="5203" spans="1:12" x14ac:dyDescent="0.3">
      <c r="A5203">
        <v>5202</v>
      </c>
      <c r="B5203">
        <v>0.52015</v>
      </c>
      <c r="C5203">
        <v>0.84884999999999999</v>
      </c>
      <c r="D5203">
        <v>0.32884999999999998</v>
      </c>
      <c r="E5203">
        <v>4.0849999999999997E-2</v>
      </c>
      <c r="F5203">
        <v>0.67945</v>
      </c>
      <c r="G5203">
        <v>0.72735000000000005</v>
      </c>
      <c r="H5203">
        <v>0.51344999999999996</v>
      </c>
      <c r="I5203">
        <v>0.46055000000000001</v>
      </c>
      <c r="J5203">
        <v>0.36194999999999999</v>
      </c>
      <c r="K5203">
        <v>0.86624999999999996</v>
      </c>
      <c r="L5203">
        <v>5.7349999999999998E-2</v>
      </c>
    </row>
    <row r="5204" spans="1:12" x14ac:dyDescent="0.3">
      <c r="A5204">
        <v>5203</v>
      </c>
      <c r="B5204">
        <v>0.52024999999999999</v>
      </c>
      <c r="C5204">
        <v>0.29325000000000001</v>
      </c>
      <c r="D5204">
        <v>0.79654999999999998</v>
      </c>
      <c r="E5204">
        <v>0.15995000000000001</v>
      </c>
      <c r="F5204">
        <v>0.39605000000000001</v>
      </c>
      <c r="G5204">
        <v>6.2950000000000006E-2</v>
      </c>
      <c r="H5204">
        <v>0.72675000000000001</v>
      </c>
      <c r="I5204">
        <v>0.30704999999999999</v>
      </c>
      <c r="J5204">
        <v>0.45824999999999999</v>
      </c>
      <c r="K5204">
        <v>0.71955000000000002</v>
      </c>
      <c r="L5204">
        <v>0.34984999999999999</v>
      </c>
    </row>
    <row r="5205" spans="1:12" x14ac:dyDescent="0.3">
      <c r="A5205">
        <v>5204</v>
      </c>
      <c r="B5205">
        <v>0.52034999999999998</v>
      </c>
      <c r="C5205">
        <v>0.45195000000000002</v>
      </c>
      <c r="D5205">
        <v>0.76895000000000002</v>
      </c>
      <c r="E5205">
        <v>0.37914999999999999</v>
      </c>
      <c r="F5205">
        <v>0.75914999999999999</v>
      </c>
      <c r="G5205">
        <v>0.91325000000000001</v>
      </c>
      <c r="H5205">
        <v>0.92684999999999995</v>
      </c>
      <c r="I5205">
        <v>0.40155000000000002</v>
      </c>
      <c r="J5205">
        <v>0.15334999999999999</v>
      </c>
      <c r="K5205">
        <v>0.21354999999999999</v>
      </c>
      <c r="L5205">
        <v>0.49264999999999998</v>
      </c>
    </row>
    <row r="5206" spans="1:12" x14ac:dyDescent="0.3">
      <c r="A5206">
        <v>5205</v>
      </c>
      <c r="B5206">
        <v>0.52044999999999997</v>
      </c>
      <c r="C5206">
        <v>0.65534999999999999</v>
      </c>
      <c r="D5206">
        <v>0.64805000000000001</v>
      </c>
      <c r="E5206">
        <v>7.5500000000000003E-3</v>
      </c>
      <c r="F5206">
        <v>0.38035000000000002</v>
      </c>
      <c r="G5206">
        <v>0.20385</v>
      </c>
      <c r="H5206">
        <v>0.94455</v>
      </c>
      <c r="I5206">
        <v>0.82125000000000004</v>
      </c>
      <c r="J5206">
        <v>0.27474999999999999</v>
      </c>
      <c r="K5206">
        <v>0.20205000000000001</v>
      </c>
      <c r="L5206">
        <v>0.16005</v>
      </c>
    </row>
    <row r="5207" spans="1:12" x14ac:dyDescent="0.3">
      <c r="A5207">
        <v>5206</v>
      </c>
      <c r="B5207">
        <v>0.52054999999999996</v>
      </c>
      <c r="C5207">
        <v>9.2749999999999999E-2</v>
      </c>
      <c r="D5207">
        <v>0.24734999999999999</v>
      </c>
      <c r="E5207">
        <v>6.9949999999999998E-2</v>
      </c>
      <c r="F5207">
        <v>0.88675000000000004</v>
      </c>
      <c r="G5207">
        <v>0.41965000000000002</v>
      </c>
      <c r="H5207">
        <v>0.25874999999999998</v>
      </c>
      <c r="I5207">
        <v>5.5849999999999997E-2</v>
      </c>
      <c r="J5207">
        <v>0.73014999999999997</v>
      </c>
      <c r="K5207">
        <v>0.86285000000000001</v>
      </c>
      <c r="L5207">
        <v>0.81845000000000001</v>
      </c>
    </row>
    <row r="5208" spans="1:12" x14ac:dyDescent="0.3">
      <c r="A5208">
        <v>5207</v>
      </c>
      <c r="B5208">
        <v>0.52064999999999995</v>
      </c>
      <c r="C5208">
        <v>0.45524999999999999</v>
      </c>
      <c r="D5208">
        <v>0.48244999999999999</v>
      </c>
      <c r="E5208">
        <v>0.92154999999999998</v>
      </c>
      <c r="F5208">
        <v>0.48044999999999999</v>
      </c>
      <c r="G5208">
        <v>0.14455000000000001</v>
      </c>
      <c r="H5208">
        <v>0.28885</v>
      </c>
      <c r="I5208">
        <v>0.26495000000000002</v>
      </c>
      <c r="J5208">
        <v>0.31574999999999998</v>
      </c>
      <c r="K5208">
        <v>0.19255</v>
      </c>
      <c r="L5208">
        <v>0.14565</v>
      </c>
    </row>
    <row r="5209" spans="1:12" x14ac:dyDescent="0.3">
      <c r="A5209">
        <v>5208</v>
      </c>
      <c r="B5209">
        <v>0.52075000000000005</v>
      </c>
      <c r="C5209">
        <v>0.22605</v>
      </c>
      <c r="D5209">
        <v>0.84094999999999998</v>
      </c>
      <c r="E5209">
        <v>0.93125000000000002</v>
      </c>
      <c r="F5209">
        <v>0.14845</v>
      </c>
      <c r="G5209">
        <v>0.24775</v>
      </c>
      <c r="H5209">
        <v>0.73875000000000002</v>
      </c>
      <c r="I5209">
        <v>0.44524999999999998</v>
      </c>
      <c r="J5209">
        <v>0.21375</v>
      </c>
      <c r="K5209">
        <v>0.56105000000000005</v>
      </c>
      <c r="L5209">
        <v>0.50754999999999995</v>
      </c>
    </row>
    <row r="5210" spans="1:12" x14ac:dyDescent="0.3">
      <c r="A5210">
        <v>5209</v>
      </c>
      <c r="B5210">
        <v>0.52085000000000004</v>
      </c>
      <c r="C5210">
        <v>0.30195</v>
      </c>
      <c r="D5210">
        <v>0.67384999999999995</v>
      </c>
      <c r="E5210">
        <v>0.42354999999999998</v>
      </c>
      <c r="F5210">
        <v>4.9349999999999998E-2</v>
      </c>
      <c r="G5210">
        <v>3.3149999999999999E-2</v>
      </c>
      <c r="H5210">
        <v>0.33645000000000003</v>
      </c>
      <c r="I5210">
        <v>2.5149999999999999E-2</v>
      </c>
      <c r="J5210">
        <v>0.89015</v>
      </c>
      <c r="K5210">
        <v>0.85245000000000004</v>
      </c>
      <c r="L5210">
        <v>0.40894999999999998</v>
      </c>
    </row>
    <row r="5211" spans="1:12" x14ac:dyDescent="0.3">
      <c r="A5211">
        <v>5210</v>
      </c>
      <c r="B5211">
        <v>0.52095000000000002</v>
      </c>
      <c r="C5211">
        <v>0.47284999999999999</v>
      </c>
      <c r="D5211">
        <v>0.78425</v>
      </c>
      <c r="E5211">
        <v>0.56894999999999996</v>
      </c>
      <c r="F5211">
        <v>0.42265000000000003</v>
      </c>
      <c r="G5211">
        <v>0.44514999999999999</v>
      </c>
      <c r="H5211">
        <v>3.2550000000000003E-2</v>
      </c>
      <c r="I5211">
        <v>0.33745000000000003</v>
      </c>
      <c r="J5211">
        <v>0.53144999999999998</v>
      </c>
      <c r="K5211">
        <v>0.86075000000000002</v>
      </c>
      <c r="L5211">
        <v>0.91915000000000002</v>
      </c>
    </row>
    <row r="5212" spans="1:12" x14ac:dyDescent="0.3">
      <c r="A5212">
        <v>5211</v>
      </c>
      <c r="B5212">
        <v>0.52105000000000001</v>
      </c>
      <c r="C5212">
        <v>0.18784999999999999</v>
      </c>
      <c r="D5212">
        <v>0.89675000000000005</v>
      </c>
      <c r="E5212">
        <v>0.71065</v>
      </c>
      <c r="F5212">
        <v>0.54405000000000003</v>
      </c>
      <c r="G5212">
        <v>1.1650000000000001E-2</v>
      </c>
      <c r="H5212">
        <v>0.11545</v>
      </c>
      <c r="I5212">
        <v>0.38624999999999998</v>
      </c>
      <c r="J5212">
        <v>7.7649999999999997E-2</v>
      </c>
      <c r="K5212">
        <v>0.17235</v>
      </c>
      <c r="L5212">
        <v>0.99724999999999997</v>
      </c>
    </row>
    <row r="5213" spans="1:12" x14ac:dyDescent="0.3">
      <c r="A5213">
        <v>5212</v>
      </c>
      <c r="B5213">
        <v>0.52115</v>
      </c>
      <c r="C5213">
        <v>0.94784999999999997</v>
      </c>
      <c r="D5213">
        <v>0.96935000000000004</v>
      </c>
      <c r="E5213">
        <v>0.29765000000000003</v>
      </c>
      <c r="F5213">
        <v>0.74334999999999996</v>
      </c>
      <c r="G5213">
        <v>0.34584999999999999</v>
      </c>
      <c r="H5213">
        <v>0.74155000000000004</v>
      </c>
      <c r="I5213">
        <v>0.38055</v>
      </c>
      <c r="J5213">
        <v>0.66244999999999998</v>
      </c>
      <c r="K5213">
        <v>0.45724999999999999</v>
      </c>
      <c r="L5213">
        <v>0.72135000000000005</v>
      </c>
    </row>
    <row r="5214" spans="1:12" x14ac:dyDescent="0.3">
      <c r="A5214">
        <v>5213</v>
      </c>
      <c r="B5214">
        <v>0.52124999999999999</v>
      </c>
      <c r="C5214">
        <v>0.48004999999999998</v>
      </c>
      <c r="D5214">
        <v>0.47904999999999998</v>
      </c>
      <c r="E5214">
        <v>0.82584999999999997</v>
      </c>
      <c r="F5214">
        <v>0.64515</v>
      </c>
      <c r="G5214">
        <v>0.54544999999999999</v>
      </c>
      <c r="H5214">
        <v>0.16455</v>
      </c>
      <c r="I5214">
        <v>0.81245000000000001</v>
      </c>
      <c r="J5214">
        <v>0.49004999999999999</v>
      </c>
      <c r="K5214">
        <v>0.62995000000000001</v>
      </c>
      <c r="L5214">
        <v>0.46294999999999997</v>
      </c>
    </row>
    <row r="5215" spans="1:12" x14ac:dyDescent="0.3">
      <c r="A5215">
        <v>5214</v>
      </c>
      <c r="B5215">
        <v>0.52134999999999998</v>
      </c>
      <c r="C5215">
        <v>0.39645000000000002</v>
      </c>
      <c r="D5215">
        <v>0.93415000000000004</v>
      </c>
      <c r="E5215">
        <v>0.84384999999999999</v>
      </c>
      <c r="F5215">
        <v>0.44874999999999998</v>
      </c>
      <c r="G5215">
        <v>0.10085</v>
      </c>
      <c r="H5215">
        <v>0.79915000000000003</v>
      </c>
      <c r="I5215">
        <v>6.565E-2</v>
      </c>
      <c r="J5215">
        <v>0.77925</v>
      </c>
      <c r="K5215">
        <v>0.27905000000000002</v>
      </c>
      <c r="L5215">
        <v>0.87905</v>
      </c>
    </row>
    <row r="5216" spans="1:12" x14ac:dyDescent="0.3">
      <c r="A5216">
        <v>5215</v>
      </c>
      <c r="B5216">
        <v>0.52144999999999997</v>
      </c>
      <c r="C5216">
        <v>0.37845000000000001</v>
      </c>
      <c r="D5216">
        <v>0.59314999999999996</v>
      </c>
      <c r="E5216">
        <v>0.14074999999999999</v>
      </c>
      <c r="F5216">
        <v>0.14205000000000001</v>
      </c>
      <c r="G5216">
        <v>0.76014999999999999</v>
      </c>
      <c r="H5216">
        <v>0.96214999999999995</v>
      </c>
      <c r="I5216">
        <v>0.91795000000000004</v>
      </c>
      <c r="J5216">
        <v>0.63295000000000001</v>
      </c>
      <c r="K5216">
        <v>0.37135000000000001</v>
      </c>
      <c r="L5216">
        <v>0.47344999999999998</v>
      </c>
    </row>
    <row r="5217" spans="1:12" x14ac:dyDescent="0.3">
      <c r="A5217">
        <v>5216</v>
      </c>
      <c r="B5217">
        <v>0.52154999999999996</v>
      </c>
      <c r="C5217">
        <v>0.19145000000000001</v>
      </c>
      <c r="D5217">
        <v>7.5550000000000006E-2</v>
      </c>
      <c r="E5217">
        <v>0.53105000000000002</v>
      </c>
      <c r="F5217">
        <v>4.1950000000000001E-2</v>
      </c>
      <c r="G5217">
        <v>0.34694999999999998</v>
      </c>
      <c r="H5217">
        <v>0.37264999999999998</v>
      </c>
      <c r="I5217">
        <v>0.53885000000000005</v>
      </c>
      <c r="J5217">
        <v>0.71284999999999998</v>
      </c>
      <c r="K5217">
        <v>2.205E-2</v>
      </c>
      <c r="L5217">
        <v>0.22964999999999999</v>
      </c>
    </row>
    <row r="5218" spans="1:12" x14ac:dyDescent="0.3">
      <c r="A5218">
        <v>5217</v>
      </c>
      <c r="B5218">
        <v>0.52164999999999995</v>
      </c>
      <c r="C5218">
        <v>0.87355000000000005</v>
      </c>
      <c r="D5218">
        <v>0.31624999999999998</v>
      </c>
      <c r="E5218">
        <v>7.9350000000000004E-2</v>
      </c>
      <c r="F5218">
        <v>1.9050000000000001E-2</v>
      </c>
      <c r="G5218">
        <v>0.84914999999999996</v>
      </c>
      <c r="H5218">
        <v>1.7350000000000001E-2</v>
      </c>
      <c r="I5218">
        <v>0.29054999999999997</v>
      </c>
      <c r="J5218">
        <v>0.96845000000000003</v>
      </c>
      <c r="K5218">
        <v>0.48235</v>
      </c>
      <c r="L5218">
        <v>0.58725000000000005</v>
      </c>
    </row>
    <row r="5219" spans="1:12" x14ac:dyDescent="0.3">
      <c r="A5219">
        <v>5218</v>
      </c>
      <c r="B5219">
        <v>0.52175000000000005</v>
      </c>
      <c r="C5219">
        <v>0.69925000000000004</v>
      </c>
      <c r="D5219">
        <v>0.56674999999999998</v>
      </c>
      <c r="E5219">
        <v>0.93025000000000002</v>
      </c>
      <c r="F5219">
        <v>0.24335000000000001</v>
      </c>
      <c r="G5219">
        <v>0.36335000000000001</v>
      </c>
      <c r="H5219">
        <v>0.31595000000000001</v>
      </c>
      <c r="I5219">
        <v>0.59204999999999997</v>
      </c>
      <c r="J5219">
        <v>0.98534999999999995</v>
      </c>
      <c r="K5219">
        <v>0.36864999999999998</v>
      </c>
      <c r="L5219">
        <v>0.62104999999999999</v>
      </c>
    </row>
    <row r="5220" spans="1:12" x14ac:dyDescent="0.3">
      <c r="A5220">
        <v>5219</v>
      </c>
      <c r="B5220">
        <v>0.52185000000000004</v>
      </c>
      <c r="C5220">
        <v>0.83975</v>
      </c>
      <c r="D5220">
        <v>9.5350000000000004E-2</v>
      </c>
      <c r="E5220">
        <v>0.76944999999999997</v>
      </c>
      <c r="F5220">
        <v>0.29385</v>
      </c>
      <c r="G5220">
        <v>0.47785</v>
      </c>
      <c r="H5220">
        <v>0.92435</v>
      </c>
      <c r="I5220">
        <v>0.47265000000000001</v>
      </c>
      <c r="J5220">
        <v>0.67684999999999995</v>
      </c>
      <c r="K5220">
        <v>0.53534999999999999</v>
      </c>
      <c r="L5220">
        <v>0.87544999999999995</v>
      </c>
    </row>
    <row r="5221" spans="1:12" x14ac:dyDescent="0.3">
      <c r="A5221">
        <v>5220</v>
      </c>
      <c r="B5221">
        <v>0.52195000000000003</v>
      </c>
      <c r="C5221">
        <v>7.1249999999999994E-2</v>
      </c>
      <c r="D5221">
        <v>0.44864999999999999</v>
      </c>
      <c r="E5221">
        <v>0.19955000000000001</v>
      </c>
      <c r="F5221">
        <v>0.33145000000000002</v>
      </c>
      <c r="G5221">
        <v>8.9499999999999996E-3</v>
      </c>
      <c r="H5221">
        <v>0.73065000000000002</v>
      </c>
      <c r="I5221">
        <v>0.60014999999999996</v>
      </c>
      <c r="J5221">
        <v>0.81784999999999997</v>
      </c>
      <c r="K5221">
        <v>0.19794999999999999</v>
      </c>
      <c r="L5221">
        <v>0.51605000000000001</v>
      </c>
    </row>
    <row r="5222" spans="1:12" x14ac:dyDescent="0.3">
      <c r="A5222">
        <v>5221</v>
      </c>
      <c r="B5222">
        <v>0.52205000000000001</v>
      </c>
      <c r="C5222">
        <v>2.4049999999999998E-2</v>
      </c>
      <c r="D5222">
        <v>0.58875</v>
      </c>
      <c r="E5222">
        <v>0.76975000000000005</v>
      </c>
      <c r="F5222">
        <v>0.95725000000000005</v>
      </c>
      <c r="G5222">
        <v>0.68464999999999998</v>
      </c>
      <c r="H5222">
        <v>0.84445000000000003</v>
      </c>
      <c r="I5222">
        <v>0.73285</v>
      </c>
      <c r="J5222">
        <v>0.86155000000000004</v>
      </c>
      <c r="K5222">
        <v>0.95935000000000004</v>
      </c>
      <c r="L5222">
        <v>9.0649999999999994E-2</v>
      </c>
    </row>
    <row r="5223" spans="1:12" x14ac:dyDescent="0.3">
      <c r="A5223">
        <v>5222</v>
      </c>
      <c r="B5223">
        <v>0.52215</v>
      </c>
      <c r="C5223">
        <v>0.92444999999999999</v>
      </c>
      <c r="D5223">
        <v>0.35535</v>
      </c>
      <c r="E5223">
        <v>0.82255</v>
      </c>
      <c r="F5223">
        <v>0.43635000000000002</v>
      </c>
      <c r="G5223">
        <v>1.15E-3</v>
      </c>
      <c r="H5223">
        <v>0.84845000000000004</v>
      </c>
      <c r="I5223">
        <v>0.13635</v>
      </c>
      <c r="J5223">
        <v>0.13794999999999999</v>
      </c>
      <c r="K5223">
        <v>0.81274999999999997</v>
      </c>
      <c r="L5223">
        <v>0.29885</v>
      </c>
    </row>
    <row r="5224" spans="1:12" x14ac:dyDescent="0.3">
      <c r="A5224">
        <v>5223</v>
      </c>
      <c r="B5224">
        <v>0.52224999999999999</v>
      </c>
      <c r="C5224">
        <v>0.91205000000000003</v>
      </c>
      <c r="D5224">
        <v>0.40544999999999998</v>
      </c>
      <c r="E5224">
        <v>0.27165</v>
      </c>
      <c r="F5224">
        <v>0.47084999999999999</v>
      </c>
      <c r="G5224">
        <v>8.8150000000000006E-2</v>
      </c>
      <c r="H5224">
        <v>0.13825000000000001</v>
      </c>
      <c r="I5224">
        <v>0.19045000000000001</v>
      </c>
      <c r="J5224">
        <v>0.15805</v>
      </c>
      <c r="K5224">
        <v>0.92835000000000001</v>
      </c>
      <c r="L5224">
        <v>0.90444999999999998</v>
      </c>
    </row>
    <row r="5225" spans="1:12" x14ac:dyDescent="0.3">
      <c r="A5225">
        <v>5224</v>
      </c>
      <c r="B5225">
        <v>0.52234999999999998</v>
      </c>
      <c r="C5225">
        <v>0.18584999999999999</v>
      </c>
      <c r="D5225">
        <v>0.30354999999999999</v>
      </c>
      <c r="E5225">
        <v>7.145E-2</v>
      </c>
      <c r="F5225">
        <v>0.23505000000000001</v>
      </c>
      <c r="G5225">
        <v>8.1499999999999993E-3</v>
      </c>
      <c r="H5225">
        <v>0.93935000000000002</v>
      </c>
      <c r="I5225">
        <v>0.45684999999999998</v>
      </c>
      <c r="J5225">
        <v>5.1049999999999998E-2</v>
      </c>
      <c r="K5225">
        <v>0.49364999999999998</v>
      </c>
      <c r="L5225">
        <v>0.90864999999999996</v>
      </c>
    </row>
    <row r="5226" spans="1:12" x14ac:dyDescent="0.3">
      <c r="A5226">
        <v>5225</v>
      </c>
      <c r="B5226">
        <v>0.52244999999999997</v>
      </c>
      <c r="C5226">
        <v>0.57194999999999996</v>
      </c>
      <c r="D5226">
        <v>0.37814999999999999</v>
      </c>
      <c r="E5226">
        <v>0.27675</v>
      </c>
      <c r="F5226">
        <v>7.8350000000000003E-2</v>
      </c>
      <c r="G5226">
        <v>0.47685</v>
      </c>
      <c r="H5226">
        <v>7.9350000000000004E-2</v>
      </c>
      <c r="I5226">
        <v>0.83065</v>
      </c>
      <c r="J5226">
        <v>0.50305</v>
      </c>
      <c r="K5226">
        <v>0.93245</v>
      </c>
      <c r="L5226">
        <v>0.26395000000000002</v>
      </c>
    </row>
    <row r="5227" spans="1:12" x14ac:dyDescent="0.3">
      <c r="A5227">
        <v>5226</v>
      </c>
      <c r="B5227">
        <v>0.52254999999999996</v>
      </c>
      <c r="C5227">
        <v>0.35965000000000003</v>
      </c>
      <c r="D5227">
        <v>0.67444999999999999</v>
      </c>
      <c r="E5227">
        <v>0.79525000000000001</v>
      </c>
      <c r="F5227">
        <v>0.37895000000000001</v>
      </c>
      <c r="G5227">
        <v>0.20275000000000001</v>
      </c>
      <c r="H5227">
        <v>0.64005000000000001</v>
      </c>
      <c r="I5227">
        <v>9.5350000000000004E-2</v>
      </c>
      <c r="J5227">
        <v>0.22095000000000001</v>
      </c>
      <c r="K5227">
        <v>0.99355000000000004</v>
      </c>
      <c r="L5227">
        <v>0.74385000000000001</v>
      </c>
    </row>
    <row r="5228" spans="1:12" x14ac:dyDescent="0.3">
      <c r="A5228">
        <v>5227</v>
      </c>
      <c r="B5228">
        <v>0.52264999999999995</v>
      </c>
      <c r="C5228">
        <v>0.72604999999999997</v>
      </c>
      <c r="D5228">
        <v>0.15215000000000001</v>
      </c>
      <c r="E5228">
        <v>0.25235000000000002</v>
      </c>
      <c r="F5228">
        <v>0.55474999999999997</v>
      </c>
      <c r="G5228">
        <v>0.54095000000000004</v>
      </c>
      <c r="H5228">
        <v>0.40644999999999998</v>
      </c>
      <c r="I5228">
        <v>0.50214999999999999</v>
      </c>
      <c r="J5228">
        <v>5.7849999999999999E-2</v>
      </c>
      <c r="K5228">
        <v>0.51785000000000003</v>
      </c>
      <c r="L5228">
        <v>0.15285000000000001</v>
      </c>
    </row>
    <row r="5229" spans="1:12" x14ac:dyDescent="0.3">
      <c r="A5229">
        <v>5228</v>
      </c>
      <c r="B5229">
        <v>0.52275000000000005</v>
      </c>
      <c r="C5229">
        <v>0.65425</v>
      </c>
      <c r="D5229">
        <v>0.42795</v>
      </c>
      <c r="E5229">
        <v>0.22115000000000001</v>
      </c>
      <c r="F5229">
        <v>0.41325000000000001</v>
      </c>
      <c r="G5229">
        <v>0.17424999999999999</v>
      </c>
      <c r="H5229">
        <v>0.86724999999999997</v>
      </c>
      <c r="I5229">
        <v>0.60545000000000004</v>
      </c>
      <c r="J5229">
        <v>0.57574999999999998</v>
      </c>
      <c r="K5229">
        <v>0.34334999999999999</v>
      </c>
      <c r="L5229">
        <v>0.77424999999999999</v>
      </c>
    </row>
    <row r="5230" spans="1:12" x14ac:dyDescent="0.3">
      <c r="A5230">
        <v>5229</v>
      </c>
      <c r="B5230">
        <v>0.52285000000000004</v>
      </c>
      <c r="C5230">
        <v>0.59814999999999996</v>
      </c>
      <c r="D5230">
        <v>0.78534999999999999</v>
      </c>
      <c r="E5230">
        <v>0.84035000000000004</v>
      </c>
      <c r="F5230">
        <v>0.74675000000000002</v>
      </c>
      <c r="G5230">
        <v>0.42775000000000002</v>
      </c>
      <c r="H5230">
        <v>0.67854999999999999</v>
      </c>
      <c r="I5230">
        <v>0.91874999999999996</v>
      </c>
      <c r="J5230">
        <v>0.86185</v>
      </c>
      <c r="K5230">
        <v>0.13755000000000001</v>
      </c>
      <c r="L5230">
        <v>0.20365</v>
      </c>
    </row>
    <row r="5231" spans="1:12" x14ac:dyDescent="0.3">
      <c r="A5231">
        <v>5230</v>
      </c>
      <c r="B5231">
        <v>0.52295000000000003</v>
      </c>
      <c r="C5231">
        <v>0.21645</v>
      </c>
      <c r="D5231">
        <v>0.55105000000000004</v>
      </c>
      <c r="E5231">
        <v>0.14344999999999999</v>
      </c>
      <c r="F5231">
        <v>0.29725000000000001</v>
      </c>
      <c r="G5231">
        <v>0.12605</v>
      </c>
      <c r="H5231">
        <v>0.19935</v>
      </c>
      <c r="I5231">
        <v>0.88024999999999998</v>
      </c>
      <c r="J5231">
        <v>0.59084999999999999</v>
      </c>
      <c r="K5231">
        <v>0.50644999999999996</v>
      </c>
      <c r="L5231">
        <v>0.72814999999999996</v>
      </c>
    </row>
    <row r="5232" spans="1:12" x14ac:dyDescent="0.3">
      <c r="A5232">
        <v>5231</v>
      </c>
      <c r="B5232">
        <v>0.52305000000000001</v>
      </c>
      <c r="C5232">
        <v>0.83184999999999998</v>
      </c>
      <c r="D5232">
        <v>0.12075</v>
      </c>
      <c r="E5232">
        <v>0.79235</v>
      </c>
      <c r="F5232">
        <v>0.68645</v>
      </c>
      <c r="G5232">
        <v>0.78554999999999997</v>
      </c>
      <c r="H5232">
        <v>0.10745</v>
      </c>
      <c r="I5232">
        <v>2.035E-2</v>
      </c>
      <c r="J5232">
        <v>0.89924999999999999</v>
      </c>
      <c r="K5232">
        <v>0.51834999999999998</v>
      </c>
      <c r="L5232">
        <v>0.13084999999999999</v>
      </c>
    </row>
    <row r="5233" spans="1:12" x14ac:dyDescent="0.3">
      <c r="A5233">
        <v>5232</v>
      </c>
      <c r="B5233">
        <v>0.52315</v>
      </c>
      <c r="C5233">
        <v>0.93674999999999997</v>
      </c>
      <c r="D5233">
        <v>0.71135000000000004</v>
      </c>
      <c r="E5233">
        <v>6.905E-2</v>
      </c>
      <c r="F5233">
        <v>0.83335000000000004</v>
      </c>
      <c r="G5233">
        <v>0.47144999999999998</v>
      </c>
      <c r="H5233">
        <v>0.66444999999999999</v>
      </c>
      <c r="I5233">
        <v>0.25535000000000002</v>
      </c>
      <c r="J5233">
        <v>2.9049999999999999E-2</v>
      </c>
      <c r="K5233">
        <v>0.88744999999999996</v>
      </c>
      <c r="L5233">
        <v>0.36354999999999998</v>
      </c>
    </row>
    <row r="5234" spans="1:12" x14ac:dyDescent="0.3">
      <c r="A5234">
        <v>5233</v>
      </c>
      <c r="B5234">
        <v>0.52324999999999999</v>
      </c>
      <c r="C5234">
        <v>0.19055</v>
      </c>
      <c r="D5234">
        <v>0.14424999999999999</v>
      </c>
      <c r="E5234">
        <v>0.85235000000000005</v>
      </c>
      <c r="F5234">
        <v>0.18915000000000001</v>
      </c>
      <c r="G5234">
        <v>8.165E-2</v>
      </c>
      <c r="H5234">
        <v>0.93115000000000003</v>
      </c>
      <c r="I5234">
        <v>0.83574999999999999</v>
      </c>
      <c r="J5234">
        <v>0.86834999999999996</v>
      </c>
      <c r="K5234">
        <v>9.0500000000000008E-3</v>
      </c>
      <c r="L5234">
        <v>0.18675</v>
      </c>
    </row>
    <row r="5235" spans="1:12" x14ac:dyDescent="0.3">
      <c r="A5235">
        <v>5234</v>
      </c>
      <c r="B5235">
        <v>0.52334999999999998</v>
      </c>
      <c r="C5235">
        <v>6.4049999999999996E-2</v>
      </c>
      <c r="D5235">
        <v>0.74814999999999998</v>
      </c>
      <c r="E5235">
        <v>0.60914999999999997</v>
      </c>
      <c r="F5235">
        <v>0.24795</v>
      </c>
      <c r="G5235">
        <v>0.20865</v>
      </c>
      <c r="H5235">
        <v>0.32695000000000002</v>
      </c>
      <c r="I5235">
        <v>0.16644999999999999</v>
      </c>
      <c r="J5235">
        <v>0.42415000000000003</v>
      </c>
      <c r="K5235">
        <v>0.69804999999999995</v>
      </c>
      <c r="L5235">
        <v>0.39034999999999997</v>
      </c>
    </row>
    <row r="5236" spans="1:12" x14ac:dyDescent="0.3">
      <c r="A5236">
        <v>5235</v>
      </c>
      <c r="B5236">
        <v>0.52344999999999997</v>
      </c>
      <c r="C5236">
        <v>0.80135000000000001</v>
      </c>
      <c r="D5236">
        <v>0.79444999999999999</v>
      </c>
      <c r="E5236">
        <v>0.56994999999999996</v>
      </c>
      <c r="F5236">
        <v>0.95125000000000004</v>
      </c>
      <c r="G5236">
        <v>0.25935000000000002</v>
      </c>
      <c r="H5236">
        <v>6.45E-3</v>
      </c>
      <c r="I5236">
        <v>1.15E-3</v>
      </c>
      <c r="J5236">
        <v>6.4350000000000004E-2</v>
      </c>
      <c r="K5236">
        <v>9.6149999999999999E-2</v>
      </c>
      <c r="L5236">
        <v>0.74685000000000001</v>
      </c>
    </row>
    <row r="5237" spans="1:12" x14ac:dyDescent="0.3">
      <c r="A5237">
        <v>5236</v>
      </c>
      <c r="B5237">
        <v>0.52354999999999996</v>
      </c>
      <c r="C5237">
        <v>0.33505000000000001</v>
      </c>
      <c r="D5237">
        <v>0.67435</v>
      </c>
      <c r="E5237">
        <v>0.96245000000000003</v>
      </c>
      <c r="F5237">
        <v>0.21665000000000001</v>
      </c>
      <c r="G5237">
        <v>9.2549999999999993E-2</v>
      </c>
      <c r="H5237">
        <v>0.69845000000000002</v>
      </c>
      <c r="I5237">
        <v>0.75785000000000002</v>
      </c>
      <c r="J5237">
        <v>0.47275</v>
      </c>
      <c r="K5237">
        <v>0.22484999999999999</v>
      </c>
      <c r="L5237">
        <v>0.75375000000000003</v>
      </c>
    </row>
    <row r="5238" spans="1:12" x14ac:dyDescent="0.3">
      <c r="A5238">
        <v>5237</v>
      </c>
      <c r="B5238">
        <v>0.52364999999999995</v>
      </c>
      <c r="C5238">
        <v>0.96975</v>
      </c>
      <c r="D5238">
        <v>0.32995000000000002</v>
      </c>
      <c r="E5238">
        <v>0.20524999999999999</v>
      </c>
      <c r="F5238">
        <v>0.35704999999999998</v>
      </c>
      <c r="G5238">
        <v>0.45724999999999999</v>
      </c>
      <c r="H5238">
        <v>0.37085000000000001</v>
      </c>
      <c r="I5238">
        <v>0.90505000000000002</v>
      </c>
      <c r="J5238">
        <v>1.345E-2</v>
      </c>
      <c r="K5238">
        <v>0.62495000000000001</v>
      </c>
      <c r="L5238">
        <v>0.31764999999999999</v>
      </c>
    </row>
    <row r="5239" spans="1:12" x14ac:dyDescent="0.3">
      <c r="A5239">
        <v>5238</v>
      </c>
      <c r="B5239">
        <v>0.52375000000000005</v>
      </c>
      <c r="C5239">
        <v>0.20895</v>
      </c>
      <c r="D5239">
        <v>0.53354999999999997</v>
      </c>
      <c r="E5239">
        <v>6.1350000000000002E-2</v>
      </c>
      <c r="F5239">
        <v>9.2249999999999999E-2</v>
      </c>
      <c r="G5239">
        <v>2.5049999999999999E-2</v>
      </c>
      <c r="H5239">
        <v>0.44024999999999997</v>
      </c>
      <c r="I5239">
        <v>0.33495000000000003</v>
      </c>
      <c r="J5239">
        <v>0.20455000000000001</v>
      </c>
      <c r="K5239">
        <v>0.88234999999999997</v>
      </c>
      <c r="L5239">
        <v>0.82994999999999997</v>
      </c>
    </row>
    <row r="5240" spans="1:12" x14ac:dyDescent="0.3">
      <c r="A5240">
        <v>5239</v>
      </c>
      <c r="B5240">
        <v>0.52385000000000004</v>
      </c>
      <c r="C5240">
        <v>0.15964999999999999</v>
      </c>
      <c r="D5240">
        <v>0.51715</v>
      </c>
      <c r="E5240">
        <v>0.93774999999999997</v>
      </c>
      <c r="F5240">
        <v>0.10055</v>
      </c>
      <c r="G5240">
        <v>0.87224999999999997</v>
      </c>
      <c r="H5240">
        <v>5.4149999999999997E-2</v>
      </c>
      <c r="I5240">
        <v>0.83884999999999998</v>
      </c>
      <c r="J5240">
        <v>0.76595000000000002</v>
      </c>
      <c r="K5240">
        <v>0.27045000000000002</v>
      </c>
      <c r="L5240">
        <v>7.9649999999999999E-2</v>
      </c>
    </row>
    <row r="5241" spans="1:12" x14ac:dyDescent="0.3">
      <c r="A5241">
        <v>5240</v>
      </c>
      <c r="B5241">
        <v>0.52395000000000003</v>
      </c>
      <c r="C5241">
        <v>0.48225000000000001</v>
      </c>
      <c r="D5241">
        <v>0.36685000000000001</v>
      </c>
      <c r="E5241">
        <v>0.94394999999999996</v>
      </c>
      <c r="F5241">
        <v>0.63305</v>
      </c>
      <c r="G5241">
        <v>0.71514999999999995</v>
      </c>
      <c r="H5241">
        <v>0.52054999999999996</v>
      </c>
      <c r="I5241">
        <v>0.64265000000000005</v>
      </c>
      <c r="J5241">
        <v>0.30535000000000001</v>
      </c>
      <c r="K5241">
        <v>0.95045000000000002</v>
      </c>
      <c r="L5241">
        <v>0.51134999999999997</v>
      </c>
    </row>
    <row r="5242" spans="1:12" x14ac:dyDescent="0.3">
      <c r="A5242">
        <v>5241</v>
      </c>
      <c r="B5242">
        <v>0.52405000000000002</v>
      </c>
      <c r="C5242">
        <v>0.87224999999999997</v>
      </c>
      <c r="D5242">
        <v>0.85675000000000001</v>
      </c>
      <c r="E5242">
        <v>0.24074999999999999</v>
      </c>
      <c r="F5242">
        <v>0.16435</v>
      </c>
      <c r="G5242">
        <v>0.53064999999999996</v>
      </c>
      <c r="H5242">
        <v>0.62504999999999999</v>
      </c>
      <c r="I5242">
        <v>0.47825000000000001</v>
      </c>
      <c r="J5242">
        <v>0.75485000000000002</v>
      </c>
      <c r="K5242">
        <v>0.92745</v>
      </c>
      <c r="L5242">
        <v>0.52715000000000001</v>
      </c>
    </row>
    <row r="5243" spans="1:12" x14ac:dyDescent="0.3">
      <c r="A5243">
        <v>5242</v>
      </c>
      <c r="B5243">
        <v>0.52415</v>
      </c>
      <c r="C5243">
        <v>0.30854999999999999</v>
      </c>
      <c r="D5243">
        <v>0.92044999999999999</v>
      </c>
      <c r="E5243">
        <v>3.3950000000000001E-2</v>
      </c>
      <c r="F5243">
        <v>0.32645000000000002</v>
      </c>
      <c r="G5243">
        <v>0.88314999999999999</v>
      </c>
      <c r="H5243">
        <v>0.98275000000000001</v>
      </c>
      <c r="I5243">
        <v>2.895E-2</v>
      </c>
      <c r="J5243">
        <v>5.6499999999999996E-3</v>
      </c>
      <c r="K5243">
        <v>0.27384999999999998</v>
      </c>
      <c r="L5243">
        <v>0.54535</v>
      </c>
    </row>
    <row r="5244" spans="1:12" x14ac:dyDescent="0.3">
      <c r="A5244">
        <v>5243</v>
      </c>
      <c r="B5244">
        <v>0.52424999999999999</v>
      </c>
      <c r="C5244">
        <v>0.54384999999999994</v>
      </c>
      <c r="D5244">
        <v>8.115E-2</v>
      </c>
      <c r="E5244">
        <v>0.63244999999999996</v>
      </c>
      <c r="F5244">
        <v>0.17854999999999999</v>
      </c>
      <c r="G5244">
        <v>0.51415</v>
      </c>
      <c r="H5244">
        <v>0.12995000000000001</v>
      </c>
      <c r="I5244">
        <v>0.32055</v>
      </c>
      <c r="J5244">
        <v>0.42504999999999998</v>
      </c>
      <c r="K5244">
        <v>0.32834999999999998</v>
      </c>
      <c r="L5244">
        <v>5.6499999999999996E-3</v>
      </c>
    </row>
    <row r="5245" spans="1:12" x14ac:dyDescent="0.3">
      <c r="A5245">
        <v>5244</v>
      </c>
      <c r="B5245">
        <v>0.52434999999999998</v>
      </c>
      <c r="C5245">
        <v>0.24754999999999999</v>
      </c>
      <c r="D5245">
        <v>0.52675000000000005</v>
      </c>
      <c r="E5245">
        <v>0.65395000000000003</v>
      </c>
      <c r="F5245">
        <v>0.97604999999999997</v>
      </c>
      <c r="G5245">
        <v>0.14015</v>
      </c>
      <c r="H5245">
        <v>0.69825000000000004</v>
      </c>
      <c r="I5245">
        <v>0.26955000000000001</v>
      </c>
      <c r="J5245">
        <v>0.71094999999999997</v>
      </c>
      <c r="K5245">
        <v>0.95665</v>
      </c>
      <c r="L5245">
        <v>0.58314999999999995</v>
      </c>
    </row>
    <row r="5246" spans="1:12" x14ac:dyDescent="0.3">
      <c r="A5246">
        <v>5245</v>
      </c>
      <c r="B5246">
        <v>0.52444999999999997</v>
      </c>
      <c r="C5246">
        <v>0.16495000000000001</v>
      </c>
      <c r="D5246">
        <v>0.59694999999999998</v>
      </c>
      <c r="E5246">
        <v>0.86224999999999996</v>
      </c>
      <c r="F5246">
        <v>0.72345000000000004</v>
      </c>
      <c r="G5246">
        <v>0.59935000000000005</v>
      </c>
      <c r="H5246">
        <v>0.78154999999999997</v>
      </c>
      <c r="I5246">
        <v>0.50455000000000005</v>
      </c>
      <c r="J5246">
        <v>1.9550000000000001E-2</v>
      </c>
      <c r="K5246">
        <v>0.15615000000000001</v>
      </c>
      <c r="L5246">
        <v>0.50914999999999999</v>
      </c>
    </row>
    <row r="5247" spans="1:12" x14ac:dyDescent="0.3">
      <c r="A5247">
        <v>5246</v>
      </c>
      <c r="B5247">
        <v>0.52454999999999996</v>
      </c>
      <c r="C5247">
        <v>0.76224999999999998</v>
      </c>
      <c r="D5247">
        <v>2.3050000000000001E-2</v>
      </c>
      <c r="E5247">
        <v>0.57994999999999997</v>
      </c>
      <c r="F5247">
        <v>0.70714999999999995</v>
      </c>
      <c r="G5247">
        <v>0.80005000000000004</v>
      </c>
      <c r="H5247">
        <v>6.3149999999999998E-2</v>
      </c>
      <c r="I5247">
        <v>0.67874999999999996</v>
      </c>
      <c r="J5247">
        <v>0.74034999999999995</v>
      </c>
      <c r="K5247">
        <v>0.70065</v>
      </c>
      <c r="L5247">
        <v>0.71425000000000005</v>
      </c>
    </row>
    <row r="5248" spans="1:12" x14ac:dyDescent="0.3">
      <c r="A5248">
        <v>5247</v>
      </c>
      <c r="B5248">
        <v>0.52464999999999995</v>
      </c>
      <c r="C5248">
        <v>0.19585</v>
      </c>
      <c r="D5248">
        <v>3.6549999999999999E-2</v>
      </c>
      <c r="E5248">
        <v>6.9650000000000004E-2</v>
      </c>
      <c r="F5248">
        <v>0.89564999999999995</v>
      </c>
      <c r="G5248">
        <v>0.46274999999999999</v>
      </c>
      <c r="H5248">
        <v>0.26415</v>
      </c>
      <c r="I5248">
        <v>0.41794999999999999</v>
      </c>
      <c r="J5248">
        <v>0.58094999999999997</v>
      </c>
      <c r="K5248">
        <v>0.93945000000000001</v>
      </c>
      <c r="L5248">
        <v>9.2149999999999996E-2</v>
      </c>
    </row>
    <row r="5249" spans="1:12" x14ac:dyDescent="0.3">
      <c r="A5249">
        <v>5248</v>
      </c>
      <c r="B5249">
        <v>0.52475000000000005</v>
      </c>
      <c r="C5249">
        <v>0.76515</v>
      </c>
      <c r="D5249">
        <v>0.86065000000000003</v>
      </c>
      <c r="E5249">
        <v>0.72414999999999996</v>
      </c>
      <c r="F5249">
        <v>0.83735000000000004</v>
      </c>
      <c r="G5249">
        <v>0.82135000000000002</v>
      </c>
      <c r="H5249">
        <v>0.82235000000000003</v>
      </c>
      <c r="I5249">
        <v>0.19184999999999999</v>
      </c>
      <c r="J5249">
        <v>0.14735000000000001</v>
      </c>
      <c r="K5249">
        <v>0.25755</v>
      </c>
      <c r="L5249">
        <v>5.7750000000000003E-2</v>
      </c>
    </row>
    <row r="5250" spans="1:12" x14ac:dyDescent="0.3">
      <c r="A5250">
        <v>5249</v>
      </c>
      <c r="B5250">
        <v>0.52485000000000004</v>
      </c>
      <c r="C5250">
        <v>7.5000000000000002E-4</v>
      </c>
      <c r="D5250">
        <v>8.2449999999999996E-2</v>
      </c>
      <c r="E5250">
        <v>0.11874999999999999</v>
      </c>
      <c r="F5250">
        <v>0.68864999999999998</v>
      </c>
      <c r="G5250">
        <v>0.91695000000000004</v>
      </c>
      <c r="H5250">
        <v>0.65475000000000005</v>
      </c>
      <c r="I5250">
        <v>0.17365</v>
      </c>
      <c r="J5250">
        <v>0.95965</v>
      </c>
      <c r="K5250">
        <v>0.46494999999999997</v>
      </c>
      <c r="L5250">
        <v>0.97345000000000004</v>
      </c>
    </row>
    <row r="5251" spans="1:12" x14ac:dyDescent="0.3">
      <c r="A5251">
        <v>5250</v>
      </c>
      <c r="B5251">
        <v>0.52495000000000003</v>
      </c>
      <c r="C5251">
        <v>0.59824999999999995</v>
      </c>
      <c r="D5251">
        <v>0.16245000000000001</v>
      </c>
      <c r="E5251">
        <v>0.24295</v>
      </c>
      <c r="F5251">
        <v>0.62775000000000003</v>
      </c>
      <c r="G5251">
        <v>0.64475000000000005</v>
      </c>
      <c r="H5251">
        <v>0.83474999999999999</v>
      </c>
      <c r="I5251">
        <v>0.26624999999999999</v>
      </c>
      <c r="J5251">
        <v>0.67425000000000002</v>
      </c>
      <c r="K5251">
        <v>0.58474999999999999</v>
      </c>
      <c r="L5251">
        <v>0.90244999999999997</v>
      </c>
    </row>
    <row r="5252" spans="1:12" x14ac:dyDescent="0.3">
      <c r="A5252">
        <v>5251</v>
      </c>
      <c r="B5252">
        <v>0.52505000000000002</v>
      </c>
      <c r="C5252">
        <v>0.24585000000000001</v>
      </c>
      <c r="D5252">
        <v>0.63795000000000002</v>
      </c>
      <c r="E5252">
        <v>0.23694999999999999</v>
      </c>
      <c r="F5252">
        <v>0.76254999999999995</v>
      </c>
      <c r="G5252">
        <v>0.57984999999999998</v>
      </c>
      <c r="H5252">
        <v>0.87044999999999995</v>
      </c>
      <c r="I5252">
        <v>0.62555000000000005</v>
      </c>
      <c r="J5252">
        <v>0.72114999999999996</v>
      </c>
      <c r="K5252">
        <v>7.3749999999999996E-2</v>
      </c>
      <c r="L5252">
        <v>0.11635</v>
      </c>
    </row>
    <row r="5253" spans="1:12" x14ac:dyDescent="0.3">
      <c r="A5253">
        <v>5252</v>
      </c>
      <c r="B5253">
        <v>0.52515000000000001</v>
      </c>
      <c r="C5253">
        <v>0.75944999999999996</v>
      </c>
      <c r="D5253">
        <v>0.59475</v>
      </c>
      <c r="E5253">
        <v>0.33274999999999999</v>
      </c>
      <c r="F5253">
        <v>0.41935</v>
      </c>
      <c r="G5253">
        <v>0.55735000000000001</v>
      </c>
      <c r="H5253">
        <v>0.88205</v>
      </c>
      <c r="I5253">
        <v>0.65295000000000003</v>
      </c>
      <c r="J5253">
        <v>4.2349999999999999E-2</v>
      </c>
      <c r="K5253">
        <v>0.68145</v>
      </c>
      <c r="L5253">
        <v>0.84335000000000004</v>
      </c>
    </row>
    <row r="5254" spans="1:12" x14ac:dyDescent="0.3">
      <c r="A5254">
        <v>5253</v>
      </c>
      <c r="B5254">
        <v>0.52524999999999999</v>
      </c>
      <c r="C5254">
        <v>0.39974999999999999</v>
      </c>
      <c r="D5254">
        <v>0.64224999999999999</v>
      </c>
      <c r="E5254">
        <v>0.64575000000000005</v>
      </c>
      <c r="F5254">
        <v>0.95284999999999997</v>
      </c>
      <c r="G5254">
        <v>0.42635000000000001</v>
      </c>
      <c r="H5254">
        <v>0.26264999999999999</v>
      </c>
      <c r="I5254">
        <v>0.55174999999999996</v>
      </c>
      <c r="J5254">
        <v>0.51534999999999997</v>
      </c>
      <c r="K5254">
        <v>5.4149999999999997E-2</v>
      </c>
      <c r="L5254">
        <v>0.96924999999999994</v>
      </c>
    </row>
    <row r="5255" spans="1:12" x14ac:dyDescent="0.3">
      <c r="A5255">
        <v>5254</v>
      </c>
      <c r="B5255">
        <v>0.52534999999999998</v>
      </c>
      <c r="C5255">
        <v>0.46515000000000001</v>
      </c>
      <c r="D5255">
        <v>0.56074999999999997</v>
      </c>
      <c r="E5255">
        <v>0.47194999999999998</v>
      </c>
      <c r="F5255">
        <v>0.12675</v>
      </c>
      <c r="G5255">
        <v>0.41044999999999998</v>
      </c>
      <c r="H5255">
        <v>3.4349999999999999E-2</v>
      </c>
      <c r="I5255">
        <v>0.11605</v>
      </c>
      <c r="J5255">
        <v>0.71014999999999995</v>
      </c>
      <c r="K5255">
        <v>0.63975000000000004</v>
      </c>
      <c r="L5255">
        <v>0.48354999999999998</v>
      </c>
    </row>
    <row r="5256" spans="1:12" x14ac:dyDescent="0.3">
      <c r="A5256">
        <v>5255</v>
      </c>
      <c r="B5256">
        <v>0.52544999999999997</v>
      </c>
      <c r="C5256">
        <v>6.0049999999999999E-2</v>
      </c>
      <c r="D5256">
        <v>0.59865000000000002</v>
      </c>
      <c r="E5256">
        <v>0.33234999999999998</v>
      </c>
      <c r="F5256">
        <v>0.57394999999999996</v>
      </c>
      <c r="G5256">
        <v>0.81735000000000002</v>
      </c>
      <c r="H5256">
        <v>0.40665000000000001</v>
      </c>
      <c r="I5256">
        <v>0.15375</v>
      </c>
      <c r="J5256">
        <v>4.0849999999999997E-2</v>
      </c>
      <c r="K5256">
        <v>0.57974999999999999</v>
      </c>
      <c r="L5256">
        <v>0.20294999999999999</v>
      </c>
    </row>
    <row r="5257" spans="1:12" x14ac:dyDescent="0.3">
      <c r="A5257">
        <v>5256</v>
      </c>
      <c r="B5257">
        <v>0.52554999999999996</v>
      </c>
      <c r="C5257">
        <v>0.99634999999999996</v>
      </c>
      <c r="D5257">
        <v>0.50754999999999995</v>
      </c>
      <c r="E5257">
        <v>0.59655000000000002</v>
      </c>
      <c r="F5257">
        <v>0.30814999999999998</v>
      </c>
      <c r="G5257">
        <v>0.92035</v>
      </c>
      <c r="H5257">
        <v>0.51605000000000001</v>
      </c>
      <c r="I5257">
        <v>0.24185000000000001</v>
      </c>
      <c r="J5257">
        <v>0.82935000000000003</v>
      </c>
      <c r="K5257">
        <v>0.45545000000000002</v>
      </c>
      <c r="L5257">
        <v>0.18545</v>
      </c>
    </row>
    <row r="5258" spans="1:12" x14ac:dyDescent="0.3">
      <c r="A5258">
        <v>5257</v>
      </c>
      <c r="B5258">
        <v>0.52564999999999995</v>
      </c>
      <c r="C5258">
        <v>0.75514999999999999</v>
      </c>
      <c r="D5258">
        <v>0.81254999999999999</v>
      </c>
      <c r="E5258">
        <v>0.24565000000000001</v>
      </c>
      <c r="F5258">
        <v>0.15665000000000001</v>
      </c>
      <c r="G5258">
        <v>0.94274999999999998</v>
      </c>
      <c r="H5258">
        <v>0.23114999999999999</v>
      </c>
      <c r="I5258">
        <v>0.49625000000000002</v>
      </c>
      <c r="J5258">
        <v>0.30164999999999997</v>
      </c>
      <c r="K5258">
        <v>0.92925000000000002</v>
      </c>
      <c r="L5258">
        <v>0.83035000000000003</v>
      </c>
    </row>
    <row r="5259" spans="1:12" x14ac:dyDescent="0.3">
      <c r="A5259">
        <v>5258</v>
      </c>
      <c r="B5259">
        <v>0.52575000000000005</v>
      </c>
      <c r="C5259">
        <v>0.90464999999999995</v>
      </c>
      <c r="D5259">
        <v>0.80515000000000003</v>
      </c>
      <c r="E5259">
        <v>0.22814999999999999</v>
      </c>
      <c r="F5259">
        <v>0.24765000000000001</v>
      </c>
      <c r="G5259">
        <v>0.10895000000000001</v>
      </c>
      <c r="H5259">
        <v>0.71645000000000003</v>
      </c>
      <c r="I5259">
        <v>0.92964999999999998</v>
      </c>
      <c r="J5259">
        <v>0.38884999999999997</v>
      </c>
      <c r="K5259">
        <v>0.14265</v>
      </c>
      <c r="L5259">
        <v>0.17135</v>
      </c>
    </row>
    <row r="5260" spans="1:12" x14ac:dyDescent="0.3">
      <c r="A5260">
        <v>5259</v>
      </c>
      <c r="B5260">
        <v>0.52585000000000004</v>
      </c>
      <c r="C5260">
        <v>0.61265000000000003</v>
      </c>
      <c r="D5260">
        <v>0.82874999999999999</v>
      </c>
      <c r="E5260">
        <v>0.86114999999999997</v>
      </c>
      <c r="F5260">
        <v>0.67084999999999995</v>
      </c>
      <c r="G5260">
        <v>0.28415000000000001</v>
      </c>
      <c r="H5260">
        <v>0.43754999999999999</v>
      </c>
      <c r="I5260">
        <v>0.79254999999999998</v>
      </c>
      <c r="J5260">
        <v>0.54164999999999996</v>
      </c>
      <c r="K5260">
        <v>0.65774999999999995</v>
      </c>
      <c r="L5260">
        <v>0.13894999999999999</v>
      </c>
    </row>
    <row r="5261" spans="1:12" x14ac:dyDescent="0.3">
      <c r="A5261">
        <v>5260</v>
      </c>
      <c r="B5261">
        <v>0.52595000000000003</v>
      </c>
      <c r="C5261">
        <v>0.54064999999999996</v>
      </c>
      <c r="D5261">
        <v>0.41765000000000002</v>
      </c>
      <c r="E5261">
        <v>0.59065000000000001</v>
      </c>
      <c r="F5261">
        <v>0.90295000000000003</v>
      </c>
      <c r="G5261">
        <v>0.97535000000000005</v>
      </c>
      <c r="H5261">
        <v>3.5E-4</v>
      </c>
      <c r="I5261">
        <v>0.58855000000000002</v>
      </c>
      <c r="J5261">
        <v>3.2649999999999998E-2</v>
      </c>
      <c r="K5261">
        <v>4.965E-2</v>
      </c>
      <c r="L5261">
        <v>0.30125000000000002</v>
      </c>
    </row>
    <row r="5262" spans="1:12" x14ac:dyDescent="0.3">
      <c r="A5262">
        <v>5261</v>
      </c>
      <c r="B5262">
        <v>0.52605000000000002</v>
      </c>
      <c r="C5262">
        <v>0.10195</v>
      </c>
      <c r="D5262">
        <v>0.11395</v>
      </c>
      <c r="E5262">
        <v>0.71914999999999996</v>
      </c>
      <c r="F5262">
        <v>0.91815000000000002</v>
      </c>
      <c r="G5262">
        <v>0.59075</v>
      </c>
      <c r="H5262">
        <v>2.4750000000000001E-2</v>
      </c>
      <c r="I5262">
        <v>0.52554999999999996</v>
      </c>
      <c r="J5262">
        <v>0.85494999999999999</v>
      </c>
      <c r="K5262">
        <v>2.155E-2</v>
      </c>
      <c r="L5262">
        <v>0.43695000000000001</v>
      </c>
    </row>
    <row r="5263" spans="1:12" x14ac:dyDescent="0.3">
      <c r="A5263">
        <v>5262</v>
      </c>
      <c r="B5263">
        <v>0.52615000000000001</v>
      </c>
      <c r="C5263">
        <v>0.89775000000000005</v>
      </c>
      <c r="D5263">
        <v>0.57435000000000003</v>
      </c>
      <c r="E5263">
        <v>0.36814999999999998</v>
      </c>
      <c r="F5263">
        <v>0.99844999999999995</v>
      </c>
      <c r="G5263">
        <v>7.3349999999999999E-2</v>
      </c>
      <c r="H5263">
        <v>0.43895000000000001</v>
      </c>
      <c r="I5263">
        <v>0.36075000000000002</v>
      </c>
      <c r="J5263">
        <v>0.58455000000000001</v>
      </c>
      <c r="K5263">
        <v>0.22785</v>
      </c>
      <c r="L5263">
        <v>0.21445</v>
      </c>
    </row>
    <row r="5264" spans="1:12" x14ac:dyDescent="0.3">
      <c r="A5264">
        <v>5263</v>
      </c>
      <c r="B5264">
        <v>0.52625</v>
      </c>
      <c r="C5264">
        <v>0.46234999999999998</v>
      </c>
      <c r="D5264">
        <v>0.31835000000000002</v>
      </c>
      <c r="E5264">
        <v>0.64895000000000003</v>
      </c>
      <c r="F5264">
        <v>0.13444999999999999</v>
      </c>
      <c r="G5264">
        <v>0.58304999999999996</v>
      </c>
      <c r="H5264">
        <v>0.81384999999999996</v>
      </c>
      <c r="I5264">
        <v>0.74414999999999998</v>
      </c>
      <c r="J5264">
        <v>0.15525</v>
      </c>
      <c r="K5264">
        <v>0.73634999999999995</v>
      </c>
      <c r="L5264">
        <v>0.53795000000000004</v>
      </c>
    </row>
    <row r="5265" spans="1:12" x14ac:dyDescent="0.3">
      <c r="A5265">
        <v>5264</v>
      </c>
      <c r="B5265">
        <v>0.52634999999999998</v>
      </c>
      <c r="C5265">
        <v>0.33645000000000003</v>
      </c>
      <c r="D5265">
        <v>0.42475000000000002</v>
      </c>
      <c r="E5265">
        <v>0.82404999999999995</v>
      </c>
      <c r="F5265">
        <v>0.87834999999999996</v>
      </c>
      <c r="G5265">
        <v>7.5550000000000006E-2</v>
      </c>
      <c r="H5265">
        <v>1.315E-2</v>
      </c>
      <c r="I5265">
        <v>0.48135</v>
      </c>
      <c r="J5265">
        <v>0.20335</v>
      </c>
      <c r="K5265">
        <v>0.47165000000000001</v>
      </c>
      <c r="L5265">
        <v>0.20924999999999999</v>
      </c>
    </row>
    <row r="5266" spans="1:12" x14ac:dyDescent="0.3">
      <c r="A5266">
        <v>5265</v>
      </c>
      <c r="B5266">
        <v>0.52644999999999997</v>
      </c>
      <c r="C5266">
        <v>0.87734999999999996</v>
      </c>
      <c r="D5266">
        <v>0.93925000000000003</v>
      </c>
      <c r="E5266">
        <v>0.50004999999999999</v>
      </c>
      <c r="F5266">
        <v>0.51505000000000001</v>
      </c>
      <c r="G5266">
        <v>0.99434999999999996</v>
      </c>
      <c r="H5266">
        <v>0.23175000000000001</v>
      </c>
      <c r="I5266">
        <v>0.24815000000000001</v>
      </c>
      <c r="J5266">
        <v>0.80054999999999998</v>
      </c>
      <c r="K5266">
        <v>0.25924999999999998</v>
      </c>
      <c r="L5266">
        <v>0.31485000000000002</v>
      </c>
    </row>
    <row r="5267" spans="1:12" x14ac:dyDescent="0.3">
      <c r="A5267">
        <v>5266</v>
      </c>
      <c r="B5267">
        <v>0.52654999999999996</v>
      </c>
      <c r="C5267">
        <v>7.2050000000000003E-2</v>
      </c>
      <c r="D5267">
        <v>0.78985000000000005</v>
      </c>
      <c r="E5267">
        <v>4.6850000000000003E-2</v>
      </c>
      <c r="F5267">
        <v>0.74285000000000001</v>
      </c>
      <c r="G5267">
        <v>0.91625000000000001</v>
      </c>
      <c r="H5267">
        <v>0.19694999999999999</v>
      </c>
      <c r="I5267">
        <v>3.3750000000000002E-2</v>
      </c>
      <c r="J5267">
        <v>0.77695000000000003</v>
      </c>
      <c r="K5267">
        <v>0.84724999999999995</v>
      </c>
      <c r="L5267">
        <v>0.56325000000000003</v>
      </c>
    </row>
    <row r="5268" spans="1:12" x14ac:dyDescent="0.3">
      <c r="A5268">
        <v>5267</v>
      </c>
      <c r="B5268">
        <v>0.52664999999999995</v>
      </c>
      <c r="C5268">
        <v>0.75644999999999996</v>
      </c>
      <c r="D5268">
        <v>0.63165000000000004</v>
      </c>
      <c r="E5268">
        <v>0.32424999999999998</v>
      </c>
      <c r="F5268">
        <v>0.92754999999999999</v>
      </c>
      <c r="G5268">
        <v>0.28844999999999998</v>
      </c>
      <c r="H5268">
        <v>0.76505000000000001</v>
      </c>
      <c r="I5268">
        <v>0.57584999999999997</v>
      </c>
      <c r="J5268">
        <v>0.23305000000000001</v>
      </c>
      <c r="K5268">
        <v>0.64734999999999998</v>
      </c>
      <c r="L5268">
        <v>0.73895</v>
      </c>
    </row>
    <row r="5269" spans="1:12" x14ac:dyDescent="0.3">
      <c r="A5269">
        <v>5268</v>
      </c>
      <c r="B5269">
        <v>0.52675000000000005</v>
      </c>
      <c r="C5269">
        <v>0.56505000000000005</v>
      </c>
      <c r="D5269">
        <v>0.96835000000000004</v>
      </c>
      <c r="E5269">
        <v>0.55005000000000004</v>
      </c>
      <c r="F5269">
        <v>0.34684999999999999</v>
      </c>
      <c r="G5269">
        <v>0.47465000000000002</v>
      </c>
      <c r="H5269">
        <v>0.83584999999999998</v>
      </c>
      <c r="I5269">
        <v>0.56484999999999996</v>
      </c>
      <c r="J5269">
        <v>0.68935000000000002</v>
      </c>
      <c r="K5269">
        <v>0.70594999999999997</v>
      </c>
      <c r="L5269">
        <v>0.29785</v>
      </c>
    </row>
    <row r="5270" spans="1:12" x14ac:dyDescent="0.3">
      <c r="A5270">
        <v>5269</v>
      </c>
      <c r="B5270">
        <v>0.52685000000000004</v>
      </c>
      <c r="C5270">
        <v>5.5649999999999998E-2</v>
      </c>
      <c r="D5270">
        <v>0.55074999999999996</v>
      </c>
      <c r="E5270">
        <v>0.80625000000000002</v>
      </c>
      <c r="F5270">
        <v>0.57125000000000004</v>
      </c>
      <c r="G5270">
        <v>0.56935000000000002</v>
      </c>
      <c r="H5270">
        <v>0.77285000000000004</v>
      </c>
      <c r="I5270">
        <v>0.52264999999999995</v>
      </c>
      <c r="J5270">
        <v>9.1149999999999995E-2</v>
      </c>
      <c r="K5270">
        <v>0.94984999999999997</v>
      </c>
      <c r="L5270">
        <v>0.67725000000000002</v>
      </c>
    </row>
    <row r="5271" spans="1:12" x14ac:dyDescent="0.3">
      <c r="A5271">
        <v>5270</v>
      </c>
      <c r="B5271">
        <v>0.52695000000000003</v>
      </c>
      <c r="C5271">
        <v>0.22364999999999999</v>
      </c>
      <c r="D5271">
        <v>0.69904999999999995</v>
      </c>
      <c r="E5271">
        <v>0.38095000000000001</v>
      </c>
      <c r="F5271">
        <v>0.51044999999999996</v>
      </c>
      <c r="G5271">
        <v>0.39645000000000002</v>
      </c>
      <c r="H5271">
        <v>0.96575</v>
      </c>
      <c r="I5271">
        <v>4.2849999999999999E-2</v>
      </c>
      <c r="J5271">
        <v>0.66754999999999998</v>
      </c>
      <c r="K5271">
        <v>0.53434999999999999</v>
      </c>
      <c r="L5271">
        <v>0.36754999999999999</v>
      </c>
    </row>
    <row r="5272" spans="1:12" x14ac:dyDescent="0.3">
      <c r="A5272">
        <v>5271</v>
      </c>
      <c r="B5272">
        <v>0.52705000000000002</v>
      </c>
      <c r="C5272">
        <v>0.83045000000000002</v>
      </c>
      <c r="D5272">
        <v>0.76644999999999996</v>
      </c>
      <c r="E5272">
        <v>0.97565000000000002</v>
      </c>
      <c r="F5272">
        <v>0.13014999999999999</v>
      </c>
      <c r="G5272">
        <v>0.19964999999999999</v>
      </c>
      <c r="H5272">
        <v>0.21615000000000001</v>
      </c>
      <c r="I5272">
        <v>0.28334999999999999</v>
      </c>
      <c r="J5272">
        <v>0.49325000000000002</v>
      </c>
      <c r="K5272">
        <v>0.82915000000000005</v>
      </c>
      <c r="L5272">
        <v>0.90344999999999998</v>
      </c>
    </row>
    <row r="5273" spans="1:12" x14ac:dyDescent="0.3">
      <c r="A5273">
        <v>5272</v>
      </c>
      <c r="B5273">
        <v>0.52715000000000001</v>
      </c>
      <c r="C5273">
        <v>0.74214999999999998</v>
      </c>
      <c r="D5273">
        <v>0.78925000000000001</v>
      </c>
      <c r="E5273">
        <v>0.47205000000000003</v>
      </c>
      <c r="F5273">
        <v>0.30645</v>
      </c>
      <c r="G5273">
        <v>0.26235000000000003</v>
      </c>
      <c r="H5273">
        <v>0.82884999999999998</v>
      </c>
      <c r="I5273">
        <v>0.12745000000000001</v>
      </c>
      <c r="J5273">
        <v>0.13095000000000001</v>
      </c>
      <c r="K5273">
        <v>0.78995000000000004</v>
      </c>
      <c r="L5273">
        <v>0.34865000000000002</v>
      </c>
    </row>
    <row r="5274" spans="1:12" x14ac:dyDescent="0.3">
      <c r="A5274">
        <v>5273</v>
      </c>
      <c r="B5274">
        <v>0.52725</v>
      </c>
      <c r="C5274">
        <v>0.76095000000000002</v>
      </c>
      <c r="D5274">
        <v>0.39005000000000001</v>
      </c>
      <c r="E5274">
        <v>0.92905000000000004</v>
      </c>
      <c r="F5274">
        <v>0.85965000000000003</v>
      </c>
      <c r="G5274">
        <v>0.51244999999999996</v>
      </c>
      <c r="H5274">
        <v>0.40134999999999998</v>
      </c>
      <c r="I5274">
        <v>8.5550000000000001E-2</v>
      </c>
      <c r="J5274">
        <v>0.46294999999999997</v>
      </c>
      <c r="K5274">
        <v>0.96714999999999995</v>
      </c>
      <c r="L5274">
        <v>0.59004999999999996</v>
      </c>
    </row>
    <row r="5275" spans="1:12" x14ac:dyDescent="0.3">
      <c r="A5275">
        <v>5274</v>
      </c>
      <c r="B5275">
        <v>0.52734999999999999</v>
      </c>
      <c r="C5275">
        <v>0.63944999999999996</v>
      </c>
      <c r="D5275">
        <v>0.22334999999999999</v>
      </c>
      <c r="E5275">
        <v>0.70384999999999998</v>
      </c>
      <c r="F5275">
        <v>0.27465000000000001</v>
      </c>
      <c r="G5275">
        <v>0.16905000000000001</v>
      </c>
      <c r="H5275">
        <v>0.24595</v>
      </c>
      <c r="I5275">
        <v>0.62234999999999996</v>
      </c>
      <c r="J5275">
        <v>0.73385</v>
      </c>
      <c r="K5275">
        <v>0.10614999999999999</v>
      </c>
      <c r="L5275">
        <v>0.95004999999999995</v>
      </c>
    </row>
    <row r="5276" spans="1:12" x14ac:dyDescent="0.3">
      <c r="A5276">
        <v>5275</v>
      </c>
      <c r="B5276">
        <v>0.52744999999999997</v>
      </c>
      <c r="C5276">
        <v>0.86165000000000003</v>
      </c>
      <c r="D5276">
        <v>0.28415000000000001</v>
      </c>
      <c r="E5276">
        <v>0.85004999999999997</v>
      </c>
      <c r="F5276">
        <v>0.34875</v>
      </c>
      <c r="G5276">
        <v>0.18395</v>
      </c>
      <c r="H5276">
        <v>0.80064999999999997</v>
      </c>
      <c r="I5276">
        <v>0.32385000000000003</v>
      </c>
      <c r="J5276">
        <v>0.37064999999999998</v>
      </c>
      <c r="K5276">
        <v>0.50954999999999995</v>
      </c>
      <c r="L5276">
        <v>0.29215000000000002</v>
      </c>
    </row>
    <row r="5277" spans="1:12" x14ac:dyDescent="0.3">
      <c r="A5277">
        <v>5276</v>
      </c>
      <c r="B5277">
        <v>0.52754999999999996</v>
      </c>
      <c r="C5277">
        <v>0.12454999999999999</v>
      </c>
      <c r="D5277">
        <v>0.24925</v>
      </c>
      <c r="E5277">
        <v>0.73875000000000002</v>
      </c>
      <c r="F5277">
        <v>0.35104999999999997</v>
      </c>
      <c r="G5277">
        <v>0.79095000000000004</v>
      </c>
      <c r="H5277">
        <v>7.3649999999999993E-2</v>
      </c>
      <c r="I5277">
        <v>0.13905000000000001</v>
      </c>
      <c r="J5277">
        <v>0.65744999999999998</v>
      </c>
      <c r="K5277">
        <v>0.28625</v>
      </c>
      <c r="L5277">
        <v>0.15934999999999999</v>
      </c>
    </row>
    <row r="5278" spans="1:12" x14ac:dyDescent="0.3">
      <c r="A5278">
        <v>5277</v>
      </c>
      <c r="B5278">
        <v>0.52764999999999995</v>
      </c>
      <c r="C5278">
        <v>0.79835</v>
      </c>
      <c r="D5278">
        <v>0.63395000000000001</v>
      </c>
      <c r="E5278">
        <v>0.71865000000000001</v>
      </c>
      <c r="F5278">
        <v>0.45284999999999997</v>
      </c>
      <c r="G5278">
        <v>0.50605</v>
      </c>
      <c r="H5278">
        <v>0.95455000000000001</v>
      </c>
      <c r="I5278">
        <v>0.76615</v>
      </c>
      <c r="J5278">
        <v>0.73185</v>
      </c>
      <c r="K5278">
        <v>0.38255</v>
      </c>
      <c r="L5278">
        <v>0.56294999999999995</v>
      </c>
    </row>
    <row r="5279" spans="1:12" x14ac:dyDescent="0.3">
      <c r="A5279">
        <v>5278</v>
      </c>
      <c r="B5279">
        <v>0.52775000000000005</v>
      </c>
      <c r="C5279">
        <v>0.53974999999999995</v>
      </c>
      <c r="D5279">
        <v>0.14674999999999999</v>
      </c>
      <c r="E5279">
        <v>2.0549999999999999E-2</v>
      </c>
      <c r="F5279">
        <v>0.89775000000000005</v>
      </c>
      <c r="G5279">
        <v>0.60775000000000001</v>
      </c>
      <c r="H5279">
        <v>0.12755</v>
      </c>
      <c r="I5279">
        <v>0.76705000000000001</v>
      </c>
      <c r="J5279">
        <v>0.81835000000000002</v>
      </c>
      <c r="K5279">
        <v>0.32374999999999998</v>
      </c>
      <c r="L5279">
        <v>0.78564999999999996</v>
      </c>
    </row>
    <row r="5280" spans="1:12" x14ac:dyDescent="0.3">
      <c r="A5280">
        <v>5279</v>
      </c>
      <c r="B5280">
        <v>0.52785000000000004</v>
      </c>
      <c r="C5280">
        <v>0.95474999999999999</v>
      </c>
      <c r="D5280">
        <v>0.42635000000000001</v>
      </c>
      <c r="E5280">
        <v>0.61824999999999997</v>
      </c>
      <c r="F5280">
        <v>0.99765000000000004</v>
      </c>
      <c r="G5280">
        <v>0.42294999999999999</v>
      </c>
      <c r="H5280">
        <v>0.84945000000000004</v>
      </c>
      <c r="I5280">
        <v>0.44764999999999999</v>
      </c>
      <c r="J5280">
        <v>0.98945000000000005</v>
      </c>
      <c r="K5280">
        <v>0.44385000000000002</v>
      </c>
      <c r="L5280">
        <v>0.17854999999999999</v>
      </c>
    </row>
    <row r="5281" spans="1:12" x14ac:dyDescent="0.3">
      <c r="A5281">
        <v>5280</v>
      </c>
      <c r="B5281">
        <v>0.52795000000000003</v>
      </c>
      <c r="C5281">
        <v>0.69035000000000002</v>
      </c>
      <c r="D5281">
        <v>0.21675</v>
      </c>
      <c r="E5281">
        <v>0.66605000000000003</v>
      </c>
      <c r="F5281">
        <v>0.48814999999999997</v>
      </c>
      <c r="G5281">
        <v>0.15665000000000001</v>
      </c>
      <c r="H5281">
        <v>0.33784999999999998</v>
      </c>
      <c r="I5281">
        <v>0.76765000000000005</v>
      </c>
      <c r="J5281">
        <v>0.83084999999999998</v>
      </c>
      <c r="K5281">
        <v>0.78525</v>
      </c>
      <c r="L5281">
        <v>0.13564999999999999</v>
      </c>
    </row>
    <row r="5282" spans="1:12" x14ac:dyDescent="0.3">
      <c r="A5282">
        <v>5281</v>
      </c>
      <c r="B5282">
        <v>0.52805000000000002</v>
      </c>
      <c r="C5282">
        <v>0.42504999999999998</v>
      </c>
      <c r="D5282">
        <v>0.23924999999999999</v>
      </c>
      <c r="E5282">
        <v>0.63734999999999997</v>
      </c>
      <c r="F5282">
        <v>0.39084999999999998</v>
      </c>
      <c r="G5282">
        <v>0.50824999999999998</v>
      </c>
      <c r="H5282">
        <v>0.10245</v>
      </c>
      <c r="I5282">
        <v>4.1250000000000002E-2</v>
      </c>
      <c r="J5282">
        <v>0.52975000000000005</v>
      </c>
      <c r="K5282">
        <v>0.92595000000000005</v>
      </c>
      <c r="L5282">
        <v>0.30014999999999997</v>
      </c>
    </row>
    <row r="5283" spans="1:12" x14ac:dyDescent="0.3">
      <c r="A5283">
        <v>5282</v>
      </c>
      <c r="B5283">
        <v>0.52815000000000001</v>
      </c>
      <c r="C5283">
        <v>0.61424999999999996</v>
      </c>
      <c r="D5283">
        <v>0.97814999999999996</v>
      </c>
      <c r="E5283">
        <v>0.27594999999999997</v>
      </c>
      <c r="F5283">
        <v>0.81874999999999998</v>
      </c>
      <c r="G5283">
        <v>0.62834999999999996</v>
      </c>
      <c r="H5283">
        <v>0.51795000000000002</v>
      </c>
      <c r="I5283">
        <v>0.55954999999999999</v>
      </c>
      <c r="J5283">
        <v>0.20935000000000001</v>
      </c>
      <c r="K5283">
        <v>9.8499999999999994E-3</v>
      </c>
      <c r="L5283">
        <v>0.55735000000000001</v>
      </c>
    </row>
    <row r="5284" spans="1:12" x14ac:dyDescent="0.3">
      <c r="A5284">
        <v>5283</v>
      </c>
      <c r="B5284">
        <v>0.52825</v>
      </c>
      <c r="C5284">
        <v>0.15085000000000001</v>
      </c>
      <c r="D5284">
        <v>0.82284999999999997</v>
      </c>
      <c r="E5284">
        <v>0.83484999999999998</v>
      </c>
      <c r="F5284">
        <v>0.61704999999999999</v>
      </c>
      <c r="G5284">
        <v>0.71955000000000002</v>
      </c>
      <c r="H5284">
        <v>0.76105</v>
      </c>
      <c r="I5284">
        <v>0.65805000000000002</v>
      </c>
      <c r="J5284">
        <v>0.27434999999999998</v>
      </c>
      <c r="K5284">
        <v>0.41005000000000003</v>
      </c>
      <c r="L5284">
        <v>0.81045</v>
      </c>
    </row>
    <row r="5285" spans="1:12" x14ac:dyDescent="0.3">
      <c r="A5285">
        <v>5284</v>
      </c>
      <c r="B5285">
        <v>0.52834999999999999</v>
      </c>
      <c r="C5285">
        <v>0.15815000000000001</v>
      </c>
      <c r="D5285">
        <v>0.58955000000000002</v>
      </c>
      <c r="E5285">
        <v>0.97235000000000005</v>
      </c>
      <c r="F5285">
        <v>0.64754999999999996</v>
      </c>
      <c r="G5285">
        <v>0.44424999999999998</v>
      </c>
      <c r="H5285">
        <v>0.60694999999999999</v>
      </c>
      <c r="I5285">
        <v>0.78364999999999996</v>
      </c>
      <c r="J5285">
        <v>0.28455000000000003</v>
      </c>
      <c r="K5285">
        <v>0.49185000000000001</v>
      </c>
      <c r="L5285">
        <v>0.14385000000000001</v>
      </c>
    </row>
    <row r="5286" spans="1:12" x14ac:dyDescent="0.3">
      <c r="A5286">
        <v>5285</v>
      </c>
      <c r="B5286">
        <v>0.52844999999999998</v>
      </c>
      <c r="C5286">
        <v>0.96604999999999996</v>
      </c>
      <c r="D5286">
        <v>8.0149999999999999E-2</v>
      </c>
      <c r="E5286">
        <v>0.79074999999999995</v>
      </c>
      <c r="F5286">
        <v>0.98145000000000004</v>
      </c>
      <c r="G5286">
        <v>0.44795000000000001</v>
      </c>
      <c r="H5286">
        <v>0.16965</v>
      </c>
      <c r="I5286">
        <v>0.99014999999999997</v>
      </c>
      <c r="J5286">
        <v>0.18135000000000001</v>
      </c>
      <c r="K5286">
        <v>0.59275</v>
      </c>
      <c r="L5286">
        <v>0.98785000000000001</v>
      </c>
    </row>
    <row r="5287" spans="1:12" x14ac:dyDescent="0.3">
      <c r="A5287">
        <v>5286</v>
      </c>
      <c r="B5287">
        <v>0.52854999999999996</v>
      </c>
      <c r="C5287">
        <v>0.65275000000000005</v>
      </c>
      <c r="D5287">
        <v>0.16875000000000001</v>
      </c>
      <c r="E5287">
        <v>0.91515000000000002</v>
      </c>
      <c r="F5287">
        <v>0.81235000000000002</v>
      </c>
      <c r="G5287">
        <v>2.1950000000000001E-2</v>
      </c>
      <c r="H5287">
        <v>0.20735000000000001</v>
      </c>
      <c r="I5287">
        <v>0.80105000000000004</v>
      </c>
      <c r="J5287">
        <v>0.68955</v>
      </c>
      <c r="K5287">
        <v>0.50495000000000001</v>
      </c>
      <c r="L5287">
        <v>0.48845</v>
      </c>
    </row>
    <row r="5288" spans="1:12" x14ac:dyDescent="0.3">
      <c r="A5288">
        <v>5287</v>
      </c>
      <c r="B5288">
        <v>0.52864999999999995</v>
      </c>
      <c r="C5288">
        <v>0.98075000000000001</v>
      </c>
      <c r="D5288">
        <v>0.94184999999999997</v>
      </c>
      <c r="E5288">
        <v>0.68435000000000001</v>
      </c>
      <c r="F5288">
        <v>0.16535</v>
      </c>
      <c r="G5288">
        <v>0.72075</v>
      </c>
      <c r="H5288">
        <v>0.89575000000000005</v>
      </c>
      <c r="I5288">
        <v>0.16255</v>
      </c>
      <c r="J5288">
        <v>0.13395000000000001</v>
      </c>
      <c r="K5288">
        <v>0.84014999999999995</v>
      </c>
      <c r="L5288">
        <v>0.38735000000000003</v>
      </c>
    </row>
    <row r="5289" spans="1:12" x14ac:dyDescent="0.3">
      <c r="A5289">
        <v>5288</v>
      </c>
      <c r="B5289">
        <v>0.52875000000000005</v>
      </c>
      <c r="C5289">
        <v>0.25985000000000003</v>
      </c>
      <c r="D5289">
        <v>0.55864999999999998</v>
      </c>
      <c r="E5289">
        <v>0.56574999999999998</v>
      </c>
      <c r="F5289">
        <v>0.26045000000000001</v>
      </c>
      <c r="G5289">
        <v>1.0449999999999999E-2</v>
      </c>
      <c r="H5289">
        <v>0.86194999999999999</v>
      </c>
      <c r="I5289">
        <v>0.44535000000000002</v>
      </c>
      <c r="J5289">
        <v>0.83804999999999996</v>
      </c>
      <c r="K5289">
        <v>0.76805000000000001</v>
      </c>
      <c r="L5289">
        <v>0.52875000000000005</v>
      </c>
    </row>
    <row r="5290" spans="1:12" x14ac:dyDescent="0.3">
      <c r="A5290">
        <v>5289</v>
      </c>
      <c r="B5290">
        <v>0.52885000000000004</v>
      </c>
      <c r="C5290">
        <v>0.69755</v>
      </c>
      <c r="D5290">
        <v>1.515E-2</v>
      </c>
      <c r="E5290">
        <v>0.22375</v>
      </c>
      <c r="F5290">
        <v>0.39215</v>
      </c>
      <c r="G5290">
        <v>0.78525</v>
      </c>
      <c r="H5290">
        <v>0.44185000000000002</v>
      </c>
      <c r="I5290">
        <v>0.12055</v>
      </c>
      <c r="J5290">
        <v>0.16025</v>
      </c>
      <c r="K5290">
        <v>0.46334999999999998</v>
      </c>
      <c r="L5290">
        <v>0.60524999999999995</v>
      </c>
    </row>
    <row r="5291" spans="1:12" x14ac:dyDescent="0.3">
      <c r="A5291">
        <v>5290</v>
      </c>
      <c r="B5291">
        <v>0.52895000000000003</v>
      </c>
      <c r="C5291">
        <v>0.17865</v>
      </c>
      <c r="D5291">
        <v>0.41315000000000002</v>
      </c>
      <c r="E5291">
        <v>0.26905000000000001</v>
      </c>
      <c r="F5291">
        <v>0.54215000000000002</v>
      </c>
      <c r="G5291">
        <v>0.96184999999999998</v>
      </c>
      <c r="H5291">
        <v>0.43905</v>
      </c>
      <c r="I5291">
        <v>0.95225000000000004</v>
      </c>
      <c r="J5291">
        <v>0.86224999999999996</v>
      </c>
      <c r="K5291">
        <v>0.96984999999999999</v>
      </c>
      <c r="L5291">
        <v>0.85865000000000002</v>
      </c>
    </row>
    <row r="5292" spans="1:12" x14ac:dyDescent="0.3">
      <c r="A5292">
        <v>5291</v>
      </c>
      <c r="B5292">
        <v>0.52905000000000002</v>
      </c>
      <c r="C5292">
        <v>8.5550000000000001E-2</v>
      </c>
      <c r="D5292">
        <v>0.71055000000000001</v>
      </c>
      <c r="E5292">
        <v>0.15065000000000001</v>
      </c>
      <c r="F5292">
        <v>0.83674999999999999</v>
      </c>
      <c r="G5292">
        <v>0.18004999999999999</v>
      </c>
      <c r="H5292">
        <v>0.68154999999999999</v>
      </c>
      <c r="I5292">
        <v>0.49895</v>
      </c>
      <c r="J5292">
        <v>0.74895</v>
      </c>
      <c r="K5292">
        <v>0.79384999999999994</v>
      </c>
      <c r="L5292">
        <v>0.15584999999999999</v>
      </c>
    </row>
    <row r="5293" spans="1:12" x14ac:dyDescent="0.3">
      <c r="A5293">
        <v>5292</v>
      </c>
      <c r="B5293">
        <v>0.52915000000000001</v>
      </c>
      <c r="C5293">
        <v>0.72255000000000003</v>
      </c>
      <c r="D5293">
        <v>0.58184999999999998</v>
      </c>
      <c r="E5293">
        <v>0.44185000000000002</v>
      </c>
      <c r="F5293">
        <v>0.85934999999999995</v>
      </c>
      <c r="G5293">
        <v>0.90744999999999998</v>
      </c>
      <c r="H5293">
        <v>0.27374999999999999</v>
      </c>
      <c r="I5293">
        <v>0.30854999999999999</v>
      </c>
      <c r="J5293">
        <v>0.15934999999999999</v>
      </c>
      <c r="K5293">
        <v>0.82565</v>
      </c>
      <c r="L5293">
        <v>0.45765</v>
      </c>
    </row>
    <row r="5294" spans="1:12" x14ac:dyDescent="0.3">
      <c r="A5294">
        <v>5293</v>
      </c>
      <c r="B5294">
        <v>0.52925</v>
      </c>
      <c r="C5294">
        <v>0.72155000000000002</v>
      </c>
      <c r="D5294">
        <v>0.80784999999999996</v>
      </c>
      <c r="E5294">
        <v>0.54295000000000004</v>
      </c>
      <c r="F5294">
        <v>0.80015000000000003</v>
      </c>
      <c r="G5294">
        <v>0.35604999999999998</v>
      </c>
      <c r="H5294">
        <v>0.16345000000000001</v>
      </c>
      <c r="I5294">
        <v>0.41915000000000002</v>
      </c>
      <c r="J5294">
        <v>0.33894999999999997</v>
      </c>
      <c r="K5294">
        <v>0.84524999999999995</v>
      </c>
      <c r="L5294">
        <v>0.94445000000000001</v>
      </c>
    </row>
    <row r="5295" spans="1:12" x14ac:dyDescent="0.3">
      <c r="A5295">
        <v>5294</v>
      </c>
      <c r="B5295">
        <v>0.52934999999999999</v>
      </c>
      <c r="C5295">
        <v>0.50485000000000002</v>
      </c>
      <c r="D5295">
        <v>0.87595000000000001</v>
      </c>
      <c r="E5295">
        <v>0.28835</v>
      </c>
      <c r="F5295">
        <v>0.20874999999999999</v>
      </c>
      <c r="G5295">
        <v>0.56884999999999997</v>
      </c>
      <c r="H5295">
        <v>0.74095</v>
      </c>
      <c r="I5295">
        <v>0.68084999999999996</v>
      </c>
      <c r="J5295">
        <v>0.39995000000000003</v>
      </c>
      <c r="K5295">
        <v>0.39645000000000002</v>
      </c>
      <c r="L5295">
        <v>0.89024999999999999</v>
      </c>
    </row>
    <row r="5296" spans="1:12" x14ac:dyDescent="0.3">
      <c r="A5296">
        <v>5295</v>
      </c>
      <c r="B5296">
        <v>0.52944999999999998</v>
      </c>
      <c r="C5296">
        <v>0.16284999999999999</v>
      </c>
      <c r="D5296">
        <v>0.26114999999999999</v>
      </c>
      <c r="E5296">
        <v>0.71294999999999997</v>
      </c>
      <c r="F5296">
        <v>0.25135000000000002</v>
      </c>
      <c r="G5296">
        <v>0.92025000000000001</v>
      </c>
      <c r="H5296">
        <v>0.41865000000000002</v>
      </c>
      <c r="I5296">
        <v>0.85385</v>
      </c>
      <c r="J5296">
        <v>0.48354999999999998</v>
      </c>
      <c r="K5296">
        <v>0.42065000000000002</v>
      </c>
      <c r="L5296">
        <v>0.37175000000000002</v>
      </c>
    </row>
    <row r="5297" spans="1:12" x14ac:dyDescent="0.3">
      <c r="A5297">
        <v>5296</v>
      </c>
      <c r="B5297">
        <v>0.52954999999999997</v>
      </c>
      <c r="C5297">
        <v>0.73565000000000003</v>
      </c>
      <c r="D5297">
        <v>0.25655</v>
      </c>
      <c r="E5297">
        <v>0.69855</v>
      </c>
      <c r="F5297">
        <v>0.34725</v>
      </c>
      <c r="G5297">
        <v>0.32235000000000003</v>
      </c>
      <c r="H5297">
        <v>0.52444999999999997</v>
      </c>
      <c r="I5297">
        <v>0.62824999999999998</v>
      </c>
      <c r="J5297">
        <v>0.97345000000000004</v>
      </c>
      <c r="K5297">
        <v>0.98775000000000002</v>
      </c>
      <c r="L5297">
        <v>0.85975000000000001</v>
      </c>
    </row>
    <row r="5298" spans="1:12" x14ac:dyDescent="0.3">
      <c r="A5298">
        <v>5297</v>
      </c>
      <c r="B5298">
        <v>0.52964999999999995</v>
      </c>
      <c r="C5298">
        <v>0.13225000000000001</v>
      </c>
      <c r="D5298">
        <v>0.32695000000000002</v>
      </c>
      <c r="E5298">
        <v>0.17035</v>
      </c>
      <c r="F5298">
        <v>0.14035</v>
      </c>
      <c r="G5298">
        <v>0.59404999999999997</v>
      </c>
      <c r="H5298">
        <v>0.62555000000000005</v>
      </c>
      <c r="I5298">
        <v>5.8749999999999997E-2</v>
      </c>
      <c r="J5298">
        <v>0.14394999999999999</v>
      </c>
      <c r="K5298">
        <v>0.93105000000000004</v>
      </c>
      <c r="L5298">
        <v>0.44145000000000001</v>
      </c>
    </row>
    <row r="5299" spans="1:12" x14ac:dyDescent="0.3">
      <c r="A5299">
        <v>5298</v>
      </c>
      <c r="B5299">
        <v>0.52975000000000005</v>
      </c>
      <c r="C5299">
        <v>0.25724999999999998</v>
      </c>
      <c r="D5299">
        <v>0.16965</v>
      </c>
      <c r="E5299">
        <v>0.43514999999999998</v>
      </c>
      <c r="F5299">
        <v>0.73924999999999996</v>
      </c>
      <c r="G5299">
        <v>0.84384999999999999</v>
      </c>
      <c r="H5299">
        <v>0.95355000000000001</v>
      </c>
      <c r="I5299">
        <v>0.67525000000000002</v>
      </c>
      <c r="J5299">
        <v>0.77454999999999996</v>
      </c>
      <c r="K5299">
        <v>0.67754999999999999</v>
      </c>
      <c r="L5299">
        <v>0.87275000000000003</v>
      </c>
    </row>
    <row r="5300" spans="1:12" x14ac:dyDescent="0.3">
      <c r="A5300">
        <v>5299</v>
      </c>
      <c r="B5300">
        <v>0.52985000000000004</v>
      </c>
      <c r="C5300">
        <v>0.52064999999999995</v>
      </c>
      <c r="D5300">
        <v>0.67205000000000004</v>
      </c>
      <c r="E5300">
        <v>0.64185000000000003</v>
      </c>
      <c r="F5300">
        <v>0.63734999999999997</v>
      </c>
      <c r="G5300">
        <v>0.59545000000000003</v>
      </c>
      <c r="H5300">
        <v>0.81064999999999998</v>
      </c>
      <c r="I5300">
        <v>0.41885</v>
      </c>
      <c r="J5300">
        <v>0.76895000000000002</v>
      </c>
      <c r="K5300">
        <v>0.87134999999999996</v>
      </c>
      <c r="L5300">
        <v>0.25974999999999998</v>
      </c>
    </row>
    <row r="5301" spans="1:12" x14ac:dyDescent="0.3">
      <c r="A5301">
        <v>5300</v>
      </c>
      <c r="B5301">
        <v>0.52995000000000003</v>
      </c>
      <c r="C5301">
        <v>0.34705000000000003</v>
      </c>
      <c r="D5301">
        <v>5.0849999999999999E-2</v>
      </c>
      <c r="E5301">
        <v>0.14704999999999999</v>
      </c>
      <c r="F5301">
        <v>0.41194999999999998</v>
      </c>
      <c r="G5301">
        <v>0.98075000000000001</v>
      </c>
      <c r="H5301">
        <v>0.88644999999999996</v>
      </c>
      <c r="I5301">
        <v>0.32855000000000001</v>
      </c>
      <c r="J5301">
        <v>0.42854999999999999</v>
      </c>
      <c r="K5301">
        <v>0.96094999999999997</v>
      </c>
      <c r="L5301">
        <v>5.6750000000000002E-2</v>
      </c>
    </row>
    <row r="5302" spans="1:12" x14ac:dyDescent="0.3">
      <c r="A5302">
        <v>5301</v>
      </c>
      <c r="B5302">
        <v>0.53005000000000002</v>
      </c>
      <c r="C5302">
        <v>7.7249999999999999E-2</v>
      </c>
      <c r="D5302">
        <v>0.82545000000000002</v>
      </c>
      <c r="E5302">
        <v>0.47355000000000003</v>
      </c>
      <c r="F5302">
        <v>0.96114999999999995</v>
      </c>
      <c r="G5302">
        <v>0.24515000000000001</v>
      </c>
      <c r="H5302">
        <v>0.22314999999999999</v>
      </c>
      <c r="I5302">
        <v>0.72704999999999997</v>
      </c>
      <c r="J5302">
        <v>0.30604999999999999</v>
      </c>
      <c r="K5302">
        <v>0.25495000000000001</v>
      </c>
      <c r="L5302">
        <v>0.78425</v>
      </c>
    </row>
    <row r="5303" spans="1:12" x14ac:dyDescent="0.3">
      <c r="A5303">
        <v>5302</v>
      </c>
      <c r="B5303">
        <v>0.53015000000000001</v>
      </c>
      <c r="C5303">
        <v>0.95504999999999995</v>
      </c>
      <c r="D5303">
        <v>0.46255000000000002</v>
      </c>
      <c r="E5303">
        <v>0.51675000000000004</v>
      </c>
      <c r="F5303">
        <v>0.58245000000000002</v>
      </c>
      <c r="G5303">
        <v>0.76244999999999996</v>
      </c>
      <c r="H5303">
        <v>8.0949999999999994E-2</v>
      </c>
      <c r="I5303">
        <v>0.97124999999999995</v>
      </c>
      <c r="J5303">
        <v>0.54244999999999999</v>
      </c>
      <c r="K5303">
        <v>0.75714999999999999</v>
      </c>
      <c r="L5303">
        <v>0.22464999999999999</v>
      </c>
    </row>
    <row r="5304" spans="1:12" x14ac:dyDescent="0.3">
      <c r="A5304">
        <v>5303</v>
      </c>
      <c r="B5304">
        <v>0.53025</v>
      </c>
      <c r="C5304">
        <v>0.93115000000000003</v>
      </c>
      <c r="D5304">
        <v>0.28825000000000001</v>
      </c>
      <c r="E5304">
        <v>0.36885000000000001</v>
      </c>
      <c r="F5304">
        <v>0.64744999999999997</v>
      </c>
      <c r="G5304">
        <v>0.74634999999999996</v>
      </c>
      <c r="H5304">
        <v>0.54774999999999996</v>
      </c>
      <c r="I5304">
        <v>0.51165000000000005</v>
      </c>
      <c r="J5304">
        <v>0.51285000000000003</v>
      </c>
      <c r="K5304">
        <v>0.27334999999999998</v>
      </c>
      <c r="L5304">
        <v>0.21415000000000001</v>
      </c>
    </row>
    <row r="5305" spans="1:12" x14ac:dyDescent="0.3">
      <c r="A5305">
        <v>5304</v>
      </c>
      <c r="B5305">
        <v>0.53034999999999999</v>
      </c>
      <c r="C5305">
        <v>0.38355</v>
      </c>
      <c r="D5305">
        <v>0.83804999999999996</v>
      </c>
      <c r="E5305">
        <v>0.40684999999999999</v>
      </c>
      <c r="F5305">
        <v>0.79154999999999998</v>
      </c>
      <c r="G5305">
        <v>0.91054999999999997</v>
      </c>
      <c r="H5305">
        <v>0.37245</v>
      </c>
      <c r="I5305">
        <v>0.86845000000000006</v>
      </c>
      <c r="J5305">
        <v>0.38695000000000002</v>
      </c>
      <c r="K5305">
        <v>8.7500000000000008E-3</v>
      </c>
      <c r="L5305">
        <v>0.52895000000000003</v>
      </c>
    </row>
    <row r="5306" spans="1:12" x14ac:dyDescent="0.3">
      <c r="A5306">
        <v>5305</v>
      </c>
      <c r="B5306">
        <v>0.53044999999999998</v>
      </c>
      <c r="C5306">
        <v>0.15484999999999999</v>
      </c>
      <c r="D5306">
        <v>0.92084999999999995</v>
      </c>
      <c r="E5306">
        <v>0.84655000000000002</v>
      </c>
      <c r="F5306">
        <v>0.91085000000000005</v>
      </c>
      <c r="G5306">
        <v>0.36054999999999998</v>
      </c>
      <c r="H5306">
        <v>0.32074999999999998</v>
      </c>
      <c r="I5306">
        <v>0.47935</v>
      </c>
      <c r="J5306">
        <v>0.46024999999999999</v>
      </c>
      <c r="K5306">
        <v>0.23915</v>
      </c>
      <c r="L5306">
        <v>0.79715000000000003</v>
      </c>
    </row>
    <row r="5307" spans="1:12" x14ac:dyDescent="0.3">
      <c r="A5307">
        <v>5306</v>
      </c>
      <c r="B5307">
        <v>0.53054999999999997</v>
      </c>
      <c r="C5307">
        <v>0.86285000000000001</v>
      </c>
      <c r="D5307">
        <v>0.66915000000000002</v>
      </c>
      <c r="E5307">
        <v>0.98694999999999999</v>
      </c>
      <c r="F5307">
        <v>0.98775000000000002</v>
      </c>
      <c r="G5307">
        <v>0.58084999999999998</v>
      </c>
      <c r="H5307">
        <v>0.56345000000000001</v>
      </c>
      <c r="I5307">
        <v>0.84904999999999997</v>
      </c>
      <c r="J5307">
        <v>0.28555000000000003</v>
      </c>
      <c r="K5307">
        <v>0.73514999999999997</v>
      </c>
      <c r="L5307">
        <v>7.1349999999999997E-2</v>
      </c>
    </row>
    <row r="5308" spans="1:12" x14ac:dyDescent="0.3">
      <c r="A5308">
        <v>5307</v>
      </c>
      <c r="B5308">
        <v>0.53064999999999996</v>
      </c>
      <c r="C5308">
        <v>0.41894999999999999</v>
      </c>
      <c r="D5308">
        <v>0.70845000000000002</v>
      </c>
      <c r="E5308">
        <v>0.22655</v>
      </c>
      <c r="F5308">
        <v>0.11525000000000001</v>
      </c>
      <c r="G5308">
        <v>0.43295</v>
      </c>
      <c r="H5308">
        <v>0.14545</v>
      </c>
      <c r="I5308">
        <v>0.26645000000000002</v>
      </c>
      <c r="J5308">
        <v>0.82784999999999997</v>
      </c>
      <c r="K5308">
        <v>0.63954999999999995</v>
      </c>
      <c r="L5308">
        <v>0.93605000000000005</v>
      </c>
    </row>
    <row r="5309" spans="1:12" x14ac:dyDescent="0.3">
      <c r="A5309">
        <v>5308</v>
      </c>
      <c r="B5309">
        <v>0.53075000000000006</v>
      </c>
      <c r="C5309">
        <v>6.2549999999999994E-2</v>
      </c>
      <c r="D5309">
        <v>0.56274999999999997</v>
      </c>
      <c r="E5309">
        <v>0.51834999999999998</v>
      </c>
      <c r="F5309">
        <v>0.18955</v>
      </c>
      <c r="G5309">
        <v>0.36004999999999998</v>
      </c>
      <c r="H5309">
        <v>0.95274999999999999</v>
      </c>
      <c r="I5309">
        <v>0.90674999999999994</v>
      </c>
      <c r="J5309">
        <v>0.70655000000000001</v>
      </c>
      <c r="K5309">
        <v>0.76915</v>
      </c>
      <c r="L5309">
        <v>0.98655000000000004</v>
      </c>
    </row>
    <row r="5310" spans="1:12" x14ac:dyDescent="0.3">
      <c r="A5310">
        <v>5309</v>
      </c>
      <c r="B5310">
        <v>0.53085000000000004</v>
      </c>
      <c r="C5310">
        <v>0.52144999999999997</v>
      </c>
      <c r="D5310">
        <v>0.16694999999999999</v>
      </c>
      <c r="E5310">
        <v>0.62624999999999997</v>
      </c>
      <c r="F5310">
        <v>0.25105</v>
      </c>
      <c r="G5310">
        <v>0.12765000000000001</v>
      </c>
      <c r="H5310">
        <v>0.96755000000000002</v>
      </c>
      <c r="I5310">
        <v>0.13825000000000001</v>
      </c>
      <c r="J5310">
        <v>0.70765</v>
      </c>
      <c r="K5310">
        <v>0.30475000000000002</v>
      </c>
      <c r="L5310">
        <v>0.20624999999999999</v>
      </c>
    </row>
    <row r="5311" spans="1:12" x14ac:dyDescent="0.3">
      <c r="A5311">
        <v>5310</v>
      </c>
      <c r="B5311">
        <v>0.53095000000000003</v>
      </c>
      <c r="C5311">
        <v>0.37564999999999998</v>
      </c>
      <c r="D5311">
        <v>0.98385</v>
      </c>
      <c r="E5311">
        <v>0.36595</v>
      </c>
      <c r="F5311">
        <v>0.89354999999999996</v>
      </c>
      <c r="G5311">
        <v>0.81515000000000004</v>
      </c>
      <c r="H5311">
        <v>0.47994999999999999</v>
      </c>
      <c r="I5311">
        <v>0.53685000000000005</v>
      </c>
      <c r="J5311">
        <v>0.94045000000000001</v>
      </c>
      <c r="K5311">
        <v>0.28975000000000001</v>
      </c>
      <c r="L5311">
        <v>0.33184999999999998</v>
      </c>
    </row>
    <row r="5312" spans="1:12" x14ac:dyDescent="0.3">
      <c r="A5312">
        <v>5311</v>
      </c>
      <c r="B5312">
        <v>0.53105000000000002</v>
      </c>
      <c r="C5312">
        <v>0.82815000000000005</v>
      </c>
      <c r="D5312">
        <v>0.85275000000000001</v>
      </c>
      <c r="E5312">
        <v>0.43795000000000001</v>
      </c>
      <c r="F5312">
        <v>0.49675000000000002</v>
      </c>
      <c r="G5312">
        <v>0.25685000000000002</v>
      </c>
      <c r="H5312">
        <v>0.90995000000000004</v>
      </c>
      <c r="I5312">
        <v>0.12975</v>
      </c>
      <c r="J5312">
        <v>0.74634999999999996</v>
      </c>
      <c r="K5312">
        <v>0.20415</v>
      </c>
      <c r="L5312">
        <v>0.98035000000000005</v>
      </c>
    </row>
    <row r="5313" spans="1:12" x14ac:dyDescent="0.3">
      <c r="A5313">
        <v>5312</v>
      </c>
      <c r="B5313">
        <v>0.53115000000000001</v>
      </c>
      <c r="C5313">
        <v>0.74685000000000001</v>
      </c>
      <c r="D5313">
        <v>0.31774999999999998</v>
      </c>
      <c r="E5313">
        <v>0.97165000000000001</v>
      </c>
      <c r="F5313">
        <v>0.70694999999999997</v>
      </c>
      <c r="G5313">
        <v>0.30054999999999998</v>
      </c>
      <c r="H5313">
        <v>0.65125</v>
      </c>
      <c r="I5313">
        <v>0.52034999999999998</v>
      </c>
      <c r="J5313">
        <v>2.9499999999999999E-3</v>
      </c>
      <c r="K5313">
        <v>0.49064999999999998</v>
      </c>
      <c r="L5313">
        <v>0.71904999999999997</v>
      </c>
    </row>
    <row r="5314" spans="1:12" x14ac:dyDescent="0.3">
      <c r="A5314">
        <v>5313</v>
      </c>
      <c r="B5314">
        <v>0.53125</v>
      </c>
      <c r="C5314">
        <v>0.95735000000000003</v>
      </c>
      <c r="D5314">
        <v>0.10675</v>
      </c>
      <c r="E5314">
        <v>0.83684999999999998</v>
      </c>
      <c r="F5314">
        <v>0.99775000000000003</v>
      </c>
      <c r="G5314">
        <v>0.74455000000000005</v>
      </c>
      <c r="H5314">
        <v>0.49725000000000003</v>
      </c>
      <c r="I5314">
        <v>0.56574999999999998</v>
      </c>
      <c r="J5314">
        <v>0.58345000000000002</v>
      </c>
      <c r="K5314">
        <v>0.79054999999999997</v>
      </c>
      <c r="L5314">
        <v>0.38274999999999998</v>
      </c>
    </row>
    <row r="5315" spans="1:12" x14ac:dyDescent="0.3">
      <c r="A5315">
        <v>5314</v>
      </c>
      <c r="B5315">
        <v>0.53134999999999999</v>
      </c>
      <c r="C5315">
        <v>0.38955000000000001</v>
      </c>
      <c r="D5315">
        <v>0.41155000000000003</v>
      </c>
      <c r="E5315">
        <v>0.89195000000000002</v>
      </c>
      <c r="F5315">
        <v>0.89295000000000002</v>
      </c>
      <c r="G5315">
        <v>0.95215000000000005</v>
      </c>
      <c r="H5315">
        <v>0.43064999999999998</v>
      </c>
      <c r="I5315">
        <v>0.88085000000000002</v>
      </c>
      <c r="J5315">
        <v>0.65974999999999995</v>
      </c>
      <c r="K5315">
        <v>0.56574999999999998</v>
      </c>
      <c r="L5315">
        <v>0.55615000000000003</v>
      </c>
    </row>
    <row r="5316" spans="1:12" x14ac:dyDescent="0.3">
      <c r="A5316">
        <v>5315</v>
      </c>
      <c r="B5316">
        <v>0.53144999999999998</v>
      </c>
      <c r="C5316">
        <v>0.28784999999999999</v>
      </c>
      <c r="D5316">
        <v>0.45434999999999998</v>
      </c>
      <c r="E5316">
        <v>0.29794999999999999</v>
      </c>
      <c r="F5316">
        <v>0.68425000000000002</v>
      </c>
      <c r="G5316">
        <v>0.27395000000000003</v>
      </c>
      <c r="H5316">
        <v>0.52464999999999995</v>
      </c>
      <c r="I5316">
        <v>0.43935000000000002</v>
      </c>
      <c r="J5316">
        <v>0.54984999999999995</v>
      </c>
      <c r="K5316">
        <v>0.32765</v>
      </c>
      <c r="L5316">
        <v>0.52685000000000004</v>
      </c>
    </row>
    <row r="5317" spans="1:12" x14ac:dyDescent="0.3">
      <c r="A5317">
        <v>5316</v>
      </c>
      <c r="B5317">
        <v>0.53154999999999997</v>
      </c>
      <c r="C5317">
        <v>0.29204999999999998</v>
      </c>
      <c r="D5317">
        <v>0.78744999999999998</v>
      </c>
      <c r="E5317">
        <v>0.78605000000000003</v>
      </c>
      <c r="F5317">
        <v>0.39555000000000001</v>
      </c>
      <c r="G5317">
        <v>0.80084999999999995</v>
      </c>
      <c r="H5317">
        <v>0.83035000000000003</v>
      </c>
      <c r="I5317">
        <v>0.93864999999999998</v>
      </c>
      <c r="J5317">
        <v>0.53134999999999999</v>
      </c>
      <c r="K5317">
        <v>0.77495000000000003</v>
      </c>
      <c r="L5317">
        <v>0.41754999999999998</v>
      </c>
    </row>
    <row r="5318" spans="1:12" x14ac:dyDescent="0.3">
      <c r="A5318">
        <v>5317</v>
      </c>
      <c r="B5318">
        <v>0.53164999999999996</v>
      </c>
      <c r="C5318">
        <v>0.81305000000000005</v>
      </c>
      <c r="D5318">
        <v>0.52895000000000003</v>
      </c>
      <c r="E5318">
        <v>0.11735</v>
      </c>
      <c r="F5318">
        <v>0.46575</v>
      </c>
      <c r="G5318">
        <v>0.45524999999999999</v>
      </c>
      <c r="H5318">
        <v>0.23985000000000001</v>
      </c>
      <c r="I5318">
        <v>0.87014999999999998</v>
      </c>
      <c r="J5318">
        <v>0.65605000000000002</v>
      </c>
      <c r="K5318">
        <v>4.4549999999999999E-2</v>
      </c>
      <c r="L5318">
        <v>0.35465000000000002</v>
      </c>
    </row>
    <row r="5319" spans="1:12" x14ac:dyDescent="0.3">
      <c r="A5319">
        <v>5318</v>
      </c>
      <c r="B5319">
        <v>0.53174999999999994</v>
      </c>
      <c r="C5319">
        <v>0.41284999999999999</v>
      </c>
      <c r="D5319">
        <v>0.22084999999999999</v>
      </c>
      <c r="E5319">
        <v>0.86745000000000005</v>
      </c>
      <c r="F5319">
        <v>0.81935000000000002</v>
      </c>
      <c r="G5319">
        <v>0.81674999999999998</v>
      </c>
      <c r="H5319">
        <v>0.74034999999999995</v>
      </c>
      <c r="I5319">
        <v>0.42454999999999998</v>
      </c>
      <c r="J5319">
        <v>0.24734999999999999</v>
      </c>
      <c r="K5319">
        <v>0.34144999999999998</v>
      </c>
      <c r="L5319">
        <v>0.12195</v>
      </c>
    </row>
    <row r="5320" spans="1:12" x14ac:dyDescent="0.3">
      <c r="A5320">
        <v>5319</v>
      </c>
      <c r="B5320">
        <v>0.53185000000000004</v>
      </c>
      <c r="C5320">
        <v>0.20724999999999999</v>
      </c>
      <c r="D5320">
        <v>0.17655000000000001</v>
      </c>
      <c r="E5320">
        <v>0.52075000000000005</v>
      </c>
      <c r="F5320">
        <v>2.375E-2</v>
      </c>
      <c r="G5320">
        <v>1.7649999999999999E-2</v>
      </c>
      <c r="H5320">
        <v>0.63854999999999995</v>
      </c>
      <c r="I5320">
        <v>0.70194999999999996</v>
      </c>
      <c r="J5320">
        <v>0.53534999999999999</v>
      </c>
      <c r="K5320">
        <v>0.72324999999999995</v>
      </c>
      <c r="L5320">
        <v>0.73834999999999995</v>
      </c>
    </row>
    <row r="5321" spans="1:12" x14ac:dyDescent="0.3">
      <c r="A5321">
        <v>5320</v>
      </c>
      <c r="B5321">
        <v>0.53195000000000003</v>
      </c>
      <c r="C5321">
        <v>0.45915</v>
      </c>
      <c r="D5321">
        <v>0.22795000000000001</v>
      </c>
      <c r="E5321">
        <v>0.84984999999999999</v>
      </c>
      <c r="F5321">
        <v>0.14105000000000001</v>
      </c>
      <c r="G5321">
        <v>4.9950000000000001E-2</v>
      </c>
      <c r="H5321">
        <v>0.92525000000000002</v>
      </c>
      <c r="I5321">
        <v>0.96825000000000006</v>
      </c>
      <c r="J5321">
        <v>0.20055000000000001</v>
      </c>
      <c r="K5321">
        <v>0.34894999999999998</v>
      </c>
      <c r="L5321">
        <v>0.30414999999999998</v>
      </c>
    </row>
    <row r="5322" spans="1:12" x14ac:dyDescent="0.3">
      <c r="A5322">
        <v>5321</v>
      </c>
      <c r="B5322">
        <v>0.53205000000000002</v>
      </c>
      <c r="C5322">
        <v>0.68855</v>
      </c>
      <c r="D5322">
        <v>2.845E-2</v>
      </c>
      <c r="E5322">
        <v>0.35865000000000002</v>
      </c>
      <c r="F5322">
        <v>0.87814999999999999</v>
      </c>
      <c r="G5322">
        <v>9.4549999999999995E-2</v>
      </c>
      <c r="H5322">
        <v>0.59745000000000004</v>
      </c>
      <c r="I5322">
        <v>0.81825000000000003</v>
      </c>
      <c r="J5322">
        <v>0.32174999999999998</v>
      </c>
      <c r="K5322">
        <v>0.35935</v>
      </c>
      <c r="L5322">
        <v>0.27734999999999999</v>
      </c>
    </row>
    <row r="5323" spans="1:12" x14ac:dyDescent="0.3">
      <c r="A5323">
        <v>5322</v>
      </c>
      <c r="B5323">
        <v>0.53215000000000001</v>
      </c>
      <c r="C5323">
        <v>0.10635</v>
      </c>
      <c r="D5323">
        <v>0.17205000000000001</v>
      </c>
      <c r="E5323">
        <v>0.47155000000000002</v>
      </c>
      <c r="F5323">
        <v>0.53054999999999997</v>
      </c>
      <c r="G5323">
        <v>0.61614999999999998</v>
      </c>
      <c r="H5323">
        <v>0.50314999999999999</v>
      </c>
      <c r="I5323">
        <v>0.32755000000000001</v>
      </c>
      <c r="J5323">
        <v>0.70925000000000005</v>
      </c>
      <c r="K5323">
        <v>9.5049999999999996E-2</v>
      </c>
      <c r="L5323">
        <v>0.78644999999999998</v>
      </c>
    </row>
    <row r="5324" spans="1:12" x14ac:dyDescent="0.3">
      <c r="A5324">
        <v>5323</v>
      </c>
      <c r="B5324">
        <v>0.53225</v>
      </c>
      <c r="C5324">
        <v>0.53815000000000002</v>
      </c>
      <c r="D5324">
        <v>0.19675000000000001</v>
      </c>
      <c r="E5324">
        <v>0.16585</v>
      </c>
      <c r="F5324">
        <v>0.40024999999999999</v>
      </c>
      <c r="G5324">
        <v>0.12375</v>
      </c>
      <c r="H5324">
        <v>9.4350000000000003E-2</v>
      </c>
      <c r="I5324">
        <v>0.94464999999999999</v>
      </c>
      <c r="J5324">
        <v>0.15665000000000001</v>
      </c>
      <c r="K5324">
        <v>0.84184999999999999</v>
      </c>
      <c r="L5324">
        <v>0.16264999999999999</v>
      </c>
    </row>
    <row r="5325" spans="1:12" x14ac:dyDescent="0.3">
      <c r="A5325">
        <v>5324</v>
      </c>
      <c r="B5325">
        <v>0.53234999999999999</v>
      </c>
      <c r="C5325">
        <v>0.59794999999999998</v>
      </c>
      <c r="D5325">
        <v>0.19525000000000001</v>
      </c>
      <c r="E5325">
        <v>0.17785000000000001</v>
      </c>
      <c r="F5325">
        <v>0.42954999999999999</v>
      </c>
      <c r="G5325">
        <v>0.89564999999999995</v>
      </c>
      <c r="H5325">
        <v>0.20285</v>
      </c>
      <c r="I5325">
        <v>0.34134999999999999</v>
      </c>
      <c r="J5325">
        <v>0.73934999999999995</v>
      </c>
      <c r="K5325">
        <v>0.54435</v>
      </c>
      <c r="L5325">
        <v>8.7849999999999998E-2</v>
      </c>
    </row>
    <row r="5326" spans="1:12" x14ac:dyDescent="0.3">
      <c r="A5326">
        <v>5325</v>
      </c>
      <c r="B5326">
        <v>0.53244999999999998</v>
      </c>
      <c r="C5326">
        <v>0.96494999999999997</v>
      </c>
      <c r="D5326">
        <v>0.91485000000000005</v>
      </c>
      <c r="E5326">
        <v>0.81194999999999995</v>
      </c>
      <c r="F5326">
        <v>0.79954999999999998</v>
      </c>
      <c r="G5326">
        <v>7.9850000000000004E-2</v>
      </c>
      <c r="H5326">
        <v>0.93025000000000002</v>
      </c>
      <c r="I5326">
        <v>0.80894999999999995</v>
      </c>
      <c r="J5326">
        <v>0.53895000000000004</v>
      </c>
      <c r="K5326">
        <v>0.61875000000000002</v>
      </c>
      <c r="L5326">
        <v>0.90925</v>
      </c>
    </row>
    <row r="5327" spans="1:12" x14ac:dyDescent="0.3">
      <c r="A5327">
        <v>5326</v>
      </c>
      <c r="B5327">
        <v>0.53254999999999997</v>
      </c>
      <c r="C5327">
        <v>0.82915000000000005</v>
      </c>
      <c r="D5327">
        <v>0.68694999999999995</v>
      </c>
      <c r="E5327">
        <v>7.5000000000000002E-4</v>
      </c>
      <c r="F5327">
        <v>0.12834999999999999</v>
      </c>
      <c r="G5327">
        <v>0.55925000000000002</v>
      </c>
      <c r="H5327">
        <v>0.85294999999999999</v>
      </c>
      <c r="I5327">
        <v>0.78754999999999997</v>
      </c>
      <c r="J5327">
        <v>3.005E-2</v>
      </c>
      <c r="K5327">
        <v>0.86504999999999999</v>
      </c>
      <c r="L5327">
        <v>0.97685</v>
      </c>
    </row>
    <row r="5328" spans="1:12" x14ac:dyDescent="0.3">
      <c r="A5328">
        <v>5327</v>
      </c>
      <c r="B5328">
        <v>0.53264999999999996</v>
      </c>
      <c r="C5328">
        <v>0.30095</v>
      </c>
      <c r="D5328">
        <v>9.2249999999999999E-2</v>
      </c>
      <c r="E5328">
        <v>7.3349999999999999E-2</v>
      </c>
      <c r="F5328">
        <v>0.67764999999999997</v>
      </c>
      <c r="G5328">
        <v>0.41504999999999997</v>
      </c>
      <c r="H5328">
        <v>0.97624999999999995</v>
      </c>
      <c r="I5328">
        <v>0.66754999999999998</v>
      </c>
      <c r="J5328">
        <v>0.88524999999999998</v>
      </c>
      <c r="K5328">
        <v>8.8650000000000007E-2</v>
      </c>
      <c r="L5328">
        <v>0.91905000000000003</v>
      </c>
    </row>
    <row r="5329" spans="1:12" x14ac:dyDescent="0.3">
      <c r="A5329">
        <v>5328</v>
      </c>
      <c r="B5329">
        <v>0.53274999999999995</v>
      </c>
      <c r="C5329">
        <v>0.88985000000000003</v>
      </c>
      <c r="D5329">
        <v>0.29925000000000002</v>
      </c>
      <c r="E5329">
        <v>0.57604999999999995</v>
      </c>
      <c r="F5329">
        <v>0.67805000000000004</v>
      </c>
      <c r="G5329">
        <v>0.57784999999999997</v>
      </c>
      <c r="H5329">
        <v>0.16885</v>
      </c>
      <c r="I5329">
        <v>0.63495000000000001</v>
      </c>
      <c r="J5329">
        <v>0.89095000000000002</v>
      </c>
      <c r="K5329">
        <v>0.54105000000000003</v>
      </c>
      <c r="L5329">
        <v>0.77054999999999996</v>
      </c>
    </row>
    <row r="5330" spans="1:12" x14ac:dyDescent="0.3">
      <c r="A5330">
        <v>5329</v>
      </c>
      <c r="B5330">
        <v>0.53285000000000005</v>
      </c>
      <c r="C5330">
        <v>0.91695000000000004</v>
      </c>
      <c r="D5330">
        <v>5.765E-2</v>
      </c>
      <c r="E5330">
        <v>0.43704999999999999</v>
      </c>
      <c r="F5330">
        <v>0.71425000000000005</v>
      </c>
      <c r="G5330">
        <v>0.17544999999999999</v>
      </c>
      <c r="H5330">
        <v>0.62124999999999997</v>
      </c>
      <c r="I5330">
        <v>8.2500000000000004E-3</v>
      </c>
      <c r="J5330">
        <v>0.74295</v>
      </c>
      <c r="K5330">
        <v>0.10455</v>
      </c>
      <c r="L5330">
        <v>0.17075000000000001</v>
      </c>
    </row>
    <row r="5331" spans="1:12" x14ac:dyDescent="0.3">
      <c r="A5331">
        <v>5330</v>
      </c>
      <c r="B5331">
        <v>0.53295000000000003</v>
      </c>
      <c r="C5331">
        <v>0.97375</v>
      </c>
      <c r="D5331">
        <v>0.48565000000000003</v>
      </c>
      <c r="E5331">
        <v>0.82445000000000002</v>
      </c>
      <c r="F5331">
        <v>0.28954999999999997</v>
      </c>
      <c r="G5331">
        <v>0.26374999999999998</v>
      </c>
      <c r="H5331">
        <v>0.18265000000000001</v>
      </c>
      <c r="I5331">
        <v>0.73895</v>
      </c>
      <c r="J5331">
        <v>0.45334999999999998</v>
      </c>
      <c r="K5331">
        <v>0.29644999999999999</v>
      </c>
      <c r="L5331">
        <v>0.25585000000000002</v>
      </c>
    </row>
    <row r="5332" spans="1:12" x14ac:dyDescent="0.3">
      <c r="A5332">
        <v>5331</v>
      </c>
      <c r="B5332">
        <v>0.53305000000000002</v>
      </c>
      <c r="C5332">
        <v>0.75985000000000003</v>
      </c>
      <c r="D5332">
        <v>0.88465000000000005</v>
      </c>
      <c r="E5332">
        <v>0.91744999999999999</v>
      </c>
      <c r="F5332">
        <v>0.45145000000000002</v>
      </c>
      <c r="G5332">
        <v>0.50355000000000005</v>
      </c>
      <c r="H5332">
        <v>0.87675000000000003</v>
      </c>
      <c r="I5332">
        <v>0.94664999999999999</v>
      </c>
      <c r="J5332">
        <v>0.35725000000000001</v>
      </c>
      <c r="K5332">
        <v>0.81715000000000004</v>
      </c>
      <c r="L5332">
        <v>0.18984999999999999</v>
      </c>
    </row>
    <row r="5333" spans="1:12" x14ac:dyDescent="0.3">
      <c r="A5333">
        <v>5332</v>
      </c>
      <c r="B5333">
        <v>0.53315000000000001</v>
      </c>
      <c r="C5333">
        <v>0.31185000000000002</v>
      </c>
      <c r="D5333">
        <v>0.18615000000000001</v>
      </c>
      <c r="E5333">
        <v>0.29785</v>
      </c>
      <c r="F5333">
        <v>0.90195000000000003</v>
      </c>
      <c r="G5333">
        <v>3.6549999999999999E-2</v>
      </c>
      <c r="H5333">
        <v>0.40994999999999998</v>
      </c>
      <c r="I5333">
        <v>0.16655</v>
      </c>
      <c r="J5333">
        <v>0.74165000000000003</v>
      </c>
      <c r="K5333">
        <v>0.56284999999999996</v>
      </c>
      <c r="L5333">
        <v>0.22745000000000001</v>
      </c>
    </row>
    <row r="5334" spans="1:12" x14ac:dyDescent="0.3">
      <c r="A5334">
        <v>5333</v>
      </c>
      <c r="B5334">
        <v>0.53325</v>
      </c>
      <c r="C5334">
        <v>0.72394999999999998</v>
      </c>
      <c r="D5334">
        <v>0.62734999999999996</v>
      </c>
      <c r="E5334">
        <v>0.11545</v>
      </c>
      <c r="F5334">
        <v>0.72435000000000005</v>
      </c>
      <c r="G5334">
        <v>0.72165000000000001</v>
      </c>
      <c r="H5334">
        <v>0.57094999999999996</v>
      </c>
      <c r="I5334">
        <v>0.48015000000000002</v>
      </c>
      <c r="J5334">
        <v>0.56464999999999999</v>
      </c>
      <c r="K5334">
        <v>0.85394999999999999</v>
      </c>
      <c r="L5334">
        <v>1.175E-2</v>
      </c>
    </row>
    <row r="5335" spans="1:12" x14ac:dyDescent="0.3">
      <c r="A5335">
        <v>5334</v>
      </c>
      <c r="B5335">
        <v>0.53334999999999999</v>
      </c>
      <c r="C5335">
        <v>0.94904999999999995</v>
      </c>
      <c r="D5335">
        <v>0.74795</v>
      </c>
      <c r="E5335">
        <v>0.86185</v>
      </c>
      <c r="F5335">
        <v>0.51775000000000004</v>
      </c>
      <c r="G5335">
        <v>0.54474999999999996</v>
      </c>
      <c r="H5335">
        <v>0.55725000000000002</v>
      </c>
      <c r="I5335">
        <v>0.16575000000000001</v>
      </c>
      <c r="J5335">
        <v>0.88915</v>
      </c>
      <c r="K5335">
        <v>0.79515000000000002</v>
      </c>
      <c r="L5335">
        <v>0.15075</v>
      </c>
    </row>
    <row r="5336" spans="1:12" x14ac:dyDescent="0.3">
      <c r="A5336">
        <v>5335</v>
      </c>
      <c r="B5336">
        <v>0.53344999999999998</v>
      </c>
      <c r="C5336">
        <v>0.39255000000000001</v>
      </c>
      <c r="D5336">
        <v>0.94315000000000004</v>
      </c>
      <c r="E5336">
        <v>0.29254999999999998</v>
      </c>
      <c r="F5336">
        <v>0.88465000000000005</v>
      </c>
      <c r="G5336">
        <v>0.68545</v>
      </c>
      <c r="H5336">
        <v>0.87824999999999998</v>
      </c>
      <c r="I5336">
        <v>0.29585</v>
      </c>
      <c r="J5336">
        <v>0.55495000000000005</v>
      </c>
      <c r="K5336">
        <v>0.13735</v>
      </c>
      <c r="L5336">
        <v>0.76465000000000005</v>
      </c>
    </row>
    <row r="5337" spans="1:12" x14ac:dyDescent="0.3">
      <c r="A5337">
        <v>5336</v>
      </c>
      <c r="B5337">
        <v>0.53354999999999997</v>
      </c>
      <c r="C5337">
        <v>0.42465000000000003</v>
      </c>
      <c r="D5337">
        <v>0.22885</v>
      </c>
      <c r="E5337">
        <v>0.10115</v>
      </c>
      <c r="F5337">
        <v>0.29344999999999999</v>
      </c>
      <c r="G5337">
        <v>0.56054999999999999</v>
      </c>
      <c r="H5337">
        <v>0.43874999999999997</v>
      </c>
      <c r="I5337">
        <v>1.7649999999999999E-2</v>
      </c>
      <c r="J5337">
        <v>0.26905000000000001</v>
      </c>
      <c r="K5337">
        <v>0.23405000000000001</v>
      </c>
      <c r="L5337">
        <v>0.15365000000000001</v>
      </c>
    </row>
    <row r="5338" spans="1:12" x14ac:dyDescent="0.3">
      <c r="A5338">
        <v>5337</v>
      </c>
      <c r="B5338">
        <v>0.53364999999999996</v>
      </c>
      <c r="C5338">
        <v>4.7149999999999997E-2</v>
      </c>
      <c r="D5338">
        <v>0.99495</v>
      </c>
      <c r="E5338">
        <v>0.82515000000000005</v>
      </c>
      <c r="F5338">
        <v>0.15895000000000001</v>
      </c>
      <c r="G5338">
        <v>0.51395000000000002</v>
      </c>
      <c r="H5338">
        <v>0.59184999999999999</v>
      </c>
      <c r="I5338">
        <v>0.69864999999999999</v>
      </c>
      <c r="J5338">
        <v>0.12214999999999999</v>
      </c>
      <c r="K5338">
        <v>0.72985</v>
      </c>
      <c r="L5338">
        <v>7.5450000000000003E-2</v>
      </c>
    </row>
    <row r="5339" spans="1:12" x14ac:dyDescent="0.3">
      <c r="A5339">
        <v>5338</v>
      </c>
      <c r="B5339">
        <v>0.53374999999999995</v>
      </c>
      <c r="C5339">
        <v>0.36804999999999999</v>
      </c>
      <c r="D5339">
        <v>0.86775000000000002</v>
      </c>
      <c r="E5339">
        <v>0.72284999999999999</v>
      </c>
      <c r="F5339">
        <v>0.54305000000000003</v>
      </c>
      <c r="G5339">
        <v>0.61834999999999996</v>
      </c>
      <c r="H5339">
        <v>0.51354999999999995</v>
      </c>
      <c r="I5339">
        <v>0.16545000000000001</v>
      </c>
      <c r="J5339">
        <v>0.86855000000000004</v>
      </c>
      <c r="K5339">
        <v>0.31195000000000001</v>
      </c>
      <c r="L5339">
        <v>0.71825000000000006</v>
      </c>
    </row>
    <row r="5340" spans="1:12" x14ac:dyDescent="0.3">
      <c r="A5340">
        <v>5339</v>
      </c>
      <c r="B5340">
        <v>0.53385000000000005</v>
      </c>
      <c r="C5340">
        <v>0.72165000000000001</v>
      </c>
      <c r="D5340">
        <v>0.14405000000000001</v>
      </c>
      <c r="E5340">
        <v>0.63105</v>
      </c>
      <c r="F5340">
        <v>0.68035000000000001</v>
      </c>
      <c r="G5340">
        <v>0.96825000000000006</v>
      </c>
      <c r="H5340">
        <v>0.34544999999999998</v>
      </c>
      <c r="I5340">
        <v>0.39345000000000002</v>
      </c>
      <c r="J5340">
        <v>1.285E-2</v>
      </c>
      <c r="K5340">
        <v>0.76654999999999995</v>
      </c>
      <c r="L5340">
        <v>0.94925000000000004</v>
      </c>
    </row>
    <row r="5341" spans="1:12" x14ac:dyDescent="0.3">
      <c r="A5341">
        <v>5340</v>
      </c>
      <c r="B5341">
        <v>0.53395000000000004</v>
      </c>
      <c r="C5341">
        <v>0.45074999999999998</v>
      </c>
      <c r="D5341">
        <v>3.9849999999999997E-2</v>
      </c>
      <c r="E5341">
        <v>0.60065000000000002</v>
      </c>
      <c r="F5341">
        <v>0.45224999999999999</v>
      </c>
      <c r="G5341">
        <v>0.84265000000000001</v>
      </c>
      <c r="H5341">
        <v>0.39184999999999998</v>
      </c>
      <c r="I5341">
        <v>0.76434999999999997</v>
      </c>
      <c r="J5341">
        <v>0.92464999999999997</v>
      </c>
      <c r="K5341">
        <v>0.80374999999999996</v>
      </c>
      <c r="L5341">
        <v>0.39995000000000003</v>
      </c>
    </row>
    <row r="5342" spans="1:12" x14ac:dyDescent="0.3">
      <c r="A5342">
        <v>5341</v>
      </c>
      <c r="B5342">
        <v>0.53405000000000002</v>
      </c>
      <c r="C5342">
        <v>0.20774999999999999</v>
      </c>
      <c r="D5342">
        <v>0.47835</v>
      </c>
      <c r="E5342">
        <v>0.64834999999999998</v>
      </c>
      <c r="F5342">
        <v>0.91795000000000004</v>
      </c>
      <c r="G5342">
        <v>0.39755000000000001</v>
      </c>
      <c r="H5342">
        <v>1.065E-2</v>
      </c>
      <c r="I5342">
        <v>0.89905000000000002</v>
      </c>
      <c r="J5342">
        <v>0.94604999999999995</v>
      </c>
      <c r="K5342">
        <v>0.37695000000000001</v>
      </c>
      <c r="L5342">
        <v>0.13525000000000001</v>
      </c>
    </row>
    <row r="5343" spans="1:12" x14ac:dyDescent="0.3">
      <c r="A5343">
        <v>5342</v>
      </c>
      <c r="B5343">
        <v>0.53415000000000001</v>
      </c>
      <c r="C5343">
        <v>0.78005000000000002</v>
      </c>
      <c r="D5343">
        <v>0.19975000000000001</v>
      </c>
      <c r="E5343">
        <v>0.44255</v>
      </c>
      <c r="F5343">
        <v>0.20805000000000001</v>
      </c>
      <c r="G5343">
        <v>0.20305000000000001</v>
      </c>
      <c r="H5343">
        <v>0.15665000000000001</v>
      </c>
      <c r="I5343">
        <v>0.34905000000000003</v>
      </c>
      <c r="J5343">
        <v>0.40925</v>
      </c>
      <c r="K5343">
        <v>0.74955000000000005</v>
      </c>
      <c r="L5343">
        <v>5.765E-2</v>
      </c>
    </row>
    <row r="5344" spans="1:12" x14ac:dyDescent="0.3">
      <c r="A5344">
        <v>5343</v>
      </c>
      <c r="B5344">
        <v>0.53425</v>
      </c>
      <c r="C5344">
        <v>0.34775</v>
      </c>
      <c r="D5344">
        <v>0.63424999999999998</v>
      </c>
      <c r="E5344">
        <v>0.98955000000000004</v>
      </c>
      <c r="F5344">
        <v>0.37404999999999999</v>
      </c>
      <c r="G5344">
        <v>0.34525</v>
      </c>
      <c r="H5344">
        <v>0.81815000000000004</v>
      </c>
      <c r="I5344">
        <v>0.59835000000000005</v>
      </c>
      <c r="J5344">
        <v>0.50244999999999995</v>
      </c>
      <c r="K5344">
        <v>0.55994999999999995</v>
      </c>
      <c r="L5344">
        <v>0.69435000000000002</v>
      </c>
    </row>
    <row r="5345" spans="1:12" x14ac:dyDescent="0.3">
      <c r="A5345">
        <v>5344</v>
      </c>
      <c r="B5345">
        <v>0.53434999999999999</v>
      </c>
      <c r="C5345">
        <v>0.47134999999999999</v>
      </c>
      <c r="D5345">
        <v>0.90075000000000005</v>
      </c>
      <c r="E5345">
        <v>0.29275000000000001</v>
      </c>
      <c r="F5345">
        <v>8.4250000000000005E-2</v>
      </c>
      <c r="G5345">
        <v>0.73494999999999999</v>
      </c>
      <c r="H5345">
        <v>0.93825000000000003</v>
      </c>
      <c r="I5345">
        <v>0.28034999999999999</v>
      </c>
      <c r="J5345">
        <v>0.89715</v>
      </c>
      <c r="K5345">
        <v>0.91595000000000004</v>
      </c>
      <c r="L5345">
        <v>0.72835000000000005</v>
      </c>
    </row>
    <row r="5346" spans="1:12" x14ac:dyDescent="0.3">
      <c r="A5346">
        <v>5345</v>
      </c>
      <c r="B5346">
        <v>0.53444999999999998</v>
      </c>
      <c r="C5346">
        <v>6.0350000000000001E-2</v>
      </c>
      <c r="D5346">
        <v>0.74455000000000005</v>
      </c>
      <c r="E5346">
        <v>0.93554999999999999</v>
      </c>
      <c r="F5346">
        <v>0.28134999999999999</v>
      </c>
      <c r="G5346">
        <v>2.5850000000000001E-2</v>
      </c>
      <c r="H5346">
        <v>0.23205000000000001</v>
      </c>
      <c r="I5346">
        <v>0.39084999999999998</v>
      </c>
      <c r="J5346">
        <v>0.90815000000000001</v>
      </c>
      <c r="K5346">
        <v>0.66674999999999995</v>
      </c>
      <c r="L5346">
        <v>0.84665000000000001</v>
      </c>
    </row>
    <row r="5347" spans="1:12" x14ac:dyDescent="0.3">
      <c r="A5347">
        <v>5346</v>
      </c>
      <c r="B5347">
        <v>0.53454999999999997</v>
      </c>
      <c r="C5347">
        <v>0.67105000000000004</v>
      </c>
      <c r="D5347">
        <v>0.61055000000000004</v>
      </c>
      <c r="E5347">
        <v>0.26005</v>
      </c>
      <c r="F5347">
        <v>0.41244999999999998</v>
      </c>
      <c r="G5347">
        <v>0.97104999999999997</v>
      </c>
      <c r="H5347">
        <v>0.10815</v>
      </c>
      <c r="I5347">
        <v>8.405E-2</v>
      </c>
      <c r="J5347">
        <v>0.71465000000000001</v>
      </c>
      <c r="K5347">
        <v>0.52675000000000005</v>
      </c>
      <c r="L5347">
        <v>0.85214999999999996</v>
      </c>
    </row>
    <row r="5348" spans="1:12" x14ac:dyDescent="0.3">
      <c r="A5348">
        <v>5347</v>
      </c>
      <c r="B5348">
        <v>0.53464999999999996</v>
      </c>
      <c r="C5348">
        <v>0.75814999999999999</v>
      </c>
      <c r="D5348">
        <v>0.75424999999999998</v>
      </c>
      <c r="E5348">
        <v>0.92215000000000003</v>
      </c>
      <c r="F5348">
        <v>0.41425000000000001</v>
      </c>
      <c r="G5348">
        <v>0.15654999999999999</v>
      </c>
      <c r="H5348">
        <v>0.51865000000000006</v>
      </c>
      <c r="I5348">
        <v>0.77185000000000004</v>
      </c>
      <c r="J5348">
        <v>8.115E-2</v>
      </c>
      <c r="K5348">
        <v>0.72435000000000005</v>
      </c>
      <c r="L5348">
        <v>0.99595</v>
      </c>
    </row>
    <row r="5349" spans="1:12" x14ac:dyDescent="0.3">
      <c r="A5349">
        <v>5348</v>
      </c>
      <c r="B5349">
        <v>0.53474999999999995</v>
      </c>
      <c r="C5349">
        <v>0.80815000000000003</v>
      </c>
      <c r="D5349">
        <v>0.36004999999999998</v>
      </c>
      <c r="E5349">
        <v>4.7050000000000002E-2</v>
      </c>
      <c r="F5349">
        <v>0.40475</v>
      </c>
      <c r="G5349">
        <v>0.40134999999999998</v>
      </c>
      <c r="H5349">
        <v>0.52654999999999996</v>
      </c>
      <c r="I5349">
        <v>0.33174999999999999</v>
      </c>
      <c r="J5349">
        <v>0.92354999999999998</v>
      </c>
      <c r="K5349">
        <v>0.32455000000000001</v>
      </c>
      <c r="L5349">
        <v>0.50934999999999997</v>
      </c>
    </row>
    <row r="5350" spans="1:12" x14ac:dyDescent="0.3">
      <c r="A5350">
        <v>5349</v>
      </c>
      <c r="B5350">
        <v>0.53485000000000005</v>
      </c>
      <c r="C5350">
        <v>0.50214999999999999</v>
      </c>
      <c r="D5350">
        <v>0.93035000000000001</v>
      </c>
      <c r="E5350">
        <v>4.2250000000000003E-2</v>
      </c>
      <c r="F5350">
        <v>0.50075000000000003</v>
      </c>
      <c r="G5350">
        <v>0.89934999999999998</v>
      </c>
      <c r="H5350">
        <v>0.64715</v>
      </c>
      <c r="I5350">
        <v>0.45665</v>
      </c>
      <c r="J5350">
        <v>0.88275000000000003</v>
      </c>
      <c r="K5350">
        <v>0.59014999999999995</v>
      </c>
      <c r="L5350">
        <v>0.57855000000000001</v>
      </c>
    </row>
    <row r="5351" spans="1:12" x14ac:dyDescent="0.3">
      <c r="A5351">
        <v>5350</v>
      </c>
      <c r="B5351">
        <v>0.53495000000000004</v>
      </c>
      <c r="C5351">
        <v>0.93525000000000003</v>
      </c>
      <c r="D5351">
        <v>0.89805000000000001</v>
      </c>
      <c r="E5351">
        <v>2.385E-2</v>
      </c>
      <c r="F5351">
        <v>0.47615000000000002</v>
      </c>
      <c r="G5351">
        <v>5.7750000000000003E-2</v>
      </c>
      <c r="H5351">
        <v>0.91444999999999999</v>
      </c>
      <c r="I5351">
        <v>0.75375000000000003</v>
      </c>
      <c r="J5351">
        <v>0.25824999999999998</v>
      </c>
      <c r="K5351">
        <v>0.21504999999999999</v>
      </c>
      <c r="L5351">
        <v>0.56655</v>
      </c>
    </row>
    <row r="5352" spans="1:12" x14ac:dyDescent="0.3">
      <c r="A5352">
        <v>5351</v>
      </c>
      <c r="B5352">
        <v>0.53505000000000003</v>
      </c>
      <c r="C5352">
        <v>0.93974999999999997</v>
      </c>
      <c r="D5352">
        <v>0.59014999999999995</v>
      </c>
      <c r="E5352">
        <v>3.0849999999999999E-2</v>
      </c>
      <c r="F5352">
        <v>0.32424999999999998</v>
      </c>
      <c r="G5352">
        <v>0.17745</v>
      </c>
      <c r="H5352">
        <v>0.94145000000000001</v>
      </c>
      <c r="I5352">
        <v>0.64815</v>
      </c>
      <c r="J5352">
        <v>0.32565</v>
      </c>
      <c r="K5352">
        <v>5.6649999999999999E-2</v>
      </c>
      <c r="L5352">
        <v>0.42054999999999998</v>
      </c>
    </row>
    <row r="5353" spans="1:12" x14ac:dyDescent="0.3">
      <c r="A5353">
        <v>5352</v>
      </c>
      <c r="B5353">
        <v>0.53515000000000001</v>
      </c>
      <c r="C5353">
        <v>0.58104999999999996</v>
      </c>
      <c r="D5353">
        <v>0.96455000000000002</v>
      </c>
      <c r="E5353">
        <v>0.52895000000000003</v>
      </c>
      <c r="F5353">
        <v>0.66554999999999997</v>
      </c>
      <c r="G5353">
        <v>0.26895000000000002</v>
      </c>
      <c r="H5353">
        <v>0.37745000000000001</v>
      </c>
      <c r="I5353">
        <v>0.30675000000000002</v>
      </c>
      <c r="J5353">
        <v>0.50395000000000001</v>
      </c>
      <c r="K5353">
        <v>0.13314999999999999</v>
      </c>
      <c r="L5353">
        <v>0.86914999999999998</v>
      </c>
    </row>
    <row r="5354" spans="1:12" x14ac:dyDescent="0.3">
      <c r="A5354">
        <v>5353</v>
      </c>
      <c r="B5354">
        <v>0.53525</v>
      </c>
      <c r="C5354">
        <v>0.70984999999999998</v>
      </c>
      <c r="D5354">
        <v>0.83474999999999999</v>
      </c>
      <c r="E5354">
        <v>0.71055000000000001</v>
      </c>
      <c r="F5354">
        <v>0.25624999999999998</v>
      </c>
      <c r="G5354">
        <v>0.79805000000000004</v>
      </c>
      <c r="H5354">
        <v>0.61424999999999996</v>
      </c>
      <c r="I5354">
        <v>3.3849999999999998E-2</v>
      </c>
      <c r="J5354">
        <v>1.6449999999999999E-2</v>
      </c>
      <c r="K5354">
        <v>0.66264999999999996</v>
      </c>
      <c r="L5354">
        <v>0.77095000000000002</v>
      </c>
    </row>
    <row r="5355" spans="1:12" x14ac:dyDescent="0.3">
      <c r="A5355">
        <v>5354</v>
      </c>
      <c r="B5355">
        <v>0.53534999999999999</v>
      </c>
      <c r="C5355">
        <v>0.54444999999999999</v>
      </c>
      <c r="D5355">
        <v>0.15675</v>
      </c>
      <c r="E5355">
        <v>0.69215000000000004</v>
      </c>
      <c r="F5355">
        <v>0.14355000000000001</v>
      </c>
      <c r="G5355">
        <v>5.6950000000000001E-2</v>
      </c>
      <c r="H5355">
        <v>0.47765000000000002</v>
      </c>
      <c r="I5355">
        <v>0.94494999999999996</v>
      </c>
      <c r="J5355">
        <v>0.66264999999999996</v>
      </c>
      <c r="K5355">
        <v>0.56655</v>
      </c>
      <c r="L5355">
        <v>2.435E-2</v>
      </c>
    </row>
    <row r="5356" spans="1:12" x14ac:dyDescent="0.3">
      <c r="A5356">
        <v>5355</v>
      </c>
      <c r="B5356">
        <v>0.53544999999999998</v>
      </c>
      <c r="C5356">
        <v>0.13714999999999999</v>
      </c>
      <c r="D5356">
        <v>0.17755000000000001</v>
      </c>
      <c r="E5356">
        <v>0.75355000000000005</v>
      </c>
      <c r="F5356">
        <v>0.85824999999999996</v>
      </c>
      <c r="G5356">
        <v>0.41275000000000001</v>
      </c>
      <c r="H5356">
        <v>0.53315000000000001</v>
      </c>
      <c r="I5356">
        <v>0.99555000000000005</v>
      </c>
      <c r="J5356">
        <v>6.855E-2</v>
      </c>
      <c r="K5356">
        <v>0.80384999999999995</v>
      </c>
      <c r="L5356">
        <v>0.51805000000000001</v>
      </c>
    </row>
    <row r="5357" spans="1:12" x14ac:dyDescent="0.3">
      <c r="A5357">
        <v>5356</v>
      </c>
      <c r="B5357">
        <v>0.53554999999999997</v>
      </c>
      <c r="C5357">
        <v>0.37175000000000002</v>
      </c>
      <c r="D5357">
        <v>0.26445000000000002</v>
      </c>
      <c r="E5357">
        <v>0.90464999999999995</v>
      </c>
      <c r="F5357">
        <v>0.92615000000000003</v>
      </c>
      <c r="G5357">
        <v>0.92895000000000005</v>
      </c>
      <c r="H5357">
        <v>0.12645000000000001</v>
      </c>
      <c r="I5357">
        <v>0.67484999999999995</v>
      </c>
      <c r="J5357">
        <v>0.69305000000000005</v>
      </c>
      <c r="K5357">
        <v>0.13835</v>
      </c>
      <c r="L5357">
        <v>0.23085</v>
      </c>
    </row>
    <row r="5358" spans="1:12" x14ac:dyDescent="0.3">
      <c r="A5358">
        <v>5357</v>
      </c>
      <c r="B5358">
        <v>0.53564999999999996</v>
      </c>
      <c r="C5358">
        <v>0.85514999999999997</v>
      </c>
      <c r="D5358">
        <v>0.69035000000000002</v>
      </c>
      <c r="E5358">
        <v>0.28915000000000002</v>
      </c>
      <c r="F5358">
        <v>0.23565</v>
      </c>
      <c r="G5358">
        <v>0.14294999999999999</v>
      </c>
      <c r="H5358">
        <v>0.95374999999999999</v>
      </c>
      <c r="I5358">
        <v>0.97035000000000005</v>
      </c>
      <c r="J5358">
        <v>0.51114999999999999</v>
      </c>
      <c r="K5358">
        <v>0.85004999999999997</v>
      </c>
      <c r="L5358">
        <v>0.17805000000000001</v>
      </c>
    </row>
    <row r="5359" spans="1:12" x14ac:dyDescent="0.3">
      <c r="A5359">
        <v>5358</v>
      </c>
      <c r="B5359">
        <v>0.53574999999999995</v>
      </c>
      <c r="C5359">
        <v>4.095E-2</v>
      </c>
      <c r="D5359">
        <v>0.43654999999999999</v>
      </c>
      <c r="E5359">
        <v>0.76744999999999997</v>
      </c>
      <c r="F5359">
        <v>0.29794999999999999</v>
      </c>
      <c r="G5359">
        <v>0.83094999999999997</v>
      </c>
      <c r="H5359">
        <v>0.20494999999999999</v>
      </c>
      <c r="I5359">
        <v>0.36804999999999999</v>
      </c>
      <c r="J5359">
        <v>0.23094999999999999</v>
      </c>
      <c r="K5359">
        <v>0.54525000000000001</v>
      </c>
      <c r="L5359">
        <v>0.64075000000000004</v>
      </c>
    </row>
    <row r="5360" spans="1:12" x14ac:dyDescent="0.3">
      <c r="A5360">
        <v>5359</v>
      </c>
      <c r="B5360">
        <v>0.53585000000000005</v>
      </c>
      <c r="C5360">
        <v>0.67984999999999995</v>
      </c>
      <c r="D5360">
        <v>0.57994999999999997</v>
      </c>
      <c r="E5360">
        <v>0.83184999999999998</v>
      </c>
      <c r="F5360">
        <v>0.50424999999999998</v>
      </c>
      <c r="G5360">
        <v>0.73775000000000002</v>
      </c>
      <c r="H5360">
        <v>0.26064999999999999</v>
      </c>
      <c r="I5360">
        <v>0.95104999999999995</v>
      </c>
      <c r="J5360">
        <v>0.95394999999999996</v>
      </c>
      <c r="K5360">
        <v>0.65564999999999996</v>
      </c>
      <c r="L5360">
        <v>8.2049999999999998E-2</v>
      </c>
    </row>
    <row r="5361" spans="1:12" x14ac:dyDescent="0.3">
      <c r="A5361">
        <v>5360</v>
      </c>
      <c r="B5361">
        <v>0.53595000000000004</v>
      </c>
      <c r="C5361">
        <v>0.49595</v>
      </c>
      <c r="D5361">
        <v>0.37004999999999999</v>
      </c>
      <c r="E5361">
        <v>0.64495000000000002</v>
      </c>
      <c r="F5361">
        <v>0.87404999999999999</v>
      </c>
      <c r="G5361">
        <v>0.93145</v>
      </c>
      <c r="H5361">
        <v>0.13475000000000001</v>
      </c>
      <c r="I5361">
        <v>0.72945000000000004</v>
      </c>
      <c r="J5361">
        <v>0.63854999999999995</v>
      </c>
      <c r="K5361">
        <v>8.1850000000000006E-2</v>
      </c>
      <c r="L5361">
        <v>0.98145000000000004</v>
      </c>
    </row>
    <row r="5362" spans="1:12" x14ac:dyDescent="0.3">
      <c r="A5362">
        <v>5361</v>
      </c>
      <c r="B5362">
        <v>0.53605000000000003</v>
      </c>
      <c r="C5362">
        <v>0.28794999999999998</v>
      </c>
      <c r="D5362">
        <v>0.93174999999999997</v>
      </c>
      <c r="E5362">
        <v>0.80044999999999999</v>
      </c>
      <c r="F5362">
        <v>0.80554999999999999</v>
      </c>
      <c r="G5362">
        <v>0.44664999999999999</v>
      </c>
      <c r="H5362">
        <v>0.36104999999999998</v>
      </c>
      <c r="I5362">
        <v>5.2650000000000002E-2</v>
      </c>
      <c r="J5362">
        <v>0.49404999999999999</v>
      </c>
      <c r="K5362">
        <v>0.94074999999999998</v>
      </c>
      <c r="L5362">
        <v>0.99734999999999996</v>
      </c>
    </row>
    <row r="5363" spans="1:12" x14ac:dyDescent="0.3">
      <c r="A5363">
        <v>5362</v>
      </c>
      <c r="B5363">
        <v>0.53615000000000002</v>
      </c>
      <c r="C5363">
        <v>0.32435000000000003</v>
      </c>
      <c r="D5363">
        <v>0.89485000000000003</v>
      </c>
      <c r="E5363">
        <v>0.11555</v>
      </c>
      <c r="F5363">
        <v>8.9550000000000005E-2</v>
      </c>
      <c r="G5363">
        <v>0.15604999999999999</v>
      </c>
      <c r="H5363">
        <v>0.68545</v>
      </c>
      <c r="I5363">
        <v>0.19664999999999999</v>
      </c>
      <c r="J5363">
        <v>0.50155000000000005</v>
      </c>
      <c r="K5363">
        <v>0.78985000000000005</v>
      </c>
      <c r="L5363">
        <v>0.16605</v>
      </c>
    </row>
    <row r="5364" spans="1:12" x14ac:dyDescent="0.3">
      <c r="A5364">
        <v>5363</v>
      </c>
      <c r="B5364">
        <v>0.53625</v>
      </c>
      <c r="C5364">
        <v>0.65585000000000004</v>
      </c>
      <c r="D5364">
        <v>0.30135000000000001</v>
      </c>
      <c r="E5364">
        <v>0.13944999999999999</v>
      </c>
      <c r="F5364">
        <v>6.0049999999999999E-2</v>
      </c>
      <c r="G5364">
        <v>0.22195000000000001</v>
      </c>
      <c r="H5364">
        <v>0.60934999999999995</v>
      </c>
      <c r="I5364">
        <v>0.47205000000000003</v>
      </c>
      <c r="J5364">
        <v>0.66935</v>
      </c>
      <c r="K5364">
        <v>0.56535000000000002</v>
      </c>
      <c r="L5364">
        <v>0.73865000000000003</v>
      </c>
    </row>
    <row r="5365" spans="1:12" x14ac:dyDescent="0.3">
      <c r="A5365">
        <v>5364</v>
      </c>
      <c r="B5365">
        <v>0.53634999999999999</v>
      </c>
      <c r="C5365">
        <v>0.48435</v>
      </c>
      <c r="D5365">
        <v>2.5250000000000002E-2</v>
      </c>
      <c r="E5365">
        <v>0.28804999999999997</v>
      </c>
      <c r="F5365">
        <v>4.6949999999999999E-2</v>
      </c>
      <c r="G5365">
        <v>0.66105000000000003</v>
      </c>
      <c r="H5365">
        <v>0.90175000000000005</v>
      </c>
      <c r="I5365">
        <v>5.8650000000000001E-2</v>
      </c>
      <c r="J5365">
        <v>3.0349999999999999E-2</v>
      </c>
      <c r="K5365">
        <v>0.91174999999999995</v>
      </c>
      <c r="L5365">
        <v>0.45374999999999999</v>
      </c>
    </row>
    <row r="5366" spans="1:12" x14ac:dyDescent="0.3">
      <c r="A5366">
        <v>5365</v>
      </c>
      <c r="B5366">
        <v>0.53644999999999998</v>
      </c>
      <c r="C5366">
        <v>0.51315</v>
      </c>
      <c r="D5366">
        <v>0.29504999999999998</v>
      </c>
      <c r="E5366">
        <v>0.87344999999999995</v>
      </c>
      <c r="F5366">
        <v>0.80484999999999995</v>
      </c>
      <c r="G5366">
        <v>0.15225</v>
      </c>
      <c r="H5366">
        <v>0.51165000000000005</v>
      </c>
      <c r="I5366">
        <v>0.27655000000000002</v>
      </c>
      <c r="J5366">
        <v>5.8049999999999997E-2</v>
      </c>
      <c r="K5366">
        <v>0.39524999999999999</v>
      </c>
      <c r="L5366">
        <v>3.7949999999999998E-2</v>
      </c>
    </row>
    <row r="5367" spans="1:12" x14ac:dyDescent="0.3">
      <c r="A5367">
        <v>5366</v>
      </c>
      <c r="B5367">
        <v>0.53654999999999997</v>
      </c>
      <c r="C5367">
        <v>0.77015</v>
      </c>
      <c r="D5367">
        <v>0.15775</v>
      </c>
      <c r="E5367">
        <v>0.68684999999999996</v>
      </c>
      <c r="F5367">
        <v>0.76605000000000001</v>
      </c>
      <c r="G5367">
        <v>0.94264999999999999</v>
      </c>
      <c r="H5367">
        <v>0.87765000000000004</v>
      </c>
      <c r="I5367">
        <v>0.49825000000000003</v>
      </c>
      <c r="J5367">
        <v>0.58884999999999998</v>
      </c>
      <c r="K5367">
        <v>0.14865</v>
      </c>
      <c r="L5367">
        <v>0.87295</v>
      </c>
    </row>
    <row r="5368" spans="1:12" x14ac:dyDescent="0.3">
      <c r="A5368">
        <v>5367</v>
      </c>
      <c r="B5368">
        <v>0.53664999999999996</v>
      </c>
      <c r="C5368">
        <v>0.96194999999999997</v>
      </c>
      <c r="D5368">
        <v>0.77685000000000004</v>
      </c>
      <c r="E5368">
        <v>0.76705000000000001</v>
      </c>
      <c r="F5368">
        <v>0.34955000000000003</v>
      </c>
      <c r="G5368">
        <v>0.84504999999999997</v>
      </c>
      <c r="H5368">
        <v>8.8749999999999996E-2</v>
      </c>
      <c r="I5368">
        <v>3.3149999999999999E-2</v>
      </c>
      <c r="J5368">
        <v>0.78785000000000005</v>
      </c>
      <c r="K5368">
        <v>0.71025000000000005</v>
      </c>
      <c r="L5368">
        <v>0.11555</v>
      </c>
    </row>
    <row r="5369" spans="1:12" x14ac:dyDescent="0.3">
      <c r="A5369">
        <v>5368</v>
      </c>
      <c r="B5369">
        <v>0.53674999999999995</v>
      </c>
      <c r="C5369">
        <v>0.94864999999999999</v>
      </c>
      <c r="D5369">
        <v>0.41644999999999999</v>
      </c>
      <c r="E5369">
        <v>0.39055000000000001</v>
      </c>
      <c r="F5369">
        <v>0.72624999999999995</v>
      </c>
      <c r="G5369">
        <v>7.6649999999999996E-2</v>
      </c>
      <c r="H5369">
        <v>0.46815000000000001</v>
      </c>
      <c r="I5369">
        <v>0.54115000000000002</v>
      </c>
      <c r="J5369">
        <v>0.54905000000000004</v>
      </c>
      <c r="K5369">
        <v>0.11525000000000001</v>
      </c>
      <c r="L5369">
        <v>0.12114999999999999</v>
      </c>
    </row>
    <row r="5370" spans="1:12" x14ac:dyDescent="0.3">
      <c r="A5370">
        <v>5369</v>
      </c>
      <c r="B5370">
        <v>0.53685000000000005</v>
      </c>
      <c r="C5370">
        <v>2.0500000000000002E-3</v>
      </c>
      <c r="D5370">
        <v>0.94074999999999998</v>
      </c>
      <c r="E5370">
        <v>0.91025</v>
      </c>
      <c r="F5370">
        <v>0.71325000000000005</v>
      </c>
      <c r="G5370">
        <v>3.9050000000000001E-2</v>
      </c>
      <c r="H5370">
        <v>0.48094999999999999</v>
      </c>
      <c r="I5370">
        <v>0.34215000000000001</v>
      </c>
      <c r="J5370">
        <v>0.83094999999999997</v>
      </c>
      <c r="K5370">
        <v>0.18875</v>
      </c>
      <c r="L5370">
        <v>0.64775000000000005</v>
      </c>
    </row>
    <row r="5371" spans="1:12" x14ac:dyDescent="0.3">
      <c r="A5371">
        <v>5370</v>
      </c>
      <c r="B5371">
        <v>0.53695000000000004</v>
      </c>
      <c r="C5371">
        <v>0.50134999999999996</v>
      </c>
      <c r="D5371">
        <v>5.1650000000000001E-2</v>
      </c>
      <c r="E5371">
        <v>0.35535</v>
      </c>
      <c r="F5371">
        <v>0.49564999999999998</v>
      </c>
      <c r="G5371">
        <v>0.15345</v>
      </c>
      <c r="H5371">
        <v>0.98804999999999998</v>
      </c>
      <c r="I5371">
        <v>0.96984999999999999</v>
      </c>
      <c r="J5371">
        <v>0.32314999999999999</v>
      </c>
      <c r="K5371">
        <v>0.88734999999999997</v>
      </c>
      <c r="L5371">
        <v>0.95084999999999997</v>
      </c>
    </row>
    <row r="5372" spans="1:12" x14ac:dyDescent="0.3">
      <c r="A5372">
        <v>5371</v>
      </c>
      <c r="B5372">
        <v>0.53705000000000003</v>
      </c>
      <c r="C5372">
        <v>0.53244999999999998</v>
      </c>
      <c r="D5372">
        <v>0.89685000000000004</v>
      </c>
      <c r="E5372">
        <v>0.23394999999999999</v>
      </c>
      <c r="F5372">
        <v>0.79515000000000002</v>
      </c>
      <c r="G5372">
        <v>0.73455000000000004</v>
      </c>
      <c r="H5372">
        <v>0.66164999999999996</v>
      </c>
      <c r="I5372">
        <v>8.8500000000000002E-3</v>
      </c>
      <c r="J5372">
        <v>0.73885000000000001</v>
      </c>
      <c r="K5372">
        <v>0.69415000000000004</v>
      </c>
      <c r="L5372">
        <v>0.46755000000000002</v>
      </c>
    </row>
    <row r="5373" spans="1:12" x14ac:dyDescent="0.3">
      <c r="A5373">
        <v>5372</v>
      </c>
      <c r="B5373">
        <v>0.53715000000000002</v>
      </c>
      <c r="C5373">
        <v>0.68554999999999999</v>
      </c>
      <c r="D5373">
        <v>0.12745000000000001</v>
      </c>
      <c r="E5373">
        <v>0.46015</v>
      </c>
      <c r="F5373">
        <v>0.47384999999999999</v>
      </c>
      <c r="G5373">
        <v>0.51875000000000004</v>
      </c>
      <c r="H5373">
        <v>0.81825000000000003</v>
      </c>
      <c r="I5373">
        <v>0.28994999999999999</v>
      </c>
      <c r="J5373">
        <v>0.59984999999999999</v>
      </c>
      <c r="K5373">
        <v>4.6499999999999996E-3</v>
      </c>
      <c r="L5373">
        <v>0.67654999999999998</v>
      </c>
    </row>
    <row r="5374" spans="1:12" x14ac:dyDescent="0.3">
      <c r="A5374">
        <v>5373</v>
      </c>
      <c r="B5374">
        <v>0.53725000000000001</v>
      </c>
      <c r="C5374">
        <v>0.86185</v>
      </c>
      <c r="D5374">
        <v>0.34294999999999998</v>
      </c>
      <c r="E5374">
        <v>0.55035000000000001</v>
      </c>
      <c r="F5374">
        <v>3.8550000000000001E-2</v>
      </c>
      <c r="G5374">
        <v>0.81164999999999998</v>
      </c>
      <c r="H5374">
        <v>5.5750000000000001E-2</v>
      </c>
      <c r="I5374">
        <v>0.79935</v>
      </c>
      <c r="J5374">
        <v>0.85445000000000004</v>
      </c>
      <c r="K5374">
        <v>0.22405</v>
      </c>
      <c r="L5374">
        <v>0.14954999999999999</v>
      </c>
    </row>
    <row r="5375" spans="1:12" x14ac:dyDescent="0.3">
      <c r="A5375">
        <v>5374</v>
      </c>
      <c r="B5375">
        <v>0.53734999999999999</v>
      </c>
      <c r="C5375">
        <v>0.96884999999999999</v>
      </c>
      <c r="D5375">
        <v>0.11575000000000001</v>
      </c>
      <c r="E5375">
        <v>0.28904999999999997</v>
      </c>
      <c r="F5375">
        <v>0.20205000000000001</v>
      </c>
      <c r="G5375">
        <v>0.70165</v>
      </c>
      <c r="H5375">
        <v>0.94064999999999999</v>
      </c>
      <c r="I5375">
        <v>0.77595000000000003</v>
      </c>
      <c r="J5375">
        <v>0.18684999999999999</v>
      </c>
      <c r="K5375">
        <v>0.70145000000000002</v>
      </c>
      <c r="L5375">
        <v>0.68125000000000002</v>
      </c>
    </row>
    <row r="5376" spans="1:12" x14ac:dyDescent="0.3">
      <c r="A5376">
        <v>5375</v>
      </c>
      <c r="B5376">
        <v>0.53744999999999998</v>
      </c>
      <c r="C5376">
        <v>7.2500000000000004E-3</v>
      </c>
      <c r="D5376">
        <v>0.28584999999999999</v>
      </c>
      <c r="E5376">
        <v>0.58165</v>
      </c>
      <c r="F5376">
        <v>0.38495000000000001</v>
      </c>
      <c r="G5376">
        <v>0.57055</v>
      </c>
      <c r="H5376">
        <v>0.53574999999999995</v>
      </c>
      <c r="I5376">
        <v>0.56715000000000004</v>
      </c>
      <c r="J5376">
        <v>0.21965000000000001</v>
      </c>
      <c r="K5376">
        <v>4.4850000000000001E-2</v>
      </c>
      <c r="L5376">
        <v>0.74045000000000005</v>
      </c>
    </row>
    <row r="5377" spans="1:12" x14ac:dyDescent="0.3">
      <c r="A5377">
        <v>5376</v>
      </c>
      <c r="B5377">
        <v>0.53754999999999997</v>
      </c>
      <c r="C5377">
        <v>0.47105000000000002</v>
      </c>
      <c r="D5377">
        <v>0.23955000000000001</v>
      </c>
      <c r="E5377">
        <v>0.97204999999999997</v>
      </c>
      <c r="F5377">
        <v>0.76485000000000003</v>
      </c>
      <c r="G5377">
        <v>0.47875000000000001</v>
      </c>
      <c r="H5377">
        <v>8.5050000000000001E-2</v>
      </c>
      <c r="I5377">
        <v>0.14445</v>
      </c>
      <c r="J5377">
        <v>0.13345000000000001</v>
      </c>
      <c r="K5377">
        <v>0.75485000000000002</v>
      </c>
      <c r="L5377">
        <v>0.75265000000000004</v>
      </c>
    </row>
    <row r="5378" spans="1:12" x14ac:dyDescent="0.3">
      <c r="A5378">
        <v>5377</v>
      </c>
      <c r="B5378">
        <v>0.53764999999999996</v>
      </c>
      <c r="C5378">
        <v>0.97384999999999999</v>
      </c>
      <c r="D5378">
        <v>0.88905000000000001</v>
      </c>
      <c r="E5378">
        <v>0.56774999999999998</v>
      </c>
      <c r="F5378">
        <v>0.82374999999999998</v>
      </c>
      <c r="G5378">
        <v>0.82645000000000002</v>
      </c>
      <c r="H5378">
        <v>9.2850000000000002E-2</v>
      </c>
      <c r="I5378">
        <v>0.61565000000000003</v>
      </c>
      <c r="J5378">
        <v>5.2350000000000001E-2</v>
      </c>
      <c r="K5378">
        <v>0.24324999999999999</v>
      </c>
      <c r="L5378">
        <v>4.5150000000000003E-2</v>
      </c>
    </row>
    <row r="5379" spans="1:12" x14ac:dyDescent="0.3">
      <c r="A5379">
        <v>5378</v>
      </c>
      <c r="B5379">
        <v>0.53774999999999995</v>
      </c>
      <c r="C5379">
        <v>0.90864999999999996</v>
      </c>
      <c r="D5379">
        <v>0.86175000000000002</v>
      </c>
      <c r="E5379">
        <v>0.46444999999999997</v>
      </c>
      <c r="F5379">
        <v>0.47425</v>
      </c>
      <c r="G5379">
        <v>0.49464999999999998</v>
      </c>
      <c r="H5379">
        <v>3.8500000000000001E-3</v>
      </c>
      <c r="I5379">
        <v>0.38064999999999999</v>
      </c>
      <c r="J5379">
        <v>0.13915</v>
      </c>
      <c r="K5379">
        <v>0.22894999999999999</v>
      </c>
      <c r="L5379">
        <v>0.37735000000000002</v>
      </c>
    </row>
    <row r="5380" spans="1:12" x14ac:dyDescent="0.3">
      <c r="A5380">
        <v>5379</v>
      </c>
      <c r="B5380">
        <v>0.53785000000000005</v>
      </c>
      <c r="C5380">
        <v>5.2249999999999998E-2</v>
      </c>
      <c r="D5380">
        <v>0.62924999999999998</v>
      </c>
      <c r="E5380">
        <v>0.41954999999999998</v>
      </c>
      <c r="F5380">
        <v>0.69045000000000001</v>
      </c>
      <c r="G5380">
        <v>0.23815</v>
      </c>
      <c r="H5380">
        <v>0.17135</v>
      </c>
      <c r="I5380">
        <v>0.63675000000000004</v>
      </c>
      <c r="J5380">
        <v>8.7500000000000008E-3</v>
      </c>
      <c r="K5380">
        <v>0.76275000000000004</v>
      </c>
      <c r="L5380">
        <v>0.50405</v>
      </c>
    </row>
    <row r="5381" spans="1:12" x14ac:dyDescent="0.3">
      <c r="A5381">
        <v>5380</v>
      </c>
      <c r="B5381">
        <v>0.53795000000000004</v>
      </c>
      <c r="C5381">
        <v>0.48175000000000001</v>
      </c>
      <c r="D5381">
        <v>0.69055</v>
      </c>
      <c r="E5381">
        <v>0.97875000000000001</v>
      </c>
      <c r="F5381">
        <v>0.34965000000000002</v>
      </c>
      <c r="G5381">
        <v>0.50524999999999998</v>
      </c>
      <c r="H5381">
        <v>0.79205000000000003</v>
      </c>
      <c r="I5381">
        <v>3.7350000000000001E-2</v>
      </c>
      <c r="J5381">
        <v>0.74614999999999998</v>
      </c>
      <c r="K5381">
        <v>0.96825000000000006</v>
      </c>
      <c r="L5381">
        <v>0.33274999999999999</v>
      </c>
    </row>
    <row r="5382" spans="1:12" x14ac:dyDescent="0.3">
      <c r="A5382">
        <v>5381</v>
      </c>
      <c r="B5382">
        <v>0.53805000000000003</v>
      </c>
      <c r="C5382">
        <v>0.16445000000000001</v>
      </c>
      <c r="D5382">
        <v>0.80354999999999999</v>
      </c>
      <c r="E5382">
        <v>0.65615000000000001</v>
      </c>
      <c r="F5382">
        <v>0.91125</v>
      </c>
      <c r="G5382">
        <v>0.27684999999999998</v>
      </c>
      <c r="H5382">
        <v>0.93845000000000001</v>
      </c>
      <c r="I5382">
        <v>6.7549999999999999E-2</v>
      </c>
      <c r="J5382">
        <v>0.99614999999999998</v>
      </c>
      <c r="K5382">
        <v>0.41294999999999998</v>
      </c>
      <c r="L5382">
        <v>0.34634999999999999</v>
      </c>
    </row>
    <row r="5383" spans="1:12" x14ac:dyDescent="0.3">
      <c r="A5383">
        <v>5382</v>
      </c>
      <c r="B5383">
        <v>0.53815000000000002</v>
      </c>
      <c r="C5383">
        <v>0.58345000000000002</v>
      </c>
      <c r="D5383">
        <v>0.88275000000000003</v>
      </c>
      <c r="E5383">
        <v>0.91185000000000005</v>
      </c>
      <c r="F5383">
        <v>0.57645000000000002</v>
      </c>
      <c r="G5383">
        <v>0.23435</v>
      </c>
      <c r="H5383">
        <v>0.65195000000000003</v>
      </c>
      <c r="I5383">
        <v>0.94864999999999999</v>
      </c>
      <c r="J5383">
        <v>0.20125000000000001</v>
      </c>
      <c r="K5383">
        <v>0.73165000000000002</v>
      </c>
      <c r="L5383">
        <v>0.32335000000000003</v>
      </c>
    </row>
    <row r="5384" spans="1:12" x14ac:dyDescent="0.3">
      <c r="A5384">
        <v>5383</v>
      </c>
      <c r="B5384">
        <v>0.53825000000000001</v>
      </c>
      <c r="C5384">
        <v>0.69474999999999998</v>
      </c>
      <c r="D5384">
        <v>0.52875000000000005</v>
      </c>
      <c r="E5384">
        <v>0.93894999999999995</v>
      </c>
      <c r="F5384">
        <v>0.11805</v>
      </c>
      <c r="G5384">
        <v>0.45965</v>
      </c>
      <c r="H5384">
        <v>0.66385000000000005</v>
      </c>
      <c r="I5384">
        <v>0.19475000000000001</v>
      </c>
      <c r="J5384">
        <v>0.97975000000000001</v>
      </c>
      <c r="K5384">
        <v>0.93425000000000002</v>
      </c>
      <c r="L5384">
        <v>0.12375</v>
      </c>
    </row>
    <row r="5385" spans="1:12" x14ac:dyDescent="0.3">
      <c r="A5385">
        <v>5384</v>
      </c>
      <c r="B5385">
        <v>0.53835</v>
      </c>
      <c r="C5385">
        <v>0.50995000000000001</v>
      </c>
      <c r="D5385">
        <v>0.52775000000000005</v>
      </c>
      <c r="E5385">
        <v>0.54254999999999998</v>
      </c>
      <c r="F5385">
        <v>0.62434999999999996</v>
      </c>
      <c r="G5385">
        <v>0.49125000000000002</v>
      </c>
      <c r="H5385">
        <v>4.2849999999999999E-2</v>
      </c>
      <c r="I5385">
        <v>0.29475000000000001</v>
      </c>
      <c r="J5385">
        <v>0.54174999999999995</v>
      </c>
      <c r="K5385">
        <v>0.37025000000000002</v>
      </c>
      <c r="L5385">
        <v>0.14885000000000001</v>
      </c>
    </row>
    <row r="5386" spans="1:12" x14ac:dyDescent="0.3">
      <c r="A5386">
        <v>5385</v>
      </c>
      <c r="B5386">
        <v>0.53844999999999998</v>
      </c>
      <c r="C5386">
        <v>0.39865</v>
      </c>
      <c r="D5386">
        <v>0.31075000000000003</v>
      </c>
      <c r="E5386">
        <v>0.43354999999999999</v>
      </c>
      <c r="F5386">
        <v>0.45565</v>
      </c>
      <c r="G5386">
        <v>0.55684999999999996</v>
      </c>
      <c r="H5386">
        <v>0.12454999999999999</v>
      </c>
      <c r="I5386">
        <v>0.87324999999999997</v>
      </c>
      <c r="J5386">
        <v>0.51475000000000004</v>
      </c>
      <c r="K5386">
        <v>0.29804999999999998</v>
      </c>
      <c r="L5386">
        <v>0.50465000000000004</v>
      </c>
    </row>
    <row r="5387" spans="1:12" x14ac:dyDescent="0.3">
      <c r="A5387">
        <v>5386</v>
      </c>
      <c r="B5387">
        <v>0.53854999999999997</v>
      </c>
      <c r="C5387">
        <v>0.67064999999999997</v>
      </c>
      <c r="D5387">
        <v>0.85004999999999997</v>
      </c>
      <c r="E5387">
        <v>0.32235000000000003</v>
      </c>
      <c r="F5387">
        <v>0.38235000000000002</v>
      </c>
      <c r="G5387">
        <v>0.26884999999999998</v>
      </c>
      <c r="H5387">
        <v>0.65554999999999997</v>
      </c>
      <c r="I5387">
        <v>0.53325</v>
      </c>
      <c r="J5387">
        <v>0.34794999999999998</v>
      </c>
      <c r="K5387">
        <v>4.2849999999999999E-2</v>
      </c>
      <c r="L5387">
        <v>0.16045000000000001</v>
      </c>
    </row>
    <row r="5388" spans="1:12" x14ac:dyDescent="0.3">
      <c r="A5388">
        <v>5387</v>
      </c>
      <c r="B5388">
        <v>0.53864999999999996</v>
      </c>
      <c r="C5388">
        <v>0.59665000000000001</v>
      </c>
      <c r="D5388">
        <v>0.42954999999999999</v>
      </c>
      <c r="E5388">
        <v>0.72465000000000002</v>
      </c>
      <c r="F5388">
        <v>0.34515000000000001</v>
      </c>
      <c r="G5388">
        <v>0.56305000000000005</v>
      </c>
      <c r="H5388">
        <v>0.47835</v>
      </c>
      <c r="I5388">
        <v>0.11955</v>
      </c>
      <c r="J5388">
        <v>0.62204999999999999</v>
      </c>
      <c r="K5388">
        <v>0.47685</v>
      </c>
      <c r="L5388">
        <v>0.98914999999999997</v>
      </c>
    </row>
    <row r="5389" spans="1:12" x14ac:dyDescent="0.3">
      <c r="A5389">
        <v>5388</v>
      </c>
      <c r="B5389">
        <v>0.53874999999999995</v>
      </c>
      <c r="C5389">
        <v>0.74075000000000002</v>
      </c>
      <c r="D5389">
        <v>0.55564999999999998</v>
      </c>
      <c r="E5389">
        <v>0.20055000000000001</v>
      </c>
      <c r="F5389">
        <v>0.46705000000000002</v>
      </c>
      <c r="G5389">
        <v>0.45024999999999998</v>
      </c>
      <c r="H5389">
        <v>0.69055</v>
      </c>
      <c r="I5389">
        <v>0.38385000000000002</v>
      </c>
      <c r="J5389">
        <v>0.93664999999999998</v>
      </c>
      <c r="K5389">
        <v>0.57004999999999995</v>
      </c>
      <c r="L5389">
        <v>0.82935000000000003</v>
      </c>
    </row>
    <row r="5390" spans="1:12" x14ac:dyDescent="0.3">
      <c r="A5390">
        <v>5389</v>
      </c>
      <c r="B5390">
        <v>0.53885000000000005</v>
      </c>
      <c r="C5390">
        <v>0.14865</v>
      </c>
      <c r="D5390">
        <v>0.37075000000000002</v>
      </c>
      <c r="E5390">
        <v>0.60904999999999998</v>
      </c>
      <c r="F5390">
        <v>0.32395000000000002</v>
      </c>
      <c r="G5390">
        <v>0.85914999999999997</v>
      </c>
      <c r="H5390">
        <v>0.50534999999999997</v>
      </c>
      <c r="I5390">
        <v>0.93305000000000005</v>
      </c>
      <c r="J5390">
        <v>0.53515000000000001</v>
      </c>
      <c r="K5390">
        <v>0.99124999999999996</v>
      </c>
      <c r="L5390">
        <v>0.14924999999999999</v>
      </c>
    </row>
    <row r="5391" spans="1:12" x14ac:dyDescent="0.3">
      <c r="A5391">
        <v>5390</v>
      </c>
      <c r="B5391">
        <v>0.53895000000000004</v>
      </c>
      <c r="C5391">
        <v>0.75295000000000001</v>
      </c>
      <c r="D5391">
        <v>0.24754999999999999</v>
      </c>
      <c r="E5391">
        <v>5.4149999999999997E-2</v>
      </c>
      <c r="F5391">
        <v>0.90925</v>
      </c>
      <c r="G5391">
        <v>0.96994999999999998</v>
      </c>
      <c r="H5391">
        <v>0.30575000000000002</v>
      </c>
      <c r="I5391">
        <v>0.76715</v>
      </c>
      <c r="J5391">
        <v>0.31524999999999997</v>
      </c>
      <c r="K5391">
        <v>0.47275</v>
      </c>
      <c r="L5391">
        <v>5.5000000000000003E-4</v>
      </c>
    </row>
    <row r="5392" spans="1:12" x14ac:dyDescent="0.3">
      <c r="A5392">
        <v>5391</v>
      </c>
      <c r="B5392">
        <v>0.53905000000000003</v>
      </c>
      <c r="C5392">
        <v>0.93894999999999995</v>
      </c>
      <c r="D5392">
        <v>0.94174999999999998</v>
      </c>
      <c r="E5392">
        <v>0.40784999999999999</v>
      </c>
      <c r="F5392">
        <v>7.5950000000000004E-2</v>
      </c>
      <c r="G5392">
        <v>0.30104999999999998</v>
      </c>
      <c r="H5392">
        <v>5.2449999999999997E-2</v>
      </c>
      <c r="I5392">
        <v>7.4749999999999997E-2</v>
      </c>
      <c r="J5392">
        <v>0.83884999999999998</v>
      </c>
      <c r="K5392">
        <v>0.46195000000000003</v>
      </c>
      <c r="L5392">
        <v>0.71994999999999998</v>
      </c>
    </row>
    <row r="5393" spans="1:12" x14ac:dyDescent="0.3">
      <c r="A5393">
        <v>5392</v>
      </c>
      <c r="B5393">
        <v>0.53915000000000002</v>
      </c>
      <c r="C5393">
        <v>0.29515000000000002</v>
      </c>
      <c r="D5393">
        <v>0.29485</v>
      </c>
      <c r="E5393">
        <v>0.58414999999999995</v>
      </c>
      <c r="F5393">
        <v>0.36845</v>
      </c>
      <c r="G5393">
        <v>0.54135</v>
      </c>
      <c r="H5393">
        <v>0.35044999999999998</v>
      </c>
      <c r="I5393">
        <v>0.20335</v>
      </c>
      <c r="J5393">
        <v>0.42185</v>
      </c>
      <c r="K5393">
        <v>0.31314999999999998</v>
      </c>
      <c r="L5393">
        <v>0.60724999999999996</v>
      </c>
    </row>
    <row r="5394" spans="1:12" x14ac:dyDescent="0.3">
      <c r="A5394">
        <v>5393</v>
      </c>
      <c r="B5394">
        <v>0.53925000000000001</v>
      </c>
      <c r="C5394">
        <v>0.80984999999999996</v>
      </c>
      <c r="D5394">
        <v>0.88205</v>
      </c>
      <c r="E5394">
        <v>0.14144999999999999</v>
      </c>
      <c r="F5394">
        <v>0.59575</v>
      </c>
      <c r="G5394">
        <v>0.27184999999999998</v>
      </c>
      <c r="H5394">
        <v>0.23164999999999999</v>
      </c>
      <c r="I5394">
        <v>0.93025000000000002</v>
      </c>
      <c r="J5394">
        <v>0.69035000000000002</v>
      </c>
      <c r="K5394">
        <v>0.82264999999999999</v>
      </c>
      <c r="L5394">
        <v>0.38385000000000002</v>
      </c>
    </row>
    <row r="5395" spans="1:12" x14ac:dyDescent="0.3">
      <c r="A5395">
        <v>5394</v>
      </c>
      <c r="B5395">
        <v>0.53935</v>
      </c>
      <c r="C5395">
        <v>0.89105000000000001</v>
      </c>
      <c r="D5395">
        <v>0.45874999999999999</v>
      </c>
      <c r="E5395">
        <v>0.99524999999999997</v>
      </c>
      <c r="F5395">
        <v>4.215E-2</v>
      </c>
      <c r="G5395">
        <v>0.99465000000000003</v>
      </c>
      <c r="H5395">
        <v>0.24265</v>
      </c>
      <c r="I5395">
        <v>0.94794999999999996</v>
      </c>
      <c r="J5395">
        <v>0.63924999999999998</v>
      </c>
      <c r="K5395">
        <v>0.52285000000000004</v>
      </c>
      <c r="L5395">
        <v>0.75524999999999998</v>
      </c>
    </row>
    <row r="5396" spans="1:12" x14ac:dyDescent="0.3">
      <c r="A5396">
        <v>5395</v>
      </c>
      <c r="B5396">
        <v>0.53944999999999999</v>
      </c>
      <c r="C5396">
        <v>0.88305</v>
      </c>
      <c r="D5396">
        <v>0.17265</v>
      </c>
      <c r="E5396">
        <v>0.37564999999999998</v>
      </c>
      <c r="F5396">
        <v>0.88815</v>
      </c>
      <c r="G5396">
        <v>0.76744999999999997</v>
      </c>
      <c r="H5396">
        <v>0.18054999999999999</v>
      </c>
      <c r="I5396">
        <v>0.75665000000000004</v>
      </c>
      <c r="J5396">
        <v>0.13195000000000001</v>
      </c>
      <c r="K5396">
        <v>0.80784999999999996</v>
      </c>
      <c r="L5396">
        <v>0.75455000000000005</v>
      </c>
    </row>
    <row r="5397" spans="1:12" x14ac:dyDescent="0.3">
      <c r="A5397">
        <v>5396</v>
      </c>
      <c r="B5397">
        <v>0.53954999999999997</v>
      </c>
      <c r="C5397">
        <v>0.57845000000000002</v>
      </c>
      <c r="D5397">
        <v>0.23205000000000001</v>
      </c>
      <c r="E5397">
        <v>0.27884999999999999</v>
      </c>
      <c r="F5397">
        <v>0.48594999999999999</v>
      </c>
      <c r="G5397">
        <v>0.70015000000000005</v>
      </c>
      <c r="H5397">
        <v>0.58894999999999997</v>
      </c>
      <c r="I5397">
        <v>0.75185000000000002</v>
      </c>
      <c r="J5397">
        <v>0.96835000000000004</v>
      </c>
      <c r="K5397">
        <v>0.92435</v>
      </c>
      <c r="L5397">
        <v>0.68735000000000002</v>
      </c>
    </row>
    <row r="5398" spans="1:12" x14ac:dyDescent="0.3">
      <c r="A5398">
        <v>5397</v>
      </c>
      <c r="B5398">
        <v>0.53964999999999996</v>
      </c>
      <c r="C5398">
        <v>0.33605000000000002</v>
      </c>
      <c r="D5398">
        <v>0.22295000000000001</v>
      </c>
      <c r="E5398">
        <v>0.66795000000000004</v>
      </c>
      <c r="F5398">
        <v>0.21934999999999999</v>
      </c>
      <c r="G5398">
        <v>0.47865000000000002</v>
      </c>
      <c r="H5398">
        <v>0.18525</v>
      </c>
      <c r="I5398">
        <v>0.44074999999999998</v>
      </c>
      <c r="J5398">
        <v>0.96584999999999999</v>
      </c>
      <c r="K5398">
        <v>0.83845000000000003</v>
      </c>
      <c r="L5398">
        <v>0.80015000000000003</v>
      </c>
    </row>
    <row r="5399" spans="1:12" x14ac:dyDescent="0.3">
      <c r="A5399">
        <v>5398</v>
      </c>
      <c r="B5399">
        <v>0.53974999999999995</v>
      </c>
      <c r="C5399">
        <v>0.29175000000000001</v>
      </c>
      <c r="D5399">
        <v>0.66405000000000003</v>
      </c>
      <c r="E5399">
        <v>0.70265</v>
      </c>
      <c r="F5399">
        <v>0.60585</v>
      </c>
      <c r="G5399">
        <v>0.19595000000000001</v>
      </c>
      <c r="H5399">
        <v>0.58914999999999995</v>
      </c>
      <c r="I5399">
        <v>0.27534999999999998</v>
      </c>
      <c r="J5399">
        <v>0.33984999999999999</v>
      </c>
      <c r="K5399">
        <v>0.30164999999999997</v>
      </c>
      <c r="L5399">
        <v>0.75714999999999999</v>
      </c>
    </row>
    <row r="5400" spans="1:12" x14ac:dyDescent="0.3">
      <c r="A5400">
        <v>5399</v>
      </c>
      <c r="B5400">
        <v>0.53985000000000005</v>
      </c>
      <c r="C5400">
        <v>0.73785000000000001</v>
      </c>
      <c r="D5400">
        <v>0.50305</v>
      </c>
      <c r="E5400">
        <v>0.54154999999999998</v>
      </c>
      <c r="F5400">
        <v>0.66174999999999995</v>
      </c>
      <c r="G5400">
        <v>0.87095</v>
      </c>
      <c r="H5400">
        <v>0.66474999999999995</v>
      </c>
      <c r="I5400">
        <v>8.7349999999999997E-2</v>
      </c>
      <c r="J5400">
        <v>0.46505000000000002</v>
      </c>
      <c r="K5400">
        <v>0.43214999999999998</v>
      </c>
      <c r="L5400">
        <v>0.32264999999999999</v>
      </c>
    </row>
    <row r="5401" spans="1:12" x14ac:dyDescent="0.3">
      <c r="A5401">
        <v>5400</v>
      </c>
      <c r="B5401">
        <v>0.53995000000000004</v>
      </c>
      <c r="C5401">
        <v>0.89024999999999999</v>
      </c>
      <c r="D5401">
        <v>0.44785000000000003</v>
      </c>
      <c r="E5401">
        <v>0.11365</v>
      </c>
      <c r="F5401">
        <v>0.51595000000000002</v>
      </c>
      <c r="G5401">
        <v>0.40684999999999999</v>
      </c>
      <c r="H5401">
        <v>0.44445000000000001</v>
      </c>
      <c r="I5401">
        <v>0.96155000000000002</v>
      </c>
      <c r="J5401">
        <v>0.73394999999999999</v>
      </c>
      <c r="K5401">
        <v>0.17135</v>
      </c>
      <c r="L5401">
        <v>0.35754999999999998</v>
      </c>
    </row>
    <row r="5402" spans="1:12" x14ac:dyDescent="0.3">
      <c r="A5402">
        <v>5401</v>
      </c>
      <c r="B5402">
        <v>0.54005000000000003</v>
      </c>
      <c r="C5402">
        <v>0.70784999999999998</v>
      </c>
      <c r="D5402">
        <v>0.63265000000000005</v>
      </c>
      <c r="E5402">
        <v>0.85634999999999994</v>
      </c>
      <c r="F5402">
        <v>4.5350000000000001E-2</v>
      </c>
      <c r="G5402">
        <v>0.93394999999999995</v>
      </c>
      <c r="H5402">
        <v>0.36225000000000002</v>
      </c>
      <c r="I5402">
        <v>0.88405</v>
      </c>
      <c r="J5402">
        <v>0.43635000000000002</v>
      </c>
      <c r="K5402">
        <v>0.46344999999999997</v>
      </c>
      <c r="L5402">
        <v>0.11105</v>
      </c>
    </row>
    <row r="5403" spans="1:12" x14ac:dyDescent="0.3">
      <c r="A5403">
        <v>5402</v>
      </c>
      <c r="B5403">
        <v>0.54015000000000002</v>
      </c>
      <c r="C5403">
        <v>0.87134999999999996</v>
      </c>
      <c r="D5403">
        <v>0.55554999999999999</v>
      </c>
      <c r="E5403">
        <v>0.67705000000000004</v>
      </c>
      <c r="F5403">
        <v>0.94715000000000005</v>
      </c>
      <c r="G5403">
        <v>0.32845000000000002</v>
      </c>
      <c r="H5403">
        <v>0.79484999999999995</v>
      </c>
      <c r="I5403">
        <v>0.63224999999999998</v>
      </c>
      <c r="J5403">
        <v>0.20175000000000001</v>
      </c>
      <c r="K5403">
        <v>0.55384999999999995</v>
      </c>
      <c r="L5403">
        <v>0.76505000000000001</v>
      </c>
    </row>
    <row r="5404" spans="1:12" x14ac:dyDescent="0.3">
      <c r="A5404">
        <v>5403</v>
      </c>
      <c r="B5404">
        <v>0.54025000000000001</v>
      </c>
      <c r="C5404">
        <v>0.27905000000000002</v>
      </c>
      <c r="D5404">
        <v>0.89154999999999995</v>
      </c>
      <c r="E5404">
        <v>0.62404999999999999</v>
      </c>
      <c r="F5404">
        <v>0.50844999999999996</v>
      </c>
      <c r="G5404">
        <v>0.35765000000000002</v>
      </c>
      <c r="H5404">
        <v>0.18024999999999999</v>
      </c>
      <c r="I5404">
        <v>0.33374999999999999</v>
      </c>
      <c r="J5404">
        <v>0.45845000000000002</v>
      </c>
      <c r="K5404">
        <v>0.41425000000000001</v>
      </c>
      <c r="L5404">
        <v>0.99155000000000004</v>
      </c>
    </row>
    <row r="5405" spans="1:12" x14ac:dyDescent="0.3">
      <c r="A5405">
        <v>5404</v>
      </c>
      <c r="B5405">
        <v>0.54035</v>
      </c>
      <c r="C5405">
        <v>0.98765000000000003</v>
      </c>
      <c r="D5405">
        <v>0.20125000000000001</v>
      </c>
      <c r="E5405">
        <v>0.26524999999999999</v>
      </c>
      <c r="F5405">
        <v>0.71045000000000003</v>
      </c>
      <c r="G5405">
        <v>0.25374999999999998</v>
      </c>
      <c r="H5405">
        <v>0.82435000000000003</v>
      </c>
      <c r="I5405">
        <v>0.92395000000000005</v>
      </c>
      <c r="J5405">
        <v>5.4149999999999997E-2</v>
      </c>
      <c r="K5405">
        <v>0.58004999999999995</v>
      </c>
      <c r="L5405">
        <v>0.81955</v>
      </c>
    </row>
    <row r="5406" spans="1:12" x14ac:dyDescent="0.3">
      <c r="A5406">
        <v>5405</v>
      </c>
      <c r="B5406">
        <v>0.54044999999999999</v>
      </c>
      <c r="C5406">
        <v>0.65344999999999998</v>
      </c>
      <c r="D5406">
        <v>0.37054999999999999</v>
      </c>
      <c r="E5406">
        <v>0.15784999999999999</v>
      </c>
      <c r="F5406">
        <v>0.23394999999999999</v>
      </c>
      <c r="G5406">
        <v>0.11255</v>
      </c>
      <c r="H5406">
        <v>0.74685000000000001</v>
      </c>
      <c r="I5406">
        <v>0.74204999999999999</v>
      </c>
      <c r="J5406">
        <v>0.14265</v>
      </c>
      <c r="K5406">
        <v>0.43304999999999999</v>
      </c>
      <c r="L5406">
        <v>0.50854999999999995</v>
      </c>
    </row>
    <row r="5407" spans="1:12" x14ac:dyDescent="0.3">
      <c r="A5407">
        <v>5406</v>
      </c>
      <c r="B5407">
        <v>0.54054999999999997</v>
      </c>
      <c r="C5407">
        <v>0.56494999999999995</v>
      </c>
      <c r="D5407">
        <v>0.77144999999999997</v>
      </c>
      <c r="E5407">
        <v>5.0950000000000002E-2</v>
      </c>
      <c r="F5407">
        <v>0.33965000000000001</v>
      </c>
      <c r="G5407">
        <v>0.75385000000000002</v>
      </c>
      <c r="H5407">
        <v>0.90964999999999996</v>
      </c>
      <c r="I5407">
        <v>0.19345000000000001</v>
      </c>
      <c r="J5407">
        <v>6.0499999999999998E-3</v>
      </c>
      <c r="K5407">
        <v>0.37595000000000001</v>
      </c>
      <c r="L5407">
        <v>0.71274999999999999</v>
      </c>
    </row>
    <row r="5408" spans="1:12" x14ac:dyDescent="0.3">
      <c r="A5408">
        <v>5407</v>
      </c>
      <c r="B5408">
        <v>0.54064999999999996</v>
      </c>
      <c r="C5408">
        <v>1.9449999999999999E-2</v>
      </c>
      <c r="D5408">
        <v>0.46205000000000002</v>
      </c>
      <c r="E5408">
        <v>5.8450000000000002E-2</v>
      </c>
      <c r="F5408">
        <v>0.91825000000000001</v>
      </c>
      <c r="G5408">
        <v>0.40234999999999999</v>
      </c>
      <c r="H5408">
        <v>0.65954999999999997</v>
      </c>
      <c r="I5408">
        <v>0.57035000000000002</v>
      </c>
      <c r="J5408">
        <v>0.53644999999999998</v>
      </c>
      <c r="K5408">
        <v>0.62914999999999999</v>
      </c>
      <c r="L5408">
        <v>0.98594999999999999</v>
      </c>
    </row>
    <row r="5409" spans="1:12" x14ac:dyDescent="0.3">
      <c r="A5409">
        <v>5408</v>
      </c>
      <c r="B5409">
        <v>0.54074999999999995</v>
      </c>
      <c r="C5409">
        <v>0.50055000000000005</v>
      </c>
      <c r="D5409">
        <v>0.92925000000000002</v>
      </c>
      <c r="E5409">
        <v>0.75785000000000002</v>
      </c>
      <c r="F5409">
        <v>0.94984999999999997</v>
      </c>
      <c r="G5409">
        <v>0.91805000000000003</v>
      </c>
      <c r="H5409">
        <v>0.59455000000000002</v>
      </c>
      <c r="I5409">
        <v>0.64224999999999999</v>
      </c>
      <c r="J5409">
        <v>0.35065000000000002</v>
      </c>
      <c r="K5409">
        <v>0.13664999999999999</v>
      </c>
      <c r="L5409">
        <v>0.44855</v>
      </c>
    </row>
    <row r="5410" spans="1:12" x14ac:dyDescent="0.3">
      <c r="A5410">
        <v>5409</v>
      </c>
      <c r="B5410">
        <v>0.54085000000000005</v>
      </c>
      <c r="C5410">
        <v>0.76275000000000004</v>
      </c>
      <c r="D5410">
        <v>0.12285</v>
      </c>
      <c r="E5410">
        <v>0.95055000000000001</v>
      </c>
      <c r="F5410">
        <v>0.57694999999999996</v>
      </c>
      <c r="G5410">
        <v>0.93925000000000003</v>
      </c>
      <c r="H5410">
        <v>0.33674999999999999</v>
      </c>
      <c r="I5410">
        <v>0.32374999999999998</v>
      </c>
      <c r="J5410">
        <v>0.23965</v>
      </c>
      <c r="K5410">
        <v>0.89795000000000003</v>
      </c>
      <c r="L5410">
        <v>0.96194999999999997</v>
      </c>
    </row>
    <row r="5411" spans="1:12" x14ac:dyDescent="0.3">
      <c r="A5411">
        <v>5410</v>
      </c>
      <c r="B5411">
        <v>0.54095000000000004</v>
      </c>
      <c r="C5411">
        <v>2.6450000000000001E-2</v>
      </c>
      <c r="D5411">
        <v>0.67954999999999999</v>
      </c>
      <c r="E5411">
        <v>0.31614999999999999</v>
      </c>
      <c r="F5411">
        <v>0.32485000000000003</v>
      </c>
      <c r="G5411">
        <v>0.83225000000000005</v>
      </c>
      <c r="H5411">
        <v>0.34215000000000001</v>
      </c>
      <c r="I5411">
        <v>0.14974999999999999</v>
      </c>
      <c r="J5411">
        <v>0.91225000000000001</v>
      </c>
      <c r="K5411">
        <v>5.6349999999999997E-2</v>
      </c>
      <c r="L5411">
        <v>0.54664999999999997</v>
      </c>
    </row>
    <row r="5412" spans="1:12" x14ac:dyDescent="0.3">
      <c r="A5412">
        <v>5411</v>
      </c>
      <c r="B5412">
        <v>0.54105000000000003</v>
      </c>
      <c r="C5412">
        <v>0.77795000000000003</v>
      </c>
      <c r="D5412">
        <v>0.14635000000000001</v>
      </c>
      <c r="E5412">
        <v>7.3849999999999999E-2</v>
      </c>
      <c r="F5412">
        <v>0.91995000000000005</v>
      </c>
      <c r="G5412">
        <v>0.88344999999999996</v>
      </c>
      <c r="H5412">
        <v>0.14765</v>
      </c>
      <c r="I5412">
        <v>0.10854999999999999</v>
      </c>
      <c r="J5412">
        <v>0.54895000000000005</v>
      </c>
      <c r="K5412">
        <v>6.2850000000000003E-2</v>
      </c>
      <c r="L5412">
        <v>0.47484999999999999</v>
      </c>
    </row>
    <row r="5413" spans="1:12" x14ac:dyDescent="0.3">
      <c r="A5413">
        <v>5412</v>
      </c>
      <c r="B5413">
        <v>0.54115000000000002</v>
      </c>
      <c r="C5413">
        <v>0.81655</v>
      </c>
      <c r="D5413">
        <v>0.50944999999999996</v>
      </c>
      <c r="E5413">
        <v>0.72814999999999996</v>
      </c>
      <c r="F5413">
        <v>0.18435000000000001</v>
      </c>
      <c r="G5413">
        <v>3.3950000000000001E-2</v>
      </c>
      <c r="H5413">
        <v>0.82845000000000002</v>
      </c>
      <c r="I5413">
        <v>0.59314999999999996</v>
      </c>
      <c r="J5413">
        <v>0.23494999999999999</v>
      </c>
      <c r="K5413">
        <v>0.46465000000000001</v>
      </c>
      <c r="L5413">
        <v>0.57404999999999995</v>
      </c>
    </row>
    <row r="5414" spans="1:12" x14ac:dyDescent="0.3">
      <c r="A5414">
        <v>5413</v>
      </c>
      <c r="B5414">
        <v>0.54125000000000001</v>
      </c>
      <c r="C5414">
        <v>0.87514999999999998</v>
      </c>
      <c r="D5414">
        <v>3.5549999999999998E-2</v>
      </c>
      <c r="E5414">
        <v>0.73524999999999996</v>
      </c>
      <c r="F5414">
        <v>0.30454999999999999</v>
      </c>
      <c r="G5414">
        <v>0.28605000000000003</v>
      </c>
      <c r="H5414">
        <v>0.24925</v>
      </c>
      <c r="I5414">
        <v>9.7949999999999995E-2</v>
      </c>
      <c r="J5414">
        <v>0.50744999999999996</v>
      </c>
      <c r="K5414">
        <v>0.83555000000000001</v>
      </c>
      <c r="L5414">
        <v>0.92574999999999996</v>
      </c>
    </row>
    <row r="5415" spans="1:12" x14ac:dyDescent="0.3">
      <c r="A5415">
        <v>5414</v>
      </c>
      <c r="B5415">
        <v>0.54135</v>
      </c>
      <c r="C5415">
        <v>0.53564999999999996</v>
      </c>
      <c r="D5415">
        <v>9.0950000000000003E-2</v>
      </c>
      <c r="E5415">
        <v>0.44095000000000001</v>
      </c>
      <c r="F5415">
        <v>1.865E-2</v>
      </c>
      <c r="G5415">
        <v>0.40505000000000002</v>
      </c>
      <c r="H5415">
        <v>0.67444999999999999</v>
      </c>
      <c r="I5415">
        <v>0.91695000000000004</v>
      </c>
      <c r="J5415">
        <v>0.78285000000000005</v>
      </c>
      <c r="K5415">
        <v>0.85204999999999997</v>
      </c>
      <c r="L5415">
        <v>0.25535000000000002</v>
      </c>
    </row>
    <row r="5416" spans="1:12" x14ac:dyDescent="0.3">
      <c r="A5416">
        <v>5415</v>
      </c>
      <c r="B5416">
        <v>0.54144999999999999</v>
      </c>
      <c r="C5416">
        <v>8.3849999999999994E-2</v>
      </c>
      <c r="D5416">
        <v>0.28935</v>
      </c>
      <c r="E5416">
        <v>0.52585000000000004</v>
      </c>
      <c r="F5416">
        <v>0.59594999999999998</v>
      </c>
      <c r="G5416">
        <v>0.54725000000000001</v>
      </c>
      <c r="H5416">
        <v>0.84884999999999999</v>
      </c>
      <c r="I5416">
        <v>0.87995000000000001</v>
      </c>
      <c r="J5416">
        <v>0.85575000000000001</v>
      </c>
      <c r="K5416">
        <v>0.56215000000000004</v>
      </c>
      <c r="L5416">
        <v>0.18765000000000001</v>
      </c>
    </row>
    <row r="5417" spans="1:12" x14ac:dyDescent="0.3">
      <c r="A5417">
        <v>5416</v>
      </c>
      <c r="B5417">
        <v>0.54154999999999998</v>
      </c>
      <c r="C5417">
        <v>0.76354999999999995</v>
      </c>
      <c r="D5417">
        <v>0.80015000000000003</v>
      </c>
      <c r="E5417">
        <v>0.42025000000000001</v>
      </c>
      <c r="F5417">
        <v>0.73194999999999999</v>
      </c>
      <c r="G5417">
        <v>2.2450000000000001E-2</v>
      </c>
      <c r="H5417">
        <v>0.90595000000000003</v>
      </c>
      <c r="I5417">
        <v>2.4549999999999999E-2</v>
      </c>
      <c r="J5417">
        <v>0.73024999999999995</v>
      </c>
      <c r="K5417">
        <v>0.32195000000000001</v>
      </c>
      <c r="L5417">
        <v>0.20535</v>
      </c>
    </row>
    <row r="5418" spans="1:12" x14ac:dyDescent="0.3">
      <c r="A5418">
        <v>5417</v>
      </c>
      <c r="B5418">
        <v>0.54164999999999996</v>
      </c>
      <c r="C5418">
        <v>0.95604999999999996</v>
      </c>
      <c r="D5418">
        <v>0.45934999999999998</v>
      </c>
      <c r="E5418">
        <v>0.53334999999999999</v>
      </c>
      <c r="F5418">
        <v>0.10285</v>
      </c>
      <c r="G5418">
        <v>0.44145000000000001</v>
      </c>
      <c r="H5418">
        <v>0.24295</v>
      </c>
      <c r="I5418">
        <v>0.25735000000000002</v>
      </c>
      <c r="J5418">
        <v>0.62834999999999996</v>
      </c>
      <c r="K5418">
        <v>0.63675000000000004</v>
      </c>
      <c r="L5418">
        <v>0.19595000000000001</v>
      </c>
    </row>
    <row r="5419" spans="1:12" x14ac:dyDescent="0.3">
      <c r="A5419">
        <v>5418</v>
      </c>
      <c r="B5419">
        <v>0.54174999999999995</v>
      </c>
      <c r="C5419">
        <v>0.68864999999999998</v>
      </c>
      <c r="D5419">
        <v>2.65E-3</v>
      </c>
      <c r="E5419">
        <v>0.21895000000000001</v>
      </c>
      <c r="F5419">
        <v>0.22055</v>
      </c>
      <c r="G5419">
        <v>0.57325000000000004</v>
      </c>
      <c r="H5419">
        <v>0.66685000000000005</v>
      </c>
      <c r="I5419">
        <v>0.35244999999999999</v>
      </c>
      <c r="J5419">
        <v>0.42544999999999999</v>
      </c>
      <c r="K5419">
        <v>0.75434999999999997</v>
      </c>
      <c r="L5419">
        <v>0.62465000000000004</v>
      </c>
    </row>
    <row r="5420" spans="1:12" x14ac:dyDescent="0.3">
      <c r="A5420">
        <v>5419</v>
      </c>
      <c r="B5420">
        <v>0.54185000000000005</v>
      </c>
      <c r="C5420">
        <v>0.29525000000000001</v>
      </c>
      <c r="D5420">
        <v>0.59804999999999997</v>
      </c>
      <c r="E5420">
        <v>0.85665000000000002</v>
      </c>
      <c r="F5420">
        <v>0.77505000000000002</v>
      </c>
      <c r="G5420">
        <v>0.36945</v>
      </c>
      <c r="H5420">
        <v>0.84404999999999997</v>
      </c>
      <c r="I5420">
        <v>0.10065</v>
      </c>
      <c r="J5420">
        <v>0.16605</v>
      </c>
      <c r="K5420">
        <v>5.2949999999999997E-2</v>
      </c>
      <c r="L5420">
        <v>0.30545</v>
      </c>
    </row>
    <row r="5421" spans="1:12" x14ac:dyDescent="0.3">
      <c r="A5421">
        <v>5420</v>
      </c>
      <c r="B5421">
        <v>0.54195000000000004</v>
      </c>
      <c r="C5421">
        <v>0.34744999999999998</v>
      </c>
      <c r="D5421">
        <v>0.61604999999999999</v>
      </c>
      <c r="E5421">
        <v>0.88624999999999998</v>
      </c>
      <c r="F5421">
        <v>0.42115000000000002</v>
      </c>
      <c r="G5421">
        <v>0.55694999999999995</v>
      </c>
      <c r="H5421">
        <v>0.82625000000000004</v>
      </c>
      <c r="I5421">
        <v>0.78485000000000005</v>
      </c>
      <c r="J5421">
        <v>0.41904999999999998</v>
      </c>
      <c r="K5421">
        <v>0.71204999999999996</v>
      </c>
      <c r="L5421">
        <v>0.88265000000000005</v>
      </c>
    </row>
    <row r="5422" spans="1:12" x14ac:dyDescent="0.3">
      <c r="A5422">
        <v>5421</v>
      </c>
      <c r="B5422">
        <v>0.54205000000000003</v>
      </c>
      <c r="C5422">
        <v>0.26605000000000001</v>
      </c>
      <c r="D5422">
        <v>0.95374999999999999</v>
      </c>
      <c r="E5422">
        <v>0.28925000000000001</v>
      </c>
      <c r="F5422">
        <v>0.46775</v>
      </c>
      <c r="G5422">
        <v>0.75324999999999998</v>
      </c>
      <c r="H5422">
        <v>0.97924999999999995</v>
      </c>
      <c r="I5422">
        <v>0.13865</v>
      </c>
      <c r="J5422">
        <v>0.29935</v>
      </c>
      <c r="K5422">
        <v>7.5749999999999998E-2</v>
      </c>
      <c r="L5422">
        <v>6.4750000000000002E-2</v>
      </c>
    </row>
    <row r="5423" spans="1:12" x14ac:dyDescent="0.3">
      <c r="A5423">
        <v>5422</v>
      </c>
      <c r="B5423">
        <v>0.54215000000000002</v>
      </c>
      <c r="C5423">
        <v>2.65E-3</v>
      </c>
      <c r="D5423">
        <v>0.70684999999999998</v>
      </c>
      <c r="E5423">
        <v>0.35215000000000002</v>
      </c>
      <c r="F5423">
        <v>0.44124999999999998</v>
      </c>
      <c r="G5423">
        <v>0.51865000000000006</v>
      </c>
      <c r="H5423">
        <v>2.2450000000000001E-2</v>
      </c>
      <c r="I5423">
        <v>0.98565000000000003</v>
      </c>
      <c r="J5423">
        <v>0.44455</v>
      </c>
      <c r="K5423">
        <v>0.39884999999999998</v>
      </c>
      <c r="L5423">
        <v>0.92584999999999995</v>
      </c>
    </row>
    <row r="5424" spans="1:12" x14ac:dyDescent="0.3">
      <c r="A5424">
        <v>5423</v>
      </c>
      <c r="B5424">
        <v>0.54225000000000001</v>
      </c>
      <c r="C5424">
        <v>0.86465000000000003</v>
      </c>
      <c r="D5424">
        <v>0.60765000000000002</v>
      </c>
      <c r="E5424">
        <v>0.90615000000000001</v>
      </c>
      <c r="F5424">
        <v>0.27984999999999999</v>
      </c>
      <c r="G5424">
        <v>0.82594999999999996</v>
      </c>
      <c r="H5424">
        <v>0.11895</v>
      </c>
      <c r="I5424">
        <v>0.64434999999999998</v>
      </c>
      <c r="J5424">
        <v>0.39395000000000002</v>
      </c>
      <c r="K5424">
        <v>0.71655000000000002</v>
      </c>
      <c r="L5424">
        <v>0.99995000000000001</v>
      </c>
    </row>
    <row r="5425" spans="1:12" x14ac:dyDescent="0.3">
      <c r="A5425">
        <v>5424</v>
      </c>
      <c r="B5425">
        <v>0.54235</v>
      </c>
      <c r="C5425">
        <v>0.20135</v>
      </c>
      <c r="D5425">
        <v>0.81274999999999997</v>
      </c>
      <c r="E5425">
        <v>7.825E-2</v>
      </c>
      <c r="F5425">
        <v>0.54995000000000005</v>
      </c>
      <c r="G5425">
        <v>0.85475000000000001</v>
      </c>
      <c r="H5425">
        <v>0.77105000000000001</v>
      </c>
      <c r="I5425">
        <v>0.54615000000000002</v>
      </c>
      <c r="J5425">
        <v>0.47365000000000002</v>
      </c>
      <c r="K5425">
        <v>0.28384999999999999</v>
      </c>
      <c r="L5425">
        <v>0.36435000000000001</v>
      </c>
    </row>
    <row r="5426" spans="1:12" x14ac:dyDescent="0.3">
      <c r="A5426">
        <v>5425</v>
      </c>
      <c r="B5426">
        <v>0.54244999999999999</v>
      </c>
      <c r="C5426">
        <v>0.68815000000000004</v>
      </c>
      <c r="D5426">
        <v>0.86745000000000005</v>
      </c>
      <c r="E5426">
        <v>0.45995000000000003</v>
      </c>
      <c r="F5426">
        <v>0.85314999999999996</v>
      </c>
      <c r="G5426">
        <v>0.84375</v>
      </c>
      <c r="H5426">
        <v>0.96265000000000001</v>
      </c>
      <c r="I5426">
        <v>0.29365000000000002</v>
      </c>
      <c r="J5426">
        <v>0.64834999999999998</v>
      </c>
      <c r="K5426">
        <v>0.18765000000000001</v>
      </c>
      <c r="L5426">
        <v>0.79274999999999995</v>
      </c>
    </row>
    <row r="5427" spans="1:12" x14ac:dyDescent="0.3">
      <c r="A5427">
        <v>5426</v>
      </c>
      <c r="B5427">
        <v>0.54254999999999998</v>
      </c>
      <c r="C5427">
        <v>0.72404999999999997</v>
      </c>
      <c r="D5427">
        <v>4.9349999999999998E-2</v>
      </c>
      <c r="E5427">
        <v>0.91274999999999995</v>
      </c>
      <c r="F5427">
        <v>0.84704999999999997</v>
      </c>
      <c r="G5427">
        <v>0.96274999999999999</v>
      </c>
      <c r="H5427">
        <v>0.93364999999999998</v>
      </c>
      <c r="I5427">
        <v>0.62644999999999995</v>
      </c>
      <c r="J5427">
        <v>0.20985000000000001</v>
      </c>
      <c r="K5427">
        <v>0.56855</v>
      </c>
      <c r="L5427">
        <v>0.60594999999999999</v>
      </c>
    </row>
    <row r="5428" spans="1:12" x14ac:dyDescent="0.3">
      <c r="A5428">
        <v>5427</v>
      </c>
      <c r="B5428">
        <v>0.54264999999999997</v>
      </c>
      <c r="C5428">
        <v>0.50075000000000003</v>
      </c>
      <c r="D5428">
        <v>4.1050000000000003E-2</v>
      </c>
      <c r="E5428">
        <v>0.47434999999999999</v>
      </c>
      <c r="F5428">
        <v>0.88395000000000001</v>
      </c>
      <c r="G5428">
        <v>0.38164999999999999</v>
      </c>
      <c r="H5428">
        <v>0.92305000000000004</v>
      </c>
      <c r="I5428">
        <v>0.86704999999999999</v>
      </c>
      <c r="J5428">
        <v>0.98045000000000004</v>
      </c>
      <c r="K5428">
        <v>0.47265000000000001</v>
      </c>
      <c r="L5428">
        <v>0.23924999999999999</v>
      </c>
    </row>
    <row r="5429" spans="1:12" x14ac:dyDescent="0.3">
      <c r="A5429">
        <v>5428</v>
      </c>
      <c r="B5429">
        <v>0.54274999999999995</v>
      </c>
      <c r="C5429">
        <v>8.8150000000000006E-2</v>
      </c>
      <c r="D5429">
        <v>1.315E-2</v>
      </c>
      <c r="E5429">
        <v>5.305E-2</v>
      </c>
      <c r="F5429">
        <v>0.72845000000000004</v>
      </c>
      <c r="G5429">
        <v>0.85675000000000001</v>
      </c>
      <c r="H5429">
        <v>0.17175000000000001</v>
      </c>
      <c r="I5429">
        <v>0.30645</v>
      </c>
      <c r="J5429">
        <v>0.99675000000000002</v>
      </c>
      <c r="K5429">
        <v>0.20715</v>
      </c>
      <c r="L5429">
        <v>0.99345000000000006</v>
      </c>
    </row>
    <row r="5430" spans="1:12" x14ac:dyDescent="0.3">
      <c r="A5430">
        <v>5429</v>
      </c>
      <c r="B5430">
        <v>0.54285000000000005</v>
      </c>
      <c r="C5430">
        <v>0.56535000000000002</v>
      </c>
      <c r="D5430">
        <v>0.19405</v>
      </c>
      <c r="E5430">
        <v>9.2499999999999995E-3</v>
      </c>
      <c r="F5430">
        <v>0.56855</v>
      </c>
      <c r="G5430">
        <v>0.16134999999999999</v>
      </c>
      <c r="H5430">
        <v>0.39074999999999999</v>
      </c>
      <c r="I5430">
        <v>0.85475000000000001</v>
      </c>
      <c r="J5430">
        <v>0.87034999999999996</v>
      </c>
      <c r="K5430">
        <v>0.39674999999999999</v>
      </c>
      <c r="L5430">
        <v>0.56015000000000004</v>
      </c>
    </row>
    <row r="5431" spans="1:12" x14ac:dyDescent="0.3">
      <c r="A5431">
        <v>5430</v>
      </c>
      <c r="B5431">
        <v>0.54295000000000004</v>
      </c>
      <c r="C5431">
        <v>0.46655000000000002</v>
      </c>
      <c r="D5431">
        <v>0.25405</v>
      </c>
      <c r="E5431">
        <v>0.21575</v>
      </c>
      <c r="F5431">
        <v>0.35865000000000002</v>
      </c>
      <c r="G5431">
        <v>0.94164999999999999</v>
      </c>
      <c r="H5431">
        <v>0.90764999999999996</v>
      </c>
      <c r="I5431">
        <v>0.57304999999999995</v>
      </c>
      <c r="J5431">
        <v>1.3500000000000001E-3</v>
      </c>
      <c r="K5431">
        <v>0.24024999999999999</v>
      </c>
      <c r="L5431">
        <v>0.36995</v>
      </c>
    </row>
    <row r="5432" spans="1:12" x14ac:dyDescent="0.3">
      <c r="A5432">
        <v>5431</v>
      </c>
      <c r="B5432">
        <v>0.54305000000000003</v>
      </c>
      <c r="C5432">
        <v>0.95165</v>
      </c>
      <c r="D5432">
        <v>8.8849999999999998E-2</v>
      </c>
      <c r="E5432">
        <v>0.36354999999999998</v>
      </c>
      <c r="F5432">
        <v>0.31204999999999999</v>
      </c>
      <c r="G5432">
        <v>0.49345</v>
      </c>
      <c r="H5432">
        <v>0.62085000000000001</v>
      </c>
      <c r="I5432">
        <v>8.0149999999999999E-2</v>
      </c>
      <c r="J5432">
        <v>4.3499999999999997E-3</v>
      </c>
      <c r="K5432">
        <v>0.47494999999999998</v>
      </c>
      <c r="L5432">
        <v>0.30775000000000002</v>
      </c>
    </row>
    <row r="5433" spans="1:12" x14ac:dyDescent="0.3">
      <c r="A5433">
        <v>5432</v>
      </c>
      <c r="B5433">
        <v>0.54315000000000002</v>
      </c>
      <c r="C5433">
        <v>0.94125000000000003</v>
      </c>
      <c r="D5433">
        <v>0.43275000000000002</v>
      </c>
      <c r="E5433">
        <v>0.27324999999999999</v>
      </c>
      <c r="F5433">
        <v>0.83774999999999999</v>
      </c>
      <c r="G5433">
        <v>0.71965000000000001</v>
      </c>
      <c r="H5433">
        <v>0.36854999999999999</v>
      </c>
      <c r="I5433">
        <v>4.0499999999999998E-3</v>
      </c>
      <c r="J5433">
        <v>0.41794999999999999</v>
      </c>
      <c r="K5433">
        <v>4.1349999999999998E-2</v>
      </c>
      <c r="L5433">
        <v>0.30214999999999997</v>
      </c>
    </row>
    <row r="5434" spans="1:12" x14ac:dyDescent="0.3">
      <c r="A5434">
        <v>5433</v>
      </c>
      <c r="B5434">
        <v>0.54325000000000001</v>
      </c>
      <c r="C5434">
        <v>0.17485000000000001</v>
      </c>
      <c r="D5434">
        <v>0.27265</v>
      </c>
      <c r="E5434">
        <v>0.32485000000000003</v>
      </c>
      <c r="F5434">
        <v>0.53895000000000004</v>
      </c>
      <c r="G5434">
        <v>0.59824999999999995</v>
      </c>
      <c r="H5434">
        <v>0.52415</v>
      </c>
      <c r="I5434">
        <v>0.26574999999999999</v>
      </c>
      <c r="J5434">
        <v>0.40525</v>
      </c>
      <c r="K5434">
        <v>3.6949999999999997E-2</v>
      </c>
      <c r="L5434">
        <v>0.67364999999999997</v>
      </c>
    </row>
    <row r="5435" spans="1:12" x14ac:dyDescent="0.3">
      <c r="A5435">
        <v>5434</v>
      </c>
      <c r="B5435">
        <v>0.54335</v>
      </c>
      <c r="C5435">
        <v>0.94274999999999998</v>
      </c>
      <c r="D5435">
        <v>0.21615000000000001</v>
      </c>
      <c r="E5435">
        <v>0.16505</v>
      </c>
      <c r="F5435">
        <v>0.84914999999999996</v>
      </c>
      <c r="G5435">
        <v>0.50565000000000004</v>
      </c>
      <c r="H5435">
        <v>0.61094999999999999</v>
      </c>
      <c r="I5435">
        <v>0.83484999999999998</v>
      </c>
      <c r="J5435">
        <v>0.35075000000000001</v>
      </c>
      <c r="K5435">
        <v>0.42204999999999998</v>
      </c>
      <c r="L5435">
        <v>0.83325000000000005</v>
      </c>
    </row>
    <row r="5436" spans="1:12" x14ac:dyDescent="0.3">
      <c r="A5436">
        <v>5435</v>
      </c>
      <c r="B5436">
        <v>0.54344999999999999</v>
      </c>
      <c r="C5436">
        <v>0.75224999999999997</v>
      </c>
      <c r="D5436">
        <v>0.26665</v>
      </c>
      <c r="E5436">
        <v>0.35344999999999999</v>
      </c>
      <c r="F5436">
        <v>0.86055000000000004</v>
      </c>
      <c r="G5436">
        <v>0.86985000000000001</v>
      </c>
      <c r="H5436">
        <v>0.90825</v>
      </c>
      <c r="I5436">
        <v>0.34775</v>
      </c>
      <c r="J5436">
        <v>0.23735000000000001</v>
      </c>
      <c r="K5436">
        <v>0.74004999999999999</v>
      </c>
      <c r="L5436">
        <v>0.18795000000000001</v>
      </c>
    </row>
    <row r="5437" spans="1:12" x14ac:dyDescent="0.3">
      <c r="A5437">
        <v>5436</v>
      </c>
      <c r="B5437">
        <v>0.54354999999999998</v>
      </c>
      <c r="C5437">
        <v>0.82935000000000003</v>
      </c>
      <c r="D5437">
        <v>0.64585000000000004</v>
      </c>
      <c r="E5437">
        <v>0.79974999999999996</v>
      </c>
      <c r="F5437">
        <v>0.82625000000000004</v>
      </c>
      <c r="G5437">
        <v>0.13275000000000001</v>
      </c>
      <c r="H5437">
        <v>0.90275000000000005</v>
      </c>
      <c r="I5437">
        <v>0.66244999999999998</v>
      </c>
      <c r="J5437">
        <v>0.87234999999999996</v>
      </c>
      <c r="K5437">
        <v>6.6750000000000004E-2</v>
      </c>
      <c r="L5437">
        <v>0.61985000000000001</v>
      </c>
    </row>
    <row r="5438" spans="1:12" x14ac:dyDescent="0.3">
      <c r="A5438">
        <v>5437</v>
      </c>
      <c r="B5438">
        <v>0.54364999999999997</v>
      </c>
      <c r="C5438">
        <v>0.55884999999999996</v>
      </c>
      <c r="D5438">
        <v>0.39434999999999998</v>
      </c>
      <c r="E5438">
        <v>0.30635000000000001</v>
      </c>
      <c r="F5438">
        <v>0.84294999999999998</v>
      </c>
      <c r="G5438">
        <v>0.29504999999999998</v>
      </c>
      <c r="H5438">
        <v>0.94074999999999998</v>
      </c>
      <c r="I5438">
        <v>0.91415000000000002</v>
      </c>
      <c r="J5438">
        <v>0.32045000000000001</v>
      </c>
      <c r="K5438">
        <v>0.77975000000000005</v>
      </c>
      <c r="L5438">
        <v>0.69674999999999998</v>
      </c>
    </row>
    <row r="5439" spans="1:12" x14ac:dyDescent="0.3">
      <c r="A5439">
        <v>5438</v>
      </c>
      <c r="B5439">
        <v>0.54374999999999996</v>
      </c>
      <c r="C5439">
        <v>0.98345000000000005</v>
      </c>
      <c r="D5439">
        <v>0.73255000000000003</v>
      </c>
      <c r="E5439">
        <v>0.29935</v>
      </c>
      <c r="F5439">
        <v>0.64675000000000005</v>
      </c>
      <c r="G5439">
        <v>0.52805000000000002</v>
      </c>
      <c r="H5439">
        <v>0.37375000000000003</v>
      </c>
      <c r="I5439">
        <v>0.91915000000000002</v>
      </c>
      <c r="J5439">
        <v>0.93715000000000004</v>
      </c>
      <c r="K5439">
        <v>0.91315000000000002</v>
      </c>
      <c r="L5439">
        <v>0.66744999999999999</v>
      </c>
    </row>
    <row r="5440" spans="1:12" x14ac:dyDescent="0.3">
      <c r="A5440">
        <v>5439</v>
      </c>
      <c r="B5440">
        <v>0.54384999999999994</v>
      </c>
      <c r="C5440">
        <v>0.57284999999999997</v>
      </c>
      <c r="D5440">
        <v>0.31175000000000003</v>
      </c>
      <c r="E5440">
        <v>4.1349999999999998E-2</v>
      </c>
      <c r="F5440">
        <v>0.57594999999999996</v>
      </c>
      <c r="G5440">
        <v>0.74024999999999996</v>
      </c>
      <c r="H5440">
        <v>0.61804999999999999</v>
      </c>
      <c r="I5440">
        <v>0.26655000000000001</v>
      </c>
      <c r="J5440">
        <v>0.80345</v>
      </c>
      <c r="K5440">
        <v>0.70455000000000001</v>
      </c>
      <c r="L5440">
        <v>0.30764999999999998</v>
      </c>
    </row>
    <row r="5441" spans="1:12" x14ac:dyDescent="0.3">
      <c r="A5441">
        <v>5440</v>
      </c>
      <c r="B5441">
        <v>0.54395000000000004</v>
      </c>
      <c r="C5441">
        <v>0.56384999999999996</v>
      </c>
      <c r="D5441">
        <v>0.98035000000000005</v>
      </c>
      <c r="E5441">
        <v>1.1849999999999999E-2</v>
      </c>
      <c r="F5441">
        <v>0.32655000000000001</v>
      </c>
      <c r="G5441">
        <v>0.49025000000000002</v>
      </c>
      <c r="H5441">
        <v>0.26164999999999999</v>
      </c>
      <c r="I5441">
        <v>0.21955</v>
      </c>
      <c r="J5441">
        <v>0.35794999999999999</v>
      </c>
      <c r="K5441">
        <v>0.40855000000000002</v>
      </c>
      <c r="L5441">
        <v>0.49635000000000001</v>
      </c>
    </row>
    <row r="5442" spans="1:12" x14ac:dyDescent="0.3">
      <c r="A5442">
        <v>5441</v>
      </c>
      <c r="B5442">
        <v>0.54405000000000003</v>
      </c>
      <c r="C5442">
        <v>0.18975</v>
      </c>
      <c r="D5442">
        <v>0.90774999999999995</v>
      </c>
      <c r="E5442">
        <v>0.55925000000000002</v>
      </c>
      <c r="F5442">
        <v>0.81684999999999997</v>
      </c>
      <c r="G5442">
        <v>1.5650000000000001E-2</v>
      </c>
      <c r="H5442">
        <v>0.55035000000000001</v>
      </c>
      <c r="I5442">
        <v>0.15395</v>
      </c>
      <c r="J5442">
        <v>0.19355</v>
      </c>
      <c r="K5442">
        <v>0.61395</v>
      </c>
      <c r="L5442">
        <v>0.25164999999999998</v>
      </c>
    </row>
    <row r="5443" spans="1:12" x14ac:dyDescent="0.3">
      <c r="A5443">
        <v>5442</v>
      </c>
      <c r="B5443">
        <v>0.54415000000000002</v>
      </c>
      <c r="C5443">
        <v>0.42435</v>
      </c>
      <c r="D5443">
        <v>0.27915000000000001</v>
      </c>
      <c r="E5443">
        <v>0.26145000000000002</v>
      </c>
      <c r="F5443">
        <v>0.97504999999999997</v>
      </c>
      <c r="G5443">
        <v>0.42115000000000002</v>
      </c>
      <c r="H5443">
        <v>0.52024999999999999</v>
      </c>
      <c r="I5443">
        <v>0.87365000000000004</v>
      </c>
      <c r="J5443">
        <v>0.60075000000000001</v>
      </c>
      <c r="K5443">
        <v>0.12814999999999999</v>
      </c>
      <c r="L5443">
        <v>0.83594999999999997</v>
      </c>
    </row>
    <row r="5444" spans="1:12" x14ac:dyDescent="0.3">
      <c r="A5444">
        <v>5443</v>
      </c>
      <c r="B5444">
        <v>0.54425000000000001</v>
      </c>
      <c r="C5444">
        <v>0.40394999999999998</v>
      </c>
      <c r="D5444">
        <v>0.59214999999999995</v>
      </c>
      <c r="E5444">
        <v>5.9150000000000001E-2</v>
      </c>
      <c r="F5444">
        <v>0.22084999999999999</v>
      </c>
      <c r="G5444">
        <v>0.59325000000000006</v>
      </c>
      <c r="H5444">
        <v>0.78064999999999996</v>
      </c>
      <c r="I5444">
        <v>0.56455</v>
      </c>
      <c r="J5444">
        <v>0.19345000000000001</v>
      </c>
      <c r="K5444">
        <v>0.18124999999999999</v>
      </c>
      <c r="L5444">
        <v>0.44185000000000002</v>
      </c>
    </row>
    <row r="5445" spans="1:12" x14ac:dyDescent="0.3">
      <c r="A5445">
        <v>5444</v>
      </c>
      <c r="B5445">
        <v>0.54435</v>
      </c>
      <c r="C5445">
        <v>0.60194999999999999</v>
      </c>
      <c r="D5445">
        <v>0.89285000000000003</v>
      </c>
      <c r="E5445">
        <v>0.37154999999999999</v>
      </c>
      <c r="F5445">
        <v>0.46955000000000002</v>
      </c>
      <c r="G5445">
        <v>0.97975000000000001</v>
      </c>
      <c r="H5445">
        <v>0.72504999999999997</v>
      </c>
      <c r="I5445">
        <v>0.20785000000000001</v>
      </c>
      <c r="J5445">
        <v>0.22255</v>
      </c>
      <c r="K5445">
        <v>0.75395000000000001</v>
      </c>
      <c r="L5445">
        <v>0.21274999999999999</v>
      </c>
    </row>
    <row r="5446" spans="1:12" x14ac:dyDescent="0.3">
      <c r="A5446">
        <v>5445</v>
      </c>
      <c r="B5446">
        <v>0.54444999999999999</v>
      </c>
      <c r="C5446">
        <v>0.34484999999999999</v>
      </c>
      <c r="D5446">
        <v>0.74204999999999999</v>
      </c>
      <c r="E5446">
        <v>0.47515000000000002</v>
      </c>
      <c r="F5446">
        <v>0.89854999999999996</v>
      </c>
      <c r="G5446">
        <v>0.44445000000000001</v>
      </c>
      <c r="H5446">
        <v>0.34794999999999998</v>
      </c>
      <c r="I5446">
        <v>0.60975000000000001</v>
      </c>
      <c r="J5446">
        <v>0.84325000000000006</v>
      </c>
      <c r="K5446">
        <v>0.23474999999999999</v>
      </c>
      <c r="L5446">
        <v>0.33734999999999998</v>
      </c>
    </row>
    <row r="5447" spans="1:12" x14ac:dyDescent="0.3">
      <c r="A5447">
        <v>5446</v>
      </c>
      <c r="B5447">
        <v>0.54454999999999998</v>
      </c>
      <c r="C5447">
        <v>0.88214999999999999</v>
      </c>
      <c r="D5447">
        <v>0.24115</v>
      </c>
      <c r="E5447">
        <v>0.47885</v>
      </c>
      <c r="F5447">
        <v>0.55854999999999999</v>
      </c>
      <c r="G5447">
        <v>0.74804999999999999</v>
      </c>
      <c r="H5447">
        <v>0.46115</v>
      </c>
      <c r="I5447">
        <v>0.23824999999999999</v>
      </c>
      <c r="J5447">
        <v>0.38585000000000003</v>
      </c>
      <c r="K5447">
        <v>0.59204999999999997</v>
      </c>
      <c r="L5447">
        <v>0.51595000000000002</v>
      </c>
    </row>
    <row r="5448" spans="1:12" x14ac:dyDescent="0.3">
      <c r="A5448">
        <v>5447</v>
      </c>
      <c r="B5448">
        <v>0.54464999999999997</v>
      </c>
      <c r="C5448">
        <v>7.45E-3</v>
      </c>
      <c r="D5448">
        <v>0.32824999999999999</v>
      </c>
      <c r="E5448">
        <v>0.95094999999999996</v>
      </c>
      <c r="F5448">
        <v>0.19295000000000001</v>
      </c>
      <c r="G5448">
        <v>0.51315</v>
      </c>
      <c r="H5448">
        <v>0.51665000000000005</v>
      </c>
      <c r="I5448">
        <v>0.23644999999999999</v>
      </c>
      <c r="J5448">
        <v>0.83875</v>
      </c>
      <c r="K5448">
        <v>0.24645</v>
      </c>
      <c r="L5448">
        <v>0.60714999999999997</v>
      </c>
    </row>
    <row r="5449" spans="1:12" x14ac:dyDescent="0.3">
      <c r="A5449">
        <v>5448</v>
      </c>
      <c r="B5449">
        <v>0.54474999999999996</v>
      </c>
      <c r="C5449">
        <v>0.21525</v>
      </c>
      <c r="D5449">
        <v>0.52164999999999995</v>
      </c>
      <c r="E5449">
        <v>0.44824999999999998</v>
      </c>
      <c r="F5449">
        <v>0.58684999999999998</v>
      </c>
      <c r="G5449">
        <v>0.35644999999999999</v>
      </c>
      <c r="H5449">
        <v>0.40694999999999998</v>
      </c>
      <c r="I5449">
        <v>0.22345000000000001</v>
      </c>
      <c r="J5449">
        <v>0.26224999999999998</v>
      </c>
      <c r="K5449">
        <v>0.60365000000000002</v>
      </c>
      <c r="L5449">
        <v>0.25364999999999999</v>
      </c>
    </row>
    <row r="5450" spans="1:12" x14ac:dyDescent="0.3">
      <c r="A5450">
        <v>5449</v>
      </c>
      <c r="B5450">
        <v>0.54484999999999995</v>
      </c>
      <c r="C5450">
        <v>0.42175000000000001</v>
      </c>
      <c r="D5450">
        <v>8.455E-2</v>
      </c>
      <c r="E5450">
        <v>0.13435</v>
      </c>
      <c r="F5450">
        <v>0.34594999999999998</v>
      </c>
      <c r="G5450">
        <v>0.96725000000000005</v>
      </c>
      <c r="H5450">
        <v>0.36395</v>
      </c>
      <c r="I5450">
        <v>0.63785000000000003</v>
      </c>
      <c r="J5450">
        <v>9.6949999999999995E-2</v>
      </c>
      <c r="K5450">
        <v>0.33165</v>
      </c>
      <c r="L5450">
        <v>0.28234999999999999</v>
      </c>
    </row>
    <row r="5451" spans="1:12" x14ac:dyDescent="0.3">
      <c r="A5451">
        <v>5450</v>
      </c>
      <c r="B5451">
        <v>0.54495000000000005</v>
      </c>
      <c r="C5451">
        <v>0.53134999999999999</v>
      </c>
      <c r="D5451">
        <v>0.81745000000000001</v>
      </c>
      <c r="E5451">
        <v>0.23155000000000001</v>
      </c>
      <c r="F5451">
        <v>0.15145</v>
      </c>
      <c r="G5451">
        <v>0.94474999999999998</v>
      </c>
      <c r="H5451">
        <v>0.86334999999999995</v>
      </c>
      <c r="I5451">
        <v>0.84435000000000004</v>
      </c>
      <c r="J5451">
        <v>0.50795000000000001</v>
      </c>
      <c r="K5451">
        <v>0.20365</v>
      </c>
      <c r="L5451">
        <v>0.23685</v>
      </c>
    </row>
    <row r="5452" spans="1:12" x14ac:dyDescent="0.3">
      <c r="A5452">
        <v>5451</v>
      </c>
      <c r="B5452">
        <v>0.54505000000000003</v>
      </c>
      <c r="C5452">
        <v>0.53585000000000005</v>
      </c>
      <c r="D5452">
        <v>0.17954999999999999</v>
      </c>
      <c r="E5452">
        <v>0.51324999999999998</v>
      </c>
      <c r="F5452">
        <v>0.71245000000000003</v>
      </c>
      <c r="G5452">
        <v>0.27524999999999999</v>
      </c>
      <c r="H5452">
        <v>3.5549999999999998E-2</v>
      </c>
      <c r="I5452">
        <v>0.76944999999999997</v>
      </c>
      <c r="J5452">
        <v>0.25805</v>
      </c>
      <c r="K5452">
        <v>0.66574999999999995</v>
      </c>
      <c r="L5452">
        <v>0.41335</v>
      </c>
    </row>
    <row r="5453" spans="1:12" x14ac:dyDescent="0.3">
      <c r="A5453">
        <v>5452</v>
      </c>
      <c r="B5453">
        <v>0.54515000000000002</v>
      </c>
      <c r="C5453">
        <v>0.37705</v>
      </c>
      <c r="D5453">
        <v>0.27744999999999997</v>
      </c>
      <c r="E5453">
        <v>0.81274999999999997</v>
      </c>
      <c r="F5453">
        <v>0.60575000000000001</v>
      </c>
      <c r="G5453">
        <v>0.61785000000000001</v>
      </c>
      <c r="H5453">
        <v>0.19384999999999999</v>
      </c>
      <c r="I5453">
        <v>0.11205</v>
      </c>
      <c r="J5453">
        <v>0.14435000000000001</v>
      </c>
      <c r="K5453">
        <v>0.25645000000000001</v>
      </c>
      <c r="L5453">
        <v>0.69574999999999998</v>
      </c>
    </row>
    <row r="5454" spans="1:12" x14ac:dyDescent="0.3">
      <c r="A5454">
        <v>5453</v>
      </c>
      <c r="B5454">
        <v>0.54525000000000001</v>
      </c>
      <c r="C5454">
        <v>0.89154999999999995</v>
      </c>
      <c r="D5454">
        <v>0.64165000000000005</v>
      </c>
      <c r="E5454">
        <v>2.0750000000000001E-2</v>
      </c>
      <c r="F5454">
        <v>0.65625</v>
      </c>
      <c r="G5454">
        <v>0.84404999999999997</v>
      </c>
      <c r="H5454">
        <v>0.45674999999999999</v>
      </c>
      <c r="I5454">
        <v>0.35175000000000001</v>
      </c>
      <c r="J5454">
        <v>0.72885</v>
      </c>
      <c r="K5454">
        <v>0.35915000000000002</v>
      </c>
      <c r="L5454">
        <v>0.24945000000000001</v>
      </c>
    </row>
    <row r="5455" spans="1:12" x14ac:dyDescent="0.3">
      <c r="A5455">
        <v>5454</v>
      </c>
      <c r="B5455">
        <v>0.54535</v>
      </c>
      <c r="C5455">
        <v>0.88234999999999997</v>
      </c>
      <c r="D5455">
        <v>0.90205000000000002</v>
      </c>
      <c r="E5455">
        <v>0.43114999999999998</v>
      </c>
      <c r="F5455">
        <v>0.43295</v>
      </c>
      <c r="G5455">
        <v>0.12005</v>
      </c>
      <c r="H5455">
        <v>0.54164999999999996</v>
      </c>
      <c r="I5455">
        <v>0.69394999999999996</v>
      </c>
      <c r="J5455">
        <v>0.10335</v>
      </c>
      <c r="K5455">
        <v>0.93884999999999996</v>
      </c>
      <c r="L5455">
        <v>0.31605</v>
      </c>
    </row>
    <row r="5456" spans="1:12" x14ac:dyDescent="0.3">
      <c r="A5456">
        <v>5455</v>
      </c>
      <c r="B5456">
        <v>0.54544999999999999</v>
      </c>
      <c r="C5456">
        <v>0.50644999999999996</v>
      </c>
      <c r="D5456">
        <v>0.21695</v>
      </c>
      <c r="E5456">
        <v>0.26565</v>
      </c>
      <c r="F5456">
        <v>0.21485000000000001</v>
      </c>
      <c r="G5456">
        <v>0.90034999999999998</v>
      </c>
      <c r="H5456">
        <v>0.30795</v>
      </c>
      <c r="I5456">
        <v>0.53835</v>
      </c>
      <c r="J5456">
        <v>0.40444999999999998</v>
      </c>
      <c r="K5456">
        <v>0.86904999999999999</v>
      </c>
      <c r="L5456">
        <v>0.14205000000000001</v>
      </c>
    </row>
    <row r="5457" spans="1:12" x14ac:dyDescent="0.3">
      <c r="A5457">
        <v>5456</v>
      </c>
      <c r="B5457">
        <v>0.54554999999999998</v>
      </c>
      <c r="C5457">
        <v>0.97275</v>
      </c>
      <c r="D5457">
        <v>0.72624999999999995</v>
      </c>
      <c r="E5457">
        <v>0.41935</v>
      </c>
      <c r="F5457">
        <v>8.6150000000000004E-2</v>
      </c>
      <c r="G5457">
        <v>0.72275</v>
      </c>
      <c r="H5457">
        <v>0.32765</v>
      </c>
      <c r="I5457">
        <v>0.90334999999999999</v>
      </c>
      <c r="J5457">
        <v>0.88365000000000005</v>
      </c>
      <c r="K5457">
        <v>0.83984999999999999</v>
      </c>
      <c r="L5457">
        <v>0.24604999999999999</v>
      </c>
    </row>
    <row r="5458" spans="1:12" x14ac:dyDescent="0.3">
      <c r="A5458">
        <v>5457</v>
      </c>
      <c r="B5458">
        <v>0.54564999999999997</v>
      </c>
      <c r="C5458">
        <v>0.32285000000000003</v>
      </c>
      <c r="D5458">
        <v>0.30864999999999998</v>
      </c>
      <c r="E5458">
        <v>0.98734999999999995</v>
      </c>
      <c r="F5458">
        <v>0.23255000000000001</v>
      </c>
      <c r="G5458">
        <v>0.22975000000000001</v>
      </c>
      <c r="H5458">
        <v>0.84724999999999995</v>
      </c>
      <c r="I5458">
        <v>5.5350000000000003E-2</v>
      </c>
      <c r="J5458">
        <v>0.86045000000000005</v>
      </c>
      <c r="K5458">
        <v>0.98304999999999998</v>
      </c>
      <c r="L5458">
        <v>0.18265000000000001</v>
      </c>
    </row>
    <row r="5459" spans="1:12" x14ac:dyDescent="0.3">
      <c r="A5459">
        <v>5458</v>
      </c>
      <c r="B5459">
        <v>0.54574999999999996</v>
      </c>
      <c r="C5459">
        <v>0.58514999999999995</v>
      </c>
      <c r="D5459">
        <v>0.59355000000000002</v>
      </c>
      <c r="E5459">
        <v>0.84765000000000001</v>
      </c>
      <c r="F5459">
        <v>4.6249999999999999E-2</v>
      </c>
      <c r="G5459">
        <v>0.71375</v>
      </c>
      <c r="H5459">
        <v>0.94355</v>
      </c>
      <c r="I5459">
        <v>0.24825</v>
      </c>
      <c r="J5459">
        <v>0.92625000000000002</v>
      </c>
      <c r="K5459">
        <v>0.29394999999999999</v>
      </c>
      <c r="L5459">
        <v>0.99604999999999999</v>
      </c>
    </row>
    <row r="5460" spans="1:12" x14ac:dyDescent="0.3">
      <c r="A5460">
        <v>5459</v>
      </c>
      <c r="B5460">
        <v>0.54584999999999995</v>
      </c>
      <c r="C5460">
        <v>0.68454999999999999</v>
      </c>
      <c r="D5460">
        <v>0.23985000000000001</v>
      </c>
      <c r="E5460">
        <v>0.67995000000000005</v>
      </c>
      <c r="F5460">
        <v>0.30185000000000001</v>
      </c>
      <c r="G5460">
        <v>5.2650000000000002E-2</v>
      </c>
      <c r="H5460">
        <v>0.59075</v>
      </c>
      <c r="I5460">
        <v>5.7250000000000002E-2</v>
      </c>
      <c r="J5460">
        <v>0.95925000000000005</v>
      </c>
      <c r="K5460">
        <v>0.55694999999999995</v>
      </c>
      <c r="L5460">
        <v>1.805E-2</v>
      </c>
    </row>
    <row r="5461" spans="1:12" x14ac:dyDescent="0.3">
      <c r="A5461">
        <v>5460</v>
      </c>
      <c r="B5461">
        <v>0.54595000000000005</v>
      </c>
      <c r="C5461">
        <v>0.74455000000000005</v>
      </c>
      <c r="D5461">
        <v>0.72324999999999995</v>
      </c>
      <c r="E5461">
        <v>0.25674999999999998</v>
      </c>
      <c r="F5461">
        <v>0.95655000000000001</v>
      </c>
      <c r="G5461">
        <v>0.32374999999999998</v>
      </c>
      <c r="H5461">
        <v>0.66205000000000003</v>
      </c>
      <c r="I5461">
        <v>0.57755000000000001</v>
      </c>
      <c r="J5461">
        <v>0.58335000000000004</v>
      </c>
      <c r="K5461">
        <v>3.1649999999999998E-2</v>
      </c>
      <c r="L5461">
        <v>0.24925</v>
      </c>
    </row>
    <row r="5462" spans="1:12" x14ac:dyDescent="0.3">
      <c r="A5462">
        <v>5461</v>
      </c>
      <c r="B5462">
        <v>0.54605000000000004</v>
      </c>
      <c r="C5462">
        <v>0.66234999999999999</v>
      </c>
      <c r="D5462">
        <v>0.77734999999999999</v>
      </c>
      <c r="E5462">
        <v>0.20815</v>
      </c>
      <c r="F5462">
        <v>0.94105000000000005</v>
      </c>
      <c r="G5462">
        <v>0.21285000000000001</v>
      </c>
      <c r="H5462">
        <v>0.76185000000000003</v>
      </c>
      <c r="I5462">
        <v>0.88734999999999997</v>
      </c>
      <c r="J5462">
        <v>0.89205000000000001</v>
      </c>
      <c r="K5462">
        <v>0.90615000000000001</v>
      </c>
      <c r="L5462">
        <v>0.85255000000000003</v>
      </c>
    </row>
    <row r="5463" spans="1:12" x14ac:dyDescent="0.3">
      <c r="A5463">
        <v>5462</v>
      </c>
      <c r="B5463">
        <v>0.54615000000000002</v>
      </c>
      <c r="C5463">
        <v>0.44314999999999999</v>
      </c>
      <c r="D5463">
        <v>0.66244999999999998</v>
      </c>
      <c r="E5463">
        <v>0.71545000000000003</v>
      </c>
      <c r="F5463">
        <v>0.94055</v>
      </c>
      <c r="G5463">
        <v>0.18645</v>
      </c>
      <c r="H5463">
        <v>0.39165</v>
      </c>
      <c r="I5463">
        <v>0.48694999999999999</v>
      </c>
      <c r="J5463">
        <v>0.47785</v>
      </c>
      <c r="K5463">
        <v>0.21625</v>
      </c>
      <c r="L5463">
        <v>0.19475000000000001</v>
      </c>
    </row>
    <row r="5464" spans="1:12" x14ac:dyDescent="0.3">
      <c r="A5464">
        <v>5463</v>
      </c>
      <c r="B5464">
        <v>0.54625000000000001</v>
      </c>
      <c r="C5464">
        <v>0.66735</v>
      </c>
      <c r="D5464">
        <v>0.91205000000000003</v>
      </c>
      <c r="E5464">
        <v>0.53295000000000003</v>
      </c>
      <c r="F5464">
        <v>0.27455000000000002</v>
      </c>
      <c r="G5464">
        <v>6.8449999999999997E-2</v>
      </c>
      <c r="H5464">
        <v>0.12235</v>
      </c>
      <c r="I5464">
        <v>2.9850000000000002E-2</v>
      </c>
      <c r="J5464">
        <v>0.42485000000000001</v>
      </c>
      <c r="K5464">
        <v>0.33955000000000002</v>
      </c>
      <c r="L5464">
        <v>0.52434999999999998</v>
      </c>
    </row>
    <row r="5465" spans="1:12" x14ac:dyDescent="0.3">
      <c r="A5465">
        <v>5464</v>
      </c>
      <c r="B5465">
        <v>0.54635</v>
      </c>
      <c r="C5465">
        <v>0.20215</v>
      </c>
      <c r="D5465">
        <v>0.16325000000000001</v>
      </c>
      <c r="E5465">
        <v>0.80515000000000003</v>
      </c>
      <c r="F5465">
        <v>0.94845000000000002</v>
      </c>
      <c r="G5465">
        <v>0.22835</v>
      </c>
      <c r="H5465">
        <v>0.58594999999999997</v>
      </c>
      <c r="I5465">
        <v>0.34855000000000003</v>
      </c>
      <c r="J5465">
        <v>0.79584999999999995</v>
      </c>
      <c r="K5465">
        <v>0.91744999999999999</v>
      </c>
      <c r="L5465">
        <v>0.46484999999999999</v>
      </c>
    </row>
    <row r="5466" spans="1:12" x14ac:dyDescent="0.3">
      <c r="A5466">
        <v>5465</v>
      </c>
      <c r="B5466">
        <v>0.54644999999999999</v>
      </c>
      <c r="C5466">
        <v>0.93625000000000003</v>
      </c>
      <c r="D5466">
        <v>0.68964999999999999</v>
      </c>
      <c r="E5466">
        <v>0.49895</v>
      </c>
      <c r="F5466">
        <v>0.17945</v>
      </c>
      <c r="G5466">
        <v>0.70735000000000003</v>
      </c>
      <c r="H5466">
        <v>0.15745000000000001</v>
      </c>
      <c r="I5466">
        <v>0.78315000000000001</v>
      </c>
      <c r="J5466">
        <v>0.69884999999999997</v>
      </c>
      <c r="K5466">
        <v>0.45534999999999998</v>
      </c>
      <c r="L5466">
        <v>0.93435000000000001</v>
      </c>
    </row>
    <row r="5467" spans="1:12" x14ac:dyDescent="0.3">
      <c r="A5467">
        <v>5466</v>
      </c>
      <c r="B5467">
        <v>0.54654999999999998</v>
      </c>
      <c r="C5467">
        <v>8.6849999999999997E-2</v>
      </c>
      <c r="D5467">
        <v>0.53774999999999995</v>
      </c>
      <c r="E5467">
        <v>0.13155</v>
      </c>
      <c r="F5467">
        <v>0.91925000000000001</v>
      </c>
      <c r="G5467">
        <v>0.56984999999999997</v>
      </c>
      <c r="H5467">
        <v>0.43004999999999999</v>
      </c>
      <c r="I5467">
        <v>0.96625000000000005</v>
      </c>
      <c r="J5467">
        <v>0.17665</v>
      </c>
      <c r="K5467">
        <v>0.42275000000000001</v>
      </c>
      <c r="L5467">
        <v>0.49545</v>
      </c>
    </row>
    <row r="5468" spans="1:12" x14ac:dyDescent="0.3">
      <c r="A5468">
        <v>5467</v>
      </c>
      <c r="B5468">
        <v>0.54664999999999997</v>
      </c>
      <c r="C5468">
        <v>0.76134999999999997</v>
      </c>
      <c r="D5468">
        <v>0.97324999999999995</v>
      </c>
      <c r="E5468">
        <v>0.72104999999999997</v>
      </c>
      <c r="F5468">
        <v>0.67684999999999995</v>
      </c>
      <c r="G5468">
        <v>0.21684999999999999</v>
      </c>
      <c r="H5468">
        <v>0.81445000000000001</v>
      </c>
      <c r="I5468">
        <v>0.20285</v>
      </c>
      <c r="J5468">
        <v>1.495E-2</v>
      </c>
      <c r="K5468">
        <v>0.29204999999999998</v>
      </c>
      <c r="L5468">
        <v>0.80894999999999995</v>
      </c>
    </row>
    <row r="5469" spans="1:12" x14ac:dyDescent="0.3">
      <c r="A5469">
        <v>5468</v>
      </c>
      <c r="B5469">
        <v>0.54674999999999996</v>
      </c>
      <c r="C5469">
        <v>0.69874999999999998</v>
      </c>
      <c r="D5469">
        <v>0.65354999999999996</v>
      </c>
      <c r="E5469">
        <v>0.35754999999999998</v>
      </c>
      <c r="F5469">
        <v>0.76915</v>
      </c>
      <c r="G5469">
        <v>0.58975</v>
      </c>
      <c r="H5469">
        <v>0.43285000000000001</v>
      </c>
      <c r="I5469">
        <v>0.12914999999999999</v>
      </c>
      <c r="J5469">
        <v>3.1850000000000003E-2</v>
      </c>
      <c r="K5469">
        <v>0.46884999999999999</v>
      </c>
      <c r="L5469">
        <v>0.99785000000000001</v>
      </c>
    </row>
    <row r="5470" spans="1:12" x14ac:dyDescent="0.3">
      <c r="A5470">
        <v>5469</v>
      </c>
      <c r="B5470">
        <v>0.54684999999999995</v>
      </c>
      <c r="C5470">
        <v>0.29265000000000002</v>
      </c>
      <c r="D5470">
        <v>0.81794999999999995</v>
      </c>
      <c r="E5470">
        <v>0.26884999999999998</v>
      </c>
      <c r="F5470">
        <v>0.92025000000000001</v>
      </c>
      <c r="G5470">
        <v>0.90485000000000004</v>
      </c>
      <c r="H5470">
        <v>0.12905</v>
      </c>
      <c r="I5470">
        <v>0.58414999999999995</v>
      </c>
      <c r="J5470">
        <v>0.72945000000000004</v>
      </c>
      <c r="K5470">
        <v>0.96994999999999998</v>
      </c>
      <c r="L5470">
        <v>0.11065</v>
      </c>
    </row>
    <row r="5471" spans="1:12" x14ac:dyDescent="0.3">
      <c r="A5471">
        <v>5470</v>
      </c>
      <c r="B5471">
        <v>0.54695000000000005</v>
      </c>
      <c r="C5471">
        <v>9.0050000000000005E-2</v>
      </c>
      <c r="D5471">
        <v>0.73434999999999995</v>
      </c>
      <c r="E5471">
        <v>0.21375</v>
      </c>
      <c r="F5471">
        <v>0.93235000000000001</v>
      </c>
      <c r="G5471">
        <v>0.30354999999999999</v>
      </c>
      <c r="H5471">
        <v>0.58435000000000004</v>
      </c>
      <c r="I5471">
        <v>0.61855000000000004</v>
      </c>
      <c r="J5471">
        <v>6.2950000000000006E-2</v>
      </c>
      <c r="K5471">
        <v>0.35475000000000001</v>
      </c>
      <c r="L5471">
        <v>0.90225</v>
      </c>
    </row>
    <row r="5472" spans="1:12" x14ac:dyDescent="0.3">
      <c r="A5472">
        <v>5471</v>
      </c>
      <c r="B5472">
        <v>0.54705000000000004</v>
      </c>
      <c r="C5472">
        <v>0.65985000000000005</v>
      </c>
      <c r="D5472">
        <v>0.21825</v>
      </c>
      <c r="E5472">
        <v>0.47785</v>
      </c>
      <c r="F5472">
        <v>6.275E-2</v>
      </c>
      <c r="G5472">
        <v>0.46375</v>
      </c>
      <c r="H5472">
        <v>6.515E-2</v>
      </c>
      <c r="I5472">
        <v>0.75905</v>
      </c>
      <c r="J5472">
        <v>5.5149999999999998E-2</v>
      </c>
      <c r="K5472">
        <v>0.17945</v>
      </c>
      <c r="L5472">
        <v>0.54684999999999995</v>
      </c>
    </row>
    <row r="5473" spans="1:12" x14ac:dyDescent="0.3">
      <c r="A5473">
        <v>5472</v>
      </c>
      <c r="B5473">
        <v>0.54715000000000003</v>
      </c>
      <c r="C5473">
        <v>0.16594999999999999</v>
      </c>
      <c r="D5473">
        <v>0.24265</v>
      </c>
      <c r="E5473">
        <v>0.51315</v>
      </c>
      <c r="F5473">
        <v>5.5449999999999999E-2</v>
      </c>
      <c r="G5473">
        <v>0.36165000000000003</v>
      </c>
      <c r="H5473">
        <v>0.11824999999999999</v>
      </c>
      <c r="I5473">
        <v>0.45634999999999998</v>
      </c>
      <c r="J5473">
        <v>0.38324999999999998</v>
      </c>
      <c r="K5473">
        <v>0.32264999999999999</v>
      </c>
      <c r="L5473">
        <v>0.63485000000000003</v>
      </c>
    </row>
    <row r="5474" spans="1:12" x14ac:dyDescent="0.3">
      <c r="A5474">
        <v>5473</v>
      </c>
      <c r="B5474">
        <v>0.54725000000000001</v>
      </c>
      <c r="C5474">
        <v>0.88075000000000003</v>
      </c>
      <c r="D5474">
        <v>0.81555</v>
      </c>
      <c r="E5474">
        <v>6.1550000000000001E-2</v>
      </c>
      <c r="F5474">
        <v>0.57615000000000005</v>
      </c>
      <c r="G5474">
        <v>0.40825</v>
      </c>
      <c r="H5474">
        <v>0.52664999999999995</v>
      </c>
      <c r="I5474">
        <v>4.4650000000000002E-2</v>
      </c>
      <c r="J5474">
        <v>0.32195000000000001</v>
      </c>
      <c r="K5474">
        <v>0.49245</v>
      </c>
      <c r="L5474">
        <v>0.20715</v>
      </c>
    </row>
    <row r="5475" spans="1:12" x14ac:dyDescent="0.3">
      <c r="A5475">
        <v>5474</v>
      </c>
      <c r="B5475">
        <v>0.54735</v>
      </c>
      <c r="C5475">
        <v>0.75595000000000001</v>
      </c>
      <c r="D5475">
        <v>0.52024999999999999</v>
      </c>
      <c r="E5475">
        <v>0.61814999999999998</v>
      </c>
      <c r="F5475">
        <v>0.35985</v>
      </c>
      <c r="G5475">
        <v>0.99034999999999995</v>
      </c>
      <c r="H5475">
        <v>0.84665000000000001</v>
      </c>
      <c r="I5475">
        <v>0.38674999999999998</v>
      </c>
      <c r="J5475">
        <v>0.82174999999999998</v>
      </c>
      <c r="K5475">
        <v>0.64444999999999997</v>
      </c>
      <c r="L5475">
        <v>0.21565000000000001</v>
      </c>
    </row>
    <row r="5476" spans="1:12" x14ac:dyDescent="0.3">
      <c r="A5476">
        <v>5475</v>
      </c>
      <c r="B5476">
        <v>0.54744999999999999</v>
      </c>
      <c r="C5476">
        <v>0.28885</v>
      </c>
      <c r="D5476">
        <v>0.39255000000000001</v>
      </c>
      <c r="E5476">
        <v>0.82264999999999999</v>
      </c>
      <c r="F5476">
        <v>0.93594999999999995</v>
      </c>
      <c r="G5476">
        <v>0.87895000000000001</v>
      </c>
      <c r="H5476">
        <v>0.87424999999999997</v>
      </c>
      <c r="I5476">
        <v>0.17135</v>
      </c>
      <c r="J5476">
        <v>1.1950000000000001E-2</v>
      </c>
      <c r="K5476">
        <v>0.84745000000000004</v>
      </c>
      <c r="L5476">
        <v>0.40394999999999998</v>
      </c>
    </row>
    <row r="5477" spans="1:12" x14ac:dyDescent="0.3">
      <c r="A5477">
        <v>5476</v>
      </c>
      <c r="B5477">
        <v>0.54754999999999998</v>
      </c>
      <c r="C5477">
        <v>0.19935</v>
      </c>
      <c r="D5477">
        <v>0.24015</v>
      </c>
      <c r="E5477">
        <v>0.94584999999999997</v>
      </c>
      <c r="F5477">
        <v>0.78835</v>
      </c>
      <c r="G5477">
        <v>0.92284999999999995</v>
      </c>
      <c r="H5477">
        <v>0.34084999999999999</v>
      </c>
      <c r="I5477">
        <v>0.58404999999999996</v>
      </c>
      <c r="J5477">
        <v>0.66234999999999999</v>
      </c>
      <c r="K5477">
        <v>0.80135000000000001</v>
      </c>
      <c r="L5477">
        <v>0.81374999999999997</v>
      </c>
    </row>
    <row r="5478" spans="1:12" x14ac:dyDescent="0.3">
      <c r="A5478">
        <v>5477</v>
      </c>
      <c r="B5478">
        <v>0.54764999999999997</v>
      </c>
      <c r="C5478">
        <v>0.36585000000000001</v>
      </c>
      <c r="D5478">
        <v>0.52285000000000004</v>
      </c>
      <c r="E5478">
        <v>0.20745</v>
      </c>
      <c r="F5478">
        <v>0.97475000000000001</v>
      </c>
      <c r="G5478">
        <v>0.59784999999999999</v>
      </c>
      <c r="H5478">
        <v>0.34284999999999999</v>
      </c>
      <c r="I5478">
        <v>0.11105</v>
      </c>
      <c r="J5478">
        <v>1.255E-2</v>
      </c>
      <c r="K5478">
        <v>0.84045000000000003</v>
      </c>
      <c r="L5478">
        <v>0.36635000000000001</v>
      </c>
    </row>
    <row r="5479" spans="1:12" x14ac:dyDescent="0.3">
      <c r="A5479">
        <v>5478</v>
      </c>
      <c r="B5479">
        <v>0.54774999999999996</v>
      </c>
      <c r="C5479">
        <v>0.74955000000000005</v>
      </c>
      <c r="D5479">
        <v>0.91435</v>
      </c>
      <c r="E5479">
        <v>0.46755000000000002</v>
      </c>
      <c r="F5479">
        <v>0.59225000000000005</v>
      </c>
      <c r="G5479">
        <v>0.75544999999999995</v>
      </c>
      <c r="H5479">
        <v>0.93735000000000002</v>
      </c>
      <c r="I5479">
        <v>0.70445000000000002</v>
      </c>
      <c r="J5479">
        <v>0.43164999999999998</v>
      </c>
      <c r="K5479">
        <v>0.83265</v>
      </c>
      <c r="L5479">
        <v>0.24204999999999999</v>
      </c>
    </row>
    <row r="5480" spans="1:12" x14ac:dyDescent="0.3">
      <c r="A5480">
        <v>5479</v>
      </c>
      <c r="B5480">
        <v>0.54784999999999995</v>
      </c>
      <c r="C5480">
        <v>0.19375000000000001</v>
      </c>
      <c r="D5480">
        <v>0.31635000000000002</v>
      </c>
      <c r="E5480">
        <v>0.42575000000000002</v>
      </c>
      <c r="F5480">
        <v>0.63534999999999997</v>
      </c>
      <c r="G5480">
        <v>0.40415000000000001</v>
      </c>
      <c r="H5480">
        <v>0.85934999999999995</v>
      </c>
      <c r="I5480">
        <v>2.3949999999999999E-2</v>
      </c>
      <c r="J5480">
        <v>0.11355</v>
      </c>
      <c r="K5480">
        <v>0.23755000000000001</v>
      </c>
      <c r="L5480">
        <v>0.50305</v>
      </c>
    </row>
    <row r="5481" spans="1:12" x14ac:dyDescent="0.3">
      <c r="A5481">
        <v>5480</v>
      </c>
      <c r="B5481">
        <v>0.54795000000000005</v>
      </c>
      <c r="C5481">
        <v>0.86485000000000001</v>
      </c>
      <c r="D5481">
        <v>0.14704999999999999</v>
      </c>
      <c r="E5481">
        <v>0.78234999999999999</v>
      </c>
      <c r="F5481">
        <v>0.12715000000000001</v>
      </c>
      <c r="G5481">
        <v>0.26174999999999998</v>
      </c>
      <c r="H5481">
        <v>0.97055000000000002</v>
      </c>
      <c r="I5481">
        <v>0.69945000000000002</v>
      </c>
      <c r="J5481">
        <v>0.40465000000000001</v>
      </c>
      <c r="K5481">
        <v>0.57035000000000002</v>
      </c>
      <c r="L5481">
        <v>0.17305000000000001</v>
      </c>
    </row>
    <row r="5482" spans="1:12" x14ac:dyDescent="0.3">
      <c r="A5482">
        <v>5481</v>
      </c>
      <c r="B5482">
        <v>0.54805000000000004</v>
      </c>
      <c r="C5482">
        <v>0.62124999999999997</v>
      </c>
      <c r="D5482">
        <v>0.82045000000000001</v>
      </c>
      <c r="E5482">
        <v>0.94594999999999996</v>
      </c>
      <c r="F5482">
        <v>0.69094999999999995</v>
      </c>
      <c r="G5482">
        <v>0.22264999999999999</v>
      </c>
      <c r="H5482">
        <v>0.48895</v>
      </c>
      <c r="I5482">
        <v>0.78805000000000003</v>
      </c>
      <c r="J5482">
        <v>0.23175000000000001</v>
      </c>
      <c r="K5482">
        <v>4.4350000000000001E-2</v>
      </c>
      <c r="L5482">
        <v>0.98865000000000003</v>
      </c>
    </row>
    <row r="5483" spans="1:12" x14ac:dyDescent="0.3">
      <c r="A5483">
        <v>5482</v>
      </c>
      <c r="B5483">
        <v>0.54815000000000003</v>
      </c>
      <c r="C5483">
        <v>0.53505000000000003</v>
      </c>
      <c r="D5483">
        <v>0.75124999999999997</v>
      </c>
      <c r="E5483">
        <v>6.9250000000000006E-2</v>
      </c>
      <c r="F5483">
        <v>0.70115000000000005</v>
      </c>
      <c r="G5483">
        <v>0.92874999999999996</v>
      </c>
      <c r="H5483">
        <v>0.80415000000000003</v>
      </c>
      <c r="I5483">
        <v>0.22885</v>
      </c>
      <c r="J5483">
        <v>0.65795000000000003</v>
      </c>
      <c r="K5483">
        <v>0.29104999999999998</v>
      </c>
      <c r="L5483">
        <v>0.82894999999999996</v>
      </c>
    </row>
    <row r="5484" spans="1:12" x14ac:dyDescent="0.3">
      <c r="A5484">
        <v>5483</v>
      </c>
      <c r="B5484">
        <v>0.54825000000000002</v>
      </c>
      <c r="C5484">
        <v>0.67974999999999997</v>
      </c>
      <c r="D5484">
        <v>0.26055</v>
      </c>
      <c r="E5484">
        <v>0.59975000000000001</v>
      </c>
      <c r="F5484">
        <v>0.46074999999999999</v>
      </c>
      <c r="G5484">
        <v>0.43475000000000003</v>
      </c>
      <c r="H5484">
        <v>0.90944999999999998</v>
      </c>
      <c r="I5484">
        <v>0.92915000000000003</v>
      </c>
      <c r="J5484">
        <v>0.31785000000000002</v>
      </c>
      <c r="K5484">
        <v>0.50605</v>
      </c>
      <c r="L5484">
        <v>0.72924999999999995</v>
      </c>
    </row>
    <row r="5485" spans="1:12" x14ac:dyDescent="0.3">
      <c r="A5485">
        <v>5484</v>
      </c>
      <c r="B5485">
        <v>0.54835</v>
      </c>
      <c r="C5485">
        <v>0.45984999999999998</v>
      </c>
      <c r="D5485">
        <v>0.81005000000000005</v>
      </c>
      <c r="E5485">
        <v>0.92354999999999998</v>
      </c>
      <c r="F5485">
        <v>0.74234999999999995</v>
      </c>
      <c r="G5485">
        <v>0.60294999999999999</v>
      </c>
      <c r="H5485">
        <v>0.93554999999999999</v>
      </c>
      <c r="I5485">
        <v>0.71414999999999995</v>
      </c>
      <c r="J5485">
        <v>0.85994999999999999</v>
      </c>
      <c r="K5485">
        <v>0.38764999999999999</v>
      </c>
      <c r="L5485">
        <v>0.61534999999999995</v>
      </c>
    </row>
    <row r="5486" spans="1:12" x14ac:dyDescent="0.3">
      <c r="A5486">
        <v>5485</v>
      </c>
      <c r="B5486">
        <v>0.54844999999999999</v>
      </c>
      <c r="C5486">
        <v>0.13055</v>
      </c>
      <c r="D5486">
        <v>0.57125000000000004</v>
      </c>
      <c r="E5486">
        <v>5.1049999999999998E-2</v>
      </c>
      <c r="F5486">
        <v>0.27005000000000001</v>
      </c>
      <c r="G5486">
        <v>0.40175</v>
      </c>
      <c r="H5486">
        <v>0.85755000000000003</v>
      </c>
      <c r="I5486">
        <v>0.16814999999999999</v>
      </c>
      <c r="J5486">
        <v>0.56494999999999995</v>
      </c>
      <c r="K5486">
        <v>0.22195000000000001</v>
      </c>
      <c r="L5486">
        <v>0.87344999999999995</v>
      </c>
    </row>
    <row r="5487" spans="1:12" x14ac:dyDescent="0.3">
      <c r="A5487">
        <v>5486</v>
      </c>
      <c r="B5487">
        <v>0.54854999999999998</v>
      </c>
      <c r="C5487">
        <v>0.37195</v>
      </c>
      <c r="D5487">
        <v>0.46715000000000001</v>
      </c>
      <c r="E5487">
        <v>0.14995</v>
      </c>
      <c r="F5487">
        <v>0.69504999999999995</v>
      </c>
      <c r="G5487">
        <v>0.32255</v>
      </c>
      <c r="H5487">
        <v>0.25945000000000001</v>
      </c>
      <c r="I5487">
        <v>0.65154999999999996</v>
      </c>
      <c r="J5487">
        <v>0.10405</v>
      </c>
      <c r="K5487">
        <v>8.5150000000000003E-2</v>
      </c>
      <c r="L5487">
        <v>0.45724999999999999</v>
      </c>
    </row>
    <row r="5488" spans="1:12" x14ac:dyDescent="0.3">
      <c r="A5488">
        <v>5487</v>
      </c>
      <c r="B5488">
        <v>0.54864999999999997</v>
      </c>
      <c r="C5488">
        <v>0.27834999999999999</v>
      </c>
      <c r="D5488">
        <v>0.13525000000000001</v>
      </c>
      <c r="E5488">
        <v>0.93015000000000003</v>
      </c>
      <c r="F5488">
        <v>0.62114999999999998</v>
      </c>
      <c r="G5488">
        <v>0.91095000000000004</v>
      </c>
      <c r="H5488">
        <v>0.36585000000000001</v>
      </c>
      <c r="I5488">
        <v>0.88875000000000004</v>
      </c>
      <c r="J5488">
        <v>0.24235000000000001</v>
      </c>
      <c r="K5488">
        <v>0.18045</v>
      </c>
      <c r="L5488">
        <v>0.52234999999999998</v>
      </c>
    </row>
    <row r="5489" spans="1:12" x14ac:dyDescent="0.3">
      <c r="A5489">
        <v>5488</v>
      </c>
      <c r="B5489">
        <v>0.54874999999999996</v>
      </c>
      <c r="C5489">
        <v>0.25395000000000001</v>
      </c>
      <c r="D5489">
        <v>0.44495000000000001</v>
      </c>
      <c r="E5489">
        <v>0.41804999999999998</v>
      </c>
      <c r="F5489">
        <v>0.77605000000000002</v>
      </c>
      <c r="G5489">
        <v>0.29175000000000001</v>
      </c>
      <c r="H5489">
        <v>0.29604999999999998</v>
      </c>
      <c r="I5489">
        <v>0.18595</v>
      </c>
      <c r="J5489">
        <v>0.77195000000000003</v>
      </c>
      <c r="K5489">
        <v>0.86804999999999999</v>
      </c>
      <c r="L5489">
        <v>0.64695000000000003</v>
      </c>
    </row>
    <row r="5490" spans="1:12" x14ac:dyDescent="0.3">
      <c r="A5490">
        <v>5489</v>
      </c>
      <c r="B5490">
        <v>0.54884999999999995</v>
      </c>
      <c r="C5490">
        <v>0.53634999999999999</v>
      </c>
      <c r="D5490">
        <v>0.18115000000000001</v>
      </c>
      <c r="E5490">
        <v>0.83894999999999997</v>
      </c>
      <c r="F5490">
        <v>7.6950000000000005E-2</v>
      </c>
      <c r="G5490">
        <v>8.8650000000000007E-2</v>
      </c>
      <c r="H5490">
        <v>0.79095000000000004</v>
      </c>
      <c r="I5490">
        <v>0.43895000000000001</v>
      </c>
      <c r="J5490">
        <v>0.71155000000000002</v>
      </c>
      <c r="K5490">
        <v>0.57684999999999997</v>
      </c>
      <c r="L5490">
        <v>0.37325000000000003</v>
      </c>
    </row>
    <row r="5491" spans="1:12" x14ac:dyDescent="0.3">
      <c r="A5491">
        <v>5490</v>
      </c>
      <c r="B5491">
        <v>0.54895000000000005</v>
      </c>
      <c r="C5491">
        <v>0.32045000000000001</v>
      </c>
      <c r="D5491">
        <v>0.30645</v>
      </c>
      <c r="E5491">
        <v>0.83755000000000002</v>
      </c>
      <c r="F5491">
        <v>0.60604999999999998</v>
      </c>
      <c r="G5491">
        <v>0.49845</v>
      </c>
      <c r="H5491">
        <v>7.485E-2</v>
      </c>
      <c r="I5491">
        <v>0.99065000000000003</v>
      </c>
      <c r="J5491">
        <v>0.57825000000000004</v>
      </c>
      <c r="K5491">
        <v>0.61185</v>
      </c>
      <c r="L5491">
        <v>0.97035000000000005</v>
      </c>
    </row>
    <row r="5492" spans="1:12" x14ac:dyDescent="0.3">
      <c r="A5492">
        <v>5491</v>
      </c>
      <c r="B5492">
        <v>0.54905000000000004</v>
      </c>
      <c r="C5492">
        <v>0.69615000000000005</v>
      </c>
      <c r="D5492">
        <v>0.62575000000000003</v>
      </c>
      <c r="E5492">
        <v>0.60724999999999996</v>
      </c>
      <c r="F5492">
        <v>0.99104999999999999</v>
      </c>
      <c r="G5492">
        <v>0.61985000000000001</v>
      </c>
      <c r="H5492">
        <v>0.59545000000000003</v>
      </c>
      <c r="I5492">
        <v>2.8049999999999999E-2</v>
      </c>
      <c r="J5492">
        <v>0.75624999999999998</v>
      </c>
      <c r="K5492">
        <v>0.31885000000000002</v>
      </c>
      <c r="L5492">
        <v>0.70665</v>
      </c>
    </row>
    <row r="5493" spans="1:12" x14ac:dyDescent="0.3">
      <c r="A5493">
        <v>5492</v>
      </c>
      <c r="B5493">
        <v>0.54915000000000003</v>
      </c>
      <c r="C5493">
        <v>0.33074999999999999</v>
      </c>
      <c r="D5493">
        <v>0.36204999999999998</v>
      </c>
      <c r="E5493">
        <v>0.94484999999999997</v>
      </c>
      <c r="F5493">
        <v>0.64824999999999999</v>
      </c>
      <c r="G5493">
        <v>0.87695000000000001</v>
      </c>
      <c r="H5493">
        <v>0.44635000000000002</v>
      </c>
      <c r="I5493">
        <v>0.96104999999999996</v>
      </c>
      <c r="J5493">
        <v>0.89154999999999995</v>
      </c>
      <c r="K5493">
        <v>0.97785</v>
      </c>
      <c r="L5493">
        <v>0.45715</v>
      </c>
    </row>
    <row r="5494" spans="1:12" x14ac:dyDescent="0.3">
      <c r="A5494">
        <v>5493</v>
      </c>
      <c r="B5494">
        <v>0.54925000000000002</v>
      </c>
      <c r="C5494">
        <v>0.92015000000000002</v>
      </c>
      <c r="D5494">
        <v>0.67074999999999996</v>
      </c>
      <c r="E5494">
        <v>7.5950000000000004E-2</v>
      </c>
      <c r="F5494">
        <v>1.5650000000000001E-2</v>
      </c>
      <c r="G5494">
        <v>0.54395000000000004</v>
      </c>
      <c r="H5494">
        <v>0.84204999999999997</v>
      </c>
      <c r="I5494">
        <v>8.3049999999999999E-2</v>
      </c>
      <c r="J5494">
        <v>0.52524999999999999</v>
      </c>
      <c r="K5494">
        <v>0.88665000000000005</v>
      </c>
      <c r="L5494">
        <v>0.79605000000000004</v>
      </c>
    </row>
    <row r="5495" spans="1:12" x14ac:dyDescent="0.3">
      <c r="A5495">
        <v>5494</v>
      </c>
      <c r="B5495">
        <v>0.54935</v>
      </c>
      <c r="C5495">
        <v>0.77334999999999998</v>
      </c>
      <c r="D5495">
        <v>9.5750000000000002E-2</v>
      </c>
      <c r="E5495">
        <v>5.1950000000000003E-2</v>
      </c>
      <c r="F5495">
        <v>0.80084999999999995</v>
      </c>
      <c r="G5495">
        <v>0.39705000000000001</v>
      </c>
      <c r="H5495">
        <v>0.24834999999999999</v>
      </c>
      <c r="I5495">
        <v>0.61265000000000003</v>
      </c>
      <c r="J5495">
        <v>7.0050000000000001E-2</v>
      </c>
      <c r="K5495">
        <v>0.70304999999999995</v>
      </c>
      <c r="L5495">
        <v>0.97875000000000001</v>
      </c>
    </row>
    <row r="5496" spans="1:12" x14ac:dyDescent="0.3">
      <c r="A5496">
        <v>5495</v>
      </c>
      <c r="B5496">
        <v>0.54944999999999999</v>
      </c>
      <c r="C5496">
        <v>1.5350000000000001E-2</v>
      </c>
      <c r="D5496">
        <v>0.29444999999999999</v>
      </c>
      <c r="E5496">
        <v>0.34605000000000002</v>
      </c>
      <c r="F5496">
        <v>0.21174999999999999</v>
      </c>
      <c r="G5496">
        <v>0.68525000000000003</v>
      </c>
      <c r="H5496">
        <v>0.77295000000000003</v>
      </c>
      <c r="I5496">
        <v>0.34175</v>
      </c>
      <c r="J5496">
        <v>1.9050000000000001E-2</v>
      </c>
      <c r="K5496">
        <v>4.5850000000000002E-2</v>
      </c>
      <c r="L5496">
        <v>0.43445</v>
      </c>
    </row>
    <row r="5497" spans="1:12" x14ac:dyDescent="0.3">
      <c r="A5497">
        <v>5496</v>
      </c>
      <c r="B5497">
        <v>0.54954999999999998</v>
      </c>
      <c r="C5497">
        <v>0.53354999999999997</v>
      </c>
      <c r="D5497">
        <v>0.87404999999999999</v>
      </c>
      <c r="E5497">
        <v>0.87524999999999997</v>
      </c>
      <c r="F5497">
        <v>0.78725000000000001</v>
      </c>
      <c r="G5497">
        <v>0.21754999999999999</v>
      </c>
      <c r="H5497">
        <v>0.79495000000000005</v>
      </c>
      <c r="I5497">
        <v>0.24915000000000001</v>
      </c>
      <c r="J5497">
        <v>0.54125000000000001</v>
      </c>
      <c r="K5497">
        <v>0.98355000000000004</v>
      </c>
      <c r="L5497">
        <v>0.41544999999999999</v>
      </c>
    </row>
    <row r="5498" spans="1:12" x14ac:dyDescent="0.3">
      <c r="A5498">
        <v>5497</v>
      </c>
      <c r="B5498">
        <v>0.54964999999999997</v>
      </c>
      <c r="C5498">
        <v>0.91185000000000005</v>
      </c>
      <c r="D5498">
        <v>0.62185000000000001</v>
      </c>
      <c r="E5498">
        <v>0.73104999999999998</v>
      </c>
      <c r="F5498">
        <v>8.6349999999999996E-2</v>
      </c>
      <c r="G5498">
        <v>0.98594999999999999</v>
      </c>
      <c r="H5498">
        <v>0.49064999999999998</v>
      </c>
      <c r="I5498">
        <v>0.73614999999999997</v>
      </c>
      <c r="J5498">
        <v>0.19805</v>
      </c>
      <c r="K5498">
        <v>6.8750000000000006E-2</v>
      </c>
      <c r="L5498">
        <v>9.5649999999999999E-2</v>
      </c>
    </row>
    <row r="5499" spans="1:12" x14ac:dyDescent="0.3">
      <c r="A5499">
        <v>5498</v>
      </c>
      <c r="B5499">
        <v>0.54974999999999996</v>
      </c>
      <c r="C5499">
        <v>0.99075000000000002</v>
      </c>
      <c r="D5499">
        <v>0.60394999999999999</v>
      </c>
      <c r="E5499">
        <v>0.59645000000000004</v>
      </c>
      <c r="F5499">
        <v>6.1150000000000003E-2</v>
      </c>
      <c r="G5499">
        <v>0.64985000000000004</v>
      </c>
      <c r="H5499">
        <v>0.71625000000000005</v>
      </c>
      <c r="I5499">
        <v>0.14324999999999999</v>
      </c>
      <c r="J5499">
        <v>0.77334999999999998</v>
      </c>
      <c r="K5499">
        <v>0.26474999999999999</v>
      </c>
      <c r="L5499">
        <v>0.42315000000000003</v>
      </c>
    </row>
    <row r="5500" spans="1:12" x14ac:dyDescent="0.3">
      <c r="A5500">
        <v>5499</v>
      </c>
      <c r="B5500">
        <v>0.54984999999999995</v>
      </c>
      <c r="C5500">
        <v>3.3500000000000001E-3</v>
      </c>
      <c r="D5500">
        <v>0.44674999999999998</v>
      </c>
      <c r="E5500">
        <v>0.93425000000000002</v>
      </c>
      <c r="F5500">
        <v>0.54295000000000004</v>
      </c>
      <c r="G5500">
        <v>2.0549999999999999E-2</v>
      </c>
      <c r="H5500">
        <v>0.18615000000000001</v>
      </c>
      <c r="I5500">
        <v>0.89205000000000001</v>
      </c>
      <c r="J5500">
        <v>0.21925</v>
      </c>
      <c r="K5500">
        <v>0.55225000000000002</v>
      </c>
      <c r="L5500">
        <v>5.2249999999999998E-2</v>
      </c>
    </row>
    <row r="5501" spans="1:12" x14ac:dyDescent="0.3">
      <c r="A5501">
        <v>5500</v>
      </c>
      <c r="B5501">
        <v>0.54995000000000005</v>
      </c>
      <c r="C5501">
        <v>0.84865000000000002</v>
      </c>
      <c r="D5501">
        <v>0.71114999999999995</v>
      </c>
      <c r="E5501">
        <v>0.63944999999999996</v>
      </c>
      <c r="F5501">
        <v>0.11265</v>
      </c>
      <c r="G5501">
        <v>0.89864999999999995</v>
      </c>
      <c r="H5501">
        <v>0.33715000000000001</v>
      </c>
      <c r="I5501">
        <v>0.82374999999999998</v>
      </c>
      <c r="J5501">
        <v>0.90634999999999999</v>
      </c>
      <c r="K5501">
        <v>0.29035</v>
      </c>
      <c r="L5501">
        <v>0.11275</v>
      </c>
    </row>
    <row r="5502" spans="1:12" x14ac:dyDescent="0.3">
      <c r="A5502">
        <v>5501</v>
      </c>
      <c r="B5502">
        <v>0.55005000000000004</v>
      </c>
      <c r="C5502">
        <v>0.68384999999999996</v>
      </c>
      <c r="D5502">
        <v>0.28854999999999997</v>
      </c>
      <c r="E5502">
        <v>0.11375</v>
      </c>
      <c r="F5502">
        <v>0.32185000000000002</v>
      </c>
      <c r="G5502">
        <v>0.29744999999999999</v>
      </c>
      <c r="H5502">
        <v>0.37114999999999998</v>
      </c>
      <c r="I5502">
        <v>0.98604999999999998</v>
      </c>
      <c r="J5502">
        <v>0.59755000000000003</v>
      </c>
      <c r="K5502">
        <v>0.39315</v>
      </c>
      <c r="L5502">
        <v>0.77315</v>
      </c>
    </row>
    <row r="5503" spans="1:12" x14ac:dyDescent="0.3">
      <c r="A5503">
        <v>5502</v>
      </c>
      <c r="B5503">
        <v>0.55015000000000003</v>
      </c>
      <c r="C5503">
        <v>0.44435000000000002</v>
      </c>
      <c r="D5503">
        <v>0.44614999999999999</v>
      </c>
      <c r="E5503">
        <v>0.21274999999999999</v>
      </c>
      <c r="F5503">
        <v>0.38245000000000001</v>
      </c>
      <c r="G5503">
        <v>2.2749999999999999E-2</v>
      </c>
      <c r="H5503">
        <v>0.59194999999999998</v>
      </c>
      <c r="I5503">
        <v>0.39384999999999998</v>
      </c>
      <c r="J5503">
        <v>0.48494999999999999</v>
      </c>
      <c r="K5503">
        <v>0.36525000000000002</v>
      </c>
      <c r="L5503">
        <v>9.9650000000000002E-2</v>
      </c>
    </row>
    <row r="5504" spans="1:12" x14ac:dyDescent="0.3">
      <c r="A5504">
        <v>5503</v>
      </c>
      <c r="B5504">
        <v>0.55025000000000002</v>
      </c>
      <c r="C5504">
        <v>2.6349999999999998E-2</v>
      </c>
      <c r="D5504">
        <v>0.30504999999999999</v>
      </c>
      <c r="E5504">
        <v>2.4549999999999999E-2</v>
      </c>
      <c r="F5504">
        <v>0.50624999999999998</v>
      </c>
      <c r="G5504">
        <v>0.76324999999999998</v>
      </c>
      <c r="H5504">
        <v>1.0749999999999999E-2</v>
      </c>
      <c r="I5504">
        <v>0.88595000000000002</v>
      </c>
      <c r="J5504">
        <v>0.73375000000000001</v>
      </c>
      <c r="K5504">
        <v>0.39624999999999999</v>
      </c>
      <c r="L5504">
        <v>0.34815000000000002</v>
      </c>
    </row>
    <row r="5505" spans="1:12" x14ac:dyDescent="0.3">
      <c r="A5505">
        <v>5504</v>
      </c>
      <c r="B5505">
        <v>0.55035000000000001</v>
      </c>
      <c r="C5505">
        <v>0.47205000000000003</v>
      </c>
      <c r="D5505">
        <v>0.90054999999999996</v>
      </c>
      <c r="E5505">
        <v>0.40315000000000001</v>
      </c>
      <c r="F5505">
        <v>0.64015</v>
      </c>
      <c r="G5505">
        <v>0.52585000000000004</v>
      </c>
      <c r="H5505">
        <v>0.29635</v>
      </c>
      <c r="I5505">
        <v>0.31314999999999998</v>
      </c>
      <c r="J5505">
        <v>0.99204999999999999</v>
      </c>
      <c r="K5505">
        <v>0.75214999999999999</v>
      </c>
      <c r="L5505">
        <v>0.46894999999999998</v>
      </c>
    </row>
    <row r="5506" spans="1:12" x14ac:dyDescent="0.3">
      <c r="A5506">
        <v>5505</v>
      </c>
      <c r="B5506">
        <v>0.55044999999999999</v>
      </c>
      <c r="C5506">
        <v>0.36175000000000002</v>
      </c>
      <c r="D5506">
        <v>0.78305000000000002</v>
      </c>
      <c r="E5506">
        <v>0.91285000000000005</v>
      </c>
      <c r="F5506">
        <v>0.79815000000000003</v>
      </c>
      <c r="G5506">
        <v>0.35565000000000002</v>
      </c>
      <c r="H5506">
        <v>0.99765000000000004</v>
      </c>
      <c r="I5506">
        <v>0.58645000000000003</v>
      </c>
      <c r="J5506">
        <v>0.66785000000000005</v>
      </c>
      <c r="K5506">
        <v>0.11555</v>
      </c>
      <c r="L5506">
        <v>0.82815000000000005</v>
      </c>
    </row>
    <row r="5507" spans="1:12" x14ac:dyDescent="0.3">
      <c r="A5507">
        <v>5506</v>
      </c>
      <c r="B5507">
        <v>0.55054999999999998</v>
      </c>
      <c r="C5507">
        <v>4.8149999999999998E-2</v>
      </c>
      <c r="D5507">
        <v>0.38974999999999999</v>
      </c>
      <c r="E5507">
        <v>0.74114999999999998</v>
      </c>
      <c r="F5507">
        <v>0.54744999999999999</v>
      </c>
      <c r="G5507">
        <v>4.6550000000000001E-2</v>
      </c>
      <c r="H5507">
        <v>1.4499999999999999E-3</v>
      </c>
      <c r="I5507">
        <v>0.85414999999999996</v>
      </c>
      <c r="J5507">
        <v>0.93884999999999996</v>
      </c>
      <c r="K5507">
        <v>0.95084999999999997</v>
      </c>
      <c r="L5507">
        <v>0.27374999999999999</v>
      </c>
    </row>
    <row r="5508" spans="1:12" x14ac:dyDescent="0.3">
      <c r="A5508">
        <v>5507</v>
      </c>
      <c r="B5508">
        <v>0.55064999999999997</v>
      </c>
      <c r="C5508">
        <v>0.87955000000000005</v>
      </c>
      <c r="D5508">
        <v>0.50505</v>
      </c>
      <c r="E5508">
        <v>0.13355</v>
      </c>
      <c r="F5508">
        <v>0.40275</v>
      </c>
      <c r="G5508">
        <v>0.98745000000000005</v>
      </c>
      <c r="H5508">
        <v>0.25064999999999998</v>
      </c>
      <c r="I5508">
        <v>0.66435</v>
      </c>
      <c r="J5508">
        <v>0.29594999999999999</v>
      </c>
      <c r="K5508">
        <v>0.77644999999999997</v>
      </c>
      <c r="L5508">
        <v>0.87734999999999996</v>
      </c>
    </row>
    <row r="5509" spans="1:12" x14ac:dyDescent="0.3">
      <c r="A5509">
        <v>5508</v>
      </c>
      <c r="B5509">
        <v>0.55074999999999996</v>
      </c>
      <c r="C5509">
        <v>0.68905000000000005</v>
      </c>
      <c r="D5509">
        <v>0.30754999999999999</v>
      </c>
      <c r="E5509">
        <v>0.10595</v>
      </c>
      <c r="F5509">
        <v>0.17055000000000001</v>
      </c>
      <c r="G5509">
        <v>0.97665000000000002</v>
      </c>
      <c r="H5509">
        <v>0.65974999999999995</v>
      </c>
      <c r="I5509">
        <v>0.98024999999999995</v>
      </c>
      <c r="J5509">
        <v>0.40915000000000001</v>
      </c>
      <c r="K5509">
        <v>3.8949999999999999E-2</v>
      </c>
      <c r="L5509">
        <v>0.87414999999999998</v>
      </c>
    </row>
    <row r="5510" spans="1:12" x14ac:dyDescent="0.3">
      <c r="A5510">
        <v>5509</v>
      </c>
      <c r="B5510">
        <v>0.55084999999999995</v>
      </c>
      <c r="C5510">
        <v>8.7749999999999995E-2</v>
      </c>
      <c r="D5510">
        <v>6.5350000000000005E-2</v>
      </c>
      <c r="E5510">
        <v>0.53125</v>
      </c>
      <c r="F5510">
        <v>0.32865</v>
      </c>
      <c r="G5510">
        <v>0.13815</v>
      </c>
      <c r="H5510">
        <v>0.32324999999999998</v>
      </c>
      <c r="I5510">
        <v>0.87085000000000001</v>
      </c>
      <c r="J5510">
        <v>0.84255000000000002</v>
      </c>
      <c r="K5510">
        <v>0.37295</v>
      </c>
      <c r="L5510">
        <v>6.855E-2</v>
      </c>
    </row>
    <row r="5511" spans="1:12" x14ac:dyDescent="0.3">
      <c r="A5511">
        <v>5510</v>
      </c>
      <c r="B5511">
        <v>0.55095000000000005</v>
      </c>
      <c r="C5511">
        <v>0.39295000000000002</v>
      </c>
      <c r="D5511">
        <v>0.76595000000000002</v>
      </c>
      <c r="E5511">
        <v>0.63614999999999999</v>
      </c>
      <c r="F5511">
        <v>0.29215000000000002</v>
      </c>
      <c r="G5511">
        <v>0.72214999999999996</v>
      </c>
      <c r="H5511">
        <v>0.81894999999999996</v>
      </c>
      <c r="I5511">
        <v>0.62195</v>
      </c>
      <c r="J5511">
        <v>0.54225000000000001</v>
      </c>
      <c r="K5511">
        <v>0.93925000000000003</v>
      </c>
      <c r="L5511">
        <v>0.22414999999999999</v>
      </c>
    </row>
    <row r="5512" spans="1:12" x14ac:dyDescent="0.3">
      <c r="A5512">
        <v>5511</v>
      </c>
      <c r="B5512">
        <v>0.55105000000000004</v>
      </c>
      <c r="C5512">
        <v>0.20945</v>
      </c>
      <c r="D5512">
        <v>0.22205</v>
      </c>
      <c r="E5512">
        <v>0.38724999999999998</v>
      </c>
      <c r="F5512">
        <v>0.29194999999999999</v>
      </c>
      <c r="G5512">
        <v>0.70884999999999998</v>
      </c>
      <c r="H5512">
        <v>0.72514999999999996</v>
      </c>
      <c r="I5512">
        <v>0.70484999999999998</v>
      </c>
      <c r="J5512">
        <v>0.60734999999999995</v>
      </c>
      <c r="K5512">
        <v>0.85014999999999996</v>
      </c>
      <c r="L5512">
        <v>0.81594999999999995</v>
      </c>
    </row>
    <row r="5513" spans="1:12" x14ac:dyDescent="0.3">
      <c r="A5513">
        <v>5512</v>
      </c>
      <c r="B5513">
        <v>0.55115000000000003</v>
      </c>
      <c r="C5513">
        <v>0.45924999999999999</v>
      </c>
      <c r="D5513">
        <v>9.5949999999999994E-2</v>
      </c>
      <c r="E5513">
        <v>0.66034999999999999</v>
      </c>
      <c r="F5513">
        <v>0.95904999999999996</v>
      </c>
      <c r="G5513">
        <v>0.14745</v>
      </c>
      <c r="H5513">
        <v>0.34275</v>
      </c>
      <c r="I5513">
        <v>0.35675000000000001</v>
      </c>
      <c r="J5513">
        <v>0.77895000000000003</v>
      </c>
      <c r="K5513">
        <v>0.46965000000000001</v>
      </c>
      <c r="L5513">
        <v>0.95555000000000001</v>
      </c>
    </row>
    <row r="5514" spans="1:12" x14ac:dyDescent="0.3">
      <c r="A5514">
        <v>5513</v>
      </c>
      <c r="B5514">
        <v>0.55125000000000002</v>
      </c>
      <c r="C5514">
        <v>0.40244999999999997</v>
      </c>
      <c r="D5514">
        <v>0.44395000000000001</v>
      </c>
      <c r="E5514">
        <v>0.46515000000000001</v>
      </c>
      <c r="F5514">
        <v>0.81805000000000005</v>
      </c>
      <c r="G5514">
        <v>0.18995000000000001</v>
      </c>
      <c r="H5514">
        <v>0.15365000000000001</v>
      </c>
      <c r="I5514">
        <v>0.77754999999999996</v>
      </c>
      <c r="J5514">
        <v>0.14835000000000001</v>
      </c>
      <c r="K5514">
        <v>0.68584999999999996</v>
      </c>
      <c r="L5514">
        <v>0.87634999999999996</v>
      </c>
    </row>
    <row r="5515" spans="1:12" x14ac:dyDescent="0.3">
      <c r="A5515">
        <v>5514</v>
      </c>
      <c r="B5515">
        <v>0.55135000000000001</v>
      </c>
      <c r="C5515">
        <v>0.37145</v>
      </c>
      <c r="D5515">
        <v>0.32145000000000001</v>
      </c>
      <c r="E5515">
        <v>0.34915000000000002</v>
      </c>
      <c r="F5515">
        <v>0.77715000000000001</v>
      </c>
      <c r="G5515">
        <v>0.60655000000000003</v>
      </c>
      <c r="H5515">
        <v>0.65654999999999997</v>
      </c>
      <c r="I5515">
        <v>0.56235000000000002</v>
      </c>
      <c r="J5515">
        <v>0.51985000000000003</v>
      </c>
      <c r="K5515">
        <v>0.84924999999999995</v>
      </c>
      <c r="L5515">
        <v>0.25424999999999998</v>
      </c>
    </row>
    <row r="5516" spans="1:12" x14ac:dyDescent="0.3">
      <c r="A5516">
        <v>5515</v>
      </c>
      <c r="B5516">
        <v>0.55145</v>
      </c>
      <c r="C5516">
        <v>0.88285000000000002</v>
      </c>
      <c r="D5516">
        <v>0.44964999999999999</v>
      </c>
      <c r="E5516">
        <v>0.88254999999999995</v>
      </c>
      <c r="F5516">
        <v>0.76575000000000004</v>
      </c>
      <c r="G5516">
        <v>0.28115000000000001</v>
      </c>
      <c r="H5516">
        <v>0.60185</v>
      </c>
      <c r="I5516">
        <v>0.49135000000000001</v>
      </c>
      <c r="J5516">
        <v>0.29394999999999999</v>
      </c>
      <c r="K5516">
        <v>0.83214999999999995</v>
      </c>
      <c r="L5516">
        <v>0.34544999999999998</v>
      </c>
    </row>
    <row r="5517" spans="1:12" x14ac:dyDescent="0.3">
      <c r="A5517">
        <v>5516</v>
      </c>
      <c r="B5517">
        <v>0.55154999999999998</v>
      </c>
      <c r="C5517">
        <v>0.88144999999999996</v>
      </c>
      <c r="D5517">
        <v>0.75814999999999999</v>
      </c>
      <c r="E5517">
        <v>0.86375000000000002</v>
      </c>
      <c r="F5517">
        <v>9.3450000000000005E-2</v>
      </c>
      <c r="G5517">
        <v>0.37564999999999998</v>
      </c>
      <c r="H5517">
        <v>0.69345000000000001</v>
      </c>
      <c r="I5517">
        <v>0.78085000000000004</v>
      </c>
      <c r="J5517">
        <v>0.88834999999999997</v>
      </c>
      <c r="K5517">
        <v>0.22595000000000001</v>
      </c>
      <c r="L5517">
        <v>0.36764999999999998</v>
      </c>
    </row>
    <row r="5518" spans="1:12" x14ac:dyDescent="0.3">
      <c r="A5518">
        <v>5517</v>
      </c>
      <c r="B5518">
        <v>0.55164999999999997</v>
      </c>
      <c r="C5518">
        <v>0.10174999999999999</v>
      </c>
      <c r="D5518">
        <v>0.76334999999999997</v>
      </c>
      <c r="E5518">
        <v>0.27315</v>
      </c>
      <c r="F5518">
        <v>0.84904999999999997</v>
      </c>
      <c r="G5518">
        <v>0.50114999999999998</v>
      </c>
      <c r="H5518">
        <v>0.14895</v>
      </c>
      <c r="I5518">
        <v>0.51665000000000005</v>
      </c>
      <c r="J5518">
        <v>0.43054999999999999</v>
      </c>
      <c r="K5518">
        <v>0.34294999999999998</v>
      </c>
      <c r="L5518">
        <v>0.15165000000000001</v>
      </c>
    </row>
    <row r="5519" spans="1:12" x14ac:dyDescent="0.3">
      <c r="A5519">
        <v>5518</v>
      </c>
      <c r="B5519">
        <v>0.55174999999999996</v>
      </c>
      <c r="C5519">
        <v>0.39174999999999999</v>
      </c>
      <c r="D5519">
        <v>0.89044999999999996</v>
      </c>
      <c r="E5519">
        <v>0.23895</v>
      </c>
      <c r="F5519">
        <v>0.56064999999999998</v>
      </c>
      <c r="G5519">
        <v>0.16965</v>
      </c>
      <c r="H5519">
        <v>0.15375</v>
      </c>
      <c r="I5519">
        <v>0.77815000000000001</v>
      </c>
      <c r="J5519">
        <v>7.1849999999999997E-2</v>
      </c>
      <c r="K5519">
        <v>0.54854999999999998</v>
      </c>
      <c r="L5519">
        <v>9.3049999999999994E-2</v>
      </c>
    </row>
    <row r="5520" spans="1:12" x14ac:dyDescent="0.3">
      <c r="A5520">
        <v>5519</v>
      </c>
      <c r="B5520">
        <v>0.55184999999999995</v>
      </c>
      <c r="C5520">
        <v>0.83545000000000003</v>
      </c>
      <c r="D5520">
        <v>0.46455000000000002</v>
      </c>
      <c r="E5520">
        <v>0.13664999999999999</v>
      </c>
      <c r="F5520">
        <v>0.85685</v>
      </c>
      <c r="G5520">
        <v>0.27765000000000001</v>
      </c>
      <c r="H5520">
        <v>0.26695000000000002</v>
      </c>
      <c r="I5520">
        <v>0.31514999999999999</v>
      </c>
      <c r="J5520">
        <v>0.97555000000000003</v>
      </c>
      <c r="K5520">
        <v>0.48814999999999997</v>
      </c>
      <c r="L5520">
        <v>0.65744999999999998</v>
      </c>
    </row>
    <row r="5521" spans="1:12" x14ac:dyDescent="0.3">
      <c r="A5521">
        <v>5520</v>
      </c>
      <c r="B5521">
        <v>0.55195000000000005</v>
      </c>
      <c r="C5521">
        <v>0.83565</v>
      </c>
      <c r="D5521">
        <v>0.13675000000000001</v>
      </c>
      <c r="E5521">
        <v>0.25895000000000001</v>
      </c>
      <c r="F5521">
        <v>0.74034999999999995</v>
      </c>
      <c r="G5521">
        <v>0.11895</v>
      </c>
      <c r="H5521">
        <v>0.88134999999999997</v>
      </c>
      <c r="I5521">
        <v>5.4649999999999997E-2</v>
      </c>
      <c r="J5521">
        <v>0.46715000000000001</v>
      </c>
      <c r="K5521">
        <v>0.47565000000000002</v>
      </c>
      <c r="L5521">
        <v>0.16844999999999999</v>
      </c>
    </row>
    <row r="5522" spans="1:12" x14ac:dyDescent="0.3">
      <c r="A5522">
        <v>5521</v>
      </c>
      <c r="B5522">
        <v>0.55205000000000004</v>
      </c>
      <c r="C5522">
        <v>0.59675</v>
      </c>
      <c r="D5522">
        <v>0.67344999999999999</v>
      </c>
      <c r="E5522">
        <v>0.52905000000000002</v>
      </c>
      <c r="F5522">
        <v>0.23485</v>
      </c>
      <c r="G5522">
        <v>0.27284999999999998</v>
      </c>
      <c r="H5522">
        <v>0.11235000000000001</v>
      </c>
      <c r="I5522">
        <v>0.19914999999999999</v>
      </c>
      <c r="J5522">
        <v>0.64605000000000001</v>
      </c>
      <c r="K5522">
        <v>0.87224999999999997</v>
      </c>
      <c r="L5522">
        <v>0.48604999999999998</v>
      </c>
    </row>
    <row r="5523" spans="1:12" x14ac:dyDescent="0.3">
      <c r="A5523">
        <v>5522</v>
      </c>
      <c r="B5523">
        <v>0.55215000000000003</v>
      </c>
      <c r="C5523">
        <v>0.55925000000000002</v>
      </c>
      <c r="D5523">
        <v>0.91564999999999996</v>
      </c>
      <c r="E5523">
        <v>0.79625000000000001</v>
      </c>
      <c r="F5523">
        <v>0.90915000000000001</v>
      </c>
      <c r="G5523">
        <v>0.83025000000000004</v>
      </c>
      <c r="H5523">
        <v>0.40505000000000002</v>
      </c>
      <c r="I5523">
        <v>0.47465000000000002</v>
      </c>
      <c r="J5523">
        <v>0.97184999999999999</v>
      </c>
      <c r="K5523">
        <v>0.30875000000000002</v>
      </c>
      <c r="L5523">
        <v>0.61275000000000002</v>
      </c>
    </row>
    <row r="5524" spans="1:12" x14ac:dyDescent="0.3">
      <c r="A5524">
        <v>5523</v>
      </c>
      <c r="B5524">
        <v>0.55225000000000002</v>
      </c>
      <c r="C5524">
        <v>0.96384999999999998</v>
      </c>
      <c r="D5524">
        <v>2.6349999999999998E-2</v>
      </c>
      <c r="E5524">
        <v>0.30135000000000001</v>
      </c>
      <c r="F5524">
        <v>0.25685000000000002</v>
      </c>
      <c r="G5524">
        <v>0.69845000000000002</v>
      </c>
      <c r="H5524">
        <v>6.9550000000000001E-2</v>
      </c>
      <c r="I5524">
        <v>0.58665</v>
      </c>
      <c r="J5524">
        <v>0.82184999999999997</v>
      </c>
      <c r="K5524">
        <v>0.82155</v>
      </c>
      <c r="L5524">
        <v>0.94455</v>
      </c>
    </row>
    <row r="5525" spans="1:12" x14ac:dyDescent="0.3">
      <c r="A5525">
        <v>5524</v>
      </c>
      <c r="B5525">
        <v>0.55235000000000001</v>
      </c>
      <c r="C5525">
        <v>0.44455</v>
      </c>
      <c r="D5525">
        <v>0.84284999999999999</v>
      </c>
      <c r="E5525">
        <v>0.23225000000000001</v>
      </c>
      <c r="F5525">
        <v>0.45534999999999998</v>
      </c>
      <c r="G5525">
        <v>0.66915000000000002</v>
      </c>
      <c r="H5525">
        <v>0.33465</v>
      </c>
      <c r="I5525">
        <v>1.865E-2</v>
      </c>
      <c r="J5525">
        <v>0.61045000000000005</v>
      </c>
      <c r="K5525">
        <v>0.90974999999999995</v>
      </c>
      <c r="L5525">
        <v>0.53905000000000003</v>
      </c>
    </row>
    <row r="5526" spans="1:12" x14ac:dyDescent="0.3">
      <c r="A5526">
        <v>5525</v>
      </c>
      <c r="B5526">
        <v>0.55245</v>
      </c>
      <c r="C5526">
        <v>0.42554999999999998</v>
      </c>
      <c r="D5526">
        <v>0.94015000000000004</v>
      </c>
      <c r="E5526">
        <v>4.3249999999999997E-2</v>
      </c>
      <c r="F5526">
        <v>0.83555000000000001</v>
      </c>
      <c r="G5526">
        <v>0.88815</v>
      </c>
      <c r="H5526">
        <v>0.90415000000000001</v>
      </c>
      <c r="I5526">
        <v>0.49545</v>
      </c>
      <c r="J5526">
        <v>0.23044999999999999</v>
      </c>
      <c r="K5526">
        <v>0.13175000000000001</v>
      </c>
      <c r="L5526">
        <v>0.30364999999999998</v>
      </c>
    </row>
    <row r="5527" spans="1:12" x14ac:dyDescent="0.3">
      <c r="A5527">
        <v>5526</v>
      </c>
      <c r="B5527">
        <v>0.55254999999999999</v>
      </c>
      <c r="C5527">
        <v>0.59894999999999998</v>
      </c>
      <c r="D5527">
        <v>0.33274999999999999</v>
      </c>
      <c r="E5527">
        <v>0.56315000000000004</v>
      </c>
      <c r="F5527">
        <v>0.38945000000000002</v>
      </c>
      <c r="G5527">
        <v>3.0849999999999999E-2</v>
      </c>
      <c r="H5527">
        <v>0.81764999999999999</v>
      </c>
      <c r="I5527">
        <v>0.30085000000000001</v>
      </c>
      <c r="J5527">
        <v>0.33784999999999998</v>
      </c>
      <c r="K5527">
        <v>0.61455000000000004</v>
      </c>
      <c r="L5527">
        <v>0.51915</v>
      </c>
    </row>
    <row r="5528" spans="1:12" x14ac:dyDescent="0.3">
      <c r="A5528">
        <v>5527</v>
      </c>
      <c r="B5528">
        <v>0.55264999999999997</v>
      </c>
      <c r="C5528">
        <v>0.54995000000000005</v>
      </c>
      <c r="D5528">
        <v>1.8500000000000001E-3</v>
      </c>
      <c r="E5528">
        <v>0.52464999999999995</v>
      </c>
      <c r="F5528">
        <v>0.82835000000000003</v>
      </c>
      <c r="G5528">
        <v>0.20235</v>
      </c>
      <c r="H5528">
        <v>0.63624999999999998</v>
      </c>
      <c r="I5528">
        <v>0.36845</v>
      </c>
      <c r="J5528">
        <v>0.70625000000000004</v>
      </c>
      <c r="K5528">
        <v>0.69084999999999996</v>
      </c>
      <c r="L5528">
        <v>0.26064999999999999</v>
      </c>
    </row>
    <row r="5529" spans="1:12" x14ac:dyDescent="0.3">
      <c r="A5529">
        <v>5528</v>
      </c>
      <c r="B5529">
        <v>0.55274999999999996</v>
      </c>
      <c r="C5529">
        <v>0.91444999999999999</v>
      </c>
      <c r="D5529">
        <v>0.38214999999999999</v>
      </c>
      <c r="E5529">
        <v>0.38424999999999998</v>
      </c>
      <c r="F5529">
        <v>0.78695000000000004</v>
      </c>
      <c r="G5529">
        <v>0.31635000000000002</v>
      </c>
      <c r="H5529">
        <v>0.43614999999999998</v>
      </c>
      <c r="I5529">
        <v>0.22245000000000001</v>
      </c>
      <c r="J5529">
        <v>0.36645</v>
      </c>
      <c r="K5529">
        <v>0.82704999999999995</v>
      </c>
      <c r="L5529">
        <v>0.54425000000000001</v>
      </c>
    </row>
    <row r="5530" spans="1:12" x14ac:dyDescent="0.3">
      <c r="A5530">
        <v>5529</v>
      </c>
      <c r="B5530">
        <v>0.55284999999999995</v>
      </c>
      <c r="C5530">
        <v>0.46815000000000001</v>
      </c>
      <c r="D5530">
        <v>0.93445</v>
      </c>
      <c r="E5530">
        <v>0.74065000000000003</v>
      </c>
      <c r="F5530">
        <v>0.71194999999999997</v>
      </c>
      <c r="G5530">
        <v>0.59565000000000001</v>
      </c>
      <c r="H5530">
        <v>0.83555000000000001</v>
      </c>
      <c r="I5530">
        <v>1.8749999999999999E-2</v>
      </c>
      <c r="J5530">
        <v>6.9650000000000004E-2</v>
      </c>
      <c r="K5530">
        <v>0.82145000000000001</v>
      </c>
      <c r="L5530">
        <v>4.4049999999999999E-2</v>
      </c>
    </row>
    <row r="5531" spans="1:12" x14ac:dyDescent="0.3">
      <c r="A5531">
        <v>5530</v>
      </c>
      <c r="B5531">
        <v>0.55295000000000005</v>
      </c>
      <c r="C5531">
        <v>0.91764999999999997</v>
      </c>
      <c r="D5531">
        <v>0.34775</v>
      </c>
      <c r="E5531">
        <v>0.67105000000000004</v>
      </c>
      <c r="F5531">
        <v>0.16925000000000001</v>
      </c>
      <c r="G5531">
        <v>6.6049999999999998E-2</v>
      </c>
      <c r="H5531">
        <v>0.63734999999999997</v>
      </c>
      <c r="I5531">
        <v>0.74724999999999997</v>
      </c>
      <c r="J5531">
        <v>0.25905</v>
      </c>
      <c r="K5531">
        <v>0.84914999999999996</v>
      </c>
      <c r="L5531">
        <v>0.90605000000000002</v>
      </c>
    </row>
    <row r="5532" spans="1:12" x14ac:dyDescent="0.3">
      <c r="A5532">
        <v>5531</v>
      </c>
      <c r="B5532">
        <v>0.55305000000000004</v>
      </c>
      <c r="C5532">
        <v>6.2850000000000003E-2</v>
      </c>
      <c r="D5532">
        <v>0.22955</v>
      </c>
      <c r="E5532">
        <v>0.31154999999999999</v>
      </c>
      <c r="F5532">
        <v>0.28465000000000001</v>
      </c>
      <c r="G5532">
        <v>0.91964999999999997</v>
      </c>
      <c r="H5532">
        <v>0.68145</v>
      </c>
      <c r="I5532">
        <v>0.68684999999999996</v>
      </c>
      <c r="J5532">
        <v>0.35485</v>
      </c>
      <c r="K5532">
        <v>0.84314999999999996</v>
      </c>
      <c r="L5532">
        <v>0.20385</v>
      </c>
    </row>
    <row r="5533" spans="1:12" x14ac:dyDescent="0.3">
      <c r="A5533">
        <v>5532</v>
      </c>
      <c r="B5533">
        <v>0.55315000000000003</v>
      </c>
      <c r="C5533">
        <v>0.93574999999999997</v>
      </c>
      <c r="D5533">
        <v>0.21454999999999999</v>
      </c>
      <c r="E5533">
        <v>0.46844999999999998</v>
      </c>
      <c r="F5533">
        <v>4.675E-2</v>
      </c>
      <c r="G5533">
        <v>0.11325</v>
      </c>
      <c r="H5533">
        <v>0.59724999999999995</v>
      </c>
      <c r="I5533">
        <v>2.145E-2</v>
      </c>
      <c r="J5533">
        <v>0.10125000000000001</v>
      </c>
      <c r="K5533">
        <v>0.80195000000000005</v>
      </c>
      <c r="L5533">
        <v>0.88585000000000003</v>
      </c>
    </row>
    <row r="5534" spans="1:12" x14ac:dyDescent="0.3">
      <c r="A5534">
        <v>5533</v>
      </c>
      <c r="B5534">
        <v>0.55325000000000002</v>
      </c>
      <c r="C5534">
        <v>0.33884999999999998</v>
      </c>
      <c r="D5534">
        <v>0.70615000000000006</v>
      </c>
      <c r="E5534">
        <v>0.73365000000000002</v>
      </c>
      <c r="F5534">
        <v>0.53844999999999998</v>
      </c>
      <c r="G5534">
        <v>0.95694999999999997</v>
      </c>
      <c r="H5534">
        <v>0.53685000000000005</v>
      </c>
      <c r="I5534">
        <v>2.5500000000000002E-3</v>
      </c>
      <c r="J5534">
        <v>0.45014999999999999</v>
      </c>
      <c r="K5534">
        <v>2.3650000000000001E-2</v>
      </c>
      <c r="L5534">
        <v>0.19184999999999999</v>
      </c>
    </row>
    <row r="5535" spans="1:12" x14ac:dyDescent="0.3">
      <c r="A5535">
        <v>5534</v>
      </c>
      <c r="B5535">
        <v>0.55335000000000001</v>
      </c>
      <c r="C5535">
        <v>0.18725</v>
      </c>
      <c r="D5535">
        <v>6.1749999999999999E-2</v>
      </c>
      <c r="E5535">
        <v>0.16005</v>
      </c>
      <c r="F5535">
        <v>0.93464999999999998</v>
      </c>
      <c r="G5535">
        <v>0.75375000000000003</v>
      </c>
      <c r="H5535">
        <v>2.4250000000000001E-2</v>
      </c>
      <c r="I5535">
        <v>0.95604999999999996</v>
      </c>
      <c r="J5535">
        <v>0.71055000000000001</v>
      </c>
      <c r="K5535">
        <v>0.38664999999999999</v>
      </c>
      <c r="L5535">
        <v>0.93194999999999995</v>
      </c>
    </row>
    <row r="5536" spans="1:12" x14ac:dyDescent="0.3">
      <c r="A5536">
        <v>5535</v>
      </c>
      <c r="B5536">
        <v>0.55345</v>
      </c>
      <c r="C5536">
        <v>0.15254999999999999</v>
      </c>
      <c r="D5536">
        <v>0.79495000000000005</v>
      </c>
      <c r="E5536">
        <v>0.46294999999999997</v>
      </c>
      <c r="F5536">
        <v>0.96814999999999996</v>
      </c>
      <c r="G5536">
        <v>0.70845000000000002</v>
      </c>
      <c r="H5536">
        <v>0.83925000000000005</v>
      </c>
      <c r="I5536">
        <v>5.7450000000000001E-2</v>
      </c>
      <c r="J5536">
        <v>0.61275000000000002</v>
      </c>
      <c r="K5536">
        <v>0.41785</v>
      </c>
      <c r="L5536">
        <v>0.37514999999999998</v>
      </c>
    </row>
    <row r="5537" spans="1:12" x14ac:dyDescent="0.3">
      <c r="A5537">
        <v>5536</v>
      </c>
      <c r="B5537">
        <v>0.55354999999999999</v>
      </c>
      <c r="C5537">
        <v>1.7850000000000001E-2</v>
      </c>
      <c r="D5537">
        <v>9.2549999999999993E-2</v>
      </c>
      <c r="E5537">
        <v>4.6550000000000001E-2</v>
      </c>
      <c r="F5537">
        <v>0.37845000000000001</v>
      </c>
      <c r="G5537">
        <v>0.52454999999999996</v>
      </c>
      <c r="H5537">
        <v>0.49104999999999999</v>
      </c>
      <c r="I5537">
        <v>0.70255000000000001</v>
      </c>
      <c r="J5537">
        <v>0.19605</v>
      </c>
      <c r="K5537">
        <v>0.18054999999999999</v>
      </c>
      <c r="L5537">
        <v>0.40184999999999998</v>
      </c>
    </row>
    <row r="5538" spans="1:12" x14ac:dyDescent="0.3">
      <c r="A5538">
        <v>5537</v>
      </c>
      <c r="B5538">
        <v>0.55364999999999998</v>
      </c>
      <c r="C5538">
        <v>0.88624999999999998</v>
      </c>
      <c r="D5538">
        <v>0.59675</v>
      </c>
      <c r="E5538">
        <v>0.87504999999999999</v>
      </c>
      <c r="F5538">
        <v>0.75355000000000005</v>
      </c>
      <c r="G5538">
        <v>0.69894999999999996</v>
      </c>
      <c r="H5538">
        <v>0.64185000000000003</v>
      </c>
      <c r="I5538">
        <v>0.56005000000000005</v>
      </c>
      <c r="J5538">
        <v>8.8849999999999998E-2</v>
      </c>
      <c r="K5538">
        <v>0.62195</v>
      </c>
      <c r="L5538">
        <v>0.53095000000000003</v>
      </c>
    </row>
    <row r="5539" spans="1:12" x14ac:dyDescent="0.3">
      <c r="A5539">
        <v>5538</v>
      </c>
      <c r="B5539">
        <v>0.55374999999999996</v>
      </c>
      <c r="C5539">
        <v>0.77485000000000004</v>
      </c>
      <c r="D5539">
        <v>0.75485000000000002</v>
      </c>
      <c r="E5539">
        <v>0.70204999999999995</v>
      </c>
      <c r="F5539">
        <v>0.31564999999999999</v>
      </c>
      <c r="G5539">
        <v>0.80195000000000005</v>
      </c>
      <c r="H5539">
        <v>0.37895000000000001</v>
      </c>
      <c r="I5539">
        <v>0.23755000000000001</v>
      </c>
      <c r="J5539">
        <v>0.32684999999999997</v>
      </c>
      <c r="K5539">
        <v>0.17094999999999999</v>
      </c>
      <c r="L5539">
        <v>0.95225000000000004</v>
      </c>
    </row>
    <row r="5540" spans="1:12" x14ac:dyDescent="0.3">
      <c r="A5540">
        <v>5539</v>
      </c>
      <c r="B5540">
        <v>0.55384999999999995</v>
      </c>
      <c r="C5540">
        <v>2.6749999999999999E-2</v>
      </c>
      <c r="D5540">
        <v>0.76044999999999996</v>
      </c>
      <c r="E5540">
        <v>0.67295000000000005</v>
      </c>
      <c r="F5540">
        <v>0.25195000000000001</v>
      </c>
      <c r="G5540">
        <v>0.46434999999999998</v>
      </c>
      <c r="H5540">
        <v>0.39545000000000002</v>
      </c>
      <c r="I5540">
        <v>0.79295000000000004</v>
      </c>
      <c r="J5540">
        <v>0.15304999999999999</v>
      </c>
      <c r="K5540">
        <v>0.68955</v>
      </c>
      <c r="L5540">
        <v>0.17915</v>
      </c>
    </row>
    <row r="5541" spans="1:12" x14ac:dyDescent="0.3">
      <c r="A5541">
        <v>5540</v>
      </c>
      <c r="B5541">
        <v>0.55395000000000005</v>
      </c>
      <c r="C5541">
        <v>0.58074999999999999</v>
      </c>
      <c r="D5541">
        <v>1.6250000000000001E-2</v>
      </c>
      <c r="E5541">
        <v>0.90264999999999995</v>
      </c>
      <c r="F5541">
        <v>0.44714999999999999</v>
      </c>
      <c r="G5541">
        <v>0.76954999999999996</v>
      </c>
      <c r="H5541">
        <v>0.38965</v>
      </c>
      <c r="I5541">
        <v>0.48075000000000001</v>
      </c>
      <c r="J5541">
        <v>2.0750000000000001E-2</v>
      </c>
      <c r="K5541">
        <v>0.38305</v>
      </c>
      <c r="L5541">
        <v>0.42435</v>
      </c>
    </row>
    <row r="5542" spans="1:12" x14ac:dyDescent="0.3">
      <c r="A5542">
        <v>5541</v>
      </c>
      <c r="B5542">
        <v>0.55405000000000004</v>
      </c>
      <c r="C5542">
        <v>0.82715000000000005</v>
      </c>
      <c r="D5542">
        <v>9.9049999999999999E-2</v>
      </c>
      <c r="E5542">
        <v>0.41794999999999999</v>
      </c>
      <c r="F5542">
        <v>0.37064999999999998</v>
      </c>
      <c r="G5542">
        <v>0.12445000000000001</v>
      </c>
      <c r="H5542">
        <v>0.83435000000000004</v>
      </c>
      <c r="I5542">
        <v>0.94655</v>
      </c>
      <c r="J5542">
        <v>0.83404999999999996</v>
      </c>
      <c r="K5542">
        <v>0.29325000000000001</v>
      </c>
      <c r="L5542">
        <v>0.20374999999999999</v>
      </c>
    </row>
    <row r="5543" spans="1:12" x14ac:dyDescent="0.3">
      <c r="A5543">
        <v>5542</v>
      </c>
      <c r="B5543">
        <v>0.55415000000000003</v>
      </c>
      <c r="C5543">
        <v>1.485E-2</v>
      </c>
      <c r="D5543">
        <v>0.74534999999999996</v>
      </c>
      <c r="E5543">
        <v>0.98834999999999995</v>
      </c>
      <c r="F5543">
        <v>0.82874999999999999</v>
      </c>
      <c r="G5543">
        <v>0.20044999999999999</v>
      </c>
      <c r="H5543">
        <v>0.16864999999999999</v>
      </c>
      <c r="I5543">
        <v>0.55145</v>
      </c>
      <c r="J5543">
        <v>3.5450000000000002E-2</v>
      </c>
      <c r="K5543">
        <v>0.27134999999999998</v>
      </c>
      <c r="L5543">
        <v>0.84584999999999999</v>
      </c>
    </row>
    <row r="5544" spans="1:12" x14ac:dyDescent="0.3">
      <c r="A5544">
        <v>5543</v>
      </c>
      <c r="B5544">
        <v>0.55425000000000002</v>
      </c>
      <c r="C5544">
        <v>0.91674999999999995</v>
      </c>
      <c r="D5544">
        <v>1.345E-2</v>
      </c>
      <c r="E5544">
        <v>0.25724999999999998</v>
      </c>
      <c r="F5544">
        <v>5.0049999999999997E-2</v>
      </c>
      <c r="G5544">
        <v>0.90695000000000003</v>
      </c>
      <c r="H5544">
        <v>1.9050000000000001E-2</v>
      </c>
      <c r="I5544">
        <v>0.59255000000000002</v>
      </c>
      <c r="J5544">
        <v>0.11375</v>
      </c>
      <c r="K5544">
        <v>0.99965000000000004</v>
      </c>
      <c r="L5544">
        <v>0.81984999999999997</v>
      </c>
    </row>
    <row r="5545" spans="1:12" x14ac:dyDescent="0.3">
      <c r="A5545">
        <v>5544</v>
      </c>
      <c r="B5545">
        <v>0.55435000000000001</v>
      </c>
      <c r="C5545">
        <v>0.48544999999999999</v>
      </c>
      <c r="D5545">
        <v>0.49045</v>
      </c>
      <c r="E5545">
        <v>7.8750000000000001E-2</v>
      </c>
      <c r="F5545">
        <v>0.65964999999999996</v>
      </c>
      <c r="G5545">
        <v>0.53795000000000004</v>
      </c>
      <c r="H5545">
        <v>0.47534999999999999</v>
      </c>
      <c r="I5545">
        <v>0.83735000000000004</v>
      </c>
      <c r="J5545">
        <v>0.63915</v>
      </c>
      <c r="K5545">
        <v>0.95494999999999997</v>
      </c>
      <c r="L5545">
        <v>0.23285</v>
      </c>
    </row>
    <row r="5546" spans="1:12" x14ac:dyDescent="0.3">
      <c r="A5546">
        <v>5545</v>
      </c>
      <c r="B5546">
        <v>0.55445</v>
      </c>
      <c r="C5546">
        <v>0.39065</v>
      </c>
      <c r="D5546">
        <v>0.92415000000000003</v>
      </c>
      <c r="E5546">
        <v>0.91895000000000004</v>
      </c>
      <c r="F5546">
        <v>0.46195000000000003</v>
      </c>
      <c r="G5546">
        <v>0.46565000000000001</v>
      </c>
      <c r="H5546">
        <v>4.8349999999999997E-2</v>
      </c>
      <c r="I5546">
        <v>0.42015000000000002</v>
      </c>
      <c r="J5546">
        <v>0.22855</v>
      </c>
      <c r="K5546">
        <v>0.37714999999999999</v>
      </c>
      <c r="L5546">
        <v>0.19825000000000001</v>
      </c>
    </row>
    <row r="5547" spans="1:12" x14ac:dyDescent="0.3">
      <c r="A5547">
        <v>5546</v>
      </c>
      <c r="B5547">
        <v>0.55454999999999999</v>
      </c>
      <c r="C5547">
        <v>0.98665000000000003</v>
      </c>
      <c r="D5547">
        <v>0.82955000000000001</v>
      </c>
      <c r="E5547">
        <v>0.73514999999999997</v>
      </c>
      <c r="F5547">
        <v>0.34625</v>
      </c>
      <c r="G5547">
        <v>0.18745000000000001</v>
      </c>
      <c r="H5547">
        <v>0.63034999999999997</v>
      </c>
      <c r="I5547">
        <v>0.55364999999999998</v>
      </c>
      <c r="J5547">
        <v>0.14235</v>
      </c>
      <c r="K5547">
        <v>0.35215000000000002</v>
      </c>
      <c r="L5547">
        <v>0.88734999999999997</v>
      </c>
    </row>
    <row r="5548" spans="1:12" x14ac:dyDescent="0.3">
      <c r="A5548">
        <v>5547</v>
      </c>
      <c r="B5548">
        <v>0.55464999999999998</v>
      </c>
      <c r="C5548">
        <v>0.10555</v>
      </c>
      <c r="D5548">
        <v>0.14094999999999999</v>
      </c>
      <c r="E5548">
        <v>0.16355</v>
      </c>
      <c r="F5548">
        <v>0.74155000000000004</v>
      </c>
      <c r="G5548">
        <v>0.34734999999999999</v>
      </c>
      <c r="H5548">
        <v>0.91564999999999996</v>
      </c>
      <c r="I5548">
        <v>0.31985000000000002</v>
      </c>
      <c r="J5548">
        <v>6.6449999999999995E-2</v>
      </c>
      <c r="K5548">
        <v>0.40505000000000002</v>
      </c>
      <c r="L5548">
        <v>0.39834999999999998</v>
      </c>
    </row>
    <row r="5549" spans="1:12" x14ac:dyDescent="0.3">
      <c r="A5549">
        <v>5548</v>
      </c>
      <c r="B5549">
        <v>0.55474999999999997</v>
      </c>
      <c r="C5549">
        <v>9.2549999999999993E-2</v>
      </c>
      <c r="D5549">
        <v>0.98494999999999999</v>
      </c>
      <c r="E5549">
        <v>0.31645000000000001</v>
      </c>
      <c r="F5549">
        <v>0.53505000000000003</v>
      </c>
      <c r="G5549">
        <v>0.46074999999999999</v>
      </c>
      <c r="H5549">
        <v>0.10015</v>
      </c>
      <c r="I5549">
        <v>0.13785</v>
      </c>
      <c r="J5549">
        <v>0.79215000000000002</v>
      </c>
      <c r="K5549">
        <v>0.49285000000000001</v>
      </c>
      <c r="L5549">
        <v>0.48654999999999998</v>
      </c>
    </row>
    <row r="5550" spans="1:12" x14ac:dyDescent="0.3">
      <c r="A5550">
        <v>5549</v>
      </c>
      <c r="B5550">
        <v>0.55484999999999995</v>
      </c>
      <c r="C5550">
        <v>0.12925</v>
      </c>
      <c r="D5550">
        <v>0.25935000000000002</v>
      </c>
      <c r="E5550">
        <v>0.83565</v>
      </c>
      <c r="F5550">
        <v>0.87534999999999996</v>
      </c>
      <c r="G5550">
        <v>0.39455000000000001</v>
      </c>
      <c r="H5550">
        <v>8.405E-2</v>
      </c>
      <c r="I5550">
        <v>0.96945000000000003</v>
      </c>
      <c r="J5550">
        <v>0.10535</v>
      </c>
      <c r="K5550">
        <v>0.45424999999999999</v>
      </c>
      <c r="L5550">
        <v>0.42575000000000002</v>
      </c>
    </row>
    <row r="5551" spans="1:12" x14ac:dyDescent="0.3">
      <c r="A5551">
        <v>5550</v>
      </c>
      <c r="B5551">
        <v>0.55495000000000005</v>
      </c>
      <c r="C5551">
        <v>0.87634999999999996</v>
      </c>
      <c r="D5551">
        <v>0.36895</v>
      </c>
      <c r="E5551">
        <v>0.51995000000000002</v>
      </c>
      <c r="F5551">
        <v>0.77144999999999997</v>
      </c>
      <c r="G5551">
        <v>0.39915</v>
      </c>
      <c r="H5551">
        <v>0.19964999999999999</v>
      </c>
      <c r="I5551">
        <v>0.75944999999999996</v>
      </c>
      <c r="J5551">
        <v>0.66774999999999995</v>
      </c>
      <c r="K5551">
        <v>0.70174999999999998</v>
      </c>
      <c r="L5551">
        <v>0.75014999999999998</v>
      </c>
    </row>
    <row r="5552" spans="1:12" x14ac:dyDescent="0.3">
      <c r="A5552">
        <v>5551</v>
      </c>
      <c r="B5552">
        <v>0.55505000000000004</v>
      </c>
      <c r="C5552">
        <v>0.72875000000000001</v>
      </c>
      <c r="D5552">
        <v>0.36345</v>
      </c>
      <c r="E5552">
        <v>0.82984999999999998</v>
      </c>
      <c r="F5552">
        <v>0.78915000000000002</v>
      </c>
      <c r="G5552">
        <v>0.19485</v>
      </c>
      <c r="H5552">
        <v>5.7250000000000002E-2</v>
      </c>
      <c r="I5552">
        <v>0.70125000000000004</v>
      </c>
      <c r="J5552">
        <v>0.68294999999999995</v>
      </c>
      <c r="K5552">
        <v>5.3150000000000003E-2</v>
      </c>
      <c r="L5552">
        <v>0.38174999999999998</v>
      </c>
    </row>
    <row r="5553" spans="1:12" x14ac:dyDescent="0.3">
      <c r="A5553">
        <v>5552</v>
      </c>
      <c r="B5553">
        <v>0.55515000000000003</v>
      </c>
      <c r="C5553">
        <v>0.32705000000000001</v>
      </c>
      <c r="D5553">
        <v>0.91525000000000001</v>
      </c>
      <c r="E5553">
        <v>0.68815000000000004</v>
      </c>
      <c r="F5553">
        <v>0.16414999999999999</v>
      </c>
      <c r="G5553">
        <v>0.84075</v>
      </c>
      <c r="H5553">
        <v>0.27334999999999998</v>
      </c>
      <c r="I5553">
        <v>0.40144999999999997</v>
      </c>
      <c r="J5553">
        <v>0.53844999999999998</v>
      </c>
      <c r="K5553">
        <v>0.17344999999999999</v>
      </c>
      <c r="L5553">
        <v>0.17544999999999999</v>
      </c>
    </row>
    <row r="5554" spans="1:12" x14ac:dyDescent="0.3">
      <c r="A5554">
        <v>5553</v>
      </c>
      <c r="B5554">
        <v>0.55525000000000002</v>
      </c>
      <c r="C5554">
        <v>0.61934999999999996</v>
      </c>
      <c r="D5554">
        <v>0.56015000000000004</v>
      </c>
      <c r="E5554">
        <v>0.80225000000000002</v>
      </c>
      <c r="F5554">
        <v>0.93645</v>
      </c>
      <c r="G5554">
        <v>0.50734999999999997</v>
      </c>
      <c r="H5554">
        <v>0.57615000000000005</v>
      </c>
      <c r="I5554">
        <v>0.77905000000000002</v>
      </c>
      <c r="J5554">
        <v>0.75714999999999999</v>
      </c>
      <c r="K5554">
        <v>0.19825000000000001</v>
      </c>
      <c r="L5554">
        <v>5.3249999999999999E-2</v>
      </c>
    </row>
    <row r="5555" spans="1:12" x14ac:dyDescent="0.3">
      <c r="A5555">
        <v>5554</v>
      </c>
      <c r="B5555">
        <v>0.55535000000000001</v>
      </c>
      <c r="C5555">
        <v>0.88434999999999997</v>
      </c>
      <c r="D5555">
        <v>0.40105000000000002</v>
      </c>
      <c r="E5555">
        <v>0.24165</v>
      </c>
      <c r="F5555">
        <v>0.24055000000000001</v>
      </c>
      <c r="G5555">
        <v>0.62255000000000005</v>
      </c>
      <c r="H5555">
        <v>0.26655000000000001</v>
      </c>
      <c r="I5555">
        <v>5.185E-2</v>
      </c>
      <c r="J5555">
        <v>0.38295000000000001</v>
      </c>
      <c r="K5555">
        <v>0.89595000000000002</v>
      </c>
      <c r="L5555">
        <v>0.67925000000000002</v>
      </c>
    </row>
    <row r="5556" spans="1:12" x14ac:dyDescent="0.3">
      <c r="A5556">
        <v>5555</v>
      </c>
      <c r="B5556">
        <v>0.55545</v>
      </c>
      <c r="C5556">
        <v>0.76934999999999998</v>
      </c>
      <c r="D5556">
        <v>0.64854999999999996</v>
      </c>
      <c r="E5556">
        <v>0.62455000000000005</v>
      </c>
      <c r="F5556">
        <v>0.22964999999999999</v>
      </c>
      <c r="G5556">
        <v>0.68684999999999996</v>
      </c>
      <c r="H5556">
        <v>8.9050000000000004E-2</v>
      </c>
      <c r="I5556">
        <v>0.40875</v>
      </c>
      <c r="J5556">
        <v>0.45345000000000002</v>
      </c>
      <c r="K5556">
        <v>0.25014999999999998</v>
      </c>
      <c r="L5556">
        <v>0.77934999999999999</v>
      </c>
    </row>
    <row r="5557" spans="1:12" x14ac:dyDescent="0.3">
      <c r="A5557">
        <v>5556</v>
      </c>
      <c r="B5557">
        <v>0.55554999999999999</v>
      </c>
      <c r="C5557">
        <v>0.84824999999999995</v>
      </c>
      <c r="D5557">
        <v>0.75395000000000001</v>
      </c>
      <c r="E5557">
        <v>0.62124999999999997</v>
      </c>
      <c r="F5557">
        <v>0.46284999999999998</v>
      </c>
      <c r="G5557">
        <v>5.8950000000000002E-2</v>
      </c>
      <c r="H5557">
        <v>3.7850000000000002E-2</v>
      </c>
      <c r="I5557">
        <v>0.88124999999999998</v>
      </c>
      <c r="J5557">
        <v>0.38174999999999998</v>
      </c>
      <c r="K5557">
        <v>0.36825000000000002</v>
      </c>
      <c r="L5557">
        <v>0.76575000000000004</v>
      </c>
    </row>
    <row r="5558" spans="1:12" x14ac:dyDescent="0.3">
      <c r="A5558">
        <v>5557</v>
      </c>
      <c r="B5558">
        <v>0.55564999999999998</v>
      </c>
      <c r="C5558">
        <v>6.3149999999999998E-2</v>
      </c>
      <c r="D5558">
        <v>0.25574999999999998</v>
      </c>
      <c r="E5558">
        <v>0.30385000000000001</v>
      </c>
      <c r="F5558">
        <v>0.19184999999999999</v>
      </c>
      <c r="G5558">
        <v>0.57274999999999998</v>
      </c>
      <c r="H5558">
        <v>0.87314999999999998</v>
      </c>
      <c r="I5558">
        <v>0.10274999999999999</v>
      </c>
      <c r="J5558">
        <v>0.72465000000000002</v>
      </c>
      <c r="K5558">
        <v>0.58065</v>
      </c>
      <c r="L5558">
        <v>0.41725000000000001</v>
      </c>
    </row>
    <row r="5559" spans="1:12" x14ac:dyDescent="0.3">
      <c r="A5559">
        <v>5558</v>
      </c>
      <c r="B5559">
        <v>0.55574999999999997</v>
      </c>
      <c r="C5559">
        <v>6.9449999999999998E-2</v>
      </c>
      <c r="D5559">
        <v>0.10564999999999999</v>
      </c>
      <c r="E5559">
        <v>0.95865</v>
      </c>
      <c r="F5559">
        <v>0.83004999999999995</v>
      </c>
      <c r="G5559">
        <v>0.79774999999999996</v>
      </c>
      <c r="H5559">
        <v>0.53485000000000005</v>
      </c>
      <c r="I5559">
        <v>2.5049999999999999E-2</v>
      </c>
      <c r="J5559">
        <v>0.29844999999999999</v>
      </c>
      <c r="K5559">
        <v>0.72494999999999998</v>
      </c>
      <c r="L5559">
        <v>0.15884999999999999</v>
      </c>
    </row>
    <row r="5560" spans="1:12" x14ac:dyDescent="0.3">
      <c r="A5560">
        <v>5559</v>
      </c>
      <c r="B5560">
        <v>0.55584999999999996</v>
      </c>
      <c r="C5560">
        <v>0.32205</v>
      </c>
      <c r="D5560">
        <v>0.26805000000000001</v>
      </c>
      <c r="E5560">
        <v>0.53425</v>
      </c>
      <c r="F5560">
        <v>0.24235000000000001</v>
      </c>
      <c r="G5560">
        <v>0.59094999999999998</v>
      </c>
      <c r="H5560">
        <v>0.84384999999999999</v>
      </c>
      <c r="I5560">
        <v>0.73885000000000001</v>
      </c>
      <c r="J5560">
        <v>0.29325000000000001</v>
      </c>
      <c r="K5560">
        <v>0.13034999999999999</v>
      </c>
      <c r="L5560">
        <v>0.66364999999999996</v>
      </c>
    </row>
    <row r="5561" spans="1:12" x14ac:dyDescent="0.3">
      <c r="A5561">
        <v>5560</v>
      </c>
      <c r="B5561">
        <v>0.55595000000000006</v>
      </c>
      <c r="C5561">
        <v>0.66635</v>
      </c>
      <c r="D5561">
        <v>0.12655</v>
      </c>
      <c r="E5561">
        <v>0.62465000000000004</v>
      </c>
      <c r="F5561">
        <v>0.72765000000000002</v>
      </c>
      <c r="G5561">
        <v>0.56764999999999999</v>
      </c>
      <c r="H5561">
        <v>0.21784999999999999</v>
      </c>
      <c r="I5561">
        <v>1.4250000000000001E-2</v>
      </c>
      <c r="J5561">
        <v>0.19095000000000001</v>
      </c>
      <c r="K5561">
        <v>0.31724999999999998</v>
      </c>
      <c r="L5561">
        <v>0.63575000000000004</v>
      </c>
    </row>
    <row r="5562" spans="1:12" x14ac:dyDescent="0.3">
      <c r="A5562">
        <v>5561</v>
      </c>
      <c r="B5562">
        <v>0.55605000000000004</v>
      </c>
      <c r="C5562">
        <v>0.99995000000000001</v>
      </c>
      <c r="D5562">
        <v>0.98545000000000005</v>
      </c>
      <c r="E5562">
        <v>0.96975</v>
      </c>
      <c r="F5562">
        <v>0.54764999999999997</v>
      </c>
      <c r="G5562">
        <v>0.55064999999999997</v>
      </c>
      <c r="H5562">
        <v>0.57145000000000001</v>
      </c>
      <c r="I5562">
        <v>5.7750000000000003E-2</v>
      </c>
      <c r="J5562">
        <v>0.35104999999999997</v>
      </c>
      <c r="K5562">
        <v>0.68254999999999999</v>
      </c>
      <c r="L5562">
        <v>0.41175</v>
      </c>
    </row>
    <row r="5563" spans="1:12" x14ac:dyDescent="0.3">
      <c r="A5563">
        <v>5562</v>
      </c>
      <c r="B5563">
        <v>0.55615000000000003</v>
      </c>
      <c r="C5563">
        <v>0.39874999999999999</v>
      </c>
      <c r="D5563">
        <v>0.51775000000000004</v>
      </c>
      <c r="E5563">
        <v>0.61504999999999999</v>
      </c>
      <c r="F5563">
        <v>0.69005000000000005</v>
      </c>
      <c r="G5563">
        <v>0.86385000000000001</v>
      </c>
      <c r="H5563">
        <v>0.41925000000000001</v>
      </c>
      <c r="I5563">
        <v>0.45165</v>
      </c>
      <c r="J5563">
        <v>0.68384999999999996</v>
      </c>
      <c r="K5563">
        <v>0.48644999999999999</v>
      </c>
      <c r="L5563">
        <v>0.11915000000000001</v>
      </c>
    </row>
    <row r="5564" spans="1:12" x14ac:dyDescent="0.3">
      <c r="A5564">
        <v>5563</v>
      </c>
      <c r="B5564">
        <v>0.55625000000000002</v>
      </c>
      <c r="C5564">
        <v>6.5049999999999997E-2</v>
      </c>
      <c r="D5564">
        <v>0.71445000000000003</v>
      </c>
      <c r="E5564">
        <v>0.89915</v>
      </c>
      <c r="F5564">
        <v>0.24575</v>
      </c>
      <c r="G5564">
        <v>0.83774999999999999</v>
      </c>
      <c r="H5564">
        <v>0.66774999999999995</v>
      </c>
      <c r="I5564">
        <v>0.23455000000000001</v>
      </c>
      <c r="J5564">
        <v>0.75085000000000002</v>
      </c>
      <c r="K5564">
        <v>0.21224999999999999</v>
      </c>
      <c r="L5564">
        <v>0.51195000000000002</v>
      </c>
    </row>
    <row r="5565" spans="1:12" x14ac:dyDescent="0.3">
      <c r="A5565">
        <v>5564</v>
      </c>
      <c r="B5565">
        <v>0.55635000000000001</v>
      </c>
      <c r="C5565">
        <v>0.25505</v>
      </c>
      <c r="D5565">
        <v>0.17294999999999999</v>
      </c>
      <c r="E5565">
        <v>7.9450000000000007E-2</v>
      </c>
      <c r="F5565">
        <v>0.58925000000000005</v>
      </c>
      <c r="G5565">
        <v>0.68705000000000005</v>
      </c>
      <c r="H5565">
        <v>0.56435000000000002</v>
      </c>
      <c r="I5565">
        <v>0.34705000000000003</v>
      </c>
      <c r="J5565">
        <v>0.20505000000000001</v>
      </c>
      <c r="K5565">
        <v>0.49735000000000001</v>
      </c>
      <c r="L5565">
        <v>0.12575</v>
      </c>
    </row>
    <row r="5566" spans="1:12" x14ac:dyDescent="0.3">
      <c r="A5566">
        <v>5565</v>
      </c>
      <c r="B5566">
        <v>0.55645</v>
      </c>
      <c r="C5566">
        <v>0.62114999999999998</v>
      </c>
      <c r="D5566">
        <v>0.73834999999999995</v>
      </c>
      <c r="E5566">
        <v>0.42294999999999999</v>
      </c>
      <c r="F5566">
        <v>0.23515</v>
      </c>
      <c r="G5566">
        <v>0.23655000000000001</v>
      </c>
      <c r="H5566">
        <v>0.45995000000000003</v>
      </c>
      <c r="I5566">
        <v>0.64975000000000005</v>
      </c>
      <c r="J5566">
        <v>0.24095</v>
      </c>
      <c r="K5566">
        <v>0.51824999999999999</v>
      </c>
      <c r="L5566">
        <v>0.31324999999999997</v>
      </c>
    </row>
    <row r="5567" spans="1:12" x14ac:dyDescent="0.3">
      <c r="A5567">
        <v>5566</v>
      </c>
      <c r="B5567">
        <v>0.55654999999999999</v>
      </c>
      <c r="C5567">
        <v>0.48125000000000001</v>
      </c>
      <c r="D5567">
        <v>0.80435000000000001</v>
      </c>
      <c r="E5567">
        <v>0.38045000000000001</v>
      </c>
      <c r="F5567">
        <v>3.5950000000000003E-2</v>
      </c>
      <c r="G5567">
        <v>0.20135</v>
      </c>
      <c r="H5567">
        <v>0.70494999999999997</v>
      </c>
      <c r="I5567">
        <v>0.80884999999999996</v>
      </c>
      <c r="J5567">
        <v>9.4350000000000003E-2</v>
      </c>
      <c r="K5567">
        <v>0.16575000000000001</v>
      </c>
      <c r="L5567">
        <v>0.48864999999999997</v>
      </c>
    </row>
    <row r="5568" spans="1:12" x14ac:dyDescent="0.3">
      <c r="A5568">
        <v>5567</v>
      </c>
      <c r="B5568">
        <v>0.55664999999999998</v>
      </c>
      <c r="C5568">
        <v>9.0649999999999994E-2</v>
      </c>
      <c r="D5568">
        <v>0.84304999999999997</v>
      </c>
      <c r="E5568">
        <v>0.28215000000000001</v>
      </c>
      <c r="F5568">
        <v>0.71725000000000005</v>
      </c>
      <c r="G5568">
        <v>0.94715000000000005</v>
      </c>
      <c r="H5568">
        <v>1.6549999999999999E-2</v>
      </c>
      <c r="I5568">
        <v>8.1449999999999995E-2</v>
      </c>
      <c r="J5568">
        <v>0.95865</v>
      </c>
      <c r="K5568">
        <v>0.80625000000000002</v>
      </c>
      <c r="L5568">
        <v>0.17965</v>
      </c>
    </row>
    <row r="5569" spans="1:12" x14ac:dyDescent="0.3">
      <c r="A5569">
        <v>5568</v>
      </c>
      <c r="B5569">
        <v>0.55674999999999997</v>
      </c>
      <c r="C5569">
        <v>0.90425</v>
      </c>
      <c r="D5569">
        <v>6.8650000000000003E-2</v>
      </c>
      <c r="E5569">
        <v>0.16564999999999999</v>
      </c>
      <c r="F5569">
        <v>4.3150000000000001E-2</v>
      </c>
      <c r="G5569">
        <v>9.6350000000000005E-2</v>
      </c>
      <c r="H5569">
        <v>0.86424999999999996</v>
      </c>
      <c r="I5569">
        <v>0.24454999999999999</v>
      </c>
      <c r="J5569">
        <v>2.7550000000000002E-2</v>
      </c>
      <c r="K5569">
        <v>0.16664999999999999</v>
      </c>
      <c r="L5569">
        <v>0.44245000000000001</v>
      </c>
    </row>
    <row r="5570" spans="1:12" x14ac:dyDescent="0.3">
      <c r="A5570">
        <v>5569</v>
      </c>
      <c r="B5570">
        <v>0.55684999999999996</v>
      </c>
      <c r="C5570">
        <v>0.61975000000000002</v>
      </c>
      <c r="D5570">
        <v>6.5250000000000002E-2</v>
      </c>
      <c r="E5570">
        <v>0.57735000000000003</v>
      </c>
      <c r="F5570">
        <v>0.62995000000000001</v>
      </c>
      <c r="G5570">
        <v>9.5549999999999996E-2</v>
      </c>
      <c r="H5570">
        <v>0.59165000000000001</v>
      </c>
      <c r="I5570">
        <v>0.70874999999999999</v>
      </c>
      <c r="J5570">
        <v>0.84155000000000002</v>
      </c>
      <c r="K5570">
        <v>0.81874999999999998</v>
      </c>
      <c r="L5570">
        <v>0.66995000000000005</v>
      </c>
    </row>
    <row r="5571" spans="1:12" x14ac:dyDescent="0.3">
      <c r="A5571">
        <v>5570</v>
      </c>
      <c r="B5571">
        <v>0.55694999999999995</v>
      </c>
      <c r="C5571">
        <v>0.67774999999999996</v>
      </c>
      <c r="D5571">
        <v>0.89034999999999997</v>
      </c>
      <c r="E5571">
        <v>0.98755000000000004</v>
      </c>
      <c r="F5571">
        <v>0.56464999999999999</v>
      </c>
      <c r="G5571">
        <v>0.15784999999999999</v>
      </c>
      <c r="H5571">
        <v>2.0750000000000001E-2</v>
      </c>
      <c r="I5571">
        <v>0.26795000000000002</v>
      </c>
      <c r="J5571">
        <v>0.14965000000000001</v>
      </c>
      <c r="K5571">
        <v>9.0050000000000005E-2</v>
      </c>
      <c r="L5571">
        <v>0.91164999999999996</v>
      </c>
    </row>
    <row r="5572" spans="1:12" x14ac:dyDescent="0.3">
      <c r="A5572">
        <v>5571</v>
      </c>
      <c r="B5572">
        <v>0.55705000000000005</v>
      </c>
      <c r="C5572">
        <v>0.82835000000000003</v>
      </c>
      <c r="D5572">
        <v>0.52124999999999999</v>
      </c>
      <c r="E5572">
        <v>0.13005</v>
      </c>
      <c r="F5572">
        <v>0.47184999999999999</v>
      </c>
      <c r="G5572">
        <v>0.83875</v>
      </c>
      <c r="H5572">
        <v>0.38495000000000001</v>
      </c>
      <c r="I5572">
        <v>0.58045000000000002</v>
      </c>
      <c r="J5572">
        <v>0.84745000000000004</v>
      </c>
      <c r="K5572">
        <v>0.32815</v>
      </c>
      <c r="L5572">
        <v>0.81435000000000002</v>
      </c>
    </row>
    <row r="5573" spans="1:12" x14ac:dyDescent="0.3">
      <c r="A5573">
        <v>5572</v>
      </c>
      <c r="B5573">
        <v>0.55715000000000003</v>
      </c>
      <c r="C5573">
        <v>1.9050000000000001E-2</v>
      </c>
      <c r="D5573">
        <v>0.50365000000000004</v>
      </c>
      <c r="E5573">
        <v>0.48465000000000003</v>
      </c>
      <c r="F5573">
        <v>0.25445000000000001</v>
      </c>
      <c r="G5573">
        <v>0.76344999999999996</v>
      </c>
      <c r="H5573">
        <v>0.28804999999999997</v>
      </c>
      <c r="I5573">
        <v>0.61675000000000002</v>
      </c>
      <c r="J5573">
        <v>0.64585000000000004</v>
      </c>
      <c r="K5573">
        <v>0.14355000000000001</v>
      </c>
      <c r="L5573">
        <v>0.91305000000000003</v>
      </c>
    </row>
    <row r="5574" spans="1:12" x14ac:dyDescent="0.3">
      <c r="A5574">
        <v>5573</v>
      </c>
      <c r="B5574">
        <v>0.55725000000000002</v>
      </c>
      <c r="C5574">
        <v>0.50344999999999995</v>
      </c>
      <c r="D5574">
        <v>0.76924999999999999</v>
      </c>
      <c r="E5574">
        <v>0.50675000000000003</v>
      </c>
      <c r="F5574">
        <v>0.53005000000000002</v>
      </c>
      <c r="G5574">
        <v>0.32324999999999998</v>
      </c>
      <c r="H5574">
        <v>0.91215000000000002</v>
      </c>
      <c r="I5574">
        <v>0.64115</v>
      </c>
      <c r="J5574">
        <v>0.40475</v>
      </c>
      <c r="K5574">
        <v>0.38865</v>
      </c>
      <c r="L5574">
        <v>0.23665</v>
      </c>
    </row>
    <row r="5575" spans="1:12" x14ac:dyDescent="0.3">
      <c r="A5575">
        <v>5574</v>
      </c>
      <c r="B5575">
        <v>0.55735000000000001</v>
      </c>
      <c r="C5575">
        <v>0.77464999999999995</v>
      </c>
      <c r="D5575">
        <v>0.42614999999999997</v>
      </c>
      <c r="E5575">
        <v>0.40984999999999999</v>
      </c>
      <c r="F5575">
        <v>0.69894999999999996</v>
      </c>
      <c r="G5575">
        <v>0.61155000000000004</v>
      </c>
      <c r="H5575">
        <v>0.84094999999999998</v>
      </c>
      <c r="I5575">
        <v>0.19305</v>
      </c>
      <c r="J5575">
        <v>0.61795</v>
      </c>
      <c r="K5575">
        <v>0.68545</v>
      </c>
      <c r="L5575">
        <v>0.58655000000000002</v>
      </c>
    </row>
    <row r="5576" spans="1:12" x14ac:dyDescent="0.3">
      <c r="A5576">
        <v>5575</v>
      </c>
      <c r="B5576">
        <v>0.55745</v>
      </c>
      <c r="C5576">
        <v>0.43104999999999999</v>
      </c>
      <c r="D5576">
        <v>0.44824999999999998</v>
      </c>
      <c r="E5576">
        <v>0.55854999999999999</v>
      </c>
      <c r="F5576">
        <v>0.52275000000000005</v>
      </c>
      <c r="G5576">
        <v>0.60965000000000003</v>
      </c>
      <c r="H5576">
        <v>0.52364999999999995</v>
      </c>
      <c r="I5576">
        <v>0.35054999999999997</v>
      </c>
      <c r="J5576">
        <v>0.84524999999999995</v>
      </c>
      <c r="K5576">
        <v>0.12015000000000001</v>
      </c>
      <c r="L5576">
        <v>0.92054999999999998</v>
      </c>
    </row>
    <row r="5577" spans="1:12" x14ac:dyDescent="0.3">
      <c r="A5577">
        <v>5576</v>
      </c>
      <c r="B5577">
        <v>0.55754999999999999</v>
      </c>
      <c r="C5577">
        <v>0.64005000000000001</v>
      </c>
      <c r="D5577">
        <v>0.12315</v>
      </c>
      <c r="E5577">
        <v>0.20535</v>
      </c>
      <c r="F5577">
        <v>0.33984999999999999</v>
      </c>
      <c r="G5577">
        <v>0.31874999999999998</v>
      </c>
      <c r="H5577">
        <v>0.11094999999999999</v>
      </c>
      <c r="I5577">
        <v>0.36735000000000001</v>
      </c>
      <c r="J5577">
        <v>0.46115</v>
      </c>
      <c r="K5577">
        <v>0.64944999999999997</v>
      </c>
      <c r="L5577">
        <v>0.15235000000000001</v>
      </c>
    </row>
    <row r="5578" spans="1:12" x14ac:dyDescent="0.3">
      <c r="A5578">
        <v>5577</v>
      </c>
      <c r="B5578">
        <v>0.55764999999999998</v>
      </c>
      <c r="C5578">
        <v>0.98394999999999999</v>
      </c>
      <c r="D5578">
        <v>0.79805000000000004</v>
      </c>
      <c r="E5578">
        <v>7.7499999999999999E-3</v>
      </c>
      <c r="F5578">
        <v>4.505E-2</v>
      </c>
      <c r="G5578">
        <v>0.15905</v>
      </c>
      <c r="H5578">
        <v>0.86345000000000005</v>
      </c>
      <c r="I5578">
        <v>0.89315</v>
      </c>
      <c r="J5578">
        <v>0.67264999999999997</v>
      </c>
      <c r="K5578">
        <v>2.65E-3</v>
      </c>
      <c r="L5578">
        <v>0.53825000000000001</v>
      </c>
    </row>
    <row r="5579" spans="1:12" x14ac:dyDescent="0.3">
      <c r="A5579">
        <v>5578</v>
      </c>
      <c r="B5579">
        <v>0.55774999999999997</v>
      </c>
      <c r="C5579">
        <v>0.81335000000000002</v>
      </c>
      <c r="D5579">
        <v>0.86734999999999995</v>
      </c>
      <c r="E5579">
        <v>0.56715000000000004</v>
      </c>
      <c r="F5579">
        <v>0.65454999999999997</v>
      </c>
      <c r="G5579">
        <v>0.52315</v>
      </c>
      <c r="H5579">
        <v>0.94045000000000001</v>
      </c>
      <c r="I5579">
        <v>0.11665</v>
      </c>
      <c r="J5579">
        <v>0.75424999999999998</v>
      </c>
      <c r="K5579">
        <v>0.11035</v>
      </c>
      <c r="L5579">
        <v>1.2449999999999999E-2</v>
      </c>
    </row>
    <row r="5580" spans="1:12" x14ac:dyDescent="0.3">
      <c r="A5580">
        <v>5579</v>
      </c>
      <c r="B5580">
        <v>0.55784999999999996</v>
      </c>
      <c r="C5580">
        <v>0.66685000000000005</v>
      </c>
      <c r="D5580">
        <v>0.10985</v>
      </c>
      <c r="E5580">
        <v>0.58555000000000001</v>
      </c>
      <c r="F5580">
        <v>0.85145000000000004</v>
      </c>
      <c r="G5580">
        <v>0.68664999999999998</v>
      </c>
      <c r="H5580">
        <v>0.67344999999999999</v>
      </c>
      <c r="I5580">
        <v>0.48335</v>
      </c>
      <c r="J5580">
        <v>0.68945000000000001</v>
      </c>
      <c r="K5580">
        <v>0.74075000000000002</v>
      </c>
      <c r="L5580">
        <v>0.28365000000000001</v>
      </c>
    </row>
    <row r="5581" spans="1:12" x14ac:dyDescent="0.3">
      <c r="A5581">
        <v>5580</v>
      </c>
      <c r="B5581">
        <v>0.55794999999999995</v>
      </c>
      <c r="C5581">
        <v>0.44055</v>
      </c>
      <c r="D5581">
        <v>0.44014999999999999</v>
      </c>
      <c r="E5581">
        <v>0.40925</v>
      </c>
      <c r="F5581">
        <v>0.39184999999999998</v>
      </c>
      <c r="G5581">
        <v>0.11785</v>
      </c>
      <c r="H5581">
        <v>0.76944999999999997</v>
      </c>
      <c r="I5581">
        <v>0.66874999999999996</v>
      </c>
      <c r="J5581">
        <v>0.11615</v>
      </c>
      <c r="K5581">
        <v>0.37345</v>
      </c>
      <c r="L5581">
        <v>0.99955000000000005</v>
      </c>
    </row>
    <row r="5582" spans="1:12" x14ac:dyDescent="0.3">
      <c r="A5582">
        <v>5581</v>
      </c>
      <c r="B5582">
        <v>0.55805000000000005</v>
      </c>
      <c r="C5582">
        <v>0.84704999999999997</v>
      </c>
      <c r="D5582">
        <v>0.30025000000000002</v>
      </c>
      <c r="E5582">
        <v>0.54125000000000001</v>
      </c>
      <c r="F5582">
        <v>0.28825000000000001</v>
      </c>
      <c r="G5582">
        <v>0.52075000000000005</v>
      </c>
      <c r="H5582">
        <v>0.35744999999999999</v>
      </c>
      <c r="I5582">
        <v>9.7350000000000006E-2</v>
      </c>
      <c r="J5582">
        <v>0.22964999999999999</v>
      </c>
      <c r="K5582">
        <v>0.25224999999999997</v>
      </c>
      <c r="L5582">
        <v>0.25895000000000001</v>
      </c>
    </row>
    <row r="5583" spans="1:12" x14ac:dyDescent="0.3">
      <c r="A5583">
        <v>5582</v>
      </c>
      <c r="B5583">
        <v>0.55815000000000003</v>
      </c>
      <c r="C5583">
        <v>7.3150000000000007E-2</v>
      </c>
      <c r="D5583">
        <v>0.17895</v>
      </c>
      <c r="E5583">
        <v>0.25224999999999997</v>
      </c>
      <c r="F5583">
        <v>0.85375000000000001</v>
      </c>
      <c r="G5583">
        <v>0.51485000000000003</v>
      </c>
      <c r="H5583">
        <v>0.74634999999999996</v>
      </c>
      <c r="I5583">
        <v>0.66134999999999999</v>
      </c>
      <c r="J5583">
        <v>3.7949999999999998E-2</v>
      </c>
      <c r="K5583">
        <v>0.65364999999999995</v>
      </c>
      <c r="L5583">
        <v>0.18174999999999999</v>
      </c>
    </row>
    <row r="5584" spans="1:12" x14ac:dyDescent="0.3">
      <c r="A5584">
        <v>5583</v>
      </c>
      <c r="B5584">
        <v>0.55825000000000002</v>
      </c>
      <c r="C5584">
        <v>0.62685000000000002</v>
      </c>
      <c r="D5584">
        <v>3.7499999999999999E-3</v>
      </c>
      <c r="E5584">
        <v>0.66735</v>
      </c>
      <c r="F5584">
        <v>0.60934999999999995</v>
      </c>
      <c r="G5584">
        <v>0.93364999999999998</v>
      </c>
      <c r="H5584">
        <v>4.2950000000000002E-2</v>
      </c>
      <c r="I5584">
        <v>0.10215</v>
      </c>
      <c r="J5584">
        <v>0.69784999999999997</v>
      </c>
      <c r="K5584">
        <v>0.42714999999999997</v>
      </c>
      <c r="L5584">
        <v>0.88385000000000002</v>
      </c>
    </row>
    <row r="5585" spans="1:12" x14ac:dyDescent="0.3">
      <c r="A5585">
        <v>5584</v>
      </c>
      <c r="B5585">
        <v>0.55835000000000001</v>
      </c>
      <c r="C5585">
        <v>0.55805000000000005</v>
      </c>
      <c r="D5585">
        <v>0.21445</v>
      </c>
      <c r="E5585">
        <v>0.16575000000000001</v>
      </c>
      <c r="F5585">
        <v>0.30014999999999997</v>
      </c>
      <c r="G5585">
        <v>0.97245000000000004</v>
      </c>
      <c r="H5585">
        <v>0.94894999999999996</v>
      </c>
      <c r="I5585">
        <v>0.91064999999999996</v>
      </c>
      <c r="J5585">
        <v>0.85624999999999996</v>
      </c>
      <c r="K5585">
        <v>0.62655000000000005</v>
      </c>
      <c r="L5585">
        <v>0.91635</v>
      </c>
    </row>
    <row r="5586" spans="1:12" x14ac:dyDescent="0.3">
      <c r="A5586">
        <v>5585</v>
      </c>
      <c r="B5586">
        <v>0.55845</v>
      </c>
      <c r="C5586">
        <v>0.25695000000000001</v>
      </c>
      <c r="D5586">
        <v>0.65825</v>
      </c>
      <c r="E5586">
        <v>0.53385000000000005</v>
      </c>
      <c r="F5586">
        <v>0.96625000000000005</v>
      </c>
      <c r="G5586">
        <v>0.38195000000000001</v>
      </c>
      <c r="H5586">
        <v>0.95155000000000001</v>
      </c>
      <c r="I5586">
        <v>0.80935000000000001</v>
      </c>
      <c r="J5586">
        <v>0.19994999999999999</v>
      </c>
      <c r="K5586">
        <v>0.98155000000000003</v>
      </c>
      <c r="L5586">
        <v>0.52395000000000003</v>
      </c>
    </row>
    <row r="5587" spans="1:12" x14ac:dyDescent="0.3">
      <c r="A5587">
        <v>5586</v>
      </c>
      <c r="B5587">
        <v>0.55854999999999999</v>
      </c>
      <c r="C5587">
        <v>0.65134999999999998</v>
      </c>
      <c r="D5587">
        <v>0.41084999999999999</v>
      </c>
      <c r="E5587">
        <v>2.8850000000000001E-2</v>
      </c>
      <c r="F5587">
        <v>0.91974999999999996</v>
      </c>
      <c r="G5587">
        <v>4.15E-3</v>
      </c>
      <c r="H5587">
        <v>0.98145000000000004</v>
      </c>
      <c r="I5587">
        <v>0.58484999999999998</v>
      </c>
      <c r="J5587">
        <v>0.60045000000000004</v>
      </c>
      <c r="K5587">
        <v>9.2350000000000002E-2</v>
      </c>
      <c r="L5587">
        <v>0.36054999999999998</v>
      </c>
    </row>
    <row r="5588" spans="1:12" x14ac:dyDescent="0.3">
      <c r="A5588">
        <v>5587</v>
      </c>
      <c r="B5588">
        <v>0.55864999999999998</v>
      </c>
      <c r="C5588">
        <v>0.54044999999999999</v>
      </c>
      <c r="D5588">
        <v>0.60734999999999995</v>
      </c>
      <c r="E5588">
        <v>0.50295000000000001</v>
      </c>
      <c r="F5588">
        <v>0.93045</v>
      </c>
      <c r="G5588">
        <v>0.18595</v>
      </c>
      <c r="H5588">
        <v>0.28244999999999998</v>
      </c>
      <c r="I5588">
        <v>0.30235000000000001</v>
      </c>
      <c r="J5588">
        <v>0.92854999999999999</v>
      </c>
      <c r="K5588">
        <v>0.10445</v>
      </c>
      <c r="L5588">
        <v>0.73785000000000001</v>
      </c>
    </row>
    <row r="5589" spans="1:12" x14ac:dyDescent="0.3">
      <c r="A5589">
        <v>5588</v>
      </c>
      <c r="B5589">
        <v>0.55874999999999997</v>
      </c>
      <c r="C5589">
        <v>0.83865000000000001</v>
      </c>
      <c r="D5589">
        <v>0.12164999999999999</v>
      </c>
      <c r="E5589">
        <v>0.23915</v>
      </c>
      <c r="F5589">
        <v>0.69274999999999998</v>
      </c>
      <c r="G5589">
        <v>0.10455</v>
      </c>
      <c r="H5589">
        <v>0.51434999999999997</v>
      </c>
      <c r="I5589">
        <v>0.50114999999999998</v>
      </c>
      <c r="J5589">
        <v>0.94915000000000005</v>
      </c>
      <c r="K5589">
        <v>8.0449999999999994E-2</v>
      </c>
      <c r="L5589">
        <v>0.54035</v>
      </c>
    </row>
    <row r="5590" spans="1:12" x14ac:dyDescent="0.3">
      <c r="A5590">
        <v>5589</v>
      </c>
      <c r="B5590">
        <v>0.55884999999999996</v>
      </c>
      <c r="C5590">
        <v>0.53764999999999996</v>
      </c>
      <c r="D5590">
        <v>0.32155</v>
      </c>
      <c r="E5590">
        <v>0.25545000000000001</v>
      </c>
      <c r="F5590">
        <v>0.96255000000000002</v>
      </c>
      <c r="G5590">
        <v>3.9849999999999997E-2</v>
      </c>
      <c r="H5590">
        <v>0.93194999999999995</v>
      </c>
      <c r="I5590">
        <v>0.72985</v>
      </c>
      <c r="J5590">
        <v>0.97055000000000002</v>
      </c>
      <c r="K5590">
        <v>0.79044999999999999</v>
      </c>
      <c r="L5590">
        <v>0.38235000000000002</v>
      </c>
    </row>
    <row r="5591" spans="1:12" x14ac:dyDescent="0.3">
      <c r="A5591">
        <v>5590</v>
      </c>
      <c r="B5591">
        <v>0.55894999999999995</v>
      </c>
      <c r="C5591">
        <v>0.14605000000000001</v>
      </c>
      <c r="D5591">
        <v>0.58765000000000001</v>
      </c>
      <c r="E5591">
        <v>0.82765</v>
      </c>
      <c r="F5591">
        <v>0.41175</v>
      </c>
      <c r="G5591">
        <v>0.40244999999999997</v>
      </c>
      <c r="H5591">
        <v>0.84055000000000002</v>
      </c>
      <c r="I5591">
        <v>0.50985000000000003</v>
      </c>
      <c r="J5591">
        <v>0.53415000000000001</v>
      </c>
      <c r="K5591">
        <v>0.85185</v>
      </c>
      <c r="L5591">
        <v>0.12845000000000001</v>
      </c>
    </row>
    <row r="5592" spans="1:12" x14ac:dyDescent="0.3">
      <c r="A5592">
        <v>5591</v>
      </c>
      <c r="B5592">
        <v>0.55905000000000005</v>
      </c>
      <c r="C5592">
        <v>0.47515000000000002</v>
      </c>
      <c r="D5592">
        <v>1.085E-2</v>
      </c>
      <c r="E5592">
        <v>0.67384999999999995</v>
      </c>
      <c r="F5592">
        <v>0.83284999999999998</v>
      </c>
      <c r="G5592">
        <v>0.69284999999999997</v>
      </c>
      <c r="H5592">
        <v>0.54895000000000005</v>
      </c>
      <c r="I5592">
        <v>0.76485000000000003</v>
      </c>
      <c r="J5592">
        <v>0.74455000000000005</v>
      </c>
      <c r="K5592">
        <v>0.36475000000000002</v>
      </c>
      <c r="L5592">
        <v>0.87155000000000005</v>
      </c>
    </row>
    <row r="5593" spans="1:12" x14ac:dyDescent="0.3">
      <c r="A5593">
        <v>5592</v>
      </c>
      <c r="B5593">
        <v>0.55915000000000004</v>
      </c>
      <c r="C5593">
        <v>0.99255000000000004</v>
      </c>
      <c r="D5593">
        <v>0.27705000000000002</v>
      </c>
      <c r="E5593">
        <v>0.86924999999999997</v>
      </c>
      <c r="F5593">
        <v>0.64085000000000003</v>
      </c>
      <c r="G5593">
        <v>0.72694999999999999</v>
      </c>
      <c r="H5593">
        <v>0.14285</v>
      </c>
      <c r="I5593">
        <v>0.70104999999999995</v>
      </c>
      <c r="J5593">
        <v>0.56084999999999996</v>
      </c>
      <c r="K5593">
        <v>0.90534999999999999</v>
      </c>
      <c r="L5593">
        <v>0.27045000000000002</v>
      </c>
    </row>
    <row r="5594" spans="1:12" x14ac:dyDescent="0.3">
      <c r="A5594">
        <v>5593</v>
      </c>
      <c r="B5594">
        <v>0.55925000000000002</v>
      </c>
      <c r="C5594">
        <v>0.46965000000000001</v>
      </c>
      <c r="D5594">
        <v>0.88395000000000001</v>
      </c>
      <c r="E5594">
        <v>0.86365000000000003</v>
      </c>
      <c r="F5594">
        <v>6.0850000000000001E-2</v>
      </c>
      <c r="G5594">
        <v>7.0150000000000004E-2</v>
      </c>
      <c r="H5594">
        <v>0.74395</v>
      </c>
      <c r="I5594">
        <v>6.0449999999999997E-2</v>
      </c>
      <c r="J5594">
        <v>0.39415</v>
      </c>
      <c r="K5594">
        <v>0.25524999999999998</v>
      </c>
      <c r="L5594">
        <v>0.42854999999999999</v>
      </c>
    </row>
    <row r="5595" spans="1:12" x14ac:dyDescent="0.3">
      <c r="A5595">
        <v>5594</v>
      </c>
      <c r="B5595">
        <v>0.55935000000000001</v>
      </c>
      <c r="C5595">
        <v>0.49175000000000002</v>
      </c>
      <c r="D5595">
        <v>0.30085000000000001</v>
      </c>
      <c r="E5595">
        <v>0.83225000000000005</v>
      </c>
      <c r="F5595">
        <v>0.40494999999999998</v>
      </c>
      <c r="G5595">
        <v>0.78374999999999995</v>
      </c>
      <c r="H5595">
        <v>0.66115000000000002</v>
      </c>
      <c r="I5595">
        <v>0.17165</v>
      </c>
      <c r="J5595">
        <v>0.88865000000000005</v>
      </c>
      <c r="K5595">
        <v>2.4499999999999999E-3</v>
      </c>
      <c r="L5595">
        <v>0.79864999999999997</v>
      </c>
    </row>
    <row r="5596" spans="1:12" x14ac:dyDescent="0.3">
      <c r="A5596">
        <v>5595</v>
      </c>
      <c r="B5596">
        <v>0.55945</v>
      </c>
      <c r="C5596">
        <v>0.84555000000000002</v>
      </c>
      <c r="D5596">
        <v>0.73094999999999999</v>
      </c>
      <c r="E5596">
        <v>0.80245</v>
      </c>
      <c r="F5596">
        <v>0.94284999999999997</v>
      </c>
      <c r="G5596">
        <v>0.93745000000000001</v>
      </c>
      <c r="H5596">
        <v>0.71814999999999996</v>
      </c>
      <c r="I5596">
        <v>0.31855</v>
      </c>
      <c r="J5596">
        <v>0.54974999999999996</v>
      </c>
      <c r="K5596">
        <v>0.47504999999999997</v>
      </c>
      <c r="L5596">
        <v>8.8349999999999998E-2</v>
      </c>
    </row>
    <row r="5597" spans="1:12" x14ac:dyDescent="0.3">
      <c r="A5597">
        <v>5596</v>
      </c>
      <c r="B5597">
        <v>0.55954999999999999</v>
      </c>
      <c r="C5597">
        <v>0.98545000000000005</v>
      </c>
      <c r="D5597">
        <v>0.74924999999999997</v>
      </c>
      <c r="E5597">
        <v>9.4750000000000001E-2</v>
      </c>
      <c r="F5597">
        <v>0.64985000000000004</v>
      </c>
      <c r="G5597">
        <v>0.58535000000000004</v>
      </c>
      <c r="H5597">
        <v>0.47315000000000002</v>
      </c>
      <c r="I5597">
        <v>0.78225</v>
      </c>
      <c r="J5597">
        <v>0.71845000000000003</v>
      </c>
      <c r="K5597">
        <v>0.79325000000000001</v>
      </c>
      <c r="L5597">
        <v>0.83525000000000005</v>
      </c>
    </row>
    <row r="5598" spans="1:12" x14ac:dyDescent="0.3">
      <c r="A5598">
        <v>5597</v>
      </c>
      <c r="B5598">
        <v>0.55964999999999998</v>
      </c>
      <c r="C5598">
        <v>0.26474999999999999</v>
      </c>
      <c r="D5598">
        <v>0.73865000000000003</v>
      </c>
      <c r="E5598">
        <v>0.66984999999999995</v>
      </c>
      <c r="F5598">
        <v>0.44614999999999999</v>
      </c>
      <c r="G5598">
        <v>0.32445000000000002</v>
      </c>
      <c r="H5598">
        <v>5.0650000000000001E-2</v>
      </c>
      <c r="I5598">
        <v>0.17785000000000001</v>
      </c>
      <c r="J5598">
        <v>0.85394999999999999</v>
      </c>
      <c r="K5598">
        <v>0.42575000000000002</v>
      </c>
      <c r="L5598">
        <v>0.13685</v>
      </c>
    </row>
    <row r="5599" spans="1:12" x14ac:dyDescent="0.3">
      <c r="A5599">
        <v>5598</v>
      </c>
      <c r="B5599">
        <v>0.55974999999999997</v>
      </c>
      <c r="C5599">
        <v>0.81455</v>
      </c>
      <c r="D5599">
        <v>0.78795000000000004</v>
      </c>
      <c r="E5599">
        <v>0.71135000000000004</v>
      </c>
      <c r="F5599">
        <v>0.90734999999999999</v>
      </c>
      <c r="G5599">
        <v>0.69184999999999997</v>
      </c>
      <c r="H5599">
        <v>0.92074999999999996</v>
      </c>
      <c r="I5599">
        <v>0.60324999999999995</v>
      </c>
      <c r="J5599">
        <v>0.23055</v>
      </c>
      <c r="K5599">
        <v>0.90295000000000003</v>
      </c>
      <c r="L5599">
        <v>0.86755000000000004</v>
      </c>
    </row>
    <row r="5600" spans="1:12" x14ac:dyDescent="0.3">
      <c r="A5600">
        <v>5599</v>
      </c>
      <c r="B5600">
        <v>0.55984999999999996</v>
      </c>
      <c r="C5600">
        <v>0.14965000000000001</v>
      </c>
      <c r="D5600">
        <v>0.40215000000000001</v>
      </c>
      <c r="E5600">
        <v>0.45274999999999999</v>
      </c>
      <c r="F5600">
        <v>0.80794999999999995</v>
      </c>
      <c r="G5600">
        <v>0.25695000000000001</v>
      </c>
      <c r="H5600">
        <v>0.86824999999999997</v>
      </c>
      <c r="I5600">
        <v>0.40744999999999998</v>
      </c>
      <c r="J5600">
        <v>0.61924999999999997</v>
      </c>
      <c r="K5600">
        <v>0.16844999999999999</v>
      </c>
      <c r="L5600">
        <v>0.72524999999999995</v>
      </c>
    </row>
    <row r="5601" spans="1:12" x14ac:dyDescent="0.3">
      <c r="A5601">
        <v>5600</v>
      </c>
      <c r="B5601">
        <v>0.55994999999999995</v>
      </c>
      <c r="C5601">
        <v>0.86385000000000001</v>
      </c>
      <c r="D5601">
        <v>0.24224999999999999</v>
      </c>
      <c r="E5601">
        <v>0.85955000000000004</v>
      </c>
      <c r="F5601">
        <v>0.48425000000000001</v>
      </c>
      <c r="G5601">
        <v>0.57815000000000005</v>
      </c>
      <c r="H5601">
        <v>0.52595000000000003</v>
      </c>
      <c r="I5601">
        <v>0.32264999999999999</v>
      </c>
      <c r="J5601">
        <v>0.73555000000000004</v>
      </c>
      <c r="K5601">
        <v>0.54925000000000002</v>
      </c>
      <c r="L5601">
        <v>0.75814999999999999</v>
      </c>
    </row>
    <row r="5602" spans="1:12" x14ac:dyDescent="0.3">
      <c r="A5602">
        <v>5601</v>
      </c>
      <c r="B5602">
        <v>0.56005000000000005</v>
      </c>
      <c r="C5602">
        <v>0.50465000000000004</v>
      </c>
      <c r="D5602">
        <v>0.48275000000000001</v>
      </c>
      <c r="E5602">
        <v>0.59635000000000005</v>
      </c>
      <c r="F5602">
        <v>0.62355000000000005</v>
      </c>
      <c r="G5602">
        <v>0.29394999999999999</v>
      </c>
      <c r="H5602">
        <v>0.33815000000000001</v>
      </c>
      <c r="I5602">
        <v>0.19635</v>
      </c>
      <c r="J5602">
        <v>8.4449999999999997E-2</v>
      </c>
      <c r="K5602">
        <v>0.95974999999999999</v>
      </c>
      <c r="L5602">
        <v>0.69884999999999997</v>
      </c>
    </row>
    <row r="5603" spans="1:12" x14ac:dyDescent="0.3">
      <c r="A5603">
        <v>5602</v>
      </c>
      <c r="B5603">
        <v>0.56015000000000004</v>
      </c>
      <c r="C5603">
        <v>0.31364999999999998</v>
      </c>
      <c r="D5603">
        <v>0.42695</v>
      </c>
      <c r="E5603">
        <v>8.6650000000000005E-2</v>
      </c>
      <c r="F5603">
        <v>0.81784999999999997</v>
      </c>
      <c r="G5603">
        <v>7.6249999999999998E-2</v>
      </c>
      <c r="H5603">
        <v>0.24135000000000001</v>
      </c>
      <c r="I5603">
        <v>0.41544999999999999</v>
      </c>
      <c r="J5603">
        <v>0.83155000000000001</v>
      </c>
      <c r="K5603">
        <v>0.80274999999999996</v>
      </c>
      <c r="L5603">
        <v>0.46725</v>
      </c>
    </row>
    <row r="5604" spans="1:12" x14ac:dyDescent="0.3">
      <c r="A5604">
        <v>5603</v>
      </c>
      <c r="B5604">
        <v>0.56025000000000003</v>
      </c>
      <c r="C5604">
        <v>0.74385000000000001</v>
      </c>
      <c r="D5604">
        <v>0.68494999999999995</v>
      </c>
      <c r="E5604">
        <v>0.64405000000000001</v>
      </c>
      <c r="F5604">
        <v>0.90005000000000002</v>
      </c>
      <c r="G5604">
        <v>0.96025000000000005</v>
      </c>
      <c r="H5604">
        <v>0.60655000000000003</v>
      </c>
      <c r="I5604">
        <v>0.18074999999999999</v>
      </c>
      <c r="J5604">
        <v>0.31714999999999999</v>
      </c>
      <c r="K5604">
        <v>0.50205</v>
      </c>
      <c r="L5604">
        <v>0.49425000000000002</v>
      </c>
    </row>
    <row r="5605" spans="1:12" x14ac:dyDescent="0.3">
      <c r="A5605">
        <v>5604</v>
      </c>
      <c r="B5605">
        <v>0.56035000000000001</v>
      </c>
      <c r="C5605">
        <v>0.26784999999999998</v>
      </c>
      <c r="D5605">
        <v>0.57704999999999995</v>
      </c>
      <c r="E5605">
        <v>0.45574999999999999</v>
      </c>
      <c r="F5605">
        <v>0.72855000000000003</v>
      </c>
      <c r="G5605">
        <v>0.80225000000000002</v>
      </c>
      <c r="H5605">
        <v>0.38934999999999997</v>
      </c>
      <c r="I5605">
        <v>0.35594999999999999</v>
      </c>
      <c r="J5605">
        <v>0.43085000000000001</v>
      </c>
      <c r="K5605">
        <v>0.61045000000000005</v>
      </c>
      <c r="L5605">
        <v>0.98955000000000004</v>
      </c>
    </row>
    <row r="5606" spans="1:12" x14ac:dyDescent="0.3">
      <c r="A5606">
        <v>5605</v>
      </c>
      <c r="B5606">
        <v>0.56045</v>
      </c>
      <c r="C5606">
        <v>0.38314999999999999</v>
      </c>
      <c r="D5606">
        <v>0.95984999999999998</v>
      </c>
      <c r="E5606">
        <v>0.38485000000000003</v>
      </c>
      <c r="F5606">
        <v>0.14315</v>
      </c>
      <c r="G5606">
        <v>0.21504999999999999</v>
      </c>
      <c r="H5606">
        <v>0.18425</v>
      </c>
      <c r="I5606">
        <v>4.9750000000000003E-2</v>
      </c>
      <c r="J5606">
        <v>0.48804999999999998</v>
      </c>
      <c r="K5606">
        <v>0.39855000000000002</v>
      </c>
      <c r="L5606">
        <v>0.39005000000000001</v>
      </c>
    </row>
    <row r="5607" spans="1:12" x14ac:dyDescent="0.3">
      <c r="A5607">
        <v>5606</v>
      </c>
      <c r="B5607">
        <v>0.56054999999999999</v>
      </c>
      <c r="C5607">
        <v>2.3949999999999999E-2</v>
      </c>
      <c r="D5607">
        <v>0.87914999999999999</v>
      </c>
      <c r="E5607">
        <v>0.49854999999999999</v>
      </c>
      <c r="F5607">
        <v>3.6949999999999997E-2</v>
      </c>
      <c r="G5607">
        <v>0.15304999999999999</v>
      </c>
      <c r="H5607">
        <v>0.12385</v>
      </c>
      <c r="I5607">
        <v>0.20155000000000001</v>
      </c>
      <c r="J5607">
        <v>0.74045000000000005</v>
      </c>
      <c r="K5607">
        <v>0.30125000000000002</v>
      </c>
      <c r="L5607">
        <v>0.80074999999999996</v>
      </c>
    </row>
    <row r="5608" spans="1:12" x14ac:dyDescent="0.3">
      <c r="A5608">
        <v>5607</v>
      </c>
      <c r="B5608">
        <v>0.56064999999999998</v>
      </c>
      <c r="C5608">
        <v>0.87765000000000004</v>
      </c>
      <c r="D5608">
        <v>0.33565</v>
      </c>
      <c r="E5608">
        <v>0.65154999999999996</v>
      </c>
      <c r="F5608">
        <v>0.95525000000000004</v>
      </c>
      <c r="G5608">
        <v>0.29935</v>
      </c>
      <c r="H5608">
        <v>0.12795000000000001</v>
      </c>
      <c r="I5608">
        <v>0.15265000000000001</v>
      </c>
      <c r="J5608">
        <v>0.33365</v>
      </c>
      <c r="K5608">
        <v>0.11774999999999999</v>
      </c>
      <c r="L5608">
        <v>0.11265</v>
      </c>
    </row>
    <row r="5609" spans="1:12" x14ac:dyDescent="0.3">
      <c r="A5609">
        <v>5608</v>
      </c>
      <c r="B5609">
        <v>0.56074999999999997</v>
      </c>
      <c r="C5609">
        <v>0.54054999999999997</v>
      </c>
      <c r="D5609">
        <v>8.7349999999999997E-2</v>
      </c>
      <c r="E5609">
        <v>0.64065000000000005</v>
      </c>
      <c r="F5609">
        <v>1.8249999999999999E-2</v>
      </c>
      <c r="G5609">
        <v>0.41904999999999998</v>
      </c>
      <c r="H5609">
        <v>0.46024999999999999</v>
      </c>
      <c r="I5609">
        <v>0.65925</v>
      </c>
      <c r="J5609">
        <v>0.44795000000000001</v>
      </c>
      <c r="K5609">
        <v>0.96855000000000002</v>
      </c>
      <c r="L5609">
        <v>4.0649999999999999E-2</v>
      </c>
    </row>
    <row r="5610" spans="1:12" x14ac:dyDescent="0.3">
      <c r="A5610">
        <v>5609</v>
      </c>
      <c r="B5610">
        <v>0.56084999999999996</v>
      </c>
      <c r="C5610">
        <v>0.23205000000000001</v>
      </c>
      <c r="D5610">
        <v>0.78005000000000002</v>
      </c>
      <c r="E5610">
        <v>0.89415</v>
      </c>
      <c r="F5610">
        <v>0.67645</v>
      </c>
      <c r="G5610">
        <v>0.79474999999999996</v>
      </c>
      <c r="H5610">
        <v>0.13305</v>
      </c>
      <c r="I5610">
        <v>0.41344999999999998</v>
      </c>
      <c r="J5610">
        <v>0.84755000000000003</v>
      </c>
      <c r="K5610">
        <v>0.62265000000000004</v>
      </c>
      <c r="L5610">
        <v>0.68205000000000005</v>
      </c>
    </row>
    <row r="5611" spans="1:12" x14ac:dyDescent="0.3">
      <c r="A5611">
        <v>5610</v>
      </c>
      <c r="B5611">
        <v>0.56094999999999995</v>
      </c>
      <c r="C5611">
        <v>9.3049999999999994E-2</v>
      </c>
      <c r="D5611">
        <v>0.53795000000000004</v>
      </c>
      <c r="E5611">
        <v>0.49295</v>
      </c>
      <c r="F5611">
        <v>0.67535000000000001</v>
      </c>
      <c r="G5611">
        <v>0.13464999999999999</v>
      </c>
      <c r="H5611">
        <v>7.8750000000000001E-2</v>
      </c>
      <c r="I5611">
        <v>0.13575000000000001</v>
      </c>
      <c r="J5611">
        <v>0.15815000000000001</v>
      </c>
      <c r="K5611">
        <v>0.94545000000000001</v>
      </c>
      <c r="L5611">
        <v>0.85745000000000005</v>
      </c>
    </row>
    <row r="5612" spans="1:12" x14ac:dyDescent="0.3">
      <c r="A5612">
        <v>5611</v>
      </c>
      <c r="B5612">
        <v>0.56105000000000005</v>
      </c>
      <c r="C5612">
        <v>1.175E-2</v>
      </c>
      <c r="D5612">
        <v>0.12185</v>
      </c>
      <c r="E5612">
        <v>0.84884999999999999</v>
      </c>
      <c r="F5612">
        <v>0.24345</v>
      </c>
      <c r="G5612">
        <v>0.38395000000000001</v>
      </c>
      <c r="H5612">
        <v>0.93715000000000004</v>
      </c>
      <c r="I5612">
        <v>0.32774999999999999</v>
      </c>
      <c r="J5612">
        <v>0.64305000000000001</v>
      </c>
      <c r="K5612">
        <v>0.51334999999999997</v>
      </c>
      <c r="L5612">
        <v>2.315E-2</v>
      </c>
    </row>
    <row r="5613" spans="1:12" x14ac:dyDescent="0.3">
      <c r="A5613">
        <v>5612</v>
      </c>
      <c r="B5613">
        <v>0.56115000000000004</v>
      </c>
      <c r="C5613">
        <v>0.91225000000000001</v>
      </c>
      <c r="D5613">
        <v>0.62295</v>
      </c>
      <c r="E5613">
        <v>0.23824999999999999</v>
      </c>
      <c r="F5613">
        <v>0.24554999999999999</v>
      </c>
      <c r="G5613">
        <v>0.80625000000000002</v>
      </c>
      <c r="H5613">
        <v>0.37814999999999999</v>
      </c>
      <c r="I5613">
        <v>4.3249999999999997E-2</v>
      </c>
      <c r="J5613">
        <v>0.33484999999999998</v>
      </c>
      <c r="K5613">
        <v>0.65825</v>
      </c>
      <c r="L5613">
        <v>0.24235000000000001</v>
      </c>
    </row>
    <row r="5614" spans="1:12" x14ac:dyDescent="0.3">
      <c r="A5614">
        <v>5613</v>
      </c>
      <c r="B5614">
        <v>0.56125000000000003</v>
      </c>
      <c r="C5614">
        <v>0.87544999999999995</v>
      </c>
      <c r="D5614">
        <v>0.17344999999999999</v>
      </c>
      <c r="E5614">
        <v>0.17624999999999999</v>
      </c>
      <c r="F5614">
        <v>0.45934999999999998</v>
      </c>
      <c r="G5614">
        <v>0.13855000000000001</v>
      </c>
      <c r="H5614">
        <v>0.80145</v>
      </c>
      <c r="I5614">
        <v>0.33045000000000002</v>
      </c>
      <c r="J5614">
        <v>0.66564999999999996</v>
      </c>
      <c r="K5614">
        <v>9.1350000000000001E-2</v>
      </c>
      <c r="L5614">
        <v>0.52295000000000003</v>
      </c>
    </row>
    <row r="5615" spans="1:12" x14ac:dyDescent="0.3">
      <c r="A5615">
        <v>5614</v>
      </c>
      <c r="B5615">
        <v>0.56135000000000002</v>
      </c>
      <c r="C5615">
        <v>8.115E-2</v>
      </c>
      <c r="D5615">
        <v>0.88714999999999999</v>
      </c>
      <c r="E5615">
        <v>0.18445</v>
      </c>
      <c r="F5615">
        <v>0.44895000000000002</v>
      </c>
      <c r="G5615">
        <v>0.60285</v>
      </c>
      <c r="H5615">
        <v>0.26995000000000002</v>
      </c>
      <c r="I5615">
        <v>9.665E-2</v>
      </c>
      <c r="J5615">
        <v>0.56605000000000005</v>
      </c>
      <c r="K5615">
        <v>0.31225000000000003</v>
      </c>
      <c r="L5615">
        <v>8.5349999999999995E-2</v>
      </c>
    </row>
    <row r="5616" spans="1:12" x14ac:dyDescent="0.3">
      <c r="A5616">
        <v>5615</v>
      </c>
      <c r="B5616">
        <v>0.56145</v>
      </c>
      <c r="C5616">
        <v>0.49525000000000002</v>
      </c>
      <c r="D5616">
        <v>0.87895000000000001</v>
      </c>
      <c r="E5616">
        <v>0.51354999999999995</v>
      </c>
      <c r="F5616">
        <v>0.29365000000000002</v>
      </c>
      <c r="G5616">
        <v>0.87144999999999995</v>
      </c>
      <c r="H5616">
        <v>0.31164999999999998</v>
      </c>
      <c r="I5616">
        <v>0.50495000000000001</v>
      </c>
      <c r="J5616">
        <v>0.39195000000000002</v>
      </c>
      <c r="K5616">
        <v>0.40355000000000002</v>
      </c>
      <c r="L5616">
        <v>0.65644999999999998</v>
      </c>
    </row>
    <row r="5617" spans="1:12" x14ac:dyDescent="0.3">
      <c r="A5617">
        <v>5616</v>
      </c>
      <c r="B5617">
        <v>0.56154999999999999</v>
      </c>
      <c r="C5617">
        <v>0.94084999999999996</v>
      </c>
      <c r="D5617">
        <v>0.12395</v>
      </c>
      <c r="E5617">
        <v>0.40444999999999998</v>
      </c>
      <c r="F5617">
        <v>0.26305000000000001</v>
      </c>
      <c r="G5617">
        <v>0.41394999999999998</v>
      </c>
      <c r="H5617">
        <v>0.82225000000000004</v>
      </c>
      <c r="I5617">
        <v>0.84465000000000001</v>
      </c>
      <c r="J5617">
        <v>0.36154999999999998</v>
      </c>
      <c r="K5617">
        <v>0.97504999999999997</v>
      </c>
      <c r="L5617">
        <v>0.53985000000000005</v>
      </c>
    </row>
    <row r="5618" spans="1:12" x14ac:dyDescent="0.3">
      <c r="A5618">
        <v>5617</v>
      </c>
      <c r="B5618">
        <v>0.56164999999999998</v>
      </c>
      <c r="C5618">
        <v>0.52985000000000004</v>
      </c>
      <c r="D5618">
        <v>0.74034999999999995</v>
      </c>
      <c r="E5618">
        <v>2.6249999999999999E-2</v>
      </c>
      <c r="F5618">
        <v>0.26955000000000001</v>
      </c>
      <c r="G5618">
        <v>0.31705</v>
      </c>
      <c r="H5618">
        <v>0.55754999999999999</v>
      </c>
      <c r="I5618">
        <v>2.375E-2</v>
      </c>
      <c r="J5618">
        <v>0.84855000000000003</v>
      </c>
      <c r="K5618">
        <v>0.29654999999999998</v>
      </c>
      <c r="L5618">
        <v>0.20324999999999999</v>
      </c>
    </row>
    <row r="5619" spans="1:12" x14ac:dyDescent="0.3">
      <c r="A5619">
        <v>5618</v>
      </c>
      <c r="B5619">
        <v>0.56174999999999997</v>
      </c>
      <c r="C5619">
        <v>0.60565000000000002</v>
      </c>
      <c r="D5619">
        <v>2.9049999999999999E-2</v>
      </c>
      <c r="E5619">
        <v>0.19514999999999999</v>
      </c>
      <c r="F5619">
        <v>0.82674999999999998</v>
      </c>
      <c r="G5619">
        <v>0.65634999999999999</v>
      </c>
      <c r="H5619">
        <v>7.9500000000000005E-3</v>
      </c>
      <c r="I5619">
        <v>0.83474999999999999</v>
      </c>
      <c r="J5619">
        <v>0.28605000000000003</v>
      </c>
      <c r="K5619">
        <v>0.55864999999999998</v>
      </c>
      <c r="L5619">
        <v>0.78734999999999999</v>
      </c>
    </row>
    <row r="5620" spans="1:12" x14ac:dyDescent="0.3">
      <c r="A5620">
        <v>5619</v>
      </c>
      <c r="B5620">
        <v>0.56184999999999996</v>
      </c>
      <c r="C5620">
        <v>0.38274999999999998</v>
      </c>
      <c r="D5620">
        <v>0.26024999999999998</v>
      </c>
      <c r="E5620">
        <v>0.54435</v>
      </c>
      <c r="F5620">
        <v>0.92974999999999997</v>
      </c>
      <c r="G5620">
        <v>0.22764999999999999</v>
      </c>
      <c r="H5620">
        <v>0.41715000000000002</v>
      </c>
      <c r="I5620">
        <v>0.41385</v>
      </c>
      <c r="J5620">
        <v>0.68105000000000004</v>
      </c>
      <c r="K5620">
        <v>0.59684999999999999</v>
      </c>
      <c r="L5620">
        <v>0.56425000000000003</v>
      </c>
    </row>
    <row r="5621" spans="1:12" x14ac:dyDescent="0.3">
      <c r="A5621">
        <v>5620</v>
      </c>
      <c r="B5621">
        <v>0.56194999999999995</v>
      </c>
      <c r="C5621">
        <v>0.78874999999999995</v>
      </c>
      <c r="D5621">
        <v>0.72184999999999999</v>
      </c>
      <c r="E5621">
        <v>0.83814999999999995</v>
      </c>
      <c r="F5621">
        <v>0.40855000000000002</v>
      </c>
      <c r="G5621">
        <v>2.9049999999999999E-2</v>
      </c>
      <c r="H5621">
        <v>0.75414999999999999</v>
      </c>
      <c r="I5621">
        <v>0.93874999999999997</v>
      </c>
      <c r="J5621">
        <v>0.24295</v>
      </c>
      <c r="K5621">
        <v>0.31104999999999999</v>
      </c>
      <c r="L5621">
        <v>8.4849999999999995E-2</v>
      </c>
    </row>
    <row r="5622" spans="1:12" x14ac:dyDescent="0.3">
      <c r="A5622">
        <v>5621</v>
      </c>
      <c r="B5622">
        <v>0.56205000000000005</v>
      </c>
      <c r="C5622">
        <v>0.50634999999999997</v>
      </c>
      <c r="D5622">
        <v>0.22464999999999999</v>
      </c>
      <c r="E5622">
        <v>0.39595000000000002</v>
      </c>
      <c r="F5622">
        <v>0.74304999999999999</v>
      </c>
      <c r="G5622">
        <v>0.81205000000000005</v>
      </c>
      <c r="H5622">
        <v>0.73785000000000001</v>
      </c>
      <c r="I5622">
        <v>0.21875</v>
      </c>
      <c r="J5622">
        <v>0.57484999999999997</v>
      </c>
      <c r="K5622">
        <v>2.0250000000000001E-2</v>
      </c>
      <c r="L5622">
        <v>0.66525000000000001</v>
      </c>
    </row>
    <row r="5623" spans="1:12" x14ac:dyDescent="0.3">
      <c r="A5623">
        <v>5622</v>
      </c>
      <c r="B5623">
        <v>0.56215000000000004</v>
      </c>
      <c r="C5623">
        <v>0.91854999999999998</v>
      </c>
      <c r="D5623">
        <v>0.56425000000000003</v>
      </c>
      <c r="E5623">
        <v>0.48694999999999999</v>
      </c>
      <c r="F5623">
        <v>0.34425</v>
      </c>
      <c r="G5623">
        <v>0.78885000000000005</v>
      </c>
      <c r="H5623">
        <v>0.91754999999999998</v>
      </c>
      <c r="I5623">
        <v>0.24085000000000001</v>
      </c>
      <c r="J5623">
        <v>0.99124999999999996</v>
      </c>
      <c r="K5623">
        <v>0.53344999999999998</v>
      </c>
      <c r="L5623">
        <v>0.48835000000000001</v>
      </c>
    </row>
    <row r="5624" spans="1:12" x14ac:dyDescent="0.3">
      <c r="A5624">
        <v>5623</v>
      </c>
      <c r="B5624">
        <v>0.56225000000000003</v>
      </c>
      <c r="C5624">
        <v>0.23744999999999999</v>
      </c>
      <c r="D5624">
        <v>0.36085</v>
      </c>
      <c r="E5624">
        <v>0.14895</v>
      </c>
      <c r="F5624">
        <v>0.35644999999999999</v>
      </c>
      <c r="G5624">
        <v>0.65254999999999996</v>
      </c>
      <c r="H5624">
        <v>0.13314999999999999</v>
      </c>
      <c r="I5624">
        <v>0.88634999999999997</v>
      </c>
      <c r="J5624">
        <v>0.42975000000000002</v>
      </c>
      <c r="K5624">
        <v>0.23835000000000001</v>
      </c>
      <c r="L5624">
        <v>0.28875000000000001</v>
      </c>
    </row>
    <row r="5625" spans="1:12" x14ac:dyDescent="0.3">
      <c r="A5625">
        <v>5624</v>
      </c>
      <c r="B5625">
        <v>0.56235000000000002</v>
      </c>
      <c r="C5625">
        <v>0.57765</v>
      </c>
      <c r="D5625">
        <v>0.59975000000000001</v>
      </c>
      <c r="E5625">
        <v>0.53634999999999999</v>
      </c>
      <c r="F5625">
        <v>0.37464999999999998</v>
      </c>
      <c r="G5625">
        <v>0.86585000000000001</v>
      </c>
      <c r="H5625">
        <v>0.23574999999999999</v>
      </c>
      <c r="I5625">
        <v>0.74355000000000004</v>
      </c>
      <c r="J5625">
        <v>0.35654999999999998</v>
      </c>
      <c r="K5625">
        <v>6.7549999999999999E-2</v>
      </c>
      <c r="L5625">
        <v>6.8049999999999999E-2</v>
      </c>
    </row>
    <row r="5626" spans="1:12" x14ac:dyDescent="0.3">
      <c r="A5626">
        <v>5625</v>
      </c>
      <c r="B5626">
        <v>0.56245000000000001</v>
      </c>
      <c r="C5626">
        <v>0.70604999999999996</v>
      </c>
      <c r="D5626">
        <v>0.61424999999999996</v>
      </c>
      <c r="E5626">
        <v>0.90625</v>
      </c>
      <c r="F5626">
        <v>0.22785</v>
      </c>
      <c r="G5626">
        <v>0.83304999999999996</v>
      </c>
      <c r="H5626">
        <v>0.41215000000000002</v>
      </c>
      <c r="I5626">
        <v>0.23935000000000001</v>
      </c>
      <c r="J5626">
        <v>0.82325000000000004</v>
      </c>
      <c r="K5626">
        <v>0.76365000000000005</v>
      </c>
      <c r="L5626">
        <v>0.81405000000000005</v>
      </c>
    </row>
    <row r="5627" spans="1:12" x14ac:dyDescent="0.3">
      <c r="A5627">
        <v>5626</v>
      </c>
      <c r="B5627">
        <v>0.56254999999999999</v>
      </c>
      <c r="C5627">
        <v>0.18435000000000001</v>
      </c>
      <c r="D5627">
        <v>0.26574999999999999</v>
      </c>
      <c r="E5627">
        <v>0.68064999999999998</v>
      </c>
      <c r="F5627">
        <v>0.11655</v>
      </c>
      <c r="G5627">
        <v>0.91074999999999995</v>
      </c>
      <c r="H5627">
        <v>5.4550000000000001E-2</v>
      </c>
      <c r="I5627">
        <v>0.36975000000000002</v>
      </c>
      <c r="J5627">
        <v>0.90305000000000002</v>
      </c>
      <c r="K5627">
        <v>0.12984999999999999</v>
      </c>
      <c r="L5627">
        <v>0.88005</v>
      </c>
    </row>
    <row r="5628" spans="1:12" x14ac:dyDescent="0.3">
      <c r="A5628">
        <v>5627</v>
      </c>
      <c r="B5628">
        <v>0.56264999999999998</v>
      </c>
      <c r="C5628">
        <v>0.96274999999999999</v>
      </c>
      <c r="D5628">
        <v>0.29754999999999998</v>
      </c>
      <c r="E5628">
        <v>5.7950000000000002E-2</v>
      </c>
      <c r="F5628">
        <v>0.88575000000000004</v>
      </c>
      <c r="G5628">
        <v>0.97155000000000002</v>
      </c>
      <c r="H5628">
        <v>0.64924999999999999</v>
      </c>
      <c r="I5628">
        <v>0.73555000000000004</v>
      </c>
      <c r="J5628">
        <v>0.56774999999999998</v>
      </c>
      <c r="K5628">
        <v>0.40255000000000002</v>
      </c>
      <c r="L5628">
        <v>0.79615000000000002</v>
      </c>
    </row>
    <row r="5629" spans="1:12" x14ac:dyDescent="0.3">
      <c r="A5629">
        <v>5628</v>
      </c>
      <c r="B5629">
        <v>0.56274999999999997</v>
      </c>
      <c r="C5629">
        <v>0.60335000000000005</v>
      </c>
      <c r="D5629">
        <v>0.75595000000000001</v>
      </c>
      <c r="E5629">
        <v>4.1750000000000002E-2</v>
      </c>
      <c r="F5629">
        <v>0.66254999999999997</v>
      </c>
      <c r="G5629">
        <v>0.31085000000000002</v>
      </c>
      <c r="H5629">
        <v>0.19314999999999999</v>
      </c>
      <c r="I5629">
        <v>0.94015000000000004</v>
      </c>
      <c r="J5629">
        <v>0.72745000000000004</v>
      </c>
      <c r="K5629">
        <v>0.29185</v>
      </c>
      <c r="L5629">
        <v>0.91895000000000004</v>
      </c>
    </row>
    <row r="5630" spans="1:12" x14ac:dyDescent="0.3">
      <c r="A5630">
        <v>5629</v>
      </c>
      <c r="B5630">
        <v>0.56284999999999996</v>
      </c>
      <c r="C5630">
        <v>7.4149999999999994E-2</v>
      </c>
      <c r="D5630">
        <v>0.21085000000000001</v>
      </c>
      <c r="E5630">
        <v>3.0450000000000001E-2</v>
      </c>
      <c r="F5630">
        <v>0.64275000000000004</v>
      </c>
      <c r="G5630">
        <v>0.49614999999999998</v>
      </c>
      <c r="H5630">
        <v>0.89365000000000006</v>
      </c>
      <c r="I5630">
        <v>0.34934999999999999</v>
      </c>
      <c r="J5630">
        <v>0.84035000000000004</v>
      </c>
      <c r="K5630">
        <v>1.635E-2</v>
      </c>
      <c r="L5630">
        <v>0.72514999999999996</v>
      </c>
    </row>
    <row r="5631" spans="1:12" x14ac:dyDescent="0.3">
      <c r="A5631">
        <v>5630</v>
      </c>
      <c r="B5631">
        <v>0.56294999999999995</v>
      </c>
      <c r="C5631">
        <v>0.22685</v>
      </c>
      <c r="D5631">
        <v>0.34334999999999999</v>
      </c>
      <c r="E5631">
        <v>0.22534999999999999</v>
      </c>
      <c r="F5631">
        <v>8.1750000000000003E-2</v>
      </c>
      <c r="G5631">
        <v>0.41554999999999997</v>
      </c>
      <c r="H5631">
        <v>0.50705</v>
      </c>
      <c r="I5631">
        <v>0.84175</v>
      </c>
      <c r="J5631">
        <v>2.3449999999999999E-2</v>
      </c>
      <c r="K5631">
        <v>0.55364999999999998</v>
      </c>
      <c r="L5631">
        <v>4.9450000000000001E-2</v>
      </c>
    </row>
    <row r="5632" spans="1:12" x14ac:dyDescent="0.3">
      <c r="A5632">
        <v>5631</v>
      </c>
      <c r="B5632">
        <v>0.56305000000000005</v>
      </c>
      <c r="C5632">
        <v>0.67244999999999999</v>
      </c>
      <c r="D5632">
        <v>0.25864999999999999</v>
      </c>
      <c r="E5632">
        <v>0.47115000000000001</v>
      </c>
      <c r="F5632">
        <v>0.95094999999999996</v>
      </c>
      <c r="G5632">
        <v>9.1850000000000001E-2</v>
      </c>
      <c r="H5632">
        <v>0.21675</v>
      </c>
      <c r="I5632">
        <v>0.64244999999999997</v>
      </c>
      <c r="J5632">
        <v>0.95525000000000004</v>
      </c>
      <c r="K5632">
        <v>0.87234999999999996</v>
      </c>
      <c r="L5632">
        <v>0.58714999999999995</v>
      </c>
    </row>
    <row r="5633" spans="1:12" x14ac:dyDescent="0.3">
      <c r="A5633">
        <v>5632</v>
      </c>
      <c r="B5633">
        <v>0.56315000000000004</v>
      </c>
      <c r="C5633">
        <v>0.78615000000000002</v>
      </c>
      <c r="D5633">
        <v>0.47715000000000002</v>
      </c>
      <c r="E5633">
        <v>0.96375</v>
      </c>
      <c r="F5633">
        <v>0.41215000000000002</v>
      </c>
      <c r="G5633">
        <v>0.70355000000000001</v>
      </c>
      <c r="H5633">
        <v>0.72865000000000002</v>
      </c>
      <c r="I5633">
        <v>0.88454999999999995</v>
      </c>
      <c r="J5633">
        <v>0.59914999999999996</v>
      </c>
      <c r="K5633">
        <v>0.54095000000000004</v>
      </c>
      <c r="L5633">
        <v>0.70615000000000006</v>
      </c>
    </row>
    <row r="5634" spans="1:12" x14ac:dyDescent="0.3">
      <c r="A5634">
        <v>5633</v>
      </c>
      <c r="B5634">
        <v>0.56325000000000003</v>
      </c>
      <c r="C5634">
        <v>0.62995000000000001</v>
      </c>
      <c r="D5634">
        <v>0.92935000000000001</v>
      </c>
      <c r="E5634">
        <v>0.49485000000000001</v>
      </c>
      <c r="F5634">
        <v>0.25924999999999998</v>
      </c>
      <c r="G5634">
        <v>0.96835000000000004</v>
      </c>
      <c r="H5634">
        <v>0.77054999999999996</v>
      </c>
      <c r="I5634">
        <v>0.47015000000000001</v>
      </c>
      <c r="J5634">
        <v>0.22635</v>
      </c>
      <c r="K5634">
        <v>0.79174999999999995</v>
      </c>
      <c r="L5634">
        <v>0.57904999999999995</v>
      </c>
    </row>
    <row r="5635" spans="1:12" x14ac:dyDescent="0.3">
      <c r="A5635">
        <v>5634</v>
      </c>
      <c r="B5635">
        <v>0.56335000000000002</v>
      </c>
      <c r="C5635">
        <v>0.86524999999999996</v>
      </c>
      <c r="D5635">
        <v>0.47894999999999999</v>
      </c>
      <c r="E5635">
        <v>0.13134999999999999</v>
      </c>
      <c r="F5635">
        <v>0.26584999999999998</v>
      </c>
      <c r="G5635">
        <v>0.85455000000000003</v>
      </c>
      <c r="H5635">
        <v>0.13164999999999999</v>
      </c>
      <c r="I5635">
        <v>0.61545000000000005</v>
      </c>
      <c r="J5635">
        <v>0.23114999999999999</v>
      </c>
      <c r="K5635">
        <v>0.34084999999999999</v>
      </c>
      <c r="L5635">
        <v>0.80274999999999996</v>
      </c>
    </row>
    <row r="5636" spans="1:12" x14ac:dyDescent="0.3">
      <c r="A5636">
        <v>5635</v>
      </c>
      <c r="B5636">
        <v>0.56345000000000001</v>
      </c>
      <c r="C5636">
        <v>0.15415000000000001</v>
      </c>
      <c r="D5636">
        <v>0.87465000000000004</v>
      </c>
      <c r="E5636">
        <v>0.15715000000000001</v>
      </c>
      <c r="F5636">
        <v>5.7349999999999998E-2</v>
      </c>
      <c r="G5636">
        <v>0.81694999999999995</v>
      </c>
      <c r="H5636">
        <v>0.25124999999999997</v>
      </c>
      <c r="I5636">
        <v>0.31485000000000002</v>
      </c>
      <c r="J5636">
        <v>0.81664999999999999</v>
      </c>
      <c r="K5636">
        <v>0.40205000000000002</v>
      </c>
      <c r="L5636">
        <v>0.82904999999999995</v>
      </c>
    </row>
    <row r="5637" spans="1:12" x14ac:dyDescent="0.3">
      <c r="A5637">
        <v>5636</v>
      </c>
      <c r="B5637">
        <v>0.56355</v>
      </c>
      <c r="C5637">
        <v>0.77185000000000004</v>
      </c>
      <c r="D5637">
        <v>0.91174999999999995</v>
      </c>
      <c r="E5637">
        <v>0.23375000000000001</v>
      </c>
      <c r="F5637">
        <v>0.39355000000000001</v>
      </c>
      <c r="G5637">
        <v>0.90954999999999997</v>
      </c>
      <c r="H5637">
        <v>0.15334999999999999</v>
      </c>
      <c r="I5637">
        <v>0.98895</v>
      </c>
      <c r="J5637">
        <v>0.26124999999999998</v>
      </c>
      <c r="K5637">
        <v>0.94094999999999995</v>
      </c>
      <c r="L5637">
        <v>0.98334999999999995</v>
      </c>
    </row>
    <row r="5638" spans="1:12" x14ac:dyDescent="0.3">
      <c r="A5638">
        <v>5637</v>
      </c>
      <c r="B5638">
        <v>0.56364999999999998</v>
      </c>
      <c r="C5638">
        <v>0.40925</v>
      </c>
      <c r="D5638">
        <v>0.80284999999999995</v>
      </c>
      <c r="E5638">
        <v>0.86944999999999995</v>
      </c>
      <c r="F5638">
        <v>0.82665</v>
      </c>
      <c r="G5638">
        <v>0.96755000000000002</v>
      </c>
      <c r="H5638">
        <v>0.57694999999999996</v>
      </c>
      <c r="I5638">
        <v>0.70465</v>
      </c>
      <c r="J5638">
        <v>0.55574999999999997</v>
      </c>
      <c r="K5638">
        <v>0.50534999999999997</v>
      </c>
      <c r="L5638">
        <v>0.47775000000000001</v>
      </c>
    </row>
    <row r="5639" spans="1:12" x14ac:dyDescent="0.3">
      <c r="A5639">
        <v>5638</v>
      </c>
      <c r="B5639">
        <v>0.56374999999999997</v>
      </c>
      <c r="C5639">
        <v>0.45305000000000001</v>
      </c>
      <c r="D5639">
        <v>0.36725000000000002</v>
      </c>
      <c r="E5639">
        <v>0.40394999999999998</v>
      </c>
      <c r="F5639">
        <v>0.55464999999999998</v>
      </c>
      <c r="G5639">
        <v>0.23785000000000001</v>
      </c>
      <c r="H5639">
        <v>0.80325000000000002</v>
      </c>
      <c r="I5639">
        <v>0.77264999999999995</v>
      </c>
      <c r="J5639">
        <v>0.77344999999999997</v>
      </c>
      <c r="K5639">
        <v>0.39555000000000001</v>
      </c>
      <c r="L5639">
        <v>0.25495000000000001</v>
      </c>
    </row>
    <row r="5640" spans="1:12" x14ac:dyDescent="0.3">
      <c r="A5640">
        <v>5639</v>
      </c>
      <c r="B5640">
        <v>0.56384999999999996</v>
      </c>
      <c r="C5640">
        <v>0.58984999999999999</v>
      </c>
      <c r="D5640">
        <v>0.90264999999999995</v>
      </c>
      <c r="E5640">
        <v>0.58055000000000001</v>
      </c>
      <c r="F5640">
        <v>0.22314999999999999</v>
      </c>
      <c r="G5640">
        <v>0.76844999999999997</v>
      </c>
      <c r="H5640">
        <v>0.84745000000000004</v>
      </c>
      <c r="I5640">
        <v>0.14915</v>
      </c>
      <c r="J5640">
        <v>0.54925000000000002</v>
      </c>
      <c r="K5640">
        <v>9.0649999999999994E-2</v>
      </c>
      <c r="L5640">
        <v>0.13744999999999999</v>
      </c>
    </row>
    <row r="5641" spans="1:12" x14ac:dyDescent="0.3">
      <c r="A5641">
        <v>5640</v>
      </c>
      <c r="B5641">
        <v>0.56394999999999995</v>
      </c>
      <c r="C5641">
        <v>0.97314999999999996</v>
      </c>
      <c r="D5641">
        <v>0.91625000000000001</v>
      </c>
      <c r="E5641">
        <v>0.83045000000000002</v>
      </c>
      <c r="F5641">
        <v>0.87455000000000005</v>
      </c>
      <c r="G5641">
        <v>0.57174999999999998</v>
      </c>
      <c r="H5641">
        <v>0.26155</v>
      </c>
      <c r="I5641">
        <v>0.99885000000000002</v>
      </c>
      <c r="J5641">
        <v>0.41354999999999997</v>
      </c>
      <c r="K5641">
        <v>0.79984999999999995</v>
      </c>
      <c r="L5641">
        <v>3.3550000000000003E-2</v>
      </c>
    </row>
    <row r="5642" spans="1:12" x14ac:dyDescent="0.3">
      <c r="A5642">
        <v>5641</v>
      </c>
      <c r="B5642">
        <v>0.56405000000000005</v>
      </c>
      <c r="C5642">
        <v>0.28434999999999999</v>
      </c>
      <c r="D5642">
        <v>0.60135000000000005</v>
      </c>
      <c r="E5642">
        <v>0.20874999999999999</v>
      </c>
      <c r="F5642">
        <v>0.66374999999999995</v>
      </c>
      <c r="G5642">
        <v>0.19105</v>
      </c>
      <c r="H5642">
        <v>0.79305000000000003</v>
      </c>
      <c r="I5642">
        <v>0.64144999999999996</v>
      </c>
      <c r="J5642">
        <v>0.48275000000000001</v>
      </c>
      <c r="K5642">
        <v>0.91544999999999999</v>
      </c>
      <c r="L5642">
        <v>0.20474999999999999</v>
      </c>
    </row>
    <row r="5643" spans="1:12" x14ac:dyDescent="0.3">
      <c r="A5643">
        <v>5642</v>
      </c>
      <c r="B5643">
        <v>0.56415000000000004</v>
      </c>
      <c r="C5643">
        <v>0.37414999999999998</v>
      </c>
      <c r="D5643">
        <v>4.4650000000000002E-2</v>
      </c>
      <c r="E5643">
        <v>0.70804999999999996</v>
      </c>
      <c r="F5643">
        <v>0.73204999999999998</v>
      </c>
      <c r="G5643">
        <v>2.2249999999999999E-2</v>
      </c>
      <c r="H5643">
        <v>0.61975000000000002</v>
      </c>
      <c r="I5643">
        <v>0.94855</v>
      </c>
      <c r="J5643">
        <v>0.74275000000000002</v>
      </c>
      <c r="K5643">
        <v>4.045E-2</v>
      </c>
      <c r="L5643">
        <v>0.46024999999999999</v>
      </c>
    </row>
    <row r="5644" spans="1:12" x14ac:dyDescent="0.3">
      <c r="A5644">
        <v>5643</v>
      </c>
      <c r="B5644">
        <v>0.56425000000000003</v>
      </c>
      <c r="C5644">
        <v>0.67574999999999996</v>
      </c>
      <c r="D5644">
        <v>0.85355000000000003</v>
      </c>
      <c r="E5644">
        <v>0.13555</v>
      </c>
      <c r="F5644">
        <v>0.48885000000000001</v>
      </c>
      <c r="G5644">
        <v>0.35815000000000002</v>
      </c>
      <c r="H5644">
        <v>0.31774999999999998</v>
      </c>
      <c r="I5644">
        <v>0.47604999999999997</v>
      </c>
      <c r="J5644">
        <v>6.4449999999999993E-2</v>
      </c>
      <c r="K5644">
        <v>6.905E-2</v>
      </c>
      <c r="L5644">
        <v>0.86375000000000002</v>
      </c>
    </row>
    <row r="5645" spans="1:12" x14ac:dyDescent="0.3">
      <c r="A5645">
        <v>5644</v>
      </c>
      <c r="B5645">
        <v>0.56435000000000002</v>
      </c>
      <c r="C5645">
        <v>0.25014999999999998</v>
      </c>
      <c r="D5645">
        <v>0.68474999999999997</v>
      </c>
      <c r="E5645">
        <v>0.36144999999999999</v>
      </c>
      <c r="F5645">
        <v>8.7349999999999997E-2</v>
      </c>
      <c r="G5645">
        <v>0.89075000000000004</v>
      </c>
      <c r="H5645">
        <v>0.78525</v>
      </c>
      <c r="I5645">
        <v>0.79764999999999997</v>
      </c>
      <c r="J5645">
        <v>0.32385000000000003</v>
      </c>
      <c r="K5645">
        <v>0.46975</v>
      </c>
      <c r="L5645">
        <v>0.93564999999999998</v>
      </c>
    </row>
    <row r="5646" spans="1:12" x14ac:dyDescent="0.3">
      <c r="A5646">
        <v>5645</v>
      </c>
      <c r="B5646">
        <v>0.56445000000000001</v>
      </c>
      <c r="C5646">
        <v>0.25514999999999999</v>
      </c>
      <c r="D5646">
        <v>0.34905000000000003</v>
      </c>
      <c r="E5646">
        <v>0.77415</v>
      </c>
      <c r="F5646">
        <v>0.17774999999999999</v>
      </c>
      <c r="G5646">
        <v>0.56735000000000002</v>
      </c>
      <c r="H5646">
        <v>0.39105000000000001</v>
      </c>
      <c r="I5646">
        <v>3.2550000000000003E-2</v>
      </c>
      <c r="J5646">
        <v>0.71214999999999995</v>
      </c>
      <c r="K5646">
        <v>0.25585000000000002</v>
      </c>
      <c r="L5646">
        <v>0.20774999999999999</v>
      </c>
    </row>
    <row r="5647" spans="1:12" x14ac:dyDescent="0.3">
      <c r="A5647">
        <v>5646</v>
      </c>
      <c r="B5647">
        <v>0.56455</v>
      </c>
      <c r="C5647">
        <v>0.71775</v>
      </c>
      <c r="D5647">
        <v>0.66505000000000003</v>
      </c>
      <c r="E5647">
        <v>0.29394999999999999</v>
      </c>
      <c r="F5647">
        <v>0.22585</v>
      </c>
      <c r="G5647">
        <v>0.57355</v>
      </c>
      <c r="H5647">
        <v>0.90054999999999996</v>
      </c>
      <c r="I5647">
        <v>0.75344999999999995</v>
      </c>
      <c r="J5647">
        <v>0.67935000000000001</v>
      </c>
      <c r="K5647">
        <v>0.13164999999999999</v>
      </c>
      <c r="L5647">
        <v>0.12645000000000001</v>
      </c>
    </row>
    <row r="5648" spans="1:12" x14ac:dyDescent="0.3">
      <c r="A5648">
        <v>5647</v>
      </c>
      <c r="B5648">
        <v>0.56464999999999999</v>
      </c>
      <c r="C5648">
        <v>0.77644999999999997</v>
      </c>
      <c r="D5648">
        <v>0.88385000000000002</v>
      </c>
      <c r="E5648">
        <v>0.77044999999999997</v>
      </c>
      <c r="F5648">
        <v>0.34665000000000001</v>
      </c>
      <c r="G5648">
        <v>0.86214999999999997</v>
      </c>
      <c r="H5648">
        <v>0.16435</v>
      </c>
      <c r="I5648">
        <v>0.49925000000000003</v>
      </c>
      <c r="J5648">
        <v>0.37264999999999998</v>
      </c>
      <c r="K5648">
        <v>0.18645</v>
      </c>
      <c r="L5648">
        <v>0.36065000000000003</v>
      </c>
    </row>
    <row r="5649" spans="1:12" x14ac:dyDescent="0.3">
      <c r="A5649">
        <v>5648</v>
      </c>
      <c r="B5649">
        <v>0.56474999999999997</v>
      </c>
      <c r="C5649">
        <v>0.93435000000000001</v>
      </c>
      <c r="D5649">
        <v>0.45705000000000001</v>
      </c>
      <c r="E5649">
        <v>0.24265</v>
      </c>
      <c r="F5649">
        <v>0.20025000000000001</v>
      </c>
      <c r="G5649">
        <v>0.93894999999999995</v>
      </c>
      <c r="H5649">
        <v>0.94845000000000002</v>
      </c>
      <c r="I5649">
        <v>0.89144999999999996</v>
      </c>
      <c r="J5649">
        <v>0.42325000000000002</v>
      </c>
      <c r="K5649">
        <v>0.72075</v>
      </c>
      <c r="L5649">
        <v>0.56605000000000005</v>
      </c>
    </row>
    <row r="5650" spans="1:12" x14ac:dyDescent="0.3">
      <c r="A5650">
        <v>5649</v>
      </c>
      <c r="B5650">
        <v>0.56484999999999996</v>
      </c>
      <c r="C5650">
        <v>0.83325000000000005</v>
      </c>
      <c r="D5650">
        <v>0.22534999999999999</v>
      </c>
      <c r="E5650">
        <v>0.84375</v>
      </c>
      <c r="F5650">
        <v>0.53334999999999999</v>
      </c>
      <c r="G5650">
        <v>0.48304999999999998</v>
      </c>
      <c r="H5650">
        <v>0.69384999999999997</v>
      </c>
      <c r="I5650">
        <v>0.17285</v>
      </c>
      <c r="J5650">
        <v>0.57445000000000002</v>
      </c>
      <c r="K5650">
        <v>0.53615000000000002</v>
      </c>
      <c r="L5650">
        <v>0.22445000000000001</v>
      </c>
    </row>
    <row r="5651" spans="1:12" x14ac:dyDescent="0.3">
      <c r="A5651">
        <v>5650</v>
      </c>
      <c r="B5651">
        <v>0.56494999999999995</v>
      </c>
      <c r="C5651">
        <v>0.46605000000000002</v>
      </c>
      <c r="D5651">
        <v>9.035E-2</v>
      </c>
      <c r="E5651">
        <v>0.90525</v>
      </c>
      <c r="F5651">
        <v>0.83574999999999999</v>
      </c>
      <c r="G5651">
        <v>0.92225000000000001</v>
      </c>
      <c r="H5651">
        <v>0.25195000000000001</v>
      </c>
      <c r="I5651">
        <v>0.55564999999999998</v>
      </c>
      <c r="J5651">
        <v>0.83655000000000002</v>
      </c>
      <c r="K5651">
        <v>0.75044999999999995</v>
      </c>
      <c r="L5651">
        <v>0.92174999999999996</v>
      </c>
    </row>
    <row r="5652" spans="1:12" x14ac:dyDescent="0.3">
      <c r="A5652">
        <v>5651</v>
      </c>
      <c r="B5652">
        <v>0.56505000000000005</v>
      </c>
      <c r="C5652">
        <v>0.29904999999999998</v>
      </c>
      <c r="D5652">
        <v>0.71355000000000002</v>
      </c>
      <c r="E5652">
        <v>0.84865000000000002</v>
      </c>
      <c r="F5652">
        <v>0.24074999999999999</v>
      </c>
      <c r="G5652">
        <v>8.6449999999999999E-2</v>
      </c>
      <c r="H5652">
        <v>0.51565000000000005</v>
      </c>
      <c r="I5652">
        <v>0.61495</v>
      </c>
      <c r="J5652">
        <v>0.76024999999999998</v>
      </c>
      <c r="K5652">
        <v>0.82735000000000003</v>
      </c>
      <c r="L5652">
        <v>0.53164999999999996</v>
      </c>
    </row>
    <row r="5653" spans="1:12" x14ac:dyDescent="0.3">
      <c r="A5653">
        <v>5652</v>
      </c>
      <c r="B5653">
        <v>0.56515000000000004</v>
      </c>
      <c r="C5653">
        <v>0.17965</v>
      </c>
      <c r="D5653">
        <v>0.29904999999999998</v>
      </c>
      <c r="E5653">
        <v>0.67154999999999998</v>
      </c>
      <c r="F5653">
        <v>0.57025000000000003</v>
      </c>
      <c r="G5653">
        <v>8.2150000000000001E-2</v>
      </c>
      <c r="H5653">
        <v>0.47455000000000003</v>
      </c>
      <c r="I5653">
        <v>0.73624999999999996</v>
      </c>
      <c r="J5653">
        <v>0.30825000000000002</v>
      </c>
      <c r="K5653">
        <v>0.90144999999999997</v>
      </c>
      <c r="L5653">
        <v>0.36004999999999998</v>
      </c>
    </row>
    <row r="5654" spans="1:12" x14ac:dyDescent="0.3">
      <c r="A5654">
        <v>5653</v>
      </c>
      <c r="B5654">
        <v>0.56525000000000003</v>
      </c>
      <c r="C5654">
        <v>0.62514999999999998</v>
      </c>
      <c r="D5654">
        <v>0.64815</v>
      </c>
      <c r="E5654">
        <v>0.58714999999999995</v>
      </c>
      <c r="F5654">
        <v>0.33825</v>
      </c>
      <c r="G5654">
        <v>0.72194999999999998</v>
      </c>
      <c r="H5654">
        <v>0.94935000000000003</v>
      </c>
      <c r="I5654">
        <v>0.92025000000000001</v>
      </c>
      <c r="J5654">
        <v>0.61065000000000003</v>
      </c>
      <c r="K5654">
        <v>0.35965000000000003</v>
      </c>
      <c r="L5654">
        <v>0.98555000000000004</v>
      </c>
    </row>
    <row r="5655" spans="1:12" x14ac:dyDescent="0.3">
      <c r="A5655">
        <v>5654</v>
      </c>
      <c r="B5655">
        <v>0.56535000000000002</v>
      </c>
      <c r="C5655">
        <v>0.20705000000000001</v>
      </c>
      <c r="D5655">
        <v>0.89375000000000004</v>
      </c>
      <c r="E5655">
        <v>0.66095000000000004</v>
      </c>
      <c r="F5655">
        <v>0.35994999999999999</v>
      </c>
      <c r="G5655">
        <v>0.21625</v>
      </c>
      <c r="H5655">
        <v>0.51544999999999996</v>
      </c>
      <c r="I5655">
        <v>0.71145000000000003</v>
      </c>
      <c r="J5655">
        <v>0.42115000000000002</v>
      </c>
      <c r="K5655">
        <v>0.77575000000000005</v>
      </c>
      <c r="L5655">
        <v>0.82255</v>
      </c>
    </row>
    <row r="5656" spans="1:12" x14ac:dyDescent="0.3">
      <c r="A5656">
        <v>5655</v>
      </c>
      <c r="B5656">
        <v>0.56545000000000001</v>
      </c>
      <c r="C5656">
        <v>0.31314999999999998</v>
      </c>
      <c r="D5656">
        <v>0.79264999999999997</v>
      </c>
      <c r="E5656">
        <v>0.29044999999999999</v>
      </c>
      <c r="F5656">
        <v>0.62124999999999997</v>
      </c>
      <c r="G5656">
        <v>0.94425000000000003</v>
      </c>
      <c r="H5656">
        <v>0.82145000000000001</v>
      </c>
      <c r="I5656">
        <v>0.68215000000000003</v>
      </c>
      <c r="J5656">
        <v>0.51634999999999998</v>
      </c>
      <c r="K5656">
        <v>0.32545000000000002</v>
      </c>
      <c r="L5656">
        <v>0.32355</v>
      </c>
    </row>
    <row r="5657" spans="1:12" x14ac:dyDescent="0.3">
      <c r="A5657">
        <v>5656</v>
      </c>
      <c r="B5657">
        <v>0.56555</v>
      </c>
      <c r="C5657">
        <v>0.36004999999999998</v>
      </c>
      <c r="D5657">
        <v>0.17805000000000001</v>
      </c>
      <c r="E5657">
        <v>0.26784999999999998</v>
      </c>
      <c r="F5657">
        <v>0.11824999999999999</v>
      </c>
      <c r="G5657">
        <v>0.60604999999999998</v>
      </c>
      <c r="H5657">
        <v>0.56545000000000001</v>
      </c>
      <c r="I5657">
        <v>0.83635000000000004</v>
      </c>
      <c r="J5657">
        <v>0.34525</v>
      </c>
      <c r="K5657">
        <v>0.43945000000000001</v>
      </c>
      <c r="L5657">
        <v>0.29994999999999999</v>
      </c>
    </row>
    <row r="5658" spans="1:12" x14ac:dyDescent="0.3">
      <c r="A5658">
        <v>5657</v>
      </c>
      <c r="B5658">
        <v>0.56564999999999999</v>
      </c>
      <c r="C5658">
        <v>0.85224999999999995</v>
      </c>
      <c r="D5658">
        <v>0.94494999999999996</v>
      </c>
      <c r="E5658">
        <v>0.26305000000000001</v>
      </c>
      <c r="F5658">
        <v>0.62285000000000001</v>
      </c>
      <c r="G5658">
        <v>0.53954999999999997</v>
      </c>
      <c r="H5658">
        <v>0.82804999999999995</v>
      </c>
      <c r="I5658">
        <v>0.50414999999999999</v>
      </c>
      <c r="J5658">
        <v>9.2249999999999999E-2</v>
      </c>
      <c r="K5658">
        <v>0.87444999999999995</v>
      </c>
      <c r="L5658">
        <v>0.91705000000000003</v>
      </c>
    </row>
    <row r="5659" spans="1:12" x14ac:dyDescent="0.3">
      <c r="A5659">
        <v>5658</v>
      </c>
      <c r="B5659">
        <v>0.56574999999999998</v>
      </c>
      <c r="C5659">
        <v>1.555E-2</v>
      </c>
      <c r="D5659">
        <v>0.64944999999999997</v>
      </c>
      <c r="E5659">
        <v>0.35935</v>
      </c>
      <c r="F5659">
        <v>0.14535000000000001</v>
      </c>
      <c r="G5659">
        <v>0.60855000000000004</v>
      </c>
      <c r="H5659">
        <v>0.62465000000000004</v>
      </c>
      <c r="I5659">
        <v>0.87504999999999999</v>
      </c>
      <c r="J5659">
        <v>0.19705</v>
      </c>
      <c r="K5659">
        <v>0.11085</v>
      </c>
      <c r="L5659">
        <v>0.15575</v>
      </c>
    </row>
    <row r="5660" spans="1:12" x14ac:dyDescent="0.3">
      <c r="A5660">
        <v>5659</v>
      </c>
      <c r="B5660">
        <v>0.56584999999999996</v>
      </c>
      <c r="C5660">
        <v>0.38245000000000001</v>
      </c>
      <c r="D5660">
        <v>0.62675000000000003</v>
      </c>
      <c r="E5660">
        <v>0.57394999999999996</v>
      </c>
      <c r="F5660">
        <v>0.84655000000000002</v>
      </c>
      <c r="G5660">
        <v>5.1950000000000003E-2</v>
      </c>
      <c r="H5660">
        <v>0.28465000000000001</v>
      </c>
      <c r="I5660">
        <v>8.4349999999999994E-2</v>
      </c>
      <c r="J5660">
        <v>0.76044999999999996</v>
      </c>
      <c r="K5660">
        <v>0.16485</v>
      </c>
      <c r="L5660">
        <v>0.67784999999999995</v>
      </c>
    </row>
    <row r="5661" spans="1:12" x14ac:dyDescent="0.3">
      <c r="A5661">
        <v>5660</v>
      </c>
      <c r="B5661">
        <v>0.56594999999999995</v>
      </c>
      <c r="C5661">
        <v>0.77785000000000004</v>
      </c>
      <c r="D5661">
        <v>0.35675000000000001</v>
      </c>
      <c r="E5661">
        <v>0.40615000000000001</v>
      </c>
      <c r="F5661">
        <v>0.26395000000000002</v>
      </c>
      <c r="G5661">
        <v>0.90454999999999997</v>
      </c>
      <c r="H5661">
        <v>0.27005000000000001</v>
      </c>
      <c r="I5661">
        <v>0.75555000000000005</v>
      </c>
      <c r="J5661">
        <v>0.43425000000000002</v>
      </c>
      <c r="K5661">
        <v>0.57845000000000002</v>
      </c>
      <c r="L5661">
        <v>0.93845000000000001</v>
      </c>
    </row>
    <row r="5662" spans="1:12" x14ac:dyDescent="0.3">
      <c r="A5662">
        <v>5661</v>
      </c>
      <c r="B5662">
        <v>0.56605000000000005</v>
      </c>
      <c r="C5662">
        <v>0.61414999999999997</v>
      </c>
      <c r="D5662">
        <v>0.27465000000000001</v>
      </c>
      <c r="E5662">
        <v>0.14685000000000001</v>
      </c>
      <c r="F5662">
        <v>0.52354999999999996</v>
      </c>
      <c r="G5662">
        <v>0.46155000000000002</v>
      </c>
      <c r="H5662">
        <v>0.72094999999999998</v>
      </c>
      <c r="I5662">
        <v>1.985E-2</v>
      </c>
      <c r="J5662">
        <v>0.30035000000000001</v>
      </c>
      <c r="K5662">
        <v>0.82765</v>
      </c>
      <c r="L5662">
        <v>0.66325000000000001</v>
      </c>
    </row>
    <row r="5663" spans="1:12" x14ac:dyDescent="0.3">
      <c r="A5663">
        <v>5662</v>
      </c>
      <c r="B5663">
        <v>0.56615000000000004</v>
      </c>
      <c r="C5663">
        <v>0.13425000000000001</v>
      </c>
      <c r="D5663">
        <v>0.75924999999999998</v>
      </c>
      <c r="E5663">
        <v>0.91225000000000001</v>
      </c>
      <c r="F5663">
        <v>0.98014999999999997</v>
      </c>
      <c r="G5663">
        <v>0.25445000000000001</v>
      </c>
      <c r="H5663">
        <v>0.27215</v>
      </c>
      <c r="I5663">
        <v>0.21765000000000001</v>
      </c>
      <c r="J5663">
        <v>0.14025000000000001</v>
      </c>
      <c r="K5663">
        <v>0.12435</v>
      </c>
      <c r="L5663">
        <v>0.63414999999999999</v>
      </c>
    </row>
    <row r="5664" spans="1:12" x14ac:dyDescent="0.3">
      <c r="A5664">
        <v>5663</v>
      </c>
      <c r="B5664">
        <v>0.56625000000000003</v>
      </c>
      <c r="C5664">
        <v>0.93725000000000003</v>
      </c>
      <c r="D5664">
        <v>0.30704999999999999</v>
      </c>
      <c r="E5664">
        <v>2.725E-2</v>
      </c>
      <c r="F5664">
        <v>2.5500000000000002E-3</v>
      </c>
      <c r="G5664">
        <v>0.94055</v>
      </c>
      <c r="H5664">
        <v>0.82035000000000002</v>
      </c>
      <c r="I5664">
        <v>0.85104999999999997</v>
      </c>
      <c r="J5664">
        <v>0.62575000000000003</v>
      </c>
      <c r="K5664">
        <v>0.25374999999999998</v>
      </c>
      <c r="L5664">
        <v>0.43345</v>
      </c>
    </row>
    <row r="5665" spans="1:12" x14ac:dyDescent="0.3">
      <c r="A5665">
        <v>5664</v>
      </c>
      <c r="B5665">
        <v>0.56635000000000002</v>
      </c>
      <c r="C5665">
        <v>0.40194999999999997</v>
      </c>
      <c r="D5665">
        <v>0.57774999999999999</v>
      </c>
      <c r="E5665">
        <v>0.66444999999999999</v>
      </c>
      <c r="F5665">
        <v>0.32135000000000002</v>
      </c>
      <c r="G5665">
        <v>7.2650000000000006E-2</v>
      </c>
      <c r="H5665">
        <v>0.96704999999999997</v>
      </c>
      <c r="I5665">
        <v>0.16134999999999999</v>
      </c>
      <c r="J5665">
        <v>0.30154999999999998</v>
      </c>
      <c r="K5665">
        <v>0.71504999999999996</v>
      </c>
      <c r="L5665">
        <v>0.68825000000000003</v>
      </c>
    </row>
    <row r="5666" spans="1:12" x14ac:dyDescent="0.3">
      <c r="A5666">
        <v>5665</v>
      </c>
      <c r="B5666">
        <v>0.56645000000000001</v>
      </c>
      <c r="C5666">
        <v>0.59365000000000001</v>
      </c>
      <c r="D5666">
        <v>0.28144999999999998</v>
      </c>
      <c r="E5666">
        <v>0.32505000000000001</v>
      </c>
      <c r="F5666">
        <v>0.31025000000000003</v>
      </c>
      <c r="G5666">
        <v>0.68974999999999997</v>
      </c>
      <c r="H5666">
        <v>0.57974999999999999</v>
      </c>
      <c r="I5666">
        <v>0.72585</v>
      </c>
      <c r="J5666">
        <v>0.38655</v>
      </c>
      <c r="K5666">
        <v>0.35015000000000002</v>
      </c>
      <c r="L5666">
        <v>0.10505</v>
      </c>
    </row>
    <row r="5667" spans="1:12" x14ac:dyDescent="0.3">
      <c r="A5667">
        <v>5666</v>
      </c>
      <c r="B5667">
        <v>0.56655</v>
      </c>
      <c r="C5667">
        <v>0.26755000000000001</v>
      </c>
      <c r="D5667">
        <v>0.79135</v>
      </c>
      <c r="E5667">
        <v>0.13994999999999999</v>
      </c>
      <c r="F5667">
        <v>0.84584999999999999</v>
      </c>
      <c r="G5667">
        <v>0.45395000000000002</v>
      </c>
      <c r="H5667">
        <v>0.53835</v>
      </c>
      <c r="I5667">
        <v>9.5549999999999996E-2</v>
      </c>
      <c r="J5667">
        <v>0.47034999999999999</v>
      </c>
      <c r="K5667">
        <v>0.44055</v>
      </c>
      <c r="L5667">
        <v>0.17615</v>
      </c>
    </row>
    <row r="5668" spans="1:12" x14ac:dyDescent="0.3">
      <c r="A5668">
        <v>5667</v>
      </c>
      <c r="B5668">
        <v>0.56664999999999999</v>
      </c>
      <c r="C5668">
        <v>0.25174999999999997</v>
      </c>
      <c r="D5668">
        <v>0.51234999999999997</v>
      </c>
      <c r="E5668">
        <v>0.87395</v>
      </c>
      <c r="F5668">
        <v>0.39345000000000002</v>
      </c>
      <c r="G5668">
        <v>0.37785000000000002</v>
      </c>
      <c r="H5668">
        <v>0.48225000000000001</v>
      </c>
      <c r="I5668">
        <v>0.83925000000000005</v>
      </c>
      <c r="J5668">
        <v>0.16685</v>
      </c>
      <c r="K5668">
        <v>0.75555000000000005</v>
      </c>
      <c r="L5668">
        <v>0.94625000000000004</v>
      </c>
    </row>
    <row r="5669" spans="1:12" x14ac:dyDescent="0.3">
      <c r="A5669">
        <v>5668</v>
      </c>
      <c r="B5669">
        <v>0.56674999999999998</v>
      </c>
      <c r="C5669">
        <v>0.13955000000000001</v>
      </c>
      <c r="D5669">
        <v>0.67484999999999995</v>
      </c>
      <c r="E5669">
        <v>0.72735000000000005</v>
      </c>
      <c r="F5669">
        <v>1.7749999999999998E-2</v>
      </c>
      <c r="G5669">
        <v>0.82974999999999999</v>
      </c>
      <c r="H5669">
        <v>0.47294999999999998</v>
      </c>
      <c r="I5669">
        <v>5.3249999999999999E-2</v>
      </c>
      <c r="J5669">
        <v>0.26665</v>
      </c>
      <c r="K5669">
        <v>0.31274999999999997</v>
      </c>
      <c r="L5669">
        <v>0.54085000000000005</v>
      </c>
    </row>
    <row r="5670" spans="1:12" x14ac:dyDescent="0.3">
      <c r="A5670">
        <v>5669</v>
      </c>
      <c r="B5670">
        <v>0.56684999999999997</v>
      </c>
      <c r="C5670">
        <v>0.21045</v>
      </c>
      <c r="D5670">
        <v>0.76865000000000006</v>
      </c>
      <c r="E5670">
        <v>0.80945</v>
      </c>
      <c r="F5670">
        <v>0.68225000000000002</v>
      </c>
      <c r="G5670">
        <v>0.52544999999999997</v>
      </c>
      <c r="H5670">
        <v>0.46884999999999999</v>
      </c>
      <c r="I5670">
        <v>0.18905</v>
      </c>
      <c r="J5670">
        <v>0.40084999999999998</v>
      </c>
      <c r="K5670">
        <v>0.51554999999999995</v>
      </c>
      <c r="L5670">
        <v>9.7049999999999997E-2</v>
      </c>
    </row>
    <row r="5671" spans="1:12" x14ac:dyDescent="0.3">
      <c r="A5671">
        <v>5670</v>
      </c>
      <c r="B5671">
        <v>0.56694999999999995</v>
      </c>
      <c r="C5671">
        <v>1.9349999999999999E-2</v>
      </c>
      <c r="D5671">
        <v>0.10005</v>
      </c>
      <c r="E5671">
        <v>0.50044999999999995</v>
      </c>
      <c r="F5671">
        <v>0.79905000000000004</v>
      </c>
      <c r="G5671">
        <v>4.3650000000000001E-2</v>
      </c>
      <c r="H5671">
        <v>0.40184999999999998</v>
      </c>
      <c r="I5671">
        <v>0.47854999999999998</v>
      </c>
      <c r="J5671">
        <v>0.89115</v>
      </c>
      <c r="K5671">
        <v>0.64675000000000005</v>
      </c>
      <c r="L5671">
        <v>0.40284999999999999</v>
      </c>
    </row>
    <row r="5672" spans="1:12" x14ac:dyDescent="0.3">
      <c r="A5672">
        <v>5671</v>
      </c>
      <c r="B5672">
        <v>0.56705000000000005</v>
      </c>
      <c r="C5672">
        <v>0.48694999999999999</v>
      </c>
      <c r="D5672">
        <v>0.78075000000000006</v>
      </c>
      <c r="E5672">
        <v>0.90795000000000003</v>
      </c>
      <c r="F5672">
        <v>0.33245000000000002</v>
      </c>
      <c r="G5672">
        <v>0.15415000000000001</v>
      </c>
      <c r="H5672">
        <v>0.34484999999999999</v>
      </c>
      <c r="I5672">
        <v>0.93594999999999995</v>
      </c>
      <c r="J5672">
        <v>3.3849999999999998E-2</v>
      </c>
      <c r="K5672">
        <v>1.5350000000000001E-2</v>
      </c>
      <c r="L5672">
        <v>0.68894999999999995</v>
      </c>
    </row>
    <row r="5673" spans="1:12" x14ac:dyDescent="0.3">
      <c r="A5673">
        <v>5672</v>
      </c>
      <c r="B5673">
        <v>0.56715000000000004</v>
      </c>
      <c r="C5673">
        <v>0.54484999999999995</v>
      </c>
      <c r="D5673">
        <v>0.57925000000000004</v>
      </c>
      <c r="E5673">
        <v>0.38324999999999998</v>
      </c>
      <c r="F5673">
        <v>0.89254999999999995</v>
      </c>
      <c r="G5673">
        <v>0.60394999999999999</v>
      </c>
      <c r="H5673">
        <v>0.67574999999999996</v>
      </c>
      <c r="I5673">
        <v>0.29804999999999998</v>
      </c>
      <c r="J5673">
        <v>0.19495000000000001</v>
      </c>
      <c r="K5673">
        <v>3.9449999999999999E-2</v>
      </c>
      <c r="L5673">
        <v>0.34534999999999999</v>
      </c>
    </row>
    <row r="5674" spans="1:12" x14ac:dyDescent="0.3">
      <c r="A5674">
        <v>5673</v>
      </c>
      <c r="B5674">
        <v>0.56725000000000003</v>
      </c>
      <c r="C5674">
        <v>0.39624999999999999</v>
      </c>
      <c r="D5674">
        <v>0.85755000000000003</v>
      </c>
      <c r="E5674">
        <v>0.73334999999999995</v>
      </c>
      <c r="F5674">
        <v>0.65215000000000001</v>
      </c>
      <c r="G5674">
        <v>0.19475000000000001</v>
      </c>
      <c r="H5674">
        <v>0.35394999999999999</v>
      </c>
      <c r="I5674">
        <v>0.28515000000000001</v>
      </c>
      <c r="J5674">
        <v>0.16694999999999999</v>
      </c>
      <c r="K5674">
        <v>0.89495000000000002</v>
      </c>
      <c r="L5674">
        <v>3.4450000000000001E-2</v>
      </c>
    </row>
    <row r="5675" spans="1:12" x14ac:dyDescent="0.3">
      <c r="A5675">
        <v>5674</v>
      </c>
      <c r="B5675">
        <v>0.56735000000000002</v>
      </c>
      <c r="C5675">
        <v>0.80264999999999997</v>
      </c>
      <c r="D5675">
        <v>0.31505</v>
      </c>
      <c r="E5675">
        <v>0.94025000000000003</v>
      </c>
      <c r="F5675">
        <v>0.25524999999999998</v>
      </c>
      <c r="G5675">
        <v>6.9650000000000004E-2</v>
      </c>
      <c r="H5675">
        <v>0.15004999999999999</v>
      </c>
      <c r="I5675">
        <v>0.74714999999999998</v>
      </c>
      <c r="J5675">
        <v>0.35875000000000001</v>
      </c>
      <c r="K5675">
        <v>0.97865000000000002</v>
      </c>
      <c r="L5675">
        <v>7.6450000000000004E-2</v>
      </c>
    </row>
    <row r="5676" spans="1:12" x14ac:dyDescent="0.3">
      <c r="A5676">
        <v>5675</v>
      </c>
      <c r="B5676">
        <v>0.56745000000000001</v>
      </c>
      <c r="C5676">
        <v>1.5049999999999999E-2</v>
      </c>
      <c r="D5676">
        <v>3.9350000000000003E-2</v>
      </c>
      <c r="E5676">
        <v>0.58335000000000004</v>
      </c>
      <c r="F5676">
        <v>0.84314999999999996</v>
      </c>
      <c r="G5676">
        <v>0.56294999999999995</v>
      </c>
      <c r="H5676">
        <v>0.27894999999999998</v>
      </c>
      <c r="I5676">
        <v>0.69874999999999998</v>
      </c>
      <c r="J5676">
        <v>0.15354999999999999</v>
      </c>
      <c r="K5676">
        <v>0.57274999999999998</v>
      </c>
      <c r="L5676">
        <v>0.29204999999999998</v>
      </c>
    </row>
    <row r="5677" spans="1:12" x14ac:dyDescent="0.3">
      <c r="A5677">
        <v>5676</v>
      </c>
      <c r="B5677">
        <v>0.56755</v>
      </c>
      <c r="C5677">
        <v>7.7549999999999994E-2</v>
      </c>
      <c r="D5677">
        <v>0.59955000000000003</v>
      </c>
      <c r="E5677">
        <v>0.20415</v>
      </c>
      <c r="F5677">
        <v>0.52685000000000004</v>
      </c>
      <c r="G5677">
        <v>0.52764999999999995</v>
      </c>
      <c r="H5677">
        <v>0.57815000000000005</v>
      </c>
      <c r="I5677">
        <v>0.51075000000000004</v>
      </c>
      <c r="J5677">
        <v>0.54425000000000001</v>
      </c>
      <c r="K5677">
        <v>0.60394999999999999</v>
      </c>
      <c r="L5677">
        <v>0.44905</v>
      </c>
    </row>
    <row r="5678" spans="1:12" x14ac:dyDescent="0.3">
      <c r="A5678">
        <v>5677</v>
      </c>
      <c r="B5678">
        <v>0.56764999999999999</v>
      </c>
      <c r="C5678">
        <v>0.73524999999999996</v>
      </c>
      <c r="D5678">
        <v>0.85704999999999998</v>
      </c>
      <c r="E5678">
        <v>0.30945</v>
      </c>
      <c r="F5678">
        <v>0.13145000000000001</v>
      </c>
      <c r="G5678">
        <v>0.52995000000000003</v>
      </c>
      <c r="H5678">
        <v>0.17895</v>
      </c>
      <c r="I5678">
        <v>0.90364999999999995</v>
      </c>
      <c r="J5678">
        <v>0.83975</v>
      </c>
      <c r="K5678">
        <v>0.60885</v>
      </c>
      <c r="L5678">
        <v>0.25245000000000001</v>
      </c>
    </row>
    <row r="5679" spans="1:12" x14ac:dyDescent="0.3">
      <c r="A5679">
        <v>5678</v>
      </c>
      <c r="B5679">
        <v>0.56774999999999998</v>
      </c>
      <c r="C5679">
        <v>0.55545</v>
      </c>
      <c r="D5679">
        <v>0.51505000000000001</v>
      </c>
      <c r="E5679">
        <v>0.22764999999999999</v>
      </c>
      <c r="F5679">
        <v>0.90095000000000003</v>
      </c>
      <c r="G5679">
        <v>0.50434999999999997</v>
      </c>
      <c r="H5679">
        <v>0.50905</v>
      </c>
      <c r="I5679">
        <v>0.73645000000000005</v>
      </c>
      <c r="J5679">
        <v>0.50165000000000004</v>
      </c>
      <c r="K5679">
        <v>0.96135000000000004</v>
      </c>
      <c r="L5679">
        <v>0.37605</v>
      </c>
    </row>
    <row r="5680" spans="1:12" x14ac:dyDescent="0.3">
      <c r="A5680">
        <v>5679</v>
      </c>
      <c r="B5680">
        <v>0.56784999999999997</v>
      </c>
      <c r="C5680">
        <v>0.64154999999999995</v>
      </c>
      <c r="D5680">
        <v>0.67015000000000002</v>
      </c>
      <c r="E5680">
        <v>0.94574999999999998</v>
      </c>
      <c r="F5680">
        <v>0.12784999999999999</v>
      </c>
      <c r="G5680">
        <v>0.21665000000000001</v>
      </c>
      <c r="H5680">
        <v>0.58865000000000001</v>
      </c>
      <c r="I5680">
        <v>0.54164999999999996</v>
      </c>
      <c r="J5680">
        <v>0.19225</v>
      </c>
      <c r="K5680">
        <v>0.65744999999999998</v>
      </c>
      <c r="L5680">
        <v>0.89075000000000004</v>
      </c>
    </row>
    <row r="5681" spans="1:12" x14ac:dyDescent="0.3">
      <c r="A5681">
        <v>5680</v>
      </c>
      <c r="B5681">
        <v>0.56794999999999995</v>
      </c>
      <c r="C5681">
        <v>0.90754999999999997</v>
      </c>
      <c r="D5681">
        <v>0.53815000000000002</v>
      </c>
      <c r="E5681">
        <v>0.28994999999999999</v>
      </c>
      <c r="F5681">
        <v>0.85494999999999999</v>
      </c>
      <c r="G5681">
        <v>0.71155000000000002</v>
      </c>
      <c r="H5681">
        <v>0.66335</v>
      </c>
      <c r="I5681">
        <v>0.24204999999999999</v>
      </c>
      <c r="J5681">
        <v>0.73924999999999996</v>
      </c>
      <c r="K5681">
        <v>0.60524999999999995</v>
      </c>
      <c r="L5681">
        <v>0.10725</v>
      </c>
    </row>
    <row r="5682" spans="1:12" x14ac:dyDescent="0.3">
      <c r="A5682">
        <v>5681</v>
      </c>
      <c r="B5682">
        <v>0.56805000000000005</v>
      </c>
      <c r="C5682">
        <v>9.9449999999999997E-2</v>
      </c>
      <c r="D5682">
        <v>0.97955000000000003</v>
      </c>
      <c r="E5682">
        <v>0.69345000000000001</v>
      </c>
      <c r="F5682">
        <v>0.48585</v>
      </c>
      <c r="G5682">
        <v>0.35015000000000002</v>
      </c>
      <c r="H5682">
        <v>0.74195</v>
      </c>
      <c r="I5682">
        <v>0.90825</v>
      </c>
      <c r="J5682">
        <v>0.91705000000000003</v>
      </c>
      <c r="K5682">
        <v>0.88414999999999999</v>
      </c>
      <c r="L5682">
        <v>0.70965</v>
      </c>
    </row>
    <row r="5683" spans="1:12" x14ac:dyDescent="0.3">
      <c r="A5683">
        <v>5682</v>
      </c>
      <c r="B5683">
        <v>0.56815000000000004</v>
      </c>
      <c r="C5683">
        <v>0.53695000000000004</v>
      </c>
      <c r="D5683">
        <v>0.37125000000000002</v>
      </c>
      <c r="E5683">
        <v>0.67015000000000002</v>
      </c>
      <c r="F5683">
        <v>1.4250000000000001E-2</v>
      </c>
      <c r="G5683">
        <v>0.21535000000000001</v>
      </c>
      <c r="H5683">
        <v>0.78574999999999995</v>
      </c>
      <c r="I5683">
        <v>0.12205000000000001</v>
      </c>
      <c r="J5683">
        <v>0.95265</v>
      </c>
      <c r="K5683">
        <v>0.83255000000000001</v>
      </c>
      <c r="L5683">
        <v>0.55384999999999995</v>
      </c>
    </row>
    <row r="5684" spans="1:12" x14ac:dyDescent="0.3">
      <c r="A5684">
        <v>5683</v>
      </c>
      <c r="B5684">
        <v>0.56825000000000003</v>
      </c>
      <c r="C5684">
        <v>0.40784999999999999</v>
      </c>
      <c r="D5684">
        <v>0.90305000000000002</v>
      </c>
      <c r="E5684">
        <v>0.67625000000000002</v>
      </c>
      <c r="F5684">
        <v>0.94115000000000004</v>
      </c>
      <c r="G5684">
        <v>0.78125</v>
      </c>
      <c r="H5684">
        <v>0.18754999999999999</v>
      </c>
      <c r="I5684">
        <v>0.19425000000000001</v>
      </c>
      <c r="J5684">
        <v>0.71314999999999995</v>
      </c>
      <c r="K5684">
        <v>0.47735</v>
      </c>
      <c r="L5684">
        <v>8.2500000000000004E-3</v>
      </c>
    </row>
    <row r="5685" spans="1:12" x14ac:dyDescent="0.3">
      <c r="A5685">
        <v>5684</v>
      </c>
      <c r="B5685">
        <v>0.56835000000000002</v>
      </c>
      <c r="C5685">
        <v>0.65705000000000002</v>
      </c>
      <c r="D5685">
        <v>0.32555000000000001</v>
      </c>
      <c r="E5685">
        <v>0.49375000000000002</v>
      </c>
      <c r="F5685">
        <v>0.14655000000000001</v>
      </c>
      <c r="G5685">
        <v>0.75255000000000005</v>
      </c>
      <c r="H5685">
        <v>0.58955000000000002</v>
      </c>
      <c r="I5685">
        <v>7.0250000000000007E-2</v>
      </c>
      <c r="J5685">
        <v>0.68664999999999998</v>
      </c>
      <c r="K5685">
        <v>0.64644999999999997</v>
      </c>
      <c r="L5685">
        <v>0.18465000000000001</v>
      </c>
    </row>
    <row r="5686" spans="1:12" x14ac:dyDescent="0.3">
      <c r="A5686">
        <v>5685</v>
      </c>
      <c r="B5686">
        <v>0.56845000000000001</v>
      </c>
      <c r="C5686">
        <v>0.53205000000000002</v>
      </c>
      <c r="D5686">
        <v>0.58304999999999996</v>
      </c>
      <c r="E5686">
        <v>0.82355</v>
      </c>
      <c r="F5686">
        <v>0.14515</v>
      </c>
      <c r="G5686">
        <v>0.51754999999999995</v>
      </c>
      <c r="H5686">
        <v>0.93235000000000001</v>
      </c>
      <c r="I5686">
        <v>0.54735</v>
      </c>
      <c r="J5686">
        <v>0.68764999999999998</v>
      </c>
      <c r="K5686">
        <v>0.10865</v>
      </c>
      <c r="L5686">
        <v>0.46594999999999998</v>
      </c>
    </row>
    <row r="5687" spans="1:12" x14ac:dyDescent="0.3">
      <c r="A5687">
        <v>5686</v>
      </c>
      <c r="B5687">
        <v>0.56855</v>
      </c>
      <c r="C5687">
        <v>0.96804999999999997</v>
      </c>
      <c r="D5687">
        <v>0.17515</v>
      </c>
      <c r="E5687">
        <v>0.86004999999999998</v>
      </c>
      <c r="F5687">
        <v>0.55794999999999995</v>
      </c>
      <c r="G5687">
        <v>0.74665000000000004</v>
      </c>
      <c r="H5687">
        <v>0.79144999999999999</v>
      </c>
      <c r="I5687">
        <v>0.76444999999999996</v>
      </c>
      <c r="J5687">
        <v>0.12525</v>
      </c>
      <c r="K5687">
        <v>0.22184999999999999</v>
      </c>
      <c r="L5687">
        <v>0.25195000000000001</v>
      </c>
    </row>
    <row r="5688" spans="1:12" x14ac:dyDescent="0.3">
      <c r="A5688">
        <v>5687</v>
      </c>
      <c r="B5688">
        <v>0.56864999999999999</v>
      </c>
      <c r="C5688">
        <v>0.54415000000000002</v>
      </c>
      <c r="D5688">
        <v>0.61104999999999998</v>
      </c>
      <c r="E5688">
        <v>0.69474999999999998</v>
      </c>
      <c r="F5688">
        <v>0.54195000000000004</v>
      </c>
      <c r="G5688">
        <v>0.98334999999999995</v>
      </c>
      <c r="H5688">
        <v>0.57425000000000004</v>
      </c>
      <c r="I5688">
        <v>0.50734999999999997</v>
      </c>
      <c r="J5688">
        <v>0.73085</v>
      </c>
      <c r="K5688">
        <v>0.70735000000000003</v>
      </c>
      <c r="L5688">
        <v>0.33505000000000001</v>
      </c>
    </row>
    <row r="5689" spans="1:12" x14ac:dyDescent="0.3">
      <c r="A5689">
        <v>5688</v>
      </c>
      <c r="B5689">
        <v>0.56874999999999998</v>
      </c>
      <c r="C5689">
        <v>0.60865000000000002</v>
      </c>
      <c r="D5689">
        <v>0.53744999999999998</v>
      </c>
      <c r="E5689">
        <v>0.35235</v>
      </c>
      <c r="F5689">
        <v>4.2750000000000003E-2</v>
      </c>
      <c r="G5689">
        <v>0.89754999999999996</v>
      </c>
      <c r="H5689">
        <v>0.43914999999999998</v>
      </c>
      <c r="I5689">
        <v>0.21615000000000001</v>
      </c>
      <c r="J5689">
        <v>0.90434999999999999</v>
      </c>
      <c r="K5689">
        <v>0.35665000000000002</v>
      </c>
      <c r="L5689">
        <v>0.65734999999999999</v>
      </c>
    </row>
    <row r="5690" spans="1:12" x14ac:dyDescent="0.3">
      <c r="A5690">
        <v>5689</v>
      </c>
      <c r="B5690">
        <v>0.56884999999999997</v>
      </c>
      <c r="C5690">
        <v>0.69555</v>
      </c>
      <c r="D5690">
        <v>0.90105000000000002</v>
      </c>
      <c r="E5690">
        <v>0.11865000000000001</v>
      </c>
      <c r="F5690">
        <v>0.75544999999999995</v>
      </c>
      <c r="G5690">
        <v>0.34705000000000003</v>
      </c>
      <c r="H5690">
        <v>0.63354999999999995</v>
      </c>
      <c r="I5690">
        <v>0.93955</v>
      </c>
      <c r="J5690">
        <v>0.41785</v>
      </c>
      <c r="K5690">
        <v>0.18085000000000001</v>
      </c>
      <c r="L5690">
        <v>0.60514999999999997</v>
      </c>
    </row>
    <row r="5691" spans="1:12" x14ac:dyDescent="0.3">
      <c r="A5691">
        <v>5690</v>
      </c>
      <c r="B5691">
        <v>0.56894999999999996</v>
      </c>
      <c r="C5691">
        <v>0.93474999999999997</v>
      </c>
      <c r="D5691">
        <v>0.33865000000000001</v>
      </c>
      <c r="E5691">
        <v>6.4449999999999993E-2</v>
      </c>
      <c r="F5691">
        <v>0.53925000000000001</v>
      </c>
      <c r="G5691">
        <v>0.55794999999999995</v>
      </c>
      <c r="H5691">
        <v>0.20565</v>
      </c>
      <c r="I5691">
        <v>0.33124999999999999</v>
      </c>
      <c r="J5691">
        <v>0.48025000000000001</v>
      </c>
      <c r="K5691">
        <v>0.49514999999999998</v>
      </c>
      <c r="L5691">
        <v>0.95494999999999997</v>
      </c>
    </row>
    <row r="5692" spans="1:12" x14ac:dyDescent="0.3">
      <c r="A5692">
        <v>5691</v>
      </c>
      <c r="B5692">
        <v>0.56904999999999994</v>
      </c>
      <c r="C5692">
        <v>0.12634999999999999</v>
      </c>
      <c r="D5692">
        <v>0.50405</v>
      </c>
      <c r="E5692">
        <v>0.58525000000000005</v>
      </c>
      <c r="F5692">
        <v>0.83814999999999995</v>
      </c>
      <c r="G5692">
        <v>0.23465</v>
      </c>
      <c r="H5692">
        <v>6.4949999999999994E-2</v>
      </c>
      <c r="I5692">
        <v>0.72104999999999997</v>
      </c>
      <c r="J5692">
        <v>0.10345</v>
      </c>
      <c r="K5692">
        <v>0.69945000000000002</v>
      </c>
      <c r="L5692">
        <v>0.74234999999999995</v>
      </c>
    </row>
    <row r="5693" spans="1:12" x14ac:dyDescent="0.3">
      <c r="A5693">
        <v>5692</v>
      </c>
      <c r="B5693">
        <v>0.56915000000000004</v>
      </c>
      <c r="C5693">
        <v>0.22245000000000001</v>
      </c>
      <c r="D5693">
        <v>0.21304999999999999</v>
      </c>
      <c r="E5693">
        <v>0.58855000000000002</v>
      </c>
      <c r="F5693">
        <v>6.8349999999999994E-2</v>
      </c>
      <c r="G5693">
        <v>0.66854999999999998</v>
      </c>
      <c r="H5693">
        <v>0.24984999999999999</v>
      </c>
      <c r="I5693">
        <v>0.25024999999999997</v>
      </c>
      <c r="J5693">
        <v>2.495E-2</v>
      </c>
      <c r="K5693">
        <v>0.84145000000000003</v>
      </c>
      <c r="L5693">
        <v>0.69955000000000001</v>
      </c>
    </row>
    <row r="5694" spans="1:12" x14ac:dyDescent="0.3">
      <c r="A5694">
        <v>5693</v>
      </c>
      <c r="B5694">
        <v>0.56925000000000003</v>
      </c>
      <c r="C5694">
        <v>0.37974999999999998</v>
      </c>
      <c r="D5694">
        <v>0.16894999999999999</v>
      </c>
      <c r="E5694">
        <v>3.245E-2</v>
      </c>
      <c r="F5694">
        <v>0.20885000000000001</v>
      </c>
      <c r="G5694">
        <v>0.58104999999999996</v>
      </c>
      <c r="H5694">
        <v>0.74414999999999998</v>
      </c>
      <c r="I5694">
        <v>0.25924999999999998</v>
      </c>
      <c r="J5694">
        <v>0.10195</v>
      </c>
      <c r="K5694">
        <v>0.23255000000000001</v>
      </c>
      <c r="L5694">
        <v>0.31385000000000002</v>
      </c>
    </row>
    <row r="5695" spans="1:12" x14ac:dyDescent="0.3">
      <c r="A5695">
        <v>5694</v>
      </c>
      <c r="B5695">
        <v>0.56935000000000002</v>
      </c>
      <c r="C5695">
        <v>0.18695000000000001</v>
      </c>
      <c r="D5695">
        <v>0.29894999999999999</v>
      </c>
      <c r="E5695">
        <v>1.555E-2</v>
      </c>
      <c r="F5695">
        <v>0.79185000000000005</v>
      </c>
      <c r="G5695">
        <v>0.84335000000000004</v>
      </c>
      <c r="H5695">
        <v>0.70294999999999996</v>
      </c>
      <c r="I5695">
        <v>0.59084999999999999</v>
      </c>
      <c r="J5695">
        <v>0.44735000000000003</v>
      </c>
      <c r="K5695">
        <v>0.94284999999999997</v>
      </c>
      <c r="L5695">
        <v>0.31245000000000001</v>
      </c>
    </row>
    <row r="5696" spans="1:12" x14ac:dyDescent="0.3">
      <c r="A5696">
        <v>5695</v>
      </c>
      <c r="B5696">
        <v>0.56945000000000001</v>
      </c>
      <c r="C5696">
        <v>0.64624999999999999</v>
      </c>
      <c r="D5696">
        <v>0.32845000000000002</v>
      </c>
      <c r="E5696">
        <v>0.29054999999999997</v>
      </c>
      <c r="F5696">
        <v>0.66315000000000002</v>
      </c>
      <c r="G5696">
        <v>0.84765000000000001</v>
      </c>
      <c r="H5696">
        <v>0.73545000000000005</v>
      </c>
      <c r="I5696">
        <v>0.30464999999999998</v>
      </c>
      <c r="J5696">
        <v>6.4649999999999999E-2</v>
      </c>
      <c r="K5696">
        <v>0.55654999999999999</v>
      </c>
      <c r="L5696">
        <v>0.79335</v>
      </c>
    </row>
    <row r="5697" spans="1:12" x14ac:dyDescent="0.3">
      <c r="A5697">
        <v>5696</v>
      </c>
      <c r="B5697">
        <v>0.56955</v>
      </c>
      <c r="C5697">
        <v>0.74814999999999998</v>
      </c>
      <c r="D5697">
        <v>0.87985000000000002</v>
      </c>
      <c r="E5697">
        <v>0.77875000000000005</v>
      </c>
      <c r="F5697">
        <v>0.22205</v>
      </c>
      <c r="G5697">
        <v>0.41304999999999997</v>
      </c>
      <c r="H5697">
        <v>0.78405000000000002</v>
      </c>
      <c r="I5697">
        <v>0.58704999999999996</v>
      </c>
      <c r="J5697">
        <v>0.62355000000000005</v>
      </c>
      <c r="K5697">
        <v>0.23435</v>
      </c>
      <c r="L5697">
        <v>0.13664999999999999</v>
      </c>
    </row>
    <row r="5698" spans="1:12" x14ac:dyDescent="0.3">
      <c r="A5698">
        <v>5697</v>
      </c>
      <c r="B5698">
        <v>0.56964999999999999</v>
      </c>
      <c r="C5698">
        <v>0.21004999999999999</v>
      </c>
      <c r="D5698">
        <v>0.10715</v>
      </c>
      <c r="E5698">
        <v>0.40815000000000001</v>
      </c>
      <c r="F5698">
        <v>5.0950000000000002E-2</v>
      </c>
      <c r="G5698">
        <v>0.18085000000000001</v>
      </c>
      <c r="H5698">
        <v>0.21915000000000001</v>
      </c>
      <c r="I5698">
        <v>0.34844999999999998</v>
      </c>
      <c r="J5698">
        <v>0.33505000000000001</v>
      </c>
      <c r="K5698">
        <v>0.41415000000000002</v>
      </c>
      <c r="L5698">
        <v>0.62434999999999996</v>
      </c>
    </row>
    <row r="5699" spans="1:12" x14ac:dyDescent="0.3">
      <c r="A5699">
        <v>5698</v>
      </c>
      <c r="B5699">
        <v>0.56974999999999998</v>
      </c>
      <c r="C5699">
        <v>7.2749999999999995E-2</v>
      </c>
      <c r="D5699">
        <v>0.55705000000000005</v>
      </c>
      <c r="E5699">
        <v>7.6249999999999998E-2</v>
      </c>
      <c r="F5699">
        <v>0.16655</v>
      </c>
      <c r="G5699">
        <v>0.97965000000000002</v>
      </c>
      <c r="H5699">
        <v>0.85304999999999997</v>
      </c>
      <c r="I5699">
        <v>3.415E-2</v>
      </c>
      <c r="J5699">
        <v>0.62155000000000005</v>
      </c>
      <c r="K5699">
        <v>0.74675000000000002</v>
      </c>
      <c r="L5699">
        <v>0.68654999999999999</v>
      </c>
    </row>
    <row r="5700" spans="1:12" x14ac:dyDescent="0.3">
      <c r="A5700">
        <v>5699</v>
      </c>
      <c r="B5700">
        <v>0.56984999999999997</v>
      </c>
      <c r="C5700">
        <v>0.29465000000000002</v>
      </c>
      <c r="D5700">
        <v>0.41535</v>
      </c>
      <c r="E5700">
        <v>0.44724999999999998</v>
      </c>
      <c r="F5700">
        <v>0.35465000000000002</v>
      </c>
      <c r="G5700">
        <v>0.52905000000000002</v>
      </c>
      <c r="H5700">
        <v>0.23505000000000001</v>
      </c>
      <c r="I5700">
        <v>0.60424999999999995</v>
      </c>
      <c r="J5700">
        <v>0.20705000000000001</v>
      </c>
      <c r="K5700">
        <v>0.59594999999999998</v>
      </c>
      <c r="L5700">
        <v>0.13375000000000001</v>
      </c>
    </row>
    <row r="5701" spans="1:12" x14ac:dyDescent="0.3">
      <c r="A5701">
        <v>5700</v>
      </c>
      <c r="B5701">
        <v>0.56994999999999996</v>
      </c>
      <c r="C5701">
        <v>0.51265000000000005</v>
      </c>
      <c r="D5701">
        <v>0.94745000000000001</v>
      </c>
      <c r="E5701">
        <v>0.29965000000000003</v>
      </c>
      <c r="F5701">
        <v>0.76924999999999999</v>
      </c>
      <c r="G5701">
        <v>3.1550000000000002E-2</v>
      </c>
      <c r="H5701">
        <v>0.75614999999999999</v>
      </c>
      <c r="I5701">
        <v>0.38435000000000002</v>
      </c>
      <c r="J5701">
        <v>0.85304999999999997</v>
      </c>
      <c r="K5701">
        <v>0.24565000000000001</v>
      </c>
      <c r="L5701">
        <v>0.60704999999999998</v>
      </c>
    </row>
    <row r="5702" spans="1:12" x14ac:dyDescent="0.3">
      <c r="A5702">
        <v>5701</v>
      </c>
      <c r="B5702">
        <v>0.57004999999999995</v>
      </c>
      <c r="C5702">
        <v>0.11405</v>
      </c>
      <c r="D5702">
        <v>0.22925000000000001</v>
      </c>
      <c r="E5702">
        <v>9.9949999999999997E-2</v>
      </c>
      <c r="F5702">
        <v>8.5849999999999996E-2</v>
      </c>
      <c r="G5702">
        <v>0.31545000000000001</v>
      </c>
      <c r="H5702">
        <v>0.26484999999999997</v>
      </c>
      <c r="I5702">
        <v>0.49195</v>
      </c>
      <c r="J5702">
        <v>0.14135</v>
      </c>
      <c r="K5702">
        <v>0.20315</v>
      </c>
      <c r="L5702">
        <v>0.33515</v>
      </c>
    </row>
    <row r="5703" spans="1:12" x14ac:dyDescent="0.3">
      <c r="A5703">
        <v>5702</v>
      </c>
      <c r="B5703">
        <v>0.57015000000000005</v>
      </c>
      <c r="C5703">
        <v>0.59624999999999995</v>
      </c>
      <c r="D5703">
        <v>9.4950000000000007E-2</v>
      </c>
      <c r="E5703">
        <v>0.75954999999999995</v>
      </c>
      <c r="F5703">
        <v>0.59084999999999999</v>
      </c>
      <c r="G5703">
        <v>5.6149999999999999E-2</v>
      </c>
      <c r="H5703">
        <v>0.44655</v>
      </c>
      <c r="I5703">
        <v>0.48244999999999999</v>
      </c>
      <c r="J5703">
        <v>0.82974999999999999</v>
      </c>
      <c r="K5703">
        <v>0.41265000000000002</v>
      </c>
      <c r="L5703">
        <v>0.31204999999999999</v>
      </c>
    </row>
    <row r="5704" spans="1:12" x14ac:dyDescent="0.3">
      <c r="A5704">
        <v>5703</v>
      </c>
      <c r="B5704">
        <v>0.57025000000000003</v>
      </c>
      <c r="C5704">
        <v>0.84935000000000005</v>
      </c>
      <c r="D5704">
        <v>0.33065</v>
      </c>
      <c r="E5704">
        <v>0.39655000000000001</v>
      </c>
      <c r="F5704">
        <v>0.40634999999999999</v>
      </c>
      <c r="G5704">
        <v>0.63514999999999999</v>
      </c>
      <c r="H5704">
        <v>0.85694999999999999</v>
      </c>
      <c r="I5704">
        <v>0.84455000000000002</v>
      </c>
      <c r="J5704">
        <v>0.24725</v>
      </c>
      <c r="K5704">
        <v>0.66134999999999999</v>
      </c>
      <c r="L5704">
        <v>0.92715000000000003</v>
      </c>
    </row>
    <row r="5705" spans="1:12" x14ac:dyDescent="0.3">
      <c r="A5705">
        <v>5704</v>
      </c>
      <c r="B5705">
        <v>0.57035000000000002</v>
      </c>
      <c r="C5705">
        <v>7.6249999999999998E-2</v>
      </c>
      <c r="D5705">
        <v>0.35375000000000001</v>
      </c>
      <c r="E5705">
        <v>3.8949999999999999E-2</v>
      </c>
      <c r="F5705">
        <v>0.20924999999999999</v>
      </c>
      <c r="G5705">
        <v>0.61955000000000005</v>
      </c>
      <c r="H5705">
        <v>3.8850000000000003E-2</v>
      </c>
      <c r="I5705">
        <v>0.43164999999999998</v>
      </c>
      <c r="J5705">
        <v>2.785E-2</v>
      </c>
      <c r="K5705">
        <v>0.50854999999999995</v>
      </c>
      <c r="L5705">
        <v>0.98604999999999998</v>
      </c>
    </row>
    <row r="5706" spans="1:12" x14ac:dyDescent="0.3">
      <c r="A5706">
        <v>5705</v>
      </c>
      <c r="B5706">
        <v>0.57045000000000001</v>
      </c>
      <c r="C5706">
        <v>0.98594999999999999</v>
      </c>
      <c r="D5706">
        <v>0.64065000000000005</v>
      </c>
      <c r="E5706">
        <v>0.62265000000000004</v>
      </c>
      <c r="F5706">
        <v>0.32945000000000002</v>
      </c>
      <c r="G5706">
        <v>0.75205</v>
      </c>
      <c r="H5706">
        <v>0.96625000000000005</v>
      </c>
      <c r="I5706">
        <v>0.73145000000000004</v>
      </c>
      <c r="J5706">
        <v>0.10245</v>
      </c>
      <c r="K5706">
        <v>0.10145</v>
      </c>
      <c r="L5706">
        <v>0.38264999999999999</v>
      </c>
    </row>
    <row r="5707" spans="1:12" x14ac:dyDescent="0.3">
      <c r="A5707">
        <v>5706</v>
      </c>
      <c r="B5707">
        <v>0.57055</v>
      </c>
      <c r="C5707">
        <v>0.45555000000000001</v>
      </c>
      <c r="D5707">
        <v>0.88654999999999995</v>
      </c>
      <c r="E5707">
        <v>0.39765</v>
      </c>
      <c r="F5707">
        <v>0.76185000000000003</v>
      </c>
      <c r="G5707">
        <v>0.93994999999999995</v>
      </c>
      <c r="H5707">
        <v>0.19775000000000001</v>
      </c>
      <c r="I5707">
        <v>0.92035</v>
      </c>
      <c r="J5707">
        <v>7.5550000000000006E-2</v>
      </c>
      <c r="K5707">
        <v>0.23865</v>
      </c>
      <c r="L5707">
        <v>0.58525000000000005</v>
      </c>
    </row>
    <row r="5708" spans="1:12" x14ac:dyDescent="0.3">
      <c r="A5708">
        <v>5707</v>
      </c>
      <c r="B5708">
        <v>0.57064999999999999</v>
      </c>
      <c r="C5708">
        <v>0.39165</v>
      </c>
      <c r="D5708">
        <v>0.44835000000000003</v>
      </c>
      <c r="E5708">
        <v>0.17005000000000001</v>
      </c>
      <c r="F5708">
        <v>0.47444999999999998</v>
      </c>
      <c r="G5708">
        <v>0.93135000000000001</v>
      </c>
      <c r="H5708">
        <v>0.93664999999999998</v>
      </c>
      <c r="I5708">
        <v>0.75695000000000001</v>
      </c>
      <c r="J5708">
        <v>0.56984999999999997</v>
      </c>
      <c r="K5708">
        <v>0.33784999999999998</v>
      </c>
      <c r="L5708">
        <v>0.54815000000000003</v>
      </c>
    </row>
    <row r="5709" spans="1:12" x14ac:dyDescent="0.3">
      <c r="A5709">
        <v>5708</v>
      </c>
      <c r="B5709">
        <v>0.57074999999999998</v>
      </c>
      <c r="C5709">
        <v>0.85165000000000002</v>
      </c>
      <c r="D5709">
        <v>0.71935000000000004</v>
      </c>
      <c r="E5709">
        <v>0.23405000000000001</v>
      </c>
      <c r="F5709">
        <v>0.83904999999999996</v>
      </c>
      <c r="G5709">
        <v>0.33884999999999998</v>
      </c>
      <c r="H5709">
        <v>1.345E-2</v>
      </c>
      <c r="I5709">
        <v>0.77234999999999998</v>
      </c>
      <c r="J5709">
        <v>0.54915000000000003</v>
      </c>
      <c r="K5709">
        <v>0.40184999999999998</v>
      </c>
      <c r="L5709">
        <v>0.56494999999999995</v>
      </c>
    </row>
    <row r="5710" spans="1:12" x14ac:dyDescent="0.3">
      <c r="A5710">
        <v>5709</v>
      </c>
      <c r="B5710">
        <v>0.57084999999999997</v>
      </c>
      <c r="C5710">
        <v>0.62895000000000001</v>
      </c>
      <c r="D5710">
        <v>0.68805000000000005</v>
      </c>
      <c r="E5710">
        <v>0.25435000000000002</v>
      </c>
      <c r="F5710">
        <v>0.36764999999999998</v>
      </c>
      <c r="G5710">
        <v>1.035E-2</v>
      </c>
      <c r="H5710">
        <v>0.83835000000000004</v>
      </c>
      <c r="I5710">
        <v>2.8250000000000001E-2</v>
      </c>
      <c r="J5710">
        <v>3.8449999999999998E-2</v>
      </c>
      <c r="K5710">
        <v>0.70045000000000002</v>
      </c>
      <c r="L5710">
        <v>0.76324999999999998</v>
      </c>
    </row>
    <row r="5711" spans="1:12" x14ac:dyDescent="0.3">
      <c r="A5711">
        <v>5710</v>
      </c>
      <c r="B5711">
        <v>0.57094999999999996</v>
      </c>
      <c r="C5711">
        <v>0.21625</v>
      </c>
      <c r="D5711">
        <v>0.33255000000000001</v>
      </c>
      <c r="E5711">
        <v>0.91605000000000003</v>
      </c>
      <c r="F5711">
        <v>9.5949999999999994E-2</v>
      </c>
      <c r="G5711">
        <v>0.59045000000000003</v>
      </c>
      <c r="H5711">
        <v>0.99624999999999997</v>
      </c>
      <c r="I5711">
        <v>0.21254999999999999</v>
      </c>
      <c r="J5711">
        <v>0.86014999999999997</v>
      </c>
      <c r="K5711">
        <v>0.61504999999999999</v>
      </c>
      <c r="L5711">
        <v>0.81455</v>
      </c>
    </row>
    <row r="5712" spans="1:12" x14ac:dyDescent="0.3">
      <c r="A5712">
        <v>5711</v>
      </c>
      <c r="B5712">
        <v>0.57104999999999995</v>
      </c>
      <c r="C5712">
        <v>0.58115000000000006</v>
      </c>
      <c r="D5712">
        <v>0.54125000000000001</v>
      </c>
      <c r="E5712">
        <v>9.5649999999999999E-2</v>
      </c>
      <c r="F5712">
        <v>0.17624999999999999</v>
      </c>
      <c r="G5712">
        <v>0.62624999999999997</v>
      </c>
      <c r="H5712">
        <v>2.7949999999999999E-2</v>
      </c>
      <c r="I5712">
        <v>0.67235</v>
      </c>
      <c r="J5712">
        <v>0.53734999999999999</v>
      </c>
      <c r="K5712">
        <v>0.23965</v>
      </c>
      <c r="L5712">
        <v>0.41604999999999998</v>
      </c>
    </row>
    <row r="5713" spans="1:12" x14ac:dyDescent="0.3">
      <c r="A5713">
        <v>5712</v>
      </c>
      <c r="B5713">
        <v>0.57115000000000005</v>
      </c>
      <c r="C5713">
        <v>0.89554999999999996</v>
      </c>
      <c r="D5713">
        <v>0.45345000000000002</v>
      </c>
      <c r="E5713">
        <v>0.31445000000000001</v>
      </c>
      <c r="F5713">
        <v>0.37624999999999997</v>
      </c>
      <c r="G5713">
        <v>0.95515000000000005</v>
      </c>
      <c r="H5713">
        <v>0.42315000000000003</v>
      </c>
      <c r="I5713">
        <v>1.9550000000000001E-2</v>
      </c>
      <c r="J5713">
        <v>0.83294999999999997</v>
      </c>
      <c r="K5713">
        <v>0.23895</v>
      </c>
      <c r="L5713">
        <v>0.56474999999999997</v>
      </c>
    </row>
    <row r="5714" spans="1:12" x14ac:dyDescent="0.3">
      <c r="A5714">
        <v>5713</v>
      </c>
      <c r="B5714">
        <v>0.57125000000000004</v>
      </c>
      <c r="C5714">
        <v>0.61645000000000005</v>
      </c>
      <c r="D5714">
        <v>0.24725</v>
      </c>
      <c r="E5714">
        <v>0.92144999999999999</v>
      </c>
      <c r="F5714">
        <v>0.51665000000000005</v>
      </c>
      <c r="G5714">
        <v>0.16264999999999999</v>
      </c>
      <c r="H5714">
        <v>0.57364999999999999</v>
      </c>
      <c r="I5714">
        <v>0.21304999999999999</v>
      </c>
      <c r="J5714">
        <v>0.39115</v>
      </c>
      <c r="K5714">
        <v>0.67225000000000001</v>
      </c>
      <c r="L5714">
        <v>0.75485000000000002</v>
      </c>
    </row>
    <row r="5715" spans="1:12" x14ac:dyDescent="0.3">
      <c r="A5715">
        <v>5714</v>
      </c>
      <c r="B5715">
        <v>0.57135000000000002</v>
      </c>
      <c r="C5715">
        <v>0.39005000000000001</v>
      </c>
      <c r="D5715">
        <v>0.18905</v>
      </c>
      <c r="E5715">
        <v>0.10765</v>
      </c>
      <c r="F5715">
        <v>0.94294999999999995</v>
      </c>
      <c r="G5715">
        <v>0.30685000000000001</v>
      </c>
      <c r="H5715">
        <v>0.36175000000000002</v>
      </c>
      <c r="I5715">
        <v>0.99155000000000004</v>
      </c>
      <c r="J5715">
        <v>0.17494999999999999</v>
      </c>
      <c r="K5715">
        <v>0.83525000000000005</v>
      </c>
      <c r="L5715">
        <v>0.75385000000000002</v>
      </c>
    </row>
    <row r="5716" spans="1:12" x14ac:dyDescent="0.3">
      <c r="A5716">
        <v>5715</v>
      </c>
      <c r="B5716">
        <v>0.57145000000000001</v>
      </c>
      <c r="C5716">
        <v>0.60994999999999999</v>
      </c>
      <c r="D5716">
        <v>3.295E-2</v>
      </c>
      <c r="E5716">
        <v>0.36314999999999997</v>
      </c>
      <c r="F5716">
        <v>5.5550000000000002E-2</v>
      </c>
      <c r="G5716">
        <v>0.30904999999999999</v>
      </c>
      <c r="H5716">
        <v>0.21224999999999999</v>
      </c>
      <c r="I5716">
        <v>0.68464999999999998</v>
      </c>
      <c r="J5716">
        <v>0.96225000000000005</v>
      </c>
      <c r="K5716">
        <v>0.52695000000000003</v>
      </c>
      <c r="L5716">
        <v>0.78095000000000003</v>
      </c>
    </row>
    <row r="5717" spans="1:12" x14ac:dyDescent="0.3">
      <c r="A5717">
        <v>5716</v>
      </c>
      <c r="B5717">
        <v>0.57155</v>
      </c>
      <c r="C5717">
        <v>0.34865000000000002</v>
      </c>
      <c r="D5717">
        <v>0.74355000000000004</v>
      </c>
      <c r="E5717">
        <v>0.40625</v>
      </c>
      <c r="F5717">
        <v>0.73885000000000001</v>
      </c>
      <c r="G5717">
        <v>0.92084999999999995</v>
      </c>
      <c r="H5717">
        <v>0.11025</v>
      </c>
      <c r="I5717">
        <v>0.65915000000000001</v>
      </c>
      <c r="J5717">
        <v>7.8149999999999997E-2</v>
      </c>
      <c r="K5717">
        <v>0.21245</v>
      </c>
      <c r="L5717">
        <v>0.33345000000000002</v>
      </c>
    </row>
    <row r="5718" spans="1:12" x14ac:dyDescent="0.3">
      <c r="A5718">
        <v>5717</v>
      </c>
      <c r="B5718">
        <v>0.57164999999999999</v>
      </c>
      <c r="C5718">
        <v>0.10985</v>
      </c>
      <c r="D5718">
        <v>0.64705000000000001</v>
      </c>
      <c r="E5718">
        <v>0.15375</v>
      </c>
      <c r="F5718">
        <v>0.69164999999999999</v>
      </c>
      <c r="G5718">
        <v>0.34344999999999998</v>
      </c>
      <c r="H5718">
        <v>0.78915000000000002</v>
      </c>
      <c r="I5718">
        <v>0.48945</v>
      </c>
      <c r="J5718">
        <v>0.76824999999999999</v>
      </c>
      <c r="K5718">
        <v>0.10075000000000001</v>
      </c>
      <c r="L5718">
        <v>0.73934999999999995</v>
      </c>
    </row>
    <row r="5719" spans="1:12" x14ac:dyDescent="0.3">
      <c r="A5719">
        <v>5718</v>
      </c>
      <c r="B5719">
        <v>0.57174999999999998</v>
      </c>
      <c r="C5719">
        <v>0.24704999999999999</v>
      </c>
      <c r="D5719">
        <v>0.19275</v>
      </c>
      <c r="E5719">
        <v>0.52605000000000002</v>
      </c>
      <c r="F5719">
        <v>0.45105000000000001</v>
      </c>
      <c r="G5719">
        <v>0.64815</v>
      </c>
      <c r="H5719">
        <v>0.76605000000000001</v>
      </c>
      <c r="I5719">
        <v>0.77885000000000004</v>
      </c>
      <c r="J5719">
        <v>0.37225000000000003</v>
      </c>
      <c r="K5719">
        <v>0.42175000000000001</v>
      </c>
      <c r="L5719">
        <v>0.44235000000000002</v>
      </c>
    </row>
    <row r="5720" spans="1:12" x14ac:dyDescent="0.3">
      <c r="A5720">
        <v>5719</v>
      </c>
      <c r="B5720">
        <v>0.57184999999999997</v>
      </c>
      <c r="C5720">
        <v>0.58725000000000005</v>
      </c>
      <c r="D5720">
        <v>0.49404999999999999</v>
      </c>
      <c r="E5720">
        <v>6.8349999999999994E-2</v>
      </c>
      <c r="F5720">
        <v>0.34505000000000002</v>
      </c>
      <c r="G5720">
        <v>0.17285</v>
      </c>
      <c r="H5720">
        <v>0.26915</v>
      </c>
      <c r="I5720">
        <v>0.99285000000000001</v>
      </c>
      <c r="J5720">
        <v>0.70725000000000005</v>
      </c>
      <c r="K5720">
        <v>0.22914999999999999</v>
      </c>
      <c r="L5720">
        <v>0.21595</v>
      </c>
    </row>
    <row r="5721" spans="1:12" x14ac:dyDescent="0.3">
      <c r="A5721">
        <v>5720</v>
      </c>
      <c r="B5721">
        <v>0.57194999999999996</v>
      </c>
      <c r="C5721">
        <v>0.53344999999999998</v>
      </c>
      <c r="D5721">
        <v>7.4550000000000005E-2</v>
      </c>
      <c r="E5721">
        <v>0.19905</v>
      </c>
      <c r="F5721">
        <v>0.51634999999999998</v>
      </c>
      <c r="G5721">
        <v>0.29685</v>
      </c>
      <c r="H5721">
        <v>0.30035000000000001</v>
      </c>
      <c r="I5721">
        <v>0.65015000000000001</v>
      </c>
      <c r="J5721">
        <v>0.94984999999999997</v>
      </c>
      <c r="K5721">
        <v>0.35544999999999999</v>
      </c>
      <c r="L5721">
        <v>9.7850000000000006E-2</v>
      </c>
    </row>
    <row r="5722" spans="1:12" x14ac:dyDescent="0.3">
      <c r="A5722">
        <v>5721</v>
      </c>
      <c r="B5722">
        <v>0.57204999999999995</v>
      </c>
      <c r="C5722">
        <v>0.10345</v>
      </c>
      <c r="D5722">
        <v>0.76315</v>
      </c>
      <c r="E5722">
        <v>0.34484999999999999</v>
      </c>
      <c r="F5722">
        <v>0.14044999999999999</v>
      </c>
      <c r="G5722">
        <v>0.99855000000000005</v>
      </c>
      <c r="H5722">
        <v>0.16314999999999999</v>
      </c>
      <c r="I5722">
        <v>0.58935000000000004</v>
      </c>
      <c r="J5722">
        <v>0.68215000000000003</v>
      </c>
      <c r="K5722">
        <v>0.68415000000000004</v>
      </c>
      <c r="L5722">
        <v>0.68364999999999998</v>
      </c>
    </row>
    <row r="5723" spans="1:12" x14ac:dyDescent="0.3">
      <c r="A5723">
        <v>5722</v>
      </c>
      <c r="B5723">
        <v>0.57215000000000005</v>
      </c>
      <c r="C5723">
        <v>0.75475000000000003</v>
      </c>
      <c r="D5723">
        <v>0.18174999999999999</v>
      </c>
      <c r="E5723">
        <v>0.85865000000000002</v>
      </c>
      <c r="F5723">
        <v>0.50834999999999997</v>
      </c>
      <c r="G5723">
        <v>5.4850000000000003E-2</v>
      </c>
      <c r="H5723">
        <v>0.66074999999999995</v>
      </c>
      <c r="I5723">
        <v>0.92884999999999995</v>
      </c>
      <c r="J5723">
        <v>0.55215000000000003</v>
      </c>
      <c r="K5723">
        <v>6.3499999999999997E-3</v>
      </c>
      <c r="L5723">
        <v>0.44435000000000002</v>
      </c>
    </row>
    <row r="5724" spans="1:12" x14ac:dyDescent="0.3">
      <c r="A5724">
        <v>5723</v>
      </c>
      <c r="B5724">
        <v>0.57225000000000004</v>
      </c>
      <c r="C5724">
        <v>0.52605000000000002</v>
      </c>
      <c r="D5724">
        <v>0.36475000000000002</v>
      </c>
      <c r="E5724">
        <v>0.52925</v>
      </c>
      <c r="F5724">
        <v>0.44285000000000002</v>
      </c>
      <c r="G5724">
        <v>0.60834999999999995</v>
      </c>
      <c r="H5724">
        <v>7.3050000000000004E-2</v>
      </c>
      <c r="I5724">
        <v>0.89715</v>
      </c>
      <c r="J5724">
        <v>0.22545000000000001</v>
      </c>
      <c r="K5724">
        <v>0.37085000000000001</v>
      </c>
      <c r="L5724">
        <v>0.21734999999999999</v>
      </c>
    </row>
    <row r="5725" spans="1:12" x14ac:dyDescent="0.3">
      <c r="A5725">
        <v>5724</v>
      </c>
      <c r="B5725">
        <v>0.57235000000000003</v>
      </c>
      <c r="C5725">
        <v>0.75685000000000002</v>
      </c>
      <c r="D5725">
        <v>4.2849999999999999E-2</v>
      </c>
      <c r="E5725">
        <v>7.0550000000000002E-2</v>
      </c>
      <c r="F5725">
        <v>0.61714999999999998</v>
      </c>
      <c r="G5725">
        <v>0.15964999999999999</v>
      </c>
      <c r="H5725">
        <v>0.30185000000000001</v>
      </c>
      <c r="I5725">
        <v>9.8949999999999996E-2</v>
      </c>
      <c r="J5725">
        <v>0.69845000000000002</v>
      </c>
      <c r="K5725">
        <v>0.91064999999999996</v>
      </c>
      <c r="L5725">
        <v>0.31175000000000003</v>
      </c>
    </row>
    <row r="5726" spans="1:12" x14ac:dyDescent="0.3">
      <c r="A5726">
        <v>5725</v>
      </c>
      <c r="B5726">
        <v>0.57245000000000001</v>
      </c>
      <c r="C5726">
        <v>0.37905</v>
      </c>
      <c r="D5726">
        <v>0.19914999999999999</v>
      </c>
      <c r="E5726">
        <v>0.69604999999999995</v>
      </c>
      <c r="F5726">
        <v>0.71414999999999995</v>
      </c>
      <c r="G5726">
        <v>0.99404999999999999</v>
      </c>
      <c r="H5726">
        <v>0.72724999999999995</v>
      </c>
      <c r="I5726">
        <v>0.68394999999999995</v>
      </c>
      <c r="J5726">
        <v>0.79444999999999999</v>
      </c>
      <c r="K5726">
        <v>3.4450000000000001E-2</v>
      </c>
      <c r="L5726">
        <v>0.10095</v>
      </c>
    </row>
    <row r="5727" spans="1:12" x14ac:dyDescent="0.3">
      <c r="A5727">
        <v>5726</v>
      </c>
      <c r="B5727">
        <v>0.57255</v>
      </c>
      <c r="C5727">
        <v>0.41694999999999999</v>
      </c>
      <c r="D5727">
        <v>0.63775000000000004</v>
      </c>
      <c r="E5727">
        <v>0.63805000000000001</v>
      </c>
      <c r="F5727">
        <v>0.86104999999999998</v>
      </c>
      <c r="G5727">
        <v>0.14224999999999999</v>
      </c>
      <c r="H5727">
        <v>0.34894999999999998</v>
      </c>
      <c r="I5727">
        <v>0.36575000000000002</v>
      </c>
      <c r="J5727">
        <v>5.8749999999999997E-2</v>
      </c>
      <c r="K5727">
        <v>0.62755000000000005</v>
      </c>
      <c r="L5727">
        <v>0.73714999999999997</v>
      </c>
    </row>
    <row r="5728" spans="1:12" x14ac:dyDescent="0.3">
      <c r="A5728">
        <v>5727</v>
      </c>
      <c r="B5728">
        <v>0.57264999999999999</v>
      </c>
      <c r="C5728">
        <v>0.95115000000000005</v>
      </c>
      <c r="D5728">
        <v>0.83335000000000004</v>
      </c>
      <c r="E5728">
        <v>0.78285000000000005</v>
      </c>
      <c r="F5728">
        <v>5.9450000000000003E-2</v>
      </c>
      <c r="G5728">
        <v>0.10465000000000001</v>
      </c>
      <c r="H5728">
        <v>0.10255</v>
      </c>
      <c r="I5728">
        <v>0.13295000000000001</v>
      </c>
      <c r="J5728">
        <v>0.68315000000000003</v>
      </c>
      <c r="K5728">
        <v>0.71975</v>
      </c>
      <c r="L5728">
        <v>0.15684999999999999</v>
      </c>
    </row>
    <row r="5729" spans="1:12" x14ac:dyDescent="0.3">
      <c r="A5729">
        <v>5728</v>
      </c>
      <c r="B5729">
        <v>0.57274999999999998</v>
      </c>
      <c r="C5729">
        <v>0.64065000000000005</v>
      </c>
      <c r="D5729">
        <v>0.88895000000000002</v>
      </c>
      <c r="E5729">
        <v>0.44895000000000002</v>
      </c>
      <c r="F5729">
        <v>0.74885000000000002</v>
      </c>
      <c r="G5729">
        <v>0.41585</v>
      </c>
      <c r="H5729">
        <v>0.70965</v>
      </c>
      <c r="I5729">
        <v>0.21804999999999999</v>
      </c>
      <c r="J5729">
        <v>0.18695000000000001</v>
      </c>
      <c r="K5729">
        <v>0.20265</v>
      </c>
      <c r="L5729">
        <v>0.39465</v>
      </c>
    </row>
    <row r="5730" spans="1:12" x14ac:dyDescent="0.3">
      <c r="A5730">
        <v>5729</v>
      </c>
      <c r="B5730">
        <v>0.57284999999999997</v>
      </c>
      <c r="C5730">
        <v>0.71084999999999998</v>
      </c>
      <c r="D5730">
        <v>0.45995000000000003</v>
      </c>
      <c r="E5730">
        <v>0.10125000000000001</v>
      </c>
      <c r="F5730">
        <v>0.58694999999999997</v>
      </c>
      <c r="G5730">
        <v>0.19514999999999999</v>
      </c>
      <c r="H5730">
        <v>0.84194999999999998</v>
      </c>
      <c r="I5730">
        <v>0.56145</v>
      </c>
      <c r="J5730">
        <v>0.87024999999999997</v>
      </c>
      <c r="K5730">
        <v>0.52454999999999996</v>
      </c>
      <c r="L5730">
        <v>0.58015000000000005</v>
      </c>
    </row>
    <row r="5731" spans="1:12" x14ac:dyDescent="0.3">
      <c r="A5731">
        <v>5730</v>
      </c>
      <c r="B5731">
        <v>0.57294999999999996</v>
      </c>
      <c r="C5731">
        <v>0.52554999999999996</v>
      </c>
      <c r="D5731">
        <v>0.27345000000000003</v>
      </c>
      <c r="E5731">
        <v>6.8049999999999999E-2</v>
      </c>
      <c r="F5731">
        <v>0.80315000000000003</v>
      </c>
      <c r="G5731">
        <v>0.65834999999999999</v>
      </c>
      <c r="H5731">
        <v>0.38345000000000001</v>
      </c>
      <c r="I5731">
        <v>0.26895000000000002</v>
      </c>
      <c r="J5731">
        <v>0.91825000000000001</v>
      </c>
      <c r="K5731">
        <v>0.88944999999999996</v>
      </c>
      <c r="L5731">
        <v>0.76685000000000003</v>
      </c>
    </row>
    <row r="5732" spans="1:12" x14ac:dyDescent="0.3">
      <c r="A5732">
        <v>5731</v>
      </c>
      <c r="B5732">
        <v>0.57304999999999995</v>
      </c>
      <c r="C5732">
        <v>0.15695000000000001</v>
      </c>
      <c r="D5732">
        <v>0.26245000000000002</v>
      </c>
      <c r="E5732">
        <v>0.35044999999999998</v>
      </c>
      <c r="F5732">
        <v>0.73494999999999999</v>
      </c>
      <c r="G5732">
        <v>0.13325000000000001</v>
      </c>
      <c r="H5732">
        <v>0.98194999999999999</v>
      </c>
      <c r="I5732">
        <v>0.80184999999999995</v>
      </c>
      <c r="J5732">
        <v>5.6649999999999999E-2</v>
      </c>
      <c r="K5732">
        <v>0.58604999999999996</v>
      </c>
      <c r="L5732">
        <v>0.67535000000000001</v>
      </c>
    </row>
    <row r="5733" spans="1:12" x14ac:dyDescent="0.3">
      <c r="A5733">
        <v>5732</v>
      </c>
      <c r="B5733">
        <v>0.57315000000000005</v>
      </c>
      <c r="C5733">
        <v>5.3350000000000002E-2</v>
      </c>
      <c r="D5733">
        <v>0.61114999999999997</v>
      </c>
      <c r="E5733">
        <v>0.57045000000000001</v>
      </c>
      <c r="F5733">
        <v>0.79205000000000003</v>
      </c>
      <c r="G5733">
        <v>0.41075</v>
      </c>
      <c r="H5733">
        <v>0.39915</v>
      </c>
      <c r="I5733">
        <v>0.11695</v>
      </c>
      <c r="J5733">
        <v>0.66525000000000001</v>
      </c>
      <c r="K5733">
        <v>2.1149999999999999E-2</v>
      </c>
      <c r="L5733">
        <v>0.54644999999999999</v>
      </c>
    </row>
    <row r="5734" spans="1:12" x14ac:dyDescent="0.3">
      <c r="A5734">
        <v>5733</v>
      </c>
      <c r="B5734">
        <v>0.57325000000000004</v>
      </c>
      <c r="C5734">
        <v>2.5149999999999999E-2</v>
      </c>
      <c r="D5734">
        <v>0.41704999999999998</v>
      </c>
      <c r="E5734">
        <v>0.59445000000000003</v>
      </c>
      <c r="F5734">
        <v>0.64795000000000003</v>
      </c>
      <c r="G5734">
        <v>0.45765</v>
      </c>
      <c r="H5734">
        <v>0.98514999999999997</v>
      </c>
      <c r="I5734">
        <v>0.94574999999999998</v>
      </c>
      <c r="J5734">
        <v>0.82384999999999997</v>
      </c>
      <c r="K5734">
        <v>0.50654999999999994</v>
      </c>
      <c r="L5734">
        <v>0.58084999999999998</v>
      </c>
    </row>
    <row r="5735" spans="1:12" x14ac:dyDescent="0.3">
      <c r="A5735">
        <v>5734</v>
      </c>
      <c r="B5735">
        <v>0.57335000000000003</v>
      </c>
      <c r="C5735">
        <v>0.16255</v>
      </c>
      <c r="D5735">
        <v>0.75275000000000003</v>
      </c>
      <c r="E5735">
        <v>0.50365000000000004</v>
      </c>
      <c r="F5735">
        <v>0.59884999999999999</v>
      </c>
      <c r="G5735">
        <v>0.45484999999999998</v>
      </c>
      <c r="H5735">
        <v>0.19095000000000001</v>
      </c>
      <c r="I5735">
        <v>0.88654999999999995</v>
      </c>
      <c r="J5735">
        <v>0.33055000000000001</v>
      </c>
      <c r="K5735">
        <v>0.14165</v>
      </c>
      <c r="L5735">
        <v>0.70104999999999995</v>
      </c>
    </row>
    <row r="5736" spans="1:12" x14ac:dyDescent="0.3">
      <c r="A5736">
        <v>5735</v>
      </c>
      <c r="B5736">
        <v>0.57345000000000002</v>
      </c>
      <c r="C5736">
        <v>0.77634999999999998</v>
      </c>
      <c r="D5736">
        <v>0.82384999999999997</v>
      </c>
      <c r="E5736">
        <v>0.50405</v>
      </c>
      <c r="F5736">
        <v>0.92764999999999997</v>
      </c>
      <c r="G5736">
        <v>1.1849999999999999E-2</v>
      </c>
      <c r="H5736">
        <v>0.10145</v>
      </c>
      <c r="I5736">
        <v>0.72594999999999998</v>
      </c>
      <c r="J5736">
        <v>0.91105000000000003</v>
      </c>
      <c r="K5736">
        <v>0.16045000000000001</v>
      </c>
      <c r="L5736">
        <v>0.35965000000000003</v>
      </c>
    </row>
    <row r="5737" spans="1:12" x14ac:dyDescent="0.3">
      <c r="A5737">
        <v>5736</v>
      </c>
      <c r="B5737">
        <v>0.57355</v>
      </c>
      <c r="C5737">
        <v>0.71025000000000005</v>
      </c>
      <c r="D5737">
        <v>0.38595000000000002</v>
      </c>
      <c r="E5737">
        <v>0.15215000000000001</v>
      </c>
      <c r="F5737">
        <v>0.59194999999999998</v>
      </c>
      <c r="G5737">
        <v>0.74304999999999999</v>
      </c>
      <c r="H5737">
        <v>0.82574999999999998</v>
      </c>
      <c r="I5737">
        <v>0.70394999999999996</v>
      </c>
      <c r="J5737">
        <v>0.34844999999999998</v>
      </c>
      <c r="K5737">
        <v>0.15204999999999999</v>
      </c>
      <c r="L5737">
        <v>0.99644999999999995</v>
      </c>
    </row>
    <row r="5738" spans="1:12" x14ac:dyDescent="0.3">
      <c r="A5738">
        <v>5737</v>
      </c>
      <c r="B5738">
        <v>0.57364999999999999</v>
      </c>
      <c r="C5738">
        <v>0.20615</v>
      </c>
      <c r="D5738">
        <v>0.63844999999999996</v>
      </c>
      <c r="E5738">
        <v>0.10935</v>
      </c>
      <c r="F5738">
        <v>0.66644999999999999</v>
      </c>
      <c r="G5738">
        <v>0.21345</v>
      </c>
      <c r="H5738">
        <v>0.57835000000000003</v>
      </c>
      <c r="I5738">
        <v>0.78664999999999996</v>
      </c>
      <c r="J5738">
        <v>2.7449999999999999E-2</v>
      </c>
      <c r="K5738">
        <v>0.42015000000000002</v>
      </c>
      <c r="L5738">
        <v>0.31945000000000001</v>
      </c>
    </row>
    <row r="5739" spans="1:12" x14ac:dyDescent="0.3">
      <c r="A5739">
        <v>5738</v>
      </c>
      <c r="B5739">
        <v>0.57374999999999998</v>
      </c>
      <c r="C5739">
        <v>0.74265000000000003</v>
      </c>
      <c r="D5739">
        <v>6.4999999999999997E-4</v>
      </c>
      <c r="E5739">
        <v>0.40184999999999998</v>
      </c>
      <c r="F5739">
        <v>0.49945000000000001</v>
      </c>
      <c r="G5739">
        <v>0.50575000000000003</v>
      </c>
      <c r="H5739">
        <v>0.23064999999999999</v>
      </c>
      <c r="I5739">
        <v>0.58325000000000005</v>
      </c>
      <c r="J5739">
        <v>8.745E-2</v>
      </c>
      <c r="K5739">
        <v>0.62905</v>
      </c>
      <c r="L5739">
        <v>0.40024999999999999</v>
      </c>
    </row>
    <row r="5740" spans="1:12" x14ac:dyDescent="0.3">
      <c r="A5740">
        <v>5739</v>
      </c>
      <c r="B5740">
        <v>0.57384999999999997</v>
      </c>
      <c r="C5740">
        <v>0.16045000000000001</v>
      </c>
      <c r="D5740">
        <v>1.925E-2</v>
      </c>
      <c r="E5740">
        <v>0.57204999999999995</v>
      </c>
      <c r="F5740">
        <v>0.60734999999999995</v>
      </c>
      <c r="G5740">
        <v>0.16555</v>
      </c>
      <c r="H5740">
        <v>1.325E-2</v>
      </c>
      <c r="I5740">
        <v>0.38564999999999999</v>
      </c>
      <c r="J5740">
        <v>0.40515000000000001</v>
      </c>
      <c r="K5740">
        <v>0.91515000000000002</v>
      </c>
      <c r="L5740">
        <v>0.49995000000000001</v>
      </c>
    </row>
    <row r="5741" spans="1:12" x14ac:dyDescent="0.3">
      <c r="A5741">
        <v>5740</v>
      </c>
      <c r="B5741">
        <v>0.57394999999999996</v>
      </c>
      <c r="C5741">
        <v>9.1350000000000001E-2</v>
      </c>
      <c r="D5741">
        <v>0.34225</v>
      </c>
      <c r="E5741">
        <v>0.12725</v>
      </c>
      <c r="F5741">
        <v>0.22195000000000001</v>
      </c>
      <c r="G5741">
        <v>0.85465000000000002</v>
      </c>
      <c r="H5741">
        <v>0.87104999999999999</v>
      </c>
      <c r="I5741">
        <v>6.5750000000000003E-2</v>
      </c>
      <c r="J5741">
        <v>0.47494999999999998</v>
      </c>
      <c r="K5741">
        <v>0.51964999999999995</v>
      </c>
      <c r="L5741">
        <v>0.51234999999999997</v>
      </c>
    </row>
    <row r="5742" spans="1:12" x14ac:dyDescent="0.3">
      <c r="A5742">
        <v>5741</v>
      </c>
      <c r="B5742">
        <v>0.57404999999999995</v>
      </c>
      <c r="C5742">
        <v>0.22105</v>
      </c>
      <c r="D5742">
        <v>0.37145</v>
      </c>
      <c r="E5742">
        <v>0.52795000000000003</v>
      </c>
      <c r="F5742">
        <v>0.83065</v>
      </c>
      <c r="G5742">
        <v>0.19505</v>
      </c>
      <c r="H5742">
        <v>0.48685</v>
      </c>
      <c r="I5742">
        <v>0.45024999999999998</v>
      </c>
      <c r="J5742">
        <v>0.36454999999999999</v>
      </c>
      <c r="K5742">
        <v>0.15504999999999999</v>
      </c>
      <c r="L5742">
        <v>0.80635000000000001</v>
      </c>
    </row>
    <row r="5743" spans="1:12" x14ac:dyDescent="0.3">
      <c r="A5743">
        <v>5742</v>
      </c>
      <c r="B5743">
        <v>0.57415000000000005</v>
      </c>
      <c r="C5743">
        <v>3.1649999999999998E-2</v>
      </c>
      <c r="D5743">
        <v>0.32114999999999999</v>
      </c>
      <c r="E5743">
        <v>0.23125000000000001</v>
      </c>
      <c r="F5743">
        <v>0.59384999999999999</v>
      </c>
      <c r="G5743">
        <v>4.9750000000000003E-2</v>
      </c>
      <c r="H5743">
        <v>0.82894999999999996</v>
      </c>
      <c r="I5743">
        <v>0.22145000000000001</v>
      </c>
      <c r="J5743">
        <v>0.85824999999999996</v>
      </c>
      <c r="K5743">
        <v>0.79864999999999997</v>
      </c>
      <c r="L5743">
        <v>0.46555000000000002</v>
      </c>
    </row>
    <row r="5744" spans="1:12" x14ac:dyDescent="0.3">
      <c r="A5744">
        <v>5743</v>
      </c>
      <c r="B5744">
        <v>0.57425000000000004</v>
      </c>
      <c r="C5744">
        <v>0.64234999999999998</v>
      </c>
      <c r="D5744">
        <v>0.34705000000000003</v>
      </c>
      <c r="E5744">
        <v>0.40905000000000002</v>
      </c>
      <c r="F5744">
        <v>0.99595</v>
      </c>
      <c r="G5744">
        <v>0.56045</v>
      </c>
      <c r="H5744">
        <v>0.40155000000000002</v>
      </c>
      <c r="I5744">
        <v>0.10614999999999999</v>
      </c>
      <c r="J5744">
        <v>0.85204999999999997</v>
      </c>
      <c r="K5744">
        <v>0.62155000000000005</v>
      </c>
      <c r="L5744">
        <v>0.22985</v>
      </c>
    </row>
    <row r="5745" spans="1:12" x14ac:dyDescent="0.3">
      <c r="A5745">
        <v>5744</v>
      </c>
      <c r="B5745">
        <v>0.57435000000000003</v>
      </c>
      <c r="C5745">
        <v>0.70274999999999999</v>
      </c>
      <c r="D5745">
        <v>0.88154999999999994</v>
      </c>
      <c r="E5745">
        <v>0.60734999999999995</v>
      </c>
      <c r="F5745">
        <v>0.72655000000000003</v>
      </c>
      <c r="G5745">
        <v>0.79235</v>
      </c>
      <c r="H5745">
        <v>0.50595000000000001</v>
      </c>
      <c r="I5745">
        <v>0.82784999999999997</v>
      </c>
      <c r="J5745">
        <v>0.87714999999999999</v>
      </c>
      <c r="K5745">
        <v>0.61414999999999997</v>
      </c>
      <c r="L5745">
        <v>0.73045000000000004</v>
      </c>
    </row>
    <row r="5746" spans="1:12" x14ac:dyDescent="0.3">
      <c r="A5746">
        <v>5745</v>
      </c>
      <c r="B5746">
        <v>0.57445000000000002</v>
      </c>
      <c r="C5746">
        <v>0.70574999999999999</v>
      </c>
      <c r="D5746">
        <v>7.3450000000000001E-2</v>
      </c>
      <c r="E5746">
        <v>6.4149999999999999E-2</v>
      </c>
      <c r="F5746">
        <v>0.71475</v>
      </c>
      <c r="G5746">
        <v>0.70174999999999998</v>
      </c>
      <c r="H5746">
        <v>0.88885000000000003</v>
      </c>
      <c r="I5746">
        <v>0.23044999999999999</v>
      </c>
      <c r="J5746">
        <v>0.68874999999999997</v>
      </c>
      <c r="K5746">
        <v>1.975E-2</v>
      </c>
      <c r="L5746">
        <v>0.37245</v>
      </c>
    </row>
    <row r="5747" spans="1:12" x14ac:dyDescent="0.3">
      <c r="A5747">
        <v>5746</v>
      </c>
      <c r="B5747">
        <v>0.57455000000000001</v>
      </c>
      <c r="C5747">
        <v>0.87114999999999998</v>
      </c>
      <c r="D5747">
        <v>0.30575000000000002</v>
      </c>
      <c r="E5747">
        <v>0.89634999999999998</v>
      </c>
      <c r="F5747">
        <v>0.16725000000000001</v>
      </c>
      <c r="G5747">
        <v>0.23615</v>
      </c>
      <c r="H5747">
        <v>0.46575</v>
      </c>
      <c r="I5747">
        <v>4.0750000000000001E-2</v>
      </c>
      <c r="J5747">
        <v>0.28315000000000001</v>
      </c>
      <c r="K5747">
        <v>0.83194999999999997</v>
      </c>
      <c r="L5747">
        <v>0.27684999999999998</v>
      </c>
    </row>
    <row r="5748" spans="1:12" x14ac:dyDescent="0.3">
      <c r="A5748">
        <v>5747</v>
      </c>
      <c r="B5748">
        <v>0.57464999999999999</v>
      </c>
      <c r="C5748">
        <v>0.71514999999999995</v>
      </c>
      <c r="D5748">
        <v>0.23885000000000001</v>
      </c>
      <c r="E5748">
        <v>0.73355000000000004</v>
      </c>
      <c r="F5748">
        <v>0.42135</v>
      </c>
      <c r="G5748">
        <v>2.7499999999999998E-3</v>
      </c>
      <c r="H5748">
        <v>0.54954999999999998</v>
      </c>
      <c r="I5748">
        <v>0.36165000000000003</v>
      </c>
      <c r="J5748">
        <v>0.56305000000000005</v>
      </c>
      <c r="K5748">
        <v>1.4250000000000001E-2</v>
      </c>
      <c r="L5748">
        <v>0.73475000000000001</v>
      </c>
    </row>
    <row r="5749" spans="1:12" x14ac:dyDescent="0.3">
      <c r="A5749">
        <v>5748</v>
      </c>
      <c r="B5749">
        <v>0.57474999999999998</v>
      </c>
      <c r="C5749">
        <v>0.94404999999999994</v>
      </c>
      <c r="D5749">
        <v>0.90295000000000003</v>
      </c>
      <c r="E5749">
        <v>0.32955000000000001</v>
      </c>
      <c r="F5749">
        <v>0.53995000000000004</v>
      </c>
      <c r="G5749">
        <v>0.48825000000000002</v>
      </c>
      <c r="H5749">
        <v>0.15604999999999999</v>
      </c>
      <c r="I5749">
        <v>3.5E-4</v>
      </c>
      <c r="J5749">
        <v>0.18475</v>
      </c>
      <c r="K5749">
        <v>0.21004999999999999</v>
      </c>
      <c r="L5749">
        <v>0.41385</v>
      </c>
    </row>
    <row r="5750" spans="1:12" x14ac:dyDescent="0.3">
      <c r="A5750">
        <v>5749</v>
      </c>
      <c r="B5750">
        <v>0.57484999999999997</v>
      </c>
      <c r="C5750">
        <v>0.54744999999999999</v>
      </c>
      <c r="D5750">
        <v>0.66605000000000003</v>
      </c>
      <c r="E5750">
        <v>7.7149999999999996E-2</v>
      </c>
      <c r="F5750">
        <v>6.4750000000000002E-2</v>
      </c>
      <c r="G5750">
        <v>0.51695000000000002</v>
      </c>
      <c r="H5750">
        <v>0.25635000000000002</v>
      </c>
      <c r="I5750">
        <v>0.67344999999999999</v>
      </c>
      <c r="J5750">
        <v>0.31635000000000002</v>
      </c>
      <c r="K5750">
        <v>0.46755000000000002</v>
      </c>
      <c r="L5750">
        <v>0.17144999999999999</v>
      </c>
    </row>
    <row r="5751" spans="1:12" x14ac:dyDescent="0.3">
      <c r="A5751">
        <v>5750</v>
      </c>
      <c r="B5751">
        <v>0.57494999999999996</v>
      </c>
      <c r="C5751">
        <v>0.36735000000000001</v>
      </c>
      <c r="D5751">
        <v>0.90785000000000005</v>
      </c>
      <c r="E5751">
        <v>0.31435000000000002</v>
      </c>
      <c r="F5751">
        <v>0.46115</v>
      </c>
      <c r="G5751">
        <v>0.11275</v>
      </c>
      <c r="H5751">
        <v>0.75775000000000003</v>
      </c>
      <c r="I5751">
        <v>0.20365</v>
      </c>
      <c r="J5751">
        <v>0.76344999999999996</v>
      </c>
      <c r="K5751">
        <v>7.9450000000000007E-2</v>
      </c>
      <c r="L5751">
        <v>0.72675000000000001</v>
      </c>
    </row>
    <row r="5752" spans="1:12" x14ac:dyDescent="0.3">
      <c r="A5752">
        <v>5751</v>
      </c>
      <c r="B5752">
        <v>0.57504999999999995</v>
      </c>
      <c r="C5752">
        <v>0.30404999999999999</v>
      </c>
      <c r="D5752">
        <v>0.64215</v>
      </c>
      <c r="E5752">
        <v>0.82374999999999998</v>
      </c>
      <c r="F5752">
        <v>0.83835000000000004</v>
      </c>
      <c r="G5752">
        <v>0.20705000000000001</v>
      </c>
      <c r="H5752">
        <v>0.64854999999999996</v>
      </c>
      <c r="I5752">
        <v>0.87385000000000002</v>
      </c>
      <c r="J5752">
        <v>0.27205000000000001</v>
      </c>
      <c r="K5752">
        <v>5.3499999999999997E-3</v>
      </c>
      <c r="L5752">
        <v>0.97435000000000005</v>
      </c>
    </row>
    <row r="5753" spans="1:12" x14ac:dyDescent="0.3">
      <c r="A5753">
        <v>5752</v>
      </c>
      <c r="B5753">
        <v>0.57515000000000005</v>
      </c>
      <c r="C5753">
        <v>0.23085</v>
      </c>
      <c r="D5753">
        <v>0.65064999999999995</v>
      </c>
      <c r="E5753">
        <v>0.33115</v>
      </c>
      <c r="F5753">
        <v>0.44045000000000001</v>
      </c>
      <c r="G5753">
        <v>0.93705000000000005</v>
      </c>
      <c r="H5753">
        <v>0.42294999999999999</v>
      </c>
      <c r="I5753">
        <v>0.74434999999999996</v>
      </c>
      <c r="J5753">
        <v>0.73175000000000001</v>
      </c>
      <c r="K5753">
        <v>0.45715</v>
      </c>
      <c r="L5753">
        <v>0.82525000000000004</v>
      </c>
    </row>
    <row r="5754" spans="1:12" x14ac:dyDescent="0.3">
      <c r="A5754">
        <v>5753</v>
      </c>
      <c r="B5754">
        <v>0.57525000000000004</v>
      </c>
      <c r="C5754">
        <v>0.86834999999999996</v>
      </c>
      <c r="D5754">
        <v>2.495E-2</v>
      </c>
      <c r="E5754">
        <v>0.98255000000000003</v>
      </c>
      <c r="F5754">
        <v>0.23055</v>
      </c>
      <c r="G5754">
        <v>0.81774999999999998</v>
      </c>
      <c r="H5754">
        <v>0.53005000000000002</v>
      </c>
      <c r="I5754">
        <v>0.52164999999999995</v>
      </c>
      <c r="J5754">
        <v>0.90054999999999996</v>
      </c>
      <c r="K5754">
        <v>0.33365</v>
      </c>
      <c r="L5754">
        <v>0.20144999999999999</v>
      </c>
    </row>
    <row r="5755" spans="1:12" x14ac:dyDescent="0.3">
      <c r="A5755">
        <v>5754</v>
      </c>
      <c r="B5755">
        <v>0.57535000000000003</v>
      </c>
      <c r="C5755">
        <v>0.42885000000000001</v>
      </c>
      <c r="D5755">
        <v>0.47794999999999999</v>
      </c>
      <c r="E5755">
        <v>0.59865000000000002</v>
      </c>
      <c r="F5755">
        <v>0.18235000000000001</v>
      </c>
      <c r="G5755">
        <v>0.97075</v>
      </c>
      <c r="H5755">
        <v>0.52424999999999999</v>
      </c>
      <c r="I5755">
        <v>0.44024999999999997</v>
      </c>
      <c r="J5755">
        <v>0.36485000000000001</v>
      </c>
      <c r="K5755">
        <v>0.55295000000000005</v>
      </c>
      <c r="L5755">
        <v>5.7149999999999999E-2</v>
      </c>
    </row>
    <row r="5756" spans="1:12" x14ac:dyDescent="0.3">
      <c r="A5756">
        <v>5755</v>
      </c>
      <c r="B5756">
        <v>0.57545000000000002</v>
      </c>
      <c r="C5756">
        <v>0.89205000000000001</v>
      </c>
      <c r="D5756">
        <v>2.2550000000000001E-2</v>
      </c>
      <c r="E5756">
        <v>0.77024999999999999</v>
      </c>
      <c r="F5756">
        <v>0.31855</v>
      </c>
      <c r="G5756">
        <v>0.33084999999999998</v>
      </c>
      <c r="H5756">
        <v>0.76405000000000001</v>
      </c>
      <c r="I5756">
        <v>0.57874999999999999</v>
      </c>
      <c r="J5756">
        <v>0.63624999999999998</v>
      </c>
      <c r="K5756">
        <v>0.14774999999999999</v>
      </c>
      <c r="L5756">
        <v>0.86255000000000004</v>
      </c>
    </row>
    <row r="5757" spans="1:12" x14ac:dyDescent="0.3">
      <c r="A5757">
        <v>5756</v>
      </c>
      <c r="B5757">
        <v>0.57555000000000001</v>
      </c>
      <c r="C5757">
        <v>6.3549999999999995E-2</v>
      </c>
      <c r="D5757">
        <v>0.21274999999999999</v>
      </c>
      <c r="E5757">
        <v>0.68935000000000002</v>
      </c>
      <c r="F5757">
        <v>0.97655000000000003</v>
      </c>
      <c r="G5757">
        <v>0.13994999999999999</v>
      </c>
      <c r="H5757">
        <v>0.85045000000000004</v>
      </c>
      <c r="I5757">
        <v>0.35775000000000001</v>
      </c>
      <c r="J5757">
        <v>0.22325</v>
      </c>
      <c r="K5757">
        <v>0.85745000000000005</v>
      </c>
      <c r="L5757">
        <v>0.98995</v>
      </c>
    </row>
    <row r="5758" spans="1:12" x14ac:dyDescent="0.3">
      <c r="A5758">
        <v>5757</v>
      </c>
      <c r="B5758">
        <v>0.57565</v>
      </c>
      <c r="C5758">
        <v>0.80864999999999998</v>
      </c>
      <c r="D5758">
        <v>0.27224999999999999</v>
      </c>
      <c r="E5758">
        <v>0.92164999999999997</v>
      </c>
      <c r="F5758">
        <v>0.58165</v>
      </c>
      <c r="G5758">
        <v>0.26064999999999999</v>
      </c>
      <c r="H5758">
        <v>0.69904999999999995</v>
      </c>
      <c r="I5758">
        <v>3.0949999999999998E-2</v>
      </c>
      <c r="J5758">
        <v>0.99345000000000006</v>
      </c>
      <c r="K5758">
        <v>0.39384999999999998</v>
      </c>
      <c r="L5758">
        <v>0.14144999999999999</v>
      </c>
    </row>
    <row r="5759" spans="1:12" x14ac:dyDescent="0.3">
      <c r="A5759">
        <v>5758</v>
      </c>
      <c r="B5759">
        <v>0.57574999999999998</v>
      </c>
      <c r="C5759">
        <v>0.25135000000000002</v>
      </c>
      <c r="D5759">
        <v>0.98475000000000001</v>
      </c>
      <c r="E5759">
        <v>0.51065000000000005</v>
      </c>
      <c r="F5759">
        <v>5.4449999999999998E-2</v>
      </c>
      <c r="G5759">
        <v>0.88134999999999997</v>
      </c>
      <c r="H5759">
        <v>0.73904999999999998</v>
      </c>
      <c r="I5759">
        <v>0.41635</v>
      </c>
      <c r="J5759">
        <v>0.98265000000000002</v>
      </c>
      <c r="K5759">
        <v>0.74414999999999998</v>
      </c>
      <c r="L5759">
        <v>0.16485</v>
      </c>
    </row>
    <row r="5760" spans="1:12" x14ac:dyDescent="0.3">
      <c r="A5760">
        <v>5759</v>
      </c>
      <c r="B5760">
        <v>0.57584999999999997</v>
      </c>
      <c r="C5760">
        <v>0.30975000000000003</v>
      </c>
      <c r="D5760">
        <v>0.66905000000000003</v>
      </c>
      <c r="E5760">
        <v>0.22514999999999999</v>
      </c>
      <c r="F5760">
        <v>0.16214999999999999</v>
      </c>
      <c r="G5760">
        <v>0.13014999999999999</v>
      </c>
      <c r="H5760">
        <v>0.61365000000000003</v>
      </c>
      <c r="I5760">
        <v>0.36725000000000002</v>
      </c>
      <c r="J5760">
        <v>0.28744999999999998</v>
      </c>
      <c r="K5760">
        <v>7.0449999999999999E-2</v>
      </c>
      <c r="L5760">
        <v>0.24245</v>
      </c>
    </row>
    <row r="5761" spans="1:12" x14ac:dyDescent="0.3">
      <c r="A5761">
        <v>5760</v>
      </c>
      <c r="B5761">
        <v>0.57594999999999996</v>
      </c>
      <c r="C5761">
        <v>1.8550000000000001E-2</v>
      </c>
      <c r="D5761">
        <v>0.53174999999999994</v>
      </c>
      <c r="E5761">
        <v>0.81484999999999996</v>
      </c>
      <c r="F5761">
        <v>0.68715000000000004</v>
      </c>
      <c r="G5761">
        <v>0.82525000000000004</v>
      </c>
      <c r="H5761">
        <v>0.48554999999999998</v>
      </c>
      <c r="I5761">
        <v>0.75075000000000003</v>
      </c>
      <c r="J5761">
        <v>0.34115000000000001</v>
      </c>
      <c r="K5761">
        <v>0.99214999999999998</v>
      </c>
      <c r="L5761">
        <v>0.76344999999999996</v>
      </c>
    </row>
    <row r="5762" spans="1:12" x14ac:dyDescent="0.3">
      <c r="A5762">
        <v>5761</v>
      </c>
      <c r="B5762">
        <v>0.57604999999999995</v>
      </c>
      <c r="C5762">
        <v>0.66395000000000004</v>
      </c>
      <c r="D5762">
        <v>0.63034999999999997</v>
      </c>
      <c r="E5762">
        <v>0.42604999999999998</v>
      </c>
      <c r="F5762">
        <v>0.62044999999999995</v>
      </c>
      <c r="G5762">
        <v>0.25924999999999998</v>
      </c>
      <c r="H5762">
        <v>0.77524999999999999</v>
      </c>
      <c r="I5762">
        <v>0.56054999999999999</v>
      </c>
      <c r="J5762">
        <v>0.56805000000000005</v>
      </c>
      <c r="K5762">
        <v>0.45215</v>
      </c>
      <c r="L5762">
        <v>0.97004999999999997</v>
      </c>
    </row>
    <row r="5763" spans="1:12" x14ac:dyDescent="0.3">
      <c r="A5763">
        <v>5762</v>
      </c>
      <c r="B5763">
        <v>0.57615000000000005</v>
      </c>
      <c r="C5763">
        <v>0.89644999999999997</v>
      </c>
      <c r="D5763">
        <v>0.29054999999999997</v>
      </c>
      <c r="E5763">
        <v>0.25695000000000001</v>
      </c>
      <c r="F5763">
        <v>0.71235000000000004</v>
      </c>
      <c r="G5763">
        <v>0.84165000000000001</v>
      </c>
      <c r="H5763">
        <v>0.51095000000000002</v>
      </c>
      <c r="I5763">
        <v>0.82394999999999996</v>
      </c>
      <c r="J5763">
        <v>0.46694999999999998</v>
      </c>
      <c r="K5763">
        <v>0.17224999999999999</v>
      </c>
      <c r="L5763">
        <v>0.88055000000000005</v>
      </c>
    </row>
    <row r="5764" spans="1:12" x14ac:dyDescent="0.3">
      <c r="A5764">
        <v>5763</v>
      </c>
      <c r="B5764">
        <v>0.57625000000000004</v>
      </c>
      <c r="C5764">
        <v>0.37724999999999997</v>
      </c>
      <c r="D5764">
        <v>0.77385000000000004</v>
      </c>
      <c r="E5764">
        <v>0.89785000000000004</v>
      </c>
      <c r="F5764">
        <v>0.71604999999999996</v>
      </c>
      <c r="G5764">
        <v>0.16364999999999999</v>
      </c>
      <c r="H5764">
        <v>0.18074999999999999</v>
      </c>
      <c r="I5764">
        <v>7.7649999999999997E-2</v>
      </c>
      <c r="J5764">
        <v>0.16255</v>
      </c>
      <c r="K5764">
        <v>0.98634999999999995</v>
      </c>
      <c r="L5764">
        <v>0.79295000000000004</v>
      </c>
    </row>
    <row r="5765" spans="1:12" x14ac:dyDescent="0.3">
      <c r="A5765">
        <v>5764</v>
      </c>
      <c r="B5765">
        <v>0.57635000000000003</v>
      </c>
      <c r="C5765">
        <v>0.49985000000000002</v>
      </c>
      <c r="D5765">
        <v>0.55505000000000004</v>
      </c>
      <c r="E5765">
        <v>0.80774999999999997</v>
      </c>
      <c r="F5765">
        <v>0.82225000000000004</v>
      </c>
      <c r="G5765">
        <v>9.5E-4</v>
      </c>
      <c r="H5765">
        <v>0.78464999999999996</v>
      </c>
      <c r="I5765">
        <v>0.34015000000000001</v>
      </c>
      <c r="J5765">
        <v>0.18225</v>
      </c>
      <c r="K5765">
        <v>0.72114999999999996</v>
      </c>
      <c r="L5765">
        <v>0.54735</v>
      </c>
    </row>
    <row r="5766" spans="1:12" x14ac:dyDescent="0.3">
      <c r="A5766">
        <v>5765</v>
      </c>
      <c r="B5766">
        <v>0.57645000000000002</v>
      </c>
      <c r="C5766">
        <v>0.54035</v>
      </c>
      <c r="D5766">
        <v>0.15004999999999999</v>
      </c>
      <c r="E5766">
        <v>0.66274999999999995</v>
      </c>
      <c r="F5766">
        <v>0.48475000000000001</v>
      </c>
      <c r="G5766">
        <v>0.61724999999999997</v>
      </c>
      <c r="H5766">
        <v>0.59775</v>
      </c>
      <c r="I5766">
        <v>4.4549999999999999E-2</v>
      </c>
      <c r="J5766">
        <v>0.73614999999999997</v>
      </c>
      <c r="K5766">
        <v>0.57325000000000004</v>
      </c>
      <c r="L5766">
        <v>0.97465000000000002</v>
      </c>
    </row>
    <row r="5767" spans="1:12" x14ac:dyDescent="0.3">
      <c r="A5767">
        <v>5766</v>
      </c>
      <c r="B5767">
        <v>0.57655000000000001</v>
      </c>
      <c r="C5767">
        <v>0.78985000000000005</v>
      </c>
      <c r="D5767">
        <v>0.67115000000000002</v>
      </c>
      <c r="E5767">
        <v>0.74704999999999999</v>
      </c>
      <c r="F5767">
        <v>0.42344999999999999</v>
      </c>
      <c r="G5767">
        <v>0.10535</v>
      </c>
      <c r="H5767">
        <v>0.32214999999999999</v>
      </c>
      <c r="I5767">
        <v>0.76295000000000002</v>
      </c>
      <c r="J5767">
        <v>0.69055</v>
      </c>
      <c r="K5767">
        <v>0.74855000000000005</v>
      </c>
      <c r="L5767">
        <v>0.24715000000000001</v>
      </c>
    </row>
    <row r="5768" spans="1:12" x14ac:dyDescent="0.3">
      <c r="A5768">
        <v>5767</v>
      </c>
      <c r="B5768">
        <v>0.57665</v>
      </c>
      <c r="C5768">
        <v>5.645E-2</v>
      </c>
      <c r="D5768">
        <v>0.45724999999999999</v>
      </c>
      <c r="E5768">
        <v>5.7499999999999999E-3</v>
      </c>
      <c r="F5768">
        <v>0.73665000000000003</v>
      </c>
      <c r="G5768">
        <v>0.37154999999999999</v>
      </c>
      <c r="H5768">
        <v>0.66815000000000002</v>
      </c>
      <c r="I5768">
        <v>0.23315</v>
      </c>
      <c r="J5768">
        <v>0.30285000000000001</v>
      </c>
      <c r="K5768">
        <v>0.78935</v>
      </c>
      <c r="L5768">
        <v>0.77675000000000005</v>
      </c>
    </row>
    <row r="5769" spans="1:12" x14ac:dyDescent="0.3">
      <c r="A5769">
        <v>5768</v>
      </c>
      <c r="B5769">
        <v>0.57674999999999998</v>
      </c>
      <c r="C5769">
        <v>0.25664999999999999</v>
      </c>
      <c r="D5769">
        <v>0.31555</v>
      </c>
      <c r="E5769">
        <v>0.51195000000000002</v>
      </c>
      <c r="F5769">
        <v>0.50285000000000002</v>
      </c>
      <c r="G5769">
        <v>0.23855000000000001</v>
      </c>
      <c r="H5769">
        <v>8.3849999999999994E-2</v>
      </c>
      <c r="I5769">
        <v>0.41335</v>
      </c>
      <c r="J5769">
        <v>0.30245</v>
      </c>
      <c r="K5769">
        <v>7.3249999999999996E-2</v>
      </c>
      <c r="L5769">
        <v>0.85734999999999995</v>
      </c>
    </row>
    <row r="5770" spans="1:12" x14ac:dyDescent="0.3">
      <c r="A5770">
        <v>5769</v>
      </c>
      <c r="B5770">
        <v>0.57684999999999997</v>
      </c>
      <c r="C5770">
        <v>0.17724999999999999</v>
      </c>
      <c r="D5770">
        <v>0.40565000000000001</v>
      </c>
      <c r="E5770">
        <v>0.55145</v>
      </c>
      <c r="F5770">
        <v>7.0650000000000004E-2</v>
      </c>
      <c r="G5770">
        <v>0.65895000000000004</v>
      </c>
      <c r="H5770">
        <v>0.81374999999999997</v>
      </c>
      <c r="I5770">
        <v>0.54064999999999996</v>
      </c>
      <c r="J5770">
        <v>0.14505000000000001</v>
      </c>
      <c r="K5770">
        <v>0.82184999999999997</v>
      </c>
      <c r="L5770">
        <v>1.3950000000000001E-2</v>
      </c>
    </row>
    <row r="5771" spans="1:12" x14ac:dyDescent="0.3">
      <c r="A5771">
        <v>5770</v>
      </c>
      <c r="B5771">
        <v>0.57694999999999996</v>
      </c>
      <c r="C5771">
        <v>3.7749999999999999E-2</v>
      </c>
      <c r="D5771">
        <v>0.67305000000000004</v>
      </c>
      <c r="E5771">
        <v>0.67374999999999996</v>
      </c>
      <c r="F5771">
        <v>0.67874999999999996</v>
      </c>
      <c r="G5771">
        <v>0.47315000000000002</v>
      </c>
      <c r="H5771">
        <v>9.9449999999999997E-2</v>
      </c>
      <c r="I5771">
        <v>0.55784999999999996</v>
      </c>
      <c r="J5771">
        <v>0.40744999999999998</v>
      </c>
      <c r="K5771">
        <v>0.52925</v>
      </c>
      <c r="L5771">
        <v>0.79174999999999995</v>
      </c>
    </row>
    <row r="5772" spans="1:12" x14ac:dyDescent="0.3">
      <c r="A5772">
        <v>5771</v>
      </c>
      <c r="B5772">
        <v>0.57704999999999995</v>
      </c>
      <c r="C5772">
        <v>8.4150000000000003E-2</v>
      </c>
      <c r="D5772">
        <v>0.34434999999999999</v>
      </c>
      <c r="E5772">
        <v>0.26045000000000001</v>
      </c>
      <c r="F5772">
        <v>0.12684999999999999</v>
      </c>
      <c r="G5772">
        <v>5.1150000000000001E-2</v>
      </c>
      <c r="H5772">
        <v>5.6550000000000003E-2</v>
      </c>
      <c r="I5772">
        <v>0.76565000000000005</v>
      </c>
      <c r="J5772">
        <v>0.43955</v>
      </c>
      <c r="K5772">
        <v>0.72514999999999996</v>
      </c>
      <c r="L5772">
        <v>0.98424999999999996</v>
      </c>
    </row>
    <row r="5773" spans="1:12" x14ac:dyDescent="0.3">
      <c r="A5773">
        <v>5772</v>
      </c>
      <c r="B5773">
        <v>0.57715000000000005</v>
      </c>
      <c r="C5773">
        <v>0.36215000000000003</v>
      </c>
      <c r="D5773">
        <v>0.75114999999999998</v>
      </c>
      <c r="E5773">
        <v>0.28815000000000002</v>
      </c>
      <c r="F5773">
        <v>0.11745</v>
      </c>
      <c r="G5773">
        <v>0.72345000000000004</v>
      </c>
      <c r="H5773">
        <v>0.12404999999999999</v>
      </c>
      <c r="I5773">
        <v>0.91074999999999995</v>
      </c>
      <c r="J5773">
        <v>0.56264999999999998</v>
      </c>
      <c r="K5773">
        <v>0.56594999999999995</v>
      </c>
      <c r="L5773">
        <v>0.80835000000000001</v>
      </c>
    </row>
    <row r="5774" spans="1:12" x14ac:dyDescent="0.3">
      <c r="A5774">
        <v>5773</v>
      </c>
      <c r="B5774">
        <v>0.57725000000000004</v>
      </c>
      <c r="C5774">
        <v>0.28105000000000002</v>
      </c>
      <c r="D5774">
        <v>2.2450000000000001E-2</v>
      </c>
      <c r="E5774">
        <v>0.60604999999999998</v>
      </c>
      <c r="F5774">
        <v>0.26724999999999999</v>
      </c>
      <c r="G5774">
        <v>0.21654999999999999</v>
      </c>
      <c r="H5774">
        <v>0.46184999999999998</v>
      </c>
      <c r="I5774">
        <v>0.31145</v>
      </c>
      <c r="J5774">
        <v>0.28734999999999999</v>
      </c>
      <c r="K5774">
        <v>0.12795000000000001</v>
      </c>
      <c r="L5774">
        <v>0.98794999999999999</v>
      </c>
    </row>
    <row r="5775" spans="1:12" x14ac:dyDescent="0.3">
      <c r="A5775">
        <v>5774</v>
      </c>
      <c r="B5775">
        <v>0.57735000000000003</v>
      </c>
      <c r="C5775">
        <v>0.40384999999999999</v>
      </c>
      <c r="D5775">
        <v>0.91095000000000004</v>
      </c>
      <c r="E5775">
        <v>0.74544999999999995</v>
      </c>
      <c r="F5775">
        <v>0.90405000000000002</v>
      </c>
      <c r="G5775">
        <v>0.62324999999999997</v>
      </c>
      <c r="H5775">
        <v>0.91335</v>
      </c>
      <c r="I5775">
        <v>0.61955000000000005</v>
      </c>
      <c r="J5775">
        <v>0.86234999999999995</v>
      </c>
      <c r="K5775">
        <v>0.27615000000000001</v>
      </c>
      <c r="L5775">
        <v>0.79495000000000005</v>
      </c>
    </row>
    <row r="5776" spans="1:12" x14ac:dyDescent="0.3">
      <c r="A5776">
        <v>5775</v>
      </c>
      <c r="B5776">
        <v>0.57745000000000002</v>
      </c>
      <c r="C5776">
        <v>0.63575000000000004</v>
      </c>
      <c r="D5776">
        <v>0.50995000000000001</v>
      </c>
      <c r="E5776">
        <v>6.105E-2</v>
      </c>
      <c r="F5776">
        <v>0.30664999999999998</v>
      </c>
      <c r="G5776">
        <v>0.74365000000000003</v>
      </c>
      <c r="H5776">
        <v>0.73234999999999995</v>
      </c>
      <c r="I5776">
        <v>0.19325000000000001</v>
      </c>
      <c r="J5776">
        <v>4.0149999999999998E-2</v>
      </c>
      <c r="K5776">
        <v>0.71345000000000003</v>
      </c>
      <c r="L5776">
        <v>0.51295000000000002</v>
      </c>
    </row>
    <row r="5777" spans="1:12" x14ac:dyDescent="0.3">
      <c r="A5777">
        <v>5776</v>
      </c>
      <c r="B5777">
        <v>0.57755000000000001</v>
      </c>
      <c r="C5777">
        <v>0.26455000000000001</v>
      </c>
      <c r="D5777">
        <v>0.30214999999999997</v>
      </c>
      <c r="E5777">
        <v>5.2549999999999999E-2</v>
      </c>
      <c r="F5777">
        <v>0.24635000000000001</v>
      </c>
      <c r="G5777">
        <v>0.71255000000000002</v>
      </c>
      <c r="H5777">
        <v>0.16395000000000001</v>
      </c>
      <c r="I5777">
        <v>0.43654999999999999</v>
      </c>
      <c r="J5777">
        <v>0.82594999999999996</v>
      </c>
      <c r="K5777">
        <v>8.2449999999999996E-2</v>
      </c>
      <c r="L5777">
        <v>0.33884999999999998</v>
      </c>
    </row>
    <row r="5778" spans="1:12" x14ac:dyDescent="0.3">
      <c r="A5778">
        <v>5777</v>
      </c>
      <c r="B5778">
        <v>0.57765</v>
      </c>
      <c r="C5778">
        <v>0.83065</v>
      </c>
      <c r="D5778">
        <v>0.23244999999999999</v>
      </c>
      <c r="E5778">
        <v>9.8250000000000004E-2</v>
      </c>
      <c r="F5778">
        <v>0.19645000000000001</v>
      </c>
      <c r="G5778">
        <v>0.76195000000000002</v>
      </c>
      <c r="H5778">
        <v>0.90475000000000005</v>
      </c>
      <c r="I5778">
        <v>0.59294999999999998</v>
      </c>
      <c r="J5778">
        <v>0.23694999999999999</v>
      </c>
      <c r="K5778">
        <v>0.68194999999999995</v>
      </c>
      <c r="L5778">
        <v>0.12625</v>
      </c>
    </row>
    <row r="5779" spans="1:12" x14ac:dyDescent="0.3">
      <c r="A5779">
        <v>5778</v>
      </c>
      <c r="B5779">
        <v>0.57774999999999999</v>
      </c>
      <c r="C5779">
        <v>0.70825000000000005</v>
      </c>
      <c r="D5779">
        <v>0.69715000000000005</v>
      </c>
      <c r="E5779">
        <v>0.58174999999999999</v>
      </c>
      <c r="F5779">
        <v>0.41304999999999997</v>
      </c>
      <c r="G5779">
        <v>0.86485000000000001</v>
      </c>
      <c r="H5779">
        <v>0.60145000000000004</v>
      </c>
      <c r="I5779">
        <v>0.23094999999999999</v>
      </c>
      <c r="J5779">
        <v>0.90454999999999997</v>
      </c>
      <c r="K5779">
        <v>0.16495000000000001</v>
      </c>
      <c r="L5779">
        <v>0.60365000000000002</v>
      </c>
    </row>
    <row r="5780" spans="1:12" x14ac:dyDescent="0.3">
      <c r="A5780">
        <v>5779</v>
      </c>
      <c r="B5780">
        <v>0.57784999999999997</v>
      </c>
      <c r="C5780">
        <v>0.40105000000000002</v>
      </c>
      <c r="D5780">
        <v>0.93774999999999997</v>
      </c>
      <c r="E5780">
        <v>0.29535</v>
      </c>
      <c r="F5780">
        <v>0.42714999999999997</v>
      </c>
      <c r="G5780">
        <v>0.40105000000000002</v>
      </c>
      <c r="H5780">
        <v>0.71184999999999998</v>
      </c>
      <c r="I5780">
        <v>0.78835</v>
      </c>
      <c r="J5780">
        <v>0.56545000000000001</v>
      </c>
      <c r="K5780">
        <v>0.59945000000000004</v>
      </c>
      <c r="L5780">
        <v>7.4550000000000005E-2</v>
      </c>
    </row>
    <row r="5781" spans="1:12" x14ac:dyDescent="0.3">
      <c r="A5781">
        <v>5780</v>
      </c>
      <c r="B5781">
        <v>0.57794999999999996</v>
      </c>
      <c r="C5781">
        <v>5.135E-2</v>
      </c>
      <c r="D5781">
        <v>0.20374999999999999</v>
      </c>
      <c r="E5781">
        <v>0.36764999999999998</v>
      </c>
      <c r="F5781">
        <v>0.85765000000000002</v>
      </c>
      <c r="G5781">
        <v>0.83955000000000002</v>
      </c>
      <c r="H5781">
        <v>0.62785000000000002</v>
      </c>
      <c r="I5781">
        <v>0.40194999999999997</v>
      </c>
      <c r="J5781">
        <v>1.085E-2</v>
      </c>
      <c r="K5781">
        <v>0.71094999999999997</v>
      </c>
      <c r="L5781">
        <v>4.4850000000000001E-2</v>
      </c>
    </row>
    <row r="5782" spans="1:12" x14ac:dyDescent="0.3">
      <c r="A5782">
        <v>5781</v>
      </c>
      <c r="B5782">
        <v>0.57804999999999995</v>
      </c>
      <c r="C5782">
        <v>0.32274999999999998</v>
      </c>
      <c r="D5782">
        <v>0.10115</v>
      </c>
      <c r="E5782">
        <v>0.60155000000000003</v>
      </c>
      <c r="F5782">
        <v>0.87644999999999995</v>
      </c>
      <c r="G5782">
        <v>0.20685000000000001</v>
      </c>
      <c r="H5782">
        <v>0.83865000000000001</v>
      </c>
      <c r="I5782">
        <v>0.86404999999999998</v>
      </c>
      <c r="J5782">
        <v>0.69535000000000002</v>
      </c>
      <c r="K5782">
        <v>0.52754999999999996</v>
      </c>
      <c r="L5782">
        <v>9.3450000000000005E-2</v>
      </c>
    </row>
    <row r="5783" spans="1:12" x14ac:dyDescent="0.3">
      <c r="A5783">
        <v>5782</v>
      </c>
      <c r="B5783">
        <v>0.57815000000000005</v>
      </c>
      <c r="C5783">
        <v>0.31774999999999998</v>
      </c>
      <c r="D5783">
        <v>0.15195</v>
      </c>
      <c r="E5783">
        <v>0.83245000000000002</v>
      </c>
      <c r="F5783">
        <v>0.12454999999999999</v>
      </c>
      <c r="G5783">
        <v>0.44755</v>
      </c>
      <c r="H5783">
        <v>0.90795000000000003</v>
      </c>
      <c r="I5783">
        <v>0.55815000000000003</v>
      </c>
      <c r="J5783">
        <v>0.65905000000000002</v>
      </c>
      <c r="K5783">
        <v>0.12445000000000001</v>
      </c>
      <c r="L5783">
        <v>2.4250000000000001E-2</v>
      </c>
    </row>
    <row r="5784" spans="1:12" x14ac:dyDescent="0.3">
      <c r="A5784">
        <v>5783</v>
      </c>
      <c r="B5784">
        <v>0.57825000000000004</v>
      </c>
      <c r="C5784">
        <v>0.75965000000000005</v>
      </c>
      <c r="D5784">
        <v>0.30044999999999999</v>
      </c>
      <c r="E5784">
        <v>0.38214999999999999</v>
      </c>
      <c r="F5784">
        <v>0.83845000000000003</v>
      </c>
      <c r="G5784">
        <v>0.77725</v>
      </c>
      <c r="H5784">
        <v>0.47704999999999997</v>
      </c>
      <c r="I5784">
        <v>0.69825000000000004</v>
      </c>
      <c r="J5784">
        <v>3.6549999999999999E-2</v>
      </c>
      <c r="K5784">
        <v>0.62075000000000002</v>
      </c>
      <c r="L5784">
        <v>2.6450000000000001E-2</v>
      </c>
    </row>
    <row r="5785" spans="1:12" x14ac:dyDescent="0.3">
      <c r="A5785">
        <v>5784</v>
      </c>
      <c r="B5785">
        <v>0.57835000000000003</v>
      </c>
      <c r="C5785">
        <v>0.79795000000000005</v>
      </c>
      <c r="D5785">
        <v>0.86944999999999995</v>
      </c>
      <c r="E5785">
        <v>0.63444999999999996</v>
      </c>
      <c r="F5785">
        <v>0.27575</v>
      </c>
      <c r="G5785">
        <v>0.64664999999999995</v>
      </c>
      <c r="H5785">
        <v>0.84435000000000004</v>
      </c>
      <c r="I5785">
        <v>0.75914999999999999</v>
      </c>
      <c r="J5785">
        <v>0.46555000000000002</v>
      </c>
      <c r="K5785">
        <v>0.92335</v>
      </c>
      <c r="L5785">
        <v>0.42385</v>
      </c>
    </row>
    <row r="5786" spans="1:12" x14ac:dyDescent="0.3">
      <c r="A5786">
        <v>5785</v>
      </c>
      <c r="B5786">
        <v>0.57845000000000002</v>
      </c>
      <c r="C5786">
        <v>0.68335000000000001</v>
      </c>
      <c r="D5786">
        <v>0.49014999999999997</v>
      </c>
      <c r="E5786">
        <v>0.69555</v>
      </c>
      <c r="F5786">
        <v>0.67454999999999998</v>
      </c>
      <c r="G5786">
        <v>0.29954999999999998</v>
      </c>
      <c r="H5786">
        <v>0.84314999999999996</v>
      </c>
      <c r="I5786">
        <v>0.69984999999999997</v>
      </c>
      <c r="J5786">
        <v>0.83735000000000004</v>
      </c>
      <c r="K5786">
        <v>0.89434999999999998</v>
      </c>
      <c r="L5786">
        <v>0.46644999999999998</v>
      </c>
    </row>
    <row r="5787" spans="1:12" x14ac:dyDescent="0.3">
      <c r="A5787">
        <v>5786</v>
      </c>
      <c r="B5787">
        <v>0.57855000000000001</v>
      </c>
      <c r="C5787">
        <v>0.80745</v>
      </c>
      <c r="D5787">
        <v>0.38355</v>
      </c>
      <c r="E5787">
        <v>0.35604999999999998</v>
      </c>
      <c r="F5787">
        <v>0.91635</v>
      </c>
      <c r="G5787">
        <v>0.76775000000000004</v>
      </c>
      <c r="H5787">
        <v>0.20344999999999999</v>
      </c>
      <c r="I5787">
        <v>0.27024999999999999</v>
      </c>
      <c r="J5787">
        <v>0.12005</v>
      </c>
      <c r="K5787">
        <v>0.29594999999999999</v>
      </c>
      <c r="L5787">
        <v>8.8249999999999995E-2</v>
      </c>
    </row>
    <row r="5788" spans="1:12" x14ac:dyDescent="0.3">
      <c r="A5788">
        <v>5787</v>
      </c>
      <c r="B5788">
        <v>0.57865</v>
      </c>
      <c r="C5788">
        <v>0.77505000000000002</v>
      </c>
      <c r="D5788">
        <v>0.57335000000000003</v>
      </c>
      <c r="E5788">
        <v>0.77605000000000002</v>
      </c>
      <c r="F5788">
        <v>0.44745000000000001</v>
      </c>
      <c r="G5788">
        <v>0.35065000000000002</v>
      </c>
      <c r="H5788">
        <v>0.50765000000000005</v>
      </c>
      <c r="I5788">
        <v>0.63185000000000002</v>
      </c>
      <c r="J5788">
        <v>0.49825000000000003</v>
      </c>
      <c r="K5788">
        <v>0.28865000000000002</v>
      </c>
      <c r="L5788">
        <v>0.73794999999999999</v>
      </c>
    </row>
    <row r="5789" spans="1:12" x14ac:dyDescent="0.3">
      <c r="A5789">
        <v>5788</v>
      </c>
      <c r="B5789">
        <v>0.57874999999999999</v>
      </c>
      <c r="C5789">
        <v>0.43985000000000002</v>
      </c>
      <c r="D5789">
        <v>0.50954999999999995</v>
      </c>
      <c r="E5789">
        <v>7.3050000000000004E-2</v>
      </c>
      <c r="F5789">
        <v>7.7049999999999993E-2</v>
      </c>
      <c r="G5789">
        <v>0.75434999999999997</v>
      </c>
      <c r="H5789">
        <v>0.67264999999999997</v>
      </c>
      <c r="I5789">
        <v>0.79854999999999998</v>
      </c>
      <c r="J5789">
        <v>0.13865</v>
      </c>
      <c r="K5789">
        <v>0.40665000000000001</v>
      </c>
      <c r="L5789">
        <v>0.11995</v>
      </c>
    </row>
    <row r="5790" spans="1:12" x14ac:dyDescent="0.3">
      <c r="A5790">
        <v>5789</v>
      </c>
      <c r="B5790">
        <v>0.57884999999999998</v>
      </c>
      <c r="C5790">
        <v>0.31085000000000002</v>
      </c>
      <c r="D5790">
        <v>0.39105000000000001</v>
      </c>
      <c r="E5790">
        <v>0.84724999999999995</v>
      </c>
      <c r="F5790">
        <v>9.4850000000000004E-2</v>
      </c>
      <c r="G5790">
        <v>0.86944999999999995</v>
      </c>
      <c r="H5790">
        <v>0.71035000000000004</v>
      </c>
      <c r="I5790">
        <v>0.83865000000000001</v>
      </c>
      <c r="J5790">
        <v>0.24145</v>
      </c>
      <c r="K5790">
        <v>0.69935000000000003</v>
      </c>
      <c r="L5790">
        <v>0.44505</v>
      </c>
    </row>
    <row r="5791" spans="1:12" x14ac:dyDescent="0.3">
      <c r="A5791">
        <v>5790</v>
      </c>
      <c r="B5791">
        <v>0.57894999999999996</v>
      </c>
      <c r="C5791">
        <v>0.43595</v>
      </c>
      <c r="D5791">
        <v>8.0449999999999994E-2</v>
      </c>
      <c r="E5791">
        <v>0.62865000000000004</v>
      </c>
      <c r="F5791">
        <v>0.83955000000000002</v>
      </c>
      <c r="G5791">
        <v>0.36364999999999997</v>
      </c>
      <c r="H5791">
        <v>0.97894999999999999</v>
      </c>
      <c r="I5791">
        <v>6.0949999999999997E-2</v>
      </c>
      <c r="J5791">
        <v>0.48644999999999999</v>
      </c>
      <c r="K5791">
        <v>0.69555</v>
      </c>
      <c r="L5791">
        <v>0.97204999999999997</v>
      </c>
    </row>
    <row r="5792" spans="1:12" x14ac:dyDescent="0.3">
      <c r="A5792">
        <v>5791</v>
      </c>
      <c r="B5792">
        <v>0.57904999999999995</v>
      </c>
      <c r="C5792">
        <v>0.78354999999999997</v>
      </c>
      <c r="D5792">
        <v>0.91444999999999999</v>
      </c>
      <c r="E5792">
        <v>0.30235000000000001</v>
      </c>
      <c r="F5792">
        <v>0.98224999999999996</v>
      </c>
      <c r="G5792">
        <v>0.85375000000000001</v>
      </c>
      <c r="H5792">
        <v>0.77005000000000001</v>
      </c>
      <c r="I5792">
        <v>0.74145000000000005</v>
      </c>
      <c r="J5792">
        <v>7.0650000000000004E-2</v>
      </c>
      <c r="K5792">
        <v>0.94735000000000003</v>
      </c>
      <c r="L5792">
        <v>0.13455</v>
      </c>
    </row>
    <row r="5793" spans="1:12" x14ac:dyDescent="0.3">
      <c r="A5793">
        <v>5792</v>
      </c>
      <c r="B5793">
        <v>0.57915000000000005</v>
      </c>
      <c r="C5793">
        <v>0.93825000000000003</v>
      </c>
      <c r="D5793">
        <v>5.6349999999999997E-2</v>
      </c>
      <c r="E5793">
        <v>0.67654999999999998</v>
      </c>
      <c r="F5793">
        <v>0.57315000000000005</v>
      </c>
      <c r="G5793">
        <v>0.31735000000000002</v>
      </c>
      <c r="H5793">
        <v>0.27665000000000001</v>
      </c>
      <c r="I5793">
        <v>6.0749999999999998E-2</v>
      </c>
      <c r="J5793">
        <v>9.6250000000000002E-2</v>
      </c>
      <c r="K5793">
        <v>0.80074999999999996</v>
      </c>
      <c r="L5793">
        <v>0.75134999999999996</v>
      </c>
    </row>
    <row r="5794" spans="1:12" x14ac:dyDescent="0.3">
      <c r="A5794">
        <v>5793</v>
      </c>
      <c r="B5794">
        <v>0.57925000000000004</v>
      </c>
      <c r="C5794">
        <v>0.72035000000000005</v>
      </c>
      <c r="D5794">
        <v>9.0500000000000008E-3</v>
      </c>
      <c r="E5794">
        <v>0.68445</v>
      </c>
      <c r="F5794">
        <v>0.21684999999999999</v>
      </c>
      <c r="G5794">
        <v>0.96794999999999998</v>
      </c>
      <c r="H5794">
        <v>0.85714999999999997</v>
      </c>
      <c r="I5794">
        <v>0.98965000000000003</v>
      </c>
      <c r="J5794">
        <v>0.82045000000000001</v>
      </c>
      <c r="K5794">
        <v>0.47094999999999998</v>
      </c>
      <c r="L5794">
        <v>0.18235000000000001</v>
      </c>
    </row>
    <row r="5795" spans="1:12" x14ac:dyDescent="0.3">
      <c r="A5795">
        <v>5794</v>
      </c>
      <c r="B5795">
        <v>0.57935000000000003</v>
      </c>
      <c r="C5795">
        <v>0.52895000000000003</v>
      </c>
      <c r="D5795">
        <v>0.86865000000000003</v>
      </c>
      <c r="E5795">
        <v>0.49495</v>
      </c>
      <c r="F5795">
        <v>0.35525000000000001</v>
      </c>
      <c r="G5795">
        <v>0.85934999999999995</v>
      </c>
      <c r="H5795">
        <v>0.84814999999999996</v>
      </c>
      <c r="I5795">
        <v>0.33724999999999999</v>
      </c>
      <c r="J5795">
        <v>0.39755000000000001</v>
      </c>
      <c r="K5795">
        <v>0.79464999999999997</v>
      </c>
      <c r="L5795">
        <v>0.49564999999999998</v>
      </c>
    </row>
    <row r="5796" spans="1:12" x14ac:dyDescent="0.3">
      <c r="A5796">
        <v>5795</v>
      </c>
      <c r="B5796">
        <v>0.57945000000000002</v>
      </c>
      <c r="C5796">
        <v>2.7349999999999999E-2</v>
      </c>
      <c r="D5796">
        <v>0.92305000000000004</v>
      </c>
      <c r="E5796">
        <v>0.40215000000000001</v>
      </c>
      <c r="F5796">
        <v>0.40725</v>
      </c>
      <c r="G5796">
        <v>0.73804999999999998</v>
      </c>
      <c r="H5796">
        <v>0.22025</v>
      </c>
      <c r="I5796">
        <v>0.87644999999999995</v>
      </c>
      <c r="J5796">
        <v>0.73645000000000005</v>
      </c>
      <c r="K5796">
        <v>0.22875000000000001</v>
      </c>
      <c r="L5796">
        <v>0.66854999999999998</v>
      </c>
    </row>
    <row r="5797" spans="1:12" x14ac:dyDescent="0.3">
      <c r="A5797">
        <v>5796</v>
      </c>
      <c r="B5797">
        <v>0.57955000000000001</v>
      </c>
      <c r="C5797">
        <v>0.93364999999999998</v>
      </c>
      <c r="D5797">
        <v>0.21625</v>
      </c>
      <c r="E5797">
        <v>0.85265000000000002</v>
      </c>
      <c r="F5797">
        <v>0.86075000000000002</v>
      </c>
      <c r="G5797">
        <v>0.13505</v>
      </c>
      <c r="H5797">
        <v>0.42104999999999998</v>
      </c>
      <c r="I5797">
        <v>0.68125000000000002</v>
      </c>
      <c r="J5797">
        <v>0.36385000000000001</v>
      </c>
      <c r="K5797">
        <v>0.25945000000000001</v>
      </c>
      <c r="L5797">
        <v>0.10475</v>
      </c>
    </row>
    <row r="5798" spans="1:12" x14ac:dyDescent="0.3">
      <c r="A5798">
        <v>5797</v>
      </c>
      <c r="B5798">
        <v>0.57965</v>
      </c>
      <c r="C5798">
        <v>0.16245000000000001</v>
      </c>
      <c r="D5798">
        <v>0.14174999999999999</v>
      </c>
      <c r="E5798">
        <v>0.27865000000000001</v>
      </c>
      <c r="F5798">
        <v>0.19844999999999999</v>
      </c>
      <c r="G5798">
        <v>0.81194999999999995</v>
      </c>
      <c r="H5798">
        <v>0.22645000000000001</v>
      </c>
      <c r="I5798">
        <v>0.58445000000000003</v>
      </c>
      <c r="J5798">
        <v>0.61755000000000004</v>
      </c>
      <c r="K5798">
        <v>0.53225</v>
      </c>
      <c r="L5798">
        <v>0.24065</v>
      </c>
    </row>
    <row r="5799" spans="1:12" x14ac:dyDescent="0.3">
      <c r="A5799">
        <v>5798</v>
      </c>
      <c r="B5799">
        <v>0.57974999999999999</v>
      </c>
      <c r="C5799">
        <v>0.44155</v>
      </c>
      <c r="D5799">
        <v>0.15015000000000001</v>
      </c>
      <c r="E5799">
        <v>0.92925000000000002</v>
      </c>
      <c r="F5799">
        <v>0.46855000000000002</v>
      </c>
      <c r="G5799">
        <v>0.98785000000000001</v>
      </c>
      <c r="H5799">
        <v>0.77424999999999999</v>
      </c>
      <c r="I5799">
        <v>0.50824999999999998</v>
      </c>
      <c r="J5799">
        <v>7.1150000000000005E-2</v>
      </c>
      <c r="K5799">
        <v>0.46215000000000001</v>
      </c>
      <c r="L5799">
        <v>0.57355</v>
      </c>
    </row>
    <row r="5800" spans="1:12" x14ac:dyDescent="0.3">
      <c r="A5800">
        <v>5799</v>
      </c>
      <c r="B5800">
        <v>0.57984999999999998</v>
      </c>
      <c r="C5800">
        <v>0.48854999999999998</v>
      </c>
      <c r="D5800">
        <v>0.25805</v>
      </c>
      <c r="E5800">
        <v>0.58374999999999999</v>
      </c>
      <c r="F5800">
        <v>0.37805</v>
      </c>
      <c r="G5800">
        <v>0.50385000000000002</v>
      </c>
      <c r="H5800">
        <v>0.30525000000000002</v>
      </c>
      <c r="I5800">
        <v>7.9649999999999999E-2</v>
      </c>
      <c r="J5800">
        <v>0.63514999999999999</v>
      </c>
      <c r="K5800">
        <v>0.21135000000000001</v>
      </c>
      <c r="L5800">
        <v>0.97614999999999996</v>
      </c>
    </row>
    <row r="5801" spans="1:12" x14ac:dyDescent="0.3">
      <c r="A5801">
        <v>5800</v>
      </c>
      <c r="B5801">
        <v>0.57994999999999997</v>
      </c>
      <c r="C5801">
        <v>8.1499999999999993E-3</v>
      </c>
      <c r="D5801">
        <v>0.92674999999999996</v>
      </c>
      <c r="E5801">
        <v>0.56984999999999997</v>
      </c>
      <c r="F5801">
        <v>0.43435000000000001</v>
      </c>
      <c r="G5801">
        <v>0.69745000000000001</v>
      </c>
      <c r="H5801">
        <v>0.18584999999999999</v>
      </c>
      <c r="I5801">
        <v>0.56705000000000005</v>
      </c>
      <c r="J5801">
        <v>0.15484999999999999</v>
      </c>
      <c r="K5801">
        <v>0.60265000000000002</v>
      </c>
      <c r="L5801">
        <v>0.40365000000000001</v>
      </c>
    </row>
    <row r="5802" spans="1:12" x14ac:dyDescent="0.3">
      <c r="A5802">
        <v>5801</v>
      </c>
      <c r="B5802">
        <v>0.58004999999999995</v>
      </c>
      <c r="C5802">
        <v>0.30185000000000001</v>
      </c>
      <c r="D5802">
        <v>0.72904999999999998</v>
      </c>
      <c r="E5802">
        <v>0.60575000000000001</v>
      </c>
      <c r="F5802">
        <v>0.70604999999999996</v>
      </c>
      <c r="G5802">
        <v>0.34044999999999997</v>
      </c>
      <c r="H5802">
        <v>0.34015000000000001</v>
      </c>
      <c r="I5802">
        <v>0.91354999999999997</v>
      </c>
      <c r="J5802">
        <v>0.48854999999999998</v>
      </c>
      <c r="K5802">
        <v>0.80954999999999999</v>
      </c>
      <c r="L5802">
        <v>0.15195</v>
      </c>
    </row>
    <row r="5803" spans="1:12" x14ac:dyDescent="0.3">
      <c r="A5803">
        <v>5802</v>
      </c>
      <c r="B5803">
        <v>0.58015000000000005</v>
      </c>
      <c r="C5803">
        <v>0.54105000000000003</v>
      </c>
      <c r="D5803">
        <v>0.21074999999999999</v>
      </c>
      <c r="E5803">
        <v>0.72504999999999997</v>
      </c>
      <c r="F5803">
        <v>0.37245</v>
      </c>
      <c r="G5803">
        <v>0.44324999999999998</v>
      </c>
      <c r="H5803">
        <v>0.89234999999999998</v>
      </c>
      <c r="I5803">
        <v>4.2450000000000002E-2</v>
      </c>
      <c r="J5803">
        <v>0.39234999999999998</v>
      </c>
      <c r="K5803">
        <v>0.13764999999999999</v>
      </c>
      <c r="L5803">
        <v>0.95465</v>
      </c>
    </row>
    <row r="5804" spans="1:12" x14ac:dyDescent="0.3">
      <c r="A5804">
        <v>5803</v>
      </c>
      <c r="B5804">
        <v>0.58025000000000004</v>
      </c>
      <c r="C5804">
        <v>0.71455000000000002</v>
      </c>
      <c r="D5804">
        <v>0.65244999999999997</v>
      </c>
      <c r="E5804">
        <v>0.31874999999999998</v>
      </c>
      <c r="F5804">
        <v>0.69604999999999995</v>
      </c>
      <c r="G5804">
        <v>0.76144999999999996</v>
      </c>
      <c r="H5804">
        <v>0.53985000000000005</v>
      </c>
      <c r="I5804">
        <v>0.64744999999999997</v>
      </c>
      <c r="J5804">
        <v>6.0650000000000003E-2</v>
      </c>
      <c r="K5804">
        <v>0.54715000000000003</v>
      </c>
      <c r="L5804">
        <v>0.82435000000000003</v>
      </c>
    </row>
    <row r="5805" spans="1:12" x14ac:dyDescent="0.3">
      <c r="A5805">
        <v>5804</v>
      </c>
      <c r="B5805">
        <v>0.58035000000000003</v>
      </c>
      <c r="C5805">
        <v>0.62655000000000005</v>
      </c>
      <c r="D5805">
        <v>2.3550000000000001E-2</v>
      </c>
      <c r="E5805">
        <v>0.88675000000000004</v>
      </c>
      <c r="F5805">
        <v>0.22455</v>
      </c>
      <c r="G5805">
        <v>0.86014999999999997</v>
      </c>
      <c r="H5805">
        <v>5.5149999999999998E-2</v>
      </c>
      <c r="I5805">
        <v>0.48525000000000001</v>
      </c>
      <c r="J5805">
        <v>3.1050000000000001E-2</v>
      </c>
      <c r="K5805">
        <v>0.55005000000000004</v>
      </c>
      <c r="L5805">
        <v>0.85804999999999998</v>
      </c>
    </row>
    <row r="5806" spans="1:12" x14ac:dyDescent="0.3">
      <c r="A5806">
        <v>5805</v>
      </c>
      <c r="B5806">
        <v>0.58045000000000002</v>
      </c>
      <c r="C5806">
        <v>0.36154999999999998</v>
      </c>
      <c r="D5806">
        <v>0.68125000000000002</v>
      </c>
      <c r="E5806">
        <v>8.5349999999999995E-2</v>
      </c>
      <c r="F5806">
        <v>0.78095000000000003</v>
      </c>
      <c r="G5806">
        <v>0.79935</v>
      </c>
      <c r="H5806">
        <v>0.96065</v>
      </c>
      <c r="I5806">
        <v>0.90885000000000005</v>
      </c>
      <c r="J5806">
        <v>0.37425000000000003</v>
      </c>
      <c r="K5806">
        <v>0.85594999999999999</v>
      </c>
      <c r="L5806">
        <v>0.15085000000000001</v>
      </c>
    </row>
    <row r="5807" spans="1:12" x14ac:dyDescent="0.3">
      <c r="A5807">
        <v>5806</v>
      </c>
      <c r="B5807">
        <v>0.58055000000000001</v>
      </c>
      <c r="C5807">
        <v>0.75055000000000005</v>
      </c>
      <c r="D5807">
        <v>0.81515000000000004</v>
      </c>
      <c r="E5807">
        <v>2.3650000000000001E-2</v>
      </c>
      <c r="F5807">
        <v>0.65915000000000001</v>
      </c>
      <c r="G5807">
        <v>0.54584999999999995</v>
      </c>
      <c r="H5807">
        <v>0.61514999999999997</v>
      </c>
      <c r="I5807">
        <v>0.63775000000000004</v>
      </c>
      <c r="J5807">
        <v>0.62765000000000004</v>
      </c>
      <c r="K5807">
        <v>0.48585</v>
      </c>
      <c r="L5807">
        <v>0.12675</v>
      </c>
    </row>
    <row r="5808" spans="1:12" x14ac:dyDescent="0.3">
      <c r="A5808">
        <v>5807</v>
      </c>
      <c r="B5808">
        <v>0.58065</v>
      </c>
      <c r="C5808">
        <v>0.30154999999999998</v>
      </c>
      <c r="D5808">
        <v>0.91984999999999995</v>
      </c>
      <c r="E5808">
        <v>0.31745000000000001</v>
      </c>
      <c r="F5808">
        <v>9.0149999999999994E-2</v>
      </c>
      <c r="G5808">
        <v>0.76305000000000001</v>
      </c>
      <c r="H5808">
        <v>0.16664999999999999</v>
      </c>
      <c r="I5808">
        <v>0.77215</v>
      </c>
      <c r="J5808">
        <v>7.4749999999999997E-2</v>
      </c>
      <c r="K5808">
        <v>0.28894999999999998</v>
      </c>
      <c r="L5808">
        <v>0.97724999999999995</v>
      </c>
    </row>
    <row r="5809" spans="1:12" x14ac:dyDescent="0.3">
      <c r="A5809">
        <v>5808</v>
      </c>
      <c r="B5809">
        <v>0.58074999999999999</v>
      </c>
      <c r="C5809">
        <v>0.58774999999999999</v>
      </c>
      <c r="D5809">
        <v>0.85065000000000002</v>
      </c>
      <c r="E5809">
        <v>0.34475</v>
      </c>
      <c r="F5809">
        <v>0.25085000000000002</v>
      </c>
      <c r="G5809">
        <v>0.93694999999999995</v>
      </c>
      <c r="H5809">
        <v>0.28605000000000003</v>
      </c>
      <c r="I5809">
        <v>0.62504999999999999</v>
      </c>
      <c r="J5809">
        <v>0.73545000000000005</v>
      </c>
      <c r="K5809">
        <v>0.61634999999999995</v>
      </c>
      <c r="L5809">
        <v>2.725E-2</v>
      </c>
    </row>
    <row r="5810" spans="1:12" x14ac:dyDescent="0.3">
      <c r="A5810">
        <v>5809</v>
      </c>
      <c r="B5810">
        <v>0.58084999999999998</v>
      </c>
      <c r="C5810">
        <v>0.90115000000000001</v>
      </c>
      <c r="D5810">
        <v>0.52695000000000003</v>
      </c>
      <c r="E5810">
        <v>0.37414999999999998</v>
      </c>
      <c r="F5810">
        <v>0.62444999999999995</v>
      </c>
      <c r="G5810">
        <v>0.34915000000000002</v>
      </c>
      <c r="H5810">
        <v>0.60855000000000004</v>
      </c>
      <c r="I5810">
        <v>7.3950000000000002E-2</v>
      </c>
      <c r="J5810">
        <v>0.24625</v>
      </c>
      <c r="K5810">
        <v>0.15365000000000001</v>
      </c>
      <c r="L5810">
        <v>0.85004999999999997</v>
      </c>
    </row>
    <row r="5811" spans="1:12" x14ac:dyDescent="0.3">
      <c r="A5811">
        <v>5810</v>
      </c>
      <c r="B5811">
        <v>0.58094999999999997</v>
      </c>
      <c r="C5811">
        <v>0.98334999999999995</v>
      </c>
      <c r="D5811">
        <v>0.58994999999999997</v>
      </c>
      <c r="E5811">
        <v>0.12715000000000001</v>
      </c>
      <c r="F5811">
        <v>0.86895</v>
      </c>
      <c r="G5811">
        <v>0.13564999999999999</v>
      </c>
      <c r="H5811">
        <v>0.14335000000000001</v>
      </c>
      <c r="I5811">
        <v>0.27825</v>
      </c>
      <c r="J5811">
        <v>0.32124999999999998</v>
      </c>
      <c r="K5811">
        <v>1.205E-2</v>
      </c>
      <c r="L5811">
        <v>0.42945</v>
      </c>
    </row>
    <row r="5812" spans="1:12" x14ac:dyDescent="0.3">
      <c r="A5812">
        <v>5811</v>
      </c>
      <c r="B5812">
        <v>0.58104999999999996</v>
      </c>
      <c r="C5812">
        <v>0.98094999999999999</v>
      </c>
      <c r="D5812">
        <v>0.75095000000000001</v>
      </c>
      <c r="E5812">
        <v>0.47865000000000002</v>
      </c>
      <c r="F5812">
        <v>0.68705000000000005</v>
      </c>
      <c r="G5812">
        <v>0.91554999999999997</v>
      </c>
      <c r="H5812">
        <v>0.65774999999999995</v>
      </c>
      <c r="I5812">
        <v>0.11945</v>
      </c>
      <c r="J5812">
        <v>0.49914999999999998</v>
      </c>
      <c r="K5812">
        <v>0.45574999999999999</v>
      </c>
      <c r="L5812">
        <v>0.94615000000000005</v>
      </c>
    </row>
    <row r="5813" spans="1:12" x14ac:dyDescent="0.3">
      <c r="A5813">
        <v>5812</v>
      </c>
      <c r="B5813">
        <v>0.58115000000000006</v>
      </c>
      <c r="C5813">
        <v>0.57184999999999997</v>
      </c>
      <c r="D5813">
        <v>0.34205000000000002</v>
      </c>
      <c r="E5813">
        <v>3.2250000000000001E-2</v>
      </c>
      <c r="F5813">
        <v>0.61834999999999996</v>
      </c>
      <c r="G5813">
        <v>0.60594999999999999</v>
      </c>
      <c r="H5813">
        <v>0.19975000000000001</v>
      </c>
      <c r="I5813">
        <v>0.67935000000000001</v>
      </c>
      <c r="J5813">
        <v>0.92684999999999995</v>
      </c>
      <c r="K5813">
        <v>0.65595000000000003</v>
      </c>
      <c r="L5813">
        <v>0.71765000000000001</v>
      </c>
    </row>
    <row r="5814" spans="1:12" x14ac:dyDescent="0.3">
      <c r="A5814">
        <v>5813</v>
      </c>
      <c r="B5814">
        <v>0.58125000000000004</v>
      </c>
      <c r="C5814">
        <v>0.96935000000000004</v>
      </c>
      <c r="D5814">
        <v>0.65885000000000005</v>
      </c>
      <c r="E5814">
        <v>0.80125000000000002</v>
      </c>
      <c r="F5814">
        <v>0.64195000000000002</v>
      </c>
      <c r="G5814">
        <v>0.55074999999999996</v>
      </c>
      <c r="H5814">
        <v>8.3150000000000002E-2</v>
      </c>
      <c r="I5814">
        <v>0.68374999999999997</v>
      </c>
      <c r="J5814">
        <v>0.71535000000000004</v>
      </c>
      <c r="K5814">
        <v>0.36094999999999999</v>
      </c>
      <c r="L5814">
        <v>0.69105000000000005</v>
      </c>
    </row>
    <row r="5815" spans="1:12" x14ac:dyDescent="0.3">
      <c r="A5815">
        <v>5814</v>
      </c>
      <c r="B5815">
        <v>0.58135000000000003</v>
      </c>
      <c r="C5815">
        <v>4.7449999999999999E-2</v>
      </c>
      <c r="D5815">
        <v>0.74985000000000002</v>
      </c>
      <c r="E5815">
        <v>0.98904999999999998</v>
      </c>
      <c r="F5815">
        <v>0.10954999999999999</v>
      </c>
      <c r="G5815">
        <v>0.54754999999999998</v>
      </c>
      <c r="H5815">
        <v>0.60765000000000002</v>
      </c>
      <c r="I5815">
        <v>0.88214999999999999</v>
      </c>
      <c r="J5815">
        <v>0.14704999999999999</v>
      </c>
      <c r="K5815">
        <v>0.33455000000000001</v>
      </c>
      <c r="L5815">
        <v>2.9649999999999999E-2</v>
      </c>
    </row>
    <row r="5816" spans="1:12" x14ac:dyDescent="0.3">
      <c r="A5816">
        <v>5815</v>
      </c>
      <c r="B5816">
        <v>0.58145000000000002</v>
      </c>
      <c r="C5816">
        <v>0.48494999999999999</v>
      </c>
      <c r="D5816">
        <v>0.39334999999999998</v>
      </c>
      <c r="E5816">
        <v>0.31574999999999998</v>
      </c>
      <c r="F5816">
        <v>0.37504999999999999</v>
      </c>
      <c r="G5816">
        <v>0.41115000000000002</v>
      </c>
      <c r="H5816">
        <v>9.3649999999999997E-2</v>
      </c>
      <c r="I5816">
        <v>0.90954999999999997</v>
      </c>
      <c r="J5816">
        <v>0.40765000000000001</v>
      </c>
      <c r="K5816">
        <v>7.8649999999999998E-2</v>
      </c>
      <c r="L5816">
        <v>0.98075000000000001</v>
      </c>
    </row>
    <row r="5817" spans="1:12" x14ac:dyDescent="0.3">
      <c r="A5817">
        <v>5816</v>
      </c>
      <c r="B5817">
        <v>0.58155000000000001</v>
      </c>
      <c r="C5817">
        <v>0.76685000000000003</v>
      </c>
      <c r="D5817">
        <v>0.62475000000000003</v>
      </c>
      <c r="E5817">
        <v>0.65305000000000002</v>
      </c>
      <c r="F5817">
        <v>0.12125</v>
      </c>
      <c r="G5817">
        <v>0.28775000000000001</v>
      </c>
      <c r="H5817">
        <v>0.94635000000000002</v>
      </c>
      <c r="I5817">
        <v>0.67135</v>
      </c>
      <c r="J5817">
        <v>0.62734999999999996</v>
      </c>
      <c r="K5817">
        <v>8.4250000000000005E-2</v>
      </c>
      <c r="L5817">
        <v>0.50744999999999996</v>
      </c>
    </row>
    <row r="5818" spans="1:12" x14ac:dyDescent="0.3">
      <c r="A5818">
        <v>5817</v>
      </c>
      <c r="B5818">
        <v>0.58165</v>
      </c>
      <c r="C5818">
        <v>0.24565000000000001</v>
      </c>
      <c r="D5818">
        <v>0.43354999999999999</v>
      </c>
      <c r="E5818">
        <v>0.85624999999999996</v>
      </c>
      <c r="F5818">
        <v>0.53825000000000001</v>
      </c>
      <c r="G5818">
        <v>0.21904999999999999</v>
      </c>
      <c r="H5818">
        <v>0.89534999999999998</v>
      </c>
      <c r="I5818">
        <v>0.36144999999999999</v>
      </c>
      <c r="J5818">
        <v>0.92184999999999995</v>
      </c>
      <c r="K5818">
        <v>0.10255</v>
      </c>
      <c r="L5818">
        <v>0.33645000000000003</v>
      </c>
    </row>
    <row r="5819" spans="1:12" x14ac:dyDescent="0.3">
      <c r="A5819">
        <v>5818</v>
      </c>
      <c r="B5819">
        <v>0.58174999999999999</v>
      </c>
      <c r="C5819">
        <v>0.67625000000000002</v>
      </c>
      <c r="D5819">
        <v>0.31824999999999998</v>
      </c>
      <c r="E5819">
        <v>0.21365000000000001</v>
      </c>
      <c r="F5819">
        <v>0.70665</v>
      </c>
      <c r="G5819">
        <v>0.74995000000000001</v>
      </c>
      <c r="H5819">
        <v>0.35085</v>
      </c>
      <c r="I5819">
        <v>0.29965000000000003</v>
      </c>
      <c r="J5819">
        <v>0.70345000000000002</v>
      </c>
      <c r="K5819">
        <v>0.49614999999999998</v>
      </c>
      <c r="L5819">
        <v>4.0149999999999998E-2</v>
      </c>
    </row>
    <row r="5820" spans="1:12" x14ac:dyDescent="0.3">
      <c r="A5820">
        <v>5819</v>
      </c>
      <c r="B5820">
        <v>0.58184999999999998</v>
      </c>
      <c r="C5820">
        <v>0.27955000000000002</v>
      </c>
      <c r="D5820">
        <v>0.52085000000000004</v>
      </c>
      <c r="E5820">
        <v>0.81474999999999997</v>
      </c>
      <c r="F5820">
        <v>0.95494999999999997</v>
      </c>
      <c r="G5820">
        <v>0.78615000000000002</v>
      </c>
      <c r="H5820">
        <v>0.45815</v>
      </c>
      <c r="I5820">
        <v>0.63865000000000005</v>
      </c>
      <c r="J5820">
        <v>0.57364999999999999</v>
      </c>
      <c r="K5820">
        <v>0.71384999999999998</v>
      </c>
      <c r="L5820">
        <v>0.27584999999999998</v>
      </c>
    </row>
    <row r="5821" spans="1:12" x14ac:dyDescent="0.3">
      <c r="A5821">
        <v>5820</v>
      </c>
      <c r="B5821">
        <v>0.58194999999999997</v>
      </c>
      <c r="C5821">
        <v>0.94464999999999999</v>
      </c>
      <c r="D5821">
        <v>0.38414999999999999</v>
      </c>
      <c r="E5821">
        <v>0.52164999999999995</v>
      </c>
      <c r="F5821">
        <v>0.13005</v>
      </c>
      <c r="G5821">
        <v>2.775E-2</v>
      </c>
      <c r="H5821">
        <v>0.11625000000000001</v>
      </c>
      <c r="I5821">
        <v>0.18185000000000001</v>
      </c>
      <c r="J5821">
        <v>0.12845000000000001</v>
      </c>
      <c r="K5821">
        <v>0.48845</v>
      </c>
      <c r="L5821">
        <v>0.31845000000000001</v>
      </c>
    </row>
    <row r="5822" spans="1:12" x14ac:dyDescent="0.3">
      <c r="A5822">
        <v>5821</v>
      </c>
      <c r="B5822">
        <v>0.58204999999999996</v>
      </c>
      <c r="C5822">
        <v>0.58765000000000001</v>
      </c>
      <c r="D5822">
        <v>0.79784999999999995</v>
      </c>
      <c r="E5822">
        <v>3.5049999999999998E-2</v>
      </c>
      <c r="F5822">
        <v>0.47865000000000002</v>
      </c>
      <c r="G5822">
        <v>0.81254999999999999</v>
      </c>
      <c r="H5822">
        <v>0.30654999999999999</v>
      </c>
      <c r="I5822">
        <v>0.74875000000000003</v>
      </c>
      <c r="J5822">
        <v>0.28644999999999998</v>
      </c>
      <c r="K5822">
        <v>0.98224999999999996</v>
      </c>
      <c r="L5822">
        <v>0.70674999999999999</v>
      </c>
    </row>
    <row r="5823" spans="1:12" x14ac:dyDescent="0.3">
      <c r="A5823">
        <v>5822</v>
      </c>
      <c r="B5823">
        <v>0.58214999999999995</v>
      </c>
      <c r="C5823">
        <v>0.42125000000000001</v>
      </c>
      <c r="D5823">
        <v>1.1050000000000001E-2</v>
      </c>
      <c r="E5823">
        <v>0.11665</v>
      </c>
      <c r="F5823">
        <v>9.8049999999999998E-2</v>
      </c>
      <c r="G5823">
        <v>0.37435000000000002</v>
      </c>
      <c r="H5823">
        <v>0.50654999999999994</v>
      </c>
      <c r="I5823">
        <v>0.86824999999999997</v>
      </c>
      <c r="J5823">
        <v>0.42085</v>
      </c>
      <c r="K5823">
        <v>0.82084999999999997</v>
      </c>
      <c r="L5823">
        <v>0.21625</v>
      </c>
    </row>
    <row r="5824" spans="1:12" x14ac:dyDescent="0.3">
      <c r="A5824">
        <v>5823</v>
      </c>
      <c r="B5824">
        <v>0.58225000000000005</v>
      </c>
      <c r="C5824">
        <v>0.65654999999999997</v>
      </c>
      <c r="D5824">
        <v>9.0149999999999994E-2</v>
      </c>
      <c r="E5824">
        <v>0.75705</v>
      </c>
      <c r="F5824">
        <v>0.47594999999999998</v>
      </c>
      <c r="G5824">
        <v>0.95035000000000003</v>
      </c>
      <c r="H5824">
        <v>0.29765000000000003</v>
      </c>
      <c r="I5824">
        <v>9.9250000000000005E-2</v>
      </c>
      <c r="J5824">
        <v>5.2500000000000003E-3</v>
      </c>
      <c r="K5824">
        <v>0.65834999999999999</v>
      </c>
      <c r="L5824">
        <v>0.24635000000000001</v>
      </c>
    </row>
    <row r="5825" spans="1:12" x14ac:dyDescent="0.3">
      <c r="A5825">
        <v>5824</v>
      </c>
      <c r="B5825">
        <v>0.58235000000000003</v>
      </c>
      <c r="C5825">
        <v>0.49104999999999999</v>
      </c>
      <c r="D5825">
        <v>0.29285</v>
      </c>
      <c r="E5825">
        <v>0.33484999999999998</v>
      </c>
      <c r="F5825">
        <v>0.69974999999999998</v>
      </c>
      <c r="G5825">
        <v>0.52944999999999998</v>
      </c>
      <c r="H5825">
        <v>0.56984999999999997</v>
      </c>
      <c r="I5825">
        <v>0.49614999999999998</v>
      </c>
      <c r="J5825">
        <v>0.66925000000000001</v>
      </c>
      <c r="K5825">
        <v>0.43514999999999998</v>
      </c>
      <c r="L5825">
        <v>0.11235000000000001</v>
      </c>
    </row>
    <row r="5826" spans="1:12" x14ac:dyDescent="0.3">
      <c r="A5826">
        <v>5825</v>
      </c>
      <c r="B5826">
        <v>0.58245000000000002</v>
      </c>
      <c r="C5826">
        <v>0.61345000000000005</v>
      </c>
      <c r="D5826">
        <v>0.16145000000000001</v>
      </c>
      <c r="E5826">
        <v>4.5150000000000003E-2</v>
      </c>
      <c r="F5826">
        <v>0.25905</v>
      </c>
      <c r="G5826">
        <v>0.10215</v>
      </c>
      <c r="H5826">
        <v>0.95335000000000003</v>
      </c>
      <c r="I5826">
        <v>0.56184999999999996</v>
      </c>
      <c r="J5826">
        <v>0.83214999999999995</v>
      </c>
      <c r="K5826">
        <v>0.60355000000000003</v>
      </c>
      <c r="L5826">
        <v>0.65405000000000002</v>
      </c>
    </row>
    <row r="5827" spans="1:12" x14ac:dyDescent="0.3">
      <c r="A5827">
        <v>5826</v>
      </c>
      <c r="B5827">
        <v>0.58255000000000001</v>
      </c>
      <c r="C5827">
        <v>0.64175000000000004</v>
      </c>
      <c r="D5827">
        <v>0.30875000000000002</v>
      </c>
      <c r="E5827">
        <v>0.74285000000000001</v>
      </c>
      <c r="F5827">
        <v>0.65764999999999996</v>
      </c>
      <c r="G5827">
        <v>0.90144999999999997</v>
      </c>
      <c r="H5827">
        <v>0.55095000000000005</v>
      </c>
      <c r="I5827">
        <v>0.80325000000000002</v>
      </c>
      <c r="J5827">
        <v>0.18495</v>
      </c>
      <c r="K5827">
        <v>0.77605000000000002</v>
      </c>
      <c r="L5827">
        <v>0.91854999999999998</v>
      </c>
    </row>
    <row r="5828" spans="1:12" x14ac:dyDescent="0.3">
      <c r="A5828">
        <v>5827</v>
      </c>
      <c r="B5828">
        <v>0.58265</v>
      </c>
      <c r="C5828">
        <v>0.51354999999999995</v>
      </c>
      <c r="D5828">
        <v>0.18095</v>
      </c>
      <c r="E5828">
        <v>0.82635000000000003</v>
      </c>
      <c r="F5828">
        <v>0.83704999999999996</v>
      </c>
      <c r="G5828">
        <v>0.54564999999999997</v>
      </c>
      <c r="H5828">
        <v>5.1749999999999997E-2</v>
      </c>
      <c r="I5828">
        <v>0.98394999999999999</v>
      </c>
      <c r="J5828">
        <v>0.65125</v>
      </c>
      <c r="K5828">
        <v>0.42695</v>
      </c>
      <c r="L5828">
        <v>0.80125000000000002</v>
      </c>
    </row>
    <row r="5829" spans="1:12" x14ac:dyDescent="0.3">
      <c r="A5829">
        <v>5828</v>
      </c>
      <c r="B5829">
        <v>0.58274999999999999</v>
      </c>
      <c r="C5829">
        <v>0.35125000000000001</v>
      </c>
      <c r="D5829">
        <v>0.61185</v>
      </c>
      <c r="E5829">
        <v>1.755E-2</v>
      </c>
      <c r="F5829">
        <v>0.61255000000000004</v>
      </c>
      <c r="G5829">
        <v>0.80905000000000005</v>
      </c>
      <c r="H5829">
        <v>0.21024999999999999</v>
      </c>
      <c r="I5829">
        <v>0.13485</v>
      </c>
      <c r="J5829">
        <v>2.545E-2</v>
      </c>
      <c r="K5829">
        <v>0.77244999999999997</v>
      </c>
      <c r="L5829">
        <v>0.61904999999999999</v>
      </c>
    </row>
    <row r="5830" spans="1:12" x14ac:dyDescent="0.3">
      <c r="A5830">
        <v>5829</v>
      </c>
      <c r="B5830">
        <v>0.58284999999999998</v>
      </c>
      <c r="C5830">
        <v>0.79474999999999996</v>
      </c>
      <c r="D5830">
        <v>0.42065000000000002</v>
      </c>
      <c r="E5830">
        <v>0.16214999999999999</v>
      </c>
      <c r="F5830">
        <v>0.10685</v>
      </c>
      <c r="G5830">
        <v>4.0349999999999997E-2</v>
      </c>
      <c r="H5830">
        <v>0.39765</v>
      </c>
      <c r="I5830">
        <v>3.1449999999999999E-2</v>
      </c>
      <c r="J5830">
        <v>0.67895000000000005</v>
      </c>
      <c r="K5830">
        <v>0.77944999999999998</v>
      </c>
      <c r="L5830">
        <v>0.84304999999999997</v>
      </c>
    </row>
    <row r="5831" spans="1:12" x14ac:dyDescent="0.3">
      <c r="A5831">
        <v>5830</v>
      </c>
      <c r="B5831">
        <v>0.58294999999999997</v>
      </c>
      <c r="C5831">
        <v>0.52034999999999998</v>
      </c>
      <c r="D5831">
        <v>0.53985000000000005</v>
      </c>
      <c r="E5831">
        <v>0.92664999999999997</v>
      </c>
      <c r="F5831">
        <v>0.88285000000000002</v>
      </c>
      <c r="G5831">
        <v>0.50134999999999996</v>
      </c>
      <c r="H5831">
        <v>0.60545000000000004</v>
      </c>
      <c r="I5831">
        <v>0.19495000000000001</v>
      </c>
      <c r="J5831">
        <v>0.58814999999999995</v>
      </c>
      <c r="K5831">
        <v>0.53075000000000006</v>
      </c>
      <c r="L5831">
        <v>0.94645000000000001</v>
      </c>
    </row>
    <row r="5832" spans="1:12" x14ac:dyDescent="0.3">
      <c r="A5832">
        <v>5831</v>
      </c>
      <c r="B5832">
        <v>0.58304999999999996</v>
      </c>
      <c r="C5832">
        <v>0.22714999999999999</v>
      </c>
      <c r="D5832">
        <v>0.57204999999999995</v>
      </c>
      <c r="E5832">
        <v>0.40065000000000001</v>
      </c>
      <c r="F5832">
        <v>0.15365000000000001</v>
      </c>
      <c r="G5832">
        <v>0.27155000000000001</v>
      </c>
      <c r="H5832">
        <v>0.21645</v>
      </c>
      <c r="I5832">
        <v>0.85265000000000002</v>
      </c>
      <c r="J5832">
        <v>0.82584999999999997</v>
      </c>
      <c r="K5832">
        <v>3.5650000000000001E-2</v>
      </c>
      <c r="L5832">
        <v>0.76695000000000002</v>
      </c>
    </row>
    <row r="5833" spans="1:12" x14ac:dyDescent="0.3">
      <c r="A5833">
        <v>5832</v>
      </c>
      <c r="B5833">
        <v>0.58314999999999995</v>
      </c>
      <c r="C5833">
        <v>0.91805000000000003</v>
      </c>
      <c r="D5833">
        <v>0.65044999999999997</v>
      </c>
      <c r="E5833">
        <v>0.36335000000000001</v>
      </c>
      <c r="F5833">
        <v>3.875E-2</v>
      </c>
      <c r="G5833">
        <v>0.78234999999999999</v>
      </c>
      <c r="H5833">
        <v>0.99734999999999996</v>
      </c>
      <c r="I5833">
        <v>0.37805</v>
      </c>
      <c r="J5833">
        <v>0.68405000000000005</v>
      </c>
      <c r="K5833">
        <v>0.18495</v>
      </c>
      <c r="L5833">
        <v>0.39074999999999999</v>
      </c>
    </row>
    <row r="5834" spans="1:12" x14ac:dyDescent="0.3">
      <c r="A5834">
        <v>5833</v>
      </c>
      <c r="B5834">
        <v>0.58325000000000005</v>
      </c>
      <c r="C5834">
        <v>0.63134999999999997</v>
      </c>
      <c r="D5834">
        <v>0.10825</v>
      </c>
      <c r="E5834">
        <v>0.48235</v>
      </c>
      <c r="F5834">
        <v>0.31495000000000001</v>
      </c>
      <c r="G5834">
        <v>0.85924999999999996</v>
      </c>
      <c r="H5834">
        <v>5.765E-2</v>
      </c>
      <c r="I5834">
        <v>0.63285000000000002</v>
      </c>
      <c r="J5834">
        <v>0.82665</v>
      </c>
      <c r="K5834">
        <v>0.97124999999999995</v>
      </c>
      <c r="L5834">
        <v>0.83614999999999995</v>
      </c>
    </row>
    <row r="5835" spans="1:12" x14ac:dyDescent="0.3">
      <c r="A5835">
        <v>5834</v>
      </c>
      <c r="B5835">
        <v>0.58335000000000004</v>
      </c>
      <c r="C5835">
        <v>0.95365</v>
      </c>
      <c r="D5835">
        <v>7.3249999999999996E-2</v>
      </c>
      <c r="E5835">
        <v>0.84365000000000001</v>
      </c>
      <c r="F5835">
        <v>0.80905000000000005</v>
      </c>
      <c r="G5835">
        <v>0.45405000000000001</v>
      </c>
      <c r="H5835">
        <v>0.73594999999999999</v>
      </c>
      <c r="I5835">
        <v>0.93135000000000001</v>
      </c>
      <c r="J5835">
        <v>0.66005000000000003</v>
      </c>
      <c r="K5835">
        <v>8.2949999999999996E-2</v>
      </c>
      <c r="L5835">
        <v>0.15175</v>
      </c>
    </row>
    <row r="5836" spans="1:12" x14ac:dyDescent="0.3">
      <c r="A5836">
        <v>5835</v>
      </c>
      <c r="B5836">
        <v>0.58345000000000002</v>
      </c>
      <c r="C5836">
        <v>0.96394999999999997</v>
      </c>
      <c r="D5836">
        <v>0.20215</v>
      </c>
      <c r="E5836">
        <v>0.69645000000000001</v>
      </c>
      <c r="F5836">
        <v>1.235E-2</v>
      </c>
      <c r="G5836">
        <v>0.82555000000000001</v>
      </c>
      <c r="H5836">
        <v>0.65864999999999996</v>
      </c>
      <c r="I5836">
        <v>5.5500000000000002E-3</v>
      </c>
      <c r="J5836">
        <v>0.10385</v>
      </c>
      <c r="K5836">
        <v>5.7849999999999999E-2</v>
      </c>
      <c r="L5836">
        <v>0.42595</v>
      </c>
    </row>
    <row r="5837" spans="1:12" x14ac:dyDescent="0.3">
      <c r="A5837">
        <v>5836</v>
      </c>
      <c r="B5837">
        <v>0.58355000000000001</v>
      </c>
      <c r="C5837">
        <v>0.49764999999999998</v>
      </c>
      <c r="D5837">
        <v>0.42995</v>
      </c>
      <c r="E5837">
        <v>0.12864999999999999</v>
      </c>
      <c r="F5837">
        <v>0.91044999999999998</v>
      </c>
      <c r="G5837">
        <v>0.81894999999999996</v>
      </c>
      <c r="H5837">
        <v>0.73434999999999995</v>
      </c>
      <c r="I5837">
        <v>0.58065</v>
      </c>
      <c r="J5837">
        <v>0.79025000000000001</v>
      </c>
      <c r="K5837">
        <v>4.3549999999999998E-2</v>
      </c>
      <c r="L5837">
        <v>0.83145000000000002</v>
      </c>
    </row>
    <row r="5838" spans="1:12" x14ac:dyDescent="0.3">
      <c r="A5838">
        <v>5837</v>
      </c>
      <c r="B5838">
        <v>0.58365</v>
      </c>
      <c r="C5838">
        <v>0.46644999999999998</v>
      </c>
      <c r="D5838">
        <v>4.9450000000000001E-2</v>
      </c>
      <c r="E5838">
        <v>0.33255000000000001</v>
      </c>
      <c r="F5838">
        <v>0.66095000000000004</v>
      </c>
      <c r="G5838">
        <v>3.9649999999999998E-2</v>
      </c>
      <c r="H5838">
        <v>0.79444999999999999</v>
      </c>
      <c r="I5838">
        <v>0.36345</v>
      </c>
      <c r="J5838">
        <v>0.78044999999999998</v>
      </c>
      <c r="K5838">
        <v>0.50155000000000005</v>
      </c>
      <c r="L5838">
        <v>0.75285000000000002</v>
      </c>
    </row>
    <row r="5839" spans="1:12" x14ac:dyDescent="0.3">
      <c r="A5839">
        <v>5838</v>
      </c>
      <c r="B5839">
        <v>0.58374999999999999</v>
      </c>
      <c r="C5839">
        <v>0.90605000000000002</v>
      </c>
      <c r="D5839">
        <v>0.14455000000000001</v>
      </c>
      <c r="E5839">
        <v>0.97645000000000004</v>
      </c>
      <c r="F5839">
        <v>0.55764999999999998</v>
      </c>
      <c r="G5839">
        <v>3.4750000000000003E-2</v>
      </c>
      <c r="H5839">
        <v>0.71935000000000004</v>
      </c>
      <c r="I5839">
        <v>0.56274999999999997</v>
      </c>
      <c r="J5839">
        <v>0.75985000000000003</v>
      </c>
      <c r="K5839">
        <v>0.74595</v>
      </c>
      <c r="L5839">
        <v>0.74655000000000005</v>
      </c>
    </row>
    <row r="5840" spans="1:12" x14ac:dyDescent="0.3">
      <c r="A5840">
        <v>5839</v>
      </c>
      <c r="B5840">
        <v>0.58384999999999998</v>
      </c>
      <c r="C5840">
        <v>0.85294999999999999</v>
      </c>
      <c r="D5840">
        <v>0.92435</v>
      </c>
      <c r="E5840">
        <v>0.22395000000000001</v>
      </c>
      <c r="F5840">
        <v>0.98665000000000003</v>
      </c>
      <c r="G5840">
        <v>0.57464999999999999</v>
      </c>
      <c r="H5840">
        <v>8.1449999999999995E-2</v>
      </c>
      <c r="I5840">
        <v>0.49045</v>
      </c>
      <c r="J5840">
        <v>0.36395</v>
      </c>
      <c r="K5840">
        <v>0.85894999999999999</v>
      </c>
      <c r="L5840">
        <v>0.85414999999999996</v>
      </c>
    </row>
    <row r="5841" spans="1:12" x14ac:dyDescent="0.3">
      <c r="A5841">
        <v>5840</v>
      </c>
      <c r="B5841">
        <v>0.58394999999999997</v>
      </c>
      <c r="C5841">
        <v>0.26965</v>
      </c>
      <c r="D5841">
        <v>2.9749999999999999E-2</v>
      </c>
      <c r="E5841">
        <v>8.2949999999999996E-2</v>
      </c>
      <c r="F5841">
        <v>0.33555000000000001</v>
      </c>
      <c r="G5841">
        <v>0.70965</v>
      </c>
      <c r="H5841">
        <v>0.64524999999999999</v>
      </c>
      <c r="I5841">
        <v>0.19835</v>
      </c>
      <c r="J5841">
        <v>0.86955000000000005</v>
      </c>
      <c r="K5841">
        <v>1.8950000000000002E-2</v>
      </c>
      <c r="L5841">
        <v>0.51424999999999998</v>
      </c>
    </row>
    <row r="5842" spans="1:12" x14ac:dyDescent="0.3">
      <c r="A5842">
        <v>5841</v>
      </c>
      <c r="B5842">
        <v>0.58404999999999996</v>
      </c>
      <c r="C5842">
        <v>0.59924999999999995</v>
      </c>
      <c r="D5842">
        <v>0.25695000000000001</v>
      </c>
      <c r="E5842">
        <v>0.74245000000000005</v>
      </c>
      <c r="F5842">
        <v>0.88105</v>
      </c>
      <c r="G5842">
        <v>0.52785000000000004</v>
      </c>
      <c r="H5842">
        <v>0.14394999999999999</v>
      </c>
      <c r="I5842">
        <v>0.76075000000000004</v>
      </c>
      <c r="J5842">
        <v>0.10224999999999999</v>
      </c>
      <c r="K5842">
        <v>0.26665</v>
      </c>
      <c r="L5842">
        <v>0.75055000000000005</v>
      </c>
    </row>
    <row r="5843" spans="1:12" x14ac:dyDescent="0.3">
      <c r="A5843">
        <v>5842</v>
      </c>
      <c r="B5843">
        <v>0.58414999999999995</v>
      </c>
      <c r="C5843">
        <v>0.41175</v>
      </c>
      <c r="D5843">
        <v>0.84294999999999998</v>
      </c>
      <c r="E5843">
        <v>0.18495</v>
      </c>
      <c r="F5843">
        <v>0.47715000000000002</v>
      </c>
      <c r="G5843">
        <v>0.80915000000000004</v>
      </c>
      <c r="H5843">
        <v>0.87404999999999999</v>
      </c>
      <c r="I5843">
        <v>0.27445000000000003</v>
      </c>
      <c r="J5843">
        <v>0.67664999999999997</v>
      </c>
      <c r="K5843">
        <v>3.3050000000000003E-2</v>
      </c>
      <c r="L5843">
        <v>0.89034999999999997</v>
      </c>
    </row>
    <row r="5844" spans="1:12" x14ac:dyDescent="0.3">
      <c r="A5844">
        <v>5843</v>
      </c>
      <c r="B5844">
        <v>0.58425000000000005</v>
      </c>
      <c r="C5844">
        <v>0.17374999999999999</v>
      </c>
      <c r="D5844">
        <v>0.40355000000000002</v>
      </c>
      <c r="E5844">
        <v>0.45365</v>
      </c>
      <c r="F5844">
        <v>0.61355000000000004</v>
      </c>
      <c r="G5844">
        <v>0.91674999999999995</v>
      </c>
      <c r="H5844">
        <v>0.63724999999999998</v>
      </c>
      <c r="I5844">
        <v>0.59045000000000003</v>
      </c>
      <c r="J5844">
        <v>0.28544999999999998</v>
      </c>
      <c r="K5844">
        <v>0.13685</v>
      </c>
      <c r="L5844">
        <v>0.20165</v>
      </c>
    </row>
    <row r="5845" spans="1:12" x14ac:dyDescent="0.3">
      <c r="A5845">
        <v>5844</v>
      </c>
      <c r="B5845">
        <v>0.58435000000000004</v>
      </c>
      <c r="C5845">
        <v>0.44705</v>
      </c>
      <c r="D5845">
        <v>0.50975000000000004</v>
      </c>
      <c r="E5845">
        <v>0.25774999999999998</v>
      </c>
      <c r="F5845">
        <v>0.99444999999999995</v>
      </c>
      <c r="G5845">
        <v>0.77164999999999995</v>
      </c>
      <c r="H5845">
        <v>0.21015</v>
      </c>
      <c r="I5845">
        <v>0.48685</v>
      </c>
      <c r="J5845">
        <v>0.98814999999999997</v>
      </c>
      <c r="K5845">
        <v>5.9249999999999997E-2</v>
      </c>
      <c r="L5845">
        <v>0.97075</v>
      </c>
    </row>
    <row r="5846" spans="1:12" x14ac:dyDescent="0.3">
      <c r="A5846">
        <v>5845</v>
      </c>
      <c r="B5846">
        <v>0.58445000000000003</v>
      </c>
      <c r="C5846">
        <v>0.78144999999999998</v>
      </c>
      <c r="D5846">
        <v>9.4149999999999998E-2</v>
      </c>
      <c r="E5846">
        <v>0.24535000000000001</v>
      </c>
      <c r="F5846">
        <v>0.63214999999999999</v>
      </c>
      <c r="G5846">
        <v>0.17715</v>
      </c>
      <c r="H5846">
        <v>0.94664999999999999</v>
      </c>
      <c r="I5846">
        <v>6.1449999999999998E-2</v>
      </c>
      <c r="J5846">
        <v>4.385E-2</v>
      </c>
      <c r="K5846">
        <v>0.52815000000000001</v>
      </c>
      <c r="L5846">
        <v>0.74785000000000001</v>
      </c>
    </row>
    <row r="5847" spans="1:12" x14ac:dyDescent="0.3">
      <c r="A5847">
        <v>5846</v>
      </c>
      <c r="B5847">
        <v>0.58455000000000001</v>
      </c>
      <c r="C5847">
        <v>0.29065000000000002</v>
      </c>
      <c r="D5847">
        <v>0.42745</v>
      </c>
      <c r="E5847">
        <v>0.91125</v>
      </c>
      <c r="F5847">
        <v>0.92174999999999996</v>
      </c>
      <c r="G5847">
        <v>8.3949999999999997E-2</v>
      </c>
      <c r="H5847">
        <v>0.43245</v>
      </c>
      <c r="I5847">
        <v>0.80295000000000005</v>
      </c>
      <c r="J5847">
        <v>0.67005000000000003</v>
      </c>
      <c r="K5847">
        <v>0.91664999999999996</v>
      </c>
      <c r="L5847">
        <v>0.88575000000000004</v>
      </c>
    </row>
    <row r="5848" spans="1:12" x14ac:dyDescent="0.3">
      <c r="A5848">
        <v>5847</v>
      </c>
      <c r="B5848">
        <v>0.58465</v>
      </c>
      <c r="C5848">
        <v>0.47875000000000001</v>
      </c>
      <c r="D5848">
        <v>0.45774999999999999</v>
      </c>
      <c r="E5848">
        <v>0.93674999999999997</v>
      </c>
      <c r="F5848">
        <v>0.57004999999999995</v>
      </c>
      <c r="G5848">
        <v>0.11745</v>
      </c>
      <c r="H5848">
        <v>0.40865000000000001</v>
      </c>
      <c r="I5848">
        <v>0.43025000000000002</v>
      </c>
      <c r="J5848">
        <v>0.49125000000000002</v>
      </c>
      <c r="K5848">
        <v>0.86275000000000002</v>
      </c>
      <c r="L5848">
        <v>0.38714999999999999</v>
      </c>
    </row>
    <row r="5849" spans="1:12" x14ac:dyDescent="0.3">
      <c r="A5849">
        <v>5848</v>
      </c>
      <c r="B5849">
        <v>0.58474999999999999</v>
      </c>
      <c r="C5849">
        <v>0.53874999999999995</v>
      </c>
      <c r="D5849">
        <v>0.16744999999999999</v>
      </c>
      <c r="E5849">
        <v>4.7750000000000001E-2</v>
      </c>
      <c r="F5849">
        <v>0.73304999999999998</v>
      </c>
      <c r="G5849">
        <v>9.5049999999999996E-2</v>
      </c>
      <c r="H5849">
        <v>0.50724999999999998</v>
      </c>
      <c r="I5849">
        <v>0.15175</v>
      </c>
      <c r="J5849">
        <v>0.22305</v>
      </c>
      <c r="K5849">
        <v>0.68845000000000001</v>
      </c>
      <c r="L5849">
        <v>0.89575000000000005</v>
      </c>
    </row>
    <row r="5850" spans="1:12" x14ac:dyDescent="0.3">
      <c r="A5850">
        <v>5849</v>
      </c>
      <c r="B5850">
        <v>0.58484999999999998</v>
      </c>
      <c r="C5850">
        <v>0.83235000000000003</v>
      </c>
      <c r="D5850">
        <v>0.70145000000000002</v>
      </c>
      <c r="E5850">
        <v>0.74204999999999999</v>
      </c>
      <c r="F5850">
        <v>0.65634999999999999</v>
      </c>
      <c r="G5850">
        <v>0.73004999999999998</v>
      </c>
      <c r="H5850">
        <v>0.19425000000000001</v>
      </c>
      <c r="I5850">
        <v>0.21295</v>
      </c>
      <c r="J5850">
        <v>0.10854999999999999</v>
      </c>
      <c r="K5850">
        <v>1.9650000000000001E-2</v>
      </c>
      <c r="L5850">
        <v>0.35644999999999999</v>
      </c>
    </row>
    <row r="5851" spans="1:12" x14ac:dyDescent="0.3">
      <c r="A5851">
        <v>5850</v>
      </c>
      <c r="B5851">
        <v>0.58494999999999997</v>
      </c>
      <c r="C5851">
        <v>0.46925</v>
      </c>
      <c r="D5851">
        <v>0.64734999999999998</v>
      </c>
      <c r="E5851">
        <v>0.85565000000000002</v>
      </c>
      <c r="F5851">
        <v>0.68205000000000005</v>
      </c>
      <c r="G5851">
        <v>0.62775000000000003</v>
      </c>
      <c r="H5851">
        <v>0.49364999999999998</v>
      </c>
      <c r="I5851">
        <v>0.93315000000000003</v>
      </c>
      <c r="J5851">
        <v>0.16225000000000001</v>
      </c>
      <c r="K5851">
        <v>0.13064999999999999</v>
      </c>
      <c r="L5851">
        <v>0.18385000000000001</v>
      </c>
    </row>
    <row r="5852" spans="1:12" x14ac:dyDescent="0.3">
      <c r="A5852">
        <v>5851</v>
      </c>
      <c r="B5852">
        <v>0.58504999999999996</v>
      </c>
      <c r="C5852">
        <v>0.59245000000000003</v>
      </c>
      <c r="D5852">
        <v>0.95384999999999998</v>
      </c>
      <c r="E5852">
        <v>0.58545000000000003</v>
      </c>
      <c r="F5852">
        <v>0.31135000000000002</v>
      </c>
      <c r="G5852">
        <v>0.13355</v>
      </c>
      <c r="H5852">
        <v>0.39334999999999998</v>
      </c>
      <c r="I5852">
        <v>4.4749999999999998E-2</v>
      </c>
      <c r="J5852">
        <v>0.68705000000000005</v>
      </c>
      <c r="K5852">
        <v>1.6150000000000001E-2</v>
      </c>
      <c r="L5852">
        <v>0.65434999999999999</v>
      </c>
    </row>
    <row r="5853" spans="1:12" x14ac:dyDescent="0.3">
      <c r="A5853">
        <v>5852</v>
      </c>
      <c r="B5853">
        <v>0.58514999999999995</v>
      </c>
      <c r="C5853">
        <v>0.12275</v>
      </c>
      <c r="D5853">
        <v>0.24595</v>
      </c>
      <c r="E5853">
        <v>0.23945</v>
      </c>
      <c r="F5853">
        <v>0.16075</v>
      </c>
      <c r="G5853">
        <v>0.28005000000000002</v>
      </c>
      <c r="H5853">
        <v>0.77554999999999996</v>
      </c>
      <c r="I5853">
        <v>0.67984999999999995</v>
      </c>
      <c r="J5853">
        <v>0.61765000000000003</v>
      </c>
      <c r="K5853">
        <v>0.79774999999999996</v>
      </c>
      <c r="L5853">
        <v>2.8049999999999999E-2</v>
      </c>
    </row>
    <row r="5854" spans="1:12" x14ac:dyDescent="0.3">
      <c r="A5854">
        <v>5853</v>
      </c>
      <c r="B5854">
        <v>0.58525000000000005</v>
      </c>
      <c r="C5854">
        <v>0.96625000000000005</v>
      </c>
      <c r="D5854">
        <v>0.11515</v>
      </c>
      <c r="E5854">
        <v>0.96214999999999995</v>
      </c>
      <c r="F5854">
        <v>0.80825000000000002</v>
      </c>
      <c r="G5854">
        <v>0.70635000000000003</v>
      </c>
      <c r="H5854">
        <v>0.86785000000000001</v>
      </c>
      <c r="I5854">
        <v>0.59775</v>
      </c>
      <c r="J5854">
        <v>0.68974999999999997</v>
      </c>
      <c r="K5854">
        <v>0.87675000000000003</v>
      </c>
      <c r="L5854">
        <v>0.43814999999999998</v>
      </c>
    </row>
    <row r="5855" spans="1:12" x14ac:dyDescent="0.3">
      <c r="A5855">
        <v>5854</v>
      </c>
      <c r="B5855">
        <v>0.58535000000000004</v>
      </c>
      <c r="C5855">
        <v>5.9950000000000003E-2</v>
      </c>
      <c r="D5855">
        <v>0.18765000000000001</v>
      </c>
      <c r="E5855">
        <v>0.34544999999999998</v>
      </c>
      <c r="F5855">
        <v>0.28234999999999999</v>
      </c>
      <c r="G5855">
        <v>0.74314999999999998</v>
      </c>
      <c r="H5855">
        <v>0.15045</v>
      </c>
      <c r="I5855">
        <v>0.50534999999999997</v>
      </c>
      <c r="J5855">
        <v>0.29144999999999999</v>
      </c>
      <c r="K5855">
        <v>0.98704999999999998</v>
      </c>
      <c r="L5855">
        <v>0.46215000000000001</v>
      </c>
    </row>
    <row r="5856" spans="1:12" x14ac:dyDescent="0.3">
      <c r="A5856">
        <v>5855</v>
      </c>
      <c r="B5856">
        <v>0.58545000000000003</v>
      </c>
      <c r="C5856">
        <v>0.60414999999999996</v>
      </c>
      <c r="D5856">
        <v>0.23444999999999999</v>
      </c>
      <c r="E5856">
        <v>0.20685000000000001</v>
      </c>
      <c r="F5856">
        <v>0.15304999999999999</v>
      </c>
      <c r="G5856">
        <v>0.87465000000000004</v>
      </c>
      <c r="H5856">
        <v>0.69255</v>
      </c>
      <c r="I5856">
        <v>0.66695000000000004</v>
      </c>
      <c r="J5856">
        <v>0.76505000000000001</v>
      </c>
      <c r="K5856">
        <v>0.53395000000000004</v>
      </c>
      <c r="L5856">
        <v>0.24904999999999999</v>
      </c>
    </row>
    <row r="5857" spans="1:12" x14ac:dyDescent="0.3">
      <c r="A5857">
        <v>5856</v>
      </c>
      <c r="B5857">
        <v>0.58555000000000001</v>
      </c>
      <c r="C5857">
        <v>0.99834999999999996</v>
      </c>
      <c r="D5857">
        <v>0.45195000000000002</v>
      </c>
      <c r="E5857">
        <v>0.22015000000000001</v>
      </c>
      <c r="F5857">
        <v>0.48075000000000001</v>
      </c>
      <c r="G5857">
        <v>0.60304999999999997</v>
      </c>
      <c r="H5857">
        <v>0.71294999999999997</v>
      </c>
      <c r="I5857">
        <v>0.56805000000000005</v>
      </c>
      <c r="J5857">
        <v>0.50224999999999997</v>
      </c>
      <c r="K5857">
        <v>0.52134999999999998</v>
      </c>
      <c r="L5857">
        <v>0.67474999999999996</v>
      </c>
    </row>
    <row r="5858" spans="1:12" x14ac:dyDescent="0.3">
      <c r="A5858">
        <v>5857</v>
      </c>
      <c r="B5858">
        <v>0.58565</v>
      </c>
      <c r="C5858">
        <v>0.88724999999999998</v>
      </c>
      <c r="D5858">
        <v>0.66074999999999995</v>
      </c>
      <c r="E5858">
        <v>0.63034999999999997</v>
      </c>
      <c r="F5858">
        <v>5.9249999999999997E-2</v>
      </c>
      <c r="G5858">
        <v>0.92105000000000004</v>
      </c>
      <c r="H5858">
        <v>5.5000000000000003E-4</v>
      </c>
      <c r="I5858">
        <v>0.74734999999999996</v>
      </c>
      <c r="J5858">
        <v>0.21625</v>
      </c>
      <c r="K5858">
        <v>1.155E-2</v>
      </c>
      <c r="L5858">
        <v>0.51044999999999996</v>
      </c>
    </row>
    <row r="5859" spans="1:12" x14ac:dyDescent="0.3">
      <c r="A5859">
        <v>5858</v>
      </c>
      <c r="B5859">
        <v>0.58574999999999999</v>
      </c>
      <c r="C5859">
        <v>0.28055000000000002</v>
      </c>
      <c r="D5859">
        <v>0.85175000000000001</v>
      </c>
      <c r="E5859">
        <v>0.25945000000000001</v>
      </c>
      <c r="F5859">
        <v>0.44074999999999998</v>
      </c>
      <c r="G5859">
        <v>0.68874999999999997</v>
      </c>
      <c r="H5859">
        <v>0.89195000000000002</v>
      </c>
      <c r="I5859">
        <v>0.67384999999999995</v>
      </c>
      <c r="J5859">
        <v>0.21185000000000001</v>
      </c>
      <c r="K5859">
        <v>0.82355</v>
      </c>
      <c r="L5859">
        <v>0.35544999999999999</v>
      </c>
    </row>
    <row r="5860" spans="1:12" x14ac:dyDescent="0.3">
      <c r="A5860">
        <v>5859</v>
      </c>
      <c r="B5860">
        <v>0.58584999999999998</v>
      </c>
      <c r="C5860">
        <v>0.21754999999999999</v>
      </c>
      <c r="D5860">
        <v>0.90344999999999998</v>
      </c>
      <c r="E5860">
        <v>0.61944999999999995</v>
      </c>
      <c r="F5860">
        <v>0.61904999999999999</v>
      </c>
      <c r="G5860">
        <v>0.97494999999999998</v>
      </c>
      <c r="H5860">
        <v>0.63365000000000005</v>
      </c>
      <c r="I5860">
        <v>1.6150000000000001E-2</v>
      </c>
      <c r="J5860">
        <v>0.68894999999999995</v>
      </c>
      <c r="K5860">
        <v>0.57704999999999995</v>
      </c>
      <c r="L5860">
        <v>0.30404999999999999</v>
      </c>
    </row>
    <row r="5861" spans="1:12" x14ac:dyDescent="0.3">
      <c r="A5861">
        <v>5860</v>
      </c>
      <c r="B5861">
        <v>0.58594999999999997</v>
      </c>
      <c r="C5861">
        <v>0.61245000000000005</v>
      </c>
      <c r="D5861">
        <v>0.95255000000000001</v>
      </c>
      <c r="E5861">
        <v>0.20424999999999999</v>
      </c>
      <c r="F5861">
        <v>0.15154999999999999</v>
      </c>
      <c r="G5861">
        <v>0.33105000000000001</v>
      </c>
      <c r="H5861">
        <v>0.81125000000000003</v>
      </c>
      <c r="I5861">
        <v>0.84845000000000004</v>
      </c>
      <c r="J5861">
        <v>0.47825000000000001</v>
      </c>
      <c r="K5861">
        <v>0.95055000000000001</v>
      </c>
      <c r="L5861">
        <v>0.38085000000000002</v>
      </c>
    </row>
    <row r="5862" spans="1:12" x14ac:dyDescent="0.3">
      <c r="A5862">
        <v>5861</v>
      </c>
      <c r="B5862">
        <v>0.58604999999999996</v>
      </c>
      <c r="C5862">
        <v>0.18185000000000001</v>
      </c>
      <c r="D5862">
        <v>0.38874999999999998</v>
      </c>
      <c r="E5862">
        <v>0.90715000000000001</v>
      </c>
      <c r="F5862">
        <v>0.91785000000000005</v>
      </c>
      <c r="G5862">
        <v>0.63815</v>
      </c>
      <c r="H5862">
        <v>0.27994999999999998</v>
      </c>
      <c r="I5862">
        <v>0.19375000000000001</v>
      </c>
      <c r="J5862">
        <v>0.55515000000000003</v>
      </c>
      <c r="K5862">
        <v>0.13084999999999999</v>
      </c>
      <c r="L5862">
        <v>0.98845000000000005</v>
      </c>
    </row>
    <row r="5863" spans="1:12" x14ac:dyDescent="0.3">
      <c r="A5863">
        <v>5862</v>
      </c>
      <c r="B5863">
        <v>0.58614999999999995</v>
      </c>
      <c r="C5863">
        <v>0.31104999999999999</v>
      </c>
      <c r="D5863">
        <v>0.34594999999999998</v>
      </c>
      <c r="E5863">
        <v>0.34015000000000001</v>
      </c>
      <c r="F5863">
        <v>0.41115000000000002</v>
      </c>
      <c r="G5863">
        <v>0.39695000000000003</v>
      </c>
      <c r="H5863">
        <v>0.34225</v>
      </c>
      <c r="I5863">
        <v>0.19134999999999999</v>
      </c>
      <c r="J5863">
        <v>0.45445000000000002</v>
      </c>
      <c r="K5863">
        <v>0.77054999999999996</v>
      </c>
      <c r="L5863">
        <v>0.24304999999999999</v>
      </c>
    </row>
    <row r="5864" spans="1:12" x14ac:dyDescent="0.3">
      <c r="A5864">
        <v>5863</v>
      </c>
      <c r="B5864">
        <v>0.58625000000000005</v>
      </c>
      <c r="C5864">
        <v>0.58335000000000004</v>
      </c>
      <c r="D5864">
        <v>0.29204999999999998</v>
      </c>
      <c r="E5864">
        <v>0.43845000000000001</v>
      </c>
      <c r="F5864">
        <v>0.84225000000000005</v>
      </c>
      <c r="G5864">
        <v>0.55635000000000001</v>
      </c>
      <c r="H5864">
        <v>0.91044999999999998</v>
      </c>
      <c r="I5864">
        <v>0.41055000000000003</v>
      </c>
      <c r="J5864">
        <v>6.7250000000000004E-2</v>
      </c>
      <c r="K5864">
        <v>0.18675</v>
      </c>
      <c r="L5864">
        <v>0.24285000000000001</v>
      </c>
    </row>
    <row r="5865" spans="1:12" x14ac:dyDescent="0.3">
      <c r="A5865">
        <v>5864</v>
      </c>
      <c r="B5865">
        <v>0.58635000000000004</v>
      </c>
      <c r="C5865">
        <v>0.26055</v>
      </c>
      <c r="D5865">
        <v>0.65564999999999996</v>
      </c>
      <c r="E5865">
        <v>4.8750000000000002E-2</v>
      </c>
      <c r="F5865">
        <v>0.77305000000000001</v>
      </c>
      <c r="G5865">
        <v>0.15705</v>
      </c>
      <c r="H5865">
        <v>0.25695000000000001</v>
      </c>
      <c r="I5865">
        <v>0.22384999999999999</v>
      </c>
      <c r="J5865">
        <v>0.20624999999999999</v>
      </c>
      <c r="K5865">
        <v>0.35675000000000001</v>
      </c>
      <c r="L5865">
        <v>0.99844999999999995</v>
      </c>
    </row>
    <row r="5866" spans="1:12" x14ac:dyDescent="0.3">
      <c r="A5866">
        <v>5865</v>
      </c>
      <c r="B5866">
        <v>0.58645000000000003</v>
      </c>
      <c r="C5866">
        <v>6.0650000000000003E-2</v>
      </c>
      <c r="D5866">
        <v>0.26145000000000002</v>
      </c>
      <c r="E5866">
        <v>0.36704999999999999</v>
      </c>
      <c r="F5866">
        <v>0.47794999999999999</v>
      </c>
      <c r="G5866">
        <v>0.47815000000000002</v>
      </c>
      <c r="H5866">
        <v>0.88154999999999994</v>
      </c>
      <c r="I5866">
        <v>0.97865000000000002</v>
      </c>
      <c r="J5866">
        <v>0.16275000000000001</v>
      </c>
      <c r="K5866">
        <v>0.12615000000000001</v>
      </c>
      <c r="L5866">
        <v>0.83425000000000005</v>
      </c>
    </row>
    <row r="5867" spans="1:12" x14ac:dyDescent="0.3">
      <c r="A5867">
        <v>5866</v>
      </c>
      <c r="B5867">
        <v>0.58655000000000002</v>
      </c>
      <c r="C5867">
        <v>0.62914999999999999</v>
      </c>
      <c r="D5867">
        <v>0.21395</v>
      </c>
      <c r="E5867">
        <v>0.43754999999999999</v>
      </c>
      <c r="F5867">
        <v>0.80274999999999996</v>
      </c>
      <c r="G5867">
        <v>0.71445000000000003</v>
      </c>
      <c r="H5867">
        <v>0.64775000000000005</v>
      </c>
      <c r="I5867">
        <v>0.15615000000000001</v>
      </c>
      <c r="J5867">
        <v>0.25414999999999999</v>
      </c>
      <c r="K5867">
        <v>0.33815000000000001</v>
      </c>
      <c r="L5867">
        <v>0.96594999999999998</v>
      </c>
    </row>
    <row r="5868" spans="1:12" x14ac:dyDescent="0.3">
      <c r="A5868">
        <v>5867</v>
      </c>
      <c r="B5868">
        <v>0.58665</v>
      </c>
      <c r="C5868">
        <v>0.98724999999999996</v>
      </c>
      <c r="D5868">
        <v>0.97885</v>
      </c>
      <c r="E5868">
        <v>0.37185000000000001</v>
      </c>
      <c r="F5868">
        <v>0.20415</v>
      </c>
      <c r="G5868">
        <v>0.29635</v>
      </c>
      <c r="H5868">
        <v>0.52515000000000001</v>
      </c>
      <c r="I5868">
        <v>0.20125000000000001</v>
      </c>
      <c r="J5868">
        <v>0.84345000000000003</v>
      </c>
      <c r="K5868">
        <v>0.77534999999999998</v>
      </c>
      <c r="L5868">
        <v>0.60414999999999996</v>
      </c>
    </row>
    <row r="5869" spans="1:12" x14ac:dyDescent="0.3">
      <c r="A5869">
        <v>5868</v>
      </c>
      <c r="B5869">
        <v>0.58674999999999999</v>
      </c>
      <c r="C5869">
        <v>0.91005000000000003</v>
      </c>
      <c r="D5869">
        <v>0.50805</v>
      </c>
      <c r="E5869">
        <v>0.70394999999999996</v>
      </c>
      <c r="F5869">
        <v>0.17474999999999999</v>
      </c>
      <c r="G5869">
        <v>7.9500000000000005E-3</v>
      </c>
      <c r="H5869">
        <v>0.27534999999999998</v>
      </c>
      <c r="I5869">
        <v>0.75475000000000003</v>
      </c>
      <c r="J5869">
        <v>0.84394999999999998</v>
      </c>
      <c r="K5869">
        <v>0.55635000000000001</v>
      </c>
      <c r="L5869">
        <v>0.36294999999999999</v>
      </c>
    </row>
    <row r="5870" spans="1:12" x14ac:dyDescent="0.3">
      <c r="A5870">
        <v>5869</v>
      </c>
      <c r="B5870">
        <v>0.58684999999999998</v>
      </c>
      <c r="C5870">
        <v>0.41265000000000002</v>
      </c>
      <c r="D5870">
        <v>0.16805</v>
      </c>
      <c r="E5870">
        <v>0.72445000000000004</v>
      </c>
      <c r="F5870">
        <v>0.21784999999999999</v>
      </c>
      <c r="G5870">
        <v>0.67684999999999995</v>
      </c>
      <c r="H5870">
        <v>0.44855</v>
      </c>
      <c r="I5870">
        <v>3.4250000000000003E-2</v>
      </c>
      <c r="J5870">
        <v>0.28985</v>
      </c>
      <c r="K5870">
        <v>2.9950000000000001E-2</v>
      </c>
      <c r="L5870">
        <v>5.3350000000000002E-2</v>
      </c>
    </row>
    <row r="5871" spans="1:12" x14ac:dyDescent="0.3">
      <c r="A5871">
        <v>5870</v>
      </c>
      <c r="B5871">
        <v>0.58694999999999997</v>
      </c>
      <c r="C5871">
        <v>0.57304999999999995</v>
      </c>
      <c r="D5871">
        <v>0.36125000000000002</v>
      </c>
      <c r="E5871">
        <v>0.46815000000000001</v>
      </c>
      <c r="F5871">
        <v>0.85385</v>
      </c>
      <c r="G5871">
        <v>0.18375</v>
      </c>
      <c r="H5871">
        <v>0.55825000000000002</v>
      </c>
      <c r="I5871">
        <v>7.5550000000000006E-2</v>
      </c>
      <c r="J5871">
        <v>0.38355</v>
      </c>
      <c r="K5871">
        <v>0.11285000000000001</v>
      </c>
      <c r="L5871">
        <v>0.13014999999999999</v>
      </c>
    </row>
    <row r="5872" spans="1:12" x14ac:dyDescent="0.3">
      <c r="A5872">
        <v>5871</v>
      </c>
      <c r="B5872">
        <v>0.58704999999999996</v>
      </c>
      <c r="C5872">
        <v>9.4549999999999995E-2</v>
      </c>
      <c r="D5872">
        <v>0.62485000000000002</v>
      </c>
      <c r="E5872">
        <v>0.49804999999999999</v>
      </c>
      <c r="F5872">
        <v>0.72084999999999999</v>
      </c>
      <c r="G5872">
        <v>0.55984999999999996</v>
      </c>
      <c r="H5872">
        <v>0.75744999999999996</v>
      </c>
      <c r="I5872">
        <v>0.44685000000000002</v>
      </c>
      <c r="J5872">
        <v>0.96265000000000001</v>
      </c>
      <c r="K5872">
        <v>0.28215000000000001</v>
      </c>
      <c r="L5872">
        <v>0.11924999999999999</v>
      </c>
    </row>
    <row r="5873" spans="1:12" x14ac:dyDescent="0.3">
      <c r="A5873">
        <v>5872</v>
      </c>
      <c r="B5873">
        <v>0.58714999999999995</v>
      </c>
      <c r="C5873">
        <v>0.66725000000000001</v>
      </c>
      <c r="D5873">
        <v>0.95535000000000003</v>
      </c>
      <c r="E5873">
        <v>0.48814999999999997</v>
      </c>
      <c r="F5873">
        <v>0.18525</v>
      </c>
      <c r="G5873">
        <v>0.16635</v>
      </c>
      <c r="H5873">
        <v>0.86865000000000003</v>
      </c>
      <c r="I5873">
        <v>0.74944999999999995</v>
      </c>
      <c r="J5873">
        <v>0.60004999999999997</v>
      </c>
      <c r="K5873">
        <v>0.72545000000000004</v>
      </c>
      <c r="L5873">
        <v>0.73035000000000005</v>
      </c>
    </row>
    <row r="5874" spans="1:12" x14ac:dyDescent="0.3">
      <c r="A5874">
        <v>5873</v>
      </c>
      <c r="B5874">
        <v>0.58725000000000005</v>
      </c>
      <c r="C5874">
        <v>0.60785</v>
      </c>
      <c r="D5874">
        <v>0.96494999999999997</v>
      </c>
      <c r="E5874">
        <v>0.79615000000000002</v>
      </c>
      <c r="F5874">
        <v>6.6350000000000006E-2</v>
      </c>
      <c r="G5874">
        <v>0.71365000000000001</v>
      </c>
      <c r="H5874">
        <v>0.16894999999999999</v>
      </c>
      <c r="I5874">
        <v>0.18475</v>
      </c>
      <c r="J5874">
        <v>0.84655000000000002</v>
      </c>
      <c r="K5874">
        <v>2.4750000000000001E-2</v>
      </c>
      <c r="L5874">
        <v>0.55545</v>
      </c>
    </row>
    <row r="5875" spans="1:12" x14ac:dyDescent="0.3">
      <c r="A5875">
        <v>5874</v>
      </c>
      <c r="B5875">
        <v>0.58735000000000004</v>
      </c>
      <c r="C5875">
        <v>0.38795000000000002</v>
      </c>
      <c r="D5875">
        <v>0.68994999999999995</v>
      </c>
      <c r="E5875">
        <v>0.95594999999999997</v>
      </c>
      <c r="F5875">
        <v>0.68135000000000001</v>
      </c>
      <c r="G5875">
        <v>0.68294999999999995</v>
      </c>
      <c r="H5875">
        <v>0.43125000000000002</v>
      </c>
      <c r="I5875">
        <v>0.40765000000000001</v>
      </c>
      <c r="J5875">
        <v>0.78525</v>
      </c>
      <c r="K5875">
        <v>0.97414999999999996</v>
      </c>
      <c r="L5875">
        <v>0.77615000000000001</v>
      </c>
    </row>
    <row r="5876" spans="1:12" x14ac:dyDescent="0.3">
      <c r="A5876">
        <v>5875</v>
      </c>
      <c r="B5876">
        <v>0.58745000000000003</v>
      </c>
      <c r="C5876">
        <v>0.72384999999999999</v>
      </c>
      <c r="D5876">
        <v>0.48435</v>
      </c>
      <c r="E5876">
        <v>0.75695000000000001</v>
      </c>
      <c r="F5876">
        <v>0.46425</v>
      </c>
      <c r="G5876">
        <v>5.3150000000000003E-2</v>
      </c>
      <c r="H5876">
        <v>0.81625000000000003</v>
      </c>
      <c r="I5876">
        <v>0.68715000000000004</v>
      </c>
      <c r="J5876">
        <v>0.61134999999999995</v>
      </c>
      <c r="K5876">
        <v>6.1449999999999998E-2</v>
      </c>
      <c r="L5876">
        <v>0.56635000000000002</v>
      </c>
    </row>
    <row r="5877" spans="1:12" x14ac:dyDescent="0.3">
      <c r="A5877">
        <v>5876</v>
      </c>
      <c r="B5877">
        <v>0.58755000000000002</v>
      </c>
      <c r="C5877">
        <v>9.8150000000000001E-2</v>
      </c>
      <c r="D5877">
        <v>0.46875</v>
      </c>
      <c r="E5877">
        <v>0.79954999999999998</v>
      </c>
      <c r="F5877">
        <v>0.86934999999999996</v>
      </c>
      <c r="G5877">
        <v>0.72435000000000005</v>
      </c>
      <c r="H5877">
        <v>8.6650000000000005E-2</v>
      </c>
      <c r="I5877">
        <v>0.22545000000000001</v>
      </c>
      <c r="J5877">
        <v>0.70914999999999995</v>
      </c>
      <c r="K5877">
        <v>0.88224999999999998</v>
      </c>
      <c r="L5877">
        <v>0.57794999999999996</v>
      </c>
    </row>
    <row r="5878" spans="1:12" x14ac:dyDescent="0.3">
      <c r="A5878">
        <v>5877</v>
      </c>
      <c r="B5878">
        <v>0.58765000000000001</v>
      </c>
      <c r="C5878">
        <v>0.25474999999999998</v>
      </c>
      <c r="D5878">
        <v>0.51934999999999998</v>
      </c>
      <c r="E5878">
        <v>0.23794999999999999</v>
      </c>
      <c r="F5878">
        <v>0.45965</v>
      </c>
      <c r="G5878">
        <v>0.54125000000000001</v>
      </c>
      <c r="H5878">
        <v>0.77234999999999998</v>
      </c>
      <c r="I5878">
        <v>0.89385000000000003</v>
      </c>
      <c r="J5878">
        <v>0.63505</v>
      </c>
      <c r="K5878">
        <v>0.11715</v>
      </c>
      <c r="L5878">
        <v>2.945E-2</v>
      </c>
    </row>
    <row r="5879" spans="1:12" x14ac:dyDescent="0.3">
      <c r="A5879">
        <v>5878</v>
      </c>
      <c r="B5879">
        <v>0.58774999999999999</v>
      </c>
      <c r="C5879">
        <v>0.43285000000000001</v>
      </c>
      <c r="D5879">
        <v>7.6450000000000004E-2</v>
      </c>
      <c r="E5879">
        <v>0.12795000000000001</v>
      </c>
      <c r="F5879">
        <v>0.83804999999999996</v>
      </c>
      <c r="G5879">
        <v>0.31955</v>
      </c>
      <c r="H5879">
        <v>0.21274999999999999</v>
      </c>
      <c r="I5879">
        <v>0.96035000000000004</v>
      </c>
      <c r="J5879">
        <v>0.29715000000000003</v>
      </c>
      <c r="K5879">
        <v>0.29735</v>
      </c>
      <c r="L5879">
        <v>0.34055000000000002</v>
      </c>
    </row>
    <row r="5880" spans="1:12" x14ac:dyDescent="0.3">
      <c r="A5880">
        <v>5879</v>
      </c>
      <c r="B5880">
        <v>0.58784999999999998</v>
      </c>
      <c r="C5880">
        <v>0.30254999999999999</v>
      </c>
      <c r="D5880">
        <v>0.58145000000000002</v>
      </c>
      <c r="E5880">
        <v>0.36304999999999998</v>
      </c>
      <c r="F5880">
        <v>0.71694999999999998</v>
      </c>
      <c r="G5880">
        <v>0.74324999999999997</v>
      </c>
      <c r="H5880">
        <v>9.7549999999999998E-2</v>
      </c>
      <c r="I5880">
        <v>0.77364999999999995</v>
      </c>
      <c r="J5880">
        <v>0.57645000000000002</v>
      </c>
      <c r="K5880">
        <v>0.32495000000000002</v>
      </c>
      <c r="L5880">
        <v>0.83704999999999996</v>
      </c>
    </row>
    <row r="5881" spans="1:12" x14ac:dyDescent="0.3">
      <c r="A5881">
        <v>5880</v>
      </c>
      <c r="B5881">
        <v>0.58794999999999997</v>
      </c>
      <c r="C5881">
        <v>7.7450000000000005E-2</v>
      </c>
      <c r="D5881">
        <v>0.32965</v>
      </c>
      <c r="E5881">
        <v>0.58445000000000003</v>
      </c>
      <c r="F5881">
        <v>0.84884999999999999</v>
      </c>
      <c r="G5881">
        <v>0.20285</v>
      </c>
      <c r="H5881">
        <v>0.99345000000000006</v>
      </c>
      <c r="I5881">
        <v>0.17235</v>
      </c>
      <c r="J5881">
        <v>0.49585000000000001</v>
      </c>
      <c r="K5881">
        <v>0.57294999999999996</v>
      </c>
      <c r="L5881">
        <v>0.14935000000000001</v>
      </c>
    </row>
    <row r="5882" spans="1:12" x14ac:dyDescent="0.3">
      <c r="A5882">
        <v>5881</v>
      </c>
      <c r="B5882">
        <v>0.58804999999999996</v>
      </c>
      <c r="C5882">
        <v>0.30375000000000002</v>
      </c>
      <c r="D5882">
        <v>0.53205000000000002</v>
      </c>
      <c r="E5882">
        <v>0.48864999999999997</v>
      </c>
      <c r="F5882">
        <v>0.83975</v>
      </c>
      <c r="G5882">
        <v>0.76454999999999995</v>
      </c>
      <c r="H5882">
        <v>0.39665</v>
      </c>
      <c r="I5882">
        <v>0.31914999999999999</v>
      </c>
      <c r="J5882">
        <v>0.96125000000000005</v>
      </c>
      <c r="K5882">
        <v>0.40715000000000001</v>
      </c>
      <c r="L5882">
        <v>0.23474999999999999</v>
      </c>
    </row>
    <row r="5883" spans="1:12" x14ac:dyDescent="0.3">
      <c r="A5883">
        <v>5882</v>
      </c>
      <c r="B5883">
        <v>0.58814999999999995</v>
      </c>
      <c r="C5883">
        <v>0.79235</v>
      </c>
      <c r="D5883">
        <v>0.76565000000000005</v>
      </c>
      <c r="E5883">
        <v>5.7049999999999997E-2</v>
      </c>
      <c r="F5883">
        <v>0.29315000000000002</v>
      </c>
      <c r="G5883">
        <v>0.13184999999999999</v>
      </c>
      <c r="H5883">
        <v>0.78744999999999998</v>
      </c>
      <c r="I5883">
        <v>0.38965</v>
      </c>
      <c r="J5883">
        <v>0.28954999999999997</v>
      </c>
      <c r="K5883">
        <v>0.81564999999999999</v>
      </c>
      <c r="L5883">
        <v>0.63375000000000004</v>
      </c>
    </row>
    <row r="5884" spans="1:12" x14ac:dyDescent="0.3">
      <c r="A5884">
        <v>5883</v>
      </c>
      <c r="B5884">
        <v>0.58825000000000005</v>
      </c>
      <c r="C5884">
        <v>0.81764999999999999</v>
      </c>
      <c r="D5884">
        <v>0.50344999999999995</v>
      </c>
      <c r="E5884">
        <v>0.15204999999999999</v>
      </c>
      <c r="F5884">
        <v>0.40115000000000001</v>
      </c>
      <c r="G5884">
        <v>0.58145000000000002</v>
      </c>
      <c r="H5884">
        <v>0.69694999999999996</v>
      </c>
      <c r="I5884">
        <v>0.43625000000000003</v>
      </c>
      <c r="J5884">
        <v>0.60904999999999998</v>
      </c>
      <c r="K5884">
        <v>0.22375</v>
      </c>
      <c r="L5884">
        <v>0.82735000000000003</v>
      </c>
    </row>
    <row r="5885" spans="1:12" x14ac:dyDescent="0.3">
      <c r="A5885">
        <v>5884</v>
      </c>
      <c r="B5885">
        <v>0.58835000000000004</v>
      </c>
      <c r="C5885">
        <v>0.70674999999999999</v>
      </c>
      <c r="D5885">
        <v>0.87614999999999998</v>
      </c>
      <c r="E5885">
        <v>0.19245000000000001</v>
      </c>
      <c r="F5885">
        <v>0.76085000000000003</v>
      </c>
      <c r="G5885">
        <v>0.46584999999999999</v>
      </c>
      <c r="H5885">
        <v>0.53885000000000005</v>
      </c>
      <c r="I5885">
        <v>5.5750000000000001E-2</v>
      </c>
      <c r="J5885">
        <v>0.60475000000000001</v>
      </c>
      <c r="K5885">
        <v>0.21545</v>
      </c>
      <c r="L5885">
        <v>0.96665000000000001</v>
      </c>
    </row>
    <row r="5886" spans="1:12" x14ac:dyDescent="0.3">
      <c r="A5886">
        <v>5885</v>
      </c>
      <c r="B5886">
        <v>0.58845000000000003</v>
      </c>
      <c r="C5886">
        <v>9.5049999999999996E-2</v>
      </c>
      <c r="D5886">
        <v>0.41604999999999998</v>
      </c>
      <c r="E5886">
        <v>0.77075000000000005</v>
      </c>
      <c r="F5886">
        <v>0.98565000000000003</v>
      </c>
      <c r="G5886">
        <v>0.56325000000000003</v>
      </c>
      <c r="H5886">
        <v>0.66625000000000001</v>
      </c>
      <c r="I5886">
        <v>0.32205</v>
      </c>
      <c r="J5886">
        <v>0.52064999999999995</v>
      </c>
      <c r="K5886">
        <v>0.13295000000000001</v>
      </c>
      <c r="L5886">
        <v>0.52954999999999997</v>
      </c>
    </row>
    <row r="5887" spans="1:12" x14ac:dyDescent="0.3">
      <c r="A5887">
        <v>5886</v>
      </c>
      <c r="B5887">
        <v>0.58855000000000002</v>
      </c>
      <c r="C5887">
        <v>0.45495000000000002</v>
      </c>
      <c r="D5887">
        <v>0.56625000000000003</v>
      </c>
      <c r="E5887">
        <v>0.81605000000000005</v>
      </c>
      <c r="F5887">
        <v>0.91964999999999997</v>
      </c>
      <c r="G5887">
        <v>0.97314999999999996</v>
      </c>
      <c r="H5887">
        <v>0.38464999999999999</v>
      </c>
      <c r="I5887">
        <v>0.98485</v>
      </c>
      <c r="J5887">
        <v>0.71225000000000005</v>
      </c>
      <c r="K5887">
        <v>0.36664999999999998</v>
      </c>
      <c r="L5887">
        <v>0.23244999999999999</v>
      </c>
    </row>
    <row r="5888" spans="1:12" x14ac:dyDescent="0.3">
      <c r="A5888">
        <v>5887</v>
      </c>
      <c r="B5888">
        <v>0.58865000000000001</v>
      </c>
      <c r="C5888">
        <v>0.74544999999999995</v>
      </c>
      <c r="D5888">
        <v>0.61595</v>
      </c>
      <c r="E5888">
        <v>0.33224999999999999</v>
      </c>
      <c r="F5888">
        <v>0.15725</v>
      </c>
      <c r="G5888">
        <v>0.24145</v>
      </c>
      <c r="H5888">
        <v>0.15154999999999999</v>
      </c>
      <c r="I5888">
        <v>0.29735</v>
      </c>
      <c r="J5888">
        <v>0.10645</v>
      </c>
      <c r="K5888">
        <v>0.81425000000000003</v>
      </c>
      <c r="L5888">
        <v>0.65485000000000004</v>
      </c>
    </row>
    <row r="5889" spans="1:12" x14ac:dyDescent="0.3">
      <c r="A5889">
        <v>5888</v>
      </c>
      <c r="B5889">
        <v>0.58875</v>
      </c>
      <c r="C5889">
        <v>0.10435</v>
      </c>
      <c r="D5889">
        <v>0.22585</v>
      </c>
      <c r="E5889">
        <v>0.58755000000000002</v>
      </c>
      <c r="F5889">
        <v>0.67235</v>
      </c>
      <c r="G5889">
        <v>0.65054999999999996</v>
      </c>
      <c r="H5889">
        <v>0.40684999999999999</v>
      </c>
      <c r="I5889">
        <v>2.435E-2</v>
      </c>
      <c r="J5889">
        <v>0.50775000000000003</v>
      </c>
      <c r="K5889">
        <v>0.52915000000000001</v>
      </c>
      <c r="L5889">
        <v>0.19655</v>
      </c>
    </row>
    <row r="5890" spans="1:12" x14ac:dyDescent="0.3">
      <c r="A5890">
        <v>5889</v>
      </c>
      <c r="B5890">
        <v>0.58884999999999998</v>
      </c>
      <c r="C5890">
        <v>0.87055000000000005</v>
      </c>
      <c r="D5890">
        <v>0.92764999999999997</v>
      </c>
      <c r="E5890">
        <v>0.22345000000000001</v>
      </c>
      <c r="F5890">
        <v>0.15945000000000001</v>
      </c>
      <c r="G5890">
        <v>0.27434999999999998</v>
      </c>
      <c r="H5890">
        <v>0.67815000000000003</v>
      </c>
      <c r="I5890">
        <v>0.93905000000000005</v>
      </c>
      <c r="J5890">
        <v>0.67444999999999999</v>
      </c>
      <c r="K5890">
        <v>0.19955000000000001</v>
      </c>
      <c r="L5890">
        <v>9.2950000000000005E-2</v>
      </c>
    </row>
    <row r="5891" spans="1:12" x14ac:dyDescent="0.3">
      <c r="A5891">
        <v>5890</v>
      </c>
      <c r="B5891">
        <v>0.58894999999999997</v>
      </c>
      <c r="C5891">
        <v>0.14854999999999999</v>
      </c>
      <c r="D5891">
        <v>0.97524999999999995</v>
      </c>
      <c r="E5891">
        <v>0.17224999999999999</v>
      </c>
      <c r="F5891">
        <v>0.44985000000000003</v>
      </c>
      <c r="G5891">
        <v>0.22655</v>
      </c>
      <c r="H5891">
        <v>0.31714999999999999</v>
      </c>
      <c r="I5891">
        <v>0.26295000000000002</v>
      </c>
      <c r="J5891">
        <v>0.98514999999999997</v>
      </c>
      <c r="K5891">
        <v>0.95194999999999996</v>
      </c>
      <c r="L5891">
        <v>1.155E-2</v>
      </c>
    </row>
    <row r="5892" spans="1:12" x14ac:dyDescent="0.3">
      <c r="A5892">
        <v>5891</v>
      </c>
      <c r="B5892">
        <v>0.58904999999999996</v>
      </c>
      <c r="C5892">
        <v>0.10265000000000001</v>
      </c>
      <c r="D5892">
        <v>0.70565</v>
      </c>
      <c r="E5892">
        <v>0.81705000000000005</v>
      </c>
      <c r="F5892">
        <v>0.36264999999999997</v>
      </c>
      <c r="G5892">
        <v>0.46705000000000002</v>
      </c>
      <c r="H5892">
        <v>0.29065000000000002</v>
      </c>
      <c r="I5892">
        <v>0.57635000000000003</v>
      </c>
      <c r="J5892">
        <v>9.7850000000000006E-2</v>
      </c>
      <c r="K5892">
        <v>0.99714999999999998</v>
      </c>
      <c r="L5892">
        <v>0.67435</v>
      </c>
    </row>
    <row r="5893" spans="1:12" x14ac:dyDescent="0.3">
      <c r="A5893">
        <v>5892</v>
      </c>
      <c r="B5893">
        <v>0.58914999999999995</v>
      </c>
      <c r="C5893">
        <v>0.18074999999999999</v>
      </c>
      <c r="D5893">
        <v>8.2250000000000004E-2</v>
      </c>
      <c r="E5893">
        <v>0.40944999999999998</v>
      </c>
      <c r="F5893">
        <v>0.81445000000000001</v>
      </c>
      <c r="G5893">
        <v>0.47055000000000002</v>
      </c>
      <c r="H5893">
        <v>0.92754999999999999</v>
      </c>
      <c r="I5893">
        <v>0.59545000000000003</v>
      </c>
      <c r="J5893">
        <v>0.20405000000000001</v>
      </c>
      <c r="K5893">
        <v>0.71365000000000001</v>
      </c>
      <c r="L5893">
        <v>0.25735000000000002</v>
      </c>
    </row>
    <row r="5894" spans="1:12" x14ac:dyDescent="0.3">
      <c r="A5894">
        <v>5893</v>
      </c>
      <c r="B5894">
        <v>0.58925000000000005</v>
      </c>
      <c r="C5894">
        <v>0.73985000000000001</v>
      </c>
      <c r="D5894">
        <v>0.82355</v>
      </c>
      <c r="E5894">
        <v>0.63175000000000003</v>
      </c>
      <c r="F5894">
        <v>0.27765000000000001</v>
      </c>
      <c r="G5894">
        <v>0.74544999999999995</v>
      </c>
      <c r="H5894">
        <v>0.97514999999999996</v>
      </c>
      <c r="I5894">
        <v>0.50524999999999998</v>
      </c>
      <c r="J5894">
        <v>4.2250000000000003E-2</v>
      </c>
      <c r="K5894">
        <v>0.46294999999999997</v>
      </c>
      <c r="L5894">
        <v>0.33045000000000002</v>
      </c>
    </row>
    <row r="5895" spans="1:12" x14ac:dyDescent="0.3">
      <c r="A5895">
        <v>5894</v>
      </c>
      <c r="B5895">
        <v>0.58935000000000004</v>
      </c>
      <c r="C5895">
        <v>0.48104999999999998</v>
      </c>
      <c r="D5895">
        <v>0.33095000000000002</v>
      </c>
      <c r="E5895">
        <v>0.47525000000000001</v>
      </c>
      <c r="F5895">
        <v>0.41475000000000001</v>
      </c>
      <c r="G5895">
        <v>0.69045000000000001</v>
      </c>
      <c r="H5895">
        <v>0.44545000000000001</v>
      </c>
      <c r="I5895">
        <v>0.37464999999999998</v>
      </c>
      <c r="J5895">
        <v>0.56705000000000005</v>
      </c>
      <c r="K5895">
        <v>0.11065</v>
      </c>
      <c r="L5895">
        <v>0.73094999999999999</v>
      </c>
    </row>
    <row r="5896" spans="1:12" x14ac:dyDescent="0.3">
      <c r="A5896">
        <v>5895</v>
      </c>
      <c r="B5896">
        <v>0.58945000000000003</v>
      </c>
      <c r="C5896">
        <v>0.69855</v>
      </c>
      <c r="D5896">
        <v>0.90215000000000001</v>
      </c>
      <c r="E5896">
        <v>0.96365000000000001</v>
      </c>
      <c r="F5896">
        <v>0.52544999999999997</v>
      </c>
      <c r="G5896">
        <v>0.34715000000000001</v>
      </c>
      <c r="H5896">
        <v>0.11105</v>
      </c>
      <c r="I5896">
        <v>0.39105000000000001</v>
      </c>
      <c r="J5896">
        <v>0.80515000000000003</v>
      </c>
      <c r="K5896">
        <v>0.19195000000000001</v>
      </c>
      <c r="L5896">
        <v>0.45934999999999998</v>
      </c>
    </row>
    <row r="5897" spans="1:12" x14ac:dyDescent="0.3">
      <c r="A5897">
        <v>5896</v>
      </c>
      <c r="B5897">
        <v>0.58955000000000002</v>
      </c>
      <c r="C5897">
        <v>6.3350000000000004E-2</v>
      </c>
      <c r="D5897">
        <v>1.755E-2</v>
      </c>
      <c r="E5897">
        <v>0.39665</v>
      </c>
      <c r="F5897">
        <v>0.38164999999999999</v>
      </c>
      <c r="G5897">
        <v>0.51495000000000002</v>
      </c>
      <c r="H5897">
        <v>0.18665000000000001</v>
      </c>
      <c r="I5897">
        <v>0.38724999999999998</v>
      </c>
      <c r="J5897">
        <v>0.69335000000000002</v>
      </c>
      <c r="K5897">
        <v>0.79935</v>
      </c>
      <c r="L5897">
        <v>0.46265000000000001</v>
      </c>
    </row>
    <row r="5898" spans="1:12" x14ac:dyDescent="0.3">
      <c r="A5898">
        <v>5897</v>
      </c>
      <c r="B5898">
        <v>0.58965000000000001</v>
      </c>
      <c r="C5898">
        <v>0.67715000000000003</v>
      </c>
      <c r="D5898">
        <v>0.65575000000000006</v>
      </c>
      <c r="E5898">
        <v>0.32264999999999999</v>
      </c>
      <c r="F5898">
        <v>0.54874999999999996</v>
      </c>
      <c r="G5898">
        <v>0.51344999999999996</v>
      </c>
      <c r="H5898">
        <v>0.36144999999999999</v>
      </c>
      <c r="I5898">
        <v>0.25014999999999998</v>
      </c>
      <c r="J5898">
        <v>0.44035000000000002</v>
      </c>
      <c r="K5898">
        <v>0.46315000000000001</v>
      </c>
      <c r="L5898">
        <v>0.61885000000000001</v>
      </c>
    </row>
    <row r="5899" spans="1:12" x14ac:dyDescent="0.3">
      <c r="A5899">
        <v>5898</v>
      </c>
      <c r="B5899">
        <v>0.58975</v>
      </c>
      <c r="C5899">
        <v>0.30595</v>
      </c>
      <c r="D5899">
        <v>0.55735000000000001</v>
      </c>
      <c r="E5899">
        <v>0.59524999999999995</v>
      </c>
      <c r="F5899">
        <v>0.70035000000000003</v>
      </c>
      <c r="G5899">
        <v>0.86424999999999996</v>
      </c>
      <c r="H5899">
        <v>0.44705</v>
      </c>
      <c r="I5899">
        <v>0.52934999999999999</v>
      </c>
      <c r="J5899">
        <v>0.36464999999999997</v>
      </c>
      <c r="K5899">
        <v>0.97094999999999998</v>
      </c>
      <c r="L5899">
        <v>0.98855000000000004</v>
      </c>
    </row>
    <row r="5900" spans="1:12" x14ac:dyDescent="0.3">
      <c r="A5900">
        <v>5899</v>
      </c>
      <c r="B5900">
        <v>0.58984999999999999</v>
      </c>
      <c r="C5900">
        <v>0.43535000000000001</v>
      </c>
      <c r="D5900">
        <v>0.28275</v>
      </c>
      <c r="E5900">
        <v>0.77815000000000001</v>
      </c>
      <c r="F5900">
        <v>0.16385</v>
      </c>
      <c r="G5900">
        <v>0.47225</v>
      </c>
      <c r="H5900">
        <v>0.74145000000000005</v>
      </c>
      <c r="I5900">
        <v>0.61755000000000004</v>
      </c>
      <c r="J5900">
        <v>0.69345000000000001</v>
      </c>
      <c r="K5900">
        <v>0.84065000000000001</v>
      </c>
      <c r="L5900">
        <v>9.8949999999999996E-2</v>
      </c>
    </row>
    <row r="5901" spans="1:12" x14ac:dyDescent="0.3">
      <c r="A5901">
        <v>5900</v>
      </c>
      <c r="B5901">
        <v>0.58994999999999997</v>
      </c>
      <c r="C5901">
        <v>0.19705</v>
      </c>
      <c r="D5901">
        <v>0.58574999999999999</v>
      </c>
      <c r="E5901">
        <v>7.0949999999999999E-2</v>
      </c>
      <c r="F5901">
        <v>0.28965000000000002</v>
      </c>
      <c r="G5901">
        <v>0.24454999999999999</v>
      </c>
      <c r="H5901">
        <v>0.91585000000000005</v>
      </c>
      <c r="I5901">
        <v>0.89234999999999998</v>
      </c>
      <c r="J5901">
        <v>0.80554999999999999</v>
      </c>
      <c r="K5901">
        <v>0.87104999999999999</v>
      </c>
      <c r="L5901">
        <v>0.20035</v>
      </c>
    </row>
    <row r="5902" spans="1:12" x14ac:dyDescent="0.3">
      <c r="A5902">
        <v>5901</v>
      </c>
      <c r="B5902">
        <v>0.59004999999999996</v>
      </c>
      <c r="C5902">
        <v>0.32455000000000001</v>
      </c>
      <c r="D5902">
        <v>0.25635000000000002</v>
      </c>
      <c r="E5902">
        <v>0.32195000000000001</v>
      </c>
      <c r="F5902">
        <v>0.66844999999999999</v>
      </c>
      <c r="G5902">
        <v>0.72755000000000003</v>
      </c>
      <c r="H5902">
        <v>0.92954999999999999</v>
      </c>
      <c r="I5902">
        <v>0.55025000000000002</v>
      </c>
      <c r="J5902">
        <v>0.39584999999999998</v>
      </c>
      <c r="K5902">
        <v>0.66295000000000004</v>
      </c>
      <c r="L5902">
        <v>0.63975000000000004</v>
      </c>
    </row>
    <row r="5903" spans="1:12" x14ac:dyDescent="0.3">
      <c r="A5903">
        <v>5902</v>
      </c>
      <c r="B5903">
        <v>0.59014999999999995</v>
      </c>
      <c r="C5903">
        <v>0.52695000000000003</v>
      </c>
      <c r="D5903">
        <v>8.0750000000000002E-2</v>
      </c>
      <c r="E5903">
        <v>0.88854999999999995</v>
      </c>
      <c r="F5903">
        <v>1.8550000000000001E-2</v>
      </c>
      <c r="G5903">
        <v>0.44185000000000002</v>
      </c>
      <c r="H5903">
        <v>0.78554999999999997</v>
      </c>
      <c r="I5903">
        <v>0.62095</v>
      </c>
      <c r="J5903">
        <v>0.40575</v>
      </c>
      <c r="K5903">
        <v>9.1649999999999995E-2</v>
      </c>
      <c r="L5903">
        <v>0.19535</v>
      </c>
    </row>
    <row r="5904" spans="1:12" x14ac:dyDescent="0.3">
      <c r="A5904">
        <v>5903</v>
      </c>
      <c r="B5904">
        <v>0.59025000000000005</v>
      </c>
      <c r="C5904">
        <v>1.145E-2</v>
      </c>
      <c r="D5904">
        <v>0.57655000000000001</v>
      </c>
      <c r="E5904">
        <v>0.32624999999999998</v>
      </c>
      <c r="F5904">
        <v>0.18825</v>
      </c>
      <c r="G5904">
        <v>0.61375000000000002</v>
      </c>
      <c r="H5904">
        <v>0.77334999999999998</v>
      </c>
      <c r="I5904">
        <v>0.13614999999999999</v>
      </c>
      <c r="J5904">
        <v>0.86245000000000005</v>
      </c>
      <c r="K5904">
        <v>0.65674999999999994</v>
      </c>
      <c r="L5904">
        <v>8.695E-2</v>
      </c>
    </row>
    <row r="5905" spans="1:12" x14ac:dyDescent="0.3">
      <c r="A5905">
        <v>5904</v>
      </c>
      <c r="B5905">
        <v>0.59035000000000004</v>
      </c>
      <c r="C5905">
        <v>0.92054999999999998</v>
      </c>
      <c r="D5905">
        <v>0.50705</v>
      </c>
      <c r="E5905">
        <v>0.93835000000000002</v>
      </c>
      <c r="F5905">
        <v>0.56705000000000005</v>
      </c>
      <c r="G5905">
        <v>0.92625000000000002</v>
      </c>
      <c r="H5905">
        <v>0.53205000000000002</v>
      </c>
      <c r="I5905">
        <v>0.70635000000000003</v>
      </c>
      <c r="J5905">
        <v>0.37095</v>
      </c>
      <c r="K5905">
        <v>0.74765000000000004</v>
      </c>
      <c r="L5905">
        <v>3.2050000000000002E-2</v>
      </c>
    </row>
    <row r="5906" spans="1:12" x14ac:dyDescent="0.3">
      <c r="A5906">
        <v>5905</v>
      </c>
      <c r="B5906">
        <v>0.59045000000000003</v>
      </c>
      <c r="C5906">
        <v>0.44014999999999999</v>
      </c>
      <c r="D5906">
        <v>0.71535000000000004</v>
      </c>
      <c r="E5906">
        <v>0.48065000000000002</v>
      </c>
      <c r="F5906">
        <v>0.80545</v>
      </c>
      <c r="G5906">
        <v>0.63154999999999994</v>
      </c>
      <c r="H5906">
        <v>0.98834999999999995</v>
      </c>
      <c r="I5906">
        <v>0.69115000000000004</v>
      </c>
      <c r="J5906">
        <v>0.93284999999999996</v>
      </c>
      <c r="K5906">
        <v>9.4149999999999998E-2</v>
      </c>
      <c r="L5906">
        <v>0.58474999999999999</v>
      </c>
    </row>
    <row r="5907" spans="1:12" x14ac:dyDescent="0.3">
      <c r="A5907">
        <v>5906</v>
      </c>
      <c r="B5907">
        <v>0.59055000000000002</v>
      </c>
      <c r="C5907">
        <v>0.62165000000000004</v>
      </c>
      <c r="D5907">
        <v>6.3549999999999995E-2</v>
      </c>
      <c r="E5907">
        <v>8.5449999999999998E-2</v>
      </c>
      <c r="F5907">
        <v>0.69684999999999997</v>
      </c>
      <c r="G5907">
        <v>0.48804999999999998</v>
      </c>
      <c r="H5907">
        <v>2.945E-2</v>
      </c>
      <c r="I5907">
        <v>0.20265</v>
      </c>
      <c r="J5907">
        <v>0.28465000000000001</v>
      </c>
      <c r="K5907">
        <v>0.15054999999999999</v>
      </c>
      <c r="L5907">
        <v>0.70145000000000002</v>
      </c>
    </row>
    <row r="5908" spans="1:12" x14ac:dyDescent="0.3">
      <c r="A5908">
        <v>5907</v>
      </c>
      <c r="B5908">
        <v>0.59065000000000001</v>
      </c>
      <c r="C5908">
        <v>0.18345</v>
      </c>
      <c r="D5908">
        <v>0.10495</v>
      </c>
      <c r="E5908">
        <v>0.78034999999999999</v>
      </c>
      <c r="F5908">
        <v>0.53695000000000004</v>
      </c>
      <c r="G5908">
        <v>0.62195</v>
      </c>
      <c r="H5908">
        <v>0.81615000000000004</v>
      </c>
      <c r="I5908">
        <v>0.86414999999999997</v>
      </c>
      <c r="J5908">
        <v>0.75095000000000001</v>
      </c>
      <c r="K5908">
        <v>0.61355000000000004</v>
      </c>
      <c r="L5908">
        <v>0.15534999999999999</v>
      </c>
    </row>
    <row r="5909" spans="1:12" x14ac:dyDescent="0.3">
      <c r="A5909">
        <v>5908</v>
      </c>
      <c r="B5909">
        <v>0.59075</v>
      </c>
      <c r="C5909">
        <v>0.49725000000000003</v>
      </c>
      <c r="D5909">
        <v>0.32865</v>
      </c>
      <c r="E5909">
        <v>0.71314999999999995</v>
      </c>
      <c r="F5909">
        <v>0.56694999999999995</v>
      </c>
      <c r="G5909">
        <v>3.0550000000000001E-2</v>
      </c>
      <c r="H5909">
        <v>0.29144999999999999</v>
      </c>
      <c r="I5909">
        <v>0.76744999999999997</v>
      </c>
      <c r="J5909">
        <v>0.70174999999999998</v>
      </c>
      <c r="K5909">
        <v>0.82374999999999998</v>
      </c>
      <c r="L5909">
        <v>0.39365</v>
      </c>
    </row>
    <row r="5910" spans="1:12" x14ac:dyDescent="0.3">
      <c r="A5910">
        <v>5909</v>
      </c>
      <c r="B5910">
        <v>0.59084999999999999</v>
      </c>
      <c r="C5910">
        <v>0.83345000000000002</v>
      </c>
      <c r="D5910">
        <v>0.15725</v>
      </c>
      <c r="E5910">
        <v>0.12425</v>
      </c>
      <c r="F5910">
        <v>0.29065000000000002</v>
      </c>
      <c r="G5910">
        <v>0.63695000000000002</v>
      </c>
      <c r="H5910">
        <v>0.97224999999999995</v>
      </c>
      <c r="I5910">
        <v>0.38915</v>
      </c>
      <c r="J5910">
        <v>0.41675000000000001</v>
      </c>
      <c r="K5910">
        <v>0.59994999999999998</v>
      </c>
      <c r="L5910">
        <v>0.83125000000000004</v>
      </c>
    </row>
    <row r="5911" spans="1:12" x14ac:dyDescent="0.3">
      <c r="A5911">
        <v>5910</v>
      </c>
      <c r="B5911">
        <v>0.59094999999999998</v>
      </c>
      <c r="C5911">
        <v>0.57445000000000002</v>
      </c>
      <c r="D5911">
        <v>0.90064999999999995</v>
      </c>
      <c r="E5911">
        <v>0.72635000000000005</v>
      </c>
      <c r="F5911">
        <v>0.76395000000000002</v>
      </c>
      <c r="G5911">
        <v>0.85494999999999999</v>
      </c>
      <c r="H5911">
        <v>0.61485000000000001</v>
      </c>
      <c r="I5911">
        <v>0.39705000000000001</v>
      </c>
      <c r="J5911">
        <v>0.89024999999999999</v>
      </c>
      <c r="K5911">
        <v>0.35504999999999998</v>
      </c>
      <c r="L5911">
        <v>0.57725000000000004</v>
      </c>
    </row>
    <row r="5912" spans="1:12" x14ac:dyDescent="0.3">
      <c r="A5912">
        <v>5911</v>
      </c>
      <c r="B5912">
        <v>0.59104999999999996</v>
      </c>
      <c r="C5912">
        <v>7.4749999999999997E-2</v>
      </c>
      <c r="D5912">
        <v>0.32705000000000001</v>
      </c>
      <c r="E5912">
        <v>0.59984999999999999</v>
      </c>
      <c r="F5912">
        <v>0.24745</v>
      </c>
      <c r="G5912">
        <v>7.775E-2</v>
      </c>
      <c r="H5912">
        <v>0.33545000000000003</v>
      </c>
      <c r="I5912">
        <v>0.86865000000000003</v>
      </c>
      <c r="J5912">
        <v>0.67995000000000005</v>
      </c>
      <c r="K5912">
        <v>0.46544999999999997</v>
      </c>
      <c r="L5912">
        <v>0.94845000000000002</v>
      </c>
    </row>
    <row r="5913" spans="1:12" x14ac:dyDescent="0.3">
      <c r="A5913">
        <v>5912</v>
      </c>
      <c r="B5913">
        <v>0.59114999999999995</v>
      </c>
      <c r="C5913">
        <v>0.37485000000000002</v>
      </c>
      <c r="D5913">
        <v>0.80615000000000003</v>
      </c>
      <c r="E5913">
        <v>7.2500000000000004E-3</v>
      </c>
      <c r="F5913">
        <v>0.40315000000000001</v>
      </c>
      <c r="G5913">
        <v>6.4250000000000002E-2</v>
      </c>
      <c r="H5913">
        <v>0.19475000000000001</v>
      </c>
      <c r="I5913">
        <v>0.83825000000000005</v>
      </c>
      <c r="J5913">
        <v>0.54815000000000003</v>
      </c>
      <c r="K5913">
        <v>0.60494999999999999</v>
      </c>
      <c r="L5913">
        <v>9.2450000000000004E-2</v>
      </c>
    </row>
    <row r="5914" spans="1:12" x14ac:dyDescent="0.3">
      <c r="A5914">
        <v>5913</v>
      </c>
      <c r="B5914">
        <v>0.59125000000000005</v>
      </c>
      <c r="C5914">
        <v>5.45E-3</v>
      </c>
      <c r="D5914">
        <v>0.68325000000000002</v>
      </c>
      <c r="E5914">
        <v>0.32345000000000002</v>
      </c>
      <c r="F5914">
        <v>0.21454999999999999</v>
      </c>
      <c r="G5914">
        <v>0.35485</v>
      </c>
      <c r="H5914">
        <v>0.64165000000000005</v>
      </c>
      <c r="I5914">
        <v>0.66515000000000002</v>
      </c>
      <c r="J5914">
        <v>8.6050000000000001E-2</v>
      </c>
      <c r="K5914">
        <v>0.79525000000000001</v>
      </c>
      <c r="L5914">
        <v>0.39445000000000002</v>
      </c>
    </row>
    <row r="5915" spans="1:12" x14ac:dyDescent="0.3">
      <c r="A5915">
        <v>5914</v>
      </c>
      <c r="B5915">
        <v>0.59135000000000004</v>
      </c>
      <c r="C5915">
        <v>0.17555000000000001</v>
      </c>
      <c r="D5915">
        <v>0.96235000000000004</v>
      </c>
      <c r="E5915">
        <v>2.2249999999999999E-2</v>
      </c>
      <c r="F5915">
        <v>1.8500000000000001E-3</v>
      </c>
      <c r="G5915">
        <v>0.28994999999999999</v>
      </c>
      <c r="H5915">
        <v>2.8150000000000001E-2</v>
      </c>
      <c r="I5915">
        <v>0.16785</v>
      </c>
      <c r="J5915">
        <v>0.45924999999999999</v>
      </c>
      <c r="K5915">
        <v>0.72965000000000002</v>
      </c>
      <c r="L5915">
        <v>0.74065000000000003</v>
      </c>
    </row>
    <row r="5916" spans="1:12" x14ac:dyDescent="0.3">
      <c r="A5916">
        <v>5915</v>
      </c>
      <c r="B5916">
        <v>0.59145000000000003</v>
      </c>
      <c r="C5916">
        <v>0.36595</v>
      </c>
      <c r="D5916">
        <v>0.59204999999999997</v>
      </c>
      <c r="E5916">
        <v>0.28255000000000002</v>
      </c>
      <c r="F5916">
        <v>0.13455</v>
      </c>
      <c r="G5916">
        <v>0.12114999999999999</v>
      </c>
      <c r="H5916">
        <v>0.77185000000000004</v>
      </c>
      <c r="I5916">
        <v>0.98524999999999996</v>
      </c>
      <c r="J5916">
        <v>0.39555000000000001</v>
      </c>
      <c r="K5916">
        <v>1.4149999999999999E-2</v>
      </c>
      <c r="L5916">
        <v>0.14424999999999999</v>
      </c>
    </row>
    <row r="5917" spans="1:12" x14ac:dyDescent="0.3">
      <c r="A5917">
        <v>5916</v>
      </c>
      <c r="B5917">
        <v>0.59155000000000002</v>
      </c>
      <c r="C5917">
        <v>0.48814999999999997</v>
      </c>
      <c r="D5917">
        <v>0.22015000000000001</v>
      </c>
      <c r="E5917">
        <v>0.90095000000000003</v>
      </c>
      <c r="F5917">
        <v>0.42835000000000001</v>
      </c>
      <c r="G5917">
        <v>8.9149999999999993E-2</v>
      </c>
      <c r="H5917">
        <v>0.37595000000000001</v>
      </c>
      <c r="I5917">
        <v>0.24645</v>
      </c>
      <c r="J5917">
        <v>0.59294999999999998</v>
      </c>
      <c r="K5917">
        <v>0.41134999999999999</v>
      </c>
      <c r="L5917">
        <v>0.18165000000000001</v>
      </c>
    </row>
    <row r="5918" spans="1:12" x14ac:dyDescent="0.3">
      <c r="A5918">
        <v>5917</v>
      </c>
      <c r="B5918">
        <v>0.59165000000000001</v>
      </c>
      <c r="C5918">
        <v>0.12775</v>
      </c>
      <c r="D5918">
        <v>0.69364999999999999</v>
      </c>
      <c r="E5918">
        <v>0.48565000000000003</v>
      </c>
      <c r="F5918">
        <v>0.85355000000000003</v>
      </c>
      <c r="G5918">
        <v>0.94384999999999997</v>
      </c>
      <c r="H5918">
        <v>0.16905000000000001</v>
      </c>
      <c r="I5918">
        <v>0.16425000000000001</v>
      </c>
      <c r="J5918">
        <v>0.90664999999999996</v>
      </c>
      <c r="K5918">
        <v>0.19664999999999999</v>
      </c>
      <c r="L5918">
        <v>0.78864999999999996</v>
      </c>
    </row>
    <row r="5919" spans="1:12" x14ac:dyDescent="0.3">
      <c r="A5919">
        <v>5918</v>
      </c>
      <c r="B5919">
        <v>0.59175</v>
      </c>
      <c r="C5919">
        <v>6.9550000000000001E-2</v>
      </c>
      <c r="D5919">
        <v>0.18145</v>
      </c>
      <c r="E5919">
        <v>0.84524999999999995</v>
      </c>
      <c r="F5919">
        <v>0.38364999999999999</v>
      </c>
      <c r="G5919">
        <v>0.48254999999999998</v>
      </c>
      <c r="H5919">
        <v>0.85065000000000002</v>
      </c>
      <c r="I5919">
        <v>0.46315000000000001</v>
      </c>
      <c r="J5919">
        <v>0.29744999999999999</v>
      </c>
      <c r="K5919">
        <v>0.18934999999999999</v>
      </c>
      <c r="L5919">
        <v>0.16835</v>
      </c>
    </row>
    <row r="5920" spans="1:12" x14ac:dyDescent="0.3">
      <c r="A5920">
        <v>5919</v>
      </c>
      <c r="B5920">
        <v>0.59184999999999999</v>
      </c>
      <c r="C5920">
        <v>0.96055000000000001</v>
      </c>
      <c r="D5920">
        <v>1.555E-2</v>
      </c>
      <c r="E5920">
        <v>0.80974999999999997</v>
      </c>
      <c r="F5920">
        <v>0.33925</v>
      </c>
      <c r="G5920">
        <v>0.42685000000000001</v>
      </c>
      <c r="H5920">
        <v>0.99085000000000001</v>
      </c>
      <c r="I5920">
        <v>0.84084999999999999</v>
      </c>
      <c r="J5920">
        <v>8.0549999999999997E-2</v>
      </c>
      <c r="K5920">
        <v>0.63585000000000003</v>
      </c>
      <c r="L5920">
        <v>0.38295000000000001</v>
      </c>
    </row>
    <row r="5921" spans="1:12" x14ac:dyDescent="0.3">
      <c r="A5921">
        <v>5920</v>
      </c>
      <c r="B5921">
        <v>0.59194999999999998</v>
      </c>
      <c r="C5921">
        <v>0.44595000000000001</v>
      </c>
      <c r="D5921">
        <v>0.69504999999999995</v>
      </c>
      <c r="E5921">
        <v>0.51644999999999996</v>
      </c>
      <c r="F5921">
        <v>0.93245</v>
      </c>
      <c r="G5921">
        <v>0.18295</v>
      </c>
      <c r="H5921">
        <v>0.13084999999999999</v>
      </c>
      <c r="I5921">
        <v>0.44755</v>
      </c>
      <c r="J5921">
        <v>0.62475000000000003</v>
      </c>
      <c r="K5921">
        <v>0.45874999999999999</v>
      </c>
      <c r="L5921">
        <v>0.85345000000000004</v>
      </c>
    </row>
    <row r="5922" spans="1:12" x14ac:dyDescent="0.3">
      <c r="A5922">
        <v>5921</v>
      </c>
      <c r="B5922">
        <v>0.59204999999999997</v>
      </c>
      <c r="C5922">
        <v>0.65734999999999999</v>
      </c>
      <c r="D5922">
        <v>0.98124999999999996</v>
      </c>
      <c r="E5922">
        <v>0.69245000000000001</v>
      </c>
      <c r="F5922">
        <v>0.38055</v>
      </c>
      <c r="G5922">
        <v>0.38445000000000001</v>
      </c>
      <c r="H5922">
        <v>0.54274999999999995</v>
      </c>
      <c r="I5922">
        <v>0.74704999999999999</v>
      </c>
      <c r="J5922">
        <v>0.76395000000000002</v>
      </c>
      <c r="K5922">
        <v>0.68505000000000005</v>
      </c>
      <c r="L5922">
        <v>5.4149999999999997E-2</v>
      </c>
    </row>
    <row r="5923" spans="1:12" x14ac:dyDescent="0.3">
      <c r="A5923">
        <v>5922</v>
      </c>
      <c r="B5923">
        <v>0.59214999999999995</v>
      </c>
      <c r="C5923">
        <v>0.66515000000000002</v>
      </c>
      <c r="D5923">
        <v>0.71165</v>
      </c>
      <c r="E5923">
        <v>0.70794999999999997</v>
      </c>
      <c r="F5923">
        <v>0.19064999999999999</v>
      </c>
      <c r="G5923">
        <v>0.17774999999999999</v>
      </c>
      <c r="H5923">
        <v>0.22944999999999999</v>
      </c>
      <c r="I5923">
        <v>0.99614999999999998</v>
      </c>
      <c r="J5923">
        <v>0.23425000000000001</v>
      </c>
      <c r="K5923">
        <v>6.6350000000000006E-2</v>
      </c>
      <c r="L5923">
        <v>0.54595000000000005</v>
      </c>
    </row>
    <row r="5924" spans="1:12" x14ac:dyDescent="0.3">
      <c r="A5924">
        <v>5923</v>
      </c>
      <c r="B5924">
        <v>0.59225000000000005</v>
      </c>
      <c r="C5924">
        <v>0.33774999999999999</v>
      </c>
      <c r="D5924">
        <v>0.56164999999999998</v>
      </c>
      <c r="E5924">
        <v>0.39755000000000001</v>
      </c>
      <c r="F5924">
        <v>0.41975000000000001</v>
      </c>
      <c r="G5924">
        <v>0.26324999999999998</v>
      </c>
      <c r="H5924">
        <v>0.21115</v>
      </c>
      <c r="I5924">
        <v>0.65505000000000002</v>
      </c>
      <c r="J5924">
        <v>0.71475</v>
      </c>
      <c r="K5924">
        <v>0.14915</v>
      </c>
      <c r="L5924">
        <v>0.83504999999999996</v>
      </c>
    </row>
    <row r="5925" spans="1:12" x14ac:dyDescent="0.3">
      <c r="A5925">
        <v>5924</v>
      </c>
      <c r="B5925">
        <v>0.59235000000000004</v>
      </c>
      <c r="C5925">
        <v>0.40205000000000002</v>
      </c>
      <c r="D5925">
        <v>0.39295000000000002</v>
      </c>
      <c r="E5925">
        <v>0.89595000000000002</v>
      </c>
      <c r="F5925">
        <v>0.93794999999999995</v>
      </c>
      <c r="G5925">
        <v>0.94225000000000003</v>
      </c>
      <c r="H5925">
        <v>0.11265</v>
      </c>
      <c r="I5925">
        <v>0.11774999999999999</v>
      </c>
      <c r="J5925">
        <v>0.70265</v>
      </c>
      <c r="K5925">
        <v>0.54625000000000001</v>
      </c>
      <c r="L5925">
        <v>4.1050000000000003E-2</v>
      </c>
    </row>
    <row r="5926" spans="1:12" x14ac:dyDescent="0.3">
      <c r="A5926">
        <v>5925</v>
      </c>
      <c r="B5926">
        <v>0.59245000000000003</v>
      </c>
      <c r="C5926">
        <v>0.19805</v>
      </c>
      <c r="D5926">
        <v>0.99175000000000002</v>
      </c>
      <c r="E5926">
        <v>0.33815000000000001</v>
      </c>
      <c r="F5926">
        <v>0.48794999999999999</v>
      </c>
      <c r="G5926">
        <v>0.49514999999999998</v>
      </c>
      <c r="H5926">
        <v>9.2050000000000007E-2</v>
      </c>
      <c r="I5926">
        <v>9.5E-4</v>
      </c>
      <c r="J5926">
        <v>0.61314999999999997</v>
      </c>
      <c r="K5926">
        <v>0.84575</v>
      </c>
      <c r="L5926">
        <v>0.62275000000000003</v>
      </c>
    </row>
    <row r="5927" spans="1:12" x14ac:dyDescent="0.3">
      <c r="A5927">
        <v>5926</v>
      </c>
      <c r="B5927">
        <v>0.59255000000000002</v>
      </c>
      <c r="C5927">
        <v>0.88775000000000004</v>
      </c>
      <c r="D5927">
        <v>0.64034999999999997</v>
      </c>
      <c r="E5927">
        <v>8.5949999999999999E-2</v>
      </c>
      <c r="F5927">
        <v>2.325E-2</v>
      </c>
      <c r="G5927">
        <v>4.4450000000000003E-2</v>
      </c>
      <c r="H5927">
        <v>0.50885000000000002</v>
      </c>
      <c r="I5927">
        <v>0.13114999999999999</v>
      </c>
      <c r="J5927">
        <v>0.44345000000000001</v>
      </c>
      <c r="K5927">
        <v>0.80225000000000002</v>
      </c>
      <c r="L5927">
        <v>0.42275000000000001</v>
      </c>
    </row>
    <row r="5928" spans="1:12" x14ac:dyDescent="0.3">
      <c r="A5928">
        <v>5927</v>
      </c>
      <c r="B5928">
        <v>0.59265000000000001</v>
      </c>
      <c r="C5928">
        <v>0.44035000000000002</v>
      </c>
      <c r="D5928">
        <v>0.61124999999999996</v>
      </c>
      <c r="E5928">
        <v>0.74534999999999996</v>
      </c>
      <c r="F5928">
        <v>0.95474999999999999</v>
      </c>
      <c r="G5928">
        <v>0.80064999999999997</v>
      </c>
      <c r="H5928">
        <v>0.50695000000000001</v>
      </c>
      <c r="I5928">
        <v>0.53244999999999998</v>
      </c>
      <c r="J5928">
        <v>0.56955</v>
      </c>
      <c r="K5928">
        <v>0.84494999999999998</v>
      </c>
      <c r="L5928">
        <v>0.62775000000000003</v>
      </c>
    </row>
    <row r="5929" spans="1:12" x14ac:dyDescent="0.3">
      <c r="A5929">
        <v>5928</v>
      </c>
      <c r="B5929">
        <v>0.59275</v>
      </c>
      <c r="C5929">
        <v>0.13464999999999999</v>
      </c>
      <c r="D5929">
        <v>0.51544999999999996</v>
      </c>
      <c r="E5929">
        <v>0.57665</v>
      </c>
      <c r="F5929">
        <v>0.27305000000000001</v>
      </c>
      <c r="G5929">
        <v>0.20905000000000001</v>
      </c>
      <c r="H5929">
        <v>0.46865000000000001</v>
      </c>
      <c r="I5929">
        <v>0.33165</v>
      </c>
      <c r="J5929">
        <v>0.17805000000000001</v>
      </c>
      <c r="K5929">
        <v>0.45145000000000002</v>
      </c>
      <c r="L5929">
        <v>0.86355000000000004</v>
      </c>
    </row>
    <row r="5930" spans="1:12" x14ac:dyDescent="0.3">
      <c r="A5930">
        <v>5929</v>
      </c>
      <c r="B5930">
        <v>0.59284999999999999</v>
      </c>
      <c r="C5930">
        <v>0.88954999999999995</v>
      </c>
      <c r="D5930">
        <v>0.58904999999999996</v>
      </c>
      <c r="E5930">
        <v>0.39355000000000001</v>
      </c>
      <c r="F5930">
        <v>0.21365000000000001</v>
      </c>
      <c r="G5930">
        <v>0.68215000000000003</v>
      </c>
      <c r="H5930">
        <v>4.9549999999999997E-2</v>
      </c>
      <c r="I5930">
        <v>0.44264999999999999</v>
      </c>
      <c r="J5930">
        <v>0.61775000000000002</v>
      </c>
      <c r="K5930">
        <v>0.25335000000000002</v>
      </c>
      <c r="L5930">
        <v>0.97104999999999997</v>
      </c>
    </row>
    <row r="5931" spans="1:12" x14ac:dyDescent="0.3">
      <c r="A5931">
        <v>5930</v>
      </c>
      <c r="B5931">
        <v>0.59294999999999998</v>
      </c>
      <c r="C5931">
        <v>0.62755000000000005</v>
      </c>
      <c r="D5931">
        <v>0.20674999999999999</v>
      </c>
      <c r="E5931">
        <v>0.63514999999999999</v>
      </c>
      <c r="F5931">
        <v>0.66935</v>
      </c>
      <c r="G5931">
        <v>0.50444999999999995</v>
      </c>
      <c r="H5931">
        <v>0.46325</v>
      </c>
      <c r="I5931">
        <v>0.85204999999999997</v>
      </c>
      <c r="J5931">
        <v>0.14824999999999999</v>
      </c>
      <c r="K5931">
        <v>0.39405000000000001</v>
      </c>
      <c r="L5931">
        <v>9.9500000000000005E-3</v>
      </c>
    </row>
    <row r="5932" spans="1:12" x14ac:dyDescent="0.3">
      <c r="A5932">
        <v>5931</v>
      </c>
      <c r="B5932">
        <v>0.59304999999999997</v>
      </c>
      <c r="C5932">
        <v>5.7950000000000002E-2</v>
      </c>
      <c r="D5932">
        <v>0.76405000000000001</v>
      </c>
      <c r="E5932">
        <v>0.12675</v>
      </c>
      <c r="F5932">
        <v>0.86155000000000004</v>
      </c>
      <c r="G5932">
        <v>6.6850000000000007E-2</v>
      </c>
      <c r="H5932">
        <v>0.99604999999999999</v>
      </c>
      <c r="I5932">
        <v>0.99985000000000002</v>
      </c>
      <c r="J5932">
        <v>0.38555</v>
      </c>
      <c r="K5932">
        <v>0.17645</v>
      </c>
      <c r="L5932">
        <v>0.66635</v>
      </c>
    </row>
    <row r="5933" spans="1:12" x14ac:dyDescent="0.3">
      <c r="A5933">
        <v>5932</v>
      </c>
      <c r="B5933">
        <v>0.59314999999999996</v>
      </c>
      <c r="C5933">
        <v>0.48995</v>
      </c>
      <c r="D5933">
        <v>0.74565000000000003</v>
      </c>
      <c r="E5933">
        <v>0.90215000000000001</v>
      </c>
      <c r="F5933">
        <v>0.72404999999999997</v>
      </c>
      <c r="G5933">
        <v>0.22105</v>
      </c>
      <c r="H5933">
        <v>0.70884999999999998</v>
      </c>
      <c r="I5933">
        <v>0.81725000000000003</v>
      </c>
      <c r="J5933">
        <v>7.0349999999999996E-2</v>
      </c>
      <c r="K5933">
        <v>0.81964999999999999</v>
      </c>
      <c r="L5933">
        <v>0.43185000000000001</v>
      </c>
    </row>
    <row r="5934" spans="1:12" x14ac:dyDescent="0.3">
      <c r="A5934">
        <v>5933</v>
      </c>
      <c r="B5934">
        <v>0.59325000000000006</v>
      </c>
      <c r="C5934">
        <v>0.23215</v>
      </c>
      <c r="D5934">
        <v>0.37464999999999998</v>
      </c>
      <c r="E5934">
        <v>0.25195000000000001</v>
      </c>
      <c r="F5934">
        <v>9.1249999999999998E-2</v>
      </c>
      <c r="G5934">
        <v>2.7449999999999999E-2</v>
      </c>
      <c r="H5934">
        <v>0.47875000000000001</v>
      </c>
      <c r="I5934">
        <v>0.27055000000000001</v>
      </c>
      <c r="J5934">
        <v>0.41765000000000002</v>
      </c>
      <c r="K5934">
        <v>0.43485000000000001</v>
      </c>
      <c r="L5934">
        <v>0.70835000000000004</v>
      </c>
    </row>
    <row r="5935" spans="1:12" x14ac:dyDescent="0.3">
      <c r="A5935">
        <v>5934</v>
      </c>
      <c r="B5935">
        <v>0.59335000000000004</v>
      </c>
      <c r="C5935">
        <v>0.45315</v>
      </c>
      <c r="D5935">
        <v>0.25224999999999997</v>
      </c>
      <c r="E5935">
        <v>0.36535000000000001</v>
      </c>
      <c r="F5935">
        <v>0.36714999999999998</v>
      </c>
      <c r="G5935">
        <v>0.57565</v>
      </c>
      <c r="H5935">
        <v>0.97504999999999997</v>
      </c>
      <c r="I5935">
        <v>0.39145000000000002</v>
      </c>
      <c r="J5935">
        <v>0.59775</v>
      </c>
      <c r="K5935">
        <v>0.10135</v>
      </c>
      <c r="L5935">
        <v>0.32784999999999997</v>
      </c>
    </row>
    <row r="5936" spans="1:12" x14ac:dyDescent="0.3">
      <c r="A5936">
        <v>5935</v>
      </c>
      <c r="B5936">
        <v>0.59345000000000003</v>
      </c>
      <c r="C5936">
        <v>0.38524999999999998</v>
      </c>
      <c r="D5936">
        <v>0.64634999999999998</v>
      </c>
      <c r="E5936">
        <v>0.15945000000000001</v>
      </c>
      <c r="F5936">
        <v>0.77295000000000003</v>
      </c>
      <c r="G5936">
        <v>0.62965000000000004</v>
      </c>
      <c r="H5936">
        <v>0.49185000000000001</v>
      </c>
      <c r="I5936">
        <v>0.18784999999999999</v>
      </c>
      <c r="J5936">
        <v>0.98245000000000005</v>
      </c>
      <c r="K5936">
        <v>1.2749999999999999E-2</v>
      </c>
      <c r="L5936">
        <v>0.85045000000000004</v>
      </c>
    </row>
    <row r="5937" spans="1:12" x14ac:dyDescent="0.3">
      <c r="A5937">
        <v>5936</v>
      </c>
      <c r="B5937">
        <v>0.59355000000000002</v>
      </c>
      <c r="C5937">
        <v>0.70904999999999996</v>
      </c>
      <c r="D5937">
        <v>0.20995</v>
      </c>
      <c r="E5937">
        <v>0.44905</v>
      </c>
      <c r="F5937">
        <v>0.33574999999999999</v>
      </c>
      <c r="G5937">
        <v>0.14194999999999999</v>
      </c>
      <c r="H5937">
        <v>0.60924999999999996</v>
      </c>
      <c r="I5937">
        <v>0.66864999999999997</v>
      </c>
      <c r="J5937">
        <v>0.18454999999999999</v>
      </c>
      <c r="K5937">
        <v>0.59575</v>
      </c>
      <c r="L5937">
        <v>0.73075000000000001</v>
      </c>
    </row>
    <row r="5938" spans="1:12" x14ac:dyDescent="0.3">
      <c r="A5938">
        <v>5937</v>
      </c>
      <c r="B5938">
        <v>0.59365000000000001</v>
      </c>
      <c r="C5938">
        <v>0.60745000000000005</v>
      </c>
      <c r="D5938">
        <v>0.10935</v>
      </c>
      <c r="E5938">
        <v>0.93445</v>
      </c>
      <c r="F5938">
        <v>0.24925</v>
      </c>
      <c r="G5938">
        <v>6.1350000000000002E-2</v>
      </c>
      <c r="H5938">
        <v>0.82445000000000002</v>
      </c>
      <c r="I5938">
        <v>0.28315000000000001</v>
      </c>
      <c r="J5938">
        <v>0.69574999999999998</v>
      </c>
      <c r="K5938">
        <v>1.3849999999999999E-2</v>
      </c>
      <c r="L5938">
        <v>6.3750000000000001E-2</v>
      </c>
    </row>
    <row r="5939" spans="1:12" x14ac:dyDescent="0.3">
      <c r="A5939">
        <v>5938</v>
      </c>
      <c r="B5939">
        <v>0.59375</v>
      </c>
      <c r="C5939">
        <v>0.35034999999999999</v>
      </c>
      <c r="D5939">
        <v>0.89785000000000004</v>
      </c>
      <c r="E5939">
        <v>1.8749999999999999E-2</v>
      </c>
      <c r="F5939">
        <v>0.52064999999999995</v>
      </c>
      <c r="G5939">
        <v>0.61555000000000004</v>
      </c>
      <c r="H5939">
        <v>0.72704999999999997</v>
      </c>
      <c r="I5939">
        <v>3.3349999999999998E-2</v>
      </c>
      <c r="J5939">
        <v>0.61185</v>
      </c>
      <c r="K5939">
        <v>0.72255000000000003</v>
      </c>
      <c r="L5939">
        <v>0.14474999999999999</v>
      </c>
    </row>
    <row r="5940" spans="1:12" x14ac:dyDescent="0.3">
      <c r="A5940">
        <v>5939</v>
      </c>
      <c r="B5940">
        <v>0.59384999999999999</v>
      </c>
      <c r="C5940">
        <v>0.65395000000000003</v>
      </c>
      <c r="D5940">
        <v>0.60745000000000005</v>
      </c>
      <c r="E5940">
        <v>0.10775</v>
      </c>
      <c r="F5940">
        <v>0.76144999999999996</v>
      </c>
      <c r="G5940">
        <v>0.37685000000000002</v>
      </c>
      <c r="H5940">
        <v>0.50524999999999998</v>
      </c>
      <c r="I5940">
        <v>0.70304999999999995</v>
      </c>
      <c r="J5940">
        <v>0.69155</v>
      </c>
      <c r="K5940">
        <v>0.69315000000000004</v>
      </c>
      <c r="L5940">
        <v>0.79125000000000001</v>
      </c>
    </row>
    <row r="5941" spans="1:12" x14ac:dyDescent="0.3">
      <c r="A5941">
        <v>5940</v>
      </c>
      <c r="B5941">
        <v>0.59394999999999998</v>
      </c>
      <c r="C5941">
        <v>0.79384999999999994</v>
      </c>
      <c r="D5941">
        <v>0.39565</v>
      </c>
      <c r="E5941">
        <v>0.41315000000000002</v>
      </c>
      <c r="F5941">
        <v>0.38485000000000003</v>
      </c>
      <c r="G5941">
        <v>0.81874999999999998</v>
      </c>
      <c r="H5941">
        <v>0.51934999999999998</v>
      </c>
      <c r="I5941">
        <v>0.65625</v>
      </c>
      <c r="J5941">
        <v>0.67115000000000002</v>
      </c>
      <c r="K5941">
        <v>8.4650000000000003E-2</v>
      </c>
      <c r="L5941">
        <v>0.75975000000000004</v>
      </c>
    </row>
    <row r="5942" spans="1:12" x14ac:dyDescent="0.3">
      <c r="A5942">
        <v>5941</v>
      </c>
      <c r="B5942">
        <v>0.59404999999999997</v>
      </c>
      <c r="C5942">
        <v>0.90905000000000002</v>
      </c>
      <c r="D5942">
        <v>0.11615</v>
      </c>
      <c r="E5942">
        <v>0.96904999999999997</v>
      </c>
      <c r="F5942">
        <v>0.52095000000000002</v>
      </c>
      <c r="G5942">
        <v>0.84514999999999996</v>
      </c>
      <c r="H5942">
        <v>0.49985000000000002</v>
      </c>
      <c r="I5942">
        <v>0.40534999999999999</v>
      </c>
      <c r="J5942">
        <v>0.70225000000000004</v>
      </c>
      <c r="K5942">
        <v>0.23335</v>
      </c>
      <c r="L5942">
        <v>0.91935</v>
      </c>
    </row>
    <row r="5943" spans="1:12" x14ac:dyDescent="0.3">
      <c r="A5943">
        <v>5942</v>
      </c>
      <c r="B5943">
        <v>0.59414999999999996</v>
      </c>
      <c r="C5943">
        <v>0.47694999999999999</v>
      </c>
      <c r="D5943">
        <v>0.47585</v>
      </c>
      <c r="E5943">
        <v>0.90005000000000002</v>
      </c>
      <c r="F5943">
        <v>0.44395000000000001</v>
      </c>
      <c r="G5943">
        <v>0.78654999999999997</v>
      </c>
      <c r="H5943">
        <v>0.11194999999999999</v>
      </c>
      <c r="I5943">
        <v>2.8150000000000001E-2</v>
      </c>
      <c r="J5943">
        <v>0.63154999999999994</v>
      </c>
      <c r="K5943">
        <v>0.24825</v>
      </c>
      <c r="L5943">
        <v>0.30895</v>
      </c>
    </row>
    <row r="5944" spans="1:12" x14ac:dyDescent="0.3">
      <c r="A5944">
        <v>5943</v>
      </c>
      <c r="B5944">
        <v>0.59424999999999994</v>
      </c>
      <c r="C5944">
        <v>0.12164999999999999</v>
      </c>
      <c r="D5944">
        <v>0.75375000000000003</v>
      </c>
      <c r="E5944">
        <v>0.10065</v>
      </c>
      <c r="F5944">
        <v>0.44705</v>
      </c>
      <c r="G5944">
        <v>0.72665000000000002</v>
      </c>
      <c r="H5944">
        <v>0.49585000000000001</v>
      </c>
      <c r="I5944">
        <v>0.25435000000000002</v>
      </c>
      <c r="J5944">
        <v>9.0249999999999997E-2</v>
      </c>
      <c r="K5944">
        <v>6.0949999999999997E-2</v>
      </c>
      <c r="L5944">
        <v>0.50734999999999997</v>
      </c>
    </row>
    <row r="5945" spans="1:12" x14ac:dyDescent="0.3">
      <c r="A5945">
        <v>5944</v>
      </c>
      <c r="B5945">
        <v>0.59435000000000004</v>
      </c>
      <c r="C5945">
        <v>4.3499999999999997E-3</v>
      </c>
      <c r="D5945">
        <v>0.70225000000000004</v>
      </c>
      <c r="E5945">
        <v>0.80715000000000003</v>
      </c>
      <c r="F5945">
        <v>0.68215000000000003</v>
      </c>
      <c r="G5945">
        <v>0.10945000000000001</v>
      </c>
      <c r="H5945">
        <v>0.91435</v>
      </c>
      <c r="I5945">
        <v>0.57645000000000002</v>
      </c>
      <c r="J5945">
        <v>0.94935000000000003</v>
      </c>
      <c r="K5945">
        <v>0.43824999999999997</v>
      </c>
      <c r="L5945">
        <v>0.29115000000000002</v>
      </c>
    </row>
    <row r="5946" spans="1:12" x14ac:dyDescent="0.3">
      <c r="A5946">
        <v>5945</v>
      </c>
      <c r="B5946">
        <v>0.59445000000000003</v>
      </c>
      <c r="C5946">
        <v>0.98904999999999998</v>
      </c>
      <c r="D5946">
        <v>0.33124999999999999</v>
      </c>
      <c r="E5946">
        <v>0.94545000000000001</v>
      </c>
      <c r="F5946">
        <v>0.76985000000000003</v>
      </c>
      <c r="G5946">
        <v>0.45045000000000002</v>
      </c>
      <c r="H5946">
        <v>0.83465</v>
      </c>
      <c r="I5946">
        <v>6.0049999999999999E-2</v>
      </c>
      <c r="J5946">
        <v>0.22625000000000001</v>
      </c>
      <c r="K5946">
        <v>0.10185</v>
      </c>
      <c r="L5946">
        <v>0.26264999999999999</v>
      </c>
    </row>
    <row r="5947" spans="1:12" x14ac:dyDescent="0.3">
      <c r="A5947">
        <v>5946</v>
      </c>
      <c r="B5947">
        <v>0.59455000000000002</v>
      </c>
      <c r="C5947">
        <v>0.92674999999999996</v>
      </c>
      <c r="D5947">
        <v>0.46925</v>
      </c>
      <c r="E5947">
        <v>0.15645000000000001</v>
      </c>
      <c r="F5947">
        <v>8.0149999999999999E-2</v>
      </c>
      <c r="G5947">
        <v>0.96094999999999997</v>
      </c>
      <c r="H5947">
        <v>0.57494999999999996</v>
      </c>
      <c r="I5947">
        <v>0.32405</v>
      </c>
      <c r="J5947">
        <v>0.11294999999999999</v>
      </c>
      <c r="K5947">
        <v>0.72384999999999999</v>
      </c>
      <c r="L5947">
        <v>0.82294999999999996</v>
      </c>
    </row>
    <row r="5948" spans="1:12" x14ac:dyDescent="0.3">
      <c r="A5948">
        <v>5947</v>
      </c>
      <c r="B5948">
        <v>0.59465000000000001</v>
      </c>
      <c r="C5948">
        <v>0.42194999999999999</v>
      </c>
      <c r="D5948">
        <v>0.13345000000000001</v>
      </c>
      <c r="E5948">
        <v>0.20935000000000001</v>
      </c>
      <c r="F5948">
        <v>0.67044999999999999</v>
      </c>
      <c r="G5948">
        <v>0.12984999999999999</v>
      </c>
      <c r="H5948">
        <v>6.3549999999999995E-2</v>
      </c>
      <c r="I5948">
        <v>0.75644999999999996</v>
      </c>
      <c r="J5948">
        <v>0.39505000000000001</v>
      </c>
      <c r="K5948">
        <v>0.40955000000000003</v>
      </c>
      <c r="L5948">
        <v>0.17274999999999999</v>
      </c>
    </row>
    <row r="5949" spans="1:12" x14ac:dyDescent="0.3">
      <c r="A5949">
        <v>5948</v>
      </c>
      <c r="B5949">
        <v>0.59475</v>
      </c>
      <c r="C5949">
        <v>0.90985000000000005</v>
      </c>
      <c r="D5949">
        <v>0.59594999999999998</v>
      </c>
      <c r="E5949">
        <v>0.26224999999999998</v>
      </c>
      <c r="F5949">
        <v>0.42285</v>
      </c>
      <c r="G5949">
        <v>0.38085000000000002</v>
      </c>
      <c r="H5949">
        <v>0.81394999999999995</v>
      </c>
      <c r="I5949">
        <v>0.45724999999999999</v>
      </c>
      <c r="J5949">
        <v>0.61365000000000003</v>
      </c>
      <c r="K5949">
        <v>0.36675000000000002</v>
      </c>
      <c r="L5949">
        <v>0.95174999999999998</v>
      </c>
    </row>
    <row r="5950" spans="1:12" x14ac:dyDescent="0.3">
      <c r="A5950">
        <v>5949</v>
      </c>
      <c r="B5950">
        <v>0.59484999999999999</v>
      </c>
      <c r="C5950">
        <v>0.40155000000000002</v>
      </c>
      <c r="D5950">
        <v>0.95135000000000003</v>
      </c>
      <c r="E5950">
        <v>9.3500000000000007E-3</v>
      </c>
      <c r="F5950">
        <v>0.18465000000000001</v>
      </c>
      <c r="G5950">
        <v>0.32474999999999998</v>
      </c>
      <c r="H5950">
        <v>0.20394999999999999</v>
      </c>
      <c r="I5950">
        <v>0.65725</v>
      </c>
      <c r="J5950">
        <v>0.84804999999999997</v>
      </c>
      <c r="K5950">
        <v>0.32345000000000002</v>
      </c>
      <c r="L5950">
        <v>0.26374999999999998</v>
      </c>
    </row>
    <row r="5951" spans="1:12" x14ac:dyDescent="0.3">
      <c r="A5951">
        <v>5950</v>
      </c>
      <c r="B5951">
        <v>0.59494999999999998</v>
      </c>
      <c r="C5951">
        <v>0.72614999999999996</v>
      </c>
      <c r="D5951">
        <v>0.77485000000000004</v>
      </c>
      <c r="E5951">
        <v>0.58584999999999998</v>
      </c>
      <c r="F5951">
        <v>0.70404999999999995</v>
      </c>
      <c r="G5951">
        <v>0.48275000000000001</v>
      </c>
      <c r="H5951">
        <v>0.43104999999999999</v>
      </c>
      <c r="I5951">
        <v>0.97704999999999997</v>
      </c>
      <c r="J5951">
        <v>0.47205000000000003</v>
      </c>
      <c r="K5951">
        <v>0.52005000000000001</v>
      </c>
      <c r="L5951">
        <v>0.36194999999999999</v>
      </c>
    </row>
    <row r="5952" spans="1:12" x14ac:dyDescent="0.3">
      <c r="A5952">
        <v>5951</v>
      </c>
      <c r="B5952">
        <v>0.59504999999999997</v>
      </c>
      <c r="C5952">
        <v>0.26074999999999998</v>
      </c>
      <c r="D5952">
        <v>8.7249999999999994E-2</v>
      </c>
      <c r="E5952">
        <v>0.50805</v>
      </c>
      <c r="F5952">
        <v>8.8950000000000001E-2</v>
      </c>
      <c r="G5952">
        <v>0.50414999999999999</v>
      </c>
      <c r="H5952">
        <v>0.84135000000000004</v>
      </c>
      <c r="I5952">
        <v>0.63344999999999996</v>
      </c>
      <c r="J5952">
        <v>0.52985000000000004</v>
      </c>
      <c r="K5952">
        <v>0.31545000000000001</v>
      </c>
      <c r="L5952">
        <v>0.82655000000000001</v>
      </c>
    </row>
    <row r="5953" spans="1:12" x14ac:dyDescent="0.3">
      <c r="A5953">
        <v>5952</v>
      </c>
      <c r="B5953">
        <v>0.59514999999999996</v>
      </c>
      <c r="C5953">
        <v>0.23885000000000001</v>
      </c>
      <c r="D5953">
        <v>0.72814999999999996</v>
      </c>
      <c r="E5953">
        <v>0.52515000000000001</v>
      </c>
      <c r="F5953">
        <v>0.31605</v>
      </c>
      <c r="G5953">
        <v>0.73414999999999997</v>
      </c>
      <c r="H5953">
        <v>8.6749999999999994E-2</v>
      </c>
      <c r="I5953">
        <v>0.78425</v>
      </c>
      <c r="J5953">
        <v>0.38185000000000002</v>
      </c>
      <c r="K5953">
        <v>0.34884999999999999</v>
      </c>
      <c r="L5953">
        <v>0.53285000000000005</v>
      </c>
    </row>
    <row r="5954" spans="1:12" x14ac:dyDescent="0.3">
      <c r="A5954">
        <v>5953</v>
      </c>
      <c r="B5954">
        <v>0.59524999999999995</v>
      </c>
      <c r="C5954">
        <v>2.605E-2</v>
      </c>
      <c r="D5954">
        <v>0.35344999999999999</v>
      </c>
      <c r="E5954">
        <v>0.66285000000000005</v>
      </c>
      <c r="F5954">
        <v>0.79764999999999997</v>
      </c>
      <c r="G5954">
        <v>0.53174999999999994</v>
      </c>
      <c r="H5954">
        <v>0.50914999999999999</v>
      </c>
      <c r="I5954">
        <v>2.0750000000000001E-2</v>
      </c>
      <c r="J5954">
        <v>0.81935000000000002</v>
      </c>
      <c r="K5954">
        <v>0.99914999999999998</v>
      </c>
      <c r="L5954">
        <v>0.77224999999999999</v>
      </c>
    </row>
    <row r="5955" spans="1:12" x14ac:dyDescent="0.3">
      <c r="A5955">
        <v>5954</v>
      </c>
      <c r="B5955">
        <v>0.59535000000000005</v>
      </c>
      <c r="C5955">
        <v>3.5500000000000002E-3</v>
      </c>
      <c r="D5955">
        <v>0.45184999999999997</v>
      </c>
      <c r="E5955">
        <v>0.50524999999999998</v>
      </c>
      <c r="F5955">
        <v>0.55705000000000005</v>
      </c>
      <c r="G5955">
        <v>0.39005000000000001</v>
      </c>
      <c r="H5955">
        <v>0.99675000000000002</v>
      </c>
      <c r="I5955">
        <v>5.2350000000000001E-2</v>
      </c>
      <c r="J5955">
        <v>0.43004999999999999</v>
      </c>
      <c r="K5955">
        <v>0.83545000000000003</v>
      </c>
      <c r="L5955">
        <v>3.6749999999999998E-2</v>
      </c>
    </row>
    <row r="5956" spans="1:12" x14ac:dyDescent="0.3">
      <c r="A5956">
        <v>5955</v>
      </c>
      <c r="B5956">
        <v>0.59545000000000003</v>
      </c>
      <c r="C5956">
        <v>0.83225000000000005</v>
      </c>
      <c r="D5956">
        <v>0.57794999999999996</v>
      </c>
      <c r="E5956">
        <v>0.83274999999999999</v>
      </c>
      <c r="F5956">
        <v>0.47475000000000001</v>
      </c>
      <c r="G5956">
        <v>0.51275000000000004</v>
      </c>
      <c r="H5956">
        <v>0.25995000000000001</v>
      </c>
      <c r="I5956">
        <v>0.89505000000000001</v>
      </c>
      <c r="J5956">
        <v>0.49275000000000002</v>
      </c>
      <c r="K5956">
        <v>0.15715000000000001</v>
      </c>
      <c r="L5956">
        <v>0.64815</v>
      </c>
    </row>
    <row r="5957" spans="1:12" x14ac:dyDescent="0.3">
      <c r="A5957">
        <v>5956</v>
      </c>
      <c r="B5957">
        <v>0.59555000000000002</v>
      </c>
      <c r="C5957">
        <v>0.88705000000000001</v>
      </c>
      <c r="D5957">
        <v>8.2549999999999998E-2</v>
      </c>
      <c r="E5957">
        <v>0.47005000000000002</v>
      </c>
      <c r="F5957">
        <v>0.27925</v>
      </c>
      <c r="G5957">
        <v>0.61124999999999996</v>
      </c>
      <c r="H5957">
        <v>0.68915000000000004</v>
      </c>
      <c r="I5957">
        <v>0.60255000000000003</v>
      </c>
      <c r="J5957">
        <v>0.57045000000000001</v>
      </c>
      <c r="K5957">
        <v>0.32715</v>
      </c>
      <c r="L5957">
        <v>0.87324999999999997</v>
      </c>
    </row>
    <row r="5958" spans="1:12" x14ac:dyDescent="0.3">
      <c r="A5958">
        <v>5957</v>
      </c>
      <c r="B5958">
        <v>0.59565000000000001</v>
      </c>
      <c r="C5958">
        <v>0.53144999999999998</v>
      </c>
      <c r="D5958">
        <v>0.13764999999999999</v>
      </c>
      <c r="E5958">
        <v>0.24024999999999999</v>
      </c>
      <c r="F5958">
        <v>0.90305000000000002</v>
      </c>
      <c r="G5958">
        <v>0.13485</v>
      </c>
      <c r="H5958">
        <v>2.3449999999999999E-2</v>
      </c>
      <c r="I5958">
        <v>0.29165000000000002</v>
      </c>
      <c r="J5958">
        <v>1.3650000000000001E-2</v>
      </c>
      <c r="K5958">
        <v>0.43045</v>
      </c>
      <c r="L5958">
        <v>0.98114999999999997</v>
      </c>
    </row>
    <row r="5959" spans="1:12" x14ac:dyDescent="0.3">
      <c r="A5959">
        <v>5958</v>
      </c>
      <c r="B5959">
        <v>0.59575</v>
      </c>
      <c r="C5959">
        <v>0.71404999999999996</v>
      </c>
      <c r="D5959">
        <v>0.11325</v>
      </c>
      <c r="E5959">
        <v>0.11755</v>
      </c>
      <c r="F5959">
        <v>0.81904999999999994</v>
      </c>
      <c r="G5959">
        <v>0.90774999999999995</v>
      </c>
      <c r="H5959">
        <v>0.51324999999999998</v>
      </c>
      <c r="I5959">
        <v>0.65385000000000004</v>
      </c>
      <c r="J5959">
        <v>0.85214999999999996</v>
      </c>
      <c r="K5959">
        <v>0.99195</v>
      </c>
      <c r="L5959">
        <v>9.2649999999999996E-2</v>
      </c>
    </row>
    <row r="5960" spans="1:12" x14ac:dyDescent="0.3">
      <c r="A5960">
        <v>5959</v>
      </c>
      <c r="B5960">
        <v>0.59584999999999999</v>
      </c>
      <c r="C5960">
        <v>0.47665000000000002</v>
      </c>
      <c r="D5960">
        <v>0.73524999999999996</v>
      </c>
      <c r="E5960">
        <v>0.30975000000000003</v>
      </c>
      <c r="F5960">
        <v>0.85994999999999999</v>
      </c>
      <c r="G5960">
        <v>0.17194999999999999</v>
      </c>
      <c r="H5960">
        <v>0.82784999999999997</v>
      </c>
      <c r="I5960">
        <v>0.60514999999999997</v>
      </c>
      <c r="J5960">
        <v>0.86124999999999996</v>
      </c>
      <c r="K5960">
        <v>0.75724999999999998</v>
      </c>
      <c r="L5960">
        <v>0.43964999999999999</v>
      </c>
    </row>
    <row r="5961" spans="1:12" x14ac:dyDescent="0.3">
      <c r="A5961">
        <v>5960</v>
      </c>
      <c r="B5961">
        <v>0.59594999999999998</v>
      </c>
      <c r="C5961">
        <v>0.64115</v>
      </c>
      <c r="D5961">
        <v>0.43874999999999997</v>
      </c>
      <c r="E5961">
        <v>0.10705000000000001</v>
      </c>
      <c r="F5961">
        <v>0.65285000000000004</v>
      </c>
      <c r="G5961">
        <v>0.96894999999999998</v>
      </c>
      <c r="H5961">
        <v>0.29004999999999997</v>
      </c>
      <c r="I5961">
        <v>0.56345000000000001</v>
      </c>
      <c r="J5961">
        <v>0.21504999999999999</v>
      </c>
      <c r="K5961">
        <v>0.20355000000000001</v>
      </c>
      <c r="L5961">
        <v>0.83794999999999997</v>
      </c>
    </row>
    <row r="5962" spans="1:12" x14ac:dyDescent="0.3">
      <c r="A5962">
        <v>5961</v>
      </c>
      <c r="B5962">
        <v>0.59604999999999997</v>
      </c>
      <c r="C5962">
        <v>0.15865000000000001</v>
      </c>
      <c r="D5962">
        <v>0.40265000000000001</v>
      </c>
      <c r="E5962">
        <v>0.60685</v>
      </c>
      <c r="F5962">
        <v>0.26235000000000003</v>
      </c>
      <c r="G5962">
        <v>8.7349999999999997E-2</v>
      </c>
      <c r="H5962">
        <v>0.93694999999999995</v>
      </c>
      <c r="I5962">
        <v>0.60675000000000001</v>
      </c>
      <c r="J5962">
        <v>0.30395</v>
      </c>
      <c r="K5962">
        <v>4.3049999999999998E-2</v>
      </c>
      <c r="L5962">
        <v>0.45545000000000002</v>
      </c>
    </row>
    <row r="5963" spans="1:12" x14ac:dyDescent="0.3">
      <c r="A5963">
        <v>5962</v>
      </c>
      <c r="B5963">
        <v>0.59614999999999996</v>
      </c>
      <c r="C5963">
        <v>0.91954999999999998</v>
      </c>
      <c r="D5963">
        <v>4.3450000000000003E-2</v>
      </c>
      <c r="E5963">
        <v>0.63224999999999998</v>
      </c>
      <c r="F5963">
        <v>0.85575000000000001</v>
      </c>
      <c r="G5963">
        <v>0.93594999999999995</v>
      </c>
      <c r="H5963">
        <v>6.8750000000000006E-2</v>
      </c>
      <c r="I5963">
        <v>0.99245000000000005</v>
      </c>
      <c r="J5963">
        <v>0.70274999999999999</v>
      </c>
      <c r="K5963">
        <v>0.93625000000000003</v>
      </c>
      <c r="L5963">
        <v>0.54984999999999995</v>
      </c>
    </row>
    <row r="5964" spans="1:12" x14ac:dyDescent="0.3">
      <c r="A5964">
        <v>5963</v>
      </c>
      <c r="B5964">
        <v>0.59624999999999995</v>
      </c>
      <c r="C5964">
        <v>0.69084999999999996</v>
      </c>
      <c r="D5964">
        <v>0.22005</v>
      </c>
      <c r="E5964">
        <v>0.49054999999999999</v>
      </c>
      <c r="F5964">
        <v>0.81955</v>
      </c>
      <c r="G5964">
        <v>4.2049999999999997E-2</v>
      </c>
      <c r="H5964">
        <v>0.41644999999999999</v>
      </c>
      <c r="I5964">
        <v>0.62775000000000003</v>
      </c>
      <c r="J5964">
        <v>0.42125000000000001</v>
      </c>
      <c r="K5964">
        <v>0.31114999999999998</v>
      </c>
      <c r="L5964">
        <v>0.87524999999999997</v>
      </c>
    </row>
    <row r="5965" spans="1:12" x14ac:dyDescent="0.3">
      <c r="A5965">
        <v>5964</v>
      </c>
      <c r="B5965">
        <v>0.59635000000000005</v>
      </c>
      <c r="C5965">
        <v>0.75205</v>
      </c>
      <c r="D5965">
        <v>0.30714999999999998</v>
      </c>
      <c r="E5965">
        <v>0.15684999999999999</v>
      </c>
      <c r="F5965">
        <v>0.50714999999999999</v>
      </c>
      <c r="G5965">
        <v>0.63465000000000005</v>
      </c>
      <c r="H5965">
        <v>0.54305000000000003</v>
      </c>
      <c r="I5965">
        <v>0.81894999999999996</v>
      </c>
      <c r="J5965">
        <v>0.88975000000000004</v>
      </c>
      <c r="K5965">
        <v>8.9349999999999999E-2</v>
      </c>
      <c r="L5965">
        <v>0.22844999999999999</v>
      </c>
    </row>
    <row r="5966" spans="1:12" x14ac:dyDescent="0.3">
      <c r="A5966">
        <v>5965</v>
      </c>
      <c r="B5966">
        <v>0.59645000000000004</v>
      </c>
      <c r="C5966">
        <v>0.40084999999999998</v>
      </c>
      <c r="D5966">
        <v>0.72924999999999995</v>
      </c>
      <c r="E5966">
        <v>0.65764999999999996</v>
      </c>
      <c r="F5966">
        <v>0.77844999999999998</v>
      </c>
      <c r="G5966">
        <v>0.63534999999999997</v>
      </c>
      <c r="H5966">
        <v>0.58174999999999999</v>
      </c>
      <c r="I5966">
        <v>0.17185</v>
      </c>
      <c r="J5966">
        <v>0.29994999999999999</v>
      </c>
      <c r="K5966">
        <v>0.20115</v>
      </c>
      <c r="L5966">
        <v>8.7650000000000006E-2</v>
      </c>
    </row>
    <row r="5967" spans="1:12" x14ac:dyDescent="0.3">
      <c r="A5967">
        <v>5966</v>
      </c>
      <c r="B5967">
        <v>0.59655000000000002</v>
      </c>
      <c r="C5967">
        <v>1.635E-2</v>
      </c>
      <c r="D5967">
        <v>0.94005000000000005</v>
      </c>
      <c r="E5967">
        <v>0.63024999999999998</v>
      </c>
      <c r="F5967">
        <v>5.6250000000000001E-2</v>
      </c>
      <c r="G5967">
        <v>8.8349999999999998E-2</v>
      </c>
      <c r="H5967">
        <v>0.85535000000000005</v>
      </c>
      <c r="I5967">
        <v>0.83604999999999996</v>
      </c>
      <c r="J5967">
        <v>0.24685000000000001</v>
      </c>
      <c r="K5967">
        <v>0.92054999999999998</v>
      </c>
      <c r="L5967">
        <v>8.115E-2</v>
      </c>
    </row>
    <row r="5968" spans="1:12" x14ac:dyDescent="0.3">
      <c r="A5968">
        <v>5967</v>
      </c>
      <c r="B5968">
        <v>0.59665000000000001</v>
      </c>
      <c r="C5968">
        <v>0.56555</v>
      </c>
      <c r="D5968">
        <v>0.64564999999999995</v>
      </c>
      <c r="E5968">
        <v>0.15895000000000001</v>
      </c>
      <c r="F5968">
        <v>1.7950000000000001E-2</v>
      </c>
      <c r="G5968">
        <v>2.6349999999999998E-2</v>
      </c>
      <c r="H5968">
        <v>0.54664999999999997</v>
      </c>
      <c r="I5968">
        <v>0.12064999999999999</v>
      </c>
      <c r="J5968">
        <v>0.73824999999999996</v>
      </c>
      <c r="K5968">
        <v>0.38155</v>
      </c>
      <c r="L5968">
        <v>0.89634999999999998</v>
      </c>
    </row>
    <row r="5969" spans="1:12" x14ac:dyDescent="0.3">
      <c r="A5969">
        <v>5968</v>
      </c>
      <c r="B5969">
        <v>0.59675</v>
      </c>
      <c r="C5969">
        <v>0.96165</v>
      </c>
      <c r="D5969">
        <v>0.72804999999999997</v>
      </c>
      <c r="E5969">
        <v>2.6550000000000001E-2</v>
      </c>
      <c r="F5969">
        <v>0.74624999999999997</v>
      </c>
      <c r="G5969">
        <v>0.80884999999999996</v>
      </c>
      <c r="H5969">
        <v>0.17904999999999999</v>
      </c>
      <c r="I5969">
        <v>0.44155</v>
      </c>
      <c r="J5969">
        <v>0.17215</v>
      </c>
      <c r="K5969">
        <v>0.43225000000000002</v>
      </c>
      <c r="L5969">
        <v>0.57574999999999998</v>
      </c>
    </row>
    <row r="5970" spans="1:12" x14ac:dyDescent="0.3">
      <c r="A5970">
        <v>5969</v>
      </c>
      <c r="B5970">
        <v>0.59684999999999999</v>
      </c>
      <c r="C5970">
        <v>7.825E-2</v>
      </c>
      <c r="D5970">
        <v>0.81594999999999995</v>
      </c>
      <c r="E5970">
        <v>0.67115000000000002</v>
      </c>
      <c r="F5970">
        <v>0.81574999999999998</v>
      </c>
      <c r="G5970">
        <v>0.83004999999999995</v>
      </c>
      <c r="H5970">
        <v>0.90434999999999999</v>
      </c>
      <c r="I5970">
        <v>0.78774999999999995</v>
      </c>
      <c r="J5970">
        <v>0.65115000000000001</v>
      </c>
      <c r="K5970">
        <v>0.95284999999999997</v>
      </c>
      <c r="L5970">
        <v>0.76415</v>
      </c>
    </row>
    <row r="5971" spans="1:12" x14ac:dyDescent="0.3">
      <c r="A5971">
        <v>5970</v>
      </c>
      <c r="B5971">
        <v>0.59694999999999998</v>
      </c>
      <c r="C5971">
        <v>0.94564999999999999</v>
      </c>
      <c r="D5971">
        <v>0.55325000000000002</v>
      </c>
      <c r="E5971">
        <v>0.70525000000000004</v>
      </c>
      <c r="F5971">
        <v>0.36175000000000002</v>
      </c>
      <c r="G5971">
        <v>0.62614999999999998</v>
      </c>
      <c r="H5971">
        <v>0.22434999999999999</v>
      </c>
      <c r="I5971">
        <v>0.76344999999999996</v>
      </c>
      <c r="J5971">
        <v>0.68805000000000005</v>
      </c>
      <c r="K5971">
        <v>0.36804999999999999</v>
      </c>
      <c r="L5971">
        <v>0.90885000000000005</v>
      </c>
    </row>
    <row r="5972" spans="1:12" x14ac:dyDescent="0.3">
      <c r="A5972">
        <v>5971</v>
      </c>
      <c r="B5972">
        <v>0.59704999999999997</v>
      </c>
      <c r="C5972">
        <v>0.27134999999999998</v>
      </c>
      <c r="D5972">
        <v>1.3650000000000001E-2</v>
      </c>
      <c r="E5972">
        <v>0.80584999999999996</v>
      </c>
      <c r="F5972">
        <v>0.84984999999999999</v>
      </c>
      <c r="G5972">
        <v>0.36845</v>
      </c>
      <c r="H5972">
        <v>6.105E-2</v>
      </c>
      <c r="I5972">
        <v>0.12235</v>
      </c>
      <c r="J5972">
        <v>0.12545000000000001</v>
      </c>
      <c r="K5972">
        <v>0.42254999999999998</v>
      </c>
      <c r="L5972">
        <v>0.75475000000000003</v>
      </c>
    </row>
    <row r="5973" spans="1:12" x14ac:dyDescent="0.3">
      <c r="A5973">
        <v>5972</v>
      </c>
      <c r="B5973">
        <v>0.59714999999999996</v>
      </c>
      <c r="C5973">
        <v>0.70355000000000001</v>
      </c>
      <c r="D5973">
        <v>0.39855000000000002</v>
      </c>
      <c r="E5973">
        <v>0.40455000000000002</v>
      </c>
      <c r="F5973">
        <v>0.35354999999999998</v>
      </c>
      <c r="G5973">
        <v>0.44724999999999998</v>
      </c>
      <c r="H5973">
        <v>3.005E-2</v>
      </c>
      <c r="I5973">
        <v>0.19015000000000001</v>
      </c>
      <c r="J5973">
        <v>0.12315</v>
      </c>
      <c r="K5973">
        <v>2.845E-2</v>
      </c>
      <c r="L5973">
        <v>0.12035</v>
      </c>
    </row>
    <row r="5974" spans="1:12" x14ac:dyDescent="0.3">
      <c r="A5974">
        <v>5973</v>
      </c>
      <c r="B5974">
        <v>0.59724999999999995</v>
      </c>
      <c r="C5974">
        <v>0.25095000000000001</v>
      </c>
      <c r="D5974">
        <v>0.58635000000000004</v>
      </c>
      <c r="E5974">
        <v>0.43545</v>
      </c>
      <c r="F5974">
        <v>0.88624999999999998</v>
      </c>
      <c r="G5974">
        <v>0.67095000000000005</v>
      </c>
      <c r="H5974">
        <v>0.39215</v>
      </c>
      <c r="I5974">
        <v>0.52285000000000004</v>
      </c>
      <c r="J5974">
        <v>0.99804999999999999</v>
      </c>
      <c r="K5974">
        <v>0.10735</v>
      </c>
      <c r="L5974">
        <v>0.35994999999999999</v>
      </c>
    </row>
    <row r="5975" spans="1:12" x14ac:dyDescent="0.3">
      <c r="A5975">
        <v>5974</v>
      </c>
      <c r="B5975">
        <v>0.59735000000000005</v>
      </c>
      <c r="C5975">
        <v>2.6249999999999999E-2</v>
      </c>
      <c r="D5975">
        <v>0.80905000000000005</v>
      </c>
      <c r="E5975">
        <v>0.36904999999999999</v>
      </c>
      <c r="F5975">
        <v>0.92584999999999995</v>
      </c>
      <c r="G5975">
        <v>0.24215</v>
      </c>
      <c r="H5975">
        <v>0.45484999999999998</v>
      </c>
      <c r="I5975">
        <v>0.45155000000000001</v>
      </c>
      <c r="J5975">
        <v>0.20374999999999999</v>
      </c>
      <c r="K5975">
        <v>0.65444999999999998</v>
      </c>
      <c r="L5975">
        <v>0.60014999999999996</v>
      </c>
    </row>
    <row r="5976" spans="1:12" x14ac:dyDescent="0.3">
      <c r="A5976">
        <v>5975</v>
      </c>
      <c r="B5976">
        <v>0.59745000000000004</v>
      </c>
      <c r="C5976">
        <v>0.98865000000000003</v>
      </c>
      <c r="D5976">
        <v>0.11885</v>
      </c>
      <c r="E5976">
        <v>0.78915000000000002</v>
      </c>
      <c r="F5976">
        <v>0.81615000000000004</v>
      </c>
      <c r="G5976">
        <v>0.52575000000000005</v>
      </c>
      <c r="H5976">
        <v>0.50255000000000005</v>
      </c>
      <c r="I5976">
        <v>0.52944999999999998</v>
      </c>
      <c r="J5976">
        <v>0.36425000000000002</v>
      </c>
      <c r="K5976">
        <v>0.53864999999999996</v>
      </c>
      <c r="L5976">
        <v>0.96184999999999998</v>
      </c>
    </row>
    <row r="5977" spans="1:12" x14ac:dyDescent="0.3">
      <c r="A5977">
        <v>5976</v>
      </c>
      <c r="B5977">
        <v>0.59755000000000003</v>
      </c>
      <c r="C5977">
        <v>0.60394999999999999</v>
      </c>
      <c r="D5977">
        <v>0.87644999999999995</v>
      </c>
      <c r="E5977">
        <v>0.66005000000000003</v>
      </c>
      <c r="F5977">
        <v>0.13055</v>
      </c>
      <c r="G5977">
        <v>0.18445</v>
      </c>
      <c r="H5977">
        <v>0.42535000000000001</v>
      </c>
      <c r="I5977">
        <v>0.50685000000000002</v>
      </c>
      <c r="J5977">
        <v>0.31824999999999998</v>
      </c>
      <c r="K5977">
        <v>0.78025</v>
      </c>
      <c r="L5977">
        <v>0.52185000000000004</v>
      </c>
    </row>
    <row r="5978" spans="1:12" x14ac:dyDescent="0.3">
      <c r="A5978">
        <v>5977</v>
      </c>
      <c r="B5978">
        <v>0.59765000000000001</v>
      </c>
      <c r="C5978">
        <v>0.81845000000000001</v>
      </c>
      <c r="D5978">
        <v>0.59084999999999999</v>
      </c>
      <c r="E5978">
        <v>0.83674999999999999</v>
      </c>
      <c r="F5978">
        <v>0.69555</v>
      </c>
      <c r="G5978">
        <v>0.21795</v>
      </c>
      <c r="H5978">
        <v>0.55225000000000002</v>
      </c>
      <c r="I5978">
        <v>0.57974999999999999</v>
      </c>
      <c r="J5978">
        <v>0.86395</v>
      </c>
      <c r="K5978">
        <v>0.51395000000000002</v>
      </c>
      <c r="L5978">
        <v>0.36595</v>
      </c>
    </row>
    <row r="5979" spans="1:12" x14ac:dyDescent="0.3">
      <c r="A5979">
        <v>5978</v>
      </c>
      <c r="B5979">
        <v>0.59775</v>
      </c>
      <c r="C5979">
        <v>0.86194999999999999</v>
      </c>
      <c r="D5979">
        <v>0.10385</v>
      </c>
      <c r="E5979">
        <v>0.46875</v>
      </c>
      <c r="F5979">
        <v>0.97084999999999999</v>
      </c>
      <c r="G5979">
        <v>0.14574999999999999</v>
      </c>
      <c r="H5979">
        <v>0.92564999999999997</v>
      </c>
      <c r="I5979">
        <v>8.3849999999999994E-2</v>
      </c>
      <c r="J5979">
        <v>0.52464999999999995</v>
      </c>
      <c r="K5979">
        <v>0.83774999999999999</v>
      </c>
      <c r="L5979">
        <v>0.69715000000000005</v>
      </c>
    </row>
    <row r="5980" spans="1:12" x14ac:dyDescent="0.3">
      <c r="A5980">
        <v>5979</v>
      </c>
      <c r="B5980">
        <v>0.59784999999999999</v>
      </c>
      <c r="C5980">
        <v>0.75175000000000003</v>
      </c>
      <c r="D5980">
        <v>0.37345</v>
      </c>
      <c r="E5980">
        <v>8.7050000000000002E-2</v>
      </c>
      <c r="F5980">
        <v>1.0149999999999999E-2</v>
      </c>
      <c r="G5980">
        <v>0.33365</v>
      </c>
      <c r="H5980">
        <v>0.14795</v>
      </c>
      <c r="I5980">
        <v>0.70565</v>
      </c>
      <c r="J5980">
        <v>0.82615000000000005</v>
      </c>
      <c r="K5980">
        <v>0.70865</v>
      </c>
      <c r="L5980">
        <v>2.5500000000000002E-3</v>
      </c>
    </row>
    <row r="5981" spans="1:12" x14ac:dyDescent="0.3">
      <c r="A5981">
        <v>5980</v>
      </c>
      <c r="B5981">
        <v>0.59794999999999998</v>
      </c>
      <c r="C5981">
        <v>3.5249999999999997E-2</v>
      </c>
      <c r="D5981">
        <v>0.27994999999999998</v>
      </c>
      <c r="E5981">
        <v>0.34975000000000001</v>
      </c>
      <c r="F5981">
        <v>0.49814999999999998</v>
      </c>
      <c r="G5981">
        <v>0.80694999999999995</v>
      </c>
      <c r="H5981">
        <v>0.88724999999999998</v>
      </c>
      <c r="I5981">
        <v>7.4050000000000005E-2</v>
      </c>
      <c r="J5981">
        <v>0.83194999999999997</v>
      </c>
      <c r="K5981">
        <v>0.12354999999999999</v>
      </c>
      <c r="L5981">
        <v>0.67144999999999999</v>
      </c>
    </row>
    <row r="5982" spans="1:12" x14ac:dyDescent="0.3">
      <c r="A5982">
        <v>5981</v>
      </c>
      <c r="B5982">
        <v>0.59804999999999997</v>
      </c>
      <c r="C5982">
        <v>0.50365000000000004</v>
      </c>
      <c r="D5982">
        <v>0.97194999999999998</v>
      </c>
      <c r="E5982">
        <v>0.39045000000000002</v>
      </c>
      <c r="F5982">
        <v>0.18365000000000001</v>
      </c>
      <c r="G5982">
        <v>0.20774999999999999</v>
      </c>
      <c r="H5982">
        <v>0.25485000000000002</v>
      </c>
      <c r="I5982">
        <v>0.49695</v>
      </c>
      <c r="J5982">
        <v>0.88334999999999997</v>
      </c>
      <c r="K5982">
        <v>0.79725000000000001</v>
      </c>
      <c r="L5982">
        <v>0.28794999999999998</v>
      </c>
    </row>
    <row r="5983" spans="1:12" x14ac:dyDescent="0.3">
      <c r="A5983">
        <v>5982</v>
      </c>
      <c r="B5983">
        <v>0.59814999999999996</v>
      </c>
      <c r="C5983">
        <v>0.55374999999999996</v>
      </c>
      <c r="D5983">
        <v>6.1449999999999998E-2</v>
      </c>
      <c r="E5983">
        <v>0.61675000000000002</v>
      </c>
      <c r="F5983">
        <v>0.84645000000000004</v>
      </c>
      <c r="G5983">
        <v>0.33894999999999997</v>
      </c>
      <c r="H5983">
        <v>0.75895000000000001</v>
      </c>
      <c r="I5983">
        <v>0.83494999999999997</v>
      </c>
      <c r="J5983">
        <v>0.41694999999999999</v>
      </c>
      <c r="K5983">
        <v>6.6650000000000001E-2</v>
      </c>
      <c r="L5983">
        <v>0.79984999999999995</v>
      </c>
    </row>
    <row r="5984" spans="1:12" x14ac:dyDescent="0.3">
      <c r="A5984">
        <v>5983</v>
      </c>
      <c r="B5984">
        <v>0.59824999999999995</v>
      </c>
      <c r="C5984">
        <v>3.0450000000000001E-2</v>
      </c>
      <c r="D5984">
        <v>0.13464999999999999</v>
      </c>
      <c r="E5984">
        <v>0.67945</v>
      </c>
      <c r="F5984">
        <v>0.95935000000000004</v>
      </c>
      <c r="G5984">
        <v>0.48544999999999999</v>
      </c>
      <c r="H5984">
        <v>0.41165000000000002</v>
      </c>
      <c r="I5984">
        <v>0.24695</v>
      </c>
      <c r="J5984">
        <v>2.1149999999999999E-2</v>
      </c>
      <c r="K5984">
        <v>0.66144999999999998</v>
      </c>
      <c r="L5984">
        <v>0.76705000000000001</v>
      </c>
    </row>
    <row r="5985" spans="1:12" x14ac:dyDescent="0.3">
      <c r="A5985">
        <v>5984</v>
      </c>
      <c r="B5985">
        <v>0.59835000000000005</v>
      </c>
      <c r="C5985">
        <v>0.92625000000000002</v>
      </c>
      <c r="D5985">
        <v>0.60094999999999998</v>
      </c>
      <c r="E5985">
        <v>0.28744999999999998</v>
      </c>
      <c r="F5985">
        <v>0.92384999999999995</v>
      </c>
      <c r="G5985">
        <v>6.4449999999999993E-2</v>
      </c>
      <c r="H5985">
        <v>0.26245000000000002</v>
      </c>
      <c r="I5985">
        <v>0.68615000000000004</v>
      </c>
      <c r="J5985">
        <v>9.6500000000000006E-3</v>
      </c>
      <c r="K5985">
        <v>0.49035000000000001</v>
      </c>
      <c r="L5985">
        <v>0.62444999999999995</v>
      </c>
    </row>
    <row r="5986" spans="1:12" x14ac:dyDescent="0.3">
      <c r="A5986">
        <v>5985</v>
      </c>
      <c r="B5986">
        <v>0.59845000000000004</v>
      </c>
      <c r="C5986">
        <v>0.33465</v>
      </c>
      <c r="D5986">
        <v>0.13235</v>
      </c>
      <c r="E5986">
        <v>0.31385000000000002</v>
      </c>
      <c r="F5986">
        <v>0.34275</v>
      </c>
      <c r="G5986">
        <v>0.86275000000000002</v>
      </c>
      <c r="H5986">
        <v>0.38524999999999998</v>
      </c>
      <c r="I5986">
        <v>0.90444999999999998</v>
      </c>
      <c r="J5986">
        <v>0.21274999999999999</v>
      </c>
      <c r="K5986">
        <v>0.44074999999999998</v>
      </c>
      <c r="L5986">
        <v>0.41825000000000001</v>
      </c>
    </row>
    <row r="5987" spans="1:12" x14ac:dyDescent="0.3">
      <c r="A5987">
        <v>5986</v>
      </c>
      <c r="B5987">
        <v>0.59855000000000003</v>
      </c>
      <c r="C5987">
        <v>0.38724999999999998</v>
      </c>
      <c r="D5987">
        <v>0.62355000000000005</v>
      </c>
      <c r="E5987">
        <v>0.61795</v>
      </c>
      <c r="F5987">
        <v>0.15384999999999999</v>
      </c>
      <c r="G5987">
        <v>2.9850000000000002E-2</v>
      </c>
      <c r="H5987">
        <v>0.73134999999999994</v>
      </c>
      <c r="I5987">
        <v>0.34294999999999998</v>
      </c>
      <c r="J5987">
        <v>0.91984999999999995</v>
      </c>
      <c r="K5987">
        <v>0.48794999999999999</v>
      </c>
      <c r="L5987">
        <v>2.1850000000000001E-2</v>
      </c>
    </row>
    <row r="5988" spans="1:12" x14ac:dyDescent="0.3">
      <c r="A5988">
        <v>5987</v>
      </c>
      <c r="B5988">
        <v>0.59865000000000002</v>
      </c>
      <c r="C5988">
        <v>0.34944999999999998</v>
      </c>
      <c r="D5988">
        <v>0.28184999999999999</v>
      </c>
      <c r="E5988">
        <v>0.13485</v>
      </c>
      <c r="F5988">
        <v>0.79444999999999999</v>
      </c>
      <c r="G5988">
        <v>0.92395000000000005</v>
      </c>
      <c r="H5988">
        <v>0.40294999999999997</v>
      </c>
      <c r="I5988">
        <v>0.70904999999999996</v>
      </c>
      <c r="J5988">
        <v>1.8450000000000001E-2</v>
      </c>
      <c r="K5988">
        <v>0.54264999999999997</v>
      </c>
      <c r="L5988">
        <v>0.81574999999999998</v>
      </c>
    </row>
    <row r="5989" spans="1:12" x14ac:dyDescent="0.3">
      <c r="A5989">
        <v>5988</v>
      </c>
      <c r="B5989">
        <v>0.59875</v>
      </c>
      <c r="C5989">
        <v>0.80074999999999996</v>
      </c>
      <c r="D5989">
        <v>0.83145000000000002</v>
      </c>
      <c r="E5989">
        <v>0.60555000000000003</v>
      </c>
      <c r="F5989">
        <v>0.60535000000000005</v>
      </c>
      <c r="G5989">
        <v>0.64934999999999998</v>
      </c>
      <c r="H5989">
        <v>4.1250000000000002E-2</v>
      </c>
      <c r="I5989">
        <v>3.015E-2</v>
      </c>
      <c r="J5989">
        <v>8.8550000000000004E-2</v>
      </c>
      <c r="K5989">
        <v>0.81494999999999995</v>
      </c>
      <c r="L5989">
        <v>0.95745000000000002</v>
      </c>
    </row>
    <row r="5990" spans="1:12" x14ac:dyDescent="0.3">
      <c r="A5990">
        <v>5989</v>
      </c>
      <c r="B5990">
        <v>0.59884999999999999</v>
      </c>
      <c r="C5990">
        <v>0.80405000000000004</v>
      </c>
      <c r="D5990">
        <v>0.43664999999999998</v>
      </c>
      <c r="E5990">
        <v>0.15465000000000001</v>
      </c>
      <c r="F5990">
        <v>0.92325000000000002</v>
      </c>
      <c r="G5990">
        <v>0.20324999999999999</v>
      </c>
      <c r="H5990">
        <v>0.17995</v>
      </c>
      <c r="I5990">
        <v>0.34034999999999999</v>
      </c>
      <c r="J5990">
        <v>0.60485</v>
      </c>
      <c r="K5990">
        <v>0.85675000000000001</v>
      </c>
      <c r="L5990">
        <v>0.42525000000000002</v>
      </c>
    </row>
    <row r="5991" spans="1:12" x14ac:dyDescent="0.3">
      <c r="A5991">
        <v>5990</v>
      </c>
      <c r="B5991">
        <v>0.59894999999999998</v>
      </c>
      <c r="C5991">
        <v>3.805E-2</v>
      </c>
      <c r="D5991">
        <v>0.72894999999999999</v>
      </c>
      <c r="E5991">
        <v>0.93855</v>
      </c>
      <c r="F5991">
        <v>0.41644999999999999</v>
      </c>
      <c r="G5991">
        <v>0.20655000000000001</v>
      </c>
      <c r="H5991">
        <v>0.47005000000000002</v>
      </c>
      <c r="I5991">
        <v>0.89375000000000004</v>
      </c>
      <c r="J5991">
        <v>0.68794999999999995</v>
      </c>
      <c r="K5991">
        <v>0.91134999999999999</v>
      </c>
      <c r="L5991">
        <v>6.0949999999999997E-2</v>
      </c>
    </row>
    <row r="5992" spans="1:12" x14ac:dyDescent="0.3">
      <c r="A5992">
        <v>5991</v>
      </c>
      <c r="B5992">
        <v>0.59904999999999997</v>
      </c>
      <c r="C5992">
        <v>6.1949999999999998E-2</v>
      </c>
      <c r="D5992">
        <v>2.9649999999999999E-2</v>
      </c>
      <c r="E5992">
        <v>0.22555</v>
      </c>
      <c r="F5992">
        <v>0.59325000000000006</v>
      </c>
      <c r="G5992">
        <v>2.955E-2</v>
      </c>
      <c r="H5992">
        <v>0.13205</v>
      </c>
      <c r="I5992">
        <v>0.48435</v>
      </c>
      <c r="J5992">
        <v>0.21115</v>
      </c>
      <c r="K5992">
        <v>0.40094999999999997</v>
      </c>
      <c r="L5992">
        <v>0.74204999999999999</v>
      </c>
    </row>
    <row r="5993" spans="1:12" x14ac:dyDescent="0.3">
      <c r="A5993">
        <v>5992</v>
      </c>
      <c r="B5993">
        <v>0.59914999999999996</v>
      </c>
      <c r="C5993">
        <v>0.68054999999999999</v>
      </c>
      <c r="D5993">
        <v>0.57115000000000005</v>
      </c>
      <c r="E5993">
        <v>0.23955000000000001</v>
      </c>
      <c r="F5993">
        <v>0.50585000000000002</v>
      </c>
      <c r="G5993">
        <v>2.545E-2</v>
      </c>
      <c r="H5993">
        <v>0.68394999999999995</v>
      </c>
      <c r="I5993">
        <v>0.21335000000000001</v>
      </c>
      <c r="J5993">
        <v>0.23724999999999999</v>
      </c>
      <c r="K5993">
        <v>0.92415000000000003</v>
      </c>
      <c r="L5993">
        <v>0.82535000000000003</v>
      </c>
    </row>
    <row r="5994" spans="1:12" x14ac:dyDescent="0.3">
      <c r="A5994">
        <v>5993</v>
      </c>
      <c r="B5994">
        <v>0.59924999999999995</v>
      </c>
      <c r="C5994">
        <v>0.50295000000000001</v>
      </c>
      <c r="D5994">
        <v>0.55035000000000001</v>
      </c>
      <c r="E5994">
        <v>0.64034999999999997</v>
      </c>
      <c r="F5994">
        <v>0.50255000000000005</v>
      </c>
      <c r="G5994">
        <v>0.86614999999999998</v>
      </c>
      <c r="H5994">
        <v>0.41785</v>
      </c>
      <c r="I5994">
        <v>0.86475000000000002</v>
      </c>
      <c r="J5994">
        <v>0.15865000000000001</v>
      </c>
      <c r="K5994">
        <v>0.58755000000000002</v>
      </c>
      <c r="L5994">
        <v>0.25305</v>
      </c>
    </row>
    <row r="5995" spans="1:12" x14ac:dyDescent="0.3">
      <c r="A5995">
        <v>5994</v>
      </c>
      <c r="B5995">
        <v>0.59935000000000005</v>
      </c>
      <c r="C5995">
        <v>0.81935000000000002</v>
      </c>
      <c r="D5995">
        <v>0.24035000000000001</v>
      </c>
      <c r="E5995">
        <v>0.26105</v>
      </c>
      <c r="F5995">
        <v>0.55774999999999997</v>
      </c>
      <c r="G5995">
        <v>0.42564999999999997</v>
      </c>
      <c r="H5995">
        <v>0.10265000000000001</v>
      </c>
      <c r="I5995">
        <v>0.88205</v>
      </c>
      <c r="J5995">
        <v>0.93174999999999997</v>
      </c>
      <c r="K5995">
        <v>0.22075</v>
      </c>
      <c r="L5995">
        <v>0.39634999999999998</v>
      </c>
    </row>
    <row r="5996" spans="1:12" x14ac:dyDescent="0.3">
      <c r="A5996">
        <v>5995</v>
      </c>
      <c r="B5996">
        <v>0.59945000000000004</v>
      </c>
      <c r="C5996">
        <v>0.29444999999999999</v>
      </c>
      <c r="D5996">
        <v>0.86365000000000003</v>
      </c>
      <c r="E5996">
        <v>0.18065000000000001</v>
      </c>
      <c r="F5996">
        <v>0.14804999999999999</v>
      </c>
      <c r="G5996">
        <v>0.40694999999999998</v>
      </c>
      <c r="H5996">
        <v>0.75024999999999997</v>
      </c>
      <c r="I5996">
        <v>0.84875</v>
      </c>
      <c r="J5996">
        <v>0.76565000000000005</v>
      </c>
      <c r="K5996">
        <v>4.7550000000000002E-2</v>
      </c>
      <c r="L5996">
        <v>0.62585000000000002</v>
      </c>
    </row>
    <row r="5997" spans="1:12" x14ac:dyDescent="0.3">
      <c r="A5997">
        <v>5996</v>
      </c>
      <c r="B5997">
        <v>0.59955000000000003</v>
      </c>
      <c r="C5997">
        <v>0.76324999999999998</v>
      </c>
      <c r="D5997">
        <v>0.61475000000000002</v>
      </c>
      <c r="E5997">
        <v>0.67205000000000004</v>
      </c>
      <c r="F5997">
        <v>0.35694999999999999</v>
      </c>
      <c r="G5997">
        <v>0.31645000000000001</v>
      </c>
      <c r="H5997">
        <v>0.12375</v>
      </c>
      <c r="I5997">
        <v>0.38395000000000001</v>
      </c>
      <c r="J5997">
        <v>0.76815</v>
      </c>
      <c r="K5997">
        <v>0.16395000000000001</v>
      </c>
      <c r="L5997">
        <v>0.61734999999999995</v>
      </c>
    </row>
    <row r="5998" spans="1:12" x14ac:dyDescent="0.3">
      <c r="A5998">
        <v>5997</v>
      </c>
      <c r="B5998">
        <v>0.59965000000000002</v>
      </c>
      <c r="C5998">
        <v>0.44695000000000001</v>
      </c>
      <c r="D5998">
        <v>0.61324999999999996</v>
      </c>
      <c r="E5998">
        <v>0.54535</v>
      </c>
      <c r="F5998">
        <v>6.7250000000000004E-2</v>
      </c>
      <c r="G5998">
        <v>0.45465</v>
      </c>
      <c r="H5998">
        <v>2.9499999999999999E-3</v>
      </c>
      <c r="I5998">
        <v>0.82945000000000002</v>
      </c>
      <c r="J5998">
        <v>0.50544999999999995</v>
      </c>
      <c r="K5998">
        <v>0.24045</v>
      </c>
      <c r="L5998">
        <v>0.16445000000000001</v>
      </c>
    </row>
    <row r="5999" spans="1:12" x14ac:dyDescent="0.3">
      <c r="A5999">
        <v>5998</v>
      </c>
      <c r="B5999">
        <v>0.59975000000000001</v>
      </c>
      <c r="C5999">
        <v>0.68725000000000003</v>
      </c>
      <c r="D5999">
        <v>0.43404999999999999</v>
      </c>
      <c r="E5999">
        <v>0.83535000000000004</v>
      </c>
      <c r="F5999">
        <v>0.98404999999999998</v>
      </c>
      <c r="G5999">
        <v>0.95184999999999997</v>
      </c>
      <c r="H5999">
        <v>0.63285000000000002</v>
      </c>
      <c r="I5999">
        <v>0.49204999999999999</v>
      </c>
      <c r="J5999">
        <v>0.78085000000000004</v>
      </c>
      <c r="K5999">
        <v>0.71545000000000003</v>
      </c>
      <c r="L5999">
        <v>0.89085000000000003</v>
      </c>
    </row>
    <row r="6000" spans="1:12" x14ac:dyDescent="0.3">
      <c r="A6000">
        <v>5999</v>
      </c>
      <c r="B6000">
        <v>0.59984999999999999</v>
      </c>
      <c r="C6000">
        <v>0.84524999999999995</v>
      </c>
      <c r="D6000">
        <v>0.68584999999999996</v>
      </c>
      <c r="E6000">
        <v>0.34505000000000002</v>
      </c>
      <c r="F6000">
        <v>9.3950000000000006E-2</v>
      </c>
      <c r="G6000">
        <v>0.12945000000000001</v>
      </c>
      <c r="H6000">
        <v>0.78615000000000002</v>
      </c>
      <c r="I6000">
        <v>0.31595000000000001</v>
      </c>
      <c r="J6000">
        <v>0.74555000000000005</v>
      </c>
      <c r="K6000">
        <v>0.79025000000000001</v>
      </c>
      <c r="L6000">
        <v>0.24675</v>
      </c>
    </row>
    <row r="6001" spans="1:12" x14ac:dyDescent="0.3">
      <c r="A6001">
        <v>6000</v>
      </c>
      <c r="B6001">
        <v>0.59994999999999998</v>
      </c>
      <c r="C6001">
        <v>4.0250000000000001E-2</v>
      </c>
      <c r="D6001">
        <v>0.22145000000000001</v>
      </c>
      <c r="E6001">
        <v>0.79795000000000005</v>
      </c>
      <c r="F6001">
        <v>0.61224999999999996</v>
      </c>
      <c r="G6001">
        <v>0.78595000000000004</v>
      </c>
      <c r="H6001">
        <v>0.10775</v>
      </c>
      <c r="I6001">
        <v>0.48454999999999998</v>
      </c>
      <c r="J6001">
        <v>0.33674999999999999</v>
      </c>
      <c r="K6001">
        <v>5.2249999999999998E-2</v>
      </c>
      <c r="L6001">
        <v>3.7650000000000003E-2</v>
      </c>
    </row>
    <row r="6002" spans="1:12" x14ac:dyDescent="0.3">
      <c r="A6002">
        <v>6001</v>
      </c>
      <c r="B6002">
        <v>0.60004999999999997</v>
      </c>
      <c r="C6002">
        <v>0.98324999999999996</v>
      </c>
      <c r="D6002">
        <v>0.32595000000000002</v>
      </c>
      <c r="E6002">
        <v>0.81764999999999999</v>
      </c>
      <c r="F6002">
        <v>0.75004999999999999</v>
      </c>
      <c r="G6002">
        <v>0.64975000000000005</v>
      </c>
      <c r="H6002">
        <v>0.60224999999999995</v>
      </c>
      <c r="I6002">
        <v>0.91425000000000001</v>
      </c>
      <c r="J6002">
        <v>0.31405</v>
      </c>
      <c r="K6002">
        <v>0.72024999999999995</v>
      </c>
      <c r="L6002">
        <v>0.83984999999999999</v>
      </c>
    </row>
    <row r="6003" spans="1:12" x14ac:dyDescent="0.3">
      <c r="A6003">
        <v>6002</v>
      </c>
      <c r="B6003">
        <v>0.60014999999999996</v>
      </c>
      <c r="C6003">
        <v>0.35225000000000001</v>
      </c>
      <c r="D6003">
        <v>0.78395000000000004</v>
      </c>
      <c r="E6003">
        <v>0.42804999999999999</v>
      </c>
      <c r="F6003">
        <v>0.38915</v>
      </c>
      <c r="G6003">
        <v>0.77095000000000002</v>
      </c>
      <c r="H6003">
        <v>0.34334999999999999</v>
      </c>
      <c r="I6003">
        <v>0.10185</v>
      </c>
      <c r="J6003">
        <v>0.91964999999999997</v>
      </c>
      <c r="K6003">
        <v>0.52995000000000003</v>
      </c>
      <c r="L6003">
        <v>0.72184999999999999</v>
      </c>
    </row>
    <row r="6004" spans="1:12" x14ac:dyDescent="0.3">
      <c r="A6004">
        <v>6003</v>
      </c>
      <c r="B6004">
        <v>0.60024999999999995</v>
      </c>
      <c r="C6004">
        <v>0.31655</v>
      </c>
      <c r="D6004">
        <v>0.78644999999999998</v>
      </c>
      <c r="E6004">
        <v>0.42365000000000003</v>
      </c>
      <c r="F6004">
        <v>0.39924999999999999</v>
      </c>
      <c r="G6004">
        <v>0.85045000000000004</v>
      </c>
      <c r="H6004">
        <v>0.33445000000000003</v>
      </c>
      <c r="I6004">
        <v>0.88295000000000001</v>
      </c>
      <c r="J6004">
        <v>0.73155000000000003</v>
      </c>
      <c r="K6004">
        <v>0.84555000000000002</v>
      </c>
      <c r="L6004">
        <v>0.71335000000000004</v>
      </c>
    </row>
    <row r="6005" spans="1:12" x14ac:dyDescent="0.3">
      <c r="A6005">
        <v>6004</v>
      </c>
      <c r="B6005">
        <v>0.60035000000000005</v>
      </c>
      <c r="C6005">
        <v>0.77534999999999998</v>
      </c>
      <c r="D6005">
        <v>0.21045</v>
      </c>
      <c r="E6005">
        <v>0.13025</v>
      </c>
      <c r="F6005">
        <v>0.30935000000000001</v>
      </c>
      <c r="G6005">
        <v>0.98035000000000005</v>
      </c>
      <c r="H6005">
        <v>0.94704999999999995</v>
      </c>
      <c r="I6005">
        <v>0.22355</v>
      </c>
      <c r="J6005">
        <v>0.34834999999999999</v>
      </c>
      <c r="K6005">
        <v>0.98694999999999999</v>
      </c>
      <c r="L6005">
        <v>0.51315</v>
      </c>
    </row>
    <row r="6006" spans="1:12" x14ac:dyDescent="0.3">
      <c r="A6006">
        <v>6005</v>
      </c>
      <c r="B6006">
        <v>0.60045000000000004</v>
      </c>
      <c r="C6006">
        <v>0.22614999999999999</v>
      </c>
      <c r="D6006">
        <v>0.66854999999999998</v>
      </c>
      <c r="E6006">
        <v>0.82335000000000003</v>
      </c>
      <c r="F6006">
        <v>0.10875</v>
      </c>
      <c r="G6006">
        <v>0.83284999999999998</v>
      </c>
      <c r="H6006">
        <v>0.66964999999999997</v>
      </c>
      <c r="I6006">
        <v>0.51295000000000002</v>
      </c>
      <c r="J6006">
        <v>0.90764999999999996</v>
      </c>
      <c r="K6006">
        <v>0.93774999999999997</v>
      </c>
      <c r="L6006">
        <v>0.77264999999999995</v>
      </c>
    </row>
    <row r="6007" spans="1:12" x14ac:dyDescent="0.3">
      <c r="A6007">
        <v>6006</v>
      </c>
      <c r="B6007">
        <v>0.60055000000000003</v>
      </c>
      <c r="C6007">
        <v>5.0499999999999998E-3</v>
      </c>
      <c r="D6007">
        <v>5.5350000000000003E-2</v>
      </c>
      <c r="E6007">
        <v>0.18504999999999999</v>
      </c>
      <c r="F6007">
        <v>0.26024999999999998</v>
      </c>
      <c r="G6007">
        <v>0.19355</v>
      </c>
      <c r="H6007">
        <v>0.70984999999999998</v>
      </c>
      <c r="I6007">
        <v>0.46274999999999999</v>
      </c>
      <c r="J6007">
        <v>0.21695</v>
      </c>
      <c r="K6007">
        <v>0.63265000000000005</v>
      </c>
      <c r="L6007">
        <v>0.88714999999999999</v>
      </c>
    </row>
    <row r="6008" spans="1:12" x14ac:dyDescent="0.3">
      <c r="A6008">
        <v>6007</v>
      </c>
      <c r="B6008">
        <v>0.60065000000000002</v>
      </c>
      <c r="C6008">
        <v>0.92784999999999995</v>
      </c>
      <c r="D6008">
        <v>0.46415000000000001</v>
      </c>
      <c r="E6008">
        <v>0.26724999999999999</v>
      </c>
      <c r="F6008">
        <v>0.98214999999999997</v>
      </c>
      <c r="G6008">
        <v>0.60445000000000004</v>
      </c>
      <c r="H6008">
        <v>0.30325000000000002</v>
      </c>
      <c r="I6008">
        <v>0.54764999999999997</v>
      </c>
      <c r="J6008">
        <v>0.10274999999999999</v>
      </c>
      <c r="K6008">
        <v>0.32124999999999998</v>
      </c>
      <c r="L6008">
        <v>0.86685000000000001</v>
      </c>
    </row>
    <row r="6009" spans="1:12" x14ac:dyDescent="0.3">
      <c r="A6009">
        <v>6008</v>
      </c>
      <c r="B6009">
        <v>0.60075000000000001</v>
      </c>
      <c r="C6009">
        <v>0.97514999999999996</v>
      </c>
      <c r="D6009">
        <v>0.98404999999999998</v>
      </c>
      <c r="E6009">
        <v>0.99085000000000001</v>
      </c>
      <c r="F6009">
        <v>9.4549999999999995E-2</v>
      </c>
      <c r="G6009">
        <v>0.62275000000000003</v>
      </c>
      <c r="H6009">
        <v>0.30395</v>
      </c>
      <c r="I6009">
        <v>0.53264999999999996</v>
      </c>
      <c r="J6009">
        <v>0.52795000000000003</v>
      </c>
      <c r="K6009">
        <v>0.34244999999999998</v>
      </c>
      <c r="L6009">
        <v>0.51795000000000002</v>
      </c>
    </row>
    <row r="6010" spans="1:12" x14ac:dyDescent="0.3">
      <c r="A6010">
        <v>6009</v>
      </c>
      <c r="B6010">
        <v>0.60085</v>
      </c>
      <c r="C6010">
        <v>8.9649999999999994E-2</v>
      </c>
      <c r="D6010">
        <v>0.27544999999999997</v>
      </c>
      <c r="E6010">
        <v>0.53985000000000005</v>
      </c>
      <c r="F6010">
        <v>0.38224999999999998</v>
      </c>
      <c r="G6010">
        <v>0.31724999999999998</v>
      </c>
      <c r="H6010">
        <v>0.51685000000000003</v>
      </c>
      <c r="I6010">
        <v>0.26555000000000001</v>
      </c>
      <c r="J6010">
        <v>0.83945000000000003</v>
      </c>
      <c r="K6010">
        <v>0.62714999999999999</v>
      </c>
      <c r="L6010">
        <v>0.51515</v>
      </c>
    </row>
    <row r="6011" spans="1:12" x14ac:dyDescent="0.3">
      <c r="A6011">
        <v>6010</v>
      </c>
      <c r="B6011">
        <v>0.60094999999999998</v>
      </c>
      <c r="C6011">
        <v>0.35544999999999999</v>
      </c>
      <c r="D6011">
        <v>0.94845000000000002</v>
      </c>
      <c r="E6011">
        <v>0.65734999999999999</v>
      </c>
      <c r="F6011">
        <v>0.91305000000000003</v>
      </c>
      <c r="G6011">
        <v>0.27665000000000001</v>
      </c>
      <c r="H6011">
        <v>0.78944999999999999</v>
      </c>
      <c r="I6011">
        <v>0.36044999999999999</v>
      </c>
      <c r="J6011">
        <v>0.99565000000000003</v>
      </c>
      <c r="K6011">
        <v>0.89095000000000002</v>
      </c>
      <c r="L6011">
        <v>0.85114999999999996</v>
      </c>
    </row>
    <row r="6012" spans="1:12" x14ac:dyDescent="0.3">
      <c r="A6012">
        <v>6011</v>
      </c>
      <c r="B6012">
        <v>0.60104999999999997</v>
      </c>
      <c r="C6012">
        <v>0.96365000000000001</v>
      </c>
      <c r="D6012">
        <v>0.88815</v>
      </c>
      <c r="E6012">
        <v>0.47234999999999999</v>
      </c>
      <c r="F6012">
        <v>0.30975000000000003</v>
      </c>
      <c r="G6012">
        <v>0.31355</v>
      </c>
      <c r="H6012">
        <v>0.63975000000000004</v>
      </c>
      <c r="I6012">
        <v>0.93794999999999995</v>
      </c>
      <c r="J6012">
        <v>0.14344999999999999</v>
      </c>
      <c r="K6012">
        <v>0.98494999999999999</v>
      </c>
      <c r="L6012">
        <v>0.55335000000000001</v>
      </c>
    </row>
    <row r="6013" spans="1:12" x14ac:dyDescent="0.3">
      <c r="A6013">
        <v>6012</v>
      </c>
      <c r="B6013">
        <v>0.60114999999999996</v>
      </c>
      <c r="C6013">
        <v>0.73014999999999997</v>
      </c>
      <c r="D6013">
        <v>0.89354999999999996</v>
      </c>
      <c r="E6013">
        <v>0.41575000000000001</v>
      </c>
      <c r="F6013">
        <v>0.84435000000000004</v>
      </c>
      <c r="G6013">
        <v>7.6950000000000005E-2</v>
      </c>
      <c r="H6013">
        <v>0.19535</v>
      </c>
      <c r="I6013">
        <v>0.80515000000000003</v>
      </c>
      <c r="J6013">
        <v>0.28944999999999999</v>
      </c>
      <c r="K6013">
        <v>0.20544999999999999</v>
      </c>
      <c r="L6013">
        <v>0.14124999999999999</v>
      </c>
    </row>
    <row r="6014" spans="1:12" x14ac:dyDescent="0.3">
      <c r="A6014">
        <v>6013</v>
      </c>
      <c r="B6014">
        <v>0.60124999999999995</v>
      </c>
      <c r="C6014">
        <v>0.86575000000000002</v>
      </c>
      <c r="D6014">
        <v>0.41294999999999998</v>
      </c>
      <c r="E6014">
        <v>0.79605000000000004</v>
      </c>
      <c r="F6014">
        <v>0.15015000000000001</v>
      </c>
      <c r="G6014">
        <v>0.92325000000000002</v>
      </c>
      <c r="H6014">
        <v>3.7949999999999998E-2</v>
      </c>
      <c r="I6014">
        <v>0.46525</v>
      </c>
      <c r="J6014">
        <v>0.24005000000000001</v>
      </c>
      <c r="K6014">
        <v>0.19155</v>
      </c>
      <c r="L6014">
        <v>0.51065000000000005</v>
      </c>
    </row>
    <row r="6015" spans="1:12" x14ac:dyDescent="0.3">
      <c r="A6015">
        <v>6014</v>
      </c>
      <c r="B6015">
        <v>0.60135000000000005</v>
      </c>
      <c r="C6015">
        <v>0.54205000000000003</v>
      </c>
      <c r="D6015">
        <v>0.56545000000000001</v>
      </c>
      <c r="E6015">
        <v>0.85045000000000004</v>
      </c>
      <c r="F6015">
        <v>0.57774999999999999</v>
      </c>
      <c r="G6015">
        <v>0.77925</v>
      </c>
      <c r="H6015">
        <v>0.61355000000000004</v>
      </c>
      <c r="I6015">
        <v>0.17854999999999999</v>
      </c>
      <c r="J6015">
        <v>0.48654999999999998</v>
      </c>
      <c r="K6015">
        <v>9.9849999999999994E-2</v>
      </c>
      <c r="L6015">
        <v>0.87434999999999996</v>
      </c>
    </row>
    <row r="6016" spans="1:12" x14ac:dyDescent="0.3">
      <c r="A6016">
        <v>6015</v>
      </c>
      <c r="B6016">
        <v>0.60145000000000004</v>
      </c>
      <c r="C6016">
        <v>0.99595</v>
      </c>
      <c r="D6016">
        <v>0.82915000000000005</v>
      </c>
      <c r="E6016">
        <v>1.225E-2</v>
      </c>
      <c r="F6016">
        <v>0.89044999999999996</v>
      </c>
      <c r="G6016">
        <v>0.19364999999999999</v>
      </c>
      <c r="H6016">
        <v>0.85445000000000004</v>
      </c>
      <c r="I6016">
        <v>0.95455000000000001</v>
      </c>
      <c r="J6016">
        <v>0.22914999999999999</v>
      </c>
      <c r="K6016">
        <v>0.59914999999999996</v>
      </c>
      <c r="L6016">
        <v>0.35165000000000002</v>
      </c>
    </row>
    <row r="6017" spans="1:12" x14ac:dyDescent="0.3">
      <c r="A6017">
        <v>6016</v>
      </c>
      <c r="B6017">
        <v>0.60155000000000003</v>
      </c>
      <c r="C6017">
        <v>0.15665000000000001</v>
      </c>
      <c r="D6017">
        <v>0.45274999999999999</v>
      </c>
      <c r="E6017">
        <v>0.94235000000000002</v>
      </c>
      <c r="F6017">
        <v>0.73755000000000004</v>
      </c>
      <c r="G6017">
        <v>0.24395</v>
      </c>
      <c r="H6017">
        <v>0.94005000000000005</v>
      </c>
      <c r="I6017">
        <v>0.77515000000000001</v>
      </c>
      <c r="J6017">
        <v>3.0550000000000001E-2</v>
      </c>
      <c r="K6017">
        <v>0.69835000000000003</v>
      </c>
      <c r="L6017">
        <v>0.44805</v>
      </c>
    </row>
    <row r="6018" spans="1:12" x14ac:dyDescent="0.3">
      <c r="A6018">
        <v>6017</v>
      </c>
      <c r="B6018">
        <v>0.60165000000000002</v>
      </c>
      <c r="C6018">
        <v>0.27665000000000001</v>
      </c>
      <c r="D6018">
        <v>0.91774999999999995</v>
      </c>
      <c r="E6018">
        <v>0.97414999999999996</v>
      </c>
      <c r="F6018">
        <v>8.5500000000000003E-3</v>
      </c>
      <c r="G6018">
        <v>0.27815000000000001</v>
      </c>
      <c r="H6018">
        <v>8.5849999999999996E-2</v>
      </c>
      <c r="I6018">
        <v>0.22864999999999999</v>
      </c>
      <c r="J6018">
        <v>0.91025</v>
      </c>
      <c r="K6018">
        <v>7.45E-3</v>
      </c>
      <c r="L6018">
        <v>9.5049999999999996E-2</v>
      </c>
    </row>
    <row r="6019" spans="1:12" x14ac:dyDescent="0.3">
      <c r="A6019">
        <v>6018</v>
      </c>
      <c r="B6019">
        <v>0.60175000000000001</v>
      </c>
      <c r="C6019">
        <v>0.26815</v>
      </c>
      <c r="D6019">
        <v>0.82925000000000004</v>
      </c>
      <c r="E6019">
        <v>0.60124999999999995</v>
      </c>
      <c r="F6019">
        <v>0.30604999999999999</v>
      </c>
      <c r="G6019">
        <v>6.3250000000000001E-2</v>
      </c>
      <c r="H6019">
        <v>0.37524999999999997</v>
      </c>
      <c r="I6019">
        <v>0.68074999999999997</v>
      </c>
      <c r="J6019">
        <v>0.11824999999999999</v>
      </c>
      <c r="K6019">
        <v>0.92405000000000004</v>
      </c>
      <c r="L6019">
        <v>0.18124999999999999</v>
      </c>
    </row>
    <row r="6020" spans="1:12" x14ac:dyDescent="0.3">
      <c r="A6020">
        <v>6019</v>
      </c>
      <c r="B6020">
        <v>0.60185</v>
      </c>
      <c r="C6020">
        <v>0.94005000000000005</v>
      </c>
      <c r="D6020">
        <v>4.385E-2</v>
      </c>
      <c r="E6020">
        <v>9.6449999999999994E-2</v>
      </c>
      <c r="F6020">
        <v>0.37655</v>
      </c>
      <c r="G6020">
        <v>0.86724999999999997</v>
      </c>
      <c r="H6020">
        <v>0.35494999999999999</v>
      </c>
      <c r="I6020">
        <v>0.44035000000000002</v>
      </c>
      <c r="J6020">
        <v>0.41544999999999999</v>
      </c>
      <c r="K6020">
        <v>2.6249999999999999E-2</v>
      </c>
      <c r="L6020">
        <v>8.9149999999999993E-2</v>
      </c>
    </row>
    <row r="6021" spans="1:12" x14ac:dyDescent="0.3">
      <c r="A6021">
        <v>6020</v>
      </c>
      <c r="B6021">
        <v>0.60194999999999999</v>
      </c>
      <c r="C6021">
        <v>0.21825</v>
      </c>
      <c r="D6021">
        <v>0.77044999999999997</v>
      </c>
      <c r="E6021">
        <v>0.24595</v>
      </c>
      <c r="F6021">
        <v>0.34055000000000002</v>
      </c>
      <c r="G6021">
        <v>0.75014999999999998</v>
      </c>
      <c r="H6021">
        <v>0.92835000000000001</v>
      </c>
      <c r="I6021">
        <v>0.65064999999999995</v>
      </c>
      <c r="J6021">
        <v>0.24845</v>
      </c>
      <c r="K6021">
        <v>0.12175</v>
      </c>
      <c r="L6021">
        <v>6.105E-2</v>
      </c>
    </row>
    <row r="6022" spans="1:12" x14ac:dyDescent="0.3">
      <c r="A6022">
        <v>6021</v>
      </c>
      <c r="B6022">
        <v>0.60204999999999997</v>
      </c>
      <c r="C6022">
        <v>0.21554999999999999</v>
      </c>
      <c r="D6022">
        <v>0.48185</v>
      </c>
      <c r="E6022">
        <v>0.18554999999999999</v>
      </c>
      <c r="F6022">
        <v>0.16325000000000001</v>
      </c>
      <c r="G6022">
        <v>0.16914999999999999</v>
      </c>
      <c r="H6022">
        <v>0.42254999999999998</v>
      </c>
      <c r="I6022">
        <v>0.72284999999999999</v>
      </c>
      <c r="J6022">
        <v>0.33925</v>
      </c>
      <c r="K6022">
        <v>4.1250000000000002E-2</v>
      </c>
      <c r="L6022">
        <v>0.76905000000000001</v>
      </c>
    </row>
    <row r="6023" spans="1:12" x14ac:dyDescent="0.3">
      <c r="A6023">
        <v>6022</v>
      </c>
      <c r="B6023">
        <v>0.60214999999999996</v>
      </c>
      <c r="C6023">
        <v>0.84684999999999999</v>
      </c>
      <c r="D6023">
        <v>0.21004999999999999</v>
      </c>
      <c r="E6023">
        <v>0.40665000000000001</v>
      </c>
      <c r="F6023">
        <v>5.2350000000000001E-2</v>
      </c>
      <c r="G6023">
        <v>0.50004999999999999</v>
      </c>
      <c r="H6023">
        <v>0.19925000000000001</v>
      </c>
      <c r="I6023">
        <v>0.68345</v>
      </c>
      <c r="J6023">
        <v>0.80135000000000001</v>
      </c>
      <c r="K6023">
        <v>0.40705000000000002</v>
      </c>
      <c r="L6023">
        <v>0.69094999999999995</v>
      </c>
    </row>
    <row r="6024" spans="1:12" x14ac:dyDescent="0.3">
      <c r="A6024">
        <v>6023</v>
      </c>
      <c r="B6024">
        <v>0.60224999999999995</v>
      </c>
      <c r="C6024">
        <v>0.19045000000000001</v>
      </c>
      <c r="D6024">
        <v>0.18395</v>
      </c>
      <c r="E6024">
        <v>0.88865000000000005</v>
      </c>
      <c r="F6024">
        <v>0.41844999999999999</v>
      </c>
      <c r="G6024">
        <v>0.91685000000000005</v>
      </c>
      <c r="H6024">
        <v>0.48675000000000002</v>
      </c>
      <c r="I6024">
        <v>0.73185</v>
      </c>
      <c r="J6024">
        <v>0.73345000000000005</v>
      </c>
      <c r="K6024">
        <v>0.66874999999999996</v>
      </c>
      <c r="L6024">
        <v>0.42835000000000001</v>
      </c>
    </row>
    <row r="6025" spans="1:12" x14ac:dyDescent="0.3">
      <c r="A6025">
        <v>6024</v>
      </c>
      <c r="B6025">
        <v>0.60235000000000005</v>
      </c>
      <c r="C6025">
        <v>0.14205000000000001</v>
      </c>
      <c r="D6025">
        <v>0.11194999999999999</v>
      </c>
      <c r="E6025">
        <v>4.4549999999999999E-2</v>
      </c>
      <c r="F6025">
        <v>7.6249999999999998E-2</v>
      </c>
      <c r="G6025">
        <v>0.45305000000000001</v>
      </c>
      <c r="H6025">
        <v>4.8500000000000001E-3</v>
      </c>
      <c r="I6025">
        <v>0.18454999999999999</v>
      </c>
      <c r="J6025">
        <v>7.0949999999999999E-2</v>
      </c>
      <c r="K6025">
        <v>0.20885000000000001</v>
      </c>
      <c r="L6025">
        <v>0.27055000000000001</v>
      </c>
    </row>
    <row r="6026" spans="1:12" x14ac:dyDescent="0.3">
      <c r="A6026">
        <v>6025</v>
      </c>
      <c r="B6026">
        <v>0.60245000000000004</v>
      </c>
      <c r="C6026">
        <v>0.45465</v>
      </c>
      <c r="D6026">
        <v>3.5450000000000002E-2</v>
      </c>
      <c r="E6026">
        <v>9.2050000000000007E-2</v>
      </c>
      <c r="F6026">
        <v>0.38924999999999998</v>
      </c>
      <c r="G6026">
        <v>0.21465000000000001</v>
      </c>
      <c r="H6026">
        <v>0.96714999999999995</v>
      </c>
      <c r="I6026">
        <v>0.46605000000000002</v>
      </c>
      <c r="J6026">
        <v>0.31075000000000003</v>
      </c>
      <c r="K6026">
        <v>0.15175</v>
      </c>
      <c r="L6026">
        <v>0.86645000000000005</v>
      </c>
    </row>
    <row r="6027" spans="1:12" x14ac:dyDescent="0.3">
      <c r="A6027">
        <v>6026</v>
      </c>
      <c r="B6027">
        <v>0.60255000000000003</v>
      </c>
      <c r="C6027">
        <v>0.70374999999999999</v>
      </c>
      <c r="D6027">
        <v>0.15495</v>
      </c>
      <c r="E6027">
        <v>0.21934999999999999</v>
      </c>
      <c r="F6027">
        <v>0.63595000000000002</v>
      </c>
      <c r="G6027">
        <v>0.83994999999999997</v>
      </c>
      <c r="H6027">
        <v>6.4149999999999999E-2</v>
      </c>
      <c r="I6027">
        <v>0.44174999999999998</v>
      </c>
      <c r="J6027">
        <v>0.71255000000000002</v>
      </c>
      <c r="K6027">
        <v>0.47015000000000001</v>
      </c>
      <c r="L6027">
        <v>0.33374999999999999</v>
      </c>
    </row>
    <row r="6028" spans="1:12" x14ac:dyDescent="0.3">
      <c r="A6028">
        <v>6027</v>
      </c>
      <c r="B6028">
        <v>0.60265000000000002</v>
      </c>
      <c r="C6028">
        <v>0.61824999999999997</v>
      </c>
      <c r="D6028">
        <v>0.12205000000000001</v>
      </c>
      <c r="E6028">
        <v>0.27905000000000002</v>
      </c>
      <c r="F6028">
        <v>0.64585000000000004</v>
      </c>
      <c r="G6028">
        <v>0.75665000000000004</v>
      </c>
      <c r="H6028">
        <v>0.94864999999999999</v>
      </c>
      <c r="I6028">
        <v>0.84225000000000005</v>
      </c>
      <c r="J6028">
        <v>0.50875000000000004</v>
      </c>
      <c r="K6028">
        <v>0.79095000000000004</v>
      </c>
      <c r="L6028">
        <v>0.25335000000000002</v>
      </c>
    </row>
    <row r="6029" spans="1:12" x14ac:dyDescent="0.3">
      <c r="A6029">
        <v>6028</v>
      </c>
      <c r="B6029">
        <v>0.60275000000000001</v>
      </c>
      <c r="C6029">
        <v>0.90125</v>
      </c>
      <c r="D6029">
        <v>0.90585000000000004</v>
      </c>
      <c r="E6029">
        <v>0.27355000000000002</v>
      </c>
      <c r="F6029">
        <v>0.96345000000000003</v>
      </c>
      <c r="G6029">
        <v>1.255E-2</v>
      </c>
      <c r="H6029">
        <v>0.38385000000000002</v>
      </c>
      <c r="I6029">
        <v>0.78025</v>
      </c>
      <c r="J6029">
        <v>0.50665000000000004</v>
      </c>
      <c r="K6029">
        <v>0.31125000000000003</v>
      </c>
      <c r="L6029">
        <v>0.75934999999999997</v>
      </c>
    </row>
    <row r="6030" spans="1:12" x14ac:dyDescent="0.3">
      <c r="A6030">
        <v>6029</v>
      </c>
      <c r="B6030">
        <v>0.60285</v>
      </c>
      <c r="C6030">
        <v>0.16835</v>
      </c>
      <c r="D6030">
        <v>0.69225000000000003</v>
      </c>
      <c r="E6030">
        <v>0.62675000000000003</v>
      </c>
      <c r="F6030">
        <v>0.90805000000000002</v>
      </c>
      <c r="G6030">
        <v>0.17535000000000001</v>
      </c>
      <c r="H6030">
        <v>0.38595000000000002</v>
      </c>
      <c r="I6030">
        <v>0.45084999999999997</v>
      </c>
      <c r="J6030">
        <v>6.275E-2</v>
      </c>
      <c r="K6030">
        <v>6.4549999999999996E-2</v>
      </c>
      <c r="L6030">
        <v>0.52664999999999995</v>
      </c>
    </row>
    <row r="6031" spans="1:12" x14ac:dyDescent="0.3">
      <c r="A6031">
        <v>6030</v>
      </c>
      <c r="B6031">
        <v>0.60294999999999999</v>
      </c>
      <c r="C6031">
        <v>0.59294999999999998</v>
      </c>
      <c r="D6031">
        <v>0.72194999999999998</v>
      </c>
      <c r="E6031">
        <v>0.89664999999999995</v>
      </c>
      <c r="F6031">
        <v>5.8049999999999997E-2</v>
      </c>
      <c r="G6031">
        <v>0.20535</v>
      </c>
      <c r="H6031">
        <v>0.13564999999999999</v>
      </c>
      <c r="I6031">
        <v>0.67325000000000002</v>
      </c>
      <c r="J6031">
        <v>0.87555000000000005</v>
      </c>
      <c r="K6031">
        <v>0.93615000000000004</v>
      </c>
      <c r="L6031">
        <v>0.23835000000000001</v>
      </c>
    </row>
    <row r="6032" spans="1:12" x14ac:dyDescent="0.3">
      <c r="A6032">
        <v>6031</v>
      </c>
      <c r="B6032">
        <v>0.60304999999999997</v>
      </c>
      <c r="C6032">
        <v>0.17015</v>
      </c>
      <c r="D6032">
        <v>0.77864999999999995</v>
      </c>
      <c r="E6032">
        <v>0.94764999999999999</v>
      </c>
      <c r="F6032">
        <v>0.17954999999999999</v>
      </c>
      <c r="G6032">
        <v>0.22464999999999999</v>
      </c>
      <c r="H6032">
        <v>0.55645</v>
      </c>
      <c r="I6032">
        <v>0.29025000000000001</v>
      </c>
      <c r="J6032">
        <v>0.42785000000000001</v>
      </c>
      <c r="K6032">
        <v>0.29285</v>
      </c>
      <c r="L6032">
        <v>0.61714999999999998</v>
      </c>
    </row>
    <row r="6033" spans="1:12" x14ac:dyDescent="0.3">
      <c r="A6033">
        <v>6032</v>
      </c>
      <c r="B6033">
        <v>0.60314999999999996</v>
      </c>
      <c r="C6033">
        <v>0.15095</v>
      </c>
      <c r="D6033">
        <v>0.92615000000000003</v>
      </c>
      <c r="E6033">
        <v>0.93735000000000002</v>
      </c>
      <c r="F6033">
        <v>0.18035000000000001</v>
      </c>
      <c r="G6033">
        <v>0.78815000000000002</v>
      </c>
      <c r="H6033">
        <v>0.69945000000000002</v>
      </c>
      <c r="I6033">
        <v>0.81215000000000004</v>
      </c>
      <c r="J6033">
        <v>4.8849999999999998E-2</v>
      </c>
      <c r="K6033">
        <v>7.3150000000000007E-2</v>
      </c>
      <c r="L6033">
        <v>0.22545000000000001</v>
      </c>
    </row>
    <row r="6034" spans="1:12" x14ac:dyDescent="0.3">
      <c r="A6034">
        <v>6033</v>
      </c>
      <c r="B6034">
        <v>0.60324999999999995</v>
      </c>
      <c r="C6034">
        <v>0.80254999999999999</v>
      </c>
      <c r="D6034">
        <v>0.54474999999999996</v>
      </c>
      <c r="E6034">
        <v>0.73055000000000003</v>
      </c>
      <c r="F6034">
        <v>0.71065</v>
      </c>
      <c r="G6034">
        <v>0.47084999999999999</v>
      </c>
      <c r="H6034">
        <v>0.73624999999999996</v>
      </c>
      <c r="I6034">
        <v>0.22914999999999999</v>
      </c>
      <c r="J6034">
        <v>0.51234999999999997</v>
      </c>
      <c r="K6034">
        <v>0.27074999999999999</v>
      </c>
      <c r="L6034">
        <v>5.645E-2</v>
      </c>
    </row>
    <row r="6035" spans="1:12" x14ac:dyDescent="0.3">
      <c r="A6035">
        <v>6034</v>
      </c>
      <c r="B6035">
        <v>0.60335000000000005</v>
      </c>
      <c r="C6035">
        <v>0.33724999999999999</v>
      </c>
      <c r="D6035">
        <v>0.33084999999999998</v>
      </c>
      <c r="E6035">
        <v>0.54964999999999997</v>
      </c>
      <c r="F6035">
        <v>0.32805000000000001</v>
      </c>
      <c r="G6035">
        <v>0.72924999999999995</v>
      </c>
      <c r="H6035">
        <v>0.97845000000000004</v>
      </c>
      <c r="I6035">
        <v>0.16764999999999999</v>
      </c>
      <c r="J6035">
        <v>0.83825000000000005</v>
      </c>
      <c r="K6035">
        <v>0.43285000000000001</v>
      </c>
      <c r="L6035">
        <v>0.70055000000000001</v>
      </c>
    </row>
    <row r="6036" spans="1:12" x14ac:dyDescent="0.3">
      <c r="A6036">
        <v>6035</v>
      </c>
      <c r="B6036">
        <v>0.60345000000000004</v>
      </c>
      <c r="C6036">
        <v>0.48075000000000001</v>
      </c>
      <c r="D6036">
        <v>0.50665000000000004</v>
      </c>
      <c r="E6036">
        <v>3.4950000000000002E-2</v>
      </c>
      <c r="F6036">
        <v>0.21095</v>
      </c>
      <c r="G6036">
        <v>0.94564999999999999</v>
      </c>
      <c r="H6036">
        <v>0.56594999999999995</v>
      </c>
      <c r="I6036">
        <v>0.17585000000000001</v>
      </c>
      <c r="J6036">
        <v>0.65244999999999997</v>
      </c>
      <c r="K6036">
        <v>0.18584999999999999</v>
      </c>
      <c r="L6036">
        <v>0.57115000000000005</v>
      </c>
    </row>
    <row r="6037" spans="1:12" x14ac:dyDescent="0.3">
      <c r="A6037">
        <v>6036</v>
      </c>
      <c r="B6037">
        <v>0.60355000000000003</v>
      </c>
      <c r="C6037">
        <v>0.95674999999999999</v>
      </c>
      <c r="D6037">
        <v>0.20785000000000001</v>
      </c>
      <c r="E6037">
        <v>0.30414999999999998</v>
      </c>
      <c r="F6037">
        <v>0.30675000000000002</v>
      </c>
      <c r="G6037">
        <v>0.50814999999999999</v>
      </c>
      <c r="H6037">
        <v>0.58404999999999996</v>
      </c>
      <c r="I6037">
        <v>0.17205000000000001</v>
      </c>
      <c r="J6037">
        <v>0.57074999999999998</v>
      </c>
      <c r="K6037">
        <v>0.17305000000000001</v>
      </c>
      <c r="L6037">
        <v>0.55625000000000002</v>
      </c>
    </row>
    <row r="6038" spans="1:12" x14ac:dyDescent="0.3">
      <c r="A6038">
        <v>6037</v>
      </c>
      <c r="B6038">
        <v>0.60365000000000002</v>
      </c>
      <c r="C6038">
        <v>0.60155000000000003</v>
      </c>
      <c r="D6038">
        <v>0.16184999999999999</v>
      </c>
      <c r="E6038">
        <v>0.14904999999999999</v>
      </c>
      <c r="F6038">
        <v>0.77485000000000004</v>
      </c>
      <c r="G6038">
        <v>0.31855</v>
      </c>
      <c r="H6038">
        <v>0.22525000000000001</v>
      </c>
      <c r="I6038">
        <v>0.12964999999999999</v>
      </c>
      <c r="J6038">
        <v>0.80774999999999997</v>
      </c>
      <c r="K6038">
        <v>0.27665000000000001</v>
      </c>
      <c r="L6038">
        <v>0.45895000000000002</v>
      </c>
    </row>
    <row r="6039" spans="1:12" x14ac:dyDescent="0.3">
      <c r="A6039">
        <v>6038</v>
      </c>
      <c r="B6039">
        <v>0.60375000000000001</v>
      </c>
      <c r="C6039">
        <v>0.41965000000000002</v>
      </c>
      <c r="D6039">
        <v>0.35394999999999999</v>
      </c>
      <c r="E6039">
        <v>0.70365</v>
      </c>
      <c r="F6039">
        <v>0.45034999999999997</v>
      </c>
      <c r="G6039">
        <v>7.8450000000000006E-2</v>
      </c>
      <c r="H6039">
        <v>0.82094999999999996</v>
      </c>
      <c r="I6039">
        <v>0.30604999999999999</v>
      </c>
      <c r="J6039">
        <v>0.62044999999999995</v>
      </c>
      <c r="K6039">
        <v>0.17795</v>
      </c>
      <c r="L6039">
        <v>0.56674999999999998</v>
      </c>
    </row>
    <row r="6040" spans="1:12" x14ac:dyDescent="0.3">
      <c r="A6040">
        <v>6039</v>
      </c>
      <c r="B6040">
        <v>0.60385</v>
      </c>
      <c r="C6040">
        <v>0.24685000000000001</v>
      </c>
      <c r="D6040">
        <v>0.81054999999999999</v>
      </c>
      <c r="E6040">
        <v>0.64434999999999998</v>
      </c>
      <c r="F6040">
        <v>0.77515000000000001</v>
      </c>
      <c r="G6040">
        <v>0.82115000000000005</v>
      </c>
      <c r="H6040">
        <v>8.3049999999999999E-2</v>
      </c>
      <c r="I6040">
        <v>0.85275000000000001</v>
      </c>
      <c r="J6040">
        <v>0.63024999999999998</v>
      </c>
      <c r="K6040">
        <v>0.76644999999999996</v>
      </c>
      <c r="L6040">
        <v>0.93164999999999998</v>
      </c>
    </row>
    <row r="6041" spans="1:12" x14ac:dyDescent="0.3">
      <c r="A6041">
        <v>6040</v>
      </c>
      <c r="B6041">
        <v>0.60394999999999999</v>
      </c>
      <c r="C6041">
        <v>0.90895000000000004</v>
      </c>
      <c r="D6041">
        <v>0.80945</v>
      </c>
      <c r="E6041">
        <v>0.84284999999999999</v>
      </c>
      <c r="F6041">
        <v>0.75255000000000005</v>
      </c>
      <c r="G6041">
        <v>0.41354999999999997</v>
      </c>
      <c r="H6041">
        <v>0.26384999999999997</v>
      </c>
      <c r="I6041">
        <v>0.99124999999999996</v>
      </c>
      <c r="J6041">
        <v>9.035E-2</v>
      </c>
      <c r="K6041">
        <v>0.94264999999999999</v>
      </c>
      <c r="L6041">
        <v>0.97894999999999999</v>
      </c>
    </row>
    <row r="6042" spans="1:12" x14ac:dyDescent="0.3">
      <c r="A6042">
        <v>6041</v>
      </c>
      <c r="B6042">
        <v>0.60404999999999998</v>
      </c>
      <c r="C6042">
        <v>0.98175000000000001</v>
      </c>
      <c r="D6042">
        <v>0.36485000000000001</v>
      </c>
      <c r="E6042">
        <v>0.49195</v>
      </c>
      <c r="F6042">
        <v>0.47234999999999999</v>
      </c>
      <c r="G6042">
        <v>0.36154999999999998</v>
      </c>
      <c r="H6042">
        <v>0.35485</v>
      </c>
      <c r="I6042">
        <v>0.60875000000000001</v>
      </c>
      <c r="J6042">
        <v>0.44464999999999999</v>
      </c>
      <c r="K6042">
        <v>0.42144999999999999</v>
      </c>
      <c r="L6042">
        <v>0.98385</v>
      </c>
    </row>
    <row r="6043" spans="1:12" x14ac:dyDescent="0.3">
      <c r="A6043">
        <v>6042</v>
      </c>
      <c r="B6043">
        <v>0.60414999999999996</v>
      </c>
      <c r="C6043">
        <v>0.94804999999999995</v>
      </c>
      <c r="D6043">
        <v>1.5650000000000001E-2</v>
      </c>
      <c r="E6043">
        <v>0.65664999999999996</v>
      </c>
      <c r="F6043">
        <v>0.87755000000000005</v>
      </c>
      <c r="G6043">
        <v>0.46425</v>
      </c>
      <c r="H6043">
        <v>0.18925</v>
      </c>
      <c r="I6043">
        <v>0.56505000000000005</v>
      </c>
      <c r="J6043">
        <v>0.71975</v>
      </c>
      <c r="K6043">
        <v>0.94474999999999998</v>
      </c>
      <c r="L6043">
        <v>8.2250000000000004E-2</v>
      </c>
    </row>
    <row r="6044" spans="1:12" x14ac:dyDescent="0.3">
      <c r="A6044">
        <v>6043</v>
      </c>
      <c r="B6044">
        <v>0.60424999999999995</v>
      </c>
      <c r="C6044">
        <v>0.92615000000000003</v>
      </c>
      <c r="D6044">
        <v>0.70215000000000005</v>
      </c>
      <c r="E6044">
        <v>0.90075000000000005</v>
      </c>
      <c r="F6044">
        <v>0.54174999999999995</v>
      </c>
      <c r="G6044">
        <v>0.38235000000000002</v>
      </c>
      <c r="H6044">
        <v>0.41694999999999999</v>
      </c>
      <c r="I6044">
        <v>0.24965000000000001</v>
      </c>
      <c r="J6044">
        <v>6.6850000000000007E-2</v>
      </c>
      <c r="K6044">
        <v>0.55235000000000001</v>
      </c>
      <c r="L6044">
        <v>0.88675000000000004</v>
      </c>
    </row>
    <row r="6045" spans="1:12" x14ac:dyDescent="0.3">
      <c r="A6045">
        <v>6044</v>
      </c>
      <c r="B6045">
        <v>0.60435000000000005</v>
      </c>
      <c r="C6045">
        <v>0.86094999999999999</v>
      </c>
      <c r="D6045">
        <v>0.67805000000000004</v>
      </c>
      <c r="E6045">
        <v>0.44345000000000001</v>
      </c>
      <c r="F6045">
        <v>0.56094999999999995</v>
      </c>
      <c r="G6045">
        <v>0.31555</v>
      </c>
      <c r="H6045">
        <v>0.84455000000000002</v>
      </c>
      <c r="I6045">
        <v>1.7350000000000001E-2</v>
      </c>
      <c r="J6045">
        <v>0.70084999999999997</v>
      </c>
      <c r="K6045">
        <v>0.84804999999999997</v>
      </c>
      <c r="L6045">
        <v>0.61595</v>
      </c>
    </row>
    <row r="6046" spans="1:12" x14ac:dyDescent="0.3">
      <c r="A6046">
        <v>6045</v>
      </c>
      <c r="B6046">
        <v>0.60445000000000004</v>
      </c>
      <c r="C6046">
        <v>0.61004999999999998</v>
      </c>
      <c r="D6046">
        <v>0.26135000000000003</v>
      </c>
      <c r="E6046">
        <v>0.26665</v>
      </c>
      <c r="F6046">
        <v>0.45824999999999999</v>
      </c>
      <c r="G6046">
        <v>0.82194999999999996</v>
      </c>
      <c r="H6046">
        <v>0.44624999999999998</v>
      </c>
      <c r="I6046">
        <v>0.35154999999999997</v>
      </c>
      <c r="J6046">
        <v>0.37235000000000001</v>
      </c>
      <c r="K6046">
        <v>0.70755000000000001</v>
      </c>
      <c r="L6046">
        <v>0.20394999999999999</v>
      </c>
    </row>
    <row r="6047" spans="1:12" x14ac:dyDescent="0.3">
      <c r="A6047">
        <v>6046</v>
      </c>
      <c r="B6047">
        <v>0.60455000000000003</v>
      </c>
      <c r="C6047">
        <v>0.84804999999999997</v>
      </c>
      <c r="D6047">
        <v>0.62685000000000002</v>
      </c>
      <c r="E6047">
        <v>0.98624999999999996</v>
      </c>
      <c r="F6047">
        <v>8.4750000000000006E-2</v>
      </c>
      <c r="G6047">
        <v>0.81074999999999997</v>
      </c>
      <c r="H6047">
        <v>0.88234999999999997</v>
      </c>
      <c r="I6047">
        <v>0.12135</v>
      </c>
      <c r="J6047">
        <v>0.93945000000000001</v>
      </c>
      <c r="K6047">
        <v>0.56305000000000005</v>
      </c>
      <c r="L6047">
        <v>0.32574999999999998</v>
      </c>
    </row>
    <row r="6048" spans="1:12" x14ac:dyDescent="0.3">
      <c r="A6048">
        <v>6047</v>
      </c>
      <c r="B6048">
        <v>0.60465000000000002</v>
      </c>
      <c r="C6048">
        <v>0.97345000000000004</v>
      </c>
      <c r="D6048">
        <v>0.34915000000000002</v>
      </c>
      <c r="E6048">
        <v>0.36575000000000002</v>
      </c>
      <c r="F6048">
        <v>0.70684999999999998</v>
      </c>
      <c r="G6048">
        <v>0.43225000000000002</v>
      </c>
      <c r="H6048">
        <v>0.73765000000000003</v>
      </c>
      <c r="I6048">
        <v>0.10865</v>
      </c>
      <c r="J6048">
        <v>0.52095000000000002</v>
      </c>
      <c r="K6048">
        <v>0.61555000000000004</v>
      </c>
      <c r="L6048">
        <v>3.5950000000000003E-2</v>
      </c>
    </row>
    <row r="6049" spans="1:12" x14ac:dyDescent="0.3">
      <c r="A6049">
        <v>6048</v>
      </c>
      <c r="B6049">
        <v>0.60475000000000001</v>
      </c>
      <c r="C6049">
        <v>0.43564999999999998</v>
      </c>
      <c r="D6049">
        <v>0.51585000000000003</v>
      </c>
      <c r="E6049">
        <v>0.82455000000000001</v>
      </c>
      <c r="F6049">
        <v>0.37395</v>
      </c>
      <c r="G6049">
        <v>9.5250000000000001E-2</v>
      </c>
      <c r="H6049">
        <v>0.64944999999999997</v>
      </c>
      <c r="I6049">
        <v>0.10245</v>
      </c>
      <c r="J6049">
        <v>0.44814999999999999</v>
      </c>
      <c r="K6049">
        <v>0.29215000000000002</v>
      </c>
      <c r="L6049">
        <v>0.33834999999999998</v>
      </c>
    </row>
    <row r="6050" spans="1:12" x14ac:dyDescent="0.3">
      <c r="A6050">
        <v>6049</v>
      </c>
      <c r="B6050">
        <v>0.60485</v>
      </c>
      <c r="C6050">
        <v>0.38624999999999998</v>
      </c>
      <c r="D6050">
        <v>0.35554999999999998</v>
      </c>
      <c r="E6050">
        <v>0.52844999999999998</v>
      </c>
      <c r="F6050">
        <v>0.31535000000000002</v>
      </c>
      <c r="G6050">
        <v>6.3350000000000004E-2</v>
      </c>
      <c r="H6050">
        <v>0.53644999999999998</v>
      </c>
      <c r="I6050">
        <v>0.88985000000000003</v>
      </c>
      <c r="J6050">
        <v>0.34475</v>
      </c>
      <c r="K6050">
        <v>0.96155000000000002</v>
      </c>
      <c r="L6050">
        <v>0.25924999999999998</v>
      </c>
    </row>
    <row r="6051" spans="1:12" x14ac:dyDescent="0.3">
      <c r="A6051">
        <v>6050</v>
      </c>
      <c r="B6051">
        <v>0.60494999999999999</v>
      </c>
      <c r="C6051">
        <v>0.70914999999999995</v>
      </c>
      <c r="D6051">
        <v>4.6550000000000001E-2</v>
      </c>
      <c r="E6051">
        <v>0.17565</v>
      </c>
      <c r="F6051">
        <v>0.67225000000000001</v>
      </c>
      <c r="G6051">
        <v>0.43364999999999998</v>
      </c>
      <c r="H6051">
        <v>1.095E-2</v>
      </c>
      <c r="I6051">
        <v>0.17705000000000001</v>
      </c>
      <c r="J6051">
        <v>0.44335000000000002</v>
      </c>
      <c r="K6051">
        <v>0.21274999999999999</v>
      </c>
      <c r="L6051">
        <v>0.69825000000000004</v>
      </c>
    </row>
    <row r="6052" spans="1:12" x14ac:dyDescent="0.3">
      <c r="A6052">
        <v>6051</v>
      </c>
      <c r="B6052">
        <v>0.60504999999999998</v>
      </c>
      <c r="C6052">
        <v>0.46405000000000002</v>
      </c>
      <c r="D6052">
        <v>0.69664999999999999</v>
      </c>
      <c r="E6052">
        <v>4.5350000000000001E-2</v>
      </c>
      <c r="F6052">
        <v>0.88985000000000003</v>
      </c>
      <c r="G6052">
        <v>7.8850000000000003E-2</v>
      </c>
      <c r="H6052">
        <v>0.18174999999999999</v>
      </c>
      <c r="I6052">
        <v>0.43104999999999999</v>
      </c>
      <c r="J6052">
        <v>0.20735000000000001</v>
      </c>
      <c r="K6052">
        <v>0.58174999999999999</v>
      </c>
      <c r="L6052">
        <v>0.13944999999999999</v>
      </c>
    </row>
    <row r="6053" spans="1:12" x14ac:dyDescent="0.3">
      <c r="A6053">
        <v>6052</v>
      </c>
      <c r="B6053">
        <v>0.60514999999999997</v>
      </c>
      <c r="C6053">
        <v>0.29585</v>
      </c>
      <c r="D6053">
        <v>0.88085000000000002</v>
      </c>
      <c r="E6053">
        <v>0.87114999999999998</v>
      </c>
      <c r="F6053">
        <v>0.39145000000000002</v>
      </c>
      <c r="G6053">
        <v>0.41005000000000003</v>
      </c>
      <c r="H6053">
        <v>0.72975000000000001</v>
      </c>
      <c r="I6053">
        <v>0.25335000000000002</v>
      </c>
      <c r="J6053">
        <v>0.35125000000000001</v>
      </c>
      <c r="K6053">
        <v>0.81064999999999998</v>
      </c>
      <c r="L6053">
        <v>0.56164999999999998</v>
      </c>
    </row>
    <row r="6054" spans="1:12" x14ac:dyDescent="0.3">
      <c r="A6054">
        <v>6053</v>
      </c>
      <c r="B6054">
        <v>0.60524999999999995</v>
      </c>
      <c r="C6054">
        <v>0.11995</v>
      </c>
      <c r="D6054">
        <v>0.89934999999999998</v>
      </c>
      <c r="E6054">
        <v>0.43804999999999999</v>
      </c>
      <c r="F6054">
        <v>0.92984999999999995</v>
      </c>
      <c r="G6054">
        <v>0.88105</v>
      </c>
      <c r="H6054">
        <v>0.25745000000000001</v>
      </c>
      <c r="I6054">
        <v>6.4999999999999997E-4</v>
      </c>
      <c r="J6054">
        <v>0.64534999999999998</v>
      </c>
      <c r="K6054">
        <v>0.45995000000000003</v>
      </c>
      <c r="L6054">
        <v>0.92035</v>
      </c>
    </row>
    <row r="6055" spans="1:12" x14ac:dyDescent="0.3">
      <c r="A6055">
        <v>6054</v>
      </c>
      <c r="B6055">
        <v>0.60535000000000005</v>
      </c>
      <c r="C6055">
        <v>0.75144999999999995</v>
      </c>
      <c r="D6055">
        <v>6.0249999999999998E-2</v>
      </c>
      <c r="E6055">
        <v>0.69374999999999998</v>
      </c>
      <c r="F6055">
        <v>3.6150000000000002E-2</v>
      </c>
      <c r="G6055">
        <v>0.62805</v>
      </c>
      <c r="H6055">
        <v>0.74434999999999996</v>
      </c>
      <c r="I6055">
        <v>0.38464999999999999</v>
      </c>
      <c r="J6055">
        <v>0.54784999999999995</v>
      </c>
      <c r="K6055">
        <v>2.1250000000000002E-2</v>
      </c>
      <c r="L6055">
        <v>0.53325</v>
      </c>
    </row>
    <row r="6056" spans="1:12" x14ac:dyDescent="0.3">
      <c r="A6056">
        <v>6055</v>
      </c>
      <c r="B6056">
        <v>0.60545000000000004</v>
      </c>
      <c r="C6056">
        <v>0.50565000000000004</v>
      </c>
      <c r="D6056">
        <v>4.9250000000000002E-2</v>
      </c>
      <c r="E6056">
        <v>0.33784999999999998</v>
      </c>
      <c r="F6056">
        <v>0.88514999999999999</v>
      </c>
      <c r="G6056">
        <v>0.62014999999999998</v>
      </c>
      <c r="H6056">
        <v>0.21535000000000001</v>
      </c>
      <c r="I6056">
        <v>0.68354999999999999</v>
      </c>
      <c r="J6056">
        <v>0.47554999999999997</v>
      </c>
      <c r="K6056">
        <v>0.66044999999999998</v>
      </c>
      <c r="L6056">
        <v>0.19944999999999999</v>
      </c>
    </row>
    <row r="6057" spans="1:12" x14ac:dyDescent="0.3">
      <c r="A6057">
        <v>6056</v>
      </c>
      <c r="B6057">
        <v>0.60555000000000003</v>
      </c>
      <c r="C6057">
        <v>2.145E-2</v>
      </c>
      <c r="D6057">
        <v>0.48454999999999998</v>
      </c>
      <c r="E6057">
        <v>0.15975</v>
      </c>
      <c r="F6057">
        <v>0.70774999999999999</v>
      </c>
      <c r="G6057">
        <v>0.96684999999999999</v>
      </c>
      <c r="H6057">
        <v>0.10385</v>
      </c>
      <c r="I6057">
        <v>0.53115000000000001</v>
      </c>
      <c r="J6057">
        <v>0.69384999999999997</v>
      </c>
      <c r="K6057">
        <v>0.22025</v>
      </c>
      <c r="L6057">
        <v>0.78795000000000004</v>
      </c>
    </row>
    <row r="6058" spans="1:12" x14ac:dyDescent="0.3">
      <c r="A6058">
        <v>6057</v>
      </c>
      <c r="B6058">
        <v>0.60565000000000002</v>
      </c>
      <c r="C6058">
        <v>0.31514999999999999</v>
      </c>
      <c r="D6058">
        <v>9.5499999999999995E-3</v>
      </c>
      <c r="E6058">
        <v>0.22165000000000001</v>
      </c>
      <c r="F6058">
        <v>0.86834999999999996</v>
      </c>
      <c r="G6058">
        <v>0.44105</v>
      </c>
      <c r="H6058">
        <v>8.2949999999999996E-2</v>
      </c>
      <c r="I6058">
        <v>0.95504999999999995</v>
      </c>
      <c r="J6058">
        <v>0.74065000000000003</v>
      </c>
      <c r="K6058">
        <v>0.16775000000000001</v>
      </c>
      <c r="L6058">
        <v>2.0449999999999999E-2</v>
      </c>
    </row>
    <row r="6059" spans="1:12" x14ac:dyDescent="0.3">
      <c r="A6059">
        <v>6058</v>
      </c>
      <c r="B6059">
        <v>0.60575000000000001</v>
      </c>
      <c r="C6059">
        <v>0.29644999999999999</v>
      </c>
      <c r="D6059">
        <v>0.85965000000000003</v>
      </c>
      <c r="E6059">
        <v>3.0249999999999999E-2</v>
      </c>
      <c r="F6059">
        <v>0.71875</v>
      </c>
      <c r="G6059">
        <v>0.82035000000000002</v>
      </c>
      <c r="H6059">
        <v>0.57935000000000003</v>
      </c>
      <c r="I6059">
        <v>0.60565000000000002</v>
      </c>
      <c r="J6059">
        <v>0.62104999999999999</v>
      </c>
      <c r="K6059">
        <v>0.53095000000000003</v>
      </c>
      <c r="L6059">
        <v>0.32595000000000002</v>
      </c>
    </row>
    <row r="6060" spans="1:12" x14ac:dyDescent="0.3">
      <c r="A6060">
        <v>6059</v>
      </c>
      <c r="B6060">
        <v>0.60585</v>
      </c>
      <c r="C6060">
        <v>0.27815000000000001</v>
      </c>
      <c r="D6060">
        <v>1.7049999999999999E-2</v>
      </c>
      <c r="E6060">
        <v>0.55535000000000001</v>
      </c>
      <c r="F6060">
        <v>0.25774999999999998</v>
      </c>
      <c r="G6060">
        <v>0.84614999999999996</v>
      </c>
      <c r="H6060">
        <v>0.75585000000000002</v>
      </c>
      <c r="I6060">
        <v>0.17815</v>
      </c>
      <c r="J6060">
        <v>3.175E-2</v>
      </c>
      <c r="K6060">
        <v>0.46575</v>
      </c>
      <c r="L6060">
        <v>0.29154999999999998</v>
      </c>
    </row>
    <row r="6061" spans="1:12" x14ac:dyDescent="0.3">
      <c r="A6061">
        <v>6060</v>
      </c>
      <c r="B6061">
        <v>0.60594999999999999</v>
      </c>
      <c r="C6061">
        <v>0.71875</v>
      </c>
      <c r="D6061">
        <v>0.30375000000000002</v>
      </c>
      <c r="E6061">
        <v>0.87585000000000002</v>
      </c>
      <c r="F6061">
        <v>0.87324999999999997</v>
      </c>
      <c r="G6061">
        <v>0.19864999999999999</v>
      </c>
      <c r="H6061">
        <v>0.92774999999999996</v>
      </c>
      <c r="I6061">
        <v>0.32715</v>
      </c>
      <c r="J6061">
        <v>0.57625000000000004</v>
      </c>
      <c r="K6061">
        <v>0.56225000000000003</v>
      </c>
      <c r="L6061">
        <v>9.5850000000000005E-2</v>
      </c>
    </row>
    <row r="6062" spans="1:12" x14ac:dyDescent="0.3">
      <c r="A6062">
        <v>6061</v>
      </c>
      <c r="B6062">
        <v>0.60604999999999998</v>
      </c>
      <c r="C6062">
        <v>0.47394999999999998</v>
      </c>
      <c r="D6062">
        <v>0.34365000000000001</v>
      </c>
      <c r="E6062">
        <v>0.94274999999999998</v>
      </c>
      <c r="F6062">
        <v>6.9750000000000006E-2</v>
      </c>
      <c r="G6062">
        <v>0.86845000000000006</v>
      </c>
      <c r="H6062">
        <v>0.37145</v>
      </c>
      <c r="I6062">
        <v>0.52134999999999998</v>
      </c>
      <c r="J6062">
        <v>0.46355000000000002</v>
      </c>
      <c r="K6062">
        <v>0.73504999999999998</v>
      </c>
      <c r="L6062">
        <v>0.11805</v>
      </c>
    </row>
    <row r="6063" spans="1:12" x14ac:dyDescent="0.3">
      <c r="A6063">
        <v>6062</v>
      </c>
      <c r="B6063">
        <v>0.60614999999999997</v>
      </c>
      <c r="C6063">
        <v>0.33515</v>
      </c>
      <c r="D6063">
        <v>1.2449999999999999E-2</v>
      </c>
      <c r="E6063">
        <v>0.34355000000000002</v>
      </c>
      <c r="F6063">
        <v>0.61175000000000002</v>
      </c>
      <c r="G6063">
        <v>0.97585</v>
      </c>
      <c r="H6063">
        <v>7.1650000000000005E-2</v>
      </c>
      <c r="I6063">
        <v>0.46644999999999998</v>
      </c>
      <c r="J6063">
        <v>0.74765000000000004</v>
      </c>
      <c r="K6063">
        <v>0.55935000000000001</v>
      </c>
      <c r="L6063">
        <v>0.78454999999999997</v>
      </c>
    </row>
    <row r="6064" spans="1:12" x14ac:dyDescent="0.3">
      <c r="A6064">
        <v>6063</v>
      </c>
      <c r="B6064">
        <v>0.60624999999999996</v>
      </c>
      <c r="C6064">
        <v>0.26205000000000001</v>
      </c>
      <c r="D6064">
        <v>6.615E-2</v>
      </c>
      <c r="E6064">
        <v>0.12095</v>
      </c>
      <c r="F6064">
        <v>0.39795000000000003</v>
      </c>
      <c r="G6064">
        <v>0.59065000000000001</v>
      </c>
      <c r="H6064">
        <v>0.71325000000000005</v>
      </c>
      <c r="I6064">
        <v>0.98155000000000003</v>
      </c>
      <c r="J6064">
        <v>0.59384999999999999</v>
      </c>
      <c r="K6064">
        <v>0.51144999999999996</v>
      </c>
      <c r="L6064">
        <v>0.77415</v>
      </c>
    </row>
    <row r="6065" spans="1:12" x14ac:dyDescent="0.3">
      <c r="A6065">
        <v>6064</v>
      </c>
      <c r="B6065">
        <v>0.60634999999999994</v>
      </c>
      <c r="C6065">
        <v>0.62234999999999996</v>
      </c>
      <c r="D6065">
        <v>0.43964999999999999</v>
      </c>
      <c r="E6065">
        <v>0.64595000000000002</v>
      </c>
      <c r="F6065">
        <v>0.56794999999999995</v>
      </c>
      <c r="G6065">
        <v>0.48085</v>
      </c>
      <c r="H6065">
        <v>0.57464999999999999</v>
      </c>
      <c r="I6065">
        <v>0.97924999999999995</v>
      </c>
      <c r="J6065">
        <v>0.35115000000000002</v>
      </c>
      <c r="K6065">
        <v>0.76054999999999995</v>
      </c>
      <c r="L6065">
        <v>0.97294999999999998</v>
      </c>
    </row>
    <row r="6066" spans="1:12" x14ac:dyDescent="0.3">
      <c r="A6066">
        <v>6065</v>
      </c>
      <c r="B6066">
        <v>0.60645000000000004</v>
      </c>
      <c r="C6066">
        <v>0.58125000000000004</v>
      </c>
      <c r="D6066">
        <v>0.41504999999999997</v>
      </c>
      <c r="E6066">
        <v>0.82145000000000001</v>
      </c>
      <c r="F6066">
        <v>0.41025</v>
      </c>
      <c r="G6066">
        <v>0.70984999999999998</v>
      </c>
      <c r="H6066">
        <v>0.70455000000000001</v>
      </c>
      <c r="I6066">
        <v>0.49675000000000002</v>
      </c>
      <c r="J6066">
        <v>0.61345000000000005</v>
      </c>
      <c r="K6066">
        <v>0.78405000000000002</v>
      </c>
      <c r="L6066">
        <v>0.99885000000000002</v>
      </c>
    </row>
    <row r="6067" spans="1:12" x14ac:dyDescent="0.3">
      <c r="A6067">
        <v>6066</v>
      </c>
      <c r="B6067">
        <v>0.60655000000000003</v>
      </c>
      <c r="C6067">
        <v>0.29375000000000001</v>
      </c>
      <c r="D6067">
        <v>0.93305000000000005</v>
      </c>
      <c r="E6067">
        <v>0.95725000000000005</v>
      </c>
      <c r="F6067">
        <v>0.88915</v>
      </c>
      <c r="G6067">
        <v>0.59304999999999997</v>
      </c>
      <c r="H6067">
        <v>0.64144999999999996</v>
      </c>
      <c r="I6067">
        <v>2.1350000000000001E-2</v>
      </c>
      <c r="J6067">
        <v>0.61785000000000001</v>
      </c>
      <c r="K6067">
        <v>0.71235000000000004</v>
      </c>
      <c r="L6067">
        <v>0.60404999999999998</v>
      </c>
    </row>
    <row r="6068" spans="1:12" x14ac:dyDescent="0.3">
      <c r="A6068">
        <v>6067</v>
      </c>
      <c r="B6068">
        <v>0.60665000000000002</v>
      </c>
      <c r="C6068">
        <v>0.86214999999999997</v>
      </c>
      <c r="D6068">
        <v>0.19064999999999999</v>
      </c>
      <c r="E6068">
        <v>6.2050000000000001E-2</v>
      </c>
      <c r="F6068">
        <v>0.98304999999999998</v>
      </c>
      <c r="G6068">
        <v>0.32574999999999998</v>
      </c>
      <c r="H6068">
        <v>0.56735000000000002</v>
      </c>
      <c r="I6068">
        <v>0.27205000000000001</v>
      </c>
      <c r="J6068">
        <v>0.91295000000000004</v>
      </c>
      <c r="K6068">
        <v>0.98565000000000003</v>
      </c>
      <c r="L6068">
        <v>1.9949999999999999E-2</v>
      </c>
    </row>
    <row r="6069" spans="1:12" x14ac:dyDescent="0.3">
      <c r="A6069">
        <v>6068</v>
      </c>
      <c r="B6069">
        <v>0.60675000000000001</v>
      </c>
      <c r="C6069">
        <v>0.87655000000000005</v>
      </c>
      <c r="D6069">
        <v>0.23755000000000001</v>
      </c>
      <c r="E6069">
        <v>0.95155000000000001</v>
      </c>
      <c r="F6069">
        <v>0.28434999999999999</v>
      </c>
      <c r="G6069">
        <v>0.24274999999999999</v>
      </c>
      <c r="H6069">
        <v>0.11675000000000001</v>
      </c>
      <c r="I6069">
        <v>0.60585</v>
      </c>
      <c r="J6069">
        <v>0.87534999999999996</v>
      </c>
      <c r="K6069">
        <v>0.69055</v>
      </c>
      <c r="L6069">
        <v>0.60834999999999995</v>
      </c>
    </row>
    <row r="6070" spans="1:12" x14ac:dyDescent="0.3">
      <c r="A6070">
        <v>6069</v>
      </c>
      <c r="B6070">
        <v>0.60685</v>
      </c>
      <c r="C6070">
        <v>9.8849999999999993E-2</v>
      </c>
      <c r="D6070">
        <v>0.12964999999999999</v>
      </c>
      <c r="E6070">
        <v>0.96235000000000004</v>
      </c>
      <c r="F6070">
        <v>3.1050000000000001E-2</v>
      </c>
      <c r="G6070">
        <v>0.29535</v>
      </c>
      <c r="H6070">
        <v>0.41825000000000001</v>
      </c>
      <c r="I6070">
        <v>0.49645</v>
      </c>
      <c r="J6070">
        <v>0.11185</v>
      </c>
      <c r="K6070">
        <v>0.94904999999999995</v>
      </c>
      <c r="L6070">
        <v>0.90805000000000002</v>
      </c>
    </row>
    <row r="6071" spans="1:12" x14ac:dyDescent="0.3">
      <c r="A6071">
        <v>6070</v>
      </c>
      <c r="B6071">
        <v>0.60694999999999999</v>
      </c>
      <c r="C6071">
        <v>0.63405</v>
      </c>
      <c r="D6071">
        <v>0.19894999999999999</v>
      </c>
      <c r="E6071">
        <v>0.61414999999999997</v>
      </c>
      <c r="F6071">
        <v>0.96745000000000003</v>
      </c>
      <c r="G6071">
        <v>4.1450000000000001E-2</v>
      </c>
      <c r="H6071">
        <v>0.69355</v>
      </c>
      <c r="I6071">
        <v>0.10045</v>
      </c>
      <c r="J6071">
        <v>0.12415</v>
      </c>
      <c r="K6071">
        <v>0.31564999999999999</v>
      </c>
      <c r="L6071">
        <v>5.2949999999999997E-2</v>
      </c>
    </row>
    <row r="6072" spans="1:12" x14ac:dyDescent="0.3">
      <c r="A6072">
        <v>6071</v>
      </c>
      <c r="B6072">
        <v>0.60704999999999998</v>
      </c>
      <c r="C6072">
        <v>0.94774999999999998</v>
      </c>
      <c r="D6072">
        <v>0.14555000000000001</v>
      </c>
      <c r="E6072">
        <v>0.21904999999999999</v>
      </c>
      <c r="F6072">
        <v>7.5649999999999995E-2</v>
      </c>
      <c r="G6072">
        <v>4.4549999999999999E-2</v>
      </c>
      <c r="H6072">
        <v>2.7050000000000001E-2</v>
      </c>
      <c r="I6072">
        <v>0.21325</v>
      </c>
      <c r="J6072">
        <v>9.9449999999999997E-2</v>
      </c>
      <c r="K6072">
        <v>0.64454999999999996</v>
      </c>
      <c r="L6072">
        <v>2.5149999999999999E-2</v>
      </c>
    </row>
    <row r="6073" spans="1:12" x14ac:dyDescent="0.3">
      <c r="A6073">
        <v>6072</v>
      </c>
      <c r="B6073">
        <v>0.60714999999999997</v>
      </c>
      <c r="C6073">
        <v>0.10335</v>
      </c>
      <c r="D6073">
        <v>0.34534999999999999</v>
      </c>
      <c r="E6073">
        <v>0.30985000000000001</v>
      </c>
      <c r="F6073">
        <v>0.74255000000000004</v>
      </c>
      <c r="G6073">
        <v>0.35625000000000001</v>
      </c>
      <c r="H6073">
        <v>0.40894999999999998</v>
      </c>
      <c r="I6073">
        <v>0.47425</v>
      </c>
      <c r="J6073">
        <v>0.62365000000000004</v>
      </c>
      <c r="K6073">
        <v>0.26905000000000001</v>
      </c>
      <c r="L6073">
        <v>0.54754999999999998</v>
      </c>
    </row>
    <row r="6074" spans="1:12" x14ac:dyDescent="0.3">
      <c r="A6074">
        <v>6073</v>
      </c>
      <c r="B6074">
        <v>0.60724999999999996</v>
      </c>
      <c r="C6074">
        <v>0.35565000000000002</v>
      </c>
      <c r="D6074">
        <v>0.12534999999999999</v>
      </c>
      <c r="E6074">
        <v>0.59475</v>
      </c>
      <c r="F6074">
        <v>0.83104999999999996</v>
      </c>
      <c r="G6074">
        <v>0.16875000000000001</v>
      </c>
      <c r="H6074">
        <v>0.77244999999999997</v>
      </c>
      <c r="I6074">
        <v>0.86214999999999997</v>
      </c>
      <c r="J6074">
        <v>0.36514999999999997</v>
      </c>
      <c r="K6074">
        <v>0.76824999999999999</v>
      </c>
      <c r="L6074">
        <v>8.0750000000000002E-2</v>
      </c>
    </row>
    <row r="6075" spans="1:12" x14ac:dyDescent="0.3">
      <c r="A6075">
        <v>6074</v>
      </c>
      <c r="B6075">
        <v>0.60734999999999995</v>
      </c>
      <c r="C6075">
        <v>0.49395</v>
      </c>
      <c r="D6075">
        <v>0.58925000000000005</v>
      </c>
      <c r="E6075">
        <v>0.88775000000000004</v>
      </c>
      <c r="F6075">
        <v>0.12545000000000001</v>
      </c>
      <c r="G6075">
        <v>0.83665</v>
      </c>
      <c r="H6075">
        <v>0.64605000000000001</v>
      </c>
      <c r="I6075">
        <v>0.54805000000000004</v>
      </c>
      <c r="J6075">
        <v>0.64265000000000005</v>
      </c>
      <c r="K6075">
        <v>0.14765</v>
      </c>
      <c r="L6075">
        <v>0.79064999999999996</v>
      </c>
    </row>
    <row r="6076" spans="1:12" x14ac:dyDescent="0.3">
      <c r="A6076">
        <v>6075</v>
      </c>
      <c r="B6076">
        <v>0.60745000000000005</v>
      </c>
      <c r="C6076">
        <v>0.40665000000000001</v>
      </c>
      <c r="D6076">
        <v>0.94535000000000002</v>
      </c>
      <c r="E6076">
        <v>0.27934999999999999</v>
      </c>
      <c r="F6076">
        <v>0.66735</v>
      </c>
      <c r="G6076">
        <v>0.15065000000000001</v>
      </c>
      <c r="H6076">
        <v>0.51644999999999996</v>
      </c>
      <c r="I6076">
        <v>0.66774999999999995</v>
      </c>
      <c r="J6076">
        <v>0.92335</v>
      </c>
      <c r="K6076">
        <v>0.17805000000000001</v>
      </c>
      <c r="L6076">
        <v>0.54064999999999996</v>
      </c>
    </row>
    <row r="6077" spans="1:12" x14ac:dyDescent="0.3">
      <c r="A6077">
        <v>6076</v>
      </c>
      <c r="B6077">
        <v>0.60755000000000003</v>
      </c>
      <c r="C6077">
        <v>0.77654999999999996</v>
      </c>
      <c r="D6077">
        <v>0.22284999999999999</v>
      </c>
      <c r="E6077">
        <v>0.76165000000000005</v>
      </c>
      <c r="F6077">
        <v>0.86465000000000003</v>
      </c>
      <c r="G6077">
        <v>0.12975</v>
      </c>
      <c r="H6077">
        <v>0.86224999999999996</v>
      </c>
      <c r="I6077">
        <v>0.10815</v>
      </c>
      <c r="J6077">
        <v>0.47215000000000001</v>
      </c>
      <c r="K6077">
        <v>0.10965</v>
      </c>
      <c r="L6077">
        <v>0.23544999999999999</v>
      </c>
    </row>
    <row r="6078" spans="1:12" x14ac:dyDescent="0.3">
      <c r="A6078">
        <v>6077</v>
      </c>
      <c r="B6078">
        <v>0.60765000000000002</v>
      </c>
      <c r="C6078">
        <v>0.15395</v>
      </c>
      <c r="D6078">
        <v>0.53925000000000001</v>
      </c>
      <c r="E6078">
        <v>0.99255000000000004</v>
      </c>
      <c r="F6078">
        <v>0.35394999999999999</v>
      </c>
      <c r="G6078">
        <v>0.20225000000000001</v>
      </c>
      <c r="H6078">
        <v>0.71825000000000006</v>
      </c>
      <c r="I6078">
        <v>1.585E-2</v>
      </c>
      <c r="J6078">
        <v>0.37835000000000002</v>
      </c>
      <c r="K6078">
        <v>0.81445000000000001</v>
      </c>
      <c r="L6078">
        <v>0.71535000000000004</v>
      </c>
    </row>
    <row r="6079" spans="1:12" x14ac:dyDescent="0.3">
      <c r="A6079">
        <v>6078</v>
      </c>
      <c r="B6079">
        <v>0.60775000000000001</v>
      </c>
      <c r="C6079">
        <v>0.54974999999999996</v>
      </c>
      <c r="D6079">
        <v>0.69425000000000003</v>
      </c>
      <c r="E6079">
        <v>0.14935000000000001</v>
      </c>
      <c r="F6079">
        <v>0.82264999999999999</v>
      </c>
      <c r="G6079">
        <v>0.62385000000000002</v>
      </c>
      <c r="H6079">
        <v>4.1849999999999998E-2</v>
      </c>
      <c r="I6079">
        <v>0.13514999999999999</v>
      </c>
      <c r="J6079">
        <v>0.71835000000000004</v>
      </c>
      <c r="K6079">
        <v>0.76085000000000003</v>
      </c>
      <c r="L6079">
        <v>0.87044999999999995</v>
      </c>
    </row>
    <row r="6080" spans="1:12" x14ac:dyDescent="0.3">
      <c r="A6080">
        <v>6079</v>
      </c>
      <c r="B6080">
        <v>0.60785</v>
      </c>
      <c r="C6080">
        <v>0.71384999999999998</v>
      </c>
      <c r="D6080">
        <v>0.97924999999999995</v>
      </c>
      <c r="E6080">
        <v>0.95655000000000001</v>
      </c>
      <c r="F6080">
        <v>0.26734999999999998</v>
      </c>
      <c r="G6080">
        <v>0.14365</v>
      </c>
      <c r="H6080">
        <v>0.98965000000000003</v>
      </c>
      <c r="I6080">
        <v>0.59075</v>
      </c>
      <c r="J6080">
        <v>0.68325000000000002</v>
      </c>
      <c r="K6080">
        <v>0.91574999999999995</v>
      </c>
      <c r="L6080">
        <v>0.82615000000000005</v>
      </c>
    </row>
    <row r="6081" spans="1:12" x14ac:dyDescent="0.3">
      <c r="A6081">
        <v>6080</v>
      </c>
      <c r="B6081">
        <v>0.60794999999999999</v>
      </c>
      <c r="C6081">
        <v>0.65464999999999995</v>
      </c>
      <c r="D6081">
        <v>0.65664999999999996</v>
      </c>
      <c r="E6081">
        <v>0.38245000000000001</v>
      </c>
      <c r="F6081">
        <v>0.98865000000000003</v>
      </c>
      <c r="G6081">
        <v>0.81984999999999997</v>
      </c>
      <c r="H6081">
        <v>3.3149999999999999E-2</v>
      </c>
      <c r="I6081">
        <v>0.46615000000000001</v>
      </c>
      <c r="J6081">
        <v>0.59155000000000002</v>
      </c>
      <c r="K6081">
        <v>0.19305</v>
      </c>
      <c r="L6081">
        <v>0.29794999999999999</v>
      </c>
    </row>
    <row r="6082" spans="1:12" x14ac:dyDescent="0.3">
      <c r="A6082">
        <v>6081</v>
      </c>
      <c r="B6082">
        <v>0.60804999999999998</v>
      </c>
      <c r="C6082">
        <v>0.44995000000000002</v>
      </c>
      <c r="D6082">
        <v>0.41454999999999997</v>
      </c>
      <c r="E6082">
        <v>6.3149999999999998E-2</v>
      </c>
      <c r="F6082">
        <v>0.33445000000000003</v>
      </c>
      <c r="G6082">
        <v>0.63765000000000005</v>
      </c>
      <c r="H6082">
        <v>0.32095000000000001</v>
      </c>
      <c r="I6082">
        <v>0.81194999999999995</v>
      </c>
      <c r="J6082">
        <v>0.40534999999999999</v>
      </c>
      <c r="K6082">
        <v>0.44105</v>
      </c>
      <c r="L6082">
        <v>0.16735</v>
      </c>
    </row>
    <row r="6083" spans="1:12" x14ac:dyDescent="0.3">
      <c r="A6083">
        <v>6082</v>
      </c>
      <c r="B6083">
        <v>0.60814999999999997</v>
      </c>
      <c r="C6083">
        <v>0.46694999999999998</v>
      </c>
      <c r="D6083">
        <v>0.81964999999999999</v>
      </c>
      <c r="E6083">
        <v>7.7350000000000002E-2</v>
      </c>
      <c r="F6083">
        <v>0.55554999999999999</v>
      </c>
      <c r="G6083">
        <v>0.43164999999999998</v>
      </c>
      <c r="H6083">
        <v>0.78195000000000003</v>
      </c>
      <c r="I6083">
        <v>0.39274999999999999</v>
      </c>
      <c r="J6083">
        <v>0.50924999999999998</v>
      </c>
      <c r="K6083">
        <v>0.27544999999999997</v>
      </c>
      <c r="L6083">
        <v>0.39334999999999998</v>
      </c>
    </row>
    <row r="6084" spans="1:12" x14ac:dyDescent="0.3">
      <c r="A6084">
        <v>6083</v>
      </c>
      <c r="B6084">
        <v>0.60824999999999996</v>
      </c>
      <c r="C6084">
        <v>0.86034999999999995</v>
      </c>
      <c r="D6084">
        <v>0.19114999999999999</v>
      </c>
      <c r="E6084">
        <v>0.11595</v>
      </c>
      <c r="F6084">
        <v>0.77164999999999995</v>
      </c>
      <c r="G6084">
        <v>0.91505000000000003</v>
      </c>
      <c r="H6084">
        <v>0.51515</v>
      </c>
      <c r="I6084">
        <v>0.97675000000000001</v>
      </c>
      <c r="J6084">
        <v>0.78715000000000002</v>
      </c>
      <c r="K6084">
        <v>0.67544999999999999</v>
      </c>
      <c r="L6084">
        <v>0.90664999999999996</v>
      </c>
    </row>
    <row r="6085" spans="1:12" x14ac:dyDescent="0.3">
      <c r="A6085">
        <v>6084</v>
      </c>
      <c r="B6085">
        <v>0.60834999999999995</v>
      </c>
      <c r="C6085">
        <v>0.82555000000000001</v>
      </c>
      <c r="D6085">
        <v>0.33684999999999998</v>
      </c>
      <c r="E6085">
        <v>0.71414999999999995</v>
      </c>
      <c r="F6085">
        <v>0.51315</v>
      </c>
      <c r="G6085">
        <v>0.89124999999999999</v>
      </c>
      <c r="H6085">
        <v>0.53334999999999999</v>
      </c>
      <c r="I6085">
        <v>0.73745000000000005</v>
      </c>
      <c r="J6085">
        <v>0.91174999999999995</v>
      </c>
      <c r="K6085">
        <v>0.74204999999999999</v>
      </c>
      <c r="L6085">
        <v>0.66315000000000002</v>
      </c>
    </row>
    <row r="6086" spans="1:12" x14ac:dyDescent="0.3">
      <c r="A6086">
        <v>6085</v>
      </c>
      <c r="B6086">
        <v>0.60845000000000005</v>
      </c>
      <c r="C6086">
        <v>0.34565000000000001</v>
      </c>
      <c r="D6086">
        <v>0.77695000000000003</v>
      </c>
      <c r="E6086">
        <v>0.68945000000000001</v>
      </c>
      <c r="F6086">
        <v>0.97714999999999996</v>
      </c>
      <c r="G6086">
        <v>0.39924999999999999</v>
      </c>
      <c r="H6086">
        <v>0.40265000000000001</v>
      </c>
      <c r="I6086">
        <v>0.69064999999999999</v>
      </c>
      <c r="J6086">
        <v>0.64315</v>
      </c>
      <c r="K6086">
        <v>0.17674999999999999</v>
      </c>
      <c r="L6086">
        <v>0.17635000000000001</v>
      </c>
    </row>
    <row r="6087" spans="1:12" x14ac:dyDescent="0.3">
      <c r="A6087">
        <v>6086</v>
      </c>
      <c r="B6087">
        <v>0.60855000000000004</v>
      </c>
      <c r="C6087">
        <v>0.36375000000000002</v>
      </c>
      <c r="D6087">
        <v>0.60685</v>
      </c>
      <c r="E6087">
        <v>0.37745000000000001</v>
      </c>
      <c r="F6087">
        <v>0.56925000000000003</v>
      </c>
      <c r="G6087">
        <v>0.27074999999999999</v>
      </c>
      <c r="H6087">
        <v>0.13395000000000001</v>
      </c>
      <c r="I6087">
        <v>0.53595000000000004</v>
      </c>
      <c r="J6087">
        <v>0.12385</v>
      </c>
      <c r="K6087">
        <v>0.32135000000000002</v>
      </c>
      <c r="L6087">
        <v>0.85355000000000003</v>
      </c>
    </row>
    <row r="6088" spans="1:12" x14ac:dyDescent="0.3">
      <c r="A6088">
        <v>6087</v>
      </c>
      <c r="B6088">
        <v>0.60865000000000002</v>
      </c>
      <c r="C6088">
        <v>0.87085000000000001</v>
      </c>
      <c r="D6088">
        <v>0.91754999999999998</v>
      </c>
      <c r="E6088">
        <v>3.6249999999999998E-2</v>
      </c>
      <c r="F6088">
        <v>0.13285</v>
      </c>
      <c r="G6088">
        <v>0.76724999999999999</v>
      </c>
      <c r="H6088">
        <v>0.34384999999999999</v>
      </c>
      <c r="I6088">
        <v>0.38714999999999999</v>
      </c>
      <c r="J6088">
        <v>0.90674999999999994</v>
      </c>
      <c r="K6088">
        <v>0.25605</v>
      </c>
      <c r="L6088">
        <v>0.79784999999999995</v>
      </c>
    </row>
    <row r="6089" spans="1:12" x14ac:dyDescent="0.3">
      <c r="A6089">
        <v>6088</v>
      </c>
      <c r="B6089">
        <v>0.60875000000000001</v>
      </c>
      <c r="C6089">
        <v>7.9149999999999998E-2</v>
      </c>
      <c r="D6089">
        <v>0.21435000000000001</v>
      </c>
      <c r="E6089">
        <v>0.13635</v>
      </c>
      <c r="F6089">
        <v>0.64254999999999995</v>
      </c>
      <c r="G6089">
        <v>0.58584999999999998</v>
      </c>
      <c r="H6089">
        <v>0.20005000000000001</v>
      </c>
      <c r="I6089">
        <v>0.90525</v>
      </c>
      <c r="J6089">
        <v>0.91015000000000001</v>
      </c>
      <c r="K6089">
        <v>0.55954999999999999</v>
      </c>
      <c r="L6089">
        <v>2.2950000000000002E-2</v>
      </c>
    </row>
    <row r="6090" spans="1:12" x14ac:dyDescent="0.3">
      <c r="A6090">
        <v>6089</v>
      </c>
      <c r="B6090">
        <v>0.60885</v>
      </c>
      <c r="C6090">
        <v>0.61855000000000004</v>
      </c>
      <c r="D6090">
        <v>0.35175000000000001</v>
      </c>
      <c r="E6090">
        <v>0.86204999999999998</v>
      </c>
      <c r="F6090">
        <v>0.64485000000000003</v>
      </c>
      <c r="G6090">
        <v>0.30535000000000001</v>
      </c>
      <c r="H6090">
        <v>0.42885000000000001</v>
      </c>
      <c r="I6090">
        <v>0.97614999999999996</v>
      </c>
      <c r="J6090">
        <v>0.45624999999999999</v>
      </c>
      <c r="K6090">
        <v>0.65395000000000003</v>
      </c>
      <c r="L6090">
        <v>0.93254999999999999</v>
      </c>
    </row>
    <row r="6091" spans="1:12" x14ac:dyDescent="0.3">
      <c r="A6091">
        <v>6090</v>
      </c>
      <c r="B6091">
        <v>0.60894999999999999</v>
      </c>
      <c r="C6091">
        <v>0.90175000000000005</v>
      </c>
      <c r="D6091">
        <v>0.37545000000000001</v>
      </c>
      <c r="E6091">
        <v>0.56835000000000002</v>
      </c>
      <c r="F6091">
        <v>0.55295000000000005</v>
      </c>
      <c r="G6091">
        <v>8.6650000000000005E-2</v>
      </c>
      <c r="H6091">
        <v>0.63314999999999999</v>
      </c>
      <c r="I6091">
        <v>0.67254999999999998</v>
      </c>
      <c r="J6091">
        <v>0.69945000000000002</v>
      </c>
      <c r="K6091">
        <v>0.71794999999999998</v>
      </c>
      <c r="L6091">
        <v>0.58345000000000002</v>
      </c>
    </row>
    <row r="6092" spans="1:12" x14ac:dyDescent="0.3">
      <c r="A6092">
        <v>6091</v>
      </c>
      <c r="B6092">
        <v>0.60904999999999998</v>
      </c>
      <c r="C6092">
        <v>0.66105000000000003</v>
      </c>
      <c r="D6092">
        <v>6.1249999999999999E-2</v>
      </c>
      <c r="E6092">
        <v>0.90764999999999996</v>
      </c>
      <c r="F6092">
        <v>0.43225000000000002</v>
      </c>
      <c r="G6092">
        <v>0.69215000000000004</v>
      </c>
      <c r="H6092">
        <v>0.36314999999999997</v>
      </c>
      <c r="I6092">
        <v>0.19944999999999999</v>
      </c>
      <c r="J6092">
        <v>0.17324999999999999</v>
      </c>
      <c r="K6092">
        <v>0.89005000000000001</v>
      </c>
      <c r="L6092">
        <v>0.44985000000000003</v>
      </c>
    </row>
    <row r="6093" spans="1:12" x14ac:dyDescent="0.3">
      <c r="A6093">
        <v>6092</v>
      </c>
      <c r="B6093">
        <v>0.60914999999999997</v>
      </c>
      <c r="C6093">
        <v>0.30845</v>
      </c>
      <c r="D6093">
        <v>0.76805000000000001</v>
      </c>
      <c r="E6093">
        <v>0.31505</v>
      </c>
      <c r="F6093">
        <v>0.60804999999999998</v>
      </c>
      <c r="G6093">
        <v>4.0499999999999998E-3</v>
      </c>
      <c r="H6093">
        <v>0.29485</v>
      </c>
      <c r="I6093">
        <v>0.68284999999999996</v>
      </c>
      <c r="J6093">
        <v>0.75575000000000003</v>
      </c>
      <c r="K6093">
        <v>0.66844999999999999</v>
      </c>
      <c r="L6093">
        <v>0.31874999999999998</v>
      </c>
    </row>
    <row r="6094" spans="1:12" x14ac:dyDescent="0.3">
      <c r="A6094">
        <v>6093</v>
      </c>
      <c r="B6094">
        <v>0.60924999999999996</v>
      </c>
      <c r="C6094">
        <v>7.3550000000000004E-2</v>
      </c>
      <c r="D6094">
        <v>0.51854999999999996</v>
      </c>
      <c r="E6094">
        <v>0.55164999999999997</v>
      </c>
      <c r="F6094">
        <v>0.29825000000000002</v>
      </c>
      <c r="G6094">
        <v>0.33024999999999999</v>
      </c>
      <c r="H6094">
        <v>0.58394999999999997</v>
      </c>
      <c r="I6094">
        <v>0.74385000000000001</v>
      </c>
      <c r="J6094">
        <v>0.48904999999999998</v>
      </c>
      <c r="K6094">
        <v>0.94794999999999996</v>
      </c>
      <c r="L6094">
        <v>0.80584999999999996</v>
      </c>
    </row>
    <row r="6095" spans="1:12" x14ac:dyDescent="0.3">
      <c r="A6095">
        <v>6094</v>
      </c>
      <c r="B6095">
        <v>0.60934999999999995</v>
      </c>
      <c r="C6095">
        <v>0.33455000000000001</v>
      </c>
      <c r="D6095">
        <v>0.47365000000000002</v>
      </c>
      <c r="E6095">
        <v>0.37304999999999999</v>
      </c>
      <c r="F6095">
        <v>0.73624999999999996</v>
      </c>
      <c r="G6095">
        <v>0.61004999999999998</v>
      </c>
      <c r="H6095">
        <v>0.63495000000000001</v>
      </c>
      <c r="I6095">
        <v>0.63944999999999996</v>
      </c>
      <c r="J6095">
        <v>0.36745</v>
      </c>
      <c r="K6095">
        <v>0.55135000000000001</v>
      </c>
      <c r="L6095">
        <v>9.3850000000000003E-2</v>
      </c>
    </row>
    <row r="6096" spans="1:12" x14ac:dyDescent="0.3">
      <c r="A6096">
        <v>6095</v>
      </c>
      <c r="B6096">
        <v>0.60945000000000005</v>
      </c>
      <c r="C6096">
        <v>6.6650000000000001E-2</v>
      </c>
      <c r="D6096">
        <v>0.79285000000000005</v>
      </c>
      <c r="E6096">
        <v>0.77744999999999997</v>
      </c>
      <c r="F6096">
        <v>0.75424999999999998</v>
      </c>
      <c r="G6096">
        <v>0.81605000000000005</v>
      </c>
      <c r="H6096">
        <v>0.78385000000000005</v>
      </c>
      <c r="I6096">
        <v>3.6049999999999999E-2</v>
      </c>
      <c r="J6096">
        <v>0.97435000000000005</v>
      </c>
      <c r="K6096">
        <v>0.57765</v>
      </c>
      <c r="L6096">
        <v>0.72455000000000003</v>
      </c>
    </row>
    <row r="6097" spans="1:12" x14ac:dyDescent="0.3">
      <c r="A6097">
        <v>6096</v>
      </c>
      <c r="B6097">
        <v>0.60955000000000004</v>
      </c>
      <c r="C6097">
        <v>0.38884999999999997</v>
      </c>
      <c r="D6097">
        <v>0.73565000000000003</v>
      </c>
      <c r="E6097">
        <v>0.29815000000000003</v>
      </c>
      <c r="F6097">
        <v>0.72945000000000004</v>
      </c>
      <c r="G6097">
        <v>0.73355000000000004</v>
      </c>
      <c r="H6097">
        <v>0.42015000000000002</v>
      </c>
      <c r="I6097">
        <v>0.78274999999999995</v>
      </c>
      <c r="J6097">
        <v>0.16345000000000001</v>
      </c>
      <c r="K6097">
        <v>0.86714999999999998</v>
      </c>
      <c r="L6097">
        <v>0.76085000000000003</v>
      </c>
    </row>
    <row r="6098" spans="1:12" x14ac:dyDescent="0.3">
      <c r="A6098">
        <v>6097</v>
      </c>
      <c r="B6098">
        <v>0.60965000000000003</v>
      </c>
      <c r="C6098">
        <v>0.66364999999999996</v>
      </c>
      <c r="D6098">
        <v>0.32934999999999998</v>
      </c>
      <c r="E6098">
        <v>1.7749999999999998E-2</v>
      </c>
      <c r="F6098">
        <v>0.98534999999999995</v>
      </c>
      <c r="G6098">
        <v>0.14044999999999999</v>
      </c>
      <c r="H6098">
        <v>0.60024999999999995</v>
      </c>
      <c r="I6098">
        <v>0.53315000000000001</v>
      </c>
      <c r="J6098">
        <v>0.38305</v>
      </c>
      <c r="K6098">
        <v>0.41075</v>
      </c>
      <c r="L6098">
        <v>0.38474999999999998</v>
      </c>
    </row>
    <row r="6099" spans="1:12" x14ac:dyDescent="0.3">
      <c r="A6099">
        <v>6098</v>
      </c>
      <c r="B6099">
        <v>0.60975000000000001</v>
      </c>
      <c r="C6099">
        <v>0.32485000000000003</v>
      </c>
      <c r="D6099">
        <v>7.8850000000000003E-2</v>
      </c>
      <c r="E6099">
        <v>0.72765000000000002</v>
      </c>
      <c r="F6099">
        <v>0.74265000000000003</v>
      </c>
      <c r="G6099">
        <v>9.7350000000000006E-2</v>
      </c>
      <c r="H6099">
        <v>0.65485000000000004</v>
      </c>
      <c r="I6099">
        <v>1.435E-2</v>
      </c>
      <c r="J6099">
        <v>0.50414999999999999</v>
      </c>
      <c r="K6099">
        <v>0.87355000000000005</v>
      </c>
      <c r="L6099">
        <v>8.0350000000000005E-2</v>
      </c>
    </row>
    <row r="6100" spans="1:12" x14ac:dyDescent="0.3">
      <c r="A6100">
        <v>6099</v>
      </c>
      <c r="B6100">
        <v>0.60985</v>
      </c>
      <c r="C6100">
        <v>0.49635000000000001</v>
      </c>
      <c r="D6100">
        <v>3.3149999999999999E-2</v>
      </c>
      <c r="E6100">
        <v>0.28155000000000002</v>
      </c>
      <c r="F6100">
        <v>0.56894999999999996</v>
      </c>
      <c r="G6100">
        <v>6.5750000000000003E-2</v>
      </c>
      <c r="H6100">
        <v>0.91635</v>
      </c>
      <c r="I6100">
        <v>0.22364999999999999</v>
      </c>
      <c r="J6100">
        <v>0.14945</v>
      </c>
      <c r="K6100">
        <v>0.49904999999999999</v>
      </c>
      <c r="L6100">
        <v>0.60455000000000003</v>
      </c>
    </row>
    <row r="6101" spans="1:12" x14ac:dyDescent="0.3">
      <c r="A6101">
        <v>6100</v>
      </c>
      <c r="B6101">
        <v>0.60994999999999999</v>
      </c>
      <c r="C6101">
        <v>0.61094999999999999</v>
      </c>
      <c r="D6101">
        <v>0.28244999999999998</v>
      </c>
      <c r="E6101">
        <v>0.38524999999999998</v>
      </c>
      <c r="F6101">
        <v>0.56374999999999997</v>
      </c>
      <c r="G6101">
        <v>0.80205000000000004</v>
      </c>
      <c r="H6101">
        <v>4.0550000000000003E-2</v>
      </c>
      <c r="I6101">
        <v>9.6850000000000006E-2</v>
      </c>
      <c r="J6101">
        <v>0.10165</v>
      </c>
      <c r="K6101">
        <v>0.99185000000000001</v>
      </c>
      <c r="L6101">
        <v>0.38595000000000002</v>
      </c>
    </row>
    <row r="6102" spans="1:12" x14ac:dyDescent="0.3">
      <c r="A6102">
        <v>6101</v>
      </c>
      <c r="B6102">
        <v>0.61004999999999998</v>
      </c>
      <c r="C6102">
        <v>0.21865000000000001</v>
      </c>
      <c r="D6102">
        <v>0.51024999999999998</v>
      </c>
      <c r="E6102">
        <v>0.97594999999999998</v>
      </c>
      <c r="F6102">
        <v>0.51815</v>
      </c>
      <c r="G6102">
        <v>5.8650000000000001E-2</v>
      </c>
      <c r="H6102">
        <v>0.71865000000000001</v>
      </c>
      <c r="I6102">
        <v>0.32235000000000003</v>
      </c>
      <c r="J6102">
        <v>0.48744999999999999</v>
      </c>
      <c r="K6102">
        <v>0.38145000000000001</v>
      </c>
      <c r="L6102">
        <v>0.72824999999999995</v>
      </c>
    </row>
    <row r="6103" spans="1:12" x14ac:dyDescent="0.3">
      <c r="A6103">
        <v>6102</v>
      </c>
      <c r="B6103">
        <v>0.61014999999999997</v>
      </c>
      <c r="C6103">
        <v>9.0550000000000005E-2</v>
      </c>
      <c r="D6103">
        <v>5.9150000000000001E-2</v>
      </c>
      <c r="E6103">
        <v>0.64205000000000001</v>
      </c>
      <c r="F6103">
        <v>0.28705000000000003</v>
      </c>
      <c r="G6103">
        <v>0.67225000000000001</v>
      </c>
      <c r="H6103">
        <v>0.60614999999999997</v>
      </c>
      <c r="I6103">
        <v>0.83165</v>
      </c>
      <c r="J6103">
        <v>0.44395000000000001</v>
      </c>
      <c r="K6103">
        <v>4.15E-3</v>
      </c>
      <c r="L6103">
        <v>8.7500000000000008E-3</v>
      </c>
    </row>
    <row r="6104" spans="1:12" x14ac:dyDescent="0.3">
      <c r="A6104">
        <v>6103</v>
      </c>
      <c r="B6104">
        <v>0.61024999999999996</v>
      </c>
      <c r="C6104">
        <v>0.90405000000000002</v>
      </c>
      <c r="D6104">
        <v>2.035E-2</v>
      </c>
      <c r="E6104">
        <v>0.49995000000000001</v>
      </c>
      <c r="F6104">
        <v>0.20735000000000001</v>
      </c>
      <c r="G6104">
        <v>0.84304999999999997</v>
      </c>
      <c r="H6104">
        <v>0.68064999999999998</v>
      </c>
      <c r="I6104">
        <v>8.1049999999999997E-2</v>
      </c>
      <c r="J6104">
        <v>0.40934999999999999</v>
      </c>
      <c r="K6104">
        <v>0.79495000000000005</v>
      </c>
      <c r="L6104">
        <v>0.99775000000000003</v>
      </c>
    </row>
    <row r="6105" spans="1:12" x14ac:dyDescent="0.3">
      <c r="A6105">
        <v>6104</v>
      </c>
      <c r="B6105">
        <v>0.61034999999999995</v>
      </c>
      <c r="C6105">
        <v>7.6149999999999995E-2</v>
      </c>
      <c r="D6105">
        <v>2.1250000000000002E-2</v>
      </c>
      <c r="E6105">
        <v>8.4449999999999997E-2</v>
      </c>
      <c r="F6105">
        <v>0.51205000000000001</v>
      </c>
      <c r="G6105">
        <v>0.30545</v>
      </c>
      <c r="H6105">
        <v>4.4549999999999999E-2</v>
      </c>
      <c r="I6105">
        <v>0.94384999999999997</v>
      </c>
      <c r="J6105">
        <v>7.1249999999999994E-2</v>
      </c>
      <c r="K6105">
        <v>0.22364999999999999</v>
      </c>
      <c r="L6105">
        <v>0.88724999999999998</v>
      </c>
    </row>
    <row r="6106" spans="1:12" x14ac:dyDescent="0.3">
      <c r="A6106">
        <v>6105</v>
      </c>
      <c r="B6106">
        <v>0.61045000000000005</v>
      </c>
      <c r="C6106">
        <v>0.85894999999999999</v>
      </c>
      <c r="D6106">
        <v>0.94294999999999995</v>
      </c>
      <c r="E6106">
        <v>0.55315000000000003</v>
      </c>
      <c r="F6106">
        <v>0.28394999999999998</v>
      </c>
      <c r="G6106">
        <v>0.72765000000000002</v>
      </c>
      <c r="H6106">
        <v>0.84914999999999996</v>
      </c>
      <c r="I6106">
        <v>0.62334999999999996</v>
      </c>
      <c r="J6106">
        <v>0.11434999999999999</v>
      </c>
      <c r="K6106">
        <v>0.95645000000000002</v>
      </c>
      <c r="L6106">
        <v>0.12145</v>
      </c>
    </row>
    <row r="6107" spans="1:12" x14ac:dyDescent="0.3">
      <c r="A6107">
        <v>6106</v>
      </c>
      <c r="B6107">
        <v>0.61055000000000004</v>
      </c>
      <c r="C6107">
        <v>0.89405000000000001</v>
      </c>
      <c r="D6107">
        <v>0.57064999999999999</v>
      </c>
      <c r="E6107">
        <v>0.87914999999999999</v>
      </c>
      <c r="F6107">
        <v>0.97845000000000004</v>
      </c>
      <c r="G6107">
        <v>0.79715000000000003</v>
      </c>
      <c r="H6107">
        <v>0.32255</v>
      </c>
      <c r="I6107">
        <v>0.62565000000000004</v>
      </c>
      <c r="J6107">
        <v>0.69205000000000005</v>
      </c>
      <c r="K6107">
        <v>3.1150000000000001E-2</v>
      </c>
      <c r="L6107">
        <v>0.85145000000000004</v>
      </c>
    </row>
    <row r="6108" spans="1:12" x14ac:dyDescent="0.3">
      <c r="A6108">
        <v>6107</v>
      </c>
      <c r="B6108">
        <v>0.61065000000000003</v>
      </c>
      <c r="C6108">
        <v>0.24285000000000001</v>
      </c>
      <c r="D6108">
        <v>0.77995000000000003</v>
      </c>
      <c r="E6108">
        <v>0.83455000000000001</v>
      </c>
      <c r="F6108">
        <v>0.40955000000000003</v>
      </c>
      <c r="G6108">
        <v>1.5499999999999999E-3</v>
      </c>
      <c r="H6108">
        <v>0.24424999999999999</v>
      </c>
      <c r="I6108">
        <v>0.70015000000000005</v>
      </c>
      <c r="J6108">
        <v>0.46994999999999998</v>
      </c>
      <c r="K6108">
        <v>0.37805</v>
      </c>
      <c r="L6108">
        <v>0.27784999999999999</v>
      </c>
    </row>
    <row r="6109" spans="1:12" x14ac:dyDescent="0.3">
      <c r="A6109">
        <v>6108</v>
      </c>
      <c r="B6109">
        <v>0.61075000000000002</v>
      </c>
      <c r="C6109">
        <v>0.77285000000000004</v>
      </c>
      <c r="D6109">
        <v>4.5350000000000001E-2</v>
      </c>
      <c r="E6109">
        <v>0.56474999999999997</v>
      </c>
      <c r="F6109">
        <v>0.14485000000000001</v>
      </c>
      <c r="G6109">
        <v>0.18454999999999999</v>
      </c>
      <c r="H6109">
        <v>0.44464999999999999</v>
      </c>
      <c r="I6109">
        <v>0.84894999999999998</v>
      </c>
      <c r="J6109">
        <v>0.37655</v>
      </c>
      <c r="K6109">
        <v>0.97985</v>
      </c>
      <c r="L6109">
        <v>0.60614999999999997</v>
      </c>
    </row>
    <row r="6110" spans="1:12" x14ac:dyDescent="0.3">
      <c r="A6110">
        <v>6109</v>
      </c>
      <c r="B6110">
        <v>0.61085</v>
      </c>
      <c r="C6110">
        <v>0.30485000000000001</v>
      </c>
      <c r="D6110">
        <v>0.24975</v>
      </c>
      <c r="E6110">
        <v>0.63714999999999999</v>
      </c>
      <c r="F6110">
        <v>0.80515000000000003</v>
      </c>
      <c r="G6110">
        <v>0.56015000000000004</v>
      </c>
      <c r="H6110">
        <v>0.29054999999999997</v>
      </c>
      <c r="I6110">
        <v>0.92484999999999995</v>
      </c>
      <c r="J6110">
        <v>0.51434999999999997</v>
      </c>
      <c r="K6110">
        <v>6.515E-2</v>
      </c>
      <c r="L6110">
        <v>0.22534999999999999</v>
      </c>
    </row>
    <row r="6111" spans="1:12" x14ac:dyDescent="0.3">
      <c r="A6111">
        <v>6110</v>
      </c>
      <c r="B6111">
        <v>0.61094999999999999</v>
      </c>
      <c r="C6111">
        <v>0.71594999999999998</v>
      </c>
      <c r="D6111">
        <v>0.87924999999999998</v>
      </c>
      <c r="E6111">
        <v>6.3350000000000004E-2</v>
      </c>
      <c r="F6111">
        <v>0.82774999999999999</v>
      </c>
      <c r="G6111">
        <v>0.59335000000000004</v>
      </c>
      <c r="H6111">
        <v>0.11045000000000001</v>
      </c>
      <c r="I6111">
        <v>0.55705000000000005</v>
      </c>
      <c r="J6111">
        <v>0.40115000000000001</v>
      </c>
      <c r="K6111">
        <v>0.92315000000000003</v>
      </c>
      <c r="L6111">
        <v>0.40275</v>
      </c>
    </row>
    <row r="6112" spans="1:12" x14ac:dyDescent="0.3">
      <c r="A6112">
        <v>6111</v>
      </c>
      <c r="B6112">
        <v>0.61104999999999998</v>
      </c>
      <c r="C6112">
        <v>0.78274999999999995</v>
      </c>
      <c r="D6112">
        <v>0.26495000000000002</v>
      </c>
      <c r="E6112">
        <v>0.85375000000000001</v>
      </c>
      <c r="F6112">
        <v>7.0050000000000001E-2</v>
      </c>
      <c r="G6112">
        <v>0.42714999999999997</v>
      </c>
      <c r="H6112">
        <v>0.61614999999999998</v>
      </c>
      <c r="I6112">
        <v>8.3949999999999997E-2</v>
      </c>
      <c r="J6112">
        <v>0.55635000000000001</v>
      </c>
      <c r="K6112">
        <v>0.53044999999999998</v>
      </c>
      <c r="L6112">
        <v>0.62344999999999995</v>
      </c>
    </row>
    <row r="6113" spans="1:12" x14ac:dyDescent="0.3">
      <c r="A6113">
        <v>6112</v>
      </c>
      <c r="B6113">
        <v>0.61114999999999997</v>
      </c>
      <c r="C6113">
        <v>0.96345000000000003</v>
      </c>
      <c r="D6113">
        <v>8.9849999999999999E-2</v>
      </c>
      <c r="E6113">
        <v>0.43725000000000003</v>
      </c>
      <c r="F6113">
        <v>0.67584999999999995</v>
      </c>
      <c r="G6113">
        <v>0.70755000000000001</v>
      </c>
      <c r="H6113">
        <v>0.22125</v>
      </c>
      <c r="I6113">
        <v>0.97514999999999996</v>
      </c>
      <c r="J6113">
        <v>0.88934999999999997</v>
      </c>
      <c r="K6113">
        <v>0.59955000000000003</v>
      </c>
      <c r="L6113">
        <v>0.62855000000000005</v>
      </c>
    </row>
    <row r="6114" spans="1:12" x14ac:dyDescent="0.3">
      <c r="A6114">
        <v>6113</v>
      </c>
      <c r="B6114">
        <v>0.61124999999999996</v>
      </c>
      <c r="C6114">
        <v>0.53464999999999996</v>
      </c>
      <c r="D6114">
        <v>3.4750000000000003E-2</v>
      </c>
      <c r="E6114">
        <v>0.94255</v>
      </c>
      <c r="F6114">
        <v>0.73855000000000004</v>
      </c>
      <c r="G6114">
        <v>0.46755000000000002</v>
      </c>
      <c r="H6114">
        <v>0.84175</v>
      </c>
      <c r="I6114">
        <v>0.47765000000000002</v>
      </c>
      <c r="J6114">
        <v>0.59814999999999996</v>
      </c>
      <c r="K6114">
        <v>0.68454999999999999</v>
      </c>
      <c r="L6114">
        <v>0.38124999999999998</v>
      </c>
    </row>
    <row r="6115" spans="1:12" x14ac:dyDescent="0.3">
      <c r="A6115">
        <v>6114</v>
      </c>
      <c r="B6115">
        <v>0.61134999999999995</v>
      </c>
      <c r="C6115">
        <v>0.49625000000000002</v>
      </c>
      <c r="D6115">
        <v>0.69955000000000001</v>
      </c>
      <c r="E6115">
        <v>8.6449999999999999E-2</v>
      </c>
      <c r="F6115">
        <v>0.85724999999999996</v>
      </c>
      <c r="G6115">
        <v>0.11545</v>
      </c>
      <c r="H6115">
        <v>0.34365000000000001</v>
      </c>
      <c r="I6115">
        <v>0.96694999999999998</v>
      </c>
      <c r="J6115">
        <v>0.19305</v>
      </c>
      <c r="K6115">
        <v>0.67184999999999995</v>
      </c>
      <c r="L6115">
        <v>0.71394999999999997</v>
      </c>
    </row>
    <row r="6116" spans="1:12" x14ac:dyDescent="0.3">
      <c r="A6116">
        <v>6115</v>
      </c>
      <c r="B6116">
        <v>0.61145000000000005</v>
      </c>
      <c r="C6116">
        <v>8.8349999999999998E-2</v>
      </c>
      <c r="D6116">
        <v>0.45924999999999999</v>
      </c>
      <c r="E6116">
        <v>0.15115000000000001</v>
      </c>
      <c r="F6116">
        <v>0.40715000000000001</v>
      </c>
      <c r="G6116">
        <v>0.74224999999999997</v>
      </c>
      <c r="H6116">
        <v>0.31505</v>
      </c>
      <c r="I6116">
        <v>0.55735000000000001</v>
      </c>
      <c r="J6116">
        <v>0.48244999999999999</v>
      </c>
      <c r="K6116">
        <v>0.76324999999999998</v>
      </c>
      <c r="L6116">
        <v>0.76175000000000004</v>
      </c>
    </row>
    <row r="6117" spans="1:12" x14ac:dyDescent="0.3">
      <c r="A6117">
        <v>6116</v>
      </c>
      <c r="B6117">
        <v>0.61155000000000004</v>
      </c>
      <c r="C6117">
        <v>0.59214999999999995</v>
      </c>
      <c r="D6117">
        <v>0.43145</v>
      </c>
      <c r="E6117">
        <v>8.9649999999999994E-2</v>
      </c>
      <c r="F6117">
        <v>0.78625</v>
      </c>
      <c r="G6117">
        <v>0.62004999999999999</v>
      </c>
      <c r="H6117">
        <v>0.17115</v>
      </c>
      <c r="I6117">
        <v>0.73035000000000005</v>
      </c>
      <c r="J6117">
        <v>0.56015000000000004</v>
      </c>
      <c r="K6117">
        <v>0.70955000000000001</v>
      </c>
      <c r="L6117">
        <v>0.36115000000000003</v>
      </c>
    </row>
    <row r="6118" spans="1:12" x14ac:dyDescent="0.3">
      <c r="A6118">
        <v>6117</v>
      </c>
      <c r="B6118">
        <v>0.61165000000000003</v>
      </c>
      <c r="C6118">
        <v>7.7149999999999996E-2</v>
      </c>
      <c r="D6118">
        <v>0.31995000000000001</v>
      </c>
      <c r="E6118">
        <v>0.13625000000000001</v>
      </c>
      <c r="F6118">
        <v>0.80354999999999999</v>
      </c>
      <c r="G6118">
        <v>0.77685000000000004</v>
      </c>
      <c r="H6118">
        <v>0.23544999999999999</v>
      </c>
      <c r="I6118">
        <v>0.38874999999999998</v>
      </c>
      <c r="J6118">
        <v>0.30775000000000002</v>
      </c>
      <c r="K6118">
        <v>0.98035000000000005</v>
      </c>
      <c r="L6118">
        <v>0.75424999999999998</v>
      </c>
    </row>
    <row r="6119" spans="1:12" x14ac:dyDescent="0.3">
      <c r="A6119">
        <v>6118</v>
      </c>
      <c r="B6119">
        <v>0.61175000000000002</v>
      </c>
      <c r="C6119">
        <v>0.73594999999999999</v>
      </c>
      <c r="D6119">
        <v>0.85514999999999997</v>
      </c>
      <c r="E6119">
        <v>0.65564999999999996</v>
      </c>
      <c r="F6119">
        <v>0.10735</v>
      </c>
      <c r="G6119">
        <v>0.55354999999999999</v>
      </c>
      <c r="H6119">
        <v>0.25135000000000002</v>
      </c>
      <c r="I6119">
        <v>0.66285000000000005</v>
      </c>
      <c r="J6119">
        <v>0.93525000000000003</v>
      </c>
      <c r="K6119">
        <v>0.33515</v>
      </c>
      <c r="L6119">
        <v>0.51224999999999998</v>
      </c>
    </row>
    <row r="6120" spans="1:12" x14ac:dyDescent="0.3">
      <c r="A6120">
        <v>6119</v>
      </c>
      <c r="B6120">
        <v>0.61185</v>
      </c>
      <c r="C6120">
        <v>0.93605000000000005</v>
      </c>
      <c r="D6120">
        <v>0.92484999999999995</v>
      </c>
      <c r="E6120">
        <v>0.98575000000000002</v>
      </c>
      <c r="F6120">
        <v>0.61665000000000003</v>
      </c>
      <c r="G6120">
        <v>0.83584999999999998</v>
      </c>
      <c r="H6120">
        <v>0.64044999999999996</v>
      </c>
      <c r="I6120">
        <v>0.40165000000000001</v>
      </c>
      <c r="J6120">
        <v>0.53595000000000004</v>
      </c>
      <c r="K6120">
        <v>0.76385000000000003</v>
      </c>
      <c r="L6120">
        <v>0.31595000000000001</v>
      </c>
    </row>
    <row r="6121" spans="1:12" x14ac:dyDescent="0.3">
      <c r="A6121">
        <v>6120</v>
      </c>
      <c r="B6121">
        <v>0.61194999999999999</v>
      </c>
      <c r="C6121">
        <v>0.37285000000000001</v>
      </c>
      <c r="D6121">
        <v>0.33884999999999998</v>
      </c>
      <c r="E6121">
        <v>0.99434999999999996</v>
      </c>
      <c r="F6121">
        <v>0.55954999999999999</v>
      </c>
      <c r="G6121">
        <v>0.38105</v>
      </c>
      <c r="H6121">
        <v>0.73565000000000003</v>
      </c>
      <c r="I6121">
        <v>6.8949999999999997E-2</v>
      </c>
      <c r="J6121">
        <v>8.8150000000000006E-2</v>
      </c>
      <c r="K6121">
        <v>0.31935000000000002</v>
      </c>
      <c r="L6121">
        <v>0.72035000000000005</v>
      </c>
    </row>
    <row r="6122" spans="1:12" x14ac:dyDescent="0.3">
      <c r="A6122">
        <v>6121</v>
      </c>
      <c r="B6122">
        <v>0.61204999999999998</v>
      </c>
      <c r="C6122">
        <v>0.77625</v>
      </c>
      <c r="D6122">
        <v>0.50295000000000001</v>
      </c>
      <c r="E6122">
        <v>0.50534999999999997</v>
      </c>
      <c r="F6122">
        <v>4.4049999999999999E-2</v>
      </c>
      <c r="G6122">
        <v>0.28665000000000002</v>
      </c>
      <c r="H6122">
        <v>0.58135000000000003</v>
      </c>
      <c r="I6122">
        <v>0.68815000000000004</v>
      </c>
      <c r="J6122">
        <v>0.93554999999999999</v>
      </c>
      <c r="K6122">
        <v>0.51005</v>
      </c>
      <c r="L6122">
        <v>0.34744999999999998</v>
      </c>
    </row>
    <row r="6123" spans="1:12" x14ac:dyDescent="0.3">
      <c r="A6123">
        <v>6122</v>
      </c>
      <c r="B6123">
        <v>0.61214999999999997</v>
      </c>
      <c r="C6123">
        <v>0.45174999999999998</v>
      </c>
      <c r="D6123">
        <v>0.56694999999999995</v>
      </c>
      <c r="E6123">
        <v>0.40575</v>
      </c>
      <c r="F6123">
        <v>0.43045</v>
      </c>
      <c r="G6123">
        <v>0.53915000000000002</v>
      </c>
      <c r="H6123">
        <v>0.62534999999999996</v>
      </c>
      <c r="I6123">
        <v>0.34075</v>
      </c>
      <c r="J6123">
        <v>0.74114999999999998</v>
      </c>
      <c r="K6123">
        <v>0.27124999999999999</v>
      </c>
      <c r="L6123">
        <v>0.17344999999999999</v>
      </c>
    </row>
    <row r="6124" spans="1:12" x14ac:dyDescent="0.3">
      <c r="A6124">
        <v>6123</v>
      </c>
      <c r="B6124">
        <v>0.61224999999999996</v>
      </c>
      <c r="C6124">
        <v>0.28475</v>
      </c>
      <c r="D6124">
        <v>0.48085</v>
      </c>
      <c r="E6124">
        <v>0.80835000000000001</v>
      </c>
      <c r="F6124">
        <v>0.16944999999999999</v>
      </c>
      <c r="G6124">
        <v>0.11924999999999999</v>
      </c>
      <c r="H6124">
        <v>8.695E-2</v>
      </c>
      <c r="I6124">
        <v>0.80784999999999996</v>
      </c>
      <c r="J6124">
        <v>0.42444999999999999</v>
      </c>
      <c r="K6124">
        <v>0.81815000000000004</v>
      </c>
      <c r="L6124">
        <v>0.96525000000000005</v>
      </c>
    </row>
    <row r="6125" spans="1:12" x14ac:dyDescent="0.3">
      <c r="A6125">
        <v>6124</v>
      </c>
      <c r="B6125">
        <v>0.61234999999999995</v>
      </c>
      <c r="C6125">
        <v>0.31524999999999997</v>
      </c>
      <c r="D6125">
        <v>0.94155</v>
      </c>
      <c r="E6125">
        <v>0.44055</v>
      </c>
      <c r="F6125">
        <v>0.63275000000000003</v>
      </c>
      <c r="G6125">
        <v>0.48144999999999999</v>
      </c>
      <c r="H6125">
        <v>0.92254999999999998</v>
      </c>
      <c r="I6125">
        <v>0.33055000000000001</v>
      </c>
      <c r="J6125">
        <v>0.22894999999999999</v>
      </c>
      <c r="K6125">
        <v>0.25045000000000001</v>
      </c>
      <c r="L6125">
        <v>0.36864999999999998</v>
      </c>
    </row>
    <row r="6126" spans="1:12" x14ac:dyDescent="0.3">
      <c r="A6126">
        <v>6125</v>
      </c>
      <c r="B6126">
        <v>0.61245000000000005</v>
      </c>
      <c r="C6126">
        <v>7.1749999999999994E-2</v>
      </c>
      <c r="D6126">
        <v>0.80554999999999999</v>
      </c>
      <c r="E6126">
        <v>0.73745000000000005</v>
      </c>
      <c r="F6126">
        <v>0.10025000000000001</v>
      </c>
      <c r="G6126">
        <v>0.65495000000000003</v>
      </c>
      <c r="H6126">
        <v>0.31374999999999997</v>
      </c>
      <c r="I6126">
        <v>0.88075000000000003</v>
      </c>
      <c r="J6126">
        <v>0.82104999999999995</v>
      </c>
      <c r="K6126">
        <v>0.72224999999999995</v>
      </c>
      <c r="L6126">
        <v>7.2349999999999998E-2</v>
      </c>
    </row>
    <row r="6127" spans="1:12" x14ac:dyDescent="0.3">
      <c r="A6127">
        <v>6126</v>
      </c>
      <c r="B6127">
        <v>0.61255000000000004</v>
      </c>
      <c r="C6127">
        <v>0.97075</v>
      </c>
      <c r="D6127">
        <v>0.52205000000000001</v>
      </c>
      <c r="E6127">
        <v>0.48794999999999999</v>
      </c>
      <c r="F6127">
        <v>0.87765000000000004</v>
      </c>
      <c r="G6127">
        <v>0.67695000000000005</v>
      </c>
      <c r="H6127">
        <v>0.20755000000000001</v>
      </c>
      <c r="I6127">
        <v>0.45545000000000002</v>
      </c>
      <c r="J6127">
        <v>0.25685000000000002</v>
      </c>
      <c r="K6127">
        <v>0.19355</v>
      </c>
      <c r="L6127">
        <v>0.14185</v>
      </c>
    </row>
    <row r="6128" spans="1:12" x14ac:dyDescent="0.3">
      <c r="A6128">
        <v>6127</v>
      </c>
      <c r="B6128">
        <v>0.61265000000000003</v>
      </c>
      <c r="C6128">
        <v>0.41754999999999998</v>
      </c>
      <c r="D6128">
        <v>0.43264999999999998</v>
      </c>
      <c r="E6128">
        <v>0.10835</v>
      </c>
      <c r="F6128">
        <v>0.83465</v>
      </c>
      <c r="G6128">
        <v>8.3499999999999998E-3</v>
      </c>
      <c r="H6128">
        <v>0.53654999999999997</v>
      </c>
      <c r="I6128">
        <v>0.85914999999999997</v>
      </c>
      <c r="J6128">
        <v>3.8949999999999999E-2</v>
      </c>
      <c r="K6128">
        <v>0.68745000000000001</v>
      </c>
      <c r="L6128">
        <v>7.5649999999999995E-2</v>
      </c>
    </row>
    <row r="6129" spans="1:12" x14ac:dyDescent="0.3">
      <c r="A6129">
        <v>6128</v>
      </c>
      <c r="B6129">
        <v>0.61275000000000002</v>
      </c>
      <c r="C6129">
        <v>0.18865000000000001</v>
      </c>
      <c r="D6129">
        <v>0.79525000000000001</v>
      </c>
      <c r="E6129">
        <v>0.22795000000000001</v>
      </c>
      <c r="F6129">
        <v>0.59055000000000002</v>
      </c>
      <c r="G6129">
        <v>0.34655000000000002</v>
      </c>
      <c r="H6129">
        <v>0.53085000000000004</v>
      </c>
      <c r="I6129">
        <v>0.24145</v>
      </c>
      <c r="J6129">
        <v>1.115E-2</v>
      </c>
      <c r="K6129">
        <v>4.3749999999999997E-2</v>
      </c>
      <c r="L6129">
        <v>0.17175000000000001</v>
      </c>
    </row>
    <row r="6130" spans="1:12" x14ac:dyDescent="0.3">
      <c r="A6130">
        <v>6129</v>
      </c>
      <c r="B6130">
        <v>0.61285000000000001</v>
      </c>
      <c r="C6130">
        <v>0.97414999999999996</v>
      </c>
      <c r="D6130">
        <v>0.25595000000000001</v>
      </c>
      <c r="E6130">
        <v>0.34875</v>
      </c>
      <c r="F6130">
        <v>0.24195</v>
      </c>
      <c r="G6130">
        <v>0.49785000000000001</v>
      </c>
      <c r="H6130">
        <v>9.8650000000000002E-2</v>
      </c>
      <c r="I6130">
        <v>0.59194999999999998</v>
      </c>
      <c r="J6130">
        <v>6.2050000000000001E-2</v>
      </c>
      <c r="K6130">
        <v>0.63895000000000002</v>
      </c>
      <c r="L6130">
        <v>5.2650000000000002E-2</v>
      </c>
    </row>
    <row r="6131" spans="1:12" x14ac:dyDescent="0.3">
      <c r="A6131">
        <v>6130</v>
      </c>
      <c r="B6131">
        <v>0.61294999999999999</v>
      </c>
      <c r="C6131">
        <v>0.52464999999999995</v>
      </c>
      <c r="D6131">
        <v>0.73685</v>
      </c>
      <c r="E6131">
        <v>0.95015000000000005</v>
      </c>
      <c r="F6131">
        <v>0.54525000000000001</v>
      </c>
      <c r="G6131">
        <v>0.39105000000000001</v>
      </c>
      <c r="H6131">
        <v>0.53225</v>
      </c>
      <c r="I6131">
        <v>6.2449999999999999E-2</v>
      </c>
      <c r="J6131">
        <v>0.58025000000000004</v>
      </c>
      <c r="K6131">
        <v>0.26445000000000002</v>
      </c>
      <c r="L6131">
        <v>5.2150000000000002E-2</v>
      </c>
    </row>
    <row r="6132" spans="1:12" x14ac:dyDescent="0.3">
      <c r="A6132">
        <v>6131</v>
      </c>
      <c r="B6132">
        <v>0.61304999999999998</v>
      </c>
      <c r="C6132">
        <v>0.99414999999999998</v>
      </c>
      <c r="D6132">
        <v>0.79484999999999995</v>
      </c>
      <c r="E6132">
        <v>0.97524999999999995</v>
      </c>
      <c r="F6132">
        <v>0.23164999999999999</v>
      </c>
      <c r="G6132">
        <v>0.15775</v>
      </c>
      <c r="H6132">
        <v>0.28835</v>
      </c>
      <c r="I6132">
        <v>0.84955000000000003</v>
      </c>
      <c r="J6132">
        <v>0.31035000000000001</v>
      </c>
      <c r="K6132">
        <v>0.51734999999999998</v>
      </c>
      <c r="L6132">
        <v>0.37304999999999999</v>
      </c>
    </row>
    <row r="6133" spans="1:12" x14ac:dyDescent="0.3">
      <c r="A6133">
        <v>6132</v>
      </c>
      <c r="B6133">
        <v>0.61314999999999997</v>
      </c>
      <c r="C6133">
        <v>0.34415000000000001</v>
      </c>
      <c r="D6133">
        <v>0.43704999999999999</v>
      </c>
      <c r="E6133">
        <v>0.54025000000000001</v>
      </c>
      <c r="F6133">
        <v>0.84565000000000001</v>
      </c>
      <c r="G6133">
        <v>0.82674999999999998</v>
      </c>
      <c r="H6133">
        <v>0.26634999999999998</v>
      </c>
      <c r="I6133">
        <v>0.48404999999999998</v>
      </c>
      <c r="J6133">
        <v>0.45665</v>
      </c>
      <c r="K6133">
        <v>0.25874999999999998</v>
      </c>
      <c r="L6133">
        <v>0.59645000000000004</v>
      </c>
    </row>
    <row r="6134" spans="1:12" x14ac:dyDescent="0.3">
      <c r="A6134">
        <v>6133</v>
      </c>
      <c r="B6134">
        <v>0.61324999999999996</v>
      </c>
      <c r="C6134">
        <v>2.1149999999999999E-2</v>
      </c>
      <c r="D6134">
        <v>0.84965000000000002</v>
      </c>
      <c r="E6134">
        <v>0.20855000000000001</v>
      </c>
      <c r="F6134">
        <v>0.41835</v>
      </c>
      <c r="G6134">
        <v>0.56725000000000003</v>
      </c>
      <c r="H6134">
        <v>0.17005000000000001</v>
      </c>
      <c r="I6134">
        <v>0.51065000000000005</v>
      </c>
      <c r="J6134">
        <v>7.5450000000000003E-2</v>
      </c>
      <c r="K6134">
        <v>0.86395</v>
      </c>
      <c r="L6134">
        <v>0.44764999999999999</v>
      </c>
    </row>
    <row r="6135" spans="1:12" x14ac:dyDescent="0.3">
      <c r="A6135">
        <v>6134</v>
      </c>
      <c r="B6135">
        <v>0.61334999999999995</v>
      </c>
      <c r="C6135">
        <v>0.77454999999999996</v>
      </c>
      <c r="D6135">
        <v>0.81315000000000004</v>
      </c>
      <c r="E6135">
        <v>0.71355000000000002</v>
      </c>
      <c r="F6135">
        <v>0.25405</v>
      </c>
      <c r="G6135">
        <v>0.86675000000000002</v>
      </c>
      <c r="H6135">
        <v>0.75205</v>
      </c>
      <c r="I6135">
        <v>0.65095000000000003</v>
      </c>
      <c r="J6135">
        <v>0.60575000000000001</v>
      </c>
      <c r="K6135">
        <v>0.27174999999999999</v>
      </c>
      <c r="L6135">
        <v>0.61234999999999995</v>
      </c>
    </row>
    <row r="6136" spans="1:12" x14ac:dyDescent="0.3">
      <c r="A6136">
        <v>6135</v>
      </c>
      <c r="B6136">
        <v>0.61345000000000005</v>
      </c>
      <c r="C6136">
        <v>1.1950000000000001E-2</v>
      </c>
      <c r="D6136">
        <v>0.93464999999999998</v>
      </c>
      <c r="E6136">
        <v>0.36015000000000003</v>
      </c>
      <c r="F6136">
        <v>0.89444999999999997</v>
      </c>
      <c r="G6136">
        <v>0.57635000000000003</v>
      </c>
      <c r="H6136">
        <v>0.29075000000000001</v>
      </c>
      <c r="I6136">
        <v>3.9849999999999997E-2</v>
      </c>
      <c r="J6136">
        <v>0.54535</v>
      </c>
      <c r="K6136">
        <v>0.80635000000000001</v>
      </c>
      <c r="L6136">
        <v>0.24145</v>
      </c>
    </row>
    <row r="6137" spans="1:12" x14ac:dyDescent="0.3">
      <c r="A6137">
        <v>6136</v>
      </c>
      <c r="B6137">
        <v>0.61355000000000004</v>
      </c>
      <c r="C6137">
        <v>0.82884999999999998</v>
      </c>
      <c r="D6137">
        <v>0.58094999999999997</v>
      </c>
      <c r="E6137">
        <v>0.89954999999999996</v>
      </c>
      <c r="F6137">
        <v>0.67135</v>
      </c>
      <c r="G6137">
        <v>0.82215000000000005</v>
      </c>
      <c r="H6137">
        <v>0.71225000000000005</v>
      </c>
      <c r="I6137">
        <v>0.87344999999999995</v>
      </c>
      <c r="J6137">
        <v>0.93464999999999998</v>
      </c>
      <c r="K6137">
        <v>0.32645000000000002</v>
      </c>
      <c r="L6137">
        <v>0.39455000000000001</v>
      </c>
    </row>
    <row r="6138" spans="1:12" x14ac:dyDescent="0.3">
      <c r="A6138">
        <v>6137</v>
      </c>
      <c r="B6138">
        <v>0.61365000000000003</v>
      </c>
      <c r="C6138">
        <v>0.79174999999999995</v>
      </c>
      <c r="D6138">
        <v>0.60124999999999995</v>
      </c>
      <c r="E6138">
        <v>0.33955000000000002</v>
      </c>
      <c r="F6138">
        <v>0.38974999999999999</v>
      </c>
      <c r="G6138">
        <v>0.60124999999999995</v>
      </c>
      <c r="H6138">
        <v>0.82684999999999997</v>
      </c>
      <c r="I6138">
        <v>0.49885000000000002</v>
      </c>
      <c r="J6138">
        <v>0.47025</v>
      </c>
      <c r="K6138">
        <v>7.4550000000000005E-2</v>
      </c>
      <c r="L6138">
        <v>0.15945000000000001</v>
      </c>
    </row>
    <row r="6139" spans="1:12" x14ac:dyDescent="0.3">
      <c r="A6139">
        <v>6138</v>
      </c>
      <c r="B6139">
        <v>0.61375000000000002</v>
      </c>
      <c r="C6139">
        <v>0.41985</v>
      </c>
      <c r="D6139">
        <v>0.87624999999999997</v>
      </c>
      <c r="E6139">
        <v>0.78854999999999997</v>
      </c>
      <c r="F6139">
        <v>0.44655</v>
      </c>
      <c r="G6139">
        <v>0.20544999999999999</v>
      </c>
      <c r="H6139">
        <v>0.44314999999999999</v>
      </c>
      <c r="I6139">
        <v>0.38314999999999999</v>
      </c>
      <c r="J6139">
        <v>0.19414999999999999</v>
      </c>
      <c r="K6139">
        <v>0.39084999999999998</v>
      </c>
      <c r="L6139">
        <v>0.91435</v>
      </c>
    </row>
    <row r="6140" spans="1:12" x14ac:dyDescent="0.3">
      <c r="A6140">
        <v>6139</v>
      </c>
      <c r="B6140">
        <v>0.61385000000000001</v>
      </c>
      <c r="C6140">
        <v>0.98004999999999998</v>
      </c>
      <c r="D6140">
        <v>0.30004999999999998</v>
      </c>
      <c r="E6140">
        <v>0.10895000000000001</v>
      </c>
      <c r="F6140">
        <v>2.265E-2</v>
      </c>
      <c r="G6140">
        <v>0.25364999999999999</v>
      </c>
      <c r="H6140">
        <v>0.53774999999999995</v>
      </c>
      <c r="I6140">
        <v>0.32424999999999998</v>
      </c>
      <c r="J6140">
        <v>0.20585000000000001</v>
      </c>
      <c r="K6140">
        <v>0.39434999999999998</v>
      </c>
      <c r="L6140">
        <v>0.54844999999999999</v>
      </c>
    </row>
    <row r="6141" spans="1:12" x14ac:dyDescent="0.3">
      <c r="A6141">
        <v>6140</v>
      </c>
      <c r="B6141">
        <v>0.61395</v>
      </c>
      <c r="C6141">
        <v>0.51644999999999996</v>
      </c>
      <c r="D6141">
        <v>0.42215000000000003</v>
      </c>
      <c r="E6141">
        <v>0.86034999999999995</v>
      </c>
      <c r="F6141">
        <v>0.23044999999999999</v>
      </c>
      <c r="G6141">
        <v>0.73175000000000001</v>
      </c>
      <c r="H6141">
        <v>0.50385000000000002</v>
      </c>
      <c r="I6141">
        <v>7.145E-2</v>
      </c>
      <c r="J6141">
        <v>8.2150000000000001E-2</v>
      </c>
      <c r="K6141">
        <v>0.26245000000000002</v>
      </c>
      <c r="L6141">
        <v>3.8550000000000001E-2</v>
      </c>
    </row>
    <row r="6142" spans="1:12" x14ac:dyDescent="0.3">
      <c r="A6142">
        <v>6141</v>
      </c>
      <c r="B6142">
        <v>0.61404999999999998</v>
      </c>
      <c r="C6142">
        <v>0.62824999999999998</v>
      </c>
      <c r="D6142">
        <v>0.85075000000000001</v>
      </c>
      <c r="E6142">
        <v>0.42554999999999998</v>
      </c>
      <c r="F6142">
        <v>0.28184999999999999</v>
      </c>
      <c r="G6142">
        <v>0.25985000000000003</v>
      </c>
      <c r="H6142">
        <v>0.46675</v>
      </c>
      <c r="I6142">
        <v>0.18745000000000001</v>
      </c>
      <c r="J6142">
        <v>0.25385000000000002</v>
      </c>
      <c r="K6142">
        <v>0.23444999999999999</v>
      </c>
      <c r="L6142">
        <v>0.15404999999999999</v>
      </c>
    </row>
    <row r="6143" spans="1:12" x14ac:dyDescent="0.3">
      <c r="A6143">
        <v>6142</v>
      </c>
      <c r="B6143">
        <v>0.61414999999999997</v>
      </c>
      <c r="C6143">
        <v>0.13944999999999999</v>
      </c>
      <c r="D6143">
        <v>0.79954999999999998</v>
      </c>
      <c r="E6143">
        <v>0.66864999999999997</v>
      </c>
      <c r="F6143">
        <v>0.46174999999999999</v>
      </c>
      <c r="G6143">
        <v>0.23874999999999999</v>
      </c>
      <c r="H6143">
        <v>0.88905000000000001</v>
      </c>
      <c r="I6143">
        <v>0.15634999999999999</v>
      </c>
      <c r="J6143">
        <v>0.40665000000000001</v>
      </c>
      <c r="K6143">
        <v>0.11255</v>
      </c>
      <c r="L6143">
        <v>0.83635000000000004</v>
      </c>
    </row>
    <row r="6144" spans="1:12" x14ac:dyDescent="0.3">
      <c r="A6144">
        <v>6143</v>
      </c>
      <c r="B6144">
        <v>0.61424999999999996</v>
      </c>
      <c r="C6144">
        <v>0.21435000000000001</v>
      </c>
      <c r="D6144">
        <v>9.4850000000000004E-2</v>
      </c>
      <c r="E6144">
        <v>0.17505000000000001</v>
      </c>
      <c r="F6144">
        <v>0.81345000000000001</v>
      </c>
      <c r="G6144">
        <v>0.89724999999999999</v>
      </c>
      <c r="H6144">
        <v>0.51475000000000004</v>
      </c>
      <c r="I6144">
        <v>0.76054999999999995</v>
      </c>
      <c r="J6144">
        <v>9.7350000000000006E-2</v>
      </c>
      <c r="K6144">
        <v>0.45824999999999999</v>
      </c>
      <c r="L6144">
        <v>0.37054999999999999</v>
      </c>
    </row>
    <row r="6145" spans="1:12" x14ac:dyDescent="0.3">
      <c r="A6145">
        <v>6144</v>
      </c>
      <c r="B6145">
        <v>0.61434999999999995</v>
      </c>
      <c r="C6145">
        <v>0.55405000000000004</v>
      </c>
      <c r="D6145">
        <v>0.94305000000000005</v>
      </c>
      <c r="E6145">
        <v>0.12964999999999999</v>
      </c>
      <c r="F6145">
        <v>0.15784999999999999</v>
      </c>
      <c r="G6145">
        <v>0.52324999999999999</v>
      </c>
      <c r="H6145">
        <v>0.75095000000000001</v>
      </c>
      <c r="I6145">
        <v>0.53495000000000004</v>
      </c>
      <c r="J6145">
        <v>0.43445</v>
      </c>
      <c r="K6145">
        <v>0.12125</v>
      </c>
      <c r="L6145">
        <v>0.10055</v>
      </c>
    </row>
    <row r="6146" spans="1:12" x14ac:dyDescent="0.3">
      <c r="A6146">
        <v>6145</v>
      </c>
      <c r="B6146">
        <v>0.61445000000000005</v>
      </c>
      <c r="C6146">
        <v>0.68925000000000003</v>
      </c>
      <c r="D6146">
        <v>0.52424999999999999</v>
      </c>
      <c r="E6146">
        <v>8.4499999999999992E-3</v>
      </c>
      <c r="F6146">
        <v>0.44605</v>
      </c>
      <c r="G6146">
        <v>0.18834999999999999</v>
      </c>
      <c r="H6146">
        <v>0.64754999999999996</v>
      </c>
      <c r="I6146">
        <v>0.60845000000000005</v>
      </c>
      <c r="J6146">
        <v>9.5850000000000005E-2</v>
      </c>
      <c r="K6146">
        <v>0.94674999999999998</v>
      </c>
      <c r="L6146">
        <v>0.95904999999999996</v>
      </c>
    </row>
    <row r="6147" spans="1:12" x14ac:dyDescent="0.3">
      <c r="A6147">
        <v>6146</v>
      </c>
      <c r="B6147">
        <v>0.61455000000000004</v>
      </c>
      <c r="C6147">
        <v>0.91254999999999997</v>
      </c>
      <c r="D6147">
        <v>0.10335</v>
      </c>
      <c r="E6147">
        <v>0.96835000000000004</v>
      </c>
      <c r="F6147">
        <v>0.53554999999999997</v>
      </c>
      <c r="G6147">
        <v>0.48115000000000002</v>
      </c>
      <c r="H6147">
        <v>0.60355000000000003</v>
      </c>
      <c r="I6147">
        <v>0.83314999999999995</v>
      </c>
      <c r="J6147">
        <v>0.81084999999999996</v>
      </c>
      <c r="K6147">
        <v>0.13145000000000001</v>
      </c>
      <c r="L6147">
        <v>0.80725000000000002</v>
      </c>
    </row>
    <row r="6148" spans="1:12" x14ac:dyDescent="0.3">
      <c r="A6148">
        <v>6147</v>
      </c>
      <c r="B6148">
        <v>0.61465000000000003</v>
      </c>
      <c r="C6148">
        <v>0.53774999999999995</v>
      </c>
      <c r="D6148">
        <v>0.82825000000000004</v>
      </c>
      <c r="E6148">
        <v>0.70774999999999999</v>
      </c>
      <c r="F6148">
        <v>0.90564999999999996</v>
      </c>
      <c r="G6148">
        <v>0.52985000000000004</v>
      </c>
      <c r="H6148">
        <v>0.86055000000000004</v>
      </c>
      <c r="I6148">
        <v>0.16594999999999999</v>
      </c>
      <c r="J6148">
        <v>0.98375000000000001</v>
      </c>
      <c r="K6148">
        <v>0.92705000000000004</v>
      </c>
      <c r="L6148">
        <v>0.88295000000000001</v>
      </c>
    </row>
    <row r="6149" spans="1:12" x14ac:dyDescent="0.3">
      <c r="A6149">
        <v>6148</v>
      </c>
      <c r="B6149">
        <v>0.61475000000000002</v>
      </c>
      <c r="C6149">
        <v>0.17715</v>
      </c>
      <c r="D6149">
        <v>0.62165000000000004</v>
      </c>
      <c r="E6149">
        <v>0.12064999999999999</v>
      </c>
      <c r="F6149">
        <v>0.11005</v>
      </c>
      <c r="G6149">
        <v>0.81294999999999995</v>
      </c>
      <c r="H6149">
        <v>0.36814999999999998</v>
      </c>
      <c r="I6149">
        <v>0.61975000000000002</v>
      </c>
      <c r="J6149">
        <v>0.44745000000000001</v>
      </c>
      <c r="K6149">
        <v>0.79315000000000002</v>
      </c>
      <c r="L6149">
        <v>7.4050000000000005E-2</v>
      </c>
    </row>
    <row r="6150" spans="1:12" x14ac:dyDescent="0.3">
      <c r="A6150">
        <v>6149</v>
      </c>
      <c r="B6150">
        <v>0.61485000000000001</v>
      </c>
      <c r="C6150">
        <v>0.18425</v>
      </c>
      <c r="D6150">
        <v>0.68135000000000001</v>
      </c>
      <c r="E6150">
        <v>0.86634999999999995</v>
      </c>
      <c r="F6150">
        <v>0.77944999999999998</v>
      </c>
      <c r="G6150">
        <v>0.57335000000000003</v>
      </c>
      <c r="H6150">
        <v>0.49945000000000001</v>
      </c>
      <c r="I6150">
        <v>0.36354999999999998</v>
      </c>
      <c r="J6150">
        <v>0.90444999999999998</v>
      </c>
      <c r="K6150">
        <v>0.86294999999999999</v>
      </c>
      <c r="L6150">
        <v>9.6750000000000003E-2</v>
      </c>
    </row>
    <row r="6151" spans="1:12" x14ac:dyDescent="0.3">
      <c r="A6151">
        <v>6150</v>
      </c>
      <c r="B6151">
        <v>0.61495</v>
      </c>
      <c r="C6151">
        <v>0.43964999999999999</v>
      </c>
      <c r="D6151">
        <v>0.82455000000000001</v>
      </c>
      <c r="E6151">
        <v>0.33215</v>
      </c>
      <c r="F6151">
        <v>0.75624999999999998</v>
      </c>
      <c r="G6151">
        <v>0.42845</v>
      </c>
      <c r="H6151">
        <v>9.6750000000000003E-2</v>
      </c>
      <c r="I6151">
        <v>0.82535000000000003</v>
      </c>
      <c r="J6151">
        <v>0.79905000000000004</v>
      </c>
      <c r="K6151">
        <v>0.21204999999999999</v>
      </c>
      <c r="L6151">
        <v>0.10465000000000001</v>
      </c>
    </row>
    <row r="6152" spans="1:12" x14ac:dyDescent="0.3">
      <c r="A6152">
        <v>6151</v>
      </c>
      <c r="B6152">
        <v>0.61504999999999999</v>
      </c>
      <c r="C6152">
        <v>0.57484999999999997</v>
      </c>
      <c r="D6152">
        <v>0.51705000000000001</v>
      </c>
      <c r="E6152">
        <v>0.97084999999999999</v>
      </c>
      <c r="F6152">
        <v>0.96804999999999997</v>
      </c>
      <c r="G6152">
        <v>0.79505000000000003</v>
      </c>
      <c r="H6152">
        <v>0.10545</v>
      </c>
      <c r="I6152">
        <v>0.98455000000000004</v>
      </c>
      <c r="J6152">
        <v>0.64624999999999999</v>
      </c>
      <c r="K6152">
        <v>0.37724999999999997</v>
      </c>
      <c r="L6152">
        <v>0.91835</v>
      </c>
    </row>
    <row r="6153" spans="1:12" x14ac:dyDescent="0.3">
      <c r="A6153">
        <v>6152</v>
      </c>
      <c r="B6153">
        <v>0.61514999999999997</v>
      </c>
      <c r="C6153">
        <v>0.11874999999999999</v>
      </c>
      <c r="D6153">
        <v>0.32085000000000002</v>
      </c>
      <c r="E6153">
        <v>0.44305</v>
      </c>
      <c r="F6153">
        <v>0.56455</v>
      </c>
      <c r="G6153">
        <v>0.57645000000000002</v>
      </c>
      <c r="H6153">
        <v>0.20835000000000001</v>
      </c>
      <c r="I6153">
        <v>6.0150000000000002E-2</v>
      </c>
      <c r="J6153">
        <v>0.96984999999999999</v>
      </c>
      <c r="K6153">
        <v>0.35435</v>
      </c>
      <c r="L6153">
        <v>0.59835000000000005</v>
      </c>
    </row>
    <row r="6154" spans="1:12" x14ac:dyDescent="0.3">
      <c r="A6154">
        <v>6153</v>
      </c>
      <c r="B6154">
        <v>0.61524999999999996</v>
      </c>
      <c r="C6154">
        <v>0.91615000000000002</v>
      </c>
      <c r="D6154">
        <v>0.21745</v>
      </c>
      <c r="E6154">
        <v>0.48165000000000002</v>
      </c>
      <c r="F6154">
        <v>0.81594999999999995</v>
      </c>
      <c r="G6154">
        <v>5.6750000000000002E-2</v>
      </c>
      <c r="H6154">
        <v>0.68005000000000004</v>
      </c>
      <c r="I6154">
        <v>0.91435</v>
      </c>
      <c r="J6154">
        <v>0.73714999999999997</v>
      </c>
      <c r="K6154">
        <v>0.74785000000000001</v>
      </c>
      <c r="L6154">
        <v>0.63395000000000001</v>
      </c>
    </row>
    <row r="6155" spans="1:12" x14ac:dyDescent="0.3">
      <c r="A6155">
        <v>6154</v>
      </c>
      <c r="B6155">
        <v>0.61534999999999995</v>
      </c>
      <c r="C6155">
        <v>0.22115000000000001</v>
      </c>
      <c r="D6155">
        <v>0.65405000000000002</v>
      </c>
      <c r="E6155">
        <v>5.4050000000000001E-2</v>
      </c>
      <c r="F6155">
        <v>0.43104999999999999</v>
      </c>
      <c r="G6155">
        <v>0.26545000000000002</v>
      </c>
      <c r="H6155">
        <v>0.89744999999999997</v>
      </c>
      <c r="I6155">
        <v>0.21315000000000001</v>
      </c>
      <c r="J6155">
        <v>0.41715000000000002</v>
      </c>
      <c r="K6155">
        <v>0.10425</v>
      </c>
      <c r="L6155">
        <v>0.97414999999999996</v>
      </c>
    </row>
    <row r="6156" spans="1:12" x14ac:dyDescent="0.3">
      <c r="A6156">
        <v>6155</v>
      </c>
      <c r="B6156">
        <v>0.61545000000000005</v>
      </c>
      <c r="C6156">
        <v>0.90844999999999998</v>
      </c>
      <c r="D6156">
        <v>0.30975000000000003</v>
      </c>
      <c r="E6156">
        <v>0.18925</v>
      </c>
      <c r="F6156">
        <v>0.13614999999999999</v>
      </c>
      <c r="G6156">
        <v>0.69594999999999996</v>
      </c>
      <c r="H6156">
        <v>0.36885000000000001</v>
      </c>
      <c r="I6156">
        <v>0.16264999999999999</v>
      </c>
      <c r="J6156">
        <v>0.53034999999999999</v>
      </c>
      <c r="K6156">
        <v>6.2449999999999999E-2</v>
      </c>
      <c r="L6156">
        <v>1.25E-3</v>
      </c>
    </row>
    <row r="6157" spans="1:12" x14ac:dyDescent="0.3">
      <c r="A6157">
        <v>6156</v>
      </c>
      <c r="B6157">
        <v>0.61555000000000004</v>
      </c>
      <c r="C6157">
        <v>0.21404999999999999</v>
      </c>
      <c r="D6157">
        <v>0.27875</v>
      </c>
      <c r="E6157">
        <v>0.36115000000000003</v>
      </c>
      <c r="F6157">
        <v>0.41604999999999998</v>
      </c>
      <c r="G6157">
        <v>0.98355000000000004</v>
      </c>
      <c r="H6157">
        <v>0.96514999999999995</v>
      </c>
      <c r="I6157">
        <v>0.19575000000000001</v>
      </c>
      <c r="J6157">
        <v>5.6750000000000002E-2</v>
      </c>
      <c r="K6157">
        <v>0.85545000000000004</v>
      </c>
      <c r="L6157">
        <v>0.71445000000000003</v>
      </c>
    </row>
    <row r="6158" spans="1:12" x14ac:dyDescent="0.3">
      <c r="A6158">
        <v>6157</v>
      </c>
      <c r="B6158">
        <v>0.61565000000000003</v>
      </c>
      <c r="C6158">
        <v>0.20885000000000001</v>
      </c>
      <c r="D6158">
        <v>5.885E-2</v>
      </c>
      <c r="E6158">
        <v>0.28605000000000003</v>
      </c>
      <c r="F6158">
        <v>1.0749999999999999E-2</v>
      </c>
      <c r="G6158">
        <v>0.30514999999999998</v>
      </c>
      <c r="H6158">
        <v>0.47284999999999999</v>
      </c>
      <c r="I6158">
        <v>0.28754999999999997</v>
      </c>
      <c r="J6158">
        <v>9.2499999999999995E-3</v>
      </c>
      <c r="K6158">
        <v>7.8450000000000006E-2</v>
      </c>
      <c r="L6158">
        <v>0.76154999999999995</v>
      </c>
    </row>
    <row r="6159" spans="1:12" x14ac:dyDescent="0.3">
      <c r="A6159">
        <v>6158</v>
      </c>
      <c r="B6159">
        <v>0.61575000000000002</v>
      </c>
      <c r="C6159">
        <v>0.75414999999999999</v>
      </c>
      <c r="D6159">
        <v>3.5150000000000001E-2</v>
      </c>
      <c r="E6159">
        <v>0.96125000000000005</v>
      </c>
      <c r="F6159">
        <v>0.62875000000000003</v>
      </c>
      <c r="G6159">
        <v>7.0749999999999993E-2</v>
      </c>
      <c r="H6159">
        <v>0.32955000000000001</v>
      </c>
      <c r="I6159">
        <v>0.50744999999999996</v>
      </c>
      <c r="J6159">
        <v>0.66154999999999997</v>
      </c>
      <c r="K6159">
        <v>0.89824999999999999</v>
      </c>
      <c r="L6159">
        <v>0.93974999999999997</v>
      </c>
    </row>
    <row r="6160" spans="1:12" x14ac:dyDescent="0.3">
      <c r="A6160">
        <v>6159</v>
      </c>
      <c r="B6160">
        <v>0.61585000000000001</v>
      </c>
      <c r="C6160">
        <v>0.92895000000000005</v>
      </c>
      <c r="D6160">
        <v>0.14124999999999999</v>
      </c>
      <c r="E6160">
        <v>0.35285</v>
      </c>
      <c r="F6160">
        <v>0.97035000000000005</v>
      </c>
      <c r="G6160">
        <v>0.60014999999999996</v>
      </c>
      <c r="H6160">
        <v>0.15115000000000001</v>
      </c>
      <c r="I6160">
        <v>0.23544999999999999</v>
      </c>
      <c r="J6160">
        <v>0.88495000000000001</v>
      </c>
      <c r="K6160">
        <v>0.70494999999999997</v>
      </c>
      <c r="L6160">
        <v>0.13475000000000001</v>
      </c>
    </row>
    <row r="6161" spans="1:12" x14ac:dyDescent="0.3">
      <c r="A6161">
        <v>6160</v>
      </c>
      <c r="B6161">
        <v>0.61595</v>
      </c>
      <c r="C6161">
        <v>0.73675000000000002</v>
      </c>
      <c r="D6161">
        <v>0.26124999999999998</v>
      </c>
      <c r="E6161">
        <v>0.81505000000000005</v>
      </c>
      <c r="F6161">
        <v>0.23285</v>
      </c>
      <c r="G6161">
        <v>0.71035000000000004</v>
      </c>
      <c r="H6161">
        <v>0.91325000000000001</v>
      </c>
      <c r="I6161">
        <v>0.33434999999999998</v>
      </c>
      <c r="J6161">
        <v>0.97665000000000002</v>
      </c>
      <c r="K6161">
        <v>9.0550000000000005E-2</v>
      </c>
      <c r="L6161">
        <v>0.29504999999999998</v>
      </c>
    </row>
    <row r="6162" spans="1:12" x14ac:dyDescent="0.3">
      <c r="A6162">
        <v>6161</v>
      </c>
      <c r="B6162">
        <v>0.61604999999999999</v>
      </c>
      <c r="C6162">
        <v>0.62385000000000002</v>
      </c>
      <c r="D6162">
        <v>0.61975000000000002</v>
      </c>
      <c r="E6162">
        <v>0.18095</v>
      </c>
      <c r="F6162">
        <v>0.78234999999999999</v>
      </c>
      <c r="G6162">
        <v>0.98555000000000004</v>
      </c>
      <c r="H6162">
        <v>0.94315000000000004</v>
      </c>
      <c r="I6162">
        <v>0.39174999999999999</v>
      </c>
      <c r="J6162">
        <v>0.31195000000000001</v>
      </c>
      <c r="K6162">
        <v>0.29294999999999999</v>
      </c>
      <c r="L6162">
        <v>0.21485000000000001</v>
      </c>
    </row>
    <row r="6163" spans="1:12" x14ac:dyDescent="0.3">
      <c r="A6163">
        <v>6162</v>
      </c>
      <c r="B6163">
        <v>0.61614999999999998</v>
      </c>
      <c r="C6163">
        <v>5.5750000000000001E-2</v>
      </c>
      <c r="D6163">
        <v>0.33834999999999998</v>
      </c>
      <c r="E6163">
        <v>0.51365000000000005</v>
      </c>
      <c r="F6163">
        <v>0.48544999999999999</v>
      </c>
      <c r="G6163">
        <v>6.6549999999999998E-2</v>
      </c>
      <c r="H6163">
        <v>0.80654999999999999</v>
      </c>
      <c r="I6163">
        <v>0.43614999999999998</v>
      </c>
      <c r="J6163">
        <v>0.31585000000000002</v>
      </c>
      <c r="K6163">
        <v>0.83635000000000004</v>
      </c>
      <c r="L6163">
        <v>0.49835000000000002</v>
      </c>
    </row>
    <row r="6164" spans="1:12" x14ac:dyDescent="0.3">
      <c r="A6164">
        <v>6163</v>
      </c>
      <c r="B6164">
        <v>0.61624999999999996</v>
      </c>
      <c r="C6164">
        <v>0.41615000000000002</v>
      </c>
      <c r="D6164">
        <v>0.36375000000000002</v>
      </c>
      <c r="E6164">
        <v>0.75044999999999995</v>
      </c>
      <c r="F6164">
        <v>0.50575000000000003</v>
      </c>
      <c r="G6164">
        <v>5.1450000000000003E-2</v>
      </c>
      <c r="H6164">
        <v>0.70665</v>
      </c>
      <c r="I6164">
        <v>0.52844999999999998</v>
      </c>
      <c r="J6164">
        <v>0.41435</v>
      </c>
      <c r="K6164">
        <v>0.63905000000000001</v>
      </c>
      <c r="L6164">
        <v>6.4549999999999996E-2</v>
      </c>
    </row>
    <row r="6165" spans="1:12" x14ac:dyDescent="0.3">
      <c r="A6165">
        <v>6164</v>
      </c>
      <c r="B6165">
        <v>0.61634999999999995</v>
      </c>
      <c r="C6165">
        <v>0.22525000000000001</v>
      </c>
      <c r="D6165">
        <v>0.44635000000000002</v>
      </c>
      <c r="E6165">
        <v>0.27665000000000001</v>
      </c>
      <c r="F6165">
        <v>0.37285000000000001</v>
      </c>
      <c r="G6165">
        <v>0.34605000000000002</v>
      </c>
      <c r="H6165">
        <v>0.72275</v>
      </c>
      <c r="I6165">
        <v>0.21154999999999999</v>
      </c>
      <c r="J6165">
        <v>0.83855000000000002</v>
      </c>
      <c r="K6165">
        <v>9.75E-3</v>
      </c>
      <c r="L6165">
        <v>0.36825000000000002</v>
      </c>
    </row>
    <row r="6166" spans="1:12" x14ac:dyDescent="0.3">
      <c r="A6166">
        <v>6165</v>
      </c>
      <c r="B6166">
        <v>0.61645000000000005</v>
      </c>
      <c r="C6166">
        <v>0.96214999999999995</v>
      </c>
      <c r="D6166">
        <v>0.48694999999999999</v>
      </c>
      <c r="E6166">
        <v>0.30095</v>
      </c>
      <c r="F6166">
        <v>0.58294999999999997</v>
      </c>
      <c r="G6166">
        <v>0.30895</v>
      </c>
      <c r="H6166">
        <v>0.78285000000000005</v>
      </c>
      <c r="I6166">
        <v>0.45345000000000002</v>
      </c>
      <c r="J6166">
        <v>0.79185000000000005</v>
      </c>
      <c r="K6166">
        <v>0.52075000000000005</v>
      </c>
      <c r="L6166">
        <v>0.75305</v>
      </c>
    </row>
    <row r="6167" spans="1:12" x14ac:dyDescent="0.3">
      <c r="A6167">
        <v>6166</v>
      </c>
      <c r="B6167">
        <v>0.61655000000000004</v>
      </c>
      <c r="C6167">
        <v>0.78925000000000001</v>
      </c>
      <c r="D6167">
        <v>7.5249999999999997E-2</v>
      </c>
      <c r="E6167">
        <v>7.7049999999999993E-2</v>
      </c>
      <c r="F6167">
        <v>0.16255</v>
      </c>
      <c r="G6167">
        <v>0.23674999999999999</v>
      </c>
      <c r="H6167">
        <v>0.52144999999999997</v>
      </c>
      <c r="I6167">
        <v>0.65495000000000003</v>
      </c>
      <c r="J6167">
        <v>0.67144999999999999</v>
      </c>
      <c r="K6167">
        <v>0.35894999999999999</v>
      </c>
      <c r="L6167">
        <v>0.49614999999999998</v>
      </c>
    </row>
    <row r="6168" spans="1:12" x14ac:dyDescent="0.3">
      <c r="A6168">
        <v>6167</v>
      </c>
      <c r="B6168">
        <v>0.61665000000000003</v>
      </c>
      <c r="C6168">
        <v>0.69745000000000001</v>
      </c>
      <c r="D6168">
        <v>0.27084999999999998</v>
      </c>
      <c r="E6168">
        <v>5.8950000000000002E-2</v>
      </c>
      <c r="F6168">
        <v>0.83935000000000004</v>
      </c>
      <c r="G6168">
        <v>0.73924999999999996</v>
      </c>
      <c r="H6168">
        <v>0.65444999999999998</v>
      </c>
      <c r="I6168">
        <v>0.17455000000000001</v>
      </c>
      <c r="J6168">
        <v>0.93994999999999995</v>
      </c>
      <c r="K6168">
        <v>0.82174999999999998</v>
      </c>
      <c r="L6168">
        <v>0.58325000000000005</v>
      </c>
    </row>
    <row r="6169" spans="1:12" x14ac:dyDescent="0.3">
      <c r="A6169">
        <v>6168</v>
      </c>
      <c r="B6169">
        <v>0.61675000000000002</v>
      </c>
      <c r="C6169">
        <v>0.78105000000000002</v>
      </c>
      <c r="D6169">
        <v>0.96014999999999995</v>
      </c>
      <c r="E6169">
        <v>0.36464999999999997</v>
      </c>
      <c r="F6169">
        <v>0.33355000000000001</v>
      </c>
      <c r="G6169">
        <v>0.91574999999999995</v>
      </c>
      <c r="H6169">
        <v>0.45555000000000001</v>
      </c>
      <c r="I6169">
        <v>9.4750000000000001E-2</v>
      </c>
      <c r="J6169">
        <v>5.3949999999999998E-2</v>
      </c>
      <c r="K6169">
        <v>0.11645</v>
      </c>
      <c r="L6169">
        <v>0.20305000000000001</v>
      </c>
    </row>
    <row r="6170" spans="1:12" x14ac:dyDescent="0.3">
      <c r="A6170">
        <v>6169</v>
      </c>
      <c r="B6170">
        <v>0.61685000000000001</v>
      </c>
      <c r="C6170">
        <v>0.15995000000000001</v>
      </c>
      <c r="D6170">
        <v>0.72304999999999997</v>
      </c>
      <c r="E6170">
        <v>0.96984999999999999</v>
      </c>
      <c r="F6170">
        <v>0.72904999999999998</v>
      </c>
      <c r="G6170">
        <v>0.80564999999999998</v>
      </c>
      <c r="H6170">
        <v>0.72465000000000002</v>
      </c>
      <c r="I6170">
        <v>0.47715000000000002</v>
      </c>
      <c r="J6170">
        <v>0.84465000000000001</v>
      </c>
      <c r="K6170">
        <v>0.58814999999999995</v>
      </c>
      <c r="L6170">
        <v>0.91125</v>
      </c>
    </row>
    <row r="6171" spans="1:12" x14ac:dyDescent="0.3">
      <c r="A6171">
        <v>6170</v>
      </c>
      <c r="B6171">
        <v>0.61695</v>
      </c>
      <c r="C6171">
        <v>0.46134999999999998</v>
      </c>
      <c r="D6171">
        <v>0.28804999999999997</v>
      </c>
      <c r="E6171">
        <v>0.72494999999999998</v>
      </c>
      <c r="F6171">
        <v>0.66074999999999995</v>
      </c>
      <c r="G6171">
        <v>0.90254999999999996</v>
      </c>
      <c r="H6171">
        <v>0.91995000000000005</v>
      </c>
      <c r="I6171">
        <v>0.83614999999999995</v>
      </c>
      <c r="J6171">
        <v>0.79944999999999999</v>
      </c>
      <c r="K6171">
        <v>0.23815</v>
      </c>
      <c r="L6171">
        <v>0.38024999999999998</v>
      </c>
    </row>
    <row r="6172" spans="1:12" x14ac:dyDescent="0.3">
      <c r="A6172">
        <v>6171</v>
      </c>
      <c r="B6172">
        <v>0.61704999999999999</v>
      </c>
      <c r="C6172">
        <v>0.16975000000000001</v>
      </c>
      <c r="D6172">
        <v>0.58704999999999996</v>
      </c>
      <c r="E6172">
        <v>1.345E-2</v>
      </c>
      <c r="F6172">
        <v>0.91595000000000004</v>
      </c>
      <c r="G6172">
        <v>0.66825000000000001</v>
      </c>
      <c r="H6172">
        <v>0.77834999999999999</v>
      </c>
      <c r="I6172">
        <v>0.29275000000000001</v>
      </c>
      <c r="J6172">
        <v>0.19694999999999999</v>
      </c>
      <c r="K6172">
        <v>0.11824999999999999</v>
      </c>
      <c r="L6172">
        <v>0.85855000000000004</v>
      </c>
    </row>
    <row r="6173" spans="1:12" x14ac:dyDescent="0.3">
      <c r="A6173">
        <v>6172</v>
      </c>
      <c r="B6173">
        <v>0.61714999999999998</v>
      </c>
      <c r="C6173">
        <v>0.46315000000000001</v>
      </c>
      <c r="D6173">
        <v>5.45E-3</v>
      </c>
      <c r="E6173">
        <v>0.29704999999999998</v>
      </c>
      <c r="F6173">
        <v>0.52164999999999995</v>
      </c>
      <c r="G6173">
        <v>0.54784999999999995</v>
      </c>
      <c r="H6173">
        <v>0.74255000000000004</v>
      </c>
      <c r="I6173">
        <v>0.55505000000000004</v>
      </c>
      <c r="J6173">
        <v>0.70645000000000002</v>
      </c>
      <c r="K6173">
        <v>0.95994999999999997</v>
      </c>
      <c r="L6173">
        <v>0.76405000000000001</v>
      </c>
    </row>
    <row r="6174" spans="1:12" x14ac:dyDescent="0.3">
      <c r="A6174">
        <v>6173</v>
      </c>
      <c r="B6174">
        <v>0.61724999999999997</v>
      </c>
      <c r="C6174">
        <v>0.88175000000000003</v>
      </c>
      <c r="D6174">
        <v>0.18285000000000001</v>
      </c>
      <c r="E6174">
        <v>7.0250000000000007E-2</v>
      </c>
      <c r="F6174">
        <v>0.95025000000000004</v>
      </c>
      <c r="G6174">
        <v>0.39274999999999999</v>
      </c>
      <c r="H6174">
        <v>0.26474999999999999</v>
      </c>
      <c r="I6174">
        <v>6.8349999999999994E-2</v>
      </c>
      <c r="J6174">
        <v>0.12914999999999999</v>
      </c>
      <c r="K6174">
        <v>3.2550000000000003E-2</v>
      </c>
      <c r="L6174">
        <v>0.20805000000000001</v>
      </c>
    </row>
    <row r="6175" spans="1:12" x14ac:dyDescent="0.3">
      <c r="A6175">
        <v>6174</v>
      </c>
      <c r="B6175">
        <v>0.61734999999999995</v>
      </c>
      <c r="C6175">
        <v>3.4499999999999999E-3</v>
      </c>
      <c r="D6175">
        <v>0.11455</v>
      </c>
      <c r="E6175">
        <v>0.30654999999999999</v>
      </c>
      <c r="F6175">
        <v>0.51124999999999998</v>
      </c>
      <c r="G6175">
        <v>0.80715000000000003</v>
      </c>
      <c r="H6175">
        <v>0.63534999999999997</v>
      </c>
      <c r="I6175">
        <v>0.54315000000000002</v>
      </c>
      <c r="J6175">
        <v>0.23794999999999999</v>
      </c>
      <c r="K6175">
        <v>0.22214999999999999</v>
      </c>
      <c r="L6175">
        <v>0.33165</v>
      </c>
    </row>
    <row r="6176" spans="1:12" x14ac:dyDescent="0.3">
      <c r="A6176">
        <v>6175</v>
      </c>
      <c r="B6176">
        <v>0.61745000000000005</v>
      </c>
      <c r="C6176">
        <v>0.80415000000000003</v>
      </c>
      <c r="D6176">
        <v>0.10405</v>
      </c>
      <c r="E6176">
        <v>8.4650000000000003E-2</v>
      </c>
      <c r="F6176">
        <v>4.2450000000000002E-2</v>
      </c>
      <c r="G6176">
        <v>0.12415</v>
      </c>
      <c r="H6176">
        <v>1.7649999999999999E-2</v>
      </c>
      <c r="I6176">
        <v>0.94325000000000003</v>
      </c>
      <c r="J6176">
        <v>0.51005</v>
      </c>
      <c r="K6176">
        <v>6.8449999999999997E-2</v>
      </c>
      <c r="L6176">
        <v>0.53685000000000005</v>
      </c>
    </row>
    <row r="6177" spans="1:12" x14ac:dyDescent="0.3">
      <c r="A6177">
        <v>6176</v>
      </c>
      <c r="B6177">
        <v>0.61755000000000004</v>
      </c>
      <c r="C6177">
        <v>0.81964999999999999</v>
      </c>
      <c r="D6177">
        <v>0.78954999999999997</v>
      </c>
      <c r="E6177">
        <v>0.54425000000000001</v>
      </c>
      <c r="F6177">
        <v>0.19264999999999999</v>
      </c>
      <c r="G6177">
        <v>0.95445000000000002</v>
      </c>
      <c r="H6177">
        <v>0.66454999999999997</v>
      </c>
      <c r="I6177">
        <v>0.86024999999999996</v>
      </c>
      <c r="J6177">
        <v>3.4750000000000003E-2</v>
      </c>
      <c r="K6177">
        <v>0.28234999999999999</v>
      </c>
      <c r="L6177">
        <v>0.30875000000000002</v>
      </c>
    </row>
    <row r="6178" spans="1:12" x14ac:dyDescent="0.3">
      <c r="A6178">
        <v>6177</v>
      </c>
      <c r="B6178">
        <v>0.61765000000000003</v>
      </c>
      <c r="C6178">
        <v>0.41315000000000002</v>
      </c>
      <c r="D6178">
        <v>0.78125</v>
      </c>
      <c r="E6178">
        <v>0.93684999999999996</v>
      </c>
      <c r="F6178">
        <v>0.23935000000000001</v>
      </c>
      <c r="G6178">
        <v>0.84225000000000005</v>
      </c>
      <c r="H6178">
        <v>0.23294999999999999</v>
      </c>
      <c r="I6178">
        <v>0.83365</v>
      </c>
      <c r="J6178">
        <v>0.35375000000000001</v>
      </c>
      <c r="K6178">
        <v>0.25214999999999999</v>
      </c>
      <c r="L6178">
        <v>0.90075000000000005</v>
      </c>
    </row>
    <row r="6179" spans="1:12" x14ac:dyDescent="0.3">
      <c r="A6179">
        <v>6178</v>
      </c>
      <c r="B6179">
        <v>0.61775000000000002</v>
      </c>
      <c r="C6179">
        <v>0.52205000000000001</v>
      </c>
      <c r="D6179">
        <v>0.37955</v>
      </c>
      <c r="E6179">
        <v>0.79695000000000005</v>
      </c>
      <c r="F6179">
        <v>0.53444999999999998</v>
      </c>
      <c r="G6179">
        <v>0.32514999999999999</v>
      </c>
      <c r="H6179">
        <v>0.55764999999999998</v>
      </c>
      <c r="I6179">
        <v>0.37985000000000002</v>
      </c>
      <c r="J6179">
        <v>0.79335</v>
      </c>
      <c r="K6179">
        <v>0.27634999999999998</v>
      </c>
      <c r="L6179">
        <v>0.21085000000000001</v>
      </c>
    </row>
    <row r="6180" spans="1:12" x14ac:dyDescent="0.3">
      <c r="A6180">
        <v>6179</v>
      </c>
      <c r="B6180">
        <v>0.61785000000000001</v>
      </c>
      <c r="C6180">
        <v>0.60235000000000005</v>
      </c>
      <c r="D6180">
        <v>0.82784999999999997</v>
      </c>
      <c r="E6180">
        <v>0.30954999999999999</v>
      </c>
      <c r="F6180">
        <v>0.30125000000000002</v>
      </c>
      <c r="G6180">
        <v>0.41444999999999999</v>
      </c>
      <c r="H6180">
        <v>0.44255</v>
      </c>
      <c r="I6180">
        <v>0.89705000000000001</v>
      </c>
      <c r="J6180">
        <v>0.65695000000000003</v>
      </c>
      <c r="K6180">
        <v>0.34275</v>
      </c>
      <c r="L6180">
        <v>0.84355000000000002</v>
      </c>
    </row>
    <row r="6181" spans="1:12" x14ac:dyDescent="0.3">
      <c r="A6181">
        <v>6180</v>
      </c>
      <c r="B6181">
        <v>0.61795</v>
      </c>
      <c r="C6181">
        <v>1.7049999999999999E-2</v>
      </c>
      <c r="D6181">
        <v>0.68235000000000001</v>
      </c>
      <c r="E6181">
        <v>8.4349999999999994E-2</v>
      </c>
      <c r="F6181">
        <v>0.50495000000000001</v>
      </c>
      <c r="G6181">
        <v>0.22645000000000001</v>
      </c>
      <c r="H6181">
        <v>0.65464999999999995</v>
      </c>
      <c r="I6181">
        <v>0.90475000000000005</v>
      </c>
      <c r="J6181">
        <v>0.55245</v>
      </c>
      <c r="K6181">
        <v>0.35075000000000001</v>
      </c>
      <c r="L6181">
        <v>0.36964999999999998</v>
      </c>
    </row>
    <row r="6182" spans="1:12" x14ac:dyDescent="0.3">
      <c r="A6182">
        <v>6181</v>
      </c>
      <c r="B6182">
        <v>0.61804999999999999</v>
      </c>
      <c r="C6182">
        <v>0.55694999999999995</v>
      </c>
      <c r="D6182">
        <v>0.52105000000000001</v>
      </c>
      <c r="E6182">
        <v>0.58255000000000001</v>
      </c>
      <c r="F6182">
        <v>0.86085</v>
      </c>
      <c r="G6182">
        <v>0.48354999999999998</v>
      </c>
      <c r="H6182">
        <v>0.63944999999999996</v>
      </c>
      <c r="I6182">
        <v>0.38045000000000001</v>
      </c>
      <c r="J6182">
        <v>0.46224999999999999</v>
      </c>
      <c r="K6182">
        <v>0.57484999999999997</v>
      </c>
      <c r="L6182">
        <v>9.035E-2</v>
      </c>
    </row>
    <row r="6183" spans="1:12" x14ac:dyDescent="0.3">
      <c r="A6183">
        <v>6182</v>
      </c>
      <c r="B6183">
        <v>0.61814999999999998</v>
      </c>
      <c r="C6183">
        <v>0.15554999999999999</v>
      </c>
      <c r="D6183">
        <v>0.81864999999999999</v>
      </c>
      <c r="E6183">
        <v>0.22245000000000001</v>
      </c>
      <c r="F6183">
        <v>0.67784999999999995</v>
      </c>
      <c r="G6183">
        <v>0.56625000000000003</v>
      </c>
      <c r="H6183">
        <v>0.61665000000000003</v>
      </c>
      <c r="I6183">
        <v>0.84784999999999999</v>
      </c>
      <c r="J6183">
        <v>0.71345000000000003</v>
      </c>
      <c r="K6183">
        <v>0.81774999999999998</v>
      </c>
      <c r="L6183">
        <v>0.12185</v>
      </c>
    </row>
    <row r="6184" spans="1:12" x14ac:dyDescent="0.3">
      <c r="A6184">
        <v>6183</v>
      </c>
      <c r="B6184">
        <v>0.61824999999999997</v>
      </c>
      <c r="C6184">
        <v>0.78564999999999996</v>
      </c>
      <c r="D6184">
        <v>0.33265</v>
      </c>
      <c r="E6184">
        <v>3.6549999999999999E-2</v>
      </c>
      <c r="F6184">
        <v>0.59724999999999995</v>
      </c>
      <c r="G6184">
        <v>0.99944999999999995</v>
      </c>
      <c r="H6184">
        <v>0.64015</v>
      </c>
      <c r="I6184">
        <v>0.42275000000000001</v>
      </c>
      <c r="J6184">
        <v>0.56915000000000004</v>
      </c>
      <c r="K6184">
        <v>0.21984999999999999</v>
      </c>
      <c r="L6184">
        <v>0.81674999999999998</v>
      </c>
    </row>
    <row r="6185" spans="1:12" x14ac:dyDescent="0.3">
      <c r="A6185">
        <v>6184</v>
      </c>
      <c r="B6185">
        <v>0.61834999999999996</v>
      </c>
      <c r="C6185">
        <v>0.36695</v>
      </c>
      <c r="D6185">
        <v>0.26345000000000002</v>
      </c>
      <c r="E6185">
        <v>0.96304999999999996</v>
      </c>
      <c r="F6185">
        <v>0.80525000000000002</v>
      </c>
      <c r="G6185">
        <v>0.88975000000000004</v>
      </c>
      <c r="H6185">
        <v>0.67674999999999996</v>
      </c>
      <c r="I6185">
        <v>0.73245000000000005</v>
      </c>
      <c r="J6185">
        <v>0.43785000000000002</v>
      </c>
      <c r="K6185">
        <v>0.55505000000000004</v>
      </c>
      <c r="L6185">
        <v>0.39655000000000001</v>
      </c>
    </row>
    <row r="6186" spans="1:12" x14ac:dyDescent="0.3">
      <c r="A6186">
        <v>6185</v>
      </c>
      <c r="B6186">
        <v>0.61845000000000006</v>
      </c>
      <c r="C6186">
        <v>0.87705</v>
      </c>
      <c r="D6186">
        <v>6.4549999999999996E-2</v>
      </c>
      <c r="E6186">
        <v>0.96494999999999997</v>
      </c>
      <c r="F6186">
        <v>0.25714999999999999</v>
      </c>
      <c r="G6186">
        <v>0.40265000000000001</v>
      </c>
      <c r="H6186">
        <v>0.18445</v>
      </c>
      <c r="I6186">
        <v>0.99075000000000002</v>
      </c>
      <c r="J6186">
        <v>0.36185</v>
      </c>
      <c r="K6186">
        <v>0.13985</v>
      </c>
      <c r="L6186">
        <v>0.75914999999999999</v>
      </c>
    </row>
    <row r="6187" spans="1:12" x14ac:dyDescent="0.3">
      <c r="A6187">
        <v>6186</v>
      </c>
      <c r="B6187">
        <v>0.61855000000000004</v>
      </c>
      <c r="C6187">
        <v>0.39274999999999999</v>
      </c>
      <c r="D6187">
        <v>0.23285</v>
      </c>
      <c r="E6187">
        <v>0.82745000000000002</v>
      </c>
      <c r="F6187">
        <v>8.5650000000000004E-2</v>
      </c>
      <c r="G6187">
        <v>0.93935000000000002</v>
      </c>
      <c r="H6187">
        <v>0.45284999999999997</v>
      </c>
      <c r="I6187">
        <v>0.96684999999999999</v>
      </c>
      <c r="J6187">
        <v>0.60535000000000005</v>
      </c>
      <c r="K6187">
        <v>7.3849999999999999E-2</v>
      </c>
      <c r="L6187">
        <v>0.88895000000000002</v>
      </c>
    </row>
    <row r="6188" spans="1:12" x14ac:dyDescent="0.3">
      <c r="A6188">
        <v>6187</v>
      </c>
      <c r="B6188">
        <v>0.61865000000000003</v>
      </c>
      <c r="C6188">
        <v>0.67825000000000002</v>
      </c>
      <c r="D6188">
        <v>0.66374999999999995</v>
      </c>
      <c r="E6188">
        <v>0.29075000000000001</v>
      </c>
      <c r="F6188">
        <v>8.8150000000000006E-2</v>
      </c>
      <c r="G6188">
        <v>0.85245000000000004</v>
      </c>
      <c r="H6188">
        <v>0.86595</v>
      </c>
      <c r="I6188">
        <v>0.53764999999999996</v>
      </c>
      <c r="J6188">
        <v>0.94484999999999997</v>
      </c>
      <c r="K6188">
        <v>0.69904999999999995</v>
      </c>
      <c r="L6188">
        <v>0.35275000000000001</v>
      </c>
    </row>
    <row r="6189" spans="1:12" x14ac:dyDescent="0.3">
      <c r="A6189">
        <v>6188</v>
      </c>
      <c r="B6189">
        <v>0.61875000000000002</v>
      </c>
      <c r="C6189">
        <v>0.39524999999999999</v>
      </c>
      <c r="D6189">
        <v>0.36595</v>
      </c>
      <c r="E6189">
        <v>0.99495</v>
      </c>
      <c r="F6189">
        <v>0.70174999999999998</v>
      </c>
      <c r="G6189">
        <v>0.29465000000000002</v>
      </c>
      <c r="H6189">
        <v>0.14035</v>
      </c>
      <c r="I6189">
        <v>0.91454999999999997</v>
      </c>
      <c r="J6189">
        <v>0.59114999999999995</v>
      </c>
      <c r="K6189">
        <v>0.69725000000000004</v>
      </c>
      <c r="L6189">
        <v>0.71165</v>
      </c>
    </row>
    <row r="6190" spans="1:12" x14ac:dyDescent="0.3">
      <c r="A6190">
        <v>6189</v>
      </c>
      <c r="B6190">
        <v>0.61885000000000001</v>
      </c>
      <c r="C6190">
        <v>0.65905000000000002</v>
      </c>
      <c r="D6190">
        <v>0.26274999999999998</v>
      </c>
      <c r="E6190">
        <v>0.42954999999999999</v>
      </c>
      <c r="F6190">
        <v>0.97245000000000004</v>
      </c>
      <c r="G6190">
        <v>0.67854999999999999</v>
      </c>
      <c r="H6190">
        <v>0.86285000000000001</v>
      </c>
      <c r="I6190">
        <v>0.43905</v>
      </c>
      <c r="J6190">
        <v>0.71445000000000003</v>
      </c>
      <c r="K6190">
        <v>0.14115</v>
      </c>
      <c r="L6190">
        <v>0.42254999999999998</v>
      </c>
    </row>
    <row r="6191" spans="1:12" x14ac:dyDescent="0.3">
      <c r="A6191">
        <v>6190</v>
      </c>
      <c r="B6191">
        <v>0.61895</v>
      </c>
      <c r="C6191">
        <v>0.78835</v>
      </c>
      <c r="D6191">
        <v>0.19314999999999999</v>
      </c>
      <c r="E6191">
        <v>0.72714999999999996</v>
      </c>
      <c r="F6191">
        <v>0.76475000000000004</v>
      </c>
      <c r="G6191">
        <v>0.10825</v>
      </c>
      <c r="H6191">
        <v>0.94835000000000003</v>
      </c>
      <c r="I6191">
        <v>0.61404999999999998</v>
      </c>
      <c r="J6191">
        <v>0.41105000000000003</v>
      </c>
      <c r="K6191">
        <v>0.57925000000000004</v>
      </c>
      <c r="L6191">
        <v>0.28844999999999998</v>
      </c>
    </row>
    <row r="6192" spans="1:12" x14ac:dyDescent="0.3">
      <c r="A6192">
        <v>6191</v>
      </c>
      <c r="B6192">
        <v>0.61904999999999999</v>
      </c>
      <c r="C6192">
        <v>0.84184999999999999</v>
      </c>
      <c r="D6192">
        <v>0.19325000000000001</v>
      </c>
      <c r="E6192">
        <v>2.8500000000000001E-3</v>
      </c>
      <c r="F6192">
        <v>0.20105000000000001</v>
      </c>
      <c r="G6192">
        <v>0.54005000000000003</v>
      </c>
      <c r="H6192">
        <v>0.42135</v>
      </c>
      <c r="I6192">
        <v>0.71214999999999995</v>
      </c>
      <c r="J6192">
        <v>0.44435000000000002</v>
      </c>
      <c r="K6192">
        <v>0.58394999999999997</v>
      </c>
      <c r="L6192">
        <v>0.17365</v>
      </c>
    </row>
    <row r="6193" spans="1:12" x14ac:dyDescent="0.3">
      <c r="A6193">
        <v>6192</v>
      </c>
      <c r="B6193">
        <v>0.61914999999999998</v>
      </c>
      <c r="C6193">
        <v>0.49304999999999999</v>
      </c>
      <c r="D6193">
        <v>0.11285000000000001</v>
      </c>
      <c r="E6193">
        <v>0.97794999999999999</v>
      </c>
      <c r="F6193">
        <v>0.46684999999999999</v>
      </c>
      <c r="G6193">
        <v>0.74524999999999997</v>
      </c>
      <c r="H6193">
        <v>0.88875000000000004</v>
      </c>
      <c r="I6193">
        <v>0.31374999999999997</v>
      </c>
      <c r="J6193">
        <v>0.90944999999999998</v>
      </c>
      <c r="K6193">
        <v>0.73685</v>
      </c>
      <c r="L6193">
        <v>0.90305000000000002</v>
      </c>
    </row>
    <row r="6194" spans="1:12" x14ac:dyDescent="0.3">
      <c r="A6194">
        <v>6193</v>
      </c>
      <c r="B6194">
        <v>0.61924999999999997</v>
      </c>
      <c r="C6194">
        <v>0.58155000000000001</v>
      </c>
      <c r="D6194">
        <v>0.68005000000000004</v>
      </c>
      <c r="E6194">
        <v>0.20165</v>
      </c>
      <c r="F6194">
        <v>0.19425000000000001</v>
      </c>
      <c r="G6194">
        <v>0.88414999999999999</v>
      </c>
      <c r="H6194">
        <v>0.44114999999999999</v>
      </c>
      <c r="I6194">
        <v>5.1950000000000003E-2</v>
      </c>
      <c r="J6194">
        <v>0.96494999999999997</v>
      </c>
      <c r="K6194">
        <v>2.8049999999999999E-2</v>
      </c>
      <c r="L6194">
        <v>0.74944999999999995</v>
      </c>
    </row>
    <row r="6195" spans="1:12" x14ac:dyDescent="0.3">
      <c r="A6195">
        <v>6194</v>
      </c>
      <c r="B6195">
        <v>0.61934999999999996</v>
      </c>
      <c r="C6195">
        <v>0.27365</v>
      </c>
      <c r="D6195">
        <v>0.43295</v>
      </c>
      <c r="E6195">
        <v>0.58225000000000005</v>
      </c>
      <c r="F6195">
        <v>0.93435000000000001</v>
      </c>
      <c r="G6195">
        <v>8.9749999999999996E-2</v>
      </c>
      <c r="H6195">
        <v>2.325E-2</v>
      </c>
      <c r="I6195">
        <v>0.74475000000000002</v>
      </c>
      <c r="J6195">
        <v>0.16145000000000001</v>
      </c>
      <c r="K6195">
        <v>0.14155000000000001</v>
      </c>
      <c r="L6195">
        <v>8.1750000000000003E-2</v>
      </c>
    </row>
    <row r="6196" spans="1:12" x14ac:dyDescent="0.3">
      <c r="A6196">
        <v>6195</v>
      </c>
      <c r="B6196">
        <v>0.61944999999999995</v>
      </c>
      <c r="C6196">
        <v>0.95555000000000001</v>
      </c>
      <c r="D6196">
        <v>0.72745000000000004</v>
      </c>
      <c r="E6196">
        <v>0.93005000000000004</v>
      </c>
      <c r="F6196">
        <v>0.10785</v>
      </c>
      <c r="G6196">
        <v>0.74534999999999996</v>
      </c>
      <c r="H6196">
        <v>0.45584999999999998</v>
      </c>
      <c r="I6196">
        <v>6.3450000000000006E-2</v>
      </c>
      <c r="J6196">
        <v>7.8549999999999995E-2</v>
      </c>
      <c r="K6196">
        <v>0.71894999999999998</v>
      </c>
      <c r="L6196">
        <v>4.5749999999999999E-2</v>
      </c>
    </row>
    <row r="6197" spans="1:12" x14ac:dyDescent="0.3">
      <c r="A6197">
        <v>6196</v>
      </c>
      <c r="B6197">
        <v>0.61955000000000005</v>
      </c>
      <c r="C6197">
        <v>0.73834999999999995</v>
      </c>
      <c r="D6197">
        <v>8.7550000000000003E-2</v>
      </c>
      <c r="E6197">
        <v>0.11774999999999999</v>
      </c>
      <c r="F6197">
        <v>0.93005000000000004</v>
      </c>
      <c r="G6197">
        <v>0.10155</v>
      </c>
      <c r="H6197">
        <v>0.24725</v>
      </c>
      <c r="I6197">
        <v>0.59975000000000001</v>
      </c>
      <c r="J6197">
        <v>0.42954999999999999</v>
      </c>
      <c r="K6197">
        <v>0.48544999999999999</v>
      </c>
      <c r="L6197">
        <v>0.47244999999999998</v>
      </c>
    </row>
    <row r="6198" spans="1:12" x14ac:dyDescent="0.3">
      <c r="A6198">
        <v>6197</v>
      </c>
      <c r="B6198">
        <v>0.61965000000000003</v>
      </c>
      <c r="C6198">
        <v>0.37375000000000003</v>
      </c>
      <c r="D6198">
        <v>0.82435000000000003</v>
      </c>
      <c r="E6198">
        <v>0.10545</v>
      </c>
      <c r="F6198">
        <v>0.49314999999999998</v>
      </c>
      <c r="G6198">
        <v>0.34194999999999998</v>
      </c>
      <c r="H6198">
        <v>0.63765000000000005</v>
      </c>
      <c r="I6198">
        <v>0.50324999999999998</v>
      </c>
      <c r="J6198">
        <v>7.2849999999999998E-2</v>
      </c>
      <c r="K6198">
        <v>0.15145</v>
      </c>
      <c r="L6198">
        <v>0.42454999999999998</v>
      </c>
    </row>
    <row r="6199" spans="1:12" x14ac:dyDescent="0.3">
      <c r="A6199">
        <v>6198</v>
      </c>
      <c r="B6199">
        <v>0.61975000000000002</v>
      </c>
      <c r="C6199">
        <v>0.82325000000000004</v>
      </c>
      <c r="D6199">
        <v>0.30725000000000002</v>
      </c>
      <c r="E6199">
        <v>0.42854999999999999</v>
      </c>
      <c r="F6199">
        <v>0.46234999999999998</v>
      </c>
      <c r="G6199">
        <v>0.66974999999999996</v>
      </c>
      <c r="H6199">
        <v>3.415E-2</v>
      </c>
      <c r="I6199">
        <v>0.75485000000000002</v>
      </c>
      <c r="J6199">
        <v>0.62534999999999996</v>
      </c>
      <c r="K6199">
        <v>0.84765000000000001</v>
      </c>
      <c r="L6199">
        <v>0.49154999999999999</v>
      </c>
    </row>
    <row r="6200" spans="1:12" x14ac:dyDescent="0.3">
      <c r="A6200">
        <v>6199</v>
      </c>
      <c r="B6200">
        <v>0.61985000000000001</v>
      </c>
      <c r="C6200">
        <v>0.26715</v>
      </c>
      <c r="D6200">
        <v>0.30054999999999998</v>
      </c>
      <c r="E6200">
        <v>0.44045000000000001</v>
      </c>
      <c r="F6200">
        <v>0.79164999999999996</v>
      </c>
      <c r="G6200">
        <v>0.17335</v>
      </c>
      <c r="H6200">
        <v>0.48975000000000002</v>
      </c>
      <c r="I6200">
        <v>0.79895000000000005</v>
      </c>
      <c r="J6200">
        <v>0.72814999999999996</v>
      </c>
      <c r="K6200">
        <v>0.23735000000000001</v>
      </c>
      <c r="L6200">
        <v>0.66754999999999998</v>
      </c>
    </row>
    <row r="6201" spans="1:12" x14ac:dyDescent="0.3">
      <c r="A6201">
        <v>6200</v>
      </c>
      <c r="B6201">
        <v>0.61995</v>
      </c>
      <c r="C6201">
        <v>0.31605</v>
      </c>
      <c r="D6201">
        <v>0.84365000000000001</v>
      </c>
      <c r="E6201">
        <v>0.55395000000000005</v>
      </c>
      <c r="F6201">
        <v>0.64854999999999996</v>
      </c>
      <c r="G6201">
        <v>0.92525000000000002</v>
      </c>
      <c r="H6201">
        <v>0.85885</v>
      </c>
      <c r="I6201">
        <v>0.48035</v>
      </c>
      <c r="J6201">
        <v>0.26164999999999999</v>
      </c>
      <c r="K6201">
        <v>0.15225</v>
      </c>
      <c r="L6201">
        <v>0.83025000000000004</v>
      </c>
    </row>
    <row r="6202" spans="1:12" x14ac:dyDescent="0.3">
      <c r="A6202">
        <v>6201</v>
      </c>
      <c r="B6202">
        <v>0.62004999999999999</v>
      </c>
      <c r="C6202">
        <v>0.97835000000000005</v>
      </c>
      <c r="D6202">
        <v>0.10265000000000001</v>
      </c>
      <c r="E6202">
        <v>0.81845000000000001</v>
      </c>
      <c r="F6202">
        <v>1.4499999999999999E-3</v>
      </c>
      <c r="G6202">
        <v>0.10664999999999999</v>
      </c>
      <c r="H6202">
        <v>0.92925000000000002</v>
      </c>
      <c r="I6202">
        <v>0.44914999999999999</v>
      </c>
      <c r="J6202">
        <v>0.74285000000000001</v>
      </c>
      <c r="K6202">
        <v>0.57825000000000004</v>
      </c>
      <c r="L6202">
        <v>0.24335000000000001</v>
      </c>
    </row>
    <row r="6203" spans="1:12" x14ac:dyDescent="0.3">
      <c r="A6203">
        <v>6202</v>
      </c>
      <c r="B6203">
        <v>0.62014999999999998</v>
      </c>
      <c r="C6203">
        <v>0.15045</v>
      </c>
      <c r="D6203">
        <v>0.51354999999999995</v>
      </c>
      <c r="E6203">
        <v>0.87555000000000005</v>
      </c>
      <c r="F6203">
        <v>0.70674999999999999</v>
      </c>
      <c r="G6203">
        <v>0.29204999999999998</v>
      </c>
      <c r="H6203">
        <v>0.49485000000000001</v>
      </c>
      <c r="I6203">
        <v>0.88714999999999999</v>
      </c>
      <c r="J6203">
        <v>0.61114999999999997</v>
      </c>
      <c r="K6203">
        <v>0.98324999999999996</v>
      </c>
      <c r="L6203">
        <v>0.67454999999999998</v>
      </c>
    </row>
    <row r="6204" spans="1:12" x14ac:dyDescent="0.3">
      <c r="A6204">
        <v>6203</v>
      </c>
      <c r="B6204">
        <v>0.62024999999999997</v>
      </c>
      <c r="C6204">
        <v>0.51944999999999997</v>
      </c>
      <c r="D6204">
        <v>0.33624999999999999</v>
      </c>
      <c r="E6204">
        <v>0.35294999999999999</v>
      </c>
      <c r="F6204">
        <v>0.30135000000000001</v>
      </c>
      <c r="G6204">
        <v>0.84724999999999995</v>
      </c>
      <c r="H6204">
        <v>0.21754999999999999</v>
      </c>
      <c r="I6204">
        <v>0.11635</v>
      </c>
      <c r="J6204">
        <v>0.26845000000000002</v>
      </c>
      <c r="K6204">
        <v>0.62044999999999995</v>
      </c>
      <c r="L6204">
        <v>0.21575</v>
      </c>
    </row>
    <row r="6205" spans="1:12" x14ac:dyDescent="0.3">
      <c r="A6205">
        <v>6204</v>
      </c>
      <c r="B6205">
        <v>0.62034999999999996</v>
      </c>
      <c r="C6205">
        <v>0.87565000000000004</v>
      </c>
      <c r="D6205">
        <v>1.975E-2</v>
      </c>
      <c r="E6205">
        <v>0.15095</v>
      </c>
      <c r="F6205">
        <v>4.6850000000000003E-2</v>
      </c>
      <c r="G6205">
        <v>0.52275000000000005</v>
      </c>
      <c r="H6205">
        <v>0.97875000000000001</v>
      </c>
      <c r="I6205">
        <v>7.2349999999999998E-2</v>
      </c>
      <c r="J6205">
        <v>0.67384999999999995</v>
      </c>
      <c r="K6205">
        <v>8.0750000000000002E-2</v>
      </c>
      <c r="L6205">
        <v>0.76075000000000004</v>
      </c>
    </row>
    <row r="6206" spans="1:12" x14ac:dyDescent="0.3">
      <c r="A6206">
        <v>6205</v>
      </c>
      <c r="B6206">
        <v>0.62044999999999995</v>
      </c>
      <c r="C6206">
        <v>0.27295000000000003</v>
      </c>
      <c r="D6206">
        <v>0.11225</v>
      </c>
      <c r="E6206">
        <v>0.84014999999999995</v>
      </c>
      <c r="F6206">
        <v>0.57735000000000003</v>
      </c>
      <c r="G6206">
        <v>0.69115000000000004</v>
      </c>
      <c r="H6206">
        <v>0.85475000000000001</v>
      </c>
      <c r="I6206">
        <v>0.97375</v>
      </c>
      <c r="J6206">
        <v>0.54874999999999996</v>
      </c>
      <c r="K6206">
        <v>0.87375000000000003</v>
      </c>
      <c r="L6206">
        <v>0.23255000000000001</v>
      </c>
    </row>
    <row r="6207" spans="1:12" x14ac:dyDescent="0.3">
      <c r="A6207">
        <v>6206</v>
      </c>
      <c r="B6207">
        <v>0.62055000000000005</v>
      </c>
      <c r="C6207">
        <v>0.27715000000000001</v>
      </c>
      <c r="D6207">
        <v>0.85734999999999995</v>
      </c>
      <c r="E6207">
        <v>9.6850000000000006E-2</v>
      </c>
      <c r="F6207">
        <v>0.21575</v>
      </c>
      <c r="G6207">
        <v>0.84214999999999995</v>
      </c>
      <c r="H6207">
        <v>0.33805000000000002</v>
      </c>
      <c r="I6207">
        <v>0.25805</v>
      </c>
      <c r="J6207">
        <v>0.80905000000000005</v>
      </c>
      <c r="K6207">
        <v>0.29775000000000001</v>
      </c>
      <c r="L6207">
        <v>0.57865</v>
      </c>
    </row>
    <row r="6208" spans="1:12" x14ac:dyDescent="0.3">
      <c r="A6208">
        <v>6207</v>
      </c>
      <c r="B6208">
        <v>0.62065000000000003</v>
      </c>
      <c r="C6208">
        <v>0.57245000000000001</v>
      </c>
      <c r="D6208">
        <v>3.8249999999999999E-2</v>
      </c>
      <c r="E6208">
        <v>0.15634999999999999</v>
      </c>
      <c r="F6208">
        <v>0.56755</v>
      </c>
      <c r="G6208">
        <v>0.96845000000000003</v>
      </c>
      <c r="H6208">
        <v>9.7750000000000004E-2</v>
      </c>
      <c r="I6208">
        <v>0.49104999999999999</v>
      </c>
      <c r="J6208">
        <v>0.33955000000000002</v>
      </c>
      <c r="K6208">
        <v>0.22864999999999999</v>
      </c>
      <c r="L6208">
        <v>0.28505000000000003</v>
      </c>
    </row>
    <row r="6209" spans="1:12" x14ac:dyDescent="0.3">
      <c r="A6209">
        <v>6208</v>
      </c>
      <c r="B6209">
        <v>0.62075000000000002</v>
      </c>
      <c r="C6209">
        <v>0.45124999999999998</v>
      </c>
      <c r="D6209">
        <v>0.84684999999999999</v>
      </c>
      <c r="E6209">
        <v>0.74755000000000005</v>
      </c>
      <c r="F6209">
        <v>0.96655000000000002</v>
      </c>
      <c r="G6209">
        <v>0.36294999999999999</v>
      </c>
      <c r="H6209">
        <v>0.74855000000000005</v>
      </c>
      <c r="I6209">
        <v>0.39924999999999999</v>
      </c>
      <c r="J6209">
        <v>0.84445000000000003</v>
      </c>
      <c r="K6209">
        <v>0.96404999999999996</v>
      </c>
      <c r="L6209">
        <v>0.28005000000000002</v>
      </c>
    </row>
    <row r="6210" spans="1:12" x14ac:dyDescent="0.3">
      <c r="A6210">
        <v>6209</v>
      </c>
      <c r="B6210">
        <v>0.62085000000000001</v>
      </c>
      <c r="C6210">
        <v>0.79115000000000002</v>
      </c>
      <c r="D6210">
        <v>0.87965000000000004</v>
      </c>
      <c r="E6210">
        <v>0.20405000000000001</v>
      </c>
      <c r="F6210">
        <v>0.65175000000000005</v>
      </c>
      <c r="G6210">
        <v>0.53454999999999997</v>
      </c>
      <c r="H6210">
        <v>0.23945</v>
      </c>
      <c r="I6210">
        <v>0.56764999999999999</v>
      </c>
      <c r="J6210">
        <v>0.71704999999999997</v>
      </c>
      <c r="K6210">
        <v>4.675E-2</v>
      </c>
      <c r="L6210">
        <v>0.17954999999999999</v>
      </c>
    </row>
    <row r="6211" spans="1:12" x14ac:dyDescent="0.3">
      <c r="A6211">
        <v>6210</v>
      </c>
      <c r="B6211">
        <v>0.62095</v>
      </c>
      <c r="C6211">
        <v>0.26824999999999999</v>
      </c>
      <c r="D6211">
        <v>0.13025</v>
      </c>
      <c r="E6211">
        <v>0.23055</v>
      </c>
      <c r="F6211">
        <v>0.56655</v>
      </c>
      <c r="G6211">
        <v>0.66554999999999997</v>
      </c>
      <c r="H6211">
        <v>0.71214999999999995</v>
      </c>
      <c r="I6211">
        <v>0.27274999999999999</v>
      </c>
      <c r="J6211">
        <v>0.25864999999999999</v>
      </c>
      <c r="K6211">
        <v>0.11895</v>
      </c>
      <c r="L6211">
        <v>0.59294999999999998</v>
      </c>
    </row>
    <row r="6212" spans="1:12" x14ac:dyDescent="0.3">
      <c r="A6212">
        <v>6211</v>
      </c>
      <c r="B6212">
        <v>0.62104999999999999</v>
      </c>
      <c r="C6212">
        <v>0.94315000000000004</v>
      </c>
      <c r="D6212">
        <v>0.91864999999999997</v>
      </c>
      <c r="E6212">
        <v>4.45E-3</v>
      </c>
      <c r="F6212">
        <v>0.16764999999999999</v>
      </c>
      <c r="G6212">
        <v>0.20374999999999999</v>
      </c>
      <c r="H6212">
        <v>0.13625000000000001</v>
      </c>
      <c r="I6212">
        <v>0.14405000000000001</v>
      </c>
      <c r="J6212">
        <v>0.32324999999999998</v>
      </c>
      <c r="K6212">
        <v>0.66535</v>
      </c>
      <c r="L6212">
        <v>0.44555</v>
      </c>
    </row>
    <row r="6213" spans="1:12" x14ac:dyDescent="0.3">
      <c r="A6213">
        <v>6212</v>
      </c>
      <c r="B6213">
        <v>0.62114999999999998</v>
      </c>
      <c r="C6213">
        <v>0.80735000000000001</v>
      </c>
      <c r="D6213">
        <v>0.82725000000000004</v>
      </c>
      <c r="E6213">
        <v>0.40325</v>
      </c>
      <c r="F6213">
        <v>0.89805000000000001</v>
      </c>
      <c r="G6213">
        <v>8.1250000000000003E-2</v>
      </c>
      <c r="H6213">
        <v>0.99455000000000005</v>
      </c>
      <c r="I6213">
        <v>0.11584999999999999</v>
      </c>
      <c r="J6213">
        <v>0.92344999999999999</v>
      </c>
      <c r="K6213">
        <v>0.44455</v>
      </c>
      <c r="L6213">
        <v>0.71594999999999998</v>
      </c>
    </row>
    <row r="6214" spans="1:12" x14ac:dyDescent="0.3">
      <c r="A6214">
        <v>6213</v>
      </c>
      <c r="B6214">
        <v>0.62124999999999997</v>
      </c>
      <c r="C6214">
        <v>0.26995000000000002</v>
      </c>
      <c r="D6214">
        <v>1.125E-2</v>
      </c>
      <c r="E6214">
        <v>0.59125000000000005</v>
      </c>
      <c r="F6214">
        <v>0.13375000000000001</v>
      </c>
      <c r="G6214">
        <v>0.19545000000000001</v>
      </c>
      <c r="H6214">
        <v>0.84035000000000004</v>
      </c>
      <c r="I6214">
        <v>0.25235000000000002</v>
      </c>
      <c r="J6214">
        <v>0.88014999999999999</v>
      </c>
      <c r="K6214">
        <v>4.4049999999999999E-2</v>
      </c>
      <c r="L6214">
        <v>0.99765000000000004</v>
      </c>
    </row>
    <row r="6215" spans="1:12" x14ac:dyDescent="0.3">
      <c r="A6215">
        <v>6214</v>
      </c>
      <c r="B6215">
        <v>0.62134999999999996</v>
      </c>
      <c r="C6215">
        <v>0.77734999999999999</v>
      </c>
      <c r="D6215">
        <v>8.6349999999999996E-2</v>
      </c>
      <c r="E6215">
        <v>0.11005</v>
      </c>
      <c r="F6215">
        <v>0.30635000000000001</v>
      </c>
      <c r="G6215">
        <v>0.76075000000000004</v>
      </c>
      <c r="H6215">
        <v>0.21654999999999999</v>
      </c>
      <c r="I6215">
        <v>0.39005000000000001</v>
      </c>
      <c r="J6215">
        <v>0.70035000000000003</v>
      </c>
      <c r="K6215">
        <v>4.8250000000000001E-2</v>
      </c>
      <c r="L6215">
        <v>0.80825000000000002</v>
      </c>
    </row>
    <row r="6216" spans="1:12" x14ac:dyDescent="0.3">
      <c r="A6216">
        <v>6215</v>
      </c>
      <c r="B6216">
        <v>0.62144999999999995</v>
      </c>
      <c r="C6216">
        <v>0.28825000000000001</v>
      </c>
      <c r="D6216">
        <v>1.3500000000000001E-3</v>
      </c>
      <c r="E6216">
        <v>0.19685</v>
      </c>
      <c r="F6216">
        <v>0.20724999999999999</v>
      </c>
      <c r="G6216">
        <v>0.77515000000000001</v>
      </c>
      <c r="H6216">
        <v>0.95055000000000001</v>
      </c>
      <c r="I6216">
        <v>0.91444999999999999</v>
      </c>
      <c r="J6216">
        <v>0.30175000000000002</v>
      </c>
      <c r="K6216">
        <v>0.31245000000000001</v>
      </c>
      <c r="L6216">
        <v>0.41404999999999997</v>
      </c>
    </row>
    <row r="6217" spans="1:12" x14ac:dyDescent="0.3">
      <c r="A6217">
        <v>6216</v>
      </c>
      <c r="B6217">
        <v>0.62155000000000005</v>
      </c>
      <c r="C6217">
        <v>0.12145</v>
      </c>
      <c r="D6217">
        <v>0.78864999999999996</v>
      </c>
      <c r="E6217">
        <v>0.67784999999999995</v>
      </c>
      <c r="F6217">
        <v>0.71114999999999995</v>
      </c>
      <c r="G6217">
        <v>0.10185</v>
      </c>
      <c r="H6217">
        <v>0.78434999999999999</v>
      </c>
      <c r="I6217">
        <v>0.76324999999999998</v>
      </c>
      <c r="J6217">
        <v>0.32995000000000002</v>
      </c>
      <c r="K6217">
        <v>0.56774999999999998</v>
      </c>
      <c r="L6217">
        <v>0.82235000000000003</v>
      </c>
    </row>
    <row r="6218" spans="1:12" x14ac:dyDescent="0.3">
      <c r="A6218">
        <v>6217</v>
      </c>
      <c r="B6218">
        <v>0.62165000000000004</v>
      </c>
      <c r="C6218">
        <v>1.025E-2</v>
      </c>
      <c r="D6218">
        <v>0.32834999999999998</v>
      </c>
      <c r="E6218">
        <v>0.96045000000000003</v>
      </c>
      <c r="F6218">
        <v>0.96214999999999995</v>
      </c>
      <c r="G6218">
        <v>0.44135000000000002</v>
      </c>
      <c r="H6218">
        <v>0.58804999999999996</v>
      </c>
      <c r="I6218">
        <v>0.71965000000000001</v>
      </c>
      <c r="J6218">
        <v>0.36125000000000002</v>
      </c>
      <c r="K6218">
        <v>0.95984999999999998</v>
      </c>
      <c r="L6218">
        <v>0.41625000000000001</v>
      </c>
    </row>
    <row r="6219" spans="1:12" x14ac:dyDescent="0.3">
      <c r="A6219">
        <v>6218</v>
      </c>
      <c r="B6219">
        <v>0.62175000000000002</v>
      </c>
      <c r="C6219">
        <v>0.31555</v>
      </c>
      <c r="D6219">
        <v>8.3750000000000005E-2</v>
      </c>
      <c r="E6219">
        <v>2.0150000000000001E-2</v>
      </c>
      <c r="F6219">
        <v>0.68615000000000004</v>
      </c>
      <c r="G6219">
        <v>0.49545</v>
      </c>
      <c r="H6219">
        <v>0.10664999999999999</v>
      </c>
      <c r="I6219">
        <v>0.35254999999999997</v>
      </c>
      <c r="J6219">
        <v>0.32305</v>
      </c>
      <c r="K6219">
        <v>0.98885000000000001</v>
      </c>
      <c r="L6219">
        <v>0.58055000000000001</v>
      </c>
    </row>
    <row r="6220" spans="1:12" x14ac:dyDescent="0.3">
      <c r="A6220">
        <v>6219</v>
      </c>
      <c r="B6220">
        <v>0.62185000000000001</v>
      </c>
      <c r="C6220">
        <v>0.69205000000000005</v>
      </c>
      <c r="D6220">
        <v>0.16994999999999999</v>
      </c>
      <c r="E6220">
        <v>0.20594999999999999</v>
      </c>
      <c r="F6220">
        <v>0.89434999999999998</v>
      </c>
      <c r="G6220">
        <v>0.79285000000000005</v>
      </c>
      <c r="H6220">
        <v>0.63815</v>
      </c>
      <c r="I6220">
        <v>0.40834999999999999</v>
      </c>
      <c r="J6220">
        <v>9.8949999999999996E-2</v>
      </c>
      <c r="K6220">
        <v>0.90795000000000003</v>
      </c>
      <c r="L6220">
        <v>0.93464999999999998</v>
      </c>
    </row>
    <row r="6221" spans="1:12" x14ac:dyDescent="0.3">
      <c r="A6221">
        <v>6220</v>
      </c>
      <c r="B6221">
        <v>0.62195</v>
      </c>
      <c r="C6221">
        <v>0.98045000000000004</v>
      </c>
      <c r="D6221">
        <v>0.14305000000000001</v>
      </c>
      <c r="E6221">
        <v>0.45134999999999997</v>
      </c>
      <c r="F6221">
        <v>0.59155000000000002</v>
      </c>
      <c r="G6221">
        <v>0.30825000000000002</v>
      </c>
      <c r="H6221">
        <v>0.41044999999999998</v>
      </c>
      <c r="I6221">
        <v>7.2849999999999998E-2</v>
      </c>
      <c r="J6221">
        <v>0.21454999999999999</v>
      </c>
      <c r="K6221">
        <v>0.51575000000000004</v>
      </c>
      <c r="L6221">
        <v>0.52805000000000002</v>
      </c>
    </row>
    <row r="6222" spans="1:12" x14ac:dyDescent="0.3">
      <c r="A6222">
        <v>6221</v>
      </c>
      <c r="B6222">
        <v>0.62204999999999999</v>
      </c>
      <c r="C6222">
        <v>0.46355000000000002</v>
      </c>
      <c r="D6222">
        <v>0.40825</v>
      </c>
      <c r="E6222">
        <v>0.38514999999999999</v>
      </c>
      <c r="F6222">
        <v>0.91895000000000004</v>
      </c>
      <c r="G6222">
        <v>0.34665000000000001</v>
      </c>
      <c r="H6222">
        <v>0.76295000000000002</v>
      </c>
      <c r="I6222">
        <v>0.31295000000000001</v>
      </c>
      <c r="J6222">
        <v>0.55374999999999996</v>
      </c>
      <c r="K6222">
        <v>0.46475</v>
      </c>
      <c r="L6222">
        <v>0.31014999999999998</v>
      </c>
    </row>
    <row r="6223" spans="1:12" x14ac:dyDescent="0.3">
      <c r="A6223">
        <v>6222</v>
      </c>
      <c r="B6223">
        <v>0.62214999999999998</v>
      </c>
      <c r="C6223">
        <v>0.88375000000000004</v>
      </c>
      <c r="D6223">
        <v>0.12245</v>
      </c>
      <c r="E6223">
        <v>0.44574999999999998</v>
      </c>
      <c r="F6223">
        <v>0.50555000000000005</v>
      </c>
      <c r="G6223">
        <v>0.73314999999999997</v>
      </c>
      <c r="H6223">
        <v>0.82494999999999996</v>
      </c>
      <c r="I6223">
        <v>0.53415000000000001</v>
      </c>
      <c r="J6223">
        <v>0.21845000000000001</v>
      </c>
      <c r="K6223">
        <v>0.82594999999999996</v>
      </c>
      <c r="L6223">
        <v>0.21654999999999999</v>
      </c>
    </row>
    <row r="6224" spans="1:12" x14ac:dyDescent="0.3">
      <c r="A6224">
        <v>6223</v>
      </c>
      <c r="B6224">
        <v>0.62224999999999997</v>
      </c>
      <c r="C6224">
        <v>5.765E-2</v>
      </c>
      <c r="D6224">
        <v>5.0950000000000002E-2</v>
      </c>
      <c r="E6224">
        <v>0.51944999999999997</v>
      </c>
      <c r="F6224">
        <v>0.99224999999999997</v>
      </c>
      <c r="G6224">
        <v>0.42695</v>
      </c>
      <c r="H6224">
        <v>0.35025000000000001</v>
      </c>
      <c r="I6224">
        <v>0.70035000000000003</v>
      </c>
      <c r="J6224">
        <v>0.98955000000000004</v>
      </c>
      <c r="K6224">
        <v>0.86055000000000004</v>
      </c>
      <c r="L6224">
        <v>0.80874999999999997</v>
      </c>
    </row>
    <row r="6225" spans="1:12" x14ac:dyDescent="0.3">
      <c r="A6225">
        <v>6224</v>
      </c>
      <c r="B6225">
        <v>0.62234999999999996</v>
      </c>
      <c r="C6225">
        <v>1.1350000000000001E-2</v>
      </c>
      <c r="D6225">
        <v>0.67195000000000005</v>
      </c>
      <c r="E6225">
        <v>0.35394999999999999</v>
      </c>
      <c r="F6225">
        <v>0.44035000000000002</v>
      </c>
      <c r="G6225">
        <v>0.30945</v>
      </c>
      <c r="H6225">
        <v>0.54225000000000001</v>
      </c>
      <c r="I6225">
        <v>0.74085000000000001</v>
      </c>
      <c r="J6225">
        <v>0.91544999999999999</v>
      </c>
      <c r="K6225">
        <v>5.355E-2</v>
      </c>
      <c r="L6225">
        <v>0.40215000000000001</v>
      </c>
    </row>
    <row r="6226" spans="1:12" x14ac:dyDescent="0.3">
      <c r="A6226">
        <v>6225</v>
      </c>
      <c r="B6226">
        <v>0.62244999999999995</v>
      </c>
      <c r="C6226">
        <v>0.38114999999999999</v>
      </c>
      <c r="D6226">
        <v>3.2349999999999997E-2</v>
      </c>
      <c r="E6226">
        <v>0.87314999999999998</v>
      </c>
      <c r="F6226">
        <v>0.46325</v>
      </c>
      <c r="G6226">
        <v>0.99424999999999997</v>
      </c>
      <c r="H6226">
        <v>0.18795000000000001</v>
      </c>
      <c r="I6226">
        <v>9.0050000000000005E-2</v>
      </c>
      <c r="J6226">
        <v>0.49204999999999999</v>
      </c>
      <c r="K6226">
        <v>2.2749999999999999E-2</v>
      </c>
      <c r="L6226">
        <v>0.54605000000000004</v>
      </c>
    </row>
    <row r="6227" spans="1:12" x14ac:dyDescent="0.3">
      <c r="A6227">
        <v>6226</v>
      </c>
      <c r="B6227">
        <v>0.62255000000000005</v>
      </c>
      <c r="C6227">
        <v>0.58474999999999999</v>
      </c>
      <c r="D6227">
        <v>0.82294999999999996</v>
      </c>
      <c r="E6227">
        <v>0.70194999999999996</v>
      </c>
      <c r="F6227">
        <v>0.26695000000000002</v>
      </c>
      <c r="G6227">
        <v>0.19635</v>
      </c>
      <c r="H6227">
        <v>0.92784999999999995</v>
      </c>
      <c r="I6227">
        <v>0.48995</v>
      </c>
      <c r="J6227">
        <v>0.61014999999999997</v>
      </c>
      <c r="K6227">
        <v>0.70335000000000003</v>
      </c>
      <c r="L6227">
        <v>0.40765000000000001</v>
      </c>
    </row>
    <row r="6228" spans="1:12" x14ac:dyDescent="0.3">
      <c r="A6228">
        <v>6227</v>
      </c>
      <c r="B6228">
        <v>0.62265000000000004</v>
      </c>
      <c r="C6228">
        <v>0.40955000000000003</v>
      </c>
      <c r="D6228">
        <v>0.46784999999999999</v>
      </c>
      <c r="E6228">
        <v>0.62065000000000003</v>
      </c>
      <c r="F6228">
        <v>0.17815</v>
      </c>
      <c r="G6228">
        <v>0.61604999999999999</v>
      </c>
      <c r="H6228">
        <v>0.16405</v>
      </c>
      <c r="I6228">
        <v>0.94145000000000001</v>
      </c>
      <c r="J6228">
        <v>0.72214999999999996</v>
      </c>
      <c r="K6228">
        <v>0.62955000000000005</v>
      </c>
      <c r="L6228">
        <v>4.6850000000000003E-2</v>
      </c>
    </row>
    <row r="6229" spans="1:12" x14ac:dyDescent="0.3">
      <c r="A6229">
        <v>6228</v>
      </c>
      <c r="B6229">
        <v>0.62275000000000003</v>
      </c>
      <c r="C6229">
        <v>0.66315000000000002</v>
      </c>
      <c r="D6229">
        <v>0.70574999999999999</v>
      </c>
      <c r="E6229">
        <v>9.8350000000000007E-2</v>
      </c>
      <c r="F6229">
        <v>0.80535000000000001</v>
      </c>
      <c r="G6229">
        <v>4.4999999999999999E-4</v>
      </c>
      <c r="H6229">
        <v>0.23694999999999999</v>
      </c>
      <c r="I6229">
        <v>0.94804999999999995</v>
      </c>
      <c r="J6229">
        <v>1.6650000000000002E-2</v>
      </c>
      <c r="K6229">
        <v>0.44514999999999999</v>
      </c>
      <c r="L6229">
        <v>0.74924999999999997</v>
      </c>
    </row>
    <row r="6230" spans="1:12" x14ac:dyDescent="0.3">
      <c r="A6230">
        <v>6229</v>
      </c>
      <c r="B6230">
        <v>0.62285000000000001</v>
      </c>
      <c r="C6230">
        <v>0.49445</v>
      </c>
      <c r="D6230">
        <v>0.15154999999999999</v>
      </c>
      <c r="E6230">
        <v>0.96425000000000005</v>
      </c>
      <c r="F6230">
        <v>0.32324999999999998</v>
      </c>
      <c r="G6230">
        <v>0.27174999999999999</v>
      </c>
      <c r="H6230">
        <v>0.60294999999999999</v>
      </c>
      <c r="I6230">
        <v>0.50344999999999995</v>
      </c>
      <c r="J6230">
        <v>6.8150000000000002E-2</v>
      </c>
      <c r="K6230">
        <v>0.56054999999999999</v>
      </c>
      <c r="L6230">
        <v>0.12855</v>
      </c>
    </row>
    <row r="6231" spans="1:12" x14ac:dyDescent="0.3">
      <c r="A6231">
        <v>6230</v>
      </c>
      <c r="B6231">
        <v>0.62295</v>
      </c>
      <c r="C6231">
        <v>0.40655000000000002</v>
      </c>
      <c r="D6231">
        <v>0.31185000000000002</v>
      </c>
      <c r="E6231">
        <v>0.50505</v>
      </c>
      <c r="F6231">
        <v>0.40925</v>
      </c>
      <c r="G6231">
        <v>0.61265000000000003</v>
      </c>
      <c r="H6231">
        <v>0.61334999999999995</v>
      </c>
      <c r="I6231">
        <v>0.62285000000000001</v>
      </c>
      <c r="J6231">
        <v>0.17685000000000001</v>
      </c>
      <c r="K6231">
        <v>0.55174999999999996</v>
      </c>
      <c r="L6231">
        <v>6.45E-3</v>
      </c>
    </row>
    <row r="6232" spans="1:12" x14ac:dyDescent="0.3">
      <c r="A6232">
        <v>6231</v>
      </c>
      <c r="B6232">
        <v>0.62304999999999999</v>
      </c>
      <c r="C6232">
        <v>0.72145000000000004</v>
      </c>
      <c r="D6232">
        <v>0.14765</v>
      </c>
      <c r="E6232">
        <v>0.54044999999999999</v>
      </c>
      <c r="F6232">
        <v>0.96984999999999999</v>
      </c>
      <c r="G6232">
        <v>8.8550000000000004E-2</v>
      </c>
      <c r="H6232">
        <v>0.87934999999999997</v>
      </c>
      <c r="I6232">
        <v>6.0850000000000001E-2</v>
      </c>
      <c r="J6232">
        <v>0.18595</v>
      </c>
      <c r="K6232">
        <v>0.25595000000000001</v>
      </c>
      <c r="L6232">
        <v>0.17444999999999999</v>
      </c>
    </row>
    <row r="6233" spans="1:12" x14ac:dyDescent="0.3">
      <c r="A6233">
        <v>6232</v>
      </c>
      <c r="B6233">
        <v>0.62314999999999998</v>
      </c>
      <c r="C6233">
        <v>0.95714999999999995</v>
      </c>
      <c r="D6233">
        <v>4.845E-2</v>
      </c>
      <c r="E6233">
        <v>0.24765000000000001</v>
      </c>
      <c r="F6233">
        <v>0.73404999999999998</v>
      </c>
      <c r="G6233">
        <v>3.4450000000000001E-2</v>
      </c>
      <c r="H6233">
        <v>0.99655000000000005</v>
      </c>
      <c r="I6233">
        <v>6.8250000000000005E-2</v>
      </c>
      <c r="J6233">
        <v>0.82965</v>
      </c>
      <c r="K6233">
        <v>0.46145000000000003</v>
      </c>
      <c r="L6233">
        <v>0.85585</v>
      </c>
    </row>
    <row r="6234" spans="1:12" x14ac:dyDescent="0.3">
      <c r="A6234">
        <v>6233</v>
      </c>
      <c r="B6234">
        <v>0.62324999999999997</v>
      </c>
      <c r="C6234">
        <v>0.98485</v>
      </c>
      <c r="D6234">
        <v>0.33315</v>
      </c>
      <c r="E6234">
        <v>0.51765000000000005</v>
      </c>
      <c r="F6234">
        <v>0.78405000000000002</v>
      </c>
      <c r="G6234">
        <v>0.49754999999999999</v>
      </c>
      <c r="H6234">
        <v>0.62655000000000005</v>
      </c>
      <c r="I6234">
        <v>0.69015000000000004</v>
      </c>
      <c r="J6234">
        <v>0.73704999999999998</v>
      </c>
      <c r="K6234">
        <v>0.64464999999999995</v>
      </c>
      <c r="L6234">
        <v>0.37085000000000001</v>
      </c>
    </row>
    <row r="6235" spans="1:12" x14ac:dyDescent="0.3">
      <c r="A6235">
        <v>6234</v>
      </c>
      <c r="B6235">
        <v>0.62334999999999996</v>
      </c>
      <c r="C6235">
        <v>0.41575000000000001</v>
      </c>
      <c r="D6235">
        <v>9.6549999999999997E-2</v>
      </c>
      <c r="E6235">
        <v>0.42675000000000002</v>
      </c>
      <c r="F6235">
        <v>0.10034999999999999</v>
      </c>
      <c r="G6235">
        <v>0.62404999999999999</v>
      </c>
      <c r="H6235">
        <v>0.50944999999999996</v>
      </c>
      <c r="I6235">
        <v>0.89044999999999996</v>
      </c>
      <c r="J6235">
        <v>0.75214999999999999</v>
      </c>
      <c r="K6235">
        <v>0.40965000000000001</v>
      </c>
      <c r="L6235">
        <v>0.62504999999999999</v>
      </c>
    </row>
    <row r="6236" spans="1:12" x14ac:dyDescent="0.3">
      <c r="A6236">
        <v>6235</v>
      </c>
      <c r="B6236">
        <v>0.62344999999999995</v>
      </c>
      <c r="C6236">
        <v>0.19334999999999999</v>
      </c>
      <c r="D6236">
        <v>0.70294999999999996</v>
      </c>
      <c r="E6236">
        <v>0.64685000000000004</v>
      </c>
      <c r="F6236">
        <v>0.91074999999999995</v>
      </c>
      <c r="G6236">
        <v>0.50895000000000001</v>
      </c>
      <c r="H6236">
        <v>0.70335000000000003</v>
      </c>
      <c r="I6236">
        <v>5.7149999999999999E-2</v>
      </c>
      <c r="J6236">
        <v>0.52044999999999997</v>
      </c>
      <c r="K6236">
        <v>0.46365000000000001</v>
      </c>
      <c r="L6236">
        <v>0.86795</v>
      </c>
    </row>
    <row r="6237" spans="1:12" x14ac:dyDescent="0.3">
      <c r="A6237">
        <v>6236</v>
      </c>
      <c r="B6237">
        <v>0.62355000000000005</v>
      </c>
      <c r="C6237">
        <v>0.75134999999999996</v>
      </c>
      <c r="D6237">
        <v>0.24945000000000001</v>
      </c>
      <c r="E6237">
        <v>0.24415000000000001</v>
      </c>
      <c r="F6237">
        <v>0.75485000000000002</v>
      </c>
      <c r="G6237">
        <v>0.86934999999999996</v>
      </c>
      <c r="H6237">
        <v>0.67835000000000001</v>
      </c>
      <c r="I6237">
        <v>0.99914999999999998</v>
      </c>
      <c r="J6237">
        <v>0.43364999999999998</v>
      </c>
      <c r="K6237">
        <v>0.85055000000000003</v>
      </c>
      <c r="L6237">
        <v>0.18754999999999999</v>
      </c>
    </row>
    <row r="6238" spans="1:12" x14ac:dyDescent="0.3">
      <c r="A6238">
        <v>6237</v>
      </c>
      <c r="B6238">
        <v>0.62365000000000004</v>
      </c>
      <c r="C6238">
        <v>0.96475</v>
      </c>
      <c r="D6238">
        <v>0.22495000000000001</v>
      </c>
      <c r="E6238">
        <v>7.485E-2</v>
      </c>
      <c r="F6238">
        <v>0.30035000000000001</v>
      </c>
      <c r="G6238">
        <v>0.64705000000000001</v>
      </c>
      <c r="H6238">
        <v>0.42645</v>
      </c>
      <c r="I6238">
        <v>0.26855000000000001</v>
      </c>
      <c r="J6238">
        <v>1.4999999999999999E-4</v>
      </c>
      <c r="K6238">
        <v>0.65525</v>
      </c>
      <c r="L6238">
        <v>0.19275</v>
      </c>
    </row>
    <row r="6239" spans="1:12" x14ac:dyDescent="0.3">
      <c r="A6239">
        <v>6238</v>
      </c>
      <c r="B6239">
        <v>0.62375000000000003</v>
      </c>
      <c r="C6239">
        <v>0.54854999999999998</v>
      </c>
      <c r="D6239">
        <v>0.54574999999999996</v>
      </c>
      <c r="E6239">
        <v>2.3550000000000001E-2</v>
      </c>
      <c r="F6239">
        <v>0.75824999999999998</v>
      </c>
      <c r="G6239">
        <v>0.83335000000000004</v>
      </c>
      <c r="H6239">
        <v>0.51134999999999997</v>
      </c>
      <c r="I6239">
        <v>0.78725000000000001</v>
      </c>
      <c r="J6239">
        <v>0.46765000000000001</v>
      </c>
      <c r="K6239">
        <v>0.92115000000000002</v>
      </c>
      <c r="L6239">
        <v>0.60685</v>
      </c>
    </row>
    <row r="6240" spans="1:12" x14ac:dyDescent="0.3">
      <c r="A6240">
        <v>6239</v>
      </c>
      <c r="B6240">
        <v>0.62385000000000002</v>
      </c>
      <c r="C6240">
        <v>0.14874999999999999</v>
      </c>
      <c r="D6240">
        <v>0.85414999999999996</v>
      </c>
      <c r="E6240">
        <v>0.41844999999999999</v>
      </c>
      <c r="F6240">
        <v>0.37995000000000001</v>
      </c>
      <c r="G6240">
        <v>0.13905000000000001</v>
      </c>
      <c r="H6240">
        <v>0.80305000000000004</v>
      </c>
      <c r="I6240">
        <v>0.35075000000000001</v>
      </c>
      <c r="J6240">
        <v>0.82125000000000004</v>
      </c>
      <c r="K6240">
        <v>0.69855</v>
      </c>
      <c r="L6240">
        <v>0.51434999999999997</v>
      </c>
    </row>
    <row r="6241" spans="1:12" x14ac:dyDescent="0.3">
      <c r="A6241">
        <v>6240</v>
      </c>
      <c r="B6241">
        <v>0.62395</v>
      </c>
      <c r="C6241">
        <v>0.74395</v>
      </c>
      <c r="D6241">
        <v>0.86965000000000003</v>
      </c>
      <c r="E6241">
        <v>0.82755000000000001</v>
      </c>
      <c r="F6241">
        <v>0.20085</v>
      </c>
      <c r="G6241">
        <v>0.48685</v>
      </c>
      <c r="H6241">
        <v>0.40415000000000001</v>
      </c>
      <c r="I6241">
        <v>0.83155000000000001</v>
      </c>
      <c r="J6241">
        <v>0.95145000000000002</v>
      </c>
      <c r="K6241">
        <v>0.16744999999999999</v>
      </c>
      <c r="L6241">
        <v>0.59604999999999997</v>
      </c>
    </row>
    <row r="6242" spans="1:12" x14ac:dyDescent="0.3">
      <c r="A6242">
        <v>6241</v>
      </c>
      <c r="B6242">
        <v>0.62404999999999999</v>
      </c>
      <c r="C6242">
        <v>0.43654999999999999</v>
      </c>
      <c r="D6242">
        <v>0.29104999999999998</v>
      </c>
      <c r="E6242">
        <v>0.88505</v>
      </c>
      <c r="F6242">
        <v>0.32755000000000001</v>
      </c>
      <c r="G6242">
        <v>8.2849999999999993E-2</v>
      </c>
      <c r="H6242">
        <v>0.65664999999999996</v>
      </c>
      <c r="I6242">
        <v>0.96604999999999996</v>
      </c>
      <c r="J6242">
        <v>0.73365000000000002</v>
      </c>
      <c r="K6242">
        <v>0.49814999999999998</v>
      </c>
      <c r="L6242">
        <v>0.58884999999999998</v>
      </c>
    </row>
    <row r="6243" spans="1:12" x14ac:dyDescent="0.3">
      <c r="A6243">
        <v>6242</v>
      </c>
      <c r="B6243">
        <v>0.62414999999999998</v>
      </c>
      <c r="C6243">
        <v>9.0450000000000003E-2</v>
      </c>
      <c r="D6243">
        <v>0.63275000000000003</v>
      </c>
      <c r="E6243">
        <v>0.85655000000000003</v>
      </c>
      <c r="F6243">
        <v>0.12064999999999999</v>
      </c>
      <c r="G6243">
        <v>0.39305000000000001</v>
      </c>
      <c r="H6243">
        <v>0.81464999999999999</v>
      </c>
      <c r="I6243">
        <v>0.70594999999999997</v>
      </c>
      <c r="J6243">
        <v>9.0050000000000005E-2</v>
      </c>
      <c r="K6243">
        <v>0.55345</v>
      </c>
      <c r="L6243">
        <v>1.255E-2</v>
      </c>
    </row>
    <row r="6244" spans="1:12" x14ac:dyDescent="0.3">
      <c r="A6244">
        <v>6243</v>
      </c>
      <c r="B6244">
        <v>0.62424999999999997</v>
      </c>
      <c r="C6244">
        <v>0.99544999999999995</v>
      </c>
      <c r="D6244">
        <v>4.4999999999999999E-4</v>
      </c>
      <c r="E6244">
        <v>0.10395</v>
      </c>
      <c r="F6244">
        <v>0.20394999999999999</v>
      </c>
      <c r="G6244">
        <v>0.46525</v>
      </c>
      <c r="H6244">
        <v>0.30175000000000002</v>
      </c>
      <c r="I6244">
        <v>0.66025</v>
      </c>
      <c r="J6244">
        <v>0.88034999999999997</v>
      </c>
      <c r="K6244">
        <v>0.32335000000000003</v>
      </c>
      <c r="L6244">
        <v>0.53505000000000003</v>
      </c>
    </row>
    <row r="6245" spans="1:12" x14ac:dyDescent="0.3">
      <c r="A6245">
        <v>6244</v>
      </c>
      <c r="B6245">
        <v>0.62434999999999996</v>
      </c>
      <c r="C6245">
        <v>0.82574999999999998</v>
      </c>
      <c r="D6245">
        <v>0.78595000000000004</v>
      </c>
      <c r="E6245">
        <v>1.085E-2</v>
      </c>
      <c r="F6245">
        <v>0.16625000000000001</v>
      </c>
      <c r="G6245">
        <v>0.38805000000000001</v>
      </c>
      <c r="H6245">
        <v>0.57115000000000005</v>
      </c>
      <c r="I6245">
        <v>9.0249999999999997E-2</v>
      </c>
      <c r="J6245">
        <v>0.94874999999999998</v>
      </c>
      <c r="K6245">
        <v>0.59245000000000003</v>
      </c>
      <c r="L6245">
        <v>0.82025000000000003</v>
      </c>
    </row>
    <row r="6246" spans="1:12" x14ac:dyDescent="0.3">
      <c r="A6246">
        <v>6245</v>
      </c>
      <c r="B6246">
        <v>0.62444999999999995</v>
      </c>
      <c r="C6246">
        <v>5.5050000000000002E-2</v>
      </c>
      <c r="D6246">
        <v>0.51844999999999997</v>
      </c>
      <c r="E6246">
        <v>0.54454999999999998</v>
      </c>
      <c r="F6246">
        <v>0.54285000000000005</v>
      </c>
      <c r="G6246">
        <v>0.42075000000000001</v>
      </c>
      <c r="H6246">
        <v>0.27615000000000001</v>
      </c>
      <c r="I6246">
        <v>0.66944999999999999</v>
      </c>
      <c r="J6246">
        <v>0.96504999999999996</v>
      </c>
      <c r="K6246">
        <v>2.2950000000000002E-2</v>
      </c>
      <c r="L6246">
        <v>0.32514999999999999</v>
      </c>
    </row>
    <row r="6247" spans="1:12" x14ac:dyDescent="0.3">
      <c r="A6247">
        <v>6246</v>
      </c>
      <c r="B6247">
        <v>0.62455000000000005</v>
      </c>
      <c r="C6247">
        <v>0.14724999999999999</v>
      </c>
      <c r="D6247">
        <v>0.66764999999999997</v>
      </c>
      <c r="E6247">
        <v>0.99865000000000004</v>
      </c>
      <c r="F6247">
        <v>0.89424999999999999</v>
      </c>
      <c r="G6247">
        <v>0.54654999999999998</v>
      </c>
      <c r="H6247">
        <v>5.0049999999999997E-2</v>
      </c>
      <c r="I6247">
        <v>0.38574999999999998</v>
      </c>
      <c r="J6247">
        <v>0.11165</v>
      </c>
      <c r="K6247">
        <v>0.35044999999999998</v>
      </c>
      <c r="L6247">
        <v>0.60265000000000002</v>
      </c>
    </row>
    <row r="6248" spans="1:12" x14ac:dyDescent="0.3">
      <c r="A6248">
        <v>6247</v>
      </c>
      <c r="B6248">
        <v>0.62465000000000004</v>
      </c>
      <c r="C6248">
        <v>0.53215000000000001</v>
      </c>
      <c r="D6248">
        <v>0.15584999999999999</v>
      </c>
      <c r="E6248">
        <v>0.71494999999999997</v>
      </c>
      <c r="F6248">
        <v>0.22075</v>
      </c>
      <c r="G6248">
        <v>0.46694999999999998</v>
      </c>
      <c r="H6248">
        <v>7.3849999999999999E-2</v>
      </c>
      <c r="I6248">
        <v>0.65275000000000005</v>
      </c>
      <c r="J6248">
        <v>0.93245</v>
      </c>
      <c r="K6248">
        <v>0.90934999999999999</v>
      </c>
      <c r="L6248">
        <v>0.20315</v>
      </c>
    </row>
    <row r="6249" spans="1:12" x14ac:dyDescent="0.3">
      <c r="A6249">
        <v>6248</v>
      </c>
      <c r="B6249">
        <v>0.62475000000000003</v>
      </c>
      <c r="C6249">
        <v>6.2649999999999997E-2</v>
      </c>
      <c r="D6249">
        <v>0.74675000000000002</v>
      </c>
      <c r="E6249">
        <v>0.40234999999999999</v>
      </c>
      <c r="F6249">
        <v>0.39695000000000003</v>
      </c>
      <c r="G6249">
        <v>0.39465</v>
      </c>
      <c r="H6249">
        <v>0.32895000000000002</v>
      </c>
      <c r="I6249">
        <v>0.55764999999999998</v>
      </c>
      <c r="J6249">
        <v>0.76634999999999998</v>
      </c>
      <c r="K6249">
        <v>0.10755000000000001</v>
      </c>
      <c r="L6249">
        <v>0.50034999999999996</v>
      </c>
    </row>
    <row r="6250" spans="1:12" x14ac:dyDescent="0.3">
      <c r="A6250">
        <v>6249</v>
      </c>
      <c r="B6250">
        <v>0.62485000000000002</v>
      </c>
      <c r="C6250">
        <v>0.30264999999999997</v>
      </c>
      <c r="D6250">
        <v>5.0650000000000001E-2</v>
      </c>
      <c r="E6250">
        <v>0.75665000000000004</v>
      </c>
      <c r="F6250">
        <v>0.14415</v>
      </c>
      <c r="G6250">
        <v>0.38424999999999998</v>
      </c>
      <c r="H6250">
        <v>5.0349999999999999E-2</v>
      </c>
      <c r="I6250">
        <v>0.18645</v>
      </c>
      <c r="J6250">
        <v>0.92495000000000005</v>
      </c>
      <c r="K6250">
        <v>0.92074999999999996</v>
      </c>
      <c r="L6250">
        <v>0.22585</v>
      </c>
    </row>
    <row r="6251" spans="1:12" x14ac:dyDescent="0.3">
      <c r="A6251">
        <v>6250</v>
      </c>
      <c r="B6251">
        <v>0.62495000000000001</v>
      </c>
      <c r="C6251">
        <v>0.49775000000000003</v>
      </c>
      <c r="D6251">
        <v>0.49114999999999998</v>
      </c>
      <c r="E6251">
        <v>0.82535000000000003</v>
      </c>
      <c r="F6251">
        <v>0.94425000000000003</v>
      </c>
      <c r="G6251">
        <v>0.54644999999999999</v>
      </c>
      <c r="H6251">
        <v>0.38795000000000002</v>
      </c>
      <c r="I6251">
        <v>0.72814999999999996</v>
      </c>
      <c r="J6251">
        <v>0.54995000000000005</v>
      </c>
      <c r="K6251">
        <v>0.53885000000000005</v>
      </c>
      <c r="L6251">
        <v>0.81794999999999995</v>
      </c>
    </row>
    <row r="6252" spans="1:12" x14ac:dyDescent="0.3">
      <c r="A6252">
        <v>6251</v>
      </c>
      <c r="B6252">
        <v>0.62504999999999999</v>
      </c>
      <c r="C6252">
        <v>0.70465</v>
      </c>
      <c r="D6252">
        <v>0.77085000000000004</v>
      </c>
      <c r="E6252">
        <v>0.88005</v>
      </c>
      <c r="F6252">
        <v>0.23835000000000001</v>
      </c>
      <c r="G6252">
        <v>0.25895000000000001</v>
      </c>
      <c r="H6252">
        <v>0.26565</v>
      </c>
      <c r="I6252">
        <v>0.66315000000000002</v>
      </c>
      <c r="J6252">
        <v>0.13385</v>
      </c>
      <c r="K6252">
        <v>0.55574999999999997</v>
      </c>
      <c r="L6252">
        <v>0.11445</v>
      </c>
    </row>
    <row r="6253" spans="1:12" x14ac:dyDescent="0.3">
      <c r="A6253">
        <v>6252</v>
      </c>
      <c r="B6253">
        <v>0.62514999999999998</v>
      </c>
      <c r="C6253">
        <v>0.96765000000000001</v>
      </c>
      <c r="D6253">
        <v>0.71194999999999997</v>
      </c>
      <c r="E6253">
        <v>0.90864999999999996</v>
      </c>
      <c r="F6253">
        <v>0.51954999999999996</v>
      </c>
      <c r="G6253">
        <v>0.17595</v>
      </c>
      <c r="H6253">
        <v>0.86995</v>
      </c>
      <c r="I6253">
        <v>0.32874999999999999</v>
      </c>
      <c r="J6253">
        <v>0.15955</v>
      </c>
      <c r="K6253">
        <v>0.98975000000000002</v>
      </c>
      <c r="L6253">
        <v>0.22664999999999999</v>
      </c>
    </row>
    <row r="6254" spans="1:12" x14ac:dyDescent="0.3">
      <c r="A6254">
        <v>6253</v>
      </c>
      <c r="B6254">
        <v>0.62524999999999997</v>
      </c>
      <c r="C6254">
        <v>4.45E-3</v>
      </c>
      <c r="D6254">
        <v>0.74214999999999998</v>
      </c>
      <c r="E6254">
        <v>0.41585</v>
      </c>
      <c r="F6254">
        <v>0.37864999999999999</v>
      </c>
      <c r="G6254">
        <v>0.86185</v>
      </c>
      <c r="H6254">
        <v>0.94755</v>
      </c>
      <c r="I6254">
        <v>0.25224999999999997</v>
      </c>
      <c r="J6254">
        <v>3.4849999999999999E-2</v>
      </c>
      <c r="K6254">
        <v>6.45E-3</v>
      </c>
      <c r="L6254">
        <v>0.57245000000000001</v>
      </c>
    </row>
    <row r="6255" spans="1:12" x14ac:dyDescent="0.3">
      <c r="A6255">
        <v>6254</v>
      </c>
      <c r="B6255">
        <v>0.62534999999999996</v>
      </c>
      <c r="C6255">
        <v>0.99565000000000003</v>
      </c>
      <c r="D6255">
        <v>0.24324999999999999</v>
      </c>
      <c r="E6255">
        <v>0.13055</v>
      </c>
      <c r="F6255">
        <v>0.97265000000000001</v>
      </c>
      <c r="G6255">
        <v>0.15045</v>
      </c>
      <c r="H6255">
        <v>0.86155000000000004</v>
      </c>
      <c r="I6255">
        <v>0.65305000000000002</v>
      </c>
      <c r="J6255">
        <v>0.68425000000000002</v>
      </c>
      <c r="K6255">
        <v>0.86045000000000005</v>
      </c>
      <c r="L6255">
        <v>0.93964999999999999</v>
      </c>
    </row>
    <row r="6256" spans="1:12" x14ac:dyDescent="0.3">
      <c r="A6256">
        <v>6255</v>
      </c>
      <c r="B6256">
        <v>0.62544999999999995</v>
      </c>
      <c r="C6256">
        <v>0.99185000000000001</v>
      </c>
      <c r="D6256">
        <v>0.28175</v>
      </c>
      <c r="E6256">
        <v>0.59855000000000003</v>
      </c>
      <c r="F6256">
        <v>0.77234999999999998</v>
      </c>
      <c r="G6256">
        <v>0.75365000000000004</v>
      </c>
      <c r="H6256">
        <v>6.225E-2</v>
      </c>
      <c r="I6256">
        <v>5.4449999999999998E-2</v>
      </c>
      <c r="J6256">
        <v>0.87865000000000004</v>
      </c>
      <c r="K6256">
        <v>0.24715000000000001</v>
      </c>
      <c r="L6256">
        <v>1.6750000000000001E-2</v>
      </c>
    </row>
    <row r="6257" spans="1:12" x14ac:dyDescent="0.3">
      <c r="A6257">
        <v>6256</v>
      </c>
      <c r="B6257">
        <v>0.62555000000000005</v>
      </c>
      <c r="C6257">
        <v>0.57115000000000005</v>
      </c>
      <c r="D6257">
        <v>0.23845</v>
      </c>
      <c r="E6257">
        <v>0.75434999999999997</v>
      </c>
      <c r="F6257">
        <v>0.89024999999999999</v>
      </c>
      <c r="G6257">
        <v>0.73904999999999998</v>
      </c>
      <c r="H6257">
        <v>0.38314999999999999</v>
      </c>
      <c r="I6257">
        <v>0.13084999999999999</v>
      </c>
      <c r="J6257">
        <v>0.53195000000000003</v>
      </c>
      <c r="K6257">
        <v>0.83445000000000003</v>
      </c>
      <c r="L6257">
        <v>0.29485</v>
      </c>
    </row>
    <row r="6258" spans="1:12" x14ac:dyDescent="0.3">
      <c r="A6258">
        <v>6257</v>
      </c>
      <c r="B6258">
        <v>0.62565000000000004</v>
      </c>
      <c r="C6258">
        <v>0.38945000000000002</v>
      </c>
      <c r="D6258">
        <v>0.26005</v>
      </c>
      <c r="E6258">
        <v>0.10695</v>
      </c>
      <c r="F6258">
        <v>0.86714999999999998</v>
      </c>
      <c r="G6258">
        <v>9.2499999999999995E-3</v>
      </c>
      <c r="H6258">
        <v>0.23905000000000001</v>
      </c>
      <c r="I6258">
        <v>0.33145000000000002</v>
      </c>
      <c r="J6258">
        <v>0.73434999999999995</v>
      </c>
      <c r="K6258">
        <v>0.97075</v>
      </c>
      <c r="L6258">
        <v>0.46675</v>
      </c>
    </row>
    <row r="6259" spans="1:12" x14ac:dyDescent="0.3">
      <c r="A6259">
        <v>6258</v>
      </c>
      <c r="B6259">
        <v>0.62575000000000003</v>
      </c>
      <c r="C6259">
        <v>0.51744999999999997</v>
      </c>
      <c r="D6259">
        <v>0.50565000000000004</v>
      </c>
      <c r="E6259">
        <v>0.55445</v>
      </c>
      <c r="F6259">
        <v>0.75265000000000004</v>
      </c>
      <c r="G6259">
        <v>0.88575000000000004</v>
      </c>
      <c r="H6259">
        <v>0.46455000000000002</v>
      </c>
      <c r="I6259">
        <v>0.17674999999999999</v>
      </c>
      <c r="J6259">
        <v>0.20285</v>
      </c>
      <c r="K6259">
        <v>0.50824999999999998</v>
      </c>
      <c r="L6259">
        <v>0.32534999999999997</v>
      </c>
    </row>
    <row r="6260" spans="1:12" x14ac:dyDescent="0.3">
      <c r="A6260">
        <v>6259</v>
      </c>
      <c r="B6260">
        <v>0.62585000000000002</v>
      </c>
      <c r="C6260">
        <v>0.77854999999999996</v>
      </c>
      <c r="D6260">
        <v>0.63985000000000003</v>
      </c>
      <c r="E6260">
        <v>1.9449999999999999E-2</v>
      </c>
      <c r="F6260">
        <v>0.24165</v>
      </c>
      <c r="G6260">
        <v>0.33534999999999998</v>
      </c>
      <c r="H6260">
        <v>0.79935</v>
      </c>
      <c r="I6260">
        <v>2.0250000000000001E-2</v>
      </c>
      <c r="J6260">
        <v>0.35944999999999999</v>
      </c>
      <c r="K6260">
        <v>0.78574999999999995</v>
      </c>
      <c r="L6260">
        <v>0.26995000000000002</v>
      </c>
    </row>
    <row r="6261" spans="1:12" x14ac:dyDescent="0.3">
      <c r="A6261">
        <v>6260</v>
      </c>
      <c r="B6261">
        <v>0.62595000000000001</v>
      </c>
      <c r="C6261">
        <v>0.88614999999999999</v>
      </c>
      <c r="D6261">
        <v>0.97604999999999997</v>
      </c>
      <c r="E6261">
        <v>0.70725000000000005</v>
      </c>
      <c r="F6261">
        <v>0.10975</v>
      </c>
      <c r="G6261">
        <v>0.78474999999999995</v>
      </c>
      <c r="H6261">
        <v>0.89254999999999995</v>
      </c>
      <c r="I6261">
        <v>0.45184999999999997</v>
      </c>
      <c r="J6261">
        <v>0.89675000000000005</v>
      </c>
      <c r="K6261">
        <v>0.38135000000000002</v>
      </c>
      <c r="L6261">
        <v>0.65844999999999998</v>
      </c>
    </row>
    <row r="6262" spans="1:12" x14ac:dyDescent="0.3">
      <c r="A6262">
        <v>6261</v>
      </c>
      <c r="B6262">
        <v>0.62605</v>
      </c>
      <c r="C6262">
        <v>0.96294999999999997</v>
      </c>
      <c r="D6262">
        <v>0.25564999999999999</v>
      </c>
      <c r="E6262">
        <v>0.42835000000000001</v>
      </c>
      <c r="F6262">
        <v>0.46394999999999997</v>
      </c>
      <c r="G6262">
        <v>9.6250000000000002E-2</v>
      </c>
      <c r="H6262">
        <v>0.66835</v>
      </c>
      <c r="I6262">
        <v>4.8500000000000001E-3</v>
      </c>
      <c r="J6262">
        <v>7.8350000000000003E-2</v>
      </c>
      <c r="K6262">
        <v>0.80364999999999998</v>
      </c>
      <c r="L6262">
        <v>0.69645000000000001</v>
      </c>
    </row>
    <row r="6263" spans="1:12" x14ac:dyDescent="0.3">
      <c r="A6263">
        <v>6262</v>
      </c>
      <c r="B6263">
        <v>0.62614999999999998</v>
      </c>
      <c r="C6263">
        <v>0.58945000000000003</v>
      </c>
      <c r="D6263">
        <v>0.93484999999999996</v>
      </c>
      <c r="E6263">
        <v>0.17185</v>
      </c>
      <c r="F6263">
        <v>0.96914999999999996</v>
      </c>
      <c r="G6263">
        <v>0.74265000000000003</v>
      </c>
      <c r="H6263">
        <v>0.86845000000000006</v>
      </c>
      <c r="I6263">
        <v>0.97814999999999996</v>
      </c>
      <c r="J6263">
        <v>0.80615000000000003</v>
      </c>
      <c r="K6263">
        <v>0.62605</v>
      </c>
      <c r="L6263">
        <v>0.59404999999999997</v>
      </c>
    </row>
    <row r="6264" spans="1:12" x14ac:dyDescent="0.3">
      <c r="A6264">
        <v>6263</v>
      </c>
      <c r="B6264">
        <v>0.62624999999999997</v>
      </c>
      <c r="C6264">
        <v>0.68974999999999997</v>
      </c>
      <c r="D6264">
        <v>0.53274999999999995</v>
      </c>
      <c r="E6264">
        <v>0.23544999999999999</v>
      </c>
      <c r="F6264">
        <v>0.15315000000000001</v>
      </c>
      <c r="G6264">
        <v>5.1549999999999999E-2</v>
      </c>
      <c r="H6264">
        <v>0.31175000000000003</v>
      </c>
      <c r="I6264">
        <v>0.97565000000000002</v>
      </c>
      <c r="J6264">
        <v>0.67305000000000004</v>
      </c>
      <c r="K6264">
        <v>0.46484999999999999</v>
      </c>
      <c r="L6264">
        <v>0.41134999999999999</v>
      </c>
    </row>
    <row r="6265" spans="1:12" x14ac:dyDescent="0.3">
      <c r="A6265">
        <v>6264</v>
      </c>
      <c r="B6265">
        <v>0.62634999999999996</v>
      </c>
      <c r="C6265">
        <v>0.99395</v>
      </c>
      <c r="D6265">
        <v>0.99465000000000003</v>
      </c>
      <c r="E6265">
        <v>3.7350000000000001E-2</v>
      </c>
      <c r="F6265">
        <v>0.58345000000000002</v>
      </c>
      <c r="G6265">
        <v>0.26795000000000002</v>
      </c>
      <c r="H6265">
        <v>0.34255000000000002</v>
      </c>
      <c r="I6265">
        <v>0.50575000000000003</v>
      </c>
      <c r="J6265">
        <v>0.34744999999999998</v>
      </c>
      <c r="K6265">
        <v>0.61175000000000002</v>
      </c>
      <c r="L6265">
        <v>0.87655000000000005</v>
      </c>
    </row>
    <row r="6266" spans="1:12" x14ac:dyDescent="0.3">
      <c r="A6266">
        <v>6265</v>
      </c>
      <c r="B6266">
        <v>0.62644999999999995</v>
      </c>
      <c r="C6266">
        <v>0.89664999999999995</v>
      </c>
      <c r="D6266">
        <v>5.1249999999999997E-2</v>
      </c>
      <c r="E6266">
        <v>0.31114999999999998</v>
      </c>
      <c r="F6266">
        <v>0.18095</v>
      </c>
      <c r="G6266">
        <v>0.28794999999999998</v>
      </c>
      <c r="H6266">
        <v>3.755E-2</v>
      </c>
      <c r="I6266">
        <v>0.71984999999999999</v>
      </c>
      <c r="J6266">
        <v>0.60094999999999998</v>
      </c>
      <c r="K6266">
        <v>0.48394999999999999</v>
      </c>
      <c r="L6266">
        <v>0.24515000000000001</v>
      </c>
    </row>
    <row r="6267" spans="1:12" x14ac:dyDescent="0.3">
      <c r="A6267">
        <v>6266</v>
      </c>
      <c r="B6267">
        <v>0.62655000000000005</v>
      </c>
      <c r="C6267">
        <v>8.6499999999999997E-3</v>
      </c>
      <c r="D6267">
        <v>0.11255</v>
      </c>
      <c r="E6267">
        <v>0.56435000000000002</v>
      </c>
      <c r="F6267">
        <v>0.76834999999999998</v>
      </c>
      <c r="G6267">
        <v>0.73745000000000005</v>
      </c>
      <c r="H6267">
        <v>2.495E-2</v>
      </c>
      <c r="I6267">
        <v>0.42075000000000001</v>
      </c>
      <c r="J6267">
        <v>0.43795000000000001</v>
      </c>
      <c r="K6267">
        <v>0.88095000000000001</v>
      </c>
      <c r="L6267">
        <v>0.93174999999999997</v>
      </c>
    </row>
    <row r="6268" spans="1:12" x14ac:dyDescent="0.3">
      <c r="A6268">
        <v>6267</v>
      </c>
      <c r="B6268">
        <v>0.62665000000000004</v>
      </c>
      <c r="C6268">
        <v>0.75844999999999996</v>
      </c>
      <c r="D6268">
        <v>0.38795000000000002</v>
      </c>
      <c r="E6268">
        <v>0.95784999999999998</v>
      </c>
      <c r="F6268">
        <v>0.56735000000000002</v>
      </c>
      <c r="G6268">
        <v>0.63114999999999999</v>
      </c>
      <c r="H6268">
        <v>0.27955000000000002</v>
      </c>
      <c r="I6268">
        <v>0.25974999999999998</v>
      </c>
      <c r="J6268">
        <v>4.2049999999999997E-2</v>
      </c>
      <c r="K6268">
        <v>0.20995</v>
      </c>
      <c r="L6268">
        <v>0.69125000000000003</v>
      </c>
    </row>
    <row r="6269" spans="1:12" x14ac:dyDescent="0.3">
      <c r="A6269">
        <v>6268</v>
      </c>
      <c r="B6269">
        <v>0.62675000000000003</v>
      </c>
      <c r="C6269">
        <v>0.66134999999999999</v>
      </c>
      <c r="D6269">
        <v>0.21115</v>
      </c>
      <c r="E6269">
        <v>0.99134999999999995</v>
      </c>
      <c r="F6269">
        <v>0.55525000000000002</v>
      </c>
      <c r="G6269">
        <v>0.63644999999999996</v>
      </c>
      <c r="H6269">
        <v>0.85824999999999996</v>
      </c>
      <c r="I6269">
        <v>9.425E-2</v>
      </c>
      <c r="J6269">
        <v>0.73065000000000002</v>
      </c>
      <c r="K6269">
        <v>0.45234999999999997</v>
      </c>
      <c r="L6269">
        <v>0.64344999999999997</v>
      </c>
    </row>
    <row r="6270" spans="1:12" x14ac:dyDescent="0.3">
      <c r="A6270">
        <v>6269</v>
      </c>
      <c r="B6270">
        <v>0.62685000000000002</v>
      </c>
      <c r="C6270">
        <v>0.44785000000000003</v>
      </c>
      <c r="D6270">
        <v>0.60655000000000003</v>
      </c>
      <c r="E6270">
        <v>0.69584999999999997</v>
      </c>
      <c r="F6270">
        <v>0.72975000000000001</v>
      </c>
      <c r="G6270">
        <v>0.82264999999999999</v>
      </c>
      <c r="H6270">
        <v>1.4149999999999999E-2</v>
      </c>
      <c r="I6270">
        <v>0.80754999999999999</v>
      </c>
      <c r="J6270">
        <v>0.87355000000000005</v>
      </c>
      <c r="K6270">
        <v>0.67945</v>
      </c>
      <c r="L6270">
        <v>0.93294999999999995</v>
      </c>
    </row>
    <row r="6271" spans="1:12" x14ac:dyDescent="0.3">
      <c r="A6271">
        <v>6270</v>
      </c>
      <c r="B6271">
        <v>0.62695000000000001</v>
      </c>
      <c r="C6271">
        <v>0.91795000000000004</v>
      </c>
      <c r="D6271">
        <v>0.55664999999999998</v>
      </c>
      <c r="E6271">
        <v>0.63075000000000003</v>
      </c>
      <c r="F6271">
        <v>0.39565</v>
      </c>
      <c r="G6271">
        <v>0.46065</v>
      </c>
      <c r="H6271">
        <v>0.38405</v>
      </c>
      <c r="I6271">
        <v>0.95904999999999996</v>
      </c>
      <c r="J6271">
        <v>0.94555</v>
      </c>
      <c r="K6271">
        <v>0.11135</v>
      </c>
      <c r="L6271">
        <v>9.7750000000000004E-2</v>
      </c>
    </row>
    <row r="6272" spans="1:12" x14ac:dyDescent="0.3">
      <c r="A6272">
        <v>6271</v>
      </c>
      <c r="B6272">
        <v>0.62705</v>
      </c>
      <c r="C6272">
        <v>3.415E-2</v>
      </c>
      <c r="D6272">
        <v>0.33674999999999999</v>
      </c>
      <c r="E6272">
        <v>0.87614999999999998</v>
      </c>
      <c r="F6272">
        <v>0.99965000000000004</v>
      </c>
      <c r="G6272">
        <v>0.84894999999999998</v>
      </c>
      <c r="H6272">
        <v>3.4950000000000002E-2</v>
      </c>
      <c r="I6272">
        <v>0.14135</v>
      </c>
      <c r="J6272">
        <v>0.65015000000000001</v>
      </c>
      <c r="K6272">
        <v>0.42415000000000003</v>
      </c>
      <c r="L6272">
        <v>0.43864999999999998</v>
      </c>
    </row>
    <row r="6273" spans="1:12" x14ac:dyDescent="0.3">
      <c r="A6273">
        <v>6272</v>
      </c>
      <c r="B6273">
        <v>0.62714999999999999</v>
      </c>
      <c r="C6273">
        <v>0.61355000000000004</v>
      </c>
      <c r="D6273">
        <v>0.29165000000000002</v>
      </c>
      <c r="E6273">
        <v>0.63254999999999995</v>
      </c>
      <c r="F6273">
        <v>0.92074999999999996</v>
      </c>
      <c r="G6273">
        <v>0.30485000000000001</v>
      </c>
      <c r="H6273">
        <v>0.41875000000000001</v>
      </c>
      <c r="I6273">
        <v>0.17324999999999999</v>
      </c>
      <c r="J6273">
        <v>5.6050000000000003E-2</v>
      </c>
      <c r="K6273">
        <v>0.67444999999999999</v>
      </c>
      <c r="L6273">
        <v>0.75024999999999997</v>
      </c>
    </row>
    <row r="6274" spans="1:12" x14ac:dyDescent="0.3">
      <c r="A6274">
        <v>6273</v>
      </c>
      <c r="B6274">
        <v>0.62724999999999997</v>
      </c>
      <c r="C6274">
        <v>9.2850000000000002E-2</v>
      </c>
      <c r="D6274">
        <v>0.30495</v>
      </c>
      <c r="E6274">
        <v>0.37364999999999998</v>
      </c>
      <c r="F6274">
        <v>0.48864999999999997</v>
      </c>
      <c r="G6274">
        <v>0.31424999999999997</v>
      </c>
      <c r="H6274">
        <v>0.85975000000000001</v>
      </c>
      <c r="I6274">
        <v>0.47105000000000002</v>
      </c>
      <c r="J6274">
        <v>0.50954999999999995</v>
      </c>
      <c r="K6274">
        <v>0.91954999999999998</v>
      </c>
      <c r="L6274">
        <v>0.31745000000000001</v>
      </c>
    </row>
    <row r="6275" spans="1:12" x14ac:dyDescent="0.3">
      <c r="A6275">
        <v>6274</v>
      </c>
      <c r="B6275">
        <v>0.62734999999999996</v>
      </c>
      <c r="C6275">
        <v>0.23794999999999999</v>
      </c>
      <c r="D6275">
        <v>0.73304999999999998</v>
      </c>
      <c r="E6275">
        <v>0.53605000000000003</v>
      </c>
      <c r="F6275">
        <v>0.53534999999999999</v>
      </c>
      <c r="G6275">
        <v>0.83104999999999996</v>
      </c>
      <c r="H6275">
        <v>0.91764999999999997</v>
      </c>
      <c r="I6275">
        <v>0.19864999999999999</v>
      </c>
      <c r="J6275">
        <v>0.53005000000000002</v>
      </c>
      <c r="K6275">
        <v>0.84984999999999999</v>
      </c>
      <c r="L6275">
        <v>0.35604999999999998</v>
      </c>
    </row>
    <row r="6276" spans="1:12" x14ac:dyDescent="0.3">
      <c r="A6276">
        <v>6275</v>
      </c>
      <c r="B6276">
        <v>0.62744999999999995</v>
      </c>
      <c r="C6276">
        <v>0.26284999999999997</v>
      </c>
      <c r="D6276">
        <v>0.57255</v>
      </c>
      <c r="E6276">
        <v>0.24795</v>
      </c>
      <c r="F6276">
        <v>0.86355000000000004</v>
      </c>
      <c r="G6276">
        <v>0.77195000000000003</v>
      </c>
      <c r="H6276">
        <v>0.36035</v>
      </c>
      <c r="I6276">
        <v>0.29515000000000002</v>
      </c>
      <c r="J6276">
        <v>0.86024999999999996</v>
      </c>
      <c r="K6276">
        <v>0.67974999999999997</v>
      </c>
      <c r="L6276">
        <v>0.12345</v>
      </c>
    </row>
    <row r="6277" spans="1:12" x14ac:dyDescent="0.3">
      <c r="A6277">
        <v>6276</v>
      </c>
      <c r="B6277">
        <v>0.62755000000000005</v>
      </c>
      <c r="C6277">
        <v>0.46174999999999999</v>
      </c>
      <c r="D6277">
        <v>0.49595</v>
      </c>
      <c r="E6277">
        <v>0.34155000000000002</v>
      </c>
      <c r="F6277">
        <v>0.89095000000000002</v>
      </c>
      <c r="G6277">
        <v>0.16005</v>
      </c>
      <c r="H6277">
        <v>0.67364999999999997</v>
      </c>
      <c r="I6277">
        <v>0.31524999999999997</v>
      </c>
      <c r="J6277">
        <v>0.76575000000000004</v>
      </c>
      <c r="K6277">
        <v>0.87024999999999997</v>
      </c>
      <c r="L6277">
        <v>2.5000000000000001E-4</v>
      </c>
    </row>
    <row r="6278" spans="1:12" x14ac:dyDescent="0.3">
      <c r="A6278">
        <v>6277</v>
      </c>
      <c r="B6278">
        <v>0.62765000000000004</v>
      </c>
      <c r="C6278">
        <v>0.41465000000000002</v>
      </c>
      <c r="D6278">
        <v>0.27015</v>
      </c>
      <c r="E6278">
        <v>0.32355</v>
      </c>
      <c r="F6278">
        <v>0.74814999999999998</v>
      </c>
      <c r="G6278">
        <v>0.25774999999999998</v>
      </c>
      <c r="H6278">
        <v>0.11965000000000001</v>
      </c>
      <c r="I6278">
        <v>0.98375000000000001</v>
      </c>
      <c r="J6278">
        <v>0.24754999999999999</v>
      </c>
      <c r="K6278">
        <v>0.51405000000000001</v>
      </c>
      <c r="L6278">
        <v>0.54944999999999999</v>
      </c>
    </row>
    <row r="6279" spans="1:12" x14ac:dyDescent="0.3">
      <c r="A6279">
        <v>6278</v>
      </c>
      <c r="B6279">
        <v>0.62775000000000003</v>
      </c>
      <c r="C6279">
        <v>0.37125000000000002</v>
      </c>
      <c r="D6279">
        <v>0.51324999999999998</v>
      </c>
      <c r="E6279">
        <v>0.73414999999999997</v>
      </c>
      <c r="F6279">
        <v>0.43824999999999997</v>
      </c>
      <c r="G6279">
        <v>0.93515000000000004</v>
      </c>
      <c r="H6279">
        <v>0.50875000000000004</v>
      </c>
      <c r="I6279">
        <v>0.52144999999999997</v>
      </c>
      <c r="J6279">
        <v>0.48394999999999999</v>
      </c>
      <c r="K6279">
        <v>0.46265000000000001</v>
      </c>
      <c r="L6279">
        <v>0.98345000000000005</v>
      </c>
    </row>
    <row r="6280" spans="1:12" x14ac:dyDescent="0.3">
      <c r="A6280">
        <v>6279</v>
      </c>
      <c r="B6280">
        <v>0.62785000000000002</v>
      </c>
      <c r="C6280">
        <v>0.45955000000000001</v>
      </c>
      <c r="D6280">
        <v>0.20755000000000001</v>
      </c>
      <c r="E6280">
        <v>0.24834999999999999</v>
      </c>
      <c r="F6280">
        <v>0.43905</v>
      </c>
      <c r="G6280">
        <v>0.81215000000000004</v>
      </c>
      <c r="H6280">
        <v>9.4649999999999998E-2</v>
      </c>
      <c r="I6280">
        <v>0.60224999999999995</v>
      </c>
      <c r="J6280">
        <v>0.81574999999999998</v>
      </c>
      <c r="K6280">
        <v>0.25624999999999998</v>
      </c>
      <c r="L6280">
        <v>0.43135000000000001</v>
      </c>
    </row>
    <row r="6281" spans="1:12" x14ac:dyDescent="0.3">
      <c r="A6281">
        <v>6280</v>
      </c>
      <c r="B6281">
        <v>0.62795000000000001</v>
      </c>
      <c r="C6281">
        <v>0.64085000000000003</v>
      </c>
      <c r="D6281">
        <v>0.36535000000000001</v>
      </c>
      <c r="E6281">
        <v>9.955E-2</v>
      </c>
      <c r="F6281">
        <v>0.76365000000000005</v>
      </c>
      <c r="G6281">
        <v>0.73114999999999997</v>
      </c>
      <c r="H6281">
        <v>0.13285</v>
      </c>
      <c r="I6281">
        <v>0.83425000000000005</v>
      </c>
      <c r="J6281">
        <v>0.25935000000000002</v>
      </c>
      <c r="K6281">
        <v>0.98265000000000002</v>
      </c>
      <c r="L6281">
        <v>0.34015000000000001</v>
      </c>
    </row>
    <row r="6282" spans="1:12" x14ac:dyDescent="0.3">
      <c r="A6282">
        <v>6281</v>
      </c>
      <c r="B6282">
        <v>0.62805</v>
      </c>
      <c r="C6282">
        <v>0.35285</v>
      </c>
      <c r="D6282">
        <v>0.56445000000000001</v>
      </c>
      <c r="E6282">
        <v>0.77354999999999996</v>
      </c>
      <c r="F6282">
        <v>0.38514999999999999</v>
      </c>
      <c r="G6282">
        <v>0.97024999999999995</v>
      </c>
      <c r="H6282">
        <v>0.68405000000000005</v>
      </c>
      <c r="I6282">
        <v>0.54774999999999996</v>
      </c>
      <c r="J6282">
        <v>0.76665000000000005</v>
      </c>
      <c r="K6282">
        <v>0.36745</v>
      </c>
      <c r="L6282">
        <v>0.59875</v>
      </c>
    </row>
    <row r="6283" spans="1:12" x14ac:dyDescent="0.3">
      <c r="A6283">
        <v>6282</v>
      </c>
      <c r="B6283">
        <v>0.62814999999999999</v>
      </c>
      <c r="C6283">
        <v>0.37535000000000002</v>
      </c>
      <c r="D6283">
        <v>0.19964999999999999</v>
      </c>
      <c r="E6283">
        <v>0.99365000000000003</v>
      </c>
      <c r="F6283">
        <v>0.83594999999999997</v>
      </c>
      <c r="G6283">
        <v>0.15915000000000001</v>
      </c>
      <c r="H6283">
        <v>0.88675000000000004</v>
      </c>
      <c r="I6283">
        <v>0.76475000000000004</v>
      </c>
      <c r="J6283">
        <v>0.60024999999999995</v>
      </c>
      <c r="K6283">
        <v>8.3049999999999999E-2</v>
      </c>
      <c r="L6283">
        <v>0.58304999999999996</v>
      </c>
    </row>
    <row r="6284" spans="1:12" x14ac:dyDescent="0.3">
      <c r="A6284">
        <v>6283</v>
      </c>
      <c r="B6284">
        <v>0.62824999999999998</v>
      </c>
      <c r="C6284">
        <v>0.75265000000000004</v>
      </c>
      <c r="D6284">
        <v>0.72655000000000003</v>
      </c>
      <c r="E6284">
        <v>0.36094999999999999</v>
      </c>
      <c r="F6284">
        <v>0.57294999999999996</v>
      </c>
      <c r="G6284">
        <v>0.35034999999999999</v>
      </c>
      <c r="H6284">
        <v>0.26674999999999999</v>
      </c>
      <c r="I6284">
        <v>0.17555000000000001</v>
      </c>
      <c r="J6284">
        <v>0.28205000000000002</v>
      </c>
      <c r="K6284">
        <v>0.20324999999999999</v>
      </c>
      <c r="L6284">
        <v>0.27934999999999999</v>
      </c>
    </row>
    <row r="6285" spans="1:12" x14ac:dyDescent="0.3">
      <c r="A6285">
        <v>6284</v>
      </c>
      <c r="B6285">
        <v>0.62834999999999996</v>
      </c>
      <c r="C6285">
        <v>0.55725000000000002</v>
      </c>
      <c r="D6285">
        <v>3.8550000000000001E-2</v>
      </c>
      <c r="E6285">
        <v>0.15225</v>
      </c>
      <c r="F6285">
        <v>0.50605</v>
      </c>
      <c r="G6285">
        <v>0.49225000000000002</v>
      </c>
      <c r="H6285">
        <v>0.30604999999999999</v>
      </c>
      <c r="I6285">
        <v>0.91744999999999999</v>
      </c>
      <c r="J6285">
        <v>0.29315000000000002</v>
      </c>
      <c r="K6285">
        <v>7.0749999999999993E-2</v>
      </c>
      <c r="L6285">
        <v>0.92884999999999995</v>
      </c>
    </row>
    <row r="6286" spans="1:12" x14ac:dyDescent="0.3">
      <c r="A6286">
        <v>6285</v>
      </c>
      <c r="B6286">
        <v>0.62844999999999995</v>
      </c>
      <c r="C6286">
        <v>0.82904999999999995</v>
      </c>
      <c r="D6286">
        <v>0.64985000000000004</v>
      </c>
      <c r="E6286">
        <v>0.38505</v>
      </c>
      <c r="F6286">
        <v>0.21054999999999999</v>
      </c>
      <c r="G6286">
        <v>0.33855000000000002</v>
      </c>
      <c r="H6286">
        <v>0.43264999999999998</v>
      </c>
      <c r="I6286">
        <v>0.65395000000000003</v>
      </c>
      <c r="J6286">
        <v>0.40375</v>
      </c>
      <c r="K6286">
        <v>0.41284999999999999</v>
      </c>
      <c r="L6286">
        <v>0.20655000000000001</v>
      </c>
    </row>
    <row r="6287" spans="1:12" x14ac:dyDescent="0.3">
      <c r="A6287">
        <v>6286</v>
      </c>
      <c r="B6287">
        <v>0.62855000000000005</v>
      </c>
      <c r="C6287">
        <v>0.32584999999999997</v>
      </c>
      <c r="D6287">
        <v>9.085E-2</v>
      </c>
      <c r="E6287">
        <v>0.65105000000000002</v>
      </c>
      <c r="F6287">
        <v>0.50095000000000001</v>
      </c>
      <c r="G6287">
        <v>0.47894999999999999</v>
      </c>
      <c r="H6287">
        <v>0.40475</v>
      </c>
      <c r="I6287">
        <v>0.24535000000000001</v>
      </c>
      <c r="J6287">
        <v>0.29365000000000002</v>
      </c>
      <c r="K6287">
        <v>0.50175000000000003</v>
      </c>
      <c r="L6287">
        <v>0.49945000000000001</v>
      </c>
    </row>
    <row r="6288" spans="1:12" x14ac:dyDescent="0.3">
      <c r="A6288">
        <v>6287</v>
      </c>
      <c r="B6288">
        <v>0.62865000000000004</v>
      </c>
      <c r="C6288">
        <v>0.99065000000000003</v>
      </c>
      <c r="D6288">
        <v>0.78115000000000001</v>
      </c>
      <c r="E6288">
        <v>0.64134999999999998</v>
      </c>
      <c r="F6288">
        <v>0.87855000000000005</v>
      </c>
      <c r="G6288">
        <v>0.56635000000000002</v>
      </c>
      <c r="H6288">
        <v>4.095E-2</v>
      </c>
      <c r="I6288">
        <v>0.38805000000000001</v>
      </c>
      <c r="J6288">
        <v>0.62844999999999995</v>
      </c>
      <c r="K6288">
        <v>5.8349999999999999E-2</v>
      </c>
      <c r="L6288">
        <v>6.7750000000000005E-2</v>
      </c>
    </row>
    <row r="6289" spans="1:12" x14ac:dyDescent="0.3">
      <c r="A6289">
        <v>6288</v>
      </c>
      <c r="B6289">
        <v>0.62875000000000003</v>
      </c>
      <c r="C6289">
        <v>0.19694999999999999</v>
      </c>
      <c r="D6289">
        <v>0.28944999999999999</v>
      </c>
      <c r="E6289">
        <v>0.67515000000000003</v>
      </c>
      <c r="F6289">
        <v>0.56615000000000004</v>
      </c>
      <c r="G6289">
        <v>0.69394999999999996</v>
      </c>
      <c r="H6289">
        <v>0.20574999999999999</v>
      </c>
      <c r="I6289">
        <v>8.9950000000000002E-2</v>
      </c>
      <c r="J6289">
        <v>0.10045</v>
      </c>
      <c r="K6289">
        <v>0.64515</v>
      </c>
      <c r="L6289">
        <v>0.78595000000000004</v>
      </c>
    </row>
    <row r="6290" spans="1:12" x14ac:dyDescent="0.3">
      <c r="A6290">
        <v>6289</v>
      </c>
      <c r="B6290">
        <v>0.62885000000000002</v>
      </c>
      <c r="C6290">
        <v>0.48525000000000001</v>
      </c>
      <c r="D6290">
        <v>0.85975000000000001</v>
      </c>
      <c r="E6290">
        <v>0.56725000000000003</v>
      </c>
      <c r="F6290">
        <v>0.84494999999999998</v>
      </c>
      <c r="G6290">
        <v>0.57774999999999999</v>
      </c>
      <c r="H6290">
        <v>0.30064999999999997</v>
      </c>
      <c r="I6290">
        <v>0.20755000000000001</v>
      </c>
      <c r="J6290">
        <v>0.55745</v>
      </c>
      <c r="K6290">
        <v>9.665E-2</v>
      </c>
      <c r="L6290">
        <v>0.45034999999999997</v>
      </c>
    </row>
    <row r="6291" spans="1:12" x14ac:dyDescent="0.3">
      <c r="A6291">
        <v>6290</v>
      </c>
      <c r="B6291">
        <v>0.62895000000000001</v>
      </c>
      <c r="C6291">
        <v>0.60504999999999998</v>
      </c>
      <c r="D6291">
        <v>4.7350000000000003E-2</v>
      </c>
      <c r="E6291">
        <v>0.91644999999999999</v>
      </c>
      <c r="F6291">
        <v>0.18304999999999999</v>
      </c>
      <c r="G6291">
        <v>0.36454999999999999</v>
      </c>
      <c r="H6291">
        <v>0.96775</v>
      </c>
      <c r="I6291">
        <v>0.71194999999999997</v>
      </c>
      <c r="J6291">
        <v>0.93815000000000004</v>
      </c>
      <c r="K6291">
        <v>0.95365</v>
      </c>
      <c r="L6291">
        <v>0.88805000000000001</v>
      </c>
    </row>
    <row r="6292" spans="1:12" x14ac:dyDescent="0.3">
      <c r="A6292">
        <v>6291</v>
      </c>
      <c r="B6292">
        <v>0.62905</v>
      </c>
      <c r="C6292">
        <v>0.52995000000000003</v>
      </c>
      <c r="D6292">
        <v>0.83015000000000005</v>
      </c>
      <c r="E6292">
        <v>0.43774999999999997</v>
      </c>
      <c r="F6292">
        <v>0.94704999999999995</v>
      </c>
      <c r="G6292">
        <v>0.81705000000000005</v>
      </c>
      <c r="H6292">
        <v>6.4750000000000002E-2</v>
      </c>
      <c r="I6292">
        <v>1.8849999999999999E-2</v>
      </c>
      <c r="J6292">
        <v>0.81994999999999996</v>
      </c>
      <c r="K6292">
        <v>0.82225000000000004</v>
      </c>
      <c r="L6292">
        <v>0.21704999999999999</v>
      </c>
    </row>
    <row r="6293" spans="1:12" x14ac:dyDescent="0.3">
      <c r="A6293">
        <v>6292</v>
      </c>
      <c r="B6293">
        <v>0.62914999999999999</v>
      </c>
      <c r="C6293">
        <v>0.18554999999999999</v>
      </c>
      <c r="D6293">
        <v>6.0449999999999997E-2</v>
      </c>
      <c r="E6293">
        <v>0.81445000000000001</v>
      </c>
      <c r="F6293">
        <v>0.70874999999999999</v>
      </c>
      <c r="G6293">
        <v>0.94935000000000003</v>
      </c>
      <c r="H6293">
        <v>0.25605</v>
      </c>
      <c r="I6293">
        <v>0.42104999999999998</v>
      </c>
      <c r="J6293">
        <v>0.18295</v>
      </c>
      <c r="K6293">
        <v>0.63005</v>
      </c>
      <c r="L6293">
        <v>0.73434999999999995</v>
      </c>
    </row>
    <row r="6294" spans="1:12" x14ac:dyDescent="0.3">
      <c r="A6294">
        <v>6293</v>
      </c>
      <c r="B6294">
        <v>0.62924999999999998</v>
      </c>
      <c r="C6294">
        <v>1.005E-2</v>
      </c>
      <c r="D6294">
        <v>0.19875000000000001</v>
      </c>
      <c r="E6294">
        <v>0.69045000000000001</v>
      </c>
      <c r="F6294">
        <v>0.17595</v>
      </c>
      <c r="G6294">
        <v>0.89485000000000003</v>
      </c>
      <c r="H6294">
        <v>0.51985000000000003</v>
      </c>
      <c r="I6294">
        <v>0.34255000000000002</v>
      </c>
      <c r="J6294">
        <v>0.43114999999999998</v>
      </c>
      <c r="K6294">
        <v>0.42995</v>
      </c>
      <c r="L6294">
        <v>0.38224999999999998</v>
      </c>
    </row>
    <row r="6295" spans="1:12" x14ac:dyDescent="0.3">
      <c r="A6295">
        <v>6294</v>
      </c>
      <c r="B6295">
        <v>0.62934999999999997</v>
      </c>
      <c r="C6295">
        <v>0.90795000000000003</v>
      </c>
      <c r="D6295">
        <v>0.61355000000000004</v>
      </c>
      <c r="E6295">
        <v>0.51034999999999997</v>
      </c>
      <c r="F6295">
        <v>0.26915</v>
      </c>
      <c r="G6295">
        <v>0.47044999999999998</v>
      </c>
      <c r="H6295">
        <v>0.30585000000000001</v>
      </c>
      <c r="I6295">
        <v>0.84475</v>
      </c>
      <c r="J6295">
        <v>0.62614999999999998</v>
      </c>
      <c r="K6295">
        <v>0.54974999999999996</v>
      </c>
      <c r="L6295">
        <v>0.71775</v>
      </c>
    </row>
    <row r="6296" spans="1:12" x14ac:dyDescent="0.3">
      <c r="A6296">
        <v>6295</v>
      </c>
      <c r="B6296">
        <v>0.62944999999999995</v>
      </c>
      <c r="C6296">
        <v>0.49325000000000002</v>
      </c>
      <c r="D6296">
        <v>0.23025000000000001</v>
      </c>
      <c r="E6296">
        <v>0.76995000000000002</v>
      </c>
      <c r="F6296">
        <v>0.59794999999999998</v>
      </c>
      <c r="G6296">
        <v>0.51785000000000003</v>
      </c>
      <c r="H6296">
        <v>0.14804999999999999</v>
      </c>
      <c r="I6296">
        <v>0.17435</v>
      </c>
      <c r="J6296">
        <v>0.14255000000000001</v>
      </c>
      <c r="K6296">
        <v>0.59584999999999999</v>
      </c>
      <c r="L6296">
        <v>0.17055000000000001</v>
      </c>
    </row>
    <row r="6297" spans="1:12" x14ac:dyDescent="0.3">
      <c r="A6297">
        <v>6296</v>
      </c>
      <c r="B6297">
        <v>0.62955000000000005</v>
      </c>
      <c r="C6297">
        <v>0.64444999999999997</v>
      </c>
      <c r="D6297">
        <v>0.41715000000000002</v>
      </c>
      <c r="E6297">
        <v>0.22825000000000001</v>
      </c>
      <c r="F6297">
        <v>3.125E-2</v>
      </c>
      <c r="G6297">
        <v>0.44505</v>
      </c>
      <c r="H6297">
        <v>0.35985</v>
      </c>
      <c r="I6297">
        <v>0.24024999999999999</v>
      </c>
      <c r="J6297">
        <v>0.13355</v>
      </c>
      <c r="K6297">
        <v>2.3349999999999999E-2</v>
      </c>
      <c r="L6297">
        <v>0.80664999999999998</v>
      </c>
    </row>
    <row r="6298" spans="1:12" x14ac:dyDescent="0.3">
      <c r="A6298">
        <v>6297</v>
      </c>
      <c r="B6298">
        <v>0.62965000000000004</v>
      </c>
      <c r="C6298">
        <v>0.72024999999999995</v>
      </c>
      <c r="D6298">
        <v>0.42785000000000001</v>
      </c>
      <c r="E6298">
        <v>0.35635</v>
      </c>
      <c r="F6298">
        <v>0.86685000000000001</v>
      </c>
      <c r="G6298">
        <v>0.34575</v>
      </c>
      <c r="H6298">
        <v>0.16055</v>
      </c>
      <c r="I6298">
        <v>4.8849999999999998E-2</v>
      </c>
      <c r="J6298">
        <v>0.17305000000000001</v>
      </c>
      <c r="K6298">
        <v>0.64434999999999998</v>
      </c>
      <c r="L6298">
        <v>0.34375</v>
      </c>
    </row>
    <row r="6299" spans="1:12" x14ac:dyDescent="0.3">
      <c r="A6299">
        <v>6298</v>
      </c>
      <c r="B6299">
        <v>0.62975000000000003</v>
      </c>
      <c r="C6299">
        <v>0.59284999999999999</v>
      </c>
      <c r="D6299">
        <v>0.89244999999999997</v>
      </c>
      <c r="E6299">
        <v>0.86175000000000002</v>
      </c>
      <c r="F6299">
        <v>0.99644999999999995</v>
      </c>
      <c r="G6299">
        <v>0.69564999999999999</v>
      </c>
      <c r="H6299">
        <v>0.56364999999999998</v>
      </c>
      <c r="I6299">
        <v>0.32674999999999998</v>
      </c>
      <c r="J6299">
        <v>0.61234999999999995</v>
      </c>
      <c r="K6299">
        <v>0.16275000000000001</v>
      </c>
      <c r="L6299">
        <v>0.55745</v>
      </c>
    </row>
    <row r="6300" spans="1:12" x14ac:dyDescent="0.3">
      <c r="A6300">
        <v>6299</v>
      </c>
      <c r="B6300">
        <v>0.62985000000000002</v>
      </c>
      <c r="C6300">
        <v>0.81555</v>
      </c>
      <c r="D6300">
        <v>0.85885</v>
      </c>
      <c r="E6300">
        <v>7.6850000000000002E-2</v>
      </c>
      <c r="F6300">
        <v>0.64065000000000005</v>
      </c>
      <c r="G6300">
        <v>0.68905000000000005</v>
      </c>
      <c r="H6300">
        <v>0.27024999999999999</v>
      </c>
      <c r="I6300">
        <v>0.84165000000000001</v>
      </c>
      <c r="J6300">
        <v>0.70945000000000003</v>
      </c>
      <c r="K6300">
        <v>0.17044999999999999</v>
      </c>
      <c r="L6300">
        <v>0.45695000000000002</v>
      </c>
    </row>
    <row r="6301" spans="1:12" x14ac:dyDescent="0.3">
      <c r="A6301">
        <v>6300</v>
      </c>
      <c r="B6301">
        <v>0.62995000000000001</v>
      </c>
      <c r="C6301">
        <v>0.16685</v>
      </c>
      <c r="D6301">
        <v>0.17355000000000001</v>
      </c>
      <c r="E6301">
        <v>0.23815</v>
      </c>
      <c r="F6301">
        <v>0.68405000000000005</v>
      </c>
      <c r="G6301">
        <v>0.30364999999999998</v>
      </c>
      <c r="H6301">
        <v>0.96135000000000004</v>
      </c>
      <c r="I6301">
        <v>0.32245000000000001</v>
      </c>
      <c r="J6301">
        <v>0.85255000000000003</v>
      </c>
      <c r="K6301">
        <v>0.75534999999999997</v>
      </c>
      <c r="L6301">
        <v>0.27644999999999997</v>
      </c>
    </row>
    <row r="6302" spans="1:12" x14ac:dyDescent="0.3">
      <c r="A6302">
        <v>6301</v>
      </c>
      <c r="B6302">
        <v>0.63005</v>
      </c>
      <c r="C6302">
        <v>2.205E-2</v>
      </c>
      <c r="D6302">
        <v>0.13535</v>
      </c>
      <c r="E6302">
        <v>0.49564999999999998</v>
      </c>
      <c r="F6302">
        <v>0.14194999999999999</v>
      </c>
      <c r="G6302">
        <v>9.1550000000000006E-2</v>
      </c>
      <c r="H6302">
        <v>0.81555</v>
      </c>
      <c r="I6302">
        <v>0.68554999999999999</v>
      </c>
      <c r="J6302">
        <v>0.65515000000000001</v>
      </c>
      <c r="K6302">
        <v>0.70155000000000001</v>
      </c>
      <c r="L6302">
        <v>0.11215</v>
      </c>
    </row>
    <row r="6303" spans="1:12" x14ac:dyDescent="0.3">
      <c r="A6303">
        <v>6302</v>
      </c>
      <c r="B6303">
        <v>0.63014999999999999</v>
      </c>
      <c r="C6303">
        <v>0.21174999999999999</v>
      </c>
      <c r="D6303">
        <v>0.47444999999999998</v>
      </c>
      <c r="E6303">
        <v>0.52405000000000002</v>
      </c>
      <c r="F6303">
        <v>0.43014999999999998</v>
      </c>
      <c r="G6303">
        <v>0.77424999999999999</v>
      </c>
      <c r="H6303">
        <v>0.46365000000000001</v>
      </c>
      <c r="I6303">
        <v>0.71284999999999998</v>
      </c>
      <c r="J6303">
        <v>0.86755000000000004</v>
      </c>
      <c r="K6303">
        <v>0.71924999999999994</v>
      </c>
      <c r="L6303">
        <v>0.89615</v>
      </c>
    </row>
    <row r="6304" spans="1:12" x14ac:dyDescent="0.3">
      <c r="A6304">
        <v>6303</v>
      </c>
      <c r="B6304">
        <v>0.63024999999999998</v>
      </c>
      <c r="C6304">
        <v>0.78885000000000005</v>
      </c>
      <c r="D6304">
        <v>0.66664999999999996</v>
      </c>
      <c r="E6304">
        <v>0.71665000000000001</v>
      </c>
      <c r="F6304">
        <v>0.18404999999999999</v>
      </c>
      <c r="G6304">
        <v>6.9449999999999998E-2</v>
      </c>
      <c r="H6304">
        <v>0.89444999999999997</v>
      </c>
      <c r="I6304">
        <v>0.70374999999999999</v>
      </c>
      <c r="J6304">
        <v>0.87795000000000001</v>
      </c>
      <c r="K6304">
        <v>0.60734999999999995</v>
      </c>
      <c r="L6304">
        <v>0.51275000000000004</v>
      </c>
    </row>
    <row r="6305" spans="1:12" x14ac:dyDescent="0.3">
      <c r="A6305">
        <v>6304</v>
      </c>
      <c r="B6305">
        <v>0.63034999999999997</v>
      </c>
      <c r="C6305">
        <v>0.15684999999999999</v>
      </c>
      <c r="D6305">
        <v>0.11375</v>
      </c>
      <c r="E6305">
        <v>0.53034999999999999</v>
      </c>
      <c r="F6305">
        <v>7.0250000000000007E-2</v>
      </c>
      <c r="G6305">
        <v>0.93984999999999996</v>
      </c>
      <c r="H6305">
        <v>0.29394999999999999</v>
      </c>
      <c r="I6305">
        <v>0.39295000000000002</v>
      </c>
      <c r="J6305">
        <v>6.615E-2</v>
      </c>
      <c r="K6305">
        <v>0.61255000000000004</v>
      </c>
      <c r="L6305">
        <v>0.50685000000000002</v>
      </c>
    </row>
    <row r="6306" spans="1:12" x14ac:dyDescent="0.3">
      <c r="A6306">
        <v>6305</v>
      </c>
      <c r="B6306">
        <v>0.63044999999999995</v>
      </c>
      <c r="C6306">
        <v>0.57965</v>
      </c>
      <c r="D6306">
        <v>0.53674999999999995</v>
      </c>
      <c r="E6306">
        <v>0.58355000000000001</v>
      </c>
      <c r="F6306">
        <v>0.20165</v>
      </c>
      <c r="G6306">
        <v>0.90185000000000004</v>
      </c>
      <c r="H6306">
        <v>0.62244999999999995</v>
      </c>
      <c r="I6306">
        <v>0.59875</v>
      </c>
      <c r="J6306">
        <v>0.48294999999999999</v>
      </c>
      <c r="K6306">
        <v>3.9550000000000002E-2</v>
      </c>
      <c r="L6306">
        <v>0.49195</v>
      </c>
    </row>
    <row r="6307" spans="1:12" x14ac:dyDescent="0.3">
      <c r="A6307">
        <v>6306</v>
      </c>
      <c r="B6307">
        <v>0.63055000000000005</v>
      </c>
      <c r="C6307">
        <v>0.82404999999999995</v>
      </c>
      <c r="D6307">
        <v>0.57094999999999996</v>
      </c>
      <c r="E6307">
        <v>0.22695000000000001</v>
      </c>
      <c r="F6307">
        <v>0.27665000000000001</v>
      </c>
      <c r="G6307">
        <v>0.26634999999999998</v>
      </c>
      <c r="H6307">
        <v>0.88754999999999995</v>
      </c>
      <c r="I6307">
        <v>0.18955</v>
      </c>
      <c r="J6307">
        <v>0.15215000000000001</v>
      </c>
      <c r="K6307">
        <v>0.60575000000000001</v>
      </c>
      <c r="L6307">
        <v>0.48435</v>
      </c>
    </row>
    <row r="6308" spans="1:12" x14ac:dyDescent="0.3">
      <c r="A6308">
        <v>6307</v>
      </c>
      <c r="B6308">
        <v>0.63065000000000004</v>
      </c>
      <c r="C6308">
        <v>0.36115000000000003</v>
      </c>
      <c r="D6308">
        <v>0.91664999999999996</v>
      </c>
      <c r="E6308">
        <v>0.26655000000000001</v>
      </c>
      <c r="F6308">
        <v>0.11155</v>
      </c>
      <c r="G6308">
        <v>0.70814999999999995</v>
      </c>
      <c r="H6308">
        <v>0.55925000000000002</v>
      </c>
      <c r="I6308">
        <v>0.77334999999999998</v>
      </c>
      <c r="J6308">
        <v>0.38524999999999998</v>
      </c>
      <c r="K6308">
        <v>0.62375000000000003</v>
      </c>
      <c r="L6308">
        <v>0.17715</v>
      </c>
    </row>
    <row r="6309" spans="1:12" x14ac:dyDescent="0.3">
      <c r="A6309">
        <v>6308</v>
      </c>
      <c r="B6309">
        <v>0.63075000000000003</v>
      </c>
      <c r="C6309">
        <v>0.21285000000000001</v>
      </c>
      <c r="D6309">
        <v>5.9249999999999997E-2</v>
      </c>
      <c r="E6309">
        <v>0.36165000000000003</v>
      </c>
      <c r="F6309">
        <v>0.20835000000000001</v>
      </c>
      <c r="G6309">
        <v>0.40525</v>
      </c>
      <c r="H6309">
        <v>0.55015000000000003</v>
      </c>
      <c r="I6309">
        <v>0.26565</v>
      </c>
      <c r="J6309">
        <v>0.17565</v>
      </c>
      <c r="K6309">
        <v>0.96025000000000005</v>
      </c>
      <c r="L6309">
        <v>0.12684999999999999</v>
      </c>
    </row>
    <row r="6310" spans="1:12" x14ac:dyDescent="0.3">
      <c r="A6310">
        <v>6309</v>
      </c>
      <c r="B6310">
        <v>0.63085000000000002</v>
      </c>
      <c r="C6310">
        <v>0.40934999999999999</v>
      </c>
      <c r="D6310">
        <v>0.89944999999999997</v>
      </c>
      <c r="E6310">
        <v>0.41525000000000001</v>
      </c>
      <c r="F6310">
        <v>0.93515000000000004</v>
      </c>
      <c r="G6310">
        <v>0.41165000000000002</v>
      </c>
      <c r="H6310">
        <v>0.51815</v>
      </c>
      <c r="I6310">
        <v>0.55054999999999998</v>
      </c>
      <c r="J6310">
        <v>0.49495</v>
      </c>
      <c r="K6310">
        <v>0.75514999999999999</v>
      </c>
      <c r="L6310">
        <v>0.49814999999999998</v>
      </c>
    </row>
    <row r="6311" spans="1:12" x14ac:dyDescent="0.3">
      <c r="A6311">
        <v>6310</v>
      </c>
      <c r="B6311">
        <v>0.63095000000000001</v>
      </c>
      <c r="C6311">
        <v>0.50534999999999997</v>
      </c>
      <c r="D6311">
        <v>0.73604999999999998</v>
      </c>
      <c r="E6311">
        <v>0.30175000000000002</v>
      </c>
      <c r="F6311">
        <v>0.82494999999999996</v>
      </c>
      <c r="G6311">
        <v>0.14865</v>
      </c>
      <c r="H6311">
        <v>3.5500000000000002E-3</v>
      </c>
      <c r="I6311">
        <v>0.60445000000000004</v>
      </c>
      <c r="J6311">
        <v>0.61155000000000004</v>
      </c>
      <c r="K6311">
        <v>0.14565</v>
      </c>
      <c r="L6311">
        <v>0.70265</v>
      </c>
    </row>
    <row r="6312" spans="1:12" x14ac:dyDescent="0.3">
      <c r="A6312">
        <v>6311</v>
      </c>
      <c r="B6312">
        <v>0.63105</v>
      </c>
      <c r="C6312">
        <v>0.31785000000000002</v>
      </c>
      <c r="D6312">
        <v>0.60175000000000001</v>
      </c>
      <c r="E6312">
        <v>0.70894999999999997</v>
      </c>
      <c r="F6312">
        <v>0.69625000000000004</v>
      </c>
      <c r="G6312">
        <v>0.26085000000000003</v>
      </c>
      <c r="H6312">
        <v>3.0349999999999999E-2</v>
      </c>
      <c r="I6312">
        <v>8.8650000000000007E-2</v>
      </c>
      <c r="J6312">
        <v>0.27694999999999997</v>
      </c>
      <c r="K6312">
        <v>0.24055000000000001</v>
      </c>
      <c r="L6312">
        <v>0.10795</v>
      </c>
    </row>
    <row r="6313" spans="1:12" x14ac:dyDescent="0.3">
      <c r="A6313">
        <v>6312</v>
      </c>
      <c r="B6313">
        <v>0.63114999999999999</v>
      </c>
      <c r="C6313">
        <v>0.97845000000000004</v>
      </c>
      <c r="D6313">
        <v>0.64754999999999996</v>
      </c>
      <c r="E6313">
        <v>0.38555</v>
      </c>
      <c r="F6313">
        <v>0.60924999999999996</v>
      </c>
      <c r="G6313">
        <v>0.62355000000000005</v>
      </c>
      <c r="H6313">
        <v>0.64405000000000001</v>
      </c>
      <c r="I6313">
        <v>0.54435</v>
      </c>
      <c r="J6313">
        <v>0.62255000000000005</v>
      </c>
      <c r="K6313">
        <v>0.48654999999999998</v>
      </c>
      <c r="L6313">
        <v>0.42614999999999997</v>
      </c>
    </row>
    <row r="6314" spans="1:12" x14ac:dyDescent="0.3">
      <c r="A6314">
        <v>6313</v>
      </c>
      <c r="B6314">
        <v>0.63124999999999998</v>
      </c>
      <c r="C6314">
        <v>9.6549999999999997E-2</v>
      </c>
      <c r="D6314">
        <v>0.63114999999999999</v>
      </c>
      <c r="E6314">
        <v>0.73724999999999996</v>
      </c>
      <c r="F6314">
        <v>5.1950000000000003E-2</v>
      </c>
      <c r="G6314">
        <v>0.88295000000000001</v>
      </c>
      <c r="H6314">
        <v>0.52254999999999996</v>
      </c>
      <c r="I6314">
        <v>0.99024999999999996</v>
      </c>
      <c r="J6314">
        <v>9.8449999999999996E-2</v>
      </c>
      <c r="K6314">
        <v>0.71155000000000002</v>
      </c>
      <c r="L6314">
        <v>0.41515000000000002</v>
      </c>
    </row>
    <row r="6315" spans="1:12" x14ac:dyDescent="0.3">
      <c r="A6315">
        <v>6314</v>
      </c>
      <c r="B6315">
        <v>0.63134999999999997</v>
      </c>
      <c r="C6315">
        <v>0.28265000000000001</v>
      </c>
      <c r="D6315">
        <v>0.97024999999999995</v>
      </c>
      <c r="E6315">
        <v>0.64285000000000003</v>
      </c>
      <c r="F6315">
        <v>0.44635000000000002</v>
      </c>
      <c r="G6315">
        <v>0.21584999999999999</v>
      </c>
      <c r="H6315">
        <v>0.19464999999999999</v>
      </c>
      <c r="I6315">
        <v>0.36185</v>
      </c>
      <c r="J6315">
        <v>0.79884999999999995</v>
      </c>
      <c r="K6315">
        <v>0.50055000000000005</v>
      </c>
      <c r="L6315">
        <v>0.67305000000000004</v>
      </c>
    </row>
    <row r="6316" spans="1:12" x14ac:dyDescent="0.3">
      <c r="A6316">
        <v>6315</v>
      </c>
      <c r="B6316">
        <v>0.63144999999999996</v>
      </c>
      <c r="C6316">
        <v>4.8349999999999997E-2</v>
      </c>
      <c r="D6316">
        <v>0.34015000000000001</v>
      </c>
      <c r="E6316">
        <v>0.62234999999999996</v>
      </c>
      <c r="F6316">
        <v>0.55845</v>
      </c>
      <c r="G6316">
        <v>0.96284999999999998</v>
      </c>
      <c r="H6316">
        <v>0.68484999999999996</v>
      </c>
      <c r="I6316">
        <v>0.43995000000000001</v>
      </c>
      <c r="J6316">
        <v>0.59414999999999996</v>
      </c>
      <c r="K6316">
        <v>0.65125</v>
      </c>
      <c r="L6316">
        <v>0.18445</v>
      </c>
    </row>
    <row r="6317" spans="1:12" x14ac:dyDescent="0.3">
      <c r="A6317">
        <v>6316</v>
      </c>
      <c r="B6317">
        <v>0.63154999999999994</v>
      </c>
      <c r="C6317">
        <v>0.31885000000000002</v>
      </c>
      <c r="D6317">
        <v>0.90744999999999998</v>
      </c>
      <c r="E6317">
        <v>0.26374999999999998</v>
      </c>
      <c r="F6317">
        <v>2.7550000000000002E-2</v>
      </c>
      <c r="G6317">
        <v>0.99275000000000002</v>
      </c>
      <c r="H6317">
        <v>0.52454999999999996</v>
      </c>
      <c r="I6317">
        <v>0.58574999999999999</v>
      </c>
      <c r="J6317">
        <v>0.10564999999999999</v>
      </c>
      <c r="K6317">
        <v>0.81405000000000005</v>
      </c>
      <c r="L6317">
        <v>0.66415000000000002</v>
      </c>
    </row>
    <row r="6318" spans="1:12" x14ac:dyDescent="0.3">
      <c r="A6318">
        <v>6317</v>
      </c>
      <c r="B6318">
        <v>0.63165000000000004</v>
      </c>
      <c r="C6318">
        <v>0.63514999999999999</v>
      </c>
      <c r="D6318">
        <v>0.22605</v>
      </c>
      <c r="E6318">
        <v>0.93494999999999995</v>
      </c>
      <c r="F6318">
        <v>0.81245000000000001</v>
      </c>
      <c r="G6318">
        <v>0.44064999999999999</v>
      </c>
      <c r="H6318">
        <v>0.59435000000000004</v>
      </c>
      <c r="I6318">
        <v>0.31464999999999999</v>
      </c>
      <c r="J6318">
        <v>0.34284999999999999</v>
      </c>
      <c r="K6318">
        <v>0.55974999999999997</v>
      </c>
      <c r="L6318">
        <v>0.80525000000000002</v>
      </c>
    </row>
    <row r="6319" spans="1:12" x14ac:dyDescent="0.3">
      <c r="A6319">
        <v>6318</v>
      </c>
      <c r="B6319">
        <v>0.63175000000000003</v>
      </c>
      <c r="C6319">
        <v>0.40644999999999998</v>
      </c>
      <c r="D6319">
        <v>0.45555000000000001</v>
      </c>
      <c r="E6319">
        <v>0.93135000000000001</v>
      </c>
      <c r="F6319">
        <v>0.45374999999999999</v>
      </c>
      <c r="G6319">
        <v>0.92174999999999996</v>
      </c>
      <c r="H6319">
        <v>0.16075</v>
      </c>
      <c r="I6319">
        <v>0.79225000000000001</v>
      </c>
      <c r="J6319">
        <v>0.92035</v>
      </c>
      <c r="K6319">
        <v>0.41735</v>
      </c>
      <c r="L6319">
        <v>0.70574999999999999</v>
      </c>
    </row>
    <row r="6320" spans="1:12" x14ac:dyDescent="0.3">
      <c r="A6320">
        <v>6319</v>
      </c>
      <c r="B6320">
        <v>0.63185000000000002</v>
      </c>
      <c r="C6320">
        <v>9.7049999999999997E-2</v>
      </c>
      <c r="D6320">
        <v>0.25714999999999999</v>
      </c>
      <c r="E6320">
        <v>0.79264999999999997</v>
      </c>
      <c r="F6320">
        <v>0.86734999999999995</v>
      </c>
      <c r="G6320">
        <v>0.31655</v>
      </c>
      <c r="H6320">
        <v>0.19145000000000001</v>
      </c>
      <c r="I6320">
        <v>0.20995</v>
      </c>
      <c r="J6320">
        <v>0.45984999999999998</v>
      </c>
      <c r="K6320">
        <v>0.25195000000000001</v>
      </c>
      <c r="L6320">
        <v>0.22175</v>
      </c>
    </row>
    <row r="6321" spans="1:12" x14ac:dyDescent="0.3">
      <c r="A6321">
        <v>6320</v>
      </c>
      <c r="B6321">
        <v>0.63195000000000001</v>
      </c>
      <c r="C6321">
        <v>0.48754999999999998</v>
      </c>
      <c r="D6321">
        <v>0.58084999999999998</v>
      </c>
      <c r="E6321">
        <v>7.5749999999999998E-2</v>
      </c>
      <c r="F6321">
        <v>0.26905000000000001</v>
      </c>
      <c r="G6321">
        <v>0.24235000000000001</v>
      </c>
      <c r="H6321">
        <v>0.27794999999999997</v>
      </c>
      <c r="I6321">
        <v>0.55635000000000001</v>
      </c>
      <c r="J6321">
        <v>0.10725</v>
      </c>
      <c r="K6321">
        <v>0.22275</v>
      </c>
      <c r="L6321">
        <v>0.88565000000000005</v>
      </c>
    </row>
    <row r="6322" spans="1:12" x14ac:dyDescent="0.3">
      <c r="A6322">
        <v>6321</v>
      </c>
      <c r="B6322">
        <v>0.63205</v>
      </c>
      <c r="C6322">
        <v>0.45715</v>
      </c>
      <c r="D6322">
        <v>1.1950000000000001E-2</v>
      </c>
      <c r="E6322">
        <v>0.57455000000000001</v>
      </c>
      <c r="F6322">
        <v>0.16145000000000001</v>
      </c>
      <c r="G6322">
        <v>0.85014999999999996</v>
      </c>
      <c r="H6322">
        <v>0.76175000000000004</v>
      </c>
      <c r="I6322">
        <v>0.44785000000000003</v>
      </c>
      <c r="J6322">
        <v>0.10465000000000001</v>
      </c>
      <c r="K6322">
        <v>0.65434999999999999</v>
      </c>
      <c r="L6322">
        <v>0.18865000000000001</v>
      </c>
    </row>
    <row r="6323" spans="1:12" x14ac:dyDescent="0.3">
      <c r="A6323">
        <v>6322</v>
      </c>
      <c r="B6323">
        <v>0.63214999999999999</v>
      </c>
      <c r="C6323">
        <v>0.45815</v>
      </c>
      <c r="D6323">
        <v>0.32474999999999998</v>
      </c>
      <c r="E6323">
        <v>0.88185000000000002</v>
      </c>
      <c r="F6323">
        <v>0.86924999999999997</v>
      </c>
      <c r="G6323">
        <v>1.8350000000000002E-2</v>
      </c>
      <c r="H6323">
        <v>0.77954999999999997</v>
      </c>
      <c r="I6323">
        <v>0.38945000000000002</v>
      </c>
      <c r="J6323">
        <v>0.51575000000000004</v>
      </c>
      <c r="K6323">
        <v>0.42404999999999998</v>
      </c>
      <c r="L6323">
        <v>0.95045000000000002</v>
      </c>
    </row>
    <row r="6324" spans="1:12" x14ac:dyDescent="0.3">
      <c r="A6324">
        <v>6323</v>
      </c>
      <c r="B6324">
        <v>0.63224999999999998</v>
      </c>
      <c r="C6324">
        <v>0.85175000000000001</v>
      </c>
      <c r="D6324">
        <v>0.26655000000000001</v>
      </c>
      <c r="E6324">
        <v>4.5650000000000003E-2</v>
      </c>
      <c r="F6324">
        <v>0.23905000000000001</v>
      </c>
      <c r="G6324">
        <v>0.47234999999999999</v>
      </c>
      <c r="H6324">
        <v>0.88185000000000002</v>
      </c>
      <c r="I6324">
        <v>0.76375000000000004</v>
      </c>
      <c r="J6324">
        <v>2.555E-2</v>
      </c>
      <c r="K6324">
        <v>0.49975000000000003</v>
      </c>
      <c r="L6324">
        <v>0.36285000000000001</v>
      </c>
    </row>
    <row r="6325" spans="1:12" x14ac:dyDescent="0.3">
      <c r="A6325">
        <v>6324</v>
      </c>
      <c r="B6325">
        <v>0.63234999999999997</v>
      </c>
      <c r="C6325">
        <v>9.3850000000000003E-2</v>
      </c>
      <c r="D6325">
        <v>0.11955</v>
      </c>
      <c r="E6325">
        <v>0.76375000000000004</v>
      </c>
      <c r="F6325">
        <v>9.2050000000000007E-2</v>
      </c>
      <c r="G6325">
        <v>0.93554999999999999</v>
      </c>
      <c r="H6325">
        <v>0.69855</v>
      </c>
      <c r="I6325">
        <v>0.27405000000000002</v>
      </c>
      <c r="J6325">
        <v>0.87404999999999999</v>
      </c>
      <c r="K6325">
        <v>0.90685000000000004</v>
      </c>
      <c r="L6325">
        <v>0.40094999999999997</v>
      </c>
    </row>
    <row r="6326" spans="1:12" x14ac:dyDescent="0.3">
      <c r="A6326">
        <v>6325</v>
      </c>
      <c r="B6326">
        <v>0.63244999999999996</v>
      </c>
      <c r="C6326">
        <v>0.15845000000000001</v>
      </c>
      <c r="D6326">
        <v>0.37705</v>
      </c>
      <c r="E6326">
        <v>0.39445000000000002</v>
      </c>
      <c r="F6326">
        <v>0.64634999999999998</v>
      </c>
      <c r="G6326">
        <v>0.96155000000000002</v>
      </c>
      <c r="H6326">
        <v>0.25205</v>
      </c>
      <c r="I6326">
        <v>0.63705000000000001</v>
      </c>
      <c r="J6326">
        <v>0.96655000000000002</v>
      </c>
      <c r="K6326">
        <v>0.35065000000000002</v>
      </c>
      <c r="L6326">
        <v>0.51415</v>
      </c>
    </row>
    <row r="6327" spans="1:12" x14ac:dyDescent="0.3">
      <c r="A6327">
        <v>6326</v>
      </c>
      <c r="B6327">
        <v>0.63254999999999995</v>
      </c>
      <c r="C6327">
        <v>0.10525</v>
      </c>
      <c r="D6327">
        <v>0.95604999999999996</v>
      </c>
      <c r="E6327">
        <v>0.94215000000000004</v>
      </c>
      <c r="F6327">
        <v>0.90105000000000002</v>
      </c>
      <c r="G6327">
        <v>0.42904999999999999</v>
      </c>
      <c r="H6327">
        <v>0.88034999999999997</v>
      </c>
      <c r="I6327">
        <v>6.7049999999999998E-2</v>
      </c>
      <c r="J6327">
        <v>0.35744999999999999</v>
      </c>
      <c r="K6327">
        <v>0.22414999999999999</v>
      </c>
      <c r="L6327">
        <v>0.48725000000000002</v>
      </c>
    </row>
    <row r="6328" spans="1:12" x14ac:dyDescent="0.3">
      <c r="A6328">
        <v>6327</v>
      </c>
      <c r="B6328">
        <v>0.63265000000000005</v>
      </c>
      <c r="C6328">
        <v>0.61434999999999995</v>
      </c>
      <c r="D6328">
        <v>0.24585000000000001</v>
      </c>
      <c r="E6328">
        <v>0.42304999999999998</v>
      </c>
      <c r="F6328">
        <v>0.59755000000000003</v>
      </c>
      <c r="G6328">
        <v>0.42004999999999998</v>
      </c>
      <c r="H6328">
        <v>0.69784999999999997</v>
      </c>
      <c r="I6328">
        <v>0.58774999999999999</v>
      </c>
      <c r="J6328">
        <v>0.71384999999999998</v>
      </c>
      <c r="K6328">
        <v>6.5750000000000003E-2</v>
      </c>
      <c r="L6328">
        <v>0.14854999999999999</v>
      </c>
    </row>
    <row r="6329" spans="1:12" x14ac:dyDescent="0.3">
      <c r="A6329">
        <v>6328</v>
      </c>
      <c r="B6329">
        <v>0.63275000000000003</v>
      </c>
      <c r="C6329">
        <v>2.0549999999999999E-2</v>
      </c>
      <c r="D6329">
        <v>0.50765000000000005</v>
      </c>
      <c r="E6329">
        <v>0.25414999999999999</v>
      </c>
      <c r="F6329">
        <v>0.25474999999999998</v>
      </c>
      <c r="G6329">
        <v>0.40024999999999999</v>
      </c>
      <c r="H6329">
        <v>0.94504999999999995</v>
      </c>
      <c r="I6329">
        <v>0.77825</v>
      </c>
      <c r="J6329">
        <v>0.65454999999999997</v>
      </c>
      <c r="K6329">
        <v>0.18415000000000001</v>
      </c>
      <c r="L6329">
        <v>0.56484999999999996</v>
      </c>
    </row>
    <row r="6330" spans="1:12" x14ac:dyDescent="0.3">
      <c r="A6330">
        <v>6329</v>
      </c>
      <c r="B6330">
        <v>0.63285000000000002</v>
      </c>
      <c r="C6330">
        <v>3.5450000000000002E-2</v>
      </c>
      <c r="D6330">
        <v>0.39874999999999999</v>
      </c>
      <c r="E6330">
        <v>7.9750000000000001E-2</v>
      </c>
      <c r="F6330">
        <v>0.46634999999999999</v>
      </c>
      <c r="G6330">
        <v>0.48485</v>
      </c>
      <c r="H6330">
        <v>0.71965000000000001</v>
      </c>
      <c r="I6330">
        <v>0.84994999999999998</v>
      </c>
      <c r="J6330">
        <v>0.40105000000000002</v>
      </c>
      <c r="K6330">
        <v>0.51934999999999998</v>
      </c>
      <c r="L6330">
        <v>0.68645</v>
      </c>
    </row>
    <row r="6331" spans="1:12" x14ac:dyDescent="0.3">
      <c r="A6331">
        <v>6330</v>
      </c>
      <c r="B6331">
        <v>0.63295000000000001</v>
      </c>
      <c r="C6331">
        <v>0.58304999999999996</v>
      </c>
      <c r="D6331">
        <v>0.83104999999999996</v>
      </c>
      <c r="E6331">
        <v>0.86645000000000005</v>
      </c>
      <c r="F6331">
        <v>0.10165</v>
      </c>
      <c r="G6331">
        <v>0.39484999999999998</v>
      </c>
      <c r="H6331">
        <v>0.48885000000000001</v>
      </c>
      <c r="I6331">
        <v>0.90064999999999995</v>
      </c>
      <c r="J6331">
        <v>8.9950000000000002E-2</v>
      </c>
      <c r="K6331">
        <v>0.70215000000000005</v>
      </c>
      <c r="L6331">
        <v>0.43085000000000001</v>
      </c>
    </row>
    <row r="6332" spans="1:12" x14ac:dyDescent="0.3">
      <c r="A6332">
        <v>6331</v>
      </c>
      <c r="B6332">
        <v>0.63305</v>
      </c>
      <c r="C6332">
        <v>0.85924999999999996</v>
      </c>
      <c r="D6332">
        <v>0.65175000000000005</v>
      </c>
      <c r="E6332">
        <v>0.74034999999999995</v>
      </c>
      <c r="F6332">
        <v>0.66825000000000001</v>
      </c>
      <c r="G6332">
        <v>0.36875000000000002</v>
      </c>
      <c r="H6332">
        <v>0.39324999999999999</v>
      </c>
      <c r="I6332">
        <v>0.57115000000000005</v>
      </c>
      <c r="J6332">
        <v>0.39774999999999999</v>
      </c>
      <c r="K6332">
        <v>3.3849999999999998E-2</v>
      </c>
      <c r="L6332">
        <v>0.20415</v>
      </c>
    </row>
    <row r="6333" spans="1:12" x14ac:dyDescent="0.3">
      <c r="A6333">
        <v>6332</v>
      </c>
      <c r="B6333">
        <v>0.63314999999999999</v>
      </c>
      <c r="C6333">
        <v>0.10355</v>
      </c>
      <c r="D6333">
        <v>0.90454999999999997</v>
      </c>
      <c r="E6333">
        <v>0.50414999999999999</v>
      </c>
      <c r="F6333">
        <v>0.38874999999999998</v>
      </c>
      <c r="G6333">
        <v>0.93474999999999997</v>
      </c>
      <c r="H6333">
        <v>0.67235</v>
      </c>
      <c r="I6333">
        <v>0.92464999999999997</v>
      </c>
      <c r="J6333">
        <v>0.22534999999999999</v>
      </c>
      <c r="K6333">
        <v>5.525E-2</v>
      </c>
      <c r="L6333">
        <v>0.36464999999999997</v>
      </c>
    </row>
    <row r="6334" spans="1:12" x14ac:dyDescent="0.3">
      <c r="A6334">
        <v>6333</v>
      </c>
      <c r="B6334">
        <v>0.63324999999999998</v>
      </c>
      <c r="C6334">
        <v>0.89195000000000002</v>
      </c>
      <c r="D6334">
        <v>0.89744999999999997</v>
      </c>
      <c r="E6334">
        <v>0.15075</v>
      </c>
      <c r="F6334">
        <v>5.9150000000000001E-2</v>
      </c>
      <c r="G6334">
        <v>0.27045000000000002</v>
      </c>
      <c r="H6334">
        <v>0.89654999999999996</v>
      </c>
      <c r="I6334">
        <v>0.70945000000000003</v>
      </c>
      <c r="J6334">
        <v>0.30404999999999999</v>
      </c>
      <c r="K6334">
        <v>0.41504999999999997</v>
      </c>
      <c r="L6334">
        <v>0.27665000000000001</v>
      </c>
    </row>
    <row r="6335" spans="1:12" x14ac:dyDescent="0.3">
      <c r="A6335">
        <v>6334</v>
      </c>
      <c r="B6335">
        <v>0.63334999999999997</v>
      </c>
      <c r="C6335">
        <v>0.27655000000000002</v>
      </c>
      <c r="D6335">
        <v>0.72594999999999998</v>
      </c>
      <c r="E6335">
        <v>0.54695000000000005</v>
      </c>
      <c r="F6335">
        <v>0.65674999999999994</v>
      </c>
      <c r="G6335">
        <v>0.25564999999999999</v>
      </c>
      <c r="H6335">
        <v>0.28555000000000003</v>
      </c>
      <c r="I6335">
        <v>0.19514999999999999</v>
      </c>
      <c r="J6335">
        <v>0.80974999999999997</v>
      </c>
      <c r="K6335">
        <v>0.28615000000000002</v>
      </c>
      <c r="L6335">
        <v>0.51705000000000001</v>
      </c>
    </row>
    <row r="6336" spans="1:12" x14ac:dyDescent="0.3">
      <c r="A6336">
        <v>6335</v>
      </c>
      <c r="B6336">
        <v>0.63344999999999996</v>
      </c>
      <c r="C6336">
        <v>0.24865000000000001</v>
      </c>
      <c r="D6336">
        <v>0.53285000000000005</v>
      </c>
      <c r="E6336">
        <v>0.48254999999999998</v>
      </c>
      <c r="F6336">
        <v>4.8849999999999998E-2</v>
      </c>
      <c r="G6336">
        <v>0.43264999999999998</v>
      </c>
      <c r="H6336">
        <v>0.29494999999999999</v>
      </c>
      <c r="I6336">
        <v>4.675E-2</v>
      </c>
      <c r="J6336">
        <v>0.38685000000000003</v>
      </c>
      <c r="K6336">
        <v>0.18095</v>
      </c>
      <c r="L6336">
        <v>0.50985000000000003</v>
      </c>
    </row>
    <row r="6337" spans="1:12" x14ac:dyDescent="0.3">
      <c r="A6337">
        <v>6336</v>
      </c>
      <c r="B6337">
        <v>0.63354999999999995</v>
      </c>
      <c r="C6337">
        <v>0.32424999999999998</v>
      </c>
      <c r="D6337">
        <v>0.84014999999999995</v>
      </c>
      <c r="E6337">
        <v>0.84594999999999998</v>
      </c>
      <c r="F6337">
        <v>0.36385000000000001</v>
      </c>
      <c r="G6337">
        <v>0.50914999999999999</v>
      </c>
      <c r="H6337">
        <v>0.65805000000000002</v>
      </c>
      <c r="I6337">
        <v>2.615E-2</v>
      </c>
      <c r="J6337">
        <v>0.50805</v>
      </c>
      <c r="K6337">
        <v>0.66015000000000001</v>
      </c>
      <c r="L6337">
        <v>5.9950000000000003E-2</v>
      </c>
    </row>
    <row r="6338" spans="1:12" x14ac:dyDescent="0.3">
      <c r="A6338">
        <v>6337</v>
      </c>
      <c r="B6338">
        <v>0.63365000000000005</v>
      </c>
      <c r="C6338">
        <v>0.55044999999999999</v>
      </c>
      <c r="D6338">
        <v>0.39974999999999999</v>
      </c>
      <c r="E6338">
        <v>0.42465000000000003</v>
      </c>
      <c r="F6338">
        <v>0.18754999999999999</v>
      </c>
      <c r="G6338">
        <v>0.58594999999999997</v>
      </c>
      <c r="H6338">
        <v>0.91374999999999995</v>
      </c>
      <c r="I6338">
        <v>0.88195000000000001</v>
      </c>
      <c r="J6338">
        <v>2.385E-2</v>
      </c>
      <c r="K6338">
        <v>0.64334999999999998</v>
      </c>
      <c r="L6338">
        <v>6.7449999999999996E-2</v>
      </c>
    </row>
    <row r="6339" spans="1:12" x14ac:dyDescent="0.3">
      <c r="A6339">
        <v>6338</v>
      </c>
      <c r="B6339">
        <v>0.63375000000000004</v>
      </c>
      <c r="C6339">
        <v>0.42454999999999998</v>
      </c>
      <c r="D6339">
        <v>0.22864999999999999</v>
      </c>
      <c r="E6339">
        <v>0.46575</v>
      </c>
      <c r="F6339">
        <v>0.77264999999999995</v>
      </c>
      <c r="G6339">
        <v>3.1050000000000001E-2</v>
      </c>
      <c r="H6339">
        <v>0.12634999999999999</v>
      </c>
      <c r="I6339">
        <v>5.6849999999999998E-2</v>
      </c>
      <c r="J6339">
        <v>0.80715000000000003</v>
      </c>
      <c r="K6339">
        <v>0.16955000000000001</v>
      </c>
      <c r="L6339">
        <v>0.39415</v>
      </c>
    </row>
    <row r="6340" spans="1:12" x14ac:dyDescent="0.3">
      <c r="A6340">
        <v>6339</v>
      </c>
      <c r="B6340">
        <v>0.63385000000000002</v>
      </c>
      <c r="C6340">
        <v>0.70174999999999998</v>
      </c>
      <c r="D6340">
        <v>3.2550000000000003E-2</v>
      </c>
      <c r="E6340">
        <v>0.15665000000000001</v>
      </c>
      <c r="F6340">
        <v>0.30554999999999999</v>
      </c>
      <c r="G6340">
        <v>0.98885000000000001</v>
      </c>
      <c r="H6340">
        <v>0.88385000000000002</v>
      </c>
      <c r="I6340">
        <v>0.88385000000000002</v>
      </c>
      <c r="J6340">
        <v>0.86745000000000005</v>
      </c>
      <c r="K6340">
        <v>0.56094999999999995</v>
      </c>
      <c r="L6340">
        <v>0.20954999999999999</v>
      </c>
    </row>
    <row r="6341" spans="1:12" x14ac:dyDescent="0.3">
      <c r="A6341">
        <v>6340</v>
      </c>
      <c r="B6341">
        <v>0.63395000000000001</v>
      </c>
      <c r="C6341">
        <v>9.4450000000000006E-2</v>
      </c>
      <c r="D6341">
        <v>0.83065</v>
      </c>
      <c r="E6341">
        <v>0.27765000000000001</v>
      </c>
      <c r="F6341">
        <v>0.97104999999999997</v>
      </c>
      <c r="G6341">
        <v>0.19125</v>
      </c>
      <c r="H6341">
        <v>0.25895000000000001</v>
      </c>
      <c r="I6341">
        <v>0.52805000000000002</v>
      </c>
      <c r="J6341">
        <v>0.92254999999999998</v>
      </c>
      <c r="K6341">
        <v>0.37064999999999998</v>
      </c>
      <c r="L6341">
        <v>4.385E-2</v>
      </c>
    </row>
    <row r="6342" spans="1:12" x14ac:dyDescent="0.3">
      <c r="A6342">
        <v>6341</v>
      </c>
      <c r="B6342">
        <v>0.63405</v>
      </c>
      <c r="C6342">
        <v>0.94815000000000005</v>
      </c>
      <c r="D6342">
        <v>0.90015000000000001</v>
      </c>
      <c r="E6342">
        <v>0.60145000000000004</v>
      </c>
      <c r="F6342">
        <v>0.23155000000000001</v>
      </c>
      <c r="G6342">
        <v>0.87014999999999998</v>
      </c>
      <c r="H6342">
        <v>0.46315000000000001</v>
      </c>
      <c r="I6342">
        <v>0.17974999999999999</v>
      </c>
      <c r="J6342">
        <v>0.77105000000000001</v>
      </c>
      <c r="K6342">
        <v>0.21215000000000001</v>
      </c>
      <c r="L6342">
        <v>0.19855</v>
      </c>
    </row>
    <row r="6343" spans="1:12" x14ac:dyDescent="0.3">
      <c r="A6343">
        <v>6342</v>
      </c>
      <c r="B6343">
        <v>0.63414999999999999</v>
      </c>
      <c r="C6343">
        <v>0.25755</v>
      </c>
      <c r="D6343">
        <v>0.62195</v>
      </c>
      <c r="E6343">
        <v>0.34325</v>
      </c>
      <c r="F6343">
        <v>0.36304999999999998</v>
      </c>
      <c r="G6343">
        <v>0.22875000000000001</v>
      </c>
      <c r="H6343">
        <v>0.72324999999999995</v>
      </c>
      <c r="I6343">
        <v>6.9499999999999996E-3</v>
      </c>
      <c r="J6343">
        <v>0.56254999999999999</v>
      </c>
      <c r="K6343">
        <v>0.14974999999999999</v>
      </c>
      <c r="L6343">
        <v>0.20494999999999999</v>
      </c>
    </row>
    <row r="6344" spans="1:12" x14ac:dyDescent="0.3">
      <c r="A6344">
        <v>6343</v>
      </c>
      <c r="B6344">
        <v>0.63424999999999998</v>
      </c>
      <c r="C6344">
        <v>0.63534999999999997</v>
      </c>
      <c r="D6344">
        <v>2.155E-2</v>
      </c>
      <c r="E6344">
        <v>0.25145000000000001</v>
      </c>
      <c r="F6344">
        <v>0.31064999999999998</v>
      </c>
      <c r="G6344">
        <v>7.3849999999999999E-2</v>
      </c>
      <c r="H6344">
        <v>0.38174999999999998</v>
      </c>
      <c r="I6344">
        <v>0.43774999999999997</v>
      </c>
      <c r="J6344">
        <v>0.19794999999999999</v>
      </c>
      <c r="K6344">
        <v>0.82274999999999998</v>
      </c>
      <c r="L6344">
        <v>0.93805000000000005</v>
      </c>
    </row>
    <row r="6345" spans="1:12" x14ac:dyDescent="0.3">
      <c r="A6345">
        <v>6344</v>
      </c>
      <c r="B6345">
        <v>0.63434999999999997</v>
      </c>
      <c r="C6345">
        <v>0.43864999999999998</v>
      </c>
      <c r="D6345">
        <v>0.42654999999999998</v>
      </c>
      <c r="E6345">
        <v>9.0050000000000005E-2</v>
      </c>
      <c r="F6345">
        <v>0.57894999999999996</v>
      </c>
      <c r="G6345">
        <v>0.70615000000000006</v>
      </c>
      <c r="H6345">
        <v>0.38095000000000001</v>
      </c>
      <c r="I6345">
        <v>0.59694999999999998</v>
      </c>
      <c r="J6345">
        <v>0.69825000000000004</v>
      </c>
      <c r="K6345">
        <v>9.0450000000000003E-2</v>
      </c>
      <c r="L6345">
        <v>0.33355000000000001</v>
      </c>
    </row>
    <row r="6346" spans="1:12" x14ac:dyDescent="0.3">
      <c r="A6346">
        <v>6345</v>
      </c>
      <c r="B6346">
        <v>0.63444999999999996</v>
      </c>
      <c r="C6346">
        <v>0.39384999999999998</v>
      </c>
      <c r="D6346">
        <v>0.97875000000000001</v>
      </c>
      <c r="E6346">
        <v>0.99534999999999996</v>
      </c>
      <c r="F6346">
        <v>0.23474999999999999</v>
      </c>
      <c r="G6346">
        <v>0.95045000000000002</v>
      </c>
      <c r="H6346">
        <v>0.47205000000000003</v>
      </c>
      <c r="I6346">
        <v>0.22225</v>
      </c>
      <c r="J6346">
        <v>0.24304999999999999</v>
      </c>
      <c r="K6346">
        <v>0.34644999999999998</v>
      </c>
      <c r="L6346">
        <v>0.54584999999999995</v>
      </c>
    </row>
    <row r="6347" spans="1:12" x14ac:dyDescent="0.3">
      <c r="A6347">
        <v>6346</v>
      </c>
      <c r="B6347">
        <v>0.63454999999999995</v>
      </c>
      <c r="C6347">
        <v>0.18454999999999999</v>
      </c>
      <c r="D6347">
        <v>0.57935000000000003</v>
      </c>
      <c r="E6347">
        <v>0.90205000000000002</v>
      </c>
      <c r="F6347">
        <v>6.5250000000000002E-2</v>
      </c>
      <c r="G6347">
        <v>0.77825</v>
      </c>
      <c r="H6347">
        <v>0.38235000000000002</v>
      </c>
      <c r="I6347">
        <v>0.79164999999999996</v>
      </c>
      <c r="J6347">
        <v>0.94425000000000003</v>
      </c>
      <c r="K6347">
        <v>0.46765000000000001</v>
      </c>
      <c r="L6347">
        <v>0.56915000000000004</v>
      </c>
    </row>
    <row r="6348" spans="1:12" x14ac:dyDescent="0.3">
      <c r="A6348">
        <v>6347</v>
      </c>
      <c r="B6348">
        <v>0.63465000000000005</v>
      </c>
      <c r="C6348">
        <v>0.74514999999999998</v>
      </c>
      <c r="D6348">
        <v>0.94435000000000002</v>
      </c>
      <c r="E6348">
        <v>0.94784999999999997</v>
      </c>
      <c r="F6348">
        <v>0.69515000000000005</v>
      </c>
      <c r="G6348">
        <v>0.38245000000000001</v>
      </c>
      <c r="H6348">
        <v>0.24565000000000001</v>
      </c>
      <c r="I6348">
        <v>0.68164999999999998</v>
      </c>
      <c r="J6348">
        <v>7.2150000000000006E-2</v>
      </c>
      <c r="K6348">
        <v>0.25635000000000002</v>
      </c>
      <c r="L6348">
        <v>0.38874999999999998</v>
      </c>
    </row>
    <row r="6349" spans="1:12" x14ac:dyDescent="0.3">
      <c r="A6349">
        <v>6348</v>
      </c>
      <c r="B6349">
        <v>0.63475000000000004</v>
      </c>
      <c r="C6349">
        <v>0.25374999999999998</v>
      </c>
      <c r="D6349">
        <v>0.94545000000000001</v>
      </c>
      <c r="E6349">
        <v>0.83094999999999997</v>
      </c>
      <c r="F6349">
        <v>0.26574999999999999</v>
      </c>
      <c r="G6349">
        <v>0.65715000000000001</v>
      </c>
      <c r="H6349">
        <v>0.81174999999999997</v>
      </c>
      <c r="I6349">
        <v>0.77315</v>
      </c>
      <c r="J6349">
        <v>0.29904999999999998</v>
      </c>
      <c r="K6349">
        <v>0.93525000000000003</v>
      </c>
      <c r="L6349">
        <v>2.2550000000000001E-2</v>
      </c>
    </row>
    <row r="6350" spans="1:12" x14ac:dyDescent="0.3">
      <c r="A6350">
        <v>6349</v>
      </c>
      <c r="B6350">
        <v>0.63485000000000003</v>
      </c>
      <c r="C6350">
        <v>0.82504999999999995</v>
      </c>
      <c r="D6350">
        <v>0.57735000000000003</v>
      </c>
      <c r="E6350">
        <v>0.71035000000000004</v>
      </c>
      <c r="F6350">
        <v>4.7149999999999997E-2</v>
      </c>
      <c r="G6350">
        <v>0.28655000000000003</v>
      </c>
      <c r="H6350">
        <v>0.83694999999999997</v>
      </c>
      <c r="I6350">
        <v>0.36495</v>
      </c>
      <c r="J6350">
        <v>0.23924999999999999</v>
      </c>
      <c r="K6350">
        <v>0.80515000000000003</v>
      </c>
      <c r="L6350">
        <v>0.38695000000000002</v>
      </c>
    </row>
    <row r="6351" spans="1:12" x14ac:dyDescent="0.3">
      <c r="A6351">
        <v>6350</v>
      </c>
      <c r="B6351">
        <v>0.63495000000000001</v>
      </c>
      <c r="C6351">
        <v>0.78954999999999997</v>
      </c>
      <c r="D6351">
        <v>0.84075</v>
      </c>
      <c r="E6351">
        <v>0.11185</v>
      </c>
      <c r="F6351">
        <v>0.84414999999999996</v>
      </c>
      <c r="G6351">
        <v>0.61224999999999996</v>
      </c>
      <c r="H6351">
        <v>0.28475</v>
      </c>
      <c r="I6351">
        <v>0.80525000000000002</v>
      </c>
      <c r="J6351">
        <v>0.46784999999999999</v>
      </c>
      <c r="K6351">
        <v>0.93305000000000005</v>
      </c>
      <c r="L6351">
        <v>0.27245000000000003</v>
      </c>
    </row>
    <row r="6352" spans="1:12" x14ac:dyDescent="0.3">
      <c r="A6352">
        <v>6351</v>
      </c>
      <c r="B6352">
        <v>0.63505</v>
      </c>
      <c r="C6352">
        <v>0.28625</v>
      </c>
      <c r="D6352">
        <v>0.34734999999999999</v>
      </c>
      <c r="E6352">
        <v>0.79454999999999998</v>
      </c>
      <c r="F6352">
        <v>0.73904999999999998</v>
      </c>
      <c r="G6352">
        <v>0.86304999999999998</v>
      </c>
      <c r="H6352">
        <v>0.54135</v>
      </c>
      <c r="I6352">
        <v>0.64385000000000003</v>
      </c>
      <c r="J6352">
        <v>0.34315000000000001</v>
      </c>
      <c r="K6352">
        <v>0.28794999999999998</v>
      </c>
      <c r="L6352">
        <v>0.97475000000000001</v>
      </c>
    </row>
    <row r="6353" spans="1:12" x14ac:dyDescent="0.3">
      <c r="A6353">
        <v>6352</v>
      </c>
      <c r="B6353">
        <v>0.63514999999999999</v>
      </c>
      <c r="C6353">
        <v>0.31795000000000001</v>
      </c>
      <c r="D6353">
        <v>0.54725000000000001</v>
      </c>
      <c r="E6353">
        <v>0.86234999999999995</v>
      </c>
      <c r="F6353">
        <v>0.23694999999999999</v>
      </c>
      <c r="G6353">
        <v>0.12075</v>
      </c>
      <c r="H6353">
        <v>0.45315</v>
      </c>
      <c r="I6353">
        <v>0.92205000000000004</v>
      </c>
      <c r="J6353">
        <v>0.66415000000000002</v>
      </c>
      <c r="K6353">
        <v>0.44974999999999998</v>
      </c>
      <c r="L6353">
        <v>0.98245000000000005</v>
      </c>
    </row>
    <row r="6354" spans="1:12" x14ac:dyDescent="0.3">
      <c r="A6354">
        <v>6353</v>
      </c>
      <c r="B6354">
        <v>0.63524999999999998</v>
      </c>
      <c r="C6354">
        <v>0.82865</v>
      </c>
      <c r="D6354">
        <v>0.57215000000000005</v>
      </c>
      <c r="E6354">
        <v>0.57294999999999996</v>
      </c>
      <c r="F6354">
        <v>0.68235000000000001</v>
      </c>
      <c r="G6354">
        <v>0.81925000000000003</v>
      </c>
      <c r="H6354">
        <v>3.295E-2</v>
      </c>
      <c r="I6354">
        <v>9.5250000000000001E-2</v>
      </c>
      <c r="J6354">
        <v>0.82094999999999996</v>
      </c>
      <c r="K6354">
        <v>0.20705000000000001</v>
      </c>
      <c r="L6354">
        <v>0.90024999999999999</v>
      </c>
    </row>
    <row r="6355" spans="1:12" x14ac:dyDescent="0.3">
      <c r="A6355">
        <v>6354</v>
      </c>
      <c r="B6355">
        <v>0.63534999999999997</v>
      </c>
      <c r="C6355">
        <v>0.15745000000000001</v>
      </c>
      <c r="D6355">
        <v>0.92074999999999996</v>
      </c>
      <c r="E6355">
        <v>0.70115000000000005</v>
      </c>
      <c r="F6355">
        <v>0.25855</v>
      </c>
      <c r="G6355">
        <v>0.75875000000000004</v>
      </c>
      <c r="H6355">
        <v>0.47754999999999997</v>
      </c>
      <c r="I6355">
        <v>0.91164999999999996</v>
      </c>
      <c r="J6355">
        <v>0.45805000000000001</v>
      </c>
      <c r="K6355">
        <v>0.69545000000000001</v>
      </c>
      <c r="L6355">
        <v>0.76854999999999996</v>
      </c>
    </row>
    <row r="6356" spans="1:12" x14ac:dyDescent="0.3">
      <c r="A6356">
        <v>6355</v>
      </c>
      <c r="B6356">
        <v>0.63544999999999996</v>
      </c>
      <c r="C6356">
        <v>0.49825000000000003</v>
      </c>
      <c r="D6356">
        <v>0.77764999999999995</v>
      </c>
      <c r="E6356">
        <v>0.46975</v>
      </c>
      <c r="F6356">
        <v>9.4649999999999998E-2</v>
      </c>
      <c r="G6356">
        <v>0.52115</v>
      </c>
      <c r="H6356">
        <v>0.13514999999999999</v>
      </c>
      <c r="I6356">
        <v>0.24224999999999999</v>
      </c>
      <c r="J6356">
        <v>0.88105</v>
      </c>
      <c r="K6356">
        <v>0.59555000000000002</v>
      </c>
      <c r="L6356">
        <v>7.3950000000000002E-2</v>
      </c>
    </row>
    <row r="6357" spans="1:12" x14ac:dyDescent="0.3">
      <c r="A6357">
        <v>6356</v>
      </c>
      <c r="B6357">
        <v>0.63554999999999995</v>
      </c>
      <c r="C6357">
        <v>6.615E-2</v>
      </c>
      <c r="D6357">
        <v>0.59135000000000004</v>
      </c>
      <c r="E6357">
        <v>0.30714999999999998</v>
      </c>
      <c r="F6357">
        <v>0.26064999999999999</v>
      </c>
      <c r="G6357">
        <v>0.18915000000000001</v>
      </c>
      <c r="H6357">
        <v>5.8749999999999997E-2</v>
      </c>
      <c r="I6357">
        <v>0.25955</v>
      </c>
      <c r="J6357">
        <v>0.61324999999999996</v>
      </c>
      <c r="K6357">
        <v>0.55554999999999999</v>
      </c>
      <c r="L6357">
        <v>0.43785000000000002</v>
      </c>
    </row>
    <row r="6358" spans="1:12" x14ac:dyDescent="0.3">
      <c r="A6358">
        <v>6357</v>
      </c>
      <c r="B6358">
        <v>0.63565000000000005</v>
      </c>
      <c r="C6358">
        <v>0.67995000000000005</v>
      </c>
      <c r="D6358">
        <v>0.33545000000000003</v>
      </c>
      <c r="E6358">
        <v>0.33365</v>
      </c>
      <c r="F6358">
        <v>0.43754999999999999</v>
      </c>
      <c r="G6358">
        <v>0.96345000000000003</v>
      </c>
      <c r="H6358">
        <v>0.24174999999999999</v>
      </c>
      <c r="I6358">
        <v>0.94005000000000005</v>
      </c>
      <c r="J6358">
        <v>0.99385000000000001</v>
      </c>
      <c r="K6358">
        <v>6.7349999999999993E-2</v>
      </c>
      <c r="L6358">
        <v>0.46095000000000003</v>
      </c>
    </row>
    <row r="6359" spans="1:12" x14ac:dyDescent="0.3">
      <c r="A6359">
        <v>6358</v>
      </c>
      <c r="B6359">
        <v>0.63575000000000004</v>
      </c>
      <c r="C6359">
        <v>0.69135000000000002</v>
      </c>
      <c r="D6359">
        <v>0.54374999999999996</v>
      </c>
      <c r="E6359">
        <v>0.77795000000000003</v>
      </c>
      <c r="F6359">
        <v>0.78025</v>
      </c>
      <c r="G6359">
        <v>0.43114999999999998</v>
      </c>
      <c r="H6359">
        <v>8.115E-2</v>
      </c>
      <c r="I6359">
        <v>0.12335</v>
      </c>
      <c r="J6359">
        <v>7.0449999999999999E-2</v>
      </c>
      <c r="K6359">
        <v>0.99875000000000003</v>
      </c>
      <c r="L6359">
        <v>0.96035000000000004</v>
      </c>
    </row>
    <row r="6360" spans="1:12" x14ac:dyDescent="0.3">
      <c r="A6360">
        <v>6359</v>
      </c>
      <c r="B6360">
        <v>0.63585000000000003</v>
      </c>
      <c r="C6360">
        <v>0.82615000000000005</v>
      </c>
      <c r="D6360">
        <v>0.21535000000000001</v>
      </c>
      <c r="E6360">
        <v>0.46415000000000001</v>
      </c>
      <c r="F6360">
        <v>0.64495000000000002</v>
      </c>
      <c r="G6360">
        <v>0.85065000000000002</v>
      </c>
      <c r="H6360">
        <v>0.30745</v>
      </c>
      <c r="I6360">
        <v>0.36085</v>
      </c>
      <c r="J6360">
        <v>0.35754999999999998</v>
      </c>
      <c r="K6360">
        <v>0.87814999999999999</v>
      </c>
      <c r="L6360">
        <v>0.46955000000000002</v>
      </c>
    </row>
    <row r="6361" spans="1:12" x14ac:dyDescent="0.3">
      <c r="A6361">
        <v>6360</v>
      </c>
      <c r="B6361">
        <v>0.63595000000000002</v>
      </c>
      <c r="C6361">
        <v>7.2650000000000006E-2</v>
      </c>
      <c r="D6361">
        <v>9.8250000000000004E-2</v>
      </c>
      <c r="E6361">
        <v>0.50395000000000001</v>
      </c>
      <c r="F6361">
        <v>0.53964999999999996</v>
      </c>
      <c r="G6361">
        <v>0.75244999999999995</v>
      </c>
      <c r="H6361">
        <v>0.99834999999999996</v>
      </c>
      <c r="I6361">
        <v>0.30585000000000001</v>
      </c>
      <c r="J6361">
        <v>0.28975000000000001</v>
      </c>
      <c r="K6361">
        <v>0.63654999999999995</v>
      </c>
      <c r="L6361">
        <v>0.94384999999999997</v>
      </c>
    </row>
    <row r="6362" spans="1:12" x14ac:dyDescent="0.3">
      <c r="A6362">
        <v>6361</v>
      </c>
      <c r="B6362">
        <v>0.63605</v>
      </c>
      <c r="C6362">
        <v>0.88165000000000004</v>
      </c>
      <c r="D6362">
        <v>0.65754999999999997</v>
      </c>
      <c r="E6362">
        <v>1.2449999999999999E-2</v>
      </c>
      <c r="F6362">
        <v>0.44845000000000002</v>
      </c>
      <c r="G6362">
        <v>0.88534999999999997</v>
      </c>
      <c r="H6362">
        <v>0.51705000000000001</v>
      </c>
      <c r="I6362">
        <v>0.73275000000000001</v>
      </c>
      <c r="J6362">
        <v>8.9749999999999996E-2</v>
      </c>
      <c r="K6362">
        <v>0.48335</v>
      </c>
      <c r="L6362">
        <v>0.32164999999999999</v>
      </c>
    </row>
    <row r="6363" spans="1:12" x14ac:dyDescent="0.3">
      <c r="A6363">
        <v>6362</v>
      </c>
      <c r="B6363">
        <v>0.63614999999999999</v>
      </c>
      <c r="C6363">
        <v>0.86365000000000003</v>
      </c>
      <c r="D6363">
        <v>0.38195000000000001</v>
      </c>
      <c r="E6363">
        <v>0.39515</v>
      </c>
      <c r="F6363">
        <v>0.39434999999999998</v>
      </c>
      <c r="G6363">
        <v>0.13725000000000001</v>
      </c>
      <c r="H6363">
        <v>0.34044999999999997</v>
      </c>
      <c r="I6363">
        <v>0.31905</v>
      </c>
      <c r="J6363">
        <v>0.73494999999999999</v>
      </c>
      <c r="K6363">
        <v>0.53005000000000002</v>
      </c>
      <c r="L6363">
        <v>0.76795000000000002</v>
      </c>
    </row>
    <row r="6364" spans="1:12" x14ac:dyDescent="0.3">
      <c r="A6364">
        <v>6363</v>
      </c>
      <c r="B6364">
        <v>0.63624999999999998</v>
      </c>
      <c r="C6364">
        <v>0.37995000000000001</v>
      </c>
      <c r="D6364">
        <v>0.73355000000000004</v>
      </c>
      <c r="E6364">
        <v>0.47244999999999998</v>
      </c>
      <c r="F6364">
        <v>0.36015000000000003</v>
      </c>
      <c r="G6364">
        <v>0.32545000000000002</v>
      </c>
      <c r="H6364">
        <v>0.10965</v>
      </c>
      <c r="I6364">
        <v>2.2550000000000001E-2</v>
      </c>
      <c r="J6364">
        <v>0.91605000000000003</v>
      </c>
      <c r="K6364">
        <v>0.11425</v>
      </c>
      <c r="L6364">
        <v>0.39195000000000002</v>
      </c>
    </row>
    <row r="6365" spans="1:12" x14ac:dyDescent="0.3">
      <c r="A6365">
        <v>6364</v>
      </c>
      <c r="B6365">
        <v>0.63634999999999997</v>
      </c>
      <c r="C6365">
        <v>0.90295000000000003</v>
      </c>
      <c r="D6365">
        <v>0.19714999999999999</v>
      </c>
      <c r="E6365">
        <v>0.68135000000000001</v>
      </c>
      <c r="F6365">
        <v>0.81645000000000001</v>
      </c>
      <c r="G6365">
        <v>0.97914999999999996</v>
      </c>
      <c r="H6365">
        <v>0.78454999999999997</v>
      </c>
      <c r="I6365">
        <v>0.81735000000000002</v>
      </c>
      <c r="J6365">
        <v>0.89895000000000003</v>
      </c>
      <c r="K6365">
        <v>0.11565</v>
      </c>
      <c r="L6365">
        <v>0.54044999999999999</v>
      </c>
    </row>
    <row r="6366" spans="1:12" x14ac:dyDescent="0.3">
      <c r="A6366">
        <v>6365</v>
      </c>
      <c r="B6366">
        <v>0.63644999999999996</v>
      </c>
      <c r="C6366">
        <v>0.83445000000000003</v>
      </c>
      <c r="D6366">
        <v>0.13594999999999999</v>
      </c>
      <c r="E6366">
        <v>0.51144999999999996</v>
      </c>
      <c r="F6366">
        <v>0.87365000000000004</v>
      </c>
      <c r="G6366">
        <v>0.39334999999999998</v>
      </c>
      <c r="H6366">
        <v>0.24635000000000001</v>
      </c>
      <c r="I6366">
        <v>7.0550000000000002E-2</v>
      </c>
      <c r="J6366">
        <v>0.32524999999999998</v>
      </c>
      <c r="K6366">
        <v>0.92684999999999995</v>
      </c>
      <c r="L6366">
        <v>0.60485</v>
      </c>
    </row>
    <row r="6367" spans="1:12" x14ac:dyDescent="0.3">
      <c r="A6367">
        <v>6366</v>
      </c>
      <c r="B6367">
        <v>0.63654999999999995</v>
      </c>
      <c r="C6367">
        <v>0.27095000000000002</v>
      </c>
      <c r="D6367">
        <v>0.36985000000000001</v>
      </c>
      <c r="E6367">
        <v>0.62175000000000002</v>
      </c>
      <c r="F6367">
        <v>0.81355</v>
      </c>
      <c r="G6367">
        <v>0.71384999999999998</v>
      </c>
      <c r="H6367">
        <v>0.36654999999999999</v>
      </c>
      <c r="I6367">
        <v>0.48115000000000002</v>
      </c>
      <c r="J6367">
        <v>0.27295000000000003</v>
      </c>
      <c r="K6367">
        <v>0.16214999999999999</v>
      </c>
      <c r="L6367">
        <v>0.14394999999999999</v>
      </c>
    </row>
    <row r="6368" spans="1:12" x14ac:dyDescent="0.3">
      <c r="A6368">
        <v>6367</v>
      </c>
      <c r="B6368">
        <v>0.63665000000000005</v>
      </c>
      <c r="C6368">
        <v>0.10045</v>
      </c>
      <c r="D6368">
        <v>0.72175</v>
      </c>
      <c r="E6368">
        <v>0.92405000000000004</v>
      </c>
      <c r="F6368">
        <v>0.80415000000000003</v>
      </c>
      <c r="G6368">
        <v>0.22925000000000001</v>
      </c>
      <c r="H6368">
        <v>0.12275</v>
      </c>
      <c r="I6368">
        <v>0.61395</v>
      </c>
      <c r="J6368">
        <v>0.17485000000000001</v>
      </c>
      <c r="K6368">
        <v>0.43164999999999998</v>
      </c>
      <c r="L6368">
        <v>0.11325</v>
      </c>
    </row>
    <row r="6369" spans="1:12" x14ac:dyDescent="0.3">
      <c r="A6369">
        <v>6368</v>
      </c>
      <c r="B6369">
        <v>0.63675000000000004</v>
      </c>
      <c r="C6369">
        <v>0.67525000000000002</v>
      </c>
      <c r="D6369">
        <v>0.44755</v>
      </c>
      <c r="E6369">
        <v>0.10025000000000001</v>
      </c>
      <c r="F6369">
        <v>0.80425000000000002</v>
      </c>
      <c r="G6369">
        <v>0.95265</v>
      </c>
      <c r="H6369">
        <v>0.47034999999999999</v>
      </c>
      <c r="I6369">
        <v>0.47355000000000003</v>
      </c>
      <c r="J6369">
        <v>4.1250000000000002E-2</v>
      </c>
      <c r="K6369">
        <v>0.18365000000000001</v>
      </c>
      <c r="L6369">
        <v>0.74155000000000004</v>
      </c>
    </row>
    <row r="6370" spans="1:12" x14ac:dyDescent="0.3">
      <c r="A6370">
        <v>6369</v>
      </c>
      <c r="B6370">
        <v>0.63685000000000003</v>
      </c>
      <c r="C6370">
        <v>0.10865</v>
      </c>
      <c r="D6370">
        <v>0.93535000000000001</v>
      </c>
      <c r="E6370">
        <v>0.35735</v>
      </c>
      <c r="F6370">
        <v>0.47375</v>
      </c>
      <c r="G6370">
        <v>0.90885000000000005</v>
      </c>
      <c r="H6370">
        <v>0.60424999999999995</v>
      </c>
      <c r="I6370">
        <v>0.87485000000000002</v>
      </c>
      <c r="J6370">
        <v>0.83125000000000004</v>
      </c>
      <c r="K6370">
        <v>0.81725000000000003</v>
      </c>
      <c r="L6370">
        <v>0.88034999999999997</v>
      </c>
    </row>
    <row r="6371" spans="1:12" x14ac:dyDescent="0.3">
      <c r="A6371">
        <v>6370</v>
      </c>
      <c r="B6371">
        <v>0.63695000000000002</v>
      </c>
      <c r="C6371">
        <v>0.24715000000000001</v>
      </c>
      <c r="D6371">
        <v>0.15365000000000001</v>
      </c>
      <c r="E6371">
        <v>0.49735000000000001</v>
      </c>
      <c r="F6371">
        <v>0.69145000000000001</v>
      </c>
      <c r="G6371">
        <v>0.45315</v>
      </c>
      <c r="H6371">
        <v>0.12665000000000001</v>
      </c>
      <c r="I6371">
        <v>0.84204999999999997</v>
      </c>
      <c r="J6371">
        <v>0.78905000000000003</v>
      </c>
      <c r="K6371">
        <v>0.15384999999999999</v>
      </c>
      <c r="L6371">
        <v>0.46065</v>
      </c>
    </row>
    <row r="6372" spans="1:12" x14ac:dyDescent="0.3">
      <c r="A6372">
        <v>6371</v>
      </c>
      <c r="B6372">
        <v>0.63705000000000001</v>
      </c>
      <c r="C6372">
        <v>0.47835</v>
      </c>
      <c r="D6372">
        <v>0.51265000000000005</v>
      </c>
      <c r="E6372">
        <v>0.87055000000000005</v>
      </c>
      <c r="F6372">
        <v>0.53415000000000001</v>
      </c>
      <c r="G6372">
        <v>0.50065000000000004</v>
      </c>
      <c r="H6372">
        <v>0.57665</v>
      </c>
      <c r="I6372">
        <v>0.58684999999999998</v>
      </c>
      <c r="J6372">
        <v>0.82464999999999999</v>
      </c>
      <c r="K6372">
        <v>0.49235000000000001</v>
      </c>
      <c r="L6372">
        <v>0.98024999999999995</v>
      </c>
    </row>
    <row r="6373" spans="1:12" x14ac:dyDescent="0.3">
      <c r="A6373">
        <v>6372</v>
      </c>
      <c r="B6373">
        <v>0.63714999999999999</v>
      </c>
      <c r="C6373">
        <v>0.37655</v>
      </c>
      <c r="D6373">
        <v>0.44914999999999999</v>
      </c>
      <c r="E6373">
        <v>0.76754999999999995</v>
      </c>
      <c r="F6373">
        <v>3.805E-2</v>
      </c>
      <c r="G6373">
        <v>0.88685000000000003</v>
      </c>
      <c r="H6373">
        <v>0.65505000000000002</v>
      </c>
      <c r="I6373">
        <v>0.89795000000000003</v>
      </c>
      <c r="J6373">
        <v>0.79095000000000004</v>
      </c>
      <c r="K6373">
        <v>8.5650000000000004E-2</v>
      </c>
      <c r="L6373">
        <v>2.785E-2</v>
      </c>
    </row>
    <row r="6374" spans="1:12" x14ac:dyDescent="0.3">
      <c r="A6374">
        <v>6373</v>
      </c>
      <c r="B6374">
        <v>0.63724999999999998</v>
      </c>
      <c r="C6374">
        <v>0.25774999999999998</v>
      </c>
      <c r="D6374">
        <v>0.97375</v>
      </c>
      <c r="E6374">
        <v>0.66764999999999997</v>
      </c>
      <c r="F6374">
        <v>0.26684999999999998</v>
      </c>
      <c r="G6374">
        <v>0.80615000000000003</v>
      </c>
      <c r="H6374">
        <v>0.85545000000000004</v>
      </c>
      <c r="I6374">
        <v>7.0449999999999999E-2</v>
      </c>
      <c r="J6374">
        <v>0.52344999999999997</v>
      </c>
      <c r="K6374">
        <v>0.27955000000000002</v>
      </c>
      <c r="L6374">
        <v>9.1950000000000004E-2</v>
      </c>
    </row>
    <row r="6375" spans="1:12" x14ac:dyDescent="0.3">
      <c r="A6375">
        <v>6374</v>
      </c>
      <c r="B6375">
        <v>0.63734999999999997</v>
      </c>
      <c r="C6375">
        <v>0.23565</v>
      </c>
      <c r="D6375">
        <v>0.34134999999999999</v>
      </c>
      <c r="E6375">
        <v>0.59924999999999995</v>
      </c>
      <c r="F6375">
        <v>6.4250000000000002E-2</v>
      </c>
      <c r="G6375">
        <v>0.47405000000000003</v>
      </c>
      <c r="H6375">
        <v>0.85504999999999998</v>
      </c>
      <c r="I6375">
        <v>0.64344999999999997</v>
      </c>
      <c r="J6375">
        <v>0.79125000000000001</v>
      </c>
      <c r="K6375">
        <v>0.64405000000000001</v>
      </c>
      <c r="L6375">
        <v>0.82264999999999999</v>
      </c>
    </row>
    <row r="6376" spans="1:12" x14ac:dyDescent="0.3">
      <c r="A6376">
        <v>6375</v>
      </c>
      <c r="B6376">
        <v>0.63744999999999996</v>
      </c>
      <c r="C6376">
        <v>0.29715000000000003</v>
      </c>
      <c r="D6376">
        <v>0.94884999999999997</v>
      </c>
      <c r="E6376">
        <v>0.14374999999999999</v>
      </c>
      <c r="F6376">
        <v>0.21154999999999999</v>
      </c>
      <c r="G6376">
        <v>0.23805000000000001</v>
      </c>
      <c r="H6376">
        <v>0.17055000000000001</v>
      </c>
      <c r="I6376">
        <v>0.56115000000000004</v>
      </c>
      <c r="J6376">
        <v>0.82574999999999998</v>
      </c>
      <c r="K6376">
        <v>0.65315000000000001</v>
      </c>
      <c r="L6376">
        <v>0.55635000000000001</v>
      </c>
    </row>
    <row r="6377" spans="1:12" x14ac:dyDescent="0.3">
      <c r="A6377">
        <v>6376</v>
      </c>
      <c r="B6377">
        <v>0.63754999999999995</v>
      </c>
      <c r="C6377">
        <v>0.27465000000000001</v>
      </c>
      <c r="D6377">
        <v>0.22775000000000001</v>
      </c>
      <c r="E6377">
        <v>0.64195000000000002</v>
      </c>
      <c r="F6377">
        <v>0.35785</v>
      </c>
      <c r="G6377">
        <v>0.15645000000000001</v>
      </c>
      <c r="H6377">
        <v>0.62805</v>
      </c>
      <c r="I6377">
        <v>0.35715000000000002</v>
      </c>
      <c r="J6377">
        <v>0.28725000000000001</v>
      </c>
      <c r="K6377">
        <v>0.10125000000000001</v>
      </c>
      <c r="L6377">
        <v>0.25035000000000002</v>
      </c>
    </row>
    <row r="6378" spans="1:12" x14ac:dyDescent="0.3">
      <c r="A6378">
        <v>6377</v>
      </c>
      <c r="B6378">
        <v>0.63765000000000005</v>
      </c>
      <c r="C6378">
        <v>0.34394999999999998</v>
      </c>
      <c r="D6378">
        <v>0.54695000000000005</v>
      </c>
      <c r="E6378">
        <v>0.10435</v>
      </c>
      <c r="F6378">
        <v>0.37874999999999998</v>
      </c>
      <c r="G6378">
        <v>0.95645000000000002</v>
      </c>
      <c r="H6378">
        <v>0.77664999999999995</v>
      </c>
      <c r="I6378">
        <v>0.81115000000000004</v>
      </c>
      <c r="J6378">
        <v>0.56005000000000005</v>
      </c>
      <c r="K6378">
        <v>0.90364999999999995</v>
      </c>
      <c r="L6378">
        <v>0.68935000000000002</v>
      </c>
    </row>
    <row r="6379" spans="1:12" x14ac:dyDescent="0.3">
      <c r="A6379">
        <v>6378</v>
      </c>
      <c r="B6379">
        <v>0.63775000000000004</v>
      </c>
      <c r="C6379">
        <v>3.0349999999999999E-2</v>
      </c>
      <c r="D6379">
        <v>0.96225000000000005</v>
      </c>
      <c r="E6379">
        <v>0.93254999999999999</v>
      </c>
      <c r="F6379">
        <v>0.51585000000000003</v>
      </c>
      <c r="G6379">
        <v>0.22685</v>
      </c>
      <c r="H6379">
        <v>0.28065000000000001</v>
      </c>
      <c r="I6379">
        <v>0.90395000000000003</v>
      </c>
      <c r="J6379">
        <v>0.90974999999999995</v>
      </c>
      <c r="K6379">
        <v>0.70914999999999995</v>
      </c>
      <c r="L6379">
        <v>0.90744999999999998</v>
      </c>
    </row>
    <row r="6380" spans="1:12" x14ac:dyDescent="0.3">
      <c r="A6380">
        <v>6379</v>
      </c>
      <c r="B6380">
        <v>0.63785000000000003</v>
      </c>
      <c r="C6380">
        <v>0.67925000000000002</v>
      </c>
      <c r="D6380">
        <v>0.41225000000000001</v>
      </c>
      <c r="E6380">
        <v>0.28234999999999999</v>
      </c>
      <c r="F6380">
        <v>0.15905</v>
      </c>
      <c r="G6380">
        <v>0.37485000000000002</v>
      </c>
      <c r="H6380">
        <v>0.54395000000000004</v>
      </c>
      <c r="I6380">
        <v>0.54505000000000003</v>
      </c>
      <c r="J6380">
        <v>0.24015</v>
      </c>
      <c r="K6380">
        <v>0.27424999999999999</v>
      </c>
      <c r="L6380">
        <v>0.86804999999999999</v>
      </c>
    </row>
    <row r="6381" spans="1:12" x14ac:dyDescent="0.3">
      <c r="A6381">
        <v>6380</v>
      </c>
      <c r="B6381">
        <v>0.63795000000000002</v>
      </c>
      <c r="C6381">
        <v>0.90674999999999994</v>
      </c>
      <c r="D6381">
        <v>0.85024999999999995</v>
      </c>
      <c r="E6381">
        <v>0.34775</v>
      </c>
      <c r="F6381">
        <v>0.26624999999999999</v>
      </c>
      <c r="G6381">
        <v>0.73365000000000002</v>
      </c>
      <c r="H6381">
        <v>0.31885000000000002</v>
      </c>
      <c r="I6381">
        <v>7.3849999999999999E-2</v>
      </c>
      <c r="J6381">
        <v>0.44535000000000002</v>
      </c>
      <c r="K6381">
        <v>0.45365</v>
      </c>
      <c r="L6381">
        <v>0.94225000000000003</v>
      </c>
    </row>
    <row r="6382" spans="1:12" x14ac:dyDescent="0.3">
      <c r="A6382">
        <v>6381</v>
      </c>
      <c r="B6382">
        <v>0.63805000000000001</v>
      </c>
      <c r="C6382">
        <v>0.23494999999999999</v>
      </c>
      <c r="D6382">
        <v>0.71475</v>
      </c>
      <c r="E6382">
        <v>0.67125000000000001</v>
      </c>
      <c r="F6382">
        <v>0.40915000000000001</v>
      </c>
      <c r="G6382">
        <v>0.84204999999999997</v>
      </c>
      <c r="H6382">
        <v>0.51244999999999996</v>
      </c>
      <c r="I6382">
        <v>0.56254999999999999</v>
      </c>
      <c r="J6382">
        <v>0.50004999999999999</v>
      </c>
      <c r="K6382">
        <v>9.7650000000000001E-2</v>
      </c>
      <c r="L6382">
        <v>0.56964999999999999</v>
      </c>
    </row>
    <row r="6383" spans="1:12" x14ac:dyDescent="0.3">
      <c r="A6383">
        <v>6382</v>
      </c>
      <c r="B6383">
        <v>0.63815</v>
      </c>
      <c r="C6383">
        <v>0.78825000000000001</v>
      </c>
      <c r="D6383">
        <v>0.79354999999999998</v>
      </c>
      <c r="E6383">
        <v>0.23415</v>
      </c>
      <c r="F6383">
        <v>0.35315000000000002</v>
      </c>
      <c r="G6383">
        <v>0.74195</v>
      </c>
      <c r="H6383">
        <v>0.36085</v>
      </c>
      <c r="I6383">
        <v>0.50175000000000003</v>
      </c>
      <c r="J6383">
        <v>0.11565</v>
      </c>
      <c r="K6383">
        <v>0.87124999999999997</v>
      </c>
      <c r="L6383">
        <v>3.4849999999999999E-2</v>
      </c>
    </row>
    <row r="6384" spans="1:12" x14ac:dyDescent="0.3">
      <c r="A6384">
        <v>6383</v>
      </c>
      <c r="B6384">
        <v>0.63824999999999998</v>
      </c>
      <c r="C6384">
        <v>0.54135</v>
      </c>
      <c r="D6384">
        <v>0.14465</v>
      </c>
      <c r="E6384">
        <v>0.45395000000000002</v>
      </c>
      <c r="F6384">
        <v>0.35665000000000002</v>
      </c>
      <c r="G6384">
        <v>0.86234999999999995</v>
      </c>
      <c r="H6384">
        <v>0.51834999999999998</v>
      </c>
      <c r="I6384">
        <v>0.56884999999999997</v>
      </c>
      <c r="J6384">
        <v>1.2149999999999999E-2</v>
      </c>
      <c r="K6384">
        <v>0.54354999999999998</v>
      </c>
      <c r="L6384">
        <v>0.73704999999999998</v>
      </c>
    </row>
    <row r="6385" spans="1:12" x14ac:dyDescent="0.3">
      <c r="A6385">
        <v>6384</v>
      </c>
      <c r="B6385">
        <v>0.63834999999999997</v>
      </c>
      <c r="C6385">
        <v>0.72955000000000003</v>
      </c>
      <c r="D6385">
        <v>0.12435</v>
      </c>
      <c r="E6385">
        <v>0.76054999999999995</v>
      </c>
      <c r="F6385">
        <v>0.98734999999999995</v>
      </c>
      <c r="G6385">
        <v>0.58604999999999996</v>
      </c>
      <c r="H6385">
        <v>0.82955000000000001</v>
      </c>
      <c r="I6385">
        <v>0.29004999999999997</v>
      </c>
      <c r="J6385">
        <v>0.47055000000000002</v>
      </c>
      <c r="K6385">
        <v>0.64875000000000005</v>
      </c>
      <c r="L6385">
        <v>0.46634999999999999</v>
      </c>
    </row>
    <row r="6386" spans="1:12" x14ac:dyDescent="0.3">
      <c r="A6386">
        <v>6385</v>
      </c>
      <c r="B6386">
        <v>0.63844999999999996</v>
      </c>
      <c r="C6386">
        <v>0.18465000000000001</v>
      </c>
      <c r="D6386">
        <v>0.35735</v>
      </c>
      <c r="E6386">
        <v>0.66144999999999998</v>
      </c>
      <c r="F6386">
        <v>0.22065000000000001</v>
      </c>
      <c r="G6386">
        <v>0.85294999999999999</v>
      </c>
      <c r="H6386">
        <v>0.37924999999999998</v>
      </c>
      <c r="I6386">
        <v>0.58494999999999997</v>
      </c>
      <c r="J6386">
        <v>0.17185</v>
      </c>
      <c r="K6386">
        <v>0.30514999999999998</v>
      </c>
      <c r="L6386">
        <v>0.60375000000000001</v>
      </c>
    </row>
    <row r="6387" spans="1:12" x14ac:dyDescent="0.3">
      <c r="A6387">
        <v>6386</v>
      </c>
      <c r="B6387">
        <v>0.63854999999999995</v>
      </c>
      <c r="C6387">
        <v>0.87144999999999995</v>
      </c>
      <c r="D6387">
        <v>0.22564999999999999</v>
      </c>
      <c r="E6387">
        <v>0.52985000000000004</v>
      </c>
      <c r="F6387">
        <v>0.42985000000000001</v>
      </c>
      <c r="G6387">
        <v>0.34634999999999999</v>
      </c>
      <c r="H6387">
        <v>0.82694999999999996</v>
      </c>
      <c r="I6387">
        <v>0.21675</v>
      </c>
      <c r="J6387">
        <v>0.60245000000000004</v>
      </c>
      <c r="K6387">
        <v>0.13134999999999999</v>
      </c>
      <c r="L6387">
        <v>0.36425000000000002</v>
      </c>
    </row>
    <row r="6388" spans="1:12" x14ac:dyDescent="0.3">
      <c r="A6388">
        <v>6387</v>
      </c>
      <c r="B6388">
        <v>0.63865000000000005</v>
      </c>
      <c r="C6388">
        <v>0.77305000000000001</v>
      </c>
      <c r="D6388">
        <v>0.20565</v>
      </c>
      <c r="E6388">
        <v>0.84614999999999996</v>
      </c>
      <c r="F6388">
        <v>0.92725000000000002</v>
      </c>
      <c r="G6388">
        <v>0.33515</v>
      </c>
      <c r="H6388">
        <v>0.67715000000000003</v>
      </c>
      <c r="I6388">
        <v>0.90015000000000001</v>
      </c>
      <c r="J6388">
        <v>0.17624999999999999</v>
      </c>
      <c r="K6388">
        <v>0.45615</v>
      </c>
      <c r="L6388">
        <v>0.92664999999999997</v>
      </c>
    </row>
    <row r="6389" spans="1:12" x14ac:dyDescent="0.3">
      <c r="A6389">
        <v>6388</v>
      </c>
      <c r="B6389">
        <v>0.63875000000000004</v>
      </c>
      <c r="C6389">
        <v>0.33295000000000002</v>
      </c>
      <c r="D6389">
        <v>0.62204999999999999</v>
      </c>
      <c r="E6389">
        <v>0.14094999999999999</v>
      </c>
      <c r="F6389">
        <v>0.80584999999999996</v>
      </c>
      <c r="G6389">
        <v>1.7350000000000001E-2</v>
      </c>
      <c r="H6389">
        <v>0.89324999999999999</v>
      </c>
      <c r="I6389">
        <v>9.3549999999999994E-2</v>
      </c>
      <c r="J6389">
        <v>0.16114999999999999</v>
      </c>
      <c r="K6389">
        <v>0.29375000000000001</v>
      </c>
      <c r="L6389">
        <v>0.28165000000000001</v>
      </c>
    </row>
    <row r="6390" spans="1:12" x14ac:dyDescent="0.3">
      <c r="A6390">
        <v>6389</v>
      </c>
      <c r="B6390">
        <v>0.63885000000000003</v>
      </c>
      <c r="C6390">
        <v>0.60975000000000001</v>
      </c>
      <c r="D6390">
        <v>0.22075</v>
      </c>
      <c r="E6390">
        <v>0.78385000000000005</v>
      </c>
      <c r="F6390">
        <v>0.80645</v>
      </c>
      <c r="G6390">
        <v>0.71114999999999995</v>
      </c>
      <c r="H6390">
        <v>0.45884999999999998</v>
      </c>
      <c r="I6390">
        <v>8.4250000000000005E-2</v>
      </c>
      <c r="J6390">
        <v>0.70594999999999997</v>
      </c>
      <c r="K6390">
        <v>0.92695000000000005</v>
      </c>
      <c r="L6390">
        <v>0.48104999999999998</v>
      </c>
    </row>
    <row r="6391" spans="1:12" x14ac:dyDescent="0.3">
      <c r="A6391">
        <v>6390</v>
      </c>
      <c r="B6391">
        <v>0.63895000000000002</v>
      </c>
      <c r="C6391">
        <v>0.53595000000000004</v>
      </c>
      <c r="D6391">
        <v>0.68484999999999996</v>
      </c>
      <c r="E6391">
        <v>5.8549999999999998E-2</v>
      </c>
      <c r="F6391">
        <v>0.39255000000000001</v>
      </c>
      <c r="G6391">
        <v>0.31414999999999998</v>
      </c>
      <c r="H6391">
        <v>0.89464999999999995</v>
      </c>
      <c r="I6391">
        <v>0.71514999999999995</v>
      </c>
      <c r="J6391">
        <v>0.71555000000000002</v>
      </c>
      <c r="K6391">
        <v>0.81574999999999998</v>
      </c>
      <c r="L6391">
        <v>8.0499999999999999E-3</v>
      </c>
    </row>
    <row r="6392" spans="1:12" x14ac:dyDescent="0.3">
      <c r="A6392">
        <v>6391</v>
      </c>
      <c r="B6392">
        <v>0.63905000000000001</v>
      </c>
      <c r="C6392">
        <v>0.88875000000000004</v>
      </c>
      <c r="D6392">
        <v>0.93345</v>
      </c>
      <c r="E6392">
        <v>0.50465000000000004</v>
      </c>
      <c r="F6392">
        <v>0.96065</v>
      </c>
      <c r="G6392">
        <v>0.69094999999999995</v>
      </c>
      <c r="H6392">
        <v>0.62095</v>
      </c>
      <c r="I6392">
        <v>0.63365000000000005</v>
      </c>
      <c r="J6392">
        <v>0.25574999999999998</v>
      </c>
      <c r="K6392">
        <v>0.50224999999999997</v>
      </c>
      <c r="L6392">
        <v>0.73685</v>
      </c>
    </row>
    <row r="6393" spans="1:12" x14ac:dyDescent="0.3">
      <c r="A6393">
        <v>6392</v>
      </c>
      <c r="B6393">
        <v>0.63915</v>
      </c>
      <c r="C6393">
        <v>0.72835000000000005</v>
      </c>
      <c r="D6393">
        <v>0.58055000000000001</v>
      </c>
      <c r="E6393">
        <v>0.82784999999999997</v>
      </c>
      <c r="F6393">
        <v>0.71355000000000002</v>
      </c>
      <c r="G6393">
        <v>0.11855</v>
      </c>
      <c r="H6393">
        <v>0.12975</v>
      </c>
      <c r="I6393">
        <v>0.19714999999999999</v>
      </c>
      <c r="J6393">
        <v>0.85165000000000002</v>
      </c>
      <c r="K6393">
        <v>0.61985000000000001</v>
      </c>
      <c r="L6393">
        <v>4.6050000000000001E-2</v>
      </c>
    </row>
    <row r="6394" spans="1:12" x14ac:dyDescent="0.3">
      <c r="A6394">
        <v>6393</v>
      </c>
      <c r="B6394">
        <v>0.63924999999999998</v>
      </c>
      <c r="C6394">
        <v>0.58735000000000004</v>
      </c>
      <c r="D6394">
        <v>0.92405000000000004</v>
      </c>
      <c r="E6394">
        <v>0.54744999999999999</v>
      </c>
      <c r="F6394">
        <v>0.82655000000000001</v>
      </c>
      <c r="G6394">
        <v>0.47165000000000001</v>
      </c>
      <c r="H6394">
        <v>0.24585000000000001</v>
      </c>
      <c r="I6394">
        <v>1.8450000000000001E-2</v>
      </c>
      <c r="J6394">
        <v>0.69484999999999997</v>
      </c>
      <c r="K6394">
        <v>0.67254999999999998</v>
      </c>
      <c r="L6394">
        <v>0.19894999999999999</v>
      </c>
    </row>
    <row r="6395" spans="1:12" x14ac:dyDescent="0.3">
      <c r="A6395">
        <v>6394</v>
      </c>
      <c r="B6395">
        <v>0.63934999999999997</v>
      </c>
      <c r="C6395">
        <v>0.18754999999999999</v>
      </c>
      <c r="D6395">
        <v>0.99765000000000004</v>
      </c>
      <c r="E6395">
        <v>0.53195000000000003</v>
      </c>
      <c r="F6395">
        <v>0.72914999999999996</v>
      </c>
      <c r="G6395">
        <v>0.90375000000000005</v>
      </c>
      <c r="H6395">
        <v>0.77875000000000005</v>
      </c>
      <c r="I6395">
        <v>0.42714999999999997</v>
      </c>
      <c r="J6395">
        <v>0.49925000000000003</v>
      </c>
      <c r="K6395">
        <v>0.79274999999999995</v>
      </c>
      <c r="L6395">
        <v>0.39505000000000001</v>
      </c>
    </row>
    <row r="6396" spans="1:12" x14ac:dyDescent="0.3">
      <c r="A6396">
        <v>6395</v>
      </c>
      <c r="B6396">
        <v>0.63944999999999996</v>
      </c>
      <c r="C6396">
        <v>0.73155000000000003</v>
      </c>
      <c r="D6396">
        <v>0.74224999999999997</v>
      </c>
      <c r="E6396">
        <v>0.99555000000000005</v>
      </c>
      <c r="F6396">
        <v>0.62134999999999996</v>
      </c>
      <c r="G6396">
        <v>0.11405</v>
      </c>
      <c r="H6396">
        <v>0.59155000000000002</v>
      </c>
      <c r="I6396">
        <v>0.13544999999999999</v>
      </c>
      <c r="J6396">
        <v>0.92325000000000002</v>
      </c>
      <c r="K6396">
        <v>0.10765</v>
      </c>
      <c r="L6396">
        <v>0.66254999999999997</v>
      </c>
    </row>
    <row r="6397" spans="1:12" x14ac:dyDescent="0.3">
      <c r="A6397">
        <v>6396</v>
      </c>
      <c r="B6397">
        <v>0.63954999999999995</v>
      </c>
      <c r="C6397">
        <v>0.77664999999999995</v>
      </c>
      <c r="D6397">
        <v>0.98375000000000001</v>
      </c>
      <c r="E6397">
        <v>0.81645000000000001</v>
      </c>
      <c r="F6397">
        <v>0.88344999999999996</v>
      </c>
      <c r="G6397">
        <v>0.80994999999999995</v>
      </c>
      <c r="H6397">
        <v>0.94364999999999999</v>
      </c>
      <c r="I6397">
        <v>0.69845000000000002</v>
      </c>
      <c r="J6397">
        <v>0.87655000000000005</v>
      </c>
      <c r="K6397">
        <v>0.53054999999999997</v>
      </c>
      <c r="L6397">
        <v>0.42754999999999999</v>
      </c>
    </row>
    <row r="6398" spans="1:12" x14ac:dyDescent="0.3">
      <c r="A6398">
        <v>6397</v>
      </c>
      <c r="B6398">
        <v>0.63965000000000005</v>
      </c>
      <c r="C6398">
        <v>0.79285000000000005</v>
      </c>
      <c r="D6398">
        <v>0.91844999999999999</v>
      </c>
      <c r="E6398">
        <v>0.54984999999999995</v>
      </c>
      <c r="F6398">
        <v>0.76585000000000003</v>
      </c>
      <c r="G6398">
        <v>0.79705000000000004</v>
      </c>
      <c r="H6398">
        <v>0.31285000000000002</v>
      </c>
      <c r="I6398">
        <v>0.26934999999999998</v>
      </c>
      <c r="J6398">
        <v>0.70504999999999995</v>
      </c>
      <c r="K6398">
        <v>0.79185000000000005</v>
      </c>
      <c r="L6398">
        <v>0.98414999999999997</v>
      </c>
    </row>
    <row r="6399" spans="1:12" x14ac:dyDescent="0.3">
      <c r="A6399">
        <v>6398</v>
      </c>
      <c r="B6399">
        <v>0.63975000000000004</v>
      </c>
      <c r="C6399">
        <v>0.60135000000000005</v>
      </c>
      <c r="D6399">
        <v>0.94504999999999995</v>
      </c>
      <c r="E6399">
        <v>0.69574999999999998</v>
      </c>
      <c r="F6399">
        <v>0.80635000000000001</v>
      </c>
      <c r="G6399">
        <v>0.96665000000000001</v>
      </c>
      <c r="H6399">
        <v>0.43385000000000001</v>
      </c>
      <c r="I6399">
        <v>0.81254999999999999</v>
      </c>
      <c r="J6399">
        <v>0.24904999999999999</v>
      </c>
      <c r="K6399">
        <v>0.24005000000000001</v>
      </c>
      <c r="L6399">
        <v>0.64575000000000005</v>
      </c>
    </row>
    <row r="6400" spans="1:12" x14ac:dyDescent="0.3">
      <c r="A6400">
        <v>6399</v>
      </c>
      <c r="B6400">
        <v>0.63985000000000003</v>
      </c>
      <c r="C6400">
        <v>0.93274999999999997</v>
      </c>
      <c r="D6400">
        <v>0.23855000000000001</v>
      </c>
      <c r="E6400">
        <v>0.15625</v>
      </c>
      <c r="F6400">
        <v>7.2749999999999995E-2</v>
      </c>
      <c r="G6400">
        <v>0.46934999999999999</v>
      </c>
      <c r="H6400">
        <v>0.15795000000000001</v>
      </c>
      <c r="I6400">
        <v>0.96465000000000001</v>
      </c>
      <c r="J6400">
        <v>0.95974999999999999</v>
      </c>
      <c r="K6400">
        <v>0.19585</v>
      </c>
      <c r="L6400">
        <v>0.12605</v>
      </c>
    </row>
    <row r="6401" spans="1:12" x14ac:dyDescent="0.3">
      <c r="A6401">
        <v>6400</v>
      </c>
      <c r="B6401">
        <v>0.63995000000000002</v>
      </c>
      <c r="C6401">
        <v>0.80345</v>
      </c>
      <c r="D6401">
        <v>0.64554999999999996</v>
      </c>
      <c r="E6401">
        <v>0.39734999999999998</v>
      </c>
      <c r="F6401">
        <v>5.7849999999999999E-2</v>
      </c>
      <c r="G6401">
        <v>0.35854999999999998</v>
      </c>
      <c r="H6401">
        <v>0.72075</v>
      </c>
      <c r="I6401">
        <v>0.54544999999999999</v>
      </c>
      <c r="J6401">
        <v>0.64515</v>
      </c>
      <c r="K6401">
        <v>0.44255</v>
      </c>
      <c r="L6401">
        <v>0.56074999999999997</v>
      </c>
    </row>
    <row r="6402" spans="1:12" x14ac:dyDescent="0.3">
      <c r="A6402">
        <v>6401</v>
      </c>
      <c r="B6402">
        <v>0.64005000000000001</v>
      </c>
      <c r="C6402">
        <v>0.86555000000000004</v>
      </c>
      <c r="D6402">
        <v>0.24904999999999999</v>
      </c>
      <c r="E6402">
        <v>6.2649999999999997E-2</v>
      </c>
      <c r="F6402">
        <v>0.99555000000000005</v>
      </c>
      <c r="G6402">
        <v>0.43625000000000003</v>
      </c>
      <c r="H6402">
        <v>0.31424999999999997</v>
      </c>
      <c r="I6402">
        <v>0.12615000000000001</v>
      </c>
      <c r="J6402">
        <v>0.47975000000000001</v>
      </c>
      <c r="K6402">
        <v>0.37235000000000001</v>
      </c>
      <c r="L6402">
        <v>0.46005000000000001</v>
      </c>
    </row>
    <row r="6403" spans="1:12" x14ac:dyDescent="0.3">
      <c r="A6403">
        <v>6402</v>
      </c>
      <c r="B6403">
        <v>0.64015</v>
      </c>
      <c r="C6403">
        <v>0.52815000000000001</v>
      </c>
      <c r="D6403">
        <v>0.51185000000000003</v>
      </c>
      <c r="E6403">
        <v>0.39924999999999999</v>
      </c>
      <c r="F6403">
        <v>0.82545000000000002</v>
      </c>
      <c r="G6403">
        <v>0.17705000000000001</v>
      </c>
      <c r="H6403">
        <v>0.81335000000000002</v>
      </c>
      <c r="I6403">
        <v>0.34415000000000001</v>
      </c>
      <c r="J6403">
        <v>0.53164999999999996</v>
      </c>
      <c r="K6403">
        <v>0.56294999999999995</v>
      </c>
      <c r="L6403">
        <v>0.22605</v>
      </c>
    </row>
    <row r="6404" spans="1:12" x14ac:dyDescent="0.3">
      <c r="A6404">
        <v>6403</v>
      </c>
      <c r="B6404">
        <v>0.64024999999999999</v>
      </c>
      <c r="C6404">
        <v>0.45395000000000002</v>
      </c>
      <c r="D6404">
        <v>0.83174999999999999</v>
      </c>
      <c r="E6404">
        <v>3.2750000000000001E-2</v>
      </c>
      <c r="F6404">
        <v>0.69735000000000003</v>
      </c>
      <c r="G6404">
        <v>0.75905</v>
      </c>
      <c r="H6404">
        <v>2.2950000000000002E-2</v>
      </c>
      <c r="I6404">
        <v>0.58355000000000001</v>
      </c>
      <c r="J6404">
        <v>0.16205</v>
      </c>
      <c r="K6404">
        <v>0.97194999999999998</v>
      </c>
      <c r="L6404">
        <v>0.14585000000000001</v>
      </c>
    </row>
    <row r="6405" spans="1:12" x14ac:dyDescent="0.3">
      <c r="A6405">
        <v>6404</v>
      </c>
      <c r="B6405">
        <v>0.64034999999999997</v>
      </c>
      <c r="C6405">
        <v>0.65125</v>
      </c>
      <c r="D6405">
        <v>0.42854999999999999</v>
      </c>
      <c r="E6405">
        <v>0.67405000000000004</v>
      </c>
      <c r="F6405">
        <v>0.92425000000000002</v>
      </c>
      <c r="G6405">
        <v>0.59394999999999998</v>
      </c>
      <c r="H6405">
        <v>0.18915000000000001</v>
      </c>
      <c r="I6405">
        <v>0.62924999999999998</v>
      </c>
      <c r="J6405">
        <v>0.28765000000000002</v>
      </c>
      <c r="K6405">
        <v>0.11275</v>
      </c>
      <c r="L6405">
        <v>0.32045000000000001</v>
      </c>
    </row>
    <row r="6406" spans="1:12" x14ac:dyDescent="0.3">
      <c r="A6406">
        <v>6405</v>
      </c>
      <c r="B6406">
        <v>0.64044999999999996</v>
      </c>
      <c r="C6406">
        <v>0.89754999999999996</v>
      </c>
      <c r="D6406">
        <v>0.64644999999999997</v>
      </c>
      <c r="E6406">
        <v>0.13414999999999999</v>
      </c>
      <c r="F6406">
        <v>0.91585000000000005</v>
      </c>
      <c r="G6406">
        <v>5.1049999999999998E-2</v>
      </c>
      <c r="H6406">
        <v>0.34175</v>
      </c>
      <c r="I6406">
        <v>0.97235000000000005</v>
      </c>
      <c r="J6406">
        <v>0.31185000000000002</v>
      </c>
      <c r="K6406">
        <v>0.64315</v>
      </c>
      <c r="L6406">
        <v>1.545E-2</v>
      </c>
    </row>
    <row r="6407" spans="1:12" x14ac:dyDescent="0.3">
      <c r="A6407">
        <v>6406</v>
      </c>
      <c r="B6407">
        <v>0.64054999999999995</v>
      </c>
      <c r="C6407">
        <v>0.16505</v>
      </c>
      <c r="D6407">
        <v>0.79725000000000001</v>
      </c>
      <c r="E6407">
        <v>0.73045000000000004</v>
      </c>
      <c r="F6407">
        <v>0.78274999999999995</v>
      </c>
      <c r="G6407">
        <v>0.74204999999999999</v>
      </c>
      <c r="H6407">
        <v>0.58484999999999998</v>
      </c>
      <c r="I6407">
        <v>0.75975000000000004</v>
      </c>
      <c r="J6407">
        <v>0.69794999999999996</v>
      </c>
      <c r="K6407">
        <v>0.25555</v>
      </c>
      <c r="L6407">
        <v>0.79725000000000001</v>
      </c>
    </row>
    <row r="6408" spans="1:12" x14ac:dyDescent="0.3">
      <c r="A6408">
        <v>6407</v>
      </c>
      <c r="B6408">
        <v>0.64065000000000005</v>
      </c>
      <c r="C6408">
        <v>0.95004999999999995</v>
      </c>
      <c r="D6408">
        <v>6.7949999999999997E-2</v>
      </c>
      <c r="E6408">
        <v>0.55654999999999999</v>
      </c>
      <c r="F6408">
        <v>0.77224999999999999</v>
      </c>
      <c r="G6408">
        <v>0.34315000000000001</v>
      </c>
      <c r="H6408">
        <v>0.79554999999999998</v>
      </c>
      <c r="I6408">
        <v>0.29625000000000001</v>
      </c>
      <c r="J6408">
        <v>0.99055000000000004</v>
      </c>
      <c r="K6408">
        <v>0.94335000000000002</v>
      </c>
      <c r="L6408">
        <v>0.94884999999999997</v>
      </c>
    </row>
    <row r="6409" spans="1:12" x14ac:dyDescent="0.3">
      <c r="A6409">
        <v>6408</v>
      </c>
      <c r="B6409">
        <v>0.64075000000000004</v>
      </c>
      <c r="C6409">
        <v>4.9349999999999998E-2</v>
      </c>
      <c r="D6409">
        <v>0.66305000000000003</v>
      </c>
      <c r="E6409">
        <v>0.73375000000000001</v>
      </c>
      <c r="F6409">
        <v>0.52675000000000005</v>
      </c>
      <c r="G6409">
        <v>0.19825000000000001</v>
      </c>
      <c r="H6409">
        <v>0.67115000000000002</v>
      </c>
      <c r="I6409">
        <v>0.48325000000000001</v>
      </c>
      <c r="J6409">
        <v>0.94255</v>
      </c>
      <c r="K6409">
        <v>0.54895000000000005</v>
      </c>
      <c r="L6409">
        <v>0.56815000000000004</v>
      </c>
    </row>
    <row r="6410" spans="1:12" x14ac:dyDescent="0.3">
      <c r="A6410">
        <v>6409</v>
      </c>
      <c r="B6410">
        <v>0.64085000000000003</v>
      </c>
      <c r="C6410">
        <v>0.91415000000000002</v>
      </c>
      <c r="D6410">
        <v>8.3250000000000005E-2</v>
      </c>
      <c r="E6410">
        <v>0.91654999999999998</v>
      </c>
      <c r="F6410">
        <v>0.56164999999999998</v>
      </c>
      <c r="G6410">
        <v>0.36495</v>
      </c>
      <c r="H6410">
        <v>0.36325000000000002</v>
      </c>
      <c r="I6410">
        <v>0.78295000000000003</v>
      </c>
      <c r="J6410">
        <v>0.95204999999999995</v>
      </c>
      <c r="K6410">
        <v>0.61285000000000001</v>
      </c>
      <c r="L6410">
        <v>9.5E-4</v>
      </c>
    </row>
    <row r="6411" spans="1:12" x14ac:dyDescent="0.3">
      <c r="A6411">
        <v>6410</v>
      </c>
      <c r="B6411">
        <v>0.64095000000000002</v>
      </c>
      <c r="C6411">
        <v>0.42004999999999998</v>
      </c>
      <c r="D6411">
        <v>0.89454999999999996</v>
      </c>
      <c r="E6411">
        <v>0.48615000000000003</v>
      </c>
      <c r="F6411">
        <v>0.83984999999999999</v>
      </c>
      <c r="G6411">
        <v>0.43614999999999998</v>
      </c>
      <c r="H6411">
        <v>0.46234999999999998</v>
      </c>
      <c r="I6411">
        <v>0.35565000000000002</v>
      </c>
      <c r="J6411">
        <v>0.32895000000000002</v>
      </c>
      <c r="K6411">
        <v>0.94484999999999997</v>
      </c>
      <c r="L6411">
        <v>0.13305</v>
      </c>
    </row>
    <row r="6412" spans="1:12" x14ac:dyDescent="0.3">
      <c r="A6412">
        <v>6411</v>
      </c>
      <c r="B6412">
        <v>0.64105000000000001</v>
      </c>
      <c r="C6412">
        <v>0.55415000000000003</v>
      </c>
      <c r="D6412">
        <v>0.72785</v>
      </c>
      <c r="E6412">
        <v>0.10664999999999999</v>
      </c>
      <c r="F6412">
        <v>0.10635</v>
      </c>
      <c r="G6412">
        <v>0.89454999999999996</v>
      </c>
      <c r="H6412">
        <v>0.98694999999999999</v>
      </c>
      <c r="I6412">
        <v>0.87255000000000005</v>
      </c>
      <c r="J6412">
        <v>0.90575000000000006</v>
      </c>
      <c r="K6412">
        <v>0.13414999999999999</v>
      </c>
      <c r="L6412">
        <v>0.22655</v>
      </c>
    </row>
    <row r="6413" spans="1:12" x14ac:dyDescent="0.3">
      <c r="A6413">
        <v>6412</v>
      </c>
      <c r="B6413">
        <v>0.64115</v>
      </c>
      <c r="C6413">
        <v>0.89034999999999997</v>
      </c>
      <c r="D6413">
        <v>0.37645000000000001</v>
      </c>
      <c r="E6413">
        <v>0.44795000000000001</v>
      </c>
      <c r="F6413">
        <v>0.89054999999999995</v>
      </c>
      <c r="G6413">
        <v>0.75195000000000001</v>
      </c>
      <c r="H6413">
        <v>0.88495000000000001</v>
      </c>
      <c r="I6413">
        <v>0.13605</v>
      </c>
      <c r="J6413">
        <v>0.63534999999999997</v>
      </c>
      <c r="K6413">
        <v>0.70945000000000003</v>
      </c>
      <c r="L6413">
        <v>0.96825000000000006</v>
      </c>
    </row>
    <row r="6414" spans="1:12" x14ac:dyDescent="0.3">
      <c r="A6414">
        <v>6413</v>
      </c>
      <c r="B6414">
        <v>0.64124999999999999</v>
      </c>
      <c r="C6414">
        <v>0.87895000000000001</v>
      </c>
      <c r="D6414">
        <v>0.45074999999999998</v>
      </c>
      <c r="E6414">
        <v>0.50034999999999996</v>
      </c>
      <c r="F6414">
        <v>0.29515000000000002</v>
      </c>
      <c r="G6414">
        <v>0.80645</v>
      </c>
      <c r="H6414">
        <v>0.92454999999999998</v>
      </c>
      <c r="I6414">
        <v>0.52024999999999999</v>
      </c>
      <c r="J6414">
        <v>0.97514999999999996</v>
      </c>
      <c r="K6414">
        <v>0.29135</v>
      </c>
      <c r="L6414">
        <v>0.97135000000000005</v>
      </c>
    </row>
    <row r="6415" spans="1:12" x14ac:dyDescent="0.3">
      <c r="A6415">
        <v>6414</v>
      </c>
      <c r="B6415">
        <v>0.64134999999999998</v>
      </c>
      <c r="C6415">
        <v>2.7449999999999999E-2</v>
      </c>
      <c r="D6415">
        <v>0.43445</v>
      </c>
      <c r="E6415">
        <v>0.96794999999999998</v>
      </c>
      <c r="F6415">
        <v>0.41465000000000002</v>
      </c>
      <c r="G6415">
        <v>0.43075000000000002</v>
      </c>
      <c r="H6415">
        <v>0.21854999999999999</v>
      </c>
      <c r="I6415">
        <v>0.27234999999999998</v>
      </c>
      <c r="J6415">
        <v>0.35835</v>
      </c>
      <c r="K6415">
        <v>0.23935000000000001</v>
      </c>
      <c r="L6415">
        <v>0.52364999999999995</v>
      </c>
    </row>
    <row r="6416" spans="1:12" x14ac:dyDescent="0.3">
      <c r="A6416">
        <v>6415</v>
      </c>
      <c r="B6416">
        <v>0.64144999999999996</v>
      </c>
      <c r="C6416">
        <v>0.78234999999999999</v>
      </c>
      <c r="D6416">
        <v>0.85875000000000001</v>
      </c>
      <c r="E6416">
        <v>0.34725</v>
      </c>
      <c r="F6416">
        <v>0.45384999999999998</v>
      </c>
      <c r="G6416">
        <v>0.13335</v>
      </c>
      <c r="H6416">
        <v>0.50134999999999996</v>
      </c>
      <c r="I6416">
        <v>0.16025</v>
      </c>
      <c r="J6416">
        <v>0.12645000000000001</v>
      </c>
      <c r="K6416">
        <v>0.78905000000000003</v>
      </c>
      <c r="L6416">
        <v>0.85445000000000004</v>
      </c>
    </row>
    <row r="6417" spans="1:12" x14ac:dyDescent="0.3">
      <c r="A6417">
        <v>6416</v>
      </c>
      <c r="B6417">
        <v>0.64154999999999995</v>
      </c>
      <c r="C6417">
        <v>0.64434999999999998</v>
      </c>
      <c r="D6417">
        <v>0.81215000000000004</v>
      </c>
      <c r="E6417">
        <v>0.68215000000000003</v>
      </c>
      <c r="F6417">
        <v>0.11434999999999999</v>
      </c>
      <c r="G6417">
        <v>0.67235</v>
      </c>
      <c r="H6417">
        <v>0.72924999999999995</v>
      </c>
      <c r="I6417">
        <v>0.27015</v>
      </c>
      <c r="J6417">
        <v>0.32605000000000001</v>
      </c>
      <c r="K6417">
        <v>0.45324999999999999</v>
      </c>
      <c r="L6417">
        <v>5.3499999999999997E-3</v>
      </c>
    </row>
    <row r="6418" spans="1:12" x14ac:dyDescent="0.3">
      <c r="A6418">
        <v>6417</v>
      </c>
      <c r="B6418">
        <v>0.64165000000000005</v>
      </c>
      <c r="C6418">
        <v>0.11955</v>
      </c>
      <c r="D6418">
        <v>0.92454999999999998</v>
      </c>
      <c r="E6418">
        <v>0.55464999999999998</v>
      </c>
      <c r="F6418">
        <v>0.83155000000000001</v>
      </c>
      <c r="G6418">
        <v>0.56164999999999998</v>
      </c>
      <c r="H6418">
        <v>0.61955000000000005</v>
      </c>
      <c r="I6418">
        <v>0.22645000000000001</v>
      </c>
      <c r="J6418">
        <v>0.20924999999999999</v>
      </c>
      <c r="K6418">
        <v>0.28225</v>
      </c>
      <c r="L6418">
        <v>0.19814999999999999</v>
      </c>
    </row>
    <row r="6419" spans="1:12" x14ac:dyDescent="0.3">
      <c r="A6419">
        <v>6418</v>
      </c>
      <c r="B6419">
        <v>0.64175000000000004</v>
      </c>
      <c r="C6419">
        <v>4.1750000000000002E-2</v>
      </c>
      <c r="D6419">
        <v>0.37135000000000001</v>
      </c>
      <c r="E6419">
        <v>0.13064999999999999</v>
      </c>
      <c r="F6419">
        <v>0.39615</v>
      </c>
      <c r="G6419">
        <v>0.42065000000000002</v>
      </c>
      <c r="H6419">
        <v>1.515E-2</v>
      </c>
      <c r="I6419">
        <v>0.43535000000000001</v>
      </c>
      <c r="J6419">
        <v>3.635E-2</v>
      </c>
      <c r="K6419">
        <v>0.84055000000000002</v>
      </c>
      <c r="L6419">
        <v>0.52424999999999999</v>
      </c>
    </row>
    <row r="6420" spans="1:12" x14ac:dyDescent="0.3">
      <c r="A6420">
        <v>6419</v>
      </c>
      <c r="B6420">
        <v>0.64185000000000003</v>
      </c>
      <c r="C6420">
        <v>0.43714999999999998</v>
      </c>
      <c r="D6420">
        <v>0.12684999999999999</v>
      </c>
      <c r="E6420">
        <v>0.37995000000000001</v>
      </c>
      <c r="F6420">
        <v>0.40125</v>
      </c>
      <c r="G6420">
        <v>0.44635000000000002</v>
      </c>
      <c r="H6420">
        <v>0.61445000000000005</v>
      </c>
      <c r="I6420">
        <v>0.98404999999999998</v>
      </c>
      <c r="J6420">
        <v>2.8850000000000001E-2</v>
      </c>
      <c r="K6420">
        <v>0.60634999999999994</v>
      </c>
      <c r="L6420">
        <v>0.63744999999999996</v>
      </c>
    </row>
    <row r="6421" spans="1:12" x14ac:dyDescent="0.3">
      <c r="A6421">
        <v>6420</v>
      </c>
      <c r="B6421">
        <v>0.64195000000000002</v>
      </c>
      <c r="C6421">
        <v>0.44095000000000001</v>
      </c>
      <c r="D6421">
        <v>0.82884999999999998</v>
      </c>
      <c r="E6421">
        <v>0.78964999999999996</v>
      </c>
      <c r="F6421">
        <v>0.23624999999999999</v>
      </c>
      <c r="G6421">
        <v>2.145E-2</v>
      </c>
      <c r="H6421">
        <v>0.88224999999999998</v>
      </c>
      <c r="I6421">
        <v>0.69615000000000005</v>
      </c>
      <c r="J6421">
        <v>0.40455000000000002</v>
      </c>
      <c r="K6421">
        <v>0.55815000000000003</v>
      </c>
      <c r="L6421">
        <v>0.15805</v>
      </c>
    </row>
    <row r="6422" spans="1:12" x14ac:dyDescent="0.3">
      <c r="A6422">
        <v>6421</v>
      </c>
      <c r="B6422">
        <v>0.64205000000000001</v>
      </c>
      <c r="C6422">
        <v>0.49004999999999999</v>
      </c>
      <c r="D6422">
        <v>0.27174999999999999</v>
      </c>
      <c r="E6422">
        <v>0.16045000000000001</v>
      </c>
      <c r="F6422">
        <v>0.72445000000000004</v>
      </c>
      <c r="G6422">
        <v>0.87234999999999996</v>
      </c>
      <c r="H6422">
        <v>0.50685000000000002</v>
      </c>
      <c r="I6422">
        <v>8.4949999999999998E-2</v>
      </c>
      <c r="J6422">
        <v>0.17105000000000001</v>
      </c>
      <c r="K6422">
        <v>3.9849999999999997E-2</v>
      </c>
      <c r="L6422">
        <v>0.19694999999999999</v>
      </c>
    </row>
    <row r="6423" spans="1:12" x14ac:dyDescent="0.3">
      <c r="A6423">
        <v>6422</v>
      </c>
      <c r="B6423">
        <v>0.64215</v>
      </c>
      <c r="C6423">
        <v>0.96314999999999995</v>
      </c>
      <c r="D6423">
        <v>0.50224999999999997</v>
      </c>
      <c r="E6423">
        <v>0.78785000000000005</v>
      </c>
      <c r="F6423">
        <v>0.24435000000000001</v>
      </c>
      <c r="G6423">
        <v>0.41654999999999998</v>
      </c>
      <c r="H6423">
        <v>0.25355</v>
      </c>
      <c r="I6423">
        <v>0.23765</v>
      </c>
      <c r="J6423">
        <v>0.51454999999999995</v>
      </c>
      <c r="K6423">
        <v>0.55745</v>
      </c>
      <c r="L6423">
        <v>0.34515000000000001</v>
      </c>
    </row>
    <row r="6424" spans="1:12" x14ac:dyDescent="0.3">
      <c r="A6424">
        <v>6423</v>
      </c>
      <c r="B6424">
        <v>0.64224999999999999</v>
      </c>
      <c r="C6424">
        <v>0.51005</v>
      </c>
      <c r="D6424">
        <v>0.76515</v>
      </c>
      <c r="E6424">
        <v>0.69594999999999996</v>
      </c>
      <c r="F6424">
        <v>0.23924999999999999</v>
      </c>
      <c r="G6424">
        <v>0.85235000000000005</v>
      </c>
      <c r="H6424">
        <v>0.68955</v>
      </c>
      <c r="I6424">
        <v>0.73265000000000002</v>
      </c>
      <c r="J6424">
        <v>0.96784999999999999</v>
      </c>
      <c r="K6424">
        <v>0.97924999999999995</v>
      </c>
      <c r="L6424">
        <v>0.44255</v>
      </c>
    </row>
    <row r="6425" spans="1:12" x14ac:dyDescent="0.3">
      <c r="A6425">
        <v>6424</v>
      </c>
      <c r="B6425">
        <v>0.64234999999999998</v>
      </c>
      <c r="C6425">
        <v>0.66835</v>
      </c>
      <c r="D6425">
        <v>0.50255000000000005</v>
      </c>
      <c r="E6425">
        <v>0.89365000000000006</v>
      </c>
      <c r="F6425">
        <v>0.46155000000000002</v>
      </c>
      <c r="G6425">
        <v>0.87085000000000001</v>
      </c>
      <c r="H6425">
        <v>2.5350000000000001E-2</v>
      </c>
      <c r="I6425">
        <v>0.69125000000000003</v>
      </c>
      <c r="J6425">
        <v>0.44785000000000003</v>
      </c>
      <c r="K6425">
        <v>0.47954999999999998</v>
      </c>
      <c r="L6425">
        <v>6.7650000000000002E-2</v>
      </c>
    </row>
    <row r="6426" spans="1:12" x14ac:dyDescent="0.3">
      <c r="A6426">
        <v>6425</v>
      </c>
      <c r="B6426">
        <v>0.64244999999999997</v>
      </c>
      <c r="C6426">
        <v>0.42385</v>
      </c>
      <c r="D6426">
        <v>0.87714999999999999</v>
      </c>
      <c r="E6426">
        <v>0.71184999999999998</v>
      </c>
      <c r="F6426">
        <v>0.19164999999999999</v>
      </c>
      <c r="G6426">
        <v>2.7550000000000002E-2</v>
      </c>
      <c r="H6426">
        <v>0.37354999999999999</v>
      </c>
      <c r="I6426">
        <v>1.495E-2</v>
      </c>
      <c r="J6426">
        <v>0.22084999999999999</v>
      </c>
      <c r="K6426">
        <v>5.3350000000000002E-2</v>
      </c>
      <c r="L6426">
        <v>0.36914999999999998</v>
      </c>
    </row>
    <row r="6427" spans="1:12" x14ac:dyDescent="0.3">
      <c r="A6427">
        <v>6426</v>
      </c>
      <c r="B6427">
        <v>0.64254999999999995</v>
      </c>
      <c r="C6427">
        <v>0.22175</v>
      </c>
      <c r="D6427">
        <v>0.24465000000000001</v>
      </c>
      <c r="E6427">
        <v>0.14355000000000001</v>
      </c>
      <c r="F6427">
        <v>0.17344999999999999</v>
      </c>
      <c r="G6427">
        <v>0.87034999999999996</v>
      </c>
      <c r="H6427">
        <v>0.13875000000000001</v>
      </c>
      <c r="I6427">
        <v>0.44855</v>
      </c>
      <c r="J6427">
        <v>0.10435</v>
      </c>
      <c r="K6427">
        <v>0.79944999999999999</v>
      </c>
      <c r="L6427">
        <v>0.41785</v>
      </c>
    </row>
    <row r="6428" spans="1:12" x14ac:dyDescent="0.3">
      <c r="A6428">
        <v>6427</v>
      </c>
      <c r="B6428">
        <v>0.64265000000000005</v>
      </c>
      <c r="C6428">
        <v>0.68074999999999997</v>
      </c>
      <c r="D6428">
        <v>0.73655000000000004</v>
      </c>
      <c r="E6428">
        <v>0.57794999999999996</v>
      </c>
      <c r="F6428">
        <v>0.31745000000000001</v>
      </c>
      <c r="G6428">
        <v>0.66185000000000005</v>
      </c>
      <c r="H6428">
        <v>0.85745000000000005</v>
      </c>
      <c r="I6428">
        <v>0.66715000000000002</v>
      </c>
      <c r="J6428">
        <v>0.28665000000000002</v>
      </c>
      <c r="K6428">
        <v>0.55595000000000006</v>
      </c>
      <c r="L6428">
        <v>0.41494999999999999</v>
      </c>
    </row>
    <row r="6429" spans="1:12" x14ac:dyDescent="0.3">
      <c r="A6429">
        <v>6428</v>
      </c>
      <c r="B6429">
        <v>0.64275000000000004</v>
      </c>
      <c r="C6429">
        <v>0.11795</v>
      </c>
      <c r="D6429">
        <v>0.35425000000000001</v>
      </c>
      <c r="E6429">
        <v>0.71814999999999996</v>
      </c>
      <c r="F6429">
        <v>0.13694999999999999</v>
      </c>
      <c r="G6429">
        <v>9.7750000000000004E-2</v>
      </c>
      <c r="H6429">
        <v>0.18404999999999999</v>
      </c>
      <c r="I6429">
        <v>0.67274999999999996</v>
      </c>
      <c r="J6429">
        <v>0.76065000000000005</v>
      </c>
      <c r="K6429">
        <v>0.60145000000000004</v>
      </c>
      <c r="L6429">
        <v>0.78205000000000002</v>
      </c>
    </row>
    <row r="6430" spans="1:12" x14ac:dyDescent="0.3">
      <c r="A6430">
        <v>6429</v>
      </c>
      <c r="B6430">
        <v>0.64285000000000003</v>
      </c>
      <c r="C6430">
        <v>0.16944999999999999</v>
      </c>
      <c r="D6430">
        <v>0.55395000000000005</v>
      </c>
      <c r="E6430">
        <v>0.28375</v>
      </c>
      <c r="F6430">
        <v>0.25155</v>
      </c>
      <c r="G6430">
        <v>7.0499999999999998E-3</v>
      </c>
      <c r="H6430">
        <v>0.39174999999999999</v>
      </c>
      <c r="I6430">
        <v>0.96375</v>
      </c>
      <c r="J6430">
        <v>0.11745</v>
      </c>
      <c r="K6430">
        <v>2.2349999999999998E-2</v>
      </c>
      <c r="L6430">
        <v>0.96745000000000003</v>
      </c>
    </row>
    <row r="6431" spans="1:12" x14ac:dyDescent="0.3">
      <c r="A6431">
        <v>6430</v>
      </c>
      <c r="B6431">
        <v>0.64295000000000002</v>
      </c>
      <c r="C6431">
        <v>0.91264999999999996</v>
      </c>
      <c r="D6431">
        <v>0.76134999999999997</v>
      </c>
      <c r="E6431">
        <v>0.49795</v>
      </c>
      <c r="F6431">
        <v>0.22025</v>
      </c>
      <c r="G6431">
        <v>0.41785</v>
      </c>
      <c r="H6431">
        <v>7.8049999999999994E-2</v>
      </c>
      <c r="I6431">
        <v>0.48235</v>
      </c>
      <c r="J6431">
        <v>0.92005000000000003</v>
      </c>
      <c r="K6431">
        <v>0.64124999999999999</v>
      </c>
      <c r="L6431">
        <v>0.83745000000000003</v>
      </c>
    </row>
    <row r="6432" spans="1:12" x14ac:dyDescent="0.3">
      <c r="A6432">
        <v>6431</v>
      </c>
      <c r="B6432">
        <v>0.64305000000000001</v>
      </c>
      <c r="C6432">
        <v>0.67395000000000005</v>
      </c>
      <c r="D6432">
        <v>6.515E-2</v>
      </c>
      <c r="E6432">
        <v>0.11495</v>
      </c>
      <c r="F6432">
        <v>0.87334999999999996</v>
      </c>
      <c r="G6432">
        <v>0.63665000000000005</v>
      </c>
      <c r="H6432">
        <v>0.33944999999999997</v>
      </c>
      <c r="I6432">
        <v>3.465E-2</v>
      </c>
      <c r="J6432">
        <v>0.37325000000000003</v>
      </c>
      <c r="K6432">
        <v>0.55474999999999997</v>
      </c>
      <c r="L6432">
        <v>0.95804999999999996</v>
      </c>
    </row>
    <row r="6433" spans="1:12" x14ac:dyDescent="0.3">
      <c r="A6433">
        <v>6432</v>
      </c>
      <c r="B6433">
        <v>0.64315</v>
      </c>
      <c r="C6433">
        <v>0.54335</v>
      </c>
      <c r="D6433">
        <v>0.85365000000000002</v>
      </c>
      <c r="E6433">
        <v>0.40265000000000001</v>
      </c>
      <c r="F6433">
        <v>0.61985000000000001</v>
      </c>
      <c r="G6433">
        <v>0.91664999999999996</v>
      </c>
      <c r="H6433">
        <v>0.92654999999999998</v>
      </c>
      <c r="I6433">
        <v>0.16965</v>
      </c>
      <c r="J6433">
        <v>0.96904999999999997</v>
      </c>
      <c r="K6433">
        <v>0.77164999999999995</v>
      </c>
      <c r="L6433">
        <v>0.94215000000000004</v>
      </c>
    </row>
    <row r="6434" spans="1:12" x14ac:dyDescent="0.3">
      <c r="A6434">
        <v>6433</v>
      </c>
      <c r="B6434">
        <v>0.64324999999999999</v>
      </c>
      <c r="C6434">
        <v>0.15884999999999999</v>
      </c>
      <c r="D6434">
        <v>0.38305</v>
      </c>
      <c r="E6434">
        <v>0.66374999999999995</v>
      </c>
      <c r="F6434">
        <v>0.16814999999999999</v>
      </c>
      <c r="G6434">
        <v>0.55664999999999998</v>
      </c>
      <c r="H6434">
        <v>0.23344999999999999</v>
      </c>
      <c r="I6434">
        <v>0.14674999999999999</v>
      </c>
      <c r="J6434">
        <v>0.83235000000000003</v>
      </c>
      <c r="K6434">
        <v>0.37475000000000003</v>
      </c>
      <c r="L6434">
        <v>0.69425000000000003</v>
      </c>
    </row>
    <row r="6435" spans="1:12" x14ac:dyDescent="0.3">
      <c r="A6435">
        <v>6434</v>
      </c>
      <c r="B6435">
        <v>0.64334999999999998</v>
      </c>
      <c r="C6435">
        <v>0.91134999999999999</v>
      </c>
      <c r="D6435">
        <v>0.56394999999999995</v>
      </c>
      <c r="E6435">
        <v>0.61304999999999998</v>
      </c>
      <c r="F6435">
        <v>0.33505000000000001</v>
      </c>
      <c r="G6435">
        <v>4.9450000000000001E-2</v>
      </c>
      <c r="H6435">
        <v>0.91844999999999999</v>
      </c>
      <c r="I6435">
        <v>0.36754999999999999</v>
      </c>
      <c r="J6435">
        <v>0.51334999999999997</v>
      </c>
      <c r="K6435">
        <v>0.27855000000000002</v>
      </c>
      <c r="L6435">
        <v>0.56335000000000002</v>
      </c>
    </row>
    <row r="6436" spans="1:12" x14ac:dyDescent="0.3">
      <c r="A6436">
        <v>6435</v>
      </c>
      <c r="B6436">
        <v>0.64344999999999997</v>
      </c>
      <c r="C6436">
        <v>0.63785000000000003</v>
      </c>
      <c r="D6436">
        <v>0.65534999999999999</v>
      </c>
      <c r="E6436">
        <v>2.6849999999999999E-2</v>
      </c>
      <c r="F6436">
        <v>0.15745000000000001</v>
      </c>
      <c r="G6436">
        <v>0.34805000000000003</v>
      </c>
      <c r="H6436">
        <v>0.98585</v>
      </c>
      <c r="I6436">
        <v>0.17344999999999999</v>
      </c>
      <c r="J6436">
        <v>0.13175000000000001</v>
      </c>
      <c r="K6436">
        <v>0.75944999999999996</v>
      </c>
      <c r="L6436">
        <v>0.72024999999999995</v>
      </c>
    </row>
    <row r="6437" spans="1:12" x14ac:dyDescent="0.3">
      <c r="A6437">
        <v>6436</v>
      </c>
      <c r="B6437">
        <v>0.64354999999999996</v>
      </c>
      <c r="C6437">
        <v>0.98424999999999996</v>
      </c>
      <c r="D6437">
        <v>0.87824999999999998</v>
      </c>
      <c r="E6437">
        <v>0.96545000000000003</v>
      </c>
      <c r="F6437">
        <v>0.86904999999999999</v>
      </c>
      <c r="G6437">
        <v>0.71835000000000004</v>
      </c>
      <c r="H6437">
        <v>0.89185000000000003</v>
      </c>
      <c r="I6437">
        <v>0.97745000000000004</v>
      </c>
      <c r="J6437">
        <v>9.955E-2</v>
      </c>
      <c r="K6437">
        <v>0.82204999999999995</v>
      </c>
      <c r="L6437">
        <v>6.1650000000000003E-2</v>
      </c>
    </row>
    <row r="6438" spans="1:12" x14ac:dyDescent="0.3">
      <c r="A6438">
        <v>6437</v>
      </c>
      <c r="B6438">
        <v>0.64365000000000006</v>
      </c>
      <c r="C6438">
        <v>0.47225</v>
      </c>
      <c r="D6438">
        <v>0.13944999999999999</v>
      </c>
      <c r="E6438">
        <v>0.32174999999999998</v>
      </c>
      <c r="F6438">
        <v>0.63034999999999997</v>
      </c>
      <c r="G6438">
        <v>1.495E-2</v>
      </c>
      <c r="H6438">
        <v>0.43354999999999999</v>
      </c>
      <c r="I6438">
        <v>0.88724999999999998</v>
      </c>
      <c r="J6438">
        <v>0.47155000000000002</v>
      </c>
      <c r="K6438">
        <v>0.93574999999999997</v>
      </c>
      <c r="L6438">
        <v>0.98204999999999998</v>
      </c>
    </row>
    <row r="6439" spans="1:12" x14ac:dyDescent="0.3">
      <c r="A6439">
        <v>6438</v>
      </c>
      <c r="B6439">
        <v>0.64375000000000004</v>
      </c>
      <c r="C6439">
        <v>0.61885000000000001</v>
      </c>
      <c r="D6439">
        <v>0.66454999999999997</v>
      </c>
      <c r="E6439">
        <v>0.39615</v>
      </c>
      <c r="F6439">
        <v>0.80964999999999998</v>
      </c>
      <c r="G6439">
        <v>9.2850000000000002E-2</v>
      </c>
      <c r="H6439">
        <v>0.27524999999999999</v>
      </c>
      <c r="I6439">
        <v>0.84965000000000002</v>
      </c>
      <c r="J6439">
        <v>1.4499999999999999E-3</v>
      </c>
      <c r="K6439">
        <v>0.55464999999999998</v>
      </c>
      <c r="L6439">
        <v>0.85924999999999996</v>
      </c>
    </row>
    <row r="6440" spans="1:12" x14ac:dyDescent="0.3">
      <c r="A6440">
        <v>6439</v>
      </c>
      <c r="B6440">
        <v>0.64385000000000003</v>
      </c>
      <c r="C6440">
        <v>0.80764999999999998</v>
      </c>
      <c r="D6440">
        <v>7.2150000000000006E-2</v>
      </c>
      <c r="E6440">
        <v>0.72165000000000001</v>
      </c>
      <c r="F6440">
        <v>0.56184999999999996</v>
      </c>
      <c r="G6440">
        <v>0.26245000000000002</v>
      </c>
      <c r="H6440">
        <v>0.20585000000000001</v>
      </c>
      <c r="I6440">
        <v>0.32035000000000002</v>
      </c>
      <c r="J6440">
        <v>0.34325</v>
      </c>
      <c r="K6440">
        <v>0.44495000000000001</v>
      </c>
      <c r="L6440">
        <v>0.15984999999999999</v>
      </c>
    </row>
    <row r="6441" spans="1:12" x14ac:dyDescent="0.3">
      <c r="A6441">
        <v>6440</v>
      </c>
      <c r="B6441">
        <v>0.64395000000000002</v>
      </c>
      <c r="C6441">
        <v>0.10115</v>
      </c>
      <c r="D6441">
        <v>7.2450000000000001E-2</v>
      </c>
      <c r="E6441">
        <v>0.45815</v>
      </c>
      <c r="F6441">
        <v>0.94555</v>
      </c>
      <c r="G6441">
        <v>0.29554999999999998</v>
      </c>
      <c r="H6441">
        <v>0.44564999999999999</v>
      </c>
      <c r="I6441">
        <v>0.91344999999999998</v>
      </c>
      <c r="J6441">
        <v>0.95804999999999996</v>
      </c>
      <c r="K6441">
        <v>0.12255000000000001</v>
      </c>
      <c r="L6441">
        <v>0.37364999999999998</v>
      </c>
    </row>
    <row r="6442" spans="1:12" x14ac:dyDescent="0.3">
      <c r="A6442">
        <v>6441</v>
      </c>
      <c r="B6442">
        <v>0.64405000000000001</v>
      </c>
      <c r="C6442">
        <v>0.32774999999999999</v>
      </c>
      <c r="D6442">
        <v>0.57045000000000001</v>
      </c>
      <c r="E6442">
        <v>0.26074999999999998</v>
      </c>
      <c r="F6442">
        <v>0.40055000000000002</v>
      </c>
      <c r="G6442">
        <v>0.69355</v>
      </c>
      <c r="H6442">
        <v>0.39134999999999998</v>
      </c>
      <c r="I6442">
        <v>0.90644999999999998</v>
      </c>
      <c r="J6442">
        <v>0.27115</v>
      </c>
      <c r="K6442">
        <v>0.88624999999999998</v>
      </c>
      <c r="L6442">
        <v>0.79664999999999997</v>
      </c>
    </row>
    <row r="6443" spans="1:12" x14ac:dyDescent="0.3">
      <c r="A6443">
        <v>6442</v>
      </c>
      <c r="B6443">
        <v>0.64415</v>
      </c>
      <c r="C6443">
        <v>0.81884999999999997</v>
      </c>
      <c r="D6443">
        <v>0.11895</v>
      </c>
      <c r="E6443">
        <v>0.20644999999999999</v>
      </c>
      <c r="F6443">
        <v>0.46944999999999998</v>
      </c>
      <c r="G6443">
        <v>0.88705000000000001</v>
      </c>
      <c r="H6443">
        <v>0.67564999999999997</v>
      </c>
      <c r="I6443">
        <v>0.28434999999999999</v>
      </c>
      <c r="J6443">
        <v>0.99444999999999995</v>
      </c>
      <c r="K6443">
        <v>0.22355</v>
      </c>
      <c r="L6443">
        <v>0.49695</v>
      </c>
    </row>
    <row r="6444" spans="1:12" x14ac:dyDescent="0.3">
      <c r="A6444">
        <v>6443</v>
      </c>
      <c r="B6444">
        <v>0.64424999999999999</v>
      </c>
      <c r="C6444">
        <v>0.95765</v>
      </c>
      <c r="D6444">
        <v>3.2050000000000002E-2</v>
      </c>
      <c r="E6444">
        <v>0.82045000000000001</v>
      </c>
      <c r="F6444">
        <v>0.10185</v>
      </c>
      <c r="G6444">
        <v>0.10075000000000001</v>
      </c>
      <c r="H6444">
        <v>3.585E-2</v>
      </c>
      <c r="I6444">
        <v>0.76505000000000001</v>
      </c>
      <c r="J6444">
        <v>0.57345000000000002</v>
      </c>
      <c r="K6444">
        <v>0.81335000000000002</v>
      </c>
      <c r="L6444">
        <v>0.30575000000000002</v>
      </c>
    </row>
    <row r="6445" spans="1:12" x14ac:dyDescent="0.3">
      <c r="A6445">
        <v>6444</v>
      </c>
      <c r="B6445">
        <v>0.64434999999999998</v>
      </c>
      <c r="C6445">
        <v>0.22755</v>
      </c>
      <c r="D6445">
        <v>0.69135000000000002</v>
      </c>
      <c r="E6445">
        <v>0.28544999999999998</v>
      </c>
      <c r="F6445">
        <v>0.14374999999999999</v>
      </c>
      <c r="G6445">
        <v>6.3850000000000004E-2</v>
      </c>
      <c r="H6445">
        <v>0.11735</v>
      </c>
      <c r="I6445">
        <v>0.82064999999999999</v>
      </c>
      <c r="J6445">
        <v>0.32345000000000002</v>
      </c>
      <c r="K6445">
        <v>0.87705</v>
      </c>
      <c r="L6445">
        <v>0.30445</v>
      </c>
    </row>
    <row r="6446" spans="1:12" x14ac:dyDescent="0.3">
      <c r="A6446">
        <v>6445</v>
      </c>
      <c r="B6446">
        <v>0.64444999999999997</v>
      </c>
      <c r="C6446">
        <v>2.1250000000000002E-2</v>
      </c>
      <c r="D6446">
        <v>6.1550000000000001E-2</v>
      </c>
      <c r="E6446">
        <v>0.42425000000000002</v>
      </c>
      <c r="F6446">
        <v>0.44585000000000002</v>
      </c>
      <c r="G6446">
        <v>0.44155</v>
      </c>
      <c r="H6446">
        <v>0.72394999999999998</v>
      </c>
      <c r="I6446">
        <v>0.68835000000000002</v>
      </c>
      <c r="J6446">
        <v>0.72614999999999996</v>
      </c>
      <c r="K6446">
        <v>0.45045000000000002</v>
      </c>
      <c r="L6446">
        <v>0.82555000000000001</v>
      </c>
    </row>
    <row r="6447" spans="1:12" x14ac:dyDescent="0.3">
      <c r="A6447">
        <v>6446</v>
      </c>
      <c r="B6447">
        <v>0.64454999999999996</v>
      </c>
      <c r="C6447">
        <v>0.72465000000000002</v>
      </c>
      <c r="D6447">
        <v>0.42964999999999998</v>
      </c>
      <c r="E6447">
        <v>0.13594999999999999</v>
      </c>
      <c r="F6447">
        <v>0.87344999999999995</v>
      </c>
      <c r="G6447">
        <v>0.24345</v>
      </c>
      <c r="H6447">
        <v>0.47504999999999997</v>
      </c>
      <c r="I6447">
        <v>0.37445000000000001</v>
      </c>
      <c r="J6447">
        <v>0.45974999999999999</v>
      </c>
      <c r="K6447">
        <v>0.17085</v>
      </c>
      <c r="L6447">
        <v>0.34194999999999998</v>
      </c>
    </row>
    <row r="6448" spans="1:12" x14ac:dyDescent="0.3">
      <c r="A6448">
        <v>6447</v>
      </c>
      <c r="B6448">
        <v>0.64464999999999995</v>
      </c>
      <c r="C6448">
        <v>0.25905</v>
      </c>
      <c r="D6448">
        <v>0.82035000000000002</v>
      </c>
      <c r="E6448">
        <v>0.80735000000000001</v>
      </c>
      <c r="F6448">
        <v>0.79495000000000005</v>
      </c>
      <c r="G6448">
        <v>0.92335</v>
      </c>
      <c r="H6448">
        <v>6.7849999999999994E-2</v>
      </c>
      <c r="I6448">
        <v>0.72975000000000001</v>
      </c>
      <c r="J6448">
        <v>0.16864999999999999</v>
      </c>
      <c r="K6448">
        <v>4.6850000000000003E-2</v>
      </c>
      <c r="L6448">
        <v>0.97445000000000004</v>
      </c>
    </row>
    <row r="6449" spans="1:12" x14ac:dyDescent="0.3">
      <c r="A6449">
        <v>6448</v>
      </c>
      <c r="B6449">
        <v>0.64475000000000005</v>
      </c>
      <c r="C6449">
        <v>0.63554999999999995</v>
      </c>
      <c r="D6449">
        <v>0.98594999999999999</v>
      </c>
      <c r="E6449">
        <v>0.47384999999999999</v>
      </c>
      <c r="F6449">
        <v>0.86165000000000003</v>
      </c>
      <c r="G6449">
        <v>0.57994999999999997</v>
      </c>
      <c r="H6449">
        <v>0.82965</v>
      </c>
      <c r="I6449">
        <v>0.61214999999999997</v>
      </c>
      <c r="J6449">
        <v>0.12285</v>
      </c>
      <c r="K6449">
        <v>0.18235000000000001</v>
      </c>
      <c r="L6449">
        <v>0.21315000000000001</v>
      </c>
    </row>
    <row r="6450" spans="1:12" x14ac:dyDescent="0.3">
      <c r="A6450">
        <v>6449</v>
      </c>
      <c r="B6450">
        <v>0.64485000000000003</v>
      </c>
      <c r="C6450">
        <v>8.4349999999999994E-2</v>
      </c>
      <c r="D6450">
        <v>0.45884999999999998</v>
      </c>
      <c r="E6450">
        <v>0.31964999999999999</v>
      </c>
      <c r="F6450">
        <v>8.4999999999999995E-4</v>
      </c>
      <c r="G6450">
        <v>0.47065000000000001</v>
      </c>
      <c r="H6450">
        <v>0.87655000000000005</v>
      </c>
      <c r="I6450">
        <v>0.29375000000000001</v>
      </c>
      <c r="J6450">
        <v>0.46315000000000001</v>
      </c>
      <c r="K6450">
        <v>0.35825000000000001</v>
      </c>
      <c r="L6450">
        <v>0.17655000000000001</v>
      </c>
    </row>
    <row r="6451" spans="1:12" x14ac:dyDescent="0.3">
      <c r="A6451">
        <v>6450</v>
      </c>
      <c r="B6451">
        <v>0.64495000000000002</v>
      </c>
      <c r="C6451">
        <v>0.19555</v>
      </c>
      <c r="D6451">
        <v>0.78825000000000001</v>
      </c>
      <c r="E6451">
        <v>0.35385</v>
      </c>
      <c r="F6451">
        <v>0.58235000000000003</v>
      </c>
      <c r="G6451">
        <v>0.38045000000000001</v>
      </c>
      <c r="H6451">
        <v>0.46615000000000001</v>
      </c>
      <c r="I6451">
        <v>0.36875000000000002</v>
      </c>
      <c r="J6451">
        <v>0.53685000000000005</v>
      </c>
      <c r="K6451">
        <v>0.59435000000000004</v>
      </c>
      <c r="L6451">
        <v>0.51214999999999999</v>
      </c>
    </row>
    <row r="6452" spans="1:12" x14ac:dyDescent="0.3">
      <c r="A6452">
        <v>6451</v>
      </c>
      <c r="B6452">
        <v>0.64505000000000001</v>
      </c>
      <c r="C6452">
        <v>0.98945000000000005</v>
      </c>
      <c r="D6452">
        <v>0.31455</v>
      </c>
      <c r="E6452">
        <v>0.98775000000000002</v>
      </c>
      <c r="F6452">
        <v>0.88454999999999995</v>
      </c>
      <c r="G6452">
        <v>0.86534999999999995</v>
      </c>
      <c r="H6452">
        <v>0.49635000000000001</v>
      </c>
      <c r="I6452">
        <v>0.65664999999999996</v>
      </c>
      <c r="J6452">
        <v>0.66454999999999997</v>
      </c>
      <c r="K6452">
        <v>0.59314999999999996</v>
      </c>
      <c r="L6452">
        <v>0.80335000000000001</v>
      </c>
    </row>
    <row r="6453" spans="1:12" x14ac:dyDescent="0.3">
      <c r="A6453">
        <v>6452</v>
      </c>
      <c r="B6453">
        <v>0.64515</v>
      </c>
      <c r="C6453">
        <v>0.58135000000000003</v>
      </c>
      <c r="D6453">
        <v>0.31914999999999999</v>
      </c>
      <c r="E6453">
        <v>0.70294999999999996</v>
      </c>
      <c r="F6453">
        <v>0.39574999999999999</v>
      </c>
      <c r="G6453">
        <v>0.41515000000000002</v>
      </c>
      <c r="H6453">
        <v>0.77385000000000004</v>
      </c>
      <c r="I6453">
        <v>0.79025000000000001</v>
      </c>
      <c r="J6453">
        <v>0.40194999999999997</v>
      </c>
      <c r="K6453">
        <v>0.16414999999999999</v>
      </c>
      <c r="L6453">
        <v>0.88524999999999998</v>
      </c>
    </row>
    <row r="6454" spans="1:12" x14ac:dyDescent="0.3">
      <c r="A6454">
        <v>6453</v>
      </c>
      <c r="B6454">
        <v>0.64524999999999999</v>
      </c>
      <c r="C6454">
        <v>0.39945000000000003</v>
      </c>
      <c r="D6454">
        <v>0.54264999999999997</v>
      </c>
      <c r="E6454">
        <v>0.25264999999999999</v>
      </c>
      <c r="F6454">
        <v>0.75085000000000002</v>
      </c>
      <c r="G6454">
        <v>0.11565</v>
      </c>
      <c r="H6454">
        <v>4.0649999999999999E-2</v>
      </c>
      <c r="I6454">
        <v>0.58294999999999997</v>
      </c>
      <c r="J6454">
        <v>0.45945000000000003</v>
      </c>
      <c r="K6454">
        <v>3.1949999999999999E-2</v>
      </c>
      <c r="L6454">
        <v>0.40655000000000002</v>
      </c>
    </row>
    <row r="6455" spans="1:12" x14ac:dyDescent="0.3">
      <c r="A6455">
        <v>6454</v>
      </c>
      <c r="B6455">
        <v>0.64534999999999998</v>
      </c>
      <c r="C6455">
        <v>0.26224999999999998</v>
      </c>
      <c r="D6455">
        <v>0.60934999999999995</v>
      </c>
      <c r="E6455">
        <v>0.85714999999999997</v>
      </c>
      <c r="F6455">
        <v>0.62714999999999999</v>
      </c>
      <c r="G6455">
        <v>0.39734999999999998</v>
      </c>
      <c r="H6455">
        <v>0.91015000000000001</v>
      </c>
      <c r="I6455">
        <v>0.71045000000000003</v>
      </c>
      <c r="J6455">
        <v>0.78025</v>
      </c>
      <c r="K6455">
        <v>0.77134999999999998</v>
      </c>
      <c r="L6455">
        <v>0.36625000000000002</v>
      </c>
    </row>
    <row r="6456" spans="1:12" x14ac:dyDescent="0.3">
      <c r="A6456">
        <v>6455</v>
      </c>
      <c r="B6456">
        <v>0.64544999999999997</v>
      </c>
      <c r="C6456">
        <v>0.98824999999999996</v>
      </c>
      <c r="D6456">
        <v>0.23255000000000001</v>
      </c>
      <c r="E6456">
        <v>0.36375000000000002</v>
      </c>
      <c r="F6456">
        <v>0.85255000000000003</v>
      </c>
      <c r="G6456">
        <v>0.80735000000000001</v>
      </c>
      <c r="H6456">
        <v>0.42625000000000002</v>
      </c>
      <c r="I6456">
        <v>0.83855000000000002</v>
      </c>
      <c r="J6456">
        <v>0.87744999999999995</v>
      </c>
      <c r="K6456">
        <v>0.40725</v>
      </c>
      <c r="L6456">
        <v>0.41055000000000003</v>
      </c>
    </row>
    <row r="6457" spans="1:12" x14ac:dyDescent="0.3">
      <c r="A6457">
        <v>6456</v>
      </c>
      <c r="B6457">
        <v>0.64554999999999996</v>
      </c>
      <c r="C6457">
        <v>0.14754999999999999</v>
      </c>
      <c r="D6457">
        <v>0.93105000000000004</v>
      </c>
      <c r="E6457">
        <v>0.62044999999999995</v>
      </c>
      <c r="F6457">
        <v>0.31464999999999999</v>
      </c>
      <c r="G6457">
        <v>0.30914999999999998</v>
      </c>
      <c r="H6457">
        <v>0.29215000000000002</v>
      </c>
      <c r="I6457">
        <v>0.60614999999999997</v>
      </c>
      <c r="J6457">
        <v>0.98704999999999998</v>
      </c>
      <c r="K6457">
        <v>0.70245000000000002</v>
      </c>
      <c r="L6457">
        <v>0.86014999999999997</v>
      </c>
    </row>
    <row r="6458" spans="1:12" x14ac:dyDescent="0.3">
      <c r="A6458">
        <v>6457</v>
      </c>
      <c r="B6458">
        <v>0.64564999999999995</v>
      </c>
      <c r="C6458">
        <v>0.98675000000000002</v>
      </c>
      <c r="D6458">
        <v>0.23724999999999999</v>
      </c>
      <c r="E6458">
        <v>0.69205000000000005</v>
      </c>
      <c r="F6458">
        <v>0.60794999999999999</v>
      </c>
      <c r="G6458">
        <v>0.90734999999999999</v>
      </c>
      <c r="H6458">
        <v>0.86624999999999996</v>
      </c>
      <c r="I6458">
        <v>0.99765000000000004</v>
      </c>
      <c r="J6458">
        <v>0.63865000000000005</v>
      </c>
      <c r="K6458">
        <v>0.64254999999999995</v>
      </c>
      <c r="L6458">
        <v>0.87605</v>
      </c>
    </row>
    <row r="6459" spans="1:12" x14ac:dyDescent="0.3">
      <c r="A6459">
        <v>6458</v>
      </c>
      <c r="B6459">
        <v>0.64575000000000005</v>
      </c>
      <c r="C6459">
        <v>0.54874999999999996</v>
      </c>
      <c r="D6459">
        <v>0.21285000000000001</v>
      </c>
      <c r="E6459">
        <v>0.65085000000000004</v>
      </c>
      <c r="F6459">
        <v>0.68515000000000004</v>
      </c>
      <c r="G6459">
        <v>0.42054999999999998</v>
      </c>
      <c r="H6459">
        <v>0.88854999999999995</v>
      </c>
      <c r="I6459">
        <v>2.6950000000000002E-2</v>
      </c>
      <c r="J6459">
        <v>0.79564999999999997</v>
      </c>
      <c r="K6459">
        <v>0.41585</v>
      </c>
      <c r="L6459">
        <v>0.34255000000000002</v>
      </c>
    </row>
    <row r="6460" spans="1:12" x14ac:dyDescent="0.3">
      <c r="A6460">
        <v>6459</v>
      </c>
      <c r="B6460">
        <v>0.64585000000000004</v>
      </c>
      <c r="C6460">
        <v>0.30054999999999998</v>
      </c>
      <c r="D6460">
        <v>0.36445</v>
      </c>
      <c r="E6460">
        <v>0.79674999999999996</v>
      </c>
      <c r="F6460">
        <v>0.66654999999999998</v>
      </c>
      <c r="G6460">
        <v>0.38735000000000003</v>
      </c>
      <c r="H6460">
        <v>0.90125</v>
      </c>
      <c r="I6460">
        <v>0.52115</v>
      </c>
      <c r="J6460">
        <v>0.51895000000000002</v>
      </c>
      <c r="K6460">
        <v>0.75624999999999998</v>
      </c>
      <c r="L6460">
        <v>0.72604999999999997</v>
      </c>
    </row>
    <row r="6461" spans="1:12" x14ac:dyDescent="0.3">
      <c r="A6461">
        <v>6460</v>
      </c>
      <c r="B6461">
        <v>0.64595000000000002</v>
      </c>
      <c r="C6461">
        <v>0.86655000000000004</v>
      </c>
      <c r="D6461">
        <v>0.94455</v>
      </c>
      <c r="E6461">
        <v>0.49435000000000001</v>
      </c>
      <c r="F6461">
        <v>0.15425</v>
      </c>
      <c r="G6461">
        <v>0.11094999999999999</v>
      </c>
      <c r="H6461">
        <v>7.8499999999999993E-3</v>
      </c>
      <c r="I6461">
        <v>0.73945000000000005</v>
      </c>
      <c r="J6461">
        <v>4.1950000000000001E-2</v>
      </c>
      <c r="K6461">
        <v>0.25724999999999998</v>
      </c>
      <c r="L6461">
        <v>2.1950000000000001E-2</v>
      </c>
    </row>
    <row r="6462" spans="1:12" x14ac:dyDescent="0.3">
      <c r="A6462">
        <v>6461</v>
      </c>
      <c r="B6462">
        <v>0.64605000000000001</v>
      </c>
      <c r="C6462">
        <v>0.22675000000000001</v>
      </c>
      <c r="D6462">
        <v>0.10975</v>
      </c>
      <c r="E6462">
        <v>0.44614999999999999</v>
      </c>
      <c r="F6462">
        <v>0.11965000000000001</v>
      </c>
      <c r="G6462">
        <v>0.55305000000000004</v>
      </c>
      <c r="H6462">
        <v>4.5249999999999999E-2</v>
      </c>
      <c r="I6462">
        <v>0.60435000000000005</v>
      </c>
      <c r="J6462">
        <v>0.36304999999999998</v>
      </c>
      <c r="K6462">
        <v>0.39574999999999999</v>
      </c>
      <c r="L6462">
        <v>0.34655000000000002</v>
      </c>
    </row>
    <row r="6463" spans="1:12" x14ac:dyDescent="0.3">
      <c r="A6463">
        <v>6462</v>
      </c>
      <c r="B6463">
        <v>0.64615</v>
      </c>
      <c r="C6463">
        <v>0.29835</v>
      </c>
      <c r="D6463">
        <v>0.75695000000000001</v>
      </c>
      <c r="E6463">
        <v>0.30725000000000002</v>
      </c>
      <c r="F6463">
        <v>0.91474999999999995</v>
      </c>
      <c r="G6463">
        <v>0.67464999999999997</v>
      </c>
      <c r="H6463">
        <v>0.18725</v>
      </c>
      <c r="I6463">
        <v>0.30245</v>
      </c>
      <c r="J6463">
        <v>0.98755000000000004</v>
      </c>
      <c r="K6463">
        <v>0.53485000000000005</v>
      </c>
      <c r="L6463">
        <v>0.51205000000000001</v>
      </c>
    </row>
    <row r="6464" spans="1:12" x14ac:dyDescent="0.3">
      <c r="A6464">
        <v>6463</v>
      </c>
      <c r="B6464">
        <v>0.64624999999999999</v>
      </c>
      <c r="C6464">
        <v>0.46205000000000002</v>
      </c>
      <c r="D6464">
        <v>0.96065</v>
      </c>
      <c r="E6464">
        <v>0.79295000000000004</v>
      </c>
      <c r="F6464">
        <v>0.58804999999999996</v>
      </c>
      <c r="G6464">
        <v>0.51444999999999996</v>
      </c>
      <c r="H6464">
        <v>0.50514999999999999</v>
      </c>
      <c r="I6464">
        <v>0.53425</v>
      </c>
      <c r="J6464">
        <v>0.31835000000000002</v>
      </c>
      <c r="K6464">
        <v>0.15004999999999999</v>
      </c>
      <c r="L6464">
        <v>0.52505000000000002</v>
      </c>
    </row>
    <row r="6465" spans="1:12" x14ac:dyDescent="0.3">
      <c r="A6465">
        <v>6464</v>
      </c>
      <c r="B6465">
        <v>0.64634999999999998</v>
      </c>
      <c r="C6465">
        <v>0.19844999999999999</v>
      </c>
      <c r="D6465">
        <v>0.18955</v>
      </c>
      <c r="E6465">
        <v>0.79935</v>
      </c>
      <c r="F6465">
        <v>0.96584999999999999</v>
      </c>
      <c r="G6465">
        <v>0.63654999999999995</v>
      </c>
      <c r="H6465">
        <v>0.72824999999999995</v>
      </c>
      <c r="I6465">
        <v>0.78505000000000003</v>
      </c>
      <c r="J6465">
        <v>6.8449999999999997E-2</v>
      </c>
      <c r="K6465">
        <v>0.19225</v>
      </c>
      <c r="L6465">
        <v>0.61875000000000002</v>
      </c>
    </row>
    <row r="6466" spans="1:12" x14ac:dyDescent="0.3">
      <c r="A6466">
        <v>6465</v>
      </c>
      <c r="B6466">
        <v>0.64644999999999997</v>
      </c>
      <c r="C6466">
        <v>0.56455</v>
      </c>
      <c r="D6466">
        <v>0.57555000000000001</v>
      </c>
      <c r="E6466">
        <v>0.76144999999999996</v>
      </c>
      <c r="F6466">
        <v>0.36635000000000001</v>
      </c>
      <c r="G6466">
        <v>0.33755000000000002</v>
      </c>
      <c r="H6466">
        <v>0.20235</v>
      </c>
      <c r="I6466">
        <v>0.72375</v>
      </c>
      <c r="J6466">
        <v>0.43814999999999998</v>
      </c>
      <c r="K6466">
        <v>0.23855000000000001</v>
      </c>
      <c r="L6466">
        <v>0.82674999999999998</v>
      </c>
    </row>
    <row r="6467" spans="1:12" x14ac:dyDescent="0.3">
      <c r="A6467">
        <v>6466</v>
      </c>
      <c r="B6467">
        <v>0.64654999999999996</v>
      </c>
      <c r="C6467">
        <v>0.68115000000000003</v>
      </c>
      <c r="D6467">
        <v>0.16275000000000001</v>
      </c>
      <c r="E6467">
        <v>0.93205000000000005</v>
      </c>
      <c r="F6467">
        <v>0.23715</v>
      </c>
      <c r="G6467">
        <v>9.6850000000000006E-2</v>
      </c>
      <c r="H6467">
        <v>0.38564999999999999</v>
      </c>
      <c r="I6467">
        <v>0.76675000000000004</v>
      </c>
      <c r="J6467">
        <v>4.8149999999999998E-2</v>
      </c>
      <c r="K6467">
        <v>0.77564999999999995</v>
      </c>
      <c r="L6467">
        <v>0.11845</v>
      </c>
    </row>
    <row r="6468" spans="1:12" x14ac:dyDescent="0.3">
      <c r="A6468">
        <v>6467</v>
      </c>
      <c r="B6468">
        <v>0.64664999999999995</v>
      </c>
      <c r="C6468">
        <v>0.89885000000000004</v>
      </c>
      <c r="D6468">
        <v>0.59984999999999999</v>
      </c>
      <c r="E6468">
        <v>0.98985000000000001</v>
      </c>
      <c r="F6468">
        <v>0.86065000000000003</v>
      </c>
      <c r="G6468">
        <v>0.52005000000000001</v>
      </c>
      <c r="H6468">
        <v>0.30714999999999998</v>
      </c>
      <c r="I6468">
        <v>0.58994999999999997</v>
      </c>
      <c r="J6468">
        <v>0.49625000000000002</v>
      </c>
      <c r="K6468">
        <v>0.16675000000000001</v>
      </c>
      <c r="L6468">
        <v>0.36745</v>
      </c>
    </row>
    <row r="6469" spans="1:12" x14ac:dyDescent="0.3">
      <c r="A6469">
        <v>6468</v>
      </c>
      <c r="B6469">
        <v>0.64675000000000005</v>
      </c>
      <c r="C6469">
        <v>0.30285000000000001</v>
      </c>
      <c r="D6469">
        <v>0.89544999999999997</v>
      </c>
      <c r="E6469">
        <v>0.63554999999999995</v>
      </c>
      <c r="F6469">
        <v>0.44805</v>
      </c>
      <c r="G6469">
        <v>0.79244999999999999</v>
      </c>
      <c r="H6469">
        <v>0.95904999999999996</v>
      </c>
      <c r="I6469">
        <v>0.39715</v>
      </c>
      <c r="J6469">
        <v>0.25314999999999999</v>
      </c>
      <c r="K6469">
        <v>0.76995000000000002</v>
      </c>
      <c r="L6469">
        <v>0.16395000000000001</v>
      </c>
    </row>
    <row r="6470" spans="1:12" x14ac:dyDescent="0.3">
      <c r="A6470">
        <v>6469</v>
      </c>
      <c r="B6470">
        <v>0.64685000000000004</v>
      </c>
      <c r="C6470">
        <v>0.69694999999999996</v>
      </c>
      <c r="D6470">
        <v>8.9450000000000002E-2</v>
      </c>
      <c r="E6470">
        <v>0.31225000000000003</v>
      </c>
      <c r="F6470">
        <v>0.48444999999999999</v>
      </c>
      <c r="G6470">
        <v>0.69925000000000004</v>
      </c>
      <c r="H6470">
        <v>0.75795000000000001</v>
      </c>
      <c r="I6470">
        <v>0.33674999999999999</v>
      </c>
      <c r="J6470">
        <v>0.36115000000000003</v>
      </c>
      <c r="K6470">
        <v>0.41144999999999998</v>
      </c>
      <c r="L6470">
        <v>0.39495000000000002</v>
      </c>
    </row>
    <row r="6471" spans="1:12" x14ac:dyDescent="0.3">
      <c r="A6471">
        <v>6470</v>
      </c>
      <c r="B6471">
        <v>0.64695000000000003</v>
      </c>
      <c r="C6471">
        <v>0.22944999999999999</v>
      </c>
      <c r="D6471">
        <v>0.78164999999999996</v>
      </c>
      <c r="E6471">
        <v>3.1949999999999999E-2</v>
      </c>
      <c r="F6471">
        <v>0.88324999999999998</v>
      </c>
      <c r="G6471">
        <v>0.36604999999999999</v>
      </c>
      <c r="H6471">
        <v>7.9949999999999993E-2</v>
      </c>
      <c r="I6471">
        <v>0.24865000000000001</v>
      </c>
      <c r="J6471">
        <v>0.95714999999999995</v>
      </c>
      <c r="K6471">
        <v>0.48065000000000002</v>
      </c>
      <c r="L6471">
        <v>0.37624999999999997</v>
      </c>
    </row>
    <row r="6472" spans="1:12" x14ac:dyDescent="0.3">
      <c r="A6472">
        <v>6471</v>
      </c>
      <c r="B6472">
        <v>0.64705000000000001</v>
      </c>
      <c r="C6472">
        <v>0.57055</v>
      </c>
      <c r="D6472">
        <v>0.65864999999999996</v>
      </c>
      <c r="E6472">
        <v>0.64175000000000004</v>
      </c>
      <c r="F6472">
        <v>0.26085000000000003</v>
      </c>
      <c r="G6472">
        <v>0.90664999999999996</v>
      </c>
      <c r="H6472">
        <v>0.70325000000000004</v>
      </c>
      <c r="I6472">
        <v>0.26445000000000002</v>
      </c>
      <c r="J6472">
        <v>6.3049999999999995E-2</v>
      </c>
      <c r="K6472">
        <v>2.3449999999999999E-2</v>
      </c>
      <c r="L6472">
        <v>0.38915</v>
      </c>
    </row>
    <row r="6473" spans="1:12" x14ac:dyDescent="0.3">
      <c r="A6473">
        <v>6472</v>
      </c>
      <c r="B6473">
        <v>0.64715</v>
      </c>
      <c r="C6473">
        <v>0.73275000000000001</v>
      </c>
      <c r="D6473">
        <v>0.25505</v>
      </c>
      <c r="E6473">
        <v>0.68335000000000001</v>
      </c>
      <c r="F6473">
        <v>0.67464999999999997</v>
      </c>
      <c r="G6473">
        <v>0.49185000000000001</v>
      </c>
      <c r="H6473">
        <v>0.35544999999999999</v>
      </c>
      <c r="I6473">
        <v>0.27334999999999998</v>
      </c>
      <c r="J6473">
        <v>0.61545000000000005</v>
      </c>
      <c r="K6473">
        <v>0.97004999999999997</v>
      </c>
      <c r="L6473">
        <v>0.42695</v>
      </c>
    </row>
    <row r="6474" spans="1:12" x14ac:dyDescent="0.3">
      <c r="A6474">
        <v>6473</v>
      </c>
      <c r="B6474">
        <v>0.64724999999999999</v>
      </c>
      <c r="C6474">
        <v>0.89815</v>
      </c>
      <c r="D6474">
        <v>0.96504999999999996</v>
      </c>
      <c r="E6474">
        <v>0.97345000000000004</v>
      </c>
      <c r="F6474">
        <v>0.40284999999999999</v>
      </c>
      <c r="G6474">
        <v>0.13885</v>
      </c>
      <c r="H6474">
        <v>0.78854999999999997</v>
      </c>
      <c r="I6474">
        <v>0.37345</v>
      </c>
      <c r="J6474">
        <v>0.86624999999999996</v>
      </c>
      <c r="K6474">
        <v>0.87975000000000003</v>
      </c>
      <c r="L6474">
        <v>0.10405</v>
      </c>
    </row>
    <row r="6475" spans="1:12" x14ac:dyDescent="0.3">
      <c r="A6475">
        <v>6474</v>
      </c>
      <c r="B6475">
        <v>0.64734999999999998</v>
      </c>
      <c r="C6475">
        <v>0.22234999999999999</v>
      </c>
      <c r="D6475">
        <v>0.18254999999999999</v>
      </c>
      <c r="E6475">
        <v>0.84394999999999998</v>
      </c>
      <c r="F6475">
        <v>0.24154999999999999</v>
      </c>
      <c r="G6475">
        <v>0.39155000000000001</v>
      </c>
      <c r="H6475">
        <v>0.97475000000000001</v>
      </c>
      <c r="I6475">
        <v>1.315E-2</v>
      </c>
      <c r="J6475">
        <v>0.98434999999999995</v>
      </c>
      <c r="K6475">
        <v>0.71904999999999997</v>
      </c>
      <c r="L6475">
        <v>0.10635</v>
      </c>
    </row>
    <row r="6476" spans="1:12" x14ac:dyDescent="0.3">
      <c r="A6476">
        <v>6475</v>
      </c>
      <c r="B6476">
        <v>0.64744999999999997</v>
      </c>
      <c r="C6476">
        <v>9.0749999999999997E-2</v>
      </c>
      <c r="D6476">
        <v>0.38395000000000001</v>
      </c>
      <c r="E6476">
        <v>0.98565000000000003</v>
      </c>
      <c r="F6476">
        <v>0.64415</v>
      </c>
      <c r="G6476">
        <v>0.66264999999999996</v>
      </c>
      <c r="H6476">
        <v>0.24775</v>
      </c>
      <c r="I6476">
        <v>0.70645000000000002</v>
      </c>
      <c r="J6476">
        <v>0.23455000000000001</v>
      </c>
      <c r="K6476">
        <v>0.18775</v>
      </c>
      <c r="L6476">
        <v>0.83774999999999999</v>
      </c>
    </row>
    <row r="6477" spans="1:12" x14ac:dyDescent="0.3">
      <c r="A6477">
        <v>6476</v>
      </c>
      <c r="B6477">
        <v>0.64754999999999996</v>
      </c>
      <c r="C6477">
        <v>0.21245</v>
      </c>
      <c r="D6477">
        <v>0.57684999999999997</v>
      </c>
      <c r="E6477">
        <v>6.4250000000000002E-2</v>
      </c>
      <c r="F6477">
        <v>0.23644999999999999</v>
      </c>
      <c r="G6477">
        <v>0.49504999999999999</v>
      </c>
      <c r="H6477">
        <v>0.68584999999999996</v>
      </c>
      <c r="I6477">
        <v>0.17294999999999999</v>
      </c>
      <c r="J6477">
        <v>0.72765000000000002</v>
      </c>
      <c r="K6477">
        <v>0.70374999999999999</v>
      </c>
      <c r="L6477">
        <v>0.31085000000000002</v>
      </c>
    </row>
    <row r="6478" spans="1:12" x14ac:dyDescent="0.3">
      <c r="A6478">
        <v>6477</v>
      </c>
      <c r="B6478">
        <v>0.64764999999999995</v>
      </c>
      <c r="C6478">
        <v>0.42204999999999998</v>
      </c>
      <c r="D6478">
        <v>0.43435000000000001</v>
      </c>
      <c r="E6478">
        <v>0.52475000000000005</v>
      </c>
      <c r="F6478">
        <v>0.87244999999999995</v>
      </c>
      <c r="G6478">
        <v>0.91015000000000001</v>
      </c>
      <c r="H6478">
        <v>0.74544999999999995</v>
      </c>
      <c r="I6478">
        <v>0.62544999999999995</v>
      </c>
      <c r="J6478">
        <v>0.16405</v>
      </c>
      <c r="K6478">
        <v>5.7549999999999997E-2</v>
      </c>
      <c r="L6478">
        <v>0.16545000000000001</v>
      </c>
    </row>
    <row r="6479" spans="1:12" x14ac:dyDescent="0.3">
      <c r="A6479">
        <v>6478</v>
      </c>
      <c r="B6479">
        <v>0.64775000000000005</v>
      </c>
      <c r="C6479">
        <v>9.9349999999999994E-2</v>
      </c>
      <c r="D6479">
        <v>0.63905000000000001</v>
      </c>
      <c r="E6479">
        <v>0.86534999999999995</v>
      </c>
      <c r="F6479">
        <v>0.62504999999999999</v>
      </c>
      <c r="G6479">
        <v>0.92695000000000005</v>
      </c>
      <c r="H6479">
        <v>0.28525</v>
      </c>
      <c r="I6479">
        <v>0.32014999999999999</v>
      </c>
      <c r="J6479">
        <v>0.85785</v>
      </c>
      <c r="K6479">
        <v>0.31855</v>
      </c>
      <c r="L6479">
        <v>0.32385000000000003</v>
      </c>
    </row>
    <row r="6480" spans="1:12" x14ac:dyDescent="0.3">
      <c r="A6480">
        <v>6479</v>
      </c>
      <c r="B6480">
        <v>0.64785000000000004</v>
      </c>
      <c r="C6480">
        <v>0.61704999999999999</v>
      </c>
      <c r="D6480">
        <v>0.19844999999999999</v>
      </c>
      <c r="E6480">
        <v>0.25485000000000002</v>
      </c>
      <c r="F6480">
        <v>9.5250000000000001E-2</v>
      </c>
      <c r="G6480">
        <v>0.16975000000000001</v>
      </c>
      <c r="H6480">
        <v>0.81794999999999995</v>
      </c>
      <c r="I6480">
        <v>0.33655000000000002</v>
      </c>
      <c r="J6480">
        <v>0.85614999999999997</v>
      </c>
      <c r="K6480">
        <v>4.555E-2</v>
      </c>
      <c r="L6480">
        <v>6.6850000000000007E-2</v>
      </c>
    </row>
    <row r="6481" spans="1:12" x14ac:dyDescent="0.3">
      <c r="A6481">
        <v>6480</v>
      </c>
      <c r="B6481">
        <v>0.64795000000000003</v>
      </c>
      <c r="C6481">
        <v>0.16794999999999999</v>
      </c>
      <c r="D6481">
        <v>0.23915</v>
      </c>
      <c r="E6481">
        <v>0.95565</v>
      </c>
      <c r="F6481">
        <v>0.17715</v>
      </c>
      <c r="G6481">
        <v>0.58725000000000005</v>
      </c>
      <c r="H6481">
        <v>0.75805</v>
      </c>
      <c r="I6481">
        <v>0.92195000000000005</v>
      </c>
      <c r="J6481">
        <v>0.46255000000000002</v>
      </c>
      <c r="K6481">
        <v>0.91374999999999995</v>
      </c>
      <c r="L6481">
        <v>0.87365000000000004</v>
      </c>
    </row>
    <row r="6482" spans="1:12" x14ac:dyDescent="0.3">
      <c r="A6482">
        <v>6481</v>
      </c>
      <c r="B6482">
        <v>0.64805000000000001</v>
      </c>
      <c r="C6482">
        <v>0.24235000000000001</v>
      </c>
      <c r="D6482">
        <v>0.82104999999999995</v>
      </c>
      <c r="E6482">
        <v>0.28015000000000001</v>
      </c>
      <c r="F6482">
        <v>0.95615000000000006</v>
      </c>
      <c r="G6482">
        <v>0.68115000000000003</v>
      </c>
      <c r="H6482">
        <v>7.7149999999999996E-2</v>
      </c>
      <c r="I6482">
        <v>0.90195000000000003</v>
      </c>
      <c r="J6482">
        <v>2.6249999999999999E-2</v>
      </c>
      <c r="K6482">
        <v>0.21065</v>
      </c>
      <c r="L6482">
        <v>0.70304999999999995</v>
      </c>
    </row>
    <row r="6483" spans="1:12" x14ac:dyDescent="0.3">
      <c r="A6483">
        <v>6482</v>
      </c>
      <c r="B6483">
        <v>0.64815</v>
      </c>
      <c r="C6483">
        <v>0.81484999999999996</v>
      </c>
      <c r="D6483">
        <v>0.62765000000000004</v>
      </c>
      <c r="E6483">
        <v>0.42054999999999998</v>
      </c>
      <c r="F6483">
        <v>0.68445</v>
      </c>
      <c r="G6483">
        <v>0.51305000000000001</v>
      </c>
      <c r="H6483">
        <v>0.36725000000000002</v>
      </c>
      <c r="I6483">
        <v>0.19614999999999999</v>
      </c>
      <c r="J6483">
        <v>0.40555000000000002</v>
      </c>
      <c r="K6483">
        <v>0.24815000000000001</v>
      </c>
      <c r="L6483">
        <v>0.79444999999999999</v>
      </c>
    </row>
    <row r="6484" spans="1:12" x14ac:dyDescent="0.3">
      <c r="A6484">
        <v>6483</v>
      </c>
      <c r="B6484">
        <v>0.64824999999999999</v>
      </c>
      <c r="C6484">
        <v>0.38445000000000001</v>
      </c>
      <c r="D6484">
        <v>0.65544999999999998</v>
      </c>
      <c r="E6484">
        <v>0.86275000000000002</v>
      </c>
      <c r="F6484">
        <v>0.90254999999999996</v>
      </c>
      <c r="G6484">
        <v>0.17044999999999999</v>
      </c>
      <c r="H6484">
        <v>0.38374999999999998</v>
      </c>
      <c r="I6484">
        <v>0.72555000000000003</v>
      </c>
      <c r="J6484">
        <v>0.66274999999999995</v>
      </c>
      <c r="K6484">
        <v>6.8949999999999997E-2</v>
      </c>
      <c r="L6484">
        <v>0.88905000000000001</v>
      </c>
    </row>
    <row r="6485" spans="1:12" x14ac:dyDescent="0.3">
      <c r="A6485">
        <v>6484</v>
      </c>
      <c r="B6485">
        <v>0.64834999999999998</v>
      </c>
      <c r="C6485">
        <v>0.76105</v>
      </c>
      <c r="D6485">
        <v>0.68525000000000003</v>
      </c>
      <c r="E6485">
        <v>0.40875</v>
      </c>
      <c r="F6485">
        <v>0.11815000000000001</v>
      </c>
      <c r="G6485">
        <v>0.67884999999999995</v>
      </c>
      <c r="H6485">
        <v>0.13145000000000001</v>
      </c>
      <c r="I6485">
        <v>0.44985000000000003</v>
      </c>
      <c r="J6485">
        <v>0.80684999999999996</v>
      </c>
      <c r="K6485">
        <v>0.91835</v>
      </c>
      <c r="L6485">
        <v>0.65534999999999999</v>
      </c>
    </row>
    <row r="6486" spans="1:12" x14ac:dyDescent="0.3">
      <c r="A6486">
        <v>6485</v>
      </c>
      <c r="B6486">
        <v>0.64844999999999997</v>
      </c>
      <c r="C6486">
        <v>9.5250000000000001E-2</v>
      </c>
      <c r="D6486">
        <v>0.48825000000000002</v>
      </c>
      <c r="E6486">
        <v>0.68274999999999997</v>
      </c>
      <c r="F6486">
        <v>0.73124999999999996</v>
      </c>
      <c r="G6486">
        <v>0.45834999999999998</v>
      </c>
      <c r="H6486">
        <v>0.16155</v>
      </c>
      <c r="I6486">
        <v>4.15E-3</v>
      </c>
      <c r="J6486">
        <v>0.11895</v>
      </c>
      <c r="K6486">
        <v>0.74965000000000004</v>
      </c>
      <c r="L6486">
        <v>0.77305000000000001</v>
      </c>
    </row>
    <row r="6487" spans="1:12" x14ac:dyDescent="0.3">
      <c r="A6487">
        <v>6486</v>
      </c>
      <c r="B6487">
        <v>0.64854999999999996</v>
      </c>
      <c r="C6487">
        <v>0.90434999999999999</v>
      </c>
      <c r="D6487">
        <v>0.90895000000000004</v>
      </c>
      <c r="E6487">
        <v>0.17854999999999999</v>
      </c>
      <c r="F6487">
        <v>0.40975</v>
      </c>
      <c r="G6487">
        <v>2.7349999999999999E-2</v>
      </c>
      <c r="H6487">
        <v>4.9050000000000003E-2</v>
      </c>
      <c r="I6487">
        <v>0.78564999999999996</v>
      </c>
      <c r="J6487">
        <v>0.38945000000000002</v>
      </c>
      <c r="K6487">
        <v>0.57374999999999998</v>
      </c>
      <c r="L6487">
        <v>5.1500000000000001E-3</v>
      </c>
    </row>
    <row r="6488" spans="1:12" x14ac:dyDescent="0.3">
      <c r="A6488">
        <v>6487</v>
      </c>
      <c r="B6488">
        <v>0.64864999999999995</v>
      </c>
      <c r="C6488">
        <v>0.64044999999999996</v>
      </c>
      <c r="D6488">
        <v>0.11774999999999999</v>
      </c>
      <c r="E6488">
        <v>0.90925</v>
      </c>
      <c r="F6488">
        <v>5.1549999999999999E-2</v>
      </c>
      <c r="G6488">
        <v>0.52064999999999995</v>
      </c>
      <c r="H6488">
        <v>0.66944999999999999</v>
      </c>
      <c r="I6488">
        <v>0.12495000000000001</v>
      </c>
      <c r="J6488">
        <v>5.5649999999999998E-2</v>
      </c>
      <c r="K6488">
        <v>0.74904999999999999</v>
      </c>
      <c r="L6488">
        <v>0.95574999999999999</v>
      </c>
    </row>
    <row r="6489" spans="1:12" x14ac:dyDescent="0.3">
      <c r="A6489">
        <v>6488</v>
      </c>
      <c r="B6489">
        <v>0.64875000000000005</v>
      </c>
      <c r="C6489">
        <v>0.60035000000000005</v>
      </c>
      <c r="D6489">
        <v>0.78835</v>
      </c>
      <c r="E6489">
        <v>0.52864999999999995</v>
      </c>
      <c r="F6489">
        <v>0.23815</v>
      </c>
      <c r="G6489">
        <v>0.34225</v>
      </c>
      <c r="H6489">
        <v>4.845E-2</v>
      </c>
      <c r="I6489">
        <v>0.95074999999999998</v>
      </c>
      <c r="J6489">
        <v>0.92505000000000004</v>
      </c>
      <c r="K6489">
        <v>0.79664999999999997</v>
      </c>
      <c r="L6489">
        <v>0.31004999999999999</v>
      </c>
    </row>
    <row r="6490" spans="1:12" x14ac:dyDescent="0.3">
      <c r="A6490">
        <v>6489</v>
      </c>
      <c r="B6490">
        <v>0.64885000000000004</v>
      </c>
      <c r="C6490">
        <v>0.75165000000000004</v>
      </c>
      <c r="D6490">
        <v>0.23624999999999999</v>
      </c>
      <c r="E6490">
        <v>0.96584999999999999</v>
      </c>
      <c r="F6490">
        <v>3.0249999999999999E-2</v>
      </c>
      <c r="G6490">
        <v>0.33255000000000001</v>
      </c>
      <c r="H6490">
        <v>0.90024999999999999</v>
      </c>
      <c r="I6490">
        <v>3.8350000000000002E-2</v>
      </c>
      <c r="J6490">
        <v>0.43075000000000002</v>
      </c>
      <c r="K6490">
        <v>0.46074999999999999</v>
      </c>
      <c r="L6490">
        <v>0.46245000000000003</v>
      </c>
    </row>
    <row r="6491" spans="1:12" x14ac:dyDescent="0.3">
      <c r="A6491">
        <v>6490</v>
      </c>
      <c r="B6491">
        <v>0.64895000000000003</v>
      </c>
      <c r="C6491">
        <v>0.75775000000000003</v>
      </c>
      <c r="D6491">
        <v>0.52154999999999996</v>
      </c>
      <c r="E6491">
        <v>2.1250000000000002E-2</v>
      </c>
      <c r="F6491">
        <v>0.62404999999999999</v>
      </c>
      <c r="G6491">
        <v>0.36675000000000002</v>
      </c>
      <c r="H6491">
        <v>6.6499999999999997E-3</v>
      </c>
      <c r="I6491">
        <v>0.33994999999999997</v>
      </c>
      <c r="J6491">
        <v>0.45715</v>
      </c>
      <c r="K6491">
        <v>0.45895000000000002</v>
      </c>
      <c r="L6491">
        <v>0.16625000000000001</v>
      </c>
    </row>
    <row r="6492" spans="1:12" x14ac:dyDescent="0.3">
      <c r="A6492">
        <v>6491</v>
      </c>
      <c r="B6492">
        <v>0.64905000000000002</v>
      </c>
      <c r="C6492">
        <v>0.20155000000000001</v>
      </c>
      <c r="D6492">
        <v>0.43935000000000002</v>
      </c>
      <c r="E6492">
        <v>0.83104999999999996</v>
      </c>
      <c r="F6492">
        <v>3.175E-2</v>
      </c>
      <c r="G6492">
        <v>4.8149999999999998E-2</v>
      </c>
      <c r="H6492">
        <v>0.81215000000000004</v>
      </c>
      <c r="I6492">
        <v>0.25114999999999998</v>
      </c>
      <c r="J6492">
        <v>0.59745000000000004</v>
      </c>
      <c r="K6492">
        <v>0.30054999999999998</v>
      </c>
      <c r="L6492">
        <v>0.98775000000000002</v>
      </c>
    </row>
    <row r="6493" spans="1:12" x14ac:dyDescent="0.3">
      <c r="A6493">
        <v>6492</v>
      </c>
      <c r="B6493">
        <v>0.64915</v>
      </c>
      <c r="C6493">
        <v>0.79225000000000001</v>
      </c>
      <c r="D6493">
        <v>0.88485000000000003</v>
      </c>
      <c r="E6493">
        <v>8.1549999999999997E-2</v>
      </c>
      <c r="F6493">
        <v>0.63085000000000002</v>
      </c>
      <c r="G6493">
        <v>0.98185</v>
      </c>
      <c r="H6493">
        <v>0.35675000000000001</v>
      </c>
      <c r="I6493">
        <v>0.14895</v>
      </c>
      <c r="J6493">
        <v>0.11395</v>
      </c>
      <c r="K6493">
        <v>0.59084999999999999</v>
      </c>
      <c r="L6493">
        <v>0.72894999999999999</v>
      </c>
    </row>
    <row r="6494" spans="1:12" x14ac:dyDescent="0.3">
      <c r="A6494">
        <v>6493</v>
      </c>
      <c r="B6494">
        <v>0.64924999999999999</v>
      </c>
      <c r="C6494">
        <v>4.9549999999999997E-2</v>
      </c>
      <c r="D6494">
        <v>0.64365000000000006</v>
      </c>
      <c r="E6494">
        <v>0.56164999999999998</v>
      </c>
      <c r="F6494">
        <v>0.74975000000000003</v>
      </c>
      <c r="G6494">
        <v>0.48615000000000003</v>
      </c>
      <c r="H6494">
        <v>0.68525000000000003</v>
      </c>
      <c r="I6494">
        <v>0.51095000000000002</v>
      </c>
      <c r="J6494">
        <v>0.57684999999999997</v>
      </c>
      <c r="K6494">
        <v>6.0049999999999999E-2</v>
      </c>
      <c r="L6494">
        <v>0.67105000000000004</v>
      </c>
    </row>
    <row r="6495" spans="1:12" x14ac:dyDescent="0.3">
      <c r="A6495">
        <v>6494</v>
      </c>
      <c r="B6495">
        <v>0.64934999999999998</v>
      </c>
      <c r="C6495">
        <v>0.50575000000000003</v>
      </c>
      <c r="D6495">
        <v>0.31924999999999998</v>
      </c>
      <c r="E6495">
        <v>0.53525</v>
      </c>
      <c r="F6495">
        <v>0.67525000000000002</v>
      </c>
      <c r="G6495">
        <v>0.37864999999999999</v>
      </c>
      <c r="H6495">
        <v>0.14845</v>
      </c>
      <c r="I6495">
        <v>0.10174999999999999</v>
      </c>
      <c r="J6495">
        <v>0.63085000000000002</v>
      </c>
      <c r="K6495">
        <v>5.1650000000000001E-2</v>
      </c>
      <c r="L6495">
        <v>0.97404999999999997</v>
      </c>
    </row>
    <row r="6496" spans="1:12" x14ac:dyDescent="0.3">
      <c r="A6496">
        <v>6495</v>
      </c>
      <c r="B6496">
        <v>0.64944999999999997</v>
      </c>
      <c r="C6496">
        <v>5.3449999999999998E-2</v>
      </c>
      <c r="D6496">
        <v>0.32105</v>
      </c>
      <c r="E6496">
        <v>0.36914999999999998</v>
      </c>
      <c r="F6496">
        <v>0.31735000000000002</v>
      </c>
      <c r="G6496">
        <v>0.28075</v>
      </c>
      <c r="H6496">
        <v>0.73995</v>
      </c>
      <c r="I6496">
        <v>0.47234999999999999</v>
      </c>
      <c r="J6496">
        <v>0.67795000000000005</v>
      </c>
      <c r="K6496">
        <v>0.47155000000000002</v>
      </c>
      <c r="L6496">
        <v>0.38774999999999998</v>
      </c>
    </row>
    <row r="6497" spans="1:12" x14ac:dyDescent="0.3">
      <c r="A6497">
        <v>6496</v>
      </c>
      <c r="B6497">
        <v>0.64954999999999996</v>
      </c>
      <c r="C6497">
        <v>0.40525</v>
      </c>
      <c r="D6497">
        <v>0.55545</v>
      </c>
      <c r="E6497">
        <v>0.67225000000000001</v>
      </c>
      <c r="F6497">
        <v>0.80195000000000005</v>
      </c>
      <c r="G6497">
        <v>0.35225000000000001</v>
      </c>
      <c r="H6497">
        <v>0.13655</v>
      </c>
      <c r="I6497">
        <v>0.12855</v>
      </c>
      <c r="J6497">
        <v>5.1249999999999997E-2</v>
      </c>
      <c r="K6497">
        <v>0.46434999999999998</v>
      </c>
      <c r="L6497">
        <v>4.7499999999999999E-3</v>
      </c>
    </row>
    <row r="6498" spans="1:12" x14ac:dyDescent="0.3">
      <c r="A6498">
        <v>6497</v>
      </c>
      <c r="B6498">
        <v>0.64964999999999995</v>
      </c>
      <c r="C6498">
        <v>0.84075</v>
      </c>
      <c r="D6498">
        <v>0.62395</v>
      </c>
      <c r="E6498">
        <v>0.54554999999999998</v>
      </c>
      <c r="F6498">
        <v>0.49204999999999999</v>
      </c>
      <c r="G6498">
        <v>0.76095000000000002</v>
      </c>
      <c r="H6498">
        <v>0.14194999999999999</v>
      </c>
      <c r="I6498">
        <v>0.80245</v>
      </c>
      <c r="J6498">
        <v>0.37495000000000001</v>
      </c>
      <c r="K6498">
        <v>0.47935</v>
      </c>
      <c r="L6498">
        <v>0.88024999999999998</v>
      </c>
    </row>
    <row r="6499" spans="1:12" x14ac:dyDescent="0.3">
      <c r="A6499">
        <v>6498</v>
      </c>
      <c r="B6499">
        <v>0.64975000000000005</v>
      </c>
      <c r="C6499">
        <v>0.52175000000000005</v>
      </c>
      <c r="D6499">
        <v>0.82684999999999997</v>
      </c>
      <c r="E6499">
        <v>0.91735</v>
      </c>
      <c r="F6499">
        <v>0.78534999999999999</v>
      </c>
      <c r="G6499">
        <v>0.17125000000000001</v>
      </c>
      <c r="H6499">
        <v>0.98624999999999996</v>
      </c>
      <c r="I6499">
        <v>0.54905000000000004</v>
      </c>
      <c r="J6499">
        <v>0.39545000000000002</v>
      </c>
      <c r="K6499">
        <v>0.42475000000000002</v>
      </c>
      <c r="L6499">
        <v>0.14355000000000001</v>
      </c>
    </row>
    <row r="6500" spans="1:12" x14ac:dyDescent="0.3">
      <c r="A6500">
        <v>6499</v>
      </c>
      <c r="B6500">
        <v>0.64985000000000004</v>
      </c>
      <c r="C6500">
        <v>0.92954999999999999</v>
      </c>
      <c r="D6500">
        <v>0.94035000000000002</v>
      </c>
      <c r="E6500">
        <v>0.19935</v>
      </c>
      <c r="F6500">
        <v>4.6449999999999998E-2</v>
      </c>
      <c r="G6500">
        <v>0.60065000000000002</v>
      </c>
      <c r="H6500">
        <v>0.39855000000000002</v>
      </c>
      <c r="I6500">
        <v>6.8750000000000006E-2</v>
      </c>
      <c r="J6500">
        <v>3.2499999999999999E-3</v>
      </c>
      <c r="K6500">
        <v>0.44355</v>
      </c>
      <c r="L6500">
        <v>0.25995000000000001</v>
      </c>
    </row>
    <row r="6501" spans="1:12" x14ac:dyDescent="0.3">
      <c r="A6501">
        <v>6500</v>
      </c>
      <c r="B6501">
        <v>0.64995000000000003</v>
      </c>
      <c r="C6501">
        <v>0.97935000000000005</v>
      </c>
      <c r="D6501">
        <v>0.63334999999999997</v>
      </c>
      <c r="E6501">
        <v>0.39745000000000003</v>
      </c>
      <c r="F6501">
        <v>0.98934999999999995</v>
      </c>
      <c r="G6501">
        <v>6.7250000000000004E-2</v>
      </c>
      <c r="H6501">
        <v>0.65895000000000004</v>
      </c>
      <c r="I6501">
        <v>0.52005000000000001</v>
      </c>
      <c r="J6501">
        <v>0.37054999999999999</v>
      </c>
      <c r="K6501">
        <v>0.27365</v>
      </c>
      <c r="L6501">
        <v>0.68435000000000001</v>
      </c>
    </row>
    <row r="6502" spans="1:12" x14ac:dyDescent="0.3">
      <c r="A6502">
        <v>6501</v>
      </c>
      <c r="B6502">
        <v>0.65005000000000002</v>
      </c>
      <c r="C6502">
        <v>0.31474999999999997</v>
      </c>
      <c r="D6502">
        <v>0.25524999999999998</v>
      </c>
      <c r="E6502">
        <v>0.28705000000000003</v>
      </c>
      <c r="F6502">
        <v>0.36435000000000001</v>
      </c>
      <c r="G6502">
        <v>0.62375000000000003</v>
      </c>
      <c r="H6502">
        <v>0.36625000000000002</v>
      </c>
      <c r="I6502">
        <v>0.79095000000000004</v>
      </c>
      <c r="J6502">
        <v>0.75544999999999995</v>
      </c>
      <c r="K6502">
        <v>0.99555000000000005</v>
      </c>
      <c r="L6502">
        <v>0.30525000000000002</v>
      </c>
    </row>
    <row r="6503" spans="1:12" x14ac:dyDescent="0.3">
      <c r="A6503">
        <v>6502</v>
      </c>
      <c r="B6503">
        <v>0.65015000000000001</v>
      </c>
      <c r="C6503">
        <v>0.20985000000000001</v>
      </c>
      <c r="D6503">
        <v>0.74714999999999998</v>
      </c>
      <c r="E6503">
        <v>0.93105000000000004</v>
      </c>
      <c r="F6503">
        <v>0.58374999999999999</v>
      </c>
      <c r="G6503">
        <v>0.29444999999999999</v>
      </c>
      <c r="H6503">
        <v>0.35735</v>
      </c>
      <c r="I6503">
        <v>0.24095</v>
      </c>
      <c r="J6503">
        <v>0.28935</v>
      </c>
      <c r="K6503">
        <v>0.78395000000000004</v>
      </c>
      <c r="L6503">
        <v>0.48694999999999999</v>
      </c>
    </row>
    <row r="6504" spans="1:12" x14ac:dyDescent="0.3">
      <c r="A6504">
        <v>6503</v>
      </c>
      <c r="B6504">
        <v>0.65024999999999999</v>
      </c>
      <c r="C6504">
        <v>0.31845000000000001</v>
      </c>
      <c r="D6504">
        <v>0.60614999999999997</v>
      </c>
      <c r="E6504">
        <v>0.15515000000000001</v>
      </c>
      <c r="F6504">
        <v>0.11065</v>
      </c>
      <c r="G6504">
        <v>0.72465000000000002</v>
      </c>
      <c r="H6504">
        <v>0.87924999999999998</v>
      </c>
      <c r="I6504">
        <v>0.78985000000000005</v>
      </c>
      <c r="J6504">
        <v>0.83545000000000003</v>
      </c>
      <c r="K6504">
        <v>0.13555</v>
      </c>
      <c r="L6504">
        <v>0.58214999999999995</v>
      </c>
    </row>
    <row r="6505" spans="1:12" x14ac:dyDescent="0.3">
      <c r="A6505">
        <v>6504</v>
      </c>
      <c r="B6505">
        <v>0.65034999999999998</v>
      </c>
      <c r="C6505">
        <v>0.97855000000000003</v>
      </c>
      <c r="D6505">
        <v>0.59604999999999997</v>
      </c>
      <c r="E6505">
        <v>3.6749999999999998E-2</v>
      </c>
      <c r="F6505">
        <v>0.57074999999999998</v>
      </c>
      <c r="G6505">
        <v>0.44364999999999999</v>
      </c>
      <c r="H6505">
        <v>0.70945000000000003</v>
      </c>
      <c r="I6505">
        <v>0.22015000000000001</v>
      </c>
      <c r="J6505">
        <v>0.11955</v>
      </c>
      <c r="K6505">
        <v>0.67764999999999997</v>
      </c>
      <c r="L6505">
        <v>0.44964999999999999</v>
      </c>
    </row>
    <row r="6506" spans="1:12" x14ac:dyDescent="0.3">
      <c r="A6506">
        <v>6505</v>
      </c>
      <c r="B6506">
        <v>0.65044999999999997</v>
      </c>
      <c r="C6506">
        <v>0.91925000000000001</v>
      </c>
      <c r="D6506">
        <v>0.66344999999999998</v>
      </c>
      <c r="E6506">
        <v>0.33434999999999998</v>
      </c>
      <c r="F6506">
        <v>0.42085</v>
      </c>
      <c r="G6506">
        <v>0.82865</v>
      </c>
      <c r="H6506">
        <v>0.99595</v>
      </c>
      <c r="I6506">
        <v>0.72914999999999996</v>
      </c>
      <c r="J6506">
        <v>0.67484999999999995</v>
      </c>
      <c r="K6506">
        <v>0.43064999999999998</v>
      </c>
      <c r="L6506">
        <v>0.54654999999999998</v>
      </c>
    </row>
    <row r="6507" spans="1:12" x14ac:dyDescent="0.3">
      <c r="A6507">
        <v>6506</v>
      </c>
      <c r="B6507">
        <v>0.65054999999999996</v>
      </c>
      <c r="C6507">
        <v>0.86595</v>
      </c>
      <c r="D6507">
        <v>9.425E-2</v>
      </c>
      <c r="E6507">
        <v>0.19755</v>
      </c>
      <c r="F6507">
        <v>0.17535000000000001</v>
      </c>
      <c r="G6507">
        <v>0.29675000000000001</v>
      </c>
      <c r="H6507">
        <v>0.82045000000000001</v>
      </c>
      <c r="I6507">
        <v>0.41365000000000002</v>
      </c>
      <c r="J6507">
        <v>0.38865</v>
      </c>
      <c r="K6507">
        <v>0.91795000000000004</v>
      </c>
      <c r="L6507">
        <v>0.24704999999999999</v>
      </c>
    </row>
    <row r="6508" spans="1:12" x14ac:dyDescent="0.3">
      <c r="A6508">
        <v>6507</v>
      </c>
      <c r="B6508">
        <v>0.65064999999999995</v>
      </c>
      <c r="C6508">
        <v>0.33655000000000002</v>
      </c>
      <c r="D6508">
        <v>0.63514999999999999</v>
      </c>
      <c r="E6508">
        <v>0.24115</v>
      </c>
      <c r="F6508">
        <v>0.43445</v>
      </c>
      <c r="G6508">
        <v>0.44474999999999998</v>
      </c>
      <c r="H6508">
        <v>0.19985</v>
      </c>
      <c r="I6508">
        <v>0.30664999999999998</v>
      </c>
      <c r="J6508">
        <v>0.32815</v>
      </c>
      <c r="K6508">
        <v>0.98124999999999996</v>
      </c>
      <c r="L6508">
        <v>0.57145000000000001</v>
      </c>
    </row>
    <row r="6509" spans="1:12" x14ac:dyDescent="0.3">
      <c r="A6509">
        <v>6508</v>
      </c>
      <c r="B6509">
        <v>0.65075000000000005</v>
      </c>
      <c r="C6509">
        <v>0.16314999999999999</v>
      </c>
      <c r="D6509">
        <v>0.57035000000000002</v>
      </c>
      <c r="E6509">
        <v>0.38255</v>
      </c>
      <c r="F6509">
        <v>0.40415000000000001</v>
      </c>
      <c r="G6509">
        <v>0.32185000000000002</v>
      </c>
      <c r="H6509">
        <v>9.665E-2</v>
      </c>
      <c r="I6509">
        <v>0.62795000000000001</v>
      </c>
      <c r="J6509">
        <v>0.35994999999999999</v>
      </c>
      <c r="K6509">
        <v>1.8500000000000001E-3</v>
      </c>
      <c r="L6509">
        <v>0.33084999999999998</v>
      </c>
    </row>
    <row r="6510" spans="1:12" x14ac:dyDescent="0.3">
      <c r="A6510">
        <v>6509</v>
      </c>
      <c r="B6510">
        <v>0.65085000000000004</v>
      </c>
      <c r="C6510">
        <v>0.21734999999999999</v>
      </c>
      <c r="D6510">
        <v>0.25474999999999998</v>
      </c>
      <c r="E6510">
        <v>0.46784999999999999</v>
      </c>
      <c r="F6510">
        <v>0.64395000000000002</v>
      </c>
      <c r="G6510">
        <v>0.26334999999999997</v>
      </c>
      <c r="H6510">
        <v>0.54335</v>
      </c>
      <c r="I6510">
        <v>0.70994999999999997</v>
      </c>
      <c r="J6510">
        <v>0.12584999999999999</v>
      </c>
      <c r="K6510">
        <v>0.39774999999999999</v>
      </c>
      <c r="L6510">
        <v>0.81774999999999998</v>
      </c>
    </row>
    <row r="6511" spans="1:12" x14ac:dyDescent="0.3">
      <c r="A6511">
        <v>6510</v>
      </c>
      <c r="B6511">
        <v>0.65095000000000003</v>
      </c>
      <c r="C6511">
        <v>0.54225000000000001</v>
      </c>
      <c r="D6511">
        <v>0.22225</v>
      </c>
      <c r="E6511">
        <v>0.92444999999999999</v>
      </c>
      <c r="F6511">
        <v>0.60045000000000004</v>
      </c>
      <c r="G6511">
        <v>0.18884999999999999</v>
      </c>
      <c r="H6511">
        <v>0.83545000000000003</v>
      </c>
      <c r="I6511">
        <v>6.4649999999999999E-2</v>
      </c>
      <c r="J6511">
        <v>0.30685000000000001</v>
      </c>
      <c r="K6511">
        <v>0.63165000000000004</v>
      </c>
      <c r="L6511">
        <v>0.45815</v>
      </c>
    </row>
    <row r="6512" spans="1:12" x14ac:dyDescent="0.3">
      <c r="A6512">
        <v>6511</v>
      </c>
      <c r="B6512">
        <v>0.65105000000000002</v>
      </c>
      <c r="C6512">
        <v>1.7350000000000001E-2</v>
      </c>
      <c r="D6512">
        <v>0.17385</v>
      </c>
      <c r="E6512">
        <v>0.43504999999999999</v>
      </c>
      <c r="F6512">
        <v>0.14025000000000001</v>
      </c>
      <c r="G6512">
        <v>0.80184999999999995</v>
      </c>
      <c r="H6512">
        <v>0.38024999999999998</v>
      </c>
      <c r="I6512">
        <v>0.95874999999999999</v>
      </c>
      <c r="J6512">
        <v>7.485E-2</v>
      </c>
      <c r="K6512">
        <v>0.86765000000000003</v>
      </c>
      <c r="L6512">
        <v>0.81235000000000002</v>
      </c>
    </row>
    <row r="6513" spans="1:12" x14ac:dyDescent="0.3">
      <c r="A6513">
        <v>6512</v>
      </c>
      <c r="B6513">
        <v>0.65115000000000001</v>
      </c>
      <c r="C6513">
        <v>0.23915</v>
      </c>
      <c r="D6513">
        <v>0.29944999999999999</v>
      </c>
      <c r="E6513">
        <v>0.75424999999999998</v>
      </c>
      <c r="F6513">
        <v>0.99195</v>
      </c>
      <c r="G6513">
        <v>0.27715000000000001</v>
      </c>
      <c r="H6513">
        <v>0.32395000000000002</v>
      </c>
      <c r="I6513">
        <v>0.44295000000000001</v>
      </c>
      <c r="J6513">
        <v>0.24475</v>
      </c>
      <c r="K6513">
        <v>0.76785000000000003</v>
      </c>
      <c r="L6513">
        <v>0.42535000000000001</v>
      </c>
    </row>
    <row r="6514" spans="1:12" x14ac:dyDescent="0.3">
      <c r="A6514">
        <v>6513</v>
      </c>
      <c r="B6514">
        <v>0.65125</v>
      </c>
      <c r="C6514">
        <v>0.27405000000000002</v>
      </c>
      <c r="D6514">
        <v>0.42945</v>
      </c>
      <c r="E6514">
        <v>5.5500000000000002E-3</v>
      </c>
      <c r="F6514">
        <v>1.485E-2</v>
      </c>
      <c r="G6514">
        <v>0.42304999999999998</v>
      </c>
      <c r="H6514">
        <v>0.69045000000000001</v>
      </c>
      <c r="I6514">
        <v>0.34565000000000001</v>
      </c>
      <c r="J6514">
        <v>0.22705</v>
      </c>
      <c r="K6514">
        <v>0.32845000000000002</v>
      </c>
      <c r="L6514">
        <v>8.0949999999999994E-2</v>
      </c>
    </row>
    <row r="6515" spans="1:12" x14ac:dyDescent="0.3">
      <c r="A6515">
        <v>6514</v>
      </c>
      <c r="B6515">
        <v>0.65134999999999998</v>
      </c>
      <c r="C6515">
        <v>0.58494999999999997</v>
      </c>
      <c r="D6515">
        <v>0.34244999999999998</v>
      </c>
      <c r="E6515">
        <v>0.43985000000000002</v>
      </c>
      <c r="F6515">
        <v>0.52764999999999995</v>
      </c>
      <c r="G6515">
        <v>0.55474999999999997</v>
      </c>
      <c r="H6515">
        <v>0.23635</v>
      </c>
      <c r="I6515">
        <v>0.67405000000000004</v>
      </c>
      <c r="J6515">
        <v>0.46965000000000001</v>
      </c>
      <c r="K6515">
        <v>0.42614999999999997</v>
      </c>
      <c r="L6515">
        <v>0.47234999999999999</v>
      </c>
    </row>
    <row r="6516" spans="1:12" x14ac:dyDescent="0.3">
      <c r="A6516">
        <v>6515</v>
      </c>
      <c r="B6516">
        <v>0.65144999999999997</v>
      </c>
      <c r="C6516">
        <v>0.43214999999999998</v>
      </c>
      <c r="D6516">
        <v>0.23085</v>
      </c>
      <c r="E6516">
        <v>8.4949999999999998E-2</v>
      </c>
      <c r="F6516">
        <v>0.55964999999999998</v>
      </c>
      <c r="G6516">
        <v>0.34534999999999999</v>
      </c>
      <c r="H6516">
        <v>0.56325000000000003</v>
      </c>
      <c r="I6516">
        <v>0.20705000000000001</v>
      </c>
      <c r="J6516">
        <v>0.23895</v>
      </c>
      <c r="K6516">
        <v>0.52854999999999996</v>
      </c>
      <c r="L6516">
        <v>9.6149999999999999E-2</v>
      </c>
    </row>
    <row r="6517" spans="1:12" x14ac:dyDescent="0.3">
      <c r="A6517">
        <v>6516</v>
      </c>
      <c r="B6517">
        <v>0.65154999999999996</v>
      </c>
      <c r="C6517">
        <v>9.3649999999999997E-2</v>
      </c>
      <c r="D6517">
        <v>0.63524999999999998</v>
      </c>
      <c r="E6517">
        <v>0.93194999999999995</v>
      </c>
      <c r="F6517">
        <v>0.97865000000000002</v>
      </c>
      <c r="G6517">
        <v>0.19894999999999999</v>
      </c>
      <c r="H6517">
        <v>0.55894999999999995</v>
      </c>
      <c r="I6517">
        <v>0.21945000000000001</v>
      </c>
      <c r="J6517">
        <v>5.5750000000000001E-2</v>
      </c>
      <c r="K6517">
        <v>0.84945000000000004</v>
      </c>
      <c r="L6517">
        <v>0.48554999999999998</v>
      </c>
    </row>
    <row r="6518" spans="1:12" x14ac:dyDescent="0.3">
      <c r="A6518">
        <v>6517</v>
      </c>
      <c r="B6518">
        <v>0.65164999999999995</v>
      </c>
      <c r="C6518">
        <v>0.42144999999999999</v>
      </c>
      <c r="D6518">
        <v>0.70865</v>
      </c>
      <c r="E6518">
        <v>0.64775000000000005</v>
      </c>
      <c r="F6518">
        <v>0.75944999999999996</v>
      </c>
      <c r="G6518">
        <v>3.755E-2</v>
      </c>
      <c r="H6518">
        <v>8.3549999999999999E-2</v>
      </c>
      <c r="I6518">
        <v>0.61365000000000003</v>
      </c>
      <c r="J6518">
        <v>0.97645000000000004</v>
      </c>
      <c r="K6518">
        <v>4.8349999999999997E-2</v>
      </c>
      <c r="L6518">
        <v>0.51324999999999998</v>
      </c>
    </row>
    <row r="6519" spans="1:12" x14ac:dyDescent="0.3">
      <c r="A6519">
        <v>6518</v>
      </c>
      <c r="B6519">
        <v>0.65175000000000005</v>
      </c>
      <c r="C6519">
        <v>5.0250000000000003E-2</v>
      </c>
      <c r="D6519">
        <v>1.325E-2</v>
      </c>
      <c r="E6519">
        <v>0.60355000000000003</v>
      </c>
      <c r="F6519">
        <v>0.26934999999999998</v>
      </c>
      <c r="G6519">
        <v>0.72585</v>
      </c>
      <c r="H6519">
        <v>0.23485</v>
      </c>
      <c r="I6519">
        <v>0.83994999999999997</v>
      </c>
      <c r="J6519">
        <v>0.33944999999999997</v>
      </c>
      <c r="K6519">
        <v>0.97335000000000005</v>
      </c>
      <c r="L6519">
        <v>0.93364999999999998</v>
      </c>
    </row>
    <row r="6520" spans="1:12" x14ac:dyDescent="0.3">
      <c r="A6520">
        <v>6519</v>
      </c>
      <c r="B6520">
        <v>0.65185000000000004</v>
      </c>
      <c r="C6520">
        <v>0.48375000000000001</v>
      </c>
      <c r="D6520">
        <v>7.6550000000000007E-2</v>
      </c>
      <c r="E6520">
        <v>0.88265000000000005</v>
      </c>
      <c r="F6520">
        <v>0.33634999999999998</v>
      </c>
      <c r="G6520">
        <v>0.31774999999999998</v>
      </c>
      <c r="H6520">
        <v>0.15345</v>
      </c>
      <c r="I6520">
        <v>0.94955000000000001</v>
      </c>
      <c r="J6520">
        <v>0.33255000000000001</v>
      </c>
      <c r="K6520">
        <v>0.16195000000000001</v>
      </c>
      <c r="L6520">
        <v>0.57884999999999998</v>
      </c>
    </row>
    <row r="6521" spans="1:12" x14ac:dyDescent="0.3">
      <c r="A6521">
        <v>6520</v>
      </c>
      <c r="B6521">
        <v>0.65195000000000003</v>
      </c>
      <c r="C6521">
        <v>0.70435000000000003</v>
      </c>
      <c r="D6521">
        <v>0.21595</v>
      </c>
      <c r="E6521">
        <v>0.13985</v>
      </c>
      <c r="F6521">
        <v>9.8849999999999993E-2</v>
      </c>
      <c r="G6521">
        <v>0.52834999999999999</v>
      </c>
      <c r="H6521">
        <v>0.89075000000000004</v>
      </c>
      <c r="I6521">
        <v>0.24435000000000001</v>
      </c>
      <c r="J6521">
        <v>9.1050000000000006E-2</v>
      </c>
      <c r="K6521">
        <v>0.25295000000000001</v>
      </c>
      <c r="L6521">
        <v>0.55874999999999997</v>
      </c>
    </row>
    <row r="6522" spans="1:12" x14ac:dyDescent="0.3">
      <c r="A6522">
        <v>6521</v>
      </c>
      <c r="B6522">
        <v>0.65205000000000002</v>
      </c>
      <c r="C6522">
        <v>0.98575000000000002</v>
      </c>
      <c r="D6522">
        <v>0.70135000000000003</v>
      </c>
      <c r="E6522">
        <v>0.52315</v>
      </c>
      <c r="F6522">
        <v>0.96325000000000005</v>
      </c>
      <c r="G6522">
        <v>0.55284999999999995</v>
      </c>
      <c r="H6522">
        <v>0.11595</v>
      </c>
      <c r="I6522">
        <v>0.22034999999999999</v>
      </c>
      <c r="J6522">
        <v>0.69235000000000002</v>
      </c>
      <c r="K6522">
        <v>0.82715000000000005</v>
      </c>
      <c r="L6522">
        <v>0.73285</v>
      </c>
    </row>
    <row r="6523" spans="1:12" x14ac:dyDescent="0.3">
      <c r="A6523">
        <v>6522</v>
      </c>
      <c r="B6523">
        <v>0.65215000000000001</v>
      </c>
      <c r="C6523">
        <v>0.14645</v>
      </c>
      <c r="D6523">
        <v>0.48604999999999998</v>
      </c>
      <c r="E6523">
        <v>0.25574999999999998</v>
      </c>
      <c r="F6523">
        <v>0.23305000000000001</v>
      </c>
      <c r="G6523">
        <v>0.15725</v>
      </c>
      <c r="H6523">
        <v>0.46925</v>
      </c>
      <c r="I6523">
        <v>0.38174999999999998</v>
      </c>
      <c r="J6523">
        <v>0.56625000000000003</v>
      </c>
      <c r="K6523">
        <v>0.35125000000000001</v>
      </c>
      <c r="L6523">
        <v>0.67295000000000005</v>
      </c>
    </row>
    <row r="6524" spans="1:12" x14ac:dyDescent="0.3">
      <c r="A6524">
        <v>6523</v>
      </c>
      <c r="B6524">
        <v>0.65225</v>
      </c>
      <c r="C6524">
        <v>0.57215000000000005</v>
      </c>
      <c r="D6524">
        <v>0.81394999999999995</v>
      </c>
      <c r="E6524">
        <v>0.52554999999999996</v>
      </c>
      <c r="F6524">
        <v>0.83545000000000003</v>
      </c>
      <c r="G6524">
        <v>1.75E-3</v>
      </c>
      <c r="H6524">
        <v>9.325E-2</v>
      </c>
      <c r="I6524">
        <v>0.76495000000000002</v>
      </c>
      <c r="J6524">
        <v>0.77575000000000005</v>
      </c>
      <c r="K6524">
        <v>0.70315000000000005</v>
      </c>
      <c r="L6524">
        <v>0.94735000000000003</v>
      </c>
    </row>
    <row r="6525" spans="1:12" x14ac:dyDescent="0.3">
      <c r="A6525">
        <v>6524</v>
      </c>
      <c r="B6525">
        <v>0.65234999999999999</v>
      </c>
      <c r="C6525">
        <v>0.31164999999999998</v>
      </c>
      <c r="D6525">
        <v>0.63295000000000001</v>
      </c>
      <c r="E6525">
        <v>0.38464999999999999</v>
      </c>
      <c r="F6525">
        <v>0.71145000000000003</v>
      </c>
      <c r="G6525">
        <v>0.12914999999999999</v>
      </c>
      <c r="H6525">
        <v>0.19505</v>
      </c>
      <c r="I6525">
        <v>0.88475000000000004</v>
      </c>
      <c r="J6525">
        <v>0.12475</v>
      </c>
      <c r="K6525">
        <v>0.83125000000000004</v>
      </c>
      <c r="L6525">
        <v>0.28405000000000002</v>
      </c>
    </row>
    <row r="6526" spans="1:12" x14ac:dyDescent="0.3">
      <c r="A6526">
        <v>6525</v>
      </c>
      <c r="B6526">
        <v>0.65244999999999997</v>
      </c>
      <c r="C6526">
        <v>7.8350000000000003E-2</v>
      </c>
      <c r="D6526">
        <v>0.19334999999999999</v>
      </c>
      <c r="E6526">
        <v>0.36754999999999999</v>
      </c>
      <c r="F6526">
        <v>0.42025000000000001</v>
      </c>
      <c r="G6526">
        <v>0.36554999999999999</v>
      </c>
      <c r="H6526">
        <v>0.42904999999999999</v>
      </c>
      <c r="I6526">
        <v>0.14565</v>
      </c>
      <c r="J6526">
        <v>0.30044999999999999</v>
      </c>
      <c r="K6526">
        <v>1.1950000000000001E-2</v>
      </c>
      <c r="L6526">
        <v>0.92074999999999996</v>
      </c>
    </row>
    <row r="6527" spans="1:12" x14ac:dyDescent="0.3">
      <c r="A6527">
        <v>6526</v>
      </c>
      <c r="B6527">
        <v>0.65254999999999996</v>
      </c>
      <c r="C6527">
        <v>0.59165000000000001</v>
      </c>
      <c r="D6527">
        <v>0.43025000000000002</v>
      </c>
      <c r="E6527">
        <v>0.62665000000000004</v>
      </c>
      <c r="F6527">
        <v>0.41754999999999998</v>
      </c>
      <c r="G6527">
        <v>0.92974999999999997</v>
      </c>
      <c r="H6527">
        <v>0.22495000000000001</v>
      </c>
      <c r="I6527">
        <v>0.13034999999999999</v>
      </c>
      <c r="J6527">
        <v>0.57735000000000003</v>
      </c>
      <c r="K6527">
        <v>0.89505000000000001</v>
      </c>
      <c r="L6527">
        <v>0.73265000000000002</v>
      </c>
    </row>
    <row r="6528" spans="1:12" x14ac:dyDescent="0.3">
      <c r="A6528">
        <v>6527</v>
      </c>
      <c r="B6528">
        <v>0.65264999999999995</v>
      </c>
      <c r="C6528">
        <v>0.27024999999999999</v>
      </c>
      <c r="D6528">
        <v>0.69545000000000001</v>
      </c>
      <c r="E6528">
        <v>0.34625</v>
      </c>
      <c r="F6528">
        <v>0.21124999999999999</v>
      </c>
      <c r="G6528">
        <v>0.40675</v>
      </c>
      <c r="H6528">
        <v>0.81745000000000001</v>
      </c>
      <c r="I6528">
        <v>0.65944999999999998</v>
      </c>
      <c r="J6528">
        <v>0.76644999999999996</v>
      </c>
      <c r="K6528">
        <v>0.70994999999999997</v>
      </c>
      <c r="L6528">
        <v>3.1150000000000001E-2</v>
      </c>
    </row>
    <row r="6529" spans="1:12" x14ac:dyDescent="0.3">
      <c r="A6529">
        <v>6528</v>
      </c>
      <c r="B6529">
        <v>0.65275000000000005</v>
      </c>
      <c r="C6529">
        <v>0.99145000000000005</v>
      </c>
      <c r="D6529">
        <v>0.86294999999999999</v>
      </c>
      <c r="E6529">
        <v>0.75214999999999999</v>
      </c>
      <c r="F6529">
        <v>0.92745</v>
      </c>
      <c r="G6529">
        <v>0.17324999999999999</v>
      </c>
      <c r="H6529">
        <v>0.22155</v>
      </c>
      <c r="I6529">
        <v>0.99255000000000004</v>
      </c>
      <c r="J6529">
        <v>0.80354999999999999</v>
      </c>
      <c r="K6529">
        <v>0.93955</v>
      </c>
      <c r="L6529">
        <v>0.11495</v>
      </c>
    </row>
    <row r="6530" spans="1:12" x14ac:dyDescent="0.3">
      <c r="A6530">
        <v>6529</v>
      </c>
      <c r="B6530">
        <v>0.65285000000000004</v>
      </c>
      <c r="C6530">
        <v>0.50444999999999995</v>
      </c>
      <c r="D6530">
        <v>0.26995000000000002</v>
      </c>
      <c r="E6530">
        <v>0.88734999999999997</v>
      </c>
      <c r="F6530">
        <v>0.71894999999999998</v>
      </c>
      <c r="G6530">
        <v>0.98345000000000005</v>
      </c>
      <c r="H6530">
        <v>0.37645000000000001</v>
      </c>
      <c r="I6530">
        <v>0.33984999999999999</v>
      </c>
      <c r="J6530">
        <v>0.95945000000000003</v>
      </c>
      <c r="K6530">
        <v>0.79754999999999998</v>
      </c>
      <c r="L6530">
        <v>0.14005000000000001</v>
      </c>
    </row>
    <row r="6531" spans="1:12" x14ac:dyDescent="0.3">
      <c r="A6531">
        <v>6530</v>
      </c>
      <c r="B6531">
        <v>0.65295000000000003</v>
      </c>
      <c r="C6531">
        <v>0.19064999999999999</v>
      </c>
      <c r="D6531">
        <v>0.96775</v>
      </c>
      <c r="E6531">
        <v>0.83955000000000002</v>
      </c>
      <c r="F6531">
        <v>0.61785000000000001</v>
      </c>
      <c r="G6531">
        <v>0.17175000000000001</v>
      </c>
      <c r="H6531">
        <v>0.57625000000000004</v>
      </c>
      <c r="I6531">
        <v>4.7449999999999999E-2</v>
      </c>
      <c r="J6531">
        <v>0.51695000000000002</v>
      </c>
      <c r="K6531">
        <v>0.87685000000000002</v>
      </c>
      <c r="L6531">
        <v>0.39234999999999998</v>
      </c>
    </row>
    <row r="6532" spans="1:12" x14ac:dyDescent="0.3">
      <c r="A6532">
        <v>6531</v>
      </c>
      <c r="B6532">
        <v>0.65305000000000002</v>
      </c>
      <c r="C6532">
        <v>0.66585000000000005</v>
      </c>
      <c r="D6532">
        <v>3.5249999999999997E-2</v>
      </c>
      <c r="E6532">
        <v>0.56254999999999999</v>
      </c>
      <c r="F6532">
        <v>0.41865000000000002</v>
      </c>
      <c r="G6532">
        <v>0.29525000000000001</v>
      </c>
      <c r="H6532">
        <v>0.25274999999999997</v>
      </c>
      <c r="I6532">
        <v>0.34144999999999998</v>
      </c>
      <c r="J6532">
        <v>0.61124999999999996</v>
      </c>
      <c r="K6532">
        <v>0.65354999999999996</v>
      </c>
      <c r="L6532">
        <v>0.22255</v>
      </c>
    </row>
    <row r="6533" spans="1:12" x14ac:dyDescent="0.3">
      <c r="A6533">
        <v>6532</v>
      </c>
      <c r="B6533">
        <v>0.65315000000000001</v>
      </c>
      <c r="C6533">
        <v>0.30745</v>
      </c>
      <c r="D6533">
        <v>6.9550000000000001E-2</v>
      </c>
      <c r="E6533">
        <v>0.74855000000000005</v>
      </c>
      <c r="F6533">
        <v>0.71094999999999997</v>
      </c>
      <c r="G6533">
        <v>5.5000000000000003E-4</v>
      </c>
      <c r="H6533">
        <v>0.35994999999999999</v>
      </c>
      <c r="I6533">
        <v>0.60645000000000004</v>
      </c>
      <c r="J6533">
        <v>0.96945000000000003</v>
      </c>
      <c r="K6533">
        <v>0.96114999999999995</v>
      </c>
      <c r="L6533">
        <v>0.97175</v>
      </c>
    </row>
    <row r="6534" spans="1:12" x14ac:dyDescent="0.3">
      <c r="A6534">
        <v>6533</v>
      </c>
      <c r="B6534">
        <v>0.65325</v>
      </c>
      <c r="C6534">
        <v>0.37004999999999999</v>
      </c>
      <c r="D6534">
        <v>0.19034999999999999</v>
      </c>
      <c r="E6534">
        <v>0.12955</v>
      </c>
      <c r="F6534">
        <v>3.4549999999999997E-2</v>
      </c>
      <c r="G6534">
        <v>0.79435</v>
      </c>
      <c r="H6534">
        <v>0.43525000000000003</v>
      </c>
      <c r="I6534">
        <v>0.12404999999999999</v>
      </c>
      <c r="J6534">
        <v>5.3150000000000003E-2</v>
      </c>
      <c r="K6534">
        <v>0.97014999999999996</v>
      </c>
      <c r="L6534">
        <v>0.94264999999999999</v>
      </c>
    </row>
    <row r="6535" spans="1:12" x14ac:dyDescent="0.3">
      <c r="A6535">
        <v>6534</v>
      </c>
      <c r="B6535">
        <v>0.65334999999999999</v>
      </c>
      <c r="C6535">
        <v>0.72414999999999996</v>
      </c>
      <c r="D6535">
        <v>0.48394999999999999</v>
      </c>
      <c r="E6535">
        <v>0.93115000000000003</v>
      </c>
      <c r="F6535">
        <v>0.73094999999999999</v>
      </c>
      <c r="G6535">
        <v>0.67474999999999996</v>
      </c>
      <c r="H6535">
        <v>0.95765</v>
      </c>
      <c r="I6535">
        <v>0.94884999999999997</v>
      </c>
      <c r="J6535">
        <v>0.44824999999999998</v>
      </c>
      <c r="K6535">
        <v>0.47405000000000003</v>
      </c>
      <c r="L6535">
        <v>0.78785000000000005</v>
      </c>
    </row>
    <row r="6536" spans="1:12" x14ac:dyDescent="0.3">
      <c r="A6536">
        <v>6535</v>
      </c>
      <c r="B6536">
        <v>0.65344999999999998</v>
      </c>
      <c r="C6536">
        <v>0.46544999999999997</v>
      </c>
      <c r="D6536">
        <v>7.8149999999999997E-2</v>
      </c>
      <c r="E6536">
        <v>0.99665000000000004</v>
      </c>
      <c r="F6536">
        <v>0.26884999999999998</v>
      </c>
      <c r="G6536">
        <v>0.32805000000000001</v>
      </c>
      <c r="H6536">
        <v>0.87444999999999995</v>
      </c>
      <c r="I6536">
        <v>8.1350000000000006E-2</v>
      </c>
      <c r="J6536">
        <v>0.96394999999999997</v>
      </c>
      <c r="K6536">
        <v>0.28125</v>
      </c>
      <c r="L6536">
        <v>0.57645000000000002</v>
      </c>
    </row>
    <row r="6537" spans="1:12" x14ac:dyDescent="0.3">
      <c r="A6537">
        <v>6536</v>
      </c>
      <c r="B6537">
        <v>0.65354999999999996</v>
      </c>
      <c r="C6537">
        <v>0.71745000000000003</v>
      </c>
      <c r="D6537">
        <v>0.94794999999999996</v>
      </c>
      <c r="E6537">
        <v>0.23455000000000001</v>
      </c>
      <c r="F6537">
        <v>0.20615</v>
      </c>
      <c r="G6537">
        <v>0.45815</v>
      </c>
      <c r="H6537">
        <v>0.94784999999999997</v>
      </c>
      <c r="I6537">
        <v>0.67064999999999997</v>
      </c>
      <c r="J6537">
        <v>0.83565</v>
      </c>
      <c r="K6537">
        <v>0.86814999999999998</v>
      </c>
      <c r="L6537">
        <v>0.73234999999999995</v>
      </c>
    </row>
    <row r="6538" spans="1:12" x14ac:dyDescent="0.3">
      <c r="A6538">
        <v>6537</v>
      </c>
      <c r="B6538">
        <v>0.65364999999999995</v>
      </c>
      <c r="C6538">
        <v>0.76844999999999997</v>
      </c>
      <c r="D6538">
        <v>0.54684999999999995</v>
      </c>
      <c r="E6538">
        <v>0.59194999999999998</v>
      </c>
      <c r="F6538">
        <v>0.91485000000000005</v>
      </c>
      <c r="G6538">
        <v>0.58345000000000002</v>
      </c>
      <c r="H6538">
        <v>0.14244999999999999</v>
      </c>
      <c r="I6538">
        <v>1.695E-2</v>
      </c>
      <c r="J6538">
        <v>0.84514999999999996</v>
      </c>
      <c r="K6538">
        <v>0.51644999999999996</v>
      </c>
      <c r="L6538">
        <v>0.92284999999999995</v>
      </c>
    </row>
    <row r="6539" spans="1:12" x14ac:dyDescent="0.3">
      <c r="A6539">
        <v>6538</v>
      </c>
      <c r="B6539">
        <v>0.65375000000000005</v>
      </c>
      <c r="C6539">
        <v>0.74934999999999996</v>
      </c>
      <c r="D6539">
        <v>7.7950000000000005E-2</v>
      </c>
      <c r="E6539">
        <v>1.7850000000000001E-2</v>
      </c>
      <c r="F6539">
        <v>0.29525000000000001</v>
      </c>
      <c r="G6539">
        <v>0.68335000000000001</v>
      </c>
      <c r="H6539">
        <v>0.31405</v>
      </c>
      <c r="I6539">
        <v>0.76385000000000003</v>
      </c>
      <c r="J6539">
        <v>0.37014999999999998</v>
      </c>
      <c r="K6539">
        <v>0.92584999999999995</v>
      </c>
      <c r="L6539">
        <v>0.86565000000000003</v>
      </c>
    </row>
    <row r="6540" spans="1:12" x14ac:dyDescent="0.3">
      <c r="A6540">
        <v>6539</v>
      </c>
      <c r="B6540">
        <v>0.65385000000000004</v>
      </c>
      <c r="C6540">
        <v>0.93074999999999997</v>
      </c>
      <c r="D6540">
        <v>7.7350000000000002E-2</v>
      </c>
      <c r="E6540">
        <v>0.14105000000000001</v>
      </c>
      <c r="F6540">
        <v>0.63044999999999995</v>
      </c>
      <c r="G6540">
        <v>0.44314999999999999</v>
      </c>
      <c r="H6540">
        <v>0.48604999999999998</v>
      </c>
      <c r="I6540">
        <v>2.7650000000000001E-2</v>
      </c>
      <c r="J6540">
        <v>0.50405</v>
      </c>
      <c r="K6540">
        <v>0.16605</v>
      </c>
      <c r="L6540">
        <v>0.22075</v>
      </c>
    </row>
    <row r="6541" spans="1:12" x14ac:dyDescent="0.3">
      <c r="A6541">
        <v>6540</v>
      </c>
      <c r="B6541">
        <v>0.65395000000000003</v>
      </c>
      <c r="C6541">
        <v>0.72014999999999996</v>
      </c>
      <c r="D6541">
        <v>0.19694999999999999</v>
      </c>
      <c r="E6541">
        <v>0.74444999999999995</v>
      </c>
      <c r="F6541">
        <v>2.2550000000000001E-2</v>
      </c>
      <c r="G6541">
        <v>0.63605</v>
      </c>
      <c r="H6541">
        <v>0.73145000000000004</v>
      </c>
      <c r="I6541">
        <v>0.53844999999999998</v>
      </c>
      <c r="J6541">
        <v>9.3649999999999997E-2</v>
      </c>
      <c r="K6541">
        <v>0.73014999999999997</v>
      </c>
      <c r="L6541">
        <v>0.24975</v>
      </c>
    </row>
    <row r="6542" spans="1:12" x14ac:dyDescent="0.3">
      <c r="A6542">
        <v>6541</v>
      </c>
      <c r="B6542">
        <v>0.65405000000000002</v>
      </c>
      <c r="C6542">
        <v>0.26505000000000001</v>
      </c>
      <c r="D6542">
        <v>0.86094999999999999</v>
      </c>
      <c r="E6542">
        <v>7.1150000000000005E-2</v>
      </c>
      <c r="F6542">
        <v>8.0649999999999999E-2</v>
      </c>
      <c r="G6542">
        <v>9.2450000000000004E-2</v>
      </c>
      <c r="H6542">
        <v>0.67225000000000001</v>
      </c>
      <c r="I6542">
        <v>0.79495000000000005</v>
      </c>
      <c r="J6542">
        <v>0.40825</v>
      </c>
      <c r="K6542">
        <v>0.79535</v>
      </c>
      <c r="L6542">
        <v>0.44574999999999998</v>
      </c>
    </row>
    <row r="6543" spans="1:12" x14ac:dyDescent="0.3">
      <c r="A6543">
        <v>6542</v>
      </c>
      <c r="B6543">
        <v>0.65415000000000001</v>
      </c>
      <c r="C6543">
        <v>0.43995000000000001</v>
      </c>
      <c r="D6543">
        <v>0.33445000000000003</v>
      </c>
      <c r="E6543">
        <v>0.62795000000000001</v>
      </c>
      <c r="F6543">
        <v>2.5749999999999999E-2</v>
      </c>
      <c r="G6543">
        <v>0.77585000000000004</v>
      </c>
      <c r="H6543">
        <v>0.47904999999999998</v>
      </c>
      <c r="I6543">
        <v>0.63834999999999997</v>
      </c>
      <c r="J6543">
        <v>0.55364999999999998</v>
      </c>
      <c r="K6543">
        <v>0.69325000000000003</v>
      </c>
      <c r="L6543">
        <v>0.59565000000000001</v>
      </c>
    </row>
    <row r="6544" spans="1:12" x14ac:dyDescent="0.3">
      <c r="A6544">
        <v>6543</v>
      </c>
      <c r="B6544">
        <v>0.65425</v>
      </c>
      <c r="C6544">
        <v>0.35254999999999997</v>
      </c>
      <c r="D6544">
        <v>0.92015000000000002</v>
      </c>
      <c r="E6544">
        <v>0.83345000000000002</v>
      </c>
      <c r="F6544">
        <v>5.9500000000000004E-3</v>
      </c>
      <c r="G6544">
        <v>0.85265000000000002</v>
      </c>
      <c r="H6544">
        <v>0.38905000000000001</v>
      </c>
      <c r="I6544">
        <v>0.90315000000000001</v>
      </c>
      <c r="J6544">
        <v>0.18375</v>
      </c>
      <c r="K6544">
        <v>0.77685000000000004</v>
      </c>
      <c r="L6544">
        <v>0.23275000000000001</v>
      </c>
    </row>
    <row r="6545" spans="1:12" x14ac:dyDescent="0.3">
      <c r="A6545">
        <v>6544</v>
      </c>
      <c r="B6545">
        <v>0.65434999999999999</v>
      </c>
      <c r="C6545">
        <v>0.12064999999999999</v>
      </c>
      <c r="D6545">
        <v>0.55284999999999995</v>
      </c>
      <c r="E6545">
        <v>0.47284999999999999</v>
      </c>
      <c r="F6545">
        <v>0.73614999999999997</v>
      </c>
      <c r="G6545">
        <v>8.7849999999999998E-2</v>
      </c>
      <c r="H6545">
        <v>0.46034999999999998</v>
      </c>
      <c r="I6545">
        <v>0.57455000000000001</v>
      </c>
      <c r="J6545">
        <v>0.54074999999999995</v>
      </c>
      <c r="K6545">
        <v>0.98614999999999997</v>
      </c>
      <c r="L6545">
        <v>0.97014999999999996</v>
      </c>
    </row>
    <row r="6546" spans="1:12" x14ac:dyDescent="0.3">
      <c r="A6546">
        <v>6545</v>
      </c>
      <c r="B6546">
        <v>0.65444999999999998</v>
      </c>
      <c r="C6546">
        <v>4.4949999999999997E-2</v>
      </c>
      <c r="D6546">
        <v>0.61734999999999995</v>
      </c>
      <c r="E6546">
        <v>0.42725000000000002</v>
      </c>
      <c r="F6546">
        <v>0.38105</v>
      </c>
      <c r="G6546">
        <v>0.10925</v>
      </c>
      <c r="H6546">
        <v>0.42835000000000001</v>
      </c>
      <c r="I6546">
        <v>0.26384999999999997</v>
      </c>
      <c r="J6546">
        <v>0.75814999999999999</v>
      </c>
      <c r="K6546">
        <v>0.52515000000000001</v>
      </c>
      <c r="L6546">
        <v>0.60275000000000001</v>
      </c>
    </row>
    <row r="6547" spans="1:12" x14ac:dyDescent="0.3">
      <c r="A6547">
        <v>6546</v>
      </c>
      <c r="B6547">
        <v>0.65454999999999997</v>
      </c>
      <c r="C6547">
        <v>0.56174999999999997</v>
      </c>
      <c r="D6547">
        <v>0.36795</v>
      </c>
      <c r="E6547">
        <v>0.61245000000000005</v>
      </c>
      <c r="F6547">
        <v>0.38214999999999999</v>
      </c>
      <c r="G6547">
        <v>0.97365000000000002</v>
      </c>
      <c r="H6547">
        <v>0.60485</v>
      </c>
      <c r="I6547">
        <v>0.72604999999999997</v>
      </c>
      <c r="J6547">
        <v>0.42904999999999999</v>
      </c>
      <c r="K6547">
        <v>0.92135</v>
      </c>
      <c r="L6547">
        <v>5.1049999999999998E-2</v>
      </c>
    </row>
    <row r="6548" spans="1:12" x14ac:dyDescent="0.3">
      <c r="A6548">
        <v>6547</v>
      </c>
      <c r="B6548">
        <v>0.65464999999999995</v>
      </c>
      <c r="C6548">
        <v>0.11244999999999999</v>
      </c>
      <c r="D6548">
        <v>0.28744999999999998</v>
      </c>
      <c r="E6548">
        <v>0.84694999999999998</v>
      </c>
      <c r="F6548">
        <v>0.90695000000000003</v>
      </c>
      <c r="G6548">
        <v>0.16855000000000001</v>
      </c>
      <c r="H6548">
        <v>0.66364999999999996</v>
      </c>
      <c r="I6548">
        <v>9.5499999999999995E-3</v>
      </c>
      <c r="J6548">
        <v>0.71245000000000003</v>
      </c>
      <c r="K6548">
        <v>0.91395000000000004</v>
      </c>
      <c r="L6548">
        <v>0.91444999999999999</v>
      </c>
    </row>
    <row r="6549" spans="1:12" x14ac:dyDescent="0.3">
      <c r="A6549">
        <v>6548</v>
      </c>
      <c r="B6549">
        <v>0.65475000000000005</v>
      </c>
      <c r="C6549">
        <v>7.3849999999999999E-2</v>
      </c>
      <c r="D6549">
        <v>0.64795000000000003</v>
      </c>
      <c r="E6549">
        <v>4.1549999999999997E-2</v>
      </c>
      <c r="F6549">
        <v>0.62765000000000004</v>
      </c>
      <c r="G6549">
        <v>0.96384999999999998</v>
      </c>
      <c r="H6549">
        <v>0.67164999999999997</v>
      </c>
      <c r="I6549">
        <v>3.6150000000000002E-2</v>
      </c>
      <c r="J6549">
        <v>6.8949999999999997E-2</v>
      </c>
      <c r="K6549">
        <v>0.72404999999999997</v>
      </c>
      <c r="L6549">
        <v>6.9750000000000006E-2</v>
      </c>
    </row>
    <row r="6550" spans="1:12" x14ac:dyDescent="0.3">
      <c r="A6550">
        <v>6549</v>
      </c>
      <c r="B6550">
        <v>0.65485000000000004</v>
      </c>
      <c r="C6550">
        <v>9.6750000000000003E-2</v>
      </c>
      <c r="D6550">
        <v>8.4349999999999994E-2</v>
      </c>
      <c r="E6550">
        <v>0.28384999999999999</v>
      </c>
      <c r="F6550">
        <v>0.67615000000000003</v>
      </c>
      <c r="G6550">
        <v>0.61575000000000002</v>
      </c>
      <c r="H6550">
        <v>0.33045000000000002</v>
      </c>
      <c r="I6550">
        <v>0.64464999999999995</v>
      </c>
      <c r="J6550">
        <v>0.16705</v>
      </c>
      <c r="K6550">
        <v>0.91354999999999997</v>
      </c>
      <c r="L6550">
        <v>0.26734999999999998</v>
      </c>
    </row>
    <row r="6551" spans="1:12" x14ac:dyDescent="0.3">
      <c r="A6551">
        <v>6550</v>
      </c>
      <c r="B6551">
        <v>0.65495000000000003</v>
      </c>
      <c r="C6551">
        <v>0.29144999999999999</v>
      </c>
      <c r="D6551">
        <v>0.49914999999999998</v>
      </c>
      <c r="E6551">
        <v>0.60994999999999999</v>
      </c>
      <c r="F6551">
        <v>1.2449999999999999E-2</v>
      </c>
      <c r="G6551">
        <v>7.5749999999999998E-2</v>
      </c>
      <c r="H6551">
        <v>0.61934999999999996</v>
      </c>
      <c r="I6551">
        <v>0.52315</v>
      </c>
      <c r="J6551">
        <v>0.88714999999999999</v>
      </c>
      <c r="K6551">
        <v>0.97104999999999997</v>
      </c>
      <c r="L6551">
        <v>0.40075</v>
      </c>
    </row>
    <row r="6552" spans="1:12" x14ac:dyDescent="0.3">
      <c r="A6552">
        <v>6551</v>
      </c>
      <c r="B6552">
        <v>0.65505000000000002</v>
      </c>
      <c r="C6552">
        <v>0.10274999999999999</v>
      </c>
      <c r="D6552">
        <v>0.97414999999999996</v>
      </c>
      <c r="E6552">
        <v>3.1550000000000002E-2</v>
      </c>
      <c r="F6552">
        <v>0.10545</v>
      </c>
      <c r="G6552">
        <v>0.65505000000000002</v>
      </c>
      <c r="H6552">
        <v>7.3150000000000007E-2</v>
      </c>
      <c r="I6552">
        <v>0.30075000000000002</v>
      </c>
      <c r="J6552">
        <v>0.45734999999999998</v>
      </c>
      <c r="K6552">
        <v>0.80845</v>
      </c>
      <c r="L6552">
        <v>0.64054999999999995</v>
      </c>
    </row>
    <row r="6553" spans="1:12" x14ac:dyDescent="0.3">
      <c r="A6553">
        <v>6552</v>
      </c>
      <c r="B6553">
        <v>0.65515000000000001</v>
      </c>
      <c r="C6553">
        <v>0.79364999999999997</v>
      </c>
      <c r="D6553">
        <v>0.24895</v>
      </c>
      <c r="E6553">
        <v>0.42444999999999999</v>
      </c>
      <c r="F6553">
        <v>0.38614999999999999</v>
      </c>
      <c r="G6553">
        <v>0.18845000000000001</v>
      </c>
      <c r="H6553">
        <v>0.66735</v>
      </c>
      <c r="I6553">
        <v>5.1549999999999999E-2</v>
      </c>
      <c r="J6553">
        <v>0.52854999999999996</v>
      </c>
      <c r="K6553">
        <v>0.30645</v>
      </c>
      <c r="L6553">
        <v>0.60914999999999997</v>
      </c>
    </row>
    <row r="6554" spans="1:12" x14ac:dyDescent="0.3">
      <c r="A6554">
        <v>6553</v>
      </c>
      <c r="B6554">
        <v>0.65525</v>
      </c>
      <c r="C6554">
        <v>0.12214999999999999</v>
      </c>
      <c r="D6554">
        <v>0.37235000000000001</v>
      </c>
      <c r="E6554">
        <v>7.8350000000000003E-2</v>
      </c>
      <c r="F6554">
        <v>0.62334999999999996</v>
      </c>
      <c r="G6554">
        <v>0.69504999999999995</v>
      </c>
      <c r="H6554">
        <v>0.26014999999999999</v>
      </c>
      <c r="I6554">
        <v>0.19064999999999999</v>
      </c>
      <c r="J6554">
        <v>0.87044999999999995</v>
      </c>
      <c r="K6554">
        <v>6.6449999999999995E-2</v>
      </c>
      <c r="L6554">
        <v>2.1649999999999999E-2</v>
      </c>
    </row>
    <row r="6555" spans="1:12" x14ac:dyDescent="0.3">
      <c r="A6555">
        <v>6554</v>
      </c>
      <c r="B6555">
        <v>0.65534999999999999</v>
      </c>
      <c r="C6555">
        <v>0.30035000000000001</v>
      </c>
      <c r="D6555">
        <v>0.60475000000000001</v>
      </c>
      <c r="E6555">
        <v>0.88565000000000005</v>
      </c>
      <c r="F6555">
        <v>0.41234999999999999</v>
      </c>
      <c r="G6555">
        <v>0.71325000000000005</v>
      </c>
      <c r="H6555">
        <v>2.215E-2</v>
      </c>
      <c r="I6555">
        <v>0.94374999999999998</v>
      </c>
      <c r="J6555">
        <v>1.095E-2</v>
      </c>
      <c r="K6555">
        <v>3.9350000000000003E-2</v>
      </c>
      <c r="L6555">
        <v>0.66495000000000004</v>
      </c>
    </row>
    <row r="6556" spans="1:12" x14ac:dyDescent="0.3">
      <c r="A6556">
        <v>6555</v>
      </c>
      <c r="B6556">
        <v>0.65544999999999998</v>
      </c>
      <c r="C6556">
        <v>0.27305000000000001</v>
      </c>
      <c r="D6556">
        <v>0.97455000000000003</v>
      </c>
      <c r="E6556">
        <v>0.46705000000000002</v>
      </c>
      <c r="F6556">
        <v>0.74404999999999999</v>
      </c>
      <c r="G6556">
        <v>0.12805</v>
      </c>
      <c r="H6556">
        <v>0.16794999999999999</v>
      </c>
      <c r="I6556">
        <v>0.28694999999999998</v>
      </c>
      <c r="J6556">
        <v>0.21095</v>
      </c>
      <c r="K6556">
        <v>0.30235000000000001</v>
      </c>
      <c r="L6556">
        <v>3.465E-2</v>
      </c>
    </row>
    <row r="6557" spans="1:12" x14ac:dyDescent="0.3">
      <c r="A6557">
        <v>6556</v>
      </c>
      <c r="B6557">
        <v>0.65554999999999997</v>
      </c>
      <c r="C6557">
        <v>0.69884999999999997</v>
      </c>
      <c r="D6557">
        <v>0.71965000000000001</v>
      </c>
      <c r="E6557">
        <v>0.44264999999999999</v>
      </c>
      <c r="F6557">
        <v>0.47344999999999998</v>
      </c>
      <c r="G6557">
        <v>0.81915000000000004</v>
      </c>
      <c r="H6557">
        <v>0.76554999999999995</v>
      </c>
      <c r="I6557">
        <v>0.93325000000000002</v>
      </c>
      <c r="J6557">
        <v>0.69094999999999995</v>
      </c>
      <c r="K6557">
        <v>1.005E-2</v>
      </c>
      <c r="L6557">
        <v>0.79915000000000003</v>
      </c>
    </row>
    <row r="6558" spans="1:12" x14ac:dyDescent="0.3">
      <c r="A6558">
        <v>6557</v>
      </c>
      <c r="B6558">
        <v>0.65564999999999996</v>
      </c>
      <c r="C6558">
        <v>0.89215</v>
      </c>
      <c r="D6558">
        <v>0.10135</v>
      </c>
      <c r="E6558">
        <v>0.19855</v>
      </c>
      <c r="F6558">
        <v>0.84384999999999999</v>
      </c>
      <c r="G6558">
        <v>0.95584999999999998</v>
      </c>
      <c r="H6558">
        <v>0.91815000000000002</v>
      </c>
      <c r="I6558">
        <v>0.75465000000000004</v>
      </c>
      <c r="J6558">
        <v>0.42265000000000003</v>
      </c>
      <c r="K6558">
        <v>6.615E-2</v>
      </c>
      <c r="L6558">
        <v>5.9650000000000002E-2</v>
      </c>
    </row>
    <row r="6559" spans="1:12" x14ac:dyDescent="0.3">
      <c r="A6559">
        <v>6558</v>
      </c>
      <c r="B6559">
        <v>0.65575000000000006</v>
      </c>
      <c r="C6559">
        <v>0.58665</v>
      </c>
      <c r="D6559">
        <v>0.58794999999999997</v>
      </c>
      <c r="E6559">
        <v>0.21325</v>
      </c>
      <c r="F6559">
        <v>0.55354999999999999</v>
      </c>
      <c r="G6559">
        <v>0.21854999999999999</v>
      </c>
      <c r="H6559">
        <v>0.55105000000000004</v>
      </c>
      <c r="I6559">
        <v>2.9250000000000002E-2</v>
      </c>
      <c r="J6559">
        <v>0.63385000000000002</v>
      </c>
      <c r="K6559">
        <v>0.14055000000000001</v>
      </c>
      <c r="L6559">
        <v>0.11795</v>
      </c>
    </row>
    <row r="6560" spans="1:12" x14ac:dyDescent="0.3">
      <c r="A6560">
        <v>6559</v>
      </c>
      <c r="B6560">
        <v>0.65585000000000004</v>
      </c>
      <c r="C6560">
        <v>0.34984999999999999</v>
      </c>
      <c r="D6560">
        <v>0.71025000000000005</v>
      </c>
      <c r="E6560">
        <v>0.57015000000000005</v>
      </c>
      <c r="F6560">
        <v>0.72875000000000001</v>
      </c>
      <c r="G6560">
        <v>0.53305000000000002</v>
      </c>
      <c r="H6560">
        <v>0.23535</v>
      </c>
      <c r="I6560">
        <v>0.16064999999999999</v>
      </c>
      <c r="J6560">
        <v>0.51844999999999997</v>
      </c>
      <c r="K6560">
        <v>0.51244999999999996</v>
      </c>
      <c r="L6560">
        <v>6.0150000000000002E-2</v>
      </c>
    </row>
    <row r="6561" spans="1:12" x14ac:dyDescent="0.3">
      <c r="A6561">
        <v>6560</v>
      </c>
      <c r="B6561">
        <v>0.65595000000000003</v>
      </c>
      <c r="C6561">
        <v>0.84394999999999998</v>
      </c>
      <c r="D6561">
        <v>0.97894999999999999</v>
      </c>
      <c r="E6561">
        <v>0.71365000000000001</v>
      </c>
      <c r="F6561">
        <v>0.15645000000000001</v>
      </c>
      <c r="G6561">
        <v>0.92495000000000005</v>
      </c>
      <c r="H6561">
        <v>0.87285000000000001</v>
      </c>
      <c r="I6561">
        <v>0.96994999999999998</v>
      </c>
      <c r="J6561">
        <v>0.49985000000000002</v>
      </c>
      <c r="K6561">
        <v>0.55605000000000004</v>
      </c>
      <c r="L6561">
        <v>0.68574999999999997</v>
      </c>
    </row>
    <row r="6562" spans="1:12" x14ac:dyDescent="0.3">
      <c r="A6562">
        <v>6561</v>
      </c>
      <c r="B6562">
        <v>0.65605000000000002</v>
      </c>
      <c r="C6562">
        <v>5.8349999999999999E-2</v>
      </c>
      <c r="D6562">
        <v>0.40694999999999998</v>
      </c>
      <c r="E6562">
        <v>0.28634999999999999</v>
      </c>
      <c r="F6562">
        <v>0.83745000000000003</v>
      </c>
      <c r="G6562">
        <v>3.6850000000000001E-2</v>
      </c>
      <c r="H6562">
        <v>0.41954999999999998</v>
      </c>
      <c r="I6562">
        <v>0.52415</v>
      </c>
      <c r="J6562">
        <v>2.375E-2</v>
      </c>
      <c r="K6562">
        <v>0.99295</v>
      </c>
      <c r="L6562">
        <v>0.81874999999999998</v>
      </c>
    </row>
    <row r="6563" spans="1:12" x14ac:dyDescent="0.3">
      <c r="A6563">
        <v>6562</v>
      </c>
      <c r="B6563">
        <v>0.65615000000000001</v>
      </c>
      <c r="C6563">
        <v>0.33765000000000001</v>
      </c>
      <c r="D6563">
        <v>0.65925</v>
      </c>
      <c r="E6563">
        <v>0.39974999999999999</v>
      </c>
      <c r="F6563">
        <v>0.97645000000000004</v>
      </c>
      <c r="G6563">
        <v>0.99955000000000005</v>
      </c>
      <c r="H6563">
        <v>0.16325000000000001</v>
      </c>
      <c r="I6563">
        <v>0.63055000000000005</v>
      </c>
      <c r="J6563">
        <v>0.15504999999999999</v>
      </c>
      <c r="K6563">
        <v>0.23524999999999999</v>
      </c>
      <c r="L6563">
        <v>0.86975000000000002</v>
      </c>
    </row>
    <row r="6564" spans="1:12" x14ac:dyDescent="0.3">
      <c r="A6564">
        <v>6563</v>
      </c>
      <c r="B6564">
        <v>0.65625</v>
      </c>
      <c r="C6564">
        <v>0.45365</v>
      </c>
      <c r="D6564">
        <v>0.95615000000000006</v>
      </c>
      <c r="E6564">
        <v>0.56755</v>
      </c>
      <c r="F6564">
        <v>0.69215000000000004</v>
      </c>
      <c r="G6564">
        <v>0.57574999999999998</v>
      </c>
      <c r="H6564">
        <v>0.27755000000000002</v>
      </c>
      <c r="I6564">
        <v>0.33695000000000003</v>
      </c>
      <c r="J6564">
        <v>0.82915000000000005</v>
      </c>
      <c r="K6564">
        <v>0.50665000000000004</v>
      </c>
      <c r="L6564">
        <v>0.59265000000000001</v>
      </c>
    </row>
    <row r="6565" spans="1:12" x14ac:dyDescent="0.3">
      <c r="A6565">
        <v>6564</v>
      </c>
      <c r="B6565">
        <v>0.65634999999999999</v>
      </c>
      <c r="C6565">
        <v>0.54895000000000005</v>
      </c>
      <c r="D6565">
        <v>0.93264999999999998</v>
      </c>
      <c r="E6565">
        <v>0.12015000000000001</v>
      </c>
      <c r="F6565">
        <v>0.28944999999999999</v>
      </c>
      <c r="G6565">
        <v>0.70404999999999995</v>
      </c>
      <c r="H6565">
        <v>7.3950000000000002E-2</v>
      </c>
      <c r="I6565">
        <v>7.0050000000000001E-2</v>
      </c>
      <c r="J6565">
        <v>0.97275</v>
      </c>
      <c r="K6565">
        <v>0.95165</v>
      </c>
      <c r="L6565">
        <v>0.44745000000000001</v>
      </c>
    </row>
    <row r="6566" spans="1:12" x14ac:dyDescent="0.3">
      <c r="A6566">
        <v>6565</v>
      </c>
      <c r="B6566">
        <v>0.65644999999999998</v>
      </c>
      <c r="C6566">
        <v>0.13875000000000001</v>
      </c>
      <c r="D6566">
        <v>0.81115000000000004</v>
      </c>
      <c r="E6566">
        <v>0.48535</v>
      </c>
      <c r="F6566">
        <v>4.5949999999999998E-2</v>
      </c>
      <c r="G6566">
        <v>0.44164999999999999</v>
      </c>
      <c r="H6566">
        <v>0.54925000000000002</v>
      </c>
      <c r="I6566">
        <v>0.17105000000000001</v>
      </c>
      <c r="J6566">
        <v>0.23355000000000001</v>
      </c>
      <c r="K6566">
        <v>0.92425000000000002</v>
      </c>
      <c r="L6566">
        <v>7.9949999999999993E-2</v>
      </c>
    </row>
    <row r="6567" spans="1:12" x14ac:dyDescent="0.3">
      <c r="A6567">
        <v>6566</v>
      </c>
      <c r="B6567">
        <v>0.65654999999999997</v>
      </c>
      <c r="C6567">
        <v>0.24185000000000001</v>
      </c>
      <c r="D6567">
        <v>0.83125000000000004</v>
      </c>
      <c r="E6567">
        <v>7.3249999999999996E-2</v>
      </c>
      <c r="F6567">
        <v>0.61795</v>
      </c>
      <c r="G6567">
        <v>6.2350000000000003E-2</v>
      </c>
      <c r="H6567">
        <v>0.99704999999999999</v>
      </c>
      <c r="I6567">
        <v>0.25164999999999998</v>
      </c>
      <c r="J6567">
        <v>0.32945000000000002</v>
      </c>
      <c r="K6567">
        <v>0.55625000000000002</v>
      </c>
      <c r="L6567">
        <v>0.74624999999999997</v>
      </c>
    </row>
    <row r="6568" spans="1:12" x14ac:dyDescent="0.3">
      <c r="A6568">
        <v>6567</v>
      </c>
      <c r="B6568">
        <v>0.65664999999999996</v>
      </c>
      <c r="C6568">
        <v>0.15604999999999999</v>
      </c>
      <c r="D6568">
        <v>0.52095000000000002</v>
      </c>
      <c r="E6568">
        <v>0.79464999999999997</v>
      </c>
      <c r="F6568">
        <v>0.49485000000000001</v>
      </c>
      <c r="G6568">
        <v>0.59125000000000005</v>
      </c>
      <c r="H6568">
        <v>0.43025000000000002</v>
      </c>
      <c r="I6568">
        <v>0.51634999999999998</v>
      </c>
      <c r="J6568">
        <v>0.18554999999999999</v>
      </c>
      <c r="K6568">
        <v>0.97165000000000001</v>
      </c>
      <c r="L6568">
        <v>0.74185000000000001</v>
      </c>
    </row>
    <row r="6569" spans="1:12" x14ac:dyDescent="0.3">
      <c r="A6569">
        <v>6568</v>
      </c>
      <c r="B6569">
        <v>0.65674999999999994</v>
      </c>
      <c r="C6569">
        <v>0.52715000000000001</v>
      </c>
      <c r="D6569">
        <v>0.58165</v>
      </c>
      <c r="E6569">
        <v>0.15795000000000001</v>
      </c>
      <c r="F6569">
        <v>0.74485000000000001</v>
      </c>
      <c r="G6569">
        <v>0.22994999999999999</v>
      </c>
      <c r="H6569">
        <v>0.81115000000000004</v>
      </c>
      <c r="I6569">
        <v>0.93035000000000001</v>
      </c>
      <c r="J6569">
        <v>0.16184999999999999</v>
      </c>
      <c r="K6569">
        <v>3.2499999999999999E-3</v>
      </c>
      <c r="L6569">
        <v>0.64705000000000001</v>
      </c>
    </row>
    <row r="6570" spans="1:12" x14ac:dyDescent="0.3">
      <c r="A6570">
        <v>6569</v>
      </c>
      <c r="B6570">
        <v>0.65685000000000004</v>
      </c>
      <c r="C6570">
        <v>0.39824999999999999</v>
      </c>
      <c r="D6570">
        <v>0.60814999999999997</v>
      </c>
      <c r="E6570">
        <v>3.465E-2</v>
      </c>
      <c r="F6570">
        <v>0.66025</v>
      </c>
      <c r="G6570">
        <v>0.37114999999999998</v>
      </c>
      <c r="H6570">
        <v>9.3149999999999997E-2</v>
      </c>
      <c r="I6570">
        <v>0.32745000000000002</v>
      </c>
      <c r="J6570">
        <v>0.24154999999999999</v>
      </c>
      <c r="K6570">
        <v>0.54654999999999998</v>
      </c>
      <c r="L6570">
        <v>0.35485</v>
      </c>
    </row>
    <row r="6571" spans="1:12" x14ac:dyDescent="0.3">
      <c r="A6571">
        <v>6570</v>
      </c>
      <c r="B6571">
        <v>0.65695000000000003</v>
      </c>
      <c r="C6571">
        <v>5.0750000000000003E-2</v>
      </c>
      <c r="D6571">
        <v>0.63444999999999996</v>
      </c>
      <c r="E6571">
        <v>5.645E-2</v>
      </c>
      <c r="F6571">
        <v>9.1149999999999995E-2</v>
      </c>
      <c r="G6571">
        <v>0.15934999999999999</v>
      </c>
      <c r="H6571">
        <v>0.74085000000000001</v>
      </c>
      <c r="I6571">
        <v>0.59714999999999996</v>
      </c>
      <c r="J6571">
        <v>0.52744999999999997</v>
      </c>
      <c r="K6571">
        <v>0.49275000000000002</v>
      </c>
      <c r="L6571">
        <v>0.95215000000000005</v>
      </c>
    </row>
    <row r="6572" spans="1:12" x14ac:dyDescent="0.3">
      <c r="A6572">
        <v>6571</v>
      </c>
      <c r="B6572">
        <v>0.65705000000000002</v>
      </c>
      <c r="C6572">
        <v>0.47975000000000001</v>
      </c>
      <c r="D6572">
        <v>0.45155000000000001</v>
      </c>
      <c r="E6572">
        <v>0.34365000000000001</v>
      </c>
      <c r="F6572">
        <v>0.81545000000000001</v>
      </c>
      <c r="G6572">
        <v>7.0849999999999996E-2</v>
      </c>
      <c r="H6572">
        <v>0.79895000000000005</v>
      </c>
      <c r="I6572">
        <v>0.70325000000000004</v>
      </c>
      <c r="J6572">
        <v>0.27825</v>
      </c>
      <c r="K6572">
        <v>0.86855000000000004</v>
      </c>
      <c r="L6572">
        <v>0.50705</v>
      </c>
    </row>
    <row r="6573" spans="1:12" x14ac:dyDescent="0.3">
      <c r="A6573">
        <v>6572</v>
      </c>
      <c r="B6573">
        <v>0.65715000000000001</v>
      </c>
      <c r="C6573">
        <v>0.56784999999999997</v>
      </c>
      <c r="D6573">
        <v>3.9149999999999997E-2</v>
      </c>
      <c r="E6573">
        <v>0.47534999999999999</v>
      </c>
      <c r="F6573">
        <v>0.91644999999999999</v>
      </c>
      <c r="G6573">
        <v>0.20835000000000001</v>
      </c>
      <c r="H6573">
        <v>0.36135</v>
      </c>
      <c r="I6573">
        <v>0.13675000000000001</v>
      </c>
      <c r="J6573">
        <v>0.32464999999999999</v>
      </c>
      <c r="K6573">
        <v>0.91234999999999999</v>
      </c>
      <c r="L6573">
        <v>0.59694999999999998</v>
      </c>
    </row>
    <row r="6574" spans="1:12" x14ac:dyDescent="0.3">
      <c r="A6574">
        <v>6573</v>
      </c>
      <c r="B6574">
        <v>0.65725</v>
      </c>
      <c r="C6574">
        <v>0.18035000000000001</v>
      </c>
      <c r="D6574">
        <v>0.55054999999999998</v>
      </c>
      <c r="E6574">
        <v>0.53285000000000005</v>
      </c>
      <c r="F6574">
        <v>0.71914999999999996</v>
      </c>
      <c r="G6574">
        <v>0.16164999999999999</v>
      </c>
      <c r="H6574">
        <v>0.73275000000000001</v>
      </c>
      <c r="I6574">
        <v>0.55864999999999998</v>
      </c>
      <c r="J6574">
        <v>0.46425</v>
      </c>
      <c r="K6574">
        <v>0.32605000000000001</v>
      </c>
      <c r="L6574">
        <v>0.42704999999999999</v>
      </c>
    </row>
    <row r="6575" spans="1:12" x14ac:dyDescent="0.3">
      <c r="A6575">
        <v>6574</v>
      </c>
      <c r="B6575">
        <v>0.65734999999999999</v>
      </c>
      <c r="C6575">
        <v>5.3850000000000002E-2</v>
      </c>
      <c r="D6575">
        <v>0.86975000000000002</v>
      </c>
      <c r="E6575">
        <v>0.83374999999999999</v>
      </c>
      <c r="F6575">
        <v>0.94674999999999998</v>
      </c>
      <c r="G6575">
        <v>0.94884999999999997</v>
      </c>
      <c r="H6575">
        <v>0.45145000000000002</v>
      </c>
      <c r="I6575">
        <v>4.5500000000000002E-3</v>
      </c>
      <c r="J6575">
        <v>0.52925</v>
      </c>
      <c r="K6575">
        <v>0.72685</v>
      </c>
      <c r="L6575">
        <v>0.12055</v>
      </c>
    </row>
    <row r="6576" spans="1:12" x14ac:dyDescent="0.3">
      <c r="A6576">
        <v>6575</v>
      </c>
      <c r="B6576">
        <v>0.65744999999999998</v>
      </c>
      <c r="C6576">
        <v>0.59045000000000003</v>
      </c>
      <c r="D6576">
        <v>0.20765</v>
      </c>
      <c r="E6576">
        <v>0.17194999999999999</v>
      </c>
      <c r="F6576">
        <v>0.88695000000000002</v>
      </c>
      <c r="G6576">
        <v>3.0349999999999999E-2</v>
      </c>
      <c r="H6576">
        <v>0.29135</v>
      </c>
      <c r="I6576">
        <v>0.84745000000000004</v>
      </c>
      <c r="J6576">
        <v>0.57635000000000003</v>
      </c>
      <c r="K6576">
        <v>0.52275000000000005</v>
      </c>
      <c r="L6576">
        <v>0.96775</v>
      </c>
    </row>
    <row r="6577" spans="1:12" x14ac:dyDescent="0.3">
      <c r="A6577">
        <v>6576</v>
      </c>
      <c r="B6577">
        <v>0.65754999999999997</v>
      </c>
      <c r="C6577">
        <v>0.95894999999999997</v>
      </c>
      <c r="D6577">
        <v>0.47205000000000003</v>
      </c>
      <c r="E6577">
        <v>0.68145</v>
      </c>
      <c r="F6577">
        <v>5.3949999999999998E-2</v>
      </c>
      <c r="G6577">
        <v>0.64834999999999998</v>
      </c>
      <c r="H6577">
        <v>0.19445000000000001</v>
      </c>
      <c r="I6577">
        <v>0.68484999999999996</v>
      </c>
      <c r="J6577">
        <v>0.45705000000000001</v>
      </c>
      <c r="K6577">
        <v>0.14315</v>
      </c>
      <c r="L6577">
        <v>4.7449999999999999E-2</v>
      </c>
    </row>
    <row r="6578" spans="1:12" x14ac:dyDescent="0.3">
      <c r="A6578">
        <v>6577</v>
      </c>
      <c r="B6578">
        <v>0.65764999999999996</v>
      </c>
      <c r="C6578">
        <v>0.42044999999999999</v>
      </c>
      <c r="D6578">
        <v>0.29115000000000002</v>
      </c>
      <c r="E6578">
        <v>9.1500000000000001E-3</v>
      </c>
      <c r="F6578">
        <v>0.17895</v>
      </c>
      <c r="G6578">
        <v>0.45384999999999998</v>
      </c>
      <c r="H6578">
        <v>0.84145000000000003</v>
      </c>
      <c r="I6578">
        <v>0.14545</v>
      </c>
      <c r="J6578">
        <v>0.67915000000000003</v>
      </c>
      <c r="K6578">
        <v>9.375E-2</v>
      </c>
      <c r="L6578">
        <v>0.86085</v>
      </c>
    </row>
    <row r="6579" spans="1:12" x14ac:dyDescent="0.3">
      <c r="A6579">
        <v>6578</v>
      </c>
      <c r="B6579">
        <v>0.65774999999999995</v>
      </c>
      <c r="C6579">
        <v>0.50195000000000001</v>
      </c>
      <c r="D6579">
        <v>0.63554999999999995</v>
      </c>
      <c r="E6579">
        <v>0.84125000000000005</v>
      </c>
      <c r="F6579">
        <v>3.9149999999999997E-2</v>
      </c>
      <c r="G6579">
        <v>0.30785000000000001</v>
      </c>
      <c r="H6579">
        <v>0.92195000000000005</v>
      </c>
      <c r="I6579">
        <v>0.66425000000000001</v>
      </c>
      <c r="J6579">
        <v>0.52725</v>
      </c>
      <c r="K6579">
        <v>0.74514999999999998</v>
      </c>
      <c r="L6579">
        <v>0.50214999999999999</v>
      </c>
    </row>
    <row r="6580" spans="1:12" x14ac:dyDescent="0.3">
      <c r="A6580">
        <v>6579</v>
      </c>
      <c r="B6580">
        <v>0.65785000000000005</v>
      </c>
      <c r="C6580">
        <v>0.23425000000000001</v>
      </c>
      <c r="D6580">
        <v>0.56574999999999998</v>
      </c>
      <c r="E6580">
        <v>0.78344999999999998</v>
      </c>
      <c r="F6580">
        <v>0.27844999999999998</v>
      </c>
      <c r="G6580">
        <v>0.45134999999999997</v>
      </c>
      <c r="H6580">
        <v>0.60035000000000005</v>
      </c>
      <c r="I6580">
        <v>0.95294999999999996</v>
      </c>
      <c r="J6580">
        <v>8.0649999999999999E-2</v>
      </c>
      <c r="K6580">
        <v>0.36275000000000002</v>
      </c>
      <c r="L6580">
        <v>0.52285000000000004</v>
      </c>
    </row>
    <row r="6581" spans="1:12" x14ac:dyDescent="0.3">
      <c r="A6581">
        <v>6580</v>
      </c>
      <c r="B6581">
        <v>0.65795000000000003</v>
      </c>
      <c r="C6581">
        <v>0.41365000000000002</v>
      </c>
      <c r="D6581">
        <v>0.12465</v>
      </c>
      <c r="E6581">
        <v>0.83975</v>
      </c>
      <c r="F6581">
        <v>0.61504999999999999</v>
      </c>
      <c r="G6581">
        <v>0.30185000000000001</v>
      </c>
      <c r="H6581">
        <v>0.70774999999999999</v>
      </c>
      <c r="I6581">
        <v>0.28854999999999997</v>
      </c>
      <c r="J6581">
        <v>0.89534999999999998</v>
      </c>
      <c r="K6581">
        <v>0.77385000000000004</v>
      </c>
      <c r="L6581">
        <v>0.52454999999999996</v>
      </c>
    </row>
    <row r="6582" spans="1:12" x14ac:dyDescent="0.3">
      <c r="A6582">
        <v>6581</v>
      </c>
      <c r="B6582">
        <v>0.65805000000000002</v>
      </c>
      <c r="C6582">
        <v>0.15575</v>
      </c>
      <c r="D6582">
        <v>0.55725000000000002</v>
      </c>
      <c r="E6582">
        <v>0.94245000000000001</v>
      </c>
      <c r="F6582">
        <v>0.68325000000000002</v>
      </c>
      <c r="G6582">
        <v>0.94094999999999995</v>
      </c>
      <c r="H6582">
        <v>0.40705000000000002</v>
      </c>
      <c r="I6582">
        <v>0.26845000000000002</v>
      </c>
      <c r="J6582">
        <v>0.58794999999999997</v>
      </c>
      <c r="K6582">
        <v>0.92725000000000002</v>
      </c>
      <c r="L6582">
        <v>0.66605000000000003</v>
      </c>
    </row>
    <row r="6583" spans="1:12" x14ac:dyDescent="0.3">
      <c r="A6583">
        <v>6582</v>
      </c>
      <c r="B6583">
        <v>0.65815000000000001</v>
      </c>
      <c r="C6583">
        <v>0.19364999999999999</v>
      </c>
      <c r="D6583">
        <v>0.22364999999999999</v>
      </c>
      <c r="E6583">
        <v>0.54144999999999999</v>
      </c>
      <c r="F6583">
        <v>0.57725000000000004</v>
      </c>
      <c r="G6583">
        <v>0.33865000000000001</v>
      </c>
      <c r="H6583">
        <v>0.83884999999999998</v>
      </c>
      <c r="I6583">
        <v>0.72255000000000003</v>
      </c>
      <c r="J6583">
        <v>0.68174999999999997</v>
      </c>
      <c r="K6583">
        <v>8.115E-2</v>
      </c>
      <c r="L6583">
        <v>0.73804999999999998</v>
      </c>
    </row>
    <row r="6584" spans="1:12" x14ac:dyDescent="0.3">
      <c r="A6584">
        <v>6583</v>
      </c>
      <c r="B6584">
        <v>0.65825</v>
      </c>
      <c r="C6584">
        <v>0.20745</v>
      </c>
      <c r="D6584">
        <v>9.9750000000000005E-2</v>
      </c>
      <c r="E6584">
        <v>0.61755000000000004</v>
      </c>
      <c r="F6584">
        <v>0.56125000000000003</v>
      </c>
      <c r="G6584">
        <v>0.68345</v>
      </c>
      <c r="H6584">
        <v>0.91864999999999997</v>
      </c>
      <c r="I6584">
        <v>0.21575</v>
      </c>
      <c r="J6584">
        <v>0.84965000000000002</v>
      </c>
      <c r="K6584">
        <v>4.0499999999999998E-3</v>
      </c>
      <c r="L6584">
        <v>0.14774999999999999</v>
      </c>
    </row>
    <row r="6585" spans="1:12" x14ac:dyDescent="0.3">
      <c r="A6585">
        <v>6584</v>
      </c>
      <c r="B6585">
        <v>0.65834999999999999</v>
      </c>
      <c r="C6585">
        <v>0.71274999999999999</v>
      </c>
      <c r="D6585">
        <v>0.16234999999999999</v>
      </c>
      <c r="E6585">
        <v>0.41015000000000001</v>
      </c>
      <c r="F6585">
        <v>0.87524999999999997</v>
      </c>
      <c r="G6585">
        <v>0.10564999999999999</v>
      </c>
      <c r="H6585">
        <v>0.21445</v>
      </c>
      <c r="I6585">
        <v>0.72614999999999996</v>
      </c>
      <c r="J6585">
        <v>0.95765</v>
      </c>
      <c r="K6585">
        <v>0.87414999999999998</v>
      </c>
      <c r="L6585">
        <v>0.10075000000000001</v>
      </c>
    </row>
    <row r="6586" spans="1:12" x14ac:dyDescent="0.3">
      <c r="A6586">
        <v>6585</v>
      </c>
      <c r="B6586">
        <v>0.65844999999999998</v>
      </c>
      <c r="C6586">
        <v>0.38774999999999998</v>
      </c>
      <c r="D6586">
        <v>0.14795</v>
      </c>
      <c r="E6586">
        <v>0.72204999999999997</v>
      </c>
      <c r="F6586">
        <v>0.97455000000000003</v>
      </c>
      <c r="G6586">
        <v>0.98245000000000005</v>
      </c>
      <c r="H6586">
        <v>0.13805000000000001</v>
      </c>
      <c r="I6586">
        <v>0.95845000000000002</v>
      </c>
      <c r="J6586">
        <v>0.70904999999999996</v>
      </c>
      <c r="K6586">
        <v>0.80694999999999995</v>
      </c>
      <c r="L6586">
        <v>5.1549999999999999E-2</v>
      </c>
    </row>
    <row r="6587" spans="1:12" x14ac:dyDescent="0.3">
      <c r="A6587">
        <v>6586</v>
      </c>
      <c r="B6587">
        <v>0.65854999999999997</v>
      </c>
      <c r="C6587">
        <v>0.12545000000000001</v>
      </c>
      <c r="D6587">
        <v>0.57315000000000005</v>
      </c>
      <c r="E6587">
        <v>0.40705000000000002</v>
      </c>
      <c r="F6587">
        <v>0.37645000000000001</v>
      </c>
      <c r="G6587">
        <v>0.17874999999999999</v>
      </c>
      <c r="H6587">
        <v>5.185E-2</v>
      </c>
      <c r="I6587">
        <v>0.43364999999999998</v>
      </c>
      <c r="J6587">
        <v>0.13075000000000001</v>
      </c>
      <c r="K6587">
        <v>0.76465000000000005</v>
      </c>
      <c r="L6587">
        <v>0.43554999999999999</v>
      </c>
    </row>
    <row r="6588" spans="1:12" x14ac:dyDescent="0.3">
      <c r="A6588">
        <v>6587</v>
      </c>
      <c r="B6588">
        <v>0.65864999999999996</v>
      </c>
      <c r="C6588">
        <v>0.82745000000000002</v>
      </c>
      <c r="D6588">
        <v>0.48415000000000002</v>
      </c>
      <c r="E6588">
        <v>0.40555000000000002</v>
      </c>
      <c r="F6588">
        <v>0.63144999999999996</v>
      </c>
      <c r="G6588">
        <v>0.95625000000000004</v>
      </c>
      <c r="H6588">
        <v>0.16275000000000001</v>
      </c>
      <c r="I6588">
        <v>1.485E-2</v>
      </c>
      <c r="J6588">
        <v>0.28175</v>
      </c>
      <c r="K6588">
        <v>0.26774999999999999</v>
      </c>
      <c r="L6588">
        <v>0.96935000000000004</v>
      </c>
    </row>
    <row r="6589" spans="1:12" x14ac:dyDescent="0.3">
      <c r="A6589">
        <v>6588</v>
      </c>
      <c r="B6589">
        <v>0.65874999999999995</v>
      </c>
      <c r="C6589">
        <v>0.92415000000000003</v>
      </c>
      <c r="D6589">
        <v>0.95215000000000005</v>
      </c>
      <c r="E6589">
        <v>0.98534999999999995</v>
      </c>
      <c r="F6589">
        <v>2.775E-2</v>
      </c>
      <c r="G6589">
        <v>0.89434999999999998</v>
      </c>
      <c r="H6589">
        <v>0.13414999999999999</v>
      </c>
      <c r="I6589">
        <v>0.38855000000000001</v>
      </c>
      <c r="J6589">
        <v>6.3850000000000004E-2</v>
      </c>
      <c r="K6589">
        <v>0.86214999999999997</v>
      </c>
      <c r="L6589">
        <v>0.75495000000000001</v>
      </c>
    </row>
    <row r="6590" spans="1:12" x14ac:dyDescent="0.3">
      <c r="A6590">
        <v>6589</v>
      </c>
      <c r="B6590">
        <v>0.65885000000000005</v>
      </c>
      <c r="C6590">
        <v>0.57565</v>
      </c>
      <c r="D6590">
        <v>0.19805</v>
      </c>
      <c r="E6590">
        <v>0.39134999999999998</v>
      </c>
      <c r="F6590">
        <v>0.54135</v>
      </c>
      <c r="G6590">
        <v>0.86824999999999997</v>
      </c>
      <c r="H6590">
        <v>0.55454999999999999</v>
      </c>
      <c r="I6590">
        <v>0.73494999999999999</v>
      </c>
      <c r="J6590">
        <v>0.37855</v>
      </c>
      <c r="K6590">
        <v>0.34625</v>
      </c>
      <c r="L6590">
        <v>0.36885000000000001</v>
      </c>
    </row>
    <row r="6591" spans="1:12" x14ac:dyDescent="0.3">
      <c r="A6591">
        <v>6590</v>
      </c>
      <c r="B6591">
        <v>0.65895000000000004</v>
      </c>
      <c r="C6591">
        <v>0.79374999999999996</v>
      </c>
      <c r="D6591">
        <v>0.84945000000000004</v>
      </c>
      <c r="E6591">
        <v>0.25805</v>
      </c>
      <c r="F6591">
        <v>0.99695</v>
      </c>
      <c r="G6591">
        <v>0.44695000000000001</v>
      </c>
      <c r="H6591">
        <v>0.25235000000000002</v>
      </c>
      <c r="I6591">
        <v>0.14735000000000001</v>
      </c>
      <c r="J6591">
        <v>0.14194999999999999</v>
      </c>
      <c r="K6591">
        <v>0.42454999999999998</v>
      </c>
      <c r="L6591">
        <v>0.80554999999999999</v>
      </c>
    </row>
    <row r="6592" spans="1:12" x14ac:dyDescent="0.3">
      <c r="A6592">
        <v>6591</v>
      </c>
      <c r="B6592">
        <v>0.65905000000000002</v>
      </c>
      <c r="C6592">
        <v>0.81194999999999995</v>
      </c>
      <c r="D6592">
        <v>0.44564999999999999</v>
      </c>
      <c r="E6592">
        <v>0.22484999999999999</v>
      </c>
      <c r="F6592">
        <v>7.1650000000000005E-2</v>
      </c>
      <c r="G6592">
        <v>0.76205000000000001</v>
      </c>
      <c r="H6592">
        <v>1.2749999999999999E-2</v>
      </c>
      <c r="I6592">
        <v>0.40034999999999998</v>
      </c>
      <c r="J6592">
        <v>0.38405</v>
      </c>
      <c r="K6592">
        <v>0.82135000000000002</v>
      </c>
      <c r="L6592">
        <v>0.20974999999999999</v>
      </c>
    </row>
    <row r="6593" spans="1:12" x14ac:dyDescent="0.3">
      <c r="A6593">
        <v>6592</v>
      </c>
      <c r="B6593">
        <v>0.65915000000000001</v>
      </c>
      <c r="C6593">
        <v>0.77985000000000004</v>
      </c>
      <c r="D6593">
        <v>0.75055000000000005</v>
      </c>
      <c r="E6593">
        <v>0.32045000000000001</v>
      </c>
      <c r="F6593">
        <v>0.59675</v>
      </c>
      <c r="G6593">
        <v>0.26395000000000002</v>
      </c>
      <c r="H6593">
        <v>0.45224999999999999</v>
      </c>
      <c r="I6593">
        <v>6.0350000000000001E-2</v>
      </c>
      <c r="J6593">
        <v>0.33555000000000001</v>
      </c>
      <c r="K6593">
        <v>0.27884999999999999</v>
      </c>
      <c r="L6593">
        <v>0.75514999999999999</v>
      </c>
    </row>
    <row r="6594" spans="1:12" x14ac:dyDescent="0.3">
      <c r="A6594">
        <v>6593</v>
      </c>
      <c r="B6594">
        <v>0.65925</v>
      </c>
      <c r="C6594">
        <v>0.30364999999999998</v>
      </c>
      <c r="D6594">
        <v>8.3449999999999996E-2</v>
      </c>
      <c r="E6594">
        <v>0.83545000000000003</v>
      </c>
      <c r="F6594">
        <v>4.15E-3</v>
      </c>
      <c r="G6594">
        <v>0.39415</v>
      </c>
      <c r="H6594">
        <v>0.91535</v>
      </c>
      <c r="I6594">
        <v>0.39455000000000001</v>
      </c>
      <c r="J6594">
        <v>0.84375</v>
      </c>
      <c r="K6594">
        <v>0.25935000000000002</v>
      </c>
      <c r="L6594">
        <v>0.91654999999999998</v>
      </c>
    </row>
    <row r="6595" spans="1:12" x14ac:dyDescent="0.3">
      <c r="A6595">
        <v>6594</v>
      </c>
      <c r="B6595">
        <v>0.65934999999999999</v>
      </c>
      <c r="C6595">
        <v>0.44735000000000003</v>
      </c>
      <c r="D6595">
        <v>0.90934999999999999</v>
      </c>
      <c r="E6595">
        <v>0.22645000000000001</v>
      </c>
      <c r="F6595">
        <v>0.39674999999999999</v>
      </c>
      <c r="G6595">
        <v>0.92815000000000003</v>
      </c>
      <c r="H6595">
        <v>0.15295</v>
      </c>
      <c r="I6595">
        <v>0.44995000000000002</v>
      </c>
      <c r="J6595">
        <v>0.41894999999999999</v>
      </c>
      <c r="K6595">
        <v>0.71765000000000001</v>
      </c>
      <c r="L6595">
        <v>0.15295</v>
      </c>
    </row>
    <row r="6596" spans="1:12" x14ac:dyDescent="0.3">
      <c r="A6596">
        <v>6595</v>
      </c>
      <c r="B6596">
        <v>0.65944999999999998</v>
      </c>
      <c r="C6596">
        <v>0.23555000000000001</v>
      </c>
      <c r="D6596">
        <v>0.30264999999999997</v>
      </c>
      <c r="E6596">
        <v>0.14535000000000001</v>
      </c>
      <c r="F6596">
        <v>0.80845</v>
      </c>
      <c r="G6596">
        <v>4.7750000000000001E-2</v>
      </c>
      <c r="H6596">
        <v>0.18475</v>
      </c>
      <c r="I6596">
        <v>0.40084999999999998</v>
      </c>
      <c r="J6596">
        <v>0.77244999999999997</v>
      </c>
      <c r="K6596">
        <v>0.32424999999999998</v>
      </c>
      <c r="L6596">
        <v>0.28944999999999999</v>
      </c>
    </row>
    <row r="6597" spans="1:12" x14ac:dyDescent="0.3">
      <c r="A6597">
        <v>6596</v>
      </c>
      <c r="B6597">
        <v>0.65954999999999997</v>
      </c>
      <c r="C6597">
        <v>0.22545000000000001</v>
      </c>
      <c r="D6597">
        <v>0.40584999999999999</v>
      </c>
      <c r="E6597">
        <v>0.48744999999999999</v>
      </c>
      <c r="F6597">
        <v>0.72675000000000001</v>
      </c>
      <c r="G6597">
        <v>0.97214999999999996</v>
      </c>
      <c r="H6597">
        <v>0.94874999999999998</v>
      </c>
      <c r="I6597">
        <v>0.26005</v>
      </c>
      <c r="J6597">
        <v>0.99734999999999996</v>
      </c>
      <c r="K6597">
        <v>9.2450000000000004E-2</v>
      </c>
      <c r="L6597">
        <v>0.32724999999999999</v>
      </c>
    </row>
    <row r="6598" spans="1:12" x14ac:dyDescent="0.3">
      <c r="A6598">
        <v>6597</v>
      </c>
      <c r="B6598">
        <v>0.65964999999999996</v>
      </c>
      <c r="C6598">
        <v>0.14044999999999999</v>
      </c>
      <c r="D6598">
        <v>0.98075000000000001</v>
      </c>
      <c r="E6598">
        <v>0.61714999999999998</v>
      </c>
      <c r="F6598">
        <v>4.7550000000000002E-2</v>
      </c>
      <c r="G6598">
        <v>0.60185</v>
      </c>
      <c r="H6598">
        <v>0.74214999999999998</v>
      </c>
      <c r="I6598">
        <v>0.12634999999999999</v>
      </c>
      <c r="J6598">
        <v>0.21934999999999999</v>
      </c>
      <c r="K6598">
        <v>0.84624999999999995</v>
      </c>
      <c r="L6598">
        <v>0.62495000000000001</v>
      </c>
    </row>
    <row r="6599" spans="1:12" x14ac:dyDescent="0.3">
      <c r="A6599">
        <v>6598</v>
      </c>
      <c r="B6599">
        <v>0.65974999999999995</v>
      </c>
      <c r="C6599">
        <v>0.47625000000000001</v>
      </c>
      <c r="D6599">
        <v>0.95555000000000001</v>
      </c>
      <c r="E6599">
        <v>0.94684999999999997</v>
      </c>
      <c r="F6599">
        <v>0.11385000000000001</v>
      </c>
      <c r="G6599">
        <v>0.56545000000000001</v>
      </c>
      <c r="H6599">
        <v>0.41854999999999998</v>
      </c>
      <c r="I6599">
        <v>0.84775</v>
      </c>
      <c r="J6599">
        <v>0.39534999999999998</v>
      </c>
      <c r="K6599">
        <v>0.39284999999999998</v>
      </c>
      <c r="L6599">
        <v>0.26645000000000002</v>
      </c>
    </row>
    <row r="6600" spans="1:12" x14ac:dyDescent="0.3">
      <c r="A6600">
        <v>6599</v>
      </c>
      <c r="B6600">
        <v>0.65985000000000005</v>
      </c>
      <c r="C6600">
        <v>0.32755000000000001</v>
      </c>
      <c r="D6600">
        <v>0.32624999999999998</v>
      </c>
      <c r="E6600">
        <v>0.92595000000000005</v>
      </c>
      <c r="F6600">
        <v>7.1349999999999997E-2</v>
      </c>
      <c r="G6600">
        <v>0.60714999999999997</v>
      </c>
      <c r="H6600">
        <v>0.45265</v>
      </c>
      <c r="I6600">
        <v>0.71475</v>
      </c>
      <c r="J6600">
        <v>0.53744999999999998</v>
      </c>
      <c r="K6600">
        <v>0.44024999999999997</v>
      </c>
      <c r="L6600">
        <v>0.16325000000000001</v>
      </c>
    </row>
    <row r="6601" spans="1:12" x14ac:dyDescent="0.3">
      <c r="A6601">
        <v>6600</v>
      </c>
      <c r="B6601">
        <v>0.65995000000000004</v>
      </c>
      <c r="C6601">
        <v>0.31045</v>
      </c>
      <c r="D6601">
        <v>0.78354999999999997</v>
      </c>
      <c r="E6601">
        <v>0.16894999999999999</v>
      </c>
      <c r="F6601">
        <v>0.35094999999999998</v>
      </c>
      <c r="G6601">
        <v>0.83115000000000006</v>
      </c>
      <c r="H6601">
        <v>0.38485000000000003</v>
      </c>
      <c r="I6601">
        <v>0.79425000000000001</v>
      </c>
      <c r="J6601">
        <v>0.62565000000000004</v>
      </c>
      <c r="K6601">
        <v>4.8149999999999998E-2</v>
      </c>
      <c r="L6601">
        <v>0.38014999999999999</v>
      </c>
    </row>
    <row r="6602" spans="1:12" x14ac:dyDescent="0.3">
      <c r="A6602">
        <v>6601</v>
      </c>
      <c r="B6602">
        <v>0.66005000000000003</v>
      </c>
      <c r="C6602">
        <v>0.16925000000000001</v>
      </c>
      <c r="D6602">
        <v>0.90525</v>
      </c>
      <c r="E6602">
        <v>0.91554999999999997</v>
      </c>
      <c r="F6602">
        <v>0.81864999999999999</v>
      </c>
      <c r="G6602">
        <v>0.36254999999999998</v>
      </c>
      <c r="H6602">
        <v>0.34775</v>
      </c>
      <c r="I6602">
        <v>6.0650000000000003E-2</v>
      </c>
      <c r="J6602">
        <v>0.81925000000000003</v>
      </c>
      <c r="K6602">
        <v>0.74134999999999995</v>
      </c>
      <c r="L6602">
        <v>5.525E-2</v>
      </c>
    </row>
    <row r="6603" spans="1:12" x14ac:dyDescent="0.3">
      <c r="A6603">
        <v>6602</v>
      </c>
      <c r="B6603">
        <v>0.66015000000000001</v>
      </c>
      <c r="C6603">
        <v>0.39805000000000001</v>
      </c>
      <c r="D6603">
        <v>0.88595000000000002</v>
      </c>
      <c r="E6603">
        <v>0.92515000000000003</v>
      </c>
      <c r="F6603">
        <v>0.29175000000000001</v>
      </c>
      <c r="G6603">
        <v>0.16814999999999999</v>
      </c>
      <c r="H6603">
        <v>0.44205</v>
      </c>
      <c r="I6603">
        <v>0.38274999999999998</v>
      </c>
      <c r="J6603">
        <v>9.6850000000000006E-2</v>
      </c>
      <c r="K6603">
        <v>4.0050000000000002E-2</v>
      </c>
      <c r="L6603">
        <v>0.84084999999999999</v>
      </c>
    </row>
    <row r="6604" spans="1:12" x14ac:dyDescent="0.3">
      <c r="A6604">
        <v>6603</v>
      </c>
      <c r="B6604">
        <v>0.66025</v>
      </c>
      <c r="C6604">
        <v>0.95945000000000003</v>
      </c>
      <c r="D6604">
        <v>0.74275000000000002</v>
      </c>
      <c r="E6604">
        <v>0.53785000000000005</v>
      </c>
      <c r="F6604">
        <v>0.29644999999999999</v>
      </c>
      <c r="G6604">
        <v>5.305E-2</v>
      </c>
      <c r="H6604">
        <v>0.12395</v>
      </c>
      <c r="I6604">
        <v>0.39745000000000003</v>
      </c>
      <c r="J6604">
        <v>0.62924999999999998</v>
      </c>
      <c r="K6604">
        <v>0.92084999999999995</v>
      </c>
      <c r="L6604">
        <v>0.98895</v>
      </c>
    </row>
    <row r="6605" spans="1:12" x14ac:dyDescent="0.3">
      <c r="A6605">
        <v>6604</v>
      </c>
      <c r="B6605">
        <v>0.66034999999999999</v>
      </c>
      <c r="C6605">
        <v>0.65895000000000004</v>
      </c>
      <c r="D6605">
        <v>0.86085</v>
      </c>
      <c r="E6605">
        <v>0.28734999999999999</v>
      </c>
      <c r="F6605">
        <v>0.18195</v>
      </c>
      <c r="G6605">
        <v>7.6850000000000002E-2</v>
      </c>
      <c r="H6605">
        <v>0.54054999999999997</v>
      </c>
      <c r="I6605">
        <v>0.57515000000000005</v>
      </c>
      <c r="J6605">
        <v>1.75E-3</v>
      </c>
      <c r="K6605">
        <v>0.25764999999999999</v>
      </c>
      <c r="L6605">
        <v>0.31295000000000001</v>
      </c>
    </row>
    <row r="6606" spans="1:12" x14ac:dyDescent="0.3">
      <c r="A6606">
        <v>6605</v>
      </c>
      <c r="B6606">
        <v>0.66044999999999998</v>
      </c>
      <c r="C6606">
        <v>2.5850000000000001E-2</v>
      </c>
      <c r="D6606">
        <v>0.22395000000000001</v>
      </c>
      <c r="E6606">
        <v>0.82315000000000005</v>
      </c>
      <c r="F6606">
        <v>5.1749999999999997E-2</v>
      </c>
      <c r="G6606">
        <v>0.94145000000000001</v>
      </c>
      <c r="H6606">
        <v>0.54384999999999994</v>
      </c>
      <c r="I6606">
        <v>0.25655</v>
      </c>
      <c r="J6606">
        <v>0.86085</v>
      </c>
      <c r="K6606">
        <v>0.11335000000000001</v>
      </c>
      <c r="L6606">
        <v>0.60604999999999998</v>
      </c>
    </row>
    <row r="6607" spans="1:12" x14ac:dyDescent="0.3">
      <c r="A6607">
        <v>6606</v>
      </c>
      <c r="B6607">
        <v>0.66054999999999997</v>
      </c>
      <c r="C6607">
        <v>0.31254999999999999</v>
      </c>
      <c r="D6607">
        <v>0.45105000000000001</v>
      </c>
      <c r="E6607">
        <v>0.66825000000000001</v>
      </c>
      <c r="F6607">
        <v>5.2500000000000003E-3</v>
      </c>
      <c r="G6607">
        <v>0.38145000000000001</v>
      </c>
      <c r="H6607">
        <v>0.99614999999999998</v>
      </c>
      <c r="I6607">
        <v>0.99314999999999998</v>
      </c>
      <c r="J6607">
        <v>0.23164999999999999</v>
      </c>
      <c r="K6607">
        <v>0.40644999999999998</v>
      </c>
      <c r="L6607">
        <v>0.58555000000000001</v>
      </c>
    </row>
    <row r="6608" spans="1:12" x14ac:dyDescent="0.3">
      <c r="A6608">
        <v>6607</v>
      </c>
      <c r="B6608">
        <v>0.66064999999999996</v>
      </c>
      <c r="C6608">
        <v>5.3499999999999997E-3</v>
      </c>
      <c r="D6608">
        <v>0.63124999999999998</v>
      </c>
      <c r="E6608">
        <v>0.45555000000000001</v>
      </c>
      <c r="F6608">
        <v>0.11025</v>
      </c>
      <c r="G6608">
        <v>0.42595</v>
      </c>
      <c r="H6608">
        <v>6.1949999999999998E-2</v>
      </c>
      <c r="I6608">
        <v>3.5950000000000003E-2</v>
      </c>
      <c r="J6608">
        <v>0.80095000000000005</v>
      </c>
      <c r="K6608">
        <v>0.28334999999999999</v>
      </c>
      <c r="L6608">
        <v>0.54344999999999999</v>
      </c>
    </row>
    <row r="6609" spans="1:12" x14ac:dyDescent="0.3">
      <c r="A6609">
        <v>6608</v>
      </c>
      <c r="B6609">
        <v>0.66074999999999995</v>
      </c>
      <c r="C6609">
        <v>0.63344999999999996</v>
      </c>
      <c r="D6609">
        <v>0.53715000000000002</v>
      </c>
      <c r="E6609">
        <v>0.12055</v>
      </c>
      <c r="F6609">
        <v>0.81215000000000004</v>
      </c>
      <c r="G6609">
        <v>0.18984999999999999</v>
      </c>
      <c r="H6609">
        <v>0.54444999999999999</v>
      </c>
      <c r="I6609">
        <v>0.98045000000000004</v>
      </c>
      <c r="J6609">
        <v>0.75314999999999999</v>
      </c>
      <c r="K6609">
        <v>0.29875000000000002</v>
      </c>
      <c r="L6609">
        <v>0.80464999999999998</v>
      </c>
    </row>
    <row r="6610" spans="1:12" x14ac:dyDescent="0.3">
      <c r="A6610">
        <v>6609</v>
      </c>
      <c r="B6610">
        <v>0.66085000000000005</v>
      </c>
      <c r="C6610">
        <v>0.92915000000000003</v>
      </c>
      <c r="D6610">
        <v>0.66795000000000004</v>
      </c>
      <c r="E6610">
        <v>7.2450000000000001E-2</v>
      </c>
      <c r="F6610">
        <v>0.61385000000000001</v>
      </c>
      <c r="G6610">
        <v>0.24975</v>
      </c>
      <c r="H6610">
        <v>0.54944999999999999</v>
      </c>
      <c r="I6610">
        <v>0.61204999999999998</v>
      </c>
      <c r="J6610">
        <v>0.23574999999999999</v>
      </c>
      <c r="K6610">
        <v>0.25114999999999998</v>
      </c>
      <c r="L6610">
        <v>0.13605</v>
      </c>
    </row>
    <row r="6611" spans="1:12" x14ac:dyDescent="0.3">
      <c r="A6611">
        <v>6610</v>
      </c>
      <c r="B6611">
        <v>0.66095000000000004</v>
      </c>
      <c r="C6611">
        <v>0.49154999999999999</v>
      </c>
      <c r="D6611">
        <v>0.57804999999999995</v>
      </c>
      <c r="E6611">
        <v>0.36995</v>
      </c>
      <c r="F6611">
        <v>0.13725000000000001</v>
      </c>
      <c r="G6611">
        <v>0.98494999999999999</v>
      </c>
      <c r="H6611">
        <v>0.87714999999999999</v>
      </c>
      <c r="I6611">
        <v>8.0499999999999999E-3</v>
      </c>
      <c r="J6611">
        <v>0.42575000000000002</v>
      </c>
      <c r="K6611">
        <v>0.61724999999999997</v>
      </c>
      <c r="L6611">
        <v>0.10525</v>
      </c>
    </row>
    <row r="6612" spans="1:12" x14ac:dyDescent="0.3">
      <c r="A6612">
        <v>6611</v>
      </c>
      <c r="B6612">
        <v>0.66105000000000003</v>
      </c>
      <c r="C6612">
        <v>0.18254999999999999</v>
      </c>
      <c r="D6612">
        <v>0.72535000000000005</v>
      </c>
      <c r="E6612">
        <v>0.50355000000000005</v>
      </c>
      <c r="F6612">
        <v>0.49395</v>
      </c>
      <c r="G6612">
        <v>3.2250000000000001E-2</v>
      </c>
      <c r="H6612">
        <v>0.56145</v>
      </c>
      <c r="I6612">
        <v>0.28005000000000002</v>
      </c>
      <c r="J6612">
        <v>0.31614999999999999</v>
      </c>
      <c r="K6612">
        <v>0.24765000000000001</v>
      </c>
      <c r="L6612">
        <v>3.2149999999999998E-2</v>
      </c>
    </row>
    <row r="6613" spans="1:12" x14ac:dyDescent="0.3">
      <c r="A6613">
        <v>6612</v>
      </c>
      <c r="B6613">
        <v>0.66115000000000002</v>
      </c>
      <c r="C6613">
        <v>0.56215000000000004</v>
      </c>
      <c r="D6613">
        <v>0.28844999999999998</v>
      </c>
      <c r="E6613">
        <v>4.4999999999999999E-4</v>
      </c>
      <c r="F6613">
        <v>0.44085000000000002</v>
      </c>
      <c r="G6613">
        <v>0.24204999999999999</v>
      </c>
      <c r="H6613">
        <v>0.30645</v>
      </c>
      <c r="I6613">
        <v>0.70084999999999997</v>
      </c>
      <c r="J6613">
        <v>5.8500000000000002E-3</v>
      </c>
      <c r="K6613">
        <v>0.34875</v>
      </c>
      <c r="L6613">
        <v>6.1350000000000002E-2</v>
      </c>
    </row>
    <row r="6614" spans="1:12" x14ac:dyDescent="0.3">
      <c r="A6614">
        <v>6613</v>
      </c>
      <c r="B6614">
        <v>0.66125</v>
      </c>
      <c r="C6614">
        <v>0.97155000000000002</v>
      </c>
      <c r="D6614">
        <v>0.67105000000000004</v>
      </c>
      <c r="E6614">
        <v>0.26315</v>
      </c>
      <c r="F6614">
        <v>0.63424999999999998</v>
      </c>
      <c r="G6614">
        <v>0.24404999999999999</v>
      </c>
      <c r="H6614">
        <v>0.65385000000000004</v>
      </c>
      <c r="I6614">
        <v>0.67625000000000002</v>
      </c>
      <c r="J6614">
        <v>0.11005</v>
      </c>
      <c r="K6614">
        <v>0.14435000000000001</v>
      </c>
      <c r="L6614">
        <v>0.28255000000000002</v>
      </c>
    </row>
    <row r="6615" spans="1:12" x14ac:dyDescent="0.3">
      <c r="A6615">
        <v>6614</v>
      </c>
      <c r="B6615">
        <v>0.66134999999999999</v>
      </c>
      <c r="C6615">
        <v>0.36914999999999998</v>
      </c>
      <c r="D6615">
        <v>0.30785000000000001</v>
      </c>
      <c r="E6615">
        <v>8.0049999999999996E-2</v>
      </c>
      <c r="F6615">
        <v>9.7350000000000006E-2</v>
      </c>
      <c r="G6615">
        <v>0.60055000000000003</v>
      </c>
      <c r="H6615">
        <v>0.10795</v>
      </c>
      <c r="I6615">
        <v>0.84675</v>
      </c>
      <c r="J6615">
        <v>0.25035000000000002</v>
      </c>
      <c r="K6615">
        <v>0.82004999999999995</v>
      </c>
      <c r="L6615">
        <v>0.39155000000000001</v>
      </c>
    </row>
    <row r="6616" spans="1:12" x14ac:dyDescent="0.3">
      <c r="A6616">
        <v>6615</v>
      </c>
      <c r="B6616">
        <v>0.66144999999999998</v>
      </c>
      <c r="C6616">
        <v>0.12045</v>
      </c>
      <c r="D6616">
        <v>0.50124999999999997</v>
      </c>
      <c r="E6616">
        <v>0.45645000000000002</v>
      </c>
      <c r="F6616">
        <v>0.74195</v>
      </c>
      <c r="G6616">
        <v>0.19955000000000001</v>
      </c>
      <c r="H6616">
        <v>0.29894999999999999</v>
      </c>
      <c r="I6616">
        <v>0.41844999999999999</v>
      </c>
      <c r="J6616">
        <v>0.50975000000000004</v>
      </c>
      <c r="K6616">
        <v>0.70804999999999996</v>
      </c>
      <c r="L6616">
        <v>0.43635000000000002</v>
      </c>
    </row>
    <row r="6617" spans="1:12" x14ac:dyDescent="0.3">
      <c r="A6617">
        <v>6616</v>
      </c>
      <c r="B6617">
        <v>0.66154999999999997</v>
      </c>
      <c r="C6617">
        <v>1.115E-2</v>
      </c>
      <c r="D6617">
        <v>0.55674999999999997</v>
      </c>
      <c r="E6617">
        <v>0.40144999999999997</v>
      </c>
      <c r="F6617">
        <v>0.12575</v>
      </c>
      <c r="G6617">
        <v>0.71814999999999996</v>
      </c>
      <c r="H6617">
        <v>0.72045000000000003</v>
      </c>
      <c r="I6617">
        <v>0.96865000000000001</v>
      </c>
      <c r="J6617">
        <v>0.33774999999999999</v>
      </c>
      <c r="K6617">
        <v>9.3649999999999997E-2</v>
      </c>
      <c r="L6617">
        <v>5.9249999999999997E-2</v>
      </c>
    </row>
    <row r="6618" spans="1:12" x14ac:dyDescent="0.3">
      <c r="A6618">
        <v>6617</v>
      </c>
      <c r="B6618">
        <v>0.66164999999999996</v>
      </c>
      <c r="C6618">
        <v>0.45565</v>
      </c>
      <c r="D6618">
        <v>0.62004999999999999</v>
      </c>
      <c r="E6618">
        <v>0.96625000000000005</v>
      </c>
      <c r="F6618">
        <v>0.38174999999999998</v>
      </c>
      <c r="G6618">
        <v>9.2149999999999996E-2</v>
      </c>
      <c r="H6618">
        <v>0.35594999999999999</v>
      </c>
      <c r="I6618">
        <v>0.81045</v>
      </c>
      <c r="J6618">
        <v>0.10095</v>
      </c>
      <c r="K6618">
        <v>6.6850000000000007E-2</v>
      </c>
      <c r="L6618">
        <v>9.9750000000000005E-2</v>
      </c>
    </row>
    <row r="6619" spans="1:12" x14ac:dyDescent="0.3">
      <c r="A6619">
        <v>6618</v>
      </c>
      <c r="B6619">
        <v>0.66174999999999995</v>
      </c>
      <c r="C6619">
        <v>0.52375000000000005</v>
      </c>
      <c r="D6619">
        <v>3.0550000000000001E-2</v>
      </c>
      <c r="E6619">
        <v>0.68745000000000001</v>
      </c>
      <c r="F6619">
        <v>0.30575000000000002</v>
      </c>
      <c r="G6619">
        <v>0.67715000000000003</v>
      </c>
      <c r="H6619">
        <v>9.8949999999999996E-2</v>
      </c>
      <c r="I6619">
        <v>0.36945</v>
      </c>
      <c r="J6619">
        <v>0.29104999999999998</v>
      </c>
      <c r="K6619">
        <v>0.28935</v>
      </c>
      <c r="L6619">
        <v>0.47115000000000001</v>
      </c>
    </row>
    <row r="6620" spans="1:12" x14ac:dyDescent="0.3">
      <c r="A6620">
        <v>6619</v>
      </c>
      <c r="B6620">
        <v>0.66185000000000005</v>
      </c>
      <c r="C6620">
        <v>0.95455000000000001</v>
      </c>
      <c r="D6620">
        <v>0.49135000000000001</v>
      </c>
      <c r="E6620">
        <v>0.65175000000000005</v>
      </c>
      <c r="F6620">
        <v>0.50324999999999998</v>
      </c>
      <c r="G6620">
        <v>0.96545000000000003</v>
      </c>
      <c r="H6620">
        <v>0.52205000000000001</v>
      </c>
      <c r="I6620">
        <v>0.70714999999999995</v>
      </c>
      <c r="J6620">
        <v>0.46984999999999999</v>
      </c>
      <c r="K6620">
        <v>0.28544999999999998</v>
      </c>
      <c r="L6620">
        <v>0.15604999999999999</v>
      </c>
    </row>
    <row r="6621" spans="1:12" x14ac:dyDescent="0.3">
      <c r="A6621">
        <v>6620</v>
      </c>
      <c r="B6621">
        <v>0.66195000000000004</v>
      </c>
      <c r="C6621">
        <v>1.035E-2</v>
      </c>
      <c r="D6621">
        <v>0.88995000000000002</v>
      </c>
      <c r="E6621">
        <v>0.20265</v>
      </c>
      <c r="F6621">
        <v>0.11045000000000001</v>
      </c>
      <c r="G6621">
        <v>0.77244999999999997</v>
      </c>
      <c r="H6621">
        <v>0.52524999999999999</v>
      </c>
      <c r="I6621">
        <v>0.55915000000000004</v>
      </c>
      <c r="J6621">
        <v>0.64995000000000003</v>
      </c>
      <c r="K6621">
        <v>0.91685000000000005</v>
      </c>
      <c r="L6621">
        <v>0.74365000000000003</v>
      </c>
    </row>
    <row r="6622" spans="1:12" x14ac:dyDescent="0.3">
      <c r="A6622">
        <v>6621</v>
      </c>
      <c r="B6622">
        <v>0.66205000000000003</v>
      </c>
      <c r="C6622">
        <v>0.82425000000000004</v>
      </c>
      <c r="D6622">
        <v>0.82555000000000001</v>
      </c>
      <c r="E6622">
        <v>0.42625000000000002</v>
      </c>
      <c r="F6622">
        <v>0.10605000000000001</v>
      </c>
      <c r="G6622">
        <v>0.67874999999999996</v>
      </c>
      <c r="H6622">
        <v>0.21085000000000001</v>
      </c>
      <c r="I6622">
        <v>0.88354999999999995</v>
      </c>
      <c r="J6622">
        <v>5.765E-2</v>
      </c>
      <c r="K6622">
        <v>0.94045000000000001</v>
      </c>
      <c r="L6622">
        <v>0.75324999999999998</v>
      </c>
    </row>
    <row r="6623" spans="1:12" x14ac:dyDescent="0.3">
      <c r="A6623">
        <v>6622</v>
      </c>
      <c r="B6623">
        <v>0.66215000000000002</v>
      </c>
      <c r="C6623">
        <v>3.1350000000000003E-2</v>
      </c>
      <c r="D6623">
        <v>0.46734999999999999</v>
      </c>
      <c r="E6623">
        <v>0.14645</v>
      </c>
      <c r="F6623">
        <v>0.64805000000000001</v>
      </c>
      <c r="G6623">
        <v>0.18435000000000001</v>
      </c>
      <c r="H6623">
        <v>0.41354999999999997</v>
      </c>
      <c r="I6623">
        <v>0.99004999999999999</v>
      </c>
      <c r="J6623">
        <v>0.32295000000000001</v>
      </c>
      <c r="K6623">
        <v>0.19015000000000001</v>
      </c>
      <c r="L6623">
        <v>0.95284999999999997</v>
      </c>
    </row>
    <row r="6624" spans="1:12" x14ac:dyDescent="0.3">
      <c r="A6624">
        <v>6623</v>
      </c>
      <c r="B6624">
        <v>0.66225000000000001</v>
      </c>
      <c r="C6624">
        <v>0.97945000000000004</v>
      </c>
      <c r="D6624">
        <v>0.77254999999999996</v>
      </c>
      <c r="E6624">
        <v>0.68915000000000004</v>
      </c>
      <c r="F6624">
        <v>0.69184999999999997</v>
      </c>
      <c r="G6624">
        <v>0.29075000000000001</v>
      </c>
      <c r="H6624">
        <v>0.54254999999999998</v>
      </c>
      <c r="I6624">
        <v>0.68105000000000004</v>
      </c>
      <c r="J6624">
        <v>0.62744999999999995</v>
      </c>
      <c r="K6624">
        <v>0.53574999999999995</v>
      </c>
      <c r="L6624">
        <v>0.91884999999999994</v>
      </c>
    </row>
    <row r="6625" spans="1:12" x14ac:dyDescent="0.3">
      <c r="A6625">
        <v>6624</v>
      </c>
      <c r="B6625">
        <v>0.66234999999999999</v>
      </c>
      <c r="C6625">
        <v>0.50275000000000003</v>
      </c>
      <c r="D6625">
        <v>0.69455</v>
      </c>
      <c r="E6625">
        <v>0.82874999999999999</v>
      </c>
      <c r="F6625">
        <v>0.36645</v>
      </c>
      <c r="G6625">
        <v>6.1749999999999999E-2</v>
      </c>
      <c r="H6625">
        <v>0.46684999999999999</v>
      </c>
      <c r="I6625">
        <v>0.70955000000000001</v>
      </c>
      <c r="J6625">
        <v>0.24085000000000001</v>
      </c>
      <c r="K6625">
        <v>0.84545000000000003</v>
      </c>
      <c r="L6625">
        <v>0.69215000000000004</v>
      </c>
    </row>
    <row r="6626" spans="1:12" x14ac:dyDescent="0.3">
      <c r="A6626">
        <v>6625</v>
      </c>
      <c r="B6626">
        <v>0.66244999999999998</v>
      </c>
      <c r="C6626">
        <v>0.66844999999999999</v>
      </c>
      <c r="D6626">
        <v>0.42885000000000001</v>
      </c>
      <c r="E6626">
        <v>0.41194999999999998</v>
      </c>
      <c r="F6626">
        <v>0.41954999999999998</v>
      </c>
      <c r="G6626">
        <v>0.44835000000000003</v>
      </c>
      <c r="H6626">
        <v>0.98165000000000002</v>
      </c>
      <c r="I6626">
        <v>0.33574999999999999</v>
      </c>
      <c r="J6626">
        <v>0.44064999999999999</v>
      </c>
      <c r="K6626">
        <v>0.85424999999999995</v>
      </c>
      <c r="L6626">
        <v>7.2150000000000006E-2</v>
      </c>
    </row>
    <row r="6627" spans="1:12" x14ac:dyDescent="0.3">
      <c r="A6627">
        <v>6626</v>
      </c>
      <c r="B6627">
        <v>0.66254999999999997</v>
      </c>
      <c r="C6627">
        <v>7.4950000000000003E-2</v>
      </c>
      <c r="D6627">
        <v>0.28365000000000001</v>
      </c>
      <c r="E6627">
        <v>0.67854999999999999</v>
      </c>
      <c r="F6627">
        <v>0.58635000000000004</v>
      </c>
      <c r="G6627">
        <v>0.32784999999999997</v>
      </c>
      <c r="H6627">
        <v>0.76885000000000003</v>
      </c>
      <c r="I6627">
        <v>0.46105000000000002</v>
      </c>
      <c r="J6627">
        <v>0.83914999999999995</v>
      </c>
      <c r="K6627">
        <v>0.62934999999999997</v>
      </c>
      <c r="L6627">
        <v>0.27495000000000003</v>
      </c>
    </row>
    <row r="6628" spans="1:12" x14ac:dyDescent="0.3">
      <c r="A6628">
        <v>6627</v>
      </c>
      <c r="B6628">
        <v>0.66264999999999996</v>
      </c>
      <c r="C6628">
        <v>0.71604999999999996</v>
      </c>
      <c r="D6628">
        <v>0.48294999999999999</v>
      </c>
      <c r="E6628">
        <v>0.93705000000000005</v>
      </c>
      <c r="F6628">
        <v>6.6750000000000004E-2</v>
      </c>
      <c r="G6628">
        <v>0.27934999999999999</v>
      </c>
      <c r="H6628">
        <v>8.7349999999999997E-2</v>
      </c>
      <c r="I6628">
        <v>2.0549999999999999E-2</v>
      </c>
      <c r="J6628">
        <v>0.27495000000000003</v>
      </c>
      <c r="K6628">
        <v>0.28375</v>
      </c>
      <c r="L6628">
        <v>0.81735000000000002</v>
      </c>
    </row>
    <row r="6629" spans="1:12" x14ac:dyDescent="0.3">
      <c r="A6629">
        <v>6628</v>
      </c>
      <c r="B6629">
        <v>0.66274999999999995</v>
      </c>
      <c r="C6629">
        <v>0.23455000000000001</v>
      </c>
      <c r="D6629">
        <v>0.47225</v>
      </c>
      <c r="E6629">
        <v>0.64615</v>
      </c>
      <c r="F6629">
        <v>0.98294999999999999</v>
      </c>
      <c r="G6629">
        <v>0.17165</v>
      </c>
      <c r="H6629">
        <v>8.0049999999999996E-2</v>
      </c>
      <c r="I6629">
        <v>0.39534999999999998</v>
      </c>
      <c r="J6629">
        <v>0.57284999999999997</v>
      </c>
      <c r="K6629">
        <v>0.12155000000000001</v>
      </c>
      <c r="L6629">
        <v>0.27515000000000001</v>
      </c>
    </row>
    <row r="6630" spans="1:12" x14ac:dyDescent="0.3">
      <c r="A6630">
        <v>6629</v>
      </c>
      <c r="B6630">
        <v>0.66285000000000005</v>
      </c>
      <c r="C6630">
        <v>0.24575</v>
      </c>
      <c r="D6630">
        <v>0.72345000000000004</v>
      </c>
      <c r="E6630">
        <v>0.71835000000000004</v>
      </c>
      <c r="F6630">
        <v>5.645E-2</v>
      </c>
      <c r="G6630">
        <v>0.77815000000000001</v>
      </c>
      <c r="H6630">
        <v>0.89595000000000002</v>
      </c>
      <c r="I6630">
        <v>0.70074999999999998</v>
      </c>
      <c r="J6630">
        <v>0.18265000000000001</v>
      </c>
      <c r="K6630">
        <v>0.57125000000000004</v>
      </c>
      <c r="L6630">
        <v>5.6149999999999999E-2</v>
      </c>
    </row>
    <row r="6631" spans="1:12" x14ac:dyDescent="0.3">
      <c r="A6631">
        <v>6630</v>
      </c>
      <c r="B6631">
        <v>0.66295000000000004</v>
      </c>
      <c r="C6631">
        <v>0.60345000000000004</v>
      </c>
      <c r="D6631">
        <v>0.67274999999999996</v>
      </c>
      <c r="E6631">
        <v>0.58875</v>
      </c>
      <c r="F6631">
        <v>0.19464999999999999</v>
      </c>
      <c r="G6631">
        <v>7.2450000000000001E-2</v>
      </c>
      <c r="H6631">
        <v>0.70165</v>
      </c>
      <c r="I6631">
        <v>6.7750000000000005E-2</v>
      </c>
      <c r="J6631">
        <v>0.84584999999999999</v>
      </c>
      <c r="K6631">
        <v>0.73185</v>
      </c>
      <c r="L6631">
        <v>0.96604999999999996</v>
      </c>
    </row>
    <row r="6632" spans="1:12" x14ac:dyDescent="0.3">
      <c r="A6632">
        <v>6631</v>
      </c>
      <c r="B6632">
        <v>0.66305000000000003</v>
      </c>
      <c r="C6632">
        <v>0.71365000000000001</v>
      </c>
      <c r="D6632">
        <v>0.93245</v>
      </c>
      <c r="E6632">
        <v>0.40744999999999998</v>
      </c>
      <c r="F6632">
        <v>0.21204999999999999</v>
      </c>
      <c r="G6632">
        <v>0.14315</v>
      </c>
      <c r="H6632">
        <v>0.87665000000000004</v>
      </c>
      <c r="I6632">
        <v>0.74565000000000003</v>
      </c>
      <c r="J6632">
        <v>3.6850000000000001E-2</v>
      </c>
      <c r="K6632">
        <v>0.90215000000000001</v>
      </c>
      <c r="L6632">
        <v>9.0050000000000005E-2</v>
      </c>
    </row>
    <row r="6633" spans="1:12" x14ac:dyDescent="0.3">
      <c r="A6633">
        <v>6632</v>
      </c>
      <c r="B6633">
        <v>0.66315000000000002</v>
      </c>
      <c r="C6633">
        <v>0.98534999999999995</v>
      </c>
      <c r="D6633">
        <v>0.87265000000000004</v>
      </c>
      <c r="E6633">
        <v>0.29354999999999998</v>
      </c>
      <c r="F6633">
        <v>0.47675000000000001</v>
      </c>
      <c r="G6633">
        <v>0.28034999999999999</v>
      </c>
      <c r="H6633">
        <v>0.74695</v>
      </c>
      <c r="I6633">
        <v>0.64175000000000004</v>
      </c>
      <c r="J6633">
        <v>0.81374999999999997</v>
      </c>
      <c r="K6633">
        <v>0.47975000000000001</v>
      </c>
      <c r="L6633">
        <v>8.165E-2</v>
      </c>
    </row>
    <row r="6634" spans="1:12" x14ac:dyDescent="0.3">
      <c r="A6634">
        <v>6633</v>
      </c>
      <c r="B6634">
        <v>0.66325000000000001</v>
      </c>
      <c r="C6634">
        <v>0.65644999999999998</v>
      </c>
      <c r="D6634">
        <v>0.37295</v>
      </c>
      <c r="E6634">
        <v>0.62344999999999995</v>
      </c>
      <c r="F6634">
        <v>0.21104999999999999</v>
      </c>
      <c r="G6634">
        <v>0.30125000000000002</v>
      </c>
      <c r="H6634">
        <v>0.88005</v>
      </c>
      <c r="I6634">
        <v>0.41815000000000002</v>
      </c>
      <c r="J6634">
        <v>0.93184999999999996</v>
      </c>
      <c r="K6634">
        <v>0.17355000000000001</v>
      </c>
      <c r="L6634">
        <v>0.59194999999999998</v>
      </c>
    </row>
    <row r="6635" spans="1:12" x14ac:dyDescent="0.3">
      <c r="A6635">
        <v>6634</v>
      </c>
      <c r="B6635">
        <v>0.66335</v>
      </c>
      <c r="C6635">
        <v>0.52734999999999999</v>
      </c>
      <c r="D6635">
        <v>0.82245000000000001</v>
      </c>
      <c r="E6635">
        <v>0.79335</v>
      </c>
      <c r="F6635">
        <v>0.64954999999999996</v>
      </c>
      <c r="G6635">
        <v>0.39365</v>
      </c>
      <c r="H6635">
        <v>7.6149999999999995E-2</v>
      </c>
      <c r="I6635">
        <v>0.56025000000000003</v>
      </c>
      <c r="J6635">
        <v>0.32145000000000001</v>
      </c>
      <c r="K6635">
        <v>0.61124999999999996</v>
      </c>
      <c r="L6635">
        <v>0.15955</v>
      </c>
    </row>
    <row r="6636" spans="1:12" x14ac:dyDescent="0.3">
      <c r="A6636">
        <v>6635</v>
      </c>
      <c r="B6636">
        <v>0.66344999999999998</v>
      </c>
      <c r="C6636">
        <v>0.11125</v>
      </c>
      <c r="D6636">
        <v>0.45805000000000001</v>
      </c>
      <c r="E6636">
        <v>1.9650000000000001E-2</v>
      </c>
      <c r="F6636">
        <v>0.71955000000000002</v>
      </c>
      <c r="G6636">
        <v>0.49695</v>
      </c>
      <c r="H6636">
        <v>0.76465000000000005</v>
      </c>
      <c r="I6636">
        <v>0.64044999999999996</v>
      </c>
      <c r="J6636">
        <v>0.33765000000000001</v>
      </c>
      <c r="K6636">
        <v>0.73665000000000003</v>
      </c>
      <c r="L6636">
        <v>5.8950000000000002E-2</v>
      </c>
    </row>
    <row r="6637" spans="1:12" x14ac:dyDescent="0.3">
      <c r="A6637">
        <v>6636</v>
      </c>
      <c r="B6637">
        <v>0.66354999999999997</v>
      </c>
      <c r="C6637">
        <v>5.6149999999999999E-2</v>
      </c>
      <c r="D6637">
        <v>0.79235</v>
      </c>
      <c r="E6637">
        <v>6.7150000000000001E-2</v>
      </c>
      <c r="F6637">
        <v>0.30075000000000002</v>
      </c>
      <c r="G6637">
        <v>0.35594999999999999</v>
      </c>
      <c r="H6637">
        <v>0.96425000000000005</v>
      </c>
      <c r="I6637">
        <v>0.56815000000000004</v>
      </c>
      <c r="J6637">
        <v>0.57274999999999998</v>
      </c>
      <c r="K6637">
        <v>0.56925000000000003</v>
      </c>
      <c r="L6637">
        <v>0.27524999999999999</v>
      </c>
    </row>
    <row r="6638" spans="1:12" x14ac:dyDescent="0.3">
      <c r="A6638">
        <v>6637</v>
      </c>
      <c r="B6638">
        <v>0.66364999999999996</v>
      </c>
      <c r="C6638">
        <v>0.14974999999999999</v>
      </c>
      <c r="D6638">
        <v>0.40294999999999997</v>
      </c>
      <c r="E6638">
        <v>0.89824999999999999</v>
      </c>
      <c r="F6638">
        <v>0.43054999999999999</v>
      </c>
      <c r="G6638">
        <v>0.29975000000000002</v>
      </c>
      <c r="H6638">
        <v>0.15445</v>
      </c>
      <c r="I6638">
        <v>0.32695000000000002</v>
      </c>
      <c r="J6638">
        <v>0.26345000000000002</v>
      </c>
      <c r="K6638">
        <v>0.91974999999999996</v>
      </c>
      <c r="L6638">
        <v>0.65944999999999998</v>
      </c>
    </row>
    <row r="6639" spans="1:12" x14ac:dyDescent="0.3">
      <c r="A6639">
        <v>6638</v>
      </c>
      <c r="B6639">
        <v>0.66374999999999995</v>
      </c>
      <c r="C6639">
        <v>0.60734999999999995</v>
      </c>
      <c r="D6639">
        <v>0.42044999999999999</v>
      </c>
      <c r="E6639">
        <v>0.94535000000000002</v>
      </c>
      <c r="F6639">
        <v>0.38045000000000001</v>
      </c>
      <c r="G6639">
        <v>0.96435000000000004</v>
      </c>
      <c r="H6639">
        <v>5.8049999999999997E-2</v>
      </c>
      <c r="I6639">
        <v>0.20355000000000001</v>
      </c>
      <c r="J6639">
        <v>0.98824999999999996</v>
      </c>
      <c r="K6639">
        <v>0.75134999999999996</v>
      </c>
      <c r="L6639">
        <v>8.5449999999999998E-2</v>
      </c>
    </row>
    <row r="6640" spans="1:12" x14ac:dyDescent="0.3">
      <c r="A6640">
        <v>6639</v>
      </c>
      <c r="B6640">
        <v>0.66385000000000005</v>
      </c>
      <c r="C6640">
        <v>0.12495000000000001</v>
      </c>
      <c r="D6640">
        <v>0.93964999999999999</v>
      </c>
      <c r="E6640">
        <v>0.18975</v>
      </c>
      <c r="F6640">
        <v>5.9749999999999998E-2</v>
      </c>
      <c r="G6640">
        <v>0.54315000000000002</v>
      </c>
      <c r="H6640">
        <v>0.94535000000000002</v>
      </c>
      <c r="I6640">
        <v>0.26774999999999999</v>
      </c>
      <c r="J6640">
        <v>0.95225000000000004</v>
      </c>
      <c r="K6640">
        <v>0.24015</v>
      </c>
      <c r="L6640">
        <v>0.97785</v>
      </c>
    </row>
    <row r="6641" spans="1:12" x14ac:dyDescent="0.3">
      <c r="A6641">
        <v>6640</v>
      </c>
      <c r="B6641">
        <v>0.66395000000000004</v>
      </c>
      <c r="C6641">
        <v>0.97814999999999996</v>
      </c>
      <c r="D6641">
        <v>0.22575000000000001</v>
      </c>
      <c r="E6641">
        <v>0.55635000000000001</v>
      </c>
      <c r="F6641">
        <v>0.50455000000000005</v>
      </c>
      <c r="G6641">
        <v>0.11525000000000001</v>
      </c>
      <c r="H6641">
        <v>0.88624999999999998</v>
      </c>
      <c r="I6641">
        <v>0.12275</v>
      </c>
      <c r="J6641">
        <v>2.3349999999999999E-2</v>
      </c>
      <c r="K6641">
        <v>0.87114999999999998</v>
      </c>
      <c r="L6641">
        <v>0.49364999999999998</v>
      </c>
    </row>
    <row r="6642" spans="1:12" x14ac:dyDescent="0.3">
      <c r="A6642">
        <v>6641</v>
      </c>
      <c r="B6642">
        <v>0.66405000000000003</v>
      </c>
      <c r="C6642">
        <v>0.45224999999999999</v>
      </c>
      <c r="D6642">
        <v>0.55994999999999995</v>
      </c>
      <c r="E6642">
        <v>0.39095000000000002</v>
      </c>
      <c r="F6642">
        <v>0.79454999999999998</v>
      </c>
      <c r="G6642">
        <v>0.84084999999999999</v>
      </c>
      <c r="H6642">
        <v>7.4649999999999994E-2</v>
      </c>
      <c r="I6642">
        <v>0.79384999999999994</v>
      </c>
      <c r="J6642">
        <v>5.3749999999999999E-2</v>
      </c>
      <c r="K6642">
        <v>3.4750000000000003E-2</v>
      </c>
      <c r="L6642">
        <v>0.89875000000000005</v>
      </c>
    </row>
    <row r="6643" spans="1:12" x14ac:dyDescent="0.3">
      <c r="A6643">
        <v>6642</v>
      </c>
      <c r="B6643">
        <v>0.66415000000000002</v>
      </c>
      <c r="C6643">
        <v>8.2449999999999996E-2</v>
      </c>
      <c r="D6643">
        <v>0.55164999999999997</v>
      </c>
      <c r="E6643">
        <v>0.64095000000000002</v>
      </c>
      <c r="F6643">
        <v>8.405E-2</v>
      </c>
      <c r="G6643">
        <v>8.0449999999999994E-2</v>
      </c>
      <c r="H6643">
        <v>0.58614999999999995</v>
      </c>
      <c r="I6643">
        <v>0.62055000000000005</v>
      </c>
      <c r="J6643">
        <v>0.54515000000000002</v>
      </c>
      <c r="K6643">
        <v>0.35315000000000002</v>
      </c>
      <c r="L6643">
        <v>0.65954999999999997</v>
      </c>
    </row>
    <row r="6644" spans="1:12" x14ac:dyDescent="0.3">
      <c r="A6644">
        <v>6643</v>
      </c>
      <c r="B6644">
        <v>0.66425000000000001</v>
      </c>
      <c r="C6644">
        <v>0.33805000000000002</v>
      </c>
      <c r="D6644">
        <v>0.16055</v>
      </c>
      <c r="E6644">
        <v>0.57765</v>
      </c>
      <c r="F6644">
        <v>0.92995000000000005</v>
      </c>
      <c r="G6644">
        <v>0.81335000000000002</v>
      </c>
      <c r="H6644">
        <v>0.15454999999999999</v>
      </c>
      <c r="I6644">
        <v>0.16314999999999999</v>
      </c>
      <c r="J6644">
        <v>0.52964999999999995</v>
      </c>
      <c r="K6644">
        <v>0.11244999999999999</v>
      </c>
      <c r="L6644">
        <v>0.48615000000000003</v>
      </c>
    </row>
    <row r="6645" spans="1:12" x14ac:dyDescent="0.3">
      <c r="A6645">
        <v>6644</v>
      </c>
      <c r="B6645">
        <v>0.66435</v>
      </c>
      <c r="C6645">
        <v>0.99985000000000002</v>
      </c>
      <c r="D6645">
        <v>4.2950000000000002E-2</v>
      </c>
      <c r="E6645">
        <v>0.73245000000000005</v>
      </c>
      <c r="F6645">
        <v>0.66244999999999998</v>
      </c>
      <c r="G6645">
        <v>0.10034999999999999</v>
      </c>
      <c r="H6645">
        <v>2.1350000000000001E-2</v>
      </c>
      <c r="I6645">
        <v>0.99104999999999999</v>
      </c>
      <c r="J6645">
        <v>0.26305000000000001</v>
      </c>
      <c r="K6645">
        <v>0.69915000000000005</v>
      </c>
      <c r="L6645">
        <v>0.22384999999999999</v>
      </c>
    </row>
    <row r="6646" spans="1:12" x14ac:dyDescent="0.3">
      <c r="A6646">
        <v>6645</v>
      </c>
      <c r="B6646">
        <v>0.66444999999999999</v>
      </c>
      <c r="C6646">
        <v>0.62455000000000005</v>
      </c>
      <c r="D6646">
        <v>0.23075000000000001</v>
      </c>
      <c r="E6646">
        <v>0.88234999999999997</v>
      </c>
      <c r="F6646">
        <v>0.46675</v>
      </c>
      <c r="G6646">
        <v>0.43514999999999998</v>
      </c>
      <c r="H6646">
        <v>0.40905000000000002</v>
      </c>
      <c r="I6646">
        <v>0.78625</v>
      </c>
      <c r="J6646">
        <v>0.91895000000000004</v>
      </c>
      <c r="K6646">
        <v>0.38724999999999998</v>
      </c>
      <c r="L6646">
        <v>0.62424999999999997</v>
      </c>
    </row>
    <row r="6647" spans="1:12" x14ac:dyDescent="0.3">
      <c r="A6647">
        <v>6646</v>
      </c>
      <c r="B6647">
        <v>0.66454999999999997</v>
      </c>
      <c r="C6647">
        <v>0.19514999999999999</v>
      </c>
      <c r="D6647">
        <v>0.98924999999999996</v>
      </c>
      <c r="E6647">
        <v>0.11175</v>
      </c>
      <c r="F6647">
        <v>7.2550000000000003E-2</v>
      </c>
      <c r="G6647">
        <v>0.65385000000000004</v>
      </c>
      <c r="H6647">
        <v>0.99234999999999995</v>
      </c>
      <c r="I6647">
        <v>0.26974999999999999</v>
      </c>
      <c r="J6647">
        <v>0.66485000000000005</v>
      </c>
      <c r="K6647">
        <v>0.87255000000000005</v>
      </c>
      <c r="L6647">
        <v>0.86944999999999995</v>
      </c>
    </row>
    <row r="6648" spans="1:12" x14ac:dyDescent="0.3">
      <c r="A6648">
        <v>6647</v>
      </c>
      <c r="B6648">
        <v>0.66464999999999996</v>
      </c>
      <c r="C6648">
        <v>0.84435000000000004</v>
      </c>
      <c r="D6648">
        <v>0.57874999999999999</v>
      </c>
      <c r="E6648">
        <v>0.84565000000000001</v>
      </c>
      <c r="F6648">
        <v>0.26895000000000002</v>
      </c>
      <c r="G6648">
        <v>0.19944999999999999</v>
      </c>
      <c r="H6648">
        <v>0.39365</v>
      </c>
      <c r="I6648">
        <v>0.87634999999999996</v>
      </c>
      <c r="J6648">
        <v>0.29954999999999998</v>
      </c>
      <c r="K6648">
        <v>0.22564999999999999</v>
      </c>
      <c r="L6648">
        <v>0.43845000000000001</v>
      </c>
    </row>
    <row r="6649" spans="1:12" x14ac:dyDescent="0.3">
      <c r="A6649">
        <v>6648</v>
      </c>
      <c r="B6649">
        <v>0.66474999999999995</v>
      </c>
      <c r="C6649">
        <v>0.59594999999999998</v>
      </c>
      <c r="D6649">
        <v>0.13045000000000001</v>
      </c>
      <c r="E6649">
        <v>3.6949999999999997E-2</v>
      </c>
      <c r="F6649">
        <v>0.12015000000000001</v>
      </c>
      <c r="G6649">
        <v>0.93825000000000003</v>
      </c>
      <c r="H6649">
        <v>0.96645000000000003</v>
      </c>
      <c r="I6649">
        <v>0.80164999999999997</v>
      </c>
      <c r="J6649">
        <v>0.30345</v>
      </c>
      <c r="K6649">
        <v>0.34605000000000002</v>
      </c>
      <c r="L6649">
        <v>0.97314999999999996</v>
      </c>
    </row>
    <row r="6650" spans="1:12" x14ac:dyDescent="0.3">
      <c r="A6650">
        <v>6649</v>
      </c>
      <c r="B6650">
        <v>0.66485000000000005</v>
      </c>
      <c r="C6650">
        <v>0.61194999999999999</v>
      </c>
      <c r="D6650">
        <v>0.74334999999999996</v>
      </c>
      <c r="E6650">
        <v>0.39184999999999998</v>
      </c>
      <c r="F6650">
        <v>0.55905000000000005</v>
      </c>
      <c r="G6650">
        <v>0.59445000000000003</v>
      </c>
      <c r="H6650">
        <v>0.68864999999999998</v>
      </c>
      <c r="I6650">
        <v>0.19885</v>
      </c>
      <c r="J6650">
        <v>0.22075</v>
      </c>
      <c r="K6650">
        <v>6.0499999999999998E-3</v>
      </c>
      <c r="L6650">
        <v>0.94315000000000004</v>
      </c>
    </row>
    <row r="6651" spans="1:12" x14ac:dyDescent="0.3">
      <c r="A6651">
        <v>6650</v>
      </c>
      <c r="B6651">
        <v>0.66495000000000004</v>
      </c>
      <c r="C6651">
        <v>0.65515000000000001</v>
      </c>
      <c r="D6651">
        <v>0.13625000000000001</v>
      </c>
      <c r="E6651">
        <v>0.39424999999999999</v>
      </c>
      <c r="F6651">
        <v>0.83645000000000003</v>
      </c>
      <c r="G6651">
        <v>0.52485000000000004</v>
      </c>
      <c r="H6651">
        <v>0.37674999999999997</v>
      </c>
      <c r="I6651">
        <v>0.98814999999999997</v>
      </c>
      <c r="J6651">
        <v>0.21654999999999999</v>
      </c>
      <c r="K6651">
        <v>0.42485000000000001</v>
      </c>
      <c r="L6651">
        <v>0.25114999999999998</v>
      </c>
    </row>
    <row r="6652" spans="1:12" x14ac:dyDescent="0.3">
      <c r="A6652">
        <v>6651</v>
      </c>
      <c r="B6652">
        <v>0.66505000000000003</v>
      </c>
      <c r="C6652">
        <v>0.37354999999999999</v>
      </c>
      <c r="D6652">
        <v>0.84735000000000005</v>
      </c>
      <c r="E6652">
        <v>0.33445000000000003</v>
      </c>
      <c r="F6652">
        <v>0.45474999999999999</v>
      </c>
      <c r="G6652">
        <v>0.92315000000000003</v>
      </c>
      <c r="H6652">
        <v>0.63565000000000005</v>
      </c>
      <c r="I6652">
        <v>0.19175</v>
      </c>
      <c r="J6652">
        <v>0.34755000000000003</v>
      </c>
      <c r="K6652">
        <v>0.70784999999999998</v>
      </c>
      <c r="L6652">
        <v>0.13355</v>
      </c>
    </row>
    <row r="6653" spans="1:12" x14ac:dyDescent="0.3">
      <c r="A6653">
        <v>6652</v>
      </c>
      <c r="B6653">
        <v>0.66515000000000002</v>
      </c>
      <c r="C6653">
        <v>0.50744999999999996</v>
      </c>
      <c r="D6653">
        <v>0.49695</v>
      </c>
      <c r="E6653">
        <v>0.85535000000000005</v>
      </c>
      <c r="F6653">
        <v>0.54085000000000005</v>
      </c>
      <c r="G6653">
        <v>6.6499999999999997E-3</v>
      </c>
      <c r="H6653">
        <v>0.30204999999999999</v>
      </c>
      <c r="I6653">
        <v>0.80005000000000004</v>
      </c>
      <c r="J6653">
        <v>6.4149999999999999E-2</v>
      </c>
      <c r="K6653">
        <v>0.76195000000000002</v>
      </c>
      <c r="L6653">
        <v>0.38035000000000002</v>
      </c>
    </row>
    <row r="6654" spans="1:12" x14ac:dyDescent="0.3">
      <c r="A6654">
        <v>6653</v>
      </c>
      <c r="B6654">
        <v>0.66525000000000001</v>
      </c>
      <c r="C6654">
        <v>0.74175000000000002</v>
      </c>
      <c r="D6654">
        <v>0.67264999999999997</v>
      </c>
      <c r="E6654">
        <v>0.16655</v>
      </c>
      <c r="F6654">
        <v>0.86955000000000005</v>
      </c>
      <c r="G6654">
        <v>0.38824999999999998</v>
      </c>
      <c r="H6654">
        <v>8.4750000000000006E-2</v>
      </c>
      <c r="I6654">
        <v>0.57565</v>
      </c>
      <c r="J6654">
        <v>0.45584999999999998</v>
      </c>
      <c r="K6654">
        <v>0.40475</v>
      </c>
      <c r="L6654">
        <v>0.28775000000000001</v>
      </c>
    </row>
    <row r="6655" spans="1:12" x14ac:dyDescent="0.3">
      <c r="A6655">
        <v>6654</v>
      </c>
      <c r="B6655">
        <v>0.66535</v>
      </c>
      <c r="C6655">
        <v>0.73875000000000002</v>
      </c>
      <c r="D6655">
        <v>0.33955000000000002</v>
      </c>
      <c r="E6655">
        <v>0.46555000000000002</v>
      </c>
      <c r="F6655">
        <v>0.50524999999999998</v>
      </c>
      <c r="G6655">
        <v>0.78935</v>
      </c>
      <c r="H6655">
        <v>0.71194999999999997</v>
      </c>
      <c r="I6655">
        <v>0.94564999999999999</v>
      </c>
      <c r="J6655">
        <v>0.96994999999999998</v>
      </c>
      <c r="K6655">
        <v>0.82665</v>
      </c>
      <c r="L6655">
        <v>0.93945000000000001</v>
      </c>
    </row>
    <row r="6656" spans="1:12" x14ac:dyDescent="0.3">
      <c r="A6656">
        <v>6655</v>
      </c>
      <c r="B6656">
        <v>0.66544999999999999</v>
      </c>
      <c r="C6656">
        <v>0.59545000000000003</v>
      </c>
      <c r="D6656">
        <v>0.92164999999999997</v>
      </c>
      <c r="E6656">
        <v>0.39455000000000001</v>
      </c>
      <c r="F6656">
        <v>0.69645000000000001</v>
      </c>
      <c r="G6656">
        <v>0.93525000000000003</v>
      </c>
      <c r="H6656">
        <v>0.49535000000000001</v>
      </c>
      <c r="I6656">
        <v>0.96794999999999998</v>
      </c>
      <c r="J6656">
        <v>6.5049999999999997E-2</v>
      </c>
      <c r="K6656">
        <v>0.75644999999999996</v>
      </c>
      <c r="L6656">
        <v>0.96335000000000004</v>
      </c>
    </row>
    <row r="6657" spans="1:12" x14ac:dyDescent="0.3">
      <c r="A6657">
        <v>6656</v>
      </c>
      <c r="B6657">
        <v>0.66554999999999997</v>
      </c>
      <c r="C6657">
        <v>0.19964999999999999</v>
      </c>
      <c r="D6657">
        <v>0.49254999999999999</v>
      </c>
      <c r="E6657">
        <v>0.87995000000000001</v>
      </c>
      <c r="F6657">
        <v>0.14185</v>
      </c>
      <c r="G6657">
        <v>0.48385</v>
      </c>
      <c r="H6657">
        <v>0.63134999999999997</v>
      </c>
      <c r="I6657">
        <v>0.66074999999999995</v>
      </c>
      <c r="J6657">
        <v>0.66644999999999999</v>
      </c>
      <c r="K6657">
        <v>0.92905000000000004</v>
      </c>
      <c r="L6657">
        <v>0.34065000000000001</v>
      </c>
    </row>
    <row r="6658" spans="1:12" x14ac:dyDescent="0.3">
      <c r="A6658">
        <v>6657</v>
      </c>
      <c r="B6658">
        <v>0.66564999999999996</v>
      </c>
      <c r="C6658">
        <v>0.68235000000000001</v>
      </c>
      <c r="D6658">
        <v>0.85475000000000001</v>
      </c>
      <c r="E6658">
        <v>0.83865000000000001</v>
      </c>
      <c r="F6658">
        <v>0.70165</v>
      </c>
      <c r="G6658">
        <v>0.10695</v>
      </c>
      <c r="H6658">
        <v>0.87114999999999998</v>
      </c>
      <c r="I6658">
        <v>0.20735000000000001</v>
      </c>
      <c r="J6658">
        <v>0.58284999999999998</v>
      </c>
      <c r="K6658">
        <v>0.79684999999999995</v>
      </c>
      <c r="L6658">
        <v>0.29544999999999999</v>
      </c>
    </row>
    <row r="6659" spans="1:12" x14ac:dyDescent="0.3">
      <c r="A6659">
        <v>6658</v>
      </c>
      <c r="B6659">
        <v>0.66574999999999995</v>
      </c>
      <c r="C6659">
        <v>0.94764999999999999</v>
      </c>
      <c r="D6659">
        <v>0.19944999999999999</v>
      </c>
      <c r="E6659">
        <v>0.91825000000000001</v>
      </c>
      <c r="F6659">
        <v>0.46994999999999998</v>
      </c>
      <c r="G6659">
        <v>0.59104999999999996</v>
      </c>
      <c r="H6659">
        <v>0.35604999999999998</v>
      </c>
      <c r="I6659">
        <v>0.93194999999999995</v>
      </c>
      <c r="J6659">
        <v>0.45695000000000002</v>
      </c>
      <c r="K6659">
        <v>0.60985</v>
      </c>
      <c r="L6659">
        <v>0.35694999999999999</v>
      </c>
    </row>
    <row r="6660" spans="1:12" x14ac:dyDescent="0.3">
      <c r="A6660">
        <v>6659</v>
      </c>
      <c r="B6660">
        <v>0.66585000000000005</v>
      </c>
      <c r="C6660">
        <v>5.0650000000000001E-2</v>
      </c>
      <c r="D6660">
        <v>0.57894999999999996</v>
      </c>
      <c r="E6660">
        <v>0.83804999999999996</v>
      </c>
      <c r="F6660">
        <v>0.22165000000000001</v>
      </c>
      <c r="G6660">
        <v>0.90205000000000002</v>
      </c>
      <c r="H6660">
        <v>0.81094999999999995</v>
      </c>
      <c r="I6660">
        <v>0.48625000000000002</v>
      </c>
      <c r="J6660">
        <v>0.24395</v>
      </c>
      <c r="K6660">
        <v>0.48715000000000003</v>
      </c>
      <c r="L6660">
        <v>0.26884999999999998</v>
      </c>
    </row>
    <row r="6661" spans="1:12" x14ac:dyDescent="0.3">
      <c r="A6661">
        <v>6660</v>
      </c>
      <c r="B6661">
        <v>0.66595000000000004</v>
      </c>
      <c r="C6661">
        <v>3.075E-2</v>
      </c>
      <c r="D6661">
        <v>0.24984999999999999</v>
      </c>
      <c r="E6661">
        <v>0.41354999999999997</v>
      </c>
      <c r="F6661">
        <v>0.33424999999999999</v>
      </c>
      <c r="G6661">
        <v>0.44614999999999999</v>
      </c>
      <c r="H6661">
        <v>0.32555000000000001</v>
      </c>
      <c r="I6661">
        <v>0.15675</v>
      </c>
      <c r="J6661">
        <v>0.67184999999999995</v>
      </c>
      <c r="K6661">
        <v>0.29094999999999999</v>
      </c>
      <c r="L6661">
        <v>7.4249999999999997E-2</v>
      </c>
    </row>
    <row r="6662" spans="1:12" x14ac:dyDescent="0.3">
      <c r="A6662">
        <v>6661</v>
      </c>
      <c r="B6662">
        <v>0.66605000000000003</v>
      </c>
      <c r="C6662">
        <v>0.65795000000000003</v>
      </c>
      <c r="D6662">
        <v>0.73694999999999999</v>
      </c>
      <c r="E6662">
        <v>0.29725000000000001</v>
      </c>
      <c r="F6662">
        <v>0.90434999999999999</v>
      </c>
      <c r="G6662">
        <v>0.70035000000000003</v>
      </c>
      <c r="H6662">
        <v>0.23155000000000001</v>
      </c>
      <c r="I6662">
        <v>0.62304999999999999</v>
      </c>
      <c r="J6662">
        <v>0.57984999999999998</v>
      </c>
      <c r="K6662">
        <v>0.19835</v>
      </c>
      <c r="L6662">
        <v>8.5500000000000003E-3</v>
      </c>
    </row>
    <row r="6663" spans="1:12" x14ac:dyDescent="0.3">
      <c r="A6663">
        <v>6662</v>
      </c>
      <c r="B6663">
        <v>0.66615000000000002</v>
      </c>
      <c r="C6663">
        <v>0.13164999999999999</v>
      </c>
      <c r="D6663">
        <v>0.85535000000000005</v>
      </c>
      <c r="E6663">
        <v>0.28715000000000002</v>
      </c>
      <c r="F6663">
        <v>0.38335000000000002</v>
      </c>
      <c r="G6663">
        <v>0.28985</v>
      </c>
      <c r="H6663">
        <v>0.29644999999999999</v>
      </c>
      <c r="I6663">
        <v>0.11305</v>
      </c>
      <c r="J6663">
        <v>0.26874999999999999</v>
      </c>
      <c r="K6663">
        <v>0.25914999999999999</v>
      </c>
      <c r="L6663">
        <v>0.34125</v>
      </c>
    </row>
    <row r="6664" spans="1:12" x14ac:dyDescent="0.3">
      <c r="A6664">
        <v>6663</v>
      </c>
      <c r="B6664">
        <v>0.66625000000000001</v>
      </c>
      <c r="C6664">
        <v>0.31395000000000001</v>
      </c>
      <c r="D6664">
        <v>0.83045000000000002</v>
      </c>
      <c r="E6664">
        <v>0.69225000000000003</v>
      </c>
      <c r="F6664">
        <v>5.6349999999999997E-2</v>
      </c>
      <c r="G6664">
        <v>0.99995000000000001</v>
      </c>
      <c r="H6664">
        <v>0.12675</v>
      </c>
      <c r="I6664">
        <v>0.12625</v>
      </c>
      <c r="J6664">
        <v>0.86975000000000002</v>
      </c>
      <c r="K6664">
        <v>0.47965000000000002</v>
      </c>
      <c r="L6664">
        <v>0.39295000000000002</v>
      </c>
    </row>
    <row r="6665" spans="1:12" x14ac:dyDescent="0.3">
      <c r="A6665">
        <v>6664</v>
      </c>
      <c r="B6665">
        <v>0.66635</v>
      </c>
      <c r="C6665">
        <v>0.58225000000000005</v>
      </c>
      <c r="D6665">
        <v>0.60455000000000003</v>
      </c>
      <c r="E6665">
        <v>0.10945000000000001</v>
      </c>
      <c r="F6665">
        <v>0.52534999999999998</v>
      </c>
      <c r="G6665">
        <v>0.69864999999999999</v>
      </c>
      <c r="H6665">
        <v>0.28625</v>
      </c>
      <c r="I6665">
        <v>4.7350000000000003E-2</v>
      </c>
      <c r="J6665">
        <v>0.79654999999999998</v>
      </c>
      <c r="K6665">
        <v>0.72294999999999998</v>
      </c>
      <c r="L6665">
        <v>0.56054999999999999</v>
      </c>
    </row>
    <row r="6666" spans="1:12" x14ac:dyDescent="0.3">
      <c r="A6666">
        <v>6665</v>
      </c>
      <c r="B6666">
        <v>0.66644999999999999</v>
      </c>
      <c r="C6666">
        <v>0.86855000000000004</v>
      </c>
      <c r="D6666">
        <v>0.69984999999999997</v>
      </c>
      <c r="E6666">
        <v>0.17685000000000001</v>
      </c>
      <c r="F6666">
        <v>0.75834999999999997</v>
      </c>
      <c r="G6666">
        <v>0.97204999999999997</v>
      </c>
      <c r="H6666">
        <v>0.52975000000000005</v>
      </c>
      <c r="I6666">
        <v>0.22175</v>
      </c>
      <c r="J6666">
        <v>0.69045000000000001</v>
      </c>
      <c r="K6666">
        <v>0.66805000000000003</v>
      </c>
      <c r="L6666">
        <v>0.92645</v>
      </c>
    </row>
    <row r="6667" spans="1:12" x14ac:dyDescent="0.3">
      <c r="A6667">
        <v>6666</v>
      </c>
      <c r="B6667">
        <v>0.66654999999999998</v>
      </c>
      <c r="C6667">
        <v>0.85275000000000001</v>
      </c>
      <c r="D6667">
        <v>4.6850000000000003E-2</v>
      </c>
      <c r="E6667">
        <v>0.66854999999999998</v>
      </c>
      <c r="F6667">
        <v>0.10995000000000001</v>
      </c>
      <c r="G6667">
        <v>0.71655000000000002</v>
      </c>
      <c r="H6667">
        <v>0.37214999999999998</v>
      </c>
      <c r="I6667">
        <v>0.24554999999999999</v>
      </c>
      <c r="J6667">
        <v>0.31755</v>
      </c>
      <c r="K6667">
        <v>0.37195</v>
      </c>
      <c r="L6667">
        <v>0.76295000000000002</v>
      </c>
    </row>
    <row r="6668" spans="1:12" x14ac:dyDescent="0.3">
      <c r="A6668">
        <v>6667</v>
      </c>
      <c r="B6668">
        <v>0.66664999999999996</v>
      </c>
      <c r="C6668">
        <v>0.83304999999999996</v>
      </c>
      <c r="D6668">
        <v>0.54305000000000003</v>
      </c>
      <c r="E6668">
        <v>5.8749999999999997E-2</v>
      </c>
      <c r="F6668">
        <v>0.48165000000000002</v>
      </c>
      <c r="G6668">
        <v>0.22605</v>
      </c>
      <c r="H6668">
        <v>0.21804999999999999</v>
      </c>
      <c r="I6668">
        <v>0.11125</v>
      </c>
      <c r="J6668">
        <v>0.40805000000000002</v>
      </c>
      <c r="K6668">
        <v>0.82894999999999996</v>
      </c>
      <c r="L6668">
        <v>0.77105000000000001</v>
      </c>
    </row>
    <row r="6669" spans="1:12" x14ac:dyDescent="0.3">
      <c r="A6669">
        <v>6668</v>
      </c>
      <c r="B6669">
        <v>0.66674999999999995</v>
      </c>
      <c r="C6669">
        <v>0.54954999999999998</v>
      </c>
      <c r="D6669">
        <v>0.92025000000000001</v>
      </c>
      <c r="E6669">
        <v>0.27565000000000001</v>
      </c>
      <c r="F6669">
        <v>0.14545</v>
      </c>
      <c r="G6669">
        <v>0.18855</v>
      </c>
      <c r="H6669">
        <v>2.4499999999999999E-3</v>
      </c>
      <c r="I6669">
        <v>2.215E-2</v>
      </c>
      <c r="J6669">
        <v>0.18934999999999999</v>
      </c>
      <c r="K6669">
        <v>0.12534999999999999</v>
      </c>
      <c r="L6669">
        <v>0.62365000000000004</v>
      </c>
    </row>
    <row r="6670" spans="1:12" x14ac:dyDescent="0.3">
      <c r="A6670">
        <v>6669</v>
      </c>
      <c r="B6670">
        <v>0.66685000000000005</v>
      </c>
      <c r="C6670">
        <v>0.72294999999999998</v>
      </c>
      <c r="D6670">
        <v>0.98504999999999998</v>
      </c>
      <c r="E6670">
        <v>0.19625000000000001</v>
      </c>
      <c r="F6670">
        <v>0.42604999999999998</v>
      </c>
      <c r="G6670">
        <v>0.62755000000000005</v>
      </c>
      <c r="H6670">
        <v>0.32974999999999999</v>
      </c>
      <c r="I6670">
        <v>0.95994999999999997</v>
      </c>
      <c r="J6670">
        <v>0.32024999999999998</v>
      </c>
      <c r="K6670">
        <v>0.28515000000000001</v>
      </c>
      <c r="L6670">
        <v>0.51885000000000003</v>
      </c>
    </row>
    <row r="6671" spans="1:12" x14ac:dyDescent="0.3">
      <c r="A6671">
        <v>6670</v>
      </c>
      <c r="B6671">
        <v>0.66695000000000004</v>
      </c>
      <c r="C6671">
        <v>0.43225000000000002</v>
      </c>
      <c r="D6671">
        <v>0.71104999999999996</v>
      </c>
      <c r="E6671">
        <v>0.61934999999999996</v>
      </c>
      <c r="F6671">
        <v>0.66944999999999999</v>
      </c>
      <c r="G6671">
        <v>2.0650000000000002E-2</v>
      </c>
      <c r="H6671">
        <v>0.87834999999999996</v>
      </c>
      <c r="I6671">
        <v>0.75865000000000005</v>
      </c>
      <c r="J6671">
        <v>0.79544999999999999</v>
      </c>
      <c r="K6671">
        <v>0.46834999999999999</v>
      </c>
      <c r="L6671">
        <v>0.80595000000000006</v>
      </c>
    </row>
    <row r="6672" spans="1:12" x14ac:dyDescent="0.3">
      <c r="A6672">
        <v>6671</v>
      </c>
      <c r="B6672">
        <v>0.66705000000000003</v>
      </c>
      <c r="C6672">
        <v>0.11685</v>
      </c>
      <c r="D6672">
        <v>0.25274999999999997</v>
      </c>
      <c r="E6672">
        <v>0.77305000000000001</v>
      </c>
      <c r="F6672">
        <v>0.50985000000000003</v>
      </c>
      <c r="G6672">
        <v>0.19405</v>
      </c>
      <c r="H6672">
        <v>6.4049999999999996E-2</v>
      </c>
      <c r="I6672">
        <v>0.82765</v>
      </c>
      <c r="J6672">
        <v>0.73855000000000004</v>
      </c>
      <c r="K6672">
        <v>0.38674999999999998</v>
      </c>
      <c r="L6672">
        <v>0.10705000000000001</v>
      </c>
    </row>
    <row r="6673" spans="1:12" x14ac:dyDescent="0.3">
      <c r="A6673">
        <v>6672</v>
      </c>
      <c r="B6673">
        <v>0.66715000000000002</v>
      </c>
      <c r="C6673">
        <v>0.26905000000000001</v>
      </c>
      <c r="D6673">
        <v>0.61995</v>
      </c>
      <c r="E6673">
        <v>0.64334999999999998</v>
      </c>
      <c r="F6673">
        <v>0.51544999999999996</v>
      </c>
      <c r="G6673">
        <v>0.83674999999999999</v>
      </c>
      <c r="H6673">
        <v>0.94115000000000004</v>
      </c>
      <c r="I6673">
        <v>0.32395000000000002</v>
      </c>
      <c r="J6673">
        <v>0.62244999999999995</v>
      </c>
      <c r="K6673">
        <v>0.73824999999999996</v>
      </c>
      <c r="L6673">
        <v>0.13214999999999999</v>
      </c>
    </row>
    <row r="6674" spans="1:12" x14ac:dyDescent="0.3">
      <c r="A6674">
        <v>6673</v>
      </c>
      <c r="B6674">
        <v>0.66725000000000001</v>
      </c>
      <c r="C6674">
        <v>8.5449999999999998E-2</v>
      </c>
      <c r="D6674">
        <v>0.28225</v>
      </c>
      <c r="E6674">
        <v>0.86595</v>
      </c>
      <c r="F6674">
        <v>0.41904999999999998</v>
      </c>
      <c r="G6674">
        <v>0.74355000000000004</v>
      </c>
      <c r="H6674">
        <v>3.6949999999999997E-2</v>
      </c>
      <c r="I6674">
        <v>0.92144999999999999</v>
      </c>
      <c r="J6674">
        <v>0.10514999999999999</v>
      </c>
      <c r="K6674">
        <v>8.4349999999999994E-2</v>
      </c>
      <c r="L6674">
        <v>0.87614999999999998</v>
      </c>
    </row>
    <row r="6675" spans="1:12" x14ac:dyDescent="0.3">
      <c r="A6675">
        <v>6674</v>
      </c>
      <c r="B6675">
        <v>0.66735</v>
      </c>
      <c r="C6675">
        <v>0.15934999999999999</v>
      </c>
      <c r="D6675">
        <v>0.22195000000000001</v>
      </c>
      <c r="E6675">
        <v>0.31585000000000002</v>
      </c>
      <c r="F6675">
        <v>0.89534999999999998</v>
      </c>
      <c r="G6675">
        <v>0.91954999999999998</v>
      </c>
      <c r="H6675">
        <v>0.81535000000000002</v>
      </c>
      <c r="I6675">
        <v>4.2349999999999999E-2</v>
      </c>
      <c r="J6675">
        <v>0.99665000000000004</v>
      </c>
      <c r="K6675">
        <v>0.69774999999999998</v>
      </c>
      <c r="L6675">
        <v>0.72145000000000004</v>
      </c>
    </row>
    <row r="6676" spans="1:12" x14ac:dyDescent="0.3">
      <c r="A6676">
        <v>6675</v>
      </c>
      <c r="B6676">
        <v>0.66744999999999999</v>
      </c>
      <c r="C6676">
        <v>0.51524999999999999</v>
      </c>
      <c r="D6676">
        <v>5.7950000000000002E-2</v>
      </c>
      <c r="E6676">
        <v>0.60634999999999994</v>
      </c>
      <c r="F6676">
        <v>0.48604999999999998</v>
      </c>
      <c r="G6676">
        <v>0.84045000000000003</v>
      </c>
      <c r="H6676">
        <v>0.97084999999999999</v>
      </c>
      <c r="I6676">
        <v>0.13744999999999999</v>
      </c>
      <c r="J6676">
        <v>0.61085</v>
      </c>
      <c r="K6676">
        <v>0.14824999999999999</v>
      </c>
      <c r="L6676">
        <v>0.57425000000000004</v>
      </c>
    </row>
    <row r="6677" spans="1:12" x14ac:dyDescent="0.3">
      <c r="A6677">
        <v>6676</v>
      </c>
      <c r="B6677">
        <v>0.66754999999999998</v>
      </c>
      <c r="C6677">
        <v>9.4350000000000003E-2</v>
      </c>
      <c r="D6677">
        <v>0.58825000000000005</v>
      </c>
      <c r="E6677">
        <v>0.84475</v>
      </c>
      <c r="F6677">
        <v>0.28994999999999999</v>
      </c>
      <c r="G6677">
        <v>0.76275000000000004</v>
      </c>
      <c r="H6677">
        <v>0.71975</v>
      </c>
      <c r="I6677">
        <v>6.5850000000000006E-2</v>
      </c>
      <c r="J6677">
        <v>3.2250000000000001E-2</v>
      </c>
      <c r="K6677">
        <v>0.54174999999999995</v>
      </c>
      <c r="L6677">
        <v>0.79144999999999999</v>
      </c>
    </row>
    <row r="6678" spans="1:12" x14ac:dyDescent="0.3">
      <c r="A6678">
        <v>6677</v>
      </c>
      <c r="B6678">
        <v>0.66764999999999997</v>
      </c>
      <c r="C6678">
        <v>0.34665000000000001</v>
      </c>
      <c r="D6678">
        <v>0.88754999999999995</v>
      </c>
      <c r="E6678">
        <v>0.54874999999999996</v>
      </c>
      <c r="F6678">
        <v>0.56664999999999999</v>
      </c>
      <c r="G6678">
        <v>0.21295</v>
      </c>
      <c r="H6678">
        <v>0.87514999999999998</v>
      </c>
      <c r="I6678">
        <v>8.5449999999999998E-2</v>
      </c>
      <c r="J6678">
        <v>6.7499999999999999E-3</v>
      </c>
      <c r="K6678">
        <v>0.42514999999999997</v>
      </c>
      <c r="L6678">
        <v>0.68584999999999996</v>
      </c>
    </row>
    <row r="6679" spans="1:12" x14ac:dyDescent="0.3">
      <c r="A6679">
        <v>6678</v>
      </c>
      <c r="B6679">
        <v>0.66774999999999995</v>
      </c>
      <c r="C6679">
        <v>0.38805000000000001</v>
      </c>
      <c r="D6679">
        <v>0.16464999999999999</v>
      </c>
      <c r="E6679">
        <v>0.24335000000000001</v>
      </c>
      <c r="F6679">
        <v>0.29044999999999999</v>
      </c>
      <c r="G6679">
        <v>0.89334999999999998</v>
      </c>
      <c r="H6679">
        <v>1.005E-2</v>
      </c>
      <c r="I6679">
        <v>0.55615000000000003</v>
      </c>
      <c r="J6679">
        <v>0.70365</v>
      </c>
      <c r="K6679">
        <v>0.57055</v>
      </c>
      <c r="L6679">
        <v>0.95374999999999999</v>
      </c>
    </row>
    <row r="6680" spans="1:12" x14ac:dyDescent="0.3">
      <c r="A6680">
        <v>6679</v>
      </c>
      <c r="B6680">
        <v>0.66785000000000005</v>
      </c>
      <c r="C6680">
        <v>0.70345000000000002</v>
      </c>
      <c r="D6680">
        <v>0.86445000000000005</v>
      </c>
      <c r="E6680">
        <v>0.78095000000000003</v>
      </c>
      <c r="F6680">
        <v>0.43525000000000003</v>
      </c>
      <c r="G6680">
        <v>9.4450000000000006E-2</v>
      </c>
      <c r="H6680">
        <v>0.44155</v>
      </c>
      <c r="I6680">
        <v>0.30895</v>
      </c>
      <c r="J6680">
        <v>0.32705000000000001</v>
      </c>
      <c r="K6680">
        <v>0.69694999999999996</v>
      </c>
      <c r="L6680">
        <v>0.45065</v>
      </c>
    </row>
    <row r="6681" spans="1:12" x14ac:dyDescent="0.3">
      <c r="A6681">
        <v>6680</v>
      </c>
      <c r="B6681">
        <v>0.66795000000000004</v>
      </c>
      <c r="C6681">
        <v>0.50095000000000001</v>
      </c>
      <c r="D6681">
        <v>0.93005000000000004</v>
      </c>
      <c r="E6681">
        <v>0.99814999999999998</v>
      </c>
      <c r="F6681">
        <v>0.49895</v>
      </c>
      <c r="G6681">
        <v>0.74904999999999999</v>
      </c>
      <c r="H6681">
        <v>0.88444999999999996</v>
      </c>
      <c r="I6681">
        <v>0.59125000000000005</v>
      </c>
      <c r="J6681">
        <v>0.16084999999999999</v>
      </c>
      <c r="K6681">
        <v>0.32085000000000002</v>
      </c>
      <c r="L6681">
        <v>1.4449999999999999E-2</v>
      </c>
    </row>
    <row r="6682" spans="1:12" x14ac:dyDescent="0.3">
      <c r="A6682">
        <v>6681</v>
      </c>
      <c r="B6682">
        <v>0.66805000000000003</v>
      </c>
      <c r="C6682">
        <v>0.15154999999999999</v>
      </c>
      <c r="D6682">
        <v>0.92964999999999998</v>
      </c>
      <c r="E6682">
        <v>0.38915</v>
      </c>
      <c r="F6682">
        <v>0.70284999999999997</v>
      </c>
      <c r="G6682">
        <v>0.36564999999999998</v>
      </c>
      <c r="H6682">
        <v>0.31364999999999998</v>
      </c>
      <c r="I6682">
        <v>0.65674999999999994</v>
      </c>
      <c r="J6682">
        <v>3.2750000000000001E-2</v>
      </c>
      <c r="K6682">
        <v>0.87665000000000004</v>
      </c>
      <c r="L6682">
        <v>0.62165000000000004</v>
      </c>
    </row>
    <row r="6683" spans="1:12" x14ac:dyDescent="0.3">
      <c r="A6683">
        <v>6682</v>
      </c>
      <c r="B6683">
        <v>0.66815000000000002</v>
      </c>
      <c r="C6683">
        <v>0.18815000000000001</v>
      </c>
      <c r="D6683">
        <v>0.64475000000000005</v>
      </c>
      <c r="E6683">
        <v>0.94825000000000004</v>
      </c>
      <c r="F6683">
        <v>0.19455</v>
      </c>
      <c r="G6683">
        <v>0.11215</v>
      </c>
      <c r="H6683">
        <v>0.17705000000000001</v>
      </c>
      <c r="I6683">
        <v>0.51454999999999995</v>
      </c>
      <c r="J6683">
        <v>0.62465000000000004</v>
      </c>
      <c r="K6683">
        <v>0.78674999999999995</v>
      </c>
      <c r="L6683">
        <v>0.33724999999999999</v>
      </c>
    </row>
    <row r="6684" spans="1:12" x14ac:dyDescent="0.3">
      <c r="A6684">
        <v>6683</v>
      </c>
      <c r="B6684">
        <v>0.66825000000000001</v>
      </c>
      <c r="C6684">
        <v>9.2050000000000007E-2</v>
      </c>
      <c r="D6684">
        <v>6.5949999999999995E-2</v>
      </c>
      <c r="E6684">
        <v>0.44314999999999999</v>
      </c>
      <c r="F6684">
        <v>0.42244999999999999</v>
      </c>
      <c r="G6684">
        <v>0.65685000000000004</v>
      </c>
      <c r="H6684">
        <v>0.56664999999999999</v>
      </c>
      <c r="I6684">
        <v>0.67464999999999997</v>
      </c>
      <c r="J6684">
        <v>0.64444999999999997</v>
      </c>
      <c r="K6684">
        <v>0.10635</v>
      </c>
      <c r="L6684">
        <v>0.37235000000000001</v>
      </c>
    </row>
    <row r="6685" spans="1:12" x14ac:dyDescent="0.3">
      <c r="A6685">
        <v>6684</v>
      </c>
      <c r="B6685">
        <v>0.66835</v>
      </c>
      <c r="C6685">
        <v>0.99165000000000003</v>
      </c>
      <c r="D6685">
        <v>0.24235000000000001</v>
      </c>
      <c r="E6685">
        <v>0.62224999999999997</v>
      </c>
      <c r="F6685">
        <v>0.79435</v>
      </c>
      <c r="G6685">
        <v>0.21404999999999999</v>
      </c>
      <c r="H6685">
        <v>0.34005000000000002</v>
      </c>
      <c r="I6685">
        <v>0.86834999999999996</v>
      </c>
      <c r="J6685">
        <v>3.075E-2</v>
      </c>
      <c r="K6685">
        <v>0.48315000000000002</v>
      </c>
      <c r="L6685">
        <v>0.83645000000000003</v>
      </c>
    </row>
    <row r="6686" spans="1:12" x14ac:dyDescent="0.3">
      <c r="A6686">
        <v>6685</v>
      </c>
      <c r="B6686">
        <v>0.66844999999999999</v>
      </c>
      <c r="C6686">
        <v>0.87814999999999999</v>
      </c>
      <c r="D6686">
        <v>0.67235</v>
      </c>
      <c r="E6686">
        <v>0.58774999999999999</v>
      </c>
      <c r="F6686">
        <v>8.9749999999999996E-2</v>
      </c>
      <c r="G6686">
        <v>0.27615000000000001</v>
      </c>
      <c r="H6686">
        <v>0.69484999999999997</v>
      </c>
      <c r="I6686">
        <v>0.22475000000000001</v>
      </c>
      <c r="J6686">
        <v>0.54405000000000003</v>
      </c>
      <c r="K6686">
        <v>8.5250000000000006E-2</v>
      </c>
      <c r="L6686">
        <v>0.77544999999999997</v>
      </c>
    </row>
    <row r="6687" spans="1:12" x14ac:dyDescent="0.3">
      <c r="A6687">
        <v>6686</v>
      </c>
      <c r="B6687">
        <v>0.66854999999999998</v>
      </c>
      <c r="C6687">
        <v>0.82635000000000003</v>
      </c>
      <c r="D6687">
        <v>0.82615000000000005</v>
      </c>
      <c r="E6687">
        <v>0.11985</v>
      </c>
      <c r="F6687">
        <v>0.78064999999999996</v>
      </c>
      <c r="G6687">
        <v>0.85175000000000001</v>
      </c>
      <c r="H6687">
        <v>0.47405000000000003</v>
      </c>
      <c r="I6687">
        <v>0.40784999999999999</v>
      </c>
      <c r="J6687">
        <v>2.5000000000000001E-4</v>
      </c>
      <c r="K6687">
        <v>0.93474999999999997</v>
      </c>
      <c r="L6687">
        <v>0.57274999999999998</v>
      </c>
    </row>
    <row r="6688" spans="1:12" x14ac:dyDescent="0.3">
      <c r="A6688">
        <v>6687</v>
      </c>
      <c r="B6688">
        <v>0.66864999999999997</v>
      </c>
      <c r="C6688">
        <v>0.62314999999999998</v>
      </c>
      <c r="D6688">
        <v>0.17555000000000001</v>
      </c>
      <c r="E6688">
        <v>0.83165</v>
      </c>
      <c r="F6688">
        <v>0.78185000000000004</v>
      </c>
      <c r="G6688">
        <v>6.1949999999999998E-2</v>
      </c>
      <c r="H6688">
        <v>0.38664999999999999</v>
      </c>
      <c r="I6688">
        <v>0.64185000000000003</v>
      </c>
      <c r="J6688">
        <v>0.97704999999999997</v>
      </c>
      <c r="K6688">
        <v>0.11705</v>
      </c>
      <c r="L6688">
        <v>0.29644999999999999</v>
      </c>
    </row>
    <row r="6689" spans="1:12" x14ac:dyDescent="0.3">
      <c r="A6689">
        <v>6688</v>
      </c>
      <c r="B6689">
        <v>0.66874999999999996</v>
      </c>
      <c r="C6689">
        <v>0.27625</v>
      </c>
      <c r="D6689">
        <v>0.10305</v>
      </c>
      <c r="E6689">
        <v>0.98665000000000003</v>
      </c>
      <c r="F6689">
        <v>0.59414999999999996</v>
      </c>
      <c r="G6689">
        <v>0.87844999999999995</v>
      </c>
      <c r="H6689">
        <v>0.24854999999999999</v>
      </c>
      <c r="I6689">
        <v>0.39415</v>
      </c>
      <c r="J6689">
        <v>0.13525000000000001</v>
      </c>
      <c r="K6689">
        <v>0.88324999999999998</v>
      </c>
      <c r="L6689">
        <v>0.54144999999999999</v>
      </c>
    </row>
    <row r="6690" spans="1:12" x14ac:dyDescent="0.3">
      <c r="A6690">
        <v>6689</v>
      </c>
      <c r="B6690">
        <v>0.66884999999999994</v>
      </c>
      <c r="C6690">
        <v>0.41604999999999998</v>
      </c>
      <c r="D6690">
        <v>0.62134999999999996</v>
      </c>
      <c r="E6690">
        <v>0.87375000000000003</v>
      </c>
      <c r="F6690">
        <v>0.20774999999999999</v>
      </c>
      <c r="G6690">
        <v>0.42385</v>
      </c>
      <c r="H6690">
        <v>0.33505000000000001</v>
      </c>
      <c r="I6690">
        <v>0.33915000000000001</v>
      </c>
      <c r="J6690">
        <v>0.54795000000000005</v>
      </c>
      <c r="K6690">
        <v>9.0950000000000003E-2</v>
      </c>
      <c r="L6690">
        <v>0.74865000000000004</v>
      </c>
    </row>
    <row r="6691" spans="1:12" x14ac:dyDescent="0.3">
      <c r="A6691">
        <v>6690</v>
      </c>
      <c r="B6691">
        <v>0.66895000000000004</v>
      </c>
      <c r="C6691">
        <v>5.0450000000000002E-2</v>
      </c>
      <c r="D6691">
        <v>0.53615000000000002</v>
      </c>
      <c r="E6691">
        <v>8.9450000000000002E-2</v>
      </c>
      <c r="F6691">
        <v>0.93074999999999997</v>
      </c>
      <c r="G6691">
        <v>0.14635000000000001</v>
      </c>
      <c r="H6691">
        <v>0.15925</v>
      </c>
      <c r="I6691">
        <v>0.87544999999999995</v>
      </c>
      <c r="J6691">
        <v>0.14085</v>
      </c>
      <c r="K6691">
        <v>8.7550000000000003E-2</v>
      </c>
      <c r="L6691">
        <v>0.94835000000000003</v>
      </c>
    </row>
    <row r="6692" spans="1:12" x14ac:dyDescent="0.3">
      <c r="A6692">
        <v>6691</v>
      </c>
      <c r="B6692">
        <v>0.66905000000000003</v>
      </c>
      <c r="C6692">
        <v>0.99795</v>
      </c>
      <c r="D6692">
        <v>0.44045000000000001</v>
      </c>
      <c r="E6692">
        <v>0.89975000000000005</v>
      </c>
      <c r="F6692">
        <v>0.34734999999999999</v>
      </c>
      <c r="G6692">
        <v>0.84745000000000004</v>
      </c>
      <c r="H6692">
        <v>0.12365</v>
      </c>
      <c r="I6692">
        <v>0.12864999999999999</v>
      </c>
      <c r="J6692">
        <v>0.12705</v>
      </c>
      <c r="K6692">
        <v>0.46505000000000002</v>
      </c>
      <c r="L6692">
        <v>0.79515000000000002</v>
      </c>
    </row>
    <row r="6693" spans="1:12" x14ac:dyDescent="0.3">
      <c r="A6693">
        <v>6692</v>
      </c>
      <c r="B6693">
        <v>0.66915000000000002</v>
      </c>
      <c r="C6693">
        <v>0.48954999999999999</v>
      </c>
      <c r="D6693">
        <v>0.67064999999999997</v>
      </c>
      <c r="E6693">
        <v>0.85194999999999999</v>
      </c>
      <c r="F6693">
        <v>0.91344999999999998</v>
      </c>
      <c r="G6693">
        <v>0.17415</v>
      </c>
      <c r="H6693">
        <v>0.62514999999999998</v>
      </c>
      <c r="I6693">
        <v>0.39674999999999999</v>
      </c>
      <c r="J6693">
        <v>0.80815000000000003</v>
      </c>
      <c r="K6693">
        <v>0.74295</v>
      </c>
      <c r="L6693">
        <v>0.27295000000000003</v>
      </c>
    </row>
    <row r="6694" spans="1:12" x14ac:dyDescent="0.3">
      <c r="A6694">
        <v>6693</v>
      </c>
      <c r="B6694">
        <v>0.66925000000000001</v>
      </c>
      <c r="C6694">
        <v>0.62044999999999995</v>
      </c>
      <c r="D6694">
        <v>0.54905000000000004</v>
      </c>
      <c r="E6694">
        <v>0.28965000000000002</v>
      </c>
      <c r="F6694">
        <v>0.97994999999999999</v>
      </c>
      <c r="G6694">
        <v>0.82174999999999998</v>
      </c>
      <c r="H6694">
        <v>0.44605</v>
      </c>
      <c r="I6694">
        <v>0.62175000000000002</v>
      </c>
      <c r="J6694">
        <v>0.81184999999999996</v>
      </c>
      <c r="K6694">
        <v>0.41885</v>
      </c>
      <c r="L6694">
        <v>0.38205</v>
      </c>
    </row>
    <row r="6695" spans="1:12" x14ac:dyDescent="0.3">
      <c r="A6695">
        <v>6694</v>
      </c>
      <c r="B6695">
        <v>0.66935</v>
      </c>
      <c r="C6695">
        <v>0.34315000000000001</v>
      </c>
      <c r="D6695">
        <v>0.86604999999999999</v>
      </c>
      <c r="E6695">
        <v>0.96404999999999996</v>
      </c>
      <c r="F6695">
        <v>0.11345</v>
      </c>
      <c r="G6695">
        <v>0.44085000000000002</v>
      </c>
      <c r="H6695">
        <v>4.9849999999999998E-2</v>
      </c>
      <c r="I6695">
        <v>0.91195000000000004</v>
      </c>
      <c r="J6695">
        <v>0.35635</v>
      </c>
      <c r="K6695">
        <v>0.25845000000000001</v>
      </c>
      <c r="L6695">
        <v>0.70235000000000003</v>
      </c>
    </row>
    <row r="6696" spans="1:12" x14ac:dyDescent="0.3">
      <c r="A6696">
        <v>6695</v>
      </c>
      <c r="B6696">
        <v>0.66944999999999999</v>
      </c>
      <c r="C6696">
        <v>0.52954999999999997</v>
      </c>
      <c r="D6696">
        <v>0.11995</v>
      </c>
      <c r="E6696">
        <v>0.38164999999999999</v>
      </c>
      <c r="F6696">
        <v>0.66874999999999996</v>
      </c>
      <c r="G6696">
        <v>0.77985000000000004</v>
      </c>
      <c r="H6696">
        <v>0.42804999999999999</v>
      </c>
      <c r="I6696">
        <v>0.97724999999999995</v>
      </c>
      <c r="J6696">
        <v>0.73114999999999997</v>
      </c>
      <c r="K6696">
        <v>0.31254999999999999</v>
      </c>
      <c r="L6696">
        <v>3.7850000000000002E-2</v>
      </c>
    </row>
    <row r="6697" spans="1:12" x14ac:dyDescent="0.3">
      <c r="A6697">
        <v>6696</v>
      </c>
      <c r="B6697">
        <v>0.66954999999999998</v>
      </c>
      <c r="C6697">
        <v>0.91635</v>
      </c>
      <c r="D6697">
        <v>0.23665</v>
      </c>
      <c r="E6697">
        <v>0.47544999999999998</v>
      </c>
      <c r="F6697">
        <v>0.19885</v>
      </c>
      <c r="G6697">
        <v>0.21395</v>
      </c>
      <c r="H6697">
        <v>0.28875000000000001</v>
      </c>
      <c r="I6697">
        <v>0.16225000000000001</v>
      </c>
      <c r="J6697">
        <v>0.83074999999999999</v>
      </c>
      <c r="K6697">
        <v>0.55735000000000001</v>
      </c>
      <c r="L6697">
        <v>6.5250000000000002E-2</v>
      </c>
    </row>
    <row r="6698" spans="1:12" x14ac:dyDescent="0.3">
      <c r="A6698">
        <v>6697</v>
      </c>
      <c r="B6698">
        <v>0.66964999999999997</v>
      </c>
      <c r="C6698">
        <v>0.40134999999999998</v>
      </c>
      <c r="D6698">
        <v>0.24354999999999999</v>
      </c>
      <c r="E6698">
        <v>0.56915000000000004</v>
      </c>
      <c r="F6698">
        <v>0.52185000000000004</v>
      </c>
      <c r="G6698">
        <v>1.175E-2</v>
      </c>
      <c r="H6698">
        <v>0.36294999999999999</v>
      </c>
      <c r="I6698">
        <v>0.37735000000000002</v>
      </c>
      <c r="J6698">
        <v>0.58584999999999998</v>
      </c>
      <c r="K6698">
        <v>0.91285000000000005</v>
      </c>
      <c r="L6698">
        <v>7.2550000000000003E-2</v>
      </c>
    </row>
    <row r="6699" spans="1:12" x14ac:dyDescent="0.3">
      <c r="A6699">
        <v>6698</v>
      </c>
      <c r="B6699">
        <v>0.66974999999999996</v>
      </c>
      <c r="C6699">
        <v>7.8549999999999995E-2</v>
      </c>
      <c r="D6699">
        <v>0.42015000000000002</v>
      </c>
      <c r="E6699">
        <v>0.47375</v>
      </c>
      <c r="F6699">
        <v>0.37764999999999999</v>
      </c>
      <c r="G6699">
        <v>0.30314999999999998</v>
      </c>
      <c r="H6699">
        <v>0.57794999999999996</v>
      </c>
      <c r="I6699">
        <v>0.21245</v>
      </c>
      <c r="J6699">
        <v>0.34215000000000001</v>
      </c>
      <c r="K6699">
        <v>0.81355</v>
      </c>
      <c r="L6699">
        <v>0.88444999999999996</v>
      </c>
    </row>
    <row r="6700" spans="1:12" x14ac:dyDescent="0.3">
      <c r="A6700">
        <v>6699</v>
      </c>
      <c r="B6700">
        <v>0.66984999999999995</v>
      </c>
      <c r="C6700">
        <v>0.70115000000000005</v>
      </c>
      <c r="D6700">
        <v>0.88244999999999996</v>
      </c>
      <c r="E6700">
        <v>0.63154999999999994</v>
      </c>
      <c r="F6700">
        <v>0.97275</v>
      </c>
      <c r="G6700">
        <v>0.54305000000000003</v>
      </c>
      <c r="H6700">
        <v>0.95935000000000004</v>
      </c>
      <c r="I6700">
        <v>0.27725</v>
      </c>
      <c r="J6700">
        <v>0.87605</v>
      </c>
      <c r="K6700">
        <v>0.69245000000000001</v>
      </c>
      <c r="L6700">
        <v>0.97655000000000003</v>
      </c>
    </row>
    <row r="6701" spans="1:12" x14ac:dyDescent="0.3">
      <c r="A6701">
        <v>6700</v>
      </c>
      <c r="B6701">
        <v>0.66995000000000005</v>
      </c>
      <c r="C6701">
        <v>0.21445</v>
      </c>
      <c r="D6701">
        <v>0.67364999999999997</v>
      </c>
      <c r="E6701">
        <v>0.22275</v>
      </c>
      <c r="F6701">
        <v>0.68374999999999997</v>
      </c>
      <c r="G6701">
        <v>0.27065</v>
      </c>
      <c r="H6701">
        <v>7.1050000000000002E-2</v>
      </c>
      <c r="I6701">
        <v>0.35694999999999999</v>
      </c>
      <c r="J6701">
        <v>0.99155000000000004</v>
      </c>
      <c r="K6701">
        <v>0.41635</v>
      </c>
      <c r="L6701">
        <v>3.4549999999999997E-2</v>
      </c>
    </row>
    <row r="6702" spans="1:12" x14ac:dyDescent="0.3">
      <c r="A6702">
        <v>6701</v>
      </c>
      <c r="B6702">
        <v>0.67005000000000003</v>
      </c>
      <c r="C6702">
        <v>0.40334999999999999</v>
      </c>
      <c r="D6702">
        <v>8.0250000000000002E-2</v>
      </c>
      <c r="E6702">
        <v>0.28044999999999998</v>
      </c>
      <c r="F6702">
        <v>0.96494999999999997</v>
      </c>
      <c r="G6702">
        <v>3.3349999999999998E-2</v>
      </c>
      <c r="H6702">
        <v>0.68194999999999995</v>
      </c>
      <c r="I6702">
        <v>0.56594999999999995</v>
      </c>
      <c r="J6702">
        <v>8.0350000000000005E-2</v>
      </c>
      <c r="K6702">
        <v>0.71965000000000001</v>
      </c>
      <c r="L6702">
        <v>0.53234999999999999</v>
      </c>
    </row>
    <row r="6703" spans="1:12" x14ac:dyDescent="0.3">
      <c r="A6703">
        <v>6702</v>
      </c>
      <c r="B6703">
        <v>0.67015000000000002</v>
      </c>
      <c r="C6703">
        <v>0.92405000000000004</v>
      </c>
      <c r="D6703">
        <v>0.20255000000000001</v>
      </c>
      <c r="E6703">
        <v>0.84325000000000006</v>
      </c>
      <c r="F6703">
        <v>0.18145</v>
      </c>
      <c r="G6703">
        <v>0.98424999999999996</v>
      </c>
      <c r="H6703">
        <v>0.88654999999999995</v>
      </c>
      <c r="I6703">
        <v>0.29385</v>
      </c>
      <c r="J6703">
        <v>0.34444999999999998</v>
      </c>
      <c r="K6703">
        <v>0.11665</v>
      </c>
      <c r="L6703">
        <v>0.72335000000000005</v>
      </c>
    </row>
    <row r="6704" spans="1:12" x14ac:dyDescent="0.3">
      <c r="A6704">
        <v>6703</v>
      </c>
      <c r="B6704">
        <v>0.67025000000000001</v>
      </c>
      <c r="C6704">
        <v>0.10285</v>
      </c>
      <c r="D6704">
        <v>0.20244999999999999</v>
      </c>
      <c r="E6704">
        <v>0.18884999999999999</v>
      </c>
      <c r="F6704">
        <v>0.77805000000000002</v>
      </c>
      <c r="G6704">
        <v>0.98224999999999996</v>
      </c>
      <c r="H6704">
        <v>0.35644999999999999</v>
      </c>
      <c r="I6704">
        <v>0.50934999999999997</v>
      </c>
      <c r="J6704">
        <v>0.54754999999999998</v>
      </c>
      <c r="K6704">
        <v>0.76534999999999997</v>
      </c>
      <c r="L6704">
        <v>7.5500000000000003E-3</v>
      </c>
    </row>
    <row r="6705" spans="1:12" x14ac:dyDescent="0.3">
      <c r="A6705">
        <v>6704</v>
      </c>
      <c r="B6705">
        <v>0.67035</v>
      </c>
      <c r="C6705">
        <v>0.91895000000000004</v>
      </c>
      <c r="D6705">
        <v>0.64595000000000002</v>
      </c>
      <c r="E6705">
        <v>0.26515</v>
      </c>
      <c r="F6705">
        <v>0.83865000000000001</v>
      </c>
      <c r="G6705">
        <v>6.565E-2</v>
      </c>
      <c r="H6705">
        <v>0.19125</v>
      </c>
      <c r="I6705">
        <v>0.51395000000000002</v>
      </c>
      <c r="J6705">
        <v>0.90375000000000005</v>
      </c>
      <c r="K6705">
        <v>0.78664999999999996</v>
      </c>
      <c r="L6705">
        <v>0.75434999999999997</v>
      </c>
    </row>
    <row r="6706" spans="1:12" x14ac:dyDescent="0.3">
      <c r="A6706">
        <v>6705</v>
      </c>
      <c r="B6706">
        <v>0.67044999999999999</v>
      </c>
      <c r="C6706">
        <v>0.93994999999999995</v>
      </c>
      <c r="D6706">
        <v>7.1249999999999994E-2</v>
      </c>
      <c r="E6706">
        <v>0.26584999999999998</v>
      </c>
      <c r="F6706">
        <v>0.10865</v>
      </c>
      <c r="G6706">
        <v>0.75095000000000001</v>
      </c>
      <c r="H6706">
        <v>0.63924999999999998</v>
      </c>
      <c r="I6706">
        <v>0.68664999999999998</v>
      </c>
      <c r="J6706">
        <v>0.88144999999999996</v>
      </c>
      <c r="K6706">
        <v>0.55794999999999995</v>
      </c>
      <c r="L6706">
        <v>0.39845000000000003</v>
      </c>
    </row>
    <row r="6707" spans="1:12" x14ac:dyDescent="0.3">
      <c r="A6707">
        <v>6706</v>
      </c>
      <c r="B6707">
        <v>0.67054999999999998</v>
      </c>
      <c r="C6707">
        <v>0.34205000000000002</v>
      </c>
      <c r="D6707">
        <v>0.58355000000000001</v>
      </c>
      <c r="E6707">
        <v>0.27334999999999998</v>
      </c>
      <c r="F6707">
        <v>0.71745000000000003</v>
      </c>
      <c r="G6707">
        <v>0.36795</v>
      </c>
      <c r="H6707">
        <v>0.51444999999999996</v>
      </c>
      <c r="I6707">
        <v>9.8750000000000004E-2</v>
      </c>
      <c r="J6707">
        <v>0.65964999999999996</v>
      </c>
      <c r="K6707">
        <v>0.51815</v>
      </c>
      <c r="L6707">
        <v>0.85994999999999999</v>
      </c>
    </row>
    <row r="6708" spans="1:12" x14ac:dyDescent="0.3">
      <c r="A6708">
        <v>6707</v>
      </c>
      <c r="B6708">
        <v>0.67064999999999997</v>
      </c>
      <c r="C6708">
        <v>0.41815000000000002</v>
      </c>
      <c r="D6708">
        <v>8.7500000000000008E-3</v>
      </c>
      <c r="E6708">
        <v>0.24745</v>
      </c>
      <c r="F6708">
        <v>3.4250000000000003E-2</v>
      </c>
      <c r="G6708">
        <v>0.23175000000000001</v>
      </c>
      <c r="H6708">
        <v>0.77815000000000001</v>
      </c>
      <c r="I6708">
        <v>5.5000000000000003E-4</v>
      </c>
      <c r="J6708">
        <v>3.0500000000000002E-3</v>
      </c>
      <c r="K6708">
        <v>0.85924999999999996</v>
      </c>
      <c r="L6708">
        <v>0.90615000000000001</v>
      </c>
    </row>
    <row r="6709" spans="1:12" x14ac:dyDescent="0.3">
      <c r="A6709">
        <v>6708</v>
      </c>
      <c r="B6709">
        <v>0.67074999999999996</v>
      </c>
      <c r="C6709">
        <v>0.41225000000000001</v>
      </c>
      <c r="D6709">
        <v>0.58774999999999999</v>
      </c>
      <c r="E6709">
        <v>0.19034999999999999</v>
      </c>
      <c r="F6709">
        <v>0.86765000000000003</v>
      </c>
      <c r="G6709">
        <v>0.39824999999999999</v>
      </c>
      <c r="H6709">
        <v>0.42914999999999998</v>
      </c>
      <c r="I6709">
        <v>0.79554999999999998</v>
      </c>
      <c r="J6709">
        <v>0.48675000000000002</v>
      </c>
      <c r="K6709">
        <v>0.86704999999999999</v>
      </c>
      <c r="L6709">
        <v>0.59335000000000004</v>
      </c>
    </row>
    <row r="6710" spans="1:12" x14ac:dyDescent="0.3">
      <c r="A6710">
        <v>6709</v>
      </c>
      <c r="B6710">
        <v>0.67084999999999995</v>
      </c>
      <c r="C6710">
        <v>0.65154999999999996</v>
      </c>
      <c r="D6710">
        <v>2.785E-2</v>
      </c>
      <c r="E6710">
        <v>0.11685</v>
      </c>
      <c r="F6710">
        <v>0.27424999999999999</v>
      </c>
      <c r="G6710">
        <v>3.1150000000000001E-2</v>
      </c>
      <c r="H6710">
        <v>0.92725000000000002</v>
      </c>
      <c r="I6710">
        <v>0.72855000000000003</v>
      </c>
      <c r="J6710">
        <v>0.60155000000000003</v>
      </c>
      <c r="K6710">
        <v>0.78425</v>
      </c>
      <c r="L6710">
        <v>0.54405000000000003</v>
      </c>
    </row>
    <row r="6711" spans="1:12" x14ac:dyDescent="0.3">
      <c r="A6711">
        <v>6710</v>
      </c>
      <c r="B6711">
        <v>0.67095000000000005</v>
      </c>
      <c r="C6711">
        <v>0.22775000000000001</v>
      </c>
      <c r="D6711">
        <v>0.26645000000000002</v>
      </c>
      <c r="E6711">
        <v>0.89315</v>
      </c>
      <c r="F6711">
        <v>0.72965000000000002</v>
      </c>
      <c r="G6711">
        <v>0.18895000000000001</v>
      </c>
      <c r="H6711">
        <v>0.29454999999999998</v>
      </c>
      <c r="I6711">
        <v>0.92774999999999996</v>
      </c>
      <c r="J6711">
        <v>0.86065000000000003</v>
      </c>
      <c r="K6711">
        <v>0.85435000000000005</v>
      </c>
      <c r="L6711">
        <v>0.86775000000000002</v>
      </c>
    </row>
    <row r="6712" spans="1:12" x14ac:dyDescent="0.3">
      <c r="A6712">
        <v>6711</v>
      </c>
      <c r="B6712">
        <v>0.67105000000000004</v>
      </c>
      <c r="C6712">
        <v>0.35654999999999998</v>
      </c>
      <c r="D6712">
        <v>0.63065000000000004</v>
      </c>
      <c r="E6712">
        <v>0.26114999999999999</v>
      </c>
      <c r="F6712">
        <v>0.87375000000000003</v>
      </c>
      <c r="G6712">
        <v>0.92674999999999996</v>
      </c>
      <c r="H6712">
        <v>0.62955000000000005</v>
      </c>
      <c r="I6712">
        <v>0.33355000000000001</v>
      </c>
      <c r="J6712">
        <v>0.32584999999999997</v>
      </c>
      <c r="K6712">
        <v>0.55784999999999996</v>
      </c>
      <c r="L6712">
        <v>0.96025000000000005</v>
      </c>
    </row>
    <row r="6713" spans="1:12" x14ac:dyDescent="0.3">
      <c r="A6713">
        <v>6712</v>
      </c>
      <c r="B6713">
        <v>0.67115000000000002</v>
      </c>
      <c r="C6713">
        <v>3.9350000000000003E-2</v>
      </c>
      <c r="D6713">
        <v>0.44605</v>
      </c>
      <c r="E6713">
        <v>8.405E-2</v>
      </c>
      <c r="F6713">
        <v>0.33155000000000001</v>
      </c>
      <c r="G6713">
        <v>0.11235000000000001</v>
      </c>
      <c r="H6713">
        <v>0.70145000000000002</v>
      </c>
      <c r="I6713">
        <v>0.42845</v>
      </c>
      <c r="J6713">
        <v>0.63305</v>
      </c>
      <c r="K6713">
        <v>0.97955000000000003</v>
      </c>
      <c r="L6713">
        <v>0.47925000000000001</v>
      </c>
    </row>
    <row r="6714" spans="1:12" x14ac:dyDescent="0.3">
      <c r="A6714">
        <v>6713</v>
      </c>
      <c r="B6714">
        <v>0.67125000000000001</v>
      </c>
      <c r="C6714">
        <v>0.30085000000000001</v>
      </c>
      <c r="D6714">
        <v>0.66884999999999994</v>
      </c>
      <c r="E6714">
        <v>7.9850000000000004E-2</v>
      </c>
      <c r="F6714">
        <v>5.6499999999999996E-3</v>
      </c>
      <c r="G6714">
        <v>0.60535000000000005</v>
      </c>
      <c r="H6714">
        <v>5.4449999999999998E-2</v>
      </c>
      <c r="I6714">
        <v>0.70155000000000001</v>
      </c>
      <c r="J6714">
        <v>0.23205000000000001</v>
      </c>
      <c r="K6714">
        <v>0.99544999999999995</v>
      </c>
      <c r="L6714">
        <v>2.4150000000000001E-2</v>
      </c>
    </row>
    <row r="6715" spans="1:12" x14ac:dyDescent="0.3">
      <c r="A6715">
        <v>6714</v>
      </c>
      <c r="B6715">
        <v>0.67135</v>
      </c>
      <c r="C6715">
        <v>0.99785000000000001</v>
      </c>
      <c r="D6715">
        <v>1.095E-2</v>
      </c>
      <c r="E6715">
        <v>0.39534999999999998</v>
      </c>
      <c r="F6715">
        <v>0.34825</v>
      </c>
      <c r="G6715">
        <v>0.39434999999999998</v>
      </c>
      <c r="H6715">
        <v>0.22505</v>
      </c>
      <c r="I6715">
        <v>0.35854999999999998</v>
      </c>
      <c r="J6715">
        <v>0.77905000000000002</v>
      </c>
      <c r="K6715">
        <v>3.925E-2</v>
      </c>
      <c r="L6715">
        <v>0.50885000000000002</v>
      </c>
    </row>
    <row r="6716" spans="1:12" x14ac:dyDescent="0.3">
      <c r="A6716">
        <v>6715</v>
      </c>
      <c r="B6716">
        <v>0.67144999999999999</v>
      </c>
      <c r="C6716">
        <v>0.91564999999999996</v>
      </c>
      <c r="D6716">
        <v>0.75585000000000002</v>
      </c>
      <c r="E6716">
        <v>0.79764999999999997</v>
      </c>
      <c r="F6716">
        <v>0.99904999999999999</v>
      </c>
      <c r="G6716">
        <v>0.69815000000000005</v>
      </c>
      <c r="H6716">
        <v>0.91485000000000005</v>
      </c>
      <c r="I6716">
        <v>3.3050000000000003E-2</v>
      </c>
      <c r="J6716">
        <v>0.53154999999999997</v>
      </c>
      <c r="K6716">
        <v>0.56494999999999995</v>
      </c>
      <c r="L6716">
        <v>0.10904999999999999</v>
      </c>
    </row>
    <row r="6717" spans="1:12" x14ac:dyDescent="0.3">
      <c r="A6717">
        <v>6716</v>
      </c>
      <c r="B6717">
        <v>0.67154999999999998</v>
      </c>
      <c r="C6717">
        <v>0.11615</v>
      </c>
      <c r="D6717">
        <v>0.60975000000000001</v>
      </c>
      <c r="E6717">
        <v>0.83214999999999995</v>
      </c>
      <c r="F6717">
        <v>0.55495000000000005</v>
      </c>
      <c r="G6717">
        <v>0.28885</v>
      </c>
      <c r="H6717">
        <v>0.27655000000000002</v>
      </c>
      <c r="I6717">
        <v>0.99365000000000003</v>
      </c>
      <c r="J6717">
        <v>0.81364999999999998</v>
      </c>
      <c r="K6717">
        <v>0.22445000000000001</v>
      </c>
      <c r="L6717">
        <v>0.91325000000000001</v>
      </c>
    </row>
    <row r="6718" spans="1:12" x14ac:dyDescent="0.3">
      <c r="A6718">
        <v>6717</v>
      </c>
      <c r="B6718">
        <v>0.67164999999999997</v>
      </c>
      <c r="C6718">
        <v>0.28544999999999998</v>
      </c>
      <c r="D6718">
        <v>0.69494999999999996</v>
      </c>
      <c r="E6718">
        <v>0.71735000000000004</v>
      </c>
      <c r="F6718">
        <v>0.78795000000000004</v>
      </c>
      <c r="G6718">
        <v>0.68894999999999995</v>
      </c>
      <c r="H6718">
        <v>0.49545</v>
      </c>
      <c r="I6718">
        <v>0.38705000000000001</v>
      </c>
      <c r="J6718">
        <v>0.35694999999999999</v>
      </c>
      <c r="K6718">
        <v>0.76734999999999998</v>
      </c>
      <c r="L6718">
        <v>0.95935000000000004</v>
      </c>
    </row>
    <row r="6719" spans="1:12" x14ac:dyDescent="0.3">
      <c r="A6719">
        <v>6718</v>
      </c>
      <c r="B6719">
        <v>0.67174999999999996</v>
      </c>
      <c r="C6719">
        <v>0.37635000000000002</v>
      </c>
      <c r="D6719">
        <v>0.34965000000000002</v>
      </c>
      <c r="E6719">
        <v>0.80705000000000005</v>
      </c>
      <c r="F6719">
        <v>0.63434999999999997</v>
      </c>
      <c r="G6719">
        <v>0.73324999999999996</v>
      </c>
      <c r="H6719">
        <v>0.62475000000000003</v>
      </c>
      <c r="I6719">
        <v>0.21665000000000001</v>
      </c>
      <c r="J6719">
        <v>0.15315000000000001</v>
      </c>
      <c r="K6719">
        <v>0.49385000000000001</v>
      </c>
      <c r="L6719">
        <v>0.59175</v>
      </c>
    </row>
    <row r="6720" spans="1:12" x14ac:dyDescent="0.3">
      <c r="A6720">
        <v>6719</v>
      </c>
      <c r="B6720">
        <v>0.67184999999999995</v>
      </c>
      <c r="C6720">
        <v>0.41554999999999997</v>
      </c>
      <c r="D6720">
        <v>4.0250000000000001E-2</v>
      </c>
      <c r="E6720">
        <v>1.6150000000000001E-2</v>
      </c>
      <c r="F6720">
        <v>0.72665000000000002</v>
      </c>
      <c r="G6720">
        <v>0.19395000000000001</v>
      </c>
      <c r="H6720">
        <v>0.15934999999999999</v>
      </c>
      <c r="I6720">
        <v>0.65344999999999998</v>
      </c>
      <c r="J6720">
        <v>0.90905000000000002</v>
      </c>
      <c r="K6720">
        <v>0.65815000000000001</v>
      </c>
      <c r="L6720">
        <v>0.95765</v>
      </c>
    </row>
    <row r="6721" spans="1:12" x14ac:dyDescent="0.3">
      <c r="A6721">
        <v>6720</v>
      </c>
      <c r="B6721">
        <v>0.67195000000000005</v>
      </c>
      <c r="C6721">
        <v>0.61685000000000001</v>
      </c>
      <c r="D6721">
        <v>0.73904999999999998</v>
      </c>
      <c r="E6721">
        <v>0.87634999999999996</v>
      </c>
      <c r="F6721">
        <v>0.88724999999999998</v>
      </c>
      <c r="G6721">
        <v>0.39545000000000002</v>
      </c>
      <c r="H6721">
        <v>0.64895000000000003</v>
      </c>
      <c r="I6721">
        <v>0.84245000000000003</v>
      </c>
      <c r="J6721">
        <v>0.66305000000000003</v>
      </c>
      <c r="K6721">
        <v>0.15964999999999999</v>
      </c>
      <c r="L6721">
        <v>0.64144999999999996</v>
      </c>
    </row>
    <row r="6722" spans="1:12" x14ac:dyDescent="0.3">
      <c r="A6722">
        <v>6721</v>
      </c>
      <c r="B6722">
        <v>0.67205000000000004</v>
      </c>
      <c r="C6722">
        <v>0.10605000000000001</v>
      </c>
      <c r="D6722">
        <v>0.29365000000000002</v>
      </c>
      <c r="E6722">
        <v>0.85485</v>
      </c>
      <c r="F6722">
        <v>0.27134999999999998</v>
      </c>
      <c r="G6722">
        <v>1.3950000000000001E-2</v>
      </c>
      <c r="H6722">
        <v>0.79235</v>
      </c>
      <c r="I6722">
        <v>0.86055000000000004</v>
      </c>
      <c r="J6722">
        <v>0.42044999999999999</v>
      </c>
      <c r="K6722">
        <v>0.65544999999999998</v>
      </c>
      <c r="L6722">
        <v>0.33295000000000002</v>
      </c>
    </row>
    <row r="6723" spans="1:12" x14ac:dyDescent="0.3">
      <c r="A6723">
        <v>6722</v>
      </c>
      <c r="B6723">
        <v>0.67215000000000003</v>
      </c>
      <c r="C6723">
        <v>9.325E-2</v>
      </c>
      <c r="D6723">
        <v>0.59824999999999995</v>
      </c>
      <c r="E6723">
        <v>0.18915000000000001</v>
      </c>
      <c r="F6723">
        <v>0.54674999999999996</v>
      </c>
      <c r="G6723">
        <v>3.5650000000000001E-2</v>
      </c>
      <c r="H6723">
        <v>0.25035000000000002</v>
      </c>
      <c r="I6723">
        <v>0.59924999999999995</v>
      </c>
      <c r="J6723">
        <v>0.55274999999999996</v>
      </c>
      <c r="K6723">
        <v>0.75895000000000001</v>
      </c>
      <c r="L6723">
        <v>0.48535</v>
      </c>
    </row>
    <row r="6724" spans="1:12" x14ac:dyDescent="0.3">
      <c r="A6724">
        <v>6723</v>
      </c>
      <c r="B6724">
        <v>0.67225000000000001</v>
      </c>
      <c r="C6724">
        <v>0.39434999999999998</v>
      </c>
      <c r="D6724">
        <v>0.18725</v>
      </c>
      <c r="E6724">
        <v>0.78105000000000002</v>
      </c>
      <c r="F6724">
        <v>0.45455000000000001</v>
      </c>
      <c r="G6724">
        <v>0.74124999999999996</v>
      </c>
      <c r="H6724">
        <v>6.2649999999999997E-2</v>
      </c>
      <c r="I6724">
        <v>0.48054999999999998</v>
      </c>
      <c r="J6724">
        <v>0.75414999999999999</v>
      </c>
      <c r="K6724">
        <v>0.42914999999999998</v>
      </c>
      <c r="L6724">
        <v>6.3450000000000006E-2</v>
      </c>
    </row>
    <row r="6725" spans="1:12" x14ac:dyDescent="0.3">
      <c r="A6725">
        <v>6724</v>
      </c>
      <c r="B6725">
        <v>0.67235</v>
      </c>
      <c r="C6725">
        <v>0.93054999999999999</v>
      </c>
      <c r="D6725">
        <v>0.36814999999999998</v>
      </c>
      <c r="E6725">
        <v>0.80615000000000003</v>
      </c>
      <c r="F6725">
        <v>0.17224999999999999</v>
      </c>
      <c r="G6725">
        <v>0.37985000000000002</v>
      </c>
      <c r="H6725">
        <v>9.5049999999999996E-2</v>
      </c>
      <c r="I6725">
        <v>0.84265000000000001</v>
      </c>
      <c r="J6725">
        <v>0.64354999999999996</v>
      </c>
      <c r="K6725">
        <v>0.98785000000000001</v>
      </c>
      <c r="L6725">
        <v>0.42444999999999999</v>
      </c>
    </row>
    <row r="6726" spans="1:12" x14ac:dyDescent="0.3">
      <c r="A6726">
        <v>6725</v>
      </c>
      <c r="B6726">
        <v>0.67244999999999999</v>
      </c>
      <c r="C6726">
        <v>0.71635000000000004</v>
      </c>
      <c r="D6726">
        <v>0.39115</v>
      </c>
      <c r="E6726">
        <v>0.34594999999999998</v>
      </c>
      <c r="F6726">
        <v>0.28284999999999999</v>
      </c>
      <c r="G6726">
        <v>0.35244999999999999</v>
      </c>
      <c r="H6726">
        <v>0.14435000000000001</v>
      </c>
      <c r="I6726">
        <v>0.55095000000000005</v>
      </c>
      <c r="J6726">
        <v>8.6849999999999997E-2</v>
      </c>
      <c r="K6726">
        <v>7.0250000000000007E-2</v>
      </c>
      <c r="L6726">
        <v>0.34144999999999998</v>
      </c>
    </row>
    <row r="6727" spans="1:12" x14ac:dyDescent="0.3">
      <c r="A6727">
        <v>6726</v>
      </c>
      <c r="B6727">
        <v>0.67254999999999998</v>
      </c>
      <c r="C6727">
        <v>0.76014999999999999</v>
      </c>
      <c r="D6727">
        <v>0.20705000000000001</v>
      </c>
      <c r="E6727">
        <v>0.71425000000000005</v>
      </c>
      <c r="F6727">
        <v>0.73895</v>
      </c>
      <c r="G6727">
        <v>0.55335000000000001</v>
      </c>
      <c r="H6727">
        <v>8.3949999999999997E-2</v>
      </c>
      <c r="I6727">
        <v>0.89334999999999998</v>
      </c>
      <c r="J6727">
        <v>6.905E-2</v>
      </c>
      <c r="K6727">
        <v>0.52885000000000004</v>
      </c>
      <c r="L6727">
        <v>0.69855</v>
      </c>
    </row>
    <row r="6728" spans="1:12" x14ac:dyDescent="0.3">
      <c r="A6728">
        <v>6727</v>
      </c>
      <c r="B6728">
        <v>0.67264999999999997</v>
      </c>
      <c r="C6728">
        <v>0.20515</v>
      </c>
      <c r="D6728">
        <v>0.91925000000000001</v>
      </c>
      <c r="E6728">
        <v>0.97975000000000001</v>
      </c>
      <c r="F6728">
        <v>0.20935000000000001</v>
      </c>
      <c r="G6728">
        <v>0.56384999999999996</v>
      </c>
      <c r="H6728">
        <v>0.59575</v>
      </c>
      <c r="I6728">
        <v>0.32534999999999997</v>
      </c>
      <c r="J6728">
        <v>0.19214999999999999</v>
      </c>
      <c r="K6728">
        <v>0.83945000000000003</v>
      </c>
      <c r="L6728">
        <v>0.28975000000000001</v>
      </c>
    </row>
    <row r="6729" spans="1:12" x14ac:dyDescent="0.3">
      <c r="A6729">
        <v>6728</v>
      </c>
      <c r="B6729">
        <v>0.67274999999999996</v>
      </c>
      <c r="C6729">
        <v>0.37154999999999999</v>
      </c>
      <c r="D6729">
        <v>0.16535</v>
      </c>
      <c r="E6729">
        <v>0.59684999999999999</v>
      </c>
      <c r="F6729">
        <v>0.36895</v>
      </c>
      <c r="G6729">
        <v>0.14435000000000001</v>
      </c>
      <c r="H6729">
        <v>0.10535</v>
      </c>
      <c r="I6729">
        <v>0.46555000000000002</v>
      </c>
      <c r="J6729">
        <v>0.80964999999999998</v>
      </c>
      <c r="K6729">
        <v>0.62485000000000002</v>
      </c>
      <c r="L6729">
        <v>0.61045000000000005</v>
      </c>
    </row>
    <row r="6730" spans="1:12" x14ac:dyDescent="0.3">
      <c r="A6730">
        <v>6729</v>
      </c>
      <c r="B6730">
        <v>0.67284999999999995</v>
      </c>
      <c r="C6730">
        <v>0.71055000000000001</v>
      </c>
      <c r="D6730">
        <v>0.46534999999999999</v>
      </c>
      <c r="E6730">
        <v>0.35844999999999999</v>
      </c>
      <c r="F6730">
        <v>0.25485000000000002</v>
      </c>
      <c r="G6730">
        <v>0.49725000000000003</v>
      </c>
      <c r="H6730">
        <v>0.28305000000000002</v>
      </c>
      <c r="I6730">
        <v>0.73965000000000003</v>
      </c>
      <c r="J6730">
        <v>5.4550000000000001E-2</v>
      </c>
      <c r="K6730">
        <v>0.32285000000000003</v>
      </c>
      <c r="L6730">
        <v>0.19464999999999999</v>
      </c>
    </row>
    <row r="6731" spans="1:12" x14ac:dyDescent="0.3">
      <c r="A6731">
        <v>6730</v>
      </c>
      <c r="B6731">
        <v>0.67295000000000005</v>
      </c>
      <c r="C6731">
        <v>0.53274999999999995</v>
      </c>
      <c r="D6731">
        <v>0.53215000000000001</v>
      </c>
      <c r="E6731">
        <v>0.95345000000000002</v>
      </c>
      <c r="F6731">
        <v>2.9749999999999999E-2</v>
      </c>
      <c r="G6731">
        <v>0.48575000000000002</v>
      </c>
      <c r="H6731">
        <v>0.47594999999999998</v>
      </c>
      <c r="I6731">
        <v>0.35994999999999999</v>
      </c>
      <c r="J6731">
        <v>0.52444999999999997</v>
      </c>
      <c r="K6731">
        <v>0.68735000000000002</v>
      </c>
      <c r="L6731">
        <v>0.78674999999999995</v>
      </c>
    </row>
    <row r="6732" spans="1:12" x14ac:dyDescent="0.3">
      <c r="A6732">
        <v>6731</v>
      </c>
      <c r="B6732">
        <v>0.67305000000000004</v>
      </c>
      <c r="C6732">
        <v>0.20915</v>
      </c>
      <c r="D6732">
        <v>0.26945000000000002</v>
      </c>
      <c r="E6732">
        <v>0.37514999999999998</v>
      </c>
      <c r="F6732">
        <v>5.5149999999999998E-2</v>
      </c>
      <c r="G6732">
        <v>0.93664999999999998</v>
      </c>
      <c r="H6732">
        <v>0.42275000000000001</v>
      </c>
      <c r="I6732">
        <v>0.35335</v>
      </c>
      <c r="J6732">
        <v>0.89354999999999996</v>
      </c>
      <c r="K6732">
        <v>0.29244999999999999</v>
      </c>
      <c r="L6732">
        <v>0.73775000000000002</v>
      </c>
    </row>
    <row r="6733" spans="1:12" x14ac:dyDescent="0.3">
      <c r="A6733">
        <v>6732</v>
      </c>
      <c r="B6733">
        <v>0.67315000000000003</v>
      </c>
      <c r="C6733">
        <v>0.17274999999999999</v>
      </c>
      <c r="D6733">
        <v>0.12755</v>
      </c>
      <c r="E6733">
        <v>7.1500000000000001E-3</v>
      </c>
      <c r="F6733">
        <v>0.81715000000000004</v>
      </c>
      <c r="G6733">
        <v>0.12934999999999999</v>
      </c>
      <c r="H6733">
        <v>0.62985000000000002</v>
      </c>
      <c r="I6733">
        <v>0.74895</v>
      </c>
      <c r="J6733">
        <v>1.805E-2</v>
      </c>
      <c r="K6733">
        <v>0.99575000000000002</v>
      </c>
      <c r="L6733">
        <v>0.63595000000000002</v>
      </c>
    </row>
    <row r="6734" spans="1:12" x14ac:dyDescent="0.3">
      <c r="A6734">
        <v>6733</v>
      </c>
      <c r="B6734">
        <v>0.67325000000000002</v>
      </c>
      <c r="C6734">
        <v>4.505E-2</v>
      </c>
      <c r="D6734">
        <v>0.81694999999999995</v>
      </c>
      <c r="E6734">
        <v>0.98785000000000001</v>
      </c>
      <c r="F6734">
        <v>0.26605000000000001</v>
      </c>
      <c r="G6734">
        <v>0.55645</v>
      </c>
      <c r="H6734">
        <v>0.71784999999999999</v>
      </c>
      <c r="I6734">
        <v>0.65774999999999995</v>
      </c>
      <c r="J6734">
        <v>0.80374999999999996</v>
      </c>
      <c r="K6734">
        <v>0.62395</v>
      </c>
      <c r="L6734">
        <v>0.99495</v>
      </c>
    </row>
    <row r="6735" spans="1:12" x14ac:dyDescent="0.3">
      <c r="A6735">
        <v>6734</v>
      </c>
      <c r="B6735">
        <v>0.67335</v>
      </c>
      <c r="C6735">
        <v>0.63305</v>
      </c>
      <c r="D6735">
        <v>5.2949999999999997E-2</v>
      </c>
      <c r="E6735">
        <v>0.64244999999999997</v>
      </c>
      <c r="F6735">
        <v>0.90054999999999996</v>
      </c>
      <c r="G6735">
        <v>0.30725000000000002</v>
      </c>
      <c r="H6735">
        <v>0.58045000000000002</v>
      </c>
      <c r="I6735">
        <v>0.83465</v>
      </c>
      <c r="J6735">
        <v>0.50095000000000001</v>
      </c>
      <c r="K6735">
        <v>0.49845</v>
      </c>
      <c r="L6735">
        <v>0.16055</v>
      </c>
    </row>
    <row r="6736" spans="1:12" x14ac:dyDescent="0.3">
      <c r="A6736">
        <v>6735</v>
      </c>
      <c r="B6736">
        <v>0.67344999999999999</v>
      </c>
      <c r="C6736">
        <v>0.71265000000000001</v>
      </c>
      <c r="D6736">
        <v>0.73614999999999997</v>
      </c>
      <c r="E6736">
        <v>0.15595000000000001</v>
      </c>
      <c r="F6736">
        <v>0.10435</v>
      </c>
      <c r="G6736">
        <v>0.64485000000000003</v>
      </c>
      <c r="H6736">
        <v>0.74665000000000004</v>
      </c>
      <c r="I6736">
        <v>0.83255000000000001</v>
      </c>
      <c r="J6736">
        <v>0.99104999999999999</v>
      </c>
      <c r="K6736">
        <v>0.74345000000000006</v>
      </c>
      <c r="L6736">
        <v>0.63565000000000005</v>
      </c>
    </row>
    <row r="6737" spans="1:12" x14ac:dyDescent="0.3">
      <c r="A6737">
        <v>6736</v>
      </c>
      <c r="B6737">
        <v>0.67354999999999998</v>
      </c>
      <c r="C6737">
        <v>2.2550000000000001E-2</v>
      </c>
      <c r="D6737">
        <v>8.1549999999999997E-2</v>
      </c>
      <c r="E6737">
        <v>0.93625000000000003</v>
      </c>
      <c r="F6737">
        <v>6.3250000000000001E-2</v>
      </c>
      <c r="G6737">
        <v>0.10965</v>
      </c>
      <c r="H6737">
        <v>0.11755</v>
      </c>
      <c r="I6737">
        <v>1.5650000000000001E-2</v>
      </c>
      <c r="J6737">
        <v>0.54664999999999997</v>
      </c>
      <c r="K6737">
        <v>0.60004999999999997</v>
      </c>
      <c r="L6737">
        <v>0.99934999999999996</v>
      </c>
    </row>
    <row r="6738" spans="1:12" x14ac:dyDescent="0.3">
      <c r="A6738">
        <v>6737</v>
      </c>
      <c r="B6738">
        <v>0.67364999999999997</v>
      </c>
      <c r="C6738">
        <v>0.96455000000000002</v>
      </c>
      <c r="D6738">
        <v>0.88865000000000005</v>
      </c>
      <c r="E6738">
        <v>1.5499999999999999E-3</v>
      </c>
      <c r="F6738">
        <v>0.97624999999999995</v>
      </c>
      <c r="G6738">
        <v>0.47504999999999997</v>
      </c>
      <c r="H6738">
        <v>0.56445000000000001</v>
      </c>
      <c r="I6738">
        <v>8.6749999999999994E-2</v>
      </c>
      <c r="J6738">
        <v>0.51065000000000005</v>
      </c>
      <c r="K6738">
        <v>0.16125</v>
      </c>
      <c r="L6738">
        <v>9.0950000000000003E-2</v>
      </c>
    </row>
    <row r="6739" spans="1:12" x14ac:dyDescent="0.3">
      <c r="A6739">
        <v>6738</v>
      </c>
      <c r="B6739">
        <v>0.67374999999999996</v>
      </c>
      <c r="C6739">
        <v>0.84404999999999997</v>
      </c>
      <c r="D6739">
        <v>0.33424999999999999</v>
      </c>
      <c r="E6739">
        <v>0.32435000000000003</v>
      </c>
      <c r="F6739">
        <v>0.96765000000000001</v>
      </c>
      <c r="G6739">
        <v>0.86995</v>
      </c>
      <c r="H6739">
        <v>0.21425</v>
      </c>
      <c r="I6739">
        <v>0.25705</v>
      </c>
      <c r="J6739">
        <v>0.32634999999999997</v>
      </c>
      <c r="K6739">
        <v>0.21825</v>
      </c>
      <c r="L6739">
        <v>0.14015</v>
      </c>
    </row>
    <row r="6740" spans="1:12" x14ac:dyDescent="0.3">
      <c r="A6740">
        <v>6739</v>
      </c>
      <c r="B6740">
        <v>0.67384999999999995</v>
      </c>
      <c r="C6740">
        <v>0.37855</v>
      </c>
      <c r="D6740">
        <v>3.7949999999999998E-2</v>
      </c>
      <c r="E6740">
        <v>6.1650000000000003E-2</v>
      </c>
      <c r="F6740">
        <v>0.82025000000000003</v>
      </c>
      <c r="G6740">
        <v>0.37664999999999998</v>
      </c>
      <c r="H6740">
        <v>0.71575</v>
      </c>
      <c r="I6740">
        <v>0.83814999999999995</v>
      </c>
      <c r="J6740">
        <v>0.35015000000000002</v>
      </c>
      <c r="K6740">
        <v>0.96035000000000004</v>
      </c>
      <c r="L6740">
        <v>0.81064999999999998</v>
      </c>
    </row>
    <row r="6741" spans="1:12" x14ac:dyDescent="0.3">
      <c r="A6741">
        <v>6740</v>
      </c>
      <c r="B6741">
        <v>0.67395000000000005</v>
      </c>
      <c r="C6741">
        <v>0.63175000000000003</v>
      </c>
      <c r="D6741">
        <v>0.48785000000000001</v>
      </c>
      <c r="E6741">
        <v>0.91215000000000002</v>
      </c>
      <c r="F6741">
        <v>0.98634999999999995</v>
      </c>
      <c r="G6741">
        <v>1.695E-2</v>
      </c>
      <c r="H6741">
        <v>0.82304999999999995</v>
      </c>
      <c r="I6741">
        <v>0.96245000000000003</v>
      </c>
      <c r="J6741">
        <v>0.74644999999999995</v>
      </c>
      <c r="K6741">
        <v>0.46905000000000002</v>
      </c>
      <c r="L6741">
        <v>0.30985000000000001</v>
      </c>
    </row>
    <row r="6742" spans="1:12" x14ac:dyDescent="0.3">
      <c r="A6742">
        <v>6741</v>
      </c>
      <c r="B6742">
        <v>0.67405000000000004</v>
      </c>
      <c r="C6742">
        <v>0.39795000000000003</v>
      </c>
      <c r="D6742">
        <v>0.19994999999999999</v>
      </c>
      <c r="E6742">
        <v>0.42535000000000001</v>
      </c>
      <c r="F6742">
        <v>1.1350000000000001E-2</v>
      </c>
      <c r="G6742">
        <v>0.15865000000000001</v>
      </c>
      <c r="H6742">
        <v>0.19735</v>
      </c>
      <c r="I6742">
        <v>0.95115000000000005</v>
      </c>
      <c r="J6742">
        <v>0.98855000000000004</v>
      </c>
      <c r="K6742">
        <v>0.64205000000000001</v>
      </c>
      <c r="L6742">
        <v>0.53585000000000005</v>
      </c>
    </row>
    <row r="6743" spans="1:12" x14ac:dyDescent="0.3">
      <c r="A6743">
        <v>6742</v>
      </c>
      <c r="B6743">
        <v>0.67415000000000003</v>
      </c>
      <c r="C6743">
        <v>0.70225000000000004</v>
      </c>
      <c r="D6743">
        <v>0.46544999999999997</v>
      </c>
      <c r="E6743">
        <v>0.54764999999999997</v>
      </c>
      <c r="F6743">
        <v>0.30545</v>
      </c>
      <c r="G6743">
        <v>0.37635000000000002</v>
      </c>
      <c r="H6743">
        <v>0.42995</v>
      </c>
      <c r="I6743">
        <v>0.32345000000000002</v>
      </c>
      <c r="J6743">
        <v>0.78234999999999999</v>
      </c>
      <c r="K6743">
        <v>1.985E-2</v>
      </c>
      <c r="L6743">
        <v>0.84445000000000003</v>
      </c>
    </row>
    <row r="6744" spans="1:12" x14ac:dyDescent="0.3">
      <c r="A6744">
        <v>6743</v>
      </c>
      <c r="B6744">
        <v>0.67425000000000002</v>
      </c>
      <c r="C6744">
        <v>0.83604999999999996</v>
      </c>
      <c r="D6744">
        <v>0.45405000000000001</v>
      </c>
      <c r="E6744">
        <v>0.71655000000000002</v>
      </c>
      <c r="F6744">
        <v>0.54415000000000002</v>
      </c>
      <c r="G6744">
        <v>0.92715000000000003</v>
      </c>
      <c r="H6744">
        <v>0.33255000000000001</v>
      </c>
      <c r="I6744">
        <v>0.91285000000000005</v>
      </c>
      <c r="J6744">
        <v>0.61895</v>
      </c>
      <c r="K6744">
        <v>0.73575000000000002</v>
      </c>
      <c r="L6744">
        <v>0.23055</v>
      </c>
    </row>
    <row r="6745" spans="1:12" x14ac:dyDescent="0.3">
      <c r="A6745">
        <v>6744</v>
      </c>
      <c r="B6745">
        <v>0.67435</v>
      </c>
      <c r="C6745">
        <v>0.68084999999999996</v>
      </c>
      <c r="D6745">
        <v>0.93715000000000004</v>
      </c>
      <c r="E6745">
        <v>0.60804999999999998</v>
      </c>
      <c r="F6745">
        <v>0.86434999999999995</v>
      </c>
      <c r="G6745">
        <v>0.84035000000000004</v>
      </c>
      <c r="H6745">
        <v>0.82974999999999999</v>
      </c>
      <c r="I6745">
        <v>0.15834999999999999</v>
      </c>
      <c r="J6745">
        <v>0.37764999999999999</v>
      </c>
      <c r="K6745">
        <v>0.80815000000000003</v>
      </c>
      <c r="L6745">
        <v>0.46334999999999998</v>
      </c>
    </row>
    <row r="6746" spans="1:12" x14ac:dyDescent="0.3">
      <c r="A6746">
        <v>6745</v>
      </c>
      <c r="B6746">
        <v>0.67444999999999999</v>
      </c>
      <c r="C6746">
        <v>0.46005000000000001</v>
      </c>
      <c r="D6746">
        <v>0.80054999999999998</v>
      </c>
      <c r="E6746">
        <v>9.665E-2</v>
      </c>
      <c r="F6746">
        <v>0.46005000000000001</v>
      </c>
      <c r="G6746">
        <v>0.38564999999999999</v>
      </c>
      <c r="H6746">
        <v>0.92795000000000005</v>
      </c>
      <c r="I6746">
        <v>0.63395000000000001</v>
      </c>
      <c r="J6746">
        <v>0.57255</v>
      </c>
      <c r="K6746">
        <v>0.71465000000000001</v>
      </c>
      <c r="L6746">
        <v>0.61314999999999997</v>
      </c>
    </row>
    <row r="6747" spans="1:12" x14ac:dyDescent="0.3">
      <c r="A6747">
        <v>6746</v>
      </c>
      <c r="B6747">
        <v>0.67454999999999998</v>
      </c>
      <c r="C6747">
        <v>0.16475000000000001</v>
      </c>
      <c r="D6747">
        <v>0.95884999999999998</v>
      </c>
      <c r="E6747">
        <v>0.50155000000000005</v>
      </c>
      <c r="F6747">
        <v>0.31674999999999998</v>
      </c>
      <c r="G6747">
        <v>0.72675000000000001</v>
      </c>
      <c r="H6747">
        <v>0.69504999999999995</v>
      </c>
      <c r="I6747">
        <v>0.68625000000000003</v>
      </c>
      <c r="J6747">
        <v>0.66695000000000004</v>
      </c>
      <c r="K6747">
        <v>0.99524999999999997</v>
      </c>
      <c r="L6747">
        <v>0.17435</v>
      </c>
    </row>
    <row r="6748" spans="1:12" x14ac:dyDescent="0.3">
      <c r="A6748">
        <v>6747</v>
      </c>
      <c r="B6748">
        <v>0.67464999999999997</v>
      </c>
      <c r="C6748">
        <v>0.90715000000000001</v>
      </c>
      <c r="D6748">
        <v>0.82374999999999998</v>
      </c>
      <c r="E6748">
        <v>0.53534999999999999</v>
      </c>
      <c r="F6748">
        <v>0.75744999999999996</v>
      </c>
      <c r="G6748">
        <v>0.83174999999999999</v>
      </c>
      <c r="H6748">
        <v>0.17365</v>
      </c>
      <c r="I6748">
        <v>0.29744999999999999</v>
      </c>
      <c r="J6748">
        <v>0.90285000000000004</v>
      </c>
      <c r="K6748">
        <v>0.86955000000000005</v>
      </c>
      <c r="L6748">
        <v>0.51654999999999995</v>
      </c>
    </row>
    <row r="6749" spans="1:12" x14ac:dyDescent="0.3">
      <c r="A6749">
        <v>6748</v>
      </c>
      <c r="B6749">
        <v>0.67474999999999996</v>
      </c>
      <c r="C6749">
        <v>6.9750000000000006E-2</v>
      </c>
      <c r="D6749">
        <v>0.16955000000000001</v>
      </c>
      <c r="E6749">
        <v>0.11605</v>
      </c>
      <c r="F6749">
        <v>0.78044999999999998</v>
      </c>
      <c r="G6749">
        <v>0.12045</v>
      </c>
      <c r="H6749">
        <v>0.21834999999999999</v>
      </c>
      <c r="I6749">
        <v>0.42704999999999999</v>
      </c>
      <c r="J6749">
        <v>0.95025000000000004</v>
      </c>
      <c r="K6749">
        <v>0.93445</v>
      </c>
      <c r="L6749">
        <v>0.19034999999999999</v>
      </c>
    </row>
    <row r="6750" spans="1:12" x14ac:dyDescent="0.3">
      <c r="A6750">
        <v>6749</v>
      </c>
      <c r="B6750">
        <v>0.67484999999999995</v>
      </c>
      <c r="C6750">
        <v>0.41685</v>
      </c>
      <c r="D6750">
        <v>0.72455000000000003</v>
      </c>
      <c r="E6750">
        <v>0.81315000000000004</v>
      </c>
      <c r="F6750">
        <v>0.47515000000000002</v>
      </c>
      <c r="G6750">
        <v>0.98155000000000003</v>
      </c>
      <c r="H6750">
        <v>0.40815000000000001</v>
      </c>
      <c r="I6750">
        <v>6.5350000000000005E-2</v>
      </c>
      <c r="J6750">
        <v>0.70855000000000001</v>
      </c>
      <c r="K6750">
        <v>0.49885000000000002</v>
      </c>
      <c r="L6750">
        <v>0.79935</v>
      </c>
    </row>
    <row r="6751" spans="1:12" x14ac:dyDescent="0.3">
      <c r="A6751">
        <v>6750</v>
      </c>
      <c r="B6751">
        <v>0.67495000000000005</v>
      </c>
      <c r="C6751">
        <v>0.75714999999999999</v>
      </c>
      <c r="D6751">
        <v>0.45024999999999998</v>
      </c>
      <c r="E6751">
        <v>0.10045</v>
      </c>
      <c r="F6751">
        <v>0.15654999999999999</v>
      </c>
      <c r="G6751">
        <v>0.96165</v>
      </c>
      <c r="H6751">
        <v>0.36044999999999999</v>
      </c>
      <c r="I6751">
        <v>0.93984999999999996</v>
      </c>
      <c r="J6751">
        <v>0.33134999999999998</v>
      </c>
      <c r="K6751">
        <v>0.44364999999999999</v>
      </c>
      <c r="L6751">
        <v>9.9949999999999997E-2</v>
      </c>
    </row>
    <row r="6752" spans="1:12" x14ac:dyDescent="0.3">
      <c r="A6752">
        <v>6751</v>
      </c>
      <c r="B6752">
        <v>0.67505000000000004</v>
      </c>
      <c r="C6752">
        <v>3.65E-3</v>
      </c>
      <c r="D6752">
        <v>0.18024999999999999</v>
      </c>
      <c r="E6752">
        <v>0.88195000000000001</v>
      </c>
      <c r="F6752">
        <v>4.6350000000000002E-2</v>
      </c>
      <c r="G6752">
        <v>0.69325000000000003</v>
      </c>
      <c r="H6752">
        <v>0.46265000000000001</v>
      </c>
      <c r="I6752">
        <v>0.86685000000000001</v>
      </c>
      <c r="J6752">
        <v>0.48565000000000003</v>
      </c>
      <c r="K6752">
        <v>9.9349999999999994E-2</v>
      </c>
      <c r="L6752">
        <v>0.63314999999999999</v>
      </c>
    </row>
    <row r="6753" spans="1:12" x14ac:dyDescent="0.3">
      <c r="A6753">
        <v>6752</v>
      </c>
      <c r="B6753">
        <v>0.67515000000000003</v>
      </c>
      <c r="C6753">
        <v>0.42814999999999998</v>
      </c>
      <c r="D6753">
        <v>0.81374999999999997</v>
      </c>
      <c r="E6753">
        <v>0.93384999999999996</v>
      </c>
      <c r="F6753">
        <v>2.8750000000000001E-2</v>
      </c>
      <c r="G6753">
        <v>0.95604999999999996</v>
      </c>
      <c r="H6753">
        <v>0.71274999999999999</v>
      </c>
      <c r="I6753">
        <v>0.52654999999999996</v>
      </c>
      <c r="J6753">
        <v>0.19985</v>
      </c>
      <c r="K6753">
        <v>9.0149999999999994E-2</v>
      </c>
      <c r="L6753">
        <v>0.32074999999999998</v>
      </c>
    </row>
    <row r="6754" spans="1:12" x14ac:dyDescent="0.3">
      <c r="A6754">
        <v>6753</v>
      </c>
      <c r="B6754">
        <v>0.67525000000000002</v>
      </c>
      <c r="C6754">
        <v>0.28534999999999999</v>
      </c>
      <c r="D6754">
        <v>0.41725000000000001</v>
      </c>
      <c r="E6754">
        <v>7.4249999999999997E-2</v>
      </c>
      <c r="F6754">
        <v>0.23405000000000001</v>
      </c>
      <c r="G6754">
        <v>3.9550000000000002E-2</v>
      </c>
      <c r="H6754">
        <v>0.46505000000000002</v>
      </c>
      <c r="I6754">
        <v>0.20244999999999999</v>
      </c>
      <c r="J6754">
        <v>0.39815</v>
      </c>
      <c r="K6754">
        <v>0.31075000000000003</v>
      </c>
      <c r="L6754">
        <v>0.16034999999999999</v>
      </c>
    </row>
    <row r="6755" spans="1:12" x14ac:dyDescent="0.3">
      <c r="A6755">
        <v>6754</v>
      </c>
      <c r="B6755">
        <v>0.67535000000000001</v>
      </c>
      <c r="C6755">
        <v>0.23075000000000001</v>
      </c>
      <c r="D6755">
        <v>0.58225000000000005</v>
      </c>
      <c r="E6755">
        <v>0.61924999999999997</v>
      </c>
      <c r="F6755">
        <v>0.97335000000000005</v>
      </c>
      <c r="G6755">
        <v>0.71025000000000005</v>
      </c>
      <c r="H6755">
        <v>0.38674999999999998</v>
      </c>
      <c r="I6755">
        <v>0.74604999999999999</v>
      </c>
      <c r="J6755">
        <v>2.8049999999999999E-2</v>
      </c>
      <c r="K6755">
        <v>0.79405000000000003</v>
      </c>
      <c r="L6755">
        <v>0.24535000000000001</v>
      </c>
    </row>
    <row r="6756" spans="1:12" x14ac:dyDescent="0.3">
      <c r="A6756">
        <v>6755</v>
      </c>
      <c r="B6756">
        <v>0.67544999999999999</v>
      </c>
      <c r="C6756">
        <v>0.62395</v>
      </c>
      <c r="D6756">
        <v>0.84445000000000003</v>
      </c>
      <c r="E6756">
        <v>0.76985000000000003</v>
      </c>
      <c r="F6756">
        <v>0.54025000000000001</v>
      </c>
      <c r="G6756">
        <v>0.67195000000000005</v>
      </c>
      <c r="H6756">
        <v>0.67784999999999995</v>
      </c>
      <c r="I6756">
        <v>0.20865</v>
      </c>
      <c r="J6756">
        <v>0.25735000000000002</v>
      </c>
      <c r="K6756">
        <v>0.37445000000000001</v>
      </c>
      <c r="L6756">
        <v>0.21965000000000001</v>
      </c>
    </row>
    <row r="6757" spans="1:12" x14ac:dyDescent="0.3">
      <c r="A6757">
        <v>6756</v>
      </c>
      <c r="B6757">
        <v>0.67554999999999998</v>
      </c>
      <c r="C6757">
        <v>0.54185000000000005</v>
      </c>
      <c r="D6757">
        <v>0.15845000000000001</v>
      </c>
      <c r="E6757">
        <v>0.38995000000000002</v>
      </c>
      <c r="F6757">
        <v>0.95404999999999995</v>
      </c>
      <c r="G6757">
        <v>0.43654999999999999</v>
      </c>
      <c r="H6757">
        <v>0.42614999999999997</v>
      </c>
      <c r="I6757">
        <v>0.29175000000000001</v>
      </c>
      <c r="J6757">
        <v>0.99695</v>
      </c>
      <c r="K6757">
        <v>0.33624999999999999</v>
      </c>
      <c r="L6757">
        <v>0.95955000000000001</v>
      </c>
    </row>
    <row r="6758" spans="1:12" x14ac:dyDescent="0.3">
      <c r="A6758">
        <v>6757</v>
      </c>
      <c r="B6758">
        <v>0.67564999999999997</v>
      </c>
      <c r="C6758">
        <v>0.15454999999999999</v>
      </c>
      <c r="D6758">
        <v>0.83445000000000003</v>
      </c>
      <c r="E6758">
        <v>0.37314999999999998</v>
      </c>
      <c r="F6758">
        <v>0.41055000000000003</v>
      </c>
      <c r="G6758">
        <v>0.42254999999999998</v>
      </c>
      <c r="H6758">
        <v>0.37714999999999999</v>
      </c>
      <c r="I6758">
        <v>0.83194999999999997</v>
      </c>
      <c r="J6758">
        <v>0.22925000000000001</v>
      </c>
      <c r="K6758">
        <v>7.9250000000000001E-2</v>
      </c>
      <c r="L6758">
        <v>0.11075</v>
      </c>
    </row>
    <row r="6759" spans="1:12" x14ac:dyDescent="0.3">
      <c r="A6759">
        <v>6758</v>
      </c>
      <c r="B6759">
        <v>0.67574999999999996</v>
      </c>
      <c r="C6759">
        <v>7.0849999999999996E-2</v>
      </c>
      <c r="D6759">
        <v>0.57835000000000003</v>
      </c>
      <c r="E6759">
        <v>0.85694999999999999</v>
      </c>
      <c r="F6759">
        <v>0.45884999999999998</v>
      </c>
      <c r="G6759">
        <v>0.44814999999999999</v>
      </c>
      <c r="H6759">
        <v>0.89224999999999999</v>
      </c>
      <c r="I6759">
        <v>0.43785000000000002</v>
      </c>
      <c r="J6759">
        <v>0.23785000000000001</v>
      </c>
      <c r="K6759">
        <v>0.41704999999999998</v>
      </c>
      <c r="L6759">
        <v>0.13675000000000001</v>
      </c>
    </row>
    <row r="6760" spans="1:12" x14ac:dyDescent="0.3">
      <c r="A6760">
        <v>6759</v>
      </c>
      <c r="B6760">
        <v>0.67584999999999995</v>
      </c>
      <c r="C6760">
        <v>0.37935000000000002</v>
      </c>
      <c r="D6760">
        <v>0.27115</v>
      </c>
      <c r="E6760">
        <v>0.93405000000000005</v>
      </c>
      <c r="F6760">
        <v>0.37375000000000003</v>
      </c>
      <c r="G6760">
        <v>0.10224999999999999</v>
      </c>
      <c r="H6760">
        <v>0.72335000000000005</v>
      </c>
      <c r="I6760">
        <v>0.72055000000000002</v>
      </c>
      <c r="J6760">
        <v>0.80945</v>
      </c>
      <c r="K6760">
        <v>0.80905000000000005</v>
      </c>
      <c r="L6760">
        <v>0.32674999999999998</v>
      </c>
    </row>
    <row r="6761" spans="1:12" x14ac:dyDescent="0.3">
      <c r="A6761">
        <v>6760</v>
      </c>
      <c r="B6761">
        <v>0.67595000000000005</v>
      </c>
      <c r="C6761">
        <v>0.17094999999999999</v>
      </c>
      <c r="D6761">
        <v>0.86004999999999998</v>
      </c>
      <c r="E6761">
        <v>0.67095000000000005</v>
      </c>
      <c r="F6761">
        <v>0.34394999999999998</v>
      </c>
      <c r="G6761">
        <v>0.86004999999999998</v>
      </c>
      <c r="H6761">
        <v>0.18315000000000001</v>
      </c>
      <c r="I6761">
        <v>0.28634999999999999</v>
      </c>
      <c r="J6761">
        <v>0.33965000000000001</v>
      </c>
      <c r="K6761">
        <v>0.23325000000000001</v>
      </c>
      <c r="L6761">
        <v>0.73634999999999995</v>
      </c>
    </row>
    <row r="6762" spans="1:12" x14ac:dyDescent="0.3">
      <c r="A6762">
        <v>6761</v>
      </c>
      <c r="B6762">
        <v>0.67605000000000004</v>
      </c>
      <c r="C6762">
        <v>0.64754999999999996</v>
      </c>
      <c r="D6762">
        <v>0.88965000000000005</v>
      </c>
      <c r="E6762">
        <v>0.90534999999999999</v>
      </c>
      <c r="F6762">
        <v>0.67015000000000002</v>
      </c>
      <c r="G6762">
        <v>0.58225000000000005</v>
      </c>
      <c r="H6762">
        <v>0.67625000000000002</v>
      </c>
      <c r="I6762">
        <v>0.13395000000000001</v>
      </c>
      <c r="J6762">
        <v>0.96625000000000005</v>
      </c>
      <c r="K6762">
        <v>0.68035000000000001</v>
      </c>
      <c r="L6762">
        <v>0.56405000000000005</v>
      </c>
    </row>
    <row r="6763" spans="1:12" x14ac:dyDescent="0.3">
      <c r="A6763">
        <v>6762</v>
      </c>
      <c r="B6763">
        <v>0.67615000000000003</v>
      </c>
      <c r="C6763">
        <v>0.96994999999999998</v>
      </c>
      <c r="D6763">
        <v>0.49845</v>
      </c>
      <c r="E6763">
        <v>0.61324999999999996</v>
      </c>
      <c r="F6763">
        <v>0.99124999999999996</v>
      </c>
      <c r="G6763">
        <v>0.72494999999999998</v>
      </c>
      <c r="H6763">
        <v>0.37935000000000002</v>
      </c>
      <c r="I6763">
        <v>0.72765000000000002</v>
      </c>
      <c r="J6763">
        <v>0.34634999999999999</v>
      </c>
      <c r="K6763">
        <v>0.16514999999999999</v>
      </c>
      <c r="L6763">
        <v>0.26765</v>
      </c>
    </row>
    <row r="6764" spans="1:12" x14ac:dyDescent="0.3">
      <c r="A6764">
        <v>6763</v>
      </c>
      <c r="B6764">
        <v>0.67625000000000002</v>
      </c>
      <c r="C6764">
        <v>4.2450000000000002E-2</v>
      </c>
      <c r="D6764">
        <v>0.83394999999999997</v>
      </c>
      <c r="E6764">
        <v>0.87044999999999995</v>
      </c>
      <c r="F6764">
        <v>0.13944999999999999</v>
      </c>
      <c r="G6764">
        <v>0.67925000000000002</v>
      </c>
      <c r="H6764">
        <v>0.72814999999999996</v>
      </c>
      <c r="I6764">
        <v>0.21074999999999999</v>
      </c>
      <c r="J6764">
        <v>0.51385000000000003</v>
      </c>
      <c r="K6764">
        <v>0.92274999999999996</v>
      </c>
      <c r="L6764">
        <v>0.28075</v>
      </c>
    </row>
    <row r="6765" spans="1:12" x14ac:dyDescent="0.3">
      <c r="A6765">
        <v>6764</v>
      </c>
      <c r="B6765">
        <v>0.67635000000000001</v>
      </c>
      <c r="C6765">
        <v>0.31895000000000001</v>
      </c>
      <c r="D6765">
        <v>0.38784999999999997</v>
      </c>
      <c r="E6765">
        <v>0.13145000000000001</v>
      </c>
      <c r="F6765">
        <v>2.8500000000000001E-3</v>
      </c>
      <c r="G6765">
        <v>0.71745000000000003</v>
      </c>
      <c r="H6765">
        <v>0.75634999999999997</v>
      </c>
      <c r="I6765">
        <v>0.79085000000000005</v>
      </c>
      <c r="J6765">
        <v>0.67084999999999995</v>
      </c>
      <c r="K6765">
        <v>0.87534999999999996</v>
      </c>
      <c r="L6765">
        <v>0.73455000000000004</v>
      </c>
    </row>
    <row r="6766" spans="1:12" x14ac:dyDescent="0.3">
      <c r="A6766">
        <v>6765</v>
      </c>
      <c r="B6766">
        <v>0.67645</v>
      </c>
      <c r="C6766">
        <v>0.54435</v>
      </c>
      <c r="D6766">
        <v>0.68435000000000001</v>
      </c>
      <c r="E6766">
        <v>6.1749999999999999E-2</v>
      </c>
      <c r="F6766">
        <v>0.65024999999999999</v>
      </c>
      <c r="G6766">
        <v>0.17215</v>
      </c>
      <c r="H6766">
        <v>0.23194999999999999</v>
      </c>
      <c r="I6766">
        <v>0.38545000000000001</v>
      </c>
      <c r="J6766">
        <v>0.68925000000000003</v>
      </c>
      <c r="K6766">
        <v>0.59545000000000003</v>
      </c>
      <c r="L6766">
        <v>0.91344999999999998</v>
      </c>
    </row>
    <row r="6767" spans="1:12" x14ac:dyDescent="0.3">
      <c r="A6767">
        <v>6766</v>
      </c>
      <c r="B6767">
        <v>0.67654999999999998</v>
      </c>
      <c r="C6767">
        <v>0.43664999999999998</v>
      </c>
      <c r="D6767">
        <v>0.17165</v>
      </c>
      <c r="E6767">
        <v>0.28985</v>
      </c>
      <c r="F6767">
        <v>0.28225</v>
      </c>
      <c r="G6767">
        <v>0.63224999999999998</v>
      </c>
      <c r="H6767">
        <v>0.68705000000000005</v>
      </c>
      <c r="I6767">
        <v>0.86645000000000005</v>
      </c>
      <c r="J6767">
        <v>0.79505000000000003</v>
      </c>
      <c r="K6767">
        <v>1.7649999999999999E-2</v>
      </c>
      <c r="L6767">
        <v>0.44955000000000001</v>
      </c>
    </row>
    <row r="6768" spans="1:12" x14ac:dyDescent="0.3">
      <c r="A6768">
        <v>6767</v>
      </c>
      <c r="B6768">
        <v>0.67664999999999997</v>
      </c>
      <c r="C6768">
        <v>0.11655</v>
      </c>
      <c r="D6768">
        <v>0.24765000000000001</v>
      </c>
      <c r="E6768">
        <v>0.60165000000000002</v>
      </c>
      <c r="F6768">
        <v>0.98085</v>
      </c>
      <c r="G6768">
        <v>0.20644999999999999</v>
      </c>
      <c r="H6768">
        <v>0.60945000000000005</v>
      </c>
      <c r="I6768">
        <v>0.25605</v>
      </c>
      <c r="J6768">
        <v>0.60675000000000001</v>
      </c>
      <c r="K6768">
        <v>0.94655</v>
      </c>
      <c r="L6768">
        <v>0.71294999999999997</v>
      </c>
    </row>
    <row r="6769" spans="1:12" x14ac:dyDescent="0.3">
      <c r="A6769">
        <v>6768</v>
      </c>
      <c r="B6769">
        <v>0.67674999999999996</v>
      </c>
      <c r="C6769">
        <v>0.75875000000000004</v>
      </c>
      <c r="D6769">
        <v>0.43545</v>
      </c>
      <c r="E6769">
        <v>0.44364999999999999</v>
      </c>
      <c r="F6769">
        <v>0.96394999999999997</v>
      </c>
      <c r="G6769">
        <v>0.88895000000000002</v>
      </c>
      <c r="H6769">
        <v>0.45355000000000001</v>
      </c>
      <c r="I6769">
        <v>4.5449999999999997E-2</v>
      </c>
      <c r="J6769">
        <v>0.62875000000000003</v>
      </c>
      <c r="K6769">
        <v>0.24884999999999999</v>
      </c>
      <c r="L6769">
        <v>0.11545</v>
      </c>
    </row>
    <row r="6770" spans="1:12" x14ac:dyDescent="0.3">
      <c r="A6770">
        <v>6769</v>
      </c>
      <c r="B6770">
        <v>0.67684999999999995</v>
      </c>
      <c r="C6770">
        <v>0.69455</v>
      </c>
      <c r="D6770">
        <v>0.56994999999999996</v>
      </c>
      <c r="E6770">
        <v>0.48685</v>
      </c>
      <c r="F6770">
        <v>0.81855</v>
      </c>
      <c r="G6770">
        <v>0.41894999999999999</v>
      </c>
      <c r="H6770">
        <v>0.75544999999999995</v>
      </c>
      <c r="I6770">
        <v>2.445E-2</v>
      </c>
      <c r="J6770">
        <v>0.68684999999999996</v>
      </c>
      <c r="K6770">
        <v>0.93964999999999999</v>
      </c>
      <c r="L6770">
        <v>0.40325</v>
      </c>
    </row>
    <row r="6771" spans="1:12" x14ac:dyDescent="0.3">
      <c r="A6771">
        <v>6770</v>
      </c>
      <c r="B6771">
        <v>0.67695000000000005</v>
      </c>
      <c r="C6771">
        <v>0.51875000000000004</v>
      </c>
      <c r="D6771">
        <v>0.25955</v>
      </c>
      <c r="E6771">
        <v>0.87004999999999999</v>
      </c>
      <c r="F6771">
        <v>0.82284999999999997</v>
      </c>
      <c r="G6771">
        <v>0.68725000000000003</v>
      </c>
      <c r="H6771">
        <v>0.17865</v>
      </c>
      <c r="I6771">
        <v>0.78244999999999998</v>
      </c>
      <c r="J6771">
        <v>0.75365000000000004</v>
      </c>
      <c r="K6771">
        <v>0.10165</v>
      </c>
      <c r="L6771">
        <v>0.20075000000000001</v>
      </c>
    </row>
    <row r="6772" spans="1:12" x14ac:dyDescent="0.3">
      <c r="A6772">
        <v>6771</v>
      </c>
      <c r="B6772">
        <v>0.67705000000000004</v>
      </c>
      <c r="C6772">
        <v>0.10485</v>
      </c>
      <c r="D6772">
        <v>4.4749999999999998E-2</v>
      </c>
      <c r="E6772">
        <v>0.51044999999999996</v>
      </c>
      <c r="F6772">
        <v>0.38085000000000002</v>
      </c>
      <c r="G6772">
        <v>0.51815</v>
      </c>
      <c r="H6772">
        <v>0.93654999999999999</v>
      </c>
      <c r="I6772">
        <v>0.85734999999999995</v>
      </c>
      <c r="J6772">
        <v>0.99434999999999996</v>
      </c>
      <c r="K6772">
        <v>2.5000000000000001E-4</v>
      </c>
      <c r="L6772">
        <v>0.57304999999999995</v>
      </c>
    </row>
    <row r="6773" spans="1:12" x14ac:dyDescent="0.3">
      <c r="A6773">
        <v>6772</v>
      </c>
      <c r="B6773">
        <v>0.67715000000000003</v>
      </c>
      <c r="C6773">
        <v>0.39265</v>
      </c>
      <c r="D6773">
        <v>0.92444999999999999</v>
      </c>
      <c r="E6773">
        <v>0.31324999999999997</v>
      </c>
      <c r="F6773">
        <v>1.4149999999999999E-2</v>
      </c>
      <c r="G6773">
        <v>0.35704999999999998</v>
      </c>
      <c r="H6773">
        <v>0.31125000000000003</v>
      </c>
      <c r="I6773">
        <v>0.35494999999999999</v>
      </c>
      <c r="J6773">
        <v>0.27965000000000001</v>
      </c>
      <c r="K6773">
        <v>0.12185</v>
      </c>
      <c r="L6773">
        <v>0.93505000000000005</v>
      </c>
    </row>
    <row r="6774" spans="1:12" x14ac:dyDescent="0.3">
      <c r="A6774">
        <v>6773</v>
      </c>
      <c r="B6774">
        <v>0.67725000000000002</v>
      </c>
      <c r="C6774">
        <v>0.50924999999999998</v>
      </c>
      <c r="D6774">
        <v>0.34255000000000002</v>
      </c>
      <c r="E6774">
        <v>0.48804999999999998</v>
      </c>
      <c r="F6774">
        <v>0.24315000000000001</v>
      </c>
      <c r="G6774">
        <v>0.76824999999999999</v>
      </c>
      <c r="H6774">
        <v>0.59524999999999995</v>
      </c>
      <c r="I6774">
        <v>0.88815</v>
      </c>
      <c r="J6774">
        <v>3.3149999999999999E-2</v>
      </c>
      <c r="K6774">
        <v>0.98455000000000004</v>
      </c>
      <c r="L6774">
        <v>0.70425000000000004</v>
      </c>
    </row>
    <row r="6775" spans="1:12" x14ac:dyDescent="0.3">
      <c r="A6775">
        <v>6774</v>
      </c>
      <c r="B6775">
        <v>0.67735000000000001</v>
      </c>
      <c r="C6775">
        <v>0.16234999999999999</v>
      </c>
      <c r="D6775">
        <v>0.36675000000000002</v>
      </c>
      <c r="E6775">
        <v>0.19295000000000001</v>
      </c>
      <c r="F6775">
        <v>0.45834999999999998</v>
      </c>
      <c r="G6775">
        <v>0.93025000000000002</v>
      </c>
      <c r="H6775">
        <v>0.48035</v>
      </c>
      <c r="I6775">
        <v>0.17215</v>
      </c>
      <c r="J6775">
        <v>0.51515</v>
      </c>
      <c r="K6775">
        <v>3.3950000000000001E-2</v>
      </c>
      <c r="L6775">
        <v>0.96584999999999999</v>
      </c>
    </row>
    <row r="6776" spans="1:12" x14ac:dyDescent="0.3">
      <c r="A6776">
        <v>6775</v>
      </c>
      <c r="B6776">
        <v>0.67745</v>
      </c>
      <c r="C6776">
        <v>0.57535000000000003</v>
      </c>
      <c r="D6776">
        <v>0.39634999999999998</v>
      </c>
      <c r="E6776">
        <v>0.18715000000000001</v>
      </c>
      <c r="F6776">
        <v>0.96484999999999999</v>
      </c>
      <c r="G6776">
        <v>0.81445000000000001</v>
      </c>
      <c r="H6776">
        <v>0.77785000000000004</v>
      </c>
      <c r="I6776">
        <v>0.22125</v>
      </c>
      <c r="J6776">
        <v>0.33455000000000001</v>
      </c>
      <c r="K6776">
        <v>0.11294999999999999</v>
      </c>
      <c r="L6776">
        <v>6.0350000000000001E-2</v>
      </c>
    </row>
    <row r="6777" spans="1:12" x14ac:dyDescent="0.3">
      <c r="A6777">
        <v>6776</v>
      </c>
      <c r="B6777">
        <v>0.67754999999999999</v>
      </c>
      <c r="C6777">
        <v>0.47985</v>
      </c>
      <c r="D6777">
        <v>3.1050000000000001E-2</v>
      </c>
      <c r="E6777">
        <v>0.63485000000000003</v>
      </c>
      <c r="F6777">
        <v>0.14595</v>
      </c>
      <c r="G6777">
        <v>0.57374999999999998</v>
      </c>
      <c r="H6777">
        <v>0.21304999999999999</v>
      </c>
      <c r="I6777">
        <v>0.59645000000000004</v>
      </c>
      <c r="J6777">
        <v>0.58994999999999997</v>
      </c>
      <c r="K6777">
        <v>0.99104999999999999</v>
      </c>
      <c r="L6777">
        <v>0.71714999999999995</v>
      </c>
    </row>
    <row r="6778" spans="1:12" x14ac:dyDescent="0.3">
      <c r="A6778">
        <v>6777</v>
      </c>
      <c r="B6778">
        <v>0.67764999999999997</v>
      </c>
      <c r="C6778">
        <v>0.32645000000000002</v>
      </c>
      <c r="D6778">
        <v>0.98694999999999999</v>
      </c>
      <c r="E6778">
        <v>0.82484999999999997</v>
      </c>
      <c r="F6778">
        <v>0.55635000000000001</v>
      </c>
      <c r="G6778">
        <v>8.8249999999999995E-2</v>
      </c>
      <c r="H6778">
        <v>0.49925000000000003</v>
      </c>
      <c r="I6778">
        <v>0.26395000000000002</v>
      </c>
      <c r="J6778">
        <v>0.55384999999999995</v>
      </c>
      <c r="K6778">
        <v>0.93635000000000002</v>
      </c>
      <c r="L6778">
        <v>0.92325000000000002</v>
      </c>
    </row>
    <row r="6779" spans="1:12" x14ac:dyDescent="0.3">
      <c r="A6779">
        <v>6778</v>
      </c>
      <c r="B6779">
        <v>0.67774999999999996</v>
      </c>
      <c r="C6779">
        <v>0.50595000000000001</v>
      </c>
      <c r="D6779">
        <v>0.22695000000000001</v>
      </c>
      <c r="E6779">
        <v>0.70914999999999995</v>
      </c>
      <c r="F6779">
        <v>0.85185</v>
      </c>
      <c r="G6779">
        <v>0.80115000000000003</v>
      </c>
      <c r="H6779">
        <v>4.7499999999999999E-3</v>
      </c>
      <c r="I6779">
        <v>0.81505000000000005</v>
      </c>
      <c r="J6779">
        <v>0.93894999999999995</v>
      </c>
      <c r="K6779">
        <v>0.28815000000000002</v>
      </c>
      <c r="L6779">
        <v>0.43304999999999999</v>
      </c>
    </row>
    <row r="6780" spans="1:12" x14ac:dyDescent="0.3">
      <c r="A6780">
        <v>6779</v>
      </c>
      <c r="B6780">
        <v>0.67784999999999995</v>
      </c>
      <c r="C6780">
        <v>0.49885000000000002</v>
      </c>
      <c r="D6780">
        <v>0.20865</v>
      </c>
      <c r="E6780">
        <v>0.38074999999999998</v>
      </c>
      <c r="F6780">
        <v>0.21975</v>
      </c>
      <c r="G6780">
        <v>0.22184999999999999</v>
      </c>
      <c r="H6780">
        <v>0.37035000000000001</v>
      </c>
      <c r="I6780">
        <v>0.38114999999999999</v>
      </c>
      <c r="J6780">
        <v>0.98114999999999997</v>
      </c>
      <c r="K6780">
        <v>0.37454999999999999</v>
      </c>
      <c r="L6780">
        <v>0.38805000000000001</v>
      </c>
    </row>
    <row r="6781" spans="1:12" x14ac:dyDescent="0.3">
      <c r="A6781">
        <v>6780</v>
      </c>
      <c r="B6781">
        <v>0.67795000000000005</v>
      </c>
      <c r="C6781">
        <v>0.15475</v>
      </c>
      <c r="D6781">
        <v>0.58984999999999999</v>
      </c>
      <c r="E6781">
        <v>0.50544999999999995</v>
      </c>
      <c r="F6781">
        <v>0.56815000000000004</v>
      </c>
      <c r="G6781">
        <v>0.63454999999999995</v>
      </c>
      <c r="H6781">
        <v>0.75255000000000005</v>
      </c>
      <c r="I6781">
        <v>0.69525000000000003</v>
      </c>
      <c r="J6781">
        <v>0.26624999999999999</v>
      </c>
      <c r="K6781">
        <v>0.43604999999999999</v>
      </c>
      <c r="L6781">
        <v>0.23355000000000001</v>
      </c>
    </row>
    <row r="6782" spans="1:12" x14ac:dyDescent="0.3">
      <c r="A6782">
        <v>6781</v>
      </c>
      <c r="B6782">
        <v>0.67805000000000004</v>
      </c>
      <c r="C6782">
        <v>0.36065000000000003</v>
      </c>
      <c r="D6782">
        <v>4.4249999999999998E-2</v>
      </c>
      <c r="E6782">
        <v>0.29804999999999998</v>
      </c>
      <c r="F6782">
        <v>0.44664999999999999</v>
      </c>
      <c r="G6782">
        <v>0.23064999999999999</v>
      </c>
      <c r="H6782">
        <v>0.76395000000000002</v>
      </c>
      <c r="I6782">
        <v>0.15715000000000001</v>
      </c>
      <c r="J6782">
        <v>0.59075</v>
      </c>
      <c r="K6782">
        <v>0.19084999999999999</v>
      </c>
      <c r="L6782">
        <v>0.87255000000000005</v>
      </c>
    </row>
    <row r="6783" spans="1:12" x14ac:dyDescent="0.3">
      <c r="A6783">
        <v>6782</v>
      </c>
      <c r="B6783">
        <v>0.67815000000000003</v>
      </c>
      <c r="C6783">
        <v>0.59865000000000002</v>
      </c>
      <c r="D6783">
        <v>0.37404999999999999</v>
      </c>
      <c r="E6783">
        <v>0.18215000000000001</v>
      </c>
      <c r="F6783">
        <v>0.22145000000000001</v>
      </c>
      <c r="G6783">
        <v>0.16345000000000001</v>
      </c>
      <c r="H6783">
        <v>0.93794999999999995</v>
      </c>
      <c r="I6783">
        <v>0.96114999999999995</v>
      </c>
      <c r="J6783">
        <v>0.80125000000000002</v>
      </c>
      <c r="K6783">
        <v>0.46694999999999998</v>
      </c>
      <c r="L6783">
        <v>0.58774999999999999</v>
      </c>
    </row>
    <row r="6784" spans="1:12" x14ac:dyDescent="0.3">
      <c r="A6784">
        <v>6783</v>
      </c>
      <c r="B6784">
        <v>0.67825000000000002</v>
      </c>
      <c r="C6784">
        <v>0.86885000000000001</v>
      </c>
      <c r="D6784">
        <v>0.10904999999999999</v>
      </c>
      <c r="E6784">
        <v>8.9050000000000004E-2</v>
      </c>
      <c r="F6784">
        <v>1.755E-2</v>
      </c>
      <c r="G6784">
        <v>0.49764999999999998</v>
      </c>
      <c r="H6784">
        <v>0.19075</v>
      </c>
      <c r="I6784">
        <v>0.40405000000000002</v>
      </c>
      <c r="J6784">
        <v>8.3549999999999999E-2</v>
      </c>
      <c r="K6784">
        <v>0.14015</v>
      </c>
      <c r="L6784">
        <v>0.62575000000000003</v>
      </c>
    </row>
    <row r="6785" spans="1:12" x14ac:dyDescent="0.3">
      <c r="A6785">
        <v>6784</v>
      </c>
      <c r="B6785">
        <v>0.67835000000000001</v>
      </c>
      <c r="C6785">
        <v>0.96114999999999995</v>
      </c>
      <c r="D6785">
        <v>0.43785000000000002</v>
      </c>
      <c r="E6785">
        <v>0.24925</v>
      </c>
      <c r="F6785">
        <v>0.12605</v>
      </c>
      <c r="G6785">
        <v>0.41865000000000002</v>
      </c>
      <c r="H6785">
        <v>0.48704999999999998</v>
      </c>
      <c r="I6785">
        <v>0.91405000000000003</v>
      </c>
      <c r="J6785">
        <v>0.56294999999999995</v>
      </c>
      <c r="K6785">
        <v>0.78864999999999996</v>
      </c>
      <c r="L6785">
        <v>0.12025</v>
      </c>
    </row>
    <row r="6786" spans="1:12" x14ac:dyDescent="0.3">
      <c r="A6786">
        <v>6785</v>
      </c>
      <c r="B6786">
        <v>0.67845</v>
      </c>
      <c r="C6786">
        <v>0.26014999999999999</v>
      </c>
      <c r="D6786">
        <v>0.79664999999999997</v>
      </c>
      <c r="E6786">
        <v>0.37495000000000001</v>
      </c>
      <c r="F6786">
        <v>0.55195000000000005</v>
      </c>
      <c r="G6786">
        <v>0.69064999999999999</v>
      </c>
      <c r="H6786">
        <v>0.24145</v>
      </c>
      <c r="I6786">
        <v>0.90605000000000002</v>
      </c>
      <c r="J6786">
        <v>0.52625</v>
      </c>
      <c r="K6786">
        <v>0.28744999999999998</v>
      </c>
      <c r="L6786">
        <v>0.12775</v>
      </c>
    </row>
    <row r="6787" spans="1:12" x14ac:dyDescent="0.3">
      <c r="A6787">
        <v>6786</v>
      </c>
      <c r="B6787">
        <v>0.67854999999999999</v>
      </c>
      <c r="C6787">
        <v>0.10365000000000001</v>
      </c>
      <c r="D6787">
        <v>0.23565</v>
      </c>
      <c r="E6787">
        <v>6.4949999999999994E-2</v>
      </c>
      <c r="F6787">
        <v>0.93884999999999996</v>
      </c>
      <c r="G6787">
        <v>0.87004999999999999</v>
      </c>
      <c r="H6787">
        <v>0.74914999999999998</v>
      </c>
      <c r="I6787">
        <v>0.86385000000000001</v>
      </c>
      <c r="J6787">
        <v>0.65075000000000005</v>
      </c>
      <c r="K6787">
        <v>0.66205000000000003</v>
      </c>
      <c r="L6787">
        <v>0.33605000000000002</v>
      </c>
    </row>
    <row r="6788" spans="1:12" x14ac:dyDescent="0.3">
      <c r="A6788">
        <v>6787</v>
      </c>
      <c r="B6788">
        <v>0.67864999999999998</v>
      </c>
      <c r="C6788">
        <v>0.75744999999999996</v>
      </c>
      <c r="D6788">
        <v>0.49145</v>
      </c>
      <c r="E6788">
        <v>0.55564999999999998</v>
      </c>
      <c r="F6788">
        <v>6.3049999999999995E-2</v>
      </c>
      <c r="G6788">
        <v>4.8849999999999998E-2</v>
      </c>
      <c r="H6788">
        <v>0.44995000000000002</v>
      </c>
      <c r="I6788">
        <v>6.4449999999999993E-2</v>
      </c>
      <c r="J6788">
        <v>0.39365</v>
      </c>
      <c r="K6788">
        <v>0.19055</v>
      </c>
      <c r="L6788">
        <v>0.24665000000000001</v>
      </c>
    </row>
    <row r="6789" spans="1:12" x14ac:dyDescent="0.3">
      <c r="A6789">
        <v>6788</v>
      </c>
      <c r="B6789">
        <v>0.67874999999999996</v>
      </c>
      <c r="C6789">
        <v>0.60924999999999996</v>
      </c>
      <c r="D6789">
        <v>0.36264999999999997</v>
      </c>
      <c r="E6789">
        <v>0.17535000000000001</v>
      </c>
      <c r="F6789">
        <v>0.95604999999999996</v>
      </c>
      <c r="G6789">
        <v>0.15615000000000001</v>
      </c>
      <c r="H6789">
        <v>0.62485000000000002</v>
      </c>
      <c r="I6789">
        <v>0.21965000000000001</v>
      </c>
      <c r="J6789">
        <v>0.14044999999999999</v>
      </c>
      <c r="K6789">
        <v>0.57264999999999999</v>
      </c>
      <c r="L6789">
        <v>0.85565000000000002</v>
      </c>
    </row>
    <row r="6790" spans="1:12" x14ac:dyDescent="0.3">
      <c r="A6790">
        <v>6789</v>
      </c>
      <c r="B6790">
        <v>0.67884999999999995</v>
      </c>
      <c r="C6790">
        <v>0.29454999999999998</v>
      </c>
      <c r="D6790">
        <v>0.37885000000000002</v>
      </c>
      <c r="E6790">
        <v>0.97145000000000004</v>
      </c>
      <c r="F6790">
        <v>8.8249999999999995E-2</v>
      </c>
      <c r="G6790">
        <v>0.75634999999999997</v>
      </c>
      <c r="H6790">
        <v>0.50665000000000004</v>
      </c>
      <c r="I6790">
        <v>0.57104999999999995</v>
      </c>
      <c r="J6790">
        <v>0.21684999999999999</v>
      </c>
      <c r="K6790">
        <v>9.8750000000000004E-2</v>
      </c>
      <c r="L6790">
        <v>0.38435000000000002</v>
      </c>
    </row>
    <row r="6791" spans="1:12" x14ac:dyDescent="0.3">
      <c r="A6791">
        <v>6790</v>
      </c>
      <c r="B6791">
        <v>0.67895000000000005</v>
      </c>
      <c r="C6791">
        <v>0.16275000000000001</v>
      </c>
      <c r="D6791">
        <v>0.94594999999999996</v>
      </c>
      <c r="E6791">
        <v>0.78925000000000001</v>
      </c>
      <c r="F6791">
        <v>0.84994999999999998</v>
      </c>
      <c r="G6791">
        <v>0.78444999999999998</v>
      </c>
      <c r="H6791">
        <v>0.96204999999999996</v>
      </c>
      <c r="I6791">
        <v>0.92725000000000002</v>
      </c>
      <c r="J6791">
        <v>0.54505000000000003</v>
      </c>
      <c r="K6791">
        <v>0.33794999999999997</v>
      </c>
      <c r="L6791">
        <v>0.26164999999999999</v>
      </c>
    </row>
    <row r="6792" spans="1:12" x14ac:dyDescent="0.3">
      <c r="A6792">
        <v>6791</v>
      </c>
      <c r="B6792">
        <v>0.67905000000000004</v>
      </c>
      <c r="C6792">
        <v>0.47425</v>
      </c>
      <c r="D6792">
        <v>0.72355000000000003</v>
      </c>
      <c r="E6792">
        <v>0.20005000000000001</v>
      </c>
      <c r="F6792">
        <v>9.1500000000000001E-3</v>
      </c>
      <c r="G6792">
        <v>1.8249999999999999E-2</v>
      </c>
      <c r="H6792">
        <v>0.35175000000000001</v>
      </c>
      <c r="I6792">
        <v>0.34615000000000001</v>
      </c>
      <c r="J6792">
        <v>9.5149999999999998E-2</v>
      </c>
      <c r="K6792">
        <v>0.31324999999999997</v>
      </c>
      <c r="L6792">
        <v>0.41835</v>
      </c>
    </row>
    <row r="6793" spans="1:12" x14ac:dyDescent="0.3">
      <c r="A6793">
        <v>6792</v>
      </c>
      <c r="B6793">
        <v>0.67915000000000003</v>
      </c>
      <c r="C6793">
        <v>0.49195</v>
      </c>
      <c r="D6793">
        <v>0.15784999999999999</v>
      </c>
      <c r="E6793">
        <v>0.12164999999999999</v>
      </c>
      <c r="F6793">
        <v>0.42254999999999998</v>
      </c>
      <c r="G6793">
        <v>0.87714999999999999</v>
      </c>
      <c r="H6793">
        <v>0.99265000000000003</v>
      </c>
      <c r="I6793">
        <v>1.1050000000000001E-2</v>
      </c>
      <c r="J6793">
        <v>0.19545000000000001</v>
      </c>
      <c r="K6793">
        <v>0.34315000000000001</v>
      </c>
      <c r="L6793">
        <v>0.59025000000000005</v>
      </c>
    </row>
    <row r="6794" spans="1:12" x14ac:dyDescent="0.3">
      <c r="A6794">
        <v>6793</v>
      </c>
      <c r="B6794">
        <v>0.67925000000000002</v>
      </c>
      <c r="C6794">
        <v>3.8649999999999997E-2</v>
      </c>
      <c r="D6794">
        <v>0.76754999999999995</v>
      </c>
      <c r="E6794">
        <v>0.98185</v>
      </c>
      <c r="F6794">
        <v>0.67745</v>
      </c>
      <c r="G6794">
        <v>0.76334999999999997</v>
      </c>
      <c r="H6794">
        <v>0.25445000000000001</v>
      </c>
      <c r="I6794">
        <v>0.70615000000000006</v>
      </c>
      <c r="J6794">
        <v>0.73904999999999998</v>
      </c>
      <c r="K6794">
        <v>0.97475000000000001</v>
      </c>
      <c r="L6794">
        <v>0.82404999999999995</v>
      </c>
    </row>
    <row r="6795" spans="1:12" x14ac:dyDescent="0.3">
      <c r="A6795">
        <v>6794</v>
      </c>
      <c r="B6795">
        <v>0.67935000000000001</v>
      </c>
      <c r="C6795">
        <v>0.19284999999999999</v>
      </c>
      <c r="D6795">
        <v>7.9250000000000001E-2</v>
      </c>
      <c r="E6795">
        <v>0.51865000000000006</v>
      </c>
      <c r="F6795">
        <v>0.17215</v>
      </c>
      <c r="G6795">
        <v>0.13064999999999999</v>
      </c>
      <c r="H6795">
        <v>0.65915000000000001</v>
      </c>
      <c r="I6795">
        <v>0.81205000000000005</v>
      </c>
      <c r="J6795">
        <v>9.4950000000000007E-2</v>
      </c>
      <c r="K6795">
        <v>0.19134999999999999</v>
      </c>
      <c r="L6795">
        <v>0.86524999999999996</v>
      </c>
    </row>
    <row r="6796" spans="1:12" x14ac:dyDescent="0.3">
      <c r="A6796">
        <v>6795</v>
      </c>
      <c r="B6796">
        <v>0.67945</v>
      </c>
      <c r="C6796">
        <v>0.96094999999999997</v>
      </c>
      <c r="D6796">
        <v>0.76144999999999996</v>
      </c>
      <c r="E6796">
        <v>0.55984999999999996</v>
      </c>
      <c r="F6796">
        <v>0.87705</v>
      </c>
      <c r="G6796">
        <v>0.30195</v>
      </c>
      <c r="H6796">
        <v>0.41525000000000001</v>
      </c>
      <c r="I6796">
        <v>0.52475000000000005</v>
      </c>
      <c r="J6796">
        <v>0.14094999999999999</v>
      </c>
      <c r="K6796">
        <v>0.69535000000000002</v>
      </c>
      <c r="L6796">
        <v>0.45155000000000001</v>
      </c>
    </row>
    <row r="6797" spans="1:12" x14ac:dyDescent="0.3">
      <c r="A6797">
        <v>6796</v>
      </c>
      <c r="B6797">
        <v>0.67954999999999999</v>
      </c>
      <c r="C6797">
        <v>0.74475000000000002</v>
      </c>
      <c r="D6797">
        <v>0.81325000000000003</v>
      </c>
      <c r="E6797">
        <v>0.26745000000000002</v>
      </c>
      <c r="F6797">
        <v>0.70504999999999995</v>
      </c>
      <c r="G6797">
        <v>0.52754999999999996</v>
      </c>
      <c r="H6797">
        <v>0.28935</v>
      </c>
      <c r="I6797">
        <v>0.78234999999999999</v>
      </c>
      <c r="J6797">
        <v>0.78485000000000005</v>
      </c>
      <c r="K6797">
        <v>0.43645</v>
      </c>
      <c r="L6797">
        <v>0.76624999999999999</v>
      </c>
    </row>
    <row r="6798" spans="1:12" x14ac:dyDescent="0.3">
      <c r="A6798">
        <v>6797</v>
      </c>
      <c r="B6798">
        <v>0.67964999999999998</v>
      </c>
      <c r="C6798">
        <v>0.84914999999999996</v>
      </c>
      <c r="D6798">
        <v>0.76454999999999995</v>
      </c>
      <c r="E6798">
        <v>0.72304999999999997</v>
      </c>
      <c r="F6798">
        <v>0.48435</v>
      </c>
      <c r="G6798">
        <v>0.59875</v>
      </c>
      <c r="H6798">
        <v>0.39745000000000003</v>
      </c>
      <c r="I6798">
        <v>0.47685</v>
      </c>
      <c r="J6798">
        <v>0.23985000000000001</v>
      </c>
      <c r="K6798">
        <v>0.94105000000000005</v>
      </c>
      <c r="L6798">
        <v>0.29425000000000001</v>
      </c>
    </row>
    <row r="6799" spans="1:12" x14ac:dyDescent="0.3">
      <c r="A6799">
        <v>6798</v>
      </c>
      <c r="B6799">
        <v>0.67974999999999997</v>
      </c>
      <c r="C6799">
        <v>0.16764999999999999</v>
      </c>
      <c r="D6799">
        <v>4.1149999999999999E-2</v>
      </c>
      <c r="E6799">
        <v>0.12895000000000001</v>
      </c>
      <c r="F6799">
        <v>0.63644999999999996</v>
      </c>
      <c r="G6799">
        <v>0.88885000000000003</v>
      </c>
      <c r="H6799">
        <v>0.59755000000000003</v>
      </c>
      <c r="I6799">
        <v>0.76005</v>
      </c>
      <c r="J6799">
        <v>0.46525</v>
      </c>
      <c r="K6799">
        <v>0.81825000000000003</v>
      </c>
      <c r="L6799">
        <v>0.29085</v>
      </c>
    </row>
    <row r="6800" spans="1:12" x14ac:dyDescent="0.3">
      <c r="A6800">
        <v>6799</v>
      </c>
      <c r="B6800">
        <v>0.67984999999999995</v>
      </c>
      <c r="C6800">
        <v>0.66025</v>
      </c>
      <c r="D6800">
        <v>0.17215</v>
      </c>
      <c r="E6800">
        <v>5.0549999999999998E-2</v>
      </c>
      <c r="F6800">
        <v>0.39024999999999999</v>
      </c>
      <c r="G6800">
        <v>0.44295000000000001</v>
      </c>
      <c r="H6800">
        <v>7.9149999999999998E-2</v>
      </c>
      <c r="I6800">
        <v>0.69145000000000001</v>
      </c>
      <c r="J6800">
        <v>0.93745000000000001</v>
      </c>
      <c r="K6800">
        <v>0.83155000000000001</v>
      </c>
      <c r="L6800">
        <v>0.43614999999999998</v>
      </c>
    </row>
    <row r="6801" spans="1:12" x14ac:dyDescent="0.3">
      <c r="A6801">
        <v>6800</v>
      </c>
      <c r="B6801">
        <v>0.67995000000000005</v>
      </c>
      <c r="C6801">
        <v>2.4649999999999998E-2</v>
      </c>
      <c r="D6801">
        <v>0.56294999999999995</v>
      </c>
      <c r="E6801">
        <v>0.99295</v>
      </c>
      <c r="F6801">
        <v>0.94245000000000001</v>
      </c>
      <c r="G6801">
        <v>0.12425</v>
      </c>
      <c r="H6801">
        <v>0.20094999999999999</v>
      </c>
      <c r="I6801">
        <v>0.85624999999999996</v>
      </c>
      <c r="J6801">
        <v>0.73604999999999998</v>
      </c>
      <c r="K6801">
        <v>0.39655000000000001</v>
      </c>
      <c r="L6801">
        <v>0.97665000000000002</v>
      </c>
    </row>
    <row r="6802" spans="1:12" x14ac:dyDescent="0.3">
      <c r="A6802">
        <v>6801</v>
      </c>
      <c r="B6802">
        <v>0.68005000000000004</v>
      </c>
      <c r="C6802">
        <v>0.65885000000000005</v>
      </c>
      <c r="D6802">
        <v>0.18895000000000001</v>
      </c>
      <c r="E6802">
        <v>0.56174999999999997</v>
      </c>
      <c r="F6802">
        <v>0.74245000000000005</v>
      </c>
      <c r="G6802">
        <v>0.12354999999999999</v>
      </c>
      <c r="H6802">
        <v>7.2349999999999998E-2</v>
      </c>
      <c r="I6802">
        <v>0.73065000000000002</v>
      </c>
      <c r="J6802">
        <v>0.47105000000000002</v>
      </c>
      <c r="K6802">
        <v>0.81415000000000004</v>
      </c>
      <c r="L6802">
        <v>0.41954999999999998</v>
      </c>
    </row>
    <row r="6803" spans="1:12" x14ac:dyDescent="0.3">
      <c r="A6803">
        <v>6802</v>
      </c>
      <c r="B6803">
        <v>0.68015000000000003</v>
      </c>
      <c r="C6803">
        <v>0.24625</v>
      </c>
      <c r="D6803">
        <v>0.30614999999999998</v>
      </c>
      <c r="E6803">
        <v>5.0499999999999998E-3</v>
      </c>
      <c r="F6803">
        <v>0.34755000000000003</v>
      </c>
      <c r="G6803">
        <v>0.83945000000000003</v>
      </c>
      <c r="H6803">
        <v>0.67015000000000002</v>
      </c>
      <c r="I6803">
        <v>0.79105000000000003</v>
      </c>
      <c r="J6803">
        <v>0.28575</v>
      </c>
      <c r="K6803">
        <v>0.38274999999999998</v>
      </c>
      <c r="L6803">
        <v>0.19325000000000001</v>
      </c>
    </row>
    <row r="6804" spans="1:12" x14ac:dyDescent="0.3">
      <c r="A6804">
        <v>6803</v>
      </c>
      <c r="B6804">
        <v>0.68025000000000002</v>
      </c>
      <c r="C6804">
        <v>1.8149999999999999E-2</v>
      </c>
      <c r="D6804">
        <v>0.13985</v>
      </c>
      <c r="E6804">
        <v>0.36275000000000002</v>
      </c>
      <c r="F6804">
        <v>0.92595000000000005</v>
      </c>
      <c r="G6804">
        <v>0.51724999999999999</v>
      </c>
      <c r="H6804">
        <v>3.0849999999999999E-2</v>
      </c>
      <c r="I6804">
        <v>0.91864999999999997</v>
      </c>
      <c r="J6804">
        <v>0.17244999999999999</v>
      </c>
      <c r="K6804">
        <v>0.95825000000000005</v>
      </c>
      <c r="L6804">
        <v>0.15515000000000001</v>
      </c>
    </row>
    <row r="6805" spans="1:12" x14ac:dyDescent="0.3">
      <c r="A6805">
        <v>6804</v>
      </c>
      <c r="B6805">
        <v>0.68035000000000001</v>
      </c>
      <c r="C6805">
        <v>0.73845000000000005</v>
      </c>
      <c r="D6805">
        <v>0.14815</v>
      </c>
      <c r="E6805">
        <v>0.20244999999999999</v>
      </c>
      <c r="F6805">
        <v>0.50144999999999995</v>
      </c>
      <c r="G6805">
        <v>0.21415000000000001</v>
      </c>
      <c r="H6805">
        <v>0.63585000000000003</v>
      </c>
      <c r="I6805">
        <v>0.21475</v>
      </c>
      <c r="J6805">
        <v>4.1349999999999998E-2</v>
      </c>
      <c r="K6805">
        <v>2.9149999999999999E-2</v>
      </c>
      <c r="L6805">
        <v>0.68745000000000001</v>
      </c>
    </row>
    <row r="6806" spans="1:12" x14ac:dyDescent="0.3">
      <c r="A6806">
        <v>6805</v>
      </c>
      <c r="B6806">
        <v>0.68045</v>
      </c>
      <c r="C6806">
        <v>0.11155</v>
      </c>
      <c r="D6806">
        <v>9.3049999999999994E-2</v>
      </c>
      <c r="E6806">
        <v>0.41654999999999998</v>
      </c>
      <c r="F6806">
        <v>0.82255</v>
      </c>
      <c r="G6806">
        <v>0.85655000000000003</v>
      </c>
      <c r="H6806">
        <v>0.96025000000000005</v>
      </c>
      <c r="I6806">
        <v>0.81494999999999995</v>
      </c>
      <c r="J6806">
        <v>0.15565000000000001</v>
      </c>
      <c r="K6806">
        <v>1.5049999999999999E-2</v>
      </c>
      <c r="L6806">
        <v>0.89105000000000001</v>
      </c>
    </row>
    <row r="6807" spans="1:12" x14ac:dyDescent="0.3">
      <c r="A6807">
        <v>6806</v>
      </c>
      <c r="B6807">
        <v>0.68054999999999999</v>
      </c>
      <c r="C6807">
        <v>4.6350000000000002E-2</v>
      </c>
      <c r="D6807">
        <v>0.82935000000000003</v>
      </c>
      <c r="E6807">
        <v>0.61145000000000005</v>
      </c>
      <c r="F6807">
        <v>0.31345000000000001</v>
      </c>
      <c r="G6807">
        <v>0.18404999999999999</v>
      </c>
      <c r="H6807">
        <v>0.47075</v>
      </c>
      <c r="I6807">
        <v>0.80774999999999997</v>
      </c>
      <c r="J6807">
        <v>0.61565000000000003</v>
      </c>
      <c r="K6807">
        <v>0.90554999999999997</v>
      </c>
      <c r="L6807">
        <v>2.9499999999999999E-3</v>
      </c>
    </row>
    <row r="6808" spans="1:12" x14ac:dyDescent="0.3">
      <c r="A6808">
        <v>6807</v>
      </c>
      <c r="B6808">
        <v>0.68064999999999998</v>
      </c>
      <c r="C6808">
        <v>0.98365000000000002</v>
      </c>
      <c r="D6808">
        <v>0.16644999999999999</v>
      </c>
      <c r="E6808">
        <v>0.81135000000000002</v>
      </c>
      <c r="F6808">
        <v>0.77015</v>
      </c>
      <c r="G6808">
        <v>0.16775000000000001</v>
      </c>
      <c r="H6808">
        <v>6.1749999999999999E-2</v>
      </c>
      <c r="I6808">
        <v>0.13955000000000001</v>
      </c>
      <c r="J6808">
        <v>8.9550000000000005E-2</v>
      </c>
      <c r="K6808">
        <v>0.16014999999999999</v>
      </c>
      <c r="L6808">
        <v>0.37835000000000002</v>
      </c>
    </row>
    <row r="6809" spans="1:12" x14ac:dyDescent="0.3">
      <c r="A6809">
        <v>6808</v>
      </c>
      <c r="B6809">
        <v>0.68074999999999997</v>
      </c>
      <c r="C6809">
        <v>0.86704999999999999</v>
      </c>
      <c r="D6809">
        <v>0.53374999999999995</v>
      </c>
      <c r="E6809">
        <v>0.60985</v>
      </c>
      <c r="F6809">
        <v>0.66854999999999998</v>
      </c>
      <c r="G6809">
        <v>0.87595000000000001</v>
      </c>
      <c r="H6809">
        <v>0.18745000000000001</v>
      </c>
      <c r="I6809">
        <v>0.81294999999999995</v>
      </c>
      <c r="J6809">
        <v>0.69555</v>
      </c>
      <c r="K6809">
        <v>0.11495</v>
      </c>
      <c r="L6809">
        <v>0.73055000000000003</v>
      </c>
    </row>
    <row r="6810" spans="1:12" x14ac:dyDescent="0.3">
      <c r="A6810">
        <v>6809</v>
      </c>
      <c r="B6810">
        <v>0.68084999999999996</v>
      </c>
      <c r="C6810">
        <v>0.90064999999999995</v>
      </c>
      <c r="D6810">
        <v>0.99034999999999995</v>
      </c>
      <c r="E6810">
        <v>0.81655</v>
      </c>
      <c r="F6810">
        <v>0.77905000000000002</v>
      </c>
      <c r="G6810">
        <v>0.85165000000000002</v>
      </c>
      <c r="H6810">
        <v>0.90075000000000005</v>
      </c>
      <c r="I6810">
        <v>7.3649999999999993E-2</v>
      </c>
      <c r="J6810">
        <v>0.58384999999999998</v>
      </c>
      <c r="K6810">
        <v>0.98524999999999996</v>
      </c>
      <c r="L6810">
        <v>9.9250000000000005E-2</v>
      </c>
    </row>
    <row r="6811" spans="1:12" x14ac:dyDescent="0.3">
      <c r="A6811">
        <v>6810</v>
      </c>
      <c r="B6811">
        <v>0.68095000000000006</v>
      </c>
      <c r="C6811">
        <v>0.33024999999999999</v>
      </c>
      <c r="D6811">
        <v>0.96545000000000003</v>
      </c>
      <c r="E6811">
        <v>0.60475000000000001</v>
      </c>
      <c r="F6811">
        <v>0.16175</v>
      </c>
      <c r="G6811">
        <v>0.11085</v>
      </c>
      <c r="H6811">
        <v>0.22614999999999999</v>
      </c>
      <c r="I6811">
        <v>0.15665000000000001</v>
      </c>
      <c r="J6811">
        <v>0.79305000000000003</v>
      </c>
      <c r="K6811">
        <v>0.43754999999999999</v>
      </c>
      <c r="L6811">
        <v>0.55495000000000005</v>
      </c>
    </row>
    <row r="6812" spans="1:12" x14ac:dyDescent="0.3">
      <c r="A6812">
        <v>6811</v>
      </c>
      <c r="B6812">
        <v>0.68105000000000004</v>
      </c>
      <c r="C6812">
        <v>0.62524999999999997</v>
      </c>
      <c r="D6812">
        <v>4.0550000000000003E-2</v>
      </c>
      <c r="E6812">
        <v>0.93754999999999999</v>
      </c>
      <c r="F6812">
        <v>0.87204999999999999</v>
      </c>
      <c r="G6812">
        <v>0.56705000000000005</v>
      </c>
      <c r="H6812">
        <v>0.79715000000000003</v>
      </c>
      <c r="I6812">
        <v>0.67335</v>
      </c>
      <c r="J6812">
        <v>0.85834999999999995</v>
      </c>
      <c r="K6812">
        <v>0.22635</v>
      </c>
      <c r="L6812">
        <v>0.31495000000000001</v>
      </c>
    </row>
    <row r="6813" spans="1:12" x14ac:dyDescent="0.3">
      <c r="A6813">
        <v>6812</v>
      </c>
      <c r="B6813">
        <v>0.68115000000000003</v>
      </c>
      <c r="C6813">
        <v>0.26934999999999998</v>
      </c>
      <c r="D6813">
        <v>0.57084999999999997</v>
      </c>
      <c r="E6813">
        <v>0.41344999999999998</v>
      </c>
      <c r="F6813">
        <v>0.13255</v>
      </c>
      <c r="G6813">
        <v>0.53464999999999996</v>
      </c>
      <c r="H6813">
        <v>0.41594999999999999</v>
      </c>
      <c r="I6813">
        <v>0.85645000000000004</v>
      </c>
      <c r="J6813">
        <v>0.95384999999999998</v>
      </c>
      <c r="K6813">
        <v>0.13005</v>
      </c>
      <c r="L6813">
        <v>0.91874999999999996</v>
      </c>
    </row>
    <row r="6814" spans="1:12" x14ac:dyDescent="0.3">
      <c r="A6814">
        <v>6813</v>
      </c>
      <c r="B6814">
        <v>0.68125000000000002</v>
      </c>
      <c r="C6814">
        <v>0.67605000000000004</v>
      </c>
      <c r="D6814">
        <v>0.95015000000000005</v>
      </c>
      <c r="E6814">
        <v>0.40734999999999999</v>
      </c>
      <c r="F6814">
        <v>0.93535000000000001</v>
      </c>
      <c r="G6814">
        <v>0.22475000000000001</v>
      </c>
      <c r="H6814">
        <v>0.71535000000000004</v>
      </c>
      <c r="I6814">
        <v>0.11755</v>
      </c>
      <c r="J6814">
        <v>0.18404999999999999</v>
      </c>
      <c r="K6814">
        <v>1.465E-2</v>
      </c>
      <c r="L6814">
        <v>0.91574999999999995</v>
      </c>
    </row>
    <row r="6815" spans="1:12" x14ac:dyDescent="0.3">
      <c r="A6815">
        <v>6814</v>
      </c>
      <c r="B6815">
        <v>0.68135000000000001</v>
      </c>
      <c r="C6815">
        <v>0.62324999999999997</v>
      </c>
      <c r="D6815">
        <v>0.78185000000000004</v>
      </c>
      <c r="E6815">
        <v>0.70625000000000004</v>
      </c>
      <c r="F6815">
        <v>0.94235000000000002</v>
      </c>
      <c r="G6815">
        <v>0.51085000000000003</v>
      </c>
      <c r="H6815">
        <v>0.96465000000000001</v>
      </c>
      <c r="I6815">
        <v>0.90024999999999999</v>
      </c>
      <c r="J6815">
        <v>0.85324999999999995</v>
      </c>
      <c r="K6815">
        <v>0.81525000000000003</v>
      </c>
      <c r="L6815">
        <v>0.80864999999999998</v>
      </c>
    </row>
    <row r="6816" spans="1:12" x14ac:dyDescent="0.3">
      <c r="A6816">
        <v>6815</v>
      </c>
      <c r="B6816">
        <v>0.68145</v>
      </c>
      <c r="C6816">
        <v>8.1350000000000006E-2</v>
      </c>
      <c r="D6816">
        <v>0.97835000000000005</v>
      </c>
      <c r="E6816">
        <v>0.17795</v>
      </c>
      <c r="F6816">
        <v>7.3249999999999996E-2</v>
      </c>
      <c r="G6816">
        <v>0.88444999999999996</v>
      </c>
      <c r="H6816">
        <v>5.015E-2</v>
      </c>
      <c r="I6816">
        <v>0.48764999999999997</v>
      </c>
      <c r="J6816">
        <v>0.48735000000000001</v>
      </c>
      <c r="K6816">
        <v>0.12725</v>
      </c>
      <c r="L6816">
        <v>2.2749999999999999E-2</v>
      </c>
    </row>
    <row r="6817" spans="1:12" x14ac:dyDescent="0.3">
      <c r="A6817">
        <v>6816</v>
      </c>
      <c r="B6817">
        <v>0.68154999999999999</v>
      </c>
      <c r="C6817">
        <v>0.86914999999999998</v>
      </c>
      <c r="D6817">
        <v>0.60085</v>
      </c>
      <c r="E6817">
        <v>2.5500000000000002E-3</v>
      </c>
      <c r="F6817">
        <v>1.315E-2</v>
      </c>
      <c r="G6817">
        <v>0.90175000000000005</v>
      </c>
      <c r="H6817">
        <v>0.18035000000000001</v>
      </c>
      <c r="I6817">
        <v>0.34244999999999998</v>
      </c>
      <c r="J6817">
        <v>0.44964999999999999</v>
      </c>
      <c r="K6817">
        <v>0.17294999999999999</v>
      </c>
      <c r="L6817">
        <v>0.47665000000000002</v>
      </c>
    </row>
    <row r="6818" spans="1:12" x14ac:dyDescent="0.3">
      <c r="A6818">
        <v>6817</v>
      </c>
      <c r="B6818">
        <v>0.68164999999999998</v>
      </c>
      <c r="C6818">
        <v>0.55915000000000004</v>
      </c>
      <c r="D6818">
        <v>0.54664999999999997</v>
      </c>
      <c r="E6818">
        <v>0.12175</v>
      </c>
      <c r="F6818">
        <v>0.28565000000000002</v>
      </c>
      <c r="G6818">
        <v>0.58004999999999995</v>
      </c>
      <c r="H6818">
        <v>0.81725000000000003</v>
      </c>
      <c r="I6818">
        <v>0.95825000000000005</v>
      </c>
      <c r="J6818">
        <v>0.37674999999999997</v>
      </c>
      <c r="K6818">
        <v>0.62634999999999996</v>
      </c>
      <c r="L6818">
        <v>0.22885</v>
      </c>
    </row>
    <row r="6819" spans="1:12" x14ac:dyDescent="0.3">
      <c r="A6819">
        <v>6818</v>
      </c>
      <c r="B6819">
        <v>0.68174999999999997</v>
      </c>
      <c r="C6819">
        <v>0.34625</v>
      </c>
      <c r="D6819">
        <v>0.68035000000000001</v>
      </c>
      <c r="E6819">
        <v>0.19825000000000001</v>
      </c>
      <c r="F6819">
        <v>3.5249999999999997E-2</v>
      </c>
      <c r="G6819">
        <v>0.37264999999999998</v>
      </c>
      <c r="H6819">
        <v>0.36785000000000001</v>
      </c>
      <c r="I6819">
        <v>0.20194999999999999</v>
      </c>
      <c r="J6819">
        <v>0.55445</v>
      </c>
      <c r="K6819">
        <v>0.33755000000000002</v>
      </c>
      <c r="L6819">
        <v>0.16245000000000001</v>
      </c>
    </row>
    <row r="6820" spans="1:12" x14ac:dyDescent="0.3">
      <c r="A6820">
        <v>6819</v>
      </c>
      <c r="B6820">
        <v>0.68184999999999996</v>
      </c>
      <c r="C6820">
        <v>0.10845</v>
      </c>
      <c r="D6820">
        <v>0.11625000000000001</v>
      </c>
      <c r="E6820">
        <v>2.9350000000000001E-2</v>
      </c>
      <c r="F6820">
        <v>0.92564999999999997</v>
      </c>
      <c r="G6820">
        <v>0.24495</v>
      </c>
      <c r="H6820">
        <v>0.78095000000000003</v>
      </c>
      <c r="I6820">
        <v>7.0499999999999998E-3</v>
      </c>
      <c r="J6820">
        <v>0.16234999999999999</v>
      </c>
      <c r="K6820">
        <v>0.21915000000000001</v>
      </c>
      <c r="L6820">
        <v>1.375E-2</v>
      </c>
    </row>
    <row r="6821" spans="1:12" x14ac:dyDescent="0.3">
      <c r="A6821">
        <v>6820</v>
      </c>
      <c r="B6821">
        <v>0.68194999999999995</v>
      </c>
      <c r="C6821">
        <v>0.31764999999999999</v>
      </c>
      <c r="D6821">
        <v>0.86504999999999999</v>
      </c>
      <c r="E6821">
        <v>0.25135000000000002</v>
      </c>
      <c r="F6821">
        <v>0.20344999999999999</v>
      </c>
      <c r="G6821">
        <v>0.66964999999999997</v>
      </c>
      <c r="H6821">
        <v>0.88975000000000004</v>
      </c>
      <c r="I6821">
        <v>4.6550000000000001E-2</v>
      </c>
      <c r="J6821">
        <v>0.39715</v>
      </c>
      <c r="K6821">
        <v>0.76305000000000001</v>
      </c>
      <c r="L6821">
        <v>0.19055</v>
      </c>
    </row>
    <row r="6822" spans="1:12" x14ac:dyDescent="0.3">
      <c r="A6822">
        <v>6821</v>
      </c>
      <c r="B6822">
        <v>0.68205000000000005</v>
      </c>
      <c r="C6822">
        <v>0.45774999999999999</v>
      </c>
      <c r="D6822">
        <v>0.65895000000000004</v>
      </c>
      <c r="E6822">
        <v>0.26195000000000002</v>
      </c>
      <c r="F6822">
        <v>0.86314999999999997</v>
      </c>
      <c r="G6822">
        <v>0.83074999999999999</v>
      </c>
      <c r="H6822">
        <v>0.34184999999999999</v>
      </c>
      <c r="I6822">
        <v>0.49025000000000002</v>
      </c>
      <c r="J6822">
        <v>0.42835000000000001</v>
      </c>
      <c r="K6822">
        <v>0.97114999999999996</v>
      </c>
      <c r="L6822">
        <v>0.36695</v>
      </c>
    </row>
    <row r="6823" spans="1:12" x14ac:dyDescent="0.3">
      <c r="A6823">
        <v>6822</v>
      </c>
      <c r="B6823">
        <v>0.68215000000000003</v>
      </c>
      <c r="C6823">
        <v>0.56205000000000005</v>
      </c>
      <c r="D6823">
        <v>0.87255000000000005</v>
      </c>
      <c r="E6823">
        <v>2.2499999999999998E-3</v>
      </c>
      <c r="F6823">
        <v>0.65854999999999997</v>
      </c>
      <c r="G6823">
        <v>0.15715000000000001</v>
      </c>
      <c r="H6823">
        <v>0.16635</v>
      </c>
      <c r="I6823">
        <v>4.0250000000000001E-2</v>
      </c>
      <c r="J6823">
        <v>1.525E-2</v>
      </c>
      <c r="K6823">
        <v>4.6149999999999997E-2</v>
      </c>
      <c r="L6823">
        <v>0.25455</v>
      </c>
    </row>
    <row r="6824" spans="1:12" x14ac:dyDescent="0.3">
      <c r="A6824">
        <v>6823</v>
      </c>
      <c r="B6824">
        <v>0.68225000000000002</v>
      </c>
      <c r="C6824">
        <v>0.71135000000000004</v>
      </c>
      <c r="D6824">
        <v>1.495E-2</v>
      </c>
      <c r="E6824">
        <v>3.9449999999999999E-2</v>
      </c>
      <c r="F6824">
        <v>0.20494999999999999</v>
      </c>
      <c r="G6824">
        <v>0.72394999999999998</v>
      </c>
      <c r="H6824">
        <v>0.29875000000000002</v>
      </c>
      <c r="I6824">
        <v>8.2549999999999998E-2</v>
      </c>
      <c r="J6824">
        <v>0.14324999999999999</v>
      </c>
      <c r="K6824">
        <v>0.63085000000000002</v>
      </c>
      <c r="L6824">
        <v>0.59504999999999997</v>
      </c>
    </row>
    <row r="6825" spans="1:12" x14ac:dyDescent="0.3">
      <c r="A6825">
        <v>6824</v>
      </c>
      <c r="B6825">
        <v>0.68235000000000001</v>
      </c>
      <c r="C6825">
        <v>0.44185000000000002</v>
      </c>
      <c r="D6825">
        <v>0.36635000000000001</v>
      </c>
      <c r="E6825">
        <v>0.34744999999999998</v>
      </c>
      <c r="F6825">
        <v>0.23945</v>
      </c>
      <c r="G6825">
        <v>0.79644999999999999</v>
      </c>
      <c r="H6825">
        <v>0.30235000000000001</v>
      </c>
      <c r="I6825">
        <v>1.1849999999999999E-2</v>
      </c>
      <c r="J6825">
        <v>0.91805000000000003</v>
      </c>
      <c r="K6825">
        <v>0.27794999999999997</v>
      </c>
      <c r="L6825">
        <v>0.74404999999999999</v>
      </c>
    </row>
    <row r="6826" spans="1:12" x14ac:dyDescent="0.3">
      <c r="A6826">
        <v>6825</v>
      </c>
      <c r="B6826">
        <v>0.68245</v>
      </c>
      <c r="C6826">
        <v>0.95984999999999998</v>
      </c>
      <c r="D6826">
        <v>0.40394999999999998</v>
      </c>
      <c r="E6826">
        <v>0.50205</v>
      </c>
      <c r="F6826">
        <v>0.95045000000000002</v>
      </c>
      <c r="G6826">
        <v>0.77105000000000001</v>
      </c>
      <c r="H6826">
        <v>0.34725</v>
      </c>
      <c r="I6826">
        <v>0.23865</v>
      </c>
      <c r="J6826">
        <v>0.63634999999999997</v>
      </c>
      <c r="K6826">
        <v>0.14285</v>
      </c>
      <c r="L6826">
        <v>0.79684999999999995</v>
      </c>
    </row>
    <row r="6827" spans="1:12" x14ac:dyDescent="0.3">
      <c r="A6827">
        <v>6826</v>
      </c>
      <c r="B6827">
        <v>0.68254999999999999</v>
      </c>
      <c r="C6827">
        <v>0.43845000000000001</v>
      </c>
      <c r="D6827">
        <v>0.46115</v>
      </c>
      <c r="E6827">
        <v>0.60275000000000001</v>
      </c>
      <c r="F6827">
        <v>0.97685</v>
      </c>
      <c r="G6827">
        <v>0.90024999999999999</v>
      </c>
      <c r="H6827">
        <v>0.16875000000000001</v>
      </c>
      <c r="I6827">
        <v>0.36364999999999997</v>
      </c>
      <c r="J6827">
        <v>0.82684999999999997</v>
      </c>
      <c r="K6827">
        <v>0.29694999999999999</v>
      </c>
      <c r="L6827">
        <v>0.62485000000000002</v>
      </c>
    </row>
    <row r="6828" spans="1:12" x14ac:dyDescent="0.3">
      <c r="A6828">
        <v>6827</v>
      </c>
      <c r="B6828">
        <v>0.68264999999999998</v>
      </c>
      <c r="C6828">
        <v>0.55064999999999997</v>
      </c>
      <c r="D6828">
        <v>0.98865000000000003</v>
      </c>
      <c r="E6828">
        <v>0.59845000000000004</v>
      </c>
      <c r="F6828">
        <v>0.13564999999999999</v>
      </c>
      <c r="G6828">
        <v>0.79425000000000001</v>
      </c>
      <c r="H6828">
        <v>0.53064999999999996</v>
      </c>
      <c r="I6828">
        <v>0.24115</v>
      </c>
      <c r="J6828">
        <v>0.70745000000000002</v>
      </c>
      <c r="K6828">
        <v>0.47754999999999997</v>
      </c>
      <c r="L6828">
        <v>0.49104999999999999</v>
      </c>
    </row>
    <row r="6829" spans="1:12" x14ac:dyDescent="0.3">
      <c r="A6829">
        <v>6828</v>
      </c>
      <c r="B6829">
        <v>0.68274999999999997</v>
      </c>
      <c r="C6829">
        <v>0.78935</v>
      </c>
      <c r="D6829">
        <v>0.17175000000000001</v>
      </c>
      <c r="E6829">
        <v>0.85514999999999997</v>
      </c>
      <c r="F6829">
        <v>0.80874999999999997</v>
      </c>
      <c r="G6829">
        <v>0.33145000000000002</v>
      </c>
      <c r="H6829">
        <v>0.58545000000000003</v>
      </c>
      <c r="I6829">
        <v>0.19535</v>
      </c>
      <c r="J6829">
        <v>0.46265000000000001</v>
      </c>
      <c r="K6829">
        <v>0.36545</v>
      </c>
      <c r="L6829">
        <v>0.90695000000000003</v>
      </c>
    </row>
    <row r="6830" spans="1:12" x14ac:dyDescent="0.3">
      <c r="A6830">
        <v>6829</v>
      </c>
      <c r="B6830">
        <v>0.68284999999999996</v>
      </c>
      <c r="C6830">
        <v>0.37304999999999999</v>
      </c>
      <c r="D6830">
        <v>0.31755</v>
      </c>
      <c r="E6830">
        <v>0.69864999999999999</v>
      </c>
      <c r="F6830">
        <v>0.65544999999999998</v>
      </c>
      <c r="G6830">
        <v>0.41365000000000002</v>
      </c>
      <c r="H6830">
        <v>0.61855000000000004</v>
      </c>
      <c r="I6830">
        <v>0.74295</v>
      </c>
      <c r="J6830">
        <v>0.33684999999999998</v>
      </c>
      <c r="K6830">
        <v>0.52715000000000001</v>
      </c>
      <c r="L6830">
        <v>0.86294999999999999</v>
      </c>
    </row>
    <row r="6831" spans="1:12" x14ac:dyDescent="0.3">
      <c r="A6831">
        <v>6830</v>
      </c>
      <c r="B6831">
        <v>0.68294999999999995</v>
      </c>
      <c r="C6831">
        <v>0.33955000000000002</v>
      </c>
      <c r="D6831">
        <v>0.82655000000000001</v>
      </c>
      <c r="E6831">
        <v>0.98524999999999996</v>
      </c>
      <c r="F6831">
        <v>0.76954999999999996</v>
      </c>
      <c r="G6831">
        <v>0.30225000000000002</v>
      </c>
      <c r="H6831">
        <v>4.5650000000000003E-2</v>
      </c>
      <c r="I6831">
        <v>0.69205000000000005</v>
      </c>
      <c r="J6831">
        <v>0.40484999999999999</v>
      </c>
      <c r="K6831">
        <v>0.13505</v>
      </c>
      <c r="L6831">
        <v>0.26235000000000003</v>
      </c>
    </row>
    <row r="6832" spans="1:12" x14ac:dyDescent="0.3">
      <c r="A6832">
        <v>6831</v>
      </c>
      <c r="B6832">
        <v>0.68305000000000005</v>
      </c>
      <c r="C6832">
        <v>0.12665000000000001</v>
      </c>
      <c r="D6832">
        <v>0.45574999999999999</v>
      </c>
      <c r="E6832">
        <v>9.085E-2</v>
      </c>
      <c r="F6832">
        <v>0.58365</v>
      </c>
      <c r="G6832">
        <v>0.50505</v>
      </c>
      <c r="H6832">
        <v>0.40925</v>
      </c>
      <c r="I6832">
        <v>0.73294999999999999</v>
      </c>
      <c r="J6832">
        <v>4.9549999999999997E-2</v>
      </c>
      <c r="K6832">
        <v>0.66315000000000002</v>
      </c>
      <c r="L6832">
        <v>9.4549999999999995E-2</v>
      </c>
    </row>
    <row r="6833" spans="1:12" x14ac:dyDescent="0.3">
      <c r="A6833">
        <v>6832</v>
      </c>
      <c r="B6833">
        <v>0.68315000000000003</v>
      </c>
      <c r="C6833">
        <v>0.80954999999999999</v>
      </c>
      <c r="D6833">
        <v>0.40805000000000002</v>
      </c>
      <c r="E6833">
        <v>0.42754999999999999</v>
      </c>
      <c r="F6833">
        <v>0.53105000000000002</v>
      </c>
      <c r="G6833">
        <v>5.5149999999999998E-2</v>
      </c>
      <c r="H6833">
        <v>0.30195</v>
      </c>
      <c r="I6833">
        <v>0.12755</v>
      </c>
      <c r="J6833">
        <v>8.5050000000000001E-2</v>
      </c>
      <c r="K6833">
        <v>0.89424999999999999</v>
      </c>
      <c r="L6833">
        <v>0.81484999999999996</v>
      </c>
    </row>
    <row r="6834" spans="1:12" x14ac:dyDescent="0.3">
      <c r="A6834">
        <v>6833</v>
      </c>
      <c r="B6834">
        <v>0.68325000000000002</v>
      </c>
      <c r="C6834">
        <v>0.87585000000000002</v>
      </c>
      <c r="D6834">
        <v>0.10635</v>
      </c>
      <c r="E6834">
        <v>0.41175</v>
      </c>
      <c r="F6834">
        <v>0.78474999999999995</v>
      </c>
      <c r="G6834">
        <v>0.22395000000000001</v>
      </c>
      <c r="H6834">
        <v>0.87004999999999999</v>
      </c>
      <c r="I6834">
        <v>0.87095</v>
      </c>
      <c r="J6834">
        <v>0.94084999999999996</v>
      </c>
      <c r="K6834">
        <v>0.30904999999999999</v>
      </c>
      <c r="L6834">
        <v>0.48854999999999998</v>
      </c>
    </row>
    <row r="6835" spans="1:12" x14ac:dyDescent="0.3">
      <c r="A6835">
        <v>6834</v>
      </c>
      <c r="B6835">
        <v>0.68335000000000001</v>
      </c>
      <c r="C6835">
        <v>0.11315</v>
      </c>
      <c r="D6835">
        <v>0.25414999999999999</v>
      </c>
      <c r="E6835">
        <v>0.14005000000000001</v>
      </c>
      <c r="F6835">
        <v>0.65044999999999997</v>
      </c>
      <c r="G6835">
        <v>0.36695</v>
      </c>
      <c r="H6835">
        <v>0.95065</v>
      </c>
      <c r="I6835">
        <v>0.26055</v>
      </c>
      <c r="J6835">
        <v>0.18615000000000001</v>
      </c>
      <c r="K6835">
        <v>0.78625</v>
      </c>
      <c r="L6835">
        <v>0.74395</v>
      </c>
    </row>
    <row r="6836" spans="1:12" x14ac:dyDescent="0.3">
      <c r="A6836">
        <v>6835</v>
      </c>
      <c r="B6836">
        <v>0.68345</v>
      </c>
      <c r="C6836">
        <v>0.66154999999999997</v>
      </c>
      <c r="D6836">
        <v>0.73104999999999998</v>
      </c>
      <c r="E6836">
        <v>2.3349999999999999E-2</v>
      </c>
      <c r="F6836">
        <v>0.30845</v>
      </c>
      <c r="G6836">
        <v>0.40305000000000002</v>
      </c>
      <c r="H6836">
        <v>0.41375000000000001</v>
      </c>
      <c r="I6836">
        <v>0.24274999999999999</v>
      </c>
      <c r="J6836">
        <v>0.54105000000000003</v>
      </c>
      <c r="K6836">
        <v>1.1849999999999999E-2</v>
      </c>
      <c r="L6836">
        <v>0.30964999999999998</v>
      </c>
    </row>
    <row r="6837" spans="1:12" x14ac:dyDescent="0.3">
      <c r="A6837">
        <v>6836</v>
      </c>
      <c r="B6837">
        <v>0.68354999999999999</v>
      </c>
      <c r="C6837">
        <v>0.31035000000000001</v>
      </c>
      <c r="D6837">
        <v>0.81584999999999996</v>
      </c>
      <c r="E6837">
        <v>0.61565000000000003</v>
      </c>
      <c r="F6837">
        <v>0.53854999999999997</v>
      </c>
      <c r="G6837">
        <v>7.7450000000000005E-2</v>
      </c>
      <c r="H6837">
        <v>0.77934999999999999</v>
      </c>
      <c r="I6837">
        <v>0.37655</v>
      </c>
      <c r="J6837">
        <v>0.54495000000000005</v>
      </c>
      <c r="K6837">
        <v>0.40055000000000002</v>
      </c>
      <c r="L6837">
        <v>0.57035000000000002</v>
      </c>
    </row>
    <row r="6838" spans="1:12" x14ac:dyDescent="0.3">
      <c r="A6838">
        <v>6837</v>
      </c>
      <c r="B6838">
        <v>0.68364999999999998</v>
      </c>
      <c r="C6838">
        <v>0.17585000000000001</v>
      </c>
      <c r="D6838">
        <v>0.61445000000000005</v>
      </c>
      <c r="E6838">
        <v>0.78835</v>
      </c>
      <c r="F6838">
        <v>0.85485</v>
      </c>
      <c r="G6838">
        <v>0.42575000000000002</v>
      </c>
      <c r="H6838">
        <v>0.56374999999999997</v>
      </c>
      <c r="I6838">
        <v>0.22195000000000001</v>
      </c>
      <c r="J6838">
        <v>7.0250000000000007E-2</v>
      </c>
      <c r="K6838">
        <v>0.72845000000000004</v>
      </c>
      <c r="L6838">
        <v>0.20915</v>
      </c>
    </row>
    <row r="6839" spans="1:12" x14ac:dyDescent="0.3">
      <c r="A6839">
        <v>6838</v>
      </c>
      <c r="B6839">
        <v>0.68374999999999997</v>
      </c>
      <c r="C6839">
        <v>5.8250000000000003E-2</v>
      </c>
      <c r="D6839">
        <v>0.59545000000000003</v>
      </c>
      <c r="E6839">
        <v>0.45315</v>
      </c>
      <c r="F6839">
        <v>0.69074999999999998</v>
      </c>
      <c r="G6839">
        <v>0.15024999999999999</v>
      </c>
      <c r="H6839">
        <v>0.72955000000000003</v>
      </c>
      <c r="I6839">
        <v>8.7550000000000003E-2</v>
      </c>
      <c r="J6839">
        <v>0.31335000000000002</v>
      </c>
      <c r="K6839">
        <v>0.79554999999999998</v>
      </c>
      <c r="L6839">
        <v>2.7150000000000001E-2</v>
      </c>
    </row>
    <row r="6840" spans="1:12" x14ac:dyDescent="0.3">
      <c r="A6840">
        <v>6839</v>
      </c>
      <c r="B6840">
        <v>0.68384999999999996</v>
      </c>
      <c r="C6840">
        <v>0.84235000000000004</v>
      </c>
      <c r="D6840">
        <v>3.0849999999999999E-2</v>
      </c>
      <c r="E6840">
        <v>0.48764999999999997</v>
      </c>
      <c r="F6840">
        <v>0.13305</v>
      </c>
      <c r="G6840">
        <v>0.34934999999999999</v>
      </c>
      <c r="H6840">
        <v>0.73955000000000004</v>
      </c>
      <c r="I6840">
        <v>0.70425000000000004</v>
      </c>
      <c r="J6840">
        <v>0.78244999999999998</v>
      </c>
      <c r="K6840">
        <v>0.32905000000000001</v>
      </c>
      <c r="L6840">
        <v>9.8049999999999998E-2</v>
      </c>
    </row>
    <row r="6841" spans="1:12" x14ac:dyDescent="0.3">
      <c r="A6841">
        <v>6840</v>
      </c>
      <c r="B6841">
        <v>0.68394999999999995</v>
      </c>
      <c r="C6841">
        <v>4.4650000000000002E-2</v>
      </c>
      <c r="D6841">
        <v>0.96184999999999998</v>
      </c>
      <c r="E6841">
        <v>0.97265000000000001</v>
      </c>
      <c r="F6841">
        <v>0.70494999999999997</v>
      </c>
      <c r="G6841">
        <v>0.28594999999999998</v>
      </c>
      <c r="H6841">
        <v>0.14865</v>
      </c>
      <c r="I6841">
        <v>0.93084999999999996</v>
      </c>
      <c r="J6841">
        <v>0.68784999999999996</v>
      </c>
      <c r="K6841">
        <v>0.49704999999999999</v>
      </c>
      <c r="L6841">
        <v>0.43145</v>
      </c>
    </row>
    <row r="6842" spans="1:12" x14ac:dyDescent="0.3">
      <c r="A6842">
        <v>6841</v>
      </c>
      <c r="B6842">
        <v>0.68405000000000005</v>
      </c>
      <c r="C6842">
        <v>0.21235000000000001</v>
      </c>
      <c r="D6842">
        <v>0.43804999999999999</v>
      </c>
      <c r="E6842">
        <v>0.84965000000000002</v>
      </c>
      <c r="F6842">
        <v>0.77364999999999995</v>
      </c>
      <c r="G6842">
        <v>0.38905000000000001</v>
      </c>
      <c r="H6842">
        <v>0.42635000000000001</v>
      </c>
      <c r="I6842">
        <v>0.72435000000000005</v>
      </c>
      <c r="J6842">
        <v>0.70515000000000005</v>
      </c>
      <c r="K6842">
        <v>0.14294999999999999</v>
      </c>
      <c r="L6842">
        <v>0.74675000000000002</v>
      </c>
    </row>
    <row r="6843" spans="1:12" x14ac:dyDescent="0.3">
      <c r="A6843">
        <v>6842</v>
      </c>
      <c r="B6843">
        <v>0.68415000000000004</v>
      </c>
      <c r="C6843">
        <v>0.65974999999999995</v>
      </c>
      <c r="D6843">
        <v>0.40815000000000001</v>
      </c>
      <c r="E6843">
        <v>0.36475000000000002</v>
      </c>
      <c r="F6843">
        <v>4.3650000000000001E-2</v>
      </c>
      <c r="G6843">
        <v>8.4750000000000006E-2</v>
      </c>
      <c r="H6843">
        <v>0.44195000000000001</v>
      </c>
      <c r="I6843">
        <v>0.94055</v>
      </c>
      <c r="J6843">
        <v>0.31955</v>
      </c>
      <c r="K6843">
        <v>0.61204999999999998</v>
      </c>
      <c r="L6843">
        <v>0.39734999999999998</v>
      </c>
    </row>
    <row r="6844" spans="1:12" x14ac:dyDescent="0.3">
      <c r="A6844">
        <v>6843</v>
      </c>
      <c r="B6844">
        <v>0.68425000000000002</v>
      </c>
      <c r="C6844">
        <v>0.76644999999999996</v>
      </c>
      <c r="D6844">
        <v>0.33205000000000001</v>
      </c>
      <c r="E6844">
        <v>0.93605000000000005</v>
      </c>
      <c r="F6844">
        <v>0.78225</v>
      </c>
      <c r="G6844">
        <v>0.32524999999999998</v>
      </c>
      <c r="H6844">
        <v>0.39115</v>
      </c>
      <c r="I6844">
        <v>0.45295000000000002</v>
      </c>
      <c r="J6844">
        <v>0.95784999999999998</v>
      </c>
      <c r="K6844">
        <v>0.41725000000000001</v>
      </c>
      <c r="L6844">
        <v>0.56735000000000002</v>
      </c>
    </row>
    <row r="6845" spans="1:12" x14ac:dyDescent="0.3">
      <c r="A6845">
        <v>6844</v>
      </c>
      <c r="B6845">
        <v>0.68435000000000001</v>
      </c>
      <c r="C6845">
        <v>0.94855</v>
      </c>
      <c r="D6845">
        <v>0.22655</v>
      </c>
      <c r="E6845">
        <v>0.64675000000000005</v>
      </c>
      <c r="F6845">
        <v>5.4350000000000002E-2</v>
      </c>
      <c r="G6845">
        <v>0.32345000000000002</v>
      </c>
      <c r="H6845">
        <v>0.28484999999999999</v>
      </c>
      <c r="I6845">
        <v>0.30325000000000002</v>
      </c>
      <c r="J6845">
        <v>0.59435000000000004</v>
      </c>
      <c r="K6845">
        <v>0.19164999999999999</v>
      </c>
      <c r="L6845">
        <v>0.53454999999999997</v>
      </c>
    </row>
    <row r="6846" spans="1:12" x14ac:dyDescent="0.3">
      <c r="A6846">
        <v>6845</v>
      </c>
      <c r="B6846">
        <v>0.68445</v>
      </c>
      <c r="C6846">
        <v>0.14695</v>
      </c>
      <c r="D6846">
        <v>0.20194999999999999</v>
      </c>
      <c r="E6846">
        <v>0.71084999999999998</v>
      </c>
      <c r="F6846">
        <v>0.34125</v>
      </c>
      <c r="G6846">
        <v>0.13255</v>
      </c>
      <c r="H6846">
        <v>2.7349999999999999E-2</v>
      </c>
      <c r="I6846">
        <v>0.61614999999999998</v>
      </c>
      <c r="J6846">
        <v>0.97365000000000002</v>
      </c>
      <c r="K6846">
        <v>0.16305</v>
      </c>
      <c r="L6846">
        <v>0.24784999999999999</v>
      </c>
    </row>
    <row r="6847" spans="1:12" x14ac:dyDescent="0.3">
      <c r="A6847">
        <v>6846</v>
      </c>
      <c r="B6847">
        <v>0.68454999999999999</v>
      </c>
      <c r="C6847">
        <v>0.14555000000000001</v>
      </c>
      <c r="D6847">
        <v>5.5750000000000001E-2</v>
      </c>
      <c r="E6847">
        <v>0.38445000000000001</v>
      </c>
      <c r="F6847">
        <v>0.27744999999999997</v>
      </c>
      <c r="G6847">
        <v>0.65774999999999995</v>
      </c>
      <c r="H6847">
        <v>0.14174999999999999</v>
      </c>
      <c r="I6847">
        <v>0.85255000000000003</v>
      </c>
      <c r="J6847">
        <v>0.12425</v>
      </c>
      <c r="K6847">
        <v>0.63795000000000002</v>
      </c>
      <c r="L6847">
        <v>0.20424999999999999</v>
      </c>
    </row>
    <row r="6848" spans="1:12" x14ac:dyDescent="0.3">
      <c r="A6848">
        <v>6847</v>
      </c>
      <c r="B6848">
        <v>0.68464999999999998</v>
      </c>
      <c r="C6848">
        <v>0.30785000000000001</v>
      </c>
      <c r="D6848">
        <v>0.35954999999999998</v>
      </c>
      <c r="E6848">
        <v>0.35085</v>
      </c>
      <c r="F6848">
        <v>6.4350000000000004E-2</v>
      </c>
      <c r="G6848">
        <v>0.28975000000000001</v>
      </c>
      <c r="H6848">
        <v>0.43335000000000001</v>
      </c>
      <c r="I6848">
        <v>0.47585</v>
      </c>
      <c r="J6848">
        <v>0.18004999999999999</v>
      </c>
      <c r="K6848">
        <v>7.9549999999999996E-2</v>
      </c>
      <c r="L6848">
        <v>0.63934999999999997</v>
      </c>
    </row>
    <row r="6849" spans="1:12" x14ac:dyDescent="0.3">
      <c r="A6849">
        <v>6848</v>
      </c>
      <c r="B6849">
        <v>0.68474999999999997</v>
      </c>
      <c r="C6849">
        <v>0.21504999999999999</v>
      </c>
      <c r="D6849">
        <v>2.265E-2</v>
      </c>
      <c r="E6849">
        <v>0.54844999999999999</v>
      </c>
      <c r="F6849">
        <v>0.36235000000000001</v>
      </c>
      <c r="G6849">
        <v>0.93105000000000004</v>
      </c>
      <c r="H6849">
        <v>9.3850000000000003E-2</v>
      </c>
      <c r="I6849">
        <v>8.0049999999999996E-2</v>
      </c>
      <c r="J6849">
        <v>4.2500000000000003E-3</v>
      </c>
      <c r="K6849">
        <v>0.18354999999999999</v>
      </c>
      <c r="L6849">
        <v>0.52864999999999995</v>
      </c>
    </row>
    <row r="6850" spans="1:12" x14ac:dyDescent="0.3">
      <c r="A6850">
        <v>6849</v>
      </c>
      <c r="B6850">
        <v>0.68484999999999996</v>
      </c>
      <c r="C6850">
        <v>0.84814999999999996</v>
      </c>
      <c r="D6850">
        <v>0.13844999999999999</v>
      </c>
      <c r="E6850">
        <v>0.83194999999999997</v>
      </c>
      <c r="F6850">
        <v>0.78874999999999995</v>
      </c>
      <c r="G6850">
        <v>0.42935000000000001</v>
      </c>
      <c r="H6850">
        <v>1.6449999999999999E-2</v>
      </c>
      <c r="I6850">
        <v>0.15425</v>
      </c>
      <c r="J6850">
        <v>0.98724999999999996</v>
      </c>
      <c r="K6850">
        <v>0.28355000000000002</v>
      </c>
      <c r="L6850">
        <v>0.50095000000000001</v>
      </c>
    </row>
    <row r="6851" spans="1:12" x14ac:dyDescent="0.3">
      <c r="A6851">
        <v>6850</v>
      </c>
      <c r="B6851">
        <v>0.68494999999999995</v>
      </c>
      <c r="C6851">
        <v>0.70094999999999996</v>
      </c>
      <c r="D6851">
        <v>0.28315000000000001</v>
      </c>
      <c r="E6851">
        <v>6.2500000000000003E-3</v>
      </c>
      <c r="F6851">
        <v>0.80935000000000001</v>
      </c>
      <c r="G6851">
        <v>0.74465000000000003</v>
      </c>
      <c r="H6851">
        <v>0.24395</v>
      </c>
      <c r="I6851">
        <v>0.26085000000000003</v>
      </c>
      <c r="J6851">
        <v>0.46905000000000002</v>
      </c>
      <c r="K6851">
        <v>0.78644999999999998</v>
      </c>
      <c r="L6851">
        <v>0.77885000000000004</v>
      </c>
    </row>
    <row r="6852" spans="1:12" x14ac:dyDescent="0.3">
      <c r="A6852">
        <v>6851</v>
      </c>
      <c r="B6852">
        <v>0.68505000000000005</v>
      </c>
      <c r="C6852">
        <v>0.48985000000000001</v>
      </c>
      <c r="D6852">
        <v>0.22975000000000001</v>
      </c>
      <c r="E6852">
        <v>0.66025</v>
      </c>
      <c r="F6852">
        <v>7.8499999999999993E-3</v>
      </c>
      <c r="G6852">
        <v>0.64144999999999996</v>
      </c>
      <c r="H6852">
        <v>0.66415000000000002</v>
      </c>
      <c r="I6852">
        <v>7.2450000000000001E-2</v>
      </c>
      <c r="J6852">
        <v>0.90095000000000003</v>
      </c>
      <c r="K6852">
        <v>0.80805000000000005</v>
      </c>
      <c r="L6852">
        <v>0.95665</v>
      </c>
    </row>
    <row r="6853" spans="1:12" x14ac:dyDescent="0.3">
      <c r="A6853">
        <v>6852</v>
      </c>
      <c r="B6853">
        <v>0.68515000000000004</v>
      </c>
      <c r="C6853">
        <v>0.99975000000000003</v>
      </c>
      <c r="D6853">
        <v>0.83725000000000005</v>
      </c>
      <c r="E6853">
        <v>1.205E-2</v>
      </c>
      <c r="F6853">
        <v>0.51734999999999998</v>
      </c>
      <c r="G6853">
        <v>0.65275000000000005</v>
      </c>
      <c r="H6853">
        <v>0.37445000000000001</v>
      </c>
      <c r="I6853">
        <v>0.32514999999999999</v>
      </c>
      <c r="J6853">
        <v>0.24104999999999999</v>
      </c>
      <c r="K6853">
        <v>0.33934999999999998</v>
      </c>
      <c r="L6853">
        <v>0.23025000000000001</v>
      </c>
    </row>
    <row r="6854" spans="1:12" x14ac:dyDescent="0.3">
      <c r="A6854">
        <v>6853</v>
      </c>
      <c r="B6854">
        <v>0.68525000000000003</v>
      </c>
      <c r="C6854">
        <v>0.68145</v>
      </c>
      <c r="D6854">
        <v>0.13555</v>
      </c>
      <c r="E6854">
        <v>0.54374999999999996</v>
      </c>
      <c r="F6854">
        <v>0.61085</v>
      </c>
      <c r="G6854">
        <v>0.10904999999999999</v>
      </c>
      <c r="H6854">
        <v>0.81974999999999998</v>
      </c>
      <c r="I6854">
        <v>0.92645</v>
      </c>
      <c r="J6854">
        <v>0.41415000000000002</v>
      </c>
      <c r="K6854">
        <v>2.6349999999999998E-2</v>
      </c>
      <c r="L6854">
        <v>0.10885</v>
      </c>
    </row>
    <row r="6855" spans="1:12" x14ac:dyDescent="0.3">
      <c r="A6855">
        <v>6854</v>
      </c>
      <c r="B6855">
        <v>0.68535000000000001</v>
      </c>
      <c r="C6855">
        <v>0.33734999999999998</v>
      </c>
      <c r="D6855">
        <v>0.23544999999999999</v>
      </c>
      <c r="E6855">
        <v>0.10205</v>
      </c>
      <c r="F6855">
        <v>0.10145</v>
      </c>
      <c r="G6855">
        <v>0.17315</v>
      </c>
      <c r="H6855">
        <v>2.6950000000000002E-2</v>
      </c>
      <c r="I6855">
        <v>0.78285000000000005</v>
      </c>
      <c r="J6855">
        <v>0.48104999999999998</v>
      </c>
      <c r="K6855">
        <v>0.15995000000000001</v>
      </c>
      <c r="L6855">
        <v>0.42135</v>
      </c>
    </row>
    <row r="6856" spans="1:12" x14ac:dyDescent="0.3">
      <c r="A6856">
        <v>6855</v>
      </c>
      <c r="B6856">
        <v>0.68545</v>
      </c>
      <c r="C6856">
        <v>0.82145000000000001</v>
      </c>
      <c r="D6856">
        <v>0.60624999999999996</v>
      </c>
      <c r="E6856">
        <v>0.37425000000000003</v>
      </c>
      <c r="F6856">
        <v>0.68074999999999997</v>
      </c>
      <c r="G6856">
        <v>1.3050000000000001E-2</v>
      </c>
      <c r="H6856">
        <v>0.55374999999999996</v>
      </c>
      <c r="I6856">
        <v>0.80674999999999997</v>
      </c>
      <c r="J6856">
        <v>0.21195</v>
      </c>
      <c r="K6856">
        <v>0.63405</v>
      </c>
      <c r="L6856">
        <v>2.3449999999999999E-2</v>
      </c>
    </row>
    <row r="6857" spans="1:12" x14ac:dyDescent="0.3">
      <c r="A6857">
        <v>6856</v>
      </c>
      <c r="B6857">
        <v>0.68554999999999999</v>
      </c>
      <c r="C6857">
        <v>0.99285000000000001</v>
      </c>
      <c r="D6857">
        <v>0.66064999999999996</v>
      </c>
      <c r="E6857">
        <v>0.72114999999999996</v>
      </c>
      <c r="F6857">
        <v>0.81384999999999996</v>
      </c>
      <c r="G6857">
        <v>0.95255000000000001</v>
      </c>
      <c r="H6857">
        <v>0.67684999999999995</v>
      </c>
      <c r="I6857">
        <v>0.17835000000000001</v>
      </c>
      <c r="J6857">
        <v>0.80335000000000001</v>
      </c>
      <c r="K6857">
        <v>0.53454999999999997</v>
      </c>
      <c r="L6857">
        <v>0.97504999999999997</v>
      </c>
    </row>
    <row r="6858" spans="1:12" x14ac:dyDescent="0.3">
      <c r="A6858">
        <v>6857</v>
      </c>
      <c r="B6858">
        <v>0.68564999999999998</v>
      </c>
      <c r="C6858">
        <v>0.26365</v>
      </c>
      <c r="D6858">
        <v>0.30604999999999999</v>
      </c>
      <c r="E6858">
        <v>0.98014999999999997</v>
      </c>
      <c r="F6858">
        <v>0.21085000000000001</v>
      </c>
      <c r="G6858">
        <v>0.53744999999999998</v>
      </c>
      <c r="H6858">
        <v>0.92505000000000004</v>
      </c>
      <c r="I6858">
        <v>0.14085</v>
      </c>
      <c r="J6858">
        <v>0.14495</v>
      </c>
      <c r="K6858">
        <v>8.1499999999999993E-3</v>
      </c>
      <c r="L6858">
        <v>0.43195</v>
      </c>
    </row>
    <row r="6859" spans="1:12" x14ac:dyDescent="0.3">
      <c r="A6859">
        <v>6858</v>
      </c>
      <c r="B6859">
        <v>0.68574999999999997</v>
      </c>
      <c r="C6859">
        <v>0.33234999999999998</v>
      </c>
      <c r="D6859">
        <v>3.175E-2</v>
      </c>
      <c r="E6859">
        <v>0.92984999999999995</v>
      </c>
      <c r="F6859">
        <v>0.53644999999999998</v>
      </c>
      <c r="G6859">
        <v>8.2449999999999996E-2</v>
      </c>
      <c r="H6859">
        <v>5.3850000000000002E-2</v>
      </c>
      <c r="I6859">
        <v>0.66054999999999997</v>
      </c>
      <c r="J6859">
        <v>0.47994999999999999</v>
      </c>
      <c r="K6859">
        <v>0.13455</v>
      </c>
      <c r="L6859">
        <v>0.64685000000000004</v>
      </c>
    </row>
    <row r="6860" spans="1:12" x14ac:dyDescent="0.3">
      <c r="A6860">
        <v>6859</v>
      </c>
      <c r="B6860">
        <v>0.68584999999999996</v>
      </c>
      <c r="C6860">
        <v>0.81515000000000004</v>
      </c>
      <c r="D6860">
        <v>0.19794999999999999</v>
      </c>
      <c r="E6860">
        <v>0.74134999999999995</v>
      </c>
      <c r="F6860">
        <v>0.81135000000000002</v>
      </c>
      <c r="G6860">
        <v>0.90134999999999998</v>
      </c>
      <c r="H6860">
        <v>0.54644999999999999</v>
      </c>
      <c r="I6860">
        <v>0.25555</v>
      </c>
      <c r="J6860">
        <v>0.89915</v>
      </c>
      <c r="K6860">
        <v>7.6550000000000007E-2</v>
      </c>
      <c r="L6860">
        <v>0.66574999999999995</v>
      </c>
    </row>
    <row r="6861" spans="1:12" x14ac:dyDescent="0.3">
      <c r="A6861">
        <v>6860</v>
      </c>
      <c r="B6861">
        <v>0.68594999999999995</v>
      </c>
      <c r="C6861">
        <v>0.35375000000000001</v>
      </c>
      <c r="D6861">
        <v>0.39595000000000002</v>
      </c>
      <c r="E6861">
        <v>1.435E-2</v>
      </c>
      <c r="F6861">
        <v>0.47704999999999997</v>
      </c>
      <c r="G6861">
        <v>0.66115000000000002</v>
      </c>
      <c r="H6861">
        <v>0.97865000000000002</v>
      </c>
      <c r="I6861">
        <v>0.92635000000000001</v>
      </c>
      <c r="J6861">
        <v>0.96165</v>
      </c>
      <c r="K6861">
        <v>1.6750000000000001E-2</v>
      </c>
      <c r="L6861">
        <v>0.79384999999999994</v>
      </c>
    </row>
    <row r="6862" spans="1:12" x14ac:dyDescent="0.3">
      <c r="A6862">
        <v>6861</v>
      </c>
      <c r="B6862">
        <v>0.68605000000000005</v>
      </c>
      <c r="C6862">
        <v>0.58745000000000003</v>
      </c>
      <c r="D6862">
        <v>0.46944999999999998</v>
      </c>
      <c r="E6862">
        <v>0.95735000000000003</v>
      </c>
      <c r="F6862">
        <v>0.63314999999999999</v>
      </c>
      <c r="G6862">
        <v>0.17105000000000001</v>
      </c>
      <c r="H6862">
        <v>0.11385000000000001</v>
      </c>
      <c r="I6862">
        <v>3.15E-3</v>
      </c>
      <c r="J6862">
        <v>0.85524999999999995</v>
      </c>
      <c r="K6862">
        <v>0.38464999999999999</v>
      </c>
      <c r="L6862">
        <v>0.78895000000000004</v>
      </c>
    </row>
    <row r="6863" spans="1:12" x14ac:dyDescent="0.3">
      <c r="A6863">
        <v>6862</v>
      </c>
      <c r="B6863">
        <v>0.68615000000000004</v>
      </c>
      <c r="C6863">
        <v>0.81864999999999999</v>
      </c>
      <c r="D6863">
        <v>0.81455</v>
      </c>
      <c r="E6863">
        <v>0.75295000000000001</v>
      </c>
      <c r="F6863">
        <v>0.14585000000000001</v>
      </c>
      <c r="G6863">
        <v>0.97414999999999996</v>
      </c>
      <c r="H6863">
        <v>0.18385000000000001</v>
      </c>
      <c r="I6863">
        <v>0.10885</v>
      </c>
      <c r="J6863">
        <v>0.55335000000000001</v>
      </c>
      <c r="K6863">
        <v>0.50444999999999995</v>
      </c>
      <c r="L6863">
        <v>0.96004999999999996</v>
      </c>
    </row>
    <row r="6864" spans="1:12" x14ac:dyDescent="0.3">
      <c r="A6864">
        <v>6863</v>
      </c>
      <c r="B6864">
        <v>0.68625000000000003</v>
      </c>
      <c r="C6864">
        <v>0.19125</v>
      </c>
      <c r="D6864">
        <v>0.78674999999999995</v>
      </c>
      <c r="E6864">
        <v>0.82155</v>
      </c>
      <c r="F6864">
        <v>0.16805</v>
      </c>
      <c r="G6864">
        <v>0.62685000000000002</v>
      </c>
      <c r="H6864">
        <v>7.1849999999999997E-2</v>
      </c>
      <c r="I6864">
        <v>0.79635</v>
      </c>
      <c r="J6864">
        <v>0.17085</v>
      </c>
      <c r="K6864">
        <v>0.71135000000000004</v>
      </c>
      <c r="L6864">
        <v>0.91685000000000005</v>
      </c>
    </row>
    <row r="6865" spans="1:12" x14ac:dyDescent="0.3">
      <c r="A6865">
        <v>6864</v>
      </c>
      <c r="B6865">
        <v>0.68635000000000002</v>
      </c>
      <c r="C6865">
        <v>0.36835000000000001</v>
      </c>
      <c r="D6865">
        <v>0.70384999999999998</v>
      </c>
      <c r="E6865">
        <v>0.88465000000000005</v>
      </c>
      <c r="F6865">
        <v>0.51475000000000004</v>
      </c>
      <c r="G6865">
        <v>0.11135</v>
      </c>
      <c r="H6865">
        <v>0.19245000000000001</v>
      </c>
      <c r="I6865">
        <v>0.71875</v>
      </c>
      <c r="J6865">
        <v>0.62675000000000003</v>
      </c>
      <c r="K6865">
        <v>0.58365</v>
      </c>
      <c r="L6865">
        <v>0.60535000000000005</v>
      </c>
    </row>
    <row r="6866" spans="1:12" x14ac:dyDescent="0.3">
      <c r="A6866">
        <v>6865</v>
      </c>
      <c r="B6866">
        <v>0.68645</v>
      </c>
      <c r="C6866">
        <v>0.52875000000000005</v>
      </c>
      <c r="D6866">
        <v>0.86134999999999995</v>
      </c>
      <c r="E6866">
        <v>0.90515000000000001</v>
      </c>
      <c r="F6866">
        <v>0.51964999999999995</v>
      </c>
      <c r="G6866">
        <v>0.91225000000000001</v>
      </c>
      <c r="H6866">
        <v>0.69564999999999999</v>
      </c>
      <c r="I6866">
        <v>0.96955000000000002</v>
      </c>
      <c r="J6866">
        <v>0.53234999999999999</v>
      </c>
      <c r="K6866">
        <v>0.94804999999999995</v>
      </c>
      <c r="L6866">
        <v>0.49864999999999998</v>
      </c>
    </row>
    <row r="6867" spans="1:12" x14ac:dyDescent="0.3">
      <c r="A6867">
        <v>6866</v>
      </c>
      <c r="B6867">
        <v>0.68654999999999999</v>
      </c>
      <c r="C6867">
        <v>0.70794999999999997</v>
      </c>
      <c r="D6867">
        <v>0.61004999999999998</v>
      </c>
      <c r="E6867">
        <v>0.94625000000000004</v>
      </c>
      <c r="F6867">
        <v>0.58025000000000004</v>
      </c>
      <c r="G6867">
        <v>0.19064999999999999</v>
      </c>
      <c r="H6867">
        <v>0.64724999999999999</v>
      </c>
      <c r="I6867">
        <v>0.75414999999999999</v>
      </c>
      <c r="J6867">
        <v>0.34884999999999999</v>
      </c>
      <c r="K6867">
        <v>0.29854999999999998</v>
      </c>
      <c r="L6867">
        <v>0.95914999999999995</v>
      </c>
    </row>
    <row r="6868" spans="1:12" x14ac:dyDescent="0.3">
      <c r="A6868">
        <v>6867</v>
      </c>
      <c r="B6868">
        <v>0.68664999999999998</v>
      </c>
      <c r="C6868">
        <v>0.74565000000000003</v>
      </c>
      <c r="D6868">
        <v>0.45484999999999998</v>
      </c>
      <c r="E6868">
        <v>0.46565000000000001</v>
      </c>
      <c r="F6868">
        <v>0.47625000000000001</v>
      </c>
      <c r="G6868">
        <v>0.44935000000000003</v>
      </c>
      <c r="H6868">
        <v>0.54625000000000001</v>
      </c>
      <c r="I6868">
        <v>0.12225</v>
      </c>
      <c r="J6868">
        <v>0.65024999999999999</v>
      </c>
      <c r="K6868">
        <v>8.1250000000000003E-2</v>
      </c>
      <c r="L6868">
        <v>0.59465000000000001</v>
      </c>
    </row>
    <row r="6869" spans="1:12" x14ac:dyDescent="0.3">
      <c r="A6869">
        <v>6868</v>
      </c>
      <c r="B6869">
        <v>0.68674999999999997</v>
      </c>
      <c r="C6869">
        <v>0.92595000000000005</v>
      </c>
      <c r="D6869">
        <v>0.87785000000000002</v>
      </c>
      <c r="E6869">
        <v>0.70065</v>
      </c>
      <c r="F6869">
        <v>0.66034999999999999</v>
      </c>
      <c r="G6869">
        <v>4.2500000000000003E-3</v>
      </c>
      <c r="H6869">
        <v>0.88765000000000005</v>
      </c>
      <c r="I6869">
        <v>0.81884999999999997</v>
      </c>
      <c r="J6869">
        <v>0.11055</v>
      </c>
      <c r="K6869">
        <v>0.37354999999999999</v>
      </c>
      <c r="L6869">
        <v>0.65785000000000005</v>
      </c>
    </row>
    <row r="6870" spans="1:12" x14ac:dyDescent="0.3">
      <c r="A6870">
        <v>6869</v>
      </c>
      <c r="B6870">
        <v>0.68684999999999996</v>
      </c>
      <c r="C6870">
        <v>0.72685</v>
      </c>
      <c r="D6870">
        <v>0.80464999999999998</v>
      </c>
      <c r="E6870">
        <v>0.85994999999999999</v>
      </c>
      <c r="F6870">
        <v>0.33234999999999998</v>
      </c>
      <c r="G6870">
        <v>0.19175</v>
      </c>
      <c r="H6870">
        <v>0.53295000000000003</v>
      </c>
      <c r="I6870">
        <v>4.2250000000000003E-2</v>
      </c>
      <c r="J6870">
        <v>0.52544999999999997</v>
      </c>
      <c r="K6870">
        <v>0.55484999999999995</v>
      </c>
      <c r="L6870">
        <v>0.95065</v>
      </c>
    </row>
    <row r="6871" spans="1:12" x14ac:dyDescent="0.3">
      <c r="A6871">
        <v>6870</v>
      </c>
      <c r="B6871">
        <v>0.68694999999999995</v>
      </c>
      <c r="C6871">
        <v>0.47294999999999998</v>
      </c>
      <c r="D6871">
        <v>0.94335000000000002</v>
      </c>
      <c r="E6871">
        <v>1.3050000000000001E-2</v>
      </c>
      <c r="F6871">
        <v>0.62514999999999998</v>
      </c>
      <c r="G6871">
        <v>0.91125</v>
      </c>
      <c r="H6871">
        <v>0.56774999999999998</v>
      </c>
      <c r="I6871">
        <v>0.42764999999999997</v>
      </c>
      <c r="J6871">
        <v>0.81305000000000005</v>
      </c>
      <c r="K6871">
        <v>0.77175000000000005</v>
      </c>
      <c r="L6871">
        <v>0.26845000000000002</v>
      </c>
    </row>
    <row r="6872" spans="1:12" x14ac:dyDescent="0.3">
      <c r="A6872">
        <v>6871</v>
      </c>
      <c r="B6872">
        <v>0.68705000000000005</v>
      </c>
      <c r="C6872">
        <v>0.46455000000000002</v>
      </c>
      <c r="D6872">
        <v>0.20155000000000001</v>
      </c>
      <c r="E6872">
        <v>0.24424999999999999</v>
      </c>
      <c r="F6872">
        <v>0.33474999999999999</v>
      </c>
      <c r="G6872">
        <v>9.5449999999999993E-2</v>
      </c>
      <c r="H6872">
        <v>0.26945000000000002</v>
      </c>
      <c r="I6872">
        <v>0.34665000000000001</v>
      </c>
      <c r="J6872">
        <v>0.67095000000000005</v>
      </c>
      <c r="K6872">
        <v>0.68184999999999996</v>
      </c>
      <c r="L6872">
        <v>0.32105</v>
      </c>
    </row>
    <row r="6873" spans="1:12" x14ac:dyDescent="0.3">
      <c r="A6873">
        <v>6872</v>
      </c>
      <c r="B6873">
        <v>0.68715000000000004</v>
      </c>
      <c r="C6873">
        <v>0.92144999999999999</v>
      </c>
      <c r="D6873">
        <v>6.0499999999999998E-3</v>
      </c>
      <c r="E6873">
        <v>0.16435</v>
      </c>
      <c r="F6873">
        <v>0.57384999999999997</v>
      </c>
      <c r="G6873">
        <v>0.11315</v>
      </c>
      <c r="H6873">
        <v>8.7849999999999998E-2</v>
      </c>
      <c r="I6873">
        <v>0.42035</v>
      </c>
      <c r="J6873">
        <v>0.29415000000000002</v>
      </c>
      <c r="K6873">
        <v>0.12945000000000001</v>
      </c>
      <c r="L6873">
        <v>0.72845000000000004</v>
      </c>
    </row>
    <row r="6874" spans="1:12" x14ac:dyDescent="0.3">
      <c r="A6874">
        <v>6873</v>
      </c>
      <c r="B6874">
        <v>0.68725000000000003</v>
      </c>
      <c r="C6874">
        <v>0.92325000000000002</v>
      </c>
      <c r="D6874">
        <v>0.30245</v>
      </c>
      <c r="E6874">
        <v>0.73255000000000003</v>
      </c>
      <c r="F6874">
        <v>2.6249999999999999E-2</v>
      </c>
      <c r="G6874">
        <v>5.0650000000000001E-2</v>
      </c>
      <c r="H6874">
        <v>0.41985</v>
      </c>
      <c r="I6874">
        <v>0.35665000000000002</v>
      </c>
      <c r="J6874">
        <v>0.97404999999999997</v>
      </c>
      <c r="K6874">
        <v>0.52254999999999996</v>
      </c>
      <c r="L6874">
        <v>0.67974999999999997</v>
      </c>
    </row>
    <row r="6875" spans="1:12" x14ac:dyDescent="0.3">
      <c r="A6875">
        <v>6874</v>
      </c>
      <c r="B6875">
        <v>0.68735000000000002</v>
      </c>
      <c r="C6875">
        <v>0.43235000000000001</v>
      </c>
      <c r="D6875">
        <v>0.48144999999999999</v>
      </c>
      <c r="E6875">
        <v>0.43185000000000001</v>
      </c>
      <c r="F6875">
        <v>0.75885000000000002</v>
      </c>
      <c r="G6875">
        <v>0.24065</v>
      </c>
      <c r="H6875">
        <v>4.2250000000000003E-2</v>
      </c>
      <c r="I6875">
        <v>0.73714999999999997</v>
      </c>
      <c r="J6875">
        <v>0.53485000000000005</v>
      </c>
      <c r="K6875">
        <v>0.56364999999999998</v>
      </c>
      <c r="L6875">
        <v>0.26745000000000002</v>
      </c>
    </row>
    <row r="6876" spans="1:12" x14ac:dyDescent="0.3">
      <c r="A6876">
        <v>6875</v>
      </c>
      <c r="B6876">
        <v>0.68745000000000001</v>
      </c>
      <c r="C6876">
        <v>0.97255000000000003</v>
      </c>
      <c r="D6876">
        <v>0.20795</v>
      </c>
      <c r="E6876">
        <v>0.16075</v>
      </c>
      <c r="F6876">
        <v>0.48404999999999998</v>
      </c>
      <c r="G6876">
        <v>0.79154999999999998</v>
      </c>
      <c r="H6876">
        <v>0.31845000000000001</v>
      </c>
      <c r="I6876">
        <v>9.4149999999999998E-2</v>
      </c>
      <c r="J6876">
        <v>0.25885000000000002</v>
      </c>
      <c r="K6876">
        <v>0.22145000000000001</v>
      </c>
      <c r="L6876">
        <v>0.77244999999999997</v>
      </c>
    </row>
    <row r="6877" spans="1:12" x14ac:dyDescent="0.3">
      <c r="A6877">
        <v>6876</v>
      </c>
      <c r="B6877">
        <v>0.68754999999999999</v>
      </c>
      <c r="C6877">
        <v>0.47594999999999998</v>
      </c>
      <c r="D6877">
        <v>0.69384999999999997</v>
      </c>
      <c r="E6877">
        <v>0.36454999999999999</v>
      </c>
      <c r="F6877">
        <v>9.1749999999999998E-2</v>
      </c>
      <c r="G6877">
        <v>0.88254999999999995</v>
      </c>
      <c r="H6877">
        <v>0.43435000000000001</v>
      </c>
      <c r="I6877">
        <v>0.24604999999999999</v>
      </c>
      <c r="J6877">
        <v>0.68064999999999998</v>
      </c>
      <c r="K6877">
        <v>0.22034999999999999</v>
      </c>
      <c r="L6877">
        <v>0.36185</v>
      </c>
    </row>
    <row r="6878" spans="1:12" x14ac:dyDescent="0.3">
      <c r="A6878">
        <v>6877</v>
      </c>
      <c r="B6878">
        <v>0.68764999999999998</v>
      </c>
      <c r="C6878">
        <v>0.45795000000000002</v>
      </c>
      <c r="D6878">
        <v>0.24065</v>
      </c>
      <c r="E6878">
        <v>0.38845000000000002</v>
      </c>
      <c r="F6878">
        <v>0.47044999999999998</v>
      </c>
      <c r="G6878">
        <v>0.22505</v>
      </c>
      <c r="H6878">
        <v>0.13245000000000001</v>
      </c>
      <c r="I6878">
        <v>0.59965000000000002</v>
      </c>
      <c r="J6878">
        <v>0.48525000000000001</v>
      </c>
      <c r="K6878">
        <v>7.4149999999999994E-2</v>
      </c>
      <c r="L6878">
        <v>0.94294999999999995</v>
      </c>
    </row>
    <row r="6879" spans="1:12" x14ac:dyDescent="0.3">
      <c r="A6879">
        <v>6878</v>
      </c>
      <c r="B6879">
        <v>0.68774999999999997</v>
      </c>
      <c r="C6879">
        <v>0.82355</v>
      </c>
      <c r="D6879">
        <v>0.95565</v>
      </c>
      <c r="E6879">
        <v>0.57594999999999996</v>
      </c>
      <c r="F6879">
        <v>0.46465000000000001</v>
      </c>
      <c r="G6879">
        <v>0.23105000000000001</v>
      </c>
      <c r="H6879">
        <v>0.64265000000000005</v>
      </c>
      <c r="I6879">
        <v>0.38235000000000002</v>
      </c>
      <c r="J6879">
        <v>0.74685000000000001</v>
      </c>
      <c r="K6879">
        <v>4.6050000000000001E-2</v>
      </c>
      <c r="L6879">
        <v>0.72765000000000002</v>
      </c>
    </row>
    <row r="6880" spans="1:12" x14ac:dyDescent="0.3">
      <c r="A6880">
        <v>6879</v>
      </c>
      <c r="B6880">
        <v>0.68784999999999996</v>
      </c>
      <c r="C6880">
        <v>0.56184999999999996</v>
      </c>
      <c r="D6880">
        <v>0.83514999999999995</v>
      </c>
      <c r="E6880">
        <v>0.29265000000000002</v>
      </c>
      <c r="F6880">
        <v>0.44824999999999998</v>
      </c>
      <c r="G6880">
        <v>5.5449999999999999E-2</v>
      </c>
      <c r="H6880">
        <v>0.57715000000000005</v>
      </c>
      <c r="I6880">
        <v>0.32524999999999998</v>
      </c>
      <c r="J6880">
        <v>0.77044999999999997</v>
      </c>
      <c r="K6880">
        <v>9.6850000000000006E-2</v>
      </c>
      <c r="L6880">
        <v>0.69794999999999996</v>
      </c>
    </row>
    <row r="6881" spans="1:12" x14ac:dyDescent="0.3">
      <c r="A6881">
        <v>6880</v>
      </c>
      <c r="B6881">
        <v>0.68794999999999995</v>
      </c>
      <c r="C6881">
        <v>0.44395000000000001</v>
      </c>
      <c r="D6881">
        <v>0.14665</v>
      </c>
      <c r="E6881">
        <v>0.97245000000000004</v>
      </c>
      <c r="F6881">
        <v>0.65405000000000002</v>
      </c>
      <c r="G6881">
        <v>0.90585000000000004</v>
      </c>
      <c r="H6881">
        <v>0.43824999999999997</v>
      </c>
      <c r="I6881">
        <v>0.97585</v>
      </c>
      <c r="J6881">
        <v>0.66164999999999996</v>
      </c>
      <c r="K6881">
        <v>0.16914999999999999</v>
      </c>
      <c r="L6881">
        <v>0.70994999999999997</v>
      </c>
    </row>
    <row r="6882" spans="1:12" x14ac:dyDescent="0.3">
      <c r="A6882">
        <v>6881</v>
      </c>
      <c r="B6882">
        <v>0.68805000000000005</v>
      </c>
      <c r="C6882">
        <v>4.7649999999999998E-2</v>
      </c>
      <c r="D6882">
        <v>0.76075000000000004</v>
      </c>
      <c r="E6882">
        <v>0.90015000000000001</v>
      </c>
      <c r="F6882">
        <v>0.26274999999999998</v>
      </c>
      <c r="G6882">
        <v>0.83845000000000003</v>
      </c>
      <c r="H6882">
        <v>0.34125</v>
      </c>
      <c r="I6882">
        <v>5.885E-2</v>
      </c>
      <c r="J6882">
        <v>0.50605</v>
      </c>
      <c r="K6882">
        <v>0.36354999999999998</v>
      </c>
      <c r="L6882">
        <v>0.13865</v>
      </c>
    </row>
    <row r="6883" spans="1:12" x14ac:dyDescent="0.3">
      <c r="A6883">
        <v>6882</v>
      </c>
      <c r="B6883">
        <v>0.68815000000000004</v>
      </c>
      <c r="C6883">
        <v>0.77005000000000001</v>
      </c>
      <c r="D6883">
        <v>0.15865000000000001</v>
      </c>
      <c r="E6883">
        <v>0.56205000000000005</v>
      </c>
      <c r="F6883">
        <v>0.44274999999999998</v>
      </c>
      <c r="G6883">
        <v>0.17665</v>
      </c>
      <c r="H6883">
        <v>0.14105000000000001</v>
      </c>
      <c r="I6883">
        <v>0.75275000000000003</v>
      </c>
      <c r="J6883">
        <v>0.19785</v>
      </c>
      <c r="K6883">
        <v>0.51895000000000002</v>
      </c>
      <c r="L6883">
        <v>8.9450000000000002E-2</v>
      </c>
    </row>
    <row r="6884" spans="1:12" x14ac:dyDescent="0.3">
      <c r="A6884">
        <v>6883</v>
      </c>
      <c r="B6884">
        <v>0.68825000000000003</v>
      </c>
      <c r="C6884">
        <v>0.63744999999999996</v>
      </c>
      <c r="D6884">
        <v>0.98745000000000005</v>
      </c>
      <c r="E6884">
        <v>0.65685000000000004</v>
      </c>
      <c r="F6884">
        <v>0.14995</v>
      </c>
      <c r="G6884">
        <v>8.9849999999999999E-2</v>
      </c>
      <c r="H6884">
        <v>0.62665000000000004</v>
      </c>
      <c r="I6884">
        <v>0.57665</v>
      </c>
      <c r="J6884">
        <v>0.25874999999999998</v>
      </c>
      <c r="K6884">
        <v>0.23885000000000001</v>
      </c>
      <c r="L6884">
        <v>0.34925</v>
      </c>
    </row>
    <row r="6885" spans="1:12" x14ac:dyDescent="0.3">
      <c r="A6885">
        <v>6884</v>
      </c>
      <c r="B6885">
        <v>0.68835000000000002</v>
      </c>
      <c r="C6885">
        <v>0.37254999999999999</v>
      </c>
      <c r="D6885">
        <v>0.86014999999999997</v>
      </c>
      <c r="E6885">
        <v>0.87714999999999999</v>
      </c>
      <c r="F6885">
        <v>0.91664999999999996</v>
      </c>
      <c r="G6885">
        <v>0.56345000000000001</v>
      </c>
      <c r="H6885">
        <v>0.74375000000000002</v>
      </c>
      <c r="I6885">
        <v>0.81135000000000002</v>
      </c>
      <c r="J6885">
        <v>0.40705000000000002</v>
      </c>
      <c r="K6885">
        <v>0.71414999999999995</v>
      </c>
      <c r="L6885">
        <v>0.15815000000000001</v>
      </c>
    </row>
    <row r="6886" spans="1:12" x14ac:dyDescent="0.3">
      <c r="A6886">
        <v>6885</v>
      </c>
      <c r="B6886">
        <v>0.68845000000000001</v>
      </c>
      <c r="C6886">
        <v>1.745E-2</v>
      </c>
      <c r="D6886">
        <v>0.87314999999999998</v>
      </c>
      <c r="E6886">
        <v>3.6850000000000001E-2</v>
      </c>
      <c r="F6886">
        <v>0.14224999999999999</v>
      </c>
      <c r="G6886">
        <v>0.54435</v>
      </c>
      <c r="H6886">
        <v>0.25764999999999999</v>
      </c>
      <c r="I6886">
        <v>0.82565</v>
      </c>
      <c r="J6886">
        <v>0.80154999999999998</v>
      </c>
      <c r="K6886">
        <v>0.96335000000000004</v>
      </c>
      <c r="L6886">
        <v>0.27775</v>
      </c>
    </row>
    <row r="6887" spans="1:12" x14ac:dyDescent="0.3">
      <c r="A6887">
        <v>6886</v>
      </c>
      <c r="B6887">
        <v>0.68855</v>
      </c>
      <c r="C6887">
        <v>0.30945</v>
      </c>
      <c r="D6887">
        <v>0.94664999999999999</v>
      </c>
      <c r="E6887">
        <v>0.35065000000000002</v>
      </c>
      <c r="F6887">
        <v>0.69984999999999997</v>
      </c>
      <c r="G6887">
        <v>0.80374999999999996</v>
      </c>
      <c r="H6887">
        <v>0.76475000000000004</v>
      </c>
      <c r="I6887">
        <v>0.68445</v>
      </c>
      <c r="J6887">
        <v>0.98785000000000001</v>
      </c>
      <c r="K6887">
        <v>0.17405000000000001</v>
      </c>
      <c r="L6887">
        <v>6.9650000000000004E-2</v>
      </c>
    </row>
    <row r="6888" spans="1:12" x14ac:dyDescent="0.3">
      <c r="A6888">
        <v>6887</v>
      </c>
      <c r="B6888">
        <v>0.68864999999999998</v>
      </c>
      <c r="C6888">
        <v>0.48285</v>
      </c>
      <c r="D6888">
        <v>0.64844999999999997</v>
      </c>
      <c r="E6888">
        <v>0.51234999999999997</v>
      </c>
      <c r="F6888">
        <v>0.41275000000000001</v>
      </c>
      <c r="G6888">
        <v>0.52564999999999995</v>
      </c>
      <c r="H6888">
        <v>0.59475</v>
      </c>
      <c r="I6888">
        <v>0.60485</v>
      </c>
      <c r="J6888">
        <v>4.8550000000000003E-2</v>
      </c>
      <c r="K6888">
        <v>0.92215000000000003</v>
      </c>
      <c r="L6888">
        <v>0.27445000000000003</v>
      </c>
    </row>
    <row r="6889" spans="1:12" x14ac:dyDescent="0.3">
      <c r="A6889">
        <v>6888</v>
      </c>
      <c r="B6889">
        <v>0.68874999999999997</v>
      </c>
      <c r="C6889">
        <v>0.41865000000000002</v>
      </c>
      <c r="D6889">
        <v>0.95674999999999999</v>
      </c>
      <c r="E6889">
        <v>0.34994999999999998</v>
      </c>
      <c r="F6889">
        <v>0.22885</v>
      </c>
      <c r="G6889">
        <v>0.21015</v>
      </c>
      <c r="H6889">
        <v>5.8250000000000003E-2</v>
      </c>
      <c r="I6889">
        <v>0.55235000000000001</v>
      </c>
      <c r="J6889">
        <v>0.11085</v>
      </c>
      <c r="K6889">
        <v>0.27005000000000001</v>
      </c>
      <c r="L6889">
        <v>0.82194999999999996</v>
      </c>
    </row>
    <row r="6890" spans="1:12" x14ac:dyDescent="0.3">
      <c r="A6890">
        <v>6889</v>
      </c>
      <c r="B6890">
        <v>0.68884999999999996</v>
      </c>
      <c r="C6890">
        <v>0.39045000000000002</v>
      </c>
      <c r="D6890">
        <v>0.72835000000000005</v>
      </c>
      <c r="E6890">
        <v>0.97535000000000005</v>
      </c>
      <c r="F6890">
        <v>0.32715</v>
      </c>
      <c r="G6890">
        <v>0.37425000000000003</v>
      </c>
      <c r="H6890">
        <v>0.75305</v>
      </c>
      <c r="I6890">
        <v>6.8650000000000003E-2</v>
      </c>
      <c r="J6890">
        <v>0.29944999999999999</v>
      </c>
      <c r="K6890">
        <v>0.26024999999999998</v>
      </c>
      <c r="L6890">
        <v>0.61924999999999997</v>
      </c>
    </row>
    <row r="6891" spans="1:12" x14ac:dyDescent="0.3">
      <c r="A6891">
        <v>6890</v>
      </c>
      <c r="B6891">
        <v>0.68894999999999995</v>
      </c>
      <c r="C6891">
        <v>0.65554999999999997</v>
      </c>
      <c r="D6891">
        <v>0.78385000000000005</v>
      </c>
      <c r="E6891">
        <v>0.53935</v>
      </c>
      <c r="F6891">
        <v>0.71794999999999998</v>
      </c>
      <c r="G6891">
        <v>0.92935000000000001</v>
      </c>
      <c r="H6891">
        <v>0.13975000000000001</v>
      </c>
      <c r="I6891">
        <v>0.76134999999999997</v>
      </c>
      <c r="J6891">
        <v>0.85424999999999995</v>
      </c>
      <c r="K6891">
        <v>0.47175</v>
      </c>
      <c r="L6891">
        <v>0.98904999999999998</v>
      </c>
    </row>
    <row r="6892" spans="1:12" x14ac:dyDescent="0.3">
      <c r="A6892">
        <v>6891</v>
      </c>
      <c r="B6892">
        <v>0.68905000000000005</v>
      </c>
      <c r="C6892">
        <v>0.75105</v>
      </c>
      <c r="D6892">
        <v>0.23125000000000001</v>
      </c>
      <c r="E6892">
        <v>0.89815</v>
      </c>
      <c r="F6892">
        <v>0.72294999999999998</v>
      </c>
      <c r="G6892">
        <v>0.34325</v>
      </c>
      <c r="H6892">
        <v>0.46145000000000003</v>
      </c>
      <c r="I6892">
        <v>0.69794999999999996</v>
      </c>
      <c r="J6892">
        <v>0.25374999999999998</v>
      </c>
      <c r="K6892">
        <v>0.45495000000000002</v>
      </c>
      <c r="L6892">
        <v>0.66274999999999995</v>
      </c>
    </row>
    <row r="6893" spans="1:12" x14ac:dyDescent="0.3">
      <c r="A6893">
        <v>6892</v>
      </c>
      <c r="B6893">
        <v>0.68915000000000004</v>
      </c>
      <c r="C6893">
        <v>0.47305000000000003</v>
      </c>
      <c r="D6893">
        <v>8.2500000000000004E-3</v>
      </c>
      <c r="E6893">
        <v>0.37614999999999998</v>
      </c>
      <c r="F6893">
        <v>0.29785</v>
      </c>
      <c r="G6893">
        <v>0.49825000000000003</v>
      </c>
      <c r="H6893">
        <v>1.225E-2</v>
      </c>
      <c r="I6893">
        <v>0.58904999999999996</v>
      </c>
      <c r="J6893">
        <v>0.87565000000000004</v>
      </c>
      <c r="K6893">
        <v>0.33474999999999999</v>
      </c>
      <c r="L6893">
        <v>0.63185000000000002</v>
      </c>
    </row>
    <row r="6894" spans="1:12" x14ac:dyDescent="0.3">
      <c r="A6894">
        <v>6893</v>
      </c>
      <c r="B6894">
        <v>0.68925000000000003</v>
      </c>
      <c r="C6894">
        <v>0.94215000000000004</v>
      </c>
      <c r="D6894">
        <v>3.4499999999999999E-3</v>
      </c>
      <c r="E6894">
        <v>0.23325000000000001</v>
      </c>
      <c r="F6894">
        <v>9.5750000000000002E-2</v>
      </c>
      <c r="G6894">
        <v>0.45014999999999999</v>
      </c>
      <c r="H6894">
        <v>4.9750000000000003E-2</v>
      </c>
      <c r="I6894">
        <v>0.24984999999999999</v>
      </c>
      <c r="J6894">
        <v>0.29494999999999999</v>
      </c>
      <c r="K6894">
        <v>0.20785000000000001</v>
      </c>
      <c r="L6894">
        <v>0.63144999999999996</v>
      </c>
    </row>
    <row r="6895" spans="1:12" x14ac:dyDescent="0.3">
      <c r="A6895">
        <v>6894</v>
      </c>
      <c r="B6895">
        <v>0.68935000000000002</v>
      </c>
      <c r="C6895">
        <v>0.63605</v>
      </c>
      <c r="D6895">
        <v>0.92774999999999996</v>
      </c>
      <c r="E6895">
        <v>0.14274999999999999</v>
      </c>
      <c r="F6895">
        <v>0.26784999999999998</v>
      </c>
      <c r="G6895">
        <v>0.11955</v>
      </c>
      <c r="H6895">
        <v>0.11924999999999999</v>
      </c>
      <c r="I6895">
        <v>4.9500000000000004E-3</v>
      </c>
      <c r="J6895">
        <v>0.93955</v>
      </c>
      <c r="K6895">
        <v>0.85235000000000005</v>
      </c>
      <c r="L6895">
        <v>0.61075000000000002</v>
      </c>
    </row>
    <row r="6896" spans="1:12" x14ac:dyDescent="0.3">
      <c r="A6896">
        <v>6895</v>
      </c>
      <c r="B6896">
        <v>0.68945000000000001</v>
      </c>
      <c r="C6896">
        <v>0.44764999999999999</v>
      </c>
      <c r="D6896">
        <v>0.50724999999999998</v>
      </c>
      <c r="E6896">
        <v>0.44195000000000001</v>
      </c>
      <c r="F6896">
        <v>0.46584999999999999</v>
      </c>
      <c r="G6896">
        <v>0.40625</v>
      </c>
      <c r="H6896">
        <v>0.91884999999999994</v>
      </c>
      <c r="I6896">
        <v>0.41944999999999999</v>
      </c>
      <c r="J6896">
        <v>0.40215000000000001</v>
      </c>
      <c r="K6896">
        <v>0.41915000000000002</v>
      </c>
      <c r="L6896">
        <v>0.14335000000000001</v>
      </c>
    </row>
    <row r="6897" spans="1:12" x14ac:dyDescent="0.3">
      <c r="A6897">
        <v>6896</v>
      </c>
      <c r="B6897">
        <v>0.68955</v>
      </c>
      <c r="C6897">
        <v>0.78734999999999999</v>
      </c>
      <c r="D6897">
        <v>0.58545000000000003</v>
      </c>
      <c r="E6897">
        <v>0.97194999999999998</v>
      </c>
      <c r="F6897">
        <v>0.37574999999999997</v>
      </c>
      <c r="G6897">
        <v>0.74255000000000004</v>
      </c>
      <c r="H6897">
        <v>0.62775000000000003</v>
      </c>
      <c r="I6897">
        <v>0.41835</v>
      </c>
      <c r="J6897">
        <v>0.69084999999999996</v>
      </c>
      <c r="K6897">
        <v>0.31974999999999998</v>
      </c>
      <c r="L6897">
        <v>0.52095000000000002</v>
      </c>
    </row>
    <row r="6898" spans="1:12" x14ac:dyDescent="0.3">
      <c r="A6898">
        <v>6897</v>
      </c>
      <c r="B6898">
        <v>0.68964999999999999</v>
      </c>
      <c r="C6898">
        <v>0.14155000000000001</v>
      </c>
      <c r="D6898">
        <v>0.16525000000000001</v>
      </c>
      <c r="E6898">
        <v>3.705E-2</v>
      </c>
      <c r="F6898">
        <v>0.38764999999999999</v>
      </c>
      <c r="G6898">
        <v>0.71055000000000001</v>
      </c>
      <c r="H6898">
        <v>0.79025000000000001</v>
      </c>
      <c r="I6898">
        <v>0.89124999999999999</v>
      </c>
      <c r="J6898">
        <v>0.81864999999999999</v>
      </c>
      <c r="K6898">
        <v>0.16345000000000001</v>
      </c>
      <c r="L6898">
        <v>0.14824999999999999</v>
      </c>
    </row>
    <row r="6899" spans="1:12" x14ac:dyDescent="0.3">
      <c r="A6899">
        <v>6898</v>
      </c>
      <c r="B6899">
        <v>0.68974999999999997</v>
      </c>
      <c r="C6899">
        <v>0.78695000000000004</v>
      </c>
      <c r="D6899">
        <v>9.8449999999999996E-2</v>
      </c>
      <c r="E6899">
        <v>1.255E-2</v>
      </c>
      <c r="F6899">
        <v>0.68245</v>
      </c>
      <c r="G6899">
        <v>0.99934999999999996</v>
      </c>
      <c r="H6899">
        <v>0.86294999999999999</v>
      </c>
      <c r="I6899">
        <v>0.45145000000000002</v>
      </c>
      <c r="J6899">
        <v>0.97124999999999995</v>
      </c>
      <c r="K6899">
        <v>0.27825</v>
      </c>
      <c r="L6899">
        <v>0.18575</v>
      </c>
    </row>
    <row r="6900" spans="1:12" x14ac:dyDescent="0.3">
      <c r="A6900">
        <v>6899</v>
      </c>
      <c r="B6900">
        <v>0.68984999999999996</v>
      </c>
      <c r="C6900">
        <v>0.50065000000000004</v>
      </c>
      <c r="D6900">
        <v>0.86924999999999997</v>
      </c>
      <c r="E6900">
        <v>0.88124999999999998</v>
      </c>
      <c r="F6900">
        <v>4.1750000000000002E-2</v>
      </c>
      <c r="G6900">
        <v>0.94174999999999998</v>
      </c>
      <c r="H6900">
        <v>0.28025</v>
      </c>
      <c r="I6900">
        <v>0.52954999999999997</v>
      </c>
      <c r="J6900">
        <v>0.84665000000000001</v>
      </c>
      <c r="K6900">
        <v>0.35354999999999998</v>
      </c>
      <c r="L6900">
        <v>0.93284999999999996</v>
      </c>
    </row>
    <row r="6901" spans="1:12" x14ac:dyDescent="0.3">
      <c r="A6901">
        <v>6900</v>
      </c>
      <c r="B6901">
        <v>0.68994999999999995</v>
      </c>
      <c r="C6901">
        <v>7.6050000000000006E-2</v>
      </c>
      <c r="D6901">
        <v>0.86424999999999996</v>
      </c>
      <c r="E6901">
        <v>0.84735000000000005</v>
      </c>
      <c r="F6901">
        <v>0.97135000000000005</v>
      </c>
      <c r="G6901">
        <v>0.96855000000000002</v>
      </c>
      <c r="H6901">
        <v>0.93945000000000001</v>
      </c>
      <c r="I6901">
        <v>0.28644999999999998</v>
      </c>
      <c r="J6901">
        <v>0.77634999999999998</v>
      </c>
      <c r="K6901">
        <v>0.31524999999999997</v>
      </c>
      <c r="L6901">
        <v>0.45274999999999999</v>
      </c>
    </row>
    <row r="6902" spans="1:12" x14ac:dyDescent="0.3">
      <c r="A6902">
        <v>6901</v>
      </c>
      <c r="B6902">
        <v>0.69005000000000005</v>
      </c>
      <c r="C6902">
        <v>0.85594999999999999</v>
      </c>
      <c r="D6902">
        <v>0.37845000000000001</v>
      </c>
      <c r="E6902">
        <v>0.45945000000000003</v>
      </c>
      <c r="F6902">
        <v>0.80405000000000004</v>
      </c>
      <c r="G6902">
        <v>0.75004999999999999</v>
      </c>
      <c r="H6902">
        <v>0.14485000000000001</v>
      </c>
      <c r="I6902">
        <v>0.47215000000000001</v>
      </c>
      <c r="J6902">
        <v>0.89864999999999995</v>
      </c>
      <c r="K6902">
        <v>0.58204999999999996</v>
      </c>
      <c r="L6902">
        <v>0.45845000000000002</v>
      </c>
    </row>
    <row r="6903" spans="1:12" x14ac:dyDescent="0.3">
      <c r="A6903">
        <v>6902</v>
      </c>
      <c r="B6903">
        <v>0.69015000000000004</v>
      </c>
      <c r="C6903">
        <v>5.015E-2</v>
      </c>
      <c r="D6903">
        <v>3.65E-3</v>
      </c>
      <c r="E6903">
        <v>0.64234999999999998</v>
      </c>
      <c r="F6903">
        <v>0.48775000000000002</v>
      </c>
      <c r="G6903">
        <v>0.11805</v>
      </c>
      <c r="H6903">
        <v>0.28425</v>
      </c>
      <c r="I6903">
        <v>0.29754999999999998</v>
      </c>
      <c r="J6903">
        <v>0.34305000000000002</v>
      </c>
      <c r="K6903">
        <v>0.44995000000000002</v>
      </c>
      <c r="L6903">
        <v>0.62844999999999995</v>
      </c>
    </row>
    <row r="6904" spans="1:12" x14ac:dyDescent="0.3">
      <c r="A6904">
        <v>6903</v>
      </c>
      <c r="B6904">
        <v>0.69025000000000003</v>
      </c>
      <c r="C6904">
        <v>0.86614999999999998</v>
      </c>
      <c r="D6904">
        <v>0.95845000000000002</v>
      </c>
      <c r="E6904">
        <v>0.39645000000000002</v>
      </c>
      <c r="F6904">
        <v>0.44245000000000001</v>
      </c>
      <c r="G6904">
        <v>0.85685</v>
      </c>
      <c r="H6904">
        <v>0.41794999999999999</v>
      </c>
      <c r="I6904">
        <v>0.60465000000000002</v>
      </c>
      <c r="J6904">
        <v>0.27955000000000002</v>
      </c>
      <c r="K6904">
        <v>0.70184999999999997</v>
      </c>
      <c r="L6904">
        <v>0.92825000000000002</v>
      </c>
    </row>
    <row r="6905" spans="1:12" x14ac:dyDescent="0.3">
      <c r="A6905">
        <v>6904</v>
      </c>
      <c r="B6905">
        <v>0.69035000000000002</v>
      </c>
      <c r="C6905">
        <v>0.48154999999999998</v>
      </c>
      <c r="D6905">
        <v>3.9449999999999999E-2</v>
      </c>
      <c r="E6905">
        <v>0.71794999999999998</v>
      </c>
      <c r="F6905">
        <v>0.68905000000000005</v>
      </c>
      <c r="G6905">
        <v>0.51154999999999995</v>
      </c>
      <c r="H6905">
        <v>0.34875</v>
      </c>
      <c r="I6905">
        <v>0.83084999999999998</v>
      </c>
      <c r="J6905">
        <v>0.55845</v>
      </c>
      <c r="K6905">
        <v>0.85994999999999999</v>
      </c>
      <c r="L6905">
        <v>0.50065000000000004</v>
      </c>
    </row>
    <row r="6906" spans="1:12" x14ac:dyDescent="0.3">
      <c r="A6906">
        <v>6905</v>
      </c>
      <c r="B6906">
        <v>0.69045000000000001</v>
      </c>
      <c r="C6906">
        <v>0.47484999999999999</v>
      </c>
      <c r="D6906">
        <v>0.88195000000000001</v>
      </c>
      <c r="E6906">
        <v>0.11975</v>
      </c>
      <c r="F6906">
        <v>0.73265000000000002</v>
      </c>
      <c r="G6906">
        <v>0.18245</v>
      </c>
      <c r="H6906">
        <v>0.74844999999999995</v>
      </c>
      <c r="I6906">
        <v>0.34194999999999998</v>
      </c>
      <c r="J6906">
        <v>0.90234999999999999</v>
      </c>
      <c r="K6906">
        <v>0.78615000000000002</v>
      </c>
      <c r="L6906">
        <v>0.46234999999999998</v>
      </c>
    </row>
    <row r="6907" spans="1:12" x14ac:dyDescent="0.3">
      <c r="A6907">
        <v>6906</v>
      </c>
      <c r="B6907">
        <v>0.69055</v>
      </c>
      <c r="C6907">
        <v>0.16175</v>
      </c>
      <c r="D6907">
        <v>0.21235000000000001</v>
      </c>
      <c r="E6907">
        <v>0.96645000000000003</v>
      </c>
      <c r="F6907">
        <v>0.61565000000000003</v>
      </c>
      <c r="G6907">
        <v>0.36085</v>
      </c>
      <c r="H6907">
        <v>0.81284999999999996</v>
      </c>
      <c r="I6907">
        <v>9.6149999999999999E-2</v>
      </c>
      <c r="J6907">
        <v>0.26774999999999999</v>
      </c>
      <c r="K6907">
        <v>0.25814999999999999</v>
      </c>
      <c r="L6907">
        <v>0.12995000000000001</v>
      </c>
    </row>
    <row r="6908" spans="1:12" x14ac:dyDescent="0.3">
      <c r="A6908">
        <v>6907</v>
      </c>
      <c r="B6908">
        <v>0.69064999999999999</v>
      </c>
      <c r="C6908">
        <v>0.33545000000000003</v>
      </c>
      <c r="D6908">
        <v>0.92225000000000001</v>
      </c>
      <c r="E6908">
        <v>0.14545</v>
      </c>
      <c r="F6908">
        <v>0.46065</v>
      </c>
      <c r="G6908">
        <v>0.11635</v>
      </c>
      <c r="H6908">
        <v>0.60834999999999995</v>
      </c>
      <c r="I6908">
        <v>0.44635000000000002</v>
      </c>
      <c r="J6908">
        <v>0.75914999999999999</v>
      </c>
      <c r="K6908">
        <v>0.30954999999999999</v>
      </c>
      <c r="L6908">
        <v>0.27024999999999999</v>
      </c>
    </row>
    <row r="6909" spans="1:12" x14ac:dyDescent="0.3">
      <c r="A6909">
        <v>6908</v>
      </c>
      <c r="B6909">
        <v>0.69074999999999998</v>
      </c>
      <c r="C6909">
        <v>0.89175000000000004</v>
      </c>
      <c r="D6909">
        <v>0.83735000000000004</v>
      </c>
      <c r="E6909">
        <v>0.53585000000000005</v>
      </c>
      <c r="F6909">
        <v>0.68674999999999997</v>
      </c>
      <c r="G6909">
        <v>0.99514999999999998</v>
      </c>
      <c r="H6909">
        <v>0.12554999999999999</v>
      </c>
      <c r="I6909">
        <v>0.74465000000000003</v>
      </c>
      <c r="J6909">
        <v>0.40955000000000003</v>
      </c>
      <c r="K6909">
        <v>0.82955000000000001</v>
      </c>
      <c r="L6909">
        <v>0.49964999999999998</v>
      </c>
    </row>
    <row r="6910" spans="1:12" x14ac:dyDescent="0.3">
      <c r="A6910">
        <v>6909</v>
      </c>
      <c r="B6910">
        <v>0.69084999999999996</v>
      </c>
      <c r="C6910">
        <v>4.5500000000000002E-3</v>
      </c>
      <c r="D6910">
        <v>0.47055000000000002</v>
      </c>
      <c r="E6910">
        <v>6.3850000000000004E-2</v>
      </c>
      <c r="F6910">
        <v>0.70574999999999999</v>
      </c>
      <c r="G6910">
        <v>0.53785000000000005</v>
      </c>
      <c r="H6910">
        <v>0.44764999999999999</v>
      </c>
      <c r="I6910">
        <v>0.96884999999999999</v>
      </c>
      <c r="J6910">
        <v>0.71404999999999996</v>
      </c>
      <c r="K6910">
        <v>0.24424999999999999</v>
      </c>
      <c r="L6910">
        <v>0.47865000000000002</v>
      </c>
    </row>
    <row r="6911" spans="1:12" x14ac:dyDescent="0.3">
      <c r="A6911">
        <v>6910</v>
      </c>
      <c r="B6911">
        <v>0.69094999999999995</v>
      </c>
      <c r="C6911">
        <v>0.99604999999999999</v>
      </c>
      <c r="D6911">
        <v>0.73504999999999998</v>
      </c>
      <c r="E6911">
        <v>0.64275000000000004</v>
      </c>
      <c r="F6911">
        <v>0.81435000000000002</v>
      </c>
      <c r="G6911">
        <v>5.4149999999999997E-2</v>
      </c>
      <c r="H6911">
        <v>0.72084999999999999</v>
      </c>
      <c r="I6911">
        <v>0.98124999999999996</v>
      </c>
      <c r="J6911">
        <v>0.42604999999999998</v>
      </c>
      <c r="K6911">
        <v>0.70674999999999999</v>
      </c>
      <c r="L6911">
        <v>0.71125000000000005</v>
      </c>
    </row>
    <row r="6912" spans="1:12" x14ac:dyDescent="0.3">
      <c r="A6912">
        <v>6911</v>
      </c>
      <c r="B6912">
        <v>0.69105000000000005</v>
      </c>
      <c r="C6912">
        <v>0.32655000000000001</v>
      </c>
      <c r="D6912">
        <v>0.67835000000000001</v>
      </c>
      <c r="E6912">
        <v>3.7850000000000002E-2</v>
      </c>
      <c r="F6912">
        <v>0.14895</v>
      </c>
      <c r="G6912">
        <v>0.48785000000000001</v>
      </c>
      <c r="H6912">
        <v>3.3649999999999999E-2</v>
      </c>
      <c r="I6912">
        <v>0.78764999999999996</v>
      </c>
      <c r="J6912">
        <v>0.89215</v>
      </c>
      <c r="K6912">
        <v>0.35585</v>
      </c>
      <c r="L6912">
        <v>0.71545000000000003</v>
      </c>
    </row>
    <row r="6913" spans="1:12" x14ac:dyDescent="0.3">
      <c r="A6913">
        <v>6912</v>
      </c>
      <c r="B6913">
        <v>0.69115000000000004</v>
      </c>
      <c r="C6913">
        <v>0.42335</v>
      </c>
      <c r="D6913">
        <v>0.70635000000000003</v>
      </c>
      <c r="E6913">
        <v>0.54895000000000005</v>
      </c>
      <c r="F6913">
        <v>0.99514999999999998</v>
      </c>
      <c r="G6913">
        <v>0.75975000000000004</v>
      </c>
      <c r="H6913">
        <v>0.44045000000000001</v>
      </c>
      <c r="I6913">
        <v>0.78974999999999995</v>
      </c>
      <c r="J6913">
        <v>0.46494999999999997</v>
      </c>
      <c r="K6913">
        <v>0.53364999999999996</v>
      </c>
      <c r="L6913">
        <v>0.48575000000000002</v>
      </c>
    </row>
    <row r="6914" spans="1:12" x14ac:dyDescent="0.3">
      <c r="A6914">
        <v>6913</v>
      </c>
      <c r="B6914">
        <v>0.69125000000000003</v>
      </c>
      <c r="C6914">
        <v>7.5550000000000006E-2</v>
      </c>
      <c r="D6914">
        <v>0.18085000000000001</v>
      </c>
      <c r="E6914">
        <v>0.75995000000000001</v>
      </c>
      <c r="F6914">
        <v>0.72504999999999997</v>
      </c>
      <c r="G6914">
        <v>3.875E-2</v>
      </c>
      <c r="H6914">
        <v>0.15575</v>
      </c>
      <c r="I6914">
        <v>0.15075</v>
      </c>
      <c r="J6914">
        <v>0.30545</v>
      </c>
      <c r="K6914">
        <v>0.31755</v>
      </c>
      <c r="L6914">
        <v>0.32984999999999998</v>
      </c>
    </row>
    <row r="6915" spans="1:12" x14ac:dyDescent="0.3">
      <c r="A6915">
        <v>6914</v>
      </c>
      <c r="B6915">
        <v>0.69135000000000002</v>
      </c>
      <c r="C6915">
        <v>0.23715</v>
      </c>
      <c r="D6915">
        <v>0.33245000000000002</v>
      </c>
      <c r="E6915">
        <v>4.0550000000000003E-2</v>
      </c>
      <c r="F6915">
        <v>0.23385</v>
      </c>
      <c r="G6915">
        <v>8.5349999999999995E-2</v>
      </c>
      <c r="H6915">
        <v>0.42185</v>
      </c>
      <c r="I6915">
        <v>0.90815000000000001</v>
      </c>
      <c r="J6915">
        <v>0.52775000000000005</v>
      </c>
      <c r="K6915">
        <v>0.13875000000000001</v>
      </c>
      <c r="L6915">
        <v>0.23485</v>
      </c>
    </row>
    <row r="6916" spans="1:12" x14ac:dyDescent="0.3">
      <c r="A6916">
        <v>6915</v>
      </c>
      <c r="B6916">
        <v>0.69145000000000001</v>
      </c>
      <c r="C6916">
        <v>0.35715000000000002</v>
      </c>
      <c r="D6916">
        <v>0.13664999999999999</v>
      </c>
      <c r="E6916">
        <v>0.54174999999999995</v>
      </c>
      <c r="F6916">
        <v>0.40594999999999998</v>
      </c>
      <c r="G6916">
        <v>0.52185000000000004</v>
      </c>
      <c r="H6916">
        <v>0.16705</v>
      </c>
      <c r="I6916">
        <v>0.54984999999999995</v>
      </c>
      <c r="J6916">
        <v>0.52015</v>
      </c>
      <c r="K6916">
        <v>0.52385000000000004</v>
      </c>
      <c r="L6916">
        <v>0.97194999999999998</v>
      </c>
    </row>
    <row r="6917" spans="1:12" x14ac:dyDescent="0.3">
      <c r="A6917">
        <v>6916</v>
      </c>
      <c r="B6917">
        <v>0.69155</v>
      </c>
      <c r="C6917">
        <v>0.37264999999999998</v>
      </c>
      <c r="D6917">
        <v>0.40765000000000001</v>
      </c>
      <c r="E6917">
        <v>0.34255000000000002</v>
      </c>
      <c r="F6917">
        <v>0.91054999999999997</v>
      </c>
      <c r="G6917">
        <v>0.66585000000000005</v>
      </c>
      <c r="H6917">
        <v>0.79864999999999997</v>
      </c>
      <c r="I6917">
        <v>0.17735000000000001</v>
      </c>
      <c r="J6917">
        <v>0.39345000000000002</v>
      </c>
      <c r="K6917">
        <v>0.85494999999999999</v>
      </c>
      <c r="L6917">
        <v>0.84884999999999999</v>
      </c>
    </row>
    <row r="6918" spans="1:12" x14ac:dyDescent="0.3">
      <c r="A6918">
        <v>6917</v>
      </c>
      <c r="B6918">
        <v>0.69164999999999999</v>
      </c>
      <c r="C6918">
        <v>0.42664999999999997</v>
      </c>
      <c r="D6918">
        <v>0.38895000000000002</v>
      </c>
      <c r="E6918">
        <v>0.67684999999999995</v>
      </c>
      <c r="F6918">
        <v>0.33184999999999998</v>
      </c>
      <c r="G6918">
        <v>0.85555000000000003</v>
      </c>
      <c r="H6918">
        <v>0.30885000000000001</v>
      </c>
      <c r="I6918">
        <v>0.96135000000000004</v>
      </c>
      <c r="J6918">
        <v>9.5649999999999999E-2</v>
      </c>
      <c r="K6918">
        <v>0.33834999999999998</v>
      </c>
      <c r="L6918">
        <v>0.34244999999999998</v>
      </c>
    </row>
    <row r="6919" spans="1:12" x14ac:dyDescent="0.3">
      <c r="A6919">
        <v>6918</v>
      </c>
      <c r="B6919">
        <v>0.69174999999999998</v>
      </c>
      <c r="C6919">
        <v>0.67205000000000004</v>
      </c>
      <c r="D6919">
        <v>0.14055000000000001</v>
      </c>
      <c r="E6919">
        <v>0.31254999999999999</v>
      </c>
      <c r="F6919">
        <v>0.79584999999999995</v>
      </c>
      <c r="G6919">
        <v>3.015E-2</v>
      </c>
      <c r="H6919">
        <v>0.68164999999999998</v>
      </c>
      <c r="I6919">
        <v>0.42725000000000002</v>
      </c>
      <c r="J6919">
        <v>3.3500000000000001E-3</v>
      </c>
      <c r="K6919">
        <v>0.16644999999999999</v>
      </c>
      <c r="L6919">
        <v>0.70645000000000002</v>
      </c>
    </row>
    <row r="6920" spans="1:12" x14ac:dyDescent="0.3">
      <c r="A6920">
        <v>6919</v>
      </c>
      <c r="B6920">
        <v>0.69184999999999997</v>
      </c>
      <c r="C6920">
        <v>0.80884999999999996</v>
      </c>
      <c r="D6920">
        <v>0.39524999999999999</v>
      </c>
      <c r="E6920">
        <v>0.51524999999999999</v>
      </c>
      <c r="F6920">
        <v>0.26774999999999999</v>
      </c>
      <c r="G6920">
        <v>0.28584999999999999</v>
      </c>
      <c r="H6920">
        <v>0.19414999999999999</v>
      </c>
      <c r="I6920">
        <v>0.50365000000000004</v>
      </c>
      <c r="J6920">
        <v>3.9449999999999999E-2</v>
      </c>
      <c r="K6920">
        <v>0.26945000000000002</v>
      </c>
      <c r="L6920">
        <v>0.61785000000000001</v>
      </c>
    </row>
    <row r="6921" spans="1:12" x14ac:dyDescent="0.3">
      <c r="A6921">
        <v>6920</v>
      </c>
      <c r="B6921">
        <v>0.69194999999999995</v>
      </c>
      <c r="C6921">
        <v>2.7499999999999998E-3</v>
      </c>
      <c r="D6921">
        <v>0.29344999999999999</v>
      </c>
      <c r="E6921">
        <v>0.49304999999999999</v>
      </c>
      <c r="F6921">
        <v>0.10775</v>
      </c>
      <c r="G6921">
        <v>0.57494999999999996</v>
      </c>
      <c r="H6921">
        <v>0.53815000000000002</v>
      </c>
      <c r="I6921">
        <v>0.44164999999999999</v>
      </c>
      <c r="J6921">
        <v>0.73204999999999998</v>
      </c>
      <c r="K6921">
        <v>0.85035000000000005</v>
      </c>
      <c r="L6921">
        <v>1.65E-3</v>
      </c>
    </row>
    <row r="6922" spans="1:12" x14ac:dyDescent="0.3">
      <c r="A6922">
        <v>6921</v>
      </c>
      <c r="B6922">
        <v>0.69205000000000005</v>
      </c>
      <c r="C6922">
        <v>0.87524999999999997</v>
      </c>
      <c r="D6922">
        <v>0.38624999999999998</v>
      </c>
      <c r="E6922">
        <v>0.29215000000000002</v>
      </c>
      <c r="F6922">
        <v>0.42845</v>
      </c>
      <c r="G6922">
        <v>0.63365000000000005</v>
      </c>
      <c r="H6922">
        <v>0.86585000000000001</v>
      </c>
      <c r="I6922">
        <v>0.24834999999999999</v>
      </c>
      <c r="J6922">
        <v>0.25295000000000001</v>
      </c>
      <c r="K6922">
        <v>0.56274999999999997</v>
      </c>
      <c r="L6922">
        <v>0.67605000000000004</v>
      </c>
    </row>
    <row r="6923" spans="1:12" x14ac:dyDescent="0.3">
      <c r="A6923">
        <v>6922</v>
      </c>
      <c r="B6923">
        <v>0.69215000000000004</v>
      </c>
      <c r="C6923">
        <v>0.51044999999999996</v>
      </c>
      <c r="D6923">
        <v>0.24074999999999999</v>
      </c>
      <c r="E6923">
        <v>0.50665000000000004</v>
      </c>
      <c r="F6923">
        <v>0.97694999999999999</v>
      </c>
      <c r="G6923">
        <v>0.70835000000000004</v>
      </c>
      <c r="H6923">
        <v>0.88465000000000005</v>
      </c>
      <c r="I6923">
        <v>0.35034999999999999</v>
      </c>
      <c r="J6923">
        <v>0.52895000000000003</v>
      </c>
      <c r="K6923">
        <v>0.12554999999999999</v>
      </c>
      <c r="L6923">
        <v>0.37395</v>
      </c>
    </row>
    <row r="6924" spans="1:12" x14ac:dyDescent="0.3">
      <c r="A6924">
        <v>6923</v>
      </c>
      <c r="B6924">
        <v>0.69225000000000003</v>
      </c>
      <c r="C6924">
        <v>0.42354999999999998</v>
      </c>
      <c r="D6924">
        <v>0.74075000000000002</v>
      </c>
      <c r="E6924">
        <v>8.2500000000000004E-3</v>
      </c>
      <c r="F6924">
        <v>0.41775000000000001</v>
      </c>
      <c r="G6924">
        <v>0.41084999999999999</v>
      </c>
      <c r="H6924">
        <v>0.82794999999999996</v>
      </c>
      <c r="I6924">
        <v>6.2950000000000006E-2</v>
      </c>
      <c r="J6924">
        <v>0.76165000000000005</v>
      </c>
      <c r="K6924">
        <v>0.82974999999999999</v>
      </c>
      <c r="L6924">
        <v>0.61504999999999999</v>
      </c>
    </row>
    <row r="6925" spans="1:12" x14ac:dyDescent="0.3">
      <c r="A6925">
        <v>6924</v>
      </c>
      <c r="B6925">
        <v>0.69235000000000002</v>
      </c>
      <c r="C6925">
        <v>0.13214999999999999</v>
      </c>
      <c r="D6925">
        <v>0.86034999999999995</v>
      </c>
      <c r="E6925">
        <v>0.88305</v>
      </c>
      <c r="F6925">
        <v>0.25764999999999999</v>
      </c>
      <c r="G6925">
        <v>0.15295</v>
      </c>
      <c r="H6925">
        <v>0.57865</v>
      </c>
      <c r="I6925">
        <v>0.51315</v>
      </c>
      <c r="J6925">
        <v>0.70435000000000003</v>
      </c>
      <c r="K6925">
        <v>8.0499999999999999E-3</v>
      </c>
      <c r="L6925">
        <v>0.72124999999999995</v>
      </c>
    </row>
    <row r="6926" spans="1:12" x14ac:dyDescent="0.3">
      <c r="A6926">
        <v>6925</v>
      </c>
      <c r="B6926">
        <v>0.69245000000000001</v>
      </c>
      <c r="C6926">
        <v>0.92515000000000003</v>
      </c>
      <c r="D6926">
        <v>0.31385000000000002</v>
      </c>
      <c r="E6926">
        <v>0.52495000000000003</v>
      </c>
      <c r="F6926">
        <v>0.22825000000000001</v>
      </c>
      <c r="G6926">
        <v>6.2649999999999997E-2</v>
      </c>
      <c r="H6926">
        <v>0.43564999999999998</v>
      </c>
      <c r="I6926">
        <v>0.21185000000000001</v>
      </c>
      <c r="J6926">
        <v>0.39765</v>
      </c>
      <c r="K6926">
        <v>0.78805000000000003</v>
      </c>
      <c r="L6926">
        <v>0.38605</v>
      </c>
    </row>
    <row r="6927" spans="1:12" x14ac:dyDescent="0.3">
      <c r="A6927">
        <v>6926</v>
      </c>
      <c r="B6927">
        <v>0.69255</v>
      </c>
      <c r="C6927">
        <v>0.46734999999999999</v>
      </c>
      <c r="D6927">
        <v>0.47965000000000002</v>
      </c>
      <c r="E6927">
        <v>0.79185000000000005</v>
      </c>
      <c r="F6927">
        <v>0.18495</v>
      </c>
      <c r="G6927">
        <v>0.39224999999999999</v>
      </c>
      <c r="H6927">
        <v>0.72184999999999999</v>
      </c>
      <c r="I6927">
        <v>0.96475</v>
      </c>
      <c r="J6927">
        <v>0.37545000000000001</v>
      </c>
      <c r="K6927">
        <v>0.78795000000000004</v>
      </c>
      <c r="L6927">
        <v>0.39884999999999998</v>
      </c>
    </row>
    <row r="6928" spans="1:12" x14ac:dyDescent="0.3">
      <c r="A6928">
        <v>6927</v>
      </c>
      <c r="B6928">
        <v>0.69264999999999999</v>
      </c>
      <c r="C6928">
        <v>0.85685</v>
      </c>
      <c r="D6928">
        <v>0.25155</v>
      </c>
      <c r="E6928">
        <v>0.72484999999999999</v>
      </c>
      <c r="F6928">
        <v>0.84875</v>
      </c>
      <c r="G6928">
        <v>0.62714999999999999</v>
      </c>
      <c r="H6928">
        <v>0.34505000000000002</v>
      </c>
      <c r="I6928">
        <v>0.26724999999999999</v>
      </c>
      <c r="J6928">
        <v>2.215E-2</v>
      </c>
      <c r="K6928">
        <v>0.36604999999999999</v>
      </c>
      <c r="L6928">
        <v>0.46934999999999999</v>
      </c>
    </row>
    <row r="6929" spans="1:12" x14ac:dyDescent="0.3">
      <c r="A6929">
        <v>6928</v>
      </c>
      <c r="B6929">
        <v>0.69274999999999998</v>
      </c>
      <c r="C6929">
        <v>2.2849999999999999E-2</v>
      </c>
      <c r="D6929">
        <v>6.2850000000000003E-2</v>
      </c>
      <c r="E6929">
        <v>0.59704999999999997</v>
      </c>
      <c r="F6929">
        <v>0.49075000000000002</v>
      </c>
      <c r="G6929">
        <v>0.63014999999999999</v>
      </c>
      <c r="H6929">
        <v>0.34765000000000001</v>
      </c>
      <c r="I6929">
        <v>0.15595000000000001</v>
      </c>
      <c r="J6929">
        <v>0.46205000000000002</v>
      </c>
      <c r="K6929">
        <v>4.895E-2</v>
      </c>
      <c r="L6929">
        <v>0.34434999999999999</v>
      </c>
    </row>
    <row r="6930" spans="1:12" x14ac:dyDescent="0.3">
      <c r="A6930">
        <v>6929</v>
      </c>
      <c r="B6930">
        <v>0.69284999999999997</v>
      </c>
      <c r="C6930">
        <v>0.11835</v>
      </c>
      <c r="D6930">
        <v>0.64395000000000002</v>
      </c>
      <c r="E6930">
        <v>0.26995000000000002</v>
      </c>
      <c r="F6930">
        <v>0.72155000000000002</v>
      </c>
      <c r="G6930">
        <v>0.98604999999999998</v>
      </c>
      <c r="H6930">
        <v>0.84584999999999999</v>
      </c>
      <c r="I6930">
        <v>0.25004999999999999</v>
      </c>
      <c r="J6930">
        <v>0.78444999999999998</v>
      </c>
      <c r="K6930">
        <v>0.83814999999999995</v>
      </c>
      <c r="L6930">
        <v>0.11365</v>
      </c>
    </row>
    <row r="6931" spans="1:12" x14ac:dyDescent="0.3">
      <c r="A6931">
        <v>6930</v>
      </c>
      <c r="B6931">
        <v>0.69294999999999995</v>
      </c>
      <c r="C6931">
        <v>1.0149999999999999E-2</v>
      </c>
      <c r="D6931">
        <v>0.57725000000000004</v>
      </c>
      <c r="E6931">
        <v>0.78154999999999997</v>
      </c>
      <c r="F6931">
        <v>1.3950000000000001E-2</v>
      </c>
      <c r="G6931">
        <v>0.26214999999999999</v>
      </c>
      <c r="H6931">
        <v>0.82704999999999995</v>
      </c>
      <c r="I6931">
        <v>0.19725000000000001</v>
      </c>
      <c r="J6931">
        <v>0.71735000000000004</v>
      </c>
      <c r="K6931">
        <v>0.23724999999999999</v>
      </c>
      <c r="L6931">
        <v>0.50605</v>
      </c>
    </row>
    <row r="6932" spans="1:12" x14ac:dyDescent="0.3">
      <c r="A6932">
        <v>6931</v>
      </c>
      <c r="B6932">
        <v>0.69305000000000005</v>
      </c>
      <c r="C6932">
        <v>0.62555000000000005</v>
      </c>
      <c r="D6932">
        <v>0.47284999999999999</v>
      </c>
      <c r="E6932">
        <v>0.67605000000000004</v>
      </c>
      <c r="F6932">
        <v>0.11085</v>
      </c>
      <c r="G6932">
        <v>0.67725000000000002</v>
      </c>
      <c r="H6932">
        <v>0.58235000000000003</v>
      </c>
      <c r="I6932">
        <v>0.18765000000000001</v>
      </c>
      <c r="J6932">
        <v>0.11695</v>
      </c>
      <c r="K6932">
        <v>0.77964999999999995</v>
      </c>
      <c r="L6932">
        <v>0.31185000000000002</v>
      </c>
    </row>
    <row r="6933" spans="1:12" x14ac:dyDescent="0.3">
      <c r="A6933">
        <v>6932</v>
      </c>
      <c r="B6933">
        <v>0.69315000000000004</v>
      </c>
      <c r="C6933">
        <v>0.98965000000000003</v>
      </c>
      <c r="D6933">
        <v>0.44295000000000001</v>
      </c>
      <c r="E6933">
        <v>0.10215</v>
      </c>
      <c r="F6933">
        <v>0.99155000000000004</v>
      </c>
      <c r="G6933">
        <v>0.94105000000000005</v>
      </c>
      <c r="H6933">
        <v>3.4499999999999999E-3</v>
      </c>
      <c r="I6933">
        <v>0.15884999999999999</v>
      </c>
      <c r="J6933">
        <v>0.39145000000000002</v>
      </c>
      <c r="K6933">
        <v>0.11105</v>
      </c>
      <c r="L6933">
        <v>0.91005000000000003</v>
      </c>
    </row>
    <row r="6934" spans="1:12" x14ac:dyDescent="0.3">
      <c r="A6934">
        <v>6933</v>
      </c>
      <c r="B6934">
        <v>0.69325000000000003</v>
      </c>
      <c r="C6934">
        <v>0.82625000000000004</v>
      </c>
      <c r="D6934">
        <v>0.65134999999999998</v>
      </c>
      <c r="E6934">
        <v>6.0350000000000001E-2</v>
      </c>
      <c r="F6934">
        <v>0.61365000000000003</v>
      </c>
      <c r="G6934">
        <v>0.90895000000000004</v>
      </c>
      <c r="H6934">
        <v>0.59445000000000003</v>
      </c>
      <c r="I6934">
        <v>0.77695000000000003</v>
      </c>
      <c r="J6934">
        <v>0.92615000000000003</v>
      </c>
      <c r="K6934">
        <v>0.52124999999999999</v>
      </c>
      <c r="L6934">
        <v>0.59794999999999998</v>
      </c>
    </row>
    <row r="6935" spans="1:12" x14ac:dyDescent="0.3">
      <c r="A6935">
        <v>6934</v>
      </c>
      <c r="B6935">
        <v>0.69335000000000002</v>
      </c>
      <c r="C6935">
        <v>0.13694999999999999</v>
      </c>
      <c r="D6935">
        <v>0.81145</v>
      </c>
      <c r="E6935">
        <v>0.22894999999999999</v>
      </c>
      <c r="F6935">
        <v>0.25605</v>
      </c>
      <c r="G6935">
        <v>0.86085</v>
      </c>
      <c r="H6935">
        <v>0.84275</v>
      </c>
      <c r="I6935">
        <v>0.97694999999999999</v>
      </c>
      <c r="J6935">
        <v>0.83455000000000001</v>
      </c>
      <c r="K6935">
        <v>0.82725000000000004</v>
      </c>
      <c r="L6935">
        <v>0.62655000000000005</v>
      </c>
    </row>
    <row r="6936" spans="1:12" x14ac:dyDescent="0.3">
      <c r="A6936">
        <v>6935</v>
      </c>
      <c r="B6936">
        <v>0.69345000000000001</v>
      </c>
      <c r="C6936">
        <v>0.43554999999999999</v>
      </c>
      <c r="D6936">
        <v>0.12055</v>
      </c>
      <c r="E6936">
        <v>0.77834999999999999</v>
      </c>
      <c r="F6936">
        <v>0.70835000000000004</v>
      </c>
      <c r="G6936">
        <v>1.7749999999999998E-2</v>
      </c>
      <c r="H6936">
        <v>0.48644999999999999</v>
      </c>
      <c r="I6936">
        <v>0.19264999999999999</v>
      </c>
      <c r="J6936">
        <v>0.89554999999999996</v>
      </c>
      <c r="K6936">
        <v>0.36914999999999998</v>
      </c>
      <c r="L6936">
        <v>0.16205</v>
      </c>
    </row>
    <row r="6937" spans="1:12" x14ac:dyDescent="0.3">
      <c r="A6937">
        <v>6936</v>
      </c>
      <c r="B6937">
        <v>0.69355</v>
      </c>
      <c r="C6937">
        <v>0.44985000000000003</v>
      </c>
      <c r="D6937">
        <v>0.23705000000000001</v>
      </c>
      <c r="E6937">
        <v>0.71775</v>
      </c>
      <c r="F6937">
        <v>0.68764999999999998</v>
      </c>
      <c r="G6937">
        <v>0.79005000000000003</v>
      </c>
      <c r="H6937">
        <v>0.11275</v>
      </c>
      <c r="I6937">
        <v>0.31254999999999999</v>
      </c>
      <c r="J6937">
        <v>0.89815</v>
      </c>
      <c r="K6937">
        <v>0.68095000000000006</v>
      </c>
      <c r="L6937">
        <v>3.925E-2</v>
      </c>
    </row>
    <row r="6938" spans="1:12" x14ac:dyDescent="0.3">
      <c r="A6938">
        <v>6937</v>
      </c>
      <c r="B6938">
        <v>0.69364999999999999</v>
      </c>
      <c r="C6938">
        <v>0.14535000000000001</v>
      </c>
      <c r="D6938">
        <v>0.13425000000000001</v>
      </c>
      <c r="E6938">
        <v>0.21854999999999999</v>
      </c>
      <c r="F6938">
        <v>0.58225000000000005</v>
      </c>
      <c r="G6938">
        <v>0.50544999999999995</v>
      </c>
      <c r="H6938">
        <v>3.7749999999999999E-2</v>
      </c>
      <c r="I6938">
        <v>0.28565000000000002</v>
      </c>
      <c r="J6938">
        <v>0.36054999999999998</v>
      </c>
      <c r="K6938">
        <v>0.38834999999999997</v>
      </c>
      <c r="L6938">
        <v>1.9499999999999999E-3</v>
      </c>
    </row>
    <row r="6939" spans="1:12" x14ac:dyDescent="0.3">
      <c r="A6939">
        <v>6938</v>
      </c>
      <c r="B6939">
        <v>0.69374999999999998</v>
      </c>
      <c r="C6939">
        <v>0.64644999999999997</v>
      </c>
      <c r="D6939">
        <v>0.98334999999999995</v>
      </c>
      <c r="E6939">
        <v>0.11724999999999999</v>
      </c>
      <c r="F6939">
        <v>0.51905000000000001</v>
      </c>
      <c r="G6939">
        <v>0.26515</v>
      </c>
      <c r="H6939">
        <v>0.90625</v>
      </c>
      <c r="I6939">
        <v>0.31114999999999998</v>
      </c>
      <c r="J6939">
        <v>0.14165</v>
      </c>
      <c r="K6939">
        <v>0.16055</v>
      </c>
      <c r="L6939">
        <v>0.18015</v>
      </c>
    </row>
    <row r="6940" spans="1:12" x14ac:dyDescent="0.3">
      <c r="A6940">
        <v>6939</v>
      </c>
      <c r="B6940">
        <v>0.69384999999999997</v>
      </c>
      <c r="C6940">
        <v>6.7049999999999998E-2</v>
      </c>
      <c r="D6940">
        <v>9.2149999999999996E-2</v>
      </c>
      <c r="E6940">
        <v>0.88524999999999998</v>
      </c>
      <c r="F6940">
        <v>0.16245000000000001</v>
      </c>
      <c r="G6940">
        <v>0.51434999999999997</v>
      </c>
      <c r="H6940">
        <v>0.50075000000000003</v>
      </c>
      <c r="I6940">
        <v>0.34925</v>
      </c>
      <c r="J6940">
        <v>0.62075000000000002</v>
      </c>
      <c r="K6940">
        <v>0.24445</v>
      </c>
      <c r="L6940">
        <v>0.32705000000000001</v>
      </c>
    </row>
    <row r="6941" spans="1:12" x14ac:dyDescent="0.3">
      <c r="A6941">
        <v>6940</v>
      </c>
      <c r="B6941">
        <v>0.69394999999999996</v>
      </c>
      <c r="C6941">
        <v>0.44685000000000002</v>
      </c>
      <c r="D6941">
        <v>0.92854999999999999</v>
      </c>
      <c r="E6941">
        <v>0.72724999999999995</v>
      </c>
      <c r="F6941">
        <v>0.79425000000000001</v>
      </c>
      <c r="G6941">
        <v>0.39534999999999998</v>
      </c>
      <c r="H6941">
        <v>0.36875000000000002</v>
      </c>
      <c r="I6941">
        <v>0.13105</v>
      </c>
      <c r="J6941">
        <v>0.47134999999999999</v>
      </c>
      <c r="K6941">
        <v>0.65964999999999996</v>
      </c>
      <c r="L6941">
        <v>0.78244999999999998</v>
      </c>
    </row>
    <row r="6942" spans="1:12" x14ac:dyDescent="0.3">
      <c r="A6942">
        <v>6941</v>
      </c>
      <c r="B6942">
        <v>0.69404999999999994</v>
      </c>
      <c r="C6942">
        <v>0.28925000000000001</v>
      </c>
      <c r="D6942">
        <v>0.27395000000000003</v>
      </c>
      <c r="E6942">
        <v>0.18875</v>
      </c>
      <c r="F6942">
        <v>0.83384999999999998</v>
      </c>
      <c r="G6942">
        <v>0.36725000000000002</v>
      </c>
      <c r="H6942">
        <v>0.23765</v>
      </c>
      <c r="I6942">
        <v>0.23385</v>
      </c>
      <c r="J6942">
        <v>0.23885000000000001</v>
      </c>
      <c r="K6942">
        <v>0.16355</v>
      </c>
      <c r="L6942">
        <v>0.70465</v>
      </c>
    </row>
    <row r="6943" spans="1:12" x14ac:dyDescent="0.3">
      <c r="A6943">
        <v>6942</v>
      </c>
      <c r="B6943">
        <v>0.69415000000000004</v>
      </c>
      <c r="C6943">
        <v>7.9500000000000005E-3</v>
      </c>
      <c r="D6943">
        <v>0.69935000000000003</v>
      </c>
      <c r="E6943">
        <v>0.17415</v>
      </c>
      <c r="F6943">
        <v>0.93015000000000003</v>
      </c>
      <c r="G6943">
        <v>0.94994999999999996</v>
      </c>
      <c r="H6943">
        <v>0.10865</v>
      </c>
      <c r="I6943">
        <v>0.63214999999999999</v>
      </c>
      <c r="J6943">
        <v>0.36335000000000001</v>
      </c>
      <c r="K6943">
        <v>0.83404999999999996</v>
      </c>
      <c r="L6943">
        <v>0.99614999999999998</v>
      </c>
    </row>
    <row r="6944" spans="1:12" x14ac:dyDescent="0.3">
      <c r="A6944">
        <v>6943</v>
      </c>
      <c r="B6944">
        <v>0.69425000000000003</v>
      </c>
      <c r="C6944">
        <v>0.92605000000000004</v>
      </c>
      <c r="D6944">
        <v>0.50524999999999998</v>
      </c>
      <c r="E6944">
        <v>0.14815</v>
      </c>
      <c r="F6944">
        <v>9.75E-3</v>
      </c>
      <c r="G6944">
        <v>0.57874999999999999</v>
      </c>
      <c r="H6944">
        <v>0.45184999999999997</v>
      </c>
      <c r="I6944">
        <v>0.74375000000000002</v>
      </c>
      <c r="J6944">
        <v>0.83165</v>
      </c>
      <c r="K6944">
        <v>0.79915000000000003</v>
      </c>
      <c r="L6944">
        <v>3.2750000000000001E-2</v>
      </c>
    </row>
    <row r="6945" spans="1:12" x14ac:dyDescent="0.3">
      <c r="A6945">
        <v>6944</v>
      </c>
      <c r="B6945">
        <v>0.69435000000000002</v>
      </c>
      <c r="C6945">
        <v>0.91354999999999997</v>
      </c>
      <c r="D6945">
        <v>0.52185000000000004</v>
      </c>
      <c r="E6945">
        <v>0.41115000000000002</v>
      </c>
      <c r="F6945">
        <v>0.37705</v>
      </c>
      <c r="G6945">
        <v>0.69015000000000004</v>
      </c>
      <c r="H6945">
        <v>0.59275</v>
      </c>
      <c r="I6945">
        <v>0.92405000000000004</v>
      </c>
      <c r="J6945">
        <v>0.32624999999999998</v>
      </c>
      <c r="K6945">
        <v>0.68425000000000002</v>
      </c>
      <c r="L6945">
        <v>0.69394999999999996</v>
      </c>
    </row>
    <row r="6946" spans="1:12" x14ac:dyDescent="0.3">
      <c r="A6946">
        <v>6945</v>
      </c>
      <c r="B6946">
        <v>0.69445000000000001</v>
      </c>
      <c r="C6946">
        <v>0.57904999999999995</v>
      </c>
      <c r="D6946">
        <v>0.93194999999999995</v>
      </c>
      <c r="E6946">
        <v>0.89434999999999998</v>
      </c>
      <c r="F6946">
        <v>0.69374999999999998</v>
      </c>
      <c r="G6946">
        <v>0.66405000000000003</v>
      </c>
      <c r="H6946">
        <v>9.8499999999999994E-3</v>
      </c>
      <c r="I6946">
        <v>0.33624999999999999</v>
      </c>
      <c r="J6946">
        <v>0.73334999999999995</v>
      </c>
      <c r="K6946">
        <v>0.56145</v>
      </c>
      <c r="L6946">
        <v>0.36985000000000001</v>
      </c>
    </row>
    <row r="6947" spans="1:12" x14ac:dyDescent="0.3">
      <c r="A6947">
        <v>6946</v>
      </c>
      <c r="B6947">
        <v>0.69455</v>
      </c>
      <c r="C6947">
        <v>0.64834999999999998</v>
      </c>
      <c r="D6947">
        <v>0.39284999999999998</v>
      </c>
      <c r="E6947">
        <v>0.65954999999999997</v>
      </c>
      <c r="F6947">
        <v>0.33934999999999998</v>
      </c>
      <c r="G6947">
        <v>0.34384999999999999</v>
      </c>
      <c r="H6947">
        <v>0.93435000000000001</v>
      </c>
      <c r="I6947">
        <v>0.52634999999999998</v>
      </c>
      <c r="J6947">
        <v>6.6049999999999998E-2</v>
      </c>
      <c r="K6947">
        <v>0.49375000000000002</v>
      </c>
      <c r="L6947">
        <v>0.42985000000000001</v>
      </c>
    </row>
    <row r="6948" spans="1:12" x14ac:dyDescent="0.3">
      <c r="A6948">
        <v>6947</v>
      </c>
      <c r="B6948">
        <v>0.69464999999999999</v>
      </c>
      <c r="C6948">
        <v>0.72284999999999999</v>
      </c>
      <c r="D6948">
        <v>0.65075000000000005</v>
      </c>
      <c r="E6948">
        <v>0.35435</v>
      </c>
      <c r="F6948">
        <v>0.19434999999999999</v>
      </c>
      <c r="G6948">
        <v>0.70914999999999995</v>
      </c>
      <c r="H6948">
        <v>0.26174999999999998</v>
      </c>
      <c r="I6948">
        <v>6.8849999999999995E-2</v>
      </c>
      <c r="J6948">
        <v>0.96255000000000002</v>
      </c>
      <c r="K6948">
        <v>2.9749999999999999E-2</v>
      </c>
      <c r="L6948">
        <v>0.53274999999999995</v>
      </c>
    </row>
    <row r="6949" spans="1:12" x14ac:dyDescent="0.3">
      <c r="A6949">
        <v>6948</v>
      </c>
      <c r="B6949">
        <v>0.69474999999999998</v>
      </c>
      <c r="C6949">
        <v>0.56515000000000004</v>
      </c>
      <c r="D6949">
        <v>0.37485000000000002</v>
      </c>
      <c r="E6949">
        <v>0.70674999999999999</v>
      </c>
      <c r="F6949">
        <v>0.95584999999999998</v>
      </c>
      <c r="G6949">
        <v>0.53805000000000003</v>
      </c>
      <c r="H6949">
        <v>0.56904999999999994</v>
      </c>
      <c r="I6949">
        <v>0.61065000000000003</v>
      </c>
      <c r="J6949">
        <v>0.33015</v>
      </c>
      <c r="K6949">
        <v>0.10655000000000001</v>
      </c>
      <c r="L6949">
        <v>0.83245000000000002</v>
      </c>
    </row>
    <row r="6950" spans="1:12" x14ac:dyDescent="0.3">
      <c r="A6950">
        <v>6949</v>
      </c>
      <c r="B6950">
        <v>0.69484999999999997</v>
      </c>
      <c r="C6950">
        <v>8.9149999999999993E-2</v>
      </c>
      <c r="D6950">
        <v>0.96004999999999996</v>
      </c>
      <c r="E6950">
        <v>0.86865000000000003</v>
      </c>
      <c r="F6950">
        <v>0.19025</v>
      </c>
      <c r="G6950">
        <v>0.49975000000000003</v>
      </c>
      <c r="H6950">
        <v>0.74265000000000003</v>
      </c>
      <c r="I6950">
        <v>0.17605000000000001</v>
      </c>
      <c r="J6950">
        <v>0.60555000000000003</v>
      </c>
      <c r="K6950">
        <v>0.16075</v>
      </c>
      <c r="L6950">
        <v>0.40625</v>
      </c>
    </row>
    <row r="6951" spans="1:12" x14ac:dyDescent="0.3">
      <c r="A6951">
        <v>6950</v>
      </c>
      <c r="B6951">
        <v>0.69494999999999996</v>
      </c>
      <c r="C6951">
        <v>0.71214999999999995</v>
      </c>
      <c r="D6951">
        <v>0.61834999999999996</v>
      </c>
      <c r="E6951">
        <v>0.66364999999999996</v>
      </c>
      <c r="F6951">
        <v>0.99175000000000002</v>
      </c>
      <c r="G6951">
        <v>0.66374999999999995</v>
      </c>
      <c r="H6951">
        <v>0.65764999999999996</v>
      </c>
      <c r="I6951">
        <v>0.69315000000000004</v>
      </c>
      <c r="J6951">
        <v>6.3950000000000007E-2</v>
      </c>
      <c r="K6951">
        <v>0.86085</v>
      </c>
      <c r="L6951">
        <v>0.67705000000000004</v>
      </c>
    </row>
    <row r="6952" spans="1:12" x14ac:dyDescent="0.3">
      <c r="A6952">
        <v>6951</v>
      </c>
      <c r="B6952">
        <v>0.69504999999999995</v>
      </c>
      <c r="C6952">
        <v>0.80374999999999996</v>
      </c>
      <c r="D6952">
        <v>0.44745000000000001</v>
      </c>
      <c r="E6952">
        <v>0.99895</v>
      </c>
      <c r="F6952">
        <v>0.45974999999999999</v>
      </c>
      <c r="G6952">
        <v>0.24645</v>
      </c>
      <c r="H6952">
        <v>0.64844999999999997</v>
      </c>
      <c r="I6952">
        <v>0.20075000000000001</v>
      </c>
      <c r="J6952">
        <v>0.14335000000000001</v>
      </c>
      <c r="K6952">
        <v>0.55674999999999997</v>
      </c>
      <c r="L6952">
        <v>0.28294999999999998</v>
      </c>
    </row>
    <row r="6953" spans="1:12" x14ac:dyDescent="0.3">
      <c r="A6953">
        <v>6952</v>
      </c>
      <c r="B6953">
        <v>0.69515000000000005</v>
      </c>
      <c r="C6953">
        <v>0.93045</v>
      </c>
      <c r="D6953">
        <v>0.96675</v>
      </c>
      <c r="E6953">
        <v>0.54115000000000002</v>
      </c>
      <c r="F6953">
        <v>0.94094999999999995</v>
      </c>
      <c r="G6953">
        <v>0.66795000000000004</v>
      </c>
      <c r="H6953">
        <v>0.77944999999999998</v>
      </c>
      <c r="I6953">
        <v>0.18215000000000001</v>
      </c>
      <c r="J6953">
        <v>0.78474999999999995</v>
      </c>
      <c r="K6953">
        <v>0.18015</v>
      </c>
      <c r="L6953">
        <v>0.35265000000000002</v>
      </c>
    </row>
    <row r="6954" spans="1:12" x14ac:dyDescent="0.3">
      <c r="A6954">
        <v>6953</v>
      </c>
      <c r="B6954">
        <v>0.69525000000000003</v>
      </c>
      <c r="C6954">
        <v>0.74834999999999996</v>
      </c>
      <c r="D6954">
        <v>0.68725000000000003</v>
      </c>
      <c r="E6954">
        <v>0.89515</v>
      </c>
      <c r="F6954">
        <v>0.82925000000000004</v>
      </c>
      <c r="G6954">
        <v>0.23915</v>
      </c>
      <c r="H6954">
        <v>2.8250000000000001E-2</v>
      </c>
      <c r="I6954">
        <v>0.62165000000000004</v>
      </c>
      <c r="J6954">
        <v>0.42554999999999998</v>
      </c>
      <c r="K6954">
        <v>9.3950000000000006E-2</v>
      </c>
      <c r="L6954">
        <v>0.35904999999999998</v>
      </c>
    </row>
    <row r="6955" spans="1:12" x14ac:dyDescent="0.3">
      <c r="A6955">
        <v>6954</v>
      </c>
      <c r="B6955">
        <v>0.69535000000000002</v>
      </c>
      <c r="C6955">
        <v>0.13245000000000001</v>
      </c>
      <c r="D6955">
        <v>0.28715000000000002</v>
      </c>
      <c r="E6955">
        <v>0.95304999999999995</v>
      </c>
      <c r="F6955">
        <v>0.42564999999999997</v>
      </c>
      <c r="G6955">
        <v>0.26584999999999998</v>
      </c>
      <c r="H6955">
        <v>0.61675000000000002</v>
      </c>
      <c r="I6955">
        <v>0.26255000000000001</v>
      </c>
      <c r="J6955">
        <v>0.89185000000000003</v>
      </c>
      <c r="K6955">
        <v>0.75114999999999998</v>
      </c>
      <c r="L6955">
        <v>0.19295000000000001</v>
      </c>
    </row>
    <row r="6956" spans="1:12" x14ac:dyDescent="0.3">
      <c r="A6956">
        <v>6955</v>
      </c>
      <c r="B6956">
        <v>0.69545000000000001</v>
      </c>
      <c r="C6956">
        <v>0.64324999999999999</v>
      </c>
      <c r="D6956">
        <v>0.78995000000000004</v>
      </c>
      <c r="E6956">
        <v>0.80725000000000002</v>
      </c>
      <c r="F6956">
        <v>0.96665000000000001</v>
      </c>
      <c r="G6956">
        <v>0.61395</v>
      </c>
      <c r="H6956">
        <v>5.3449999999999998E-2</v>
      </c>
      <c r="I6956">
        <v>0.55274999999999996</v>
      </c>
      <c r="J6956">
        <v>0.71414999999999995</v>
      </c>
      <c r="K6956">
        <v>0.76175000000000004</v>
      </c>
      <c r="L6956">
        <v>0.34405000000000002</v>
      </c>
    </row>
    <row r="6957" spans="1:12" x14ac:dyDescent="0.3">
      <c r="A6957">
        <v>6956</v>
      </c>
      <c r="B6957">
        <v>0.69555</v>
      </c>
      <c r="C6957">
        <v>0.46575</v>
      </c>
      <c r="D6957">
        <v>0.96355000000000002</v>
      </c>
      <c r="E6957">
        <v>0.17294999999999999</v>
      </c>
      <c r="F6957">
        <v>0.27915000000000001</v>
      </c>
      <c r="G6957">
        <v>0.87175000000000002</v>
      </c>
      <c r="H6957">
        <v>0.26124999999999998</v>
      </c>
      <c r="I6957">
        <v>3.3950000000000001E-2</v>
      </c>
      <c r="J6957">
        <v>0.29875000000000002</v>
      </c>
      <c r="K6957">
        <v>0.11515</v>
      </c>
      <c r="L6957">
        <v>0.56094999999999995</v>
      </c>
    </row>
    <row r="6958" spans="1:12" x14ac:dyDescent="0.3">
      <c r="A6958">
        <v>6957</v>
      </c>
      <c r="B6958">
        <v>0.69564999999999999</v>
      </c>
      <c r="C6958">
        <v>9.9500000000000005E-3</v>
      </c>
      <c r="D6958">
        <v>6.2649999999999997E-2</v>
      </c>
      <c r="E6958">
        <v>2.615E-2</v>
      </c>
      <c r="F6958">
        <v>0.55864999999999998</v>
      </c>
      <c r="G6958">
        <v>0.46825</v>
      </c>
      <c r="H6958">
        <v>0.24575</v>
      </c>
      <c r="I6958">
        <v>0.19655</v>
      </c>
      <c r="J6958">
        <v>0.95635000000000003</v>
      </c>
      <c r="K6958">
        <v>0.87144999999999995</v>
      </c>
      <c r="L6958">
        <v>0.20674999999999999</v>
      </c>
    </row>
    <row r="6959" spans="1:12" x14ac:dyDescent="0.3">
      <c r="A6959">
        <v>6958</v>
      </c>
      <c r="B6959">
        <v>0.69574999999999998</v>
      </c>
      <c r="C6959">
        <v>0.94635000000000002</v>
      </c>
      <c r="D6959">
        <v>0.78485000000000005</v>
      </c>
      <c r="E6959">
        <v>0.37264999999999998</v>
      </c>
      <c r="F6959">
        <v>0.95374999999999999</v>
      </c>
      <c r="G6959">
        <v>0.31535000000000002</v>
      </c>
      <c r="H6959">
        <v>0.41115000000000002</v>
      </c>
      <c r="I6959">
        <v>0.76954999999999996</v>
      </c>
      <c r="J6959">
        <v>0.67495000000000005</v>
      </c>
      <c r="K6959">
        <v>0.67035</v>
      </c>
      <c r="L6959">
        <v>0.69964999999999999</v>
      </c>
    </row>
    <row r="6960" spans="1:12" x14ac:dyDescent="0.3">
      <c r="A6960">
        <v>6959</v>
      </c>
      <c r="B6960">
        <v>0.69584999999999997</v>
      </c>
      <c r="C6960">
        <v>0.52085000000000004</v>
      </c>
      <c r="D6960">
        <v>0.78715000000000002</v>
      </c>
      <c r="E6960">
        <v>0.57784999999999997</v>
      </c>
      <c r="F6960">
        <v>0.49754999999999999</v>
      </c>
      <c r="G6960">
        <v>0.27755000000000002</v>
      </c>
      <c r="H6960">
        <v>0.45855000000000001</v>
      </c>
      <c r="I6960">
        <v>0.37245</v>
      </c>
      <c r="J6960">
        <v>0.71924999999999994</v>
      </c>
      <c r="K6960">
        <v>0.27984999999999999</v>
      </c>
      <c r="L6960">
        <v>0.16855000000000001</v>
      </c>
    </row>
    <row r="6961" spans="1:12" x14ac:dyDescent="0.3">
      <c r="A6961">
        <v>6960</v>
      </c>
      <c r="B6961">
        <v>0.69594999999999996</v>
      </c>
      <c r="C6961">
        <v>0.10475</v>
      </c>
      <c r="D6961">
        <v>0.97565000000000002</v>
      </c>
      <c r="E6961">
        <v>0.49314999999999998</v>
      </c>
      <c r="F6961">
        <v>0.94035000000000002</v>
      </c>
      <c r="G6961">
        <v>3.065E-2</v>
      </c>
      <c r="H6961">
        <v>0.29244999999999999</v>
      </c>
      <c r="I6961">
        <v>0.29204999999999998</v>
      </c>
      <c r="J6961">
        <v>0.34905000000000003</v>
      </c>
      <c r="K6961">
        <v>0.99165000000000003</v>
      </c>
      <c r="L6961">
        <v>0.21895000000000001</v>
      </c>
    </row>
    <row r="6962" spans="1:12" x14ac:dyDescent="0.3">
      <c r="A6962">
        <v>6961</v>
      </c>
      <c r="B6962">
        <v>0.69604999999999995</v>
      </c>
      <c r="C6962">
        <v>0.20335</v>
      </c>
      <c r="D6962">
        <v>0.50165000000000004</v>
      </c>
      <c r="E6962">
        <v>5.4949999999999999E-2</v>
      </c>
      <c r="F6962">
        <v>0.11755</v>
      </c>
      <c r="G6962">
        <v>0.67015000000000002</v>
      </c>
      <c r="H6962">
        <v>0.71375</v>
      </c>
      <c r="I6962">
        <v>0.49514999999999998</v>
      </c>
      <c r="J6962">
        <v>0.32474999999999998</v>
      </c>
      <c r="K6962">
        <v>0.74775000000000003</v>
      </c>
      <c r="L6962">
        <v>0.44124999999999998</v>
      </c>
    </row>
    <row r="6963" spans="1:12" x14ac:dyDescent="0.3">
      <c r="A6963">
        <v>6962</v>
      </c>
      <c r="B6963">
        <v>0.69615000000000005</v>
      </c>
      <c r="C6963">
        <v>0.12914999999999999</v>
      </c>
      <c r="D6963">
        <v>0.11465</v>
      </c>
      <c r="E6963">
        <v>0.97865000000000002</v>
      </c>
      <c r="F6963">
        <v>0.61824999999999997</v>
      </c>
      <c r="G6963">
        <v>0.74775000000000003</v>
      </c>
      <c r="H6963">
        <v>0.77364999999999995</v>
      </c>
      <c r="I6963">
        <v>0.18054999999999999</v>
      </c>
      <c r="J6963">
        <v>0.90275000000000005</v>
      </c>
      <c r="K6963">
        <v>0.68364999999999998</v>
      </c>
      <c r="L6963">
        <v>0.84814999999999996</v>
      </c>
    </row>
    <row r="6964" spans="1:12" x14ac:dyDescent="0.3">
      <c r="A6964">
        <v>6963</v>
      </c>
      <c r="B6964">
        <v>0.69625000000000004</v>
      </c>
      <c r="C6964">
        <v>5.2049999999999999E-2</v>
      </c>
      <c r="D6964">
        <v>0.52534999999999998</v>
      </c>
      <c r="E6964">
        <v>0.29585</v>
      </c>
      <c r="F6964">
        <v>8.4349999999999994E-2</v>
      </c>
      <c r="G6964">
        <v>7.3150000000000007E-2</v>
      </c>
      <c r="H6964">
        <v>3.6749999999999998E-2</v>
      </c>
      <c r="I6964">
        <v>0.11795</v>
      </c>
      <c r="J6964">
        <v>0.22835</v>
      </c>
      <c r="K6964">
        <v>0.48565000000000003</v>
      </c>
      <c r="L6964">
        <v>0.88285000000000002</v>
      </c>
    </row>
    <row r="6965" spans="1:12" x14ac:dyDescent="0.3">
      <c r="A6965">
        <v>6964</v>
      </c>
      <c r="B6965">
        <v>0.69635000000000002</v>
      </c>
      <c r="C6965">
        <v>0.62195</v>
      </c>
      <c r="D6965">
        <v>0.71875</v>
      </c>
      <c r="E6965">
        <v>0.66905000000000003</v>
      </c>
      <c r="F6965">
        <v>0.87395</v>
      </c>
      <c r="G6965">
        <v>0.42954999999999999</v>
      </c>
      <c r="H6965">
        <v>0.14445</v>
      </c>
      <c r="I6965">
        <v>0.82584999999999997</v>
      </c>
      <c r="J6965">
        <v>9.2850000000000002E-2</v>
      </c>
      <c r="K6965">
        <v>0.68225000000000002</v>
      </c>
      <c r="L6965">
        <v>0.48954999999999999</v>
      </c>
    </row>
    <row r="6966" spans="1:12" x14ac:dyDescent="0.3">
      <c r="A6966">
        <v>6965</v>
      </c>
      <c r="B6966">
        <v>0.69645000000000001</v>
      </c>
      <c r="C6966">
        <v>0.75385000000000002</v>
      </c>
      <c r="D6966">
        <v>0.79454999999999998</v>
      </c>
      <c r="E6966">
        <v>0.48104999999999998</v>
      </c>
      <c r="F6966">
        <v>9.035E-2</v>
      </c>
      <c r="G6966">
        <v>0.58125000000000004</v>
      </c>
      <c r="H6966">
        <v>0.30314999999999998</v>
      </c>
      <c r="I6966">
        <v>0.30385000000000001</v>
      </c>
      <c r="J6966">
        <v>0.80874999999999997</v>
      </c>
      <c r="K6966">
        <v>0.71825000000000006</v>
      </c>
      <c r="L6966">
        <v>0.61995</v>
      </c>
    </row>
    <row r="6967" spans="1:12" x14ac:dyDescent="0.3">
      <c r="A6967">
        <v>6966</v>
      </c>
      <c r="B6967">
        <v>0.69655</v>
      </c>
      <c r="C6967">
        <v>0.40475</v>
      </c>
      <c r="D6967">
        <v>5.1049999999999998E-2</v>
      </c>
      <c r="E6967">
        <v>0.72255000000000003</v>
      </c>
      <c r="F6967">
        <v>0.36485000000000001</v>
      </c>
      <c r="G6967">
        <v>0.52344999999999997</v>
      </c>
      <c r="H6967">
        <v>0.40344999999999998</v>
      </c>
      <c r="I6967">
        <v>0.99844999999999995</v>
      </c>
      <c r="J6967">
        <v>0.48775000000000002</v>
      </c>
      <c r="K6967">
        <v>0.58314999999999995</v>
      </c>
      <c r="L6967">
        <v>0.51865000000000006</v>
      </c>
    </row>
    <row r="6968" spans="1:12" x14ac:dyDescent="0.3">
      <c r="A6968">
        <v>6967</v>
      </c>
      <c r="B6968">
        <v>0.69664999999999999</v>
      </c>
      <c r="C6968">
        <v>0.46565000000000001</v>
      </c>
      <c r="D6968">
        <v>0.52634999999999998</v>
      </c>
      <c r="E6968">
        <v>0.35194999999999999</v>
      </c>
      <c r="F6968">
        <v>0.87355000000000005</v>
      </c>
      <c r="G6968">
        <v>0.22145000000000001</v>
      </c>
      <c r="H6968">
        <v>0.40805000000000002</v>
      </c>
      <c r="I6968">
        <v>0.72335000000000005</v>
      </c>
      <c r="J6968">
        <v>0.42695</v>
      </c>
      <c r="K6968">
        <v>0.17155000000000001</v>
      </c>
      <c r="L6968">
        <v>0.58335000000000004</v>
      </c>
    </row>
    <row r="6969" spans="1:12" x14ac:dyDescent="0.3">
      <c r="A6969">
        <v>6968</v>
      </c>
      <c r="B6969">
        <v>0.69674999999999998</v>
      </c>
      <c r="C6969">
        <v>0.97655000000000003</v>
      </c>
      <c r="D6969">
        <v>0.33484999999999998</v>
      </c>
      <c r="E6969">
        <v>5.765E-2</v>
      </c>
      <c r="F6969">
        <v>0.74544999999999995</v>
      </c>
      <c r="G6969">
        <v>0.93454999999999999</v>
      </c>
      <c r="H6969">
        <v>0.45395000000000002</v>
      </c>
      <c r="I6969">
        <v>0.36675000000000002</v>
      </c>
      <c r="J6969">
        <v>0.96314999999999995</v>
      </c>
      <c r="K6969">
        <v>0.89954999999999996</v>
      </c>
      <c r="L6969">
        <v>0.77334999999999998</v>
      </c>
    </row>
    <row r="6970" spans="1:12" x14ac:dyDescent="0.3">
      <c r="A6970">
        <v>6969</v>
      </c>
      <c r="B6970">
        <v>0.69684999999999997</v>
      </c>
      <c r="C6970">
        <v>0.66785000000000005</v>
      </c>
      <c r="D6970">
        <v>0.33765000000000001</v>
      </c>
      <c r="E6970">
        <v>0.14405000000000001</v>
      </c>
      <c r="F6970">
        <v>0.11165</v>
      </c>
      <c r="G6970">
        <v>0.55315000000000003</v>
      </c>
      <c r="H6970">
        <v>0.86714999999999998</v>
      </c>
      <c r="I6970">
        <v>0.69284999999999997</v>
      </c>
      <c r="J6970">
        <v>0.27215</v>
      </c>
      <c r="K6970">
        <v>0.23285</v>
      </c>
      <c r="L6970">
        <v>0.88065000000000004</v>
      </c>
    </row>
    <row r="6971" spans="1:12" x14ac:dyDescent="0.3">
      <c r="A6971">
        <v>6970</v>
      </c>
      <c r="B6971">
        <v>0.69694999999999996</v>
      </c>
      <c r="C6971">
        <v>0.14574999999999999</v>
      </c>
      <c r="D6971">
        <v>0.89534999999999998</v>
      </c>
      <c r="E6971">
        <v>0.58204999999999996</v>
      </c>
      <c r="F6971">
        <v>0.39305000000000001</v>
      </c>
      <c r="G6971">
        <v>0.91195000000000004</v>
      </c>
      <c r="H6971">
        <v>0.11355</v>
      </c>
      <c r="I6971">
        <v>0.11824999999999999</v>
      </c>
      <c r="J6971">
        <v>0.70125000000000004</v>
      </c>
      <c r="K6971">
        <v>0.30635000000000001</v>
      </c>
      <c r="L6971">
        <v>0.63114999999999999</v>
      </c>
    </row>
    <row r="6972" spans="1:12" x14ac:dyDescent="0.3">
      <c r="A6972">
        <v>6971</v>
      </c>
      <c r="B6972">
        <v>0.69704999999999995</v>
      </c>
      <c r="C6972">
        <v>0.77354999999999996</v>
      </c>
      <c r="D6972">
        <v>4.2750000000000003E-2</v>
      </c>
      <c r="E6972">
        <v>9.0649999999999994E-2</v>
      </c>
      <c r="F6972">
        <v>5.3150000000000003E-2</v>
      </c>
      <c r="G6972">
        <v>0.23895</v>
      </c>
      <c r="H6972">
        <v>4.045E-2</v>
      </c>
      <c r="I6972">
        <v>0.51375000000000004</v>
      </c>
      <c r="J6972">
        <v>0.82155</v>
      </c>
      <c r="K6972">
        <v>0.54725000000000001</v>
      </c>
      <c r="L6972">
        <v>0.68764999999999998</v>
      </c>
    </row>
    <row r="6973" spans="1:12" x14ac:dyDescent="0.3">
      <c r="A6973">
        <v>6972</v>
      </c>
      <c r="B6973">
        <v>0.69715000000000005</v>
      </c>
      <c r="C6973">
        <v>0.89095000000000002</v>
      </c>
      <c r="D6973">
        <v>0.98965000000000003</v>
      </c>
      <c r="E6973">
        <v>0.46865000000000001</v>
      </c>
      <c r="F6973">
        <v>0.95545000000000002</v>
      </c>
      <c r="G6973">
        <v>0.25905</v>
      </c>
      <c r="H6973">
        <v>0.53144999999999998</v>
      </c>
      <c r="I6973">
        <v>0.75434999999999997</v>
      </c>
      <c r="J6973">
        <v>0.35565000000000002</v>
      </c>
      <c r="K6973">
        <v>8.165E-2</v>
      </c>
      <c r="L6973">
        <v>6.1749999999999999E-2</v>
      </c>
    </row>
    <row r="6974" spans="1:12" x14ac:dyDescent="0.3">
      <c r="A6974">
        <v>6973</v>
      </c>
      <c r="B6974">
        <v>0.69725000000000004</v>
      </c>
      <c r="C6974">
        <v>0.46145000000000003</v>
      </c>
      <c r="D6974">
        <v>0.31674999999999998</v>
      </c>
      <c r="E6974">
        <v>0.49395</v>
      </c>
      <c r="F6974">
        <v>0.77854999999999996</v>
      </c>
      <c r="G6974">
        <v>0.86714999999999998</v>
      </c>
      <c r="H6974">
        <v>0.52764999999999995</v>
      </c>
      <c r="I6974">
        <v>0.14255000000000001</v>
      </c>
      <c r="J6974">
        <v>0.84935000000000005</v>
      </c>
      <c r="K6974">
        <v>0.74095</v>
      </c>
      <c r="L6974">
        <v>0.84875</v>
      </c>
    </row>
    <row r="6975" spans="1:12" x14ac:dyDescent="0.3">
      <c r="A6975">
        <v>6974</v>
      </c>
      <c r="B6975">
        <v>0.69735000000000003</v>
      </c>
      <c r="C6975">
        <v>0.56884999999999997</v>
      </c>
      <c r="D6975">
        <v>0.32355</v>
      </c>
      <c r="E6975">
        <v>0.61734999999999995</v>
      </c>
      <c r="F6975">
        <v>0.47415000000000002</v>
      </c>
      <c r="G6975">
        <v>5.8749999999999997E-2</v>
      </c>
      <c r="H6975">
        <v>3.805E-2</v>
      </c>
      <c r="I6975">
        <v>0.13155</v>
      </c>
      <c r="J6975">
        <v>0.60214999999999996</v>
      </c>
      <c r="K6975">
        <v>0.94535000000000002</v>
      </c>
      <c r="L6975">
        <v>0.93084999999999996</v>
      </c>
    </row>
    <row r="6976" spans="1:12" x14ac:dyDescent="0.3">
      <c r="A6976">
        <v>6975</v>
      </c>
      <c r="B6976">
        <v>0.69745000000000001</v>
      </c>
      <c r="C6976">
        <v>0.40705000000000002</v>
      </c>
      <c r="D6976">
        <v>0.65005000000000002</v>
      </c>
      <c r="E6976">
        <v>0.84775</v>
      </c>
      <c r="F6976">
        <v>0.64834999999999998</v>
      </c>
      <c r="G6976">
        <v>0.65005000000000002</v>
      </c>
      <c r="H6976">
        <v>0.12745000000000001</v>
      </c>
      <c r="I6976">
        <v>0.39915</v>
      </c>
      <c r="J6976">
        <v>0.89295000000000002</v>
      </c>
      <c r="K6976">
        <v>0.98275000000000001</v>
      </c>
      <c r="L6976">
        <v>0.49575000000000002</v>
      </c>
    </row>
    <row r="6977" spans="1:12" x14ac:dyDescent="0.3">
      <c r="A6977">
        <v>6976</v>
      </c>
      <c r="B6977">
        <v>0.69755</v>
      </c>
      <c r="C6977">
        <v>0.55874999999999997</v>
      </c>
      <c r="D6977">
        <v>0.33984999999999999</v>
      </c>
      <c r="E6977">
        <v>0.26495000000000002</v>
      </c>
      <c r="F6977">
        <v>0.80395000000000005</v>
      </c>
      <c r="G6977">
        <v>0.37674999999999997</v>
      </c>
      <c r="H6977">
        <v>0.43845000000000001</v>
      </c>
      <c r="I6977">
        <v>0.36445</v>
      </c>
      <c r="J6977">
        <v>0.66134999999999999</v>
      </c>
      <c r="K6977">
        <v>0.37835000000000002</v>
      </c>
      <c r="L6977">
        <v>0.47075</v>
      </c>
    </row>
    <row r="6978" spans="1:12" x14ac:dyDescent="0.3">
      <c r="A6978">
        <v>6977</v>
      </c>
      <c r="B6978">
        <v>0.69764999999999999</v>
      </c>
      <c r="C6978">
        <v>9.1249999999999998E-2</v>
      </c>
      <c r="D6978">
        <v>0.42575000000000002</v>
      </c>
      <c r="E6978">
        <v>0.51275000000000004</v>
      </c>
      <c r="F6978">
        <v>6.2050000000000001E-2</v>
      </c>
      <c r="G6978">
        <v>0.39674999999999999</v>
      </c>
      <c r="H6978">
        <v>0.63485000000000003</v>
      </c>
      <c r="I6978">
        <v>0.30535000000000001</v>
      </c>
      <c r="J6978">
        <v>0.74355000000000004</v>
      </c>
      <c r="K6978">
        <v>0.58625000000000005</v>
      </c>
      <c r="L6978">
        <v>0.11175</v>
      </c>
    </row>
    <row r="6979" spans="1:12" x14ac:dyDescent="0.3">
      <c r="A6979">
        <v>6978</v>
      </c>
      <c r="B6979">
        <v>0.69774999999999998</v>
      </c>
      <c r="C6979">
        <v>0.88005</v>
      </c>
      <c r="D6979">
        <v>0.93184999999999996</v>
      </c>
      <c r="E6979">
        <v>9.1749999999999998E-2</v>
      </c>
      <c r="F6979">
        <v>0.27734999999999999</v>
      </c>
      <c r="G6979">
        <v>0.59345000000000003</v>
      </c>
      <c r="H6979">
        <v>8.8050000000000003E-2</v>
      </c>
      <c r="I6979">
        <v>0.65185000000000004</v>
      </c>
      <c r="J6979">
        <v>0.72914999999999996</v>
      </c>
      <c r="K6979">
        <v>0.10415000000000001</v>
      </c>
      <c r="L6979">
        <v>0.18024999999999999</v>
      </c>
    </row>
    <row r="6980" spans="1:12" x14ac:dyDescent="0.3">
      <c r="A6980">
        <v>6979</v>
      </c>
      <c r="B6980">
        <v>0.69784999999999997</v>
      </c>
      <c r="C6980">
        <v>8.0499999999999999E-3</v>
      </c>
      <c r="D6980">
        <v>0.14495</v>
      </c>
      <c r="E6980">
        <v>0.93415000000000004</v>
      </c>
      <c r="F6980">
        <v>0.63885000000000003</v>
      </c>
      <c r="G6980">
        <v>4.165E-2</v>
      </c>
      <c r="H6980">
        <v>0.17835000000000001</v>
      </c>
      <c r="I6980">
        <v>0.69164999999999999</v>
      </c>
      <c r="J6980">
        <v>0.72035000000000005</v>
      </c>
      <c r="K6980">
        <v>0.43895000000000001</v>
      </c>
      <c r="L6980">
        <v>0.81345000000000001</v>
      </c>
    </row>
    <row r="6981" spans="1:12" x14ac:dyDescent="0.3">
      <c r="A6981">
        <v>6980</v>
      </c>
      <c r="B6981">
        <v>0.69794999999999996</v>
      </c>
      <c r="C6981">
        <v>0.99455000000000005</v>
      </c>
      <c r="D6981">
        <v>0.71394999999999997</v>
      </c>
      <c r="E6981">
        <v>0.58814999999999995</v>
      </c>
      <c r="F6981">
        <v>0.80035000000000001</v>
      </c>
      <c r="G6981">
        <v>0.69884999999999997</v>
      </c>
      <c r="H6981">
        <v>0.19205</v>
      </c>
      <c r="I6981">
        <v>0.45074999999999998</v>
      </c>
      <c r="J6981">
        <v>0.97455000000000003</v>
      </c>
      <c r="K6981">
        <v>0.12905</v>
      </c>
      <c r="L6981">
        <v>0.34115000000000001</v>
      </c>
    </row>
    <row r="6982" spans="1:12" x14ac:dyDescent="0.3">
      <c r="A6982">
        <v>6981</v>
      </c>
      <c r="B6982">
        <v>0.69804999999999995</v>
      </c>
      <c r="C6982">
        <v>0.68525000000000003</v>
      </c>
      <c r="D6982">
        <v>6.4949999999999994E-2</v>
      </c>
      <c r="E6982">
        <v>0.39324999999999999</v>
      </c>
      <c r="F6982">
        <v>0.31945000000000001</v>
      </c>
      <c r="G6982">
        <v>0.23305000000000001</v>
      </c>
      <c r="H6982">
        <v>4.2750000000000003E-2</v>
      </c>
      <c r="I6982">
        <v>3.005E-2</v>
      </c>
      <c r="J6982">
        <v>0.31095</v>
      </c>
      <c r="K6982">
        <v>0.73104999999999998</v>
      </c>
      <c r="L6982">
        <v>3.9500000000000004E-3</v>
      </c>
    </row>
    <row r="6983" spans="1:12" x14ac:dyDescent="0.3">
      <c r="A6983">
        <v>6982</v>
      </c>
      <c r="B6983">
        <v>0.69815000000000005</v>
      </c>
      <c r="C6983">
        <v>1.8849999999999999E-2</v>
      </c>
      <c r="D6983">
        <v>0.26255000000000001</v>
      </c>
      <c r="E6983">
        <v>0.33184999999999998</v>
      </c>
      <c r="F6983">
        <v>0.50534999999999997</v>
      </c>
      <c r="G6983">
        <v>0.67405000000000004</v>
      </c>
      <c r="H6983">
        <v>0.62395</v>
      </c>
      <c r="I6983">
        <v>0.19414999999999999</v>
      </c>
      <c r="J6983">
        <v>0.33334999999999998</v>
      </c>
      <c r="K6983">
        <v>0.46615000000000001</v>
      </c>
      <c r="L6983">
        <v>0.94515000000000005</v>
      </c>
    </row>
    <row r="6984" spans="1:12" x14ac:dyDescent="0.3">
      <c r="A6984">
        <v>6983</v>
      </c>
      <c r="B6984">
        <v>0.69825000000000004</v>
      </c>
      <c r="C6984">
        <v>4.4150000000000002E-2</v>
      </c>
      <c r="D6984">
        <v>0.35604999999999998</v>
      </c>
      <c r="E6984">
        <v>0.79725000000000001</v>
      </c>
      <c r="F6984">
        <v>0.94335000000000002</v>
      </c>
      <c r="G6984">
        <v>2.4549999999999999E-2</v>
      </c>
      <c r="H6984">
        <v>0.58025000000000004</v>
      </c>
      <c r="I6984">
        <v>0.54054999999999997</v>
      </c>
      <c r="J6984">
        <v>0.35785</v>
      </c>
      <c r="K6984">
        <v>0.49664999999999998</v>
      </c>
      <c r="L6984">
        <v>0.81615000000000004</v>
      </c>
    </row>
    <row r="6985" spans="1:12" x14ac:dyDescent="0.3">
      <c r="A6985">
        <v>6984</v>
      </c>
      <c r="B6985">
        <v>0.69835000000000003</v>
      </c>
      <c r="C6985">
        <v>0.24745</v>
      </c>
      <c r="D6985">
        <v>0.21765000000000001</v>
      </c>
      <c r="E6985">
        <v>0.82655000000000001</v>
      </c>
      <c r="F6985">
        <v>0.22855</v>
      </c>
      <c r="G6985">
        <v>0.81745000000000001</v>
      </c>
      <c r="H6985">
        <v>7.45E-3</v>
      </c>
      <c r="I6985">
        <v>0.43014999999999998</v>
      </c>
      <c r="J6985">
        <v>0.72394999999999998</v>
      </c>
      <c r="K6985">
        <v>4.385E-2</v>
      </c>
      <c r="L6985">
        <v>0.73014999999999997</v>
      </c>
    </row>
    <row r="6986" spans="1:12" x14ac:dyDescent="0.3">
      <c r="A6986">
        <v>6985</v>
      </c>
      <c r="B6986">
        <v>0.69845000000000002</v>
      </c>
      <c r="C6986">
        <v>7.0349999999999996E-2</v>
      </c>
      <c r="D6986">
        <v>0.49414999999999998</v>
      </c>
      <c r="E6986">
        <v>0.14194999999999999</v>
      </c>
      <c r="F6986">
        <v>0.77415</v>
      </c>
      <c r="G6986">
        <v>0.61855000000000004</v>
      </c>
      <c r="H6986">
        <v>0.10315000000000001</v>
      </c>
      <c r="I6986">
        <v>0.64864999999999995</v>
      </c>
      <c r="J6986">
        <v>0.44555</v>
      </c>
      <c r="K6986">
        <v>0.59935000000000005</v>
      </c>
      <c r="L6986">
        <v>0.94074999999999998</v>
      </c>
    </row>
    <row r="6987" spans="1:12" x14ac:dyDescent="0.3">
      <c r="A6987">
        <v>6986</v>
      </c>
      <c r="B6987">
        <v>0.69855</v>
      </c>
      <c r="C6987">
        <v>7.1650000000000005E-2</v>
      </c>
      <c r="D6987">
        <v>7.1749999999999994E-2</v>
      </c>
      <c r="E6987">
        <v>0.98094999999999999</v>
      </c>
      <c r="F6987">
        <v>0.17765</v>
      </c>
      <c r="G6987">
        <v>0.23114999999999999</v>
      </c>
      <c r="H6987">
        <v>0.17025000000000001</v>
      </c>
      <c r="I6987">
        <v>0.96004999999999996</v>
      </c>
      <c r="J6987">
        <v>0.53015000000000001</v>
      </c>
      <c r="K6987">
        <v>0.19495000000000001</v>
      </c>
      <c r="L6987">
        <v>9.0550000000000005E-2</v>
      </c>
    </row>
    <row r="6988" spans="1:12" x14ac:dyDescent="0.3">
      <c r="A6988">
        <v>6987</v>
      </c>
      <c r="B6988">
        <v>0.69864999999999999</v>
      </c>
      <c r="C6988">
        <v>0.17175000000000001</v>
      </c>
      <c r="D6988">
        <v>0.80584999999999996</v>
      </c>
      <c r="E6988">
        <v>0.73714999999999997</v>
      </c>
      <c r="F6988">
        <v>8.6550000000000002E-2</v>
      </c>
      <c r="G6988">
        <v>0.32314999999999999</v>
      </c>
      <c r="H6988">
        <v>0.25985000000000003</v>
      </c>
      <c r="I6988">
        <v>0.16405</v>
      </c>
      <c r="J6988">
        <v>0.66315000000000002</v>
      </c>
      <c r="K6988">
        <v>0.14685000000000001</v>
      </c>
      <c r="L6988">
        <v>0.82835000000000003</v>
      </c>
    </row>
    <row r="6989" spans="1:12" x14ac:dyDescent="0.3">
      <c r="A6989">
        <v>6988</v>
      </c>
      <c r="B6989">
        <v>0.69874999999999998</v>
      </c>
      <c r="C6989">
        <v>0.35944999999999999</v>
      </c>
      <c r="D6989">
        <v>0.64575000000000005</v>
      </c>
      <c r="E6989">
        <v>0.89924999999999999</v>
      </c>
      <c r="F6989">
        <v>0.69745000000000001</v>
      </c>
      <c r="G6989">
        <v>0.97545000000000004</v>
      </c>
      <c r="H6989">
        <v>0.62685000000000002</v>
      </c>
      <c r="I6989">
        <v>0.30485000000000001</v>
      </c>
      <c r="J6989">
        <v>0.73875000000000002</v>
      </c>
      <c r="K6989">
        <v>0.34065000000000001</v>
      </c>
      <c r="L6989">
        <v>0.26555000000000001</v>
      </c>
    </row>
    <row r="6990" spans="1:12" x14ac:dyDescent="0.3">
      <c r="A6990">
        <v>6989</v>
      </c>
      <c r="B6990">
        <v>0.69884999999999997</v>
      </c>
      <c r="C6990">
        <v>0.62734999999999996</v>
      </c>
      <c r="D6990">
        <v>3.065E-2</v>
      </c>
      <c r="E6990">
        <v>0.94135000000000002</v>
      </c>
      <c r="F6990">
        <v>0.78674999999999995</v>
      </c>
      <c r="G6990">
        <v>8.7500000000000008E-3</v>
      </c>
      <c r="H6990">
        <v>0.31095</v>
      </c>
      <c r="I6990">
        <v>0.59704999999999997</v>
      </c>
      <c r="J6990">
        <v>4.8349999999999997E-2</v>
      </c>
      <c r="K6990">
        <v>0.37645000000000001</v>
      </c>
      <c r="L6990">
        <v>2.15E-3</v>
      </c>
    </row>
    <row r="6991" spans="1:12" x14ac:dyDescent="0.3">
      <c r="A6991">
        <v>6990</v>
      </c>
      <c r="B6991">
        <v>0.69894999999999996</v>
      </c>
      <c r="C6991">
        <v>0.77215</v>
      </c>
      <c r="D6991">
        <v>0.36654999999999999</v>
      </c>
      <c r="E6991">
        <v>0.67774999999999996</v>
      </c>
      <c r="F6991">
        <v>0.65295000000000003</v>
      </c>
      <c r="G6991">
        <v>4.5500000000000002E-3</v>
      </c>
      <c r="H6991">
        <v>0.67725000000000002</v>
      </c>
      <c r="I6991">
        <v>0.30845</v>
      </c>
      <c r="J6991">
        <v>0.92174999999999996</v>
      </c>
      <c r="K6991">
        <v>0.63014999999999999</v>
      </c>
      <c r="L6991">
        <v>0.67515000000000003</v>
      </c>
    </row>
    <row r="6992" spans="1:12" x14ac:dyDescent="0.3">
      <c r="A6992">
        <v>6991</v>
      </c>
      <c r="B6992">
        <v>0.69904999999999995</v>
      </c>
      <c r="C6992">
        <v>0.60094999999999998</v>
      </c>
      <c r="D6992">
        <v>0.88885000000000003</v>
      </c>
      <c r="E6992">
        <v>0.28944999999999999</v>
      </c>
      <c r="F6992">
        <v>0.36654999999999999</v>
      </c>
      <c r="G6992">
        <v>0.65785000000000005</v>
      </c>
      <c r="H6992">
        <v>0.74714999999999998</v>
      </c>
      <c r="I6992">
        <v>0.84355000000000002</v>
      </c>
      <c r="J6992">
        <v>0.73035000000000005</v>
      </c>
      <c r="K6992">
        <v>7.2050000000000003E-2</v>
      </c>
      <c r="L6992">
        <v>0.86055000000000004</v>
      </c>
    </row>
    <row r="6993" spans="1:12" x14ac:dyDescent="0.3">
      <c r="A6993">
        <v>6992</v>
      </c>
      <c r="B6993">
        <v>0.69915000000000005</v>
      </c>
      <c r="C6993">
        <v>0.57164999999999999</v>
      </c>
      <c r="D6993">
        <v>0.17125000000000001</v>
      </c>
      <c r="E6993">
        <v>0.50344999999999995</v>
      </c>
      <c r="F6993">
        <v>0.88885000000000003</v>
      </c>
      <c r="G6993">
        <v>0.45595000000000002</v>
      </c>
      <c r="H6993">
        <v>0.57565</v>
      </c>
      <c r="I6993">
        <v>6.9650000000000004E-2</v>
      </c>
      <c r="J6993">
        <v>0.27455000000000002</v>
      </c>
      <c r="K6993">
        <v>0.81205000000000005</v>
      </c>
      <c r="L6993">
        <v>0.67615000000000003</v>
      </c>
    </row>
    <row r="6994" spans="1:12" x14ac:dyDescent="0.3">
      <c r="A6994">
        <v>6993</v>
      </c>
      <c r="B6994">
        <v>0.69925000000000004</v>
      </c>
      <c r="C6994">
        <v>0.47015000000000001</v>
      </c>
      <c r="D6994">
        <v>0.85945000000000005</v>
      </c>
      <c r="E6994">
        <v>0.41635</v>
      </c>
      <c r="F6994">
        <v>0.68915000000000004</v>
      </c>
      <c r="G6994">
        <v>0.58514999999999995</v>
      </c>
      <c r="H6994">
        <v>0.81915000000000004</v>
      </c>
      <c r="I6994">
        <v>0.85675000000000001</v>
      </c>
      <c r="J6994">
        <v>0.74595</v>
      </c>
      <c r="K6994">
        <v>0.93605000000000005</v>
      </c>
      <c r="L6994">
        <v>0.49475000000000002</v>
      </c>
    </row>
    <row r="6995" spans="1:12" x14ac:dyDescent="0.3">
      <c r="A6995">
        <v>6994</v>
      </c>
      <c r="B6995">
        <v>0.69935000000000003</v>
      </c>
      <c r="C6995">
        <v>0.82925000000000004</v>
      </c>
      <c r="D6995">
        <v>0.12605</v>
      </c>
      <c r="E6995">
        <v>0.96455000000000002</v>
      </c>
      <c r="F6995">
        <v>0.90705000000000002</v>
      </c>
      <c r="G6995">
        <v>0.85545000000000004</v>
      </c>
      <c r="H6995">
        <v>0.29825000000000002</v>
      </c>
      <c r="I6995">
        <v>0.75614999999999999</v>
      </c>
      <c r="J6995">
        <v>4.6050000000000001E-2</v>
      </c>
      <c r="K6995">
        <v>0.11815000000000001</v>
      </c>
      <c r="L6995">
        <v>0.74004999999999999</v>
      </c>
    </row>
    <row r="6996" spans="1:12" x14ac:dyDescent="0.3">
      <c r="A6996">
        <v>6995</v>
      </c>
      <c r="B6996">
        <v>0.69945000000000002</v>
      </c>
      <c r="C6996">
        <v>0.86445000000000005</v>
      </c>
      <c r="D6996">
        <v>0.36075000000000002</v>
      </c>
      <c r="E6996">
        <v>0.72314999999999996</v>
      </c>
      <c r="F6996">
        <v>0.38685000000000003</v>
      </c>
      <c r="G6996">
        <v>4.675E-2</v>
      </c>
      <c r="H6996">
        <v>0.49235000000000001</v>
      </c>
      <c r="I6996">
        <v>0.65005000000000002</v>
      </c>
      <c r="J6996">
        <v>0.49285000000000001</v>
      </c>
      <c r="K6996">
        <v>0.49095</v>
      </c>
      <c r="L6996">
        <v>0.50995000000000001</v>
      </c>
    </row>
    <row r="6997" spans="1:12" x14ac:dyDescent="0.3">
      <c r="A6997">
        <v>6996</v>
      </c>
      <c r="B6997">
        <v>0.69955000000000001</v>
      </c>
      <c r="C6997">
        <v>0.32464999999999999</v>
      </c>
      <c r="D6997">
        <v>0.39705000000000001</v>
      </c>
      <c r="E6997">
        <v>0.42475000000000002</v>
      </c>
      <c r="F6997">
        <v>0.45165</v>
      </c>
      <c r="G6997">
        <v>0.48594999999999999</v>
      </c>
      <c r="H6997">
        <v>0.48715000000000003</v>
      </c>
      <c r="I6997">
        <v>0.69915000000000005</v>
      </c>
      <c r="J6997">
        <v>7.2249999999999995E-2</v>
      </c>
      <c r="K6997">
        <v>0.55825000000000002</v>
      </c>
      <c r="L6997">
        <v>0.95094999999999996</v>
      </c>
    </row>
    <row r="6998" spans="1:12" x14ac:dyDescent="0.3">
      <c r="A6998">
        <v>6997</v>
      </c>
      <c r="B6998">
        <v>0.69964999999999999</v>
      </c>
      <c r="C6998">
        <v>0.33384999999999998</v>
      </c>
      <c r="D6998">
        <v>0.20524999999999999</v>
      </c>
      <c r="E6998">
        <v>0.85704999999999998</v>
      </c>
      <c r="F6998">
        <v>0.32965</v>
      </c>
      <c r="G6998">
        <v>0.41344999999999998</v>
      </c>
      <c r="H6998">
        <v>6.0850000000000001E-2</v>
      </c>
      <c r="I6998">
        <v>0.66374999999999995</v>
      </c>
      <c r="J6998">
        <v>0.96924999999999994</v>
      </c>
      <c r="K6998">
        <v>0.80964999999999998</v>
      </c>
      <c r="L6998">
        <v>0.56545000000000001</v>
      </c>
    </row>
    <row r="6999" spans="1:12" x14ac:dyDescent="0.3">
      <c r="A6999">
        <v>6998</v>
      </c>
      <c r="B6999">
        <v>0.69974999999999998</v>
      </c>
      <c r="C6999">
        <v>0.86934999999999996</v>
      </c>
      <c r="D6999">
        <v>5.5849999999999997E-2</v>
      </c>
      <c r="E6999">
        <v>5.2500000000000003E-3</v>
      </c>
      <c r="F6999">
        <v>0.76265000000000005</v>
      </c>
      <c r="G6999">
        <v>0.80984999999999996</v>
      </c>
      <c r="H6999">
        <v>0.66674999999999995</v>
      </c>
      <c r="I6999">
        <v>0.28365000000000001</v>
      </c>
      <c r="J6999">
        <v>0.73975000000000002</v>
      </c>
      <c r="K6999">
        <v>0.64764999999999995</v>
      </c>
      <c r="L6999">
        <v>0.55605000000000004</v>
      </c>
    </row>
    <row r="7000" spans="1:12" x14ac:dyDescent="0.3">
      <c r="A7000">
        <v>6999</v>
      </c>
      <c r="B7000">
        <v>0.69984999999999997</v>
      </c>
      <c r="C7000">
        <v>0.55464999999999998</v>
      </c>
      <c r="D7000">
        <v>0.33655000000000002</v>
      </c>
      <c r="E7000">
        <v>9.7250000000000003E-2</v>
      </c>
      <c r="F7000">
        <v>0.44195000000000001</v>
      </c>
      <c r="G7000">
        <v>0.51924999999999999</v>
      </c>
      <c r="H7000">
        <v>0.95515000000000005</v>
      </c>
      <c r="I7000">
        <v>0.23674999999999999</v>
      </c>
      <c r="J7000">
        <v>0.87705</v>
      </c>
      <c r="K7000">
        <v>1.805E-2</v>
      </c>
      <c r="L7000">
        <v>0.61695</v>
      </c>
    </row>
    <row r="7001" spans="1:12" x14ac:dyDescent="0.3">
      <c r="A7001">
        <v>7000</v>
      </c>
      <c r="B7001">
        <v>0.69994999999999996</v>
      </c>
      <c r="C7001">
        <v>0.62595000000000001</v>
      </c>
      <c r="D7001">
        <v>0.79064999999999996</v>
      </c>
      <c r="E7001">
        <v>0.28765000000000002</v>
      </c>
      <c r="F7001">
        <v>0.50314999999999999</v>
      </c>
      <c r="G7001">
        <v>0.41885</v>
      </c>
      <c r="H7001">
        <v>2.1049999999999999E-2</v>
      </c>
      <c r="I7001">
        <v>0.59424999999999994</v>
      </c>
      <c r="J7001">
        <v>0.97204999999999997</v>
      </c>
      <c r="K7001">
        <v>0.85814999999999997</v>
      </c>
      <c r="L7001">
        <v>0.82084999999999997</v>
      </c>
    </row>
    <row r="7002" spans="1:12" x14ac:dyDescent="0.3">
      <c r="A7002">
        <v>7001</v>
      </c>
      <c r="B7002">
        <v>0.70004999999999995</v>
      </c>
      <c r="C7002">
        <v>0.85135000000000005</v>
      </c>
      <c r="D7002">
        <v>0.16105</v>
      </c>
      <c r="E7002">
        <v>0.99755000000000005</v>
      </c>
      <c r="F7002">
        <v>0.91835</v>
      </c>
      <c r="G7002">
        <v>0.46124999999999999</v>
      </c>
      <c r="H7002">
        <v>0.46305000000000002</v>
      </c>
      <c r="I7002">
        <v>0.35235</v>
      </c>
      <c r="J7002">
        <v>9.9750000000000005E-2</v>
      </c>
      <c r="K7002">
        <v>0.59775</v>
      </c>
      <c r="L7002">
        <v>0.98085</v>
      </c>
    </row>
    <row r="7003" spans="1:12" x14ac:dyDescent="0.3">
      <c r="A7003">
        <v>7002</v>
      </c>
      <c r="B7003">
        <v>0.70015000000000005</v>
      </c>
      <c r="C7003">
        <v>0.61034999999999995</v>
      </c>
      <c r="D7003">
        <v>0.65264999999999995</v>
      </c>
      <c r="E7003">
        <v>0.65064999999999995</v>
      </c>
      <c r="F7003">
        <v>0.64864999999999995</v>
      </c>
      <c r="G7003">
        <v>0.14904999999999999</v>
      </c>
      <c r="H7003">
        <v>0.55794999999999995</v>
      </c>
      <c r="I7003">
        <v>0.77575000000000005</v>
      </c>
      <c r="J7003">
        <v>0.18445</v>
      </c>
      <c r="K7003">
        <v>0.66164999999999996</v>
      </c>
      <c r="L7003">
        <v>0.87034999999999996</v>
      </c>
    </row>
    <row r="7004" spans="1:12" x14ac:dyDescent="0.3">
      <c r="A7004">
        <v>7003</v>
      </c>
      <c r="B7004">
        <v>0.70025000000000004</v>
      </c>
      <c r="C7004">
        <v>1.9550000000000001E-2</v>
      </c>
      <c r="D7004">
        <v>0.60875000000000001</v>
      </c>
      <c r="E7004">
        <v>0.13335</v>
      </c>
      <c r="F7004">
        <v>0.10224999999999999</v>
      </c>
      <c r="G7004">
        <v>0.27705000000000002</v>
      </c>
      <c r="H7004">
        <v>3.2149999999999998E-2</v>
      </c>
      <c r="I7004">
        <v>0.99734999999999996</v>
      </c>
      <c r="J7004">
        <v>0.21445</v>
      </c>
      <c r="K7004">
        <v>0.69294999999999995</v>
      </c>
      <c r="L7004">
        <v>0.17085</v>
      </c>
    </row>
    <row r="7005" spans="1:12" x14ac:dyDescent="0.3">
      <c r="A7005">
        <v>7004</v>
      </c>
      <c r="B7005">
        <v>0.70035000000000003</v>
      </c>
      <c r="C7005">
        <v>0.26245000000000002</v>
      </c>
      <c r="D7005">
        <v>0.58294999999999997</v>
      </c>
      <c r="E7005">
        <v>0.92945</v>
      </c>
      <c r="F7005">
        <v>0.22875000000000001</v>
      </c>
      <c r="G7005">
        <v>1.465E-2</v>
      </c>
      <c r="H7005">
        <v>4.7649999999999998E-2</v>
      </c>
      <c r="I7005">
        <v>0.82645000000000002</v>
      </c>
      <c r="J7005">
        <v>0.47894999999999999</v>
      </c>
      <c r="K7005">
        <v>0.11995</v>
      </c>
      <c r="L7005">
        <v>8.7050000000000002E-2</v>
      </c>
    </row>
    <row r="7006" spans="1:12" x14ac:dyDescent="0.3">
      <c r="A7006">
        <v>7005</v>
      </c>
      <c r="B7006">
        <v>0.70045000000000002</v>
      </c>
      <c r="C7006">
        <v>0.86155000000000004</v>
      </c>
      <c r="D7006">
        <v>0.91764999999999997</v>
      </c>
      <c r="E7006">
        <v>0.72184999999999999</v>
      </c>
      <c r="F7006">
        <v>7.5149999999999995E-2</v>
      </c>
      <c r="G7006">
        <v>0.24995000000000001</v>
      </c>
      <c r="H7006">
        <v>0.23425000000000001</v>
      </c>
      <c r="I7006">
        <v>0.59214999999999995</v>
      </c>
      <c r="J7006">
        <v>0.18354999999999999</v>
      </c>
      <c r="K7006">
        <v>0.73414999999999997</v>
      </c>
      <c r="L7006">
        <v>0.44524999999999998</v>
      </c>
    </row>
    <row r="7007" spans="1:12" x14ac:dyDescent="0.3">
      <c r="A7007">
        <v>7006</v>
      </c>
      <c r="B7007">
        <v>0.70055000000000001</v>
      </c>
      <c r="C7007">
        <v>0.18304999999999999</v>
      </c>
      <c r="D7007">
        <v>0.64964999999999995</v>
      </c>
      <c r="E7007">
        <v>0.77064999999999995</v>
      </c>
      <c r="F7007">
        <v>0.66895000000000004</v>
      </c>
      <c r="G7007">
        <v>1.405E-2</v>
      </c>
      <c r="H7007">
        <v>0.93225000000000002</v>
      </c>
      <c r="I7007">
        <v>2.6450000000000001E-2</v>
      </c>
      <c r="J7007">
        <v>0.83414999999999995</v>
      </c>
      <c r="K7007">
        <v>0.12934999999999999</v>
      </c>
      <c r="L7007">
        <v>0.40084999999999998</v>
      </c>
    </row>
    <row r="7008" spans="1:12" x14ac:dyDescent="0.3">
      <c r="A7008">
        <v>7007</v>
      </c>
      <c r="B7008">
        <v>0.70065</v>
      </c>
      <c r="C7008">
        <v>0.65164999999999995</v>
      </c>
      <c r="D7008">
        <v>0.28205000000000002</v>
      </c>
      <c r="E7008">
        <v>0.91854999999999998</v>
      </c>
      <c r="F7008">
        <v>0.40815000000000001</v>
      </c>
      <c r="G7008">
        <v>0.30954999999999999</v>
      </c>
      <c r="H7008">
        <v>0.42925000000000002</v>
      </c>
      <c r="I7008">
        <v>0.33805000000000002</v>
      </c>
      <c r="J7008">
        <v>0.11885</v>
      </c>
      <c r="K7008">
        <v>0.27505000000000002</v>
      </c>
      <c r="L7008">
        <v>0.56125000000000003</v>
      </c>
    </row>
    <row r="7009" spans="1:12" x14ac:dyDescent="0.3">
      <c r="A7009">
        <v>7008</v>
      </c>
      <c r="B7009">
        <v>0.70074999999999998</v>
      </c>
      <c r="C7009">
        <v>0.32765</v>
      </c>
      <c r="D7009">
        <v>0.49335000000000001</v>
      </c>
      <c r="E7009">
        <v>0.20144999999999999</v>
      </c>
      <c r="F7009">
        <v>0.55374999999999996</v>
      </c>
      <c r="G7009">
        <v>0.21734999999999999</v>
      </c>
      <c r="H7009">
        <v>0.92364999999999997</v>
      </c>
      <c r="I7009">
        <v>0.87275000000000003</v>
      </c>
      <c r="J7009">
        <v>0.89785000000000004</v>
      </c>
      <c r="K7009">
        <v>0.12645000000000001</v>
      </c>
      <c r="L7009">
        <v>0.75144999999999995</v>
      </c>
    </row>
    <row r="7010" spans="1:12" x14ac:dyDescent="0.3">
      <c r="A7010">
        <v>7009</v>
      </c>
      <c r="B7010">
        <v>0.70084999999999997</v>
      </c>
      <c r="C7010">
        <v>0.99934999999999996</v>
      </c>
      <c r="D7010">
        <v>0.50034999999999996</v>
      </c>
      <c r="E7010">
        <v>0.46265000000000001</v>
      </c>
      <c r="F7010">
        <v>0.48485</v>
      </c>
      <c r="G7010">
        <v>0.55215000000000003</v>
      </c>
      <c r="H7010">
        <v>0.84025000000000005</v>
      </c>
      <c r="I7010">
        <v>0.20135</v>
      </c>
      <c r="J7010">
        <v>0.26214999999999999</v>
      </c>
      <c r="K7010">
        <v>0.78695000000000004</v>
      </c>
      <c r="L7010">
        <v>0.83925000000000005</v>
      </c>
    </row>
    <row r="7011" spans="1:12" x14ac:dyDescent="0.3">
      <c r="A7011">
        <v>7010</v>
      </c>
      <c r="B7011">
        <v>0.70094999999999996</v>
      </c>
      <c r="C7011">
        <v>0.36545</v>
      </c>
      <c r="D7011">
        <v>0.70504999999999995</v>
      </c>
      <c r="E7011">
        <v>0.81855</v>
      </c>
      <c r="F7011">
        <v>0.87434999999999996</v>
      </c>
      <c r="G7011">
        <v>0.41985</v>
      </c>
      <c r="H7011">
        <v>0.86885000000000001</v>
      </c>
      <c r="I7011">
        <v>0.62705</v>
      </c>
      <c r="J7011">
        <v>0.31355</v>
      </c>
      <c r="K7011">
        <v>0.95255000000000001</v>
      </c>
      <c r="L7011">
        <v>0.76824999999999999</v>
      </c>
    </row>
    <row r="7012" spans="1:12" x14ac:dyDescent="0.3">
      <c r="A7012">
        <v>7011</v>
      </c>
      <c r="B7012">
        <v>0.70104999999999995</v>
      </c>
      <c r="C7012">
        <v>0.59145000000000003</v>
      </c>
      <c r="D7012">
        <v>0.23375000000000001</v>
      </c>
      <c r="E7012">
        <v>0.94735000000000003</v>
      </c>
      <c r="F7012">
        <v>0.50975000000000004</v>
      </c>
      <c r="G7012">
        <v>0.87295</v>
      </c>
      <c r="H7012">
        <v>0.34755000000000003</v>
      </c>
      <c r="I7012">
        <v>0.14025000000000001</v>
      </c>
      <c r="J7012">
        <v>0.59345000000000003</v>
      </c>
      <c r="K7012">
        <v>0.29115000000000002</v>
      </c>
      <c r="L7012">
        <v>0.42544999999999999</v>
      </c>
    </row>
    <row r="7013" spans="1:12" x14ac:dyDescent="0.3">
      <c r="A7013">
        <v>7012</v>
      </c>
      <c r="B7013">
        <v>0.70115000000000005</v>
      </c>
      <c r="C7013">
        <v>0.89475000000000005</v>
      </c>
      <c r="D7013">
        <v>0.85255000000000003</v>
      </c>
      <c r="E7013">
        <v>6.3549999999999995E-2</v>
      </c>
      <c r="F7013">
        <v>0.35365000000000002</v>
      </c>
      <c r="G7013">
        <v>0.73555000000000004</v>
      </c>
      <c r="H7013">
        <v>0.99314999999999998</v>
      </c>
      <c r="I7013">
        <v>0.59475</v>
      </c>
      <c r="J7013">
        <v>0.97935000000000005</v>
      </c>
      <c r="K7013">
        <v>0.21854999999999999</v>
      </c>
      <c r="L7013">
        <v>0.31645000000000001</v>
      </c>
    </row>
    <row r="7014" spans="1:12" x14ac:dyDescent="0.3">
      <c r="A7014">
        <v>7013</v>
      </c>
      <c r="B7014">
        <v>0.70125000000000004</v>
      </c>
      <c r="C7014">
        <v>0.46465000000000001</v>
      </c>
      <c r="D7014">
        <v>0.95055000000000001</v>
      </c>
      <c r="E7014">
        <v>0.33355000000000001</v>
      </c>
      <c r="F7014">
        <v>0.27115</v>
      </c>
      <c r="G7014">
        <v>1.3849999999999999E-2</v>
      </c>
      <c r="H7014">
        <v>0.70635000000000003</v>
      </c>
      <c r="I7014">
        <v>0.87185000000000001</v>
      </c>
      <c r="J7014">
        <v>0.85794999999999999</v>
      </c>
      <c r="K7014">
        <v>0.94584999999999997</v>
      </c>
      <c r="L7014">
        <v>0.29875000000000002</v>
      </c>
    </row>
    <row r="7015" spans="1:12" x14ac:dyDescent="0.3">
      <c r="A7015">
        <v>7014</v>
      </c>
      <c r="B7015">
        <v>0.70135000000000003</v>
      </c>
      <c r="C7015">
        <v>0.40065000000000001</v>
      </c>
      <c r="D7015">
        <v>0.86585000000000001</v>
      </c>
      <c r="E7015">
        <v>0.34534999999999999</v>
      </c>
      <c r="F7015">
        <v>0.31714999999999999</v>
      </c>
      <c r="G7015">
        <v>6.5049999999999997E-2</v>
      </c>
      <c r="H7015">
        <v>0.19434999999999999</v>
      </c>
      <c r="I7015">
        <v>0.38014999999999999</v>
      </c>
      <c r="J7015">
        <v>0.83055000000000001</v>
      </c>
      <c r="K7015">
        <v>4.3950000000000003E-2</v>
      </c>
      <c r="L7015">
        <v>0.77705000000000002</v>
      </c>
    </row>
    <row r="7016" spans="1:12" x14ac:dyDescent="0.3">
      <c r="A7016">
        <v>7015</v>
      </c>
      <c r="B7016">
        <v>0.70145000000000002</v>
      </c>
      <c r="C7016">
        <v>0.57104999999999995</v>
      </c>
      <c r="D7016">
        <v>0.62065000000000003</v>
      </c>
      <c r="E7016">
        <v>0.79344999999999999</v>
      </c>
      <c r="F7016">
        <v>0.16894999999999999</v>
      </c>
      <c r="G7016">
        <v>0.10975</v>
      </c>
      <c r="H7016">
        <v>0.10365000000000001</v>
      </c>
      <c r="I7016">
        <v>0.46875</v>
      </c>
      <c r="J7016">
        <v>0.26515</v>
      </c>
      <c r="K7016">
        <v>0.65205000000000002</v>
      </c>
      <c r="L7016">
        <v>0.71955000000000002</v>
      </c>
    </row>
    <row r="7017" spans="1:12" x14ac:dyDescent="0.3">
      <c r="A7017">
        <v>7016</v>
      </c>
      <c r="B7017">
        <v>0.70155000000000001</v>
      </c>
      <c r="C7017">
        <v>0.16295000000000001</v>
      </c>
      <c r="D7017">
        <v>1.695E-2</v>
      </c>
      <c r="E7017">
        <v>0.62085000000000001</v>
      </c>
      <c r="F7017">
        <v>0.21865000000000001</v>
      </c>
      <c r="G7017">
        <v>0.31064999999999998</v>
      </c>
      <c r="H7017">
        <v>0.15404999999999999</v>
      </c>
      <c r="I7017">
        <v>0.40444999999999998</v>
      </c>
      <c r="J7017">
        <v>0.94225000000000003</v>
      </c>
      <c r="K7017">
        <v>0.91005000000000003</v>
      </c>
      <c r="L7017">
        <v>9.6250000000000002E-2</v>
      </c>
    </row>
    <row r="7018" spans="1:12" x14ac:dyDescent="0.3">
      <c r="A7018">
        <v>7017</v>
      </c>
      <c r="B7018">
        <v>0.70165</v>
      </c>
      <c r="C7018">
        <v>0.15945000000000001</v>
      </c>
      <c r="D7018">
        <v>0.88785000000000003</v>
      </c>
      <c r="E7018">
        <v>0.29454999999999998</v>
      </c>
      <c r="F7018">
        <v>0.25355</v>
      </c>
      <c r="G7018">
        <v>0.31214999999999998</v>
      </c>
      <c r="H7018">
        <v>0.61575000000000002</v>
      </c>
      <c r="I7018">
        <v>0.77934999999999999</v>
      </c>
      <c r="J7018">
        <v>0.71604999999999996</v>
      </c>
      <c r="K7018">
        <v>0.87204999999999999</v>
      </c>
      <c r="L7018">
        <v>0.97645000000000004</v>
      </c>
    </row>
    <row r="7019" spans="1:12" x14ac:dyDescent="0.3">
      <c r="A7019">
        <v>7018</v>
      </c>
      <c r="B7019">
        <v>0.70174999999999998</v>
      </c>
      <c r="C7019">
        <v>0.36614999999999998</v>
      </c>
      <c r="D7019">
        <v>0.83184999999999998</v>
      </c>
      <c r="E7019">
        <v>0.41184999999999999</v>
      </c>
      <c r="F7019">
        <v>0.38095000000000001</v>
      </c>
      <c r="G7019">
        <v>0.87365000000000004</v>
      </c>
      <c r="H7019">
        <v>0.81225000000000003</v>
      </c>
      <c r="I7019">
        <v>0.18865000000000001</v>
      </c>
      <c r="J7019">
        <v>0.65005000000000002</v>
      </c>
      <c r="K7019">
        <v>0.46825</v>
      </c>
      <c r="L7019">
        <v>0.70635000000000003</v>
      </c>
    </row>
    <row r="7020" spans="1:12" x14ac:dyDescent="0.3">
      <c r="A7020">
        <v>7019</v>
      </c>
      <c r="B7020">
        <v>0.70184999999999997</v>
      </c>
      <c r="C7020">
        <v>0.52944999999999998</v>
      </c>
      <c r="D7020">
        <v>0.77795000000000003</v>
      </c>
      <c r="E7020">
        <v>0.23474999999999999</v>
      </c>
      <c r="F7020">
        <v>0.33055000000000001</v>
      </c>
      <c r="G7020">
        <v>0.29304999999999998</v>
      </c>
      <c r="H7020">
        <v>0.77975000000000005</v>
      </c>
      <c r="I7020">
        <v>0.72084999999999999</v>
      </c>
      <c r="J7020">
        <v>0.78534999999999999</v>
      </c>
      <c r="K7020">
        <v>0.66034999999999999</v>
      </c>
      <c r="L7020">
        <v>0.13275000000000001</v>
      </c>
    </row>
    <row r="7021" spans="1:12" x14ac:dyDescent="0.3">
      <c r="A7021">
        <v>7020</v>
      </c>
      <c r="B7021">
        <v>0.70194999999999996</v>
      </c>
      <c r="C7021">
        <v>0.81364999999999998</v>
      </c>
      <c r="D7021">
        <v>0.36294999999999999</v>
      </c>
      <c r="E7021">
        <v>0.60055000000000003</v>
      </c>
      <c r="F7021">
        <v>5.1500000000000001E-3</v>
      </c>
      <c r="G7021">
        <v>0.94864999999999999</v>
      </c>
      <c r="H7021">
        <v>0.41394999999999998</v>
      </c>
      <c r="I7021">
        <v>0.23494999999999999</v>
      </c>
      <c r="J7021">
        <v>0.51144999999999996</v>
      </c>
      <c r="K7021">
        <v>0.42554999999999998</v>
      </c>
      <c r="L7021">
        <v>0.89685000000000004</v>
      </c>
    </row>
    <row r="7022" spans="1:12" x14ac:dyDescent="0.3">
      <c r="A7022">
        <v>7021</v>
      </c>
      <c r="B7022">
        <v>0.70204999999999995</v>
      </c>
      <c r="C7022">
        <v>0.59094999999999998</v>
      </c>
      <c r="D7022">
        <v>0.51675000000000004</v>
      </c>
      <c r="E7022">
        <v>0.22425</v>
      </c>
      <c r="F7022">
        <v>0.10854999999999999</v>
      </c>
      <c r="G7022">
        <v>9.0550000000000005E-2</v>
      </c>
      <c r="H7022">
        <v>0.86134999999999995</v>
      </c>
      <c r="I7022">
        <v>9.2749999999999999E-2</v>
      </c>
      <c r="J7022">
        <v>0.47544999999999998</v>
      </c>
      <c r="K7022">
        <v>0.88795000000000002</v>
      </c>
      <c r="L7022">
        <v>0.91774999999999995</v>
      </c>
    </row>
    <row r="7023" spans="1:12" x14ac:dyDescent="0.3">
      <c r="A7023">
        <v>7022</v>
      </c>
      <c r="B7023">
        <v>0.70215000000000005</v>
      </c>
      <c r="C7023">
        <v>8.0649999999999999E-2</v>
      </c>
      <c r="D7023">
        <v>0.93825000000000003</v>
      </c>
      <c r="E7023">
        <v>0.11584999999999999</v>
      </c>
      <c r="F7023">
        <v>0.28555000000000003</v>
      </c>
      <c r="G7023">
        <v>0.13785</v>
      </c>
      <c r="H7023">
        <v>0.55435000000000001</v>
      </c>
      <c r="I7023">
        <v>0.57235000000000003</v>
      </c>
      <c r="J7023">
        <v>0.61595</v>
      </c>
      <c r="K7023">
        <v>0.69745000000000001</v>
      </c>
      <c r="L7023">
        <v>0.76195000000000002</v>
      </c>
    </row>
    <row r="7024" spans="1:12" x14ac:dyDescent="0.3">
      <c r="A7024">
        <v>7023</v>
      </c>
      <c r="B7024">
        <v>0.70225000000000004</v>
      </c>
      <c r="C7024">
        <v>0.54395000000000004</v>
      </c>
      <c r="D7024">
        <v>0.62914999999999999</v>
      </c>
      <c r="E7024">
        <v>7.0749999999999993E-2</v>
      </c>
      <c r="F7024">
        <v>0.27015</v>
      </c>
      <c r="G7024">
        <v>0.16675000000000001</v>
      </c>
      <c r="H7024">
        <v>3.3450000000000001E-2</v>
      </c>
      <c r="I7024">
        <v>0.14124999999999999</v>
      </c>
      <c r="J7024">
        <v>0.39434999999999998</v>
      </c>
      <c r="K7024">
        <v>3.2649999999999998E-2</v>
      </c>
      <c r="L7024">
        <v>0.55364999999999998</v>
      </c>
    </row>
    <row r="7025" spans="1:12" x14ac:dyDescent="0.3">
      <c r="A7025">
        <v>7024</v>
      </c>
      <c r="B7025">
        <v>0.70235000000000003</v>
      </c>
      <c r="C7025">
        <v>4.045E-2</v>
      </c>
      <c r="D7025">
        <v>0.18695000000000001</v>
      </c>
      <c r="E7025">
        <v>0.41284999999999999</v>
      </c>
      <c r="F7025">
        <v>0.92105000000000004</v>
      </c>
      <c r="G7025">
        <v>0.14344999999999999</v>
      </c>
      <c r="H7025">
        <v>0.12135</v>
      </c>
      <c r="I7025">
        <v>1.8149999999999999E-2</v>
      </c>
      <c r="J7025">
        <v>0.75824999999999998</v>
      </c>
      <c r="K7025">
        <v>0.35875000000000001</v>
      </c>
      <c r="L7025">
        <v>0.96314999999999995</v>
      </c>
    </row>
    <row r="7026" spans="1:12" x14ac:dyDescent="0.3">
      <c r="A7026">
        <v>7025</v>
      </c>
      <c r="B7026">
        <v>0.70245000000000002</v>
      </c>
      <c r="C7026">
        <v>0.67084999999999995</v>
      </c>
      <c r="D7026">
        <v>0.53015000000000001</v>
      </c>
      <c r="E7026">
        <v>0.20474999999999999</v>
      </c>
      <c r="F7026">
        <v>0.61724999999999997</v>
      </c>
      <c r="G7026">
        <v>0.35465000000000002</v>
      </c>
      <c r="H7026">
        <v>0.81435000000000002</v>
      </c>
      <c r="I7026">
        <v>0.88905000000000001</v>
      </c>
      <c r="J7026">
        <v>3.15E-3</v>
      </c>
      <c r="K7026">
        <v>7.9649999999999999E-2</v>
      </c>
      <c r="L7026">
        <v>0.88214999999999999</v>
      </c>
    </row>
    <row r="7027" spans="1:12" x14ac:dyDescent="0.3">
      <c r="A7027">
        <v>7026</v>
      </c>
      <c r="B7027">
        <v>0.70255000000000001</v>
      </c>
      <c r="C7027">
        <v>0.69774999999999998</v>
      </c>
      <c r="D7027">
        <v>0.74014999999999997</v>
      </c>
      <c r="E7027">
        <v>0.65654999999999997</v>
      </c>
      <c r="F7027">
        <v>0.80864999999999998</v>
      </c>
      <c r="G7027">
        <v>0.16405</v>
      </c>
      <c r="H7027">
        <v>0.33074999999999999</v>
      </c>
      <c r="I7027">
        <v>0.12395</v>
      </c>
      <c r="J7027">
        <v>0.30575000000000002</v>
      </c>
      <c r="K7027">
        <v>0.66654999999999998</v>
      </c>
      <c r="L7027">
        <v>0.23075000000000001</v>
      </c>
    </row>
    <row r="7028" spans="1:12" x14ac:dyDescent="0.3">
      <c r="A7028">
        <v>7027</v>
      </c>
      <c r="B7028">
        <v>0.70265</v>
      </c>
      <c r="C7028">
        <v>0.88605</v>
      </c>
      <c r="D7028">
        <v>0.44535000000000002</v>
      </c>
      <c r="E7028">
        <v>8.4750000000000006E-2</v>
      </c>
      <c r="F7028">
        <v>0.18704999999999999</v>
      </c>
      <c r="G7028">
        <v>0.12275</v>
      </c>
      <c r="H7028">
        <v>0.93135000000000001</v>
      </c>
      <c r="I7028">
        <v>0.43955</v>
      </c>
      <c r="J7028">
        <v>0.58845000000000003</v>
      </c>
      <c r="K7028">
        <v>0.35985</v>
      </c>
      <c r="L7028">
        <v>0.35435</v>
      </c>
    </row>
    <row r="7029" spans="1:12" x14ac:dyDescent="0.3">
      <c r="A7029">
        <v>7028</v>
      </c>
      <c r="B7029">
        <v>0.70274999999999999</v>
      </c>
      <c r="C7029">
        <v>0.65364999999999995</v>
      </c>
      <c r="D7029">
        <v>0.31545000000000001</v>
      </c>
      <c r="E7029">
        <v>0.42035</v>
      </c>
      <c r="F7029">
        <v>0.54354999999999998</v>
      </c>
      <c r="G7029">
        <v>0.22245000000000001</v>
      </c>
      <c r="H7029">
        <v>0.41965000000000002</v>
      </c>
      <c r="I7029">
        <v>0.48285</v>
      </c>
      <c r="J7029">
        <v>0.45195000000000002</v>
      </c>
      <c r="K7029">
        <v>7.0949999999999999E-2</v>
      </c>
      <c r="L7029">
        <v>3.9649999999999998E-2</v>
      </c>
    </row>
    <row r="7030" spans="1:12" x14ac:dyDescent="0.3">
      <c r="A7030">
        <v>7029</v>
      </c>
      <c r="B7030">
        <v>0.70284999999999997</v>
      </c>
      <c r="C7030">
        <v>0.67305000000000004</v>
      </c>
      <c r="D7030">
        <v>0.16575000000000001</v>
      </c>
      <c r="E7030">
        <v>0.10485</v>
      </c>
      <c r="F7030">
        <v>0.81205000000000005</v>
      </c>
      <c r="G7030">
        <v>0.46084999999999998</v>
      </c>
      <c r="H7030">
        <v>0.67515000000000003</v>
      </c>
      <c r="I7030">
        <v>3.9750000000000001E-2</v>
      </c>
      <c r="J7030">
        <v>0.53705000000000003</v>
      </c>
      <c r="K7030">
        <v>0.68835000000000002</v>
      </c>
      <c r="L7030">
        <v>0.68664999999999998</v>
      </c>
    </row>
    <row r="7031" spans="1:12" x14ac:dyDescent="0.3">
      <c r="A7031">
        <v>7030</v>
      </c>
      <c r="B7031">
        <v>0.70294999999999996</v>
      </c>
      <c r="C7031">
        <v>0.94584999999999997</v>
      </c>
      <c r="D7031">
        <v>0.53154999999999997</v>
      </c>
      <c r="E7031">
        <v>0.90254999999999996</v>
      </c>
      <c r="F7031">
        <v>0.65505000000000002</v>
      </c>
      <c r="G7031">
        <v>6.0249999999999998E-2</v>
      </c>
      <c r="H7031">
        <v>0.81345000000000001</v>
      </c>
      <c r="I7031">
        <v>2.4049999999999998E-2</v>
      </c>
      <c r="J7031">
        <v>0.55084999999999995</v>
      </c>
      <c r="K7031">
        <v>0.63834999999999997</v>
      </c>
      <c r="L7031">
        <v>7.7549999999999994E-2</v>
      </c>
    </row>
    <row r="7032" spans="1:12" x14ac:dyDescent="0.3">
      <c r="A7032">
        <v>7031</v>
      </c>
      <c r="B7032">
        <v>0.70304999999999995</v>
      </c>
      <c r="C7032">
        <v>0.95935000000000004</v>
      </c>
      <c r="D7032">
        <v>0.54195000000000004</v>
      </c>
      <c r="E7032">
        <v>0.94155</v>
      </c>
      <c r="F7032">
        <v>0.59184999999999999</v>
      </c>
      <c r="G7032">
        <v>1.1950000000000001E-2</v>
      </c>
      <c r="H7032">
        <v>0.83965000000000001</v>
      </c>
      <c r="I7032">
        <v>0.22115000000000001</v>
      </c>
      <c r="J7032">
        <v>0.51344999999999996</v>
      </c>
      <c r="K7032">
        <v>0.43924999999999997</v>
      </c>
      <c r="L7032">
        <v>0.64415</v>
      </c>
    </row>
    <row r="7033" spans="1:12" x14ac:dyDescent="0.3">
      <c r="A7033">
        <v>7032</v>
      </c>
      <c r="B7033">
        <v>0.70315000000000005</v>
      </c>
      <c r="C7033">
        <v>0.64705000000000001</v>
      </c>
      <c r="D7033">
        <v>3.3550000000000003E-2</v>
      </c>
      <c r="E7033">
        <v>0.59465000000000001</v>
      </c>
      <c r="F7033">
        <v>6.2950000000000006E-2</v>
      </c>
      <c r="G7033">
        <v>0.78515000000000001</v>
      </c>
      <c r="H7033">
        <v>0.99245000000000005</v>
      </c>
      <c r="I7033">
        <v>0.83655000000000002</v>
      </c>
      <c r="J7033">
        <v>0.43204999999999999</v>
      </c>
      <c r="K7033">
        <v>0.72565000000000002</v>
      </c>
      <c r="L7033">
        <v>0.67264999999999997</v>
      </c>
    </row>
    <row r="7034" spans="1:12" x14ac:dyDescent="0.3">
      <c r="A7034">
        <v>7033</v>
      </c>
      <c r="B7034">
        <v>0.70325000000000004</v>
      </c>
      <c r="C7034">
        <v>1.9499999999999999E-3</v>
      </c>
      <c r="D7034">
        <v>0.27284999999999998</v>
      </c>
      <c r="E7034">
        <v>0.32774999999999999</v>
      </c>
      <c r="F7034">
        <v>0.34105000000000002</v>
      </c>
      <c r="G7034">
        <v>0.35775000000000001</v>
      </c>
      <c r="H7034">
        <v>0.11745</v>
      </c>
      <c r="I7034">
        <v>0.49114999999999998</v>
      </c>
      <c r="J7034">
        <v>0.95594999999999997</v>
      </c>
      <c r="K7034">
        <v>0.96804999999999997</v>
      </c>
      <c r="L7034">
        <v>0.67415000000000003</v>
      </c>
    </row>
    <row r="7035" spans="1:12" x14ac:dyDescent="0.3">
      <c r="A7035">
        <v>7034</v>
      </c>
      <c r="B7035">
        <v>0.70335000000000003</v>
      </c>
      <c r="C7035">
        <v>0.77764999999999995</v>
      </c>
      <c r="D7035">
        <v>0.47165000000000001</v>
      </c>
      <c r="E7035">
        <v>0.28754999999999997</v>
      </c>
      <c r="F7035">
        <v>0.64315</v>
      </c>
      <c r="G7035">
        <v>4.9500000000000004E-3</v>
      </c>
      <c r="H7035">
        <v>7.3450000000000001E-2</v>
      </c>
      <c r="I7035">
        <v>0.49604999999999999</v>
      </c>
      <c r="J7035">
        <v>0.99195</v>
      </c>
      <c r="K7035">
        <v>0.64664999999999995</v>
      </c>
      <c r="L7035">
        <v>0.33395000000000002</v>
      </c>
    </row>
    <row r="7036" spans="1:12" x14ac:dyDescent="0.3">
      <c r="A7036">
        <v>7035</v>
      </c>
      <c r="B7036">
        <v>0.70345000000000002</v>
      </c>
      <c r="C7036">
        <v>0.64224999999999999</v>
      </c>
      <c r="D7036">
        <v>0.88105</v>
      </c>
      <c r="E7036">
        <v>0.83914999999999995</v>
      </c>
      <c r="F7036">
        <v>0.55245</v>
      </c>
      <c r="G7036">
        <v>0.26845000000000002</v>
      </c>
      <c r="H7036">
        <v>5.5050000000000002E-2</v>
      </c>
      <c r="I7036">
        <v>0.44514999999999999</v>
      </c>
      <c r="J7036">
        <v>0.79595000000000005</v>
      </c>
      <c r="K7036">
        <v>0.83355000000000001</v>
      </c>
      <c r="L7036">
        <v>5.2350000000000001E-2</v>
      </c>
    </row>
    <row r="7037" spans="1:12" x14ac:dyDescent="0.3">
      <c r="A7037">
        <v>7036</v>
      </c>
      <c r="B7037">
        <v>0.70355000000000001</v>
      </c>
      <c r="C7037">
        <v>0.23845</v>
      </c>
      <c r="D7037">
        <v>5.4449999999999998E-2</v>
      </c>
      <c r="E7037">
        <v>0.67454999999999998</v>
      </c>
      <c r="F7037">
        <v>0.15915000000000001</v>
      </c>
      <c r="G7037">
        <v>0.72365000000000002</v>
      </c>
      <c r="H7037">
        <v>7.1349999999999997E-2</v>
      </c>
      <c r="I7037">
        <v>0.63995000000000002</v>
      </c>
      <c r="J7037">
        <v>0.44774999999999998</v>
      </c>
      <c r="K7037">
        <v>0.28305000000000002</v>
      </c>
      <c r="L7037">
        <v>0.84155000000000002</v>
      </c>
    </row>
    <row r="7038" spans="1:12" x14ac:dyDescent="0.3">
      <c r="A7038">
        <v>7037</v>
      </c>
      <c r="B7038">
        <v>0.70365</v>
      </c>
      <c r="C7038">
        <v>0.25435000000000002</v>
      </c>
      <c r="D7038">
        <v>0.57615000000000005</v>
      </c>
      <c r="E7038">
        <v>0.16345000000000001</v>
      </c>
      <c r="F7038">
        <v>0.44095000000000001</v>
      </c>
      <c r="G7038">
        <v>0.95674999999999999</v>
      </c>
      <c r="H7038">
        <v>0.73265000000000002</v>
      </c>
      <c r="I7038">
        <v>0.52575000000000005</v>
      </c>
      <c r="J7038">
        <v>0.55415000000000003</v>
      </c>
      <c r="K7038">
        <v>0.12135</v>
      </c>
      <c r="L7038">
        <v>0.76365000000000005</v>
      </c>
    </row>
    <row r="7039" spans="1:12" x14ac:dyDescent="0.3">
      <c r="A7039">
        <v>7038</v>
      </c>
      <c r="B7039">
        <v>0.70374999999999999</v>
      </c>
      <c r="C7039">
        <v>0.97365000000000002</v>
      </c>
      <c r="D7039">
        <v>0.98355000000000004</v>
      </c>
      <c r="E7039">
        <v>0.75985000000000003</v>
      </c>
      <c r="F7039">
        <v>0.66805000000000003</v>
      </c>
      <c r="G7039">
        <v>0.81904999999999994</v>
      </c>
      <c r="H7039">
        <v>0.21765000000000001</v>
      </c>
      <c r="I7039">
        <v>0.35954999999999998</v>
      </c>
      <c r="J7039">
        <v>0.55774999999999997</v>
      </c>
      <c r="K7039">
        <v>0.61845000000000006</v>
      </c>
      <c r="L7039">
        <v>0.16095000000000001</v>
      </c>
    </row>
    <row r="7040" spans="1:12" x14ac:dyDescent="0.3">
      <c r="A7040">
        <v>7039</v>
      </c>
      <c r="B7040">
        <v>0.70384999999999998</v>
      </c>
      <c r="C7040">
        <v>0.75524999999999998</v>
      </c>
      <c r="D7040">
        <v>0.80664999999999998</v>
      </c>
      <c r="E7040">
        <v>0.94305000000000005</v>
      </c>
      <c r="F7040">
        <v>0.11415</v>
      </c>
      <c r="G7040">
        <v>0.62214999999999998</v>
      </c>
      <c r="H7040">
        <v>0.26505000000000001</v>
      </c>
      <c r="I7040">
        <v>0.50295000000000001</v>
      </c>
      <c r="J7040">
        <v>0.56964999999999999</v>
      </c>
      <c r="K7040">
        <v>0.27245000000000003</v>
      </c>
      <c r="L7040">
        <v>0.98285</v>
      </c>
    </row>
    <row r="7041" spans="1:12" x14ac:dyDescent="0.3">
      <c r="A7041">
        <v>7040</v>
      </c>
      <c r="B7041">
        <v>0.70394999999999996</v>
      </c>
      <c r="C7041">
        <v>0.31274999999999997</v>
      </c>
      <c r="D7041">
        <v>0.81205000000000005</v>
      </c>
      <c r="E7041">
        <v>0.16855000000000001</v>
      </c>
      <c r="F7041">
        <v>0.82604999999999995</v>
      </c>
      <c r="G7041">
        <v>0.86865000000000003</v>
      </c>
      <c r="H7041">
        <v>0.93145</v>
      </c>
      <c r="I7041">
        <v>0.29875000000000002</v>
      </c>
      <c r="J7041">
        <v>0.42704999999999999</v>
      </c>
      <c r="K7041">
        <v>0.87724999999999997</v>
      </c>
      <c r="L7041">
        <v>0.45334999999999998</v>
      </c>
    </row>
    <row r="7042" spans="1:12" x14ac:dyDescent="0.3">
      <c r="A7042">
        <v>7041</v>
      </c>
      <c r="B7042">
        <v>0.70404999999999995</v>
      </c>
      <c r="C7042">
        <v>0.73465000000000003</v>
      </c>
      <c r="D7042">
        <v>0.94935000000000003</v>
      </c>
      <c r="E7042">
        <v>0.11255</v>
      </c>
      <c r="F7042">
        <v>0.59214999999999995</v>
      </c>
      <c r="G7042">
        <v>0.16725000000000001</v>
      </c>
      <c r="H7042">
        <v>0.88575000000000004</v>
      </c>
      <c r="I7042">
        <v>0.13585</v>
      </c>
      <c r="J7042">
        <v>0.93084999999999996</v>
      </c>
      <c r="K7042">
        <v>0.72835000000000005</v>
      </c>
      <c r="L7042">
        <v>1.8350000000000002E-2</v>
      </c>
    </row>
    <row r="7043" spans="1:12" x14ac:dyDescent="0.3">
      <c r="A7043">
        <v>7042</v>
      </c>
      <c r="B7043">
        <v>0.70415000000000005</v>
      </c>
      <c r="C7043">
        <v>0.79135</v>
      </c>
      <c r="D7043">
        <v>0.17865</v>
      </c>
      <c r="E7043">
        <v>0.58145000000000002</v>
      </c>
      <c r="F7043">
        <v>0.96284999999999998</v>
      </c>
      <c r="G7043">
        <v>2.9149999999999999E-2</v>
      </c>
      <c r="H7043">
        <v>0.64695000000000003</v>
      </c>
      <c r="I7043">
        <v>9.4549999999999995E-2</v>
      </c>
      <c r="J7043">
        <v>0.95984999999999998</v>
      </c>
      <c r="K7043">
        <v>0.25414999999999999</v>
      </c>
      <c r="L7043">
        <v>0.44174999999999998</v>
      </c>
    </row>
    <row r="7044" spans="1:12" x14ac:dyDescent="0.3">
      <c r="A7044">
        <v>7043</v>
      </c>
      <c r="B7044">
        <v>0.70425000000000004</v>
      </c>
      <c r="C7044">
        <v>1.755E-2</v>
      </c>
      <c r="D7044">
        <v>0.38235000000000002</v>
      </c>
      <c r="E7044">
        <v>0.62785000000000002</v>
      </c>
      <c r="F7044">
        <v>0.86775000000000002</v>
      </c>
      <c r="G7044">
        <v>0.15925</v>
      </c>
      <c r="H7044">
        <v>7.0499999999999998E-3</v>
      </c>
      <c r="I7044">
        <v>0.24525</v>
      </c>
      <c r="J7044">
        <v>0.91554999999999997</v>
      </c>
      <c r="K7044">
        <v>0.88205</v>
      </c>
      <c r="L7044">
        <v>6.8750000000000006E-2</v>
      </c>
    </row>
    <row r="7045" spans="1:12" x14ac:dyDescent="0.3">
      <c r="A7045">
        <v>7044</v>
      </c>
      <c r="B7045">
        <v>0.70435000000000003</v>
      </c>
      <c r="C7045">
        <v>7.8450000000000006E-2</v>
      </c>
      <c r="D7045">
        <v>0.83284999999999998</v>
      </c>
      <c r="E7045">
        <v>0.90315000000000001</v>
      </c>
      <c r="F7045">
        <v>0.89664999999999995</v>
      </c>
      <c r="G7045">
        <v>0.68435000000000001</v>
      </c>
      <c r="H7045">
        <v>0.96904999999999997</v>
      </c>
      <c r="I7045">
        <v>0.19275</v>
      </c>
      <c r="J7045">
        <v>9.4549999999999995E-2</v>
      </c>
      <c r="K7045">
        <v>0.51434999999999997</v>
      </c>
      <c r="L7045">
        <v>0.92044999999999999</v>
      </c>
    </row>
    <row r="7046" spans="1:12" x14ac:dyDescent="0.3">
      <c r="A7046">
        <v>7045</v>
      </c>
      <c r="B7046">
        <v>0.70445000000000002</v>
      </c>
      <c r="C7046">
        <v>0.35365000000000002</v>
      </c>
      <c r="D7046">
        <v>0.90485000000000004</v>
      </c>
      <c r="E7046">
        <v>0.44945000000000002</v>
      </c>
      <c r="F7046">
        <v>0.73445000000000005</v>
      </c>
      <c r="G7046">
        <v>0.22175</v>
      </c>
      <c r="H7046">
        <v>0.17015</v>
      </c>
      <c r="I7046">
        <v>0.46145000000000003</v>
      </c>
      <c r="J7046">
        <v>9.4750000000000001E-2</v>
      </c>
      <c r="K7046">
        <v>0.24035000000000001</v>
      </c>
      <c r="L7046">
        <v>0.95714999999999995</v>
      </c>
    </row>
    <row r="7047" spans="1:12" x14ac:dyDescent="0.3">
      <c r="A7047">
        <v>7046</v>
      </c>
      <c r="B7047">
        <v>0.70455000000000001</v>
      </c>
      <c r="C7047">
        <v>0.55645</v>
      </c>
      <c r="D7047">
        <v>0.60445000000000004</v>
      </c>
      <c r="E7047">
        <v>0.97785</v>
      </c>
      <c r="F7047">
        <v>0.68725000000000003</v>
      </c>
      <c r="G7047">
        <v>0.65475000000000005</v>
      </c>
      <c r="H7047">
        <v>0.37004999999999999</v>
      </c>
      <c r="I7047">
        <v>6.2549999999999994E-2</v>
      </c>
      <c r="J7047">
        <v>7.6450000000000004E-2</v>
      </c>
      <c r="K7047">
        <v>0.41034999999999999</v>
      </c>
      <c r="L7047">
        <v>0.58845000000000003</v>
      </c>
    </row>
    <row r="7048" spans="1:12" x14ac:dyDescent="0.3">
      <c r="A7048">
        <v>7047</v>
      </c>
      <c r="B7048">
        <v>0.70465</v>
      </c>
      <c r="C7048">
        <v>0.21795</v>
      </c>
      <c r="D7048">
        <v>0.76034999999999997</v>
      </c>
      <c r="E7048">
        <v>0.85135000000000005</v>
      </c>
      <c r="F7048">
        <v>0.32765</v>
      </c>
      <c r="G7048">
        <v>4.045E-2</v>
      </c>
      <c r="H7048">
        <v>3.8350000000000002E-2</v>
      </c>
      <c r="I7048">
        <v>0.10155</v>
      </c>
      <c r="J7048">
        <v>0.40044999999999997</v>
      </c>
      <c r="K7048">
        <v>0.23805000000000001</v>
      </c>
      <c r="L7048">
        <v>0.70765</v>
      </c>
    </row>
    <row r="7049" spans="1:12" x14ac:dyDescent="0.3">
      <c r="A7049">
        <v>7048</v>
      </c>
      <c r="B7049">
        <v>0.70474999999999999</v>
      </c>
      <c r="C7049">
        <v>0.71825000000000006</v>
      </c>
      <c r="D7049">
        <v>0.25685000000000002</v>
      </c>
      <c r="E7049">
        <v>0.90954999999999997</v>
      </c>
      <c r="F7049">
        <v>0.65734999999999999</v>
      </c>
      <c r="G7049">
        <v>0.58155000000000001</v>
      </c>
      <c r="H7049">
        <v>0.27694999999999997</v>
      </c>
      <c r="I7049">
        <v>0.37835000000000002</v>
      </c>
      <c r="J7049">
        <v>0.94725000000000004</v>
      </c>
      <c r="K7049">
        <v>0.50314999999999999</v>
      </c>
      <c r="L7049">
        <v>0.65725</v>
      </c>
    </row>
    <row r="7050" spans="1:12" x14ac:dyDescent="0.3">
      <c r="A7050">
        <v>7049</v>
      </c>
      <c r="B7050">
        <v>0.70484999999999998</v>
      </c>
      <c r="C7050">
        <v>0.21845000000000001</v>
      </c>
      <c r="D7050">
        <v>0.22625000000000001</v>
      </c>
      <c r="E7050">
        <v>0.78585000000000005</v>
      </c>
      <c r="F7050">
        <v>0.41615000000000002</v>
      </c>
      <c r="G7050">
        <v>0.71775</v>
      </c>
      <c r="H7050">
        <v>0.60445000000000004</v>
      </c>
      <c r="I7050">
        <v>0.79464999999999997</v>
      </c>
      <c r="J7050">
        <v>0.80784999999999996</v>
      </c>
      <c r="K7050">
        <v>0.22295000000000001</v>
      </c>
      <c r="L7050">
        <v>0.34475</v>
      </c>
    </row>
    <row r="7051" spans="1:12" x14ac:dyDescent="0.3">
      <c r="A7051">
        <v>7050</v>
      </c>
      <c r="B7051">
        <v>0.70494999999999997</v>
      </c>
      <c r="C7051">
        <v>0.59084999999999999</v>
      </c>
      <c r="D7051">
        <v>3.2750000000000001E-2</v>
      </c>
      <c r="E7051">
        <v>0.68345</v>
      </c>
      <c r="F7051">
        <v>0.86634999999999995</v>
      </c>
      <c r="G7051">
        <v>0.33355000000000001</v>
      </c>
      <c r="H7051">
        <v>0.88014999999999999</v>
      </c>
      <c r="I7051">
        <v>0.21215000000000001</v>
      </c>
      <c r="J7051">
        <v>0.81915000000000004</v>
      </c>
      <c r="K7051">
        <v>0.73045000000000004</v>
      </c>
      <c r="L7051">
        <v>0.85094999999999998</v>
      </c>
    </row>
    <row r="7052" spans="1:12" x14ac:dyDescent="0.3">
      <c r="A7052">
        <v>7051</v>
      </c>
      <c r="B7052">
        <v>0.70504999999999995</v>
      </c>
      <c r="C7052">
        <v>0.58994999999999997</v>
      </c>
      <c r="D7052">
        <v>0.20905000000000001</v>
      </c>
      <c r="E7052">
        <v>0.59025000000000005</v>
      </c>
      <c r="F7052">
        <v>0.79115000000000002</v>
      </c>
      <c r="G7052">
        <v>0.76515</v>
      </c>
      <c r="H7052">
        <v>3.1050000000000001E-2</v>
      </c>
      <c r="I7052">
        <v>0.33265</v>
      </c>
      <c r="J7052">
        <v>0.59735000000000005</v>
      </c>
      <c r="K7052">
        <v>0.42645</v>
      </c>
      <c r="L7052">
        <v>0.59275</v>
      </c>
    </row>
    <row r="7053" spans="1:12" x14ac:dyDescent="0.3">
      <c r="A7053">
        <v>7052</v>
      </c>
      <c r="B7053">
        <v>0.70515000000000005</v>
      </c>
      <c r="C7053">
        <v>0.30164999999999997</v>
      </c>
      <c r="D7053">
        <v>0.80694999999999995</v>
      </c>
      <c r="E7053">
        <v>0.68805000000000005</v>
      </c>
      <c r="F7053">
        <v>0.61445000000000005</v>
      </c>
      <c r="G7053">
        <v>1.6549999999999999E-2</v>
      </c>
      <c r="H7053">
        <v>0.52124999999999999</v>
      </c>
      <c r="I7053">
        <v>6.5500000000000003E-3</v>
      </c>
      <c r="J7053">
        <v>0.35315000000000002</v>
      </c>
      <c r="K7053">
        <v>0.61514999999999997</v>
      </c>
      <c r="L7053">
        <v>1.515E-2</v>
      </c>
    </row>
    <row r="7054" spans="1:12" x14ac:dyDescent="0.3">
      <c r="A7054">
        <v>7053</v>
      </c>
      <c r="B7054">
        <v>0.70525000000000004</v>
      </c>
      <c r="C7054">
        <v>0.90954999999999997</v>
      </c>
      <c r="D7054">
        <v>1.7350000000000001E-2</v>
      </c>
      <c r="E7054">
        <v>0.79705000000000004</v>
      </c>
      <c r="F7054">
        <v>0.24454999999999999</v>
      </c>
      <c r="G7054">
        <v>5.7049999999999997E-2</v>
      </c>
      <c r="H7054">
        <v>0.53564999999999996</v>
      </c>
      <c r="I7054">
        <v>0.45045000000000002</v>
      </c>
      <c r="J7054">
        <v>0.77115</v>
      </c>
      <c r="K7054">
        <v>0.57204999999999995</v>
      </c>
      <c r="L7054">
        <v>0.67135</v>
      </c>
    </row>
    <row r="7055" spans="1:12" x14ac:dyDescent="0.3">
      <c r="A7055">
        <v>7054</v>
      </c>
      <c r="B7055">
        <v>0.70535000000000003</v>
      </c>
      <c r="C7055">
        <v>0.13295000000000001</v>
      </c>
      <c r="D7055">
        <v>0.28034999999999999</v>
      </c>
      <c r="E7055">
        <v>0.26415</v>
      </c>
      <c r="F7055">
        <v>0.51144999999999996</v>
      </c>
      <c r="G7055">
        <v>0.84775</v>
      </c>
      <c r="H7055">
        <v>0.63475000000000004</v>
      </c>
      <c r="I7055">
        <v>0.90715000000000001</v>
      </c>
      <c r="J7055">
        <v>0.49664999999999998</v>
      </c>
      <c r="K7055">
        <v>0.66225000000000001</v>
      </c>
      <c r="L7055">
        <v>0.17595</v>
      </c>
    </row>
    <row r="7056" spans="1:12" x14ac:dyDescent="0.3">
      <c r="A7056">
        <v>7055</v>
      </c>
      <c r="B7056">
        <v>0.70545000000000002</v>
      </c>
      <c r="C7056">
        <v>0.72885</v>
      </c>
      <c r="D7056">
        <v>0.83594999999999997</v>
      </c>
      <c r="E7056">
        <v>0.84484999999999999</v>
      </c>
      <c r="F7056">
        <v>0.35475000000000001</v>
      </c>
      <c r="G7056">
        <v>0.59584999999999999</v>
      </c>
      <c r="H7056">
        <v>0.64485000000000003</v>
      </c>
      <c r="I7056">
        <v>0.96484999999999999</v>
      </c>
      <c r="J7056">
        <v>0.79115000000000002</v>
      </c>
      <c r="K7056">
        <v>0.30814999999999998</v>
      </c>
      <c r="L7056">
        <v>0.73875000000000002</v>
      </c>
    </row>
    <row r="7057" spans="1:12" x14ac:dyDescent="0.3">
      <c r="A7057">
        <v>7056</v>
      </c>
      <c r="B7057">
        <v>0.70555000000000001</v>
      </c>
      <c r="C7057">
        <v>8.2849999999999993E-2</v>
      </c>
      <c r="D7057">
        <v>0.15254999999999999</v>
      </c>
      <c r="E7057">
        <v>0.33405000000000001</v>
      </c>
      <c r="F7057">
        <v>0.27345000000000003</v>
      </c>
      <c r="G7057">
        <v>0.35235</v>
      </c>
      <c r="H7057">
        <v>0.33105000000000001</v>
      </c>
      <c r="I7057">
        <v>0.97904999999999998</v>
      </c>
      <c r="J7057">
        <v>0.73785000000000001</v>
      </c>
      <c r="K7057">
        <v>0.94784999999999997</v>
      </c>
      <c r="L7057">
        <v>0.19264999999999999</v>
      </c>
    </row>
    <row r="7058" spans="1:12" x14ac:dyDescent="0.3">
      <c r="A7058">
        <v>7057</v>
      </c>
      <c r="B7058">
        <v>0.70565</v>
      </c>
      <c r="C7058">
        <v>3.175E-2</v>
      </c>
      <c r="D7058">
        <v>0.70965</v>
      </c>
      <c r="E7058">
        <v>0.47554999999999997</v>
      </c>
      <c r="F7058">
        <v>0.93354999999999999</v>
      </c>
      <c r="G7058">
        <v>0.62295</v>
      </c>
      <c r="H7058">
        <v>1.1849999999999999E-2</v>
      </c>
      <c r="I7058">
        <v>0.93284999999999996</v>
      </c>
      <c r="J7058">
        <v>0.18754999999999999</v>
      </c>
      <c r="K7058">
        <v>0.92535000000000001</v>
      </c>
      <c r="L7058">
        <v>0.56664999999999999</v>
      </c>
    </row>
    <row r="7059" spans="1:12" x14ac:dyDescent="0.3">
      <c r="A7059">
        <v>7058</v>
      </c>
      <c r="B7059">
        <v>0.70574999999999999</v>
      </c>
      <c r="C7059">
        <v>0.64295000000000002</v>
      </c>
      <c r="D7059">
        <v>0.45865</v>
      </c>
      <c r="E7059">
        <v>0.44435000000000002</v>
      </c>
      <c r="F7059">
        <v>0.46665000000000001</v>
      </c>
      <c r="G7059">
        <v>0.21554999999999999</v>
      </c>
      <c r="H7059">
        <v>0.52834999999999999</v>
      </c>
      <c r="I7059">
        <v>0.93164999999999998</v>
      </c>
      <c r="J7059">
        <v>0.80595000000000006</v>
      </c>
      <c r="K7059">
        <v>0.10205</v>
      </c>
      <c r="L7059">
        <v>0.95135000000000003</v>
      </c>
    </row>
    <row r="7060" spans="1:12" x14ac:dyDescent="0.3">
      <c r="A7060">
        <v>7059</v>
      </c>
      <c r="B7060">
        <v>0.70584999999999998</v>
      </c>
      <c r="C7060">
        <v>0.78075000000000006</v>
      </c>
      <c r="D7060">
        <v>0.80125000000000002</v>
      </c>
      <c r="E7060">
        <v>0.45355000000000001</v>
      </c>
      <c r="F7060">
        <v>0.61024999999999996</v>
      </c>
      <c r="G7060">
        <v>0.84984999999999999</v>
      </c>
      <c r="H7060">
        <v>0.13225000000000001</v>
      </c>
      <c r="I7060">
        <v>0.35915000000000002</v>
      </c>
      <c r="J7060">
        <v>0.21615000000000001</v>
      </c>
      <c r="K7060">
        <v>0.95074999999999998</v>
      </c>
      <c r="L7060">
        <v>0.18074999999999999</v>
      </c>
    </row>
    <row r="7061" spans="1:12" x14ac:dyDescent="0.3">
      <c r="A7061">
        <v>7060</v>
      </c>
      <c r="B7061">
        <v>0.70594999999999997</v>
      </c>
      <c r="C7061">
        <v>0.71684999999999999</v>
      </c>
      <c r="D7061">
        <v>0.81335000000000002</v>
      </c>
      <c r="E7061">
        <v>0.90375000000000005</v>
      </c>
      <c r="F7061">
        <v>0.49345</v>
      </c>
      <c r="G7061">
        <v>0.43924999999999997</v>
      </c>
      <c r="H7061">
        <v>0.47055000000000002</v>
      </c>
      <c r="I7061">
        <v>0.15515000000000001</v>
      </c>
      <c r="J7061">
        <v>0.60235000000000005</v>
      </c>
      <c r="K7061">
        <v>0.24135000000000001</v>
      </c>
      <c r="L7061">
        <v>0.59884999999999999</v>
      </c>
    </row>
    <row r="7062" spans="1:12" x14ac:dyDescent="0.3">
      <c r="A7062">
        <v>7061</v>
      </c>
      <c r="B7062">
        <v>0.70604999999999996</v>
      </c>
      <c r="C7062">
        <v>0.78064999999999996</v>
      </c>
      <c r="D7062">
        <v>0.58714999999999995</v>
      </c>
      <c r="E7062">
        <v>0.73624999999999996</v>
      </c>
      <c r="F7062">
        <v>0.94125000000000003</v>
      </c>
      <c r="G7062">
        <v>2.1350000000000001E-2</v>
      </c>
      <c r="H7062">
        <v>0.72155000000000002</v>
      </c>
      <c r="I7062">
        <v>0.89015</v>
      </c>
      <c r="J7062">
        <v>0.59045000000000003</v>
      </c>
      <c r="K7062">
        <v>0.11144999999999999</v>
      </c>
      <c r="L7062">
        <v>0.69205000000000005</v>
      </c>
    </row>
    <row r="7063" spans="1:12" x14ac:dyDescent="0.3">
      <c r="A7063">
        <v>7062</v>
      </c>
      <c r="B7063">
        <v>0.70615000000000006</v>
      </c>
      <c r="C7063">
        <v>0.39984999999999998</v>
      </c>
      <c r="D7063">
        <v>0.75355000000000005</v>
      </c>
      <c r="E7063">
        <v>0.46525</v>
      </c>
      <c r="F7063">
        <v>0.43204999999999999</v>
      </c>
      <c r="G7063">
        <v>0.30835000000000001</v>
      </c>
      <c r="H7063">
        <v>0.72245000000000004</v>
      </c>
      <c r="I7063">
        <v>0.43974999999999997</v>
      </c>
      <c r="J7063">
        <v>0.41554999999999997</v>
      </c>
      <c r="K7063">
        <v>0.78185000000000004</v>
      </c>
      <c r="L7063">
        <v>0.37035000000000001</v>
      </c>
    </row>
    <row r="7064" spans="1:12" x14ac:dyDescent="0.3">
      <c r="A7064">
        <v>7063</v>
      </c>
      <c r="B7064">
        <v>0.70625000000000004</v>
      </c>
      <c r="C7064">
        <v>0.17685000000000001</v>
      </c>
      <c r="D7064">
        <v>0.47475000000000001</v>
      </c>
      <c r="E7064">
        <v>0.78864999999999996</v>
      </c>
      <c r="F7064">
        <v>0.37135000000000001</v>
      </c>
      <c r="G7064">
        <v>0.62334999999999996</v>
      </c>
      <c r="H7064">
        <v>0.22275</v>
      </c>
      <c r="I7064">
        <v>0.32995000000000002</v>
      </c>
      <c r="J7064">
        <v>0.90024999999999999</v>
      </c>
      <c r="K7064">
        <v>0.79195000000000004</v>
      </c>
      <c r="L7064">
        <v>0.12275</v>
      </c>
    </row>
    <row r="7065" spans="1:12" x14ac:dyDescent="0.3">
      <c r="A7065">
        <v>7064</v>
      </c>
      <c r="B7065">
        <v>0.70635000000000003</v>
      </c>
      <c r="C7065">
        <v>0.99765000000000004</v>
      </c>
      <c r="D7065">
        <v>0.75505</v>
      </c>
      <c r="E7065">
        <v>0.82464999999999999</v>
      </c>
      <c r="F7065">
        <v>0.13925000000000001</v>
      </c>
      <c r="G7065">
        <v>1.4999999999999999E-4</v>
      </c>
      <c r="H7065">
        <v>0.42344999999999999</v>
      </c>
      <c r="I7065">
        <v>0.66385000000000005</v>
      </c>
      <c r="J7065">
        <v>0.83065</v>
      </c>
      <c r="K7065">
        <v>0.34255000000000002</v>
      </c>
      <c r="L7065">
        <v>0.75624999999999998</v>
      </c>
    </row>
    <row r="7066" spans="1:12" x14ac:dyDescent="0.3">
      <c r="A7066">
        <v>7065</v>
      </c>
      <c r="B7066">
        <v>0.70645000000000002</v>
      </c>
      <c r="C7066">
        <v>0.82804999999999995</v>
      </c>
      <c r="D7066">
        <v>0.54984999999999995</v>
      </c>
      <c r="E7066">
        <v>0.30885000000000001</v>
      </c>
      <c r="F7066">
        <v>1.6549999999999999E-2</v>
      </c>
      <c r="G7066">
        <v>0.49564999999999998</v>
      </c>
      <c r="H7066">
        <v>0.49904999999999999</v>
      </c>
      <c r="I7066">
        <v>0.87705</v>
      </c>
      <c r="J7066">
        <v>0.17205000000000001</v>
      </c>
      <c r="K7066">
        <v>0.99734999999999996</v>
      </c>
      <c r="L7066">
        <v>0.55374999999999996</v>
      </c>
    </row>
    <row r="7067" spans="1:12" x14ac:dyDescent="0.3">
      <c r="A7067">
        <v>7066</v>
      </c>
      <c r="B7067">
        <v>0.70655000000000001</v>
      </c>
      <c r="C7067">
        <v>0.73734999999999995</v>
      </c>
      <c r="D7067">
        <v>0.26035000000000003</v>
      </c>
      <c r="E7067">
        <v>0.37805</v>
      </c>
      <c r="F7067">
        <v>0.35204999999999997</v>
      </c>
      <c r="G7067">
        <v>0.38915</v>
      </c>
      <c r="H7067">
        <v>0.23665</v>
      </c>
      <c r="I7067">
        <v>0.88605</v>
      </c>
      <c r="J7067">
        <v>0.55405000000000004</v>
      </c>
      <c r="K7067">
        <v>0.24784999999999999</v>
      </c>
      <c r="L7067">
        <v>3.175E-2</v>
      </c>
    </row>
    <row r="7068" spans="1:12" x14ac:dyDescent="0.3">
      <c r="A7068">
        <v>7067</v>
      </c>
      <c r="B7068">
        <v>0.70665</v>
      </c>
      <c r="C7068">
        <v>8.3349999999999994E-2</v>
      </c>
      <c r="D7068">
        <v>4.7550000000000002E-2</v>
      </c>
      <c r="E7068">
        <v>1.025E-2</v>
      </c>
      <c r="F7068">
        <v>0.23685</v>
      </c>
      <c r="G7068">
        <v>0.96924999999999994</v>
      </c>
      <c r="H7068">
        <v>0.44264999999999999</v>
      </c>
      <c r="I7068">
        <v>0.28175</v>
      </c>
      <c r="J7068">
        <v>0.91874999999999996</v>
      </c>
      <c r="K7068">
        <v>0.31395000000000001</v>
      </c>
      <c r="L7068">
        <v>0.50585000000000002</v>
      </c>
    </row>
    <row r="7069" spans="1:12" x14ac:dyDescent="0.3">
      <c r="A7069">
        <v>7068</v>
      </c>
      <c r="B7069">
        <v>0.70674999999999999</v>
      </c>
      <c r="C7069">
        <v>0.23405000000000001</v>
      </c>
      <c r="D7069">
        <v>0.49945000000000001</v>
      </c>
      <c r="E7069">
        <v>0.57384999999999997</v>
      </c>
      <c r="F7069">
        <v>0.75095000000000001</v>
      </c>
      <c r="G7069">
        <v>0.87675000000000003</v>
      </c>
      <c r="H7069">
        <v>0.38285000000000002</v>
      </c>
      <c r="I7069">
        <v>0.71625000000000005</v>
      </c>
      <c r="J7069">
        <v>0.72004999999999997</v>
      </c>
      <c r="K7069">
        <v>0.32924999999999999</v>
      </c>
      <c r="L7069">
        <v>0.75865000000000005</v>
      </c>
    </row>
    <row r="7070" spans="1:12" x14ac:dyDescent="0.3">
      <c r="A7070">
        <v>7069</v>
      </c>
      <c r="B7070">
        <v>0.70684999999999998</v>
      </c>
      <c r="C7070">
        <v>0.14954999999999999</v>
      </c>
      <c r="D7070">
        <v>0.94635000000000002</v>
      </c>
      <c r="E7070">
        <v>0.19205</v>
      </c>
      <c r="F7070">
        <v>0.79085000000000005</v>
      </c>
      <c r="G7070">
        <v>0.81435000000000002</v>
      </c>
      <c r="H7070">
        <v>0.31895000000000001</v>
      </c>
      <c r="I7070">
        <v>0.78954999999999997</v>
      </c>
      <c r="J7070">
        <v>0.78125</v>
      </c>
      <c r="K7070">
        <v>0.73604999999999998</v>
      </c>
      <c r="L7070">
        <v>0.97824999999999995</v>
      </c>
    </row>
    <row r="7071" spans="1:12" x14ac:dyDescent="0.3">
      <c r="A7071">
        <v>7070</v>
      </c>
      <c r="B7071">
        <v>0.70694999999999997</v>
      </c>
      <c r="C7071">
        <v>0.12615000000000001</v>
      </c>
      <c r="D7071">
        <v>0.34555000000000002</v>
      </c>
      <c r="E7071">
        <v>0.44424999999999998</v>
      </c>
      <c r="F7071">
        <v>0.42525000000000002</v>
      </c>
      <c r="G7071">
        <v>0.53564999999999996</v>
      </c>
      <c r="H7071">
        <v>0.96814999999999996</v>
      </c>
      <c r="I7071">
        <v>0.24975</v>
      </c>
      <c r="J7071">
        <v>0.65334999999999999</v>
      </c>
      <c r="K7071">
        <v>0.79825000000000002</v>
      </c>
      <c r="L7071">
        <v>0.91274999999999995</v>
      </c>
    </row>
    <row r="7072" spans="1:12" x14ac:dyDescent="0.3">
      <c r="A7072">
        <v>7071</v>
      </c>
      <c r="B7072">
        <v>0.70704999999999996</v>
      </c>
      <c r="C7072">
        <v>0.67425000000000002</v>
      </c>
      <c r="D7072">
        <v>0.47615000000000002</v>
      </c>
      <c r="E7072">
        <v>0.64644999999999997</v>
      </c>
      <c r="F7072">
        <v>0.33495000000000003</v>
      </c>
      <c r="G7072">
        <v>0.89915</v>
      </c>
      <c r="H7072">
        <v>0.98724999999999996</v>
      </c>
      <c r="I7072">
        <v>0.14374999999999999</v>
      </c>
      <c r="J7072">
        <v>0.38924999999999998</v>
      </c>
      <c r="K7072">
        <v>0.18625</v>
      </c>
      <c r="L7072">
        <v>0.11155</v>
      </c>
    </row>
    <row r="7073" spans="1:12" x14ac:dyDescent="0.3">
      <c r="A7073">
        <v>7072</v>
      </c>
      <c r="B7073">
        <v>0.70714999999999995</v>
      </c>
      <c r="C7073">
        <v>0.39815</v>
      </c>
      <c r="D7073">
        <v>0.66134999999999999</v>
      </c>
      <c r="E7073">
        <v>0.10965</v>
      </c>
      <c r="F7073">
        <v>0.12395</v>
      </c>
      <c r="G7073">
        <v>0.29994999999999999</v>
      </c>
      <c r="H7073">
        <v>0.30354999999999999</v>
      </c>
      <c r="I7073">
        <v>4.2500000000000003E-3</v>
      </c>
      <c r="J7073">
        <v>6.1949999999999998E-2</v>
      </c>
      <c r="K7073">
        <v>0.84994999999999998</v>
      </c>
      <c r="L7073">
        <v>3.9750000000000001E-2</v>
      </c>
    </row>
    <row r="7074" spans="1:12" x14ac:dyDescent="0.3">
      <c r="A7074">
        <v>7073</v>
      </c>
      <c r="B7074">
        <v>0.70725000000000005</v>
      </c>
      <c r="C7074">
        <v>0.84545000000000003</v>
      </c>
      <c r="D7074">
        <v>0.28434999999999999</v>
      </c>
      <c r="E7074">
        <v>0.76434999999999997</v>
      </c>
      <c r="F7074">
        <v>0.36804999999999999</v>
      </c>
      <c r="G7074">
        <v>0.48835000000000001</v>
      </c>
      <c r="H7074">
        <v>0.71484999999999999</v>
      </c>
      <c r="I7074">
        <v>0.70474999999999999</v>
      </c>
      <c r="J7074">
        <v>0.52264999999999995</v>
      </c>
      <c r="K7074">
        <v>0.27465000000000001</v>
      </c>
      <c r="L7074">
        <v>0.38705000000000001</v>
      </c>
    </row>
    <row r="7075" spans="1:12" x14ac:dyDescent="0.3">
      <c r="A7075">
        <v>7074</v>
      </c>
      <c r="B7075">
        <v>0.70735000000000003</v>
      </c>
      <c r="C7075">
        <v>0.39734999999999998</v>
      </c>
      <c r="D7075">
        <v>0.77964999999999995</v>
      </c>
      <c r="E7075">
        <v>0.27655000000000002</v>
      </c>
      <c r="F7075">
        <v>0.23985000000000001</v>
      </c>
      <c r="G7075">
        <v>0.29585</v>
      </c>
      <c r="H7075">
        <v>0.46984999999999999</v>
      </c>
      <c r="I7075">
        <v>0.57855000000000001</v>
      </c>
      <c r="J7075">
        <v>0.34584999999999999</v>
      </c>
      <c r="K7075">
        <v>0.26845000000000002</v>
      </c>
      <c r="L7075">
        <v>0.21955</v>
      </c>
    </row>
    <row r="7076" spans="1:12" x14ac:dyDescent="0.3">
      <c r="A7076">
        <v>7075</v>
      </c>
      <c r="B7076">
        <v>0.70745000000000002</v>
      </c>
      <c r="C7076">
        <v>0.89595000000000002</v>
      </c>
      <c r="D7076">
        <v>0.51454999999999995</v>
      </c>
      <c r="E7076">
        <v>0.41465000000000002</v>
      </c>
      <c r="F7076">
        <v>0.28784999999999999</v>
      </c>
      <c r="G7076">
        <v>0.55384999999999995</v>
      </c>
      <c r="H7076">
        <v>0.99165000000000003</v>
      </c>
      <c r="I7076">
        <v>0.67095000000000005</v>
      </c>
      <c r="J7076">
        <v>0.43914999999999998</v>
      </c>
      <c r="K7076">
        <v>0.31054999999999999</v>
      </c>
      <c r="L7076">
        <v>0.80035000000000001</v>
      </c>
    </row>
    <row r="7077" spans="1:12" x14ac:dyDescent="0.3">
      <c r="A7077">
        <v>7076</v>
      </c>
      <c r="B7077">
        <v>0.70755000000000001</v>
      </c>
      <c r="C7077">
        <v>0.24055000000000001</v>
      </c>
      <c r="D7077">
        <v>0.89224999999999999</v>
      </c>
      <c r="E7077">
        <v>0.15545</v>
      </c>
      <c r="F7077">
        <v>0.23185</v>
      </c>
      <c r="G7077">
        <v>0.61734999999999995</v>
      </c>
      <c r="H7077">
        <v>0.46805000000000002</v>
      </c>
      <c r="I7077">
        <v>0.85604999999999998</v>
      </c>
      <c r="J7077">
        <v>1.025E-2</v>
      </c>
      <c r="K7077">
        <v>0.44155</v>
      </c>
      <c r="L7077">
        <v>0.38495000000000001</v>
      </c>
    </row>
    <row r="7078" spans="1:12" x14ac:dyDescent="0.3">
      <c r="A7078">
        <v>7077</v>
      </c>
      <c r="B7078">
        <v>0.70765</v>
      </c>
      <c r="C7078">
        <v>0.40844999999999998</v>
      </c>
      <c r="D7078">
        <v>0.13705000000000001</v>
      </c>
      <c r="E7078">
        <v>0.50565000000000004</v>
      </c>
      <c r="F7078">
        <v>0.59694999999999998</v>
      </c>
      <c r="G7078">
        <v>0.77475000000000005</v>
      </c>
      <c r="H7078">
        <v>0.25014999999999998</v>
      </c>
      <c r="I7078">
        <v>0.22255</v>
      </c>
      <c r="J7078">
        <v>0.69464999999999999</v>
      </c>
      <c r="K7078">
        <v>0.38755000000000001</v>
      </c>
      <c r="L7078">
        <v>0.65044999999999997</v>
      </c>
    </row>
    <row r="7079" spans="1:12" x14ac:dyDescent="0.3">
      <c r="A7079">
        <v>7078</v>
      </c>
      <c r="B7079">
        <v>0.70774999999999999</v>
      </c>
      <c r="C7079">
        <v>3.1150000000000001E-2</v>
      </c>
      <c r="D7079">
        <v>0.50144999999999995</v>
      </c>
      <c r="E7079">
        <v>0.81215000000000004</v>
      </c>
      <c r="F7079">
        <v>0.67864999999999998</v>
      </c>
      <c r="G7079">
        <v>0.82225000000000004</v>
      </c>
      <c r="H7079">
        <v>0.94294999999999995</v>
      </c>
      <c r="I7079">
        <v>0.77495000000000003</v>
      </c>
      <c r="J7079">
        <v>0.99255000000000004</v>
      </c>
      <c r="K7079">
        <v>0.65644999999999998</v>
      </c>
      <c r="L7079">
        <v>0.74475000000000002</v>
      </c>
    </row>
    <row r="7080" spans="1:12" x14ac:dyDescent="0.3">
      <c r="A7080">
        <v>7079</v>
      </c>
      <c r="B7080">
        <v>0.70784999999999998</v>
      </c>
      <c r="C7080">
        <v>0.74924999999999997</v>
      </c>
      <c r="D7080">
        <v>2.5500000000000002E-3</v>
      </c>
      <c r="E7080">
        <v>6.6449999999999995E-2</v>
      </c>
      <c r="F7080">
        <v>2.545E-2</v>
      </c>
      <c r="G7080">
        <v>0.86904999999999999</v>
      </c>
      <c r="H7080">
        <v>0.55584999999999996</v>
      </c>
      <c r="I7080">
        <v>0.81625000000000003</v>
      </c>
      <c r="J7080">
        <v>0.58425000000000005</v>
      </c>
      <c r="K7080">
        <v>0.32245000000000001</v>
      </c>
      <c r="L7080">
        <v>0.42904999999999999</v>
      </c>
    </row>
    <row r="7081" spans="1:12" x14ac:dyDescent="0.3">
      <c r="A7081">
        <v>7080</v>
      </c>
      <c r="B7081">
        <v>0.70794999999999997</v>
      </c>
      <c r="C7081">
        <v>0.42635000000000001</v>
      </c>
      <c r="D7081">
        <v>0.84855000000000003</v>
      </c>
      <c r="E7081">
        <v>1.65E-3</v>
      </c>
      <c r="F7081">
        <v>0.55074999999999996</v>
      </c>
      <c r="G7081">
        <v>0.28555000000000003</v>
      </c>
      <c r="H7081">
        <v>0.49445</v>
      </c>
      <c r="I7081">
        <v>4.5350000000000001E-2</v>
      </c>
      <c r="J7081">
        <v>0.81655</v>
      </c>
      <c r="K7081">
        <v>8.8450000000000001E-2</v>
      </c>
      <c r="L7081">
        <v>0.40634999999999999</v>
      </c>
    </row>
    <row r="7082" spans="1:12" x14ac:dyDescent="0.3">
      <c r="A7082">
        <v>7081</v>
      </c>
      <c r="B7082">
        <v>0.70804999999999996</v>
      </c>
      <c r="C7082">
        <v>0.64244999999999997</v>
      </c>
      <c r="D7082">
        <v>0.86875000000000002</v>
      </c>
      <c r="E7082">
        <v>0.32524999999999998</v>
      </c>
      <c r="F7082">
        <v>0.21795</v>
      </c>
      <c r="G7082">
        <v>0.41134999999999999</v>
      </c>
      <c r="H7082">
        <v>0.37995000000000001</v>
      </c>
      <c r="I7082">
        <v>0.30985000000000001</v>
      </c>
      <c r="J7082">
        <v>0.10614999999999999</v>
      </c>
      <c r="K7082">
        <v>0.86845000000000006</v>
      </c>
      <c r="L7082">
        <v>0.55715000000000003</v>
      </c>
    </row>
    <row r="7083" spans="1:12" x14ac:dyDescent="0.3">
      <c r="A7083">
        <v>7082</v>
      </c>
      <c r="B7083">
        <v>0.70814999999999995</v>
      </c>
      <c r="C7083">
        <v>0.79684999999999995</v>
      </c>
      <c r="D7083">
        <v>0.78444999999999998</v>
      </c>
      <c r="E7083">
        <v>0.17235</v>
      </c>
      <c r="F7083">
        <v>0.16744999999999999</v>
      </c>
      <c r="G7083">
        <v>0.26674999999999999</v>
      </c>
      <c r="H7083">
        <v>0.93284999999999996</v>
      </c>
      <c r="I7083">
        <v>0.94674999999999998</v>
      </c>
      <c r="J7083">
        <v>8.2650000000000001E-2</v>
      </c>
      <c r="K7083">
        <v>0.75465000000000004</v>
      </c>
      <c r="L7083">
        <v>0.34455000000000002</v>
      </c>
    </row>
    <row r="7084" spans="1:12" x14ac:dyDescent="0.3">
      <c r="A7084">
        <v>7083</v>
      </c>
      <c r="B7084">
        <v>0.70825000000000005</v>
      </c>
      <c r="C7084">
        <v>0.86755000000000004</v>
      </c>
      <c r="D7084">
        <v>0.14374999999999999</v>
      </c>
      <c r="E7084">
        <v>0.64785000000000004</v>
      </c>
      <c r="F7084">
        <v>0.64115</v>
      </c>
      <c r="G7084">
        <v>5.0349999999999999E-2</v>
      </c>
      <c r="H7084">
        <v>0.29625000000000001</v>
      </c>
      <c r="I7084">
        <v>7.1550000000000002E-2</v>
      </c>
      <c r="J7084">
        <v>0.82525000000000004</v>
      </c>
      <c r="K7084">
        <v>0.94394999999999996</v>
      </c>
      <c r="L7084">
        <v>0.49064999999999998</v>
      </c>
    </row>
    <row r="7085" spans="1:12" x14ac:dyDescent="0.3">
      <c r="A7085">
        <v>7084</v>
      </c>
      <c r="B7085">
        <v>0.70835000000000004</v>
      </c>
      <c r="C7085">
        <v>0.46074999999999999</v>
      </c>
      <c r="D7085">
        <v>0.75985000000000003</v>
      </c>
      <c r="E7085">
        <v>0.60794999999999999</v>
      </c>
      <c r="F7085">
        <v>0.64215</v>
      </c>
      <c r="G7085">
        <v>0.83655000000000002</v>
      </c>
      <c r="H7085">
        <v>0.22445000000000001</v>
      </c>
      <c r="I7085">
        <v>0.79695000000000005</v>
      </c>
      <c r="J7085">
        <v>0.61645000000000005</v>
      </c>
      <c r="K7085">
        <v>0.89695000000000003</v>
      </c>
      <c r="L7085">
        <v>0.82315000000000005</v>
      </c>
    </row>
    <row r="7086" spans="1:12" x14ac:dyDescent="0.3">
      <c r="A7086">
        <v>7085</v>
      </c>
      <c r="B7086">
        <v>0.70845000000000002</v>
      </c>
      <c r="C7086">
        <v>0.69894999999999996</v>
      </c>
      <c r="D7086">
        <v>0.49345</v>
      </c>
      <c r="E7086">
        <v>0.31054999999999999</v>
      </c>
      <c r="F7086">
        <v>0.93674999999999997</v>
      </c>
      <c r="G7086">
        <v>0.85814999999999997</v>
      </c>
      <c r="H7086">
        <v>0.45515</v>
      </c>
      <c r="I7086">
        <v>0.41515000000000002</v>
      </c>
      <c r="J7086">
        <v>0.97745000000000004</v>
      </c>
      <c r="K7086">
        <v>0.83855000000000002</v>
      </c>
      <c r="L7086">
        <v>0.53625</v>
      </c>
    </row>
    <row r="7087" spans="1:12" x14ac:dyDescent="0.3">
      <c r="A7087">
        <v>7086</v>
      </c>
      <c r="B7087">
        <v>0.70855000000000001</v>
      </c>
      <c r="C7087">
        <v>0.46784999999999999</v>
      </c>
      <c r="D7087">
        <v>0.94374999999999998</v>
      </c>
      <c r="E7087">
        <v>0.34944999999999998</v>
      </c>
      <c r="F7087">
        <v>0.73824999999999996</v>
      </c>
      <c r="G7087">
        <v>0.48065000000000002</v>
      </c>
      <c r="H7087">
        <v>0.19275</v>
      </c>
      <c r="I7087">
        <v>0.71165</v>
      </c>
      <c r="J7087">
        <v>0.32924999999999999</v>
      </c>
      <c r="K7087">
        <v>0.36645</v>
      </c>
      <c r="L7087">
        <v>0.77034999999999998</v>
      </c>
    </row>
    <row r="7088" spans="1:12" x14ac:dyDescent="0.3">
      <c r="A7088">
        <v>7087</v>
      </c>
      <c r="B7088">
        <v>0.70865</v>
      </c>
      <c r="C7088">
        <v>0.99034999999999995</v>
      </c>
      <c r="D7088">
        <v>0.33334999999999998</v>
      </c>
      <c r="E7088">
        <v>7.7249999999999999E-2</v>
      </c>
      <c r="F7088">
        <v>0.90964999999999996</v>
      </c>
      <c r="G7088">
        <v>0.12575</v>
      </c>
      <c r="H7088">
        <v>0.78605000000000003</v>
      </c>
      <c r="I7088">
        <v>7.3550000000000004E-2</v>
      </c>
      <c r="J7088">
        <v>0.89315</v>
      </c>
      <c r="K7088">
        <v>0.52864999999999995</v>
      </c>
      <c r="L7088">
        <v>0.74724999999999997</v>
      </c>
    </row>
    <row r="7089" spans="1:12" x14ac:dyDescent="0.3">
      <c r="A7089">
        <v>7088</v>
      </c>
      <c r="B7089">
        <v>0.70874999999999999</v>
      </c>
      <c r="C7089">
        <v>0.46045000000000003</v>
      </c>
      <c r="D7089">
        <v>0.23365</v>
      </c>
      <c r="E7089">
        <v>0.91364999999999996</v>
      </c>
      <c r="F7089">
        <v>0.78385000000000005</v>
      </c>
      <c r="G7089">
        <v>0.14215</v>
      </c>
      <c r="H7089">
        <v>0.48494999999999999</v>
      </c>
      <c r="I7089">
        <v>0.49295</v>
      </c>
      <c r="J7089">
        <v>1.265E-2</v>
      </c>
      <c r="K7089">
        <v>0.70765</v>
      </c>
      <c r="L7089">
        <v>0.24015</v>
      </c>
    </row>
    <row r="7090" spans="1:12" x14ac:dyDescent="0.3">
      <c r="A7090">
        <v>7089</v>
      </c>
      <c r="B7090">
        <v>0.70884999999999998</v>
      </c>
      <c r="C7090">
        <v>0.82545000000000002</v>
      </c>
      <c r="D7090">
        <v>0.99904999999999999</v>
      </c>
      <c r="E7090">
        <v>0.96914999999999996</v>
      </c>
      <c r="F7090">
        <v>2.15E-3</v>
      </c>
      <c r="G7090">
        <v>0.69825000000000004</v>
      </c>
      <c r="H7090">
        <v>5.9150000000000001E-2</v>
      </c>
      <c r="I7090">
        <v>0.55574999999999997</v>
      </c>
      <c r="J7090">
        <v>0.88565000000000005</v>
      </c>
      <c r="K7090">
        <v>0.20135</v>
      </c>
      <c r="L7090">
        <v>0.55664999999999998</v>
      </c>
    </row>
    <row r="7091" spans="1:12" x14ac:dyDescent="0.3">
      <c r="A7091">
        <v>7090</v>
      </c>
      <c r="B7091">
        <v>0.70894999999999997</v>
      </c>
      <c r="C7091">
        <v>0.20715</v>
      </c>
      <c r="D7091">
        <v>0.16475000000000001</v>
      </c>
      <c r="E7091">
        <v>0.67905000000000004</v>
      </c>
      <c r="F7091">
        <v>0.57155</v>
      </c>
      <c r="G7091">
        <v>0.60314999999999996</v>
      </c>
      <c r="H7091">
        <v>0.26824999999999999</v>
      </c>
      <c r="I7091">
        <v>0.85634999999999994</v>
      </c>
      <c r="J7091">
        <v>0.64734999999999998</v>
      </c>
      <c r="K7091">
        <v>6.9750000000000006E-2</v>
      </c>
      <c r="L7091">
        <v>0.12615000000000001</v>
      </c>
    </row>
    <row r="7092" spans="1:12" x14ac:dyDescent="0.3">
      <c r="A7092">
        <v>7091</v>
      </c>
      <c r="B7092">
        <v>0.70904999999999996</v>
      </c>
      <c r="C7092">
        <v>0.57364999999999999</v>
      </c>
      <c r="D7092">
        <v>0.22985</v>
      </c>
      <c r="E7092">
        <v>0.82194999999999996</v>
      </c>
      <c r="F7092">
        <v>1.6449999999999999E-2</v>
      </c>
      <c r="G7092">
        <v>0.71014999999999995</v>
      </c>
      <c r="H7092">
        <v>0.51895000000000002</v>
      </c>
      <c r="I7092">
        <v>0.16475000000000001</v>
      </c>
      <c r="J7092">
        <v>0.18074999999999999</v>
      </c>
      <c r="K7092">
        <v>0.59294999999999998</v>
      </c>
      <c r="L7092">
        <v>0.26545000000000002</v>
      </c>
    </row>
    <row r="7093" spans="1:12" x14ac:dyDescent="0.3">
      <c r="A7093">
        <v>7092</v>
      </c>
      <c r="B7093">
        <v>0.70914999999999995</v>
      </c>
      <c r="C7093">
        <v>6.9949999999999998E-2</v>
      </c>
      <c r="D7093">
        <v>0.69404999999999994</v>
      </c>
      <c r="E7093">
        <v>0.28775000000000001</v>
      </c>
      <c r="F7093">
        <v>0.13364999999999999</v>
      </c>
      <c r="G7093">
        <v>0.28935</v>
      </c>
      <c r="H7093">
        <v>0.33484999999999998</v>
      </c>
      <c r="I7093">
        <v>0.48475000000000001</v>
      </c>
      <c r="J7093">
        <v>9.9150000000000002E-2</v>
      </c>
      <c r="K7093">
        <v>0.69864999999999999</v>
      </c>
      <c r="L7093">
        <v>0.20065</v>
      </c>
    </row>
    <row r="7094" spans="1:12" x14ac:dyDescent="0.3">
      <c r="A7094">
        <v>7093</v>
      </c>
      <c r="B7094">
        <v>0.70925000000000005</v>
      </c>
      <c r="C7094">
        <v>0.63754999999999995</v>
      </c>
      <c r="D7094">
        <v>0.41025</v>
      </c>
      <c r="E7094">
        <v>0.86765000000000003</v>
      </c>
      <c r="F7094">
        <v>0.72804999999999997</v>
      </c>
      <c r="G7094">
        <v>0.46325</v>
      </c>
      <c r="H7094">
        <v>0.74555000000000005</v>
      </c>
      <c r="I7094">
        <v>8.6650000000000005E-2</v>
      </c>
      <c r="J7094">
        <v>0.61334999999999995</v>
      </c>
      <c r="K7094">
        <v>0.86734999999999995</v>
      </c>
      <c r="L7094">
        <v>0.31774999999999998</v>
      </c>
    </row>
    <row r="7095" spans="1:12" x14ac:dyDescent="0.3">
      <c r="A7095">
        <v>7094</v>
      </c>
      <c r="B7095">
        <v>0.70935000000000004</v>
      </c>
      <c r="C7095">
        <v>0.26174999999999998</v>
      </c>
      <c r="D7095">
        <v>4.265E-2</v>
      </c>
      <c r="E7095">
        <v>0.63875000000000004</v>
      </c>
      <c r="F7095">
        <v>0.16455</v>
      </c>
      <c r="G7095">
        <v>0.30385000000000001</v>
      </c>
      <c r="H7095">
        <v>5.6750000000000002E-2</v>
      </c>
      <c r="I7095">
        <v>0.21695</v>
      </c>
      <c r="J7095">
        <v>0.32205</v>
      </c>
      <c r="K7095">
        <v>0.92735000000000001</v>
      </c>
      <c r="L7095">
        <v>0.47055000000000002</v>
      </c>
    </row>
    <row r="7096" spans="1:12" x14ac:dyDescent="0.3">
      <c r="A7096">
        <v>7095</v>
      </c>
      <c r="B7096">
        <v>0.70945000000000003</v>
      </c>
      <c r="C7096">
        <v>3.2499999999999999E-3</v>
      </c>
      <c r="D7096">
        <v>0.12404999999999999</v>
      </c>
      <c r="E7096">
        <v>0.54444999999999999</v>
      </c>
      <c r="F7096">
        <v>0.45605000000000001</v>
      </c>
      <c r="G7096">
        <v>0.85804999999999998</v>
      </c>
      <c r="H7096">
        <v>0.84565000000000001</v>
      </c>
      <c r="I7096">
        <v>0.98995</v>
      </c>
      <c r="J7096">
        <v>0.14985000000000001</v>
      </c>
      <c r="K7096">
        <v>0.54915000000000003</v>
      </c>
      <c r="L7096">
        <v>5.9049999999999998E-2</v>
      </c>
    </row>
    <row r="7097" spans="1:12" x14ac:dyDescent="0.3">
      <c r="A7097">
        <v>7096</v>
      </c>
      <c r="B7097">
        <v>0.70955000000000001</v>
      </c>
      <c r="C7097">
        <v>0.77295000000000003</v>
      </c>
      <c r="D7097">
        <v>0.14924999999999999</v>
      </c>
      <c r="E7097">
        <v>0.25855</v>
      </c>
      <c r="F7097">
        <v>0.47765000000000002</v>
      </c>
      <c r="G7097">
        <v>0.21365000000000001</v>
      </c>
      <c r="H7097">
        <v>0.79995000000000005</v>
      </c>
      <c r="I7097">
        <v>8.7050000000000002E-2</v>
      </c>
      <c r="J7097">
        <v>0.84865000000000002</v>
      </c>
      <c r="K7097">
        <v>0.39834999999999998</v>
      </c>
      <c r="L7097">
        <v>0.46074999999999999</v>
      </c>
    </row>
    <row r="7098" spans="1:12" x14ac:dyDescent="0.3">
      <c r="A7098">
        <v>7097</v>
      </c>
      <c r="B7098">
        <v>0.70965</v>
      </c>
      <c r="C7098">
        <v>0.64924999999999999</v>
      </c>
      <c r="D7098">
        <v>0.76654999999999995</v>
      </c>
      <c r="E7098">
        <v>0.37085000000000001</v>
      </c>
      <c r="F7098">
        <v>0.64044999999999996</v>
      </c>
      <c r="G7098">
        <v>0.30664999999999998</v>
      </c>
      <c r="H7098">
        <v>0.32485000000000003</v>
      </c>
      <c r="I7098">
        <v>0.28975000000000001</v>
      </c>
      <c r="J7098">
        <v>0.49154999999999999</v>
      </c>
      <c r="K7098">
        <v>0.59114999999999995</v>
      </c>
      <c r="L7098">
        <v>0.63224999999999998</v>
      </c>
    </row>
    <row r="7099" spans="1:12" x14ac:dyDescent="0.3">
      <c r="A7099">
        <v>7098</v>
      </c>
      <c r="B7099">
        <v>0.70974999999999999</v>
      </c>
      <c r="C7099">
        <v>0.28384999999999999</v>
      </c>
      <c r="D7099">
        <v>0.17155000000000001</v>
      </c>
      <c r="E7099">
        <v>0.21545</v>
      </c>
      <c r="F7099">
        <v>0.61845000000000006</v>
      </c>
      <c r="G7099">
        <v>0.41604999999999998</v>
      </c>
      <c r="H7099">
        <v>4.6499999999999996E-3</v>
      </c>
      <c r="I7099">
        <v>0.72624999999999995</v>
      </c>
      <c r="J7099">
        <v>0.42215000000000003</v>
      </c>
      <c r="K7099">
        <v>0.60585</v>
      </c>
      <c r="L7099">
        <v>0.82455000000000001</v>
      </c>
    </row>
    <row r="7100" spans="1:12" x14ac:dyDescent="0.3">
      <c r="A7100">
        <v>7099</v>
      </c>
      <c r="B7100">
        <v>0.70984999999999998</v>
      </c>
      <c r="C7100">
        <v>0.57425000000000004</v>
      </c>
      <c r="D7100">
        <v>0.43774999999999997</v>
      </c>
      <c r="E7100">
        <v>8.4150000000000003E-2</v>
      </c>
      <c r="F7100">
        <v>0.72484999999999999</v>
      </c>
      <c r="G7100">
        <v>0.50695000000000001</v>
      </c>
      <c r="H7100">
        <v>0.23895</v>
      </c>
      <c r="I7100">
        <v>0.33115</v>
      </c>
      <c r="J7100">
        <v>0.93384999999999996</v>
      </c>
      <c r="K7100">
        <v>0.34915000000000002</v>
      </c>
      <c r="L7100">
        <v>0.72284999999999999</v>
      </c>
    </row>
    <row r="7101" spans="1:12" x14ac:dyDescent="0.3">
      <c r="A7101">
        <v>7100</v>
      </c>
      <c r="B7101">
        <v>0.70994999999999997</v>
      </c>
      <c r="C7101">
        <v>0.14274999999999999</v>
      </c>
      <c r="D7101">
        <v>2.4750000000000001E-2</v>
      </c>
      <c r="E7101">
        <v>0.33825</v>
      </c>
      <c r="F7101">
        <v>0.44574999999999998</v>
      </c>
      <c r="G7101">
        <v>0.26145000000000002</v>
      </c>
      <c r="H7101">
        <v>3.5950000000000003E-2</v>
      </c>
      <c r="I7101">
        <v>0.41044999999999998</v>
      </c>
      <c r="J7101">
        <v>0.26445000000000002</v>
      </c>
      <c r="K7101">
        <v>3.015E-2</v>
      </c>
      <c r="L7101">
        <v>0.11305</v>
      </c>
    </row>
    <row r="7102" spans="1:12" x14ac:dyDescent="0.3">
      <c r="A7102">
        <v>7101</v>
      </c>
      <c r="B7102">
        <v>0.71004999999999996</v>
      </c>
      <c r="C7102">
        <v>0.74775000000000003</v>
      </c>
      <c r="D7102">
        <v>0.82735000000000003</v>
      </c>
      <c r="E7102">
        <v>0.61185</v>
      </c>
      <c r="F7102">
        <v>0.20635000000000001</v>
      </c>
      <c r="G7102">
        <v>0.27334999999999998</v>
      </c>
      <c r="H7102">
        <v>8.9450000000000002E-2</v>
      </c>
      <c r="I7102">
        <v>0.26834999999999998</v>
      </c>
      <c r="J7102">
        <v>3.8350000000000002E-2</v>
      </c>
      <c r="K7102">
        <v>0.20474999999999999</v>
      </c>
      <c r="L7102">
        <v>0.25235000000000002</v>
      </c>
    </row>
    <row r="7103" spans="1:12" x14ac:dyDescent="0.3">
      <c r="A7103">
        <v>7102</v>
      </c>
      <c r="B7103">
        <v>0.71014999999999995</v>
      </c>
      <c r="C7103">
        <v>0.45824999999999999</v>
      </c>
      <c r="D7103">
        <v>0.64485000000000003</v>
      </c>
      <c r="E7103">
        <v>0.71645000000000003</v>
      </c>
      <c r="F7103">
        <v>0.99134999999999995</v>
      </c>
      <c r="G7103">
        <v>0.69535000000000002</v>
      </c>
      <c r="H7103">
        <v>0.55274999999999996</v>
      </c>
      <c r="I7103">
        <v>0.42244999999999999</v>
      </c>
      <c r="J7103">
        <v>0.70794999999999997</v>
      </c>
      <c r="K7103">
        <v>0.77295000000000003</v>
      </c>
      <c r="L7103">
        <v>0.44405</v>
      </c>
    </row>
    <row r="7104" spans="1:12" x14ac:dyDescent="0.3">
      <c r="A7104">
        <v>7103</v>
      </c>
      <c r="B7104">
        <v>0.71025000000000005</v>
      </c>
      <c r="C7104">
        <v>0.81855</v>
      </c>
      <c r="D7104">
        <v>0.31845000000000001</v>
      </c>
      <c r="E7104">
        <v>0.99034999999999995</v>
      </c>
      <c r="F7104">
        <v>8.6499999999999997E-3</v>
      </c>
      <c r="G7104">
        <v>0.48504999999999998</v>
      </c>
      <c r="H7104">
        <v>0.76515</v>
      </c>
      <c r="I7104">
        <v>0.21745</v>
      </c>
      <c r="J7104">
        <v>0.57694999999999996</v>
      </c>
      <c r="K7104">
        <v>0.47594999999999998</v>
      </c>
      <c r="L7104">
        <v>0.68945000000000001</v>
      </c>
    </row>
    <row r="7105" spans="1:12" x14ac:dyDescent="0.3">
      <c r="A7105">
        <v>7104</v>
      </c>
      <c r="B7105">
        <v>0.71035000000000004</v>
      </c>
      <c r="C7105">
        <v>0.94474999999999998</v>
      </c>
      <c r="D7105">
        <v>0.93374999999999997</v>
      </c>
      <c r="E7105">
        <v>0.79574999999999996</v>
      </c>
      <c r="F7105">
        <v>0.60065000000000002</v>
      </c>
      <c r="G7105">
        <v>0.28575</v>
      </c>
      <c r="H7105">
        <v>0.39974999999999999</v>
      </c>
      <c r="I7105">
        <v>9.3950000000000006E-2</v>
      </c>
      <c r="J7105">
        <v>0.21535000000000001</v>
      </c>
      <c r="K7105">
        <v>0.92095000000000005</v>
      </c>
      <c r="L7105">
        <v>0.98365000000000002</v>
      </c>
    </row>
    <row r="7106" spans="1:12" x14ac:dyDescent="0.3">
      <c r="A7106">
        <v>7105</v>
      </c>
      <c r="B7106">
        <v>0.71045000000000003</v>
      </c>
      <c r="C7106">
        <v>0.72624999999999995</v>
      </c>
      <c r="D7106">
        <v>0.73755000000000004</v>
      </c>
      <c r="E7106">
        <v>0.19814999999999999</v>
      </c>
      <c r="F7106">
        <v>0.36604999999999999</v>
      </c>
      <c r="G7106">
        <v>0.17974999999999999</v>
      </c>
      <c r="H7106">
        <v>0.21725</v>
      </c>
      <c r="I7106">
        <v>0.63575000000000004</v>
      </c>
      <c r="J7106">
        <v>0.62385000000000002</v>
      </c>
      <c r="K7106">
        <v>0.95555000000000001</v>
      </c>
      <c r="L7106">
        <v>0.56784999999999997</v>
      </c>
    </row>
    <row r="7107" spans="1:12" x14ac:dyDescent="0.3">
      <c r="A7107">
        <v>7106</v>
      </c>
      <c r="B7107">
        <v>0.71055000000000001</v>
      </c>
      <c r="C7107">
        <v>1.375E-2</v>
      </c>
      <c r="D7107">
        <v>9.6850000000000006E-2</v>
      </c>
      <c r="E7107">
        <v>0.36495</v>
      </c>
      <c r="F7107">
        <v>0.47954999999999998</v>
      </c>
      <c r="G7107">
        <v>0.32895000000000002</v>
      </c>
      <c r="H7107">
        <v>0.80595000000000006</v>
      </c>
      <c r="I7107">
        <v>0.65864999999999996</v>
      </c>
      <c r="J7107">
        <v>0.56484999999999996</v>
      </c>
      <c r="K7107">
        <v>9.7350000000000006E-2</v>
      </c>
      <c r="L7107">
        <v>0.39855000000000002</v>
      </c>
    </row>
    <row r="7108" spans="1:12" x14ac:dyDescent="0.3">
      <c r="A7108">
        <v>7107</v>
      </c>
      <c r="B7108">
        <v>0.71065</v>
      </c>
      <c r="C7108">
        <v>9.9650000000000002E-2</v>
      </c>
      <c r="D7108">
        <v>5.1150000000000001E-2</v>
      </c>
      <c r="E7108">
        <v>0.23605000000000001</v>
      </c>
      <c r="F7108">
        <v>0.72235000000000005</v>
      </c>
      <c r="G7108">
        <v>0.66635</v>
      </c>
      <c r="H7108">
        <v>0.53285000000000005</v>
      </c>
      <c r="I7108">
        <v>0.73875000000000002</v>
      </c>
      <c r="J7108">
        <v>0.71594999999999998</v>
      </c>
      <c r="K7108">
        <v>0.33124999999999999</v>
      </c>
      <c r="L7108">
        <v>0.74255000000000004</v>
      </c>
    </row>
    <row r="7109" spans="1:12" x14ac:dyDescent="0.3">
      <c r="A7109">
        <v>7108</v>
      </c>
      <c r="B7109">
        <v>0.71074999999999999</v>
      </c>
      <c r="C7109">
        <v>0.43154999999999999</v>
      </c>
      <c r="D7109">
        <v>0.78915000000000002</v>
      </c>
      <c r="E7109">
        <v>0.83494999999999997</v>
      </c>
      <c r="F7109">
        <v>0.28525</v>
      </c>
      <c r="G7109">
        <v>7.9549999999999996E-2</v>
      </c>
      <c r="H7109">
        <v>5.2549999999999999E-2</v>
      </c>
      <c r="I7109">
        <v>0.37664999999999998</v>
      </c>
      <c r="J7109">
        <v>0.90744999999999998</v>
      </c>
      <c r="K7109">
        <v>0.24834999999999999</v>
      </c>
      <c r="L7109">
        <v>0.17244999999999999</v>
      </c>
    </row>
    <row r="7110" spans="1:12" x14ac:dyDescent="0.3">
      <c r="A7110">
        <v>7109</v>
      </c>
      <c r="B7110">
        <v>0.71084999999999998</v>
      </c>
      <c r="C7110">
        <v>9.4500000000000001E-3</v>
      </c>
      <c r="D7110">
        <v>0.66205000000000003</v>
      </c>
      <c r="E7110">
        <v>0.54595000000000005</v>
      </c>
      <c r="F7110">
        <v>0.90185000000000004</v>
      </c>
      <c r="G7110">
        <v>0.37104999999999999</v>
      </c>
      <c r="H7110">
        <v>0.42065000000000002</v>
      </c>
      <c r="I7110">
        <v>0.50285000000000002</v>
      </c>
      <c r="J7110">
        <v>0.83045000000000002</v>
      </c>
      <c r="K7110">
        <v>0.48085</v>
      </c>
      <c r="L7110">
        <v>0.24005000000000001</v>
      </c>
    </row>
    <row r="7111" spans="1:12" x14ac:dyDescent="0.3">
      <c r="A7111">
        <v>7110</v>
      </c>
      <c r="B7111">
        <v>0.71094999999999997</v>
      </c>
      <c r="C7111">
        <v>2.5749999999999999E-2</v>
      </c>
      <c r="D7111">
        <v>0.95455000000000001</v>
      </c>
      <c r="E7111">
        <v>0.31705</v>
      </c>
      <c r="F7111">
        <v>0.66964999999999997</v>
      </c>
      <c r="G7111">
        <v>0.16525000000000001</v>
      </c>
      <c r="H7111">
        <v>0.70745000000000002</v>
      </c>
      <c r="I7111">
        <v>0.85685</v>
      </c>
      <c r="J7111">
        <v>0.52124999999999999</v>
      </c>
      <c r="K7111">
        <v>0.50744999999999996</v>
      </c>
      <c r="L7111">
        <v>0.71184999999999998</v>
      </c>
    </row>
    <row r="7112" spans="1:12" x14ac:dyDescent="0.3">
      <c r="A7112">
        <v>7111</v>
      </c>
      <c r="B7112">
        <v>0.71104999999999996</v>
      </c>
      <c r="C7112">
        <v>0.90915000000000001</v>
      </c>
      <c r="D7112">
        <v>0.88185000000000002</v>
      </c>
      <c r="E7112">
        <v>0.45624999999999999</v>
      </c>
      <c r="F7112">
        <v>0.39295000000000002</v>
      </c>
      <c r="G7112">
        <v>0.16564999999999999</v>
      </c>
      <c r="H7112">
        <v>0.93174999999999997</v>
      </c>
      <c r="I7112">
        <v>0.39374999999999999</v>
      </c>
      <c r="J7112">
        <v>0.27884999999999999</v>
      </c>
      <c r="K7112">
        <v>0.79154999999999998</v>
      </c>
      <c r="L7112">
        <v>0.47765000000000002</v>
      </c>
    </row>
    <row r="7113" spans="1:12" x14ac:dyDescent="0.3">
      <c r="A7113">
        <v>7112</v>
      </c>
      <c r="B7113">
        <v>0.71114999999999995</v>
      </c>
      <c r="C7113">
        <v>0.81615000000000004</v>
      </c>
      <c r="D7113">
        <v>0.79844999999999999</v>
      </c>
      <c r="E7113">
        <v>0.98494999999999999</v>
      </c>
      <c r="F7113">
        <v>0.21535000000000001</v>
      </c>
      <c r="G7113">
        <v>0.29054999999999997</v>
      </c>
      <c r="H7113">
        <v>0.55984999999999996</v>
      </c>
      <c r="I7113">
        <v>0.68335000000000001</v>
      </c>
      <c r="J7113">
        <v>0.85414999999999996</v>
      </c>
      <c r="K7113">
        <v>0.41105000000000003</v>
      </c>
      <c r="L7113">
        <v>0.94284999999999997</v>
      </c>
    </row>
    <row r="7114" spans="1:12" x14ac:dyDescent="0.3">
      <c r="A7114">
        <v>7113</v>
      </c>
      <c r="B7114">
        <v>0.71125000000000005</v>
      </c>
      <c r="C7114">
        <v>2.4150000000000001E-2</v>
      </c>
      <c r="D7114">
        <v>2.385E-2</v>
      </c>
      <c r="E7114">
        <v>0.83735000000000004</v>
      </c>
      <c r="F7114">
        <v>0.28544999999999998</v>
      </c>
      <c r="G7114">
        <v>0.77634999999999998</v>
      </c>
      <c r="H7114">
        <v>0.20315</v>
      </c>
      <c r="I7114">
        <v>0.77564999999999995</v>
      </c>
      <c r="J7114">
        <v>0.58674999999999999</v>
      </c>
      <c r="K7114">
        <v>0.41825000000000001</v>
      </c>
      <c r="L7114">
        <v>0.23425000000000001</v>
      </c>
    </row>
    <row r="7115" spans="1:12" x14ac:dyDescent="0.3">
      <c r="A7115">
        <v>7114</v>
      </c>
      <c r="B7115">
        <v>0.71135000000000004</v>
      </c>
      <c r="C7115">
        <v>0.60285</v>
      </c>
      <c r="D7115">
        <v>0.89344999999999997</v>
      </c>
      <c r="E7115">
        <v>0.25405</v>
      </c>
      <c r="F7115">
        <v>0.12305000000000001</v>
      </c>
      <c r="G7115">
        <v>0.74104999999999999</v>
      </c>
      <c r="H7115">
        <v>0.29754999999999998</v>
      </c>
      <c r="I7115">
        <v>0.81425000000000003</v>
      </c>
      <c r="J7115">
        <v>0.52254999999999996</v>
      </c>
      <c r="K7115">
        <v>0.78495000000000004</v>
      </c>
      <c r="L7115">
        <v>0.30154999999999998</v>
      </c>
    </row>
    <row r="7116" spans="1:12" x14ac:dyDescent="0.3">
      <c r="A7116">
        <v>7115</v>
      </c>
      <c r="B7116">
        <v>0.71145000000000003</v>
      </c>
      <c r="C7116">
        <v>0.31075000000000003</v>
      </c>
      <c r="D7116">
        <v>0.88705000000000001</v>
      </c>
      <c r="E7116">
        <v>0.71004999999999996</v>
      </c>
      <c r="F7116">
        <v>0.94445000000000001</v>
      </c>
      <c r="G7116">
        <v>0.70765</v>
      </c>
      <c r="H7116">
        <v>0.98685</v>
      </c>
      <c r="I7116">
        <v>0.79195000000000004</v>
      </c>
      <c r="J7116">
        <v>0.78075000000000006</v>
      </c>
      <c r="K7116">
        <v>0.55164999999999997</v>
      </c>
      <c r="L7116">
        <v>0.74734999999999996</v>
      </c>
    </row>
    <row r="7117" spans="1:12" x14ac:dyDescent="0.3">
      <c r="A7117">
        <v>7116</v>
      </c>
      <c r="B7117">
        <v>0.71155000000000002</v>
      </c>
      <c r="C7117">
        <v>0.18565000000000001</v>
      </c>
      <c r="D7117">
        <v>0.87424999999999997</v>
      </c>
      <c r="E7117">
        <v>0.73604999999999998</v>
      </c>
      <c r="F7117">
        <v>0.76505000000000001</v>
      </c>
      <c r="G7117">
        <v>0.70825000000000005</v>
      </c>
      <c r="H7117">
        <v>0.27084999999999998</v>
      </c>
      <c r="I7117">
        <v>0.11325</v>
      </c>
      <c r="J7117">
        <v>0.25855</v>
      </c>
      <c r="K7117">
        <v>0.42704999999999999</v>
      </c>
      <c r="L7117">
        <v>0.14545</v>
      </c>
    </row>
    <row r="7118" spans="1:12" x14ac:dyDescent="0.3">
      <c r="A7118">
        <v>7117</v>
      </c>
      <c r="B7118">
        <v>0.71165</v>
      </c>
      <c r="C7118">
        <v>0.67935000000000001</v>
      </c>
      <c r="D7118">
        <v>0.17144999999999999</v>
      </c>
      <c r="E7118">
        <v>0.50685000000000002</v>
      </c>
      <c r="F7118">
        <v>0.98455000000000004</v>
      </c>
      <c r="G7118">
        <v>0.82765</v>
      </c>
      <c r="H7118">
        <v>0.82515000000000005</v>
      </c>
      <c r="I7118">
        <v>0.38285000000000002</v>
      </c>
      <c r="J7118">
        <v>0.30875000000000002</v>
      </c>
      <c r="K7118">
        <v>0.81374999999999997</v>
      </c>
      <c r="L7118">
        <v>0.25635000000000002</v>
      </c>
    </row>
    <row r="7119" spans="1:12" x14ac:dyDescent="0.3">
      <c r="A7119">
        <v>7118</v>
      </c>
      <c r="B7119">
        <v>0.71174999999999999</v>
      </c>
      <c r="C7119">
        <v>0.83384999999999998</v>
      </c>
      <c r="D7119">
        <v>0.92664999999999997</v>
      </c>
      <c r="E7119">
        <v>0.10925</v>
      </c>
      <c r="F7119">
        <v>0.62185000000000001</v>
      </c>
      <c r="G7119">
        <v>0.77544999999999997</v>
      </c>
      <c r="H7119">
        <v>0.95174999999999998</v>
      </c>
      <c r="I7119">
        <v>0.53954999999999997</v>
      </c>
      <c r="J7119">
        <v>0.75734999999999997</v>
      </c>
      <c r="K7119">
        <v>0.91525000000000001</v>
      </c>
      <c r="L7119">
        <v>0.44485000000000002</v>
      </c>
    </row>
    <row r="7120" spans="1:12" x14ac:dyDescent="0.3">
      <c r="A7120">
        <v>7119</v>
      </c>
      <c r="B7120">
        <v>0.71184999999999998</v>
      </c>
      <c r="C7120">
        <v>0.70804999999999996</v>
      </c>
      <c r="D7120">
        <v>0.53654999999999997</v>
      </c>
      <c r="E7120">
        <v>0.37855</v>
      </c>
      <c r="F7120">
        <v>5.2949999999999997E-2</v>
      </c>
      <c r="G7120">
        <v>0.82255</v>
      </c>
      <c r="H7120">
        <v>0.57025000000000003</v>
      </c>
      <c r="I7120">
        <v>0.36135</v>
      </c>
      <c r="J7120">
        <v>0.61714999999999998</v>
      </c>
      <c r="K7120">
        <v>6.9150000000000003E-2</v>
      </c>
      <c r="L7120">
        <v>0.31624999999999998</v>
      </c>
    </row>
    <row r="7121" spans="1:12" x14ac:dyDescent="0.3">
      <c r="A7121">
        <v>7120</v>
      </c>
      <c r="B7121">
        <v>0.71194999999999997</v>
      </c>
      <c r="C7121">
        <v>0.52654999999999996</v>
      </c>
      <c r="D7121">
        <v>7.5850000000000001E-2</v>
      </c>
      <c r="E7121">
        <v>0.70015000000000005</v>
      </c>
      <c r="F7121">
        <v>0.39784999999999998</v>
      </c>
      <c r="G7121">
        <v>0.41685</v>
      </c>
      <c r="H7121">
        <v>0.10645</v>
      </c>
      <c r="I7121">
        <v>0.62895000000000001</v>
      </c>
      <c r="J7121">
        <v>0.11965000000000001</v>
      </c>
      <c r="K7121">
        <v>0.39965000000000001</v>
      </c>
      <c r="L7121">
        <v>0.94125000000000003</v>
      </c>
    </row>
    <row r="7122" spans="1:12" x14ac:dyDescent="0.3">
      <c r="A7122">
        <v>7121</v>
      </c>
      <c r="B7122">
        <v>0.71204999999999996</v>
      </c>
      <c r="C7122">
        <v>0.20255000000000001</v>
      </c>
      <c r="D7122">
        <v>0.40505000000000002</v>
      </c>
      <c r="E7122">
        <v>0.48554999999999998</v>
      </c>
      <c r="F7122">
        <v>0.56594999999999995</v>
      </c>
      <c r="G7122">
        <v>0.10345</v>
      </c>
      <c r="H7122">
        <v>0.15955</v>
      </c>
      <c r="I7122">
        <v>0.28534999999999999</v>
      </c>
      <c r="J7122">
        <v>0.34094999999999998</v>
      </c>
      <c r="K7122">
        <v>0.24515000000000001</v>
      </c>
      <c r="L7122">
        <v>0.54774999999999996</v>
      </c>
    </row>
    <row r="7123" spans="1:12" x14ac:dyDescent="0.3">
      <c r="A7123">
        <v>7122</v>
      </c>
      <c r="B7123">
        <v>0.71214999999999995</v>
      </c>
      <c r="C7123">
        <v>0.95265</v>
      </c>
      <c r="D7123">
        <v>0.83314999999999995</v>
      </c>
      <c r="E7123">
        <v>0.57194999999999996</v>
      </c>
      <c r="F7123">
        <v>0.49145</v>
      </c>
      <c r="G7123">
        <v>0.36635000000000001</v>
      </c>
      <c r="H7123">
        <v>0.31264999999999998</v>
      </c>
      <c r="I7123">
        <v>0.78195000000000003</v>
      </c>
      <c r="J7123">
        <v>0.27234999999999998</v>
      </c>
      <c r="K7123">
        <v>0.65244999999999997</v>
      </c>
      <c r="L7123">
        <v>0.18135000000000001</v>
      </c>
    </row>
    <row r="7124" spans="1:12" x14ac:dyDescent="0.3">
      <c r="A7124">
        <v>7123</v>
      </c>
      <c r="B7124">
        <v>0.71225000000000005</v>
      </c>
      <c r="C7124">
        <v>0.90544999999999998</v>
      </c>
      <c r="D7124">
        <v>0.33805000000000002</v>
      </c>
      <c r="E7124">
        <v>0.22664999999999999</v>
      </c>
      <c r="F7124">
        <v>0.17374999999999999</v>
      </c>
      <c r="G7124">
        <v>0.95384999999999998</v>
      </c>
      <c r="H7124">
        <v>0.52934999999999999</v>
      </c>
      <c r="I7124">
        <v>0.16295000000000001</v>
      </c>
      <c r="J7124">
        <v>0.59555000000000002</v>
      </c>
      <c r="K7124">
        <v>0.60875000000000001</v>
      </c>
      <c r="L7124">
        <v>0.40994999999999998</v>
      </c>
    </row>
    <row r="7125" spans="1:12" x14ac:dyDescent="0.3">
      <c r="A7125">
        <v>7124</v>
      </c>
      <c r="B7125">
        <v>0.71235000000000004</v>
      </c>
      <c r="C7125">
        <v>0.99655000000000005</v>
      </c>
      <c r="D7125">
        <v>0.48104999999999998</v>
      </c>
      <c r="E7125">
        <v>0.15245</v>
      </c>
      <c r="F7125">
        <v>0.45005000000000001</v>
      </c>
      <c r="G7125">
        <v>0.31054999999999999</v>
      </c>
      <c r="H7125">
        <v>0.69015000000000004</v>
      </c>
      <c r="I7125">
        <v>0.48854999999999998</v>
      </c>
      <c r="J7125">
        <v>0.71725000000000005</v>
      </c>
      <c r="K7125">
        <v>0.83204999999999996</v>
      </c>
      <c r="L7125">
        <v>0.67645</v>
      </c>
    </row>
    <row r="7126" spans="1:12" x14ac:dyDescent="0.3">
      <c r="A7126">
        <v>7125</v>
      </c>
      <c r="B7126">
        <v>0.71245000000000003</v>
      </c>
      <c r="C7126">
        <v>0.67895000000000005</v>
      </c>
      <c r="D7126">
        <v>0.85335000000000005</v>
      </c>
      <c r="E7126">
        <v>0.56335000000000002</v>
      </c>
      <c r="F7126">
        <v>0.13275000000000001</v>
      </c>
      <c r="G7126">
        <v>0.44264999999999999</v>
      </c>
      <c r="H7126">
        <v>0.78685000000000005</v>
      </c>
      <c r="I7126">
        <v>0.14465</v>
      </c>
      <c r="J7126">
        <v>0.81474999999999997</v>
      </c>
      <c r="K7126">
        <v>0.96945000000000003</v>
      </c>
      <c r="L7126">
        <v>0.40594999999999998</v>
      </c>
    </row>
    <row r="7127" spans="1:12" x14ac:dyDescent="0.3">
      <c r="A7127">
        <v>7126</v>
      </c>
      <c r="B7127">
        <v>0.71255000000000002</v>
      </c>
      <c r="C7127">
        <v>0.21375</v>
      </c>
      <c r="D7127">
        <v>4.3049999999999998E-2</v>
      </c>
      <c r="E7127">
        <v>4.9750000000000003E-2</v>
      </c>
      <c r="F7127">
        <v>6.9949999999999998E-2</v>
      </c>
      <c r="G7127">
        <v>0.63965000000000005</v>
      </c>
      <c r="H7127">
        <v>0.76034999999999997</v>
      </c>
      <c r="I7127">
        <v>0.26105</v>
      </c>
      <c r="J7127">
        <v>0.71355000000000002</v>
      </c>
      <c r="K7127">
        <v>0.92895000000000005</v>
      </c>
      <c r="L7127">
        <v>0.54744999999999999</v>
      </c>
    </row>
    <row r="7128" spans="1:12" x14ac:dyDescent="0.3">
      <c r="A7128">
        <v>7127</v>
      </c>
      <c r="B7128">
        <v>0.71265000000000001</v>
      </c>
      <c r="C7128">
        <v>0.35115000000000002</v>
      </c>
      <c r="D7128">
        <v>0.35685</v>
      </c>
      <c r="E7128">
        <v>0.76424999999999998</v>
      </c>
      <c r="F7128">
        <v>0.95894999999999997</v>
      </c>
      <c r="G7128">
        <v>9.4149999999999998E-2</v>
      </c>
      <c r="H7128">
        <v>0.37104999999999999</v>
      </c>
      <c r="I7128">
        <v>0.63424999999999998</v>
      </c>
      <c r="J7128">
        <v>0.66395000000000004</v>
      </c>
      <c r="K7128">
        <v>0.43725000000000003</v>
      </c>
      <c r="L7128">
        <v>0.59824999999999995</v>
      </c>
    </row>
    <row r="7129" spans="1:12" x14ac:dyDescent="0.3">
      <c r="A7129">
        <v>7128</v>
      </c>
      <c r="B7129">
        <v>0.71274999999999999</v>
      </c>
      <c r="C7129">
        <v>0.58284999999999998</v>
      </c>
      <c r="D7129">
        <v>0.89265000000000005</v>
      </c>
      <c r="E7129">
        <v>0.88634999999999997</v>
      </c>
      <c r="F7129">
        <v>0.65785000000000005</v>
      </c>
      <c r="G7129">
        <v>0.20494999999999999</v>
      </c>
      <c r="H7129">
        <v>0.97304999999999997</v>
      </c>
      <c r="I7129">
        <v>0.96675</v>
      </c>
      <c r="J7129">
        <v>0.95774999999999999</v>
      </c>
      <c r="K7129">
        <v>0.91154999999999997</v>
      </c>
      <c r="L7129">
        <v>0.26274999999999998</v>
      </c>
    </row>
    <row r="7130" spans="1:12" x14ac:dyDescent="0.3">
      <c r="A7130">
        <v>7129</v>
      </c>
      <c r="B7130">
        <v>0.71284999999999998</v>
      </c>
      <c r="C7130">
        <v>7.1150000000000005E-2</v>
      </c>
      <c r="D7130">
        <v>0.55784999999999996</v>
      </c>
      <c r="E7130">
        <v>0.79164999999999996</v>
      </c>
      <c r="F7130">
        <v>7.9450000000000007E-2</v>
      </c>
      <c r="G7130">
        <v>0.72155000000000002</v>
      </c>
      <c r="H7130">
        <v>0.36685000000000001</v>
      </c>
      <c r="I7130">
        <v>0.87404999999999999</v>
      </c>
      <c r="J7130">
        <v>0.90154999999999996</v>
      </c>
      <c r="K7130">
        <v>0.73145000000000004</v>
      </c>
      <c r="L7130">
        <v>0.48425000000000001</v>
      </c>
    </row>
    <row r="7131" spans="1:12" x14ac:dyDescent="0.3">
      <c r="A7131">
        <v>7130</v>
      </c>
      <c r="B7131">
        <v>0.71294999999999997</v>
      </c>
      <c r="C7131">
        <v>0.76005</v>
      </c>
      <c r="D7131">
        <v>0.63944999999999996</v>
      </c>
      <c r="E7131">
        <v>8.6349999999999996E-2</v>
      </c>
      <c r="F7131">
        <v>0.23194999999999999</v>
      </c>
      <c r="G7131">
        <v>0.46675</v>
      </c>
      <c r="H7131">
        <v>6.4649999999999999E-2</v>
      </c>
      <c r="I7131">
        <v>0.79964999999999997</v>
      </c>
      <c r="J7131">
        <v>0.30364999999999998</v>
      </c>
      <c r="K7131">
        <v>0.29335</v>
      </c>
      <c r="L7131">
        <v>0.67895000000000005</v>
      </c>
    </row>
    <row r="7132" spans="1:12" x14ac:dyDescent="0.3">
      <c r="A7132">
        <v>7131</v>
      </c>
      <c r="B7132">
        <v>0.71304999999999996</v>
      </c>
      <c r="C7132">
        <v>0.12285</v>
      </c>
      <c r="D7132">
        <v>0.21095</v>
      </c>
      <c r="E7132">
        <v>0.18665000000000001</v>
      </c>
      <c r="F7132">
        <v>0.80254999999999999</v>
      </c>
      <c r="G7132">
        <v>0.83635000000000004</v>
      </c>
      <c r="H7132">
        <v>0.20805000000000001</v>
      </c>
      <c r="I7132">
        <v>0.62155000000000005</v>
      </c>
      <c r="J7132">
        <v>0.88805000000000001</v>
      </c>
      <c r="K7132">
        <v>0.39705000000000001</v>
      </c>
      <c r="L7132">
        <v>0.25564999999999999</v>
      </c>
    </row>
    <row r="7133" spans="1:12" x14ac:dyDescent="0.3">
      <c r="A7133">
        <v>7132</v>
      </c>
      <c r="B7133">
        <v>0.71314999999999995</v>
      </c>
      <c r="C7133">
        <v>0.74534999999999996</v>
      </c>
      <c r="D7133">
        <v>0.94064999999999999</v>
      </c>
      <c r="E7133">
        <v>0.30764999999999998</v>
      </c>
      <c r="F7133">
        <v>0.18884999999999999</v>
      </c>
      <c r="G7133">
        <v>0.97184999999999999</v>
      </c>
      <c r="H7133">
        <v>0.75995000000000001</v>
      </c>
      <c r="I7133">
        <v>0.66895000000000004</v>
      </c>
      <c r="J7133">
        <v>0.54744999999999999</v>
      </c>
      <c r="K7133">
        <v>0.17025000000000001</v>
      </c>
      <c r="L7133">
        <v>0.40294999999999997</v>
      </c>
    </row>
    <row r="7134" spans="1:12" x14ac:dyDescent="0.3">
      <c r="A7134">
        <v>7133</v>
      </c>
      <c r="B7134">
        <v>0.71325000000000005</v>
      </c>
      <c r="C7134">
        <v>0.22305</v>
      </c>
      <c r="D7134">
        <v>0.97794999999999999</v>
      </c>
      <c r="E7134">
        <v>0.62244999999999995</v>
      </c>
      <c r="F7134">
        <v>0.73604999999999998</v>
      </c>
      <c r="G7134">
        <v>0.95435000000000003</v>
      </c>
      <c r="H7134">
        <v>0.69664999999999999</v>
      </c>
      <c r="I7134">
        <v>0.37335000000000002</v>
      </c>
      <c r="J7134">
        <v>0.51915</v>
      </c>
      <c r="K7134">
        <v>0.91615000000000002</v>
      </c>
      <c r="L7134">
        <v>0.62914999999999999</v>
      </c>
    </row>
    <row r="7135" spans="1:12" x14ac:dyDescent="0.3">
      <c r="A7135">
        <v>7134</v>
      </c>
      <c r="B7135">
        <v>0.71335000000000004</v>
      </c>
      <c r="C7135">
        <v>3.6150000000000002E-2</v>
      </c>
      <c r="D7135">
        <v>0.88495000000000001</v>
      </c>
      <c r="E7135">
        <v>0.77324999999999999</v>
      </c>
      <c r="F7135">
        <v>0.20285</v>
      </c>
      <c r="G7135">
        <v>0.21354999999999999</v>
      </c>
      <c r="H7135">
        <v>0.34665000000000001</v>
      </c>
      <c r="I7135">
        <v>0.40715000000000001</v>
      </c>
      <c r="J7135">
        <v>0.89595000000000002</v>
      </c>
      <c r="K7135">
        <v>8.0549999999999997E-2</v>
      </c>
      <c r="L7135">
        <v>0.46394999999999997</v>
      </c>
    </row>
    <row r="7136" spans="1:12" x14ac:dyDescent="0.3">
      <c r="A7136">
        <v>7135</v>
      </c>
      <c r="B7136">
        <v>0.71345000000000003</v>
      </c>
      <c r="C7136">
        <v>0.75155000000000005</v>
      </c>
      <c r="D7136">
        <v>0.62234999999999996</v>
      </c>
      <c r="E7136">
        <v>0.47704999999999997</v>
      </c>
      <c r="F7136">
        <v>2.3650000000000001E-2</v>
      </c>
      <c r="G7136">
        <v>0.55845</v>
      </c>
      <c r="H7136">
        <v>0.76565000000000005</v>
      </c>
      <c r="I7136">
        <v>0.25824999999999998</v>
      </c>
      <c r="J7136">
        <v>0.53325</v>
      </c>
      <c r="K7136">
        <v>0.56484999999999996</v>
      </c>
      <c r="L7136">
        <v>0.32255</v>
      </c>
    </row>
    <row r="7137" spans="1:12" x14ac:dyDescent="0.3">
      <c r="A7137">
        <v>7136</v>
      </c>
      <c r="B7137">
        <v>0.71355000000000002</v>
      </c>
      <c r="C7137">
        <v>0.11695</v>
      </c>
      <c r="D7137">
        <v>2.215E-2</v>
      </c>
      <c r="E7137">
        <v>0.72894999999999999</v>
      </c>
      <c r="F7137">
        <v>3.9050000000000001E-2</v>
      </c>
      <c r="G7137">
        <v>0.97475000000000001</v>
      </c>
      <c r="H7137">
        <v>3.3250000000000002E-2</v>
      </c>
      <c r="I7137">
        <v>0.15934999999999999</v>
      </c>
      <c r="J7137">
        <v>0.58435000000000004</v>
      </c>
      <c r="K7137">
        <v>7.5649999999999995E-2</v>
      </c>
      <c r="L7137">
        <v>0.29285</v>
      </c>
    </row>
    <row r="7138" spans="1:12" x14ac:dyDescent="0.3">
      <c r="A7138">
        <v>7137</v>
      </c>
      <c r="B7138">
        <v>0.71365000000000001</v>
      </c>
      <c r="C7138">
        <v>0.86645000000000005</v>
      </c>
      <c r="D7138">
        <v>0.70094999999999996</v>
      </c>
      <c r="E7138">
        <v>0.16625000000000001</v>
      </c>
      <c r="F7138">
        <v>0.87095</v>
      </c>
      <c r="G7138">
        <v>0.59135000000000004</v>
      </c>
      <c r="H7138">
        <v>0.79944999999999999</v>
      </c>
      <c r="I7138">
        <v>0.13005</v>
      </c>
      <c r="J7138">
        <v>0.24954999999999999</v>
      </c>
      <c r="K7138">
        <v>0.93564999999999998</v>
      </c>
      <c r="L7138">
        <v>0.10324999999999999</v>
      </c>
    </row>
    <row r="7139" spans="1:12" x14ac:dyDescent="0.3">
      <c r="A7139">
        <v>7138</v>
      </c>
      <c r="B7139">
        <v>0.71375</v>
      </c>
      <c r="C7139">
        <v>0.41585</v>
      </c>
      <c r="D7139">
        <v>5.9500000000000004E-3</v>
      </c>
      <c r="E7139">
        <v>4.4949999999999997E-2</v>
      </c>
      <c r="F7139">
        <v>1.1950000000000001E-2</v>
      </c>
      <c r="G7139">
        <v>0.46255000000000002</v>
      </c>
      <c r="H7139">
        <v>0.40884999999999999</v>
      </c>
      <c r="I7139">
        <v>0.89165000000000005</v>
      </c>
      <c r="J7139">
        <v>0.37554999999999999</v>
      </c>
      <c r="K7139">
        <v>0.88385000000000002</v>
      </c>
      <c r="L7139">
        <v>0.37014999999999998</v>
      </c>
    </row>
    <row r="7140" spans="1:12" x14ac:dyDescent="0.3">
      <c r="A7140">
        <v>7139</v>
      </c>
      <c r="B7140">
        <v>0.71384999999999998</v>
      </c>
      <c r="C7140">
        <v>0.30245</v>
      </c>
      <c r="D7140">
        <v>0.20624999999999999</v>
      </c>
      <c r="E7140">
        <v>0.93035000000000001</v>
      </c>
      <c r="F7140">
        <v>0.42275000000000001</v>
      </c>
      <c r="G7140">
        <v>0.34025</v>
      </c>
      <c r="H7140">
        <v>0.47394999999999998</v>
      </c>
      <c r="I7140">
        <v>0.32795000000000002</v>
      </c>
      <c r="J7140">
        <v>0.84104999999999996</v>
      </c>
      <c r="K7140">
        <v>9.5649999999999999E-2</v>
      </c>
      <c r="L7140">
        <v>0.93884999999999996</v>
      </c>
    </row>
    <row r="7141" spans="1:12" x14ac:dyDescent="0.3">
      <c r="A7141">
        <v>7140</v>
      </c>
      <c r="B7141">
        <v>0.71394999999999997</v>
      </c>
      <c r="C7141">
        <v>0.16405</v>
      </c>
      <c r="D7141">
        <v>0.74195</v>
      </c>
      <c r="E7141">
        <v>1.1350000000000001E-2</v>
      </c>
      <c r="F7141">
        <v>0.33915000000000001</v>
      </c>
      <c r="G7141">
        <v>0.35504999999999998</v>
      </c>
      <c r="H7141">
        <v>0.40115000000000001</v>
      </c>
      <c r="I7141">
        <v>0.20624999999999999</v>
      </c>
      <c r="J7141">
        <v>0.42154999999999998</v>
      </c>
      <c r="K7141">
        <v>0.80945</v>
      </c>
      <c r="L7141">
        <v>0.58274999999999999</v>
      </c>
    </row>
    <row r="7142" spans="1:12" x14ac:dyDescent="0.3">
      <c r="A7142">
        <v>7141</v>
      </c>
      <c r="B7142">
        <v>0.71404999999999996</v>
      </c>
      <c r="C7142">
        <v>0.61065000000000003</v>
      </c>
      <c r="D7142">
        <v>0.54085000000000005</v>
      </c>
      <c r="E7142">
        <v>0.63975000000000004</v>
      </c>
      <c r="F7142">
        <v>0.73995</v>
      </c>
      <c r="G7142">
        <v>0.94964999999999999</v>
      </c>
      <c r="H7142">
        <v>0.71955000000000002</v>
      </c>
      <c r="I7142">
        <v>0.80745</v>
      </c>
      <c r="J7142">
        <v>0.87885000000000002</v>
      </c>
      <c r="K7142">
        <v>0.13514999999999999</v>
      </c>
      <c r="L7142">
        <v>0.63585000000000003</v>
      </c>
    </row>
    <row r="7143" spans="1:12" x14ac:dyDescent="0.3">
      <c r="A7143">
        <v>7142</v>
      </c>
      <c r="B7143">
        <v>0.71414999999999995</v>
      </c>
      <c r="C7143">
        <v>0.72375</v>
      </c>
      <c r="D7143">
        <v>0.97124999999999995</v>
      </c>
      <c r="E7143">
        <v>0.93535000000000001</v>
      </c>
      <c r="F7143">
        <v>0.35225000000000001</v>
      </c>
      <c r="G7143">
        <v>0.89734999999999998</v>
      </c>
      <c r="H7143">
        <v>0.74404999999999999</v>
      </c>
      <c r="I7143">
        <v>0.79484999999999995</v>
      </c>
      <c r="J7143">
        <v>0.52295000000000003</v>
      </c>
      <c r="K7143">
        <v>0.96145000000000003</v>
      </c>
      <c r="L7143">
        <v>0.70355000000000001</v>
      </c>
    </row>
    <row r="7144" spans="1:12" x14ac:dyDescent="0.3">
      <c r="A7144">
        <v>7143</v>
      </c>
      <c r="B7144">
        <v>0.71425000000000005</v>
      </c>
      <c r="C7144">
        <v>0.74714999999999998</v>
      </c>
      <c r="D7144">
        <v>0.65375000000000005</v>
      </c>
      <c r="E7144">
        <v>0.15875</v>
      </c>
      <c r="F7144">
        <v>0.29054999999999997</v>
      </c>
      <c r="G7144">
        <v>0.70115000000000005</v>
      </c>
      <c r="H7144">
        <v>0.10174999999999999</v>
      </c>
      <c r="I7144">
        <v>0.29015000000000002</v>
      </c>
      <c r="J7144">
        <v>0.64405000000000001</v>
      </c>
      <c r="K7144">
        <v>0.63554999999999995</v>
      </c>
      <c r="L7144">
        <v>0.23565</v>
      </c>
    </row>
    <row r="7145" spans="1:12" x14ac:dyDescent="0.3">
      <c r="A7145">
        <v>7144</v>
      </c>
      <c r="B7145">
        <v>0.71435000000000004</v>
      </c>
      <c r="C7145">
        <v>8.1549999999999997E-2</v>
      </c>
      <c r="D7145">
        <v>0.48875000000000002</v>
      </c>
      <c r="E7145">
        <v>0.74124999999999996</v>
      </c>
      <c r="F7145">
        <v>8.2750000000000004E-2</v>
      </c>
      <c r="G7145">
        <v>4.7449999999999999E-2</v>
      </c>
      <c r="H7145">
        <v>0.24884999999999999</v>
      </c>
      <c r="I7145">
        <v>0.38695000000000002</v>
      </c>
      <c r="J7145">
        <v>0.85535000000000005</v>
      </c>
      <c r="K7145">
        <v>0.40875</v>
      </c>
      <c r="L7145">
        <v>0.41294999999999998</v>
      </c>
    </row>
    <row r="7146" spans="1:12" x14ac:dyDescent="0.3">
      <c r="A7146">
        <v>7145</v>
      </c>
      <c r="B7146">
        <v>0.71445000000000003</v>
      </c>
      <c r="C7146">
        <v>0.14785000000000001</v>
      </c>
      <c r="D7146">
        <v>0.79474999999999996</v>
      </c>
      <c r="E7146">
        <v>0.76675000000000004</v>
      </c>
      <c r="F7146">
        <v>0.81254999999999999</v>
      </c>
      <c r="G7146">
        <v>0.79944999999999999</v>
      </c>
      <c r="H7146">
        <v>4.5850000000000002E-2</v>
      </c>
      <c r="I7146">
        <v>0.80984999999999996</v>
      </c>
      <c r="J7146">
        <v>0.27855000000000002</v>
      </c>
      <c r="K7146">
        <v>0.42795</v>
      </c>
      <c r="L7146">
        <v>0.30435000000000001</v>
      </c>
    </row>
    <row r="7147" spans="1:12" x14ac:dyDescent="0.3">
      <c r="A7147">
        <v>7146</v>
      </c>
      <c r="B7147">
        <v>0.71455000000000002</v>
      </c>
      <c r="C7147">
        <v>0.92225000000000001</v>
      </c>
      <c r="D7147">
        <v>0.18915000000000001</v>
      </c>
      <c r="E7147">
        <v>0.89044999999999996</v>
      </c>
      <c r="F7147">
        <v>0.81174999999999997</v>
      </c>
      <c r="G7147">
        <v>0.75444999999999995</v>
      </c>
      <c r="H7147">
        <v>0.47105000000000002</v>
      </c>
      <c r="I7147">
        <v>8.1750000000000003E-2</v>
      </c>
      <c r="J7147">
        <v>0.10025000000000001</v>
      </c>
      <c r="K7147">
        <v>0.51134999999999997</v>
      </c>
      <c r="L7147">
        <v>0.20055000000000001</v>
      </c>
    </row>
    <row r="7148" spans="1:12" x14ac:dyDescent="0.3">
      <c r="A7148">
        <v>7147</v>
      </c>
      <c r="B7148">
        <v>0.71465000000000001</v>
      </c>
      <c r="C7148">
        <v>0.44835000000000003</v>
      </c>
      <c r="D7148">
        <v>9.3149999999999997E-2</v>
      </c>
      <c r="E7148">
        <v>0.48675000000000002</v>
      </c>
      <c r="F7148">
        <v>0.58194999999999997</v>
      </c>
      <c r="G7148">
        <v>0.25855</v>
      </c>
      <c r="H7148">
        <v>0.82825000000000004</v>
      </c>
      <c r="I7148">
        <v>0.78795000000000004</v>
      </c>
      <c r="J7148">
        <v>0.57994999999999997</v>
      </c>
      <c r="K7148">
        <v>0.47434999999999999</v>
      </c>
      <c r="L7148">
        <v>0.63034999999999997</v>
      </c>
    </row>
    <row r="7149" spans="1:12" x14ac:dyDescent="0.3">
      <c r="A7149">
        <v>7148</v>
      </c>
      <c r="B7149">
        <v>0.71475</v>
      </c>
      <c r="C7149">
        <v>0.85455000000000003</v>
      </c>
      <c r="D7149">
        <v>0.45524999999999999</v>
      </c>
      <c r="E7149">
        <v>0.42115000000000002</v>
      </c>
      <c r="F7149">
        <v>0.96204999999999996</v>
      </c>
      <c r="G7149">
        <v>0.27584999999999998</v>
      </c>
      <c r="H7149">
        <v>4.7050000000000002E-2</v>
      </c>
      <c r="I7149">
        <v>0.24045</v>
      </c>
      <c r="J7149">
        <v>0.48964999999999997</v>
      </c>
      <c r="K7149">
        <v>8.7249999999999994E-2</v>
      </c>
      <c r="L7149">
        <v>0.52695000000000003</v>
      </c>
    </row>
    <row r="7150" spans="1:12" x14ac:dyDescent="0.3">
      <c r="A7150">
        <v>7149</v>
      </c>
      <c r="B7150">
        <v>0.71484999999999999</v>
      </c>
      <c r="C7150">
        <v>0.60604999999999998</v>
      </c>
      <c r="D7150">
        <v>0.83625000000000005</v>
      </c>
      <c r="E7150">
        <v>0.17635000000000001</v>
      </c>
      <c r="F7150">
        <v>0.92235</v>
      </c>
      <c r="G7150">
        <v>0.58774999999999999</v>
      </c>
      <c r="H7150">
        <v>0.29715000000000003</v>
      </c>
      <c r="I7150">
        <v>0.74744999999999995</v>
      </c>
      <c r="J7150">
        <v>0.30214999999999997</v>
      </c>
      <c r="K7150">
        <v>0.53944999999999999</v>
      </c>
      <c r="L7150">
        <v>2.1350000000000001E-2</v>
      </c>
    </row>
    <row r="7151" spans="1:12" x14ac:dyDescent="0.3">
      <c r="A7151">
        <v>7150</v>
      </c>
      <c r="B7151">
        <v>0.71494999999999997</v>
      </c>
      <c r="C7151">
        <v>0.56164999999999998</v>
      </c>
      <c r="D7151">
        <v>0.44305</v>
      </c>
      <c r="E7151">
        <v>0.73475000000000001</v>
      </c>
      <c r="F7151">
        <v>0.62955000000000005</v>
      </c>
      <c r="G7151">
        <v>0.22045000000000001</v>
      </c>
      <c r="H7151">
        <v>0.61904999999999999</v>
      </c>
      <c r="I7151">
        <v>0.10895000000000001</v>
      </c>
      <c r="J7151">
        <v>3.1449999999999999E-2</v>
      </c>
      <c r="K7151">
        <v>0.37814999999999999</v>
      </c>
      <c r="L7151">
        <v>0.46844999999999998</v>
      </c>
    </row>
    <row r="7152" spans="1:12" x14ac:dyDescent="0.3">
      <c r="A7152">
        <v>7151</v>
      </c>
      <c r="B7152">
        <v>0.71504999999999996</v>
      </c>
      <c r="C7152">
        <v>0.67054999999999998</v>
      </c>
      <c r="D7152">
        <v>0.95765</v>
      </c>
      <c r="E7152">
        <v>0.80254999999999999</v>
      </c>
      <c r="F7152">
        <v>0.59265000000000001</v>
      </c>
      <c r="G7152">
        <v>0.87214999999999998</v>
      </c>
      <c r="H7152">
        <v>0.90264999999999995</v>
      </c>
      <c r="I7152">
        <v>0.51995000000000002</v>
      </c>
      <c r="J7152">
        <v>0.49214999999999998</v>
      </c>
      <c r="K7152">
        <v>0.90415000000000001</v>
      </c>
      <c r="L7152">
        <v>0.34875</v>
      </c>
    </row>
    <row r="7153" spans="1:12" x14ac:dyDescent="0.3">
      <c r="A7153">
        <v>7152</v>
      </c>
      <c r="B7153">
        <v>0.71514999999999995</v>
      </c>
      <c r="C7153">
        <v>0.60685</v>
      </c>
      <c r="D7153">
        <v>0.10145</v>
      </c>
      <c r="E7153">
        <v>0.88724999999999998</v>
      </c>
      <c r="F7153">
        <v>0.35044999999999998</v>
      </c>
      <c r="G7153">
        <v>0.88324999999999998</v>
      </c>
      <c r="H7153">
        <v>0.40794999999999998</v>
      </c>
      <c r="I7153">
        <v>0.98334999999999995</v>
      </c>
      <c r="J7153">
        <v>0.78815000000000002</v>
      </c>
      <c r="K7153">
        <v>0.28665000000000002</v>
      </c>
      <c r="L7153">
        <v>1.985E-2</v>
      </c>
    </row>
    <row r="7154" spans="1:12" x14ac:dyDescent="0.3">
      <c r="A7154">
        <v>7153</v>
      </c>
      <c r="B7154">
        <v>0.71525000000000005</v>
      </c>
      <c r="C7154">
        <v>0.23485</v>
      </c>
      <c r="D7154">
        <v>0.84645000000000004</v>
      </c>
      <c r="E7154">
        <v>0.15745000000000001</v>
      </c>
      <c r="F7154">
        <v>2.1649999999999999E-2</v>
      </c>
      <c r="G7154">
        <v>0.81235000000000002</v>
      </c>
      <c r="H7154">
        <v>0.70674999999999999</v>
      </c>
      <c r="I7154">
        <v>0.68174999999999997</v>
      </c>
      <c r="J7154">
        <v>5.355E-2</v>
      </c>
      <c r="K7154">
        <v>0.52195000000000003</v>
      </c>
      <c r="L7154">
        <v>0.10595</v>
      </c>
    </row>
    <row r="7155" spans="1:12" x14ac:dyDescent="0.3">
      <c r="A7155">
        <v>7154</v>
      </c>
      <c r="B7155">
        <v>0.71535000000000004</v>
      </c>
      <c r="C7155">
        <v>0.57394999999999996</v>
      </c>
      <c r="D7155">
        <v>0.27805000000000002</v>
      </c>
      <c r="E7155">
        <v>0.16445000000000001</v>
      </c>
      <c r="F7155">
        <v>0.25124999999999997</v>
      </c>
      <c r="G7155">
        <v>0.87995000000000001</v>
      </c>
      <c r="H7155">
        <v>0.55874999999999997</v>
      </c>
      <c r="I7155">
        <v>0.54384999999999994</v>
      </c>
      <c r="J7155">
        <v>0.91215000000000002</v>
      </c>
      <c r="K7155">
        <v>0.28475</v>
      </c>
      <c r="L7155">
        <v>0.97735000000000005</v>
      </c>
    </row>
    <row r="7156" spans="1:12" x14ac:dyDescent="0.3">
      <c r="A7156">
        <v>7155</v>
      </c>
      <c r="B7156">
        <v>0.71545000000000003</v>
      </c>
      <c r="C7156">
        <v>0.62885000000000002</v>
      </c>
      <c r="D7156">
        <v>0.94684999999999997</v>
      </c>
      <c r="E7156">
        <v>0.87544999999999995</v>
      </c>
      <c r="F7156">
        <v>0.34655000000000002</v>
      </c>
      <c r="G7156">
        <v>0.80035000000000001</v>
      </c>
      <c r="H7156">
        <v>0.88534999999999997</v>
      </c>
      <c r="I7156">
        <v>0.51495000000000002</v>
      </c>
      <c r="J7156">
        <v>8.0049999999999996E-2</v>
      </c>
      <c r="K7156">
        <v>0.54615000000000002</v>
      </c>
      <c r="L7156">
        <v>0.13935</v>
      </c>
    </row>
    <row r="7157" spans="1:12" x14ac:dyDescent="0.3">
      <c r="A7157">
        <v>7156</v>
      </c>
      <c r="B7157">
        <v>0.71555000000000002</v>
      </c>
      <c r="C7157">
        <v>0.48964999999999997</v>
      </c>
      <c r="D7157">
        <v>0.35304999999999997</v>
      </c>
      <c r="E7157">
        <v>0.25045000000000001</v>
      </c>
      <c r="F7157">
        <v>0.94684999999999997</v>
      </c>
      <c r="G7157">
        <v>0.70255000000000001</v>
      </c>
      <c r="H7157">
        <v>0.87134999999999996</v>
      </c>
      <c r="I7157">
        <v>0.97055000000000002</v>
      </c>
      <c r="J7157">
        <v>0.92984999999999995</v>
      </c>
      <c r="K7157">
        <v>0.37664999999999998</v>
      </c>
      <c r="L7157">
        <v>0.55464999999999998</v>
      </c>
    </row>
    <row r="7158" spans="1:12" x14ac:dyDescent="0.3">
      <c r="A7158">
        <v>7157</v>
      </c>
      <c r="B7158">
        <v>0.71565000000000001</v>
      </c>
      <c r="C7158">
        <v>0.83875</v>
      </c>
      <c r="D7158">
        <v>0.77364999999999995</v>
      </c>
      <c r="E7158">
        <v>0.52215</v>
      </c>
      <c r="F7158">
        <v>0.75714999999999999</v>
      </c>
      <c r="G7158">
        <v>5.1650000000000001E-2</v>
      </c>
      <c r="H7158">
        <v>0.45684999999999998</v>
      </c>
      <c r="I7158">
        <v>7.8149999999999997E-2</v>
      </c>
      <c r="J7158">
        <v>0.64415</v>
      </c>
      <c r="K7158">
        <v>0.17105000000000001</v>
      </c>
      <c r="L7158">
        <v>0.51465000000000005</v>
      </c>
    </row>
    <row r="7159" spans="1:12" x14ac:dyDescent="0.3">
      <c r="A7159">
        <v>7158</v>
      </c>
      <c r="B7159">
        <v>0.71575</v>
      </c>
      <c r="C7159">
        <v>0.52834999999999999</v>
      </c>
      <c r="D7159">
        <v>0.49925000000000003</v>
      </c>
      <c r="E7159">
        <v>0.58735000000000004</v>
      </c>
      <c r="F7159">
        <v>0.74295</v>
      </c>
      <c r="G7159">
        <v>0.65154999999999996</v>
      </c>
      <c r="H7159">
        <v>0.20244999999999999</v>
      </c>
      <c r="I7159">
        <v>0.91254999999999997</v>
      </c>
      <c r="J7159">
        <v>0.83955000000000002</v>
      </c>
      <c r="K7159">
        <v>0.14105000000000001</v>
      </c>
      <c r="L7159">
        <v>0.84804999999999997</v>
      </c>
    </row>
    <row r="7160" spans="1:12" x14ac:dyDescent="0.3">
      <c r="A7160">
        <v>7159</v>
      </c>
      <c r="B7160">
        <v>0.71584999999999999</v>
      </c>
      <c r="C7160">
        <v>0.40544999999999998</v>
      </c>
      <c r="D7160">
        <v>0.77925</v>
      </c>
      <c r="E7160">
        <v>0.73755000000000004</v>
      </c>
      <c r="F7160">
        <v>0.98614999999999997</v>
      </c>
      <c r="G7160">
        <v>0.70225000000000004</v>
      </c>
      <c r="H7160">
        <v>0.70515000000000005</v>
      </c>
      <c r="I7160">
        <v>0.85745000000000005</v>
      </c>
      <c r="J7160">
        <v>0.72724999999999995</v>
      </c>
      <c r="K7160">
        <v>0.49835000000000002</v>
      </c>
      <c r="L7160">
        <v>0.58875</v>
      </c>
    </row>
    <row r="7161" spans="1:12" x14ac:dyDescent="0.3">
      <c r="A7161">
        <v>7160</v>
      </c>
      <c r="B7161">
        <v>0.71594999999999998</v>
      </c>
      <c r="C7161">
        <v>0.96465000000000001</v>
      </c>
      <c r="D7161">
        <v>0.41175</v>
      </c>
      <c r="E7161">
        <v>0.37845000000000001</v>
      </c>
      <c r="F7161">
        <v>8.9849999999999999E-2</v>
      </c>
      <c r="G7161">
        <v>0.50334999999999996</v>
      </c>
      <c r="H7161">
        <v>0.18325</v>
      </c>
      <c r="I7161">
        <v>0.83104999999999996</v>
      </c>
      <c r="J7161">
        <v>0.23485</v>
      </c>
      <c r="K7161">
        <v>0.45784999999999998</v>
      </c>
      <c r="L7161">
        <v>8.3049999999999999E-2</v>
      </c>
    </row>
    <row r="7162" spans="1:12" x14ac:dyDescent="0.3">
      <c r="A7162">
        <v>7161</v>
      </c>
      <c r="B7162">
        <v>0.71604999999999996</v>
      </c>
      <c r="C7162">
        <v>0.18504999999999999</v>
      </c>
      <c r="D7162">
        <v>0.61924999999999997</v>
      </c>
      <c r="E7162">
        <v>0.55915000000000004</v>
      </c>
      <c r="F7162">
        <v>0.84635000000000005</v>
      </c>
      <c r="G7162">
        <v>2.445E-2</v>
      </c>
      <c r="H7162">
        <v>0.53595000000000004</v>
      </c>
      <c r="I7162">
        <v>0.81084999999999996</v>
      </c>
      <c r="J7162">
        <v>0.35504999999999998</v>
      </c>
      <c r="K7162">
        <v>0.78925000000000001</v>
      </c>
      <c r="L7162">
        <v>0.61175000000000002</v>
      </c>
    </row>
    <row r="7163" spans="1:12" x14ac:dyDescent="0.3">
      <c r="A7163">
        <v>7162</v>
      </c>
      <c r="B7163">
        <v>0.71614999999999995</v>
      </c>
      <c r="C7163">
        <v>0.11205</v>
      </c>
      <c r="D7163">
        <v>0.47184999999999999</v>
      </c>
      <c r="E7163">
        <v>0.75155000000000005</v>
      </c>
      <c r="F7163">
        <v>0.38395000000000001</v>
      </c>
      <c r="G7163">
        <v>0.79984999999999995</v>
      </c>
      <c r="H7163">
        <v>0.21215000000000001</v>
      </c>
      <c r="I7163">
        <v>0.54254999999999998</v>
      </c>
      <c r="J7163">
        <v>5.3249999999999999E-2</v>
      </c>
      <c r="K7163">
        <v>7.6749999999999999E-2</v>
      </c>
      <c r="L7163">
        <v>0.32774999999999999</v>
      </c>
    </row>
    <row r="7164" spans="1:12" x14ac:dyDescent="0.3">
      <c r="A7164">
        <v>7163</v>
      </c>
      <c r="B7164">
        <v>0.71625000000000005</v>
      </c>
      <c r="C7164">
        <v>0.22275</v>
      </c>
      <c r="D7164">
        <v>0.54444999999999999</v>
      </c>
      <c r="E7164">
        <v>0.29294999999999999</v>
      </c>
      <c r="F7164">
        <v>1.055E-2</v>
      </c>
      <c r="G7164">
        <v>0.50234999999999996</v>
      </c>
      <c r="H7164">
        <v>0.20555000000000001</v>
      </c>
      <c r="I7164">
        <v>0.45615</v>
      </c>
      <c r="J7164">
        <v>0.96404999999999996</v>
      </c>
      <c r="K7164">
        <v>0.26195000000000002</v>
      </c>
      <c r="L7164">
        <v>0.80395000000000005</v>
      </c>
    </row>
    <row r="7165" spans="1:12" x14ac:dyDescent="0.3">
      <c r="A7165">
        <v>7164</v>
      </c>
      <c r="B7165">
        <v>0.71635000000000004</v>
      </c>
      <c r="C7165">
        <v>0.85524999999999995</v>
      </c>
      <c r="D7165">
        <v>0.56364999999999998</v>
      </c>
      <c r="E7165">
        <v>0.80754999999999999</v>
      </c>
      <c r="F7165">
        <v>0.14124999999999999</v>
      </c>
      <c r="G7165">
        <v>0.24575</v>
      </c>
      <c r="H7165">
        <v>0.64875000000000005</v>
      </c>
      <c r="I7165">
        <v>0.10265000000000001</v>
      </c>
      <c r="J7165">
        <v>0.48165000000000002</v>
      </c>
      <c r="K7165">
        <v>0.89175000000000004</v>
      </c>
      <c r="L7165">
        <v>0.27165</v>
      </c>
    </row>
    <row r="7166" spans="1:12" x14ac:dyDescent="0.3">
      <c r="A7166">
        <v>7165</v>
      </c>
      <c r="B7166">
        <v>0.71645000000000003</v>
      </c>
      <c r="C7166">
        <v>0.84445000000000003</v>
      </c>
      <c r="D7166">
        <v>0.53974999999999995</v>
      </c>
      <c r="E7166">
        <v>0.94715000000000005</v>
      </c>
      <c r="F7166">
        <v>0.35844999999999999</v>
      </c>
      <c r="G7166">
        <v>0.38924999999999998</v>
      </c>
      <c r="H7166">
        <v>0.68045</v>
      </c>
      <c r="I7166">
        <v>0.29075000000000001</v>
      </c>
      <c r="J7166">
        <v>0.91244999999999998</v>
      </c>
      <c r="K7166">
        <v>0.60545000000000004</v>
      </c>
      <c r="L7166">
        <v>0.95565</v>
      </c>
    </row>
    <row r="7167" spans="1:12" x14ac:dyDescent="0.3">
      <c r="A7167">
        <v>7166</v>
      </c>
      <c r="B7167">
        <v>0.71655000000000002</v>
      </c>
      <c r="C7167">
        <v>0.91644999999999999</v>
      </c>
      <c r="D7167">
        <v>0.92705000000000004</v>
      </c>
      <c r="E7167">
        <v>0.36975000000000002</v>
      </c>
      <c r="F7167">
        <v>0.16555</v>
      </c>
      <c r="G7167">
        <v>0.91425000000000001</v>
      </c>
      <c r="H7167">
        <v>0.48104999999999998</v>
      </c>
      <c r="I7167">
        <v>2.3650000000000001E-2</v>
      </c>
      <c r="J7167">
        <v>3.805E-2</v>
      </c>
      <c r="K7167">
        <v>0.62404999999999999</v>
      </c>
      <c r="L7167">
        <v>0.86265000000000003</v>
      </c>
    </row>
    <row r="7168" spans="1:12" x14ac:dyDescent="0.3">
      <c r="A7168">
        <v>7167</v>
      </c>
      <c r="B7168">
        <v>0.71665000000000001</v>
      </c>
      <c r="C7168">
        <v>0.49314999999999998</v>
      </c>
      <c r="D7168">
        <v>0.15225</v>
      </c>
      <c r="E7168">
        <v>0.91535</v>
      </c>
      <c r="F7168">
        <v>0.83994999999999997</v>
      </c>
      <c r="G7168">
        <v>0.52644999999999997</v>
      </c>
      <c r="H7168">
        <v>0.52295000000000003</v>
      </c>
      <c r="I7168">
        <v>0.13264999999999999</v>
      </c>
      <c r="J7168">
        <v>0.48995</v>
      </c>
      <c r="K7168">
        <v>0.40675</v>
      </c>
      <c r="L7168">
        <v>0.77364999999999995</v>
      </c>
    </row>
    <row r="7169" spans="1:12" x14ac:dyDescent="0.3">
      <c r="A7169">
        <v>7168</v>
      </c>
      <c r="B7169">
        <v>0.71675</v>
      </c>
      <c r="C7169">
        <v>0.53064999999999996</v>
      </c>
      <c r="D7169">
        <v>0.70794999999999997</v>
      </c>
      <c r="E7169">
        <v>0.29475000000000001</v>
      </c>
      <c r="F7169">
        <v>0.58865000000000001</v>
      </c>
      <c r="G7169">
        <v>0.16125</v>
      </c>
      <c r="H7169">
        <v>0.90634999999999999</v>
      </c>
      <c r="I7169">
        <v>0.57404999999999995</v>
      </c>
      <c r="J7169">
        <v>0.57835000000000003</v>
      </c>
      <c r="K7169">
        <v>2.7650000000000001E-2</v>
      </c>
      <c r="L7169">
        <v>5.5500000000000002E-3</v>
      </c>
    </row>
    <row r="7170" spans="1:12" x14ac:dyDescent="0.3">
      <c r="A7170">
        <v>7169</v>
      </c>
      <c r="B7170">
        <v>0.71684999999999999</v>
      </c>
      <c r="C7170">
        <v>0.50814999999999999</v>
      </c>
      <c r="D7170">
        <v>0.39355000000000001</v>
      </c>
      <c r="E7170">
        <v>0.46725</v>
      </c>
      <c r="F7170">
        <v>0.82115000000000005</v>
      </c>
      <c r="G7170">
        <v>0.22425</v>
      </c>
      <c r="H7170">
        <v>0.73475000000000001</v>
      </c>
      <c r="I7170">
        <v>0.53154999999999997</v>
      </c>
      <c r="J7170">
        <v>0.28565000000000002</v>
      </c>
      <c r="K7170">
        <v>0.45884999999999998</v>
      </c>
      <c r="L7170">
        <v>2.7449999999999999E-2</v>
      </c>
    </row>
    <row r="7171" spans="1:12" x14ac:dyDescent="0.3">
      <c r="A7171">
        <v>7170</v>
      </c>
      <c r="B7171">
        <v>0.71694999999999998</v>
      </c>
      <c r="C7171">
        <v>0.39115</v>
      </c>
      <c r="D7171">
        <v>0.24865000000000001</v>
      </c>
      <c r="E7171">
        <v>0.74904999999999999</v>
      </c>
      <c r="F7171">
        <v>7.6350000000000001E-2</v>
      </c>
      <c r="G7171">
        <v>0.13685</v>
      </c>
      <c r="H7171">
        <v>7.0349999999999996E-2</v>
      </c>
      <c r="I7171">
        <v>0.80035000000000001</v>
      </c>
      <c r="J7171">
        <v>5.0450000000000002E-2</v>
      </c>
      <c r="K7171">
        <v>0.73485</v>
      </c>
      <c r="L7171">
        <v>0.49504999999999999</v>
      </c>
    </row>
    <row r="7172" spans="1:12" x14ac:dyDescent="0.3">
      <c r="A7172">
        <v>7171</v>
      </c>
      <c r="B7172">
        <v>0.71704999999999997</v>
      </c>
      <c r="C7172">
        <v>0.43054999999999999</v>
      </c>
      <c r="D7172">
        <v>0.93735000000000002</v>
      </c>
      <c r="E7172">
        <v>0.57925000000000004</v>
      </c>
      <c r="F7172">
        <v>0.62424999999999997</v>
      </c>
      <c r="G7172">
        <v>0.57204999999999995</v>
      </c>
      <c r="H7172">
        <v>0.15235000000000001</v>
      </c>
      <c r="I7172">
        <v>0.18915000000000001</v>
      </c>
      <c r="J7172">
        <v>0.64764999999999995</v>
      </c>
      <c r="K7172">
        <v>0.18575</v>
      </c>
      <c r="L7172">
        <v>0.50495000000000001</v>
      </c>
    </row>
    <row r="7173" spans="1:12" x14ac:dyDescent="0.3">
      <c r="A7173">
        <v>7172</v>
      </c>
      <c r="B7173">
        <v>0.71714999999999995</v>
      </c>
      <c r="C7173">
        <v>0.75285000000000002</v>
      </c>
      <c r="D7173">
        <v>0.38514999999999999</v>
      </c>
      <c r="E7173">
        <v>0.46894999999999998</v>
      </c>
      <c r="F7173">
        <v>0.28644999999999998</v>
      </c>
      <c r="G7173">
        <v>0.62095</v>
      </c>
      <c r="H7173">
        <v>0.47775000000000001</v>
      </c>
      <c r="I7173">
        <v>0.67205000000000004</v>
      </c>
      <c r="J7173">
        <v>0.47294999999999998</v>
      </c>
      <c r="K7173">
        <v>0.18855</v>
      </c>
      <c r="L7173">
        <v>0.48704999999999998</v>
      </c>
    </row>
    <row r="7174" spans="1:12" x14ac:dyDescent="0.3">
      <c r="A7174">
        <v>7173</v>
      </c>
      <c r="B7174">
        <v>0.71725000000000005</v>
      </c>
      <c r="C7174">
        <v>0.78605000000000003</v>
      </c>
      <c r="D7174">
        <v>0.28325</v>
      </c>
      <c r="E7174">
        <v>0.47184999999999999</v>
      </c>
      <c r="F7174">
        <v>0.86424999999999996</v>
      </c>
      <c r="G7174">
        <v>0.69964999999999999</v>
      </c>
      <c r="H7174">
        <v>0.93374999999999997</v>
      </c>
      <c r="I7174">
        <v>0.64895000000000003</v>
      </c>
      <c r="J7174">
        <v>0.43874999999999997</v>
      </c>
      <c r="K7174">
        <v>0.40194999999999997</v>
      </c>
      <c r="L7174">
        <v>5.5149999999999998E-2</v>
      </c>
    </row>
    <row r="7175" spans="1:12" x14ac:dyDescent="0.3">
      <c r="A7175">
        <v>7174</v>
      </c>
      <c r="B7175">
        <v>0.71735000000000004</v>
      </c>
      <c r="C7175">
        <v>0.24804999999999999</v>
      </c>
      <c r="D7175">
        <v>0.17394999999999999</v>
      </c>
      <c r="E7175">
        <v>0.43375000000000002</v>
      </c>
      <c r="F7175">
        <v>0.87295</v>
      </c>
      <c r="G7175">
        <v>0.73424999999999996</v>
      </c>
      <c r="H7175">
        <v>0.67845</v>
      </c>
      <c r="I7175">
        <v>0.53364999999999996</v>
      </c>
      <c r="J7175">
        <v>0.21475</v>
      </c>
      <c r="K7175">
        <v>0.32314999999999999</v>
      </c>
      <c r="L7175">
        <v>0.92505000000000004</v>
      </c>
    </row>
    <row r="7176" spans="1:12" x14ac:dyDescent="0.3">
      <c r="A7176">
        <v>7175</v>
      </c>
      <c r="B7176">
        <v>0.71745000000000003</v>
      </c>
      <c r="C7176">
        <v>0.85365000000000002</v>
      </c>
      <c r="D7176">
        <v>9.7850000000000006E-2</v>
      </c>
      <c r="E7176">
        <v>0.10815</v>
      </c>
      <c r="F7176">
        <v>0.65585000000000004</v>
      </c>
      <c r="G7176">
        <v>0.54274999999999995</v>
      </c>
      <c r="H7176">
        <v>0.86355000000000004</v>
      </c>
      <c r="I7176">
        <v>0.37554999999999999</v>
      </c>
      <c r="J7176">
        <v>0.53044999999999998</v>
      </c>
      <c r="K7176">
        <v>0.30545</v>
      </c>
      <c r="L7176">
        <v>0.49935000000000002</v>
      </c>
    </row>
    <row r="7177" spans="1:12" x14ac:dyDescent="0.3">
      <c r="A7177">
        <v>7176</v>
      </c>
      <c r="B7177">
        <v>0.71755000000000002</v>
      </c>
      <c r="C7177">
        <v>0.61775000000000002</v>
      </c>
      <c r="D7177">
        <v>0.96414999999999995</v>
      </c>
      <c r="E7177">
        <v>0.88754999999999995</v>
      </c>
      <c r="F7177">
        <v>0.73424999999999996</v>
      </c>
      <c r="G7177">
        <v>0.38405</v>
      </c>
      <c r="H7177">
        <v>0.72445000000000004</v>
      </c>
      <c r="I7177">
        <v>0.77634999999999998</v>
      </c>
      <c r="J7177">
        <v>0.82804999999999995</v>
      </c>
      <c r="K7177">
        <v>0.98745000000000005</v>
      </c>
      <c r="L7177">
        <v>0.59575</v>
      </c>
    </row>
    <row r="7178" spans="1:12" x14ac:dyDescent="0.3">
      <c r="A7178">
        <v>7177</v>
      </c>
      <c r="B7178">
        <v>0.71765000000000001</v>
      </c>
      <c r="C7178">
        <v>0.61385000000000001</v>
      </c>
      <c r="D7178">
        <v>0.26014999999999999</v>
      </c>
      <c r="E7178">
        <v>0.18435000000000001</v>
      </c>
      <c r="F7178">
        <v>0.93845000000000001</v>
      </c>
      <c r="G7178">
        <v>0.34005000000000002</v>
      </c>
      <c r="H7178">
        <v>0.60255000000000003</v>
      </c>
      <c r="I7178">
        <v>0.75505</v>
      </c>
      <c r="J7178">
        <v>0.97755000000000003</v>
      </c>
      <c r="K7178">
        <v>0.77785000000000004</v>
      </c>
      <c r="L7178">
        <v>0.92925000000000002</v>
      </c>
    </row>
    <row r="7179" spans="1:12" x14ac:dyDescent="0.3">
      <c r="A7179">
        <v>7178</v>
      </c>
      <c r="B7179">
        <v>0.71775</v>
      </c>
      <c r="C7179">
        <v>0.93294999999999995</v>
      </c>
      <c r="D7179">
        <v>0.98214999999999997</v>
      </c>
      <c r="E7179">
        <v>0.93905000000000005</v>
      </c>
      <c r="F7179">
        <v>0.20155000000000001</v>
      </c>
      <c r="G7179">
        <v>0.26424999999999998</v>
      </c>
      <c r="H7179">
        <v>0.43855</v>
      </c>
      <c r="I7179">
        <v>0.17494999999999999</v>
      </c>
      <c r="J7179">
        <v>0.91125</v>
      </c>
      <c r="K7179">
        <v>0.17335</v>
      </c>
      <c r="L7179">
        <v>0.61155000000000004</v>
      </c>
    </row>
    <row r="7180" spans="1:12" x14ac:dyDescent="0.3">
      <c r="A7180">
        <v>7179</v>
      </c>
      <c r="B7180">
        <v>0.71784999999999999</v>
      </c>
      <c r="C7180">
        <v>0.24485000000000001</v>
      </c>
      <c r="D7180">
        <v>0.52054999999999996</v>
      </c>
      <c r="E7180">
        <v>0.75034999999999996</v>
      </c>
      <c r="F7180">
        <v>0.11645</v>
      </c>
      <c r="G7180">
        <v>5.5550000000000002E-2</v>
      </c>
      <c r="H7180">
        <v>0.15855</v>
      </c>
      <c r="I7180">
        <v>1.5350000000000001E-2</v>
      </c>
      <c r="J7180">
        <v>0.87944999999999995</v>
      </c>
      <c r="K7180">
        <v>0.84884999999999999</v>
      </c>
      <c r="L7180">
        <v>0.78325</v>
      </c>
    </row>
    <row r="7181" spans="1:12" x14ac:dyDescent="0.3">
      <c r="A7181">
        <v>7180</v>
      </c>
      <c r="B7181">
        <v>0.71794999999999998</v>
      </c>
      <c r="C7181">
        <v>0.59484999999999999</v>
      </c>
      <c r="D7181">
        <v>4.0050000000000002E-2</v>
      </c>
      <c r="E7181">
        <v>0.79044999999999999</v>
      </c>
      <c r="F7181">
        <v>0.72565000000000002</v>
      </c>
      <c r="G7181">
        <v>0.46184999999999998</v>
      </c>
      <c r="H7181">
        <v>0.61314999999999997</v>
      </c>
      <c r="I7181">
        <v>0.95465</v>
      </c>
      <c r="J7181">
        <v>0.48375000000000001</v>
      </c>
      <c r="K7181">
        <v>0.32324999999999998</v>
      </c>
      <c r="L7181">
        <v>0.54695000000000005</v>
      </c>
    </row>
    <row r="7182" spans="1:12" x14ac:dyDescent="0.3">
      <c r="A7182">
        <v>7181</v>
      </c>
      <c r="B7182">
        <v>0.71804999999999997</v>
      </c>
      <c r="C7182">
        <v>0.58884999999999998</v>
      </c>
      <c r="D7182">
        <v>0.46215000000000001</v>
      </c>
      <c r="E7182">
        <v>0.29004999999999997</v>
      </c>
      <c r="F7182">
        <v>0.46024999999999999</v>
      </c>
      <c r="G7182">
        <v>0.67164999999999997</v>
      </c>
      <c r="H7182">
        <v>0.57765</v>
      </c>
      <c r="I7182">
        <v>0.38124999999999998</v>
      </c>
      <c r="J7182">
        <v>0.10575</v>
      </c>
      <c r="K7182">
        <v>0.64505000000000001</v>
      </c>
      <c r="L7182">
        <v>0.93774999999999997</v>
      </c>
    </row>
    <row r="7183" spans="1:12" x14ac:dyDescent="0.3">
      <c r="A7183">
        <v>7182</v>
      </c>
      <c r="B7183">
        <v>0.71814999999999996</v>
      </c>
      <c r="C7183">
        <v>0.98294999999999999</v>
      </c>
      <c r="D7183">
        <v>0.80164999999999997</v>
      </c>
      <c r="E7183">
        <v>0.43285000000000001</v>
      </c>
      <c r="F7183">
        <v>0.82145000000000001</v>
      </c>
      <c r="G7183">
        <v>0.31995000000000001</v>
      </c>
      <c r="H7183">
        <v>0.19875000000000001</v>
      </c>
      <c r="I7183">
        <v>0.28275</v>
      </c>
      <c r="J7183">
        <v>0.44995000000000002</v>
      </c>
      <c r="K7183">
        <v>0.86265000000000003</v>
      </c>
      <c r="L7183">
        <v>0.15734999999999999</v>
      </c>
    </row>
    <row r="7184" spans="1:12" x14ac:dyDescent="0.3">
      <c r="A7184">
        <v>7183</v>
      </c>
      <c r="B7184">
        <v>0.71825000000000006</v>
      </c>
      <c r="C7184">
        <v>0.94845000000000002</v>
      </c>
      <c r="D7184">
        <v>0.27844999999999998</v>
      </c>
      <c r="E7184">
        <v>0.20324999999999999</v>
      </c>
      <c r="F7184">
        <v>3.005E-2</v>
      </c>
      <c r="G7184">
        <v>0.25664999999999999</v>
      </c>
      <c r="H7184">
        <v>0.50565000000000004</v>
      </c>
      <c r="I7184">
        <v>0.55605000000000004</v>
      </c>
      <c r="J7184">
        <v>0.78274999999999995</v>
      </c>
      <c r="K7184">
        <v>0.15345</v>
      </c>
      <c r="L7184">
        <v>0.49985000000000002</v>
      </c>
    </row>
    <row r="7185" spans="1:12" x14ac:dyDescent="0.3">
      <c r="A7185">
        <v>7184</v>
      </c>
      <c r="B7185">
        <v>0.71835000000000004</v>
      </c>
      <c r="C7185">
        <v>0.53825000000000001</v>
      </c>
      <c r="D7185">
        <v>0.95145000000000002</v>
      </c>
      <c r="E7185">
        <v>0.39715</v>
      </c>
      <c r="F7185">
        <v>0.77275000000000005</v>
      </c>
      <c r="G7185">
        <v>0.18725</v>
      </c>
      <c r="H7185">
        <v>0.20065</v>
      </c>
      <c r="I7185">
        <v>0.17505000000000001</v>
      </c>
      <c r="J7185">
        <v>0.19175</v>
      </c>
      <c r="K7185">
        <v>0.45924999999999999</v>
      </c>
      <c r="L7185">
        <v>6.8650000000000003E-2</v>
      </c>
    </row>
    <row r="7186" spans="1:12" x14ac:dyDescent="0.3">
      <c r="A7186">
        <v>7185</v>
      </c>
      <c r="B7186">
        <v>0.71845000000000003</v>
      </c>
      <c r="C7186">
        <v>0.13084999999999999</v>
      </c>
      <c r="D7186">
        <v>0.85265000000000002</v>
      </c>
      <c r="E7186">
        <v>0.71435000000000004</v>
      </c>
      <c r="F7186">
        <v>0.38574999999999998</v>
      </c>
      <c r="G7186">
        <v>0.67525000000000002</v>
      </c>
      <c r="H7186">
        <v>0.13985</v>
      </c>
      <c r="I7186">
        <v>0.57684999999999997</v>
      </c>
      <c r="J7186">
        <v>3.9649999999999998E-2</v>
      </c>
      <c r="K7186">
        <v>0.37285000000000001</v>
      </c>
      <c r="L7186">
        <v>0.61745000000000005</v>
      </c>
    </row>
    <row r="7187" spans="1:12" x14ac:dyDescent="0.3">
      <c r="A7187">
        <v>7186</v>
      </c>
      <c r="B7187">
        <v>0.71855000000000002</v>
      </c>
      <c r="C7187">
        <v>0.92505000000000004</v>
      </c>
      <c r="D7187">
        <v>0.12834999999999999</v>
      </c>
      <c r="E7187">
        <v>0.82325000000000004</v>
      </c>
      <c r="F7187">
        <v>0.59514999999999996</v>
      </c>
      <c r="G7187">
        <v>0.12185</v>
      </c>
      <c r="H7187">
        <v>0.53664999999999996</v>
      </c>
      <c r="I7187">
        <v>0.40575</v>
      </c>
      <c r="J7187">
        <v>0.68084999999999996</v>
      </c>
      <c r="K7187">
        <v>0.55215000000000003</v>
      </c>
      <c r="L7187">
        <v>0.38195000000000001</v>
      </c>
    </row>
    <row r="7188" spans="1:12" x14ac:dyDescent="0.3">
      <c r="A7188">
        <v>7187</v>
      </c>
      <c r="B7188">
        <v>0.71865000000000001</v>
      </c>
      <c r="C7188">
        <v>0.21415000000000001</v>
      </c>
      <c r="D7188">
        <v>0.20935000000000001</v>
      </c>
      <c r="E7188">
        <v>1.1650000000000001E-2</v>
      </c>
      <c r="F7188">
        <v>0.59975000000000001</v>
      </c>
      <c r="G7188">
        <v>0.69474999999999998</v>
      </c>
      <c r="H7188">
        <v>0.11365</v>
      </c>
      <c r="I7188">
        <v>0.41604999999999998</v>
      </c>
      <c r="J7188">
        <v>0.48425000000000001</v>
      </c>
      <c r="K7188">
        <v>0.25095000000000001</v>
      </c>
      <c r="L7188">
        <v>0.62175000000000002</v>
      </c>
    </row>
    <row r="7189" spans="1:12" x14ac:dyDescent="0.3">
      <c r="A7189">
        <v>7188</v>
      </c>
      <c r="B7189">
        <v>0.71875</v>
      </c>
      <c r="C7189">
        <v>0.54164999999999996</v>
      </c>
      <c r="D7189">
        <v>0.35575000000000001</v>
      </c>
      <c r="E7189">
        <v>0.84704999999999997</v>
      </c>
      <c r="F7189">
        <v>0.71004999999999996</v>
      </c>
      <c r="G7189">
        <v>0.73585</v>
      </c>
      <c r="H7189">
        <v>4.6449999999999998E-2</v>
      </c>
      <c r="I7189">
        <v>0.55305000000000004</v>
      </c>
      <c r="J7189">
        <v>0.36885000000000001</v>
      </c>
      <c r="K7189">
        <v>0.23824999999999999</v>
      </c>
      <c r="L7189">
        <v>0.87775000000000003</v>
      </c>
    </row>
    <row r="7190" spans="1:12" x14ac:dyDescent="0.3">
      <c r="A7190">
        <v>7189</v>
      </c>
      <c r="B7190">
        <v>0.71884999999999999</v>
      </c>
      <c r="C7190">
        <v>0.38014999999999999</v>
      </c>
      <c r="D7190">
        <v>0.60785</v>
      </c>
      <c r="E7190">
        <v>0.92374999999999996</v>
      </c>
      <c r="F7190">
        <v>0.60224999999999995</v>
      </c>
      <c r="G7190">
        <v>0.54115000000000002</v>
      </c>
      <c r="H7190">
        <v>0.36695</v>
      </c>
      <c r="I7190">
        <v>0.46575</v>
      </c>
      <c r="J7190">
        <v>0.49104999999999999</v>
      </c>
      <c r="K7190">
        <v>5.8049999999999997E-2</v>
      </c>
      <c r="L7190">
        <v>0.75785000000000002</v>
      </c>
    </row>
    <row r="7191" spans="1:12" x14ac:dyDescent="0.3">
      <c r="A7191">
        <v>7190</v>
      </c>
      <c r="B7191">
        <v>0.71894999999999998</v>
      </c>
      <c r="C7191">
        <v>0.89395000000000002</v>
      </c>
      <c r="D7191">
        <v>0.69294999999999995</v>
      </c>
      <c r="E7191">
        <v>0.46145000000000003</v>
      </c>
      <c r="F7191">
        <v>0.85555000000000003</v>
      </c>
      <c r="G7191">
        <v>0.49085000000000001</v>
      </c>
      <c r="H7191">
        <v>0.84475</v>
      </c>
      <c r="I7191">
        <v>0.60394999999999999</v>
      </c>
      <c r="J7191">
        <v>0.37935000000000002</v>
      </c>
      <c r="K7191">
        <v>0.99024999999999996</v>
      </c>
      <c r="L7191">
        <v>0.13364999999999999</v>
      </c>
    </row>
    <row r="7192" spans="1:12" x14ac:dyDescent="0.3">
      <c r="A7192">
        <v>7191</v>
      </c>
      <c r="B7192">
        <v>0.71904999999999997</v>
      </c>
      <c r="C7192">
        <v>0.93955</v>
      </c>
      <c r="D7192">
        <v>5.8749999999999997E-2</v>
      </c>
      <c r="E7192">
        <v>0.31064999999999998</v>
      </c>
      <c r="F7192">
        <v>0.25835000000000002</v>
      </c>
      <c r="G7192">
        <v>9.7449999999999995E-2</v>
      </c>
      <c r="H7192">
        <v>0.59845000000000004</v>
      </c>
      <c r="I7192">
        <v>0.86224999999999996</v>
      </c>
      <c r="J7192">
        <v>0.95545000000000002</v>
      </c>
      <c r="K7192">
        <v>0.95315000000000005</v>
      </c>
      <c r="L7192">
        <v>0.63824999999999998</v>
      </c>
    </row>
    <row r="7193" spans="1:12" x14ac:dyDescent="0.3">
      <c r="A7193">
        <v>7192</v>
      </c>
      <c r="B7193">
        <v>0.71914999999999996</v>
      </c>
      <c r="C7193">
        <v>0.79144999999999999</v>
      </c>
      <c r="D7193">
        <v>0.26934999999999998</v>
      </c>
      <c r="E7193">
        <v>0.84975000000000001</v>
      </c>
      <c r="F7193">
        <v>0.55154999999999998</v>
      </c>
      <c r="G7193">
        <v>0.22545000000000001</v>
      </c>
      <c r="H7193">
        <v>3.9849999999999997E-2</v>
      </c>
      <c r="I7193">
        <v>0.39424999999999999</v>
      </c>
      <c r="J7193">
        <v>0.44214999999999999</v>
      </c>
      <c r="K7193">
        <v>0.53985000000000005</v>
      </c>
      <c r="L7193">
        <v>0.85504999999999998</v>
      </c>
    </row>
    <row r="7194" spans="1:12" x14ac:dyDescent="0.3">
      <c r="A7194">
        <v>7193</v>
      </c>
      <c r="B7194">
        <v>0.71924999999999994</v>
      </c>
      <c r="C7194">
        <v>0.85145000000000004</v>
      </c>
      <c r="D7194">
        <v>0.19755</v>
      </c>
      <c r="E7194">
        <v>0.46105000000000002</v>
      </c>
      <c r="F7194">
        <v>0.60155000000000003</v>
      </c>
      <c r="G7194">
        <v>0.16495000000000001</v>
      </c>
      <c r="H7194">
        <v>9.8350000000000007E-2</v>
      </c>
      <c r="I7194">
        <v>3.2149999999999998E-2</v>
      </c>
      <c r="J7194">
        <v>5.7750000000000003E-2</v>
      </c>
      <c r="K7194">
        <v>0.38055</v>
      </c>
      <c r="L7194">
        <v>0.88934999999999997</v>
      </c>
    </row>
    <row r="7195" spans="1:12" x14ac:dyDescent="0.3">
      <c r="A7195">
        <v>7194</v>
      </c>
      <c r="B7195">
        <v>0.71935000000000004</v>
      </c>
      <c r="C7195">
        <v>0.16064999999999999</v>
      </c>
      <c r="D7195">
        <v>0.39674999999999999</v>
      </c>
      <c r="E7195">
        <v>0.69494999999999996</v>
      </c>
      <c r="F7195">
        <v>0.80945</v>
      </c>
      <c r="G7195">
        <v>0.32955000000000001</v>
      </c>
      <c r="H7195">
        <v>0.44235000000000002</v>
      </c>
      <c r="I7195">
        <v>8.165E-2</v>
      </c>
      <c r="J7195">
        <v>0.38414999999999999</v>
      </c>
      <c r="K7195">
        <v>0.69164999999999999</v>
      </c>
      <c r="L7195">
        <v>0.32955000000000001</v>
      </c>
    </row>
    <row r="7196" spans="1:12" x14ac:dyDescent="0.3">
      <c r="A7196">
        <v>7195</v>
      </c>
      <c r="B7196">
        <v>0.71945000000000003</v>
      </c>
      <c r="C7196">
        <v>0.74865000000000004</v>
      </c>
      <c r="D7196">
        <v>0.11874999999999999</v>
      </c>
      <c r="E7196">
        <v>0.93215000000000003</v>
      </c>
      <c r="F7196">
        <v>3.3450000000000001E-2</v>
      </c>
      <c r="G7196">
        <v>0.74014999999999997</v>
      </c>
      <c r="H7196">
        <v>0.24365000000000001</v>
      </c>
      <c r="I7196">
        <v>0.43704999999999999</v>
      </c>
      <c r="J7196">
        <v>0.27065</v>
      </c>
      <c r="K7196">
        <v>0.98365000000000002</v>
      </c>
      <c r="L7196">
        <v>0.45124999999999998</v>
      </c>
    </row>
    <row r="7197" spans="1:12" x14ac:dyDescent="0.3">
      <c r="A7197">
        <v>7196</v>
      </c>
      <c r="B7197">
        <v>0.71955000000000002</v>
      </c>
      <c r="C7197">
        <v>0.83625000000000005</v>
      </c>
      <c r="D7197">
        <v>0.57025000000000003</v>
      </c>
      <c r="E7197">
        <v>0.46544999999999997</v>
      </c>
      <c r="F7197">
        <v>0.13755000000000001</v>
      </c>
      <c r="G7197">
        <v>0.61134999999999995</v>
      </c>
      <c r="H7197">
        <v>0.50265000000000004</v>
      </c>
      <c r="I7197">
        <v>0.42535000000000001</v>
      </c>
      <c r="J7197">
        <v>0.98275000000000001</v>
      </c>
      <c r="K7197">
        <v>0.48785000000000001</v>
      </c>
      <c r="L7197">
        <v>0.75675000000000003</v>
      </c>
    </row>
    <row r="7198" spans="1:12" x14ac:dyDescent="0.3">
      <c r="A7198">
        <v>7197</v>
      </c>
      <c r="B7198">
        <v>0.71965000000000001</v>
      </c>
      <c r="C7198">
        <v>0.47554999999999997</v>
      </c>
      <c r="D7198">
        <v>0.60865000000000002</v>
      </c>
      <c r="E7198">
        <v>0.30935000000000001</v>
      </c>
      <c r="F7198">
        <v>0.21695</v>
      </c>
      <c r="G7198">
        <v>2.4649999999999998E-2</v>
      </c>
      <c r="H7198">
        <v>0.24615000000000001</v>
      </c>
      <c r="I7198">
        <v>0.92374999999999996</v>
      </c>
      <c r="J7198">
        <v>0.79754999999999998</v>
      </c>
      <c r="K7198">
        <v>0.40434999999999999</v>
      </c>
      <c r="L7198">
        <v>0.82374999999999998</v>
      </c>
    </row>
    <row r="7199" spans="1:12" x14ac:dyDescent="0.3">
      <c r="A7199">
        <v>7198</v>
      </c>
      <c r="B7199">
        <v>0.71975</v>
      </c>
      <c r="C7199">
        <v>0.55835000000000001</v>
      </c>
      <c r="D7199">
        <v>0.83894999999999997</v>
      </c>
      <c r="E7199">
        <v>0.14505000000000001</v>
      </c>
      <c r="F7199">
        <v>0.67964999999999998</v>
      </c>
      <c r="G7199">
        <v>0.85665000000000002</v>
      </c>
      <c r="H7199">
        <v>0.92344999999999999</v>
      </c>
      <c r="I7199">
        <v>0.31835000000000002</v>
      </c>
      <c r="J7199">
        <v>0.22295000000000001</v>
      </c>
      <c r="K7199">
        <v>0.55535000000000001</v>
      </c>
      <c r="L7199">
        <v>0.77554999999999996</v>
      </c>
    </row>
    <row r="7200" spans="1:12" x14ac:dyDescent="0.3">
      <c r="A7200">
        <v>7199</v>
      </c>
      <c r="B7200">
        <v>0.71984999999999999</v>
      </c>
      <c r="C7200">
        <v>0.55815000000000003</v>
      </c>
      <c r="D7200">
        <v>0.40344999999999998</v>
      </c>
      <c r="E7200">
        <v>0.43275000000000002</v>
      </c>
      <c r="F7200">
        <v>0.16965</v>
      </c>
      <c r="G7200">
        <v>0.42795</v>
      </c>
      <c r="H7200">
        <v>0.92915000000000003</v>
      </c>
      <c r="I7200">
        <v>0.76165000000000005</v>
      </c>
      <c r="J7200">
        <v>0.40175</v>
      </c>
      <c r="K7200">
        <v>0.92164999999999997</v>
      </c>
      <c r="L7200">
        <v>0.32464999999999999</v>
      </c>
    </row>
    <row r="7201" spans="1:12" x14ac:dyDescent="0.3">
      <c r="A7201">
        <v>7200</v>
      </c>
      <c r="B7201">
        <v>0.71994999999999998</v>
      </c>
      <c r="C7201">
        <v>0.86975000000000002</v>
      </c>
      <c r="D7201">
        <v>0.99785000000000001</v>
      </c>
      <c r="E7201">
        <v>0.59335000000000004</v>
      </c>
      <c r="F7201">
        <v>0.56405000000000005</v>
      </c>
      <c r="G7201">
        <v>0.77044999999999997</v>
      </c>
      <c r="H7201">
        <v>0.65415000000000001</v>
      </c>
      <c r="I7201">
        <v>0.14924999999999999</v>
      </c>
      <c r="J7201">
        <v>0.31814999999999999</v>
      </c>
      <c r="K7201">
        <v>0.92774999999999996</v>
      </c>
      <c r="L7201">
        <v>0.70435000000000003</v>
      </c>
    </row>
    <row r="7202" spans="1:12" x14ac:dyDescent="0.3">
      <c r="A7202">
        <v>7201</v>
      </c>
      <c r="B7202">
        <v>0.72004999999999997</v>
      </c>
      <c r="C7202">
        <v>0.47494999999999998</v>
      </c>
      <c r="D7202">
        <v>0.75434999999999997</v>
      </c>
      <c r="E7202">
        <v>0.87875000000000003</v>
      </c>
      <c r="F7202">
        <v>0.43714999999999998</v>
      </c>
      <c r="G7202">
        <v>0.67174999999999996</v>
      </c>
      <c r="H7202">
        <v>0.18435000000000001</v>
      </c>
      <c r="I7202">
        <v>0.22935</v>
      </c>
      <c r="J7202">
        <v>0.74985000000000002</v>
      </c>
      <c r="K7202">
        <v>0.56984999999999997</v>
      </c>
      <c r="L7202">
        <v>0.38095000000000001</v>
      </c>
    </row>
    <row r="7203" spans="1:12" x14ac:dyDescent="0.3">
      <c r="A7203">
        <v>7202</v>
      </c>
      <c r="B7203">
        <v>0.72014999999999996</v>
      </c>
      <c r="C7203">
        <v>6.7849999999999994E-2</v>
      </c>
      <c r="D7203">
        <v>0.76434999999999997</v>
      </c>
      <c r="E7203">
        <v>0.70315000000000005</v>
      </c>
      <c r="F7203">
        <v>0.35004999999999997</v>
      </c>
      <c r="G7203">
        <v>0.14274999999999999</v>
      </c>
      <c r="H7203">
        <v>8.0499999999999999E-3</v>
      </c>
      <c r="I7203">
        <v>0.75044999999999995</v>
      </c>
      <c r="J7203">
        <v>0.78574999999999995</v>
      </c>
      <c r="K7203">
        <v>0.14065</v>
      </c>
      <c r="L7203">
        <v>0.72985</v>
      </c>
    </row>
    <row r="7204" spans="1:12" x14ac:dyDescent="0.3">
      <c r="A7204">
        <v>7203</v>
      </c>
      <c r="B7204">
        <v>0.72024999999999995</v>
      </c>
      <c r="C7204">
        <v>0.80915000000000004</v>
      </c>
      <c r="D7204">
        <v>0.42435</v>
      </c>
      <c r="E7204">
        <v>0.11645</v>
      </c>
      <c r="F7204">
        <v>0.68474999999999997</v>
      </c>
      <c r="G7204">
        <v>0.32934999999999998</v>
      </c>
      <c r="H7204">
        <v>0.92964999999999998</v>
      </c>
      <c r="I7204">
        <v>0.53815000000000002</v>
      </c>
      <c r="J7204">
        <v>0.46734999999999999</v>
      </c>
      <c r="K7204">
        <v>0.46045000000000003</v>
      </c>
      <c r="L7204">
        <v>0.30854999999999999</v>
      </c>
    </row>
    <row r="7205" spans="1:12" x14ac:dyDescent="0.3">
      <c r="A7205">
        <v>7204</v>
      </c>
      <c r="B7205">
        <v>0.72035000000000005</v>
      </c>
      <c r="C7205">
        <v>0.27124999999999999</v>
      </c>
      <c r="D7205">
        <v>9.1050000000000006E-2</v>
      </c>
      <c r="E7205">
        <v>5.2249999999999998E-2</v>
      </c>
      <c r="F7205">
        <v>0.64905000000000002</v>
      </c>
      <c r="G7205">
        <v>0.48054999999999998</v>
      </c>
      <c r="H7205">
        <v>0.97735000000000005</v>
      </c>
      <c r="I7205">
        <v>0.96125000000000005</v>
      </c>
      <c r="J7205">
        <v>0.75724999999999998</v>
      </c>
      <c r="K7205">
        <v>0.23294999999999999</v>
      </c>
      <c r="L7205">
        <v>0.26805000000000001</v>
      </c>
    </row>
    <row r="7206" spans="1:12" x14ac:dyDescent="0.3">
      <c r="A7206">
        <v>7205</v>
      </c>
      <c r="B7206">
        <v>0.72045000000000003</v>
      </c>
      <c r="C7206">
        <v>9.7250000000000003E-2</v>
      </c>
      <c r="D7206">
        <v>0.79935</v>
      </c>
      <c r="E7206">
        <v>0.66174999999999995</v>
      </c>
      <c r="F7206">
        <v>0.11935</v>
      </c>
      <c r="G7206">
        <v>0.99265000000000003</v>
      </c>
      <c r="H7206">
        <v>0.14005000000000001</v>
      </c>
      <c r="I7206">
        <v>0.76365000000000005</v>
      </c>
      <c r="J7206">
        <v>0.80395000000000005</v>
      </c>
      <c r="K7206">
        <v>4.0250000000000001E-2</v>
      </c>
      <c r="L7206">
        <v>0.68115000000000003</v>
      </c>
    </row>
    <row r="7207" spans="1:12" x14ac:dyDescent="0.3">
      <c r="A7207">
        <v>7206</v>
      </c>
      <c r="B7207">
        <v>0.72055000000000002</v>
      </c>
      <c r="C7207">
        <v>0.10185</v>
      </c>
      <c r="D7207">
        <v>0.60955000000000004</v>
      </c>
      <c r="E7207">
        <v>4.9500000000000004E-3</v>
      </c>
      <c r="F7207">
        <v>0.87944999999999995</v>
      </c>
      <c r="G7207">
        <v>0.98934999999999995</v>
      </c>
      <c r="H7207">
        <v>0.10945000000000001</v>
      </c>
      <c r="I7207">
        <v>0.58145000000000002</v>
      </c>
      <c r="J7207">
        <v>0.91525000000000001</v>
      </c>
      <c r="K7207">
        <v>2.5950000000000001E-2</v>
      </c>
      <c r="L7207">
        <v>0.89464999999999995</v>
      </c>
    </row>
    <row r="7208" spans="1:12" x14ac:dyDescent="0.3">
      <c r="A7208">
        <v>7207</v>
      </c>
      <c r="B7208">
        <v>0.72065000000000001</v>
      </c>
      <c r="C7208">
        <v>4.0050000000000002E-2</v>
      </c>
      <c r="D7208">
        <v>0.48285</v>
      </c>
      <c r="E7208">
        <v>0.12984999999999999</v>
      </c>
      <c r="F7208">
        <v>0.69774999999999998</v>
      </c>
      <c r="G7208">
        <v>3.175E-2</v>
      </c>
      <c r="H7208">
        <v>0.38915</v>
      </c>
      <c r="I7208">
        <v>0.79525000000000001</v>
      </c>
      <c r="J7208">
        <v>0.77685000000000004</v>
      </c>
      <c r="K7208">
        <v>0.16475000000000001</v>
      </c>
      <c r="L7208">
        <v>0.28525</v>
      </c>
    </row>
    <row r="7209" spans="1:12" x14ac:dyDescent="0.3">
      <c r="A7209">
        <v>7208</v>
      </c>
      <c r="B7209">
        <v>0.72075</v>
      </c>
      <c r="C7209">
        <v>4.3150000000000001E-2</v>
      </c>
      <c r="D7209">
        <v>0.84265000000000001</v>
      </c>
      <c r="E7209">
        <v>0.81455</v>
      </c>
      <c r="F7209">
        <v>0.88554999999999995</v>
      </c>
      <c r="G7209">
        <v>0.31485000000000002</v>
      </c>
      <c r="H7209">
        <v>4.8250000000000001E-2</v>
      </c>
      <c r="I7209">
        <v>0.54035</v>
      </c>
      <c r="J7209">
        <v>0.57004999999999995</v>
      </c>
      <c r="K7209">
        <v>0.40894999999999998</v>
      </c>
      <c r="L7209">
        <v>3.3050000000000003E-2</v>
      </c>
    </row>
    <row r="7210" spans="1:12" x14ac:dyDescent="0.3">
      <c r="A7210">
        <v>7209</v>
      </c>
      <c r="B7210">
        <v>0.72084999999999999</v>
      </c>
      <c r="C7210">
        <v>0.57915000000000005</v>
      </c>
      <c r="D7210">
        <v>0.10585</v>
      </c>
      <c r="E7210">
        <v>0.95965</v>
      </c>
      <c r="F7210">
        <v>0.49664999999999998</v>
      </c>
      <c r="G7210">
        <v>0.59294999999999998</v>
      </c>
      <c r="H7210">
        <v>0.40255000000000002</v>
      </c>
      <c r="I7210">
        <v>0.93715000000000004</v>
      </c>
      <c r="J7210">
        <v>0.76485000000000003</v>
      </c>
      <c r="K7210">
        <v>0.79035</v>
      </c>
      <c r="L7210">
        <v>0.44355</v>
      </c>
    </row>
    <row r="7211" spans="1:12" x14ac:dyDescent="0.3">
      <c r="A7211">
        <v>7210</v>
      </c>
      <c r="B7211">
        <v>0.72094999999999998</v>
      </c>
      <c r="C7211">
        <v>1.6049999999999998E-2</v>
      </c>
      <c r="D7211">
        <v>0.56774999999999998</v>
      </c>
      <c r="E7211">
        <v>0.43175000000000002</v>
      </c>
      <c r="F7211">
        <v>0.26155</v>
      </c>
      <c r="G7211">
        <v>0.60245000000000004</v>
      </c>
      <c r="H7211">
        <v>0.75844999999999996</v>
      </c>
      <c r="I7211">
        <v>0.83765000000000001</v>
      </c>
      <c r="J7211">
        <v>0.17535000000000001</v>
      </c>
      <c r="K7211">
        <v>3.5150000000000001E-2</v>
      </c>
      <c r="L7211">
        <v>0.61294999999999999</v>
      </c>
    </row>
    <row r="7212" spans="1:12" x14ac:dyDescent="0.3">
      <c r="A7212">
        <v>7211</v>
      </c>
      <c r="B7212">
        <v>0.72104999999999997</v>
      </c>
      <c r="C7212">
        <v>0.73504999999999998</v>
      </c>
      <c r="D7212">
        <v>0.74085000000000001</v>
      </c>
      <c r="E7212">
        <v>0.74734999999999996</v>
      </c>
      <c r="F7212">
        <v>7.0499999999999998E-3</v>
      </c>
      <c r="G7212">
        <v>0.97985</v>
      </c>
      <c r="H7212">
        <v>0.49375000000000002</v>
      </c>
      <c r="I7212">
        <v>0.13225000000000001</v>
      </c>
      <c r="J7212">
        <v>0.95374999999999999</v>
      </c>
      <c r="K7212">
        <v>0.13614999999999999</v>
      </c>
      <c r="L7212">
        <v>0.94325000000000003</v>
      </c>
    </row>
    <row r="7213" spans="1:12" x14ac:dyDescent="0.3">
      <c r="A7213">
        <v>7212</v>
      </c>
      <c r="B7213">
        <v>0.72114999999999996</v>
      </c>
      <c r="C7213">
        <v>0.58955000000000002</v>
      </c>
      <c r="D7213">
        <v>0.97184999999999999</v>
      </c>
      <c r="E7213">
        <v>5.9049999999999998E-2</v>
      </c>
      <c r="F7213">
        <v>0.88905000000000001</v>
      </c>
      <c r="G7213">
        <v>0.72565000000000002</v>
      </c>
      <c r="H7213">
        <v>0.37755</v>
      </c>
      <c r="I7213">
        <v>0.25245000000000001</v>
      </c>
      <c r="J7213">
        <v>0.70284999999999997</v>
      </c>
      <c r="K7213">
        <v>0.24204999999999999</v>
      </c>
      <c r="L7213">
        <v>0.39124999999999999</v>
      </c>
    </row>
    <row r="7214" spans="1:12" x14ac:dyDescent="0.3">
      <c r="A7214">
        <v>7213</v>
      </c>
      <c r="B7214">
        <v>0.72124999999999995</v>
      </c>
      <c r="C7214">
        <v>0.53425</v>
      </c>
      <c r="D7214">
        <v>0.26695000000000002</v>
      </c>
      <c r="E7214">
        <v>0.76024999999999998</v>
      </c>
      <c r="F7214">
        <v>0.25985000000000003</v>
      </c>
      <c r="G7214">
        <v>0.56184999999999996</v>
      </c>
      <c r="H7214">
        <v>0.55125000000000002</v>
      </c>
      <c r="I7214">
        <v>0.61314999999999997</v>
      </c>
      <c r="J7214">
        <v>0.76724999999999999</v>
      </c>
      <c r="K7214">
        <v>0.95525000000000004</v>
      </c>
      <c r="L7214">
        <v>0.36335000000000001</v>
      </c>
    </row>
    <row r="7215" spans="1:12" x14ac:dyDescent="0.3">
      <c r="A7215">
        <v>7214</v>
      </c>
      <c r="B7215">
        <v>0.72135000000000005</v>
      </c>
      <c r="C7215">
        <v>0.75034999999999996</v>
      </c>
      <c r="D7215">
        <v>0.66595000000000004</v>
      </c>
      <c r="E7215">
        <v>0.26574999999999999</v>
      </c>
      <c r="F7215">
        <v>0.21254999999999999</v>
      </c>
      <c r="G7215">
        <v>0.16145000000000001</v>
      </c>
      <c r="H7215">
        <v>0.11985</v>
      </c>
      <c r="I7215">
        <v>0.22314999999999999</v>
      </c>
      <c r="J7215">
        <v>0.24515000000000001</v>
      </c>
      <c r="K7215">
        <v>0.24395</v>
      </c>
      <c r="L7215">
        <v>0.84435000000000004</v>
      </c>
    </row>
    <row r="7216" spans="1:12" x14ac:dyDescent="0.3">
      <c r="A7216">
        <v>7215</v>
      </c>
      <c r="B7216">
        <v>0.72145000000000004</v>
      </c>
      <c r="C7216">
        <v>0.32035000000000002</v>
      </c>
      <c r="D7216">
        <v>0.98934999999999995</v>
      </c>
      <c r="E7216">
        <v>0.97855000000000003</v>
      </c>
      <c r="F7216">
        <v>0.51654999999999995</v>
      </c>
      <c r="G7216">
        <v>0.67374999999999996</v>
      </c>
      <c r="H7216">
        <v>0.15675</v>
      </c>
      <c r="I7216">
        <v>0.10875</v>
      </c>
      <c r="J7216">
        <v>0.75834999999999997</v>
      </c>
      <c r="K7216">
        <v>0.11845</v>
      </c>
      <c r="L7216">
        <v>0.38815</v>
      </c>
    </row>
    <row r="7217" spans="1:12" x14ac:dyDescent="0.3">
      <c r="A7217">
        <v>7216</v>
      </c>
      <c r="B7217">
        <v>0.72155000000000002</v>
      </c>
      <c r="C7217">
        <v>0.27884999999999999</v>
      </c>
      <c r="D7217">
        <v>0.17085</v>
      </c>
      <c r="E7217">
        <v>0.45515</v>
      </c>
      <c r="F7217">
        <v>0.19134999999999999</v>
      </c>
      <c r="G7217">
        <v>0.57804999999999995</v>
      </c>
      <c r="H7217">
        <v>0.50444999999999995</v>
      </c>
      <c r="I7217">
        <v>0.45434999999999998</v>
      </c>
      <c r="J7217">
        <v>4.965E-2</v>
      </c>
      <c r="K7217">
        <v>0.56805000000000005</v>
      </c>
      <c r="L7217">
        <v>0.99214999999999998</v>
      </c>
    </row>
    <row r="7218" spans="1:12" x14ac:dyDescent="0.3">
      <c r="A7218">
        <v>7217</v>
      </c>
      <c r="B7218">
        <v>0.72165000000000001</v>
      </c>
      <c r="C7218">
        <v>0.31945000000000001</v>
      </c>
      <c r="D7218">
        <v>0.84214999999999995</v>
      </c>
      <c r="E7218">
        <v>0.99095</v>
      </c>
      <c r="F7218">
        <v>6.7150000000000001E-2</v>
      </c>
      <c r="G7218">
        <v>0.37705</v>
      </c>
      <c r="H7218">
        <v>0.56254999999999999</v>
      </c>
      <c r="I7218">
        <v>0.93394999999999995</v>
      </c>
      <c r="J7218">
        <v>0.14585000000000001</v>
      </c>
      <c r="K7218">
        <v>0.87475000000000003</v>
      </c>
      <c r="L7218">
        <v>0.12385</v>
      </c>
    </row>
    <row r="7219" spans="1:12" x14ac:dyDescent="0.3">
      <c r="A7219">
        <v>7218</v>
      </c>
      <c r="B7219">
        <v>0.72175</v>
      </c>
      <c r="C7219">
        <v>0.91174999999999995</v>
      </c>
      <c r="D7219">
        <v>0.27145000000000002</v>
      </c>
      <c r="E7219">
        <v>0.27915000000000001</v>
      </c>
      <c r="F7219">
        <v>8.4650000000000003E-2</v>
      </c>
      <c r="G7219">
        <v>0.78744999999999998</v>
      </c>
      <c r="H7219">
        <v>0.92205000000000004</v>
      </c>
      <c r="I7219">
        <v>0.57935000000000003</v>
      </c>
      <c r="J7219">
        <v>0.20205000000000001</v>
      </c>
      <c r="K7219">
        <v>7.8149999999999997E-2</v>
      </c>
      <c r="L7219">
        <v>0.41585</v>
      </c>
    </row>
    <row r="7220" spans="1:12" x14ac:dyDescent="0.3">
      <c r="A7220">
        <v>7219</v>
      </c>
      <c r="B7220">
        <v>0.72184999999999999</v>
      </c>
      <c r="C7220">
        <v>0.29044999999999999</v>
      </c>
      <c r="D7220">
        <v>0.53305000000000002</v>
      </c>
      <c r="E7220">
        <v>1.0499999999999999E-3</v>
      </c>
      <c r="F7220">
        <v>0.84135000000000004</v>
      </c>
      <c r="G7220">
        <v>0.86555000000000004</v>
      </c>
      <c r="H7220">
        <v>0.48075000000000001</v>
      </c>
      <c r="I7220">
        <v>0.65564999999999996</v>
      </c>
      <c r="J7220">
        <v>0.60685</v>
      </c>
      <c r="K7220">
        <v>0.29275000000000001</v>
      </c>
      <c r="L7220">
        <v>0.73465000000000003</v>
      </c>
    </row>
    <row r="7221" spans="1:12" x14ac:dyDescent="0.3">
      <c r="A7221">
        <v>7220</v>
      </c>
      <c r="B7221">
        <v>0.72194999999999998</v>
      </c>
      <c r="C7221">
        <v>0.84194999999999998</v>
      </c>
      <c r="D7221">
        <v>0.80135000000000001</v>
      </c>
      <c r="E7221">
        <v>6.8949999999999997E-2</v>
      </c>
      <c r="F7221">
        <v>0.10375</v>
      </c>
      <c r="G7221">
        <v>0.91134999999999999</v>
      </c>
      <c r="H7221">
        <v>0.33745000000000003</v>
      </c>
      <c r="I7221">
        <v>0.73575000000000002</v>
      </c>
      <c r="J7221">
        <v>0.73914999999999997</v>
      </c>
      <c r="K7221">
        <v>0.54984999999999995</v>
      </c>
      <c r="L7221">
        <v>7.7049999999999993E-2</v>
      </c>
    </row>
    <row r="7222" spans="1:12" x14ac:dyDescent="0.3">
      <c r="A7222">
        <v>7221</v>
      </c>
      <c r="B7222">
        <v>0.72204999999999997</v>
      </c>
      <c r="C7222">
        <v>0.22034999999999999</v>
      </c>
      <c r="D7222">
        <v>0.38655</v>
      </c>
      <c r="E7222">
        <v>0.18765000000000001</v>
      </c>
      <c r="F7222">
        <v>0.29925000000000002</v>
      </c>
      <c r="G7222">
        <v>0.75405</v>
      </c>
      <c r="H7222">
        <v>8.5250000000000006E-2</v>
      </c>
      <c r="I7222">
        <v>0.42785000000000001</v>
      </c>
      <c r="J7222">
        <v>2.435E-2</v>
      </c>
      <c r="K7222">
        <v>3.3349999999999998E-2</v>
      </c>
      <c r="L7222">
        <v>0.11135</v>
      </c>
    </row>
    <row r="7223" spans="1:12" x14ac:dyDescent="0.3">
      <c r="A7223">
        <v>7222</v>
      </c>
      <c r="B7223">
        <v>0.72214999999999996</v>
      </c>
      <c r="C7223">
        <v>0.29394999999999999</v>
      </c>
      <c r="D7223">
        <v>0.12765000000000001</v>
      </c>
      <c r="E7223">
        <v>0.58435000000000004</v>
      </c>
      <c r="F7223">
        <v>0.96945000000000003</v>
      </c>
      <c r="G7223">
        <v>0.47594999999999998</v>
      </c>
      <c r="H7223">
        <v>0.12214999999999999</v>
      </c>
      <c r="I7223">
        <v>0.28205000000000002</v>
      </c>
      <c r="J7223">
        <v>2.7050000000000001E-2</v>
      </c>
      <c r="K7223">
        <v>0.91185000000000005</v>
      </c>
      <c r="L7223">
        <v>0.81174999999999997</v>
      </c>
    </row>
    <row r="7224" spans="1:12" x14ac:dyDescent="0.3">
      <c r="A7224">
        <v>7223</v>
      </c>
      <c r="B7224">
        <v>0.72224999999999995</v>
      </c>
      <c r="C7224">
        <v>0.34155000000000002</v>
      </c>
      <c r="D7224">
        <v>0.69625000000000004</v>
      </c>
      <c r="E7224">
        <v>0.50875000000000004</v>
      </c>
      <c r="F7224">
        <v>0.34834999999999999</v>
      </c>
      <c r="G7224">
        <v>0.47935</v>
      </c>
      <c r="H7224">
        <v>0.10695</v>
      </c>
      <c r="I7224">
        <v>0.56464999999999999</v>
      </c>
      <c r="J7224">
        <v>0.85585</v>
      </c>
      <c r="K7224">
        <v>0.58294999999999997</v>
      </c>
      <c r="L7224">
        <v>0.80784999999999996</v>
      </c>
    </row>
    <row r="7225" spans="1:12" x14ac:dyDescent="0.3">
      <c r="A7225">
        <v>7224</v>
      </c>
      <c r="B7225">
        <v>0.72235000000000005</v>
      </c>
      <c r="C7225">
        <v>0.88224999999999998</v>
      </c>
      <c r="D7225">
        <v>0.73775000000000002</v>
      </c>
      <c r="E7225">
        <v>0.46744999999999998</v>
      </c>
      <c r="F7225">
        <v>0.27274999999999999</v>
      </c>
      <c r="G7225">
        <v>0.28965000000000002</v>
      </c>
      <c r="H7225">
        <v>0.33345000000000002</v>
      </c>
      <c r="I7225">
        <v>0.20544999999999999</v>
      </c>
      <c r="J7225">
        <v>0.17845</v>
      </c>
      <c r="K7225">
        <v>0.15915000000000001</v>
      </c>
      <c r="L7225">
        <v>0.99114999999999998</v>
      </c>
    </row>
    <row r="7226" spans="1:12" x14ac:dyDescent="0.3">
      <c r="A7226">
        <v>7225</v>
      </c>
      <c r="B7226">
        <v>0.72245000000000004</v>
      </c>
      <c r="C7226">
        <v>0.35194999999999999</v>
      </c>
      <c r="D7226">
        <v>0.65015000000000001</v>
      </c>
      <c r="E7226">
        <v>0.50614999999999999</v>
      </c>
      <c r="F7226">
        <v>5.0750000000000003E-2</v>
      </c>
      <c r="G7226">
        <v>0.69084999999999996</v>
      </c>
      <c r="H7226">
        <v>0.66325000000000001</v>
      </c>
      <c r="I7226">
        <v>0.45524999999999999</v>
      </c>
      <c r="J7226">
        <v>0.39024999999999999</v>
      </c>
      <c r="K7226">
        <v>9.3149999999999997E-2</v>
      </c>
      <c r="L7226">
        <v>0.29385</v>
      </c>
    </row>
    <row r="7227" spans="1:12" x14ac:dyDescent="0.3">
      <c r="A7227">
        <v>7226</v>
      </c>
      <c r="B7227">
        <v>0.72255000000000003</v>
      </c>
      <c r="C7227">
        <v>0.94684999999999997</v>
      </c>
      <c r="D7227">
        <v>0.87795000000000001</v>
      </c>
      <c r="E7227">
        <v>0.54784999999999995</v>
      </c>
      <c r="F7227">
        <v>0.77434999999999998</v>
      </c>
      <c r="G7227">
        <v>0.10165</v>
      </c>
      <c r="H7227">
        <v>0.91125</v>
      </c>
      <c r="I7227">
        <v>0.25264999999999999</v>
      </c>
      <c r="J7227">
        <v>0.17924999999999999</v>
      </c>
      <c r="K7227">
        <v>0.44005</v>
      </c>
      <c r="L7227">
        <v>0.35065000000000002</v>
      </c>
    </row>
    <row r="7228" spans="1:12" x14ac:dyDescent="0.3">
      <c r="A7228">
        <v>7227</v>
      </c>
      <c r="B7228">
        <v>0.72265000000000001</v>
      </c>
      <c r="C7228">
        <v>0.53885000000000005</v>
      </c>
      <c r="D7228">
        <v>0.91264999999999996</v>
      </c>
      <c r="E7228">
        <v>0.35135</v>
      </c>
      <c r="F7228">
        <v>9.6549999999999997E-2</v>
      </c>
      <c r="G7228">
        <v>0.46055000000000001</v>
      </c>
      <c r="H7228">
        <v>0.22725000000000001</v>
      </c>
      <c r="I7228">
        <v>0.51085000000000003</v>
      </c>
      <c r="J7228">
        <v>0.50734999999999997</v>
      </c>
      <c r="K7228">
        <v>0.59714999999999996</v>
      </c>
      <c r="L7228">
        <v>0.34905000000000003</v>
      </c>
    </row>
    <row r="7229" spans="1:12" x14ac:dyDescent="0.3">
      <c r="A7229">
        <v>7228</v>
      </c>
      <c r="B7229">
        <v>0.72275</v>
      </c>
      <c r="C7229">
        <v>0.77044999999999997</v>
      </c>
      <c r="D7229">
        <v>0.11105</v>
      </c>
      <c r="E7229">
        <v>0.54384999999999994</v>
      </c>
      <c r="F7229">
        <v>0.96125000000000005</v>
      </c>
      <c r="G7229">
        <v>0.79135</v>
      </c>
      <c r="H7229">
        <v>0.27305000000000001</v>
      </c>
      <c r="I7229">
        <v>0.40984999999999999</v>
      </c>
      <c r="J7229">
        <v>0.51495000000000002</v>
      </c>
      <c r="K7229">
        <v>0.79854999999999998</v>
      </c>
      <c r="L7229">
        <v>0.47005000000000002</v>
      </c>
    </row>
    <row r="7230" spans="1:12" x14ac:dyDescent="0.3">
      <c r="A7230">
        <v>7229</v>
      </c>
      <c r="B7230">
        <v>0.72284999999999999</v>
      </c>
      <c r="C7230">
        <v>0.62144999999999995</v>
      </c>
      <c r="D7230">
        <v>0.34415000000000001</v>
      </c>
      <c r="E7230">
        <v>6.6499999999999997E-3</v>
      </c>
      <c r="F7230">
        <v>0.52944999999999998</v>
      </c>
      <c r="G7230">
        <v>0.45115</v>
      </c>
      <c r="H7230">
        <v>0.98455000000000004</v>
      </c>
      <c r="I7230">
        <v>0.48644999999999999</v>
      </c>
      <c r="J7230">
        <v>0.11845</v>
      </c>
      <c r="K7230">
        <v>0.48954999999999999</v>
      </c>
      <c r="L7230">
        <v>0.24585000000000001</v>
      </c>
    </row>
    <row r="7231" spans="1:12" x14ac:dyDescent="0.3">
      <c r="A7231">
        <v>7230</v>
      </c>
      <c r="B7231">
        <v>0.72294999999999998</v>
      </c>
      <c r="C7231">
        <v>0.64895000000000003</v>
      </c>
      <c r="D7231">
        <v>0.75495000000000001</v>
      </c>
      <c r="E7231">
        <v>8.2250000000000004E-2</v>
      </c>
      <c r="F7231">
        <v>0.75405</v>
      </c>
      <c r="G7231">
        <v>0.89015</v>
      </c>
      <c r="H7231">
        <v>0.46555000000000002</v>
      </c>
      <c r="I7231">
        <v>0.54895000000000005</v>
      </c>
      <c r="J7231">
        <v>0.87975000000000003</v>
      </c>
      <c r="K7231">
        <v>0.90654999999999997</v>
      </c>
      <c r="L7231">
        <v>0.85265000000000002</v>
      </c>
    </row>
    <row r="7232" spans="1:12" x14ac:dyDescent="0.3">
      <c r="A7232">
        <v>7231</v>
      </c>
      <c r="B7232">
        <v>0.72304999999999997</v>
      </c>
      <c r="C7232">
        <v>7.1050000000000002E-2</v>
      </c>
      <c r="D7232">
        <v>0.51495000000000002</v>
      </c>
      <c r="E7232">
        <v>0.10445</v>
      </c>
      <c r="F7232">
        <v>0.63975000000000004</v>
      </c>
      <c r="G7232">
        <v>0.34775</v>
      </c>
      <c r="H7232">
        <v>0.73855000000000004</v>
      </c>
      <c r="I7232">
        <v>0.65525</v>
      </c>
      <c r="J7232">
        <v>3.7150000000000002E-2</v>
      </c>
      <c r="K7232">
        <v>0.25474999999999998</v>
      </c>
      <c r="L7232">
        <v>0.22245000000000001</v>
      </c>
    </row>
    <row r="7233" spans="1:12" x14ac:dyDescent="0.3">
      <c r="A7233">
        <v>7232</v>
      </c>
      <c r="B7233">
        <v>0.72314999999999996</v>
      </c>
      <c r="C7233">
        <v>4.9149999999999999E-2</v>
      </c>
      <c r="D7233">
        <v>0.13564999999999999</v>
      </c>
      <c r="E7233">
        <v>0.46024999999999999</v>
      </c>
      <c r="F7233">
        <v>0.83094999999999997</v>
      </c>
      <c r="G7233">
        <v>0.46134999999999998</v>
      </c>
      <c r="H7233">
        <v>8.4849999999999995E-2</v>
      </c>
      <c r="I7233">
        <v>0.60214999999999996</v>
      </c>
      <c r="J7233">
        <v>0.54115000000000002</v>
      </c>
      <c r="K7233">
        <v>1.0749999999999999E-2</v>
      </c>
      <c r="L7233">
        <v>0.41354999999999997</v>
      </c>
    </row>
    <row r="7234" spans="1:12" x14ac:dyDescent="0.3">
      <c r="A7234">
        <v>7233</v>
      </c>
      <c r="B7234">
        <v>0.72324999999999995</v>
      </c>
      <c r="C7234">
        <v>0.38705000000000001</v>
      </c>
      <c r="D7234">
        <v>0.40644999999999998</v>
      </c>
      <c r="E7234">
        <v>0.16234999999999999</v>
      </c>
      <c r="F7234">
        <v>0.28294999999999998</v>
      </c>
      <c r="G7234">
        <v>0.38255</v>
      </c>
      <c r="H7234">
        <v>0.45665</v>
      </c>
      <c r="I7234">
        <v>0.85765000000000002</v>
      </c>
      <c r="J7234">
        <v>0.14724999999999999</v>
      </c>
      <c r="K7234">
        <v>0.48535</v>
      </c>
      <c r="L7234">
        <v>0.76054999999999995</v>
      </c>
    </row>
    <row r="7235" spans="1:12" x14ac:dyDescent="0.3">
      <c r="A7235">
        <v>7234</v>
      </c>
      <c r="B7235">
        <v>0.72335000000000005</v>
      </c>
      <c r="C7235">
        <v>0.31445000000000001</v>
      </c>
      <c r="D7235">
        <v>0.49064999999999998</v>
      </c>
      <c r="E7235">
        <v>1.285E-2</v>
      </c>
      <c r="F7235">
        <v>0.99804999999999999</v>
      </c>
      <c r="G7235">
        <v>6.1249999999999999E-2</v>
      </c>
      <c r="H7235">
        <v>0.53825000000000001</v>
      </c>
      <c r="I7235">
        <v>0.94404999999999994</v>
      </c>
      <c r="J7235">
        <v>0.18035000000000001</v>
      </c>
      <c r="K7235">
        <v>0.48185</v>
      </c>
      <c r="L7235">
        <v>0.13164999999999999</v>
      </c>
    </row>
    <row r="7236" spans="1:12" x14ac:dyDescent="0.3">
      <c r="A7236">
        <v>7235</v>
      </c>
      <c r="B7236">
        <v>0.72345000000000004</v>
      </c>
      <c r="C7236">
        <v>1.4250000000000001E-2</v>
      </c>
      <c r="D7236">
        <v>0.39465</v>
      </c>
      <c r="E7236">
        <v>0.74834999999999996</v>
      </c>
      <c r="F7236">
        <v>0.55584999999999996</v>
      </c>
      <c r="G7236">
        <v>0.23544999999999999</v>
      </c>
      <c r="H7236">
        <v>0.72284999999999999</v>
      </c>
      <c r="I7236">
        <v>0.53405000000000002</v>
      </c>
      <c r="J7236">
        <v>0.76765000000000005</v>
      </c>
      <c r="K7236">
        <v>1.125E-2</v>
      </c>
      <c r="L7236">
        <v>0.90654999999999997</v>
      </c>
    </row>
    <row r="7237" spans="1:12" x14ac:dyDescent="0.3">
      <c r="A7237">
        <v>7236</v>
      </c>
      <c r="B7237">
        <v>0.72355000000000003</v>
      </c>
      <c r="C7237">
        <v>0.28415000000000001</v>
      </c>
      <c r="D7237">
        <v>0.43154999999999999</v>
      </c>
      <c r="E7237">
        <v>0.27215</v>
      </c>
      <c r="F7237">
        <v>0.41444999999999999</v>
      </c>
      <c r="G7237">
        <v>0.60975000000000001</v>
      </c>
      <c r="H7237">
        <v>0.99444999999999995</v>
      </c>
      <c r="I7237">
        <v>0.92735000000000001</v>
      </c>
      <c r="J7237">
        <v>0.37435000000000002</v>
      </c>
      <c r="K7237">
        <v>0.48775000000000002</v>
      </c>
      <c r="L7237">
        <v>8.1449999999999995E-2</v>
      </c>
    </row>
    <row r="7238" spans="1:12" x14ac:dyDescent="0.3">
      <c r="A7238">
        <v>7237</v>
      </c>
      <c r="B7238">
        <v>0.72365000000000002</v>
      </c>
      <c r="C7238">
        <v>0.85004999999999997</v>
      </c>
      <c r="D7238">
        <v>0.33784999999999998</v>
      </c>
      <c r="E7238">
        <v>0.95974999999999999</v>
      </c>
      <c r="F7238">
        <v>0.75875000000000004</v>
      </c>
      <c r="G7238">
        <v>0.66244999999999998</v>
      </c>
      <c r="H7238">
        <v>0.85865000000000002</v>
      </c>
      <c r="I7238">
        <v>0.30135000000000001</v>
      </c>
      <c r="J7238">
        <v>0.89405000000000001</v>
      </c>
      <c r="K7238">
        <v>0.95174999999999998</v>
      </c>
      <c r="L7238">
        <v>0.39024999999999999</v>
      </c>
    </row>
    <row r="7239" spans="1:12" x14ac:dyDescent="0.3">
      <c r="A7239">
        <v>7238</v>
      </c>
      <c r="B7239">
        <v>0.72375</v>
      </c>
      <c r="C7239">
        <v>0.21454999999999999</v>
      </c>
      <c r="D7239">
        <v>0.98104999999999998</v>
      </c>
      <c r="E7239">
        <v>0.35875000000000001</v>
      </c>
      <c r="F7239">
        <v>0.92244999999999999</v>
      </c>
      <c r="G7239">
        <v>0.75585000000000002</v>
      </c>
      <c r="H7239">
        <v>4.8649999999999999E-2</v>
      </c>
      <c r="I7239">
        <v>0.50305</v>
      </c>
      <c r="J7239">
        <v>0.29794999999999999</v>
      </c>
      <c r="K7239">
        <v>2.6550000000000001E-2</v>
      </c>
      <c r="L7239">
        <v>0.27915000000000001</v>
      </c>
    </row>
    <row r="7240" spans="1:12" x14ac:dyDescent="0.3">
      <c r="A7240">
        <v>7239</v>
      </c>
      <c r="B7240">
        <v>0.72384999999999999</v>
      </c>
      <c r="C7240">
        <v>0.97694999999999999</v>
      </c>
      <c r="D7240">
        <v>0.24495</v>
      </c>
      <c r="E7240">
        <v>0.22605</v>
      </c>
      <c r="F7240">
        <v>0.77064999999999995</v>
      </c>
      <c r="G7240">
        <v>0.53935</v>
      </c>
      <c r="H7240">
        <v>0.69684999999999997</v>
      </c>
      <c r="I7240">
        <v>8.115E-2</v>
      </c>
      <c r="J7240">
        <v>0.42494999999999999</v>
      </c>
      <c r="K7240">
        <v>0.33265</v>
      </c>
      <c r="L7240">
        <v>0.76475000000000004</v>
      </c>
    </row>
    <row r="7241" spans="1:12" x14ac:dyDescent="0.3">
      <c r="A7241">
        <v>7240</v>
      </c>
      <c r="B7241">
        <v>0.72394999999999998</v>
      </c>
      <c r="C7241">
        <v>0.81545000000000001</v>
      </c>
      <c r="D7241">
        <v>0.75775000000000003</v>
      </c>
      <c r="E7241">
        <v>0.72145000000000004</v>
      </c>
      <c r="F7241">
        <v>0.61304999999999998</v>
      </c>
      <c r="G7241">
        <v>0.80964999999999998</v>
      </c>
      <c r="H7241">
        <v>0.39534999999999998</v>
      </c>
      <c r="I7241">
        <v>0.56445000000000001</v>
      </c>
      <c r="J7241">
        <v>0.95245000000000002</v>
      </c>
      <c r="K7241">
        <v>0.35835</v>
      </c>
      <c r="L7241">
        <v>0.13405</v>
      </c>
    </row>
    <row r="7242" spans="1:12" x14ac:dyDescent="0.3">
      <c r="A7242">
        <v>7241</v>
      </c>
      <c r="B7242">
        <v>0.72404999999999997</v>
      </c>
      <c r="C7242">
        <v>0.86134999999999995</v>
      </c>
      <c r="D7242">
        <v>0.71614999999999995</v>
      </c>
      <c r="E7242">
        <v>0.40425</v>
      </c>
      <c r="F7242">
        <v>5.8250000000000003E-2</v>
      </c>
      <c r="G7242">
        <v>0.66735</v>
      </c>
      <c r="H7242">
        <v>0.33165</v>
      </c>
      <c r="I7242">
        <v>0.71504999999999996</v>
      </c>
      <c r="J7242">
        <v>0.12534999999999999</v>
      </c>
      <c r="K7242">
        <v>0.54815000000000003</v>
      </c>
      <c r="L7242">
        <v>0.29194999999999999</v>
      </c>
    </row>
    <row r="7243" spans="1:12" x14ac:dyDescent="0.3">
      <c r="A7243">
        <v>7242</v>
      </c>
      <c r="B7243">
        <v>0.72414999999999996</v>
      </c>
      <c r="C7243">
        <v>0.63795000000000002</v>
      </c>
      <c r="D7243">
        <v>0.45815</v>
      </c>
      <c r="E7243">
        <v>0.85914999999999997</v>
      </c>
      <c r="F7243">
        <v>0.63634999999999997</v>
      </c>
      <c r="G7243">
        <v>0.88854999999999995</v>
      </c>
      <c r="H7243">
        <v>0.71514999999999995</v>
      </c>
      <c r="I7243">
        <v>0.38774999999999998</v>
      </c>
      <c r="J7243">
        <v>0.78325</v>
      </c>
      <c r="K7243">
        <v>4.45E-3</v>
      </c>
      <c r="L7243">
        <v>0.73214999999999997</v>
      </c>
    </row>
    <row r="7244" spans="1:12" x14ac:dyDescent="0.3">
      <c r="A7244">
        <v>7243</v>
      </c>
      <c r="B7244">
        <v>0.72424999999999995</v>
      </c>
      <c r="C7244">
        <v>0.13414999999999999</v>
      </c>
      <c r="D7244">
        <v>0.84245000000000003</v>
      </c>
      <c r="E7244">
        <v>0.25505</v>
      </c>
      <c r="F7244">
        <v>0.76295000000000002</v>
      </c>
      <c r="G7244">
        <v>0.29485</v>
      </c>
      <c r="H7244">
        <v>0.72475000000000001</v>
      </c>
      <c r="I7244">
        <v>0.80825000000000002</v>
      </c>
      <c r="J7244">
        <v>0.57335000000000003</v>
      </c>
      <c r="K7244">
        <v>9.1550000000000006E-2</v>
      </c>
      <c r="L7244">
        <v>0.95115000000000005</v>
      </c>
    </row>
    <row r="7245" spans="1:12" x14ac:dyDescent="0.3">
      <c r="A7245">
        <v>7244</v>
      </c>
      <c r="B7245">
        <v>0.72435000000000005</v>
      </c>
      <c r="C7245">
        <v>0.60365000000000002</v>
      </c>
      <c r="D7245">
        <v>0.31945000000000001</v>
      </c>
      <c r="E7245">
        <v>0.61004999999999998</v>
      </c>
      <c r="F7245">
        <v>0.19205</v>
      </c>
      <c r="G7245">
        <v>0.82965</v>
      </c>
      <c r="H7245">
        <v>0.27865000000000001</v>
      </c>
      <c r="I7245">
        <v>0.44564999999999999</v>
      </c>
      <c r="J7245">
        <v>3.3349999999999998E-2</v>
      </c>
      <c r="K7245">
        <v>0.48144999999999999</v>
      </c>
      <c r="L7245">
        <v>0.44974999999999998</v>
      </c>
    </row>
    <row r="7246" spans="1:12" x14ac:dyDescent="0.3">
      <c r="A7246">
        <v>7245</v>
      </c>
      <c r="B7246">
        <v>0.72445000000000004</v>
      </c>
      <c r="C7246">
        <v>2.8649999999999998E-2</v>
      </c>
      <c r="D7246">
        <v>0.16205</v>
      </c>
      <c r="E7246">
        <v>0.99834999999999996</v>
      </c>
      <c r="F7246">
        <v>0.12515000000000001</v>
      </c>
      <c r="G7246">
        <v>0.75785000000000002</v>
      </c>
      <c r="H7246">
        <v>1.635E-2</v>
      </c>
      <c r="I7246">
        <v>0.11625000000000001</v>
      </c>
      <c r="J7246">
        <v>0.63644999999999996</v>
      </c>
      <c r="K7246">
        <v>0.82494999999999996</v>
      </c>
      <c r="L7246">
        <v>0.72235000000000005</v>
      </c>
    </row>
    <row r="7247" spans="1:12" x14ac:dyDescent="0.3">
      <c r="A7247">
        <v>7246</v>
      </c>
      <c r="B7247">
        <v>0.72455000000000003</v>
      </c>
      <c r="C7247">
        <v>0.66525000000000001</v>
      </c>
      <c r="D7247">
        <v>0.48225000000000001</v>
      </c>
      <c r="E7247">
        <v>0.44595000000000001</v>
      </c>
      <c r="F7247">
        <v>0.22764999999999999</v>
      </c>
      <c r="G7247">
        <v>0.73895</v>
      </c>
      <c r="H7247">
        <v>0.65144999999999997</v>
      </c>
      <c r="I7247">
        <v>0.82315000000000005</v>
      </c>
      <c r="J7247">
        <v>0.67295000000000005</v>
      </c>
      <c r="K7247">
        <v>5.7149999999999999E-2</v>
      </c>
      <c r="L7247">
        <v>0.21325</v>
      </c>
    </row>
    <row r="7248" spans="1:12" x14ac:dyDescent="0.3">
      <c r="A7248">
        <v>7247</v>
      </c>
      <c r="B7248">
        <v>0.72465000000000002</v>
      </c>
      <c r="C7248">
        <v>0.43335000000000001</v>
      </c>
      <c r="D7248">
        <v>0.93045</v>
      </c>
      <c r="E7248">
        <v>0.85794999999999999</v>
      </c>
      <c r="F7248">
        <v>0.15934999999999999</v>
      </c>
      <c r="G7248">
        <v>3.295E-2</v>
      </c>
      <c r="H7248">
        <v>0.95135000000000003</v>
      </c>
      <c r="I7248">
        <v>0.79115000000000002</v>
      </c>
      <c r="J7248">
        <v>0.81274999999999997</v>
      </c>
      <c r="K7248">
        <v>0.71575</v>
      </c>
      <c r="L7248">
        <v>0.58074999999999999</v>
      </c>
    </row>
    <row r="7249" spans="1:12" x14ac:dyDescent="0.3">
      <c r="A7249">
        <v>7248</v>
      </c>
      <c r="B7249">
        <v>0.72475000000000001</v>
      </c>
      <c r="C7249">
        <v>0.68245</v>
      </c>
      <c r="D7249">
        <v>0.16495000000000001</v>
      </c>
      <c r="E7249">
        <v>0.71565000000000001</v>
      </c>
      <c r="F7249">
        <v>0.80215000000000003</v>
      </c>
      <c r="G7249">
        <v>0.19255</v>
      </c>
      <c r="H7249">
        <v>0.65934999999999999</v>
      </c>
      <c r="I7249">
        <v>0.67645</v>
      </c>
      <c r="J7249">
        <v>0.74365000000000003</v>
      </c>
      <c r="K7249">
        <v>0.65575000000000006</v>
      </c>
      <c r="L7249">
        <v>0.11584999999999999</v>
      </c>
    </row>
    <row r="7250" spans="1:12" x14ac:dyDescent="0.3">
      <c r="A7250">
        <v>7249</v>
      </c>
      <c r="B7250">
        <v>0.72484999999999999</v>
      </c>
      <c r="C7250">
        <v>0.86294999999999999</v>
      </c>
      <c r="D7250">
        <v>0.67244999999999999</v>
      </c>
      <c r="E7250">
        <v>6.8750000000000006E-2</v>
      </c>
      <c r="F7250">
        <v>0.12295</v>
      </c>
      <c r="G7250">
        <v>0.47575000000000001</v>
      </c>
      <c r="H7250">
        <v>8.8650000000000007E-2</v>
      </c>
      <c r="I7250">
        <v>0.73385</v>
      </c>
      <c r="J7250">
        <v>0.46705000000000002</v>
      </c>
      <c r="K7250">
        <v>0.62444999999999995</v>
      </c>
      <c r="L7250">
        <v>0.23605000000000001</v>
      </c>
    </row>
    <row r="7251" spans="1:12" x14ac:dyDescent="0.3">
      <c r="A7251">
        <v>7250</v>
      </c>
      <c r="B7251">
        <v>0.72494999999999998</v>
      </c>
      <c r="C7251">
        <v>0.20014999999999999</v>
      </c>
      <c r="D7251">
        <v>0.79074999999999995</v>
      </c>
      <c r="E7251">
        <v>0.20305000000000001</v>
      </c>
      <c r="F7251">
        <v>0.31285000000000002</v>
      </c>
      <c r="G7251">
        <v>0.56925000000000003</v>
      </c>
      <c r="H7251">
        <v>0.48814999999999997</v>
      </c>
      <c r="I7251">
        <v>0.25355</v>
      </c>
      <c r="J7251">
        <v>0.39695000000000003</v>
      </c>
      <c r="K7251">
        <v>0.16925000000000001</v>
      </c>
      <c r="L7251">
        <v>0.89154999999999995</v>
      </c>
    </row>
    <row r="7252" spans="1:12" x14ac:dyDescent="0.3">
      <c r="A7252">
        <v>7251</v>
      </c>
      <c r="B7252">
        <v>0.72504999999999997</v>
      </c>
      <c r="C7252">
        <v>0.24065</v>
      </c>
      <c r="D7252">
        <v>0.78085000000000004</v>
      </c>
      <c r="E7252">
        <v>0.75385000000000002</v>
      </c>
      <c r="F7252">
        <v>0.94504999999999995</v>
      </c>
      <c r="G7252">
        <v>0.97035000000000005</v>
      </c>
      <c r="H7252">
        <v>0.27324999999999999</v>
      </c>
      <c r="I7252">
        <v>0.47155000000000002</v>
      </c>
      <c r="J7252">
        <v>0.47715000000000002</v>
      </c>
      <c r="K7252">
        <v>0.60855000000000004</v>
      </c>
      <c r="L7252">
        <v>0.65705000000000002</v>
      </c>
    </row>
    <row r="7253" spans="1:12" x14ac:dyDescent="0.3">
      <c r="A7253">
        <v>7252</v>
      </c>
      <c r="B7253">
        <v>0.72514999999999996</v>
      </c>
      <c r="C7253">
        <v>0.25845000000000001</v>
      </c>
      <c r="D7253">
        <v>0.46744999999999998</v>
      </c>
      <c r="E7253">
        <v>0.45034999999999997</v>
      </c>
      <c r="F7253">
        <v>7.6649999999999996E-2</v>
      </c>
      <c r="G7253">
        <v>0.10645</v>
      </c>
      <c r="H7253">
        <v>0.95345000000000002</v>
      </c>
      <c r="I7253">
        <v>0.10545</v>
      </c>
      <c r="J7253">
        <v>0.21834999999999999</v>
      </c>
      <c r="K7253">
        <v>0.99475000000000002</v>
      </c>
      <c r="L7253">
        <v>1.8749999999999999E-2</v>
      </c>
    </row>
    <row r="7254" spans="1:12" x14ac:dyDescent="0.3">
      <c r="A7254">
        <v>7253</v>
      </c>
      <c r="B7254">
        <v>0.72524999999999995</v>
      </c>
      <c r="C7254">
        <v>0.19744999999999999</v>
      </c>
      <c r="D7254">
        <v>0.87514999999999998</v>
      </c>
      <c r="E7254">
        <v>0.31674999999999998</v>
      </c>
      <c r="F7254">
        <v>0.12734999999999999</v>
      </c>
      <c r="G7254">
        <v>0.38005</v>
      </c>
      <c r="H7254">
        <v>0.69374999999999998</v>
      </c>
      <c r="I7254">
        <v>0.82774999999999999</v>
      </c>
      <c r="J7254">
        <v>0.24465000000000001</v>
      </c>
      <c r="K7254">
        <v>4.095E-2</v>
      </c>
      <c r="L7254">
        <v>0.81805000000000005</v>
      </c>
    </row>
    <row r="7255" spans="1:12" x14ac:dyDescent="0.3">
      <c r="A7255">
        <v>7254</v>
      </c>
      <c r="B7255">
        <v>0.72535000000000005</v>
      </c>
      <c r="C7255">
        <v>0.65244999999999997</v>
      </c>
      <c r="D7255">
        <v>0.83165</v>
      </c>
      <c r="E7255">
        <v>0.52785000000000004</v>
      </c>
      <c r="F7255">
        <v>0.19345000000000001</v>
      </c>
      <c r="G7255">
        <v>0.94855</v>
      </c>
      <c r="H7255">
        <v>0.77405000000000002</v>
      </c>
      <c r="I7255">
        <v>0.39265</v>
      </c>
      <c r="J7255">
        <v>0.48635</v>
      </c>
      <c r="K7255">
        <v>0.60204999999999997</v>
      </c>
      <c r="L7255">
        <v>0.78415000000000001</v>
      </c>
    </row>
    <row r="7256" spans="1:12" x14ac:dyDescent="0.3">
      <c r="A7256">
        <v>7255</v>
      </c>
      <c r="B7256">
        <v>0.72545000000000004</v>
      </c>
      <c r="C7256">
        <v>0.57515000000000005</v>
      </c>
      <c r="D7256">
        <v>0.43945000000000001</v>
      </c>
      <c r="E7256">
        <v>0.46965000000000001</v>
      </c>
      <c r="F7256">
        <v>0.45795000000000002</v>
      </c>
      <c r="G7256">
        <v>0.77575000000000005</v>
      </c>
      <c r="H7256">
        <v>0.36564999999999998</v>
      </c>
      <c r="I7256">
        <v>0.64005000000000001</v>
      </c>
      <c r="J7256">
        <v>0.52434999999999998</v>
      </c>
      <c r="K7256">
        <v>0.34125</v>
      </c>
      <c r="L7256">
        <v>0.61355000000000004</v>
      </c>
    </row>
    <row r="7257" spans="1:12" x14ac:dyDescent="0.3">
      <c r="A7257">
        <v>7256</v>
      </c>
      <c r="B7257">
        <v>0.72555000000000003</v>
      </c>
      <c r="C7257">
        <v>0.17774999999999999</v>
      </c>
      <c r="D7257">
        <v>0.44655</v>
      </c>
      <c r="E7257">
        <v>0.48625000000000002</v>
      </c>
      <c r="F7257">
        <v>0.56384999999999996</v>
      </c>
      <c r="G7257">
        <v>0.47544999999999998</v>
      </c>
      <c r="H7257">
        <v>0.42525000000000002</v>
      </c>
      <c r="I7257">
        <v>0.22284999999999999</v>
      </c>
      <c r="J7257">
        <v>0.57084999999999997</v>
      </c>
      <c r="K7257">
        <v>0.73314999999999997</v>
      </c>
      <c r="L7257">
        <v>0.33665</v>
      </c>
    </row>
    <row r="7258" spans="1:12" x14ac:dyDescent="0.3">
      <c r="A7258">
        <v>7257</v>
      </c>
      <c r="B7258">
        <v>0.72565000000000002</v>
      </c>
      <c r="C7258">
        <v>0.80395000000000005</v>
      </c>
      <c r="D7258">
        <v>8.6749999999999994E-2</v>
      </c>
      <c r="E7258">
        <v>0.97614999999999996</v>
      </c>
      <c r="F7258">
        <v>0.82984999999999998</v>
      </c>
      <c r="G7258">
        <v>0.63724999999999998</v>
      </c>
      <c r="H7258">
        <v>0.54884999999999995</v>
      </c>
      <c r="I7258">
        <v>0.11255</v>
      </c>
      <c r="J7258">
        <v>0.32505000000000001</v>
      </c>
      <c r="K7258">
        <v>0.96975</v>
      </c>
      <c r="L7258">
        <v>0.12565000000000001</v>
      </c>
    </row>
    <row r="7259" spans="1:12" x14ac:dyDescent="0.3">
      <c r="A7259">
        <v>7258</v>
      </c>
      <c r="B7259">
        <v>0.72575000000000001</v>
      </c>
      <c r="C7259">
        <v>7.2950000000000001E-2</v>
      </c>
      <c r="D7259">
        <v>0.20945</v>
      </c>
      <c r="E7259">
        <v>0.96714999999999995</v>
      </c>
      <c r="F7259">
        <v>0.89515</v>
      </c>
      <c r="G7259">
        <v>0.92015000000000002</v>
      </c>
      <c r="H7259">
        <v>0.52434999999999998</v>
      </c>
      <c r="I7259">
        <v>0.77875000000000005</v>
      </c>
      <c r="J7259">
        <v>5.0000000000000002E-5</v>
      </c>
      <c r="K7259">
        <v>0.87485000000000002</v>
      </c>
      <c r="L7259">
        <v>0.89885000000000004</v>
      </c>
    </row>
    <row r="7260" spans="1:12" x14ac:dyDescent="0.3">
      <c r="A7260">
        <v>7259</v>
      </c>
      <c r="B7260">
        <v>0.72585</v>
      </c>
      <c r="C7260">
        <v>0.84894999999999998</v>
      </c>
      <c r="D7260">
        <v>0.37535000000000002</v>
      </c>
      <c r="E7260">
        <v>0.74495</v>
      </c>
      <c r="F7260">
        <v>0.29004999999999997</v>
      </c>
      <c r="G7260">
        <v>0.34434999999999999</v>
      </c>
      <c r="H7260">
        <v>0.90974999999999995</v>
      </c>
      <c r="I7260">
        <v>0.81984999999999997</v>
      </c>
      <c r="J7260">
        <v>0.59214999999999995</v>
      </c>
      <c r="K7260">
        <v>0.64985000000000004</v>
      </c>
      <c r="L7260">
        <v>0.56374999999999997</v>
      </c>
    </row>
    <row r="7261" spans="1:12" x14ac:dyDescent="0.3">
      <c r="A7261">
        <v>7260</v>
      </c>
      <c r="B7261">
        <v>0.72594999999999998</v>
      </c>
      <c r="C7261">
        <v>0.25705</v>
      </c>
      <c r="D7261">
        <v>3.8649999999999997E-2</v>
      </c>
      <c r="E7261">
        <v>0.72124999999999995</v>
      </c>
      <c r="F7261">
        <v>0.52725</v>
      </c>
      <c r="G7261">
        <v>0.44495000000000001</v>
      </c>
      <c r="H7261">
        <v>0.28975000000000001</v>
      </c>
      <c r="I7261">
        <v>0.84025000000000005</v>
      </c>
      <c r="J7261">
        <v>0.93474999999999997</v>
      </c>
      <c r="K7261">
        <v>0.51124999999999998</v>
      </c>
      <c r="L7261">
        <v>0.32824999999999999</v>
      </c>
    </row>
    <row r="7262" spans="1:12" x14ac:dyDescent="0.3">
      <c r="A7262">
        <v>7261</v>
      </c>
      <c r="B7262">
        <v>0.72604999999999997</v>
      </c>
      <c r="C7262">
        <v>0.42575000000000002</v>
      </c>
      <c r="D7262">
        <v>0.37325000000000003</v>
      </c>
      <c r="E7262">
        <v>0.13095000000000001</v>
      </c>
      <c r="F7262">
        <v>4.2500000000000003E-3</v>
      </c>
      <c r="G7262">
        <v>0.29735</v>
      </c>
      <c r="H7262">
        <v>0.16735</v>
      </c>
      <c r="I7262">
        <v>0.56315000000000004</v>
      </c>
      <c r="J7262">
        <v>0.99504999999999999</v>
      </c>
      <c r="K7262">
        <v>0.29504999999999998</v>
      </c>
      <c r="L7262">
        <v>0.16994999999999999</v>
      </c>
    </row>
    <row r="7263" spans="1:12" x14ac:dyDescent="0.3">
      <c r="A7263">
        <v>7262</v>
      </c>
      <c r="B7263">
        <v>0.72614999999999996</v>
      </c>
      <c r="C7263">
        <v>0.57935000000000003</v>
      </c>
      <c r="D7263">
        <v>0.37964999999999999</v>
      </c>
      <c r="E7263">
        <v>0.10034999999999999</v>
      </c>
      <c r="F7263">
        <v>5.6050000000000003E-2</v>
      </c>
      <c r="G7263">
        <v>9.5949999999999994E-2</v>
      </c>
      <c r="H7263">
        <v>0.22605</v>
      </c>
      <c r="I7263">
        <v>0.19705</v>
      </c>
      <c r="J7263">
        <v>0.95115000000000005</v>
      </c>
      <c r="K7263">
        <v>0.56845000000000001</v>
      </c>
      <c r="L7263">
        <v>0.55274999999999996</v>
      </c>
    </row>
    <row r="7264" spans="1:12" x14ac:dyDescent="0.3">
      <c r="A7264">
        <v>7263</v>
      </c>
      <c r="B7264">
        <v>0.72624999999999995</v>
      </c>
      <c r="C7264">
        <v>0.37814999999999999</v>
      </c>
      <c r="D7264">
        <v>0.50324999999999998</v>
      </c>
      <c r="E7264">
        <v>0.28005000000000002</v>
      </c>
      <c r="F7264">
        <v>0.10514999999999999</v>
      </c>
      <c r="G7264">
        <v>0.83975</v>
      </c>
      <c r="H7264">
        <v>0.73945000000000005</v>
      </c>
      <c r="I7264">
        <v>0.50875000000000004</v>
      </c>
      <c r="J7264">
        <v>0.11425</v>
      </c>
      <c r="K7264">
        <v>0.70825000000000005</v>
      </c>
      <c r="L7264">
        <v>0.69305000000000005</v>
      </c>
    </row>
    <row r="7265" spans="1:12" x14ac:dyDescent="0.3">
      <c r="A7265">
        <v>7264</v>
      </c>
      <c r="B7265">
        <v>0.72635000000000005</v>
      </c>
      <c r="C7265">
        <v>0.79215000000000002</v>
      </c>
      <c r="D7265">
        <v>0.52364999999999995</v>
      </c>
      <c r="E7265">
        <v>0.40515000000000001</v>
      </c>
      <c r="F7265">
        <v>0.31845000000000001</v>
      </c>
      <c r="G7265">
        <v>0.60985</v>
      </c>
      <c r="H7265">
        <v>0.31995000000000001</v>
      </c>
      <c r="I7265">
        <v>0.47615000000000002</v>
      </c>
      <c r="J7265">
        <v>8.6550000000000002E-2</v>
      </c>
      <c r="K7265">
        <v>0.53854999999999997</v>
      </c>
      <c r="L7265">
        <v>0.76495000000000002</v>
      </c>
    </row>
    <row r="7266" spans="1:12" x14ac:dyDescent="0.3">
      <c r="A7266">
        <v>7265</v>
      </c>
      <c r="B7266">
        <v>0.72645000000000004</v>
      </c>
      <c r="C7266">
        <v>0.13114999999999999</v>
      </c>
      <c r="D7266">
        <v>0.42595</v>
      </c>
      <c r="E7266">
        <v>0.21834999999999999</v>
      </c>
      <c r="F7266">
        <v>0.72304999999999997</v>
      </c>
      <c r="G7266">
        <v>0.14285</v>
      </c>
      <c r="H7266">
        <v>0.14754999999999999</v>
      </c>
      <c r="I7266">
        <v>0.32295000000000001</v>
      </c>
      <c r="J7266">
        <v>0.29465000000000002</v>
      </c>
      <c r="K7266">
        <v>0.94135000000000002</v>
      </c>
      <c r="L7266">
        <v>0.39584999999999998</v>
      </c>
    </row>
    <row r="7267" spans="1:12" x14ac:dyDescent="0.3">
      <c r="A7267">
        <v>7266</v>
      </c>
      <c r="B7267">
        <v>0.72655000000000003</v>
      </c>
      <c r="C7267">
        <v>0.64685000000000004</v>
      </c>
      <c r="D7267">
        <v>0.23335</v>
      </c>
      <c r="E7267">
        <v>0.92425000000000002</v>
      </c>
      <c r="F7267">
        <v>0.97165000000000001</v>
      </c>
      <c r="G7267">
        <v>2.085E-2</v>
      </c>
      <c r="H7267">
        <v>0.20474999999999999</v>
      </c>
      <c r="I7267">
        <v>0.53935</v>
      </c>
      <c r="J7267">
        <v>0.77024999999999999</v>
      </c>
      <c r="K7267">
        <v>0.47305000000000003</v>
      </c>
      <c r="L7267">
        <v>0.82925000000000004</v>
      </c>
    </row>
    <row r="7268" spans="1:12" x14ac:dyDescent="0.3">
      <c r="A7268">
        <v>7267</v>
      </c>
      <c r="B7268">
        <v>0.72665000000000002</v>
      </c>
      <c r="C7268">
        <v>0.51285000000000003</v>
      </c>
      <c r="D7268">
        <v>0.38435000000000002</v>
      </c>
      <c r="E7268">
        <v>0.61604999999999999</v>
      </c>
      <c r="F7268">
        <v>0.71404999999999996</v>
      </c>
      <c r="G7268">
        <v>0.43285000000000001</v>
      </c>
      <c r="H7268">
        <v>0.96414999999999995</v>
      </c>
      <c r="I7268">
        <v>0.90925</v>
      </c>
      <c r="J7268">
        <v>0.77054999999999996</v>
      </c>
      <c r="K7268">
        <v>0.36075000000000002</v>
      </c>
      <c r="L7268">
        <v>0.55125000000000002</v>
      </c>
    </row>
    <row r="7269" spans="1:12" x14ac:dyDescent="0.3">
      <c r="A7269">
        <v>7268</v>
      </c>
      <c r="B7269">
        <v>0.72675000000000001</v>
      </c>
      <c r="C7269">
        <v>6.225E-2</v>
      </c>
      <c r="D7269">
        <v>0.60985</v>
      </c>
      <c r="E7269">
        <v>0.99695</v>
      </c>
      <c r="F7269">
        <v>0.31624999999999998</v>
      </c>
      <c r="G7269">
        <v>0.59275</v>
      </c>
      <c r="H7269">
        <v>0.13064999999999999</v>
      </c>
      <c r="I7269">
        <v>0.46165</v>
      </c>
      <c r="J7269">
        <v>0.74375000000000002</v>
      </c>
      <c r="K7269">
        <v>0.53385000000000005</v>
      </c>
      <c r="L7269">
        <v>0.18595</v>
      </c>
    </row>
    <row r="7270" spans="1:12" x14ac:dyDescent="0.3">
      <c r="A7270">
        <v>7269</v>
      </c>
      <c r="B7270">
        <v>0.72685</v>
      </c>
      <c r="C7270">
        <v>0.94894999999999996</v>
      </c>
      <c r="D7270">
        <v>0.67025000000000001</v>
      </c>
      <c r="E7270">
        <v>0.51285000000000003</v>
      </c>
      <c r="F7270">
        <v>0.48135</v>
      </c>
      <c r="G7270">
        <v>4.2950000000000002E-2</v>
      </c>
      <c r="H7270">
        <v>0.42175000000000001</v>
      </c>
      <c r="I7270">
        <v>0.11275</v>
      </c>
      <c r="J7270">
        <v>0.56045</v>
      </c>
      <c r="K7270">
        <v>0.93045</v>
      </c>
      <c r="L7270">
        <v>0.35325000000000001</v>
      </c>
    </row>
    <row r="7271" spans="1:12" x14ac:dyDescent="0.3">
      <c r="A7271">
        <v>7270</v>
      </c>
      <c r="B7271">
        <v>0.72694999999999999</v>
      </c>
      <c r="C7271">
        <v>0.67035</v>
      </c>
      <c r="D7271">
        <v>0.96784999999999999</v>
      </c>
      <c r="E7271">
        <v>9.4500000000000001E-3</v>
      </c>
      <c r="F7271">
        <v>0.83765000000000001</v>
      </c>
      <c r="G7271">
        <v>0.25474999999999998</v>
      </c>
      <c r="H7271">
        <v>7.9649999999999999E-2</v>
      </c>
      <c r="I7271">
        <v>0.68235000000000001</v>
      </c>
      <c r="J7271">
        <v>0.88675000000000004</v>
      </c>
      <c r="K7271">
        <v>0.51475000000000004</v>
      </c>
      <c r="L7271">
        <v>0.48594999999999999</v>
      </c>
    </row>
    <row r="7272" spans="1:12" x14ac:dyDescent="0.3">
      <c r="A7272">
        <v>7271</v>
      </c>
      <c r="B7272">
        <v>0.72704999999999997</v>
      </c>
      <c r="C7272">
        <v>0.28425</v>
      </c>
      <c r="D7272">
        <v>2.085E-2</v>
      </c>
      <c r="E7272">
        <v>0.70415000000000005</v>
      </c>
      <c r="F7272">
        <v>0.88375000000000004</v>
      </c>
      <c r="G7272">
        <v>0.36785000000000001</v>
      </c>
      <c r="H7272">
        <v>0.56025000000000003</v>
      </c>
      <c r="I7272">
        <v>0.61075000000000002</v>
      </c>
      <c r="J7272">
        <v>0.73955000000000004</v>
      </c>
      <c r="K7272">
        <v>0.19944999999999999</v>
      </c>
      <c r="L7272">
        <v>0.28194999999999998</v>
      </c>
    </row>
    <row r="7273" spans="1:12" x14ac:dyDescent="0.3">
      <c r="A7273">
        <v>7272</v>
      </c>
      <c r="B7273">
        <v>0.72714999999999996</v>
      </c>
      <c r="C7273">
        <v>0.76165000000000005</v>
      </c>
      <c r="D7273">
        <v>0.79125000000000001</v>
      </c>
      <c r="E7273">
        <v>0.48394999999999999</v>
      </c>
      <c r="F7273">
        <v>0.60834999999999995</v>
      </c>
      <c r="G7273">
        <v>0.12465</v>
      </c>
      <c r="H7273">
        <v>8.5949999999999999E-2</v>
      </c>
      <c r="I7273">
        <v>0.61524999999999996</v>
      </c>
      <c r="J7273">
        <v>0.24604999999999999</v>
      </c>
      <c r="K7273">
        <v>0.90995000000000004</v>
      </c>
      <c r="L7273">
        <v>0.96074999999999999</v>
      </c>
    </row>
    <row r="7274" spans="1:12" x14ac:dyDescent="0.3">
      <c r="A7274">
        <v>7273</v>
      </c>
      <c r="B7274">
        <v>0.72724999999999995</v>
      </c>
      <c r="C7274">
        <v>0.98145000000000004</v>
      </c>
      <c r="D7274">
        <v>0.40655000000000002</v>
      </c>
      <c r="E7274">
        <v>0.27195000000000003</v>
      </c>
      <c r="F7274">
        <v>5.8749999999999997E-2</v>
      </c>
      <c r="G7274">
        <v>0.77854999999999996</v>
      </c>
      <c r="H7274">
        <v>0.89434999999999998</v>
      </c>
      <c r="I7274">
        <v>0.49404999999999999</v>
      </c>
      <c r="J7274">
        <v>0.74604999999999999</v>
      </c>
      <c r="K7274">
        <v>0.22625000000000001</v>
      </c>
      <c r="L7274">
        <v>3.6150000000000002E-2</v>
      </c>
    </row>
    <row r="7275" spans="1:12" x14ac:dyDescent="0.3">
      <c r="A7275">
        <v>7274</v>
      </c>
      <c r="B7275">
        <v>0.72735000000000005</v>
      </c>
      <c r="C7275">
        <v>0.40225</v>
      </c>
      <c r="D7275">
        <v>0.32674999999999998</v>
      </c>
      <c r="E7275">
        <v>9.2249999999999999E-2</v>
      </c>
      <c r="F7275">
        <v>0.27975</v>
      </c>
      <c r="G7275">
        <v>0.13544999999999999</v>
      </c>
      <c r="H7275">
        <v>0.89124999999999999</v>
      </c>
      <c r="I7275">
        <v>0.26114999999999999</v>
      </c>
      <c r="J7275">
        <v>0.52424999999999999</v>
      </c>
      <c r="K7275">
        <v>0.77085000000000004</v>
      </c>
      <c r="L7275">
        <v>0.51354999999999995</v>
      </c>
    </row>
    <row r="7276" spans="1:12" x14ac:dyDescent="0.3">
      <c r="A7276">
        <v>7275</v>
      </c>
      <c r="B7276">
        <v>0.72745000000000004</v>
      </c>
      <c r="C7276">
        <v>0.11115</v>
      </c>
      <c r="D7276">
        <v>0.90995000000000004</v>
      </c>
      <c r="E7276">
        <v>0.90785000000000005</v>
      </c>
      <c r="F7276">
        <v>0.58265</v>
      </c>
      <c r="G7276">
        <v>0.46744999999999998</v>
      </c>
      <c r="H7276">
        <v>0.35235</v>
      </c>
      <c r="I7276">
        <v>0.10995000000000001</v>
      </c>
      <c r="J7276">
        <v>0.47475000000000001</v>
      </c>
      <c r="K7276">
        <v>0.19705</v>
      </c>
      <c r="L7276">
        <v>0.83284999999999998</v>
      </c>
    </row>
    <row r="7277" spans="1:12" x14ac:dyDescent="0.3">
      <c r="A7277">
        <v>7276</v>
      </c>
      <c r="B7277">
        <v>0.72755000000000003</v>
      </c>
      <c r="C7277">
        <v>0.35344999999999999</v>
      </c>
      <c r="D7277">
        <v>0.29994999999999999</v>
      </c>
      <c r="E7277">
        <v>0.30245</v>
      </c>
      <c r="F7277">
        <v>0.78034999999999999</v>
      </c>
      <c r="G7277">
        <v>0.35044999999999998</v>
      </c>
      <c r="H7277">
        <v>0.70094999999999996</v>
      </c>
      <c r="I7277">
        <v>0.45705000000000001</v>
      </c>
      <c r="J7277">
        <v>0.18825</v>
      </c>
      <c r="K7277">
        <v>0.88344999999999996</v>
      </c>
      <c r="L7277">
        <v>7.6050000000000006E-2</v>
      </c>
    </row>
    <row r="7278" spans="1:12" x14ac:dyDescent="0.3">
      <c r="A7278">
        <v>7277</v>
      </c>
      <c r="B7278">
        <v>0.72765000000000002</v>
      </c>
      <c r="C7278">
        <v>0.95914999999999995</v>
      </c>
      <c r="D7278">
        <v>0.34275</v>
      </c>
      <c r="E7278">
        <v>0.10875</v>
      </c>
      <c r="F7278">
        <v>0.77644999999999997</v>
      </c>
      <c r="G7278">
        <v>0.64564999999999995</v>
      </c>
      <c r="H7278">
        <v>0.68974999999999997</v>
      </c>
      <c r="I7278">
        <v>0.15015000000000001</v>
      </c>
      <c r="J7278">
        <v>0.55964999999999998</v>
      </c>
      <c r="K7278">
        <v>0.79964999999999997</v>
      </c>
      <c r="L7278">
        <v>0.68554999999999999</v>
      </c>
    </row>
    <row r="7279" spans="1:12" x14ac:dyDescent="0.3">
      <c r="A7279">
        <v>7278</v>
      </c>
      <c r="B7279">
        <v>0.72775000000000001</v>
      </c>
      <c r="C7279">
        <v>0.23385</v>
      </c>
      <c r="D7279">
        <v>0.16445000000000001</v>
      </c>
      <c r="E7279">
        <v>0.61985000000000001</v>
      </c>
      <c r="F7279">
        <v>0.27755000000000002</v>
      </c>
      <c r="G7279">
        <v>0.63375000000000004</v>
      </c>
      <c r="H7279">
        <v>0.73814999999999997</v>
      </c>
      <c r="I7279">
        <v>3.4849999999999999E-2</v>
      </c>
      <c r="J7279">
        <v>0.28515000000000001</v>
      </c>
      <c r="K7279">
        <v>0.37435000000000002</v>
      </c>
      <c r="L7279">
        <v>0.98834999999999995</v>
      </c>
    </row>
    <row r="7280" spans="1:12" x14ac:dyDescent="0.3">
      <c r="A7280">
        <v>7279</v>
      </c>
      <c r="B7280">
        <v>0.72785</v>
      </c>
      <c r="C7280">
        <v>5.525E-2</v>
      </c>
      <c r="D7280">
        <v>0.97475000000000001</v>
      </c>
      <c r="E7280">
        <v>0.99614999999999998</v>
      </c>
      <c r="F7280">
        <v>0.46984999999999999</v>
      </c>
      <c r="G7280">
        <v>0.48995</v>
      </c>
      <c r="H7280">
        <v>0.99275000000000002</v>
      </c>
      <c r="I7280">
        <v>0.72355000000000003</v>
      </c>
      <c r="J7280">
        <v>0.49575000000000002</v>
      </c>
      <c r="K7280">
        <v>0.84094999999999998</v>
      </c>
      <c r="L7280">
        <v>0.24685000000000001</v>
      </c>
    </row>
    <row r="7281" spans="1:12" x14ac:dyDescent="0.3">
      <c r="A7281">
        <v>7280</v>
      </c>
      <c r="B7281">
        <v>0.72794999999999999</v>
      </c>
      <c r="C7281">
        <v>0.14324999999999999</v>
      </c>
      <c r="D7281">
        <v>0.31535000000000002</v>
      </c>
      <c r="E7281">
        <v>0.52175000000000005</v>
      </c>
      <c r="F7281">
        <v>0.73185</v>
      </c>
      <c r="G7281">
        <v>0.12745000000000001</v>
      </c>
      <c r="H7281">
        <v>0.34644999999999998</v>
      </c>
      <c r="I7281">
        <v>0.76595000000000002</v>
      </c>
      <c r="J7281">
        <v>0.37955</v>
      </c>
      <c r="K7281">
        <v>0.78105000000000002</v>
      </c>
      <c r="L7281">
        <v>0.28415000000000001</v>
      </c>
    </row>
    <row r="7282" spans="1:12" x14ac:dyDescent="0.3">
      <c r="A7282">
        <v>7281</v>
      </c>
      <c r="B7282">
        <v>0.72804999999999997</v>
      </c>
      <c r="C7282">
        <v>0.94755</v>
      </c>
      <c r="D7282">
        <v>0.54005000000000003</v>
      </c>
      <c r="E7282">
        <v>0.12385</v>
      </c>
      <c r="F7282">
        <v>0.58304999999999996</v>
      </c>
      <c r="G7282">
        <v>0.64124999999999999</v>
      </c>
      <c r="H7282">
        <v>0.57015000000000005</v>
      </c>
      <c r="I7282">
        <v>0.58435000000000004</v>
      </c>
      <c r="J7282">
        <v>0.39595000000000002</v>
      </c>
      <c r="K7282">
        <v>0.48515000000000003</v>
      </c>
      <c r="L7282">
        <v>0.16295000000000001</v>
      </c>
    </row>
    <row r="7283" spans="1:12" x14ac:dyDescent="0.3">
      <c r="A7283">
        <v>7282</v>
      </c>
      <c r="B7283">
        <v>0.72814999999999996</v>
      </c>
      <c r="C7283">
        <v>0.48144999999999999</v>
      </c>
      <c r="D7283">
        <v>0.95284999999999997</v>
      </c>
      <c r="E7283">
        <v>0.61765000000000003</v>
      </c>
      <c r="F7283">
        <v>2.445E-2</v>
      </c>
      <c r="G7283">
        <v>0.34515000000000001</v>
      </c>
      <c r="H7283">
        <v>0.39124999999999999</v>
      </c>
      <c r="I7283">
        <v>0.40134999999999998</v>
      </c>
      <c r="J7283">
        <v>0.48115000000000002</v>
      </c>
      <c r="K7283">
        <v>3.6850000000000001E-2</v>
      </c>
      <c r="L7283">
        <v>0.86204999999999998</v>
      </c>
    </row>
    <row r="7284" spans="1:12" x14ac:dyDescent="0.3">
      <c r="A7284">
        <v>7283</v>
      </c>
      <c r="B7284">
        <v>0.72824999999999995</v>
      </c>
      <c r="C7284">
        <v>0.50914999999999999</v>
      </c>
      <c r="D7284">
        <v>0.39495000000000002</v>
      </c>
      <c r="E7284">
        <v>0.41985</v>
      </c>
      <c r="F7284">
        <v>0.93815000000000004</v>
      </c>
      <c r="G7284">
        <v>0.74504999999999999</v>
      </c>
      <c r="H7284">
        <v>4.9149999999999999E-2</v>
      </c>
      <c r="I7284">
        <v>0.18634999999999999</v>
      </c>
      <c r="J7284">
        <v>0.44855</v>
      </c>
      <c r="K7284">
        <v>0.96735000000000004</v>
      </c>
      <c r="L7284">
        <v>7.4349999999999999E-2</v>
      </c>
    </row>
    <row r="7285" spans="1:12" x14ac:dyDescent="0.3">
      <c r="A7285">
        <v>7284</v>
      </c>
      <c r="B7285">
        <v>0.72835000000000005</v>
      </c>
      <c r="C7285">
        <v>0.22664999999999999</v>
      </c>
      <c r="D7285">
        <v>0.93454999999999999</v>
      </c>
      <c r="E7285">
        <v>0.18285000000000001</v>
      </c>
      <c r="F7285">
        <v>6.1500000000000001E-3</v>
      </c>
      <c r="G7285">
        <v>0.80754999999999999</v>
      </c>
      <c r="H7285">
        <v>0.30345</v>
      </c>
      <c r="I7285">
        <v>0.32915</v>
      </c>
      <c r="J7285">
        <v>0.72104999999999997</v>
      </c>
      <c r="K7285">
        <v>0.65754999999999997</v>
      </c>
      <c r="L7285">
        <v>0.98445000000000005</v>
      </c>
    </row>
    <row r="7286" spans="1:12" x14ac:dyDescent="0.3">
      <c r="A7286">
        <v>7285</v>
      </c>
      <c r="B7286">
        <v>0.72845000000000004</v>
      </c>
      <c r="C7286">
        <v>0.88265000000000005</v>
      </c>
      <c r="D7286">
        <v>0.29194999999999999</v>
      </c>
      <c r="E7286">
        <v>0.81145</v>
      </c>
      <c r="F7286">
        <v>0.21995000000000001</v>
      </c>
      <c r="G7286">
        <v>0.24245</v>
      </c>
      <c r="H7286">
        <v>0.97685</v>
      </c>
      <c r="I7286">
        <v>0.36235000000000001</v>
      </c>
      <c r="J7286">
        <v>0.35554999999999998</v>
      </c>
      <c r="K7286">
        <v>0.89815</v>
      </c>
      <c r="L7286">
        <v>2.4049999999999998E-2</v>
      </c>
    </row>
    <row r="7287" spans="1:12" x14ac:dyDescent="0.3">
      <c r="A7287">
        <v>7286</v>
      </c>
      <c r="B7287">
        <v>0.72855000000000003</v>
      </c>
      <c r="C7287">
        <v>0.16095000000000001</v>
      </c>
      <c r="D7287">
        <v>0.97055000000000002</v>
      </c>
      <c r="E7287">
        <v>0.58594999999999997</v>
      </c>
      <c r="F7287">
        <v>0.25245000000000001</v>
      </c>
      <c r="G7287">
        <v>0.90415000000000001</v>
      </c>
      <c r="H7287">
        <v>0.75865000000000005</v>
      </c>
      <c r="I7287">
        <v>4.4249999999999998E-2</v>
      </c>
      <c r="J7287">
        <v>0.81645000000000001</v>
      </c>
      <c r="K7287">
        <v>0.70055000000000001</v>
      </c>
      <c r="L7287">
        <v>9.8549999999999999E-2</v>
      </c>
    </row>
    <row r="7288" spans="1:12" x14ac:dyDescent="0.3">
      <c r="A7288">
        <v>7287</v>
      </c>
      <c r="B7288">
        <v>0.72865000000000002</v>
      </c>
      <c r="C7288">
        <v>0.96035000000000004</v>
      </c>
      <c r="D7288">
        <v>0.37574999999999997</v>
      </c>
      <c r="E7288">
        <v>0.88685000000000003</v>
      </c>
      <c r="F7288">
        <v>0.99234999999999995</v>
      </c>
      <c r="G7288">
        <v>0.51144999999999996</v>
      </c>
      <c r="H7288">
        <v>0.98845000000000005</v>
      </c>
      <c r="I7288">
        <v>9.3649999999999997E-2</v>
      </c>
      <c r="J7288">
        <v>0.35425000000000001</v>
      </c>
      <c r="K7288">
        <v>0.81584999999999996</v>
      </c>
      <c r="L7288">
        <v>0.76065000000000005</v>
      </c>
    </row>
    <row r="7289" spans="1:12" x14ac:dyDescent="0.3">
      <c r="A7289">
        <v>7288</v>
      </c>
      <c r="B7289">
        <v>0.72875000000000001</v>
      </c>
      <c r="C7289">
        <v>0.19864999999999999</v>
      </c>
      <c r="D7289">
        <v>0.56205000000000005</v>
      </c>
      <c r="E7289">
        <v>0.15445</v>
      </c>
      <c r="F7289">
        <v>0.36325000000000002</v>
      </c>
      <c r="G7289">
        <v>4.5150000000000003E-2</v>
      </c>
      <c r="H7289">
        <v>0.93955</v>
      </c>
      <c r="I7289">
        <v>5.2449999999999997E-2</v>
      </c>
      <c r="J7289">
        <v>0.51354999999999995</v>
      </c>
      <c r="K7289">
        <v>0.84255000000000002</v>
      </c>
      <c r="L7289">
        <v>0.92264999999999997</v>
      </c>
    </row>
    <row r="7290" spans="1:12" x14ac:dyDescent="0.3">
      <c r="A7290">
        <v>7289</v>
      </c>
      <c r="B7290">
        <v>0.72885</v>
      </c>
      <c r="C7290">
        <v>0.23644999999999999</v>
      </c>
      <c r="D7290">
        <v>0.95725000000000005</v>
      </c>
      <c r="E7290">
        <v>0.18565000000000001</v>
      </c>
      <c r="F7290">
        <v>0.36975000000000002</v>
      </c>
      <c r="G7290">
        <v>1.6650000000000002E-2</v>
      </c>
      <c r="H7290">
        <v>0.77164999999999995</v>
      </c>
      <c r="I7290">
        <v>0.31564999999999999</v>
      </c>
      <c r="J7290">
        <v>0.33095000000000002</v>
      </c>
      <c r="K7290">
        <v>0.65464999999999995</v>
      </c>
      <c r="L7290">
        <v>0.70415000000000005</v>
      </c>
    </row>
    <row r="7291" spans="1:12" x14ac:dyDescent="0.3">
      <c r="A7291">
        <v>7290</v>
      </c>
      <c r="B7291">
        <v>0.72894999999999999</v>
      </c>
      <c r="C7291">
        <v>0.95704999999999996</v>
      </c>
      <c r="D7291">
        <v>0.64824999999999999</v>
      </c>
      <c r="E7291">
        <v>0.90195000000000003</v>
      </c>
      <c r="F7291">
        <v>0.82315000000000005</v>
      </c>
      <c r="G7291">
        <v>0.56274999999999997</v>
      </c>
      <c r="H7291">
        <v>0.26305000000000001</v>
      </c>
      <c r="I7291">
        <v>2.1749999999999999E-2</v>
      </c>
      <c r="J7291">
        <v>5.0849999999999999E-2</v>
      </c>
      <c r="K7291">
        <v>2.7949999999999999E-2</v>
      </c>
      <c r="L7291">
        <v>0.34155000000000002</v>
      </c>
    </row>
    <row r="7292" spans="1:12" x14ac:dyDescent="0.3">
      <c r="A7292">
        <v>7291</v>
      </c>
      <c r="B7292">
        <v>0.72904999999999998</v>
      </c>
      <c r="C7292">
        <v>0.11495</v>
      </c>
      <c r="D7292">
        <v>0.26615</v>
      </c>
      <c r="E7292">
        <v>0.83694999999999997</v>
      </c>
      <c r="F7292">
        <v>0.79964999999999997</v>
      </c>
      <c r="G7292">
        <v>0.67115000000000002</v>
      </c>
      <c r="H7292">
        <v>2.5049999999999999E-2</v>
      </c>
      <c r="I7292">
        <v>0.45874999999999999</v>
      </c>
      <c r="J7292">
        <v>0.12765000000000001</v>
      </c>
      <c r="K7292">
        <v>0.60094999999999998</v>
      </c>
      <c r="L7292">
        <v>0.12655</v>
      </c>
    </row>
    <row r="7293" spans="1:12" x14ac:dyDescent="0.3">
      <c r="A7293">
        <v>7292</v>
      </c>
      <c r="B7293">
        <v>0.72914999999999996</v>
      </c>
      <c r="C7293">
        <v>0.83245000000000002</v>
      </c>
      <c r="D7293">
        <v>0.46694999999999998</v>
      </c>
      <c r="E7293">
        <v>0.66744999999999999</v>
      </c>
      <c r="F7293">
        <v>0.76895000000000002</v>
      </c>
      <c r="G7293">
        <v>0.63205</v>
      </c>
      <c r="H7293">
        <v>0.76524999999999999</v>
      </c>
      <c r="I7293">
        <v>0.49235000000000001</v>
      </c>
      <c r="J7293">
        <v>0.25945000000000001</v>
      </c>
      <c r="K7293">
        <v>0.62455000000000005</v>
      </c>
      <c r="L7293">
        <v>0.36504999999999999</v>
      </c>
    </row>
    <row r="7294" spans="1:12" x14ac:dyDescent="0.3">
      <c r="A7294">
        <v>7293</v>
      </c>
      <c r="B7294">
        <v>0.72924999999999995</v>
      </c>
      <c r="C7294">
        <v>0.88465000000000005</v>
      </c>
      <c r="D7294">
        <v>0.70274999999999999</v>
      </c>
      <c r="E7294">
        <v>0.35594999999999999</v>
      </c>
      <c r="F7294">
        <v>0.78205000000000002</v>
      </c>
      <c r="G7294">
        <v>6.7650000000000002E-2</v>
      </c>
      <c r="H7294">
        <v>0.82535000000000003</v>
      </c>
      <c r="I7294">
        <v>0.83945000000000003</v>
      </c>
      <c r="J7294">
        <v>0.66984999999999995</v>
      </c>
      <c r="K7294">
        <v>5.8549999999999998E-2</v>
      </c>
      <c r="L7294">
        <v>0.64834999999999998</v>
      </c>
    </row>
    <row r="7295" spans="1:12" x14ac:dyDescent="0.3">
      <c r="A7295">
        <v>7294</v>
      </c>
      <c r="B7295">
        <v>0.72935000000000005</v>
      </c>
      <c r="C7295">
        <v>0.36194999999999999</v>
      </c>
      <c r="D7295">
        <v>0.19564999999999999</v>
      </c>
      <c r="E7295">
        <v>0.47694999999999999</v>
      </c>
      <c r="F7295">
        <v>0.40784999999999999</v>
      </c>
      <c r="G7295">
        <v>0.11905</v>
      </c>
      <c r="H7295">
        <v>0.94055</v>
      </c>
      <c r="I7295">
        <v>0.10034999999999999</v>
      </c>
      <c r="J7295">
        <v>0.21515000000000001</v>
      </c>
      <c r="K7295">
        <v>0.21174999999999999</v>
      </c>
      <c r="L7295">
        <v>0.54444999999999999</v>
      </c>
    </row>
    <row r="7296" spans="1:12" x14ac:dyDescent="0.3">
      <c r="A7296">
        <v>7295</v>
      </c>
      <c r="B7296">
        <v>0.72945000000000004</v>
      </c>
      <c r="C7296">
        <v>0.18295</v>
      </c>
      <c r="D7296">
        <v>0.20555000000000001</v>
      </c>
      <c r="E7296">
        <v>0.42704999999999999</v>
      </c>
      <c r="F7296">
        <v>8.8050000000000003E-2</v>
      </c>
      <c r="G7296">
        <v>0.42035</v>
      </c>
      <c r="H7296">
        <v>0.62995000000000001</v>
      </c>
      <c r="I7296">
        <v>0.36435000000000001</v>
      </c>
      <c r="J7296">
        <v>0.67815000000000003</v>
      </c>
      <c r="K7296">
        <v>0.16034999999999999</v>
      </c>
      <c r="L7296">
        <v>0.39355000000000001</v>
      </c>
    </row>
    <row r="7297" spans="1:12" x14ac:dyDescent="0.3">
      <c r="A7297">
        <v>7296</v>
      </c>
      <c r="B7297">
        <v>0.72955000000000003</v>
      </c>
      <c r="C7297">
        <v>0.72355000000000003</v>
      </c>
      <c r="D7297">
        <v>0.95584999999999998</v>
      </c>
      <c r="E7297">
        <v>9.3950000000000006E-2</v>
      </c>
      <c r="F7297">
        <v>0.34415000000000001</v>
      </c>
      <c r="G7297">
        <v>0.43125000000000002</v>
      </c>
      <c r="H7297">
        <v>0.94284999999999997</v>
      </c>
      <c r="I7297">
        <v>6.905E-2</v>
      </c>
      <c r="J7297">
        <v>0.50624999999999998</v>
      </c>
      <c r="K7297">
        <v>0.42194999999999999</v>
      </c>
      <c r="L7297">
        <v>9.3350000000000002E-2</v>
      </c>
    </row>
    <row r="7298" spans="1:12" x14ac:dyDescent="0.3">
      <c r="A7298">
        <v>7297</v>
      </c>
      <c r="B7298">
        <v>0.72965000000000002</v>
      </c>
      <c r="C7298">
        <v>0.26874999999999999</v>
      </c>
      <c r="D7298">
        <v>0.44974999999999998</v>
      </c>
      <c r="E7298">
        <v>0.89934999999999998</v>
      </c>
      <c r="F7298">
        <v>0.17015</v>
      </c>
      <c r="G7298">
        <v>4.6850000000000003E-2</v>
      </c>
      <c r="H7298">
        <v>0.32295000000000001</v>
      </c>
      <c r="I7298">
        <v>0.57535000000000003</v>
      </c>
      <c r="J7298">
        <v>0.16555</v>
      </c>
      <c r="K7298">
        <v>0.36015000000000003</v>
      </c>
      <c r="L7298">
        <v>0.53785000000000005</v>
      </c>
    </row>
    <row r="7299" spans="1:12" x14ac:dyDescent="0.3">
      <c r="A7299">
        <v>7298</v>
      </c>
      <c r="B7299">
        <v>0.72975000000000001</v>
      </c>
      <c r="C7299">
        <v>8.8950000000000001E-2</v>
      </c>
      <c r="D7299">
        <v>0.47025</v>
      </c>
      <c r="E7299">
        <v>0.44585000000000002</v>
      </c>
      <c r="F7299">
        <v>0.78425</v>
      </c>
      <c r="G7299">
        <v>0.27355000000000002</v>
      </c>
      <c r="H7299">
        <v>0.65525</v>
      </c>
      <c r="I7299">
        <v>0.96525000000000005</v>
      </c>
      <c r="J7299">
        <v>0.95904999999999996</v>
      </c>
      <c r="K7299">
        <v>0.20635000000000001</v>
      </c>
      <c r="L7299">
        <v>0.26455000000000001</v>
      </c>
    </row>
    <row r="7300" spans="1:12" x14ac:dyDescent="0.3">
      <c r="A7300">
        <v>7299</v>
      </c>
      <c r="B7300">
        <v>0.72985</v>
      </c>
      <c r="C7300">
        <v>0.55115000000000003</v>
      </c>
      <c r="D7300">
        <v>0.13305</v>
      </c>
      <c r="E7300">
        <v>0.52954999999999997</v>
      </c>
      <c r="F7300">
        <v>0.95625000000000004</v>
      </c>
      <c r="G7300">
        <v>0.41744999999999999</v>
      </c>
      <c r="H7300">
        <v>0.40094999999999997</v>
      </c>
      <c r="I7300">
        <v>0.21415000000000001</v>
      </c>
      <c r="J7300">
        <v>0.88985000000000003</v>
      </c>
      <c r="K7300">
        <v>1.755E-2</v>
      </c>
      <c r="L7300">
        <v>0.59924999999999995</v>
      </c>
    </row>
    <row r="7301" spans="1:12" x14ac:dyDescent="0.3">
      <c r="A7301">
        <v>7300</v>
      </c>
      <c r="B7301">
        <v>0.72994999999999999</v>
      </c>
      <c r="C7301">
        <v>0.51224999999999998</v>
      </c>
      <c r="D7301">
        <v>0.75185000000000002</v>
      </c>
      <c r="E7301">
        <v>0.17985000000000001</v>
      </c>
      <c r="F7301">
        <v>0.92664999999999997</v>
      </c>
      <c r="G7301">
        <v>0.15185000000000001</v>
      </c>
      <c r="H7301">
        <v>0.39065</v>
      </c>
      <c r="I7301">
        <v>0.86234999999999995</v>
      </c>
      <c r="J7301">
        <v>0.51734999999999998</v>
      </c>
      <c r="K7301">
        <v>0.93125000000000002</v>
      </c>
      <c r="L7301">
        <v>0.33015</v>
      </c>
    </row>
    <row r="7302" spans="1:12" x14ac:dyDescent="0.3">
      <c r="A7302">
        <v>7301</v>
      </c>
      <c r="B7302">
        <v>0.73004999999999998</v>
      </c>
      <c r="C7302">
        <v>0.59414999999999996</v>
      </c>
      <c r="D7302">
        <v>0.97404999999999997</v>
      </c>
      <c r="E7302">
        <v>0.18035000000000001</v>
      </c>
      <c r="F7302">
        <v>0.40355000000000002</v>
      </c>
      <c r="G7302">
        <v>1.455E-2</v>
      </c>
      <c r="H7302">
        <v>0.96894999999999998</v>
      </c>
      <c r="I7302">
        <v>0.40965000000000001</v>
      </c>
      <c r="J7302">
        <v>0.95474999999999999</v>
      </c>
      <c r="K7302">
        <v>0.60955000000000004</v>
      </c>
      <c r="L7302">
        <v>0.59145000000000003</v>
      </c>
    </row>
    <row r="7303" spans="1:12" x14ac:dyDescent="0.3">
      <c r="A7303">
        <v>7302</v>
      </c>
      <c r="B7303">
        <v>0.73014999999999997</v>
      </c>
      <c r="C7303">
        <v>0.36864999999999998</v>
      </c>
      <c r="D7303">
        <v>0.63724999999999998</v>
      </c>
      <c r="E7303">
        <v>0.70874999999999999</v>
      </c>
      <c r="F7303">
        <v>0.75144999999999995</v>
      </c>
      <c r="G7303">
        <v>2.3050000000000001E-2</v>
      </c>
      <c r="H7303">
        <v>0.99555000000000005</v>
      </c>
      <c r="I7303">
        <v>0.63954999999999995</v>
      </c>
      <c r="J7303">
        <v>0.46045000000000003</v>
      </c>
      <c r="K7303">
        <v>0.23125000000000001</v>
      </c>
      <c r="L7303">
        <v>0.79264999999999997</v>
      </c>
    </row>
    <row r="7304" spans="1:12" x14ac:dyDescent="0.3">
      <c r="A7304">
        <v>7303</v>
      </c>
      <c r="B7304">
        <v>0.73024999999999995</v>
      </c>
      <c r="C7304">
        <v>0.84994999999999998</v>
      </c>
      <c r="D7304">
        <v>0.78274999999999995</v>
      </c>
      <c r="E7304">
        <v>0.99855000000000005</v>
      </c>
      <c r="F7304">
        <v>0.81745000000000001</v>
      </c>
      <c r="G7304">
        <v>0.99724999999999997</v>
      </c>
      <c r="H7304">
        <v>0.13675000000000001</v>
      </c>
      <c r="I7304">
        <v>0.74795</v>
      </c>
      <c r="J7304">
        <v>0.61385000000000001</v>
      </c>
      <c r="K7304">
        <v>0.62985000000000002</v>
      </c>
      <c r="L7304">
        <v>8.4250000000000005E-2</v>
      </c>
    </row>
    <row r="7305" spans="1:12" x14ac:dyDescent="0.3">
      <c r="A7305">
        <v>7304</v>
      </c>
      <c r="B7305">
        <v>0.73035000000000005</v>
      </c>
      <c r="C7305">
        <v>0.72004999999999997</v>
      </c>
      <c r="D7305">
        <v>0.65854999999999997</v>
      </c>
      <c r="E7305">
        <v>2.15E-3</v>
      </c>
      <c r="F7305">
        <v>0.32495000000000002</v>
      </c>
      <c r="G7305">
        <v>6.3149999999999998E-2</v>
      </c>
      <c r="H7305">
        <v>0.10904999999999999</v>
      </c>
      <c r="I7305">
        <v>0.71455000000000002</v>
      </c>
      <c r="J7305">
        <v>7.6350000000000001E-2</v>
      </c>
      <c r="K7305">
        <v>9.1850000000000001E-2</v>
      </c>
      <c r="L7305">
        <v>0.41715000000000002</v>
      </c>
    </row>
    <row r="7306" spans="1:12" x14ac:dyDescent="0.3">
      <c r="A7306">
        <v>7305</v>
      </c>
      <c r="B7306">
        <v>0.73045000000000004</v>
      </c>
      <c r="C7306">
        <v>0.14524999999999999</v>
      </c>
      <c r="D7306">
        <v>0.17745</v>
      </c>
      <c r="E7306">
        <v>0.28665000000000002</v>
      </c>
      <c r="F7306">
        <v>0.22264999999999999</v>
      </c>
      <c r="G7306">
        <v>0.84684999999999999</v>
      </c>
      <c r="H7306">
        <v>0.81494999999999995</v>
      </c>
      <c r="I7306">
        <v>0.40994999999999998</v>
      </c>
      <c r="J7306">
        <v>0.82815000000000005</v>
      </c>
      <c r="K7306">
        <v>0.40655000000000002</v>
      </c>
      <c r="L7306">
        <v>0.16925000000000001</v>
      </c>
    </row>
    <row r="7307" spans="1:12" x14ac:dyDescent="0.3">
      <c r="A7307">
        <v>7306</v>
      </c>
      <c r="B7307">
        <v>0.73055000000000003</v>
      </c>
      <c r="C7307">
        <v>0.94035000000000002</v>
      </c>
      <c r="D7307">
        <v>0.83955000000000002</v>
      </c>
      <c r="E7307">
        <v>0.16614999999999999</v>
      </c>
      <c r="F7307">
        <v>0.92495000000000005</v>
      </c>
      <c r="G7307">
        <v>0.12214999999999999</v>
      </c>
      <c r="H7307">
        <v>0.74134999999999995</v>
      </c>
      <c r="I7307">
        <v>6.1350000000000002E-2</v>
      </c>
      <c r="J7307">
        <v>0.72565000000000002</v>
      </c>
      <c r="K7307">
        <v>0.10885</v>
      </c>
      <c r="L7307">
        <v>7.2249999999999995E-2</v>
      </c>
    </row>
    <row r="7308" spans="1:12" x14ac:dyDescent="0.3">
      <c r="A7308">
        <v>7307</v>
      </c>
      <c r="B7308">
        <v>0.73065000000000002</v>
      </c>
      <c r="C7308">
        <v>4.5249999999999999E-2</v>
      </c>
      <c r="D7308">
        <v>0.77915000000000001</v>
      </c>
      <c r="E7308">
        <v>6.7499999999999999E-3</v>
      </c>
      <c r="F7308">
        <v>0.84345000000000003</v>
      </c>
      <c r="G7308">
        <v>0.60404999999999998</v>
      </c>
      <c r="H7308">
        <v>0.89705000000000001</v>
      </c>
      <c r="I7308">
        <v>0.48444999999999999</v>
      </c>
      <c r="J7308">
        <v>0.43774999999999997</v>
      </c>
      <c r="K7308">
        <v>0.35204999999999997</v>
      </c>
      <c r="L7308">
        <v>0.70384999999999998</v>
      </c>
    </row>
    <row r="7309" spans="1:12" x14ac:dyDescent="0.3">
      <c r="A7309">
        <v>7308</v>
      </c>
      <c r="B7309">
        <v>0.73075000000000001</v>
      </c>
      <c r="C7309">
        <v>0.79654999999999998</v>
      </c>
      <c r="D7309">
        <v>0.34125</v>
      </c>
      <c r="E7309">
        <v>0.48654999999999998</v>
      </c>
      <c r="F7309">
        <v>6.2850000000000003E-2</v>
      </c>
      <c r="G7309">
        <v>0.39174999999999999</v>
      </c>
      <c r="H7309">
        <v>0.50714999999999999</v>
      </c>
      <c r="I7309">
        <v>0.61455000000000004</v>
      </c>
      <c r="J7309">
        <v>0.72965000000000002</v>
      </c>
      <c r="K7309">
        <v>0.70684999999999998</v>
      </c>
      <c r="L7309">
        <v>4.0250000000000001E-2</v>
      </c>
    </row>
    <row r="7310" spans="1:12" x14ac:dyDescent="0.3">
      <c r="A7310">
        <v>7309</v>
      </c>
      <c r="B7310">
        <v>0.73085</v>
      </c>
      <c r="C7310">
        <v>0.28894999999999998</v>
      </c>
      <c r="D7310">
        <v>0.57565</v>
      </c>
      <c r="E7310">
        <v>0.49825000000000003</v>
      </c>
      <c r="F7310">
        <v>0.46934999999999999</v>
      </c>
      <c r="G7310">
        <v>0.76214999999999999</v>
      </c>
      <c r="H7310">
        <v>0.77354999999999996</v>
      </c>
      <c r="I7310">
        <v>0.94045000000000001</v>
      </c>
      <c r="J7310">
        <v>0.75505</v>
      </c>
      <c r="K7310">
        <v>0.46625</v>
      </c>
      <c r="L7310">
        <v>0.28744999999999998</v>
      </c>
    </row>
    <row r="7311" spans="1:12" x14ac:dyDescent="0.3">
      <c r="A7311">
        <v>7310</v>
      </c>
      <c r="B7311">
        <v>0.73094999999999999</v>
      </c>
      <c r="C7311">
        <v>0.37674999999999997</v>
      </c>
      <c r="D7311">
        <v>0.81574999999999998</v>
      </c>
      <c r="E7311">
        <v>4.4350000000000001E-2</v>
      </c>
      <c r="F7311">
        <v>0.17194999999999999</v>
      </c>
      <c r="G7311">
        <v>0.87924999999999998</v>
      </c>
      <c r="H7311">
        <v>0.40525</v>
      </c>
      <c r="I7311">
        <v>0.19405</v>
      </c>
      <c r="J7311">
        <v>0.86134999999999995</v>
      </c>
      <c r="K7311">
        <v>0.59924999999999995</v>
      </c>
      <c r="L7311">
        <v>0.99185000000000001</v>
      </c>
    </row>
    <row r="7312" spans="1:12" x14ac:dyDescent="0.3">
      <c r="A7312">
        <v>7311</v>
      </c>
      <c r="B7312">
        <v>0.73104999999999998</v>
      </c>
      <c r="C7312">
        <v>0.46325</v>
      </c>
      <c r="D7312">
        <v>0.68345</v>
      </c>
      <c r="E7312">
        <v>0.56874999999999998</v>
      </c>
      <c r="F7312">
        <v>0.42804999999999999</v>
      </c>
      <c r="G7312">
        <v>0.98114999999999997</v>
      </c>
      <c r="H7312">
        <v>2.8500000000000001E-3</v>
      </c>
      <c r="I7312">
        <v>0.64065000000000005</v>
      </c>
      <c r="J7312">
        <v>0.78774999999999995</v>
      </c>
      <c r="K7312">
        <v>8.0350000000000005E-2</v>
      </c>
      <c r="L7312">
        <v>0.72114999999999996</v>
      </c>
    </row>
    <row r="7313" spans="1:12" x14ac:dyDescent="0.3">
      <c r="A7313">
        <v>7312</v>
      </c>
      <c r="B7313">
        <v>0.73114999999999997</v>
      </c>
      <c r="C7313">
        <v>0.20355000000000001</v>
      </c>
      <c r="D7313">
        <v>0.38614999999999999</v>
      </c>
      <c r="E7313">
        <v>0.16965</v>
      </c>
      <c r="F7313">
        <v>0.82974999999999999</v>
      </c>
      <c r="G7313">
        <v>0.43395</v>
      </c>
      <c r="H7313">
        <v>0.93725000000000003</v>
      </c>
      <c r="I7313">
        <v>0.82974999999999999</v>
      </c>
      <c r="J7313">
        <v>0.35765000000000002</v>
      </c>
      <c r="K7313">
        <v>0.11755</v>
      </c>
      <c r="L7313">
        <v>0.18845000000000001</v>
      </c>
    </row>
    <row r="7314" spans="1:12" x14ac:dyDescent="0.3">
      <c r="A7314">
        <v>7313</v>
      </c>
      <c r="B7314">
        <v>0.73124999999999996</v>
      </c>
      <c r="C7314">
        <v>0.29235</v>
      </c>
      <c r="D7314">
        <v>0.70874999999999999</v>
      </c>
      <c r="E7314">
        <v>0.96675</v>
      </c>
      <c r="F7314">
        <v>0.79544999999999999</v>
      </c>
      <c r="G7314">
        <v>0.82055</v>
      </c>
      <c r="H7314">
        <v>0.61604999999999999</v>
      </c>
      <c r="I7314">
        <v>0.54015000000000002</v>
      </c>
      <c r="J7314">
        <v>0.75044999999999995</v>
      </c>
      <c r="K7314">
        <v>6.1949999999999998E-2</v>
      </c>
      <c r="L7314">
        <v>0.18725</v>
      </c>
    </row>
    <row r="7315" spans="1:12" x14ac:dyDescent="0.3">
      <c r="A7315">
        <v>7314</v>
      </c>
      <c r="B7315">
        <v>0.73134999999999994</v>
      </c>
      <c r="C7315">
        <v>0.92135</v>
      </c>
      <c r="D7315">
        <v>0.71645000000000003</v>
      </c>
      <c r="E7315">
        <v>0.50495000000000001</v>
      </c>
      <c r="F7315">
        <v>0.67105000000000004</v>
      </c>
      <c r="G7315">
        <v>0.85485</v>
      </c>
      <c r="H7315">
        <v>0.94574999999999998</v>
      </c>
      <c r="I7315">
        <v>0.59565000000000001</v>
      </c>
      <c r="J7315">
        <v>0.21104999999999999</v>
      </c>
      <c r="K7315">
        <v>0.87065000000000003</v>
      </c>
      <c r="L7315">
        <v>0.65305000000000002</v>
      </c>
    </row>
    <row r="7316" spans="1:12" x14ac:dyDescent="0.3">
      <c r="A7316">
        <v>7315</v>
      </c>
      <c r="B7316">
        <v>0.73145000000000004</v>
      </c>
      <c r="C7316">
        <v>0.28484999999999999</v>
      </c>
      <c r="D7316">
        <v>0.72565000000000002</v>
      </c>
      <c r="E7316">
        <v>0.48544999999999999</v>
      </c>
      <c r="F7316">
        <v>3.9449999999999999E-2</v>
      </c>
      <c r="G7316">
        <v>0.88085000000000002</v>
      </c>
      <c r="H7316">
        <v>0.59984999999999999</v>
      </c>
      <c r="I7316">
        <v>0.60945000000000005</v>
      </c>
      <c r="J7316">
        <v>0.28344999999999998</v>
      </c>
      <c r="K7316">
        <v>0.41794999999999999</v>
      </c>
      <c r="L7316">
        <v>0.69935000000000003</v>
      </c>
    </row>
    <row r="7317" spans="1:12" x14ac:dyDescent="0.3">
      <c r="A7317">
        <v>7316</v>
      </c>
      <c r="B7317">
        <v>0.73155000000000003</v>
      </c>
      <c r="C7317">
        <v>0.94384999999999997</v>
      </c>
      <c r="D7317">
        <v>0.68545</v>
      </c>
      <c r="E7317">
        <v>0.71214999999999995</v>
      </c>
      <c r="F7317">
        <v>0.34384999999999999</v>
      </c>
      <c r="G7317">
        <v>0.80235000000000001</v>
      </c>
      <c r="H7317">
        <v>0.52075000000000005</v>
      </c>
      <c r="I7317">
        <v>6.3350000000000004E-2</v>
      </c>
      <c r="J7317">
        <v>0.13255</v>
      </c>
      <c r="K7317">
        <v>0.12525</v>
      </c>
      <c r="L7317">
        <v>0.83235000000000003</v>
      </c>
    </row>
    <row r="7318" spans="1:12" x14ac:dyDescent="0.3">
      <c r="A7318">
        <v>7317</v>
      </c>
      <c r="B7318">
        <v>0.73165000000000002</v>
      </c>
      <c r="C7318">
        <v>0.92935000000000001</v>
      </c>
      <c r="D7318">
        <v>0.33855000000000002</v>
      </c>
      <c r="E7318">
        <v>0.75585000000000002</v>
      </c>
      <c r="F7318">
        <v>1.9650000000000001E-2</v>
      </c>
      <c r="G7318">
        <v>0.79374999999999996</v>
      </c>
      <c r="H7318">
        <v>0.50324999999999998</v>
      </c>
      <c r="I7318">
        <v>0.57484999999999997</v>
      </c>
      <c r="J7318">
        <v>0.82294999999999996</v>
      </c>
      <c r="K7318">
        <v>0.53954999999999997</v>
      </c>
      <c r="L7318">
        <v>0.54185000000000005</v>
      </c>
    </row>
    <row r="7319" spans="1:12" x14ac:dyDescent="0.3">
      <c r="A7319">
        <v>7318</v>
      </c>
      <c r="B7319">
        <v>0.73175000000000001</v>
      </c>
      <c r="C7319">
        <v>0.65454999999999997</v>
      </c>
      <c r="D7319">
        <v>0.46984999999999999</v>
      </c>
      <c r="E7319">
        <v>0.61265000000000003</v>
      </c>
      <c r="F7319">
        <v>0.35615000000000002</v>
      </c>
      <c r="G7319">
        <v>7.8950000000000006E-2</v>
      </c>
      <c r="H7319">
        <v>0.89944999999999997</v>
      </c>
      <c r="I7319">
        <v>0.97624999999999995</v>
      </c>
      <c r="J7319">
        <v>0.69625000000000004</v>
      </c>
      <c r="K7319">
        <v>0.35954999999999998</v>
      </c>
      <c r="L7319">
        <v>0.64595000000000002</v>
      </c>
    </row>
    <row r="7320" spans="1:12" x14ac:dyDescent="0.3">
      <c r="A7320">
        <v>7319</v>
      </c>
      <c r="B7320">
        <v>0.73185</v>
      </c>
      <c r="C7320">
        <v>0.85504999999999998</v>
      </c>
      <c r="D7320">
        <v>2.8850000000000001E-2</v>
      </c>
      <c r="E7320">
        <v>0.95184999999999997</v>
      </c>
      <c r="F7320">
        <v>0.76865000000000006</v>
      </c>
      <c r="G7320">
        <v>0.71194999999999997</v>
      </c>
      <c r="H7320">
        <v>0.43704999999999999</v>
      </c>
      <c r="I7320">
        <v>0.44885000000000003</v>
      </c>
      <c r="J7320">
        <v>0.46284999999999998</v>
      </c>
      <c r="K7320">
        <v>5.1749999999999997E-2</v>
      </c>
      <c r="L7320">
        <v>3.5249999999999997E-2</v>
      </c>
    </row>
    <row r="7321" spans="1:12" x14ac:dyDescent="0.3">
      <c r="A7321">
        <v>7320</v>
      </c>
      <c r="B7321">
        <v>0.73194999999999999</v>
      </c>
      <c r="C7321">
        <v>0.98204999999999998</v>
      </c>
      <c r="D7321">
        <v>3.925E-2</v>
      </c>
      <c r="E7321">
        <v>6.0749999999999998E-2</v>
      </c>
      <c r="F7321">
        <v>0.51485000000000003</v>
      </c>
      <c r="G7321">
        <v>0.48475000000000001</v>
      </c>
      <c r="H7321">
        <v>0.81164999999999998</v>
      </c>
      <c r="I7321">
        <v>7.4550000000000005E-2</v>
      </c>
      <c r="J7321">
        <v>7.6149999999999995E-2</v>
      </c>
      <c r="K7321">
        <v>0.13975000000000001</v>
      </c>
      <c r="L7321">
        <v>2.545E-2</v>
      </c>
    </row>
    <row r="7322" spans="1:12" x14ac:dyDescent="0.3">
      <c r="A7322">
        <v>7321</v>
      </c>
      <c r="B7322">
        <v>0.73204999999999998</v>
      </c>
      <c r="C7322">
        <v>0.50334999999999996</v>
      </c>
      <c r="D7322">
        <v>0.78034999999999999</v>
      </c>
      <c r="E7322">
        <v>0.95425000000000004</v>
      </c>
      <c r="F7322">
        <v>0.29765000000000003</v>
      </c>
      <c r="G7322">
        <v>0.18905</v>
      </c>
      <c r="H7322">
        <v>0.11315</v>
      </c>
      <c r="I7322">
        <v>0.83784999999999998</v>
      </c>
      <c r="J7322">
        <v>0.45355000000000001</v>
      </c>
      <c r="K7322">
        <v>0.16864999999999999</v>
      </c>
      <c r="L7322">
        <v>0.34394999999999998</v>
      </c>
    </row>
    <row r="7323" spans="1:12" x14ac:dyDescent="0.3">
      <c r="A7323">
        <v>7322</v>
      </c>
      <c r="B7323">
        <v>0.73214999999999997</v>
      </c>
      <c r="C7323">
        <v>0.77434999999999998</v>
      </c>
      <c r="D7323">
        <v>0.35704999999999998</v>
      </c>
      <c r="E7323">
        <v>0.63314999999999999</v>
      </c>
      <c r="F7323">
        <v>0.72885</v>
      </c>
      <c r="G7323">
        <v>0.28465000000000001</v>
      </c>
      <c r="H7323">
        <v>0.63465000000000005</v>
      </c>
      <c r="I7323">
        <v>9.4450000000000006E-2</v>
      </c>
      <c r="J7323">
        <v>0.36785000000000001</v>
      </c>
      <c r="K7323">
        <v>0.74644999999999995</v>
      </c>
      <c r="L7323">
        <v>0.22284999999999999</v>
      </c>
    </row>
    <row r="7324" spans="1:12" x14ac:dyDescent="0.3">
      <c r="A7324">
        <v>7323</v>
      </c>
      <c r="B7324">
        <v>0.73224999999999996</v>
      </c>
      <c r="C7324">
        <v>0.77715000000000001</v>
      </c>
      <c r="D7324">
        <v>0.76995000000000002</v>
      </c>
      <c r="E7324">
        <v>0.53485000000000005</v>
      </c>
      <c r="F7324">
        <v>2.4750000000000001E-2</v>
      </c>
      <c r="G7324">
        <v>0.87624999999999997</v>
      </c>
      <c r="H7324">
        <v>0.97204999999999997</v>
      </c>
      <c r="I7324">
        <v>0.60335000000000005</v>
      </c>
      <c r="J7324">
        <v>3.7850000000000002E-2</v>
      </c>
      <c r="K7324">
        <v>0.56904999999999994</v>
      </c>
      <c r="L7324">
        <v>0.98394999999999999</v>
      </c>
    </row>
    <row r="7325" spans="1:12" x14ac:dyDescent="0.3">
      <c r="A7325">
        <v>7324</v>
      </c>
      <c r="B7325">
        <v>0.73234999999999995</v>
      </c>
      <c r="C7325">
        <v>0.61275000000000002</v>
      </c>
      <c r="D7325">
        <v>0.31264999999999998</v>
      </c>
      <c r="E7325">
        <v>0.52775000000000005</v>
      </c>
      <c r="F7325">
        <v>0.26315</v>
      </c>
      <c r="G7325">
        <v>0.19705</v>
      </c>
      <c r="H7325">
        <v>0.77754999999999996</v>
      </c>
      <c r="I7325">
        <v>0.33595000000000003</v>
      </c>
      <c r="J7325">
        <v>0.33105000000000001</v>
      </c>
      <c r="K7325">
        <v>4.0550000000000003E-2</v>
      </c>
      <c r="L7325">
        <v>0.42354999999999998</v>
      </c>
    </row>
    <row r="7326" spans="1:12" x14ac:dyDescent="0.3">
      <c r="A7326">
        <v>7325</v>
      </c>
      <c r="B7326">
        <v>0.73245000000000005</v>
      </c>
      <c r="C7326">
        <v>0.45545000000000002</v>
      </c>
      <c r="D7326">
        <v>0.43974999999999997</v>
      </c>
      <c r="E7326">
        <v>0.56084999999999996</v>
      </c>
      <c r="F7326">
        <v>0.69474999999999998</v>
      </c>
      <c r="G7326">
        <v>0.54425000000000001</v>
      </c>
      <c r="H7326">
        <v>0.37164999999999998</v>
      </c>
      <c r="I7326">
        <v>0.25905</v>
      </c>
      <c r="J7326">
        <v>0.93764999999999998</v>
      </c>
      <c r="K7326">
        <v>0.82025000000000003</v>
      </c>
      <c r="L7326">
        <v>0.30314999999999998</v>
      </c>
    </row>
    <row r="7327" spans="1:12" x14ac:dyDescent="0.3">
      <c r="A7327">
        <v>7326</v>
      </c>
      <c r="B7327">
        <v>0.73255000000000003</v>
      </c>
      <c r="C7327">
        <v>0.44755</v>
      </c>
      <c r="D7327">
        <v>0.57955000000000001</v>
      </c>
      <c r="E7327">
        <v>0.75555000000000005</v>
      </c>
      <c r="F7327">
        <v>0.82715000000000005</v>
      </c>
      <c r="G7327">
        <v>0.65105000000000002</v>
      </c>
      <c r="H7327">
        <v>0.51175000000000004</v>
      </c>
      <c r="I7327">
        <v>0.38555</v>
      </c>
      <c r="J7327">
        <v>2.3650000000000001E-2</v>
      </c>
      <c r="K7327">
        <v>0.53144999999999998</v>
      </c>
      <c r="L7327">
        <v>0.10295</v>
      </c>
    </row>
    <row r="7328" spans="1:12" x14ac:dyDescent="0.3">
      <c r="A7328">
        <v>7327</v>
      </c>
      <c r="B7328">
        <v>0.73265000000000002</v>
      </c>
      <c r="C7328">
        <v>0.63844999999999996</v>
      </c>
      <c r="D7328">
        <v>0.91825000000000001</v>
      </c>
      <c r="E7328">
        <v>0.95765</v>
      </c>
      <c r="F7328">
        <v>0.84114999999999995</v>
      </c>
      <c r="G7328">
        <v>0.82384999999999997</v>
      </c>
      <c r="H7328">
        <v>0.90115000000000001</v>
      </c>
      <c r="I7328">
        <v>0.18625</v>
      </c>
      <c r="J7328">
        <v>0.99724999999999997</v>
      </c>
      <c r="K7328">
        <v>0.50914999999999999</v>
      </c>
      <c r="L7328">
        <v>0.58165</v>
      </c>
    </row>
    <row r="7329" spans="1:12" x14ac:dyDescent="0.3">
      <c r="A7329">
        <v>7328</v>
      </c>
      <c r="B7329">
        <v>0.73275000000000001</v>
      </c>
      <c r="C7329">
        <v>0.88444999999999996</v>
      </c>
      <c r="D7329">
        <v>0.55495000000000005</v>
      </c>
      <c r="E7329">
        <v>0.22564999999999999</v>
      </c>
      <c r="F7329">
        <v>0.53674999999999995</v>
      </c>
      <c r="G7329">
        <v>0.10625</v>
      </c>
      <c r="H7329">
        <v>0.24665000000000001</v>
      </c>
      <c r="I7329">
        <v>0.65825</v>
      </c>
      <c r="J7329">
        <v>0.44324999999999998</v>
      </c>
      <c r="K7329">
        <v>0.78734999999999999</v>
      </c>
      <c r="L7329">
        <v>0.62075000000000002</v>
      </c>
    </row>
    <row r="7330" spans="1:12" x14ac:dyDescent="0.3">
      <c r="A7330">
        <v>7329</v>
      </c>
      <c r="B7330">
        <v>0.73285</v>
      </c>
      <c r="C7330">
        <v>0.89275000000000004</v>
      </c>
      <c r="D7330">
        <v>0.85824999999999996</v>
      </c>
      <c r="E7330">
        <v>0.37964999999999999</v>
      </c>
      <c r="F7330">
        <v>0.31614999999999999</v>
      </c>
      <c r="G7330">
        <v>0.65075000000000005</v>
      </c>
      <c r="H7330">
        <v>0.88954999999999995</v>
      </c>
      <c r="I7330">
        <v>0.32414999999999999</v>
      </c>
      <c r="J7330">
        <v>0.44005</v>
      </c>
      <c r="K7330">
        <v>0.88505</v>
      </c>
      <c r="L7330">
        <v>0.46475</v>
      </c>
    </row>
    <row r="7331" spans="1:12" x14ac:dyDescent="0.3">
      <c r="A7331">
        <v>7330</v>
      </c>
      <c r="B7331">
        <v>0.73294999999999999</v>
      </c>
      <c r="C7331">
        <v>0.62185000000000001</v>
      </c>
      <c r="D7331">
        <v>0.11675000000000001</v>
      </c>
      <c r="E7331">
        <v>0.59294999999999998</v>
      </c>
      <c r="F7331">
        <v>0.30804999999999999</v>
      </c>
      <c r="G7331">
        <v>0.39234999999999998</v>
      </c>
      <c r="H7331">
        <v>0.55664999999999998</v>
      </c>
      <c r="I7331">
        <v>0.21085000000000001</v>
      </c>
      <c r="J7331">
        <v>0.58465</v>
      </c>
      <c r="K7331">
        <v>0.51775000000000004</v>
      </c>
      <c r="L7331">
        <v>0.67874999999999996</v>
      </c>
    </row>
    <row r="7332" spans="1:12" x14ac:dyDescent="0.3">
      <c r="A7332">
        <v>7331</v>
      </c>
      <c r="B7332">
        <v>0.73304999999999998</v>
      </c>
      <c r="C7332">
        <v>0.62975000000000003</v>
      </c>
      <c r="D7332">
        <v>0.47134999999999999</v>
      </c>
      <c r="E7332">
        <v>2.0500000000000002E-3</v>
      </c>
      <c r="F7332">
        <v>0.75924999999999998</v>
      </c>
      <c r="G7332">
        <v>0.77795000000000003</v>
      </c>
      <c r="H7332">
        <v>0.85355000000000003</v>
      </c>
      <c r="I7332">
        <v>5.4350000000000002E-2</v>
      </c>
      <c r="J7332">
        <v>0.56215000000000004</v>
      </c>
      <c r="K7332">
        <v>0.35135</v>
      </c>
      <c r="L7332">
        <v>0.81125000000000003</v>
      </c>
    </row>
    <row r="7333" spans="1:12" x14ac:dyDescent="0.3">
      <c r="A7333">
        <v>7332</v>
      </c>
      <c r="B7333">
        <v>0.73314999999999997</v>
      </c>
      <c r="C7333">
        <v>0.89675000000000005</v>
      </c>
      <c r="D7333">
        <v>0.63865000000000005</v>
      </c>
      <c r="E7333">
        <v>0.86385000000000001</v>
      </c>
      <c r="F7333">
        <v>0.78115000000000001</v>
      </c>
      <c r="G7333">
        <v>0.42964999999999998</v>
      </c>
      <c r="H7333">
        <v>0.74985000000000002</v>
      </c>
      <c r="I7333">
        <v>8.4999999999999995E-4</v>
      </c>
      <c r="J7333">
        <v>0.77595000000000003</v>
      </c>
      <c r="K7333">
        <v>0.81125000000000003</v>
      </c>
      <c r="L7333">
        <v>0.48454999999999998</v>
      </c>
    </row>
    <row r="7334" spans="1:12" x14ac:dyDescent="0.3">
      <c r="A7334">
        <v>7333</v>
      </c>
      <c r="B7334">
        <v>0.73324999999999996</v>
      </c>
      <c r="C7334">
        <v>0.48975000000000002</v>
      </c>
      <c r="D7334">
        <v>0.62595000000000001</v>
      </c>
      <c r="E7334">
        <v>0.86514999999999997</v>
      </c>
      <c r="F7334">
        <v>0.50034999999999996</v>
      </c>
      <c r="G7334">
        <v>4.4350000000000001E-2</v>
      </c>
      <c r="H7334">
        <v>0.24695</v>
      </c>
      <c r="I7334">
        <v>1.175E-2</v>
      </c>
      <c r="J7334">
        <v>0.83765000000000001</v>
      </c>
      <c r="K7334">
        <v>0.95125000000000004</v>
      </c>
      <c r="L7334">
        <v>0.67625000000000002</v>
      </c>
    </row>
    <row r="7335" spans="1:12" x14ac:dyDescent="0.3">
      <c r="A7335">
        <v>7334</v>
      </c>
      <c r="B7335">
        <v>0.73334999999999995</v>
      </c>
      <c r="C7335">
        <v>0.64805000000000001</v>
      </c>
      <c r="D7335">
        <v>0.75305</v>
      </c>
      <c r="E7335">
        <v>0.54464999999999997</v>
      </c>
      <c r="F7335">
        <v>0.21195</v>
      </c>
      <c r="G7335">
        <v>0.22805</v>
      </c>
      <c r="H7335">
        <v>1.6250000000000001E-2</v>
      </c>
      <c r="I7335">
        <v>0.65215000000000001</v>
      </c>
      <c r="J7335">
        <v>0.43495</v>
      </c>
      <c r="K7335">
        <v>0.36314999999999997</v>
      </c>
      <c r="L7335">
        <v>0.83265</v>
      </c>
    </row>
    <row r="7336" spans="1:12" x14ac:dyDescent="0.3">
      <c r="A7336">
        <v>7335</v>
      </c>
      <c r="B7336">
        <v>0.73345000000000005</v>
      </c>
      <c r="C7336">
        <v>0.69074999999999998</v>
      </c>
      <c r="D7336">
        <v>0.30475000000000002</v>
      </c>
      <c r="E7336">
        <v>0.11455</v>
      </c>
      <c r="F7336">
        <v>3.2250000000000001E-2</v>
      </c>
      <c r="G7336">
        <v>0.69694999999999996</v>
      </c>
      <c r="H7336">
        <v>0.38745000000000002</v>
      </c>
      <c r="I7336">
        <v>0.26784999999999998</v>
      </c>
      <c r="J7336">
        <v>0.67105000000000004</v>
      </c>
      <c r="K7336">
        <v>0.73265000000000002</v>
      </c>
      <c r="L7336">
        <v>0.55564999999999998</v>
      </c>
    </row>
    <row r="7337" spans="1:12" x14ac:dyDescent="0.3">
      <c r="A7337">
        <v>7336</v>
      </c>
      <c r="B7337">
        <v>0.73355000000000004</v>
      </c>
      <c r="C7337">
        <v>0.54884999999999995</v>
      </c>
      <c r="D7337">
        <v>0.36804999999999999</v>
      </c>
      <c r="E7337">
        <v>0.25054999999999999</v>
      </c>
      <c r="F7337">
        <v>0.11955</v>
      </c>
      <c r="G7337">
        <v>0.46734999999999999</v>
      </c>
      <c r="H7337">
        <v>2.155E-2</v>
      </c>
      <c r="I7337">
        <v>0.16885</v>
      </c>
      <c r="J7337">
        <v>0.36165000000000003</v>
      </c>
      <c r="K7337">
        <v>0.77044999999999997</v>
      </c>
      <c r="L7337">
        <v>0.62934999999999997</v>
      </c>
    </row>
    <row r="7338" spans="1:12" x14ac:dyDescent="0.3">
      <c r="A7338">
        <v>7337</v>
      </c>
      <c r="B7338">
        <v>0.73365000000000002</v>
      </c>
      <c r="C7338">
        <v>0.44064999999999999</v>
      </c>
      <c r="D7338">
        <v>0.70694999999999997</v>
      </c>
      <c r="E7338">
        <v>0.64165000000000005</v>
      </c>
      <c r="F7338">
        <v>4.0250000000000001E-2</v>
      </c>
      <c r="G7338">
        <v>0.90285000000000004</v>
      </c>
      <c r="H7338">
        <v>0.11185</v>
      </c>
      <c r="I7338">
        <v>0.19295000000000001</v>
      </c>
      <c r="J7338">
        <v>0.93415000000000004</v>
      </c>
      <c r="K7338">
        <v>0.99014999999999997</v>
      </c>
      <c r="L7338">
        <v>0.87695000000000001</v>
      </c>
    </row>
    <row r="7339" spans="1:12" x14ac:dyDescent="0.3">
      <c r="A7339">
        <v>7338</v>
      </c>
      <c r="B7339">
        <v>0.73375000000000001</v>
      </c>
      <c r="C7339">
        <v>0.71984999999999999</v>
      </c>
      <c r="D7339">
        <v>0.30164999999999997</v>
      </c>
      <c r="E7339">
        <v>0.54244999999999999</v>
      </c>
      <c r="F7339">
        <v>0.24775</v>
      </c>
      <c r="G7339">
        <v>0.76944999999999997</v>
      </c>
      <c r="H7339">
        <v>3.3950000000000001E-2</v>
      </c>
      <c r="I7339">
        <v>0.57525000000000004</v>
      </c>
      <c r="J7339">
        <v>0.52585000000000004</v>
      </c>
      <c r="K7339">
        <v>9.7850000000000006E-2</v>
      </c>
      <c r="L7339">
        <v>5.1150000000000001E-2</v>
      </c>
    </row>
    <row r="7340" spans="1:12" x14ac:dyDescent="0.3">
      <c r="A7340">
        <v>7339</v>
      </c>
      <c r="B7340">
        <v>0.73385</v>
      </c>
      <c r="C7340">
        <v>0.59735000000000005</v>
      </c>
      <c r="D7340">
        <v>0.98194999999999999</v>
      </c>
      <c r="E7340">
        <v>0.98655000000000004</v>
      </c>
      <c r="F7340">
        <v>0.25414999999999999</v>
      </c>
      <c r="G7340">
        <v>0.55894999999999995</v>
      </c>
      <c r="H7340">
        <v>0.36215000000000003</v>
      </c>
      <c r="I7340">
        <v>0.87514999999999998</v>
      </c>
      <c r="J7340">
        <v>0.10555</v>
      </c>
      <c r="K7340">
        <v>0.74504999999999999</v>
      </c>
      <c r="L7340">
        <v>0.26605000000000001</v>
      </c>
    </row>
    <row r="7341" spans="1:12" x14ac:dyDescent="0.3">
      <c r="A7341">
        <v>7340</v>
      </c>
      <c r="B7341">
        <v>0.73394999999999999</v>
      </c>
      <c r="C7341">
        <v>0.12175</v>
      </c>
      <c r="D7341">
        <v>0.37564999999999998</v>
      </c>
      <c r="E7341">
        <v>0.97404999999999997</v>
      </c>
      <c r="F7341">
        <v>0.88085000000000002</v>
      </c>
      <c r="G7341">
        <v>0.50405</v>
      </c>
      <c r="H7341">
        <v>0.41144999999999998</v>
      </c>
      <c r="I7341">
        <v>0.38414999999999999</v>
      </c>
      <c r="J7341">
        <v>0.60655000000000003</v>
      </c>
      <c r="K7341">
        <v>0.52434999999999998</v>
      </c>
      <c r="L7341">
        <v>0.16875000000000001</v>
      </c>
    </row>
    <row r="7342" spans="1:12" x14ac:dyDescent="0.3">
      <c r="A7342">
        <v>7341</v>
      </c>
      <c r="B7342">
        <v>0.73404999999999998</v>
      </c>
      <c r="C7342">
        <v>0.61155000000000004</v>
      </c>
      <c r="D7342">
        <v>0.20115</v>
      </c>
      <c r="E7342">
        <v>0.69894999999999996</v>
      </c>
      <c r="F7342">
        <v>0.46794999999999998</v>
      </c>
      <c r="G7342">
        <v>0.94584999999999997</v>
      </c>
      <c r="H7342">
        <v>0.91305000000000003</v>
      </c>
      <c r="I7342">
        <v>0.84335000000000004</v>
      </c>
      <c r="J7342">
        <v>0.12445000000000001</v>
      </c>
      <c r="K7342">
        <v>0.30095</v>
      </c>
      <c r="L7342">
        <v>0.47155000000000002</v>
      </c>
    </row>
    <row r="7343" spans="1:12" x14ac:dyDescent="0.3">
      <c r="A7343">
        <v>7342</v>
      </c>
      <c r="B7343">
        <v>0.73414999999999997</v>
      </c>
      <c r="C7343">
        <v>0.76334999999999997</v>
      </c>
      <c r="D7343">
        <v>0.66264999999999996</v>
      </c>
      <c r="E7343">
        <v>7.7950000000000005E-2</v>
      </c>
      <c r="F7343">
        <v>9.0649999999999994E-2</v>
      </c>
      <c r="G7343">
        <v>0.21054999999999999</v>
      </c>
      <c r="H7343">
        <v>0.83025000000000004</v>
      </c>
      <c r="I7343">
        <v>0.31154999999999999</v>
      </c>
      <c r="J7343">
        <v>0.13544999999999999</v>
      </c>
      <c r="K7343">
        <v>0.86234999999999995</v>
      </c>
      <c r="L7343">
        <v>0.38045000000000001</v>
      </c>
    </row>
    <row r="7344" spans="1:12" x14ac:dyDescent="0.3">
      <c r="A7344">
        <v>7343</v>
      </c>
      <c r="B7344">
        <v>0.73424999999999996</v>
      </c>
      <c r="C7344">
        <v>0.37745000000000001</v>
      </c>
      <c r="D7344">
        <v>0.33595000000000003</v>
      </c>
      <c r="E7344">
        <v>0.44274999999999998</v>
      </c>
      <c r="F7344">
        <v>0.12135</v>
      </c>
      <c r="G7344">
        <v>0.96325000000000005</v>
      </c>
      <c r="H7344">
        <v>0.48335</v>
      </c>
      <c r="I7344">
        <v>0.66034999999999999</v>
      </c>
      <c r="J7344">
        <v>0.92584999999999995</v>
      </c>
      <c r="K7344">
        <v>0.29744999999999999</v>
      </c>
      <c r="L7344">
        <v>0.55645</v>
      </c>
    </row>
    <row r="7345" spans="1:12" x14ac:dyDescent="0.3">
      <c r="A7345">
        <v>7344</v>
      </c>
      <c r="B7345">
        <v>0.73434999999999995</v>
      </c>
      <c r="C7345">
        <v>0.66984999999999995</v>
      </c>
      <c r="D7345">
        <v>0.80195000000000005</v>
      </c>
      <c r="E7345">
        <v>0.98124999999999996</v>
      </c>
      <c r="F7345">
        <v>0.82725000000000004</v>
      </c>
      <c r="G7345">
        <v>0.45334999999999998</v>
      </c>
      <c r="H7345">
        <v>0.47925000000000001</v>
      </c>
      <c r="I7345">
        <v>0.15755</v>
      </c>
      <c r="J7345">
        <v>0.77464999999999995</v>
      </c>
      <c r="K7345">
        <v>0.88495000000000001</v>
      </c>
      <c r="L7345">
        <v>5.5849999999999997E-2</v>
      </c>
    </row>
    <row r="7346" spans="1:12" x14ac:dyDescent="0.3">
      <c r="A7346">
        <v>7345</v>
      </c>
      <c r="B7346">
        <v>0.73445000000000005</v>
      </c>
      <c r="C7346">
        <v>0.23655000000000001</v>
      </c>
      <c r="D7346">
        <v>0.11005</v>
      </c>
      <c r="E7346">
        <v>0.69715000000000005</v>
      </c>
      <c r="F7346">
        <v>0.98234999999999995</v>
      </c>
      <c r="G7346">
        <v>0.56154999999999999</v>
      </c>
      <c r="H7346">
        <v>0.66654999999999998</v>
      </c>
      <c r="I7346">
        <v>0.93754999999999999</v>
      </c>
      <c r="J7346">
        <v>0.84704999999999997</v>
      </c>
      <c r="K7346">
        <v>0.39615</v>
      </c>
      <c r="L7346">
        <v>0.33965000000000001</v>
      </c>
    </row>
    <row r="7347" spans="1:12" x14ac:dyDescent="0.3">
      <c r="A7347">
        <v>7346</v>
      </c>
      <c r="B7347">
        <v>0.73455000000000004</v>
      </c>
      <c r="C7347">
        <v>0.37685000000000002</v>
      </c>
      <c r="D7347">
        <v>0.66735</v>
      </c>
      <c r="E7347">
        <v>0.36735000000000001</v>
      </c>
      <c r="F7347">
        <v>0.54464999999999997</v>
      </c>
      <c r="G7347">
        <v>0.22795000000000001</v>
      </c>
      <c r="H7347">
        <v>0.58604999999999996</v>
      </c>
      <c r="I7347">
        <v>0.40384999999999999</v>
      </c>
      <c r="J7347">
        <v>0.76224999999999998</v>
      </c>
      <c r="K7347">
        <v>8.6749999999999994E-2</v>
      </c>
      <c r="L7347">
        <v>0.35004999999999997</v>
      </c>
    </row>
    <row r="7348" spans="1:12" x14ac:dyDescent="0.3">
      <c r="A7348">
        <v>7347</v>
      </c>
      <c r="B7348">
        <v>0.73465000000000003</v>
      </c>
      <c r="C7348">
        <v>0.50114999999999998</v>
      </c>
      <c r="D7348">
        <v>0.28025</v>
      </c>
      <c r="E7348">
        <v>0.63954999999999995</v>
      </c>
      <c r="F7348">
        <v>0.59365000000000001</v>
      </c>
      <c r="G7348">
        <v>0.61845000000000006</v>
      </c>
      <c r="H7348">
        <v>0.65744999999999998</v>
      </c>
      <c r="I7348">
        <v>0.81394999999999995</v>
      </c>
      <c r="J7348">
        <v>0.18915000000000001</v>
      </c>
      <c r="K7348">
        <v>0.29585</v>
      </c>
      <c r="L7348">
        <v>0.46315000000000001</v>
      </c>
    </row>
    <row r="7349" spans="1:12" x14ac:dyDescent="0.3">
      <c r="A7349">
        <v>7348</v>
      </c>
      <c r="B7349">
        <v>0.73475000000000001</v>
      </c>
      <c r="C7349">
        <v>0.75255000000000005</v>
      </c>
      <c r="D7349">
        <v>0.96055000000000001</v>
      </c>
      <c r="E7349">
        <v>0.44805</v>
      </c>
      <c r="F7349">
        <v>0.50644999999999996</v>
      </c>
      <c r="G7349">
        <v>0.91215000000000002</v>
      </c>
      <c r="H7349">
        <v>0.45365</v>
      </c>
      <c r="I7349">
        <v>0.83555000000000001</v>
      </c>
      <c r="J7349">
        <v>0.42995</v>
      </c>
      <c r="K7349">
        <v>0.16505</v>
      </c>
      <c r="L7349">
        <v>2.6550000000000001E-2</v>
      </c>
    </row>
    <row r="7350" spans="1:12" x14ac:dyDescent="0.3">
      <c r="A7350">
        <v>7349</v>
      </c>
      <c r="B7350">
        <v>0.73485</v>
      </c>
      <c r="C7350">
        <v>0.23285</v>
      </c>
      <c r="D7350">
        <v>0.88514999999999999</v>
      </c>
      <c r="E7350">
        <v>0.63595000000000002</v>
      </c>
      <c r="F7350">
        <v>0.53154999999999997</v>
      </c>
      <c r="G7350">
        <v>0.87055000000000005</v>
      </c>
      <c r="H7350">
        <v>0.61395</v>
      </c>
      <c r="I7350">
        <v>0.82084999999999997</v>
      </c>
      <c r="J7350">
        <v>0.18174999999999999</v>
      </c>
      <c r="K7350">
        <v>0.27994999999999998</v>
      </c>
      <c r="L7350">
        <v>0.68184999999999996</v>
      </c>
    </row>
    <row r="7351" spans="1:12" x14ac:dyDescent="0.3">
      <c r="A7351">
        <v>7350</v>
      </c>
      <c r="B7351">
        <v>0.73494999999999999</v>
      </c>
      <c r="C7351">
        <v>0.34594999999999998</v>
      </c>
      <c r="D7351">
        <v>0.91134999999999999</v>
      </c>
      <c r="E7351">
        <v>0.30645</v>
      </c>
      <c r="F7351">
        <v>0.19714999999999999</v>
      </c>
      <c r="G7351">
        <v>0.48775000000000002</v>
      </c>
      <c r="H7351">
        <v>0.19585</v>
      </c>
      <c r="I7351">
        <v>0.44964999999999999</v>
      </c>
      <c r="J7351">
        <v>0.41575000000000001</v>
      </c>
      <c r="K7351">
        <v>0.81674999999999998</v>
      </c>
      <c r="L7351">
        <v>0.34775</v>
      </c>
    </row>
    <row r="7352" spans="1:12" x14ac:dyDescent="0.3">
      <c r="A7352">
        <v>7351</v>
      </c>
      <c r="B7352">
        <v>0.73504999999999998</v>
      </c>
      <c r="C7352">
        <v>0.51775000000000004</v>
      </c>
      <c r="D7352">
        <v>4.0499999999999998E-3</v>
      </c>
      <c r="E7352">
        <v>6.615E-2</v>
      </c>
      <c r="F7352">
        <v>0.91525000000000001</v>
      </c>
      <c r="G7352">
        <v>0.89675000000000005</v>
      </c>
      <c r="H7352">
        <v>0.59855000000000003</v>
      </c>
      <c r="I7352">
        <v>0.75424999999999998</v>
      </c>
      <c r="J7352">
        <v>7.8049999999999994E-2</v>
      </c>
      <c r="K7352">
        <v>9.5250000000000001E-2</v>
      </c>
      <c r="L7352">
        <v>9.4500000000000001E-3</v>
      </c>
    </row>
    <row r="7353" spans="1:12" x14ac:dyDescent="0.3">
      <c r="A7353">
        <v>7352</v>
      </c>
      <c r="B7353">
        <v>0.73514999999999997</v>
      </c>
      <c r="C7353">
        <v>0.85104999999999997</v>
      </c>
      <c r="D7353">
        <v>6.7499999999999999E-3</v>
      </c>
      <c r="E7353">
        <v>0.41685</v>
      </c>
      <c r="F7353">
        <v>0.19495000000000001</v>
      </c>
      <c r="G7353">
        <v>0.46984999999999999</v>
      </c>
      <c r="H7353">
        <v>0.88314999999999999</v>
      </c>
      <c r="I7353">
        <v>0.82515000000000005</v>
      </c>
      <c r="J7353">
        <v>6.3499999999999997E-3</v>
      </c>
      <c r="K7353">
        <v>8.4449999999999997E-2</v>
      </c>
      <c r="L7353">
        <v>0.85314999999999996</v>
      </c>
    </row>
    <row r="7354" spans="1:12" x14ac:dyDescent="0.3">
      <c r="A7354">
        <v>7353</v>
      </c>
      <c r="B7354">
        <v>0.73524999999999996</v>
      </c>
      <c r="C7354">
        <v>0.52254999999999996</v>
      </c>
      <c r="D7354">
        <v>0.50114999999999998</v>
      </c>
      <c r="E7354">
        <v>0.65454999999999997</v>
      </c>
      <c r="F7354">
        <v>0.95435000000000003</v>
      </c>
      <c r="G7354">
        <v>0.14935000000000001</v>
      </c>
      <c r="H7354">
        <v>0.58975</v>
      </c>
      <c r="I7354">
        <v>5.6250000000000001E-2</v>
      </c>
      <c r="J7354">
        <v>0.23435</v>
      </c>
      <c r="K7354">
        <v>0.68105000000000004</v>
      </c>
      <c r="L7354">
        <v>0.75234999999999996</v>
      </c>
    </row>
    <row r="7355" spans="1:12" x14ac:dyDescent="0.3">
      <c r="A7355">
        <v>7354</v>
      </c>
      <c r="B7355">
        <v>0.73534999999999995</v>
      </c>
      <c r="C7355">
        <v>0.81405000000000005</v>
      </c>
      <c r="D7355">
        <v>8.7050000000000002E-2</v>
      </c>
      <c r="E7355">
        <v>8.8249999999999995E-2</v>
      </c>
      <c r="F7355">
        <v>0.86475000000000002</v>
      </c>
      <c r="G7355">
        <v>0.86445000000000005</v>
      </c>
      <c r="H7355">
        <v>0.73024999999999995</v>
      </c>
      <c r="I7355">
        <v>0.91585000000000005</v>
      </c>
      <c r="J7355">
        <v>0.87395</v>
      </c>
      <c r="K7355">
        <v>0.39234999999999998</v>
      </c>
      <c r="L7355">
        <v>0.16705</v>
      </c>
    </row>
    <row r="7356" spans="1:12" x14ac:dyDescent="0.3">
      <c r="A7356">
        <v>7355</v>
      </c>
      <c r="B7356">
        <v>0.73545000000000005</v>
      </c>
      <c r="C7356">
        <v>0.62334999999999996</v>
      </c>
      <c r="D7356">
        <v>0.65905000000000002</v>
      </c>
      <c r="E7356">
        <v>0.73004999999999998</v>
      </c>
      <c r="F7356">
        <v>0.30104999999999998</v>
      </c>
      <c r="G7356">
        <v>0.98685</v>
      </c>
      <c r="H7356">
        <v>0.82765</v>
      </c>
      <c r="I7356">
        <v>0.47625000000000001</v>
      </c>
      <c r="J7356">
        <v>0.70984999999999998</v>
      </c>
      <c r="K7356">
        <v>0.10854999999999999</v>
      </c>
      <c r="L7356">
        <v>0.93335000000000001</v>
      </c>
    </row>
    <row r="7357" spans="1:12" x14ac:dyDescent="0.3">
      <c r="A7357">
        <v>7356</v>
      </c>
      <c r="B7357">
        <v>0.73555000000000004</v>
      </c>
      <c r="C7357">
        <v>2.2349999999999998E-2</v>
      </c>
      <c r="D7357">
        <v>0.40405000000000002</v>
      </c>
      <c r="E7357">
        <v>0.40865000000000001</v>
      </c>
      <c r="F7357">
        <v>0.15695000000000001</v>
      </c>
      <c r="G7357">
        <v>0.60104999999999997</v>
      </c>
      <c r="H7357">
        <v>0.23785000000000001</v>
      </c>
      <c r="I7357">
        <v>0.88865000000000005</v>
      </c>
      <c r="J7357">
        <v>0.24165</v>
      </c>
      <c r="K7357">
        <v>0.24254999999999999</v>
      </c>
      <c r="L7357">
        <v>0.99485000000000001</v>
      </c>
    </row>
    <row r="7358" spans="1:12" x14ac:dyDescent="0.3">
      <c r="A7358">
        <v>7357</v>
      </c>
      <c r="B7358">
        <v>0.73565000000000003</v>
      </c>
      <c r="C7358">
        <v>0.13444999999999999</v>
      </c>
      <c r="D7358">
        <v>0.90505000000000002</v>
      </c>
      <c r="E7358">
        <v>0.68664999999999998</v>
      </c>
      <c r="F7358">
        <v>0.90534999999999999</v>
      </c>
      <c r="G7358">
        <v>0.83135000000000003</v>
      </c>
      <c r="H7358">
        <v>8.4999999999999995E-4</v>
      </c>
      <c r="I7358">
        <v>3.4499999999999999E-3</v>
      </c>
      <c r="J7358">
        <v>0.19425000000000001</v>
      </c>
      <c r="K7358">
        <v>0.15334999999999999</v>
      </c>
      <c r="L7358">
        <v>0.29185</v>
      </c>
    </row>
    <row r="7359" spans="1:12" x14ac:dyDescent="0.3">
      <c r="A7359">
        <v>7358</v>
      </c>
      <c r="B7359">
        <v>0.73575000000000002</v>
      </c>
      <c r="C7359">
        <v>0.41904999999999998</v>
      </c>
      <c r="D7359">
        <v>0.73124999999999996</v>
      </c>
      <c r="E7359">
        <v>0.17435</v>
      </c>
      <c r="F7359">
        <v>0.31655</v>
      </c>
      <c r="G7359">
        <v>0.53595000000000004</v>
      </c>
      <c r="H7359">
        <v>0.64295000000000002</v>
      </c>
      <c r="I7359">
        <v>7.2650000000000006E-2</v>
      </c>
      <c r="J7359">
        <v>0.79805000000000004</v>
      </c>
      <c r="K7359">
        <v>5.2350000000000001E-2</v>
      </c>
      <c r="L7359">
        <v>0.57004999999999995</v>
      </c>
    </row>
    <row r="7360" spans="1:12" x14ac:dyDescent="0.3">
      <c r="A7360">
        <v>7359</v>
      </c>
      <c r="B7360">
        <v>0.73585</v>
      </c>
      <c r="C7360">
        <v>0.67615000000000003</v>
      </c>
      <c r="D7360">
        <v>0.86075000000000002</v>
      </c>
      <c r="E7360">
        <v>0.21174999999999999</v>
      </c>
      <c r="F7360">
        <v>0.82525000000000004</v>
      </c>
      <c r="G7360">
        <v>0.34115000000000001</v>
      </c>
      <c r="H7360">
        <v>0.28344999999999998</v>
      </c>
      <c r="I7360">
        <v>0.81945000000000001</v>
      </c>
      <c r="J7360">
        <v>0.29344999999999999</v>
      </c>
      <c r="K7360">
        <v>0.64524999999999999</v>
      </c>
      <c r="L7360">
        <v>0.38105</v>
      </c>
    </row>
    <row r="7361" spans="1:12" x14ac:dyDescent="0.3">
      <c r="A7361">
        <v>7360</v>
      </c>
      <c r="B7361">
        <v>0.73594999999999999</v>
      </c>
      <c r="C7361">
        <v>0.80715000000000003</v>
      </c>
      <c r="D7361">
        <v>0.48344999999999999</v>
      </c>
      <c r="E7361">
        <v>0.32464999999999999</v>
      </c>
      <c r="F7361">
        <v>0.65244999999999997</v>
      </c>
      <c r="G7361">
        <v>0.67554999999999998</v>
      </c>
      <c r="H7361">
        <v>0.16445000000000001</v>
      </c>
      <c r="I7361">
        <v>0.46405000000000002</v>
      </c>
      <c r="J7361">
        <v>0.89375000000000004</v>
      </c>
      <c r="K7361">
        <v>0.32855000000000001</v>
      </c>
      <c r="L7361">
        <v>0.16944999999999999</v>
      </c>
    </row>
    <row r="7362" spans="1:12" x14ac:dyDescent="0.3">
      <c r="A7362">
        <v>7361</v>
      </c>
      <c r="B7362">
        <v>0.73604999999999998</v>
      </c>
      <c r="C7362">
        <v>4.165E-2</v>
      </c>
      <c r="D7362">
        <v>0.65625</v>
      </c>
      <c r="E7362">
        <v>0.68545</v>
      </c>
      <c r="F7362">
        <v>0.21495</v>
      </c>
      <c r="G7362">
        <v>0.58865000000000001</v>
      </c>
      <c r="H7362">
        <v>0.54564999999999997</v>
      </c>
      <c r="I7362">
        <v>0.66974999999999996</v>
      </c>
      <c r="J7362">
        <v>0.43864999999999998</v>
      </c>
      <c r="K7362">
        <v>0.44874999999999998</v>
      </c>
      <c r="L7362">
        <v>0.42465000000000003</v>
      </c>
    </row>
    <row r="7363" spans="1:12" x14ac:dyDescent="0.3">
      <c r="A7363">
        <v>7362</v>
      </c>
      <c r="B7363">
        <v>0.73614999999999997</v>
      </c>
      <c r="C7363">
        <v>0.65115000000000001</v>
      </c>
      <c r="D7363">
        <v>0.65095000000000003</v>
      </c>
      <c r="E7363">
        <v>0.15915000000000001</v>
      </c>
      <c r="F7363">
        <v>0.74695</v>
      </c>
      <c r="G7363">
        <v>0.93905000000000005</v>
      </c>
      <c r="H7363">
        <v>0.65375000000000005</v>
      </c>
      <c r="I7363">
        <v>0.91774999999999995</v>
      </c>
      <c r="J7363">
        <v>0.36954999999999999</v>
      </c>
      <c r="K7363">
        <v>0.58374999999999999</v>
      </c>
      <c r="L7363">
        <v>0.64644999999999997</v>
      </c>
    </row>
    <row r="7364" spans="1:12" x14ac:dyDescent="0.3">
      <c r="A7364">
        <v>7363</v>
      </c>
      <c r="B7364">
        <v>0.73624999999999996</v>
      </c>
      <c r="C7364">
        <v>0.58374999999999999</v>
      </c>
      <c r="D7364">
        <v>3.7650000000000003E-2</v>
      </c>
      <c r="E7364">
        <v>0.16375000000000001</v>
      </c>
      <c r="F7364">
        <v>0.54544999999999999</v>
      </c>
      <c r="G7364">
        <v>0.65164999999999995</v>
      </c>
      <c r="H7364">
        <v>0.86175000000000002</v>
      </c>
      <c r="I7364">
        <v>0.57474999999999998</v>
      </c>
      <c r="J7364">
        <v>0.78544999999999998</v>
      </c>
      <c r="K7364">
        <v>0.72975000000000001</v>
      </c>
      <c r="L7364">
        <v>0.14285</v>
      </c>
    </row>
    <row r="7365" spans="1:12" x14ac:dyDescent="0.3">
      <c r="A7365">
        <v>7364</v>
      </c>
      <c r="B7365">
        <v>0.73634999999999995</v>
      </c>
      <c r="C7365">
        <v>0.41234999999999999</v>
      </c>
      <c r="D7365">
        <v>0.52475000000000005</v>
      </c>
      <c r="E7365">
        <v>8.795E-2</v>
      </c>
      <c r="F7365">
        <v>0.16844999999999999</v>
      </c>
      <c r="G7365">
        <v>1.6049999999999998E-2</v>
      </c>
      <c r="H7365">
        <v>0.69035000000000002</v>
      </c>
      <c r="I7365">
        <v>0.35865000000000002</v>
      </c>
      <c r="J7365">
        <v>0.78874999999999995</v>
      </c>
      <c r="K7365">
        <v>0.44064999999999999</v>
      </c>
      <c r="L7365">
        <v>0.47935</v>
      </c>
    </row>
    <row r="7366" spans="1:12" x14ac:dyDescent="0.3">
      <c r="A7366">
        <v>7365</v>
      </c>
      <c r="B7366">
        <v>0.73645000000000005</v>
      </c>
      <c r="C7366">
        <v>0.45895000000000002</v>
      </c>
      <c r="D7366">
        <v>0.86414999999999997</v>
      </c>
      <c r="E7366">
        <v>0.90325</v>
      </c>
      <c r="F7366">
        <v>0.88965000000000005</v>
      </c>
      <c r="G7366">
        <v>0.39515</v>
      </c>
      <c r="H7366">
        <v>0.68594999999999995</v>
      </c>
      <c r="I7366">
        <v>0.40434999999999999</v>
      </c>
      <c r="J7366">
        <v>0.47284999999999999</v>
      </c>
      <c r="K7366">
        <v>0.65185000000000004</v>
      </c>
      <c r="L7366">
        <v>0.16894999999999999</v>
      </c>
    </row>
    <row r="7367" spans="1:12" x14ac:dyDescent="0.3">
      <c r="A7367">
        <v>7366</v>
      </c>
      <c r="B7367">
        <v>0.73655000000000004</v>
      </c>
      <c r="C7367">
        <v>0.15215000000000001</v>
      </c>
      <c r="D7367">
        <v>0.13915</v>
      </c>
      <c r="E7367">
        <v>0.20185</v>
      </c>
      <c r="F7367">
        <v>0.25945000000000001</v>
      </c>
      <c r="G7367">
        <v>0.77075000000000005</v>
      </c>
      <c r="H7367">
        <v>0.84604999999999997</v>
      </c>
      <c r="I7367">
        <v>0.81184999999999996</v>
      </c>
      <c r="J7367">
        <v>0.54015000000000002</v>
      </c>
      <c r="K7367">
        <v>0.77775000000000005</v>
      </c>
      <c r="L7367">
        <v>0.72665000000000002</v>
      </c>
    </row>
    <row r="7368" spans="1:12" x14ac:dyDescent="0.3">
      <c r="A7368">
        <v>7367</v>
      </c>
      <c r="B7368">
        <v>0.73665000000000003</v>
      </c>
      <c r="C7368">
        <v>0.66615000000000002</v>
      </c>
      <c r="D7368">
        <v>0.41134999999999999</v>
      </c>
      <c r="E7368">
        <v>0.52234999999999998</v>
      </c>
      <c r="F7368">
        <v>0.10925</v>
      </c>
      <c r="G7368">
        <v>0.98645000000000005</v>
      </c>
      <c r="H7368">
        <v>0.39634999999999998</v>
      </c>
      <c r="I7368">
        <v>0.94074999999999998</v>
      </c>
      <c r="J7368">
        <v>0.21035000000000001</v>
      </c>
      <c r="K7368">
        <v>0.66115000000000002</v>
      </c>
      <c r="L7368">
        <v>0.44655</v>
      </c>
    </row>
    <row r="7369" spans="1:12" x14ac:dyDescent="0.3">
      <c r="A7369">
        <v>7368</v>
      </c>
      <c r="B7369">
        <v>0.73675000000000002</v>
      </c>
      <c r="C7369">
        <v>0.17805000000000001</v>
      </c>
      <c r="D7369">
        <v>0.74575000000000002</v>
      </c>
      <c r="E7369">
        <v>7.3950000000000002E-2</v>
      </c>
      <c r="F7369">
        <v>8.2949999999999996E-2</v>
      </c>
      <c r="G7369">
        <v>0.73855000000000004</v>
      </c>
      <c r="H7369">
        <v>0.46855000000000002</v>
      </c>
      <c r="I7369">
        <v>0.44774999999999998</v>
      </c>
      <c r="J7369">
        <v>0.96025000000000005</v>
      </c>
      <c r="K7369">
        <v>0.82694999999999996</v>
      </c>
      <c r="L7369">
        <v>0.92064999999999997</v>
      </c>
    </row>
    <row r="7370" spans="1:12" x14ac:dyDescent="0.3">
      <c r="A7370">
        <v>7369</v>
      </c>
      <c r="B7370">
        <v>0.73685</v>
      </c>
      <c r="C7370">
        <v>0.77934999999999999</v>
      </c>
      <c r="D7370">
        <v>0.61395</v>
      </c>
      <c r="E7370">
        <v>0.94205000000000005</v>
      </c>
      <c r="F7370">
        <v>0.24465000000000001</v>
      </c>
      <c r="G7370">
        <v>0.60355000000000003</v>
      </c>
      <c r="H7370">
        <v>0.18295</v>
      </c>
      <c r="I7370">
        <v>0.64805000000000001</v>
      </c>
      <c r="J7370">
        <v>0.91485000000000005</v>
      </c>
      <c r="K7370">
        <v>0.41275000000000001</v>
      </c>
      <c r="L7370">
        <v>0.49325000000000002</v>
      </c>
    </row>
    <row r="7371" spans="1:12" x14ac:dyDescent="0.3">
      <c r="A7371">
        <v>7370</v>
      </c>
      <c r="B7371">
        <v>0.73694999999999999</v>
      </c>
      <c r="C7371">
        <v>0.84155000000000002</v>
      </c>
      <c r="D7371">
        <v>0.44574999999999998</v>
      </c>
      <c r="E7371">
        <v>0.15154999999999999</v>
      </c>
      <c r="F7371">
        <v>0.72275</v>
      </c>
      <c r="G7371">
        <v>0.93754999999999999</v>
      </c>
      <c r="H7371">
        <v>0.33634999999999998</v>
      </c>
      <c r="I7371">
        <v>0.76214999999999999</v>
      </c>
      <c r="J7371">
        <v>0.12125</v>
      </c>
      <c r="K7371">
        <v>0.32414999999999999</v>
      </c>
      <c r="L7371">
        <v>0.64524999999999999</v>
      </c>
    </row>
    <row r="7372" spans="1:12" x14ac:dyDescent="0.3">
      <c r="A7372">
        <v>7371</v>
      </c>
      <c r="B7372">
        <v>0.73704999999999998</v>
      </c>
      <c r="C7372">
        <v>0.25205</v>
      </c>
      <c r="D7372">
        <v>0.43864999999999998</v>
      </c>
      <c r="E7372">
        <v>8.5500000000000003E-3</v>
      </c>
      <c r="F7372">
        <v>4.4650000000000002E-2</v>
      </c>
      <c r="G7372">
        <v>0.61055000000000004</v>
      </c>
      <c r="H7372">
        <v>0.24245</v>
      </c>
      <c r="I7372">
        <v>0.21584999999999999</v>
      </c>
      <c r="J7372">
        <v>0.13575000000000001</v>
      </c>
      <c r="K7372">
        <v>0.60445000000000004</v>
      </c>
      <c r="L7372">
        <v>0.58025000000000004</v>
      </c>
    </row>
    <row r="7373" spans="1:12" x14ac:dyDescent="0.3">
      <c r="A7373">
        <v>7372</v>
      </c>
      <c r="B7373">
        <v>0.73714999999999997</v>
      </c>
      <c r="C7373">
        <v>0.17285</v>
      </c>
      <c r="D7373">
        <v>0.92525000000000002</v>
      </c>
      <c r="E7373">
        <v>0.25105</v>
      </c>
      <c r="F7373">
        <v>8.2650000000000001E-2</v>
      </c>
      <c r="G7373">
        <v>0.42614999999999997</v>
      </c>
      <c r="H7373">
        <v>0.29685</v>
      </c>
      <c r="I7373">
        <v>0.69725000000000004</v>
      </c>
      <c r="J7373">
        <v>0.38014999999999999</v>
      </c>
      <c r="K7373">
        <v>0.86675000000000002</v>
      </c>
      <c r="L7373">
        <v>1.575E-2</v>
      </c>
    </row>
    <row r="7374" spans="1:12" x14ac:dyDescent="0.3">
      <c r="A7374">
        <v>7373</v>
      </c>
      <c r="B7374">
        <v>0.73724999999999996</v>
      </c>
      <c r="C7374">
        <v>0.91244999999999998</v>
      </c>
      <c r="D7374">
        <v>0.81505000000000005</v>
      </c>
      <c r="E7374">
        <v>0.40655000000000002</v>
      </c>
      <c r="F7374">
        <v>0.19275</v>
      </c>
      <c r="G7374">
        <v>0.38695000000000002</v>
      </c>
      <c r="H7374">
        <v>0.78985000000000005</v>
      </c>
      <c r="I7374">
        <v>0.10585</v>
      </c>
      <c r="J7374">
        <v>0.42795</v>
      </c>
      <c r="K7374">
        <v>0.70504999999999995</v>
      </c>
      <c r="L7374">
        <v>0.44195000000000001</v>
      </c>
    </row>
    <row r="7375" spans="1:12" x14ac:dyDescent="0.3">
      <c r="A7375">
        <v>7374</v>
      </c>
      <c r="B7375">
        <v>0.73734999999999995</v>
      </c>
      <c r="C7375">
        <v>3.585E-2</v>
      </c>
      <c r="D7375">
        <v>0.80084999999999995</v>
      </c>
      <c r="E7375">
        <v>0.61085</v>
      </c>
      <c r="F7375">
        <v>0.55325000000000002</v>
      </c>
      <c r="G7375">
        <v>0.69315000000000004</v>
      </c>
      <c r="H7375">
        <v>0.52985000000000004</v>
      </c>
      <c r="I7375">
        <v>0.39865</v>
      </c>
      <c r="J7375">
        <v>0.52825</v>
      </c>
      <c r="K7375">
        <v>0.81084999999999996</v>
      </c>
      <c r="L7375">
        <v>0.86814999999999998</v>
      </c>
    </row>
    <row r="7376" spans="1:12" x14ac:dyDescent="0.3">
      <c r="A7376">
        <v>7375</v>
      </c>
      <c r="B7376">
        <v>0.73745000000000005</v>
      </c>
      <c r="C7376">
        <v>3.8350000000000002E-2</v>
      </c>
      <c r="D7376">
        <v>0.35544999999999999</v>
      </c>
      <c r="E7376">
        <v>0.76554999999999995</v>
      </c>
      <c r="F7376">
        <v>0.84475</v>
      </c>
      <c r="G7376">
        <v>0.76654999999999995</v>
      </c>
      <c r="H7376">
        <v>0.90425</v>
      </c>
      <c r="I7376">
        <v>0.42165000000000002</v>
      </c>
      <c r="J7376">
        <v>0.88685000000000003</v>
      </c>
      <c r="K7376">
        <v>0.34615000000000001</v>
      </c>
      <c r="L7376">
        <v>0.15545</v>
      </c>
    </row>
    <row r="7377" spans="1:12" x14ac:dyDescent="0.3">
      <c r="A7377">
        <v>7376</v>
      </c>
      <c r="B7377">
        <v>0.73755000000000004</v>
      </c>
      <c r="C7377">
        <v>0.62944999999999995</v>
      </c>
      <c r="D7377">
        <v>0.33634999999999998</v>
      </c>
      <c r="E7377">
        <v>0.26395000000000002</v>
      </c>
      <c r="F7377">
        <v>0.42485000000000001</v>
      </c>
      <c r="G7377">
        <v>0.46165</v>
      </c>
      <c r="H7377">
        <v>0.23885000000000001</v>
      </c>
      <c r="I7377">
        <v>0.29765000000000003</v>
      </c>
      <c r="J7377">
        <v>7.7249999999999999E-2</v>
      </c>
      <c r="K7377">
        <v>0.49195</v>
      </c>
      <c r="L7377">
        <v>1.6549999999999999E-2</v>
      </c>
    </row>
    <row r="7378" spans="1:12" x14ac:dyDescent="0.3">
      <c r="A7378">
        <v>7377</v>
      </c>
      <c r="B7378">
        <v>0.73765000000000003</v>
      </c>
      <c r="C7378">
        <v>0.94225000000000003</v>
      </c>
      <c r="D7378">
        <v>0.64195000000000002</v>
      </c>
      <c r="E7378">
        <v>0.20805000000000001</v>
      </c>
      <c r="F7378">
        <v>0.18975</v>
      </c>
      <c r="G7378">
        <v>0.87565000000000004</v>
      </c>
      <c r="H7378">
        <v>0.28985</v>
      </c>
      <c r="I7378">
        <v>0.96745000000000003</v>
      </c>
      <c r="J7378">
        <v>0.82774999999999999</v>
      </c>
      <c r="K7378">
        <v>0.28315000000000001</v>
      </c>
      <c r="L7378">
        <v>0.58484999999999998</v>
      </c>
    </row>
    <row r="7379" spans="1:12" x14ac:dyDescent="0.3">
      <c r="A7379">
        <v>7378</v>
      </c>
      <c r="B7379">
        <v>0.73775000000000002</v>
      </c>
      <c r="C7379">
        <v>0.29125000000000001</v>
      </c>
      <c r="D7379">
        <v>0.47334999999999999</v>
      </c>
      <c r="E7379">
        <v>3.9849999999999997E-2</v>
      </c>
      <c r="F7379">
        <v>0.88544999999999996</v>
      </c>
      <c r="G7379">
        <v>0.53125</v>
      </c>
      <c r="H7379">
        <v>0.59084999999999999</v>
      </c>
      <c r="I7379">
        <v>0.99834999999999996</v>
      </c>
      <c r="J7379">
        <v>0.78944999999999999</v>
      </c>
      <c r="K7379">
        <v>0.92635000000000001</v>
      </c>
      <c r="L7379">
        <v>0.80044999999999999</v>
      </c>
    </row>
    <row r="7380" spans="1:12" x14ac:dyDescent="0.3">
      <c r="A7380">
        <v>7379</v>
      </c>
      <c r="B7380">
        <v>0.73785000000000001</v>
      </c>
      <c r="C7380">
        <v>0.26984999999999998</v>
      </c>
      <c r="D7380">
        <v>0.76915</v>
      </c>
      <c r="E7380">
        <v>0.59965000000000002</v>
      </c>
      <c r="F7380">
        <v>0.75495000000000001</v>
      </c>
      <c r="G7380">
        <v>0.23344999999999999</v>
      </c>
      <c r="H7380">
        <v>0.30635000000000001</v>
      </c>
      <c r="I7380">
        <v>0.58655000000000002</v>
      </c>
      <c r="J7380">
        <v>0.76944999999999997</v>
      </c>
      <c r="K7380">
        <v>0.83035000000000003</v>
      </c>
      <c r="L7380">
        <v>0.15865000000000001</v>
      </c>
    </row>
    <row r="7381" spans="1:12" x14ac:dyDescent="0.3">
      <c r="A7381">
        <v>7380</v>
      </c>
      <c r="B7381">
        <v>0.73794999999999999</v>
      </c>
      <c r="C7381">
        <v>0.14845</v>
      </c>
      <c r="D7381">
        <v>0.98514999999999997</v>
      </c>
      <c r="E7381">
        <v>4.9849999999999998E-2</v>
      </c>
      <c r="F7381">
        <v>5.5050000000000002E-2</v>
      </c>
      <c r="G7381">
        <v>0.66044999999999998</v>
      </c>
      <c r="H7381">
        <v>9.2649999999999996E-2</v>
      </c>
      <c r="I7381">
        <v>0.88005</v>
      </c>
      <c r="J7381">
        <v>0.75155000000000005</v>
      </c>
      <c r="K7381">
        <v>0.73204999999999998</v>
      </c>
      <c r="L7381">
        <v>0.29715000000000003</v>
      </c>
    </row>
    <row r="7382" spans="1:12" x14ac:dyDescent="0.3">
      <c r="A7382">
        <v>7381</v>
      </c>
      <c r="B7382">
        <v>0.73804999999999998</v>
      </c>
      <c r="C7382">
        <v>0.73885000000000001</v>
      </c>
      <c r="D7382">
        <v>0.76634999999999998</v>
      </c>
      <c r="E7382">
        <v>5.3749999999999999E-2</v>
      </c>
      <c r="F7382">
        <v>0.55015000000000003</v>
      </c>
      <c r="G7382">
        <v>0.39215</v>
      </c>
      <c r="H7382">
        <v>0.40534999999999999</v>
      </c>
      <c r="I7382">
        <v>0.14704999999999999</v>
      </c>
      <c r="J7382">
        <v>0.96665000000000001</v>
      </c>
      <c r="K7382">
        <v>4.9950000000000001E-2</v>
      </c>
      <c r="L7382">
        <v>6.8500000000000002E-3</v>
      </c>
    </row>
    <row r="7383" spans="1:12" x14ac:dyDescent="0.3">
      <c r="A7383">
        <v>7382</v>
      </c>
      <c r="B7383">
        <v>0.73814999999999997</v>
      </c>
      <c r="C7383">
        <v>0.81735000000000002</v>
      </c>
      <c r="D7383">
        <v>0.52685000000000004</v>
      </c>
      <c r="E7383">
        <v>0.97845000000000004</v>
      </c>
      <c r="F7383">
        <v>8.5250000000000006E-2</v>
      </c>
      <c r="G7383">
        <v>0.79195000000000004</v>
      </c>
      <c r="H7383">
        <v>0.14355000000000001</v>
      </c>
      <c r="I7383">
        <v>4.7750000000000001E-2</v>
      </c>
      <c r="J7383">
        <v>0.59655000000000002</v>
      </c>
      <c r="K7383">
        <v>0.27584999999999998</v>
      </c>
      <c r="L7383">
        <v>0.26384999999999997</v>
      </c>
    </row>
    <row r="7384" spans="1:12" x14ac:dyDescent="0.3">
      <c r="A7384">
        <v>7383</v>
      </c>
      <c r="B7384">
        <v>0.73824999999999996</v>
      </c>
      <c r="C7384">
        <v>0.17035</v>
      </c>
      <c r="D7384">
        <v>0.58504999999999996</v>
      </c>
      <c r="E7384">
        <v>0.19084999999999999</v>
      </c>
      <c r="F7384">
        <v>0.36464999999999997</v>
      </c>
      <c r="G7384">
        <v>0.15085000000000001</v>
      </c>
      <c r="H7384">
        <v>0.21195</v>
      </c>
      <c r="I7384">
        <v>0.51575000000000004</v>
      </c>
      <c r="J7384">
        <v>0.30014999999999997</v>
      </c>
      <c r="K7384">
        <v>5.0950000000000002E-2</v>
      </c>
      <c r="L7384">
        <v>0.39545000000000002</v>
      </c>
    </row>
    <row r="7385" spans="1:12" x14ac:dyDescent="0.3">
      <c r="A7385">
        <v>7384</v>
      </c>
      <c r="B7385">
        <v>0.73834999999999995</v>
      </c>
      <c r="C7385">
        <v>0.92195000000000005</v>
      </c>
      <c r="D7385">
        <v>0.23505000000000001</v>
      </c>
      <c r="E7385">
        <v>0.31135000000000002</v>
      </c>
      <c r="F7385">
        <v>0.38635000000000003</v>
      </c>
      <c r="G7385">
        <v>0.17615</v>
      </c>
      <c r="H7385">
        <v>0.87975000000000003</v>
      </c>
      <c r="I7385">
        <v>0.66144999999999998</v>
      </c>
      <c r="J7385">
        <v>0.62175000000000002</v>
      </c>
      <c r="K7385">
        <v>0.43814999999999998</v>
      </c>
      <c r="L7385">
        <v>0.14715</v>
      </c>
    </row>
    <row r="7386" spans="1:12" x14ac:dyDescent="0.3">
      <c r="A7386">
        <v>7385</v>
      </c>
      <c r="B7386">
        <v>0.73845000000000005</v>
      </c>
      <c r="C7386">
        <v>0.11215</v>
      </c>
      <c r="D7386">
        <v>9.1850000000000001E-2</v>
      </c>
      <c r="E7386">
        <v>0.14155000000000001</v>
      </c>
      <c r="F7386">
        <v>0.93184999999999996</v>
      </c>
      <c r="G7386">
        <v>7.3499999999999998E-3</v>
      </c>
      <c r="H7386">
        <v>0.17194999999999999</v>
      </c>
      <c r="I7386">
        <v>0.53095000000000003</v>
      </c>
      <c r="J7386">
        <v>0.24554999999999999</v>
      </c>
      <c r="K7386">
        <v>0.48494999999999999</v>
      </c>
      <c r="L7386">
        <v>0.57565</v>
      </c>
    </row>
    <row r="7387" spans="1:12" x14ac:dyDescent="0.3">
      <c r="A7387">
        <v>7386</v>
      </c>
      <c r="B7387">
        <v>0.73855000000000004</v>
      </c>
      <c r="C7387">
        <v>0.17185</v>
      </c>
      <c r="D7387">
        <v>0.18554999999999999</v>
      </c>
      <c r="E7387">
        <v>0.70925000000000005</v>
      </c>
      <c r="F7387">
        <v>0.49085000000000001</v>
      </c>
      <c r="G7387">
        <v>0.22115000000000001</v>
      </c>
      <c r="H7387">
        <v>0.35894999999999999</v>
      </c>
      <c r="I7387">
        <v>0.51565000000000005</v>
      </c>
      <c r="J7387">
        <v>0.29025000000000001</v>
      </c>
      <c r="K7387">
        <v>0.24954999999999999</v>
      </c>
      <c r="L7387">
        <v>0.62255000000000005</v>
      </c>
    </row>
    <row r="7388" spans="1:12" x14ac:dyDescent="0.3">
      <c r="A7388">
        <v>7387</v>
      </c>
      <c r="B7388">
        <v>0.73865000000000003</v>
      </c>
      <c r="C7388">
        <v>0.50605</v>
      </c>
      <c r="D7388">
        <v>0.32045000000000001</v>
      </c>
      <c r="E7388">
        <v>0.69774999999999998</v>
      </c>
      <c r="F7388">
        <v>0.84484999999999999</v>
      </c>
      <c r="G7388">
        <v>0.27675</v>
      </c>
      <c r="H7388">
        <v>0.69574999999999998</v>
      </c>
      <c r="I7388">
        <v>0.17595</v>
      </c>
      <c r="J7388">
        <v>9.085E-2</v>
      </c>
      <c r="K7388">
        <v>0.94945000000000002</v>
      </c>
      <c r="L7388">
        <v>0.18784999999999999</v>
      </c>
    </row>
    <row r="7389" spans="1:12" x14ac:dyDescent="0.3">
      <c r="A7389">
        <v>7388</v>
      </c>
      <c r="B7389">
        <v>0.73875000000000002</v>
      </c>
      <c r="C7389">
        <v>0.39245000000000002</v>
      </c>
      <c r="D7389">
        <v>0.16305</v>
      </c>
      <c r="E7389">
        <v>0.74104999999999999</v>
      </c>
      <c r="F7389">
        <v>0.71814999999999996</v>
      </c>
      <c r="G7389">
        <v>9.1950000000000004E-2</v>
      </c>
      <c r="H7389">
        <v>0.17444999999999999</v>
      </c>
      <c r="I7389">
        <v>0.15525</v>
      </c>
      <c r="J7389">
        <v>0.57855000000000001</v>
      </c>
      <c r="K7389">
        <v>4.9750000000000003E-2</v>
      </c>
      <c r="L7389">
        <v>0.65505000000000002</v>
      </c>
    </row>
    <row r="7390" spans="1:12" x14ac:dyDescent="0.3">
      <c r="A7390">
        <v>7389</v>
      </c>
      <c r="B7390">
        <v>0.73885000000000001</v>
      </c>
      <c r="C7390">
        <v>0.32545000000000002</v>
      </c>
      <c r="D7390">
        <v>0.21485000000000001</v>
      </c>
      <c r="E7390">
        <v>0.84875</v>
      </c>
      <c r="F7390">
        <v>0.49595</v>
      </c>
      <c r="G7390">
        <v>9.3450000000000005E-2</v>
      </c>
      <c r="H7390">
        <v>2.9950000000000001E-2</v>
      </c>
      <c r="I7390">
        <v>0.25124999999999997</v>
      </c>
      <c r="J7390">
        <v>0.33844999999999997</v>
      </c>
      <c r="K7390">
        <v>1.25E-3</v>
      </c>
      <c r="L7390">
        <v>0.49035000000000001</v>
      </c>
    </row>
    <row r="7391" spans="1:12" x14ac:dyDescent="0.3">
      <c r="A7391">
        <v>7390</v>
      </c>
      <c r="B7391">
        <v>0.73895</v>
      </c>
      <c r="C7391">
        <v>0.31414999999999998</v>
      </c>
      <c r="D7391">
        <v>0.81235000000000002</v>
      </c>
      <c r="E7391">
        <v>0.25464999999999999</v>
      </c>
      <c r="F7391">
        <v>0.71035000000000004</v>
      </c>
      <c r="G7391">
        <v>0.40655000000000002</v>
      </c>
      <c r="H7391">
        <v>7.825E-2</v>
      </c>
      <c r="I7391">
        <v>0.84114999999999995</v>
      </c>
      <c r="J7391">
        <v>0.59145000000000003</v>
      </c>
      <c r="K7391">
        <v>2.375E-2</v>
      </c>
      <c r="L7391">
        <v>0.57545000000000002</v>
      </c>
    </row>
    <row r="7392" spans="1:12" x14ac:dyDescent="0.3">
      <c r="A7392">
        <v>7391</v>
      </c>
      <c r="B7392">
        <v>0.73904999999999998</v>
      </c>
      <c r="C7392">
        <v>0.17075000000000001</v>
      </c>
      <c r="D7392">
        <v>0.80745</v>
      </c>
      <c r="E7392">
        <v>0.14865</v>
      </c>
      <c r="F7392">
        <v>0.29375000000000001</v>
      </c>
      <c r="G7392">
        <v>0.25955</v>
      </c>
      <c r="H7392">
        <v>5.4050000000000001E-2</v>
      </c>
      <c r="I7392">
        <v>0.37945000000000001</v>
      </c>
      <c r="J7392">
        <v>0.13364999999999999</v>
      </c>
      <c r="K7392">
        <v>0.19675000000000001</v>
      </c>
      <c r="L7392">
        <v>0.19155</v>
      </c>
    </row>
    <row r="7393" spans="1:12" x14ac:dyDescent="0.3">
      <c r="A7393">
        <v>7392</v>
      </c>
      <c r="B7393">
        <v>0.73914999999999997</v>
      </c>
      <c r="C7393">
        <v>0.90364999999999995</v>
      </c>
      <c r="D7393">
        <v>0.60224999999999995</v>
      </c>
      <c r="E7393">
        <v>0.72014999999999996</v>
      </c>
      <c r="F7393">
        <v>0.96104999999999996</v>
      </c>
      <c r="G7393">
        <v>0.80454999999999999</v>
      </c>
      <c r="H7393">
        <v>0.62004999999999999</v>
      </c>
      <c r="I7393">
        <v>6.3250000000000001E-2</v>
      </c>
      <c r="J7393">
        <v>0.10635</v>
      </c>
      <c r="K7393">
        <v>0.28565000000000002</v>
      </c>
      <c r="L7393">
        <v>0.13125000000000001</v>
      </c>
    </row>
    <row r="7394" spans="1:12" x14ac:dyDescent="0.3">
      <c r="A7394">
        <v>7393</v>
      </c>
      <c r="B7394">
        <v>0.73924999999999996</v>
      </c>
      <c r="C7394">
        <v>0.89115</v>
      </c>
      <c r="D7394">
        <v>0.62995000000000001</v>
      </c>
      <c r="E7394">
        <v>0.40334999999999999</v>
      </c>
      <c r="F7394">
        <v>0.77495000000000003</v>
      </c>
      <c r="G7394">
        <v>0.88614999999999999</v>
      </c>
      <c r="H7394">
        <v>0.26434999999999997</v>
      </c>
      <c r="I7394">
        <v>0.37774999999999997</v>
      </c>
      <c r="J7394">
        <v>0.70994999999999997</v>
      </c>
      <c r="K7394">
        <v>0.76695000000000002</v>
      </c>
      <c r="L7394">
        <v>0.52195000000000003</v>
      </c>
    </row>
    <row r="7395" spans="1:12" x14ac:dyDescent="0.3">
      <c r="A7395">
        <v>7394</v>
      </c>
      <c r="B7395">
        <v>0.73934999999999995</v>
      </c>
      <c r="C7395">
        <v>0.91074999999999995</v>
      </c>
      <c r="D7395">
        <v>0.51315</v>
      </c>
      <c r="E7395">
        <v>0.96135000000000004</v>
      </c>
      <c r="F7395">
        <v>0.28175</v>
      </c>
      <c r="G7395">
        <v>0.74475000000000002</v>
      </c>
      <c r="H7395">
        <v>0.14405000000000001</v>
      </c>
      <c r="I7395">
        <v>0.79325000000000001</v>
      </c>
      <c r="J7395">
        <v>0.11865000000000001</v>
      </c>
      <c r="K7395">
        <v>0.59514999999999996</v>
      </c>
      <c r="L7395">
        <v>0.43754999999999999</v>
      </c>
    </row>
    <row r="7396" spans="1:12" x14ac:dyDescent="0.3">
      <c r="A7396">
        <v>7395</v>
      </c>
      <c r="B7396">
        <v>0.73945000000000005</v>
      </c>
      <c r="C7396">
        <v>0.90485000000000004</v>
      </c>
      <c r="D7396">
        <v>0.64954999999999996</v>
      </c>
      <c r="E7396">
        <v>0.82855000000000001</v>
      </c>
      <c r="F7396">
        <v>0.73065000000000002</v>
      </c>
      <c r="G7396">
        <v>0.84535000000000005</v>
      </c>
      <c r="H7396">
        <v>0.97914999999999996</v>
      </c>
      <c r="I7396">
        <v>0.67905000000000004</v>
      </c>
      <c r="J7396">
        <v>0.65395000000000003</v>
      </c>
      <c r="K7396">
        <v>0.22985</v>
      </c>
      <c r="L7396">
        <v>0.64844999999999997</v>
      </c>
    </row>
    <row r="7397" spans="1:12" x14ac:dyDescent="0.3">
      <c r="A7397">
        <v>7396</v>
      </c>
      <c r="B7397">
        <v>0.73955000000000004</v>
      </c>
      <c r="C7397">
        <v>0.63824999999999998</v>
      </c>
      <c r="D7397">
        <v>0.89415</v>
      </c>
      <c r="E7397">
        <v>0.14924999999999999</v>
      </c>
      <c r="F7397">
        <v>0.20755000000000001</v>
      </c>
      <c r="G7397">
        <v>0.14655000000000001</v>
      </c>
      <c r="H7397">
        <v>0.18595</v>
      </c>
      <c r="I7397">
        <v>0.12905</v>
      </c>
      <c r="J7397">
        <v>1.205E-2</v>
      </c>
      <c r="K7397">
        <v>0.47355000000000003</v>
      </c>
      <c r="L7397">
        <v>0.83994999999999997</v>
      </c>
    </row>
    <row r="7398" spans="1:12" x14ac:dyDescent="0.3">
      <c r="A7398">
        <v>7397</v>
      </c>
      <c r="B7398">
        <v>0.73965000000000003</v>
      </c>
      <c r="C7398">
        <v>0.59704999999999997</v>
      </c>
      <c r="D7398">
        <v>0.56355</v>
      </c>
      <c r="E7398">
        <v>0.98475000000000001</v>
      </c>
      <c r="F7398">
        <v>0.99955000000000005</v>
      </c>
      <c r="G7398">
        <v>0.93035000000000001</v>
      </c>
      <c r="H7398">
        <v>0.31464999999999999</v>
      </c>
      <c r="I7398">
        <v>0.76575000000000004</v>
      </c>
      <c r="J7398">
        <v>5.815E-2</v>
      </c>
      <c r="K7398">
        <v>1.485E-2</v>
      </c>
      <c r="L7398">
        <v>0.92215000000000003</v>
      </c>
    </row>
    <row r="7399" spans="1:12" x14ac:dyDescent="0.3">
      <c r="A7399">
        <v>7398</v>
      </c>
      <c r="B7399">
        <v>0.73975000000000002</v>
      </c>
      <c r="C7399">
        <v>0.93035000000000001</v>
      </c>
      <c r="D7399">
        <v>0.58755000000000002</v>
      </c>
      <c r="E7399">
        <v>0.52434999999999998</v>
      </c>
      <c r="F7399">
        <v>0.73465000000000003</v>
      </c>
      <c r="G7399">
        <v>0.23194999999999999</v>
      </c>
      <c r="H7399">
        <v>0.13175000000000001</v>
      </c>
      <c r="I7399">
        <v>0.40265000000000001</v>
      </c>
      <c r="J7399">
        <v>0.35775000000000001</v>
      </c>
      <c r="K7399">
        <v>5.2850000000000001E-2</v>
      </c>
      <c r="L7399">
        <v>0.62514999999999998</v>
      </c>
    </row>
    <row r="7400" spans="1:12" x14ac:dyDescent="0.3">
      <c r="A7400">
        <v>7399</v>
      </c>
      <c r="B7400">
        <v>0.73985000000000001</v>
      </c>
      <c r="C7400">
        <v>0.52275000000000005</v>
      </c>
      <c r="D7400">
        <v>0.81664999999999999</v>
      </c>
      <c r="E7400">
        <v>0.12875</v>
      </c>
      <c r="F7400">
        <v>0.17465</v>
      </c>
      <c r="G7400">
        <v>0.41854999999999998</v>
      </c>
      <c r="H7400">
        <v>0.74644999999999995</v>
      </c>
      <c r="I7400">
        <v>0.52364999999999995</v>
      </c>
      <c r="J7400">
        <v>0.56894999999999996</v>
      </c>
      <c r="K7400">
        <v>3.0349999999999999E-2</v>
      </c>
      <c r="L7400">
        <v>0.34334999999999999</v>
      </c>
    </row>
    <row r="7401" spans="1:12" x14ac:dyDescent="0.3">
      <c r="A7401">
        <v>7400</v>
      </c>
      <c r="B7401">
        <v>0.73995</v>
      </c>
      <c r="C7401">
        <v>0.34844999999999998</v>
      </c>
      <c r="D7401">
        <v>0.94094999999999995</v>
      </c>
      <c r="E7401">
        <v>0.15984999999999999</v>
      </c>
      <c r="F7401">
        <v>0.75614999999999999</v>
      </c>
      <c r="G7401">
        <v>0.42244999999999999</v>
      </c>
      <c r="H7401">
        <v>0.45924999999999999</v>
      </c>
      <c r="I7401">
        <v>0.30125000000000002</v>
      </c>
      <c r="J7401">
        <v>0.64675000000000005</v>
      </c>
      <c r="K7401">
        <v>0.88585000000000003</v>
      </c>
      <c r="L7401">
        <v>0.70894999999999997</v>
      </c>
    </row>
    <row r="7402" spans="1:12" x14ac:dyDescent="0.3">
      <c r="A7402">
        <v>7401</v>
      </c>
      <c r="B7402">
        <v>0.74004999999999999</v>
      </c>
      <c r="C7402">
        <v>0.11165</v>
      </c>
      <c r="D7402">
        <v>0.72724999999999995</v>
      </c>
      <c r="E7402">
        <v>0.73985000000000001</v>
      </c>
      <c r="F7402">
        <v>0.39545000000000002</v>
      </c>
      <c r="G7402">
        <v>1.6750000000000001E-2</v>
      </c>
      <c r="H7402">
        <v>0.77075000000000005</v>
      </c>
      <c r="I7402">
        <v>0.56915000000000004</v>
      </c>
      <c r="J7402">
        <v>0.92995000000000005</v>
      </c>
      <c r="K7402">
        <v>0.21495</v>
      </c>
      <c r="L7402">
        <v>4.6449999999999998E-2</v>
      </c>
    </row>
    <row r="7403" spans="1:12" x14ac:dyDescent="0.3">
      <c r="A7403">
        <v>7402</v>
      </c>
      <c r="B7403">
        <v>0.74014999999999997</v>
      </c>
      <c r="C7403">
        <v>0.83665</v>
      </c>
      <c r="D7403">
        <v>0.62655000000000005</v>
      </c>
      <c r="E7403">
        <v>4.4450000000000003E-2</v>
      </c>
      <c r="F7403">
        <v>0.45895000000000002</v>
      </c>
      <c r="G7403">
        <v>0.43425000000000002</v>
      </c>
      <c r="H7403">
        <v>0.78835</v>
      </c>
      <c r="I7403">
        <v>0.54205000000000003</v>
      </c>
      <c r="J7403">
        <v>0.78264999999999996</v>
      </c>
      <c r="K7403">
        <v>2.0049999999999998E-2</v>
      </c>
      <c r="L7403">
        <v>5.5350000000000003E-2</v>
      </c>
    </row>
    <row r="7404" spans="1:12" x14ac:dyDescent="0.3">
      <c r="A7404">
        <v>7403</v>
      </c>
      <c r="B7404">
        <v>0.74024999999999996</v>
      </c>
      <c r="C7404">
        <v>0.38045000000000001</v>
      </c>
      <c r="D7404">
        <v>0.14945</v>
      </c>
      <c r="E7404">
        <v>0.97994999999999999</v>
      </c>
      <c r="F7404">
        <v>0.23144999999999999</v>
      </c>
      <c r="G7404">
        <v>0.99055000000000004</v>
      </c>
      <c r="H7404">
        <v>0.59014999999999995</v>
      </c>
      <c r="I7404">
        <v>0.28465000000000001</v>
      </c>
      <c r="J7404">
        <v>0.55454999999999999</v>
      </c>
      <c r="K7404">
        <v>0.40405000000000002</v>
      </c>
      <c r="L7404">
        <v>4.0349999999999997E-2</v>
      </c>
    </row>
    <row r="7405" spans="1:12" x14ac:dyDescent="0.3">
      <c r="A7405">
        <v>7404</v>
      </c>
      <c r="B7405">
        <v>0.74034999999999995</v>
      </c>
      <c r="C7405">
        <v>0.65915000000000001</v>
      </c>
      <c r="D7405">
        <v>0.74785000000000001</v>
      </c>
      <c r="E7405">
        <v>0.10605000000000001</v>
      </c>
      <c r="F7405">
        <v>0.22625000000000001</v>
      </c>
      <c r="G7405">
        <v>0.26185000000000003</v>
      </c>
      <c r="H7405">
        <v>0.44085000000000002</v>
      </c>
      <c r="I7405">
        <v>0.30725000000000002</v>
      </c>
      <c r="J7405">
        <v>0.65205000000000002</v>
      </c>
      <c r="K7405">
        <v>0.39695000000000003</v>
      </c>
      <c r="L7405">
        <v>0.62985000000000002</v>
      </c>
    </row>
    <row r="7406" spans="1:12" x14ac:dyDescent="0.3">
      <c r="A7406">
        <v>7405</v>
      </c>
      <c r="B7406">
        <v>0.74045000000000005</v>
      </c>
      <c r="C7406">
        <v>0.16264999999999999</v>
      </c>
      <c r="D7406">
        <v>0.19835</v>
      </c>
      <c r="E7406">
        <v>0.27045000000000002</v>
      </c>
      <c r="F7406">
        <v>0.90715000000000001</v>
      </c>
      <c r="G7406">
        <v>0.43864999999999998</v>
      </c>
      <c r="H7406">
        <v>0.60314999999999996</v>
      </c>
      <c r="I7406">
        <v>0.31614999999999999</v>
      </c>
      <c r="J7406">
        <v>0.72414999999999996</v>
      </c>
      <c r="K7406">
        <v>0.51054999999999995</v>
      </c>
      <c r="L7406">
        <v>0.53844999999999998</v>
      </c>
    </row>
    <row r="7407" spans="1:12" x14ac:dyDescent="0.3">
      <c r="A7407">
        <v>7406</v>
      </c>
      <c r="B7407">
        <v>0.74055000000000004</v>
      </c>
      <c r="C7407">
        <v>0.47925000000000001</v>
      </c>
      <c r="D7407">
        <v>0.87805</v>
      </c>
      <c r="E7407">
        <v>0.54344999999999999</v>
      </c>
      <c r="F7407">
        <v>0.92515000000000003</v>
      </c>
      <c r="G7407">
        <v>0.20615</v>
      </c>
      <c r="H7407">
        <v>0.53915000000000002</v>
      </c>
      <c r="I7407">
        <v>0.55035000000000001</v>
      </c>
      <c r="J7407">
        <v>0.92395000000000005</v>
      </c>
      <c r="K7407">
        <v>0.79835</v>
      </c>
      <c r="L7407">
        <v>0.47635</v>
      </c>
    </row>
    <row r="7408" spans="1:12" x14ac:dyDescent="0.3">
      <c r="A7408">
        <v>7407</v>
      </c>
      <c r="B7408">
        <v>0.74065000000000003</v>
      </c>
      <c r="C7408">
        <v>0.96704999999999997</v>
      </c>
      <c r="D7408">
        <v>9.7650000000000001E-2</v>
      </c>
      <c r="E7408">
        <v>0.66215000000000002</v>
      </c>
      <c r="F7408">
        <v>0.20355000000000001</v>
      </c>
      <c r="G7408">
        <v>0.66695000000000004</v>
      </c>
      <c r="H7408">
        <v>0.73775000000000002</v>
      </c>
      <c r="I7408">
        <v>0.91464999999999996</v>
      </c>
      <c r="J7408">
        <v>0.30835000000000001</v>
      </c>
      <c r="K7408">
        <v>8.4949999999999998E-2</v>
      </c>
      <c r="L7408">
        <v>4.45E-3</v>
      </c>
    </row>
    <row r="7409" spans="1:12" x14ac:dyDescent="0.3">
      <c r="A7409">
        <v>7408</v>
      </c>
      <c r="B7409">
        <v>0.74075000000000002</v>
      </c>
      <c r="C7409">
        <v>0.81904999999999994</v>
      </c>
      <c r="D7409">
        <v>0.50824999999999998</v>
      </c>
      <c r="E7409">
        <v>0.16175</v>
      </c>
      <c r="F7409">
        <v>0.18074999999999999</v>
      </c>
      <c r="G7409">
        <v>0.62485000000000002</v>
      </c>
      <c r="H7409">
        <v>0.53695000000000004</v>
      </c>
      <c r="I7409">
        <v>0.25935000000000002</v>
      </c>
      <c r="J7409">
        <v>0.84235000000000004</v>
      </c>
      <c r="K7409">
        <v>0.22664999999999999</v>
      </c>
      <c r="L7409">
        <v>0.32545000000000002</v>
      </c>
    </row>
    <row r="7410" spans="1:12" x14ac:dyDescent="0.3">
      <c r="A7410">
        <v>7409</v>
      </c>
      <c r="B7410">
        <v>0.74085000000000001</v>
      </c>
      <c r="C7410">
        <v>0.87404999999999999</v>
      </c>
      <c r="D7410">
        <v>0.61545000000000005</v>
      </c>
      <c r="E7410">
        <v>0.41744999999999999</v>
      </c>
      <c r="F7410">
        <v>0.64715</v>
      </c>
      <c r="G7410">
        <v>0.93215000000000003</v>
      </c>
      <c r="H7410">
        <v>0.72604999999999997</v>
      </c>
      <c r="I7410">
        <v>0.50195000000000001</v>
      </c>
      <c r="J7410">
        <v>0.48504999999999998</v>
      </c>
      <c r="K7410">
        <v>0.82064999999999999</v>
      </c>
      <c r="L7410">
        <v>6.3350000000000004E-2</v>
      </c>
    </row>
    <row r="7411" spans="1:12" x14ac:dyDescent="0.3">
      <c r="A7411">
        <v>7410</v>
      </c>
      <c r="B7411">
        <v>0.74095</v>
      </c>
      <c r="C7411">
        <v>2.7150000000000001E-2</v>
      </c>
      <c r="D7411">
        <v>0.20394999999999999</v>
      </c>
      <c r="E7411">
        <v>5.5449999999999999E-2</v>
      </c>
      <c r="F7411">
        <v>0.20535</v>
      </c>
      <c r="G7411">
        <v>0.20674999999999999</v>
      </c>
      <c r="H7411">
        <v>0.79325000000000001</v>
      </c>
      <c r="I7411">
        <v>7.7549999999999994E-2</v>
      </c>
      <c r="J7411">
        <v>0.98055000000000003</v>
      </c>
      <c r="K7411">
        <v>0.28885</v>
      </c>
      <c r="L7411">
        <v>0.52625</v>
      </c>
    </row>
    <row r="7412" spans="1:12" x14ac:dyDescent="0.3">
      <c r="A7412">
        <v>7411</v>
      </c>
      <c r="B7412">
        <v>0.74104999999999999</v>
      </c>
      <c r="C7412">
        <v>5.5149999999999998E-2</v>
      </c>
      <c r="D7412">
        <v>0.26045000000000001</v>
      </c>
      <c r="E7412">
        <v>0.96394999999999997</v>
      </c>
      <c r="F7412">
        <v>0.72545000000000004</v>
      </c>
      <c r="G7412">
        <v>0.82815000000000005</v>
      </c>
      <c r="H7412">
        <v>0.88214999999999999</v>
      </c>
      <c r="I7412">
        <v>0.42054999999999998</v>
      </c>
      <c r="J7412">
        <v>0.42204999999999998</v>
      </c>
      <c r="K7412">
        <v>0.86724999999999997</v>
      </c>
      <c r="L7412">
        <v>0.55964999999999998</v>
      </c>
    </row>
    <row r="7413" spans="1:12" x14ac:dyDescent="0.3">
      <c r="A7413">
        <v>7412</v>
      </c>
      <c r="B7413">
        <v>0.74114999999999998</v>
      </c>
      <c r="C7413">
        <v>0.58525000000000005</v>
      </c>
      <c r="D7413">
        <v>0.31595000000000001</v>
      </c>
      <c r="E7413">
        <v>5.1549999999999999E-2</v>
      </c>
      <c r="F7413">
        <v>0.90605000000000002</v>
      </c>
      <c r="G7413">
        <v>0.34365000000000001</v>
      </c>
      <c r="H7413">
        <v>0.62924999999999998</v>
      </c>
      <c r="I7413">
        <v>5.7499999999999999E-3</v>
      </c>
      <c r="J7413">
        <v>0.23635</v>
      </c>
      <c r="K7413">
        <v>0.30364999999999998</v>
      </c>
      <c r="L7413">
        <v>0.16164999999999999</v>
      </c>
    </row>
    <row r="7414" spans="1:12" x14ac:dyDescent="0.3">
      <c r="A7414">
        <v>7413</v>
      </c>
      <c r="B7414">
        <v>0.74124999999999996</v>
      </c>
      <c r="C7414">
        <v>0.55974999999999997</v>
      </c>
      <c r="D7414">
        <v>9.5850000000000005E-2</v>
      </c>
      <c r="E7414">
        <v>0.34565000000000001</v>
      </c>
      <c r="F7414">
        <v>0.16575000000000001</v>
      </c>
      <c r="G7414">
        <v>0.24954999999999999</v>
      </c>
      <c r="H7414">
        <v>0.59325000000000006</v>
      </c>
      <c r="I7414">
        <v>0.36204999999999998</v>
      </c>
      <c r="J7414">
        <v>0.31474999999999997</v>
      </c>
      <c r="K7414">
        <v>0.50514999999999999</v>
      </c>
      <c r="L7414">
        <v>0.33384999999999998</v>
      </c>
    </row>
    <row r="7415" spans="1:12" x14ac:dyDescent="0.3">
      <c r="A7415">
        <v>7414</v>
      </c>
      <c r="B7415">
        <v>0.74134999999999995</v>
      </c>
      <c r="C7415">
        <v>0.39505000000000001</v>
      </c>
      <c r="D7415">
        <v>0.81125000000000003</v>
      </c>
      <c r="E7415">
        <v>0.45155000000000001</v>
      </c>
      <c r="F7415">
        <v>0.16635</v>
      </c>
      <c r="G7415">
        <v>0.16485</v>
      </c>
      <c r="H7415">
        <v>0.22975000000000001</v>
      </c>
      <c r="I7415">
        <v>0.55715000000000003</v>
      </c>
      <c r="J7415">
        <v>4.9450000000000001E-2</v>
      </c>
      <c r="K7415">
        <v>0.82194999999999996</v>
      </c>
      <c r="L7415">
        <v>4.9849999999999998E-2</v>
      </c>
    </row>
    <row r="7416" spans="1:12" x14ac:dyDescent="0.3">
      <c r="A7416">
        <v>7415</v>
      </c>
      <c r="B7416">
        <v>0.74145000000000005</v>
      </c>
      <c r="C7416">
        <v>0.77175000000000005</v>
      </c>
      <c r="D7416">
        <v>0.21195</v>
      </c>
      <c r="E7416">
        <v>0.40075</v>
      </c>
      <c r="F7416">
        <v>0.97045000000000003</v>
      </c>
      <c r="G7416">
        <v>0.49264999999999998</v>
      </c>
      <c r="H7416">
        <v>0.75985000000000003</v>
      </c>
      <c r="I7416">
        <v>0.55164999999999997</v>
      </c>
      <c r="J7416">
        <v>0.53174999999999994</v>
      </c>
      <c r="K7416">
        <v>0.90175000000000005</v>
      </c>
      <c r="L7416">
        <v>0.53474999999999995</v>
      </c>
    </row>
    <row r="7417" spans="1:12" x14ac:dyDescent="0.3">
      <c r="A7417">
        <v>7416</v>
      </c>
      <c r="B7417">
        <v>0.74155000000000004</v>
      </c>
      <c r="C7417">
        <v>7.3450000000000001E-2</v>
      </c>
      <c r="D7417">
        <v>0.99134999999999995</v>
      </c>
      <c r="E7417">
        <v>0.57315000000000005</v>
      </c>
      <c r="F7417">
        <v>0.15115000000000001</v>
      </c>
      <c r="G7417">
        <v>0.19844999999999999</v>
      </c>
      <c r="H7417">
        <v>0.21525</v>
      </c>
      <c r="I7417">
        <v>0.15645000000000001</v>
      </c>
      <c r="J7417">
        <v>0.50024999999999997</v>
      </c>
      <c r="K7417">
        <v>5.2150000000000002E-2</v>
      </c>
      <c r="L7417">
        <v>4.0499999999999998E-3</v>
      </c>
    </row>
    <row r="7418" spans="1:12" x14ac:dyDescent="0.3">
      <c r="A7418">
        <v>7417</v>
      </c>
      <c r="B7418">
        <v>0.74165000000000003</v>
      </c>
      <c r="C7418">
        <v>7.7350000000000002E-2</v>
      </c>
      <c r="D7418">
        <v>0.40425</v>
      </c>
      <c r="E7418">
        <v>0.99245000000000005</v>
      </c>
      <c r="F7418">
        <v>0.42504999999999998</v>
      </c>
      <c r="G7418">
        <v>0.82074999999999998</v>
      </c>
      <c r="H7418">
        <v>0.21554999999999999</v>
      </c>
      <c r="I7418">
        <v>6.2500000000000003E-3</v>
      </c>
      <c r="J7418">
        <v>0.85604999999999998</v>
      </c>
      <c r="K7418">
        <v>0.66944999999999999</v>
      </c>
      <c r="L7418">
        <v>9.715E-2</v>
      </c>
    </row>
    <row r="7419" spans="1:12" x14ac:dyDescent="0.3">
      <c r="A7419">
        <v>7418</v>
      </c>
      <c r="B7419">
        <v>0.74175000000000002</v>
      </c>
      <c r="C7419">
        <v>5.7250000000000002E-2</v>
      </c>
      <c r="D7419">
        <v>3.3500000000000001E-3</v>
      </c>
      <c r="E7419">
        <v>0.87304999999999999</v>
      </c>
      <c r="F7419">
        <v>0.52315</v>
      </c>
      <c r="G7419">
        <v>0.11425</v>
      </c>
      <c r="H7419">
        <v>6.5500000000000003E-3</v>
      </c>
      <c r="I7419">
        <v>0.55215000000000003</v>
      </c>
      <c r="J7419">
        <v>0.89344999999999997</v>
      </c>
      <c r="K7419">
        <v>0.36754999999999999</v>
      </c>
      <c r="L7419">
        <v>0.49075000000000002</v>
      </c>
    </row>
    <row r="7420" spans="1:12" x14ac:dyDescent="0.3">
      <c r="A7420">
        <v>7419</v>
      </c>
      <c r="B7420">
        <v>0.74185000000000001</v>
      </c>
      <c r="C7420">
        <v>0.66774999999999995</v>
      </c>
      <c r="D7420">
        <v>0.77164999999999995</v>
      </c>
      <c r="E7420">
        <v>0.93435000000000001</v>
      </c>
      <c r="F7420">
        <v>0.75705</v>
      </c>
      <c r="G7420">
        <v>0.16535</v>
      </c>
      <c r="H7420">
        <v>0.63165000000000004</v>
      </c>
      <c r="I7420">
        <v>0.32834999999999998</v>
      </c>
      <c r="J7420">
        <v>0.37245</v>
      </c>
      <c r="K7420">
        <v>0.57715000000000005</v>
      </c>
      <c r="L7420">
        <v>0.77944999999999998</v>
      </c>
    </row>
    <row r="7421" spans="1:12" x14ac:dyDescent="0.3">
      <c r="A7421">
        <v>7420</v>
      </c>
      <c r="B7421">
        <v>0.74195</v>
      </c>
      <c r="C7421">
        <v>0.83265</v>
      </c>
      <c r="D7421">
        <v>0.89434999999999998</v>
      </c>
      <c r="E7421">
        <v>0.96865000000000001</v>
      </c>
      <c r="F7421">
        <v>0.71265000000000001</v>
      </c>
      <c r="G7421">
        <v>0.70284999999999997</v>
      </c>
      <c r="H7421">
        <v>0.27925</v>
      </c>
      <c r="I7421">
        <v>0.12465</v>
      </c>
      <c r="J7421">
        <v>0.16325000000000001</v>
      </c>
      <c r="K7421">
        <v>0.74795</v>
      </c>
      <c r="L7421">
        <v>0.63465000000000005</v>
      </c>
    </row>
    <row r="7422" spans="1:12" x14ac:dyDescent="0.3">
      <c r="A7422">
        <v>7421</v>
      </c>
      <c r="B7422">
        <v>0.74204999999999999</v>
      </c>
      <c r="C7422">
        <v>0.95594999999999997</v>
      </c>
      <c r="D7422">
        <v>0.31235000000000002</v>
      </c>
      <c r="E7422">
        <v>0.29244999999999999</v>
      </c>
      <c r="F7422">
        <v>0.42175000000000001</v>
      </c>
      <c r="G7422">
        <v>0.71065</v>
      </c>
      <c r="H7422">
        <v>0.58945000000000003</v>
      </c>
      <c r="I7422">
        <v>0.19485</v>
      </c>
      <c r="J7422">
        <v>0.47165000000000001</v>
      </c>
      <c r="K7422">
        <v>0.69094999999999995</v>
      </c>
      <c r="L7422">
        <v>0.73245000000000005</v>
      </c>
    </row>
    <row r="7423" spans="1:12" x14ac:dyDescent="0.3">
      <c r="A7423">
        <v>7422</v>
      </c>
      <c r="B7423">
        <v>0.74214999999999998</v>
      </c>
      <c r="C7423">
        <v>0.19485</v>
      </c>
      <c r="D7423">
        <v>0.83794999999999997</v>
      </c>
      <c r="E7423">
        <v>0.15325</v>
      </c>
      <c r="F7423">
        <v>0.64244999999999997</v>
      </c>
      <c r="G7423">
        <v>0.22015000000000001</v>
      </c>
      <c r="H7423">
        <v>5.1500000000000001E-3</v>
      </c>
      <c r="I7423">
        <v>0.50465000000000004</v>
      </c>
      <c r="J7423">
        <v>0.53874999999999995</v>
      </c>
      <c r="K7423">
        <v>0.28784999999999999</v>
      </c>
      <c r="L7423">
        <v>0.81305000000000005</v>
      </c>
    </row>
    <row r="7424" spans="1:12" x14ac:dyDescent="0.3">
      <c r="A7424">
        <v>7423</v>
      </c>
      <c r="B7424">
        <v>0.74224999999999997</v>
      </c>
      <c r="C7424">
        <v>0.98714999999999997</v>
      </c>
      <c r="D7424">
        <v>4.5850000000000002E-2</v>
      </c>
      <c r="E7424">
        <v>0.19375000000000001</v>
      </c>
      <c r="F7424">
        <v>0.35254999999999997</v>
      </c>
      <c r="G7424">
        <v>0.41665000000000002</v>
      </c>
      <c r="H7424">
        <v>0.10235</v>
      </c>
      <c r="I7424">
        <v>0.93735000000000002</v>
      </c>
      <c r="J7424">
        <v>0.36895</v>
      </c>
      <c r="K7424">
        <v>0.56764999999999999</v>
      </c>
      <c r="L7424">
        <v>0.94715000000000005</v>
      </c>
    </row>
    <row r="7425" spans="1:12" x14ac:dyDescent="0.3">
      <c r="A7425">
        <v>7424</v>
      </c>
      <c r="B7425">
        <v>0.74234999999999995</v>
      </c>
      <c r="C7425">
        <v>0.81605000000000005</v>
      </c>
      <c r="D7425">
        <v>0.77054999999999996</v>
      </c>
      <c r="E7425">
        <v>0.61165000000000003</v>
      </c>
      <c r="F7425">
        <v>0.72985</v>
      </c>
      <c r="G7425">
        <v>0.22894999999999999</v>
      </c>
      <c r="H7425">
        <v>0.44895000000000002</v>
      </c>
      <c r="I7425">
        <v>0.48554999999999998</v>
      </c>
      <c r="J7425">
        <v>0.51305000000000001</v>
      </c>
      <c r="K7425">
        <v>0.79444999999999999</v>
      </c>
      <c r="L7425">
        <v>0.28494999999999998</v>
      </c>
    </row>
    <row r="7426" spans="1:12" x14ac:dyDescent="0.3">
      <c r="A7426">
        <v>7425</v>
      </c>
      <c r="B7426">
        <v>0.74245000000000005</v>
      </c>
      <c r="C7426">
        <v>0.94545000000000001</v>
      </c>
      <c r="D7426">
        <v>0.61904999999999999</v>
      </c>
      <c r="E7426">
        <v>0.82125000000000004</v>
      </c>
      <c r="F7426">
        <v>0.31455</v>
      </c>
      <c r="G7426">
        <v>0.66685000000000005</v>
      </c>
      <c r="H7426">
        <v>9.6500000000000006E-3</v>
      </c>
      <c r="I7426">
        <v>0.70855000000000001</v>
      </c>
      <c r="J7426">
        <v>0.29035</v>
      </c>
      <c r="K7426">
        <v>6.855E-2</v>
      </c>
      <c r="L7426">
        <v>0.94535000000000002</v>
      </c>
    </row>
    <row r="7427" spans="1:12" x14ac:dyDescent="0.3">
      <c r="A7427">
        <v>7426</v>
      </c>
      <c r="B7427">
        <v>0.74255000000000004</v>
      </c>
      <c r="C7427">
        <v>9.7850000000000006E-2</v>
      </c>
      <c r="D7427">
        <v>0.18484999999999999</v>
      </c>
      <c r="E7427">
        <v>0.65705000000000002</v>
      </c>
      <c r="F7427">
        <v>0.60285</v>
      </c>
      <c r="G7427">
        <v>0.60785</v>
      </c>
      <c r="H7427">
        <v>0.90615000000000001</v>
      </c>
      <c r="I7427">
        <v>0.58155000000000001</v>
      </c>
      <c r="J7427">
        <v>0.87265000000000004</v>
      </c>
      <c r="K7427">
        <v>0.95965</v>
      </c>
      <c r="L7427">
        <v>0.77475000000000005</v>
      </c>
    </row>
    <row r="7428" spans="1:12" x14ac:dyDescent="0.3">
      <c r="A7428">
        <v>7427</v>
      </c>
      <c r="B7428">
        <v>0.74265000000000003</v>
      </c>
      <c r="C7428">
        <v>0.22334999999999999</v>
      </c>
      <c r="D7428">
        <v>1.3350000000000001E-2</v>
      </c>
      <c r="E7428">
        <v>0.98614999999999997</v>
      </c>
      <c r="F7428">
        <v>0.99724999999999997</v>
      </c>
      <c r="G7428">
        <v>0.13965</v>
      </c>
      <c r="H7428">
        <v>0.55605000000000004</v>
      </c>
      <c r="I7428">
        <v>0.77005000000000001</v>
      </c>
      <c r="J7428">
        <v>0.27975</v>
      </c>
      <c r="K7428">
        <v>0.15884999999999999</v>
      </c>
      <c r="L7428">
        <v>7.9049999999999995E-2</v>
      </c>
    </row>
    <row r="7429" spans="1:12" x14ac:dyDescent="0.3">
      <c r="A7429">
        <v>7428</v>
      </c>
      <c r="B7429">
        <v>0.74275000000000002</v>
      </c>
      <c r="C7429">
        <v>0.40184999999999998</v>
      </c>
      <c r="D7429">
        <v>0.32014999999999999</v>
      </c>
      <c r="E7429">
        <v>0.13705000000000001</v>
      </c>
      <c r="F7429">
        <v>0.43285000000000001</v>
      </c>
      <c r="G7429">
        <v>0.85404999999999998</v>
      </c>
      <c r="H7429">
        <v>0.36714999999999998</v>
      </c>
      <c r="I7429">
        <v>0.31414999999999998</v>
      </c>
      <c r="J7429">
        <v>0.45524999999999999</v>
      </c>
      <c r="K7429">
        <v>0.54505000000000003</v>
      </c>
      <c r="L7429">
        <v>0.27215</v>
      </c>
    </row>
    <row r="7430" spans="1:12" x14ac:dyDescent="0.3">
      <c r="A7430">
        <v>7429</v>
      </c>
      <c r="B7430">
        <v>0.74285000000000001</v>
      </c>
      <c r="C7430">
        <v>6.2449999999999999E-2</v>
      </c>
      <c r="D7430">
        <v>0.34975000000000001</v>
      </c>
      <c r="E7430">
        <v>0.19175</v>
      </c>
      <c r="F7430">
        <v>0.10625</v>
      </c>
      <c r="G7430">
        <v>0.59794999999999998</v>
      </c>
      <c r="H7430">
        <v>0.23655000000000001</v>
      </c>
      <c r="I7430">
        <v>0.45234999999999997</v>
      </c>
      <c r="J7430">
        <v>0.80825000000000002</v>
      </c>
      <c r="K7430">
        <v>0.45165</v>
      </c>
      <c r="L7430">
        <v>0.11685</v>
      </c>
    </row>
    <row r="7431" spans="1:12" x14ac:dyDescent="0.3">
      <c r="A7431">
        <v>7430</v>
      </c>
      <c r="B7431">
        <v>0.74295</v>
      </c>
      <c r="C7431">
        <v>1.975E-2</v>
      </c>
      <c r="D7431">
        <v>0.33645000000000003</v>
      </c>
      <c r="E7431">
        <v>0.86014999999999997</v>
      </c>
      <c r="F7431">
        <v>0.95635000000000003</v>
      </c>
      <c r="G7431">
        <v>0.25495000000000001</v>
      </c>
      <c r="H7431">
        <v>0.55474999999999997</v>
      </c>
      <c r="I7431">
        <v>0.84855000000000003</v>
      </c>
      <c r="J7431">
        <v>0.93564999999999998</v>
      </c>
      <c r="K7431">
        <v>0.26684999999999998</v>
      </c>
      <c r="L7431">
        <v>0.11345</v>
      </c>
    </row>
    <row r="7432" spans="1:12" x14ac:dyDescent="0.3">
      <c r="A7432">
        <v>7431</v>
      </c>
      <c r="B7432">
        <v>0.74304999999999999</v>
      </c>
      <c r="C7432">
        <v>0.28935</v>
      </c>
      <c r="D7432">
        <v>0.36244999999999999</v>
      </c>
      <c r="E7432">
        <v>0.92384999999999995</v>
      </c>
      <c r="F7432">
        <v>7.9649999999999999E-2</v>
      </c>
      <c r="G7432">
        <v>0.42975000000000002</v>
      </c>
      <c r="H7432">
        <v>1.75E-3</v>
      </c>
      <c r="I7432">
        <v>0.38224999999999998</v>
      </c>
      <c r="J7432">
        <v>0.57955000000000001</v>
      </c>
      <c r="K7432">
        <v>0.89105000000000001</v>
      </c>
      <c r="L7432">
        <v>0.84004999999999996</v>
      </c>
    </row>
    <row r="7433" spans="1:12" x14ac:dyDescent="0.3">
      <c r="A7433">
        <v>7432</v>
      </c>
      <c r="B7433">
        <v>0.74314999999999998</v>
      </c>
      <c r="C7433">
        <v>0.16535</v>
      </c>
      <c r="D7433">
        <v>0.28975000000000001</v>
      </c>
      <c r="E7433">
        <v>0.74914999999999998</v>
      </c>
      <c r="F7433">
        <v>0.67605000000000004</v>
      </c>
      <c r="G7433">
        <v>0.95574999999999999</v>
      </c>
      <c r="H7433">
        <v>7.0449999999999999E-2</v>
      </c>
      <c r="I7433">
        <v>0.61534999999999995</v>
      </c>
      <c r="J7433">
        <v>0.90344999999999998</v>
      </c>
      <c r="K7433">
        <v>0.89085000000000003</v>
      </c>
      <c r="L7433">
        <v>0.19555</v>
      </c>
    </row>
    <row r="7434" spans="1:12" x14ac:dyDescent="0.3">
      <c r="A7434">
        <v>7433</v>
      </c>
      <c r="B7434">
        <v>0.74324999999999997</v>
      </c>
      <c r="C7434">
        <v>0.96725000000000005</v>
      </c>
      <c r="D7434">
        <v>1.4999999999999999E-4</v>
      </c>
      <c r="E7434">
        <v>0.57694999999999996</v>
      </c>
      <c r="F7434">
        <v>0.55945</v>
      </c>
      <c r="G7434">
        <v>0.99765000000000004</v>
      </c>
      <c r="H7434">
        <v>0.32784999999999997</v>
      </c>
      <c r="I7434">
        <v>1.65E-3</v>
      </c>
      <c r="J7434">
        <v>5.935E-2</v>
      </c>
      <c r="K7434">
        <v>0.89275000000000004</v>
      </c>
      <c r="L7434">
        <v>0.95265</v>
      </c>
    </row>
    <row r="7435" spans="1:12" x14ac:dyDescent="0.3">
      <c r="A7435">
        <v>7434</v>
      </c>
      <c r="B7435">
        <v>0.74334999999999996</v>
      </c>
      <c r="C7435">
        <v>0.83984999999999999</v>
      </c>
      <c r="D7435">
        <v>0.23674999999999999</v>
      </c>
      <c r="E7435">
        <v>0.65915000000000001</v>
      </c>
      <c r="F7435">
        <v>0.25435000000000002</v>
      </c>
      <c r="G7435">
        <v>0.77285000000000004</v>
      </c>
      <c r="H7435">
        <v>0.13605</v>
      </c>
      <c r="I7435">
        <v>0.18775</v>
      </c>
      <c r="J7435">
        <v>0.64964999999999995</v>
      </c>
      <c r="K7435">
        <v>0.78964999999999996</v>
      </c>
      <c r="L7435">
        <v>0.90785000000000005</v>
      </c>
    </row>
    <row r="7436" spans="1:12" x14ac:dyDescent="0.3">
      <c r="A7436">
        <v>7435</v>
      </c>
      <c r="B7436">
        <v>0.74345000000000006</v>
      </c>
      <c r="C7436">
        <v>2.435E-2</v>
      </c>
      <c r="D7436">
        <v>0.84584999999999999</v>
      </c>
      <c r="E7436">
        <v>0.95825000000000005</v>
      </c>
      <c r="F7436">
        <v>0.23014999999999999</v>
      </c>
      <c r="G7436">
        <v>0.34684999999999999</v>
      </c>
      <c r="H7436">
        <v>0.48204999999999998</v>
      </c>
      <c r="I7436">
        <v>0.75324999999999998</v>
      </c>
      <c r="J7436">
        <v>0.65175000000000005</v>
      </c>
      <c r="K7436">
        <v>0.80405000000000004</v>
      </c>
      <c r="L7436">
        <v>0.94725000000000004</v>
      </c>
    </row>
    <row r="7437" spans="1:12" x14ac:dyDescent="0.3">
      <c r="A7437">
        <v>7436</v>
      </c>
      <c r="B7437">
        <v>0.74355000000000004</v>
      </c>
      <c r="C7437">
        <v>0.60065000000000002</v>
      </c>
      <c r="D7437">
        <v>0.25054999999999999</v>
      </c>
      <c r="E7437">
        <v>9.2149999999999996E-2</v>
      </c>
      <c r="F7437">
        <v>0.18765000000000001</v>
      </c>
      <c r="G7437">
        <v>8.3650000000000002E-2</v>
      </c>
      <c r="H7437">
        <v>0.99504999999999999</v>
      </c>
      <c r="I7437">
        <v>0.92825000000000002</v>
      </c>
      <c r="J7437">
        <v>0.74524999999999997</v>
      </c>
      <c r="K7437">
        <v>5.475E-2</v>
      </c>
      <c r="L7437">
        <v>0.91825000000000001</v>
      </c>
    </row>
    <row r="7438" spans="1:12" x14ac:dyDescent="0.3">
      <c r="A7438">
        <v>7437</v>
      </c>
      <c r="B7438">
        <v>0.74365000000000003</v>
      </c>
      <c r="C7438">
        <v>0.45184999999999997</v>
      </c>
      <c r="D7438">
        <v>0.56235000000000002</v>
      </c>
      <c r="E7438">
        <v>0.84535000000000005</v>
      </c>
      <c r="F7438">
        <v>0.48454999999999998</v>
      </c>
      <c r="G7438">
        <v>0.87114999999999998</v>
      </c>
      <c r="H7438">
        <v>0.37435000000000002</v>
      </c>
      <c r="I7438">
        <v>0.75734999999999997</v>
      </c>
      <c r="J7438">
        <v>0.84384999999999999</v>
      </c>
      <c r="K7438">
        <v>0.33184999999999998</v>
      </c>
      <c r="L7438">
        <v>0.87165000000000004</v>
      </c>
    </row>
    <row r="7439" spans="1:12" x14ac:dyDescent="0.3">
      <c r="A7439">
        <v>7438</v>
      </c>
      <c r="B7439">
        <v>0.74375000000000002</v>
      </c>
      <c r="C7439">
        <v>0.86345000000000005</v>
      </c>
      <c r="D7439">
        <v>0.41205000000000003</v>
      </c>
      <c r="E7439">
        <v>5.1500000000000001E-3</v>
      </c>
      <c r="F7439">
        <v>0.52605000000000002</v>
      </c>
      <c r="G7439">
        <v>0.35115000000000002</v>
      </c>
      <c r="H7439">
        <v>0.67974999999999997</v>
      </c>
      <c r="I7439">
        <v>0.83384999999999998</v>
      </c>
      <c r="J7439">
        <v>0.48585</v>
      </c>
      <c r="K7439">
        <v>0.23355000000000001</v>
      </c>
      <c r="L7439">
        <v>0.56984999999999997</v>
      </c>
    </row>
    <row r="7440" spans="1:12" x14ac:dyDescent="0.3">
      <c r="A7440">
        <v>7439</v>
      </c>
      <c r="B7440">
        <v>0.74385000000000001</v>
      </c>
      <c r="C7440">
        <v>0.62855000000000005</v>
      </c>
      <c r="D7440">
        <v>0.29885</v>
      </c>
      <c r="E7440">
        <v>0.50865000000000005</v>
      </c>
      <c r="F7440">
        <v>0.55615000000000003</v>
      </c>
      <c r="G7440">
        <v>2.3349999999999999E-2</v>
      </c>
      <c r="H7440">
        <v>0.31985000000000002</v>
      </c>
      <c r="I7440">
        <v>0.57335000000000003</v>
      </c>
      <c r="J7440">
        <v>0.47465000000000002</v>
      </c>
      <c r="K7440">
        <v>0.79764999999999997</v>
      </c>
      <c r="L7440">
        <v>0.41685</v>
      </c>
    </row>
    <row r="7441" spans="1:12" x14ac:dyDescent="0.3">
      <c r="A7441">
        <v>7440</v>
      </c>
      <c r="B7441">
        <v>0.74395</v>
      </c>
      <c r="C7441">
        <v>0.88195000000000001</v>
      </c>
      <c r="D7441">
        <v>0.96875</v>
      </c>
      <c r="E7441">
        <v>0.37145</v>
      </c>
      <c r="F7441">
        <v>0.60294999999999999</v>
      </c>
      <c r="G7441">
        <v>0.12775</v>
      </c>
      <c r="H7441">
        <v>0.61965000000000003</v>
      </c>
      <c r="I7441">
        <v>0.80564999999999998</v>
      </c>
      <c r="J7441">
        <v>0.77505000000000002</v>
      </c>
      <c r="K7441">
        <v>0.99824999999999997</v>
      </c>
      <c r="L7441">
        <v>0.90405000000000002</v>
      </c>
    </row>
    <row r="7442" spans="1:12" x14ac:dyDescent="0.3">
      <c r="A7442">
        <v>7441</v>
      </c>
      <c r="B7442">
        <v>0.74404999999999999</v>
      </c>
      <c r="C7442">
        <v>0.23465</v>
      </c>
      <c r="D7442">
        <v>0.90154999999999996</v>
      </c>
      <c r="E7442">
        <v>0.73175000000000001</v>
      </c>
      <c r="F7442">
        <v>3.8449999999999998E-2</v>
      </c>
      <c r="G7442">
        <v>0.21955</v>
      </c>
      <c r="H7442">
        <v>0.21875</v>
      </c>
      <c r="I7442">
        <v>0.77285000000000004</v>
      </c>
      <c r="J7442">
        <v>2.895E-2</v>
      </c>
      <c r="K7442">
        <v>0.36845</v>
      </c>
      <c r="L7442">
        <v>0.41375000000000001</v>
      </c>
    </row>
    <row r="7443" spans="1:12" x14ac:dyDescent="0.3">
      <c r="A7443">
        <v>7442</v>
      </c>
      <c r="B7443">
        <v>0.74414999999999998</v>
      </c>
      <c r="C7443">
        <v>0.49995000000000001</v>
      </c>
      <c r="D7443">
        <v>0.82794999999999996</v>
      </c>
      <c r="E7443">
        <v>0.72575000000000001</v>
      </c>
      <c r="F7443">
        <v>0.22894999999999999</v>
      </c>
      <c r="G7443">
        <v>0.85224999999999995</v>
      </c>
      <c r="H7443">
        <v>0.61304999999999998</v>
      </c>
      <c r="I7443">
        <v>0.49635000000000001</v>
      </c>
      <c r="J7443">
        <v>0.45034999999999997</v>
      </c>
      <c r="K7443">
        <v>0.83414999999999995</v>
      </c>
      <c r="L7443">
        <v>0.10445</v>
      </c>
    </row>
    <row r="7444" spans="1:12" x14ac:dyDescent="0.3">
      <c r="A7444">
        <v>7443</v>
      </c>
      <c r="B7444">
        <v>0.74424999999999997</v>
      </c>
      <c r="C7444">
        <v>0.56994999999999996</v>
      </c>
      <c r="D7444">
        <v>0.70955000000000001</v>
      </c>
      <c r="E7444">
        <v>0.23655000000000001</v>
      </c>
      <c r="F7444">
        <v>0.33875</v>
      </c>
      <c r="G7444">
        <v>0.24845</v>
      </c>
      <c r="H7444">
        <v>0.66905000000000003</v>
      </c>
      <c r="I7444">
        <v>0.78385000000000005</v>
      </c>
      <c r="J7444">
        <v>0.16635</v>
      </c>
      <c r="K7444">
        <v>0.50875000000000004</v>
      </c>
      <c r="L7444">
        <v>0.25045000000000001</v>
      </c>
    </row>
    <row r="7445" spans="1:12" x14ac:dyDescent="0.3">
      <c r="A7445">
        <v>7444</v>
      </c>
      <c r="B7445">
        <v>0.74434999999999996</v>
      </c>
      <c r="C7445">
        <v>0.88275000000000003</v>
      </c>
      <c r="D7445">
        <v>0.59404999999999997</v>
      </c>
      <c r="E7445">
        <v>0.47215000000000001</v>
      </c>
      <c r="F7445">
        <v>0.42294999999999999</v>
      </c>
      <c r="G7445">
        <v>0.18425</v>
      </c>
      <c r="H7445">
        <v>0.95504999999999995</v>
      </c>
      <c r="I7445">
        <v>0.82684999999999997</v>
      </c>
      <c r="J7445">
        <v>6.3149999999999998E-2</v>
      </c>
      <c r="K7445">
        <v>0.19994999999999999</v>
      </c>
      <c r="L7445">
        <v>0.44335000000000002</v>
      </c>
    </row>
    <row r="7446" spans="1:12" x14ac:dyDescent="0.3">
      <c r="A7446">
        <v>7445</v>
      </c>
      <c r="B7446">
        <v>0.74444999999999995</v>
      </c>
      <c r="C7446">
        <v>0.26584999999999998</v>
      </c>
      <c r="D7446">
        <v>0.31985000000000002</v>
      </c>
      <c r="E7446">
        <v>0.93725000000000003</v>
      </c>
      <c r="F7446">
        <v>0.52864999999999995</v>
      </c>
      <c r="G7446">
        <v>0.97594999999999998</v>
      </c>
      <c r="H7446">
        <v>6.7650000000000002E-2</v>
      </c>
      <c r="I7446">
        <v>0.54085000000000005</v>
      </c>
      <c r="J7446">
        <v>0.46084999999999998</v>
      </c>
      <c r="K7446">
        <v>0.29675000000000001</v>
      </c>
      <c r="L7446">
        <v>0.60565000000000002</v>
      </c>
    </row>
    <row r="7447" spans="1:12" x14ac:dyDescent="0.3">
      <c r="A7447">
        <v>7446</v>
      </c>
      <c r="B7447">
        <v>0.74455000000000005</v>
      </c>
      <c r="C7447">
        <v>0.94694999999999996</v>
      </c>
      <c r="D7447">
        <v>0.67974999999999997</v>
      </c>
      <c r="E7447">
        <v>0.35254999999999997</v>
      </c>
      <c r="F7447">
        <v>0.87714999999999999</v>
      </c>
      <c r="G7447">
        <v>0.78685000000000005</v>
      </c>
      <c r="H7447">
        <v>0.85494999999999999</v>
      </c>
      <c r="I7447">
        <v>0.69755</v>
      </c>
      <c r="J7447">
        <v>0.27174999999999999</v>
      </c>
      <c r="K7447">
        <v>8.8150000000000006E-2</v>
      </c>
      <c r="L7447">
        <v>0.64444999999999997</v>
      </c>
    </row>
    <row r="7448" spans="1:12" x14ac:dyDescent="0.3">
      <c r="A7448">
        <v>7447</v>
      </c>
      <c r="B7448">
        <v>0.74465000000000003</v>
      </c>
      <c r="C7448">
        <v>0.52354999999999996</v>
      </c>
      <c r="D7448">
        <v>0.73855000000000004</v>
      </c>
      <c r="E7448">
        <v>0.50795000000000001</v>
      </c>
      <c r="F7448">
        <v>0.46455000000000002</v>
      </c>
      <c r="G7448">
        <v>0.76505000000000001</v>
      </c>
      <c r="H7448">
        <v>0.88195000000000001</v>
      </c>
      <c r="I7448">
        <v>0.40815000000000001</v>
      </c>
      <c r="J7448">
        <v>0.98585</v>
      </c>
      <c r="K7448">
        <v>0.86104999999999998</v>
      </c>
      <c r="L7448">
        <v>0.21345</v>
      </c>
    </row>
    <row r="7449" spans="1:12" x14ac:dyDescent="0.3">
      <c r="A7449">
        <v>7448</v>
      </c>
      <c r="B7449">
        <v>0.74475000000000002</v>
      </c>
      <c r="C7449">
        <v>0.50895000000000001</v>
      </c>
      <c r="D7449">
        <v>0.90634999999999999</v>
      </c>
      <c r="E7449">
        <v>0.85465000000000002</v>
      </c>
      <c r="F7449">
        <v>0.92064999999999997</v>
      </c>
      <c r="G7449">
        <v>0.73534999999999995</v>
      </c>
      <c r="H7449">
        <v>0.23474999999999999</v>
      </c>
      <c r="I7449">
        <v>0.60985</v>
      </c>
      <c r="J7449">
        <v>0.23705000000000001</v>
      </c>
      <c r="K7449">
        <v>0.50634999999999997</v>
      </c>
      <c r="L7449">
        <v>0.91074999999999995</v>
      </c>
    </row>
    <row r="7450" spans="1:12" x14ac:dyDescent="0.3">
      <c r="A7450">
        <v>7449</v>
      </c>
      <c r="B7450">
        <v>0.74485000000000001</v>
      </c>
      <c r="C7450">
        <v>0.41454999999999997</v>
      </c>
      <c r="D7450">
        <v>0.94045000000000001</v>
      </c>
      <c r="E7450">
        <v>2.325E-2</v>
      </c>
      <c r="F7450">
        <v>0.85545000000000004</v>
      </c>
      <c r="G7450">
        <v>0.31495000000000001</v>
      </c>
      <c r="H7450">
        <v>0.79474999999999996</v>
      </c>
      <c r="I7450">
        <v>0.99995000000000001</v>
      </c>
      <c r="J7450">
        <v>0.25145000000000001</v>
      </c>
      <c r="K7450">
        <v>0.92615000000000003</v>
      </c>
      <c r="L7450">
        <v>0.91495000000000004</v>
      </c>
    </row>
    <row r="7451" spans="1:12" x14ac:dyDescent="0.3">
      <c r="A7451">
        <v>7450</v>
      </c>
      <c r="B7451">
        <v>0.74495</v>
      </c>
      <c r="C7451">
        <v>0.95315000000000005</v>
      </c>
      <c r="D7451">
        <v>0.23995</v>
      </c>
      <c r="E7451">
        <v>0.48785000000000001</v>
      </c>
      <c r="F7451">
        <v>2.2950000000000002E-2</v>
      </c>
      <c r="G7451">
        <v>0.24545</v>
      </c>
      <c r="H7451">
        <v>0.75434999999999997</v>
      </c>
      <c r="I7451">
        <v>0.19645000000000001</v>
      </c>
      <c r="J7451">
        <v>0.36025000000000001</v>
      </c>
      <c r="K7451">
        <v>0.20724999999999999</v>
      </c>
      <c r="L7451">
        <v>0.19744999999999999</v>
      </c>
    </row>
    <row r="7452" spans="1:12" x14ac:dyDescent="0.3">
      <c r="A7452">
        <v>7451</v>
      </c>
      <c r="B7452">
        <v>0.74504999999999999</v>
      </c>
      <c r="C7452">
        <v>0.60494999999999999</v>
      </c>
      <c r="D7452">
        <v>0.47675000000000001</v>
      </c>
      <c r="E7452">
        <v>0.95925000000000005</v>
      </c>
      <c r="F7452">
        <v>0.23235</v>
      </c>
      <c r="G7452">
        <v>0.38305</v>
      </c>
      <c r="H7452">
        <v>0.60814999999999997</v>
      </c>
      <c r="I7452">
        <v>4.9149999999999999E-2</v>
      </c>
      <c r="J7452">
        <v>1.8749999999999999E-2</v>
      </c>
      <c r="K7452">
        <v>0.81105000000000005</v>
      </c>
      <c r="L7452">
        <v>0.34325</v>
      </c>
    </row>
    <row r="7453" spans="1:12" x14ac:dyDescent="0.3">
      <c r="A7453">
        <v>7452</v>
      </c>
      <c r="B7453">
        <v>0.74514999999999998</v>
      </c>
      <c r="C7453">
        <v>0.25714999999999999</v>
      </c>
      <c r="D7453">
        <v>0.64415</v>
      </c>
      <c r="E7453">
        <v>1.9949999999999999E-2</v>
      </c>
      <c r="F7453">
        <v>7.9149999999999998E-2</v>
      </c>
      <c r="G7453">
        <v>0.69835000000000003</v>
      </c>
      <c r="H7453">
        <v>0.82215000000000005</v>
      </c>
      <c r="I7453">
        <v>0.88244999999999996</v>
      </c>
      <c r="J7453">
        <v>0.83384999999999998</v>
      </c>
      <c r="K7453">
        <v>0.23265</v>
      </c>
      <c r="L7453">
        <v>0.93184999999999996</v>
      </c>
    </row>
    <row r="7454" spans="1:12" x14ac:dyDescent="0.3">
      <c r="A7454">
        <v>7453</v>
      </c>
      <c r="B7454">
        <v>0.74524999999999997</v>
      </c>
      <c r="C7454">
        <v>0.68315000000000003</v>
      </c>
      <c r="D7454">
        <v>0.83455000000000001</v>
      </c>
      <c r="E7454">
        <v>0.65985000000000005</v>
      </c>
      <c r="F7454">
        <v>0.16295000000000001</v>
      </c>
      <c r="G7454">
        <v>0.64964999999999995</v>
      </c>
      <c r="H7454">
        <v>0.56355</v>
      </c>
      <c r="I7454">
        <v>0.78434999999999999</v>
      </c>
      <c r="J7454">
        <v>0.95835000000000004</v>
      </c>
      <c r="K7454">
        <v>0.65454999999999997</v>
      </c>
      <c r="L7454">
        <v>0.70655000000000001</v>
      </c>
    </row>
    <row r="7455" spans="1:12" x14ac:dyDescent="0.3">
      <c r="A7455">
        <v>7454</v>
      </c>
      <c r="B7455">
        <v>0.74534999999999996</v>
      </c>
      <c r="C7455">
        <v>0.85724999999999996</v>
      </c>
      <c r="D7455">
        <v>0.12554999999999999</v>
      </c>
      <c r="E7455">
        <v>0.88544999999999996</v>
      </c>
      <c r="F7455">
        <v>0.73134999999999994</v>
      </c>
      <c r="G7455">
        <v>0.76185000000000003</v>
      </c>
      <c r="H7455">
        <v>0.26624999999999999</v>
      </c>
      <c r="I7455">
        <v>0.47985</v>
      </c>
      <c r="J7455">
        <v>0.48575000000000002</v>
      </c>
      <c r="K7455">
        <v>0.65974999999999995</v>
      </c>
      <c r="L7455">
        <v>0.17685000000000001</v>
      </c>
    </row>
    <row r="7456" spans="1:12" x14ac:dyDescent="0.3">
      <c r="A7456">
        <v>7455</v>
      </c>
      <c r="B7456">
        <v>0.74544999999999995</v>
      </c>
      <c r="C7456">
        <v>0.42254999999999998</v>
      </c>
      <c r="D7456">
        <v>0.90764999999999996</v>
      </c>
      <c r="E7456">
        <v>0.96655000000000002</v>
      </c>
      <c r="F7456">
        <v>0.88485000000000003</v>
      </c>
      <c r="G7456">
        <v>0.36135</v>
      </c>
      <c r="H7456">
        <v>0.28904999999999997</v>
      </c>
      <c r="I7456">
        <v>0.87375000000000003</v>
      </c>
      <c r="J7456">
        <v>0.30125000000000002</v>
      </c>
      <c r="K7456">
        <v>0.40394999999999998</v>
      </c>
      <c r="L7456">
        <v>0.19015000000000001</v>
      </c>
    </row>
    <row r="7457" spans="1:12" x14ac:dyDescent="0.3">
      <c r="A7457">
        <v>7456</v>
      </c>
      <c r="B7457">
        <v>0.74555000000000005</v>
      </c>
      <c r="C7457">
        <v>0.22735</v>
      </c>
      <c r="D7457">
        <v>0.50575000000000003</v>
      </c>
      <c r="E7457">
        <v>0.16114999999999999</v>
      </c>
      <c r="F7457">
        <v>0.92084999999999995</v>
      </c>
      <c r="G7457">
        <v>0.21675</v>
      </c>
      <c r="H7457">
        <v>6.5850000000000006E-2</v>
      </c>
      <c r="I7457">
        <v>0.71125000000000005</v>
      </c>
      <c r="J7457">
        <v>0.23325000000000001</v>
      </c>
      <c r="K7457">
        <v>0.50865000000000005</v>
      </c>
      <c r="L7457">
        <v>0.54484999999999995</v>
      </c>
    </row>
    <row r="7458" spans="1:12" x14ac:dyDescent="0.3">
      <c r="A7458">
        <v>7457</v>
      </c>
      <c r="B7458">
        <v>0.74565000000000003</v>
      </c>
      <c r="C7458">
        <v>0.56194999999999995</v>
      </c>
      <c r="D7458">
        <v>0.41775000000000001</v>
      </c>
      <c r="E7458">
        <v>0.72824999999999995</v>
      </c>
      <c r="F7458">
        <v>0.56425000000000003</v>
      </c>
      <c r="G7458">
        <v>1.575E-2</v>
      </c>
      <c r="H7458">
        <v>0.65625</v>
      </c>
      <c r="I7458">
        <v>0.89954999999999996</v>
      </c>
      <c r="J7458">
        <v>0.70635000000000003</v>
      </c>
      <c r="K7458">
        <v>0.25345000000000001</v>
      </c>
      <c r="L7458">
        <v>0.27955000000000002</v>
      </c>
    </row>
    <row r="7459" spans="1:12" x14ac:dyDescent="0.3">
      <c r="A7459">
        <v>7458</v>
      </c>
      <c r="B7459">
        <v>0.74575000000000002</v>
      </c>
      <c r="C7459">
        <v>0.54705000000000004</v>
      </c>
      <c r="D7459">
        <v>0.40034999999999998</v>
      </c>
      <c r="E7459">
        <v>0.22844999999999999</v>
      </c>
      <c r="F7459">
        <v>0.70845000000000002</v>
      </c>
      <c r="G7459">
        <v>0.62444999999999995</v>
      </c>
      <c r="H7459">
        <v>0.51585000000000003</v>
      </c>
      <c r="I7459">
        <v>0.33334999999999998</v>
      </c>
      <c r="J7459">
        <v>0.95465</v>
      </c>
      <c r="K7459">
        <v>0.30595</v>
      </c>
      <c r="L7459">
        <v>0.41454999999999997</v>
      </c>
    </row>
    <row r="7460" spans="1:12" x14ac:dyDescent="0.3">
      <c r="A7460">
        <v>7459</v>
      </c>
      <c r="B7460">
        <v>0.74585000000000001</v>
      </c>
      <c r="C7460">
        <v>0.70074999999999998</v>
      </c>
      <c r="D7460">
        <v>0.70594999999999997</v>
      </c>
      <c r="E7460">
        <v>0.30164999999999997</v>
      </c>
      <c r="F7460">
        <v>0.79195000000000004</v>
      </c>
      <c r="G7460">
        <v>0.42185</v>
      </c>
      <c r="H7460">
        <v>0.66764999999999997</v>
      </c>
      <c r="I7460">
        <v>0.35644999999999999</v>
      </c>
      <c r="J7460">
        <v>0.29094999999999999</v>
      </c>
      <c r="K7460">
        <v>0.14205000000000001</v>
      </c>
      <c r="L7460">
        <v>5.0349999999999999E-2</v>
      </c>
    </row>
    <row r="7461" spans="1:12" x14ac:dyDescent="0.3">
      <c r="A7461">
        <v>7460</v>
      </c>
      <c r="B7461">
        <v>0.74595</v>
      </c>
      <c r="C7461">
        <v>0.32974999999999999</v>
      </c>
      <c r="D7461">
        <v>0.79344999999999999</v>
      </c>
      <c r="E7461">
        <v>0.89354999999999996</v>
      </c>
      <c r="F7461">
        <v>0.91554999999999997</v>
      </c>
      <c r="G7461">
        <v>0.46024999999999999</v>
      </c>
      <c r="H7461">
        <v>0.13544999999999999</v>
      </c>
      <c r="I7461">
        <v>0.91854999999999998</v>
      </c>
      <c r="J7461">
        <v>0.90505000000000002</v>
      </c>
      <c r="K7461">
        <v>0.77815000000000001</v>
      </c>
      <c r="L7461">
        <v>0.63734999999999997</v>
      </c>
    </row>
    <row r="7462" spans="1:12" x14ac:dyDescent="0.3">
      <c r="A7462">
        <v>7461</v>
      </c>
      <c r="B7462">
        <v>0.74604999999999999</v>
      </c>
      <c r="C7462">
        <v>4.8849999999999998E-2</v>
      </c>
      <c r="D7462">
        <v>0.13505</v>
      </c>
      <c r="E7462">
        <v>7.5149999999999995E-2</v>
      </c>
      <c r="F7462">
        <v>0.49164999999999998</v>
      </c>
      <c r="G7462">
        <v>0.90325</v>
      </c>
      <c r="H7462">
        <v>0.72614999999999996</v>
      </c>
      <c r="I7462">
        <v>0.80015000000000003</v>
      </c>
      <c r="J7462">
        <v>0.86604999999999999</v>
      </c>
      <c r="K7462">
        <v>0.95874999999999999</v>
      </c>
      <c r="L7462">
        <v>0.22405</v>
      </c>
    </row>
    <row r="7463" spans="1:12" x14ac:dyDescent="0.3">
      <c r="A7463">
        <v>7462</v>
      </c>
      <c r="B7463">
        <v>0.74614999999999998</v>
      </c>
      <c r="C7463">
        <v>7.8950000000000006E-2</v>
      </c>
      <c r="D7463">
        <v>0.57525000000000004</v>
      </c>
      <c r="E7463">
        <v>0.99634999999999996</v>
      </c>
      <c r="F7463">
        <v>0.55184999999999995</v>
      </c>
      <c r="G7463">
        <v>4.505E-2</v>
      </c>
      <c r="H7463">
        <v>0.52875000000000005</v>
      </c>
      <c r="I7463">
        <v>0.48744999999999999</v>
      </c>
      <c r="J7463">
        <v>0.72775000000000001</v>
      </c>
      <c r="K7463">
        <v>0.99114999999999998</v>
      </c>
      <c r="L7463">
        <v>0.97975000000000001</v>
      </c>
    </row>
    <row r="7464" spans="1:12" x14ac:dyDescent="0.3">
      <c r="A7464">
        <v>7463</v>
      </c>
      <c r="B7464">
        <v>0.74624999999999997</v>
      </c>
      <c r="C7464">
        <v>0.99424999999999997</v>
      </c>
      <c r="D7464">
        <v>0.50924999999999998</v>
      </c>
      <c r="E7464">
        <v>0.95535000000000003</v>
      </c>
      <c r="F7464">
        <v>0.74714999999999998</v>
      </c>
      <c r="G7464">
        <v>0.11455</v>
      </c>
      <c r="H7464">
        <v>0.74924999999999997</v>
      </c>
      <c r="I7464">
        <v>0.48504999999999998</v>
      </c>
      <c r="J7464">
        <v>0.37304999999999999</v>
      </c>
      <c r="K7464">
        <v>0.38245000000000001</v>
      </c>
      <c r="L7464">
        <v>2.145E-2</v>
      </c>
    </row>
    <row r="7465" spans="1:12" x14ac:dyDescent="0.3">
      <c r="A7465">
        <v>7464</v>
      </c>
      <c r="B7465">
        <v>0.74634999999999996</v>
      </c>
      <c r="C7465">
        <v>4.4350000000000001E-2</v>
      </c>
      <c r="D7465">
        <v>0.15295</v>
      </c>
      <c r="E7465">
        <v>0.18204999999999999</v>
      </c>
      <c r="F7465">
        <v>0.28575</v>
      </c>
      <c r="G7465">
        <v>0.39495000000000002</v>
      </c>
      <c r="H7465">
        <v>8.4150000000000003E-2</v>
      </c>
      <c r="I7465">
        <v>0.57384999999999997</v>
      </c>
      <c r="J7465">
        <v>0.20795</v>
      </c>
      <c r="K7465">
        <v>0.51285000000000003</v>
      </c>
      <c r="L7465">
        <v>0.80994999999999995</v>
      </c>
    </row>
    <row r="7466" spans="1:12" x14ac:dyDescent="0.3">
      <c r="A7466">
        <v>7465</v>
      </c>
      <c r="B7466">
        <v>0.74644999999999995</v>
      </c>
      <c r="C7466">
        <v>2.5000000000000001E-4</v>
      </c>
      <c r="D7466">
        <v>0.83574999999999999</v>
      </c>
      <c r="E7466">
        <v>0.11144999999999999</v>
      </c>
      <c r="F7466">
        <v>0.48985000000000001</v>
      </c>
      <c r="G7466">
        <v>0.17135</v>
      </c>
      <c r="H7466">
        <v>0.97575000000000001</v>
      </c>
      <c r="I7466">
        <v>0.13275000000000001</v>
      </c>
      <c r="J7466">
        <v>0.97475000000000001</v>
      </c>
      <c r="K7466">
        <v>0.11025</v>
      </c>
      <c r="L7466">
        <v>0.75995000000000001</v>
      </c>
    </row>
    <row r="7467" spans="1:12" x14ac:dyDescent="0.3">
      <c r="A7467">
        <v>7466</v>
      </c>
      <c r="B7467">
        <v>0.74655000000000005</v>
      </c>
      <c r="C7467">
        <v>0.40775</v>
      </c>
      <c r="D7467">
        <v>0.86955000000000005</v>
      </c>
      <c r="E7467">
        <v>0.43535000000000001</v>
      </c>
      <c r="F7467">
        <v>0.53874999999999995</v>
      </c>
      <c r="G7467">
        <v>0.79025000000000001</v>
      </c>
      <c r="H7467">
        <v>0.90164999999999995</v>
      </c>
      <c r="I7467">
        <v>0.97114999999999996</v>
      </c>
      <c r="J7467">
        <v>0.64854999999999996</v>
      </c>
      <c r="K7467">
        <v>0.20615</v>
      </c>
      <c r="L7467">
        <v>0.78434999999999999</v>
      </c>
    </row>
    <row r="7468" spans="1:12" x14ac:dyDescent="0.3">
      <c r="A7468">
        <v>7467</v>
      </c>
      <c r="B7468">
        <v>0.74665000000000004</v>
      </c>
      <c r="C7468">
        <v>0.62204999999999999</v>
      </c>
      <c r="D7468">
        <v>0.27684999999999998</v>
      </c>
      <c r="E7468">
        <v>0.10285</v>
      </c>
      <c r="F7468">
        <v>0.96965000000000001</v>
      </c>
      <c r="G7468">
        <v>7.9149999999999998E-2</v>
      </c>
      <c r="H7468">
        <v>0.21775</v>
      </c>
      <c r="I7468">
        <v>0.52544999999999997</v>
      </c>
      <c r="J7468">
        <v>0.56794999999999995</v>
      </c>
      <c r="K7468">
        <v>0.82425000000000004</v>
      </c>
      <c r="L7468">
        <v>0.93305000000000005</v>
      </c>
    </row>
    <row r="7469" spans="1:12" x14ac:dyDescent="0.3">
      <c r="A7469">
        <v>7468</v>
      </c>
      <c r="B7469">
        <v>0.74675000000000002</v>
      </c>
      <c r="C7469">
        <v>0.35985</v>
      </c>
      <c r="D7469">
        <v>0.44505</v>
      </c>
      <c r="E7469">
        <v>0.32734999999999997</v>
      </c>
      <c r="F7469">
        <v>0.58145000000000002</v>
      </c>
      <c r="G7469">
        <v>0.42785000000000001</v>
      </c>
      <c r="H7469">
        <v>0.26214999999999999</v>
      </c>
      <c r="I7469">
        <v>0.79625000000000001</v>
      </c>
      <c r="J7469">
        <v>7.9850000000000004E-2</v>
      </c>
      <c r="K7469">
        <v>0.65864999999999996</v>
      </c>
      <c r="L7469">
        <v>5.7950000000000002E-2</v>
      </c>
    </row>
    <row r="7470" spans="1:12" x14ac:dyDescent="0.3">
      <c r="A7470">
        <v>7469</v>
      </c>
      <c r="B7470">
        <v>0.74685000000000001</v>
      </c>
      <c r="C7470">
        <v>0.34175</v>
      </c>
      <c r="D7470">
        <v>0.13925000000000001</v>
      </c>
      <c r="E7470">
        <v>0.47854999999999998</v>
      </c>
      <c r="F7470">
        <v>0.89724999999999999</v>
      </c>
      <c r="G7470">
        <v>0.31985000000000002</v>
      </c>
      <c r="H7470">
        <v>0.85404999999999998</v>
      </c>
      <c r="I7470">
        <v>0.57084999999999997</v>
      </c>
      <c r="J7470">
        <v>0.60204999999999997</v>
      </c>
      <c r="K7470">
        <v>0.85604999999999998</v>
      </c>
      <c r="L7470">
        <v>0.54464999999999997</v>
      </c>
    </row>
    <row r="7471" spans="1:12" x14ac:dyDescent="0.3">
      <c r="A7471">
        <v>7470</v>
      </c>
      <c r="B7471">
        <v>0.74695</v>
      </c>
      <c r="C7471">
        <v>0.16735</v>
      </c>
      <c r="D7471">
        <v>0.93235000000000001</v>
      </c>
      <c r="E7471">
        <v>0.72435000000000005</v>
      </c>
      <c r="F7471">
        <v>0.18815000000000001</v>
      </c>
      <c r="G7471">
        <v>0.33944999999999997</v>
      </c>
      <c r="H7471">
        <v>0.19234999999999999</v>
      </c>
      <c r="I7471">
        <v>0.36395</v>
      </c>
      <c r="J7471">
        <v>0.29194999999999999</v>
      </c>
      <c r="K7471">
        <v>0.77305000000000001</v>
      </c>
      <c r="L7471">
        <v>0.74755000000000005</v>
      </c>
    </row>
    <row r="7472" spans="1:12" x14ac:dyDescent="0.3">
      <c r="A7472">
        <v>7471</v>
      </c>
      <c r="B7472">
        <v>0.74704999999999999</v>
      </c>
      <c r="C7472">
        <v>1.985E-2</v>
      </c>
      <c r="D7472">
        <v>0.38495000000000001</v>
      </c>
      <c r="E7472">
        <v>0.57555000000000001</v>
      </c>
      <c r="F7472">
        <v>0.57415000000000005</v>
      </c>
      <c r="G7472">
        <v>0.49735000000000001</v>
      </c>
      <c r="H7472">
        <v>0.95674999999999999</v>
      </c>
      <c r="I7472">
        <v>0.96445000000000003</v>
      </c>
      <c r="J7472">
        <v>3.3649999999999999E-2</v>
      </c>
      <c r="K7472">
        <v>0.29754999999999998</v>
      </c>
      <c r="L7472">
        <v>0.32224999999999998</v>
      </c>
    </row>
    <row r="7473" spans="1:12" x14ac:dyDescent="0.3">
      <c r="A7473">
        <v>7472</v>
      </c>
      <c r="B7473">
        <v>0.74714999999999998</v>
      </c>
      <c r="C7473">
        <v>0.18235000000000001</v>
      </c>
      <c r="D7473">
        <v>0.39884999999999998</v>
      </c>
      <c r="E7473">
        <v>0.83714999999999995</v>
      </c>
      <c r="F7473">
        <v>5.5849999999999997E-2</v>
      </c>
      <c r="G7473">
        <v>0.63824999999999998</v>
      </c>
      <c r="H7473">
        <v>0.73585</v>
      </c>
      <c r="I7473">
        <v>0.83984999999999999</v>
      </c>
      <c r="J7473">
        <v>0.52005000000000001</v>
      </c>
      <c r="K7473">
        <v>0.65554999999999997</v>
      </c>
      <c r="L7473">
        <v>0.55845</v>
      </c>
    </row>
    <row r="7474" spans="1:12" x14ac:dyDescent="0.3">
      <c r="A7474">
        <v>7473</v>
      </c>
      <c r="B7474">
        <v>0.74724999999999997</v>
      </c>
      <c r="C7474">
        <v>0.51134999999999997</v>
      </c>
      <c r="D7474">
        <v>1.0149999999999999E-2</v>
      </c>
      <c r="E7474">
        <v>0.51854999999999996</v>
      </c>
      <c r="F7474">
        <v>6.3649999999999998E-2</v>
      </c>
      <c r="G7474">
        <v>0.55854999999999999</v>
      </c>
      <c r="H7474">
        <v>0.29515000000000002</v>
      </c>
      <c r="I7474">
        <v>2.9149999999999999E-2</v>
      </c>
      <c r="J7474">
        <v>0.56694999999999995</v>
      </c>
      <c r="K7474">
        <v>0.42385</v>
      </c>
      <c r="L7474">
        <v>0.45674999999999999</v>
      </c>
    </row>
    <row r="7475" spans="1:12" x14ac:dyDescent="0.3">
      <c r="A7475">
        <v>7474</v>
      </c>
      <c r="B7475">
        <v>0.74734999999999996</v>
      </c>
      <c r="C7475">
        <v>0.25895000000000001</v>
      </c>
      <c r="D7475">
        <v>0.23094999999999999</v>
      </c>
      <c r="E7475">
        <v>0.30304999999999999</v>
      </c>
      <c r="F7475">
        <v>0.17645</v>
      </c>
      <c r="G7475">
        <v>0.20115</v>
      </c>
      <c r="H7475">
        <v>0.75524999999999998</v>
      </c>
      <c r="I7475">
        <v>0.60024999999999995</v>
      </c>
      <c r="J7475">
        <v>0.33174999999999999</v>
      </c>
      <c r="K7475">
        <v>0.79874999999999996</v>
      </c>
      <c r="L7475">
        <v>6.565E-2</v>
      </c>
    </row>
    <row r="7476" spans="1:12" x14ac:dyDescent="0.3">
      <c r="A7476">
        <v>7475</v>
      </c>
      <c r="B7476">
        <v>0.74744999999999995</v>
      </c>
      <c r="C7476">
        <v>0.10215</v>
      </c>
      <c r="D7476">
        <v>0.11685</v>
      </c>
      <c r="E7476">
        <v>7.4749999999999997E-2</v>
      </c>
      <c r="F7476">
        <v>0.40365000000000001</v>
      </c>
      <c r="G7476">
        <v>0.58635000000000004</v>
      </c>
      <c r="H7476">
        <v>0.28725000000000001</v>
      </c>
      <c r="I7476">
        <v>0.66474999999999995</v>
      </c>
      <c r="J7476">
        <v>0.67884999999999995</v>
      </c>
      <c r="K7476">
        <v>0.24635000000000001</v>
      </c>
      <c r="L7476">
        <v>0.24215</v>
      </c>
    </row>
    <row r="7477" spans="1:12" x14ac:dyDescent="0.3">
      <c r="A7477">
        <v>7476</v>
      </c>
      <c r="B7477">
        <v>0.74755000000000005</v>
      </c>
      <c r="C7477">
        <v>0.78325</v>
      </c>
      <c r="D7477">
        <v>0.20055000000000001</v>
      </c>
      <c r="E7477">
        <v>0.73865000000000003</v>
      </c>
      <c r="F7477">
        <v>0.25814999999999999</v>
      </c>
      <c r="G7477">
        <v>0.78725000000000001</v>
      </c>
      <c r="H7477">
        <v>0.82394999999999996</v>
      </c>
      <c r="I7477">
        <v>0.33245000000000002</v>
      </c>
      <c r="J7477">
        <v>0.87514999999999998</v>
      </c>
      <c r="K7477">
        <v>0.44145000000000001</v>
      </c>
      <c r="L7477">
        <v>0.89454999999999996</v>
      </c>
    </row>
    <row r="7478" spans="1:12" x14ac:dyDescent="0.3">
      <c r="A7478">
        <v>7477</v>
      </c>
      <c r="B7478">
        <v>0.74765000000000004</v>
      </c>
      <c r="C7478">
        <v>9.4950000000000007E-2</v>
      </c>
      <c r="D7478">
        <v>0.43125000000000002</v>
      </c>
      <c r="E7478">
        <v>0.70574999999999999</v>
      </c>
      <c r="F7478">
        <v>0.30495</v>
      </c>
      <c r="G7478">
        <v>0.30764999999999998</v>
      </c>
      <c r="H7478">
        <v>0.24645</v>
      </c>
      <c r="I7478">
        <v>0.72035000000000005</v>
      </c>
      <c r="J7478">
        <v>0.60914999999999997</v>
      </c>
      <c r="K7478">
        <v>0.75585000000000002</v>
      </c>
      <c r="L7478">
        <v>0.63254999999999995</v>
      </c>
    </row>
    <row r="7479" spans="1:12" x14ac:dyDescent="0.3">
      <c r="A7479">
        <v>7478</v>
      </c>
      <c r="B7479">
        <v>0.74775000000000003</v>
      </c>
      <c r="C7479">
        <v>0.22045000000000001</v>
      </c>
      <c r="D7479">
        <v>0.92725000000000002</v>
      </c>
      <c r="E7479">
        <v>0.33915000000000001</v>
      </c>
      <c r="F7479">
        <v>0.64464999999999995</v>
      </c>
      <c r="G7479">
        <v>0.35254999999999997</v>
      </c>
      <c r="H7479">
        <v>0.29094999999999999</v>
      </c>
      <c r="I7479">
        <v>0.93615000000000004</v>
      </c>
      <c r="J7479">
        <v>0.24215</v>
      </c>
      <c r="K7479">
        <v>0.32565</v>
      </c>
      <c r="L7479">
        <v>0.77154999999999996</v>
      </c>
    </row>
    <row r="7480" spans="1:12" x14ac:dyDescent="0.3">
      <c r="A7480">
        <v>7479</v>
      </c>
      <c r="B7480">
        <v>0.74785000000000001</v>
      </c>
      <c r="C7480">
        <v>6.9349999999999995E-2</v>
      </c>
      <c r="D7480">
        <v>2.2249999999999999E-2</v>
      </c>
      <c r="E7480">
        <v>0.84294999999999998</v>
      </c>
      <c r="F7480">
        <v>0.77005000000000001</v>
      </c>
      <c r="G7480">
        <v>0.42475000000000002</v>
      </c>
      <c r="H7480">
        <v>0.86024999999999996</v>
      </c>
      <c r="I7480">
        <v>0.21004999999999999</v>
      </c>
      <c r="J7480">
        <v>0.62324999999999997</v>
      </c>
      <c r="K7480">
        <v>0.95374999999999999</v>
      </c>
      <c r="L7480">
        <v>0.78925000000000001</v>
      </c>
    </row>
    <row r="7481" spans="1:12" x14ac:dyDescent="0.3">
      <c r="A7481">
        <v>7480</v>
      </c>
      <c r="B7481">
        <v>0.74795</v>
      </c>
      <c r="C7481">
        <v>5.1749999999999997E-2</v>
      </c>
      <c r="D7481">
        <v>8.6849999999999997E-2</v>
      </c>
      <c r="E7481">
        <v>0.31545000000000001</v>
      </c>
      <c r="F7481">
        <v>0.61094999999999999</v>
      </c>
      <c r="G7481">
        <v>0.78144999999999998</v>
      </c>
      <c r="H7481">
        <v>0.19295000000000001</v>
      </c>
      <c r="I7481">
        <v>0.91105000000000003</v>
      </c>
      <c r="J7481">
        <v>0.90615000000000001</v>
      </c>
      <c r="K7481">
        <v>0.26545000000000002</v>
      </c>
      <c r="L7481">
        <v>0.68145</v>
      </c>
    </row>
    <row r="7482" spans="1:12" x14ac:dyDescent="0.3">
      <c r="A7482">
        <v>7481</v>
      </c>
      <c r="B7482">
        <v>0.74804999999999999</v>
      </c>
      <c r="C7482">
        <v>0.35204999999999997</v>
      </c>
      <c r="D7482">
        <v>0.41275000000000001</v>
      </c>
      <c r="E7482">
        <v>0.78515000000000001</v>
      </c>
      <c r="F7482">
        <v>0.27705000000000002</v>
      </c>
      <c r="G7482">
        <v>0.11645</v>
      </c>
      <c r="H7482">
        <v>0.74604999999999999</v>
      </c>
      <c r="I7482">
        <v>0.25545000000000001</v>
      </c>
      <c r="J7482">
        <v>0.81435000000000002</v>
      </c>
      <c r="K7482">
        <v>0.43685000000000002</v>
      </c>
      <c r="L7482">
        <v>0.24745</v>
      </c>
    </row>
    <row r="7483" spans="1:12" x14ac:dyDescent="0.3">
      <c r="A7483">
        <v>7482</v>
      </c>
      <c r="B7483">
        <v>0.74814999999999998</v>
      </c>
      <c r="C7483">
        <v>0.32574999999999998</v>
      </c>
      <c r="D7483">
        <v>0.11595</v>
      </c>
      <c r="E7483">
        <v>0.98465000000000003</v>
      </c>
      <c r="F7483">
        <v>0.45695000000000002</v>
      </c>
      <c r="G7483">
        <v>0.80105000000000004</v>
      </c>
      <c r="H7483">
        <v>0.25395000000000001</v>
      </c>
      <c r="I7483">
        <v>0.65205000000000002</v>
      </c>
      <c r="J7483">
        <v>0.13014999999999999</v>
      </c>
      <c r="K7483">
        <v>0.51565000000000005</v>
      </c>
      <c r="L7483">
        <v>0.45505000000000001</v>
      </c>
    </row>
    <row r="7484" spans="1:12" x14ac:dyDescent="0.3">
      <c r="A7484">
        <v>7483</v>
      </c>
      <c r="B7484">
        <v>0.74824999999999997</v>
      </c>
      <c r="C7484">
        <v>0.46975</v>
      </c>
      <c r="D7484">
        <v>0.18965000000000001</v>
      </c>
      <c r="E7484">
        <v>0.32295000000000001</v>
      </c>
      <c r="F7484">
        <v>0.86224999999999996</v>
      </c>
      <c r="G7484">
        <v>0.29775000000000001</v>
      </c>
      <c r="H7484">
        <v>8.4349999999999994E-2</v>
      </c>
      <c r="I7484">
        <v>0.49685000000000001</v>
      </c>
      <c r="J7484">
        <v>0.49235000000000001</v>
      </c>
      <c r="K7484">
        <v>0.88875000000000004</v>
      </c>
      <c r="L7484">
        <v>0.29054999999999997</v>
      </c>
    </row>
    <row r="7485" spans="1:12" x14ac:dyDescent="0.3">
      <c r="A7485">
        <v>7484</v>
      </c>
      <c r="B7485">
        <v>0.74834999999999996</v>
      </c>
      <c r="C7485">
        <v>0.10785</v>
      </c>
      <c r="D7485">
        <v>0.15475</v>
      </c>
      <c r="E7485">
        <v>0.13275000000000001</v>
      </c>
      <c r="F7485">
        <v>0.27024999999999999</v>
      </c>
      <c r="G7485">
        <v>0.89085000000000003</v>
      </c>
      <c r="H7485">
        <v>9.7650000000000001E-2</v>
      </c>
      <c r="I7485">
        <v>0.24235000000000001</v>
      </c>
      <c r="J7485">
        <v>0.55264999999999997</v>
      </c>
      <c r="K7485">
        <v>0.93484999999999996</v>
      </c>
      <c r="L7485">
        <v>0.23574999999999999</v>
      </c>
    </row>
    <row r="7486" spans="1:12" x14ac:dyDescent="0.3">
      <c r="A7486">
        <v>7485</v>
      </c>
      <c r="B7486">
        <v>0.74844999999999995</v>
      </c>
      <c r="C7486">
        <v>0.55554999999999999</v>
      </c>
      <c r="D7486">
        <v>0.56715000000000004</v>
      </c>
      <c r="E7486">
        <v>0.81415000000000004</v>
      </c>
      <c r="F7486">
        <v>0.94045000000000001</v>
      </c>
      <c r="G7486">
        <v>0.26945000000000002</v>
      </c>
      <c r="H7486">
        <v>0.68625000000000003</v>
      </c>
      <c r="I7486">
        <v>0.56584999999999996</v>
      </c>
      <c r="J7486">
        <v>0.19835</v>
      </c>
      <c r="K7486">
        <v>0.68284999999999996</v>
      </c>
      <c r="L7486">
        <v>0.13505</v>
      </c>
    </row>
    <row r="7487" spans="1:12" x14ac:dyDescent="0.3">
      <c r="A7487">
        <v>7486</v>
      </c>
      <c r="B7487">
        <v>0.74855000000000005</v>
      </c>
      <c r="C7487">
        <v>0.92795000000000005</v>
      </c>
      <c r="D7487">
        <v>0.82464999999999999</v>
      </c>
      <c r="E7487">
        <v>0.43345</v>
      </c>
      <c r="F7487">
        <v>0.36554999999999999</v>
      </c>
      <c r="G7487">
        <v>0.86255000000000004</v>
      </c>
      <c r="H7487">
        <v>9.1450000000000004E-2</v>
      </c>
      <c r="I7487">
        <v>0.31474999999999997</v>
      </c>
      <c r="J7487">
        <v>0.61655000000000004</v>
      </c>
      <c r="K7487">
        <v>0.49645</v>
      </c>
      <c r="L7487">
        <v>0.77044999999999997</v>
      </c>
    </row>
    <row r="7488" spans="1:12" x14ac:dyDescent="0.3">
      <c r="A7488">
        <v>7487</v>
      </c>
      <c r="B7488">
        <v>0.74865000000000004</v>
      </c>
      <c r="C7488">
        <v>6.4149999999999999E-2</v>
      </c>
      <c r="D7488">
        <v>0.63754999999999995</v>
      </c>
      <c r="E7488">
        <v>0.98355000000000004</v>
      </c>
      <c r="F7488">
        <v>0.76644999999999996</v>
      </c>
      <c r="G7488">
        <v>2.7050000000000001E-2</v>
      </c>
      <c r="H7488">
        <v>0.66874999999999996</v>
      </c>
      <c r="I7488">
        <v>0.14485000000000001</v>
      </c>
      <c r="J7488">
        <v>2.6450000000000001E-2</v>
      </c>
      <c r="K7488">
        <v>0.41325000000000001</v>
      </c>
      <c r="L7488">
        <v>4.4749999999999998E-2</v>
      </c>
    </row>
    <row r="7489" spans="1:12" x14ac:dyDescent="0.3">
      <c r="A7489">
        <v>7488</v>
      </c>
      <c r="B7489">
        <v>0.74875000000000003</v>
      </c>
      <c r="C7489">
        <v>0.56864999999999999</v>
      </c>
      <c r="D7489">
        <v>0.54954999999999998</v>
      </c>
      <c r="E7489">
        <v>0.47615000000000002</v>
      </c>
      <c r="F7489">
        <v>0.68554999999999999</v>
      </c>
      <c r="G7489">
        <v>5.885E-2</v>
      </c>
      <c r="H7489">
        <v>0.88175000000000003</v>
      </c>
      <c r="I7489">
        <v>0.55195000000000005</v>
      </c>
      <c r="J7489">
        <v>0.85355000000000003</v>
      </c>
      <c r="K7489">
        <v>0.77354999999999996</v>
      </c>
      <c r="L7489">
        <v>0.27534999999999998</v>
      </c>
    </row>
    <row r="7490" spans="1:12" x14ac:dyDescent="0.3">
      <c r="A7490">
        <v>7489</v>
      </c>
      <c r="B7490">
        <v>0.74885000000000002</v>
      </c>
      <c r="C7490">
        <v>0.14285</v>
      </c>
      <c r="D7490">
        <v>1.435E-2</v>
      </c>
      <c r="E7490">
        <v>0.30445</v>
      </c>
      <c r="F7490">
        <v>0.27405000000000002</v>
      </c>
      <c r="G7490">
        <v>0.67325000000000002</v>
      </c>
      <c r="H7490">
        <v>0.47615000000000002</v>
      </c>
      <c r="I7490">
        <v>0.11874999999999999</v>
      </c>
      <c r="J7490">
        <v>0.28505000000000003</v>
      </c>
      <c r="K7490">
        <v>0.23615</v>
      </c>
      <c r="L7490">
        <v>0.51034999999999997</v>
      </c>
    </row>
    <row r="7491" spans="1:12" x14ac:dyDescent="0.3">
      <c r="A7491">
        <v>7490</v>
      </c>
      <c r="B7491">
        <v>0.74895</v>
      </c>
      <c r="C7491">
        <v>0.98694999999999999</v>
      </c>
      <c r="D7491">
        <v>0.52434999999999998</v>
      </c>
      <c r="E7491">
        <v>0.44774999999999998</v>
      </c>
      <c r="F7491">
        <v>0.82394999999999996</v>
      </c>
      <c r="G7491">
        <v>0.31505</v>
      </c>
      <c r="H7491">
        <v>0.49654999999999999</v>
      </c>
      <c r="I7491">
        <v>0.56374999999999997</v>
      </c>
      <c r="J7491">
        <v>0.22034999999999999</v>
      </c>
      <c r="K7491">
        <v>0.78264999999999996</v>
      </c>
      <c r="L7491">
        <v>0.19175</v>
      </c>
    </row>
    <row r="7492" spans="1:12" x14ac:dyDescent="0.3">
      <c r="A7492">
        <v>7491</v>
      </c>
      <c r="B7492">
        <v>0.74904999999999999</v>
      </c>
      <c r="C7492">
        <v>0.24984999999999999</v>
      </c>
      <c r="D7492">
        <v>0.89695000000000003</v>
      </c>
      <c r="E7492">
        <v>0.68474999999999997</v>
      </c>
      <c r="F7492">
        <v>0.35025000000000001</v>
      </c>
      <c r="G7492">
        <v>0.36044999999999999</v>
      </c>
      <c r="H7492">
        <v>0.17255000000000001</v>
      </c>
      <c r="I7492">
        <v>0.22525000000000001</v>
      </c>
      <c r="J7492">
        <v>0.61624999999999996</v>
      </c>
      <c r="K7492">
        <v>0.56154999999999999</v>
      </c>
      <c r="L7492">
        <v>0.85035000000000005</v>
      </c>
    </row>
    <row r="7493" spans="1:12" x14ac:dyDescent="0.3">
      <c r="A7493">
        <v>7492</v>
      </c>
      <c r="B7493">
        <v>0.74914999999999998</v>
      </c>
      <c r="C7493">
        <v>0.70404999999999995</v>
      </c>
      <c r="D7493">
        <v>0.66215000000000002</v>
      </c>
      <c r="E7493">
        <v>0.41504999999999997</v>
      </c>
      <c r="F7493">
        <v>0.76054999999999995</v>
      </c>
      <c r="G7493">
        <v>0.95684999999999998</v>
      </c>
      <c r="H7493">
        <v>0.19685</v>
      </c>
      <c r="I7493">
        <v>1.3500000000000001E-3</v>
      </c>
      <c r="J7493">
        <v>0.47334999999999999</v>
      </c>
      <c r="K7493">
        <v>0.80305000000000004</v>
      </c>
      <c r="L7493">
        <v>0.21054999999999999</v>
      </c>
    </row>
    <row r="7494" spans="1:12" x14ac:dyDescent="0.3">
      <c r="A7494">
        <v>7493</v>
      </c>
      <c r="B7494">
        <v>0.74924999999999997</v>
      </c>
      <c r="C7494">
        <v>0.55784999999999996</v>
      </c>
      <c r="D7494">
        <v>0.44935000000000003</v>
      </c>
      <c r="E7494">
        <v>0.31785000000000002</v>
      </c>
      <c r="F7494">
        <v>2.085E-2</v>
      </c>
      <c r="G7494">
        <v>0.44624999999999998</v>
      </c>
      <c r="H7494">
        <v>0.42154999999999998</v>
      </c>
      <c r="I7494">
        <v>0.60634999999999994</v>
      </c>
      <c r="J7494">
        <v>0.70974999999999999</v>
      </c>
      <c r="K7494">
        <v>0.55495000000000005</v>
      </c>
      <c r="L7494">
        <v>0.43164999999999998</v>
      </c>
    </row>
    <row r="7495" spans="1:12" x14ac:dyDescent="0.3">
      <c r="A7495">
        <v>7494</v>
      </c>
      <c r="B7495">
        <v>0.74934999999999996</v>
      </c>
      <c r="C7495">
        <v>0.27994999999999998</v>
      </c>
      <c r="D7495">
        <v>0.80405000000000004</v>
      </c>
      <c r="E7495">
        <v>0.84835000000000005</v>
      </c>
      <c r="F7495">
        <v>0.63544999999999996</v>
      </c>
      <c r="G7495">
        <v>0.35335</v>
      </c>
      <c r="H7495">
        <v>0.92184999999999995</v>
      </c>
      <c r="I7495">
        <v>0.28184999999999999</v>
      </c>
      <c r="J7495">
        <v>0.66295000000000004</v>
      </c>
      <c r="K7495">
        <v>0.24465000000000001</v>
      </c>
      <c r="L7495">
        <v>0.41865000000000002</v>
      </c>
    </row>
    <row r="7496" spans="1:12" x14ac:dyDescent="0.3">
      <c r="A7496">
        <v>7495</v>
      </c>
      <c r="B7496">
        <v>0.74944999999999995</v>
      </c>
      <c r="C7496">
        <v>0.97145000000000004</v>
      </c>
      <c r="D7496">
        <v>0.61234999999999995</v>
      </c>
      <c r="E7496">
        <v>0.34075</v>
      </c>
      <c r="F7496">
        <v>8.3549999999999999E-2</v>
      </c>
      <c r="G7496">
        <v>0.80074999999999996</v>
      </c>
      <c r="H7496">
        <v>0.86855000000000004</v>
      </c>
      <c r="I7496">
        <v>0.51615</v>
      </c>
      <c r="J7496">
        <v>0.28394999999999998</v>
      </c>
      <c r="K7496">
        <v>0.26584999999999998</v>
      </c>
      <c r="L7496">
        <v>0.89254999999999995</v>
      </c>
    </row>
    <row r="7497" spans="1:12" x14ac:dyDescent="0.3">
      <c r="A7497">
        <v>7496</v>
      </c>
      <c r="B7497">
        <v>0.74955000000000005</v>
      </c>
      <c r="C7497">
        <v>0.62634999999999996</v>
      </c>
      <c r="D7497">
        <v>0.88675000000000004</v>
      </c>
      <c r="E7497">
        <v>4.265E-2</v>
      </c>
      <c r="F7497">
        <v>0.75155000000000005</v>
      </c>
      <c r="G7497">
        <v>0.51424999999999998</v>
      </c>
      <c r="H7497">
        <v>0.19255</v>
      </c>
      <c r="I7497">
        <v>0.41694999999999999</v>
      </c>
      <c r="J7497">
        <v>0.80254999999999999</v>
      </c>
      <c r="K7497">
        <v>0.91854999999999998</v>
      </c>
      <c r="L7497">
        <v>0.77764999999999995</v>
      </c>
    </row>
    <row r="7498" spans="1:12" x14ac:dyDescent="0.3">
      <c r="A7498">
        <v>7497</v>
      </c>
      <c r="B7498">
        <v>0.74965000000000004</v>
      </c>
      <c r="C7498">
        <v>0.79944999999999999</v>
      </c>
      <c r="D7498">
        <v>0.48964999999999997</v>
      </c>
      <c r="E7498">
        <v>0.52264999999999995</v>
      </c>
      <c r="F7498">
        <v>7.6499999999999997E-3</v>
      </c>
      <c r="G7498">
        <v>0.86245000000000005</v>
      </c>
      <c r="H7498">
        <v>0.10195</v>
      </c>
      <c r="I7498">
        <v>0.26755000000000001</v>
      </c>
      <c r="J7498">
        <v>0.10115</v>
      </c>
      <c r="K7498">
        <v>0.57515000000000005</v>
      </c>
      <c r="L7498">
        <v>0.80484999999999995</v>
      </c>
    </row>
    <row r="7499" spans="1:12" x14ac:dyDescent="0.3">
      <c r="A7499">
        <v>7498</v>
      </c>
      <c r="B7499">
        <v>0.74975000000000003</v>
      </c>
      <c r="C7499">
        <v>0.64815</v>
      </c>
      <c r="D7499">
        <v>0.74775000000000003</v>
      </c>
      <c r="E7499">
        <v>0.50734999999999997</v>
      </c>
      <c r="F7499">
        <v>0.37095</v>
      </c>
      <c r="G7499">
        <v>0.71584999999999999</v>
      </c>
      <c r="H7499">
        <v>0.30935000000000001</v>
      </c>
      <c r="I7499">
        <v>0.31555</v>
      </c>
      <c r="J7499">
        <v>0.68345</v>
      </c>
      <c r="K7499">
        <v>0.54125000000000001</v>
      </c>
      <c r="L7499">
        <v>0.91605000000000003</v>
      </c>
    </row>
    <row r="7500" spans="1:12" x14ac:dyDescent="0.3">
      <c r="A7500">
        <v>7499</v>
      </c>
      <c r="B7500">
        <v>0.74985000000000002</v>
      </c>
      <c r="C7500">
        <v>0.52075000000000005</v>
      </c>
      <c r="D7500">
        <v>0.62155000000000005</v>
      </c>
      <c r="E7500">
        <v>0.11895</v>
      </c>
      <c r="F7500">
        <v>4.0499999999999998E-3</v>
      </c>
      <c r="G7500">
        <v>5.355E-2</v>
      </c>
      <c r="H7500">
        <v>0.45755000000000001</v>
      </c>
      <c r="I7500">
        <v>0.82845000000000002</v>
      </c>
      <c r="J7500">
        <v>0.32955000000000001</v>
      </c>
      <c r="K7500">
        <v>0.20915</v>
      </c>
      <c r="L7500">
        <v>0.22855</v>
      </c>
    </row>
    <row r="7501" spans="1:12" x14ac:dyDescent="0.3">
      <c r="A7501">
        <v>7500</v>
      </c>
      <c r="B7501">
        <v>0.74995000000000001</v>
      </c>
      <c r="C7501">
        <v>0.24154999999999999</v>
      </c>
      <c r="D7501">
        <v>0.51205000000000001</v>
      </c>
      <c r="E7501">
        <v>0.75744999999999996</v>
      </c>
      <c r="F7501">
        <v>0.38735000000000003</v>
      </c>
      <c r="G7501">
        <v>2.5000000000000001E-4</v>
      </c>
      <c r="H7501">
        <v>0.61434999999999995</v>
      </c>
      <c r="I7501">
        <v>0.98004999999999998</v>
      </c>
      <c r="J7501">
        <v>0.31014999999999998</v>
      </c>
      <c r="K7501">
        <v>0.66585000000000005</v>
      </c>
      <c r="L7501">
        <v>0.27305000000000001</v>
      </c>
    </row>
    <row r="7502" spans="1:12" x14ac:dyDescent="0.3">
      <c r="A7502">
        <v>7501</v>
      </c>
      <c r="B7502">
        <v>0.75004999999999999</v>
      </c>
      <c r="C7502">
        <v>0.20315</v>
      </c>
      <c r="D7502">
        <v>0.77115</v>
      </c>
      <c r="E7502">
        <v>0.75965000000000005</v>
      </c>
      <c r="F7502">
        <v>0.41494999999999999</v>
      </c>
      <c r="G7502">
        <v>0.76475000000000004</v>
      </c>
      <c r="H7502">
        <v>0.15515000000000001</v>
      </c>
      <c r="I7502">
        <v>0.54074999999999995</v>
      </c>
      <c r="J7502">
        <v>0.28284999999999999</v>
      </c>
      <c r="K7502">
        <v>7.9049999999999995E-2</v>
      </c>
      <c r="L7502">
        <v>0.69664999999999999</v>
      </c>
    </row>
    <row r="7503" spans="1:12" x14ac:dyDescent="0.3">
      <c r="A7503">
        <v>7502</v>
      </c>
      <c r="B7503">
        <v>0.75014999999999998</v>
      </c>
      <c r="C7503">
        <v>0.68105000000000004</v>
      </c>
      <c r="D7503">
        <v>9.9650000000000002E-2</v>
      </c>
      <c r="E7503">
        <v>0.56264999999999998</v>
      </c>
      <c r="F7503">
        <v>0.37885000000000002</v>
      </c>
      <c r="G7503">
        <v>0.41594999999999999</v>
      </c>
      <c r="H7503">
        <v>0.24745</v>
      </c>
      <c r="I7503">
        <v>0.18754999999999999</v>
      </c>
      <c r="J7503">
        <v>0.89124999999999999</v>
      </c>
      <c r="K7503">
        <v>0.14795</v>
      </c>
      <c r="L7503">
        <v>0.64475000000000005</v>
      </c>
    </row>
    <row r="7504" spans="1:12" x14ac:dyDescent="0.3">
      <c r="A7504">
        <v>7503</v>
      </c>
      <c r="B7504">
        <v>0.75024999999999997</v>
      </c>
      <c r="C7504">
        <v>0.76524999999999999</v>
      </c>
      <c r="D7504">
        <v>9.4350000000000003E-2</v>
      </c>
      <c r="E7504">
        <v>0.41425000000000001</v>
      </c>
      <c r="F7504">
        <v>0.43885000000000002</v>
      </c>
      <c r="G7504">
        <v>0.40725</v>
      </c>
      <c r="H7504">
        <v>0.46965000000000001</v>
      </c>
      <c r="I7504">
        <v>0.93884999999999996</v>
      </c>
      <c r="J7504">
        <v>0.27944999999999998</v>
      </c>
      <c r="K7504">
        <v>0.89475000000000005</v>
      </c>
      <c r="L7504">
        <v>0.65575000000000006</v>
      </c>
    </row>
    <row r="7505" spans="1:12" x14ac:dyDescent="0.3">
      <c r="A7505">
        <v>7504</v>
      </c>
      <c r="B7505">
        <v>0.75034999999999996</v>
      </c>
      <c r="C7505">
        <v>0.63614999999999999</v>
      </c>
      <c r="D7505">
        <v>0.16284999999999999</v>
      </c>
      <c r="E7505">
        <v>8.3650000000000002E-2</v>
      </c>
      <c r="F7505">
        <v>0.78144999999999998</v>
      </c>
      <c r="G7505">
        <v>0.62665000000000004</v>
      </c>
      <c r="H7505">
        <v>0.48004999999999998</v>
      </c>
      <c r="I7505">
        <v>0.78534999999999999</v>
      </c>
      <c r="J7505">
        <v>0.48515000000000003</v>
      </c>
      <c r="K7505">
        <v>1.1350000000000001E-2</v>
      </c>
      <c r="L7505">
        <v>0.51985000000000003</v>
      </c>
    </row>
    <row r="7506" spans="1:12" x14ac:dyDescent="0.3">
      <c r="A7506">
        <v>7505</v>
      </c>
      <c r="B7506">
        <v>0.75044999999999995</v>
      </c>
      <c r="C7506">
        <v>0.19655</v>
      </c>
      <c r="D7506">
        <v>0.10045</v>
      </c>
      <c r="E7506">
        <v>0.94674999999999998</v>
      </c>
      <c r="F7506">
        <v>0.62585000000000002</v>
      </c>
      <c r="G7506">
        <v>0.12175</v>
      </c>
      <c r="H7506">
        <v>0.66495000000000004</v>
      </c>
      <c r="I7506">
        <v>0.54374999999999996</v>
      </c>
      <c r="J7506">
        <v>0.23385</v>
      </c>
      <c r="K7506">
        <v>0.17435</v>
      </c>
      <c r="L7506">
        <v>0.61555000000000004</v>
      </c>
    </row>
    <row r="7507" spans="1:12" x14ac:dyDescent="0.3">
      <c r="A7507">
        <v>7506</v>
      </c>
      <c r="B7507">
        <v>0.75055000000000005</v>
      </c>
      <c r="C7507">
        <v>0.95094999999999996</v>
      </c>
      <c r="D7507">
        <v>0.47575000000000001</v>
      </c>
      <c r="E7507">
        <v>1.145E-2</v>
      </c>
      <c r="F7507">
        <v>0.75644999999999996</v>
      </c>
      <c r="G7507">
        <v>0.39034999999999997</v>
      </c>
      <c r="H7507">
        <v>0.41265000000000002</v>
      </c>
      <c r="I7507">
        <v>0.90495000000000003</v>
      </c>
      <c r="J7507">
        <v>0.56874999999999998</v>
      </c>
      <c r="K7507">
        <v>0.47585</v>
      </c>
      <c r="L7507">
        <v>0.70125000000000004</v>
      </c>
    </row>
    <row r="7508" spans="1:12" x14ac:dyDescent="0.3">
      <c r="A7508">
        <v>7507</v>
      </c>
      <c r="B7508">
        <v>0.75065000000000004</v>
      </c>
      <c r="C7508">
        <v>0.36495</v>
      </c>
      <c r="D7508">
        <v>4.4450000000000003E-2</v>
      </c>
      <c r="E7508">
        <v>0.11465</v>
      </c>
      <c r="F7508">
        <v>0.89915</v>
      </c>
      <c r="G7508">
        <v>0.40865000000000001</v>
      </c>
      <c r="H7508">
        <v>0.67705000000000004</v>
      </c>
      <c r="I7508">
        <v>0.94284999999999997</v>
      </c>
      <c r="J7508">
        <v>0.58604999999999996</v>
      </c>
      <c r="K7508">
        <v>0.87805</v>
      </c>
      <c r="L7508">
        <v>9.8449999999999996E-2</v>
      </c>
    </row>
    <row r="7509" spans="1:12" x14ac:dyDescent="0.3">
      <c r="A7509">
        <v>7508</v>
      </c>
      <c r="B7509">
        <v>0.75075000000000003</v>
      </c>
      <c r="C7509">
        <v>0.32945000000000002</v>
      </c>
      <c r="D7509">
        <v>0.61765000000000003</v>
      </c>
      <c r="E7509">
        <v>0.75624999999999998</v>
      </c>
      <c r="F7509">
        <v>0.65125</v>
      </c>
      <c r="G7509">
        <v>0.53444999999999998</v>
      </c>
      <c r="H7509">
        <v>0.64034999999999997</v>
      </c>
      <c r="I7509">
        <v>3.7449999999999997E-2</v>
      </c>
      <c r="J7509">
        <v>0.78695000000000004</v>
      </c>
      <c r="K7509">
        <v>0.22545000000000001</v>
      </c>
      <c r="L7509">
        <v>8.7349999999999997E-2</v>
      </c>
    </row>
    <row r="7510" spans="1:12" x14ac:dyDescent="0.3">
      <c r="A7510">
        <v>7509</v>
      </c>
      <c r="B7510">
        <v>0.75085000000000002</v>
      </c>
      <c r="C7510">
        <v>7.8149999999999997E-2</v>
      </c>
      <c r="D7510">
        <v>0.98014999999999997</v>
      </c>
      <c r="E7510">
        <v>0.88454999999999995</v>
      </c>
      <c r="F7510">
        <v>0.41675000000000001</v>
      </c>
      <c r="G7510">
        <v>8.8450000000000001E-2</v>
      </c>
      <c r="H7510">
        <v>0.94435000000000002</v>
      </c>
      <c r="I7510">
        <v>0.70914999999999995</v>
      </c>
      <c r="J7510">
        <v>0.78195000000000003</v>
      </c>
      <c r="K7510">
        <v>0.28455000000000003</v>
      </c>
      <c r="L7510">
        <v>9.9449999999999997E-2</v>
      </c>
    </row>
    <row r="7511" spans="1:12" x14ac:dyDescent="0.3">
      <c r="A7511">
        <v>7510</v>
      </c>
      <c r="B7511">
        <v>0.75095000000000001</v>
      </c>
      <c r="C7511">
        <v>0.63644999999999996</v>
      </c>
      <c r="D7511">
        <v>0.47515000000000002</v>
      </c>
      <c r="E7511">
        <v>0.57235000000000003</v>
      </c>
      <c r="F7511">
        <v>0.87234999999999996</v>
      </c>
      <c r="G7511">
        <v>0.89605000000000001</v>
      </c>
      <c r="H7511">
        <v>0.42354999999999998</v>
      </c>
      <c r="I7511">
        <v>0.13594999999999999</v>
      </c>
      <c r="J7511">
        <v>0.23344999999999999</v>
      </c>
      <c r="K7511">
        <v>0.46134999999999998</v>
      </c>
      <c r="L7511">
        <v>0.72614999999999996</v>
      </c>
    </row>
    <row r="7512" spans="1:12" x14ac:dyDescent="0.3">
      <c r="A7512">
        <v>7511</v>
      </c>
      <c r="B7512">
        <v>0.75105</v>
      </c>
      <c r="C7512">
        <v>0.38834999999999997</v>
      </c>
      <c r="D7512">
        <v>0.64085000000000003</v>
      </c>
      <c r="E7512">
        <v>0.49925000000000003</v>
      </c>
      <c r="F7512">
        <v>0.86455000000000004</v>
      </c>
      <c r="G7512">
        <v>0.51105</v>
      </c>
      <c r="H7512">
        <v>0.82204999999999995</v>
      </c>
      <c r="I7512">
        <v>0.31285000000000002</v>
      </c>
      <c r="J7512">
        <v>0.36204999999999998</v>
      </c>
      <c r="K7512">
        <v>0.35744999999999999</v>
      </c>
      <c r="L7512">
        <v>0.47985</v>
      </c>
    </row>
    <row r="7513" spans="1:12" x14ac:dyDescent="0.3">
      <c r="A7513">
        <v>7512</v>
      </c>
      <c r="B7513">
        <v>0.75114999999999998</v>
      </c>
      <c r="C7513">
        <v>0.86104999999999998</v>
      </c>
      <c r="D7513">
        <v>0.78215000000000001</v>
      </c>
      <c r="E7513">
        <v>0.36294999999999999</v>
      </c>
      <c r="F7513">
        <v>6.7549999999999999E-2</v>
      </c>
      <c r="G7513">
        <v>0.81884999999999997</v>
      </c>
      <c r="H7513">
        <v>4.2349999999999999E-2</v>
      </c>
      <c r="I7513">
        <v>0.79944999999999999</v>
      </c>
      <c r="J7513">
        <v>0.43714999999999998</v>
      </c>
      <c r="K7513">
        <v>0.88475000000000004</v>
      </c>
      <c r="L7513">
        <v>0.50434999999999997</v>
      </c>
    </row>
    <row r="7514" spans="1:12" x14ac:dyDescent="0.3">
      <c r="A7514">
        <v>7513</v>
      </c>
      <c r="B7514">
        <v>0.75124999999999997</v>
      </c>
      <c r="C7514">
        <v>0.10245</v>
      </c>
      <c r="D7514">
        <v>0.70784999999999998</v>
      </c>
      <c r="E7514">
        <v>0.10075000000000001</v>
      </c>
      <c r="F7514">
        <v>0.16505</v>
      </c>
      <c r="G7514">
        <v>0.27495000000000003</v>
      </c>
      <c r="H7514">
        <v>0.28734999999999999</v>
      </c>
      <c r="I7514">
        <v>0.38784999999999997</v>
      </c>
      <c r="J7514">
        <v>0.69674999999999998</v>
      </c>
      <c r="K7514">
        <v>0.69625000000000004</v>
      </c>
      <c r="L7514">
        <v>0.15304999999999999</v>
      </c>
    </row>
    <row r="7515" spans="1:12" x14ac:dyDescent="0.3">
      <c r="A7515">
        <v>7514</v>
      </c>
      <c r="B7515">
        <v>0.75134999999999996</v>
      </c>
      <c r="C7515">
        <v>0.21575</v>
      </c>
      <c r="D7515">
        <v>0.22314999999999999</v>
      </c>
      <c r="E7515">
        <v>0.90454999999999997</v>
      </c>
      <c r="F7515">
        <v>0.37364999999999998</v>
      </c>
      <c r="G7515">
        <v>0.70504999999999995</v>
      </c>
      <c r="H7515">
        <v>0.27165</v>
      </c>
      <c r="I7515">
        <v>0.49954999999999999</v>
      </c>
      <c r="J7515">
        <v>0.60794999999999999</v>
      </c>
      <c r="K7515">
        <v>0.88885000000000003</v>
      </c>
      <c r="L7515">
        <v>0.47594999999999998</v>
      </c>
    </row>
    <row r="7516" spans="1:12" x14ac:dyDescent="0.3">
      <c r="A7516">
        <v>7515</v>
      </c>
      <c r="B7516">
        <v>0.75144999999999995</v>
      </c>
      <c r="C7516">
        <v>0.17435</v>
      </c>
      <c r="D7516">
        <v>0.10685</v>
      </c>
      <c r="E7516">
        <v>0.21004999999999999</v>
      </c>
      <c r="F7516">
        <v>0.97775000000000001</v>
      </c>
      <c r="G7516">
        <v>0.10635</v>
      </c>
      <c r="H7516">
        <v>0.68205000000000005</v>
      </c>
      <c r="I7516">
        <v>0.27115</v>
      </c>
      <c r="J7516">
        <v>0.22055</v>
      </c>
      <c r="K7516">
        <v>0.88134999999999997</v>
      </c>
      <c r="L7516">
        <v>0.85965000000000003</v>
      </c>
    </row>
    <row r="7517" spans="1:12" x14ac:dyDescent="0.3">
      <c r="A7517">
        <v>7516</v>
      </c>
      <c r="B7517">
        <v>0.75155000000000005</v>
      </c>
      <c r="C7517">
        <v>0.20305000000000001</v>
      </c>
      <c r="D7517">
        <v>0.19184999999999999</v>
      </c>
      <c r="E7517">
        <v>0.73614999999999997</v>
      </c>
      <c r="F7517">
        <v>0.88734999999999997</v>
      </c>
      <c r="G7517">
        <v>0.43824999999999997</v>
      </c>
      <c r="H7517">
        <v>0.61824999999999997</v>
      </c>
      <c r="I7517">
        <v>0.27634999999999998</v>
      </c>
      <c r="J7517">
        <v>7.0749999999999993E-2</v>
      </c>
      <c r="K7517">
        <v>0.87185000000000001</v>
      </c>
      <c r="L7517">
        <v>0.46365000000000001</v>
      </c>
    </row>
    <row r="7518" spans="1:12" x14ac:dyDescent="0.3">
      <c r="A7518">
        <v>7517</v>
      </c>
      <c r="B7518">
        <v>0.75165000000000004</v>
      </c>
      <c r="C7518">
        <v>0.62244999999999995</v>
      </c>
      <c r="D7518">
        <v>0.67795000000000005</v>
      </c>
      <c r="E7518">
        <v>0.57094999999999996</v>
      </c>
      <c r="F7518">
        <v>0.48504999999999998</v>
      </c>
      <c r="G7518">
        <v>0.68254999999999999</v>
      </c>
      <c r="H7518">
        <v>0.76705000000000001</v>
      </c>
      <c r="I7518">
        <v>0.26374999999999998</v>
      </c>
      <c r="J7518">
        <v>0.26834999999999998</v>
      </c>
      <c r="K7518">
        <v>4.9549999999999997E-2</v>
      </c>
      <c r="L7518">
        <v>0.92625000000000002</v>
      </c>
    </row>
    <row r="7519" spans="1:12" x14ac:dyDescent="0.3">
      <c r="A7519">
        <v>7518</v>
      </c>
      <c r="B7519">
        <v>0.75175000000000003</v>
      </c>
      <c r="C7519">
        <v>0.93095000000000006</v>
      </c>
      <c r="D7519">
        <v>0.81045</v>
      </c>
      <c r="E7519">
        <v>0.57264999999999999</v>
      </c>
      <c r="F7519">
        <v>8.5949999999999999E-2</v>
      </c>
      <c r="G7519">
        <v>0.21375</v>
      </c>
      <c r="H7519">
        <v>0.86465000000000003</v>
      </c>
      <c r="I7519">
        <v>0.81064999999999998</v>
      </c>
      <c r="J7519">
        <v>0.97575000000000001</v>
      </c>
      <c r="K7519">
        <v>0.26235000000000003</v>
      </c>
      <c r="L7519">
        <v>0.65175000000000005</v>
      </c>
    </row>
    <row r="7520" spans="1:12" x14ac:dyDescent="0.3">
      <c r="A7520">
        <v>7519</v>
      </c>
      <c r="B7520">
        <v>0.75185000000000002</v>
      </c>
      <c r="C7520">
        <v>0.85535000000000005</v>
      </c>
      <c r="D7520">
        <v>0.73285</v>
      </c>
      <c r="E7520">
        <v>4.555E-2</v>
      </c>
      <c r="F7520">
        <v>0.38855000000000001</v>
      </c>
      <c r="G7520">
        <v>0.98365000000000002</v>
      </c>
      <c r="H7520">
        <v>0.33934999999999998</v>
      </c>
      <c r="I7520">
        <v>4.1349999999999998E-2</v>
      </c>
      <c r="J7520">
        <v>0.86795</v>
      </c>
      <c r="K7520">
        <v>0.43095</v>
      </c>
      <c r="L7520">
        <v>0.52595000000000003</v>
      </c>
    </row>
    <row r="7521" spans="1:12" x14ac:dyDescent="0.3">
      <c r="A7521">
        <v>7520</v>
      </c>
      <c r="B7521">
        <v>0.75195000000000001</v>
      </c>
      <c r="C7521">
        <v>0.67174999999999996</v>
      </c>
      <c r="D7521">
        <v>0.77715000000000001</v>
      </c>
      <c r="E7521">
        <v>0.18165000000000001</v>
      </c>
      <c r="F7521">
        <v>0.78374999999999995</v>
      </c>
      <c r="G7521">
        <v>0.36345</v>
      </c>
      <c r="H7521">
        <v>0.29965000000000003</v>
      </c>
      <c r="I7521">
        <v>0.44145000000000001</v>
      </c>
      <c r="J7521">
        <v>0.39795000000000003</v>
      </c>
      <c r="K7521">
        <v>0.13944999999999999</v>
      </c>
      <c r="L7521">
        <v>0.51124999999999998</v>
      </c>
    </row>
    <row r="7522" spans="1:12" x14ac:dyDescent="0.3">
      <c r="A7522">
        <v>7521</v>
      </c>
      <c r="B7522">
        <v>0.75205</v>
      </c>
      <c r="C7522">
        <v>6.6049999999999998E-2</v>
      </c>
      <c r="D7522">
        <v>0.26674999999999999</v>
      </c>
      <c r="E7522">
        <v>0.95255000000000001</v>
      </c>
      <c r="F7522">
        <v>0.56864999999999999</v>
      </c>
      <c r="G7522">
        <v>0.24784999999999999</v>
      </c>
      <c r="H7522">
        <v>0.19635</v>
      </c>
      <c r="I7522">
        <v>0.98204999999999998</v>
      </c>
      <c r="J7522">
        <v>0.25645000000000001</v>
      </c>
      <c r="K7522">
        <v>2.9850000000000002E-2</v>
      </c>
      <c r="L7522">
        <v>0.62544999999999995</v>
      </c>
    </row>
    <row r="7523" spans="1:12" x14ac:dyDescent="0.3">
      <c r="A7523">
        <v>7522</v>
      </c>
      <c r="B7523">
        <v>0.75214999999999999</v>
      </c>
      <c r="C7523">
        <v>0.58055000000000001</v>
      </c>
      <c r="D7523">
        <v>0.42904999999999999</v>
      </c>
      <c r="E7523">
        <v>0.27055000000000001</v>
      </c>
      <c r="F7523">
        <v>0.69994999999999996</v>
      </c>
      <c r="G7523">
        <v>0.47265000000000001</v>
      </c>
      <c r="H7523">
        <v>0.43204999999999999</v>
      </c>
      <c r="I7523">
        <v>0.80535000000000001</v>
      </c>
      <c r="J7523">
        <v>0.28625</v>
      </c>
      <c r="K7523">
        <v>0.84035000000000004</v>
      </c>
      <c r="L7523">
        <v>0.94035000000000002</v>
      </c>
    </row>
    <row r="7524" spans="1:12" x14ac:dyDescent="0.3">
      <c r="A7524">
        <v>7523</v>
      </c>
      <c r="B7524">
        <v>0.75224999999999997</v>
      </c>
      <c r="C7524">
        <v>0.95194999999999996</v>
      </c>
      <c r="D7524">
        <v>0.34475</v>
      </c>
      <c r="E7524">
        <v>0.94645000000000001</v>
      </c>
      <c r="F7524">
        <v>0.52664999999999995</v>
      </c>
      <c r="G7524">
        <v>0.73404999999999998</v>
      </c>
      <c r="H7524">
        <v>0.93515000000000004</v>
      </c>
      <c r="I7524">
        <v>0.94205000000000005</v>
      </c>
      <c r="J7524">
        <v>5.6849999999999998E-2</v>
      </c>
      <c r="K7524">
        <v>0.38114999999999999</v>
      </c>
      <c r="L7524">
        <v>0.73924999999999996</v>
      </c>
    </row>
    <row r="7525" spans="1:12" x14ac:dyDescent="0.3">
      <c r="A7525">
        <v>7524</v>
      </c>
      <c r="B7525">
        <v>0.75234999999999996</v>
      </c>
      <c r="C7525">
        <v>0.43435000000000001</v>
      </c>
      <c r="D7525">
        <v>0.98265000000000002</v>
      </c>
      <c r="E7525">
        <v>0.58084999999999998</v>
      </c>
      <c r="F7525">
        <v>1.255E-2</v>
      </c>
      <c r="G7525">
        <v>0.36864999999999998</v>
      </c>
      <c r="H7525">
        <v>0.58455000000000001</v>
      </c>
      <c r="I7525">
        <v>0.21285000000000001</v>
      </c>
      <c r="J7525">
        <v>0.78064999999999996</v>
      </c>
      <c r="K7525">
        <v>0.66735</v>
      </c>
      <c r="L7525">
        <v>0.72965000000000002</v>
      </c>
    </row>
    <row r="7526" spans="1:12" x14ac:dyDescent="0.3">
      <c r="A7526">
        <v>7525</v>
      </c>
      <c r="B7526">
        <v>0.75244999999999995</v>
      </c>
      <c r="C7526">
        <v>0.25764999999999999</v>
      </c>
      <c r="D7526">
        <v>7.2550000000000003E-2</v>
      </c>
      <c r="E7526">
        <v>0.11025</v>
      </c>
      <c r="F7526">
        <v>0.27534999999999998</v>
      </c>
      <c r="G7526">
        <v>0.68964999999999999</v>
      </c>
      <c r="H7526">
        <v>0.68415000000000004</v>
      </c>
      <c r="I7526">
        <v>0.92135</v>
      </c>
      <c r="J7526">
        <v>0.47515000000000002</v>
      </c>
      <c r="K7526">
        <v>0.64924999999999999</v>
      </c>
      <c r="L7526">
        <v>0.24754999999999999</v>
      </c>
    </row>
    <row r="7527" spans="1:12" x14ac:dyDescent="0.3">
      <c r="A7527">
        <v>7526</v>
      </c>
      <c r="B7527">
        <v>0.75255000000000005</v>
      </c>
      <c r="C7527">
        <v>0.23355000000000001</v>
      </c>
      <c r="D7527">
        <v>0.50685000000000002</v>
      </c>
      <c r="E7527">
        <v>0.73185</v>
      </c>
      <c r="F7527">
        <v>0.20465</v>
      </c>
      <c r="G7527">
        <v>0.81064999999999998</v>
      </c>
      <c r="H7527">
        <v>0.13725000000000001</v>
      </c>
      <c r="I7527">
        <v>3.8249999999999999E-2</v>
      </c>
      <c r="J7527">
        <v>0.31374999999999997</v>
      </c>
      <c r="K7527">
        <v>0.45905000000000001</v>
      </c>
      <c r="L7527">
        <v>0.86175000000000002</v>
      </c>
    </row>
    <row r="7528" spans="1:12" x14ac:dyDescent="0.3">
      <c r="A7528">
        <v>7527</v>
      </c>
      <c r="B7528">
        <v>0.75265000000000004</v>
      </c>
      <c r="C7528">
        <v>0.54454999999999998</v>
      </c>
      <c r="D7528">
        <v>0.61855000000000004</v>
      </c>
      <c r="E7528">
        <v>0.76795000000000002</v>
      </c>
      <c r="F7528">
        <v>0.96735000000000004</v>
      </c>
      <c r="G7528">
        <v>0.62414999999999998</v>
      </c>
      <c r="H7528">
        <v>0.21365000000000001</v>
      </c>
      <c r="I7528">
        <v>0.78095000000000003</v>
      </c>
      <c r="J7528">
        <v>0.11335000000000001</v>
      </c>
      <c r="K7528">
        <v>0.81074999999999997</v>
      </c>
      <c r="L7528">
        <v>0.60785</v>
      </c>
    </row>
    <row r="7529" spans="1:12" x14ac:dyDescent="0.3">
      <c r="A7529">
        <v>7528</v>
      </c>
      <c r="B7529">
        <v>0.75275000000000003</v>
      </c>
      <c r="C7529">
        <v>0.98855000000000004</v>
      </c>
      <c r="D7529">
        <v>0.80705000000000005</v>
      </c>
      <c r="E7529">
        <v>0.12465</v>
      </c>
      <c r="F7529">
        <v>0.21354999999999999</v>
      </c>
      <c r="G7529">
        <v>0.49714999999999998</v>
      </c>
      <c r="H7529">
        <v>0.71594999999999998</v>
      </c>
      <c r="I7529">
        <v>0.30614999999999998</v>
      </c>
      <c r="J7529">
        <v>0.99485000000000001</v>
      </c>
      <c r="K7529">
        <v>0.96525000000000005</v>
      </c>
      <c r="L7529">
        <v>0.45384999999999998</v>
      </c>
    </row>
    <row r="7530" spans="1:12" x14ac:dyDescent="0.3">
      <c r="A7530">
        <v>7529</v>
      </c>
      <c r="B7530">
        <v>0.75285000000000002</v>
      </c>
      <c r="C7530">
        <v>0.34584999999999999</v>
      </c>
      <c r="D7530">
        <v>0.19255</v>
      </c>
      <c r="E7530">
        <v>0.30464999999999998</v>
      </c>
      <c r="F7530">
        <v>0.35275000000000001</v>
      </c>
      <c r="G7530">
        <v>0.11484999999999999</v>
      </c>
      <c r="H7530">
        <v>0.23585</v>
      </c>
      <c r="I7530">
        <v>0.60865000000000002</v>
      </c>
      <c r="J7530">
        <v>0.97375</v>
      </c>
      <c r="K7530">
        <v>8.2049999999999998E-2</v>
      </c>
      <c r="L7530">
        <v>0.57315000000000005</v>
      </c>
    </row>
    <row r="7531" spans="1:12" x14ac:dyDescent="0.3">
      <c r="A7531">
        <v>7530</v>
      </c>
      <c r="B7531">
        <v>0.75295000000000001</v>
      </c>
      <c r="C7531">
        <v>0.66764999999999997</v>
      </c>
      <c r="D7531">
        <v>0.61365000000000003</v>
      </c>
      <c r="E7531">
        <v>0.92705000000000004</v>
      </c>
      <c r="F7531">
        <v>2.555E-2</v>
      </c>
      <c r="G7531">
        <v>0.53964999999999996</v>
      </c>
      <c r="H7531">
        <v>0.44395000000000001</v>
      </c>
      <c r="I7531">
        <v>0.76334999999999997</v>
      </c>
      <c r="J7531">
        <v>0.91044999999999998</v>
      </c>
      <c r="K7531">
        <v>0.90725</v>
      </c>
      <c r="L7531">
        <v>2.2249999999999999E-2</v>
      </c>
    </row>
    <row r="7532" spans="1:12" x14ac:dyDescent="0.3">
      <c r="A7532">
        <v>7531</v>
      </c>
      <c r="B7532">
        <v>0.75305</v>
      </c>
      <c r="C7532">
        <v>0.80545</v>
      </c>
      <c r="D7532">
        <v>0.75805</v>
      </c>
      <c r="E7532">
        <v>5.7149999999999999E-2</v>
      </c>
      <c r="F7532">
        <v>0.88055000000000005</v>
      </c>
      <c r="G7532">
        <v>0.56005000000000005</v>
      </c>
      <c r="H7532">
        <v>0.15884999999999999</v>
      </c>
      <c r="I7532">
        <v>0.51054999999999995</v>
      </c>
      <c r="J7532">
        <v>0.41854999999999998</v>
      </c>
      <c r="K7532">
        <v>5.645E-2</v>
      </c>
      <c r="L7532">
        <v>0.12235</v>
      </c>
    </row>
    <row r="7533" spans="1:12" x14ac:dyDescent="0.3">
      <c r="A7533">
        <v>7532</v>
      </c>
      <c r="B7533">
        <v>0.75314999999999999</v>
      </c>
      <c r="C7533">
        <v>0.14824999999999999</v>
      </c>
      <c r="D7533">
        <v>0.45915</v>
      </c>
      <c r="E7533">
        <v>0.85455000000000003</v>
      </c>
      <c r="F7533">
        <v>0.10445</v>
      </c>
      <c r="G7533">
        <v>0.52034999999999998</v>
      </c>
      <c r="H7533">
        <v>0.43554999999999999</v>
      </c>
      <c r="I7533">
        <v>0.29635</v>
      </c>
      <c r="J7533">
        <v>0.94305000000000005</v>
      </c>
      <c r="K7533">
        <v>0.58074999999999999</v>
      </c>
      <c r="L7533">
        <v>0.25664999999999999</v>
      </c>
    </row>
    <row r="7534" spans="1:12" x14ac:dyDescent="0.3">
      <c r="A7534">
        <v>7533</v>
      </c>
      <c r="B7534">
        <v>0.75324999999999998</v>
      </c>
      <c r="C7534">
        <v>0.48804999999999998</v>
      </c>
      <c r="D7534">
        <v>0.14015</v>
      </c>
      <c r="E7534">
        <v>0.70104999999999995</v>
      </c>
      <c r="F7534">
        <v>0.59104999999999996</v>
      </c>
      <c r="G7534">
        <v>0.94245000000000001</v>
      </c>
      <c r="H7534">
        <v>0.17845</v>
      </c>
      <c r="I7534">
        <v>0.75534999999999997</v>
      </c>
      <c r="J7534">
        <v>0.30795</v>
      </c>
      <c r="K7534">
        <v>0.93354999999999999</v>
      </c>
      <c r="L7534">
        <v>0.35854999999999998</v>
      </c>
    </row>
    <row r="7535" spans="1:12" x14ac:dyDescent="0.3">
      <c r="A7535">
        <v>7534</v>
      </c>
      <c r="B7535">
        <v>0.75334999999999996</v>
      </c>
      <c r="C7535">
        <v>0.68205000000000005</v>
      </c>
      <c r="D7535">
        <v>0.46145000000000003</v>
      </c>
      <c r="E7535">
        <v>0.49654999999999999</v>
      </c>
      <c r="F7535">
        <v>0.98675000000000002</v>
      </c>
      <c r="G7535">
        <v>0.69604999999999995</v>
      </c>
      <c r="H7535">
        <v>0.47794999999999999</v>
      </c>
      <c r="I7535">
        <v>0.87524999999999997</v>
      </c>
      <c r="J7535">
        <v>0.32495000000000002</v>
      </c>
      <c r="K7535">
        <v>3.7350000000000001E-2</v>
      </c>
      <c r="L7535">
        <v>0.98724999999999996</v>
      </c>
    </row>
    <row r="7536" spans="1:12" x14ac:dyDescent="0.3">
      <c r="A7536">
        <v>7535</v>
      </c>
      <c r="B7536">
        <v>0.75344999999999995</v>
      </c>
      <c r="C7536">
        <v>0.36395</v>
      </c>
      <c r="D7536">
        <v>0.19445000000000001</v>
      </c>
      <c r="E7536">
        <v>0.38974999999999999</v>
      </c>
      <c r="F7536">
        <v>0.77554999999999996</v>
      </c>
      <c r="G7536">
        <v>0.65244999999999997</v>
      </c>
      <c r="H7536">
        <v>0.37054999999999999</v>
      </c>
      <c r="I7536">
        <v>0.60004999999999997</v>
      </c>
      <c r="J7536">
        <v>0.16825000000000001</v>
      </c>
      <c r="K7536">
        <v>0.35034999999999999</v>
      </c>
      <c r="L7536">
        <v>0.98714999999999997</v>
      </c>
    </row>
    <row r="7537" spans="1:12" x14ac:dyDescent="0.3">
      <c r="A7537">
        <v>7536</v>
      </c>
      <c r="B7537">
        <v>0.75355000000000005</v>
      </c>
      <c r="C7537">
        <v>6.0150000000000002E-2</v>
      </c>
      <c r="D7537">
        <v>0.59275</v>
      </c>
      <c r="E7537">
        <v>0.65815000000000001</v>
      </c>
      <c r="F7537">
        <v>0.84894999999999998</v>
      </c>
      <c r="G7537">
        <v>0.23765</v>
      </c>
      <c r="H7537">
        <v>0.88265000000000005</v>
      </c>
      <c r="I7537">
        <v>0.36604999999999999</v>
      </c>
      <c r="J7537">
        <v>0.83965000000000001</v>
      </c>
      <c r="K7537">
        <v>0.53525</v>
      </c>
      <c r="L7537">
        <v>0.46965000000000001</v>
      </c>
    </row>
    <row r="7538" spans="1:12" x14ac:dyDescent="0.3">
      <c r="A7538">
        <v>7537</v>
      </c>
      <c r="B7538">
        <v>0.75365000000000004</v>
      </c>
      <c r="C7538">
        <v>0.93354999999999999</v>
      </c>
      <c r="D7538">
        <v>0.93864999999999998</v>
      </c>
      <c r="E7538">
        <v>0.43595</v>
      </c>
      <c r="F7538">
        <v>0.40225</v>
      </c>
      <c r="G7538">
        <v>0.17695</v>
      </c>
      <c r="H7538">
        <v>0.97194999999999998</v>
      </c>
      <c r="I7538">
        <v>0.15295</v>
      </c>
      <c r="J7538">
        <v>0.78664999999999996</v>
      </c>
      <c r="K7538">
        <v>0.45195000000000002</v>
      </c>
      <c r="L7538">
        <v>0.40044999999999997</v>
      </c>
    </row>
    <row r="7539" spans="1:12" x14ac:dyDescent="0.3">
      <c r="A7539">
        <v>7538</v>
      </c>
      <c r="B7539">
        <v>0.75375000000000003</v>
      </c>
      <c r="C7539">
        <v>0.24365000000000001</v>
      </c>
      <c r="D7539">
        <v>8.0649999999999999E-2</v>
      </c>
      <c r="E7539">
        <v>0.74824999999999997</v>
      </c>
      <c r="F7539">
        <v>0.54735</v>
      </c>
      <c r="G7539">
        <v>0.92274999999999996</v>
      </c>
      <c r="H7539">
        <v>0.53154999999999997</v>
      </c>
      <c r="I7539">
        <v>0.29415000000000002</v>
      </c>
      <c r="J7539">
        <v>0.64644999999999997</v>
      </c>
      <c r="K7539">
        <v>0.71335000000000004</v>
      </c>
      <c r="L7539">
        <v>0.59245000000000003</v>
      </c>
    </row>
    <row r="7540" spans="1:12" x14ac:dyDescent="0.3">
      <c r="A7540">
        <v>7539</v>
      </c>
      <c r="B7540">
        <v>0.75385000000000002</v>
      </c>
      <c r="C7540">
        <v>0.55505000000000004</v>
      </c>
      <c r="D7540">
        <v>0.56555</v>
      </c>
      <c r="E7540">
        <v>0.75644999999999996</v>
      </c>
      <c r="F7540">
        <v>0.92854999999999999</v>
      </c>
      <c r="G7540">
        <v>3.0949999999999998E-2</v>
      </c>
      <c r="H7540">
        <v>0.91034999999999999</v>
      </c>
      <c r="I7540">
        <v>0.81105000000000005</v>
      </c>
      <c r="J7540">
        <v>3.875E-2</v>
      </c>
      <c r="K7540">
        <v>0.54415000000000002</v>
      </c>
      <c r="L7540">
        <v>0.86465000000000003</v>
      </c>
    </row>
    <row r="7541" spans="1:12" x14ac:dyDescent="0.3">
      <c r="A7541">
        <v>7540</v>
      </c>
      <c r="B7541">
        <v>0.75395000000000001</v>
      </c>
      <c r="C7541">
        <v>0.55935000000000001</v>
      </c>
      <c r="D7541">
        <v>0.48094999999999999</v>
      </c>
      <c r="E7541">
        <v>0.72065000000000001</v>
      </c>
      <c r="F7541">
        <v>0.11845</v>
      </c>
      <c r="G7541">
        <v>0.53895000000000004</v>
      </c>
      <c r="H7541">
        <v>0.97745000000000004</v>
      </c>
      <c r="I7541">
        <v>0.10975</v>
      </c>
      <c r="J7541">
        <v>0.24135000000000001</v>
      </c>
      <c r="K7541">
        <v>0.68694999999999995</v>
      </c>
      <c r="L7541">
        <v>0.82715000000000005</v>
      </c>
    </row>
    <row r="7542" spans="1:12" x14ac:dyDescent="0.3">
      <c r="A7542">
        <v>7541</v>
      </c>
      <c r="B7542">
        <v>0.75405</v>
      </c>
      <c r="C7542">
        <v>0.17635000000000001</v>
      </c>
      <c r="D7542">
        <v>0.19025</v>
      </c>
      <c r="E7542">
        <v>0.19585</v>
      </c>
      <c r="F7542">
        <v>0.12375</v>
      </c>
      <c r="G7542">
        <v>0.54864999999999997</v>
      </c>
      <c r="H7542">
        <v>0.35054999999999997</v>
      </c>
      <c r="I7542">
        <v>0.67044999999999999</v>
      </c>
      <c r="J7542">
        <v>0.18645</v>
      </c>
      <c r="K7542">
        <v>0.49164999999999998</v>
      </c>
      <c r="L7542">
        <v>0.10815</v>
      </c>
    </row>
    <row r="7543" spans="1:12" x14ac:dyDescent="0.3">
      <c r="A7543">
        <v>7542</v>
      </c>
      <c r="B7543">
        <v>0.75414999999999999</v>
      </c>
      <c r="C7543">
        <v>0.92154999999999998</v>
      </c>
      <c r="D7543">
        <v>0.87775000000000003</v>
      </c>
      <c r="E7543">
        <v>0.95284999999999997</v>
      </c>
      <c r="F7543">
        <v>0.23005</v>
      </c>
      <c r="G7543">
        <v>0.45174999999999998</v>
      </c>
      <c r="H7543">
        <v>0.20774999999999999</v>
      </c>
      <c r="I7543">
        <v>3.5349999999999999E-2</v>
      </c>
      <c r="J7543">
        <v>0.55284999999999995</v>
      </c>
      <c r="K7543">
        <v>0.38924999999999998</v>
      </c>
      <c r="L7543">
        <v>0.97775000000000001</v>
      </c>
    </row>
    <row r="7544" spans="1:12" x14ac:dyDescent="0.3">
      <c r="A7544">
        <v>7543</v>
      </c>
      <c r="B7544">
        <v>0.75424999999999998</v>
      </c>
      <c r="C7544">
        <v>0.84975000000000001</v>
      </c>
      <c r="D7544">
        <v>0.54895000000000005</v>
      </c>
      <c r="E7544">
        <v>0.91244999999999998</v>
      </c>
      <c r="F7544">
        <v>0.86265000000000003</v>
      </c>
      <c r="G7544">
        <v>0.99504999999999999</v>
      </c>
      <c r="H7544">
        <v>0.52154999999999996</v>
      </c>
      <c r="I7544">
        <v>1.325E-2</v>
      </c>
      <c r="J7544">
        <v>0.45895000000000002</v>
      </c>
      <c r="K7544">
        <v>0.42465000000000003</v>
      </c>
      <c r="L7544">
        <v>0.58784999999999998</v>
      </c>
    </row>
    <row r="7545" spans="1:12" x14ac:dyDescent="0.3">
      <c r="A7545">
        <v>7544</v>
      </c>
      <c r="B7545">
        <v>0.75434999999999997</v>
      </c>
      <c r="C7545">
        <v>0.50205</v>
      </c>
      <c r="D7545">
        <v>8.9050000000000004E-2</v>
      </c>
      <c r="E7545">
        <v>0.48035</v>
      </c>
      <c r="F7545">
        <v>0.42235</v>
      </c>
      <c r="G7545">
        <v>0.26824999999999999</v>
      </c>
      <c r="H7545">
        <v>0.42814999999999998</v>
      </c>
      <c r="I7545">
        <v>0.89664999999999995</v>
      </c>
      <c r="J7545">
        <v>0.92154999999999998</v>
      </c>
      <c r="K7545">
        <v>0.50465000000000004</v>
      </c>
      <c r="L7545">
        <v>0.87895000000000001</v>
      </c>
    </row>
    <row r="7546" spans="1:12" x14ac:dyDescent="0.3">
      <c r="A7546">
        <v>7545</v>
      </c>
      <c r="B7546">
        <v>0.75444999999999995</v>
      </c>
      <c r="C7546">
        <v>0.26534999999999997</v>
      </c>
      <c r="D7546">
        <v>0.96625000000000005</v>
      </c>
      <c r="E7546">
        <v>0.49475000000000002</v>
      </c>
      <c r="F7546">
        <v>0.55274999999999996</v>
      </c>
      <c r="G7546">
        <v>0.66674999999999995</v>
      </c>
      <c r="H7546">
        <v>0.31085000000000002</v>
      </c>
      <c r="I7546">
        <v>0.20094999999999999</v>
      </c>
      <c r="J7546">
        <v>0.99395</v>
      </c>
      <c r="K7546">
        <v>0.26434999999999997</v>
      </c>
      <c r="L7546">
        <v>0.45874999999999999</v>
      </c>
    </row>
    <row r="7547" spans="1:12" x14ac:dyDescent="0.3">
      <c r="A7547">
        <v>7546</v>
      </c>
      <c r="B7547">
        <v>0.75455000000000005</v>
      </c>
      <c r="C7547">
        <v>0.55184999999999995</v>
      </c>
      <c r="D7547">
        <v>0.35715000000000002</v>
      </c>
      <c r="E7547">
        <v>8.9550000000000005E-2</v>
      </c>
      <c r="F7547">
        <v>0.25064999999999998</v>
      </c>
      <c r="G7547">
        <v>0.61165000000000003</v>
      </c>
      <c r="H7547">
        <v>0.65234999999999999</v>
      </c>
      <c r="I7547">
        <v>0.97994999999999999</v>
      </c>
      <c r="J7547">
        <v>0.84614999999999996</v>
      </c>
      <c r="K7547">
        <v>0.47134999999999999</v>
      </c>
      <c r="L7547">
        <v>0.88744999999999996</v>
      </c>
    </row>
    <row r="7548" spans="1:12" x14ac:dyDescent="0.3">
      <c r="A7548">
        <v>7547</v>
      </c>
      <c r="B7548">
        <v>0.75465000000000004</v>
      </c>
      <c r="C7548">
        <v>0.47034999999999999</v>
      </c>
      <c r="D7548">
        <v>8.0850000000000005E-2</v>
      </c>
      <c r="E7548">
        <v>0.13325000000000001</v>
      </c>
      <c r="F7548">
        <v>0.74075000000000002</v>
      </c>
      <c r="G7548">
        <v>0.95204999999999995</v>
      </c>
      <c r="H7548">
        <v>0.53585000000000005</v>
      </c>
      <c r="I7548">
        <v>0.60165000000000002</v>
      </c>
      <c r="J7548">
        <v>0.58494999999999997</v>
      </c>
      <c r="K7548">
        <v>0.78054999999999997</v>
      </c>
      <c r="L7548">
        <v>0.22685</v>
      </c>
    </row>
    <row r="7549" spans="1:12" x14ac:dyDescent="0.3">
      <c r="A7549">
        <v>7548</v>
      </c>
      <c r="B7549">
        <v>0.75475000000000003</v>
      </c>
      <c r="C7549">
        <v>0.56715000000000004</v>
      </c>
      <c r="D7549">
        <v>0.59365000000000001</v>
      </c>
      <c r="E7549">
        <v>0.63134999999999997</v>
      </c>
      <c r="F7549">
        <v>0.81305000000000005</v>
      </c>
      <c r="G7549">
        <v>0.63214999999999999</v>
      </c>
      <c r="H7549">
        <v>0.97804999999999997</v>
      </c>
      <c r="I7549">
        <v>0.93415000000000004</v>
      </c>
      <c r="J7549">
        <v>0.23225000000000001</v>
      </c>
      <c r="K7549">
        <v>0.49314999999999998</v>
      </c>
      <c r="L7549">
        <v>0.27694999999999997</v>
      </c>
    </row>
    <row r="7550" spans="1:12" x14ac:dyDescent="0.3">
      <c r="A7550">
        <v>7549</v>
      </c>
      <c r="B7550">
        <v>0.75485000000000002</v>
      </c>
      <c r="C7550">
        <v>0.11545</v>
      </c>
      <c r="D7550">
        <v>0.20585000000000001</v>
      </c>
      <c r="E7550">
        <v>0.93264999999999998</v>
      </c>
      <c r="F7550">
        <v>0.63344999999999996</v>
      </c>
      <c r="G7550">
        <v>0.77934999999999999</v>
      </c>
      <c r="H7550">
        <v>0.21095</v>
      </c>
      <c r="I7550">
        <v>0.42525000000000002</v>
      </c>
      <c r="J7550">
        <v>0.31695000000000001</v>
      </c>
      <c r="K7550">
        <v>0.58925000000000005</v>
      </c>
      <c r="L7550">
        <v>0.21335000000000001</v>
      </c>
    </row>
    <row r="7551" spans="1:12" x14ac:dyDescent="0.3">
      <c r="A7551">
        <v>7550</v>
      </c>
      <c r="B7551">
        <v>0.75495000000000001</v>
      </c>
      <c r="C7551">
        <v>0.30064999999999997</v>
      </c>
      <c r="D7551">
        <v>0.30904999999999999</v>
      </c>
      <c r="E7551">
        <v>0.72265000000000001</v>
      </c>
      <c r="F7551">
        <v>4.5850000000000002E-2</v>
      </c>
      <c r="G7551">
        <v>0.98375000000000001</v>
      </c>
      <c r="H7551">
        <v>0.80215000000000003</v>
      </c>
      <c r="I7551">
        <v>0.57965</v>
      </c>
      <c r="J7551">
        <v>0.21415000000000001</v>
      </c>
      <c r="K7551">
        <v>0.85865000000000002</v>
      </c>
      <c r="L7551">
        <v>7.5149999999999995E-2</v>
      </c>
    </row>
    <row r="7552" spans="1:12" x14ac:dyDescent="0.3">
      <c r="A7552">
        <v>7551</v>
      </c>
      <c r="B7552">
        <v>0.75505</v>
      </c>
      <c r="C7552">
        <v>0.37524999999999997</v>
      </c>
      <c r="D7552">
        <v>0.95274999999999999</v>
      </c>
      <c r="E7552">
        <v>0.73165000000000002</v>
      </c>
      <c r="F7552">
        <v>0.20855000000000001</v>
      </c>
      <c r="G7552">
        <v>0.64444999999999997</v>
      </c>
      <c r="H7552">
        <v>0.72994999999999999</v>
      </c>
      <c r="I7552">
        <v>0.13475000000000001</v>
      </c>
      <c r="J7552">
        <v>0.95615000000000006</v>
      </c>
      <c r="K7552">
        <v>9.1450000000000004E-2</v>
      </c>
      <c r="L7552">
        <v>0.41205000000000003</v>
      </c>
    </row>
    <row r="7553" spans="1:12" x14ac:dyDescent="0.3">
      <c r="A7553">
        <v>7552</v>
      </c>
      <c r="B7553">
        <v>0.75514999999999999</v>
      </c>
      <c r="C7553">
        <v>0.45165</v>
      </c>
      <c r="D7553">
        <v>0.16295000000000001</v>
      </c>
      <c r="E7553">
        <v>0.65015000000000001</v>
      </c>
      <c r="F7553">
        <v>0.29235</v>
      </c>
      <c r="G7553">
        <v>0.17385</v>
      </c>
      <c r="H7553">
        <v>0.12425</v>
      </c>
      <c r="I7553">
        <v>0.71445000000000003</v>
      </c>
      <c r="J7553">
        <v>0.62034999999999996</v>
      </c>
      <c r="K7553">
        <v>0.43375000000000002</v>
      </c>
      <c r="L7553">
        <v>0.24775</v>
      </c>
    </row>
    <row r="7554" spans="1:12" x14ac:dyDescent="0.3">
      <c r="A7554">
        <v>7553</v>
      </c>
      <c r="B7554">
        <v>0.75524999999999998</v>
      </c>
      <c r="C7554">
        <v>1.2149999999999999E-2</v>
      </c>
      <c r="D7554">
        <v>0.99655000000000005</v>
      </c>
      <c r="E7554">
        <v>0.91305000000000003</v>
      </c>
      <c r="F7554">
        <v>0.58975</v>
      </c>
      <c r="G7554">
        <v>0.83455000000000001</v>
      </c>
      <c r="H7554">
        <v>0.17285</v>
      </c>
      <c r="I7554">
        <v>4.6249999999999999E-2</v>
      </c>
      <c r="J7554">
        <v>0.75744999999999996</v>
      </c>
      <c r="K7554">
        <v>0.34425</v>
      </c>
      <c r="L7554">
        <v>0.51765000000000005</v>
      </c>
    </row>
    <row r="7555" spans="1:12" x14ac:dyDescent="0.3">
      <c r="A7555">
        <v>7554</v>
      </c>
      <c r="B7555">
        <v>0.75534999999999997</v>
      </c>
      <c r="C7555">
        <v>0.86814999999999998</v>
      </c>
      <c r="D7555">
        <v>0.58474999999999999</v>
      </c>
      <c r="E7555">
        <v>0.41785</v>
      </c>
      <c r="F7555">
        <v>0.18215000000000001</v>
      </c>
      <c r="G7555">
        <v>0.56445000000000001</v>
      </c>
      <c r="H7555">
        <v>0.25685000000000002</v>
      </c>
      <c r="I7555">
        <v>0.78125</v>
      </c>
      <c r="J7555">
        <v>0.94804999999999995</v>
      </c>
      <c r="K7555">
        <v>0.84435000000000004</v>
      </c>
      <c r="L7555">
        <v>0.93535000000000001</v>
      </c>
    </row>
    <row r="7556" spans="1:12" x14ac:dyDescent="0.3">
      <c r="A7556">
        <v>7555</v>
      </c>
      <c r="B7556">
        <v>0.75544999999999995</v>
      </c>
      <c r="C7556">
        <v>0.20665</v>
      </c>
      <c r="D7556">
        <v>0.77775000000000005</v>
      </c>
      <c r="E7556">
        <v>0.66815000000000002</v>
      </c>
      <c r="F7556">
        <v>0.13155</v>
      </c>
      <c r="G7556">
        <v>0.96014999999999995</v>
      </c>
      <c r="H7556">
        <v>0.47585</v>
      </c>
      <c r="I7556">
        <v>0.78115000000000001</v>
      </c>
      <c r="J7556">
        <v>0.10985</v>
      </c>
      <c r="K7556">
        <v>0.99075000000000002</v>
      </c>
      <c r="L7556">
        <v>0.46174999999999999</v>
      </c>
    </row>
    <row r="7557" spans="1:12" x14ac:dyDescent="0.3">
      <c r="A7557">
        <v>7556</v>
      </c>
      <c r="B7557">
        <v>0.75555000000000005</v>
      </c>
      <c r="C7557">
        <v>0.72845000000000004</v>
      </c>
      <c r="D7557">
        <v>0.41354999999999997</v>
      </c>
      <c r="E7557">
        <v>1.585E-2</v>
      </c>
      <c r="F7557">
        <v>0.17865</v>
      </c>
      <c r="G7557">
        <v>3.2849999999999997E-2</v>
      </c>
      <c r="H7557">
        <v>0.32374999999999998</v>
      </c>
      <c r="I7557">
        <v>0.25485000000000002</v>
      </c>
      <c r="J7557">
        <v>0.82315000000000005</v>
      </c>
      <c r="K7557">
        <v>0.34044999999999997</v>
      </c>
      <c r="L7557">
        <v>0.13965</v>
      </c>
    </row>
    <row r="7558" spans="1:12" x14ac:dyDescent="0.3">
      <c r="A7558">
        <v>7557</v>
      </c>
      <c r="B7558">
        <v>0.75565000000000004</v>
      </c>
      <c r="C7558">
        <v>0.74844999999999995</v>
      </c>
      <c r="D7558">
        <v>0.88824999999999998</v>
      </c>
      <c r="E7558">
        <v>0.96335000000000004</v>
      </c>
      <c r="F7558">
        <v>0.98985000000000001</v>
      </c>
      <c r="G7558">
        <v>0.43214999999999998</v>
      </c>
      <c r="H7558">
        <v>0.90544999999999998</v>
      </c>
      <c r="I7558">
        <v>1.085E-2</v>
      </c>
      <c r="J7558">
        <v>6.4750000000000002E-2</v>
      </c>
      <c r="K7558">
        <v>0.97775000000000001</v>
      </c>
      <c r="L7558">
        <v>0.47804999999999997</v>
      </c>
    </row>
    <row r="7559" spans="1:12" x14ac:dyDescent="0.3">
      <c r="A7559">
        <v>7558</v>
      </c>
      <c r="B7559">
        <v>0.75575000000000003</v>
      </c>
      <c r="C7559">
        <v>0.79705000000000004</v>
      </c>
      <c r="D7559">
        <v>0.30114999999999997</v>
      </c>
      <c r="E7559">
        <v>0.37235000000000001</v>
      </c>
      <c r="F7559">
        <v>0.90654999999999997</v>
      </c>
      <c r="G7559">
        <v>0.24825</v>
      </c>
      <c r="H7559">
        <v>0.12435</v>
      </c>
      <c r="I7559">
        <v>0.38845000000000002</v>
      </c>
      <c r="J7559">
        <v>0.10445</v>
      </c>
      <c r="K7559">
        <v>0.26305000000000001</v>
      </c>
      <c r="L7559">
        <v>0.12554999999999999</v>
      </c>
    </row>
    <row r="7560" spans="1:12" x14ac:dyDescent="0.3">
      <c r="A7560">
        <v>7559</v>
      </c>
      <c r="B7560">
        <v>0.75585000000000002</v>
      </c>
      <c r="C7560">
        <v>0.49375000000000002</v>
      </c>
      <c r="D7560">
        <v>0.84494999999999998</v>
      </c>
      <c r="E7560">
        <v>0.59504999999999997</v>
      </c>
      <c r="F7560">
        <v>0.42144999999999999</v>
      </c>
      <c r="G7560">
        <v>0.40615000000000001</v>
      </c>
      <c r="H7560">
        <v>0.99075000000000002</v>
      </c>
      <c r="I7560">
        <v>0.82915000000000005</v>
      </c>
      <c r="J7560">
        <v>0.46684999999999999</v>
      </c>
      <c r="K7560">
        <v>0.63185000000000002</v>
      </c>
      <c r="L7560">
        <v>0.65854999999999997</v>
      </c>
    </row>
    <row r="7561" spans="1:12" x14ac:dyDescent="0.3">
      <c r="A7561">
        <v>7560</v>
      </c>
      <c r="B7561">
        <v>0.75595000000000001</v>
      </c>
      <c r="C7561">
        <v>0.80554999999999999</v>
      </c>
      <c r="D7561">
        <v>0.75865000000000005</v>
      </c>
      <c r="E7561">
        <v>0.77775000000000005</v>
      </c>
      <c r="F7561">
        <v>0.43114999999999998</v>
      </c>
      <c r="G7561">
        <v>0.70445000000000002</v>
      </c>
      <c r="H7561">
        <v>0.87544999999999995</v>
      </c>
      <c r="I7561">
        <v>0.13425000000000001</v>
      </c>
      <c r="J7561">
        <v>0.46234999999999998</v>
      </c>
      <c r="K7561">
        <v>2.9049999999999999E-2</v>
      </c>
      <c r="L7561">
        <v>0.49914999999999998</v>
      </c>
    </row>
    <row r="7562" spans="1:12" x14ac:dyDescent="0.3">
      <c r="A7562">
        <v>7561</v>
      </c>
      <c r="B7562">
        <v>0.75605</v>
      </c>
      <c r="C7562">
        <v>4.3749999999999997E-2</v>
      </c>
      <c r="D7562">
        <v>0.82174999999999998</v>
      </c>
      <c r="E7562">
        <v>0.82035000000000002</v>
      </c>
      <c r="F7562">
        <v>0.18335000000000001</v>
      </c>
      <c r="G7562">
        <v>0.76765000000000005</v>
      </c>
      <c r="H7562">
        <v>0.86485000000000001</v>
      </c>
      <c r="I7562">
        <v>0.71084999999999998</v>
      </c>
      <c r="J7562">
        <v>0.42675000000000002</v>
      </c>
      <c r="K7562">
        <v>0.68564999999999998</v>
      </c>
      <c r="L7562">
        <v>0.56355</v>
      </c>
    </row>
    <row r="7563" spans="1:12" x14ac:dyDescent="0.3">
      <c r="A7563">
        <v>7562</v>
      </c>
      <c r="B7563">
        <v>0.75614999999999999</v>
      </c>
      <c r="C7563">
        <v>0.53995000000000004</v>
      </c>
      <c r="D7563">
        <v>0.69745000000000001</v>
      </c>
      <c r="E7563">
        <v>0.68654999999999999</v>
      </c>
      <c r="F7563">
        <v>0.71555000000000002</v>
      </c>
      <c r="G7563">
        <v>0.25945000000000001</v>
      </c>
      <c r="H7563">
        <v>0.25595000000000001</v>
      </c>
      <c r="I7563">
        <v>8.455E-2</v>
      </c>
      <c r="J7563">
        <v>0.90834999999999999</v>
      </c>
      <c r="K7563">
        <v>0.95904999999999996</v>
      </c>
      <c r="L7563">
        <v>1.8149999999999999E-2</v>
      </c>
    </row>
    <row r="7564" spans="1:12" x14ac:dyDescent="0.3">
      <c r="A7564">
        <v>7563</v>
      </c>
      <c r="B7564">
        <v>0.75624999999999998</v>
      </c>
      <c r="C7564">
        <v>0.60104999999999997</v>
      </c>
      <c r="D7564">
        <v>0.92464999999999997</v>
      </c>
      <c r="E7564">
        <v>0.78044999999999998</v>
      </c>
      <c r="F7564">
        <v>0.45215</v>
      </c>
      <c r="G7564">
        <v>9.715E-2</v>
      </c>
      <c r="H7564">
        <v>0.16644999999999999</v>
      </c>
      <c r="I7564">
        <v>0.69074999999999998</v>
      </c>
      <c r="J7564">
        <v>0.84435000000000004</v>
      </c>
      <c r="K7564">
        <v>0.60424999999999995</v>
      </c>
      <c r="L7564">
        <v>0.19975000000000001</v>
      </c>
    </row>
    <row r="7565" spans="1:12" x14ac:dyDescent="0.3">
      <c r="A7565">
        <v>7564</v>
      </c>
      <c r="B7565">
        <v>0.75634999999999997</v>
      </c>
      <c r="C7565">
        <v>0.12675</v>
      </c>
      <c r="D7565">
        <v>0.31564999999999999</v>
      </c>
      <c r="E7565">
        <v>0.89544999999999997</v>
      </c>
      <c r="F7565">
        <v>0.47125</v>
      </c>
      <c r="G7565">
        <v>0.49604999999999999</v>
      </c>
      <c r="H7565">
        <v>0.19664999999999999</v>
      </c>
      <c r="I7565">
        <v>0.17224999999999999</v>
      </c>
      <c r="J7565">
        <v>0.47225</v>
      </c>
      <c r="K7565">
        <v>0.63224999999999998</v>
      </c>
      <c r="L7565">
        <v>0.77085000000000004</v>
      </c>
    </row>
    <row r="7566" spans="1:12" x14ac:dyDescent="0.3">
      <c r="A7566">
        <v>7565</v>
      </c>
      <c r="B7566">
        <v>0.75644999999999996</v>
      </c>
      <c r="C7566">
        <v>0.54674999999999996</v>
      </c>
      <c r="D7566">
        <v>3.2649999999999998E-2</v>
      </c>
      <c r="E7566">
        <v>0.85424999999999995</v>
      </c>
      <c r="F7566">
        <v>0.16835</v>
      </c>
      <c r="G7566">
        <v>0.15755</v>
      </c>
      <c r="H7566">
        <v>0.68725000000000003</v>
      </c>
      <c r="I7566">
        <v>0.49875000000000003</v>
      </c>
      <c r="J7566">
        <v>0.86765000000000003</v>
      </c>
      <c r="K7566">
        <v>0.53325</v>
      </c>
      <c r="L7566">
        <v>0.96425000000000005</v>
      </c>
    </row>
    <row r="7567" spans="1:12" x14ac:dyDescent="0.3">
      <c r="A7567">
        <v>7566</v>
      </c>
      <c r="B7567">
        <v>0.75654999999999994</v>
      </c>
      <c r="C7567">
        <v>0.42654999999999998</v>
      </c>
      <c r="D7567">
        <v>1.3050000000000001E-2</v>
      </c>
      <c r="E7567">
        <v>0.33515</v>
      </c>
      <c r="F7567">
        <v>0.81694999999999995</v>
      </c>
      <c r="G7567">
        <v>0.80954999999999999</v>
      </c>
      <c r="H7567">
        <v>0.48904999999999998</v>
      </c>
      <c r="I7567">
        <v>0.78215000000000001</v>
      </c>
      <c r="J7567">
        <v>0.15725</v>
      </c>
      <c r="K7567">
        <v>0.85775000000000001</v>
      </c>
      <c r="L7567">
        <v>0.14495</v>
      </c>
    </row>
    <row r="7568" spans="1:12" x14ac:dyDescent="0.3">
      <c r="A7568">
        <v>7567</v>
      </c>
      <c r="B7568">
        <v>0.75665000000000004</v>
      </c>
      <c r="C7568">
        <v>0.65774999999999995</v>
      </c>
      <c r="D7568">
        <v>0.17365</v>
      </c>
      <c r="E7568">
        <v>0.20294999999999999</v>
      </c>
      <c r="F7568">
        <v>7.9350000000000004E-2</v>
      </c>
      <c r="G7568">
        <v>0.78095000000000003</v>
      </c>
      <c r="H7568">
        <v>0.53964999999999996</v>
      </c>
      <c r="I7568">
        <v>7.9750000000000001E-2</v>
      </c>
      <c r="J7568">
        <v>0.60394999999999999</v>
      </c>
      <c r="K7568">
        <v>0.63254999999999995</v>
      </c>
      <c r="L7568">
        <v>0.42235</v>
      </c>
    </row>
    <row r="7569" spans="1:12" x14ac:dyDescent="0.3">
      <c r="A7569">
        <v>7568</v>
      </c>
      <c r="B7569">
        <v>0.75675000000000003</v>
      </c>
      <c r="C7569">
        <v>0.72565000000000002</v>
      </c>
      <c r="D7569">
        <v>0.41915000000000002</v>
      </c>
      <c r="E7569">
        <v>0.89444999999999997</v>
      </c>
      <c r="F7569">
        <v>0.79884999999999995</v>
      </c>
      <c r="G7569">
        <v>0.77864999999999995</v>
      </c>
      <c r="H7569">
        <v>0.14635000000000001</v>
      </c>
      <c r="I7569">
        <v>0.44214999999999999</v>
      </c>
      <c r="J7569">
        <v>0.46134999999999998</v>
      </c>
      <c r="K7569">
        <v>0.10705000000000001</v>
      </c>
      <c r="L7569">
        <v>0.30925000000000002</v>
      </c>
    </row>
    <row r="7570" spans="1:12" x14ac:dyDescent="0.3">
      <c r="A7570">
        <v>7569</v>
      </c>
      <c r="B7570">
        <v>0.75685000000000002</v>
      </c>
      <c r="C7570">
        <v>0.62134999999999996</v>
      </c>
      <c r="D7570">
        <v>0.31435000000000002</v>
      </c>
      <c r="E7570">
        <v>0.99724999999999997</v>
      </c>
      <c r="F7570">
        <v>0.46605000000000002</v>
      </c>
      <c r="G7570">
        <v>0.19384999999999999</v>
      </c>
      <c r="H7570">
        <v>0.47725000000000001</v>
      </c>
      <c r="I7570">
        <v>0.56855</v>
      </c>
      <c r="J7570">
        <v>2.8250000000000001E-2</v>
      </c>
      <c r="K7570">
        <v>0.27484999999999998</v>
      </c>
      <c r="L7570">
        <v>1.9550000000000001E-2</v>
      </c>
    </row>
    <row r="7571" spans="1:12" x14ac:dyDescent="0.3">
      <c r="A7571">
        <v>7570</v>
      </c>
      <c r="B7571">
        <v>0.75695000000000001</v>
      </c>
      <c r="C7571">
        <v>7.0949999999999999E-2</v>
      </c>
      <c r="D7571">
        <v>0.59255000000000002</v>
      </c>
      <c r="E7571">
        <v>0.77234999999999998</v>
      </c>
      <c r="F7571">
        <v>0.67884999999999995</v>
      </c>
      <c r="G7571">
        <v>0.96694999999999998</v>
      </c>
      <c r="H7571">
        <v>0.53754999999999997</v>
      </c>
      <c r="I7571">
        <v>0.23375000000000001</v>
      </c>
      <c r="J7571">
        <v>0.46375</v>
      </c>
      <c r="K7571">
        <v>0.83835000000000004</v>
      </c>
      <c r="L7571">
        <v>5.7250000000000002E-2</v>
      </c>
    </row>
    <row r="7572" spans="1:12" x14ac:dyDescent="0.3">
      <c r="A7572">
        <v>7571</v>
      </c>
      <c r="B7572">
        <v>0.75705</v>
      </c>
      <c r="C7572">
        <v>0.67645</v>
      </c>
      <c r="D7572">
        <v>2.4549999999999999E-2</v>
      </c>
      <c r="E7572">
        <v>0.24445</v>
      </c>
      <c r="F7572">
        <v>0.97014999999999996</v>
      </c>
      <c r="G7572">
        <v>0.12615000000000001</v>
      </c>
      <c r="H7572">
        <v>0.70084999999999997</v>
      </c>
      <c r="I7572">
        <v>0.23244999999999999</v>
      </c>
      <c r="J7572">
        <v>0.21045</v>
      </c>
      <c r="K7572">
        <v>8.5550000000000001E-2</v>
      </c>
      <c r="L7572">
        <v>0.58955000000000002</v>
      </c>
    </row>
    <row r="7573" spans="1:12" x14ac:dyDescent="0.3">
      <c r="A7573">
        <v>7572</v>
      </c>
      <c r="B7573">
        <v>0.75714999999999999</v>
      </c>
      <c r="C7573">
        <v>3.8949999999999999E-2</v>
      </c>
      <c r="D7573">
        <v>0.10034999999999999</v>
      </c>
      <c r="E7573">
        <v>0.66405000000000003</v>
      </c>
      <c r="F7573">
        <v>0.32534999999999997</v>
      </c>
      <c r="G7573">
        <v>5.7549999999999997E-2</v>
      </c>
      <c r="H7573">
        <v>0.80715000000000003</v>
      </c>
      <c r="I7573">
        <v>4.2750000000000003E-2</v>
      </c>
      <c r="J7573">
        <v>0.85594999999999999</v>
      </c>
      <c r="K7573">
        <v>0.66925000000000001</v>
      </c>
      <c r="L7573">
        <v>0.52675000000000005</v>
      </c>
    </row>
    <row r="7574" spans="1:12" x14ac:dyDescent="0.3">
      <c r="A7574">
        <v>7573</v>
      </c>
      <c r="B7574">
        <v>0.75724999999999998</v>
      </c>
      <c r="C7574">
        <v>0.63985000000000003</v>
      </c>
      <c r="D7574">
        <v>6.5449999999999994E-2</v>
      </c>
      <c r="E7574">
        <v>0.69784999999999997</v>
      </c>
      <c r="F7574">
        <v>0.16095000000000001</v>
      </c>
      <c r="G7574">
        <v>2.0049999999999998E-2</v>
      </c>
      <c r="H7574">
        <v>0.78964999999999996</v>
      </c>
      <c r="I7574">
        <v>0.95284999999999997</v>
      </c>
      <c r="J7574">
        <v>0.31054999999999999</v>
      </c>
      <c r="K7574">
        <v>0.17845</v>
      </c>
      <c r="L7574">
        <v>0.23315</v>
      </c>
    </row>
    <row r="7575" spans="1:12" x14ac:dyDescent="0.3">
      <c r="A7575">
        <v>7574</v>
      </c>
      <c r="B7575">
        <v>0.75734999999999997</v>
      </c>
      <c r="C7575">
        <v>0.56684999999999997</v>
      </c>
      <c r="D7575">
        <v>0.74444999999999995</v>
      </c>
      <c r="E7575">
        <v>0.59624999999999995</v>
      </c>
      <c r="F7575">
        <v>0.83684999999999998</v>
      </c>
      <c r="G7575">
        <v>0.45695000000000002</v>
      </c>
      <c r="H7575">
        <v>0.55335000000000001</v>
      </c>
      <c r="I7575">
        <v>0.27524999999999999</v>
      </c>
      <c r="J7575">
        <v>0.12855</v>
      </c>
      <c r="K7575">
        <v>0.76424999999999998</v>
      </c>
      <c r="L7575">
        <v>0.39324999999999999</v>
      </c>
    </row>
    <row r="7576" spans="1:12" x14ac:dyDescent="0.3">
      <c r="A7576">
        <v>7575</v>
      </c>
      <c r="B7576">
        <v>0.75744999999999996</v>
      </c>
      <c r="C7576">
        <v>0.30714999999999998</v>
      </c>
      <c r="D7576">
        <v>1.8350000000000002E-2</v>
      </c>
      <c r="E7576">
        <v>0.72335000000000005</v>
      </c>
      <c r="F7576">
        <v>0.28005000000000002</v>
      </c>
      <c r="G7576">
        <v>0.86134999999999995</v>
      </c>
      <c r="H7576">
        <v>0.59784999999999999</v>
      </c>
      <c r="I7576">
        <v>0.29315000000000002</v>
      </c>
      <c r="J7576">
        <v>0.47265000000000001</v>
      </c>
      <c r="K7576">
        <v>0.62834999999999996</v>
      </c>
      <c r="L7576">
        <v>0.58975</v>
      </c>
    </row>
    <row r="7577" spans="1:12" x14ac:dyDescent="0.3">
      <c r="A7577">
        <v>7576</v>
      </c>
      <c r="B7577">
        <v>0.75754999999999995</v>
      </c>
      <c r="C7577">
        <v>0.39184999999999998</v>
      </c>
      <c r="D7577">
        <v>9.7449999999999995E-2</v>
      </c>
      <c r="E7577">
        <v>0.25874999999999998</v>
      </c>
      <c r="F7577">
        <v>0.55415000000000003</v>
      </c>
      <c r="G7577">
        <v>0.92344999999999999</v>
      </c>
      <c r="H7577">
        <v>0.32185000000000002</v>
      </c>
      <c r="I7577">
        <v>0.93535000000000001</v>
      </c>
      <c r="J7577">
        <v>0.99895</v>
      </c>
      <c r="K7577">
        <v>0.22095000000000001</v>
      </c>
      <c r="L7577">
        <v>0.67015000000000002</v>
      </c>
    </row>
    <row r="7578" spans="1:12" x14ac:dyDescent="0.3">
      <c r="A7578">
        <v>7577</v>
      </c>
      <c r="B7578">
        <v>0.75765000000000005</v>
      </c>
      <c r="C7578">
        <v>0.50175000000000003</v>
      </c>
      <c r="D7578">
        <v>8.9749999999999996E-2</v>
      </c>
      <c r="E7578">
        <v>0.56184999999999996</v>
      </c>
      <c r="F7578">
        <v>0.87685000000000002</v>
      </c>
      <c r="G7578">
        <v>0.52664999999999995</v>
      </c>
      <c r="H7578">
        <v>0.48625000000000002</v>
      </c>
      <c r="I7578">
        <v>0.21625</v>
      </c>
      <c r="J7578">
        <v>0.96814999999999996</v>
      </c>
      <c r="K7578">
        <v>0.34725</v>
      </c>
      <c r="L7578">
        <v>0.16345000000000001</v>
      </c>
    </row>
    <row r="7579" spans="1:12" x14ac:dyDescent="0.3">
      <c r="A7579">
        <v>7578</v>
      </c>
      <c r="B7579">
        <v>0.75775000000000003</v>
      </c>
      <c r="C7579">
        <v>0.72814999999999996</v>
      </c>
      <c r="D7579">
        <v>0.65475000000000005</v>
      </c>
      <c r="E7579">
        <v>0.91884999999999994</v>
      </c>
      <c r="F7579">
        <v>0.15045</v>
      </c>
      <c r="G7579">
        <v>0.68235000000000001</v>
      </c>
      <c r="H7579">
        <v>0.57915000000000005</v>
      </c>
      <c r="I7579">
        <v>2.155E-2</v>
      </c>
      <c r="J7579">
        <v>0.37795000000000001</v>
      </c>
      <c r="K7579">
        <v>9.6750000000000003E-2</v>
      </c>
      <c r="L7579">
        <v>3.6450000000000003E-2</v>
      </c>
    </row>
    <row r="7580" spans="1:12" x14ac:dyDescent="0.3">
      <c r="A7580">
        <v>7579</v>
      </c>
      <c r="B7580">
        <v>0.75785000000000002</v>
      </c>
      <c r="C7580">
        <v>0.16034999999999999</v>
      </c>
      <c r="D7580">
        <v>0.88344999999999996</v>
      </c>
      <c r="E7580">
        <v>0.98075000000000001</v>
      </c>
      <c r="F7580">
        <v>0.90475000000000005</v>
      </c>
      <c r="G7580">
        <v>5.7250000000000002E-2</v>
      </c>
      <c r="H7580">
        <v>3.2750000000000001E-2</v>
      </c>
      <c r="I7580">
        <v>0.33925</v>
      </c>
      <c r="J7580">
        <v>4.4999999999999999E-4</v>
      </c>
      <c r="K7580">
        <v>0.31624999999999998</v>
      </c>
      <c r="L7580">
        <v>2.2849999999999999E-2</v>
      </c>
    </row>
    <row r="7581" spans="1:12" x14ac:dyDescent="0.3">
      <c r="A7581">
        <v>7580</v>
      </c>
      <c r="B7581">
        <v>0.75795000000000001</v>
      </c>
      <c r="C7581">
        <v>8.9499999999999996E-3</v>
      </c>
      <c r="D7581">
        <v>0.67674999999999996</v>
      </c>
      <c r="E7581">
        <v>5.3350000000000002E-2</v>
      </c>
      <c r="F7581">
        <v>0.63785000000000003</v>
      </c>
      <c r="G7581">
        <v>0.75865000000000005</v>
      </c>
      <c r="H7581">
        <v>0.55615000000000003</v>
      </c>
      <c r="I7581">
        <v>0.39724999999999999</v>
      </c>
      <c r="J7581">
        <v>0.72424999999999995</v>
      </c>
      <c r="K7581">
        <v>0.84824999999999995</v>
      </c>
      <c r="L7581">
        <v>0.72214999999999996</v>
      </c>
    </row>
    <row r="7582" spans="1:12" x14ac:dyDescent="0.3">
      <c r="A7582">
        <v>7581</v>
      </c>
      <c r="B7582">
        <v>0.75805</v>
      </c>
      <c r="C7582">
        <v>0.48475000000000001</v>
      </c>
      <c r="D7582">
        <v>0.98175000000000001</v>
      </c>
      <c r="E7582">
        <v>0.40244999999999997</v>
      </c>
      <c r="F7582">
        <v>0.22295000000000001</v>
      </c>
      <c r="G7582">
        <v>0.36514999999999997</v>
      </c>
      <c r="H7582">
        <v>7.4950000000000003E-2</v>
      </c>
      <c r="I7582">
        <v>9.715E-2</v>
      </c>
      <c r="J7582">
        <v>0.93964999999999999</v>
      </c>
      <c r="K7582">
        <v>0.74124999999999996</v>
      </c>
      <c r="L7582">
        <v>0.84835000000000005</v>
      </c>
    </row>
    <row r="7583" spans="1:12" x14ac:dyDescent="0.3">
      <c r="A7583">
        <v>7582</v>
      </c>
      <c r="B7583">
        <v>0.75814999999999999</v>
      </c>
      <c r="C7583">
        <v>0.75195000000000001</v>
      </c>
      <c r="D7583">
        <v>0.37864999999999999</v>
      </c>
      <c r="E7583">
        <v>0.75165000000000004</v>
      </c>
      <c r="F7583">
        <v>0.44945000000000002</v>
      </c>
      <c r="G7583">
        <v>1.9349999999999999E-2</v>
      </c>
      <c r="H7583">
        <v>0.71945000000000003</v>
      </c>
      <c r="I7583">
        <v>0.20115</v>
      </c>
      <c r="J7583">
        <v>0.99814999999999998</v>
      </c>
      <c r="K7583">
        <v>0.39945000000000003</v>
      </c>
      <c r="L7583">
        <v>0.65515000000000001</v>
      </c>
    </row>
    <row r="7584" spans="1:12" x14ac:dyDescent="0.3">
      <c r="A7584">
        <v>7583</v>
      </c>
      <c r="B7584">
        <v>0.75824999999999998</v>
      </c>
      <c r="C7584">
        <v>0.62424999999999997</v>
      </c>
      <c r="D7584">
        <v>0.32274999999999998</v>
      </c>
      <c r="E7584">
        <v>0.74485000000000001</v>
      </c>
      <c r="F7584">
        <v>0.34165000000000001</v>
      </c>
      <c r="G7584">
        <v>0.15845000000000001</v>
      </c>
      <c r="H7584">
        <v>0.43445</v>
      </c>
      <c r="I7584">
        <v>0.94355</v>
      </c>
      <c r="J7584">
        <v>0.56525000000000003</v>
      </c>
      <c r="K7584">
        <v>8.5750000000000007E-2</v>
      </c>
      <c r="L7584">
        <v>0.53935</v>
      </c>
    </row>
    <row r="7585" spans="1:12" x14ac:dyDescent="0.3">
      <c r="A7585">
        <v>7584</v>
      </c>
      <c r="B7585">
        <v>0.75834999999999997</v>
      </c>
      <c r="C7585">
        <v>2.1350000000000001E-2</v>
      </c>
      <c r="D7585">
        <v>0.46344999999999997</v>
      </c>
      <c r="E7585">
        <v>0.43364999999999998</v>
      </c>
      <c r="F7585">
        <v>0.61145000000000005</v>
      </c>
      <c r="G7585">
        <v>0.14815</v>
      </c>
      <c r="H7585">
        <v>0.99795</v>
      </c>
      <c r="I7585">
        <v>0.24245</v>
      </c>
      <c r="J7585">
        <v>0.49635000000000001</v>
      </c>
      <c r="K7585">
        <v>0.83514999999999995</v>
      </c>
      <c r="L7585">
        <v>0.88434999999999997</v>
      </c>
    </row>
    <row r="7586" spans="1:12" x14ac:dyDescent="0.3">
      <c r="A7586">
        <v>7585</v>
      </c>
      <c r="B7586">
        <v>0.75844999999999996</v>
      </c>
      <c r="C7586">
        <v>0.63485000000000003</v>
      </c>
      <c r="D7586">
        <v>3.005E-2</v>
      </c>
      <c r="E7586">
        <v>0.33105000000000001</v>
      </c>
      <c r="F7586">
        <v>0.15225</v>
      </c>
      <c r="G7586">
        <v>0.13205</v>
      </c>
      <c r="H7586">
        <v>0.50754999999999995</v>
      </c>
      <c r="I7586">
        <v>0.86155000000000004</v>
      </c>
      <c r="J7586">
        <v>0.90485000000000004</v>
      </c>
      <c r="K7586">
        <v>4.5949999999999998E-2</v>
      </c>
      <c r="L7586">
        <v>0.26174999999999998</v>
      </c>
    </row>
    <row r="7587" spans="1:12" x14ac:dyDescent="0.3">
      <c r="A7587">
        <v>7586</v>
      </c>
      <c r="B7587">
        <v>0.75854999999999995</v>
      </c>
      <c r="C7587">
        <v>0.17294999999999999</v>
      </c>
      <c r="D7587">
        <v>0.20275000000000001</v>
      </c>
      <c r="E7587">
        <v>0.18365000000000001</v>
      </c>
      <c r="F7587">
        <v>0.77815000000000001</v>
      </c>
      <c r="G7587">
        <v>0.85285</v>
      </c>
      <c r="H7587">
        <v>3.705E-2</v>
      </c>
      <c r="I7587">
        <v>0.41294999999999998</v>
      </c>
      <c r="J7587">
        <v>0.10915</v>
      </c>
      <c r="K7587">
        <v>0.90234999999999999</v>
      </c>
      <c r="L7587">
        <v>0.17505000000000001</v>
      </c>
    </row>
    <row r="7588" spans="1:12" x14ac:dyDescent="0.3">
      <c r="A7588">
        <v>7587</v>
      </c>
      <c r="B7588">
        <v>0.75865000000000005</v>
      </c>
      <c r="C7588">
        <v>0.35594999999999999</v>
      </c>
      <c r="D7588">
        <v>0.43845000000000001</v>
      </c>
      <c r="E7588">
        <v>0.97885</v>
      </c>
      <c r="F7588">
        <v>0.59714999999999996</v>
      </c>
      <c r="G7588">
        <v>0.87065000000000003</v>
      </c>
      <c r="H7588">
        <v>0.91225000000000001</v>
      </c>
      <c r="I7588">
        <v>0.64664999999999995</v>
      </c>
      <c r="J7588">
        <v>0.35954999999999998</v>
      </c>
      <c r="K7588">
        <v>0.27705000000000002</v>
      </c>
      <c r="L7588">
        <v>0.76124999999999998</v>
      </c>
    </row>
    <row r="7589" spans="1:12" x14ac:dyDescent="0.3">
      <c r="A7589">
        <v>7588</v>
      </c>
      <c r="B7589">
        <v>0.75875000000000004</v>
      </c>
      <c r="C7589">
        <v>0.10005</v>
      </c>
      <c r="D7589">
        <v>2.7550000000000002E-2</v>
      </c>
      <c r="E7589">
        <v>0.32895000000000002</v>
      </c>
      <c r="F7589">
        <v>0.93564999999999998</v>
      </c>
      <c r="G7589">
        <v>0.12305000000000001</v>
      </c>
      <c r="H7589">
        <v>0.65425</v>
      </c>
      <c r="I7589">
        <v>0.69045000000000001</v>
      </c>
      <c r="J7589">
        <v>4.8750000000000002E-2</v>
      </c>
      <c r="K7589">
        <v>0.86334999999999995</v>
      </c>
      <c r="L7589">
        <v>0.28155000000000002</v>
      </c>
    </row>
    <row r="7590" spans="1:12" x14ac:dyDescent="0.3">
      <c r="A7590">
        <v>7589</v>
      </c>
      <c r="B7590">
        <v>0.75885000000000002</v>
      </c>
      <c r="C7590">
        <v>0.81145</v>
      </c>
      <c r="D7590">
        <v>0.57515000000000005</v>
      </c>
      <c r="E7590">
        <v>0.97835000000000005</v>
      </c>
      <c r="F7590">
        <v>5.1049999999999998E-2</v>
      </c>
      <c r="G7590">
        <v>0.55295000000000005</v>
      </c>
      <c r="H7590">
        <v>0.18634999999999999</v>
      </c>
      <c r="I7590">
        <v>0.77344999999999997</v>
      </c>
      <c r="J7590">
        <v>0.97084999999999999</v>
      </c>
      <c r="K7590">
        <v>2.785E-2</v>
      </c>
      <c r="L7590">
        <v>0.70404999999999995</v>
      </c>
    </row>
    <row r="7591" spans="1:12" x14ac:dyDescent="0.3">
      <c r="A7591">
        <v>7590</v>
      </c>
      <c r="B7591">
        <v>0.75895000000000001</v>
      </c>
      <c r="C7591">
        <v>0.98275000000000001</v>
      </c>
      <c r="D7591">
        <v>0.36404999999999998</v>
      </c>
      <c r="E7591">
        <v>0.57945000000000002</v>
      </c>
      <c r="F7591">
        <v>0.34634999999999999</v>
      </c>
      <c r="G7591">
        <v>0.66564999999999996</v>
      </c>
      <c r="H7591">
        <v>0.72314999999999996</v>
      </c>
      <c r="I7591">
        <v>0.66364999999999996</v>
      </c>
      <c r="J7591">
        <v>0.63275000000000003</v>
      </c>
      <c r="K7591">
        <v>0.70665</v>
      </c>
      <c r="L7591">
        <v>0.62295</v>
      </c>
    </row>
    <row r="7592" spans="1:12" x14ac:dyDescent="0.3">
      <c r="A7592">
        <v>7591</v>
      </c>
      <c r="B7592">
        <v>0.75905</v>
      </c>
      <c r="C7592">
        <v>0.83504999999999996</v>
      </c>
      <c r="D7592">
        <v>0.78285000000000005</v>
      </c>
      <c r="E7592">
        <v>0.74614999999999998</v>
      </c>
      <c r="F7592">
        <v>0.82215000000000005</v>
      </c>
      <c r="G7592">
        <v>0.71135000000000004</v>
      </c>
      <c r="H7592">
        <v>0.43275000000000002</v>
      </c>
      <c r="I7592">
        <v>9.8449999999999996E-2</v>
      </c>
      <c r="J7592">
        <v>0.59894999999999998</v>
      </c>
      <c r="K7592">
        <v>0.87585000000000002</v>
      </c>
      <c r="L7592">
        <v>0.31064999999999998</v>
      </c>
    </row>
    <row r="7593" spans="1:12" x14ac:dyDescent="0.3">
      <c r="A7593">
        <v>7592</v>
      </c>
      <c r="B7593">
        <v>0.75914999999999999</v>
      </c>
      <c r="C7593">
        <v>0.95884999999999998</v>
      </c>
      <c r="D7593">
        <v>0.78764999999999996</v>
      </c>
      <c r="E7593">
        <v>0.89475000000000005</v>
      </c>
      <c r="F7593">
        <v>0.60275000000000001</v>
      </c>
      <c r="G7593">
        <v>0.25974999999999998</v>
      </c>
      <c r="H7593">
        <v>0.90664999999999996</v>
      </c>
      <c r="I7593">
        <v>0.72494999999999998</v>
      </c>
      <c r="J7593">
        <v>0.89224999999999999</v>
      </c>
      <c r="K7593">
        <v>0.36044999999999999</v>
      </c>
      <c r="L7593">
        <v>0.75095000000000001</v>
      </c>
    </row>
    <row r="7594" spans="1:12" x14ac:dyDescent="0.3">
      <c r="A7594">
        <v>7593</v>
      </c>
      <c r="B7594">
        <v>0.75924999999999998</v>
      </c>
      <c r="C7594">
        <v>0.83855000000000002</v>
      </c>
      <c r="D7594">
        <v>0.14885000000000001</v>
      </c>
      <c r="E7594">
        <v>0.77334999999999998</v>
      </c>
      <c r="F7594">
        <v>0.88185000000000002</v>
      </c>
      <c r="G7594">
        <v>0.58875</v>
      </c>
      <c r="H7594">
        <v>0.28334999999999999</v>
      </c>
      <c r="I7594">
        <v>0.67315000000000003</v>
      </c>
      <c r="J7594">
        <v>0.46365000000000001</v>
      </c>
      <c r="K7594">
        <v>0.16965</v>
      </c>
      <c r="L7594">
        <v>0.81684999999999997</v>
      </c>
    </row>
    <row r="7595" spans="1:12" x14ac:dyDescent="0.3">
      <c r="A7595">
        <v>7594</v>
      </c>
      <c r="B7595">
        <v>0.75934999999999997</v>
      </c>
      <c r="C7595">
        <v>0.88685000000000003</v>
      </c>
      <c r="D7595">
        <v>0.44064999999999999</v>
      </c>
      <c r="E7595">
        <v>0.96884999999999999</v>
      </c>
      <c r="F7595">
        <v>0.57104999999999995</v>
      </c>
      <c r="G7595">
        <v>2.2499999999999998E-3</v>
      </c>
      <c r="H7595">
        <v>0.78164999999999996</v>
      </c>
      <c r="I7595">
        <v>0.45574999999999999</v>
      </c>
      <c r="J7595">
        <v>0.72375</v>
      </c>
      <c r="K7595">
        <v>0.41465000000000002</v>
      </c>
      <c r="L7595">
        <v>0.36075000000000002</v>
      </c>
    </row>
    <row r="7596" spans="1:12" x14ac:dyDescent="0.3">
      <c r="A7596">
        <v>7595</v>
      </c>
      <c r="B7596">
        <v>0.75944999999999996</v>
      </c>
      <c r="C7596">
        <v>0.51854999999999996</v>
      </c>
      <c r="D7596">
        <v>0.29304999999999998</v>
      </c>
      <c r="E7596">
        <v>0.89754999999999996</v>
      </c>
      <c r="F7596">
        <v>0.90364999999999995</v>
      </c>
      <c r="G7596">
        <v>0.95765</v>
      </c>
      <c r="H7596">
        <v>0.49664999999999998</v>
      </c>
      <c r="I7596">
        <v>0.70535000000000003</v>
      </c>
      <c r="J7596">
        <v>0.46105000000000002</v>
      </c>
      <c r="K7596">
        <v>0.42344999999999999</v>
      </c>
      <c r="L7596">
        <v>0.79105000000000003</v>
      </c>
    </row>
    <row r="7597" spans="1:12" x14ac:dyDescent="0.3">
      <c r="A7597">
        <v>7596</v>
      </c>
      <c r="B7597">
        <v>0.75954999999999995</v>
      </c>
      <c r="C7597">
        <v>0.32195000000000001</v>
      </c>
      <c r="D7597">
        <v>0.62465000000000004</v>
      </c>
      <c r="E7597">
        <v>0.34834999999999999</v>
      </c>
      <c r="F7597">
        <v>0.54074999999999995</v>
      </c>
      <c r="G7597">
        <v>0.81645000000000001</v>
      </c>
      <c r="H7597">
        <v>0.87175000000000002</v>
      </c>
      <c r="I7597">
        <v>0.34784999999999999</v>
      </c>
      <c r="J7597">
        <v>0.43135000000000001</v>
      </c>
      <c r="K7597">
        <v>0.54044999999999999</v>
      </c>
      <c r="L7597">
        <v>0.80225000000000002</v>
      </c>
    </row>
    <row r="7598" spans="1:12" x14ac:dyDescent="0.3">
      <c r="A7598">
        <v>7597</v>
      </c>
      <c r="B7598">
        <v>0.75965000000000005</v>
      </c>
      <c r="C7598">
        <v>0.10915</v>
      </c>
      <c r="D7598">
        <v>0.70325000000000004</v>
      </c>
      <c r="E7598">
        <v>0.15015000000000001</v>
      </c>
      <c r="F7598">
        <v>0.46805000000000002</v>
      </c>
      <c r="G7598">
        <v>0.37385000000000002</v>
      </c>
      <c r="H7598">
        <v>0.52775000000000005</v>
      </c>
      <c r="I7598">
        <v>0.27834999999999999</v>
      </c>
      <c r="J7598">
        <v>0.43214999999999998</v>
      </c>
      <c r="K7598">
        <v>1.65E-3</v>
      </c>
      <c r="L7598">
        <v>0.45615</v>
      </c>
    </row>
    <row r="7599" spans="1:12" x14ac:dyDescent="0.3">
      <c r="A7599">
        <v>7598</v>
      </c>
      <c r="B7599">
        <v>0.75975000000000004</v>
      </c>
      <c r="C7599">
        <v>0.62724999999999997</v>
      </c>
      <c r="D7599">
        <v>0.20544999999999999</v>
      </c>
      <c r="E7599">
        <v>1.515E-2</v>
      </c>
      <c r="F7599">
        <v>0.88065000000000004</v>
      </c>
      <c r="G7599">
        <v>0.17005000000000001</v>
      </c>
      <c r="H7599">
        <v>0.26315</v>
      </c>
      <c r="I7599">
        <v>0.85524999999999995</v>
      </c>
      <c r="J7599">
        <v>0.46484999999999999</v>
      </c>
      <c r="K7599">
        <v>0.40825</v>
      </c>
      <c r="L7599">
        <v>0.88044999999999995</v>
      </c>
    </row>
    <row r="7600" spans="1:12" x14ac:dyDescent="0.3">
      <c r="A7600">
        <v>7599</v>
      </c>
      <c r="B7600">
        <v>0.75985000000000003</v>
      </c>
      <c r="C7600">
        <v>0.77085000000000004</v>
      </c>
      <c r="D7600">
        <v>0.32414999999999999</v>
      </c>
      <c r="E7600">
        <v>0.66425000000000001</v>
      </c>
      <c r="F7600">
        <v>0.68045</v>
      </c>
      <c r="G7600">
        <v>0.48175000000000001</v>
      </c>
      <c r="H7600">
        <v>7.8649999999999998E-2</v>
      </c>
      <c r="I7600">
        <v>0.61114999999999997</v>
      </c>
      <c r="J7600">
        <v>0.25635000000000002</v>
      </c>
      <c r="K7600">
        <v>0.59904999999999997</v>
      </c>
      <c r="L7600">
        <v>9.2249999999999999E-2</v>
      </c>
    </row>
    <row r="7601" spans="1:12" x14ac:dyDescent="0.3">
      <c r="A7601">
        <v>7600</v>
      </c>
      <c r="B7601">
        <v>0.75995000000000001</v>
      </c>
      <c r="C7601">
        <v>0.35265000000000002</v>
      </c>
      <c r="D7601">
        <v>0.71325000000000005</v>
      </c>
      <c r="E7601">
        <v>0.35444999999999999</v>
      </c>
      <c r="F7601">
        <v>0.47725000000000001</v>
      </c>
      <c r="G7601">
        <v>0.96245000000000003</v>
      </c>
      <c r="H7601">
        <v>0.79085000000000005</v>
      </c>
      <c r="I7601">
        <v>0.91935</v>
      </c>
      <c r="J7601">
        <v>0.30085000000000001</v>
      </c>
      <c r="K7601">
        <v>0.74844999999999995</v>
      </c>
      <c r="L7601">
        <v>8.6849999999999997E-2</v>
      </c>
    </row>
    <row r="7602" spans="1:12" x14ac:dyDescent="0.3">
      <c r="A7602">
        <v>7601</v>
      </c>
      <c r="B7602">
        <v>0.76005</v>
      </c>
      <c r="C7602">
        <v>0.97955000000000003</v>
      </c>
      <c r="D7602">
        <v>8.6499999999999997E-3</v>
      </c>
      <c r="E7602">
        <v>0.97755000000000003</v>
      </c>
      <c r="F7602">
        <v>0.55445</v>
      </c>
      <c r="G7602">
        <v>0.48154999999999998</v>
      </c>
      <c r="H7602">
        <v>0.17765</v>
      </c>
      <c r="I7602">
        <v>0.54725000000000001</v>
      </c>
      <c r="J7602">
        <v>0.72665000000000002</v>
      </c>
      <c r="K7602">
        <v>8.745E-2</v>
      </c>
      <c r="L7602">
        <v>0.58294999999999997</v>
      </c>
    </row>
    <row r="7603" spans="1:12" x14ac:dyDescent="0.3">
      <c r="A7603">
        <v>7602</v>
      </c>
      <c r="B7603">
        <v>0.76014999999999999</v>
      </c>
      <c r="C7603">
        <v>0.98995</v>
      </c>
      <c r="D7603">
        <v>0.59435000000000004</v>
      </c>
      <c r="E7603">
        <v>2.9850000000000002E-2</v>
      </c>
      <c r="F7603">
        <v>8.795E-2</v>
      </c>
      <c r="G7603">
        <v>0.50024999999999997</v>
      </c>
      <c r="H7603">
        <v>0.86634999999999995</v>
      </c>
      <c r="I7603">
        <v>0.93674999999999997</v>
      </c>
      <c r="J7603">
        <v>0.35154999999999997</v>
      </c>
      <c r="K7603">
        <v>4.6449999999999998E-2</v>
      </c>
      <c r="L7603">
        <v>0.47134999999999999</v>
      </c>
    </row>
    <row r="7604" spans="1:12" x14ac:dyDescent="0.3">
      <c r="A7604">
        <v>7603</v>
      </c>
      <c r="B7604">
        <v>0.76024999999999998</v>
      </c>
      <c r="C7604">
        <v>0.18135000000000001</v>
      </c>
      <c r="D7604">
        <v>0.35275000000000001</v>
      </c>
      <c r="E7604">
        <v>0.42775000000000002</v>
      </c>
      <c r="F7604">
        <v>0.11075</v>
      </c>
      <c r="G7604">
        <v>0.75744999999999996</v>
      </c>
      <c r="H7604">
        <v>0.35915000000000002</v>
      </c>
      <c r="I7604">
        <v>0.62514999999999998</v>
      </c>
      <c r="J7604">
        <v>0.63975000000000004</v>
      </c>
      <c r="K7604">
        <v>0.60475000000000001</v>
      </c>
      <c r="L7604">
        <v>0.70115000000000005</v>
      </c>
    </row>
    <row r="7605" spans="1:12" x14ac:dyDescent="0.3">
      <c r="A7605">
        <v>7604</v>
      </c>
      <c r="B7605">
        <v>0.76034999999999997</v>
      </c>
      <c r="C7605">
        <v>0.61724999999999997</v>
      </c>
      <c r="D7605">
        <v>0.38545000000000001</v>
      </c>
      <c r="E7605">
        <v>0.62555000000000005</v>
      </c>
      <c r="F7605">
        <v>0.54384999999999994</v>
      </c>
      <c r="G7605">
        <v>0.51065000000000005</v>
      </c>
      <c r="H7605">
        <v>9.7049999999999997E-2</v>
      </c>
      <c r="I7605">
        <v>0.95684999999999998</v>
      </c>
      <c r="J7605">
        <v>0.57184999999999997</v>
      </c>
      <c r="K7605">
        <v>5.7049999999999997E-2</v>
      </c>
      <c r="L7605">
        <v>0.56215000000000004</v>
      </c>
    </row>
    <row r="7606" spans="1:12" x14ac:dyDescent="0.3">
      <c r="A7606">
        <v>7605</v>
      </c>
      <c r="B7606">
        <v>0.76044999999999996</v>
      </c>
      <c r="C7606">
        <v>0.58545000000000003</v>
      </c>
      <c r="D7606">
        <v>0.60694999999999999</v>
      </c>
      <c r="E7606">
        <v>0.94655</v>
      </c>
      <c r="F7606">
        <v>0.65905000000000002</v>
      </c>
      <c r="G7606">
        <v>0.32865</v>
      </c>
      <c r="H7606">
        <v>5.3350000000000002E-2</v>
      </c>
      <c r="I7606">
        <v>0.32924999999999999</v>
      </c>
      <c r="J7606">
        <v>0.55854999999999999</v>
      </c>
      <c r="K7606">
        <v>0.99145000000000005</v>
      </c>
      <c r="L7606">
        <v>0.27675</v>
      </c>
    </row>
    <row r="7607" spans="1:12" x14ac:dyDescent="0.3">
      <c r="A7607">
        <v>7606</v>
      </c>
      <c r="B7607">
        <v>0.76054999999999995</v>
      </c>
      <c r="C7607">
        <v>0.11645</v>
      </c>
      <c r="D7607">
        <v>0.77224999999999999</v>
      </c>
      <c r="E7607">
        <v>0.82965</v>
      </c>
      <c r="F7607">
        <v>0.10935</v>
      </c>
      <c r="G7607">
        <v>0.67745</v>
      </c>
      <c r="H7607">
        <v>0.96555000000000002</v>
      </c>
      <c r="I7607">
        <v>0.28075</v>
      </c>
      <c r="J7607">
        <v>9.4500000000000001E-3</v>
      </c>
      <c r="K7607">
        <v>0.34675</v>
      </c>
      <c r="L7607">
        <v>0.32995000000000002</v>
      </c>
    </row>
    <row r="7608" spans="1:12" x14ac:dyDescent="0.3">
      <c r="A7608">
        <v>7607</v>
      </c>
      <c r="B7608">
        <v>0.76065000000000005</v>
      </c>
      <c r="C7608">
        <v>0.91435</v>
      </c>
      <c r="D7608">
        <v>0.98645000000000005</v>
      </c>
      <c r="E7608">
        <v>4.2750000000000003E-2</v>
      </c>
      <c r="F7608">
        <v>0.10005</v>
      </c>
      <c r="G7608">
        <v>0.37164999999999998</v>
      </c>
      <c r="H7608">
        <v>0.21185000000000001</v>
      </c>
      <c r="I7608">
        <v>0.62355000000000005</v>
      </c>
      <c r="J7608">
        <v>0.50865000000000005</v>
      </c>
      <c r="K7608">
        <v>0.86965000000000003</v>
      </c>
      <c r="L7608">
        <v>0.51954999999999996</v>
      </c>
    </row>
    <row r="7609" spans="1:12" x14ac:dyDescent="0.3">
      <c r="A7609">
        <v>7608</v>
      </c>
      <c r="B7609">
        <v>0.76075000000000004</v>
      </c>
      <c r="C7609">
        <v>0.31935000000000002</v>
      </c>
      <c r="D7609">
        <v>0.86704999999999999</v>
      </c>
      <c r="E7609">
        <v>0.70284999999999997</v>
      </c>
      <c r="F7609">
        <v>0.89995000000000003</v>
      </c>
      <c r="G7609">
        <v>0.68284999999999996</v>
      </c>
      <c r="H7609">
        <v>8.9950000000000002E-2</v>
      </c>
      <c r="I7609">
        <v>0.51405000000000001</v>
      </c>
      <c r="J7609">
        <v>0.78005000000000002</v>
      </c>
      <c r="K7609">
        <v>0.25145000000000001</v>
      </c>
      <c r="L7609">
        <v>0.27865000000000001</v>
      </c>
    </row>
    <row r="7610" spans="1:12" x14ac:dyDescent="0.3">
      <c r="A7610">
        <v>7609</v>
      </c>
      <c r="B7610">
        <v>0.76085000000000003</v>
      </c>
      <c r="C7610">
        <v>0.15625</v>
      </c>
      <c r="D7610">
        <v>3.805E-2</v>
      </c>
      <c r="E7610">
        <v>0.46074999999999999</v>
      </c>
      <c r="F7610">
        <v>0.70535000000000003</v>
      </c>
      <c r="G7610">
        <v>0.68454999999999999</v>
      </c>
      <c r="H7610">
        <v>0.60894999999999999</v>
      </c>
      <c r="I7610">
        <v>0.67364999999999997</v>
      </c>
      <c r="J7610">
        <v>4.45E-3</v>
      </c>
      <c r="K7610">
        <v>0.93864999999999998</v>
      </c>
      <c r="L7610">
        <v>0.14845</v>
      </c>
    </row>
    <row r="7611" spans="1:12" x14ac:dyDescent="0.3">
      <c r="A7611">
        <v>7610</v>
      </c>
      <c r="B7611">
        <v>0.76095000000000002</v>
      </c>
      <c r="C7611">
        <v>0.23924999999999999</v>
      </c>
      <c r="D7611">
        <v>0.27295000000000003</v>
      </c>
      <c r="E7611">
        <v>0.52544999999999997</v>
      </c>
      <c r="F7611">
        <v>0.69135000000000002</v>
      </c>
      <c r="G7611">
        <v>7.8499999999999993E-3</v>
      </c>
      <c r="H7611">
        <v>0.80635000000000001</v>
      </c>
      <c r="I7611">
        <v>0.51595000000000002</v>
      </c>
      <c r="J7611">
        <v>0.28715000000000002</v>
      </c>
      <c r="K7611">
        <v>0.54225000000000001</v>
      </c>
      <c r="L7611">
        <v>0.81264999999999998</v>
      </c>
    </row>
    <row r="7612" spans="1:12" x14ac:dyDescent="0.3">
      <c r="A7612">
        <v>7611</v>
      </c>
      <c r="B7612">
        <v>0.76105</v>
      </c>
      <c r="C7612">
        <v>3.705E-2</v>
      </c>
      <c r="D7612">
        <v>0.38364999999999999</v>
      </c>
      <c r="E7612">
        <v>0.33555000000000001</v>
      </c>
      <c r="F7612">
        <v>0.93205000000000005</v>
      </c>
      <c r="G7612">
        <v>0.77034999999999998</v>
      </c>
      <c r="H7612">
        <v>0.18225</v>
      </c>
      <c r="I7612">
        <v>0.62785000000000002</v>
      </c>
      <c r="J7612">
        <v>0.11975</v>
      </c>
      <c r="K7612">
        <v>0.79215000000000002</v>
      </c>
      <c r="L7612">
        <v>0.46434999999999998</v>
      </c>
    </row>
    <row r="7613" spans="1:12" x14ac:dyDescent="0.3">
      <c r="A7613">
        <v>7612</v>
      </c>
      <c r="B7613">
        <v>0.76114999999999999</v>
      </c>
      <c r="C7613">
        <v>0.52234999999999998</v>
      </c>
      <c r="D7613">
        <v>0.48995</v>
      </c>
      <c r="E7613">
        <v>0.73424999999999996</v>
      </c>
      <c r="F7613">
        <v>0.91535</v>
      </c>
      <c r="G7613">
        <v>9.2350000000000002E-2</v>
      </c>
      <c r="H7613">
        <v>0.52324999999999999</v>
      </c>
      <c r="I7613">
        <v>1.4749999999999999E-2</v>
      </c>
      <c r="J7613">
        <v>0.25004999999999999</v>
      </c>
      <c r="K7613">
        <v>0.67845</v>
      </c>
      <c r="L7613">
        <v>0.61414999999999997</v>
      </c>
    </row>
    <row r="7614" spans="1:12" x14ac:dyDescent="0.3">
      <c r="A7614">
        <v>7613</v>
      </c>
      <c r="B7614">
        <v>0.76124999999999998</v>
      </c>
      <c r="C7614">
        <v>0.50775000000000003</v>
      </c>
      <c r="D7614">
        <v>0.99704999999999999</v>
      </c>
      <c r="E7614">
        <v>0.62324999999999997</v>
      </c>
      <c r="F7614">
        <v>0.82865</v>
      </c>
      <c r="G7614">
        <v>0.93205000000000005</v>
      </c>
      <c r="H7614">
        <v>0.67215000000000003</v>
      </c>
      <c r="I7614">
        <v>0.65585000000000004</v>
      </c>
      <c r="J7614">
        <v>0.42845</v>
      </c>
      <c r="K7614">
        <v>0.73965000000000003</v>
      </c>
      <c r="L7614">
        <v>0.67584999999999995</v>
      </c>
    </row>
    <row r="7615" spans="1:12" x14ac:dyDescent="0.3">
      <c r="A7615">
        <v>7614</v>
      </c>
      <c r="B7615">
        <v>0.76134999999999997</v>
      </c>
      <c r="C7615">
        <v>0.19914999999999999</v>
      </c>
      <c r="D7615">
        <v>0.93574999999999997</v>
      </c>
      <c r="E7615">
        <v>7.9500000000000005E-3</v>
      </c>
      <c r="F7615">
        <v>0.56235000000000002</v>
      </c>
      <c r="G7615">
        <v>4.6449999999999998E-2</v>
      </c>
      <c r="H7615">
        <v>0.33605000000000002</v>
      </c>
      <c r="I7615">
        <v>0.98755000000000004</v>
      </c>
      <c r="J7615">
        <v>0.21995000000000001</v>
      </c>
      <c r="K7615">
        <v>0.78415000000000001</v>
      </c>
      <c r="L7615">
        <v>0.87195</v>
      </c>
    </row>
    <row r="7616" spans="1:12" x14ac:dyDescent="0.3">
      <c r="A7616">
        <v>7615</v>
      </c>
      <c r="B7616">
        <v>0.76144999999999996</v>
      </c>
      <c r="C7616">
        <v>0.74275000000000002</v>
      </c>
      <c r="D7616">
        <v>0.99614999999999998</v>
      </c>
      <c r="E7616">
        <v>9.3049999999999994E-2</v>
      </c>
      <c r="F7616">
        <v>0.45815</v>
      </c>
      <c r="G7616">
        <v>0.23135</v>
      </c>
      <c r="H7616">
        <v>0.78774999999999995</v>
      </c>
      <c r="I7616">
        <v>0.96514999999999995</v>
      </c>
      <c r="J7616">
        <v>0.93825000000000003</v>
      </c>
      <c r="K7616">
        <v>0.72885</v>
      </c>
      <c r="L7616">
        <v>0.13655</v>
      </c>
    </row>
    <row r="7617" spans="1:12" x14ac:dyDescent="0.3">
      <c r="A7617">
        <v>7616</v>
      </c>
      <c r="B7617">
        <v>0.76154999999999995</v>
      </c>
      <c r="C7617">
        <v>0.10025000000000001</v>
      </c>
      <c r="D7617">
        <v>0.14854999999999999</v>
      </c>
      <c r="E7617">
        <v>0.53364999999999996</v>
      </c>
      <c r="F7617">
        <v>0.63324999999999998</v>
      </c>
      <c r="G7617">
        <v>0.99145000000000005</v>
      </c>
      <c r="H7617">
        <v>0.56205000000000005</v>
      </c>
      <c r="I7617">
        <v>0.66825000000000001</v>
      </c>
      <c r="J7617">
        <v>0.29294999999999999</v>
      </c>
      <c r="K7617">
        <v>0.68115000000000003</v>
      </c>
      <c r="L7617">
        <v>0.96014999999999995</v>
      </c>
    </row>
    <row r="7618" spans="1:12" x14ac:dyDescent="0.3">
      <c r="A7618">
        <v>7617</v>
      </c>
      <c r="B7618">
        <v>0.76165000000000005</v>
      </c>
      <c r="C7618">
        <v>0.29544999999999999</v>
      </c>
      <c r="D7618">
        <v>0.49354999999999999</v>
      </c>
      <c r="E7618">
        <v>0.61114999999999997</v>
      </c>
      <c r="F7618">
        <v>0.57925000000000004</v>
      </c>
      <c r="G7618">
        <v>0.67084999999999995</v>
      </c>
      <c r="H7618">
        <v>0.90364999999999995</v>
      </c>
      <c r="I7618">
        <v>0.68874999999999997</v>
      </c>
      <c r="J7618">
        <v>7.9949999999999993E-2</v>
      </c>
      <c r="K7618">
        <v>0.31514999999999999</v>
      </c>
      <c r="L7618">
        <v>0.35385</v>
      </c>
    </row>
    <row r="7619" spans="1:12" x14ac:dyDescent="0.3">
      <c r="A7619">
        <v>7618</v>
      </c>
      <c r="B7619">
        <v>0.76175000000000004</v>
      </c>
      <c r="C7619">
        <v>0.98514999999999997</v>
      </c>
      <c r="D7619">
        <v>0.54784999999999995</v>
      </c>
      <c r="E7619">
        <v>0.89095000000000002</v>
      </c>
      <c r="F7619">
        <v>7.2650000000000006E-2</v>
      </c>
      <c r="G7619">
        <v>0.67864999999999998</v>
      </c>
      <c r="H7619">
        <v>0.30775000000000002</v>
      </c>
      <c r="I7619">
        <v>0.78595000000000004</v>
      </c>
      <c r="J7619">
        <v>0.49695</v>
      </c>
      <c r="K7619">
        <v>0.56584999999999996</v>
      </c>
      <c r="L7619">
        <v>0.78185000000000004</v>
      </c>
    </row>
    <row r="7620" spans="1:12" x14ac:dyDescent="0.3">
      <c r="A7620">
        <v>7619</v>
      </c>
      <c r="B7620">
        <v>0.76185000000000003</v>
      </c>
      <c r="C7620">
        <v>0.51685000000000003</v>
      </c>
      <c r="D7620">
        <v>0.34465000000000001</v>
      </c>
      <c r="E7620">
        <v>0.97035000000000005</v>
      </c>
      <c r="F7620">
        <v>0.82404999999999995</v>
      </c>
      <c r="G7620">
        <v>0.99624999999999997</v>
      </c>
      <c r="H7620">
        <v>0.93245</v>
      </c>
      <c r="I7620">
        <v>9.5049999999999996E-2</v>
      </c>
      <c r="J7620">
        <v>8.4849999999999995E-2</v>
      </c>
      <c r="K7620">
        <v>0.52625</v>
      </c>
      <c r="L7620">
        <v>0.88875000000000004</v>
      </c>
    </row>
    <row r="7621" spans="1:12" x14ac:dyDescent="0.3">
      <c r="A7621">
        <v>7620</v>
      </c>
      <c r="B7621">
        <v>0.76195000000000002</v>
      </c>
      <c r="C7621">
        <v>0.34255000000000002</v>
      </c>
      <c r="D7621">
        <v>3.6949999999999997E-2</v>
      </c>
      <c r="E7621">
        <v>0.80015000000000003</v>
      </c>
      <c r="F7621">
        <v>9.085E-2</v>
      </c>
      <c r="G7621">
        <v>0.58074999999999999</v>
      </c>
      <c r="H7621">
        <v>0.55325000000000002</v>
      </c>
      <c r="I7621">
        <v>0.19164999999999999</v>
      </c>
      <c r="J7621">
        <v>0.60165000000000002</v>
      </c>
      <c r="K7621">
        <v>0.65385000000000004</v>
      </c>
      <c r="L7621">
        <v>0.74095</v>
      </c>
    </row>
    <row r="7622" spans="1:12" x14ac:dyDescent="0.3">
      <c r="A7622">
        <v>7621</v>
      </c>
      <c r="B7622">
        <v>0.76205000000000001</v>
      </c>
      <c r="C7622">
        <v>0.74644999999999995</v>
      </c>
      <c r="D7622">
        <v>0.78295000000000003</v>
      </c>
      <c r="E7622">
        <v>0.91674999999999995</v>
      </c>
      <c r="F7622">
        <v>0.96055000000000001</v>
      </c>
      <c r="G7622">
        <v>0.77154999999999996</v>
      </c>
      <c r="H7622">
        <v>0.32874999999999999</v>
      </c>
      <c r="I7622">
        <v>0.79435</v>
      </c>
      <c r="J7622">
        <v>0.99024999999999996</v>
      </c>
      <c r="K7622">
        <v>0.51885000000000003</v>
      </c>
      <c r="L7622">
        <v>0.22025</v>
      </c>
    </row>
    <row r="7623" spans="1:12" x14ac:dyDescent="0.3">
      <c r="A7623">
        <v>7622</v>
      </c>
      <c r="B7623">
        <v>0.76214999999999999</v>
      </c>
      <c r="C7623">
        <v>0.10445</v>
      </c>
      <c r="D7623">
        <v>0.28544999999999998</v>
      </c>
      <c r="E7623">
        <v>0.99675000000000002</v>
      </c>
      <c r="F7623">
        <v>0.82855000000000001</v>
      </c>
      <c r="G7623">
        <v>3.245E-2</v>
      </c>
      <c r="H7623">
        <v>0.42975000000000002</v>
      </c>
      <c r="I7623">
        <v>0.10445</v>
      </c>
      <c r="J7623">
        <v>4.7550000000000002E-2</v>
      </c>
      <c r="K7623">
        <v>0.28584999999999999</v>
      </c>
      <c r="L7623">
        <v>0.11765</v>
      </c>
    </row>
    <row r="7624" spans="1:12" x14ac:dyDescent="0.3">
      <c r="A7624">
        <v>7623</v>
      </c>
      <c r="B7624">
        <v>0.76224999999999998</v>
      </c>
      <c r="C7624">
        <v>0.69415000000000004</v>
      </c>
      <c r="D7624">
        <v>0.33724999999999999</v>
      </c>
      <c r="E7624">
        <v>0.43335000000000001</v>
      </c>
      <c r="F7624">
        <v>0.18875</v>
      </c>
      <c r="G7624">
        <v>0.90464999999999995</v>
      </c>
      <c r="H7624">
        <v>0.24934999999999999</v>
      </c>
      <c r="I7624">
        <v>0.97714999999999996</v>
      </c>
      <c r="J7624">
        <v>0.52564999999999995</v>
      </c>
      <c r="K7624">
        <v>0.48385</v>
      </c>
      <c r="L7624">
        <v>0.37195</v>
      </c>
    </row>
    <row r="7625" spans="1:12" x14ac:dyDescent="0.3">
      <c r="A7625">
        <v>7624</v>
      </c>
      <c r="B7625">
        <v>0.76234999999999997</v>
      </c>
      <c r="C7625">
        <v>0.27384999999999998</v>
      </c>
      <c r="D7625">
        <v>0.22844999999999999</v>
      </c>
      <c r="E7625">
        <v>0.20065</v>
      </c>
      <c r="F7625">
        <v>0.42315000000000003</v>
      </c>
      <c r="G7625">
        <v>0.10935</v>
      </c>
      <c r="H7625">
        <v>0.34265000000000001</v>
      </c>
      <c r="I7625">
        <v>2.1149999999999999E-2</v>
      </c>
      <c r="J7625">
        <v>0.77534999999999998</v>
      </c>
      <c r="K7625">
        <v>0.94825000000000004</v>
      </c>
      <c r="L7625">
        <v>0.39084999999999998</v>
      </c>
    </row>
    <row r="7626" spans="1:12" x14ac:dyDescent="0.3">
      <c r="A7626">
        <v>7625</v>
      </c>
      <c r="B7626">
        <v>0.76244999999999996</v>
      </c>
      <c r="C7626">
        <v>0.18654999999999999</v>
      </c>
      <c r="D7626">
        <v>0.92354999999999998</v>
      </c>
      <c r="E7626">
        <v>8.2750000000000004E-2</v>
      </c>
      <c r="F7626">
        <v>0.73155000000000003</v>
      </c>
      <c r="G7626">
        <v>0.21204999999999999</v>
      </c>
      <c r="H7626">
        <v>0.77905000000000002</v>
      </c>
      <c r="I7626">
        <v>0.74114999999999998</v>
      </c>
      <c r="J7626">
        <v>0.83365</v>
      </c>
      <c r="K7626">
        <v>0.53025</v>
      </c>
      <c r="L7626">
        <v>0.90485000000000004</v>
      </c>
    </row>
    <row r="7627" spans="1:12" x14ac:dyDescent="0.3">
      <c r="A7627">
        <v>7626</v>
      </c>
      <c r="B7627">
        <v>0.76254999999999995</v>
      </c>
      <c r="C7627">
        <v>0.45834999999999998</v>
      </c>
      <c r="D7627">
        <v>0.55415000000000003</v>
      </c>
      <c r="E7627">
        <v>0.52124999999999999</v>
      </c>
      <c r="F7627">
        <v>1.7250000000000001E-2</v>
      </c>
      <c r="G7627">
        <v>4.5650000000000003E-2</v>
      </c>
      <c r="H7627">
        <v>0.16064999999999999</v>
      </c>
      <c r="I7627">
        <v>0.34715000000000001</v>
      </c>
      <c r="J7627">
        <v>3.7350000000000001E-2</v>
      </c>
      <c r="K7627">
        <v>0.14945</v>
      </c>
      <c r="L7627">
        <v>0.65425</v>
      </c>
    </row>
    <row r="7628" spans="1:12" x14ac:dyDescent="0.3">
      <c r="A7628">
        <v>7627</v>
      </c>
      <c r="B7628">
        <v>0.76265000000000005</v>
      </c>
      <c r="C7628">
        <v>0.53285000000000005</v>
      </c>
      <c r="D7628">
        <v>0.91795000000000004</v>
      </c>
      <c r="E7628">
        <v>0.56455</v>
      </c>
      <c r="F7628">
        <v>0.74785000000000001</v>
      </c>
      <c r="G7628">
        <v>0.22305</v>
      </c>
      <c r="H7628">
        <v>0.95165</v>
      </c>
      <c r="I7628">
        <v>0.39784999999999998</v>
      </c>
      <c r="J7628">
        <v>0.47904999999999998</v>
      </c>
      <c r="K7628">
        <v>0.88675000000000004</v>
      </c>
      <c r="L7628">
        <v>0.86595</v>
      </c>
    </row>
    <row r="7629" spans="1:12" x14ac:dyDescent="0.3">
      <c r="A7629">
        <v>7628</v>
      </c>
      <c r="B7629">
        <v>0.76275000000000004</v>
      </c>
      <c r="C7629">
        <v>0.79884999999999995</v>
      </c>
      <c r="D7629">
        <v>0.27484999999999998</v>
      </c>
      <c r="E7629">
        <v>0.75575000000000003</v>
      </c>
      <c r="F7629">
        <v>0.92335</v>
      </c>
      <c r="G7629">
        <v>0.55164999999999997</v>
      </c>
      <c r="H7629">
        <v>0.71145000000000003</v>
      </c>
      <c r="I7629">
        <v>0.51654999999999995</v>
      </c>
      <c r="J7629">
        <v>0.16195000000000001</v>
      </c>
      <c r="K7629">
        <v>0.78715000000000002</v>
      </c>
      <c r="L7629">
        <v>0.45305000000000001</v>
      </c>
    </row>
    <row r="7630" spans="1:12" x14ac:dyDescent="0.3">
      <c r="A7630">
        <v>7629</v>
      </c>
      <c r="B7630">
        <v>0.76285000000000003</v>
      </c>
      <c r="C7630">
        <v>0.68955</v>
      </c>
      <c r="D7630">
        <v>0.36545</v>
      </c>
      <c r="E7630">
        <v>0.18354999999999999</v>
      </c>
      <c r="F7630">
        <v>0.45574999999999999</v>
      </c>
      <c r="G7630">
        <v>0.49035000000000001</v>
      </c>
      <c r="H7630">
        <v>0.15984999999999999</v>
      </c>
      <c r="I7630">
        <v>0.78185000000000004</v>
      </c>
      <c r="J7630">
        <v>9.6549999999999997E-2</v>
      </c>
      <c r="K7630">
        <v>0.53695000000000004</v>
      </c>
      <c r="L7630">
        <v>0.43254999999999999</v>
      </c>
    </row>
    <row r="7631" spans="1:12" x14ac:dyDescent="0.3">
      <c r="A7631">
        <v>7630</v>
      </c>
      <c r="B7631">
        <v>0.76295000000000002</v>
      </c>
      <c r="C7631">
        <v>0.93005000000000004</v>
      </c>
      <c r="D7631">
        <v>0.16814999999999999</v>
      </c>
      <c r="E7631">
        <v>0.22055</v>
      </c>
      <c r="F7631">
        <v>4.4999999999999999E-4</v>
      </c>
      <c r="G7631">
        <v>0.84184999999999999</v>
      </c>
      <c r="H7631">
        <v>0.34984999999999999</v>
      </c>
      <c r="I7631">
        <v>0.28915000000000002</v>
      </c>
      <c r="J7631">
        <v>4.845E-2</v>
      </c>
      <c r="K7631">
        <v>0.28205000000000002</v>
      </c>
      <c r="L7631">
        <v>0.79054999999999997</v>
      </c>
    </row>
    <row r="7632" spans="1:12" x14ac:dyDescent="0.3">
      <c r="A7632">
        <v>7631</v>
      </c>
      <c r="B7632">
        <v>0.76305000000000001</v>
      </c>
      <c r="C7632">
        <v>0.13985</v>
      </c>
      <c r="D7632">
        <v>0.68915000000000004</v>
      </c>
      <c r="E7632">
        <v>0.78405000000000002</v>
      </c>
      <c r="F7632">
        <v>0.65515000000000001</v>
      </c>
      <c r="G7632">
        <v>5.0250000000000003E-2</v>
      </c>
      <c r="H7632">
        <v>0.95404999999999995</v>
      </c>
      <c r="I7632">
        <v>0.60085</v>
      </c>
      <c r="J7632">
        <v>0.85124999999999995</v>
      </c>
      <c r="K7632">
        <v>0.76524999999999999</v>
      </c>
      <c r="L7632">
        <v>0.44424999999999998</v>
      </c>
    </row>
    <row r="7633" spans="1:12" x14ac:dyDescent="0.3">
      <c r="A7633">
        <v>7632</v>
      </c>
      <c r="B7633">
        <v>0.76315</v>
      </c>
      <c r="C7633">
        <v>0.71955000000000002</v>
      </c>
      <c r="D7633">
        <v>0.74895</v>
      </c>
      <c r="E7633">
        <v>0.15495</v>
      </c>
      <c r="F7633">
        <v>0.75134999999999996</v>
      </c>
      <c r="G7633">
        <v>0.82545000000000002</v>
      </c>
      <c r="H7633">
        <v>0.16585</v>
      </c>
      <c r="I7633">
        <v>0.71924999999999994</v>
      </c>
      <c r="J7633">
        <v>0.54305000000000003</v>
      </c>
      <c r="K7633">
        <v>0.45565</v>
      </c>
      <c r="L7633">
        <v>1.465E-2</v>
      </c>
    </row>
    <row r="7634" spans="1:12" x14ac:dyDescent="0.3">
      <c r="A7634">
        <v>7633</v>
      </c>
      <c r="B7634">
        <v>0.76324999999999998</v>
      </c>
      <c r="C7634">
        <v>0.63995000000000002</v>
      </c>
      <c r="D7634">
        <v>8.695E-2</v>
      </c>
      <c r="E7634">
        <v>0.89464999999999995</v>
      </c>
      <c r="F7634">
        <v>0.20225000000000001</v>
      </c>
      <c r="G7634">
        <v>0.93194999999999995</v>
      </c>
      <c r="H7634">
        <v>1.3050000000000001E-2</v>
      </c>
      <c r="I7634">
        <v>0.38635000000000003</v>
      </c>
      <c r="J7634">
        <v>0.86424999999999996</v>
      </c>
      <c r="K7634">
        <v>0.41365000000000002</v>
      </c>
      <c r="L7634">
        <v>0.82325000000000004</v>
      </c>
    </row>
    <row r="7635" spans="1:12" x14ac:dyDescent="0.3">
      <c r="A7635">
        <v>7634</v>
      </c>
      <c r="B7635">
        <v>0.76334999999999997</v>
      </c>
      <c r="C7635">
        <v>0.31814999999999999</v>
      </c>
      <c r="D7635">
        <v>0.78664999999999996</v>
      </c>
      <c r="E7635">
        <v>0.80495000000000005</v>
      </c>
      <c r="F7635">
        <v>0.68654999999999999</v>
      </c>
      <c r="G7635">
        <v>0.18165000000000001</v>
      </c>
      <c r="H7635">
        <v>0.80364999999999998</v>
      </c>
      <c r="I7635">
        <v>0.43824999999999997</v>
      </c>
      <c r="J7635">
        <v>0.90395000000000003</v>
      </c>
      <c r="K7635">
        <v>0.68894999999999995</v>
      </c>
      <c r="L7635">
        <v>0.10954999999999999</v>
      </c>
    </row>
    <row r="7636" spans="1:12" x14ac:dyDescent="0.3">
      <c r="A7636">
        <v>7635</v>
      </c>
      <c r="B7636">
        <v>0.76344999999999996</v>
      </c>
      <c r="C7636">
        <v>9.5949999999999994E-2</v>
      </c>
      <c r="D7636">
        <v>0.82565</v>
      </c>
      <c r="E7636">
        <v>0.83414999999999995</v>
      </c>
      <c r="F7636">
        <v>0.93025000000000002</v>
      </c>
      <c r="G7636">
        <v>0.66884999999999994</v>
      </c>
      <c r="H7636">
        <v>0.38955000000000001</v>
      </c>
      <c r="I7636">
        <v>0.52244999999999997</v>
      </c>
      <c r="J7636">
        <v>8.1499999999999993E-3</v>
      </c>
      <c r="K7636">
        <v>0.13045000000000001</v>
      </c>
      <c r="L7636">
        <v>0.66144999999999998</v>
      </c>
    </row>
    <row r="7637" spans="1:12" x14ac:dyDescent="0.3">
      <c r="A7637">
        <v>7636</v>
      </c>
      <c r="B7637">
        <v>0.76354999999999995</v>
      </c>
      <c r="C7637">
        <v>0.88514999999999999</v>
      </c>
      <c r="D7637">
        <v>0.47725000000000001</v>
      </c>
      <c r="E7637">
        <v>0.29625000000000001</v>
      </c>
      <c r="F7637">
        <v>1.495E-2</v>
      </c>
      <c r="G7637">
        <v>0.96314999999999995</v>
      </c>
      <c r="H7637">
        <v>0.60865000000000002</v>
      </c>
      <c r="I7637">
        <v>0.21375</v>
      </c>
      <c r="J7637">
        <v>0.88724999999999998</v>
      </c>
      <c r="K7637">
        <v>0.45555000000000001</v>
      </c>
      <c r="L7637">
        <v>0.28325</v>
      </c>
    </row>
    <row r="7638" spans="1:12" x14ac:dyDescent="0.3">
      <c r="A7638">
        <v>7637</v>
      </c>
      <c r="B7638">
        <v>0.76365000000000005</v>
      </c>
      <c r="C7638">
        <v>0.96174999999999999</v>
      </c>
      <c r="D7638">
        <v>0.45124999999999998</v>
      </c>
      <c r="E7638">
        <v>0.28415000000000001</v>
      </c>
      <c r="F7638">
        <v>0.43704999999999999</v>
      </c>
      <c r="G7638">
        <v>0.14305000000000001</v>
      </c>
      <c r="H7638">
        <v>0.36165000000000003</v>
      </c>
      <c r="I7638">
        <v>0.92264999999999997</v>
      </c>
      <c r="J7638">
        <v>0.38095000000000001</v>
      </c>
      <c r="K7638">
        <v>0.40384999999999999</v>
      </c>
      <c r="L7638">
        <v>0.21745</v>
      </c>
    </row>
    <row r="7639" spans="1:12" x14ac:dyDescent="0.3">
      <c r="A7639">
        <v>7638</v>
      </c>
      <c r="B7639">
        <v>0.76375000000000004</v>
      </c>
      <c r="C7639">
        <v>0.36454999999999999</v>
      </c>
      <c r="D7639">
        <v>0.38185000000000002</v>
      </c>
      <c r="E7639">
        <v>0.20995</v>
      </c>
      <c r="F7639">
        <v>0.50995000000000001</v>
      </c>
      <c r="G7639">
        <v>1.7850000000000001E-2</v>
      </c>
      <c r="H7639">
        <v>0.57635000000000003</v>
      </c>
      <c r="I7639">
        <v>0.15334999999999999</v>
      </c>
      <c r="J7639">
        <v>0.13205</v>
      </c>
      <c r="K7639">
        <v>0.78225</v>
      </c>
      <c r="L7639">
        <v>0.24865000000000001</v>
      </c>
    </row>
    <row r="7640" spans="1:12" x14ac:dyDescent="0.3">
      <c r="A7640">
        <v>7639</v>
      </c>
      <c r="B7640">
        <v>0.76385000000000003</v>
      </c>
      <c r="C7640">
        <v>0.65844999999999998</v>
      </c>
      <c r="D7640">
        <v>0.16605</v>
      </c>
      <c r="E7640">
        <v>0.61534999999999995</v>
      </c>
      <c r="F7640">
        <v>9.7650000000000001E-2</v>
      </c>
      <c r="G7640">
        <v>0.63354999999999995</v>
      </c>
      <c r="H7640">
        <v>0.24754999999999999</v>
      </c>
      <c r="I7640">
        <v>0.88944999999999996</v>
      </c>
      <c r="J7640">
        <v>0.47935</v>
      </c>
      <c r="K7640">
        <v>0.67164999999999997</v>
      </c>
      <c r="L7640">
        <v>0.14995</v>
      </c>
    </row>
    <row r="7641" spans="1:12" x14ac:dyDescent="0.3">
      <c r="A7641">
        <v>7640</v>
      </c>
      <c r="B7641">
        <v>0.76395000000000002</v>
      </c>
      <c r="C7641">
        <v>2.1049999999999999E-2</v>
      </c>
      <c r="D7641">
        <v>0.45265</v>
      </c>
      <c r="E7641">
        <v>0.54474999999999996</v>
      </c>
      <c r="F7641">
        <v>0.73794999999999999</v>
      </c>
      <c r="G7641">
        <v>0.82715000000000005</v>
      </c>
      <c r="H7641">
        <v>0.88695000000000002</v>
      </c>
      <c r="I7641">
        <v>0.23805000000000001</v>
      </c>
      <c r="J7641">
        <v>0.79515000000000002</v>
      </c>
      <c r="K7641">
        <v>0.91944999999999999</v>
      </c>
      <c r="L7641">
        <v>0.42004999999999998</v>
      </c>
    </row>
    <row r="7642" spans="1:12" x14ac:dyDescent="0.3">
      <c r="A7642">
        <v>7641</v>
      </c>
      <c r="B7642">
        <v>0.76405000000000001</v>
      </c>
      <c r="C7642">
        <v>0.11235000000000001</v>
      </c>
      <c r="D7642">
        <v>0.52595000000000003</v>
      </c>
      <c r="E7642">
        <v>0.32085000000000002</v>
      </c>
      <c r="F7642">
        <v>0.97314999999999996</v>
      </c>
      <c r="G7642">
        <v>5.3350000000000002E-2</v>
      </c>
      <c r="H7642">
        <v>0.73604999999999998</v>
      </c>
      <c r="I7642">
        <v>0.29794999999999999</v>
      </c>
      <c r="J7642">
        <v>0.26205000000000001</v>
      </c>
      <c r="K7642">
        <v>0.62524999999999997</v>
      </c>
      <c r="L7642">
        <v>0.28015000000000001</v>
      </c>
    </row>
    <row r="7643" spans="1:12" x14ac:dyDescent="0.3">
      <c r="A7643">
        <v>7642</v>
      </c>
      <c r="B7643">
        <v>0.76415</v>
      </c>
      <c r="C7643">
        <v>0.28344999999999998</v>
      </c>
      <c r="D7643">
        <v>8.4750000000000006E-2</v>
      </c>
      <c r="E7643">
        <v>0.23985000000000001</v>
      </c>
      <c r="F7643">
        <v>0.81154999999999999</v>
      </c>
      <c r="G7643">
        <v>0.45584999999999998</v>
      </c>
      <c r="H7643">
        <v>0.21955</v>
      </c>
      <c r="I7643">
        <v>0.90634999999999999</v>
      </c>
      <c r="J7643">
        <v>0.67674999999999996</v>
      </c>
      <c r="K7643">
        <v>0.95204999999999995</v>
      </c>
      <c r="L7643">
        <v>0.18995000000000001</v>
      </c>
    </row>
    <row r="7644" spans="1:12" x14ac:dyDescent="0.3">
      <c r="A7644">
        <v>7643</v>
      </c>
      <c r="B7644">
        <v>0.76424999999999998</v>
      </c>
      <c r="C7644">
        <v>9.5750000000000002E-2</v>
      </c>
      <c r="D7644">
        <v>0.73085</v>
      </c>
      <c r="E7644">
        <v>0.45774999999999999</v>
      </c>
      <c r="F7644">
        <v>0.71775</v>
      </c>
      <c r="G7644">
        <v>0.76105</v>
      </c>
      <c r="H7644">
        <v>0.34465000000000001</v>
      </c>
      <c r="I7644">
        <v>0.14385000000000001</v>
      </c>
      <c r="J7644">
        <v>0.73745000000000005</v>
      </c>
      <c r="K7644">
        <v>0.37914999999999999</v>
      </c>
      <c r="L7644">
        <v>0.55835000000000001</v>
      </c>
    </row>
    <row r="7645" spans="1:12" x14ac:dyDescent="0.3">
      <c r="A7645">
        <v>7644</v>
      </c>
      <c r="B7645">
        <v>0.76434999999999997</v>
      </c>
      <c r="C7645">
        <v>0.81805000000000005</v>
      </c>
      <c r="D7645">
        <v>0.78785000000000005</v>
      </c>
      <c r="E7645">
        <v>0.15035000000000001</v>
      </c>
      <c r="F7645">
        <v>0.29265000000000002</v>
      </c>
      <c r="G7645">
        <v>9.3649999999999997E-2</v>
      </c>
      <c r="H7645">
        <v>0.68374999999999997</v>
      </c>
      <c r="I7645">
        <v>0.36514999999999997</v>
      </c>
      <c r="J7645">
        <v>0.81015000000000004</v>
      </c>
      <c r="K7645">
        <v>0.51415</v>
      </c>
      <c r="L7645">
        <v>4.265E-2</v>
      </c>
    </row>
    <row r="7646" spans="1:12" x14ac:dyDescent="0.3">
      <c r="A7646">
        <v>7645</v>
      </c>
      <c r="B7646">
        <v>0.76444999999999996</v>
      </c>
      <c r="C7646">
        <v>0.31295000000000001</v>
      </c>
      <c r="D7646">
        <v>0.92395000000000005</v>
      </c>
      <c r="E7646">
        <v>0.85745000000000005</v>
      </c>
      <c r="F7646">
        <v>6.8650000000000003E-2</v>
      </c>
      <c r="G7646">
        <v>0.55145</v>
      </c>
      <c r="H7646">
        <v>0.34934999999999999</v>
      </c>
      <c r="I7646">
        <v>0.79864999999999997</v>
      </c>
      <c r="J7646">
        <v>0.30895</v>
      </c>
      <c r="K7646">
        <v>0.65175000000000005</v>
      </c>
      <c r="L7646">
        <v>0.99285000000000001</v>
      </c>
    </row>
    <row r="7647" spans="1:12" x14ac:dyDescent="0.3">
      <c r="A7647">
        <v>7646</v>
      </c>
      <c r="B7647">
        <v>0.76454999999999995</v>
      </c>
      <c r="C7647">
        <v>0.61944999999999995</v>
      </c>
      <c r="D7647">
        <v>0.24145</v>
      </c>
      <c r="E7647">
        <v>0.15865000000000001</v>
      </c>
      <c r="F7647">
        <v>7.6450000000000004E-2</v>
      </c>
      <c r="G7647">
        <v>0.20735000000000001</v>
      </c>
      <c r="H7647">
        <v>0.54725000000000001</v>
      </c>
      <c r="I7647">
        <v>0.22464999999999999</v>
      </c>
      <c r="J7647">
        <v>0.43195</v>
      </c>
      <c r="K7647">
        <v>0.15285000000000001</v>
      </c>
      <c r="L7647">
        <v>0.91315000000000002</v>
      </c>
    </row>
    <row r="7648" spans="1:12" x14ac:dyDescent="0.3">
      <c r="A7648">
        <v>7647</v>
      </c>
      <c r="B7648">
        <v>0.76465000000000005</v>
      </c>
      <c r="C7648">
        <v>0.79974999999999996</v>
      </c>
      <c r="D7648">
        <v>0.52575000000000005</v>
      </c>
      <c r="E7648">
        <v>0.29775000000000001</v>
      </c>
      <c r="F7648">
        <v>0.47025</v>
      </c>
      <c r="G7648">
        <v>0.49475000000000002</v>
      </c>
      <c r="H7648">
        <v>0.20655000000000001</v>
      </c>
      <c r="I7648">
        <v>1.465E-2</v>
      </c>
      <c r="J7648">
        <v>0.69764999999999999</v>
      </c>
      <c r="K7648">
        <v>0.32405</v>
      </c>
      <c r="L7648">
        <v>0.92745</v>
      </c>
    </row>
    <row r="7649" spans="1:12" x14ac:dyDescent="0.3">
      <c r="A7649">
        <v>7648</v>
      </c>
      <c r="B7649">
        <v>0.76475000000000004</v>
      </c>
      <c r="C7649">
        <v>0.40255000000000002</v>
      </c>
      <c r="D7649">
        <v>0.23235</v>
      </c>
      <c r="E7649">
        <v>0.41775000000000001</v>
      </c>
      <c r="F7649">
        <v>0.68845000000000001</v>
      </c>
      <c r="G7649">
        <v>0.65564999999999996</v>
      </c>
      <c r="H7649">
        <v>0.74534999999999996</v>
      </c>
      <c r="I7649">
        <v>0.20574999999999999</v>
      </c>
      <c r="J7649">
        <v>0.64124999999999999</v>
      </c>
      <c r="K7649">
        <v>0.88514999999999999</v>
      </c>
      <c r="L7649">
        <v>0.37924999999999998</v>
      </c>
    </row>
    <row r="7650" spans="1:12" x14ac:dyDescent="0.3">
      <c r="A7650">
        <v>7649</v>
      </c>
      <c r="B7650">
        <v>0.76485000000000003</v>
      </c>
      <c r="C7650">
        <v>0.26774999999999999</v>
      </c>
      <c r="D7650">
        <v>0.33774999999999999</v>
      </c>
      <c r="E7650">
        <v>0.29754999999999998</v>
      </c>
      <c r="F7650">
        <v>0.31595000000000001</v>
      </c>
      <c r="G7650">
        <v>0.87155000000000005</v>
      </c>
      <c r="H7650">
        <v>0.34094999999999998</v>
      </c>
      <c r="I7650">
        <v>0.99355000000000004</v>
      </c>
      <c r="J7650">
        <v>0.49364999999999998</v>
      </c>
      <c r="K7650">
        <v>0.73275000000000001</v>
      </c>
      <c r="L7650">
        <v>0.42215000000000003</v>
      </c>
    </row>
    <row r="7651" spans="1:12" x14ac:dyDescent="0.3">
      <c r="A7651">
        <v>7650</v>
      </c>
      <c r="B7651">
        <v>0.76495000000000002</v>
      </c>
      <c r="C7651">
        <v>0.11774999999999999</v>
      </c>
      <c r="D7651">
        <v>0.49764999999999998</v>
      </c>
      <c r="E7651">
        <v>0.56384999999999996</v>
      </c>
      <c r="F7651">
        <v>0.66444999999999999</v>
      </c>
      <c r="G7651">
        <v>0.25004999999999999</v>
      </c>
      <c r="H7651">
        <v>0.24095</v>
      </c>
      <c r="I7651">
        <v>0.19735</v>
      </c>
      <c r="J7651">
        <v>0.92384999999999995</v>
      </c>
      <c r="K7651">
        <v>0.14835000000000001</v>
      </c>
      <c r="L7651">
        <v>0.31045</v>
      </c>
    </row>
    <row r="7652" spans="1:12" x14ac:dyDescent="0.3">
      <c r="A7652">
        <v>7651</v>
      </c>
      <c r="B7652">
        <v>0.76505000000000001</v>
      </c>
      <c r="C7652">
        <v>2.545E-2</v>
      </c>
      <c r="D7652">
        <v>0.67425000000000002</v>
      </c>
      <c r="E7652">
        <v>0.43314999999999998</v>
      </c>
      <c r="F7652">
        <v>0.96565000000000001</v>
      </c>
      <c r="G7652">
        <v>0.39784999999999998</v>
      </c>
      <c r="H7652">
        <v>0.29904999999999998</v>
      </c>
      <c r="I7652">
        <v>0.25514999999999999</v>
      </c>
      <c r="J7652">
        <v>0.86385000000000001</v>
      </c>
      <c r="K7652">
        <v>0.11655</v>
      </c>
      <c r="L7652">
        <v>0.16355</v>
      </c>
    </row>
    <row r="7653" spans="1:12" x14ac:dyDescent="0.3">
      <c r="A7653">
        <v>7652</v>
      </c>
      <c r="B7653">
        <v>0.76515</v>
      </c>
      <c r="C7653">
        <v>0.93915000000000004</v>
      </c>
      <c r="D7653">
        <v>0.57865</v>
      </c>
      <c r="E7653">
        <v>0.98065000000000002</v>
      </c>
      <c r="F7653">
        <v>0.34744999999999998</v>
      </c>
      <c r="G7653">
        <v>0.41975000000000001</v>
      </c>
      <c r="H7653">
        <v>0.34825</v>
      </c>
      <c r="I7653">
        <v>0.61345000000000005</v>
      </c>
      <c r="J7653">
        <v>6.5250000000000002E-2</v>
      </c>
      <c r="K7653">
        <v>0.91754999999999998</v>
      </c>
      <c r="L7653">
        <v>0.62034999999999996</v>
      </c>
    </row>
    <row r="7654" spans="1:12" x14ac:dyDescent="0.3">
      <c r="A7654">
        <v>7653</v>
      </c>
      <c r="B7654">
        <v>0.76524999999999999</v>
      </c>
      <c r="C7654">
        <v>0.54625000000000001</v>
      </c>
      <c r="D7654">
        <v>0.84745000000000004</v>
      </c>
      <c r="E7654">
        <v>0.44205</v>
      </c>
      <c r="F7654">
        <v>0.86555000000000004</v>
      </c>
      <c r="G7654">
        <v>0.14065</v>
      </c>
      <c r="H7654">
        <v>0.46384999999999998</v>
      </c>
      <c r="I7654">
        <v>0.74955000000000005</v>
      </c>
      <c r="J7654">
        <v>0.40984999999999999</v>
      </c>
      <c r="K7654">
        <v>4.5150000000000003E-2</v>
      </c>
      <c r="L7654">
        <v>0.78054999999999997</v>
      </c>
    </row>
    <row r="7655" spans="1:12" x14ac:dyDescent="0.3">
      <c r="A7655">
        <v>7654</v>
      </c>
      <c r="B7655">
        <v>0.76534999999999997</v>
      </c>
      <c r="C7655">
        <v>0.42115000000000002</v>
      </c>
      <c r="D7655">
        <v>0.56615000000000004</v>
      </c>
      <c r="E7655">
        <v>0.70255000000000001</v>
      </c>
      <c r="F7655">
        <v>3.9750000000000001E-2</v>
      </c>
      <c r="G7655">
        <v>0.59414999999999996</v>
      </c>
      <c r="H7655">
        <v>5.5449999999999999E-2</v>
      </c>
      <c r="I7655">
        <v>0.44045000000000001</v>
      </c>
      <c r="J7655">
        <v>0.40024999999999999</v>
      </c>
      <c r="K7655">
        <v>0.76454999999999995</v>
      </c>
      <c r="L7655">
        <v>0.65315000000000001</v>
      </c>
    </row>
    <row r="7656" spans="1:12" x14ac:dyDescent="0.3">
      <c r="A7656">
        <v>7655</v>
      </c>
      <c r="B7656">
        <v>0.76544999999999996</v>
      </c>
      <c r="C7656">
        <v>0.16395000000000001</v>
      </c>
      <c r="D7656">
        <v>0.72214999999999996</v>
      </c>
      <c r="E7656">
        <v>0.32364999999999999</v>
      </c>
      <c r="F7656">
        <v>0.60175000000000001</v>
      </c>
      <c r="G7656">
        <v>0.92925000000000002</v>
      </c>
      <c r="H7656">
        <v>0.59204999999999997</v>
      </c>
      <c r="I7656">
        <v>0.45734999999999998</v>
      </c>
      <c r="J7656">
        <v>0.58314999999999995</v>
      </c>
      <c r="K7656">
        <v>0.59214999999999995</v>
      </c>
      <c r="L7656">
        <v>0.18965000000000001</v>
      </c>
    </row>
    <row r="7657" spans="1:12" x14ac:dyDescent="0.3">
      <c r="A7657">
        <v>7656</v>
      </c>
      <c r="B7657">
        <v>0.76554999999999995</v>
      </c>
      <c r="C7657">
        <v>0.70315000000000005</v>
      </c>
      <c r="D7657">
        <v>0.26974999999999999</v>
      </c>
      <c r="E7657">
        <v>0.26445000000000002</v>
      </c>
      <c r="F7657">
        <v>0.76695000000000002</v>
      </c>
      <c r="G7657">
        <v>0.10324999999999999</v>
      </c>
      <c r="H7657">
        <v>0.99285000000000001</v>
      </c>
      <c r="I7657">
        <v>0.97665000000000002</v>
      </c>
      <c r="J7657">
        <v>0.33195000000000002</v>
      </c>
      <c r="K7657">
        <v>0.11724999999999999</v>
      </c>
      <c r="L7657">
        <v>0.89144999999999996</v>
      </c>
    </row>
    <row r="7658" spans="1:12" x14ac:dyDescent="0.3">
      <c r="A7658">
        <v>7657</v>
      </c>
      <c r="B7658">
        <v>0.76565000000000005</v>
      </c>
      <c r="C7658">
        <v>0.59275</v>
      </c>
      <c r="D7658">
        <v>0.24995000000000001</v>
      </c>
      <c r="E7658">
        <v>0.40015000000000001</v>
      </c>
      <c r="F7658">
        <v>0.13345000000000001</v>
      </c>
      <c r="G7658">
        <v>4.0250000000000001E-2</v>
      </c>
      <c r="H7658">
        <v>9.1649999999999995E-2</v>
      </c>
      <c r="I7658">
        <v>0.35935</v>
      </c>
      <c r="J7658">
        <v>0.68505000000000005</v>
      </c>
      <c r="K7658">
        <v>0.22264999999999999</v>
      </c>
      <c r="L7658">
        <v>0.61304999999999998</v>
      </c>
    </row>
    <row r="7659" spans="1:12" x14ac:dyDescent="0.3">
      <c r="A7659">
        <v>7658</v>
      </c>
      <c r="B7659">
        <v>0.76575000000000004</v>
      </c>
      <c r="C7659">
        <v>0.44974999999999998</v>
      </c>
      <c r="D7659">
        <v>0.16255</v>
      </c>
      <c r="E7659">
        <v>0.19914999999999999</v>
      </c>
      <c r="F7659">
        <v>0.31874999999999998</v>
      </c>
      <c r="G7659">
        <v>0.60614999999999997</v>
      </c>
      <c r="H7659">
        <v>0.95684999999999998</v>
      </c>
      <c r="I7659">
        <v>0.83894999999999997</v>
      </c>
      <c r="J7659">
        <v>0.66285000000000005</v>
      </c>
      <c r="K7659">
        <v>4.3499999999999997E-3</v>
      </c>
      <c r="L7659">
        <v>0.35244999999999999</v>
      </c>
    </row>
    <row r="7660" spans="1:12" x14ac:dyDescent="0.3">
      <c r="A7660">
        <v>7659</v>
      </c>
      <c r="B7660">
        <v>0.76585000000000003</v>
      </c>
      <c r="C7660">
        <v>0.33365</v>
      </c>
      <c r="D7660">
        <v>0.50434999999999997</v>
      </c>
      <c r="E7660">
        <v>3.8550000000000001E-2</v>
      </c>
      <c r="F7660">
        <v>0.33905000000000002</v>
      </c>
      <c r="G7660">
        <v>0.17274999999999999</v>
      </c>
      <c r="H7660">
        <v>3.9949999999999999E-2</v>
      </c>
      <c r="I7660">
        <v>0.77795000000000003</v>
      </c>
      <c r="J7660">
        <v>0.41565000000000002</v>
      </c>
      <c r="K7660">
        <v>0.69184999999999997</v>
      </c>
      <c r="L7660">
        <v>0.19685</v>
      </c>
    </row>
    <row r="7661" spans="1:12" x14ac:dyDescent="0.3">
      <c r="A7661">
        <v>7660</v>
      </c>
      <c r="B7661">
        <v>0.76595000000000002</v>
      </c>
      <c r="C7661">
        <v>0.79454999999999998</v>
      </c>
      <c r="D7661">
        <v>0.25614999999999999</v>
      </c>
      <c r="E7661">
        <v>0.85775000000000001</v>
      </c>
      <c r="F7661">
        <v>0.12495000000000001</v>
      </c>
      <c r="G7661">
        <v>0.65625</v>
      </c>
      <c r="H7661">
        <v>0.43464999999999998</v>
      </c>
      <c r="I7661">
        <v>2.605E-2</v>
      </c>
      <c r="J7661">
        <v>0.34234999999999999</v>
      </c>
      <c r="K7661">
        <v>0.29475000000000001</v>
      </c>
      <c r="L7661">
        <v>8.5750000000000007E-2</v>
      </c>
    </row>
    <row r="7662" spans="1:12" x14ac:dyDescent="0.3">
      <c r="A7662">
        <v>7661</v>
      </c>
      <c r="B7662">
        <v>0.76605000000000001</v>
      </c>
      <c r="C7662">
        <v>0.73895</v>
      </c>
      <c r="D7662">
        <v>0.28754999999999997</v>
      </c>
      <c r="E7662">
        <v>0.95694999999999997</v>
      </c>
      <c r="F7662">
        <v>0.24424999999999999</v>
      </c>
      <c r="G7662">
        <v>0.33274999999999999</v>
      </c>
      <c r="H7662">
        <v>0.31274999999999997</v>
      </c>
      <c r="I7662">
        <v>0.53985000000000005</v>
      </c>
      <c r="J7662">
        <v>0.57784999999999997</v>
      </c>
      <c r="K7662">
        <v>0.56794999999999995</v>
      </c>
      <c r="L7662">
        <v>0.11085</v>
      </c>
    </row>
    <row r="7663" spans="1:12" x14ac:dyDescent="0.3">
      <c r="A7663">
        <v>7662</v>
      </c>
      <c r="B7663">
        <v>0.76615</v>
      </c>
      <c r="C7663">
        <v>8.0049999999999996E-2</v>
      </c>
      <c r="D7663">
        <v>0.31045</v>
      </c>
      <c r="E7663">
        <v>0.81355</v>
      </c>
      <c r="F7663">
        <v>0.32705000000000001</v>
      </c>
      <c r="G7663">
        <v>0.21984999999999999</v>
      </c>
      <c r="H7663">
        <v>0.49854999999999999</v>
      </c>
      <c r="I7663">
        <v>0.57445000000000002</v>
      </c>
      <c r="J7663">
        <v>0.31764999999999999</v>
      </c>
      <c r="K7663">
        <v>0.68664999999999998</v>
      </c>
      <c r="L7663">
        <v>0.51085000000000003</v>
      </c>
    </row>
    <row r="7664" spans="1:12" x14ac:dyDescent="0.3">
      <c r="A7664">
        <v>7663</v>
      </c>
      <c r="B7664">
        <v>0.76624999999999999</v>
      </c>
      <c r="C7664">
        <v>0.20555000000000001</v>
      </c>
      <c r="D7664">
        <v>0.34634999999999999</v>
      </c>
      <c r="E7664">
        <v>0.61685000000000001</v>
      </c>
      <c r="F7664">
        <v>0.68794999999999995</v>
      </c>
      <c r="G7664">
        <v>0.83365</v>
      </c>
      <c r="H7664">
        <v>0.42044999999999999</v>
      </c>
      <c r="I7664">
        <v>0.14165</v>
      </c>
      <c r="J7664">
        <v>0.96955000000000002</v>
      </c>
      <c r="K7664">
        <v>0.85135000000000005</v>
      </c>
      <c r="L7664">
        <v>0.79425000000000001</v>
      </c>
    </row>
    <row r="7665" spans="1:12" x14ac:dyDescent="0.3">
      <c r="A7665">
        <v>7664</v>
      </c>
      <c r="B7665">
        <v>0.76634999999999998</v>
      </c>
      <c r="C7665">
        <v>0.59235000000000004</v>
      </c>
      <c r="D7665">
        <v>0.95635000000000003</v>
      </c>
      <c r="E7665">
        <v>0.98345000000000005</v>
      </c>
      <c r="F7665">
        <v>0.57425000000000004</v>
      </c>
      <c r="G7665">
        <v>0.87744999999999995</v>
      </c>
      <c r="H7665">
        <v>0.66564999999999996</v>
      </c>
      <c r="I7665">
        <v>4.5949999999999998E-2</v>
      </c>
      <c r="J7665">
        <v>0.96245000000000003</v>
      </c>
      <c r="K7665">
        <v>0.10514999999999999</v>
      </c>
      <c r="L7665">
        <v>0.50114999999999998</v>
      </c>
    </row>
    <row r="7666" spans="1:12" x14ac:dyDescent="0.3">
      <c r="A7666">
        <v>7665</v>
      </c>
      <c r="B7666">
        <v>0.76644999999999996</v>
      </c>
      <c r="C7666">
        <v>0.34615000000000001</v>
      </c>
      <c r="D7666">
        <v>0.95515000000000005</v>
      </c>
      <c r="E7666">
        <v>0.91295000000000004</v>
      </c>
      <c r="F7666">
        <v>0.97204999999999997</v>
      </c>
      <c r="G7666">
        <v>0.11125</v>
      </c>
      <c r="H7666">
        <v>0.11375</v>
      </c>
      <c r="I7666">
        <v>4.1549999999999997E-2</v>
      </c>
      <c r="J7666">
        <v>0.18675</v>
      </c>
      <c r="K7666">
        <v>0.52444999999999997</v>
      </c>
      <c r="L7666">
        <v>0.35304999999999997</v>
      </c>
    </row>
    <row r="7667" spans="1:12" x14ac:dyDescent="0.3">
      <c r="A7667">
        <v>7666</v>
      </c>
      <c r="B7667">
        <v>0.76654999999999995</v>
      </c>
      <c r="C7667">
        <v>0.97985</v>
      </c>
      <c r="D7667">
        <v>0.72714999999999996</v>
      </c>
      <c r="E7667">
        <v>0.89744999999999997</v>
      </c>
      <c r="F7667">
        <v>1.155E-2</v>
      </c>
      <c r="G7667">
        <v>2.5500000000000002E-3</v>
      </c>
      <c r="H7667">
        <v>6.275E-2</v>
      </c>
      <c r="I7667">
        <v>0.96414999999999995</v>
      </c>
      <c r="J7667">
        <v>0.46384999999999998</v>
      </c>
      <c r="K7667">
        <v>0.33884999999999998</v>
      </c>
      <c r="L7667">
        <v>0.40375</v>
      </c>
    </row>
    <row r="7668" spans="1:12" x14ac:dyDescent="0.3">
      <c r="A7668">
        <v>7667</v>
      </c>
      <c r="B7668">
        <v>0.76665000000000005</v>
      </c>
      <c r="C7668">
        <v>0.82415000000000005</v>
      </c>
      <c r="D7668">
        <v>0.55095000000000005</v>
      </c>
      <c r="E7668">
        <v>0.23014999999999999</v>
      </c>
      <c r="F7668">
        <v>0.41284999999999999</v>
      </c>
      <c r="G7668">
        <v>0.84175</v>
      </c>
      <c r="H7668">
        <v>0.30614999999999998</v>
      </c>
      <c r="I7668">
        <v>1.2449999999999999E-2</v>
      </c>
      <c r="J7668">
        <v>0.29275000000000001</v>
      </c>
      <c r="K7668">
        <v>0.12964999999999999</v>
      </c>
      <c r="L7668">
        <v>0.49875000000000003</v>
      </c>
    </row>
    <row r="7669" spans="1:12" x14ac:dyDescent="0.3">
      <c r="A7669">
        <v>7668</v>
      </c>
      <c r="B7669">
        <v>0.76675000000000004</v>
      </c>
      <c r="C7669">
        <v>0.74434999999999996</v>
      </c>
      <c r="D7669">
        <v>0.96294999999999997</v>
      </c>
      <c r="E7669">
        <v>0.69025000000000003</v>
      </c>
      <c r="F7669">
        <v>0.75455000000000005</v>
      </c>
      <c r="G7669">
        <v>0.84975000000000001</v>
      </c>
      <c r="H7669">
        <v>0.56105000000000005</v>
      </c>
      <c r="I7669">
        <v>0.23355000000000001</v>
      </c>
      <c r="J7669">
        <v>0.75405</v>
      </c>
      <c r="K7669">
        <v>0.52234999999999998</v>
      </c>
      <c r="L7669">
        <v>0.87244999999999995</v>
      </c>
    </row>
    <row r="7670" spans="1:12" x14ac:dyDescent="0.3">
      <c r="A7670">
        <v>7669</v>
      </c>
      <c r="B7670">
        <v>0.76685000000000003</v>
      </c>
      <c r="C7670">
        <v>0.35335</v>
      </c>
      <c r="D7670">
        <v>6.1850000000000002E-2</v>
      </c>
      <c r="E7670">
        <v>0.86404999999999998</v>
      </c>
      <c r="F7670">
        <v>2.835E-2</v>
      </c>
      <c r="G7670">
        <v>0.61175000000000002</v>
      </c>
      <c r="H7670">
        <v>0.27405000000000002</v>
      </c>
      <c r="I7670">
        <v>0.48785000000000001</v>
      </c>
      <c r="J7670">
        <v>0.78895000000000004</v>
      </c>
      <c r="K7670">
        <v>0.94235000000000002</v>
      </c>
      <c r="L7670">
        <v>0.62785000000000002</v>
      </c>
    </row>
    <row r="7671" spans="1:12" x14ac:dyDescent="0.3">
      <c r="A7671">
        <v>7670</v>
      </c>
      <c r="B7671">
        <v>0.76695000000000002</v>
      </c>
      <c r="C7671">
        <v>0.22425</v>
      </c>
      <c r="D7671">
        <v>0.23044999999999999</v>
      </c>
      <c r="E7671">
        <v>4.9549999999999997E-2</v>
      </c>
      <c r="F7671">
        <v>0.95535000000000003</v>
      </c>
      <c r="G7671">
        <v>9.955E-2</v>
      </c>
      <c r="H7671">
        <v>0.98524999999999996</v>
      </c>
      <c r="I7671">
        <v>0.45284999999999997</v>
      </c>
      <c r="J7671">
        <v>0.12725</v>
      </c>
      <c r="K7671">
        <v>0.17075000000000001</v>
      </c>
      <c r="L7671">
        <v>0.34665000000000001</v>
      </c>
    </row>
    <row r="7672" spans="1:12" x14ac:dyDescent="0.3">
      <c r="A7672">
        <v>7671</v>
      </c>
      <c r="B7672">
        <v>0.76705000000000001</v>
      </c>
      <c r="C7672">
        <v>0.86724999999999997</v>
      </c>
      <c r="D7672">
        <v>0.26315</v>
      </c>
      <c r="E7672">
        <v>0.90825</v>
      </c>
      <c r="F7672">
        <v>0.17574999999999999</v>
      </c>
      <c r="G7672">
        <v>0.99544999999999995</v>
      </c>
      <c r="H7672">
        <v>0.23394999999999999</v>
      </c>
      <c r="I7672">
        <v>0.45455000000000001</v>
      </c>
      <c r="J7672">
        <v>0.93905000000000005</v>
      </c>
      <c r="K7672">
        <v>0.26124999999999998</v>
      </c>
      <c r="L7672">
        <v>0.25555</v>
      </c>
    </row>
    <row r="7673" spans="1:12" x14ac:dyDescent="0.3">
      <c r="A7673">
        <v>7672</v>
      </c>
      <c r="B7673">
        <v>0.76715</v>
      </c>
      <c r="C7673">
        <v>0.15185000000000001</v>
      </c>
      <c r="D7673">
        <v>0.86434999999999995</v>
      </c>
      <c r="E7673">
        <v>0.89295000000000002</v>
      </c>
      <c r="F7673">
        <v>0.65644999999999998</v>
      </c>
      <c r="G7673">
        <v>6.3049999999999995E-2</v>
      </c>
      <c r="H7673">
        <v>0.91654999999999998</v>
      </c>
      <c r="I7673">
        <v>0.24515000000000001</v>
      </c>
      <c r="J7673">
        <v>0.49704999999999999</v>
      </c>
      <c r="K7673">
        <v>0.30854999999999999</v>
      </c>
      <c r="L7673">
        <v>0.74134999999999995</v>
      </c>
    </row>
    <row r="7674" spans="1:12" x14ac:dyDescent="0.3">
      <c r="A7674">
        <v>7673</v>
      </c>
      <c r="B7674">
        <v>0.76724999999999999</v>
      </c>
      <c r="C7674">
        <v>0.18475</v>
      </c>
      <c r="D7674">
        <v>5.8049999999999997E-2</v>
      </c>
      <c r="E7674">
        <v>0.85275000000000001</v>
      </c>
      <c r="F7674">
        <v>0.59394999999999998</v>
      </c>
      <c r="G7674">
        <v>4.0149999999999998E-2</v>
      </c>
      <c r="H7674">
        <v>0.38155</v>
      </c>
      <c r="I7674">
        <v>7.9049999999999995E-2</v>
      </c>
      <c r="J7674">
        <v>0.84114999999999995</v>
      </c>
      <c r="K7674">
        <v>0.76475000000000004</v>
      </c>
      <c r="L7674">
        <v>0.54054999999999997</v>
      </c>
    </row>
    <row r="7675" spans="1:12" x14ac:dyDescent="0.3">
      <c r="A7675">
        <v>7674</v>
      </c>
      <c r="B7675">
        <v>0.76734999999999998</v>
      </c>
      <c r="C7675">
        <v>0.84314999999999996</v>
      </c>
      <c r="D7675">
        <v>0.68615000000000004</v>
      </c>
      <c r="E7675">
        <v>0.36875000000000002</v>
      </c>
      <c r="F7675">
        <v>0.82965</v>
      </c>
      <c r="G7675">
        <v>0.89634999999999998</v>
      </c>
      <c r="H7675">
        <v>0.69174999999999998</v>
      </c>
      <c r="I7675">
        <v>0.25524999999999998</v>
      </c>
      <c r="J7675">
        <v>0.79625000000000001</v>
      </c>
      <c r="K7675">
        <v>0.23674999999999999</v>
      </c>
      <c r="L7675">
        <v>0.44474999999999998</v>
      </c>
    </row>
    <row r="7676" spans="1:12" x14ac:dyDescent="0.3">
      <c r="A7676">
        <v>7675</v>
      </c>
      <c r="B7676">
        <v>0.76744999999999997</v>
      </c>
      <c r="C7676">
        <v>8.9050000000000004E-2</v>
      </c>
      <c r="D7676">
        <v>0.14715</v>
      </c>
      <c r="E7676">
        <v>0.51295000000000002</v>
      </c>
      <c r="F7676">
        <v>0.10095</v>
      </c>
      <c r="G7676">
        <v>0.95804999999999996</v>
      </c>
      <c r="H7676">
        <v>0.19905</v>
      </c>
      <c r="I7676">
        <v>0.24545</v>
      </c>
      <c r="J7676">
        <v>0.88885000000000003</v>
      </c>
      <c r="K7676">
        <v>0.87785000000000002</v>
      </c>
      <c r="L7676">
        <v>8.0549999999999997E-2</v>
      </c>
    </row>
    <row r="7677" spans="1:12" x14ac:dyDescent="0.3">
      <c r="A7677">
        <v>7676</v>
      </c>
      <c r="B7677">
        <v>0.76754999999999995</v>
      </c>
      <c r="C7677">
        <v>0.21984999999999999</v>
      </c>
      <c r="D7677">
        <v>0.66685000000000005</v>
      </c>
      <c r="E7677">
        <v>0.89685000000000004</v>
      </c>
      <c r="F7677">
        <v>0.69394999999999996</v>
      </c>
      <c r="G7677">
        <v>5.9549999999999999E-2</v>
      </c>
      <c r="H7677">
        <v>0.85194999999999999</v>
      </c>
      <c r="I7677">
        <v>6.1550000000000001E-2</v>
      </c>
      <c r="J7677">
        <v>0.85975000000000001</v>
      </c>
      <c r="K7677">
        <v>0.93554999999999999</v>
      </c>
      <c r="L7677">
        <v>0.34075</v>
      </c>
    </row>
    <row r="7678" spans="1:12" x14ac:dyDescent="0.3">
      <c r="A7678">
        <v>7677</v>
      </c>
      <c r="B7678">
        <v>0.76765000000000005</v>
      </c>
      <c r="C7678">
        <v>0.67225000000000001</v>
      </c>
      <c r="D7678">
        <v>9.7350000000000006E-2</v>
      </c>
      <c r="E7678">
        <v>0.12395</v>
      </c>
      <c r="F7678">
        <v>0.60755000000000003</v>
      </c>
      <c r="G7678">
        <v>0.68564999999999998</v>
      </c>
      <c r="H7678">
        <v>0.78654999999999997</v>
      </c>
      <c r="I7678">
        <v>0.51415</v>
      </c>
      <c r="J7678">
        <v>0.68154999999999999</v>
      </c>
      <c r="K7678">
        <v>0.40534999999999999</v>
      </c>
      <c r="L7678">
        <v>0.65554999999999997</v>
      </c>
    </row>
    <row r="7679" spans="1:12" x14ac:dyDescent="0.3">
      <c r="A7679">
        <v>7678</v>
      </c>
      <c r="B7679">
        <v>0.76775000000000004</v>
      </c>
      <c r="C7679">
        <v>0.12425</v>
      </c>
      <c r="D7679">
        <v>0.37635000000000002</v>
      </c>
      <c r="E7679">
        <v>0.79115000000000002</v>
      </c>
      <c r="F7679">
        <v>0.43725000000000003</v>
      </c>
      <c r="G7679">
        <v>0.15884999999999999</v>
      </c>
      <c r="H7679">
        <v>0.47575000000000001</v>
      </c>
      <c r="I7679">
        <v>0.53534999999999999</v>
      </c>
      <c r="J7679">
        <v>0.26014999999999999</v>
      </c>
      <c r="K7679">
        <v>0.49075000000000002</v>
      </c>
      <c r="L7679">
        <v>0.45315</v>
      </c>
    </row>
    <row r="7680" spans="1:12" x14ac:dyDescent="0.3">
      <c r="A7680">
        <v>7679</v>
      </c>
      <c r="B7680">
        <v>0.76785000000000003</v>
      </c>
      <c r="C7680">
        <v>0.73724999999999996</v>
      </c>
      <c r="D7680">
        <v>0.52044999999999997</v>
      </c>
      <c r="E7680">
        <v>0.86965000000000003</v>
      </c>
      <c r="F7680">
        <v>0.78525</v>
      </c>
      <c r="G7680">
        <v>0.47415000000000002</v>
      </c>
      <c r="H7680">
        <v>0.12015000000000001</v>
      </c>
      <c r="I7680">
        <v>0.82015000000000005</v>
      </c>
      <c r="J7680">
        <v>0.75555000000000005</v>
      </c>
      <c r="K7680">
        <v>0.10315000000000001</v>
      </c>
      <c r="L7680">
        <v>0.72875000000000001</v>
      </c>
    </row>
    <row r="7681" spans="1:12" x14ac:dyDescent="0.3">
      <c r="A7681">
        <v>7680</v>
      </c>
      <c r="B7681">
        <v>0.76795000000000002</v>
      </c>
      <c r="C7681">
        <v>0.78474999999999995</v>
      </c>
      <c r="D7681">
        <v>0.37755</v>
      </c>
      <c r="E7681">
        <v>0.75565000000000004</v>
      </c>
      <c r="F7681">
        <v>0.94764999999999999</v>
      </c>
      <c r="G7681">
        <v>0.72124999999999995</v>
      </c>
      <c r="H7681">
        <v>0.99895</v>
      </c>
      <c r="I7681">
        <v>0.84494999999999998</v>
      </c>
      <c r="J7681">
        <v>6.8500000000000002E-3</v>
      </c>
      <c r="K7681">
        <v>0.47835</v>
      </c>
      <c r="L7681">
        <v>0.43404999999999999</v>
      </c>
    </row>
    <row r="7682" spans="1:12" x14ac:dyDescent="0.3">
      <c r="A7682">
        <v>7681</v>
      </c>
      <c r="B7682">
        <v>0.76805000000000001</v>
      </c>
      <c r="C7682">
        <v>0.98265000000000002</v>
      </c>
      <c r="D7682">
        <v>0.46675</v>
      </c>
      <c r="E7682">
        <v>0.35785</v>
      </c>
      <c r="F7682">
        <v>0.56445000000000001</v>
      </c>
      <c r="G7682">
        <v>0.54505000000000003</v>
      </c>
      <c r="H7682">
        <v>0.34134999999999999</v>
      </c>
      <c r="I7682">
        <v>0.20815</v>
      </c>
      <c r="J7682">
        <v>5.9950000000000003E-2</v>
      </c>
      <c r="K7682">
        <v>0.32624999999999998</v>
      </c>
      <c r="L7682">
        <v>0.78585000000000005</v>
      </c>
    </row>
    <row r="7683" spans="1:12" x14ac:dyDescent="0.3">
      <c r="A7683">
        <v>7682</v>
      </c>
      <c r="B7683">
        <v>0.76815</v>
      </c>
      <c r="C7683">
        <v>0.64944999999999997</v>
      </c>
      <c r="D7683">
        <v>0.56105000000000005</v>
      </c>
      <c r="E7683">
        <v>0.91915000000000002</v>
      </c>
      <c r="F7683">
        <v>0.74795</v>
      </c>
      <c r="G7683">
        <v>0.32584999999999997</v>
      </c>
      <c r="H7683">
        <v>0.46425</v>
      </c>
      <c r="I7683">
        <v>0.72635000000000005</v>
      </c>
      <c r="J7683">
        <v>0.77364999999999995</v>
      </c>
      <c r="K7683">
        <v>0.50965000000000005</v>
      </c>
      <c r="L7683">
        <v>0.65395000000000003</v>
      </c>
    </row>
    <row r="7684" spans="1:12" x14ac:dyDescent="0.3">
      <c r="A7684">
        <v>7683</v>
      </c>
      <c r="B7684">
        <v>0.76824999999999999</v>
      </c>
      <c r="C7684">
        <v>0.34015000000000001</v>
      </c>
      <c r="D7684">
        <v>0.74904999999999999</v>
      </c>
      <c r="E7684">
        <v>0.96035000000000004</v>
      </c>
      <c r="F7684">
        <v>0.66615000000000002</v>
      </c>
      <c r="G7684">
        <v>0.25655</v>
      </c>
      <c r="H7684">
        <v>0.85904999999999998</v>
      </c>
      <c r="I7684">
        <v>0.71365000000000001</v>
      </c>
      <c r="J7684">
        <v>0.28925000000000001</v>
      </c>
      <c r="K7684">
        <v>0.76795000000000002</v>
      </c>
      <c r="L7684">
        <v>0.17065</v>
      </c>
    </row>
    <row r="7685" spans="1:12" x14ac:dyDescent="0.3">
      <c r="A7685">
        <v>7684</v>
      </c>
      <c r="B7685">
        <v>0.76834999999999998</v>
      </c>
      <c r="C7685">
        <v>0.24945000000000001</v>
      </c>
      <c r="D7685">
        <v>0.11045000000000001</v>
      </c>
      <c r="E7685">
        <v>0.26634999999999998</v>
      </c>
      <c r="F7685">
        <v>0.26805000000000001</v>
      </c>
      <c r="G7685">
        <v>0.42335</v>
      </c>
      <c r="H7685">
        <v>0.79654999999999998</v>
      </c>
      <c r="I7685">
        <v>0.82804999999999995</v>
      </c>
      <c r="J7685">
        <v>0.57665</v>
      </c>
      <c r="K7685">
        <v>5.5050000000000002E-2</v>
      </c>
      <c r="L7685">
        <v>0.26534999999999997</v>
      </c>
    </row>
    <row r="7686" spans="1:12" x14ac:dyDescent="0.3">
      <c r="A7686">
        <v>7685</v>
      </c>
      <c r="B7686">
        <v>0.76844999999999997</v>
      </c>
      <c r="C7686">
        <v>0.12365</v>
      </c>
      <c r="D7686">
        <v>0.81645000000000001</v>
      </c>
      <c r="E7686">
        <v>0.79025000000000001</v>
      </c>
      <c r="F7686">
        <v>0.19225</v>
      </c>
      <c r="G7686">
        <v>0.53505000000000003</v>
      </c>
      <c r="H7686">
        <v>0.23615</v>
      </c>
      <c r="I7686">
        <v>0.97484999999999999</v>
      </c>
      <c r="J7686">
        <v>0.53815000000000002</v>
      </c>
      <c r="K7686">
        <v>0.54584999999999995</v>
      </c>
      <c r="L7686">
        <v>4.2049999999999997E-2</v>
      </c>
    </row>
    <row r="7687" spans="1:12" x14ac:dyDescent="0.3">
      <c r="A7687">
        <v>7686</v>
      </c>
      <c r="B7687">
        <v>0.76854999999999996</v>
      </c>
      <c r="C7687">
        <v>0.51795000000000002</v>
      </c>
      <c r="D7687">
        <v>0.42564999999999997</v>
      </c>
      <c r="E7687">
        <v>0.77975000000000005</v>
      </c>
      <c r="F7687">
        <v>2.9250000000000002E-2</v>
      </c>
      <c r="G7687">
        <v>0.45274999999999999</v>
      </c>
      <c r="H7687">
        <v>0.67154999999999998</v>
      </c>
      <c r="I7687">
        <v>0.73255000000000003</v>
      </c>
      <c r="J7687">
        <v>0.94105000000000005</v>
      </c>
      <c r="K7687">
        <v>0.57384999999999997</v>
      </c>
      <c r="L7687">
        <v>0.12245</v>
      </c>
    </row>
    <row r="7688" spans="1:12" x14ac:dyDescent="0.3">
      <c r="A7688">
        <v>7687</v>
      </c>
      <c r="B7688">
        <v>0.76865000000000006</v>
      </c>
      <c r="C7688">
        <v>0.18045</v>
      </c>
      <c r="D7688">
        <v>0.38845000000000002</v>
      </c>
      <c r="E7688">
        <v>0.80964999999999998</v>
      </c>
      <c r="F7688">
        <v>0.66544999999999999</v>
      </c>
      <c r="G7688">
        <v>0.60135000000000005</v>
      </c>
      <c r="H7688">
        <v>0.94035000000000002</v>
      </c>
      <c r="I7688">
        <v>0.33005000000000001</v>
      </c>
      <c r="J7688">
        <v>0.12825</v>
      </c>
      <c r="K7688">
        <v>0.72714999999999996</v>
      </c>
      <c r="L7688">
        <v>1.75E-3</v>
      </c>
    </row>
    <row r="7689" spans="1:12" x14ac:dyDescent="0.3">
      <c r="A7689">
        <v>7688</v>
      </c>
      <c r="B7689">
        <v>0.76875000000000004</v>
      </c>
      <c r="C7689">
        <v>0.56035000000000001</v>
      </c>
      <c r="D7689">
        <v>4.6949999999999999E-2</v>
      </c>
      <c r="E7689">
        <v>0.66574999999999995</v>
      </c>
      <c r="F7689">
        <v>5.985E-2</v>
      </c>
      <c r="G7689">
        <v>0.16034999999999999</v>
      </c>
      <c r="H7689">
        <v>0.95735000000000003</v>
      </c>
      <c r="I7689">
        <v>0.96094999999999997</v>
      </c>
      <c r="J7689">
        <v>0.26524999999999999</v>
      </c>
      <c r="K7689">
        <v>0.83665</v>
      </c>
      <c r="L7689">
        <v>0.35135</v>
      </c>
    </row>
    <row r="7690" spans="1:12" x14ac:dyDescent="0.3">
      <c r="A7690">
        <v>7689</v>
      </c>
      <c r="B7690">
        <v>0.76885000000000003</v>
      </c>
      <c r="C7690">
        <v>0.89044999999999996</v>
      </c>
      <c r="D7690">
        <v>0.31874999999999998</v>
      </c>
      <c r="E7690">
        <v>0.41535</v>
      </c>
      <c r="F7690">
        <v>0.59994999999999998</v>
      </c>
      <c r="G7690">
        <v>5.3650000000000003E-2</v>
      </c>
      <c r="H7690">
        <v>0.90925</v>
      </c>
      <c r="I7690">
        <v>0.52434999999999998</v>
      </c>
      <c r="J7690">
        <v>0.42625000000000002</v>
      </c>
      <c r="K7690">
        <v>8.3949999999999997E-2</v>
      </c>
      <c r="L7690">
        <v>8.8650000000000007E-2</v>
      </c>
    </row>
    <row r="7691" spans="1:12" x14ac:dyDescent="0.3">
      <c r="A7691">
        <v>7690</v>
      </c>
      <c r="B7691">
        <v>0.76895000000000002</v>
      </c>
      <c r="C7691">
        <v>0.74624999999999997</v>
      </c>
      <c r="D7691">
        <v>0.99995000000000001</v>
      </c>
      <c r="E7691">
        <v>0.86845000000000006</v>
      </c>
      <c r="F7691">
        <v>8.0850000000000005E-2</v>
      </c>
      <c r="G7691">
        <v>0.65354999999999996</v>
      </c>
      <c r="H7691">
        <v>0.59494999999999998</v>
      </c>
      <c r="I7691">
        <v>0.37225000000000003</v>
      </c>
      <c r="J7691">
        <v>6.0449999999999997E-2</v>
      </c>
      <c r="K7691">
        <v>0.68754999999999999</v>
      </c>
      <c r="L7691">
        <v>2.6950000000000002E-2</v>
      </c>
    </row>
    <row r="7692" spans="1:12" x14ac:dyDescent="0.3">
      <c r="A7692">
        <v>7691</v>
      </c>
      <c r="B7692">
        <v>0.76905000000000001</v>
      </c>
      <c r="C7692">
        <v>0.81974999999999998</v>
      </c>
      <c r="D7692">
        <v>2.315E-2</v>
      </c>
      <c r="E7692">
        <v>0.33705000000000002</v>
      </c>
      <c r="F7692">
        <v>0.47275</v>
      </c>
      <c r="G7692">
        <v>0.71755000000000002</v>
      </c>
      <c r="H7692">
        <v>2.435E-2</v>
      </c>
      <c r="I7692">
        <v>0.44305</v>
      </c>
      <c r="J7692">
        <v>0.16095000000000001</v>
      </c>
      <c r="K7692">
        <v>0.40325</v>
      </c>
      <c r="L7692">
        <v>0.97704999999999997</v>
      </c>
    </row>
    <row r="7693" spans="1:12" x14ac:dyDescent="0.3">
      <c r="A7693">
        <v>7692</v>
      </c>
      <c r="B7693">
        <v>0.76915</v>
      </c>
      <c r="C7693">
        <v>0.70474999999999999</v>
      </c>
      <c r="D7693">
        <v>0.43595</v>
      </c>
      <c r="E7693">
        <v>0.68715000000000004</v>
      </c>
      <c r="F7693">
        <v>9.8350000000000007E-2</v>
      </c>
      <c r="G7693">
        <v>0.16625000000000001</v>
      </c>
      <c r="H7693">
        <v>0.25155</v>
      </c>
      <c r="I7693">
        <v>0.16844999999999999</v>
      </c>
      <c r="J7693">
        <v>0.37864999999999999</v>
      </c>
      <c r="K7693">
        <v>0.26795000000000002</v>
      </c>
      <c r="L7693">
        <v>0.89744999999999997</v>
      </c>
    </row>
    <row r="7694" spans="1:12" x14ac:dyDescent="0.3">
      <c r="A7694">
        <v>7693</v>
      </c>
      <c r="B7694">
        <v>0.76924999999999999</v>
      </c>
      <c r="C7694">
        <v>0.61075000000000002</v>
      </c>
      <c r="D7694">
        <v>0.66034999999999999</v>
      </c>
      <c r="E7694">
        <v>0.92005000000000003</v>
      </c>
      <c r="F7694">
        <v>0.68174999999999997</v>
      </c>
      <c r="G7694">
        <v>0.84394999999999998</v>
      </c>
      <c r="H7694">
        <v>0.61194999999999999</v>
      </c>
      <c r="I7694">
        <v>4.045E-2</v>
      </c>
      <c r="J7694">
        <v>0.29575000000000001</v>
      </c>
      <c r="K7694">
        <v>0.95394999999999996</v>
      </c>
      <c r="L7694">
        <v>0.59214999999999995</v>
      </c>
    </row>
    <row r="7695" spans="1:12" x14ac:dyDescent="0.3">
      <c r="A7695">
        <v>7694</v>
      </c>
      <c r="B7695">
        <v>0.76934999999999998</v>
      </c>
      <c r="C7695">
        <v>0.64934999999999998</v>
      </c>
      <c r="D7695">
        <v>0.10095</v>
      </c>
      <c r="E7695">
        <v>0.89734999999999998</v>
      </c>
      <c r="F7695">
        <v>0.67384999999999995</v>
      </c>
      <c r="G7695">
        <v>0.78564999999999996</v>
      </c>
      <c r="H7695">
        <v>0.80474999999999997</v>
      </c>
      <c r="I7695">
        <v>0.88144999999999996</v>
      </c>
      <c r="J7695">
        <v>0.23405000000000001</v>
      </c>
      <c r="K7695">
        <v>0.42925000000000002</v>
      </c>
      <c r="L7695">
        <v>0.42685000000000001</v>
      </c>
    </row>
    <row r="7696" spans="1:12" x14ac:dyDescent="0.3">
      <c r="A7696">
        <v>7695</v>
      </c>
      <c r="B7696">
        <v>0.76944999999999997</v>
      </c>
      <c r="C7696">
        <v>0.18245</v>
      </c>
      <c r="D7696">
        <v>0.82335000000000003</v>
      </c>
      <c r="E7696">
        <v>0.33015</v>
      </c>
      <c r="F7696">
        <v>0.57274999999999998</v>
      </c>
      <c r="G7696">
        <v>0.86475000000000002</v>
      </c>
      <c r="H7696">
        <v>0.65695000000000003</v>
      </c>
      <c r="I7696">
        <v>0.83445000000000003</v>
      </c>
      <c r="J7696">
        <v>0.34625</v>
      </c>
      <c r="K7696">
        <v>2.495E-2</v>
      </c>
      <c r="L7696">
        <v>0.73514999999999997</v>
      </c>
    </row>
    <row r="7697" spans="1:12" x14ac:dyDescent="0.3">
      <c r="A7697">
        <v>7696</v>
      </c>
      <c r="B7697">
        <v>0.76954999999999996</v>
      </c>
      <c r="C7697">
        <v>0.27934999999999999</v>
      </c>
      <c r="D7697">
        <v>0.78544999999999998</v>
      </c>
      <c r="E7697">
        <v>0.61434999999999995</v>
      </c>
      <c r="F7697">
        <v>0.14365</v>
      </c>
      <c r="G7697">
        <v>0.37325000000000003</v>
      </c>
      <c r="H7697">
        <v>0.62385000000000002</v>
      </c>
      <c r="I7697">
        <v>0.43395</v>
      </c>
      <c r="J7697">
        <v>0.44385000000000002</v>
      </c>
      <c r="K7697">
        <v>0.73324999999999996</v>
      </c>
      <c r="L7697">
        <v>0.49054999999999999</v>
      </c>
    </row>
    <row r="7698" spans="1:12" x14ac:dyDescent="0.3">
      <c r="A7698">
        <v>7697</v>
      </c>
      <c r="B7698">
        <v>0.76964999999999995</v>
      </c>
      <c r="C7698">
        <v>0.66295000000000004</v>
      </c>
      <c r="D7698">
        <v>0.64134999999999998</v>
      </c>
      <c r="E7698">
        <v>0.50944999999999996</v>
      </c>
      <c r="F7698">
        <v>0.70455000000000001</v>
      </c>
      <c r="G7698">
        <v>0.13714999999999999</v>
      </c>
      <c r="H7698">
        <v>0.63605</v>
      </c>
      <c r="I7698">
        <v>9.1950000000000004E-2</v>
      </c>
      <c r="J7698">
        <v>0.23375000000000001</v>
      </c>
      <c r="K7698">
        <v>0.77675000000000005</v>
      </c>
      <c r="L7698">
        <v>0.16575000000000001</v>
      </c>
    </row>
    <row r="7699" spans="1:12" x14ac:dyDescent="0.3">
      <c r="A7699">
        <v>7698</v>
      </c>
      <c r="B7699">
        <v>0.76975000000000005</v>
      </c>
      <c r="C7699">
        <v>0.78095000000000003</v>
      </c>
      <c r="D7699">
        <v>0.67935000000000001</v>
      </c>
      <c r="E7699">
        <v>0.18135000000000001</v>
      </c>
      <c r="F7699">
        <v>0.80694999999999995</v>
      </c>
      <c r="G7699">
        <v>0.72355000000000003</v>
      </c>
      <c r="H7699">
        <v>0.98604999999999998</v>
      </c>
      <c r="I7699">
        <v>0.62044999999999995</v>
      </c>
      <c r="J7699">
        <v>0.37285000000000001</v>
      </c>
      <c r="K7699">
        <v>0.46444999999999997</v>
      </c>
      <c r="L7699">
        <v>0.63044999999999995</v>
      </c>
    </row>
    <row r="7700" spans="1:12" x14ac:dyDescent="0.3">
      <c r="A7700">
        <v>7699</v>
      </c>
      <c r="B7700">
        <v>0.76985000000000003</v>
      </c>
      <c r="C7700">
        <v>0.27145000000000002</v>
      </c>
      <c r="D7700">
        <v>0.72124999999999995</v>
      </c>
      <c r="E7700">
        <v>0.58155000000000001</v>
      </c>
      <c r="F7700">
        <v>0.30614999999999998</v>
      </c>
      <c r="G7700">
        <v>0.49985000000000002</v>
      </c>
      <c r="H7700">
        <v>0.24185000000000001</v>
      </c>
      <c r="I7700">
        <v>0.88565000000000005</v>
      </c>
      <c r="J7700">
        <v>5.5550000000000002E-2</v>
      </c>
      <c r="K7700">
        <v>0.19105</v>
      </c>
      <c r="L7700">
        <v>0.32205</v>
      </c>
    </row>
    <row r="7701" spans="1:12" x14ac:dyDescent="0.3">
      <c r="A7701">
        <v>7700</v>
      </c>
      <c r="B7701">
        <v>0.76995000000000002</v>
      </c>
      <c r="C7701">
        <v>0.32805000000000001</v>
      </c>
      <c r="D7701">
        <v>0.34575</v>
      </c>
      <c r="E7701">
        <v>0.83035000000000003</v>
      </c>
      <c r="F7701">
        <v>0.64764999999999995</v>
      </c>
      <c r="G7701">
        <v>0.79874999999999996</v>
      </c>
      <c r="H7701">
        <v>0.53044999999999998</v>
      </c>
      <c r="I7701">
        <v>2.385E-2</v>
      </c>
      <c r="J7701">
        <v>0.66544999999999999</v>
      </c>
      <c r="K7701">
        <v>0.84714999999999996</v>
      </c>
      <c r="L7701">
        <v>0.36094999999999999</v>
      </c>
    </row>
    <row r="7702" spans="1:12" x14ac:dyDescent="0.3">
      <c r="A7702">
        <v>7701</v>
      </c>
      <c r="B7702">
        <v>0.77005000000000001</v>
      </c>
      <c r="C7702">
        <v>6.0850000000000001E-2</v>
      </c>
      <c r="D7702">
        <v>0.91285000000000005</v>
      </c>
      <c r="E7702">
        <v>0.83365</v>
      </c>
      <c r="F7702">
        <v>0.63724999999999998</v>
      </c>
      <c r="G7702">
        <v>0.23025000000000001</v>
      </c>
      <c r="H7702">
        <v>0.17165</v>
      </c>
      <c r="I7702">
        <v>0.33184999999999998</v>
      </c>
      <c r="J7702">
        <v>0.58225000000000005</v>
      </c>
      <c r="K7702">
        <v>0.90854999999999997</v>
      </c>
      <c r="L7702">
        <v>0.47365000000000002</v>
      </c>
    </row>
    <row r="7703" spans="1:12" x14ac:dyDescent="0.3">
      <c r="A7703">
        <v>7702</v>
      </c>
      <c r="B7703">
        <v>0.77015</v>
      </c>
      <c r="C7703">
        <v>0.79774999999999996</v>
      </c>
      <c r="D7703">
        <v>3.015E-2</v>
      </c>
      <c r="E7703">
        <v>0.93984999999999996</v>
      </c>
      <c r="F7703">
        <v>0.54205000000000003</v>
      </c>
      <c r="G7703">
        <v>0.65854999999999997</v>
      </c>
      <c r="H7703">
        <v>0.76824999999999999</v>
      </c>
      <c r="I7703">
        <v>0.88344999999999996</v>
      </c>
      <c r="J7703">
        <v>0.43585000000000002</v>
      </c>
      <c r="K7703">
        <v>0.12925</v>
      </c>
      <c r="L7703">
        <v>0.87705</v>
      </c>
    </row>
    <row r="7704" spans="1:12" x14ac:dyDescent="0.3">
      <c r="A7704">
        <v>7703</v>
      </c>
      <c r="B7704">
        <v>0.77024999999999999</v>
      </c>
      <c r="C7704">
        <v>0.23995</v>
      </c>
      <c r="D7704">
        <v>0.53505000000000003</v>
      </c>
      <c r="E7704">
        <v>0.89564999999999995</v>
      </c>
      <c r="F7704">
        <v>0.27634999999999998</v>
      </c>
      <c r="G7704">
        <v>0.33994999999999997</v>
      </c>
      <c r="H7704">
        <v>0.12895000000000001</v>
      </c>
      <c r="I7704">
        <v>0.48985000000000001</v>
      </c>
      <c r="J7704">
        <v>0.78515000000000001</v>
      </c>
      <c r="K7704">
        <v>0.15725</v>
      </c>
      <c r="L7704">
        <v>0.45445000000000002</v>
      </c>
    </row>
    <row r="7705" spans="1:12" x14ac:dyDescent="0.3">
      <c r="A7705">
        <v>7704</v>
      </c>
      <c r="B7705">
        <v>0.77034999999999998</v>
      </c>
      <c r="C7705">
        <v>0.61795</v>
      </c>
      <c r="D7705">
        <v>0.74734999999999996</v>
      </c>
      <c r="E7705">
        <v>0.22034999999999999</v>
      </c>
      <c r="F7705">
        <v>0.57625000000000004</v>
      </c>
      <c r="G7705">
        <v>4.4850000000000001E-2</v>
      </c>
      <c r="H7705">
        <v>0.37285000000000001</v>
      </c>
      <c r="I7705">
        <v>0.85704999999999998</v>
      </c>
      <c r="J7705">
        <v>0.49854999999999999</v>
      </c>
      <c r="K7705">
        <v>0.14624999999999999</v>
      </c>
      <c r="L7705">
        <v>0.27365</v>
      </c>
    </row>
    <row r="7706" spans="1:12" x14ac:dyDescent="0.3">
      <c r="A7706">
        <v>7705</v>
      </c>
      <c r="B7706">
        <v>0.77044999999999997</v>
      </c>
      <c r="C7706">
        <v>0.60645000000000004</v>
      </c>
      <c r="D7706">
        <v>0.46934999999999999</v>
      </c>
      <c r="E7706">
        <v>0.90554999999999997</v>
      </c>
      <c r="F7706">
        <v>0.27395000000000003</v>
      </c>
      <c r="G7706">
        <v>0.65825</v>
      </c>
      <c r="H7706">
        <v>0.37795000000000001</v>
      </c>
      <c r="I7706">
        <v>2.9350000000000001E-2</v>
      </c>
      <c r="J7706">
        <v>0.52534999999999998</v>
      </c>
      <c r="K7706">
        <v>0.45584999999999998</v>
      </c>
      <c r="L7706">
        <v>0.62155000000000005</v>
      </c>
    </row>
    <row r="7707" spans="1:12" x14ac:dyDescent="0.3">
      <c r="A7707">
        <v>7706</v>
      </c>
      <c r="B7707">
        <v>0.77054999999999996</v>
      </c>
      <c r="C7707">
        <v>0.39145000000000002</v>
      </c>
      <c r="D7707">
        <v>0.91544999999999999</v>
      </c>
      <c r="E7707">
        <v>0.86585000000000001</v>
      </c>
      <c r="F7707">
        <v>0.92645</v>
      </c>
      <c r="G7707">
        <v>0.98104999999999998</v>
      </c>
      <c r="H7707">
        <v>0.17795</v>
      </c>
      <c r="I7707">
        <v>0.34365000000000001</v>
      </c>
      <c r="J7707">
        <v>0.23585</v>
      </c>
      <c r="K7707">
        <v>0.14485000000000001</v>
      </c>
      <c r="L7707">
        <v>0.69635000000000002</v>
      </c>
    </row>
    <row r="7708" spans="1:12" x14ac:dyDescent="0.3">
      <c r="A7708">
        <v>7707</v>
      </c>
      <c r="B7708">
        <v>0.77064999999999995</v>
      </c>
      <c r="C7708">
        <v>0.98494999999999999</v>
      </c>
      <c r="D7708">
        <v>0.60535000000000005</v>
      </c>
      <c r="E7708">
        <v>0.82935000000000003</v>
      </c>
      <c r="F7708">
        <v>0.97665000000000002</v>
      </c>
      <c r="G7708">
        <v>0.98514999999999997</v>
      </c>
      <c r="H7708">
        <v>0.58745000000000003</v>
      </c>
      <c r="I7708">
        <v>0.47455000000000003</v>
      </c>
      <c r="J7708">
        <v>0.36235000000000001</v>
      </c>
      <c r="K7708">
        <v>0.48004999999999998</v>
      </c>
      <c r="L7708">
        <v>0.19145000000000001</v>
      </c>
    </row>
    <row r="7709" spans="1:12" x14ac:dyDescent="0.3">
      <c r="A7709">
        <v>7708</v>
      </c>
      <c r="B7709">
        <v>0.77075000000000005</v>
      </c>
      <c r="C7709">
        <v>0.17815</v>
      </c>
      <c r="D7709">
        <v>0.62344999999999995</v>
      </c>
      <c r="E7709">
        <v>0.27434999999999998</v>
      </c>
      <c r="F7709">
        <v>0.78815000000000002</v>
      </c>
      <c r="G7709">
        <v>0.55874999999999997</v>
      </c>
      <c r="H7709">
        <v>0.83894999999999997</v>
      </c>
      <c r="I7709">
        <v>0.85175000000000001</v>
      </c>
      <c r="J7709">
        <v>0.16155</v>
      </c>
      <c r="K7709">
        <v>0.12834999999999999</v>
      </c>
      <c r="L7709">
        <v>0.36795</v>
      </c>
    </row>
    <row r="7710" spans="1:12" x14ac:dyDescent="0.3">
      <c r="A7710">
        <v>7709</v>
      </c>
      <c r="B7710">
        <v>0.77085000000000004</v>
      </c>
      <c r="C7710">
        <v>0.27005000000000001</v>
      </c>
      <c r="D7710">
        <v>4.0849999999999997E-2</v>
      </c>
      <c r="E7710">
        <v>0.29515000000000002</v>
      </c>
      <c r="F7710">
        <v>3.8850000000000003E-2</v>
      </c>
      <c r="G7710">
        <v>0.33905000000000002</v>
      </c>
      <c r="H7710">
        <v>5.1549999999999999E-2</v>
      </c>
      <c r="I7710">
        <v>0.39884999999999998</v>
      </c>
      <c r="J7710">
        <v>0.18245</v>
      </c>
      <c r="K7710">
        <v>5.815E-2</v>
      </c>
      <c r="L7710">
        <v>0.17315</v>
      </c>
    </row>
    <row r="7711" spans="1:12" x14ac:dyDescent="0.3">
      <c r="A7711">
        <v>7710</v>
      </c>
      <c r="B7711">
        <v>0.77095000000000002</v>
      </c>
      <c r="C7711">
        <v>0.60875000000000001</v>
      </c>
      <c r="D7711">
        <v>0.26565</v>
      </c>
      <c r="E7711">
        <v>0.84675</v>
      </c>
      <c r="F7711">
        <v>0.19814999999999999</v>
      </c>
      <c r="G7711">
        <v>0.51014999999999999</v>
      </c>
      <c r="H7711">
        <v>0.44885000000000003</v>
      </c>
      <c r="I7711">
        <v>0.32665</v>
      </c>
      <c r="J7711">
        <v>0.61995</v>
      </c>
      <c r="K7711">
        <v>0.98334999999999995</v>
      </c>
      <c r="L7711">
        <v>0.26074999999999998</v>
      </c>
    </row>
    <row r="7712" spans="1:12" x14ac:dyDescent="0.3">
      <c r="A7712">
        <v>7711</v>
      </c>
      <c r="B7712">
        <v>0.77105000000000001</v>
      </c>
      <c r="C7712">
        <v>0.76854999999999996</v>
      </c>
      <c r="D7712">
        <v>0.11335000000000001</v>
      </c>
      <c r="E7712">
        <v>0.48754999999999998</v>
      </c>
      <c r="F7712">
        <v>0.90995000000000004</v>
      </c>
      <c r="G7712">
        <v>0.20185</v>
      </c>
      <c r="H7712">
        <v>0.71745000000000003</v>
      </c>
      <c r="I7712">
        <v>0.56355</v>
      </c>
      <c r="J7712">
        <v>0.81764999999999999</v>
      </c>
      <c r="K7712">
        <v>0.29044999999999999</v>
      </c>
      <c r="L7712">
        <v>0.34694999999999998</v>
      </c>
    </row>
    <row r="7713" spans="1:12" x14ac:dyDescent="0.3">
      <c r="A7713">
        <v>7712</v>
      </c>
      <c r="B7713">
        <v>0.77115</v>
      </c>
      <c r="C7713">
        <v>0.80284999999999995</v>
      </c>
      <c r="D7713">
        <v>0.89395000000000002</v>
      </c>
      <c r="E7713">
        <v>9.2450000000000004E-2</v>
      </c>
      <c r="F7713">
        <v>0.35435</v>
      </c>
      <c r="G7713">
        <v>0.57104999999999995</v>
      </c>
      <c r="H7713">
        <v>9.6549999999999997E-2</v>
      </c>
      <c r="I7713">
        <v>0.76885000000000003</v>
      </c>
      <c r="J7713">
        <v>0.45555000000000001</v>
      </c>
      <c r="K7713">
        <v>0.67664999999999997</v>
      </c>
      <c r="L7713">
        <v>0.95445000000000002</v>
      </c>
    </row>
    <row r="7714" spans="1:12" x14ac:dyDescent="0.3">
      <c r="A7714">
        <v>7713</v>
      </c>
      <c r="B7714">
        <v>0.77124999999999999</v>
      </c>
      <c r="C7714">
        <v>0.54605000000000004</v>
      </c>
      <c r="D7714">
        <v>0.99895</v>
      </c>
      <c r="E7714">
        <v>0.50014999999999998</v>
      </c>
      <c r="F7714">
        <v>0.70004999999999995</v>
      </c>
      <c r="G7714">
        <v>0.75105</v>
      </c>
      <c r="H7714">
        <v>0.15195</v>
      </c>
      <c r="I7714">
        <v>0.61294999999999999</v>
      </c>
      <c r="J7714">
        <v>0.36604999999999999</v>
      </c>
      <c r="K7714">
        <v>0.34015000000000001</v>
      </c>
      <c r="L7714">
        <v>0.41775000000000001</v>
      </c>
    </row>
    <row r="7715" spans="1:12" x14ac:dyDescent="0.3">
      <c r="A7715">
        <v>7714</v>
      </c>
      <c r="B7715">
        <v>0.77134999999999998</v>
      </c>
      <c r="C7715">
        <v>0.27765000000000001</v>
      </c>
      <c r="D7715">
        <v>0.86904999999999999</v>
      </c>
      <c r="E7715">
        <v>0.39395000000000002</v>
      </c>
      <c r="F7715">
        <v>0.25224999999999997</v>
      </c>
      <c r="G7715">
        <v>0.71645000000000003</v>
      </c>
      <c r="H7715">
        <v>0.12045</v>
      </c>
      <c r="I7715">
        <v>0.85565000000000002</v>
      </c>
      <c r="J7715">
        <v>0.40255000000000002</v>
      </c>
      <c r="K7715">
        <v>0.28044999999999998</v>
      </c>
      <c r="L7715">
        <v>0.61804999999999999</v>
      </c>
    </row>
    <row r="7716" spans="1:12" x14ac:dyDescent="0.3">
      <c r="A7716">
        <v>7715</v>
      </c>
      <c r="B7716">
        <v>0.77144999999999997</v>
      </c>
      <c r="C7716">
        <v>0.59135000000000004</v>
      </c>
      <c r="D7716">
        <v>4.8149999999999998E-2</v>
      </c>
      <c r="E7716">
        <v>0.96604999999999996</v>
      </c>
      <c r="F7716">
        <v>2.035E-2</v>
      </c>
      <c r="G7716">
        <v>0.36104999999999998</v>
      </c>
      <c r="H7716">
        <v>0.87965000000000004</v>
      </c>
      <c r="I7716">
        <v>7.5149999999999995E-2</v>
      </c>
      <c r="J7716">
        <v>0.14524999999999999</v>
      </c>
      <c r="K7716">
        <v>0.71065</v>
      </c>
      <c r="L7716">
        <v>0.21665000000000001</v>
      </c>
    </row>
    <row r="7717" spans="1:12" x14ac:dyDescent="0.3">
      <c r="A7717">
        <v>7716</v>
      </c>
      <c r="B7717">
        <v>0.77154999999999996</v>
      </c>
      <c r="C7717">
        <v>8.7050000000000002E-2</v>
      </c>
      <c r="D7717">
        <v>5.8250000000000003E-2</v>
      </c>
      <c r="E7717">
        <v>0.19145000000000001</v>
      </c>
      <c r="F7717">
        <v>0.94474999999999998</v>
      </c>
      <c r="G7717">
        <v>0.89275000000000004</v>
      </c>
      <c r="H7717">
        <v>0.46905000000000002</v>
      </c>
      <c r="I7717">
        <v>0.35635</v>
      </c>
      <c r="J7717">
        <v>0.16495000000000001</v>
      </c>
      <c r="K7717">
        <v>0.86785000000000001</v>
      </c>
      <c r="L7717">
        <v>0.18275</v>
      </c>
    </row>
    <row r="7718" spans="1:12" x14ac:dyDescent="0.3">
      <c r="A7718">
        <v>7717</v>
      </c>
      <c r="B7718">
        <v>0.77164999999999995</v>
      </c>
      <c r="C7718">
        <v>0.76475000000000004</v>
      </c>
      <c r="D7718">
        <v>6.275E-2</v>
      </c>
      <c r="E7718">
        <v>0.44405</v>
      </c>
      <c r="F7718">
        <v>0.21185000000000001</v>
      </c>
      <c r="G7718">
        <v>0.87534999999999996</v>
      </c>
      <c r="H7718">
        <v>0.20695</v>
      </c>
      <c r="I7718">
        <v>0.85055000000000003</v>
      </c>
      <c r="J7718">
        <v>0.89034999999999997</v>
      </c>
      <c r="K7718">
        <v>0.72945000000000004</v>
      </c>
      <c r="L7718">
        <v>0.42554999999999998</v>
      </c>
    </row>
    <row r="7719" spans="1:12" x14ac:dyDescent="0.3">
      <c r="A7719">
        <v>7718</v>
      </c>
      <c r="B7719">
        <v>0.77175000000000005</v>
      </c>
      <c r="C7719">
        <v>0.37595000000000001</v>
      </c>
      <c r="D7719">
        <v>0.11835</v>
      </c>
      <c r="E7719">
        <v>0.81835000000000002</v>
      </c>
      <c r="F7719">
        <v>0.74595</v>
      </c>
      <c r="G7719">
        <v>0.89885000000000004</v>
      </c>
      <c r="H7719">
        <v>0.45034999999999997</v>
      </c>
      <c r="I7719">
        <v>0.97594999999999998</v>
      </c>
      <c r="J7719">
        <v>0.20265</v>
      </c>
      <c r="K7719">
        <v>0.99975000000000003</v>
      </c>
      <c r="L7719">
        <v>0.75775000000000003</v>
      </c>
    </row>
    <row r="7720" spans="1:12" x14ac:dyDescent="0.3">
      <c r="A7720">
        <v>7719</v>
      </c>
      <c r="B7720">
        <v>0.77185000000000004</v>
      </c>
      <c r="C7720">
        <v>0.23774999999999999</v>
      </c>
      <c r="D7720">
        <v>8.795E-2</v>
      </c>
      <c r="E7720">
        <v>9.3450000000000005E-2</v>
      </c>
      <c r="F7720">
        <v>0.26474999999999999</v>
      </c>
      <c r="G7720">
        <v>0.59814999999999996</v>
      </c>
      <c r="H7720">
        <v>0.70735000000000003</v>
      </c>
      <c r="I7720">
        <v>0.14094999999999999</v>
      </c>
      <c r="J7720">
        <v>0.33524999999999999</v>
      </c>
      <c r="K7720">
        <v>0.98824999999999996</v>
      </c>
      <c r="L7720">
        <v>0.62565000000000004</v>
      </c>
    </row>
    <row r="7721" spans="1:12" x14ac:dyDescent="0.3">
      <c r="A7721">
        <v>7720</v>
      </c>
      <c r="B7721">
        <v>0.77195000000000003</v>
      </c>
      <c r="C7721">
        <v>0.90325</v>
      </c>
      <c r="D7721">
        <v>0.21224999999999999</v>
      </c>
      <c r="E7721">
        <v>0.11695</v>
      </c>
      <c r="F7721">
        <v>0.51114999999999999</v>
      </c>
      <c r="G7721">
        <v>0.52505000000000002</v>
      </c>
      <c r="H7721">
        <v>0.25174999999999997</v>
      </c>
      <c r="I7721">
        <v>0.49125000000000002</v>
      </c>
      <c r="J7721">
        <v>0.77485000000000004</v>
      </c>
      <c r="K7721">
        <v>0.68615000000000004</v>
      </c>
      <c r="L7721">
        <v>0.13345000000000001</v>
      </c>
    </row>
    <row r="7722" spans="1:12" x14ac:dyDescent="0.3">
      <c r="A7722">
        <v>7721</v>
      </c>
      <c r="B7722">
        <v>0.77205000000000001</v>
      </c>
      <c r="C7722">
        <v>0.32605000000000001</v>
      </c>
      <c r="D7722">
        <v>0.43914999999999998</v>
      </c>
      <c r="E7722">
        <v>0.82804999999999995</v>
      </c>
      <c r="F7722">
        <v>0.58735000000000004</v>
      </c>
      <c r="G7722">
        <v>0.21475</v>
      </c>
      <c r="H7722">
        <v>0.34834999999999999</v>
      </c>
      <c r="I7722">
        <v>0.41115000000000002</v>
      </c>
      <c r="J7722">
        <v>0.19685</v>
      </c>
      <c r="K7722">
        <v>0.51315</v>
      </c>
      <c r="L7722">
        <v>0.41315000000000002</v>
      </c>
    </row>
    <row r="7723" spans="1:12" x14ac:dyDescent="0.3">
      <c r="A7723">
        <v>7722</v>
      </c>
      <c r="B7723">
        <v>0.77215</v>
      </c>
      <c r="C7723">
        <v>0.56345000000000001</v>
      </c>
      <c r="D7723">
        <v>0.17075000000000001</v>
      </c>
      <c r="E7723">
        <v>0.54484999999999995</v>
      </c>
      <c r="F7723">
        <v>0.90075000000000005</v>
      </c>
      <c r="G7723">
        <v>0.78205000000000002</v>
      </c>
      <c r="H7723">
        <v>0.88324999999999998</v>
      </c>
      <c r="I7723">
        <v>0.34475</v>
      </c>
      <c r="J7723">
        <v>0.92864999999999998</v>
      </c>
      <c r="K7723">
        <v>0.60624999999999996</v>
      </c>
      <c r="L7723">
        <v>0.66705000000000003</v>
      </c>
    </row>
    <row r="7724" spans="1:12" x14ac:dyDescent="0.3">
      <c r="A7724">
        <v>7723</v>
      </c>
      <c r="B7724">
        <v>0.77224999999999999</v>
      </c>
      <c r="C7724">
        <v>0.97004999999999997</v>
      </c>
      <c r="D7724">
        <v>0.56035000000000001</v>
      </c>
      <c r="E7724">
        <v>0.64375000000000004</v>
      </c>
      <c r="F7724">
        <v>0.20055000000000001</v>
      </c>
      <c r="G7724">
        <v>0.45255000000000001</v>
      </c>
      <c r="H7724">
        <v>0.22994999999999999</v>
      </c>
      <c r="I7724">
        <v>0.54744999999999999</v>
      </c>
      <c r="J7724">
        <v>0.40315000000000001</v>
      </c>
      <c r="K7724">
        <v>5.4850000000000003E-2</v>
      </c>
      <c r="L7724">
        <v>0.21154999999999999</v>
      </c>
    </row>
    <row r="7725" spans="1:12" x14ac:dyDescent="0.3">
      <c r="A7725">
        <v>7724</v>
      </c>
      <c r="B7725">
        <v>0.77234999999999998</v>
      </c>
      <c r="C7725">
        <v>1.805E-2</v>
      </c>
      <c r="D7725">
        <v>7.0550000000000002E-2</v>
      </c>
      <c r="E7725">
        <v>0.49625000000000002</v>
      </c>
      <c r="F7725">
        <v>0.48715000000000003</v>
      </c>
      <c r="G7725">
        <v>9.8499999999999994E-3</v>
      </c>
      <c r="H7725">
        <v>3.2050000000000002E-2</v>
      </c>
      <c r="I7725">
        <v>0.28675</v>
      </c>
      <c r="J7725">
        <v>0.59104999999999996</v>
      </c>
      <c r="K7725">
        <v>0.14754999999999999</v>
      </c>
      <c r="L7725">
        <v>0.15784999999999999</v>
      </c>
    </row>
    <row r="7726" spans="1:12" x14ac:dyDescent="0.3">
      <c r="A7726">
        <v>7725</v>
      </c>
      <c r="B7726">
        <v>0.77244999999999997</v>
      </c>
      <c r="C7726">
        <v>5.0950000000000002E-2</v>
      </c>
      <c r="D7726">
        <v>0.51885000000000003</v>
      </c>
      <c r="E7726">
        <v>0.62844999999999995</v>
      </c>
      <c r="F7726">
        <v>0.54244999999999999</v>
      </c>
      <c r="G7726">
        <v>0.20605000000000001</v>
      </c>
      <c r="H7726">
        <v>0.88824999999999998</v>
      </c>
      <c r="I7726">
        <v>0.69674999999999998</v>
      </c>
      <c r="J7726">
        <v>0.75124999999999997</v>
      </c>
      <c r="K7726">
        <v>0.33465</v>
      </c>
      <c r="L7726">
        <v>0.47384999999999999</v>
      </c>
    </row>
    <row r="7727" spans="1:12" x14ac:dyDescent="0.3">
      <c r="A7727">
        <v>7726</v>
      </c>
      <c r="B7727">
        <v>0.77254999999999996</v>
      </c>
      <c r="C7727">
        <v>0.79395000000000004</v>
      </c>
      <c r="D7727">
        <v>0.84665000000000001</v>
      </c>
      <c r="E7727">
        <v>0.73324999999999996</v>
      </c>
      <c r="F7727">
        <v>0.96135000000000004</v>
      </c>
      <c r="G7727">
        <v>0.31785000000000002</v>
      </c>
      <c r="H7727">
        <v>0.17785000000000001</v>
      </c>
      <c r="I7727">
        <v>0.46794999999999998</v>
      </c>
      <c r="J7727">
        <v>0.97024999999999995</v>
      </c>
      <c r="K7727">
        <v>0.92854999999999999</v>
      </c>
      <c r="L7727">
        <v>9.1450000000000004E-2</v>
      </c>
    </row>
    <row r="7728" spans="1:12" x14ac:dyDescent="0.3">
      <c r="A7728">
        <v>7727</v>
      </c>
      <c r="B7728">
        <v>0.77264999999999995</v>
      </c>
      <c r="C7728">
        <v>0.50695000000000001</v>
      </c>
      <c r="D7728">
        <v>0.29825000000000002</v>
      </c>
      <c r="E7728">
        <v>0.57965</v>
      </c>
      <c r="F7728">
        <v>0.69025000000000003</v>
      </c>
      <c r="G7728">
        <v>0.23385</v>
      </c>
      <c r="H7728">
        <v>0.17774999999999999</v>
      </c>
      <c r="I7728">
        <v>0.99265000000000003</v>
      </c>
      <c r="J7728">
        <v>8.8749999999999996E-2</v>
      </c>
      <c r="K7728">
        <v>0.85834999999999995</v>
      </c>
      <c r="L7728">
        <v>0.25385000000000002</v>
      </c>
    </row>
    <row r="7729" spans="1:12" x14ac:dyDescent="0.3">
      <c r="A7729">
        <v>7728</v>
      </c>
      <c r="B7729">
        <v>0.77275000000000005</v>
      </c>
      <c r="C7729">
        <v>0.85994999999999999</v>
      </c>
      <c r="D7729">
        <v>0.54035</v>
      </c>
      <c r="E7729">
        <v>0.48475000000000001</v>
      </c>
      <c r="F7729">
        <v>0.24475</v>
      </c>
      <c r="G7729">
        <v>0.82825000000000004</v>
      </c>
      <c r="H7729">
        <v>0.30044999999999999</v>
      </c>
      <c r="I7729">
        <v>0.91564999999999996</v>
      </c>
      <c r="J7729">
        <v>0.21285000000000001</v>
      </c>
      <c r="K7729">
        <v>0.86004999999999998</v>
      </c>
      <c r="L7729">
        <v>0.96884999999999999</v>
      </c>
    </row>
    <row r="7730" spans="1:12" x14ac:dyDescent="0.3">
      <c r="A7730">
        <v>7729</v>
      </c>
      <c r="B7730">
        <v>0.77285000000000004</v>
      </c>
      <c r="C7730">
        <v>0.19475000000000001</v>
      </c>
      <c r="D7730">
        <v>0.74855000000000005</v>
      </c>
      <c r="E7730">
        <v>0.97024999999999995</v>
      </c>
      <c r="F7730">
        <v>0.71255000000000002</v>
      </c>
      <c r="G7730">
        <v>0.96455000000000002</v>
      </c>
      <c r="H7730">
        <v>7.7850000000000003E-2</v>
      </c>
      <c r="I7730">
        <v>0.80454999999999999</v>
      </c>
      <c r="J7730">
        <v>7.5749999999999998E-2</v>
      </c>
      <c r="K7730">
        <v>0.39974999999999999</v>
      </c>
      <c r="L7730">
        <v>0.44895000000000002</v>
      </c>
    </row>
    <row r="7731" spans="1:12" x14ac:dyDescent="0.3">
      <c r="A7731">
        <v>7730</v>
      </c>
      <c r="B7731">
        <v>0.77295000000000003</v>
      </c>
      <c r="C7731">
        <v>0.25385000000000002</v>
      </c>
      <c r="D7731">
        <v>0.13725000000000001</v>
      </c>
      <c r="E7731">
        <v>0.48385</v>
      </c>
      <c r="F7731">
        <v>0.25705</v>
      </c>
      <c r="G7731">
        <v>0.34875</v>
      </c>
      <c r="H7731">
        <v>0.41385</v>
      </c>
      <c r="I7731">
        <v>0.46955000000000002</v>
      </c>
      <c r="J7731">
        <v>0.90015000000000001</v>
      </c>
      <c r="K7731">
        <v>0.79295000000000004</v>
      </c>
      <c r="L7731">
        <v>0.37145</v>
      </c>
    </row>
    <row r="7732" spans="1:12" x14ac:dyDescent="0.3">
      <c r="A7732">
        <v>7731</v>
      </c>
      <c r="B7732">
        <v>0.77305000000000001</v>
      </c>
      <c r="C7732">
        <v>3.3349999999999998E-2</v>
      </c>
      <c r="D7732">
        <v>0.61795</v>
      </c>
      <c r="E7732">
        <v>4.8250000000000001E-2</v>
      </c>
      <c r="F7732">
        <v>0.77395000000000003</v>
      </c>
      <c r="G7732">
        <v>0.47155000000000002</v>
      </c>
      <c r="H7732">
        <v>0.86104999999999998</v>
      </c>
      <c r="I7732">
        <v>0.13655</v>
      </c>
      <c r="J7732">
        <v>3.465E-2</v>
      </c>
      <c r="K7732">
        <v>0.50834999999999997</v>
      </c>
      <c r="L7732">
        <v>0.86934999999999996</v>
      </c>
    </row>
    <row r="7733" spans="1:12" x14ac:dyDescent="0.3">
      <c r="A7733">
        <v>7732</v>
      </c>
      <c r="B7733">
        <v>0.77315</v>
      </c>
      <c r="C7733">
        <v>0.61524999999999996</v>
      </c>
      <c r="D7733">
        <v>0.74544999999999995</v>
      </c>
      <c r="E7733">
        <v>0.84824999999999995</v>
      </c>
      <c r="F7733">
        <v>0.73434999999999995</v>
      </c>
      <c r="G7733">
        <v>8.695E-2</v>
      </c>
      <c r="H7733">
        <v>0.79705000000000004</v>
      </c>
      <c r="I7733">
        <v>0.38374999999999998</v>
      </c>
      <c r="J7733">
        <v>0.68274999999999997</v>
      </c>
      <c r="K7733">
        <v>0.59965000000000002</v>
      </c>
      <c r="L7733">
        <v>0.31835000000000002</v>
      </c>
    </row>
    <row r="7734" spans="1:12" x14ac:dyDescent="0.3">
      <c r="A7734">
        <v>7733</v>
      </c>
      <c r="B7734">
        <v>0.77324999999999999</v>
      </c>
      <c r="C7734">
        <v>0.76795000000000002</v>
      </c>
      <c r="D7734">
        <v>0.48335</v>
      </c>
      <c r="E7734">
        <v>0.11425</v>
      </c>
      <c r="F7734">
        <v>0.15185000000000001</v>
      </c>
      <c r="G7734">
        <v>0.57445000000000002</v>
      </c>
      <c r="H7734">
        <v>0.75065000000000004</v>
      </c>
      <c r="I7734">
        <v>0.21445</v>
      </c>
      <c r="J7734">
        <v>4.1849999999999998E-2</v>
      </c>
      <c r="K7734">
        <v>0.28165000000000001</v>
      </c>
      <c r="L7734">
        <v>0.75275000000000003</v>
      </c>
    </row>
    <row r="7735" spans="1:12" x14ac:dyDescent="0.3">
      <c r="A7735">
        <v>7734</v>
      </c>
      <c r="B7735">
        <v>0.77334999999999998</v>
      </c>
      <c r="C7735">
        <v>0.55964999999999998</v>
      </c>
      <c r="D7735">
        <v>0.67684999999999995</v>
      </c>
      <c r="E7735">
        <v>0.62495000000000001</v>
      </c>
      <c r="F7735">
        <v>0.41344999999999998</v>
      </c>
      <c r="G7735">
        <v>0.51285000000000003</v>
      </c>
      <c r="H7735">
        <v>0.50024999999999997</v>
      </c>
      <c r="I7735">
        <v>0.85424999999999995</v>
      </c>
      <c r="J7735">
        <v>0.99265000000000003</v>
      </c>
      <c r="K7735">
        <v>0.40275</v>
      </c>
      <c r="L7735">
        <v>0.79795000000000005</v>
      </c>
    </row>
    <row r="7736" spans="1:12" x14ac:dyDescent="0.3">
      <c r="A7736">
        <v>7735</v>
      </c>
      <c r="B7736">
        <v>0.77344999999999997</v>
      </c>
      <c r="C7736">
        <v>0.46475</v>
      </c>
      <c r="D7736">
        <v>0.34794999999999998</v>
      </c>
      <c r="E7736">
        <v>0.87365000000000004</v>
      </c>
      <c r="F7736">
        <v>0.53954999999999997</v>
      </c>
      <c r="G7736">
        <v>1.985E-2</v>
      </c>
      <c r="H7736">
        <v>0.19455</v>
      </c>
      <c r="I7736">
        <v>0.19434999999999999</v>
      </c>
      <c r="J7736">
        <v>0.93645</v>
      </c>
      <c r="K7736">
        <v>0.86145000000000005</v>
      </c>
      <c r="L7736">
        <v>0.40534999999999999</v>
      </c>
    </row>
    <row r="7737" spans="1:12" x14ac:dyDescent="0.3">
      <c r="A7737">
        <v>7736</v>
      </c>
      <c r="B7737">
        <v>0.77354999999999996</v>
      </c>
      <c r="C7737">
        <v>0.29815000000000003</v>
      </c>
      <c r="D7737">
        <v>0.76344999999999996</v>
      </c>
      <c r="E7737">
        <v>0.93345</v>
      </c>
      <c r="F7737">
        <v>0.38884999999999997</v>
      </c>
      <c r="G7737">
        <v>0.32765</v>
      </c>
      <c r="H7737">
        <v>8.0850000000000005E-2</v>
      </c>
      <c r="I7737">
        <v>0.77975000000000005</v>
      </c>
      <c r="J7737">
        <v>0.68594999999999995</v>
      </c>
      <c r="K7737">
        <v>4.9450000000000001E-2</v>
      </c>
      <c r="L7737">
        <v>0.82384999999999997</v>
      </c>
    </row>
    <row r="7738" spans="1:12" x14ac:dyDescent="0.3">
      <c r="A7738">
        <v>7737</v>
      </c>
      <c r="B7738">
        <v>0.77364999999999995</v>
      </c>
      <c r="C7738">
        <v>0.74185000000000001</v>
      </c>
      <c r="D7738">
        <v>0.34844999999999998</v>
      </c>
      <c r="E7738">
        <v>0.10804999999999999</v>
      </c>
      <c r="F7738">
        <v>0.10985</v>
      </c>
      <c r="G7738">
        <v>0.98614999999999997</v>
      </c>
      <c r="H7738">
        <v>2.1250000000000002E-2</v>
      </c>
      <c r="I7738">
        <v>0.73704999999999998</v>
      </c>
      <c r="J7738">
        <v>0.67135</v>
      </c>
      <c r="K7738">
        <v>0.75565000000000004</v>
      </c>
      <c r="L7738">
        <v>3.5450000000000002E-2</v>
      </c>
    </row>
    <row r="7739" spans="1:12" x14ac:dyDescent="0.3">
      <c r="A7739">
        <v>7738</v>
      </c>
      <c r="B7739">
        <v>0.77375000000000005</v>
      </c>
      <c r="C7739">
        <v>0.24825</v>
      </c>
      <c r="D7739">
        <v>0.59514999999999996</v>
      </c>
      <c r="E7739">
        <v>0.86424999999999996</v>
      </c>
      <c r="F7739">
        <v>0.35235</v>
      </c>
      <c r="G7739">
        <v>0.22205</v>
      </c>
      <c r="H7739">
        <v>0.50365000000000004</v>
      </c>
      <c r="I7739">
        <v>0.53644999999999998</v>
      </c>
      <c r="J7739">
        <v>0.39065</v>
      </c>
      <c r="K7739">
        <v>4.1450000000000001E-2</v>
      </c>
      <c r="L7739">
        <v>6.8449999999999997E-2</v>
      </c>
    </row>
    <row r="7740" spans="1:12" x14ac:dyDescent="0.3">
      <c r="A7740">
        <v>7739</v>
      </c>
      <c r="B7740">
        <v>0.77385000000000004</v>
      </c>
      <c r="C7740">
        <v>0.52105000000000001</v>
      </c>
      <c r="D7740">
        <v>0.65725</v>
      </c>
      <c r="E7740">
        <v>0.49875000000000003</v>
      </c>
      <c r="F7740">
        <v>0.75305</v>
      </c>
      <c r="G7740">
        <v>0.24604999999999999</v>
      </c>
      <c r="H7740">
        <v>0.67505000000000004</v>
      </c>
      <c r="I7740">
        <v>0.51475000000000004</v>
      </c>
      <c r="J7740">
        <v>0.17094999999999999</v>
      </c>
      <c r="K7740">
        <v>0.84504999999999997</v>
      </c>
      <c r="L7740">
        <v>0.15525</v>
      </c>
    </row>
    <row r="7741" spans="1:12" x14ac:dyDescent="0.3">
      <c r="A7741">
        <v>7740</v>
      </c>
      <c r="B7741">
        <v>0.77395000000000003</v>
      </c>
      <c r="C7741">
        <v>0.68354999999999999</v>
      </c>
      <c r="D7741">
        <v>0.41234999999999999</v>
      </c>
      <c r="E7741">
        <v>0.60404999999999998</v>
      </c>
      <c r="F7741">
        <v>0.34015000000000001</v>
      </c>
      <c r="G7741">
        <v>0.46444999999999997</v>
      </c>
      <c r="H7741">
        <v>0.61455000000000004</v>
      </c>
      <c r="I7741">
        <v>0.25624999999999998</v>
      </c>
      <c r="J7741">
        <v>0.26415</v>
      </c>
      <c r="K7741">
        <v>0.28985</v>
      </c>
      <c r="L7741">
        <v>3.2649999999999998E-2</v>
      </c>
    </row>
    <row r="7742" spans="1:12" x14ac:dyDescent="0.3">
      <c r="A7742">
        <v>7741</v>
      </c>
      <c r="B7742">
        <v>0.77405000000000002</v>
      </c>
      <c r="C7742">
        <v>0.50765000000000005</v>
      </c>
      <c r="D7742">
        <v>0.37924999999999998</v>
      </c>
      <c r="E7742">
        <v>0.91115000000000002</v>
      </c>
      <c r="F7742">
        <v>0.88154999999999994</v>
      </c>
      <c r="G7742">
        <v>0.17645</v>
      </c>
      <c r="H7742">
        <v>0.71455000000000002</v>
      </c>
      <c r="I7742">
        <v>0.30914999999999998</v>
      </c>
      <c r="J7742">
        <v>0.78364999999999996</v>
      </c>
      <c r="K7742">
        <v>0.87824999999999998</v>
      </c>
      <c r="L7742">
        <v>0.39174999999999999</v>
      </c>
    </row>
    <row r="7743" spans="1:12" x14ac:dyDescent="0.3">
      <c r="A7743">
        <v>7742</v>
      </c>
      <c r="B7743">
        <v>0.77415</v>
      </c>
      <c r="C7743">
        <v>0.45284999999999997</v>
      </c>
      <c r="D7743">
        <v>0.10735</v>
      </c>
      <c r="E7743">
        <v>0.40475</v>
      </c>
      <c r="F7743">
        <v>0.50905</v>
      </c>
      <c r="G7743">
        <v>0.78505000000000003</v>
      </c>
      <c r="H7743">
        <v>0.77115</v>
      </c>
      <c r="I7743">
        <v>0.26684999999999998</v>
      </c>
      <c r="J7743">
        <v>0.28775000000000001</v>
      </c>
      <c r="K7743">
        <v>0.23275000000000001</v>
      </c>
      <c r="L7743">
        <v>0.31355</v>
      </c>
    </row>
    <row r="7744" spans="1:12" x14ac:dyDescent="0.3">
      <c r="A7744">
        <v>7743</v>
      </c>
      <c r="B7744">
        <v>0.77424999999999999</v>
      </c>
      <c r="C7744">
        <v>0.43204999999999999</v>
      </c>
      <c r="D7744">
        <v>0.24245</v>
      </c>
      <c r="E7744">
        <v>0.13285</v>
      </c>
      <c r="F7744">
        <v>0.20594999999999999</v>
      </c>
      <c r="G7744">
        <v>4.3249999999999997E-2</v>
      </c>
      <c r="H7744">
        <v>0.40655000000000002</v>
      </c>
      <c r="I7744">
        <v>0.87195</v>
      </c>
      <c r="J7744">
        <v>0.27994999999999998</v>
      </c>
      <c r="K7744">
        <v>0.74634999999999996</v>
      </c>
      <c r="L7744">
        <v>0.76354999999999995</v>
      </c>
    </row>
    <row r="7745" spans="1:12" x14ac:dyDescent="0.3">
      <c r="A7745">
        <v>7744</v>
      </c>
      <c r="B7745">
        <v>0.77434999999999998</v>
      </c>
      <c r="C7745">
        <v>0.47315000000000002</v>
      </c>
      <c r="D7745">
        <v>0.15125</v>
      </c>
      <c r="E7745">
        <v>9.1850000000000001E-2</v>
      </c>
      <c r="F7745">
        <v>0.99855000000000005</v>
      </c>
      <c r="G7745">
        <v>0.63934999999999997</v>
      </c>
      <c r="H7745">
        <v>3.125E-2</v>
      </c>
      <c r="I7745">
        <v>0.42954999999999999</v>
      </c>
      <c r="J7745">
        <v>0.39495000000000002</v>
      </c>
      <c r="K7745">
        <v>0.17724999999999999</v>
      </c>
      <c r="L7745">
        <v>0.93935000000000002</v>
      </c>
    </row>
    <row r="7746" spans="1:12" x14ac:dyDescent="0.3">
      <c r="A7746">
        <v>7745</v>
      </c>
      <c r="B7746">
        <v>0.77444999999999997</v>
      </c>
      <c r="C7746">
        <v>0.80825000000000002</v>
      </c>
      <c r="D7746">
        <v>0.60465000000000002</v>
      </c>
      <c r="E7746">
        <v>0.13915</v>
      </c>
      <c r="F7746">
        <v>5.5500000000000002E-3</v>
      </c>
      <c r="G7746">
        <v>0.59675</v>
      </c>
      <c r="H7746">
        <v>0.39265</v>
      </c>
      <c r="I7746">
        <v>0.12145</v>
      </c>
      <c r="J7746">
        <v>0.52575000000000005</v>
      </c>
      <c r="K7746">
        <v>0.24535000000000001</v>
      </c>
      <c r="L7746">
        <v>0.65285000000000004</v>
      </c>
    </row>
    <row r="7747" spans="1:12" x14ac:dyDescent="0.3">
      <c r="A7747">
        <v>7746</v>
      </c>
      <c r="B7747">
        <v>0.77454999999999996</v>
      </c>
      <c r="C7747">
        <v>0.82294999999999996</v>
      </c>
      <c r="D7747">
        <v>0.17065</v>
      </c>
      <c r="E7747">
        <v>0.63385000000000002</v>
      </c>
      <c r="F7747">
        <v>0.32035000000000002</v>
      </c>
      <c r="G7747">
        <v>0.65434999999999999</v>
      </c>
      <c r="H7747">
        <v>4.4949999999999997E-2</v>
      </c>
      <c r="I7747">
        <v>0.10935</v>
      </c>
      <c r="J7747">
        <v>0.74475000000000002</v>
      </c>
      <c r="K7747">
        <v>0.26085000000000003</v>
      </c>
      <c r="L7747">
        <v>0.73385</v>
      </c>
    </row>
    <row r="7748" spans="1:12" x14ac:dyDescent="0.3">
      <c r="A7748">
        <v>7747</v>
      </c>
      <c r="B7748">
        <v>0.77464999999999995</v>
      </c>
      <c r="C7748">
        <v>0.73514999999999997</v>
      </c>
      <c r="D7748">
        <v>0.27034999999999998</v>
      </c>
      <c r="E7748">
        <v>6.5449999999999994E-2</v>
      </c>
      <c r="F7748">
        <v>0.63165000000000004</v>
      </c>
      <c r="G7748">
        <v>0.65024999999999999</v>
      </c>
      <c r="H7748">
        <v>1.085E-2</v>
      </c>
      <c r="I7748">
        <v>9.9849999999999994E-2</v>
      </c>
      <c r="J7748">
        <v>0.28165000000000001</v>
      </c>
      <c r="K7748">
        <v>0.73704999999999998</v>
      </c>
      <c r="L7748">
        <v>0.63524999999999998</v>
      </c>
    </row>
    <row r="7749" spans="1:12" x14ac:dyDescent="0.3">
      <c r="A7749">
        <v>7748</v>
      </c>
      <c r="B7749">
        <v>0.77475000000000005</v>
      </c>
      <c r="C7749">
        <v>0.95284999999999997</v>
      </c>
      <c r="D7749">
        <v>4.3950000000000003E-2</v>
      </c>
      <c r="E7749">
        <v>0.66995000000000005</v>
      </c>
      <c r="F7749">
        <v>0.71025000000000005</v>
      </c>
      <c r="G7749">
        <v>0.92635000000000001</v>
      </c>
      <c r="H7749">
        <v>0.63885000000000003</v>
      </c>
      <c r="I7749">
        <v>0.45895000000000002</v>
      </c>
      <c r="J7749">
        <v>0.79344999999999999</v>
      </c>
      <c r="K7749">
        <v>0.15984999999999999</v>
      </c>
      <c r="L7749">
        <v>0.10535</v>
      </c>
    </row>
    <row r="7750" spans="1:12" x14ac:dyDescent="0.3">
      <c r="A7750">
        <v>7749</v>
      </c>
      <c r="B7750">
        <v>0.77485000000000004</v>
      </c>
      <c r="C7750">
        <v>3.7499999999999999E-3</v>
      </c>
      <c r="D7750">
        <v>0.88005</v>
      </c>
      <c r="E7750">
        <v>0.85114999999999996</v>
      </c>
      <c r="F7750">
        <v>6.7849999999999994E-2</v>
      </c>
      <c r="G7750">
        <v>0.91905000000000003</v>
      </c>
      <c r="H7750">
        <v>0.33684999999999998</v>
      </c>
      <c r="I7750">
        <v>9.6250000000000002E-2</v>
      </c>
      <c r="J7750">
        <v>0.89775000000000005</v>
      </c>
      <c r="K7750">
        <v>0.85914999999999997</v>
      </c>
      <c r="L7750">
        <v>0.98804999999999998</v>
      </c>
    </row>
    <row r="7751" spans="1:12" x14ac:dyDescent="0.3">
      <c r="A7751">
        <v>7750</v>
      </c>
      <c r="B7751">
        <v>0.77495000000000003</v>
      </c>
      <c r="C7751">
        <v>0.34344999999999998</v>
      </c>
      <c r="D7751">
        <v>0.46005000000000001</v>
      </c>
      <c r="E7751">
        <v>0.74014999999999997</v>
      </c>
      <c r="F7751">
        <v>0.39365</v>
      </c>
      <c r="G7751">
        <v>0.68245</v>
      </c>
      <c r="H7751">
        <v>0.65944999999999998</v>
      </c>
      <c r="I7751">
        <v>0.32684999999999997</v>
      </c>
      <c r="J7751">
        <v>0.24204999999999999</v>
      </c>
      <c r="K7751">
        <v>0.60694999999999999</v>
      </c>
      <c r="L7751">
        <v>9.4149999999999998E-2</v>
      </c>
    </row>
    <row r="7752" spans="1:12" x14ac:dyDescent="0.3">
      <c r="A7752">
        <v>7751</v>
      </c>
      <c r="B7752">
        <v>0.77505000000000002</v>
      </c>
      <c r="C7752">
        <v>0.14635000000000001</v>
      </c>
      <c r="D7752">
        <v>0.70765</v>
      </c>
      <c r="E7752">
        <v>0.92225000000000001</v>
      </c>
      <c r="F7752">
        <v>0.37554999999999999</v>
      </c>
      <c r="G7752">
        <v>0.18615000000000001</v>
      </c>
      <c r="H7752">
        <v>0.48315000000000002</v>
      </c>
      <c r="I7752">
        <v>0.92574999999999996</v>
      </c>
      <c r="J7752">
        <v>0.83115000000000006</v>
      </c>
      <c r="K7752">
        <v>0.85455000000000003</v>
      </c>
      <c r="L7752">
        <v>0.62665000000000004</v>
      </c>
    </row>
    <row r="7753" spans="1:12" x14ac:dyDescent="0.3">
      <c r="A7753">
        <v>7752</v>
      </c>
      <c r="B7753">
        <v>0.77515000000000001</v>
      </c>
      <c r="C7753">
        <v>0.81894999999999996</v>
      </c>
      <c r="D7753">
        <v>0.17105000000000001</v>
      </c>
      <c r="E7753">
        <v>0.10715</v>
      </c>
      <c r="F7753">
        <v>0.62485000000000002</v>
      </c>
      <c r="G7753">
        <v>0.77975000000000005</v>
      </c>
      <c r="H7753">
        <v>0.24525</v>
      </c>
      <c r="I7753">
        <v>0.89924999999999999</v>
      </c>
      <c r="J7753">
        <v>0.54025000000000001</v>
      </c>
      <c r="K7753">
        <v>0.22165000000000001</v>
      </c>
      <c r="L7753">
        <v>6.6499999999999997E-3</v>
      </c>
    </row>
    <row r="7754" spans="1:12" x14ac:dyDescent="0.3">
      <c r="A7754">
        <v>7753</v>
      </c>
      <c r="B7754">
        <v>0.77524999999999999</v>
      </c>
      <c r="C7754">
        <v>0.37345</v>
      </c>
      <c r="D7754">
        <v>0.12114999999999999</v>
      </c>
      <c r="E7754">
        <v>0.99045000000000005</v>
      </c>
      <c r="F7754">
        <v>0.59025000000000005</v>
      </c>
      <c r="G7754">
        <v>0.48715000000000003</v>
      </c>
      <c r="H7754">
        <v>0.83914999999999995</v>
      </c>
      <c r="I7754">
        <v>0.55984999999999996</v>
      </c>
      <c r="J7754">
        <v>0.20755000000000001</v>
      </c>
      <c r="K7754">
        <v>0.51214999999999999</v>
      </c>
      <c r="L7754">
        <v>0.54315000000000002</v>
      </c>
    </row>
    <row r="7755" spans="1:12" x14ac:dyDescent="0.3">
      <c r="A7755">
        <v>7754</v>
      </c>
      <c r="B7755">
        <v>0.77534999999999998</v>
      </c>
      <c r="C7755">
        <v>0.34465000000000001</v>
      </c>
      <c r="D7755">
        <v>0.78895000000000004</v>
      </c>
      <c r="E7755">
        <v>0.64485000000000003</v>
      </c>
      <c r="F7755">
        <v>0.71755000000000002</v>
      </c>
      <c r="G7755">
        <v>0.53925000000000001</v>
      </c>
      <c r="H7755">
        <v>0.80754999999999999</v>
      </c>
      <c r="I7755">
        <v>0.43135000000000001</v>
      </c>
      <c r="J7755">
        <v>0.44835000000000003</v>
      </c>
      <c r="K7755">
        <v>0.21165</v>
      </c>
      <c r="L7755">
        <v>0.60324999999999995</v>
      </c>
    </row>
    <row r="7756" spans="1:12" x14ac:dyDescent="0.3">
      <c r="A7756">
        <v>7755</v>
      </c>
      <c r="B7756">
        <v>0.77544999999999997</v>
      </c>
      <c r="C7756">
        <v>0.97045000000000003</v>
      </c>
      <c r="D7756">
        <v>0.16064999999999999</v>
      </c>
      <c r="E7756">
        <v>0.79285000000000005</v>
      </c>
      <c r="F7756">
        <v>0.34305000000000002</v>
      </c>
      <c r="G7756">
        <v>0.83145000000000002</v>
      </c>
      <c r="H7756">
        <v>2.6749999999999999E-2</v>
      </c>
      <c r="I7756">
        <v>0.16084999999999999</v>
      </c>
      <c r="J7756">
        <v>0.68635000000000002</v>
      </c>
      <c r="K7756">
        <v>0.12195</v>
      </c>
      <c r="L7756">
        <v>0.22275</v>
      </c>
    </row>
    <row r="7757" spans="1:12" x14ac:dyDescent="0.3">
      <c r="A7757">
        <v>7756</v>
      </c>
      <c r="B7757">
        <v>0.77554999999999996</v>
      </c>
      <c r="C7757">
        <v>0.36675000000000002</v>
      </c>
      <c r="D7757">
        <v>0.35104999999999997</v>
      </c>
      <c r="E7757">
        <v>0.62095</v>
      </c>
      <c r="F7757">
        <v>0.47944999999999999</v>
      </c>
      <c r="G7757">
        <v>0.75534999999999997</v>
      </c>
      <c r="H7757">
        <v>0.27584999999999998</v>
      </c>
      <c r="I7757">
        <v>0.97024999999999995</v>
      </c>
      <c r="J7757">
        <v>0.81154999999999999</v>
      </c>
      <c r="K7757">
        <v>0.23705000000000001</v>
      </c>
      <c r="L7757">
        <v>0.26855000000000001</v>
      </c>
    </row>
    <row r="7758" spans="1:12" x14ac:dyDescent="0.3">
      <c r="A7758">
        <v>7757</v>
      </c>
      <c r="B7758">
        <v>0.77564999999999995</v>
      </c>
      <c r="C7758">
        <v>0.80994999999999995</v>
      </c>
      <c r="D7758">
        <v>0.87814999999999999</v>
      </c>
      <c r="E7758">
        <v>0.67574999999999996</v>
      </c>
      <c r="F7758">
        <v>0.93305000000000005</v>
      </c>
      <c r="G7758">
        <v>0.31664999999999999</v>
      </c>
      <c r="H7758">
        <v>0.12155000000000001</v>
      </c>
      <c r="I7758">
        <v>0.71384999999999998</v>
      </c>
      <c r="J7758">
        <v>0.74785000000000001</v>
      </c>
      <c r="K7758">
        <v>2.385E-2</v>
      </c>
      <c r="L7758">
        <v>0.22735</v>
      </c>
    </row>
    <row r="7759" spans="1:12" x14ac:dyDescent="0.3">
      <c r="A7759">
        <v>7758</v>
      </c>
      <c r="B7759">
        <v>0.77575000000000005</v>
      </c>
      <c r="C7759">
        <v>0.84065000000000001</v>
      </c>
      <c r="D7759">
        <v>0.38485000000000003</v>
      </c>
      <c r="E7759">
        <v>0.96755000000000002</v>
      </c>
      <c r="F7759">
        <v>0.12285</v>
      </c>
      <c r="G7759">
        <v>0.66254999999999997</v>
      </c>
      <c r="H7759">
        <v>0.98185</v>
      </c>
      <c r="I7759">
        <v>0.70365</v>
      </c>
      <c r="J7759">
        <v>0.97314999999999996</v>
      </c>
      <c r="K7759">
        <v>0.42975000000000002</v>
      </c>
      <c r="L7759">
        <v>0.26915</v>
      </c>
    </row>
    <row r="7760" spans="1:12" x14ac:dyDescent="0.3">
      <c r="A7760">
        <v>7759</v>
      </c>
      <c r="B7760">
        <v>0.77585000000000004</v>
      </c>
      <c r="C7760">
        <v>0.35465000000000002</v>
      </c>
      <c r="D7760">
        <v>0.99934999999999996</v>
      </c>
      <c r="E7760">
        <v>0.52644999999999997</v>
      </c>
      <c r="F7760">
        <v>0.65475000000000005</v>
      </c>
      <c r="G7760">
        <v>0.16594999999999999</v>
      </c>
      <c r="H7760">
        <v>0.21254999999999999</v>
      </c>
      <c r="I7760">
        <v>0.25155</v>
      </c>
      <c r="J7760">
        <v>0.16935</v>
      </c>
      <c r="K7760">
        <v>0.91364999999999996</v>
      </c>
      <c r="L7760">
        <v>0.14105000000000001</v>
      </c>
    </row>
    <row r="7761" spans="1:12" x14ac:dyDescent="0.3">
      <c r="A7761">
        <v>7760</v>
      </c>
      <c r="B7761">
        <v>0.77595000000000003</v>
      </c>
      <c r="C7761">
        <v>0.45345000000000002</v>
      </c>
      <c r="D7761">
        <v>0.87655000000000005</v>
      </c>
      <c r="E7761">
        <v>0.14415</v>
      </c>
      <c r="F7761">
        <v>2.5250000000000002E-2</v>
      </c>
      <c r="G7761">
        <v>0.58665</v>
      </c>
      <c r="H7761">
        <v>0.35065000000000002</v>
      </c>
      <c r="I7761">
        <v>0.11645</v>
      </c>
      <c r="J7761">
        <v>0.22685</v>
      </c>
      <c r="K7761">
        <v>0.26865</v>
      </c>
      <c r="L7761">
        <v>0.62824999999999998</v>
      </c>
    </row>
    <row r="7762" spans="1:12" x14ac:dyDescent="0.3">
      <c r="A7762">
        <v>7761</v>
      </c>
      <c r="B7762">
        <v>0.77605000000000002</v>
      </c>
      <c r="C7762">
        <v>0.48304999999999998</v>
      </c>
      <c r="D7762">
        <v>0.12175</v>
      </c>
      <c r="E7762">
        <v>0.45615</v>
      </c>
      <c r="F7762">
        <v>0.73334999999999995</v>
      </c>
      <c r="G7762">
        <v>0.85985</v>
      </c>
      <c r="H7762">
        <v>0.38605</v>
      </c>
      <c r="I7762">
        <v>0.79264999999999997</v>
      </c>
      <c r="J7762">
        <v>0.50495000000000001</v>
      </c>
      <c r="K7762">
        <v>0.87614999999999998</v>
      </c>
      <c r="L7762">
        <v>8.3150000000000002E-2</v>
      </c>
    </row>
    <row r="7763" spans="1:12" x14ac:dyDescent="0.3">
      <c r="A7763">
        <v>7762</v>
      </c>
      <c r="B7763">
        <v>0.77615000000000001</v>
      </c>
      <c r="C7763">
        <v>0.89415</v>
      </c>
      <c r="D7763">
        <v>0.57274999999999998</v>
      </c>
      <c r="E7763">
        <v>0.22595000000000001</v>
      </c>
      <c r="F7763">
        <v>0.12404999999999999</v>
      </c>
      <c r="G7763">
        <v>0.23865</v>
      </c>
      <c r="H7763">
        <v>0.50465000000000004</v>
      </c>
      <c r="I7763">
        <v>0.85775000000000001</v>
      </c>
      <c r="J7763">
        <v>0.82725000000000004</v>
      </c>
      <c r="K7763">
        <v>0.33145000000000002</v>
      </c>
      <c r="L7763">
        <v>3.1949999999999999E-2</v>
      </c>
    </row>
    <row r="7764" spans="1:12" x14ac:dyDescent="0.3">
      <c r="A7764">
        <v>7763</v>
      </c>
      <c r="B7764">
        <v>0.77625</v>
      </c>
      <c r="C7764">
        <v>0.18934999999999999</v>
      </c>
      <c r="D7764">
        <v>0.92344999999999999</v>
      </c>
      <c r="E7764">
        <v>9.1249999999999998E-2</v>
      </c>
      <c r="F7764">
        <v>0.19384999999999999</v>
      </c>
      <c r="G7764">
        <v>0.10785</v>
      </c>
      <c r="H7764">
        <v>4.4350000000000001E-2</v>
      </c>
      <c r="I7764">
        <v>0.57674999999999998</v>
      </c>
      <c r="J7764">
        <v>0.59945000000000004</v>
      </c>
      <c r="K7764">
        <v>0.31735000000000002</v>
      </c>
      <c r="L7764">
        <v>0.86704999999999999</v>
      </c>
    </row>
    <row r="7765" spans="1:12" x14ac:dyDescent="0.3">
      <c r="A7765">
        <v>7764</v>
      </c>
      <c r="B7765">
        <v>0.77634999999999998</v>
      </c>
      <c r="C7765">
        <v>0.62055000000000005</v>
      </c>
      <c r="D7765">
        <v>0.15315000000000001</v>
      </c>
      <c r="E7765">
        <v>0.44035000000000002</v>
      </c>
      <c r="F7765">
        <v>0.44885000000000003</v>
      </c>
      <c r="G7765">
        <v>0.83274999999999999</v>
      </c>
      <c r="H7765">
        <v>0.61545000000000005</v>
      </c>
      <c r="I7765">
        <v>0.62475000000000003</v>
      </c>
      <c r="J7765">
        <v>0.82225000000000004</v>
      </c>
      <c r="K7765">
        <v>0.81655</v>
      </c>
      <c r="L7765">
        <v>0.78885000000000005</v>
      </c>
    </row>
    <row r="7766" spans="1:12" x14ac:dyDescent="0.3">
      <c r="A7766">
        <v>7765</v>
      </c>
      <c r="B7766">
        <v>0.77644999999999997</v>
      </c>
      <c r="C7766">
        <v>0.62865000000000004</v>
      </c>
      <c r="D7766">
        <v>5.6050000000000003E-2</v>
      </c>
      <c r="E7766">
        <v>0.24374999999999999</v>
      </c>
      <c r="F7766">
        <v>0.59735000000000005</v>
      </c>
      <c r="G7766">
        <v>0.95655000000000001</v>
      </c>
      <c r="H7766">
        <v>0.65295000000000003</v>
      </c>
      <c r="I7766">
        <v>0.68154999999999999</v>
      </c>
      <c r="J7766">
        <v>0.68645</v>
      </c>
      <c r="K7766">
        <v>0.12315</v>
      </c>
      <c r="L7766">
        <v>0.93494999999999995</v>
      </c>
    </row>
    <row r="7767" spans="1:12" x14ac:dyDescent="0.3">
      <c r="A7767">
        <v>7766</v>
      </c>
      <c r="B7767">
        <v>0.77654999999999996</v>
      </c>
      <c r="C7767">
        <v>0.52315</v>
      </c>
      <c r="D7767">
        <v>1.915E-2</v>
      </c>
      <c r="E7767">
        <v>0.69455</v>
      </c>
      <c r="F7767">
        <v>0.22395000000000001</v>
      </c>
      <c r="G7767">
        <v>0.56645000000000001</v>
      </c>
      <c r="H7767">
        <v>9.6049999999999996E-2</v>
      </c>
      <c r="I7767">
        <v>0.80925000000000002</v>
      </c>
      <c r="J7767">
        <v>0.92895000000000005</v>
      </c>
      <c r="K7767">
        <v>0.89885000000000004</v>
      </c>
      <c r="L7767">
        <v>0.24354999999999999</v>
      </c>
    </row>
    <row r="7768" spans="1:12" x14ac:dyDescent="0.3">
      <c r="A7768">
        <v>7767</v>
      </c>
      <c r="B7768">
        <v>0.77664999999999995</v>
      </c>
      <c r="C7768">
        <v>0.94184999999999997</v>
      </c>
      <c r="D7768">
        <v>2.8500000000000001E-3</v>
      </c>
      <c r="E7768">
        <v>0.55264999999999997</v>
      </c>
      <c r="F7768">
        <v>3.6850000000000001E-2</v>
      </c>
      <c r="G7768">
        <v>0.59245000000000003</v>
      </c>
      <c r="H7768">
        <v>0.48125000000000001</v>
      </c>
      <c r="I7768">
        <v>0.74665000000000004</v>
      </c>
      <c r="J7768">
        <v>0.65344999999999998</v>
      </c>
      <c r="K7768">
        <v>0.57635000000000003</v>
      </c>
      <c r="L7768">
        <v>2.6849999999999999E-2</v>
      </c>
    </row>
    <row r="7769" spans="1:12" x14ac:dyDescent="0.3">
      <c r="A7769">
        <v>7768</v>
      </c>
      <c r="B7769">
        <v>0.77675000000000005</v>
      </c>
      <c r="C7769">
        <v>0.71335000000000004</v>
      </c>
      <c r="D7769">
        <v>0.41825000000000001</v>
      </c>
      <c r="E7769">
        <v>0.67595000000000005</v>
      </c>
      <c r="F7769">
        <v>0.83565</v>
      </c>
      <c r="G7769">
        <v>0.24485000000000001</v>
      </c>
      <c r="H7769">
        <v>0.79684999999999995</v>
      </c>
      <c r="I7769">
        <v>0.71784999999999999</v>
      </c>
      <c r="J7769">
        <v>0.14765</v>
      </c>
      <c r="K7769">
        <v>0.31645000000000001</v>
      </c>
      <c r="L7769">
        <v>2.8549999999999999E-2</v>
      </c>
    </row>
    <row r="7770" spans="1:12" x14ac:dyDescent="0.3">
      <c r="A7770">
        <v>7769</v>
      </c>
      <c r="B7770">
        <v>0.77685000000000004</v>
      </c>
      <c r="C7770">
        <v>0.40405000000000002</v>
      </c>
      <c r="D7770">
        <v>0.47744999999999999</v>
      </c>
      <c r="E7770">
        <v>0.18525</v>
      </c>
      <c r="F7770">
        <v>0.16885</v>
      </c>
      <c r="G7770">
        <v>0.51895000000000002</v>
      </c>
      <c r="H7770">
        <v>0.15145</v>
      </c>
      <c r="I7770">
        <v>0.33545000000000003</v>
      </c>
      <c r="J7770">
        <v>0.64915</v>
      </c>
      <c r="K7770">
        <v>0.28075</v>
      </c>
      <c r="L7770">
        <v>0.66405000000000003</v>
      </c>
    </row>
    <row r="7771" spans="1:12" x14ac:dyDescent="0.3">
      <c r="A7771">
        <v>7770</v>
      </c>
      <c r="B7771">
        <v>0.77695000000000003</v>
      </c>
      <c r="C7771">
        <v>0.29744999999999999</v>
      </c>
      <c r="D7771">
        <v>0.84935000000000005</v>
      </c>
      <c r="E7771">
        <v>0.30814999999999998</v>
      </c>
      <c r="F7771">
        <v>0.87414999999999998</v>
      </c>
      <c r="G7771">
        <v>0.67425000000000002</v>
      </c>
      <c r="H7771">
        <v>0.96475</v>
      </c>
      <c r="I7771">
        <v>0.39765</v>
      </c>
      <c r="J7771">
        <v>0.29075000000000001</v>
      </c>
      <c r="K7771">
        <v>4.1549999999999997E-2</v>
      </c>
      <c r="L7771">
        <v>0.16675000000000001</v>
      </c>
    </row>
    <row r="7772" spans="1:12" x14ac:dyDescent="0.3">
      <c r="A7772">
        <v>7771</v>
      </c>
      <c r="B7772">
        <v>0.77705000000000002</v>
      </c>
      <c r="C7772">
        <v>0.74604999999999999</v>
      </c>
      <c r="D7772">
        <v>0.40615000000000001</v>
      </c>
      <c r="E7772">
        <v>0.33925</v>
      </c>
      <c r="F7772">
        <v>0.57304999999999995</v>
      </c>
      <c r="G7772">
        <v>0.81664999999999999</v>
      </c>
      <c r="H7772">
        <v>0.80664999999999998</v>
      </c>
      <c r="I7772">
        <v>0.63175000000000003</v>
      </c>
      <c r="J7772">
        <v>0.56904999999999994</v>
      </c>
      <c r="K7772">
        <v>0.84375</v>
      </c>
      <c r="L7772">
        <v>0.93864999999999998</v>
      </c>
    </row>
    <row r="7773" spans="1:12" x14ac:dyDescent="0.3">
      <c r="A7773">
        <v>7772</v>
      </c>
      <c r="B7773">
        <v>0.77715000000000001</v>
      </c>
      <c r="C7773">
        <v>0.94615000000000005</v>
      </c>
      <c r="D7773">
        <v>0.33555000000000001</v>
      </c>
      <c r="E7773">
        <v>0.12255000000000001</v>
      </c>
      <c r="F7773">
        <v>0.25074999999999997</v>
      </c>
      <c r="G7773">
        <v>0.24324999999999999</v>
      </c>
      <c r="H7773">
        <v>0.65644999999999998</v>
      </c>
      <c r="I7773">
        <v>0.49964999999999998</v>
      </c>
      <c r="J7773">
        <v>0.44374999999999998</v>
      </c>
      <c r="K7773">
        <v>0.41315000000000002</v>
      </c>
      <c r="L7773">
        <v>0.53305000000000002</v>
      </c>
    </row>
    <row r="7774" spans="1:12" x14ac:dyDescent="0.3">
      <c r="A7774">
        <v>7773</v>
      </c>
      <c r="B7774">
        <v>0.77725</v>
      </c>
      <c r="C7774">
        <v>0.21904999999999999</v>
      </c>
      <c r="D7774">
        <v>0.68774999999999997</v>
      </c>
      <c r="E7774">
        <v>0.83474999999999999</v>
      </c>
      <c r="F7774">
        <v>0.22795000000000001</v>
      </c>
      <c r="G7774">
        <v>0.32355</v>
      </c>
      <c r="H7774">
        <v>0.71435000000000004</v>
      </c>
      <c r="I7774">
        <v>3.1150000000000001E-2</v>
      </c>
      <c r="J7774">
        <v>0.83355000000000001</v>
      </c>
      <c r="K7774">
        <v>0.67515000000000003</v>
      </c>
      <c r="L7774">
        <v>0.59304999999999997</v>
      </c>
    </row>
    <row r="7775" spans="1:12" x14ac:dyDescent="0.3">
      <c r="A7775">
        <v>7774</v>
      </c>
      <c r="B7775">
        <v>0.77734999999999999</v>
      </c>
      <c r="C7775">
        <v>0.85794999999999999</v>
      </c>
      <c r="D7775">
        <v>0.80505000000000004</v>
      </c>
      <c r="E7775">
        <v>0.95445000000000002</v>
      </c>
      <c r="F7775">
        <v>0.75895000000000001</v>
      </c>
      <c r="G7775">
        <v>0.39474999999999999</v>
      </c>
      <c r="H7775">
        <v>0.42075000000000001</v>
      </c>
      <c r="I7775">
        <v>0.65905000000000002</v>
      </c>
      <c r="J7775">
        <v>0.59835000000000005</v>
      </c>
      <c r="K7775">
        <v>0.60175000000000001</v>
      </c>
      <c r="L7775">
        <v>0.99665000000000004</v>
      </c>
    </row>
    <row r="7776" spans="1:12" x14ac:dyDescent="0.3">
      <c r="A7776">
        <v>7775</v>
      </c>
      <c r="B7776">
        <v>0.77744999999999997</v>
      </c>
      <c r="C7776">
        <v>0.16935</v>
      </c>
      <c r="D7776">
        <v>0.30564999999999998</v>
      </c>
      <c r="E7776">
        <v>6.3450000000000006E-2</v>
      </c>
      <c r="F7776">
        <v>0.97514999999999996</v>
      </c>
      <c r="G7776">
        <v>0.57904999999999995</v>
      </c>
      <c r="H7776">
        <v>0.39395000000000002</v>
      </c>
      <c r="I7776">
        <v>0.64034999999999997</v>
      </c>
      <c r="J7776">
        <v>0.34165000000000001</v>
      </c>
      <c r="K7776">
        <v>0.76585000000000003</v>
      </c>
      <c r="L7776">
        <v>0.89534999999999998</v>
      </c>
    </row>
    <row r="7777" spans="1:12" x14ac:dyDescent="0.3">
      <c r="A7777">
        <v>7776</v>
      </c>
      <c r="B7777">
        <v>0.77754999999999996</v>
      </c>
      <c r="C7777">
        <v>5.5849999999999997E-2</v>
      </c>
      <c r="D7777">
        <v>0.41125</v>
      </c>
      <c r="E7777">
        <v>0.64144999999999996</v>
      </c>
      <c r="F7777">
        <v>0.34465000000000001</v>
      </c>
      <c r="G7777">
        <v>0.80935000000000001</v>
      </c>
      <c r="H7777">
        <v>0.58055000000000001</v>
      </c>
      <c r="I7777">
        <v>0.95645000000000002</v>
      </c>
      <c r="J7777">
        <v>0.11645</v>
      </c>
      <c r="K7777">
        <v>0.59475</v>
      </c>
      <c r="L7777">
        <v>0.45624999999999999</v>
      </c>
    </row>
    <row r="7778" spans="1:12" x14ac:dyDescent="0.3">
      <c r="A7778">
        <v>7777</v>
      </c>
      <c r="B7778">
        <v>0.77764999999999995</v>
      </c>
      <c r="C7778">
        <v>0.76315</v>
      </c>
      <c r="D7778">
        <v>0.36035</v>
      </c>
      <c r="E7778">
        <v>0.24404999999999999</v>
      </c>
      <c r="F7778">
        <v>0.26095000000000002</v>
      </c>
      <c r="G7778">
        <v>0.83084999999999998</v>
      </c>
      <c r="H7778">
        <v>0.64585000000000004</v>
      </c>
      <c r="I7778">
        <v>0.33905000000000002</v>
      </c>
      <c r="J7778">
        <v>0.74334999999999996</v>
      </c>
      <c r="K7778">
        <v>2.1850000000000001E-2</v>
      </c>
      <c r="L7778">
        <v>0.33994999999999997</v>
      </c>
    </row>
    <row r="7779" spans="1:12" x14ac:dyDescent="0.3">
      <c r="A7779">
        <v>7778</v>
      </c>
      <c r="B7779">
        <v>0.77775000000000005</v>
      </c>
      <c r="C7779">
        <v>0.38324999999999998</v>
      </c>
      <c r="D7779">
        <v>0.53595000000000004</v>
      </c>
      <c r="E7779">
        <v>0.39084999999999998</v>
      </c>
      <c r="F7779">
        <v>0.87995000000000001</v>
      </c>
      <c r="G7779">
        <v>0.42275000000000001</v>
      </c>
      <c r="H7779">
        <v>0.43454999999999999</v>
      </c>
      <c r="I7779">
        <v>0.50314999999999999</v>
      </c>
      <c r="J7779">
        <v>0.40184999999999998</v>
      </c>
      <c r="K7779">
        <v>0.52175000000000005</v>
      </c>
      <c r="L7779">
        <v>0.13025</v>
      </c>
    </row>
    <row r="7780" spans="1:12" x14ac:dyDescent="0.3">
      <c r="A7780">
        <v>7779</v>
      </c>
      <c r="B7780">
        <v>0.77785000000000004</v>
      </c>
      <c r="C7780">
        <v>0.49564999999999998</v>
      </c>
      <c r="D7780">
        <v>0.22405</v>
      </c>
      <c r="E7780">
        <v>6.5549999999999997E-2</v>
      </c>
      <c r="F7780">
        <v>0.88314999999999999</v>
      </c>
      <c r="G7780">
        <v>0.58274999999999999</v>
      </c>
      <c r="H7780">
        <v>0.14124999999999999</v>
      </c>
      <c r="I7780">
        <v>0.71435000000000004</v>
      </c>
      <c r="J7780">
        <v>3.245E-2</v>
      </c>
      <c r="K7780">
        <v>0.77475000000000005</v>
      </c>
      <c r="L7780">
        <v>0.26005</v>
      </c>
    </row>
    <row r="7781" spans="1:12" x14ac:dyDescent="0.3">
      <c r="A7781">
        <v>7780</v>
      </c>
      <c r="B7781">
        <v>0.77795000000000003</v>
      </c>
      <c r="C7781">
        <v>4.385E-2</v>
      </c>
      <c r="D7781">
        <v>0.70914999999999995</v>
      </c>
      <c r="E7781">
        <v>0.70445000000000002</v>
      </c>
      <c r="F7781">
        <v>0.65315000000000001</v>
      </c>
      <c r="G7781">
        <v>0.91305000000000003</v>
      </c>
      <c r="H7781">
        <v>0.86834999999999996</v>
      </c>
      <c r="I7781">
        <v>0.82074999999999998</v>
      </c>
      <c r="J7781">
        <v>0.81984999999999997</v>
      </c>
      <c r="K7781">
        <v>0.66425000000000001</v>
      </c>
      <c r="L7781">
        <v>0.89165000000000005</v>
      </c>
    </row>
    <row r="7782" spans="1:12" x14ac:dyDescent="0.3">
      <c r="A7782">
        <v>7781</v>
      </c>
      <c r="B7782">
        <v>0.77805000000000002</v>
      </c>
      <c r="C7782">
        <v>0.33615</v>
      </c>
      <c r="D7782">
        <v>0.60235000000000005</v>
      </c>
      <c r="E7782">
        <v>0.58865000000000001</v>
      </c>
      <c r="F7782">
        <v>0.48914999999999997</v>
      </c>
      <c r="G7782">
        <v>0.14124999999999999</v>
      </c>
      <c r="H7782">
        <v>0.19864999999999999</v>
      </c>
      <c r="I7782">
        <v>0.97945000000000004</v>
      </c>
      <c r="J7782">
        <v>0.98924999999999996</v>
      </c>
      <c r="K7782">
        <v>0.15784999999999999</v>
      </c>
      <c r="L7782">
        <v>0.55435000000000001</v>
      </c>
    </row>
    <row r="7783" spans="1:12" x14ac:dyDescent="0.3">
      <c r="A7783">
        <v>7782</v>
      </c>
      <c r="B7783">
        <v>0.77815000000000001</v>
      </c>
      <c r="C7783">
        <v>0.55945</v>
      </c>
      <c r="D7783">
        <v>0.90385000000000004</v>
      </c>
      <c r="E7783">
        <v>0.65034999999999998</v>
      </c>
      <c r="F7783">
        <v>0.39905000000000002</v>
      </c>
      <c r="G7783">
        <v>0.59514999999999996</v>
      </c>
      <c r="H7783">
        <v>0.73394999999999999</v>
      </c>
      <c r="I7783">
        <v>0.22165000000000001</v>
      </c>
      <c r="J7783">
        <v>0.88005</v>
      </c>
      <c r="K7783">
        <v>0.74465000000000003</v>
      </c>
      <c r="L7783">
        <v>0.91815000000000002</v>
      </c>
    </row>
    <row r="7784" spans="1:12" x14ac:dyDescent="0.3">
      <c r="A7784">
        <v>7783</v>
      </c>
      <c r="B7784">
        <v>0.77825</v>
      </c>
      <c r="C7784">
        <v>0.98085</v>
      </c>
      <c r="D7784">
        <v>0.10895000000000001</v>
      </c>
      <c r="E7784">
        <v>7.4649999999999994E-2</v>
      </c>
      <c r="F7784">
        <v>0.45684999999999998</v>
      </c>
      <c r="G7784">
        <v>0.55535000000000001</v>
      </c>
      <c r="H7784">
        <v>8.2350000000000007E-2</v>
      </c>
      <c r="I7784">
        <v>0.99855000000000005</v>
      </c>
      <c r="J7784">
        <v>0.56035000000000001</v>
      </c>
      <c r="K7784">
        <v>0.24895</v>
      </c>
      <c r="L7784">
        <v>0.28384999999999999</v>
      </c>
    </row>
    <row r="7785" spans="1:12" x14ac:dyDescent="0.3">
      <c r="A7785">
        <v>7784</v>
      </c>
      <c r="B7785">
        <v>0.77834999999999999</v>
      </c>
      <c r="C7785">
        <v>2.4850000000000001E-2</v>
      </c>
      <c r="D7785">
        <v>0.91705000000000003</v>
      </c>
      <c r="E7785">
        <v>0.17874999999999999</v>
      </c>
      <c r="F7785">
        <v>0.88754999999999995</v>
      </c>
      <c r="G7785">
        <v>8.6050000000000001E-2</v>
      </c>
      <c r="H7785">
        <v>0.17435</v>
      </c>
      <c r="I7785">
        <v>0.25985000000000003</v>
      </c>
      <c r="J7785">
        <v>0.21425</v>
      </c>
      <c r="K7785">
        <v>0.68384999999999996</v>
      </c>
      <c r="L7785">
        <v>0.45405000000000001</v>
      </c>
    </row>
    <row r="7786" spans="1:12" x14ac:dyDescent="0.3">
      <c r="A7786">
        <v>7785</v>
      </c>
      <c r="B7786">
        <v>0.77844999999999998</v>
      </c>
      <c r="C7786">
        <v>3.1449999999999999E-2</v>
      </c>
      <c r="D7786">
        <v>0.86685000000000001</v>
      </c>
      <c r="E7786">
        <v>0.51024999999999998</v>
      </c>
      <c r="F7786">
        <v>0.77075000000000005</v>
      </c>
      <c r="G7786">
        <v>0.96494999999999997</v>
      </c>
      <c r="H7786">
        <v>0.37275000000000003</v>
      </c>
      <c r="I7786">
        <v>0.17125000000000001</v>
      </c>
      <c r="J7786">
        <v>0.89764999999999995</v>
      </c>
      <c r="K7786">
        <v>0.45334999999999998</v>
      </c>
      <c r="L7786">
        <v>0.38545000000000001</v>
      </c>
    </row>
    <row r="7787" spans="1:12" x14ac:dyDescent="0.3">
      <c r="A7787">
        <v>7786</v>
      </c>
      <c r="B7787">
        <v>0.77854999999999996</v>
      </c>
      <c r="C7787">
        <v>0.31905</v>
      </c>
      <c r="D7787">
        <v>3.3450000000000001E-2</v>
      </c>
      <c r="E7787">
        <v>0.27245000000000003</v>
      </c>
      <c r="F7787">
        <v>0.79374999999999996</v>
      </c>
      <c r="G7787">
        <v>0.90315000000000001</v>
      </c>
      <c r="H7787">
        <v>0.25224999999999997</v>
      </c>
      <c r="I7787">
        <v>0.75824999999999998</v>
      </c>
      <c r="J7787">
        <v>0.95125000000000004</v>
      </c>
      <c r="K7787">
        <v>0.82045000000000001</v>
      </c>
      <c r="L7787">
        <v>0.30035000000000001</v>
      </c>
    </row>
    <row r="7788" spans="1:12" x14ac:dyDescent="0.3">
      <c r="A7788">
        <v>7787</v>
      </c>
      <c r="B7788">
        <v>0.77864999999999995</v>
      </c>
      <c r="C7788">
        <v>0.87995000000000001</v>
      </c>
      <c r="D7788">
        <v>0.99944999999999995</v>
      </c>
      <c r="E7788">
        <v>0.80915000000000004</v>
      </c>
      <c r="F7788">
        <v>0.51675000000000004</v>
      </c>
      <c r="G7788">
        <v>0.29925000000000002</v>
      </c>
      <c r="H7788">
        <v>0.77434999999999998</v>
      </c>
      <c r="I7788">
        <v>0.82704999999999995</v>
      </c>
      <c r="J7788">
        <v>0.54674999999999996</v>
      </c>
      <c r="K7788">
        <v>0.60075000000000001</v>
      </c>
      <c r="L7788">
        <v>0.24055000000000001</v>
      </c>
    </row>
    <row r="7789" spans="1:12" x14ac:dyDescent="0.3">
      <c r="A7789">
        <v>7788</v>
      </c>
      <c r="B7789">
        <v>0.77875000000000005</v>
      </c>
      <c r="C7789">
        <v>0.64054999999999995</v>
      </c>
      <c r="D7789">
        <v>0.76265000000000005</v>
      </c>
      <c r="E7789">
        <v>0.74214999999999998</v>
      </c>
      <c r="F7789">
        <v>9.665E-2</v>
      </c>
      <c r="G7789">
        <v>0.71765000000000001</v>
      </c>
      <c r="H7789">
        <v>0.58494999999999997</v>
      </c>
      <c r="I7789">
        <v>0.74514999999999998</v>
      </c>
      <c r="J7789">
        <v>0.91585000000000005</v>
      </c>
      <c r="K7789">
        <v>0.85804999999999998</v>
      </c>
      <c r="L7789">
        <v>0.22914999999999999</v>
      </c>
    </row>
    <row r="7790" spans="1:12" x14ac:dyDescent="0.3">
      <c r="A7790">
        <v>7789</v>
      </c>
      <c r="B7790">
        <v>0.77885000000000004</v>
      </c>
      <c r="C7790">
        <v>6.6449999999999995E-2</v>
      </c>
      <c r="D7790">
        <v>0.87175000000000002</v>
      </c>
      <c r="E7790">
        <v>0.48304999999999998</v>
      </c>
      <c r="F7790">
        <v>0.66134999999999999</v>
      </c>
      <c r="G7790">
        <v>0.48294999999999999</v>
      </c>
      <c r="H7790">
        <v>0.52795000000000003</v>
      </c>
      <c r="I7790">
        <v>0.46024999999999999</v>
      </c>
      <c r="J7790">
        <v>2.3550000000000001E-2</v>
      </c>
      <c r="K7790">
        <v>0.56235000000000002</v>
      </c>
      <c r="L7790">
        <v>0.60994999999999999</v>
      </c>
    </row>
    <row r="7791" spans="1:12" x14ac:dyDescent="0.3">
      <c r="A7791">
        <v>7790</v>
      </c>
      <c r="B7791">
        <v>0.77895000000000003</v>
      </c>
      <c r="C7791">
        <v>0.61375000000000002</v>
      </c>
      <c r="D7791">
        <v>0.85294999999999999</v>
      </c>
      <c r="E7791">
        <v>0.22625000000000001</v>
      </c>
      <c r="F7791">
        <v>0.27825</v>
      </c>
      <c r="G7791">
        <v>0.61745000000000005</v>
      </c>
      <c r="H7791">
        <v>5.2949999999999997E-2</v>
      </c>
      <c r="I7791">
        <v>0.40184999999999998</v>
      </c>
      <c r="J7791">
        <v>0.88595000000000002</v>
      </c>
      <c r="K7791">
        <v>0.67535000000000001</v>
      </c>
      <c r="L7791">
        <v>0.32424999999999998</v>
      </c>
    </row>
    <row r="7792" spans="1:12" x14ac:dyDescent="0.3">
      <c r="A7792">
        <v>7791</v>
      </c>
      <c r="B7792">
        <v>0.77905000000000002</v>
      </c>
      <c r="C7792">
        <v>0.72275</v>
      </c>
      <c r="D7792">
        <v>0.83355000000000001</v>
      </c>
      <c r="E7792">
        <v>0.46534999999999999</v>
      </c>
      <c r="F7792">
        <v>0.56215000000000004</v>
      </c>
      <c r="G7792">
        <v>0.81025000000000003</v>
      </c>
      <c r="H7792">
        <v>6.0949999999999997E-2</v>
      </c>
      <c r="I7792">
        <v>0.73404999999999998</v>
      </c>
      <c r="J7792">
        <v>0.29554999999999998</v>
      </c>
      <c r="K7792">
        <v>0.71055000000000001</v>
      </c>
      <c r="L7792">
        <v>0.83445000000000003</v>
      </c>
    </row>
    <row r="7793" spans="1:12" x14ac:dyDescent="0.3">
      <c r="A7793">
        <v>7792</v>
      </c>
      <c r="B7793">
        <v>0.77915000000000001</v>
      </c>
      <c r="C7793">
        <v>0.21565000000000001</v>
      </c>
      <c r="D7793">
        <v>0.85685</v>
      </c>
      <c r="E7793">
        <v>0.54935</v>
      </c>
      <c r="F7793">
        <v>0.85065000000000002</v>
      </c>
      <c r="G7793">
        <v>0.21695</v>
      </c>
      <c r="H7793">
        <v>0.22464999999999999</v>
      </c>
      <c r="I7793">
        <v>7.2500000000000004E-3</v>
      </c>
      <c r="J7793">
        <v>0.83135000000000003</v>
      </c>
      <c r="K7793">
        <v>1.585E-2</v>
      </c>
      <c r="L7793">
        <v>0.97804999999999997</v>
      </c>
    </row>
    <row r="7794" spans="1:12" x14ac:dyDescent="0.3">
      <c r="A7794">
        <v>7793</v>
      </c>
      <c r="B7794">
        <v>0.77925</v>
      </c>
      <c r="C7794">
        <v>0.83155000000000001</v>
      </c>
      <c r="D7794">
        <v>0.26484999999999997</v>
      </c>
      <c r="E7794">
        <v>8.0649999999999999E-2</v>
      </c>
      <c r="F7794">
        <v>0.65534999999999999</v>
      </c>
      <c r="G7794">
        <v>0.35835</v>
      </c>
      <c r="H7794">
        <v>0.90234999999999999</v>
      </c>
      <c r="I7794">
        <v>0.88854999999999995</v>
      </c>
      <c r="J7794">
        <v>0.43855</v>
      </c>
      <c r="K7794">
        <v>0.43614999999999998</v>
      </c>
      <c r="L7794">
        <v>0.87814999999999999</v>
      </c>
    </row>
    <row r="7795" spans="1:12" x14ac:dyDescent="0.3">
      <c r="A7795">
        <v>7794</v>
      </c>
      <c r="B7795">
        <v>0.77934999999999999</v>
      </c>
      <c r="C7795">
        <v>7.0550000000000002E-2</v>
      </c>
      <c r="D7795">
        <v>0.90275000000000005</v>
      </c>
      <c r="E7795">
        <v>0.97924999999999995</v>
      </c>
      <c r="F7795">
        <v>0.30225000000000002</v>
      </c>
      <c r="G7795">
        <v>0.69164999999999999</v>
      </c>
      <c r="H7795">
        <v>0.70055000000000001</v>
      </c>
      <c r="I7795">
        <v>3.2750000000000001E-2</v>
      </c>
      <c r="J7795">
        <v>0.20655000000000001</v>
      </c>
      <c r="K7795">
        <v>0.30625000000000002</v>
      </c>
      <c r="L7795">
        <v>0.79535</v>
      </c>
    </row>
    <row r="7796" spans="1:12" x14ac:dyDescent="0.3">
      <c r="A7796">
        <v>7795</v>
      </c>
      <c r="B7796">
        <v>0.77944999999999998</v>
      </c>
      <c r="C7796">
        <v>0.71475</v>
      </c>
      <c r="D7796">
        <v>0.47604999999999997</v>
      </c>
      <c r="E7796">
        <v>0.23585</v>
      </c>
      <c r="F7796">
        <v>0.66205000000000003</v>
      </c>
      <c r="G7796">
        <v>0.41065000000000002</v>
      </c>
      <c r="H7796">
        <v>0.56645000000000001</v>
      </c>
      <c r="I7796">
        <v>0.14765</v>
      </c>
      <c r="J7796">
        <v>0.20255000000000001</v>
      </c>
      <c r="K7796">
        <v>0.20065</v>
      </c>
      <c r="L7796">
        <v>0.21245</v>
      </c>
    </row>
    <row r="7797" spans="1:12" x14ac:dyDescent="0.3">
      <c r="A7797">
        <v>7796</v>
      </c>
      <c r="B7797">
        <v>0.77954999999999997</v>
      </c>
      <c r="C7797">
        <v>0.33265</v>
      </c>
      <c r="D7797">
        <v>0.92605000000000004</v>
      </c>
      <c r="E7797">
        <v>0.64815</v>
      </c>
      <c r="F7797">
        <v>8.695E-2</v>
      </c>
      <c r="G7797">
        <v>0.14915</v>
      </c>
      <c r="H7797">
        <v>0.16655</v>
      </c>
      <c r="I7797">
        <v>0.40915000000000001</v>
      </c>
      <c r="J7797">
        <v>0.28134999999999999</v>
      </c>
      <c r="K7797">
        <v>0.22775000000000001</v>
      </c>
      <c r="L7797">
        <v>0.72265000000000001</v>
      </c>
    </row>
    <row r="7798" spans="1:12" x14ac:dyDescent="0.3">
      <c r="A7798">
        <v>7797</v>
      </c>
      <c r="B7798">
        <v>0.77964999999999995</v>
      </c>
      <c r="C7798">
        <v>1.455E-2</v>
      </c>
      <c r="D7798">
        <v>0.35935</v>
      </c>
      <c r="E7798">
        <v>0.81535000000000002</v>
      </c>
      <c r="F7798">
        <v>0.46205000000000002</v>
      </c>
      <c r="G7798">
        <v>0.28784999999999999</v>
      </c>
      <c r="H7798">
        <v>0.83094999999999997</v>
      </c>
      <c r="I7798">
        <v>0.13405</v>
      </c>
      <c r="J7798">
        <v>0.20945</v>
      </c>
      <c r="K7798">
        <v>0.73804999999999998</v>
      </c>
      <c r="L7798">
        <v>0.60945000000000005</v>
      </c>
    </row>
    <row r="7799" spans="1:12" x14ac:dyDescent="0.3">
      <c r="A7799">
        <v>7798</v>
      </c>
      <c r="B7799">
        <v>0.77975000000000005</v>
      </c>
      <c r="C7799">
        <v>0.93454999999999999</v>
      </c>
      <c r="D7799">
        <v>8.2350000000000007E-2</v>
      </c>
      <c r="E7799">
        <v>0.19284999999999999</v>
      </c>
      <c r="F7799">
        <v>0.35835</v>
      </c>
      <c r="G7799">
        <v>0.75055000000000005</v>
      </c>
      <c r="H7799">
        <v>0.39684999999999998</v>
      </c>
      <c r="I7799">
        <v>0.11975</v>
      </c>
      <c r="J7799">
        <v>0.96865000000000001</v>
      </c>
      <c r="K7799">
        <v>0.79354999999999998</v>
      </c>
      <c r="L7799">
        <v>0.45995000000000003</v>
      </c>
    </row>
    <row r="7800" spans="1:12" x14ac:dyDescent="0.3">
      <c r="A7800">
        <v>7799</v>
      </c>
      <c r="B7800">
        <v>0.77985000000000004</v>
      </c>
      <c r="C7800">
        <v>0.95104999999999995</v>
      </c>
      <c r="D7800">
        <v>0.42754999999999999</v>
      </c>
      <c r="E7800">
        <v>9.8849999999999993E-2</v>
      </c>
      <c r="F7800">
        <v>0.37254999999999999</v>
      </c>
      <c r="G7800">
        <v>0.53985000000000005</v>
      </c>
      <c r="H7800">
        <v>3.7650000000000003E-2</v>
      </c>
      <c r="I7800">
        <v>0.19034999999999999</v>
      </c>
      <c r="J7800">
        <v>0.81135000000000002</v>
      </c>
      <c r="K7800">
        <v>0.27305000000000001</v>
      </c>
      <c r="L7800">
        <v>0.64624999999999999</v>
      </c>
    </row>
    <row r="7801" spans="1:12" x14ac:dyDescent="0.3">
      <c r="A7801">
        <v>7800</v>
      </c>
      <c r="B7801">
        <v>0.77995000000000003</v>
      </c>
      <c r="C7801">
        <v>0.49714999999999998</v>
      </c>
      <c r="D7801">
        <v>0.74395</v>
      </c>
      <c r="E7801">
        <v>0.82164999999999999</v>
      </c>
      <c r="F7801">
        <v>5.355E-2</v>
      </c>
      <c r="G7801">
        <v>0.69205000000000005</v>
      </c>
      <c r="H7801">
        <v>0.63644999999999996</v>
      </c>
      <c r="I7801">
        <v>0.48175000000000001</v>
      </c>
      <c r="J7801">
        <v>0.90854999999999997</v>
      </c>
      <c r="K7801">
        <v>0.57615000000000005</v>
      </c>
      <c r="L7801">
        <v>0.98614999999999997</v>
      </c>
    </row>
    <row r="7802" spans="1:12" x14ac:dyDescent="0.3">
      <c r="A7802">
        <v>7801</v>
      </c>
      <c r="B7802">
        <v>0.78005000000000002</v>
      </c>
      <c r="C7802">
        <v>0.56635000000000002</v>
      </c>
      <c r="D7802">
        <v>0.54935</v>
      </c>
      <c r="E7802">
        <v>0.61575000000000002</v>
      </c>
      <c r="F7802">
        <v>0.51685000000000003</v>
      </c>
      <c r="G7802">
        <v>0.39124999999999999</v>
      </c>
      <c r="H7802">
        <v>0.13425000000000001</v>
      </c>
      <c r="I7802">
        <v>4.0149999999999998E-2</v>
      </c>
      <c r="J7802">
        <v>0.31874999999999998</v>
      </c>
      <c r="K7802">
        <v>9.4850000000000004E-2</v>
      </c>
      <c r="L7802">
        <v>5.0750000000000003E-2</v>
      </c>
    </row>
    <row r="7803" spans="1:12" x14ac:dyDescent="0.3">
      <c r="A7803">
        <v>7802</v>
      </c>
      <c r="B7803">
        <v>0.78015000000000001</v>
      </c>
      <c r="C7803">
        <v>0.47144999999999998</v>
      </c>
      <c r="D7803">
        <v>0.11695</v>
      </c>
      <c r="E7803">
        <v>0.76195000000000002</v>
      </c>
      <c r="F7803">
        <v>0.83584999999999998</v>
      </c>
      <c r="G7803">
        <v>0.74245000000000005</v>
      </c>
      <c r="H7803">
        <v>0.16425000000000001</v>
      </c>
      <c r="I7803">
        <v>0.43874999999999997</v>
      </c>
      <c r="J7803">
        <v>0.71504999999999996</v>
      </c>
      <c r="K7803">
        <v>0.81115000000000004</v>
      </c>
      <c r="L7803">
        <v>0.40134999999999998</v>
      </c>
    </row>
    <row r="7804" spans="1:12" x14ac:dyDescent="0.3">
      <c r="A7804">
        <v>7803</v>
      </c>
      <c r="B7804">
        <v>0.78025</v>
      </c>
      <c r="C7804">
        <v>0.12934999999999999</v>
      </c>
      <c r="D7804">
        <v>0.49395</v>
      </c>
      <c r="E7804">
        <v>0.63795000000000002</v>
      </c>
      <c r="F7804">
        <v>0.60965000000000003</v>
      </c>
      <c r="G7804">
        <v>0.53295000000000003</v>
      </c>
      <c r="H7804">
        <v>0.97755000000000003</v>
      </c>
      <c r="I7804">
        <v>0.73985000000000001</v>
      </c>
      <c r="J7804">
        <v>0.17915</v>
      </c>
      <c r="K7804">
        <v>0.99865000000000004</v>
      </c>
      <c r="L7804">
        <v>0.69005000000000005</v>
      </c>
    </row>
    <row r="7805" spans="1:12" x14ac:dyDescent="0.3">
      <c r="A7805">
        <v>7804</v>
      </c>
      <c r="B7805">
        <v>0.78034999999999999</v>
      </c>
      <c r="C7805">
        <v>0.69625000000000004</v>
      </c>
      <c r="D7805">
        <v>0.91164999999999996</v>
      </c>
      <c r="E7805">
        <v>0.48404999999999998</v>
      </c>
      <c r="F7805">
        <v>0.66795000000000004</v>
      </c>
      <c r="G7805">
        <v>0.71525000000000005</v>
      </c>
      <c r="H7805">
        <v>0.32005</v>
      </c>
      <c r="I7805">
        <v>0.35265000000000002</v>
      </c>
      <c r="J7805">
        <v>0.21765000000000001</v>
      </c>
      <c r="K7805">
        <v>0.42375000000000002</v>
      </c>
      <c r="L7805">
        <v>0.32374999999999998</v>
      </c>
    </row>
    <row r="7806" spans="1:12" x14ac:dyDescent="0.3">
      <c r="A7806">
        <v>7805</v>
      </c>
      <c r="B7806">
        <v>0.78044999999999998</v>
      </c>
      <c r="C7806">
        <v>0.44555</v>
      </c>
      <c r="D7806">
        <v>0.97585</v>
      </c>
      <c r="E7806">
        <v>0.72835000000000005</v>
      </c>
      <c r="F7806">
        <v>0.13414999999999999</v>
      </c>
      <c r="G7806">
        <v>0.29215000000000002</v>
      </c>
      <c r="H7806">
        <v>0.79354999999999998</v>
      </c>
      <c r="I7806">
        <v>0.27784999999999999</v>
      </c>
      <c r="J7806">
        <v>0.87255000000000005</v>
      </c>
      <c r="K7806">
        <v>5.4050000000000001E-2</v>
      </c>
      <c r="L7806">
        <v>0.40405000000000002</v>
      </c>
    </row>
    <row r="7807" spans="1:12" x14ac:dyDescent="0.3">
      <c r="A7807">
        <v>7806</v>
      </c>
      <c r="B7807">
        <v>0.78054999999999997</v>
      </c>
      <c r="C7807">
        <v>0.81715000000000004</v>
      </c>
      <c r="D7807">
        <v>4.9500000000000004E-3</v>
      </c>
      <c r="E7807">
        <v>0.95265</v>
      </c>
      <c r="F7807">
        <v>0.43945000000000001</v>
      </c>
      <c r="G7807">
        <v>0.68405000000000005</v>
      </c>
      <c r="H7807">
        <v>0.50934999999999997</v>
      </c>
      <c r="I7807">
        <v>0.98434999999999995</v>
      </c>
      <c r="J7807">
        <v>0.37585000000000002</v>
      </c>
      <c r="K7807">
        <v>0.33424999999999999</v>
      </c>
      <c r="L7807">
        <v>0.57464999999999999</v>
      </c>
    </row>
    <row r="7808" spans="1:12" x14ac:dyDescent="0.3">
      <c r="A7808">
        <v>7807</v>
      </c>
      <c r="B7808">
        <v>0.78064999999999996</v>
      </c>
      <c r="C7808">
        <v>0.93245</v>
      </c>
      <c r="D7808">
        <v>0.95265</v>
      </c>
      <c r="E7808">
        <v>0.91034999999999999</v>
      </c>
      <c r="F7808">
        <v>0.13894999999999999</v>
      </c>
      <c r="G7808">
        <v>0.61075000000000002</v>
      </c>
      <c r="H7808">
        <v>0.87375000000000003</v>
      </c>
      <c r="I7808">
        <v>0.22234999999999999</v>
      </c>
      <c r="J7808">
        <v>0.48054999999999998</v>
      </c>
      <c r="K7808">
        <v>0.39065</v>
      </c>
      <c r="L7808">
        <v>0.52515000000000001</v>
      </c>
    </row>
    <row r="7809" spans="1:12" x14ac:dyDescent="0.3">
      <c r="A7809">
        <v>7808</v>
      </c>
      <c r="B7809">
        <v>0.78075000000000006</v>
      </c>
      <c r="C7809">
        <v>0.73294999999999999</v>
      </c>
      <c r="D7809">
        <v>0.50105</v>
      </c>
      <c r="E7809">
        <v>0.19525000000000001</v>
      </c>
      <c r="F7809">
        <v>0.86885000000000001</v>
      </c>
      <c r="G7809">
        <v>0.12395</v>
      </c>
      <c r="H7809">
        <v>0.87485000000000002</v>
      </c>
      <c r="I7809">
        <v>0.50434999999999997</v>
      </c>
      <c r="J7809">
        <v>0.90295000000000003</v>
      </c>
      <c r="K7809">
        <v>0.71394999999999997</v>
      </c>
      <c r="L7809">
        <v>0.18054999999999999</v>
      </c>
    </row>
    <row r="7810" spans="1:12" x14ac:dyDescent="0.3">
      <c r="A7810">
        <v>7809</v>
      </c>
      <c r="B7810">
        <v>0.78085000000000004</v>
      </c>
      <c r="C7810">
        <v>0.31004999999999999</v>
      </c>
      <c r="D7810">
        <v>3.6450000000000003E-2</v>
      </c>
      <c r="E7810">
        <v>0.18934999999999999</v>
      </c>
      <c r="F7810">
        <v>0.84365000000000001</v>
      </c>
      <c r="G7810">
        <v>0.68645</v>
      </c>
      <c r="H7810">
        <v>0.84084999999999999</v>
      </c>
      <c r="I7810">
        <v>0.82404999999999995</v>
      </c>
      <c r="J7810">
        <v>0.55125000000000002</v>
      </c>
      <c r="K7810">
        <v>0.32734999999999997</v>
      </c>
      <c r="L7810">
        <v>0.27415</v>
      </c>
    </row>
    <row r="7811" spans="1:12" x14ac:dyDescent="0.3">
      <c r="A7811">
        <v>7810</v>
      </c>
      <c r="B7811">
        <v>0.78095000000000003</v>
      </c>
      <c r="C7811">
        <v>0.57374999999999998</v>
      </c>
      <c r="D7811">
        <v>0.27675</v>
      </c>
      <c r="E7811">
        <v>0.96994999999999998</v>
      </c>
      <c r="F7811">
        <v>0.55605000000000004</v>
      </c>
      <c r="G7811">
        <v>0.75085000000000002</v>
      </c>
      <c r="H7811">
        <v>0.97655000000000003</v>
      </c>
      <c r="I7811">
        <v>0.55484999999999995</v>
      </c>
      <c r="J7811">
        <v>0.86165000000000003</v>
      </c>
      <c r="K7811">
        <v>3.6450000000000003E-2</v>
      </c>
      <c r="L7811">
        <v>0.61345000000000005</v>
      </c>
    </row>
    <row r="7812" spans="1:12" x14ac:dyDescent="0.3">
      <c r="A7812">
        <v>7811</v>
      </c>
      <c r="B7812">
        <v>0.78105000000000002</v>
      </c>
      <c r="C7812">
        <v>0.81025000000000003</v>
      </c>
      <c r="D7812">
        <v>0.11815000000000001</v>
      </c>
      <c r="E7812">
        <v>0.37485000000000002</v>
      </c>
      <c r="F7812">
        <v>0.37985000000000002</v>
      </c>
      <c r="G7812">
        <v>0.47915000000000002</v>
      </c>
      <c r="H7812">
        <v>0.84824999999999995</v>
      </c>
      <c r="I7812">
        <v>0.89444999999999997</v>
      </c>
      <c r="J7812">
        <v>0.17724999999999999</v>
      </c>
      <c r="K7812">
        <v>0.50324999999999998</v>
      </c>
      <c r="L7812">
        <v>2.3550000000000001E-2</v>
      </c>
    </row>
    <row r="7813" spans="1:12" x14ac:dyDescent="0.3">
      <c r="A7813">
        <v>7812</v>
      </c>
      <c r="B7813">
        <v>0.78115000000000001</v>
      </c>
      <c r="C7813">
        <v>0.56254999999999999</v>
      </c>
      <c r="D7813">
        <v>0.28515000000000001</v>
      </c>
      <c r="E7813">
        <v>0.31474999999999997</v>
      </c>
      <c r="F7813">
        <v>0.40234999999999999</v>
      </c>
      <c r="G7813">
        <v>0.16714999999999999</v>
      </c>
      <c r="H7813">
        <v>0.18575</v>
      </c>
      <c r="I7813">
        <v>0.76424999999999998</v>
      </c>
      <c r="J7813">
        <v>0.34544999999999998</v>
      </c>
      <c r="K7813">
        <v>8.7050000000000002E-2</v>
      </c>
      <c r="L7813">
        <v>0.89375000000000004</v>
      </c>
    </row>
    <row r="7814" spans="1:12" x14ac:dyDescent="0.3">
      <c r="A7814">
        <v>7813</v>
      </c>
      <c r="B7814">
        <v>0.78125</v>
      </c>
      <c r="C7814">
        <v>0.67905000000000004</v>
      </c>
      <c r="D7814">
        <v>0.88554999999999995</v>
      </c>
      <c r="E7814">
        <v>0.39805000000000001</v>
      </c>
      <c r="F7814">
        <v>0.52875000000000005</v>
      </c>
      <c r="G7814">
        <v>0.50485000000000002</v>
      </c>
      <c r="H7814">
        <v>0.60114999999999996</v>
      </c>
      <c r="I7814">
        <v>0.27105000000000001</v>
      </c>
      <c r="J7814">
        <v>0.97235000000000005</v>
      </c>
      <c r="K7814">
        <v>1.145E-2</v>
      </c>
      <c r="L7814">
        <v>0.29854999999999998</v>
      </c>
    </row>
    <row r="7815" spans="1:12" x14ac:dyDescent="0.3">
      <c r="A7815">
        <v>7814</v>
      </c>
      <c r="B7815">
        <v>0.78134999999999999</v>
      </c>
      <c r="C7815">
        <v>0.87785000000000002</v>
      </c>
      <c r="D7815">
        <v>0.74045000000000005</v>
      </c>
      <c r="E7815">
        <v>0.56594999999999995</v>
      </c>
      <c r="F7815">
        <v>0.36854999999999999</v>
      </c>
      <c r="G7815">
        <v>0.50344999999999995</v>
      </c>
      <c r="H7815">
        <v>0.93164999999999998</v>
      </c>
      <c r="I7815">
        <v>0.47694999999999999</v>
      </c>
      <c r="J7815">
        <v>0.15345</v>
      </c>
      <c r="K7815">
        <v>0.52975000000000005</v>
      </c>
      <c r="L7815">
        <v>0.87234999999999996</v>
      </c>
    </row>
    <row r="7816" spans="1:12" x14ac:dyDescent="0.3">
      <c r="A7816">
        <v>7815</v>
      </c>
      <c r="B7816">
        <v>0.78144999999999998</v>
      </c>
      <c r="C7816">
        <v>0.95304999999999995</v>
      </c>
      <c r="D7816">
        <v>0.58115000000000006</v>
      </c>
      <c r="E7816">
        <v>0.77715000000000001</v>
      </c>
      <c r="F7816">
        <v>7.2849999999999998E-2</v>
      </c>
      <c r="G7816">
        <v>0.19755</v>
      </c>
      <c r="H7816">
        <v>0.94155</v>
      </c>
      <c r="I7816">
        <v>7.1150000000000005E-2</v>
      </c>
      <c r="J7816">
        <v>0.88744999999999996</v>
      </c>
      <c r="K7816">
        <v>0.82435000000000003</v>
      </c>
      <c r="L7816">
        <v>0.28284999999999999</v>
      </c>
    </row>
    <row r="7817" spans="1:12" x14ac:dyDescent="0.3">
      <c r="A7817">
        <v>7816</v>
      </c>
      <c r="B7817">
        <v>0.78154999999999997</v>
      </c>
      <c r="C7817">
        <v>0.17595</v>
      </c>
      <c r="D7817">
        <v>0.51005</v>
      </c>
      <c r="E7817">
        <v>0.56015000000000004</v>
      </c>
      <c r="F7817">
        <v>0.43964999999999999</v>
      </c>
      <c r="G7817">
        <v>0.72514999999999996</v>
      </c>
      <c r="H7817">
        <v>0.31905</v>
      </c>
      <c r="I7817">
        <v>0.21124999999999999</v>
      </c>
      <c r="J7817">
        <v>0.24945000000000001</v>
      </c>
      <c r="K7817">
        <v>0.30685000000000001</v>
      </c>
      <c r="L7817">
        <v>0.89124999999999999</v>
      </c>
    </row>
    <row r="7818" spans="1:12" x14ac:dyDescent="0.3">
      <c r="A7818">
        <v>7817</v>
      </c>
      <c r="B7818">
        <v>0.78164999999999996</v>
      </c>
      <c r="C7818">
        <v>0.69145000000000001</v>
      </c>
      <c r="D7818">
        <v>0.43004999999999999</v>
      </c>
      <c r="E7818">
        <v>3.585E-2</v>
      </c>
      <c r="F7818">
        <v>0.41875000000000001</v>
      </c>
      <c r="G7818">
        <v>0.58425000000000005</v>
      </c>
      <c r="H7818">
        <v>0.64334999999999998</v>
      </c>
      <c r="I7818">
        <v>7.5749999999999998E-2</v>
      </c>
      <c r="J7818">
        <v>0.32164999999999999</v>
      </c>
      <c r="K7818">
        <v>0.72924999999999995</v>
      </c>
      <c r="L7818">
        <v>0.41475000000000001</v>
      </c>
    </row>
    <row r="7819" spans="1:12" x14ac:dyDescent="0.3">
      <c r="A7819">
        <v>7818</v>
      </c>
      <c r="B7819">
        <v>0.78174999999999994</v>
      </c>
      <c r="C7819">
        <v>0.42315000000000003</v>
      </c>
      <c r="D7819">
        <v>0.83155000000000001</v>
      </c>
      <c r="E7819">
        <v>0.18955</v>
      </c>
      <c r="F7819">
        <v>0.98755000000000004</v>
      </c>
      <c r="G7819">
        <v>0.63344999999999996</v>
      </c>
      <c r="H7819">
        <v>0.34455000000000002</v>
      </c>
      <c r="I7819">
        <v>0.22695000000000001</v>
      </c>
      <c r="J7819">
        <v>0.53574999999999995</v>
      </c>
      <c r="K7819">
        <v>0.66005000000000003</v>
      </c>
      <c r="L7819">
        <v>0.70925000000000005</v>
      </c>
    </row>
    <row r="7820" spans="1:12" x14ac:dyDescent="0.3">
      <c r="A7820">
        <v>7819</v>
      </c>
      <c r="B7820">
        <v>0.78185000000000004</v>
      </c>
      <c r="C7820">
        <v>0.47635</v>
      </c>
      <c r="D7820">
        <v>0.69835000000000003</v>
      </c>
      <c r="E7820">
        <v>0.28034999999999999</v>
      </c>
      <c r="F7820">
        <v>0.34175</v>
      </c>
      <c r="G7820">
        <v>0.26855000000000001</v>
      </c>
      <c r="H7820">
        <v>0.24845</v>
      </c>
      <c r="I7820">
        <v>0.90275000000000005</v>
      </c>
      <c r="J7820">
        <v>0.86685000000000001</v>
      </c>
      <c r="K7820">
        <v>0.52705000000000002</v>
      </c>
      <c r="L7820">
        <v>8.405E-2</v>
      </c>
    </row>
    <row r="7821" spans="1:12" x14ac:dyDescent="0.3">
      <c r="A7821">
        <v>7820</v>
      </c>
      <c r="B7821">
        <v>0.78195000000000003</v>
      </c>
      <c r="C7821">
        <v>0.22795000000000001</v>
      </c>
      <c r="D7821">
        <v>0.87304999999999999</v>
      </c>
      <c r="E7821">
        <v>8.0549999999999997E-2</v>
      </c>
      <c r="F7821">
        <v>4.0349999999999997E-2</v>
      </c>
      <c r="G7821">
        <v>0.28854999999999997</v>
      </c>
      <c r="H7821">
        <v>0.91825000000000001</v>
      </c>
      <c r="I7821">
        <v>0.58284999999999998</v>
      </c>
      <c r="J7821">
        <v>0.80064999999999997</v>
      </c>
      <c r="K7821">
        <v>7.6050000000000006E-2</v>
      </c>
      <c r="L7821">
        <v>0.79154999999999998</v>
      </c>
    </row>
    <row r="7822" spans="1:12" x14ac:dyDescent="0.3">
      <c r="A7822">
        <v>7821</v>
      </c>
      <c r="B7822">
        <v>0.78205000000000002</v>
      </c>
      <c r="C7822">
        <v>0.99614999999999998</v>
      </c>
      <c r="D7822">
        <v>0.25035000000000002</v>
      </c>
      <c r="E7822">
        <v>0.97355000000000003</v>
      </c>
      <c r="F7822">
        <v>1.7149999999999999E-2</v>
      </c>
      <c r="G7822">
        <v>0.24965000000000001</v>
      </c>
      <c r="H7822">
        <v>0.40444999999999998</v>
      </c>
      <c r="I7822">
        <v>0.50075000000000003</v>
      </c>
      <c r="J7822">
        <v>0.36695</v>
      </c>
      <c r="K7822">
        <v>0.90874999999999995</v>
      </c>
      <c r="L7822">
        <v>0.73545000000000005</v>
      </c>
    </row>
    <row r="7823" spans="1:12" x14ac:dyDescent="0.3">
      <c r="A7823">
        <v>7822</v>
      </c>
      <c r="B7823">
        <v>0.78215000000000001</v>
      </c>
      <c r="C7823">
        <v>3.2649999999999998E-2</v>
      </c>
      <c r="D7823">
        <v>0.85445000000000004</v>
      </c>
      <c r="E7823">
        <v>0.24315000000000001</v>
      </c>
      <c r="F7823">
        <v>0.18275</v>
      </c>
      <c r="G7823">
        <v>0.68815000000000004</v>
      </c>
      <c r="H7823">
        <v>0.92395000000000005</v>
      </c>
      <c r="I7823">
        <v>0.48925000000000002</v>
      </c>
      <c r="J7823">
        <v>0.96694999999999998</v>
      </c>
      <c r="K7823">
        <v>0.82255</v>
      </c>
      <c r="L7823">
        <v>0.96155000000000002</v>
      </c>
    </row>
    <row r="7824" spans="1:12" x14ac:dyDescent="0.3">
      <c r="A7824">
        <v>7823</v>
      </c>
      <c r="B7824">
        <v>0.78225</v>
      </c>
      <c r="C7824">
        <v>0.12864999999999999</v>
      </c>
      <c r="D7824">
        <v>8.3549999999999999E-2</v>
      </c>
      <c r="E7824">
        <v>0.21955</v>
      </c>
      <c r="F7824">
        <v>0.25664999999999999</v>
      </c>
      <c r="G7824">
        <v>0.42504999999999998</v>
      </c>
      <c r="H7824">
        <v>0.32285000000000003</v>
      </c>
      <c r="I7824">
        <v>0.42914999999999998</v>
      </c>
      <c r="J7824">
        <v>0.56225000000000003</v>
      </c>
      <c r="K7824">
        <v>0.31464999999999999</v>
      </c>
      <c r="L7824">
        <v>0.68474999999999997</v>
      </c>
    </row>
    <row r="7825" spans="1:12" x14ac:dyDescent="0.3">
      <c r="A7825">
        <v>7824</v>
      </c>
      <c r="B7825">
        <v>0.78234999999999999</v>
      </c>
      <c r="C7825">
        <v>0.11035</v>
      </c>
      <c r="D7825">
        <v>4.2049999999999997E-2</v>
      </c>
      <c r="E7825">
        <v>0.95104999999999995</v>
      </c>
      <c r="F7825">
        <v>0.77024999999999999</v>
      </c>
      <c r="G7825">
        <v>0.34055000000000002</v>
      </c>
      <c r="H7825">
        <v>0.81755</v>
      </c>
      <c r="I7825">
        <v>0.20835000000000001</v>
      </c>
      <c r="J7825">
        <v>0.33005000000000001</v>
      </c>
      <c r="K7825">
        <v>0.17755000000000001</v>
      </c>
      <c r="L7825">
        <v>0.68774999999999997</v>
      </c>
    </row>
    <row r="7826" spans="1:12" x14ac:dyDescent="0.3">
      <c r="A7826">
        <v>7825</v>
      </c>
      <c r="B7826">
        <v>0.78244999999999998</v>
      </c>
      <c r="C7826">
        <v>0.80535000000000001</v>
      </c>
      <c r="D7826">
        <v>0.90444999999999998</v>
      </c>
      <c r="E7826">
        <v>0.78185000000000004</v>
      </c>
      <c r="F7826">
        <v>0.14255000000000001</v>
      </c>
      <c r="G7826">
        <v>0.48635</v>
      </c>
      <c r="H7826">
        <v>0.74865000000000004</v>
      </c>
      <c r="I7826">
        <v>0.29654999999999998</v>
      </c>
      <c r="J7826">
        <v>0.99334999999999996</v>
      </c>
      <c r="K7826">
        <v>0.70545000000000002</v>
      </c>
      <c r="L7826">
        <v>0.37574999999999997</v>
      </c>
    </row>
    <row r="7827" spans="1:12" x14ac:dyDescent="0.3">
      <c r="A7827">
        <v>7826</v>
      </c>
      <c r="B7827">
        <v>0.78254999999999997</v>
      </c>
      <c r="C7827">
        <v>0.57955000000000001</v>
      </c>
      <c r="D7827">
        <v>0.68955</v>
      </c>
      <c r="E7827">
        <v>0.39205000000000001</v>
      </c>
      <c r="F7827">
        <v>0.61314999999999997</v>
      </c>
      <c r="G7827">
        <v>9.3350000000000002E-2</v>
      </c>
      <c r="H7827">
        <v>1.8149999999999999E-2</v>
      </c>
      <c r="I7827">
        <v>0.79815000000000003</v>
      </c>
      <c r="J7827">
        <v>0.91815000000000002</v>
      </c>
      <c r="K7827">
        <v>0.38214999999999999</v>
      </c>
      <c r="L7827">
        <v>0.31095</v>
      </c>
    </row>
    <row r="7828" spans="1:12" x14ac:dyDescent="0.3">
      <c r="A7828">
        <v>7827</v>
      </c>
      <c r="B7828">
        <v>0.78264999999999996</v>
      </c>
      <c r="C7828">
        <v>0.49854999999999999</v>
      </c>
      <c r="D7828">
        <v>0.16614999999999999</v>
      </c>
      <c r="E7828">
        <v>0.89305000000000001</v>
      </c>
      <c r="F7828">
        <v>0.92435</v>
      </c>
      <c r="G7828">
        <v>0.74565000000000003</v>
      </c>
      <c r="H7828">
        <v>0.94445000000000001</v>
      </c>
      <c r="I7828">
        <v>0.24354999999999999</v>
      </c>
      <c r="J7828">
        <v>0.31514999999999999</v>
      </c>
      <c r="K7828">
        <v>0.76844999999999997</v>
      </c>
      <c r="L7828">
        <v>0.92725000000000002</v>
      </c>
    </row>
    <row r="7829" spans="1:12" x14ac:dyDescent="0.3">
      <c r="A7829">
        <v>7828</v>
      </c>
      <c r="B7829">
        <v>0.78274999999999995</v>
      </c>
      <c r="C7829">
        <v>0.19944999999999999</v>
      </c>
      <c r="D7829">
        <v>0.44814999999999999</v>
      </c>
      <c r="E7829">
        <v>0.67505000000000004</v>
      </c>
      <c r="F7829">
        <v>0.86534999999999995</v>
      </c>
      <c r="G7829">
        <v>0.31014999999999998</v>
      </c>
      <c r="H7829">
        <v>1.455E-2</v>
      </c>
      <c r="I7829">
        <v>0.10425</v>
      </c>
      <c r="J7829">
        <v>0.61375000000000002</v>
      </c>
      <c r="K7829">
        <v>0.18065000000000001</v>
      </c>
      <c r="L7829">
        <v>0.50055000000000005</v>
      </c>
    </row>
    <row r="7830" spans="1:12" x14ac:dyDescent="0.3">
      <c r="A7830">
        <v>7829</v>
      </c>
      <c r="B7830">
        <v>0.78285000000000005</v>
      </c>
      <c r="C7830">
        <v>0.49604999999999999</v>
      </c>
      <c r="D7830">
        <v>0.77605000000000002</v>
      </c>
      <c r="E7830">
        <v>0.75634999999999997</v>
      </c>
      <c r="F7830">
        <v>0.25505</v>
      </c>
      <c r="G7830">
        <v>3.3750000000000002E-2</v>
      </c>
      <c r="H7830">
        <v>0.16134999999999999</v>
      </c>
      <c r="I7830">
        <v>0.92315000000000003</v>
      </c>
      <c r="J7830">
        <v>0.99944999999999995</v>
      </c>
      <c r="K7830">
        <v>0.89144999999999996</v>
      </c>
      <c r="L7830">
        <v>0.66925000000000001</v>
      </c>
    </row>
    <row r="7831" spans="1:12" x14ac:dyDescent="0.3">
      <c r="A7831">
        <v>7830</v>
      </c>
      <c r="B7831">
        <v>0.78295000000000003</v>
      </c>
      <c r="C7831">
        <v>0.85214999999999996</v>
      </c>
      <c r="D7831">
        <v>0.36575000000000002</v>
      </c>
      <c r="E7831">
        <v>0.27894999999999998</v>
      </c>
      <c r="F7831">
        <v>0.33045000000000002</v>
      </c>
      <c r="G7831">
        <v>0.24045</v>
      </c>
      <c r="H7831">
        <v>0.57274999999999998</v>
      </c>
      <c r="I7831">
        <v>0.60504999999999998</v>
      </c>
      <c r="J7831">
        <v>0.58555000000000001</v>
      </c>
      <c r="K7831">
        <v>0.10174999999999999</v>
      </c>
      <c r="L7831">
        <v>0.73675000000000002</v>
      </c>
    </row>
    <row r="7832" spans="1:12" x14ac:dyDescent="0.3">
      <c r="A7832">
        <v>7831</v>
      </c>
      <c r="B7832">
        <v>0.78305000000000002</v>
      </c>
      <c r="C7832">
        <v>0.40044999999999997</v>
      </c>
      <c r="D7832">
        <v>0.85055000000000003</v>
      </c>
      <c r="E7832">
        <v>0.63744999999999996</v>
      </c>
      <c r="F7832">
        <v>0.24245</v>
      </c>
      <c r="G7832">
        <v>0.23885000000000001</v>
      </c>
      <c r="H7832">
        <v>0.53764999999999996</v>
      </c>
      <c r="I7832">
        <v>0.45915</v>
      </c>
      <c r="J7832">
        <v>0.20644999999999999</v>
      </c>
      <c r="K7832">
        <v>0.51744999999999997</v>
      </c>
      <c r="L7832">
        <v>0.54254999999999998</v>
      </c>
    </row>
    <row r="7833" spans="1:12" x14ac:dyDescent="0.3">
      <c r="A7833">
        <v>7832</v>
      </c>
      <c r="B7833">
        <v>0.78315000000000001</v>
      </c>
      <c r="C7833">
        <v>0.91335</v>
      </c>
      <c r="D7833">
        <v>0.22445000000000001</v>
      </c>
      <c r="E7833">
        <v>0.80425000000000002</v>
      </c>
      <c r="F7833">
        <v>0.13985</v>
      </c>
      <c r="G7833">
        <v>0.82925000000000004</v>
      </c>
      <c r="H7833">
        <v>0.36015000000000003</v>
      </c>
      <c r="I7833">
        <v>0.96184999999999998</v>
      </c>
      <c r="J7833">
        <v>0.34394999999999998</v>
      </c>
      <c r="K7833">
        <v>0.95594999999999997</v>
      </c>
      <c r="L7833">
        <v>0.35985</v>
      </c>
    </row>
    <row r="7834" spans="1:12" x14ac:dyDescent="0.3">
      <c r="A7834">
        <v>7833</v>
      </c>
      <c r="B7834">
        <v>0.78325</v>
      </c>
      <c r="C7834">
        <v>0.40175</v>
      </c>
      <c r="D7834">
        <v>4.1250000000000002E-2</v>
      </c>
      <c r="E7834">
        <v>0.93054999999999999</v>
      </c>
      <c r="F7834">
        <v>0.73734999999999995</v>
      </c>
      <c r="G7834">
        <v>3.4349999999999999E-2</v>
      </c>
      <c r="H7834">
        <v>0.49435000000000001</v>
      </c>
      <c r="I7834">
        <v>0.21825</v>
      </c>
      <c r="J7834">
        <v>0.67705000000000004</v>
      </c>
      <c r="K7834">
        <v>0.59455000000000002</v>
      </c>
      <c r="L7834">
        <v>0.44035000000000002</v>
      </c>
    </row>
    <row r="7835" spans="1:12" x14ac:dyDescent="0.3">
      <c r="A7835">
        <v>7834</v>
      </c>
      <c r="B7835">
        <v>0.78334999999999999</v>
      </c>
      <c r="C7835">
        <v>0.80564999999999998</v>
      </c>
      <c r="D7835">
        <v>0.10785</v>
      </c>
      <c r="E7835">
        <v>0.45605000000000001</v>
      </c>
      <c r="F7835">
        <v>0.96614999999999995</v>
      </c>
      <c r="G7835">
        <v>0.74944999999999995</v>
      </c>
      <c r="H7835">
        <v>0.45505000000000001</v>
      </c>
      <c r="I7835">
        <v>0.47654999999999997</v>
      </c>
      <c r="J7835">
        <v>0.77315</v>
      </c>
      <c r="K7835">
        <v>0.19655</v>
      </c>
      <c r="L7835">
        <v>0.96504999999999996</v>
      </c>
    </row>
    <row r="7836" spans="1:12" x14ac:dyDescent="0.3">
      <c r="A7836">
        <v>7835</v>
      </c>
      <c r="B7836">
        <v>0.78344999999999998</v>
      </c>
      <c r="C7836">
        <v>0.18165000000000001</v>
      </c>
      <c r="D7836">
        <v>0.49185000000000001</v>
      </c>
      <c r="E7836">
        <v>0.99455000000000005</v>
      </c>
      <c r="F7836">
        <v>0.24495</v>
      </c>
      <c r="G7836">
        <v>0.60704999999999998</v>
      </c>
      <c r="H7836">
        <v>0.73255000000000003</v>
      </c>
      <c r="I7836">
        <v>0.44505</v>
      </c>
      <c r="J7836">
        <v>6.0049999999999999E-2</v>
      </c>
      <c r="K7836">
        <v>0.33345000000000002</v>
      </c>
      <c r="L7836">
        <v>0.54135</v>
      </c>
    </row>
    <row r="7837" spans="1:12" x14ac:dyDescent="0.3">
      <c r="A7837">
        <v>7836</v>
      </c>
      <c r="B7837">
        <v>0.78354999999999997</v>
      </c>
      <c r="C7837">
        <v>0.95804999999999996</v>
      </c>
      <c r="D7837">
        <v>0.80525000000000002</v>
      </c>
      <c r="E7837">
        <v>0.80064999999999997</v>
      </c>
      <c r="F7837">
        <v>0.70974999999999999</v>
      </c>
      <c r="G7837">
        <v>7.1500000000000001E-3</v>
      </c>
      <c r="H7837">
        <v>0.12255000000000001</v>
      </c>
      <c r="I7837">
        <v>0.82855000000000001</v>
      </c>
      <c r="J7837">
        <v>0.59204999999999997</v>
      </c>
      <c r="K7837">
        <v>0.61655000000000004</v>
      </c>
      <c r="L7837">
        <v>6.6650000000000001E-2</v>
      </c>
    </row>
    <row r="7838" spans="1:12" x14ac:dyDescent="0.3">
      <c r="A7838">
        <v>7837</v>
      </c>
      <c r="B7838">
        <v>0.78364999999999996</v>
      </c>
      <c r="C7838">
        <v>0.62585000000000002</v>
      </c>
      <c r="D7838">
        <v>0.83135000000000003</v>
      </c>
      <c r="E7838">
        <v>0.23524999999999999</v>
      </c>
      <c r="F7838">
        <v>0.66954999999999998</v>
      </c>
      <c r="G7838">
        <v>0.90234999999999999</v>
      </c>
      <c r="H7838">
        <v>0.42404999999999998</v>
      </c>
      <c r="I7838">
        <v>0.42514999999999997</v>
      </c>
      <c r="J7838">
        <v>0.14574999999999999</v>
      </c>
      <c r="K7838">
        <v>0.34134999999999999</v>
      </c>
      <c r="L7838">
        <v>0.51715</v>
      </c>
    </row>
    <row r="7839" spans="1:12" x14ac:dyDescent="0.3">
      <c r="A7839">
        <v>7838</v>
      </c>
      <c r="B7839">
        <v>0.78374999999999995</v>
      </c>
      <c r="C7839">
        <v>0.45445000000000002</v>
      </c>
      <c r="D7839">
        <v>0.84814999999999996</v>
      </c>
      <c r="E7839">
        <v>0.36104999999999998</v>
      </c>
      <c r="F7839">
        <v>0.10355</v>
      </c>
      <c r="G7839">
        <v>0.17635000000000001</v>
      </c>
      <c r="H7839">
        <v>0.26455000000000001</v>
      </c>
      <c r="I7839">
        <v>0.44695000000000001</v>
      </c>
      <c r="J7839">
        <v>0.62705</v>
      </c>
      <c r="K7839">
        <v>0.44264999999999999</v>
      </c>
      <c r="L7839">
        <v>3.7449999999999997E-2</v>
      </c>
    </row>
    <row r="7840" spans="1:12" x14ac:dyDescent="0.3">
      <c r="A7840">
        <v>7839</v>
      </c>
      <c r="B7840">
        <v>0.78385000000000005</v>
      </c>
      <c r="C7840">
        <v>0.19325000000000001</v>
      </c>
      <c r="D7840">
        <v>0.96855000000000002</v>
      </c>
      <c r="E7840">
        <v>0.39995000000000003</v>
      </c>
      <c r="F7840">
        <v>0.37275000000000003</v>
      </c>
      <c r="G7840">
        <v>0.10105</v>
      </c>
      <c r="H7840">
        <v>0.62075000000000002</v>
      </c>
      <c r="I7840">
        <v>0.76085000000000003</v>
      </c>
      <c r="J7840">
        <v>0.51424999999999998</v>
      </c>
      <c r="K7840">
        <v>0.76154999999999995</v>
      </c>
      <c r="L7840">
        <v>0.23444999999999999</v>
      </c>
    </row>
    <row r="7841" spans="1:12" x14ac:dyDescent="0.3">
      <c r="A7841">
        <v>7840</v>
      </c>
      <c r="B7841">
        <v>0.78395000000000004</v>
      </c>
      <c r="C7841">
        <v>0.27234999999999998</v>
      </c>
      <c r="D7841">
        <v>0.24515000000000001</v>
      </c>
      <c r="E7841">
        <v>0.27944999999999998</v>
      </c>
      <c r="F7841">
        <v>0.33834999999999998</v>
      </c>
      <c r="G7841">
        <v>0.89065000000000005</v>
      </c>
      <c r="H7841">
        <v>0.50405</v>
      </c>
      <c r="I7841">
        <v>0.66205000000000003</v>
      </c>
      <c r="J7841">
        <v>0.72755000000000003</v>
      </c>
      <c r="K7841">
        <v>0.60235000000000005</v>
      </c>
      <c r="L7841">
        <v>0.74514999999999998</v>
      </c>
    </row>
    <row r="7842" spans="1:12" x14ac:dyDescent="0.3">
      <c r="A7842">
        <v>7841</v>
      </c>
      <c r="B7842">
        <v>0.78405000000000002</v>
      </c>
      <c r="C7842">
        <v>0.33975</v>
      </c>
      <c r="D7842">
        <v>0.53075000000000006</v>
      </c>
      <c r="E7842">
        <v>0.74175000000000002</v>
      </c>
      <c r="F7842">
        <v>0.43464999999999998</v>
      </c>
      <c r="G7842">
        <v>0.71274999999999999</v>
      </c>
      <c r="H7842">
        <v>0.28194999999999998</v>
      </c>
      <c r="I7842">
        <v>0.18345</v>
      </c>
      <c r="J7842">
        <v>0.27734999999999999</v>
      </c>
      <c r="K7842">
        <v>0.12655</v>
      </c>
      <c r="L7842">
        <v>5.8450000000000002E-2</v>
      </c>
    </row>
    <row r="7843" spans="1:12" x14ac:dyDescent="0.3">
      <c r="A7843">
        <v>7842</v>
      </c>
      <c r="B7843">
        <v>0.78415000000000001</v>
      </c>
      <c r="C7843">
        <v>0.24615000000000001</v>
      </c>
      <c r="D7843">
        <v>0.81494999999999995</v>
      </c>
      <c r="E7843">
        <v>0.13214999999999999</v>
      </c>
      <c r="F7843">
        <v>0.35054999999999997</v>
      </c>
      <c r="G7843">
        <v>0.73065000000000002</v>
      </c>
      <c r="H7843">
        <v>9.0500000000000008E-3</v>
      </c>
      <c r="I7843">
        <v>0.57355</v>
      </c>
      <c r="J7843">
        <v>0.72604999999999997</v>
      </c>
      <c r="K7843">
        <v>0.28904999999999997</v>
      </c>
      <c r="L7843">
        <v>0.51724999999999999</v>
      </c>
    </row>
    <row r="7844" spans="1:12" x14ac:dyDescent="0.3">
      <c r="A7844">
        <v>7843</v>
      </c>
      <c r="B7844">
        <v>0.78425</v>
      </c>
      <c r="C7844">
        <v>0.32795000000000002</v>
      </c>
      <c r="D7844">
        <v>6.855E-2</v>
      </c>
      <c r="E7844">
        <v>0.24784999999999999</v>
      </c>
      <c r="F7844">
        <v>0.15604999999999999</v>
      </c>
      <c r="G7844">
        <v>0.84145000000000003</v>
      </c>
      <c r="H7844">
        <v>1.9550000000000001E-2</v>
      </c>
      <c r="I7844">
        <v>0.35304999999999997</v>
      </c>
      <c r="J7844">
        <v>0.37104999999999999</v>
      </c>
      <c r="K7844">
        <v>0.40994999999999998</v>
      </c>
      <c r="L7844">
        <v>0.60255000000000003</v>
      </c>
    </row>
    <row r="7845" spans="1:12" x14ac:dyDescent="0.3">
      <c r="A7845">
        <v>7844</v>
      </c>
      <c r="B7845">
        <v>0.78434999999999999</v>
      </c>
      <c r="C7845">
        <v>0.12475</v>
      </c>
      <c r="D7845">
        <v>0.42035</v>
      </c>
      <c r="E7845">
        <v>0.81364999999999998</v>
      </c>
      <c r="F7845">
        <v>0.75985000000000003</v>
      </c>
      <c r="G7845">
        <v>0.68384999999999996</v>
      </c>
      <c r="H7845">
        <v>2.2849999999999999E-2</v>
      </c>
      <c r="I7845">
        <v>0.49725000000000003</v>
      </c>
      <c r="J7845">
        <v>0.69225000000000003</v>
      </c>
      <c r="K7845">
        <v>0.63544999999999996</v>
      </c>
      <c r="L7845">
        <v>0.21385000000000001</v>
      </c>
    </row>
    <row r="7846" spans="1:12" x14ac:dyDescent="0.3">
      <c r="A7846">
        <v>7845</v>
      </c>
      <c r="B7846">
        <v>0.78444999999999998</v>
      </c>
      <c r="C7846">
        <v>0.64144999999999996</v>
      </c>
      <c r="D7846">
        <v>0.63805000000000001</v>
      </c>
      <c r="E7846">
        <v>0.79635</v>
      </c>
      <c r="F7846">
        <v>0.88705000000000001</v>
      </c>
      <c r="G7846">
        <v>0.62705</v>
      </c>
      <c r="H7846">
        <v>0.43395</v>
      </c>
      <c r="I7846">
        <v>0.57184999999999997</v>
      </c>
      <c r="J7846">
        <v>0.80794999999999995</v>
      </c>
      <c r="K7846">
        <v>0.40684999999999999</v>
      </c>
      <c r="L7846">
        <v>0.30754999999999999</v>
      </c>
    </row>
    <row r="7847" spans="1:12" x14ac:dyDescent="0.3">
      <c r="A7847">
        <v>7846</v>
      </c>
      <c r="B7847">
        <v>0.78454999999999997</v>
      </c>
      <c r="C7847">
        <v>0.82974999999999999</v>
      </c>
      <c r="D7847">
        <v>0.99375000000000002</v>
      </c>
      <c r="E7847">
        <v>0.56655</v>
      </c>
      <c r="F7847">
        <v>0.92164999999999997</v>
      </c>
      <c r="G7847">
        <v>0.33345000000000002</v>
      </c>
      <c r="H7847">
        <v>0.38274999999999998</v>
      </c>
      <c r="I7847">
        <v>0.67725000000000002</v>
      </c>
      <c r="J7847">
        <v>0.21715000000000001</v>
      </c>
      <c r="K7847">
        <v>0.17565</v>
      </c>
      <c r="L7847">
        <v>0.60885</v>
      </c>
    </row>
    <row r="7848" spans="1:12" x14ac:dyDescent="0.3">
      <c r="A7848">
        <v>7847</v>
      </c>
      <c r="B7848">
        <v>0.78464999999999996</v>
      </c>
      <c r="C7848">
        <v>0.10385</v>
      </c>
      <c r="D7848">
        <v>0.79025000000000001</v>
      </c>
      <c r="E7848">
        <v>0.23515</v>
      </c>
      <c r="F7848">
        <v>0.35554999999999998</v>
      </c>
      <c r="G7848">
        <v>0.47654999999999997</v>
      </c>
      <c r="H7848">
        <v>0.22115000000000001</v>
      </c>
      <c r="I7848">
        <v>0.24854999999999999</v>
      </c>
      <c r="J7848">
        <v>0.11584999999999999</v>
      </c>
      <c r="K7848">
        <v>0.85845000000000005</v>
      </c>
      <c r="L7848">
        <v>0.81164999999999998</v>
      </c>
    </row>
    <row r="7849" spans="1:12" x14ac:dyDescent="0.3">
      <c r="A7849">
        <v>7848</v>
      </c>
      <c r="B7849">
        <v>0.78474999999999995</v>
      </c>
      <c r="C7849">
        <v>4.0149999999999998E-2</v>
      </c>
      <c r="D7849">
        <v>0.84804999999999997</v>
      </c>
      <c r="E7849">
        <v>0.32615</v>
      </c>
      <c r="F7849">
        <v>0.51554999999999995</v>
      </c>
      <c r="G7849">
        <v>0.59375</v>
      </c>
      <c r="H7849">
        <v>0.96035000000000004</v>
      </c>
      <c r="I7849">
        <v>0.78395000000000004</v>
      </c>
      <c r="J7849">
        <v>0.80084999999999995</v>
      </c>
      <c r="K7849">
        <v>0.75914999999999999</v>
      </c>
      <c r="L7849">
        <v>0.69194999999999995</v>
      </c>
    </row>
    <row r="7850" spans="1:12" x14ac:dyDescent="0.3">
      <c r="A7850">
        <v>7849</v>
      </c>
      <c r="B7850">
        <v>0.78485000000000005</v>
      </c>
      <c r="C7850">
        <v>0.19595000000000001</v>
      </c>
      <c r="D7850">
        <v>0.31905</v>
      </c>
      <c r="E7850">
        <v>0.94755</v>
      </c>
      <c r="F7850">
        <v>0.93284999999999996</v>
      </c>
      <c r="G7850">
        <v>0.93464999999999998</v>
      </c>
      <c r="H7850">
        <v>0.41075</v>
      </c>
      <c r="I7850">
        <v>0.41535</v>
      </c>
      <c r="J7850">
        <v>0.61745000000000005</v>
      </c>
      <c r="K7850">
        <v>0.19125</v>
      </c>
      <c r="L7850">
        <v>0.59624999999999995</v>
      </c>
    </row>
    <row r="7851" spans="1:12" x14ac:dyDescent="0.3">
      <c r="A7851">
        <v>7850</v>
      </c>
      <c r="B7851">
        <v>0.78495000000000004</v>
      </c>
      <c r="C7851">
        <v>0.75734999999999997</v>
      </c>
      <c r="D7851">
        <v>0.80274999999999996</v>
      </c>
      <c r="E7851">
        <v>0.54564999999999997</v>
      </c>
      <c r="F7851">
        <v>0.89585000000000004</v>
      </c>
      <c r="G7851">
        <v>0.64244999999999997</v>
      </c>
      <c r="H7851">
        <v>0.30304999999999999</v>
      </c>
      <c r="I7851">
        <v>0.37714999999999999</v>
      </c>
      <c r="J7851">
        <v>0.87075000000000002</v>
      </c>
      <c r="K7851">
        <v>0.30435000000000001</v>
      </c>
      <c r="L7851">
        <v>0.86214999999999997</v>
      </c>
    </row>
    <row r="7852" spans="1:12" x14ac:dyDescent="0.3">
      <c r="A7852">
        <v>7851</v>
      </c>
      <c r="B7852">
        <v>0.78505000000000003</v>
      </c>
      <c r="C7852">
        <v>0.98375000000000001</v>
      </c>
      <c r="D7852">
        <v>0.47915000000000002</v>
      </c>
      <c r="E7852">
        <v>0.46065</v>
      </c>
      <c r="F7852">
        <v>0.65334999999999999</v>
      </c>
      <c r="G7852">
        <v>0.78325</v>
      </c>
      <c r="H7852">
        <v>3.6150000000000002E-2</v>
      </c>
      <c r="I7852">
        <v>0.92435</v>
      </c>
      <c r="J7852">
        <v>0.63354999999999995</v>
      </c>
      <c r="K7852">
        <v>0.98314999999999997</v>
      </c>
      <c r="L7852">
        <v>0.94794999999999996</v>
      </c>
    </row>
    <row r="7853" spans="1:12" x14ac:dyDescent="0.3">
      <c r="A7853">
        <v>7852</v>
      </c>
      <c r="B7853">
        <v>0.78515000000000001</v>
      </c>
      <c r="C7853">
        <v>0.20225000000000001</v>
      </c>
      <c r="D7853">
        <v>0.84325000000000006</v>
      </c>
      <c r="E7853">
        <v>6.225E-2</v>
      </c>
      <c r="F7853">
        <v>0.43855</v>
      </c>
      <c r="G7853">
        <v>0.77015</v>
      </c>
      <c r="H7853">
        <v>0.68855</v>
      </c>
      <c r="I7853">
        <v>0.42645</v>
      </c>
      <c r="J7853">
        <v>0.69435000000000002</v>
      </c>
      <c r="K7853">
        <v>0.45965</v>
      </c>
      <c r="L7853">
        <v>0.89044999999999996</v>
      </c>
    </row>
    <row r="7854" spans="1:12" x14ac:dyDescent="0.3">
      <c r="A7854">
        <v>7853</v>
      </c>
      <c r="B7854">
        <v>0.78525</v>
      </c>
      <c r="C7854">
        <v>0.53434999999999999</v>
      </c>
      <c r="D7854">
        <v>0.21345</v>
      </c>
      <c r="E7854">
        <v>0.25974999999999998</v>
      </c>
      <c r="F7854">
        <v>0.51275000000000004</v>
      </c>
      <c r="G7854">
        <v>0.20885000000000001</v>
      </c>
      <c r="H7854">
        <v>0.57845000000000002</v>
      </c>
      <c r="I7854">
        <v>0.40675</v>
      </c>
      <c r="J7854">
        <v>0.39905000000000002</v>
      </c>
      <c r="K7854">
        <v>0.22835</v>
      </c>
      <c r="L7854">
        <v>0.99924999999999997</v>
      </c>
    </row>
    <row r="7855" spans="1:12" x14ac:dyDescent="0.3">
      <c r="A7855">
        <v>7854</v>
      </c>
      <c r="B7855">
        <v>0.78534999999999999</v>
      </c>
      <c r="C7855">
        <v>0.82645000000000002</v>
      </c>
      <c r="D7855">
        <v>0.17945</v>
      </c>
      <c r="E7855">
        <v>0.23535</v>
      </c>
      <c r="F7855">
        <v>0.19505</v>
      </c>
      <c r="G7855">
        <v>0.40794999999999998</v>
      </c>
      <c r="H7855">
        <v>0.28034999999999999</v>
      </c>
      <c r="I7855">
        <v>0.91025</v>
      </c>
      <c r="J7855">
        <v>0.18465000000000001</v>
      </c>
      <c r="K7855">
        <v>0.58084999999999998</v>
      </c>
      <c r="L7855">
        <v>0.54244999999999999</v>
      </c>
    </row>
    <row r="7856" spans="1:12" x14ac:dyDescent="0.3">
      <c r="A7856">
        <v>7855</v>
      </c>
      <c r="B7856">
        <v>0.78544999999999998</v>
      </c>
      <c r="C7856">
        <v>0.70655000000000001</v>
      </c>
      <c r="D7856">
        <v>0.19355</v>
      </c>
      <c r="E7856">
        <v>0.65075000000000005</v>
      </c>
      <c r="F7856">
        <v>0.87614999999999998</v>
      </c>
      <c r="G7856">
        <v>0.52725</v>
      </c>
      <c r="H7856">
        <v>0.84045000000000003</v>
      </c>
      <c r="I7856">
        <v>0.69384999999999997</v>
      </c>
      <c r="J7856">
        <v>0.18715000000000001</v>
      </c>
      <c r="K7856">
        <v>0.35625000000000001</v>
      </c>
      <c r="L7856">
        <v>0.95335000000000003</v>
      </c>
    </row>
    <row r="7857" spans="1:12" x14ac:dyDescent="0.3">
      <c r="A7857">
        <v>7856</v>
      </c>
      <c r="B7857">
        <v>0.78554999999999997</v>
      </c>
      <c r="C7857">
        <v>0.15925</v>
      </c>
      <c r="D7857">
        <v>0.30804999999999999</v>
      </c>
      <c r="E7857">
        <v>6.6250000000000003E-2</v>
      </c>
      <c r="F7857">
        <v>0.83235000000000003</v>
      </c>
      <c r="G7857">
        <v>0.65575000000000006</v>
      </c>
      <c r="H7857">
        <v>0.25245000000000001</v>
      </c>
      <c r="I7857">
        <v>0.32064999999999999</v>
      </c>
      <c r="J7857">
        <v>0.30225000000000002</v>
      </c>
      <c r="K7857">
        <v>0.90185000000000004</v>
      </c>
      <c r="L7857">
        <v>0.93515000000000004</v>
      </c>
    </row>
    <row r="7858" spans="1:12" x14ac:dyDescent="0.3">
      <c r="A7858">
        <v>7857</v>
      </c>
      <c r="B7858">
        <v>0.78564999999999996</v>
      </c>
      <c r="C7858">
        <v>0.66385000000000005</v>
      </c>
      <c r="D7858">
        <v>0.86475000000000002</v>
      </c>
      <c r="E7858">
        <v>0.85365000000000002</v>
      </c>
      <c r="F7858">
        <v>0.47534999999999999</v>
      </c>
      <c r="G7858">
        <v>0.52885000000000004</v>
      </c>
      <c r="H7858">
        <v>0.54784999999999995</v>
      </c>
      <c r="I7858">
        <v>0.35104999999999997</v>
      </c>
      <c r="J7858">
        <v>0.20874999999999999</v>
      </c>
      <c r="K7858">
        <v>0.51534999999999997</v>
      </c>
      <c r="L7858">
        <v>0.19334999999999999</v>
      </c>
    </row>
    <row r="7859" spans="1:12" x14ac:dyDescent="0.3">
      <c r="A7859">
        <v>7858</v>
      </c>
      <c r="B7859">
        <v>0.78574999999999995</v>
      </c>
      <c r="C7859">
        <v>0.72324999999999995</v>
      </c>
      <c r="D7859">
        <v>0.50875000000000004</v>
      </c>
      <c r="E7859">
        <v>0.98114999999999997</v>
      </c>
      <c r="F7859">
        <v>0.21725</v>
      </c>
      <c r="G7859">
        <v>0.48344999999999999</v>
      </c>
      <c r="H7859">
        <v>4.4749999999999998E-2</v>
      </c>
      <c r="I7859">
        <v>0.71745000000000003</v>
      </c>
      <c r="J7859">
        <v>0.37204999999999999</v>
      </c>
      <c r="K7859">
        <v>0.93184999999999996</v>
      </c>
      <c r="L7859">
        <v>0.81935000000000002</v>
      </c>
    </row>
    <row r="7860" spans="1:12" x14ac:dyDescent="0.3">
      <c r="A7860">
        <v>7859</v>
      </c>
      <c r="B7860">
        <v>0.78585000000000005</v>
      </c>
      <c r="C7860">
        <v>0.45755000000000001</v>
      </c>
      <c r="D7860">
        <v>0.23485</v>
      </c>
      <c r="E7860">
        <v>0.24475</v>
      </c>
      <c r="F7860">
        <v>0.27374999999999999</v>
      </c>
      <c r="G7860">
        <v>0.69764999999999999</v>
      </c>
      <c r="H7860">
        <v>7.9049999999999995E-2</v>
      </c>
      <c r="I7860">
        <v>3.6450000000000003E-2</v>
      </c>
      <c r="J7860">
        <v>0.53835</v>
      </c>
      <c r="K7860">
        <v>0.31805</v>
      </c>
      <c r="L7860">
        <v>0.61094999999999999</v>
      </c>
    </row>
    <row r="7861" spans="1:12" x14ac:dyDescent="0.3">
      <c r="A7861">
        <v>7860</v>
      </c>
      <c r="B7861">
        <v>0.78595000000000004</v>
      </c>
      <c r="C7861">
        <v>0.53515000000000001</v>
      </c>
      <c r="D7861">
        <v>0.96614999999999995</v>
      </c>
      <c r="E7861">
        <v>5.9500000000000004E-3</v>
      </c>
      <c r="F7861">
        <v>0.13264999999999999</v>
      </c>
      <c r="G7861">
        <v>0.39145000000000002</v>
      </c>
      <c r="H7861">
        <v>6.3850000000000004E-2</v>
      </c>
      <c r="I7861">
        <v>0.34444999999999998</v>
      </c>
      <c r="J7861">
        <v>0.91444999999999999</v>
      </c>
      <c r="K7861">
        <v>0.78974999999999995</v>
      </c>
      <c r="L7861">
        <v>0.44614999999999999</v>
      </c>
    </row>
    <row r="7862" spans="1:12" x14ac:dyDescent="0.3">
      <c r="A7862">
        <v>7861</v>
      </c>
      <c r="B7862">
        <v>0.78605000000000003</v>
      </c>
      <c r="C7862">
        <v>0.93515000000000004</v>
      </c>
      <c r="D7862">
        <v>0.71625000000000005</v>
      </c>
      <c r="E7862">
        <v>0.20085</v>
      </c>
      <c r="F7862">
        <v>0.50195000000000001</v>
      </c>
      <c r="G7862">
        <v>0.67005000000000003</v>
      </c>
      <c r="H7862">
        <v>0.13735</v>
      </c>
      <c r="I7862">
        <v>6.6350000000000006E-2</v>
      </c>
      <c r="J7862">
        <v>0.86355000000000004</v>
      </c>
      <c r="K7862">
        <v>0.37935000000000002</v>
      </c>
      <c r="L7862">
        <v>0.54305000000000003</v>
      </c>
    </row>
    <row r="7863" spans="1:12" x14ac:dyDescent="0.3">
      <c r="A7863">
        <v>7862</v>
      </c>
      <c r="B7863">
        <v>0.78615000000000002</v>
      </c>
      <c r="C7863">
        <v>5.6499999999999996E-3</v>
      </c>
      <c r="D7863">
        <v>0.44055</v>
      </c>
      <c r="E7863">
        <v>0.39405000000000001</v>
      </c>
      <c r="F7863">
        <v>5.4850000000000003E-2</v>
      </c>
      <c r="G7863">
        <v>0.97614999999999996</v>
      </c>
      <c r="H7863">
        <v>0.21715000000000001</v>
      </c>
      <c r="I7863">
        <v>0.29815000000000003</v>
      </c>
      <c r="J7863">
        <v>0.15625</v>
      </c>
      <c r="K7863">
        <v>0.50275000000000003</v>
      </c>
      <c r="L7863">
        <v>0.27224999999999999</v>
      </c>
    </row>
    <row r="7864" spans="1:12" x14ac:dyDescent="0.3">
      <c r="A7864">
        <v>7863</v>
      </c>
      <c r="B7864">
        <v>0.78625</v>
      </c>
      <c r="C7864">
        <v>0.97135000000000005</v>
      </c>
      <c r="D7864">
        <v>0.62324999999999997</v>
      </c>
      <c r="E7864">
        <v>0.46045000000000003</v>
      </c>
      <c r="F7864">
        <v>0.77324999999999999</v>
      </c>
      <c r="G7864">
        <v>0.35904999999999998</v>
      </c>
      <c r="H7864">
        <v>0.38445000000000001</v>
      </c>
      <c r="I7864">
        <v>0.47504999999999997</v>
      </c>
      <c r="J7864">
        <v>2.3949999999999999E-2</v>
      </c>
      <c r="K7864">
        <v>0.18665000000000001</v>
      </c>
      <c r="L7864">
        <v>0.96045000000000003</v>
      </c>
    </row>
    <row r="7865" spans="1:12" x14ac:dyDescent="0.3">
      <c r="A7865">
        <v>7864</v>
      </c>
      <c r="B7865">
        <v>0.78634999999999999</v>
      </c>
      <c r="C7865">
        <v>0.67484999999999995</v>
      </c>
      <c r="D7865">
        <v>0.45895000000000002</v>
      </c>
      <c r="E7865">
        <v>0.30514999999999998</v>
      </c>
      <c r="F7865">
        <v>0.65805000000000002</v>
      </c>
      <c r="G7865">
        <v>0.98445000000000005</v>
      </c>
      <c r="H7865">
        <v>0.85765000000000002</v>
      </c>
      <c r="I7865">
        <v>0.48094999999999999</v>
      </c>
      <c r="J7865">
        <v>0.81335000000000002</v>
      </c>
      <c r="K7865">
        <v>0.82794999999999996</v>
      </c>
      <c r="L7865">
        <v>0.91474999999999995</v>
      </c>
    </row>
    <row r="7866" spans="1:12" x14ac:dyDescent="0.3">
      <c r="A7866">
        <v>7865</v>
      </c>
      <c r="B7866">
        <v>0.78644999999999998</v>
      </c>
      <c r="C7866">
        <v>0.47375</v>
      </c>
      <c r="D7866">
        <v>0.33695000000000003</v>
      </c>
      <c r="E7866">
        <v>0.74604999999999999</v>
      </c>
      <c r="F7866">
        <v>3.585E-2</v>
      </c>
      <c r="G7866">
        <v>0.50195000000000001</v>
      </c>
      <c r="H7866">
        <v>0.15765000000000001</v>
      </c>
      <c r="I7866">
        <v>0.92754999999999999</v>
      </c>
      <c r="J7866">
        <v>0.84335000000000004</v>
      </c>
      <c r="K7866">
        <v>0.26884999999999998</v>
      </c>
      <c r="L7866">
        <v>0.82284999999999997</v>
      </c>
    </row>
    <row r="7867" spans="1:12" x14ac:dyDescent="0.3">
      <c r="A7867">
        <v>7866</v>
      </c>
      <c r="B7867">
        <v>0.78654999999999997</v>
      </c>
      <c r="C7867">
        <v>0.47754999999999997</v>
      </c>
      <c r="D7867">
        <v>8.3049999999999999E-2</v>
      </c>
      <c r="E7867">
        <v>0.87834999999999996</v>
      </c>
      <c r="F7867">
        <v>0.15265000000000001</v>
      </c>
      <c r="G7867">
        <v>0.44235000000000002</v>
      </c>
      <c r="H7867">
        <v>0.41015000000000001</v>
      </c>
      <c r="I7867">
        <v>0.65225</v>
      </c>
      <c r="J7867">
        <v>0.11635</v>
      </c>
      <c r="K7867">
        <v>0.15085000000000001</v>
      </c>
      <c r="L7867">
        <v>0.75744999999999996</v>
      </c>
    </row>
    <row r="7868" spans="1:12" x14ac:dyDescent="0.3">
      <c r="A7868">
        <v>7867</v>
      </c>
      <c r="B7868">
        <v>0.78664999999999996</v>
      </c>
      <c r="C7868">
        <v>0.19794999999999999</v>
      </c>
      <c r="D7868">
        <v>0.96384999999999998</v>
      </c>
      <c r="E7868">
        <v>0.93884999999999996</v>
      </c>
      <c r="F7868">
        <v>0.81705000000000005</v>
      </c>
      <c r="G7868">
        <v>0.47444999999999998</v>
      </c>
      <c r="H7868">
        <v>0.42514999999999997</v>
      </c>
      <c r="I7868">
        <v>3.1050000000000001E-2</v>
      </c>
      <c r="J7868">
        <v>5.885E-2</v>
      </c>
      <c r="K7868">
        <v>0.65015000000000001</v>
      </c>
      <c r="L7868">
        <v>0.30285000000000001</v>
      </c>
    </row>
    <row r="7869" spans="1:12" x14ac:dyDescent="0.3">
      <c r="A7869">
        <v>7868</v>
      </c>
      <c r="B7869">
        <v>0.78674999999999995</v>
      </c>
      <c r="C7869">
        <v>0.61904999999999999</v>
      </c>
      <c r="D7869">
        <v>4.0149999999999998E-2</v>
      </c>
      <c r="E7869">
        <v>0.52305000000000001</v>
      </c>
      <c r="F7869">
        <v>0.59524999999999995</v>
      </c>
      <c r="G7869">
        <v>0.94115000000000004</v>
      </c>
      <c r="H7869">
        <v>0.88485000000000003</v>
      </c>
      <c r="I7869">
        <v>0.58165</v>
      </c>
      <c r="J7869">
        <v>1.485E-2</v>
      </c>
      <c r="K7869">
        <v>4.5449999999999997E-2</v>
      </c>
      <c r="L7869">
        <v>0.28205000000000002</v>
      </c>
    </row>
    <row r="7870" spans="1:12" x14ac:dyDescent="0.3">
      <c r="A7870">
        <v>7869</v>
      </c>
      <c r="B7870">
        <v>0.78685000000000005</v>
      </c>
      <c r="C7870">
        <v>0.96135000000000004</v>
      </c>
      <c r="D7870">
        <v>0.46375</v>
      </c>
      <c r="E7870">
        <v>0.25305</v>
      </c>
      <c r="F7870">
        <v>0.90125</v>
      </c>
      <c r="G7870">
        <v>0.78605000000000003</v>
      </c>
      <c r="H7870">
        <v>0.24545</v>
      </c>
      <c r="I7870">
        <v>0.54264999999999997</v>
      </c>
      <c r="J7870">
        <v>0.29535</v>
      </c>
      <c r="K7870">
        <v>0.20374999999999999</v>
      </c>
      <c r="L7870">
        <v>0.27395000000000003</v>
      </c>
    </row>
    <row r="7871" spans="1:12" x14ac:dyDescent="0.3">
      <c r="A7871">
        <v>7870</v>
      </c>
      <c r="B7871">
        <v>0.78695000000000004</v>
      </c>
      <c r="C7871">
        <v>0.34875</v>
      </c>
      <c r="D7871">
        <v>0.12515000000000001</v>
      </c>
      <c r="E7871">
        <v>0.87844999999999995</v>
      </c>
      <c r="F7871">
        <v>0.10675</v>
      </c>
      <c r="G7871">
        <v>5.7149999999999999E-2</v>
      </c>
      <c r="H7871">
        <v>0.13705000000000001</v>
      </c>
      <c r="I7871">
        <v>0.12255000000000001</v>
      </c>
      <c r="J7871">
        <v>0.45645000000000002</v>
      </c>
      <c r="K7871">
        <v>0.39305000000000001</v>
      </c>
      <c r="L7871">
        <v>0.80105000000000004</v>
      </c>
    </row>
    <row r="7872" spans="1:12" x14ac:dyDescent="0.3">
      <c r="A7872">
        <v>7871</v>
      </c>
      <c r="B7872">
        <v>0.78705000000000003</v>
      </c>
      <c r="C7872">
        <v>0.92115000000000002</v>
      </c>
      <c r="D7872">
        <v>0.51915</v>
      </c>
      <c r="E7872">
        <v>0.41144999999999998</v>
      </c>
      <c r="F7872">
        <v>0.78954999999999997</v>
      </c>
      <c r="G7872">
        <v>8.9550000000000005E-2</v>
      </c>
      <c r="H7872">
        <v>0.31685000000000002</v>
      </c>
      <c r="I7872">
        <v>0.28375</v>
      </c>
      <c r="J7872">
        <v>0.70094999999999996</v>
      </c>
      <c r="K7872">
        <v>0.39684999999999998</v>
      </c>
      <c r="L7872">
        <v>0.86445000000000005</v>
      </c>
    </row>
    <row r="7873" spans="1:12" x14ac:dyDescent="0.3">
      <c r="A7873">
        <v>7872</v>
      </c>
      <c r="B7873">
        <v>0.78715000000000002</v>
      </c>
      <c r="C7873">
        <v>0.78944999999999999</v>
      </c>
      <c r="D7873">
        <v>0.32285000000000003</v>
      </c>
      <c r="E7873">
        <v>0.84135000000000004</v>
      </c>
      <c r="F7873">
        <v>0.86304999999999998</v>
      </c>
      <c r="G7873">
        <v>0.88605</v>
      </c>
      <c r="H7873">
        <v>0.48925000000000002</v>
      </c>
      <c r="I7873">
        <v>0.80664999999999998</v>
      </c>
      <c r="J7873">
        <v>6.0850000000000001E-2</v>
      </c>
      <c r="K7873">
        <v>0.84414999999999996</v>
      </c>
      <c r="L7873">
        <v>0.90575000000000006</v>
      </c>
    </row>
    <row r="7874" spans="1:12" x14ac:dyDescent="0.3">
      <c r="A7874">
        <v>7873</v>
      </c>
      <c r="B7874">
        <v>0.78725000000000001</v>
      </c>
      <c r="C7874">
        <v>0.14885000000000001</v>
      </c>
      <c r="D7874">
        <v>0.74255000000000004</v>
      </c>
      <c r="E7874">
        <v>0.35525000000000001</v>
      </c>
      <c r="F7874">
        <v>0.87865000000000004</v>
      </c>
      <c r="G7874">
        <v>0.48515000000000003</v>
      </c>
      <c r="H7874">
        <v>0.42165000000000002</v>
      </c>
      <c r="I7874">
        <v>0.27965000000000001</v>
      </c>
      <c r="J7874">
        <v>3.1649999999999998E-2</v>
      </c>
      <c r="K7874">
        <v>0.65654999999999997</v>
      </c>
      <c r="L7874">
        <v>0.33115</v>
      </c>
    </row>
    <row r="7875" spans="1:12" x14ac:dyDescent="0.3">
      <c r="A7875">
        <v>7874</v>
      </c>
      <c r="B7875">
        <v>0.78734999999999999</v>
      </c>
      <c r="C7875">
        <v>0.25064999999999998</v>
      </c>
      <c r="D7875">
        <v>0.89554999999999996</v>
      </c>
      <c r="E7875">
        <v>0.23624999999999999</v>
      </c>
      <c r="F7875">
        <v>0.16794999999999999</v>
      </c>
      <c r="G7875">
        <v>0.63305</v>
      </c>
      <c r="H7875">
        <v>0.99134999999999995</v>
      </c>
      <c r="I7875">
        <v>0.51924999999999999</v>
      </c>
      <c r="J7875">
        <v>0.15465000000000001</v>
      </c>
      <c r="K7875">
        <v>0.40734999999999999</v>
      </c>
      <c r="L7875">
        <v>0.94145000000000001</v>
      </c>
    </row>
    <row r="7876" spans="1:12" x14ac:dyDescent="0.3">
      <c r="A7876">
        <v>7875</v>
      </c>
      <c r="B7876">
        <v>0.78744999999999998</v>
      </c>
      <c r="C7876">
        <v>0.44264999999999999</v>
      </c>
      <c r="D7876">
        <v>0.48835000000000001</v>
      </c>
      <c r="E7876">
        <v>0.37175000000000002</v>
      </c>
      <c r="F7876">
        <v>0.71314999999999995</v>
      </c>
      <c r="G7876">
        <v>0.98524999999999996</v>
      </c>
      <c r="H7876">
        <v>0.76424999999999998</v>
      </c>
      <c r="I7876">
        <v>4.7149999999999997E-2</v>
      </c>
      <c r="J7876">
        <v>0.45545000000000002</v>
      </c>
      <c r="K7876">
        <v>0.14374999999999999</v>
      </c>
      <c r="L7876">
        <v>0.74895</v>
      </c>
    </row>
    <row r="7877" spans="1:12" x14ac:dyDescent="0.3">
      <c r="A7877">
        <v>7876</v>
      </c>
      <c r="B7877">
        <v>0.78754999999999997</v>
      </c>
      <c r="C7877">
        <v>7.1349999999999997E-2</v>
      </c>
      <c r="D7877">
        <v>0.84624999999999995</v>
      </c>
      <c r="E7877">
        <v>0.67305000000000004</v>
      </c>
      <c r="F7877">
        <v>3.5150000000000001E-2</v>
      </c>
      <c r="G7877">
        <v>0.11874999999999999</v>
      </c>
      <c r="H7877">
        <v>0.31135000000000002</v>
      </c>
      <c r="I7877">
        <v>0.28425</v>
      </c>
      <c r="J7877">
        <v>0.78995000000000004</v>
      </c>
      <c r="K7877">
        <v>0.85214999999999996</v>
      </c>
      <c r="L7877">
        <v>0.80954999999999999</v>
      </c>
    </row>
    <row r="7878" spans="1:12" x14ac:dyDescent="0.3">
      <c r="A7878">
        <v>7877</v>
      </c>
      <c r="B7878">
        <v>0.78764999999999996</v>
      </c>
      <c r="C7878">
        <v>0.17745</v>
      </c>
      <c r="D7878">
        <v>0.48864999999999997</v>
      </c>
      <c r="E7878">
        <v>0.35054999999999997</v>
      </c>
      <c r="F7878">
        <v>0.84445000000000003</v>
      </c>
      <c r="G7878">
        <v>0.51905000000000001</v>
      </c>
      <c r="H7878">
        <v>0.71094999999999997</v>
      </c>
      <c r="I7878">
        <v>0.10954999999999999</v>
      </c>
      <c r="J7878">
        <v>0.42685000000000001</v>
      </c>
      <c r="K7878">
        <v>0.93254999999999999</v>
      </c>
      <c r="L7878">
        <v>0.59435000000000004</v>
      </c>
    </row>
    <row r="7879" spans="1:12" x14ac:dyDescent="0.3">
      <c r="A7879">
        <v>7878</v>
      </c>
      <c r="B7879">
        <v>0.78774999999999995</v>
      </c>
      <c r="C7879">
        <v>0.97535000000000005</v>
      </c>
      <c r="D7879">
        <v>0.30695</v>
      </c>
      <c r="E7879">
        <v>0.32074999999999998</v>
      </c>
      <c r="F7879">
        <v>0.61514999999999997</v>
      </c>
      <c r="G7879">
        <v>0.21154999999999999</v>
      </c>
      <c r="H7879">
        <v>0.74224999999999997</v>
      </c>
      <c r="I7879">
        <v>0.56615000000000004</v>
      </c>
      <c r="J7879">
        <v>0.44595000000000001</v>
      </c>
      <c r="K7879">
        <v>9.7449999999999995E-2</v>
      </c>
      <c r="L7879">
        <v>0.16555</v>
      </c>
    </row>
    <row r="7880" spans="1:12" x14ac:dyDescent="0.3">
      <c r="A7880">
        <v>7879</v>
      </c>
      <c r="B7880">
        <v>0.78785000000000005</v>
      </c>
      <c r="C7880">
        <v>0.12745000000000001</v>
      </c>
      <c r="D7880">
        <v>0.32715</v>
      </c>
      <c r="E7880">
        <v>0.53995000000000004</v>
      </c>
      <c r="F7880">
        <v>6.9150000000000003E-2</v>
      </c>
      <c r="G7880">
        <v>3.2149999999999998E-2</v>
      </c>
      <c r="H7880">
        <v>0.93354999999999999</v>
      </c>
      <c r="I7880">
        <v>0.42465000000000003</v>
      </c>
      <c r="J7880">
        <v>0.80074999999999996</v>
      </c>
      <c r="K7880">
        <v>0.19064999999999999</v>
      </c>
      <c r="L7880">
        <v>0.55725000000000002</v>
      </c>
    </row>
    <row r="7881" spans="1:12" x14ac:dyDescent="0.3">
      <c r="A7881">
        <v>7880</v>
      </c>
      <c r="B7881">
        <v>0.78795000000000004</v>
      </c>
      <c r="C7881">
        <v>0.92364999999999997</v>
      </c>
      <c r="D7881">
        <v>3.4950000000000002E-2</v>
      </c>
      <c r="E7881">
        <v>0.30745</v>
      </c>
      <c r="F7881">
        <v>0.78295000000000003</v>
      </c>
      <c r="G7881">
        <v>0.24654999999999999</v>
      </c>
      <c r="H7881">
        <v>0.70645000000000002</v>
      </c>
      <c r="I7881">
        <v>0.66815000000000002</v>
      </c>
      <c r="J7881">
        <v>2.2550000000000001E-2</v>
      </c>
      <c r="K7881">
        <v>0.51765000000000005</v>
      </c>
      <c r="L7881">
        <v>0.77925</v>
      </c>
    </row>
    <row r="7882" spans="1:12" x14ac:dyDescent="0.3">
      <c r="A7882">
        <v>7881</v>
      </c>
      <c r="B7882">
        <v>0.78805000000000003</v>
      </c>
      <c r="C7882">
        <v>0.89964999999999995</v>
      </c>
      <c r="D7882">
        <v>0.17244999999999999</v>
      </c>
      <c r="E7882">
        <v>0.32385000000000003</v>
      </c>
      <c r="F7882">
        <v>0.21915000000000001</v>
      </c>
      <c r="G7882">
        <v>0.84655000000000002</v>
      </c>
      <c r="H7882">
        <v>0.39084999999999998</v>
      </c>
      <c r="I7882">
        <v>0.84184999999999999</v>
      </c>
      <c r="J7882">
        <v>0.74495</v>
      </c>
      <c r="K7882">
        <v>0.91925000000000001</v>
      </c>
      <c r="L7882">
        <v>0.71935000000000004</v>
      </c>
    </row>
    <row r="7883" spans="1:12" x14ac:dyDescent="0.3">
      <c r="A7883">
        <v>7882</v>
      </c>
      <c r="B7883">
        <v>0.78815000000000002</v>
      </c>
      <c r="C7883">
        <v>0.12005</v>
      </c>
      <c r="D7883">
        <v>0.72375</v>
      </c>
      <c r="E7883">
        <v>0.10185</v>
      </c>
      <c r="F7883">
        <v>0.38195000000000001</v>
      </c>
      <c r="G7883">
        <v>0.14785000000000001</v>
      </c>
      <c r="H7883">
        <v>0.89775000000000005</v>
      </c>
      <c r="I7883">
        <v>0.16395000000000001</v>
      </c>
      <c r="J7883">
        <v>0.33374999999999999</v>
      </c>
      <c r="K7883">
        <v>0.29194999999999999</v>
      </c>
      <c r="L7883">
        <v>0.38905000000000001</v>
      </c>
    </row>
    <row r="7884" spans="1:12" x14ac:dyDescent="0.3">
      <c r="A7884">
        <v>7883</v>
      </c>
      <c r="B7884">
        <v>0.78825000000000001</v>
      </c>
      <c r="C7884">
        <v>0.94255</v>
      </c>
      <c r="D7884">
        <v>8.4650000000000003E-2</v>
      </c>
      <c r="E7884">
        <v>6.055E-2</v>
      </c>
      <c r="F7884">
        <v>0.91905000000000003</v>
      </c>
      <c r="G7884">
        <v>0.47394999999999998</v>
      </c>
      <c r="H7884">
        <v>0.29444999999999999</v>
      </c>
      <c r="I7884">
        <v>0.62144999999999995</v>
      </c>
      <c r="J7884">
        <v>0.58404999999999996</v>
      </c>
      <c r="K7884">
        <v>0.75405</v>
      </c>
      <c r="L7884">
        <v>0.20235</v>
      </c>
    </row>
    <row r="7885" spans="1:12" x14ac:dyDescent="0.3">
      <c r="A7885">
        <v>7884</v>
      </c>
      <c r="B7885">
        <v>0.78835</v>
      </c>
      <c r="C7885">
        <v>0.35535</v>
      </c>
      <c r="D7885">
        <v>0.19664999999999999</v>
      </c>
      <c r="E7885">
        <v>0.59535000000000005</v>
      </c>
      <c r="F7885">
        <v>0.89185000000000003</v>
      </c>
      <c r="G7885">
        <v>0.12795000000000001</v>
      </c>
      <c r="H7885">
        <v>0.85834999999999995</v>
      </c>
      <c r="I7885">
        <v>0.68894999999999995</v>
      </c>
      <c r="J7885">
        <v>0.42194999999999999</v>
      </c>
      <c r="K7885">
        <v>0.25285000000000002</v>
      </c>
      <c r="L7885">
        <v>3.3250000000000002E-2</v>
      </c>
    </row>
    <row r="7886" spans="1:12" x14ac:dyDescent="0.3">
      <c r="A7886">
        <v>7885</v>
      </c>
      <c r="B7886">
        <v>0.78844999999999998</v>
      </c>
      <c r="C7886">
        <v>0.37054999999999999</v>
      </c>
      <c r="D7886">
        <v>0.30545</v>
      </c>
      <c r="E7886">
        <v>0.42404999999999998</v>
      </c>
      <c r="F7886">
        <v>6.6449999999999995E-2</v>
      </c>
      <c r="G7886">
        <v>8.6749999999999994E-2</v>
      </c>
      <c r="H7886">
        <v>0.66535</v>
      </c>
      <c r="I7886">
        <v>4.8349999999999997E-2</v>
      </c>
      <c r="J7886">
        <v>7.6950000000000005E-2</v>
      </c>
      <c r="K7886">
        <v>0.69394999999999996</v>
      </c>
      <c r="L7886">
        <v>0.83545000000000003</v>
      </c>
    </row>
    <row r="7887" spans="1:12" x14ac:dyDescent="0.3">
      <c r="A7887">
        <v>7886</v>
      </c>
      <c r="B7887">
        <v>0.78854999999999997</v>
      </c>
      <c r="C7887">
        <v>0.73475000000000001</v>
      </c>
      <c r="D7887">
        <v>0.34655000000000002</v>
      </c>
      <c r="E7887">
        <v>0.96614999999999995</v>
      </c>
      <c r="F7887">
        <v>0.13735</v>
      </c>
      <c r="G7887">
        <v>0.19564999999999999</v>
      </c>
      <c r="H7887">
        <v>0.10845</v>
      </c>
      <c r="I7887">
        <v>0.21704999999999999</v>
      </c>
      <c r="J7887">
        <v>0.43104999999999999</v>
      </c>
      <c r="K7887">
        <v>0.98475000000000001</v>
      </c>
      <c r="L7887">
        <v>0.85985</v>
      </c>
    </row>
    <row r="7888" spans="1:12" x14ac:dyDescent="0.3">
      <c r="A7888">
        <v>7887</v>
      </c>
      <c r="B7888">
        <v>0.78864999999999996</v>
      </c>
      <c r="C7888">
        <v>0.69364999999999999</v>
      </c>
      <c r="D7888">
        <v>0.37785000000000002</v>
      </c>
      <c r="E7888">
        <v>0.47444999999999998</v>
      </c>
      <c r="F7888">
        <v>0.36675000000000002</v>
      </c>
      <c r="G7888">
        <v>0.80415000000000003</v>
      </c>
      <c r="H7888">
        <v>0.37635000000000002</v>
      </c>
      <c r="I7888">
        <v>0.31364999999999998</v>
      </c>
      <c r="J7888">
        <v>0.83594999999999997</v>
      </c>
      <c r="K7888">
        <v>2.145E-2</v>
      </c>
      <c r="L7888">
        <v>0.84784999999999999</v>
      </c>
    </row>
    <row r="7889" spans="1:12" x14ac:dyDescent="0.3">
      <c r="A7889">
        <v>7888</v>
      </c>
      <c r="B7889">
        <v>0.78874999999999995</v>
      </c>
      <c r="C7889">
        <v>0.13014999999999999</v>
      </c>
      <c r="D7889">
        <v>0.83245000000000002</v>
      </c>
      <c r="E7889">
        <v>0.56794999999999995</v>
      </c>
      <c r="F7889">
        <v>4.6649999999999997E-2</v>
      </c>
      <c r="G7889">
        <v>0.20954999999999999</v>
      </c>
      <c r="H7889">
        <v>0.40315000000000001</v>
      </c>
      <c r="I7889">
        <v>0.92184999999999995</v>
      </c>
      <c r="J7889">
        <v>0.67525000000000002</v>
      </c>
      <c r="K7889">
        <v>0.30495</v>
      </c>
      <c r="L7889">
        <v>0.89985000000000004</v>
      </c>
    </row>
    <row r="7890" spans="1:12" x14ac:dyDescent="0.3">
      <c r="A7890">
        <v>7889</v>
      </c>
      <c r="B7890">
        <v>0.78885000000000005</v>
      </c>
      <c r="C7890">
        <v>0.43485000000000001</v>
      </c>
      <c r="D7890">
        <v>0.17235</v>
      </c>
      <c r="E7890">
        <v>0.20555000000000001</v>
      </c>
      <c r="F7890">
        <v>0.24124999999999999</v>
      </c>
      <c r="G7890">
        <v>0.57974999999999999</v>
      </c>
      <c r="H7890">
        <v>0.57515000000000005</v>
      </c>
      <c r="I7890">
        <v>0.18375</v>
      </c>
      <c r="J7890">
        <v>0.64715</v>
      </c>
      <c r="K7890">
        <v>0.46234999999999998</v>
      </c>
      <c r="L7890">
        <v>0.75344999999999995</v>
      </c>
    </row>
    <row r="7891" spans="1:12" x14ac:dyDescent="0.3">
      <c r="A7891">
        <v>7890</v>
      </c>
      <c r="B7891">
        <v>0.78895000000000004</v>
      </c>
      <c r="C7891">
        <v>0.76964999999999995</v>
      </c>
      <c r="D7891">
        <v>0.62834999999999996</v>
      </c>
      <c r="E7891">
        <v>8.115E-2</v>
      </c>
      <c r="F7891">
        <v>0.31075000000000003</v>
      </c>
      <c r="G7891">
        <v>0.74155000000000004</v>
      </c>
      <c r="H7891">
        <v>0.22405</v>
      </c>
      <c r="I7891">
        <v>0.68574999999999997</v>
      </c>
      <c r="J7891">
        <v>0.46155000000000002</v>
      </c>
      <c r="K7891">
        <v>0.12504999999999999</v>
      </c>
      <c r="L7891">
        <v>0.77744999999999997</v>
      </c>
    </row>
    <row r="7892" spans="1:12" x14ac:dyDescent="0.3">
      <c r="A7892">
        <v>7891</v>
      </c>
      <c r="B7892">
        <v>0.78905000000000003</v>
      </c>
      <c r="C7892">
        <v>0.68664999999999998</v>
      </c>
      <c r="D7892">
        <v>0.14974999999999999</v>
      </c>
      <c r="E7892">
        <v>0.52115</v>
      </c>
      <c r="F7892">
        <v>0.16985</v>
      </c>
      <c r="G7892">
        <v>0.89265000000000005</v>
      </c>
      <c r="H7892">
        <v>0.63844999999999996</v>
      </c>
      <c r="I7892">
        <v>0.98655000000000004</v>
      </c>
      <c r="J7892">
        <v>0.98604999999999998</v>
      </c>
      <c r="K7892">
        <v>0.25174999999999997</v>
      </c>
      <c r="L7892">
        <v>0.54615000000000002</v>
      </c>
    </row>
    <row r="7893" spans="1:12" x14ac:dyDescent="0.3">
      <c r="A7893">
        <v>7892</v>
      </c>
      <c r="B7893">
        <v>0.78915000000000002</v>
      </c>
      <c r="C7893">
        <v>0.59955000000000003</v>
      </c>
      <c r="D7893">
        <v>0.79544999999999999</v>
      </c>
      <c r="E7893">
        <v>9.0149999999999994E-2</v>
      </c>
      <c r="F7893">
        <v>0.76344999999999996</v>
      </c>
      <c r="G7893">
        <v>0.80174999999999996</v>
      </c>
      <c r="H7893">
        <v>0.99914999999999998</v>
      </c>
      <c r="I7893">
        <v>2.095E-2</v>
      </c>
      <c r="J7893">
        <v>0.55664999999999998</v>
      </c>
      <c r="K7893">
        <v>0.73845000000000005</v>
      </c>
      <c r="L7893">
        <v>0.23105000000000001</v>
      </c>
    </row>
    <row r="7894" spans="1:12" x14ac:dyDescent="0.3">
      <c r="A7894">
        <v>7893</v>
      </c>
      <c r="B7894">
        <v>0.78925000000000001</v>
      </c>
      <c r="C7894">
        <v>0.91884999999999994</v>
      </c>
      <c r="D7894">
        <v>7.1050000000000002E-2</v>
      </c>
      <c r="E7894">
        <v>0.73704999999999998</v>
      </c>
      <c r="F7894">
        <v>0.18174999999999999</v>
      </c>
      <c r="G7894">
        <v>0.80384999999999995</v>
      </c>
      <c r="H7894">
        <v>0.75195000000000001</v>
      </c>
      <c r="I7894">
        <v>0.37785000000000002</v>
      </c>
      <c r="J7894">
        <v>0.48625000000000002</v>
      </c>
      <c r="K7894">
        <v>0.24285000000000001</v>
      </c>
      <c r="L7894">
        <v>0.81015000000000004</v>
      </c>
    </row>
    <row r="7895" spans="1:12" x14ac:dyDescent="0.3">
      <c r="A7895">
        <v>7894</v>
      </c>
      <c r="B7895">
        <v>0.78935</v>
      </c>
      <c r="C7895">
        <v>0.50144999999999995</v>
      </c>
      <c r="D7895">
        <v>2.4499999999999999E-3</v>
      </c>
      <c r="E7895">
        <v>1.3849999999999999E-2</v>
      </c>
      <c r="F7895">
        <v>0.39005000000000001</v>
      </c>
      <c r="G7895">
        <v>0.74644999999999995</v>
      </c>
      <c r="H7895">
        <v>0.83565</v>
      </c>
      <c r="I7895">
        <v>0.70694999999999997</v>
      </c>
      <c r="J7895">
        <v>0.48864999999999997</v>
      </c>
      <c r="K7895">
        <v>0.32884999999999998</v>
      </c>
      <c r="L7895">
        <v>1.065E-2</v>
      </c>
    </row>
    <row r="7896" spans="1:12" x14ac:dyDescent="0.3">
      <c r="A7896">
        <v>7895</v>
      </c>
      <c r="B7896">
        <v>0.78944999999999999</v>
      </c>
      <c r="C7896">
        <v>0.50544999999999995</v>
      </c>
      <c r="D7896">
        <v>0.33665</v>
      </c>
      <c r="E7896">
        <v>0.61294999999999999</v>
      </c>
      <c r="F7896">
        <v>0.51454999999999995</v>
      </c>
      <c r="G7896">
        <v>0.40715000000000001</v>
      </c>
      <c r="H7896">
        <v>0.25805</v>
      </c>
      <c r="I7896">
        <v>0.86875000000000002</v>
      </c>
      <c r="J7896">
        <v>0.10085</v>
      </c>
      <c r="K7896">
        <v>0.12085</v>
      </c>
      <c r="L7896">
        <v>0.24595</v>
      </c>
    </row>
    <row r="7897" spans="1:12" x14ac:dyDescent="0.3">
      <c r="A7897">
        <v>7896</v>
      </c>
      <c r="B7897">
        <v>0.78954999999999997</v>
      </c>
      <c r="C7897">
        <v>0.66005000000000003</v>
      </c>
      <c r="D7897">
        <v>0.99555000000000005</v>
      </c>
      <c r="E7897">
        <v>0.71284999999999998</v>
      </c>
      <c r="F7897">
        <v>0.37025000000000002</v>
      </c>
      <c r="G7897">
        <v>0.48845</v>
      </c>
      <c r="H7897">
        <v>0.45774999999999999</v>
      </c>
      <c r="I7897">
        <v>0.82174999999999998</v>
      </c>
      <c r="J7897">
        <v>0.34355000000000002</v>
      </c>
      <c r="K7897">
        <v>0.81435000000000002</v>
      </c>
      <c r="L7897">
        <v>1.6449999999999999E-2</v>
      </c>
    </row>
    <row r="7898" spans="1:12" x14ac:dyDescent="0.3">
      <c r="A7898">
        <v>7897</v>
      </c>
      <c r="B7898">
        <v>0.78964999999999996</v>
      </c>
      <c r="C7898">
        <v>0.42945</v>
      </c>
      <c r="D7898">
        <v>0.67164999999999997</v>
      </c>
      <c r="E7898">
        <v>0.79915000000000003</v>
      </c>
      <c r="F7898">
        <v>0.95184999999999997</v>
      </c>
      <c r="G7898">
        <v>0.35935</v>
      </c>
      <c r="H7898">
        <v>0.48935000000000001</v>
      </c>
      <c r="I7898">
        <v>0.61934999999999996</v>
      </c>
      <c r="J7898">
        <v>0.56374999999999997</v>
      </c>
      <c r="K7898">
        <v>0.85285</v>
      </c>
      <c r="L7898">
        <v>0.88654999999999995</v>
      </c>
    </row>
    <row r="7899" spans="1:12" x14ac:dyDescent="0.3">
      <c r="A7899">
        <v>7898</v>
      </c>
      <c r="B7899">
        <v>0.78974999999999995</v>
      </c>
      <c r="C7899">
        <v>0.90834999999999999</v>
      </c>
      <c r="D7899">
        <v>0.24884999999999999</v>
      </c>
      <c r="E7899">
        <v>0.53505000000000003</v>
      </c>
      <c r="F7899">
        <v>0.72775000000000001</v>
      </c>
      <c r="G7899">
        <v>0.65954999999999997</v>
      </c>
      <c r="H7899">
        <v>0.89034999999999997</v>
      </c>
      <c r="I7899">
        <v>0.35285</v>
      </c>
      <c r="J7899">
        <v>0.87424999999999997</v>
      </c>
      <c r="K7899">
        <v>1.405E-2</v>
      </c>
      <c r="L7899">
        <v>0.60345000000000004</v>
      </c>
    </row>
    <row r="7900" spans="1:12" x14ac:dyDescent="0.3">
      <c r="A7900">
        <v>7899</v>
      </c>
      <c r="B7900">
        <v>0.78985000000000005</v>
      </c>
      <c r="C7900">
        <v>0.79464999999999997</v>
      </c>
      <c r="D7900">
        <v>0.54754999999999998</v>
      </c>
      <c r="E7900">
        <v>0.88055000000000005</v>
      </c>
      <c r="F7900">
        <v>0.10725</v>
      </c>
      <c r="G7900">
        <v>0.73965000000000003</v>
      </c>
      <c r="H7900">
        <v>0.61875000000000002</v>
      </c>
      <c r="I7900">
        <v>0.54795000000000005</v>
      </c>
      <c r="J7900">
        <v>0.53725000000000001</v>
      </c>
      <c r="K7900">
        <v>0.74585000000000001</v>
      </c>
      <c r="L7900">
        <v>0.19485</v>
      </c>
    </row>
    <row r="7901" spans="1:12" x14ac:dyDescent="0.3">
      <c r="A7901">
        <v>7900</v>
      </c>
      <c r="B7901">
        <v>0.78995000000000004</v>
      </c>
      <c r="C7901">
        <v>0.96525000000000005</v>
      </c>
      <c r="D7901">
        <v>0.69325000000000003</v>
      </c>
      <c r="E7901">
        <v>0.42335</v>
      </c>
      <c r="F7901">
        <v>0.74275000000000002</v>
      </c>
      <c r="G7901">
        <v>0.11845</v>
      </c>
      <c r="H7901">
        <v>0.89964999999999995</v>
      </c>
      <c r="I7901">
        <v>0.52795000000000003</v>
      </c>
      <c r="J7901">
        <v>0.45534999999999998</v>
      </c>
      <c r="K7901">
        <v>0.41715000000000002</v>
      </c>
      <c r="L7901">
        <v>8.3650000000000002E-2</v>
      </c>
    </row>
    <row r="7902" spans="1:12" x14ac:dyDescent="0.3">
      <c r="A7902">
        <v>7901</v>
      </c>
      <c r="B7902">
        <v>0.79005000000000003</v>
      </c>
      <c r="C7902">
        <v>0.42825000000000002</v>
      </c>
      <c r="D7902">
        <v>0.72094999999999998</v>
      </c>
      <c r="E7902">
        <v>0.46984999999999999</v>
      </c>
      <c r="F7902">
        <v>0.45195000000000002</v>
      </c>
      <c r="G7902">
        <v>0.25805</v>
      </c>
      <c r="H7902">
        <v>0.72494999999999998</v>
      </c>
      <c r="I7902">
        <v>0.65444999999999998</v>
      </c>
      <c r="J7902">
        <v>0.32035000000000002</v>
      </c>
      <c r="K7902">
        <v>0.36065000000000003</v>
      </c>
      <c r="L7902">
        <v>0.75505</v>
      </c>
    </row>
    <row r="7903" spans="1:12" x14ac:dyDescent="0.3">
      <c r="A7903">
        <v>7902</v>
      </c>
      <c r="B7903">
        <v>0.79015000000000002</v>
      </c>
      <c r="C7903">
        <v>0.59475</v>
      </c>
      <c r="D7903">
        <v>0.52754999999999996</v>
      </c>
      <c r="E7903">
        <v>0.50744999999999996</v>
      </c>
      <c r="F7903">
        <v>0.86275000000000002</v>
      </c>
      <c r="G7903">
        <v>0.33205000000000001</v>
      </c>
      <c r="H7903">
        <v>9.2350000000000002E-2</v>
      </c>
      <c r="I7903">
        <v>0.86695</v>
      </c>
      <c r="J7903">
        <v>0.21645</v>
      </c>
      <c r="K7903">
        <v>0.30995</v>
      </c>
      <c r="L7903">
        <v>0.64024999999999999</v>
      </c>
    </row>
    <row r="7904" spans="1:12" x14ac:dyDescent="0.3">
      <c r="A7904">
        <v>7903</v>
      </c>
      <c r="B7904">
        <v>0.79025000000000001</v>
      </c>
      <c r="C7904">
        <v>0.59875</v>
      </c>
      <c r="D7904">
        <v>0.95835000000000004</v>
      </c>
      <c r="E7904">
        <v>0.78544999999999998</v>
      </c>
      <c r="F7904">
        <v>0.37664999999999998</v>
      </c>
      <c r="G7904">
        <v>0.15035000000000001</v>
      </c>
      <c r="H7904">
        <v>8.4250000000000005E-2</v>
      </c>
      <c r="I7904">
        <v>0.47904999999999998</v>
      </c>
      <c r="J7904">
        <v>0.86255000000000004</v>
      </c>
      <c r="K7904">
        <v>0.22245000000000001</v>
      </c>
      <c r="L7904">
        <v>0.14974999999999999</v>
      </c>
    </row>
    <row r="7905" spans="1:12" x14ac:dyDescent="0.3">
      <c r="A7905">
        <v>7904</v>
      </c>
      <c r="B7905">
        <v>0.79035</v>
      </c>
      <c r="C7905">
        <v>4.8050000000000002E-2</v>
      </c>
      <c r="D7905">
        <v>0.73294999999999999</v>
      </c>
      <c r="E7905">
        <v>0.67325000000000002</v>
      </c>
      <c r="F7905">
        <v>0.85435000000000005</v>
      </c>
      <c r="G7905">
        <v>0.78354999999999997</v>
      </c>
      <c r="H7905">
        <v>0.44985000000000003</v>
      </c>
      <c r="I7905">
        <v>0.67264999999999997</v>
      </c>
      <c r="J7905">
        <v>0.15995000000000001</v>
      </c>
      <c r="K7905">
        <v>7.2450000000000001E-2</v>
      </c>
      <c r="L7905">
        <v>0.81105000000000005</v>
      </c>
    </row>
    <row r="7906" spans="1:12" x14ac:dyDescent="0.3">
      <c r="A7906">
        <v>7905</v>
      </c>
      <c r="B7906">
        <v>0.79044999999999999</v>
      </c>
      <c r="C7906">
        <v>4.0550000000000003E-2</v>
      </c>
      <c r="D7906">
        <v>0.75534999999999997</v>
      </c>
      <c r="E7906">
        <v>0.38824999999999998</v>
      </c>
      <c r="F7906">
        <v>0.26484999999999997</v>
      </c>
      <c r="G7906">
        <v>0.20125000000000001</v>
      </c>
      <c r="H7906">
        <v>0.45084999999999997</v>
      </c>
      <c r="I7906">
        <v>0.97165000000000001</v>
      </c>
      <c r="J7906">
        <v>0.89305000000000001</v>
      </c>
      <c r="K7906">
        <v>0.22175</v>
      </c>
      <c r="L7906">
        <v>0.83255000000000001</v>
      </c>
    </row>
    <row r="7907" spans="1:12" x14ac:dyDescent="0.3">
      <c r="A7907">
        <v>7906</v>
      </c>
      <c r="B7907">
        <v>0.79054999999999997</v>
      </c>
      <c r="C7907">
        <v>0.68945000000000001</v>
      </c>
      <c r="D7907">
        <v>0.24965000000000001</v>
      </c>
      <c r="E7907">
        <v>0.61804999999999999</v>
      </c>
      <c r="F7907">
        <v>0.96475</v>
      </c>
      <c r="G7907">
        <v>4.8550000000000003E-2</v>
      </c>
      <c r="H7907">
        <v>0.36664999999999998</v>
      </c>
      <c r="I7907">
        <v>0.53754999999999997</v>
      </c>
      <c r="J7907">
        <v>0.74795</v>
      </c>
      <c r="K7907">
        <v>0.97685</v>
      </c>
      <c r="L7907">
        <v>0.54925000000000002</v>
      </c>
    </row>
    <row r="7908" spans="1:12" x14ac:dyDescent="0.3">
      <c r="A7908">
        <v>7907</v>
      </c>
      <c r="B7908">
        <v>0.79064999999999996</v>
      </c>
      <c r="C7908">
        <v>0.80935000000000001</v>
      </c>
      <c r="D7908">
        <v>0.95415000000000005</v>
      </c>
      <c r="E7908">
        <v>0.15554999999999999</v>
      </c>
      <c r="F7908">
        <v>0.59445000000000003</v>
      </c>
      <c r="G7908">
        <v>0.90434999999999999</v>
      </c>
      <c r="H7908">
        <v>0.21975</v>
      </c>
      <c r="I7908">
        <v>0.77475000000000005</v>
      </c>
      <c r="J7908">
        <v>0.35625000000000001</v>
      </c>
      <c r="K7908">
        <v>0.98375000000000001</v>
      </c>
      <c r="L7908">
        <v>0.58435000000000004</v>
      </c>
    </row>
    <row r="7909" spans="1:12" x14ac:dyDescent="0.3">
      <c r="A7909">
        <v>7908</v>
      </c>
      <c r="B7909">
        <v>0.79074999999999995</v>
      </c>
      <c r="C7909">
        <v>0.26445000000000002</v>
      </c>
      <c r="D7909">
        <v>0.94835000000000003</v>
      </c>
      <c r="E7909">
        <v>0.14854999999999999</v>
      </c>
      <c r="F7909">
        <v>0.37735000000000002</v>
      </c>
      <c r="G7909">
        <v>0.21575</v>
      </c>
      <c r="H7909">
        <v>0.48654999999999998</v>
      </c>
      <c r="I7909">
        <v>0.89554999999999996</v>
      </c>
      <c r="J7909">
        <v>0.15325</v>
      </c>
      <c r="K7909">
        <v>0.30354999999999999</v>
      </c>
      <c r="L7909">
        <v>0.30345</v>
      </c>
    </row>
    <row r="7910" spans="1:12" x14ac:dyDescent="0.3">
      <c r="A7910">
        <v>7909</v>
      </c>
      <c r="B7910">
        <v>0.79085000000000005</v>
      </c>
      <c r="C7910">
        <v>0.59104999999999996</v>
      </c>
      <c r="D7910">
        <v>0.81484999999999996</v>
      </c>
      <c r="E7910">
        <v>0.18534999999999999</v>
      </c>
      <c r="F7910">
        <v>0.89224999999999999</v>
      </c>
      <c r="G7910">
        <v>0.15484999999999999</v>
      </c>
      <c r="H7910">
        <v>0.93964999999999999</v>
      </c>
      <c r="I7910">
        <v>0.45584999999999998</v>
      </c>
      <c r="J7910">
        <v>9.0649999999999994E-2</v>
      </c>
      <c r="K7910">
        <v>0.61065000000000003</v>
      </c>
      <c r="L7910">
        <v>0.91525000000000001</v>
      </c>
    </row>
    <row r="7911" spans="1:12" x14ac:dyDescent="0.3">
      <c r="A7911">
        <v>7910</v>
      </c>
      <c r="B7911">
        <v>0.79095000000000004</v>
      </c>
      <c r="C7911">
        <v>0.34975000000000001</v>
      </c>
      <c r="D7911">
        <v>0.92115000000000002</v>
      </c>
      <c r="E7911">
        <v>0.63424999999999998</v>
      </c>
      <c r="F7911">
        <v>0.64405000000000001</v>
      </c>
      <c r="G7911">
        <v>0.18265000000000001</v>
      </c>
      <c r="H7911">
        <v>0.36125000000000002</v>
      </c>
      <c r="I7911">
        <v>0.63124999999999998</v>
      </c>
      <c r="J7911">
        <v>0.70135000000000003</v>
      </c>
      <c r="K7911">
        <v>0.76095000000000002</v>
      </c>
      <c r="L7911">
        <v>0.16614999999999999</v>
      </c>
    </row>
    <row r="7912" spans="1:12" x14ac:dyDescent="0.3">
      <c r="A7912">
        <v>7911</v>
      </c>
      <c r="B7912">
        <v>0.79105000000000003</v>
      </c>
      <c r="C7912">
        <v>0.35835</v>
      </c>
      <c r="D7912">
        <v>0.86165000000000003</v>
      </c>
      <c r="E7912">
        <v>0.89495000000000002</v>
      </c>
      <c r="F7912">
        <v>0.32934999999999998</v>
      </c>
      <c r="G7912">
        <v>0.76124999999999998</v>
      </c>
      <c r="H7912">
        <v>0.73734999999999995</v>
      </c>
      <c r="I7912">
        <v>0.58804999999999996</v>
      </c>
      <c r="J7912">
        <v>0.92835000000000001</v>
      </c>
      <c r="K7912">
        <v>0.95274999999999999</v>
      </c>
      <c r="L7912">
        <v>0.74934999999999996</v>
      </c>
    </row>
    <row r="7913" spans="1:12" x14ac:dyDescent="0.3">
      <c r="A7913">
        <v>7912</v>
      </c>
      <c r="B7913">
        <v>0.79115000000000002</v>
      </c>
      <c r="C7913">
        <v>0.74734999999999996</v>
      </c>
      <c r="D7913">
        <v>0.62285000000000001</v>
      </c>
      <c r="E7913">
        <v>0.82725000000000004</v>
      </c>
      <c r="F7913">
        <v>0.16034999999999999</v>
      </c>
      <c r="G7913">
        <v>0.77064999999999995</v>
      </c>
      <c r="H7913">
        <v>0.10985</v>
      </c>
      <c r="I7913">
        <v>0.83975</v>
      </c>
      <c r="J7913">
        <v>0.37345</v>
      </c>
      <c r="K7913">
        <v>0.35775000000000001</v>
      </c>
      <c r="L7913">
        <v>0.14574999999999999</v>
      </c>
    </row>
    <row r="7914" spans="1:12" x14ac:dyDescent="0.3">
      <c r="A7914">
        <v>7913</v>
      </c>
      <c r="B7914">
        <v>0.79125000000000001</v>
      </c>
      <c r="C7914">
        <v>0.50934999999999997</v>
      </c>
      <c r="D7914">
        <v>0.46475</v>
      </c>
      <c r="E7914">
        <v>0.53444999999999998</v>
      </c>
      <c r="F7914">
        <v>0.83074999999999999</v>
      </c>
      <c r="G7914">
        <v>0.90654999999999997</v>
      </c>
      <c r="H7914">
        <v>0.52944999999999998</v>
      </c>
      <c r="I7914">
        <v>0.97875000000000001</v>
      </c>
      <c r="J7914">
        <v>0.36294999999999999</v>
      </c>
      <c r="K7914">
        <v>0.69674999999999998</v>
      </c>
      <c r="L7914">
        <v>0.82274999999999998</v>
      </c>
    </row>
    <row r="7915" spans="1:12" x14ac:dyDescent="0.3">
      <c r="A7915">
        <v>7914</v>
      </c>
      <c r="B7915">
        <v>0.79135</v>
      </c>
      <c r="C7915">
        <v>0.25735000000000002</v>
      </c>
      <c r="D7915">
        <v>0.10745</v>
      </c>
      <c r="E7915">
        <v>9.7449999999999995E-2</v>
      </c>
      <c r="F7915">
        <v>0.39655000000000001</v>
      </c>
      <c r="G7915">
        <v>0.95455000000000001</v>
      </c>
      <c r="H7915">
        <v>0.36185</v>
      </c>
      <c r="I7915">
        <v>1.0449999999999999E-2</v>
      </c>
      <c r="J7915">
        <v>0.31774999999999998</v>
      </c>
      <c r="K7915">
        <v>0.35285</v>
      </c>
      <c r="L7915">
        <v>0.44324999999999998</v>
      </c>
    </row>
    <row r="7916" spans="1:12" x14ac:dyDescent="0.3">
      <c r="A7916">
        <v>7915</v>
      </c>
      <c r="B7916">
        <v>0.79144999999999999</v>
      </c>
      <c r="C7916">
        <v>0.49814999999999998</v>
      </c>
      <c r="D7916">
        <v>0.50375000000000003</v>
      </c>
      <c r="E7916">
        <v>0.12345</v>
      </c>
      <c r="F7916">
        <v>0.56274999999999997</v>
      </c>
      <c r="G7916">
        <v>0.91444999999999999</v>
      </c>
      <c r="H7916">
        <v>0.20605000000000001</v>
      </c>
      <c r="I7916">
        <v>0.86765000000000003</v>
      </c>
      <c r="J7916">
        <v>0.79425000000000001</v>
      </c>
      <c r="K7916">
        <v>0.64105000000000001</v>
      </c>
      <c r="L7916">
        <v>0.87355000000000005</v>
      </c>
    </row>
    <row r="7917" spans="1:12" x14ac:dyDescent="0.3">
      <c r="A7917">
        <v>7916</v>
      </c>
      <c r="B7917">
        <v>0.79154999999999998</v>
      </c>
      <c r="C7917">
        <v>0.41735</v>
      </c>
      <c r="D7917">
        <v>0.78415000000000001</v>
      </c>
      <c r="E7917">
        <v>0.96355000000000002</v>
      </c>
      <c r="F7917">
        <v>0.88605</v>
      </c>
      <c r="G7917">
        <v>3.125E-2</v>
      </c>
      <c r="H7917">
        <v>0.23385</v>
      </c>
      <c r="I7917">
        <v>0.75285000000000002</v>
      </c>
      <c r="J7917">
        <v>4.7649999999999998E-2</v>
      </c>
      <c r="K7917">
        <v>0.38735000000000003</v>
      </c>
      <c r="L7917">
        <v>0.88854999999999995</v>
      </c>
    </row>
    <row r="7918" spans="1:12" x14ac:dyDescent="0.3">
      <c r="A7918">
        <v>7917</v>
      </c>
      <c r="B7918">
        <v>0.79164999999999996</v>
      </c>
      <c r="C7918">
        <v>0.31614999999999999</v>
      </c>
      <c r="D7918">
        <v>0.75155000000000005</v>
      </c>
      <c r="E7918">
        <v>0.78334999999999999</v>
      </c>
      <c r="F7918">
        <v>0.69325000000000003</v>
      </c>
      <c r="G7918">
        <v>0.71865000000000001</v>
      </c>
      <c r="H7918">
        <v>0.99395</v>
      </c>
      <c r="I7918">
        <v>1.6250000000000001E-2</v>
      </c>
      <c r="J7918">
        <v>0.32784999999999997</v>
      </c>
      <c r="K7918">
        <v>0.56525000000000003</v>
      </c>
      <c r="L7918">
        <v>0.60214999999999996</v>
      </c>
    </row>
    <row r="7919" spans="1:12" x14ac:dyDescent="0.3">
      <c r="A7919">
        <v>7918</v>
      </c>
      <c r="B7919">
        <v>0.79174999999999995</v>
      </c>
      <c r="C7919">
        <v>0.95625000000000004</v>
      </c>
      <c r="D7919">
        <v>0.13885</v>
      </c>
      <c r="E7919">
        <v>0.69755</v>
      </c>
      <c r="F7919">
        <v>0.53134999999999999</v>
      </c>
      <c r="G7919">
        <v>0.89695000000000003</v>
      </c>
      <c r="H7919">
        <v>0.40194999999999997</v>
      </c>
      <c r="I7919">
        <v>0.11915000000000001</v>
      </c>
      <c r="J7919">
        <v>0.12375</v>
      </c>
      <c r="K7919">
        <v>0.22805</v>
      </c>
      <c r="L7919">
        <v>0.11125</v>
      </c>
    </row>
    <row r="7920" spans="1:12" x14ac:dyDescent="0.3">
      <c r="A7920">
        <v>7919</v>
      </c>
      <c r="B7920">
        <v>0.79185000000000005</v>
      </c>
      <c r="C7920">
        <v>0.20294999999999999</v>
      </c>
      <c r="D7920">
        <v>0.63154999999999994</v>
      </c>
      <c r="E7920">
        <v>0.90685000000000004</v>
      </c>
      <c r="F7920">
        <v>0.61995</v>
      </c>
      <c r="G7920">
        <v>0.10125000000000001</v>
      </c>
      <c r="H7920">
        <v>0.69474999999999998</v>
      </c>
      <c r="I7920">
        <v>0.73055000000000003</v>
      </c>
      <c r="J7920">
        <v>0.11094999999999999</v>
      </c>
      <c r="K7920">
        <v>0.55015000000000003</v>
      </c>
      <c r="L7920">
        <v>0.12354999999999999</v>
      </c>
    </row>
    <row r="7921" spans="1:12" x14ac:dyDescent="0.3">
      <c r="A7921">
        <v>7920</v>
      </c>
      <c r="B7921">
        <v>0.79195000000000004</v>
      </c>
      <c r="C7921">
        <v>0.13034999999999999</v>
      </c>
      <c r="D7921">
        <v>2.8049999999999999E-2</v>
      </c>
      <c r="E7921">
        <v>0.46884999999999999</v>
      </c>
      <c r="F7921">
        <v>0.58604999999999996</v>
      </c>
      <c r="G7921">
        <v>9.4500000000000001E-3</v>
      </c>
      <c r="H7921">
        <v>0.75485000000000002</v>
      </c>
      <c r="I7921">
        <v>0.45355000000000001</v>
      </c>
      <c r="J7921">
        <v>0.65664999999999996</v>
      </c>
      <c r="K7921">
        <v>0.12295</v>
      </c>
      <c r="L7921">
        <v>0.56935000000000002</v>
      </c>
    </row>
    <row r="7922" spans="1:12" x14ac:dyDescent="0.3">
      <c r="A7922">
        <v>7921</v>
      </c>
      <c r="B7922">
        <v>0.79205000000000003</v>
      </c>
      <c r="C7922">
        <v>0.95784999999999998</v>
      </c>
      <c r="D7922">
        <v>0.92035</v>
      </c>
      <c r="E7922">
        <v>0.56035000000000001</v>
      </c>
      <c r="F7922">
        <v>5.8549999999999998E-2</v>
      </c>
      <c r="G7922">
        <v>0.93945000000000001</v>
      </c>
      <c r="H7922">
        <v>0.29854999999999998</v>
      </c>
      <c r="I7922">
        <v>0.11685</v>
      </c>
      <c r="J7922">
        <v>0.40334999999999999</v>
      </c>
      <c r="K7922">
        <v>0.71755000000000002</v>
      </c>
      <c r="L7922">
        <v>0.14094999999999999</v>
      </c>
    </row>
    <row r="7923" spans="1:12" x14ac:dyDescent="0.3">
      <c r="A7923">
        <v>7922</v>
      </c>
      <c r="B7923">
        <v>0.79215000000000002</v>
      </c>
      <c r="C7923">
        <v>0.84045000000000003</v>
      </c>
      <c r="D7923">
        <v>0.49175000000000002</v>
      </c>
      <c r="E7923">
        <v>0.96055000000000001</v>
      </c>
      <c r="F7923">
        <v>0.12525</v>
      </c>
      <c r="G7923">
        <v>0.51805000000000001</v>
      </c>
      <c r="H7923">
        <v>0.87055000000000005</v>
      </c>
      <c r="I7923">
        <v>0.99565000000000003</v>
      </c>
      <c r="J7923">
        <v>0.33345000000000002</v>
      </c>
      <c r="K7923">
        <v>0.39124999999999999</v>
      </c>
      <c r="L7923">
        <v>0.52815000000000001</v>
      </c>
    </row>
    <row r="7924" spans="1:12" x14ac:dyDescent="0.3">
      <c r="A7924">
        <v>7923</v>
      </c>
      <c r="B7924">
        <v>0.79225000000000001</v>
      </c>
      <c r="C7924">
        <v>0.76495000000000002</v>
      </c>
      <c r="D7924">
        <v>0.97545000000000004</v>
      </c>
      <c r="E7924">
        <v>0.22905</v>
      </c>
      <c r="F7924">
        <v>0.26745000000000002</v>
      </c>
      <c r="G7924">
        <v>0.97804999999999997</v>
      </c>
      <c r="H7924">
        <v>0.52675000000000005</v>
      </c>
      <c r="I7924">
        <v>0.30575000000000002</v>
      </c>
      <c r="J7924">
        <v>0.85724999999999996</v>
      </c>
      <c r="K7924">
        <v>0.93725000000000003</v>
      </c>
      <c r="L7924">
        <v>0.60904999999999998</v>
      </c>
    </row>
    <row r="7925" spans="1:12" x14ac:dyDescent="0.3">
      <c r="A7925">
        <v>7924</v>
      </c>
      <c r="B7925">
        <v>0.79235</v>
      </c>
      <c r="C7925">
        <v>0.30395</v>
      </c>
      <c r="D7925">
        <v>0.42275000000000001</v>
      </c>
      <c r="E7925">
        <v>0.81725000000000003</v>
      </c>
      <c r="F7925">
        <v>0.91844999999999999</v>
      </c>
      <c r="G7925">
        <v>0.41875000000000001</v>
      </c>
      <c r="H7925">
        <v>0.96855000000000002</v>
      </c>
      <c r="I7925">
        <v>0.10505</v>
      </c>
      <c r="J7925">
        <v>0.23744999999999999</v>
      </c>
      <c r="K7925">
        <v>0.87905</v>
      </c>
      <c r="L7925">
        <v>0.14485000000000001</v>
      </c>
    </row>
    <row r="7926" spans="1:12" x14ac:dyDescent="0.3">
      <c r="A7926">
        <v>7925</v>
      </c>
      <c r="B7926">
        <v>0.79244999999999999</v>
      </c>
      <c r="C7926">
        <v>0.27484999999999998</v>
      </c>
      <c r="D7926">
        <v>0.51634999999999998</v>
      </c>
      <c r="E7926">
        <v>0.95235000000000003</v>
      </c>
      <c r="F7926">
        <v>0.27775</v>
      </c>
      <c r="G7926">
        <v>0.43495</v>
      </c>
      <c r="H7926">
        <v>0.79415000000000002</v>
      </c>
      <c r="I7926">
        <v>0.17194999999999999</v>
      </c>
      <c r="J7926">
        <v>0.20815</v>
      </c>
      <c r="K7926">
        <v>0.73494999999999999</v>
      </c>
      <c r="L7926">
        <v>0.85385</v>
      </c>
    </row>
    <row r="7927" spans="1:12" x14ac:dyDescent="0.3">
      <c r="A7927">
        <v>7926</v>
      </c>
      <c r="B7927">
        <v>0.79254999999999998</v>
      </c>
      <c r="C7927">
        <v>0.10795</v>
      </c>
      <c r="D7927">
        <v>7.4950000000000003E-2</v>
      </c>
      <c r="E7927">
        <v>0.32965</v>
      </c>
      <c r="F7927">
        <v>0.33324999999999999</v>
      </c>
      <c r="G7927">
        <v>4.335E-2</v>
      </c>
      <c r="H7927">
        <v>5.45E-3</v>
      </c>
      <c r="I7927">
        <v>0.84584999999999999</v>
      </c>
      <c r="J7927">
        <v>0.60824999999999996</v>
      </c>
      <c r="K7927">
        <v>0.51224999999999998</v>
      </c>
      <c r="L7927">
        <v>0.46355000000000002</v>
      </c>
    </row>
    <row r="7928" spans="1:12" x14ac:dyDescent="0.3">
      <c r="A7928">
        <v>7927</v>
      </c>
      <c r="B7928">
        <v>0.79264999999999997</v>
      </c>
      <c r="C7928">
        <v>0.24904999999999999</v>
      </c>
      <c r="D7928">
        <v>0.23455000000000001</v>
      </c>
      <c r="E7928">
        <v>0.72994999999999999</v>
      </c>
      <c r="F7928">
        <v>0.66415000000000002</v>
      </c>
      <c r="G7928">
        <v>0.11475</v>
      </c>
      <c r="H7928">
        <v>0.16025</v>
      </c>
      <c r="I7928">
        <v>0.96665000000000001</v>
      </c>
      <c r="J7928">
        <v>0.14244999999999999</v>
      </c>
      <c r="K7928">
        <v>0.25905</v>
      </c>
      <c r="L7928">
        <v>0.44814999999999999</v>
      </c>
    </row>
    <row r="7929" spans="1:12" x14ac:dyDescent="0.3">
      <c r="A7929">
        <v>7928</v>
      </c>
      <c r="B7929">
        <v>0.79274999999999995</v>
      </c>
      <c r="C7929">
        <v>0.28455000000000003</v>
      </c>
      <c r="D7929">
        <v>0.54015000000000002</v>
      </c>
      <c r="E7929">
        <v>0.69284999999999997</v>
      </c>
      <c r="F7929">
        <v>0.11055</v>
      </c>
      <c r="G7929">
        <v>0.86145000000000005</v>
      </c>
      <c r="H7929">
        <v>0.20855000000000001</v>
      </c>
      <c r="I7929">
        <v>1.515E-2</v>
      </c>
      <c r="J7929">
        <v>0.65944999999999998</v>
      </c>
      <c r="K7929">
        <v>0.74824999999999997</v>
      </c>
      <c r="L7929">
        <v>0.77915000000000001</v>
      </c>
    </row>
    <row r="7930" spans="1:12" x14ac:dyDescent="0.3">
      <c r="A7930">
        <v>7929</v>
      </c>
      <c r="B7930">
        <v>0.79285000000000005</v>
      </c>
      <c r="C7930">
        <v>0.64205000000000001</v>
      </c>
      <c r="D7930">
        <v>0.38855000000000001</v>
      </c>
      <c r="E7930">
        <v>0.49014999999999997</v>
      </c>
      <c r="F7930">
        <v>0.66005000000000003</v>
      </c>
      <c r="G7930">
        <v>0.76295000000000002</v>
      </c>
      <c r="H7930">
        <v>0.41034999999999999</v>
      </c>
      <c r="I7930">
        <v>0.39965000000000001</v>
      </c>
      <c r="J7930">
        <v>0.62785000000000002</v>
      </c>
      <c r="K7930">
        <v>0.11475</v>
      </c>
      <c r="L7930">
        <v>0.95704999999999996</v>
      </c>
    </row>
    <row r="7931" spans="1:12" x14ac:dyDescent="0.3">
      <c r="A7931">
        <v>7930</v>
      </c>
      <c r="B7931">
        <v>0.79295000000000004</v>
      </c>
      <c r="C7931">
        <v>0.20405000000000001</v>
      </c>
      <c r="D7931">
        <v>0.60255000000000003</v>
      </c>
      <c r="E7931">
        <v>0.32784999999999997</v>
      </c>
      <c r="F7931">
        <v>9.3049999999999994E-2</v>
      </c>
      <c r="G7931">
        <v>0.85875000000000001</v>
      </c>
      <c r="H7931">
        <v>9.4500000000000001E-3</v>
      </c>
      <c r="I7931">
        <v>0.31664999999999999</v>
      </c>
      <c r="J7931">
        <v>7.2050000000000003E-2</v>
      </c>
      <c r="K7931">
        <v>0.72235000000000005</v>
      </c>
      <c r="L7931">
        <v>0.28215000000000001</v>
      </c>
    </row>
    <row r="7932" spans="1:12" x14ac:dyDescent="0.3">
      <c r="A7932">
        <v>7931</v>
      </c>
      <c r="B7932">
        <v>0.79305000000000003</v>
      </c>
      <c r="C7932">
        <v>0.46305000000000002</v>
      </c>
      <c r="D7932">
        <v>0.14135</v>
      </c>
      <c r="E7932">
        <v>0.13205</v>
      </c>
      <c r="F7932">
        <v>7.8649999999999998E-2</v>
      </c>
      <c r="G7932">
        <v>0.28505000000000003</v>
      </c>
      <c r="H7932">
        <v>0.13255</v>
      </c>
      <c r="I7932">
        <v>0.59914999999999996</v>
      </c>
      <c r="J7932">
        <v>0.69255</v>
      </c>
      <c r="K7932">
        <v>0.31614999999999999</v>
      </c>
      <c r="L7932">
        <v>0.51005</v>
      </c>
    </row>
    <row r="7933" spans="1:12" x14ac:dyDescent="0.3">
      <c r="A7933">
        <v>7932</v>
      </c>
      <c r="B7933">
        <v>0.79315000000000002</v>
      </c>
      <c r="C7933">
        <v>0.96745000000000003</v>
      </c>
      <c r="D7933">
        <v>4.555E-2</v>
      </c>
      <c r="E7933">
        <v>0.14255000000000001</v>
      </c>
      <c r="F7933">
        <v>0.84624999999999995</v>
      </c>
      <c r="G7933">
        <v>0.33524999999999999</v>
      </c>
      <c r="H7933">
        <v>0.25214999999999999</v>
      </c>
      <c r="I7933">
        <v>0.90705000000000002</v>
      </c>
      <c r="J7933">
        <v>0.59035000000000004</v>
      </c>
      <c r="K7933">
        <v>0.38045000000000001</v>
      </c>
      <c r="L7933">
        <v>0.40144999999999997</v>
      </c>
    </row>
    <row r="7934" spans="1:12" x14ac:dyDescent="0.3">
      <c r="A7934">
        <v>7933</v>
      </c>
      <c r="B7934">
        <v>0.79325000000000001</v>
      </c>
      <c r="C7934">
        <v>0.81755</v>
      </c>
      <c r="D7934">
        <v>0.57745000000000002</v>
      </c>
      <c r="E7934">
        <v>0.91144999999999998</v>
      </c>
      <c r="F7934">
        <v>0.14785000000000001</v>
      </c>
      <c r="G7934">
        <v>0.88665000000000005</v>
      </c>
      <c r="H7934">
        <v>1.685E-2</v>
      </c>
      <c r="I7934">
        <v>0.54425000000000001</v>
      </c>
      <c r="J7934">
        <v>0.34455000000000002</v>
      </c>
      <c r="K7934">
        <v>0.29765000000000003</v>
      </c>
      <c r="L7934">
        <v>0.73314999999999997</v>
      </c>
    </row>
    <row r="7935" spans="1:12" x14ac:dyDescent="0.3">
      <c r="A7935">
        <v>7934</v>
      </c>
      <c r="B7935">
        <v>0.79335</v>
      </c>
      <c r="C7935">
        <v>0.97914999999999996</v>
      </c>
      <c r="D7935">
        <v>0.59075</v>
      </c>
      <c r="E7935">
        <v>0.79315000000000002</v>
      </c>
      <c r="F7935">
        <v>0.43695000000000001</v>
      </c>
      <c r="G7935">
        <v>0.42704999999999999</v>
      </c>
      <c r="H7935">
        <v>0.37225000000000003</v>
      </c>
      <c r="I7935">
        <v>0.62065000000000003</v>
      </c>
      <c r="J7935">
        <v>0.90985000000000005</v>
      </c>
      <c r="K7935">
        <v>0.58765000000000001</v>
      </c>
      <c r="L7935">
        <v>0.79625000000000001</v>
      </c>
    </row>
    <row r="7936" spans="1:12" x14ac:dyDescent="0.3">
      <c r="A7936">
        <v>7935</v>
      </c>
      <c r="B7936">
        <v>0.79344999999999999</v>
      </c>
      <c r="C7936">
        <v>2.325E-2</v>
      </c>
      <c r="D7936">
        <v>0.14144999999999999</v>
      </c>
      <c r="E7936">
        <v>5.9950000000000003E-2</v>
      </c>
      <c r="F7936">
        <v>0.85665000000000002</v>
      </c>
      <c r="G7936">
        <v>0.73604999999999998</v>
      </c>
      <c r="H7936">
        <v>0.38774999999999998</v>
      </c>
      <c r="I7936">
        <v>0.38095000000000001</v>
      </c>
      <c r="J7936">
        <v>0.42964999999999998</v>
      </c>
      <c r="K7936">
        <v>0.13625000000000001</v>
      </c>
      <c r="L7936">
        <v>0.75065000000000004</v>
      </c>
    </row>
    <row r="7937" spans="1:12" x14ac:dyDescent="0.3">
      <c r="A7937">
        <v>7936</v>
      </c>
      <c r="B7937">
        <v>0.79354999999999998</v>
      </c>
      <c r="C7937">
        <v>0.95965</v>
      </c>
      <c r="D7937">
        <v>0.14244999999999999</v>
      </c>
      <c r="E7937">
        <v>6.9849999999999995E-2</v>
      </c>
      <c r="F7937">
        <v>0.26524999999999999</v>
      </c>
      <c r="G7937">
        <v>0.58984999999999999</v>
      </c>
      <c r="H7937">
        <v>0.18104999999999999</v>
      </c>
      <c r="I7937">
        <v>0.34465000000000001</v>
      </c>
      <c r="J7937">
        <v>0.31914999999999999</v>
      </c>
      <c r="K7937">
        <v>0.88754999999999995</v>
      </c>
      <c r="L7937">
        <v>0.50775000000000003</v>
      </c>
    </row>
    <row r="7938" spans="1:12" x14ac:dyDescent="0.3">
      <c r="A7938">
        <v>7937</v>
      </c>
      <c r="B7938">
        <v>0.79364999999999997</v>
      </c>
      <c r="C7938">
        <v>0.79584999999999995</v>
      </c>
      <c r="D7938">
        <v>0.80725000000000002</v>
      </c>
      <c r="E7938">
        <v>0.62544999999999995</v>
      </c>
      <c r="F7938">
        <v>0.59304999999999997</v>
      </c>
      <c r="G7938">
        <v>3.465E-2</v>
      </c>
      <c r="H7938">
        <v>0.99014999999999997</v>
      </c>
      <c r="I7938">
        <v>0.85075000000000001</v>
      </c>
      <c r="J7938">
        <v>3.015E-2</v>
      </c>
      <c r="K7938">
        <v>0.93464999999999998</v>
      </c>
      <c r="L7938">
        <v>0.42085</v>
      </c>
    </row>
    <row r="7939" spans="1:12" x14ac:dyDescent="0.3">
      <c r="A7939">
        <v>7938</v>
      </c>
      <c r="B7939">
        <v>0.79374999999999996</v>
      </c>
      <c r="C7939">
        <v>0.21955</v>
      </c>
      <c r="D7939">
        <v>0.45134999999999997</v>
      </c>
      <c r="E7939">
        <v>0.52744999999999997</v>
      </c>
      <c r="F7939">
        <v>0.87775000000000003</v>
      </c>
      <c r="G7939">
        <v>0.70065</v>
      </c>
      <c r="H7939">
        <v>0.80505000000000004</v>
      </c>
      <c r="I7939">
        <v>0.17795</v>
      </c>
      <c r="J7939">
        <v>0.10315000000000001</v>
      </c>
      <c r="K7939">
        <v>0.28134999999999999</v>
      </c>
      <c r="L7939">
        <v>0.41794999999999999</v>
      </c>
    </row>
    <row r="7940" spans="1:12" x14ac:dyDescent="0.3">
      <c r="A7940">
        <v>7939</v>
      </c>
      <c r="B7940">
        <v>0.79384999999999994</v>
      </c>
      <c r="C7940">
        <v>0.71704999999999997</v>
      </c>
      <c r="D7940">
        <v>0.31664999999999999</v>
      </c>
      <c r="E7940">
        <v>0.42325000000000002</v>
      </c>
      <c r="F7940">
        <v>0.56205000000000005</v>
      </c>
      <c r="G7940">
        <v>0.41815000000000002</v>
      </c>
      <c r="H7940">
        <v>0.22905</v>
      </c>
      <c r="I7940">
        <v>0.78544999999999998</v>
      </c>
      <c r="J7940">
        <v>0.41034999999999999</v>
      </c>
      <c r="K7940">
        <v>0.59704999999999997</v>
      </c>
      <c r="L7940">
        <v>0.92374999999999996</v>
      </c>
    </row>
    <row r="7941" spans="1:12" x14ac:dyDescent="0.3">
      <c r="A7941">
        <v>7940</v>
      </c>
      <c r="B7941">
        <v>0.79395000000000004</v>
      </c>
      <c r="C7941">
        <v>0.66505000000000003</v>
      </c>
      <c r="D7941">
        <v>0.90695000000000003</v>
      </c>
      <c r="E7941">
        <v>0.64964999999999995</v>
      </c>
      <c r="F7941">
        <v>0.59545000000000003</v>
      </c>
      <c r="G7941">
        <v>0.89644999999999997</v>
      </c>
      <c r="H7941">
        <v>7.1249999999999994E-2</v>
      </c>
      <c r="I7941">
        <v>0.56645000000000001</v>
      </c>
      <c r="J7941">
        <v>0.29665000000000002</v>
      </c>
      <c r="K7941">
        <v>0.63934999999999997</v>
      </c>
      <c r="L7941">
        <v>0.75314999999999999</v>
      </c>
    </row>
    <row r="7942" spans="1:12" x14ac:dyDescent="0.3">
      <c r="A7942">
        <v>7941</v>
      </c>
      <c r="B7942">
        <v>0.79405000000000003</v>
      </c>
      <c r="C7942">
        <v>0.50685000000000002</v>
      </c>
      <c r="D7942">
        <v>0.32805000000000001</v>
      </c>
      <c r="E7942">
        <v>0.14205000000000001</v>
      </c>
      <c r="F7942">
        <v>0.30885000000000001</v>
      </c>
      <c r="G7942">
        <v>8.5150000000000003E-2</v>
      </c>
      <c r="H7942">
        <v>4.5449999999999997E-2</v>
      </c>
      <c r="I7942">
        <v>0.51324999999999998</v>
      </c>
      <c r="J7942">
        <v>0.74314999999999998</v>
      </c>
      <c r="K7942">
        <v>0.69735000000000003</v>
      </c>
      <c r="L7942">
        <v>0.47785</v>
      </c>
    </row>
    <row r="7943" spans="1:12" x14ac:dyDescent="0.3">
      <c r="A7943">
        <v>7942</v>
      </c>
      <c r="B7943">
        <v>0.79415000000000002</v>
      </c>
      <c r="C7943">
        <v>0.26574999999999999</v>
      </c>
      <c r="D7943">
        <v>0.39895000000000003</v>
      </c>
      <c r="E7943">
        <v>0.94515000000000005</v>
      </c>
      <c r="F7943">
        <v>0.79464999999999997</v>
      </c>
      <c r="G7943">
        <v>0.99024999999999996</v>
      </c>
      <c r="H7943">
        <v>0.63095000000000001</v>
      </c>
      <c r="I7943">
        <v>0.57725000000000004</v>
      </c>
      <c r="J7943">
        <v>0.28844999999999998</v>
      </c>
      <c r="K7943">
        <v>0.29494999999999999</v>
      </c>
      <c r="L7943">
        <v>0.13825000000000001</v>
      </c>
    </row>
    <row r="7944" spans="1:12" x14ac:dyDescent="0.3">
      <c r="A7944">
        <v>7943</v>
      </c>
      <c r="B7944">
        <v>0.79425000000000001</v>
      </c>
      <c r="C7944">
        <v>0.61865000000000003</v>
      </c>
      <c r="D7944">
        <v>0.43675000000000003</v>
      </c>
      <c r="E7944">
        <v>0.19095000000000001</v>
      </c>
      <c r="F7944">
        <v>5.5649999999999998E-2</v>
      </c>
      <c r="G7944">
        <v>2.325E-2</v>
      </c>
      <c r="H7944">
        <v>0.18604999999999999</v>
      </c>
      <c r="I7944">
        <v>1.1350000000000001E-2</v>
      </c>
      <c r="J7944">
        <v>7.6249999999999998E-2</v>
      </c>
      <c r="K7944">
        <v>0.52205000000000001</v>
      </c>
      <c r="L7944">
        <v>0.12365</v>
      </c>
    </row>
    <row r="7945" spans="1:12" x14ac:dyDescent="0.3">
      <c r="A7945">
        <v>7944</v>
      </c>
      <c r="B7945">
        <v>0.79435</v>
      </c>
      <c r="C7945">
        <v>0.71155000000000002</v>
      </c>
      <c r="D7945">
        <v>0.97175</v>
      </c>
      <c r="E7945">
        <v>0.86695</v>
      </c>
      <c r="F7945">
        <v>0.13585</v>
      </c>
      <c r="G7945">
        <v>0.78705000000000003</v>
      </c>
      <c r="H7945">
        <v>0.61134999999999995</v>
      </c>
      <c r="I7945">
        <v>0.52375000000000005</v>
      </c>
      <c r="J7945">
        <v>0.99685000000000001</v>
      </c>
      <c r="K7945">
        <v>0.96494999999999997</v>
      </c>
      <c r="L7945">
        <v>0.83884999999999998</v>
      </c>
    </row>
    <row r="7946" spans="1:12" x14ac:dyDescent="0.3">
      <c r="A7946">
        <v>7945</v>
      </c>
      <c r="B7946">
        <v>0.79444999999999999</v>
      </c>
      <c r="C7946">
        <v>0.84665000000000001</v>
      </c>
      <c r="D7946">
        <v>0.77295000000000003</v>
      </c>
      <c r="E7946">
        <v>0.48225000000000001</v>
      </c>
      <c r="F7946">
        <v>0.96835000000000004</v>
      </c>
      <c r="G7946">
        <v>0.50595000000000001</v>
      </c>
      <c r="H7946">
        <v>0.65185000000000004</v>
      </c>
      <c r="I7946">
        <v>0.88095000000000001</v>
      </c>
      <c r="J7946">
        <v>0.71174999999999999</v>
      </c>
      <c r="K7946">
        <v>0.58104999999999996</v>
      </c>
      <c r="L7946">
        <v>0.34034999999999999</v>
      </c>
    </row>
    <row r="7947" spans="1:12" x14ac:dyDescent="0.3">
      <c r="A7947">
        <v>7946</v>
      </c>
      <c r="B7947">
        <v>0.79454999999999998</v>
      </c>
      <c r="C7947">
        <v>0.55984999999999996</v>
      </c>
      <c r="D7947">
        <v>0.61385000000000001</v>
      </c>
      <c r="E7947">
        <v>0.96594999999999998</v>
      </c>
      <c r="F7947">
        <v>0.29625000000000001</v>
      </c>
      <c r="G7947">
        <v>0.92664999999999997</v>
      </c>
      <c r="H7947">
        <v>8.3750000000000005E-2</v>
      </c>
      <c r="I7947">
        <v>0.53125</v>
      </c>
      <c r="J7947">
        <v>0.31214999999999998</v>
      </c>
      <c r="K7947">
        <v>0.42165000000000002</v>
      </c>
      <c r="L7947">
        <v>0.36144999999999999</v>
      </c>
    </row>
    <row r="7948" spans="1:12" x14ac:dyDescent="0.3">
      <c r="A7948">
        <v>7947</v>
      </c>
      <c r="B7948">
        <v>0.79464999999999997</v>
      </c>
      <c r="C7948">
        <v>0.32064999999999999</v>
      </c>
      <c r="D7948">
        <v>0.67415000000000003</v>
      </c>
      <c r="E7948">
        <v>0.33875</v>
      </c>
      <c r="F7948">
        <v>0.16014999999999999</v>
      </c>
      <c r="G7948">
        <v>0.95274999999999999</v>
      </c>
      <c r="H7948">
        <v>0.22935</v>
      </c>
      <c r="I7948">
        <v>0.92664999999999997</v>
      </c>
      <c r="J7948">
        <v>0.23244999999999999</v>
      </c>
      <c r="K7948">
        <v>0.27834999999999999</v>
      </c>
      <c r="L7948">
        <v>0.45855000000000001</v>
      </c>
    </row>
    <row r="7949" spans="1:12" x14ac:dyDescent="0.3">
      <c r="A7949">
        <v>7948</v>
      </c>
      <c r="B7949">
        <v>0.79474999999999996</v>
      </c>
      <c r="C7949">
        <v>0.74655000000000005</v>
      </c>
      <c r="D7949">
        <v>0.80884999999999996</v>
      </c>
      <c r="E7949">
        <v>0.36194999999999999</v>
      </c>
      <c r="F7949">
        <v>0.42365000000000003</v>
      </c>
      <c r="G7949">
        <v>0.60765000000000002</v>
      </c>
      <c r="H7949">
        <v>0.31355</v>
      </c>
      <c r="I7949">
        <v>0.92684999999999995</v>
      </c>
      <c r="J7949">
        <v>0.23155000000000001</v>
      </c>
      <c r="K7949">
        <v>0.63034999999999997</v>
      </c>
      <c r="L7949">
        <v>0.91795000000000004</v>
      </c>
    </row>
    <row r="7950" spans="1:12" x14ac:dyDescent="0.3">
      <c r="A7950">
        <v>7949</v>
      </c>
      <c r="B7950">
        <v>0.79484999999999995</v>
      </c>
      <c r="C7950">
        <v>0.14485000000000001</v>
      </c>
      <c r="D7950">
        <v>0.61724999999999997</v>
      </c>
      <c r="E7950">
        <v>0.39705000000000001</v>
      </c>
      <c r="F7950">
        <v>0.17555000000000001</v>
      </c>
      <c r="G7950">
        <v>8.2750000000000004E-2</v>
      </c>
      <c r="H7950">
        <v>7.7549999999999994E-2</v>
      </c>
      <c r="I7950">
        <v>0.42335</v>
      </c>
      <c r="J7950">
        <v>0.23194999999999999</v>
      </c>
      <c r="K7950">
        <v>5.1150000000000001E-2</v>
      </c>
      <c r="L7950">
        <v>0.21795</v>
      </c>
    </row>
    <row r="7951" spans="1:12" x14ac:dyDescent="0.3">
      <c r="A7951">
        <v>7950</v>
      </c>
      <c r="B7951">
        <v>0.79495000000000005</v>
      </c>
      <c r="C7951">
        <v>0.76065000000000005</v>
      </c>
      <c r="D7951">
        <v>5.0250000000000003E-2</v>
      </c>
      <c r="E7951">
        <v>6.2449999999999999E-2</v>
      </c>
      <c r="F7951">
        <v>6.6949999999999996E-2</v>
      </c>
      <c r="G7951">
        <v>0.18955</v>
      </c>
      <c r="H7951">
        <v>0.86745000000000005</v>
      </c>
      <c r="I7951">
        <v>0.99214999999999998</v>
      </c>
      <c r="J7951">
        <v>0.17865</v>
      </c>
      <c r="K7951">
        <v>0.27374999999999999</v>
      </c>
      <c r="L7951">
        <v>0.32884999999999998</v>
      </c>
    </row>
    <row r="7952" spans="1:12" x14ac:dyDescent="0.3">
      <c r="A7952">
        <v>7951</v>
      </c>
      <c r="B7952">
        <v>0.79505000000000003</v>
      </c>
      <c r="C7952">
        <v>0.29775000000000001</v>
      </c>
      <c r="D7952">
        <v>7.535E-2</v>
      </c>
      <c r="E7952">
        <v>0.89905000000000002</v>
      </c>
      <c r="F7952">
        <v>0.94864999999999999</v>
      </c>
      <c r="G7952">
        <v>0.12695000000000001</v>
      </c>
      <c r="H7952">
        <v>0.93095000000000006</v>
      </c>
      <c r="I7952">
        <v>0.97294999999999998</v>
      </c>
      <c r="J7952">
        <v>0.21174999999999999</v>
      </c>
      <c r="K7952">
        <v>0.10335</v>
      </c>
      <c r="L7952">
        <v>0.87504999999999999</v>
      </c>
    </row>
    <row r="7953" spans="1:12" x14ac:dyDescent="0.3">
      <c r="A7953">
        <v>7952</v>
      </c>
      <c r="B7953">
        <v>0.79515000000000002</v>
      </c>
      <c r="C7953">
        <v>0.15755</v>
      </c>
      <c r="D7953">
        <v>0.22055</v>
      </c>
      <c r="E7953">
        <v>0.85075000000000001</v>
      </c>
      <c r="F7953">
        <v>0.59945000000000004</v>
      </c>
      <c r="G7953">
        <v>0.88055000000000005</v>
      </c>
      <c r="H7953">
        <v>0.80025000000000002</v>
      </c>
      <c r="I7953">
        <v>0.71675</v>
      </c>
      <c r="J7953">
        <v>0.90774999999999995</v>
      </c>
      <c r="K7953">
        <v>0.81855</v>
      </c>
      <c r="L7953">
        <v>7.2950000000000001E-2</v>
      </c>
    </row>
    <row r="7954" spans="1:12" x14ac:dyDescent="0.3">
      <c r="A7954">
        <v>7953</v>
      </c>
      <c r="B7954">
        <v>0.79525000000000001</v>
      </c>
      <c r="C7954">
        <v>0.32295000000000001</v>
      </c>
      <c r="D7954">
        <v>0.40675</v>
      </c>
      <c r="E7954">
        <v>0.43104999999999999</v>
      </c>
      <c r="F7954">
        <v>0.50544999999999995</v>
      </c>
      <c r="G7954">
        <v>0.96465000000000001</v>
      </c>
      <c r="H7954">
        <v>0.32414999999999999</v>
      </c>
      <c r="I7954">
        <v>0.97935000000000005</v>
      </c>
      <c r="J7954">
        <v>0.45495000000000002</v>
      </c>
      <c r="K7954">
        <v>0.44395000000000001</v>
      </c>
      <c r="L7954">
        <v>0.37275000000000003</v>
      </c>
    </row>
    <row r="7955" spans="1:12" x14ac:dyDescent="0.3">
      <c r="A7955">
        <v>7954</v>
      </c>
      <c r="B7955">
        <v>0.79535</v>
      </c>
      <c r="C7955">
        <v>0.54635</v>
      </c>
      <c r="D7955">
        <v>0.95004999999999995</v>
      </c>
      <c r="E7955">
        <v>8.2549999999999998E-2</v>
      </c>
      <c r="F7955">
        <v>0.88975000000000004</v>
      </c>
      <c r="G7955">
        <v>0.40705000000000002</v>
      </c>
      <c r="H7955">
        <v>0.50544999999999995</v>
      </c>
      <c r="I7955">
        <v>0.80874999999999997</v>
      </c>
      <c r="J7955">
        <v>0.88614999999999999</v>
      </c>
      <c r="K7955">
        <v>0.54035</v>
      </c>
      <c r="L7955">
        <v>0.86634999999999995</v>
      </c>
    </row>
    <row r="7956" spans="1:12" x14ac:dyDescent="0.3">
      <c r="A7956">
        <v>7955</v>
      </c>
      <c r="B7956">
        <v>0.79544999999999999</v>
      </c>
      <c r="C7956">
        <v>0.80295000000000005</v>
      </c>
      <c r="D7956">
        <v>0.68374999999999997</v>
      </c>
      <c r="E7956">
        <v>1.155E-2</v>
      </c>
      <c r="F7956">
        <v>0.45184999999999997</v>
      </c>
      <c r="G7956">
        <v>0.32655000000000001</v>
      </c>
      <c r="H7956">
        <v>0.18495</v>
      </c>
      <c r="I7956">
        <v>0.26484999999999997</v>
      </c>
      <c r="J7956">
        <v>0.32595000000000002</v>
      </c>
      <c r="K7956">
        <v>0.65925</v>
      </c>
      <c r="L7956">
        <v>0.64175000000000004</v>
      </c>
    </row>
    <row r="7957" spans="1:12" x14ac:dyDescent="0.3">
      <c r="A7957">
        <v>7956</v>
      </c>
      <c r="B7957">
        <v>0.79554999999999998</v>
      </c>
      <c r="C7957">
        <v>0.78185000000000004</v>
      </c>
      <c r="D7957">
        <v>0.68015000000000003</v>
      </c>
      <c r="E7957">
        <v>0.55384999999999995</v>
      </c>
      <c r="F7957">
        <v>0.69464999999999999</v>
      </c>
      <c r="G7957">
        <v>0.28194999999999998</v>
      </c>
      <c r="H7957">
        <v>0.83274999999999999</v>
      </c>
      <c r="I7957">
        <v>0.40394999999999998</v>
      </c>
      <c r="J7957">
        <v>0.92264999999999997</v>
      </c>
      <c r="K7957">
        <v>0.53285000000000005</v>
      </c>
      <c r="L7957">
        <v>0.37504999999999999</v>
      </c>
    </row>
    <row r="7958" spans="1:12" x14ac:dyDescent="0.3">
      <c r="A7958">
        <v>7957</v>
      </c>
      <c r="B7958">
        <v>0.79564999999999997</v>
      </c>
      <c r="C7958">
        <v>0.28244999999999998</v>
      </c>
      <c r="D7958">
        <v>7.9149999999999998E-2</v>
      </c>
      <c r="E7958">
        <v>0.16055</v>
      </c>
      <c r="F7958">
        <v>0.84524999999999995</v>
      </c>
      <c r="G7958">
        <v>0.77895000000000003</v>
      </c>
      <c r="H7958">
        <v>0.32524999999999998</v>
      </c>
      <c r="I7958">
        <v>0.99434999999999996</v>
      </c>
      <c r="J7958">
        <v>0.71274999999999999</v>
      </c>
      <c r="K7958">
        <v>0.23055</v>
      </c>
      <c r="L7958">
        <v>5.7549999999999997E-2</v>
      </c>
    </row>
    <row r="7959" spans="1:12" x14ac:dyDescent="0.3">
      <c r="A7959">
        <v>7958</v>
      </c>
      <c r="B7959">
        <v>0.79574999999999996</v>
      </c>
      <c r="C7959">
        <v>0.69664999999999999</v>
      </c>
      <c r="D7959">
        <v>0.56564999999999999</v>
      </c>
      <c r="E7959">
        <v>0.51824999999999999</v>
      </c>
      <c r="F7959">
        <v>0.54225000000000001</v>
      </c>
      <c r="G7959">
        <v>0.94725000000000004</v>
      </c>
      <c r="H7959">
        <v>4.45E-3</v>
      </c>
      <c r="I7959">
        <v>0.51765000000000005</v>
      </c>
      <c r="J7959">
        <v>0.43435000000000001</v>
      </c>
      <c r="K7959">
        <v>0.98204999999999998</v>
      </c>
      <c r="L7959">
        <v>0.36604999999999999</v>
      </c>
    </row>
    <row r="7960" spans="1:12" x14ac:dyDescent="0.3">
      <c r="A7960">
        <v>7959</v>
      </c>
      <c r="B7960">
        <v>0.79584999999999995</v>
      </c>
      <c r="C7960">
        <v>0.67074999999999996</v>
      </c>
      <c r="D7960">
        <v>0.71845000000000003</v>
      </c>
      <c r="E7960">
        <v>0.91595000000000004</v>
      </c>
      <c r="F7960">
        <v>0.46755000000000002</v>
      </c>
      <c r="G7960">
        <v>0.79964999999999997</v>
      </c>
      <c r="H7960">
        <v>0.35385</v>
      </c>
      <c r="I7960">
        <v>0.82225000000000004</v>
      </c>
      <c r="J7960">
        <v>0.76985000000000003</v>
      </c>
      <c r="K7960">
        <v>0.65164999999999995</v>
      </c>
      <c r="L7960">
        <v>0.44635000000000002</v>
      </c>
    </row>
    <row r="7961" spans="1:12" x14ac:dyDescent="0.3">
      <c r="A7961">
        <v>7960</v>
      </c>
      <c r="B7961">
        <v>0.79595000000000005</v>
      </c>
      <c r="C7961">
        <v>0.98114999999999997</v>
      </c>
      <c r="D7961">
        <v>0.83855000000000002</v>
      </c>
      <c r="E7961">
        <v>6.3499999999999997E-3</v>
      </c>
      <c r="F7961">
        <v>0.61275000000000002</v>
      </c>
      <c r="G7961">
        <v>0.26095000000000002</v>
      </c>
      <c r="H7961">
        <v>0.97384999999999999</v>
      </c>
      <c r="I7961">
        <v>0.83645000000000003</v>
      </c>
      <c r="J7961">
        <v>7.3050000000000004E-2</v>
      </c>
      <c r="K7961">
        <v>0.67284999999999995</v>
      </c>
      <c r="L7961">
        <v>0.12975</v>
      </c>
    </row>
    <row r="7962" spans="1:12" x14ac:dyDescent="0.3">
      <c r="A7962">
        <v>7961</v>
      </c>
      <c r="B7962">
        <v>0.79605000000000004</v>
      </c>
      <c r="C7962">
        <v>0.81684999999999997</v>
      </c>
      <c r="D7962">
        <v>0.24775</v>
      </c>
      <c r="E7962">
        <v>0.10265000000000001</v>
      </c>
      <c r="F7962">
        <v>0.37595000000000001</v>
      </c>
      <c r="G7962">
        <v>0.76575000000000004</v>
      </c>
      <c r="H7962">
        <v>4.4450000000000003E-2</v>
      </c>
      <c r="I7962">
        <v>0.86104999999999998</v>
      </c>
      <c r="J7962">
        <v>0.41965000000000002</v>
      </c>
      <c r="K7962">
        <v>0.80605000000000004</v>
      </c>
      <c r="L7962">
        <v>0.80564999999999998</v>
      </c>
    </row>
    <row r="7963" spans="1:12" x14ac:dyDescent="0.3">
      <c r="A7963">
        <v>7962</v>
      </c>
      <c r="B7963">
        <v>0.79615000000000002</v>
      </c>
      <c r="C7963">
        <v>0.34684999999999999</v>
      </c>
      <c r="D7963">
        <v>0.73114999999999997</v>
      </c>
      <c r="E7963">
        <v>0.47654999999999997</v>
      </c>
      <c r="F7963">
        <v>0.31125000000000003</v>
      </c>
      <c r="G7963">
        <v>0.67025000000000001</v>
      </c>
      <c r="H7963">
        <v>4.965E-2</v>
      </c>
      <c r="I7963">
        <v>5.5649999999999998E-2</v>
      </c>
      <c r="J7963">
        <v>0.93694999999999995</v>
      </c>
      <c r="K7963">
        <v>0.94404999999999994</v>
      </c>
      <c r="L7963">
        <v>0.61914999999999998</v>
      </c>
    </row>
    <row r="7964" spans="1:12" x14ac:dyDescent="0.3">
      <c r="A7964">
        <v>7963</v>
      </c>
      <c r="B7964">
        <v>0.79625000000000001</v>
      </c>
      <c r="C7964">
        <v>0.90685000000000004</v>
      </c>
      <c r="D7964">
        <v>0.72755000000000003</v>
      </c>
      <c r="E7964">
        <v>3.065E-2</v>
      </c>
      <c r="F7964">
        <v>0.38984999999999997</v>
      </c>
      <c r="G7964">
        <v>0.88065000000000004</v>
      </c>
      <c r="H7964">
        <v>0.86934999999999996</v>
      </c>
      <c r="I7964">
        <v>0.65315000000000001</v>
      </c>
      <c r="J7964">
        <v>0.59594999999999998</v>
      </c>
      <c r="K7964">
        <v>0.61955000000000005</v>
      </c>
      <c r="L7964">
        <v>0.45224999999999999</v>
      </c>
    </row>
    <row r="7965" spans="1:12" x14ac:dyDescent="0.3">
      <c r="A7965">
        <v>7964</v>
      </c>
      <c r="B7965">
        <v>0.79635</v>
      </c>
      <c r="C7965">
        <v>0.70235000000000003</v>
      </c>
      <c r="D7965">
        <v>0.75705</v>
      </c>
      <c r="E7965">
        <v>0.28625</v>
      </c>
      <c r="F7965">
        <v>0.65954999999999997</v>
      </c>
      <c r="G7965">
        <v>0.17735000000000001</v>
      </c>
      <c r="H7965">
        <v>0.12565000000000001</v>
      </c>
      <c r="I7965">
        <v>3.5150000000000001E-2</v>
      </c>
      <c r="J7965">
        <v>0.55595000000000006</v>
      </c>
      <c r="K7965">
        <v>0.38395000000000001</v>
      </c>
      <c r="L7965">
        <v>0.59084999999999999</v>
      </c>
    </row>
    <row r="7966" spans="1:12" x14ac:dyDescent="0.3">
      <c r="A7966">
        <v>7965</v>
      </c>
      <c r="B7966">
        <v>0.79644999999999999</v>
      </c>
      <c r="C7966">
        <v>0.23815</v>
      </c>
      <c r="D7966">
        <v>0.47735</v>
      </c>
      <c r="E7966">
        <v>0.41394999999999998</v>
      </c>
      <c r="F7966">
        <v>0.20824999999999999</v>
      </c>
      <c r="G7966">
        <v>0.33115</v>
      </c>
      <c r="H7966">
        <v>0.42125000000000001</v>
      </c>
      <c r="I7966">
        <v>0.59494999999999998</v>
      </c>
      <c r="J7966">
        <v>0.27644999999999997</v>
      </c>
      <c r="K7966">
        <v>0.47704999999999997</v>
      </c>
      <c r="L7966">
        <v>0.33245000000000002</v>
      </c>
    </row>
    <row r="7967" spans="1:12" x14ac:dyDescent="0.3">
      <c r="A7967">
        <v>7966</v>
      </c>
      <c r="B7967">
        <v>0.79654999999999998</v>
      </c>
      <c r="C7967">
        <v>0.32555000000000001</v>
      </c>
      <c r="D7967">
        <v>0.10925</v>
      </c>
      <c r="E7967">
        <v>5.525E-2</v>
      </c>
      <c r="F7967">
        <v>0.87555000000000005</v>
      </c>
      <c r="G7967">
        <v>0.88395000000000001</v>
      </c>
      <c r="H7967">
        <v>0.45895000000000002</v>
      </c>
      <c r="I7967">
        <v>0.94535000000000002</v>
      </c>
      <c r="J7967">
        <v>0.86645000000000005</v>
      </c>
      <c r="K7967">
        <v>0.70225000000000004</v>
      </c>
      <c r="L7967">
        <v>0.49445</v>
      </c>
    </row>
    <row r="7968" spans="1:12" x14ac:dyDescent="0.3">
      <c r="A7968">
        <v>7967</v>
      </c>
      <c r="B7968">
        <v>0.79664999999999997</v>
      </c>
      <c r="C7968">
        <v>0.51465000000000005</v>
      </c>
      <c r="D7968">
        <v>0.41015000000000001</v>
      </c>
      <c r="E7968">
        <v>0.98155000000000003</v>
      </c>
      <c r="F7968">
        <v>0.48744999999999999</v>
      </c>
      <c r="G7968">
        <v>0.78305000000000002</v>
      </c>
      <c r="H7968">
        <v>0.68345</v>
      </c>
      <c r="I7968">
        <v>0.50185000000000002</v>
      </c>
      <c r="J7968">
        <v>0.17965</v>
      </c>
      <c r="K7968">
        <v>0.53495000000000004</v>
      </c>
      <c r="L7968">
        <v>0.31855</v>
      </c>
    </row>
    <row r="7969" spans="1:12" x14ac:dyDescent="0.3">
      <c r="A7969">
        <v>7968</v>
      </c>
      <c r="B7969">
        <v>0.79674999999999996</v>
      </c>
      <c r="C7969">
        <v>0.70035000000000003</v>
      </c>
      <c r="D7969">
        <v>0.38264999999999999</v>
      </c>
      <c r="E7969">
        <v>9.425E-2</v>
      </c>
      <c r="F7969">
        <v>0.30275000000000002</v>
      </c>
      <c r="G7969">
        <v>0.46944999999999998</v>
      </c>
      <c r="H7969">
        <v>0.42485000000000001</v>
      </c>
      <c r="I7969">
        <v>0.12795000000000001</v>
      </c>
      <c r="J7969">
        <v>0.24354999999999999</v>
      </c>
      <c r="K7969">
        <v>0.15625</v>
      </c>
      <c r="L7969">
        <v>0.70255000000000001</v>
      </c>
    </row>
    <row r="7970" spans="1:12" x14ac:dyDescent="0.3">
      <c r="A7970">
        <v>7969</v>
      </c>
      <c r="B7970">
        <v>0.79684999999999995</v>
      </c>
      <c r="C7970">
        <v>0.24024999999999999</v>
      </c>
      <c r="D7970">
        <v>6.8750000000000006E-2</v>
      </c>
      <c r="E7970">
        <v>0.95814999999999995</v>
      </c>
      <c r="F7970">
        <v>0.29444999999999999</v>
      </c>
      <c r="G7970">
        <v>0.89924999999999999</v>
      </c>
      <c r="H7970">
        <v>0.53615000000000002</v>
      </c>
      <c r="I7970">
        <v>0.96225000000000005</v>
      </c>
      <c r="J7970">
        <v>4.6850000000000003E-2</v>
      </c>
      <c r="K7970">
        <v>0.72175</v>
      </c>
      <c r="L7970">
        <v>0.17674999999999999</v>
      </c>
    </row>
    <row r="7971" spans="1:12" x14ac:dyDescent="0.3">
      <c r="A7971">
        <v>7970</v>
      </c>
      <c r="B7971">
        <v>0.79695000000000005</v>
      </c>
      <c r="C7971">
        <v>0.44895000000000002</v>
      </c>
      <c r="D7971">
        <v>0.78195000000000003</v>
      </c>
      <c r="E7971">
        <v>0.46805000000000002</v>
      </c>
      <c r="F7971">
        <v>0.60014999999999996</v>
      </c>
      <c r="G7971">
        <v>0.98385</v>
      </c>
      <c r="H7971">
        <v>0.84614999999999996</v>
      </c>
      <c r="I7971">
        <v>0.55064999999999997</v>
      </c>
      <c r="J7971">
        <v>0.57615000000000005</v>
      </c>
      <c r="K7971">
        <v>0.74704999999999999</v>
      </c>
      <c r="L7971">
        <v>0.17105000000000001</v>
      </c>
    </row>
    <row r="7972" spans="1:12" x14ac:dyDescent="0.3">
      <c r="A7972">
        <v>7971</v>
      </c>
      <c r="B7972">
        <v>0.79705000000000004</v>
      </c>
      <c r="C7972">
        <v>0.45884999999999998</v>
      </c>
      <c r="D7972">
        <v>3.1350000000000003E-2</v>
      </c>
      <c r="E7972">
        <v>0.28565000000000002</v>
      </c>
      <c r="F7972">
        <v>0.99534999999999996</v>
      </c>
      <c r="G7972">
        <v>0.43485000000000001</v>
      </c>
      <c r="H7972">
        <v>9.9349999999999994E-2</v>
      </c>
      <c r="I7972">
        <v>0.61004999999999998</v>
      </c>
      <c r="J7972">
        <v>0.53964999999999996</v>
      </c>
      <c r="K7972">
        <v>0.30554999999999999</v>
      </c>
      <c r="L7972">
        <v>0.87885000000000002</v>
      </c>
    </row>
    <row r="7973" spans="1:12" x14ac:dyDescent="0.3">
      <c r="A7973">
        <v>7972</v>
      </c>
      <c r="B7973">
        <v>0.79715000000000003</v>
      </c>
      <c r="C7973">
        <v>0.76114999999999999</v>
      </c>
      <c r="D7973">
        <v>0.86355000000000004</v>
      </c>
      <c r="E7973">
        <v>0.50895000000000001</v>
      </c>
      <c r="F7973">
        <v>0.59484999999999999</v>
      </c>
      <c r="G7973">
        <v>0.36995</v>
      </c>
      <c r="H7973">
        <v>0.58684999999999998</v>
      </c>
      <c r="I7973">
        <v>0.34315000000000001</v>
      </c>
      <c r="J7973">
        <v>0.19134999999999999</v>
      </c>
      <c r="K7973">
        <v>0.74175000000000002</v>
      </c>
      <c r="L7973">
        <v>0.89785000000000004</v>
      </c>
    </row>
    <row r="7974" spans="1:12" x14ac:dyDescent="0.3">
      <c r="A7974">
        <v>7973</v>
      </c>
      <c r="B7974">
        <v>0.79725000000000001</v>
      </c>
      <c r="C7974">
        <v>0.48945</v>
      </c>
      <c r="D7974">
        <v>0.70394999999999996</v>
      </c>
      <c r="E7974">
        <v>0.76034999999999997</v>
      </c>
      <c r="F7974">
        <v>0.86134999999999995</v>
      </c>
      <c r="G7974">
        <v>0.54744999999999999</v>
      </c>
      <c r="H7974">
        <v>9.2450000000000004E-2</v>
      </c>
      <c r="I7974">
        <v>0.74534999999999996</v>
      </c>
      <c r="J7974">
        <v>0.12884999999999999</v>
      </c>
      <c r="K7974">
        <v>0.71194999999999997</v>
      </c>
      <c r="L7974">
        <v>6.1550000000000001E-2</v>
      </c>
    </row>
    <row r="7975" spans="1:12" x14ac:dyDescent="0.3">
      <c r="A7975">
        <v>7974</v>
      </c>
      <c r="B7975">
        <v>0.79735</v>
      </c>
      <c r="C7975">
        <v>0.98745000000000005</v>
      </c>
      <c r="D7975">
        <v>0.56384999999999996</v>
      </c>
      <c r="E7975">
        <v>0.93574999999999997</v>
      </c>
      <c r="F7975">
        <v>3.6749999999999998E-2</v>
      </c>
      <c r="G7975">
        <v>0.13435</v>
      </c>
      <c r="H7975">
        <v>0.63714999999999999</v>
      </c>
      <c r="I7975">
        <v>8.4150000000000003E-2</v>
      </c>
      <c r="J7975">
        <v>0.36504999999999999</v>
      </c>
      <c r="K7975">
        <v>3.7850000000000002E-2</v>
      </c>
      <c r="L7975">
        <v>0.58425000000000005</v>
      </c>
    </row>
    <row r="7976" spans="1:12" x14ac:dyDescent="0.3">
      <c r="A7976">
        <v>7975</v>
      </c>
      <c r="B7976">
        <v>0.79744999999999999</v>
      </c>
      <c r="C7976">
        <v>0.55854999999999999</v>
      </c>
      <c r="D7976">
        <v>0.69345000000000001</v>
      </c>
      <c r="E7976">
        <v>0.20205000000000001</v>
      </c>
      <c r="F7976">
        <v>2.0150000000000001E-2</v>
      </c>
      <c r="G7976">
        <v>0.27594999999999997</v>
      </c>
      <c r="H7976">
        <v>0.70074999999999998</v>
      </c>
      <c r="I7976">
        <v>0.67564999999999997</v>
      </c>
      <c r="J7976">
        <v>0.57455000000000001</v>
      </c>
      <c r="K7976">
        <v>0.62224999999999997</v>
      </c>
      <c r="L7976">
        <v>0.48544999999999999</v>
      </c>
    </row>
    <row r="7977" spans="1:12" x14ac:dyDescent="0.3">
      <c r="A7977">
        <v>7976</v>
      </c>
      <c r="B7977">
        <v>0.79754999999999998</v>
      </c>
      <c r="C7977">
        <v>0.33315</v>
      </c>
      <c r="D7977">
        <v>0.82025000000000003</v>
      </c>
      <c r="E7977">
        <v>0.33615</v>
      </c>
      <c r="F7977">
        <v>0.52364999999999995</v>
      </c>
      <c r="G7977">
        <v>0.77415</v>
      </c>
      <c r="H7977">
        <v>0.36285000000000001</v>
      </c>
      <c r="I7977">
        <v>0.33834999999999998</v>
      </c>
      <c r="J7977">
        <v>0.31254999999999999</v>
      </c>
      <c r="K7977">
        <v>0.52505000000000002</v>
      </c>
      <c r="L7977">
        <v>0.44535000000000002</v>
      </c>
    </row>
    <row r="7978" spans="1:12" x14ac:dyDescent="0.3">
      <c r="A7978">
        <v>7977</v>
      </c>
      <c r="B7978">
        <v>0.79764999999999997</v>
      </c>
      <c r="C7978">
        <v>0.85904999999999998</v>
      </c>
      <c r="D7978">
        <v>0.57945000000000002</v>
      </c>
      <c r="E7978">
        <v>0.76365000000000005</v>
      </c>
      <c r="F7978">
        <v>0.75634999999999997</v>
      </c>
      <c r="G7978">
        <v>7.0650000000000004E-2</v>
      </c>
      <c r="H7978">
        <v>0.80154999999999998</v>
      </c>
      <c r="I7978">
        <v>0.42885000000000001</v>
      </c>
      <c r="J7978">
        <v>0.70394999999999996</v>
      </c>
      <c r="K7978">
        <v>0.37495000000000001</v>
      </c>
      <c r="L7978">
        <v>3.3849999999999998E-2</v>
      </c>
    </row>
    <row r="7979" spans="1:12" x14ac:dyDescent="0.3">
      <c r="A7979">
        <v>7978</v>
      </c>
      <c r="B7979">
        <v>0.79774999999999996</v>
      </c>
      <c r="C7979">
        <v>0.21274999999999999</v>
      </c>
      <c r="D7979">
        <v>4.9849999999999998E-2</v>
      </c>
      <c r="E7979">
        <v>0.36675000000000002</v>
      </c>
      <c r="F7979">
        <v>0.67205000000000004</v>
      </c>
      <c r="G7979">
        <v>0.35615000000000002</v>
      </c>
      <c r="H7979">
        <v>0.80435000000000001</v>
      </c>
      <c r="I7979">
        <v>0.74345000000000006</v>
      </c>
      <c r="J7979">
        <v>0.98445000000000005</v>
      </c>
      <c r="K7979">
        <v>0.39024999999999999</v>
      </c>
      <c r="L7979">
        <v>0.11865000000000001</v>
      </c>
    </row>
    <row r="7980" spans="1:12" x14ac:dyDescent="0.3">
      <c r="A7980">
        <v>7979</v>
      </c>
      <c r="B7980">
        <v>0.79784999999999995</v>
      </c>
      <c r="C7980">
        <v>8.1949999999999995E-2</v>
      </c>
      <c r="D7980">
        <v>0.41985</v>
      </c>
      <c r="E7980">
        <v>0.89605000000000001</v>
      </c>
      <c r="F7980">
        <v>0.96365000000000001</v>
      </c>
      <c r="G7980">
        <v>0.75065000000000004</v>
      </c>
      <c r="H7980">
        <v>0.75505</v>
      </c>
      <c r="I7980">
        <v>0.39334999999999998</v>
      </c>
      <c r="J7980">
        <v>0.73655000000000004</v>
      </c>
      <c r="K7980">
        <v>0.15545</v>
      </c>
      <c r="L7980">
        <v>0.63834999999999997</v>
      </c>
    </row>
    <row r="7981" spans="1:12" x14ac:dyDescent="0.3">
      <c r="A7981">
        <v>7980</v>
      </c>
      <c r="B7981">
        <v>0.79795000000000005</v>
      </c>
      <c r="C7981">
        <v>7.195E-2</v>
      </c>
      <c r="D7981">
        <v>0.19264999999999999</v>
      </c>
      <c r="E7981">
        <v>0.14724999999999999</v>
      </c>
      <c r="F7981">
        <v>0.73645000000000005</v>
      </c>
      <c r="G7981">
        <v>0.42454999999999998</v>
      </c>
      <c r="H7981">
        <v>7.5249999999999997E-2</v>
      </c>
      <c r="I7981">
        <v>0.69235000000000002</v>
      </c>
      <c r="J7981">
        <v>6.6750000000000004E-2</v>
      </c>
      <c r="K7981">
        <v>0.49135000000000001</v>
      </c>
      <c r="L7981">
        <v>0.42344999999999999</v>
      </c>
    </row>
    <row r="7982" spans="1:12" x14ac:dyDescent="0.3">
      <c r="A7982">
        <v>7981</v>
      </c>
      <c r="B7982">
        <v>0.79805000000000004</v>
      </c>
      <c r="C7982">
        <v>0.13475000000000001</v>
      </c>
      <c r="D7982">
        <v>6.2500000000000003E-3</v>
      </c>
      <c r="E7982">
        <v>0.93594999999999995</v>
      </c>
      <c r="F7982">
        <v>0.38695000000000002</v>
      </c>
      <c r="G7982">
        <v>0.74704999999999999</v>
      </c>
      <c r="H7982">
        <v>0.55074999999999996</v>
      </c>
      <c r="I7982">
        <v>9.955E-2</v>
      </c>
      <c r="J7982">
        <v>0.28444999999999998</v>
      </c>
      <c r="K7982">
        <v>4.7750000000000001E-2</v>
      </c>
      <c r="L7982">
        <v>0.87065000000000003</v>
      </c>
    </row>
    <row r="7983" spans="1:12" x14ac:dyDescent="0.3">
      <c r="A7983">
        <v>7982</v>
      </c>
      <c r="B7983">
        <v>0.79815000000000003</v>
      </c>
      <c r="C7983">
        <v>0.70184999999999997</v>
      </c>
      <c r="D7983">
        <v>0.30185000000000001</v>
      </c>
      <c r="E7983">
        <v>0.96735000000000004</v>
      </c>
      <c r="F7983">
        <v>0.65575000000000006</v>
      </c>
      <c r="G7983">
        <v>4.9349999999999998E-2</v>
      </c>
      <c r="H7983">
        <v>0.66795000000000004</v>
      </c>
      <c r="I7983">
        <v>0.10655000000000001</v>
      </c>
      <c r="J7983">
        <v>0.67554999999999998</v>
      </c>
      <c r="K7983">
        <v>7.7649999999999997E-2</v>
      </c>
      <c r="L7983">
        <v>6.9250000000000006E-2</v>
      </c>
    </row>
    <row r="7984" spans="1:12" x14ac:dyDescent="0.3">
      <c r="A7984">
        <v>7983</v>
      </c>
      <c r="B7984">
        <v>0.79825000000000002</v>
      </c>
      <c r="C7984">
        <v>0.89424999999999999</v>
      </c>
      <c r="D7984">
        <v>0.74134999999999995</v>
      </c>
      <c r="E7984">
        <v>0.15755</v>
      </c>
      <c r="F7984">
        <v>0.60465000000000002</v>
      </c>
      <c r="G7984">
        <v>0.49064999999999998</v>
      </c>
      <c r="H7984">
        <v>7.6950000000000005E-2</v>
      </c>
      <c r="I7984">
        <v>0.72845000000000004</v>
      </c>
      <c r="J7984">
        <v>0.83535000000000004</v>
      </c>
      <c r="K7984">
        <v>6.8849999999999995E-2</v>
      </c>
      <c r="L7984">
        <v>0.36875000000000002</v>
      </c>
    </row>
    <row r="7985" spans="1:12" x14ac:dyDescent="0.3">
      <c r="A7985">
        <v>7984</v>
      </c>
      <c r="B7985">
        <v>0.79835</v>
      </c>
      <c r="C7985">
        <v>0.81345000000000001</v>
      </c>
      <c r="D7985">
        <v>0.34565000000000001</v>
      </c>
      <c r="E7985">
        <v>0.36445</v>
      </c>
      <c r="F7985">
        <v>0.18684999999999999</v>
      </c>
      <c r="G7985">
        <v>0.46215000000000001</v>
      </c>
      <c r="H7985">
        <v>0.47644999999999998</v>
      </c>
      <c r="I7985">
        <v>0.17635000000000001</v>
      </c>
      <c r="J7985">
        <v>0.38795000000000002</v>
      </c>
      <c r="K7985">
        <v>0.35425000000000001</v>
      </c>
      <c r="L7985">
        <v>0.85235000000000005</v>
      </c>
    </row>
    <row r="7986" spans="1:12" x14ac:dyDescent="0.3">
      <c r="A7986">
        <v>7985</v>
      </c>
      <c r="B7986">
        <v>0.79844999999999999</v>
      </c>
      <c r="C7986">
        <v>0.95204999999999995</v>
      </c>
      <c r="D7986">
        <v>0.72435000000000005</v>
      </c>
      <c r="E7986">
        <v>0.33074999999999999</v>
      </c>
      <c r="F7986">
        <v>0.89285000000000003</v>
      </c>
      <c r="G7986">
        <v>0.82894999999999996</v>
      </c>
      <c r="H7986">
        <v>0.23325000000000001</v>
      </c>
      <c r="I7986">
        <v>0.68994999999999995</v>
      </c>
      <c r="J7986">
        <v>0.23515</v>
      </c>
      <c r="K7986">
        <v>0.33195000000000002</v>
      </c>
      <c r="L7986">
        <v>0.85475000000000001</v>
      </c>
    </row>
    <row r="7987" spans="1:12" x14ac:dyDescent="0.3">
      <c r="A7987">
        <v>7986</v>
      </c>
      <c r="B7987">
        <v>0.79854999999999998</v>
      </c>
      <c r="C7987">
        <v>0.70365</v>
      </c>
      <c r="D7987">
        <v>0.48554999999999998</v>
      </c>
      <c r="E7987">
        <v>0.43575000000000003</v>
      </c>
      <c r="F7987">
        <v>0.82515000000000005</v>
      </c>
      <c r="G7987">
        <v>0.88524999999999998</v>
      </c>
      <c r="H7987">
        <v>0.30595</v>
      </c>
      <c r="I7987">
        <v>0.55415000000000003</v>
      </c>
      <c r="J7987">
        <v>0.21865000000000001</v>
      </c>
      <c r="K7987">
        <v>0.42244999999999999</v>
      </c>
      <c r="L7987">
        <v>0.37724999999999997</v>
      </c>
    </row>
    <row r="7988" spans="1:12" x14ac:dyDescent="0.3">
      <c r="A7988">
        <v>7987</v>
      </c>
      <c r="B7988">
        <v>0.79864999999999997</v>
      </c>
      <c r="C7988">
        <v>0.35085</v>
      </c>
      <c r="D7988">
        <v>5.7849999999999999E-2</v>
      </c>
      <c r="E7988">
        <v>0.56105000000000005</v>
      </c>
      <c r="F7988">
        <v>0.60645000000000004</v>
      </c>
      <c r="G7988">
        <v>0.42585000000000001</v>
      </c>
      <c r="H7988">
        <v>2.605E-2</v>
      </c>
      <c r="I7988">
        <v>0.23685</v>
      </c>
      <c r="J7988">
        <v>5.1500000000000001E-3</v>
      </c>
      <c r="K7988">
        <v>0.36225000000000002</v>
      </c>
      <c r="L7988">
        <v>0.88824999999999998</v>
      </c>
    </row>
    <row r="7989" spans="1:12" x14ac:dyDescent="0.3">
      <c r="A7989">
        <v>7988</v>
      </c>
      <c r="B7989">
        <v>0.79874999999999996</v>
      </c>
      <c r="C7989">
        <v>0.63395000000000001</v>
      </c>
      <c r="D7989">
        <v>0.21015</v>
      </c>
      <c r="E7989">
        <v>0.96094999999999997</v>
      </c>
      <c r="F7989">
        <v>0.25874999999999998</v>
      </c>
      <c r="G7989">
        <v>1.8550000000000001E-2</v>
      </c>
      <c r="H7989">
        <v>0.24015</v>
      </c>
      <c r="I7989">
        <v>0.18325</v>
      </c>
      <c r="J7989">
        <v>0.97175</v>
      </c>
      <c r="K7989">
        <v>0.32865</v>
      </c>
      <c r="L7989">
        <v>1.7350000000000001E-2</v>
      </c>
    </row>
    <row r="7990" spans="1:12" x14ac:dyDescent="0.3">
      <c r="A7990">
        <v>7989</v>
      </c>
      <c r="B7990">
        <v>0.79884999999999995</v>
      </c>
      <c r="C7990">
        <v>6.7750000000000005E-2</v>
      </c>
      <c r="D7990">
        <v>0.72514999999999996</v>
      </c>
      <c r="E7990">
        <v>0.81284999999999996</v>
      </c>
      <c r="F7990">
        <v>0.90685000000000004</v>
      </c>
      <c r="G7990">
        <v>7.0449999999999999E-2</v>
      </c>
      <c r="H7990">
        <v>0.75285000000000002</v>
      </c>
      <c r="I7990">
        <v>9.2549999999999993E-2</v>
      </c>
      <c r="J7990">
        <v>4.2849999999999999E-2</v>
      </c>
      <c r="K7990">
        <v>0.73914999999999997</v>
      </c>
      <c r="L7990">
        <v>0.51964999999999995</v>
      </c>
    </row>
    <row r="7991" spans="1:12" x14ac:dyDescent="0.3">
      <c r="A7991">
        <v>7990</v>
      </c>
      <c r="B7991">
        <v>0.79895000000000005</v>
      </c>
      <c r="C7991">
        <v>0.45424999999999999</v>
      </c>
      <c r="D7991">
        <v>0.20685000000000001</v>
      </c>
      <c r="E7991">
        <v>0.84465000000000001</v>
      </c>
      <c r="F7991">
        <v>0.48104999999999998</v>
      </c>
      <c r="G7991">
        <v>0.75754999999999995</v>
      </c>
      <c r="H7991">
        <v>0.82655000000000001</v>
      </c>
      <c r="I7991">
        <v>0.37574999999999997</v>
      </c>
      <c r="J7991">
        <v>0.68194999999999995</v>
      </c>
      <c r="K7991">
        <v>0.18715000000000001</v>
      </c>
      <c r="L7991">
        <v>0.23035</v>
      </c>
    </row>
    <row r="7992" spans="1:12" x14ac:dyDescent="0.3">
      <c r="A7992">
        <v>7991</v>
      </c>
      <c r="B7992">
        <v>0.79905000000000004</v>
      </c>
      <c r="C7992">
        <v>0.49795</v>
      </c>
      <c r="D7992">
        <v>0.15955</v>
      </c>
      <c r="E7992">
        <v>0.87165000000000004</v>
      </c>
      <c r="F7992">
        <v>0.77105000000000001</v>
      </c>
      <c r="G7992">
        <v>0.93305000000000005</v>
      </c>
      <c r="H7992">
        <v>0.77805000000000002</v>
      </c>
      <c r="I7992">
        <v>0.82894999999999996</v>
      </c>
      <c r="J7992">
        <v>0.36375000000000002</v>
      </c>
      <c r="K7992">
        <v>0.77905000000000002</v>
      </c>
      <c r="L7992">
        <v>0.69845000000000002</v>
      </c>
    </row>
    <row r="7993" spans="1:12" x14ac:dyDescent="0.3">
      <c r="A7993">
        <v>7992</v>
      </c>
      <c r="B7993">
        <v>0.79915000000000003</v>
      </c>
      <c r="C7993">
        <v>0.33474999999999999</v>
      </c>
      <c r="D7993">
        <v>0.31254999999999999</v>
      </c>
      <c r="E7993">
        <v>0.71955000000000002</v>
      </c>
      <c r="F7993">
        <v>0.69545000000000001</v>
      </c>
      <c r="G7993">
        <v>0.64524999999999999</v>
      </c>
      <c r="H7993">
        <v>0.68564999999999998</v>
      </c>
      <c r="I7993">
        <v>0.36004999999999998</v>
      </c>
      <c r="J7993">
        <v>0.28634999999999999</v>
      </c>
      <c r="K7993">
        <v>0.75004999999999999</v>
      </c>
      <c r="L7993">
        <v>0.17865</v>
      </c>
    </row>
    <row r="7994" spans="1:12" x14ac:dyDescent="0.3">
      <c r="A7994">
        <v>7993</v>
      </c>
      <c r="B7994">
        <v>0.79925000000000002</v>
      </c>
      <c r="C7994">
        <v>0.94445000000000001</v>
      </c>
      <c r="D7994">
        <v>0.86595</v>
      </c>
      <c r="E7994">
        <v>0.51634999999999998</v>
      </c>
      <c r="F7994">
        <v>0.61885000000000001</v>
      </c>
      <c r="G7994">
        <v>0.61975000000000002</v>
      </c>
      <c r="H7994">
        <v>0.92405000000000004</v>
      </c>
      <c r="I7994">
        <v>0.26705000000000001</v>
      </c>
      <c r="J7994">
        <v>0.39474999999999999</v>
      </c>
      <c r="K7994">
        <v>0.92515000000000003</v>
      </c>
      <c r="L7994">
        <v>0.99385000000000001</v>
      </c>
    </row>
    <row r="7995" spans="1:12" x14ac:dyDescent="0.3">
      <c r="A7995">
        <v>7994</v>
      </c>
      <c r="B7995">
        <v>0.79935</v>
      </c>
      <c r="C7995">
        <v>0.83994999999999997</v>
      </c>
      <c r="D7995">
        <v>0.28634999999999999</v>
      </c>
      <c r="E7995">
        <v>0.71804999999999997</v>
      </c>
      <c r="F7995">
        <v>4.5150000000000003E-2</v>
      </c>
      <c r="G7995">
        <v>0.82104999999999995</v>
      </c>
      <c r="H7995">
        <v>1.6150000000000001E-2</v>
      </c>
      <c r="I7995">
        <v>0.77764999999999995</v>
      </c>
      <c r="J7995">
        <v>0.68545</v>
      </c>
      <c r="K7995">
        <v>0.32655000000000001</v>
      </c>
      <c r="L7995">
        <v>6.5350000000000005E-2</v>
      </c>
    </row>
    <row r="7996" spans="1:12" x14ac:dyDescent="0.3">
      <c r="A7996">
        <v>7995</v>
      </c>
      <c r="B7996">
        <v>0.79944999999999999</v>
      </c>
      <c r="C7996">
        <v>0.26915</v>
      </c>
      <c r="D7996">
        <v>9.8849999999999993E-2</v>
      </c>
      <c r="E7996">
        <v>0.97175</v>
      </c>
      <c r="F7996">
        <v>0.80925000000000002</v>
      </c>
      <c r="G7996">
        <v>0.47075</v>
      </c>
      <c r="H7996">
        <v>0.24324999999999999</v>
      </c>
      <c r="I7996">
        <v>0.82655000000000001</v>
      </c>
      <c r="J7996">
        <v>0.33634999999999998</v>
      </c>
      <c r="K7996">
        <v>0.37254999999999999</v>
      </c>
      <c r="L7996">
        <v>0.24645</v>
      </c>
    </row>
    <row r="7997" spans="1:12" x14ac:dyDescent="0.3">
      <c r="A7997">
        <v>7996</v>
      </c>
      <c r="B7997">
        <v>0.79954999999999998</v>
      </c>
      <c r="C7997">
        <v>0.50734999999999997</v>
      </c>
      <c r="D7997">
        <v>0.51195000000000002</v>
      </c>
      <c r="E7997">
        <v>3.125E-2</v>
      </c>
      <c r="F7997">
        <v>7.5000000000000002E-4</v>
      </c>
      <c r="G7997">
        <v>0.47844999999999999</v>
      </c>
      <c r="H7997">
        <v>0.63805000000000001</v>
      </c>
      <c r="I7997">
        <v>0.66935</v>
      </c>
      <c r="J7997">
        <v>0.84314999999999996</v>
      </c>
      <c r="K7997">
        <v>0.24965000000000001</v>
      </c>
      <c r="L7997">
        <v>0.81035000000000001</v>
      </c>
    </row>
    <row r="7998" spans="1:12" x14ac:dyDescent="0.3">
      <c r="A7998">
        <v>7997</v>
      </c>
      <c r="B7998">
        <v>0.79964999999999997</v>
      </c>
      <c r="C7998">
        <v>0.12085</v>
      </c>
      <c r="D7998">
        <v>0.44235000000000002</v>
      </c>
      <c r="E7998">
        <v>5.6149999999999999E-2</v>
      </c>
      <c r="F7998">
        <v>0.47075</v>
      </c>
      <c r="G7998">
        <v>0.48794999999999999</v>
      </c>
      <c r="H7998">
        <v>0.96404999999999996</v>
      </c>
      <c r="I7998">
        <v>0.43585000000000002</v>
      </c>
      <c r="J7998">
        <v>0.51505000000000001</v>
      </c>
      <c r="K7998">
        <v>0.56325000000000003</v>
      </c>
      <c r="L7998">
        <v>0.46734999999999999</v>
      </c>
    </row>
    <row r="7999" spans="1:12" x14ac:dyDescent="0.3">
      <c r="A7999">
        <v>7998</v>
      </c>
      <c r="B7999">
        <v>0.79974999999999996</v>
      </c>
      <c r="C7999">
        <v>0.60755000000000003</v>
      </c>
      <c r="D7999">
        <v>0.36325000000000002</v>
      </c>
      <c r="E7999">
        <v>0.38685000000000003</v>
      </c>
      <c r="F7999">
        <v>0.14394999999999999</v>
      </c>
      <c r="G7999">
        <v>0.35975000000000001</v>
      </c>
      <c r="H7999">
        <v>0.20424999999999999</v>
      </c>
      <c r="I7999">
        <v>0.64365000000000006</v>
      </c>
      <c r="J7999">
        <v>0.43295</v>
      </c>
      <c r="K7999">
        <v>1.4449999999999999E-2</v>
      </c>
      <c r="L7999">
        <v>0.86134999999999995</v>
      </c>
    </row>
    <row r="8000" spans="1:12" x14ac:dyDescent="0.3">
      <c r="A8000">
        <v>7999</v>
      </c>
      <c r="B8000">
        <v>0.79984999999999995</v>
      </c>
      <c r="C8000">
        <v>0.38105</v>
      </c>
      <c r="D8000">
        <v>0.31295000000000001</v>
      </c>
      <c r="E8000">
        <v>0.32114999999999999</v>
      </c>
      <c r="F8000">
        <v>0.54064999999999996</v>
      </c>
      <c r="G8000">
        <v>0.48704999999999998</v>
      </c>
      <c r="H8000">
        <v>0.98155000000000003</v>
      </c>
      <c r="I8000">
        <v>0.18304999999999999</v>
      </c>
      <c r="J8000">
        <v>0.13435</v>
      </c>
      <c r="K8000">
        <v>0.29725000000000001</v>
      </c>
      <c r="L8000">
        <v>0.25614999999999999</v>
      </c>
    </row>
    <row r="8001" spans="1:12" x14ac:dyDescent="0.3">
      <c r="A8001">
        <v>8000</v>
      </c>
      <c r="B8001">
        <v>0.79995000000000005</v>
      </c>
      <c r="C8001">
        <v>0.44305</v>
      </c>
      <c r="D8001">
        <v>0.69645000000000001</v>
      </c>
      <c r="E8001">
        <v>0.34394999999999998</v>
      </c>
      <c r="F8001">
        <v>0.50595000000000001</v>
      </c>
      <c r="G8001">
        <v>0.80825000000000002</v>
      </c>
      <c r="H8001">
        <v>0.11175</v>
      </c>
      <c r="I8001">
        <v>0.91974999999999996</v>
      </c>
      <c r="J8001">
        <v>0.25455</v>
      </c>
      <c r="K8001">
        <v>0.24415000000000001</v>
      </c>
      <c r="L8001">
        <v>0.98585</v>
      </c>
    </row>
    <row r="8002" spans="1:12" x14ac:dyDescent="0.3">
      <c r="A8002">
        <v>8001</v>
      </c>
      <c r="B8002">
        <v>0.80005000000000004</v>
      </c>
      <c r="C8002">
        <v>0.12534999999999999</v>
      </c>
      <c r="D8002">
        <v>7.4450000000000002E-2</v>
      </c>
      <c r="E8002">
        <v>0.84514999999999996</v>
      </c>
      <c r="F8002">
        <v>0.14115</v>
      </c>
      <c r="G8002">
        <v>0.45055000000000001</v>
      </c>
      <c r="H8002">
        <v>0.73645000000000005</v>
      </c>
      <c r="I8002">
        <v>0.28904999999999997</v>
      </c>
      <c r="J8002">
        <v>0.62224999999999997</v>
      </c>
      <c r="K8002">
        <v>0.96235000000000004</v>
      </c>
      <c r="L8002">
        <v>0.16785</v>
      </c>
    </row>
    <row r="8003" spans="1:12" x14ac:dyDescent="0.3">
      <c r="A8003">
        <v>8002</v>
      </c>
      <c r="B8003">
        <v>0.80015000000000003</v>
      </c>
      <c r="C8003">
        <v>0.89864999999999995</v>
      </c>
      <c r="D8003">
        <v>0.61785000000000001</v>
      </c>
      <c r="E8003">
        <v>1.6549999999999999E-2</v>
      </c>
      <c r="F8003">
        <v>0.52734999999999999</v>
      </c>
      <c r="G8003">
        <v>0.49904999999999999</v>
      </c>
      <c r="H8003">
        <v>0.55715000000000003</v>
      </c>
      <c r="I8003">
        <v>0.76995000000000002</v>
      </c>
      <c r="J8003">
        <v>0.71375</v>
      </c>
      <c r="K8003">
        <v>0.11015</v>
      </c>
      <c r="L8003">
        <v>0.33465</v>
      </c>
    </row>
    <row r="8004" spans="1:12" x14ac:dyDescent="0.3">
      <c r="A8004">
        <v>8003</v>
      </c>
      <c r="B8004">
        <v>0.80025000000000002</v>
      </c>
      <c r="C8004">
        <v>0.31135000000000002</v>
      </c>
      <c r="D8004">
        <v>0.80174999999999996</v>
      </c>
      <c r="E8004">
        <v>0.25755</v>
      </c>
      <c r="F8004">
        <v>0.48754999999999998</v>
      </c>
      <c r="G8004">
        <v>0.53715000000000002</v>
      </c>
      <c r="H8004">
        <v>0.43175000000000002</v>
      </c>
      <c r="I8004">
        <v>0.10595</v>
      </c>
      <c r="J8004">
        <v>0.20444999999999999</v>
      </c>
      <c r="K8004">
        <v>0.19844999999999999</v>
      </c>
      <c r="L8004">
        <v>0.11975</v>
      </c>
    </row>
    <row r="8005" spans="1:12" x14ac:dyDescent="0.3">
      <c r="A8005">
        <v>8004</v>
      </c>
      <c r="B8005">
        <v>0.80035000000000001</v>
      </c>
      <c r="C8005">
        <v>9.4850000000000004E-2</v>
      </c>
      <c r="D8005">
        <v>0.90805000000000002</v>
      </c>
      <c r="E8005">
        <v>0.79554999999999998</v>
      </c>
      <c r="F8005">
        <v>0.57284999999999997</v>
      </c>
      <c r="G8005">
        <v>0.69235000000000002</v>
      </c>
      <c r="H8005">
        <v>8.1250000000000003E-2</v>
      </c>
      <c r="I8005">
        <v>0.99134999999999995</v>
      </c>
      <c r="J8005">
        <v>0.95435000000000003</v>
      </c>
      <c r="K8005">
        <v>0.39765</v>
      </c>
      <c r="L8005">
        <v>0.91285000000000005</v>
      </c>
    </row>
    <row r="8006" spans="1:12" x14ac:dyDescent="0.3">
      <c r="A8006">
        <v>8005</v>
      </c>
      <c r="B8006">
        <v>0.80044999999999999</v>
      </c>
      <c r="C8006">
        <v>6.4549999999999996E-2</v>
      </c>
      <c r="D8006">
        <v>0.86375000000000002</v>
      </c>
      <c r="E8006">
        <v>0.94774999999999998</v>
      </c>
      <c r="F8006">
        <v>0.47604999999999997</v>
      </c>
      <c r="G8006">
        <v>0.70594999999999997</v>
      </c>
      <c r="H8006">
        <v>0.52395000000000003</v>
      </c>
      <c r="I8006">
        <v>0.77834999999999999</v>
      </c>
      <c r="J8006">
        <v>0.81094999999999995</v>
      </c>
      <c r="K8006">
        <v>6.2549999999999994E-2</v>
      </c>
      <c r="L8006">
        <v>1.755E-2</v>
      </c>
    </row>
    <row r="8007" spans="1:12" x14ac:dyDescent="0.3">
      <c r="A8007">
        <v>8006</v>
      </c>
      <c r="B8007">
        <v>0.80054999999999998</v>
      </c>
      <c r="C8007">
        <v>0.88644999999999996</v>
      </c>
      <c r="D8007">
        <v>0.88024999999999998</v>
      </c>
      <c r="E8007">
        <v>0.85104999999999997</v>
      </c>
      <c r="F8007">
        <v>0.84214999999999995</v>
      </c>
      <c r="G8007">
        <v>0.29325000000000001</v>
      </c>
      <c r="H8007">
        <v>0.86365000000000003</v>
      </c>
      <c r="I8007">
        <v>8.3750000000000005E-2</v>
      </c>
      <c r="J8007">
        <v>0.92064999999999997</v>
      </c>
      <c r="K8007">
        <v>0.51944999999999997</v>
      </c>
      <c r="L8007">
        <v>0.93715000000000004</v>
      </c>
    </row>
    <row r="8008" spans="1:12" x14ac:dyDescent="0.3">
      <c r="A8008">
        <v>8007</v>
      </c>
      <c r="B8008">
        <v>0.80064999999999997</v>
      </c>
      <c r="C8008">
        <v>0.75995000000000001</v>
      </c>
      <c r="D8008">
        <v>0.15975</v>
      </c>
      <c r="E8008">
        <v>0.81205000000000005</v>
      </c>
      <c r="F8008">
        <v>0.44255</v>
      </c>
      <c r="G8008">
        <v>0.81345000000000001</v>
      </c>
      <c r="H8008">
        <v>0.92084999999999995</v>
      </c>
      <c r="I8008">
        <v>0.92225000000000001</v>
      </c>
      <c r="J8008">
        <v>0.51705000000000001</v>
      </c>
      <c r="K8008">
        <v>0.64215</v>
      </c>
      <c r="L8008">
        <v>0.90725</v>
      </c>
    </row>
    <row r="8009" spans="1:12" x14ac:dyDescent="0.3">
      <c r="A8009">
        <v>8008</v>
      </c>
      <c r="B8009">
        <v>0.80074999999999996</v>
      </c>
      <c r="C8009">
        <v>0.74285000000000001</v>
      </c>
      <c r="D8009">
        <v>0.70555000000000001</v>
      </c>
      <c r="E8009">
        <v>0.24065</v>
      </c>
      <c r="F8009">
        <v>0.68664999999999998</v>
      </c>
      <c r="G8009">
        <v>0.96535000000000004</v>
      </c>
      <c r="H8009">
        <v>0.78764999999999996</v>
      </c>
      <c r="I8009">
        <v>0.55905000000000005</v>
      </c>
      <c r="J8009">
        <v>0.34944999999999998</v>
      </c>
      <c r="K8009">
        <v>0.55054999999999998</v>
      </c>
      <c r="L8009">
        <v>0.68445</v>
      </c>
    </row>
    <row r="8010" spans="1:12" x14ac:dyDescent="0.3">
      <c r="A8010">
        <v>8009</v>
      </c>
      <c r="B8010">
        <v>0.80084999999999995</v>
      </c>
      <c r="C8010">
        <v>0.76834999999999998</v>
      </c>
      <c r="D8010">
        <v>0.62724999999999997</v>
      </c>
      <c r="E8010">
        <v>0.20905000000000001</v>
      </c>
      <c r="F8010">
        <v>0.71494999999999997</v>
      </c>
      <c r="G8010">
        <v>0.78044999999999998</v>
      </c>
      <c r="H8010">
        <v>0.71174999999999999</v>
      </c>
      <c r="I8010">
        <v>0.69664999999999999</v>
      </c>
      <c r="J8010">
        <v>0.30195</v>
      </c>
      <c r="K8010">
        <v>0.97324999999999995</v>
      </c>
      <c r="L8010">
        <v>0.39774999999999999</v>
      </c>
    </row>
    <row r="8011" spans="1:12" x14ac:dyDescent="0.3">
      <c r="A8011">
        <v>8010</v>
      </c>
      <c r="B8011">
        <v>0.80095000000000005</v>
      </c>
      <c r="C8011">
        <v>0.26424999999999998</v>
      </c>
      <c r="D8011">
        <v>0.56464999999999999</v>
      </c>
      <c r="E8011">
        <v>0.35704999999999998</v>
      </c>
      <c r="F8011">
        <v>0.86575000000000002</v>
      </c>
      <c r="G8011">
        <v>1.5049999999999999E-2</v>
      </c>
      <c r="H8011">
        <v>5.9650000000000002E-2</v>
      </c>
      <c r="I8011">
        <v>0.46045000000000003</v>
      </c>
      <c r="J8011">
        <v>0.64634999999999998</v>
      </c>
      <c r="K8011">
        <v>0.73255000000000003</v>
      </c>
      <c r="L8011">
        <v>0.53854999999999997</v>
      </c>
    </row>
    <row r="8012" spans="1:12" x14ac:dyDescent="0.3">
      <c r="A8012">
        <v>8011</v>
      </c>
      <c r="B8012">
        <v>0.80105000000000004</v>
      </c>
      <c r="C8012">
        <v>0.35875000000000001</v>
      </c>
      <c r="D8012">
        <v>7.5950000000000004E-2</v>
      </c>
      <c r="E8012">
        <v>0.75175000000000003</v>
      </c>
      <c r="F8012">
        <v>0.71365000000000001</v>
      </c>
      <c r="G8012">
        <v>0.24195</v>
      </c>
      <c r="H8012">
        <v>0.65844999999999998</v>
      </c>
      <c r="I8012">
        <v>0.36714999999999998</v>
      </c>
      <c r="J8012">
        <v>0.69715000000000005</v>
      </c>
      <c r="K8012">
        <v>0.55454999999999999</v>
      </c>
      <c r="L8012">
        <v>0.77115</v>
      </c>
    </row>
    <row r="8013" spans="1:12" x14ac:dyDescent="0.3">
      <c r="A8013">
        <v>8012</v>
      </c>
      <c r="B8013">
        <v>0.80115000000000003</v>
      </c>
      <c r="C8013">
        <v>0.93015000000000003</v>
      </c>
      <c r="D8013">
        <v>0.28794999999999998</v>
      </c>
      <c r="E8013">
        <v>0.46625</v>
      </c>
      <c r="F8013">
        <v>0.97855000000000003</v>
      </c>
      <c r="G8013">
        <v>0.67044999999999999</v>
      </c>
      <c r="H8013">
        <v>0.28565000000000002</v>
      </c>
      <c r="I8013">
        <v>0.99145000000000005</v>
      </c>
      <c r="J8013">
        <v>0.82394999999999996</v>
      </c>
      <c r="K8013">
        <v>0.43385000000000001</v>
      </c>
      <c r="L8013">
        <v>0.43664999999999998</v>
      </c>
    </row>
    <row r="8014" spans="1:12" x14ac:dyDescent="0.3">
      <c r="A8014">
        <v>8013</v>
      </c>
      <c r="B8014">
        <v>0.80125000000000002</v>
      </c>
      <c r="C8014">
        <v>0.42485000000000001</v>
      </c>
      <c r="D8014">
        <v>0.47885</v>
      </c>
      <c r="E8014">
        <v>0.33134999999999998</v>
      </c>
      <c r="F8014">
        <v>2.9850000000000002E-2</v>
      </c>
      <c r="G8014">
        <v>0.77595000000000003</v>
      </c>
      <c r="H8014">
        <v>0.30704999999999999</v>
      </c>
      <c r="I8014">
        <v>0.15004999999999999</v>
      </c>
      <c r="J8014">
        <v>0.99704999999999999</v>
      </c>
      <c r="K8014">
        <v>0.84084999999999999</v>
      </c>
      <c r="L8014">
        <v>0.23735000000000001</v>
      </c>
    </row>
    <row r="8015" spans="1:12" x14ac:dyDescent="0.3">
      <c r="A8015">
        <v>8014</v>
      </c>
      <c r="B8015">
        <v>0.80135000000000001</v>
      </c>
      <c r="C8015">
        <v>0.37504999999999999</v>
      </c>
      <c r="D8015">
        <v>0.95194999999999996</v>
      </c>
      <c r="E8015">
        <v>0.54195000000000004</v>
      </c>
      <c r="F8015">
        <v>0.86545000000000005</v>
      </c>
      <c r="G8015">
        <v>0.81715000000000004</v>
      </c>
      <c r="H8015">
        <v>0.90005000000000002</v>
      </c>
      <c r="I8015">
        <v>0.46825</v>
      </c>
      <c r="J8015">
        <v>0.11735</v>
      </c>
      <c r="K8015">
        <v>0.95794999999999997</v>
      </c>
      <c r="L8015">
        <v>0.42954999999999999</v>
      </c>
    </row>
    <row r="8016" spans="1:12" x14ac:dyDescent="0.3">
      <c r="A8016">
        <v>8015</v>
      </c>
      <c r="B8016">
        <v>0.80145</v>
      </c>
      <c r="C8016">
        <v>0.30954999999999999</v>
      </c>
      <c r="D8016">
        <v>0.19155</v>
      </c>
      <c r="E8016">
        <v>0.16095000000000001</v>
      </c>
      <c r="F8016">
        <v>7.8149999999999997E-2</v>
      </c>
      <c r="G8016">
        <v>0.99685000000000001</v>
      </c>
      <c r="H8016">
        <v>0.48775000000000002</v>
      </c>
      <c r="I8016">
        <v>0.60755000000000003</v>
      </c>
      <c r="J8016">
        <v>0.83835000000000004</v>
      </c>
      <c r="K8016">
        <v>0.64044999999999996</v>
      </c>
      <c r="L8016">
        <v>0.71035000000000004</v>
      </c>
    </row>
    <row r="8017" spans="1:12" x14ac:dyDescent="0.3">
      <c r="A8017">
        <v>8016</v>
      </c>
      <c r="B8017">
        <v>0.80154999999999998</v>
      </c>
      <c r="C8017">
        <v>0.34784999999999999</v>
      </c>
      <c r="D8017">
        <v>0.62314999999999998</v>
      </c>
      <c r="E8017">
        <v>0.99075000000000002</v>
      </c>
      <c r="F8017">
        <v>0.26005</v>
      </c>
      <c r="G8017">
        <v>0.96074999999999999</v>
      </c>
      <c r="H8017">
        <v>0.31295000000000001</v>
      </c>
      <c r="I8017">
        <v>0.43145</v>
      </c>
      <c r="J8017">
        <v>0.99544999999999995</v>
      </c>
      <c r="K8017">
        <v>0.23215</v>
      </c>
      <c r="L8017">
        <v>0.76954999999999996</v>
      </c>
    </row>
    <row r="8018" spans="1:12" x14ac:dyDescent="0.3">
      <c r="A8018">
        <v>8017</v>
      </c>
      <c r="B8018">
        <v>0.80164999999999997</v>
      </c>
      <c r="C8018">
        <v>0.54274999999999995</v>
      </c>
      <c r="D8018">
        <v>0.94815000000000005</v>
      </c>
      <c r="E8018">
        <v>8.5250000000000006E-2</v>
      </c>
      <c r="F8018">
        <v>0.41915000000000002</v>
      </c>
      <c r="G8018">
        <v>0.19155</v>
      </c>
      <c r="H8018">
        <v>0.80245</v>
      </c>
      <c r="I8018">
        <v>0.48515000000000003</v>
      </c>
      <c r="J8018">
        <v>0.97524999999999995</v>
      </c>
      <c r="K8018">
        <v>0.84835000000000005</v>
      </c>
      <c r="L8018">
        <v>0.72914999999999996</v>
      </c>
    </row>
    <row r="8019" spans="1:12" x14ac:dyDescent="0.3">
      <c r="A8019">
        <v>8018</v>
      </c>
      <c r="B8019">
        <v>0.80174999999999996</v>
      </c>
      <c r="C8019">
        <v>0.58025000000000004</v>
      </c>
      <c r="D8019">
        <v>0.80845</v>
      </c>
      <c r="E8019">
        <v>0.74185000000000001</v>
      </c>
      <c r="F8019">
        <v>0.55025000000000002</v>
      </c>
      <c r="G8019">
        <v>0.55815000000000003</v>
      </c>
      <c r="H8019">
        <v>0.46484999999999999</v>
      </c>
      <c r="I8019">
        <v>0.67784999999999995</v>
      </c>
      <c r="J8019">
        <v>0.51544999999999996</v>
      </c>
      <c r="K8019">
        <v>0.76124999999999998</v>
      </c>
      <c r="L8019">
        <v>0.15395</v>
      </c>
    </row>
    <row r="8020" spans="1:12" x14ac:dyDescent="0.3">
      <c r="A8020">
        <v>8019</v>
      </c>
      <c r="B8020">
        <v>0.80184999999999995</v>
      </c>
      <c r="C8020">
        <v>0.95904999999999996</v>
      </c>
      <c r="D8020">
        <v>0.80325000000000002</v>
      </c>
      <c r="E8020">
        <v>0.86714999999999998</v>
      </c>
      <c r="F8020">
        <v>0.34884999999999999</v>
      </c>
      <c r="G8020">
        <v>0.21975</v>
      </c>
      <c r="H8020">
        <v>0.94225000000000003</v>
      </c>
      <c r="I8020">
        <v>0.76605000000000001</v>
      </c>
      <c r="J8020">
        <v>0.32395000000000002</v>
      </c>
      <c r="K8020">
        <v>0.31664999999999999</v>
      </c>
      <c r="L8020">
        <v>2.8750000000000001E-2</v>
      </c>
    </row>
    <row r="8021" spans="1:12" x14ac:dyDescent="0.3">
      <c r="A8021">
        <v>8020</v>
      </c>
      <c r="B8021">
        <v>0.80195000000000005</v>
      </c>
      <c r="C8021">
        <v>0.73624999999999996</v>
      </c>
      <c r="D8021">
        <v>0.38915</v>
      </c>
      <c r="E8021">
        <v>0.65725</v>
      </c>
      <c r="F8021">
        <v>0.64775000000000005</v>
      </c>
      <c r="G8021">
        <v>0.29225000000000001</v>
      </c>
      <c r="H8021">
        <v>5.6050000000000003E-2</v>
      </c>
      <c r="I8021">
        <v>0.68845000000000001</v>
      </c>
      <c r="J8021">
        <v>0.95584999999999998</v>
      </c>
      <c r="K8021">
        <v>0.71594999999999998</v>
      </c>
      <c r="L8021">
        <v>0.68105000000000004</v>
      </c>
    </row>
    <row r="8022" spans="1:12" x14ac:dyDescent="0.3">
      <c r="A8022">
        <v>8021</v>
      </c>
      <c r="B8022">
        <v>0.80205000000000004</v>
      </c>
      <c r="C8022">
        <v>0.93145</v>
      </c>
      <c r="D8022">
        <v>0.37264999999999998</v>
      </c>
      <c r="E8022">
        <v>0.11785</v>
      </c>
      <c r="F8022">
        <v>0.63495000000000001</v>
      </c>
      <c r="G8022">
        <v>0.61434999999999995</v>
      </c>
      <c r="H8022">
        <v>0.44524999999999998</v>
      </c>
      <c r="I8022">
        <v>0.84714999999999996</v>
      </c>
      <c r="J8022">
        <v>0.58165</v>
      </c>
      <c r="K8022">
        <v>0.94035000000000002</v>
      </c>
      <c r="L8022">
        <v>0.71614999999999995</v>
      </c>
    </row>
    <row r="8023" spans="1:12" x14ac:dyDescent="0.3">
      <c r="A8023">
        <v>8022</v>
      </c>
      <c r="B8023">
        <v>0.80215000000000003</v>
      </c>
      <c r="C8023">
        <v>0.48204999999999998</v>
      </c>
      <c r="D8023">
        <v>0.84865000000000002</v>
      </c>
      <c r="E8023">
        <v>0.30545</v>
      </c>
      <c r="F8023">
        <v>0.12705</v>
      </c>
      <c r="G8023">
        <v>0.85645000000000004</v>
      </c>
      <c r="H8023">
        <v>0.31805</v>
      </c>
      <c r="I8023">
        <v>0.47844999999999999</v>
      </c>
      <c r="J8023">
        <v>0.60314999999999996</v>
      </c>
      <c r="K8023">
        <v>0.97284999999999999</v>
      </c>
      <c r="L8023">
        <v>0.69584999999999997</v>
      </c>
    </row>
    <row r="8024" spans="1:12" x14ac:dyDescent="0.3">
      <c r="A8024">
        <v>8023</v>
      </c>
      <c r="B8024">
        <v>0.80225000000000002</v>
      </c>
      <c r="C8024">
        <v>0.61204999999999998</v>
      </c>
      <c r="D8024">
        <v>1.6049999999999998E-2</v>
      </c>
      <c r="E8024">
        <v>0.39374999999999999</v>
      </c>
      <c r="F8024">
        <v>0.97284999999999999</v>
      </c>
      <c r="G8024">
        <v>0.36395</v>
      </c>
      <c r="H8024">
        <v>0.51964999999999995</v>
      </c>
      <c r="I8024">
        <v>0.68194999999999995</v>
      </c>
      <c r="J8024">
        <v>0.28194999999999998</v>
      </c>
      <c r="K8024">
        <v>0.48685</v>
      </c>
      <c r="L8024">
        <v>0.94755</v>
      </c>
    </row>
    <row r="8025" spans="1:12" x14ac:dyDescent="0.3">
      <c r="A8025">
        <v>8024</v>
      </c>
      <c r="B8025">
        <v>0.80235000000000001</v>
      </c>
      <c r="C8025">
        <v>0.17735000000000001</v>
      </c>
      <c r="D8025">
        <v>0.15054999999999999</v>
      </c>
      <c r="E8025">
        <v>0.59325000000000006</v>
      </c>
      <c r="F8025">
        <v>0.85985</v>
      </c>
      <c r="G8025">
        <v>0.24665000000000001</v>
      </c>
      <c r="H8025">
        <v>0.82745000000000002</v>
      </c>
      <c r="I8025">
        <v>0.25464999999999999</v>
      </c>
      <c r="J8025">
        <v>2.085E-2</v>
      </c>
      <c r="K8025">
        <v>0.32695000000000002</v>
      </c>
      <c r="L8025">
        <v>0.33095000000000002</v>
      </c>
    </row>
    <row r="8026" spans="1:12" x14ac:dyDescent="0.3">
      <c r="A8026">
        <v>8025</v>
      </c>
      <c r="B8026">
        <v>0.80245</v>
      </c>
      <c r="C8026">
        <v>0.99245000000000005</v>
      </c>
      <c r="D8026">
        <v>0.46865000000000001</v>
      </c>
      <c r="E8026">
        <v>0.12925</v>
      </c>
      <c r="F8026">
        <v>0.79915000000000003</v>
      </c>
      <c r="G8026">
        <v>0.64905000000000002</v>
      </c>
      <c r="H8026">
        <v>0.32055</v>
      </c>
      <c r="I8026">
        <v>0.48814999999999997</v>
      </c>
      <c r="J8026">
        <v>0.36354999999999998</v>
      </c>
      <c r="K8026">
        <v>5.0849999999999999E-2</v>
      </c>
      <c r="L8026">
        <v>0.88605</v>
      </c>
    </row>
    <row r="8027" spans="1:12" x14ac:dyDescent="0.3">
      <c r="A8027">
        <v>8026</v>
      </c>
      <c r="B8027">
        <v>0.80254999999999999</v>
      </c>
      <c r="C8027">
        <v>0.88795000000000002</v>
      </c>
      <c r="D8027">
        <v>1.1650000000000001E-2</v>
      </c>
      <c r="E8027">
        <v>0.54954999999999998</v>
      </c>
      <c r="F8027">
        <v>0.38305</v>
      </c>
      <c r="G8027">
        <v>5.3850000000000002E-2</v>
      </c>
      <c r="H8027">
        <v>0.33755000000000002</v>
      </c>
      <c r="I8027">
        <v>0.84424999999999994</v>
      </c>
      <c r="J8027">
        <v>0.26384999999999997</v>
      </c>
      <c r="K8027">
        <v>0.52405000000000002</v>
      </c>
      <c r="L8027">
        <v>0.43604999999999999</v>
      </c>
    </row>
    <row r="8028" spans="1:12" x14ac:dyDescent="0.3">
      <c r="A8028">
        <v>8027</v>
      </c>
      <c r="B8028">
        <v>0.80264999999999997</v>
      </c>
      <c r="C8028">
        <v>0.28075</v>
      </c>
      <c r="D8028">
        <v>0.34305000000000002</v>
      </c>
      <c r="E8028">
        <v>0.62355000000000005</v>
      </c>
      <c r="F8028">
        <v>0.87195</v>
      </c>
      <c r="G8028">
        <v>2.9499999999999999E-3</v>
      </c>
      <c r="H8028">
        <v>0.70874999999999999</v>
      </c>
      <c r="I8028">
        <v>0.12684999999999999</v>
      </c>
      <c r="J8028">
        <v>0.16594999999999999</v>
      </c>
      <c r="K8028">
        <v>0.29304999999999998</v>
      </c>
      <c r="L8028">
        <v>0.34084999999999999</v>
      </c>
    </row>
    <row r="8029" spans="1:12" x14ac:dyDescent="0.3">
      <c r="A8029">
        <v>8028</v>
      </c>
      <c r="B8029">
        <v>0.80274999999999996</v>
      </c>
      <c r="C8029">
        <v>0.88344999999999996</v>
      </c>
      <c r="D8029">
        <v>0.65985000000000005</v>
      </c>
      <c r="E8029">
        <v>0.55174999999999996</v>
      </c>
      <c r="F8029">
        <v>0.39055000000000001</v>
      </c>
      <c r="G8029">
        <v>0.70484999999999998</v>
      </c>
      <c r="H8029">
        <v>5.425E-2</v>
      </c>
      <c r="I8029">
        <v>0.35015000000000002</v>
      </c>
      <c r="J8029">
        <v>9.8250000000000004E-2</v>
      </c>
      <c r="K8029">
        <v>0.94515000000000005</v>
      </c>
      <c r="L8029">
        <v>0.25485000000000002</v>
      </c>
    </row>
    <row r="8030" spans="1:12" x14ac:dyDescent="0.3">
      <c r="A8030">
        <v>8029</v>
      </c>
      <c r="B8030">
        <v>0.80284999999999995</v>
      </c>
      <c r="C8030">
        <v>0.17194999999999999</v>
      </c>
      <c r="D8030">
        <v>0.38124999999999998</v>
      </c>
      <c r="E8030">
        <v>0.40525</v>
      </c>
      <c r="F8030">
        <v>0.64685000000000004</v>
      </c>
      <c r="G8030">
        <v>0.29035</v>
      </c>
      <c r="H8030">
        <v>0.91774999999999995</v>
      </c>
      <c r="I8030">
        <v>0.77095000000000002</v>
      </c>
      <c r="J8030">
        <v>0.32534999999999997</v>
      </c>
      <c r="K8030">
        <v>1.3950000000000001E-2</v>
      </c>
      <c r="L8030">
        <v>0.45634999999999998</v>
      </c>
    </row>
    <row r="8031" spans="1:12" x14ac:dyDescent="0.3">
      <c r="A8031">
        <v>8030</v>
      </c>
      <c r="B8031">
        <v>0.80295000000000005</v>
      </c>
      <c r="C8031">
        <v>0.24854999999999999</v>
      </c>
      <c r="D8031">
        <v>0.79185000000000005</v>
      </c>
      <c r="E8031">
        <v>0.23774999999999999</v>
      </c>
      <c r="F8031">
        <v>0.28115000000000001</v>
      </c>
      <c r="G8031">
        <v>0.84994999999999998</v>
      </c>
      <c r="H8031">
        <v>0.83725000000000005</v>
      </c>
      <c r="I8031">
        <v>0.41244999999999998</v>
      </c>
      <c r="J8031">
        <v>6.1850000000000002E-2</v>
      </c>
      <c r="K8031">
        <v>0.13114999999999999</v>
      </c>
      <c r="L8031">
        <v>2.3500000000000001E-3</v>
      </c>
    </row>
    <row r="8032" spans="1:12" x14ac:dyDescent="0.3">
      <c r="A8032">
        <v>8031</v>
      </c>
      <c r="B8032">
        <v>0.80305000000000004</v>
      </c>
      <c r="C8032">
        <v>0.85824999999999996</v>
      </c>
      <c r="D8032">
        <v>0.26505000000000001</v>
      </c>
      <c r="E8032">
        <v>0.17724999999999999</v>
      </c>
      <c r="F8032">
        <v>0.14265</v>
      </c>
      <c r="G8032">
        <v>0.37295</v>
      </c>
      <c r="H8032">
        <v>0.78105000000000002</v>
      </c>
      <c r="I8032">
        <v>0.53105000000000002</v>
      </c>
      <c r="J8032">
        <v>0.61614999999999998</v>
      </c>
      <c r="K8032">
        <v>0.85985</v>
      </c>
      <c r="L8032">
        <v>0.72714999999999996</v>
      </c>
    </row>
    <row r="8033" spans="1:12" x14ac:dyDescent="0.3">
      <c r="A8033">
        <v>8032</v>
      </c>
      <c r="B8033">
        <v>0.80315000000000003</v>
      </c>
      <c r="C8033">
        <v>0.57135000000000002</v>
      </c>
      <c r="D8033">
        <v>0.19305</v>
      </c>
      <c r="E8033">
        <v>0.62475000000000003</v>
      </c>
      <c r="F8033">
        <v>0.68684999999999996</v>
      </c>
      <c r="G8033">
        <v>0.37235000000000001</v>
      </c>
      <c r="H8033">
        <v>4.8849999999999998E-2</v>
      </c>
      <c r="I8033">
        <v>0.79474999999999996</v>
      </c>
      <c r="J8033">
        <v>9.7750000000000004E-2</v>
      </c>
      <c r="K8033">
        <v>0.47465000000000002</v>
      </c>
      <c r="L8033">
        <v>0.48194999999999999</v>
      </c>
    </row>
    <row r="8034" spans="1:12" x14ac:dyDescent="0.3">
      <c r="A8034">
        <v>8033</v>
      </c>
      <c r="B8034">
        <v>0.80325000000000002</v>
      </c>
      <c r="C8034">
        <v>0.79574999999999996</v>
      </c>
      <c r="D8034">
        <v>0.66425000000000001</v>
      </c>
      <c r="E8034">
        <v>0.15354999999999999</v>
      </c>
      <c r="F8034">
        <v>0.17494999999999999</v>
      </c>
      <c r="G8034">
        <v>1.485E-2</v>
      </c>
      <c r="H8034">
        <v>7.5149999999999995E-2</v>
      </c>
      <c r="I8034">
        <v>0.22844999999999999</v>
      </c>
      <c r="J8034">
        <v>0.71104999999999996</v>
      </c>
      <c r="K8034">
        <v>0.95755000000000001</v>
      </c>
      <c r="L8034">
        <v>0.21024999999999999</v>
      </c>
    </row>
    <row r="8035" spans="1:12" x14ac:dyDescent="0.3">
      <c r="A8035">
        <v>8034</v>
      </c>
      <c r="B8035">
        <v>0.80335000000000001</v>
      </c>
      <c r="C8035">
        <v>0.56335000000000002</v>
      </c>
      <c r="D8035">
        <v>0.81294999999999995</v>
      </c>
      <c r="E8035">
        <v>0.19875000000000001</v>
      </c>
      <c r="F8035">
        <v>0.36625000000000002</v>
      </c>
      <c r="G8035">
        <v>0.86545000000000005</v>
      </c>
      <c r="H8035">
        <v>0.38784999999999997</v>
      </c>
      <c r="I8035">
        <v>0.22184999999999999</v>
      </c>
      <c r="J8035">
        <v>0.65934999999999999</v>
      </c>
      <c r="K8035">
        <v>3.8550000000000001E-2</v>
      </c>
      <c r="L8035">
        <v>6.4850000000000005E-2</v>
      </c>
    </row>
    <row r="8036" spans="1:12" x14ac:dyDescent="0.3">
      <c r="A8036">
        <v>8035</v>
      </c>
      <c r="B8036">
        <v>0.80345</v>
      </c>
      <c r="C8036">
        <v>0.98875000000000002</v>
      </c>
      <c r="D8036">
        <v>0.94125000000000003</v>
      </c>
      <c r="E8036">
        <v>0.76854999999999996</v>
      </c>
      <c r="F8036">
        <v>6.055E-2</v>
      </c>
      <c r="G8036">
        <v>0.52895000000000003</v>
      </c>
      <c r="H8036">
        <v>6.9650000000000004E-2</v>
      </c>
      <c r="I8036">
        <v>0.85304999999999997</v>
      </c>
      <c r="J8036">
        <v>0.54705000000000004</v>
      </c>
      <c r="K8036">
        <v>0.16625000000000001</v>
      </c>
      <c r="L8036">
        <v>0.21295</v>
      </c>
    </row>
    <row r="8037" spans="1:12" x14ac:dyDescent="0.3">
      <c r="A8037">
        <v>8036</v>
      </c>
      <c r="B8037">
        <v>0.80354999999999999</v>
      </c>
      <c r="C8037">
        <v>0.36625000000000002</v>
      </c>
      <c r="D8037">
        <v>0.49054999999999999</v>
      </c>
      <c r="E8037">
        <v>4.7350000000000003E-2</v>
      </c>
      <c r="F8037">
        <v>0.28055000000000002</v>
      </c>
      <c r="G8037">
        <v>0.98014999999999997</v>
      </c>
      <c r="H8037">
        <v>0.45984999999999998</v>
      </c>
      <c r="I8037">
        <v>0.37354999999999999</v>
      </c>
      <c r="J8037">
        <v>7.9750000000000001E-2</v>
      </c>
      <c r="K8037">
        <v>0.38074999999999998</v>
      </c>
      <c r="L8037">
        <v>0.50644999999999996</v>
      </c>
    </row>
    <row r="8038" spans="1:12" x14ac:dyDescent="0.3">
      <c r="A8038">
        <v>8037</v>
      </c>
      <c r="B8038">
        <v>0.80364999999999998</v>
      </c>
      <c r="C8038">
        <v>0.65264999999999995</v>
      </c>
      <c r="D8038">
        <v>0.61465000000000003</v>
      </c>
      <c r="E8038">
        <v>0.61904999999999999</v>
      </c>
      <c r="F8038">
        <v>0.24365000000000001</v>
      </c>
      <c r="G8038">
        <v>0.58625000000000005</v>
      </c>
      <c r="H8038">
        <v>0.88165000000000004</v>
      </c>
      <c r="I8038">
        <v>0.63195000000000001</v>
      </c>
      <c r="J8038">
        <v>0.58635000000000004</v>
      </c>
      <c r="K8038">
        <v>0.98394999999999999</v>
      </c>
      <c r="L8038">
        <v>0.16805</v>
      </c>
    </row>
    <row r="8039" spans="1:12" x14ac:dyDescent="0.3">
      <c r="A8039">
        <v>8038</v>
      </c>
      <c r="B8039">
        <v>0.80374999999999996</v>
      </c>
      <c r="C8039">
        <v>0.68274999999999997</v>
      </c>
      <c r="D8039">
        <v>0.95294999999999996</v>
      </c>
      <c r="E8039">
        <v>2.5000000000000001E-4</v>
      </c>
      <c r="F8039">
        <v>0.80505000000000004</v>
      </c>
      <c r="G8039">
        <v>0.42885000000000001</v>
      </c>
      <c r="H8039">
        <v>0.82264999999999999</v>
      </c>
      <c r="I8039">
        <v>0.25364999999999999</v>
      </c>
      <c r="J8039">
        <v>0.27575</v>
      </c>
      <c r="K8039">
        <v>0.63244999999999996</v>
      </c>
      <c r="L8039">
        <v>0.68955</v>
      </c>
    </row>
    <row r="8040" spans="1:12" x14ac:dyDescent="0.3">
      <c r="A8040">
        <v>8039</v>
      </c>
      <c r="B8040">
        <v>0.80384999999999995</v>
      </c>
      <c r="C8040">
        <v>0.21665000000000001</v>
      </c>
      <c r="D8040">
        <v>0.42825000000000002</v>
      </c>
      <c r="E8040">
        <v>0.36385000000000001</v>
      </c>
      <c r="F8040">
        <v>0.90554999999999997</v>
      </c>
      <c r="G8040">
        <v>0.35575000000000001</v>
      </c>
      <c r="H8040">
        <v>0.98665000000000003</v>
      </c>
      <c r="I8040">
        <v>0.19694999999999999</v>
      </c>
      <c r="J8040">
        <v>0.87755000000000005</v>
      </c>
      <c r="K8040">
        <v>3.8350000000000002E-2</v>
      </c>
      <c r="L8040">
        <v>0.15024999999999999</v>
      </c>
    </row>
    <row r="8041" spans="1:12" x14ac:dyDescent="0.3">
      <c r="A8041">
        <v>8040</v>
      </c>
      <c r="B8041">
        <v>0.80395000000000005</v>
      </c>
      <c r="C8041">
        <v>0.95755000000000001</v>
      </c>
      <c r="D8041">
        <v>0.61085</v>
      </c>
      <c r="E8041">
        <v>0.26824999999999999</v>
      </c>
      <c r="F8041">
        <v>0.65834999999999999</v>
      </c>
      <c r="G8041">
        <v>0.17035</v>
      </c>
      <c r="H8041">
        <v>3.4549999999999997E-2</v>
      </c>
      <c r="I8041">
        <v>0.95345000000000002</v>
      </c>
      <c r="J8041">
        <v>4.4949999999999997E-2</v>
      </c>
      <c r="K8041">
        <v>0.57425000000000004</v>
      </c>
      <c r="L8041">
        <v>0.74465000000000003</v>
      </c>
    </row>
    <row r="8042" spans="1:12" x14ac:dyDescent="0.3">
      <c r="A8042">
        <v>8041</v>
      </c>
      <c r="B8042">
        <v>0.80405000000000004</v>
      </c>
      <c r="C8042">
        <v>0.18495</v>
      </c>
      <c r="D8042">
        <v>0.36754999999999999</v>
      </c>
      <c r="E8042">
        <v>0.36895</v>
      </c>
      <c r="F8042">
        <v>0.89305000000000001</v>
      </c>
      <c r="G8042">
        <v>0.15465000000000001</v>
      </c>
      <c r="H8042">
        <v>0.32455000000000001</v>
      </c>
      <c r="I8042">
        <v>0.65085000000000004</v>
      </c>
      <c r="J8042">
        <v>0.40975</v>
      </c>
      <c r="K8042">
        <v>0.48454999999999998</v>
      </c>
      <c r="L8042">
        <v>0.25595000000000001</v>
      </c>
    </row>
    <row r="8043" spans="1:12" x14ac:dyDescent="0.3">
      <c r="A8043">
        <v>8042</v>
      </c>
      <c r="B8043">
        <v>0.80415000000000003</v>
      </c>
      <c r="C8043">
        <v>0.87265000000000004</v>
      </c>
      <c r="D8043">
        <v>0.38064999999999999</v>
      </c>
      <c r="E8043">
        <v>0.47255000000000003</v>
      </c>
      <c r="F8043">
        <v>0.19985</v>
      </c>
      <c r="G8043">
        <v>0.59945000000000004</v>
      </c>
      <c r="H8043">
        <v>0.37545000000000001</v>
      </c>
      <c r="I8043">
        <v>0.66795000000000004</v>
      </c>
      <c r="J8043">
        <v>0.95004999999999995</v>
      </c>
      <c r="K8043">
        <v>0.84965000000000002</v>
      </c>
      <c r="L8043">
        <v>4.505E-2</v>
      </c>
    </row>
    <row r="8044" spans="1:12" x14ac:dyDescent="0.3">
      <c r="A8044">
        <v>8043</v>
      </c>
      <c r="B8044">
        <v>0.80425000000000002</v>
      </c>
      <c r="C8044">
        <v>0.19305</v>
      </c>
      <c r="D8044">
        <v>0.60165000000000002</v>
      </c>
      <c r="E8044">
        <v>0.15125</v>
      </c>
      <c r="F8044">
        <v>0.15285000000000001</v>
      </c>
      <c r="G8044">
        <v>0.51295000000000002</v>
      </c>
      <c r="H8044">
        <v>2.4049999999999998E-2</v>
      </c>
      <c r="I8044">
        <v>0.67215000000000003</v>
      </c>
      <c r="J8044">
        <v>0.60994999999999999</v>
      </c>
      <c r="K8044">
        <v>0.59055000000000002</v>
      </c>
      <c r="L8044">
        <v>0.57345000000000002</v>
      </c>
    </row>
    <row r="8045" spans="1:12" x14ac:dyDescent="0.3">
      <c r="A8045">
        <v>8044</v>
      </c>
      <c r="B8045">
        <v>0.80435000000000001</v>
      </c>
      <c r="C8045">
        <v>0.40975</v>
      </c>
      <c r="D8045">
        <v>0.63834999999999997</v>
      </c>
      <c r="E8045">
        <v>9.5750000000000002E-2</v>
      </c>
      <c r="F8045">
        <v>0.37745000000000001</v>
      </c>
      <c r="G8045">
        <v>0.36285000000000001</v>
      </c>
      <c r="H8045">
        <v>0.51554999999999995</v>
      </c>
      <c r="I8045">
        <v>0.54005000000000003</v>
      </c>
      <c r="J8045">
        <v>0.90554999999999997</v>
      </c>
      <c r="K8045">
        <v>0.22015000000000001</v>
      </c>
      <c r="L8045">
        <v>0.32295000000000001</v>
      </c>
    </row>
    <row r="8046" spans="1:12" x14ac:dyDescent="0.3">
      <c r="A8046">
        <v>8045</v>
      </c>
      <c r="B8046">
        <v>0.80445</v>
      </c>
      <c r="C8046">
        <v>0.19355</v>
      </c>
      <c r="D8046">
        <v>0.66674999999999995</v>
      </c>
      <c r="E8046">
        <v>0.68825000000000003</v>
      </c>
      <c r="F8046">
        <v>0.13535</v>
      </c>
      <c r="G8046">
        <v>8.3250000000000005E-2</v>
      </c>
      <c r="H8046">
        <v>0.78234999999999999</v>
      </c>
      <c r="I8046">
        <v>0.13414999999999999</v>
      </c>
      <c r="J8046">
        <v>1.8249999999999999E-2</v>
      </c>
      <c r="K8046">
        <v>2.265E-2</v>
      </c>
      <c r="L8046">
        <v>0.70155000000000001</v>
      </c>
    </row>
    <row r="8047" spans="1:12" x14ac:dyDescent="0.3">
      <c r="A8047">
        <v>8046</v>
      </c>
      <c r="B8047">
        <v>0.80454999999999999</v>
      </c>
      <c r="C8047">
        <v>8.8550000000000004E-2</v>
      </c>
      <c r="D8047">
        <v>0.27415</v>
      </c>
      <c r="E8047">
        <v>0.42845</v>
      </c>
      <c r="F8047">
        <v>4.8550000000000003E-2</v>
      </c>
      <c r="G8047">
        <v>0.79035</v>
      </c>
      <c r="H8047">
        <v>0.98895</v>
      </c>
      <c r="I8047">
        <v>0.22905</v>
      </c>
      <c r="J8047">
        <v>0.84145000000000003</v>
      </c>
      <c r="K8047">
        <v>0.56684999999999997</v>
      </c>
      <c r="L8047">
        <v>0.52024999999999999</v>
      </c>
    </row>
    <row r="8048" spans="1:12" x14ac:dyDescent="0.3">
      <c r="A8048">
        <v>8047</v>
      </c>
      <c r="B8048">
        <v>0.80464999999999998</v>
      </c>
      <c r="C8048">
        <v>0.58755000000000002</v>
      </c>
      <c r="D8048">
        <v>0.11965000000000001</v>
      </c>
      <c r="E8048">
        <v>0.32695000000000002</v>
      </c>
      <c r="F8048">
        <v>6.7049999999999998E-2</v>
      </c>
      <c r="G8048">
        <v>0.73134999999999994</v>
      </c>
      <c r="H8048">
        <v>0.75424999999999998</v>
      </c>
      <c r="I8048">
        <v>0.64834999999999998</v>
      </c>
      <c r="J8048">
        <v>0.14935000000000001</v>
      </c>
      <c r="K8048">
        <v>6.3850000000000004E-2</v>
      </c>
      <c r="L8048">
        <v>0.29744999999999999</v>
      </c>
    </row>
    <row r="8049" spans="1:12" x14ac:dyDescent="0.3">
      <c r="A8049">
        <v>8048</v>
      </c>
      <c r="B8049">
        <v>0.80474999999999997</v>
      </c>
      <c r="C8049">
        <v>0.81474999999999997</v>
      </c>
      <c r="D8049">
        <v>0.27855000000000002</v>
      </c>
      <c r="E8049">
        <v>0.82415000000000005</v>
      </c>
      <c r="F8049">
        <v>7.2500000000000004E-3</v>
      </c>
      <c r="G8049">
        <v>0.88644999999999996</v>
      </c>
      <c r="H8049">
        <v>0.73375000000000001</v>
      </c>
      <c r="I8049">
        <v>0.46784999999999999</v>
      </c>
      <c r="J8049">
        <v>0.81115000000000004</v>
      </c>
      <c r="K8049">
        <v>0.73645000000000005</v>
      </c>
      <c r="L8049">
        <v>0.48504999999999998</v>
      </c>
    </row>
    <row r="8050" spans="1:12" x14ac:dyDescent="0.3">
      <c r="A8050">
        <v>8049</v>
      </c>
      <c r="B8050">
        <v>0.80484999999999995</v>
      </c>
      <c r="C8050">
        <v>0.84794999999999998</v>
      </c>
      <c r="D8050">
        <v>0.82445000000000002</v>
      </c>
      <c r="E8050">
        <v>0.14954999999999999</v>
      </c>
      <c r="F8050">
        <v>0.70265</v>
      </c>
      <c r="G8050">
        <v>0.89495000000000002</v>
      </c>
      <c r="H8050">
        <v>0.37685000000000002</v>
      </c>
      <c r="I8050">
        <v>0.28234999999999999</v>
      </c>
      <c r="J8050">
        <v>0.45205000000000001</v>
      </c>
      <c r="K8050">
        <v>0.46455000000000002</v>
      </c>
      <c r="L8050">
        <v>0.21425</v>
      </c>
    </row>
    <row r="8051" spans="1:12" x14ac:dyDescent="0.3">
      <c r="A8051">
        <v>8050</v>
      </c>
      <c r="B8051">
        <v>0.80495000000000005</v>
      </c>
      <c r="C8051">
        <v>0.61465000000000003</v>
      </c>
      <c r="D8051">
        <v>0.95245000000000002</v>
      </c>
      <c r="E8051">
        <v>0.92574999999999996</v>
      </c>
      <c r="F8051">
        <v>0.66354999999999997</v>
      </c>
      <c r="G8051">
        <v>0.43554999999999999</v>
      </c>
      <c r="H8051">
        <v>5.985E-2</v>
      </c>
      <c r="I8051">
        <v>0.44724999999999998</v>
      </c>
      <c r="J8051">
        <v>0.65915000000000001</v>
      </c>
      <c r="K8051">
        <v>0.80115000000000003</v>
      </c>
      <c r="L8051">
        <v>0.88195000000000001</v>
      </c>
    </row>
    <row r="8052" spans="1:12" x14ac:dyDescent="0.3">
      <c r="A8052">
        <v>8051</v>
      </c>
      <c r="B8052">
        <v>0.80505000000000004</v>
      </c>
      <c r="C8052">
        <v>0.37314999999999998</v>
      </c>
      <c r="D8052">
        <v>0.97914999999999996</v>
      </c>
      <c r="E8052">
        <v>0.14385000000000001</v>
      </c>
      <c r="F8052">
        <v>0.61545000000000005</v>
      </c>
      <c r="G8052">
        <v>0.37524999999999997</v>
      </c>
      <c r="H8052">
        <v>0.73045000000000004</v>
      </c>
      <c r="I8052">
        <v>3.1850000000000003E-2</v>
      </c>
      <c r="J8052">
        <v>3.7749999999999999E-2</v>
      </c>
      <c r="K8052">
        <v>0.33274999999999999</v>
      </c>
      <c r="L8052">
        <v>0.44755</v>
      </c>
    </row>
    <row r="8053" spans="1:12" x14ac:dyDescent="0.3">
      <c r="A8053">
        <v>8052</v>
      </c>
      <c r="B8053">
        <v>0.80515000000000003</v>
      </c>
      <c r="C8053">
        <v>0.21165</v>
      </c>
      <c r="D8053">
        <v>0.55805000000000005</v>
      </c>
      <c r="E8053">
        <v>0.59794999999999998</v>
      </c>
      <c r="F8053">
        <v>0.14715</v>
      </c>
      <c r="G8053">
        <v>0.72204999999999997</v>
      </c>
      <c r="H8053">
        <v>0.50065000000000004</v>
      </c>
      <c r="I8053">
        <v>6.8150000000000002E-2</v>
      </c>
      <c r="J8053">
        <v>0.61194999999999999</v>
      </c>
      <c r="K8053">
        <v>0.67374999999999996</v>
      </c>
      <c r="L8053">
        <v>5.5449999999999999E-2</v>
      </c>
    </row>
    <row r="8054" spans="1:12" x14ac:dyDescent="0.3">
      <c r="A8054">
        <v>8053</v>
      </c>
      <c r="B8054">
        <v>0.80525000000000002</v>
      </c>
      <c r="C8054">
        <v>0.58574999999999999</v>
      </c>
      <c r="D8054">
        <v>0.53454999999999997</v>
      </c>
      <c r="E8054">
        <v>8.1499999999999993E-3</v>
      </c>
      <c r="F8054">
        <v>0.30204999999999999</v>
      </c>
      <c r="G8054">
        <v>0.18625</v>
      </c>
      <c r="H8054">
        <v>0.84575</v>
      </c>
      <c r="I8054">
        <v>0.57194999999999996</v>
      </c>
      <c r="J8054">
        <v>0.28155000000000002</v>
      </c>
      <c r="K8054">
        <v>0.29485</v>
      </c>
      <c r="L8054">
        <v>0.26815</v>
      </c>
    </row>
    <row r="8055" spans="1:12" x14ac:dyDescent="0.3">
      <c r="A8055">
        <v>8054</v>
      </c>
      <c r="B8055">
        <v>0.80535000000000001</v>
      </c>
      <c r="C8055">
        <v>0.20494999999999999</v>
      </c>
      <c r="D8055">
        <v>6.5049999999999997E-2</v>
      </c>
      <c r="E8055">
        <v>0.70784999999999998</v>
      </c>
      <c r="F8055">
        <v>0.82155</v>
      </c>
      <c r="G8055">
        <v>0.94025000000000003</v>
      </c>
      <c r="H8055">
        <v>0.91264999999999996</v>
      </c>
      <c r="I8055">
        <v>0.18275</v>
      </c>
      <c r="J8055">
        <v>0.84735000000000005</v>
      </c>
      <c r="K8055">
        <v>0.71914999999999996</v>
      </c>
      <c r="L8055">
        <v>1.7149999999999999E-2</v>
      </c>
    </row>
    <row r="8056" spans="1:12" x14ac:dyDescent="0.3">
      <c r="A8056">
        <v>8055</v>
      </c>
      <c r="B8056">
        <v>0.80545</v>
      </c>
      <c r="C8056">
        <v>2.4750000000000001E-2</v>
      </c>
      <c r="D8056">
        <v>0.62224999999999997</v>
      </c>
      <c r="E8056">
        <v>0.72094999999999998</v>
      </c>
      <c r="F8056">
        <v>0.44264999999999999</v>
      </c>
      <c r="G8056">
        <v>0.41544999999999999</v>
      </c>
      <c r="H8056">
        <v>0.16764999999999999</v>
      </c>
      <c r="I8056">
        <v>0.63754999999999995</v>
      </c>
      <c r="J8056">
        <v>0.74324999999999997</v>
      </c>
      <c r="K8056">
        <v>0.77995000000000003</v>
      </c>
      <c r="L8056">
        <v>0.20665</v>
      </c>
    </row>
    <row r="8057" spans="1:12" x14ac:dyDescent="0.3">
      <c r="A8057">
        <v>8056</v>
      </c>
      <c r="B8057">
        <v>0.80554999999999999</v>
      </c>
      <c r="C8057">
        <v>0.65725</v>
      </c>
      <c r="D8057">
        <v>0.66525000000000001</v>
      </c>
      <c r="E8057">
        <v>0.73534999999999995</v>
      </c>
      <c r="F8057">
        <v>0.57904999999999995</v>
      </c>
      <c r="G8057">
        <v>0.84855000000000003</v>
      </c>
      <c r="H8057">
        <v>0.33034999999999998</v>
      </c>
      <c r="I8057">
        <v>0.12175</v>
      </c>
      <c r="J8057">
        <v>0.24854999999999999</v>
      </c>
      <c r="K8057">
        <v>0.78464999999999996</v>
      </c>
      <c r="L8057">
        <v>0.93574999999999997</v>
      </c>
    </row>
    <row r="8058" spans="1:12" x14ac:dyDescent="0.3">
      <c r="A8058">
        <v>8057</v>
      </c>
      <c r="B8058">
        <v>0.80564999999999998</v>
      </c>
      <c r="C8058">
        <v>0.17235</v>
      </c>
      <c r="D8058">
        <v>0.52564999999999995</v>
      </c>
      <c r="E8058">
        <v>0.32255</v>
      </c>
      <c r="F8058">
        <v>0.24374999999999999</v>
      </c>
      <c r="G8058">
        <v>0.21235000000000001</v>
      </c>
      <c r="H8058">
        <v>0.80805000000000005</v>
      </c>
      <c r="I8058">
        <v>0.79595000000000005</v>
      </c>
      <c r="J8058">
        <v>0.40344999999999998</v>
      </c>
      <c r="K8058">
        <v>0.24845</v>
      </c>
      <c r="L8058">
        <v>0.54525000000000001</v>
      </c>
    </row>
    <row r="8059" spans="1:12" x14ac:dyDescent="0.3">
      <c r="A8059">
        <v>8058</v>
      </c>
      <c r="B8059">
        <v>0.80574999999999997</v>
      </c>
      <c r="C8059">
        <v>0.54564999999999997</v>
      </c>
      <c r="D8059">
        <v>0.39515</v>
      </c>
      <c r="E8059">
        <v>0.83855000000000002</v>
      </c>
      <c r="F8059">
        <v>0.98104999999999998</v>
      </c>
      <c r="G8059">
        <v>0.80684999999999996</v>
      </c>
      <c r="H8059">
        <v>0.83384999999999998</v>
      </c>
      <c r="I8059">
        <v>0.76805000000000001</v>
      </c>
      <c r="J8059">
        <v>0.53885000000000005</v>
      </c>
      <c r="K8059">
        <v>0.57665</v>
      </c>
      <c r="L8059">
        <v>0.75034999999999996</v>
      </c>
    </row>
    <row r="8060" spans="1:12" x14ac:dyDescent="0.3">
      <c r="A8060">
        <v>8059</v>
      </c>
      <c r="B8060">
        <v>0.80584999999999996</v>
      </c>
      <c r="C8060">
        <v>0.40584999999999999</v>
      </c>
      <c r="D8060">
        <v>0.94084999999999996</v>
      </c>
      <c r="E8060">
        <v>3.8850000000000003E-2</v>
      </c>
      <c r="F8060">
        <v>0.57335000000000003</v>
      </c>
      <c r="G8060">
        <v>0.49304999999999999</v>
      </c>
      <c r="H8060">
        <v>0.56115000000000004</v>
      </c>
      <c r="I8060">
        <v>0.86355000000000004</v>
      </c>
      <c r="J8060">
        <v>6.1500000000000001E-3</v>
      </c>
      <c r="K8060">
        <v>0.26784999999999998</v>
      </c>
      <c r="L8060">
        <v>5.4050000000000001E-2</v>
      </c>
    </row>
    <row r="8061" spans="1:12" x14ac:dyDescent="0.3">
      <c r="A8061">
        <v>8060</v>
      </c>
      <c r="B8061">
        <v>0.80595000000000006</v>
      </c>
      <c r="C8061">
        <v>0.99475000000000002</v>
      </c>
      <c r="D8061">
        <v>7.6149999999999995E-2</v>
      </c>
      <c r="E8061">
        <v>0.55964999999999998</v>
      </c>
      <c r="F8061">
        <v>0.21955</v>
      </c>
      <c r="G8061">
        <v>0.57945000000000002</v>
      </c>
      <c r="H8061">
        <v>0.55405000000000004</v>
      </c>
      <c r="I8061">
        <v>6.7949999999999997E-2</v>
      </c>
      <c r="J8061">
        <v>0.46005000000000001</v>
      </c>
      <c r="K8061">
        <v>0.63065000000000004</v>
      </c>
      <c r="L8061">
        <v>0.35285</v>
      </c>
    </row>
    <row r="8062" spans="1:12" x14ac:dyDescent="0.3">
      <c r="A8062">
        <v>8061</v>
      </c>
      <c r="B8062">
        <v>0.80605000000000004</v>
      </c>
      <c r="C8062">
        <v>8.5349999999999995E-2</v>
      </c>
      <c r="D8062">
        <v>0.34084999999999999</v>
      </c>
      <c r="E8062">
        <v>0.91764999999999997</v>
      </c>
      <c r="F8062">
        <v>0.82755000000000001</v>
      </c>
      <c r="G8062">
        <v>0.74914999999999998</v>
      </c>
      <c r="H8062">
        <v>0.55945</v>
      </c>
      <c r="I8062">
        <v>0.40465000000000001</v>
      </c>
      <c r="J8062">
        <v>0.47675000000000001</v>
      </c>
      <c r="K8062">
        <v>0.50414999999999999</v>
      </c>
      <c r="L8062">
        <v>0.72375</v>
      </c>
    </row>
    <row r="8063" spans="1:12" x14ac:dyDescent="0.3">
      <c r="A8063">
        <v>8062</v>
      </c>
      <c r="B8063">
        <v>0.80615000000000003</v>
      </c>
      <c r="C8063">
        <v>0.20765</v>
      </c>
      <c r="D8063">
        <v>0.59875</v>
      </c>
      <c r="E8063">
        <v>0.29604999999999998</v>
      </c>
      <c r="F8063">
        <v>0.11255</v>
      </c>
      <c r="G8063">
        <v>0.10505</v>
      </c>
      <c r="H8063">
        <v>0.96545000000000003</v>
      </c>
      <c r="I8063">
        <v>0.61695</v>
      </c>
      <c r="J8063">
        <v>0.46065</v>
      </c>
      <c r="K8063">
        <v>0.94005000000000005</v>
      </c>
      <c r="L8063">
        <v>1.745E-2</v>
      </c>
    </row>
    <row r="8064" spans="1:12" x14ac:dyDescent="0.3">
      <c r="A8064">
        <v>8063</v>
      </c>
      <c r="B8064">
        <v>0.80625000000000002</v>
      </c>
      <c r="C8064">
        <v>0.22695000000000001</v>
      </c>
      <c r="D8064">
        <v>2.2499999999999998E-3</v>
      </c>
      <c r="E8064">
        <v>0.71945000000000003</v>
      </c>
      <c r="F8064">
        <v>8.7749999999999995E-2</v>
      </c>
      <c r="G8064">
        <v>0.60194999999999999</v>
      </c>
      <c r="H8064">
        <v>0.92225000000000001</v>
      </c>
      <c r="I8064">
        <v>0.58335000000000004</v>
      </c>
      <c r="J8064">
        <v>0.75355000000000005</v>
      </c>
      <c r="K8064">
        <v>0.92715000000000003</v>
      </c>
      <c r="L8064">
        <v>0.12734999999999999</v>
      </c>
    </row>
    <row r="8065" spans="1:12" x14ac:dyDescent="0.3">
      <c r="A8065">
        <v>8064</v>
      </c>
      <c r="B8065">
        <v>0.80635000000000001</v>
      </c>
      <c r="C8065">
        <v>0.52215</v>
      </c>
      <c r="D8065">
        <v>2.0549999999999999E-2</v>
      </c>
      <c r="E8065">
        <v>0.44924999999999998</v>
      </c>
      <c r="F8065">
        <v>0.26995000000000002</v>
      </c>
      <c r="G8065">
        <v>0.65234999999999999</v>
      </c>
      <c r="H8065">
        <v>0.89934999999999998</v>
      </c>
      <c r="I8065">
        <v>0.40305000000000002</v>
      </c>
      <c r="J8065">
        <v>0.94994999999999996</v>
      </c>
      <c r="K8065">
        <v>0.43264999999999998</v>
      </c>
      <c r="L8065">
        <v>0.13235</v>
      </c>
    </row>
    <row r="8066" spans="1:12" x14ac:dyDescent="0.3">
      <c r="A8066">
        <v>8065</v>
      </c>
      <c r="B8066">
        <v>0.80645</v>
      </c>
      <c r="C8066">
        <v>0.64105000000000001</v>
      </c>
      <c r="D8066">
        <v>0.65585000000000004</v>
      </c>
      <c r="E8066">
        <v>3.9350000000000003E-2</v>
      </c>
      <c r="F8066">
        <v>0.81725000000000003</v>
      </c>
      <c r="G8066">
        <v>0.56745000000000001</v>
      </c>
      <c r="H8066">
        <v>0.21135000000000001</v>
      </c>
      <c r="I8066">
        <v>0.33405000000000001</v>
      </c>
      <c r="J8066">
        <v>0.74095</v>
      </c>
      <c r="K8066">
        <v>0.95335000000000003</v>
      </c>
      <c r="L8066">
        <v>0.39905000000000002</v>
      </c>
    </row>
    <row r="8067" spans="1:12" x14ac:dyDescent="0.3">
      <c r="A8067">
        <v>8066</v>
      </c>
      <c r="B8067">
        <v>0.80654999999999999</v>
      </c>
      <c r="C8067">
        <v>0.70814999999999995</v>
      </c>
      <c r="D8067">
        <v>0.95315000000000005</v>
      </c>
      <c r="E8067">
        <v>0.95025000000000004</v>
      </c>
      <c r="F8067">
        <v>0.36535000000000001</v>
      </c>
      <c r="G8067">
        <v>0.13805000000000001</v>
      </c>
      <c r="H8067">
        <v>0.74285000000000001</v>
      </c>
      <c r="I8067">
        <v>0.82594999999999996</v>
      </c>
      <c r="J8067">
        <v>0.83725000000000005</v>
      </c>
      <c r="K8067">
        <v>0.34484999999999999</v>
      </c>
      <c r="L8067">
        <v>0.81745000000000001</v>
      </c>
    </row>
    <row r="8068" spans="1:12" x14ac:dyDescent="0.3">
      <c r="A8068">
        <v>8067</v>
      </c>
      <c r="B8068">
        <v>0.80664999999999998</v>
      </c>
      <c r="C8068">
        <v>0.38645000000000002</v>
      </c>
      <c r="D8068">
        <v>0.69845000000000002</v>
      </c>
      <c r="E8068">
        <v>5.8049999999999997E-2</v>
      </c>
      <c r="F8068">
        <v>0.82325000000000004</v>
      </c>
      <c r="G8068">
        <v>5.2749999999999998E-2</v>
      </c>
      <c r="H8068">
        <v>0.72404999999999997</v>
      </c>
      <c r="I8068">
        <v>0.36194999999999999</v>
      </c>
      <c r="J8068">
        <v>0.60345000000000004</v>
      </c>
      <c r="K8068">
        <v>0.47854999999999998</v>
      </c>
      <c r="L8068">
        <v>0.75124999999999997</v>
      </c>
    </row>
    <row r="8069" spans="1:12" x14ac:dyDescent="0.3">
      <c r="A8069">
        <v>8068</v>
      </c>
      <c r="B8069">
        <v>0.80674999999999997</v>
      </c>
      <c r="C8069">
        <v>0.14174999999999999</v>
      </c>
      <c r="D8069">
        <v>0.15395</v>
      </c>
      <c r="E8069">
        <v>0.47975000000000001</v>
      </c>
      <c r="F8069">
        <v>0.27205000000000001</v>
      </c>
      <c r="G8069">
        <v>0.44524999999999998</v>
      </c>
      <c r="H8069">
        <v>0.60535000000000005</v>
      </c>
      <c r="I8069">
        <v>0.87914999999999999</v>
      </c>
      <c r="J8069">
        <v>0.77264999999999995</v>
      </c>
      <c r="K8069">
        <v>0.78554999999999997</v>
      </c>
      <c r="L8069">
        <v>8.1949999999999995E-2</v>
      </c>
    </row>
    <row r="8070" spans="1:12" x14ac:dyDescent="0.3">
      <c r="A8070">
        <v>8069</v>
      </c>
      <c r="B8070">
        <v>0.80684999999999996</v>
      </c>
      <c r="C8070">
        <v>0.55325000000000002</v>
      </c>
      <c r="D8070">
        <v>0.33305000000000001</v>
      </c>
      <c r="E8070">
        <v>0.84955000000000003</v>
      </c>
      <c r="F8070">
        <v>0.31045</v>
      </c>
      <c r="G8070">
        <v>0.80095000000000005</v>
      </c>
      <c r="H8070">
        <v>0.48585</v>
      </c>
      <c r="I8070">
        <v>6.225E-2</v>
      </c>
      <c r="J8070">
        <v>0.76175000000000004</v>
      </c>
      <c r="K8070">
        <v>0.66995000000000005</v>
      </c>
      <c r="L8070">
        <v>0.16495000000000001</v>
      </c>
    </row>
    <row r="8071" spans="1:12" x14ac:dyDescent="0.3">
      <c r="A8071">
        <v>8070</v>
      </c>
      <c r="B8071">
        <v>0.80694999999999995</v>
      </c>
      <c r="C8071">
        <v>0.51954999999999996</v>
      </c>
      <c r="D8071">
        <v>0.98314999999999997</v>
      </c>
      <c r="E8071">
        <v>0.87814999999999999</v>
      </c>
      <c r="F8071">
        <v>7.9949999999999993E-2</v>
      </c>
      <c r="G8071">
        <v>0.26805000000000001</v>
      </c>
      <c r="H8071">
        <v>0.32845000000000002</v>
      </c>
      <c r="I8071">
        <v>0.68984999999999996</v>
      </c>
      <c r="J8071">
        <v>0.22985</v>
      </c>
      <c r="K8071">
        <v>0.11345</v>
      </c>
      <c r="L8071">
        <v>0.73565000000000003</v>
      </c>
    </row>
    <row r="8072" spans="1:12" x14ac:dyDescent="0.3">
      <c r="A8072">
        <v>8071</v>
      </c>
      <c r="B8072">
        <v>0.80705000000000005</v>
      </c>
      <c r="C8072">
        <v>0.93584999999999996</v>
      </c>
      <c r="D8072">
        <v>0.85775000000000001</v>
      </c>
      <c r="E8072">
        <v>0.78935</v>
      </c>
      <c r="F8072">
        <v>0.99365000000000003</v>
      </c>
      <c r="G8072">
        <v>0.42025000000000001</v>
      </c>
      <c r="H8072">
        <v>0.85685</v>
      </c>
      <c r="I8072">
        <v>0.25385000000000002</v>
      </c>
      <c r="J8072">
        <v>0.76305000000000001</v>
      </c>
      <c r="K8072">
        <v>0.22115000000000001</v>
      </c>
      <c r="L8072">
        <v>0.10995000000000001</v>
      </c>
    </row>
    <row r="8073" spans="1:12" x14ac:dyDescent="0.3">
      <c r="A8073">
        <v>8072</v>
      </c>
      <c r="B8073">
        <v>0.80715000000000003</v>
      </c>
      <c r="C8073">
        <v>3.3750000000000002E-2</v>
      </c>
      <c r="D8073">
        <v>7.1849999999999997E-2</v>
      </c>
      <c r="E8073">
        <v>0.36785000000000001</v>
      </c>
      <c r="F8073">
        <v>0.14865</v>
      </c>
      <c r="G8073">
        <v>0.34905000000000003</v>
      </c>
      <c r="H8073">
        <v>0.18704999999999999</v>
      </c>
      <c r="I8073">
        <v>0.53185000000000004</v>
      </c>
      <c r="J8073">
        <v>0.23655000000000001</v>
      </c>
      <c r="K8073">
        <v>0.74355000000000004</v>
      </c>
      <c r="L8073">
        <v>9.1500000000000001E-3</v>
      </c>
    </row>
    <row r="8074" spans="1:12" x14ac:dyDescent="0.3">
      <c r="A8074">
        <v>8073</v>
      </c>
      <c r="B8074">
        <v>0.80725000000000002</v>
      </c>
      <c r="C8074">
        <v>0.75865000000000005</v>
      </c>
      <c r="D8074">
        <v>0.66315000000000002</v>
      </c>
      <c r="E8074">
        <v>0.45084999999999997</v>
      </c>
      <c r="F8074">
        <v>0.43774999999999997</v>
      </c>
      <c r="G8074">
        <v>0.53185000000000004</v>
      </c>
      <c r="H8074">
        <v>0.44455</v>
      </c>
      <c r="I8074">
        <v>4.3450000000000003E-2</v>
      </c>
      <c r="J8074">
        <v>0.39274999999999999</v>
      </c>
      <c r="K8074">
        <v>0.37535000000000002</v>
      </c>
      <c r="L8074">
        <v>0.61255000000000004</v>
      </c>
    </row>
    <row r="8075" spans="1:12" x14ac:dyDescent="0.3">
      <c r="A8075">
        <v>8074</v>
      </c>
      <c r="B8075">
        <v>0.80735000000000001</v>
      </c>
      <c r="C8075">
        <v>0.82845000000000002</v>
      </c>
      <c r="D8075">
        <v>0.71174999999999999</v>
      </c>
      <c r="E8075">
        <v>0.95845000000000002</v>
      </c>
      <c r="F8075">
        <v>0.90844999999999998</v>
      </c>
      <c r="G8075">
        <v>0.84814999999999996</v>
      </c>
      <c r="H8075">
        <v>0.28255000000000002</v>
      </c>
      <c r="I8075">
        <v>0.39955000000000002</v>
      </c>
      <c r="J8075">
        <v>0.56635000000000002</v>
      </c>
      <c r="K8075">
        <v>0.39015</v>
      </c>
      <c r="L8075">
        <v>0.47825000000000001</v>
      </c>
    </row>
    <row r="8076" spans="1:12" x14ac:dyDescent="0.3">
      <c r="A8076">
        <v>8075</v>
      </c>
      <c r="B8076">
        <v>0.80745</v>
      </c>
      <c r="C8076">
        <v>0.98914999999999997</v>
      </c>
      <c r="D8076">
        <v>0.13775000000000001</v>
      </c>
      <c r="E8076">
        <v>0.66685000000000005</v>
      </c>
      <c r="F8076">
        <v>0.69884999999999997</v>
      </c>
      <c r="G8076">
        <v>0.73234999999999995</v>
      </c>
      <c r="H8076">
        <v>0.75034999999999996</v>
      </c>
      <c r="I8076">
        <v>0.35515000000000002</v>
      </c>
      <c r="J8076">
        <v>0.99744999999999995</v>
      </c>
      <c r="K8076">
        <v>0.40575</v>
      </c>
      <c r="L8076">
        <v>0.28565000000000002</v>
      </c>
    </row>
    <row r="8077" spans="1:12" x14ac:dyDescent="0.3">
      <c r="A8077">
        <v>8076</v>
      </c>
      <c r="B8077">
        <v>0.80754999999999999</v>
      </c>
      <c r="C8077">
        <v>0.87865000000000004</v>
      </c>
      <c r="D8077">
        <v>0.25014999999999998</v>
      </c>
      <c r="E8077">
        <v>0.77944999999999998</v>
      </c>
      <c r="F8077">
        <v>0.24285000000000001</v>
      </c>
      <c r="G8077">
        <v>0.22914999999999999</v>
      </c>
      <c r="H8077">
        <v>0.61385000000000001</v>
      </c>
      <c r="I8077">
        <v>0.43275000000000002</v>
      </c>
      <c r="J8077">
        <v>0.46074999999999999</v>
      </c>
      <c r="K8077">
        <v>5.6849999999999998E-2</v>
      </c>
      <c r="L8077">
        <v>0.14674999999999999</v>
      </c>
    </row>
    <row r="8078" spans="1:12" x14ac:dyDescent="0.3">
      <c r="A8078">
        <v>8077</v>
      </c>
      <c r="B8078">
        <v>0.80764999999999998</v>
      </c>
      <c r="C8078">
        <v>0.94345000000000001</v>
      </c>
      <c r="D8078">
        <v>0.44124999999999998</v>
      </c>
      <c r="E8078">
        <v>0.62755000000000005</v>
      </c>
      <c r="F8078">
        <v>0.67495000000000005</v>
      </c>
      <c r="G8078">
        <v>8.1949999999999995E-2</v>
      </c>
      <c r="H8078">
        <v>0.12864999999999999</v>
      </c>
      <c r="I8078">
        <v>0.73334999999999995</v>
      </c>
      <c r="J8078">
        <v>0.95655000000000001</v>
      </c>
      <c r="K8078">
        <v>0.17015</v>
      </c>
      <c r="L8078">
        <v>0.60465000000000002</v>
      </c>
    </row>
    <row r="8079" spans="1:12" x14ac:dyDescent="0.3">
      <c r="A8079">
        <v>8078</v>
      </c>
      <c r="B8079">
        <v>0.80774999999999997</v>
      </c>
      <c r="C8079">
        <v>0.22994999999999999</v>
      </c>
      <c r="D8079">
        <v>0.36435000000000001</v>
      </c>
      <c r="E8079">
        <v>0.66915000000000002</v>
      </c>
      <c r="F8079">
        <v>0.35304999999999997</v>
      </c>
      <c r="G8079">
        <v>5.475E-2</v>
      </c>
      <c r="H8079">
        <v>0.42595</v>
      </c>
      <c r="I8079">
        <v>0.65415000000000001</v>
      </c>
      <c r="J8079">
        <v>0.27415</v>
      </c>
      <c r="K8079">
        <v>0.70794999999999997</v>
      </c>
      <c r="L8079">
        <v>0.51675000000000004</v>
      </c>
    </row>
    <row r="8080" spans="1:12" x14ac:dyDescent="0.3">
      <c r="A8080">
        <v>8079</v>
      </c>
      <c r="B8080">
        <v>0.80784999999999996</v>
      </c>
      <c r="C8080">
        <v>0.96155000000000002</v>
      </c>
      <c r="D8080">
        <v>0.88795000000000002</v>
      </c>
      <c r="E8080">
        <v>0.64254999999999995</v>
      </c>
      <c r="F8080">
        <v>0.45505000000000001</v>
      </c>
      <c r="G8080">
        <v>0.41675000000000001</v>
      </c>
      <c r="H8080">
        <v>0.11205</v>
      </c>
      <c r="I8080">
        <v>0.11075</v>
      </c>
      <c r="J8080">
        <v>0.26645000000000002</v>
      </c>
      <c r="K8080">
        <v>0.84125000000000005</v>
      </c>
      <c r="L8080">
        <v>0.50944999999999996</v>
      </c>
    </row>
    <row r="8081" spans="1:12" x14ac:dyDescent="0.3">
      <c r="A8081">
        <v>8080</v>
      </c>
      <c r="B8081">
        <v>0.80794999999999995</v>
      </c>
      <c r="C8081">
        <v>0.61924999999999997</v>
      </c>
      <c r="D8081">
        <v>0.28155000000000002</v>
      </c>
      <c r="E8081">
        <v>0.25924999999999998</v>
      </c>
      <c r="F8081">
        <v>0.41554999999999997</v>
      </c>
      <c r="G8081">
        <v>0.79044999999999999</v>
      </c>
      <c r="H8081">
        <v>0.96125000000000005</v>
      </c>
      <c r="I8081">
        <v>0.39834999999999998</v>
      </c>
      <c r="J8081">
        <v>0.34415000000000001</v>
      </c>
      <c r="K8081">
        <v>0.89124999999999999</v>
      </c>
      <c r="L8081">
        <v>0.74145000000000005</v>
      </c>
    </row>
    <row r="8082" spans="1:12" x14ac:dyDescent="0.3">
      <c r="A8082">
        <v>8081</v>
      </c>
      <c r="B8082">
        <v>0.80805000000000005</v>
      </c>
      <c r="C8082">
        <v>0.57325000000000004</v>
      </c>
      <c r="D8082">
        <v>0.46405000000000002</v>
      </c>
      <c r="E8082">
        <v>0.19045000000000001</v>
      </c>
      <c r="F8082">
        <v>0.23765</v>
      </c>
      <c r="G8082">
        <v>0.80595000000000006</v>
      </c>
      <c r="H8082">
        <v>0.76354999999999995</v>
      </c>
      <c r="I8082">
        <v>0.43835000000000002</v>
      </c>
      <c r="J8082">
        <v>0.22514999999999999</v>
      </c>
      <c r="K8082">
        <v>0.30035000000000001</v>
      </c>
      <c r="L8082">
        <v>0.59365000000000001</v>
      </c>
    </row>
    <row r="8083" spans="1:12" x14ac:dyDescent="0.3">
      <c r="A8083">
        <v>8082</v>
      </c>
      <c r="B8083">
        <v>0.80815000000000003</v>
      </c>
      <c r="C8083">
        <v>0.19645000000000001</v>
      </c>
      <c r="D8083">
        <v>0.71125000000000005</v>
      </c>
      <c r="E8083">
        <v>0.88495000000000001</v>
      </c>
      <c r="F8083">
        <v>0.45345000000000002</v>
      </c>
      <c r="G8083">
        <v>0.92684999999999995</v>
      </c>
      <c r="H8083">
        <v>0.89295000000000002</v>
      </c>
      <c r="I8083">
        <v>7.8049999999999994E-2</v>
      </c>
      <c r="J8083">
        <v>0.80605000000000004</v>
      </c>
      <c r="K8083">
        <v>0.44045000000000001</v>
      </c>
      <c r="L8083">
        <v>0.77564999999999995</v>
      </c>
    </row>
    <row r="8084" spans="1:12" x14ac:dyDescent="0.3">
      <c r="A8084">
        <v>8083</v>
      </c>
      <c r="B8084">
        <v>0.80825000000000002</v>
      </c>
      <c r="C8084">
        <v>0.20815</v>
      </c>
      <c r="D8084">
        <v>0.38424999999999998</v>
      </c>
      <c r="E8084">
        <v>7.8049999999999994E-2</v>
      </c>
      <c r="F8084">
        <v>0.29675000000000001</v>
      </c>
      <c r="G8084">
        <v>0.67135</v>
      </c>
      <c r="H8084">
        <v>0.35704999999999998</v>
      </c>
      <c r="I8084">
        <v>0.27765000000000001</v>
      </c>
      <c r="J8084">
        <v>0.79964999999999997</v>
      </c>
      <c r="K8084">
        <v>0.13105</v>
      </c>
      <c r="L8084">
        <v>0.15095</v>
      </c>
    </row>
    <row r="8085" spans="1:12" x14ac:dyDescent="0.3">
      <c r="A8085">
        <v>8084</v>
      </c>
      <c r="B8085">
        <v>0.80835000000000001</v>
      </c>
      <c r="C8085">
        <v>0.97965000000000002</v>
      </c>
      <c r="D8085">
        <v>0.88685000000000003</v>
      </c>
      <c r="E8085">
        <v>0.56935000000000002</v>
      </c>
      <c r="F8085">
        <v>0.67374999999999996</v>
      </c>
      <c r="G8085">
        <v>0.54454999999999998</v>
      </c>
      <c r="H8085">
        <v>0.23845</v>
      </c>
      <c r="I8085">
        <v>0.93505000000000005</v>
      </c>
      <c r="J8085">
        <v>0.84594999999999998</v>
      </c>
      <c r="K8085">
        <v>0.70415000000000005</v>
      </c>
      <c r="L8085">
        <v>0.73995</v>
      </c>
    </row>
    <row r="8086" spans="1:12" x14ac:dyDescent="0.3">
      <c r="A8086">
        <v>8085</v>
      </c>
      <c r="B8086">
        <v>0.80845</v>
      </c>
      <c r="C8086">
        <v>0.26634999999999998</v>
      </c>
      <c r="D8086">
        <v>0.73645000000000005</v>
      </c>
      <c r="E8086">
        <v>0.49764999999999998</v>
      </c>
      <c r="F8086">
        <v>0.60165000000000002</v>
      </c>
      <c r="G8086">
        <v>0.32245000000000001</v>
      </c>
      <c r="H8086">
        <v>0.10595</v>
      </c>
      <c r="I8086">
        <v>0.93584999999999996</v>
      </c>
      <c r="J8086">
        <v>0.76544999999999996</v>
      </c>
      <c r="K8086">
        <v>0.58825000000000005</v>
      </c>
      <c r="L8086">
        <v>0.50905</v>
      </c>
    </row>
    <row r="8087" spans="1:12" x14ac:dyDescent="0.3">
      <c r="A8087">
        <v>8086</v>
      </c>
      <c r="B8087">
        <v>0.80854999999999999</v>
      </c>
      <c r="C8087">
        <v>0.58245000000000002</v>
      </c>
      <c r="D8087">
        <v>0.40125</v>
      </c>
      <c r="E8087">
        <v>0.56125000000000003</v>
      </c>
      <c r="F8087">
        <v>0.78964999999999996</v>
      </c>
      <c r="G8087">
        <v>0.37304999999999999</v>
      </c>
      <c r="H8087">
        <v>0.30845</v>
      </c>
      <c r="I8087">
        <v>0.37385000000000002</v>
      </c>
      <c r="J8087">
        <v>0.36764999999999998</v>
      </c>
      <c r="K8087">
        <v>0.58194999999999997</v>
      </c>
      <c r="L8087">
        <v>0.73065000000000002</v>
      </c>
    </row>
    <row r="8088" spans="1:12" x14ac:dyDescent="0.3">
      <c r="A8088">
        <v>8087</v>
      </c>
      <c r="B8088">
        <v>0.80864999999999998</v>
      </c>
      <c r="C8088">
        <v>0.13255</v>
      </c>
      <c r="D8088">
        <v>0.92384999999999995</v>
      </c>
      <c r="E8088">
        <v>0.98804999999999998</v>
      </c>
      <c r="F8088">
        <v>0.83035000000000003</v>
      </c>
      <c r="G8088">
        <v>0.31574999999999998</v>
      </c>
      <c r="H8088">
        <v>0.13385</v>
      </c>
      <c r="I8088">
        <v>0.43285000000000001</v>
      </c>
      <c r="J8088">
        <v>0.66995000000000005</v>
      </c>
      <c r="K8088">
        <v>0.34794999999999998</v>
      </c>
      <c r="L8088">
        <v>0.72404999999999997</v>
      </c>
    </row>
    <row r="8089" spans="1:12" x14ac:dyDescent="0.3">
      <c r="A8089">
        <v>8088</v>
      </c>
      <c r="B8089">
        <v>0.80874999999999997</v>
      </c>
      <c r="C8089">
        <v>0.34225</v>
      </c>
      <c r="D8089">
        <v>0.47194999999999998</v>
      </c>
      <c r="E8089">
        <v>0.66895000000000004</v>
      </c>
      <c r="F8089">
        <v>0.74534999999999996</v>
      </c>
      <c r="G8089">
        <v>0.31004999999999999</v>
      </c>
      <c r="H8089">
        <v>0.84904999999999997</v>
      </c>
      <c r="I8089">
        <v>0.90175000000000005</v>
      </c>
      <c r="J8089">
        <v>0.82904999999999995</v>
      </c>
      <c r="K8089">
        <v>9.5499999999999995E-3</v>
      </c>
      <c r="L8089">
        <v>0.93374999999999997</v>
      </c>
    </row>
    <row r="8090" spans="1:12" x14ac:dyDescent="0.3">
      <c r="A8090">
        <v>8089</v>
      </c>
      <c r="B8090">
        <v>0.80884999999999996</v>
      </c>
      <c r="C8090">
        <v>0.26765</v>
      </c>
      <c r="D8090">
        <v>0.98204999999999998</v>
      </c>
      <c r="E8090">
        <v>0.19595000000000001</v>
      </c>
      <c r="F8090">
        <v>0.61165000000000003</v>
      </c>
      <c r="G8090">
        <v>0.69494999999999996</v>
      </c>
      <c r="H8090">
        <v>0.70725000000000005</v>
      </c>
      <c r="I8090">
        <v>0.16835</v>
      </c>
      <c r="J8090">
        <v>0.47244999999999998</v>
      </c>
      <c r="K8090">
        <v>0.15765000000000001</v>
      </c>
      <c r="L8090">
        <v>3.415E-2</v>
      </c>
    </row>
    <row r="8091" spans="1:12" x14ac:dyDescent="0.3">
      <c r="A8091">
        <v>8090</v>
      </c>
      <c r="B8091">
        <v>0.80894999999999995</v>
      </c>
      <c r="C8091">
        <v>0.61914999999999998</v>
      </c>
      <c r="D8091">
        <v>0.40575</v>
      </c>
      <c r="E8091">
        <v>0.40194999999999997</v>
      </c>
      <c r="F8091">
        <v>0.71535000000000004</v>
      </c>
      <c r="G8091">
        <v>0.17895</v>
      </c>
      <c r="H8091">
        <v>0.41435</v>
      </c>
      <c r="I8091">
        <v>0.96965000000000001</v>
      </c>
      <c r="J8091">
        <v>0.56935000000000002</v>
      </c>
      <c r="K8091">
        <v>0.87075000000000002</v>
      </c>
      <c r="L8091">
        <v>0.66825000000000001</v>
      </c>
    </row>
    <row r="8092" spans="1:12" x14ac:dyDescent="0.3">
      <c r="A8092">
        <v>8091</v>
      </c>
      <c r="B8092">
        <v>0.80905000000000005</v>
      </c>
      <c r="C8092">
        <v>0.98895</v>
      </c>
      <c r="D8092">
        <v>4.4049999999999999E-2</v>
      </c>
      <c r="E8092">
        <v>0.31755</v>
      </c>
      <c r="F8092">
        <v>0.60475000000000001</v>
      </c>
      <c r="G8092">
        <v>0.69415000000000004</v>
      </c>
      <c r="H8092">
        <v>0.32224999999999998</v>
      </c>
      <c r="I8092">
        <v>0.56364999999999998</v>
      </c>
      <c r="J8092">
        <v>0.63905000000000001</v>
      </c>
      <c r="K8092">
        <v>0.24295</v>
      </c>
      <c r="L8092">
        <v>0.23824999999999999</v>
      </c>
    </row>
    <row r="8093" spans="1:12" x14ac:dyDescent="0.3">
      <c r="A8093">
        <v>8092</v>
      </c>
      <c r="B8093">
        <v>0.80915000000000004</v>
      </c>
      <c r="C8093">
        <v>0.43785000000000002</v>
      </c>
      <c r="D8093">
        <v>0.51475000000000004</v>
      </c>
      <c r="E8093">
        <v>0.56094999999999995</v>
      </c>
      <c r="F8093">
        <v>0.57965</v>
      </c>
      <c r="G8093">
        <v>0.45915</v>
      </c>
      <c r="H8093">
        <v>0.92374999999999996</v>
      </c>
      <c r="I8093">
        <v>0.83935000000000004</v>
      </c>
      <c r="J8093">
        <v>0.38124999999999998</v>
      </c>
      <c r="K8093">
        <v>0.61334999999999995</v>
      </c>
      <c r="L8093">
        <v>0.42335</v>
      </c>
    </row>
    <row r="8094" spans="1:12" x14ac:dyDescent="0.3">
      <c r="A8094">
        <v>8093</v>
      </c>
      <c r="B8094">
        <v>0.80925000000000002</v>
      </c>
      <c r="C8094">
        <v>4.5449999999999997E-2</v>
      </c>
      <c r="D8094">
        <v>0.46584999999999999</v>
      </c>
      <c r="E8094">
        <v>0.32514999999999999</v>
      </c>
      <c r="F8094">
        <v>0.77825</v>
      </c>
      <c r="G8094">
        <v>0.98965000000000003</v>
      </c>
      <c r="H8094">
        <v>0.49975000000000003</v>
      </c>
      <c r="I8094">
        <v>0.97275</v>
      </c>
      <c r="J8094">
        <v>0.10735</v>
      </c>
      <c r="K8094">
        <v>0.77954999999999997</v>
      </c>
      <c r="L8094">
        <v>0.76224999999999998</v>
      </c>
    </row>
    <row r="8095" spans="1:12" x14ac:dyDescent="0.3">
      <c r="A8095">
        <v>8094</v>
      </c>
      <c r="B8095">
        <v>0.80935000000000001</v>
      </c>
      <c r="C8095">
        <v>0.48914999999999997</v>
      </c>
      <c r="D8095">
        <v>0.89905000000000002</v>
      </c>
      <c r="E8095">
        <v>8.7249999999999994E-2</v>
      </c>
      <c r="F8095">
        <v>0.50334999999999996</v>
      </c>
      <c r="G8095">
        <v>1.9949999999999999E-2</v>
      </c>
      <c r="H8095">
        <v>0.56074999999999997</v>
      </c>
      <c r="I8095">
        <v>0.60175000000000001</v>
      </c>
      <c r="J8095">
        <v>0.37574999999999997</v>
      </c>
      <c r="K8095">
        <v>0.89464999999999995</v>
      </c>
      <c r="L8095">
        <v>0.13925000000000001</v>
      </c>
    </row>
    <row r="8096" spans="1:12" x14ac:dyDescent="0.3">
      <c r="A8096">
        <v>8095</v>
      </c>
      <c r="B8096">
        <v>0.80945</v>
      </c>
      <c r="C8096">
        <v>0.24015</v>
      </c>
      <c r="D8096">
        <v>0.20144999999999999</v>
      </c>
      <c r="E8096">
        <v>0.67415000000000003</v>
      </c>
      <c r="F8096">
        <v>0.55735000000000001</v>
      </c>
      <c r="G8096">
        <v>0.62905</v>
      </c>
      <c r="H8096">
        <v>0.83255000000000001</v>
      </c>
      <c r="I8096">
        <v>0.16364999999999999</v>
      </c>
      <c r="J8096">
        <v>0.41465000000000002</v>
      </c>
      <c r="K8096">
        <v>0.15075</v>
      </c>
      <c r="L8096">
        <v>0.76205000000000001</v>
      </c>
    </row>
    <row r="8097" spans="1:12" x14ac:dyDescent="0.3">
      <c r="A8097">
        <v>8096</v>
      </c>
      <c r="B8097">
        <v>0.80954999999999999</v>
      </c>
      <c r="C8097">
        <v>0.15024999999999999</v>
      </c>
      <c r="D8097">
        <v>0.61934999999999996</v>
      </c>
      <c r="E8097">
        <v>0.91254999999999997</v>
      </c>
      <c r="F8097">
        <v>0.87585000000000002</v>
      </c>
      <c r="G8097">
        <v>0.32455000000000001</v>
      </c>
      <c r="H8097">
        <v>0.80854999999999999</v>
      </c>
      <c r="I8097">
        <v>0.79535</v>
      </c>
      <c r="J8097">
        <v>0.33595000000000003</v>
      </c>
      <c r="K8097">
        <v>0.41554999999999997</v>
      </c>
      <c r="L8097">
        <v>0.88344999999999996</v>
      </c>
    </row>
    <row r="8098" spans="1:12" x14ac:dyDescent="0.3">
      <c r="A8098">
        <v>8097</v>
      </c>
      <c r="B8098">
        <v>0.80964999999999998</v>
      </c>
      <c r="C8098">
        <v>0.18875</v>
      </c>
      <c r="D8098">
        <v>0.93645</v>
      </c>
      <c r="E8098">
        <v>0.93064999999999998</v>
      </c>
      <c r="F8098">
        <v>0.62734999999999996</v>
      </c>
      <c r="G8098">
        <v>0.71625000000000005</v>
      </c>
      <c r="H8098">
        <v>3.1449999999999999E-2</v>
      </c>
      <c r="I8098">
        <v>0.29304999999999998</v>
      </c>
      <c r="J8098">
        <v>0.70845000000000002</v>
      </c>
      <c r="K8098">
        <v>0.40805000000000002</v>
      </c>
      <c r="L8098">
        <v>0.77515000000000001</v>
      </c>
    </row>
    <row r="8099" spans="1:12" x14ac:dyDescent="0.3">
      <c r="A8099">
        <v>8098</v>
      </c>
      <c r="B8099">
        <v>0.80974999999999997</v>
      </c>
      <c r="C8099">
        <v>0.18325</v>
      </c>
      <c r="D8099">
        <v>0.64375000000000004</v>
      </c>
      <c r="E8099">
        <v>0.48604999999999998</v>
      </c>
      <c r="F8099">
        <v>0.45134999999999997</v>
      </c>
      <c r="G8099">
        <v>7.4749999999999997E-2</v>
      </c>
      <c r="H8099">
        <v>2.3550000000000001E-2</v>
      </c>
      <c r="I8099">
        <v>0.32565</v>
      </c>
      <c r="J8099">
        <v>0.95325000000000004</v>
      </c>
      <c r="K8099">
        <v>0.95404999999999995</v>
      </c>
      <c r="L8099">
        <v>0.53534999999999999</v>
      </c>
    </row>
    <row r="8100" spans="1:12" x14ac:dyDescent="0.3">
      <c r="A8100">
        <v>8099</v>
      </c>
      <c r="B8100">
        <v>0.80984999999999996</v>
      </c>
      <c r="C8100">
        <v>0.68574999999999997</v>
      </c>
      <c r="D8100">
        <v>0.18775</v>
      </c>
      <c r="E8100">
        <v>0.89695000000000003</v>
      </c>
      <c r="F8100">
        <v>0.67115000000000002</v>
      </c>
      <c r="G8100">
        <v>0.22095000000000001</v>
      </c>
      <c r="H8100">
        <v>0.24734999999999999</v>
      </c>
      <c r="I8100">
        <v>1.6750000000000001E-2</v>
      </c>
      <c r="J8100">
        <v>0.12025</v>
      </c>
      <c r="K8100">
        <v>0.73775000000000002</v>
      </c>
      <c r="L8100">
        <v>0.69515000000000005</v>
      </c>
    </row>
    <row r="8101" spans="1:12" x14ac:dyDescent="0.3">
      <c r="A8101">
        <v>8100</v>
      </c>
      <c r="B8101">
        <v>0.80994999999999995</v>
      </c>
      <c r="C8101">
        <v>5.6950000000000001E-2</v>
      </c>
      <c r="D8101">
        <v>0.80154999999999998</v>
      </c>
      <c r="E8101">
        <v>1.75E-3</v>
      </c>
      <c r="F8101">
        <v>0.80464999999999998</v>
      </c>
      <c r="G8101">
        <v>0.16445000000000001</v>
      </c>
      <c r="H8101">
        <v>0.55245</v>
      </c>
      <c r="I8101">
        <v>0.75355000000000005</v>
      </c>
      <c r="J8101">
        <v>0.39455000000000001</v>
      </c>
      <c r="K8101">
        <v>0.74544999999999995</v>
      </c>
      <c r="L8101">
        <v>0.19605</v>
      </c>
    </row>
    <row r="8102" spans="1:12" x14ac:dyDescent="0.3">
      <c r="A8102">
        <v>8101</v>
      </c>
      <c r="B8102">
        <v>0.81005000000000005</v>
      </c>
      <c r="C8102">
        <v>6.8250000000000005E-2</v>
      </c>
      <c r="D8102">
        <v>0.76254999999999995</v>
      </c>
      <c r="E8102">
        <v>0.66615000000000002</v>
      </c>
      <c r="F8102">
        <v>0.39805000000000001</v>
      </c>
      <c r="G8102">
        <v>0.46805000000000002</v>
      </c>
      <c r="H8102">
        <v>0.81884999999999997</v>
      </c>
      <c r="I8102">
        <v>0.25755</v>
      </c>
      <c r="J8102">
        <v>0.77305000000000001</v>
      </c>
      <c r="K8102">
        <v>0.58704999999999996</v>
      </c>
      <c r="L8102">
        <v>8.3849999999999994E-2</v>
      </c>
    </row>
    <row r="8103" spans="1:12" x14ac:dyDescent="0.3">
      <c r="A8103">
        <v>8102</v>
      </c>
      <c r="B8103">
        <v>0.81015000000000004</v>
      </c>
      <c r="C8103">
        <v>0.12875</v>
      </c>
      <c r="D8103">
        <v>0.94874999999999998</v>
      </c>
      <c r="E8103">
        <v>0.48904999999999998</v>
      </c>
      <c r="F8103">
        <v>0.46784999999999999</v>
      </c>
      <c r="G8103">
        <v>0.70584999999999998</v>
      </c>
      <c r="H8103">
        <v>0.79835</v>
      </c>
      <c r="I8103">
        <v>0.96174999999999999</v>
      </c>
      <c r="J8103">
        <v>0.72365000000000002</v>
      </c>
      <c r="K8103">
        <v>8.6249999999999993E-2</v>
      </c>
      <c r="L8103">
        <v>0.44685000000000002</v>
      </c>
    </row>
    <row r="8104" spans="1:12" x14ac:dyDescent="0.3">
      <c r="A8104">
        <v>8103</v>
      </c>
      <c r="B8104">
        <v>0.81025000000000003</v>
      </c>
      <c r="C8104">
        <v>0.28465000000000001</v>
      </c>
      <c r="D8104">
        <v>0.59814999999999996</v>
      </c>
      <c r="E8104">
        <v>0.72404999999999997</v>
      </c>
      <c r="F8104">
        <v>0.10324999999999999</v>
      </c>
      <c r="G8104">
        <v>0.38655</v>
      </c>
      <c r="H8104">
        <v>0.61534999999999995</v>
      </c>
      <c r="I8104">
        <v>4.895E-2</v>
      </c>
      <c r="J8104">
        <v>0.67335</v>
      </c>
      <c r="K8104">
        <v>0.90454999999999997</v>
      </c>
      <c r="L8104">
        <v>7.5749999999999998E-2</v>
      </c>
    </row>
    <row r="8105" spans="1:12" x14ac:dyDescent="0.3">
      <c r="A8105">
        <v>8104</v>
      </c>
      <c r="B8105">
        <v>0.81035000000000001</v>
      </c>
      <c r="C8105">
        <v>0.51964999999999995</v>
      </c>
      <c r="D8105">
        <v>0.38984999999999997</v>
      </c>
      <c r="E8105">
        <v>0.72275</v>
      </c>
      <c r="F8105">
        <v>6.5850000000000006E-2</v>
      </c>
      <c r="G8105">
        <v>0.44885000000000003</v>
      </c>
      <c r="H8105">
        <v>1.2449999999999999E-2</v>
      </c>
      <c r="I8105">
        <v>0.47184999999999999</v>
      </c>
      <c r="J8105">
        <v>0.40265000000000001</v>
      </c>
      <c r="K8105">
        <v>0.19555</v>
      </c>
      <c r="L8105">
        <v>0.15465000000000001</v>
      </c>
    </row>
    <row r="8106" spans="1:12" x14ac:dyDescent="0.3">
      <c r="A8106">
        <v>8105</v>
      </c>
      <c r="B8106">
        <v>0.81045</v>
      </c>
      <c r="C8106">
        <v>0.93874999999999997</v>
      </c>
      <c r="D8106">
        <v>0.92715000000000003</v>
      </c>
      <c r="E8106">
        <v>0.34344999999999998</v>
      </c>
      <c r="F8106">
        <v>5.3449999999999998E-2</v>
      </c>
      <c r="G8106">
        <v>0.72714999999999996</v>
      </c>
      <c r="H8106">
        <v>0.27155000000000001</v>
      </c>
      <c r="I8106">
        <v>9.8549999999999999E-2</v>
      </c>
      <c r="J8106">
        <v>0.37755</v>
      </c>
      <c r="K8106">
        <v>0.23194999999999999</v>
      </c>
      <c r="L8106">
        <v>0.77725</v>
      </c>
    </row>
    <row r="8107" spans="1:12" x14ac:dyDescent="0.3">
      <c r="A8107">
        <v>8106</v>
      </c>
      <c r="B8107">
        <v>0.81054999999999999</v>
      </c>
      <c r="C8107">
        <v>0.31624999999999998</v>
      </c>
      <c r="D8107">
        <v>0.89715</v>
      </c>
      <c r="E8107">
        <v>0.80335000000000001</v>
      </c>
      <c r="F8107">
        <v>0.86614999999999998</v>
      </c>
      <c r="G8107">
        <v>0.24154999999999999</v>
      </c>
      <c r="H8107">
        <v>0.21584999999999999</v>
      </c>
      <c r="I8107">
        <v>0.17524999999999999</v>
      </c>
      <c r="J8107">
        <v>0.81794999999999995</v>
      </c>
      <c r="K8107">
        <v>0.20494999999999999</v>
      </c>
      <c r="L8107">
        <v>0.87944999999999995</v>
      </c>
    </row>
    <row r="8108" spans="1:12" x14ac:dyDescent="0.3">
      <c r="A8108">
        <v>8107</v>
      </c>
      <c r="B8108">
        <v>0.81064999999999998</v>
      </c>
      <c r="C8108">
        <v>0.53025</v>
      </c>
      <c r="D8108">
        <v>9.3649999999999997E-2</v>
      </c>
      <c r="E8108">
        <v>2.2450000000000001E-2</v>
      </c>
      <c r="F8108">
        <v>0.77405000000000002</v>
      </c>
      <c r="G8108">
        <v>0.10614999999999999</v>
      </c>
      <c r="H8108">
        <v>0.55005000000000004</v>
      </c>
      <c r="I8108">
        <v>0.45474999999999999</v>
      </c>
      <c r="J8108">
        <v>0.76695000000000002</v>
      </c>
      <c r="K8108">
        <v>1.9499999999999999E-3</v>
      </c>
      <c r="L8108">
        <v>0.80545</v>
      </c>
    </row>
    <row r="8109" spans="1:12" x14ac:dyDescent="0.3">
      <c r="A8109">
        <v>8108</v>
      </c>
      <c r="B8109">
        <v>0.81074999999999997</v>
      </c>
      <c r="C8109">
        <v>0.95615000000000006</v>
      </c>
      <c r="D8109">
        <v>8.5250000000000006E-2</v>
      </c>
      <c r="E8109">
        <v>4.9050000000000003E-2</v>
      </c>
      <c r="F8109">
        <v>0.96504999999999996</v>
      </c>
      <c r="G8109">
        <v>0.22855</v>
      </c>
      <c r="H8109">
        <v>0.99485000000000001</v>
      </c>
      <c r="I8109">
        <v>0.34505000000000002</v>
      </c>
      <c r="J8109">
        <v>0.76054999999999995</v>
      </c>
      <c r="K8109">
        <v>1.9949999999999999E-2</v>
      </c>
      <c r="L8109">
        <v>0.42975000000000002</v>
      </c>
    </row>
    <row r="8110" spans="1:12" x14ac:dyDescent="0.3">
      <c r="A8110">
        <v>8109</v>
      </c>
      <c r="B8110">
        <v>0.81084999999999996</v>
      </c>
      <c r="C8110">
        <v>0.77415</v>
      </c>
      <c r="D8110">
        <v>0.99695</v>
      </c>
      <c r="E8110">
        <v>0.79905000000000004</v>
      </c>
      <c r="F8110">
        <v>0.22155</v>
      </c>
      <c r="G8110">
        <v>0.39624999999999999</v>
      </c>
      <c r="H8110">
        <v>0.92715000000000003</v>
      </c>
      <c r="I8110">
        <v>0.63275000000000003</v>
      </c>
      <c r="J8110">
        <v>0.80664999999999998</v>
      </c>
      <c r="K8110">
        <v>0.11484999999999999</v>
      </c>
      <c r="L8110">
        <v>0.45555000000000001</v>
      </c>
    </row>
    <row r="8111" spans="1:12" x14ac:dyDescent="0.3">
      <c r="A8111">
        <v>8110</v>
      </c>
      <c r="B8111">
        <v>0.81094999999999995</v>
      </c>
      <c r="C8111">
        <v>8.2049999999999998E-2</v>
      </c>
      <c r="D8111">
        <v>0.70465</v>
      </c>
      <c r="E8111">
        <v>0.30195</v>
      </c>
      <c r="F8111">
        <v>0.81894999999999996</v>
      </c>
      <c r="G8111">
        <v>5.3949999999999998E-2</v>
      </c>
      <c r="H8111">
        <v>0.69994999999999996</v>
      </c>
      <c r="I8111">
        <v>0.15065000000000001</v>
      </c>
      <c r="J8111">
        <v>0.72845000000000004</v>
      </c>
      <c r="K8111">
        <v>0.73294999999999999</v>
      </c>
      <c r="L8111">
        <v>0.95645000000000002</v>
      </c>
    </row>
    <row r="8112" spans="1:12" x14ac:dyDescent="0.3">
      <c r="A8112">
        <v>8111</v>
      </c>
      <c r="B8112">
        <v>0.81105000000000005</v>
      </c>
      <c r="C8112">
        <v>0.65934999999999999</v>
      </c>
      <c r="D8112">
        <v>0.51424999999999998</v>
      </c>
      <c r="E8112">
        <v>0.70755000000000001</v>
      </c>
      <c r="F8112">
        <v>0.95874999999999999</v>
      </c>
      <c r="G8112">
        <v>0.63434999999999997</v>
      </c>
      <c r="H8112">
        <v>0.90815000000000001</v>
      </c>
      <c r="I8112">
        <v>0.23555000000000001</v>
      </c>
      <c r="J8112">
        <v>0.13055</v>
      </c>
      <c r="K8112">
        <v>0.47665000000000002</v>
      </c>
      <c r="L8112">
        <v>0.18395</v>
      </c>
    </row>
    <row r="8113" spans="1:12" x14ac:dyDescent="0.3">
      <c r="A8113">
        <v>8112</v>
      </c>
      <c r="B8113">
        <v>0.81115000000000004</v>
      </c>
      <c r="C8113">
        <v>0.93105000000000004</v>
      </c>
      <c r="D8113">
        <v>0.97855000000000003</v>
      </c>
      <c r="E8113">
        <v>0.15425</v>
      </c>
      <c r="F8113">
        <v>0.62365000000000004</v>
      </c>
      <c r="G8113">
        <v>0.35385</v>
      </c>
      <c r="H8113">
        <v>0.89215</v>
      </c>
      <c r="I8113">
        <v>6.7150000000000001E-2</v>
      </c>
      <c r="J8113">
        <v>0.19905</v>
      </c>
      <c r="K8113">
        <v>0.49564999999999998</v>
      </c>
      <c r="L8113">
        <v>0.64334999999999998</v>
      </c>
    </row>
    <row r="8114" spans="1:12" x14ac:dyDescent="0.3">
      <c r="A8114">
        <v>8113</v>
      </c>
      <c r="B8114">
        <v>0.81125000000000003</v>
      </c>
      <c r="C8114">
        <v>0.30735000000000001</v>
      </c>
      <c r="D8114">
        <v>0.67574999999999996</v>
      </c>
      <c r="E8114">
        <v>0.24915000000000001</v>
      </c>
      <c r="F8114">
        <v>0.32624999999999998</v>
      </c>
      <c r="G8114">
        <v>0.23555000000000001</v>
      </c>
      <c r="H8114">
        <v>0.94715000000000005</v>
      </c>
      <c r="I8114">
        <v>0.70784999999999998</v>
      </c>
      <c r="J8114">
        <v>1.5350000000000001E-2</v>
      </c>
      <c r="K8114">
        <v>0.82015000000000005</v>
      </c>
      <c r="L8114">
        <v>0.86724999999999997</v>
      </c>
    </row>
    <row r="8115" spans="1:12" x14ac:dyDescent="0.3">
      <c r="A8115">
        <v>8114</v>
      </c>
      <c r="B8115">
        <v>0.81135000000000002</v>
      </c>
      <c r="C8115">
        <v>1.6449999999999999E-2</v>
      </c>
      <c r="D8115">
        <v>0.41994999999999999</v>
      </c>
      <c r="E8115">
        <v>0.51254999999999995</v>
      </c>
      <c r="F8115">
        <v>0.94904999999999995</v>
      </c>
      <c r="G8115">
        <v>0.41335</v>
      </c>
      <c r="H8115">
        <v>0.49325000000000002</v>
      </c>
      <c r="I8115">
        <v>0.81364999999999998</v>
      </c>
      <c r="J8115">
        <v>0.85235000000000005</v>
      </c>
      <c r="K8115">
        <v>0.45284999999999997</v>
      </c>
      <c r="L8115">
        <v>0.96494999999999997</v>
      </c>
    </row>
    <row r="8116" spans="1:12" x14ac:dyDescent="0.3">
      <c r="A8116">
        <v>8115</v>
      </c>
      <c r="B8116">
        <v>0.81145</v>
      </c>
      <c r="C8116">
        <v>0.14255000000000001</v>
      </c>
      <c r="D8116">
        <v>0.19595000000000001</v>
      </c>
      <c r="E8116">
        <v>0.40465000000000001</v>
      </c>
      <c r="F8116">
        <v>0.53144999999999998</v>
      </c>
      <c r="G8116">
        <v>0.28294999999999998</v>
      </c>
      <c r="H8116">
        <v>0.41765000000000002</v>
      </c>
      <c r="I8116">
        <v>0.77085000000000004</v>
      </c>
      <c r="J8116">
        <v>0.59714999999999996</v>
      </c>
      <c r="K8116">
        <v>0.11395</v>
      </c>
      <c r="L8116">
        <v>0.64805000000000001</v>
      </c>
    </row>
    <row r="8117" spans="1:12" x14ac:dyDescent="0.3">
      <c r="A8117">
        <v>8116</v>
      </c>
      <c r="B8117">
        <v>0.81154999999999999</v>
      </c>
      <c r="C8117">
        <v>0.66964999999999997</v>
      </c>
      <c r="D8117">
        <v>0.13205</v>
      </c>
      <c r="E8117">
        <v>0.47594999999999998</v>
      </c>
      <c r="F8117">
        <v>0.49025000000000002</v>
      </c>
      <c r="G8117">
        <v>0.22325</v>
      </c>
      <c r="H8117">
        <v>3.9750000000000001E-2</v>
      </c>
      <c r="I8117">
        <v>0.91595000000000004</v>
      </c>
      <c r="J8117">
        <v>0.32114999999999999</v>
      </c>
      <c r="K8117">
        <v>0.13184999999999999</v>
      </c>
      <c r="L8117">
        <v>0.35815000000000002</v>
      </c>
    </row>
    <row r="8118" spans="1:12" x14ac:dyDescent="0.3">
      <c r="A8118">
        <v>8117</v>
      </c>
      <c r="B8118">
        <v>0.81164999999999998</v>
      </c>
      <c r="C8118">
        <v>0.32505000000000001</v>
      </c>
      <c r="D8118">
        <v>0.11085</v>
      </c>
      <c r="E8118">
        <v>0.91344999999999998</v>
      </c>
      <c r="F8118">
        <v>0.73514999999999997</v>
      </c>
      <c r="G8118">
        <v>0.52554999999999996</v>
      </c>
      <c r="H8118">
        <v>0.24435000000000001</v>
      </c>
      <c r="I8118">
        <v>0.77424999999999999</v>
      </c>
      <c r="J8118">
        <v>1.1050000000000001E-2</v>
      </c>
      <c r="K8118">
        <v>0.47694999999999999</v>
      </c>
      <c r="L8118">
        <v>0.74604999999999999</v>
      </c>
    </row>
    <row r="8119" spans="1:12" x14ac:dyDescent="0.3">
      <c r="A8119">
        <v>8118</v>
      </c>
      <c r="B8119">
        <v>0.81174999999999997</v>
      </c>
      <c r="C8119">
        <v>9.085E-2</v>
      </c>
      <c r="D8119">
        <v>0.72635000000000005</v>
      </c>
      <c r="E8119">
        <v>6.2950000000000006E-2</v>
      </c>
      <c r="F8119">
        <v>0.29285</v>
      </c>
      <c r="G8119">
        <v>0.20444999999999999</v>
      </c>
      <c r="H8119">
        <v>0.91685000000000005</v>
      </c>
      <c r="I8119">
        <v>0.37695000000000001</v>
      </c>
      <c r="J8119">
        <v>0.44914999999999999</v>
      </c>
      <c r="K8119">
        <v>0.95545000000000002</v>
      </c>
      <c r="L8119">
        <v>0.84365000000000001</v>
      </c>
    </row>
    <row r="8120" spans="1:12" x14ac:dyDescent="0.3">
      <c r="A8120">
        <v>8119</v>
      </c>
      <c r="B8120">
        <v>0.81184999999999996</v>
      </c>
      <c r="C8120">
        <v>2.9649999999999999E-2</v>
      </c>
      <c r="D8120">
        <v>9.8750000000000004E-2</v>
      </c>
      <c r="E8120">
        <v>9.5E-4</v>
      </c>
      <c r="F8120">
        <v>0.17985000000000001</v>
      </c>
      <c r="G8120">
        <v>0.59975000000000001</v>
      </c>
      <c r="H8120">
        <v>0.89454999999999996</v>
      </c>
      <c r="I8120">
        <v>0.96494999999999997</v>
      </c>
      <c r="J8120">
        <v>0.94864999999999999</v>
      </c>
      <c r="K8120">
        <v>0.78854999999999997</v>
      </c>
      <c r="L8120">
        <v>0.41765000000000002</v>
      </c>
    </row>
    <row r="8121" spans="1:12" x14ac:dyDescent="0.3">
      <c r="A8121">
        <v>8120</v>
      </c>
      <c r="B8121">
        <v>0.81194999999999995</v>
      </c>
      <c r="C8121">
        <v>0.38714999999999999</v>
      </c>
      <c r="D8121">
        <v>0.12615000000000001</v>
      </c>
      <c r="E8121">
        <v>0.38834999999999997</v>
      </c>
      <c r="F8121">
        <v>0.94874999999999998</v>
      </c>
      <c r="G8121">
        <v>4.5749999999999999E-2</v>
      </c>
      <c r="H8121">
        <v>0.27265</v>
      </c>
      <c r="I8121">
        <v>0.64785000000000004</v>
      </c>
      <c r="J8121">
        <v>5.985E-2</v>
      </c>
      <c r="K8121">
        <v>0.18865000000000001</v>
      </c>
      <c r="L8121">
        <v>0.95474999999999999</v>
      </c>
    </row>
    <row r="8122" spans="1:12" x14ac:dyDescent="0.3">
      <c r="A8122">
        <v>8121</v>
      </c>
      <c r="B8122">
        <v>0.81205000000000005</v>
      </c>
      <c r="C8122">
        <v>0.74444999999999995</v>
      </c>
      <c r="D8122">
        <v>0.42175000000000001</v>
      </c>
      <c r="E8122">
        <v>0.35904999999999998</v>
      </c>
      <c r="F8122">
        <v>0.68184999999999996</v>
      </c>
      <c r="G8122">
        <v>7.8149999999999997E-2</v>
      </c>
      <c r="H8122">
        <v>0.22985</v>
      </c>
      <c r="I8122">
        <v>0.18445</v>
      </c>
      <c r="J8122">
        <v>0.46584999999999999</v>
      </c>
      <c r="K8122">
        <v>0.96225000000000005</v>
      </c>
      <c r="L8122">
        <v>0.73945000000000005</v>
      </c>
    </row>
    <row r="8123" spans="1:12" x14ac:dyDescent="0.3">
      <c r="A8123">
        <v>8122</v>
      </c>
      <c r="B8123">
        <v>0.81215000000000004</v>
      </c>
      <c r="C8123">
        <v>0.58045000000000002</v>
      </c>
      <c r="D8123">
        <v>0.77075000000000005</v>
      </c>
      <c r="E8123">
        <v>0.24285000000000001</v>
      </c>
      <c r="F8123">
        <v>0.60035000000000005</v>
      </c>
      <c r="G8123">
        <v>0.90264999999999995</v>
      </c>
      <c r="H8123">
        <v>0.45565</v>
      </c>
      <c r="I8123">
        <v>0.93515000000000004</v>
      </c>
      <c r="J8123">
        <v>0.76734999999999998</v>
      </c>
      <c r="K8123">
        <v>0.89295000000000002</v>
      </c>
      <c r="L8123">
        <v>0.31905</v>
      </c>
    </row>
    <row r="8124" spans="1:12" x14ac:dyDescent="0.3">
      <c r="A8124">
        <v>8123</v>
      </c>
      <c r="B8124">
        <v>0.81225000000000003</v>
      </c>
      <c r="C8124">
        <v>0.11265</v>
      </c>
      <c r="D8124">
        <v>0.41794999999999999</v>
      </c>
      <c r="E8124">
        <v>0.84814999999999996</v>
      </c>
      <c r="F8124">
        <v>0.14424999999999999</v>
      </c>
      <c r="G8124">
        <v>2.555E-2</v>
      </c>
      <c r="H8124">
        <v>0.56764999999999999</v>
      </c>
      <c r="I8124">
        <v>0.46234999999999998</v>
      </c>
      <c r="J8124">
        <v>0.93274999999999997</v>
      </c>
      <c r="K8124">
        <v>0.55964999999999998</v>
      </c>
      <c r="L8124">
        <v>0.77785000000000004</v>
      </c>
    </row>
    <row r="8125" spans="1:12" x14ac:dyDescent="0.3">
      <c r="A8125">
        <v>8124</v>
      </c>
      <c r="B8125">
        <v>0.81235000000000002</v>
      </c>
      <c r="C8125">
        <v>0.81415000000000004</v>
      </c>
      <c r="D8125">
        <v>0.76795000000000002</v>
      </c>
      <c r="E8125">
        <v>0.76585000000000003</v>
      </c>
      <c r="F8125">
        <v>0.14765</v>
      </c>
      <c r="G8125">
        <v>0.25455</v>
      </c>
      <c r="H8125">
        <v>0.32035000000000002</v>
      </c>
      <c r="I8125">
        <v>0.71104999999999996</v>
      </c>
      <c r="J8125">
        <v>0.67945</v>
      </c>
      <c r="K8125">
        <v>0.15595000000000001</v>
      </c>
      <c r="L8125">
        <v>0.83004999999999995</v>
      </c>
    </row>
    <row r="8126" spans="1:12" x14ac:dyDescent="0.3">
      <c r="A8126">
        <v>8125</v>
      </c>
      <c r="B8126">
        <v>0.81245000000000001</v>
      </c>
      <c r="C8126">
        <v>0.84645000000000004</v>
      </c>
      <c r="D8126">
        <v>0.77175000000000005</v>
      </c>
      <c r="E8126">
        <v>0.80164999999999997</v>
      </c>
      <c r="F8126">
        <v>0.65464999999999995</v>
      </c>
      <c r="G8126">
        <v>0.88724999999999998</v>
      </c>
      <c r="H8126">
        <v>0.44774999999999998</v>
      </c>
      <c r="I8126">
        <v>0.35815000000000002</v>
      </c>
      <c r="J8126">
        <v>6.3750000000000001E-2</v>
      </c>
      <c r="K8126">
        <v>0.59635000000000005</v>
      </c>
      <c r="L8126">
        <v>9.6850000000000006E-2</v>
      </c>
    </row>
    <row r="8127" spans="1:12" x14ac:dyDescent="0.3">
      <c r="A8127">
        <v>8126</v>
      </c>
      <c r="B8127">
        <v>0.81254999999999999</v>
      </c>
      <c r="C8127">
        <v>0.76875000000000004</v>
      </c>
      <c r="D8127">
        <v>5.815E-2</v>
      </c>
      <c r="E8127">
        <v>0.42415000000000003</v>
      </c>
      <c r="F8127">
        <v>0.57435000000000003</v>
      </c>
      <c r="G8127">
        <v>0.83865000000000001</v>
      </c>
      <c r="H8127">
        <v>0.79744999999999999</v>
      </c>
      <c r="I8127">
        <v>0.24504999999999999</v>
      </c>
      <c r="J8127">
        <v>0.40775</v>
      </c>
      <c r="K8127">
        <v>0.75665000000000004</v>
      </c>
      <c r="L8127">
        <v>0.92364999999999997</v>
      </c>
    </row>
    <row r="8128" spans="1:12" x14ac:dyDescent="0.3">
      <c r="A8128">
        <v>8127</v>
      </c>
      <c r="B8128">
        <v>0.81264999999999998</v>
      </c>
      <c r="C8128">
        <v>0.72245000000000004</v>
      </c>
      <c r="D8128">
        <v>0.33794999999999997</v>
      </c>
      <c r="E8128">
        <v>0.52964999999999995</v>
      </c>
      <c r="F8128">
        <v>0.59535000000000005</v>
      </c>
      <c r="G8128">
        <v>0.43154999999999999</v>
      </c>
      <c r="H8128">
        <v>0.37064999999999998</v>
      </c>
      <c r="I8128">
        <v>0.65364999999999995</v>
      </c>
      <c r="J8128">
        <v>0.98014999999999997</v>
      </c>
      <c r="K8128">
        <v>0.97855000000000003</v>
      </c>
      <c r="L8128">
        <v>0.65654999999999997</v>
      </c>
    </row>
    <row r="8129" spans="1:12" x14ac:dyDescent="0.3">
      <c r="A8129">
        <v>8128</v>
      </c>
      <c r="B8129">
        <v>0.81274999999999997</v>
      </c>
      <c r="C8129">
        <v>0.41885</v>
      </c>
      <c r="D8129">
        <v>0.97214999999999996</v>
      </c>
      <c r="E8129">
        <v>0.17065</v>
      </c>
      <c r="F8129">
        <v>4.3549999999999998E-2</v>
      </c>
      <c r="G8129">
        <v>0.61624999999999996</v>
      </c>
      <c r="H8129">
        <v>0.48914999999999997</v>
      </c>
      <c r="I8129">
        <v>0.72155000000000002</v>
      </c>
      <c r="J8129">
        <v>0.76654999999999995</v>
      </c>
      <c r="K8129">
        <v>9.2649999999999996E-2</v>
      </c>
      <c r="L8129">
        <v>0.36104999999999998</v>
      </c>
    </row>
    <row r="8130" spans="1:12" x14ac:dyDescent="0.3">
      <c r="A8130">
        <v>8129</v>
      </c>
      <c r="B8130">
        <v>0.81284999999999996</v>
      </c>
      <c r="C8130">
        <v>0.71065</v>
      </c>
      <c r="D8130">
        <v>0.38035000000000002</v>
      </c>
      <c r="E8130">
        <v>2.2349999999999998E-2</v>
      </c>
      <c r="F8130">
        <v>0.93784999999999996</v>
      </c>
      <c r="G8130">
        <v>0.17394999999999999</v>
      </c>
      <c r="H8130">
        <v>0.86685000000000001</v>
      </c>
      <c r="I8130">
        <v>0.96504999999999996</v>
      </c>
      <c r="J8130">
        <v>0.26995000000000002</v>
      </c>
      <c r="K8130">
        <v>7.4249999999999997E-2</v>
      </c>
      <c r="L8130">
        <v>0.71065</v>
      </c>
    </row>
    <row r="8131" spans="1:12" x14ac:dyDescent="0.3">
      <c r="A8131">
        <v>8130</v>
      </c>
      <c r="B8131">
        <v>0.81294999999999995</v>
      </c>
      <c r="C8131">
        <v>0.27034999999999998</v>
      </c>
      <c r="D8131">
        <v>5.4149999999999997E-2</v>
      </c>
      <c r="E8131">
        <v>0.86895</v>
      </c>
      <c r="F8131">
        <v>2.1950000000000001E-2</v>
      </c>
      <c r="G8131">
        <v>0.30064999999999997</v>
      </c>
      <c r="H8131">
        <v>5.8549999999999998E-2</v>
      </c>
      <c r="I8131">
        <v>0.99934999999999996</v>
      </c>
      <c r="J8131">
        <v>0.47325</v>
      </c>
      <c r="K8131">
        <v>0.86934999999999996</v>
      </c>
      <c r="L8131">
        <v>0.14115</v>
      </c>
    </row>
    <row r="8132" spans="1:12" x14ac:dyDescent="0.3">
      <c r="A8132">
        <v>8131</v>
      </c>
      <c r="B8132">
        <v>0.81305000000000005</v>
      </c>
      <c r="C8132">
        <v>4.6499999999999996E-3</v>
      </c>
      <c r="D8132">
        <v>0.24475</v>
      </c>
      <c r="E8132">
        <v>0.53774999999999995</v>
      </c>
      <c r="F8132">
        <v>0.25114999999999998</v>
      </c>
      <c r="G8132">
        <v>0.87275000000000003</v>
      </c>
      <c r="H8132">
        <v>0.41654999999999998</v>
      </c>
      <c r="I8132">
        <v>0.53205000000000002</v>
      </c>
      <c r="J8132">
        <v>0.38755000000000001</v>
      </c>
      <c r="K8132">
        <v>9.2950000000000005E-2</v>
      </c>
      <c r="L8132">
        <v>0.61944999999999995</v>
      </c>
    </row>
    <row r="8133" spans="1:12" x14ac:dyDescent="0.3">
      <c r="A8133">
        <v>8132</v>
      </c>
      <c r="B8133">
        <v>0.81315000000000004</v>
      </c>
      <c r="C8133">
        <v>0.75705</v>
      </c>
      <c r="D8133">
        <v>0.43175000000000002</v>
      </c>
      <c r="E8133">
        <v>0.14365</v>
      </c>
      <c r="F8133">
        <v>0.37524999999999997</v>
      </c>
      <c r="G8133">
        <v>0.44735000000000003</v>
      </c>
      <c r="H8133">
        <v>0.53874999999999995</v>
      </c>
      <c r="I8133">
        <v>0.86045000000000005</v>
      </c>
      <c r="J8133">
        <v>0.97484999999999999</v>
      </c>
      <c r="K8133">
        <v>0.66715000000000002</v>
      </c>
      <c r="L8133">
        <v>0.50024999999999997</v>
      </c>
    </row>
    <row r="8134" spans="1:12" x14ac:dyDescent="0.3">
      <c r="A8134">
        <v>8133</v>
      </c>
      <c r="B8134">
        <v>0.81325000000000003</v>
      </c>
      <c r="C8134">
        <v>0.41025</v>
      </c>
      <c r="D8134">
        <v>0.19455</v>
      </c>
      <c r="E8134">
        <v>0.36504999999999999</v>
      </c>
      <c r="F8134">
        <v>0.91754999999999998</v>
      </c>
      <c r="G8134">
        <v>0.65125</v>
      </c>
      <c r="H8134">
        <v>0.54854999999999998</v>
      </c>
      <c r="I8134">
        <v>0.99304999999999999</v>
      </c>
      <c r="J8134">
        <v>0.56735000000000002</v>
      </c>
      <c r="K8134">
        <v>0.58674999999999999</v>
      </c>
      <c r="L8134">
        <v>0.41815000000000002</v>
      </c>
    </row>
    <row r="8135" spans="1:12" x14ac:dyDescent="0.3">
      <c r="A8135">
        <v>8134</v>
      </c>
      <c r="B8135">
        <v>0.81335000000000002</v>
      </c>
      <c r="C8135">
        <v>0.93925000000000003</v>
      </c>
      <c r="D8135">
        <v>0.14824999999999999</v>
      </c>
      <c r="E8135">
        <v>0.98845000000000005</v>
      </c>
      <c r="F8135">
        <v>0.87224999999999997</v>
      </c>
      <c r="G8135">
        <v>0.30754999999999999</v>
      </c>
      <c r="H8135">
        <v>0.76654999999999995</v>
      </c>
      <c r="I8135">
        <v>0.35725000000000001</v>
      </c>
      <c r="J8135">
        <v>0.50895000000000001</v>
      </c>
      <c r="K8135">
        <v>6.1850000000000002E-2</v>
      </c>
      <c r="L8135">
        <v>0.98355000000000004</v>
      </c>
    </row>
    <row r="8136" spans="1:12" x14ac:dyDescent="0.3">
      <c r="A8136">
        <v>8135</v>
      </c>
      <c r="B8136">
        <v>0.81345000000000001</v>
      </c>
      <c r="C8136">
        <v>0.30204999999999999</v>
      </c>
      <c r="D8136">
        <v>0.16785</v>
      </c>
      <c r="E8136">
        <v>0.38105</v>
      </c>
      <c r="F8136">
        <v>0.57574999999999998</v>
      </c>
      <c r="G8136">
        <v>0.61455000000000004</v>
      </c>
      <c r="H8136">
        <v>0.37454999999999999</v>
      </c>
      <c r="I8136">
        <v>0.34684999999999999</v>
      </c>
      <c r="J8136">
        <v>0.43924999999999997</v>
      </c>
      <c r="K8136">
        <v>0.92264999999999997</v>
      </c>
      <c r="L8136">
        <v>0.85514999999999997</v>
      </c>
    </row>
    <row r="8137" spans="1:12" x14ac:dyDescent="0.3">
      <c r="A8137">
        <v>8136</v>
      </c>
      <c r="B8137">
        <v>0.81355</v>
      </c>
      <c r="C8137">
        <v>0.26255000000000001</v>
      </c>
      <c r="D8137">
        <v>0.15065000000000001</v>
      </c>
      <c r="E8137">
        <v>0.52815000000000001</v>
      </c>
      <c r="F8137">
        <v>0.74475000000000002</v>
      </c>
      <c r="G8137">
        <v>0.86514999999999997</v>
      </c>
      <c r="H8137">
        <v>0.48825000000000002</v>
      </c>
      <c r="I8137">
        <v>0.96725000000000005</v>
      </c>
      <c r="J8137">
        <v>0.42564999999999997</v>
      </c>
      <c r="K8137">
        <v>6.8349999999999994E-2</v>
      </c>
      <c r="L8137">
        <v>0.60624999999999996</v>
      </c>
    </row>
    <row r="8138" spans="1:12" x14ac:dyDescent="0.3">
      <c r="A8138">
        <v>8137</v>
      </c>
      <c r="B8138">
        <v>0.81364999999999998</v>
      </c>
      <c r="C8138">
        <v>0.36345</v>
      </c>
      <c r="D8138">
        <v>0.52725</v>
      </c>
      <c r="E8138">
        <v>0.20895</v>
      </c>
      <c r="F8138">
        <v>0.89605000000000001</v>
      </c>
      <c r="G8138">
        <v>0.48415000000000002</v>
      </c>
      <c r="H8138">
        <v>0.53605000000000003</v>
      </c>
      <c r="I8138">
        <v>0.24304999999999999</v>
      </c>
      <c r="J8138">
        <v>0.18534999999999999</v>
      </c>
      <c r="K8138">
        <v>0.83614999999999995</v>
      </c>
      <c r="L8138">
        <v>0.66615000000000002</v>
      </c>
    </row>
    <row r="8139" spans="1:12" x14ac:dyDescent="0.3">
      <c r="A8139">
        <v>8138</v>
      </c>
      <c r="B8139">
        <v>0.81374999999999997</v>
      </c>
      <c r="C8139">
        <v>0.59435000000000004</v>
      </c>
      <c r="D8139">
        <v>0.86455000000000004</v>
      </c>
      <c r="E8139">
        <v>7.9949999999999993E-2</v>
      </c>
      <c r="F8139">
        <v>0.97785</v>
      </c>
      <c r="G8139">
        <v>0.19314999999999999</v>
      </c>
      <c r="H8139">
        <v>0.16034999999999999</v>
      </c>
      <c r="I8139">
        <v>0.14065</v>
      </c>
      <c r="J8139">
        <v>0.17265</v>
      </c>
      <c r="K8139">
        <v>0.30525000000000002</v>
      </c>
      <c r="L8139">
        <v>0.62234999999999996</v>
      </c>
    </row>
    <row r="8140" spans="1:12" x14ac:dyDescent="0.3">
      <c r="A8140">
        <v>8139</v>
      </c>
      <c r="B8140">
        <v>0.81384999999999996</v>
      </c>
      <c r="C8140">
        <v>0.82684999999999997</v>
      </c>
      <c r="D8140">
        <v>0.71584999999999999</v>
      </c>
      <c r="E8140">
        <v>0.47125</v>
      </c>
      <c r="F8140">
        <v>0.79574999999999996</v>
      </c>
      <c r="G8140">
        <v>0.63314999999999999</v>
      </c>
      <c r="H8140">
        <v>0.65154999999999996</v>
      </c>
      <c r="I8140">
        <v>0.26674999999999999</v>
      </c>
      <c r="J8140">
        <v>0.99275000000000002</v>
      </c>
      <c r="K8140">
        <v>0.84635000000000005</v>
      </c>
      <c r="L8140">
        <v>0.53744999999999998</v>
      </c>
    </row>
    <row r="8141" spans="1:12" x14ac:dyDescent="0.3">
      <c r="A8141">
        <v>8140</v>
      </c>
      <c r="B8141">
        <v>0.81394999999999995</v>
      </c>
      <c r="C8141">
        <v>0.86124999999999996</v>
      </c>
      <c r="D8141">
        <v>0.10274999999999999</v>
      </c>
      <c r="E8141">
        <v>0.92584999999999995</v>
      </c>
      <c r="F8141">
        <v>0.55974999999999997</v>
      </c>
      <c r="G8141">
        <v>0.56664999999999999</v>
      </c>
      <c r="H8141">
        <v>0.15015000000000001</v>
      </c>
      <c r="I8141">
        <v>0.89854999999999996</v>
      </c>
      <c r="J8141">
        <v>0.15384999999999999</v>
      </c>
      <c r="K8141">
        <v>0.12575</v>
      </c>
      <c r="L8141">
        <v>0.80305000000000004</v>
      </c>
    </row>
    <row r="8142" spans="1:12" x14ac:dyDescent="0.3">
      <c r="A8142">
        <v>8141</v>
      </c>
      <c r="B8142">
        <v>0.81405000000000005</v>
      </c>
      <c r="C8142">
        <v>0.64554999999999996</v>
      </c>
      <c r="D8142">
        <v>0.71894999999999998</v>
      </c>
      <c r="E8142">
        <v>0.21584999999999999</v>
      </c>
      <c r="F8142">
        <v>0.36504999999999999</v>
      </c>
      <c r="G8142">
        <v>0.20895</v>
      </c>
      <c r="H8142">
        <v>0.94745000000000001</v>
      </c>
      <c r="I8142">
        <v>0.96894999999999998</v>
      </c>
      <c r="J8142">
        <v>0.76285000000000003</v>
      </c>
      <c r="K8142">
        <v>0.82804999999999995</v>
      </c>
      <c r="L8142">
        <v>0.88465000000000005</v>
      </c>
    </row>
    <row r="8143" spans="1:12" x14ac:dyDescent="0.3">
      <c r="A8143">
        <v>8142</v>
      </c>
      <c r="B8143">
        <v>0.81415000000000004</v>
      </c>
      <c r="C8143">
        <v>0.14244999999999999</v>
      </c>
      <c r="D8143">
        <v>0.81345000000000001</v>
      </c>
      <c r="E8143">
        <v>0.99165000000000003</v>
      </c>
      <c r="F8143">
        <v>0.33174999999999999</v>
      </c>
      <c r="G8143">
        <v>0.88585000000000003</v>
      </c>
      <c r="H8143">
        <v>0.56564999999999999</v>
      </c>
      <c r="I8143">
        <v>0.73014999999999997</v>
      </c>
      <c r="J8143">
        <v>0.94784999999999997</v>
      </c>
      <c r="K8143">
        <v>0.31945000000000001</v>
      </c>
      <c r="L8143">
        <v>0.92764999999999997</v>
      </c>
    </row>
    <row r="8144" spans="1:12" x14ac:dyDescent="0.3">
      <c r="A8144">
        <v>8143</v>
      </c>
      <c r="B8144">
        <v>0.81425000000000003</v>
      </c>
      <c r="C8144">
        <v>0.75485000000000002</v>
      </c>
      <c r="D8144">
        <v>2.7050000000000001E-2</v>
      </c>
      <c r="E8144">
        <v>0.35685</v>
      </c>
      <c r="F8144">
        <v>0.61604999999999999</v>
      </c>
      <c r="G8144">
        <v>0.17185</v>
      </c>
      <c r="H8144">
        <v>0.48725000000000002</v>
      </c>
      <c r="I8144">
        <v>0.21595</v>
      </c>
      <c r="J8144">
        <v>0.34065000000000001</v>
      </c>
      <c r="K8144">
        <v>0.19645000000000001</v>
      </c>
      <c r="L8144">
        <v>0.40005000000000002</v>
      </c>
    </row>
    <row r="8145" spans="1:12" x14ac:dyDescent="0.3">
      <c r="A8145">
        <v>8144</v>
      </c>
      <c r="B8145">
        <v>0.81435000000000002</v>
      </c>
      <c r="C8145">
        <v>3.4549999999999997E-2</v>
      </c>
      <c r="D8145">
        <v>0.56964999999999999</v>
      </c>
      <c r="E8145">
        <v>0.69964999999999999</v>
      </c>
      <c r="F8145">
        <v>0.44795000000000001</v>
      </c>
      <c r="G8145">
        <v>0.23155000000000001</v>
      </c>
      <c r="H8145">
        <v>0.64744999999999997</v>
      </c>
      <c r="I8145">
        <v>4.5749999999999999E-2</v>
      </c>
      <c r="J8145">
        <v>0.13305</v>
      </c>
      <c r="K8145">
        <v>0.14904999999999999</v>
      </c>
      <c r="L8145">
        <v>8.8550000000000004E-2</v>
      </c>
    </row>
    <row r="8146" spans="1:12" x14ac:dyDescent="0.3">
      <c r="A8146">
        <v>8145</v>
      </c>
      <c r="B8146">
        <v>0.81445000000000001</v>
      </c>
      <c r="C8146">
        <v>0.53805000000000003</v>
      </c>
      <c r="D8146">
        <v>0.77195000000000003</v>
      </c>
      <c r="E8146">
        <v>0.17365</v>
      </c>
      <c r="F8146">
        <v>0.35654999999999998</v>
      </c>
      <c r="G8146">
        <v>0.81794999999999995</v>
      </c>
      <c r="H8146">
        <v>0.41935</v>
      </c>
      <c r="I8146">
        <v>0.29235</v>
      </c>
      <c r="J8146">
        <v>0.85814999999999997</v>
      </c>
      <c r="K8146">
        <v>0.82825000000000004</v>
      </c>
      <c r="L8146">
        <v>0.35825000000000001</v>
      </c>
    </row>
    <row r="8147" spans="1:12" x14ac:dyDescent="0.3">
      <c r="A8147">
        <v>8146</v>
      </c>
      <c r="B8147">
        <v>0.81455</v>
      </c>
      <c r="C8147">
        <v>0.17765</v>
      </c>
      <c r="D8147">
        <v>0.14535000000000001</v>
      </c>
      <c r="E8147">
        <v>0.44124999999999998</v>
      </c>
      <c r="F8147">
        <v>0.71765000000000001</v>
      </c>
      <c r="G8147">
        <v>0.93774999999999997</v>
      </c>
      <c r="H8147">
        <v>0.40055000000000002</v>
      </c>
      <c r="I8147">
        <v>0.58074999999999999</v>
      </c>
      <c r="J8147">
        <v>0.33415</v>
      </c>
      <c r="K8147">
        <v>0.37845000000000001</v>
      </c>
      <c r="L8147">
        <v>0.70365</v>
      </c>
    </row>
    <row r="8148" spans="1:12" x14ac:dyDescent="0.3">
      <c r="A8148">
        <v>8147</v>
      </c>
      <c r="B8148">
        <v>0.81464999999999999</v>
      </c>
      <c r="C8148">
        <v>0.43604999999999999</v>
      </c>
      <c r="D8148">
        <v>9.3950000000000006E-2</v>
      </c>
      <c r="E8148">
        <v>0.48635</v>
      </c>
      <c r="F8148">
        <v>0.55225000000000002</v>
      </c>
      <c r="G8148">
        <v>0.25705</v>
      </c>
      <c r="H8148">
        <v>0.66374999999999995</v>
      </c>
      <c r="I8148">
        <v>0.31225000000000003</v>
      </c>
      <c r="J8148">
        <v>0.90464999999999995</v>
      </c>
      <c r="K8148">
        <v>0.73814999999999997</v>
      </c>
      <c r="L8148">
        <v>0.57525000000000004</v>
      </c>
    </row>
    <row r="8149" spans="1:12" x14ac:dyDescent="0.3">
      <c r="A8149">
        <v>8148</v>
      </c>
      <c r="B8149">
        <v>0.81474999999999997</v>
      </c>
      <c r="C8149">
        <v>0.78574999999999995</v>
      </c>
      <c r="D8149">
        <v>0.31864999999999999</v>
      </c>
      <c r="E8149">
        <v>0.55184999999999995</v>
      </c>
      <c r="F8149">
        <v>0.97184999999999999</v>
      </c>
      <c r="G8149">
        <v>0.51185000000000003</v>
      </c>
      <c r="H8149">
        <v>0.55905000000000005</v>
      </c>
      <c r="I8149">
        <v>0.12775</v>
      </c>
      <c r="J8149">
        <v>0.55135000000000001</v>
      </c>
      <c r="K8149">
        <v>0.10725</v>
      </c>
      <c r="L8149">
        <v>0.21124999999999999</v>
      </c>
    </row>
    <row r="8150" spans="1:12" x14ac:dyDescent="0.3">
      <c r="A8150">
        <v>8149</v>
      </c>
      <c r="B8150">
        <v>0.81484999999999996</v>
      </c>
      <c r="C8150">
        <v>0.52585000000000004</v>
      </c>
      <c r="D8150">
        <v>0.10614999999999999</v>
      </c>
      <c r="E8150">
        <v>0.57625000000000004</v>
      </c>
      <c r="F8150">
        <v>0.99504999999999999</v>
      </c>
      <c r="G8150">
        <v>0.16514999999999999</v>
      </c>
      <c r="H8150">
        <v>0.78544999999999998</v>
      </c>
      <c r="I8150">
        <v>0.72145000000000004</v>
      </c>
      <c r="J8150">
        <v>0.10005</v>
      </c>
      <c r="K8150">
        <v>0.53734999999999999</v>
      </c>
      <c r="L8150">
        <v>0.59545000000000003</v>
      </c>
    </row>
    <row r="8151" spans="1:12" x14ac:dyDescent="0.3">
      <c r="A8151">
        <v>8150</v>
      </c>
      <c r="B8151">
        <v>0.81494999999999995</v>
      </c>
      <c r="C8151">
        <v>0.85865000000000002</v>
      </c>
      <c r="D8151">
        <v>0.33395000000000002</v>
      </c>
      <c r="E8151">
        <v>0.37785000000000002</v>
      </c>
      <c r="F8151">
        <v>0.92574999999999996</v>
      </c>
      <c r="G8151">
        <v>0.30285000000000001</v>
      </c>
      <c r="H8151">
        <v>0.71165</v>
      </c>
      <c r="I8151">
        <v>0.34984999999999999</v>
      </c>
      <c r="J8151">
        <v>0.40494999999999998</v>
      </c>
      <c r="K8151">
        <v>4.335E-2</v>
      </c>
      <c r="L8151">
        <v>0.24825</v>
      </c>
    </row>
    <row r="8152" spans="1:12" x14ac:dyDescent="0.3">
      <c r="A8152">
        <v>8151</v>
      </c>
      <c r="B8152">
        <v>0.81505000000000005</v>
      </c>
      <c r="C8152">
        <v>0.14124999999999999</v>
      </c>
      <c r="D8152">
        <v>6.7250000000000004E-2</v>
      </c>
      <c r="E8152">
        <v>0.25905</v>
      </c>
      <c r="F8152">
        <v>0.34894999999999998</v>
      </c>
      <c r="G8152">
        <v>0.91474999999999995</v>
      </c>
      <c r="H8152">
        <v>0.92244999999999999</v>
      </c>
      <c r="I8152">
        <v>0.69325000000000003</v>
      </c>
      <c r="J8152">
        <v>0.66944999999999999</v>
      </c>
      <c r="K8152">
        <v>0.11155</v>
      </c>
      <c r="L8152">
        <v>0.42885000000000001</v>
      </c>
    </row>
    <row r="8153" spans="1:12" x14ac:dyDescent="0.3">
      <c r="A8153">
        <v>8152</v>
      </c>
      <c r="B8153">
        <v>0.81515000000000004</v>
      </c>
      <c r="C8153">
        <v>0.39615</v>
      </c>
      <c r="D8153">
        <v>0.59724999999999995</v>
      </c>
      <c r="E8153">
        <v>9.6350000000000005E-2</v>
      </c>
      <c r="F8153">
        <v>0.23175000000000001</v>
      </c>
      <c r="G8153">
        <v>0.44014999999999999</v>
      </c>
      <c r="H8153">
        <v>0.87065000000000003</v>
      </c>
      <c r="I8153">
        <v>0.38514999999999999</v>
      </c>
      <c r="J8153">
        <v>0.45934999999999998</v>
      </c>
      <c r="K8153">
        <v>0.57955000000000001</v>
      </c>
      <c r="L8153">
        <v>0.27794999999999997</v>
      </c>
    </row>
    <row r="8154" spans="1:12" x14ac:dyDescent="0.3">
      <c r="A8154">
        <v>8153</v>
      </c>
      <c r="B8154">
        <v>0.81525000000000003</v>
      </c>
      <c r="C8154">
        <v>0.91915000000000002</v>
      </c>
      <c r="D8154">
        <v>0.86255000000000004</v>
      </c>
      <c r="E8154">
        <v>0.65315000000000001</v>
      </c>
      <c r="F8154">
        <v>0.29935</v>
      </c>
      <c r="G8154">
        <v>0.47954999999999998</v>
      </c>
      <c r="H8154">
        <v>0.83284999999999998</v>
      </c>
      <c r="I8154">
        <v>0.28094999999999998</v>
      </c>
      <c r="J8154">
        <v>0.75285000000000002</v>
      </c>
      <c r="K8154">
        <v>1.0449999999999999E-2</v>
      </c>
      <c r="L8154">
        <v>0.14235</v>
      </c>
    </row>
    <row r="8155" spans="1:12" x14ac:dyDescent="0.3">
      <c r="A8155">
        <v>8154</v>
      </c>
      <c r="B8155">
        <v>0.81535000000000002</v>
      </c>
      <c r="C8155">
        <v>0.27045000000000002</v>
      </c>
      <c r="D8155">
        <v>0.59465000000000001</v>
      </c>
      <c r="E8155">
        <v>0.76224999999999998</v>
      </c>
      <c r="F8155">
        <v>0.57535000000000003</v>
      </c>
      <c r="G8155">
        <v>0.35894999999999999</v>
      </c>
      <c r="H8155">
        <v>0.72655000000000003</v>
      </c>
      <c r="I8155">
        <v>0.82274999999999998</v>
      </c>
      <c r="J8155">
        <v>0.34005000000000002</v>
      </c>
      <c r="K8155">
        <v>0.19625000000000001</v>
      </c>
      <c r="L8155">
        <v>0.62095</v>
      </c>
    </row>
    <row r="8156" spans="1:12" x14ac:dyDescent="0.3">
      <c r="A8156">
        <v>8155</v>
      </c>
      <c r="B8156">
        <v>0.81545000000000001</v>
      </c>
      <c r="C8156">
        <v>0.17505000000000001</v>
      </c>
      <c r="D8156">
        <v>0.57345000000000002</v>
      </c>
      <c r="E8156">
        <v>0.95994999999999997</v>
      </c>
      <c r="F8156">
        <v>0.13775000000000001</v>
      </c>
      <c r="G8156">
        <v>0.34465000000000001</v>
      </c>
      <c r="H8156">
        <v>0.22514999999999999</v>
      </c>
      <c r="I8156">
        <v>0.46994999999999998</v>
      </c>
      <c r="J8156">
        <v>0.36215000000000003</v>
      </c>
      <c r="K8156">
        <v>0.69015000000000004</v>
      </c>
      <c r="L8156">
        <v>0.19214999999999999</v>
      </c>
    </row>
    <row r="8157" spans="1:12" x14ac:dyDescent="0.3">
      <c r="A8157">
        <v>8156</v>
      </c>
      <c r="B8157">
        <v>0.81555</v>
      </c>
      <c r="C8157">
        <v>0.65954999999999997</v>
      </c>
      <c r="D8157">
        <v>0.42244999999999999</v>
      </c>
      <c r="E8157">
        <v>0.70615000000000006</v>
      </c>
      <c r="F8157">
        <v>0.89415</v>
      </c>
      <c r="G8157">
        <v>0.86414999999999997</v>
      </c>
      <c r="H8157">
        <v>0.78444999999999998</v>
      </c>
      <c r="I8157">
        <v>0.95755000000000001</v>
      </c>
      <c r="J8157">
        <v>0.19284999999999999</v>
      </c>
      <c r="K8157">
        <v>0.35654999999999998</v>
      </c>
      <c r="L8157">
        <v>1.7950000000000001E-2</v>
      </c>
    </row>
    <row r="8158" spans="1:12" x14ac:dyDescent="0.3">
      <c r="A8158">
        <v>8157</v>
      </c>
      <c r="B8158">
        <v>0.81564999999999999</v>
      </c>
      <c r="C8158">
        <v>0.79895000000000005</v>
      </c>
      <c r="D8158">
        <v>0.15875</v>
      </c>
      <c r="E8158">
        <v>0.51964999999999995</v>
      </c>
      <c r="F8158">
        <v>3.5749999999999997E-2</v>
      </c>
      <c r="G8158">
        <v>0.76805000000000001</v>
      </c>
      <c r="H8158">
        <v>0.76444999999999996</v>
      </c>
      <c r="I8158">
        <v>0.41565000000000002</v>
      </c>
      <c r="J8158">
        <v>0.40544999999999998</v>
      </c>
      <c r="K8158">
        <v>0.24435000000000001</v>
      </c>
      <c r="L8158">
        <v>0.18104999999999999</v>
      </c>
    </row>
    <row r="8159" spans="1:12" x14ac:dyDescent="0.3">
      <c r="A8159">
        <v>8158</v>
      </c>
      <c r="B8159">
        <v>0.81574999999999998</v>
      </c>
      <c r="C8159">
        <v>0.29165000000000002</v>
      </c>
      <c r="D8159">
        <v>0.20135</v>
      </c>
      <c r="E8159">
        <v>0.61055000000000004</v>
      </c>
      <c r="F8159">
        <v>0.45045000000000002</v>
      </c>
      <c r="G8159">
        <v>0.22614999999999999</v>
      </c>
      <c r="H8159">
        <v>0.32755000000000001</v>
      </c>
      <c r="I8159">
        <v>0.34305000000000002</v>
      </c>
      <c r="J8159">
        <v>0.43974999999999997</v>
      </c>
      <c r="K8159">
        <v>0.28025</v>
      </c>
      <c r="L8159">
        <v>0.41015000000000001</v>
      </c>
    </row>
    <row r="8160" spans="1:12" x14ac:dyDescent="0.3">
      <c r="A8160">
        <v>8159</v>
      </c>
      <c r="B8160">
        <v>0.81584999999999996</v>
      </c>
      <c r="C8160">
        <v>0.85424999999999995</v>
      </c>
      <c r="D8160">
        <v>8.165E-2</v>
      </c>
      <c r="E8160">
        <v>0.48175000000000001</v>
      </c>
      <c r="F8160">
        <v>0.27315</v>
      </c>
      <c r="G8160">
        <v>0.91105000000000003</v>
      </c>
      <c r="H8160">
        <v>0.66225000000000001</v>
      </c>
      <c r="I8160">
        <v>0.96304999999999996</v>
      </c>
      <c r="J8160">
        <v>0.33045000000000002</v>
      </c>
      <c r="K8160">
        <v>0.40915000000000001</v>
      </c>
      <c r="L8160">
        <v>0.42404999999999998</v>
      </c>
    </row>
    <row r="8161" spans="1:12" x14ac:dyDescent="0.3">
      <c r="A8161">
        <v>8160</v>
      </c>
      <c r="B8161">
        <v>0.81594999999999995</v>
      </c>
      <c r="C8161">
        <v>0.71114999999999995</v>
      </c>
      <c r="D8161">
        <v>0.29494999999999999</v>
      </c>
      <c r="E8161">
        <v>0.99055000000000004</v>
      </c>
      <c r="F8161">
        <v>0.89244999999999997</v>
      </c>
      <c r="G8161">
        <v>0.13925000000000001</v>
      </c>
      <c r="H8161">
        <v>4.7849999999999997E-2</v>
      </c>
      <c r="I8161">
        <v>0.36254999999999998</v>
      </c>
      <c r="J8161">
        <v>0.14124999999999999</v>
      </c>
      <c r="K8161">
        <v>0.93225000000000002</v>
      </c>
      <c r="L8161">
        <v>1.7250000000000001E-2</v>
      </c>
    </row>
    <row r="8162" spans="1:12" x14ac:dyDescent="0.3">
      <c r="A8162">
        <v>8161</v>
      </c>
      <c r="B8162">
        <v>0.81605000000000005</v>
      </c>
      <c r="C8162">
        <v>0.56264999999999998</v>
      </c>
      <c r="D8162">
        <v>0.20035</v>
      </c>
      <c r="E8162">
        <v>0.23344999999999999</v>
      </c>
      <c r="F8162">
        <v>0.51014999999999999</v>
      </c>
      <c r="G8162">
        <v>0.59714999999999996</v>
      </c>
      <c r="H8162">
        <v>0.38335000000000002</v>
      </c>
      <c r="I8162">
        <v>0.59724999999999995</v>
      </c>
      <c r="J8162">
        <v>0.90564999999999996</v>
      </c>
      <c r="K8162">
        <v>0.54495000000000005</v>
      </c>
      <c r="L8162">
        <v>0.14155000000000001</v>
      </c>
    </row>
    <row r="8163" spans="1:12" x14ac:dyDescent="0.3">
      <c r="A8163">
        <v>8162</v>
      </c>
      <c r="B8163">
        <v>0.81615000000000004</v>
      </c>
      <c r="C8163">
        <v>0.59835000000000005</v>
      </c>
      <c r="D8163">
        <v>0.93154999999999999</v>
      </c>
      <c r="E8163">
        <v>0.94174999999999998</v>
      </c>
      <c r="F8163">
        <v>0.90395000000000003</v>
      </c>
      <c r="G8163">
        <v>0.39974999999999999</v>
      </c>
      <c r="H8163">
        <v>9.6949999999999995E-2</v>
      </c>
      <c r="I8163">
        <v>0.99665000000000004</v>
      </c>
      <c r="J8163">
        <v>0.70735000000000003</v>
      </c>
      <c r="K8163">
        <v>0.92984999999999995</v>
      </c>
      <c r="L8163">
        <v>0.98434999999999995</v>
      </c>
    </row>
    <row r="8164" spans="1:12" x14ac:dyDescent="0.3">
      <c r="A8164">
        <v>8163</v>
      </c>
      <c r="B8164">
        <v>0.81625000000000003</v>
      </c>
      <c r="C8164">
        <v>0.46584999999999999</v>
      </c>
      <c r="D8164">
        <v>0.82494999999999996</v>
      </c>
      <c r="E8164">
        <v>0.26855000000000001</v>
      </c>
      <c r="F8164">
        <v>0.13505</v>
      </c>
      <c r="G8164">
        <v>0.76395000000000002</v>
      </c>
      <c r="H8164">
        <v>0.77575000000000005</v>
      </c>
      <c r="I8164">
        <v>0.45774999999999999</v>
      </c>
      <c r="J8164">
        <v>0.44764999999999999</v>
      </c>
      <c r="K8164">
        <v>0.47775000000000001</v>
      </c>
      <c r="L8164">
        <v>0.81415000000000004</v>
      </c>
    </row>
    <row r="8165" spans="1:12" x14ac:dyDescent="0.3">
      <c r="A8165">
        <v>8164</v>
      </c>
      <c r="B8165">
        <v>0.81635000000000002</v>
      </c>
      <c r="C8165">
        <v>0.45455000000000001</v>
      </c>
      <c r="D8165">
        <v>0.21704999999999999</v>
      </c>
      <c r="E8165">
        <v>0.87905</v>
      </c>
      <c r="F8165">
        <v>0.53425</v>
      </c>
      <c r="G8165">
        <v>0.67615000000000003</v>
      </c>
      <c r="H8165">
        <v>0.83294999999999997</v>
      </c>
      <c r="I8165">
        <v>0.67774999999999996</v>
      </c>
      <c r="J8165">
        <v>0.62334999999999996</v>
      </c>
      <c r="K8165">
        <v>0.30935000000000001</v>
      </c>
      <c r="L8165">
        <v>0.88134999999999997</v>
      </c>
    </row>
    <row r="8166" spans="1:12" x14ac:dyDescent="0.3">
      <c r="A8166">
        <v>8165</v>
      </c>
      <c r="B8166">
        <v>0.81645000000000001</v>
      </c>
      <c r="C8166">
        <v>0.39924999999999999</v>
      </c>
      <c r="D8166">
        <v>0.93594999999999995</v>
      </c>
      <c r="E8166">
        <v>0.79205000000000003</v>
      </c>
      <c r="F8166">
        <v>0.40015000000000001</v>
      </c>
      <c r="G8166">
        <v>0.15475</v>
      </c>
      <c r="H8166">
        <v>0.35575000000000001</v>
      </c>
      <c r="I8166">
        <v>1.9650000000000001E-2</v>
      </c>
      <c r="J8166">
        <v>0.70294999999999996</v>
      </c>
      <c r="K8166">
        <v>0.10815</v>
      </c>
      <c r="L8166">
        <v>0.59594999999999998</v>
      </c>
    </row>
    <row r="8167" spans="1:12" x14ac:dyDescent="0.3">
      <c r="A8167">
        <v>8166</v>
      </c>
      <c r="B8167">
        <v>0.81655</v>
      </c>
      <c r="C8167">
        <v>0.47044999999999998</v>
      </c>
      <c r="D8167">
        <v>0.75344999999999995</v>
      </c>
      <c r="E8167">
        <v>0.33324999999999999</v>
      </c>
      <c r="F8167">
        <v>0.58094999999999997</v>
      </c>
      <c r="G8167">
        <v>0.27105000000000001</v>
      </c>
      <c r="H8167">
        <v>0.74455000000000005</v>
      </c>
      <c r="I8167">
        <v>0.97335000000000005</v>
      </c>
      <c r="J8167">
        <v>0.59065000000000001</v>
      </c>
      <c r="K8167">
        <v>0.61545000000000005</v>
      </c>
      <c r="L8167">
        <v>0.43095</v>
      </c>
    </row>
    <row r="8168" spans="1:12" x14ac:dyDescent="0.3">
      <c r="A8168">
        <v>8167</v>
      </c>
      <c r="B8168">
        <v>0.81664999999999999</v>
      </c>
      <c r="C8168">
        <v>0.64124999999999999</v>
      </c>
      <c r="D8168">
        <v>0.24124999999999999</v>
      </c>
      <c r="E8168">
        <v>0.75105</v>
      </c>
      <c r="F8168">
        <v>0.50744999999999996</v>
      </c>
      <c r="G8168">
        <v>0.45345000000000002</v>
      </c>
      <c r="H8168">
        <v>0.94325000000000003</v>
      </c>
      <c r="I8168">
        <v>0.34765000000000001</v>
      </c>
      <c r="J8168">
        <v>0.70704999999999996</v>
      </c>
      <c r="K8168">
        <v>0.80884999999999996</v>
      </c>
      <c r="L8168">
        <v>0.52344999999999997</v>
      </c>
    </row>
    <row r="8169" spans="1:12" x14ac:dyDescent="0.3">
      <c r="A8169">
        <v>8168</v>
      </c>
      <c r="B8169">
        <v>0.81674999999999998</v>
      </c>
      <c r="C8169">
        <v>0.62644999999999995</v>
      </c>
      <c r="D8169">
        <v>0.96914999999999996</v>
      </c>
      <c r="E8169">
        <v>0.84055000000000002</v>
      </c>
      <c r="F8169">
        <v>0.62265000000000004</v>
      </c>
      <c r="G8169">
        <v>0.91744999999999999</v>
      </c>
      <c r="H8169">
        <v>0.66705000000000003</v>
      </c>
      <c r="I8169">
        <v>0.55974999999999997</v>
      </c>
      <c r="J8169">
        <v>0.46544999999999997</v>
      </c>
      <c r="K8169">
        <v>0.58165</v>
      </c>
      <c r="L8169">
        <v>0.62614999999999998</v>
      </c>
    </row>
    <row r="8170" spans="1:12" x14ac:dyDescent="0.3">
      <c r="A8170">
        <v>8169</v>
      </c>
      <c r="B8170">
        <v>0.81684999999999997</v>
      </c>
      <c r="C8170">
        <v>0.34634999999999999</v>
      </c>
      <c r="D8170">
        <v>0.66805000000000003</v>
      </c>
      <c r="E8170">
        <v>0.96284999999999998</v>
      </c>
      <c r="F8170">
        <v>0.67095000000000005</v>
      </c>
      <c r="G8170">
        <v>0.14374999999999999</v>
      </c>
      <c r="H8170">
        <v>0.10465000000000001</v>
      </c>
      <c r="I8170">
        <v>0.53564999999999996</v>
      </c>
      <c r="J8170">
        <v>0.75614999999999999</v>
      </c>
      <c r="K8170">
        <v>0.42535000000000001</v>
      </c>
      <c r="L8170">
        <v>0.18734999999999999</v>
      </c>
    </row>
    <row r="8171" spans="1:12" x14ac:dyDescent="0.3">
      <c r="A8171">
        <v>8170</v>
      </c>
      <c r="B8171">
        <v>0.81694999999999995</v>
      </c>
      <c r="C8171">
        <v>0.32235000000000003</v>
      </c>
      <c r="D8171">
        <v>0.38464999999999999</v>
      </c>
      <c r="E8171">
        <v>0.26505000000000001</v>
      </c>
      <c r="F8171">
        <v>0.69384999999999997</v>
      </c>
      <c r="G8171">
        <v>0.32414999999999999</v>
      </c>
      <c r="H8171">
        <v>0.57255</v>
      </c>
      <c r="I8171">
        <v>6.8049999999999999E-2</v>
      </c>
      <c r="J8171">
        <v>5.0250000000000003E-2</v>
      </c>
      <c r="K8171">
        <v>0.27115</v>
      </c>
      <c r="L8171">
        <v>0.93025000000000002</v>
      </c>
    </row>
    <row r="8172" spans="1:12" x14ac:dyDescent="0.3">
      <c r="A8172">
        <v>8171</v>
      </c>
      <c r="B8172">
        <v>0.81705000000000005</v>
      </c>
      <c r="C8172">
        <v>0.24975</v>
      </c>
      <c r="D8172">
        <v>0.18855</v>
      </c>
      <c r="E8172">
        <v>0.29675000000000001</v>
      </c>
      <c r="F8172">
        <v>0.98094999999999999</v>
      </c>
      <c r="G8172">
        <v>0.15634999999999999</v>
      </c>
      <c r="H8172">
        <v>0.31235000000000002</v>
      </c>
      <c r="I8172">
        <v>1.0749999999999999E-2</v>
      </c>
      <c r="J8172">
        <v>0.99904999999999999</v>
      </c>
      <c r="K8172">
        <v>0.40484999999999999</v>
      </c>
      <c r="L8172">
        <v>0.13075000000000001</v>
      </c>
    </row>
    <row r="8173" spans="1:12" x14ac:dyDescent="0.3">
      <c r="A8173">
        <v>8172</v>
      </c>
      <c r="B8173">
        <v>0.81715000000000004</v>
      </c>
      <c r="C8173">
        <v>0.91964999999999997</v>
      </c>
      <c r="D8173">
        <v>6.4850000000000005E-2</v>
      </c>
      <c r="E8173">
        <v>0.61275000000000002</v>
      </c>
      <c r="F8173">
        <v>0.58465</v>
      </c>
      <c r="G8173">
        <v>0.22334999999999999</v>
      </c>
      <c r="H8173">
        <v>0.93415000000000004</v>
      </c>
      <c r="I8173">
        <v>0.53434999999999999</v>
      </c>
      <c r="J8173">
        <v>0.14074999999999999</v>
      </c>
      <c r="K8173">
        <v>0.29904999999999998</v>
      </c>
      <c r="L8173">
        <v>0.23594999999999999</v>
      </c>
    </row>
    <row r="8174" spans="1:12" x14ac:dyDescent="0.3">
      <c r="A8174">
        <v>8173</v>
      </c>
      <c r="B8174">
        <v>0.81725000000000003</v>
      </c>
      <c r="C8174">
        <v>0.21215000000000001</v>
      </c>
      <c r="D8174">
        <v>0.35925000000000001</v>
      </c>
      <c r="E8174">
        <v>0.71335000000000004</v>
      </c>
      <c r="F8174">
        <v>0.81564999999999999</v>
      </c>
      <c r="G8174">
        <v>1.9499999999999999E-3</v>
      </c>
      <c r="H8174">
        <v>0.34394999999999998</v>
      </c>
      <c r="I8174">
        <v>0.62985000000000002</v>
      </c>
      <c r="J8174">
        <v>0.54374999999999996</v>
      </c>
      <c r="K8174">
        <v>0.57455000000000001</v>
      </c>
      <c r="L8174">
        <v>0.92674999999999996</v>
      </c>
    </row>
    <row r="8175" spans="1:12" x14ac:dyDescent="0.3">
      <c r="A8175">
        <v>8174</v>
      </c>
      <c r="B8175">
        <v>0.81735000000000002</v>
      </c>
      <c r="C8175">
        <v>0.55635000000000001</v>
      </c>
      <c r="D8175">
        <v>0.20315</v>
      </c>
      <c r="E8175">
        <v>0.88765000000000005</v>
      </c>
      <c r="F8175">
        <v>0.50795000000000001</v>
      </c>
      <c r="G8175">
        <v>0.59184999999999999</v>
      </c>
      <c r="H8175">
        <v>0.33584999999999998</v>
      </c>
      <c r="I8175">
        <v>0.53034999999999999</v>
      </c>
      <c r="J8175">
        <v>0.59335000000000004</v>
      </c>
      <c r="K8175">
        <v>0.36215000000000003</v>
      </c>
      <c r="L8175">
        <v>0.23325000000000001</v>
      </c>
    </row>
    <row r="8176" spans="1:12" x14ac:dyDescent="0.3">
      <c r="A8176">
        <v>8175</v>
      </c>
      <c r="B8176">
        <v>0.81745000000000001</v>
      </c>
      <c r="C8176">
        <v>0.88365000000000005</v>
      </c>
      <c r="D8176">
        <v>0.57425000000000004</v>
      </c>
      <c r="E8176">
        <v>0.52885000000000004</v>
      </c>
      <c r="F8176">
        <v>0.66264999999999996</v>
      </c>
      <c r="G8176">
        <v>0.53244999999999998</v>
      </c>
      <c r="H8176">
        <v>0.62265000000000004</v>
      </c>
      <c r="I8176">
        <v>0.42125000000000001</v>
      </c>
      <c r="J8176">
        <v>8.7650000000000006E-2</v>
      </c>
      <c r="K8176">
        <v>0.96924999999999994</v>
      </c>
      <c r="L8176">
        <v>3.1050000000000001E-2</v>
      </c>
    </row>
    <row r="8177" spans="1:12" x14ac:dyDescent="0.3">
      <c r="A8177">
        <v>8176</v>
      </c>
      <c r="B8177">
        <v>0.81755</v>
      </c>
      <c r="C8177">
        <v>0.82315000000000005</v>
      </c>
      <c r="D8177">
        <v>0.69535000000000002</v>
      </c>
      <c r="E8177">
        <v>2.1149999999999999E-2</v>
      </c>
      <c r="F8177">
        <v>0.88854999999999995</v>
      </c>
      <c r="G8177">
        <v>0.72575000000000001</v>
      </c>
      <c r="H8177">
        <v>0.10755000000000001</v>
      </c>
      <c r="I8177">
        <v>0.13685</v>
      </c>
      <c r="J8177">
        <v>0.69974999999999998</v>
      </c>
      <c r="K8177">
        <v>0.38495000000000001</v>
      </c>
      <c r="L8177">
        <v>0.17585000000000001</v>
      </c>
    </row>
    <row r="8178" spans="1:12" x14ac:dyDescent="0.3">
      <c r="A8178">
        <v>8177</v>
      </c>
      <c r="B8178">
        <v>0.81764999999999999</v>
      </c>
      <c r="C8178">
        <v>0.56074999999999997</v>
      </c>
      <c r="D8178">
        <v>0.46834999999999999</v>
      </c>
      <c r="E8178">
        <v>7.4950000000000003E-2</v>
      </c>
      <c r="F8178">
        <v>2.315E-2</v>
      </c>
      <c r="G8178">
        <v>0.86124999999999996</v>
      </c>
      <c r="H8178">
        <v>0.85104999999999997</v>
      </c>
      <c r="I8178">
        <v>0.67054999999999998</v>
      </c>
      <c r="J8178">
        <v>1.4250000000000001E-2</v>
      </c>
      <c r="K8178">
        <v>0.69005000000000005</v>
      </c>
      <c r="L8178">
        <v>0.30135000000000001</v>
      </c>
    </row>
    <row r="8179" spans="1:12" x14ac:dyDescent="0.3">
      <c r="A8179">
        <v>8178</v>
      </c>
      <c r="B8179">
        <v>0.81774999999999998</v>
      </c>
      <c r="C8179">
        <v>0.71935000000000004</v>
      </c>
      <c r="D8179">
        <v>0.22714999999999999</v>
      </c>
      <c r="E8179">
        <v>0.30025000000000002</v>
      </c>
      <c r="F8179">
        <v>0.25724999999999998</v>
      </c>
      <c r="G8179">
        <v>2.9950000000000001E-2</v>
      </c>
      <c r="H8179">
        <v>0.80584999999999996</v>
      </c>
      <c r="I8179">
        <v>0.21165</v>
      </c>
      <c r="J8179">
        <v>0.56405000000000005</v>
      </c>
      <c r="K8179">
        <v>0.69305000000000005</v>
      </c>
      <c r="L8179">
        <v>0.34944999999999998</v>
      </c>
    </row>
    <row r="8180" spans="1:12" x14ac:dyDescent="0.3">
      <c r="A8180">
        <v>8179</v>
      </c>
      <c r="B8180">
        <v>0.81784999999999997</v>
      </c>
      <c r="C8180">
        <v>0.96755000000000002</v>
      </c>
      <c r="D8180">
        <v>6.4449999999999993E-2</v>
      </c>
      <c r="E8180">
        <v>0.48094999999999999</v>
      </c>
      <c r="F8180">
        <v>0.97304999999999997</v>
      </c>
      <c r="G8180">
        <v>0.88185000000000002</v>
      </c>
      <c r="H8180">
        <v>0.74075000000000002</v>
      </c>
      <c r="I8180">
        <v>0.51144999999999996</v>
      </c>
      <c r="J8180">
        <v>0.42165000000000002</v>
      </c>
      <c r="K8180">
        <v>0.38485000000000003</v>
      </c>
      <c r="L8180">
        <v>0.10115</v>
      </c>
    </row>
    <row r="8181" spans="1:12" x14ac:dyDescent="0.3">
      <c r="A8181">
        <v>8180</v>
      </c>
      <c r="B8181">
        <v>0.81794999999999995</v>
      </c>
      <c r="C8181">
        <v>0.57404999999999995</v>
      </c>
      <c r="D8181">
        <v>0.29144999999999999</v>
      </c>
      <c r="E8181">
        <v>0.30695</v>
      </c>
      <c r="F8181">
        <v>0.32195000000000001</v>
      </c>
      <c r="G8181">
        <v>0.40405000000000002</v>
      </c>
      <c r="H8181">
        <v>0.47384999999999999</v>
      </c>
      <c r="I8181">
        <v>0.34694999999999998</v>
      </c>
      <c r="J8181">
        <v>0.21265000000000001</v>
      </c>
      <c r="K8181">
        <v>0.60404999999999998</v>
      </c>
      <c r="L8181">
        <v>3.5500000000000002E-3</v>
      </c>
    </row>
    <row r="8182" spans="1:12" x14ac:dyDescent="0.3">
      <c r="A8182">
        <v>8181</v>
      </c>
      <c r="B8182">
        <v>0.81805000000000005</v>
      </c>
      <c r="C8182">
        <v>0.12485</v>
      </c>
      <c r="D8182">
        <v>0.41304999999999997</v>
      </c>
      <c r="E8182">
        <v>0.61455000000000004</v>
      </c>
      <c r="F8182">
        <v>0.30625000000000002</v>
      </c>
      <c r="G8182">
        <v>0.94064999999999999</v>
      </c>
      <c r="H8182">
        <v>0.23735000000000001</v>
      </c>
      <c r="I8182">
        <v>0.61045000000000005</v>
      </c>
      <c r="J8182">
        <v>4.7750000000000001E-2</v>
      </c>
      <c r="K8182">
        <v>0.50995000000000001</v>
      </c>
      <c r="L8182">
        <v>0.48515000000000003</v>
      </c>
    </row>
    <row r="8183" spans="1:12" x14ac:dyDescent="0.3">
      <c r="A8183">
        <v>8182</v>
      </c>
      <c r="B8183">
        <v>0.81815000000000004</v>
      </c>
      <c r="C8183">
        <v>3.8150000000000003E-2</v>
      </c>
      <c r="D8183">
        <v>0.67995000000000005</v>
      </c>
      <c r="E8183">
        <v>0.40755000000000002</v>
      </c>
      <c r="F8183">
        <v>0.21895000000000001</v>
      </c>
      <c r="G8183">
        <v>2.9649999999999999E-2</v>
      </c>
      <c r="H8183">
        <v>0.68364999999999998</v>
      </c>
      <c r="I8183">
        <v>0.34625</v>
      </c>
      <c r="J8183">
        <v>0.37785000000000002</v>
      </c>
      <c r="K8183">
        <v>0.42825000000000002</v>
      </c>
      <c r="L8183">
        <v>0.99685000000000001</v>
      </c>
    </row>
    <row r="8184" spans="1:12" x14ac:dyDescent="0.3">
      <c r="A8184">
        <v>8183</v>
      </c>
      <c r="B8184">
        <v>0.81825000000000003</v>
      </c>
      <c r="C8184">
        <v>0.71375</v>
      </c>
      <c r="D8184">
        <v>0.63505</v>
      </c>
      <c r="E8184">
        <v>0.36725000000000002</v>
      </c>
      <c r="F8184">
        <v>0.20795</v>
      </c>
      <c r="G8184">
        <v>0.46955000000000002</v>
      </c>
      <c r="H8184">
        <v>0.56335000000000002</v>
      </c>
      <c r="I8184">
        <v>0.42294999999999999</v>
      </c>
      <c r="J8184">
        <v>0.83184999999999998</v>
      </c>
      <c r="K8184">
        <v>0.85755000000000003</v>
      </c>
      <c r="L8184">
        <v>0.44874999999999998</v>
      </c>
    </row>
    <row r="8185" spans="1:12" x14ac:dyDescent="0.3">
      <c r="A8185">
        <v>8184</v>
      </c>
      <c r="B8185">
        <v>0.81835000000000002</v>
      </c>
      <c r="C8185">
        <v>0.99114999999999998</v>
      </c>
      <c r="D8185">
        <v>0.53805000000000003</v>
      </c>
      <c r="E8185">
        <v>0.52024999999999999</v>
      </c>
      <c r="F8185">
        <v>0.39724999999999999</v>
      </c>
      <c r="G8185">
        <v>0.93735000000000002</v>
      </c>
      <c r="H8185">
        <v>0.69315000000000004</v>
      </c>
      <c r="I8185">
        <v>0.11615</v>
      </c>
      <c r="J8185">
        <v>0.97355000000000003</v>
      </c>
      <c r="K8185">
        <v>0.59855000000000003</v>
      </c>
      <c r="L8185">
        <v>0.71635000000000004</v>
      </c>
    </row>
    <row r="8186" spans="1:12" x14ac:dyDescent="0.3">
      <c r="A8186">
        <v>8185</v>
      </c>
      <c r="B8186">
        <v>0.81845000000000001</v>
      </c>
      <c r="C8186">
        <v>0.21365000000000001</v>
      </c>
      <c r="D8186">
        <v>0.59965000000000002</v>
      </c>
      <c r="E8186">
        <v>0.52615000000000001</v>
      </c>
      <c r="F8186">
        <v>0.17695</v>
      </c>
      <c r="G8186">
        <v>0.57955000000000001</v>
      </c>
      <c r="H8186">
        <v>0.25074999999999997</v>
      </c>
      <c r="I8186">
        <v>0.76924999999999999</v>
      </c>
      <c r="J8186">
        <v>0.65885000000000005</v>
      </c>
      <c r="K8186">
        <v>0.35054999999999997</v>
      </c>
      <c r="L8186">
        <v>0.18715000000000001</v>
      </c>
    </row>
    <row r="8187" spans="1:12" x14ac:dyDescent="0.3">
      <c r="A8187">
        <v>8186</v>
      </c>
      <c r="B8187">
        <v>0.81855</v>
      </c>
      <c r="C8187">
        <v>0.21995000000000001</v>
      </c>
      <c r="D8187">
        <v>0.64144999999999996</v>
      </c>
      <c r="E8187">
        <v>0.45874999999999999</v>
      </c>
      <c r="F8187">
        <v>0.69415000000000004</v>
      </c>
      <c r="G8187">
        <v>0.15195</v>
      </c>
      <c r="H8187">
        <v>0.89285000000000003</v>
      </c>
      <c r="I8187">
        <v>8.0649999999999999E-2</v>
      </c>
      <c r="J8187">
        <v>2.0250000000000001E-2</v>
      </c>
      <c r="K8187">
        <v>0.83884999999999998</v>
      </c>
      <c r="L8187">
        <v>0.24984999999999999</v>
      </c>
    </row>
    <row r="8188" spans="1:12" x14ac:dyDescent="0.3">
      <c r="A8188">
        <v>8187</v>
      </c>
      <c r="B8188">
        <v>0.81864999999999999</v>
      </c>
      <c r="C8188">
        <v>0.21085000000000001</v>
      </c>
      <c r="D8188">
        <v>0.19495000000000001</v>
      </c>
      <c r="E8188">
        <v>0.72324999999999995</v>
      </c>
      <c r="F8188">
        <v>0.76324999999999998</v>
      </c>
      <c r="G8188">
        <v>6.8250000000000005E-2</v>
      </c>
      <c r="H8188">
        <v>2.6550000000000001E-2</v>
      </c>
      <c r="I8188">
        <v>0.99485000000000001</v>
      </c>
      <c r="J8188">
        <v>0.95694999999999997</v>
      </c>
      <c r="K8188">
        <v>0.78274999999999995</v>
      </c>
      <c r="L8188">
        <v>0.15434999999999999</v>
      </c>
    </row>
    <row r="8189" spans="1:12" x14ac:dyDescent="0.3">
      <c r="A8189">
        <v>8188</v>
      </c>
      <c r="B8189">
        <v>0.81874999999999998</v>
      </c>
      <c r="C8189">
        <v>7.8049999999999994E-2</v>
      </c>
      <c r="D8189">
        <v>0.88805000000000001</v>
      </c>
      <c r="E8189">
        <v>0.61585000000000001</v>
      </c>
      <c r="F8189">
        <v>0.49445</v>
      </c>
      <c r="G8189">
        <v>0.72594999999999998</v>
      </c>
      <c r="H8189">
        <v>0.49554999999999999</v>
      </c>
      <c r="I8189">
        <v>1.9050000000000001E-2</v>
      </c>
      <c r="J8189">
        <v>0.47735</v>
      </c>
      <c r="K8189">
        <v>0.33384999999999998</v>
      </c>
      <c r="L8189">
        <v>0.53444999999999998</v>
      </c>
    </row>
    <row r="8190" spans="1:12" x14ac:dyDescent="0.3">
      <c r="A8190">
        <v>8189</v>
      </c>
      <c r="B8190">
        <v>0.81884999999999997</v>
      </c>
      <c r="C8190">
        <v>0.19345000000000001</v>
      </c>
      <c r="D8190">
        <v>0.72694999999999999</v>
      </c>
      <c r="E8190">
        <v>0.90674999999999994</v>
      </c>
      <c r="F8190">
        <v>0.88834999999999997</v>
      </c>
      <c r="G8190">
        <v>0.84845000000000004</v>
      </c>
      <c r="H8190">
        <v>0.10875</v>
      </c>
      <c r="I8190">
        <v>0.12164999999999999</v>
      </c>
      <c r="J8190">
        <v>0.47885</v>
      </c>
      <c r="K8190">
        <v>0.19284999999999999</v>
      </c>
      <c r="L8190">
        <v>0.23935000000000001</v>
      </c>
    </row>
    <row r="8191" spans="1:12" x14ac:dyDescent="0.3">
      <c r="A8191">
        <v>8190</v>
      </c>
      <c r="B8191">
        <v>0.81894999999999996</v>
      </c>
      <c r="C8191">
        <v>0.82825000000000004</v>
      </c>
      <c r="D8191">
        <v>0.67645</v>
      </c>
      <c r="E8191">
        <v>0.59014999999999995</v>
      </c>
      <c r="F8191">
        <v>0.94935000000000003</v>
      </c>
      <c r="G8191">
        <v>0.27215</v>
      </c>
      <c r="H8191">
        <v>0.47344999999999998</v>
      </c>
      <c r="I8191">
        <v>0.90854999999999997</v>
      </c>
      <c r="J8191">
        <v>9.9349999999999994E-2</v>
      </c>
      <c r="K8191">
        <v>0.61214999999999997</v>
      </c>
      <c r="L8191">
        <v>0.92974999999999997</v>
      </c>
    </row>
    <row r="8192" spans="1:12" x14ac:dyDescent="0.3">
      <c r="A8192">
        <v>8191</v>
      </c>
      <c r="B8192">
        <v>0.81904999999999994</v>
      </c>
      <c r="C8192">
        <v>8.3150000000000002E-2</v>
      </c>
      <c r="D8192">
        <v>0.10165</v>
      </c>
      <c r="E8192">
        <v>8.1949999999999995E-2</v>
      </c>
      <c r="F8192">
        <v>0.20185</v>
      </c>
      <c r="G8192">
        <v>0.40384999999999999</v>
      </c>
      <c r="H8192">
        <v>0.73304999999999998</v>
      </c>
      <c r="I8192">
        <v>0.24745</v>
      </c>
      <c r="J8192">
        <v>0.12964999999999999</v>
      </c>
      <c r="K8192">
        <v>0.10785</v>
      </c>
      <c r="L8192">
        <v>0.42895</v>
      </c>
    </row>
    <row r="8193" spans="1:12" x14ac:dyDescent="0.3">
      <c r="A8193">
        <v>8192</v>
      </c>
      <c r="B8193">
        <v>0.81915000000000004</v>
      </c>
      <c r="C8193">
        <v>0.26085000000000003</v>
      </c>
      <c r="D8193">
        <v>0.24665000000000001</v>
      </c>
      <c r="E8193">
        <v>0.65225</v>
      </c>
      <c r="F8193">
        <v>0.60904999999999998</v>
      </c>
      <c r="G8193">
        <v>0.42415000000000003</v>
      </c>
      <c r="H8193">
        <v>0.70184999999999997</v>
      </c>
      <c r="I8193">
        <v>0.36554999999999999</v>
      </c>
      <c r="J8193">
        <v>0.36015000000000003</v>
      </c>
      <c r="K8193">
        <v>0.67205000000000004</v>
      </c>
      <c r="L8193">
        <v>0.23135</v>
      </c>
    </row>
    <row r="8194" spans="1:12" x14ac:dyDescent="0.3">
      <c r="A8194">
        <v>8193</v>
      </c>
      <c r="B8194">
        <v>0.81925000000000003</v>
      </c>
      <c r="C8194">
        <v>0.74255000000000004</v>
      </c>
      <c r="D8194">
        <v>4.165E-2</v>
      </c>
      <c r="E8194">
        <v>0.33315</v>
      </c>
      <c r="F8194">
        <v>0.99544999999999995</v>
      </c>
      <c r="G8194">
        <v>0.61585000000000001</v>
      </c>
      <c r="H8194">
        <v>0.43535000000000001</v>
      </c>
      <c r="I8194">
        <v>0.88675000000000004</v>
      </c>
      <c r="J8194">
        <v>0.28275</v>
      </c>
      <c r="K8194">
        <v>0.41985</v>
      </c>
      <c r="L8194">
        <v>8.3750000000000005E-2</v>
      </c>
    </row>
    <row r="8195" spans="1:12" x14ac:dyDescent="0.3">
      <c r="A8195">
        <v>8194</v>
      </c>
      <c r="B8195">
        <v>0.81935000000000002</v>
      </c>
      <c r="C8195">
        <v>0.54095000000000004</v>
      </c>
      <c r="D8195">
        <v>0.79535</v>
      </c>
      <c r="E8195">
        <v>0.27374999999999999</v>
      </c>
      <c r="F8195">
        <v>0.48975000000000002</v>
      </c>
      <c r="G8195">
        <v>0.77364999999999995</v>
      </c>
      <c r="H8195">
        <v>0.73634999999999995</v>
      </c>
      <c r="I8195">
        <v>0.34644999999999998</v>
      </c>
      <c r="J8195">
        <v>0.48415000000000002</v>
      </c>
      <c r="K8195">
        <v>0.44755</v>
      </c>
      <c r="L8195">
        <v>0.42514999999999997</v>
      </c>
    </row>
    <row r="8196" spans="1:12" x14ac:dyDescent="0.3">
      <c r="A8196">
        <v>8195</v>
      </c>
      <c r="B8196">
        <v>0.81945000000000001</v>
      </c>
      <c r="C8196">
        <v>0.39134999999999998</v>
      </c>
      <c r="D8196">
        <v>0.37714999999999999</v>
      </c>
      <c r="E8196">
        <v>0.99885000000000002</v>
      </c>
      <c r="F8196">
        <v>0.59204999999999997</v>
      </c>
      <c r="G8196">
        <v>0.97404999999999997</v>
      </c>
      <c r="H8196">
        <v>0.12195</v>
      </c>
      <c r="I8196">
        <v>0.59384999999999999</v>
      </c>
      <c r="J8196">
        <v>0.76524999999999999</v>
      </c>
      <c r="K8196">
        <v>0.16814999999999999</v>
      </c>
      <c r="L8196">
        <v>0.99824999999999997</v>
      </c>
    </row>
    <row r="8197" spans="1:12" x14ac:dyDescent="0.3">
      <c r="A8197">
        <v>8196</v>
      </c>
      <c r="B8197">
        <v>0.81955</v>
      </c>
      <c r="C8197">
        <v>0.94555</v>
      </c>
      <c r="D8197">
        <v>0.94145000000000001</v>
      </c>
      <c r="E8197">
        <v>0.46855000000000002</v>
      </c>
      <c r="F8197">
        <v>0.63024999999999998</v>
      </c>
      <c r="G8197">
        <v>0.29094999999999999</v>
      </c>
      <c r="H8197">
        <v>9.2249999999999999E-2</v>
      </c>
      <c r="I8197">
        <v>0.19875000000000001</v>
      </c>
      <c r="J8197">
        <v>0.11774999999999999</v>
      </c>
      <c r="K8197">
        <v>0.80295000000000005</v>
      </c>
      <c r="L8197">
        <v>0.89395000000000002</v>
      </c>
    </row>
    <row r="8198" spans="1:12" x14ac:dyDescent="0.3">
      <c r="A8198">
        <v>8197</v>
      </c>
      <c r="B8198">
        <v>0.81964999999999999</v>
      </c>
      <c r="C8198">
        <v>0.83525000000000005</v>
      </c>
      <c r="D8198">
        <v>0.91744999999999999</v>
      </c>
      <c r="E8198">
        <v>0.94864999999999999</v>
      </c>
      <c r="F8198">
        <v>0.49225000000000002</v>
      </c>
      <c r="G8198">
        <v>0.66215000000000002</v>
      </c>
      <c r="H8198">
        <v>0.97675000000000001</v>
      </c>
      <c r="I8198">
        <v>0.72865000000000002</v>
      </c>
      <c r="J8198">
        <v>6.7849999999999994E-2</v>
      </c>
      <c r="K8198">
        <v>0.31505</v>
      </c>
      <c r="L8198">
        <v>0.94394999999999996</v>
      </c>
    </row>
    <row r="8199" spans="1:12" x14ac:dyDescent="0.3">
      <c r="A8199">
        <v>8198</v>
      </c>
      <c r="B8199">
        <v>0.81974999999999998</v>
      </c>
      <c r="C8199">
        <v>0.37014999999999998</v>
      </c>
      <c r="D8199">
        <v>0.69194999999999995</v>
      </c>
      <c r="E8199">
        <v>0.12275</v>
      </c>
      <c r="F8199">
        <v>0.53625</v>
      </c>
      <c r="G8199">
        <v>0.90825</v>
      </c>
      <c r="H8199">
        <v>0.53534999999999999</v>
      </c>
      <c r="I8199">
        <v>0.52254999999999996</v>
      </c>
      <c r="J8199">
        <v>0.73585</v>
      </c>
      <c r="K8199">
        <v>0.92025000000000001</v>
      </c>
      <c r="L8199">
        <v>0.63634999999999997</v>
      </c>
    </row>
    <row r="8200" spans="1:12" x14ac:dyDescent="0.3">
      <c r="A8200">
        <v>8199</v>
      </c>
      <c r="B8200">
        <v>0.81984999999999997</v>
      </c>
      <c r="C8200">
        <v>0.64215</v>
      </c>
      <c r="D8200">
        <v>0.95825000000000005</v>
      </c>
      <c r="E8200">
        <v>0.66805000000000003</v>
      </c>
      <c r="F8200">
        <v>0.13965</v>
      </c>
      <c r="G8200">
        <v>0.37905</v>
      </c>
      <c r="H8200">
        <v>0.11345</v>
      </c>
      <c r="I8200">
        <v>0.24385000000000001</v>
      </c>
      <c r="J8200">
        <v>0.24435000000000001</v>
      </c>
      <c r="K8200">
        <v>0.55145</v>
      </c>
      <c r="L8200">
        <v>0.44674999999999998</v>
      </c>
    </row>
    <row r="8201" spans="1:12" x14ac:dyDescent="0.3">
      <c r="A8201">
        <v>8200</v>
      </c>
      <c r="B8201">
        <v>0.81994999999999996</v>
      </c>
      <c r="C8201">
        <v>0.81994999999999996</v>
      </c>
      <c r="D8201">
        <v>2.7949999999999999E-2</v>
      </c>
      <c r="E8201">
        <v>0.25564999999999999</v>
      </c>
      <c r="F8201">
        <v>0.82645000000000002</v>
      </c>
      <c r="G8201">
        <v>0.34955000000000003</v>
      </c>
      <c r="H8201">
        <v>0.84375</v>
      </c>
      <c r="I8201">
        <v>0.88705000000000001</v>
      </c>
      <c r="J8201">
        <v>0.69584999999999997</v>
      </c>
      <c r="K8201">
        <v>0.72475000000000001</v>
      </c>
      <c r="L8201">
        <v>0.75555000000000005</v>
      </c>
    </row>
    <row r="8202" spans="1:12" x14ac:dyDescent="0.3">
      <c r="A8202">
        <v>8201</v>
      </c>
      <c r="B8202">
        <v>0.82004999999999995</v>
      </c>
      <c r="C8202">
        <v>0.55054999999999998</v>
      </c>
      <c r="D8202">
        <v>0.15024999999999999</v>
      </c>
      <c r="E8202">
        <v>0.87144999999999995</v>
      </c>
      <c r="F8202">
        <v>0.32924999999999999</v>
      </c>
      <c r="G8202">
        <v>2.4850000000000001E-2</v>
      </c>
      <c r="H8202">
        <v>0.97075</v>
      </c>
      <c r="I8202">
        <v>0.18495</v>
      </c>
      <c r="J8202">
        <v>0.65525</v>
      </c>
      <c r="K8202">
        <v>0.62114999999999998</v>
      </c>
      <c r="L8202">
        <v>0.10785</v>
      </c>
    </row>
    <row r="8203" spans="1:12" x14ac:dyDescent="0.3">
      <c r="A8203">
        <v>8202</v>
      </c>
      <c r="B8203">
        <v>0.82015000000000005</v>
      </c>
      <c r="C8203">
        <v>0.95345000000000002</v>
      </c>
      <c r="D8203">
        <v>0.32364999999999999</v>
      </c>
      <c r="E8203">
        <v>0.62595000000000001</v>
      </c>
      <c r="F8203">
        <v>0.34805000000000003</v>
      </c>
      <c r="G8203">
        <v>0.15075</v>
      </c>
      <c r="H8203">
        <v>0.75105</v>
      </c>
      <c r="I8203">
        <v>0.98924999999999996</v>
      </c>
      <c r="J8203">
        <v>0.20315</v>
      </c>
      <c r="K8203">
        <v>0.66125</v>
      </c>
      <c r="L8203">
        <v>0.60235000000000005</v>
      </c>
    </row>
    <row r="8204" spans="1:12" x14ac:dyDescent="0.3">
      <c r="A8204">
        <v>8203</v>
      </c>
      <c r="B8204">
        <v>0.82025000000000003</v>
      </c>
      <c r="C8204">
        <v>6.7549999999999999E-2</v>
      </c>
      <c r="D8204">
        <v>0.47005000000000002</v>
      </c>
      <c r="E8204">
        <v>0.52364999999999995</v>
      </c>
      <c r="F8204">
        <v>0.86975000000000002</v>
      </c>
      <c r="G8204">
        <v>0.29385</v>
      </c>
      <c r="H8204">
        <v>0.80405000000000004</v>
      </c>
      <c r="I8204">
        <v>0.18104999999999999</v>
      </c>
      <c r="J8204">
        <v>0.72135000000000005</v>
      </c>
      <c r="K8204">
        <v>0.87385000000000002</v>
      </c>
      <c r="L8204">
        <v>0.32305</v>
      </c>
    </row>
    <row r="8205" spans="1:12" x14ac:dyDescent="0.3">
      <c r="A8205">
        <v>8204</v>
      </c>
      <c r="B8205">
        <v>0.82035000000000002</v>
      </c>
      <c r="C8205">
        <v>0.97475000000000001</v>
      </c>
      <c r="D8205">
        <v>0.52615000000000001</v>
      </c>
      <c r="E8205">
        <v>0.70074999999999998</v>
      </c>
      <c r="F8205">
        <v>5.7049999999999997E-2</v>
      </c>
      <c r="G8205">
        <v>0.56855</v>
      </c>
      <c r="H8205">
        <v>0.13835</v>
      </c>
      <c r="I8205">
        <v>0.11185</v>
      </c>
      <c r="J8205">
        <v>0.65834999999999999</v>
      </c>
      <c r="K8205">
        <v>0.45665</v>
      </c>
      <c r="L8205">
        <v>9.5750000000000002E-2</v>
      </c>
    </row>
    <row r="8206" spans="1:12" x14ac:dyDescent="0.3">
      <c r="A8206">
        <v>8205</v>
      </c>
      <c r="B8206">
        <v>0.82045000000000001</v>
      </c>
      <c r="C8206">
        <v>9.75E-3</v>
      </c>
      <c r="D8206">
        <v>0.59165000000000001</v>
      </c>
      <c r="E8206">
        <v>0.60824999999999996</v>
      </c>
      <c r="F8206">
        <v>0.41404999999999997</v>
      </c>
      <c r="G8206">
        <v>0.76485000000000003</v>
      </c>
      <c r="H8206">
        <v>0.52315</v>
      </c>
      <c r="I8206">
        <v>0.75175000000000003</v>
      </c>
      <c r="J8206">
        <v>0.38455</v>
      </c>
      <c r="K8206">
        <v>0.46984999999999999</v>
      </c>
      <c r="L8206">
        <v>0.71755000000000002</v>
      </c>
    </row>
    <row r="8207" spans="1:12" x14ac:dyDescent="0.3">
      <c r="A8207">
        <v>8206</v>
      </c>
      <c r="B8207">
        <v>0.82055</v>
      </c>
      <c r="C8207">
        <v>5.8549999999999998E-2</v>
      </c>
      <c r="D8207">
        <v>0.85324999999999995</v>
      </c>
      <c r="E8207">
        <v>0.91435</v>
      </c>
      <c r="F8207">
        <v>0.71294999999999997</v>
      </c>
      <c r="G8207">
        <v>0.34744999999999998</v>
      </c>
      <c r="H8207">
        <v>0.79374999999999996</v>
      </c>
      <c r="I8207">
        <v>0.85285</v>
      </c>
      <c r="J8207">
        <v>0.61724999999999997</v>
      </c>
      <c r="K8207">
        <v>0.23375000000000001</v>
      </c>
      <c r="L8207">
        <v>0.93925000000000003</v>
      </c>
    </row>
    <row r="8208" spans="1:12" x14ac:dyDescent="0.3">
      <c r="A8208">
        <v>8207</v>
      </c>
      <c r="B8208">
        <v>0.82064999999999999</v>
      </c>
      <c r="C8208">
        <v>0.42025000000000001</v>
      </c>
      <c r="D8208">
        <v>0.74844999999999995</v>
      </c>
      <c r="E8208">
        <v>0.36044999999999999</v>
      </c>
      <c r="F8208">
        <v>5.0450000000000002E-2</v>
      </c>
      <c r="G8208">
        <v>0.12905</v>
      </c>
      <c r="H8208">
        <v>0.96924999999999994</v>
      </c>
      <c r="I8208">
        <v>0.22725000000000001</v>
      </c>
      <c r="J8208">
        <v>0.30275000000000002</v>
      </c>
      <c r="K8208">
        <v>0.18965000000000001</v>
      </c>
      <c r="L8208">
        <v>0.54874999999999996</v>
      </c>
    </row>
    <row r="8209" spans="1:12" x14ac:dyDescent="0.3">
      <c r="A8209">
        <v>8208</v>
      </c>
      <c r="B8209">
        <v>0.82074999999999998</v>
      </c>
      <c r="C8209">
        <v>0.53085000000000004</v>
      </c>
      <c r="D8209">
        <v>0.29554999999999998</v>
      </c>
      <c r="E8209">
        <v>0.73445000000000005</v>
      </c>
      <c r="F8209">
        <v>0.40205000000000002</v>
      </c>
      <c r="G8209">
        <v>0.88195000000000001</v>
      </c>
      <c r="H8209">
        <v>0.48565000000000003</v>
      </c>
      <c r="I8209">
        <v>0.33345000000000002</v>
      </c>
      <c r="J8209">
        <v>9.0950000000000003E-2</v>
      </c>
      <c r="K8209">
        <v>0.26484999999999997</v>
      </c>
      <c r="L8209">
        <v>0.33495000000000003</v>
      </c>
    </row>
    <row r="8210" spans="1:12" x14ac:dyDescent="0.3">
      <c r="A8210">
        <v>8209</v>
      </c>
      <c r="B8210">
        <v>0.82084999999999997</v>
      </c>
      <c r="C8210">
        <v>0.76715</v>
      </c>
      <c r="D8210">
        <v>0.28375</v>
      </c>
      <c r="E8210">
        <v>0.82674999999999998</v>
      </c>
      <c r="F8210">
        <v>0.50685000000000002</v>
      </c>
      <c r="G8210">
        <v>0.98094999999999999</v>
      </c>
      <c r="H8210">
        <v>0.57135000000000002</v>
      </c>
      <c r="I8210">
        <v>0.13455</v>
      </c>
      <c r="J8210">
        <v>0.69394999999999996</v>
      </c>
      <c r="K8210">
        <v>7.5950000000000004E-2</v>
      </c>
      <c r="L8210">
        <v>0.18855</v>
      </c>
    </row>
    <row r="8211" spans="1:12" x14ac:dyDescent="0.3">
      <c r="A8211">
        <v>8210</v>
      </c>
      <c r="B8211">
        <v>0.82094999999999996</v>
      </c>
      <c r="C8211">
        <v>0.13915</v>
      </c>
      <c r="D8211">
        <v>0.36854999999999999</v>
      </c>
      <c r="E8211">
        <v>0.98265000000000002</v>
      </c>
      <c r="F8211">
        <v>0.63285000000000002</v>
      </c>
      <c r="G8211">
        <v>0.42725000000000002</v>
      </c>
      <c r="H8211">
        <v>0.63685000000000003</v>
      </c>
      <c r="I8211">
        <v>0.73214999999999997</v>
      </c>
      <c r="J8211">
        <v>0.45084999999999997</v>
      </c>
      <c r="K8211">
        <v>0.70345000000000002</v>
      </c>
      <c r="L8211">
        <v>0.60085</v>
      </c>
    </row>
    <row r="8212" spans="1:12" x14ac:dyDescent="0.3">
      <c r="A8212">
        <v>8211</v>
      </c>
      <c r="B8212">
        <v>0.82104999999999995</v>
      </c>
      <c r="C8212">
        <v>2.2450000000000001E-2</v>
      </c>
      <c r="D8212">
        <v>0.26224999999999998</v>
      </c>
      <c r="E8212">
        <v>0.87605</v>
      </c>
      <c r="F8212">
        <v>0.33115</v>
      </c>
      <c r="G8212">
        <v>0.60694999999999999</v>
      </c>
      <c r="H8212">
        <v>0.73035000000000005</v>
      </c>
      <c r="I8212">
        <v>0.61094999999999999</v>
      </c>
      <c r="J8212">
        <v>0.86965000000000003</v>
      </c>
      <c r="K8212">
        <v>0.77015</v>
      </c>
      <c r="L8212">
        <v>0.77625</v>
      </c>
    </row>
    <row r="8213" spans="1:12" x14ac:dyDescent="0.3">
      <c r="A8213">
        <v>8212</v>
      </c>
      <c r="B8213">
        <v>0.82115000000000005</v>
      </c>
      <c r="C8213">
        <v>0.12795000000000001</v>
      </c>
      <c r="D8213">
        <v>0.16885</v>
      </c>
      <c r="E8213">
        <v>0.96855000000000002</v>
      </c>
      <c r="F8213">
        <v>9.8449999999999996E-2</v>
      </c>
      <c r="G8213">
        <v>0.90674999999999994</v>
      </c>
      <c r="H8213">
        <v>0.68225000000000002</v>
      </c>
      <c r="I8213">
        <v>0.27295000000000003</v>
      </c>
      <c r="J8213">
        <v>0.20835000000000001</v>
      </c>
      <c r="K8213">
        <v>0.80145</v>
      </c>
      <c r="L8213">
        <v>0.90454999999999997</v>
      </c>
    </row>
    <row r="8214" spans="1:12" x14ac:dyDescent="0.3">
      <c r="A8214">
        <v>8213</v>
      </c>
      <c r="B8214">
        <v>0.82125000000000004</v>
      </c>
      <c r="C8214">
        <v>0.35815000000000002</v>
      </c>
      <c r="D8214">
        <v>0.23105000000000001</v>
      </c>
      <c r="E8214">
        <v>0.72904999999999998</v>
      </c>
      <c r="F8214">
        <v>0.38435000000000002</v>
      </c>
      <c r="G8214">
        <v>0.54995000000000005</v>
      </c>
      <c r="H8214">
        <v>0.19114999999999999</v>
      </c>
      <c r="I8214">
        <v>0.43225000000000002</v>
      </c>
      <c r="J8214">
        <v>0.39745000000000003</v>
      </c>
      <c r="K8214">
        <v>0.38714999999999999</v>
      </c>
      <c r="L8214">
        <v>0.19355</v>
      </c>
    </row>
    <row r="8215" spans="1:12" x14ac:dyDescent="0.3">
      <c r="A8215">
        <v>8214</v>
      </c>
      <c r="B8215">
        <v>0.82135000000000002</v>
      </c>
      <c r="C8215">
        <v>2.9149999999999999E-2</v>
      </c>
      <c r="D8215">
        <v>7.775E-2</v>
      </c>
      <c r="E8215">
        <v>0.84624999999999995</v>
      </c>
      <c r="F8215">
        <v>0.49995000000000001</v>
      </c>
      <c r="G8215">
        <v>0.63485000000000003</v>
      </c>
      <c r="H8215">
        <v>0.12025</v>
      </c>
      <c r="I8215">
        <v>0.52715000000000001</v>
      </c>
      <c r="J8215">
        <v>0.17055000000000001</v>
      </c>
      <c r="K8215">
        <v>0.54544999999999999</v>
      </c>
      <c r="L8215">
        <v>0.54325000000000001</v>
      </c>
    </row>
    <row r="8216" spans="1:12" x14ac:dyDescent="0.3">
      <c r="A8216">
        <v>8215</v>
      </c>
      <c r="B8216">
        <v>0.82145000000000001</v>
      </c>
      <c r="C8216">
        <v>0.54844999999999999</v>
      </c>
      <c r="D8216">
        <v>0.84894999999999998</v>
      </c>
      <c r="E8216">
        <v>0.29104999999999998</v>
      </c>
      <c r="F8216">
        <v>0.14144999999999999</v>
      </c>
      <c r="G8216">
        <v>0.90495000000000003</v>
      </c>
      <c r="H8216">
        <v>0.97704999999999997</v>
      </c>
      <c r="I8216">
        <v>0.54535</v>
      </c>
      <c r="J8216">
        <v>0.50654999999999994</v>
      </c>
      <c r="K8216">
        <v>2.8750000000000001E-2</v>
      </c>
      <c r="L8216">
        <v>0.43625000000000003</v>
      </c>
    </row>
    <row r="8217" spans="1:12" x14ac:dyDescent="0.3">
      <c r="A8217">
        <v>8216</v>
      </c>
      <c r="B8217">
        <v>0.82155</v>
      </c>
      <c r="C8217">
        <v>6.0249999999999998E-2</v>
      </c>
      <c r="D8217">
        <v>0.26965</v>
      </c>
      <c r="E8217">
        <v>0.63305</v>
      </c>
      <c r="F8217">
        <v>0.24265</v>
      </c>
      <c r="G8217">
        <v>0.30164999999999997</v>
      </c>
      <c r="H8217">
        <v>0.80095000000000005</v>
      </c>
      <c r="I8217">
        <v>9.8250000000000004E-2</v>
      </c>
      <c r="J8217">
        <v>0.94694999999999996</v>
      </c>
      <c r="K8217">
        <v>0.69484999999999997</v>
      </c>
      <c r="L8217">
        <v>0.49975000000000003</v>
      </c>
    </row>
    <row r="8218" spans="1:12" x14ac:dyDescent="0.3">
      <c r="A8218">
        <v>8217</v>
      </c>
      <c r="B8218">
        <v>0.82164999999999999</v>
      </c>
      <c r="C8218">
        <v>0.49475000000000002</v>
      </c>
      <c r="D8218">
        <v>3.0450000000000001E-2</v>
      </c>
      <c r="E8218">
        <v>0.86324999999999996</v>
      </c>
      <c r="F8218">
        <v>0.79695000000000005</v>
      </c>
      <c r="G8218">
        <v>0.32405</v>
      </c>
      <c r="H8218">
        <v>2.3650000000000001E-2</v>
      </c>
      <c r="I8218">
        <v>9.3049999999999994E-2</v>
      </c>
      <c r="J8218">
        <v>0.87585000000000002</v>
      </c>
      <c r="K8218">
        <v>0.65785000000000005</v>
      </c>
      <c r="L8218">
        <v>0.16375000000000001</v>
      </c>
    </row>
    <row r="8219" spans="1:12" x14ac:dyDescent="0.3">
      <c r="A8219">
        <v>8218</v>
      </c>
      <c r="B8219">
        <v>0.82174999999999998</v>
      </c>
      <c r="C8219">
        <v>0.78425</v>
      </c>
      <c r="D8219">
        <v>9.665E-2</v>
      </c>
      <c r="E8219">
        <v>6.7250000000000004E-2</v>
      </c>
      <c r="F8219">
        <v>0.35065000000000002</v>
      </c>
      <c r="G8219">
        <v>0.97714999999999996</v>
      </c>
      <c r="H8219">
        <v>0.73655000000000004</v>
      </c>
      <c r="I8219">
        <v>0.82355</v>
      </c>
      <c r="J8219">
        <v>0.50344999999999995</v>
      </c>
      <c r="K8219">
        <v>0.38355</v>
      </c>
      <c r="L8219">
        <v>0.13064999999999999</v>
      </c>
    </row>
    <row r="8220" spans="1:12" x14ac:dyDescent="0.3">
      <c r="A8220">
        <v>8219</v>
      </c>
      <c r="B8220">
        <v>0.82184999999999997</v>
      </c>
      <c r="C8220">
        <v>0.10925</v>
      </c>
      <c r="D8220">
        <v>0.32255</v>
      </c>
      <c r="E8220">
        <v>0.12914999999999999</v>
      </c>
      <c r="F8220">
        <v>0.49745</v>
      </c>
      <c r="G8220">
        <v>0.24185000000000001</v>
      </c>
      <c r="H8220">
        <v>0.12934999999999999</v>
      </c>
      <c r="I8220">
        <v>0.74245000000000005</v>
      </c>
      <c r="J8220">
        <v>0.16134999999999999</v>
      </c>
      <c r="K8220">
        <v>0.54274999999999995</v>
      </c>
      <c r="L8220">
        <v>0.73814999999999997</v>
      </c>
    </row>
    <row r="8221" spans="1:12" x14ac:dyDescent="0.3">
      <c r="A8221">
        <v>8220</v>
      </c>
      <c r="B8221">
        <v>0.82194999999999996</v>
      </c>
      <c r="C8221">
        <v>0.15705</v>
      </c>
      <c r="D8221">
        <v>0.23385</v>
      </c>
      <c r="E8221">
        <v>0.20094999999999999</v>
      </c>
      <c r="F8221">
        <v>0.77175000000000005</v>
      </c>
      <c r="G8221">
        <v>0.49664999999999998</v>
      </c>
      <c r="H8221">
        <v>0.25955</v>
      </c>
      <c r="I8221">
        <v>0.49264999999999998</v>
      </c>
      <c r="J8221">
        <v>7.3550000000000004E-2</v>
      </c>
      <c r="K8221">
        <v>0.32745000000000002</v>
      </c>
      <c r="L8221">
        <v>0.13844999999999999</v>
      </c>
    </row>
    <row r="8222" spans="1:12" x14ac:dyDescent="0.3">
      <c r="A8222">
        <v>8221</v>
      </c>
      <c r="B8222">
        <v>0.82204999999999995</v>
      </c>
      <c r="C8222">
        <v>0.77385000000000004</v>
      </c>
      <c r="D8222">
        <v>0.97245000000000004</v>
      </c>
      <c r="E8222">
        <v>0.96845000000000003</v>
      </c>
      <c r="F8222">
        <v>0.29915000000000003</v>
      </c>
      <c r="G8222">
        <v>0.99634999999999996</v>
      </c>
      <c r="H8222">
        <v>0.60875000000000001</v>
      </c>
      <c r="I8222">
        <v>0.65815000000000001</v>
      </c>
      <c r="J8222">
        <v>1.2749999999999999E-2</v>
      </c>
      <c r="K8222">
        <v>0.79264999999999997</v>
      </c>
      <c r="L8222">
        <v>0.88485000000000003</v>
      </c>
    </row>
    <row r="8223" spans="1:12" x14ac:dyDescent="0.3">
      <c r="A8223">
        <v>8222</v>
      </c>
      <c r="B8223">
        <v>0.82215000000000005</v>
      </c>
      <c r="C8223">
        <v>0.55395000000000005</v>
      </c>
      <c r="D8223">
        <v>5.595E-2</v>
      </c>
      <c r="E8223">
        <v>0.17474999999999999</v>
      </c>
      <c r="F8223">
        <v>0.34525</v>
      </c>
      <c r="G8223">
        <v>0.71545000000000003</v>
      </c>
      <c r="H8223">
        <v>0.73745000000000005</v>
      </c>
      <c r="I8223">
        <v>0.79405000000000003</v>
      </c>
      <c r="J8223">
        <v>0.17444999999999999</v>
      </c>
      <c r="K8223">
        <v>0.36725000000000002</v>
      </c>
      <c r="L8223">
        <v>0.99985000000000002</v>
      </c>
    </row>
    <row r="8224" spans="1:12" x14ac:dyDescent="0.3">
      <c r="A8224">
        <v>8223</v>
      </c>
      <c r="B8224">
        <v>0.82225000000000004</v>
      </c>
      <c r="C8224">
        <v>0.24415000000000001</v>
      </c>
      <c r="D8224">
        <v>0.54964999999999997</v>
      </c>
      <c r="E8224">
        <v>0.18385000000000001</v>
      </c>
      <c r="F8224">
        <v>0.99085000000000001</v>
      </c>
      <c r="G8224">
        <v>0.93335000000000001</v>
      </c>
      <c r="H8224">
        <v>0.75295000000000001</v>
      </c>
      <c r="I8224">
        <v>0.77524999999999999</v>
      </c>
      <c r="J8224">
        <v>0.35394999999999999</v>
      </c>
      <c r="K8224">
        <v>0.12105</v>
      </c>
      <c r="L8224">
        <v>9.8650000000000002E-2</v>
      </c>
    </row>
    <row r="8225" spans="1:12" x14ac:dyDescent="0.3">
      <c r="A8225">
        <v>8224</v>
      </c>
      <c r="B8225">
        <v>0.82235000000000003</v>
      </c>
      <c r="C8225">
        <v>0.51144999999999996</v>
      </c>
      <c r="D8225">
        <v>0.21965000000000001</v>
      </c>
      <c r="E8225">
        <v>0.17954999999999999</v>
      </c>
      <c r="F8225">
        <v>0.12984999999999999</v>
      </c>
      <c r="G8225">
        <v>0.34405000000000002</v>
      </c>
      <c r="H8225">
        <v>0.29235</v>
      </c>
      <c r="I8225">
        <v>0.80044999999999999</v>
      </c>
      <c r="J8225">
        <v>0.26855000000000001</v>
      </c>
      <c r="K8225">
        <v>0.84684999999999999</v>
      </c>
      <c r="L8225">
        <v>0.16744999999999999</v>
      </c>
    </row>
    <row r="8226" spans="1:12" x14ac:dyDescent="0.3">
      <c r="A8226">
        <v>8225</v>
      </c>
      <c r="B8226">
        <v>0.82245000000000001</v>
      </c>
      <c r="C8226">
        <v>0.14595</v>
      </c>
      <c r="D8226">
        <v>0.44345000000000001</v>
      </c>
      <c r="E8226">
        <v>0.57494999999999996</v>
      </c>
      <c r="F8226">
        <v>0.30314999999999998</v>
      </c>
      <c r="G8226">
        <v>2.615E-2</v>
      </c>
      <c r="H8226">
        <v>0.46625</v>
      </c>
      <c r="I8226">
        <v>0.12125</v>
      </c>
      <c r="J8226">
        <v>0.27365</v>
      </c>
      <c r="K8226">
        <v>0.41935</v>
      </c>
      <c r="L8226">
        <v>0.84594999999999998</v>
      </c>
    </row>
    <row r="8227" spans="1:12" x14ac:dyDescent="0.3">
      <c r="A8227">
        <v>8226</v>
      </c>
      <c r="B8227">
        <v>0.82255</v>
      </c>
      <c r="C8227">
        <v>9.2499999999999995E-3</v>
      </c>
      <c r="D8227">
        <v>0.62244999999999995</v>
      </c>
      <c r="E8227">
        <v>0.27284999999999998</v>
      </c>
      <c r="F8227">
        <v>0.85514999999999997</v>
      </c>
      <c r="G8227">
        <v>0.50865000000000005</v>
      </c>
      <c r="H8227">
        <v>0.42425000000000002</v>
      </c>
      <c r="I8227">
        <v>0.84655000000000002</v>
      </c>
      <c r="J8227">
        <v>0.16125</v>
      </c>
      <c r="K8227">
        <v>0.43464999999999998</v>
      </c>
      <c r="L8227">
        <v>1.3650000000000001E-2</v>
      </c>
    </row>
    <row r="8228" spans="1:12" x14ac:dyDescent="0.3">
      <c r="A8228">
        <v>8227</v>
      </c>
      <c r="B8228">
        <v>0.82264999999999999</v>
      </c>
      <c r="C8228">
        <v>0.69284999999999997</v>
      </c>
      <c r="D8228">
        <v>0.21315000000000001</v>
      </c>
      <c r="E8228">
        <v>0.48845</v>
      </c>
      <c r="F8228">
        <v>0.94855</v>
      </c>
      <c r="G8228">
        <v>0.25124999999999997</v>
      </c>
      <c r="H8228">
        <v>0.25314999999999999</v>
      </c>
      <c r="I8228">
        <v>0.55335000000000001</v>
      </c>
      <c r="J8228">
        <v>3.2349999999999997E-2</v>
      </c>
      <c r="K8228">
        <v>0.59445000000000003</v>
      </c>
      <c r="L8228">
        <v>7.3550000000000004E-2</v>
      </c>
    </row>
    <row r="8229" spans="1:12" x14ac:dyDescent="0.3">
      <c r="A8229">
        <v>8228</v>
      </c>
      <c r="B8229">
        <v>0.82274999999999998</v>
      </c>
      <c r="C8229">
        <v>0.89234999999999998</v>
      </c>
      <c r="D8229">
        <v>0.28605000000000003</v>
      </c>
      <c r="E8229">
        <v>0.68194999999999995</v>
      </c>
      <c r="F8229">
        <v>0.86214999999999997</v>
      </c>
      <c r="G8229">
        <v>0.77875000000000005</v>
      </c>
      <c r="H8229">
        <v>0.88285000000000002</v>
      </c>
      <c r="I8229">
        <v>0.69464999999999999</v>
      </c>
      <c r="J8229">
        <v>2.0049999999999998E-2</v>
      </c>
      <c r="K8229">
        <v>0.76865000000000006</v>
      </c>
      <c r="L8229">
        <v>0.58825000000000005</v>
      </c>
    </row>
    <row r="8230" spans="1:12" x14ac:dyDescent="0.3">
      <c r="A8230">
        <v>8229</v>
      </c>
      <c r="B8230">
        <v>0.82284999999999997</v>
      </c>
      <c r="C8230">
        <v>0.57665</v>
      </c>
      <c r="D8230">
        <v>0.58484999999999998</v>
      </c>
      <c r="E8230">
        <v>4.045E-2</v>
      </c>
      <c r="F8230">
        <v>0.32745000000000002</v>
      </c>
      <c r="G8230">
        <v>0.88114999999999999</v>
      </c>
      <c r="H8230">
        <v>0.82525000000000004</v>
      </c>
      <c r="I8230">
        <v>0.81405000000000005</v>
      </c>
      <c r="J8230">
        <v>0.78385000000000005</v>
      </c>
      <c r="K8230">
        <v>0.79105000000000003</v>
      </c>
      <c r="L8230">
        <v>0.73334999999999995</v>
      </c>
    </row>
    <row r="8231" spans="1:12" x14ac:dyDescent="0.3">
      <c r="A8231">
        <v>8230</v>
      </c>
      <c r="B8231">
        <v>0.82294999999999996</v>
      </c>
      <c r="C8231">
        <v>0.11455</v>
      </c>
      <c r="D8231">
        <v>0.71565000000000001</v>
      </c>
      <c r="E8231">
        <v>4.4650000000000002E-2</v>
      </c>
      <c r="F8231">
        <v>0.97194999999999998</v>
      </c>
      <c r="G8231">
        <v>0.39684999999999998</v>
      </c>
      <c r="H8231">
        <v>0.99685000000000001</v>
      </c>
      <c r="I8231">
        <v>0.64315</v>
      </c>
      <c r="J8231">
        <v>0.39045000000000002</v>
      </c>
      <c r="K8231">
        <v>0.82835000000000003</v>
      </c>
      <c r="L8231">
        <v>0.23014999999999999</v>
      </c>
    </row>
    <row r="8232" spans="1:12" x14ac:dyDescent="0.3">
      <c r="A8232">
        <v>8231</v>
      </c>
      <c r="B8232">
        <v>0.82304999999999995</v>
      </c>
      <c r="C8232">
        <v>0.68064999999999998</v>
      </c>
      <c r="D8232">
        <v>0.87334999999999996</v>
      </c>
      <c r="E8232">
        <v>0.81154999999999999</v>
      </c>
      <c r="F8232">
        <v>0.39495000000000002</v>
      </c>
      <c r="G8232">
        <v>0.25864999999999999</v>
      </c>
      <c r="H8232">
        <v>1.1950000000000001E-2</v>
      </c>
      <c r="I8232">
        <v>0.35094999999999998</v>
      </c>
      <c r="J8232">
        <v>0.56615000000000004</v>
      </c>
      <c r="K8232">
        <v>0.54835</v>
      </c>
      <c r="L8232">
        <v>0.94194999999999995</v>
      </c>
    </row>
    <row r="8233" spans="1:12" x14ac:dyDescent="0.3">
      <c r="A8233">
        <v>8232</v>
      </c>
      <c r="B8233">
        <v>0.82315000000000005</v>
      </c>
      <c r="C8233">
        <v>0.94964999999999999</v>
      </c>
      <c r="D8233">
        <v>0.36144999999999999</v>
      </c>
      <c r="E8233">
        <v>0.76085000000000003</v>
      </c>
      <c r="F8233">
        <v>0.50634999999999997</v>
      </c>
      <c r="G8233">
        <v>0.62024999999999997</v>
      </c>
      <c r="H8233">
        <v>0.78805000000000003</v>
      </c>
      <c r="I8233">
        <v>3.125E-2</v>
      </c>
      <c r="J8233">
        <v>0.98035000000000005</v>
      </c>
      <c r="K8233">
        <v>0.28494999999999998</v>
      </c>
      <c r="L8233">
        <v>0.66505000000000003</v>
      </c>
    </row>
    <row r="8234" spans="1:12" x14ac:dyDescent="0.3">
      <c r="A8234">
        <v>8233</v>
      </c>
      <c r="B8234">
        <v>0.82325000000000004</v>
      </c>
      <c r="C8234">
        <v>0.94235000000000002</v>
      </c>
      <c r="D8234">
        <v>0.96965000000000001</v>
      </c>
      <c r="E8234">
        <v>0.46505000000000002</v>
      </c>
      <c r="F8234">
        <v>0.94145000000000001</v>
      </c>
      <c r="G8234">
        <v>0.59765000000000001</v>
      </c>
      <c r="H8234">
        <v>0.33615</v>
      </c>
      <c r="I8234">
        <v>0.54884999999999995</v>
      </c>
      <c r="J8234">
        <v>0.73304999999999998</v>
      </c>
      <c r="K8234">
        <v>0.42725000000000002</v>
      </c>
      <c r="L8234">
        <v>0.39615</v>
      </c>
    </row>
    <row r="8235" spans="1:12" x14ac:dyDescent="0.3">
      <c r="A8235">
        <v>8234</v>
      </c>
      <c r="B8235">
        <v>0.82335000000000003</v>
      </c>
      <c r="C8235">
        <v>4.6249999999999999E-2</v>
      </c>
      <c r="D8235">
        <v>0.18565000000000001</v>
      </c>
      <c r="E8235">
        <v>0.41475000000000001</v>
      </c>
      <c r="F8235">
        <v>0.77734999999999999</v>
      </c>
      <c r="G8235">
        <v>5.6849999999999998E-2</v>
      </c>
      <c r="H8235">
        <v>0.72104999999999997</v>
      </c>
      <c r="I8235">
        <v>0.61745000000000005</v>
      </c>
      <c r="J8235">
        <v>0.95015000000000005</v>
      </c>
      <c r="K8235">
        <v>0.35804999999999998</v>
      </c>
      <c r="L8235">
        <v>0.99275000000000002</v>
      </c>
    </row>
    <row r="8236" spans="1:12" x14ac:dyDescent="0.3">
      <c r="A8236">
        <v>8235</v>
      </c>
      <c r="B8236">
        <v>0.82345000000000002</v>
      </c>
      <c r="C8236">
        <v>0.54495000000000005</v>
      </c>
      <c r="D8236">
        <v>0.56835000000000002</v>
      </c>
      <c r="E8236">
        <v>0.30895</v>
      </c>
      <c r="F8236">
        <v>0.27965000000000001</v>
      </c>
      <c r="G8236">
        <v>0.67125000000000001</v>
      </c>
      <c r="H8236">
        <v>0.61155000000000004</v>
      </c>
      <c r="I8236">
        <v>0.22964999999999999</v>
      </c>
      <c r="J8236">
        <v>9.4149999999999998E-2</v>
      </c>
      <c r="K8236">
        <v>0.70884999999999998</v>
      </c>
      <c r="L8236">
        <v>0.16105</v>
      </c>
    </row>
    <row r="8237" spans="1:12" x14ac:dyDescent="0.3">
      <c r="A8237">
        <v>8236</v>
      </c>
      <c r="B8237">
        <v>0.82355</v>
      </c>
      <c r="C8237">
        <v>0.48185</v>
      </c>
      <c r="D8237">
        <v>0.43625000000000003</v>
      </c>
      <c r="E8237">
        <v>0.21445</v>
      </c>
      <c r="F8237">
        <v>0.45205000000000001</v>
      </c>
      <c r="G8237">
        <v>0.68425000000000002</v>
      </c>
      <c r="H8237">
        <v>0.64275000000000004</v>
      </c>
      <c r="I8237">
        <v>5.0549999999999998E-2</v>
      </c>
      <c r="J8237">
        <v>0.87334999999999996</v>
      </c>
      <c r="K8237">
        <v>2.445E-2</v>
      </c>
      <c r="L8237">
        <v>0.11724999999999999</v>
      </c>
    </row>
    <row r="8238" spans="1:12" x14ac:dyDescent="0.3">
      <c r="A8238">
        <v>8237</v>
      </c>
      <c r="B8238">
        <v>0.82364999999999999</v>
      </c>
      <c r="C8238">
        <v>0.59345000000000003</v>
      </c>
      <c r="D8238">
        <v>0.81684999999999997</v>
      </c>
      <c r="E8238">
        <v>3.9949999999999999E-2</v>
      </c>
      <c r="F8238">
        <v>0.67795000000000005</v>
      </c>
      <c r="G8238">
        <v>0.28925000000000001</v>
      </c>
      <c r="H8238">
        <v>0.15534999999999999</v>
      </c>
      <c r="I8238">
        <v>0.35065000000000002</v>
      </c>
      <c r="J8238">
        <v>2.2499999999999998E-3</v>
      </c>
      <c r="K8238">
        <v>0.75285000000000002</v>
      </c>
      <c r="L8238">
        <v>0.18875</v>
      </c>
    </row>
    <row r="8239" spans="1:12" x14ac:dyDescent="0.3">
      <c r="A8239">
        <v>8238</v>
      </c>
      <c r="B8239">
        <v>0.82374999999999998</v>
      </c>
      <c r="C8239">
        <v>0.12945000000000001</v>
      </c>
      <c r="D8239">
        <v>0.32895000000000002</v>
      </c>
      <c r="E8239">
        <v>0.67954999999999999</v>
      </c>
      <c r="F8239">
        <v>0.22305</v>
      </c>
      <c r="G8239">
        <v>0.96084999999999998</v>
      </c>
      <c r="H8239">
        <v>0.20455000000000001</v>
      </c>
      <c r="I8239">
        <v>0.46375</v>
      </c>
      <c r="J8239">
        <v>8.8500000000000002E-3</v>
      </c>
      <c r="K8239">
        <v>0.89344999999999997</v>
      </c>
      <c r="L8239">
        <v>0.83174999999999999</v>
      </c>
    </row>
    <row r="8240" spans="1:12" x14ac:dyDescent="0.3">
      <c r="A8240">
        <v>8239</v>
      </c>
      <c r="B8240">
        <v>0.82384999999999997</v>
      </c>
      <c r="C8240">
        <v>9.5350000000000004E-2</v>
      </c>
      <c r="D8240">
        <v>0.27534999999999998</v>
      </c>
      <c r="E8240">
        <v>0.94325000000000003</v>
      </c>
      <c r="F8240">
        <v>0.89654999999999996</v>
      </c>
      <c r="G8240">
        <v>0.15015000000000001</v>
      </c>
      <c r="H8240">
        <v>0.36404999999999998</v>
      </c>
      <c r="I8240">
        <v>0.30214999999999997</v>
      </c>
      <c r="J8240">
        <v>0.37624999999999997</v>
      </c>
      <c r="K8240">
        <v>0.44124999999999998</v>
      </c>
      <c r="L8240">
        <v>0.99104999999999999</v>
      </c>
    </row>
    <row r="8241" spans="1:12" x14ac:dyDescent="0.3">
      <c r="A8241">
        <v>8240</v>
      </c>
      <c r="B8241">
        <v>0.82394999999999996</v>
      </c>
      <c r="C8241">
        <v>0.26924999999999999</v>
      </c>
      <c r="D8241">
        <v>0.74245000000000005</v>
      </c>
      <c r="E8241">
        <v>0.80954999999999999</v>
      </c>
      <c r="F8241">
        <v>0.90205000000000002</v>
      </c>
      <c r="G8241">
        <v>0.18604999999999999</v>
      </c>
      <c r="H8241">
        <v>0.96675</v>
      </c>
      <c r="I8241">
        <v>0.80764999999999998</v>
      </c>
      <c r="J8241">
        <v>0.74655000000000005</v>
      </c>
      <c r="K8241">
        <v>0.41194999999999998</v>
      </c>
      <c r="L8241">
        <v>0.47575000000000001</v>
      </c>
    </row>
    <row r="8242" spans="1:12" x14ac:dyDescent="0.3">
      <c r="A8242">
        <v>8241</v>
      </c>
      <c r="B8242">
        <v>0.82404999999999995</v>
      </c>
      <c r="C8242">
        <v>0.59455000000000002</v>
      </c>
      <c r="D8242">
        <v>0.55815000000000003</v>
      </c>
      <c r="E8242">
        <v>0.33975</v>
      </c>
      <c r="F8242">
        <v>0.98804999999999998</v>
      </c>
      <c r="G8242">
        <v>0.15154999999999999</v>
      </c>
      <c r="H8242">
        <v>4.265E-2</v>
      </c>
      <c r="I8242">
        <v>0.95804999999999996</v>
      </c>
      <c r="J8242">
        <v>0.67174999999999996</v>
      </c>
      <c r="K8242">
        <v>0.92244999999999999</v>
      </c>
      <c r="L8242">
        <v>0.12765000000000001</v>
      </c>
    </row>
    <row r="8243" spans="1:12" x14ac:dyDescent="0.3">
      <c r="A8243">
        <v>8242</v>
      </c>
      <c r="B8243">
        <v>0.82415000000000005</v>
      </c>
      <c r="C8243">
        <v>0.96584999999999999</v>
      </c>
      <c r="D8243">
        <v>0.71084999999999998</v>
      </c>
      <c r="E8243">
        <v>0.79015000000000002</v>
      </c>
      <c r="F8243">
        <v>0.38555</v>
      </c>
      <c r="G8243">
        <v>0.19495000000000001</v>
      </c>
      <c r="H8243">
        <v>0.22245000000000001</v>
      </c>
      <c r="I8243">
        <v>0.10605000000000001</v>
      </c>
      <c r="J8243">
        <v>0.17645</v>
      </c>
      <c r="K8243">
        <v>0.72875000000000001</v>
      </c>
      <c r="L8243">
        <v>0.34975000000000001</v>
      </c>
    </row>
    <row r="8244" spans="1:12" x14ac:dyDescent="0.3">
      <c r="A8244">
        <v>8243</v>
      </c>
      <c r="B8244">
        <v>0.82425000000000004</v>
      </c>
      <c r="C8244">
        <v>0.87805</v>
      </c>
      <c r="D8244">
        <v>0.57364999999999999</v>
      </c>
      <c r="E8244">
        <v>0.66525000000000001</v>
      </c>
      <c r="F8244">
        <v>0.81045</v>
      </c>
      <c r="G8244">
        <v>0.83614999999999995</v>
      </c>
      <c r="H8244">
        <v>0.64554999999999996</v>
      </c>
      <c r="I8244">
        <v>0.31004999999999999</v>
      </c>
      <c r="J8244">
        <v>0.61094999999999999</v>
      </c>
      <c r="K8244">
        <v>0.45834999999999998</v>
      </c>
      <c r="L8244">
        <v>0.90995000000000004</v>
      </c>
    </row>
    <row r="8245" spans="1:12" x14ac:dyDescent="0.3">
      <c r="A8245">
        <v>8244</v>
      </c>
      <c r="B8245">
        <v>0.82435000000000003</v>
      </c>
      <c r="C8245">
        <v>0.41184999999999999</v>
      </c>
      <c r="D8245">
        <v>0.17255000000000001</v>
      </c>
      <c r="E8245">
        <v>0.55474999999999997</v>
      </c>
      <c r="F8245">
        <v>0.98685</v>
      </c>
      <c r="G8245">
        <v>9.6500000000000006E-3</v>
      </c>
      <c r="H8245">
        <v>0.23405000000000001</v>
      </c>
      <c r="I8245">
        <v>0.60135000000000005</v>
      </c>
      <c r="J8245">
        <v>0.73534999999999995</v>
      </c>
      <c r="K8245">
        <v>0.84514999999999996</v>
      </c>
      <c r="L8245">
        <v>0.46565000000000001</v>
      </c>
    </row>
    <row r="8246" spans="1:12" x14ac:dyDescent="0.3">
      <c r="A8246">
        <v>8245</v>
      </c>
      <c r="B8246">
        <v>0.82445000000000002</v>
      </c>
      <c r="C8246">
        <v>0.18634999999999999</v>
      </c>
      <c r="D8246">
        <v>7.0349999999999996E-2</v>
      </c>
      <c r="E8246">
        <v>0.24495</v>
      </c>
      <c r="F8246">
        <v>0.99045000000000005</v>
      </c>
      <c r="G8246">
        <v>0.81684999999999997</v>
      </c>
      <c r="H8246">
        <v>0.43795000000000001</v>
      </c>
      <c r="I8246">
        <v>0.69715000000000005</v>
      </c>
      <c r="J8246">
        <v>0.30935000000000001</v>
      </c>
      <c r="K8246">
        <v>0.41435</v>
      </c>
      <c r="L8246">
        <v>0.67395000000000005</v>
      </c>
    </row>
    <row r="8247" spans="1:12" x14ac:dyDescent="0.3">
      <c r="A8247">
        <v>8246</v>
      </c>
      <c r="B8247">
        <v>0.82455000000000001</v>
      </c>
      <c r="C8247">
        <v>0.51185000000000003</v>
      </c>
      <c r="D8247">
        <v>0.10105</v>
      </c>
      <c r="E8247">
        <v>0.72945000000000004</v>
      </c>
      <c r="F8247">
        <v>0.93864999999999998</v>
      </c>
      <c r="G8247">
        <v>0.50785000000000002</v>
      </c>
      <c r="H8247">
        <v>0.88815</v>
      </c>
      <c r="I8247">
        <v>0.13805000000000001</v>
      </c>
      <c r="J8247">
        <v>0.62855000000000005</v>
      </c>
      <c r="K8247">
        <v>0.39165</v>
      </c>
      <c r="L8247">
        <v>0.15565000000000001</v>
      </c>
    </row>
    <row r="8248" spans="1:12" x14ac:dyDescent="0.3">
      <c r="A8248">
        <v>8247</v>
      </c>
      <c r="B8248">
        <v>0.82464999999999999</v>
      </c>
      <c r="C8248">
        <v>0.91395000000000004</v>
      </c>
      <c r="D8248">
        <v>7.9500000000000005E-3</v>
      </c>
      <c r="E8248">
        <v>0.64954999999999996</v>
      </c>
      <c r="F8248">
        <v>0.62465000000000004</v>
      </c>
      <c r="G8248">
        <v>0.85614999999999997</v>
      </c>
      <c r="H8248">
        <v>0.46475</v>
      </c>
      <c r="I8248">
        <v>0.19564999999999999</v>
      </c>
      <c r="J8248">
        <v>0.74955000000000005</v>
      </c>
      <c r="K8248">
        <v>0.15325</v>
      </c>
      <c r="L8248">
        <v>0.30054999999999998</v>
      </c>
    </row>
    <row r="8249" spans="1:12" x14ac:dyDescent="0.3">
      <c r="A8249">
        <v>8248</v>
      </c>
      <c r="B8249">
        <v>0.82474999999999998</v>
      </c>
      <c r="C8249">
        <v>0.85934999999999995</v>
      </c>
      <c r="D8249">
        <v>0.49514999999999998</v>
      </c>
      <c r="E8249">
        <v>0.45024999999999998</v>
      </c>
      <c r="F8249">
        <v>0.31995000000000001</v>
      </c>
      <c r="G8249">
        <v>1.3500000000000001E-3</v>
      </c>
      <c r="H8249">
        <v>0.52575000000000005</v>
      </c>
      <c r="I8249">
        <v>0.68254999999999999</v>
      </c>
      <c r="J8249">
        <v>0.44495000000000001</v>
      </c>
      <c r="K8249">
        <v>0.82474999999999998</v>
      </c>
      <c r="L8249">
        <v>0.59935000000000005</v>
      </c>
    </row>
    <row r="8250" spans="1:12" x14ac:dyDescent="0.3">
      <c r="A8250">
        <v>8249</v>
      </c>
      <c r="B8250">
        <v>0.82484999999999997</v>
      </c>
      <c r="C8250">
        <v>0.47844999999999999</v>
      </c>
      <c r="D8250">
        <v>0.16395000000000001</v>
      </c>
      <c r="E8250">
        <v>0.77664999999999995</v>
      </c>
      <c r="F8250">
        <v>0.27384999999999998</v>
      </c>
      <c r="G8250">
        <v>0.11355</v>
      </c>
      <c r="H8250">
        <v>0.99865000000000004</v>
      </c>
      <c r="I8250">
        <v>3.6850000000000001E-2</v>
      </c>
      <c r="J8250">
        <v>1.985E-2</v>
      </c>
      <c r="K8250">
        <v>0.83765000000000001</v>
      </c>
      <c r="L8250">
        <v>0.88405</v>
      </c>
    </row>
    <row r="8251" spans="1:12" x14ac:dyDescent="0.3">
      <c r="A8251">
        <v>8250</v>
      </c>
      <c r="B8251">
        <v>0.82494999999999996</v>
      </c>
      <c r="C8251">
        <v>0.16375000000000001</v>
      </c>
      <c r="D8251">
        <v>0.62024999999999997</v>
      </c>
      <c r="E8251">
        <v>0.96525000000000005</v>
      </c>
      <c r="F8251">
        <v>0.90315000000000001</v>
      </c>
      <c r="G8251">
        <v>0.89995000000000003</v>
      </c>
      <c r="H8251">
        <v>0.80764999999999998</v>
      </c>
      <c r="I8251">
        <v>0.15165000000000001</v>
      </c>
      <c r="J8251">
        <v>0.75934999999999997</v>
      </c>
      <c r="K8251">
        <v>0.72814999999999996</v>
      </c>
      <c r="L8251">
        <v>0.66225000000000001</v>
      </c>
    </row>
    <row r="8252" spans="1:12" x14ac:dyDescent="0.3">
      <c r="A8252">
        <v>8251</v>
      </c>
      <c r="B8252">
        <v>0.82504999999999995</v>
      </c>
      <c r="C8252">
        <v>0.20465</v>
      </c>
      <c r="D8252">
        <v>0.32174999999999998</v>
      </c>
      <c r="E8252">
        <v>0.58604999999999996</v>
      </c>
      <c r="F8252">
        <v>0.31805</v>
      </c>
      <c r="G8252">
        <v>0.64024999999999999</v>
      </c>
      <c r="H8252">
        <v>6.4350000000000004E-2</v>
      </c>
      <c r="I8252">
        <v>0.92164999999999997</v>
      </c>
      <c r="J8252">
        <v>0.46915000000000001</v>
      </c>
      <c r="K8252">
        <v>0.17175000000000001</v>
      </c>
      <c r="L8252">
        <v>0.99434999999999996</v>
      </c>
    </row>
    <row r="8253" spans="1:12" x14ac:dyDescent="0.3">
      <c r="A8253">
        <v>8252</v>
      </c>
      <c r="B8253">
        <v>0.82515000000000005</v>
      </c>
      <c r="C8253">
        <v>0.67735000000000001</v>
      </c>
      <c r="D8253">
        <v>0.25764999999999999</v>
      </c>
      <c r="E8253">
        <v>0.84265000000000001</v>
      </c>
      <c r="F8253">
        <v>8.8550000000000004E-2</v>
      </c>
      <c r="G8253">
        <v>0.85965000000000003</v>
      </c>
      <c r="H8253">
        <v>9.6850000000000006E-2</v>
      </c>
      <c r="I8253">
        <v>0.91835</v>
      </c>
      <c r="J8253">
        <v>0.60785</v>
      </c>
      <c r="K8253">
        <v>0.16105</v>
      </c>
      <c r="L8253">
        <v>0.55264999999999997</v>
      </c>
    </row>
    <row r="8254" spans="1:12" x14ac:dyDescent="0.3">
      <c r="A8254">
        <v>8253</v>
      </c>
      <c r="B8254">
        <v>0.82525000000000004</v>
      </c>
      <c r="C8254">
        <v>0.80495000000000005</v>
      </c>
      <c r="D8254">
        <v>0.28105000000000002</v>
      </c>
      <c r="E8254">
        <v>0.16685</v>
      </c>
      <c r="F8254">
        <v>0.55535000000000001</v>
      </c>
      <c r="G8254">
        <v>0.71665000000000001</v>
      </c>
      <c r="H8254">
        <v>0.32314999999999999</v>
      </c>
      <c r="I8254">
        <v>0.56945000000000001</v>
      </c>
      <c r="J8254">
        <v>0.13505</v>
      </c>
      <c r="K8254">
        <v>0.15665000000000001</v>
      </c>
      <c r="L8254">
        <v>0.49085000000000001</v>
      </c>
    </row>
    <row r="8255" spans="1:12" x14ac:dyDescent="0.3">
      <c r="A8255">
        <v>8254</v>
      </c>
      <c r="B8255">
        <v>0.82535000000000003</v>
      </c>
      <c r="C8255">
        <v>0.31824999999999998</v>
      </c>
      <c r="D8255">
        <v>0.16164999999999999</v>
      </c>
      <c r="E8255">
        <v>0.46205000000000002</v>
      </c>
      <c r="F8255">
        <v>3.9350000000000003E-2</v>
      </c>
      <c r="G8255">
        <v>0.89795000000000003</v>
      </c>
      <c r="H8255">
        <v>0.33534999999999998</v>
      </c>
      <c r="I8255">
        <v>0.46694999999999998</v>
      </c>
      <c r="J8255">
        <v>7.7850000000000003E-2</v>
      </c>
      <c r="K8255">
        <v>0.13965</v>
      </c>
      <c r="L8255">
        <v>0.89564999999999995</v>
      </c>
    </row>
    <row r="8256" spans="1:12" x14ac:dyDescent="0.3">
      <c r="A8256">
        <v>8255</v>
      </c>
      <c r="B8256">
        <v>0.82545000000000002</v>
      </c>
      <c r="C8256">
        <v>0.44345000000000001</v>
      </c>
      <c r="D8256">
        <v>0.54974999999999996</v>
      </c>
      <c r="E8256">
        <v>0.37695000000000001</v>
      </c>
      <c r="F8256">
        <v>0.41125</v>
      </c>
      <c r="G8256">
        <v>0.16385</v>
      </c>
      <c r="H8256">
        <v>0.66185000000000005</v>
      </c>
      <c r="I8256">
        <v>0.31585000000000002</v>
      </c>
      <c r="J8256">
        <v>8.6499999999999997E-3</v>
      </c>
      <c r="K8256">
        <v>0.56664999999999999</v>
      </c>
      <c r="L8256">
        <v>0.10315000000000001</v>
      </c>
    </row>
    <row r="8257" spans="1:12" x14ac:dyDescent="0.3">
      <c r="A8257">
        <v>8256</v>
      </c>
      <c r="B8257">
        <v>0.82555000000000001</v>
      </c>
      <c r="C8257">
        <v>0.84384999999999999</v>
      </c>
      <c r="D8257">
        <v>0.73545000000000005</v>
      </c>
      <c r="E8257">
        <v>0.13885</v>
      </c>
      <c r="F8257">
        <v>0.11715</v>
      </c>
      <c r="G8257">
        <v>0.47344999999999998</v>
      </c>
      <c r="H8257">
        <v>2.5749999999999999E-2</v>
      </c>
      <c r="I8257">
        <v>0.89995000000000003</v>
      </c>
      <c r="J8257">
        <v>0.39084999999999998</v>
      </c>
      <c r="K8257">
        <v>0.37414999999999998</v>
      </c>
      <c r="L8257">
        <v>1.265E-2</v>
      </c>
    </row>
    <row r="8258" spans="1:12" x14ac:dyDescent="0.3">
      <c r="A8258">
        <v>8257</v>
      </c>
      <c r="B8258">
        <v>0.82565</v>
      </c>
      <c r="C8258">
        <v>0.75885000000000002</v>
      </c>
      <c r="D8258">
        <v>9.715E-2</v>
      </c>
      <c r="E8258">
        <v>0.18945000000000001</v>
      </c>
      <c r="F8258">
        <v>0.46834999999999999</v>
      </c>
      <c r="G8258">
        <v>0.12705</v>
      </c>
      <c r="H8258">
        <v>0.58574999999999999</v>
      </c>
      <c r="I8258">
        <v>0.17685000000000001</v>
      </c>
      <c r="J8258">
        <v>0.88395000000000001</v>
      </c>
      <c r="K8258">
        <v>0.98085</v>
      </c>
      <c r="L8258">
        <v>0.24454999999999999</v>
      </c>
    </row>
    <row r="8259" spans="1:12" x14ac:dyDescent="0.3">
      <c r="A8259">
        <v>8258</v>
      </c>
      <c r="B8259">
        <v>0.82574999999999998</v>
      </c>
      <c r="C8259">
        <v>0.85435000000000005</v>
      </c>
      <c r="D8259">
        <v>0.39824999999999999</v>
      </c>
      <c r="E8259">
        <v>0.75395000000000001</v>
      </c>
      <c r="F8259">
        <v>0.82355</v>
      </c>
      <c r="G8259">
        <v>0.74655000000000005</v>
      </c>
      <c r="H8259">
        <v>0.94764999999999999</v>
      </c>
      <c r="I8259">
        <v>0.74195</v>
      </c>
      <c r="J8259">
        <v>0.92025000000000001</v>
      </c>
      <c r="K8259">
        <v>7.7499999999999999E-3</v>
      </c>
      <c r="L8259">
        <v>0.53225</v>
      </c>
    </row>
    <row r="8260" spans="1:12" x14ac:dyDescent="0.3">
      <c r="A8260">
        <v>8259</v>
      </c>
      <c r="B8260">
        <v>0.82584999999999997</v>
      </c>
      <c r="C8260">
        <v>5.5500000000000002E-3</v>
      </c>
      <c r="D8260">
        <v>0.15734999999999999</v>
      </c>
      <c r="E8260">
        <v>0.52734999999999999</v>
      </c>
      <c r="F8260">
        <v>0.12275</v>
      </c>
      <c r="G8260">
        <v>0.55584999999999996</v>
      </c>
      <c r="H8260">
        <v>2.265E-2</v>
      </c>
      <c r="I8260">
        <v>0.46425</v>
      </c>
      <c r="J8260">
        <v>0.28384999999999999</v>
      </c>
      <c r="K8260">
        <v>0.64095000000000002</v>
      </c>
      <c r="L8260">
        <v>0.71494999999999997</v>
      </c>
    </row>
    <row r="8261" spans="1:12" x14ac:dyDescent="0.3">
      <c r="A8261">
        <v>8260</v>
      </c>
      <c r="B8261">
        <v>0.82594999999999996</v>
      </c>
      <c r="C8261">
        <v>0.73094999999999999</v>
      </c>
      <c r="D8261">
        <v>0.99245000000000005</v>
      </c>
      <c r="E8261">
        <v>0.18865000000000001</v>
      </c>
      <c r="F8261">
        <v>0.72455000000000003</v>
      </c>
      <c r="G8261">
        <v>0.67415000000000003</v>
      </c>
      <c r="H8261">
        <v>0.81505000000000005</v>
      </c>
      <c r="I8261">
        <v>0.12435</v>
      </c>
      <c r="J8261">
        <v>6.9949999999999998E-2</v>
      </c>
      <c r="K8261">
        <v>0.11865000000000001</v>
      </c>
      <c r="L8261">
        <v>0.26205000000000001</v>
      </c>
    </row>
    <row r="8262" spans="1:12" x14ac:dyDescent="0.3">
      <c r="A8262">
        <v>8261</v>
      </c>
      <c r="B8262">
        <v>0.82604999999999995</v>
      </c>
      <c r="C8262">
        <v>0.10155</v>
      </c>
      <c r="D8262">
        <v>0.93325000000000002</v>
      </c>
      <c r="E8262">
        <v>0.18154999999999999</v>
      </c>
      <c r="F8262">
        <v>0.61045000000000005</v>
      </c>
      <c r="G8262">
        <v>0.21715000000000001</v>
      </c>
      <c r="H8262">
        <v>0.47865000000000002</v>
      </c>
      <c r="I8262">
        <v>0.62905</v>
      </c>
      <c r="J8262">
        <v>0.25224999999999997</v>
      </c>
      <c r="K8262">
        <v>1.7149999999999999E-2</v>
      </c>
      <c r="L8262">
        <v>0.93045</v>
      </c>
    </row>
    <row r="8263" spans="1:12" x14ac:dyDescent="0.3">
      <c r="A8263">
        <v>8262</v>
      </c>
      <c r="B8263">
        <v>0.82615000000000005</v>
      </c>
      <c r="C8263">
        <v>0.80674999999999997</v>
      </c>
      <c r="D8263">
        <v>0.93564999999999998</v>
      </c>
      <c r="E8263">
        <v>0.50324999999999998</v>
      </c>
      <c r="F8263">
        <v>0.56645000000000001</v>
      </c>
      <c r="G8263">
        <v>0.79185000000000005</v>
      </c>
      <c r="H8263">
        <v>0.56715000000000004</v>
      </c>
      <c r="I8263">
        <v>0.19894999999999999</v>
      </c>
      <c r="J8263">
        <v>0.70415000000000005</v>
      </c>
      <c r="K8263">
        <v>0.20974999999999999</v>
      </c>
      <c r="L8263">
        <v>0.23465</v>
      </c>
    </row>
    <row r="8264" spans="1:12" x14ac:dyDescent="0.3">
      <c r="A8264">
        <v>8263</v>
      </c>
      <c r="B8264">
        <v>0.82625000000000004</v>
      </c>
      <c r="C8264">
        <v>0.74675000000000002</v>
      </c>
      <c r="D8264">
        <v>1.035E-2</v>
      </c>
      <c r="E8264">
        <v>0.40284999999999999</v>
      </c>
      <c r="F8264">
        <v>0.89644999999999997</v>
      </c>
      <c r="G8264">
        <v>0.86345000000000005</v>
      </c>
      <c r="H8264">
        <v>0.58414999999999995</v>
      </c>
      <c r="I8264">
        <v>0.35794999999999999</v>
      </c>
      <c r="J8264">
        <v>0.49945000000000001</v>
      </c>
      <c r="K8264">
        <v>0.57584999999999997</v>
      </c>
      <c r="L8264">
        <v>0.31705</v>
      </c>
    </row>
    <row r="8265" spans="1:12" x14ac:dyDescent="0.3">
      <c r="A8265">
        <v>8264</v>
      </c>
      <c r="B8265">
        <v>0.82635000000000003</v>
      </c>
      <c r="C8265">
        <v>0.40605000000000002</v>
      </c>
      <c r="D8265">
        <v>4.4850000000000001E-2</v>
      </c>
      <c r="E8265">
        <v>0.28265000000000001</v>
      </c>
      <c r="F8265">
        <v>0.87514999999999998</v>
      </c>
      <c r="G8265">
        <v>0.18765000000000001</v>
      </c>
      <c r="H8265">
        <v>0.16725000000000001</v>
      </c>
      <c r="I8265">
        <v>0.89975000000000005</v>
      </c>
      <c r="J8265">
        <v>0.75324999999999998</v>
      </c>
      <c r="K8265">
        <v>0.28055000000000002</v>
      </c>
      <c r="L8265">
        <v>0.68045</v>
      </c>
    </row>
    <row r="8266" spans="1:12" x14ac:dyDescent="0.3">
      <c r="A8266">
        <v>8265</v>
      </c>
      <c r="B8266">
        <v>0.82645000000000002</v>
      </c>
      <c r="C8266">
        <v>0.47125</v>
      </c>
      <c r="D8266">
        <v>0.46184999999999998</v>
      </c>
      <c r="E8266">
        <v>0.27784999999999999</v>
      </c>
      <c r="F8266">
        <v>0.57555000000000001</v>
      </c>
      <c r="G8266">
        <v>0.70935000000000004</v>
      </c>
      <c r="H8266">
        <v>0.98414999999999997</v>
      </c>
      <c r="I8266">
        <v>0.26924999999999999</v>
      </c>
      <c r="J8266">
        <v>0.85955000000000004</v>
      </c>
      <c r="K8266">
        <v>0.61765000000000003</v>
      </c>
      <c r="L8266">
        <v>0.14324999999999999</v>
      </c>
    </row>
    <row r="8267" spans="1:12" x14ac:dyDescent="0.3">
      <c r="A8267">
        <v>8266</v>
      </c>
      <c r="B8267">
        <v>0.82655000000000001</v>
      </c>
      <c r="C8267">
        <v>0.98924999999999996</v>
      </c>
      <c r="D8267">
        <v>0.96165</v>
      </c>
      <c r="E8267">
        <v>0.55684999999999996</v>
      </c>
      <c r="F8267">
        <v>0.23435</v>
      </c>
      <c r="G8267">
        <v>0.11365</v>
      </c>
      <c r="H8267">
        <v>0.57984999999999998</v>
      </c>
      <c r="I8267">
        <v>0.70814999999999995</v>
      </c>
      <c r="J8267">
        <v>0.20745</v>
      </c>
      <c r="K8267">
        <v>0.17885000000000001</v>
      </c>
      <c r="L8267">
        <v>0.72565000000000002</v>
      </c>
    </row>
    <row r="8268" spans="1:12" x14ac:dyDescent="0.3">
      <c r="A8268">
        <v>8267</v>
      </c>
      <c r="B8268">
        <v>0.82665</v>
      </c>
      <c r="C8268">
        <v>0.96914999999999996</v>
      </c>
      <c r="D8268">
        <v>0.79505000000000003</v>
      </c>
      <c r="E8268">
        <v>0.99985000000000002</v>
      </c>
      <c r="F8268">
        <v>0.24404999999999999</v>
      </c>
      <c r="G8268">
        <v>0.67605000000000004</v>
      </c>
      <c r="H8268">
        <v>0.80184999999999995</v>
      </c>
      <c r="I8268">
        <v>0.60075000000000001</v>
      </c>
      <c r="J8268">
        <v>0.62095</v>
      </c>
      <c r="K8268">
        <v>0.67215000000000003</v>
      </c>
      <c r="L8268">
        <v>0.87875000000000003</v>
      </c>
    </row>
    <row r="8269" spans="1:12" x14ac:dyDescent="0.3">
      <c r="A8269">
        <v>8268</v>
      </c>
      <c r="B8269">
        <v>0.82674999999999998</v>
      </c>
      <c r="C8269">
        <v>0.73234999999999995</v>
      </c>
      <c r="D8269">
        <v>0.24435000000000001</v>
      </c>
      <c r="E8269">
        <v>0.91754999999999998</v>
      </c>
      <c r="F8269">
        <v>0.52415</v>
      </c>
      <c r="G8269">
        <v>6.8150000000000002E-2</v>
      </c>
      <c r="H8269">
        <v>8.8849999999999998E-2</v>
      </c>
      <c r="I8269">
        <v>0.25595000000000001</v>
      </c>
      <c r="J8269">
        <v>0.60085</v>
      </c>
      <c r="K8269">
        <v>0.66105000000000003</v>
      </c>
      <c r="L8269">
        <v>0.95655000000000001</v>
      </c>
    </row>
    <row r="8270" spans="1:12" x14ac:dyDescent="0.3">
      <c r="A8270">
        <v>8269</v>
      </c>
      <c r="B8270">
        <v>0.82684999999999997</v>
      </c>
      <c r="C8270">
        <v>0.95494999999999997</v>
      </c>
      <c r="D8270">
        <v>0.39315</v>
      </c>
      <c r="E8270">
        <v>0.27544999999999997</v>
      </c>
      <c r="F8270">
        <v>0.18054999999999999</v>
      </c>
      <c r="G8270">
        <v>0.46505000000000002</v>
      </c>
      <c r="H8270">
        <v>0.76415</v>
      </c>
      <c r="I8270">
        <v>8.8450000000000001E-2</v>
      </c>
      <c r="J8270">
        <v>0.25655</v>
      </c>
      <c r="K8270">
        <v>0.27524999999999999</v>
      </c>
      <c r="L8270">
        <v>0.50004999999999999</v>
      </c>
    </row>
    <row r="8271" spans="1:12" x14ac:dyDescent="0.3">
      <c r="A8271">
        <v>8270</v>
      </c>
      <c r="B8271">
        <v>0.82694999999999996</v>
      </c>
      <c r="C8271">
        <v>5.2549999999999999E-2</v>
      </c>
      <c r="D8271">
        <v>0.52815000000000001</v>
      </c>
      <c r="E8271">
        <v>0.73294999999999999</v>
      </c>
      <c r="F8271">
        <v>0.21445</v>
      </c>
      <c r="G8271">
        <v>0.48554999999999998</v>
      </c>
      <c r="H8271">
        <v>0.85024999999999995</v>
      </c>
      <c r="I8271">
        <v>0.85024999999999995</v>
      </c>
      <c r="J8271">
        <v>3.6249999999999998E-2</v>
      </c>
      <c r="K8271">
        <v>0.34844999999999998</v>
      </c>
      <c r="L8271">
        <v>3.6850000000000001E-2</v>
      </c>
    </row>
    <row r="8272" spans="1:12" x14ac:dyDescent="0.3">
      <c r="A8272">
        <v>8271</v>
      </c>
      <c r="B8272">
        <v>0.82704999999999995</v>
      </c>
      <c r="C8272">
        <v>0.15015000000000001</v>
      </c>
      <c r="D8272">
        <v>0.13114999999999999</v>
      </c>
      <c r="E8272">
        <v>0.73734999999999995</v>
      </c>
      <c r="F8272">
        <v>0.73704999999999998</v>
      </c>
      <c r="G8272">
        <v>7.0050000000000001E-2</v>
      </c>
      <c r="H8272">
        <v>0.27355000000000002</v>
      </c>
      <c r="I8272">
        <v>0.67764999999999997</v>
      </c>
      <c r="J8272">
        <v>0.69184999999999997</v>
      </c>
      <c r="K8272">
        <v>3.2849999999999997E-2</v>
      </c>
      <c r="L8272">
        <v>0.48065000000000002</v>
      </c>
    </row>
    <row r="8273" spans="1:12" x14ac:dyDescent="0.3">
      <c r="A8273">
        <v>8272</v>
      </c>
      <c r="B8273">
        <v>0.82715000000000005</v>
      </c>
      <c r="C8273">
        <v>0.56415000000000004</v>
      </c>
      <c r="D8273">
        <v>0.64785000000000004</v>
      </c>
      <c r="E8273">
        <v>0.41134999999999999</v>
      </c>
      <c r="F8273">
        <v>0.37085000000000001</v>
      </c>
      <c r="G8273">
        <v>0.99614999999999998</v>
      </c>
      <c r="H8273">
        <v>0.10975</v>
      </c>
      <c r="I8273">
        <v>0.47875000000000001</v>
      </c>
      <c r="J8273">
        <v>0.22314999999999999</v>
      </c>
      <c r="K8273">
        <v>0.46855000000000002</v>
      </c>
      <c r="L8273">
        <v>0.40194999999999997</v>
      </c>
    </row>
    <row r="8274" spans="1:12" x14ac:dyDescent="0.3">
      <c r="A8274">
        <v>8273</v>
      </c>
      <c r="B8274">
        <v>0.82725000000000004</v>
      </c>
      <c r="C8274">
        <v>0.17355000000000001</v>
      </c>
      <c r="D8274">
        <v>0.21215000000000001</v>
      </c>
      <c r="E8274">
        <v>0.76485000000000003</v>
      </c>
      <c r="F8274">
        <v>0.83694999999999997</v>
      </c>
      <c r="G8274">
        <v>0.64034999999999997</v>
      </c>
      <c r="H8274">
        <v>0.18545</v>
      </c>
      <c r="I8274">
        <v>0.50205</v>
      </c>
      <c r="J8274">
        <v>0.76844999999999997</v>
      </c>
      <c r="K8274">
        <v>0.33174999999999999</v>
      </c>
      <c r="L8274">
        <v>0.56035000000000001</v>
      </c>
    </row>
    <row r="8275" spans="1:12" x14ac:dyDescent="0.3">
      <c r="A8275">
        <v>8274</v>
      </c>
      <c r="B8275">
        <v>0.82735000000000003</v>
      </c>
      <c r="C8275">
        <v>0.20965</v>
      </c>
      <c r="D8275">
        <v>0.95704999999999996</v>
      </c>
      <c r="E8275">
        <v>0.25174999999999997</v>
      </c>
      <c r="F8275">
        <v>0.50665000000000004</v>
      </c>
      <c r="G8275">
        <v>0.21435000000000001</v>
      </c>
      <c r="H8275">
        <v>0.24154999999999999</v>
      </c>
      <c r="I8275">
        <v>0.45384999999999998</v>
      </c>
      <c r="J8275">
        <v>0.75004999999999999</v>
      </c>
      <c r="K8275">
        <v>0.26405000000000001</v>
      </c>
      <c r="L8275">
        <v>0.39974999999999999</v>
      </c>
    </row>
    <row r="8276" spans="1:12" x14ac:dyDescent="0.3">
      <c r="A8276">
        <v>8275</v>
      </c>
      <c r="B8276">
        <v>0.82745000000000002</v>
      </c>
      <c r="C8276">
        <v>0.99704999999999999</v>
      </c>
      <c r="D8276">
        <v>0.11724999999999999</v>
      </c>
      <c r="E8276">
        <v>0.23085</v>
      </c>
      <c r="F8276">
        <v>0.14704999999999999</v>
      </c>
      <c r="G8276">
        <v>0.41794999999999999</v>
      </c>
      <c r="H8276">
        <v>0.82945000000000002</v>
      </c>
      <c r="I8276">
        <v>0.55474999999999997</v>
      </c>
      <c r="J8276">
        <v>0.28025</v>
      </c>
      <c r="K8276">
        <v>0.84875</v>
      </c>
      <c r="L8276">
        <v>0.72494999999999998</v>
      </c>
    </row>
    <row r="8277" spans="1:12" x14ac:dyDescent="0.3">
      <c r="A8277">
        <v>8276</v>
      </c>
      <c r="B8277">
        <v>0.82755000000000001</v>
      </c>
      <c r="C8277">
        <v>6.5850000000000006E-2</v>
      </c>
      <c r="D8277">
        <v>0.41965000000000002</v>
      </c>
      <c r="E8277">
        <v>0.24825</v>
      </c>
      <c r="F8277">
        <v>0.25264999999999999</v>
      </c>
      <c r="G8277">
        <v>0.75985000000000003</v>
      </c>
      <c r="H8277">
        <v>8.6849999999999997E-2</v>
      </c>
      <c r="I8277">
        <v>0.49454999999999999</v>
      </c>
      <c r="J8277">
        <v>0.30525000000000002</v>
      </c>
      <c r="K8277">
        <v>0.78295000000000003</v>
      </c>
      <c r="L8277">
        <v>0.99255000000000004</v>
      </c>
    </row>
    <row r="8278" spans="1:12" x14ac:dyDescent="0.3">
      <c r="A8278">
        <v>8277</v>
      </c>
      <c r="B8278">
        <v>0.82765</v>
      </c>
      <c r="C8278">
        <v>0.25974999999999998</v>
      </c>
      <c r="D8278">
        <v>0.88405</v>
      </c>
      <c r="E8278">
        <v>0.77315</v>
      </c>
      <c r="F8278">
        <v>0.72414999999999996</v>
      </c>
      <c r="G8278">
        <v>0.36094999999999999</v>
      </c>
      <c r="H8278">
        <v>0.46715000000000001</v>
      </c>
      <c r="I8278">
        <v>0.82874999999999999</v>
      </c>
      <c r="J8278">
        <v>0.66105000000000003</v>
      </c>
      <c r="K8278">
        <v>0.74365000000000003</v>
      </c>
      <c r="L8278">
        <v>0.70445000000000002</v>
      </c>
    </row>
    <row r="8279" spans="1:12" x14ac:dyDescent="0.3">
      <c r="A8279">
        <v>8278</v>
      </c>
      <c r="B8279">
        <v>0.82774999999999999</v>
      </c>
      <c r="C8279">
        <v>8.3449999999999996E-2</v>
      </c>
      <c r="D8279">
        <v>0.66015000000000001</v>
      </c>
      <c r="E8279">
        <v>0.12245</v>
      </c>
      <c r="F8279">
        <v>2.3949999999999999E-2</v>
      </c>
      <c r="G8279">
        <v>0.41735</v>
      </c>
      <c r="H8279">
        <v>0.97175</v>
      </c>
      <c r="I8279">
        <v>6.3499999999999997E-3</v>
      </c>
      <c r="J8279">
        <v>0.23294999999999999</v>
      </c>
      <c r="K8279">
        <v>0.23085</v>
      </c>
      <c r="L8279">
        <v>0.99124999999999996</v>
      </c>
    </row>
    <row r="8280" spans="1:12" x14ac:dyDescent="0.3">
      <c r="A8280">
        <v>8279</v>
      </c>
      <c r="B8280">
        <v>0.82784999999999997</v>
      </c>
      <c r="C8280">
        <v>0.59225000000000005</v>
      </c>
      <c r="D8280">
        <v>0.54505000000000003</v>
      </c>
      <c r="E8280">
        <v>0.18295</v>
      </c>
      <c r="F8280">
        <v>0.82384999999999997</v>
      </c>
      <c r="G8280">
        <v>0.92195000000000005</v>
      </c>
      <c r="H8280">
        <v>0.49595</v>
      </c>
      <c r="I8280">
        <v>6.275E-2</v>
      </c>
      <c r="J8280">
        <v>0.22825000000000001</v>
      </c>
      <c r="K8280">
        <v>0.54774999999999996</v>
      </c>
      <c r="L8280">
        <v>0.64495000000000002</v>
      </c>
    </row>
    <row r="8281" spans="1:12" x14ac:dyDescent="0.3">
      <c r="A8281">
        <v>8280</v>
      </c>
      <c r="B8281">
        <v>0.82794999999999996</v>
      </c>
      <c r="C8281">
        <v>7.0449999999999999E-2</v>
      </c>
      <c r="D8281">
        <v>0.63815</v>
      </c>
      <c r="E8281">
        <v>0.70735000000000003</v>
      </c>
      <c r="F8281">
        <v>0.76934999999999998</v>
      </c>
      <c r="G8281">
        <v>0.32684999999999997</v>
      </c>
      <c r="H8281">
        <v>0.21884999999999999</v>
      </c>
      <c r="I8281">
        <v>0.23255000000000001</v>
      </c>
      <c r="J8281">
        <v>0.13494999999999999</v>
      </c>
      <c r="K8281">
        <v>0.89834999999999998</v>
      </c>
      <c r="L8281">
        <v>0.55425000000000002</v>
      </c>
    </row>
    <row r="8282" spans="1:12" x14ac:dyDescent="0.3">
      <c r="A8282">
        <v>8281</v>
      </c>
      <c r="B8282">
        <v>0.82804999999999995</v>
      </c>
      <c r="C8282">
        <v>0.82784999999999997</v>
      </c>
      <c r="D8282">
        <v>6.1150000000000003E-2</v>
      </c>
      <c r="E8282">
        <v>0.65354999999999996</v>
      </c>
      <c r="F8282">
        <v>0.69084999999999996</v>
      </c>
      <c r="G8282">
        <v>0.21445</v>
      </c>
      <c r="H8282">
        <v>0.13555</v>
      </c>
      <c r="I8282">
        <v>0.10295</v>
      </c>
      <c r="J8282">
        <v>0.35585</v>
      </c>
      <c r="K8282">
        <v>0.25535000000000002</v>
      </c>
      <c r="L8282">
        <v>1.495E-2</v>
      </c>
    </row>
    <row r="8283" spans="1:12" x14ac:dyDescent="0.3">
      <c r="A8283">
        <v>8282</v>
      </c>
      <c r="B8283">
        <v>0.82815000000000005</v>
      </c>
      <c r="C8283">
        <v>0.57264999999999999</v>
      </c>
      <c r="D8283">
        <v>0.91144999999999998</v>
      </c>
      <c r="E8283">
        <v>0.31314999999999998</v>
      </c>
      <c r="F8283">
        <v>0.85235000000000005</v>
      </c>
      <c r="G8283">
        <v>0.19045000000000001</v>
      </c>
      <c r="H8283">
        <v>0.86545000000000005</v>
      </c>
      <c r="I8283">
        <v>0.90375000000000005</v>
      </c>
      <c r="J8283">
        <v>6.8650000000000003E-2</v>
      </c>
      <c r="K8283">
        <v>0.78305000000000002</v>
      </c>
      <c r="L8283">
        <v>0.71565000000000001</v>
      </c>
    </row>
    <row r="8284" spans="1:12" x14ac:dyDescent="0.3">
      <c r="A8284">
        <v>8283</v>
      </c>
      <c r="B8284">
        <v>0.82825000000000004</v>
      </c>
      <c r="C8284">
        <v>0.93635000000000002</v>
      </c>
      <c r="D8284">
        <v>0.92695000000000005</v>
      </c>
      <c r="E8284">
        <v>0.55225000000000002</v>
      </c>
      <c r="F8284">
        <v>0.97075</v>
      </c>
      <c r="G8284">
        <v>0.66805000000000003</v>
      </c>
      <c r="H8284">
        <v>0.48694999999999999</v>
      </c>
      <c r="I8284">
        <v>0.70894999999999997</v>
      </c>
      <c r="J8284">
        <v>0.20824999999999999</v>
      </c>
      <c r="K8284">
        <v>0.23075000000000001</v>
      </c>
      <c r="L8284">
        <v>0.57225000000000004</v>
      </c>
    </row>
    <row r="8285" spans="1:12" x14ac:dyDescent="0.3">
      <c r="A8285">
        <v>8284</v>
      </c>
      <c r="B8285">
        <v>0.82835000000000003</v>
      </c>
      <c r="C8285">
        <v>0.92335</v>
      </c>
      <c r="D8285">
        <v>0.31324999999999997</v>
      </c>
      <c r="E8285">
        <v>0.25664999999999999</v>
      </c>
      <c r="F8285">
        <v>0.89015</v>
      </c>
      <c r="G8285">
        <v>4.5449999999999997E-2</v>
      </c>
      <c r="H8285">
        <v>0.19725000000000001</v>
      </c>
      <c r="I8285">
        <v>0.15705</v>
      </c>
      <c r="J8285">
        <v>0.30735000000000001</v>
      </c>
      <c r="K8285">
        <v>0.93374999999999997</v>
      </c>
      <c r="L8285">
        <v>0.44624999999999998</v>
      </c>
    </row>
    <row r="8286" spans="1:12" x14ac:dyDescent="0.3">
      <c r="A8286">
        <v>8285</v>
      </c>
      <c r="B8286">
        <v>0.82845000000000002</v>
      </c>
      <c r="C8286">
        <v>0.75555000000000005</v>
      </c>
      <c r="D8286">
        <v>0.27594999999999997</v>
      </c>
      <c r="E8286">
        <v>0.45895000000000002</v>
      </c>
      <c r="F8286">
        <v>0.86385000000000001</v>
      </c>
      <c r="G8286">
        <v>0.38505</v>
      </c>
      <c r="H8286">
        <v>0.91454999999999997</v>
      </c>
      <c r="I8286">
        <v>0.57735000000000003</v>
      </c>
      <c r="J8286">
        <v>0.73765000000000003</v>
      </c>
      <c r="K8286">
        <v>0.13444999999999999</v>
      </c>
      <c r="L8286">
        <v>4.7550000000000002E-2</v>
      </c>
    </row>
    <row r="8287" spans="1:12" x14ac:dyDescent="0.3">
      <c r="A8287">
        <v>8286</v>
      </c>
      <c r="B8287">
        <v>0.82855000000000001</v>
      </c>
      <c r="C8287">
        <v>0.14224999999999999</v>
      </c>
      <c r="D8287">
        <v>0.78705000000000003</v>
      </c>
      <c r="E8287">
        <v>0.47675000000000001</v>
      </c>
      <c r="F8287">
        <v>0.22645000000000001</v>
      </c>
      <c r="G8287">
        <v>1.235E-2</v>
      </c>
      <c r="H8287">
        <v>0.58384999999999998</v>
      </c>
      <c r="I8287">
        <v>0.71465000000000001</v>
      </c>
      <c r="J8287">
        <v>0.93215000000000003</v>
      </c>
      <c r="K8287">
        <v>0.55715000000000003</v>
      </c>
      <c r="L8287">
        <v>0.11905</v>
      </c>
    </row>
    <row r="8288" spans="1:12" x14ac:dyDescent="0.3">
      <c r="A8288">
        <v>8287</v>
      </c>
      <c r="B8288">
        <v>0.82865</v>
      </c>
      <c r="C8288">
        <v>2.215E-2</v>
      </c>
      <c r="D8288">
        <v>0.83755000000000002</v>
      </c>
      <c r="E8288">
        <v>0.79884999999999995</v>
      </c>
      <c r="F8288">
        <v>4.45E-3</v>
      </c>
      <c r="G8288">
        <v>0.58694999999999997</v>
      </c>
      <c r="H8288">
        <v>0.68884999999999996</v>
      </c>
      <c r="I8288">
        <v>0.27034999999999998</v>
      </c>
      <c r="J8288">
        <v>0.68915000000000004</v>
      </c>
      <c r="K8288">
        <v>0.33634999999999998</v>
      </c>
      <c r="L8288">
        <v>0.92315000000000003</v>
      </c>
    </row>
    <row r="8289" spans="1:12" x14ac:dyDescent="0.3">
      <c r="A8289">
        <v>8288</v>
      </c>
      <c r="B8289">
        <v>0.82874999999999999</v>
      </c>
      <c r="C8289">
        <v>0.47865000000000002</v>
      </c>
      <c r="D8289">
        <v>0.65874999999999995</v>
      </c>
      <c r="E8289">
        <v>0.45705000000000001</v>
      </c>
      <c r="F8289">
        <v>0.52654999999999996</v>
      </c>
      <c r="G8289">
        <v>0.53344999999999998</v>
      </c>
      <c r="H8289">
        <v>0.83704999999999996</v>
      </c>
      <c r="I8289">
        <v>0.23565</v>
      </c>
      <c r="J8289">
        <v>4.5249999999999999E-2</v>
      </c>
      <c r="K8289">
        <v>0.73334999999999995</v>
      </c>
      <c r="L8289">
        <v>0.76644999999999996</v>
      </c>
    </row>
    <row r="8290" spans="1:12" x14ac:dyDescent="0.3">
      <c r="A8290">
        <v>8289</v>
      </c>
      <c r="B8290">
        <v>0.82884999999999998</v>
      </c>
      <c r="C8290">
        <v>0.85855000000000004</v>
      </c>
      <c r="D8290">
        <v>0.75555000000000005</v>
      </c>
      <c r="E8290">
        <v>0.28935</v>
      </c>
      <c r="F8290">
        <v>0.73565000000000003</v>
      </c>
      <c r="G8290">
        <v>0.17805000000000001</v>
      </c>
      <c r="H8290">
        <v>0.41325000000000001</v>
      </c>
      <c r="I8290">
        <v>0.85724999999999996</v>
      </c>
      <c r="J8290">
        <v>0.86995</v>
      </c>
      <c r="K8290">
        <v>0.70655000000000001</v>
      </c>
      <c r="L8290">
        <v>0.23344999999999999</v>
      </c>
    </row>
    <row r="8291" spans="1:12" x14ac:dyDescent="0.3">
      <c r="A8291">
        <v>8290</v>
      </c>
      <c r="B8291">
        <v>0.82894999999999996</v>
      </c>
      <c r="C8291">
        <v>0.14074999999999999</v>
      </c>
      <c r="D8291">
        <v>0.19464999999999999</v>
      </c>
      <c r="E8291">
        <v>1.8450000000000001E-2</v>
      </c>
      <c r="F8291">
        <v>0.56305000000000005</v>
      </c>
      <c r="G8291">
        <v>0.10285</v>
      </c>
      <c r="H8291">
        <v>0.95425000000000004</v>
      </c>
      <c r="I8291">
        <v>0.31245000000000001</v>
      </c>
      <c r="J8291">
        <v>0.28965000000000002</v>
      </c>
      <c r="K8291">
        <v>0.75414999999999999</v>
      </c>
      <c r="L8291">
        <v>0.23774999999999999</v>
      </c>
    </row>
    <row r="8292" spans="1:12" x14ac:dyDescent="0.3">
      <c r="A8292">
        <v>8291</v>
      </c>
      <c r="B8292">
        <v>0.82904999999999995</v>
      </c>
      <c r="C8292">
        <v>0.69635000000000002</v>
      </c>
      <c r="D8292">
        <v>0.92325000000000002</v>
      </c>
      <c r="E8292">
        <v>0.30425000000000002</v>
      </c>
      <c r="F8292">
        <v>0.69664999999999999</v>
      </c>
      <c r="G8292">
        <v>0.16414999999999999</v>
      </c>
      <c r="H8292">
        <v>0.67305000000000004</v>
      </c>
      <c r="I8292">
        <v>9.0550000000000005E-2</v>
      </c>
      <c r="J8292">
        <v>0.73134999999999994</v>
      </c>
      <c r="K8292">
        <v>0.36945</v>
      </c>
      <c r="L8292">
        <v>0.71804999999999997</v>
      </c>
    </row>
    <row r="8293" spans="1:12" x14ac:dyDescent="0.3">
      <c r="A8293">
        <v>8292</v>
      </c>
      <c r="B8293">
        <v>0.82915000000000005</v>
      </c>
      <c r="C8293">
        <v>0.10395</v>
      </c>
      <c r="D8293">
        <v>0.17845</v>
      </c>
      <c r="E8293">
        <v>0.61395</v>
      </c>
      <c r="F8293">
        <v>0.28305000000000002</v>
      </c>
      <c r="G8293">
        <v>0.89165000000000005</v>
      </c>
      <c r="H8293">
        <v>0.52854999999999996</v>
      </c>
      <c r="I8293">
        <v>0.50375000000000003</v>
      </c>
      <c r="J8293">
        <v>0.39665</v>
      </c>
      <c r="K8293">
        <v>7.4649999999999994E-2</v>
      </c>
      <c r="L8293">
        <v>0.19195000000000001</v>
      </c>
    </row>
    <row r="8294" spans="1:12" x14ac:dyDescent="0.3">
      <c r="A8294">
        <v>8293</v>
      </c>
      <c r="B8294">
        <v>0.82925000000000004</v>
      </c>
      <c r="C8294">
        <v>0.28234999999999999</v>
      </c>
      <c r="D8294">
        <v>0.60194999999999999</v>
      </c>
      <c r="E8294">
        <v>0.81254999999999999</v>
      </c>
      <c r="F8294">
        <v>0.17824999999999999</v>
      </c>
      <c r="G8294">
        <v>0.66715000000000002</v>
      </c>
      <c r="H8294">
        <v>0.70045000000000002</v>
      </c>
      <c r="I8294">
        <v>6.7449999999999996E-2</v>
      </c>
      <c r="J8294">
        <v>0.22355</v>
      </c>
      <c r="K8294">
        <v>0.20275000000000001</v>
      </c>
      <c r="L8294">
        <v>0.90275000000000005</v>
      </c>
    </row>
    <row r="8295" spans="1:12" x14ac:dyDescent="0.3">
      <c r="A8295">
        <v>8294</v>
      </c>
      <c r="B8295">
        <v>0.82935000000000003</v>
      </c>
      <c r="C8295">
        <v>0.69115000000000004</v>
      </c>
      <c r="D8295">
        <v>0.79384999999999994</v>
      </c>
      <c r="E8295">
        <v>0.17895</v>
      </c>
      <c r="F8295">
        <v>0.32445000000000002</v>
      </c>
      <c r="G8295">
        <v>0.60585</v>
      </c>
      <c r="H8295">
        <v>0.66354999999999997</v>
      </c>
      <c r="I8295">
        <v>0.17745</v>
      </c>
      <c r="J8295">
        <v>0.60055000000000003</v>
      </c>
      <c r="K8295">
        <v>0.84304999999999997</v>
      </c>
      <c r="L8295">
        <v>0.17874999999999999</v>
      </c>
    </row>
    <row r="8296" spans="1:12" x14ac:dyDescent="0.3">
      <c r="A8296">
        <v>8295</v>
      </c>
      <c r="B8296">
        <v>0.82945000000000002</v>
      </c>
      <c r="C8296">
        <v>0.80654999999999999</v>
      </c>
      <c r="D8296">
        <v>0.35115000000000002</v>
      </c>
      <c r="E8296">
        <v>0.27084999999999998</v>
      </c>
      <c r="F8296">
        <v>0.86514999999999997</v>
      </c>
      <c r="G8296">
        <v>0.89095000000000002</v>
      </c>
      <c r="H8296">
        <v>0.72435000000000005</v>
      </c>
      <c r="I8296">
        <v>0.46665000000000001</v>
      </c>
      <c r="J8296">
        <v>0.77124999999999999</v>
      </c>
      <c r="K8296">
        <v>0.17515</v>
      </c>
      <c r="L8296">
        <v>0.76665000000000005</v>
      </c>
    </row>
    <row r="8297" spans="1:12" x14ac:dyDescent="0.3">
      <c r="A8297">
        <v>8296</v>
      </c>
      <c r="B8297">
        <v>0.82955000000000001</v>
      </c>
      <c r="C8297">
        <v>0.84735000000000005</v>
      </c>
      <c r="D8297">
        <v>0.29175000000000001</v>
      </c>
      <c r="E8297">
        <v>0.19994999999999999</v>
      </c>
      <c r="F8297">
        <v>0.33515</v>
      </c>
      <c r="G8297">
        <v>0.82164999999999999</v>
      </c>
      <c r="H8297">
        <v>0.94655</v>
      </c>
      <c r="I8297">
        <v>0.17655000000000001</v>
      </c>
      <c r="J8297">
        <v>0.81825000000000003</v>
      </c>
      <c r="K8297">
        <v>0.38635000000000003</v>
      </c>
      <c r="L8297">
        <v>0.23674999999999999</v>
      </c>
    </row>
    <row r="8298" spans="1:12" x14ac:dyDescent="0.3">
      <c r="A8298">
        <v>8297</v>
      </c>
      <c r="B8298">
        <v>0.82965</v>
      </c>
      <c r="C8298">
        <v>0.14415</v>
      </c>
      <c r="D8298">
        <v>0.61094999999999999</v>
      </c>
      <c r="E8298">
        <v>6.5850000000000006E-2</v>
      </c>
      <c r="F8298">
        <v>0.39824999999999999</v>
      </c>
      <c r="G8298">
        <v>4.1250000000000002E-2</v>
      </c>
      <c r="H8298">
        <v>0.37964999999999999</v>
      </c>
      <c r="I8298">
        <v>0.67035</v>
      </c>
      <c r="J8298">
        <v>0.68164999999999998</v>
      </c>
      <c r="K8298">
        <v>0.23744999999999999</v>
      </c>
      <c r="L8298">
        <v>0.55074999999999996</v>
      </c>
    </row>
    <row r="8299" spans="1:12" x14ac:dyDescent="0.3">
      <c r="A8299">
        <v>8298</v>
      </c>
      <c r="B8299">
        <v>0.82974999999999999</v>
      </c>
      <c r="C8299">
        <v>0.52885000000000004</v>
      </c>
      <c r="D8299">
        <v>0.85455000000000003</v>
      </c>
      <c r="E8299">
        <v>0.81594999999999995</v>
      </c>
      <c r="F8299">
        <v>0.59704999999999997</v>
      </c>
      <c r="G8299">
        <v>0.10525</v>
      </c>
      <c r="H8299">
        <v>0.44874999999999998</v>
      </c>
      <c r="I8299">
        <v>0.96045000000000003</v>
      </c>
      <c r="J8299">
        <v>9.9250000000000005E-2</v>
      </c>
      <c r="K8299">
        <v>0.47065000000000001</v>
      </c>
      <c r="L8299">
        <v>0.78935</v>
      </c>
    </row>
    <row r="8300" spans="1:12" x14ac:dyDescent="0.3">
      <c r="A8300">
        <v>8299</v>
      </c>
      <c r="B8300">
        <v>0.82984999999999998</v>
      </c>
      <c r="C8300">
        <v>0.80005000000000004</v>
      </c>
      <c r="D8300">
        <v>0.75234999999999996</v>
      </c>
      <c r="E8300">
        <v>0.53274999999999995</v>
      </c>
      <c r="F8300">
        <v>0.85885</v>
      </c>
      <c r="G8300">
        <v>0.79125000000000001</v>
      </c>
      <c r="H8300">
        <v>0.16355</v>
      </c>
      <c r="I8300">
        <v>0.23905000000000001</v>
      </c>
      <c r="J8300">
        <v>0.33165</v>
      </c>
      <c r="K8300">
        <v>0.11735</v>
      </c>
      <c r="L8300">
        <v>0.77715000000000001</v>
      </c>
    </row>
    <row r="8301" spans="1:12" x14ac:dyDescent="0.3">
      <c r="A8301">
        <v>8300</v>
      </c>
      <c r="B8301">
        <v>0.82994999999999997</v>
      </c>
      <c r="C8301">
        <v>0.46525</v>
      </c>
      <c r="D8301">
        <v>0.39555000000000001</v>
      </c>
      <c r="E8301">
        <v>0.86124999999999996</v>
      </c>
      <c r="F8301">
        <v>0.89834999999999998</v>
      </c>
      <c r="G8301">
        <v>0.29435</v>
      </c>
      <c r="H8301">
        <v>0.28375</v>
      </c>
      <c r="I8301">
        <v>0.63324999999999998</v>
      </c>
      <c r="J8301">
        <v>0.69904999999999995</v>
      </c>
      <c r="K8301">
        <v>0.74695</v>
      </c>
      <c r="L8301">
        <v>0.42795</v>
      </c>
    </row>
    <row r="8302" spans="1:12" x14ac:dyDescent="0.3">
      <c r="A8302">
        <v>8301</v>
      </c>
      <c r="B8302">
        <v>0.83004999999999995</v>
      </c>
      <c r="C8302">
        <v>0.86024999999999996</v>
      </c>
      <c r="D8302">
        <v>0.19905</v>
      </c>
      <c r="E8302">
        <v>0.88344999999999996</v>
      </c>
      <c r="F8302">
        <v>0.18734999999999999</v>
      </c>
      <c r="G8302">
        <v>0.76524999999999999</v>
      </c>
      <c r="H8302">
        <v>5.7149999999999999E-2</v>
      </c>
      <c r="I8302">
        <v>0.84635000000000005</v>
      </c>
      <c r="J8302">
        <v>0.34225</v>
      </c>
      <c r="K8302">
        <v>0.17874999999999999</v>
      </c>
      <c r="L8302">
        <v>0.88085000000000002</v>
      </c>
    </row>
    <row r="8303" spans="1:12" x14ac:dyDescent="0.3">
      <c r="A8303">
        <v>8302</v>
      </c>
      <c r="B8303">
        <v>0.83015000000000005</v>
      </c>
      <c r="C8303">
        <v>0.36635000000000001</v>
      </c>
      <c r="D8303">
        <v>0.24845</v>
      </c>
      <c r="E8303">
        <v>0.56964999999999999</v>
      </c>
      <c r="F8303">
        <v>0.57515000000000005</v>
      </c>
      <c r="G8303">
        <v>0.82325000000000004</v>
      </c>
      <c r="H8303">
        <v>0.31874999999999998</v>
      </c>
      <c r="I8303">
        <v>0.96384999999999998</v>
      </c>
      <c r="J8303">
        <v>0.11685</v>
      </c>
      <c r="K8303">
        <v>0.21895000000000001</v>
      </c>
      <c r="L8303">
        <v>2.4750000000000001E-2</v>
      </c>
    </row>
    <row r="8304" spans="1:12" x14ac:dyDescent="0.3">
      <c r="A8304">
        <v>8303</v>
      </c>
      <c r="B8304">
        <v>0.83025000000000004</v>
      </c>
      <c r="C8304">
        <v>0.90395000000000003</v>
      </c>
      <c r="D8304">
        <v>0.12545000000000001</v>
      </c>
      <c r="E8304">
        <v>0.25555</v>
      </c>
      <c r="F8304">
        <v>8.1949999999999995E-2</v>
      </c>
      <c r="G8304">
        <v>0.54974999999999996</v>
      </c>
      <c r="H8304">
        <v>0.30435000000000001</v>
      </c>
      <c r="I8304">
        <v>0.93774999999999997</v>
      </c>
      <c r="J8304">
        <v>0.23935000000000001</v>
      </c>
      <c r="K8304">
        <v>0.95115000000000005</v>
      </c>
      <c r="L8304">
        <v>0.30075000000000002</v>
      </c>
    </row>
    <row r="8305" spans="1:12" x14ac:dyDescent="0.3">
      <c r="A8305">
        <v>8304</v>
      </c>
      <c r="B8305">
        <v>0.83035000000000003</v>
      </c>
      <c r="C8305">
        <v>0.12504999999999999</v>
      </c>
      <c r="D8305">
        <v>0.70474999999999999</v>
      </c>
      <c r="E8305">
        <v>0.59714999999999996</v>
      </c>
      <c r="F8305">
        <v>0.17175000000000001</v>
      </c>
      <c r="G8305">
        <v>0.37554999999999999</v>
      </c>
      <c r="H8305">
        <v>0.55705000000000005</v>
      </c>
      <c r="I8305">
        <v>8.4499999999999992E-3</v>
      </c>
      <c r="J8305">
        <v>0.68305000000000005</v>
      </c>
      <c r="K8305">
        <v>0.72065000000000001</v>
      </c>
      <c r="L8305">
        <v>0.60794999999999999</v>
      </c>
    </row>
    <row r="8306" spans="1:12" x14ac:dyDescent="0.3">
      <c r="A8306">
        <v>8305</v>
      </c>
      <c r="B8306">
        <v>0.83045000000000002</v>
      </c>
      <c r="C8306">
        <v>9.6850000000000006E-2</v>
      </c>
      <c r="D8306">
        <v>0.29294999999999999</v>
      </c>
      <c r="E8306">
        <v>0.52275000000000005</v>
      </c>
      <c r="F8306">
        <v>0.60445000000000004</v>
      </c>
      <c r="G8306">
        <v>0.64875000000000005</v>
      </c>
      <c r="H8306">
        <v>0.72004999999999997</v>
      </c>
      <c r="I8306">
        <v>0.34484999999999999</v>
      </c>
      <c r="J8306">
        <v>0.50565000000000004</v>
      </c>
      <c r="K8306">
        <v>0.12565000000000001</v>
      </c>
      <c r="L8306">
        <v>4.8849999999999998E-2</v>
      </c>
    </row>
    <row r="8307" spans="1:12" x14ac:dyDescent="0.3">
      <c r="A8307">
        <v>8306</v>
      </c>
      <c r="B8307">
        <v>0.83055000000000001</v>
      </c>
      <c r="C8307">
        <v>3.755E-2</v>
      </c>
      <c r="D8307">
        <v>0.93425000000000002</v>
      </c>
      <c r="E8307">
        <v>0.15565000000000001</v>
      </c>
      <c r="F8307">
        <v>0.26565</v>
      </c>
      <c r="G8307">
        <v>0.33875</v>
      </c>
      <c r="H8307">
        <v>3.7499999999999999E-3</v>
      </c>
      <c r="I8307">
        <v>0.41175</v>
      </c>
      <c r="J8307">
        <v>5.2449999999999997E-2</v>
      </c>
      <c r="K8307">
        <v>0.13494999999999999</v>
      </c>
      <c r="L8307">
        <v>0.89415</v>
      </c>
    </row>
    <row r="8308" spans="1:12" x14ac:dyDescent="0.3">
      <c r="A8308">
        <v>8307</v>
      </c>
      <c r="B8308">
        <v>0.83065</v>
      </c>
      <c r="C8308">
        <v>0.21834999999999999</v>
      </c>
      <c r="D8308">
        <v>0.61285000000000001</v>
      </c>
      <c r="E8308">
        <v>0.40675</v>
      </c>
      <c r="F8308">
        <v>0.60055000000000003</v>
      </c>
      <c r="G8308">
        <v>0.96625000000000005</v>
      </c>
      <c r="H8308">
        <v>0.98995</v>
      </c>
      <c r="I8308">
        <v>0.35225000000000001</v>
      </c>
      <c r="J8308">
        <v>8.6650000000000005E-2</v>
      </c>
      <c r="K8308">
        <v>0.75265000000000004</v>
      </c>
      <c r="L8308">
        <v>0.30804999999999999</v>
      </c>
    </row>
    <row r="8309" spans="1:12" x14ac:dyDescent="0.3">
      <c r="A8309">
        <v>8308</v>
      </c>
      <c r="B8309">
        <v>0.83074999999999999</v>
      </c>
      <c r="C8309">
        <v>0.85024999999999995</v>
      </c>
      <c r="D8309">
        <v>0.10205</v>
      </c>
      <c r="E8309">
        <v>0.27925</v>
      </c>
      <c r="F8309">
        <v>0.42404999999999998</v>
      </c>
      <c r="G8309">
        <v>0.18415000000000001</v>
      </c>
      <c r="H8309">
        <v>0.35885</v>
      </c>
      <c r="I8309">
        <v>0.55945</v>
      </c>
      <c r="J8309">
        <v>0.45174999999999998</v>
      </c>
      <c r="K8309">
        <v>0.93284999999999996</v>
      </c>
      <c r="L8309">
        <v>0.65885000000000005</v>
      </c>
    </row>
    <row r="8310" spans="1:12" x14ac:dyDescent="0.3">
      <c r="A8310">
        <v>8309</v>
      </c>
      <c r="B8310">
        <v>0.83084999999999998</v>
      </c>
      <c r="C8310">
        <v>3.465E-2</v>
      </c>
      <c r="D8310">
        <v>0.55484999999999995</v>
      </c>
      <c r="E8310">
        <v>0.19064999999999999</v>
      </c>
      <c r="F8310">
        <v>6.5949999999999995E-2</v>
      </c>
      <c r="G8310">
        <v>0.27875</v>
      </c>
      <c r="H8310">
        <v>0.79135</v>
      </c>
      <c r="I8310">
        <v>0.28384999999999999</v>
      </c>
      <c r="J8310">
        <v>0.11525000000000001</v>
      </c>
      <c r="K8310">
        <v>0.75675000000000003</v>
      </c>
      <c r="L8310">
        <v>3.1649999999999998E-2</v>
      </c>
    </row>
    <row r="8311" spans="1:12" x14ac:dyDescent="0.3">
      <c r="A8311">
        <v>8310</v>
      </c>
      <c r="B8311">
        <v>0.83094999999999997</v>
      </c>
      <c r="C8311">
        <v>0.94455</v>
      </c>
      <c r="D8311">
        <v>0.77095000000000002</v>
      </c>
      <c r="E8311">
        <v>5.9450000000000003E-2</v>
      </c>
      <c r="F8311">
        <v>0.93905000000000005</v>
      </c>
      <c r="G8311">
        <v>2.2950000000000002E-2</v>
      </c>
      <c r="H8311">
        <v>0.57955000000000001</v>
      </c>
      <c r="I8311">
        <v>0.89354999999999996</v>
      </c>
      <c r="J8311">
        <v>1.8350000000000002E-2</v>
      </c>
      <c r="K8311">
        <v>0.20805000000000001</v>
      </c>
      <c r="L8311">
        <v>0.62744999999999995</v>
      </c>
    </row>
    <row r="8312" spans="1:12" x14ac:dyDescent="0.3">
      <c r="A8312">
        <v>8311</v>
      </c>
      <c r="B8312">
        <v>0.83104999999999996</v>
      </c>
      <c r="C8312">
        <v>5.6649999999999999E-2</v>
      </c>
      <c r="D8312">
        <v>0.64544999999999997</v>
      </c>
      <c r="E8312">
        <v>6.5250000000000002E-2</v>
      </c>
      <c r="F8312">
        <v>0.57755000000000001</v>
      </c>
      <c r="G8312">
        <v>0.60624999999999996</v>
      </c>
      <c r="H8312">
        <v>5.8450000000000002E-2</v>
      </c>
      <c r="I8312">
        <v>0.39034999999999997</v>
      </c>
      <c r="J8312">
        <v>0.54295000000000004</v>
      </c>
      <c r="K8312">
        <v>0.67825000000000002</v>
      </c>
      <c r="L8312">
        <v>0.67235</v>
      </c>
    </row>
    <row r="8313" spans="1:12" x14ac:dyDescent="0.3">
      <c r="A8313">
        <v>8312</v>
      </c>
      <c r="B8313">
        <v>0.83115000000000006</v>
      </c>
      <c r="C8313">
        <v>0.22534999999999999</v>
      </c>
      <c r="D8313">
        <v>0.14415</v>
      </c>
      <c r="E8313">
        <v>0.86814999999999998</v>
      </c>
      <c r="F8313">
        <v>0.22115000000000001</v>
      </c>
      <c r="G8313">
        <v>0.19184999999999999</v>
      </c>
      <c r="H8313">
        <v>0.92974999999999997</v>
      </c>
      <c r="I8313">
        <v>0.32145000000000001</v>
      </c>
      <c r="J8313">
        <v>0.99995000000000001</v>
      </c>
      <c r="K8313">
        <v>0.19505</v>
      </c>
      <c r="L8313">
        <v>0.88505</v>
      </c>
    </row>
    <row r="8314" spans="1:12" x14ac:dyDescent="0.3">
      <c r="A8314">
        <v>8313</v>
      </c>
      <c r="B8314">
        <v>0.83125000000000004</v>
      </c>
      <c r="C8314">
        <v>0.70684999999999998</v>
      </c>
      <c r="D8314">
        <v>0.67495000000000005</v>
      </c>
      <c r="E8314">
        <v>0.60614999999999997</v>
      </c>
      <c r="F8314">
        <v>0.76065000000000005</v>
      </c>
      <c r="G8314">
        <v>0.92584999999999995</v>
      </c>
      <c r="H8314">
        <v>0.92125000000000001</v>
      </c>
      <c r="I8314">
        <v>4.215E-2</v>
      </c>
      <c r="J8314">
        <v>0.71675</v>
      </c>
      <c r="K8314">
        <v>0.62765000000000004</v>
      </c>
      <c r="L8314">
        <v>9.2749999999999999E-2</v>
      </c>
    </row>
    <row r="8315" spans="1:12" x14ac:dyDescent="0.3">
      <c r="A8315">
        <v>8314</v>
      </c>
      <c r="B8315">
        <v>0.83135000000000003</v>
      </c>
      <c r="C8315">
        <v>0.89934999999999998</v>
      </c>
      <c r="D8315">
        <v>6.225E-2</v>
      </c>
      <c r="E8315">
        <v>0.35885</v>
      </c>
      <c r="F8315">
        <v>0.23465</v>
      </c>
      <c r="G8315">
        <v>0.63624999999999998</v>
      </c>
      <c r="H8315">
        <v>3.6549999999999999E-2</v>
      </c>
      <c r="I8315">
        <v>0.31605</v>
      </c>
      <c r="J8315">
        <v>0.55925000000000002</v>
      </c>
      <c r="K8315">
        <v>0.19525000000000001</v>
      </c>
      <c r="L8315">
        <v>0.98314999999999997</v>
      </c>
    </row>
    <row r="8316" spans="1:12" x14ac:dyDescent="0.3">
      <c r="A8316">
        <v>8315</v>
      </c>
      <c r="B8316">
        <v>0.83145000000000002</v>
      </c>
      <c r="C8316">
        <v>0.87465000000000004</v>
      </c>
      <c r="D8316">
        <v>0.39174999999999999</v>
      </c>
      <c r="E8316">
        <v>0.95115000000000005</v>
      </c>
      <c r="F8316">
        <v>0.67774999999999996</v>
      </c>
      <c r="G8316">
        <v>0.66574999999999995</v>
      </c>
      <c r="H8316">
        <v>0.48135</v>
      </c>
      <c r="I8316">
        <v>0.54684999999999995</v>
      </c>
      <c r="J8316">
        <v>0.77654999999999996</v>
      </c>
      <c r="K8316">
        <v>0.65795000000000003</v>
      </c>
      <c r="L8316">
        <v>6.2850000000000003E-2</v>
      </c>
    </row>
    <row r="8317" spans="1:12" x14ac:dyDescent="0.3">
      <c r="A8317">
        <v>8316</v>
      </c>
      <c r="B8317">
        <v>0.83155000000000001</v>
      </c>
      <c r="C8317">
        <v>0.53554999999999997</v>
      </c>
      <c r="D8317">
        <v>0.12864999999999999</v>
      </c>
      <c r="E8317">
        <v>0.13955000000000001</v>
      </c>
      <c r="F8317">
        <v>3.705E-2</v>
      </c>
      <c r="G8317">
        <v>0.71914999999999996</v>
      </c>
      <c r="H8317">
        <v>0.76075000000000004</v>
      </c>
      <c r="I8317">
        <v>0.44895000000000002</v>
      </c>
      <c r="J8317">
        <v>0.69645000000000001</v>
      </c>
      <c r="K8317">
        <v>0.53764999999999996</v>
      </c>
      <c r="L8317">
        <v>0.83694999999999997</v>
      </c>
    </row>
    <row r="8318" spans="1:12" x14ac:dyDescent="0.3">
      <c r="A8318">
        <v>8317</v>
      </c>
      <c r="B8318">
        <v>0.83165</v>
      </c>
      <c r="C8318">
        <v>0.53264999999999996</v>
      </c>
      <c r="D8318">
        <v>0.76415</v>
      </c>
      <c r="E8318">
        <v>0.57904999999999995</v>
      </c>
      <c r="F8318">
        <v>0.92254999999999998</v>
      </c>
      <c r="G8318">
        <v>4.9050000000000003E-2</v>
      </c>
      <c r="H8318">
        <v>0.44714999999999999</v>
      </c>
      <c r="I8318">
        <v>0.41034999999999999</v>
      </c>
      <c r="J8318">
        <v>0.67615000000000003</v>
      </c>
      <c r="K8318">
        <v>0.22795000000000001</v>
      </c>
      <c r="L8318">
        <v>0.76805000000000001</v>
      </c>
    </row>
    <row r="8319" spans="1:12" x14ac:dyDescent="0.3">
      <c r="A8319">
        <v>8318</v>
      </c>
      <c r="B8319">
        <v>0.83174999999999999</v>
      </c>
      <c r="C8319">
        <v>0.75014999999999998</v>
      </c>
      <c r="D8319">
        <v>0.98765000000000003</v>
      </c>
      <c r="E8319">
        <v>0.81015000000000004</v>
      </c>
      <c r="F8319">
        <v>0.95204999999999995</v>
      </c>
      <c r="G8319">
        <v>0.52744999999999997</v>
      </c>
      <c r="H8319">
        <v>0.44664999999999999</v>
      </c>
      <c r="I8319">
        <v>0.97955000000000003</v>
      </c>
      <c r="J8319">
        <v>0.58084999999999998</v>
      </c>
      <c r="K8319">
        <v>7.6649999999999996E-2</v>
      </c>
      <c r="L8319">
        <v>0.29704999999999998</v>
      </c>
    </row>
    <row r="8320" spans="1:12" x14ac:dyDescent="0.3">
      <c r="A8320">
        <v>8319</v>
      </c>
      <c r="B8320">
        <v>0.83184999999999998</v>
      </c>
      <c r="C8320">
        <v>0.35144999999999998</v>
      </c>
      <c r="D8320">
        <v>0.69174999999999998</v>
      </c>
      <c r="E8320">
        <v>0.93274999999999997</v>
      </c>
      <c r="F8320">
        <v>3.5E-4</v>
      </c>
      <c r="G8320">
        <v>0.68205000000000005</v>
      </c>
      <c r="H8320">
        <v>0.33305000000000001</v>
      </c>
      <c r="I8320">
        <v>0.23275000000000001</v>
      </c>
      <c r="J8320">
        <v>0.86504999999999999</v>
      </c>
      <c r="K8320">
        <v>0.89285000000000003</v>
      </c>
      <c r="L8320">
        <v>0.78705000000000003</v>
      </c>
    </row>
    <row r="8321" spans="1:12" x14ac:dyDescent="0.3">
      <c r="A8321">
        <v>8320</v>
      </c>
      <c r="B8321">
        <v>0.83194999999999997</v>
      </c>
      <c r="C8321">
        <v>0.93374999999999997</v>
      </c>
      <c r="D8321">
        <v>0.46965000000000001</v>
      </c>
      <c r="E8321">
        <v>0.56745000000000001</v>
      </c>
      <c r="F8321">
        <v>0.59435000000000004</v>
      </c>
      <c r="G8321">
        <v>0.42525000000000002</v>
      </c>
      <c r="H8321">
        <v>0.17824999999999999</v>
      </c>
      <c r="I8321">
        <v>0.78154999999999997</v>
      </c>
      <c r="J8321">
        <v>0.64685000000000004</v>
      </c>
      <c r="K8321">
        <v>5.5849999999999997E-2</v>
      </c>
      <c r="L8321">
        <v>0.92874999999999996</v>
      </c>
    </row>
    <row r="8322" spans="1:12" x14ac:dyDescent="0.3">
      <c r="A8322">
        <v>8321</v>
      </c>
      <c r="B8322">
        <v>0.83204999999999996</v>
      </c>
      <c r="C8322">
        <v>0.30795</v>
      </c>
      <c r="D8322">
        <v>0.35804999999999998</v>
      </c>
      <c r="E8322">
        <v>0.36395</v>
      </c>
      <c r="F8322">
        <v>0.87175000000000002</v>
      </c>
      <c r="G8322">
        <v>6.6250000000000003E-2</v>
      </c>
      <c r="H8322">
        <v>0.66054999999999997</v>
      </c>
      <c r="I8322">
        <v>0.16495000000000001</v>
      </c>
      <c r="J8322">
        <v>0.34405000000000002</v>
      </c>
      <c r="K8322">
        <v>0.10904999999999999</v>
      </c>
      <c r="L8322">
        <v>5.6550000000000003E-2</v>
      </c>
    </row>
    <row r="8323" spans="1:12" x14ac:dyDescent="0.3">
      <c r="A8323">
        <v>8322</v>
      </c>
      <c r="B8323">
        <v>0.83214999999999995</v>
      </c>
      <c r="C8323">
        <v>0.23114999999999999</v>
      </c>
      <c r="D8323">
        <v>0.77275000000000005</v>
      </c>
      <c r="E8323">
        <v>0.97094999999999998</v>
      </c>
      <c r="F8323">
        <v>0.39274999999999999</v>
      </c>
      <c r="G8323">
        <v>0.18734999999999999</v>
      </c>
      <c r="H8323">
        <v>9.0450000000000003E-2</v>
      </c>
      <c r="I8323">
        <v>6.6949999999999996E-2</v>
      </c>
      <c r="J8323">
        <v>0.12575</v>
      </c>
      <c r="K8323">
        <v>0.31374999999999997</v>
      </c>
      <c r="L8323">
        <v>0.32765</v>
      </c>
    </row>
    <row r="8324" spans="1:12" x14ac:dyDescent="0.3">
      <c r="A8324">
        <v>8323</v>
      </c>
      <c r="B8324">
        <v>0.83225000000000005</v>
      </c>
      <c r="C8324">
        <v>0.20855000000000001</v>
      </c>
      <c r="D8324">
        <v>0.15855</v>
      </c>
      <c r="E8324">
        <v>0.95955000000000001</v>
      </c>
      <c r="F8324">
        <v>0.97814999999999996</v>
      </c>
      <c r="G8324">
        <v>0.76534999999999997</v>
      </c>
      <c r="H8324">
        <v>0.13694999999999999</v>
      </c>
      <c r="I8324">
        <v>0.93235000000000001</v>
      </c>
      <c r="J8324">
        <v>0.70774999999999999</v>
      </c>
      <c r="K8324">
        <v>0.26915</v>
      </c>
      <c r="L8324">
        <v>0.53885000000000005</v>
      </c>
    </row>
    <row r="8325" spans="1:12" x14ac:dyDescent="0.3">
      <c r="A8325">
        <v>8324</v>
      </c>
      <c r="B8325">
        <v>0.83235000000000003</v>
      </c>
      <c r="C8325">
        <v>0.84025000000000005</v>
      </c>
      <c r="D8325">
        <v>0.40665000000000001</v>
      </c>
      <c r="E8325">
        <v>0.76175000000000004</v>
      </c>
      <c r="F8325">
        <v>0.22714999999999999</v>
      </c>
      <c r="G8325">
        <v>9.5750000000000002E-2</v>
      </c>
      <c r="H8325">
        <v>0.10105</v>
      </c>
      <c r="I8325">
        <v>0.93994999999999995</v>
      </c>
      <c r="J8325">
        <v>0.61224999999999996</v>
      </c>
      <c r="K8325">
        <v>0.38405</v>
      </c>
      <c r="L8325">
        <v>8.9050000000000004E-2</v>
      </c>
    </row>
    <row r="8326" spans="1:12" x14ac:dyDescent="0.3">
      <c r="A8326">
        <v>8325</v>
      </c>
      <c r="B8326">
        <v>0.83245000000000002</v>
      </c>
      <c r="C8326">
        <v>0.55274999999999996</v>
      </c>
      <c r="D8326">
        <v>0.65964999999999996</v>
      </c>
      <c r="E8326">
        <v>0.67054999999999998</v>
      </c>
      <c r="F8326">
        <v>0.31824999999999998</v>
      </c>
      <c r="G8326">
        <v>0.10335</v>
      </c>
      <c r="H8326">
        <v>3.7150000000000002E-2</v>
      </c>
      <c r="I8326">
        <v>0.61475000000000002</v>
      </c>
      <c r="J8326">
        <v>0.63344999999999996</v>
      </c>
      <c r="K8326">
        <v>0.32534999999999997</v>
      </c>
      <c r="L8326">
        <v>0.28694999999999998</v>
      </c>
    </row>
    <row r="8327" spans="1:12" x14ac:dyDescent="0.3">
      <c r="A8327">
        <v>8326</v>
      </c>
      <c r="B8327">
        <v>0.83255000000000001</v>
      </c>
      <c r="C8327">
        <v>8.0250000000000002E-2</v>
      </c>
      <c r="D8327">
        <v>0.27455000000000002</v>
      </c>
      <c r="E8327">
        <v>0.86875000000000002</v>
      </c>
      <c r="F8327">
        <v>0.86234999999999995</v>
      </c>
      <c r="G8327">
        <v>0.11695</v>
      </c>
      <c r="H8327">
        <v>2.2499999999999998E-3</v>
      </c>
      <c r="I8327">
        <v>0.48864999999999997</v>
      </c>
      <c r="J8327">
        <v>0.49485000000000001</v>
      </c>
      <c r="K8327">
        <v>0.63614999999999999</v>
      </c>
      <c r="L8327">
        <v>0.75824999999999998</v>
      </c>
    </row>
    <row r="8328" spans="1:12" x14ac:dyDescent="0.3">
      <c r="A8328">
        <v>8327</v>
      </c>
      <c r="B8328">
        <v>0.83265</v>
      </c>
      <c r="C8328">
        <v>0.10815</v>
      </c>
      <c r="D8328">
        <v>0.66254999999999997</v>
      </c>
      <c r="E8328">
        <v>0.24704999999999999</v>
      </c>
      <c r="F8328">
        <v>0.35125000000000001</v>
      </c>
      <c r="G8328">
        <v>0.43275000000000002</v>
      </c>
      <c r="H8328">
        <v>0.40205000000000002</v>
      </c>
      <c r="I8328">
        <v>0.11835</v>
      </c>
      <c r="J8328">
        <v>0.68905000000000005</v>
      </c>
      <c r="K8328">
        <v>0.24665000000000001</v>
      </c>
      <c r="L8328">
        <v>0.70694999999999997</v>
      </c>
    </row>
    <row r="8329" spans="1:12" x14ac:dyDescent="0.3">
      <c r="A8329">
        <v>8328</v>
      </c>
      <c r="B8329">
        <v>0.83274999999999999</v>
      </c>
      <c r="C8329">
        <v>0.84945000000000004</v>
      </c>
      <c r="D8329">
        <v>2.1350000000000001E-2</v>
      </c>
      <c r="E8329">
        <v>0.91795000000000004</v>
      </c>
      <c r="F8329">
        <v>0.59335000000000004</v>
      </c>
      <c r="G8329">
        <v>0.44274999999999998</v>
      </c>
      <c r="H8329">
        <v>0.77324999999999999</v>
      </c>
      <c r="I8329">
        <v>0.88765000000000005</v>
      </c>
      <c r="J8329">
        <v>0.45484999999999998</v>
      </c>
      <c r="K8329">
        <v>1.75E-3</v>
      </c>
      <c r="L8329">
        <v>3.6549999999999999E-2</v>
      </c>
    </row>
    <row r="8330" spans="1:12" x14ac:dyDescent="0.3">
      <c r="A8330">
        <v>8329</v>
      </c>
      <c r="B8330">
        <v>0.83284999999999998</v>
      </c>
      <c r="C8330">
        <v>0.84624999999999995</v>
      </c>
      <c r="D8330">
        <v>0.30514999999999998</v>
      </c>
      <c r="E8330">
        <v>0.52415</v>
      </c>
      <c r="F8330">
        <v>0.18015</v>
      </c>
      <c r="G8330">
        <v>0.20695</v>
      </c>
      <c r="H8330">
        <v>0.62875000000000003</v>
      </c>
      <c r="I8330">
        <v>0.66915000000000002</v>
      </c>
      <c r="J8330">
        <v>0.40625</v>
      </c>
      <c r="K8330">
        <v>0.87555000000000005</v>
      </c>
      <c r="L8330">
        <v>0.78495000000000004</v>
      </c>
    </row>
    <row r="8331" spans="1:12" x14ac:dyDescent="0.3">
      <c r="A8331">
        <v>8330</v>
      </c>
      <c r="B8331">
        <v>0.83294999999999997</v>
      </c>
      <c r="C8331">
        <v>0.95235000000000003</v>
      </c>
      <c r="D8331">
        <v>0.89124999999999999</v>
      </c>
      <c r="E8331">
        <v>0.74775000000000003</v>
      </c>
      <c r="F8331">
        <v>0.75475000000000003</v>
      </c>
      <c r="G8331">
        <v>0.21024999999999999</v>
      </c>
      <c r="H8331">
        <v>0.32114999999999999</v>
      </c>
      <c r="I8331">
        <v>0.72475000000000001</v>
      </c>
      <c r="J8331">
        <v>0.79615000000000002</v>
      </c>
      <c r="K8331">
        <v>0.76675000000000004</v>
      </c>
      <c r="L8331">
        <v>0.22495000000000001</v>
      </c>
    </row>
    <row r="8332" spans="1:12" x14ac:dyDescent="0.3">
      <c r="A8332">
        <v>8331</v>
      </c>
      <c r="B8332">
        <v>0.83304999999999996</v>
      </c>
      <c r="C8332">
        <v>0.56805000000000005</v>
      </c>
      <c r="D8332">
        <v>0.34744999999999998</v>
      </c>
      <c r="E8332">
        <v>0.82245000000000001</v>
      </c>
      <c r="F8332">
        <v>0.39634999999999998</v>
      </c>
      <c r="G8332">
        <v>0.82464999999999999</v>
      </c>
      <c r="H8332">
        <v>0.86234999999999995</v>
      </c>
      <c r="I8332">
        <v>0.46384999999999998</v>
      </c>
      <c r="J8332">
        <v>0.79285000000000005</v>
      </c>
      <c r="K8332">
        <v>0.80794999999999995</v>
      </c>
      <c r="L8332">
        <v>0.92344999999999999</v>
      </c>
    </row>
    <row r="8333" spans="1:12" x14ac:dyDescent="0.3">
      <c r="A8333">
        <v>8332</v>
      </c>
      <c r="B8333">
        <v>0.83314999999999995</v>
      </c>
      <c r="C8333">
        <v>8.695E-2</v>
      </c>
      <c r="D8333">
        <v>0.43075000000000002</v>
      </c>
      <c r="E8333">
        <v>0.69804999999999995</v>
      </c>
      <c r="F8333">
        <v>0.46875</v>
      </c>
      <c r="G8333">
        <v>0.80464999999999998</v>
      </c>
      <c r="H8333">
        <v>0.58465</v>
      </c>
      <c r="I8333">
        <v>0.61995</v>
      </c>
      <c r="J8333">
        <v>0.21545</v>
      </c>
      <c r="K8333">
        <v>0.57115000000000005</v>
      </c>
      <c r="L8333">
        <v>0.71914999999999996</v>
      </c>
    </row>
    <row r="8334" spans="1:12" x14ac:dyDescent="0.3">
      <c r="A8334">
        <v>8333</v>
      </c>
      <c r="B8334">
        <v>0.83325000000000005</v>
      </c>
      <c r="C8334">
        <v>0.25614999999999999</v>
      </c>
      <c r="D8334">
        <v>0.49585000000000001</v>
      </c>
      <c r="E8334">
        <v>0.48325000000000001</v>
      </c>
      <c r="F8334">
        <v>0.60955000000000004</v>
      </c>
      <c r="G8334">
        <v>0.74924999999999997</v>
      </c>
      <c r="H8334">
        <v>0.81325000000000003</v>
      </c>
      <c r="I8334">
        <v>0.22555</v>
      </c>
      <c r="J8334">
        <v>0.56974999999999998</v>
      </c>
      <c r="K8334">
        <v>0.77934999999999999</v>
      </c>
      <c r="L8334">
        <v>0.30514999999999998</v>
      </c>
    </row>
    <row r="8335" spans="1:12" x14ac:dyDescent="0.3">
      <c r="A8335">
        <v>8334</v>
      </c>
      <c r="B8335">
        <v>0.83335000000000004</v>
      </c>
      <c r="C8335">
        <v>0.91625000000000001</v>
      </c>
      <c r="D8335">
        <v>6.9750000000000006E-2</v>
      </c>
      <c r="E8335">
        <v>0.66935</v>
      </c>
      <c r="F8335">
        <v>0.57115000000000005</v>
      </c>
      <c r="G8335">
        <v>0.23845</v>
      </c>
      <c r="H8335">
        <v>0.55044999999999999</v>
      </c>
      <c r="I8335">
        <v>0.51885000000000003</v>
      </c>
      <c r="J8335">
        <v>0.34575</v>
      </c>
      <c r="K8335">
        <v>0.43454999999999999</v>
      </c>
      <c r="L8335">
        <v>0.21945000000000001</v>
      </c>
    </row>
    <row r="8336" spans="1:12" x14ac:dyDescent="0.3">
      <c r="A8336">
        <v>8335</v>
      </c>
      <c r="B8336">
        <v>0.83345000000000002</v>
      </c>
      <c r="C8336">
        <v>0.27105000000000001</v>
      </c>
      <c r="D8336">
        <v>0.16435</v>
      </c>
      <c r="E8336">
        <v>0.72455000000000003</v>
      </c>
      <c r="F8336">
        <v>0.75395000000000001</v>
      </c>
      <c r="G8336">
        <v>0.43445</v>
      </c>
      <c r="H8336">
        <v>0.79525000000000001</v>
      </c>
      <c r="I8336">
        <v>0.26874999999999999</v>
      </c>
      <c r="J8336">
        <v>0.84914999999999996</v>
      </c>
      <c r="K8336">
        <v>0.97794999999999999</v>
      </c>
      <c r="L8336">
        <v>0.44264999999999999</v>
      </c>
    </row>
    <row r="8337" spans="1:12" x14ac:dyDescent="0.3">
      <c r="A8337">
        <v>8336</v>
      </c>
      <c r="B8337">
        <v>0.83355000000000001</v>
      </c>
      <c r="C8337">
        <v>0.67415000000000003</v>
      </c>
      <c r="D8337">
        <v>0.65815000000000001</v>
      </c>
      <c r="E8337">
        <v>0.30254999999999999</v>
      </c>
      <c r="F8337">
        <v>0.88565000000000005</v>
      </c>
      <c r="G8337">
        <v>0.24165</v>
      </c>
      <c r="H8337">
        <v>0.32855000000000001</v>
      </c>
      <c r="I8337">
        <v>0.85814999999999997</v>
      </c>
      <c r="J8337">
        <v>0.45755000000000001</v>
      </c>
      <c r="K8337">
        <v>0.19095000000000001</v>
      </c>
      <c r="L8337">
        <v>0.37004999999999999</v>
      </c>
    </row>
    <row r="8338" spans="1:12" x14ac:dyDescent="0.3">
      <c r="A8338">
        <v>8337</v>
      </c>
      <c r="B8338">
        <v>0.83365</v>
      </c>
      <c r="C8338">
        <v>0.52685000000000004</v>
      </c>
      <c r="D8338">
        <v>0.65715000000000001</v>
      </c>
      <c r="E8338">
        <v>0.18515000000000001</v>
      </c>
      <c r="F8338">
        <v>0.65134999999999998</v>
      </c>
      <c r="G8338">
        <v>0.48565000000000003</v>
      </c>
      <c r="H8338">
        <v>0.68254999999999999</v>
      </c>
      <c r="I8338">
        <v>0.24675</v>
      </c>
      <c r="J8338">
        <v>0.21825</v>
      </c>
      <c r="K8338">
        <v>6.1150000000000003E-2</v>
      </c>
      <c r="L8338">
        <v>7.6550000000000007E-2</v>
      </c>
    </row>
    <row r="8339" spans="1:12" x14ac:dyDescent="0.3">
      <c r="A8339">
        <v>8338</v>
      </c>
      <c r="B8339">
        <v>0.83374999999999999</v>
      </c>
      <c r="C8339">
        <v>0.73324999999999996</v>
      </c>
      <c r="D8339">
        <v>0.66164999999999996</v>
      </c>
      <c r="E8339">
        <v>0.64454999999999996</v>
      </c>
      <c r="F8339">
        <v>0.51575000000000004</v>
      </c>
      <c r="G8339">
        <v>0.73055000000000003</v>
      </c>
      <c r="H8339">
        <v>0.36425000000000002</v>
      </c>
      <c r="I8339">
        <v>3.3250000000000002E-2</v>
      </c>
      <c r="J8339">
        <v>0.57125000000000004</v>
      </c>
      <c r="K8339">
        <v>6.3350000000000004E-2</v>
      </c>
      <c r="L8339">
        <v>0.12875</v>
      </c>
    </row>
    <row r="8340" spans="1:12" x14ac:dyDescent="0.3">
      <c r="A8340">
        <v>8339</v>
      </c>
      <c r="B8340">
        <v>0.83384999999999998</v>
      </c>
      <c r="C8340">
        <v>0.89324999999999999</v>
      </c>
      <c r="D8340">
        <v>0.92864999999999998</v>
      </c>
      <c r="E8340">
        <v>0.67215000000000003</v>
      </c>
      <c r="F8340">
        <v>0.63505</v>
      </c>
      <c r="G8340">
        <v>0.37335000000000002</v>
      </c>
      <c r="H8340">
        <v>0.72845000000000004</v>
      </c>
      <c r="I8340">
        <v>0.26545000000000002</v>
      </c>
      <c r="J8340">
        <v>8.5949999999999999E-2</v>
      </c>
      <c r="K8340">
        <v>0.75105</v>
      </c>
      <c r="L8340">
        <v>0.90495000000000003</v>
      </c>
    </row>
    <row r="8341" spans="1:12" x14ac:dyDescent="0.3">
      <c r="A8341">
        <v>8340</v>
      </c>
      <c r="B8341">
        <v>0.83394999999999997</v>
      </c>
      <c r="C8341">
        <v>0.10514999999999999</v>
      </c>
      <c r="D8341">
        <v>0.57855000000000001</v>
      </c>
      <c r="E8341">
        <v>0.25714999999999999</v>
      </c>
      <c r="F8341">
        <v>0.33624999999999999</v>
      </c>
      <c r="G8341">
        <v>0.21124999999999999</v>
      </c>
      <c r="H8341">
        <v>0.65534999999999999</v>
      </c>
      <c r="I8341">
        <v>0.81415000000000004</v>
      </c>
      <c r="J8341">
        <v>0.50285000000000002</v>
      </c>
      <c r="K8341">
        <v>7.4450000000000002E-2</v>
      </c>
      <c r="L8341">
        <v>0.67864999999999998</v>
      </c>
    </row>
    <row r="8342" spans="1:12" x14ac:dyDescent="0.3">
      <c r="A8342">
        <v>8341</v>
      </c>
      <c r="B8342">
        <v>0.83404999999999996</v>
      </c>
      <c r="C8342">
        <v>0.49745</v>
      </c>
      <c r="D8342">
        <v>0.80205000000000004</v>
      </c>
      <c r="E8342">
        <v>0.45465</v>
      </c>
      <c r="F8342">
        <v>0.18534999999999999</v>
      </c>
      <c r="G8342">
        <v>0.18684999999999999</v>
      </c>
      <c r="H8342">
        <v>0.51275000000000004</v>
      </c>
      <c r="I8342">
        <v>0.68035000000000001</v>
      </c>
      <c r="J8342">
        <v>0.25614999999999999</v>
      </c>
      <c r="K8342">
        <v>0.15245</v>
      </c>
      <c r="L8342">
        <v>0.87855000000000005</v>
      </c>
    </row>
    <row r="8343" spans="1:12" x14ac:dyDescent="0.3">
      <c r="A8343">
        <v>8342</v>
      </c>
      <c r="B8343">
        <v>0.83414999999999995</v>
      </c>
      <c r="C8343">
        <v>0.70304999999999995</v>
      </c>
      <c r="D8343">
        <v>3.3849999999999998E-2</v>
      </c>
      <c r="E8343">
        <v>0.71825000000000006</v>
      </c>
      <c r="F8343">
        <v>0.72955000000000003</v>
      </c>
      <c r="G8343">
        <v>0.25785000000000002</v>
      </c>
      <c r="H8343">
        <v>0.19625000000000001</v>
      </c>
      <c r="I8343">
        <v>0.69625000000000004</v>
      </c>
      <c r="J8343">
        <v>0.13744999999999999</v>
      </c>
      <c r="K8343">
        <v>0.57335000000000003</v>
      </c>
      <c r="L8343">
        <v>0.22805</v>
      </c>
    </row>
    <row r="8344" spans="1:12" x14ac:dyDescent="0.3">
      <c r="A8344">
        <v>8343</v>
      </c>
      <c r="B8344">
        <v>0.83425000000000005</v>
      </c>
      <c r="C8344">
        <v>0.33124999999999999</v>
      </c>
      <c r="D8344">
        <v>0.49445</v>
      </c>
      <c r="E8344">
        <v>0.71445000000000003</v>
      </c>
      <c r="F8344">
        <v>0.84804999999999997</v>
      </c>
      <c r="G8344">
        <v>0.58135000000000003</v>
      </c>
      <c r="H8344">
        <v>0.78825000000000001</v>
      </c>
      <c r="I8344">
        <v>0.11455</v>
      </c>
      <c r="J8344">
        <v>0.88285000000000002</v>
      </c>
      <c r="K8344">
        <v>0.24745</v>
      </c>
      <c r="L8344">
        <v>0.99655000000000005</v>
      </c>
    </row>
    <row r="8345" spans="1:12" x14ac:dyDescent="0.3">
      <c r="A8345">
        <v>8344</v>
      </c>
      <c r="B8345">
        <v>0.83435000000000004</v>
      </c>
      <c r="C8345">
        <v>0.70665</v>
      </c>
      <c r="D8345">
        <v>9.0249999999999997E-2</v>
      </c>
      <c r="E8345">
        <v>0.80345</v>
      </c>
      <c r="F8345">
        <v>0.83355000000000001</v>
      </c>
      <c r="G8345">
        <v>0.65205000000000002</v>
      </c>
      <c r="H8345">
        <v>0.62214999999999998</v>
      </c>
      <c r="I8345">
        <v>0.34225</v>
      </c>
      <c r="J8345">
        <v>0.65625</v>
      </c>
      <c r="K8345">
        <v>0.41835</v>
      </c>
      <c r="L8345">
        <v>0.60875000000000001</v>
      </c>
    </row>
    <row r="8346" spans="1:12" x14ac:dyDescent="0.3">
      <c r="A8346">
        <v>8345</v>
      </c>
      <c r="B8346">
        <v>0.83445000000000003</v>
      </c>
      <c r="C8346">
        <v>0.95465</v>
      </c>
      <c r="D8346">
        <v>0.43835000000000002</v>
      </c>
      <c r="E8346">
        <v>0.73404999999999998</v>
      </c>
      <c r="F8346">
        <v>0.82204999999999995</v>
      </c>
      <c r="G8346">
        <v>0.53705000000000003</v>
      </c>
      <c r="H8346">
        <v>0.64824999999999999</v>
      </c>
      <c r="I8346">
        <v>8.9249999999999996E-2</v>
      </c>
      <c r="J8346">
        <v>0.55235000000000001</v>
      </c>
      <c r="K8346">
        <v>0.39395000000000002</v>
      </c>
      <c r="L8346">
        <v>0.61704999999999999</v>
      </c>
    </row>
    <row r="8347" spans="1:12" x14ac:dyDescent="0.3">
      <c r="A8347">
        <v>8346</v>
      </c>
      <c r="B8347">
        <v>0.83455000000000001</v>
      </c>
      <c r="C8347">
        <v>5.9450000000000003E-2</v>
      </c>
      <c r="D8347">
        <v>0.60365000000000002</v>
      </c>
      <c r="E8347">
        <v>2.945E-2</v>
      </c>
      <c r="F8347">
        <v>0.25885000000000002</v>
      </c>
      <c r="G8347">
        <v>0.98924999999999996</v>
      </c>
      <c r="H8347">
        <v>0.60975000000000001</v>
      </c>
      <c r="I8347">
        <v>0.33565</v>
      </c>
      <c r="J8347">
        <v>0.86204999999999998</v>
      </c>
      <c r="K8347">
        <v>6.1550000000000001E-2</v>
      </c>
      <c r="L8347">
        <v>0.28534999999999999</v>
      </c>
    </row>
    <row r="8348" spans="1:12" x14ac:dyDescent="0.3">
      <c r="A8348">
        <v>8347</v>
      </c>
      <c r="B8348">
        <v>0.83465</v>
      </c>
      <c r="C8348">
        <v>0.28205000000000002</v>
      </c>
      <c r="D8348">
        <v>0.18784999999999999</v>
      </c>
      <c r="E8348">
        <v>0.55284999999999995</v>
      </c>
      <c r="F8348">
        <v>0.12845000000000001</v>
      </c>
      <c r="G8348">
        <v>8.7749999999999995E-2</v>
      </c>
      <c r="H8348">
        <v>0.94205000000000005</v>
      </c>
      <c r="I8348">
        <v>0.85094999999999998</v>
      </c>
      <c r="J8348">
        <v>0.34934999999999999</v>
      </c>
      <c r="K8348">
        <v>5.6550000000000003E-2</v>
      </c>
      <c r="L8348">
        <v>0.37655</v>
      </c>
    </row>
    <row r="8349" spans="1:12" x14ac:dyDescent="0.3">
      <c r="A8349">
        <v>8348</v>
      </c>
      <c r="B8349">
        <v>0.83474999999999999</v>
      </c>
      <c r="C8349">
        <v>0.27694999999999997</v>
      </c>
      <c r="D8349">
        <v>0.10854999999999999</v>
      </c>
      <c r="E8349">
        <v>0.98995</v>
      </c>
      <c r="F8349">
        <v>0.45755000000000001</v>
      </c>
      <c r="G8349">
        <v>0.65315000000000001</v>
      </c>
      <c r="H8349">
        <v>0.90375000000000005</v>
      </c>
      <c r="I8349">
        <v>0.50585000000000002</v>
      </c>
      <c r="J8349">
        <v>0.75455000000000005</v>
      </c>
      <c r="K8349">
        <v>2.5049999999999999E-2</v>
      </c>
      <c r="L8349">
        <v>0.30425000000000002</v>
      </c>
    </row>
    <row r="8350" spans="1:12" x14ac:dyDescent="0.3">
      <c r="A8350">
        <v>8349</v>
      </c>
      <c r="B8350">
        <v>0.83484999999999998</v>
      </c>
      <c r="C8350">
        <v>0.16664999999999999</v>
      </c>
      <c r="D8350">
        <v>0.18354999999999999</v>
      </c>
      <c r="E8350">
        <v>0.12515000000000001</v>
      </c>
      <c r="F8350">
        <v>0.63175000000000003</v>
      </c>
      <c r="G8350">
        <v>0.52795000000000003</v>
      </c>
      <c r="H8350">
        <v>0.52164999999999995</v>
      </c>
      <c r="I8350">
        <v>0.15545</v>
      </c>
      <c r="J8350">
        <v>0.30664999999999998</v>
      </c>
      <c r="K8350">
        <v>8.455E-2</v>
      </c>
      <c r="L8350">
        <v>3.5650000000000001E-2</v>
      </c>
    </row>
    <row r="8351" spans="1:12" x14ac:dyDescent="0.3">
      <c r="A8351">
        <v>8350</v>
      </c>
      <c r="B8351">
        <v>0.83494999999999997</v>
      </c>
      <c r="C8351">
        <v>0.90964999999999996</v>
      </c>
      <c r="D8351">
        <v>0.36695</v>
      </c>
      <c r="E8351">
        <v>0.58294999999999997</v>
      </c>
      <c r="F8351">
        <v>0.72324999999999995</v>
      </c>
      <c r="G8351">
        <v>0.65064999999999995</v>
      </c>
      <c r="H8351">
        <v>0.38635000000000003</v>
      </c>
      <c r="I8351">
        <v>0.29665000000000002</v>
      </c>
      <c r="J8351">
        <v>0.53935</v>
      </c>
      <c r="K8351">
        <v>0.65285000000000004</v>
      </c>
      <c r="L8351">
        <v>0.16255</v>
      </c>
    </row>
    <row r="8352" spans="1:12" x14ac:dyDescent="0.3">
      <c r="A8352">
        <v>8351</v>
      </c>
      <c r="B8352">
        <v>0.83504999999999996</v>
      </c>
      <c r="C8352">
        <v>0.80164999999999997</v>
      </c>
      <c r="D8352">
        <v>0.73394999999999999</v>
      </c>
      <c r="E8352">
        <v>0.57825000000000004</v>
      </c>
      <c r="F8352">
        <v>0.97924999999999995</v>
      </c>
      <c r="G8352">
        <v>3.5249999999999997E-2</v>
      </c>
      <c r="H8352">
        <v>0.52044999999999997</v>
      </c>
      <c r="I8352">
        <v>0.50665000000000004</v>
      </c>
      <c r="J8352">
        <v>0.68754999999999999</v>
      </c>
      <c r="K8352">
        <v>0.37404999999999999</v>
      </c>
      <c r="L8352">
        <v>0.71555000000000002</v>
      </c>
    </row>
    <row r="8353" spans="1:12" x14ac:dyDescent="0.3">
      <c r="A8353">
        <v>8352</v>
      </c>
      <c r="B8353">
        <v>0.83514999999999995</v>
      </c>
      <c r="C8353">
        <v>0.31214999999999998</v>
      </c>
      <c r="D8353">
        <v>0.42294999999999999</v>
      </c>
      <c r="E8353">
        <v>0.46165</v>
      </c>
      <c r="F8353">
        <v>0.78595000000000004</v>
      </c>
      <c r="G8353">
        <v>0.37025000000000002</v>
      </c>
      <c r="H8353">
        <v>0.97184999999999999</v>
      </c>
      <c r="I8353">
        <v>0.19284999999999999</v>
      </c>
      <c r="J8353">
        <v>0.71984999999999999</v>
      </c>
      <c r="K8353">
        <v>0.67625000000000002</v>
      </c>
      <c r="L8353">
        <v>3.0500000000000002E-3</v>
      </c>
    </row>
    <row r="8354" spans="1:12" x14ac:dyDescent="0.3">
      <c r="A8354">
        <v>8353</v>
      </c>
      <c r="B8354">
        <v>0.83525000000000005</v>
      </c>
      <c r="C8354">
        <v>0.68674999999999997</v>
      </c>
      <c r="D8354">
        <v>0.69874999999999998</v>
      </c>
      <c r="E8354">
        <v>0.46234999999999998</v>
      </c>
      <c r="F8354">
        <v>0.97904999999999998</v>
      </c>
      <c r="G8354">
        <v>0.50555000000000005</v>
      </c>
      <c r="H8354">
        <v>2.4850000000000001E-2</v>
      </c>
      <c r="I8354">
        <v>0.15454999999999999</v>
      </c>
      <c r="J8354">
        <v>0.96274999999999999</v>
      </c>
      <c r="K8354">
        <v>0.55515000000000003</v>
      </c>
      <c r="L8354">
        <v>0.28134999999999999</v>
      </c>
    </row>
    <row r="8355" spans="1:12" x14ac:dyDescent="0.3">
      <c r="A8355">
        <v>8354</v>
      </c>
      <c r="B8355">
        <v>0.83535000000000004</v>
      </c>
      <c r="C8355">
        <v>3.7350000000000001E-2</v>
      </c>
      <c r="D8355">
        <v>0.26164999999999999</v>
      </c>
      <c r="E8355">
        <v>0.77864999999999995</v>
      </c>
      <c r="F8355">
        <v>0.18295</v>
      </c>
      <c r="G8355">
        <v>0.50675000000000003</v>
      </c>
      <c r="H8355">
        <v>0.16264999999999999</v>
      </c>
      <c r="I8355">
        <v>0.17315</v>
      </c>
      <c r="J8355">
        <v>0.91405000000000003</v>
      </c>
      <c r="K8355">
        <v>0.54195000000000004</v>
      </c>
      <c r="L8355">
        <v>0.68454999999999999</v>
      </c>
    </row>
    <row r="8356" spans="1:12" x14ac:dyDescent="0.3">
      <c r="A8356">
        <v>8355</v>
      </c>
      <c r="B8356">
        <v>0.83545000000000003</v>
      </c>
      <c r="C8356">
        <v>0.59314999999999996</v>
      </c>
      <c r="D8356">
        <v>0.38764999999999999</v>
      </c>
      <c r="E8356">
        <v>0.64995000000000003</v>
      </c>
      <c r="F8356">
        <v>5.7549999999999997E-2</v>
      </c>
      <c r="G8356">
        <v>0.88765000000000005</v>
      </c>
      <c r="H8356">
        <v>0.72524999999999995</v>
      </c>
      <c r="I8356">
        <v>0.12525</v>
      </c>
      <c r="J8356">
        <v>0.67984999999999995</v>
      </c>
      <c r="K8356">
        <v>0.72594999999999998</v>
      </c>
      <c r="L8356">
        <v>0.10195</v>
      </c>
    </row>
    <row r="8357" spans="1:12" x14ac:dyDescent="0.3">
      <c r="A8357">
        <v>8356</v>
      </c>
      <c r="B8357">
        <v>0.83555000000000001</v>
      </c>
      <c r="C8357">
        <v>0.47165000000000001</v>
      </c>
      <c r="D8357">
        <v>0.27245000000000003</v>
      </c>
      <c r="E8357">
        <v>0.52334999999999998</v>
      </c>
      <c r="F8357">
        <v>0.50965000000000005</v>
      </c>
      <c r="G8357">
        <v>0.42085</v>
      </c>
      <c r="H8357">
        <v>0.27625</v>
      </c>
      <c r="I8357">
        <v>0.47665000000000002</v>
      </c>
      <c r="J8357">
        <v>7.3249999999999996E-2</v>
      </c>
      <c r="K8357">
        <v>0.72035000000000005</v>
      </c>
      <c r="L8357">
        <v>0.83455000000000001</v>
      </c>
    </row>
    <row r="8358" spans="1:12" x14ac:dyDescent="0.3">
      <c r="A8358">
        <v>8357</v>
      </c>
      <c r="B8358">
        <v>0.83565</v>
      </c>
      <c r="C8358">
        <v>0.48635</v>
      </c>
      <c r="D8358">
        <v>0.77354999999999996</v>
      </c>
      <c r="E8358">
        <v>0.85965000000000003</v>
      </c>
      <c r="F8358">
        <v>0.76244999999999996</v>
      </c>
      <c r="G8358">
        <v>0.86114999999999997</v>
      </c>
      <c r="H8358">
        <v>0.75244999999999995</v>
      </c>
      <c r="I8358">
        <v>0.23915</v>
      </c>
      <c r="J8358">
        <v>0.50034999999999996</v>
      </c>
      <c r="K8358">
        <v>0.88044999999999995</v>
      </c>
      <c r="L8358">
        <v>0.80254999999999999</v>
      </c>
    </row>
    <row r="8359" spans="1:12" x14ac:dyDescent="0.3">
      <c r="A8359">
        <v>8358</v>
      </c>
      <c r="B8359">
        <v>0.83574999999999999</v>
      </c>
      <c r="C8359">
        <v>0.90495000000000003</v>
      </c>
      <c r="D8359">
        <v>0.88585000000000003</v>
      </c>
      <c r="E8359">
        <v>0.49445</v>
      </c>
      <c r="F8359">
        <v>0.29694999999999999</v>
      </c>
      <c r="G8359">
        <v>0.59035000000000004</v>
      </c>
      <c r="H8359">
        <v>0.37125000000000002</v>
      </c>
      <c r="I8359">
        <v>0.51544999999999996</v>
      </c>
      <c r="J8359">
        <v>0.33305000000000001</v>
      </c>
      <c r="K8359">
        <v>0.50895000000000001</v>
      </c>
      <c r="L8359">
        <v>0.96765000000000001</v>
      </c>
    </row>
    <row r="8360" spans="1:12" x14ac:dyDescent="0.3">
      <c r="A8360">
        <v>8359</v>
      </c>
      <c r="B8360">
        <v>0.83584999999999998</v>
      </c>
      <c r="C8360">
        <v>0.26145000000000002</v>
      </c>
      <c r="D8360">
        <v>0.63075000000000003</v>
      </c>
      <c r="E8360">
        <v>0.50065000000000004</v>
      </c>
      <c r="F8360">
        <v>0.72724999999999995</v>
      </c>
      <c r="G8360">
        <v>0.53105000000000002</v>
      </c>
      <c r="H8360">
        <v>0.64415</v>
      </c>
      <c r="I8360">
        <v>0.59504999999999997</v>
      </c>
      <c r="J8360">
        <v>0.74485000000000001</v>
      </c>
      <c r="K8360">
        <v>0.58484999999999998</v>
      </c>
      <c r="L8360">
        <v>0.43054999999999999</v>
      </c>
    </row>
    <row r="8361" spans="1:12" x14ac:dyDescent="0.3">
      <c r="A8361">
        <v>8360</v>
      </c>
      <c r="B8361">
        <v>0.83594999999999997</v>
      </c>
      <c r="C8361">
        <v>0.23325000000000001</v>
      </c>
      <c r="D8361">
        <v>9.5049999999999996E-2</v>
      </c>
      <c r="E8361">
        <v>0.51985000000000003</v>
      </c>
      <c r="F8361">
        <v>0.96414999999999995</v>
      </c>
      <c r="G8361">
        <v>0.64205000000000001</v>
      </c>
      <c r="H8361">
        <v>0.45765</v>
      </c>
      <c r="I8361">
        <v>0.90185000000000004</v>
      </c>
      <c r="J8361">
        <v>0.74245000000000005</v>
      </c>
      <c r="K8361">
        <v>0.32555000000000001</v>
      </c>
      <c r="L8361">
        <v>0.66064999999999996</v>
      </c>
    </row>
    <row r="8362" spans="1:12" x14ac:dyDescent="0.3">
      <c r="A8362">
        <v>8361</v>
      </c>
      <c r="B8362">
        <v>0.83604999999999996</v>
      </c>
      <c r="C8362">
        <v>0.77805000000000002</v>
      </c>
      <c r="D8362">
        <v>5.7149999999999999E-2</v>
      </c>
      <c r="E8362">
        <v>0.16794999999999999</v>
      </c>
      <c r="F8362">
        <v>7.3349999999999999E-2</v>
      </c>
      <c r="G8362">
        <v>0.77434999999999998</v>
      </c>
      <c r="H8362">
        <v>0.88375000000000004</v>
      </c>
      <c r="I8362">
        <v>0.79925000000000002</v>
      </c>
      <c r="J8362">
        <v>0.67274999999999996</v>
      </c>
      <c r="K8362">
        <v>0.12684999999999999</v>
      </c>
      <c r="L8362">
        <v>0.30704999999999999</v>
      </c>
    </row>
    <row r="8363" spans="1:12" x14ac:dyDescent="0.3">
      <c r="A8363">
        <v>8362</v>
      </c>
      <c r="B8363">
        <v>0.83614999999999995</v>
      </c>
      <c r="C8363">
        <v>0.47344999999999998</v>
      </c>
      <c r="D8363">
        <v>0.94264999999999999</v>
      </c>
      <c r="E8363">
        <v>5.7549999999999997E-2</v>
      </c>
      <c r="F8363">
        <v>7.2150000000000006E-2</v>
      </c>
      <c r="G8363">
        <v>0.76875000000000004</v>
      </c>
      <c r="H8363">
        <v>0.53134999999999999</v>
      </c>
      <c r="I8363">
        <v>0.41425000000000001</v>
      </c>
      <c r="J8363">
        <v>2.205E-2</v>
      </c>
      <c r="K8363">
        <v>0.74224999999999997</v>
      </c>
      <c r="L8363">
        <v>0.39624999999999999</v>
      </c>
    </row>
    <row r="8364" spans="1:12" x14ac:dyDescent="0.3">
      <c r="A8364">
        <v>8363</v>
      </c>
      <c r="B8364">
        <v>0.83625000000000005</v>
      </c>
      <c r="C8364">
        <v>0.43114999999999998</v>
      </c>
      <c r="D8364">
        <v>0.80145</v>
      </c>
      <c r="E8364">
        <v>0.16205</v>
      </c>
      <c r="F8364">
        <v>0.33265</v>
      </c>
      <c r="G8364">
        <v>0.75044999999999995</v>
      </c>
      <c r="H8364">
        <v>0.88475000000000004</v>
      </c>
      <c r="I8364">
        <v>0.37645000000000001</v>
      </c>
      <c r="J8364">
        <v>0.17595</v>
      </c>
      <c r="K8364">
        <v>2.0500000000000002E-3</v>
      </c>
      <c r="L8364">
        <v>0.69335000000000002</v>
      </c>
    </row>
    <row r="8365" spans="1:12" x14ac:dyDescent="0.3">
      <c r="A8365">
        <v>8364</v>
      </c>
      <c r="B8365">
        <v>0.83635000000000004</v>
      </c>
      <c r="C8365">
        <v>0.37764999999999999</v>
      </c>
      <c r="D8365">
        <v>2.945E-2</v>
      </c>
      <c r="E8365">
        <v>0.34225</v>
      </c>
      <c r="F8365">
        <v>0.53795000000000004</v>
      </c>
      <c r="G8365">
        <v>0.47665000000000002</v>
      </c>
      <c r="H8365">
        <v>0.62285000000000001</v>
      </c>
      <c r="I8365">
        <v>0.58035000000000003</v>
      </c>
      <c r="J8365">
        <v>4.2950000000000002E-2</v>
      </c>
      <c r="K8365">
        <v>7.5450000000000003E-2</v>
      </c>
      <c r="L8365">
        <v>0.83484999999999998</v>
      </c>
    </row>
    <row r="8366" spans="1:12" x14ac:dyDescent="0.3">
      <c r="A8366">
        <v>8365</v>
      </c>
      <c r="B8366">
        <v>0.83645000000000003</v>
      </c>
      <c r="C8366">
        <v>0.93164999999999998</v>
      </c>
      <c r="D8366">
        <v>0.95115000000000005</v>
      </c>
      <c r="E8366">
        <v>0.65744999999999998</v>
      </c>
      <c r="F8366">
        <v>0.58174999999999999</v>
      </c>
      <c r="G8366">
        <v>0.25185000000000002</v>
      </c>
      <c r="H8366">
        <v>0.27474999999999999</v>
      </c>
      <c r="I8366">
        <v>0.79754999999999998</v>
      </c>
      <c r="J8366">
        <v>0.35325000000000001</v>
      </c>
      <c r="K8366">
        <v>0.57784999999999997</v>
      </c>
      <c r="L8366">
        <v>0.94655</v>
      </c>
    </row>
    <row r="8367" spans="1:12" x14ac:dyDescent="0.3">
      <c r="A8367">
        <v>8366</v>
      </c>
      <c r="B8367">
        <v>0.83655000000000002</v>
      </c>
      <c r="C8367">
        <v>0.10224999999999999</v>
      </c>
      <c r="D8367">
        <v>0.39095000000000002</v>
      </c>
      <c r="E8367">
        <v>0.93394999999999995</v>
      </c>
      <c r="F8367">
        <v>0.24865000000000001</v>
      </c>
      <c r="G8367">
        <v>0.80545</v>
      </c>
      <c r="H8367">
        <v>0.83404999999999996</v>
      </c>
      <c r="I8367">
        <v>0.56335000000000002</v>
      </c>
      <c r="J8367">
        <v>0.97824999999999995</v>
      </c>
      <c r="K8367">
        <v>0.58214999999999995</v>
      </c>
      <c r="L8367">
        <v>0.40865000000000001</v>
      </c>
    </row>
    <row r="8368" spans="1:12" x14ac:dyDescent="0.3">
      <c r="A8368">
        <v>8367</v>
      </c>
      <c r="B8368">
        <v>0.83665</v>
      </c>
      <c r="C8368">
        <v>0.82945000000000002</v>
      </c>
      <c r="D8368">
        <v>0.54944999999999999</v>
      </c>
      <c r="E8368">
        <v>0.32405</v>
      </c>
      <c r="F8368">
        <v>7.4550000000000005E-2</v>
      </c>
      <c r="G8368">
        <v>0.15745000000000001</v>
      </c>
      <c r="H8368">
        <v>0.59375</v>
      </c>
      <c r="I8368">
        <v>4.0849999999999997E-2</v>
      </c>
      <c r="J8368">
        <v>0.33815000000000001</v>
      </c>
      <c r="K8368">
        <v>0.85565000000000002</v>
      </c>
      <c r="L8368">
        <v>0.77075000000000005</v>
      </c>
    </row>
    <row r="8369" spans="1:12" x14ac:dyDescent="0.3">
      <c r="A8369">
        <v>8368</v>
      </c>
      <c r="B8369">
        <v>0.83674999999999999</v>
      </c>
      <c r="C8369">
        <v>7.6950000000000005E-2</v>
      </c>
      <c r="D8369">
        <v>0.66935</v>
      </c>
      <c r="E8369">
        <v>0.38364999999999999</v>
      </c>
      <c r="F8369">
        <v>0.27124999999999999</v>
      </c>
      <c r="G8369">
        <v>0.59994999999999998</v>
      </c>
      <c r="H8369">
        <v>0.33825</v>
      </c>
      <c r="I8369">
        <v>0.55645</v>
      </c>
      <c r="J8369">
        <v>0.24895</v>
      </c>
      <c r="K8369">
        <v>0.71775</v>
      </c>
      <c r="L8369">
        <v>3.3500000000000001E-3</v>
      </c>
    </row>
    <row r="8370" spans="1:12" x14ac:dyDescent="0.3">
      <c r="A8370">
        <v>8369</v>
      </c>
      <c r="B8370">
        <v>0.83684999999999998</v>
      </c>
      <c r="C8370">
        <v>0.60814999999999997</v>
      </c>
      <c r="D8370">
        <v>0.88844999999999996</v>
      </c>
      <c r="E8370">
        <v>0.76544999999999996</v>
      </c>
      <c r="F8370">
        <v>0.66464999999999996</v>
      </c>
      <c r="G8370">
        <v>0.34725</v>
      </c>
      <c r="H8370">
        <v>1.205E-2</v>
      </c>
      <c r="I8370">
        <v>0.21045</v>
      </c>
      <c r="J8370">
        <v>0.56115000000000004</v>
      </c>
      <c r="K8370">
        <v>0.22284999999999999</v>
      </c>
      <c r="L8370">
        <v>0.42125000000000001</v>
      </c>
    </row>
    <row r="8371" spans="1:12" x14ac:dyDescent="0.3">
      <c r="A8371">
        <v>8370</v>
      </c>
      <c r="B8371">
        <v>0.83694999999999997</v>
      </c>
      <c r="C8371">
        <v>0.23765</v>
      </c>
      <c r="D8371">
        <v>0.64015</v>
      </c>
      <c r="E8371">
        <v>9.375E-2</v>
      </c>
      <c r="F8371">
        <v>0.33434999999999998</v>
      </c>
      <c r="G8371">
        <v>0.87244999999999995</v>
      </c>
      <c r="H8371">
        <v>0.89354999999999996</v>
      </c>
      <c r="I8371">
        <v>0.76224999999999998</v>
      </c>
      <c r="J8371">
        <v>0.25085000000000002</v>
      </c>
      <c r="K8371">
        <v>0.26315</v>
      </c>
      <c r="L8371">
        <v>0.32035000000000002</v>
      </c>
    </row>
    <row r="8372" spans="1:12" x14ac:dyDescent="0.3">
      <c r="A8372">
        <v>8371</v>
      </c>
      <c r="B8372">
        <v>0.83704999999999996</v>
      </c>
      <c r="C8372">
        <v>0.24215</v>
      </c>
      <c r="D8372">
        <v>0.82225000000000004</v>
      </c>
      <c r="E8372">
        <v>0.19485</v>
      </c>
      <c r="F8372">
        <v>0.38455</v>
      </c>
      <c r="G8372">
        <v>0.88754999999999995</v>
      </c>
      <c r="H8372">
        <v>0.46405000000000002</v>
      </c>
      <c r="I8372">
        <v>0.15895000000000001</v>
      </c>
      <c r="J8372">
        <v>0.27834999999999999</v>
      </c>
      <c r="K8372">
        <v>0.97535000000000005</v>
      </c>
      <c r="L8372">
        <v>0.53205000000000002</v>
      </c>
    </row>
    <row r="8373" spans="1:12" x14ac:dyDescent="0.3">
      <c r="A8373">
        <v>8372</v>
      </c>
      <c r="B8373">
        <v>0.83714999999999995</v>
      </c>
      <c r="C8373">
        <v>0.95074999999999998</v>
      </c>
      <c r="D8373">
        <v>0.26715</v>
      </c>
      <c r="E8373">
        <v>0.30914999999999998</v>
      </c>
      <c r="F8373">
        <v>0.68054999999999999</v>
      </c>
      <c r="G8373">
        <v>0.47434999999999999</v>
      </c>
      <c r="H8373">
        <v>0.77205000000000001</v>
      </c>
      <c r="I8373">
        <v>9.2450000000000004E-2</v>
      </c>
      <c r="J8373">
        <v>0.25514999999999999</v>
      </c>
      <c r="K8373">
        <v>0.27675</v>
      </c>
      <c r="L8373">
        <v>7.3249999999999996E-2</v>
      </c>
    </row>
    <row r="8374" spans="1:12" x14ac:dyDescent="0.3">
      <c r="A8374">
        <v>8373</v>
      </c>
      <c r="B8374">
        <v>0.83725000000000005</v>
      </c>
      <c r="C8374">
        <v>0.94425000000000003</v>
      </c>
      <c r="D8374">
        <v>0.49295</v>
      </c>
      <c r="E8374">
        <v>0.72975000000000001</v>
      </c>
      <c r="F8374">
        <v>0.36154999999999998</v>
      </c>
      <c r="G8374">
        <v>0.52434999999999998</v>
      </c>
      <c r="H8374">
        <v>0.49025000000000002</v>
      </c>
      <c r="I8374">
        <v>0.61944999999999995</v>
      </c>
      <c r="J8374">
        <v>0.23335</v>
      </c>
      <c r="K8374">
        <v>0.20765</v>
      </c>
      <c r="L8374">
        <v>0.80854999999999999</v>
      </c>
    </row>
    <row r="8375" spans="1:12" x14ac:dyDescent="0.3">
      <c r="A8375">
        <v>8374</v>
      </c>
      <c r="B8375">
        <v>0.83735000000000004</v>
      </c>
      <c r="C8375">
        <v>0.82225000000000004</v>
      </c>
      <c r="D8375">
        <v>6.3450000000000006E-2</v>
      </c>
      <c r="E8375">
        <v>0.11625000000000001</v>
      </c>
      <c r="F8375">
        <v>0.40105000000000002</v>
      </c>
      <c r="G8375">
        <v>2.495E-2</v>
      </c>
      <c r="H8375">
        <v>0.86804999999999999</v>
      </c>
      <c r="I8375">
        <v>0.55084999999999995</v>
      </c>
      <c r="J8375">
        <v>0.72714999999999996</v>
      </c>
      <c r="K8375">
        <v>0.11965000000000001</v>
      </c>
      <c r="L8375">
        <v>0.89915</v>
      </c>
    </row>
    <row r="8376" spans="1:12" x14ac:dyDescent="0.3">
      <c r="A8376">
        <v>8375</v>
      </c>
      <c r="B8376">
        <v>0.83745000000000003</v>
      </c>
      <c r="C8376">
        <v>0.68215000000000003</v>
      </c>
      <c r="D8376">
        <v>6.2950000000000006E-2</v>
      </c>
      <c r="E8376">
        <v>0.48335</v>
      </c>
      <c r="F8376">
        <v>0.76334999999999997</v>
      </c>
      <c r="G8376">
        <v>0.70335000000000003</v>
      </c>
      <c r="H8376">
        <v>0.17515</v>
      </c>
      <c r="I8376">
        <v>0.64985000000000004</v>
      </c>
      <c r="J8376">
        <v>0.73995</v>
      </c>
      <c r="K8376">
        <v>0.71125000000000005</v>
      </c>
      <c r="L8376">
        <v>0.68784999999999996</v>
      </c>
    </row>
    <row r="8377" spans="1:12" x14ac:dyDescent="0.3">
      <c r="A8377">
        <v>8376</v>
      </c>
      <c r="B8377">
        <v>0.83755000000000002</v>
      </c>
      <c r="C8377">
        <v>0.21784999999999999</v>
      </c>
      <c r="D8377">
        <v>0.97035000000000005</v>
      </c>
      <c r="E8377">
        <v>0.10155</v>
      </c>
      <c r="F8377">
        <v>0.10255</v>
      </c>
      <c r="G8377">
        <v>6.4850000000000005E-2</v>
      </c>
      <c r="H8377">
        <v>0.21704999999999999</v>
      </c>
      <c r="I8377">
        <v>0.26405000000000001</v>
      </c>
      <c r="J8377">
        <v>0.27134999999999998</v>
      </c>
      <c r="K8377">
        <v>0.18595</v>
      </c>
      <c r="L8377">
        <v>0.61165000000000003</v>
      </c>
    </row>
    <row r="8378" spans="1:12" x14ac:dyDescent="0.3">
      <c r="A8378">
        <v>8377</v>
      </c>
      <c r="B8378">
        <v>0.83765000000000001</v>
      </c>
      <c r="C8378">
        <v>0.21595</v>
      </c>
      <c r="D8378">
        <v>0.75524999999999998</v>
      </c>
      <c r="E8378">
        <v>0.35504999999999998</v>
      </c>
      <c r="F8378">
        <v>0.92474999999999996</v>
      </c>
      <c r="G8378">
        <v>0.16605</v>
      </c>
      <c r="H8378">
        <v>0.31045</v>
      </c>
      <c r="I8378">
        <v>0.46755000000000002</v>
      </c>
      <c r="J8378">
        <v>0.92905000000000004</v>
      </c>
      <c r="K8378">
        <v>0.78705000000000003</v>
      </c>
      <c r="L8378">
        <v>0.87224999999999997</v>
      </c>
    </row>
    <row r="8379" spans="1:12" x14ac:dyDescent="0.3">
      <c r="A8379">
        <v>8378</v>
      </c>
      <c r="B8379">
        <v>0.83774999999999999</v>
      </c>
      <c r="C8379">
        <v>0.30604999999999999</v>
      </c>
      <c r="D8379">
        <v>0.54044999999999999</v>
      </c>
      <c r="E8379">
        <v>0.68894999999999995</v>
      </c>
      <c r="F8379">
        <v>0.70184999999999997</v>
      </c>
      <c r="G8379">
        <v>0.90395000000000003</v>
      </c>
      <c r="H8379">
        <v>0.11425</v>
      </c>
      <c r="I8379">
        <v>0.60455000000000003</v>
      </c>
      <c r="J8379">
        <v>0.67344999999999999</v>
      </c>
      <c r="K8379">
        <v>0.40265000000000001</v>
      </c>
      <c r="L8379">
        <v>0.77995000000000003</v>
      </c>
    </row>
    <row r="8380" spans="1:12" x14ac:dyDescent="0.3">
      <c r="A8380">
        <v>8379</v>
      </c>
      <c r="B8380">
        <v>0.83784999999999998</v>
      </c>
      <c r="C8380">
        <v>0.49964999999999998</v>
      </c>
      <c r="D8380">
        <v>0.33505000000000001</v>
      </c>
      <c r="E8380">
        <v>0.64024999999999999</v>
      </c>
      <c r="F8380">
        <v>0.10715</v>
      </c>
      <c r="G8380">
        <v>0.65874999999999995</v>
      </c>
      <c r="H8380">
        <v>0.51624999999999999</v>
      </c>
      <c r="I8380">
        <v>0.26415</v>
      </c>
      <c r="J8380">
        <v>0.39565</v>
      </c>
      <c r="K8380">
        <v>0.70204999999999995</v>
      </c>
      <c r="L8380">
        <v>0.54784999999999995</v>
      </c>
    </row>
    <row r="8381" spans="1:12" x14ac:dyDescent="0.3">
      <c r="A8381">
        <v>8380</v>
      </c>
      <c r="B8381">
        <v>0.83794999999999997</v>
      </c>
      <c r="C8381">
        <v>0.88575000000000004</v>
      </c>
      <c r="D8381">
        <v>0.91505000000000003</v>
      </c>
      <c r="E8381">
        <v>0.71525000000000005</v>
      </c>
      <c r="F8381">
        <v>5.2850000000000001E-2</v>
      </c>
      <c r="G8381">
        <v>0.46994999999999998</v>
      </c>
      <c r="H8381">
        <v>4.5150000000000003E-2</v>
      </c>
      <c r="I8381">
        <v>0.68264999999999998</v>
      </c>
      <c r="J8381">
        <v>8.7249999999999994E-2</v>
      </c>
      <c r="K8381">
        <v>0.28655000000000003</v>
      </c>
      <c r="L8381">
        <v>0.65864999999999996</v>
      </c>
    </row>
    <row r="8382" spans="1:12" x14ac:dyDescent="0.3">
      <c r="A8382">
        <v>8381</v>
      </c>
      <c r="B8382">
        <v>0.83804999999999996</v>
      </c>
      <c r="C8382">
        <v>0.27615000000000001</v>
      </c>
      <c r="D8382">
        <v>0.86145000000000005</v>
      </c>
      <c r="E8382">
        <v>0.52685000000000004</v>
      </c>
      <c r="F8382">
        <v>0.46434999999999998</v>
      </c>
      <c r="G8382">
        <v>0.50844999999999996</v>
      </c>
      <c r="H8382">
        <v>0.14155000000000001</v>
      </c>
      <c r="I8382">
        <v>0.15304999999999999</v>
      </c>
      <c r="J8382">
        <v>0.31545000000000001</v>
      </c>
      <c r="K8382">
        <v>0.34405000000000002</v>
      </c>
      <c r="L8382">
        <v>0.92905000000000004</v>
      </c>
    </row>
    <row r="8383" spans="1:12" x14ac:dyDescent="0.3">
      <c r="A8383">
        <v>8382</v>
      </c>
      <c r="B8383">
        <v>0.83814999999999995</v>
      </c>
      <c r="C8383">
        <v>0.12345</v>
      </c>
      <c r="D8383">
        <v>0.51165000000000005</v>
      </c>
      <c r="E8383">
        <v>0.12775</v>
      </c>
      <c r="F8383">
        <v>0.23735000000000001</v>
      </c>
      <c r="G8383">
        <v>0.11065</v>
      </c>
      <c r="H8383">
        <v>0.35844999999999999</v>
      </c>
      <c r="I8383">
        <v>0.65974999999999995</v>
      </c>
      <c r="J8383">
        <v>0.69105000000000005</v>
      </c>
      <c r="K8383">
        <v>0.59694999999999998</v>
      </c>
      <c r="L8383">
        <v>0.80325000000000002</v>
      </c>
    </row>
    <row r="8384" spans="1:12" x14ac:dyDescent="0.3">
      <c r="A8384">
        <v>8383</v>
      </c>
      <c r="B8384">
        <v>0.83825000000000005</v>
      </c>
      <c r="C8384">
        <v>0.52044999999999997</v>
      </c>
      <c r="D8384">
        <v>0.23765</v>
      </c>
      <c r="E8384">
        <v>0.18604999999999999</v>
      </c>
      <c r="F8384">
        <v>0.39884999999999998</v>
      </c>
      <c r="G8384">
        <v>0.35544999999999999</v>
      </c>
      <c r="H8384">
        <v>0.45434999999999998</v>
      </c>
      <c r="I8384">
        <v>0.15654999999999999</v>
      </c>
      <c r="J8384">
        <v>0.80015000000000003</v>
      </c>
      <c r="K8384">
        <v>0.24235000000000001</v>
      </c>
      <c r="L8384">
        <v>0.78305000000000002</v>
      </c>
    </row>
    <row r="8385" spans="1:12" x14ac:dyDescent="0.3">
      <c r="A8385">
        <v>8384</v>
      </c>
      <c r="B8385">
        <v>0.83835000000000004</v>
      </c>
      <c r="C8385">
        <v>0.81274999999999997</v>
      </c>
      <c r="D8385">
        <v>0.34644999999999998</v>
      </c>
      <c r="E8385">
        <v>0.53725000000000001</v>
      </c>
      <c r="F8385">
        <v>0.71594999999999998</v>
      </c>
      <c r="G8385">
        <v>0.35865000000000002</v>
      </c>
      <c r="H8385">
        <v>0.60414999999999996</v>
      </c>
      <c r="I8385">
        <v>0.71345000000000003</v>
      </c>
      <c r="J8385">
        <v>0.85014999999999996</v>
      </c>
      <c r="K8385">
        <v>0.76964999999999995</v>
      </c>
      <c r="L8385">
        <v>0.99075000000000002</v>
      </c>
    </row>
    <row r="8386" spans="1:12" x14ac:dyDescent="0.3">
      <c r="A8386">
        <v>8385</v>
      </c>
      <c r="B8386">
        <v>0.83845000000000003</v>
      </c>
      <c r="C8386">
        <v>1.925E-2</v>
      </c>
      <c r="D8386">
        <v>0.35365000000000002</v>
      </c>
      <c r="E8386">
        <v>0.12085</v>
      </c>
      <c r="F8386">
        <v>9.425E-2</v>
      </c>
      <c r="G8386">
        <v>0.33324999999999999</v>
      </c>
      <c r="H8386">
        <v>0.50295000000000001</v>
      </c>
      <c r="I8386">
        <v>0.70435000000000003</v>
      </c>
      <c r="J8386">
        <v>0.43264999999999998</v>
      </c>
      <c r="K8386">
        <v>0.15195</v>
      </c>
      <c r="L8386">
        <v>0.47065000000000001</v>
      </c>
    </row>
    <row r="8387" spans="1:12" x14ac:dyDescent="0.3">
      <c r="A8387">
        <v>8386</v>
      </c>
      <c r="B8387">
        <v>0.83855000000000002</v>
      </c>
      <c r="C8387">
        <v>0.35385</v>
      </c>
      <c r="D8387">
        <v>0.94484999999999997</v>
      </c>
      <c r="E8387">
        <v>0.81715000000000004</v>
      </c>
      <c r="F8387">
        <v>0.44555</v>
      </c>
      <c r="G8387">
        <v>0.95565</v>
      </c>
      <c r="H8387">
        <v>0.62575000000000003</v>
      </c>
      <c r="I8387">
        <v>0.72524999999999995</v>
      </c>
      <c r="J8387">
        <v>0.99304999999999999</v>
      </c>
      <c r="K8387">
        <v>0.20585000000000001</v>
      </c>
      <c r="L8387">
        <v>0.28894999999999998</v>
      </c>
    </row>
    <row r="8388" spans="1:12" x14ac:dyDescent="0.3">
      <c r="A8388">
        <v>8387</v>
      </c>
      <c r="B8388">
        <v>0.83865000000000001</v>
      </c>
      <c r="C8388">
        <v>0.38064999999999999</v>
      </c>
      <c r="D8388">
        <v>0.67035</v>
      </c>
      <c r="E8388">
        <v>0.37905</v>
      </c>
      <c r="F8388">
        <v>0.35815000000000002</v>
      </c>
      <c r="G8388">
        <v>0.65334999999999999</v>
      </c>
      <c r="H8388">
        <v>5.9950000000000003E-2</v>
      </c>
      <c r="I8388">
        <v>0.90125</v>
      </c>
      <c r="J8388">
        <v>0.96014999999999995</v>
      </c>
      <c r="K8388">
        <v>0.80095000000000005</v>
      </c>
      <c r="L8388">
        <v>0.25095000000000001</v>
      </c>
    </row>
    <row r="8389" spans="1:12" x14ac:dyDescent="0.3">
      <c r="A8389">
        <v>8388</v>
      </c>
      <c r="B8389">
        <v>0.83875</v>
      </c>
      <c r="C8389">
        <v>0.62775000000000003</v>
      </c>
      <c r="D8389">
        <v>0.18315000000000001</v>
      </c>
      <c r="E8389">
        <v>0.19264999999999999</v>
      </c>
      <c r="F8389">
        <v>0.14745</v>
      </c>
      <c r="G8389">
        <v>0.76065000000000005</v>
      </c>
      <c r="H8389">
        <v>0.25724999999999998</v>
      </c>
      <c r="I8389">
        <v>8.6550000000000002E-2</v>
      </c>
      <c r="J8389">
        <v>0.72704999999999997</v>
      </c>
      <c r="K8389">
        <v>0.63714999999999999</v>
      </c>
      <c r="L8389">
        <v>0.88354999999999995</v>
      </c>
    </row>
    <row r="8390" spans="1:12" x14ac:dyDescent="0.3">
      <c r="A8390">
        <v>8389</v>
      </c>
      <c r="B8390">
        <v>0.83884999999999998</v>
      </c>
      <c r="C8390">
        <v>0.69725000000000004</v>
      </c>
      <c r="D8390">
        <v>6.0850000000000001E-2</v>
      </c>
      <c r="E8390">
        <v>0.63654999999999995</v>
      </c>
      <c r="F8390">
        <v>0.95574999999999999</v>
      </c>
      <c r="G8390">
        <v>0.39765</v>
      </c>
      <c r="H8390">
        <v>0.86955000000000005</v>
      </c>
      <c r="I8390">
        <v>0.69655</v>
      </c>
      <c r="J8390">
        <v>0.54525000000000001</v>
      </c>
      <c r="K8390">
        <v>0.36614999999999998</v>
      </c>
      <c r="L8390">
        <v>4.4150000000000002E-2</v>
      </c>
    </row>
    <row r="8391" spans="1:12" x14ac:dyDescent="0.3">
      <c r="A8391">
        <v>8390</v>
      </c>
      <c r="B8391">
        <v>0.83894999999999997</v>
      </c>
      <c r="C8391">
        <v>0.93325000000000002</v>
      </c>
      <c r="D8391">
        <v>0.34875</v>
      </c>
      <c r="E8391">
        <v>4.5449999999999997E-2</v>
      </c>
      <c r="F8391">
        <v>5.0250000000000003E-2</v>
      </c>
      <c r="G8391">
        <v>0.11675000000000001</v>
      </c>
      <c r="H8391">
        <v>8.8500000000000002E-3</v>
      </c>
      <c r="I8391">
        <v>0.68384999999999996</v>
      </c>
      <c r="J8391">
        <v>0.13885</v>
      </c>
      <c r="K8391">
        <v>0.69684999999999997</v>
      </c>
      <c r="L8391">
        <v>0.86985000000000001</v>
      </c>
    </row>
    <row r="8392" spans="1:12" x14ac:dyDescent="0.3">
      <c r="A8392">
        <v>8391</v>
      </c>
      <c r="B8392">
        <v>0.83904999999999996</v>
      </c>
      <c r="C8392">
        <v>0.17854999999999999</v>
      </c>
      <c r="D8392">
        <v>0.62014999999999998</v>
      </c>
      <c r="E8392">
        <v>0.67695000000000005</v>
      </c>
      <c r="F8392">
        <v>0.89034999999999997</v>
      </c>
      <c r="G8392">
        <v>0.34094999999999998</v>
      </c>
      <c r="H8392">
        <v>7.5450000000000003E-2</v>
      </c>
      <c r="I8392">
        <v>0.28575</v>
      </c>
      <c r="J8392">
        <v>0.45884999999999998</v>
      </c>
      <c r="K8392">
        <v>0.80415000000000003</v>
      </c>
      <c r="L8392">
        <v>8.0449999999999994E-2</v>
      </c>
    </row>
    <row r="8393" spans="1:12" x14ac:dyDescent="0.3">
      <c r="A8393">
        <v>8392</v>
      </c>
      <c r="B8393">
        <v>0.83914999999999995</v>
      </c>
      <c r="C8393">
        <v>0.70565</v>
      </c>
      <c r="D8393">
        <v>0.41165000000000002</v>
      </c>
      <c r="E8393">
        <v>0.38155</v>
      </c>
      <c r="F8393">
        <v>0.82064999999999999</v>
      </c>
      <c r="G8393">
        <v>0.23325000000000001</v>
      </c>
      <c r="H8393">
        <v>0.32865</v>
      </c>
      <c r="I8393">
        <v>0.44795000000000001</v>
      </c>
      <c r="J8393">
        <v>0.90754999999999997</v>
      </c>
      <c r="K8393">
        <v>0.93654999999999999</v>
      </c>
      <c r="L8393">
        <v>0.26524999999999999</v>
      </c>
    </row>
    <row r="8394" spans="1:12" x14ac:dyDescent="0.3">
      <c r="A8394">
        <v>8393</v>
      </c>
      <c r="B8394">
        <v>0.83925000000000005</v>
      </c>
      <c r="C8394">
        <v>8.6349999999999996E-2</v>
      </c>
      <c r="D8394">
        <v>0.43924999999999997</v>
      </c>
      <c r="E8394">
        <v>0.54925000000000002</v>
      </c>
      <c r="F8394">
        <v>0.48054999999999998</v>
      </c>
      <c r="G8394">
        <v>0.13145000000000001</v>
      </c>
      <c r="H8394">
        <v>0.56305000000000005</v>
      </c>
      <c r="I8394">
        <v>0.96565000000000001</v>
      </c>
      <c r="J8394">
        <v>0.93864999999999998</v>
      </c>
      <c r="K8394">
        <v>0.85504999999999998</v>
      </c>
      <c r="L8394">
        <v>0.86785000000000001</v>
      </c>
    </row>
    <row r="8395" spans="1:12" x14ac:dyDescent="0.3">
      <c r="A8395">
        <v>8394</v>
      </c>
      <c r="B8395">
        <v>0.83935000000000004</v>
      </c>
      <c r="C8395">
        <v>0.53385000000000005</v>
      </c>
      <c r="D8395">
        <v>0.96535000000000004</v>
      </c>
      <c r="E8395">
        <v>0.90654999999999997</v>
      </c>
      <c r="F8395">
        <v>0.87544999999999995</v>
      </c>
      <c r="G8395">
        <v>0.99695</v>
      </c>
      <c r="H8395">
        <v>0.24875</v>
      </c>
      <c r="I8395">
        <v>6.4850000000000005E-2</v>
      </c>
      <c r="J8395">
        <v>0.38195000000000001</v>
      </c>
      <c r="K8395">
        <v>0.20845</v>
      </c>
      <c r="L8395">
        <v>0.87455000000000005</v>
      </c>
    </row>
    <row r="8396" spans="1:12" x14ac:dyDescent="0.3">
      <c r="A8396">
        <v>8395</v>
      </c>
      <c r="B8396">
        <v>0.83945000000000003</v>
      </c>
      <c r="C8396">
        <v>0.10965</v>
      </c>
      <c r="D8396">
        <v>0.71235000000000004</v>
      </c>
      <c r="E8396">
        <v>0.20774999999999999</v>
      </c>
      <c r="F8396">
        <v>0.52495000000000003</v>
      </c>
      <c r="G8396">
        <v>0.80245</v>
      </c>
      <c r="H8396">
        <v>0.80274999999999996</v>
      </c>
      <c r="I8396">
        <v>0.35585</v>
      </c>
      <c r="J8396">
        <v>0.72124999999999995</v>
      </c>
      <c r="K8396">
        <v>0.18825</v>
      </c>
      <c r="L8396">
        <v>2.3349999999999999E-2</v>
      </c>
    </row>
    <row r="8397" spans="1:12" x14ac:dyDescent="0.3">
      <c r="A8397">
        <v>8396</v>
      </c>
      <c r="B8397">
        <v>0.83955000000000002</v>
      </c>
      <c r="C8397">
        <v>0.92544999999999999</v>
      </c>
      <c r="D8397">
        <v>0.59304999999999997</v>
      </c>
      <c r="E8397">
        <v>0.73394999999999999</v>
      </c>
      <c r="F8397">
        <v>0.54944999999999999</v>
      </c>
      <c r="G8397">
        <v>0.52205000000000001</v>
      </c>
      <c r="H8397">
        <v>0.57545000000000002</v>
      </c>
      <c r="I8397">
        <v>0.95704999999999996</v>
      </c>
      <c r="J8397">
        <v>0.56435000000000002</v>
      </c>
      <c r="K8397">
        <v>0.52064999999999995</v>
      </c>
      <c r="L8397">
        <v>0.10145</v>
      </c>
    </row>
    <row r="8398" spans="1:12" x14ac:dyDescent="0.3">
      <c r="A8398">
        <v>8397</v>
      </c>
      <c r="B8398">
        <v>0.83965000000000001</v>
      </c>
      <c r="C8398">
        <v>0.59265000000000001</v>
      </c>
      <c r="D8398">
        <v>0.11065</v>
      </c>
      <c r="E8398">
        <v>0.94815000000000005</v>
      </c>
      <c r="F8398">
        <v>0.56955</v>
      </c>
      <c r="G8398">
        <v>0.21165</v>
      </c>
      <c r="H8398">
        <v>0.55835000000000001</v>
      </c>
      <c r="I8398">
        <v>0.59884999999999999</v>
      </c>
      <c r="J8398">
        <v>0.24825</v>
      </c>
      <c r="K8398">
        <v>0.53164999999999996</v>
      </c>
      <c r="L8398">
        <v>0.50834999999999997</v>
      </c>
    </row>
    <row r="8399" spans="1:12" x14ac:dyDescent="0.3">
      <c r="A8399">
        <v>8398</v>
      </c>
      <c r="B8399">
        <v>0.83975</v>
      </c>
      <c r="C8399">
        <v>0.38695000000000002</v>
      </c>
      <c r="D8399">
        <v>3.1649999999999998E-2</v>
      </c>
      <c r="E8399">
        <v>0.81405000000000005</v>
      </c>
      <c r="F8399">
        <v>0.92284999999999995</v>
      </c>
      <c r="G8399">
        <v>0.34394999999999998</v>
      </c>
      <c r="H8399">
        <v>0.21595</v>
      </c>
      <c r="I8399">
        <v>0.66174999999999995</v>
      </c>
      <c r="J8399">
        <v>0.26045000000000001</v>
      </c>
      <c r="K8399">
        <v>0.14555000000000001</v>
      </c>
      <c r="L8399">
        <v>0.55825000000000002</v>
      </c>
    </row>
    <row r="8400" spans="1:12" x14ac:dyDescent="0.3">
      <c r="A8400">
        <v>8399</v>
      </c>
      <c r="B8400">
        <v>0.83984999999999999</v>
      </c>
      <c r="C8400">
        <v>0.34125</v>
      </c>
      <c r="D8400">
        <v>0.64285000000000003</v>
      </c>
      <c r="E8400">
        <v>0.71484999999999999</v>
      </c>
      <c r="F8400">
        <v>0.91444999999999999</v>
      </c>
      <c r="G8400">
        <v>0.70204999999999995</v>
      </c>
      <c r="H8400">
        <v>0.16464999999999999</v>
      </c>
      <c r="I8400">
        <v>0.80974999999999997</v>
      </c>
      <c r="J8400">
        <v>0.37635000000000002</v>
      </c>
      <c r="K8400">
        <v>0.45465</v>
      </c>
      <c r="L8400">
        <v>0.27274999999999999</v>
      </c>
    </row>
    <row r="8401" spans="1:12" x14ac:dyDescent="0.3">
      <c r="A8401">
        <v>8400</v>
      </c>
      <c r="B8401">
        <v>0.83994999999999997</v>
      </c>
      <c r="C8401">
        <v>0.16114999999999999</v>
      </c>
      <c r="D8401">
        <v>0.76985000000000003</v>
      </c>
      <c r="E8401">
        <v>0.46034999999999998</v>
      </c>
      <c r="F8401">
        <v>0.53254999999999997</v>
      </c>
      <c r="G8401">
        <v>0.77385000000000004</v>
      </c>
      <c r="H8401">
        <v>0.97335000000000005</v>
      </c>
      <c r="I8401">
        <v>0.55554999999999999</v>
      </c>
      <c r="J8401">
        <v>0.25264999999999999</v>
      </c>
      <c r="K8401">
        <v>0.61145000000000005</v>
      </c>
      <c r="L8401">
        <v>0.61485000000000001</v>
      </c>
    </row>
    <row r="8402" spans="1:12" x14ac:dyDescent="0.3">
      <c r="A8402">
        <v>8401</v>
      </c>
      <c r="B8402">
        <v>0.84004999999999996</v>
      </c>
      <c r="C8402">
        <v>0.45945000000000003</v>
      </c>
      <c r="D8402">
        <v>0.71294999999999997</v>
      </c>
      <c r="E8402">
        <v>0.50075000000000003</v>
      </c>
      <c r="F8402">
        <v>0.80174999999999996</v>
      </c>
      <c r="G8402">
        <v>0.15125</v>
      </c>
      <c r="H8402">
        <v>0.42265000000000003</v>
      </c>
      <c r="I8402">
        <v>0.83074999999999999</v>
      </c>
      <c r="J8402">
        <v>0.17194999999999999</v>
      </c>
      <c r="K8402">
        <v>0.83304999999999996</v>
      </c>
      <c r="L8402">
        <v>0.79344999999999999</v>
      </c>
    </row>
    <row r="8403" spans="1:12" x14ac:dyDescent="0.3">
      <c r="A8403">
        <v>8402</v>
      </c>
      <c r="B8403">
        <v>0.84014999999999995</v>
      </c>
      <c r="C8403">
        <v>6.6549999999999998E-2</v>
      </c>
      <c r="D8403">
        <v>0.37685000000000002</v>
      </c>
      <c r="E8403">
        <v>0.84025000000000005</v>
      </c>
      <c r="F8403">
        <v>0.25555</v>
      </c>
      <c r="G8403">
        <v>0.80835000000000001</v>
      </c>
      <c r="H8403">
        <v>0.28165000000000001</v>
      </c>
      <c r="I8403">
        <v>0.64695000000000003</v>
      </c>
      <c r="J8403">
        <v>0.95735000000000003</v>
      </c>
      <c r="K8403">
        <v>0.16335</v>
      </c>
      <c r="L8403">
        <v>0.92525000000000002</v>
      </c>
    </row>
    <row r="8404" spans="1:12" x14ac:dyDescent="0.3">
      <c r="A8404">
        <v>8403</v>
      </c>
      <c r="B8404">
        <v>0.84025000000000005</v>
      </c>
      <c r="C8404">
        <v>0.52224999999999999</v>
      </c>
      <c r="D8404">
        <v>0.63375000000000004</v>
      </c>
      <c r="E8404">
        <v>0.23044999999999999</v>
      </c>
      <c r="F8404">
        <v>0.75075000000000003</v>
      </c>
      <c r="G8404">
        <v>0.44205</v>
      </c>
      <c r="H8404">
        <v>0.60955000000000004</v>
      </c>
      <c r="I8404">
        <v>0.61304999999999998</v>
      </c>
      <c r="J8404">
        <v>0.74834999999999996</v>
      </c>
      <c r="K8404">
        <v>0.52464999999999995</v>
      </c>
      <c r="L8404">
        <v>0.99475000000000002</v>
      </c>
    </row>
    <row r="8405" spans="1:12" x14ac:dyDescent="0.3">
      <c r="A8405">
        <v>8404</v>
      </c>
      <c r="B8405">
        <v>0.84035000000000004</v>
      </c>
      <c r="C8405">
        <v>0.78864999999999996</v>
      </c>
      <c r="D8405">
        <v>0.34684999999999999</v>
      </c>
      <c r="E8405">
        <v>0.71694999999999998</v>
      </c>
      <c r="F8405">
        <v>8.7650000000000006E-2</v>
      </c>
      <c r="G8405">
        <v>0.71945000000000003</v>
      </c>
      <c r="H8405">
        <v>0.92215000000000003</v>
      </c>
      <c r="I8405">
        <v>0.12665000000000001</v>
      </c>
      <c r="J8405">
        <v>0.26755000000000001</v>
      </c>
      <c r="K8405">
        <v>0.79305000000000003</v>
      </c>
      <c r="L8405">
        <v>0.54795000000000005</v>
      </c>
    </row>
    <row r="8406" spans="1:12" x14ac:dyDescent="0.3">
      <c r="A8406">
        <v>8405</v>
      </c>
      <c r="B8406">
        <v>0.84045000000000003</v>
      </c>
      <c r="C8406">
        <v>0.86514999999999997</v>
      </c>
      <c r="D8406">
        <v>0.71155000000000002</v>
      </c>
      <c r="E8406">
        <v>0.54995000000000005</v>
      </c>
      <c r="F8406">
        <v>0.44305</v>
      </c>
      <c r="G8406">
        <v>0.18515000000000001</v>
      </c>
      <c r="H8406">
        <v>0.95725000000000005</v>
      </c>
      <c r="I8406">
        <v>0.90944999999999998</v>
      </c>
      <c r="J8406">
        <v>0.93545</v>
      </c>
      <c r="K8406">
        <v>0.14224999999999999</v>
      </c>
      <c r="L8406">
        <v>0.84165000000000001</v>
      </c>
    </row>
    <row r="8407" spans="1:12" x14ac:dyDescent="0.3">
      <c r="A8407">
        <v>8406</v>
      </c>
      <c r="B8407">
        <v>0.84055000000000002</v>
      </c>
      <c r="C8407">
        <v>0.50004999999999999</v>
      </c>
      <c r="D8407">
        <v>0.71794999999999998</v>
      </c>
      <c r="E8407">
        <v>0.82604999999999995</v>
      </c>
      <c r="F8407">
        <v>0.91674999999999995</v>
      </c>
      <c r="G8407">
        <v>0.68674999999999997</v>
      </c>
      <c r="H8407">
        <v>0.96494999999999997</v>
      </c>
      <c r="I8407">
        <v>0.58755000000000002</v>
      </c>
      <c r="J8407">
        <v>0.35575000000000001</v>
      </c>
      <c r="K8407">
        <v>0.89165000000000005</v>
      </c>
      <c r="L8407">
        <v>0.40484999999999999</v>
      </c>
    </row>
    <row r="8408" spans="1:12" x14ac:dyDescent="0.3">
      <c r="A8408">
        <v>8407</v>
      </c>
      <c r="B8408">
        <v>0.84065000000000001</v>
      </c>
      <c r="C8408">
        <v>5.2449999999999997E-2</v>
      </c>
      <c r="D8408">
        <v>0.78564999999999996</v>
      </c>
      <c r="E8408">
        <v>0.98085</v>
      </c>
      <c r="F8408">
        <v>0.33534999999999998</v>
      </c>
      <c r="G8408">
        <v>0.31295000000000001</v>
      </c>
      <c r="H8408">
        <v>0.60494999999999999</v>
      </c>
      <c r="I8408">
        <v>0.22985</v>
      </c>
      <c r="J8408">
        <v>0.60135000000000005</v>
      </c>
      <c r="K8408">
        <v>0.48904999999999998</v>
      </c>
      <c r="L8408">
        <v>0.80815000000000003</v>
      </c>
    </row>
    <row r="8409" spans="1:12" x14ac:dyDescent="0.3">
      <c r="A8409">
        <v>8408</v>
      </c>
      <c r="B8409">
        <v>0.84075</v>
      </c>
      <c r="C8409">
        <v>0.67684999999999995</v>
      </c>
      <c r="D8409">
        <v>0.96525000000000005</v>
      </c>
      <c r="E8409">
        <v>0.22445000000000001</v>
      </c>
      <c r="F8409">
        <v>0.38784999999999997</v>
      </c>
      <c r="G8409">
        <v>7.2050000000000003E-2</v>
      </c>
      <c r="H8409">
        <v>0.52505000000000002</v>
      </c>
      <c r="I8409">
        <v>0.69815000000000005</v>
      </c>
      <c r="J8409">
        <v>0.39174999999999999</v>
      </c>
      <c r="K8409">
        <v>0.95455000000000001</v>
      </c>
      <c r="L8409">
        <v>0.14785000000000001</v>
      </c>
    </row>
    <row r="8410" spans="1:12" x14ac:dyDescent="0.3">
      <c r="A8410">
        <v>8409</v>
      </c>
      <c r="B8410">
        <v>0.84084999999999999</v>
      </c>
      <c r="C8410">
        <v>0.57794999999999996</v>
      </c>
      <c r="D8410">
        <v>0.40244999999999997</v>
      </c>
      <c r="E8410">
        <v>0.29525000000000001</v>
      </c>
      <c r="F8410">
        <v>6.2549999999999994E-2</v>
      </c>
      <c r="G8410">
        <v>0.48814999999999997</v>
      </c>
      <c r="H8410">
        <v>0.94604999999999995</v>
      </c>
      <c r="I8410">
        <v>0.25874999999999998</v>
      </c>
      <c r="J8410">
        <v>0.96825000000000006</v>
      </c>
      <c r="K8410">
        <v>0.47744999999999999</v>
      </c>
      <c r="L8410">
        <v>0.38364999999999999</v>
      </c>
    </row>
    <row r="8411" spans="1:12" x14ac:dyDescent="0.3">
      <c r="A8411">
        <v>8410</v>
      </c>
      <c r="B8411">
        <v>0.84094999999999998</v>
      </c>
      <c r="C8411">
        <v>0.62224999999999997</v>
      </c>
      <c r="D8411">
        <v>0.74424999999999997</v>
      </c>
      <c r="E8411">
        <v>0.95794999999999997</v>
      </c>
      <c r="F8411">
        <v>0.78764999999999996</v>
      </c>
      <c r="G8411">
        <v>0.92454999999999998</v>
      </c>
      <c r="H8411">
        <v>0.53034999999999999</v>
      </c>
      <c r="I8411">
        <v>0.44814999999999999</v>
      </c>
      <c r="J8411">
        <v>0.53285000000000005</v>
      </c>
      <c r="K8411">
        <v>0.31714999999999999</v>
      </c>
      <c r="L8411">
        <v>0.80915000000000004</v>
      </c>
    </row>
    <row r="8412" spans="1:12" x14ac:dyDescent="0.3">
      <c r="A8412">
        <v>8411</v>
      </c>
      <c r="B8412">
        <v>0.84104999999999996</v>
      </c>
      <c r="C8412">
        <v>0.97894999999999999</v>
      </c>
      <c r="D8412">
        <v>0.89524999999999999</v>
      </c>
      <c r="E8412">
        <v>0.10365000000000001</v>
      </c>
      <c r="F8412">
        <v>3.9949999999999999E-2</v>
      </c>
      <c r="G8412">
        <v>0.43764999999999998</v>
      </c>
      <c r="H8412">
        <v>0.45865</v>
      </c>
      <c r="I8412">
        <v>0.78264999999999996</v>
      </c>
      <c r="J8412">
        <v>0.63095000000000001</v>
      </c>
      <c r="K8412">
        <v>0.75375000000000003</v>
      </c>
      <c r="L8412">
        <v>0.64664999999999995</v>
      </c>
    </row>
    <row r="8413" spans="1:12" x14ac:dyDescent="0.3">
      <c r="A8413">
        <v>8412</v>
      </c>
      <c r="B8413">
        <v>0.84114999999999995</v>
      </c>
      <c r="C8413">
        <v>0.25464999999999999</v>
      </c>
      <c r="D8413">
        <v>0.29015000000000002</v>
      </c>
      <c r="E8413">
        <v>6.5750000000000003E-2</v>
      </c>
      <c r="F8413">
        <v>0.51565000000000005</v>
      </c>
      <c r="G8413">
        <v>0.83604999999999996</v>
      </c>
      <c r="H8413">
        <v>0.63295000000000001</v>
      </c>
      <c r="I8413">
        <v>0.78034999999999999</v>
      </c>
      <c r="J8413">
        <v>0.88175000000000003</v>
      </c>
      <c r="K8413">
        <v>0.53705000000000003</v>
      </c>
      <c r="L8413">
        <v>0.47794999999999999</v>
      </c>
    </row>
    <row r="8414" spans="1:12" x14ac:dyDescent="0.3">
      <c r="A8414">
        <v>8413</v>
      </c>
      <c r="B8414">
        <v>0.84125000000000005</v>
      </c>
      <c r="C8414">
        <v>0.37805</v>
      </c>
      <c r="D8414">
        <v>0.76705000000000001</v>
      </c>
      <c r="E8414">
        <v>0.31045</v>
      </c>
      <c r="F8414">
        <v>0.80454999999999999</v>
      </c>
      <c r="G8414">
        <v>0.46884999999999999</v>
      </c>
      <c r="H8414">
        <v>0.11905</v>
      </c>
      <c r="I8414">
        <v>0.94994999999999996</v>
      </c>
      <c r="J8414">
        <v>0.59225000000000005</v>
      </c>
      <c r="K8414">
        <v>0.67384999999999995</v>
      </c>
      <c r="L8414">
        <v>6.8949999999999997E-2</v>
      </c>
    </row>
    <row r="8415" spans="1:12" x14ac:dyDescent="0.3">
      <c r="A8415">
        <v>8414</v>
      </c>
      <c r="B8415">
        <v>0.84135000000000004</v>
      </c>
      <c r="C8415">
        <v>0.92705000000000004</v>
      </c>
      <c r="D8415">
        <v>0.93254999999999999</v>
      </c>
      <c r="E8415">
        <v>3.1050000000000001E-2</v>
      </c>
      <c r="F8415">
        <v>2.1749999999999999E-2</v>
      </c>
      <c r="G8415">
        <v>0.82794999999999996</v>
      </c>
      <c r="H8415">
        <v>0.14344999999999999</v>
      </c>
      <c r="I8415">
        <v>0.26865</v>
      </c>
      <c r="J8415">
        <v>0.61834999999999996</v>
      </c>
      <c r="K8415">
        <v>0.67795000000000005</v>
      </c>
      <c r="L8415">
        <v>0.53085000000000004</v>
      </c>
    </row>
    <row r="8416" spans="1:12" x14ac:dyDescent="0.3">
      <c r="A8416">
        <v>8415</v>
      </c>
      <c r="B8416">
        <v>0.84145000000000003</v>
      </c>
      <c r="C8416">
        <v>0.75395000000000001</v>
      </c>
      <c r="D8416">
        <v>0.19414999999999999</v>
      </c>
      <c r="E8416">
        <v>0.41975000000000001</v>
      </c>
      <c r="F8416">
        <v>0.93705000000000005</v>
      </c>
      <c r="G8416">
        <v>0.57794999999999996</v>
      </c>
      <c r="H8416">
        <v>0.37045</v>
      </c>
      <c r="I8416">
        <v>0.69364999999999999</v>
      </c>
      <c r="J8416">
        <v>0.30785000000000001</v>
      </c>
      <c r="K8416">
        <v>0.81955</v>
      </c>
      <c r="L8416">
        <v>0.58265</v>
      </c>
    </row>
    <row r="8417" spans="1:12" x14ac:dyDescent="0.3">
      <c r="A8417">
        <v>8416</v>
      </c>
      <c r="B8417">
        <v>0.84155000000000002</v>
      </c>
      <c r="C8417">
        <v>0.42954999999999999</v>
      </c>
      <c r="D8417">
        <v>0.95204999999999995</v>
      </c>
      <c r="E8417">
        <v>0.53315000000000001</v>
      </c>
      <c r="F8417">
        <v>0.17335</v>
      </c>
      <c r="G8417">
        <v>0.52154999999999996</v>
      </c>
      <c r="H8417">
        <v>9.5350000000000004E-2</v>
      </c>
      <c r="I8417">
        <v>0.12515000000000001</v>
      </c>
      <c r="J8417">
        <v>0.69604999999999995</v>
      </c>
      <c r="K8417">
        <v>0.62065000000000003</v>
      </c>
      <c r="L8417">
        <v>0.37154999999999999</v>
      </c>
    </row>
    <row r="8418" spans="1:12" x14ac:dyDescent="0.3">
      <c r="A8418">
        <v>8417</v>
      </c>
      <c r="B8418">
        <v>0.84165000000000001</v>
      </c>
      <c r="C8418">
        <v>0.73865000000000003</v>
      </c>
      <c r="D8418">
        <v>0.39934999999999998</v>
      </c>
      <c r="E8418">
        <v>0.98504999999999998</v>
      </c>
      <c r="F8418">
        <v>0.80235000000000001</v>
      </c>
      <c r="G8418">
        <v>0.30014999999999997</v>
      </c>
      <c r="H8418">
        <v>0.79844999999999999</v>
      </c>
      <c r="I8418">
        <v>0.69374999999999998</v>
      </c>
      <c r="J8418">
        <v>0.27265</v>
      </c>
      <c r="K8418">
        <v>0.94374999999999998</v>
      </c>
      <c r="L8418">
        <v>0.33815000000000001</v>
      </c>
    </row>
    <row r="8419" spans="1:12" x14ac:dyDescent="0.3">
      <c r="A8419">
        <v>8418</v>
      </c>
      <c r="B8419">
        <v>0.84175</v>
      </c>
      <c r="C8419">
        <v>0.44114999999999999</v>
      </c>
      <c r="D8419">
        <v>0.15604999999999999</v>
      </c>
      <c r="E8419">
        <v>0.50224999999999997</v>
      </c>
      <c r="F8419">
        <v>1.745E-2</v>
      </c>
      <c r="G8419">
        <v>0.53874999999999995</v>
      </c>
      <c r="H8419">
        <v>4.1050000000000003E-2</v>
      </c>
      <c r="I8419">
        <v>0.69645000000000001</v>
      </c>
      <c r="J8419">
        <v>0.72865000000000002</v>
      </c>
      <c r="K8419">
        <v>0.64724999999999999</v>
      </c>
      <c r="L8419">
        <v>0.92695000000000005</v>
      </c>
    </row>
    <row r="8420" spans="1:12" x14ac:dyDescent="0.3">
      <c r="A8420">
        <v>8419</v>
      </c>
      <c r="B8420">
        <v>0.84184999999999999</v>
      </c>
      <c r="C8420">
        <v>0.68125000000000002</v>
      </c>
      <c r="D8420">
        <v>0.33224999999999999</v>
      </c>
      <c r="E8420">
        <v>0.75765000000000005</v>
      </c>
      <c r="F8420">
        <v>0.36125000000000002</v>
      </c>
      <c r="G8420">
        <v>0.34784999999999999</v>
      </c>
      <c r="H8420">
        <v>0.23144999999999999</v>
      </c>
      <c r="I8420">
        <v>0.36864999999999998</v>
      </c>
      <c r="J8420">
        <v>0.57235000000000003</v>
      </c>
      <c r="K8420">
        <v>0.56035000000000001</v>
      </c>
      <c r="L8420">
        <v>0.75685000000000002</v>
      </c>
    </row>
    <row r="8421" spans="1:12" x14ac:dyDescent="0.3">
      <c r="A8421">
        <v>8420</v>
      </c>
      <c r="B8421">
        <v>0.84194999999999998</v>
      </c>
      <c r="C8421">
        <v>0.81674999999999998</v>
      </c>
      <c r="D8421">
        <v>0.64664999999999995</v>
      </c>
      <c r="E8421">
        <v>0.25324999999999998</v>
      </c>
      <c r="F8421">
        <v>0.70445000000000002</v>
      </c>
      <c r="G8421">
        <v>0.84875</v>
      </c>
      <c r="H8421">
        <v>0.63695000000000002</v>
      </c>
      <c r="I8421">
        <v>0.61504999999999999</v>
      </c>
      <c r="J8421">
        <v>0.37874999999999998</v>
      </c>
      <c r="K8421">
        <v>0.86065000000000003</v>
      </c>
      <c r="L8421">
        <v>0.16195000000000001</v>
      </c>
    </row>
    <row r="8422" spans="1:12" x14ac:dyDescent="0.3">
      <c r="A8422">
        <v>8421</v>
      </c>
      <c r="B8422">
        <v>0.84204999999999997</v>
      </c>
      <c r="C8422">
        <v>0.71484999999999999</v>
      </c>
      <c r="D8422">
        <v>0.91685000000000005</v>
      </c>
      <c r="E8422">
        <v>0.20785000000000001</v>
      </c>
      <c r="F8422">
        <v>0.49575000000000002</v>
      </c>
      <c r="G8422">
        <v>0.71575</v>
      </c>
      <c r="H8422">
        <v>5.645E-2</v>
      </c>
      <c r="I8422">
        <v>0.34744999999999998</v>
      </c>
      <c r="J8422">
        <v>0.98475000000000001</v>
      </c>
      <c r="K8422">
        <v>0.73534999999999995</v>
      </c>
      <c r="L8422">
        <v>1.455E-2</v>
      </c>
    </row>
    <row r="8423" spans="1:12" x14ac:dyDescent="0.3">
      <c r="A8423">
        <v>8422</v>
      </c>
      <c r="B8423">
        <v>0.84214999999999995</v>
      </c>
      <c r="C8423">
        <v>0.27705000000000002</v>
      </c>
      <c r="D8423">
        <v>0.98785000000000001</v>
      </c>
      <c r="E8423">
        <v>0.56394999999999995</v>
      </c>
      <c r="F8423">
        <v>0.92305000000000004</v>
      </c>
      <c r="G8423">
        <v>0.27224999999999999</v>
      </c>
      <c r="H8423">
        <v>0.35325000000000001</v>
      </c>
      <c r="I8423">
        <v>2.945E-2</v>
      </c>
      <c r="J8423">
        <v>0.79474999999999996</v>
      </c>
      <c r="K8423">
        <v>0.72365000000000002</v>
      </c>
      <c r="L8423">
        <v>0.52534999999999998</v>
      </c>
    </row>
    <row r="8424" spans="1:12" x14ac:dyDescent="0.3">
      <c r="A8424">
        <v>8423</v>
      </c>
      <c r="B8424">
        <v>0.84225000000000005</v>
      </c>
      <c r="C8424">
        <v>0.94935000000000003</v>
      </c>
      <c r="D8424">
        <v>0.42585000000000001</v>
      </c>
      <c r="E8424">
        <v>7.535E-2</v>
      </c>
      <c r="F8424">
        <v>0.56635000000000002</v>
      </c>
      <c r="G8424">
        <v>0.74214999999999998</v>
      </c>
      <c r="H8424">
        <v>0.14965000000000001</v>
      </c>
      <c r="I8424">
        <v>0.11565</v>
      </c>
      <c r="J8424">
        <v>0.19314999999999999</v>
      </c>
      <c r="K8424">
        <v>0.28034999999999999</v>
      </c>
      <c r="L8424">
        <v>0.95145000000000002</v>
      </c>
    </row>
    <row r="8425" spans="1:12" x14ac:dyDescent="0.3">
      <c r="A8425">
        <v>8424</v>
      </c>
      <c r="B8425">
        <v>0.84235000000000004</v>
      </c>
      <c r="C8425">
        <v>0.67135</v>
      </c>
      <c r="D8425">
        <v>0.30395</v>
      </c>
      <c r="E8425">
        <v>0.38035000000000002</v>
      </c>
      <c r="F8425">
        <v>0.87155000000000005</v>
      </c>
      <c r="G8425">
        <v>0.40155000000000002</v>
      </c>
      <c r="H8425">
        <v>0.55415000000000003</v>
      </c>
      <c r="I8425">
        <v>0.67495000000000005</v>
      </c>
      <c r="J8425">
        <v>0.76865000000000006</v>
      </c>
      <c r="K8425">
        <v>0.74865000000000004</v>
      </c>
      <c r="L8425">
        <v>0.99395</v>
      </c>
    </row>
    <row r="8426" spans="1:12" x14ac:dyDescent="0.3">
      <c r="A8426">
        <v>8425</v>
      </c>
      <c r="B8426">
        <v>0.84245000000000003</v>
      </c>
      <c r="C8426">
        <v>0.25164999999999998</v>
      </c>
      <c r="D8426">
        <v>2.2950000000000002E-2</v>
      </c>
      <c r="E8426">
        <v>0.67745</v>
      </c>
      <c r="F8426">
        <v>0.35504999999999998</v>
      </c>
      <c r="G8426">
        <v>0.49635000000000001</v>
      </c>
      <c r="H8426">
        <v>6.2149999999999997E-2</v>
      </c>
      <c r="I8426">
        <v>7.5950000000000004E-2</v>
      </c>
      <c r="J8426">
        <v>0.94455</v>
      </c>
      <c r="K8426">
        <v>0.39255000000000001</v>
      </c>
      <c r="L8426">
        <v>0.21995000000000001</v>
      </c>
    </row>
    <row r="8427" spans="1:12" x14ac:dyDescent="0.3">
      <c r="A8427">
        <v>8426</v>
      </c>
      <c r="B8427">
        <v>0.84255000000000002</v>
      </c>
      <c r="C8427">
        <v>0.30495</v>
      </c>
      <c r="D8427">
        <v>0.79884999999999995</v>
      </c>
      <c r="E8427">
        <v>0.60204999999999997</v>
      </c>
      <c r="F8427">
        <v>0.69904999999999995</v>
      </c>
      <c r="G8427">
        <v>0.37574999999999997</v>
      </c>
      <c r="H8427">
        <v>0.26024999999999998</v>
      </c>
      <c r="I8427">
        <v>0.57784999999999997</v>
      </c>
      <c r="J8427">
        <v>0.70665</v>
      </c>
      <c r="K8427">
        <v>0.41304999999999997</v>
      </c>
      <c r="L8427">
        <v>0.40705000000000002</v>
      </c>
    </row>
    <row r="8428" spans="1:12" x14ac:dyDescent="0.3">
      <c r="A8428">
        <v>8427</v>
      </c>
      <c r="B8428">
        <v>0.84265000000000001</v>
      </c>
      <c r="C8428">
        <v>1.2749999999999999E-2</v>
      </c>
      <c r="D8428">
        <v>0.71314999999999995</v>
      </c>
      <c r="E8428">
        <v>8.695E-2</v>
      </c>
      <c r="F8428">
        <v>0.14774999999999999</v>
      </c>
      <c r="G8428">
        <v>0.10355</v>
      </c>
      <c r="H8428">
        <v>0.43325000000000002</v>
      </c>
      <c r="I8428">
        <v>0.64734999999999998</v>
      </c>
      <c r="J8428">
        <v>0.71775</v>
      </c>
      <c r="K8428">
        <v>0.10305</v>
      </c>
      <c r="L8428">
        <v>8.5849999999999996E-2</v>
      </c>
    </row>
    <row r="8429" spans="1:12" x14ac:dyDescent="0.3">
      <c r="A8429">
        <v>8428</v>
      </c>
      <c r="B8429">
        <v>0.84275</v>
      </c>
      <c r="C8429">
        <v>0.37295</v>
      </c>
      <c r="D8429">
        <v>0.33605000000000002</v>
      </c>
      <c r="E8429">
        <v>1.125E-2</v>
      </c>
      <c r="F8429">
        <v>0.84184999999999999</v>
      </c>
      <c r="G8429">
        <v>4.3150000000000001E-2</v>
      </c>
      <c r="H8429">
        <v>0.54695000000000005</v>
      </c>
      <c r="I8429">
        <v>0.56794999999999995</v>
      </c>
      <c r="J8429">
        <v>0.80445</v>
      </c>
      <c r="K8429">
        <v>0.44524999999999998</v>
      </c>
      <c r="L8429">
        <v>0.50375000000000003</v>
      </c>
    </row>
    <row r="8430" spans="1:12" x14ac:dyDescent="0.3">
      <c r="A8430">
        <v>8429</v>
      </c>
      <c r="B8430">
        <v>0.84284999999999999</v>
      </c>
      <c r="C8430">
        <v>0.62575000000000003</v>
      </c>
      <c r="D8430">
        <v>0.66535</v>
      </c>
      <c r="E8430">
        <v>0.66485000000000005</v>
      </c>
      <c r="F8430">
        <v>0.20424999999999999</v>
      </c>
      <c r="G8430">
        <v>0.27565000000000001</v>
      </c>
      <c r="H8430">
        <v>0.78795000000000004</v>
      </c>
      <c r="I8430">
        <v>0.96265000000000001</v>
      </c>
      <c r="J8430">
        <v>0.31154999999999999</v>
      </c>
      <c r="K8430">
        <v>0.62004999999999999</v>
      </c>
      <c r="L8430">
        <v>4.6649999999999997E-2</v>
      </c>
    </row>
    <row r="8431" spans="1:12" x14ac:dyDescent="0.3">
      <c r="A8431">
        <v>8430</v>
      </c>
      <c r="B8431">
        <v>0.84294999999999998</v>
      </c>
      <c r="C8431">
        <v>0.17224999999999999</v>
      </c>
      <c r="D8431">
        <v>0.18454999999999999</v>
      </c>
      <c r="E8431">
        <v>0.78085000000000004</v>
      </c>
      <c r="F8431">
        <v>0.22434999999999999</v>
      </c>
      <c r="G8431">
        <v>0.87434999999999996</v>
      </c>
      <c r="H8431">
        <v>6.7449999999999996E-2</v>
      </c>
      <c r="I8431">
        <v>0.91325000000000001</v>
      </c>
      <c r="J8431">
        <v>0.60924999999999996</v>
      </c>
      <c r="K8431">
        <v>0.33074999999999999</v>
      </c>
      <c r="L8431">
        <v>0.65005000000000002</v>
      </c>
    </row>
    <row r="8432" spans="1:12" x14ac:dyDescent="0.3">
      <c r="A8432">
        <v>8431</v>
      </c>
      <c r="B8432">
        <v>0.84304999999999997</v>
      </c>
      <c r="C8432">
        <v>0.75114999999999998</v>
      </c>
      <c r="D8432">
        <v>0.33345000000000002</v>
      </c>
      <c r="E8432">
        <v>0.18754999999999999</v>
      </c>
      <c r="F8432">
        <v>0.94774999999999998</v>
      </c>
      <c r="G8432">
        <v>0.46784999999999999</v>
      </c>
      <c r="H8432">
        <v>0.47365000000000002</v>
      </c>
      <c r="I8432">
        <v>0.58514999999999995</v>
      </c>
      <c r="J8432">
        <v>0.71714999999999995</v>
      </c>
      <c r="K8432">
        <v>0.71684999999999999</v>
      </c>
      <c r="L8432">
        <v>0.15875</v>
      </c>
    </row>
    <row r="8433" spans="1:12" x14ac:dyDescent="0.3">
      <c r="A8433">
        <v>8432</v>
      </c>
      <c r="B8433">
        <v>0.84314999999999996</v>
      </c>
      <c r="C8433">
        <v>0.13435</v>
      </c>
      <c r="D8433">
        <v>0.82145000000000001</v>
      </c>
      <c r="E8433">
        <v>0.14025000000000001</v>
      </c>
      <c r="F8433">
        <v>0.78264999999999996</v>
      </c>
      <c r="G8433">
        <v>0.38524999999999998</v>
      </c>
      <c r="H8433">
        <v>0.74124999999999996</v>
      </c>
      <c r="I8433">
        <v>0.30925000000000002</v>
      </c>
      <c r="J8433">
        <v>0.93205000000000005</v>
      </c>
      <c r="K8433">
        <v>0.55095000000000005</v>
      </c>
      <c r="L8433">
        <v>0.25505</v>
      </c>
    </row>
    <row r="8434" spans="1:12" x14ac:dyDescent="0.3">
      <c r="A8434">
        <v>8433</v>
      </c>
      <c r="B8434">
        <v>0.84325000000000006</v>
      </c>
      <c r="C8434">
        <v>0.92554999999999998</v>
      </c>
      <c r="D8434">
        <v>0.43585000000000002</v>
      </c>
      <c r="E8434">
        <v>2.445E-2</v>
      </c>
      <c r="F8434">
        <v>0.24884999999999999</v>
      </c>
      <c r="G8434">
        <v>0.66654999999999998</v>
      </c>
      <c r="H8434">
        <v>0.93315000000000003</v>
      </c>
      <c r="I8434">
        <v>0.48635</v>
      </c>
      <c r="J8434">
        <v>3.3250000000000002E-2</v>
      </c>
      <c r="K8434">
        <v>0.18165000000000001</v>
      </c>
      <c r="L8434">
        <v>0.74875000000000003</v>
      </c>
    </row>
    <row r="8435" spans="1:12" x14ac:dyDescent="0.3">
      <c r="A8435">
        <v>8434</v>
      </c>
      <c r="B8435">
        <v>0.84335000000000004</v>
      </c>
      <c r="C8435">
        <v>0.94915000000000005</v>
      </c>
      <c r="D8435">
        <v>0.15884999999999999</v>
      </c>
      <c r="E8435">
        <v>3.3450000000000001E-2</v>
      </c>
      <c r="F8435">
        <v>1.5499999999999999E-3</v>
      </c>
      <c r="G8435">
        <v>0.97894999999999999</v>
      </c>
      <c r="H8435">
        <v>0.20185</v>
      </c>
      <c r="I8435">
        <v>0.36225000000000002</v>
      </c>
      <c r="J8435">
        <v>0.72824999999999995</v>
      </c>
      <c r="K8435">
        <v>0.94115000000000004</v>
      </c>
      <c r="L8435">
        <v>0.51395000000000002</v>
      </c>
    </row>
    <row r="8436" spans="1:12" x14ac:dyDescent="0.3">
      <c r="A8436">
        <v>8435</v>
      </c>
      <c r="B8436">
        <v>0.84345000000000003</v>
      </c>
      <c r="C8436">
        <v>0.23965</v>
      </c>
      <c r="D8436">
        <v>0.26105</v>
      </c>
      <c r="E8436">
        <v>0.31345000000000001</v>
      </c>
      <c r="F8436">
        <v>4.8649999999999999E-2</v>
      </c>
      <c r="G8436">
        <v>0.19675000000000001</v>
      </c>
      <c r="H8436">
        <v>0.77854999999999996</v>
      </c>
      <c r="I8436">
        <v>0.46344999999999997</v>
      </c>
      <c r="J8436">
        <v>0.36964999999999998</v>
      </c>
      <c r="K8436">
        <v>0.59135000000000004</v>
      </c>
      <c r="L8436">
        <v>0.72504999999999997</v>
      </c>
    </row>
    <row r="8437" spans="1:12" x14ac:dyDescent="0.3">
      <c r="A8437">
        <v>8436</v>
      </c>
      <c r="B8437">
        <v>0.84355000000000002</v>
      </c>
      <c r="C8437">
        <v>0.51754999999999995</v>
      </c>
      <c r="D8437">
        <v>0.95474999999999999</v>
      </c>
      <c r="E8437">
        <v>0.11965000000000001</v>
      </c>
      <c r="F8437">
        <v>0.55054999999999998</v>
      </c>
      <c r="G8437">
        <v>0.58914999999999995</v>
      </c>
      <c r="H8437">
        <v>0.98014999999999997</v>
      </c>
      <c r="I8437">
        <v>0.89105000000000001</v>
      </c>
      <c r="J8437">
        <v>0.84684999999999999</v>
      </c>
      <c r="K8437">
        <v>0.47225</v>
      </c>
      <c r="L8437">
        <v>0.13175000000000001</v>
      </c>
    </row>
    <row r="8438" spans="1:12" x14ac:dyDescent="0.3">
      <c r="A8438">
        <v>8437</v>
      </c>
      <c r="B8438">
        <v>0.84365000000000001</v>
      </c>
      <c r="C8438">
        <v>0.18905</v>
      </c>
      <c r="D8438">
        <v>0.37835000000000002</v>
      </c>
      <c r="E8438">
        <v>0.30014999999999997</v>
      </c>
      <c r="F8438">
        <v>0.72214999999999996</v>
      </c>
      <c r="G8438">
        <v>0.79744999999999999</v>
      </c>
      <c r="H8438">
        <v>0.79815000000000003</v>
      </c>
      <c r="I8438">
        <v>0.60594999999999999</v>
      </c>
      <c r="J8438">
        <v>0.12625</v>
      </c>
      <c r="K8438">
        <v>0.16435</v>
      </c>
      <c r="L8438">
        <v>0.58374999999999999</v>
      </c>
    </row>
    <row r="8439" spans="1:12" x14ac:dyDescent="0.3">
      <c r="A8439">
        <v>8438</v>
      </c>
      <c r="B8439">
        <v>0.84375</v>
      </c>
      <c r="C8439">
        <v>7.2249999999999995E-2</v>
      </c>
      <c r="D8439">
        <v>0.16385</v>
      </c>
      <c r="E8439">
        <v>0.51515</v>
      </c>
      <c r="F8439">
        <v>0.41005000000000003</v>
      </c>
      <c r="G8439">
        <v>0.24374999999999999</v>
      </c>
      <c r="H8439">
        <v>0.19705</v>
      </c>
      <c r="I8439">
        <v>0.52825</v>
      </c>
      <c r="J8439">
        <v>0.95555000000000001</v>
      </c>
      <c r="K8439">
        <v>0.55074999999999996</v>
      </c>
      <c r="L8439">
        <v>0.40984999999999999</v>
      </c>
    </row>
    <row r="8440" spans="1:12" x14ac:dyDescent="0.3">
      <c r="A8440">
        <v>8439</v>
      </c>
      <c r="B8440">
        <v>0.84384999999999999</v>
      </c>
      <c r="C8440">
        <v>0.74314999999999998</v>
      </c>
      <c r="D8440">
        <v>0.36385000000000001</v>
      </c>
      <c r="E8440">
        <v>0.38435000000000002</v>
      </c>
      <c r="F8440">
        <v>0.88195000000000001</v>
      </c>
      <c r="G8440">
        <v>0.59655000000000002</v>
      </c>
      <c r="H8440">
        <v>0.69594999999999996</v>
      </c>
      <c r="I8440">
        <v>8.8749999999999996E-2</v>
      </c>
      <c r="J8440">
        <v>0.48175000000000001</v>
      </c>
      <c r="K8440">
        <v>0.21975</v>
      </c>
      <c r="L8440">
        <v>0.12905</v>
      </c>
    </row>
    <row r="8441" spans="1:12" x14ac:dyDescent="0.3">
      <c r="A8441">
        <v>8440</v>
      </c>
      <c r="B8441">
        <v>0.84394999999999998</v>
      </c>
      <c r="C8441">
        <v>0.91654999999999998</v>
      </c>
      <c r="D8441">
        <v>0.27315</v>
      </c>
      <c r="E8441">
        <v>0.55354999999999999</v>
      </c>
      <c r="F8441">
        <v>0.29894999999999999</v>
      </c>
      <c r="G8441">
        <v>0.45245000000000002</v>
      </c>
      <c r="H8441">
        <v>0.14785000000000001</v>
      </c>
      <c r="I8441">
        <v>0.20344999999999999</v>
      </c>
      <c r="J8441">
        <v>0.64275000000000004</v>
      </c>
      <c r="K8441">
        <v>0.87195</v>
      </c>
      <c r="L8441">
        <v>0.10675</v>
      </c>
    </row>
    <row r="8442" spans="1:12" x14ac:dyDescent="0.3">
      <c r="A8442">
        <v>8441</v>
      </c>
      <c r="B8442">
        <v>0.84404999999999997</v>
      </c>
      <c r="C8442">
        <v>0.90244999999999997</v>
      </c>
      <c r="D8442">
        <v>0.67715000000000003</v>
      </c>
      <c r="E8442">
        <v>0.60245000000000004</v>
      </c>
      <c r="F8442">
        <v>0.86414999999999997</v>
      </c>
      <c r="G8442">
        <v>0.45565</v>
      </c>
      <c r="H8442">
        <v>0.24104999999999999</v>
      </c>
      <c r="I8442">
        <v>0.32455000000000001</v>
      </c>
      <c r="J8442">
        <v>9.7250000000000003E-2</v>
      </c>
      <c r="K8442">
        <v>0.56174999999999997</v>
      </c>
      <c r="L8442">
        <v>0.96445000000000003</v>
      </c>
    </row>
    <row r="8443" spans="1:12" x14ac:dyDescent="0.3">
      <c r="A8443">
        <v>8442</v>
      </c>
      <c r="B8443">
        <v>0.84414999999999996</v>
      </c>
      <c r="C8443">
        <v>0.19835</v>
      </c>
      <c r="D8443">
        <v>0.36135</v>
      </c>
      <c r="E8443">
        <v>0.43064999999999998</v>
      </c>
      <c r="F8443">
        <v>0.98594999999999999</v>
      </c>
      <c r="G8443">
        <v>0.89344999999999997</v>
      </c>
      <c r="H8443">
        <v>0.93835000000000002</v>
      </c>
      <c r="I8443">
        <v>0.98134999999999994</v>
      </c>
      <c r="J8443">
        <v>0.24645</v>
      </c>
      <c r="K8443">
        <v>7.7450000000000005E-2</v>
      </c>
      <c r="L8443">
        <v>0.12715000000000001</v>
      </c>
    </row>
    <row r="8444" spans="1:12" x14ac:dyDescent="0.3">
      <c r="A8444">
        <v>8443</v>
      </c>
      <c r="B8444">
        <v>0.84424999999999994</v>
      </c>
      <c r="C8444">
        <v>0.21925</v>
      </c>
      <c r="D8444">
        <v>0.40134999999999998</v>
      </c>
      <c r="E8444">
        <v>0.30845</v>
      </c>
      <c r="F8444">
        <v>0.90015000000000001</v>
      </c>
      <c r="G8444">
        <v>0.33034999999999998</v>
      </c>
      <c r="H8444">
        <v>0.40515000000000001</v>
      </c>
      <c r="I8444">
        <v>0.97765000000000002</v>
      </c>
      <c r="J8444">
        <v>0.12814999999999999</v>
      </c>
      <c r="K8444">
        <v>0.88114999999999999</v>
      </c>
      <c r="L8444">
        <v>0.87595000000000001</v>
      </c>
    </row>
    <row r="8445" spans="1:12" x14ac:dyDescent="0.3">
      <c r="A8445">
        <v>8444</v>
      </c>
      <c r="B8445">
        <v>0.84435000000000004</v>
      </c>
      <c r="C8445">
        <v>6.6750000000000004E-2</v>
      </c>
      <c r="D8445">
        <v>0.95225000000000004</v>
      </c>
      <c r="E8445">
        <v>0.19575000000000001</v>
      </c>
      <c r="F8445">
        <v>0.26834999999999998</v>
      </c>
      <c r="G8445">
        <v>0.63854999999999995</v>
      </c>
      <c r="H8445">
        <v>0.11615</v>
      </c>
      <c r="I8445">
        <v>0.29244999999999999</v>
      </c>
      <c r="J8445">
        <v>0.45184999999999997</v>
      </c>
      <c r="K8445">
        <v>0.90095000000000003</v>
      </c>
      <c r="L8445">
        <v>0.45484999999999998</v>
      </c>
    </row>
    <row r="8446" spans="1:12" x14ac:dyDescent="0.3">
      <c r="A8446">
        <v>8445</v>
      </c>
      <c r="B8446">
        <v>0.84445000000000003</v>
      </c>
      <c r="C8446">
        <v>0.79205000000000003</v>
      </c>
      <c r="D8446">
        <v>0.83204999999999996</v>
      </c>
      <c r="E8446">
        <v>0.98175000000000001</v>
      </c>
      <c r="F8446">
        <v>1.085E-2</v>
      </c>
      <c r="G8446">
        <v>0.16435</v>
      </c>
      <c r="H8446">
        <v>0.93625000000000003</v>
      </c>
      <c r="I8446">
        <v>0.84345000000000003</v>
      </c>
      <c r="J8446">
        <v>0.64805000000000001</v>
      </c>
      <c r="K8446">
        <v>0.44885000000000003</v>
      </c>
      <c r="L8446">
        <v>0.78134999999999999</v>
      </c>
    </row>
    <row r="8447" spans="1:12" x14ac:dyDescent="0.3">
      <c r="A8447">
        <v>8446</v>
      </c>
      <c r="B8447">
        <v>0.84455000000000002</v>
      </c>
      <c r="C8447">
        <v>0.38764999999999999</v>
      </c>
      <c r="D8447">
        <v>0.13385</v>
      </c>
      <c r="E8447">
        <v>0.66295000000000004</v>
      </c>
      <c r="F8447">
        <v>0.67425000000000002</v>
      </c>
      <c r="G8447">
        <v>0.76595000000000002</v>
      </c>
      <c r="H8447">
        <v>0.35404999999999998</v>
      </c>
      <c r="I8447">
        <v>0.21115</v>
      </c>
      <c r="J8447">
        <v>0.56284999999999996</v>
      </c>
      <c r="K8447">
        <v>0.61995</v>
      </c>
      <c r="L8447">
        <v>0.77575000000000005</v>
      </c>
    </row>
    <row r="8448" spans="1:12" x14ac:dyDescent="0.3">
      <c r="A8448">
        <v>8447</v>
      </c>
      <c r="B8448">
        <v>0.84465000000000001</v>
      </c>
      <c r="C8448">
        <v>0.30675000000000002</v>
      </c>
      <c r="D8448">
        <v>0.88234999999999997</v>
      </c>
      <c r="E8448">
        <v>0.73775000000000002</v>
      </c>
      <c r="F8448">
        <v>0.65254999999999996</v>
      </c>
      <c r="G8448">
        <v>0.45605000000000001</v>
      </c>
      <c r="H8448">
        <v>0.70594999999999997</v>
      </c>
      <c r="I8448">
        <v>0.29154999999999998</v>
      </c>
      <c r="J8448">
        <v>0.73355000000000004</v>
      </c>
      <c r="K8448">
        <v>0.12995000000000001</v>
      </c>
      <c r="L8448">
        <v>0.87095</v>
      </c>
    </row>
    <row r="8449" spans="1:12" x14ac:dyDescent="0.3">
      <c r="A8449">
        <v>8448</v>
      </c>
      <c r="B8449">
        <v>0.84475</v>
      </c>
      <c r="C8449">
        <v>0.77324999999999999</v>
      </c>
      <c r="D8449">
        <v>0.67254999999999998</v>
      </c>
      <c r="E8449">
        <v>0.62295</v>
      </c>
      <c r="F8449">
        <v>0.12114999999999999</v>
      </c>
      <c r="G8449">
        <v>0.63385000000000002</v>
      </c>
      <c r="H8449">
        <v>0.95474999999999999</v>
      </c>
      <c r="I8449">
        <v>0.10915</v>
      </c>
      <c r="J8449">
        <v>0.95884999999999998</v>
      </c>
      <c r="K8449">
        <v>0.82504999999999995</v>
      </c>
      <c r="L8449">
        <v>0.79564999999999997</v>
      </c>
    </row>
    <row r="8450" spans="1:12" x14ac:dyDescent="0.3">
      <c r="A8450">
        <v>8449</v>
      </c>
      <c r="B8450">
        <v>0.84484999999999999</v>
      </c>
      <c r="C8450">
        <v>0.40015000000000001</v>
      </c>
      <c r="D8450">
        <v>0.49385000000000001</v>
      </c>
      <c r="E8450">
        <v>0.22325</v>
      </c>
      <c r="F8450">
        <v>0.92964999999999998</v>
      </c>
      <c r="G8450">
        <v>0.51795000000000002</v>
      </c>
      <c r="H8450">
        <v>0.54795000000000005</v>
      </c>
      <c r="I8450">
        <v>0.29344999999999999</v>
      </c>
      <c r="J8450">
        <v>6.2449999999999999E-2</v>
      </c>
      <c r="K8450">
        <v>0.92325000000000002</v>
      </c>
      <c r="L8450">
        <v>0.82545000000000002</v>
      </c>
    </row>
    <row r="8451" spans="1:12" x14ac:dyDescent="0.3">
      <c r="A8451">
        <v>8450</v>
      </c>
      <c r="B8451">
        <v>0.84494999999999998</v>
      </c>
      <c r="C8451">
        <v>0.51244999999999996</v>
      </c>
      <c r="D8451">
        <v>0.25455</v>
      </c>
      <c r="E8451">
        <v>0.64424999999999999</v>
      </c>
      <c r="F8451">
        <v>0.77915000000000001</v>
      </c>
      <c r="G8451">
        <v>0.72614999999999996</v>
      </c>
      <c r="H8451">
        <v>0.58835000000000004</v>
      </c>
      <c r="I8451">
        <v>0.58565</v>
      </c>
      <c r="J8451">
        <v>0.57545000000000002</v>
      </c>
      <c r="K8451">
        <v>0.32584999999999997</v>
      </c>
      <c r="L8451">
        <v>0.18145</v>
      </c>
    </row>
    <row r="8452" spans="1:12" x14ac:dyDescent="0.3">
      <c r="A8452">
        <v>8451</v>
      </c>
      <c r="B8452">
        <v>0.84504999999999997</v>
      </c>
      <c r="C8452">
        <v>0.67654999999999998</v>
      </c>
      <c r="D8452">
        <v>0.14605000000000001</v>
      </c>
      <c r="E8452">
        <v>0.84445000000000003</v>
      </c>
      <c r="F8452">
        <v>0.59604999999999997</v>
      </c>
      <c r="G8452">
        <v>0.95714999999999995</v>
      </c>
      <c r="H8452">
        <v>0.91974999999999996</v>
      </c>
      <c r="I8452">
        <v>8.795E-2</v>
      </c>
      <c r="J8452">
        <v>0.39945000000000003</v>
      </c>
      <c r="K8452">
        <v>0.43675000000000003</v>
      </c>
      <c r="L8452">
        <v>0.44214999999999999</v>
      </c>
    </row>
    <row r="8453" spans="1:12" x14ac:dyDescent="0.3">
      <c r="A8453">
        <v>8452</v>
      </c>
      <c r="B8453">
        <v>0.84514999999999996</v>
      </c>
      <c r="C8453">
        <v>0.14545</v>
      </c>
      <c r="D8453">
        <v>0.70004999999999995</v>
      </c>
      <c r="E8453">
        <v>0.34284999999999999</v>
      </c>
      <c r="F8453">
        <v>0.71784999999999999</v>
      </c>
      <c r="G8453">
        <v>0.84475</v>
      </c>
      <c r="H8453">
        <v>0.68784999999999996</v>
      </c>
      <c r="I8453">
        <v>0.31814999999999999</v>
      </c>
      <c r="J8453">
        <v>0.37995000000000001</v>
      </c>
      <c r="K8453">
        <v>0.79505000000000003</v>
      </c>
      <c r="L8453">
        <v>7.3150000000000007E-2</v>
      </c>
    </row>
    <row r="8454" spans="1:12" x14ac:dyDescent="0.3">
      <c r="A8454">
        <v>8453</v>
      </c>
      <c r="B8454">
        <v>0.84524999999999995</v>
      </c>
      <c r="C8454">
        <v>0.96814999999999996</v>
      </c>
      <c r="D8454">
        <v>0.68635000000000002</v>
      </c>
      <c r="E8454">
        <v>0.87295</v>
      </c>
      <c r="F8454">
        <v>0.32405</v>
      </c>
      <c r="G8454">
        <v>0.92115000000000002</v>
      </c>
      <c r="H8454">
        <v>0.57555000000000001</v>
      </c>
      <c r="I8454">
        <v>0.63505</v>
      </c>
      <c r="J8454">
        <v>0.43735000000000002</v>
      </c>
      <c r="K8454">
        <v>0.49995000000000001</v>
      </c>
      <c r="L8454">
        <v>0.38514999999999999</v>
      </c>
    </row>
    <row r="8455" spans="1:12" x14ac:dyDescent="0.3">
      <c r="A8455">
        <v>8454</v>
      </c>
      <c r="B8455">
        <v>0.84535000000000005</v>
      </c>
      <c r="C8455">
        <v>0.84714999999999996</v>
      </c>
      <c r="D8455">
        <v>0.64024999999999999</v>
      </c>
      <c r="E8455">
        <v>0.24965000000000001</v>
      </c>
      <c r="F8455">
        <v>0.81184999999999996</v>
      </c>
      <c r="G8455">
        <v>0.13694999999999999</v>
      </c>
      <c r="H8455">
        <v>0.31864999999999999</v>
      </c>
      <c r="I8455">
        <v>0.87955000000000005</v>
      </c>
      <c r="J8455">
        <v>0.77385000000000004</v>
      </c>
      <c r="K8455">
        <v>0.48035</v>
      </c>
      <c r="L8455">
        <v>8.8500000000000002E-3</v>
      </c>
    </row>
    <row r="8456" spans="1:12" x14ac:dyDescent="0.3">
      <c r="A8456">
        <v>8455</v>
      </c>
      <c r="B8456">
        <v>0.84545000000000003</v>
      </c>
      <c r="C8456">
        <v>0.43064999999999998</v>
      </c>
      <c r="D8456">
        <v>0.21385000000000001</v>
      </c>
      <c r="E8456">
        <v>0.43425000000000002</v>
      </c>
      <c r="F8456">
        <v>0.42904999999999999</v>
      </c>
      <c r="G8456">
        <v>0.84424999999999994</v>
      </c>
      <c r="H8456">
        <v>0.45005000000000001</v>
      </c>
      <c r="I8456">
        <v>1.4999999999999999E-4</v>
      </c>
      <c r="J8456">
        <v>0.48235</v>
      </c>
      <c r="K8456">
        <v>0.60965000000000003</v>
      </c>
      <c r="L8456">
        <v>0.32314999999999999</v>
      </c>
    </row>
    <row r="8457" spans="1:12" x14ac:dyDescent="0.3">
      <c r="A8457">
        <v>8456</v>
      </c>
      <c r="B8457">
        <v>0.84555000000000002</v>
      </c>
      <c r="C8457">
        <v>0.37545000000000001</v>
      </c>
      <c r="D8457">
        <v>0.35944999999999999</v>
      </c>
      <c r="E8457">
        <v>0.59135000000000004</v>
      </c>
      <c r="F8457">
        <v>0.76075000000000004</v>
      </c>
      <c r="G8457">
        <v>7.2749999999999995E-2</v>
      </c>
      <c r="H8457">
        <v>0.57784999999999997</v>
      </c>
      <c r="I8457">
        <v>0.56045</v>
      </c>
      <c r="J8457">
        <v>0.53505000000000003</v>
      </c>
      <c r="K8457">
        <v>9.3049999999999994E-2</v>
      </c>
      <c r="L8457">
        <v>0.43895000000000001</v>
      </c>
    </row>
    <row r="8458" spans="1:12" x14ac:dyDescent="0.3">
      <c r="A8458">
        <v>8457</v>
      </c>
      <c r="B8458">
        <v>0.84565000000000001</v>
      </c>
      <c r="C8458">
        <v>0.37885000000000002</v>
      </c>
      <c r="D8458">
        <v>0.65215000000000001</v>
      </c>
      <c r="E8458">
        <v>0.90644999999999998</v>
      </c>
      <c r="F8458">
        <v>0.59345000000000003</v>
      </c>
      <c r="G8458">
        <v>0.66154999999999997</v>
      </c>
      <c r="H8458">
        <v>0.10075000000000001</v>
      </c>
      <c r="I8458">
        <v>0.63095000000000001</v>
      </c>
      <c r="J8458">
        <v>0.91185000000000005</v>
      </c>
      <c r="K8458">
        <v>0.81615000000000004</v>
      </c>
      <c r="L8458">
        <v>0.11194999999999999</v>
      </c>
    </row>
    <row r="8459" spans="1:12" x14ac:dyDescent="0.3">
      <c r="A8459">
        <v>8458</v>
      </c>
      <c r="B8459">
        <v>0.84575</v>
      </c>
      <c r="C8459">
        <v>0.19264999999999999</v>
      </c>
      <c r="D8459">
        <v>0.49935000000000002</v>
      </c>
      <c r="E8459">
        <v>2.2950000000000002E-2</v>
      </c>
      <c r="F8459">
        <v>0.48415000000000002</v>
      </c>
      <c r="G8459">
        <v>0.53054999999999997</v>
      </c>
      <c r="H8459">
        <v>0.96845000000000003</v>
      </c>
      <c r="I8459">
        <v>0.46394999999999997</v>
      </c>
      <c r="J8459">
        <v>0.87124999999999997</v>
      </c>
      <c r="K8459">
        <v>0.19575000000000001</v>
      </c>
      <c r="L8459">
        <v>1.5949999999999999E-2</v>
      </c>
    </row>
    <row r="8460" spans="1:12" x14ac:dyDescent="0.3">
      <c r="A8460">
        <v>8459</v>
      </c>
      <c r="B8460">
        <v>0.84584999999999999</v>
      </c>
      <c r="C8460">
        <v>0.18415000000000001</v>
      </c>
      <c r="D8460">
        <v>0.32724999999999999</v>
      </c>
      <c r="E8460">
        <v>0.55994999999999995</v>
      </c>
      <c r="F8460">
        <v>0.27295000000000003</v>
      </c>
      <c r="G8460">
        <v>0.28144999999999998</v>
      </c>
      <c r="H8460">
        <v>8.8450000000000001E-2</v>
      </c>
      <c r="I8460">
        <v>0.33605000000000002</v>
      </c>
      <c r="J8460">
        <v>0.63705000000000001</v>
      </c>
      <c r="K8460">
        <v>0.42675000000000002</v>
      </c>
      <c r="L8460">
        <v>0.51385000000000003</v>
      </c>
    </row>
    <row r="8461" spans="1:12" x14ac:dyDescent="0.3">
      <c r="A8461">
        <v>8460</v>
      </c>
      <c r="B8461">
        <v>0.84594999999999998</v>
      </c>
      <c r="C8461">
        <v>0.93335000000000001</v>
      </c>
      <c r="D8461">
        <v>0.34805000000000003</v>
      </c>
      <c r="E8461">
        <v>0.36065000000000003</v>
      </c>
      <c r="F8461">
        <v>0.34284999999999999</v>
      </c>
      <c r="G8461">
        <v>0.89285000000000003</v>
      </c>
      <c r="H8461">
        <v>0.84835000000000005</v>
      </c>
      <c r="I8461">
        <v>0.63544999999999996</v>
      </c>
      <c r="J8461">
        <v>0.27024999999999999</v>
      </c>
      <c r="K8461">
        <v>0.23535</v>
      </c>
      <c r="L8461">
        <v>0.10205</v>
      </c>
    </row>
    <row r="8462" spans="1:12" x14ac:dyDescent="0.3">
      <c r="A8462">
        <v>8461</v>
      </c>
      <c r="B8462">
        <v>0.84604999999999997</v>
      </c>
      <c r="C8462">
        <v>0.35315000000000002</v>
      </c>
      <c r="D8462">
        <v>0.70315000000000005</v>
      </c>
      <c r="E8462">
        <v>0.79325000000000001</v>
      </c>
      <c r="F8462">
        <v>0.12445000000000001</v>
      </c>
      <c r="G8462">
        <v>0.54185000000000005</v>
      </c>
      <c r="H8462">
        <v>0.42725000000000002</v>
      </c>
      <c r="I8462">
        <v>0.57255</v>
      </c>
      <c r="J8462">
        <v>0.72624999999999995</v>
      </c>
      <c r="K8462">
        <v>5.9500000000000004E-3</v>
      </c>
      <c r="L8462">
        <v>0.97794999999999999</v>
      </c>
    </row>
    <row r="8463" spans="1:12" x14ac:dyDescent="0.3">
      <c r="A8463">
        <v>8462</v>
      </c>
      <c r="B8463">
        <v>0.84614999999999996</v>
      </c>
      <c r="C8463">
        <v>7.5649999999999995E-2</v>
      </c>
      <c r="D8463">
        <v>0.99665000000000004</v>
      </c>
      <c r="E8463">
        <v>0.69355</v>
      </c>
      <c r="F8463">
        <v>0.84125000000000005</v>
      </c>
      <c r="G8463">
        <v>0.10985</v>
      </c>
      <c r="H8463">
        <v>0.73504999999999998</v>
      </c>
      <c r="I8463">
        <v>0.81904999999999994</v>
      </c>
      <c r="J8463">
        <v>0.56194999999999995</v>
      </c>
      <c r="K8463">
        <v>0.97814999999999996</v>
      </c>
      <c r="L8463">
        <v>0.41105000000000003</v>
      </c>
    </row>
    <row r="8464" spans="1:12" x14ac:dyDescent="0.3">
      <c r="A8464">
        <v>8463</v>
      </c>
      <c r="B8464">
        <v>0.84624999999999995</v>
      </c>
      <c r="C8464">
        <v>0.48485</v>
      </c>
      <c r="D8464">
        <v>0.40994999999999998</v>
      </c>
      <c r="E8464">
        <v>0.17674999999999999</v>
      </c>
      <c r="F8464">
        <v>0.63414999999999999</v>
      </c>
      <c r="G8464">
        <v>0.91464999999999996</v>
      </c>
      <c r="H8464">
        <v>0.14324999999999999</v>
      </c>
      <c r="I8464">
        <v>0.22714999999999999</v>
      </c>
      <c r="J8464">
        <v>0.71545000000000003</v>
      </c>
      <c r="K8464">
        <v>0.38774999999999998</v>
      </c>
      <c r="L8464">
        <v>0.42764999999999997</v>
      </c>
    </row>
    <row r="8465" spans="1:12" x14ac:dyDescent="0.3">
      <c r="A8465">
        <v>8464</v>
      </c>
      <c r="B8465">
        <v>0.84635000000000005</v>
      </c>
      <c r="C8465">
        <v>0.75634999999999997</v>
      </c>
      <c r="D8465">
        <v>0.19985</v>
      </c>
      <c r="E8465">
        <v>0.34705000000000003</v>
      </c>
      <c r="F8465">
        <v>0.68855</v>
      </c>
      <c r="G8465">
        <v>0.62795000000000001</v>
      </c>
      <c r="H8465">
        <v>0.46245000000000003</v>
      </c>
      <c r="I8465">
        <v>0.26915</v>
      </c>
      <c r="J8465">
        <v>0.35475000000000001</v>
      </c>
      <c r="K8465">
        <v>7.7350000000000002E-2</v>
      </c>
      <c r="L8465">
        <v>0.25345000000000001</v>
      </c>
    </row>
    <row r="8466" spans="1:12" x14ac:dyDescent="0.3">
      <c r="A8466">
        <v>8465</v>
      </c>
      <c r="B8466">
        <v>0.84645000000000004</v>
      </c>
      <c r="C8466">
        <v>0.16655</v>
      </c>
      <c r="D8466">
        <v>0.89595000000000002</v>
      </c>
      <c r="E8466">
        <v>0.63295000000000001</v>
      </c>
      <c r="F8466">
        <v>0.71924999999999994</v>
      </c>
      <c r="G8466">
        <v>0.29704999999999998</v>
      </c>
      <c r="H8466">
        <v>0.29885</v>
      </c>
      <c r="I8466">
        <v>0.25255</v>
      </c>
      <c r="J8466">
        <v>0.27095000000000002</v>
      </c>
      <c r="K8466">
        <v>0.98945000000000005</v>
      </c>
      <c r="L8466">
        <v>5.4850000000000003E-2</v>
      </c>
    </row>
    <row r="8467" spans="1:12" x14ac:dyDescent="0.3">
      <c r="A8467">
        <v>8466</v>
      </c>
      <c r="B8467">
        <v>0.84655000000000002</v>
      </c>
      <c r="C8467">
        <v>0.86324999999999996</v>
      </c>
      <c r="D8467">
        <v>0.18225</v>
      </c>
      <c r="E8467">
        <v>0.71155000000000002</v>
      </c>
      <c r="F8467">
        <v>0.30745</v>
      </c>
      <c r="G8467">
        <v>0.72424999999999995</v>
      </c>
      <c r="H8467">
        <v>0.39205000000000001</v>
      </c>
      <c r="I8467">
        <v>1.8249999999999999E-2</v>
      </c>
      <c r="J8467">
        <v>0.73445000000000005</v>
      </c>
      <c r="K8467">
        <v>0.33095000000000002</v>
      </c>
      <c r="L8467">
        <v>0.27844999999999998</v>
      </c>
    </row>
    <row r="8468" spans="1:12" x14ac:dyDescent="0.3">
      <c r="A8468">
        <v>8467</v>
      </c>
      <c r="B8468">
        <v>0.84665000000000001</v>
      </c>
      <c r="C8468">
        <v>0.90134999999999998</v>
      </c>
      <c r="D8468">
        <v>0.53544999999999998</v>
      </c>
      <c r="E8468">
        <v>0.55745</v>
      </c>
      <c r="F8468">
        <v>0.95674999999999999</v>
      </c>
      <c r="G8468">
        <v>0.16234999999999999</v>
      </c>
      <c r="H8468">
        <v>0.82294999999999996</v>
      </c>
      <c r="I8468">
        <v>0.65995000000000004</v>
      </c>
      <c r="J8468">
        <v>0.71425000000000005</v>
      </c>
      <c r="K8468">
        <v>0.90354999999999996</v>
      </c>
      <c r="L8468">
        <v>0.58125000000000004</v>
      </c>
    </row>
    <row r="8469" spans="1:12" x14ac:dyDescent="0.3">
      <c r="A8469">
        <v>8468</v>
      </c>
      <c r="B8469">
        <v>0.84675</v>
      </c>
      <c r="C8469">
        <v>0.81135000000000002</v>
      </c>
      <c r="D8469">
        <v>7.4649999999999994E-2</v>
      </c>
      <c r="E8469">
        <v>0.91134999999999999</v>
      </c>
      <c r="F8469">
        <v>0.47394999999999998</v>
      </c>
      <c r="G8469">
        <v>0.64515</v>
      </c>
      <c r="H8469">
        <v>0.64985000000000004</v>
      </c>
      <c r="I8469">
        <v>0.71314999999999995</v>
      </c>
      <c r="J8469">
        <v>0.31855</v>
      </c>
      <c r="K8469">
        <v>0.72755000000000003</v>
      </c>
      <c r="L8469">
        <v>0.52634999999999998</v>
      </c>
    </row>
    <row r="8470" spans="1:12" x14ac:dyDescent="0.3">
      <c r="A8470">
        <v>8469</v>
      </c>
      <c r="B8470">
        <v>0.84684999999999999</v>
      </c>
      <c r="C8470">
        <v>0.41835</v>
      </c>
      <c r="D8470">
        <v>0.70525000000000004</v>
      </c>
      <c r="E8470">
        <v>3.5349999999999999E-2</v>
      </c>
      <c r="F8470">
        <v>1.75E-3</v>
      </c>
      <c r="G8470">
        <v>2.8649999999999998E-2</v>
      </c>
      <c r="H8470">
        <v>0.18504999999999999</v>
      </c>
      <c r="I8470">
        <v>0.44405</v>
      </c>
      <c r="J8470">
        <v>0.42454999999999998</v>
      </c>
      <c r="K8470">
        <v>0.14585000000000001</v>
      </c>
      <c r="L8470">
        <v>0.36015000000000003</v>
      </c>
    </row>
    <row r="8471" spans="1:12" x14ac:dyDescent="0.3">
      <c r="A8471">
        <v>8470</v>
      </c>
      <c r="B8471">
        <v>0.84694999999999998</v>
      </c>
      <c r="C8471">
        <v>0.86245000000000005</v>
      </c>
      <c r="D8471">
        <v>2.1850000000000001E-2</v>
      </c>
      <c r="E8471">
        <v>0.77695000000000003</v>
      </c>
      <c r="F8471">
        <v>0.50475000000000003</v>
      </c>
      <c r="G8471">
        <v>8.4949999999999998E-2</v>
      </c>
      <c r="H8471">
        <v>0.51295000000000002</v>
      </c>
      <c r="I8471">
        <v>0.14954999999999999</v>
      </c>
      <c r="J8471">
        <v>0.57894999999999996</v>
      </c>
      <c r="K8471">
        <v>5.4350000000000002E-2</v>
      </c>
      <c r="L8471">
        <v>0.28835</v>
      </c>
    </row>
    <row r="8472" spans="1:12" x14ac:dyDescent="0.3">
      <c r="A8472">
        <v>8471</v>
      </c>
      <c r="B8472">
        <v>0.84704999999999997</v>
      </c>
      <c r="C8472">
        <v>0.50654999999999994</v>
      </c>
      <c r="D8472">
        <v>0.45115</v>
      </c>
      <c r="E8472">
        <v>0.79644999999999999</v>
      </c>
      <c r="F8472">
        <v>0.65595000000000003</v>
      </c>
      <c r="G8472">
        <v>0.91795000000000004</v>
      </c>
      <c r="H8472">
        <v>0.98704999999999998</v>
      </c>
      <c r="I8472">
        <v>0.91905000000000003</v>
      </c>
      <c r="J8472">
        <v>6.5850000000000006E-2</v>
      </c>
      <c r="K8472">
        <v>0.26815</v>
      </c>
      <c r="L8472">
        <v>0.12135</v>
      </c>
    </row>
    <row r="8473" spans="1:12" x14ac:dyDescent="0.3">
      <c r="A8473">
        <v>8472</v>
      </c>
      <c r="B8473">
        <v>0.84714999999999996</v>
      </c>
      <c r="C8473">
        <v>0.10995000000000001</v>
      </c>
      <c r="D8473">
        <v>0.68454999999999999</v>
      </c>
      <c r="E8473">
        <v>0.43014999999999998</v>
      </c>
      <c r="F8473">
        <v>0.37605</v>
      </c>
      <c r="G8473">
        <v>0.62555000000000005</v>
      </c>
      <c r="H8473">
        <v>0.24115</v>
      </c>
      <c r="I8473">
        <v>0.14194999999999999</v>
      </c>
      <c r="J8473">
        <v>0.69964999999999999</v>
      </c>
      <c r="K8473">
        <v>0.85355000000000003</v>
      </c>
      <c r="L8473">
        <v>0.13625000000000001</v>
      </c>
    </row>
    <row r="8474" spans="1:12" x14ac:dyDescent="0.3">
      <c r="A8474">
        <v>8473</v>
      </c>
      <c r="B8474">
        <v>0.84724999999999995</v>
      </c>
      <c r="C8474">
        <v>0.36445</v>
      </c>
      <c r="D8474">
        <v>0.93494999999999995</v>
      </c>
      <c r="E8474">
        <v>0.86265000000000003</v>
      </c>
      <c r="F8474">
        <v>0.35925000000000001</v>
      </c>
      <c r="G8474">
        <v>0.72855000000000003</v>
      </c>
      <c r="H8474">
        <v>0.34525</v>
      </c>
      <c r="I8474">
        <v>0.29985000000000001</v>
      </c>
      <c r="J8474">
        <v>0.83335000000000004</v>
      </c>
      <c r="K8474">
        <v>0.82284999999999997</v>
      </c>
      <c r="L8474">
        <v>0.32715</v>
      </c>
    </row>
    <row r="8475" spans="1:12" x14ac:dyDescent="0.3">
      <c r="A8475">
        <v>8474</v>
      </c>
      <c r="B8475">
        <v>0.84735000000000005</v>
      </c>
      <c r="C8475">
        <v>0.73314999999999997</v>
      </c>
      <c r="D8475">
        <v>0.19095000000000001</v>
      </c>
      <c r="E8475">
        <v>0.42075000000000001</v>
      </c>
      <c r="F8475">
        <v>0.23094999999999999</v>
      </c>
      <c r="G8475">
        <v>0.21745</v>
      </c>
      <c r="H8475">
        <v>0.87155000000000005</v>
      </c>
      <c r="I8475">
        <v>0.18815000000000001</v>
      </c>
      <c r="J8475">
        <v>0.45995000000000003</v>
      </c>
      <c r="K8475">
        <v>0.17535000000000001</v>
      </c>
      <c r="L8475">
        <v>0.60185</v>
      </c>
    </row>
    <row r="8476" spans="1:12" x14ac:dyDescent="0.3">
      <c r="A8476">
        <v>8475</v>
      </c>
      <c r="B8476">
        <v>0.84745000000000004</v>
      </c>
      <c r="C8476">
        <v>0.49585000000000001</v>
      </c>
      <c r="D8476">
        <v>0.54454999999999998</v>
      </c>
      <c r="E8476">
        <v>0.52015</v>
      </c>
      <c r="F8476">
        <v>0.27515000000000001</v>
      </c>
      <c r="G8476">
        <v>0.83465</v>
      </c>
      <c r="H8476">
        <v>0.80945</v>
      </c>
      <c r="I8476">
        <v>0.33074999999999999</v>
      </c>
      <c r="J8476">
        <v>0.14745</v>
      </c>
      <c r="K8476">
        <v>0.56545000000000001</v>
      </c>
      <c r="L8476">
        <v>0.18204999999999999</v>
      </c>
    </row>
    <row r="8477" spans="1:12" x14ac:dyDescent="0.3">
      <c r="A8477">
        <v>8476</v>
      </c>
      <c r="B8477">
        <v>0.84755000000000003</v>
      </c>
      <c r="C8477">
        <v>0.22955</v>
      </c>
      <c r="D8477">
        <v>0.50475000000000003</v>
      </c>
      <c r="E8477">
        <v>0.19725000000000001</v>
      </c>
      <c r="F8477">
        <v>0.98424999999999996</v>
      </c>
      <c r="G8477">
        <v>0.63124999999999998</v>
      </c>
      <c r="H8477">
        <v>0.68315000000000003</v>
      </c>
      <c r="I8477">
        <v>0.23624999999999999</v>
      </c>
      <c r="J8477">
        <v>8.4499999999999992E-3</v>
      </c>
      <c r="K8477">
        <v>0.79225000000000001</v>
      </c>
      <c r="L8477">
        <v>0.46145000000000003</v>
      </c>
    </row>
    <row r="8478" spans="1:12" x14ac:dyDescent="0.3">
      <c r="A8478">
        <v>8477</v>
      </c>
      <c r="B8478">
        <v>0.84765000000000001</v>
      </c>
      <c r="C8478">
        <v>0.32895000000000002</v>
      </c>
      <c r="D8478">
        <v>0.47785</v>
      </c>
      <c r="E8478">
        <v>0.55605000000000004</v>
      </c>
      <c r="F8478">
        <v>0.67415000000000003</v>
      </c>
      <c r="G8478">
        <v>3.0500000000000002E-3</v>
      </c>
      <c r="H8478">
        <v>0.62585000000000002</v>
      </c>
      <c r="I8478">
        <v>0.53464999999999996</v>
      </c>
      <c r="J8478">
        <v>0.76014999999999999</v>
      </c>
      <c r="K8478">
        <v>0.96425000000000005</v>
      </c>
      <c r="L8478">
        <v>0.80345</v>
      </c>
    </row>
    <row r="8479" spans="1:12" x14ac:dyDescent="0.3">
      <c r="A8479">
        <v>8478</v>
      </c>
      <c r="B8479">
        <v>0.84775</v>
      </c>
      <c r="C8479">
        <v>0.15115000000000001</v>
      </c>
      <c r="D8479">
        <v>0.40184999999999998</v>
      </c>
      <c r="E8479">
        <v>0.19364999999999999</v>
      </c>
      <c r="F8479">
        <v>0.90085000000000004</v>
      </c>
      <c r="G8479">
        <v>0.93074999999999997</v>
      </c>
      <c r="H8479">
        <v>3.5650000000000001E-2</v>
      </c>
      <c r="I8479">
        <v>0.68635000000000002</v>
      </c>
      <c r="J8479">
        <v>0.98694999999999999</v>
      </c>
      <c r="K8479">
        <v>0.30245</v>
      </c>
      <c r="L8479">
        <v>0.52975000000000005</v>
      </c>
    </row>
    <row r="8480" spans="1:12" x14ac:dyDescent="0.3">
      <c r="A8480">
        <v>8479</v>
      </c>
      <c r="B8480">
        <v>0.84784999999999999</v>
      </c>
      <c r="C8480">
        <v>0.66374999999999995</v>
      </c>
      <c r="D8480">
        <v>0.84975000000000001</v>
      </c>
      <c r="E8480">
        <v>0.18145</v>
      </c>
      <c r="F8480">
        <v>0.99714999999999998</v>
      </c>
      <c r="G8480">
        <v>0.49864999999999998</v>
      </c>
      <c r="H8480">
        <v>5.8650000000000001E-2</v>
      </c>
      <c r="I8480">
        <v>0.49475000000000002</v>
      </c>
      <c r="J8480">
        <v>0.36685000000000001</v>
      </c>
      <c r="K8480">
        <v>0.75024999999999997</v>
      </c>
      <c r="L8480">
        <v>0.29804999999999998</v>
      </c>
    </row>
    <row r="8481" spans="1:12" x14ac:dyDescent="0.3">
      <c r="A8481">
        <v>8480</v>
      </c>
      <c r="B8481">
        <v>0.84794999999999998</v>
      </c>
      <c r="C8481">
        <v>0.72765000000000002</v>
      </c>
      <c r="D8481">
        <v>0.45684999999999998</v>
      </c>
      <c r="E8481">
        <v>0.11705</v>
      </c>
      <c r="F8481">
        <v>0.31664999999999999</v>
      </c>
      <c r="G8481">
        <v>0.61795</v>
      </c>
      <c r="H8481">
        <v>0.54635</v>
      </c>
      <c r="I8481">
        <v>0.67305000000000004</v>
      </c>
      <c r="J8481">
        <v>0.36635000000000001</v>
      </c>
      <c r="K8481">
        <v>0.39424999999999999</v>
      </c>
      <c r="L8481">
        <v>0.89934999999999998</v>
      </c>
    </row>
    <row r="8482" spans="1:12" x14ac:dyDescent="0.3">
      <c r="A8482">
        <v>8481</v>
      </c>
      <c r="B8482">
        <v>0.84804999999999997</v>
      </c>
      <c r="C8482">
        <v>0.25445000000000001</v>
      </c>
      <c r="D8482">
        <v>0.49654999999999999</v>
      </c>
      <c r="E8482">
        <v>0.32834999999999998</v>
      </c>
      <c r="F8482">
        <v>0.11225</v>
      </c>
      <c r="G8482">
        <v>0.81015000000000004</v>
      </c>
      <c r="H8482">
        <v>0.30485000000000001</v>
      </c>
      <c r="I8482">
        <v>5.3350000000000002E-2</v>
      </c>
      <c r="J8482">
        <v>0.22955</v>
      </c>
      <c r="K8482">
        <v>0.30835000000000001</v>
      </c>
      <c r="L8482">
        <v>0.65134999999999998</v>
      </c>
    </row>
    <row r="8483" spans="1:12" x14ac:dyDescent="0.3">
      <c r="A8483">
        <v>8482</v>
      </c>
      <c r="B8483">
        <v>0.84814999999999996</v>
      </c>
      <c r="C8483">
        <v>0.54544999999999999</v>
      </c>
      <c r="D8483">
        <v>0.73224999999999996</v>
      </c>
      <c r="E8483">
        <v>0.93154999999999999</v>
      </c>
      <c r="F8483">
        <v>0.78805000000000003</v>
      </c>
      <c r="G8483">
        <v>0.10815</v>
      </c>
      <c r="H8483">
        <v>0.61714999999999998</v>
      </c>
      <c r="I8483">
        <v>0.53544999999999998</v>
      </c>
      <c r="J8483">
        <v>0.80105000000000004</v>
      </c>
      <c r="K8483">
        <v>2.3550000000000001E-2</v>
      </c>
      <c r="L8483">
        <v>5.8749999999999997E-2</v>
      </c>
    </row>
    <row r="8484" spans="1:12" x14ac:dyDescent="0.3">
      <c r="A8484">
        <v>8483</v>
      </c>
      <c r="B8484">
        <v>0.84824999999999995</v>
      </c>
      <c r="C8484">
        <v>0.15725</v>
      </c>
      <c r="D8484">
        <v>0.39734999999999998</v>
      </c>
      <c r="E8484">
        <v>0.80284999999999995</v>
      </c>
      <c r="F8484">
        <v>0.53725000000000001</v>
      </c>
      <c r="G8484">
        <v>0.21565000000000001</v>
      </c>
      <c r="H8484">
        <v>0.52715000000000001</v>
      </c>
      <c r="I8484">
        <v>0.95494999999999997</v>
      </c>
      <c r="J8484">
        <v>0.24815000000000001</v>
      </c>
      <c r="K8484">
        <v>0.31154999999999999</v>
      </c>
      <c r="L8484">
        <v>0.34134999999999999</v>
      </c>
    </row>
    <row r="8485" spans="1:12" x14ac:dyDescent="0.3">
      <c r="A8485">
        <v>8484</v>
      </c>
      <c r="B8485">
        <v>0.84835000000000005</v>
      </c>
      <c r="C8485">
        <v>0.77264999999999995</v>
      </c>
      <c r="D8485">
        <v>0.53095000000000003</v>
      </c>
      <c r="E8485">
        <v>2.9749999999999999E-2</v>
      </c>
      <c r="F8485">
        <v>0.53585000000000005</v>
      </c>
      <c r="G8485">
        <v>0.94374999999999998</v>
      </c>
      <c r="H8485">
        <v>0.67325000000000002</v>
      </c>
      <c r="I8485">
        <v>5.4550000000000001E-2</v>
      </c>
      <c r="J8485">
        <v>0.34194999999999998</v>
      </c>
      <c r="K8485">
        <v>0.89644999999999997</v>
      </c>
      <c r="L8485">
        <v>0.15004999999999999</v>
      </c>
    </row>
    <row r="8486" spans="1:12" x14ac:dyDescent="0.3">
      <c r="A8486">
        <v>8485</v>
      </c>
      <c r="B8486">
        <v>0.84845000000000004</v>
      </c>
      <c r="C8486">
        <v>0.31835000000000002</v>
      </c>
      <c r="D8486">
        <v>0.98845000000000005</v>
      </c>
      <c r="E8486">
        <v>0.36795</v>
      </c>
      <c r="F8486">
        <v>0.44755</v>
      </c>
      <c r="G8486">
        <v>0.80015000000000003</v>
      </c>
      <c r="H8486">
        <v>0.55254999999999999</v>
      </c>
      <c r="I8486">
        <v>0.39995000000000003</v>
      </c>
      <c r="J8486">
        <v>0.28615000000000002</v>
      </c>
      <c r="K8486">
        <v>6.7499999999999999E-3</v>
      </c>
      <c r="L8486">
        <v>0.47504999999999997</v>
      </c>
    </row>
    <row r="8487" spans="1:12" x14ac:dyDescent="0.3">
      <c r="A8487">
        <v>8486</v>
      </c>
      <c r="B8487">
        <v>0.84855000000000003</v>
      </c>
      <c r="C8487">
        <v>9.8750000000000004E-2</v>
      </c>
      <c r="D8487">
        <v>0.53625</v>
      </c>
      <c r="E8487">
        <v>0.41604999999999998</v>
      </c>
      <c r="F8487">
        <v>0.73555000000000004</v>
      </c>
      <c r="G8487">
        <v>0.65264999999999995</v>
      </c>
      <c r="H8487">
        <v>0.32345000000000002</v>
      </c>
      <c r="I8487">
        <v>0.54974999999999996</v>
      </c>
      <c r="J8487">
        <v>0.54635</v>
      </c>
      <c r="K8487">
        <v>0.67635000000000001</v>
      </c>
      <c r="L8487">
        <v>0.99365000000000003</v>
      </c>
    </row>
    <row r="8488" spans="1:12" x14ac:dyDescent="0.3">
      <c r="A8488">
        <v>8487</v>
      </c>
      <c r="B8488">
        <v>0.84865000000000002</v>
      </c>
      <c r="C8488">
        <v>0.36654999999999999</v>
      </c>
      <c r="D8488">
        <v>0.57984999999999998</v>
      </c>
      <c r="E8488">
        <v>0.70235000000000003</v>
      </c>
      <c r="F8488">
        <v>0.91944999999999999</v>
      </c>
      <c r="G8488">
        <v>0.86155000000000004</v>
      </c>
      <c r="H8488">
        <v>0.16485</v>
      </c>
      <c r="I8488">
        <v>0.71955000000000002</v>
      </c>
      <c r="J8488">
        <v>0.18425</v>
      </c>
      <c r="K8488">
        <v>0.11315</v>
      </c>
      <c r="L8488">
        <v>0.26035000000000003</v>
      </c>
    </row>
    <row r="8489" spans="1:12" x14ac:dyDescent="0.3">
      <c r="A8489">
        <v>8488</v>
      </c>
      <c r="B8489">
        <v>0.84875</v>
      </c>
      <c r="C8489">
        <v>0.13275000000000001</v>
      </c>
      <c r="D8489">
        <v>0.88285000000000002</v>
      </c>
      <c r="E8489">
        <v>0.21765000000000001</v>
      </c>
      <c r="F8489">
        <v>0.69294999999999995</v>
      </c>
      <c r="G8489">
        <v>9.8650000000000002E-2</v>
      </c>
      <c r="H8489">
        <v>0.52354999999999996</v>
      </c>
      <c r="I8489">
        <v>0.51954999999999996</v>
      </c>
      <c r="J8489">
        <v>4.335E-2</v>
      </c>
      <c r="K8489">
        <v>0.22525000000000001</v>
      </c>
      <c r="L8489">
        <v>0.40165000000000001</v>
      </c>
    </row>
    <row r="8490" spans="1:12" x14ac:dyDescent="0.3">
      <c r="A8490">
        <v>8489</v>
      </c>
      <c r="B8490">
        <v>0.84884999999999999</v>
      </c>
      <c r="C8490">
        <v>0.79044999999999999</v>
      </c>
      <c r="D8490">
        <v>0.53474999999999995</v>
      </c>
      <c r="E8490">
        <v>0.37624999999999997</v>
      </c>
      <c r="F8490">
        <v>0.96384999999999998</v>
      </c>
      <c r="G8490">
        <v>0.88934999999999997</v>
      </c>
      <c r="H8490">
        <v>0.39524999999999999</v>
      </c>
      <c r="I8490">
        <v>0.83565</v>
      </c>
      <c r="J8490">
        <v>0.20605000000000001</v>
      </c>
      <c r="K8490">
        <v>0.64715</v>
      </c>
      <c r="L8490">
        <v>0.25274999999999997</v>
      </c>
    </row>
    <row r="8491" spans="1:12" x14ac:dyDescent="0.3">
      <c r="A8491">
        <v>8490</v>
      </c>
      <c r="B8491">
        <v>0.84894999999999998</v>
      </c>
      <c r="C8491">
        <v>0.31955</v>
      </c>
      <c r="D8491">
        <v>0.89605000000000001</v>
      </c>
      <c r="E8491">
        <v>0.90185000000000004</v>
      </c>
      <c r="F8491">
        <v>7.1749999999999994E-2</v>
      </c>
      <c r="G8491">
        <v>0.65375000000000005</v>
      </c>
      <c r="H8491">
        <v>0.51285000000000003</v>
      </c>
      <c r="I8491">
        <v>0.94274999999999998</v>
      </c>
      <c r="J8491">
        <v>0.76495000000000002</v>
      </c>
      <c r="K8491">
        <v>0.94894999999999996</v>
      </c>
      <c r="L8491">
        <v>0.36895</v>
      </c>
    </row>
    <row r="8492" spans="1:12" x14ac:dyDescent="0.3">
      <c r="A8492">
        <v>8491</v>
      </c>
      <c r="B8492">
        <v>0.84904999999999997</v>
      </c>
      <c r="C8492">
        <v>4.7550000000000002E-2</v>
      </c>
      <c r="D8492">
        <v>0.28475</v>
      </c>
      <c r="E8492">
        <v>0.75195000000000001</v>
      </c>
      <c r="F8492">
        <v>0.16714999999999999</v>
      </c>
      <c r="G8492">
        <v>0.83965000000000001</v>
      </c>
      <c r="H8492">
        <v>0.47144999999999998</v>
      </c>
      <c r="I8492">
        <v>0.88134999999999997</v>
      </c>
      <c r="J8492">
        <v>0.13805000000000001</v>
      </c>
      <c r="K8492">
        <v>2.5850000000000001E-2</v>
      </c>
      <c r="L8492">
        <v>0.43774999999999997</v>
      </c>
    </row>
    <row r="8493" spans="1:12" x14ac:dyDescent="0.3">
      <c r="A8493">
        <v>8492</v>
      </c>
      <c r="B8493">
        <v>0.84914999999999996</v>
      </c>
      <c r="C8493">
        <v>0.75405</v>
      </c>
      <c r="D8493">
        <v>0.41585</v>
      </c>
      <c r="E8493">
        <v>0.56135000000000002</v>
      </c>
      <c r="F8493">
        <v>0.34194999999999998</v>
      </c>
      <c r="G8493">
        <v>0.54174999999999995</v>
      </c>
      <c r="H8493">
        <v>0.85345000000000004</v>
      </c>
      <c r="I8493">
        <v>0.32765</v>
      </c>
      <c r="J8493">
        <v>0.22155</v>
      </c>
      <c r="K8493">
        <v>0.59675</v>
      </c>
      <c r="L8493">
        <v>0.87724999999999997</v>
      </c>
    </row>
    <row r="8494" spans="1:12" x14ac:dyDescent="0.3">
      <c r="A8494">
        <v>8493</v>
      </c>
      <c r="B8494">
        <v>0.84924999999999995</v>
      </c>
      <c r="C8494">
        <v>0.77254999999999996</v>
      </c>
      <c r="D8494">
        <v>0.31485000000000002</v>
      </c>
      <c r="E8494">
        <v>0.58245000000000002</v>
      </c>
      <c r="F8494">
        <v>0.94835000000000003</v>
      </c>
      <c r="G8494">
        <v>0.55764999999999998</v>
      </c>
      <c r="H8494">
        <v>0.28184999999999999</v>
      </c>
      <c r="I8494">
        <v>0.98475000000000001</v>
      </c>
      <c r="J8494">
        <v>0.78185000000000004</v>
      </c>
      <c r="K8494">
        <v>0.94294999999999995</v>
      </c>
      <c r="L8494">
        <v>0.70884999999999998</v>
      </c>
    </row>
    <row r="8495" spans="1:12" x14ac:dyDescent="0.3">
      <c r="A8495">
        <v>8494</v>
      </c>
      <c r="B8495">
        <v>0.84935000000000005</v>
      </c>
      <c r="C8495">
        <v>0.92974999999999997</v>
      </c>
      <c r="D8495">
        <v>0.95994999999999997</v>
      </c>
      <c r="E8495">
        <v>0.72785</v>
      </c>
      <c r="F8495">
        <v>0.17294999999999999</v>
      </c>
      <c r="G8495">
        <v>0.15215000000000001</v>
      </c>
      <c r="H8495">
        <v>0.95294999999999996</v>
      </c>
      <c r="I8495">
        <v>0.10475</v>
      </c>
      <c r="J8495">
        <v>0.93454999999999999</v>
      </c>
      <c r="K8495">
        <v>0.39545000000000002</v>
      </c>
      <c r="L8495">
        <v>0.35765000000000002</v>
      </c>
    </row>
    <row r="8496" spans="1:12" x14ac:dyDescent="0.3">
      <c r="A8496">
        <v>8495</v>
      </c>
      <c r="B8496">
        <v>0.84945000000000004</v>
      </c>
      <c r="C8496">
        <v>0.62465000000000004</v>
      </c>
      <c r="D8496">
        <v>0.86465000000000003</v>
      </c>
      <c r="E8496">
        <v>0.53574999999999995</v>
      </c>
      <c r="F8496">
        <v>0.89905000000000002</v>
      </c>
      <c r="G8496">
        <v>0.62234999999999996</v>
      </c>
      <c r="H8496">
        <v>0.57084999999999997</v>
      </c>
      <c r="I8496">
        <v>0.40584999999999999</v>
      </c>
      <c r="J8496">
        <v>0.67195000000000005</v>
      </c>
      <c r="K8496">
        <v>0.66595000000000004</v>
      </c>
      <c r="L8496">
        <v>0.38855000000000001</v>
      </c>
    </row>
    <row r="8497" spans="1:12" x14ac:dyDescent="0.3">
      <c r="A8497">
        <v>8496</v>
      </c>
      <c r="B8497">
        <v>0.84955000000000003</v>
      </c>
      <c r="C8497">
        <v>0.37735000000000002</v>
      </c>
      <c r="D8497">
        <v>0.75024999999999997</v>
      </c>
      <c r="E8497">
        <v>0.89654999999999996</v>
      </c>
      <c r="F8497">
        <v>0.75865000000000005</v>
      </c>
      <c r="G8497">
        <v>0.48754999999999998</v>
      </c>
      <c r="H8497">
        <v>0.94525000000000003</v>
      </c>
      <c r="I8497">
        <v>0.79174999999999995</v>
      </c>
      <c r="J8497">
        <v>0.71855000000000002</v>
      </c>
      <c r="K8497">
        <v>0.18745000000000001</v>
      </c>
      <c r="L8497">
        <v>0.27975</v>
      </c>
    </row>
    <row r="8498" spans="1:12" x14ac:dyDescent="0.3">
      <c r="A8498">
        <v>8497</v>
      </c>
      <c r="B8498">
        <v>0.84965000000000002</v>
      </c>
      <c r="C8498">
        <v>5.1150000000000001E-2</v>
      </c>
      <c r="D8498">
        <v>0.47625000000000001</v>
      </c>
      <c r="E8498">
        <v>0.60855000000000004</v>
      </c>
      <c r="F8498">
        <v>0.60845000000000005</v>
      </c>
      <c r="G8498">
        <v>0.48044999999999999</v>
      </c>
      <c r="H8498">
        <v>0.20294999999999999</v>
      </c>
      <c r="I8498">
        <v>0.96845000000000003</v>
      </c>
      <c r="J8498">
        <v>0.29125000000000001</v>
      </c>
      <c r="K8498">
        <v>0.37655</v>
      </c>
      <c r="L8498">
        <v>0.53515000000000001</v>
      </c>
    </row>
    <row r="8499" spans="1:12" x14ac:dyDescent="0.3">
      <c r="A8499">
        <v>8498</v>
      </c>
      <c r="B8499">
        <v>0.84975000000000001</v>
      </c>
      <c r="C8499">
        <v>1.7149999999999999E-2</v>
      </c>
      <c r="D8499">
        <v>3.6150000000000002E-2</v>
      </c>
      <c r="E8499">
        <v>0.90964999999999996</v>
      </c>
      <c r="F8499">
        <v>0.20765</v>
      </c>
      <c r="G8499">
        <v>0.89034999999999997</v>
      </c>
      <c r="H8499">
        <v>0.46394999999999997</v>
      </c>
      <c r="I8499">
        <v>0.97885</v>
      </c>
      <c r="J8499">
        <v>0.59494999999999998</v>
      </c>
      <c r="K8499">
        <v>0.24754999999999999</v>
      </c>
      <c r="L8499">
        <v>0.34584999999999999</v>
      </c>
    </row>
    <row r="8500" spans="1:12" x14ac:dyDescent="0.3">
      <c r="A8500">
        <v>8499</v>
      </c>
      <c r="B8500">
        <v>0.84984999999999999</v>
      </c>
      <c r="C8500">
        <v>0.23705000000000001</v>
      </c>
      <c r="D8500">
        <v>7.45E-3</v>
      </c>
      <c r="E8500">
        <v>0.17815</v>
      </c>
      <c r="F8500">
        <v>0.15445</v>
      </c>
      <c r="G8500">
        <v>0.14094999999999999</v>
      </c>
      <c r="H8500">
        <v>0.36614999999999998</v>
      </c>
      <c r="I8500">
        <v>8.6249999999999993E-2</v>
      </c>
      <c r="J8500">
        <v>0.75205</v>
      </c>
      <c r="K8500">
        <v>0.17005000000000001</v>
      </c>
      <c r="L8500">
        <v>0.38305</v>
      </c>
    </row>
    <row r="8501" spans="1:12" x14ac:dyDescent="0.3">
      <c r="A8501">
        <v>8500</v>
      </c>
      <c r="B8501">
        <v>0.84994999999999998</v>
      </c>
      <c r="C8501">
        <v>0.71014999999999995</v>
      </c>
      <c r="D8501">
        <v>0.52585000000000004</v>
      </c>
      <c r="E8501">
        <v>9.5949999999999994E-2</v>
      </c>
      <c r="F8501">
        <v>0.32855000000000001</v>
      </c>
      <c r="G8501">
        <v>0.48315000000000002</v>
      </c>
      <c r="H8501">
        <v>3.6850000000000001E-2</v>
      </c>
      <c r="I8501">
        <v>0.82545000000000002</v>
      </c>
      <c r="J8501">
        <v>0.21135000000000001</v>
      </c>
      <c r="K8501">
        <v>0.77334999999999998</v>
      </c>
      <c r="L8501">
        <v>0.89995000000000003</v>
      </c>
    </row>
    <row r="8502" spans="1:12" x14ac:dyDescent="0.3">
      <c r="A8502">
        <v>8501</v>
      </c>
      <c r="B8502">
        <v>0.85004999999999997</v>
      </c>
      <c r="C8502">
        <v>0.26105</v>
      </c>
      <c r="D8502">
        <v>0.49464999999999998</v>
      </c>
      <c r="E8502">
        <v>0.83594999999999997</v>
      </c>
      <c r="F8502">
        <v>0.96875</v>
      </c>
      <c r="G8502">
        <v>0.57935000000000003</v>
      </c>
      <c r="H8502">
        <v>0.49385000000000001</v>
      </c>
      <c r="I8502">
        <v>0.81605000000000005</v>
      </c>
      <c r="J8502">
        <v>0.71965000000000001</v>
      </c>
      <c r="K8502">
        <v>0.77395000000000003</v>
      </c>
      <c r="L8502">
        <v>0.35034999999999999</v>
      </c>
    </row>
    <row r="8503" spans="1:12" x14ac:dyDescent="0.3">
      <c r="A8503">
        <v>8502</v>
      </c>
      <c r="B8503">
        <v>0.85014999999999996</v>
      </c>
      <c r="C8503">
        <v>0.81835000000000002</v>
      </c>
      <c r="D8503">
        <v>0.62555000000000005</v>
      </c>
      <c r="E8503">
        <v>0.85834999999999995</v>
      </c>
      <c r="F8503">
        <v>0.26174999999999998</v>
      </c>
      <c r="G8503">
        <v>0.59435000000000004</v>
      </c>
      <c r="H8503">
        <v>0.40465000000000001</v>
      </c>
      <c r="I8503">
        <v>0.52875000000000005</v>
      </c>
      <c r="J8503">
        <v>0.26765</v>
      </c>
      <c r="K8503">
        <v>0.34055000000000002</v>
      </c>
      <c r="L8503">
        <v>0.90964999999999996</v>
      </c>
    </row>
    <row r="8504" spans="1:12" x14ac:dyDescent="0.3">
      <c r="A8504">
        <v>8503</v>
      </c>
      <c r="B8504">
        <v>0.85024999999999995</v>
      </c>
      <c r="C8504">
        <v>0.42094999999999999</v>
      </c>
      <c r="D8504">
        <v>0.21845000000000001</v>
      </c>
      <c r="E8504">
        <v>0.35644999999999999</v>
      </c>
      <c r="F8504">
        <v>0.66305000000000003</v>
      </c>
      <c r="G8504">
        <v>0.83835000000000004</v>
      </c>
      <c r="H8504">
        <v>0.91664999999999996</v>
      </c>
      <c r="I8504">
        <v>0.60404999999999998</v>
      </c>
      <c r="J8504">
        <v>0.92664999999999997</v>
      </c>
      <c r="K8504">
        <v>0.81735000000000002</v>
      </c>
      <c r="L8504">
        <v>0.26945000000000002</v>
      </c>
    </row>
    <row r="8505" spans="1:12" x14ac:dyDescent="0.3">
      <c r="A8505">
        <v>8504</v>
      </c>
      <c r="B8505">
        <v>0.85035000000000005</v>
      </c>
      <c r="C8505">
        <v>0.61555000000000004</v>
      </c>
      <c r="D8505">
        <v>0.75765000000000005</v>
      </c>
      <c r="E8505">
        <v>2.1850000000000001E-2</v>
      </c>
      <c r="F8505">
        <v>0.30864999999999998</v>
      </c>
      <c r="G8505">
        <v>0.13475000000000001</v>
      </c>
      <c r="H8505">
        <v>0.74355000000000004</v>
      </c>
      <c r="I8505">
        <v>0.61804999999999999</v>
      </c>
      <c r="J8505">
        <v>0.52485000000000004</v>
      </c>
      <c r="K8505">
        <v>0.27215</v>
      </c>
      <c r="L8505">
        <v>0.65075000000000005</v>
      </c>
    </row>
    <row r="8506" spans="1:12" x14ac:dyDescent="0.3">
      <c r="A8506">
        <v>8505</v>
      </c>
      <c r="B8506">
        <v>0.85045000000000004</v>
      </c>
      <c r="C8506">
        <v>3.925E-2</v>
      </c>
      <c r="D8506">
        <v>0.83965000000000001</v>
      </c>
      <c r="E8506">
        <v>9.8750000000000004E-2</v>
      </c>
      <c r="F8506">
        <v>0.79254999999999998</v>
      </c>
      <c r="G8506">
        <v>8.8950000000000001E-2</v>
      </c>
      <c r="H8506">
        <v>0.34294999999999998</v>
      </c>
      <c r="I8506">
        <v>0.56074999999999997</v>
      </c>
      <c r="J8506">
        <v>0.97994999999999999</v>
      </c>
      <c r="K8506">
        <v>0.56605000000000005</v>
      </c>
      <c r="L8506">
        <v>0.83335000000000004</v>
      </c>
    </row>
    <row r="8507" spans="1:12" x14ac:dyDescent="0.3">
      <c r="A8507">
        <v>8506</v>
      </c>
      <c r="B8507">
        <v>0.85055000000000003</v>
      </c>
      <c r="C8507">
        <v>0.91585000000000005</v>
      </c>
      <c r="D8507">
        <v>0.34825</v>
      </c>
      <c r="E8507">
        <v>0.37445000000000001</v>
      </c>
      <c r="F8507">
        <v>0.63444999999999996</v>
      </c>
      <c r="G8507">
        <v>3.075E-2</v>
      </c>
      <c r="H8507">
        <v>0.28684999999999999</v>
      </c>
      <c r="I8507">
        <v>0.10664999999999999</v>
      </c>
      <c r="J8507">
        <v>4.9750000000000003E-2</v>
      </c>
      <c r="K8507">
        <v>4.8750000000000002E-2</v>
      </c>
      <c r="L8507">
        <v>0.64324999999999999</v>
      </c>
    </row>
    <row r="8508" spans="1:12" x14ac:dyDescent="0.3">
      <c r="A8508">
        <v>8507</v>
      </c>
      <c r="B8508">
        <v>0.85065000000000002</v>
      </c>
      <c r="C8508">
        <v>0.56904999999999994</v>
      </c>
      <c r="D8508">
        <v>0.34075</v>
      </c>
      <c r="E8508">
        <v>0.95665</v>
      </c>
      <c r="F8508">
        <v>0.23555000000000001</v>
      </c>
      <c r="G8508">
        <v>0.38874999999999998</v>
      </c>
      <c r="H8508">
        <v>0.19325000000000001</v>
      </c>
      <c r="I8508">
        <v>0.38085000000000002</v>
      </c>
      <c r="J8508">
        <v>0.39965000000000001</v>
      </c>
      <c r="K8508">
        <v>0.77405000000000002</v>
      </c>
      <c r="L8508">
        <v>0.93625000000000003</v>
      </c>
    </row>
    <row r="8509" spans="1:12" x14ac:dyDescent="0.3">
      <c r="A8509">
        <v>8508</v>
      </c>
      <c r="B8509">
        <v>0.85075000000000001</v>
      </c>
      <c r="C8509">
        <v>4.4049999999999999E-2</v>
      </c>
      <c r="D8509">
        <v>0.31414999999999998</v>
      </c>
      <c r="E8509">
        <v>0.38605</v>
      </c>
      <c r="F8509">
        <v>0.14495</v>
      </c>
      <c r="G8509">
        <v>0.51585000000000003</v>
      </c>
      <c r="H8509">
        <v>0.24715000000000001</v>
      </c>
      <c r="I8509">
        <v>0.13535</v>
      </c>
      <c r="J8509">
        <v>0.65105000000000002</v>
      </c>
      <c r="K8509">
        <v>0.58274999999999999</v>
      </c>
      <c r="L8509">
        <v>0.78574999999999995</v>
      </c>
    </row>
    <row r="8510" spans="1:12" x14ac:dyDescent="0.3">
      <c r="A8510">
        <v>8509</v>
      </c>
      <c r="B8510">
        <v>0.85085</v>
      </c>
      <c r="C8510">
        <v>0.97484999999999999</v>
      </c>
      <c r="D8510">
        <v>0.91195000000000004</v>
      </c>
      <c r="E8510">
        <v>2.835E-2</v>
      </c>
      <c r="F8510">
        <v>0.74834999999999996</v>
      </c>
      <c r="G8510">
        <v>0.98945000000000005</v>
      </c>
      <c r="H8510">
        <v>0.54844999999999999</v>
      </c>
      <c r="I8510">
        <v>0.71014999999999995</v>
      </c>
      <c r="J8510">
        <v>0.44955000000000001</v>
      </c>
      <c r="K8510">
        <v>0.47515000000000002</v>
      </c>
      <c r="L8510">
        <v>0.58904999999999996</v>
      </c>
    </row>
    <row r="8511" spans="1:12" x14ac:dyDescent="0.3">
      <c r="A8511">
        <v>8510</v>
      </c>
      <c r="B8511">
        <v>0.85094999999999998</v>
      </c>
      <c r="C8511">
        <v>0.22345000000000001</v>
      </c>
      <c r="D8511">
        <v>0.41735</v>
      </c>
      <c r="E8511">
        <v>0.90134999999999998</v>
      </c>
      <c r="F8511">
        <v>0.83494999999999997</v>
      </c>
      <c r="G8511">
        <v>0.31324999999999997</v>
      </c>
      <c r="H8511">
        <v>0.40565000000000001</v>
      </c>
      <c r="I8511">
        <v>0.55495000000000005</v>
      </c>
      <c r="J8511">
        <v>4.7499999999999999E-3</v>
      </c>
      <c r="K8511">
        <v>0.48985000000000001</v>
      </c>
      <c r="L8511">
        <v>0.33925</v>
      </c>
    </row>
    <row r="8512" spans="1:12" x14ac:dyDescent="0.3">
      <c r="A8512">
        <v>8511</v>
      </c>
      <c r="B8512">
        <v>0.85104999999999997</v>
      </c>
      <c r="C8512">
        <v>1.315E-2</v>
      </c>
      <c r="D8512">
        <v>0.56864999999999999</v>
      </c>
      <c r="E8512">
        <v>0.30495</v>
      </c>
      <c r="F8512">
        <v>0.82464999999999999</v>
      </c>
      <c r="G8512">
        <v>9.9449999999999997E-2</v>
      </c>
      <c r="H8512">
        <v>0.98904999999999998</v>
      </c>
      <c r="I8512">
        <v>0.64995000000000003</v>
      </c>
      <c r="J8512">
        <v>0.58255000000000001</v>
      </c>
      <c r="K8512">
        <v>0.62544999999999995</v>
      </c>
      <c r="L8512">
        <v>3.7249999999999998E-2</v>
      </c>
    </row>
    <row r="8513" spans="1:12" x14ac:dyDescent="0.3">
      <c r="A8513">
        <v>8512</v>
      </c>
      <c r="B8513">
        <v>0.85114999999999996</v>
      </c>
      <c r="C8513">
        <v>0.92845</v>
      </c>
      <c r="D8513">
        <v>0.51815</v>
      </c>
      <c r="E8513">
        <v>0.96684999999999999</v>
      </c>
      <c r="F8513">
        <v>0.37225000000000003</v>
      </c>
      <c r="G8513">
        <v>0.89815</v>
      </c>
      <c r="H8513">
        <v>0.80084999999999995</v>
      </c>
      <c r="I8513">
        <v>0.97775000000000001</v>
      </c>
      <c r="J8513">
        <v>0.66974999999999996</v>
      </c>
      <c r="K8513">
        <v>0.88805000000000001</v>
      </c>
      <c r="L8513">
        <v>0.15634999999999999</v>
      </c>
    </row>
    <row r="8514" spans="1:12" x14ac:dyDescent="0.3">
      <c r="A8514">
        <v>8513</v>
      </c>
      <c r="B8514">
        <v>0.85124999999999995</v>
      </c>
      <c r="C8514">
        <v>0.12105</v>
      </c>
      <c r="D8514">
        <v>0.99544999999999995</v>
      </c>
      <c r="E8514">
        <v>0.33084999999999998</v>
      </c>
      <c r="F8514">
        <v>0.80445</v>
      </c>
      <c r="G8514">
        <v>9.1500000000000001E-3</v>
      </c>
      <c r="H8514">
        <v>0.69925000000000004</v>
      </c>
      <c r="I8514">
        <v>0.28344999999999998</v>
      </c>
      <c r="J8514">
        <v>9.9949999999999997E-2</v>
      </c>
      <c r="K8514">
        <v>0.39905000000000002</v>
      </c>
      <c r="L8514">
        <v>0.42015000000000002</v>
      </c>
    </row>
    <row r="8515" spans="1:12" x14ac:dyDescent="0.3">
      <c r="A8515">
        <v>8514</v>
      </c>
      <c r="B8515">
        <v>0.85135000000000005</v>
      </c>
      <c r="C8515">
        <v>0.19764999999999999</v>
      </c>
      <c r="D8515">
        <v>0.42444999999999999</v>
      </c>
      <c r="E8515">
        <v>0.43645</v>
      </c>
      <c r="F8515">
        <v>0.80984999999999996</v>
      </c>
      <c r="G8515">
        <v>0.39384999999999998</v>
      </c>
      <c r="H8515">
        <v>0.70765</v>
      </c>
      <c r="I8515">
        <v>0.98094999999999999</v>
      </c>
      <c r="J8515">
        <v>0.19015000000000001</v>
      </c>
      <c r="K8515">
        <v>0.82555000000000001</v>
      </c>
      <c r="L8515">
        <v>0.57055</v>
      </c>
    </row>
    <row r="8516" spans="1:12" x14ac:dyDescent="0.3">
      <c r="A8516">
        <v>8515</v>
      </c>
      <c r="B8516">
        <v>0.85145000000000004</v>
      </c>
      <c r="C8516">
        <v>0.94594999999999996</v>
      </c>
      <c r="D8516">
        <v>0.47394999999999998</v>
      </c>
      <c r="E8516">
        <v>0.88075000000000003</v>
      </c>
      <c r="F8516">
        <v>0.62665000000000004</v>
      </c>
      <c r="G8516">
        <v>0.72284999999999999</v>
      </c>
      <c r="H8516">
        <v>0.55954999999999999</v>
      </c>
      <c r="I8516">
        <v>0.11235000000000001</v>
      </c>
      <c r="J8516">
        <v>0.77424999999999999</v>
      </c>
      <c r="K8516">
        <v>0.33695000000000003</v>
      </c>
      <c r="L8516">
        <v>0.92025000000000001</v>
      </c>
    </row>
    <row r="8517" spans="1:12" x14ac:dyDescent="0.3">
      <c r="A8517">
        <v>8516</v>
      </c>
      <c r="B8517">
        <v>0.85155000000000003</v>
      </c>
      <c r="C8517">
        <v>0.19155</v>
      </c>
      <c r="D8517">
        <v>0.53334999999999999</v>
      </c>
      <c r="E8517">
        <v>0.20655000000000001</v>
      </c>
      <c r="F8517">
        <v>0.93994999999999995</v>
      </c>
      <c r="G8517">
        <v>0.51334999999999997</v>
      </c>
      <c r="H8517">
        <v>0.32734999999999997</v>
      </c>
      <c r="I8517">
        <v>0.77015</v>
      </c>
      <c r="J8517">
        <v>0.43804999999999999</v>
      </c>
      <c r="K8517">
        <v>0.28915000000000002</v>
      </c>
      <c r="L8517">
        <v>8.1350000000000006E-2</v>
      </c>
    </row>
    <row r="8518" spans="1:12" x14ac:dyDescent="0.3">
      <c r="A8518">
        <v>8517</v>
      </c>
      <c r="B8518">
        <v>0.85165000000000002</v>
      </c>
      <c r="C8518">
        <v>0.45265</v>
      </c>
      <c r="D8518">
        <v>8.5550000000000001E-2</v>
      </c>
      <c r="E8518">
        <v>0.79715000000000003</v>
      </c>
      <c r="F8518">
        <v>0.88744999999999996</v>
      </c>
      <c r="G8518">
        <v>0.72224999999999995</v>
      </c>
      <c r="H8518">
        <v>0.75644999999999996</v>
      </c>
      <c r="I8518">
        <v>0.17355000000000001</v>
      </c>
      <c r="J8518">
        <v>0.13045000000000001</v>
      </c>
      <c r="K8518">
        <v>4.3150000000000001E-2</v>
      </c>
      <c r="L8518">
        <v>2.3050000000000001E-2</v>
      </c>
    </row>
    <row r="8519" spans="1:12" x14ac:dyDescent="0.3">
      <c r="A8519">
        <v>8518</v>
      </c>
      <c r="B8519">
        <v>0.85175000000000001</v>
      </c>
      <c r="C8519">
        <v>0.37795000000000001</v>
      </c>
      <c r="D8519">
        <v>0.46644999999999998</v>
      </c>
      <c r="E8519">
        <v>2.6450000000000001E-2</v>
      </c>
      <c r="F8519">
        <v>0.57545000000000002</v>
      </c>
      <c r="G8519">
        <v>0.43914999999999998</v>
      </c>
      <c r="H8519">
        <v>0.15395</v>
      </c>
      <c r="I8519">
        <v>0.63695000000000002</v>
      </c>
      <c r="J8519">
        <v>0.83325000000000005</v>
      </c>
      <c r="K8519">
        <v>0.36335000000000001</v>
      </c>
      <c r="L8519">
        <v>0.97935000000000005</v>
      </c>
    </row>
    <row r="8520" spans="1:12" x14ac:dyDescent="0.3">
      <c r="A8520">
        <v>8519</v>
      </c>
      <c r="B8520">
        <v>0.85185</v>
      </c>
      <c r="C8520">
        <v>0.36845</v>
      </c>
      <c r="D8520">
        <v>0.62905</v>
      </c>
      <c r="E8520">
        <v>0.39274999999999999</v>
      </c>
      <c r="F8520">
        <v>0.13335</v>
      </c>
      <c r="G8520">
        <v>0.20344999999999999</v>
      </c>
      <c r="H8520">
        <v>0.66895000000000004</v>
      </c>
      <c r="I8520">
        <v>0.86924999999999997</v>
      </c>
      <c r="J8520">
        <v>0.12895000000000001</v>
      </c>
      <c r="K8520">
        <v>0.16184999999999999</v>
      </c>
      <c r="L8520">
        <v>0.54154999999999998</v>
      </c>
    </row>
    <row r="8521" spans="1:12" x14ac:dyDescent="0.3">
      <c r="A8521">
        <v>8520</v>
      </c>
      <c r="B8521">
        <v>0.85194999999999999</v>
      </c>
      <c r="C8521">
        <v>0.20755000000000001</v>
      </c>
      <c r="D8521">
        <v>0.48935000000000001</v>
      </c>
      <c r="E8521">
        <v>0.56364999999999998</v>
      </c>
      <c r="F8521">
        <v>0.39984999999999998</v>
      </c>
      <c r="G8521">
        <v>0.54705000000000004</v>
      </c>
      <c r="H8521">
        <v>0.31195000000000001</v>
      </c>
      <c r="I8521">
        <v>0.94594999999999996</v>
      </c>
      <c r="J8521">
        <v>0.92544999999999999</v>
      </c>
      <c r="K8521">
        <v>0.88105</v>
      </c>
      <c r="L8521">
        <v>0.35725000000000001</v>
      </c>
    </row>
    <row r="8522" spans="1:12" x14ac:dyDescent="0.3">
      <c r="A8522">
        <v>8521</v>
      </c>
      <c r="B8522">
        <v>0.85204999999999997</v>
      </c>
      <c r="C8522">
        <v>0.74465000000000003</v>
      </c>
      <c r="D8522">
        <v>0.61134999999999995</v>
      </c>
      <c r="E8522">
        <v>3.1350000000000003E-2</v>
      </c>
      <c r="F8522">
        <v>0.65605000000000002</v>
      </c>
      <c r="G8522">
        <v>0.19875000000000001</v>
      </c>
      <c r="H8522">
        <v>0.85524999999999995</v>
      </c>
      <c r="I8522">
        <v>0.81584999999999996</v>
      </c>
      <c r="J8522">
        <v>0.98645000000000005</v>
      </c>
      <c r="K8522">
        <v>0.75244999999999995</v>
      </c>
      <c r="L8522">
        <v>0.60204999999999997</v>
      </c>
    </row>
    <row r="8523" spans="1:12" x14ac:dyDescent="0.3">
      <c r="A8523">
        <v>8522</v>
      </c>
      <c r="B8523">
        <v>0.85214999999999996</v>
      </c>
      <c r="C8523">
        <v>7.2150000000000006E-2</v>
      </c>
      <c r="D8523">
        <v>0.40755000000000002</v>
      </c>
      <c r="E8523">
        <v>0.26035000000000003</v>
      </c>
      <c r="F8523">
        <v>0.82765</v>
      </c>
      <c r="G8523">
        <v>0.60994999999999999</v>
      </c>
      <c r="H8523">
        <v>0.19264999999999999</v>
      </c>
      <c r="I8523">
        <v>0.82604999999999995</v>
      </c>
      <c r="J8523">
        <v>0.90215000000000001</v>
      </c>
      <c r="K8523">
        <v>0.10065</v>
      </c>
      <c r="L8523">
        <v>1.4149999999999999E-2</v>
      </c>
    </row>
    <row r="8524" spans="1:12" x14ac:dyDescent="0.3">
      <c r="A8524">
        <v>8523</v>
      </c>
      <c r="B8524">
        <v>0.85224999999999995</v>
      </c>
      <c r="C8524">
        <v>0.84655000000000002</v>
      </c>
      <c r="D8524">
        <v>8.3949999999999997E-2</v>
      </c>
      <c r="E8524">
        <v>3.15E-3</v>
      </c>
      <c r="F8524">
        <v>0.16425000000000001</v>
      </c>
      <c r="G8524">
        <v>0.19645000000000001</v>
      </c>
      <c r="H8524">
        <v>0.35125000000000001</v>
      </c>
      <c r="I8524">
        <v>0.63065000000000004</v>
      </c>
      <c r="J8524">
        <v>3.7449999999999997E-2</v>
      </c>
      <c r="K8524">
        <v>0.33734999999999998</v>
      </c>
      <c r="L8524">
        <v>0.60965000000000003</v>
      </c>
    </row>
    <row r="8525" spans="1:12" x14ac:dyDescent="0.3">
      <c r="A8525">
        <v>8524</v>
      </c>
      <c r="B8525">
        <v>0.85235000000000005</v>
      </c>
      <c r="C8525">
        <v>0.75585000000000002</v>
      </c>
      <c r="D8525">
        <v>5.6250000000000001E-2</v>
      </c>
      <c r="E8525">
        <v>0.81625000000000003</v>
      </c>
      <c r="F8525">
        <v>0.84265000000000001</v>
      </c>
      <c r="G8525">
        <v>0.40855000000000002</v>
      </c>
      <c r="H8525">
        <v>0.25555</v>
      </c>
      <c r="I8525">
        <v>0.10095</v>
      </c>
      <c r="J8525">
        <v>0.80654999999999999</v>
      </c>
      <c r="K8525">
        <v>0.77154999999999996</v>
      </c>
      <c r="L8525">
        <v>0.94005000000000005</v>
      </c>
    </row>
    <row r="8526" spans="1:12" x14ac:dyDescent="0.3">
      <c r="A8526">
        <v>8525</v>
      </c>
      <c r="B8526">
        <v>0.85245000000000004</v>
      </c>
      <c r="C8526">
        <v>0.41594999999999999</v>
      </c>
      <c r="D8526">
        <v>0.28215000000000001</v>
      </c>
      <c r="E8526">
        <v>6.45E-3</v>
      </c>
      <c r="F8526">
        <v>0.33755000000000002</v>
      </c>
      <c r="G8526">
        <v>0.31154999999999999</v>
      </c>
      <c r="H8526">
        <v>0.43254999999999999</v>
      </c>
      <c r="I8526">
        <v>0.87244999999999995</v>
      </c>
      <c r="J8526">
        <v>0.63985000000000003</v>
      </c>
      <c r="K8526">
        <v>0.67484999999999995</v>
      </c>
      <c r="L8526">
        <v>0.54954999999999998</v>
      </c>
    </row>
    <row r="8527" spans="1:12" x14ac:dyDescent="0.3">
      <c r="A8527">
        <v>8526</v>
      </c>
      <c r="B8527">
        <v>0.85255000000000003</v>
      </c>
      <c r="C8527">
        <v>0.19775000000000001</v>
      </c>
      <c r="D8527">
        <v>0.69215000000000004</v>
      </c>
      <c r="E8527">
        <v>0.48185</v>
      </c>
      <c r="F8527">
        <v>0.26365</v>
      </c>
      <c r="G8527">
        <v>0.45755000000000001</v>
      </c>
      <c r="H8527">
        <v>0.81874999999999998</v>
      </c>
      <c r="I8527">
        <v>4.8750000000000002E-2</v>
      </c>
      <c r="J8527">
        <v>0.38774999999999998</v>
      </c>
      <c r="K8527">
        <v>0.11005</v>
      </c>
      <c r="L8527">
        <v>0.53015000000000001</v>
      </c>
    </row>
    <row r="8528" spans="1:12" x14ac:dyDescent="0.3">
      <c r="A8528">
        <v>8527</v>
      </c>
      <c r="B8528">
        <v>0.85265000000000002</v>
      </c>
      <c r="C8528">
        <v>0.46484999999999999</v>
      </c>
      <c r="D8528">
        <v>0.56894999999999996</v>
      </c>
      <c r="E8528">
        <v>0.35204999999999997</v>
      </c>
      <c r="F8528">
        <v>0.61634999999999995</v>
      </c>
      <c r="G8528">
        <v>0.42645</v>
      </c>
      <c r="H8528">
        <v>1.435E-2</v>
      </c>
      <c r="I8528">
        <v>0.39065</v>
      </c>
      <c r="J8528">
        <v>0.58015000000000005</v>
      </c>
      <c r="K8528">
        <v>0.93325000000000002</v>
      </c>
      <c r="L8528">
        <v>0.13114999999999999</v>
      </c>
    </row>
    <row r="8529" spans="1:12" x14ac:dyDescent="0.3">
      <c r="A8529">
        <v>8528</v>
      </c>
      <c r="B8529">
        <v>0.85275000000000001</v>
      </c>
      <c r="C8529">
        <v>0.42685000000000001</v>
      </c>
      <c r="D8529">
        <v>0.11155</v>
      </c>
      <c r="E8529">
        <v>0.83084999999999998</v>
      </c>
      <c r="F8529">
        <v>2.8549999999999999E-2</v>
      </c>
      <c r="G8529">
        <v>0.24865000000000001</v>
      </c>
      <c r="H8529">
        <v>0.53944999999999999</v>
      </c>
      <c r="I8529">
        <v>0.70974999999999999</v>
      </c>
      <c r="J8529">
        <v>0.48465000000000003</v>
      </c>
      <c r="K8529">
        <v>0.57545000000000002</v>
      </c>
      <c r="L8529">
        <v>0.53874999999999995</v>
      </c>
    </row>
    <row r="8530" spans="1:12" x14ac:dyDescent="0.3">
      <c r="A8530">
        <v>8529</v>
      </c>
      <c r="B8530">
        <v>0.85285</v>
      </c>
      <c r="C8530">
        <v>0.65825</v>
      </c>
      <c r="D8530">
        <v>0.86655000000000004</v>
      </c>
      <c r="E8530">
        <v>0.37064999999999998</v>
      </c>
      <c r="F8530">
        <v>0.87734999999999996</v>
      </c>
      <c r="G8530">
        <v>0.63005</v>
      </c>
      <c r="H8530">
        <v>0.37914999999999999</v>
      </c>
      <c r="I8530">
        <v>0.58545000000000003</v>
      </c>
      <c r="J8530">
        <v>0.61485000000000001</v>
      </c>
      <c r="K8530">
        <v>1.7749999999999998E-2</v>
      </c>
      <c r="L8530">
        <v>0.59394999999999998</v>
      </c>
    </row>
    <row r="8531" spans="1:12" x14ac:dyDescent="0.3">
      <c r="A8531">
        <v>8530</v>
      </c>
      <c r="B8531">
        <v>0.85294999999999999</v>
      </c>
      <c r="C8531">
        <v>0.34934999999999999</v>
      </c>
      <c r="D8531">
        <v>0.72075</v>
      </c>
      <c r="E8531">
        <v>0.57725000000000004</v>
      </c>
      <c r="F8531">
        <v>0.78195000000000003</v>
      </c>
      <c r="G8531">
        <v>0.75895000000000001</v>
      </c>
      <c r="H8531">
        <v>0.69604999999999995</v>
      </c>
      <c r="I8531">
        <v>9.7549999999999998E-2</v>
      </c>
      <c r="J8531">
        <v>0.56335000000000002</v>
      </c>
      <c r="K8531">
        <v>0.76444999999999996</v>
      </c>
      <c r="L8531">
        <v>0.86824999999999997</v>
      </c>
    </row>
    <row r="8532" spans="1:12" x14ac:dyDescent="0.3">
      <c r="A8532">
        <v>8531</v>
      </c>
      <c r="B8532">
        <v>0.85304999999999997</v>
      </c>
      <c r="C8532">
        <v>0.23105000000000001</v>
      </c>
      <c r="D8532">
        <v>0.35135</v>
      </c>
      <c r="E8532">
        <v>0.47715000000000002</v>
      </c>
      <c r="F8532">
        <v>0.44674999999999998</v>
      </c>
      <c r="G8532">
        <v>0.22585</v>
      </c>
      <c r="H8532">
        <v>0.24784999999999999</v>
      </c>
      <c r="I8532">
        <v>0.79364999999999997</v>
      </c>
      <c r="J8532">
        <v>0.19195000000000001</v>
      </c>
      <c r="K8532">
        <v>0.11455</v>
      </c>
      <c r="L8532">
        <v>0.57084999999999997</v>
      </c>
    </row>
    <row r="8533" spans="1:12" x14ac:dyDescent="0.3">
      <c r="A8533">
        <v>8532</v>
      </c>
      <c r="B8533">
        <v>0.85314999999999996</v>
      </c>
      <c r="C8533">
        <v>0.76285000000000003</v>
      </c>
      <c r="D8533">
        <v>0.10835</v>
      </c>
      <c r="E8533">
        <v>0.82294999999999996</v>
      </c>
      <c r="F8533">
        <v>6.7449999999999996E-2</v>
      </c>
      <c r="G8533">
        <v>0.31605</v>
      </c>
      <c r="H8533">
        <v>0.37724999999999997</v>
      </c>
      <c r="I8533">
        <v>0.54344999999999999</v>
      </c>
      <c r="J8533">
        <v>0.42025000000000001</v>
      </c>
      <c r="K8533">
        <v>0.54205000000000003</v>
      </c>
      <c r="L8533">
        <v>0.58804999999999996</v>
      </c>
    </row>
    <row r="8534" spans="1:12" x14ac:dyDescent="0.3">
      <c r="A8534">
        <v>8533</v>
      </c>
      <c r="B8534">
        <v>0.85324999999999995</v>
      </c>
      <c r="C8534">
        <v>0.57894999999999996</v>
      </c>
      <c r="D8534">
        <v>0.80245</v>
      </c>
      <c r="E8534">
        <v>0.56194999999999995</v>
      </c>
      <c r="F8534">
        <v>0.39405000000000001</v>
      </c>
      <c r="G8534">
        <v>0.15504999999999999</v>
      </c>
      <c r="H8534">
        <v>0.98355000000000004</v>
      </c>
      <c r="I8534">
        <v>0.74914999999999998</v>
      </c>
      <c r="J8534">
        <v>0.97065000000000001</v>
      </c>
      <c r="K8534">
        <v>0.57025000000000003</v>
      </c>
      <c r="L8534">
        <v>0.91715000000000002</v>
      </c>
    </row>
    <row r="8535" spans="1:12" x14ac:dyDescent="0.3">
      <c r="A8535">
        <v>8534</v>
      </c>
      <c r="B8535">
        <v>0.85335000000000005</v>
      </c>
      <c r="C8535">
        <v>0.28215000000000001</v>
      </c>
      <c r="D8535">
        <v>0.62365000000000004</v>
      </c>
      <c r="E8535">
        <v>0.83875</v>
      </c>
      <c r="F8535">
        <v>5.9950000000000003E-2</v>
      </c>
      <c r="G8535">
        <v>0.65195000000000003</v>
      </c>
      <c r="H8535">
        <v>0.13535</v>
      </c>
      <c r="I8535">
        <v>3.7850000000000002E-2</v>
      </c>
      <c r="J8535">
        <v>0.69294999999999995</v>
      </c>
      <c r="K8535">
        <v>0.92554999999999998</v>
      </c>
      <c r="L8535">
        <v>0.92564999999999997</v>
      </c>
    </row>
    <row r="8536" spans="1:12" x14ac:dyDescent="0.3">
      <c r="A8536">
        <v>8535</v>
      </c>
      <c r="B8536">
        <v>0.85345000000000004</v>
      </c>
      <c r="C8536">
        <v>0.25524999999999998</v>
      </c>
      <c r="D8536">
        <v>0.92235</v>
      </c>
      <c r="E8536">
        <v>0.95645000000000002</v>
      </c>
      <c r="F8536">
        <v>0.65844999999999998</v>
      </c>
      <c r="G8536">
        <v>0.31164999999999998</v>
      </c>
      <c r="H8536">
        <v>0.13935</v>
      </c>
      <c r="I8536">
        <v>0.57984999999999998</v>
      </c>
      <c r="J8536">
        <v>0.39955000000000002</v>
      </c>
      <c r="K8536">
        <v>6.3950000000000007E-2</v>
      </c>
      <c r="L8536">
        <v>0.75754999999999995</v>
      </c>
    </row>
    <row r="8537" spans="1:12" x14ac:dyDescent="0.3">
      <c r="A8537">
        <v>8536</v>
      </c>
      <c r="B8537">
        <v>0.85355000000000003</v>
      </c>
      <c r="C8537">
        <v>5.2949999999999997E-2</v>
      </c>
      <c r="D8537">
        <v>0.90125</v>
      </c>
      <c r="E8537">
        <v>0.37974999999999998</v>
      </c>
      <c r="F8537">
        <v>0.40544999999999998</v>
      </c>
      <c r="G8537">
        <v>0.85055000000000003</v>
      </c>
      <c r="H8537">
        <v>0.10635</v>
      </c>
      <c r="I8537">
        <v>0.69455</v>
      </c>
      <c r="J8537">
        <v>0.65925</v>
      </c>
      <c r="K8537">
        <v>1.065E-2</v>
      </c>
      <c r="L8537">
        <v>0.63915</v>
      </c>
    </row>
    <row r="8538" spans="1:12" x14ac:dyDescent="0.3">
      <c r="A8538">
        <v>8537</v>
      </c>
      <c r="B8538">
        <v>0.85365000000000002</v>
      </c>
      <c r="C8538">
        <v>0.42735000000000001</v>
      </c>
      <c r="D8538">
        <v>2.8750000000000001E-2</v>
      </c>
      <c r="E8538">
        <v>0.99285000000000001</v>
      </c>
      <c r="F8538">
        <v>0.67154999999999998</v>
      </c>
      <c r="G8538">
        <v>0.77834999999999999</v>
      </c>
      <c r="H8538">
        <v>0.73245000000000005</v>
      </c>
      <c r="I8538">
        <v>0.95984999999999998</v>
      </c>
      <c r="J8538">
        <v>0.13414999999999999</v>
      </c>
      <c r="K8538">
        <v>0.50434999999999997</v>
      </c>
      <c r="L8538">
        <v>0.22065000000000001</v>
      </c>
    </row>
    <row r="8539" spans="1:12" x14ac:dyDescent="0.3">
      <c r="A8539">
        <v>8538</v>
      </c>
      <c r="B8539">
        <v>0.85375000000000001</v>
      </c>
      <c r="C8539">
        <v>0.34325</v>
      </c>
      <c r="D8539">
        <v>0.42714999999999997</v>
      </c>
      <c r="E8539">
        <v>0.81805000000000005</v>
      </c>
      <c r="F8539">
        <v>0.51085000000000003</v>
      </c>
      <c r="G8539">
        <v>4.6249999999999999E-2</v>
      </c>
      <c r="H8539">
        <v>0.80874999999999997</v>
      </c>
      <c r="I8539">
        <v>0.35354999999999998</v>
      </c>
      <c r="J8539">
        <v>0.52415</v>
      </c>
      <c r="K8539">
        <v>0.59735000000000005</v>
      </c>
      <c r="L8539">
        <v>0.10825</v>
      </c>
    </row>
    <row r="8540" spans="1:12" x14ac:dyDescent="0.3">
      <c r="A8540">
        <v>8539</v>
      </c>
      <c r="B8540">
        <v>0.85385</v>
      </c>
      <c r="C8540">
        <v>0.34244999999999998</v>
      </c>
      <c r="D8540">
        <v>0.10435</v>
      </c>
      <c r="E8540">
        <v>0.61695</v>
      </c>
      <c r="F8540">
        <v>0.16605</v>
      </c>
      <c r="G8540">
        <v>0.26755000000000001</v>
      </c>
      <c r="H8540">
        <v>0.45845000000000002</v>
      </c>
      <c r="I8540">
        <v>0.97245000000000004</v>
      </c>
      <c r="J8540">
        <v>3.6150000000000002E-2</v>
      </c>
      <c r="K8540">
        <v>0.39584999999999998</v>
      </c>
      <c r="L8540">
        <v>0.82794999999999996</v>
      </c>
    </row>
    <row r="8541" spans="1:12" x14ac:dyDescent="0.3">
      <c r="A8541">
        <v>8540</v>
      </c>
      <c r="B8541">
        <v>0.85394999999999999</v>
      </c>
      <c r="C8541">
        <v>0.22095000000000001</v>
      </c>
      <c r="D8541">
        <v>0.14935000000000001</v>
      </c>
      <c r="E8541">
        <v>0.11565</v>
      </c>
      <c r="F8541">
        <v>0.86875000000000002</v>
      </c>
      <c r="G8541">
        <v>0.66054999999999997</v>
      </c>
      <c r="H8541">
        <v>0.97414999999999996</v>
      </c>
      <c r="I8541">
        <v>5.985E-2</v>
      </c>
      <c r="J8541">
        <v>0.19735</v>
      </c>
      <c r="K8541">
        <v>0.77664999999999995</v>
      </c>
      <c r="L8541">
        <v>0.76254999999999995</v>
      </c>
    </row>
    <row r="8542" spans="1:12" x14ac:dyDescent="0.3">
      <c r="A8542">
        <v>8541</v>
      </c>
      <c r="B8542">
        <v>0.85404999999999998</v>
      </c>
      <c r="C8542">
        <v>0.23375000000000001</v>
      </c>
      <c r="D8542">
        <v>0.13714999999999999</v>
      </c>
      <c r="E8542">
        <v>0.11205</v>
      </c>
      <c r="F8542">
        <v>0.89195000000000002</v>
      </c>
      <c r="G8542">
        <v>0.81845000000000001</v>
      </c>
      <c r="H8542">
        <v>9.8449999999999996E-2</v>
      </c>
      <c r="I8542">
        <v>0.81484999999999996</v>
      </c>
      <c r="J8542">
        <v>0.88234999999999997</v>
      </c>
      <c r="K8542">
        <v>0.88165000000000004</v>
      </c>
      <c r="L8542">
        <v>0.15215000000000001</v>
      </c>
    </row>
    <row r="8543" spans="1:12" x14ac:dyDescent="0.3">
      <c r="A8543">
        <v>8542</v>
      </c>
      <c r="B8543">
        <v>0.85414999999999996</v>
      </c>
      <c r="C8543">
        <v>0.68095000000000006</v>
      </c>
      <c r="D8543">
        <v>0.43095</v>
      </c>
      <c r="E8543">
        <v>0.18225</v>
      </c>
      <c r="F8543">
        <v>0.12554999999999999</v>
      </c>
      <c r="G8543">
        <v>0.91454999999999997</v>
      </c>
      <c r="H8543">
        <v>0.41485</v>
      </c>
      <c r="I8543">
        <v>0.32324999999999998</v>
      </c>
      <c r="J8543">
        <v>0.19125</v>
      </c>
      <c r="K8543">
        <v>0.83494999999999997</v>
      </c>
      <c r="L8543">
        <v>0.81325000000000003</v>
      </c>
    </row>
    <row r="8544" spans="1:12" x14ac:dyDescent="0.3">
      <c r="A8544">
        <v>8543</v>
      </c>
      <c r="B8544">
        <v>0.85424999999999995</v>
      </c>
      <c r="C8544">
        <v>0.92005000000000003</v>
      </c>
      <c r="D8544">
        <v>0.35725000000000001</v>
      </c>
      <c r="E8544">
        <v>1.6250000000000001E-2</v>
      </c>
      <c r="F8544">
        <v>0.77725</v>
      </c>
      <c r="G8544">
        <v>0.71355000000000002</v>
      </c>
      <c r="H8544">
        <v>0.54684999999999995</v>
      </c>
      <c r="I8544">
        <v>0.88044999999999995</v>
      </c>
      <c r="J8544">
        <v>0.37085000000000001</v>
      </c>
      <c r="K8544">
        <v>0.55395000000000005</v>
      </c>
      <c r="L8544">
        <v>0.34205000000000002</v>
      </c>
    </row>
    <row r="8545" spans="1:12" x14ac:dyDescent="0.3">
      <c r="A8545">
        <v>8544</v>
      </c>
      <c r="B8545">
        <v>0.85435000000000005</v>
      </c>
      <c r="C8545">
        <v>0.91295000000000004</v>
      </c>
      <c r="D8545">
        <v>0.20185</v>
      </c>
      <c r="E8545">
        <v>0.90344999999999998</v>
      </c>
      <c r="F8545">
        <v>8.3250000000000005E-2</v>
      </c>
      <c r="G8545">
        <v>3.5749999999999997E-2</v>
      </c>
      <c r="H8545">
        <v>0.85555000000000003</v>
      </c>
      <c r="I8545">
        <v>0.16125</v>
      </c>
      <c r="J8545">
        <v>0.50575000000000003</v>
      </c>
      <c r="K8545">
        <v>0.65105000000000002</v>
      </c>
      <c r="L8545">
        <v>0.72084999999999999</v>
      </c>
    </row>
    <row r="8546" spans="1:12" x14ac:dyDescent="0.3">
      <c r="A8546">
        <v>8545</v>
      </c>
      <c r="B8546">
        <v>0.85445000000000004</v>
      </c>
      <c r="C8546">
        <v>0.77885000000000004</v>
      </c>
      <c r="D8546">
        <v>0.84775</v>
      </c>
      <c r="E8546">
        <v>0.75365000000000004</v>
      </c>
      <c r="F8546">
        <v>0.18905</v>
      </c>
      <c r="G8546">
        <v>0.40365000000000001</v>
      </c>
      <c r="H8546">
        <v>0.26895000000000002</v>
      </c>
      <c r="I8546">
        <v>0.15045</v>
      </c>
      <c r="J8546">
        <v>0.24775</v>
      </c>
      <c r="K8546">
        <v>0.61365000000000003</v>
      </c>
      <c r="L8546">
        <v>0.50624999999999998</v>
      </c>
    </row>
    <row r="8547" spans="1:12" x14ac:dyDescent="0.3">
      <c r="A8547">
        <v>8546</v>
      </c>
      <c r="B8547">
        <v>0.85455000000000003</v>
      </c>
      <c r="C8547">
        <v>0.23225000000000001</v>
      </c>
      <c r="D8547">
        <v>0.84004999999999996</v>
      </c>
      <c r="E8547">
        <v>0.94164999999999999</v>
      </c>
      <c r="F8547">
        <v>0.56355</v>
      </c>
      <c r="G8547">
        <v>0.97175</v>
      </c>
      <c r="H8547">
        <v>0.94684999999999997</v>
      </c>
      <c r="I8547">
        <v>0.51585000000000003</v>
      </c>
      <c r="J8547">
        <v>0.59635000000000005</v>
      </c>
      <c r="K8547">
        <v>0.30764999999999998</v>
      </c>
      <c r="L8547">
        <v>4.6550000000000001E-2</v>
      </c>
    </row>
    <row r="8548" spans="1:12" x14ac:dyDescent="0.3">
      <c r="A8548">
        <v>8547</v>
      </c>
      <c r="B8548">
        <v>0.85465000000000002</v>
      </c>
      <c r="C8548">
        <v>0.49975000000000003</v>
      </c>
      <c r="D8548">
        <v>0.78805000000000003</v>
      </c>
      <c r="E8548">
        <v>0.74744999999999995</v>
      </c>
      <c r="F8548">
        <v>0.20715</v>
      </c>
      <c r="G8548">
        <v>0.99165000000000003</v>
      </c>
      <c r="H8548">
        <v>0.45705000000000001</v>
      </c>
      <c r="I8548">
        <v>0.40855000000000002</v>
      </c>
      <c r="J8548">
        <v>0.90075000000000005</v>
      </c>
      <c r="K8548">
        <v>0.28415000000000001</v>
      </c>
      <c r="L8548">
        <v>0.88844999999999996</v>
      </c>
    </row>
    <row r="8549" spans="1:12" x14ac:dyDescent="0.3">
      <c r="A8549">
        <v>8548</v>
      </c>
      <c r="B8549">
        <v>0.85475000000000001</v>
      </c>
      <c r="C8549">
        <v>0.34075</v>
      </c>
      <c r="D8549">
        <v>0.52605000000000002</v>
      </c>
      <c r="E8549">
        <v>0.18795000000000001</v>
      </c>
      <c r="F8549">
        <v>0.81105000000000005</v>
      </c>
      <c r="G8549">
        <v>0.58245000000000002</v>
      </c>
      <c r="H8549">
        <v>0.52495000000000003</v>
      </c>
      <c r="I8549">
        <v>0.98114999999999997</v>
      </c>
      <c r="J8549">
        <v>0.69415000000000004</v>
      </c>
      <c r="K8549">
        <v>0.48925000000000002</v>
      </c>
      <c r="L8549">
        <v>0.29925000000000002</v>
      </c>
    </row>
    <row r="8550" spans="1:12" x14ac:dyDescent="0.3">
      <c r="A8550">
        <v>8549</v>
      </c>
      <c r="B8550">
        <v>0.85485</v>
      </c>
      <c r="C8550">
        <v>0.85775000000000001</v>
      </c>
      <c r="D8550">
        <v>0.29675000000000001</v>
      </c>
      <c r="E8550">
        <v>0.71145000000000003</v>
      </c>
      <c r="F8550">
        <v>0.62534999999999996</v>
      </c>
      <c r="G8550">
        <v>0.74785000000000001</v>
      </c>
      <c r="H8550">
        <v>7.0550000000000002E-2</v>
      </c>
      <c r="I8550">
        <v>0.41284999999999999</v>
      </c>
      <c r="J8550">
        <v>0.53305000000000002</v>
      </c>
      <c r="K8550">
        <v>0.90885000000000005</v>
      </c>
      <c r="L8550">
        <v>0.27725</v>
      </c>
    </row>
    <row r="8551" spans="1:12" x14ac:dyDescent="0.3">
      <c r="A8551">
        <v>8550</v>
      </c>
      <c r="B8551">
        <v>0.85494999999999999</v>
      </c>
      <c r="C8551">
        <v>0.74234999999999995</v>
      </c>
      <c r="D8551">
        <v>0.29375000000000001</v>
      </c>
      <c r="E8551">
        <v>0.28344999999999998</v>
      </c>
      <c r="F8551">
        <v>0.75105</v>
      </c>
      <c r="G8551">
        <v>0.64354999999999996</v>
      </c>
      <c r="H8551">
        <v>0.98924999999999996</v>
      </c>
      <c r="I8551">
        <v>0.33415</v>
      </c>
      <c r="J8551">
        <v>0.58574999999999999</v>
      </c>
      <c r="K8551">
        <v>0.39215</v>
      </c>
      <c r="L8551">
        <v>0.37914999999999999</v>
      </c>
    </row>
    <row r="8552" spans="1:12" x14ac:dyDescent="0.3">
      <c r="A8552">
        <v>8551</v>
      </c>
      <c r="B8552">
        <v>0.85504999999999998</v>
      </c>
      <c r="C8552">
        <v>0.31054999999999999</v>
      </c>
      <c r="D8552">
        <v>0.91964999999999997</v>
      </c>
      <c r="E8552">
        <v>0.44214999999999999</v>
      </c>
      <c r="F8552">
        <v>0.41254999999999997</v>
      </c>
      <c r="G8552">
        <v>0.85155000000000003</v>
      </c>
      <c r="H8552">
        <v>0.31624999999999998</v>
      </c>
      <c r="I8552">
        <v>5.1249999999999997E-2</v>
      </c>
      <c r="J8552">
        <v>0.98404999999999998</v>
      </c>
      <c r="K8552">
        <v>0.45505000000000001</v>
      </c>
      <c r="L8552">
        <v>0.78234999999999999</v>
      </c>
    </row>
    <row r="8553" spans="1:12" x14ac:dyDescent="0.3">
      <c r="A8553">
        <v>8552</v>
      </c>
      <c r="B8553">
        <v>0.85514999999999997</v>
      </c>
      <c r="C8553">
        <v>4.1149999999999999E-2</v>
      </c>
      <c r="D8553">
        <v>0.90024999999999999</v>
      </c>
      <c r="E8553">
        <v>0.84194999999999998</v>
      </c>
      <c r="F8553">
        <v>0.26655000000000001</v>
      </c>
      <c r="G8553">
        <v>5.525E-2</v>
      </c>
      <c r="H8553">
        <v>0.77034999999999998</v>
      </c>
      <c r="I8553">
        <v>0.47494999999999998</v>
      </c>
      <c r="J8553">
        <v>0.48535</v>
      </c>
      <c r="K8553">
        <v>0.53134999999999999</v>
      </c>
      <c r="L8553">
        <v>4.2549999999999998E-2</v>
      </c>
    </row>
    <row r="8554" spans="1:12" x14ac:dyDescent="0.3">
      <c r="A8554">
        <v>8553</v>
      </c>
      <c r="B8554">
        <v>0.85524999999999995</v>
      </c>
      <c r="C8554">
        <v>0.87414999999999998</v>
      </c>
      <c r="D8554">
        <v>0.92895000000000005</v>
      </c>
      <c r="E8554">
        <v>0.11475</v>
      </c>
      <c r="F8554">
        <v>0.13644999999999999</v>
      </c>
      <c r="G8554">
        <v>8.9649999999999994E-2</v>
      </c>
      <c r="H8554">
        <v>0.30685000000000001</v>
      </c>
      <c r="I8554">
        <v>0.96914999999999996</v>
      </c>
      <c r="J8554">
        <v>0.22195000000000001</v>
      </c>
      <c r="K8554">
        <v>0.98924999999999996</v>
      </c>
      <c r="L8554">
        <v>0.92864999999999998</v>
      </c>
    </row>
    <row r="8555" spans="1:12" x14ac:dyDescent="0.3">
      <c r="A8555">
        <v>8554</v>
      </c>
      <c r="B8555">
        <v>0.85535000000000005</v>
      </c>
      <c r="C8555">
        <v>0.46905000000000002</v>
      </c>
      <c r="D8555">
        <v>0.59935000000000005</v>
      </c>
      <c r="E8555">
        <v>0.71014999999999995</v>
      </c>
      <c r="F8555">
        <v>0.48515000000000003</v>
      </c>
      <c r="G8555">
        <v>0.10375</v>
      </c>
      <c r="H8555">
        <v>0.70804999999999996</v>
      </c>
      <c r="I8555">
        <v>0.35885</v>
      </c>
      <c r="J8555">
        <v>0.74865000000000004</v>
      </c>
      <c r="K8555">
        <v>0.26064999999999999</v>
      </c>
      <c r="L8555">
        <v>0.11165</v>
      </c>
    </row>
    <row r="8556" spans="1:12" x14ac:dyDescent="0.3">
      <c r="A8556">
        <v>8555</v>
      </c>
      <c r="B8556">
        <v>0.85545000000000004</v>
      </c>
      <c r="C8556">
        <v>0.30475000000000002</v>
      </c>
      <c r="D8556">
        <v>0.83004999999999995</v>
      </c>
      <c r="E8556">
        <v>0.95855000000000001</v>
      </c>
      <c r="F8556">
        <v>0.64995000000000003</v>
      </c>
      <c r="G8556">
        <v>0.92535000000000001</v>
      </c>
      <c r="H8556">
        <v>0.44574999999999998</v>
      </c>
      <c r="I8556">
        <v>0.81915000000000004</v>
      </c>
      <c r="J8556">
        <v>0.53115000000000001</v>
      </c>
      <c r="K8556">
        <v>0.46055000000000001</v>
      </c>
      <c r="L8556">
        <v>0.92935000000000001</v>
      </c>
    </row>
    <row r="8557" spans="1:12" x14ac:dyDescent="0.3">
      <c r="A8557">
        <v>8556</v>
      </c>
      <c r="B8557">
        <v>0.85555000000000003</v>
      </c>
      <c r="C8557">
        <v>0.65185000000000004</v>
      </c>
      <c r="D8557">
        <v>0.10965</v>
      </c>
      <c r="E8557">
        <v>0.63624999999999998</v>
      </c>
      <c r="F8557">
        <v>7.195E-2</v>
      </c>
      <c r="G8557">
        <v>0.21074999999999999</v>
      </c>
      <c r="H8557">
        <v>0.22165000000000001</v>
      </c>
      <c r="I8557">
        <v>0.45205000000000001</v>
      </c>
      <c r="J8557">
        <v>0.44755</v>
      </c>
      <c r="K8557">
        <v>1.175E-2</v>
      </c>
      <c r="L8557">
        <v>0.83494999999999997</v>
      </c>
    </row>
    <row r="8558" spans="1:12" x14ac:dyDescent="0.3">
      <c r="A8558">
        <v>8557</v>
      </c>
      <c r="B8558">
        <v>0.85565000000000002</v>
      </c>
      <c r="C8558">
        <v>0.26595000000000002</v>
      </c>
      <c r="D8558">
        <v>0.43395</v>
      </c>
      <c r="E8558">
        <v>0.38495000000000001</v>
      </c>
      <c r="F8558">
        <v>6.4549999999999996E-2</v>
      </c>
      <c r="G8558">
        <v>0.99595</v>
      </c>
      <c r="H8558">
        <v>0.87265000000000004</v>
      </c>
      <c r="I8558">
        <v>0.92384999999999995</v>
      </c>
      <c r="J8558">
        <v>0.60885</v>
      </c>
      <c r="K8558">
        <v>0.20574999999999999</v>
      </c>
      <c r="L8558">
        <v>8.3549999999999999E-2</v>
      </c>
    </row>
    <row r="8559" spans="1:12" x14ac:dyDescent="0.3">
      <c r="A8559">
        <v>8558</v>
      </c>
      <c r="B8559">
        <v>0.85575000000000001</v>
      </c>
      <c r="C8559">
        <v>0.48325000000000001</v>
      </c>
      <c r="D8559">
        <v>0.87695000000000001</v>
      </c>
      <c r="E8559">
        <v>0.78485000000000005</v>
      </c>
      <c r="F8559">
        <v>0.67335</v>
      </c>
      <c r="G8559">
        <v>0.15834999999999999</v>
      </c>
      <c r="H8559">
        <v>0.35725000000000001</v>
      </c>
      <c r="I8559">
        <v>0.67115000000000002</v>
      </c>
      <c r="J8559">
        <v>0.38895000000000002</v>
      </c>
      <c r="K8559">
        <v>0.22084999999999999</v>
      </c>
      <c r="L8559">
        <v>0.44164999999999999</v>
      </c>
    </row>
    <row r="8560" spans="1:12" x14ac:dyDescent="0.3">
      <c r="A8560">
        <v>8559</v>
      </c>
      <c r="B8560">
        <v>0.85585</v>
      </c>
      <c r="C8560">
        <v>0.57345000000000002</v>
      </c>
      <c r="D8560">
        <v>0.36825000000000002</v>
      </c>
      <c r="E8560">
        <v>0.72294999999999998</v>
      </c>
      <c r="F8560">
        <v>0.92315000000000003</v>
      </c>
      <c r="G8560">
        <v>0.64185000000000003</v>
      </c>
      <c r="H8560">
        <v>0.85335000000000005</v>
      </c>
      <c r="I8560">
        <v>0.61624999999999996</v>
      </c>
      <c r="J8560">
        <v>0.32105</v>
      </c>
      <c r="K8560">
        <v>0.54054999999999997</v>
      </c>
      <c r="L8560">
        <v>0.37564999999999998</v>
      </c>
    </row>
    <row r="8561" spans="1:12" x14ac:dyDescent="0.3">
      <c r="A8561">
        <v>8560</v>
      </c>
      <c r="B8561">
        <v>0.85594999999999999</v>
      </c>
      <c r="C8561">
        <v>0.18124999999999999</v>
      </c>
      <c r="D8561">
        <v>0.68574999999999997</v>
      </c>
      <c r="E8561">
        <v>0.84304999999999997</v>
      </c>
      <c r="F8561">
        <v>0.87934999999999997</v>
      </c>
      <c r="G8561">
        <v>0.85975000000000001</v>
      </c>
      <c r="H8561">
        <v>0.32834999999999998</v>
      </c>
      <c r="I8561">
        <v>0.87895000000000001</v>
      </c>
      <c r="J8561">
        <v>0.93264999999999998</v>
      </c>
      <c r="K8561">
        <v>4.8550000000000003E-2</v>
      </c>
      <c r="L8561">
        <v>0.10625</v>
      </c>
    </row>
    <row r="8562" spans="1:12" x14ac:dyDescent="0.3">
      <c r="A8562">
        <v>8561</v>
      </c>
      <c r="B8562">
        <v>0.85604999999999998</v>
      </c>
      <c r="C8562">
        <v>0.54905000000000004</v>
      </c>
      <c r="D8562">
        <v>0.65785000000000005</v>
      </c>
      <c r="E8562">
        <v>0.51054999999999995</v>
      </c>
      <c r="F8562">
        <v>0.32045000000000001</v>
      </c>
      <c r="G8562">
        <v>0.40884999999999999</v>
      </c>
      <c r="H8562">
        <v>0.15645000000000001</v>
      </c>
      <c r="I8562">
        <v>0.84614999999999996</v>
      </c>
      <c r="J8562">
        <v>0.76134999999999997</v>
      </c>
      <c r="K8562">
        <v>0.56625000000000003</v>
      </c>
      <c r="L8562">
        <v>0.58574999999999999</v>
      </c>
    </row>
    <row r="8563" spans="1:12" x14ac:dyDescent="0.3">
      <c r="A8563">
        <v>8562</v>
      </c>
      <c r="B8563">
        <v>0.85614999999999997</v>
      </c>
      <c r="C8563">
        <v>0.20385</v>
      </c>
      <c r="D8563">
        <v>0.27934999999999999</v>
      </c>
      <c r="E8563">
        <v>0.91485000000000005</v>
      </c>
      <c r="F8563">
        <v>0.54505000000000003</v>
      </c>
      <c r="G8563">
        <v>0.71335000000000004</v>
      </c>
      <c r="H8563">
        <v>7.8149999999999997E-2</v>
      </c>
      <c r="I8563">
        <v>0.39695000000000003</v>
      </c>
      <c r="J8563">
        <v>0.79054999999999997</v>
      </c>
      <c r="K8563">
        <v>0.23415</v>
      </c>
      <c r="L8563">
        <v>0.65325</v>
      </c>
    </row>
    <row r="8564" spans="1:12" x14ac:dyDescent="0.3">
      <c r="A8564">
        <v>8563</v>
      </c>
      <c r="B8564">
        <v>0.85624999999999996</v>
      </c>
      <c r="C8564">
        <v>0.64464999999999995</v>
      </c>
      <c r="D8564">
        <v>0.56264999999999998</v>
      </c>
      <c r="E8564">
        <v>0.18845000000000001</v>
      </c>
      <c r="F8564">
        <v>0.68894999999999995</v>
      </c>
      <c r="G8564">
        <v>9.8150000000000001E-2</v>
      </c>
      <c r="H8564">
        <v>0.77505000000000002</v>
      </c>
      <c r="I8564">
        <v>0.56194999999999995</v>
      </c>
      <c r="J8564">
        <v>0.45565</v>
      </c>
      <c r="K8564">
        <v>0.16785</v>
      </c>
      <c r="L8564">
        <v>0.18304999999999999</v>
      </c>
    </row>
    <row r="8565" spans="1:12" x14ac:dyDescent="0.3">
      <c r="A8565">
        <v>8564</v>
      </c>
      <c r="B8565">
        <v>0.85634999999999994</v>
      </c>
      <c r="C8565">
        <v>0.71655000000000002</v>
      </c>
      <c r="D8565">
        <v>0.27884999999999999</v>
      </c>
      <c r="E8565">
        <v>0.16514999999999999</v>
      </c>
      <c r="F8565">
        <v>0.23805000000000001</v>
      </c>
      <c r="G8565">
        <v>0.81264999999999998</v>
      </c>
      <c r="H8565">
        <v>0.90034999999999998</v>
      </c>
      <c r="I8565">
        <v>0.20235</v>
      </c>
      <c r="J8565">
        <v>0.63485000000000003</v>
      </c>
      <c r="K8565">
        <v>0.76265000000000005</v>
      </c>
      <c r="L8565">
        <v>0.33455000000000001</v>
      </c>
    </row>
    <row r="8566" spans="1:12" x14ac:dyDescent="0.3">
      <c r="A8566">
        <v>8565</v>
      </c>
      <c r="B8566">
        <v>0.85645000000000004</v>
      </c>
      <c r="C8566">
        <v>0.94955000000000001</v>
      </c>
      <c r="D8566">
        <v>0.21185000000000001</v>
      </c>
      <c r="E8566">
        <v>0.51844999999999997</v>
      </c>
      <c r="F8566">
        <v>0.73965000000000003</v>
      </c>
      <c r="G8566">
        <v>0.68845000000000001</v>
      </c>
      <c r="H8566">
        <v>0.81135000000000002</v>
      </c>
      <c r="I8566">
        <v>0.95065</v>
      </c>
      <c r="J8566">
        <v>0.18154999999999999</v>
      </c>
      <c r="K8566">
        <v>0.71245000000000003</v>
      </c>
      <c r="L8566">
        <v>0.25914999999999999</v>
      </c>
    </row>
    <row r="8567" spans="1:12" x14ac:dyDescent="0.3">
      <c r="A8567">
        <v>8566</v>
      </c>
      <c r="B8567">
        <v>0.85655000000000003</v>
      </c>
      <c r="C8567">
        <v>0.61145000000000005</v>
      </c>
      <c r="D8567">
        <v>0.30914999999999998</v>
      </c>
      <c r="E8567">
        <v>0.76865000000000006</v>
      </c>
      <c r="F8567">
        <v>0.39834999999999998</v>
      </c>
      <c r="G8567">
        <v>0.10715</v>
      </c>
      <c r="H8567">
        <v>0.39984999999999998</v>
      </c>
      <c r="I8567">
        <v>2.2849999999999999E-2</v>
      </c>
      <c r="J8567">
        <v>0.30975000000000003</v>
      </c>
      <c r="K8567">
        <v>0.51344999999999996</v>
      </c>
      <c r="L8567">
        <v>0.12465</v>
      </c>
    </row>
    <row r="8568" spans="1:12" x14ac:dyDescent="0.3">
      <c r="A8568">
        <v>8567</v>
      </c>
      <c r="B8568">
        <v>0.85665000000000002</v>
      </c>
      <c r="C8568">
        <v>0.69764999999999999</v>
      </c>
      <c r="D8568">
        <v>0.19955000000000001</v>
      </c>
      <c r="E8568">
        <v>0.74765000000000004</v>
      </c>
      <c r="F8568">
        <v>0.58594999999999997</v>
      </c>
      <c r="G8568">
        <v>0.63105</v>
      </c>
      <c r="H8568">
        <v>0.45215</v>
      </c>
      <c r="I8568">
        <v>0.87685000000000002</v>
      </c>
      <c r="J8568">
        <v>0.47425</v>
      </c>
      <c r="K8568">
        <v>0.67925000000000002</v>
      </c>
      <c r="L8568">
        <v>0.53364999999999996</v>
      </c>
    </row>
    <row r="8569" spans="1:12" x14ac:dyDescent="0.3">
      <c r="A8569">
        <v>8568</v>
      </c>
      <c r="B8569">
        <v>0.85675000000000001</v>
      </c>
      <c r="C8569">
        <v>0.71914999999999996</v>
      </c>
      <c r="D8569">
        <v>0.91805000000000003</v>
      </c>
      <c r="E8569">
        <v>0.68105000000000004</v>
      </c>
      <c r="F8569">
        <v>0.53185000000000004</v>
      </c>
      <c r="G8569">
        <v>0.47094999999999998</v>
      </c>
      <c r="H8569">
        <v>0.21904999999999999</v>
      </c>
      <c r="I8569">
        <v>0.63144999999999996</v>
      </c>
      <c r="J8569">
        <v>0.86334999999999995</v>
      </c>
      <c r="K8569">
        <v>0.76114999999999999</v>
      </c>
      <c r="L8569">
        <v>0.25964999999999999</v>
      </c>
    </row>
    <row r="8570" spans="1:12" x14ac:dyDescent="0.3">
      <c r="A8570">
        <v>8569</v>
      </c>
      <c r="B8570">
        <v>0.85685</v>
      </c>
      <c r="C8570">
        <v>0.44905</v>
      </c>
      <c r="D8570">
        <v>0.60604999999999998</v>
      </c>
      <c r="E8570">
        <v>0.65805000000000002</v>
      </c>
      <c r="F8570">
        <v>0.37724999999999997</v>
      </c>
      <c r="G8570">
        <v>0.56584999999999996</v>
      </c>
      <c r="H8570">
        <v>0.93864999999999998</v>
      </c>
      <c r="I8570">
        <v>0.80195000000000005</v>
      </c>
      <c r="J8570">
        <v>0.87955000000000005</v>
      </c>
      <c r="K8570">
        <v>0.37964999999999999</v>
      </c>
      <c r="L8570">
        <v>0.76385000000000003</v>
      </c>
    </row>
    <row r="8571" spans="1:12" x14ac:dyDescent="0.3">
      <c r="A8571">
        <v>8570</v>
      </c>
      <c r="B8571">
        <v>0.85694999999999999</v>
      </c>
      <c r="C8571">
        <v>0.35415000000000002</v>
      </c>
      <c r="D8571">
        <v>0.25264999999999999</v>
      </c>
      <c r="E8571">
        <v>0.60675000000000001</v>
      </c>
      <c r="F8571">
        <v>0.65774999999999995</v>
      </c>
      <c r="G8571">
        <v>0.44535000000000002</v>
      </c>
      <c r="H8571">
        <v>0.10295</v>
      </c>
      <c r="I8571">
        <v>0.85694999999999999</v>
      </c>
      <c r="J8571">
        <v>0.33724999999999999</v>
      </c>
      <c r="K8571">
        <v>0.85085</v>
      </c>
      <c r="L8571">
        <v>0.61645000000000005</v>
      </c>
    </row>
    <row r="8572" spans="1:12" x14ac:dyDescent="0.3">
      <c r="A8572">
        <v>8571</v>
      </c>
      <c r="B8572">
        <v>0.85704999999999998</v>
      </c>
      <c r="C8572">
        <v>0.30514999999999998</v>
      </c>
      <c r="D8572">
        <v>0.30095</v>
      </c>
      <c r="E8572">
        <v>0.16314999999999999</v>
      </c>
      <c r="F8572">
        <v>0.26334999999999997</v>
      </c>
      <c r="G8572">
        <v>0.27944999999999998</v>
      </c>
      <c r="H8572">
        <v>0.63524999999999998</v>
      </c>
      <c r="I8572">
        <v>0.57364999999999999</v>
      </c>
      <c r="J8572">
        <v>0.23075000000000001</v>
      </c>
      <c r="K8572">
        <v>8.6449999999999999E-2</v>
      </c>
      <c r="L8572">
        <v>0.23815</v>
      </c>
    </row>
    <row r="8573" spans="1:12" x14ac:dyDescent="0.3">
      <c r="A8573">
        <v>8572</v>
      </c>
      <c r="B8573">
        <v>0.85714999999999997</v>
      </c>
      <c r="C8573">
        <v>0.86795</v>
      </c>
      <c r="D8573">
        <v>0.73075000000000001</v>
      </c>
      <c r="E8573">
        <v>0.95325000000000004</v>
      </c>
      <c r="F8573">
        <v>0.11395</v>
      </c>
      <c r="G8573">
        <v>0.26305000000000001</v>
      </c>
      <c r="H8573">
        <v>0.44745000000000001</v>
      </c>
      <c r="I8573">
        <v>0.98734999999999995</v>
      </c>
      <c r="J8573">
        <v>0.32845000000000002</v>
      </c>
      <c r="K8573">
        <v>0.82684999999999997</v>
      </c>
      <c r="L8573">
        <v>6.6750000000000004E-2</v>
      </c>
    </row>
    <row r="8574" spans="1:12" x14ac:dyDescent="0.3">
      <c r="A8574">
        <v>8573</v>
      </c>
      <c r="B8574">
        <v>0.85724999999999996</v>
      </c>
      <c r="C8574">
        <v>0.93025000000000002</v>
      </c>
      <c r="D8574">
        <v>0.77805000000000002</v>
      </c>
      <c r="E8574">
        <v>0.93645</v>
      </c>
      <c r="F8574">
        <v>0.10195</v>
      </c>
      <c r="G8574">
        <v>0.41215000000000002</v>
      </c>
      <c r="H8574">
        <v>0.34855000000000003</v>
      </c>
      <c r="I8574">
        <v>0.77544999999999997</v>
      </c>
      <c r="J8574">
        <v>0.13675000000000001</v>
      </c>
      <c r="K8574">
        <v>0.64185000000000003</v>
      </c>
      <c r="L8574">
        <v>0.76724999999999999</v>
      </c>
    </row>
    <row r="8575" spans="1:12" x14ac:dyDescent="0.3">
      <c r="A8575">
        <v>8574</v>
      </c>
      <c r="B8575">
        <v>0.85734999999999995</v>
      </c>
      <c r="C8575">
        <v>0.52575000000000005</v>
      </c>
      <c r="D8575">
        <v>0.42304999999999998</v>
      </c>
      <c r="E8575">
        <v>0.59724999999999995</v>
      </c>
      <c r="F8575">
        <v>0.94915000000000005</v>
      </c>
      <c r="G8575">
        <v>0.96584999999999999</v>
      </c>
      <c r="H8575">
        <v>0.62565000000000004</v>
      </c>
      <c r="I8575">
        <v>0.85235000000000005</v>
      </c>
      <c r="J8575">
        <v>0.91844999999999999</v>
      </c>
      <c r="K8575">
        <v>7.1749999999999994E-2</v>
      </c>
      <c r="L8575">
        <v>0.40505000000000002</v>
      </c>
    </row>
    <row r="8576" spans="1:12" x14ac:dyDescent="0.3">
      <c r="A8576">
        <v>8575</v>
      </c>
      <c r="B8576">
        <v>0.85745000000000005</v>
      </c>
      <c r="C8576">
        <v>0.30454999999999999</v>
      </c>
      <c r="D8576">
        <v>0.39305000000000001</v>
      </c>
      <c r="E8576">
        <v>0.80374999999999996</v>
      </c>
      <c r="F8576">
        <v>0.42595</v>
      </c>
      <c r="G8576">
        <v>0.27505000000000002</v>
      </c>
      <c r="H8576">
        <v>0.67805000000000004</v>
      </c>
      <c r="I8576">
        <v>2.5350000000000001E-2</v>
      </c>
      <c r="J8576">
        <v>0.79035</v>
      </c>
      <c r="K8576">
        <v>0.74734999999999996</v>
      </c>
      <c r="L8576">
        <v>0.63505</v>
      </c>
    </row>
    <row r="8577" spans="1:12" x14ac:dyDescent="0.3">
      <c r="A8577">
        <v>8576</v>
      </c>
      <c r="B8577">
        <v>0.85755000000000003</v>
      </c>
      <c r="C8577">
        <v>0.41304999999999997</v>
      </c>
      <c r="D8577">
        <v>1.685E-2</v>
      </c>
      <c r="E8577">
        <v>0.88275000000000003</v>
      </c>
      <c r="F8577">
        <v>0.77595000000000003</v>
      </c>
      <c r="G8577">
        <v>0.45095000000000002</v>
      </c>
      <c r="H8577">
        <v>0.55164999999999997</v>
      </c>
      <c r="I8577">
        <v>0.86775000000000002</v>
      </c>
      <c r="J8577">
        <v>0.92144999999999999</v>
      </c>
      <c r="K8577">
        <v>0.95435000000000003</v>
      </c>
      <c r="L8577">
        <v>0.63055000000000005</v>
      </c>
    </row>
    <row r="8578" spans="1:12" x14ac:dyDescent="0.3">
      <c r="A8578">
        <v>8577</v>
      </c>
      <c r="B8578">
        <v>0.85765000000000002</v>
      </c>
      <c r="C8578">
        <v>0.83835000000000004</v>
      </c>
      <c r="D8578">
        <v>0.89075000000000004</v>
      </c>
      <c r="E8578">
        <v>0.46195000000000003</v>
      </c>
      <c r="F8578">
        <v>0.53385000000000005</v>
      </c>
      <c r="G8578">
        <v>0.23294999999999999</v>
      </c>
      <c r="H8578">
        <v>0.89134999999999998</v>
      </c>
      <c r="I8578">
        <v>5.475E-2</v>
      </c>
      <c r="J8578">
        <v>0.27534999999999998</v>
      </c>
      <c r="K8578">
        <v>0.65305000000000002</v>
      </c>
      <c r="L8578">
        <v>0.64234999999999998</v>
      </c>
    </row>
    <row r="8579" spans="1:12" x14ac:dyDescent="0.3">
      <c r="A8579">
        <v>8578</v>
      </c>
      <c r="B8579">
        <v>0.85775000000000001</v>
      </c>
      <c r="C8579">
        <v>0.28644999999999998</v>
      </c>
      <c r="D8579">
        <v>0.74414999999999998</v>
      </c>
      <c r="E8579">
        <v>0.45915</v>
      </c>
      <c r="F8579">
        <v>0.93345</v>
      </c>
      <c r="G8579">
        <v>0.33005000000000001</v>
      </c>
      <c r="H8579">
        <v>0.26395000000000002</v>
      </c>
      <c r="I8579">
        <v>0.84835000000000005</v>
      </c>
      <c r="J8579">
        <v>0.55295000000000005</v>
      </c>
      <c r="K8579">
        <v>0.64805000000000001</v>
      </c>
      <c r="L8579">
        <v>0.72635000000000005</v>
      </c>
    </row>
    <row r="8580" spans="1:12" x14ac:dyDescent="0.3">
      <c r="A8580">
        <v>8579</v>
      </c>
      <c r="B8580">
        <v>0.85785</v>
      </c>
      <c r="C8580">
        <v>0.66864999999999997</v>
      </c>
      <c r="D8580">
        <v>0.15275</v>
      </c>
      <c r="E8580">
        <v>0.57445000000000002</v>
      </c>
      <c r="F8580">
        <v>0.96704999999999997</v>
      </c>
      <c r="G8580">
        <v>0.28484999999999999</v>
      </c>
      <c r="H8580">
        <v>0.49014999999999997</v>
      </c>
      <c r="I8580">
        <v>0.81574999999999998</v>
      </c>
      <c r="J8580">
        <v>0.86865000000000003</v>
      </c>
      <c r="K8580">
        <v>0.36175000000000002</v>
      </c>
      <c r="L8580">
        <v>0.28034999999999999</v>
      </c>
    </row>
    <row r="8581" spans="1:12" x14ac:dyDescent="0.3">
      <c r="A8581">
        <v>8580</v>
      </c>
      <c r="B8581">
        <v>0.85794999999999999</v>
      </c>
      <c r="C8581">
        <v>0.67354999999999998</v>
      </c>
      <c r="D8581">
        <v>0.80474999999999997</v>
      </c>
      <c r="E8581">
        <v>1.095E-2</v>
      </c>
      <c r="F8581">
        <v>0.97755000000000003</v>
      </c>
      <c r="G8581">
        <v>0.34755000000000003</v>
      </c>
      <c r="H8581">
        <v>0.12825</v>
      </c>
      <c r="I8581">
        <v>0.18545</v>
      </c>
      <c r="J8581">
        <v>0.17954999999999999</v>
      </c>
      <c r="K8581">
        <v>0.39955000000000002</v>
      </c>
      <c r="L8581">
        <v>0.30485000000000001</v>
      </c>
    </row>
    <row r="8582" spans="1:12" x14ac:dyDescent="0.3">
      <c r="A8582">
        <v>8581</v>
      </c>
      <c r="B8582">
        <v>0.85804999999999998</v>
      </c>
      <c r="C8582">
        <v>0.72894999999999999</v>
      </c>
      <c r="D8582">
        <v>0.32974999999999999</v>
      </c>
      <c r="E8582">
        <v>0.82884999999999998</v>
      </c>
      <c r="F8582">
        <v>0.86855000000000004</v>
      </c>
      <c r="G8582">
        <v>0.65734999999999999</v>
      </c>
      <c r="H8582">
        <v>0.14595</v>
      </c>
      <c r="I8582">
        <v>0.28815000000000002</v>
      </c>
      <c r="J8582">
        <v>4.5500000000000002E-3</v>
      </c>
      <c r="K8582">
        <v>0.38545000000000001</v>
      </c>
      <c r="L8582">
        <v>0.49045</v>
      </c>
    </row>
    <row r="8583" spans="1:12" x14ac:dyDescent="0.3">
      <c r="A8583">
        <v>8582</v>
      </c>
      <c r="B8583">
        <v>0.85814999999999997</v>
      </c>
      <c r="C8583">
        <v>0.75505</v>
      </c>
      <c r="D8583">
        <v>0.53344999999999998</v>
      </c>
      <c r="E8583">
        <v>0.75714999999999999</v>
      </c>
      <c r="F8583">
        <v>0.24095</v>
      </c>
      <c r="G8583">
        <v>0.94894999999999996</v>
      </c>
      <c r="H8583">
        <v>0.40284999999999999</v>
      </c>
      <c r="I8583">
        <v>0.23075000000000001</v>
      </c>
      <c r="J8583">
        <v>0.19555</v>
      </c>
      <c r="K8583">
        <v>0.88765000000000005</v>
      </c>
      <c r="L8583">
        <v>8.745E-2</v>
      </c>
    </row>
    <row r="8584" spans="1:12" x14ac:dyDescent="0.3">
      <c r="A8584">
        <v>8583</v>
      </c>
      <c r="B8584">
        <v>0.85824999999999996</v>
      </c>
      <c r="C8584">
        <v>0.73665000000000003</v>
      </c>
      <c r="D8584">
        <v>0.81074999999999997</v>
      </c>
      <c r="E8584">
        <v>0.42635000000000001</v>
      </c>
      <c r="F8584">
        <v>0.75595000000000001</v>
      </c>
      <c r="G8584">
        <v>0.39595000000000002</v>
      </c>
      <c r="H8584">
        <v>0.58165</v>
      </c>
      <c r="I8584">
        <v>0.87714999999999999</v>
      </c>
      <c r="J8584">
        <v>0.45574999999999999</v>
      </c>
      <c r="K8584">
        <v>0.49654999999999999</v>
      </c>
      <c r="L8584">
        <v>0.84524999999999995</v>
      </c>
    </row>
    <row r="8585" spans="1:12" x14ac:dyDescent="0.3">
      <c r="A8585">
        <v>8584</v>
      </c>
      <c r="B8585">
        <v>0.85834999999999995</v>
      </c>
      <c r="C8585">
        <v>0.97014999999999996</v>
      </c>
      <c r="D8585">
        <v>0.28525</v>
      </c>
      <c r="E8585">
        <v>0.23075000000000001</v>
      </c>
      <c r="F8585">
        <v>0.30154999999999998</v>
      </c>
      <c r="G8585">
        <v>0.45184999999999997</v>
      </c>
      <c r="H8585">
        <v>0.24354999999999999</v>
      </c>
      <c r="I8585">
        <v>1.405E-2</v>
      </c>
      <c r="J8585">
        <v>0.74924999999999997</v>
      </c>
      <c r="K8585">
        <v>0.75965000000000005</v>
      </c>
      <c r="L8585">
        <v>0.94994999999999996</v>
      </c>
    </row>
    <row r="8586" spans="1:12" x14ac:dyDescent="0.3">
      <c r="A8586">
        <v>8585</v>
      </c>
      <c r="B8586">
        <v>0.85845000000000005</v>
      </c>
      <c r="C8586">
        <v>2.5049999999999999E-2</v>
      </c>
      <c r="D8586">
        <v>0.88665000000000005</v>
      </c>
      <c r="E8586">
        <v>0.11135</v>
      </c>
      <c r="F8586">
        <v>0.90415000000000001</v>
      </c>
      <c r="G8586">
        <v>0.18365000000000001</v>
      </c>
      <c r="H8586">
        <v>0.16495000000000001</v>
      </c>
      <c r="I8586">
        <v>0.16744999999999999</v>
      </c>
      <c r="J8586">
        <v>0.36475000000000002</v>
      </c>
      <c r="K8586">
        <v>9.6500000000000006E-3</v>
      </c>
      <c r="L8586">
        <v>0.20355000000000001</v>
      </c>
    </row>
    <row r="8587" spans="1:12" x14ac:dyDescent="0.3">
      <c r="A8587">
        <v>8586</v>
      </c>
      <c r="B8587">
        <v>0.85855000000000004</v>
      </c>
      <c r="C8587">
        <v>0.92564999999999997</v>
      </c>
      <c r="D8587">
        <v>0.44895000000000002</v>
      </c>
      <c r="E8587">
        <v>0.43814999999999998</v>
      </c>
      <c r="F8587">
        <v>0.49845</v>
      </c>
      <c r="G8587">
        <v>0.34794999999999998</v>
      </c>
      <c r="H8587">
        <v>0.40715000000000001</v>
      </c>
      <c r="I8587">
        <v>0.69804999999999995</v>
      </c>
      <c r="J8587">
        <v>0.79784999999999995</v>
      </c>
      <c r="K8587">
        <v>0.89234999999999998</v>
      </c>
      <c r="L8587">
        <v>0.96084999999999998</v>
      </c>
    </row>
    <row r="8588" spans="1:12" x14ac:dyDescent="0.3">
      <c r="A8588">
        <v>8587</v>
      </c>
      <c r="B8588">
        <v>0.85865000000000002</v>
      </c>
      <c r="C8588">
        <v>0.65595000000000003</v>
      </c>
      <c r="D8588">
        <v>0.10455</v>
      </c>
      <c r="E8588">
        <v>0.94415000000000004</v>
      </c>
      <c r="F8588">
        <v>8.3650000000000002E-2</v>
      </c>
      <c r="G8588">
        <v>0.67305000000000004</v>
      </c>
      <c r="H8588">
        <v>0.52644999999999997</v>
      </c>
      <c r="I8588">
        <v>0.64375000000000004</v>
      </c>
      <c r="J8588">
        <v>0.19525000000000001</v>
      </c>
      <c r="K8588">
        <v>0.90315000000000001</v>
      </c>
      <c r="L8588">
        <v>0.89475000000000005</v>
      </c>
    </row>
    <row r="8589" spans="1:12" x14ac:dyDescent="0.3">
      <c r="A8589">
        <v>8588</v>
      </c>
      <c r="B8589">
        <v>0.85875000000000001</v>
      </c>
      <c r="C8589">
        <v>0.79964999999999997</v>
      </c>
      <c r="D8589">
        <v>0.14194999999999999</v>
      </c>
      <c r="E8589">
        <v>0.30225000000000002</v>
      </c>
      <c r="F8589">
        <v>0.29754999999999998</v>
      </c>
      <c r="G8589">
        <v>0.84355000000000002</v>
      </c>
      <c r="H8589">
        <v>0.39315</v>
      </c>
      <c r="I8589">
        <v>0.11475</v>
      </c>
      <c r="J8589">
        <v>0.98465000000000003</v>
      </c>
      <c r="K8589">
        <v>0.45674999999999999</v>
      </c>
      <c r="L8589">
        <v>4.5449999999999997E-2</v>
      </c>
    </row>
    <row r="8590" spans="1:12" x14ac:dyDescent="0.3">
      <c r="A8590">
        <v>8589</v>
      </c>
      <c r="B8590">
        <v>0.85885</v>
      </c>
      <c r="C8590">
        <v>0.79164999999999996</v>
      </c>
      <c r="D8590">
        <v>0.57245000000000001</v>
      </c>
      <c r="E8590">
        <v>0.94994999999999996</v>
      </c>
      <c r="F8590">
        <v>0.86604999999999999</v>
      </c>
      <c r="G8590">
        <v>0.36535000000000001</v>
      </c>
      <c r="H8590">
        <v>0.72414999999999996</v>
      </c>
      <c r="I8590">
        <v>0.54525000000000001</v>
      </c>
      <c r="J8590">
        <v>0.78605000000000003</v>
      </c>
      <c r="K8590">
        <v>0.64324999999999999</v>
      </c>
      <c r="L8590">
        <v>0.71665000000000001</v>
      </c>
    </row>
    <row r="8591" spans="1:12" x14ac:dyDescent="0.3">
      <c r="A8591">
        <v>8590</v>
      </c>
      <c r="B8591">
        <v>0.85894999999999999</v>
      </c>
      <c r="C8591">
        <v>0.59375</v>
      </c>
      <c r="D8591">
        <v>0.27165</v>
      </c>
      <c r="E8591">
        <v>0.72235000000000005</v>
      </c>
      <c r="F8591">
        <v>0.99565000000000003</v>
      </c>
      <c r="G8591">
        <v>0.86965000000000003</v>
      </c>
      <c r="H8591">
        <v>0.20405000000000001</v>
      </c>
      <c r="I8591">
        <v>0.15475</v>
      </c>
      <c r="J8591">
        <v>0.75634999999999997</v>
      </c>
      <c r="K8591">
        <v>0.68335000000000001</v>
      </c>
      <c r="L8591">
        <v>0.80184999999999995</v>
      </c>
    </row>
    <row r="8592" spans="1:12" x14ac:dyDescent="0.3">
      <c r="A8592">
        <v>8591</v>
      </c>
      <c r="B8592">
        <v>0.85904999999999998</v>
      </c>
      <c r="C8592">
        <v>0.42135</v>
      </c>
      <c r="D8592">
        <v>0.32874999999999999</v>
      </c>
      <c r="E8592">
        <v>0.92715000000000003</v>
      </c>
      <c r="F8592">
        <v>0.75244999999999995</v>
      </c>
      <c r="G8592">
        <v>8.0649999999999999E-2</v>
      </c>
      <c r="H8592">
        <v>0.18895000000000001</v>
      </c>
      <c r="I8592">
        <v>0.75495000000000001</v>
      </c>
      <c r="J8592">
        <v>0.33205000000000001</v>
      </c>
      <c r="K8592">
        <v>0.46005000000000001</v>
      </c>
      <c r="L8592">
        <v>0.94064999999999999</v>
      </c>
    </row>
    <row r="8593" spans="1:12" x14ac:dyDescent="0.3">
      <c r="A8593">
        <v>8592</v>
      </c>
      <c r="B8593">
        <v>0.85914999999999997</v>
      </c>
      <c r="C8593">
        <v>0.44514999999999999</v>
      </c>
      <c r="D8593">
        <v>0.72935000000000005</v>
      </c>
      <c r="E8593">
        <v>0.90895000000000004</v>
      </c>
      <c r="F8593">
        <v>0.37175000000000002</v>
      </c>
      <c r="G8593">
        <v>9.1749999999999998E-2</v>
      </c>
      <c r="H8593">
        <v>0.98294999999999999</v>
      </c>
      <c r="I8593">
        <v>0.82294999999999996</v>
      </c>
      <c r="J8593">
        <v>0.19334999999999999</v>
      </c>
      <c r="K8593">
        <v>0.41065000000000002</v>
      </c>
      <c r="L8593">
        <v>0.39405000000000001</v>
      </c>
    </row>
    <row r="8594" spans="1:12" x14ac:dyDescent="0.3">
      <c r="A8594">
        <v>8593</v>
      </c>
      <c r="B8594">
        <v>0.85924999999999996</v>
      </c>
      <c r="C8594">
        <v>0.65744999999999998</v>
      </c>
      <c r="D8594">
        <v>0.46575</v>
      </c>
      <c r="E8594">
        <v>0.37214999999999998</v>
      </c>
      <c r="F8594">
        <v>0.90764999999999996</v>
      </c>
      <c r="G8594">
        <v>0.38595000000000002</v>
      </c>
      <c r="H8594">
        <v>0.55315000000000003</v>
      </c>
      <c r="I8594">
        <v>0.63024999999999998</v>
      </c>
      <c r="J8594">
        <v>0.71165</v>
      </c>
      <c r="K8594">
        <v>5.8749999999999997E-2</v>
      </c>
      <c r="L8594">
        <v>0.20094999999999999</v>
      </c>
    </row>
    <row r="8595" spans="1:12" x14ac:dyDescent="0.3">
      <c r="A8595">
        <v>8594</v>
      </c>
      <c r="B8595">
        <v>0.85934999999999995</v>
      </c>
      <c r="C8595">
        <v>0.44485000000000002</v>
      </c>
      <c r="D8595">
        <v>0.39615</v>
      </c>
      <c r="E8595">
        <v>4.2549999999999998E-2</v>
      </c>
      <c r="F8595">
        <v>9.4149999999999998E-2</v>
      </c>
      <c r="G8595">
        <v>0.21825</v>
      </c>
      <c r="H8595">
        <v>0.78474999999999995</v>
      </c>
      <c r="I8595">
        <v>0.84194999999999998</v>
      </c>
      <c r="J8595">
        <v>0.46865000000000001</v>
      </c>
      <c r="K8595">
        <v>0.50475000000000003</v>
      </c>
      <c r="L8595">
        <v>0.98165000000000002</v>
      </c>
    </row>
    <row r="8596" spans="1:12" x14ac:dyDescent="0.3">
      <c r="A8596">
        <v>8595</v>
      </c>
      <c r="B8596">
        <v>0.85945000000000005</v>
      </c>
      <c r="C8596">
        <v>0.10315000000000001</v>
      </c>
      <c r="D8596">
        <v>0.63414999999999999</v>
      </c>
      <c r="E8596">
        <v>0.98965000000000003</v>
      </c>
      <c r="F8596">
        <v>0.58045000000000002</v>
      </c>
      <c r="G8596">
        <v>0.10595</v>
      </c>
      <c r="H8596">
        <v>0.83975</v>
      </c>
      <c r="I8596">
        <v>0.12365</v>
      </c>
      <c r="J8596">
        <v>0.82004999999999995</v>
      </c>
      <c r="K8596">
        <v>0.61275000000000002</v>
      </c>
      <c r="L8596">
        <v>0.91735</v>
      </c>
    </row>
    <row r="8597" spans="1:12" x14ac:dyDescent="0.3">
      <c r="A8597">
        <v>8596</v>
      </c>
      <c r="B8597">
        <v>0.85955000000000004</v>
      </c>
      <c r="C8597">
        <v>0.91315000000000002</v>
      </c>
      <c r="D8597">
        <v>0.48895</v>
      </c>
      <c r="E8597">
        <v>0.94804999999999995</v>
      </c>
      <c r="F8597">
        <v>0.12145</v>
      </c>
      <c r="G8597">
        <v>0.33284999999999998</v>
      </c>
      <c r="H8597">
        <v>0.49835000000000002</v>
      </c>
      <c r="I8597">
        <v>0.70584999999999998</v>
      </c>
      <c r="J8597">
        <v>0.18734999999999999</v>
      </c>
      <c r="K8597">
        <v>0.92225000000000001</v>
      </c>
      <c r="L8597">
        <v>0.74744999999999995</v>
      </c>
    </row>
    <row r="8598" spans="1:12" x14ac:dyDescent="0.3">
      <c r="A8598">
        <v>8597</v>
      </c>
      <c r="B8598">
        <v>0.85965000000000003</v>
      </c>
      <c r="C8598">
        <v>0.18395</v>
      </c>
      <c r="D8598">
        <v>0.40955000000000003</v>
      </c>
      <c r="E8598">
        <v>0.91995000000000005</v>
      </c>
      <c r="F8598">
        <v>0.29254999999999998</v>
      </c>
      <c r="G8598">
        <v>0.71314999999999995</v>
      </c>
      <c r="H8598">
        <v>0.66044999999999998</v>
      </c>
      <c r="I8598">
        <v>0.11315</v>
      </c>
      <c r="J8598">
        <v>9.7449999999999995E-2</v>
      </c>
      <c r="K8598">
        <v>0.74285000000000001</v>
      </c>
      <c r="L8598">
        <v>0.95835000000000004</v>
      </c>
    </row>
    <row r="8599" spans="1:12" x14ac:dyDescent="0.3">
      <c r="A8599">
        <v>8598</v>
      </c>
      <c r="B8599">
        <v>0.85975000000000001</v>
      </c>
      <c r="C8599">
        <v>0.54774999999999996</v>
      </c>
      <c r="D8599">
        <v>0.98434999999999995</v>
      </c>
      <c r="E8599">
        <v>0.26815</v>
      </c>
      <c r="F8599">
        <v>0.90744999999999998</v>
      </c>
      <c r="G8599">
        <v>0.83525000000000005</v>
      </c>
      <c r="H8599">
        <v>0.30664999999999998</v>
      </c>
      <c r="I8599">
        <v>0.87565000000000004</v>
      </c>
      <c r="J8599">
        <v>0.23615</v>
      </c>
      <c r="K8599">
        <v>0.27205000000000001</v>
      </c>
      <c r="L8599">
        <v>0.29554999999999998</v>
      </c>
    </row>
    <row r="8600" spans="1:12" x14ac:dyDescent="0.3">
      <c r="A8600">
        <v>8599</v>
      </c>
      <c r="B8600">
        <v>0.85985</v>
      </c>
      <c r="C8600">
        <v>0.96694999999999998</v>
      </c>
      <c r="D8600">
        <v>0.13164999999999999</v>
      </c>
      <c r="E8600">
        <v>0.95604999999999996</v>
      </c>
      <c r="F8600">
        <v>1.7350000000000001E-2</v>
      </c>
      <c r="G8600">
        <v>1.095E-2</v>
      </c>
      <c r="H8600">
        <v>0.97294999999999998</v>
      </c>
      <c r="I8600">
        <v>0.12584999999999999</v>
      </c>
      <c r="J8600">
        <v>0.60494999999999999</v>
      </c>
      <c r="K8600">
        <v>0.75344999999999995</v>
      </c>
      <c r="L8600">
        <v>0.86385000000000001</v>
      </c>
    </row>
    <row r="8601" spans="1:12" x14ac:dyDescent="0.3">
      <c r="A8601">
        <v>8600</v>
      </c>
      <c r="B8601">
        <v>0.85994999999999999</v>
      </c>
      <c r="C8601">
        <v>0.38664999999999999</v>
      </c>
      <c r="D8601">
        <v>0.29244999999999999</v>
      </c>
      <c r="E8601">
        <v>0.34825</v>
      </c>
      <c r="F8601">
        <v>0.79315000000000002</v>
      </c>
      <c r="G8601">
        <v>0.26745000000000002</v>
      </c>
      <c r="H8601">
        <v>0.50775000000000003</v>
      </c>
      <c r="I8601">
        <v>1.3650000000000001E-2</v>
      </c>
      <c r="J8601">
        <v>0.32264999999999999</v>
      </c>
      <c r="K8601">
        <v>0.54995000000000005</v>
      </c>
      <c r="L8601">
        <v>0.58674999999999999</v>
      </c>
    </row>
    <row r="8602" spans="1:12" x14ac:dyDescent="0.3">
      <c r="A8602">
        <v>8601</v>
      </c>
      <c r="B8602">
        <v>0.86004999999999998</v>
      </c>
      <c r="C8602">
        <v>7.0499999999999998E-3</v>
      </c>
      <c r="D8602">
        <v>0.34694999999999998</v>
      </c>
      <c r="E8602">
        <v>0.72685</v>
      </c>
      <c r="F8602">
        <v>0.12625</v>
      </c>
      <c r="G8602">
        <v>0.78005000000000002</v>
      </c>
      <c r="H8602">
        <v>0.77544999999999997</v>
      </c>
      <c r="I8602">
        <v>0.14605000000000001</v>
      </c>
      <c r="J8602">
        <v>0.97294999999999998</v>
      </c>
      <c r="K8602">
        <v>9.8150000000000001E-2</v>
      </c>
      <c r="L8602">
        <v>0.48744999999999999</v>
      </c>
    </row>
    <row r="8603" spans="1:12" x14ac:dyDescent="0.3">
      <c r="A8603">
        <v>8602</v>
      </c>
      <c r="B8603">
        <v>0.86014999999999997</v>
      </c>
      <c r="C8603">
        <v>0.57755000000000001</v>
      </c>
      <c r="D8603">
        <v>0.10945000000000001</v>
      </c>
      <c r="E8603">
        <v>0.48285</v>
      </c>
      <c r="F8603">
        <v>0.35385</v>
      </c>
      <c r="G8603">
        <v>0.85324999999999995</v>
      </c>
      <c r="H8603">
        <v>0.32405</v>
      </c>
      <c r="I8603">
        <v>0.64705000000000001</v>
      </c>
      <c r="J8603">
        <v>0.92135</v>
      </c>
      <c r="K8603">
        <v>0.39995000000000003</v>
      </c>
      <c r="L8603">
        <v>0.24395</v>
      </c>
    </row>
    <row r="8604" spans="1:12" x14ac:dyDescent="0.3">
      <c r="A8604">
        <v>8603</v>
      </c>
      <c r="B8604">
        <v>0.86024999999999996</v>
      </c>
      <c r="C8604">
        <v>0.89434999999999998</v>
      </c>
      <c r="D8604">
        <v>0.45984999999999998</v>
      </c>
      <c r="E8604">
        <v>0.10685</v>
      </c>
      <c r="F8604">
        <v>0.78334999999999999</v>
      </c>
      <c r="G8604">
        <v>0.23485</v>
      </c>
      <c r="H8604">
        <v>0.91244999999999998</v>
      </c>
      <c r="I8604">
        <v>0.74155000000000004</v>
      </c>
      <c r="J8604">
        <v>0.92105000000000004</v>
      </c>
      <c r="K8604">
        <v>0.90075000000000005</v>
      </c>
      <c r="L8604">
        <v>0.61814999999999998</v>
      </c>
    </row>
    <row r="8605" spans="1:12" x14ac:dyDescent="0.3">
      <c r="A8605">
        <v>8604</v>
      </c>
      <c r="B8605">
        <v>0.86034999999999995</v>
      </c>
      <c r="C8605">
        <v>0.29275000000000001</v>
      </c>
      <c r="D8605">
        <v>0.90605000000000002</v>
      </c>
      <c r="E8605">
        <v>0.64544999999999997</v>
      </c>
      <c r="F8605">
        <v>0.96375</v>
      </c>
      <c r="G8605">
        <v>0.29025000000000001</v>
      </c>
      <c r="H8605">
        <v>0.93205000000000005</v>
      </c>
      <c r="I8605">
        <v>0.21545</v>
      </c>
      <c r="J8605">
        <v>0.44845000000000002</v>
      </c>
      <c r="K8605">
        <v>0.78505000000000003</v>
      </c>
      <c r="L8605">
        <v>0.20845</v>
      </c>
    </row>
    <row r="8606" spans="1:12" x14ac:dyDescent="0.3">
      <c r="A8606">
        <v>8605</v>
      </c>
      <c r="B8606">
        <v>0.86045000000000005</v>
      </c>
      <c r="C8606">
        <v>0.16844999999999999</v>
      </c>
      <c r="D8606">
        <v>0.56784999999999997</v>
      </c>
      <c r="E8606">
        <v>0.28644999999999998</v>
      </c>
      <c r="F8606">
        <v>0.38405</v>
      </c>
      <c r="G8606">
        <v>0.96225000000000005</v>
      </c>
      <c r="H8606">
        <v>0.27565000000000001</v>
      </c>
      <c r="I8606">
        <v>0.53195000000000003</v>
      </c>
      <c r="J8606">
        <v>0.10775</v>
      </c>
      <c r="K8606">
        <v>0.84484999999999999</v>
      </c>
      <c r="L8606">
        <v>0.57045000000000001</v>
      </c>
    </row>
    <row r="8607" spans="1:12" x14ac:dyDescent="0.3">
      <c r="A8607">
        <v>8606</v>
      </c>
      <c r="B8607">
        <v>0.86055000000000004</v>
      </c>
      <c r="C8607">
        <v>0.22785</v>
      </c>
      <c r="D8607">
        <v>0.16125</v>
      </c>
      <c r="E8607">
        <v>0.31455</v>
      </c>
      <c r="F8607">
        <v>0.18065000000000001</v>
      </c>
      <c r="G8607">
        <v>0.47744999999999999</v>
      </c>
      <c r="H8607">
        <v>5.5849999999999997E-2</v>
      </c>
      <c r="I8607">
        <v>0.89275000000000004</v>
      </c>
      <c r="J8607">
        <v>3.5549999999999998E-2</v>
      </c>
      <c r="K8607">
        <v>3.805E-2</v>
      </c>
      <c r="L8607">
        <v>0.19905</v>
      </c>
    </row>
    <row r="8608" spans="1:12" x14ac:dyDescent="0.3">
      <c r="A8608">
        <v>8607</v>
      </c>
      <c r="B8608">
        <v>0.86065000000000003</v>
      </c>
      <c r="C8608">
        <v>0.69355</v>
      </c>
      <c r="D8608">
        <v>0.50075000000000003</v>
      </c>
      <c r="E8608">
        <v>0.60024999999999995</v>
      </c>
      <c r="F8608">
        <v>0.32695000000000002</v>
      </c>
      <c r="G8608">
        <v>0.82455000000000001</v>
      </c>
      <c r="H8608">
        <v>0.89415</v>
      </c>
      <c r="I8608">
        <v>5.815E-2</v>
      </c>
      <c r="J8608">
        <v>0.48335</v>
      </c>
      <c r="K8608">
        <v>0.19864999999999999</v>
      </c>
      <c r="L8608">
        <v>0.54205000000000003</v>
      </c>
    </row>
    <row r="8609" spans="1:12" x14ac:dyDescent="0.3">
      <c r="A8609">
        <v>8608</v>
      </c>
      <c r="B8609">
        <v>0.86075000000000002</v>
      </c>
      <c r="C8609">
        <v>0.63165000000000004</v>
      </c>
      <c r="D8609">
        <v>0.17574999999999999</v>
      </c>
      <c r="E8609">
        <v>0.29415000000000002</v>
      </c>
      <c r="F8609">
        <v>0.43095</v>
      </c>
      <c r="G8609">
        <v>0.43004999999999999</v>
      </c>
      <c r="H8609">
        <v>4.895E-2</v>
      </c>
      <c r="I8609">
        <v>0.15195</v>
      </c>
      <c r="J8609">
        <v>5.5050000000000002E-2</v>
      </c>
      <c r="K8609">
        <v>0.71314999999999995</v>
      </c>
      <c r="L8609">
        <v>0.51265000000000005</v>
      </c>
    </row>
    <row r="8610" spans="1:12" x14ac:dyDescent="0.3">
      <c r="A8610">
        <v>8609</v>
      </c>
      <c r="B8610">
        <v>0.86085</v>
      </c>
      <c r="C8610">
        <v>0.59775</v>
      </c>
      <c r="D8610">
        <v>0.19375000000000001</v>
      </c>
      <c r="E8610">
        <v>0.52134999999999998</v>
      </c>
      <c r="F8610">
        <v>0.38355</v>
      </c>
      <c r="G8610">
        <v>5.0750000000000003E-2</v>
      </c>
      <c r="H8610">
        <v>0.18395</v>
      </c>
      <c r="I8610">
        <v>0.41184999999999999</v>
      </c>
      <c r="J8610">
        <v>0.81555</v>
      </c>
      <c r="K8610">
        <v>0.24984999999999999</v>
      </c>
      <c r="L8610">
        <v>0.65375000000000005</v>
      </c>
    </row>
    <row r="8611" spans="1:12" x14ac:dyDescent="0.3">
      <c r="A8611">
        <v>8610</v>
      </c>
      <c r="B8611">
        <v>0.86094999999999999</v>
      </c>
      <c r="C8611">
        <v>0.36204999999999998</v>
      </c>
      <c r="D8611">
        <v>0.51034999999999997</v>
      </c>
      <c r="E8611">
        <v>0.33884999999999998</v>
      </c>
      <c r="F8611">
        <v>0.19564999999999999</v>
      </c>
      <c r="G8611">
        <v>0.25535000000000002</v>
      </c>
      <c r="H8611">
        <v>0.90295000000000003</v>
      </c>
      <c r="I8611">
        <v>4.3049999999999998E-2</v>
      </c>
      <c r="J8611">
        <v>0.68564999999999998</v>
      </c>
      <c r="K8611">
        <v>0.46255000000000002</v>
      </c>
      <c r="L8611">
        <v>0.88095000000000001</v>
      </c>
    </row>
    <row r="8612" spans="1:12" x14ac:dyDescent="0.3">
      <c r="A8612">
        <v>8611</v>
      </c>
      <c r="B8612">
        <v>0.86104999999999998</v>
      </c>
      <c r="C8612">
        <v>0.62985000000000002</v>
      </c>
      <c r="D8612">
        <v>0.77305000000000001</v>
      </c>
      <c r="E8612">
        <v>0.39915</v>
      </c>
      <c r="F8612">
        <v>0.15865000000000001</v>
      </c>
      <c r="G8612">
        <v>0.46334999999999998</v>
      </c>
      <c r="H8612">
        <v>0.13844999999999999</v>
      </c>
      <c r="I8612">
        <v>0.43795000000000001</v>
      </c>
      <c r="J8612">
        <v>5.305E-2</v>
      </c>
      <c r="K8612">
        <v>0.78164999999999996</v>
      </c>
      <c r="L8612">
        <v>0.36585000000000001</v>
      </c>
    </row>
    <row r="8613" spans="1:12" x14ac:dyDescent="0.3">
      <c r="A8613">
        <v>8612</v>
      </c>
      <c r="B8613">
        <v>0.86114999999999997</v>
      </c>
      <c r="C8613">
        <v>0.65334999999999999</v>
      </c>
      <c r="D8613">
        <v>0.32345000000000002</v>
      </c>
      <c r="E8613">
        <v>0.74045000000000005</v>
      </c>
      <c r="F8613">
        <v>0.77375000000000005</v>
      </c>
      <c r="G8613">
        <v>0.31905</v>
      </c>
      <c r="H8613">
        <v>1.6650000000000002E-2</v>
      </c>
      <c r="I8613">
        <v>0.30164999999999997</v>
      </c>
      <c r="J8613">
        <v>0.11345</v>
      </c>
      <c r="K8613">
        <v>0.51175000000000004</v>
      </c>
      <c r="L8613">
        <v>0.38405</v>
      </c>
    </row>
    <row r="8614" spans="1:12" x14ac:dyDescent="0.3">
      <c r="A8614">
        <v>8613</v>
      </c>
      <c r="B8614">
        <v>0.86124999999999996</v>
      </c>
      <c r="C8614">
        <v>0.65715000000000001</v>
      </c>
      <c r="D8614">
        <v>0.77344999999999997</v>
      </c>
      <c r="E8614">
        <v>0.60665000000000002</v>
      </c>
      <c r="F8614">
        <v>1.375E-2</v>
      </c>
      <c r="G8614">
        <v>0.63834999999999997</v>
      </c>
      <c r="H8614">
        <v>0.24404999999999999</v>
      </c>
      <c r="I8614">
        <v>0.94084999999999996</v>
      </c>
      <c r="J8614">
        <v>0.80005000000000004</v>
      </c>
      <c r="K8614">
        <v>0.76895000000000002</v>
      </c>
      <c r="L8614">
        <v>0.62455000000000005</v>
      </c>
    </row>
    <row r="8615" spans="1:12" x14ac:dyDescent="0.3">
      <c r="A8615">
        <v>8614</v>
      </c>
      <c r="B8615">
        <v>0.86134999999999995</v>
      </c>
      <c r="C8615">
        <v>0.30325000000000002</v>
      </c>
      <c r="D8615">
        <v>0.44374999999999998</v>
      </c>
      <c r="E8615">
        <v>0.59675</v>
      </c>
      <c r="F8615">
        <v>0.25305</v>
      </c>
      <c r="G8615">
        <v>1.5949999999999999E-2</v>
      </c>
      <c r="H8615">
        <v>0.63954999999999995</v>
      </c>
      <c r="I8615">
        <v>7.3249999999999996E-2</v>
      </c>
      <c r="J8615">
        <v>0.21525</v>
      </c>
      <c r="K8615">
        <v>0.34655000000000002</v>
      </c>
      <c r="L8615">
        <v>0.39565</v>
      </c>
    </row>
    <row r="8616" spans="1:12" x14ac:dyDescent="0.3">
      <c r="A8616">
        <v>8615</v>
      </c>
      <c r="B8616">
        <v>0.86145000000000005</v>
      </c>
      <c r="C8616">
        <v>0.26035000000000003</v>
      </c>
      <c r="D8616">
        <v>0.38735000000000003</v>
      </c>
      <c r="E8616">
        <v>0.12834999999999999</v>
      </c>
      <c r="F8616">
        <v>0.30485000000000001</v>
      </c>
      <c r="G8616">
        <v>0.95494999999999997</v>
      </c>
      <c r="H8616">
        <v>0.81545000000000001</v>
      </c>
      <c r="I8616">
        <v>2.0150000000000001E-2</v>
      </c>
      <c r="J8616">
        <v>0.14995</v>
      </c>
      <c r="K8616">
        <v>0.79925000000000002</v>
      </c>
      <c r="L8616">
        <v>0.40875</v>
      </c>
    </row>
    <row r="8617" spans="1:12" x14ac:dyDescent="0.3">
      <c r="A8617">
        <v>8616</v>
      </c>
      <c r="B8617">
        <v>0.86155000000000004</v>
      </c>
      <c r="C8617">
        <v>0.87824999999999998</v>
      </c>
      <c r="D8617">
        <v>0.87355000000000005</v>
      </c>
      <c r="E8617">
        <v>0.80484999999999995</v>
      </c>
      <c r="F8617">
        <v>0.56715000000000004</v>
      </c>
      <c r="G8617">
        <v>0.24174999999999999</v>
      </c>
      <c r="H8617">
        <v>0.12095</v>
      </c>
      <c r="I8617">
        <v>0.85865000000000002</v>
      </c>
      <c r="J8617">
        <v>0.50765000000000005</v>
      </c>
      <c r="K8617">
        <v>0.94864999999999999</v>
      </c>
      <c r="L8617">
        <v>0.48494999999999999</v>
      </c>
    </row>
    <row r="8618" spans="1:12" x14ac:dyDescent="0.3">
      <c r="A8618">
        <v>8617</v>
      </c>
      <c r="B8618">
        <v>0.86165000000000003</v>
      </c>
      <c r="C8618">
        <v>0.92635000000000001</v>
      </c>
      <c r="D8618">
        <v>4.4350000000000001E-2</v>
      </c>
      <c r="E8618">
        <v>0.34634999999999999</v>
      </c>
      <c r="F8618">
        <v>0.63554999999999995</v>
      </c>
      <c r="G8618">
        <v>0.92164999999999997</v>
      </c>
      <c r="H8618">
        <v>0.70504999999999995</v>
      </c>
      <c r="I8618">
        <v>0.91785000000000005</v>
      </c>
      <c r="J8618">
        <v>0.50205</v>
      </c>
      <c r="K8618">
        <v>0.42804999999999999</v>
      </c>
      <c r="L8618">
        <v>0.97535000000000005</v>
      </c>
    </row>
    <row r="8619" spans="1:12" x14ac:dyDescent="0.3">
      <c r="A8619">
        <v>8618</v>
      </c>
      <c r="B8619">
        <v>0.86175000000000002</v>
      </c>
      <c r="C8619">
        <v>0.83684999999999998</v>
      </c>
      <c r="D8619">
        <v>0.70445000000000002</v>
      </c>
      <c r="E8619">
        <v>0.64524999999999999</v>
      </c>
      <c r="F8619">
        <v>0.15495</v>
      </c>
      <c r="G8619">
        <v>0.44074999999999998</v>
      </c>
      <c r="H8619">
        <v>0.57415000000000005</v>
      </c>
      <c r="I8619">
        <v>0.15085000000000001</v>
      </c>
      <c r="J8619">
        <v>0.81605000000000005</v>
      </c>
      <c r="K8619">
        <v>0.44895000000000002</v>
      </c>
      <c r="L8619">
        <v>0.34165000000000001</v>
      </c>
    </row>
    <row r="8620" spans="1:12" x14ac:dyDescent="0.3">
      <c r="A8620">
        <v>8619</v>
      </c>
      <c r="B8620">
        <v>0.86185</v>
      </c>
      <c r="C8620">
        <v>0.73265000000000002</v>
      </c>
      <c r="D8620">
        <v>0.18875</v>
      </c>
      <c r="E8620">
        <v>0.68264999999999998</v>
      </c>
      <c r="F8620">
        <v>0.17205000000000001</v>
      </c>
      <c r="G8620">
        <v>0.78274999999999995</v>
      </c>
      <c r="H8620">
        <v>7.5649999999999995E-2</v>
      </c>
      <c r="I8620">
        <v>0.26765</v>
      </c>
      <c r="J8620">
        <v>0.31314999999999998</v>
      </c>
      <c r="K8620">
        <v>0.16455</v>
      </c>
      <c r="L8620">
        <v>0.55445</v>
      </c>
    </row>
    <row r="8621" spans="1:12" x14ac:dyDescent="0.3">
      <c r="A8621">
        <v>8620</v>
      </c>
      <c r="B8621">
        <v>0.86194999999999999</v>
      </c>
      <c r="C8621">
        <v>0.50824999999999998</v>
      </c>
      <c r="D8621">
        <v>0.87855000000000005</v>
      </c>
      <c r="E8621">
        <v>0.21165</v>
      </c>
      <c r="F8621">
        <v>0.50465000000000004</v>
      </c>
      <c r="G8621">
        <v>0.23005</v>
      </c>
      <c r="H8621">
        <v>0.48215000000000002</v>
      </c>
      <c r="I8621">
        <v>0.35925000000000001</v>
      </c>
      <c r="J8621">
        <v>0.13005</v>
      </c>
      <c r="K8621">
        <v>0.18955</v>
      </c>
      <c r="L8621">
        <v>0.48325000000000001</v>
      </c>
    </row>
    <row r="8622" spans="1:12" x14ac:dyDescent="0.3">
      <c r="A8622">
        <v>8621</v>
      </c>
      <c r="B8622">
        <v>0.86204999999999998</v>
      </c>
      <c r="C8622">
        <v>0.12404999999999999</v>
      </c>
      <c r="D8622">
        <v>0.86914999999999998</v>
      </c>
      <c r="E8622">
        <v>0.80545</v>
      </c>
      <c r="F8622">
        <v>0.33005000000000001</v>
      </c>
      <c r="G8622">
        <v>0.87024999999999997</v>
      </c>
      <c r="H8622">
        <v>0.83735000000000004</v>
      </c>
      <c r="I8622">
        <v>0.46195000000000003</v>
      </c>
      <c r="J8622">
        <v>0.11235000000000001</v>
      </c>
      <c r="K8622">
        <v>0.15475</v>
      </c>
      <c r="L8622">
        <v>0.54285000000000005</v>
      </c>
    </row>
    <row r="8623" spans="1:12" x14ac:dyDescent="0.3">
      <c r="A8623">
        <v>8622</v>
      </c>
      <c r="B8623">
        <v>0.86214999999999997</v>
      </c>
      <c r="C8623">
        <v>0.23055</v>
      </c>
      <c r="D8623">
        <v>0.26365</v>
      </c>
      <c r="E8623">
        <v>0.70035000000000003</v>
      </c>
      <c r="F8623">
        <v>0.92054999999999998</v>
      </c>
      <c r="G8623">
        <v>0.70235000000000003</v>
      </c>
      <c r="H8623">
        <v>0.85035000000000005</v>
      </c>
      <c r="I8623">
        <v>0.76775000000000004</v>
      </c>
      <c r="J8623">
        <v>0.90405000000000002</v>
      </c>
      <c r="K8623">
        <v>0.21124999999999999</v>
      </c>
      <c r="L8623">
        <v>0.99095</v>
      </c>
    </row>
    <row r="8624" spans="1:12" x14ac:dyDescent="0.3">
      <c r="A8624">
        <v>8623</v>
      </c>
      <c r="B8624">
        <v>0.86224999999999996</v>
      </c>
      <c r="C8624">
        <v>0.57125000000000004</v>
      </c>
      <c r="D8624">
        <v>0.81974999999999998</v>
      </c>
      <c r="E8624">
        <v>0.10455</v>
      </c>
      <c r="F8624">
        <v>0.64005000000000001</v>
      </c>
      <c r="G8624">
        <v>0.68654999999999999</v>
      </c>
      <c r="H8624">
        <v>0.64354999999999996</v>
      </c>
      <c r="I8624">
        <v>0.95274999999999999</v>
      </c>
      <c r="J8624">
        <v>0.69125000000000003</v>
      </c>
      <c r="K8624">
        <v>0.84865000000000002</v>
      </c>
      <c r="L8624">
        <v>0.79035</v>
      </c>
    </row>
    <row r="8625" spans="1:12" x14ac:dyDescent="0.3">
      <c r="A8625">
        <v>8624</v>
      </c>
      <c r="B8625">
        <v>0.86234999999999995</v>
      </c>
      <c r="C8625">
        <v>0.70735000000000003</v>
      </c>
      <c r="D8625">
        <v>0.46045000000000003</v>
      </c>
      <c r="E8625">
        <v>0.75065000000000004</v>
      </c>
      <c r="F8625">
        <v>0.90785000000000005</v>
      </c>
      <c r="G8625">
        <v>0.94664999999999999</v>
      </c>
      <c r="H8625">
        <v>0.56245000000000001</v>
      </c>
      <c r="I8625">
        <v>0.87585000000000002</v>
      </c>
      <c r="J8625">
        <v>0.76705000000000001</v>
      </c>
      <c r="K8625">
        <v>0.40044999999999997</v>
      </c>
      <c r="L8625">
        <v>0.60114999999999996</v>
      </c>
    </row>
    <row r="8626" spans="1:12" x14ac:dyDescent="0.3">
      <c r="A8626">
        <v>8625</v>
      </c>
      <c r="B8626">
        <v>0.86245000000000005</v>
      </c>
      <c r="C8626">
        <v>0.50724999999999998</v>
      </c>
      <c r="D8626">
        <v>0.20265</v>
      </c>
      <c r="E8626">
        <v>0.24055000000000001</v>
      </c>
      <c r="F8626">
        <v>0.26074999999999998</v>
      </c>
      <c r="G8626">
        <v>0.15425</v>
      </c>
      <c r="H8626">
        <v>0.69105000000000005</v>
      </c>
      <c r="I8626">
        <v>0.25474999999999998</v>
      </c>
      <c r="J8626">
        <v>0.52754999999999996</v>
      </c>
      <c r="K8626">
        <v>0.56955</v>
      </c>
      <c r="L8626">
        <v>0.87004999999999999</v>
      </c>
    </row>
    <row r="8627" spans="1:12" x14ac:dyDescent="0.3">
      <c r="A8627">
        <v>8626</v>
      </c>
      <c r="B8627">
        <v>0.86255000000000004</v>
      </c>
      <c r="C8627">
        <v>6.8500000000000002E-3</v>
      </c>
      <c r="D8627">
        <v>0.64764999999999995</v>
      </c>
      <c r="E8627">
        <v>5.985E-2</v>
      </c>
      <c r="F8627">
        <v>7.1050000000000002E-2</v>
      </c>
      <c r="G8627">
        <v>0.80305000000000004</v>
      </c>
      <c r="H8627">
        <v>0.33515</v>
      </c>
      <c r="I8627">
        <v>0.77464999999999995</v>
      </c>
      <c r="J8627">
        <v>0.63815</v>
      </c>
      <c r="K8627">
        <v>2.8549999999999999E-2</v>
      </c>
      <c r="L8627">
        <v>0.72704999999999997</v>
      </c>
    </row>
    <row r="8628" spans="1:12" x14ac:dyDescent="0.3">
      <c r="A8628">
        <v>8627</v>
      </c>
      <c r="B8628">
        <v>0.86265000000000003</v>
      </c>
      <c r="C8628">
        <v>0.44945000000000002</v>
      </c>
      <c r="D8628">
        <v>0.65834999999999999</v>
      </c>
      <c r="E8628">
        <v>0.40884999999999999</v>
      </c>
      <c r="F8628">
        <v>0.20954999999999999</v>
      </c>
      <c r="G8628">
        <v>6.1500000000000001E-3</v>
      </c>
      <c r="H8628">
        <v>0.99565000000000003</v>
      </c>
      <c r="I8628">
        <v>0.75405</v>
      </c>
      <c r="J8628">
        <v>0.82264999999999999</v>
      </c>
      <c r="K8628">
        <v>0.32205</v>
      </c>
      <c r="L8628">
        <v>0.75844999999999996</v>
      </c>
    </row>
    <row r="8629" spans="1:12" x14ac:dyDescent="0.3">
      <c r="A8629">
        <v>8628</v>
      </c>
      <c r="B8629">
        <v>0.86275000000000002</v>
      </c>
      <c r="C8629">
        <v>7.2349999999999998E-2</v>
      </c>
      <c r="D8629">
        <v>0.63595000000000002</v>
      </c>
      <c r="E8629">
        <v>0.84004999999999996</v>
      </c>
      <c r="F8629">
        <v>0.26874999999999999</v>
      </c>
      <c r="G8629">
        <v>8.3150000000000002E-2</v>
      </c>
      <c r="H8629">
        <v>0.90134999999999998</v>
      </c>
      <c r="I8629">
        <v>0.89115</v>
      </c>
      <c r="J8629">
        <v>0.92374999999999996</v>
      </c>
      <c r="K8629">
        <v>0.78944999999999999</v>
      </c>
      <c r="L8629">
        <v>0.84945000000000004</v>
      </c>
    </row>
    <row r="8630" spans="1:12" x14ac:dyDescent="0.3">
      <c r="A8630">
        <v>8629</v>
      </c>
      <c r="B8630">
        <v>0.86285000000000001</v>
      </c>
      <c r="C8630">
        <v>0.13975000000000001</v>
      </c>
      <c r="D8630">
        <v>0.77875000000000005</v>
      </c>
      <c r="E8630">
        <v>0.14324999999999999</v>
      </c>
      <c r="F8630">
        <v>0.79725000000000001</v>
      </c>
      <c r="G8630">
        <v>0.34625</v>
      </c>
      <c r="H8630">
        <v>0.13644999999999999</v>
      </c>
      <c r="I8630">
        <v>0.69305000000000005</v>
      </c>
      <c r="J8630">
        <v>6.6499999999999997E-3</v>
      </c>
      <c r="K8630">
        <v>0.51354999999999995</v>
      </c>
      <c r="L8630">
        <v>0.76985000000000003</v>
      </c>
    </row>
    <row r="8631" spans="1:12" x14ac:dyDescent="0.3">
      <c r="A8631">
        <v>8630</v>
      </c>
      <c r="B8631">
        <v>0.86294999999999999</v>
      </c>
      <c r="C8631">
        <v>0.67154999999999998</v>
      </c>
      <c r="D8631">
        <v>1.525E-2</v>
      </c>
      <c r="E8631">
        <v>0.60335000000000005</v>
      </c>
      <c r="F8631">
        <v>0.93425000000000002</v>
      </c>
      <c r="G8631">
        <v>0.24915000000000001</v>
      </c>
      <c r="H8631">
        <v>0.20225000000000001</v>
      </c>
      <c r="I8631">
        <v>0.62104999999999999</v>
      </c>
      <c r="J8631">
        <v>0.58614999999999995</v>
      </c>
      <c r="K8631">
        <v>0.95215000000000005</v>
      </c>
      <c r="L8631">
        <v>0.45655000000000001</v>
      </c>
    </row>
    <row r="8632" spans="1:12" x14ac:dyDescent="0.3">
      <c r="A8632">
        <v>8631</v>
      </c>
      <c r="B8632">
        <v>0.86304999999999998</v>
      </c>
      <c r="C8632">
        <v>0.87905</v>
      </c>
      <c r="D8632">
        <v>0.72855000000000003</v>
      </c>
      <c r="E8632">
        <v>0.67044999999999999</v>
      </c>
      <c r="F8632">
        <v>0.13675000000000001</v>
      </c>
      <c r="G8632">
        <v>0.57404999999999995</v>
      </c>
      <c r="H8632">
        <v>1.9650000000000001E-2</v>
      </c>
      <c r="I8632">
        <v>0.13794999999999999</v>
      </c>
      <c r="J8632">
        <v>0.97504999999999997</v>
      </c>
      <c r="K8632">
        <v>0.35785</v>
      </c>
      <c r="L8632">
        <v>0.72555000000000003</v>
      </c>
    </row>
    <row r="8633" spans="1:12" x14ac:dyDescent="0.3">
      <c r="A8633">
        <v>8632</v>
      </c>
      <c r="B8633">
        <v>0.86314999999999997</v>
      </c>
      <c r="C8633">
        <v>0.14374999999999999</v>
      </c>
      <c r="D8633">
        <v>0.33745000000000003</v>
      </c>
      <c r="E8633">
        <v>0.92935000000000001</v>
      </c>
      <c r="F8633">
        <v>0.36404999999999998</v>
      </c>
      <c r="G8633">
        <v>0.88475000000000004</v>
      </c>
      <c r="H8633">
        <v>0.82665</v>
      </c>
      <c r="I8633">
        <v>0.40734999999999999</v>
      </c>
      <c r="J8633">
        <v>0.31385000000000002</v>
      </c>
      <c r="K8633">
        <v>0.92195000000000005</v>
      </c>
      <c r="L8633">
        <v>0.53054999999999997</v>
      </c>
    </row>
    <row r="8634" spans="1:12" x14ac:dyDescent="0.3">
      <c r="A8634">
        <v>8633</v>
      </c>
      <c r="B8634">
        <v>0.86324999999999996</v>
      </c>
      <c r="C8634">
        <v>0.83655000000000002</v>
      </c>
      <c r="D8634">
        <v>0.96584999999999999</v>
      </c>
      <c r="E8634">
        <v>0.50285000000000002</v>
      </c>
      <c r="F8634">
        <v>5.3850000000000002E-2</v>
      </c>
      <c r="G8634">
        <v>0.58045000000000002</v>
      </c>
      <c r="H8634">
        <v>0.89844999999999997</v>
      </c>
      <c r="I8634">
        <v>0.37154999999999999</v>
      </c>
      <c r="J8634">
        <v>0.18634999999999999</v>
      </c>
      <c r="K8634">
        <v>0.97294999999999998</v>
      </c>
      <c r="L8634">
        <v>0.37104999999999999</v>
      </c>
    </row>
    <row r="8635" spans="1:12" x14ac:dyDescent="0.3">
      <c r="A8635">
        <v>8634</v>
      </c>
      <c r="B8635">
        <v>0.86334999999999995</v>
      </c>
      <c r="C8635">
        <v>0.35585</v>
      </c>
      <c r="D8635">
        <v>0.40775</v>
      </c>
      <c r="E8635">
        <v>0.32064999999999999</v>
      </c>
      <c r="F8635">
        <v>0.51195000000000002</v>
      </c>
      <c r="G8635">
        <v>0.25605</v>
      </c>
      <c r="H8635">
        <v>0.66574999999999995</v>
      </c>
      <c r="I8635">
        <v>0.44185000000000002</v>
      </c>
      <c r="J8635">
        <v>0.70615000000000006</v>
      </c>
      <c r="K8635">
        <v>0.61385000000000001</v>
      </c>
      <c r="L8635">
        <v>0.50395000000000001</v>
      </c>
    </row>
    <row r="8636" spans="1:12" x14ac:dyDescent="0.3">
      <c r="A8636">
        <v>8635</v>
      </c>
      <c r="B8636">
        <v>0.86345000000000005</v>
      </c>
      <c r="C8636">
        <v>0.34955000000000003</v>
      </c>
      <c r="D8636">
        <v>0.61375000000000002</v>
      </c>
      <c r="E8636">
        <v>0.73085</v>
      </c>
      <c r="F8636">
        <v>0.53315000000000001</v>
      </c>
      <c r="G8636">
        <v>0.50085000000000002</v>
      </c>
      <c r="H8636">
        <v>0.37774999999999997</v>
      </c>
      <c r="I8636">
        <v>6.6049999999999998E-2</v>
      </c>
      <c r="J8636">
        <v>0.47815000000000002</v>
      </c>
      <c r="K8636">
        <v>0.51844999999999997</v>
      </c>
      <c r="L8636">
        <v>0.15925</v>
      </c>
    </row>
    <row r="8637" spans="1:12" x14ac:dyDescent="0.3">
      <c r="A8637">
        <v>8636</v>
      </c>
      <c r="B8637">
        <v>0.86355000000000004</v>
      </c>
      <c r="C8637">
        <v>0.98234999999999995</v>
      </c>
      <c r="D8637">
        <v>0.12925</v>
      </c>
      <c r="E8637">
        <v>0.29485</v>
      </c>
      <c r="F8637">
        <v>7.2249999999999995E-2</v>
      </c>
      <c r="G8637">
        <v>0.74865000000000004</v>
      </c>
      <c r="H8637">
        <v>0.33894999999999997</v>
      </c>
      <c r="I8637">
        <v>0.82745000000000002</v>
      </c>
      <c r="J8637">
        <v>0.61214999999999997</v>
      </c>
      <c r="K8637">
        <v>0.43104999999999999</v>
      </c>
      <c r="L8637">
        <v>0.16794999999999999</v>
      </c>
    </row>
    <row r="8638" spans="1:12" x14ac:dyDescent="0.3">
      <c r="A8638">
        <v>8637</v>
      </c>
      <c r="B8638">
        <v>0.86365000000000003</v>
      </c>
      <c r="C8638">
        <v>0.91064999999999996</v>
      </c>
      <c r="D8638">
        <v>0.16564999999999999</v>
      </c>
      <c r="E8638">
        <v>0.77654999999999996</v>
      </c>
      <c r="F8638">
        <v>0.30085000000000001</v>
      </c>
      <c r="G8638">
        <v>0.34844999999999998</v>
      </c>
      <c r="H8638">
        <v>0.90154999999999996</v>
      </c>
      <c r="I8638">
        <v>0.55225000000000002</v>
      </c>
      <c r="J8638">
        <v>0.82845000000000002</v>
      </c>
      <c r="K8638">
        <v>0.49325000000000002</v>
      </c>
      <c r="L8638">
        <v>0.69084999999999996</v>
      </c>
    </row>
    <row r="8639" spans="1:12" x14ac:dyDescent="0.3">
      <c r="A8639">
        <v>8638</v>
      </c>
      <c r="B8639">
        <v>0.86375000000000002</v>
      </c>
      <c r="C8639">
        <v>0.47725000000000001</v>
      </c>
      <c r="D8639">
        <v>0.82404999999999995</v>
      </c>
      <c r="E8639">
        <v>9.1350000000000001E-2</v>
      </c>
      <c r="F8639">
        <v>0.42764999999999997</v>
      </c>
      <c r="G8639">
        <v>0.13285</v>
      </c>
      <c r="H8639">
        <v>0.86204999999999998</v>
      </c>
      <c r="I8639">
        <v>0.13894999999999999</v>
      </c>
      <c r="J8639">
        <v>3.9750000000000001E-2</v>
      </c>
      <c r="K8639">
        <v>0.60685</v>
      </c>
      <c r="L8639">
        <v>0.65344999999999998</v>
      </c>
    </row>
    <row r="8640" spans="1:12" x14ac:dyDescent="0.3">
      <c r="A8640">
        <v>8639</v>
      </c>
      <c r="B8640">
        <v>0.86385000000000001</v>
      </c>
      <c r="C8640">
        <v>0.57355</v>
      </c>
      <c r="D8640">
        <v>0.99324999999999997</v>
      </c>
      <c r="E8640">
        <v>0.11075</v>
      </c>
      <c r="F8640">
        <v>0.15615000000000001</v>
      </c>
      <c r="G8640">
        <v>0.12195</v>
      </c>
      <c r="H8640">
        <v>0.83225000000000005</v>
      </c>
      <c r="I8640">
        <v>0.43675000000000003</v>
      </c>
      <c r="J8640">
        <v>0.53254999999999997</v>
      </c>
      <c r="K8640">
        <v>0.31774999999999998</v>
      </c>
      <c r="L8640">
        <v>0.38155</v>
      </c>
    </row>
    <row r="8641" spans="1:12" x14ac:dyDescent="0.3">
      <c r="A8641">
        <v>8640</v>
      </c>
      <c r="B8641">
        <v>0.86395</v>
      </c>
      <c r="C8641">
        <v>0.60275000000000001</v>
      </c>
      <c r="D8641">
        <v>0.88775000000000004</v>
      </c>
      <c r="E8641">
        <v>0.71535000000000004</v>
      </c>
      <c r="F8641">
        <v>0.42825000000000002</v>
      </c>
      <c r="G8641">
        <v>0.73085</v>
      </c>
      <c r="H8641">
        <v>0.88065000000000004</v>
      </c>
      <c r="I8641">
        <v>0.29854999999999998</v>
      </c>
      <c r="J8641">
        <v>0.36985000000000001</v>
      </c>
      <c r="K8641">
        <v>2.5500000000000002E-3</v>
      </c>
      <c r="L8641">
        <v>0.69055</v>
      </c>
    </row>
    <row r="8642" spans="1:12" x14ac:dyDescent="0.3">
      <c r="A8642">
        <v>8641</v>
      </c>
      <c r="B8642">
        <v>0.86404999999999998</v>
      </c>
      <c r="C8642">
        <v>0.18984999999999999</v>
      </c>
      <c r="D8642">
        <v>0.69125000000000003</v>
      </c>
      <c r="E8642">
        <v>0.21795</v>
      </c>
      <c r="F8642">
        <v>0.92945</v>
      </c>
      <c r="G8642">
        <v>0.39055000000000001</v>
      </c>
      <c r="H8642">
        <v>0.84624999999999995</v>
      </c>
      <c r="I8642">
        <v>0.58555000000000001</v>
      </c>
      <c r="J8642">
        <v>0.16445000000000001</v>
      </c>
      <c r="K8642">
        <v>0.32005</v>
      </c>
      <c r="L8642">
        <v>0.46045000000000003</v>
      </c>
    </row>
    <row r="8643" spans="1:12" x14ac:dyDescent="0.3">
      <c r="A8643">
        <v>8642</v>
      </c>
      <c r="B8643">
        <v>0.86414999999999997</v>
      </c>
      <c r="C8643">
        <v>0.32055</v>
      </c>
      <c r="D8643">
        <v>0.84835000000000005</v>
      </c>
      <c r="E8643">
        <v>0.41415000000000002</v>
      </c>
      <c r="F8643">
        <v>0.23655000000000001</v>
      </c>
      <c r="G8643">
        <v>0.66464999999999996</v>
      </c>
      <c r="H8643">
        <v>9.8250000000000004E-2</v>
      </c>
      <c r="I8643">
        <v>0.75954999999999995</v>
      </c>
      <c r="J8643">
        <v>0.58504999999999996</v>
      </c>
      <c r="K8643">
        <v>0.47334999999999999</v>
      </c>
      <c r="L8643">
        <v>0.44295000000000001</v>
      </c>
    </row>
    <row r="8644" spans="1:12" x14ac:dyDescent="0.3">
      <c r="A8644">
        <v>8643</v>
      </c>
      <c r="B8644">
        <v>0.86424999999999996</v>
      </c>
      <c r="C8644">
        <v>0.61785000000000001</v>
      </c>
      <c r="D8644">
        <v>0.25845000000000001</v>
      </c>
      <c r="E8644">
        <v>0.62375000000000003</v>
      </c>
      <c r="F8644">
        <v>3.6049999999999999E-2</v>
      </c>
      <c r="G8644">
        <v>0.73075000000000001</v>
      </c>
      <c r="H8644">
        <v>0.30095</v>
      </c>
      <c r="I8644">
        <v>0.60055000000000003</v>
      </c>
      <c r="J8644">
        <v>0.83525000000000005</v>
      </c>
      <c r="K8644">
        <v>0.33374999999999999</v>
      </c>
      <c r="L8644">
        <v>0.29004999999999997</v>
      </c>
    </row>
    <row r="8645" spans="1:12" x14ac:dyDescent="0.3">
      <c r="A8645">
        <v>8644</v>
      </c>
      <c r="B8645">
        <v>0.86434999999999995</v>
      </c>
      <c r="C8645">
        <v>0.17974999999999999</v>
      </c>
      <c r="D8645">
        <v>0.78474999999999995</v>
      </c>
      <c r="E8645">
        <v>0.36175000000000002</v>
      </c>
      <c r="F8645">
        <v>0.12934999999999999</v>
      </c>
      <c r="G8645">
        <v>0.49054999999999999</v>
      </c>
      <c r="H8645">
        <v>9.1850000000000001E-2</v>
      </c>
      <c r="I8645">
        <v>0.52534999999999998</v>
      </c>
      <c r="J8645">
        <v>8.5550000000000001E-2</v>
      </c>
      <c r="K8645">
        <v>0.57215000000000005</v>
      </c>
      <c r="L8645">
        <v>0.18345</v>
      </c>
    </row>
    <row r="8646" spans="1:12" x14ac:dyDescent="0.3">
      <c r="A8646">
        <v>8645</v>
      </c>
      <c r="B8646">
        <v>0.86445000000000005</v>
      </c>
      <c r="C8646">
        <v>0.43924999999999997</v>
      </c>
      <c r="D8646">
        <v>0.26865</v>
      </c>
      <c r="E8646">
        <v>0.87095</v>
      </c>
      <c r="F8646">
        <v>0.27084999999999998</v>
      </c>
      <c r="G8646">
        <v>0.16464999999999999</v>
      </c>
      <c r="H8646">
        <v>0.19395000000000001</v>
      </c>
      <c r="I8646">
        <v>0.25814999999999999</v>
      </c>
      <c r="J8646">
        <v>0.42754999999999999</v>
      </c>
      <c r="K8646">
        <v>0.93194999999999995</v>
      </c>
      <c r="L8646">
        <v>0.29044999999999999</v>
      </c>
    </row>
    <row r="8647" spans="1:12" x14ac:dyDescent="0.3">
      <c r="A8647">
        <v>8646</v>
      </c>
      <c r="B8647">
        <v>0.86455000000000004</v>
      </c>
      <c r="C8647">
        <v>0.17265</v>
      </c>
      <c r="D8647">
        <v>0.91115000000000002</v>
      </c>
      <c r="E8647">
        <v>0.78305000000000002</v>
      </c>
      <c r="F8647">
        <v>0.15235000000000001</v>
      </c>
      <c r="G8647">
        <v>0.37414999999999998</v>
      </c>
      <c r="H8647">
        <v>0.90015000000000001</v>
      </c>
      <c r="I8647">
        <v>0.56745000000000001</v>
      </c>
      <c r="J8647">
        <v>0.19505</v>
      </c>
      <c r="K8647">
        <v>0.43864999999999998</v>
      </c>
      <c r="L8647">
        <v>0.82335000000000003</v>
      </c>
    </row>
    <row r="8648" spans="1:12" x14ac:dyDescent="0.3">
      <c r="A8648">
        <v>8647</v>
      </c>
      <c r="B8648">
        <v>0.86465000000000003</v>
      </c>
      <c r="C8648">
        <v>0.78395000000000004</v>
      </c>
      <c r="D8648">
        <v>0.60214999999999996</v>
      </c>
      <c r="E8648">
        <v>0.80905000000000005</v>
      </c>
      <c r="F8648">
        <v>0.59284999999999999</v>
      </c>
      <c r="G8648">
        <v>0.61045000000000005</v>
      </c>
      <c r="H8648">
        <v>0.71445000000000003</v>
      </c>
      <c r="I8648">
        <v>0.13255</v>
      </c>
      <c r="J8648">
        <v>0.75395000000000001</v>
      </c>
      <c r="K8648">
        <v>0.90434999999999999</v>
      </c>
      <c r="L8648">
        <v>0.58494999999999997</v>
      </c>
    </row>
    <row r="8649" spans="1:12" x14ac:dyDescent="0.3">
      <c r="A8649">
        <v>8648</v>
      </c>
      <c r="B8649">
        <v>0.86475000000000002</v>
      </c>
      <c r="C8649">
        <v>0.65575000000000006</v>
      </c>
      <c r="D8649">
        <v>0.17904999999999999</v>
      </c>
      <c r="E8649">
        <v>0.12485</v>
      </c>
      <c r="F8649">
        <v>0.31355</v>
      </c>
      <c r="G8649">
        <v>0.16894999999999999</v>
      </c>
      <c r="H8649">
        <v>0.65705000000000002</v>
      </c>
      <c r="I8649">
        <v>1.3950000000000001E-2</v>
      </c>
      <c r="J8649">
        <v>0.11945</v>
      </c>
      <c r="K8649">
        <v>0.10475</v>
      </c>
      <c r="L8649">
        <v>0.96165</v>
      </c>
    </row>
    <row r="8650" spans="1:12" x14ac:dyDescent="0.3">
      <c r="A8650">
        <v>8649</v>
      </c>
      <c r="B8650">
        <v>0.86485000000000001</v>
      </c>
      <c r="C8650">
        <v>0.23444999999999999</v>
      </c>
      <c r="D8650">
        <v>2.4850000000000001E-2</v>
      </c>
      <c r="E8650">
        <v>0.76575000000000004</v>
      </c>
      <c r="F8650">
        <v>3.4349999999999999E-2</v>
      </c>
      <c r="G8650">
        <v>0.21274999999999999</v>
      </c>
      <c r="H8650">
        <v>0.13925000000000001</v>
      </c>
      <c r="I8650">
        <v>0.77625</v>
      </c>
      <c r="J8650">
        <v>0.40055000000000002</v>
      </c>
      <c r="K8650">
        <v>0.76485000000000003</v>
      </c>
      <c r="L8650">
        <v>0.62024999999999997</v>
      </c>
    </row>
    <row r="8651" spans="1:12" x14ac:dyDescent="0.3">
      <c r="A8651">
        <v>8650</v>
      </c>
      <c r="B8651">
        <v>0.86495</v>
      </c>
      <c r="C8651">
        <v>0.13544999999999999</v>
      </c>
      <c r="D8651">
        <v>0.25124999999999997</v>
      </c>
      <c r="E8651">
        <v>0.67005000000000003</v>
      </c>
      <c r="F8651">
        <v>0.36025000000000001</v>
      </c>
      <c r="G8651">
        <v>0.35204999999999997</v>
      </c>
      <c r="H8651">
        <v>0.26365</v>
      </c>
      <c r="I8651">
        <v>0.67674999999999996</v>
      </c>
      <c r="J8651">
        <v>8.8249999999999995E-2</v>
      </c>
      <c r="K8651">
        <v>0.94915000000000005</v>
      </c>
      <c r="L8651">
        <v>0.54964999999999997</v>
      </c>
    </row>
    <row r="8652" spans="1:12" x14ac:dyDescent="0.3">
      <c r="A8652">
        <v>8651</v>
      </c>
      <c r="B8652">
        <v>0.86504999999999999</v>
      </c>
      <c r="C8652">
        <v>0.21074999999999999</v>
      </c>
      <c r="D8652">
        <v>0.14995</v>
      </c>
      <c r="E8652">
        <v>0.39934999999999998</v>
      </c>
      <c r="F8652">
        <v>2.5850000000000001E-2</v>
      </c>
      <c r="G8652">
        <v>6.7849999999999994E-2</v>
      </c>
      <c r="H8652">
        <v>0.10625</v>
      </c>
      <c r="I8652">
        <v>0.45695000000000002</v>
      </c>
      <c r="J8652">
        <v>0.93674999999999997</v>
      </c>
      <c r="K8652">
        <v>0.41904999999999998</v>
      </c>
      <c r="L8652">
        <v>0.45215</v>
      </c>
    </row>
    <row r="8653" spans="1:12" x14ac:dyDescent="0.3">
      <c r="A8653">
        <v>8652</v>
      </c>
      <c r="B8653">
        <v>0.86514999999999997</v>
      </c>
      <c r="C8653">
        <v>0.95045000000000002</v>
      </c>
      <c r="D8653">
        <v>5.5550000000000002E-2</v>
      </c>
      <c r="E8653">
        <v>8.3949999999999997E-2</v>
      </c>
      <c r="F8653">
        <v>0.58774999999999999</v>
      </c>
      <c r="G8653">
        <v>0.83645000000000003</v>
      </c>
      <c r="H8653">
        <v>0.28675</v>
      </c>
      <c r="I8653">
        <v>0.65454999999999997</v>
      </c>
      <c r="J8653">
        <v>0.55645</v>
      </c>
      <c r="K8653">
        <v>0.30004999999999998</v>
      </c>
      <c r="L8653">
        <v>8.4650000000000003E-2</v>
      </c>
    </row>
    <row r="8654" spans="1:12" x14ac:dyDescent="0.3">
      <c r="A8654">
        <v>8653</v>
      </c>
      <c r="B8654">
        <v>0.86524999999999996</v>
      </c>
      <c r="C8654">
        <v>0.61514999999999997</v>
      </c>
      <c r="D8654">
        <v>0.71304999999999996</v>
      </c>
      <c r="E8654">
        <v>0.42614999999999997</v>
      </c>
      <c r="F8654">
        <v>0.29244999999999999</v>
      </c>
      <c r="G8654">
        <v>0.89464999999999995</v>
      </c>
      <c r="H8654">
        <v>0.33794999999999997</v>
      </c>
      <c r="I8654">
        <v>0.51005</v>
      </c>
      <c r="J8654">
        <v>0.40394999999999998</v>
      </c>
      <c r="K8654">
        <v>0.90734999999999999</v>
      </c>
      <c r="L8654">
        <v>0.56394999999999995</v>
      </c>
    </row>
    <row r="8655" spans="1:12" x14ac:dyDescent="0.3">
      <c r="A8655">
        <v>8654</v>
      </c>
      <c r="B8655">
        <v>0.86534999999999995</v>
      </c>
      <c r="C8655">
        <v>0.44145000000000001</v>
      </c>
      <c r="D8655">
        <v>0.86855000000000004</v>
      </c>
      <c r="E8655">
        <v>8.6150000000000004E-2</v>
      </c>
      <c r="F8655">
        <v>0.40844999999999998</v>
      </c>
      <c r="G8655">
        <v>0.59014999999999995</v>
      </c>
      <c r="H8655">
        <v>8.8249999999999995E-2</v>
      </c>
      <c r="I8655">
        <v>0.91305000000000003</v>
      </c>
      <c r="J8655">
        <v>0.89324999999999999</v>
      </c>
      <c r="K8655">
        <v>0.75195000000000001</v>
      </c>
      <c r="L8655">
        <v>0.65674999999999994</v>
      </c>
    </row>
    <row r="8656" spans="1:12" x14ac:dyDescent="0.3">
      <c r="A8656">
        <v>8655</v>
      </c>
      <c r="B8656">
        <v>0.86545000000000005</v>
      </c>
      <c r="C8656">
        <v>0.14674999999999999</v>
      </c>
      <c r="D8656">
        <v>0.75754999999999995</v>
      </c>
      <c r="E8656">
        <v>0.58115000000000006</v>
      </c>
      <c r="F8656">
        <v>2.7050000000000001E-2</v>
      </c>
      <c r="G8656">
        <v>2.315E-2</v>
      </c>
      <c r="H8656">
        <v>7.7049999999999993E-2</v>
      </c>
      <c r="I8656">
        <v>1.205E-2</v>
      </c>
      <c r="J8656">
        <v>0.98304999999999998</v>
      </c>
      <c r="K8656">
        <v>0.11795</v>
      </c>
      <c r="L8656">
        <v>0.68384999999999996</v>
      </c>
    </row>
    <row r="8657" spans="1:12" x14ac:dyDescent="0.3">
      <c r="A8657">
        <v>8656</v>
      </c>
      <c r="B8657">
        <v>0.86555000000000004</v>
      </c>
      <c r="C8657">
        <v>0.68605000000000005</v>
      </c>
      <c r="D8657">
        <v>3.415E-2</v>
      </c>
      <c r="E8657">
        <v>0.79425000000000001</v>
      </c>
      <c r="F8657">
        <v>0.30054999999999998</v>
      </c>
      <c r="G8657">
        <v>0.80654999999999999</v>
      </c>
      <c r="H8657">
        <v>0.84955000000000003</v>
      </c>
      <c r="I8657">
        <v>0.99404999999999999</v>
      </c>
      <c r="J8657">
        <v>0.60704999999999998</v>
      </c>
      <c r="K8657">
        <v>0.26345000000000002</v>
      </c>
      <c r="L8657">
        <v>0.66244999999999998</v>
      </c>
    </row>
    <row r="8658" spans="1:12" x14ac:dyDescent="0.3">
      <c r="A8658">
        <v>8657</v>
      </c>
      <c r="B8658">
        <v>0.86565000000000003</v>
      </c>
      <c r="C8658">
        <v>0.20415</v>
      </c>
      <c r="D8658">
        <v>0.23064999999999999</v>
      </c>
      <c r="E8658">
        <v>0.61065000000000003</v>
      </c>
      <c r="F8658">
        <v>0.76775000000000004</v>
      </c>
      <c r="G8658">
        <v>0.72014999999999996</v>
      </c>
      <c r="H8658">
        <v>0.84004999999999996</v>
      </c>
      <c r="I8658">
        <v>0.82255</v>
      </c>
      <c r="J8658">
        <v>0.67654999999999998</v>
      </c>
      <c r="K8658">
        <v>0.36414999999999997</v>
      </c>
      <c r="L8658">
        <v>2.5950000000000001E-2</v>
      </c>
    </row>
    <row r="8659" spans="1:12" x14ac:dyDescent="0.3">
      <c r="A8659">
        <v>8658</v>
      </c>
      <c r="B8659">
        <v>0.86575000000000002</v>
      </c>
      <c r="C8659">
        <v>0.21934999999999999</v>
      </c>
      <c r="D8659">
        <v>0.92005000000000003</v>
      </c>
      <c r="E8659">
        <v>0.68405000000000005</v>
      </c>
      <c r="F8659">
        <v>0.62214999999999998</v>
      </c>
      <c r="G8659">
        <v>0.90964999999999996</v>
      </c>
      <c r="H8659">
        <v>0.30545</v>
      </c>
      <c r="I8659">
        <v>0.57315000000000005</v>
      </c>
      <c r="J8659">
        <v>0.86445000000000005</v>
      </c>
      <c r="K8659">
        <v>0.91435</v>
      </c>
      <c r="L8659">
        <v>0.72065000000000001</v>
      </c>
    </row>
    <row r="8660" spans="1:12" x14ac:dyDescent="0.3">
      <c r="A8660">
        <v>8659</v>
      </c>
      <c r="B8660">
        <v>0.86585000000000001</v>
      </c>
      <c r="C8660">
        <v>0.17085</v>
      </c>
      <c r="D8660">
        <v>0.42185</v>
      </c>
      <c r="E8660">
        <v>0.49904999999999999</v>
      </c>
      <c r="F8660">
        <v>0.98004999999999998</v>
      </c>
      <c r="G8660">
        <v>0.22295000000000001</v>
      </c>
      <c r="H8660">
        <v>0.75175000000000003</v>
      </c>
      <c r="I8660">
        <v>2.2749999999999999E-2</v>
      </c>
      <c r="J8660">
        <v>0.43704999999999999</v>
      </c>
      <c r="K8660">
        <v>0.12855</v>
      </c>
      <c r="L8660">
        <v>0.60494999999999999</v>
      </c>
    </row>
    <row r="8661" spans="1:12" x14ac:dyDescent="0.3">
      <c r="A8661">
        <v>8660</v>
      </c>
      <c r="B8661">
        <v>0.86595</v>
      </c>
      <c r="C8661">
        <v>0.81494999999999995</v>
      </c>
      <c r="D8661">
        <v>5.6849999999999998E-2</v>
      </c>
      <c r="E8661">
        <v>0.42645</v>
      </c>
      <c r="F8661">
        <v>0.76554999999999995</v>
      </c>
      <c r="G8661">
        <v>0.85024999999999995</v>
      </c>
      <c r="H8661">
        <v>0.71265000000000001</v>
      </c>
      <c r="I8661">
        <v>0.40275</v>
      </c>
      <c r="J8661">
        <v>0.54474999999999996</v>
      </c>
      <c r="K8661">
        <v>0.49435000000000001</v>
      </c>
      <c r="L8661">
        <v>0.75954999999999995</v>
      </c>
    </row>
    <row r="8662" spans="1:12" x14ac:dyDescent="0.3">
      <c r="A8662">
        <v>8661</v>
      </c>
      <c r="B8662">
        <v>0.86604999999999999</v>
      </c>
      <c r="C8662">
        <v>0.68305000000000005</v>
      </c>
      <c r="D8662">
        <v>0.58684999999999998</v>
      </c>
      <c r="E8662">
        <v>0.53554999999999997</v>
      </c>
      <c r="F8662">
        <v>0.15765000000000001</v>
      </c>
      <c r="G8662">
        <v>0.37095</v>
      </c>
      <c r="H8662">
        <v>0.90454999999999997</v>
      </c>
      <c r="I8662">
        <v>0.68405000000000005</v>
      </c>
      <c r="J8662">
        <v>0.66905000000000003</v>
      </c>
      <c r="K8662">
        <v>0.43054999999999999</v>
      </c>
      <c r="L8662">
        <v>0.82855000000000001</v>
      </c>
    </row>
    <row r="8663" spans="1:12" x14ac:dyDescent="0.3">
      <c r="A8663">
        <v>8662</v>
      </c>
      <c r="B8663">
        <v>0.86614999999999998</v>
      </c>
      <c r="C8663">
        <v>0.30895</v>
      </c>
      <c r="D8663">
        <v>0.38635000000000003</v>
      </c>
      <c r="E8663">
        <v>0.73275000000000001</v>
      </c>
      <c r="F8663">
        <v>0.31195000000000001</v>
      </c>
      <c r="G8663">
        <v>0.36115000000000003</v>
      </c>
      <c r="H8663">
        <v>0.39595000000000002</v>
      </c>
      <c r="I8663">
        <v>0.60785</v>
      </c>
      <c r="J8663">
        <v>0.95665</v>
      </c>
      <c r="K8663">
        <v>0.25735000000000002</v>
      </c>
      <c r="L8663">
        <v>0.97635000000000005</v>
      </c>
    </row>
    <row r="8664" spans="1:12" x14ac:dyDescent="0.3">
      <c r="A8664">
        <v>8663</v>
      </c>
      <c r="B8664">
        <v>0.86624999999999996</v>
      </c>
      <c r="C8664">
        <v>0.68564999999999998</v>
      </c>
      <c r="D8664">
        <v>0.12214999999999999</v>
      </c>
      <c r="E8664">
        <v>0.52505000000000002</v>
      </c>
      <c r="F8664">
        <v>0.79125000000000001</v>
      </c>
      <c r="G8664">
        <v>0.40184999999999998</v>
      </c>
      <c r="H8664">
        <v>0.46415000000000001</v>
      </c>
      <c r="I8664">
        <v>0.33844999999999997</v>
      </c>
      <c r="J8664">
        <v>9.3549999999999994E-2</v>
      </c>
      <c r="K8664">
        <v>0.63724999999999998</v>
      </c>
      <c r="L8664">
        <v>0.37495000000000001</v>
      </c>
    </row>
    <row r="8665" spans="1:12" x14ac:dyDescent="0.3">
      <c r="A8665">
        <v>8664</v>
      </c>
      <c r="B8665">
        <v>0.86634999999999995</v>
      </c>
      <c r="C8665">
        <v>0.95745000000000002</v>
      </c>
      <c r="D8665">
        <v>0.58814999999999995</v>
      </c>
      <c r="E8665">
        <v>0.62014999999999998</v>
      </c>
      <c r="F8665">
        <v>0.86194999999999999</v>
      </c>
      <c r="G8665">
        <v>0.21385000000000001</v>
      </c>
      <c r="H8665">
        <v>0.15315000000000001</v>
      </c>
      <c r="I8665">
        <v>0.91505000000000003</v>
      </c>
      <c r="J8665">
        <v>7.4649999999999994E-2</v>
      </c>
      <c r="K8665">
        <v>7.7850000000000003E-2</v>
      </c>
      <c r="L8665">
        <v>0.17565</v>
      </c>
    </row>
    <row r="8666" spans="1:12" x14ac:dyDescent="0.3">
      <c r="A8666">
        <v>8665</v>
      </c>
      <c r="B8666">
        <v>0.86645000000000005</v>
      </c>
      <c r="C8666">
        <v>0.77124999999999999</v>
      </c>
      <c r="D8666">
        <v>0.71335000000000004</v>
      </c>
      <c r="E8666">
        <v>0.49385000000000001</v>
      </c>
      <c r="F8666">
        <v>0.52054999999999996</v>
      </c>
      <c r="G8666">
        <v>8.5550000000000001E-2</v>
      </c>
      <c r="H8666">
        <v>0.97124999999999995</v>
      </c>
      <c r="I8666">
        <v>0.86365000000000003</v>
      </c>
      <c r="J8666">
        <v>0.79415000000000002</v>
      </c>
      <c r="K8666">
        <v>0.27565000000000001</v>
      </c>
      <c r="L8666">
        <v>0.52275000000000005</v>
      </c>
    </row>
    <row r="8667" spans="1:12" x14ac:dyDescent="0.3">
      <c r="A8667">
        <v>8666</v>
      </c>
      <c r="B8667">
        <v>0.86655000000000004</v>
      </c>
      <c r="C8667">
        <v>0.86924999999999997</v>
      </c>
      <c r="D8667">
        <v>2.095E-2</v>
      </c>
      <c r="E8667">
        <v>3.7449999999999997E-2</v>
      </c>
      <c r="F8667">
        <v>0.49604999999999999</v>
      </c>
      <c r="G8667">
        <v>0.53205000000000002</v>
      </c>
      <c r="H8667">
        <v>0.37974999999999998</v>
      </c>
      <c r="I8667">
        <v>0.47175</v>
      </c>
      <c r="J8667">
        <v>0.45284999999999997</v>
      </c>
      <c r="K8667">
        <v>0.43985000000000002</v>
      </c>
      <c r="L8667">
        <v>0.94874999999999998</v>
      </c>
    </row>
    <row r="8668" spans="1:12" x14ac:dyDescent="0.3">
      <c r="A8668">
        <v>8667</v>
      </c>
      <c r="B8668">
        <v>0.86665000000000003</v>
      </c>
      <c r="C8668">
        <v>0.43035000000000001</v>
      </c>
      <c r="D8668">
        <v>0.27775</v>
      </c>
      <c r="E8668">
        <v>0.57035000000000002</v>
      </c>
      <c r="F8668">
        <v>0.28985</v>
      </c>
      <c r="G8668">
        <v>0.16655</v>
      </c>
      <c r="H8668">
        <v>0.69935000000000003</v>
      </c>
      <c r="I8668">
        <v>0.72245000000000004</v>
      </c>
      <c r="J8668">
        <v>0.64924999999999999</v>
      </c>
      <c r="K8668">
        <v>0.62255000000000005</v>
      </c>
      <c r="L8668">
        <v>0.25674999999999998</v>
      </c>
    </row>
    <row r="8669" spans="1:12" x14ac:dyDescent="0.3">
      <c r="A8669">
        <v>8668</v>
      </c>
      <c r="B8669">
        <v>0.86675000000000002</v>
      </c>
      <c r="C8669">
        <v>0.89244999999999997</v>
      </c>
      <c r="D8669">
        <v>0.87365000000000004</v>
      </c>
      <c r="E8669">
        <v>0.43945000000000001</v>
      </c>
      <c r="F8669">
        <v>0.95035000000000003</v>
      </c>
      <c r="G8669">
        <v>0.64854999999999996</v>
      </c>
      <c r="H8669">
        <v>0.48945</v>
      </c>
      <c r="I8669">
        <v>0.51524999999999999</v>
      </c>
      <c r="J8669">
        <v>0.22495000000000001</v>
      </c>
      <c r="K8669">
        <v>0.90154999999999996</v>
      </c>
      <c r="L8669">
        <v>0.12395</v>
      </c>
    </row>
    <row r="8670" spans="1:12" x14ac:dyDescent="0.3">
      <c r="A8670">
        <v>8669</v>
      </c>
      <c r="B8670">
        <v>0.86685000000000001</v>
      </c>
      <c r="C8670">
        <v>0.60824999999999996</v>
      </c>
      <c r="D8670">
        <v>0.57825000000000004</v>
      </c>
      <c r="E8670">
        <v>0.43974999999999997</v>
      </c>
      <c r="F8670">
        <v>0.42914999999999998</v>
      </c>
      <c r="G8670">
        <v>0.12315</v>
      </c>
      <c r="H8670">
        <v>0.60965000000000003</v>
      </c>
      <c r="I8670">
        <v>0.66585000000000005</v>
      </c>
      <c r="J8670">
        <v>0.41134999999999999</v>
      </c>
      <c r="K8670">
        <v>0.84275</v>
      </c>
      <c r="L8670">
        <v>0.35715000000000002</v>
      </c>
    </row>
    <row r="8671" spans="1:12" x14ac:dyDescent="0.3">
      <c r="A8671">
        <v>8670</v>
      </c>
      <c r="B8671">
        <v>0.86695</v>
      </c>
      <c r="C8671">
        <v>0.13725000000000001</v>
      </c>
      <c r="D8671">
        <v>0.37985000000000002</v>
      </c>
      <c r="E8671">
        <v>2.8150000000000001E-2</v>
      </c>
      <c r="F8671">
        <v>4.1149999999999999E-2</v>
      </c>
      <c r="G8671">
        <v>0.69674999999999998</v>
      </c>
      <c r="H8671">
        <v>0.62744999999999995</v>
      </c>
      <c r="I8671">
        <v>0.95865</v>
      </c>
      <c r="J8671">
        <v>0.99765000000000004</v>
      </c>
      <c r="K8671">
        <v>0.13794999999999999</v>
      </c>
      <c r="L8671">
        <v>0.64975000000000005</v>
      </c>
    </row>
    <row r="8672" spans="1:12" x14ac:dyDescent="0.3">
      <c r="A8672">
        <v>8671</v>
      </c>
      <c r="B8672">
        <v>0.86704999999999999</v>
      </c>
      <c r="C8672">
        <v>0.12135</v>
      </c>
      <c r="D8672">
        <v>7.2249999999999995E-2</v>
      </c>
      <c r="E8672">
        <v>0.49554999999999999</v>
      </c>
      <c r="F8672">
        <v>5.6750000000000002E-2</v>
      </c>
      <c r="G8672">
        <v>0.19425000000000001</v>
      </c>
      <c r="H8672">
        <v>0.82484999999999997</v>
      </c>
      <c r="I8672">
        <v>0.19525000000000001</v>
      </c>
      <c r="J8672">
        <v>0.13275000000000001</v>
      </c>
      <c r="K8672">
        <v>0.33774999999999999</v>
      </c>
      <c r="L8672">
        <v>0.22084999999999999</v>
      </c>
    </row>
    <row r="8673" spans="1:12" x14ac:dyDescent="0.3">
      <c r="A8673">
        <v>8672</v>
      </c>
      <c r="B8673">
        <v>0.86714999999999998</v>
      </c>
      <c r="C8673">
        <v>0.56564999999999999</v>
      </c>
      <c r="D8673">
        <v>0.17025000000000001</v>
      </c>
      <c r="E8673">
        <v>0.78634999999999999</v>
      </c>
      <c r="F8673">
        <v>0.79705000000000004</v>
      </c>
      <c r="G8673">
        <v>0.77005000000000001</v>
      </c>
      <c r="H8673">
        <v>0.63305</v>
      </c>
      <c r="I8673">
        <v>0.89815</v>
      </c>
      <c r="J8673">
        <v>0.48715000000000003</v>
      </c>
      <c r="K8673">
        <v>0.80505000000000004</v>
      </c>
      <c r="L8673">
        <v>0.97255000000000003</v>
      </c>
    </row>
    <row r="8674" spans="1:12" x14ac:dyDescent="0.3">
      <c r="A8674">
        <v>8673</v>
      </c>
      <c r="B8674">
        <v>0.86724999999999997</v>
      </c>
      <c r="C8674">
        <v>0.10755000000000001</v>
      </c>
      <c r="D8674">
        <v>0.64115</v>
      </c>
      <c r="E8674">
        <v>0.35365000000000002</v>
      </c>
      <c r="F8674">
        <v>0.41435</v>
      </c>
      <c r="G8674">
        <v>0.21135000000000001</v>
      </c>
      <c r="H8674">
        <v>0.43774999999999997</v>
      </c>
      <c r="I8674">
        <v>0.23135</v>
      </c>
      <c r="J8674">
        <v>0.41365000000000002</v>
      </c>
      <c r="K8674">
        <v>0.76234999999999997</v>
      </c>
      <c r="L8674">
        <v>0.52795000000000003</v>
      </c>
    </row>
    <row r="8675" spans="1:12" x14ac:dyDescent="0.3">
      <c r="A8675">
        <v>8674</v>
      </c>
      <c r="B8675">
        <v>0.86734999999999995</v>
      </c>
      <c r="C8675">
        <v>0.51805000000000001</v>
      </c>
      <c r="D8675">
        <v>0.84694999999999998</v>
      </c>
      <c r="E8675">
        <v>0.94894999999999996</v>
      </c>
      <c r="F8675">
        <v>0.19955000000000001</v>
      </c>
      <c r="G8675">
        <v>0.92754999999999999</v>
      </c>
      <c r="H8675">
        <v>0.69555</v>
      </c>
      <c r="I8675">
        <v>0.52444999999999997</v>
      </c>
      <c r="J8675">
        <v>0.81515000000000004</v>
      </c>
      <c r="K8675">
        <v>0.52364999999999995</v>
      </c>
      <c r="L8675">
        <v>0.46805000000000002</v>
      </c>
    </row>
    <row r="8676" spans="1:12" x14ac:dyDescent="0.3">
      <c r="A8676">
        <v>8675</v>
      </c>
      <c r="B8676">
        <v>0.86745000000000005</v>
      </c>
      <c r="C8676">
        <v>0.77564999999999995</v>
      </c>
      <c r="D8676">
        <v>0.25514999999999999</v>
      </c>
      <c r="E8676">
        <v>0.73265000000000002</v>
      </c>
      <c r="F8676">
        <v>3.0500000000000002E-3</v>
      </c>
      <c r="G8676">
        <v>0.37035000000000001</v>
      </c>
      <c r="H8676">
        <v>0.53925000000000001</v>
      </c>
      <c r="I8676">
        <v>6.9250000000000006E-2</v>
      </c>
      <c r="J8676">
        <v>0.86314999999999997</v>
      </c>
      <c r="K8676">
        <v>0.82215000000000005</v>
      </c>
      <c r="L8676">
        <v>0.26185000000000003</v>
      </c>
    </row>
    <row r="8677" spans="1:12" x14ac:dyDescent="0.3">
      <c r="A8677">
        <v>8676</v>
      </c>
      <c r="B8677">
        <v>0.86755000000000004</v>
      </c>
      <c r="C8677">
        <v>0.46274999999999999</v>
      </c>
      <c r="D8677">
        <v>1.6150000000000001E-2</v>
      </c>
      <c r="E8677">
        <v>0.30064999999999997</v>
      </c>
      <c r="F8677">
        <v>7.7450000000000005E-2</v>
      </c>
      <c r="G8677">
        <v>0.86065000000000003</v>
      </c>
      <c r="H8677">
        <v>0.63785000000000003</v>
      </c>
      <c r="I8677">
        <v>0.23185</v>
      </c>
      <c r="J8677">
        <v>0.36525000000000002</v>
      </c>
      <c r="K8677">
        <v>0.71214999999999995</v>
      </c>
      <c r="L8677">
        <v>0.88534999999999997</v>
      </c>
    </row>
    <row r="8678" spans="1:12" x14ac:dyDescent="0.3">
      <c r="A8678">
        <v>8677</v>
      </c>
      <c r="B8678">
        <v>0.86765000000000003</v>
      </c>
      <c r="C8678">
        <v>0.46115</v>
      </c>
      <c r="D8678">
        <v>0.72685</v>
      </c>
      <c r="E8678">
        <v>9.3149999999999997E-2</v>
      </c>
      <c r="F8678">
        <v>0.95335000000000003</v>
      </c>
      <c r="G8678">
        <v>0.62455000000000005</v>
      </c>
      <c r="H8678">
        <v>0.87875000000000003</v>
      </c>
      <c r="I8678">
        <v>0.39474999999999999</v>
      </c>
      <c r="J8678">
        <v>0.79254999999999998</v>
      </c>
      <c r="K8678">
        <v>0.66964999999999997</v>
      </c>
      <c r="L8678">
        <v>0.37345</v>
      </c>
    </row>
    <row r="8679" spans="1:12" x14ac:dyDescent="0.3">
      <c r="A8679">
        <v>8678</v>
      </c>
      <c r="B8679">
        <v>0.86775000000000002</v>
      </c>
      <c r="C8679">
        <v>0.43835000000000002</v>
      </c>
      <c r="D8679">
        <v>0.97555000000000003</v>
      </c>
      <c r="E8679">
        <v>0.28144999999999998</v>
      </c>
      <c r="F8679">
        <v>0.16375000000000001</v>
      </c>
      <c r="G8679">
        <v>0.72475000000000001</v>
      </c>
      <c r="H8679">
        <v>0.84694999999999998</v>
      </c>
      <c r="I8679">
        <v>7.9850000000000004E-2</v>
      </c>
      <c r="J8679">
        <v>0.81405000000000005</v>
      </c>
      <c r="K8679">
        <v>0.22534999999999999</v>
      </c>
      <c r="L8679">
        <v>0.13644999999999999</v>
      </c>
    </row>
    <row r="8680" spans="1:12" x14ac:dyDescent="0.3">
      <c r="A8680">
        <v>8679</v>
      </c>
      <c r="B8680">
        <v>0.86785000000000001</v>
      </c>
      <c r="C8680">
        <v>0.22495000000000001</v>
      </c>
      <c r="D8680">
        <v>0.91644999999999999</v>
      </c>
      <c r="E8680">
        <v>0.82665</v>
      </c>
      <c r="F8680">
        <v>0.21654999999999999</v>
      </c>
      <c r="G8680">
        <v>0.75605</v>
      </c>
      <c r="H8680">
        <v>0.11335000000000001</v>
      </c>
      <c r="I8680">
        <v>0.35215000000000002</v>
      </c>
      <c r="J8680">
        <v>0.35675000000000001</v>
      </c>
      <c r="K8680">
        <v>0.46305000000000002</v>
      </c>
      <c r="L8680">
        <v>0.85655000000000003</v>
      </c>
    </row>
    <row r="8681" spans="1:12" x14ac:dyDescent="0.3">
      <c r="A8681">
        <v>8680</v>
      </c>
      <c r="B8681">
        <v>0.86795</v>
      </c>
      <c r="C8681">
        <v>0.29075000000000001</v>
      </c>
      <c r="D8681">
        <v>0.61755000000000004</v>
      </c>
      <c r="E8681">
        <v>0.72585</v>
      </c>
      <c r="F8681">
        <v>0.89924999999999999</v>
      </c>
      <c r="G8681">
        <v>0.10115</v>
      </c>
      <c r="H8681">
        <v>0.26324999999999998</v>
      </c>
      <c r="I8681">
        <v>0.68305000000000005</v>
      </c>
      <c r="J8681">
        <v>0.61604999999999999</v>
      </c>
      <c r="K8681">
        <v>0.61375000000000002</v>
      </c>
      <c r="L8681">
        <v>0.78215000000000001</v>
      </c>
    </row>
    <row r="8682" spans="1:12" x14ac:dyDescent="0.3">
      <c r="A8682">
        <v>8681</v>
      </c>
      <c r="B8682">
        <v>0.86804999999999999</v>
      </c>
      <c r="C8682">
        <v>2.2499999999999998E-3</v>
      </c>
      <c r="D8682">
        <v>0.97345000000000004</v>
      </c>
      <c r="E8682">
        <v>0.85294999999999999</v>
      </c>
      <c r="F8682">
        <v>0.92364999999999997</v>
      </c>
      <c r="G8682">
        <v>0.94555</v>
      </c>
      <c r="H8682">
        <v>0.41635</v>
      </c>
      <c r="I8682">
        <v>0.74614999999999998</v>
      </c>
      <c r="J8682">
        <v>0.63195000000000001</v>
      </c>
      <c r="K8682">
        <v>0.81294999999999995</v>
      </c>
      <c r="L8682">
        <v>0.52615000000000001</v>
      </c>
    </row>
    <row r="8683" spans="1:12" x14ac:dyDescent="0.3">
      <c r="A8683">
        <v>8682</v>
      </c>
      <c r="B8683">
        <v>0.86814999999999998</v>
      </c>
      <c r="C8683">
        <v>0.27565000000000001</v>
      </c>
      <c r="D8683">
        <v>1.9050000000000001E-2</v>
      </c>
      <c r="E8683">
        <v>0.28284999999999999</v>
      </c>
      <c r="F8683">
        <v>0.20335</v>
      </c>
      <c r="G8683">
        <v>0.23524999999999999</v>
      </c>
      <c r="H8683">
        <v>0.27395000000000003</v>
      </c>
      <c r="I8683">
        <v>0.29675000000000001</v>
      </c>
      <c r="J8683">
        <v>0.72635000000000005</v>
      </c>
      <c r="K8683">
        <v>0.52534999999999998</v>
      </c>
      <c r="L8683">
        <v>0.80974999999999997</v>
      </c>
    </row>
    <row r="8684" spans="1:12" x14ac:dyDescent="0.3">
      <c r="A8684">
        <v>8683</v>
      </c>
      <c r="B8684">
        <v>0.86824999999999997</v>
      </c>
      <c r="C8684">
        <v>0.29844999999999999</v>
      </c>
      <c r="D8684">
        <v>0.97314999999999996</v>
      </c>
      <c r="E8684">
        <v>0.79735</v>
      </c>
      <c r="F8684">
        <v>0.20125000000000001</v>
      </c>
      <c r="G8684">
        <v>0.95325000000000004</v>
      </c>
      <c r="H8684">
        <v>0.90744999999999998</v>
      </c>
      <c r="I8684">
        <v>0.86904999999999999</v>
      </c>
      <c r="J8684">
        <v>0.80625000000000002</v>
      </c>
      <c r="K8684">
        <v>0.71855000000000002</v>
      </c>
      <c r="L8684">
        <v>0.20455000000000001</v>
      </c>
    </row>
    <row r="8685" spans="1:12" x14ac:dyDescent="0.3">
      <c r="A8685">
        <v>8684</v>
      </c>
      <c r="B8685">
        <v>0.86834999999999996</v>
      </c>
      <c r="C8685">
        <v>0.33565</v>
      </c>
      <c r="D8685">
        <v>0.64054999999999995</v>
      </c>
      <c r="E8685">
        <v>5.3650000000000003E-2</v>
      </c>
      <c r="F8685">
        <v>0.56145</v>
      </c>
      <c r="G8685">
        <v>0.55044999999999999</v>
      </c>
      <c r="H8685">
        <v>0.16005</v>
      </c>
      <c r="I8685">
        <v>0.70284999999999997</v>
      </c>
      <c r="J8685">
        <v>0.80584999999999996</v>
      </c>
      <c r="K8685">
        <v>0.41875000000000001</v>
      </c>
      <c r="L8685">
        <v>0.60024999999999995</v>
      </c>
    </row>
    <row r="8686" spans="1:12" x14ac:dyDescent="0.3">
      <c r="A8686">
        <v>8685</v>
      </c>
      <c r="B8686">
        <v>0.86845000000000006</v>
      </c>
      <c r="C8686">
        <v>6.9250000000000006E-2</v>
      </c>
      <c r="D8686">
        <v>0.15104999999999999</v>
      </c>
      <c r="E8686">
        <v>0.73945000000000005</v>
      </c>
      <c r="F8686">
        <v>0.82455000000000001</v>
      </c>
      <c r="G8686">
        <v>0.23715</v>
      </c>
      <c r="H8686">
        <v>4.0149999999999998E-2</v>
      </c>
      <c r="I8686">
        <v>8.9149999999999993E-2</v>
      </c>
      <c r="J8686">
        <v>0.97245000000000004</v>
      </c>
      <c r="K8686">
        <v>0.27894999999999998</v>
      </c>
      <c r="L8686">
        <v>0.21804999999999999</v>
      </c>
    </row>
    <row r="8687" spans="1:12" x14ac:dyDescent="0.3">
      <c r="A8687">
        <v>8686</v>
      </c>
      <c r="B8687">
        <v>0.86855000000000004</v>
      </c>
      <c r="C8687">
        <v>4.1349999999999998E-2</v>
      </c>
      <c r="D8687">
        <v>0.25874999999999998</v>
      </c>
      <c r="E8687">
        <v>6.1150000000000003E-2</v>
      </c>
      <c r="F8687">
        <v>0.66335</v>
      </c>
      <c r="G8687">
        <v>0.91205000000000003</v>
      </c>
      <c r="H8687">
        <v>0.25914999999999999</v>
      </c>
      <c r="I8687">
        <v>0.76915</v>
      </c>
      <c r="J8687">
        <v>0.66254999999999997</v>
      </c>
      <c r="K8687">
        <v>0.49154999999999999</v>
      </c>
      <c r="L8687">
        <v>0.76895000000000002</v>
      </c>
    </row>
    <row r="8688" spans="1:12" x14ac:dyDescent="0.3">
      <c r="A8688">
        <v>8687</v>
      </c>
      <c r="B8688">
        <v>0.86865000000000003</v>
      </c>
      <c r="C8688">
        <v>0.85414999999999996</v>
      </c>
      <c r="D8688">
        <v>0.78095000000000003</v>
      </c>
      <c r="E8688">
        <v>0.82225000000000004</v>
      </c>
      <c r="F8688">
        <v>0.18845000000000001</v>
      </c>
      <c r="G8688">
        <v>0.89515</v>
      </c>
      <c r="H8688">
        <v>0.38924999999999998</v>
      </c>
      <c r="I8688">
        <v>0.27345000000000003</v>
      </c>
      <c r="J8688">
        <v>0.55864999999999998</v>
      </c>
      <c r="K8688">
        <v>0.33115</v>
      </c>
      <c r="L8688">
        <v>3.245E-2</v>
      </c>
    </row>
    <row r="8689" spans="1:12" x14ac:dyDescent="0.3">
      <c r="A8689">
        <v>8688</v>
      </c>
      <c r="B8689">
        <v>0.86875000000000002</v>
      </c>
      <c r="C8689">
        <v>0.22065000000000001</v>
      </c>
      <c r="D8689">
        <v>8.8749999999999996E-2</v>
      </c>
      <c r="E8689">
        <v>0.69955000000000001</v>
      </c>
      <c r="F8689">
        <v>0.63924999999999998</v>
      </c>
      <c r="G8689">
        <v>0.14005000000000001</v>
      </c>
      <c r="H8689">
        <v>0.78705000000000003</v>
      </c>
      <c r="I8689">
        <v>0.99085000000000001</v>
      </c>
      <c r="J8689">
        <v>0.63124999999999998</v>
      </c>
      <c r="K8689">
        <v>0.61785000000000001</v>
      </c>
      <c r="L8689">
        <v>0.85165000000000002</v>
      </c>
    </row>
    <row r="8690" spans="1:12" x14ac:dyDescent="0.3">
      <c r="A8690">
        <v>8689</v>
      </c>
      <c r="B8690">
        <v>0.86885000000000001</v>
      </c>
      <c r="C8690">
        <v>0.89875000000000005</v>
      </c>
      <c r="D8690">
        <v>0.58125000000000004</v>
      </c>
      <c r="E8690">
        <v>0.44174999999999998</v>
      </c>
      <c r="F8690">
        <v>0.80574999999999997</v>
      </c>
      <c r="G8690">
        <v>6.9499999999999996E-3</v>
      </c>
      <c r="H8690">
        <v>0.20265</v>
      </c>
      <c r="I8690">
        <v>0.81374999999999997</v>
      </c>
      <c r="J8690">
        <v>0.28784999999999999</v>
      </c>
      <c r="K8690">
        <v>0.76244999999999996</v>
      </c>
      <c r="L8690">
        <v>0.87844999999999995</v>
      </c>
    </row>
    <row r="8691" spans="1:12" x14ac:dyDescent="0.3">
      <c r="A8691">
        <v>8690</v>
      </c>
      <c r="B8691">
        <v>0.86895</v>
      </c>
      <c r="C8691">
        <v>0.95084999999999997</v>
      </c>
      <c r="D8691">
        <v>4.7050000000000002E-2</v>
      </c>
      <c r="E8691">
        <v>0.77785000000000004</v>
      </c>
      <c r="F8691">
        <v>0.96355000000000002</v>
      </c>
      <c r="G8691">
        <v>0.58094999999999997</v>
      </c>
      <c r="H8691">
        <v>0.28534999999999999</v>
      </c>
      <c r="I8691">
        <v>0.93464999999999998</v>
      </c>
      <c r="J8691">
        <v>0.13064999999999999</v>
      </c>
      <c r="K8691">
        <v>0.69894999999999996</v>
      </c>
      <c r="L8691">
        <v>0.16025</v>
      </c>
    </row>
    <row r="8692" spans="1:12" x14ac:dyDescent="0.3">
      <c r="A8692">
        <v>8691</v>
      </c>
      <c r="B8692">
        <v>0.86904999999999999</v>
      </c>
      <c r="C8692">
        <v>0.76024999999999998</v>
      </c>
      <c r="D8692">
        <v>0.93794999999999995</v>
      </c>
      <c r="E8692">
        <v>0.49135000000000001</v>
      </c>
      <c r="F8692">
        <v>0.47194999999999998</v>
      </c>
      <c r="G8692">
        <v>0.84545000000000003</v>
      </c>
      <c r="H8692">
        <v>9.9650000000000002E-2</v>
      </c>
      <c r="I8692">
        <v>0.63844999999999996</v>
      </c>
      <c r="J8692">
        <v>0.16375000000000001</v>
      </c>
      <c r="K8692">
        <v>0.46665000000000001</v>
      </c>
      <c r="L8692">
        <v>0.57294999999999996</v>
      </c>
    </row>
    <row r="8693" spans="1:12" x14ac:dyDescent="0.3">
      <c r="A8693">
        <v>8692</v>
      </c>
      <c r="B8693">
        <v>0.86914999999999998</v>
      </c>
      <c r="C8693">
        <v>0.63714999999999999</v>
      </c>
      <c r="D8693">
        <v>0.82974999999999999</v>
      </c>
      <c r="E8693">
        <v>0.25064999999999998</v>
      </c>
      <c r="F8693">
        <v>0.19864999999999999</v>
      </c>
      <c r="G8693">
        <v>0.60504999999999998</v>
      </c>
      <c r="H8693">
        <v>0.86434999999999995</v>
      </c>
      <c r="I8693">
        <v>3.8500000000000001E-3</v>
      </c>
      <c r="J8693">
        <v>8.4750000000000006E-2</v>
      </c>
      <c r="K8693">
        <v>0.98104999999999998</v>
      </c>
      <c r="L8693">
        <v>0.27505000000000002</v>
      </c>
    </row>
    <row r="8694" spans="1:12" x14ac:dyDescent="0.3">
      <c r="A8694">
        <v>8693</v>
      </c>
      <c r="B8694">
        <v>0.86924999999999997</v>
      </c>
      <c r="C8694">
        <v>0.93305000000000005</v>
      </c>
      <c r="D8694">
        <v>0.12235</v>
      </c>
      <c r="E8694">
        <v>0.18174999999999999</v>
      </c>
      <c r="F8694">
        <v>3.7850000000000002E-2</v>
      </c>
      <c r="G8694">
        <v>0.33805000000000002</v>
      </c>
      <c r="H8694">
        <v>0.21345</v>
      </c>
      <c r="I8694">
        <v>0.13494999999999999</v>
      </c>
      <c r="J8694">
        <v>0.64205000000000001</v>
      </c>
      <c r="K8694">
        <v>0.44314999999999999</v>
      </c>
      <c r="L8694">
        <v>0.43275000000000002</v>
      </c>
    </row>
    <row r="8695" spans="1:12" x14ac:dyDescent="0.3">
      <c r="A8695">
        <v>8694</v>
      </c>
      <c r="B8695">
        <v>0.86934999999999996</v>
      </c>
      <c r="C8695">
        <v>0.55135000000000001</v>
      </c>
      <c r="D8695">
        <v>0.95894999999999997</v>
      </c>
      <c r="E8695">
        <v>0.16155</v>
      </c>
      <c r="F8695">
        <v>0.62155000000000005</v>
      </c>
      <c r="G8695">
        <v>0.52234999999999998</v>
      </c>
      <c r="H8695">
        <v>0.68645</v>
      </c>
      <c r="I8695">
        <v>0.65595000000000003</v>
      </c>
      <c r="J8695">
        <v>0.31225000000000003</v>
      </c>
      <c r="K8695">
        <v>0.56555</v>
      </c>
      <c r="L8695">
        <v>0.33434999999999998</v>
      </c>
    </row>
    <row r="8696" spans="1:12" x14ac:dyDescent="0.3">
      <c r="A8696">
        <v>8695</v>
      </c>
      <c r="B8696">
        <v>0.86944999999999995</v>
      </c>
      <c r="C8696">
        <v>0.85475000000000001</v>
      </c>
      <c r="D8696">
        <v>0.24315000000000001</v>
      </c>
      <c r="E8696">
        <v>0.69615000000000005</v>
      </c>
      <c r="F8696">
        <v>0.33855000000000002</v>
      </c>
      <c r="G8696">
        <v>0.99224999999999997</v>
      </c>
      <c r="H8696">
        <v>0.84265000000000001</v>
      </c>
      <c r="I8696">
        <v>0.45515</v>
      </c>
      <c r="J8696">
        <v>0.72204999999999997</v>
      </c>
      <c r="K8696">
        <v>0.45084999999999997</v>
      </c>
      <c r="L8696">
        <v>0.33975</v>
      </c>
    </row>
    <row r="8697" spans="1:12" x14ac:dyDescent="0.3">
      <c r="A8697">
        <v>8696</v>
      </c>
      <c r="B8697">
        <v>0.86955000000000005</v>
      </c>
      <c r="C8697">
        <v>0.49664999999999998</v>
      </c>
      <c r="D8697">
        <v>6.1650000000000003E-2</v>
      </c>
      <c r="E8697">
        <v>0.33984999999999999</v>
      </c>
      <c r="F8697">
        <v>0.49454999999999999</v>
      </c>
      <c r="G8697">
        <v>0.36664999999999998</v>
      </c>
      <c r="H8697">
        <v>0.67464999999999997</v>
      </c>
      <c r="I8697">
        <v>3.7499999999999999E-3</v>
      </c>
      <c r="J8697">
        <v>0.86475000000000002</v>
      </c>
      <c r="K8697">
        <v>0.88275000000000003</v>
      </c>
      <c r="L8697">
        <v>7.0849999999999996E-2</v>
      </c>
    </row>
    <row r="8698" spans="1:12" x14ac:dyDescent="0.3">
      <c r="A8698">
        <v>8697</v>
      </c>
      <c r="B8698">
        <v>0.86965000000000003</v>
      </c>
      <c r="C8698">
        <v>0.64824999999999999</v>
      </c>
      <c r="D8698">
        <v>0.43764999999999998</v>
      </c>
      <c r="E8698">
        <v>0.55954999999999999</v>
      </c>
      <c r="F8698">
        <v>0.93605000000000005</v>
      </c>
      <c r="G8698">
        <v>0.22134999999999999</v>
      </c>
      <c r="H8698">
        <v>0.68605000000000005</v>
      </c>
      <c r="I8698">
        <v>0.86265000000000003</v>
      </c>
      <c r="J8698">
        <v>0.21575</v>
      </c>
      <c r="K8698">
        <v>0.47455000000000003</v>
      </c>
      <c r="L8698">
        <v>0.83225000000000005</v>
      </c>
    </row>
    <row r="8699" spans="1:12" x14ac:dyDescent="0.3">
      <c r="A8699">
        <v>8698</v>
      </c>
      <c r="B8699">
        <v>0.86975000000000002</v>
      </c>
      <c r="C8699">
        <v>0.48404999999999998</v>
      </c>
      <c r="D8699">
        <v>0.54205000000000003</v>
      </c>
      <c r="E8699">
        <v>0.82284999999999997</v>
      </c>
      <c r="F8699">
        <v>0.41365000000000002</v>
      </c>
      <c r="G8699">
        <v>0.38784999999999997</v>
      </c>
      <c r="H8699">
        <v>7.2749999999999995E-2</v>
      </c>
      <c r="I8699">
        <v>0.25635000000000002</v>
      </c>
      <c r="J8699">
        <v>0.23835000000000001</v>
      </c>
      <c r="K8699">
        <v>0.86465000000000003</v>
      </c>
      <c r="L8699">
        <v>0.23615</v>
      </c>
    </row>
    <row r="8700" spans="1:12" x14ac:dyDescent="0.3">
      <c r="A8700">
        <v>8699</v>
      </c>
      <c r="B8700">
        <v>0.86985000000000001</v>
      </c>
      <c r="C8700">
        <v>0.42585000000000001</v>
      </c>
      <c r="D8700">
        <v>0.31745000000000001</v>
      </c>
      <c r="E8700">
        <v>0.82545000000000002</v>
      </c>
      <c r="F8700">
        <v>0.71625000000000005</v>
      </c>
      <c r="G8700">
        <v>0.32715</v>
      </c>
      <c r="H8700">
        <v>0.28515000000000001</v>
      </c>
      <c r="I8700">
        <v>0.70415000000000005</v>
      </c>
      <c r="J8700">
        <v>0.87905</v>
      </c>
      <c r="K8700">
        <v>0.51075000000000004</v>
      </c>
      <c r="L8700">
        <v>0.43464999999999998</v>
      </c>
    </row>
    <row r="8701" spans="1:12" x14ac:dyDescent="0.3">
      <c r="A8701">
        <v>8700</v>
      </c>
      <c r="B8701">
        <v>0.86995</v>
      </c>
      <c r="C8701">
        <v>0.85465000000000002</v>
      </c>
      <c r="D8701">
        <v>0.48735000000000001</v>
      </c>
      <c r="E8701">
        <v>0.76114999999999999</v>
      </c>
      <c r="F8701">
        <v>0.82504999999999995</v>
      </c>
      <c r="G8701">
        <v>0.51734999999999998</v>
      </c>
      <c r="H8701">
        <v>0.46134999999999998</v>
      </c>
      <c r="I8701">
        <v>0.48935000000000001</v>
      </c>
      <c r="J8701">
        <v>4.0750000000000001E-2</v>
      </c>
      <c r="K8701">
        <v>0.66864999999999997</v>
      </c>
      <c r="L8701">
        <v>0.81245000000000001</v>
      </c>
    </row>
    <row r="8702" spans="1:12" x14ac:dyDescent="0.3">
      <c r="A8702">
        <v>8701</v>
      </c>
      <c r="B8702">
        <v>0.87004999999999999</v>
      </c>
      <c r="C8702">
        <v>0.22145000000000001</v>
      </c>
      <c r="D8702">
        <v>0.67945</v>
      </c>
      <c r="E8702">
        <v>0.29344999999999999</v>
      </c>
      <c r="F8702">
        <v>0.35575000000000001</v>
      </c>
      <c r="G8702">
        <v>0.58435000000000004</v>
      </c>
      <c r="H8702">
        <v>0.77895000000000003</v>
      </c>
      <c r="I8702">
        <v>0.87775000000000003</v>
      </c>
      <c r="J8702">
        <v>0.82694999999999996</v>
      </c>
      <c r="K8702">
        <v>0.52334999999999998</v>
      </c>
      <c r="L8702">
        <v>0.13905000000000001</v>
      </c>
    </row>
    <row r="8703" spans="1:12" x14ac:dyDescent="0.3">
      <c r="A8703">
        <v>8702</v>
      </c>
      <c r="B8703">
        <v>0.87014999999999998</v>
      </c>
      <c r="C8703">
        <v>0.79664999999999997</v>
      </c>
      <c r="D8703">
        <v>0.22155</v>
      </c>
      <c r="E8703">
        <v>0.25114999999999998</v>
      </c>
      <c r="F8703">
        <v>0.96575</v>
      </c>
      <c r="G8703">
        <v>0.67215000000000003</v>
      </c>
      <c r="H8703">
        <v>0.19195000000000001</v>
      </c>
      <c r="I8703">
        <v>0.85594999999999999</v>
      </c>
      <c r="J8703">
        <v>0.13564999999999999</v>
      </c>
      <c r="K8703">
        <v>0.11465</v>
      </c>
      <c r="L8703">
        <v>0.62195</v>
      </c>
    </row>
    <row r="8704" spans="1:12" x14ac:dyDescent="0.3">
      <c r="A8704">
        <v>8703</v>
      </c>
      <c r="B8704">
        <v>0.87024999999999997</v>
      </c>
      <c r="C8704">
        <v>0.67784999999999995</v>
      </c>
      <c r="D8704">
        <v>6.2050000000000001E-2</v>
      </c>
      <c r="E8704">
        <v>0.49975000000000003</v>
      </c>
      <c r="F8704">
        <v>4.1349999999999998E-2</v>
      </c>
      <c r="G8704">
        <v>0.69055</v>
      </c>
      <c r="H8704">
        <v>0.82835000000000003</v>
      </c>
      <c r="I8704">
        <v>0.82455000000000001</v>
      </c>
      <c r="J8704">
        <v>0.80564999999999998</v>
      </c>
      <c r="K8704">
        <v>0.74934999999999996</v>
      </c>
      <c r="L8704">
        <v>0.11755</v>
      </c>
    </row>
    <row r="8705" spans="1:12" x14ac:dyDescent="0.3">
      <c r="A8705">
        <v>8704</v>
      </c>
      <c r="B8705">
        <v>0.87034999999999996</v>
      </c>
      <c r="C8705">
        <v>0.93445</v>
      </c>
      <c r="D8705">
        <v>0.69264999999999999</v>
      </c>
      <c r="E8705">
        <v>0.78174999999999994</v>
      </c>
      <c r="F8705">
        <v>0.95665</v>
      </c>
      <c r="G8705">
        <v>0.41465000000000002</v>
      </c>
      <c r="H8705">
        <v>0.40144999999999997</v>
      </c>
      <c r="I8705">
        <v>0.14815</v>
      </c>
      <c r="J8705">
        <v>0.50634999999999997</v>
      </c>
      <c r="K8705">
        <v>0.42115000000000002</v>
      </c>
      <c r="L8705">
        <v>0.59155000000000002</v>
      </c>
    </row>
    <row r="8706" spans="1:12" x14ac:dyDescent="0.3">
      <c r="A8706">
        <v>8705</v>
      </c>
      <c r="B8706">
        <v>0.87044999999999995</v>
      </c>
      <c r="C8706">
        <v>7.485E-2</v>
      </c>
      <c r="D8706">
        <v>3.8150000000000003E-2</v>
      </c>
      <c r="E8706">
        <v>0.69525000000000003</v>
      </c>
      <c r="F8706">
        <v>0.45405000000000001</v>
      </c>
      <c r="G8706">
        <v>0.44655</v>
      </c>
      <c r="H8706">
        <v>0.35335</v>
      </c>
      <c r="I8706">
        <v>9.4049999999999995E-2</v>
      </c>
      <c r="J8706">
        <v>0.84075</v>
      </c>
      <c r="K8706">
        <v>2.6450000000000001E-2</v>
      </c>
      <c r="L8706">
        <v>0.69974999999999998</v>
      </c>
    </row>
    <row r="8707" spans="1:12" x14ac:dyDescent="0.3">
      <c r="A8707">
        <v>8706</v>
      </c>
      <c r="B8707">
        <v>0.87055000000000005</v>
      </c>
      <c r="C8707">
        <v>0.42104999999999998</v>
      </c>
      <c r="D8707">
        <v>0.45845000000000002</v>
      </c>
      <c r="E8707">
        <v>0.83255000000000001</v>
      </c>
      <c r="F8707">
        <v>0.83884999999999998</v>
      </c>
      <c r="G8707">
        <v>0.86165000000000003</v>
      </c>
      <c r="H8707">
        <v>0.77395000000000003</v>
      </c>
      <c r="I8707">
        <v>0.59345000000000003</v>
      </c>
      <c r="J8707">
        <v>0.41015000000000001</v>
      </c>
      <c r="K8707">
        <v>0.78374999999999995</v>
      </c>
      <c r="L8707">
        <v>0.86324999999999996</v>
      </c>
    </row>
    <row r="8708" spans="1:12" x14ac:dyDescent="0.3">
      <c r="A8708">
        <v>8707</v>
      </c>
      <c r="B8708">
        <v>0.87065000000000003</v>
      </c>
      <c r="C8708">
        <v>0.94194999999999995</v>
      </c>
      <c r="D8708">
        <v>3.1949999999999999E-2</v>
      </c>
      <c r="E8708">
        <v>0.83984999999999999</v>
      </c>
      <c r="F8708">
        <v>0.28215000000000001</v>
      </c>
      <c r="G8708">
        <v>0.40255000000000002</v>
      </c>
      <c r="H8708">
        <v>0.38255</v>
      </c>
      <c r="I8708">
        <v>0.82615000000000005</v>
      </c>
      <c r="J8708">
        <v>0.16794999999999999</v>
      </c>
      <c r="K8708">
        <v>0.34105000000000002</v>
      </c>
      <c r="L8708">
        <v>0.78374999999999995</v>
      </c>
    </row>
    <row r="8709" spans="1:12" x14ac:dyDescent="0.3">
      <c r="A8709">
        <v>8708</v>
      </c>
      <c r="B8709">
        <v>0.87075000000000002</v>
      </c>
      <c r="C8709">
        <v>0.93794999999999995</v>
      </c>
      <c r="D8709">
        <v>0.44145000000000001</v>
      </c>
      <c r="E8709">
        <v>0.21415000000000001</v>
      </c>
      <c r="F8709">
        <v>0.52524999999999999</v>
      </c>
      <c r="G8709">
        <v>0.72314999999999996</v>
      </c>
      <c r="H8709">
        <v>9.4149999999999998E-2</v>
      </c>
      <c r="I8709">
        <v>0.51834999999999998</v>
      </c>
      <c r="J8709">
        <v>0.21354999999999999</v>
      </c>
      <c r="K8709">
        <v>0.49395</v>
      </c>
      <c r="L8709">
        <v>0.94135000000000002</v>
      </c>
    </row>
    <row r="8710" spans="1:12" x14ac:dyDescent="0.3">
      <c r="A8710">
        <v>8709</v>
      </c>
      <c r="B8710">
        <v>0.87085000000000001</v>
      </c>
      <c r="C8710">
        <v>0.21535000000000001</v>
      </c>
      <c r="D8710">
        <v>0.25285000000000002</v>
      </c>
      <c r="E8710">
        <v>0.46334999999999998</v>
      </c>
      <c r="F8710">
        <v>0.69835000000000003</v>
      </c>
      <c r="G8710">
        <v>0.43635000000000002</v>
      </c>
      <c r="H8710">
        <v>0.72565000000000002</v>
      </c>
      <c r="I8710">
        <v>0.23014999999999999</v>
      </c>
      <c r="J8710">
        <v>0.22595000000000001</v>
      </c>
      <c r="K8710">
        <v>0.32274999999999998</v>
      </c>
      <c r="L8710">
        <v>0.13285</v>
      </c>
    </row>
    <row r="8711" spans="1:12" x14ac:dyDescent="0.3">
      <c r="A8711">
        <v>8710</v>
      </c>
      <c r="B8711">
        <v>0.87095</v>
      </c>
      <c r="C8711">
        <v>0.85235000000000005</v>
      </c>
      <c r="D8711">
        <v>0.48315000000000002</v>
      </c>
      <c r="E8711">
        <v>0.77505000000000002</v>
      </c>
      <c r="F8711">
        <v>0.26595000000000002</v>
      </c>
      <c r="G8711">
        <v>0.27544999999999997</v>
      </c>
      <c r="H8711">
        <v>0.35194999999999999</v>
      </c>
      <c r="I8711">
        <v>0.68745000000000001</v>
      </c>
      <c r="J8711">
        <v>0.78985000000000005</v>
      </c>
      <c r="K8711">
        <v>8.0250000000000002E-2</v>
      </c>
      <c r="L8711">
        <v>0.88185000000000002</v>
      </c>
    </row>
    <row r="8712" spans="1:12" x14ac:dyDescent="0.3">
      <c r="A8712">
        <v>8711</v>
      </c>
      <c r="B8712">
        <v>0.87104999999999999</v>
      </c>
      <c r="C8712">
        <v>0.18215000000000001</v>
      </c>
      <c r="D8712">
        <v>5.0049999999999997E-2</v>
      </c>
      <c r="E8712">
        <v>0.53305000000000002</v>
      </c>
      <c r="F8712">
        <v>0.99414999999999998</v>
      </c>
      <c r="G8712">
        <v>0.89205000000000001</v>
      </c>
      <c r="H8712">
        <v>0.59604999999999997</v>
      </c>
      <c r="I8712">
        <v>0.54715000000000003</v>
      </c>
      <c r="J8712">
        <v>0.83374999999999999</v>
      </c>
      <c r="K8712">
        <v>0.45184999999999997</v>
      </c>
      <c r="L8712">
        <v>0.82304999999999995</v>
      </c>
    </row>
    <row r="8713" spans="1:12" x14ac:dyDescent="0.3">
      <c r="A8713">
        <v>8712</v>
      </c>
      <c r="B8713">
        <v>0.87114999999999998</v>
      </c>
      <c r="C8713">
        <v>0.21765000000000001</v>
      </c>
      <c r="D8713">
        <v>0.31085000000000002</v>
      </c>
      <c r="E8713">
        <v>0.65334999999999999</v>
      </c>
      <c r="F8713">
        <v>0.18595</v>
      </c>
      <c r="G8713">
        <v>0.22284999999999999</v>
      </c>
      <c r="H8713">
        <v>8.5650000000000004E-2</v>
      </c>
      <c r="I8713">
        <v>0.88275000000000003</v>
      </c>
      <c r="J8713">
        <v>0.96935000000000004</v>
      </c>
      <c r="K8713">
        <v>0.38105</v>
      </c>
      <c r="L8713">
        <v>5.6349999999999997E-2</v>
      </c>
    </row>
    <row r="8714" spans="1:12" x14ac:dyDescent="0.3">
      <c r="A8714">
        <v>8713</v>
      </c>
      <c r="B8714">
        <v>0.87124999999999997</v>
      </c>
      <c r="C8714">
        <v>0.76205000000000001</v>
      </c>
      <c r="D8714">
        <v>0.57155</v>
      </c>
      <c r="E8714">
        <v>0.67135</v>
      </c>
      <c r="F8714">
        <v>0.81054999999999999</v>
      </c>
      <c r="G8714">
        <v>0.97624999999999995</v>
      </c>
      <c r="H8714">
        <v>0.27715000000000001</v>
      </c>
      <c r="I8714">
        <v>0.71535000000000004</v>
      </c>
      <c r="J8714">
        <v>0.14015</v>
      </c>
      <c r="K8714">
        <v>1.1050000000000001E-2</v>
      </c>
      <c r="L8714">
        <v>0.23945</v>
      </c>
    </row>
    <row r="8715" spans="1:12" x14ac:dyDescent="0.3">
      <c r="A8715">
        <v>8714</v>
      </c>
      <c r="B8715">
        <v>0.87134999999999996</v>
      </c>
      <c r="C8715">
        <v>0.91215000000000002</v>
      </c>
      <c r="D8715">
        <v>0.77834999999999999</v>
      </c>
      <c r="E8715">
        <v>0.88365000000000005</v>
      </c>
      <c r="F8715">
        <v>0.66125</v>
      </c>
      <c r="G8715">
        <v>0.33595000000000003</v>
      </c>
      <c r="H8715">
        <v>0.53325</v>
      </c>
      <c r="I8715">
        <v>0.66984999999999995</v>
      </c>
      <c r="J8715">
        <v>0.63714999999999999</v>
      </c>
      <c r="K8715">
        <v>0.20685000000000001</v>
      </c>
      <c r="L8715">
        <v>0.77124999999999999</v>
      </c>
    </row>
    <row r="8716" spans="1:12" x14ac:dyDescent="0.3">
      <c r="A8716">
        <v>8715</v>
      </c>
      <c r="B8716">
        <v>0.87144999999999995</v>
      </c>
      <c r="C8716">
        <v>0.88805000000000001</v>
      </c>
      <c r="D8716">
        <v>0.42404999999999998</v>
      </c>
      <c r="E8716">
        <v>0.49604999999999999</v>
      </c>
      <c r="F8716">
        <v>0.62024999999999997</v>
      </c>
      <c r="G8716">
        <v>2.7949999999999999E-2</v>
      </c>
      <c r="H8716">
        <v>0.74814999999999998</v>
      </c>
      <c r="I8716">
        <v>0.43845000000000001</v>
      </c>
      <c r="J8716">
        <v>0.19064999999999999</v>
      </c>
      <c r="K8716">
        <v>0.40344999999999998</v>
      </c>
      <c r="L8716">
        <v>0.89644999999999997</v>
      </c>
    </row>
    <row r="8717" spans="1:12" x14ac:dyDescent="0.3">
      <c r="A8717">
        <v>8716</v>
      </c>
      <c r="B8717">
        <v>0.87155000000000005</v>
      </c>
      <c r="C8717">
        <v>0.43804999999999999</v>
      </c>
      <c r="D8717">
        <v>0.51954999999999996</v>
      </c>
      <c r="E8717">
        <v>0.71114999999999995</v>
      </c>
      <c r="F8717">
        <v>0.28794999999999998</v>
      </c>
      <c r="G8717">
        <v>9.8449999999999996E-2</v>
      </c>
      <c r="H8717">
        <v>0.78334999999999999</v>
      </c>
      <c r="I8717">
        <v>0.44445000000000001</v>
      </c>
      <c r="J8717">
        <v>0.78634999999999999</v>
      </c>
      <c r="K8717">
        <v>0.91295000000000004</v>
      </c>
      <c r="L8717">
        <v>0.42104999999999998</v>
      </c>
    </row>
    <row r="8718" spans="1:12" x14ac:dyDescent="0.3">
      <c r="A8718">
        <v>8717</v>
      </c>
      <c r="B8718">
        <v>0.87165000000000004</v>
      </c>
      <c r="C8718">
        <v>0.37454999999999999</v>
      </c>
      <c r="D8718">
        <v>0.61155000000000004</v>
      </c>
      <c r="E8718">
        <v>0.81884999999999997</v>
      </c>
      <c r="F8718">
        <v>0.24904999999999999</v>
      </c>
      <c r="G8718">
        <v>0.80315000000000003</v>
      </c>
      <c r="H8718">
        <v>0.83714999999999995</v>
      </c>
      <c r="I8718">
        <v>0.64054999999999995</v>
      </c>
      <c r="J8718">
        <v>0.36775000000000002</v>
      </c>
      <c r="K8718">
        <v>0.92254999999999998</v>
      </c>
      <c r="L8718">
        <v>0.35785</v>
      </c>
    </row>
    <row r="8719" spans="1:12" x14ac:dyDescent="0.3">
      <c r="A8719">
        <v>8718</v>
      </c>
      <c r="B8719">
        <v>0.87175000000000002</v>
      </c>
      <c r="C8719">
        <v>0.78244999999999998</v>
      </c>
      <c r="D8719">
        <v>0.94525000000000003</v>
      </c>
      <c r="E8719">
        <v>0.68184999999999996</v>
      </c>
      <c r="F8719">
        <v>0.24185000000000001</v>
      </c>
      <c r="G8719">
        <v>8.4250000000000005E-2</v>
      </c>
      <c r="H8719">
        <v>0.97785</v>
      </c>
      <c r="I8719">
        <v>0.82304999999999995</v>
      </c>
      <c r="J8719">
        <v>2.2249999999999999E-2</v>
      </c>
      <c r="K8719">
        <v>0.53115000000000001</v>
      </c>
      <c r="L8719">
        <v>0.63365000000000005</v>
      </c>
    </row>
    <row r="8720" spans="1:12" x14ac:dyDescent="0.3">
      <c r="A8720">
        <v>8719</v>
      </c>
      <c r="B8720">
        <v>0.87185000000000001</v>
      </c>
      <c r="C8720">
        <v>0.26974999999999999</v>
      </c>
      <c r="D8720">
        <v>0.98114999999999997</v>
      </c>
      <c r="E8720">
        <v>0.91015000000000001</v>
      </c>
      <c r="F8720">
        <v>0.94664999999999999</v>
      </c>
      <c r="G8720">
        <v>0.74175000000000002</v>
      </c>
      <c r="H8720">
        <v>0.53054999999999997</v>
      </c>
      <c r="I8720">
        <v>0.91754999999999998</v>
      </c>
      <c r="J8720">
        <v>0.20415</v>
      </c>
      <c r="K8720">
        <v>0.30275000000000002</v>
      </c>
      <c r="L8720">
        <v>0.69474999999999998</v>
      </c>
    </row>
    <row r="8721" spans="1:12" x14ac:dyDescent="0.3">
      <c r="A8721">
        <v>8720</v>
      </c>
      <c r="B8721">
        <v>0.87195</v>
      </c>
      <c r="C8721">
        <v>0.30754999999999999</v>
      </c>
      <c r="D8721">
        <v>0.99004999999999999</v>
      </c>
      <c r="E8721">
        <v>0.33545000000000003</v>
      </c>
      <c r="F8721">
        <v>0.97435000000000005</v>
      </c>
      <c r="G8721">
        <v>0.33615</v>
      </c>
      <c r="H8721">
        <v>0.15595000000000001</v>
      </c>
      <c r="I8721">
        <v>0.24804999999999999</v>
      </c>
      <c r="J8721">
        <v>0.23285</v>
      </c>
      <c r="K8721">
        <v>0.61134999999999995</v>
      </c>
      <c r="L8721">
        <v>0.93074999999999997</v>
      </c>
    </row>
    <row r="8722" spans="1:12" x14ac:dyDescent="0.3">
      <c r="A8722">
        <v>8721</v>
      </c>
      <c r="B8722">
        <v>0.87204999999999999</v>
      </c>
      <c r="C8722">
        <v>0.27074999999999999</v>
      </c>
      <c r="D8722">
        <v>0.54344999999999999</v>
      </c>
      <c r="E8722">
        <v>0.56945000000000001</v>
      </c>
      <c r="F8722">
        <v>0.29185</v>
      </c>
      <c r="G8722">
        <v>0.64324999999999999</v>
      </c>
      <c r="H8722">
        <v>0.36595</v>
      </c>
      <c r="I8722">
        <v>0.23965</v>
      </c>
      <c r="J8722">
        <v>0.94005000000000005</v>
      </c>
      <c r="K8722">
        <v>0.11055</v>
      </c>
      <c r="L8722">
        <v>0.22635</v>
      </c>
    </row>
    <row r="8723" spans="1:12" x14ac:dyDescent="0.3">
      <c r="A8723">
        <v>8722</v>
      </c>
      <c r="B8723">
        <v>0.87214999999999998</v>
      </c>
      <c r="C8723">
        <v>6.7449999999999996E-2</v>
      </c>
      <c r="D8723">
        <v>0.72155000000000002</v>
      </c>
      <c r="E8723">
        <v>0.84184999999999999</v>
      </c>
      <c r="F8723">
        <v>0.34265000000000001</v>
      </c>
      <c r="G8723">
        <v>0.99355000000000004</v>
      </c>
      <c r="H8723">
        <v>0.42745</v>
      </c>
      <c r="I8723">
        <v>0.10675</v>
      </c>
      <c r="J8723">
        <v>0.66515000000000002</v>
      </c>
      <c r="K8723">
        <v>9.1950000000000004E-2</v>
      </c>
      <c r="L8723">
        <v>0.98945000000000005</v>
      </c>
    </row>
    <row r="8724" spans="1:12" x14ac:dyDescent="0.3">
      <c r="A8724">
        <v>8723</v>
      </c>
      <c r="B8724">
        <v>0.87224999999999997</v>
      </c>
      <c r="C8724">
        <v>0.67674999999999996</v>
      </c>
      <c r="D8724">
        <v>0.93605000000000005</v>
      </c>
      <c r="E8724">
        <v>0.43585000000000002</v>
      </c>
      <c r="F8724">
        <v>0.31405</v>
      </c>
      <c r="G8724">
        <v>0.59704999999999997</v>
      </c>
      <c r="H8724">
        <v>0.47265000000000001</v>
      </c>
      <c r="I8724">
        <v>0.95725000000000005</v>
      </c>
      <c r="J8724">
        <v>3.2550000000000003E-2</v>
      </c>
      <c r="K8724">
        <v>0.54574999999999996</v>
      </c>
      <c r="L8724">
        <v>0.58765000000000001</v>
      </c>
    </row>
    <row r="8725" spans="1:12" x14ac:dyDescent="0.3">
      <c r="A8725">
        <v>8724</v>
      </c>
      <c r="B8725">
        <v>0.87234999999999996</v>
      </c>
      <c r="C8725">
        <v>6.9849999999999995E-2</v>
      </c>
      <c r="D8725">
        <v>0.27584999999999998</v>
      </c>
      <c r="E8725">
        <v>0.36404999999999998</v>
      </c>
      <c r="F8725">
        <v>0.71274999999999999</v>
      </c>
      <c r="G8725">
        <v>0.10435</v>
      </c>
      <c r="H8725">
        <v>0.60235000000000005</v>
      </c>
      <c r="I8725">
        <v>2.7499999999999998E-3</v>
      </c>
      <c r="J8725">
        <v>0.16535</v>
      </c>
      <c r="K8725">
        <v>0.34694999999999998</v>
      </c>
      <c r="L8725">
        <v>0.44414999999999999</v>
      </c>
    </row>
    <row r="8726" spans="1:12" x14ac:dyDescent="0.3">
      <c r="A8726">
        <v>8725</v>
      </c>
      <c r="B8726">
        <v>0.87244999999999995</v>
      </c>
      <c r="C8726">
        <v>0.73645000000000005</v>
      </c>
      <c r="D8726">
        <v>0.96084999999999998</v>
      </c>
      <c r="E8726">
        <v>0.70745000000000002</v>
      </c>
      <c r="F8726">
        <v>0.60594999999999999</v>
      </c>
      <c r="G8726">
        <v>0.46515000000000001</v>
      </c>
      <c r="H8726">
        <v>0.62014999999999998</v>
      </c>
      <c r="I8726">
        <v>0.90264999999999995</v>
      </c>
      <c r="J8726">
        <v>0.25345000000000001</v>
      </c>
      <c r="K8726">
        <v>0.86585000000000001</v>
      </c>
      <c r="L8726">
        <v>0.14535000000000001</v>
      </c>
    </row>
    <row r="8727" spans="1:12" x14ac:dyDescent="0.3">
      <c r="A8727">
        <v>8726</v>
      </c>
      <c r="B8727">
        <v>0.87255000000000005</v>
      </c>
      <c r="C8727">
        <v>0.40634999999999999</v>
      </c>
      <c r="D8727">
        <v>0.81925000000000003</v>
      </c>
      <c r="E8727">
        <v>0.76395000000000002</v>
      </c>
      <c r="F8727">
        <v>0.77334999999999998</v>
      </c>
      <c r="G8727">
        <v>0.70145000000000002</v>
      </c>
      <c r="H8727">
        <v>0.31835000000000002</v>
      </c>
      <c r="I8727">
        <v>0.43345</v>
      </c>
      <c r="J8727">
        <v>0.72675000000000001</v>
      </c>
      <c r="K8727">
        <v>1.525E-2</v>
      </c>
      <c r="L8727">
        <v>0.55815000000000003</v>
      </c>
    </row>
    <row r="8728" spans="1:12" x14ac:dyDescent="0.3">
      <c r="A8728">
        <v>8727</v>
      </c>
      <c r="B8728">
        <v>0.87265000000000004</v>
      </c>
      <c r="C8728">
        <v>0.64015</v>
      </c>
      <c r="D8728">
        <v>7.1349999999999997E-2</v>
      </c>
      <c r="E8728">
        <v>0.39465</v>
      </c>
      <c r="F8728">
        <v>0.63805000000000001</v>
      </c>
      <c r="G8728">
        <v>0.14615</v>
      </c>
      <c r="H8728">
        <v>0.67415000000000003</v>
      </c>
      <c r="I8728">
        <v>0.34584999999999999</v>
      </c>
      <c r="J8728">
        <v>0.55874999999999997</v>
      </c>
      <c r="K8728">
        <v>0.49145</v>
      </c>
      <c r="L8728">
        <v>0.96274999999999999</v>
      </c>
    </row>
    <row r="8729" spans="1:12" x14ac:dyDescent="0.3">
      <c r="A8729">
        <v>8728</v>
      </c>
      <c r="B8729">
        <v>0.87275000000000003</v>
      </c>
      <c r="C8729">
        <v>0.98775000000000002</v>
      </c>
      <c r="D8729">
        <v>0.55535000000000001</v>
      </c>
      <c r="E8729">
        <v>0.58455000000000001</v>
      </c>
      <c r="F8729">
        <v>0.32085000000000002</v>
      </c>
      <c r="G8729">
        <v>0.71694999999999998</v>
      </c>
      <c r="H8729">
        <v>0.78085000000000004</v>
      </c>
      <c r="I8729">
        <v>0.56394999999999995</v>
      </c>
      <c r="J8729">
        <v>0.54335</v>
      </c>
      <c r="K8729">
        <v>0.72785</v>
      </c>
      <c r="L8729">
        <v>0.20225000000000001</v>
      </c>
    </row>
    <row r="8730" spans="1:12" x14ac:dyDescent="0.3">
      <c r="A8730">
        <v>8729</v>
      </c>
      <c r="B8730">
        <v>0.87285000000000001</v>
      </c>
      <c r="C8730">
        <v>0.25655</v>
      </c>
      <c r="D8730">
        <v>0.95904999999999996</v>
      </c>
      <c r="E8730">
        <v>0.13464999999999999</v>
      </c>
      <c r="F8730">
        <v>0.39195000000000002</v>
      </c>
      <c r="G8730">
        <v>0.13675000000000001</v>
      </c>
      <c r="H8730">
        <v>0.25885000000000002</v>
      </c>
      <c r="I8730">
        <v>0.79715000000000003</v>
      </c>
      <c r="J8730">
        <v>0.50234999999999996</v>
      </c>
      <c r="K8730">
        <v>0.30575000000000002</v>
      </c>
      <c r="L8730">
        <v>0.22364999999999999</v>
      </c>
    </row>
    <row r="8731" spans="1:12" x14ac:dyDescent="0.3">
      <c r="A8731">
        <v>8730</v>
      </c>
      <c r="B8731">
        <v>0.87295</v>
      </c>
      <c r="C8731">
        <v>0.27174999999999999</v>
      </c>
      <c r="D8731">
        <v>0.29704999999999998</v>
      </c>
      <c r="E8731">
        <v>0.67974999999999997</v>
      </c>
      <c r="F8731">
        <v>0.91325000000000001</v>
      </c>
      <c r="G8731">
        <v>0.20155000000000001</v>
      </c>
      <c r="H8731">
        <v>0.97594999999999998</v>
      </c>
      <c r="I8731">
        <v>0.31885000000000002</v>
      </c>
      <c r="J8731">
        <v>0.43395</v>
      </c>
      <c r="K8731">
        <v>0.95355000000000001</v>
      </c>
      <c r="L8731">
        <v>0.83835000000000004</v>
      </c>
    </row>
    <row r="8732" spans="1:12" x14ac:dyDescent="0.3">
      <c r="A8732">
        <v>8731</v>
      </c>
      <c r="B8732">
        <v>0.87304999999999999</v>
      </c>
      <c r="C8732">
        <v>0.70104999999999995</v>
      </c>
      <c r="D8732">
        <v>9.1749999999999998E-2</v>
      </c>
      <c r="E8732">
        <v>0.59514999999999996</v>
      </c>
      <c r="F8732">
        <v>0.19925000000000001</v>
      </c>
      <c r="G8732">
        <v>0.50224999999999997</v>
      </c>
      <c r="H8732">
        <v>0.55815000000000003</v>
      </c>
      <c r="I8732">
        <v>0.21834999999999999</v>
      </c>
      <c r="J8732">
        <v>0.14545</v>
      </c>
      <c r="K8732">
        <v>0.98424999999999996</v>
      </c>
      <c r="L8732">
        <v>0.76515</v>
      </c>
    </row>
    <row r="8733" spans="1:12" x14ac:dyDescent="0.3">
      <c r="A8733">
        <v>8732</v>
      </c>
      <c r="B8733">
        <v>0.87314999999999998</v>
      </c>
      <c r="C8733">
        <v>0.60175000000000001</v>
      </c>
      <c r="D8733">
        <v>0.29815000000000003</v>
      </c>
      <c r="E8733">
        <v>7.8149999999999997E-2</v>
      </c>
      <c r="F8733">
        <v>0.35675000000000001</v>
      </c>
      <c r="G8733">
        <v>0.89005000000000001</v>
      </c>
      <c r="H8733">
        <v>1.25E-3</v>
      </c>
      <c r="I8733">
        <v>0.46865000000000001</v>
      </c>
      <c r="J8733">
        <v>9.2149999999999996E-2</v>
      </c>
      <c r="K8733">
        <v>0.21904999999999999</v>
      </c>
      <c r="L8733">
        <v>0.58584999999999998</v>
      </c>
    </row>
    <row r="8734" spans="1:12" x14ac:dyDescent="0.3">
      <c r="A8734">
        <v>8733</v>
      </c>
      <c r="B8734">
        <v>0.87324999999999997</v>
      </c>
      <c r="C8734">
        <v>0.18804999999999999</v>
      </c>
      <c r="D8734">
        <v>0.54435</v>
      </c>
      <c r="E8734">
        <v>0.85594999999999999</v>
      </c>
      <c r="F8734">
        <v>0.86014999999999997</v>
      </c>
      <c r="G8734">
        <v>0.35265000000000002</v>
      </c>
      <c r="H8734">
        <v>0.73004999999999998</v>
      </c>
      <c r="I8734">
        <v>0.92654999999999998</v>
      </c>
      <c r="J8734">
        <v>0.10675</v>
      </c>
      <c r="K8734">
        <v>0.69115000000000004</v>
      </c>
      <c r="L8734">
        <v>0.77375000000000005</v>
      </c>
    </row>
    <row r="8735" spans="1:12" x14ac:dyDescent="0.3">
      <c r="A8735">
        <v>8734</v>
      </c>
      <c r="B8735">
        <v>0.87334999999999996</v>
      </c>
      <c r="C8735">
        <v>0.70894999999999997</v>
      </c>
      <c r="D8735">
        <v>0.85204999999999997</v>
      </c>
      <c r="E8735">
        <v>0.66134999999999999</v>
      </c>
      <c r="F8735">
        <v>1.3350000000000001E-2</v>
      </c>
      <c r="G8735">
        <v>0.43964999999999999</v>
      </c>
      <c r="H8735">
        <v>0.25974999999999998</v>
      </c>
      <c r="I8735">
        <v>0.28255000000000002</v>
      </c>
      <c r="J8735">
        <v>0.98865000000000003</v>
      </c>
      <c r="K8735">
        <v>0.71484999999999999</v>
      </c>
      <c r="L8735">
        <v>0.68084999999999996</v>
      </c>
    </row>
    <row r="8736" spans="1:12" x14ac:dyDescent="0.3">
      <c r="A8736">
        <v>8735</v>
      </c>
      <c r="B8736">
        <v>0.87344999999999995</v>
      </c>
      <c r="C8736">
        <v>0.92235</v>
      </c>
      <c r="D8736">
        <v>0.98704999999999998</v>
      </c>
      <c r="E8736">
        <v>0.73134999999999994</v>
      </c>
      <c r="F8736">
        <v>0.43254999999999999</v>
      </c>
      <c r="G8736">
        <v>0.37195</v>
      </c>
      <c r="H8736">
        <v>0.82584999999999997</v>
      </c>
      <c r="I8736">
        <v>0.83214999999999995</v>
      </c>
      <c r="J8736">
        <v>3.9149999999999997E-2</v>
      </c>
      <c r="K8736">
        <v>0.25405</v>
      </c>
      <c r="L8736">
        <v>0.70394999999999996</v>
      </c>
    </row>
    <row r="8737" spans="1:12" x14ac:dyDescent="0.3">
      <c r="A8737">
        <v>8736</v>
      </c>
      <c r="B8737">
        <v>0.87355000000000005</v>
      </c>
      <c r="C8737">
        <v>0.23544999999999999</v>
      </c>
      <c r="D8737">
        <v>0.34515000000000001</v>
      </c>
      <c r="E8737">
        <v>0.65825</v>
      </c>
      <c r="F8737">
        <v>0.94815000000000005</v>
      </c>
      <c r="G8737">
        <v>0.54835</v>
      </c>
      <c r="H8737">
        <v>0.23624999999999999</v>
      </c>
      <c r="I8737">
        <v>0.52915000000000001</v>
      </c>
      <c r="J8737">
        <v>4.6449999999999998E-2</v>
      </c>
      <c r="K8737">
        <v>0.27805000000000002</v>
      </c>
      <c r="L8737">
        <v>0.80905000000000005</v>
      </c>
    </row>
    <row r="8738" spans="1:12" x14ac:dyDescent="0.3">
      <c r="A8738">
        <v>8737</v>
      </c>
      <c r="B8738">
        <v>0.87365000000000004</v>
      </c>
      <c r="C8738">
        <v>0.96775</v>
      </c>
      <c r="D8738">
        <v>0.71425000000000005</v>
      </c>
      <c r="E8738">
        <v>0.13605</v>
      </c>
      <c r="F8738">
        <v>0.77524999999999999</v>
      </c>
      <c r="G8738">
        <v>0.64195000000000002</v>
      </c>
      <c r="H8738">
        <v>0.95284999999999997</v>
      </c>
      <c r="I8738">
        <v>0.32984999999999998</v>
      </c>
      <c r="J8738">
        <v>0.94894999999999996</v>
      </c>
      <c r="K8738">
        <v>0.88144999999999996</v>
      </c>
      <c r="L8738">
        <v>0.25185000000000002</v>
      </c>
    </row>
    <row r="8739" spans="1:12" x14ac:dyDescent="0.3">
      <c r="A8739">
        <v>8738</v>
      </c>
      <c r="B8739">
        <v>0.87375000000000003</v>
      </c>
      <c r="C8739">
        <v>0.71845000000000003</v>
      </c>
      <c r="D8739">
        <v>0.71255000000000002</v>
      </c>
      <c r="E8739">
        <v>0.11194999999999999</v>
      </c>
      <c r="F8739">
        <v>0.52634999999999998</v>
      </c>
      <c r="G8739">
        <v>3.2649999999999998E-2</v>
      </c>
      <c r="H8739">
        <v>0.85604999999999998</v>
      </c>
      <c r="I8739">
        <v>0.68694999999999995</v>
      </c>
      <c r="J8739">
        <v>0.24575</v>
      </c>
      <c r="K8739">
        <v>0.48995</v>
      </c>
      <c r="L8739">
        <v>0.41155000000000003</v>
      </c>
    </row>
    <row r="8740" spans="1:12" x14ac:dyDescent="0.3">
      <c r="A8740">
        <v>8739</v>
      </c>
      <c r="B8740">
        <v>0.87385000000000002</v>
      </c>
      <c r="C8740">
        <v>0.17945</v>
      </c>
      <c r="D8740">
        <v>0.82574999999999998</v>
      </c>
      <c r="E8740">
        <v>0.99785000000000001</v>
      </c>
      <c r="F8740">
        <v>0.32555000000000001</v>
      </c>
      <c r="G8740">
        <v>0.37314999999999998</v>
      </c>
      <c r="H8740">
        <v>0.85314999999999996</v>
      </c>
      <c r="I8740">
        <v>0.43855</v>
      </c>
      <c r="J8740">
        <v>0.10455</v>
      </c>
      <c r="K8740">
        <v>0.26185000000000003</v>
      </c>
      <c r="L8740">
        <v>5.2500000000000003E-3</v>
      </c>
    </row>
    <row r="8741" spans="1:12" x14ac:dyDescent="0.3">
      <c r="A8741">
        <v>8740</v>
      </c>
      <c r="B8741">
        <v>0.87395</v>
      </c>
      <c r="C8741">
        <v>0.60075000000000001</v>
      </c>
      <c r="D8741">
        <v>0.19284999999999999</v>
      </c>
      <c r="E8741">
        <v>0.26734999999999998</v>
      </c>
      <c r="F8741">
        <v>0.74844999999999995</v>
      </c>
      <c r="G8741">
        <v>0.81755</v>
      </c>
      <c r="H8741">
        <v>0.29104999999999998</v>
      </c>
      <c r="I8741">
        <v>0.45374999999999999</v>
      </c>
      <c r="J8741">
        <v>1.8149999999999999E-2</v>
      </c>
      <c r="K8741">
        <v>0.72135000000000005</v>
      </c>
      <c r="L8741">
        <v>0.40694999999999998</v>
      </c>
    </row>
    <row r="8742" spans="1:12" x14ac:dyDescent="0.3">
      <c r="A8742">
        <v>8741</v>
      </c>
      <c r="B8742">
        <v>0.87404999999999999</v>
      </c>
      <c r="C8742">
        <v>0.86314999999999997</v>
      </c>
      <c r="D8742">
        <v>0.94894999999999996</v>
      </c>
      <c r="E8742">
        <v>0.73545000000000005</v>
      </c>
      <c r="F8742">
        <v>0.15035000000000001</v>
      </c>
      <c r="G8742">
        <v>0.17455000000000001</v>
      </c>
      <c r="H8742">
        <v>0.12285</v>
      </c>
      <c r="I8742">
        <v>0.81555</v>
      </c>
      <c r="J8742">
        <v>0.76444999999999996</v>
      </c>
      <c r="K8742">
        <v>0.55915000000000004</v>
      </c>
      <c r="L8742">
        <v>0.76634999999999998</v>
      </c>
    </row>
    <row r="8743" spans="1:12" x14ac:dyDescent="0.3">
      <c r="A8743">
        <v>8742</v>
      </c>
      <c r="B8743">
        <v>0.87414999999999998</v>
      </c>
      <c r="C8743">
        <v>0.10735</v>
      </c>
      <c r="D8743">
        <v>0.41435</v>
      </c>
      <c r="E8743">
        <v>0.27734999999999999</v>
      </c>
      <c r="F8743">
        <v>0.23135</v>
      </c>
      <c r="G8743">
        <v>0.30414999999999998</v>
      </c>
      <c r="H8743">
        <v>0.83855000000000002</v>
      </c>
      <c r="I8743">
        <v>0.62324999999999997</v>
      </c>
      <c r="J8743">
        <v>0.57794999999999996</v>
      </c>
      <c r="K8743">
        <v>0.66895000000000004</v>
      </c>
      <c r="L8743">
        <v>0.37714999999999999</v>
      </c>
    </row>
    <row r="8744" spans="1:12" x14ac:dyDescent="0.3">
      <c r="A8744">
        <v>8743</v>
      </c>
      <c r="B8744">
        <v>0.87424999999999997</v>
      </c>
      <c r="C8744">
        <v>0.38924999999999998</v>
      </c>
      <c r="D8744">
        <v>0.28784999999999999</v>
      </c>
      <c r="E8744">
        <v>4.6149999999999997E-2</v>
      </c>
      <c r="F8744">
        <v>0.63244999999999996</v>
      </c>
      <c r="G8744">
        <v>0.85894999999999999</v>
      </c>
      <c r="H8744">
        <v>0.87295</v>
      </c>
      <c r="I8744">
        <v>0.36275000000000002</v>
      </c>
      <c r="J8744">
        <v>0.21145</v>
      </c>
      <c r="K8744">
        <v>0.63754999999999995</v>
      </c>
      <c r="L8744">
        <v>0.83155000000000001</v>
      </c>
    </row>
    <row r="8745" spans="1:12" x14ac:dyDescent="0.3">
      <c r="A8745">
        <v>8744</v>
      </c>
      <c r="B8745">
        <v>0.87434999999999996</v>
      </c>
      <c r="C8745">
        <v>0.68874999999999997</v>
      </c>
      <c r="D8745">
        <v>0.25335000000000002</v>
      </c>
      <c r="E8745">
        <v>0.32314999999999999</v>
      </c>
      <c r="F8745">
        <v>0.86524999999999996</v>
      </c>
      <c r="G8745">
        <v>0.62114999999999998</v>
      </c>
      <c r="H8745">
        <v>0.13885</v>
      </c>
      <c r="I8745">
        <v>0.32285000000000003</v>
      </c>
      <c r="J8745">
        <v>0.79664999999999997</v>
      </c>
      <c r="K8745">
        <v>0.72694999999999999</v>
      </c>
      <c r="L8745">
        <v>0.95435000000000003</v>
      </c>
    </row>
    <row r="8746" spans="1:12" x14ac:dyDescent="0.3">
      <c r="A8746">
        <v>8745</v>
      </c>
      <c r="B8746">
        <v>0.87444999999999995</v>
      </c>
      <c r="C8746">
        <v>0.23014999999999999</v>
      </c>
      <c r="D8746">
        <v>0.75195000000000001</v>
      </c>
      <c r="E8746">
        <v>5.185E-2</v>
      </c>
      <c r="F8746">
        <v>0.18865000000000001</v>
      </c>
      <c r="G8746">
        <v>0.56315000000000004</v>
      </c>
      <c r="H8746">
        <v>0.35165000000000002</v>
      </c>
      <c r="I8746">
        <v>0.99785000000000001</v>
      </c>
      <c r="J8746">
        <v>0.64795000000000003</v>
      </c>
      <c r="K8746">
        <v>0.46844999999999998</v>
      </c>
      <c r="L8746">
        <v>0.10015</v>
      </c>
    </row>
    <row r="8747" spans="1:12" x14ac:dyDescent="0.3">
      <c r="A8747">
        <v>8746</v>
      </c>
      <c r="B8747">
        <v>0.87455000000000005</v>
      </c>
      <c r="C8747">
        <v>0.14765</v>
      </c>
      <c r="D8747">
        <v>0.17535000000000001</v>
      </c>
      <c r="E8747">
        <v>3.65E-3</v>
      </c>
      <c r="F8747">
        <v>0.29585</v>
      </c>
      <c r="G8747">
        <v>0.35454999999999998</v>
      </c>
      <c r="H8747">
        <v>0.11144999999999999</v>
      </c>
      <c r="I8747">
        <v>0.94835000000000003</v>
      </c>
      <c r="J8747">
        <v>0.63805000000000001</v>
      </c>
      <c r="K8747">
        <v>0.58555000000000001</v>
      </c>
      <c r="L8747">
        <v>0.94474999999999998</v>
      </c>
    </row>
    <row r="8748" spans="1:12" x14ac:dyDescent="0.3">
      <c r="A8748">
        <v>8747</v>
      </c>
      <c r="B8748">
        <v>0.87465000000000004</v>
      </c>
      <c r="C8748">
        <v>0.90285000000000004</v>
      </c>
      <c r="D8748">
        <v>0.40225</v>
      </c>
      <c r="E8748">
        <v>4.3499999999999997E-3</v>
      </c>
      <c r="F8748">
        <v>0.69945000000000002</v>
      </c>
      <c r="G8748">
        <v>0.71614999999999995</v>
      </c>
      <c r="H8748">
        <v>0.16295000000000001</v>
      </c>
      <c r="I8748">
        <v>0.27684999999999998</v>
      </c>
      <c r="J8748">
        <v>0.69284999999999997</v>
      </c>
      <c r="K8748">
        <v>0.15515000000000001</v>
      </c>
      <c r="L8748">
        <v>0.57374999999999998</v>
      </c>
    </row>
    <row r="8749" spans="1:12" x14ac:dyDescent="0.3">
      <c r="A8749">
        <v>8748</v>
      </c>
      <c r="B8749">
        <v>0.87475000000000003</v>
      </c>
      <c r="C8749">
        <v>0.58165</v>
      </c>
      <c r="D8749">
        <v>0.89324999999999999</v>
      </c>
      <c r="E8749">
        <v>0.71165</v>
      </c>
      <c r="F8749">
        <v>0.25424999999999998</v>
      </c>
      <c r="G8749">
        <v>0.66444999999999999</v>
      </c>
      <c r="H8749">
        <v>0.72114999999999996</v>
      </c>
      <c r="I8749">
        <v>0.98035000000000005</v>
      </c>
      <c r="J8749">
        <v>0.71765000000000001</v>
      </c>
      <c r="K8749">
        <v>8.5050000000000001E-2</v>
      </c>
      <c r="L8749">
        <v>0.46134999999999998</v>
      </c>
    </row>
    <row r="8750" spans="1:12" x14ac:dyDescent="0.3">
      <c r="A8750">
        <v>8749</v>
      </c>
      <c r="B8750">
        <v>0.87485000000000002</v>
      </c>
      <c r="C8750">
        <v>0.98734999999999995</v>
      </c>
      <c r="D8750">
        <v>0.93835000000000002</v>
      </c>
      <c r="E8750">
        <v>0.68754999999999999</v>
      </c>
      <c r="F8750">
        <v>0.39455000000000001</v>
      </c>
      <c r="G8750">
        <v>0.55525000000000002</v>
      </c>
      <c r="H8750">
        <v>0.54535</v>
      </c>
      <c r="I8750">
        <v>0.73694999999999999</v>
      </c>
      <c r="J8750">
        <v>0.64885000000000004</v>
      </c>
      <c r="K8750">
        <v>0.81305000000000005</v>
      </c>
      <c r="L8750">
        <v>0.96245000000000003</v>
      </c>
    </row>
    <row r="8751" spans="1:12" x14ac:dyDescent="0.3">
      <c r="A8751">
        <v>8750</v>
      </c>
      <c r="B8751">
        <v>0.87495000000000001</v>
      </c>
      <c r="C8751">
        <v>0.55305000000000004</v>
      </c>
      <c r="D8751">
        <v>0.36414999999999997</v>
      </c>
      <c r="E8751">
        <v>0.29975000000000002</v>
      </c>
      <c r="F8751">
        <v>0.31635000000000002</v>
      </c>
      <c r="G8751">
        <v>0.15315000000000001</v>
      </c>
      <c r="H8751">
        <v>0.95245000000000002</v>
      </c>
      <c r="I8751">
        <v>1.4449999999999999E-2</v>
      </c>
      <c r="J8751">
        <v>0.53944999999999999</v>
      </c>
      <c r="K8751">
        <v>0.59884999999999999</v>
      </c>
      <c r="L8751">
        <v>0.39965000000000001</v>
      </c>
    </row>
    <row r="8752" spans="1:12" x14ac:dyDescent="0.3">
      <c r="A8752">
        <v>8751</v>
      </c>
      <c r="B8752">
        <v>0.87504999999999999</v>
      </c>
      <c r="C8752">
        <v>0.99175000000000002</v>
      </c>
      <c r="D8752">
        <v>3.6650000000000002E-2</v>
      </c>
      <c r="E8752">
        <v>0.75975000000000004</v>
      </c>
      <c r="F8752">
        <v>0.40934999999999999</v>
      </c>
      <c r="G8752">
        <v>0.38455</v>
      </c>
      <c r="H8752">
        <v>0.53515000000000001</v>
      </c>
      <c r="I8752">
        <v>0.24725</v>
      </c>
      <c r="J8752">
        <v>0.90525</v>
      </c>
      <c r="K8752">
        <v>0.94925000000000004</v>
      </c>
      <c r="L8752">
        <v>5.3650000000000003E-2</v>
      </c>
    </row>
    <row r="8753" spans="1:12" x14ac:dyDescent="0.3">
      <c r="A8753">
        <v>8752</v>
      </c>
      <c r="B8753">
        <v>0.87514999999999998</v>
      </c>
      <c r="C8753">
        <v>0.96084999999999998</v>
      </c>
      <c r="D8753">
        <v>0.69594999999999996</v>
      </c>
      <c r="E8753">
        <v>0.21625</v>
      </c>
      <c r="F8753">
        <v>0.24515000000000001</v>
      </c>
      <c r="G8753">
        <v>0.11515</v>
      </c>
      <c r="H8753">
        <v>0.76244999999999996</v>
      </c>
      <c r="I8753">
        <v>0.12765000000000001</v>
      </c>
      <c r="J8753">
        <v>0.63834999999999997</v>
      </c>
      <c r="K8753">
        <v>0.10015</v>
      </c>
      <c r="L8753">
        <v>0.29604999999999998</v>
      </c>
    </row>
    <row r="8754" spans="1:12" x14ac:dyDescent="0.3">
      <c r="A8754">
        <v>8753</v>
      </c>
      <c r="B8754">
        <v>0.87524999999999997</v>
      </c>
      <c r="C8754">
        <v>0.37064999999999998</v>
      </c>
      <c r="D8754">
        <v>0.31364999999999998</v>
      </c>
      <c r="E8754">
        <v>0.48985000000000001</v>
      </c>
      <c r="F8754">
        <v>0.28025</v>
      </c>
      <c r="G8754">
        <v>0.47615000000000002</v>
      </c>
      <c r="H8754">
        <v>0.56535000000000002</v>
      </c>
      <c r="I8754">
        <v>0.22205</v>
      </c>
      <c r="J8754">
        <v>0.12235</v>
      </c>
      <c r="K8754">
        <v>0.50134999999999996</v>
      </c>
      <c r="L8754">
        <v>0.97714999999999996</v>
      </c>
    </row>
    <row r="8755" spans="1:12" x14ac:dyDescent="0.3">
      <c r="A8755">
        <v>8754</v>
      </c>
      <c r="B8755">
        <v>0.87534999999999996</v>
      </c>
      <c r="C8755">
        <v>0.61604999999999999</v>
      </c>
      <c r="D8755">
        <v>0.68945000000000001</v>
      </c>
      <c r="E8755">
        <v>0.99265000000000003</v>
      </c>
      <c r="F8755">
        <v>0.49864999999999998</v>
      </c>
      <c r="G8755">
        <v>0.68794999999999995</v>
      </c>
      <c r="H8755">
        <v>3.2849999999999997E-2</v>
      </c>
      <c r="I8755">
        <v>0.12295</v>
      </c>
      <c r="J8755">
        <v>0.71204999999999996</v>
      </c>
      <c r="K8755">
        <v>1.115E-2</v>
      </c>
      <c r="L8755">
        <v>0.56684999999999997</v>
      </c>
    </row>
    <row r="8756" spans="1:12" x14ac:dyDescent="0.3">
      <c r="A8756">
        <v>8755</v>
      </c>
      <c r="B8756">
        <v>0.87544999999999995</v>
      </c>
      <c r="C8756">
        <v>0.92044999999999999</v>
      </c>
      <c r="D8756">
        <v>0.48504999999999998</v>
      </c>
      <c r="E8756">
        <v>0.65995000000000004</v>
      </c>
      <c r="F8756">
        <v>0.86565000000000003</v>
      </c>
      <c r="G8756">
        <v>0.25574999999999998</v>
      </c>
      <c r="H8756">
        <v>2.615E-2</v>
      </c>
      <c r="I8756">
        <v>0.95125000000000004</v>
      </c>
      <c r="J8756">
        <v>5.3650000000000003E-2</v>
      </c>
      <c r="K8756">
        <v>0.79605000000000004</v>
      </c>
      <c r="L8756">
        <v>0.27755000000000002</v>
      </c>
    </row>
    <row r="8757" spans="1:12" x14ac:dyDescent="0.3">
      <c r="A8757">
        <v>8756</v>
      </c>
      <c r="B8757">
        <v>0.87555000000000005</v>
      </c>
      <c r="C8757">
        <v>0.14565</v>
      </c>
      <c r="D8757">
        <v>0.53025</v>
      </c>
      <c r="E8757">
        <v>0.59765000000000001</v>
      </c>
      <c r="F8757">
        <v>0.55515000000000003</v>
      </c>
      <c r="G8757">
        <v>0.61485000000000001</v>
      </c>
      <c r="H8757">
        <v>0.79795000000000005</v>
      </c>
      <c r="I8757">
        <v>0.57135000000000002</v>
      </c>
      <c r="J8757">
        <v>0.71575</v>
      </c>
      <c r="K8757">
        <v>0.90844999999999998</v>
      </c>
      <c r="L8757">
        <v>0.37045</v>
      </c>
    </row>
    <row r="8758" spans="1:12" x14ac:dyDescent="0.3">
      <c r="A8758">
        <v>8757</v>
      </c>
      <c r="B8758">
        <v>0.87565000000000004</v>
      </c>
      <c r="C8758">
        <v>0.73755000000000004</v>
      </c>
      <c r="D8758">
        <v>0.36194999999999999</v>
      </c>
      <c r="E8758">
        <v>0.98555000000000004</v>
      </c>
      <c r="F8758">
        <v>0.25235000000000002</v>
      </c>
      <c r="G8758">
        <v>0.90015000000000001</v>
      </c>
      <c r="H8758">
        <v>0.26534999999999997</v>
      </c>
      <c r="I8758">
        <v>0.72994999999999999</v>
      </c>
      <c r="J8758">
        <v>0.90895000000000004</v>
      </c>
      <c r="K8758">
        <v>0.97714999999999996</v>
      </c>
      <c r="L8758">
        <v>7.825E-2</v>
      </c>
    </row>
    <row r="8759" spans="1:12" x14ac:dyDescent="0.3">
      <c r="A8759">
        <v>8758</v>
      </c>
      <c r="B8759">
        <v>0.87575000000000003</v>
      </c>
      <c r="C8759">
        <v>0.88124999999999998</v>
      </c>
      <c r="D8759">
        <v>8.3499999999999998E-3</v>
      </c>
      <c r="E8759">
        <v>0.95584999999999998</v>
      </c>
      <c r="F8759">
        <v>0.43345</v>
      </c>
      <c r="G8759">
        <v>0.55274999999999996</v>
      </c>
      <c r="H8759">
        <v>2.6349999999999998E-2</v>
      </c>
      <c r="I8759">
        <v>0.40694999999999998</v>
      </c>
      <c r="J8759">
        <v>0.29285</v>
      </c>
      <c r="K8759">
        <v>0.40144999999999997</v>
      </c>
      <c r="L8759">
        <v>0.68464999999999998</v>
      </c>
    </row>
    <row r="8760" spans="1:12" x14ac:dyDescent="0.3">
      <c r="A8760">
        <v>8759</v>
      </c>
      <c r="B8760">
        <v>0.87585000000000002</v>
      </c>
      <c r="C8760">
        <v>0.10015</v>
      </c>
      <c r="D8760">
        <v>0.42494999999999999</v>
      </c>
      <c r="E8760">
        <v>4.8849999999999998E-2</v>
      </c>
      <c r="F8760">
        <v>0.50344999999999995</v>
      </c>
      <c r="G8760">
        <v>0.33395000000000002</v>
      </c>
      <c r="H8760">
        <v>0.76754999999999995</v>
      </c>
      <c r="I8760">
        <v>9.3149999999999997E-2</v>
      </c>
      <c r="J8760">
        <v>0.48615000000000003</v>
      </c>
      <c r="K8760">
        <v>0.52785000000000004</v>
      </c>
      <c r="L8760">
        <v>0.70945000000000003</v>
      </c>
    </row>
    <row r="8761" spans="1:12" x14ac:dyDescent="0.3">
      <c r="A8761">
        <v>8760</v>
      </c>
      <c r="B8761">
        <v>0.87595000000000001</v>
      </c>
      <c r="C8761">
        <v>0.19245000000000001</v>
      </c>
      <c r="D8761">
        <v>0.64605000000000001</v>
      </c>
      <c r="E8761">
        <v>7.9549999999999996E-2</v>
      </c>
      <c r="F8761">
        <v>0.89005000000000001</v>
      </c>
      <c r="G8761">
        <v>0.33305000000000001</v>
      </c>
      <c r="H8761">
        <v>0.39874999999999999</v>
      </c>
      <c r="I8761">
        <v>0.31864999999999999</v>
      </c>
      <c r="J8761">
        <v>0.15175</v>
      </c>
      <c r="K8761">
        <v>0.41665000000000002</v>
      </c>
      <c r="L8761">
        <v>0.89285000000000003</v>
      </c>
    </row>
    <row r="8762" spans="1:12" x14ac:dyDescent="0.3">
      <c r="A8762">
        <v>8761</v>
      </c>
      <c r="B8762">
        <v>0.87605</v>
      </c>
      <c r="C8762">
        <v>0.21315000000000001</v>
      </c>
      <c r="D8762">
        <v>0.52644999999999997</v>
      </c>
      <c r="E8762">
        <v>0.47794999999999999</v>
      </c>
      <c r="F8762">
        <v>0.29035</v>
      </c>
      <c r="G8762">
        <v>0.94684999999999997</v>
      </c>
      <c r="H8762">
        <v>0.20524999999999999</v>
      </c>
      <c r="I8762">
        <v>0.87985000000000002</v>
      </c>
      <c r="J8762">
        <v>7.3749999999999996E-2</v>
      </c>
      <c r="K8762">
        <v>0.83714999999999995</v>
      </c>
      <c r="L8762">
        <v>0.20735000000000001</v>
      </c>
    </row>
    <row r="8763" spans="1:12" x14ac:dyDescent="0.3">
      <c r="A8763">
        <v>8762</v>
      </c>
      <c r="B8763">
        <v>0.87614999999999998</v>
      </c>
      <c r="C8763">
        <v>0.87104999999999999</v>
      </c>
      <c r="D8763">
        <v>0.41215000000000002</v>
      </c>
      <c r="E8763">
        <v>0.27384999999999998</v>
      </c>
      <c r="F8763">
        <v>0.63454999999999995</v>
      </c>
      <c r="G8763">
        <v>0.90385000000000004</v>
      </c>
      <c r="H8763">
        <v>3.2499999999999999E-3</v>
      </c>
      <c r="I8763">
        <v>0.58594999999999997</v>
      </c>
      <c r="J8763">
        <v>7.8450000000000006E-2</v>
      </c>
      <c r="K8763">
        <v>0.65495000000000003</v>
      </c>
      <c r="L8763">
        <v>0.39815</v>
      </c>
    </row>
    <row r="8764" spans="1:12" x14ac:dyDescent="0.3">
      <c r="A8764">
        <v>8763</v>
      </c>
      <c r="B8764">
        <v>0.87624999999999997</v>
      </c>
      <c r="C8764">
        <v>6.2500000000000003E-3</v>
      </c>
      <c r="D8764">
        <v>0.18834999999999999</v>
      </c>
      <c r="E8764">
        <v>0.79805000000000004</v>
      </c>
      <c r="F8764">
        <v>0.78154999999999997</v>
      </c>
      <c r="G8764">
        <v>0.78385000000000005</v>
      </c>
      <c r="H8764">
        <v>0.51105</v>
      </c>
      <c r="I8764">
        <v>0.57804999999999995</v>
      </c>
      <c r="J8764">
        <v>0.48185</v>
      </c>
      <c r="K8764">
        <v>0.10505</v>
      </c>
      <c r="L8764">
        <v>0.79115000000000002</v>
      </c>
    </row>
    <row r="8765" spans="1:12" x14ac:dyDescent="0.3">
      <c r="A8765">
        <v>8764</v>
      </c>
      <c r="B8765">
        <v>0.87634999999999996</v>
      </c>
      <c r="C8765">
        <v>0.66185000000000005</v>
      </c>
      <c r="D8765">
        <v>0.15454999999999999</v>
      </c>
      <c r="E8765">
        <v>0.59245000000000003</v>
      </c>
      <c r="F8765">
        <v>0.20305000000000001</v>
      </c>
      <c r="G8765">
        <v>0.82145000000000001</v>
      </c>
      <c r="H8765">
        <v>0.11885</v>
      </c>
      <c r="I8765">
        <v>0.39405000000000001</v>
      </c>
      <c r="J8765">
        <v>9.375E-2</v>
      </c>
      <c r="K8765">
        <v>0.12625</v>
      </c>
      <c r="L8765">
        <v>0.63954999999999995</v>
      </c>
    </row>
    <row r="8766" spans="1:12" x14ac:dyDescent="0.3">
      <c r="A8766">
        <v>8765</v>
      </c>
      <c r="B8766">
        <v>0.87644999999999995</v>
      </c>
      <c r="C8766">
        <v>0.21804999999999999</v>
      </c>
      <c r="D8766">
        <v>0.61614999999999998</v>
      </c>
      <c r="E8766">
        <v>0.75475000000000003</v>
      </c>
      <c r="F8766">
        <v>0.52454999999999996</v>
      </c>
      <c r="G8766">
        <v>0.23644999999999999</v>
      </c>
      <c r="H8766">
        <v>3.9350000000000003E-2</v>
      </c>
      <c r="I8766">
        <v>0.42394999999999999</v>
      </c>
      <c r="J8766">
        <v>0.86485000000000001</v>
      </c>
      <c r="K8766">
        <v>3.075E-2</v>
      </c>
      <c r="L8766">
        <v>0.75985000000000003</v>
      </c>
    </row>
    <row r="8767" spans="1:12" x14ac:dyDescent="0.3">
      <c r="A8767">
        <v>8766</v>
      </c>
      <c r="B8767">
        <v>0.87655000000000005</v>
      </c>
      <c r="C8767">
        <v>0.77095000000000002</v>
      </c>
      <c r="D8767">
        <v>0.64744999999999997</v>
      </c>
      <c r="E8767">
        <v>0.54035</v>
      </c>
      <c r="F8767">
        <v>0.11185</v>
      </c>
      <c r="G8767">
        <v>0.41694999999999999</v>
      </c>
      <c r="H8767">
        <v>0.42764999999999997</v>
      </c>
      <c r="I8767">
        <v>0.50965000000000005</v>
      </c>
      <c r="J8767">
        <v>0.59675</v>
      </c>
      <c r="K8767">
        <v>0.49925000000000003</v>
      </c>
      <c r="L8767">
        <v>0.52775000000000005</v>
      </c>
    </row>
    <row r="8768" spans="1:12" x14ac:dyDescent="0.3">
      <c r="A8768">
        <v>8767</v>
      </c>
      <c r="B8768">
        <v>0.87665000000000004</v>
      </c>
      <c r="C8768">
        <v>0.18775</v>
      </c>
      <c r="D8768">
        <v>9.2649999999999996E-2</v>
      </c>
      <c r="E8768">
        <v>0.96114999999999995</v>
      </c>
      <c r="F8768">
        <v>0.78605000000000003</v>
      </c>
      <c r="G8768">
        <v>0.67564999999999997</v>
      </c>
      <c r="H8768">
        <v>0.98434999999999995</v>
      </c>
      <c r="I8768">
        <v>0.78905000000000003</v>
      </c>
      <c r="J8768">
        <v>0.38574999999999998</v>
      </c>
      <c r="K8768">
        <v>0.73655000000000004</v>
      </c>
      <c r="L8768">
        <v>0.77144999999999997</v>
      </c>
    </row>
    <row r="8769" spans="1:12" x14ac:dyDescent="0.3">
      <c r="A8769">
        <v>8768</v>
      </c>
      <c r="B8769">
        <v>0.87675000000000003</v>
      </c>
      <c r="C8769">
        <v>0.56855</v>
      </c>
      <c r="D8769">
        <v>7.4050000000000005E-2</v>
      </c>
      <c r="E8769">
        <v>0.99744999999999995</v>
      </c>
      <c r="F8769">
        <v>0.61134999999999995</v>
      </c>
      <c r="G8769">
        <v>0.34234999999999999</v>
      </c>
      <c r="H8769">
        <v>0.91515000000000002</v>
      </c>
      <c r="I8769">
        <v>0.21365000000000001</v>
      </c>
      <c r="J8769">
        <v>0.78405000000000002</v>
      </c>
      <c r="K8769">
        <v>0.73035000000000005</v>
      </c>
      <c r="L8769">
        <v>0.77434999999999998</v>
      </c>
    </row>
    <row r="8770" spans="1:12" x14ac:dyDescent="0.3">
      <c r="A8770">
        <v>8769</v>
      </c>
      <c r="B8770">
        <v>0.87685000000000002</v>
      </c>
      <c r="C8770">
        <v>0.74065000000000003</v>
      </c>
      <c r="D8770">
        <v>2.5149999999999999E-2</v>
      </c>
      <c r="E8770">
        <v>0.77405000000000002</v>
      </c>
      <c r="F8770">
        <v>0.86695</v>
      </c>
      <c r="G8770">
        <v>0.93615000000000004</v>
      </c>
      <c r="H8770">
        <v>0.58284999999999998</v>
      </c>
      <c r="I8770">
        <v>0.28684999999999999</v>
      </c>
      <c r="J8770">
        <v>0.50834999999999997</v>
      </c>
      <c r="K8770">
        <v>0.67705000000000004</v>
      </c>
      <c r="L8770">
        <v>0.23385</v>
      </c>
    </row>
    <row r="8771" spans="1:12" x14ac:dyDescent="0.3">
      <c r="A8771">
        <v>8770</v>
      </c>
      <c r="B8771">
        <v>0.87695000000000001</v>
      </c>
      <c r="C8771">
        <v>0.99675000000000002</v>
      </c>
      <c r="D8771">
        <v>0.91054999999999997</v>
      </c>
      <c r="E8771">
        <v>0.58655000000000002</v>
      </c>
      <c r="F8771">
        <v>0.50565000000000004</v>
      </c>
      <c r="G8771">
        <v>0.28284999999999999</v>
      </c>
      <c r="H8771">
        <v>0.17305000000000001</v>
      </c>
      <c r="I8771">
        <v>0.22875000000000001</v>
      </c>
      <c r="J8771">
        <v>0.81384999999999996</v>
      </c>
      <c r="K8771">
        <v>0.32235000000000003</v>
      </c>
      <c r="L8771">
        <v>0.55674999999999997</v>
      </c>
    </row>
    <row r="8772" spans="1:12" x14ac:dyDescent="0.3">
      <c r="A8772">
        <v>8771</v>
      </c>
      <c r="B8772">
        <v>0.87705</v>
      </c>
      <c r="C8772">
        <v>0.49914999999999998</v>
      </c>
      <c r="D8772">
        <v>0.13014999999999999</v>
      </c>
      <c r="E8772">
        <v>9.5850000000000005E-2</v>
      </c>
      <c r="F8772">
        <v>0.11545</v>
      </c>
      <c r="G8772">
        <v>0.11375</v>
      </c>
      <c r="H8772">
        <v>0.27825</v>
      </c>
      <c r="I8772">
        <v>0.72835000000000005</v>
      </c>
      <c r="J8772">
        <v>0.74075000000000002</v>
      </c>
      <c r="K8772">
        <v>0.20855000000000001</v>
      </c>
      <c r="L8772">
        <v>0.60865000000000002</v>
      </c>
    </row>
    <row r="8773" spans="1:12" x14ac:dyDescent="0.3">
      <c r="A8773">
        <v>8772</v>
      </c>
      <c r="B8773">
        <v>0.87714999999999999</v>
      </c>
      <c r="C8773">
        <v>0.22585</v>
      </c>
      <c r="D8773">
        <v>0.67884999999999995</v>
      </c>
      <c r="E8773">
        <v>0.24715000000000001</v>
      </c>
      <c r="F8773">
        <v>0.29454999999999998</v>
      </c>
      <c r="G8773">
        <v>0.23275000000000001</v>
      </c>
      <c r="H8773">
        <v>0.21465000000000001</v>
      </c>
      <c r="I8773">
        <v>0.87875000000000003</v>
      </c>
      <c r="J8773">
        <v>0.55115000000000003</v>
      </c>
      <c r="K8773">
        <v>0.97375</v>
      </c>
      <c r="L8773">
        <v>0.30904999999999999</v>
      </c>
    </row>
    <row r="8774" spans="1:12" x14ac:dyDescent="0.3">
      <c r="A8774">
        <v>8773</v>
      </c>
      <c r="B8774">
        <v>0.87724999999999997</v>
      </c>
      <c r="C8774">
        <v>0.80615000000000003</v>
      </c>
      <c r="D8774">
        <v>0.91385000000000005</v>
      </c>
      <c r="E8774">
        <v>0.14165</v>
      </c>
      <c r="F8774">
        <v>0.51524999999999999</v>
      </c>
      <c r="G8774">
        <v>0.56435000000000002</v>
      </c>
      <c r="H8774">
        <v>0.92164999999999997</v>
      </c>
      <c r="I8774">
        <v>0.99924999999999997</v>
      </c>
      <c r="J8774">
        <v>0.81855</v>
      </c>
      <c r="K8774">
        <v>0.37335000000000002</v>
      </c>
      <c r="L8774">
        <v>0.90685000000000004</v>
      </c>
    </row>
    <row r="8775" spans="1:12" x14ac:dyDescent="0.3">
      <c r="A8775">
        <v>8774</v>
      </c>
      <c r="B8775">
        <v>0.87734999999999996</v>
      </c>
      <c r="C8775">
        <v>0.47275</v>
      </c>
      <c r="D8775">
        <v>0.25495000000000001</v>
      </c>
      <c r="E8775">
        <v>0.14715</v>
      </c>
      <c r="F8775">
        <v>0.33794999999999997</v>
      </c>
      <c r="G8775">
        <v>2.8850000000000001E-2</v>
      </c>
      <c r="H8775">
        <v>0.30895</v>
      </c>
      <c r="I8775">
        <v>0.20524999999999999</v>
      </c>
      <c r="J8775">
        <v>0.90005000000000002</v>
      </c>
      <c r="K8775">
        <v>6.3649999999999998E-2</v>
      </c>
      <c r="L8775">
        <v>0.75834999999999997</v>
      </c>
    </row>
    <row r="8776" spans="1:12" x14ac:dyDescent="0.3">
      <c r="A8776">
        <v>8775</v>
      </c>
      <c r="B8776">
        <v>0.87744999999999995</v>
      </c>
      <c r="C8776">
        <v>0.55845</v>
      </c>
      <c r="D8776">
        <v>0.93095000000000006</v>
      </c>
      <c r="E8776">
        <v>0.54625000000000001</v>
      </c>
      <c r="F8776">
        <v>0.72114999999999996</v>
      </c>
      <c r="G8776">
        <v>8.4650000000000003E-2</v>
      </c>
      <c r="H8776">
        <v>0.22534999999999999</v>
      </c>
      <c r="I8776">
        <v>0.79285000000000005</v>
      </c>
      <c r="J8776">
        <v>0.52944999999999998</v>
      </c>
      <c r="K8776">
        <v>0.63234999999999997</v>
      </c>
      <c r="L8776">
        <v>0.32495000000000002</v>
      </c>
    </row>
    <row r="8777" spans="1:12" x14ac:dyDescent="0.3">
      <c r="A8777">
        <v>8776</v>
      </c>
      <c r="B8777">
        <v>0.87755000000000005</v>
      </c>
      <c r="C8777">
        <v>0.60385</v>
      </c>
      <c r="D8777">
        <v>0.39724999999999999</v>
      </c>
      <c r="E8777">
        <v>0.44564999999999999</v>
      </c>
      <c r="F8777">
        <v>0.74175000000000002</v>
      </c>
      <c r="G8777">
        <v>0.94125000000000003</v>
      </c>
      <c r="H8777">
        <v>0.76624999999999999</v>
      </c>
      <c r="I8777">
        <v>0.80405000000000004</v>
      </c>
      <c r="J8777">
        <v>0.32855000000000001</v>
      </c>
      <c r="K8777">
        <v>0.40015000000000001</v>
      </c>
      <c r="L8777">
        <v>0.81705000000000005</v>
      </c>
    </row>
    <row r="8778" spans="1:12" x14ac:dyDescent="0.3">
      <c r="A8778">
        <v>8777</v>
      </c>
      <c r="B8778">
        <v>0.87765000000000004</v>
      </c>
      <c r="C8778">
        <v>0.50234999999999996</v>
      </c>
      <c r="D8778">
        <v>0.49804999999999999</v>
      </c>
      <c r="E8778">
        <v>0.14915</v>
      </c>
      <c r="F8778">
        <v>3.4950000000000002E-2</v>
      </c>
      <c r="G8778">
        <v>0.95084999999999997</v>
      </c>
      <c r="H8778">
        <v>1.405E-2</v>
      </c>
      <c r="I8778">
        <v>0.20935000000000001</v>
      </c>
      <c r="J8778">
        <v>0.99844999999999995</v>
      </c>
      <c r="K8778">
        <v>0.88214999999999999</v>
      </c>
      <c r="L8778">
        <v>0.61124999999999996</v>
      </c>
    </row>
    <row r="8779" spans="1:12" x14ac:dyDescent="0.3">
      <c r="A8779">
        <v>8778</v>
      </c>
      <c r="B8779">
        <v>0.87775000000000003</v>
      </c>
      <c r="C8779">
        <v>0.83094999999999997</v>
      </c>
      <c r="D8779">
        <v>0.79564999999999997</v>
      </c>
      <c r="E8779">
        <v>0.75244999999999995</v>
      </c>
      <c r="F8779">
        <v>0.63095000000000001</v>
      </c>
      <c r="G8779">
        <v>0.60324999999999995</v>
      </c>
      <c r="H8779">
        <v>0.77775000000000005</v>
      </c>
      <c r="I8779">
        <v>0.75144999999999995</v>
      </c>
      <c r="J8779">
        <v>0.93874999999999997</v>
      </c>
      <c r="K8779">
        <v>0.38585000000000003</v>
      </c>
      <c r="L8779">
        <v>0.27434999999999998</v>
      </c>
    </row>
    <row r="8780" spans="1:12" x14ac:dyDescent="0.3">
      <c r="A8780">
        <v>8779</v>
      </c>
      <c r="B8780">
        <v>0.87785000000000002</v>
      </c>
      <c r="C8780">
        <v>0.77605000000000002</v>
      </c>
      <c r="D8780">
        <v>0.56794999999999995</v>
      </c>
      <c r="E8780">
        <v>0.97384999999999999</v>
      </c>
      <c r="F8780">
        <v>0.79364999999999997</v>
      </c>
      <c r="G8780">
        <v>0.78544999999999998</v>
      </c>
      <c r="H8780">
        <v>0.76985000000000003</v>
      </c>
      <c r="I8780">
        <v>0.69345000000000001</v>
      </c>
      <c r="J8780">
        <v>0.65815000000000001</v>
      </c>
      <c r="K8780">
        <v>0.29615000000000002</v>
      </c>
      <c r="L8780">
        <v>0.42745</v>
      </c>
    </row>
    <row r="8781" spans="1:12" x14ac:dyDescent="0.3">
      <c r="A8781">
        <v>8780</v>
      </c>
      <c r="B8781">
        <v>0.87795000000000001</v>
      </c>
      <c r="C8781">
        <v>0.60004999999999997</v>
      </c>
      <c r="D8781">
        <v>0.61145000000000005</v>
      </c>
      <c r="E8781">
        <v>0.75275000000000003</v>
      </c>
      <c r="F8781">
        <v>0.79535</v>
      </c>
      <c r="G8781">
        <v>5.935E-2</v>
      </c>
      <c r="H8781">
        <v>0.24704999999999999</v>
      </c>
      <c r="I8781">
        <v>0.80805000000000005</v>
      </c>
      <c r="J8781">
        <v>0.77795000000000003</v>
      </c>
      <c r="K8781">
        <v>0.34475</v>
      </c>
      <c r="L8781">
        <v>0.32395000000000002</v>
      </c>
    </row>
    <row r="8782" spans="1:12" x14ac:dyDescent="0.3">
      <c r="A8782">
        <v>8781</v>
      </c>
      <c r="B8782">
        <v>0.87805</v>
      </c>
      <c r="C8782">
        <v>0.31714999999999999</v>
      </c>
      <c r="D8782">
        <v>0.85575000000000001</v>
      </c>
      <c r="E8782">
        <v>0.27775</v>
      </c>
      <c r="F8782">
        <v>0.22595000000000001</v>
      </c>
      <c r="G8782">
        <v>0.27455000000000002</v>
      </c>
      <c r="H8782">
        <v>0.82504999999999995</v>
      </c>
      <c r="I8782">
        <v>0.97384999999999999</v>
      </c>
      <c r="J8782">
        <v>0.43895000000000001</v>
      </c>
      <c r="K8782">
        <v>0.61685000000000001</v>
      </c>
      <c r="L8782">
        <v>0.88614999999999999</v>
      </c>
    </row>
    <row r="8783" spans="1:12" x14ac:dyDescent="0.3">
      <c r="A8783">
        <v>8782</v>
      </c>
      <c r="B8783">
        <v>0.87814999999999999</v>
      </c>
      <c r="C8783">
        <v>0.95184999999999997</v>
      </c>
      <c r="D8783">
        <v>0.64675000000000005</v>
      </c>
      <c r="E8783">
        <v>0.62424999999999997</v>
      </c>
      <c r="F8783">
        <v>0.48315000000000002</v>
      </c>
      <c r="G8783">
        <v>1.585E-2</v>
      </c>
      <c r="H8783">
        <v>0.55395000000000005</v>
      </c>
      <c r="I8783">
        <v>0.72214999999999996</v>
      </c>
      <c r="J8783">
        <v>0.94645000000000001</v>
      </c>
      <c r="K8783">
        <v>0.57504999999999995</v>
      </c>
      <c r="L8783">
        <v>0.29435</v>
      </c>
    </row>
    <row r="8784" spans="1:12" x14ac:dyDescent="0.3">
      <c r="A8784">
        <v>8783</v>
      </c>
      <c r="B8784">
        <v>0.87824999999999998</v>
      </c>
      <c r="C8784">
        <v>0.78115000000000001</v>
      </c>
      <c r="D8784">
        <v>0.27505000000000002</v>
      </c>
      <c r="E8784">
        <v>0.89775000000000005</v>
      </c>
      <c r="F8784">
        <v>0.30704999999999999</v>
      </c>
      <c r="G8784">
        <v>0.25595000000000001</v>
      </c>
      <c r="H8784">
        <v>0.36864999999999998</v>
      </c>
      <c r="I8784">
        <v>0.67225000000000001</v>
      </c>
      <c r="J8784">
        <v>0.57015000000000005</v>
      </c>
      <c r="K8784">
        <v>0.66664999999999996</v>
      </c>
      <c r="L8784">
        <v>0.70584999999999998</v>
      </c>
    </row>
    <row r="8785" spans="1:12" x14ac:dyDescent="0.3">
      <c r="A8785">
        <v>8784</v>
      </c>
      <c r="B8785">
        <v>0.87834999999999996</v>
      </c>
      <c r="C8785">
        <v>0.34815000000000002</v>
      </c>
      <c r="D8785">
        <v>0.56325000000000003</v>
      </c>
      <c r="E8785">
        <v>0.31714999999999999</v>
      </c>
      <c r="F8785">
        <v>0.49304999999999999</v>
      </c>
      <c r="G8785">
        <v>0.49585000000000001</v>
      </c>
      <c r="H8785">
        <v>0.96565000000000001</v>
      </c>
      <c r="I8785">
        <v>0.26815</v>
      </c>
      <c r="J8785">
        <v>0.46755000000000002</v>
      </c>
      <c r="K8785">
        <v>6.1249999999999999E-2</v>
      </c>
      <c r="L8785">
        <v>0.54364999999999997</v>
      </c>
    </row>
    <row r="8786" spans="1:12" x14ac:dyDescent="0.3">
      <c r="A8786">
        <v>8785</v>
      </c>
      <c r="B8786">
        <v>0.87844999999999995</v>
      </c>
      <c r="C8786">
        <v>0.20165</v>
      </c>
      <c r="D8786">
        <v>0.90834999999999999</v>
      </c>
      <c r="E8786">
        <v>0.60504999999999998</v>
      </c>
      <c r="F8786">
        <v>0.95225000000000004</v>
      </c>
      <c r="G8786">
        <v>0.98504999999999998</v>
      </c>
      <c r="H8786">
        <v>0.78844999999999998</v>
      </c>
      <c r="I8786">
        <v>0.36175000000000002</v>
      </c>
      <c r="J8786">
        <v>0.61004999999999998</v>
      </c>
      <c r="K8786">
        <v>0.99034999999999995</v>
      </c>
      <c r="L8786">
        <v>0.45774999999999999</v>
      </c>
    </row>
    <row r="8787" spans="1:12" x14ac:dyDescent="0.3">
      <c r="A8787">
        <v>8786</v>
      </c>
      <c r="B8787">
        <v>0.87855000000000005</v>
      </c>
      <c r="C8787">
        <v>0.12305000000000001</v>
      </c>
      <c r="D8787">
        <v>0.68335000000000001</v>
      </c>
      <c r="E8787">
        <v>0.36654999999999999</v>
      </c>
      <c r="F8787">
        <v>0.65444999999999998</v>
      </c>
      <c r="G8787">
        <v>9.8750000000000004E-2</v>
      </c>
      <c r="H8787">
        <v>0.39434999999999998</v>
      </c>
      <c r="I8787">
        <v>0.79505000000000003</v>
      </c>
      <c r="J8787">
        <v>0.41265000000000002</v>
      </c>
      <c r="K8787">
        <v>0.26074999999999998</v>
      </c>
      <c r="L8787">
        <v>9.6549999999999997E-2</v>
      </c>
    </row>
    <row r="8788" spans="1:12" x14ac:dyDescent="0.3">
      <c r="A8788">
        <v>8787</v>
      </c>
      <c r="B8788">
        <v>0.87865000000000004</v>
      </c>
      <c r="C8788">
        <v>0.91874999999999996</v>
      </c>
      <c r="D8788">
        <v>0.30385000000000001</v>
      </c>
      <c r="E8788">
        <v>0.85445000000000004</v>
      </c>
      <c r="F8788">
        <v>8.2849999999999993E-2</v>
      </c>
      <c r="G8788">
        <v>0.99204999999999999</v>
      </c>
      <c r="H8788">
        <v>0.20845</v>
      </c>
      <c r="I8788">
        <v>0.78525</v>
      </c>
      <c r="J8788">
        <v>0.15475</v>
      </c>
      <c r="K8788">
        <v>0.87565000000000004</v>
      </c>
      <c r="L8788">
        <v>0.10695</v>
      </c>
    </row>
    <row r="8789" spans="1:12" x14ac:dyDescent="0.3">
      <c r="A8789">
        <v>8788</v>
      </c>
      <c r="B8789">
        <v>0.87875000000000003</v>
      </c>
      <c r="C8789">
        <v>0.71235000000000004</v>
      </c>
      <c r="D8789">
        <v>0.29425000000000001</v>
      </c>
      <c r="E8789">
        <v>0.80694999999999995</v>
      </c>
      <c r="F8789">
        <v>0.25995000000000001</v>
      </c>
      <c r="G8789">
        <v>0.93405000000000005</v>
      </c>
      <c r="H8789">
        <v>0.63754999999999995</v>
      </c>
      <c r="I8789">
        <v>0.66274999999999995</v>
      </c>
      <c r="J8789">
        <v>0.24065</v>
      </c>
      <c r="K8789">
        <v>4.6249999999999999E-2</v>
      </c>
      <c r="L8789">
        <v>0.40825</v>
      </c>
    </row>
    <row r="8790" spans="1:12" x14ac:dyDescent="0.3">
      <c r="A8790">
        <v>8789</v>
      </c>
      <c r="B8790">
        <v>0.87885000000000002</v>
      </c>
      <c r="C8790">
        <v>0.51475000000000004</v>
      </c>
      <c r="D8790">
        <v>0.71684999999999999</v>
      </c>
      <c r="E8790">
        <v>0.12335</v>
      </c>
      <c r="F8790">
        <v>0.85945000000000005</v>
      </c>
      <c r="G8790">
        <v>0.33825</v>
      </c>
      <c r="H8790">
        <v>0.79574999999999996</v>
      </c>
      <c r="I8790">
        <v>9.7750000000000004E-2</v>
      </c>
      <c r="J8790">
        <v>0.26185000000000003</v>
      </c>
      <c r="K8790">
        <v>0.76665000000000005</v>
      </c>
      <c r="L8790">
        <v>0.88124999999999998</v>
      </c>
    </row>
    <row r="8791" spans="1:12" x14ac:dyDescent="0.3">
      <c r="A8791">
        <v>8790</v>
      </c>
      <c r="B8791">
        <v>0.87895000000000001</v>
      </c>
      <c r="C8791">
        <v>0.45474999999999999</v>
      </c>
      <c r="D8791">
        <v>0.25255</v>
      </c>
      <c r="E8791">
        <v>0.50255000000000005</v>
      </c>
      <c r="F8791">
        <v>0.12955</v>
      </c>
      <c r="G8791">
        <v>0.42604999999999998</v>
      </c>
      <c r="H8791">
        <v>0.96635000000000004</v>
      </c>
      <c r="I8791">
        <v>0.77034999999999998</v>
      </c>
      <c r="J8791">
        <v>0.92274999999999996</v>
      </c>
      <c r="K8791">
        <v>0.56755</v>
      </c>
      <c r="L8791">
        <v>0.56745000000000001</v>
      </c>
    </row>
    <row r="8792" spans="1:12" x14ac:dyDescent="0.3">
      <c r="A8792">
        <v>8791</v>
      </c>
      <c r="B8792">
        <v>0.87905</v>
      </c>
      <c r="C8792">
        <v>0.35235</v>
      </c>
      <c r="D8792">
        <v>5.1549999999999999E-2</v>
      </c>
      <c r="E8792">
        <v>0.79244999999999999</v>
      </c>
      <c r="F8792">
        <v>0.28515000000000001</v>
      </c>
      <c r="G8792">
        <v>0.11345</v>
      </c>
      <c r="H8792">
        <v>0.82335000000000003</v>
      </c>
      <c r="I8792">
        <v>0.50024999999999997</v>
      </c>
      <c r="J8792">
        <v>0.22065000000000001</v>
      </c>
      <c r="K8792">
        <v>0.28144999999999998</v>
      </c>
      <c r="L8792">
        <v>0.87375000000000003</v>
      </c>
    </row>
    <row r="8793" spans="1:12" x14ac:dyDescent="0.3">
      <c r="A8793">
        <v>8792</v>
      </c>
      <c r="B8793">
        <v>0.87914999999999999</v>
      </c>
      <c r="C8793">
        <v>0.77695000000000003</v>
      </c>
      <c r="D8793">
        <v>0.46775</v>
      </c>
      <c r="E8793">
        <v>0.23135</v>
      </c>
      <c r="F8793">
        <v>0.97635000000000005</v>
      </c>
      <c r="G8793">
        <v>0.46575</v>
      </c>
      <c r="H8793">
        <v>0.27855000000000002</v>
      </c>
      <c r="I8793">
        <v>0.18085000000000001</v>
      </c>
      <c r="J8793">
        <v>0.72345000000000004</v>
      </c>
      <c r="K8793">
        <v>0.65874999999999995</v>
      </c>
      <c r="L8793">
        <v>0.45255000000000001</v>
      </c>
    </row>
    <row r="8794" spans="1:12" x14ac:dyDescent="0.3">
      <c r="A8794">
        <v>8793</v>
      </c>
      <c r="B8794">
        <v>0.87924999999999998</v>
      </c>
      <c r="C8794">
        <v>0.28605000000000003</v>
      </c>
      <c r="D8794">
        <v>0.56335000000000002</v>
      </c>
      <c r="E8794">
        <v>0.96935000000000004</v>
      </c>
      <c r="F8794">
        <v>0.53705000000000003</v>
      </c>
      <c r="G8794">
        <v>0.30614999999999998</v>
      </c>
      <c r="H8794">
        <v>0.25464999999999999</v>
      </c>
      <c r="I8794">
        <v>3.0849999999999999E-2</v>
      </c>
      <c r="J8794">
        <v>0.13835</v>
      </c>
      <c r="K8794">
        <v>0.93694999999999995</v>
      </c>
      <c r="L8794">
        <v>0.39055000000000001</v>
      </c>
    </row>
    <row r="8795" spans="1:12" x14ac:dyDescent="0.3">
      <c r="A8795">
        <v>8794</v>
      </c>
      <c r="B8795">
        <v>0.87934999999999997</v>
      </c>
      <c r="C8795">
        <v>0.53164999999999996</v>
      </c>
      <c r="D8795">
        <v>0.16045000000000001</v>
      </c>
      <c r="E8795">
        <v>0.44645000000000001</v>
      </c>
      <c r="F8795">
        <v>0.43414999999999998</v>
      </c>
      <c r="G8795">
        <v>0.34084999999999999</v>
      </c>
      <c r="H8795">
        <v>0.87585000000000002</v>
      </c>
      <c r="I8795">
        <v>1.4149999999999999E-2</v>
      </c>
      <c r="J8795">
        <v>0.81945000000000001</v>
      </c>
      <c r="K8795">
        <v>0.10664999999999999</v>
      </c>
      <c r="L8795">
        <v>0.86104999999999998</v>
      </c>
    </row>
    <row r="8796" spans="1:12" x14ac:dyDescent="0.3">
      <c r="A8796">
        <v>8795</v>
      </c>
      <c r="B8796">
        <v>0.87944999999999995</v>
      </c>
      <c r="C8796">
        <v>0.37385000000000002</v>
      </c>
      <c r="D8796">
        <v>0.49854999999999999</v>
      </c>
      <c r="E8796">
        <v>0.68925000000000003</v>
      </c>
      <c r="F8796">
        <v>0.19555</v>
      </c>
      <c r="G8796">
        <v>0.35525000000000001</v>
      </c>
      <c r="H8796">
        <v>0.52034999999999998</v>
      </c>
      <c r="I8796">
        <v>0.23995</v>
      </c>
      <c r="J8796">
        <v>2.7150000000000001E-2</v>
      </c>
      <c r="K8796">
        <v>0.52575000000000005</v>
      </c>
      <c r="L8796">
        <v>0.41904999999999998</v>
      </c>
    </row>
    <row r="8797" spans="1:12" x14ac:dyDescent="0.3">
      <c r="A8797">
        <v>8796</v>
      </c>
      <c r="B8797">
        <v>0.87955000000000005</v>
      </c>
      <c r="C8797">
        <v>0.89015</v>
      </c>
      <c r="D8797">
        <v>0.86645000000000005</v>
      </c>
      <c r="E8797">
        <v>0.45245000000000002</v>
      </c>
      <c r="F8797">
        <v>0.52264999999999995</v>
      </c>
      <c r="G8797">
        <v>0.47794999999999999</v>
      </c>
      <c r="H8797">
        <v>0.81664999999999999</v>
      </c>
      <c r="I8797">
        <v>0.60934999999999995</v>
      </c>
      <c r="J8797">
        <v>0.77515000000000001</v>
      </c>
      <c r="K8797">
        <v>0.44295000000000001</v>
      </c>
      <c r="L8797">
        <v>5.45E-3</v>
      </c>
    </row>
    <row r="8798" spans="1:12" x14ac:dyDescent="0.3">
      <c r="A8798">
        <v>8797</v>
      </c>
      <c r="B8798">
        <v>0.87965000000000004</v>
      </c>
      <c r="C8798">
        <v>0.94305000000000005</v>
      </c>
      <c r="D8798">
        <v>0.63685000000000003</v>
      </c>
      <c r="E8798">
        <v>0.74665000000000004</v>
      </c>
      <c r="F8798">
        <v>0.94735000000000003</v>
      </c>
      <c r="G8798">
        <v>0.39295000000000002</v>
      </c>
      <c r="H8798">
        <v>8.6150000000000004E-2</v>
      </c>
      <c r="I8798">
        <v>0.31674999999999998</v>
      </c>
      <c r="J8798">
        <v>0.69245000000000001</v>
      </c>
      <c r="K8798">
        <v>0.19894999999999999</v>
      </c>
      <c r="L8798">
        <v>0.50295000000000001</v>
      </c>
    </row>
    <row r="8799" spans="1:12" x14ac:dyDescent="0.3">
      <c r="A8799">
        <v>8798</v>
      </c>
      <c r="B8799">
        <v>0.87975000000000003</v>
      </c>
      <c r="C8799">
        <v>0.57094999999999996</v>
      </c>
      <c r="D8799">
        <v>0.90625</v>
      </c>
      <c r="E8799">
        <v>0.34784999999999999</v>
      </c>
      <c r="F8799">
        <v>0.37685000000000002</v>
      </c>
      <c r="G8799">
        <v>0.21304999999999999</v>
      </c>
      <c r="H8799">
        <v>0.54105000000000003</v>
      </c>
      <c r="I8799">
        <v>0.44335000000000002</v>
      </c>
      <c r="J8799">
        <v>0.29185</v>
      </c>
      <c r="K8799">
        <v>0.16545000000000001</v>
      </c>
      <c r="L8799">
        <v>0.34275</v>
      </c>
    </row>
    <row r="8800" spans="1:12" x14ac:dyDescent="0.3">
      <c r="A8800">
        <v>8799</v>
      </c>
      <c r="B8800">
        <v>0.87985000000000002</v>
      </c>
      <c r="C8800">
        <v>0.83904999999999996</v>
      </c>
      <c r="D8800">
        <v>0.13905000000000001</v>
      </c>
      <c r="E8800">
        <v>0.14465</v>
      </c>
      <c r="F8800">
        <v>0.89715</v>
      </c>
      <c r="G8800">
        <v>7.7549999999999994E-2</v>
      </c>
      <c r="H8800">
        <v>3.925E-2</v>
      </c>
      <c r="I8800">
        <v>0.36585000000000001</v>
      </c>
      <c r="J8800">
        <v>0.46655000000000002</v>
      </c>
      <c r="K8800">
        <v>0.68405000000000005</v>
      </c>
      <c r="L8800">
        <v>0.47465000000000002</v>
      </c>
    </row>
    <row r="8801" spans="1:12" x14ac:dyDescent="0.3">
      <c r="A8801">
        <v>8800</v>
      </c>
      <c r="B8801">
        <v>0.87995000000000001</v>
      </c>
      <c r="C8801">
        <v>0.97104999999999997</v>
      </c>
      <c r="D8801">
        <v>0.95345000000000002</v>
      </c>
      <c r="E8801">
        <v>0.37574999999999997</v>
      </c>
      <c r="F8801">
        <v>0.91685000000000005</v>
      </c>
      <c r="G8801">
        <v>0.50634999999999997</v>
      </c>
      <c r="H8801">
        <v>0.11085</v>
      </c>
      <c r="I8801">
        <v>0.86595</v>
      </c>
      <c r="J8801">
        <v>0.31745000000000001</v>
      </c>
      <c r="K8801">
        <v>0.89485000000000003</v>
      </c>
      <c r="L8801">
        <v>0.52854999999999996</v>
      </c>
    </row>
    <row r="8802" spans="1:12" x14ac:dyDescent="0.3">
      <c r="A8802">
        <v>8801</v>
      </c>
      <c r="B8802">
        <v>0.88005</v>
      </c>
      <c r="C8802">
        <v>0.53964999999999996</v>
      </c>
      <c r="D8802">
        <v>0.12995000000000001</v>
      </c>
      <c r="E8802">
        <v>0.15775</v>
      </c>
      <c r="F8802">
        <v>0.78885000000000005</v>
      </c>
      <c r="G8802">
        <v>0.38185000000000002</v>
      </c>
      <c r="H8802">
        <v>0.21245</v>
      </c>
      <c r="I8802">
        <v>6.4350000000000004E-2</v>
      </c>
      <c r="J8802">
        <v>8.3650000000000002E-2</v>
      </c>
      <c r="K8802">
        <v>0.10975</v>
      </c>
      <c r="L8802">
        <v>0.66915000000000002</v>
      </c>
    </row>
    <row r="8803" spans="1:12" x14ac:dyDescent="0.3">
      <c r="A8803">
        <v>8802</v>
      </c>
      <c r="B8803">
        <v>0.88014999999999999</v>
      </c>
      <c r="C8803">
        <v>7.5050000000000006E-2</v>
      </c>
      <c r="D8803">
        <v>0.92995000000000005</v>
      </c>
      <c r="E8803">
        <v>0.80684999999999996</v>
      </c>
      <c r="F8803">
        <v>0.46594999999999998</v>
      </c>
      <c r="G8803">
        <v>9.4049999999999995E-2</v>
      </c>
      <c r="H8803">
        <v>3.7449999999999997E-2</v>
      </c>
      <c r="I8803">
        <v>0.56994999999999996</v>
      </c>
      <c r="J8803">
        <v>0.18845000000000001</v>
      </c>
      <c r="K8803">
        <v>4.8050000000000002E-2</v>
      </c>
      <c r="L8803">
        <v>0.12864999999999999</v>
      </c>
    </row>
    <row r="8804" spans="1:12" x14ac:dyDescent="0.3">
      <c r="A8804">
        <v>8803</v>
      </c>
      <c r="B8804">
        <v>0.88024999999999998</v>
      </c>
      <c r="C8804">
        <v>0.92105000000000004</v>
      </c>
      <c r="D8804">
        <v>0.17724999999999999</v>
      </c>
      <c r="E8804">
        <v>0.11935</v>
      </c>
      <c r="F8804">
        <v>0.27805000000000002</v>
      </c>
      <c r="G8804">
        <v>0.37995000000000001</v>
      </c>
      <c r="H8804">
        <v>0.56784999999999997</v>
      </c>
      <c r="I8804">
        <v>0.45445000000000002</v>
      </c>
      <c r="J8804">
        <v>0.93705000000000005</v>
      </c>
      <c r="K8804">
        <v>0.29344999999999999</v>
      </c>
      <c r="L8804">
        <v>0.97865000000000002</v>
      </c>
    </row>
    <row r="8805" spans="1:12" x14ac:dyDescent="0.3">
      <c r="A8805">
        <v>8804</v>
      </c>
      <c r="B8805">
        <v>0.88034999999999997</v>
      </c>
      <c r="C8805">
        <v>0.36075000000000002</v>
      </c>
      <c r="D8805">
        <v>0.70515000000000005</v>
      </c>
      <c r="E8805">
        <v>0.87985000000000002</v>
      </c>
      <c r="F8805">
        <v>0.27474999999999999</v>
      </c>
      <c r="G8805">
        <v>0.55454999999999999</v>
      </c>
      <c r="H8805">
        <v>0.95525000000000004</v>
      </c>
      <c r="I8805">
        <v>2.085E-2</v>
      </c>
      <c r="J8805">
        <v>0.84294999999999998</v>
      </c>
      <c r="K8805">
        <v>0.49354999999999999</v>
      </c>
      <c r="L8805">
        <v>0.34734999999999999</v>
      </c>
    </row>
    <row r="8806" spans="1:12" x14ac:dyDescent="0.3">
      <c r="A8806">
        <v>8805</v>
      </c>
      <c r="B8806">
        <v>0.88044999999999995</v>
      </c>
      <c r="C8806">
        <v>7.5749999999999998E-2</v>
      </c>
      <c r="D8806">
        <v>0.24055000000000001</v>
      </c>
      <c r="E8806">
        <v>0.36854999999999999</v>
      </c>
      <c r="F8806">
        <v>0.48875000000000002</v>
      </c>
      <c r="G8806">
        <v>0.99904999999999999</v>
      </c>
      <c r="H8806">
        <v>0.28134999999999999</v>
      </c>
      <c r="I8806">
        <v>0.28405000000000002</v>
      </c>
      <c r="J8806">
        <v>0.91764999999999997</v>
      </c>
      <c r="K8806">
        <v>0.90595000000000003</v>
      </c>
      <c r="L8806">
        <v>0.23694999999999999</v>
      </c>
    </row>
    <row r="8807" spans="1:12" x14ac:dyDescent="0.3">
      <c r="A8807">
        <v>8806</v>
      </c>
      <c r="B8807">
        <v>0.88055000000000005</v>
      </c>
      <c r="C8807">
        <v>0.21385000000000001</v>
      </c>
      <c r="D8807">
        <v>0.15625</v>
      </c>
      <c r="E8807">
        <v>0.50765000000000005</v>
      </c>
      <c r="F8807">
        <v>6.0449999999999997E-2</v>
      </c>
      <c r="G8807">
        <v>0.63185000000000002</v>
      </c>
      <c r="H8807">
        <v>0.50424999999999998</v>
      </c>
      <c r="I8807">
        <v>0.99385000000000001</v>
      </c>
      <c r="J8807">
        <v>0.41084999999999999</v>
      </c>
      <c r="K8807">
        <v>0.86355000000000004</v>
      </c>
      <c r="L8807">
        <v>0.58865000000000001</v>
      </c>
    </row>
    <row r="8808" spans="1:12" x14ac:dyDescent="0.3">
      <c r="A8808">
        <v>8807</v>
      </c>
      <c r="B8808">
        <v>0.88065000000000004</v>
      </c>
      <c r="C8808">
        <v>0.76054999999999995</v>
      </c>
      <c r="D8808">
        <v>0.28865000000000002</v>
      </c>
      <c r="E8808">
        <v>0.84665000000000001</v>
      </c>
      <c r="F8808">
        <v>0.49064999999999998</v>
      </c>
      <c r="G8808">
        <v>0.86755000000000004</v>
      </c>
      <c r="H8808">
        <v>0.47975000000000001</v>
      </c>
      <c r="I8808">
        <v>0.16735</v>
      </c>
      <c r="J8808">
        <v>0.28994999999999999</v>
      </c>
      <c r="K8808">
        <v>0.69374999999999998</v>
      </c>
      <c r="L8808">
        <v>0.15125</v>
      </c>
    </row>
    <row r="8809" spans="1:12" x14ac:dyDescent="0.3">
      <c r="A8809">
        <v>8808</v>
      </c>
      <c r="B8809">
        <v>0.88075000000000003</v>
      </c>
      <c r="C8809">
        <v>0.36825000000000002</v>
      </c>
      <c r="D8809">
        <v>0.34315000000000001</v>
      </c>
      <c r="E8809">
        <v>8.4999999999999995E-4</v>
      </c>
      <c r="F8809">
        <v>0.66835</v>
      </c>
      <c r="G8809">
        <v>0.69255</v>
      </c>
      <c r="H8809">
        <v>0.87455000000000005</v>
      </c>
      <c r="I8809">
        <v>0.97324999999999995</v>
      </c>
      <c r="J8809">
        <v>0.67125000000000001</v>
      </c>
      <c r="K8809">
        <v>0.48254999999999998</v>
      </c>
      <c r="L8809">
        <v>0.72994999999999999</v>
      </c>
    </row>
    <row r="8810" spans="1:12" x14ac:dyDescent="0.3">
      <c r="A8810">
        <v>8809</v>
      </c>
      <c r="B8810">
        <v>0.88085000000000002</v>
      </c>
      <c r="C8810">
        <v>0.95865</v>
      </c>
      <c r="D8810">
        <v>0.16155</v>
      </c>
      <c r="E8810">
        <v>0.98545000000000005</v>
      </c>
      <c r="F8810">
        <v>0.61595</v>
      </c>
      <c r="G8810">
        <v>0.79684999999999995</v>
      </c>
      <c r="H8810">
        <v>0.76915</v>
      </c>
      <c r="I8810">
        <v>0.90405000000000002</v>
      </c>
      <c r="J8810">
        <v>0.35844999999999999</v>
      </c>
      <c r="K8810">
        <v>0.20155000000000001</v>
      </c>
      <c r="L8810">
        <v>0.72945000000000004</v>
      </c>
    </row>
    <row r="8811" spans="1:12" x14ac:dyDescent="0.3">
      <c r="A8811">
        <v>8810</v>
      </c>
      <c r="B8811">
        <v>0.88095000000000001</v>
      </c>
      <c r="C8811">
        <v>0.64905000000000002</v>
      </c>
      <c r="D8811">
        <v>0.69394999999999996</v>
      </c>
      <c r="E8811">
        <v>0.23755000000000001</v>
      </c>
      <c r="F8811">
        <v>0.85634999999999994</v>
      </c>
      <c r="G8811">
        <v>0.10205</v>
      </c>
      <c r="H8811">
        <v>0.59535000000000005</v>
      </c>
      <c r="I8811">
        <v>0.93245</v>
      </c>
      <c r="J8811">
        <v>0.75295000000000001</v>
      </c>
      <c r="K8811">
        <v>0.80484999999999995</v>
      </c>
      <c r="L8811">
        <v>0.98534999999999995</v>
      </c>
    </row>
    <row r="8812" spans="1:12" x14ac:dyDescent="0.3">
      <c r="A8812">
        <v>8811</v>
      </c>
      <c r="B8812">
        <v>0.88105</v>
      </c>
      <c r="C8812">
        <v>0.72914999999999996</v>
      </c>
      <c r="D8812">
        <v>0.42025000000000001</v>
      </c>
      <c r="E8812">
        <v>0.11715</v>
      </c>
      <c r="F8812">
        <v>0.37304999999999999</v>
      </c>
      <c r="G8812">
        <v>0.93415000000000004</v>
      </c>
      <c r="H8812">
        <v>0.54435</v>
      </c>
      <c r="I8812">
        <v>0.37175000000000002</v>
      </c>
      <c r="J8812">
        <v>0.47415000000000002</v>
      </c>
      <c r="K8812">
        <v>0.18265000000000001</v>
      </c>
      <c r="L8812">
        <v>0.79215000000000002</v>
      </c>
    </row>
    <row r="8813" spans="1:12" x14ac:dyDescent="0.3">
      <c r="A8813">
        <v>8812</v>
      </c>
      <c r="B8813">
        <v>0.88114999999999999</v>
      </c>
      <c r="C8813">
        <v>0.39095000000000002</v>
      </c>
      <c r="D8813">
        <v>0.93015000000000003</v>
      </c>
      <c r="E8813">
        <v>0.78464999999999996</v>
      </c>
      <c r="F8813">
        <v>0.73914999999999997</v>
      </c>
      <c r="G8813">
        <v>0.73504999999999998</v>
      </c>
      <c r="H8813">
        <v>0.37395</v>
      </c>
      <c r="I8813">
        <v>4.1849999999999998E-2</v>
      </c>
      <c r="J8813">
        <v>0.98155000000000003</v>
      </c>
      <c r="K8813">
        <v>0.71104999999999996</v>
      </c>
      <c r="L8813">
        <v>0.48685</v>
      </c>
    </row>
    <row r="8814" spans="1:12" x14ac:dyDescent="0.3">
      <c r="A8814">
        <v>8813</v>
      </c>
      <c r="B8814">
        <v>0.88124999999999998</v>
      </c>
      <c r="C8814">
        <v>0.68825000000000003</v>
      </c>
      <c r="D8814">
        <v>0.81904999999999994</v>
      </c>
      <c r="E8814">
        <v>0.49025000000000002</v>
      </c>
      <c r="F8814">
        <v>0.17255000000000001</v>
      </c>
      <c r="G8814">
        <v>0.73724999999999996</v>
      </c>
      <c r="H8814">
        <v>0.73165000000000002</v>
      </c>
      <c r="I8814">
        <v>0.75095000000000001</v>
      </c>
      <c r="J8814">
        <v>0.66474999999999995</v>
      </c>
      <c r="K8814">
        <v>9.5449999999999993E-2</v>
      </c>
      <c r="L8814">
        <v>0.20685000000000001</v>
      </c>
    </row>
    <row r="8815" spans="1:12" x14ac:dyDescent="0.3">
      <c r="A8815">
        <v>8814</v>
      </c>
      <c r="B8815">
        <v>0.88134999999999997</v>
      </c>
      <c r="C8815">
        <v>0.96535000000000004</v>
      </c>
      <c r="D8815">
        <v>0.74624999999999997</v>
      </c>
      <c r="E8815">
        <v>0.13775000000000001</v>
      </c>
      <c r="F8815">
        <v>0.67444999999999999</v>
      </c>
      <c r="G8815">
        <v>0.23255000000000001</v>
      </c>
      <c r="H8815">
        <v>0.31755</v>
      </c>
      <c r="I8815">
        <v>0.62034999999999996</v>
      </c>
      <c r="J8815">
        <v>0.35025000000000001</v>
      </c>
      <c r="K8815">
        <v>0.27515000000000001</v>
      </c>
      <c r="L8815">
        <v>0.10765</v>
      </c>
    </row>
    <row r="8816" spans="1:12" x14ac:dyDescent="0.3">
      <c r="A8816">
        <v>8815</v>
      </c>
      <c r="B8816">
        <v>0.88144999999999996</v>
      </c>
      <c r="C8816">
        <v>0.32364999999999999</v>
      </c>
      <c r="D8816">
        <v>0.53785000000000005</v>
      </c>
      <c r="E8816">
        <v>0.74804999999999999</v>
      </c>
      <c r="F8816">
        <v>0.29015000000000002</v>
      </c>
      <c r="G8816">
        <v>0.34215000000000001</v>
      </c>
      <c r="H8816">
        <v>0.12765000000000001</v>
      </c>
      <c r="I8816">
        <v>4.965E-2</v>
      </c>
      <c r="J8816">
        <v>0.99755000000000005</v>
      </c>
      <c r="K8816">
        <v>0.50334999999999996</v>
      </c>
      <c r="L8816">
        <v>0.53195000000000003</v>
      </c>
    </row>
    <row r="8817" spans="1:12" x14ac:dyDescent="0.3">
      <c r="A8817">
        <v>8816</v>
      </c>
      <c r="B8817">
        <v>0.88154999999999994</v>
      </c>
      <c r="C8817">
        <v>0.51905000000000001</v>
      </c>
      <c r="D8817">
        <v>0.51644999999999996</v>
      </c>
      <c r="E8817">
        <v>0.23494999999999999</v>
      </c>
      <c r="F8817">
        <v>0.45595000000000002</v>
      </c>
      <c r="G8817">
        <v>0.21335000000000001</v>
      </c>
      <c r="H8817">
        <v>0.49964999999999998</v>
      </c>
      <c r="I8817">
        <v>0.98934999999999995</v>
      </c>
      <c r="J8817">
        <v>0.76924999999999999</v>
      </c>
      <c r="K8817">
        <v>0.68915000000000004</v>
      </c>
      <c r="L8817">
        <v>0.68225000000000002</v>
      </c>
    </row>
    <row r="8818" spans="1:12" x14ac:dyDescent="0.3">
      <c r="A8818">
        <v>8817</v>
      </c>
      <c r="B8818">
        <v>0.88165000000000004</v>
      </c>
      <c r="C8818">
        <v>0.99965000000000004</v>
      </c>
      <c r="D8818">
        <v>0.41865000000000002</v>
      </c>
      <c r="E8818">
        <v>0.18995000000000001</v>
      </c>
      <c r="F8818">
        <v>0.65864999999999996</v>
      </c>
      <c r="G8818">
        <v>0.86955000000000005</v>
      </c>
      <c r="H8818">
        <v>0.71614999999999995</v>
      </c>
      <c r="I8818">
        <v>0.74685000000000001</v>
      </c>
      <c r="J8818">
        <v>0.48885000000000001</v>
      </c>
      <c r="K8818">
        <v>0.72145000000000004</v>
      </c>
      <c r="L8818">
        <v>0.40844999999999998</v>
      </c>
    </row>
    <row r="8819" spans="1:12" x14ac:dyDescent="0.3">
      <c r="A8819">
        <v>8818</v>
      </c>
      <c r="B8819">
        <v>0.88175000000000003</v>
      </c>
      <c r="C8819">
        <v>0.64975000000000005</v>
      </c>
      <c r="D8819">
        <v>0.75785000000000002</v>
      </c>
      <c r="E8819">
        <v>0.44505</v>
      </c>
      <c r="F8819">
        <v>0.94174999999999998</v>
      </c>
      <c r="G8819">
        <v>0.46384999999999998</v>
      </c>
      <c r="H8819">
        <v>0.28284999999999999</v>
      </c>
      <c r="I8819">
        <v>0.53505000000000003</v>
      </c>
      <c r="J8819">
        <v>0.66505000000000003</v>
      </c>
      <c r="K8819">
        <v>0.74404999999999999</v>
      </c>
      <c r="L8819">
        <v>0.26365</v>
      </c>
    </row>
    <row r="8820" spans="1:12" x14ac:dyDescent="0.3">
      <c r="A8820">
        <v>8819</v>
      </c>
      <c r="B8820">
        <v>0.88185000000000002</v>
      </c>
      <c r="C8820">
        <v>0.83814999999999995</v>
      </c>
      <c r="D8820">
        <v>0.89615</v>
      </c>
      <c r="E8820">
        <v>0.72045000000000003</v>
      </c>
      <c r="F8820">
        <v>5.7450000000000001E-2</v>
      </c>
      <c r="G8820">
        <v>0.40015000000000001</v>
      </c>
      <c r="H8820">
        <v>0.84965000000000002</v>
      </c>
      <c r="I8820">
        <v>0.77295000000000003</v>
      </c>
      <c r="J8820">
        <v>0.30335000000000001</v>
      </c>
      <c r="K8820">
        <v>0.73304999999999998</v>
      </c>
      <c r="L8820">
        <v>0.21215000000000001</v>
      </c>
    </row>
    <row r="8821" spans="1:12" x14ac:dyDescent="0.3">
      <c r="A8821">
        <v>8820</v>
      </c>
      <c r="B8821">
        <v>0.88195000000000001</v>
      </c>
      <c r="C8821">
        <v>0.89824999999999999</v>
      </c>
      <c r="D8821">
        <v>5.4949999999999999E-2</v>
      </c>
      <c r="E8821">
        <v>0.99824999999999997</v>
      </c>
      <c r="F8821">
        <v>0.24545</v>
      </c>
      <c r="G8821">
        <v>0.31245000000000001</v>
      </c>
      <c r="H8821">
        <v>0.43974999999999997</v>
      </c>
      <c r="I8821">
        <v>0.27605000000000002</v>
      </c>
      <c r="J8821">
        <v>0.91464999999999996</v>
      </c>
      <c r="K8821">
        <v>0.50065000000000004</v>
      </c>
      <c r="L8821">
        <v>0.30785000000000001</v>
      </c>
    </row>
    <row r="8822" spans="1:12" x14ac:dyDescent="0.3">
      <c r="A8822">
        <v>8821</v>
      </c>
      <c r="B8822">
        <v>0.88205</v>
      </c>
      <c r="C8822">
        <v>0.40675</v>
      </c>
      <c r="D8822">
        <v>0.54525000000000001</v>
      </c>
      <c r="E8822">
        <v>0.75255000000000005</v>
      </c>
      <c r="F8822">
        <v>0.27165</v>
      </c>
      <c r="G8822">
        <v>0.52195000000000003</v>
      </c>
      <c r="H8822">
        <v>0.61294999999999999</v>
      </c>
      <c r="I8822">
        <v>0.87605</v>
      </c>
      <c r="J8822">
        <v>1.8550000000000001E-2</v>
      </c>
      <c r="K8822">
        <v>0.55874999999999997</v>
      </c>
      <c r="L8822">
        <v>0.28925000000000001</v>
      </c>
    </row>
    <row r="8823" spans="1:12" x14ac:dyDescent="0.3">
      <c r="A8823">
        <v>8822</v>
      </c>
      <c r="B8823">
        <v>0.88214999999999999</v>
      </c>
      <c r="C8823">
        <v>0.70294999999999996</v>
      </c>
      <c r="D8823">
        <v>0.26524999999999999</v>
      </c>
      <c r="E8823">
        <v>0.33624999999999999</v>
      </c>
      <c r="F8823">
        <v>0.17505000000000001</v>
      </c>
      <c r="G8823">
        <v>0.53974999999999995</v>
      </c>
      <c r="H8823">
        <v>0.70384999999999998</v>
      </c>
      <c r="I8823">
        <v>0.76724999999999999</v>
      </c>
      <c r="J8823">
        <v>0.27805000000000002</v>
      </c>
      <c r="K8823">
        <v>0.71584999999999999</v>
      </c>
      <c r="L8823">
        <v>0.92444999999999999</v>
      </c>
    </row>
    <row r="8824" spans="1:12" x14ac:dyDescent="0.3">
      <c r="A8824">
        <v>8823</v>
      </c>
      <c r="B8824">
        <v>0.88224999999999998</v>
      </c>
      <c r="C8824">
        <v>0.96845000000000003</v>
      </c>
      <c r="D8824">
        <v>0.38685000000000003</v>
      </c>
      <c r="E8824">
        <v>0.63754999999999995</v>
      </c>
      <c r="F8824">
        <v>0.61495</v>
      </c>
      <c r="G8824">
        <v>0.69105000000000005</v>
      </c>
      <c r="H8824">
        <v>0.69135000000000002</v>
      </c>
      <c r="I8824">
        <v>0.98624999999999996</v>
      </c>
      <c r="J8824">
        <v>0.92605000000000004</v>
      </c>
      <c r="K8824">
        <v>4.4999999999999999E-4</v>
      </c>
      <c r="L8824">
        <v>0.69625000000000004</v>
      </c>
    </row>
    <row r="8825" spans="1:12" x14ac:dyDescent="0.3">
      <c r="A8825">
        <v>8824</v>
      </c>
      <c r="B8825">
        <v>0.88234999999999997</v>
      </c>
      <c r="C8825">
        <v>0.24085000000000001</v>
      </c>
      <c r="D8825">
        <v>0.73665000000000003</v>
      </c>
      <c r="E8825">
        <v>0.31905</v>
      </c>
      <c r="F8825">
        <v>0.36275000000000002</v>
      </c>
      <c r="G8825">
        <v>0.85694999999999999</v>
      </c>
      <c r="H8825">
        <v>0.66005000000000003</v>
      </c>
      <c r="I8825">
        <v>0.20655000000000001</v>
      </c>
      <c r="J8825">
        <v>0.73324999999999996</v>
      </c>
      <c r="K8825">
        <v>2.9250000000000002E-2</v>
      </c>
      <c r="L8825">
        <v>0.13105</v>
      </c>
    </row>
    <row r="8826" spans="1:12" x14ac:dyDescent="0.3">
      <c r="A8826">
        <v>8825</v>
      </c>
      <c r="B8826">
        <v>0.88244999999999996</v>
      </c>
      <c r="C8826">
        <v>0.76195000000000002</v>
      </c>
      <c r="D8826">
        <v>0.91074999999999995</v>
      </c>
      <c r="E8826">
        <v>0.86604999999999999</v>
      </c>
      <c r="F8826">
        <v>0.58514999999999995</v>
      </c>
      <c r="G8826">
        <v>0.89824999999999999</v>
      </c>
      <c r="H8826">
        <v>0.13075000000000001</v>
      </c>
      <c r="I8826">
        <v>0.28584999999999999</v>
      </c>
      <c r="J8826">
        <v>0.88905000000000001</v>
      </c>
      <c r="K8826">
        <v>0.49125000000000002</v>
      </c>
      <c r="L8826">
        <v>0.73004999999999998</v>
      </c>
    </row>
    <row r="8827" spans="1:12" x14ac:dyDescent="0.3">
      <c r="A8827">
        <v>8826</v>
      </c>
      <c r="B8827">
        <v>0.88254999999999995</v>
      </c>
      <c r="C8827">
        <v>0.53325</v>
      </c>
      <c r="D8827">
        <v>0.72824999999999995</v>
      </c>
      <c r="E8827">
        <v>0.79174999999999995</v>
      </c>
      <c r="F8827">
        <v>0.76124999999999998</v>
      </c>
      <c r="G8827">
        <v>0.93855</v>
      </c>
      <c r="H8827">
        <v>0.68874999999999997</v>
      </c>
      <c r="I8827">
        <v>0.23405000000000001</v>
      </c>
      <c r="J8827">
        <v>0.75805</v>
      </c>
      <c r="K8827">
        <v>0.85685</v>
      </c>
      <c r="L8827">
        <v>1.205E-2</v>
      </c>
    </row>
    <row r="8828" spans="1:12" x14ac:dyDescent="0.3">
      <c r="A8828">
        <v>8827</v>
      </c>
      <c r="B8828">
        <v>0.88265000000000005</v>
      </c>
      <c r="C8828">
        <v>0.41825000000000001</v>
      </c>
      <c r="D8828">
        <v>0.55454999999999999</v>
      </c>
      <c r="E8828">
        <v>0.47034999999999999</v>
      </c>
      <c r="F8828">
        <v>0.83914999999999995</v>
      </c>
      <c r="G8828">
        <v>1.8849999999999999E-2</v>
      </c>
      <c r="H8828">
        <v>0.60055000000000003</v>
      </c>
      <c r="I8828">
        <v>0.77654999999999996</v>
      </c>
      <c r="J8828">
        <v>0.85375000000000001</v>
      </c>
      <c r="K8828">
        <v>0.53125</v>
      </c>
      <c r="L8828">
        <v>0.31195000000000001</v>
      </c>
    </row>
    <row r="8829" spans="1:12" x14ac:dyDescent="0.3">
      <c r="A8829">
        <v>8828</v>
      </c>
      <c r="B8829">
        <v>0.88275000000000003</v>
      </c>
      <c r="C8829">
        <v>0.81425000000000003</v>
      </c>
      <c r="D8829">
        <v>0.74755000000000005</v>
      </c>
      <c r="E8829">
        <v>0.18304999999999999</v>
      </c>
      <c r="F8829">
        <v>0.60435000000000005</v>
      </c>
      <c r="G8829">
        <v>0.36975000000000002</v>
      </c>
      <c r="H8829">
        <v>0.83194999999999997</v>
      </c>
      <c r="I8829">
        <v>0.81235000000000002</v>
      </c>
      <c r="J8829">
        <v>0.98545000000000005</v>
      </c>
      <c r="K8829">
        <v>0.15035000000000001</v>
      </c>
      <c r="L8829">
        <v>0.57335000000000003</v>
      </c>
    </row>
    <row r="8830" spans="1:12" x14ac:dyDescent="0.3">
      <c r="A8830">
        <v>8829</v>
      </c>
      <c r="B8830">
        <v>0.88285000000000002</v>
      </c>
      <c r="C8830">
        <v>0.86004999999999998</v>
      </c>
      <c r="D8830">
        <v>0.31645000000000001</v>
      </c>
      <c r="E8830">
        <v>2.1350000000000001E-2</v>
      </c>
      <c r="F8830">
        <v>0.76824999999999999</v>
      </c>
      <c r="G8830">
        <v>0.91174999999999995</v>
      </c>
      <c r="H8830">
        <v>0.81525000000000003</v>
      </c>
      <c r="I8830">
        <v>3.5650000000000001E-2</v>
      </c>
      <c r="J8830">
        <v>0.70965</v>
      </c>
      <c r="K8830">
        <v>0.76634999999999998</v>
      </c>
      <c r="L8830">
        <v>0.47875000000000001</v>
      </c>
    </row>
    <row r="8831" spans="1:12" x14ac:dyDescent="0.3">
      <c r="A8831">
        <v>8830</v>
      </c>
      <c r="B8831">
        <v>0.88295000000000001</v>
      </c>
      <c r="C8831">
        <v>0.66644999999999999</v>
      </c>
      <c r="D8831">
        <v>0.40855000000000002</v>
      </c>
      <c r="E8831">
        <v>0.55874999999999997</v>
      </c>
      <c r="F8831">
        <v>0.17485000000000001</v>
      </c>
      <c r="G8831">
        <v>0.11265</v>
      </c>
      <c r="H8831">
        <v>0.73514999999999997</v>
      </c>
      <c r="I8831">
        <v>0.31705</v>
      </c>
      <c r="J8831">
        <v>0.60945000000000005</v>
      </c>
      <c r="K8831">
        <v>0.67564999999999997</v>
      </c>
      <c r="L8831">
        <v>0.91425000000000001</v>
      </c>
    </row>
    <row r="8832" spans="1:12" x14ac:dyDescent="0.3">
      <c r="A8832">
        <v>8831</v>
      </c>
      <c r="B8832">
        <v>0.88305</v>
      </c>
      <c r="C8832">
        <v>0.24535000000000001</v>
      </c>
      <c r="D8832">
        <v>0.98875000000000002</v>
      </c>
      <c r="E8832">
        <v>0.37095</v>
      </c>
      <c r="F8832">
        <v>0.79554999999999998</v>
      </c>
      <c r="G8832">
        <v>0.72524999999999995</v>
      </c>
      <c r="H8832">
        <v>0.92695000000000005</v>
      </c>
      <c r="I8832">
        <v>0.84294999999999998</v>
      </c>
      <c r="J8832">
        <v>0.97885</v>
      </c>
      <c r="K8832">
        <v>0.13644999999999999</v>
      </c>
      <c r="L8832">
        <v>0.58174999999999999</v>
      </c>
    </row>
    <row r="8833" spans="1:12" x14ac:dyDescent="0.3">
      <c r="A8833">
        <v>8832</v>
      </c>
      <c r="B8833">
        <v>0.88314999999999999</v>
      </c>
      <c r="C8833">
        <v>0.25424999999999998</v>
      </c>
      <c r="D8833">
        <v>0.36254999999999998</v>
      </c>
      <c r="E8833">
        <v>0.46955000000000002</v>
      </c>
      <c r="F8833">
        <v>0.52124999999999999</v>
      </c>
      <c r="G8833">
        <v>7.9049999999999995E-2</v>
      </c>
      <c r="H8833">
        <v>0.24815000000000001</v>
      </c>
      <c r="I8833">
        <v>0.79705000000000004</v>
      </c>
      <c r="J8833">
        <v>0.82625000000000004</v>
      </c>
      <c r="K8833">
        <v>0.93145</v>
      </c>
      <c r="L8833">
        <v>0.84735000000000005</v>
      </c>
    </row>
    <row r="8834" spans="1:12" x14ac:dyDescent="0.3">
      <c r="A8834">
        <v>8833</v>
      </c>
      <c r="B8834">
        <v>0.88324999999999998</v>
      </c>
      <c r="C8834">
        <v>0.39334999999999998</v>
      </c>
      <c r="D8834">
        <v>0.28194999999999998</v>
      </c>
      <c r="E8834">
        <v>0.46594999999999998</v>
      </c>
      <c r="F8834">
        <v>0.58115000000000006</v>
      </c>
      <c r="G8834">
        <v>0.90054999999999996</v>
      </c>
      <c r="H8834">
        <v>0.10205</v>
      </c>
      <c r="I8834">
        <v>0.81054999999999999</v>
      </c>
      <c r="J8834">
        <v>0.12085</v>
      </c>
      <c r="K8834">
        <v>0.80445</v>
      </c>
      <c r="L8834">
        <v>0.50165000000000004</v>
      </c>
    </row>
    <row r="8835" spans="1:12" x14ac:dyDescent="0.3">
      <c r="A8835">
        <v>8834</v>
      </c>
      <c r="B8835">
        <v>0.88334999999999997</v>
      </c>
      <c r="C8835">
        <v>0.12784999999999999</v>
      </c>
      <c r="D8835">
        <v>0.75214999999999999</v>
      </c>
      <c r="E8835">
        <v>0.19775000000000001</v>
      </c>
      <c r="F8835">
        <v>9.7850000000000006E-2</v>
      </c>
      <c r="G8835">
        <v>0.55445</v>
      </c>
      <c r="H8835">
        <v>0.58355000000000001</v>
      </c>
      <c r="I8835">
        <v>0.52664999999999995</v>
      </c>
      <c r="J8835">
        <v>0.94574999999999998</v>
      </c>
      <c r="K8835">
        <v>0.60535000000000005</v>
      </c>
      <c r="L8835">
        <v>7.5850000000000001E-2</v>
      </c>
    </row>
    <row r="8836" spans="1:12" x14ac:dyDescent="0.3">
      <c r="A8836">
        <v>8835</v>
      </c>
      <c r="B8836">
        <v>0.88344999999999996</v>
      </c>
      <c r="C8836">
        <v>0.53444999999999998</v>
      </c>
      <c r="D8836">
        <v>0.41494999999999999</v>
      </c>
      <c r="E8836">
        <v>0.64985000000000004</v>
      </c>
      <c r="F8836">
        <v>0.61104999999999998</v>
      </c>
      <c r="G8836">
        <v>0.50465000000000004</v>
      </c>
      <c r="H8836">
        <v>0.65095000000000003</v>
      </c>
      <c r="I8836">
        <v>0.42354999999999998</v>
      </c>
      <c r="J8836">
        <v>0.27865000000000001</v>
      </c>
      <c r="K8836">
        <v>0.12695000000000001</v>
      </c>
      <c r="L8836">
        <v>0.66105000000000003</v>
      </c>
    </row>
    <row r="8837" spans="1:12" x14ac:dyDescent="0.3">
      <c r="A8837">
        <v>8836</v>
      </c>
      <c r="B8837">
        <v>0.88354999999999995</v>
      </c>
      <c r="C8837">
        <v>0.28844999999999998</v>
      </c>
      <c r="D8837">
        <v>0.57325000000000004</v>
      </c>
      <c r="E8837">
        <v>0.29085</v>
      </c>
      <c r="F8837">
        <v>0.74555000000000005</v>
      </c>
      <c r="G8837">
        <v>0.87975000000000003</v>
      </c>
      <c r="H8837">
        <v>0.83325000000000005</v>
      </c>
      <c r="I8837">
        <v>0.95914999999999995</v>
      </c>
      <c r="J8837">
        <v>0.10765</v>
      </c>
      <c r="K8837">
        <v>0.13055</v>
      </c>
      <c r="L8837">
        <v>0.23144999999999999</v>
      </c>
    </row>
    <row r="8838" spans="1:12" x14ac:dyDescent="0.3">
      <c r="A8838">
        <v>8837</v>
      </c>
      <c r="B8838">
        <v>0.88365000000000005</v>
      </c>
      <c r="C8838">
        <v>0.31245000000000001</v>
      </c>
      <c r="D8838">
        <v>0.23644999999999999</v>
      </c>
      <c r="E8838">
        <v>0.76385000000000003</v>
      </c>
      <c r="F8838">
        <v>0.52915000000000001</v>
      </c>
      <c r="G8838">
        <v>1.285E-2</v>
      </c>
      <c r="H8838">
        <v>0.46734999999999999</v>
      </c>
      <c r="I8838">
        <v>0.39445000000000002</v>
      </c>
      <c r="J8838">
        <v>0.84455000000000002</v>
      </c>
      <c r="K8838">
        <v>0.53585000000000005</v>
      </c>
      <c r="L8838">
        <v>0.67964999999999998</v>
      </c>
    </row>
    <row r="8839" spans="1:12" x14ac:dyDescent="0.3">
      <c r="A8839">
        <v>8838</v>
      </c>
      <c r="B8839">
        <v>0.88375000000000004</v>
      </c>
      <c r="C8839">
        <v>0.55495000000000005</v>
      </c>
      <c r="D8839">
        <v>0.80535000000000001</v>
      </c>
      <c r="E8839">
        <v>0.65834999999999999</v>
      </c>
      <c r="F8839">
        <v>1.6150000000000001E-2</v>
      </c>
      <c r="G8839">
        <v>0.40094999999999997</v>
      </c>
      <c r="H8839">
        <v>6.3350000000000004E-2</v>
      </c>
      <c r="I8839">
        <v>0.24925</v>
      </c>
      <c r="J8839">
        <v>0.70804999999999996</v>
      </c>
      <c r="K8839">
        <v>0.39565</v>
      </c>
      <c r="L8839">
        <v>0.62334999999999996</v>
      </c>
    </row>
    <row r="8840" spans="1:12" x14ac:dyDescent="0.3">
      <c r="A8840">
        <v>8839</v>
      </c>
      <c r="B8840">
        <v>0.88385000000000002</v>
      </c>
      <c r="C8840">
        <v>0.56405000000000005</v>
      </c>
      <c r="D8840">
        <v>0.65454999999999997</v>
      </c>
      <c r="E8840">
        <v>0.42385</v>
      </c>
      <c r="F8840">
        <v>0.96884999999999999</v>
      </c>
      <c r="G8840">
        <v>0.78625</v>
      </c>
      <c r="H8840">
        <v>6.1550000000000001E-2</v>
      </c>
      <c r="I8840">
        <v>0.45984999999999998</v>
      </c>
      <c r="J8840">
        <v>0.10945000000000001</v>
      </c>
      <c r="K8840">
        <v>0.76295000000000002</v>
      </c>
      <c r="L8840">
        <v>0.13444999999999999</v>
      </c>
    </row>
    <row r="8841" spans="1:12" x14ac:dyDescent="0.3">
      <c r="A8841">
        <v>8840</v>
      </c>
      <c r="B8841">
        <v>0.88395000000000001</v>
      </c>
      <c r="C8841">
        <v>0.59904999999999997</v>
      </c>
      <c r="D8841">
        <v>0.86985000000000001</v>
      </c>
      <c r="E8841">
        <v>0.49845</v>
      </c>
      <c r="F8841">
        <v>0.56774999999999998</v>
      </c>
      <c r="G8841">
        <v>0.65515000000000001</v>
      </c>
      <c r="H8841">
        <v>0.59824999999999995</v>
      </c>
      <c r="I8841">
        <v>0.87024999999999997</v>
      </c>
      <c r="J8841">
        <v>0.37375000000000003</v>
      </c>
      <c r="K8841">
        <v>6.105E-2</v>
      </c>
      <c r="L8841">
        <v>0.99375000000000002</v>
      </c>
    </row>
    <row r="8842" spans="1:12" x14ac:dyDescent="0.3">
      <c r="A8842">
        <v>8841</v>
      </c>
      <c r="B8842">
        <v>0.88405</v>
      </c>
      <c r="C8842">
        <v>0.85765000000000002</v>
      </c>
      <c r="D8842">
        <v>0.96394999999999997</v>
      </c>
      <c r="E8842">
        <v>0.51724999999999999</v>
      </c>
      <c r="F8842">
        <v>4.5500000000000002E-3</v>
      </c>
      <c r="G8842">
        <v>3.6450000000000003E-2</v>
      </c>
      <c r="H8842">
        <v>7.0250000000000007E-2</v>
      </c>
      <c r="I8842">
        <v>0.22944999999999999</v>
      </c>
      <c r="J8842">
        <v>0.36564999999999998</v>
      </c>
      <c r="K8842">
        <v>0.18915000000000001</v>
      </c>
      <c r="L8842">
        <v>0.72594999999999998</v>
      </c>
    </row>
    <row r="8843" spans="1:12" x14ac:dyDescent="0.3">
      <c r="A8843">
        <v>8842</v>
      </c>
      <c r="B8843">
        <v>0.88414999999999999</v>
      </c>
      <c r="C8843">
        <v>0.19994999999999999</v>
      </c>
      <c r="D8843">
        <v>0.81035000000000001</v>
      </c>
      <c r="E8843">
        <v>0.60765000000000002</v>
      </c>
      <c r="F8843">
        <v>0.25955</v>
      </c>
      <c r="G8843">
        <v>0.32124999999999998</v>
      </c>
      <c r="H8843">
        <v>0.25864999999999999</v>
      </c>
      <c r="I8843">
        <v>0.68325000000000002</v>
      </c>
      <c r="J8843">
        <v>0.38495000000000001</v>
      </c>
      <c r="K8843">
        <v>0.54364999999999997</v>
      </c>
      <c r="L8843">
        <v>0.28065000000000001</v>
      </c>
    </row>
    <row r="8844" spans="1:12" x14ac:dyDescent="0.3">
      <c r="A8844">
        <v>8843</v>
      </c>
      <c r="B8844">
        <v>0.88424999999999998</v>
      </c>
      <c r="C8844">
        <v>0.50244999999999995</v>
      </c>
      <c r="D8844">
        <v>0.90944999999999998</v>
      </c>
      <c r="E8844">
        <v>0.89005000000000001</v>
      </c>
      <c r="F8844">
        <v>0.44974999999999998</v>
      </c>
      <c r="G8844">
        <v>0.48394999999999999</v>
      </c>
      <c r="H8844">
        <v>0.85875000000000001</v>
      </c>
      <c r="I8844">
        <v>0.58474999999999999</v>
      </c>
      <c r="J8844">
        <v>0.22165000000000001</v>
      </c>
      <c r="K8844">
        <v>0.67244999999999999</v>
      </c>
      <c r="L8844">
        <v>0.52154999999999996</v>
      </c>
    </row>
    <row r="8845" spans="1:12" x14ac:dyDescent="0.3">
      <c r="A8845">
        <v>8844</v>
      </c>
      <c r="B8845">
        <v>0.88434999999999997</v>
      </c>
      <c r="C8845">
        <v>0.28734999999999999</v>
      </c>
      <c r="D8845">
        <v>0.58015000000000005</v>
      </c>
      <c r="E8845">
        <v>0.28094999999999998</v>
      </c>
      <c r="F8845">
        <v>0.91705000000000003</v>
      </c>
      <c r="G8845">
        <v>0.14885000000000001</v>
      </c>
      <c r="H8845">
        <v>0.39345000000000002</v>
      </c>
      <c r="I8845">
        <v>0.32555000000000001</v>
      </c>
      <c r="J8845">
        <v>0.19585</v>
      </c>
      <c r="K8845">
        <v>0.53034999999999999</v>
      </c>
      <c r="L8845">
        <v>0.68415000000000004</v>
      </c>
    </row>
    <row r="8846" spans="1:12" x14ac:dyDescent="0.3">
      <c r="A8846">
        <v>8845</v>
      </c>
      <c r="B8846">
        <v>0.88444999999999996</v>
      </c>
      <c r="C8846">
        <v>0.72114999999999996</v>
      </c>
      <c r="D8846">
        <v>0.60385</v>
      </c>
      <c r="E8846">
        <v>0.90444999999999998</v>
      </c>
      <c r="F8846">
        <v>0.63775000000000004</v>
      </c>
      <c r="G8846">
        <v>0.72404999999999997</v>
      </c>
      <c r="H8846">
        <v>0.47215000000000001</v>
      </c>
      <c r="I8846">
        <v>0.86914999999999998</v>
      </c>
      <c r="J8846">
        <v>0.17945</v>
      </c>
      <c r="K8846">
        <v>0.98075000000000001</v>
      </c>
      <c r="L8846">
        <v>0.39474999999999999</v>
      </c>
    </row>
    <row r="8847" spans="1:12" x14ac:dyDescent="0.3">
      <c r="A8847">
        <v>8846</v>
      </c>
      <c r="B8847">
        <v>0.88454999999999995</v>
      </c>
      <c r="C8847">
        <v>0.11635</v>
      </c>
      <c r="D8847">
        <v>0.33195000000000002</v>
      </c>
      <c r="E8847">
        <v>0.14315</v>
      </c>
      <c r="F8847">
        <v>5.0549999999999998E-2</v>
      </c>
      <c r="G8847">
        <v>0.41375000000000001</v>
      </c>
      <c r="H8847">
        <v>0.99334999999999996</v>
      </c>
      <c r="I8847">
        <v>0.89175000000000004</v>
      </c>
      <c r="J8847">
        <v>0.42315000000000003</v>
      </c>
      <c r="K8847">
        <v>7.8950000000000006E-2</v>
      </c>
      <c r="L8847">
        <v>4.1549999999999997E-2</v>
      </c>
    </row>
    <row r="8848" spans="1:12" x14ac:dyDescent="0.3">
      <c r="A8848">
        <v>8847</v>
      </c>
      <c r="B8848">
        <v>0.88465000000000005</v>
      </c>
      <c r="C8848">
        <v>7.6649999999999996E-2</v>
      </c>
      <c r="D8848">
        <v>2.1950000000000001E-2</v>
      </c>
      <c r="E8848">
        <v>0.56294999999999995</v>
      </c>
      <c r="F8848">
        <v>0.17144999999999999</v>
      </c>
      <c r="G8848">
        <v>0.82064999999999999</v>
      </c>
      <c r="H8848">
        <v>0.55154999999999998</v>
      </c>
      <c r="I8848">
        <v>0.30635000000000001</v>
      </c>
      <c r="J8848">
        <v>0.40384999999999999</v>
      </c>
      <c r="K8848">
        <v>5.7950000000000002E-2</v>
      </c>
      <c r="L8848">
        <v>0.40715000000000001</v>
      </c>
    </row>
    <row r="8849" spans="1:12" x14ac:dyDescent="0.3">
      <c r="A8849">
        <v>8848</v>
      </c>
      <c r="B8849">
        <v>0.88475000000000004</v>
      </c>
      <c r="C8849">
        <v>0.78505000000000003</v>
      </c>
      <c r="D8849">
        <v>0.34055000000000002</v>
      </c>
      <c r="E8849">
        <v>0.61224999999999996</v>
      </c>
      <c r="F8849">
        <v>6.615E-2</v>
      </c>
      <c r="G8849">
        <v>3.2050000000000002E-2</v>
      </c>
      <c r="H8849">
        <v>0.50614999999999999</v>
      </c>
      <c r="I8849">
        <v>0.44195000000000001</v>
      </c>
      <c r="J8849">
        <v>0.76114999999999999</v>
      </c>
      <c r="K8849">
        <v>3.9949999999999999E-2</v>
      </c>
      <c r="L8849">
        <v>0.30654999999999999</v>
      </c>
    </row>
    <row r="8850" spans="1:12" x14ac:dyDescent="0.3">
      <c r="A8850">
        <v>8849</v>
      </c>
      <c r="B8850">
        <v>0.88485000000000003</v>
      </c>
      <c r="C8850">
        <v>0.52385000000000004</v>
      </c>
      <c r="D8850">
        <v>0.86845000000000006</v>
      </c>
      <c r="E8850">
        <v>0.26255000000000001</v>
      </c>
      <c r="F8850">
        <v>0.78864999999999996</v>
      </c>
      <c r="G8850">
        <v>0.22055</v>
      </c>
      <c r="H8850">
        <v>7.6499999999999997E-3</v>
      </c>
      <c r="I8850">
        <v>0.60955000000000004</v>
      </c>
      <c r="J8850">
        <v>0.38595000000000002</v>
      </c>
      <c r="K8850">
        <v>0.22065000000000001</v>
      </c>
      <c r="L8850">
        <v>0.72075</v>
      </c>
    </row>
    <row r="8851" spans="1:12" x14ac:dyDescent="0.3">
      <c r="A8851">
        <v>8850</v>
      </c>
      <c r="B8851">
        <v>0.88495000000000001</v>
      </c>
      <c r="C8851">
        <v>0.26724999999999999</v>
      </c>
      <c r="D8851">
        <v>0.65024999999999999</v>
      </c>
      <c r="E8851">
        <v>0.57074999999999998</v>
      </c>
      <c r="F8851">
        <v>0.71074999999999999</v>
      </c>
      <c r="G8851">
        <v>0.25545000000000001</v>
      </c>
      <c r="H8851">
        <v>0.54144999999999999</v>
      </c>
      <c r="I8851">
        <v>0.79874999999999996</v>
      </c>
      <c r="J8851">
        <v>0.47305000000000003</v>
      </c>
      <c r="K8851">
        <v>0.31585000000000002</v>
      </c>
      <c r="L8851">
        <v>0.95025000000000004</v>
      </c>
    </row>
    <row r="8852" spans="1:12" x14ac:dyDescent="0.3">
      <c r="A8852">
        <v>8851</v>
      </c>
      <c r="B8852">
        <v>0.88505</v>
      </c>
      <c r="C8852">
        <v>1.235E-2</v>
      </c>
      <c r="D8852">
        <v>0.97645000000000004</v>
      </c>
      <c r="E8852">
        <v>0.71325000000000005</v>
      </c>
      <c r="F8852">
        <v>0.67574999999999996</v>
      </c>
      <c r="G8852">
        <v>0.71594999999999998</v>
      </c>
      <c r="H8852">
        <v>0.34675</v>
      </c>
      <c r="I8852">
        <v>0.80074999999999996</v>
      </c>
      <c r="J8852">
        <v>0.49995000000000001</v>
      </c>
      <c r="K8852">
        <v>0.37764999999999999</v>
      </c>
      <c r="L8852">
        <v>0.52075000000000005</v>
      </c>
    </row>
    <row r="8853" spans="1:12" x14ac:dyDescent="0.3">
      <c r="A8853">
        <v>8852</v>
      </c>
      <c r="B8853">
        <v>0.88514999999999999</v>
      </c>
      <c r="C8853">
        <v>0.55764999999999998</v>
      </c>
      <c r="D8853">
        <v>0.30835000000000001</v>
      </c>
      <c r="E8853">
        <v>0.20155000000000001</v>
      </c>
      <c r="F8853">
        <v>0.12164999999999999</v>
      </c>
      <c r="G8853">
        <v>0.83755000000000002</v>
      </c>
      <c r="H8853">
        <v>0.91695000000000004</v>
      </c>
      <c r="I8853">
        <v>0.58925000000000005</v>
      </c>
      <c r="J8853">
        <v>0.99145000000000005</v>
      </c>
      <c r="K8853">
        <v>0.89115</v>
      </c>
      <c r="L8853">
        <v>0.95545000000000002</v>
      </c>
    </row>
    <row r="8854" spans="1:12" x14ac:dyDescent="0.3">
      <c r="A8854">
        <v>8853</v>
      </c>
      <c r="B8854">
        <v>0.88524999999999998</v>
      </c>
      <c r="C8854">
        <v>0.78034999999999999</v>
      </c>
      <c r="D8854">
        <v>0.16675000000000001</v>
      </c>
      <c r="E8854">
        <v>5.475E-2</v>
      </c>
      <c r="F8854">
        <v>0.95074999999999998</v>
      </c>
      <c r="G8854">
        <v>0.57894999999999996</v>
      </c>
      <c r="H8854">
        <v>0.12064999999999999</v>
      </c>
      <c r="I8854">
        <v>0.40634999999999999</v>
      </c>
      <c r="J8854">
        <v>0.82204999999999995</v>
      </c>
      <c r="K8854">
        <v>0.57994999999999997</v>
      </c>
      <c r="L8854">
        <v>0.20435</v>
      </c>
    </row>
    <row r="8855" spans="1:12" x14ac:dyDescent="0.3">
      <c r="A8855">
        <v>8854</v>
      </c>
      <c r="B8855">
        <v>0.88534999999999997</v>
      </c>
      <c r="C8855">
        <v>0.49364999999999998</v>
      </c>
      <c r="D8855">
        <v>0.78244999999999998</v>
      </c>
      <c r="E8855">
        <v>0.57484999999999997</v>
      </c>
      <c r="F8855">
        <v>0.72614999999999996</v>
      </c>
      <c r="G8855">
        <v>0.68145</v>
      </c>
      <c r="H8855">
        <v>0.83614999999999995</v>
      </c>
      <c r="I8855">
        <v>0.83355000000000001</v>
      </c>
      <c r="J8855">
        <v>0.73624999999999996</v>
      </c>
      <c r="K8855">
        <v>0.75824999999999998</v>
      </c>
      <c r="L8855">
        <v>0.24095</v>
      </c>
    </row>
    <row r="8856" spans="1:12" x14ac:dyDescent="0.3">
      <c r="A8856">
        <v>8855</v>
      </c>
      <c r="B8856">
        <v>0.88544999999999996</v>
      </c>
      <c r="C8856">
        <v>0.88385000000000002</v>
      </c>
      <c r="D8856">
        <v>0.54835</v>
      </c>
      <c r="E8856">
        <v>0.32214999999999999</v>
      </c>
      <c r="F8856">
        <v>0.43135000000000001</v>
      </c>
      <c r="G8856">
        <v>0.14545</v>
      </c>
      <c r="H8856">
        <v>0.60634999999999994</v>
      </c>
      <c r="I8856">
        <v>0.68095000000000006</v>
      </c>
      <c r="J8856">
        <v>0.85804999999999998</v>
      </c>
      <c r="K8856">
        <v>0.78825000000000001</v>
      </c>
      <c r="L8856">
        <v>0.71265000000000001</v>
      </c>
    </row>
    <row r="8857" spans="1:12" x14ac:dyDescent="0.3">
      <c r="A8857">
        <v>8856</v>
      </c>
      <c r="B8857">
        <v>0.88554999999999995</v>
      </c>
      <c r="C8857">
        <v>0.46215000000000001</v>
      </c>
      <c r="D8857">
        <v>0.72135000000000005</v>
      </c>
      <c r="E8857">
        <v>0.55784999999999996</v>
      </c>
      <c r="F8857">
        <v>0.71684999999999999</v>
      </c>
      <c r="G8857">
        <v>0.78985000000000005</v>
      </c>
      <c r="H8857">
        <v>0.47565000000000002</v>
      </c>
      <c r="I8857">
        <v>1.7749999999999998E-2</v>
      </c>
      <c r="J8857">
        <v>0.95814999999999995</v>
      </c>
      <c r="K8857">
        <v>0.98904999999999998</v>
      </c>
      <c r="L8857">
        <v>5.8349999999999999E-2</v>
      </c>
    </row>
    <row r="8858" spans="1:12" x14ac:dyDescent="0.3">
      <c r="A8858">
        <v>8857</v>
      </c>
      <c r="B8858">
        <v>0.88565000000000005</v>
      </c>
      <c r="C8858">
        <v>0.50965000000000005</v>
      </c>
      <c r="D8858">
        <v>0.86334999999999995</v>
      </c>
      <c r="E8858">
        <v>0.34865000000000002</v>
      </c>
      <c r="F8858">
        <v>0.87214999999999998</v>
      </c>
      <c r="G8858">
        <v>0.77625</v>
      </c>
      <c r="H8858">
        <v>0.68274999999999997</v>
      </c>
      <c r="I8858">
        <v>0.91174999999999995</v>
      </c>
      <c r="J8858">
        <v>0.55784999999999996</v>
      </c>
      <c r="K8858">
        <v>0.82884999999999998</v>
      </c>
      <c r="L8858">
        <v>1.025E-2</v>
      </c>
    </row>
    <row r="8859" spans="1:12" x14ac:dyDescent="0.3">
      <c r="A8859">
        <v>8858</v>
      </c>
      <c r="B8859">
        <v>0.88575000000000004</v>
      </c>
      <c r="C8859">
        <v>0.61445000000000005</v>
      </c>
      <c r="D8859">
        <v>0.67225000000000001</v>
      </c>
      <c r="E8859">
        <v>0.14624999999999999</v>
      </c>
      <c r="F8859">
        <v>9.9049999999999999E-2</v>
      </c>
      <c r="G8859">
        <v>0.67184999999999995</v>
      </c>
      <c r="H8859">
        <v>0.70225000000000004</v>
      </c>
      <c r="I8859">
        <v>0.43485000000000001</v>
      </c>
      <c r="J8859">
        <v>2.955E-2</v>
      </c>
      <c r="K8859">
        <v>0.96784999999999999</v>
      </c>
      <c r="L8859">
        <v>0.52385000000000004</v>
      </c>
    </row>
    <row r="8860" spans="1:12" x14ac:dyDescent="0.3">
      <c r="A8860">
        <v>8859</v>
      </c>
      <c r="B8860">
        <v>0.88585000000000003</v>
      </c>
      <c r="C8860">
        <v>0.61504999999999999</v>
      </c>
      <c r="D8860">
        <v>0.77544999999999997</v>
      </c>
      <c r="E8860">
        <v>0.62775000000000003</v>
      </c>
      <c r="F8860">
        <v>0.79854999999999998</v>
      </c>
      <c r="G8860">
        <v>0.53115000000000001</v>
      </c>
      <c r="H8860">
        <v>0.90515000000000001</v>
      </c>
      <c r="I8860">
        <v>0.37924999999999998</v>
      </c>
      <c r="J8860">
        <v>0.83015000000000005</v>
      </c>
      <c r="K8860">
        <v>0.72765000000000002</v>
      </c>
      <c r="L8860">
        <v>0.93664999999999998</v>
      </c>
    </row>
    <row r="8861" spans="1:12" x14ac:dyDescent="0.3">
      <c r="A8861">
        <v>8860</v>
      </c>
      <c r="B8861">
        <v>0.88595000000000002</v>
      </c>
      <c r="C8861">
        <v>0.29215000000000002</v>
      </c>
      <c r="D8861">
        <v>0.64695000000000003</v>
      </c>
      <c r="E8861">
        <v>0.93305000000000005</v>
      </c>
      <c r="F8861">
        <v>0.12695000000000001</v>
      </c>
      <c r="G8861">
        <v>0.43785000000000002</v>
      </c>
      <c r="H8861">
        <v>4.3650000000000001E-2</v>
      </c>
      <c r="I8861">
        <v>0.82204999999999995</v>
      </c>
      <c r="J8861">
        <v>0.73804999999999998</v>
      </c>
      <c r="K8861">
        <v>0.99604999999999999</v>
      </c>
      <c r="L8861">
        <v>0.54835</v>
      </c>
    </row>
    <row r="8862" spans="1:12" x14ac:dyDescent="0.3">
      <c r="A8862">
        <v>8861</v>
      </c>
      <c r="B8862">
        <v>0.88605</v>
      </c>
      <c r="C8862">
        <v>0.71314999999999995</v>
      </c>
      <c r="D8862">
        <v>0.31004999999999999</v>
      </c>
      <c r="E8862">
        <v>0.22075</v>
      </c>
      <c r="F8862">
        <v>0.91205000000000003</v>
      </c>
      <c r="G8862">
        <v>8.0250000000000002E-2</v>
      </c>
      <c r="H8862">
        <v>0.61465000000000003</v>
      </c>
      <c r="I8862">
        <v>0.94164999999999999</v>
      </c>
      <c r="J8862">
        <v>0.34684999999999999</v>
      </c>
      <c r="K8862">
        <v>0.65475000000000005</v>
      </c>
      <c r="L8862">
        <v>0.36785000000000001</v>
      </c>
    </row>
    <row r="8863" spans="1:12" x14ac:dyDescent="0.3">
      <c r="A8863">
        <v>8862</v>
      </c>
      <c r="B8863">
        <v>0.88614999999999999</v>
      </c>
      <c r="C8863">
        <v>0.28034999999999999</v>
      </c>
      <c r="D8863">
        <v>0.40784999999999999</v>
      </c>
      <c r="E8863">
        <v>0.63915</v>
      </c>
      <c r="F8863">
        <v>0.19055</v>
      </c>
      <c r="G8863">
        <v>0.99455000000000005</v>
      </c>
      <c r="H8863">
        <v>0.52134999999999998</v>
      </c>
      <c r="I8863">
        <v>0.36614999999999998</v>
      </c>
      <c r="J8863">
        <v>2.0549999999999999E-2</v>
      </c>
      <c r="K8863">
        <v>0.28184999999999999</v>
      </c>
      <c r="L8863">
        <v>0.35444999999999999</v>
      </c>
    </row>
    <row r="8864" spans="1:12" x14ac:dyDescent="0.3">
      <c r="A8864">
        <v>8863</v>
      </c>
      <c r="B8864">
        <v>0.88624999999999998</v>
      </c>
      <c r="C8864">
        <v>5.6550000000000003E-2</v>
      </c>
      <c r="D8864">
        <v>0.21584999999999999</v>
      </c>
      <c r="E8864">
        <v>0.19735</v>
      </c>
      <c r="F8864">
        <v>0.56294999999999995</v>
      </c>
      <c r="G8864">
        <v>0.83155000000000001</v>
      </c>
      <c r="H8864">
        <v>0.36645</v>
      </c>
      <c r="I8864">
        <v>0.14474999999999999</v>
      </c>
      <c r="J8864">
        <v>8.1250000000000003E-2</v>
      </c>
      <c r="K8864">
        <v>0.80735000000000001</v>
      </c>
      <c r="L8864">
        <v>0.76834999999999998</v>
      </c>
    </row>
    <row r="8865" spans="1:12" x14ac:dyDescent="0.3">
      <c r="A8865">
        <v>8864</v>
      </c>
      <c r="B8865">
        <v>0.88634999999999997</v>
      </c>
      <c r="C8865">
        <v>0.49495</v>
      </c>
      <c r="D8865">
        <v>0.73594999999999999</v>
      </c>
      <c r="E8865">
        <v>0.50954999999999995</v>
      </c>
      <c r="F8865">
        <v>0.31314999999999998</v>
      </c>
      <c r="G8865">
        <v>0.38624999999999998</v>
      </c>
      <c r="H8865">
        <v>0.58714999999999995</v>
      </c>
      <c r="I8865">
        <v>0.16014999999999999</v>
      </c>
      <c r="J8865">
        <v>0.95315000000000005</v>
      </c>
      <c r="K8865">
        <v>0.29054999999999997</v>
      </c>
      <c r="L8865">
        <v>0.91064999999999996</v>
      </c>
    </row>
    <row r="8866" spans="1:12" x14ac:dyDescent="0.3">
      <c r="A8866">
        <v>8865</v>
      </c>
      <c r="B8866">
        <v>0.88644999999999996</v>
      </c>
      <c r="C8866">
        <v>0.52195000000000003</v>
      </c>
      <c r="D8866">
        <v>0.63695000000000002</v>
      </c>
      <c r="E8866">
        <v>0.95504999999999995</v>
      </c>
      <c r="F8866">
        <v>0.89115</v>
      </c>
      <c r="G8866">
        <v>0.38795000000000002</v>
      </c>
      <c r="H8866">
        <v>2.785E-2</v>
      </c>
      <c r="I8866">
        <v>0.85485</v>
      </c>
      <c r="J8866">
        <v>0.39074999999999999</v>
      </c>
      <c r="K8866">
        <v>0.66854999999999998</v>
      </c>
      <c r="L8866">
        <v>4.7149999999999997E-2</v>
      </c>
    </row>
    <row r="8867" spans="1:12" x14ac:dyDescent="0.3">
      <c r="A8867">
        <v>8866</v>
      </c>
      <c r="B8867">
        <v>0.88654999999999995</v>
      </c>
      <c r="C8867">
        <v>0.93554999999999999</v>
      </c>
      <c r="D8867">
        <v>0.87885000000000002</v>
      </c>
      <c r="E8867">
        <v>0.12445000000000001</v>
      </c>
      <c r="F8867">
        <v>0.76685000000000003</v>
      </c>
      <c r="G8867">
        <v>0.21875</v>
      </c>
      <c r="H8867">
        <v>0.10415000000000001</v>
      </c>
      <c r="I8867">
        <v>0.91664999999999996</v>
      </c>
      <c r="J8867">
        <v>1.7049999999999999E-2</v>
      </c>
      <c r="K8867">
        <v>0.34865000000000002</v>
      </c>
      <c r="L8867">
        <v>0.83104999999999996</v>
      </c>
    </row>
    <row r="8868" spans="1:12" x14ac:dyDescent="0.3">
      <c r="A8868">
        <v>8867</v>
      </c>
      <c r="B8868">
        <v>0.88665000000000005</v>
      </c>
      <c r="C8868">
        <v>0.58435000000000004</v>
      </c>
      <c r="D8868">
        <v>0.80595000000000006</v>
      </c>
      <c r="E8868">
        <v>0.99304999999999999</v>
      </c>
      <c r="F8868">
        <v>0.43864999999999998</v>
      </c>
      <c r="G8868">
        <v>0.82784999999999997</v>
      </c>
      <c r="H8868">
        <v>0.52275000000000005</v>
      </c>
      <c r="I8868">
        <v>0.48794999999999999</v>
      </c>
      <c r="J8868">
        <v>0.13755000000000001</v>
      </c>
      <c r="K8868">
        <v>0.84135000000000004</v>
      </c>
      <c r="L8868">
        <v>0.12255000000000001</v>
      </c>
    </row>
    <row r="8869" spans="1:12" x14ac:dyDescent="0.3">
      <c r="A8869">
        <v>8868</v>
      </c>
      <c r="B8869">
        <v>0.88675000000000004</v>
      </c>
      <c r="C8869">
        <v>0.55674999999999997</v>
      </c>
      <c r="D8869">
        <v>0.58274999999999999</v>
      </c>
      <c r="E8869">
        <v>0.30604999999999999</v>
      </c>
      <c r="F8869">
        <v>0.23665</v>
      </c>
      <c r="G8869">
        <v>0.86685000000000001</v>
      </c>
      <c r="H8869">
        <v>0.94105000000000005</v>
      </c>
      <c r="I8869">
        <v>0.92874999999999996</v>
      </c>
      <c r="J8869">
        <v>0.81445000000000001</v>
      </c>
      <c r="K8869">
        <v>0.76575000000000004</v>
      </c>
      <c r="L8869">
        <v>0.12534999999999999</v>
      </c>
    </row>
    <row r="8870" spans="1:12" x14ac:dyDescent="0.3">
      <c r="A8870">
        <v>8869</v>
      </c>
      <c r="B8870">
        <v>0.88685000000000003</v>
      </c>
      <c r="C8870">
        <v>0.80015000000000003</v>
      </c>
      <c r="D8870">
        <v>0.64624999999999999</v>
      </c>
      <c r="E8870">
        <v>0.55545</v>
      </c>
      <c r="F8870">
        <v>0.30475000000000002</v>
      </c>
      <c r="G8870">
        <v>0.48204999999999998</v>
      </c>
      <c r="H8870">
        <v>0.50675000000000003</v>
      </c>
      <c r="I8870">
        <v>0.47394999999999998</v>
      </c>
      <c r="J8870">
        <v>0.22905</v>
      </c>
      <c r="K8870">
        <v>0.78815000000000002</v>
      </c>
      <c r="L8870">
        <v>1.315E-2</v>
      </c>
    </row>
    <row r="8871" spans="1:12" x14ac:dyDescent="0.3">
      <c r="A8871">
        <v>8870</v>
      </c>
      <c r="B8871">
        <v>0.88695000000000002</v>
      </c>
      <c r="C8871">
        <v>0.25274999999999997</v>
      </c>
      <c r="D8871">
        <v>0.15705</v>
      </c>
      <c r="E8871">
        <v>0.37874999999999998</v>
      </c>
      <c r="F8871">
        <v>4.2549999999999998E-2</v>
      </c>
      <c r="G8871">
        <v>0.96984999999999999</v>
      </c>
      <c r="H8871">
        <v>0.40384999999999999</v>
      </c>
      <c r="I8871">
        <v>0.37435000000000002</v>
      </c>
      <c r="J8871">
        <v>0.99365000000000003</v>
      </c>
      <c r="K8871">
        <v>0.34934999999999999</v>
      </c>
      <c r="L8871">
        <v>0.81755</v>
      </c>
    </row>
    <row r="8872" spans="1:12" x14ac:dyDescent="0.3">
      <c r="A8872">
        <v>8871</v>
      </c>
      <c r="B8872">
        <v>0.88705000000000001</v>
      </c>
      <c r="C8872">
        <v>0.56284999999999996</v>
      </c>
      <c r="D8872">
        <v>0.20874999999999999</v>
      </c>
      <c r="E8872">
        <v>0.85575000000000001</v>
      </c>
      <c r="F8872">
        <v>0.45065</v>
      </c>
      <c r="G8872">
        <v>0.39834999999999998</v>
      </c>
      <c r="H8872">
        <v>0.94945000000000002</v>
      </c>
      <c r="I8872">
        <v>0.37164999999999998</v>
      </c>
      <c r="J8872">
        <v>0.85504999999999998</v>
      </c>
      <c r="K8872">
        <v>1.8249999999999999E-2</v>
      </c>
      <c r="L8872">
        <v>0.29935</v>
      </c>
    </row>
    <row r="8873" spans="1:12" x14ac:dyDescent="0.3">
      <c r="A8873">
        <v>8872</v>
      </c>
      <c r="B8873">
        <v>0.88714999999999999</v>
      </c>
      <c r="C8873">
        <v>0.50505</v>
      </c>
      <c r="D8873">
        <v>0.68554999999999999</v>
      </c>
      <c r="E8873">
        <v>9.4850000000000004E-2</v>
      </c>
      <c r="F8873">
        <v>0.77444999999999997</v>
      </c>
      <c r="G8873">
        <v>8.2500000000000004E-3</v>
      </c>
      <c r="H8873">
        <v>0.52864999999999995</v>
      </c>
      <c r="I8873">
        <v>0.93894999999999995</v>
      </c>
      <c r="J8873">
        <v>0.63244999999999996</v>
      </c>
      <c r="K8873">
        <v>0.91205000000000003</v>
      </c>
      <c r="L8873">
        <v>0.89815</v>
      </c>
    </row>
    <row r="8874" spans="1:12" x14ac:dyDescent="0.3">
      <c r="A8874">
        <v>8873</v>
      </c>
      <c r="B8874">
        <v>0.88724999999999998</v>
      </c>
      <c r="C8874">
        <v>0.81505000000000005</v>
      </c>
      <c r="D8874">
        <v>0.22165000000000001</v>
      </c>
      <c r="E8874">
        <v>4.2849999999999999E-2</v>
      </c>
      <c r="F8874">
        <v>0.69125000000000003</v>
      </c>
      <c r="G8874">
        <v>0.93725000000000003</v>
      </c>
      <c r="H8874">
        <v>0.92174999999999996</v>
      </c>
      <c r="I8874">
        <v>8.0350000000000005E-2</v>
      </c>
      <c r="J8874">
        <v>0.93015000000000003</v>
      </c>
      <c r="K8874">
        <v>0.59394999999999998</v>
      </c>
      <c r="L8874">
        <v>0.41425000000000001</v>
      </c>
    </row>
    <row r="8875" spans="1:12" x14ac:dyDescent="0.3">
      <c r="A8875">
        <v>8874</v>
      </c>
      <c r="B8875">
        <v>0.88734999999999997</v>
      </c>
      <c r="C8875">
        <v>0.92854999999999999</v>
      </c>
      <c r="D8875">
        <v>0.67615000000000003</v>
      </c>
      <c r="E8875">
        <v>0.19464999999999999</v>
      </c>
      <c r="F8875">
        <v>0.68994999999999995</v>
      </c>
      <c r="G8875">
        <v>0.63275000000000003</v>
      </c>
      <c r="H8875">
        <v>0.65344999999999998</v>
      </c>
      <c r="I8875">
        <v>0.96404999999999996</v>
      </c>
      <c r="J8875">
        <v>0.53075000000000006</v>
      </c>
      <c r="K8875">
        <v>0.43035000000000001</v>
      </c>
      <c r="L8875">
        <v>0.59655000000000002</v>
      </c>
    </row>
    <row r="8876" spans="1:12" x14ac:dyDescent="0.3">
      <c r="A8876">
        <v>8875</v>
      </c>
      <c r="B8876">
        <v>0.88744999999999996</v>
      </c>
      <c r="C8876">
        <v>0.67884999999999995</v>
      </c>
      <c r="D8876">
        <v>0.98685</v>
      </c>
      <c r="E8876">
        <v>0.44705</v>
      </c>
      <c r="F8876">
        <v>0.69264999999999999</v>
      </c>
      <c r="G8876">
        <v>0.38174999999999998</v>
      </c>
      <c r="H8876">
        <v>0.35875000000000001</v>
      </c>
      <c r="I8876">
        <v>8.9550000000000005E-2</v>
      </c>
      <c r="J8876">
        <v>0.65095000000000003</v>
      </c>
      <c r="K8876">
        <v>0.26255000000000001</v>
      </c>
      <c r="L8876">
        <v>0.80425000000000002</v>
      </c>
    </row>
    <row r="8877" spans="1:12" x14ac:dyDescent="0.3">
      <c r="A8877">
        <v>8876</v>
      </c>
      <c r="B8877">
        <v>0.88754999999999995</v>
      </c>
      <c r="C8877">
        <v>0.49085000000000001</v>
      </c>
      <c r="D8877">
        <v>0.67454999999999998</v>
      </c>
      <c r="E8877">
        <v>0.12454999999999999</v>
      </c>
      <c r="F8877">
        <v>0.60214999999999996</v>
      </c>
      <c r="G8877">
        <v>0.84414999999999996</v>
      </c>
      <c r="H8877">
        <v>0.54915000000000003</v>
      </c>
      <c r="I8877">
        <v>0.83525000000000005</v>
      </c>
      <c r="J8877">
        <v>7.4249999999999997E-2</v>
      </c>
      <c r="K8877">
        <v>8.2650000000000001E-2</v>
      </c>
      <c r="L8877">
        <v>0.70094999999999996</v>
      </c>
    </row>
    <row r="8878" spans="1:12" x14ac:dyDescent="0.3">
      <c r="A8878">
        <v>8877</v>
      </c>
      <c r="B8878">
        <v>0.88765000000000005</v>
      </c>
      <c r="C8878">
        <v>0.92025000000000001</v>
      </c>
      <c r="D8878">
        <v>0.14904999999999999</v>
      </c>
      <c r="E8878">
        <v>0.80084999999999995</v>
      </c>
      <c r="F8878">
        <v>9.9650000000000002E-2</v>
      </c>
      <c r="G8878">
        <v>0.42044999999999999</v>
      </c>
      <c r="H8878">
        <v>0.69984999999999997</v>
      </c>
      <c r="I8878">
        <v>0.65834999999999999</v>
      </c>
      <c r="J8878">
        <v>0.74514999999999998</v>
      </c>
      <c r="K8878">
        <v>0.26384999999999997</v>
      </c>
      <c r="L8878">
        <v>0.60035000000000005</v>
      </c>
    </row>
    <row r="8879" spans="1:12" x14ac:dyDescent="0.3">
      <c r="A8879">
        <v>8878</v>
      </c>
      <c r="B8879">
        <v>0.88775000000000004</v>
      </c>
      <c r="C8879">
        <v>2.7550000000000002E-2</v>
      </c>
      <c r="D8879">
        <v>5.8349999999999999E-2</v>
      </c>
      <c r="E8879">
        <v>0.90044999999999997</v>
      </c>
      <c r="F8879">
        <v>0.79135</v>
      </c>
      <c r="G8879">
        <v>0.63265000000000005</v>
      </c>
      <c r="H8879">
        <v>0.53434999999999999</v>
      </c>
      <c r="I8879">
        <v>0.39215</v>
      </c>
      <c r="J8879">
        <v>0.95674999999999999</v>
      </c>
      <c r="K8879">
        <v>0.36904999999999999</v>
      </c>
      <c r="L8879">
        <v>0.76014999999999999</v>
      </c>
    </row>
    <row r="8880" spans="1:12" x14ac:dyDescent="0.3">
      <c r="A8880">
        <v>8879</v>
      </c>
      <c r="B8880">
        <v>0.88785000000000003</v>
      </c>
      <c r="C8880">
        <v>0.53544999999999998</v>
      </c>
      <c r="D8880">
        <v>0.95494999999999997</v>
      </c>
      <c r="E8880">
        <v>0.76765000000000005</v>
      </c>
      <c r="F8880">
        <v>0.64054999999999995</v>
      </c>
      <c r="G8880">
        <v>1.8950000000000002E-2</v>
      </c>
      <c r="H8880">
        <v>0.33234999999999998</v>
      </c>
      <c r="I8880">
        <v>0.67974999999999997</v>
      </c>
      <c r="J8880">
        <v>0.98455000000000004</v>
      </c>
      <c r="K8880">
        <v>0.68494999999999995</v>
      </c>
      <c r="L8880">
        <v>0.19425000000000001</v>
      </c>
    </row>
    <row r="8881" spans="1:12" x14ac:dyDescent="0.3">
      <c r="A8881">
        <v>8880</v>
      </c>
      <c r="B8881">
        <v>0.88795000000000002</v>
      </c>
      <c r="C8881">
        <v>0.81245000000000001</v>
      </c>
      <c r="D8881">
        <v>2.9850000000000002E-2</v>
      </c>
      <c r="E8881">
        <v>0.87734999999999996</v>
      </c>
      <c r="F8881">
        <v>0.94535000000000002</v>
      </c>
      <c r="G8881">
        <v>0.46905000000000002</v>
      </c>
      <c r="H8881">
        <v>0.60904999999999998</v>
      </c>
      <c r="I8881">
        <v>0.14285</v>
      </c>
      <c r="J8881">
        <v>0.35965000000000003</v>
      </c>
      <c r="K8881">
        <v>0.42265000000000003</v>
      </c>
      <c r="L8881">
        <v>0.30714999999999998</v>
      </c>
    </row>
    <row r="8882" spans="1:12" x14ac:dyDescent="0.3">
      <c r="A8882">
        <v>8881</v>
      </c>
      <c r="B8882">
        <v>0.88805000000000001</v>
      </c>
      <c r="C8882">
        <v>0.30435000000000001</v>
      </c>
      <c r="D8882">
        <v>0.53244999999999998</v>
      </c>
      <c r="E8882">
        <v>0.94794999999999996</v>
      </c>
      <c r="F8882">
        <v>0.32634999999999997</v>
      </c>
      <c r="G8882">
        <v>0.74624999999999997</v>
      </c>
      <c r="H8882">
        <v>0.73804999999999998</v>
      </c>
      <c r="I8882">
        <v>0.81935000000000002</v>
      </c>
      <c r="J8882">
        <v>0.64954999999999996</v>
      </c>
      <c r="K8882">
        <v>0.97904999999999998</v>
      </c>
      <c r="L8882">
        <v>0.85275000000000001</v>
      </c>
    </row>
    <row r="8883" spans="1:12" x14ac:dyDescent="0.3">
      <c r="A8883">
        <v>8882</v>
      </c>
      <c r="B8883">
        <v>0.88815</v>
      </c>
      <c r="C8883">
        <v>0.38495000000000001</v>
      </c>
      <c r="D8883">
        <v>0.96314999999999995</v>
      </c>
      <c r="E8883">
        <v>0.56904999999999994</v>
      </c>
      <c r="F8883">
        <v>0.67164999999999997</v>
      </c>
      <c r="G8883">
        <v>0.18784999999999999</v>
      </c>
      <c r="H8883">
        <v>0.45105000000000001</v>
      </c>
      <c r="I8883">
        <v>0.20085</v>
      </c>
      <c r="J8883">
        <v>0.20695</v>
      </c>
      <c r="K8883">
        <v>0.29575000000000001</v>
      </c>
      <c r="L8883">
        <v>0.56045</v>
      </c>
    </row>
    <row r="8884" spans="1:12" x14ac:dyDescent="0.3">
      <c r="A8884">
        <v>8883</v>
      </c>
      <c r="B8884">
        <v>0.88824999999999998</v>
      </c>
      <c r="C8884">
        <v>0.45665</v>
      </c>
      <c r="D8884">
        <v>7.1650000000000005E-2</v>
      </c>
      <c r="E8884">
        <v>0.81994999999999996</v>
      </c>
      <c r="F8884">
        <v>0.87075000000000002</v>
      </c>
      <c r="G8884">
        <v>0.83065</v>
      </c>
      <c r="H8884">
        <v>0.62795000000000001</v>
      </c>
      <c r="I8884">
        <v>0.18684999999999999</v>
      </c>
      <c r="J8884">
        <v>2.5250000000000002E-2</v>
      </c>
      <c r="K8884">
        <v>9.1249999999999998E-2</v>
      </c>
      <c r="L8884">
        <v>0.13585</v>
      </c>
    </row>
    <row r="8885" spans="1:12" x14ac:dyDescent="0.3">
      <c r="A8885">
        <v>8884</v>
      </c>
      <c r="B8885">
        <v>0.88834999999999997</v>
      </c>
      <c r="C8885">
        <v>6.0449999999999997E-2</v>
      </c>
      <c r="D8885">
        <v>0.56474999999999997</v>
      </c>
      <c r="E8885">
        <v>0.46605000000000002</v>
      </c>
      <c r="F8885">
        <v>0.53944999999999999</v>
      </c>
      <c r="G8885">
        <v>0.59624999999999995</v>
      </c>
      <c r="H8885">
        <v>0.18955</v>
      </c>
      <c r="I8885">
        <v>0.38755000000000001</v>
      </c>
      <c r="J8885">
        <v>0.36725000000000002</v>
      </c>
      <c r="K8885">
        <v>0.48285</v>
      </c>
      <c r="L8885">
        <v>0.97855000000000003</v>
      </c>
    </row>
    <row r="8886" spans="1:12" x14ac:dyDescent="0.3">
      <c r="A8886">
        <v>8885</v>
      </c>
      <c r="B8886">
        <v>0.88844999999999996</v>
      </c>
      <c r="C8886">
        <v>0.51565000000000005</v>
      </c>
      <c r="D8886">
        <v>0.76465000000000005</v>
      </c>
      <c r="E8886">
        <v>0.31485000000000002</v>
      </c>
      <c r="F8886">
        <v>0.66395000000000004</v>
      </c>
      <c r="G8886">
        <v>0.73265000000000002</v>
      </c>
      <c r="H8886">
        <v>0.45124999999999998</v>
      </c>
      <c r="I8886">
        <v>7.6850000000000002E-2</v>
      </c>
      <c r="J8886">
        <v>0.27345000000000003</v>
      </c>
      <c r="K8886">
        <v>0.44164999999999999</v>
      </c>
      <c r="L8886">
        <v>0.83825000000000005</v>
      </c>
    </row>
    <row r="8887" spans="1:12" x14ac:dyDescent="0.3">
      <c r="A8887">
        <v>8886</v>
      </c>
      <c r="B8887">
        <v>0.88854999999999995</v>
      </c>
      <c r="C8887">
        <v>0.33705000000000002</v>
      </c>
      <c r="D8887">
        <v>0.99404999999999999</v>
      </c>
      <c r="E8887">
        <v>0.95674999999999999</v>
      </c>
      <c r="F8887">
        <v>0.59824999999999995</v>
      </c>
      <c r="G8887">
        <v>0.76465000000000005</v>
      </c>
      <c r="H8887">
        <v>0.45174999999999998</v>
      </c>
      <c r="I8887">
        <v>0.82725000000000004</v>
      </c>
      <c r="J8887">
        <v>0.55535000000000001</v>
      </c>
      <c r="K8887">
        <v>0.75275000000000003</v>
      </c>
      <c r="L8887">
        <v>0.11605</v>
      </c>
    </row>
    <row r="8888" spans="1:12" x14ac:dyDescent="0.3">
      <c r="A8888">
        <v>8887</v>
      </c>
      <c r="B8888">
        <v>0.88865000000000005</v>
      </c>
      <c r="C8888">
        <v>0.67405000000000004</v>
      </c>
      <c r="D8888">
        <v>0.83414999999999995</v>
      </c>
      <c r="E8888">
        <v>0.29954999999999998</v>
      </c>
      <c r="F8888">
        <v>0.53364999999999996</v>
      </c>
      <c r="G8888">
        <v>0.31445000000000001</v>
      </c>
      <c r="H8888">
        <v>0.48304999999999998</v>
      </c>
      <c r="I8888">
        <v>0.17565</v>
      </c>
      <c r="J8888">
        <v>0.29865000000000003</v>
      </c>
      <c r="K8888">
        <v>5.0499999999999998E-3</v>
      </c>
      <c r="L8888">
        <v>0.44105</v>
      </c>
    </row>
    <row r="8889" spans="1:12" x14ac:dyDescent="0.3">
      <c r="A8889">
        <v>8888</v>
      </c>
      <c r="B8889">
        <v>0.88875000000000004</v>
      </c>
      <c r="C8889">
        <v>0.55425000000000002</v>
      </c>
      <c r="D8889">
        <v>0.14774999999999999</v>
      </c>
      <c r="E8889">
        <v>0.23294999999999999</v>
      </c>
      <c r="F8889">
        <v>0.60665000000000002</v>
      </c>
      <c r="G8889">
        <v>0.69364999999999999</v>
      </c>
      <c r="H8889">
        <v>0.85135000000000005</v>
      </c>
      <c r="I8889">
        <v>0.95835000000000004</v>
      </c>
      <c r="J8889">
        <v>0.39524999999999999</v>
      </c>
      <c r="K8889">
        <v>0.34665000000000001</v>
      </c>
      <c r="L8889">
        <v>0.23225000000000001</v>
      </c>
    </row>
    <row r="8890" spans="1:12" x14ac:dyDescent="0.3">
      <c r="A8890">
        <v>8889</v>
      </c>
      <c r="B8890">
        <v>0.88885000000000003</v>
      </c>
      <c r="C8890">
        <v>0.28515000000000001</v>
      </c>
      <c r="D8890">
        <v>0.71804999999999997</v>
      </c>
      <c r="E8890">
        <v>0.20885000000000001</v>
      </c>
      <c r="F8890">
        <v>8.5750000000000007E-2</v>
      </c>
      <c r="G8890">
        <v>0.46625</v>
      </c>
      <c r="H8890">
        <v>7.535E-2</v>
      </c>
      <c r="I8890">
        <v>0.70215000000000005</v>
      </c>
      <c r="J8890">
        <v>0.28835</v>
      </c>
      <c r="K8890">
        <v>0.61055000000000004</v>
      </c>
      <c r="L8890">
        <v>0.85624999999999996</v>
      </c>
    </row>
    <row r="8891" spans="1:12" x14ac:dyDescent="0.3">
      <c r="A8891">
        <v>8890</v>
      </c>
      <c r="B8891">
        <v>0.88895000000000002</v>
      </c>
      <c r="C8891">
        <v>0.47025</v>
      </c>
      <c r="D8891">
        <v>0.92254999999999998</v>
      </c>
      <c r="E8891">
        <v>0.57184999999999997</v>
      </c>
      <c r="F8891">
        <v>0.69635000000000002</v>
      </c>
      <c r="G8891">
        <v>0.82984999999999998</v>
      </c>
      <c r="H8891">
        <v>0.55215000000000003</v>
      </c>
      <c r="I8891">
        <v>0.23744999999999999</v>
      </c>
      <c r="J8891">
        <v>0.39484999999999998</v>
      </c>
      <c r="K8891">
        <v>0.37385000000000002</v>
      </c>
      <c r="L8891">
        <v>0.68974999999999997</v>
      </c>
    </row>
    <row r="8892" spans="1:12" x14ac:dyDescent="0.3">
      <c r="A8892">
        <v>8891</v>
      </c>
      <c r="B8892">
        <v>0.88905000000000001</v>
      </c>
      <c r="C8892">
        <v>0.37045</v>
      </c>
      <c r="D8892">
        <v>0.49614999999999998</v>
      </c>
      <c r="E8892">
        <v>0.97475000000000001</v>
      </c>
      <c r="F8892">
        <v>0.61434999999999995</v>
      </c>
      <c r="G8892">
        <v>0.65905000000000002</v>
      </c>
      <c r="H8892">
        <v>0.58965000000000001</v>
      </c>
      <c r="I8892">
        <v>0.37795000000000001</v>
      </c>
      <c r="J8892">
        <v>0.73055000000000003</v>
      </c>
      <c r="K8892">
        <v>0.15584999999999999</v>
      </c>
      <c r="L8892">
        <v>0.57845000000000002</v>
      </c>
    </row>
    <row r="8893" spans="1:12" x14ac:dyDescent="0.3">
      <c r="A8893">
        <v>8892</v>
      </c>
      <c r="B8893">
        <v>0.88915</v>
      </c>
      <c r="C8893">
        <v>0.33745000000000003</v>
      </c>
      <c r="D8893">
        <v>0.35515000000000002</v>
      </c>
      <c r="E8893">
        <v>0.40634999999999999</v>
      </c>
      <c r="F8893">
        <v>0.22484999999999999</v>
      </c>
      <c r="G8893">
        <v>7.6050000000000006E-2</v>
      </c>
      <c r="H8893">
        <v>0.38295000000000001</v>
      </c>
      <c r="I8893">
        <v>5.6149999999999999E-2</v>
      </c>
      <c r="J8893">
        <v>0.61845000000000006</v>
      </c>
      <c r="K8893">
        <v>0.75875000000000004</v>
      </c>
      <c r="L8893">
        <v>0.64795000000000003</v>
      </c>
    </row>
    <row r="8894" spans="1:12" x14ac:dyDescent="0.3">
      <c r="A8894">
        <v>8893</v>
      </c>
      <c r="B8894">
        <v>0.88924999999999998</v>
      </c>
      <c r="C8894">
        <v>0.55754999999999999</v>
      </c>
      <c r="D8894">
        <v>0.97294999999999998</v>
      </c>
      <c r="E8894">
        <v>5.015E-2</v>
      </c>
      <c r="F8894">
        <v>0.34915000000000002</v>
      </c>
      <c r="G8894">
        <v>0.26524999999999999</v>
      </c>
      <c r="H8894">
        <v>0.65715000000000001</v>
      </c>
      <c r="I8894">
        <v>0.53075000000000006</v>
      </c>
      <c r="J8894">
        <v>0.68525000000000003</v>
      </c>
      <c r="K8894">
        <v>3.5749999999999997E-2</v>
      </c>
      <c r="L8894">
        <v>0.67835000000000001</v>
      </c>
    </row>
    <row r="8895" spans="1:12" x14ac:dyDescent="0.3">
      <c r="A8895">
        <v>8894</v>
      </c>
      <c r="B8895">
        <v>0.88934999999999997</v>
      </c>
      <c r="C8895">
        <v>0.16075</v>
      </c>
      <c r="D8895">
        <v>0.48925000000000002</v>
      </c>
      <c r="E8895">
        <v>0.92454999999999998</v>
      </c>
      <c r="F8895">
        <v>0.72365000000000002</v>
      </c>
      <c r="G8895">
        <v>0.31435000000000002</v>
      </c>
      <c r="H8895">
        <v>0.12784999999999999</v>
      </c>
      <c r="I8895">
        <v>0.16155</v>
      </c>
      <c r="J8895">
        <v>0.27124999999999999</v>
      </c>
      <c r="K8895">
        <v>0.14574999999999999</v>
      </c>
      <c r="L8895">
        <v>0.19455</v>
      </c>
    </row>
    <row r="8896" spans="1:12" x14ac:dyDescent="0.3">
      <c r="A8896">
        <v>8895</v>
      </c>
      <c r="B8896">
        <v>0.88944999999999996</v>
      </c>
      <c r="C8896">
        <v>0.71145000000000003</v>
      </c>
      <c r="D8896">
        <v>0.27524999999999999</v>
      </c>
      <c r="E8896">
        <v>0.59375</v>
      </c>
      <c r="F8896">
        <v>0.17544999999999999</v>
      </c>
      <c r="G8896">
        <v>0.83294999999999997</v>
      </c>
      <c r="H8896">
        <v>6.6049999999999998E-2</v>
      </c>
      <c r="I8896">
        <v>0.45605000000000001</v>
      </c>
      <c r="J8896">
        <v>0.44295000000000001</v>
      </c>
      <c r="K8896">
        <v>0.52095000000000002</v>
      </c>
      <c r="L8896">
        <v>9.6449999999999994E-2</v>
      </c>
    </row>
    <row r="8897" spans="1:12" x14ac:dyDescent="0.3">
      <c r="A8897">
        <v>8896</v>
      </c>
      <c r="B8897">
        <v>0.88954999999999995</v>
      </c>
      <c r="C8897">
        <v>0.17915</v>
      </c>
      <c r="D8897">
        <v>0.54384999999999994</v>
      </c>
      <c r="E8897">
        <v>0.83574999999999999</v>
      </c>
      <c r="F8897">
        <v>0.81735000000000002</v>
      </c>
      <c r="G8897">
        <v>0.70704999999999996</v>
      </c>
      <c r="H8897">
        <v>0.92805000000000004</v>
      </c>
      <c r="I8897">
        <v>5.7950000000000002E-2</v>
      </c>
      <c r="J8897">
        <v>0.81705000000000005</v>
      </c>
      <c r="K8897">
        <v>5.5649999999999998E-2</v>
      </c>
      <c r="L8897">
        <v>0.64275000000000004</v>
      </c>
    </row>
    <row r="8898" spans="1:12" x14ac:dyDescent="0.3">
      <c r="A8898">
        <v>8897</v>
      </c>
      <c r="B8898">
        <v>0.88965000000000005</v>
      </c>
      <c r="C8898">
        <v>0.86475000000000002</v>
      </c>
      <c r="D8898">
        <v>0.88134999999999997</v>
      </c>
      <c r="E8898">
        <v>0.17945</v>
      </c>
      <c r="F8898">
        <v>0.90044999999999997</v>
      </c>
      <c r="G8898">
        <v>0.13494999999999999</v>
      </c>
      <c r="H8898">
        <v>0.44285000000000002</v>
      </c>
      <c r="I8898">
        <v>1.805E-2</v>
      </c>
      <c r="J8898">
        <v>0.91254999999999997</v>
      </c>
      <c r="K8898">
        <v>0.58684999999999998</v>
      </c>
      <c r="L8898">
        <v>0.31035000000000001</v>
      </c>
    </row>
    <row r="8899" spans="1:12" x14ac:dyDescent="0.3">
      <c r="A8899">
        <v>8898</v>
      </c>
      <c r="B8899">
        <v>0.88975000000000004</v>
      </c>
      <c r="C8899">
        <v>0.22645000000000001</v>
      </c>
      <c r="D8899">
        <v>0.26405000000000001</v>
      </c>
      <c r="E8899">
        <v>0.20025000000000001</v>
      </c>
      <c r="F8899">
        <v>0.42054999999999998</v>
      </c>
      <c r="G8899">
        <v>0.37014999999999998</v>
      </c>
      <c r="H8899">
        <v>0.83155000000000001</v>
      </c>
      <c r="I8899">
        <v>2.5950000000000001E-2</v>
      </c>
      <c r="J8899">
        <v>0.64334999999999998</v>
      </c>
      <c r="K8899">
        <v>0.38784999999999997</v>
      </c>
      <c r="L8899">
        <v>0.68994999999999995</v>
      </c>
    </row>
    <row r="8900" spans="1:12" x14ac:dyDescent="0.3">
      <c r="A8900">
        <v>8899</v>
      </c>
      <c r="B8900">
        <v>0.88985000000000003</v>
      </c>
      <c r="C8900">
        <v>0.76985000000000003</v>
      </c>
      <c r="D8900">
        <v>0.37935000000000002</v>
      </c>
      <c r="E8900">
        <v>0.46584999999999999</v>
      </c>
      <c r="F8900">
        <v>0.94884999999999997</v>
      </c>
      <c r="G8900">
        <v>0.31795000000000001</v>
      </c>
      <c r="H8900">
        <v>0.80784999999999996</v>
      </c>
      <c r="I8900">
        <v>0.16284999999999999</v>
      </c>
      <c r="J8900">
        <v>0.64034999999999997</v>
      </c>
      <c r="K8900">
        <v>0.87055000000000005</v>
      </c>
      <c r="L8900">
        <v>0.37435000000000002</v>
      </c>
    </row>
    <row r="8901" spans="1:12" x14ac:dyDescent="0.3">
      <c r="A8901">
        <v>8900</v>
      </c>
      <c r="B8901">
        <v>0.88995000000000002</v>
      </c>
      <c r="C8901">
        <v>0.63254999999999995</v>
      </c>
      <c r="D8901">
        <v>0.18934999999999999</v>
      </c>
      <c r="E8901">
        <v>0.80935000000000001</v>
      </c>
      <c r="F8901">
        <v>0.27415</v>
      </c>
      <c r="G8901">
        <v>0.99234999999999995</v>
      </c>
      <c r="H8901">
        <v>0.48425000000000001</v>
      </c>
      <c r="I8901">
        <v>0.54244999999999999</v>
      </c>
      <c r="J8901">
        <v>0.45515</v>
      </c>
      <c r="K8901">
        <v>0.68264999999999998</v>
      </c>
      <c r="L8901">
        <v>0.20444999999999999</v>
      </c>
    </row>
    <row r="8902" spans="1:12" x14ac:dyDescent="0.3">
      <c r="A8902">
        <v>8901</v>
      </c>
      <c r="B8902">
        <v>0.89005000000000001</v>
      </c>
      <c r="C8902">
        <v>9.425E-2</v>
      </c>
      <c r="D8902">
        <v>0.70725000000000005</v>
      </c>
      <c r="E8902">
        <v>0.78695000000000004</v>
      </c>
      <c r="F8902">
        <v>0.53244999999999998</v>
      </c>
      <c r="G8902">
        <v>8.0049999999999996E-2</v>
      </c>
      <c r="H8902">
        <v>0.75954999999999995</v>
      </c>
      <c r="I8902">
        <v>4.7550000000000002E-2</v>
      </c>
      <c r="J8902">
        <v>0.84204999999999997</v>
      </c>
      <c r="K8902">
        <v>0.78095000000000003</v>
      </c>
      <c r="L8902">
        <v>0.10224999999999999</v>
      </c>
    </row>
    <row r="8903" spans="1:12" x14ac:dyDescent="0.3">
      <c r="A8903">
        <v>8902</v>
      </c>
      <c r="B8903">
        <v>0.89015</v>
      </c>
      <c r="C8903">
        <v>0.79005000000000003</v>
      </c>
      <c r="D8903">
        <v>0.88324999999999998</v>
      </c>
      <c r="E8903">
        <v>0.28294999999999998</v>
      </c>
      <c r="F8903">
        <v>0.73504999999999998</v>
      </c>
      <c r="G8903">
        <v>0.25174999999999997</v>
      </c>
      <c r="H8903">
        <v>0.62855000000000005</v>
      </c>
      <c r="I8903">
        <v>0.17415</v>
      </c>
      <c r="J8903">
        <v>0.11505</v>
      </c>
      <c r="K8903">
        <v>0.50024999999999997</v>
      </c>
      <c r="L8903">
        <v>3.2849999999999997E-2</v>
      </c>
    </row>
    <row r="8904" spans="1:12" x14ac:dyDescent="0.3">
      <c r="A8904">
        <v>8903</v>
      </c>
      <c r="B8904">
        <v>0.89024999999999999</v>
      </c>
      <c r="C8904">
        <v>0.30314999999999998</v>
      </c>
      <c r="D8904">
        <v>9.4450000000000006E-2</v>
      </c>
      <c r="E8904">
        <v>0.93335000000000001</v>
      </c>
      <c r="F8904">
        <v>0.67654999999999998</v>
      </c>
      <c r="G8904">
        <v>0.63295000000000001</v>
      </c>
      <c r="H8904">
        <v>0.27815000000000001</v>
      </c>
      <c r="I8904">
        <v>0.48895</v>
      </c>
      <c r="J8904">
        <v>0.29885</v>
      </c>
      <c r="K8904">
        <v>9.9650000000000002E-2</v>
      </c>
      <c r="L8904">
        <v>0.52554999999999996</v>
      </c>
    </row>
    <row r="8905" spans="1:12" x14ac:dyDescent="0.3">
      <c r="A8905">
        <v>8904</v>
      </c>
      <c r="B8905">
        <v>0.89034999999999997</v>
      </c>
      <c r="C8905">
        <v>0.68025000000000002</v>
      </c>
      <c r="D8905">
        <v>0.54064999999999996</v>
      </c>
      <c r="E8905">
        <v>0.54064999999999996</v>
      </c>
      <c r="F8905">
        <v>0.58494999999999997</v>
      </c>
      <c r="G8905">
        <v>0.26924999999999999</v>
      </c>
      <c r="H8905">
        <v>0.67074999999999996</v>
      </c>
      <c r="I8905">
        <v>0.68205000000000005</v>
      </c>
      <c r="J8905">
        <v>0.35335</v>
      </c>
      <c r="K8905">
        <v>0.20025000000000001</v>
      </c>
      <c r="L8905">
        <v>0.62765000000000004</v>
      </c>
    </row>
    <row r="8906" spans="1:12" x14ac:dyDescent="0.3">
      <c r="A8906">
        <v>8905</v>
      </c>
      <c r="B8906">
        <v>0.89044999999999996</v>
      </c>
      <c r="C8906">
        <v>0.49095</v>
      </c>
      <c r="D8906">
        <v>0.42604999999999998</v>
      </c>
      <c r="E8906">
        <v>0.62614999999999998</v>
      </c>
      <c r="F8906">
        <v>0.55595000000000006</v>
      </c>
      <c r="G8906">
        <v>4.3450000000000003E-2</v>
      </c>
      <c r="H8906">
        <v>0.94615000000000005</v>
      </c>
      <c r="I8906">
        <v>0.49464999999999998</v>
      </c>
      <c r="J8906">
        <v>0.31724999999999998</v>
      </c>
      <c r="K8906">
        <v>0.14335000000000001</v>
      </c>
      <c r="L8906">
        <v>0.48985000000000001</v>
      </c>
    </row>
    <row r="8907" spans="1:12" x14ac:dyDescent="0.3">
      <c r="A8907">
        <v>8906</v>
      </c>
      <c r="B8907">
        <v>0.89054999999999995</v>
      </c>
      <c r="C8907">
        <v>0.93845000000000001</v>
      </c>
      <c r="D8907">
        <v>0.93974999999999997</v>
      </c>
      <c r="E8907">
        <v>0.30075000000000002</v>
      </c>
      <c r="F8907">
        <v>0.56545000000000001</v>
      </c>
      <c r="G8907">
        <v>0.55205000000000004</v>
      </c>
      <c r="H8907">
        <v>0.51365000000000005</v>
      </c>
      <c r="I8907">
        <v>0.76554999999999995</v>
      </c>
      <c r="J8907">
        <v>0.45165</v>
      </c>
      <c r="K8907">
        <v>0.69425000000000003</v>
      </c>
      <c r="L8907">
        <v>0.64044999999999996</v>
      </c>
    </row>
    <row r="8908" spans="1:12" x14ac:dyDescent="0.3">
      <c r="A8908">
        <v>8907</v>
      </c>
      <c r="B8908">
        <v>0.89065000000000005</v>
      </c>
      <c r="C8908">
        <v>0.85155000000000003</v>
      </c>
      <c r="D8908">
        <v>0.31705</v>
      </c>
      <c r="E8908">
        <v>0.21485000000000001</v>
      </c>
      <c r="F8908">
        <v>4.2049999999999997E-2</v>
      </c>
      <c r="G8908">
        <v>0.13614999999999999</v>
      </c>
      <c r="H8908">
        <v>0.49745</v>
      </c>
      <c r="I8908">
        <v>0.24904999999999999</v>
      </c>
      <c r="J8908">
        <v>0.78415000000000001</v>
      </c>
      <c r="K8908">
        <v>0.76565000000000005</v>
      </c>
      <c r="L8908">
        <v>0.39145000000000002</v>
      </c>
    </row>
    <row r="8909" spans="1:12" x14ac:dyDescent="0.3">
      <c r="A8909">
        <v>8908</v>
      </c>
      <c r="B8909">
        <v>0.89075000000000004</v>
      </c>
      <c r="C8909">
        <v>0.16635</v>
      </c>
      <c r="D8909">
        <v>0.95625000000000004</v>
      </c>
      <c r="E8909">
        <v>0.17515</v>
      </c>
      <c r="F8909">
        <v>0.48764999999999997</v>
      </c>
      <c r="G8909">
        <v>0.38755000000000001</v>
      </c>
      <c r="H8909">
        <v>0.76124999999999998</v>
      </c>
      <c r="I8909">
        <v>0.19785</v>
      </c>
      <c r="J8909">
        <v>3.9050000000000001E-2</v>
      </c>
      <c r="K8909">
        <v>0.18754999999999999</v>
      </c>
      <c r="L8909">
        <v>0.63244999999999996</v>
      </c>
    </row>
    <row r="8910" spans="1:12" x14ac:dyDescent="0.3">
      <c r="A8910">
        <v>8909</v>
      </c>
      <c r="B8910">
        <v>0.89085000000000003</v>
      </c>
      <c r="C8910">
        <v>0.67095000000000005</v>
      </c>
      <c r="D8910">
        <v>0.98885000000000001</v>
      </c>
      <c r="E8910">
        <v>0.51375000000000004</v>
      </c>
      <c r="F8910">
        <v>0.32584999999999997</v>
      </c>
      <c r="G8910">
        <v>0.89024999999999999</v>
      </c>
      <c r="H8910">
        <v>0.62314999999999998</v>
      </c>
      <c r="I8910">
        <v>0.66105000000000003</v>
      </c>
      <c r="J8910">
        <v>0.65575000000000006</v>
      </c>
      <c r="K8910">
        <v>0.19694999999999999</v>
      </c>
      <c r="L8910">
        <v>0.87985000000000002</v>
      </c>
    </row>
    <row r="8911" spans="1:12" x14ac:dyDescent="0.3">
      <c r="A8911">
        <v>8910</v>
      </c>
      <c r="B8911">
        <v>0.89095000000000002</v>
      </c>
      <c r="C8911">
        <v>0.79054999999999997</v>
      </c>
      <c r="D8911">
        <v>0.97785</v>
      </c>
      <c r="E8911">
        <v>8.1449999999999995E-2</v>
      </c>
      <c r="F8911">
        <v>0.55384999999999995</v>
      </c>
      <c r="G8911">
        <v>0.84604999999999997</v>
      </c>
      <c r="H8911">
        <v>0.99145000000000005</v>
      </c>
      <c r="I8911">
        <v>0.95404999999999995</v>
      </c>
      <c r="J8911">
        <v>0.47484999999999999</v>
      </c>
      <c r="K8911">
        <v>0.30864999999999998</v>
      </c>
      <c r="L8911">
        <v>0.62304999999999999</v>
      </c>
    </row>
    <row r="8912" spans="1:12" x14ac:dyDescent="0.3">
      <c r="A8912">
        <v>8911</v>
      </c>
      <c r="B8912">
        <v>0.89105000000000001</v>
      </c>
      <c r="C8912">
        <v>0.22975000000000001</v>
      </c>
      <c r="D8912">
        <v>0.28234999999999999</v>
      </c>
      <c r="E8912">
        <v>0.50924999999999998</v>
      </c>
      <c r="F8912">
        <v>0.21115</v>
      </c>
      <c r="G8912">
        <v>0.84924999999999995</v>
      </c>
      <c r="H8912">
        <v>0.26924999999999999</v>
      </c>
      <c r="I8912">
        <v>0.36294999999999999</v>
      </c>
      <c r="J8912">
        <v>0.99455000000000005</v>
      </c>
      <c r="K8912">
        <v>0.50585000000000002</v>
      </c>
      <c r="L8912">
        <v>0.49704999999999999</v>
      </c>
    </row>
    <row r="8913" spans="1:12" x14ac:dyDescent="0.3">
      <c r="A8913">
        <v>8912</v>
      </c>
      <c r="B8913">
        <v>0.89115</v>
      </c>
      <c r="C8913">
        <v>0.68015000000000003</v>
      </c>
      <c r="D8913">
        <v>0.66585000000000005</v>
      </c>
      <c r="E8913">
        <v>0.17965</v>
      </c>
      <c r="F8913">
        <v>0.40405000000000002</v>
      </c>
      <c r="G8913">
        <v>0.26574999999999999</v>
      </c>
      <c r="H8913">
        <v>0.22145000000000001</v>
      </c>
      <c r="I8913">
        <v>0.55845</v>
      </c>
      <c r="J8913">
        <v>0.19034999999999999</v>
      </c>
      <c r="K8913">
        <v>0.40694999999999998</v>
      </c>
      <c r="L8913">
        <v>0.65385000000000004</v>
      </c>
    </row>
    <row r="8914" spans="1:12" x14ac:dyDescent="0.3">
      <c r="A8914">
        <v>8913</v>
      </c>
      <c r="B8914">
        <v>0.89124999999999999</v>
      </c>
      <c r="C8914">
        <v>0.92095000000000005</v>
      </c>
      <c r="D8914">
        <v>0.66515000000000002</v>
      </c>
      <c r="E8914">
        <v>0.79774999999999996</v>
      </c>
      <c r="F8914">
        <v>0.40215000000000001</v>
      </c>
      <c r="G8914">
        <v>0.74585000000000001</v>
      </c>
      <c r="H8914">
        <v>8.1949999999999995E-2</v>
      </c>
      <c r="I8914">
        <v>0.99175000000000002</v>
      </c>
      <c r="J8914">
        <v>0.81294999999999995</v>
      </c>
      <c r="K8914">
        <v>0.67264999999999997</v>
      </c>
      <c r="L8914">
        <v>0.69874999999999998</v>
      </c>
    </row>
    <row r="8915" spans="1:12" x14ac:dyDescent="0.3">
      <c r="A8915">
        <v>8914</v>
      </c>
      <c r="B8915">
        <v>0.89134999999999998</v>
      </c>
      <c r="C8915">
        <v>0.69594999999999996</v>
      </c>
      <c r="D8915">
        <v>0.28405000000000002</v>
      </c>
      <c r="E8915">
        <v>0.66064999999999996</v>
      </c>
      <c r="F8915">
        <v>0.71965000000000001</v>
      </c>
      <c r="G8915">
        <v>3.3450000000000001E-2</v>
      </c>
      <c r="H8915">
        <v>0.49785000000000001</v>
      </c>
      <c r="I8915">
        <v>0.79725000000000001</v>
      </c>
      <c r="J8915">
        <v>9.3950000000000006E-2</v>
      </c>
      <c r="K8915">
        <v>0.44674999999999998</v>
      </c>
      <c r="L8915">
        <v>0.72575000000000001</v>
      </c>
    </row>
    <row r="8916" spans="1:12" x14ac:dyDescent="0.3">
      <c r="A8916">
        <v>8915</v>
      </c>
      <c r="B8916">
        <v>0.89144999999999996</v>
      </c>
      <c r="C8916">
        <v>0.88065000000000004</v>
      </c>
      <c r="D8916">
        <v>0.17194999999999999</v>
      </c>
      <c r="E8916">
        <v>0.26534999999999997</v>
      </c>
      <c r="F8916">
        <v>0.55174999999999996</v>
      </c>
      <c r="G8916">
        <v>0.56215000000000004</v>
      </c>
      <c r="H8916">
        <v>3.8150000000000003E-2</v>
      </c>
      <c r="I8916">
        <v>0.86604999999999999</v>
      </c>
      <c r="J8916">
        <v>0.63405</v>
      </c>
      <c r="K8916">
        <v>0.22555</v>
      </c>
      <c r="L8916">
        <v>0.39574999999999999</v>
      </c>
    </row>
    <row r="8917" spans="1:12" x14ac:dyDescent="0.3">
      <c r="A8917">
        <v>8916</v>
      </c>
      <c r="B8917">
        <v>0.89154999999999995</v>
      </c>
      <c r="C8917">
        <v>0.93705000000000005</v>
      </c>
      <c r="D8917">
        <v>0.92645</v>
      </c>
      <c r="E8917">
        <v>0.29685</v>
      </c>
      <c r="F8917">
        <v>0.87605</v>
      </c>
      <c r="G8917">
        <v>7.0349999999999996E-2</v>
      </c>
      <c r="H8917">
        <v>0.10885</v>
      </c>
      <c r="I8917">
        <v>0.67244999999999999</v>
      </c>
      <c r="J8917">
        <v>2.4250000000000001E-2</v>
      </c>
      <c r="K8917">
        <v>0.67954999999999999</v>
      </c>
      <c r="L8917">
        <v>0.28544999999999998</v>
      </c>
    </row>
    <row r="8918" spans="1:12" x14ac:dyDescent="0.3">
      <c r="A8918">
        <v>8917</v>
      </c>
      <c r="B8918">
        <v>0.89165000000000005</v>
      </c>
      <c r="C8918">
        <v>0.22844999999999999</v>
      </c>
      <c r="D8918">
        <v>0.87224999999999997</v>
      </c>
      <c r="E8918">
        <v>0.25514999999999999</v>
      </c>
      <c r="F8918">
        <v>7.3450000000000001E-2</v>
      </c>
      <c r="G8918">
        <v>0.33605000000000002</v>
      </c>
      <c r="H8918">
        <v>0.94374999999999998</v>
      </c>
      <c r="I8918">
        <v>0.41875000000000001</v>
      </c>
      <c r="J8918">
        <v>2.5749999999999999E-2</v>
      </c>
      <c r="K8918">
        <v>0.14674999999999999</v>
      </c>
      <c r="L8918">
        <v>0.33174999999999999</v>
      </c>
    </row>
    <row r="8919" spans="1:12" x14ac:dyDescent="0.3">
      <c r="A8919">
        <v>8918</v>
      </c>
      <c r="B8919">
        <v>0.89175000000000004</v>
      </c>
      <c r="C8919">
        <v>0.47954999999999998</v>
      </c>
      <c r="D8919">
        <v>0.26264999999999999</v>
      </c>
      <c r="E8919">
        <v>0.59404999999999997</v>
      </c>
      <c r="F8919">
        <v>0.38805000000000001</v>
      </c>
      <c r="G8919">
        <v>0.38264999999999999</v>
      </c>
      <c r="H8919">
        <v>0.44074999999999998</v>
      </c>
      <c r="I8919">
        <v>0.64334999999999998</v>
      </c>
      <c r="J8919">
        <v>0.99775000000000003</v>
      </c>
      <c r="K8919">
        <v>0.95814999999999995</v>
      </c>
      <c r="L8919">
        <v>0.47654999999999997</v>
      </c>
    </row>
    <row r="8920" spans="1:12" x14ac:dyDescent="0.3">
      <c r="A8920">
        <v>8919</v>
      </c>
      <c r="B8920">
        <v>0.89185000000000003</v>
      </c>
      <c r="C8920">
        <v>0.18024999999999999</v>
      </c>
      <c r="D8920">
        <v>0.93745000000000001</v>
      </c>
      <c r="E8920">
        <v>4.1849999999999998E-2</v>
      </c>
      <c r="F8920">
        <v>0.24024999999999999</v>
      </c>
      <c r="G8920">
        <v>0.51915</v>
      </c>
      <c r="H8920">
        <v>0.16225000000000001</v>
      </c>
      <c r="I8920">
        <v>8.0449999999999994E-2</v>
      </c>
      <c r="J8920">
        <v>0.19775000000000001</v>
      </c>
      <c r="K8920">
        <v>0.58884999999999998</v>
      </c>
      <c r="L8920">
        <v>0.59114999999999995</v>
      </c>
    </row>
    <row r="8921" spans="1:12" x14ac:dyDescent="0.3">
      <c r="A8921">
        <v>8920</v>
      </c>
      <c r="B8921">
        <v>0.89195000000000002</v>
      </c>
      <c r="C8921">
        <v>0.97824999999999995</v>
      </c>
      <c r="D8921">
        <v>0.73245000000000005</v>
      </c>
      <c r="E8921">
        <v>0.11015</v>
      </c>
      <c r="F8921">
        <v>0.28875000000000001</v>
      </c>
      <c r="G8921">
        <v>0.76815</v>
      </c>
      <c r="H8921">
        <v>0.30995</v>
      </c>
      <c r="I8921">
        <v>0.73124999999999996</v>
      </c>
      <c r="J8921">
        <v>0.55984999999999996</v>
      </c>
      <c r="K8921">
        <v>0.33765000000000001</v>
      </c>
      <c r="L8921">
        <v>9.5499999999999995E-3</v>
      </c>
    </row>
    <row r="8922" spans="1:12" x14ac:dyDescent="0.3">
      <c r="A8922">
        <v>8921</v>
      </c>
      <c r="B8922">
        <v>0.89205000000000001</v>
      </c>
      <c r="C8922">
        <v>0.66974999999999996</v>
      </c>
      <c r="D8922">
        <v>0.95794999999999997</v>
      </c>
      <c r="E8922">
        <v>4.095E-2</v>
      </c>
      <c r="F8922">
        <v>0.10664999999999999</v>
      </c>
      <c r="G8922">
        <v>0.78215000000000001</v>
      </c>
      <c r="H8922">
        <v>0.85085</v>
      </c>
      <c r="I8922">
        <v>0.20855000000000001</v>
      </c>
      <c r="J8922">
        <v>2.5850000000000001E-2</v>
      </c>
      <c r="K8922">
        <v>0.21725</v>
      </c>
      <c r="L8922">
        <v>0.21584999999999999</v>
      </c>
    </row>
    <row r="8923" spans="1:12" x14ac:dyDescent="0.3">
      <c r="A8923">
        <v>8922</v>
      </c>
      <c r="B8923">
        <v>0.89215</v>
      </c>
      <c r="C8923">
        <v>0.26945000000000002</v>
      </c>
      <c r="D8923">
        <v>0.70535000000000003</v>
      </c>
      <c r="E8923">
        <v>0.97504999999999997</v>
      </c>
      <c r="F8923">
        <v>1.025E-2</v>
      </c>
      <c r="G8923">
        <v>0.52925</v>
      </c>
      <c r="H8923">
        <v>0.61765000000000003</v>
      </c>
      <c r="I8923">
        <v>0.98614999999999997</v>
      </c>
      <c r="J8923">
        <v>0.26315</v>
      </c>
      <c r="K8923">
        <v>0.77344999999999997</v>
      </c>
      <c r="L8923">
        <v>0.24035000000000001</v>
      </c>
    </row>
    <row r="8924" spans="1:12" x14ac:dyDescent="0.3">
      <c r="A8924">
        <v>8923</v>
      </c>
      <c r="B8924">
        <v>0.89224999999999999</v>
      </c>
      <c r="C8924">
        <v>0.55954999999999999</v>
      </c>
      <c r="D8924">
        <v>0.66964999999999997</v>
      </c>
      <c r="E8924">
        <v>0.94494999999999996</v>
      </c>
      <c r="F8924">
        <v>4.5650000000000003E-2</v>
      </c>
      <c r="G8924">
        <v>0.83904999999999996</v>
      </c>
      <c r="H8924">
        <v>0.57445000000000002</v>
      </c>
      <c r="I8924">
        <v>0.80025000000000002</v>
      </c>
      <c r="J8924">
        <v>0.29625000000000001</v>
      </c>
      <c r="K8924">
        <v>0.19535</v>
      </c>
      <c r="L8924">
        <v>0.16775000000000001</v>
      </c>
    </row>
    <row r="8925" spans="1:12" x14ac:dyDescent="0.3">
      <c r="A8925">
        <v>8924</v>
      </c>
      <c r="B8925">
        <v>0.89234999999999998</v>
      </c>
      <c r="C8925">
        <v>0.10505</v>
      </c>
      <c r="D8925">
        <v>1.1849999999999999E-2</v>
      </c>
      <c r="E8925">
        <v>0.60114999999999996</v>
      </c>
      <c r="F8925">
        <v>0.12205000000000001</v>
      </c>
      <c r="G8925">
        <v>6.9550000000000001E-2</v>
      </c>
      <c r="H8925">
        <v>3.3750000000000002E-2</v>
      </c>
      <c r="I8925">
        <v>0.47544999999999998</v>
      </c>
      <c r="J8925">
        <v>0.41875000000000001</v>
      </c>
      <c r="K8925">
        <v>0.91474999999999995</v>
      </c>
      <c r="L8925">
        <v>3.5549999999999998E-2</v>
      </c>
    </row>
    <row r="8926" spans="1:12" x14ac:dyDescent="0.3">
      <c r="A8926">
        <v>8925</v>
      </c>
      <c r="B8926">
        <v>0.89244999999999997</v>
      </c>
      <c r="C8926">
        <v>0.16455</v>
      </c>
      <c r="D8926">
        <v>5.0499999999999998E-3</v>
      </c>
      <c r="E8926">
        <v>0.98895</v>
      </c>
      <c r="F8926">
        <v>0.57565</v>
      </c>
      <c r="G8926">
        <v>0.78174999999999994</v>
      </c>
      <c r="H8926">
        <v>0.64705000000000001</v>
      </c>
      <c r="I8926">
        <v>2.3050000000000001E-2</v>
      </c>
      <c r="J8926">
        <v>0.77275000000000005</v>
      </c>
      <c r="K8926">
        <v>0.51695000000000002</v>
      </c>
      <c r="L8926">
        <v>0.19105</v>
      </c>
    </row>
    <row r="8927" spans="1:12" x14ac:dyDescent="0.3">
      <c r="A8927">
        <v>8926</v>
      </c>
      <c r="B8927">
        <v>0.89254999999999995</v>
      </c>
      <c r="C8927">
        <v>0.87275000000000003</v>
      </c>
      <c r="D8927">
        <v>0.42485000000000001</v>
      </c>
      <c r="E8927">
        <v>0.80025000000000002</v>
      </c>
      <c r="F8927">
        <v>0.92654999999999998</v>
      </c>
      <c r="G8927">
        <v>0.39865</v>
      </c>
      <c r="H8927">
        <v>0.59384999999999999</v>
      </c>
      <c r="I8927">
        <v>0.40555000000000002</v>
      </c>
      <c r="J8927">
        <v>0.92364999999999997</v>
      </c>
      <c r="K8927">
        <v>0.16005</v>
      </c>
      <c r="L8927">
        <v>0.87975000000000003</v>
      </c>
    </row>
    <row r="8928" spans="1:12" x14ac:dyDescent="0.3">
      <c r="A8928">
        <v>8927</v>
      </c>
      <c r="B8928">
        <v>0.89265000000000005</v>
      </c>
      <c r="C8928">
        <v>0.47904999999999998</v>
      </c>
      <c r="D8928">
        <v>0.99685000000000001</v>
      </c>
      <c r="E8928">
        <v>0.18634999999999999</v>
      </c>
      <c r="F8928">
        <v>0.88224999999999998</v>
      </c>
      <c r="G8928">
        <v>5.4449999999999998E-2</v>
      </c>
      <c r="H8928">
        <v>0.71725000000000005</v>
      </c>
      <c r="I8928">
        <v>0.48044999999999999</v>
      </c>
      <c r="J8928">
        <v>0.88824999999999998</v>
      </c>
      <c r="K8928">
        <v>0.32774999999999999</v>
      </c>
      <c r="L8928">
        <v>0.62114999999999998</v>
      </c>
    </row>
    <row r="8929" spans="1:12" x14ac:dyDescent="0.3">
      <c r="A8929">
        <v>8928</v>
      </c>
      <c r="B8929">
        <v>0.89275000000000004</v>
      </c>
      <c r="C8929">
        <v>0.71575</v>
      </c>
      <c r="D8929">
        <v>0.54295000000000004</v>
      </c>
      <c r="E8929">
        <v>0.25285000000000002</v>
      </c>
      <c r="F8929">
        <v>0.70245000000000002</v>
      </c>
      <c r="G8929">
        <v>0.46405000000000002</v>
      </c>
      <c r="H8929">
        <v>0.86395</v>
      </c>
      <c r="I8929">
        <v>0.30695</v>
      </c>
      <c r="J8929">
        <v>0.30504999999999999</v>
      </c>
      <c r="K8929">
        <v>0.22395000000000001</v>
      </c>
      <c r="L8929">
        <v>0.25414999999999999</v>
      </c>
    </row>
    <row r="8930" spans="1:12" x14ac:dyDescent="0.3">
      <c r="A8930">
        <v>8929</v>
      </c>
      <c r="B8930">
        <v>0.89285000000000003</v>
      </c>
      <c r="C8930">
        <v>0.57504999999999995</v>
      </c>
      <c r="D8930">
        <v>0.12454999999999999</v>
      </c>
      <c r="E8930">
        <v>5.815E-2</v>
      </c>
      <c r="F8930">
        <v>0.98375000000000001</v>
      </c>
      <c r="G8930">
        <v>0.34865000000000002</v>
      </c>
      <c r="H8930">
        <v>0.45195000000000002</v>
      </c>
      <c r="I8930">
        <v>0.74804999999999999</v>
      </c>
      <c r="J8930">
        <v>0.34055000000000002</v>
      </c>
      <c r="K8930">
        <v>0.53925000000000001</v>
      </c>
      <c r="L8930">
        <v>0.68794999999999995</v>
      </c>
    </row>
    <row r="8931" spans="1:12" x14ac:dyDescent="0.3">
      <c r="A8931">
        <v>8930</v>
      </c>
      <c r="B8931">
        <v>0.89295000000000002</v>
      </c>
      <c r="C8931">
        <v>0.74595</v>
      </c>
      <c r="D8931">
        <v>0.56745000000000001</v>
      </c>
      <c r="E8931">
        <v>0.53754999999999997</v>
      </c>
      <c r="F8931">
        <v>0.18154999999999999</v>
      </c>
      <c r="G8931">
        <v>0.78644999999999998</v>
      </c>
      <c r="H8931">
        <v>0.16594999999999999</v>
      </c>
      <c r="I8931">
        <v>0.57425000000000004</v>
      </c>
      <c r="J8931">
        <v>0.68494999999999995</v>
      </c>
      <c r="K8931">
        <v>0.29265000000000002</v>
      </c>
      <c r="L8931">
        <v>0.22795000000000001</v>
      </c>
    </row>
    <row r="8932" spans="1:12" x14ac:dyDescent="0.3">
      <c r="A8932">
        <v>8931</v>
      </c>
      <c r="B8932">
        <v>0.89305000000000001</v>
      </c>
      <c r="C8932">
        <v>0.88185000000000002</v>
      </c>
      <c r="D8932">
        <v>0.52175000000000005</v>
      </c>
      <c r="E8932">
        <v>0.15315000000000001</v>
      </c>
      <c r="F8932">
        <v>6.8849999999999995E-2</v>
      </c>
      <c r="G8932">
        <v>5.985E-2</v>
      </c>
      <c r="H8932">
        <v>0.84294999999999998</v>
      </c>
      <c r="I8932">
        <v>0.30904999999999999</v>
      </c>
      <c r="J8932">
        <v>0.91774999999999995</v>
      </c>
      <c r="K8932">
        <v>0.54344999999999999</v>
      </c>
      <c r="L8932">
        <v>0.64315</v>
      </c>
    </row>
    <row r="8933" spans="1:12" x14ac:dyDescent="0.3">
      <c r="A8933">
        <v>8932</v>
      </c>
      <c r="B8933">
        <v>0.89315</v>
      </c>
      <c r="C8933">
        <v>0.50705</v>
      </c>
      <c r="D8933">
        <v>0.18945000000000001</v>
      </c>
      <c r="E8933">
        <v>0.91495000000000004</v>
      </c>
      <c r="F8933">
        <v>0.46815000000000001</v>
      </c>
      <c r="G8933">
        <v>0.78434999999999999</v>
      </c>
      <c r="H8933">
        <v>0.67945</v>
      </c>
      <c r="I8933">
        <v>0.17144999999999999</v>
      </c>
      <c r="J8933">
        <v>0.68184999999999996</v>
      </c>
      <c r="K8933">
        <v>0.65725</v>
      </c>
      <c r="L8933">
        <v>0.63995000000000002</v>
      </c>
    </row>
    <row r="8934" spans="1:12" x14ac:dyDescent="0.3">
      <c r="A8934">
        <v>8933</v>
      </c>
      <c r="B8934">
        <v>0.89324999999999999</v>
      </c>
      <c r="C8934">
        <v>0.56584999999999996</v>
      </c>
      <c r="D8934">
        <v>0.22994999999999999</v>
      </c>
      <c r="E8934">
        <v>0.17165</v>
      </c>
      <c r="F8934">
        <v>0.79664999999999997</v>
      </c>
      <c r="G8934">
        <v>0.15525</v>
      </c>
      <c r="H8934">
        <v>0.70104999999999995</v>
      </c>
      <c r="I8934">
        <v>0.65434999999999999</v>
      </c>
      <c r="J8934">
        <v>0.50105</v>
      </c>
      <c r="K8934">
        <v>0.41115000000000002</v>
      </c>
      <c r="L8934">
        <v>0.71814999999999996</v>
      </c>
    </row>
    <row r="8935" spans="1:12" x14ac:dyDescent="0.3">
      <c r="A8935">
        <v>8934</v>
      </c>
      <c r="B8935">
        <v>0.89334999999999998</v>
      </c>
      <c r="C8935">
        <v>0.43375000000000002</v>
      </c>
      <c r="D8935">
        <v>0.65934999999999999</v>
      </c>
      <c r="E8935">
        <v>0.11415</v>
      </c>
      <c r="F8935">
        <v>0.42104999999999998</v>
      </c>
      <c r="G8935">
        <v>0.59055000000000002</v>
      </c>
      <c r="H8935">
        <v>0.25645000000000001</v>
      </c>
      <c r="I8935">
        <v>0.57374999999999998</v>
      </c>
      <c r="J8935">
        <v>0.69374999999999998</v>
      </c>
      <c r="K8935">
        <v>0.99304999999999999</v>
      </c>
      <c r="L8935">
        <v>0.35735</v>
      </c>
    </row>
    <row r="8936" spans="1:12" x14ac:dyDescent="0.3">
      <c r="A8936">
        <v>8935</v>
      </c>
      <c r="B8936">
        <v>0.89344999999999997</v>
      </c>
      <c r="C8936">
        <v>0.81574999999999998</v>
      </c>
      <c r="D8936">
        <v>0.70545000000000002</v>
      </c>
      <c r="E8936">
        <v>0.43604999999999999</v>
      </c>
      <c r="F8936">
        <v>0.70294999999999996</v>
      </c>
      <c r="G8936">
        <v>8.9950000000000002E-2</v>
      </c>
      <c r="H8936">
        <v>0.20255000000000001</v>
      </c>
      <c r="I8936">
        <v>0.24475</v>
      </c>
      <c r="J8936">
        <v>0.53974999999999995</v>
      </c>
      <c r="K8936">
        <v>0.90625</v>
      </c>
      <c r="L8936">
        <v>0.43154999999999999</v>
      </c>
    </row>
    <row r="8937" spans="1:12" x14ac:dyDescent="0.3">
      <c r="A8937">
        <v>8936</v>
      </c>
      <c r="B8937">
        <v>0.89354999999999996</v>
      </c>
      <c r="C8937">
        <v>0.73745000000000005</v>
      </c>
      <c r="D8937">
        <v>0.67135</v>
      </c>
      <c r="E8937">
        <v>0.50165000000000004</v>
      </c>
      <c r="F8937">
        <v>0.45865</v>
      </c>
      <c r="G8937">
        <v>0.80525000000000002</v>
      </c>
      <c r="H8937">
        <v>0.56035000000000001</v>
      </c>
      <c r="I8937">
        <v>0.11135</v>
      </c>
      <c r="J8937">
        <v>0.97075</v>
      </c>
      <c r="K8937">
        <v>0.21815000000000001</v>
      </c>
      <c r="L8937">
        <v>0.86434999999999995</v>
      </c>
    </row>
    <row r="8938" spans="1:12" x14ac:dyDescent="0.3">
      <c r="A8938">
        <v>8937</v>
      </c>
      <c r="B8938">
        <v>0.89365000000000006</v>
      </c>
      <c r="C8938">
        <v>0.76044999999999996</v>
      </c>
      <c r="D8938">
        <v>0.19475000000000001</v>
      </c>
      <c r="E8938">
        <v>0.73304999999999998</v>
      </c>
      <c r="F8938">
        <v>6.9499999999999996E-3</v>
      </c>
      <c r="G8938">
        <v>0.13235</v>
      </c>
      <c r="H8938">
        <v>0.32574999999999998</v>
      </c>
      <c r="I8938">
        <v>0.68784999999999996</v>
      </c>
      <c r="J8938">
        <v>0.93154999999999999</v>
      </c>
      <c r="K8938">
        <v>0.10995000000000001</v>
      </c>
      <c r="L8938">
        <v>0.33234999999999998</v>
      </c>
    </row>
    <row r="8939" spans="1:12" x14ac:dyDescent="0.3">
      <c r="A8939">
        <v>8938</v>
      </c>
      <c r="B8939">
        <v>0.89375000000000004</v>
      </c>
      <c r="C8939">
        <v>0.40305000000000002</v>
      </c>
      <c r="D8939">
        <v>0.57104999999999995</v>
      </c>
      <c r="E8939">
        <v>0.60585</v>
      </c>
      <c r="F8939">
        <v>0.63195000000000001</v>
      </c>
      <c r="G8939">
        <v>5.8049999999999997E-2</v>
      </c>
      <c r="H8939">
        <v>0.82184999999999997</v>
      </c>
      <c r="I8939">
        <v>0.26315</v>
      </c>
      <c r="J8939">
        <v>0.31424999999999997</v>
      </c>
      <c r="K8939">
        <v>0.38385000000000002</v>
      </c>
      <c r="L8939">
        <v>0.49214999999999998</v>
      </c>
    </row>
    <row r="8940" spans="1:12" x14ac:dyDescent="0.3">
      <c r="A8940">
        <v>8939</v>
      </c>
      <c r="B8940">
        <v>0.89385000000000003</v>
      </c>
      <c r="C8940">
        <v>7.0650000000000004E-2</v>
      </c>
      <c r="D8940">
        <v>0.21135000000000001</v>
      </c>
      <c r="E8940">
        <v>5.2850000000000001E-2</v>
      </c>
      <c r="F8940">
        <v>6.4149999999999999E-2</v>
      </c>
      <c r="G8940">
        <v>0.38724999999999998</v>
      </c>
      <c r="H8940">
        <v>0.76585000000000003</v>
      </c>
      <c r="I8940">
        <v>0.12345</v>
      </c>
      <c r="J8940">
        <v>0.79525000000000001</v>
      </c>
      <c r="K8940">
        <v>0.15454999999999999</v>
      </c>
      <c r="L8940">
        <v>0.43935000000000002</v>
      </c>
    </row>
    <row r="8941" spans="1:12" x14ac:dyDescent="0.3">
      <c r="A8941">
        <v>8940</v>
      </c>
      <c r="B8941">
        <v>0.89395000000000002</v>
      </c>
      <c r="C8941">
        <v>0.11045000000000001</v>
      </c>
      <c r="D8941">
        <v>0.37435000000000002</v>
      </c>
      <c r="E8941">
        <v>0.55154999999999998</v>
      </c>
      <c r="F8941">
        <v>0.80205000000000004</v>
      </c>
      <c r="G8941">
        <v>0.12634999999999999</v>
      </c>
      <c r="H8941">
        <v>0.85594999999999999</v>
      </c>
      <c r="I8941">
        <v>0.30035000000000001</v>
      </c>
      <c r="J8941">
        <v>0.89605000000000001</v>
      </c>
      <c r="K8941">
        <v>0.17324999999999999</v>
      </c>
      <c r="L8941">
        <v>0.41415000000000002</v>
      </c>
    </row>
    <row r="8942" spans="1:12" x14ac:dyDescent="0.3">
      <c r="A8942">
        <v>8941</v>
      </c>
      <c r="B8942">
        <v>0.89405000000000001</v>
      </c>
      <c r="C8942">
        <v>0.87095</v>
      </c>
      <c r="D8942">
        <v>0.53005000000000002</v>
      </c>
      <c r="E8942">
        <v>0.79584999999999995</v>
      </c>
      <c r="F8942">
        <v>0.28655000000000003</v>
      </c>
      <c r="G8942">
        <v>0.96914999999999996</v>
      </c>
      <c r="H8942">
        <v>0.35765000000000002</v>
      </c>
      <c r="I8942">
        <v>5.645E-2</v>
      </c>
      <c r="J8942">
        <v>0.69325000000000003</v>
      </c>
      <c r="K8942">
        <v>0.64905000000000002</v>
      </c>
      <c r="L8942">
        <v>0.71365000000000001</v>
      </c>
    </row>
    <row r="8943" spans="1:12" x14ac:dyDescent="0.3">
      <c r="A8943">
        <v>8942</v>
      </c>
      <c r="B8943">
        <v>0.89415</v>
      </c>
      <c r="C8943">
        <v>0.76775000000000004</v>
      </c>
      <c r="D8943">
        <v>0.55894999999999995</v>
      </c>
      <c r="E8943">
        <v>0.98794999999999999</v>
      </c>
      <c r="F8943">
        <v>0.85214999999999996</v>
      </c>
      <c r="G8943">
        <v>0.21784999999999999</v>
      </c>
      <c r="H8943">
        <v>0.59504999999999997</v>
      </c>
      <c r="I8943">
        <v>0.27195000000000003</v>
      </c>
      <c r="J8943">
        <v>0.51775000000000004</v>
      </c>
      <c r="K8943">
        <v>0.56355</v>
      </c>
      <c r="L8943">
        <v>0.89134999999999998</v>
      </c>
    </row>
    <row r="8944" spans="1:12" x14ac:dyDescent="0.3">
      <c r="A8944">
        <v>8943</v>
      </c>
      <c r="B8944">
        <v>0.89424999999999999</v>
      </c>
      <c r="C8944">
        <v>0.32834999999999998</v>
      </c>
      <c r="D8944">
        <v>0.98945000000000005</v>
      </c>
      <c r="E8944">
        <v>0.31395000000000001</v>
      </c>
      <c r="F8944">
        <v>0.47644999999999998</v>
      </c>
      <c r="G8944">
        <v>0.92125000000000001</v>
      </c>
      <c r="H8944">
        <v>3.8449999999999998E-2</v>
      </c>
      <c r="I8944">
        <v>7.4649999999999994E-2</v>
      </c>
      <c r="J8944">
        <v>0.76244999999999996</v>
      </c>
      <c r="K8944">
        <v>0.44824999999999998</v>
      </c>
      <c r="L8944">
        <v>1.5350000000000001E-2</v>
      </c>
    </row>
    <row r="8945" spans="1:12" x14ac:dyDescent="0.3">
      <c r="A8945">
        <v>8944</v>
      </c>
      <c r="B8945">
        <v>0.89434999999999998</v>
      </c>
      <c r="C8945">
        <v>0.73555000000000004</v>
      </c>
      <c r="D8945">
        <v>0.65085000000000004</v>
      </c>
      <c r="E8945">
        <v>0.31855</v>
      </c>
      <c r="F8945">
        <v>0.59275</v>
      </c>
      <c r="G8945">
        <v>0.39015</v>
      </c>
      <c r="H8945">
        <v>0.11415</v>
      </c>
      <c r="I8945">
        <v>0.46544999999999997</v>
      </c>
      <c r="J8945">
        <v>0.55674999999999997</v>
      </c>
      <c r="K8945">
        <v>0.72504999999999997</v>
      </c>
      <c r="L8945">
        <v>0.34894999999999998</v>
      </c>
    </row>
    <row r="8946" spans="1:12" x14ac:dyDescent="0.3">
      <c r="A8946">
        <v>8945</v>
      </c>
      <c r="B8946">
        <v>0.89444999999999997</v>
      </c>
      <c r="C8946">
        <v>0.25405</v>
      </c>
      <c r="D8946">
        <v>5.8450000000000002E-2</v>
      </c>
      <c r="E8946">
        <v>0.12205000000000001</v>
      </c>
      <c r="F8946">
        <v>0.47015000000000001</v>
      </c>
      <c r="G8946">
        <v>0.70394999999999996</v>
      </c>
      <c r="H8946">
        <v>0.20945</v>
      </c>
      <c r="I8946">
        <v>0.84365000000000001</v>
      </c>
      <c r="J8946">
        <v>0.94394999999999996</v>
      </c>
      <c r="K8946">
        <v>0.84004999999999996</v>
      </c>
      <c r="L8946">
        <v>0.75885000000000002</v>
      </c>
    </row>
    <row r="8947" spans="1:12" x14ac:dyDescent="0.3">
      <c r="A8947">
        <v>8946</v>
      </c>
      <c r="B8947">
        <v>0.89454999999999996</v>
      </c>
      <c r="C8947">
        <v>0.83614999999999995</v>
      </c>
      <c r="D8947">
        <v>0.54864999999999997</v>
      </c>
      <c r="E8947">
        <v>0.47815000000000002</v>
      </c>
      <c r="F8947">
        <v>0.55235000000000001</v>
      </c>
      <c r="G8947">
        <v>0.74614999999999998</v>
      </c>
      <c r="H8947">
        <v>0.47785</v>
      </c>
      <c r="I8947">
        <v>0.96775</v>
      </c>
      <c r="J8947">
        <v>0.20915</v>
      </c>
      <c r="K8947">
        <v>0.30535000000000001</v>
      </c>
      <c r="L8947">
        <v>0.50765000000000005</v>
      </c>
    </row>
    <row r="8948" spans="1:12" x14ac:dyDescent="0.3">
      <c r="A8948">
        <v>8947</v>
      </c>
      <c r="B8948">
        <v>0.89464999999999995</v>
      </c>
      <c r="C8948">
        <v>0.31545000000000001</v>
      </c>
      <c r="D8948">
        <v>0.53495000000000004</v>
      </c>
      <c r="E8948">
        <v>0.99214999999999998</v>
      </c>
      <c r="F8948">
        <v>0.18945000000000001</v>
      </c>
      <c r="G8948">
        <v>0.80445</v>
      </c>
      <c r="H8948">
        <v>0.59055000000000002</v>
      </c>
      <c r="I8948">
        <v>0.48144999999999999</v>
      </c>
      <c r="J8948">
        <v>0.80295000000000005</v>
      </c>
      <c r="K8948">
        <v>0.43785000000000002</v>
      </c>
      <c r="L8948">
        <v>0.52224999999999999</v>
      </c>
    </row>
    <row r="8949" spans="1:12" x14ac:dyDescent="0.3">
      <c r="A8949">
        <v>8948</v>
      </c>
      <c r="B8949">
        <v>0.89475000000000005</v>
      </c>
      <c r="C8949">
        <v>0.99534999999999996</v>
      </c>
      <c r="D8949">
        <v>0.77754999999999996</v>
      </c>
      <c r="E8949">
        <v>0.74324999999999997</v>
      </c>
      <c r="F8949">
        <v>0.92005000000000003</v>
      </c>
      <c r="G8949">
        <v>0.66364999999999996</v>
      </c>
      <c r="H8949">
        <v>0.14674999999999999</v>
      </c>
      <c r="I8949">
        <v>0.97475000000000001</v>
      </c>
      <c r="J8949">
        <v>0.87385000000000002</v>
      </c>
      <c r="K8949">
        <v>1.9349999999999999E-2</v>
      </c>
      <c r="L8949">
        <v>0.60985</v>
      </c>
    </row>
    <row r="8950" spans="1:12" x14ac:dyDescent="0.3">
      <c r="A8950">
        <v>8949</v>
      </c>
      <c r="B8950">
        <v>0.89485000000000003</v>
      </c>
      <c r="C8950">
        <v>0.98655000000000004</v>
      </c>
      <c r="D8950">
        <v>0.80374999999999996</v>
      </c>
      <c r="E8950">
        <v>0.18054999999999999</v>
      </c>
      <c r="F8950">
        <v>0.67705000000000004</v>
      </c>
      <c r="G8950">
        <v>0.38945000000000002</v>
      </c>
      <c r="H8950">
        <v>0.46765000000000001</v>
      </c>
      <c r="I8950">
        <v>0.44364999999999999</v>
      </c>
      <c r="J8950">
        <v>0.17815</v>
      </c>
      <c r="K8950">
        <v>0.88575000000000004</v>
      </c>
      <c r="L8950">
        <v>0.29025000000000001</v>
      </c>
    </row>
    <row r="8951" spans="1:12" x14ac:dyDescent="0.3">
      <c r="A8951">
        <v>8950</v>
      </c>
      <c r="B8951">
        <v>0.89495000000000002</v>
      </c>
      <c r="C8951">
        <v>3.4349999999999999E-2</v>
      </c>
      <c r="D8951">
        <v>0.61655000000000004</v>
      </c>
      <c r="E8951">
        <v>0.13714999999999999</v>
      </c>
      <c r="F8951">
        <v>0.12765000000000001</v>
      </c>
      <c r="G8951">
        <v>0.62914999999999999</v>
      </c>
      <c r="H8951">
        <v>0.54874999999999996</v>
      </c>
      <c r="I8951">
        <v>0.29954999999999998</v>
      </c>
      <c r="J8951">
        <v>0.39105000000000001</v>
      </c>
      <c r="K8951">
        <v>0.73865000000000003</v>
      </c>
      <c r="L8951">
        <v>0.19095000000000001</v>
      </c>
    </row>
    <row r="8952" spans="1:12" x14ac:dyDescent="0.3">
      <c r="A8952">
        <v>8951</v>
      </c>
      <c r="B8952">
        <v>0.89505000000000001</v>
      </c>
      <c r="C8952">
        <v>0.48315000000000002</v>
      </c>
      <c r="D8952">
        <v>0.51305000000000001</v>
      </c>
      <c r="E8952">
        <v>0.42125000000000001</v>
      </c>
      <c r="F8952">
        <v>0.12385</v>
      </c>
      <c r="G8952">
        <v>0.27255000000000001</v>
      </c>
      <c r="H8952">
        <v>0.94015000000000004</v>
      </c>
      <c r="I8952">
        <v>0.87395</v>
      </c>
      <c r="J8952">
        <v>4.7350000000000003E-2</v>
      </c>
      <c r="K8952">
        <v>0.21845000000000001</v>
      </c>
      <c r="L8952">
        <v>0.43995000000000001</v>
      </c>
    </row>
    <row r="8953" spans="1:12" x14ac:dyDescent="0.3">
      <c r="A8953">
        <v>8952</v>
      </c>
      <c r="B8953">
        <v>0.89515</v>
      </c>
      <c r="C8953">
        <v>0.11294999999999999</v>
      </c>
      <c r="D8953">
        <v>0.27644999999999997</v>
      </c>
      <c r="E8953">
        <v>0.13935</v>
      </c>
      <c r="F8953">
        <v>0.92154999999999998</v>
      </c>
      <c r="G8953">
        <v>0.35554999999999998</v>
      </c>
      <c r="H8953">
        <v>0.46065</v>
      </c>
      <c r="I8953">
        <v>0.86334999999999995</v>
      </c>
      <c r="J8953">
        <v>0.17695</v>
      </c>
      <c r="K8953">
        <v>0.90305000000000002</v>
      </c>
      <c r="L8953">
        <v>0.74704999999999999</v>
      </c>
    </row>
    <row r="8954" spans="1:12" x14ac:dyDescent="0.3">
      <c r="A8954">
        <v>8953</v>
      </c>
      <c r="B8954">
        <v>0.89524999999999999</v>
      </c>
      <c r="C8954">
        <v>0.80445</v>
      </c>
      <c r="D8954">
        <v>0.17585000000000001</v>
      </c>
      <c r="E8954">
        <v>0.16714999999999999</v>
      </c>
      <c r="F8954">
        <v>0.94464999999999999</v>
      </c>
      <c r="G8954">
        <v>0.45474999999999999</v>
      </c>
      <c r="H8954">
        <v>0.78715000000000002</v>
      </c>
      <c r="I8954">
        <v>0.13245000000000001</v>
      </c>
      <c r="J8954">
        <v>0.15595000000000001</v>
      </c>
      <c r="K8954">
        <v>0.73955000000000004</v>
      </c>
      <c r="L8954">
        <v>0.90354999999999996</v>
      </c>
    </row>
    <row r="8955" spans="1:12" x14ac:dyDescent="0.3">
      <c r="A8955">
        <v>8954</v>
      </c>
      <c r="B8955">
        <v>0.89534999999999998</v>
      </c>
      <c r="C8955">
        <v>0.15545</v>
      </c>
      <c r="D8955">
        <v>0.44545000000000001</v>
      </c>
      <c r="E8955">
        <v>0.97804999999999997</v>
      </c>
      <c r="F8955">
        <v>0.76615</v>
      </c>
      <c r="G8955">
        <v>0.36485000000000001</v>
      </c>
      <c r="H8955">
        <v>0.64534999999999998</v>
      </c>
      <c r="I8955">
        <v>0.53715000000000002</v>
      </c>
      <c r="J8955">
        <v>0.65844999999999998</v>
      </c>
      <c r="K8955">
        <v>0.99514999999999998</v>
      </c>
      <c r="L8955">
        <v>0.93684999999999996</v>
      </c>
    </row>
    <row r="8956" spans="1:12" x14ac:dyDescent="0.3">
      <c r="A8956">
        <v>8955</v>
      </c>
      <c r="B8956">
        <v>0.89544999999999997</v>
      </c>
      <c r="C8956">
        <v>0.92354999999999998</v>
      </c>
      <c r="D8956">
        <v>0.12225</v>
      </c>
      <c r="E8956">
        <v>0.99595</v>
      </c>
      <c r="F8956">
        <v>0.52844999999999998</v>
      </c>
      <c r="G8956">
        <v>6.7949999999999997E-2</v>
      </c>
      <c r="H8956">
        <v>0.64634999999999998</v>
      </c>
      <c r="I8956">
        <v>0.11175</v>
      </c>
      <c r="J8956">
        <v>0.71394999999999997</v>
      </c>
      <c r="K8956">
        <v>0.10675</v>
      </c>
      <c r="L8956">
        <v>0.40815000000000001</v>
      </c>
    </row>
    <row r="8957" spans="1:12" x14ac:dyDescent="0.3">
      <c r="A8957">
        <v>8956</v>
      </c>
      <c r="B8957">
        <v>0.89554999999999996</v>
      </c>
      <c r="C8957">
        <v>0.99095</v>
      </c>
      <c r="D8957">
        <v>0.78015000000000001</v>
      </c>
      <c r="E8957">
        <v>0.63414999999999999</v>
      </c>
      <c r="F8957">
        <v>0.84775</v>
      </c>
      <c r="G8957">
        <v>0.18584999999999999</v>
      </c>
      <c r="H8957">
        <v>0.29575000000000001</v>
      </c>
      <c r="I8957">
        <v>0.89654999999999996</v>
      </c>
      <c r="J8957">
        <v>0.67515000000000003</v>
      </c>
      <c r="K8957">
        <v>0.61014999999999997</v>
      </c>
      <c r="L8957">
        <v>0.33124999999999999</v>
      </c>
    </row>
    <row r="8958" spans="1:12" x14ac:dyDescent="0.3">
      <c r="A8958">
        <v>8957</v>
      </c>
      <c r="B8958">
        <v>0.89564999999999995</v>
      </c>
      <c r="C8958">
        <v>0.97565000000000002</v>
      </c>
      <c r="D8958">
        <v>0.44155</v>
      </c>
      <c r="E8958">
        <v>0.15825</v>
      </c>
      <c r="F8958">
        <v>1.3500000000000001E-3</v>
      </c>
      <c r="G8958">
        <v>0.79825000000000002</v>
      </c>
      <c r="H8958">
        <v>0.80464999999999998</v>
      </c>
      <c r="I8958">
        <v>0.39665</v>
      </c>
      <c r="J8958">
        <v>0.64975000000000005</v>
      </c>
      <c r="K8958">
        <v>0.95065</v>
      </c>
      <c r="L8958">
        <v>2.4549999999999999E-2</v>
      </c>
    </row>
    <row r="8959" spans="1:12" x14ac:dyDescent="0.3">
      <c r="A8959">
        <v>8958</v>
      </c>
      <c r="B8959">
        <v>0.89575000000000005</v>
      </c>
      <c r="C8959">
        <v>0.47854999999999998</v>
      </c>
      <c r="D8959">
        <v>0.75465000000000004</v>
      </c>
      <c r="E8959">
        <v>0.85085</v>
      </c>
      <c r="F8959">
        <v>0.32374999999999998</v>
      </c>
      <c r="G8959">
        <v>0.62995000000000001</v>
      </c>
      <c r="H8959">
        <v>0.85465000000000002</v>
      </c>
      <c r="I8959">
        <v>0.26095000000000002</v>
      </c>
      <c r="J8959">
        <v>0.59135000000000004</v>
      </c>
      <c r="K8959">
        <v>6.0850000000000001E-2</v>
      </c>
      <c r="L8959">
        <v>0.53705000000000003</v>
      </c>
    </row>
    <row r="8960" spans="1:12" x14ac:dyDescent="0.3">
      <c r="A8960">
        <v>8959</v>
      </c>
      <c r="B8960">
        <v>0.89585000000000004</v>
      </c>
      <c r="C8960">
        <v>0.11484999999999999</v>
      </c>
      <c r="D8960">
        <v>0.93505000000000005</v>
      </c>
      <c r="E8960">
        <v>0.50424999999999998</v>
      </c>
      <c r="F8960">
        <v>0.96074999999999999</v>
      </c>
      <c r="G8960">
        <v>0.63505</v>
      </c>
      <c r="H8960">
        <v>0.49695</v>
      </c>
      <c r="I8960">
        <v>0.30995</v>
      </c>
      <c r="J8960">
        <v>0.33515</v>
      </c>
      <c r="K8960">
        <v>0.40625</v>
      </c>
      <c r="L8960">
        <v>0.75465000000000004</v>
      </c>
    </row>
    <row r="8961" spans="1:12" x14ac:dyDescent="0.3">
      <c r="A8961">
        <v>8960</v>
      </c>
      <c r="B8961">
        <v>0.89595000000000002</v>
      </c>
      <c r="C8961">
        <v>0.26855000000000001</v>
      </c>
      <c r="D8961">
        <v>0.35865000000000002</v>
      </c>
      <c r="E8961">
        <v>0.41894999999999999</v>
      </c>
      <c r="F8961">
        <v>0.70255000000000001</v>
      </c>
      <c r="G8961">
        <v>0.95874999999999999</v>
      </c>
      <c r="H8961">
        <v>0.13464999999999999</v>
      </c>
      <c r="I8961">
        <v>0.28305000000000002</v>
      </c>
      <c r="J8961">
        <v>0.50644999999999996</v>
      </c>
      <c r="K8961">
        <v>0.69255</v>
      </c>
      <c r="L8961">
        <v>0.65244999999999997</v>
      </c>
    </row>
    <row r="8962" spans="1:12" x14ac:dyDescent="0.3">
      <c r="A8962">
        <v>8961</v>
      </c>
      <c r="B8962">
        <v>0.89605000000000001</v>
      </c>
      <c r="C8962">
        <v>0.22255</v>
      </c>
      <c r="D8962">
        <v>0.52395000000000003</v>
      </c>
      <c r="E8962">
        <v>0.82625000000000004</v>
      </c>
      <c r="F8962">
        <v>0.58455000000000001</v>
      </c>
      <c r="G8962">
        <v>0.19325000000000001</v>
      </c>
      <c r="H8962">
        <v>0.20365</v>
      </c>
      <c r="I8962">
        <v>0.95004999999999995</v>
      </c>
      <c r="J8962">
        <v>0.46844999999999998</v>
      </c>
      <c r="K8962">
        <v>0.64964999999999995</v>
      </c>
      <c r="L8962">
        <v>0.37874999999999998</v>
      </c>
    </row>
    <row r="8963" spans="1:12" x14ac:dyDescent="0.3">
      <c r="A8963">
        <v>8962</v>
      </c>
      <c r="B8963">
        <v>0.89615</v>
      </c>
      <c r="C8963">
        <v>0.65544999999999998</v>
      </c>
      <c r="D8963">
        <v>0.39784999999999998</v>
      </c>
      <c r="E8963">
        <v>0.13544999999999999</v>
      </c>
      <c r="F8963">
        <v>0.10505</v>
      </c>
      <c r="G8963">
        <v>0.40575</v>
      </c>
      <c r="H8963">
        <v>0.18995000000000001</v>
      </c>
      <c r="I8963">
        <v>0.80945</v>
      </c>
      <c r="J8963">
        <v>5.8650000000000001E-2</v>
      </c>
      <c r="K8963">
        <v>9.9500000000000005E-3</v>
      </c>
      <c r="L8963">
        <v>0.22994999999999999</v>
      </c>
    </row>
    <row r="8964" spans="1:12" x14ac:dyDescent="0.3">
      <c r="A8964">
        <v>8963</v>
      </c>
      <c r="B8964">
        <v>0.89624999999999999</v>
      </c>
      <c r="C8964">
        <v>0.66244999999999998</v>
      </c>
      <c r="D8964">
        <v>0.70184999999999997</v>
      </c>
      <c r="E8964">
        <v>0.22495000000000001</v>
      </c>
      <c r="F8964">
        <v>0.96845000000000003</v>
      </c>
      <c r="G8964">
        <v>0.74145000000000005</v>
      </c>
      <c r="H8964">
        <v>0.60404999999999998</v>
      </c>
      <c r="I8964">
        <v>0.15945000000000001</v>
      </c>
      <c r="J8964">
        <v>0.18545</v>
      </c>
      <c r="K8964">
        <v>2.7499999999999998E-3</v>
      </c>
      <c r="L8964">
        <v>0.66585000000000005</v>
      </c>
    </row>
    <row r="8965" spans="1:12" x14ac:dyDescent="0.3">
      <c r="A8965">
        <v>8964</v>
      </c>
      <c r="B8965">
        <v>0.89634999999999998</v>
      </c>
      <c r="C8965">
        <v>0.34234999999999999</v>
      </c>
      <c r="D8965">
        <v>0.17674999999999999</v>
      </c>
      <c r="E8965">
        <v>4.6949999999999999E-2</v>
      </c>
      <c r="F8965">
        <v>0.12255000000000001</v>
      </c>
      <c r="G8965">
        <v>0.32665</v>
      </c>
      <c r="H8965">
        <v>7.8850000000000003E-2</v>
      </c>
      <c r="I8965">
        <v>0.14874999999999999</v>
      </c>
      <c r="J8965">
        <v>0.47065000000000001</v>
      </c>
      <c r="K8965">
        <v>7.0849999999999996E-2</v>
      </c>
      <c r="L8965">
        <v>0.73304999999999998</v>
      </c>
    </row>
    <row r="8966" spans="1:12" x14ac:dyDescent="0.3">
      <c r="A8966">
        <v>8965</v>
      </c>
      <c r="B8966">
        <v>0.89644999999999997</v>
      </c>
      <c r="C8966">
        <v>0.40115000000000001</v>
      </c>
      <c r="D8966">
        <v>0.99844999999999995</v>
      </c>
      <c r="E8966">
        <v>0.38695000000000002</v>
      </c>
      <c r="F8966">
        <v>0.40775</v>
      </c>
      <c r="G8966">
        <v>0.25285000000000002</v>
      </c>
      <c r="H8966">
        <v>0.96174999999999999</v>
      </c>
      <c r="I8966">
        <v>0.79044999999999999</v>
      </c>
      <c r="J8966">
        <v>0.87624999999999997</v>
      </c>
      <c r="K8966">
        <v>0.38335000000000002</v>
      </c>
      <c r="L8966">
        <v>0.32095000000000001</v>
      </c>
    </row>
    <row r="8967" spans="1:12" x14ac:dyDescent="0.3">
      <c r="A8967">
        <v>8966</v>
      </c>
      <c r="B8967">
        <v>0.89654999999999996</v>
      </c>
      <c r="C8967">
        <v>0.28225</v>
      </c>
      <c r="D8967">
        <v>0.74114999999999998</v>
      </c>
      <c r="E8967">
        <v>0.66754999999999998</v>
      </c>
      <c r="F8967">
        <v>0.28775000000000001</v>
      </c>
      <c r="G8967">
        <v>0.97445000000000004</v>
      </c>
      <c r="H8967">
        <v>5.815E-2</v>
      </c>
      <c r="I8967">
        <v>0.12595000000000001</v>
      </c>
      <c r="J8967">
        <v>0.19635</v>
      </c>
      <c r="K8967">
        <v>0.26624999999999999</v>
      </c>
      <c r="L8967">
        <v>0.85185</v>
      </c>
    </row>
    <row r="8968" spans="1:12" x14ac:dyDescent="0.3">
      <c r="A8968">
        <v>8967</v>
      </c>
      <c r="B8968">
        <v>0.89664999999999995</v>
      </c>
      <c r="C8968">
        <v>0.99855000000000005</v>
      </c>
      <c r="D8968">
        <v>0.60024999999999995</v>
      </c>
      <c r="E8968">
        <v>0.16975000000000001</v>
      </c>
      <c r="F8968">
        <v>0.47554999999999997</v>
      </c>
      <c r="G8968">
        <v>0.81394999999999995</v>
      </c>
      <c r="H8968">
        <v>0.86504999999999999</v>
      </c>
      <c r="I8968">
        <v>0.81154999999999999</v>
      </c>
      <c r="J8968">
        <v>0.57384999999999997</v>
      </c>
      <c r="K8968">
        <v>0.76985000000000003</v>
      </c>
      <c r="L8968">
        <v>0.32834999999999998</v>
      </c>
    </row>
    <row r="8969" spans="1:12" x14ac:dyDescent="0.3">
      <c r="A8969">
        <v>8968</v>
      </c>
      <c r="B8969">
        <v>0.89675000000000005</v>
      </c>
      <c r="C8969">
        <v>0.41715000000000002</v>
      </c>
      <c r="D8969">
        <v>6.905E-2</v>
      </c>
      <c r="E8969">
        <v>7.0499999999999998E-3</v>
      </c>
      <c r="F8969">
        <v>0.26135000000000003</v>
      </c>
      <c r="G8969">
        <v>0.93274999999999997</v>
      </c>
      <c r="H8969">
        <v>0.50114999999999998</v>
      </c>
      <c r="I8969">
        <v>0.37204999999999999</v>
      </c>
      <c r="J8969">
        <v>0.12185</v>
      </c>
      <c r="K8969">
        <v>0.23794999999999999</v>
      </c>
      <c r="L8969">
        <v>0.25864999999999999</v>
      </c>
    </row>
    <row r="8970" spans="1:12" x14ac:dyDescent="0.3">
      <c r="A8970">
        <v>8969</v>
      </c>
      <c r="B8970">
        <v>0.89685000000000004</v>
      </c>
      <c r="C8970">
        <v>0.47525000000000001</v>
      </c>
      <c r="D8970">
        <v>8.4849999999999995E-2</v>
      </c>
      <c r="E8970">
        <v>0.43235000000000001</v>
      </c>
      <c r="F8970">
        <v>0.75375000000000003</v>
      </c>
      <c r="G8970">
        <v>0.77654999999999996</v>
      </c>
      <c r="H8970">
        <v>0.38114999999999999</v>
      </c>
      <c r="I8970">
        <v>0.34284999999999999</v>
      </c>
      <c r="J8970">
        <v>0.81745000000000001</v>
      </c>
      <c r="K8970">
        <v>0.44935000000000003</v>
      </c>
      <c r="L8970">
        <v>0.76975000000000005</v>
      </c>
    </row>
    <row r="8971" spans="1:12" x14ac:dyDescent="0.3">
      <c r="A8971">
        <v>8970</v>
      </c>
      <c r="B8971">
        <v>0.89695000000000003</v>
      </c>
      <c r="C8971">
        <v>0.58484999999999998</v>
      </c>
      <c r="D8971">
        <v>0.70404999999999995</v>
      </c>
      <c r="E8971">
        <v>9.6149999999999999E-2</v>
      </c>
      <c r="F8971">
        <v>0.15955</v>
      </c>
      <c r="G8971">
        <v>0.14115</v>
      </c>
      <c r="H8971">
        <v>0.61914999999999998</v>
      </c>
      <c r="I8971">
        <v>0.68805000000000005</v>
      </c>
      <c r="J8971">
        <v>7.2950000000000001E-2</v>
      </c>
      <c r="K8971">
        <v>0.15415000000000001</v>
      </c>
      <c r="L8971">
        <v>7.7950000000000005E-2</v>
      </c>
    </row>
    <row r="8972" spans="1:12" x14ac:dyDescent="0.3">
      <c r="A8972">
        <v>8971</v>
      </c>
      <c r="B8972">
        <v>0.89705000000000001</v>
      </c>
      <c r="C8972">
        <v>0.78974999999999995</v>
      </c>
      <c r="D8972">
        <v>0.19505</v>
      </c>
      <c r="E8972">
        <v>0.71384999999999998</v>
      </c>
      <c r="F8972">
        <v>0.17685000000000001</v>
      </c>
      <c r="G8972">
        <v>0.95245000000000002</v>
      </c>
      <c r="H8972">
        <v>0.76224999999999998</v>
      </c>
      <c r="I8972">
        <v>0.60894999999999999</v>
      </c>
      <c r="J8972">
        <v>0.15145</v>
      </c>
      <c r="K8972">
        <v>0.51854999999999996</v>
      </c>
      <c r="L8972">
        <v>0.37485000000000002</v>
      </c>
    </row>
    <row r="8973" spans="1:12" x14ac:dyDescent="0.3">
      <c r="A8973">
        <v>8972</v>
      </c>
      <c r="B8973">
        <v>0.89715</v>
      </c>
      <c r="C8973">
        <v>1.155E-2</v>
      </c>
      <c r="D8973">
        <v>0.57374999999999998</v>
      </c>
      <c r="E8973">
        <v>0.95455000000000001</v>
      </c>
      <c r="F8973">
        <v>0.18995000000000001</v>
      </c>
      <c r="G8973">
        <v>0.47925000000000001</v>
      </c>
      <c r="H8973">
        <v>0.79505000000000003</v>
      </c>
      <c r="I8973">
        <v>0.88185000000000002</v>
      </c>
      <c r="J8973">
        <v>0.80805000000000005</v>
      </c>
      <c r="K8973">
        <v>0.13075000000000001</v>
      </c>
      <c r="L8973">
        <v>0.64915</v>
      </c>
    </row>
    <row r="8974" spans="1:12" x14ac:dyDescent="0.3">
      <c r="A8974">
        <v>8973</v>
      </c>
      <c r="B8974">
        <v>0.89724999999999999</v>
      </c>
      <c r="C8974">
        <v>0.49554999999999999</v>
      </c>
      <c r="D8974">
        <v>0.13955000000000001</v>
      </c>
      <c r="E8974">
        <v>0.36414999999999997</v>
      </c>
      <c r="F8974">
        <v>0.29485</v>
      </c>
      <c r="G8974">
        <v>9.5850000000000005E-2</v>
      </c>
      <c r="H8974">
        <v>0.86075000000000002</v>
      </c>
      <c r="I8974">
        <v>0.19125</v>
      </c>
      <c r="J8974">
        <v>0.73075000000000001</v>
      </c>
      <c r="K8974">
        <v>0.83704999999999996</v>
      </c>
      <c r="L8974">
        <v>0.12285</v>
      </c>
    </row>
    <row r="8975" spans="1:12" x14ac:dyDescent="0.3">
      <c r="A8975">
        <v>8974</v>
      </c>
      <c r="B8975">
        <v>0.89734999999999998</v>
      </c>
      <c r="C8975">
        <v>0.79615000000000002</v>
      </c>
      <c r="D8975">
        <v>0.13835</v>
      </c>
      <c r="E8975">
        <v>0.35965000000000003</v>
      </c>
      <c r="F8975">
        <v>0.20665</v>
      </c>
      <c r="G8975">
        <v>0.71104999999999996</v>
      </c>
      <c r="H8975">
        <v>0.68354999999999999</v>
      </c>
      <c r="I8975">
        <v>0.99704999999999999</v>
      </c>
      <c r="J8975">
        <v>0.80384999999999995</v>
      </c>
      <c r="K8975">
        <v>0.23185</v>
      </c>
      <c r="L8975">
        <v>0.26255000000000001</v>
      </c>
    </row>
    <row r="8976" spans="1:12" x14ac:dyDescent="0.3">
      <c r="A8976">
        <v>8975</v>
      </c>
      <c r="B8976">
        <v>0.89744999999999997</v>
      </c>
      <c r="C8976">
        <v>0.45384999999999998</v>
      </c>
      <c r="D8976">
        <v>0.68305000000000005</v>
      </c>
      <c r="E8976">
        <v>0.31514999999999999</v>
      </c>
      <c r="F8976">
        <v>0.88785000000000003</v>
      </c>
      <c r="G8976">
        <v>0.59194999999999998</v>
      </c>
      <c r="H8976">
        <v>1.7749999999999998E-2</v>
      </c>
      <c r="I8976">
        <v>0.24365000000000001</v>
      </c>
      <c r="J8976">
        <v>0.74875000000000003</v>
      </c>
      <c r="K8976">
        <v>0.95015000000000005</v>
      </c>
      <c r="L8976">
        <v>0.48785000000000001</v>
      </c>
    </row>
    <row r="8977" spans="1:12" x14ac:dyDescent="0.3">
      <c r="A8977">
        <v>8976</v>
      </c>
      <c r="B8977">
        <v>0.89754999999999996</v>
      </c>
      <c r="C8977">
        <v>0.73055000000000003</v>
      </c>
      <c r="D8977">
        <v>0.98534999999999995</v>
      </c>
      <c r="E8977">
        <v>0.69184999999999997</v>
      </c>
      <c r="F8977">
        <v>7.3649999999999993E-2</v>
      </c>
      <c r="G8977">
        <v>8.5250000000000006E-2</v>
      </c>
      <c r="H8977">
        <v>0.72965000000000002</v>
      </c>
      <c r="I8977">
        <v>0.30054999999999998</v>
      </c>
      <c r="J8977">
        <v>0.65354999999999996</v>
      </c>
      <c r="K8977">
        <v>0.74665000000000004</v>
      </c>
      <c r="L8977">
        <v>0.79944999999999999</v>
      </c>
    </row>
    <row r="8978" spans="1:12" x14ac:dyDescent="0.3">
      <c r="A8978">
        <v>8977</v>
      </c>
      <c r="B8978">
        <v>0.89764999999999995</v>
      </c>
      <c r="C8978">
        <v>0.71435000000000004</v>
      </c>
      <c r="D8978">
        <v>6.8949999999999997E-2</v>
      </c>
      <c r="E8978">
        <v>0.34805000000000003</v>
      </c>
      <c r="F8978">
        <v>0.43675000000000003</v>
      </c>
      <c r="G8978">
        <v>0.26465</v>
      </c>
      <c r="H8978">
        <v>0.16805</v>
      </c>
      <c r="I8978">
        <v>0.90205000000000002</v>
      </c>
      <c r="J8978">
        <v>0.14665</v>
      </c>
      <c r="K8978">
        <v>0.22855</v>
      </c>
      <c r="L8978">
        <v>0.26434999999999997</v>
      </c>
    </row>
    <row r="8979" spans="1:12" x14ac:dyDescent="0.3">
      <c r="A8979">
        <v>8978</v>
      </c>
      <c r="B8979">
        <v>0.89775000000000005</v>
      </c>
      <c r="C8979">
        <v>0.66544999999999999</v>
      </c>
      <c r="D8979">
        <v>0.38205</v>
      </c>
      <c r="E8979">
        <v>0.12645000000000001</v>
      </c>
      <c r="F8979">
        <v>0.77585000000000004</v>
      </c>
      <c r="G8979">
        <v>0.58055000000000001</v>
      </c>
      <c r="H8979">
        <v>0.46074999999999999</v>
      </c>
      <c r="I8979">
        <v>0.50485000000000002</v>
      </c>
      <c r="J8979">
        <v>0.42635000000000001</v>
      </c>
      <c r="K8979">
        <v>0.59004999999999996</v>
      </c>
      <c r="L8979">
        <v>0.29585</v>
      </c>
    </row>
    <row r="8980" spans="1:12" x14ac:dyDescent="0.3">
      <c r="A8980">
        <v>8979</v>
      </c>
      <c r="B8980">
        <v>0.89785000000000004</v>
      </c>
      <c r="C8980">
        <v>4.7050000000000002E-2</v>
      </c>
      <c r="D8980">
        <v>0.58155000000000001</v>
      </c>
      <c r="E8980">
        <v>0.27805000000000002</v>
      </c>
      <c r="F8980">
        <v>0.52285000000000004</v>
      </c>
      <c r="G8980">
        <v>6.0850000000000001E-2</v>
      </c>
      <c r="H8980">
        <v>0.97765000000000002</v>
      </c>
      <c r="I8980">
        <v>0.73004999999999998</v>
      </c>
      <c r="J8980">
        <v>0.52615000000000001</v>
      </c>
      <c r="K8980">
        <v>0.73385</v>
      </c>
      <c r="L8980">
        <v>0.95304999999999995</v>
      </c>
    </row>
    <row r="8981" spans="1:12" x14ac:dyDescent="0.3">
      <c r="A8981">
        <v>8980</v>
      </c>
      <c r="B8981">
        <v>0.89795000000000003</v>
      </c>
      <c r="C8981">
        <v>0.56064999999999998</v>
      </c>
      <c r="D8981">
        <v>3.4450000000000001E-2</v>
      </c>
      <c r="E8981">
        <v>0.18584999999999999</v>
      </c>
      <c r="F8981">
        <v>0.25205</v>
      </c>
      <c r="G8981">
        <v>0.67035</v>
      </c>
      <c r="H8981">
        <v>0.69184999999999997</v>
      </c>
      <c r="I8981">
        <v>0.60155000000000003</v>
      </c>
      <c r="J8981">
        <v>0.13775000000000001</v>
      </c>
      <c r="K8981">
        <v>0.42654999999999998</v>
      </c>
      <c r="L8981">
        <v>0.34444999999999998</v>
      </c>
    </row>
    <row r="8982" spans="1:12" x14ac:dyDescent="0.3">
      <c r="A8982">
        <v>8981</v>
      </c>
      <c r="B8982">
        <v>0.89805000000000001</v>
      </c>
      <c r="C8982">
        <v>0.90164999999999995</v>
      </c>
      <c r="D8982">
        <v>0.83565</v>
      </c>
      <c r="E8982">
        <v>0.33745000000000003</v>
      </c>
      <c r="F8982">
        <v>0.33674999999999999</v>
      </c>
      <c r="G8982">
        <v>0.52844999999999998</v>
      </c>
      <c r="H8982">
        <v>0.38145000000000001</v>
      </c>
      <c r="I8982">
        <v>0.29094999999999999</v>
      </c>
      <c r="J8982">
        <v>0.18254999999999999</v>
      </c>
      <c r="K8982">
        <v>0.54884999999999995</v>
      </c>
      <c r="L8982">
        <v>0.60004999999999997</v>
      </c>
    </row>
    <row r="8983" spans="1:12" x14ac:dyDescent="0.3">
      <c r="A8983">
        <v>8982</v>
      </c>
      <c r="B8983">
        <v>0.89815</v>
      </c>
      <c r="C8983">
        <v>0.73285</v>
      </c>
      <c r="D8983">
        <v>0.41694999999999999</v>
      </c>
      <c r="E8983">
        <v>0.34615000000000001</v>
      </c>
      <c r="F8983">
        <v>0.69725000000000004</v>
      </c>
      <c r="G8983">
        <v>0.50275000000000003</v>
      </c>
      <c r="H8983">
        <v>0.75014999999999998</v>
      </c>
      <c r="I8983">
        <v>0.31125000000000003</v>
      </c>
      <c r="J8983">
        <v>0.81735000000000002</v>
      </c>
      <c r="K8983">
        <v>0.63344999999999996</v>
      </c>
      <c r="L8983">
        <v>1.6650000000000002E-2</v>
      </c>
    </row>
    <row r="8984" spans="1:12" x14ac:dyDescent="0.3">
      <c r="A8984">
        <v>8983</v>
      </c>
      <c r="B8984">
        <v>0.89824999999999999</v>
      </c>
      <c r="C8984">
        <v>0.21854999999999999</v>
      </c>
      <c r="D8984">
        <v>9.3450000000000005E-2</v>
      </c>
      <c r="E8984">
        <v>0.59494999999999998</v>
      </c>
      <c r="F8984">
        <v>0.31774999999999998</v>
      </c>
      <c r="G8984">
        <v>2.8750000000000001E-2</v>
      </c>
      <c r="H8984">
        <v>7.8450000000000006E-2</v>
      </c>
      <c r="I8984">
        <v>0.15984999999999999</v>
      </c>
      <c r="J8984">
        <v>3.1350000000000003E-2</v>
      </c>
      <c r="K8984">
        <v>0.21045</v>
      </c>
      <c r="L8984">
        <v>0.66785000000000005</v>
      </c>
    </row>
    <row r="8985" spans="1:12" x14ac:dyDescent="0.3">
      <c r="A8985">
        <v>8984</v>
      </c>
      <c r="B8985">
        <v>0.89834999999999998</v>
      </c>
      <c r="C8985">
        <v>5.935E-2</v>
      </c>
      <c r="D8985">
        <v>0.27955000000000002</v>
      </c>
      <c r="E8985">
        <v>0.49614999999999998</v>
      </c>
      <c r="F8985">
        <v>0.23375000000000001</v>
      </c>
      <c r="G8985">
        <v>0.67074999999999996</v>
      </c>
      <c r="H8985">
        <v>0.11475</v>
      </c>
      <c r="I8985">
        <v>0.59365000000000001</v>
      </c>
      <c r="J8985">
        <v>4.265E-2</v>
      </c>
      <c r="K8985">
        <v>0.42735000000000001</v>
      </c>
      <c r="L8985">
        <v>0.79435</v>
      </c>
    </row>
    <row r="8986" spans="1:12" x14ac:dyDescent="0.3">
      <c r="A8986">
        <v>8985</v>
      </c>
      <c r="B8986">
        <v>0.89844999999999997</v>
      </c>
      <c r="C8986">
        <v>0.60114999999999996</v>
      </c>
      <c r="D8986">
        <v>0.42094999999999999</v>
      </c>
      <c r="E8986">
        <v>0.26085000000000003</v>
      </c>
      <c r="F8986">
        <v>0.55454999999999999</v>
      </c>
      <c r="G8986">
        <v>0.61595</v>
      </c>
      <c r="H8986">
        <v>0.53374999999999995</v>
      </c>
      <c r="I8986">
        <v>0.35875000000000001</v>
      </c>
      <c r="J8986">
        <v>0.74385000000000001</v>
      </c>
      <c r="K8986">
        <v>0.97575000000000001</v>
      </c>
      <c r="L8986">
        <v>0.17624999999999999</v>
      </c>
    </row>
    <row r="8987" spans="1:12" x14ac:dyDescent="0.3">
      <c r="A8987">
        <v>8986</v>
      </c>
      <c r="B8987">
        <v>0.89854999999999996</v>
      </c>
      <c r="C8987">
        <v>0.79564999999999997</v>
      </c>
      <c r="D8987">
        <v>0.45605000000000001</v>
      </c>
      <c r="E8987">
        <v>0.35375000000000001</v>
      </c>
      <c r="F8987">
        <v>0.65715000000000001</v>
      </c>
      <c r="G8987">
        <v>0.69804999999999995</v>
      </c>
      <c r="H8987">
        <v>0.76305000000000001</v>
      </c>
      <c r="I8987">
        <v>0.12995000000000001</v>
      </c>
      <c r="J8987">
        <v>0.54684999999999995</v>
      </c>
      <c r="K8987">
        <v>0.92384999999999995</v>
      </c>
      <c r="L8987">
        <v>0.18185000000000001</v>
      </c>
    </row>
    <row r="8988" spans="1:12" x14ac:dyDescent="0.3">
      <c r="A8988">
        <v>8987</v>
      </c>
      <c r="B8988">
        <v>0.89864999999999995</v>
      </c>
      <c r="C8988">
        <v>0.97594999999999998</v>
      </c>
      <c r="D8988">
        <v>0.52864999999999995</v>
      </c>
      <c r="E8988">
        <v>4.0649999999999999E-2</v>
      </c>
      <c r="F8988">
        <v>0.69455</v>
      </c>
      <c r="G8988">
        <v>0.60634999999999994</v>
      </c>
      <c r="H8988">
        <v>0.42285</v>
      </c>
      <c r="I8988">
        <v>0.48665000000000003</v>
      </c>
      <c r="J8988">
        <v>0.76785000000000003</v>
      </c>
      <c r="K8988">
        <v>0.70035000000000003</v>
      </c>
      <c r="L8988">
        <v>0.63775000000000004</v>
      </c>
    </row>
    <row r="8989" spans="1:12" x14ac:dyDescent="0.3">
      <c r="A8989">
        <v>8988</v>
      </c>
      <c r="B8989">
        <v>0.89875000000000005</v>
      </c>
      <c r="C8989">
        <v>0.99214999999999998</v>
      </c>
      <c r="D8989">
        <v>0.32645000000000002</v>
      </c>
      <c r="E8989">
        <v>0.55245</v>
      </c>
      <c r="F8989">
        <v>0.63695000000000002</v>
      </c>
      <c r="G8989">
        <v>0.87104999999999999</v>
      </c>
      <c r="H8989">
        <v>0.31924999999999998</v>
      </c>
      <c r="I8989">
        <v>0.62424999999999997</v>
      </c>
      <c r="J8989">
        <v>0.66605000000000003</v>
      </c>
      <c r="K8989">
        <v>0.17374999999999999</v>
      </c>
      <c r="L8989">
        <v>0.43245</v>
      </c>
    </row>
    <row r="8990" spans="1:12" x14ac:dyDescent="0.3">
      <c r="A8990">
        <v>8989</v>
      </c>
      <c r="B8990">
        <v>0.89885000000000004</v>
      </c>
      <c r="C8990">
        <v>0.85045000000000004</v>
      </c>
      <c r="D8990">
        <v>0.95545000000000002</v>
      </c>
      <c r="E8990">
        <v>0.83174999999999999</v>
      </c>
      <c r="F8990">
        <v>0.60945000000000005</v>
      </c>
      <c r="G8990">
        <v>0.52334999999999998</v>
      </c>
      <c r="H8990">
        <v>0.70035000000000003</v>
      </c>
      <c r="I8990">
        <v>0.86555000000000004</v>
      </c>
      <c r="J8990">
        <v>1.4449999999999999E-2</v>
      </c>
      <c r="K8990">
        <v>0.40984999999999999</v>
      </c>
      <c r="L8990">
        <v>0.37454999999999999</v>
      </c>
    </row>
    <row r="8991" spans="1:12" x14ac:dyDescent="0.3">
      <c r="A8991">
        <v>8990</v>
      </c>
      <c r="B8991">
        <v>0.89895000000000003</v>
      </c>
      <c r="C8991">
        <v>9.6149999999999999E-2</v>
      </c>
      <c r="D8991">
        <v>0.47355000000000003</v>
      </c>
      <c r="E8991">
        <v>5.3850000000000002E-2</v>
      </c>
      <c r="F8991">
        <v>0.72865000000000002</v>
      </c>
      <c r="G8991">
        <v>0.49364999999999998</v>
      </c>
      <c r="H8991">
        <v>0.80984999999999996</v>
      </c>
      <c r="I8991">
        <v>0.61634999999999995</v>
      </c>
      <c r="J8991">
        <v>7.1050000000000002E-2</v>
      </c>
      <c r="K8991">
        <v>0.48504999999999998</v>
      </c>
      <c r="L8991">
        <v>0.49314999999999998</v>
      </c>
    </row>
    <row r="8992" spans="1:12" x14ac:dyDescent="0.3">
      <c r="A8992">
        <v>8991</v>
      </c>
      <c r="B8992">
        <v>0.89905000000000002</v>
      </c>
      <c r="C8992">
        <v>5.5000000000000003E-4</v>
      </c>
      <c r="D8992">
        <v>0.33894999999999997</v>
      </c>
      <c r="E8992">
        <v>0.84435000000000004</v>
      </c>
      <c r="F8992">
        <v>0.54144999999999999</v>
      </c>
      <c r="G8992">
        <v>0.58714999999999995</v>
      </c>
      <c r="H8992">
        <v>3.2250000000000001E-2</v>
      </c>
      <c r="I8992">
        <v>0.69215000000000004</v>
      </c>
      <c r="J8992">
        <v>1.375E-2</v>
      </c>
      <c r="K8992">
        <v>0.50395000000000001</v>
      </c>
      <c r="L8992">
        <v>0.27115</v>
      </c>
    </row>
    <row r="8993" spans="1:12" x14ac:dyDescent="0.3">
      <c r="A8993">
        <v>8992</v>
      </c>
      <c r="B8993">
        <v>0.89915</v>
      </c>
      <c r="C8993">
        <v>0.43004999999999999</v>
      </c>
      <c r="D8993">
        <v>0.65154999999999996</v>
      </c>
      <c r="E8993">
        <v>0.75544999999999995</v>
      </c>
      <c r="F8993">
        <v>7.9850000000000004E-2</v>
      </c>
      <c r="G8993">
        <v>0.21265000000000001</v>
      </c>
      <c r="H8993">
        <v>0.15895000000000001</v>
      </c>
      <c r="I8993">
        <v>0.35025000000000001</v>
      </c>
      <c r="J8993">
        <v>0.76934999999999998</v>
      </c>
      <c r="K8993">
        <v>3.705E-2</v>
      </c>
      <c r="L8993">
        <v>0.83665</v>
      </c>
    </row>
    <row r="8994" spans="1:12" x14ac:dyDescent="0.3">
      <c r="A8994">
        <v>8993</v>
      </c>
      <c r="B8994">
        <v>0.89924999999999999</v>
      </c>
      <c r="C8994">
        <v>0.68294999999999995</v>
      </c>
      <c r="D8994">
        <v>0.89385000000000003</v>
      </c>
      <c r="E8994">
        <v>0.37985000000000002</v>
      </c>
      <c r="F8994">
        <v>0.28804999999999997</v>
      </c>
      <c r="G8994">
        <v>4.9149999999999999E-2</v>
      </c>
      <c r="H8994">
        <v>0.32655000000000001</v>
      </c>
      <c r="I8994">
        <v>0.41554999999999997</v>
      </c>
      <c r="J8994">
        <v>0.79435</v>
      </c>
      <c r="K8994">
        <v>0.39184999999999998</v>
      </c>
      <c r="L8994">
        <v>0.78764999999999996</v>
      </c>
    </row>
    <row r="8995" spans="1:12" x14ac:dyDescent="0.3">
      <c r="A8995">
        <v>8994</v>
      </c>
      <c r="B8995">
        <v>0.89934999999999998</v>
      </c>
      <c r="C8995">
        <v>4.7750000000000001E-2</v>
      </c>
      <c r="D8995">
        <v>7.145E-2</v>
      </c>
      <c r="E8995">
        <v>0.22134999999999999</v>
      </c>
      <c r="F8995">
        <v>0.82815000000000005</v>
      </c>
      <c r="G8995">
        <v>0.81525000000000003</v>
      </c>
      <c r="H8995">
        <v>0.75214999999999999</v>
      </c>
      <c r="I8995">
        <v>0.51985000000000003</v>
      </c>
      <c r="J8995">
        <v>0.92935000000000001</v>
      </c>
      <c r="K8995">
        <v>0.71725000000000005</v>
      </c>
      <c r="L8995">
        <v>7.4950000000000003E-2</v>
      </c>
    </row>
    <row r="8996" spans="1:12" x14ac:dyDescent="0.3">
      <c r="A8996">
        <v>8995</v>
      </c>
      <c r="B8996">
        <v>0.89944999999999997</v>
      </c>
      <c r="C8996">
        <v>3.4450000000000001E-2</v>
      </c>
      <c r="D8996">
        <v>0.37445000000000001</v>
      </c>
      <c r="E8996">
        <v>0.81545000000000001</v>
      </c>
      <c r="F8996">
        <v>0.76595000000000002</v>
      </c>
      <c r="G8996">
        <v>0.66325000000000001</v>
      </c>
      <c r="H8996">
        <v>7.5050000000000006E-2</v>
      </c>
      <c r="I8996">
        <v>0.38764999999999999</v>
      </c>
      <c r="J8996">
        <v>7.3849999999999999E-2</v>
      </c>
      <c r="K8996">
        <v>0.64034999999999997</v>
      </c>
      <c r="L8996">
        <v>0.91664999999999996</v>
      </c>
    </row>
    <row r="8997" spans="1:12" x14ac:dyDescent="0.3">
      <c r="A8997">
        <v>8996</v>
      </c>
      <c r="B8997">
        <v>0.89954999999999996</v>
      </c>
      <c r="C8997">
        <v>0.51865000000000006</v>
      </c>
      <c r="D8997">
        <v>0.84465000000000001</v>
      </c>
      <c r="E8997">
        <v>0.17485000000000001</v>
      </c>
      <c r="F8997">
        <v>0.34544999999999998</v>
      </c>
      <c r="G8997">
        <v>0.60335000000000005</v>
      </c>
      <c r="H8997">
        <v>3.3550000000000003E-2</v>
      </c>
      <c r="I8997">
        <v>0.50724999999999998</v>
      </c>
      <c r="J8997">
        <v>0.59025000000000005</v>
      </c>
      <c r="K8997">
        <v>0.47284999999999999</v>
      </c>
      <c r="L8997">
        <v>0.78615000000000002</v>
      </c>
    </row>
    <row r="8998" spans="1:12" x14ac:dyDescent="0.3">
      <c r="A8998">
        <v>8997</v>
      </c>
      <c r="B8998">
        <v>0.89964999999999995</v>
      </c>
      <c r="C8998">
        <v>4.795E-2</v>
      </c>
      <c r="D8998">
        <v>0.62404999999999999</v>
      </c>
      <c r="E8998">
        <v>0.67805000000000004</v>
      </c>
      <c r="F8998">
        <v>0.55044999999999999</v>
      </c>
      <c r="G8998">
        <v>0.57155</v>
      </c>
      <c r="H8998">
        <v>0.29204999999999998</v>
      </c>
      <c r="I8998">
        <v>0.70315000000000005</v>
      </c>
      <c r="J8998">
        <v>0.73985000000000001</v>
      </c>
      <c r="K8998">
        <v>0.11874999999999999</v>
      </c>
      <c r="L8998">
        <v>0.41225000000000001</v>
      </c>
    </row>
    <row r="8999" spans="1:12" x14ac:dyDescent="0.3">
      <c r="A8999">
        <v>8998</v>
      </c>
      <c r="B8999">
        <v>0.89975000000000005</v>
      </c>
      <c r="C8999">
        <v>0.19205</v>
      </c>
      <c r="D8999">
        <v>0.73455000000000004</v>
      </c>
      <c r="E8999">
        <v>0.94745000000000001</v>
      </c>
      <c r="F8999">
        <v>0.68964999999999999</v>
      </c>
      <c r="G8999">
        <v>3.5500000000000002E-3</v>
      </c>
      <c r="H8999">
        <v>0.12984999999999999</v>
      </c>
      <c r="I8999">
        <v>0.86675000000000002</v>
      </c>
      <c r="J8999">
        <v>0.91685000000000005</v>
      </c>
      <c r="K8999">
        <v>0.55264999999999997</v>
      </c>
      <c r="L8999">
        <v>0.29735</v>
      </c>
    </row>
    <row r="9000" spans="1:12" x14ac:dyDescent="0.3">
      <c r="A9000">
        <v>8999</v>
      </c>
      <c r="B9000">
        <v>0.89985000000000004</v>
      </c>
      <c r="C9000">
        <v>0.51985000000000003</v>
      </c>
      <c r="D9000">
        <v>0.41344999999999998</v>
      </c>
      <c r="E9000">
        <v>0.57404999999999995</v>
      </c>
      <c r="F9000">
        <v>0.57174999999999998</v>
      </c>
      <c r="G9000">
        <v>0.16045000000000001</v>
      </c>
      <c r="H9000">
        <v>0.13594999999999999</v>
      </c>
      <c r="I9000">
        <v>0.51105</v>
      </c>
      <c r="J9000">
        <v>0.83994999999999997</v>
      </c>
      <c r="K9000">
        <v>0.21675</v>
      </c>
      <c r="L9000">
        <v>0.73745000000000005</v>
      </c>
    </row>
    <row r="9001" spans="1:12" x14ac:dyDescent="0.3">
      <c r="A9001">
        <v>9000</v>
      </c>
      <c r="B9001">
        <v>0.89995000000000003</v>
      </c>
      <c r="C9001">
        <v>0.47534999999999999</v>
      </c>
      <c r="D9001">
        <v>0.16855000000000001</v>
      </c>
      <c r="E9001">
        <v>0.38335000000000002</v>
      </c>
      <c r="F9001">
        <v>0.39915</v>
      </c>
      <c r="G9001">
        <v>0.23605000000000001</v>
      </c>
      <c r="H9001">
        <v>0.87944999999999995</v>
      </c>
      <c r="I9001">
        <v>0.43525000000000003</v>
      </c>
      <c r="J9001">
        <v>0.78134999999999999</v>
      </c>
      <c r="K9001">
        <v>7.3050000000000004E-2</v>
      </c>
      <c r="L9001">
        <v>0.42675000000000002</v>
      </c>
    </row>
    <row r="9002" spans="1:12" x14ac:dyDescent="0.3">
      <c r="A9002">
        <v>9001</v>
      </c>
      <c r="B9002">
        <v>0.90005000000000002</v>
      </c>
      <c r="C9002">
        <v>8.1750000000000003E-2</v>
      </c>
      <c r="D9002">
        <v>0.37254999999999999</v>
      </c>
      <c r="E9002">
        <v>0.70304999999999995</v>
      </c>
      <c r="F9002">
        <v>0.30354999999999999</v>
      </c>
      <c r="G9002">
        <v>0.21095</v>
      </c>
      <c r="H9002">
        <v>0.74114999999999998</v>
      </c>
      <c r="I9002">
        <v>0.69894999999999996</v>
      </c>
      <c r="J9002">
        <v>0.16805</v>
      </c>
      <c r="K9002">
        <v>0.32615</v>
      </c>
      <c r="L9002">
        <v>0.37075000000000002</v>
      </c>
    </row>
    <row r="9003" spans="1:12" x14ac:dyDescent="0.3">
      <c r="A9003">
        <v>9002</v>
      </c>
      <c r="B9003">
        <v>0.90015000000000001</v>
      </c>
      <c r="C9003">
        <v>0.24224999999999999</v>
      </c>
      <c r="D9003">
        <v>0.29035</v>
      </c>
      <c r="E9003">
        <v>0.45265</v>
      </c>
      <c r="F9003">
        <v>2.725E-2</v>
      </c>
      <c r="G9003">
        <v>0.64254999999999995</v>
      </c>
      <c r="H9003">
        <v>0.50395000000000001</v>
      </c>
      <c r="I9003">
        <v>0.10755000000000001</v>
      </c>
      <c r="J9003">
        <v>0.32974999999999999</v>
      </c>
      <c r="K9003">
        <v>1.7350000000000001E-2</v>
      </c>
      <c r="L9003">
        <v>0.60824999999999996</v>
      </c>
    </row>
    <row r="9004" spans="1:12" x14ac:dyDescent="0.3">
      <c r="A9004">
        <v>9003</v>
      </c>
      <c r="B9004">
        <v>0.90024999999999999</v>
      </c>
      <c r="C9004">
        <v>6.8750000000000006E-2</v>
      </c>
      <c r="D9004">
        <v>0.48054999999999998</v>
      </c>
      <c r="E9004">
        <v>0.55825000000000002</v>
      </c>
      <c r="F9004">
        <v>0.59924999999999995</v>
      </c>
      <c r="G9004">
        <v>0.13425000000000001</v>
      </c>
      <c r="H9004">
        <v>0.76434999999999997</v>
      </c>
      <c r="I9004">
        <v>3.65E-3</v>
      </c>
      <c r="J9004">
        <v>0.65415000000000001</v>
      </c>
      <c r="K9004">
        <v>0.49864999999999998</v>
      </c>
      <c r="L9004">
        <v>0.92225000000000001</v>
      </c>
    </row>
    <row r="9005" spans="1:12" x14ac:dyDescent="0.3">
      <c r="A9005">
        <v>9004</v>
      </c>
      <c r="B9005">
        <v>0.90034999999999998</v>
      </c>
      <c r="C9005">
        <v>5.6349999999999997E-2</v>
      </c>
      <c r="D9005">
        <v>1.6650000000000002E-2</v>
      </c>
      <c r="E9005">
        <v>0.94384999999999997</v>
      </c>
      <c r="F9005">
        <v>9.2749999999999999E-2</v>
      </c>
      <c r="G9005">
        <v>0.40994999999999998</v>
      </c>
      <c r="H9005">
        <v>0.56945000000000001</v>
      </c>
      <c r="I9005">
        <v>0.53925000000000001</v>
      </c>
      <c r="J9005">
        <v>0.53464999999999996</v>
      </c>
      <c r="K9005">
        <v>0.93715000000000004</v>
      </c>
      <c r="L9005">
        <v>0.11534999999999999</v>
      </c>
    </row>
    <row r="9006" spans="1:12" x14ac:dyDescent="0.3">
      <c r="A9006">
        <v>9005</v>
      </c>
      <c r="B9006">
        <v>0.90044999999999997</v>
      </c>
      <c r="C9006">
        <v>0.25835000000000002</v>
      </c>
      <c r="D9006">
        <v>0.74634999999999996</v>
      </c>
      <c r="E9006">
        <v>0.88065000000000004</v>
      </c>
      <c r="F9006">
        <v>0.43125000000000002</v>
      </c>
      <c r="G9006">
        <v>0.90974999999999995</v>
      </c>
      <c r="H9006">
        <v>0.95604999999999996</v>
      </c>
      <c r="I9006">
        <v>0.85855000000000004</v>
      </c>
      <c r="J9006">
        <v>0.19514999999999999</v>
      </c>
      <c r="K9006">
        <v>0.69645000000000001</v>
      </c>
      <c r="L9006">
        <v>1.8500000000000001E-3</v>
      </c>
    </row>
    <row r="9007" spans="1:12" x14ac:dyDescent="0.3">
      <c r="A9007">
        <v>9006</v>
      </c>
      <c r="B9007">
        <v>0.90054999999999996</v>
      </c>
      <c r="C9007">
        <v>0.10614999999999999</v>
      </c>
      <c r="D9007">
        <v>0.17035</v>
      </c>
      <c r="E9007">
        <v>0.64154999999999995</v>
      </c>
      <c r="F9007">
        <v>0.27445000000000003</v>
      </c>
      <c r="G9007">
        <v>0.59465000000000001</v>
      </c>
      <c r="H9007">
        <v>0.94474999999999998</v>
      </c>
      <c r="I9007">
        <v>0.50155000000000005</v>
      </c>
      <c r="J9007">
        <v>0.25764999999999999</v>
      </c>
      <c r="K9007">
        <v>0.97694999999999999</v>
      </c>
      <c r="L9007">
        <v>0.70084999999999997</v>
      </c>
    </row>
    <row r="9008" spans="1:12" x14ac:dyDescent="0.3">
      <c r="A9008">
        <v>9007</v>
      </c>
      <c r="B9008">
        <v>0.90064999999999995</v>
      </c>
      <c r="C9008">
        <v>0.85385</v>
      </c>
      <c r="D9008">
        <v>0.96194999999999997</v>
      </c>
      <c r="E9008">
        <v>0.20974999999999999</v>
      </c>
      <c r="F9008">
        <v>3.7449999999999997E-2</v>
      </c>
      <c r="G9008">
        <v>0.70274999999999999</v>
      </c>
      <c r="H9008">
        <v>0.11845</v>
      </c>
      <c r="I9008">
        <v>0.40955000000000003</v>
      </c>
      <c r="J9008">
        <v>0.33865000000000001</v>
      </c>
      <c r="K9008">
        <v>0.66695000000000004</v>
      </c>
      <c r="L9008">
        <v>0.64764999999999995</v>
      </c>
    </row>
    <row r="9009" spans="1:12" x14ac:dyDescent="0.3">
      <c r="A9009">
        <v>9008</v>
      </c>
      <c r="B9009">
        <v>0.90075000000000005</v>
      </c>
      <c r="C9009">
        <v>0.60165000000000002</v>
      </c>
      <c r="D9009">
        <v>0.85214999999999996</v>
      </c>
      <c r="E9009">
        <v>0.91964999999999997</v>
      </c>
      <c r="F9009">
        <v>0.82235000000000003</v>
      </c>
      <c r="G9009">
        <v>0.73104999999999998</v>
      </c>
      <c r="H9009">
        <v>0.88254999999999995</v>
      </c>
      <c r="I9009">
        <v>0.87114999999999998</v>
      </c>
      <c r="J9009">
        <v>0.81525000000000003</v>
      </c>
      <c r="K9009">
        <v>0.19345000000000001</v>
      </c>
      <c r="L9009">
        <v>0.54805000000000004</v>
      </c>
    </row>
    <row r="9010" spans="1:12" x14ac:dyDescent="0.3">
      <c r="A9010">
        <v>9009</v>
      </c>
      <c r="B9010">
        <v>0.90085000000000004</v>
      </c>
      <c r="C9010">
        <v>0.80225000000000002</v>
      </c>
      <c r="D9010">
        <v>0.72284999999999999</v>
      </c>
      <c r="E9010">
        <v>0.67335</v>
      </c>
      <c r="F9010">
        <v>0.28765000000000002</v>
      </c>
      <c r="G9010">
        <v>0.49164999999999998</v>
      </c>
      <c r="H9010">
        <v>0.15705</v>
      </c>
      <c r="I9010">
        <v>0.71614999999999995</v>
      </c>
      <c r="J9010">
        <v>0.75665000000000004</v>
      </c>
      <c r="K9010">
        <v>0.35854999999999998</v>
      </c>
      <c r="L9010">
        <v>0.86234999999999995</v>
      </c>
    </row>
    <row r="9011" spans="1:12" x14ac:dyDescent="0.3">
      <c r="A9011">
        <v>9010</v>
      </c>
      <c r="B9011">
        <v>0.90095000000000003</v>
      </c>
      <c r="C9011">
        <v>0.63765000000000005</v>
      </c>
      <c r="D9011">
        <v>0.65425</v>
      </c>
      <c r="E9011">
        <v>0.46405000000000002</v>
      </c>
      <c r="F9011">
        <v>0.94084999999999996</v>
      </c>
      <c r="G9011">
        <v>0.34944999999999998</v>
      </c>
      <c r="H9011">
        <v>0.86034999999999995</v>
      </c>
      <c r="I9011">
        <v>0.68905000000000005</v>
      </c>
      <c r="J9011">
        <v>0.93135000000000001</v>
      </c>
      <c r="K9011">
        <v>8.4750000000000006E-2</v>
      </c>
      <c r="L9011">
        <v>6.7549999999999999E-2</v>
      </c>
    </row>
    <row r="9012" spans="1:12" x14ac:dyDescent="0.3">
      <c r="A9012">
        <v>9011</v>
      </c>
      <c r="B9012">
        <v>0.90105000000000002</v>
      </c>
      <c r="C9012">
        <v>2.2950000000000002E-2</v>
      </c>
      <c r="D9012">
        <v>0.98914999999999997</v>
      </c>
      <c r="E9012">
        <v>0.12404999999999999</v>
      </c>
      <c r="F9012">
        <v>0.76705000000000001</v>
      </c>
      <c r="G9012">
        <v>0.82364999999999999</v>
      </c>
      <c r="H9012">
        <v>1.915E-2</v>
      </c>
      <c r="I9012">
        <v>0.94625000000000004</v>
      </c>
      <c r="J9012">
        <v>0.81264999999999998</v>
      </c>
      <c r="K9012">
        <v>0.13525000000000001</v>
      </c>
      <c r="L9012">
        <v>0.35094999999999998</v>
      </c>
    </row>
    <row r="9013" spans="1:12" x14ac:dyDescent="0.3">
      <c r="A9013">
        <v>9012</v>
      </c>
      <c r="B9013">
        <v>0.90115000000000001</v>
      </c>
      <c r="C9013">
        <v>0.66874999999999996</v>
      </c>
      <c r="D9013">
        <v>0.51985000000000003</v>
      </c>
      <c r="E9013">
        <v>0.41335</v>
      </c>
      <c r="F9013">
        <v>0.35335</v>
      </c>
      <c r="G9013">
        <v>0.55054999999999998</v>
      </c>
      <c r="H9013">
        <v>0.99824999999999997</v>
      </c>
      <c r="I9013">
        <v>0.99034999999999995</v>
      </c>
      <c r="J9013">
        <v>0.51275000000000004</v>
      </c>
      <c r="K9013">
        <v>0.81945000000000001</v>
      </c>
      <c r="L9013">
        <v>0.81474999999999997</v>
      </c>
    </row>
    <row r="9014" spans="1:12" x14ac:dyDescent="0.3">
      <c r="A9014">
        <v>9013</v>
      </c>
      <c r="B9014">
        <v>0.90125</v>
      </c>
      <c r="C9014">
        <v>9.665E-2</v>
      </c>
      <c r="D9014">
        <v>0.98394999999999999</v>
      </c>
      <c r="E9014">
        <v>0.55584999999999996</v>
      </c>
      <c r="F9014">
        <v>0.14935000000000001</v>
      </c>
      <c r="G9014">
        <v>0.81655</v>
      </c>
      <c r="H9014">
        <v>0.55595000000000006</v>
      </c>
      <c r="I9014">
        <v>0.57415000000000005</v>
      </c>
      <c r="J9014">
        <v>1.25E-3</v>
      </c>
      <c r="K9014">
        <v>0.78895000000000004</v>
      </c>
      <c r="L9014">
        <v>0.47615000000000002</v>
      </c>
    </row>
    <row r="9015" spans="1:12" x14ac:dyDescent="0.3">
      <c r="A9015">
        <v>9014</v>
      </c>
      <c r="B9015">
        <v>0.90134999999999998</v>
      </c>
      <c r="C9015">
        <v>0.22264999999999999</v>
      </c>
      <c r="D9015">
        <v>0.27184999999999998</v>
      </c>
      <c r="E9015">
        <v>5.595E-2</v>
      </c>
      <c r="F9015">
        <v>0.48325000000000001</v>
      </c>
      <c r="G9015">
        <v>0.22935</v>
      </c>
      <c r="H9015">
        <v>0.19495000000000001</v>
      </c>
      <c r="I9015">
        <v>0.44945000000000002</v>
      </c>
      <c r="J9015">
        <v>0.35815000000000002</v>
      </c>
      <c r="K9015">
        <v>0.21254999999999999</v>
      </c>
      <c r="L9015">
        <v>0.24324999999999999</v>
      </c>
    </row>
    <row r="9016" spans="1:12" x14ac:dyDescent="0.3">
      <c r="A9016">
        <v>9015</v>
      </c>
      <c r="B9016">
        <v>0.90144999999999997</v>
      </c>
      <c r="C9016">
        <v>0.90225</v>
      </c>
      <c r="D9016">
        <v>0.15135000000000001</v>
      </c>
      <c r="E9016">
        <v>0.62534999999999996</v>
      </c>
      <c r="F9016">
        <v>0.11035</v>
      </c>
      <c r="G9016">
        <v>0.30264999999999997</v>
      </c>
      <c r="H9016">
        <v>0.41315000000000002</v>
      </c>
      <c r="I9016">
        <v>0.60375000000000001</v>
      </c>
      <c r="J9016">
        <v>0.12504999999999999</v>
      </c>
      <c r="K9016">
        <v>0.44424999999999998</v>
      </c>
      <c r="L9016">
        <v>0.32974999999999999</v>
      </c>
    </row>
    <row r="9017" spans="1:12" x14ac:dyDescent="0.3">
      <c r="A9017">
        <v>9016</v>
      </c>
      <c r="B9017">
        <v>0.90154999999999996</v>
      </c>
      <c r="C9017">
        <v>9.1749999999999998E-2</v>
      </c>
      <c r="D9017">
        <v>0.90595000000000003</v>
      </c>
      <c r="E9017">
        <v>0.44714999999999999</v>
      </c>
      <c r="F9017">
        <v>6.1249999999999999E-2</v>
      </c>
      <c r="G9017">
        <v>0.80864999999999998</v>
      </c>
      <c r="H9017">
        <v>0.27115</v>
      </c>
      <c r="I9017">
        <v>0.27905000000000002</v>
      </c>
      <c r="J9017">
        <v>1.5499999999999999E-3</v>
      </c>
      <c r="K9017">
        <v>0.45245000000000002</v>
      </c>
      <c r="L9017">
        <v>1.7649999999999999E-2</v>
      </c>
    </row>
    <row r="9018" spans="1:12" x14ac:dyDescent="0.3">
      <c r="A9018">
        <v>9017</v>
      </c>
      <c r="B9018">
        <v>0.90164999999999995</v>
      </c>
      <c r="C9018">
        <v>0.79925000000000002</v>
      </c>
      <c r="D9018">
        <v>0.11475</v>
      </c>
      <c r="E9018">
        <v>0.60045000000000004</v>
      </c>
      <c r="F9018">
        <v>8.115E-2</v>
      </c>
      <c r="G9018">
        <v>0.57194999999999996</v>
      </c>
      <c r="H9018">
        <v>0.41005000000000003</v>
      </c>
      <c r="I9018">
        <v>9.5149999999999998E-2</v>
      </c>
      <c r="J9018">
        <v>0.39334999999999998</v>
      </c>
      <c r="K9018">
        <v>0.70284999999999997</v>
      </c>
      <c r="L9018">
        <v>0.70935000000000004</v>
      </c>
    </row>
    <row r="9019" spans="1:12" x14ac:dyDescent="0.3">
      <c r="A9019">
        <v>9018</v>
      </c>
      <c r="B9019">
        <v>0.90175000000000005</v>
      </c>
      <c r="C9019">
        <v>3.2349999999999997E-2</v>
      </c>
      <c r="D9019">
        <v>0.88314999999999999</v>
      </c>
      <c r="E9019">
        <v>0.89344999999999997</v>
      </c>
      <c r="F9019">
        <v>7.1150000000000005E-2</v>
      </c>
      <c r="G9019">
        <v>0.64434999999999998</v>
      </c>
      <c r="H9019">
        <v>0.99875000000000003</v>
      </c>
      <c r="I9019">
        <v>0.66234999999999999</v>
      </c>
      <c r="J9019">
        <v>0.98134999999999994</v>
      </c>
      <c r="K9019">
        <v>0.46024999999999999</v>
      </c>
      <c r="L9019">
        <v>0.94355</v>
      </c>
    </row>
    <row r="9020" spans="1:12" x14ac:dyDescent="0.3">
      <c r="A9020">
        <v>9019</v>
      </c>
      <c r="B9020">
        <v>0.90185000000000004</v>
      </c>
      <c r="C9020">
        <v>0.26434999999999997</v>
      </c>
      <c r="D9020">
        <v>0.65415000000000001</v>
      </c>
      <c r="E9020">
        <v>0.31845000000000001</v>
      </c>
      <c r="F9020">
        <v>0.15775</v>
      </c>
      <c r="G9020">
        <v>0.44545000000000001</v>
      </c>
      <c r="H9020">
        <v>0.96255000000000002</v>
      </c>
      <c r="I9020">
        <v>0.46265000000000001</v>
      </c>
      <c r="J9020">
        <v>0.85114999999999996</v>
      </c>
      <c r="K9020">
        <v>5.3650000000000003E-2</v>
      </c>
      <c r="L9020">
        <v>0.18975</v>
      </c>
    </row>
    <row r="9021" spans="1:12" x14ac:dyDescent="0.3">
      <c r="A9021">
        <v>9020</v>
      </c>
      <c r="B9021">
        <v>0.90195000000000003</v>
      </c>
      <c r="C9021">
        <v>0.80705000000000005</v>
      </c>
      <c r="D9021">
        <v>0.32245000000000001</v>
      </c>
      <c r="E9021">
        <v>0.88965000000000005</v>
      </c>
      <c r="F9021">
        <v>0.82304999999999995</v>
      </c>
      <c r="G9021">
        <v>0.86434999999999995</v>
      </c>
      <c r="H9021">
        <v>0.85414999999999996</v>
      </c>
      <c r="I9021">
        <v>0.47785</v>
      </c>
      <c r="J9021">
        <v>0.27655000000000002</v>
      </c>
      <c r="K9021">
        <v>0.70904999999999996</v>
      </c>
      <c r="L9021">
        <v>0.16225000000000001</v>
      </c>
    </row>
    <row r="9022" spans="1:12" x14ac:dyDescent="0.3">
      <c r="A9022">
        <v>9021</v>
      </c>
      <c r="B9022">
        <v>0.90205000000000002</v>
      </c>
      <c r="C9022">
        <v>0.12385</v>
      </c>
      <c r="D9022">
        <v>5.6499999999999996E-3</v>
      </c>
      <c r="E9022">
        <v>0.57145000000000001</v>
      </c>
      <c r="F9022">
        <v>0.48785000000000001</v>
      </c>
      <c r="G9022">
        <v>0.12645000000000001</v>
      </c>
      <c r="H9022">
        <v>0.27484999999999998</v>
      </c>
      <c r="I9022">
        <v>0.49835000000000002</v>
      </c>
      <c r="J9022">
        <v>0.58125000000000004</v>
      </c>
      <c r="K9022">
        <v>0.77544999999999997</v>
      </c>
      <c r="L9022">
        <v>0.15204999999999999</v>
      </c>
    </row>
    <row r="9023" spans="1:12" x14ac:dyDescent="0.3">
      <c r="A9023">
        <v>9022</v>
      </c>
      <c r="B9023">
        <v>0.90215000000000001</v>
      </c>
      <c r="C9023">
        <v>0.77575000000000005</v>
      </c>
      <c r="D9023">
        <v>0.66385000000000005</v>
      </c>
      <c r="E9023">
        <v>0.45255000000000001</v>
      </c>
      <c r="F9023">
        <v>0.97065000000000001</v>
      </c>
      <c r="G9023">
        <v>0.89624999999999999</v>
      </c>
      <c r="H9023">
        <v>0.59045000000000003</v>
      </c>
      <c r="I9023">
        <v>0.24445</v>
      </c>
      <c r="J9023">
        <v>0.69664999999999999</v>
      </c>
      <c r="K9023">
        <v>0.51185000000000003</v>
      </c>
      <c r="L9023">
        <v>0.83865000000000001</v>
      </c>
    </row>
    <row r="9024" spans="1:12" x14ac:dyDescent="0.3">
      <c r="A9024">
        <v>9023</v>
      </c>
      <c r="B9024">
        <v>0.90225</v>
      </c>
      <c r="C9024">
        <v>0.85285</v>
      </c>
      <c r="D9024">
        <v>0.52515000000000001</v>
      </c>
      <c r="E9024">
        <v>0.62955000000000005</v>
      </c>
      <c r="F9024">
        <v>0.93064999999999998</v>
      </c>
      <c r="G9024">
        <v>0.85194999999999999</v>
      </c>
      <c r="H9024">
        <v>0.53185000000000004</v>
      </c>
      <c r="I9024">
        <v>0.12245</v>
      </c>
      <c r="J9024">
        <v>1.405E-2</v>
      </c>
      <c r="K9024">
        <v>1.0149999999999999E-2</v>
      </c>
      <c r="L9024">
        <v>0.15265000000000001</v>
      </c>
    </row>
    <row r="9025" spans="1:12" x14ac:dyDescent="0.3">
      <c r="A9025">
        <v>9024</v>
      </c>
      <c r="B9025">
        <v>0.90234999999999999</v>
      </c>
      <c r="C9025">
        <v>0.68505000000000005</v>
      </c>
      <c r="D9025">
        <v>0.86194999999999999</v>
      </c>
      <c r="E9025">
        <v>0.65144999999999997</v>
      </c>
      <c r="F9025">
        <v>0.39224999999999999</v>
      </c>
      <c r="G9025">
        <v>0.46544999999999997</v>
      </c>
      <c r="H9025">
        <v>0.33065</v>
      </c>
      <c r="I9025">
        <v>0.17774999999999999</v>
      </c>
      <c r="J9025">
        <v>0.94515000000000005</v>
      </c>
      <c r="K9025">
        <v>0.45434999999999998</v>
      </c>
      <c r="L9025">
        <v>0.42175000000000001</v>
      </c>
    </row>
    <row r="9026" spans="1:12" x14ac:dyDescent="0.3">
      <c r="A9026">
        <v>9025</v>
      </c>
      <c r="B9026">
        <v>0.90244999999999997</v>
      </c>
      <c r="C9026">
        <v>6.5500000000000003E-3</v>
      </c>
      <c r="D9026">
        <v>0.83904999999999996</v>
      </c>
      <c r="E9026">
        <v>0.89615</v>
      </c>
      <c r="F9026">
        <v>0.18454999999999999</v>
      </c>
      <c r="G9026">
        <v>0.40515000000000001</v>
      </c>
      <c r="H9026">
        <v>0.50475000000000003</v>
      </c>
      <c r="I9026">
        <v>0.35704999999999998</v>
      </c>
      <c r="J9026">
        <v>0.15104999999999999</v>
      </c>
      <c r="K9026">
        <v>0.58255000000000001</v>
      </c>
      <c r="L9026">
        <v>0.80174999999999996</v>
      </c>
    </row>
    <row r="9027" spans="1:12" x14ac:dyDescent="0.3">
      <c r="A9027">
        <v>9026</v>
      </c>
      <c r="B9027">
        <v>0.90254999999999996</v>
      </c>
      <c r="C9027">
        <v>0.63895000000000002</v>
      </c>
      <c r="D9027">
        <v>3.1150000000000001E-2</v>
      </c>
      <c r="E9027">
        <v>6.9499999999999996E-3</v>
      </c>
      <c r="F9027">
        <v>8.3750000000000005E-2</v>
      </c>
      <c r="G9027">
        <v>0.88154999999999994</v>
      </c>
      <c r="H9027">
        <v>0.64675000000000005</v>
      </c>
      <c r="I9027">
        <v>0.39124999999999999</v>
      </c>
      <c r="J9027">
        <v>0.50675000000000003</v>
      </c>
      <c r="K9027">
        <v>0.27355000000000002</v>
      </c>
      <c r="L9027">
        <v>0.16314999999999999</v>
      </c>
    </row>
    <row r="9028" spans="1:12" x14ac:dyDescent="0.3">
      <c r="A9028">
        <v>9027</v>
      </c>
      <c r="B9028">
        <v>0.90264999999999995</v>
      </c>
      <c r="C9028">
        <v>0.40984999999999999</v>
      </c>
      <c r="D9028">
        <v>0.70245000000000002</v>
      </c>
      <c r="E9028">
        <v>0.88954999999999995</v>
      </c>
      <c r="F9028">
        <v>0.28315000000000001</v>
      </c>
      <c r="G9028">
        <v>0.68935000000000002</v>
      </c>
      <c r="H9028">
        <v>0.96055000000000001</v>
      </c>
      <c r="I9028">
        <v>0.20885000000000001</v>
      </c>
      <c r="J9028">
        <v>0.77585000000000004</v>
      </c>
      <c r="K9028">
        <v>0.56254999999999999</v>
      </c>
      <c r="L9028">
        <v>0.89054999999999995</v>
      </c>
    </row>
    <row r="9029" spans="1:12" x14ac:dyDescent="0.3">
      <c r="A9029">
        <v>9028</v>
      </c>
      <c r="B9029">
        <v>0.90275000000000005</v>
      </c>
      <c r="C9029">
        <v>0.29054999999999997</v>
      </c>
      <c r="D9029">
        <v>0.24575</v>
      </c>
      <c r="E9029">
        <v>0.96194999999999997</v>
      </c>
      <c r="F9029">
        <v>9.955E-2</v>
      </c>
      <c r="G9029">
        <v>0.98955000000000004</v>
      </c>
      <c r="H9029">
        <v>0.92284999999999995</v>
      </c>
      <c r="I9029">
        <v>0.23344999999999999</v>
      </c>
      <c r="J9029">
        <v>0.29375000000000001</v>
      </c>
      <c r="K9029">
        <v>0.52544999999999997</v>
      </c>
      <c r="L9029">
        <v>0.12485</v>
      </c>
    </row>
    <row r="9030" spans="1:12" x14ac:dyDescent="0.3">
      <c r="A9030">
        <v>9029</v>
      </c>
      <c r="B9030">
        <v>0.90285000000000004</v>
      </c>
      <c r="C9030">
        <v>0.98475000000000001</v>
      </c>
      <c r="D9030">
        <v>0.10595</v>
      </c>
      <c r="E9030">
        <v>0.46655000000000002</v>
      </c>
      <c r="F9030">
        <v>0.81115000000000004</v>
      </c>
      <c r="G9030">
        <v>0.82394999999999996</v>
      </c>
      <c r="H9030">
        <v>0.64154999999999995</v>
      </c>
      <c r="I9030">
        <v>0.36154999999999998</v>
      </c>
      <c r="J9030">
        <v>0.52275000000000005</v>
      </c>
      <c r="K9030">
        <v>0.17215</v>
      </c>
      <c r="L9030">
        <v>0.91564999999999996</v>
      </c>
    </row>
    <row r="9031" spans="1:12" x14ac:dyDescent="0.3">
      <c r="A9031">
        <v>9030</v>
      </c>
      <c r="B9031">
        <v>0.90295000000000003</v>
      </c>
      <c r="C9031">
        <v>0.50155000000000005</v>
      </c>
      <c r="D9031">
        <v>0.35315000000000002</v>
      </c>
      <c r="E9031">
        <v>0.42985000000000001</v>
      </c>
      <c r="F9031">
        <v>0.44785000000000003</v>
      </c>
      <c r="G9031">
        <v>0.93535000000000001</v>
      </c>
      <c r="H9031">
        <v>0.98424999999999996</v>
      </c>
      <c r="I9031">
        <v>0.62634999999999996</v>
      </c>
      <c r="J9031">
        <v>0.91385000000000005</v>
      </c>
      <c r="K9031">
        <v>3.9750000000000001E-2</v>
      </c>
      <c r="L9031">
        <v>0.33674999999999999</v>
      </c>
    </row>
    <row r="9032" spans="1:12" x14ac:dyDescent="0.3">
      <c r="A9032">
        <v>9031</v>
      </c>
      <c r="B9032">
        <v>0.90305000000000002</v>
      </c>
      <c r="C9032">
        <v>0.18365000000000001</v>
      </c>
      <c r="D9032">
        <v>0.85565000000000002</v>
      </c>
      <c r="E9032">
        <v>0.92195000000000005</v>
      </c>
      <c r="F9032">
        <v>0.39945000000000003</v>
      </c>
      <c r="G9032">
        <v>0.56605000000000005</v>
      </c>
      <c r="H9032">
        <v>0.28265000000000001</v>
      </c>
      <c r="I9032">
        <v>0.45055000000000001</v>
      </c>
      <c r="J9032">
        <v>0.57504999999999995</v>
      </c>
      <c r="K9032">
        <v>0.94664999999999999</v>
      </c>
      <c r="L9032">
        <v>0.66964999999999997</v>
      </c>
    </row>
    <row r="9033" spans="1:12" x14ac:dyDescent="0.3">
      <c r="A9033">
        <v>9032</v>
      </c>
      <c r="B9033">
        <v>0.90315000000000001</v>
      </c>
      <c r="C9033">
        <v>0.59204999999999997</v>
      </c>
      <c r="D9033">
        <v>0.80115000000000003</v>
      </c>
      <c r="E9033">
        <v>0.40034999999999998</v>
      </c>
      <c r="F9033">
        <v>0.69305000000000005</v>
      </c>
      <c r="G9033">
        <v>2.205E-2</v>
      </c>
      <c r="H9033">
        <v>0.58814999999999995</v>
      </c>
      <c r="I9033">
        <v>0.83125000000000004</v>
      </c>
      <c r="J9033">
        <v>0.83614999999999995</v>
      </c>
      <c r="K9033">
        <v>0.19295000000000001</v>
      </c>
      <c r="L9033">
        <v>0.31935000000000002</v>
      </c>
    </row>
    <row r="9034" spans="1:12" x14ac:dyDescent="0.3">
      <c r="A9034">
        <v>9033</v>
      </c>
      <c r="B9034">
        <v>0.90325</v>
      </c>
      <c r="C9034">
        <v>0.52054999999999996</v>
      </c>
      <c r="D9034">
        <v>0.19864999999999999</v>
      </c>
      <c r="E9034">
        <v>0.51885000000000003</v>
      </c>
      <c r="F9034">
        <v>0.24625</v>
      </c>
      <c r="G9034">
        <v>0.17085</v>
      </c>
      <c r="H9034">
        <v>0.80564999999999998</v>
      </c>
      <c r="I9034">
        <v>0.47675000000000001</v>
      </c>
      <c r="J9034">
        <v>0.56864999999999999</v>
      </c>
      <c r="K9034">
        <v>0.35294999999999999</v>
      </c>
      <c r="L9034">
        <v>0.71314999999999995</v>
      </c>
    </row>
    <row r="9035" spans="1:12" x14ac:dyDescent="0.3">
      <c r="A9035">
        <v>9034</v>
      </c>
      <c r="B9035">
        <v>0.90334999999999999</v>
      </c>
      <c r="C9035">
        <v>0.53415000000000001</v>
      </c>
      <c r="D9035">
        <v>0.55825000000000002</v>
      </c>
      <c r="E9035">
        <v>0.83004999999999995</v>
      </c>
      <c r="F9035">
        <v>0.38285000000000002</v>
      </c>
      <c r="G9035">
        <v>0.30735000000000001</v>
      </c>
      <c r="H9035">
        <v>1.9499999999999999E-3</v>
      </c>
      <c r="I9035">
        <v>0.82194999999999996</v>
      </c>
      <c r="J9035">
        <v>4.3450000000000003E-2</v>
      </c>
      <c r="K9035">
        <v>0.76624999999999999</v>
      </c>
      <c r="L9035">
        <v>0.70184999999999997</v>
      </c>
    </row>
    <row r="9036" spans="1:12" x14ac:dyDescent="0.3">
      <c r="A9036">
        <v>9035</v>
      </c>
      <c r="B9036">
        <v>0.90344999999999998</v>
      </c>
      <c r="C9036">
        <v>0.35644999999999999</v>
      </c>
      <c r="D9036">
        <v>0.70015000000000005</v>
      </c>
      <c r="E9036">
        <v>0.17924999999999999</v>
      </c>
      <c r="F9036">
        <v>0.41535</v>
      </c>
      <c r="G9036">
        <v>0.49964999999999998</v>
      </c>
      <c r="H9036">
        <v>9.9750000000000005E-2</v>
      </c>
      <c r="I9036">
        <v>0.98824999999999996</v>
      </c>
      <c r="J9036">
        <v>0.81145</v>
      </c>
      <c r="K9036">
        <v>0.65805000000000002</v>
      </c>
      <c r="L9036">
        <v>0.35935</v>
      </c>
    </row>
    <row r="9037" spans="1:12" x14ac:dyDescent="0.3">
      <c r="A9037">
        <v>9036</v>
      </c>
      <c r="B9037">
        <v>0.90354999999999996</v>
      </c>
      <c r="C9037">
        <v>0.41725000000000001</v>
      </c>
      <c r="D9037">
        <v>0.58725000000000005</v>
      </c>
      <c r="E9037">
        <v>0.44414999999999999</v>
      </c>
      <c r="F9037">
        <v>0.57865</v>
      </c>
      <c r="G9037">
        <v>0.34975000000000001</v>
      </c>
      <c r="H9037">
        <v>0.63775000000000004</v>
      </c>
      <c r="I9037">
        <v>5.9500000000000004E-3</v>
      </c>
      <c r="J9037">
        <v>0.80495000000000005</v>
      </c>
      <c r="K9037">
        <v>0.99685000000000001</v>
      </c>
      <c r="L9037">
        <v>0.77905000000000002</v>
      </c>
    </row>
    <row r="9038" spans="1:12" x14ac:dyDescent="0.3">
      <c r="A9038">
        <v>9037</v>
      </c>
      <c r="B9038">
        <v>0.90364999999999995</v>
      </c>
      <c r="C9038">
        <v>0.44774999999999998</v>
      </c>
      <c r="D9038">
        <v>0.26465</v>
      </c>
      <c r="E9038">
        <v>0.87285000000000001</v>
      </c>
      <c r="F9038">
        <v>0.82164999999999999</v>
      </c>
      <c r="G9038">
        <v>0.25045000000000001</v>
      </c>
      <c r="H9038">
        <v>0.27705000000000002</v>
      </c>
      <c r="I9038">
        <v>0.83135000000000003</v>
      </c>
      <c r="J9038">
        <v>2.4549999999999999E-2</v>
      </c>
      <c r="K9038">
        <v>0.86175000000000002</v>
      </c>
      <c r="L9038">
        <v>0.23744999999999999</v>
      </c>
    </row>
    <row r="9039" spans="1:12" x14ac:dyDescent="0.3">
      <c r="A9039">
        <v>9038</v>
      </c>
      <c r="B9039">
        <v>0.90375000000000005</v>
      </c>
      <c r="C9039">
        <v>0.23275000000000001</v>
      </c>
      <c r="D9039">
        <v>0.11115</v>
      </c>
      <c r="E9039">
        <v>0.16814999999999999</v>
      </c>
      <c r="F9039">
        <v>0.52995000000000003</v>
      </c>
      <c r="G9039">
        <v>0.95345000000000002</v>
      </c>
      <c r="H9039">
        <v>0.37485000000000002</v>
      </c>
      <c r="I9039">
        <v>0.83394999999999997</v>
      </c>
      <c r="J9039">
        <v>0.77475000000000005</v>
      </c>
      <c r="K9039">
        <v>0.11975</v>
      </c>
      <c r="L9039">
        <v>0.20544999999999999</v>
      </c>
    </row>
    <row r="9040" spans="1:12" x14ac:dyDescent="0.3">
      <c r="A9040">
        <v>9039</v>
      </c>
      <c r="B9040">
        <v>0.90385000000000004</v>
      </c>
      <c r="C9040">
        <v>0.49164999999999998</v>
      </c>
      <c r="D9040">
        <v>0.73945000000000005</v>
      </c>
      <c r="E9040">
        <v>0.80454999999999999</v>
      </c>
      <c r="F9040">
        <v>0.37795000000000001</v>
      </c>
      <c r="G9040">
        <v>0.56535000000000002</v>
      </c>
      <c r="H9040">
        <v>0.11255</v>
      </c>
      <c r="I9040">
        <v>5.4850000000000003E-2</v>
      </c>
      <c r="J9040">
        <v>0.59855000000000003</v>
      </c>
      <c r="K9040">
        <v>0.72314999999999996</v>
      </c>
      <c r="L9040">
        <v>4.4999999999999999E-4</v>
      </c>
    </row>
    <row r="9041" spans="1:12" x14ac:dyDescent="0.3">
      <c r="A9041">
        <v>9040</v>
      </c>
      <c r="B9041">
        <v>0.90395000000000003</v>
      </c>
      <c r="C9041">
        <v>0.78205000000000002</v>
      </c>
      <c r="D9041">
        <v>0.30895</v>
      </c>
      <c r="E9041">
        <v>0.38385000000000002</v>
      </c>
      <c r="F9041">
        <v>0.81005000000000005</v>
      </c>
      <c r="G9041">
        <v>0.31145</v>
      </c>
      <c r="H9041">
        <v>0.52085000000000004</v>
      </c>
      <c r="I9041">
        <v>0.94645000000000001</v>
      </c>
      <c r="J9041">
        <v>0.60435000000000005</v>
      </c>
      <c r="K9041">
        <v>6.0350000000000001E-2</v>
      </c>
      <c r="L9041">
        <v>6.275E-2</v>
      </c>
    </row>
    <row r="9042" spans="1:12" x14ac:dyDescent="0.3">
      <c r="A9042">
        <v>9041</v>
      </c>
      <c r="B9042">
        <v>0.90405000000000002</v>
      </c>
      <c r="C9042">
        <v>0.90024999999999999</v>
      </c>
      <c r="D9042">
        <v>0.46315000000000001</v>
      </c>
      <c r="E9042">
        <v>0.25935000000000002</v>
      </c>
      <c r="F9042">
        <v>0.11205</v>
      </c>
      <c r="G9042">
        <v>0.73675000000000002</v>
      </c>
      <c r="H9042">
        <v>0.83174999999999999</v>
      </c>
      <c r="I9042">
        <v>4.4850000000000001E-2</v>
      </c>
      <c r="J9042">
        <v>0.41525000000000001</v>
      </c>
      <c r="K9042">
        <v>7.7149999999999996E-2</v>
      </c>
      <c r="L9042">
        <v>0.25755</v>
      </c>
    </row>
    <row r="9043" spans="1:12" x14ac:dyDescent="0.3">
      <c r="A9043">
        <v>9042</v>
      </c>
      <c r="B9043">
        <v>0.90415000000000001</v>
      </c>
      <c r="C9043">
        <v>0.92174999999999996</v>
      </c>
      <c r="D9043">
        <v>0.25024999999999997</v>
      </c>
      <c r="E9043">
        <v>0.52944999999999998</v>
      </c>
      <c r="F9043">
        <v>6.4999999999999997E-4</v>
      </c>
      <c r="G9043">
        <v>0.57535000000000003</v>
      </c>
      <c r="H9043">
        <v>0.53544999999999998</v>
      </c>
      <c r="I9043">
        <v>0.85365000000000002</v>
      </c>
      <c r="J9043">
        <v>4.2450000000000002E-2</v>
      </c>
      <c r="K9043">
        <v>0.90264999999999995</v>
      </c>
      <c r="L9043">
        <v>0.89754999999999996</v>
      </c>
    </row>
    <row r="9044" spans="1:12" x14ac:dyDescent="0.3">
      <c r="A9044">
        <v>9043</v>
      </c>
      <c r="B9044">
        <v>0.90425</v>
      </c>
      <c r="C9044">
        <v>0.84784999999999999</v>
      </c>
      <c r="D9044">
        <v>2.0049999999999998E-2</v>
      </c>
      <c r="E9044">
        <v>0.85314999999999996</v>
      </c>
      <c r="F9044">
        <v>0.41594999999999999</v>
      </c>
      <c r="G9044">
        <v>0.39884999999999998</v>
      </c>
      <c r="H9044">
        <v>0.90774999999999995</v>
      </c>
      <c r="I9044">
        <v>5.135E-2</v>
      </c>
      <c r="J9044">
        <v>9.1749999999999998E-2</v>
      </c>
      <c r="K9044">
        <v>0.37014999999999998</v>
      </c>
      <c r="L9044">
        <v>0.90005000000000002</v>
      </c>
    </row>
    <row r="9045" spans="1:12" x14ac:dyDescent="0.3">
      <c r="A9045">
        <v>9044</v>
      </c>
      <c r="B9045">
        <v>0.90434999999999999</v>
      </c>
      <c r="C9045">
        <v>0.98614999999999997</v>
      </c>
      <c r="D9045">
        <v>0.98445000000000005</v>
      </c>
      <c r="E9045">
        <v>0.94955000000000001</v>
      </c>
      <c r="F9045">
        <v>9.6850000000000006E-2</v>
      </c>
      <c r="G9045">
        <v>7.9949999999999993E-2</v>
      </c>
      <c r="H9045">
        <v>0.10215</v>
      </c>
      <c r="I9045">
        <v>0.27955000000000002</v>
      </c>
      <c r="J9045">
        <v>0.14385000000000001</v>
      </c>
      <c r="K9045">
        <v>0.54015000000000002</v>
      </c>
      <c r="L9045">
        <v>5.1650000000000001E-2</v>
      </c>
    </row>
    <row r="9046" spans="1:12" x14ac:dyDescent="0.3">
      <c r="A9046">
        <v>9045</v>
      </c>
      <c r="B9046">
        <v>0.90444999999999998</v>
      </c>
      <c r="C9046">
        <v>4.4999999999999999E-4</v>
      </c>
      <c r="D9046">
        <v>9.955E-2</v>
      </c>
      <c r="E9046">
        <v>0.45445000000000002</v>
      </c>
      <c r="F9046">
        <v>0.40825</v>
      </c>
      <c r="G9046">
        <v>0.32495000000000002</v>
      </c>
      <c r="H9046">
        <v>0.78634999999999999</v>
      </c>
      <c r="I9046">
        <v>8.5349999999999995E-2</v>
      </c>
      <c r="J9046">
        <v>0.47315000000000002</v>
      </c>
      <c r="K9046">
        <v>0.93164999999999998</v>
      </c>
      <c r="L9046">
        <v>0.41275000000000001</v>
      </c>
    </row>
    <row r="9047" spans="1:12" x14ac:dyDescent="0.3">
      <c r="A9047">
        <v>9046</v>
      </c>
      <c r="B9047">
        <v>0.90454999999999997</v>
      </c>
      <c r="C9047">
        <v>0.82084999999999997</v>
      </c>
      <c r="D9047">
        <v>4.7750000000000001E-2</v>
      </c>
      <c r="E9047">
        <v>0.50724999999999998</v>
      </c>
      <c r="F9047">
        <v>0.52885000000000004</v>
      </c>
      <c r="G9047">
        <v>0.17474999999999999</v>
      </c>
      <c r="H9047">
        <v>0.15805</v>
      </c>
      <c r="I9047">
        <v>0.14155000000000001</v>
      </c>
      <c r="J9047">
        <v>0.47665000000000002</v>
      </c>
      <c r="K9047">
        <v>0.90285000000000004</v>
      </c>
      <c r="L9047">
        <v>0.34855000000000003</v>
      </c>
    </row>
    <row r="9048" spans="1:12" x14ac:dyDescent="0.3">
      <c r="A9048">
        <v>9047</v>
      </c>
      <c r="B9048">
        <v>0.90464999999999995</v>
      </c>
      <c r="C9048">
        <v>0.55025000000000002</v>
      </c>
      <c r="D9048">
        <v>0.65125</v>
      </c>
      <c r="E9048">
        <v>0.93864999999999998</v>
      </c>
      <c r="F9048">
        <v>6.8250000000000005E-2</v>
      </c>
      <c r="G9048">
        <v>0.94215000000000004</v>
      </c>
      <c r="H9048">
        <v>0.16985</v>
      </c>
      <c r="I9048">
        <v>0.70755000000000001</v>
      </c>
      <c r="J9048">
        <v>0.99634999999999996</v>
      </c>
      <c r="K9048">
        <v>0.96594999999999998</v>
      </c>
      <c r="L9048">
        <v>3.705E-2</v>
      </c>
    </row>
    <row r="9049" spans="1:12" x14ac:dyDescent="0.3">
      <c r="A9049">
        <v>9048</v>
      </c>
      <c r="B9049">
        <v>0.90475000000000005</v>
      </c>
      <c r="C9049">
        <v>9.2950000000000005E-2</v>
      </c>
      <c r="D9049">
        <v>0.87375000000000003</v>
      </c>
      <c r="E9049">
        <v>0.76124999999999998</v>
      </c>
      <c r="F9049">
        <v>0.55725000000000002</v>
      </c>
      <c r="G9049">
        <v>0.39315</v>
      </c>
      <c r="H9049">
        <v>0.81574999999999998</v>
      </c>
      <c r="I9049">
        <v>0.14215</v>
      </c>
      <c r="J9049">
        <v>0.88414999999999999</v>
      </c>
      <c r="K9049">
        <v>0.73155000000000003</v>
      </c>
      <c r="L9049">
        <v>7.7850000000000003E-2</v>
      </c>
    </row>
    <row r="9050" spans="1:12" x14ac:dyDescent="0.3">
      <c r="A9050">
        <v>9049</v>
      </c>
      <c r="B9050">
        <v>0.90485000000000004</v>
      </c>
      <c r="C9050">
        <v>0.78164999999999996</v>
      </c>
      <c r="D9050">
        <v>3.0500000000000002E-3</v>
      </c>
      <c r="E9050">
        <v>0.88214999999999999</v>
      </c>
      <c r="F9050">
        <v>0.36785000000000001</v>
      </c>
      <c r="G9050">
        <v>0.42365000000000003</v>
      </c>
      <c r="H9050">
        <v>0.55694999999999995</v>
      </c>
      <c r="I9050">
        <v>0.62004999999999999</v>
      </c>
      <c r="J9050">
        <v>0.19625000000000001</v>
      </c>
      <c r="K9050">
        <v>0.96665000000000001</v>
      </c>
      <c r="L9050">
        <v>0.67995000000000005</v>
      </c>
    </row>
    <row r="9051" spans="1:12" x14ac:dyDescent="0.3">
      <c r="A9051">
        <v>9050</v>
      </c>
      <c r="B9051">
        <v>0.90495000000000003</v>
      </c>
      <c r="C9051">
        <v>0.84755000000000003</v>
      </c>
      <c r="D9051">
        <v>0.92264999999999997</v>
      </c>
      <c r="E9051">
        <v>0.98645000000000005</v>
      </c>
      <c r="F9051">
        <v>0.13125000000000001</v>
      </c>
      <c r="G9051">
        <v>0.53815000000000002</v>
      </c>
      <c r="H9051">
        <v>0.40594999999999998</v>
      </c>
      <c r="I9051">
        <v>1.575E-2</v>
      </c>
      <c r="J9051">
        <v>0.28754999999999997</v>
      </c>
      <c r="K9051">
        <v>0.13235</v>
      </c>
      <c r="L9051">
        <v>0.81154999999999999</v>
      </c>
    </row>
    <row r="9052" spans="1:12" x14ac:dyDescent="0.3">
      <c r="A9052">
        <v>9051</v>
      </c>
      <c r="B9052">
        <v>0.90505000000000002</v>
      </c>
      <c r="C9052">
        <v>0.59975000000000001</v>
      </c>
      <c r="D9052">
        <v>0.50285000000000002</v>
      </c>
      <c r="E9052">
        <v>0.82015000000000005</v>
      </c>
      <c r="F9052">
        <v>0.36364999999999997</v>
      </c>
      <c r="G9052">
        <v>0.48494999999999999</v>
      </c>
      <c r="H9052">
        <v>0.77215</v>
      </c>
      <c r="I9052">
        <v>0.59814999999999996</v>
      </c>
      <c r="J9052">
        <v>0.21315000000000001</v>
      </c>
      <c r="K9052">
        <v>0.48575000000000002</v>
      </c>
      <c r="L9052">
        <v>0.36175000000000002</v>
      </c>
    </row>
    <row r="9053" spans="1:12" x14ac:dyDescent="0.3">
      <c r="A9053">
        <v>9052</v>
      </c>
      <c r="B9053">
        <v>0.90515000000000001</v>
      </c>
      <c r="C9053">
        <v>0.90995000000000004</v>
      </c>
      <c r="D9053">
        <v>0.62534999999999996</v>
      </c>
      <c r="E9053">
        <v>0.16785</v>
      </c>
      <c r="F9053">
        <v>0.90825</v>
      </c>
      <c r="G9053">
        <v>0.22625000000000001</v>
      </c>
      <c r="H9053">
        <v>0.74775000000000003</v>
      </c>
      <c r="I9053">
        <v>0.71155000000000002</v>
      </c>
      <c r="J9053">
        <v>2.035E-2</v>
      </c>
      <c r="K9053">
        <v>0.69194999999999995</v>
      </c>
      <c r="L9053">
        <v>0.23555000000000001</v>
      </c>
    </row>
    <row r="9054" spans="1:12" x14ac:dyDescent="0.3">
      <c r="A9054">
        <v>9053</v>
      </c>
      <c r="B9054">
        <v>0.90525</v>
      </c>
      <c r="C9054">
        <v>0.39895000000000003</v>
      </c>
      <c r="D9054">
        <v>0.43614999999999998</v>
      </c>
      <c r="E9054">
        <v>0.59565000000000001</v>
      </c>
      <c r="F9054">
        <v>0.32024999999999998</v>
      </c>
      <c r="G9054">
        <v>0.13764999999999999</v>
      </c>
      <c r="H9054">
        <v>0.23524999999999999</v>
      </c>
      <c r="I9054">
        <v>0.31355</v>
      </c>
      <c r="J9054">
        <v>0.90715000000000001</v>
      </c>
      <c r="K9054">
        <v>0.28725000000000001</v>
      </c>
      <c r="L9054">
        <v>0.82125000000000004</v>
      </c>
    </row>
    <row r="9055" spans="1:12" x14ac:dyDescent="0.3">
      <c r="A9055">
        <v>9054</v>
      </c>
      <c r="B9055">
        <v>0.90534999999999999</v>
      </c>
      <c r="C9055">
        <v>0.36464999999999997</v>
      </c>
      <c r="D9055">
        <v>0.92984999999999995</v>
      </c>
      <c r="E9055">
        <v>0.52675000000000005</v>
      </c>
      <c r="F9055">
        <v>0.37935000000000002</v>
      </c>
      <c r="G9055">
        <v>0.48185</v>
      </c>
      <c r="H9055">
        <v>0.12605</v>
      </c>
      <c r="I9055">
        <v>0.49035000000000001</v>
      </c>
      <c r="J9055">
        <v>0.29775000000000001</v>
      </c>
      <c r="K9055">
        <v>0.41694999999999999</v>
      </c>
      <c r="L9055">
        <v>0.57394999999999996</v>
      </c>
    </row>
    <row r="9056" spans="1:12" x14ac:dyDescent="0.3">
      <c r="A9056">
        <v>9055</v>
      </c>
      <c r="B9056">
        <v>0.90544999999999998</v>
      </c>
      <c r="C9056">
        <v>3.4849999999999999E-2</v>
      </c>
      <c r="D9056">
        <v>0.68815000000000004</v>
      </c>
      <c r="E9056">
        <v>0.54644999999999999</v>
      </c>
      <c r="F9056">
        <v>0.63475000000000004</v>
      </c>
      <c r="G9056">
        <v>0.65085000000000004</v>
      </c>
      <c r="H9056">
        <v>2.2249999999999999E-2</v>
      </c>
      <c r="I9056">
        <v>0.11465</v>
      </c>
      <c r="J9056">
        <v>0.33215</v>
      </c>
      <c r="K9056">
        <v>0.45155000000000001</v>
      </c>
      <c r="L9056">
        <v>8.4949999999999998E-2</v>
      </c>
    </row>
    <row r="9057" spans="1:12" x14ac:dyDescent="0.3">
      <c r="A9057">
        <v>9056</v>
      </c>
      <c r="B9057">
        <v>0.90554999999999997</v>
      </c>
      <c r="C9057">
        <v>0.47815000000000002</v>
      </c>
      <c r="D9057">
        <v>0.19395000000000001</v>
      </c>
      <c r="E9057">
        <v>0.65774999999999995</v>
      </c>
      <c r="F9057">
        <v>0.60875000000000001</v>
      </c>
      <c r="G9057">
        <v>0.53315000000000001</v>
      </c>
      <c r="H9057">
        <v>0.75595000000000001</v>
      </c>
      <c r="I9057">
        <v>0.48575000000000002</v>
      </c>
      <c r="J9057">
        <v>0.23005</v>
      </c>
      <c r="K9057">
        <v>0.66544999999999999</v>
      </c>
      <c r="L9057">
        <v>0.48004999999999998</v>
      </c>
    </row>
    <row r="9058" spans="1:12" x14ac:dyDescent="0.3">
      <c r="A9058">
        <v>9057</v>
      </c>
      <c r="B9058">
        <v>0.90564999999999996</v>
      </c>
      <c r="C9058">
        <v>0.57594999999999996</v>
      </c>
      <c r="D9058">
        <v>0.81154999999999999</v>
      </c>
      <c r="E9058">
        <v>0.54544999999999999</v>
      </c>
      <c r="F9058">
        <v>0.94515000000000005</v>
      </c>
      <c r="G9058">
        <v>0.15004999999999999</v>
      </c>
      <c r="H9058">
        <v>0.35654999999999998</v>
      </c>
      <c r="I9058">
        <v>0.57045000000000001</v>
      </c>
      <c r="J9058">
        <v>0.61424999999999996</v>
      </c>
      <c r="K9058">
        <v>0.26574999999999999</v>
      </c>
      <c r="L9058">
        <v>0.18154999999999999</v>
      </c>
    </row>
    <row r="9059" spans="1:12" x14ac:dyDescent="0.3">
      <c r="A9059">
        <v>9058</v>
      </c>
      <c r="B9059">
        <v>0.90575000000000006</v>
      </c>
      <c r="C9059">
        <v>0.27495000000000003</v>
      </c>
      <c r="D9059">
        <v>0.14044999999999999</v>
      </c>
      <c r="E9059">
        <v>0.88534999999999997</v>
      </c>
      <c r="F9059">
        <v>0.68494999999999995</v>
      </c>
      <c r="G9059">
        <v>1.6250000000000001E-2</v>
      </c>
      <c r="H9059">
        <v>0.47465000000000002</v>
      </c>
      <c r="I9059">
        <v>0.15315000000000001</v>
      </c>
      <c r="J9059">
        <v>0.28825000000000001</v>
      </c>
      <c r="K9059">
        <v>7.5500000000000003E-3</v>
      </c>
      <c r="L9059">
        <v>0.24934999999999999</v>
      </c>
    </row>
    <row r="9060" spans="1:12" x14ac:dyDescent="0.3">
      <c r="A9060">
        <v>9059</v>
      </c>
      <c r="B9060">
        <v>0.90585000000000004</v>
      </c>
      <c r="C9060">
        <v>0.31495000000000001</v>
      </c>
      <c r="D9060">
        <v>0.56174999999999997</v>
      </c>
      <c r="E9060">
        <v>5.0250000000000003E-2</v>
      </c>
      <c r="F9060">
        <v>0.48294999999999999</v>
      </c>
      <c r="G9060">
        <v>0.66815000000000002</v>
      </c>
      <c r="H9060">
        <v>0.13375000000000001</v>
      </c>
      <c r="I9060">
        <v>0.70555000000000001</v>
      </c>
      <c r="J9060">
        <v>0.56745000000000001</v>
      </c>
      <c r="K9060">
        <v>0.75455000000000005</v>
      </c>
      <c r="L9060">
        <v>0.48444999999999999</v>
      </c>
    </row>
    <row r="9061" spans="1:12" x14ac:dyDescent="0.3">
      <c r="A9061">
        <v>9060</v>
      </c>
      <c r="B9061">
        <v>0.90595000000000003</v>
      </c>
      <c r="C9061">
        <v>0.65405000000000002</v>
      </c>
      <c r="D9061">
        <v>0.28904999999999997</v>
      </c>
      <c r="E9061">
        <v>0.73765000000000003</v>
      </c>
      <c r="F9061">
        <v>0.80654999999999999</v>
      </c>
      <c r="G9061">
        <v>0.70384999999999998</v>
      </c>
      <c r="H9061">
        <v>0.24055000000000001</v>
      </c>
      <c r="I9061">
        <v>0.72714999999999996</v>
      </c>
      <c r="J9061">
        <v>0.53634999999999999</v>
      </c>
      <c r="K9061">
        <v>0.81094999999999995</v>
      </c>
      <c r="L9061">
        <v>0.29685</v>
      </c>
    </row>
    <row r="9062" spans="1:12" x14ac:dyDescent="0.3">
      <c r="A9062">
        <v>9061</v>
      </c>
      <c r="B9062">
        <v>0.90605000000000002</v>
      </c>
      <c r="C9062">
        <v>0.48025000000000001</v>
      </c>
      <c r="D9062">
        <v>0.62744999999999995</v>
      </c>
      <c r="E9062">
        <v>0.36825000000000002</v>
      </c>
      <c r="F9062">
        <v>0.89175000000000004</v>
      </c>
      <c r="G9062">
        <v>0.18504999999999999</v>
      </c>
      <c r="H9062">
        <v>0.39995000000000003</v>
      </c>
      <c r="I9062">
        <v>5.935E-2</v>
      </c>
      <c r="J9062">
        <v>7.2650000000000006E-2</v>
      </c>
      <c r="K9062">
        <v>4.4450000000000003E-2</v>
      </c>
      <c r="L9062">
        <v>0.77215</v>
      </c>
    </row>
    <row r="9063" spans="1:12" x14ac:dyDescent="0.3">
      <c r="A9063">
        <v>9062</v>
      </c>
      <c r="B9063">
        <v>0.90615000000000001</v>
      </c>
      <c r="C9063">
        <v>0.87195</v>
      </c>
      <c r="D9063">
        <v>0.49675000000000002</v>
      </c>
      <c r="E9063">
        <v>0.94064999999999999</v>
      </c>
      <c r="F9063">
        <v>0.40175</v>
      </c>
      <c r="G9063">
        <v>0.85704999999999998</v>
      </c>
      <c r="H9063">
        <v>0.97355000000000003</v>
      </c>
      <c r="I9063">
        <v>0.44474999999999998</v>
      </c>
      <c r="J9063">
        <v>0.84004999999999996</v>
      </c>
      <c r="K9063">
        <v>0.21955</v>
      </c>
      <c r="L9063">
        <v>0.63644999999999996</v>
      </c>
    </row>
    <row r="9064" spans="1:12" x14ac:dyDescent="0.3">
      <c r="A9064">
        <v>9063</v>
      </c>
      <c r="B9064">
        <v>0.90625</v>
      </c>
      <c r="C9064">
        <v>0.33065</v>
      </c>
      <c r="D9064">
        <v>8.5949999999999999E-2</v>
      </c>
      <c r="E9064">
        <v>0.90854999999999997</v>
      </c>
      <c r="F9064">
        <v>6.7650000000000002E-2</v>
      </c>
      <c r="G9064">
        <v>0.94804999999999995</v>
      </c>
      <c r="H9064">
        <v>0.43504999999999999</v>
      </c>
      <c r="I9064">
        <v>0.10355</v>
      </c>
      <c r="J9064">
        <v>0.30264999999999997</v>
      </c>
      <c r="K9064">
        <v>0.55205000000000004</v>
      </c>
      <c r="L9064">
        <v>5.9150000000000001E-2</v>
      </c>
    </row>
    <row r="9065" spans="1:12" x14ac:dyDescent="0.3">
      <c r="A9065">
        <v>9064</v>
      </c>
      <c r="B9065">
        <v>0.90634999999999999</v>
      </c>
      <c r="C9065">
        <v>0.22214999999999999</v>
      </c>
      <c r="D9065">
        <v>0.56974999999999998</v>
      </c>
      <c r="E9065">
        <v>4.505E-2</v>
      </c>
      <c r="F9065">
        <v>4.3249999999999997E-2</v>
      </c>
      <c r="G9065">
        <v>0.49654999999999999</v>
      </c>
      <c r="H9065">
        <v>0.58565</v>
      </c>
      <c r="I9065">
        <v>0.24784999999999999</v>
      </c>
      <c r="J9065">
        <v>0.16034999999999999</v>
      </c>
      <c r="K9065">
        <v>0.14524999999999999</v>
      </c>
      <c r="L9065">
        <v>0.83975</v>
      </c>
    </row>
    <row r="9066" spans="1:12" x14ac:dyDescent="0.3">
      <c r="A9066">
        <v>9065</v>
      </c>
      <c r="B9066">
        <v>0.90644999999999998</v>
      </c>
      <c r="C9066">
        <v>0.88975000000000004</v>
      </c>
      <c r="D9066">
        <v>0.19245000000000001</v>
      </c>
      <c r="E9066">
        <v>0.63275000000000003</v>
      </c>
      <c r="F9066">
        <v>0.57325000000000004</v>
      </c>
      <c r="G9066">
        <v>0.23824999999999999</v>
      </c>
      <c r="H9066">
        <v>6.3450000000000006E-2</v>
      </c>
      <c r="I9066">
        <v>0.46815000000000001</v>
      </c>
      <c r="J9066">
        <v>0.66764999999999997</v>
      </c>
      <c r="K9066">
        <v>0.20665</v>
      </c>
      <c r="L9066">
        <v>0.27634999999999998</v>
      </c>
    </row>
    <row r="9067" spans="1:12" x14ac:dyDescent="0.3">
      <c r="A9067">
        <v>9066</v>
      </c>
      <c r="B9067">
        <v>0.90654999999999997</v>
      </c>
      <c r="C9067">
        <v>0.22855</v>
      </c>
      <c r="D9067">
        <v>0.58865000000000001</v>
      </c>
      <c r="E9067">
        <v>6.6549999999999998E-2</v>
      </c>
      <c r="F9067">
        <v>0.49704999999999999</v>
      </c>
      <c r="G9067">
        <v>0.59904999999999997</v>
      </c>
      <c r="H9067">
        <v>0.29594999999999999</v>
      </c>
      <c r="I9067">
        <v>0.79774999999999996</v>
      </c>
      <c r="J9067">
        <v>0.89054999999999995</v>
      </c>
      <c r="K9067">
        <v>0.85145000000000004</v>
      </c>
      <c r="L9067">
        <v>0.22334999999999999</v>
      </c>
    </row>
    <row r="9068" spans="1:12" x14ac:dyDescent="0.3">
      <c r="A9068">
        <v>9067</v>
      </c>
      <c r="B9068">
        <v>0.90664999999999996</v>
      </c>
      <c r="C9068">
        <v>0.18204999999999999</v>
      </c>
      <c r="D9068">
        <v>0.93384999999999996</v>
      </c>
      <c r="E9068">
        <v>0.13255</v>
      </c>
      <c r="F9068">
        <v>0.76434999999999997</v>
      </c>
      <c r="G9068">
        <v>0.16325000000000001</v>
      </c>
      <c r="H9068">
        <v>0.75654999999999994</v>
      </c>
      <c r="I9068">
        <v>4.6449999999999998E-2</v>
      </c>
      <c r="J9068">
        <v>0.94355</v>
      </c>
      <c r="K9068">
        <v>0.17774999999999999</v>
      </c>
      <c r="L9068">
        <v>0.10985</v>
      </c>
    </row>
    <row r="9069" spans="1:12" x14ac:dyDescent="0.3">
      <c r="A9069">
        <v>9068</v>
      </c>
      <c r="B9069">
        <v>0.90674999999999994</v>
      </c>
      <c r="C9069">
        <v>0.63734999999999997</v>
      </c>
      <c r="D9069">
        <v>0.61955000000000005</v>
      </c>
      <c r="E9069">
        <v>0.97765000000000002</v>
      </c>
      <c r="F9069">
        <v>0.42385</v>
      </c>
      <c r="G9069">
        <v>0.66064999999999996</v>
      </c>
      <c r="H9069">
        <v>0.46174999999999999</v>
      </c>
      <c r="I9069">
        <v>0.78354999999999997</v>
      </c>
      <c r="J9069">
        <v>0.51624999999999999</v>
      </c>
      <c r="K9069">
        <v>0.75324999999999998</v>
      </c>
      <c r="L9069">
        <v>0.50195000000000001</v>
      </c>
    </row>
    <row r="9070" spans="1:12" x14ac:dyDescent="0.3">
      <c r="A9070">
        <v>9069</v>
      </c>
      <c r="B9070">
        <v>0.90685000000000004</v>
      </c>
      <c r="C9070">
        <v>0.23585</v>
      </c>
      <c r="D9070">
        <v>0.48535</v>
      </c>
      <c r="E9070">
        <v>0.70645000000000002</v>
      </c>
      <c r="F9070">
        <v>0.30945</v>
      </c>
      <c r="G9070">
        <v>0.74065000000000003</v>
      </c>
      <c r="H9070">
        <v>0.62524999999999997</v>
      </c>
      <c r="I9070">
        <v>0.83835000000000004</v>
      </c>
      <c r="J9070">
        <v>0.30654999999999999</v>
      </c>
      <c r="K9070">
        <v>0.32805000000000001</v>
      </c>
      <c r="L9070">
        <v>0.45045000000000002</v>
      </c>
    </row>
    <row r="9071" spans="1:12" x14ac:dyDescent="0.3">
      <c r="A9071">
        <v>9070</v>
      </c>
      <c r="B9071">
        <v>0.90695000000000003</v>
      </c>
      <c r="C9071">
        <v>0.26164999999999999</v>
      </c>
      <c r="D9071">
        <v>0.83345000000000002</v>
      </c>
      <c r="E9071">
        <v>0.24685000000000001</v>
      </c>
      <c r="F9071">
        <v>0.88895000000000002</v>
      </c>
      <c r="G9071">
        <v>0.96035000000000004</v>
      </c>
      <c r="H9071">
        <v>0.37805</v>
      </c>
      <c r="I9071">
        <v>0.33784999999999998</v>
      </c>
      <c r="J9071">
        <v>0.97655000000000003</v>
      </c>
      <c r="K9071">
        <v>0.62085000000000001</v>
      </c>
      <c r="L9071">
        <v>0.14635000000000001</v>
      </c>
    </row>
    <row r="9072" spans="1:12" x14ac:dyDescent="0.3">
      <c r="A9072">
        <v>9071</v>
      </c>
      <c r="B9072">
        <v>0.90705000000000002</v>
      </c>
      <c r="C9072">
        <v>4.6649999999999997E-2</v>
      </c>
      <c r="D9072">
        <v>0.73804999999999998</v>
      </c>
      <c r="E9072">
        <v>0.24304999999999999</v>
      </c>
      <c r="F9072">
        <v>0.33784999999999998</v>
      </c>
      <c r="G9072">
        <v>0.24254999999999999</v>
      </c>
      <c r="H9072">
        <v>0.60455000000000003</v>
      </c>
      <c r="I9072">
        <v>0.26224999999999998</v>
      </c>
      <c r="J9072">
        <v>0.26695000000000002</v>
      </c>
      <c r="K9072">
        <v>0.60314999999999996</v>
      </c>
      <c r="L9072">
        <v>0.17155000000000001</v>
      </c>
    </row>
    <row r="9073" spans="1:12" x14ac:dyDescent="0.3">
      <c r="A9073">
        <v>9072</v>
      </c>
      <c r="B9073">
        <v>0.90715000000000001</v>
      </c>
      <c r="C9073">
        <v>0.32174999999999998</v>
      </c>
      <c r="D9073">
        <v>0.88444999999999996</v>
      </c>
      <c r="E9073">
        <v>0.61704999999999999</v>
      </c>
      <c r="F9073">
        <v>0.34294999999999998</v>
      </c>
      <c r="G9073">
        <v>0.48165000000000002</v>
      </c>
      <c r="H9073">
        <v>0.80935000000000001</v>
      </c>
      <c r="I9073">
        <v>7.6050000000000006E-2</v>
      </c>
      <c r="J9073">
        <v>0.52934999999999999</v>
      </c>
      <c r="K9073">
        <v>0.97314999999999996</v>
      </c>
      <c r="L9073">
        <v>0.29954999999999998</v>
      </c>
    </row>
    <row r="9074" spans="1:12" x14ac:dyDescent="0.3">
      <c r="A9074">
        <v>9073</v>
      </c>
      <c r="B9074">
        <v>0.90725</v>
      </c>
      <c r="C9074">
        <v>4.9500000000000004E-3</v>
      </c>
      <c r="D9074">
        <v>0.54225000000000001</v>
      </c>
      <c r="E9074">
        <v>0.38085000000000002</v>
      </c>
      <c r="F9074">
        <v>0.87565000000000004</v>
      </c>
      <c r="G9074">
        <v>0.80794999999999995</v>
      </c>
      <c r="H9074">
        <v>0.77305000000000001</v>
      </c>
      <c r="I9074">
        <v>0.39945000000000003</v>
      </c>
      <c r="J9074">
        <v>0.64895000000000003</v>
      </c>
      <c r="K9074">
        <v>0.45105000000000001</v>
      </c>
      <c r="L9074">
        <v>0.12214999999999999</v>
      </c>
    </row>
    <row r="9075" spans="1:12" x14ac:dyDescent="0.3">
      <c r="A9075">
        <v>9074</v>
      </c>
      <c r="B9075">
        <v>0.90734999999999999</v>
      </c>
      <c r="C9075">
        <v>0.12325</v>
      </c>
      <c r="D9075">
        <v>0.54335</v>
      </c>
      <c r="E9075">
        <v>0.30044999999999999</v>
      </c>
      <c r="F9075">
        <v>0.62934999999999997</v>
      </c>
      <c r="G9075">
        <v>0.32045000000000001</v>
      </c>
      <c r="H9075">
        <v>0.96245000000000003</v>
      </c>
      <c r="I9075">
        <v>0.39795000000000003</v>
      </c>
      <c r="J9075">
        <v>8.8950000000000001E-2</v>
      </c>
      <c r="K9075">
        <v>0.43905</v>
      </c>
      <c r="L9075">
        <v>0.49354999999999999</v>
      </c>
    </row>
    <row r="9076" spans="1:12" x14ac:dyDescent="0.3">
      <c r="A9076">
        <v>9075</v>
      </c>
      <c r="B9076">
        <v>0.90744999999999998</v>
      </c>
      <c r="C9076">
        <v>0.16894999999999999</v>
      </c>
      <c r="D9076">
        <v>0.39545000000000002</v>
      </c>
      <c r="E9076">
        <v>0.53434999999999999</v>
      </c>
      <c r="F9076">
        <v>0.39705000000000001</v>
      </c>
      <c r="G9076">
        <v>0.43745000000000001</v>
      </c>
      <c r="H9076">
        <v>0.39824999999999999</v>
      </c>
      <c r="I9076">
        <v>0.85975000000000001</v>
      </c>
      <c r="J9076">
        <v>0.96545000000000003</v>
      </c>
      <c r="K9076">
        <v>0.23605000000000001</v>
      </c>
      <c r="L9076">
        <v>9.7449999999999995E-2</v>
      </c>
    </row>
    <row r="9077" spans="1:12" x14ac:dyDescent="0.3">
      <c r="A9077">
        <v>9076</v>
      </c>
      <c r="B9077">
        <v>0.90754999999999997</v>
      </c>
      <c r="C9077">
        <v>0.31674999999999998</v>
      </c>
      <c r="D9077">
        <v>0.26884999999999998</v>
      </c>
      <c r="E9077">
        <v>0.32805000000000001</v>
      </c>
      <c r="F9077">
        <v>0.18104999999999999</v>
      </c>
      <c r="G9077">
        <v>0.49175000000000002</v>
      </c>
      <c r="H9077">
        <v>0.41975000000000001</v>
      </c>
      <c r="I9077">
        <v>0.13835</v>
      </c>
      <c r="J9077">
        <v>7.3499999999999998E-3</v>
      </c>
      <c r="K9077">
        <v>0.19425000000000001</v>
      </c>
      <c r="L9077">
        <v>0.49925000000000003</v>
      </c>
    </row>
    <row r="9078" spans="1:12" x14ac:dyDescent="0.3">
      <c r="A9078">
        <v>9077</v>
      </c>
      <c r="B9078">
        <v>0.90764999999999996</v>
      </c>
      <c r="C9078">
        <v>0.75934999999999997</v>
      </c>
      <c r="D9078">
        <v>0.38295000000000001</v>
      </c>
      <c r="E9078">
        <v>0.99844999999999995</v>
      </c>
      <c r="F9078">
        <v>0.82174999999999998</v>
      </c>
      <c r="G9078">
        <v>3.8550000000000001E-2</v>
      </c>
      <c r="H9078">
        <v>0.95974999999999999</v>
      </c>
      <c r="I9078">
        <v>0.42664999999999997</v>
      </c>
      <c r="J9078">
        <v>0.34594999999999998</v>
      </c>
      <c r="K9078">
        <v>0.37425000000000003</v>
      </c>
      <c r="L9078">
        <v>0.34225</v>
      </c>
    </row>
    <row r="9079" spans="1:12" x14ac:dyDescent="0.3">
      <c r="A9079">
        <v>9078</v>
      </c>
      <c r="B9079">
        <v>0.90774999999999995</v>
      </c>
      <c r="C9079">
        <v>5.0549999999999998E-2</v>
      </c>
      <c r="D9079">
        <v>8.405E-2</v>
      </c>
      <c r="E9079">
        <v>0.58965000000000001</v>
      </c>
      <c r="F9079">
        <v>0.58955000000000002</v>
      </c>
      <c r="G9079">
        <v>0.97935000000000005</v>
      </c>
      <c r="H9079">
        <v>0.34494999999999998</v>
      </c>
      <c r="I9079">
        <v>1.3849999999999999E-2</v>
      </c>
      <c r="J9079">
        <v>0.62655000000000005</v>
      </c>
      <c r="K9079">
        <v>0.65054999999999996</v>
      </c>
      <c r="L9079">
        <v>0.24124999999999999</v>
      </c>
    </row>
    <row r="9080" spans="1:12" x14ac:dyDescent="0.3">
      <c r="A9080">
        <v>9079</v>
      </c>
      <c r="B9080">
        <v>0.90785000000000005</v>
      </c>
      <c r="C9080">
        <v>0.30775000000000002</v>
      </c>
      <c r="D9080">
        <v>0.64424999999999999</v>
      </c>
      <c r="E9080">
        <v>0.88244999999999996</v>
      </c>
      <c r="F9080">
        <v>0.90264999999999995</v>
      </c>
      <c r="G9080">
        <v>0.53385000000000005</v>
      </c>
      <c r="H9080">
        <v>3.0450000000000001E-2</v>
      </c>
      <c r="I9080">
        <v>0.34375</v>
      </c>
      <c r="J9080">
        <v>0.88765000000000005</v>
      </c>
      <c r="K9080">
        <v>0.73975000000000002</v>
      </c>
      <c r="L9080">
        <v>0.95984999999999998</v>
      </c>
    </row>
    <row r="9081" spans="1:12" x14ac:dyDescent="0.3">
      <c r="A9081">
        <v>9080</v>
      </c>
      <c r="B9081">
        <v>0.90795000000000003</v>
      </c>
      <c r="C9081">
        <v>0.43304999999999999</v>
      </c>
      <c r="D9081">
        <v>0.38535000000000003</v>
      </c>
      <c r="E9081">
        <v>0.38784999999999997</v>
      </c>
      <c r="F9081">
        <v>3.2149999999999998E-2</v>
      </c>
      <c r="G9081">
        <v>0.98755000000000004</v>
      </c>
      <c r="H9081">
        <v>0.63654999999999995</v>
      </c>
      <c r="I9081">
        <v>0.58455000000000001</v>
      </c>
      <c r="J9081">
        <v>0.17115</v>
      </c>
      <c r="K9081">
        <v>0.50234999999999996</v>
      </c>
      <c r="L9081">
        <v>0.49675000000000002</v>
      </c>
    </row>
    <row r="9082" spans="1:12" x14ac:dyDescent="0.3">
      <c r="A9082">
        <v>9081</v>
      </c>
      <c r="B9082">
        <v>0.90805000000000002</v>
      </c>
      <c r="C9082">
        <v>0.38285000000000002</v>
      </c>
      <c r="D9082">
        <v>0.63314999999999999</v>
      </c>
      <c r="E9082">
        <v>0.45434999999999998</v>
      </c>
      <c r="F9082">
        <v>0.16125</v>
      </c>
      <c r="G9082">
        <v>0.53325</v>
      </c>
      <c r="H9082">
        <v>0.63275000000000003</v>
      </c>
      <c r="I9082">
        <v>0.51515</v>
      </c>
      <c r="J9082">
        <v>0.77444999999999997</v>
      </c>
      <c r="K9082">
        <v>0.86655000000000004</v>
      </c>
      <c r="L9082">
        <v>0.36254999999999998</v>
      </c>
    </row>
    <row r="9083" spans="1:12" x14ac:dyDescent="0.3">
      <c r="A9083">
        <v>9082</v>
      </c>
      <c r="B9083">
        <v>0.90815000000000001</v>
      </c>
      <c r="C9083">
        <v>7.9250000000000001E-2</v>
      </c>
      <c r="D9083">
        <v>0.88144999999999996</v>
      </c>
      <c r="E9083">
        <v>0.16545000000000001</v>
      </c>
      <c r="F9083">
        <v>0.37145</v>
      </c>
      <c r="G9083">
        <v>0.33844999999999997</v>
      </c>
      <c r="H9083">
        <v>0.55535000000000001</v>
      </c>
      <c r="I9083">
        <v>0.46515000000000001</v>
      </c>
      <c r="J9083">
        <v>0.31735000000000002</v>
      </c>
      <c r="K9083">
        <v>0.32105</v>
      </c>
      <c r="L9083">
        <v>0.20635000000000001</v>
      </c>
    </row>
    <row r="9084" spans="1:12" x14ac:dyDescent="0.3">
      <c r="A9084">
        <v>9083</v>
      </c>
      <c r="B9084">
        <v>0.90825</v>
      </c>
      <c r="C9084">
        <v>0.50165000000000004</v>
      </c>
      <c r="D9084">
        <v>0.26374999999999998</v>
      </c>
      <c r="E9084">
        <v>0.64105000000000001</v>
      </c>
      <c r="F9084">
        <v>0.33615</v>
      </c>
      <c r="G9084">
        <v>0.17624999999999999</v>
      </c>
      <c r="H9084">
        <v>0.23135</v>
      </c>
      <c r="I9084">
        <v>0.31624999999999998</v>
      </c>
      <c r="J9084">
        <v>0.97424999999999995</v>
      </c>
      <c r="K9084">
        <v>5.015E-2</v>
      </c>
      <c r="L9084">
        <v>0.86955000000000005</v>
      </c>
    </row>
    <row r="9085" spans="1:12" x14ac:dyDescent="0.3">
      <c r="A9085">
        <v>9084</v>
      </c>
      <c r="B9085">
        <v>0.90834999999999999</v>
      </c>
      <c r="C9085">
        <v>1.1050000000000001E-2</v>
      </c>
      <c r="D9085">
        <v>0.48945</v>
      </c>
      <c r="E9085">
        <v>4.4249999999999998E-2</v>
      </c>
      <c r="F9085">
        <v>0.62414999999999998</v>
      </c>
      <c r="G9085">
        <v>7.3649999999999993E-2</v>
      </c>
      <c r="H9085">
        <v>8.4650000000000003E-2</v>
      </c>
      <c r="I9085">
        <v>0.80705000000000005</v>
      </c>
      <c r="J9085">
        <v>0.88085000000000002</v>
      </c>
      <c r="K9085">
        <v>0.41685</v>
      </c>
      <c r="L9085">
        <v>2.1250000000000002E-2</v>
      </c>
    </row>
    <row r="9086" spans="1:12" x14ac:dyDescent="0.3">
      <c r="A9086">
        <v>9085</v>
      </c>
      <c r="B9086">
        <v>0.90844999999999998</v>
      </c>
      <c r="C9086">
        <v>0.84125000000000005</v>
      </c>
      <c r="D9086">
        <v>0.94694999999999996</v>
      </c>
      <c r="E9086">
        <v>0.75905</v>
      </c>
      <c r="F9086">
        <v>0.82894999999999996</v>
      </c>
      <c r="G9086">
        <v>8.4449999999999997E-2</v>
      </c>
      <c r="H9086">
        <v>0.60804999999999998</v>
      </c>
      <c r="I9086">
        <v>0.80174999999999996</v>
      </c>
      <c r="J9086">
        <v>0.65154999999999996</v>
      </c>
      <c r="K9086">
        <v>0.22125</v>
      </c>
      <c r="L9086">
        <v>0.99465000000000003</v>
      </c>
    </row>
    <row r="9087" spans="1:12" x14ac:dyDescent="0.3">
      <c r="A9087">
        <v>9086</v>
      </c>
      <c r="B9087">
        <v>0.90854999999999997</v>
      </c>
      <c r="C9087">
        <v>0.36745</v>
      </c>
      <c r="D9087">
        <v>0.73004999999999998</v>
      </c>
      <c r="E9087">
        <v>0.77615000000000001</v>
      </c>
      <c r="F9087">
        <v>0.79235</v>
      </c>
      <c r="G9087">
        <v>0.82584999999999997</v>
      </c>
      <c r="H9087">
        <v>0.68894999999999995</v>
      </c>
      <c r="I9087">
        <v>0.71694999999999998</v>
      </c>
      <c r="J9087">
        <v>0.20155000000000001</v>
      </c>
      <c r="K9087">
        <v>0.85945000000000005</v>
      </c>
      <c r="L9087">
        <v>1.1050000000000001E-2</v>
      </c>
    </row>
    <row r="9088" spans="1:12" x14ac:dyDescent="0.3">
      <c r="A9088">
        <v>9087</v>
      </c>
      <c r="B9088">
        <v>0.90864999999999996</v>
      </c>
      <c r="C9088">
        <v>1.345E-2</v>
      </c>
      <c r="D9088">
        <v>2.8549999999999999E-2</v>
      </c>
      <c r="E9088">
        <v>0.62275000000000003</v>
      </c>
      <c r="F9088">
        <v>0.99004999999999999</v>
      </c>
      <c r="G9088">
        <v>0.99285000000000001</v>
      </c>
      <c r="H9088">
        <v>0.14605000000000001</v>
      </c>
      <c r="I9088">
        <v>0.20005000000000001</v>
      </c>
      <c r="J9088">
        <v>0.55054999999999998</v>
      </c>
      <c r="K9088">
        <v>0.15604999999999999</v>
      </c>
      <c r="L9088">
        <v>0.60355000000000003</v>
      </c>
    </row>
    <row r="9089" spans="1:12" x14ac:dyDescent="0.3">
      <c r="A9089">
        <v>9088</v>
      </c>
      <c r="B9089">
        <v>0.90874999999999995</v>
      </c>
      <c r="C9089">
        <v>0.88495000000000001</v>
      </c>
      <c r="D9089">
        <v>0.36225000000000002</v>
      </c>
      <c r="E9089">
        <v>0.27305000000000001</v>
      </c>
      <c r="F9089">
        <v>0.47484999999999999</v>
      </c>
      <c r="G9089">
        <v>0.38995000000000002</v>
      </c>
      <c r="H9089">
        <v>0.16545000000000001</v>
      </c>
      <c r="I9089">
        <v>0.21274999999999999</v>
      </c>
      <c r="J9089">
        <v>0.86094999999999999</v>
      </c>
      <c r="K9089">
        <v>0.45445000000000002</v>
      </c>
      <c r="L9089">
        <v>0.61865000000000003</v>
      </c>
    </row>
    <row r="9090" spans="1:12" x14ac:dyDescent="0.3">
      <c r="A9090">
        <v>9089</v>
      </c>
      <c r="B9090">
        <v>0.90885000000000005</v>
      </c>
      <c r="C9090">
        <v>0.95955000000000001</v>
      </c>
      <c r="D9090">
        <v>0.89915</v>
      </c>
      <c r="E9090">
        <v>0.65244999999999997</v>
      </c>
      <c r="F9090">
        <v>0.67025000000000001</v>
      </c>
      <c r="G9090">
        <v>4.45E-3</v>
      </c>
      <c r="H9090">
        <v>0.85914999999999997</v>
      </c>
      <c r="I9090">
        <v>0.67845</v>
      </c>
      <c r="J9090">
        <v>0.83984999999999999</v>
      </c>
      <c r="K9090">
        <v>5.0750000000000003E-2</v>
      </c>
      <c r="L9090">
        <v>0.82645000000000002</v>
      </c>
    </row>
    <row r="9091" spans="1:12" x14ac:dyDescent="0.3">
      <c r="A9091">
        <v>9090</v>
      </c>
      <c r="B9091">
        <v>0.90895000000000004</v>
      </c>
      <c r="C9091">
        <v>1.4149999999999999E-2</v>
      </c>
      <c r="D9091">
        <v>0.17915</v>
      </c>
      <c r="E9091">
        <v>3.4049999999999997E-2</v>
      </c>
      <c r="F9091">
        <v>0.53815000000000002</v>
      </c>
      <c r="G9091">
        <v>0.82045000000000001</v>
      </c>
      <c r="H9091">
        <v>0.27834999999999999</v>
      </c>
      <c r="I9091">
        <v>2.3349999999999999E-2</v>
      </c>
      <c r="J9091">
        <v>6.0749999999999998E-2</v>
      </c>
      <c r="K9091">
        <v>0.50614999999999999</v>
      </c>
      <c r="L9091">
        <v>0.13514999999999999</v>
      </c>
    </row>
    <row r="9092" spans="1:12" x14ac:dyDescent="0.3">
      <c r="A9092">
        <v>9091</v>
      </c>
      <c r="B9092">
        <v>0.90905000000000002</v>
      </c>
      <c r="C9092">
        <v>0.53315000000000001</v>
      </c>
      <c r="D9092">
        <v>0.64875000000000005</v>
      </c>
      <c r="E9092">
        <v>0.49545</v>
      </c>
      <c r="F9092">
        <v>0.13514999999999999</v>
      </c>
      <c r="G9092">
        <v>0.16064999999999999</v>
      </c>
      <c r="H9092">
        <v>0.67595000000000005</v>
      </c>
      <c r="I9092">
        <v>0.85294999999999999</v>
      </c>
      <c r="J9092">
        <v>0.44714999999999999</v>
      </c>
      <c r="K9092">
        <v>0.75795000000000001</v>
      </c>
      <c r="L9092">
        <v>0.63785000000000003</v>
      </c>
    </row>
    <row r="9093" spans="1:12" x14ac:dyDescent="0.3">
      <c r="A9093">
        <v>9092</v>
      </c>
      <c r="B9093">
        <v>0.90915000000000001</v>
      </c>
      <c r="C9093">
        <v>0.88405</v>
      </c>
      <c r="D9093">
        <v>0.26284999999999997</v>
      </c>
      <c r="E9093">
        <v>0.22434999999999999</v>
      </c>
      <c r="F9093">
        <v>0.33955000000000002</v>
      </c>
      <c r="G9093">
        <v>0.83474999999999999</v>
      </c>
      <c r="H9093">
        <v>0.90444999999999998</v>
      </c>
      <c r="I9093">
        <v>0.51134999999999997</v>
      </c>
      <c r="J9093">
        <v>0.25595000000000001</v>
      </c>
      <c r="K9093">
        <v>0.78915000000000002</v>
      </c>
      <c r="L9093">
        <v>4.2250000000000003E-2</v>
      </c>
    </row>
    <row r="9094" spans="1:12" x14ac:dyDescent="0.3">
      <c r="A9094">
        <v>9093</v>
      </c>
      <c r="B9094">
        <v>0.90925</v>
      </c>
      <c r="C9094">
        <v>0.42714999999999997</v>
      </c>
      <c r="D9094">
        <v>0.60324999999999995</v>
      </c>
      <c r="E9094">
        <v>0.65044999999999997</v>
      </c>
      <c r="F9094">
        <v>0.10525</v>
      </c>
      <c r="G9094">
        <v>0.64134999999999998</v>
      </c>
      <c r="H9094">
        <v>0.62155000000000005</v>
      </c>
      <c r="I9094">
        <v>8.0549999999999997E-2</v>
      </c>
      <c r="J9094">
        <v>8.2849999999999993E-2</v>
      </c>
      <c r="K9094">
        <v>0.99744999999999995</v>
      </c>
      <c r="L9094">
        <v>0.83414999999999995</v>
      </c>
    </row>
    <row r="9095" spans="1:12" x14ac:dyDescent="0.3">
      <c r="A9095">
        <v>9094</v>
      </c>
      <c r="B9095">
        <v>0.90934999999999999</v>
      </c>
      <c r="C9095">
        <v>0.52854999999999996</v>
      </c>
      <c r="D9095">
        <v>0.74285000000000001</v>
      </c>
      <c r="E9095">
        <v>0.33245000000000002</v>
      </c>
      <c r="F9095">
        <v>0.97585</v>
      </c>
      <c r="G9095">
        <v>0.90244999999999997</v>
      </c>
      <c r="H9095">
        <v>0.16164999999999999</v>
      </c>
      <c r="I9095">
        <v>0.96645000000000003</v>
      </c>
      <c r="J9095">
        <v>0.69115000000000004</v>
      </c>
      <c r="K9095">
        <v>0.31995000000000001</v>
      </c>
      <c r="L9095">
        <v>0.88885000000000003</v>
      </c>
    </row>
    <row r="9096" spans="1:12" x14ac:dyDescent="0.3">
      <c r="A9096">
        <v>9095</v>
      </c>
      <c r="B9096">
        <v>0.90944999999999998</v>
      </c>
      <c r="C9096">
        <v>0.78854999999999997</v>
      </c>
      <c r="D9096">
        <v>0.57915000000000005</v>
      </c>
      <c r="E9096">
        <v>0.11855</v>
      </c>
      <c r="F9096">
        <v>0.76234999999999997</v>
      </c>
      <c r="G9096">
        <v>0.95935000000000004</v>
      </c>
      <c r="H9096">
        <v>0.44305</v>
      </c>
      <c r="I9096">
        <v>5.0499999999999998E-3</v>
      </c>
      <c r="J9096">
        <v>0.41254999999999997</v>
      </c>
      <c r="K9096">
        <v>0.87644999999999995</v>
      </c>
      <c r="L9096">
        <v>0.99055000000000004</v>
      </c>
    </row>
    <row r="9097" spans="1:12" x14ac:dyDescent="0.3">
      <c r="A9097">
        <v>9096</v>
      </c>
      <c r="B9097">
        <v>0.90954999999999997</v>
      </c>
      <c r="C9097">
        <v>0.63085000000000002</v>
      </c>
      <c r="D9097">
        <v>1.155E-2</v>
      </c>
      <c r="E9097">
        <v>0.44635000000000002</v>
      </c>
      <c r="F9097">
        <v>0.51424999999999998</v>
      </c>
      <c r="G9097">
        <v>0.66874999999999996</v>
      </c>
      <c r="H9097">
        <v>0.57745000000000002</v>
      </c>
      <c r="I9097">
        <v>0.41354999999999997</v>
      </c>
      <c r="J9097">
        <v>0.89744999999999997</v>
      </c>
      <c r="K9097">
        <v>0.50624999999999998</v>
      </c>
      <c r="L9097">
        <v>0.25004999999999999</v>
      </c>
    </row>
    <row r="9098" spans="1:12" x14ac:dyDescent="0.3">
      <c r="A9098">
        <v>9097</v>
      </c>
      <c r="B9098">
        <v>0.90964999999999996</v>
      </c>
      <c r="C9098">
        <v>0.96594999999999998</v>
      </c>
      <c r="D9098">
        <v>0.19084999999999999</v>
      </c>
      <c r="E9098">
        <v>0.84424999999999994</v>
      </c>
      <c r="F9098">
        <v>0.32684999999999997</v>
      </c>
      <c r="G9098">
        <v>0.41294999999999998</v>
      </c>
      <c r="H9098">
        <v>3.1850000000000003E-2</v>
      </c>
      <c r="I9098">
        <v>0.93935000000000002</v>
      </c>
      <c r="J9098">
        <v>0.80894999999999995</v>
      </c>
      <c r="K9098">
        <v>0.41894999999999999</v>
      </c>
      <c r="L9098">
        <v>0.47894999999999999</v>
      </c>
    </row>
    <row r="9099" spans="1:12" x14ac:dyDescent="0.3">
      <c r="A9099">
        <v>9098</v>
      </c>
      <c r="B9099">
        <v>0.90974999999999995</v>
      </c>
      <c r="C9099">
        <v>0.14745</v>
      </c>
      <c r="D9099">
        <v>0.47325</v>
      </c>
      <c r="E9099">
        <v>0.93664999999999998</v>
      </c>
      <c r="F9099">
        <v>9.715E-2</v>
      </c>
      <c r="G9099">
        <v>0.13385</v>
      </c>
      <c r="H9099">
        <v>0.46605000000000002</v>
      </c>
      <c r="I9099">
        <v>0.71004999999999996</v>
      </c>
      <c r="J9099">
        <v>0.15604999999999999</v>
      </c>
      <c r="K9099">
        <v>0.38324999999999998</v>
      </c>
      <c r="L9099">
        <v>0.40565000000000001</v>
      </c>
    </row>
    <row r="9100" spans="1:12" x14ac:dyDescent="0.3">
      <c r="A9100">
        <v>9099</v>
      </c>
      <c r="B9100">
        <v>0.90985000000000005</v>
      </c>
      <c r="C9100">
        <v>0.11675000000000001</v>
      </c>
      <c r="D9100">
        <v>0.91244999999999998</v>
      </c>
      <c r="E9100">
        <v>0.70425000000000004</v>
      </c>
      <c r="F9100">
        <v>0.93394999999999995</v>
      </c>
      <c r="G9100">
        <v>0.75724999999999998</v>
      </c>
      <c r="H9100">
        <v>0.36464999999999997</v>
      </c>
      <c r="I9100">
        <v>3.1550000000000002E-2</v>
      </c>
      <c r="J9100">
        <v>0.63014999999999999</v>
      </c>
      <c r="K9100">
        <v>0.63854999999999995</v>
      </c>
      <c r="L9100">
        <v>0.43764999999999998</v>
      </c>
    </row>
    <row r="9101" spans="1:12" x14ac:dyDescent="0.3">
      <c r="A9101">
        <v>9100</v>
      </c>
      <c r="B9101">
        <v>0.90995000000000004</v>
      </c>
      <c r="C9101">
        <v>0.33634999999999998</v>
      </c>
      <c r="D9101">
        <v>0.64095000000000002</v>
      </c>
      <c r="E9101">
        <v>0.29135</v>
      </c>
      <c r="F9101">
        <v>0.79615000000000002</v>
      </c>
      <c r="G9101">
        <v>0.82855000000000001</v>
      </c>
      <c r="H9101">
        <v>0.68764999999999998</v>
      </c>
      <c r="I9101">
        <v>0.27215</v>
      </c>
      <c r="J9101">
        <v>0.39384999999999998</v>
      </c>
      <c r="K9101">
        <v>0.59845000000000004</v>
      </c>
      <c r="L9101">
        <v>0.47704999999999997</v>
      </c>
    </row>
    <row r="9102" spans="1:12" x14ac:dyDescent="0.3">
      <c r="A9102">
        <v>9101</v>
      </c>
      <c r="B9102">
        <v>0.91005000000000003</v>
      </c>
      <c r="C9102">
        <v>0.43045</v>
      </c>
      <c r="D9102">
        <v>0.58645000000000003</v>
      </c>
      <c r="E9102">
        <v>1.5650000000000001E-2</v>
      </c>
      <c r="F9102">
        <v>0.46615000000000001</v>
      </c>
      <c r="G9102">
        <v>0.92995000000000005</v>
      </c>
      <c r="H9102">
        <v>0.81674999999999998</v>
      </c>
      <c r="I9102">
        <v>0.87465000000000004</v>
      </c>
      <c r="J9102">
        <v>0.62795000000000001</v>
      </c>
      <c r="K9102">
        <v>0.78174999999999994</v>
      </c>
      <c r="L9102">
        <v>0.35044999999999998</v>
      </c>
    </row>
    <row r="9103" spans="1:12" x14ac:dyDescent="0.3">
      <c r="A9103">
        <v>9102</v>
      </c>
      <c r="B9103">
        <v>0.91015000000000001</v>
      </c>
      <c r="C9103">
        <v>0.82994999999999997</v>
      </c>
      <c r="D9103">
        <v>0.45145000000000002</v>
      </c>
      <c r="E9103">
        <v>0.57755000000000001</v>
      </c>
      <c r="F9103">
        <v>0.46265000000000001</v>
      </c>
      <c r="G9103">
        <v>0.71784999999999999</v>
      </c>
      <c r="H9103">
        <v>0.70425000000000004</v>
      </c>
      <c r="I9103">
        <v>0.44245000000000001</v>
      </c>
      <c r="J9103">
        <v>0.66635</v>
      </c>
      <c r="K9103">
        <v>0.59494999999999998</v>
      </c>
      <c r="L9103">
        <v>0.25295000000000001</v>
      </c>
    </row>
    <row r="9104" spans="1:12" x14ac:dyDescent="0.3">
      <c r="A9104">
        <v>9103</v>
      </c>
      <c r="B9104">
        <v>0.91025</v>
      </c>
      <c r="C9104">
        <v>0.67635000000000001</v>
      </c>
      <c r="D9104">
        <v>0.86614999999999998</v>
      </c>
      <c r="E9104">
        <v>0.45924999999999999</v>
      </c>
      <c r="F9104">
        <v>0.12195</v>
      </c>
      <c r="G9104">
        <v>0.46265000000000001</v>
      </c>
      <c r="H9104">
        <v>0.76044999999999996</v>
      </c>
      <c r="I9104">
        <v>0.76124999999999998</v>
      </c>
      <c r="J9104">
        <v>0.96214999999999995</v>
      </c>
      <c r="K9104">
        <v>0.37504999999999999</v>
      </c>
      <c r="L9104">
        <v>0.40125</v>
      </c>
    </row>
    <row r="9105" spans="1:12" x14ac:dyDescent="0.3">
      <c r="A9105">
        <v>9104</v>
      </c>
      <c r="B9105">
        <v>0.91034999999999999</v>
      </c>
      <c r="C9105">
        <v>0.23094999999999999</v>
      </c>
      <c r="D9105">
        <v>9.6500000000000006E-3</v>
      </c>
      <c r="E9105">
        <v>2.2849999999999999E-2</v>
      </c>
      <c r="F9105">
        <v>0.49535000000000001</v>
      </c>
      <c r="G9105">
        <v>0.44024999999999997</v>
      </c>
      <c r="H9105">
        <v>0.36115000000000003</v>
      </c>
      <c r="I9105">
        <v>0.87765000000000004</v>
      </c>
      <c r="J9105">
        <v>0.36675000000000002</v>
      </c>
      <c r="K9105">
        <v>0.38174999999999998</v>
      </c>
      <c r="L9105">
        <v>0.14605000000000001</v>
      </c>
    </row>
    <row r="9106" spans="1:12" x14ac:dyDescent="0.3">
      <c r="A9106">
        <v>9105</v>
      </c>
      <c r="B9106">
        <v>0.91044999999999998</v>
      </c>
      <c r="C9106">
        <v>0.43445</v>
      </c>
      <c r="D9106">
        <v>0.52934999999999999</v>
      </c>
      <c r="E9106">
        <v>0.38545000000000001</v>
      </c>
      <c r="F9106">
        <v>0.34615000000000001</v>
      </c>
      <c r="G9106">
        <v>0.84524999999999995</v>
      </c>
      <c r="H9106">
        <v>0.39574999999999999</v>
      </c>
      <c r="I9106">
        <v>0.95894999999999997</v>
      </c>
      <c r="J9106">
        <v>0.46394999999999997</v>
      </c>
      <c r="K9106">
        <v>0.57225000000000004</v>
      </c>
      <c r="L9106">
        <v>0.90015000000000001</v>
      </c>
    </row>
    <row r="9107" spans="1:12" x14ac:dyDescent="0.3">
      <c r="A9107">
        <v>9106</v>
      </c>
      <c r="B9107">
        <v>0.91054999999999997</v>
      </c>
      <c r="C9107">
        <v>0.38555</v>
      </c>
      <c r="D9107">
        <v>0.46494999999999997</v>
      </c>
      <c r="E9107">
        <v>0.42795</v>
      </c>
      <c r="F9107">
        <v>0.35454999999999998</v>
      </c>
      <c r="G9107">
        <v>6.8949999999999997E-2</v>
      </c>
      <c r="H9107">
        <v>0.17155000000000001</v>
      </c>
      <c r="I9107">
        <v>0.58875</v>
      </c>
      <c r="J9107">
        <v>0.65215000000000001</v>
      </c>
      <c r="K9107">
        <v>0.37635000000000002</v>
      </c>
      <c r="L9107">
        <v>0.19714999999999999</v>
      </c>
    </row>
    <row r="9108" spans="1:12" x14ac:dyDescent="0.3">
      <c r="A9108">
        <v>9107</v>
      </c>
      <c r="B9108">
        <v>0.91064999999999996</v>
      </c>
      <c r="C9108">
        <v>0.87665000000000004</v>
      </c>
      <c r="D9108">
        <v>2.3500000000000001E-3</v>
      </c>
      <c r="E9108">
        <v>0.85904999999999998</v>
      </c>
      <c r="F9108">
        <v>0.21024999999999999</v>
      </c>
      <c r="G9108">
        <v>0.94464999999999999</v>
      </c>
      <c r="H9108">
        <v>0.14495</v>
      </c>
      <c r="I9108">
        <v>0.34105000000000002</v>
      </c>
      <c r="J9108">
        <v>0.65874999999999995</v>
      </c>
      <c r="K9108">
        <v>2.8150000000000001E-2</v>
      </c>
      <c r="L9108">
        <v>0.69555</v>
      </c>
    </row>
    <row r="9109" spans="1:12" x14ac:dyDescent="0.3">
      <c r="A9109">
        <v>9108</v>
      </c>
      <c r="B9109">
        <v>0.91074999999999995</v>
      </c>
      <c r="C9109">
        <v>0.66674999999999995</v>
      </c>
      <c r="D9109">
        <v>0.46365000000000001</v>
      </c>
      <c r="E9109">
        <v>0.12884999999999999</v>
      </c>
      <c r="F9109">
        <v>0.57504999999999995</v>
      </c>
      <c r="G9109">
        <v>0.38635000000000003</v>
      </c>
      <c r="H9109">
        <v>0.20085</v>
      </c>
      <c r="I9109">
        <v>5.0049999999999997E-2</v>
      </c>
      <c r="J9109">
        <v>0.25835000000000002</v>
      </c>
      <c r="K9109">
        <v>0.67095000000000005</v>
      </c>
      <c r="L9109">
        <v>0.68405000000000005</v>
      </c>
    </row>
    <row r="9110" spans="1:12" x14ac:dyDescent="0.3">
      <c r="A9110">
        <v>9109</v>
      </c>
      <c r="B9110">
        <v>0.91085000000000005</v>
      </c>
      <c r="C9110">
        <v>0.14815</v>
      </c>
      <c r="D9110">
        <v>0.50965000000000005</v>
      </c>
      <c r="E9110">
        <v>0.19025</v>
      </c>
      <c r="F9110">
        <v>0.59314999999999996</v>
      </c>
      <c r="G9110">
        <v>0.29604999999999998</v>
      </c>
      <c r="H9110">
        <v>0.27965000000000001</v>
      </c>
      <c r="I9110">
        <v>0.58015000000000005</v>
      </c>
      <c r="J9110">
        <v>0.70484999999999998</v>
      </c>
      <c r="K9110">
        <v>0.10645</v>
      </c>
      <c r="L9110">
        <v>0.41844999999999999</v>
      </c>
    </row>
    <row r="9111" spans="1:12" x14ac:dyDescent="0.3">
      <c r="A9111">
        <v>9110</v>
      </c>
      <c r="B9111">
        <v>0.91095000000000004</v>
      </c>
      <c r="C9111">
        <v>0.42394999999999999</v>
      </c>
      <c r="D9111">
        <v>0.25774999999999998</v>
      </c>
      <c r="E9111">
        <v>0.55725000000000002</v>
      </c>
      <c r="F9111">
        <v>1.585E-2</v>
      </c>
      <c r="G9111">
        <v>0.18315000000000001</v>
      </c>
      <c r="H9111">
        <v>0.47715000000000002</v>
      </c>
      <c r="I9111">
        <v>0.65854999999999997</v>
      </c>
      <c r="J9111">
        <v>0.81194999999999995</v>
      </c>
      <c r="K9111">
        <v>0.42025000000000001</v>
      </c>
      <c r="L9111">
        <v>0.57625000000000004</v>
      </c>
    </row>
    <row r="9112" spans="1:12" x14ac:dyDescent="0.3">
      <c r="A9112">
        <v>9111</v>
      </c>
      <c r="B9112">
        <v>0.91105000000000003</v>
      </c>
      <c r="C9112">
        <v>8.455E-2</v>
      </c>
      <c r="D9112">
        <v>0.42675000000000002</v>
      </c>
      <c r="E9112">
        <v>0.72035000000000005</v>
      </c>
      <c r="F9112">
        <v>0.58674999999999999</v>
      </c>
      <c r="G9112">
        <v>0.86294999999999999</v>
      </c>
      <c r="H9112">
        <v>0.39624999999999999</v>
      </c>
      <c r="I9112">
        <v>0.38305</v>
      </c>
      <c r="J9112">
        <v>0.44274999999999998</v>
      </c>
      <c r="K9112">
        <v>0.70025000000000004</v>
      </c>
      <c r="L9112">
        <v>0.82355</v>
      </c>
    </row>
    <row r="9113" spans="1:12" x14ac:dyDescent="0.3">
      <c r="A9113">
        <v>9112</v>
      </c>
      <c r="B9113">
        <v>0.91115000000000002</v>
      </c>
      <c r="C9113">
        <v>0.63365000000000005</v>
      </c>
      <c r="D9113">
        <v>0.85145000000000004</v>
      </c>
      <c r="E9113">
        <v>0.58804999999999996</v>
      </c>
      <c r="F9113">
        <v>0.43375000000000002</v>
      </c>
      <c r="G9113">
        <v>6.4999999999999997E-4</v>
      </c>
      <c r="H9113">
        <v>0.19225</v>
      </c>
      <c r="I9113">
        <v>0.46465000000000001</v>
      </c>
      <c r="J9113">
        <v>7.7499999999999999E-3</v>
      </c>
      <c r="K9113">
        <v>0.44914999999999999</v>
      </c>
      <c r="L9113">
        <v>4.6350000000000002E-2</v>
      </c>
    </row>
    <row r="9114" spans="1:12" x14ac:dyDescent="0.3">
      <c r="A9114">
        <v>9113</v>
      </c>
      <c r="B9114">
        <v>0.91125</v>
      </c>
      <c r="C9114">
        <v>0.48654999999999998</v>
      </c>
      <c r="D9114">
        <v>0.54605000000000004</v>
      </c>
      <c r="E9114">
        <v>0.35415000000000002</v>
      </c>
      <c r="F9114">
        <v>0.89685000000000004</v>
      </c>
      <c r="G9114">
        <v>0.31314999999999998</v>
      </c>
      <c r="H9114">
        <v>0.36154999999999998</v>
      </c>
      <c r="I9114">
        <v>0.34594999999999998</v>
      </c>
      <c r="J9114">
        <v>0.56835000000000002</v>
      </c>
      <c r="K9114">
        <v>0.80164999999999997</v>
      </c>
      <c r="L9114">
        <v>0.17765</v>
      </c>
    </row>
    <row r="9115" spans="1:12" x14ac:dyDescent="0.3">
      <c r="A9115">
        <v>9114</v>
      </c>
      <c r="B9115">
        <v>0.91134999999999999</v>
      </c>
      <c r="C9115">
        <v>0.63775000000000004</v>
      </c>
      <c r="D9115">
        <v>0.98634999999999995</v>
      </c>
      <c r="E9115">
        <v>0.61895</v>
      </c>
      <c r="F9115">
        <v>0.74365000000000003</v>
      </c>
      <c r="G9115">
        <v>0.60885</v>
      </c>
      <c r="H9115">
        <v>0.86895</v>
      </c>
      <c r="I9115">
        <v>0.21404999999999999</v>
      </c>
      <c r="J9115">
        <v>0.67695000000000005</v>
      </c>
      <c r="K9115">
        <v>3.295E-2</v>
      </c>
      <c r="L9115">
        <v>4.7750000000000001E-2</v>
      </c>
    </row>
    <row r="9116" spans="1:12" x14ac:dyDescent="0.3">
      <c r="A9116">
        <v>9115</v>
      </c>
      <c r="B9116">
        <v>0.91144999999999998</v>
      </c>
      <c r="C9116">
        <v>0.23064999999999999</v>
      </c>
      <c r="D9116">
        <v>0.31054999999999999</v>
      </c>
      <c r="E9116">
        <v>0.20135</v>
      </c>
      <c r="F9116">
        <v>8.6050000000000001E-2</v>
      </c>
      <c r="G9116">
        <v>0.65674999999999994</v>
      </c>
      <c r="H9116">
        <v>0.59975000000000001</v>
      </c>
      <c r="I9116">
        <v>0.69564999999999999</v>
      </c>
      <c r="J9116">
        <v>0.25395000000000001</v>
      </c>
      <c r="K9116">
        <v>0.36764999999999998</v>
      </c>
      <c r="L9116">
        <v>0.63614999999999999</v>
      </c>
    </row>
    <row r="9117" spans="1:12" x14ac:dyDescent="0.3">
      <c r="A9117">
        <v>9116</v>
      </c>
      <c r="B9117">
        <v>0.91154999999999997</v>
      </c>
      <c r="C9117">
        <v>0.93394999999999995</v>
      </c>
      <c r="D9117">
        <v>4.3749999999999997E-2</v>
      </c>
      <c r="E9117">
        <v>0.49954999999999999</v>
      </c>
      <c r="F9117">
        <v>2.7949999999999999E-2</v>
      </c>
      <c r="G9117">
        <v>0.73694999999999999</v>
      </c>
      <c r="H9117">
        <v>0.21145</v>
      </c>
      <c r="I9117">
        <v>0.47044999999999998</v>
      </c>
      <c r="J9117">
        <v>0.60965000000000003</v>
      </c>
      <c r="K9117">
        <v>0.67805000000000004</v>
      </c>
      <c r="L9117">
        <v>0.46165</v>
      </c>
    </row>
    <row r="9118" spans="1:12" x14ac:dyDescent="0.3">
      <c r="A9118">
        <v>9117</v>
      </c>
      <c r="B9118">
        <v>0.91164999999999996</v>
      </c>
      <c r="C9118">
        <v>0.69545000000000001</v>
      </c>
      <c r="D9118">
        <v>0.20574999999999999</v>
      </c>
      <c r="E9118">
        <v>0.46134999999999998</v>
      </c>
      <c r="F9118">
        <v>0.46975</v>
      </c>
      <c r="G9118">
        <v>0.84494999999999998</v>
      </c>
      <c r="H9118">
        <v>0.26555000000000001</v>
      </c>
      <c r="I9118">
        <v>0.66644999999999999</v>
      </c>
      <c r="J9118">
        <v>0.26934999999999998</v>
      </c>
      <c r="K9118">
        <v>0.94694999999999996</v>
      </c>
      <c r="L9118">
        <v>0.32435000000000003</v>
      </c>
    </row>
    <row r="9119" spans="1:12" x14ac:dyDescent="0.3">
      <c r="A9119">
        <v>9118</v>
      </c>
      <c r="B9119">
        <v>0.91174999999999995</v>
      </c>
      <c r="C9119">
        <v>0.60045000000000004</v>
      </c>
      <c r="D9119">
        <v>3.8500000000000001E-3</v>
      </c>
      <c r="E9119">
        <v>0.83614999999999995</v>
      </c>
      <c r="F9119">
        <v>0.76544999999999996</v>
      </c>
      <c r="G9119">
        <v>0.64654999999999996</v>
      </c>
      <c r="H9119">
        <v>0.43995000000000001</v>
      </c>
      <c r="I9119">
        <v>1.25E-3</v>
      </c>
      <c r="J9119">
        <v>0.83225000000000005</v>
      </c>
      <c r="K9119">
        <v>1.8749999999999999E-2</v>
      </c>
      <c r="L9119">
        <v>0.69725000000000004</v>
      </c>
    </row>
    <row r="9120" spans="1:12" x14ac:dyDescent="0.3">
      <c r="A9120">
        <v>9119</v>
      </c>
      <c r="B9120">
        <v>0.91185000000000005</v>
      </c>
      <c r="C9120">
        <v>0.83494999999999997</v>
      </c>
      <c r="D9120">
        <v>0.54174999999999995</v>
      </c>
      <c r="E9120">
        <v>0.97114999999999996</v>
      </c>
      <c r="F9120">
        <v>0.62055000000000005</v>
      </c>
      <c r="G9120">
        <v>0.32915</v>
      </c>
      <c r="H9120">
        <v>0.14074999999999999</v>
      </c>
      <c r="I9120">
        <v>0.43354999999999999</v>
      </c>
      <c r="J9120">
        <v>0.71365000000000001</v>
      </c>
      <c r="K9120">
        <v>0.46534999999999999</v>
      </c>
      <c r="L9120">
        <v>0.47554999999999997</v>
      </c>
    </row>
    <row r="9121" spans="1:12" x14ac:dyDescent="0.3">
      <c r="A9121">
        <v>9120</v>
      </c>
      <c r="B9121">
        <v>0.91195000000000004</v>
      </c>
      <c r="C9121">
        <v>0.36795</v>
      </c>
      <c r="D9121">
        <v>0.96325000000000005</v>
      </c>
      <c r="E9121">
        <v>0.87965000000000004</v>
      </c>
      <c r="F9121">
        <v>0.28475</v>
      </c>
      <c r="G9121">
        <v>0.85185</v>
      </c>
      <c r="H9121">
        <v>0.42675000000000002</v>
      </c>
      <c r="I9121">
        <v>0.93374999999999997</v>
      </c>
      <c r="J9121">
        <v>0.47405000000000003</v>
      </c>
      <c r="K9121">
        <v>0.50505</v>
      </c>
      <c r="L9121">
        <v>0.73165000000000002</v>
      </c>
    </row>
    <row r="9122" spans="1:12" x14ac:dyDescent="0.3">
      <c r="A9122">
        <v>9121</v>
      </c>
      <c r="B9122">
        <v>0.91205000000000003</v>
      </c>
      <c r="C9122">
        <v>4.5150000000000003E-2</v>
      </c>
      <c r="D9122">
        <v>0.71225000000000005</v>
      </c>
      <c r="E9122">
        <v>0.83845000000000003</v>
      </c>
      <c r="F9122">
        <v>0.57355</v>
      </c>
      <c r="G9122">
        <v>0.74834999999999996</v>
      </c>
      <c r="H9122">
        <v>0.58674999999999999</v>
      </c>
      <c r="I9122">
        <v>0.88805000000000001</v>
      </c>
      <c r="J9122">
        <v>0.96884999999999999</v>
      </c>
      <c r="K9122">
        <v>0.63055000000000005</v>
      </c>
      <c r="L9122">
        <v>0.69564999999999999</v>
      </c>
    </row>
    <row r="9123" spans="1:12" x14ac:dyDescent="0.3">
      <c r="A9123">
        <v>9122</v>
      </c>
      <c r="B9123">
        <v>0.91215000000000002</v>
      </c>
      <c r="C9123">
        <v>1.6250000000000001E-2</v>
      </c>
      <c r="D9123">
        <v>0.26765</v>
      </c>
      <c r="E9123">
        <v>0.75805</v>
      </c>
      <c r="F9123">
        <v>0.39034999999999997</v>
      </c>
      <c r="G9123">
        <v>0.60035000000000005</v>
      </c>
      <c r="H9123">
        <v>0.44835000000000003</v>
      </c>
      <c r="I9123">
        <v>0.21984999999999999</v>
      </c>
      <c r="J9123">
        <v>0.85924999999999996</v>
      </c>
      <c r="K9123">
        <v>0.64354999999999996</v>
      </c>
      <c r="L9123">
        <v>0.60104999999999997</v>
      </c>
    </row>
    <row r="9124" spans="1:12" x14ac:dyDescent="0.3">
      <c r="A9124">
        <v>9123</v>
      </c>
      <c r="B9124">
        <v>0.91225000000000001</v>
      </c>
      <c r="C9124">
        <v>0.71855000000000002</v>
      </c>
      <c r="D9124">
        <v>0.11785</v>
      </c>
      <c r="E9124">
        <v>0.31555</v>
      </c>
      <c r="F9124">
        <v>0.84055000000000002</v>
      </c>
      <c r="G9124">
        <v>0.90354999999999996</v>
      </c>
      <c r="H9124">
        <v>9.085E-2</v>
      </c>
      <c r="I9124">
        <v>2.1950000000000001E-2</v>
      </c>
      <c r="J9124">
        <v>0.18604999999999999</v>
      </c>
      <c r="K9124">
        <v>0.70404999999999995</v>
      </c>
      <c r="L9124">
        <v>0.55345</v>
      </c>
    </row>
    <row r="9125" spans="1:12" x14ac:dyDescent="0.3">
      <c r="A9125">
        <v>9124</v>
      </c>
      <c r="B9125">
        <v>0.91234999999999999</v>
      </c>
      <c r="C9125">
        <v>0.16514999999999999</v>
      </c>
      <c r="D9125">
        <v>0.33965000000000001</v>
      </c>
      <c r="E9125">
        <v>5.1150000000000001E-2</v>
      </c>
      <c r="F9125">
        <v>0.77575000000000005</v>
      </c>
      <c r="G9125">
        <v>0.47635</v>
      </c>
      <c r="H9125">
        <v>0.70655000000000001</v>
      </c>
      <c r="I9125">
        <v>0.94825000000000004</v>
      </c>
      <c r="J9125">
        <v>0.44705</v>
      </c>
      <c r="K9125">
        <v>0.61804999999999999</v>
      </c>
      <c r="L9125">
        <v>0.61565000000000003</v>
      </c>
    </row>
    <row r="9126" spans="1:12" x14ac:dyDescent="0.3">
      <c r="A9126">
        <v>9125</v>
      </c>
      <c r="B9126">
        <v>0.91244999999999998</v>
      </c>
      <c r="C9126">
        <v>0.80694999999999995</v>
      </c>
      <c r="D9126">
        <v>0.77815000000000001</v>
      </c>
      <c r="E9126">
        <v>0.13345000000000001</v>
      </c>
      <c r="F9126">
        <v>0.65275000000000005</v>
      </c>
      <c r="G9126">
        <v>0.70794999999999997</v>
      </c>
      <c r="H9126">
        <v>0.63175000000000003</v>
      </c>
      <c r="I9126">
        <v>0.60535000000000005</v>
      </c>
      <c r="J9126">
        <v>0.19714999999999999</v>
      </c>
      <c r="K9126">
        <v>9.7949999999999995E-2</v>
      </c>
      <c r="L9126">
        <v>0.31135000000000002</v>
      </c>
    </row>
    <row r="9127" spans="1:12" x14ac:dyDescent="0.3">
      <c r="A9127">
        <v>9126</v>
      </c>
      <c r="B9127">
        <v>0.91254999999999997</v>
      </c>
      <c r="C9127">
        <v>0.56115000000000004</v>
      </c>
      <c r="D9127">
        <v>0.84045000000000003</v>
      </c>
      <c r="E9127">
        <v>0.87475000000000003</v>
      </c>
      <c r="F9127">
        <v>0.28744999999999998</v>
      </c>
      <c r="G9127">
        <v>0.75934999999999997</v>
      </c>
      <c r="H9127">
        <v>0.39384999999999998</v>
      </c>
      <c r="I9127">
        <v>0.47534999999999999</v>
      </c>
      <c r="J9127">
        <v>0.15554999999999999</v>
      </c>
      <c r="K9127">
        <v>0.13405</v>
      </c>
      <c r="L9127">
        <v>0.45434999999999998</v>
      </c>
    </row>
    <row r="9128" spans="1:12" x14ac:dyDescent="0.3">
      <c r="A9128">
        <v>9127</v>
      </c>
      <c r="B9128">
        <v>0.91264999999999996</v>
      </c>
      <c r="C9128">
        <v>0.88014999999999999</v>
      </c>
      <c r="D9128">
        <v>0.96994999999999998</v>
      </c>
      <c r="E9128">
        <v>0.62104999999999999</v>
      </c>
      <c r="F9128">
        <v>0.16064999999999999</v>
      </c>
      <c r="G9128">
        <v>0.14555000000000001</v>
      </c>
      <c r="H9128">
        <v>0.58304999999999996</v>
      </c>
      <c r="I9128">
        <v>0.16535</v>
      </c>
      <c r="J9128">
        <v>2.8500000000000001E-3</v>
      </c>
      <c r="K9128">
        <v>0.27265</v>
      </c>
      <c r="L9128">
        <v>0.50544999999999995</v>
      </c>
    </row>
    <row r="9129" spans="1:12" x14ac:dyDescent="0.3">
      <c r="A9129">
        <v>9128</v>
      </c>
      <c r="B9129">
        <v>0.91274999999999995</v>
      </c>
      <c r="C9129">
        <v>0.87855000000000005</v>
      </c>
      <c r="D9129">
        <v>0.10295</v>
      </c>
      <c r="E9129">
        <v>0.13105</v>
      </c>
      <c r="F9129">
        <v>0.36425000000000002</v>
      </c>
      <c r="G9129">
        <v>0.92215000000000003</v>
      </c>
      <c r="H9129">
        <v>0.66425000000000001</v>
      </c>
      <c r="I9129">
        <v>0.40094999999999997</v>
      </c>
      <c r="J9129">
        <v>0.94074999999999998</v>
      </c>
      <c r="K9129">
        <v>0.36294999999999999</v>
      </c>
      <c r="L9129">
        <v>0.52085000000000004</v>
      </c>
    </row>
    <row r="9130" spans="1:12" x14ac:dyDescent="0.3">
      <c r="A9130">
        <v>9129</v>
      </c>
      <c r="B9130">
        <v>0.91285000000000005</v>
      </c>
      <c r="C9130">
        <v>0.32745000000000002</v>
      </c>
      <c r="D9130">
        <v>0.98834999999999995</v>
      </c>
      <c r="E9130">
        <v>8.8749999999999996E-2</v>
      </c>
      <c r="F9130">
        <v>0.59935000000000005</v>
      </c>
      <c r="G9130">
        <v>0.58414999999999995</v>
      </c>
      <c r="H9130">
        <v>0.54595000000000005</v>
      </c>
      <c r="I9130">
        <v>7.9250000000000001E-2</v>
      </c>
      <c r="J9130">
        <v>0.91635</v>
      </c>
      <c r="K9130">
        <v>0.53895000000000004</v>
      </c>
      <c r="L9130">
        <v>0.40244999999999997</v>
      </c>
    </row>
    <row r="9131" spans="1:12" x14ac:dyDescent="0.3">
      <c r="A9131">
        <v>9130</v>
      </c>
      <c r="B9131">
        <v>0.91295000000000004</v>
      </c>
      <c r="C9131">
        <v>0.69394999999999996</v>
      </c>
      <c r="D9131">
        <v>0.25674999999999998</v>
      </c>
      <c r="E9131">
        <v>0.77154999999999996</v>
      </c>
      <c r="F9131">
        <v>0.40265000000000001</v>
      </c>
      <c r="G9131">
        <v>0.16685</v>
      </c>
      <c r="H9131">
        <v>0.49175000000000002</v>
      </c>
      <c r="I9131">
        <v>0.66744999999999999</v>
      </c>
      <c r="J9131">
        <v>0.59575</v>
      </c>
      <c r="K9131">
        <v>0.13255</v>
      </c>
      <c r="L9131">
        <v>0.97375</v>
      </c>
    </row>
    <row r="9132" spans="1:12" x14ac:dyDescent="0.3">
      <c r="A9132">
        <v>9131</v>
      </c>
      <c r="B9132">
        <v>0.91305000000000003</v>
      </c>
      <c r="C9132">
        <v>0.90815000000000001</v>
      </c>
      <c r="D9132">
        <v>6.4750000000000002E-2</v>
      </c>
      <c r="E9132">
        <v>0.47334999999999999</v>
      </c>
      <c r="F9132">
        <v>0.52695000000000003</v>
      </c>
      <c r="G9132">
        <v>0.67984999999999995</v>
      </c>
      <c r="H9132">
        <v>0.73614999999999997</v>
      </c>
      <c r="I9132">
        <v>0.21495</v>
      </c>
      <c r="J9132">
        <v>0.85345000000000004</v>
      </c>
      <c r="K9132">
        <v>0.53685000000000005</v>
      </c>
      <c r="L9132">
        <v>0.51634999999999998</v>
      </c>
    </row>
    <row r="9133" spans="1:12" x14ac:dyDescent="0.3">
      <c r="A9133">
        <v>9132</v>
      </c>
      <c r="B9133">
        <v>0.91315000000000002</v>
      </c>
      <c r="C9133">
        <v>0.91034999999999999</v>
      </c>
      <c r="D9133">
        <v>0.41675000000000001</v>
      </c>
      <c r="E9133">
        <v>0.73075000000000001</v>
      </c>
      <c r="F9133">
        <v>0.76844999999999997</v>
      </c>
      <c r="G9133">
        <v>0.72004999999999997</v>
      </c>
      <c r="H9133">
        <v>0.90864999999999996</v>
      </c>
      <c r="I9133">
        <v>0.63244999999999996</v>
      </c>
      <c r="J9133">
        <v>0.51395000000000002</v>
      </c>
      <c r="K9133">
        <v>0.19545000000000001</v>
      </c>
      <c r="L9133">
        <v>0.20724999999999999</v>
      </c>
    </row>
    <row r="9134" spans="1:12" x14ac:dyDescent="0.3">
      <c r="A9134">
        <v>9133</v>
      </c>
      <c r="B9134">
        <v>0.91325000000000001</v>
      </c>
      <c r="C9134">
        <v>0.68464999999999998</v>
      </c>
      <c r="D9134">
        <v>6.7549999999999999E-2</v>
      </c>
      <c r="E9134">
        <v>0.18855</v>
      </c>
      <c r="F9134">
        <v>0.60204999999999997</v>
      </c>
      <c r="G9134">
        <v>0.70025000000000004</v>
      </c>
      <c r="H9134">
        <v>0.36385000000000001</v>
      </c>
      <c r="I9134">
        <v>0.48565000000000003</v>
      </c>
      <c r="J9134">
        <v>0.40075</v>
      </c>
      <c r="K9134">
        <v>9.085E-2</v>
      </c>
      <c r="L9134">
        <v>3.4950000000000002E-2</v>
      </c>
    </row>
    <row r="9135" spans="1:12" x14ac:dyDescent="0.3">
      <c r="A9135">
        <v>9134</v>
      </c>
      <c r="B9135">
        <v>0.91335</v>
      </c>
      <c r="C9135">
        <v>0.59055000000000002</v>
      </c>
      <c r="D9135">
        <v>0.50275000000000003</v>
      </c>
      <c r="E9135">
        <v>0.33455000000000001</v>
      </c>
      <c r="F9135">
        <v>0.16545000000000001</v>
      </c>
      <c r="G9135">
        <v>8.2350000000000007E-2</v>
      </c>
      <c r="H9135">
        <v>0.16814999999999999</v>
      </c>
      <c r="I9135">
        <v>0.18154999999999999</v>
      </c>
      <c r="J9135">
        <v>0.79725000000000001</v>
      </c>
      <c r="K9135">
        <v>0.66884999999999994</v>
      </c>
      <c r="L9135">
        <v>0.80535000000000001</v>
      </c>
    </row>
    <row r="9136" spans="1:12" x14ac:dyDescent="0.3">
      <c r="A9136">
        <v>9135</v>
      </c>
      <c r="B9136">
        <v>0.91344999999999998</v>
      </c>
      <c r="C9136">
        <v>0.65375000000000005</v>
      </c>
      <c r="D9136">
        <v>0.14324999999999999</v>
      </c>
      <c r="E9136">
        <v>0.10355</v>
      </c>
      <c r="F9136">
        <v>0.76465000000000005</v>
      </c>
      <c r="G9136">
        <v>0.44714999999999999</v>
      </c>
      <c r="H9136">
        <v>0.27055000000000001</v>
      </c>
      <c r="I9136">
        <v>0.81755</v>
      </c>
      <c r="J9136">
        <v>0.68225000000000002</v>
      </c>
      <c r="K9136">
        <v>0.67005000000000003</v>
      </c>
      <c r="L9136">
        <v>0.98175000000000001</v>
      </c>
    </row>
    <row r="9137" spans="1:12" x14ac:dyDescent="0.3">
      <c r="A9137">
        <v>9136</v>
      </c>
      <c r="B9137">
        <v>0.91354999999999997</v>
      </c>
      <c r="C9137">
        <v>0.76565000000000005</v>
      </c>
      <c r="D9137">
        <v>0.86545000000000005</v>
      </c>
      <c r="E9137">
        <v>0.74404999999999999</v>
      </c>
      <c r="F9137">
        <v>0.46095000000000003</v>
      </c>
      <c r="G9137">
        <v>0.93325000000000002</v>
      </c>
      <c r="H9137">
        <v>0.48415000000000002</v>
      </c>
      <c r="I9137">
        <v>0.17424999999999999</v>
      </c>
      <c r="J9137">
        <v>0.17785000000000001</v>
      </c>
      <c r="K9137">
        <v>0.83604999999999996</v>
      </c>
      <c r="L9137">
        <v>0.69245000000000001</v>
      </c>
    </row>
    <row r="9138" spans="1:12" x14ac:dyDescent="0.3">
      <c r="A9138">
        <v>9137</v>
      </c>
      <c r="B9138">
        <v>0.91364999999999996</v>
      </c>
      <c r="C9138">
        <v>0.98065000000000002</v>
      </c>
      <c r="D9138">
        <v>0.40684999999999999</v>
      </c>
      <c r="E9138">
        <v>0.47015000000000001</v>
      </c>
      <c r="F9138">
        <v>0.62385000000000002</v>
      </c>
      <c r="G9138">
        <v>4.895E-2</v>
      </c>
      <c r="H9138">
        <v>0.99185000000000001</v>
      </c>
      <c r="I9138">
        <v>0.53774999999999995</v>
      </c>
      <c r="J9138">
        <v>0.95535000000000003</v>
      </c>
      <c r="K9138">
        <v>0.41525000000000001</v>
      </c>
      <c r="L9138">
        <v>0.13614999999999999</v>
      </c>
    </row>
    <row r="9139" spans="1:12" x14ac:dyDescent="0.3">
      <c r="A9139">
        <v>9138</v>
      </c>
      <c r="B9139">
        <v>0.91374999999999995</v>
      </c>
      <c r="C9139">
        <v>0.44355</v>
      </c>
      <c r="D9139">
        <v>0.20924999999999999</v>
      </c>
      <c r="E9139">
        <v>0.88905000000000001</v>
      </c>
      <c r="F9139">
        <v>0.91374999999999995</v>
      </c>
      <c r="G9139">
        <v>0.58404999999999996</v>
      </c>
      <c r="H9139">
        <v>0.98545000000000005</v>
      </c>
      <c r="I9139">
        <v>0.31635000000000002</v>
      </c>
      <c r="J9139">
        <v>8.5500000000000003E-3</v>
      </c>
      <c r="K9139">
        <v>6.9349999999999995E-2</v>
      </c>
      <c r="L9139">
        <v>6.8849999999999995E-2</v>
      </c>
    </row>
    <row r="9140" spans="1:12" x14ac:dyDescent="0.3">
      <c r="A9140">
        <v>9139</v>
      </c>
      <c r="B9140">
        <v>0.91385000000000005</v>
      </c>
      <c r="C9140">
        <v>0.80305000000000004</v>
      </c>
      <c r="D9140">
        <v>0.58045000000000002</v>
      </c>
      <c r="E9140">
        <v>8.6050000000000001E-2</v>
      </c>
      <c r="F9140">
        <v>0.86755000000000004</v>
      </c>
      <c r="G9140">
        <v>0.39345000000000002</v>
      </c>
      <c r="H9140">
        <v>8.5550000000000001E-2</v>
      </c>
      <c r="I9140">
        <v>0.23924999999999999</v>
      </c>
      <c r="J9140">
        <v>0.44664999999999999</v>
      </c>
      <c r="K9140">
        <v>0.37624999999999997</v>
      </c>
      <c r="L9140">
        <v>0.25524999999999998</v>
      </c>
    </row>
    <row r="9141" spans="1:12" x14ac:dyDescent="0.3">
      <c r="A9141">
        <v>9140</v>
      </c>
      <c r="B9141">
        <v>0.91395000000000004</v>
      </c>
      <c r="C9141">
        <v>0.49204999999999999</v>
      </c>
      <c r="D9141">
        <v>0.90854999999999997</v>
      </c>
      <c r="E9141">
        <v>0.27295000000000003</v>
      </c>
      <c r="F9141">
        <v>0.94755</v>
      </c>
      <c r="G9141">
        <v>0.24675</v>
      </c>
      <c r="H9141">
        <v>0.27384999999999998</v>
      </c>
      <c r="I9141">
        <v>0.62624999999999997</v>
      </c>
      <c r="J9141">
        <v>0.64285000000000003</v>
      </c>
      <c r="K9141">
        <v>0.20774999999999999</v>
      </c>
      <c r="L9141">
        <v>8.9749999999999996E-2</v>
      </c>
    </row>
    <row r="9142" spans="1:12" x14ac:dyDescent="0.3">
      <c r="A9142">
        <v>9141</v>
      </c>
      <c r="B9142">
        <v>0.91405000000000003</v>
      </c>
      <c r="C9142">
        <v>0.15384999999999999</v>
      </c>
      <c r="D9142">
        <v>0.75175000000000003</v>
      </c>
      <c r="E9142">
        <v>0.36264999999999997</v>
      </c>
      <c r="F9142">
        <v>0.18515000000000001</v>
      </c>
      <c r="G9142">
        <v>0.92305000000000004</v>
      </c>
      <c r="H9142">
        <v>0.35015000000000002</v>
      </c>
      <c r="I9142">
        <v>0.36885000000000001</v>
      </c>
      <c r="J9142">
        <v>0.57655000000000001</v>
      </c>
      <c r="K9142">
        <v>0.28594999999999998</v>
      </c>
      <c r="L9142">
        <v>4.0750000000000001E-2</v>
      </c>
    </row>
    <row r="9143" spans="1:12" x14ac:dyDescent="0.3">
      <c r="A9143">
        <v>9142</v>
      </c>
      <c r="B9143">
        <v>0.91415000000000002</v>
      </c>
      <c r="C9143">
        <v>0.74704999999999999</v>
      </c>
      <c r="D9143">
        <v>0.90644999999999998</v>
      </c>
      <c r="E9143">
        <v>0.84575</v>
      </c>
      <c r="F9143">
        <v>0.64964999999999995</v>
      </c>
      <c r="G9143">
        <v>0.65175000000000005</v>
      </c>
      <c r="H9143">
        <v>0.93884999999999996</v>
      </c>
      <c r="I9143">
        <v>0.31035000000000001</v>
      </c>
      <c r="J9143">
        <v>0.27775</v>
      </c>
      <c r="K9143">
        <v>0.88714999999999999</v>
      </c>
      <c r="L9143">
        <v>0.58594999999999997</v>
      </c>
    </row>
    <row r="9144" spans="1:12" x14ac:dyDescent="0.3">
      <c r="A9144">
        <v>9143</v>
      </c>
      <c r="B9144">
        <v>0.91425000000000001</v>
      </c>
      <c r="C9144">
        <v>0.38784999999999997</v>
      </c>
      <c r="D9144">
        <v>0.44385000000000002</v>
      </c>
      <c r="E9144">
        <v>0.42654999999999998</v>
      </c>
      <c r="F9144">
        <v>0.47284999999999999</v>
      </c>
      <c r="G9144">
        <v>0.22705</v>
      </c>
      <c r="H9144">
        <v>0.34584999999999999</v>
      </c>
      <c r="I9144">
        <v>0.46484999999999999</v>
      </c>
      <c r="J9144">
        <v>5.9500000000000004E-3</v>
      </c>
      <c r="K9144">
        <v>0.26565</v>
      </c>
      <c r="L9144">
        <v>0.78544999999999998</v>
      </c>
    </row>
    <row r="9145" spans="1:12" x14ac:dyDescent="0.3">
      <c r="A9145">
        <v>9144</v>
      </c>
      <c r="B9145">
        <v>0.91435</v>
      </c>
      <c r="C9145">
        <v>0.34044999999999997</v>
      </c>
      <c r="D9145">
        <v>0.53564999999999996</v>
      </c>
      <c r="E9145">
        <v>0.85985</v>
      </c>
      <c r="F9145">
        <v>0.62224999999999997</v>
      </c>
      <c r="G9145">
        <v>0.89295000000000002</v>
      </c>
      <c r="H9145">
        <v>0.34555000000000002</v>
      </c>
      <c r="I9145">
        <v>0.84125000000000005</v>
      </c>
      <c r="J9145">
        <v>5.4350000000000002E-2</v>
      </c>
      <c r="K9145">
        <v>0.67874999999999996</v>
      </c>
      <c r="L9145">
        <v>0.59704999999999997</v>
      </c>
    </row>
    <row r="9146" spans="1:12" x14ac:dyDescent="0.3">
      <c r="A9146">
        <v>9145</v>
      </c>
      <c r="B9146">
        <v>0.91444999999999999</v>
      </c>
      <c r="C9146">
        <v>0.56935000000000002</v>
      </c>
      <c r="D9146">
        <v>0.53864999999999996</v>
      </c>
      <c r="E9146">
        <v>0.10295</v>
      </c>
      <c r="F9146">
        <v>0.35154999999999997</v>
      </c>
      <c r="G9146">
        <v>0.45934999999999998</v>
      </c>
      <c r="H9146">
        <v>0.44864999999999999</v>
      </c>
      <c r="I9146">
        <v>0.54625000000000001</v>
      </c>
      <c r="J9146">
        <v>6.3649999999999998E-2</v>
      </c>
      <c r="K9146">
        <v>0.62365000000000004</v>
      </c>
      <c r="L9146">
        <v>0.53544999999999998</v>
      </c>
    </row>
    <row r="9147" spans="1:12" x14ac:dyDescent="0.3">
      <c r="A9147">
        <v>9146</v>
      </c>
      <c r="B9147">
        <v>0.91454999999999997</v>
      </c>
      <c r="C9147">
        <v>0.19464999999999999</v>
      </c>
      <c r="D9147">
        <v>0.62705</v>
      </c>
      <c r="E9147">
        <v>0.16985</v>
      </c>
      <c r="F9147">
        <v>0.43545</v>
      </c>
      <c r="G9147">
        <v>4.2450000000000002E-2</v>
      </c>
      <c r="H9147">
        <v>0.18825</v>
      </c>
      <c r="I9147">
        <v>0.37755</v>
      </c>
      <c r="J9147">
        <v>0.96384999999999998</v>
      </c>
      <c r="K9147">
        <v>0.54484999999999995</v>
      </c>
      <c r="L9147">
        <v>0.76114999999999999</v>
      </c>
    </row>
    <row r="9148" spans="1:12" x14ac:dyDescent="0.3">
      <c r="A9148">
        <v>9147</v>
      </c>
      <c r="B9148">
        <v>0.91464999999999996</v>
      </c>
      <c r="C9148">
        <v>8.4949999999999998E-2</v>
      </c>
      <c r="D9148">
        <v>7.5050000000000006E-2</v>
      </c>
      <c r="E9148">
        <v>0.84345000000000003</v>
      </c>
      <c r="F9148">
        <v>0.74665000000000004</v>
      </c>
      <c r="G9148">
        <v>0.18525</v>
      </c>
      <c r="H9148">
        <v>0.66025</v>
      </c>
      <c r="I9148">
        <v>0.72235000000000005</v>
      </c>
      <c r="J9148">
        <v>0.95955000000000001</v>
      </c>
      <c r="K9148">
        <v>0.63565000000000005</v>
      </c>
      <c r="L9148">
        <v>0.34934999999999999</v>
      </c>
    </row>
    <row r="9149" spans="1:12" x14ac:dyDescent="0.3">
      <c r="A9149">
        <v>9148</v>
      </c>
      <c r="B9149">
        <v>0.91474999999999995</v>
      </c>
      <c r="C9149">
        <v>0.94884999999999997</v>
      </c>
      <c r="D9149">
        <v>0.41284999999999999</v>
      </c>
      <c r="E9149">
        <v>0.81225000000000003</v>
      </c>
      <c r="F9149">
        <v>0.16184999999999999</v>
      </c>
      <c r="G9149">
        <v>5.5649999999999998E-2</v>
      </c>
      <c r="H9149">
        <v>0.45645000000000002</v>
      </c>
      <c r="I9149">
        <v>0.53695000000000004</v>
      </c>
      <c r="J9149">
        <v>0.16005</v>
      </c>
      <c r="K9149">
        <v>7.9149999999999998E-2</v>
      </c>
      <c r="L9149">
        <v>0.99334999999999996</v>
      </c>
    </row>
    <row r="9150" spans="1:12" x14ac:dyDescent="0.3">
      <c r="A9150">
        <v>9149</v>
      </c>
      <c r="B9150">
        <v>0.91485000000000005</v>
      </c>
      <c r="C9150">
        <v>0.25485000000000002</v>
      </c>
      <c r="D9150">
        <v>0.89365000000000006</v>
      </c>
      <c r="E9150">
        <v>0.38185000000000002</v>
      </c>
      <c r="F9150">
        <v>7.4349999999999999E-2</v>
      </c>
      <c r="G9150">
        <v>0.44955000000000001</v>
      </c>
      <c r="H9150">
        <v>1.5650000000000001E-2</v>
      </c>
      <c r="I9150">
        <v>0.61714999999999998</v>
      </c>
      <c r="J9150">
        <v>5.0650000000000001E-2</v>
      </c>
      <c r="K9150">
        <v>0.31655</v>
      </c>
      <c r="L9150">
        <v>0.36304999999999998</v>
      </c>
    </row>
    <row r="9151" spans="1:12" x14ac:dyDescent="0.3">
      <c r="A9151">
        <v>9150</v>
      </c>
      <c r="B9151">
        <v>0.91495000000000004</v>
      </c>
      <c r="C9151">
        <v>0.48215000000000002</v>
      </c>
      <c r="D9151">
        <v>0.51824999999999999</v>
      </c>
      <c r="E9151">
        <v>0.19275</v>
      </c>
      <c r="F9151">
        <v>0.61214999999999997</v>
      </c>
      <c r="G9151">
        <v>0.80805000000000005</v>
      </c>
      <c r="H9151">
        <v>0.40484999999999999</v>
      </c>
      <c r="I9151">
        <v>0.88695000000000002</v>
      </c>
      <c r="J9151">
        <v>0.66595000000000004</v>
      </c>
      <c r="K9151">
        <v>0.99045000000000005</v>
      </c>
      <c r="L9151">
        <v>0.98055000000000003</v>
      </c>
    </row>
    <row r="9152" spans="1:12" x14ac:dyDescent="0.3">
      <c r="A9152">
        <v>9151</v>
      </c>
      <c r="B9152">
        <v>0.91505000000000003</v>
      </c>
      <c r="C9152">
        <v>0.69064999999999999</v>
      </c>
      <c r="D9152">
        <v>0.57004999999999995</v>
      </c>
      <c r="E9152">
        <v>0.24615000000000001</v>
      </c>
      <c r="F9152">
        <v>6.9250000000000006E-2</v>
      </c>
      <c r="G9152">
        <v>0.35725000000000001</v>
      </c>
      <c r="H9152">
        <v>0.90674999999999994</v>
      </c>
      <c r="I9152">
        <v>0.30525000000000002</v>
      </c>
      <c r="J9152">
        <v>2.265E-2</v>
      </c>
      <c r="K9152">
        <v>0.54085000000000005</v>
      </c>
      <c r="L9152">
        <v>0.90175000000000005</v>
      </c>
    </row>
    <row r="9153" spans="1:12" x14ac:dyDescent="0.3">
      <c r="A9153">
        <v>9152</v>
      </c>
      <c r="B9153">
        <v>0.91515000000000002</v>
      </c>
      <c r="C9153">
        <v>0.86075000000000002</v>
      </c>
      <c r="D9153">
        <v>0.12715000000000001</v>
      </c>
      <c r="E9153">
        <v>0.86855000000000004</v>
      </c>
      <c r="F9153">
        <v>0.84175</v>
      </c>
      <c r="G9153">
        <v>7.4149999999999994E-2</v>
      </c>
      <c r="H9153">
        <v>0.17595</v>
      </c>
      <c r="I9153">
        <v>4.0550000000000003E-2</v>
      </c>
      <c r="J9153">
        <v>0.28125</v>
      </c>
      <c r="K9153">
        <v>0.11805</v>
      </c>
      <c r="L9153">
        <v>0.22675000000000001</v>
      </c>
    </row>
    <row r="9154" spans="1:12" x14ac:dyDescent="0.3">
      <c r="A9154">
        <v>9153</v>
      </c>
      <c r="B9154">
        <v>0.91525000000000001</v>
      </c>
      <c r="C9154">
        <v>0.14904999999999999</v>
      </c>
      <c r="D9154">
        <v>0.85794999999999999</v>
      </c>
      <c r="E9154">
        <v>0.71584999999999999</v>
      </c>
      <c r="F9154">
        <v>6.1650000000000003E-2</v>
      </c>
      <c r="G9154">
        <v>0.89505000000000001</v>
      </c>
      <c r="H9154">
        <v>0.36764999999999998</v>
      </c>
      <c r="I9154">
        <v>0.76534999999999997</v>
      </c>
      <c r="J9154">
        <v>5.2749999999999998E-2</v>
      </c>
      <c r="K9154">
        <v>0.34684999999999999</v>
      </c>
      <c r="L9154">
        <v>0.28344999999999998</v>
      </c>
    </row>
    <row r="9155" spans="1:12" x14ac:dyDescent="0.3">
      <c r="A9155">
        <v>9154</v>
      </c>
      <c r="B9155">
        <v>0.91535</v>
      </c>
      <c r="C9155">
        <v>0.41375000000000001</v>
      </c>
      <c r="D9155">
        <v>0.56655</v>
      </c>
      <c r="E9155">
        <v>0.24185000000000001</v>
      </c>
      <c r="F9155">
        <v>0.63014999999999999</v>
      </c>
      <c r="G9155">
        <v>0.97265000000000001</v>
      </c>
      <c r="H9155">
        <v>0.79225000000000001</v>
      </c>
      <c r="I9155">
        <v>0.54305000000000003</v>
      </c>
      <c r="J9155">
        <v>0.19925000000000001</v>
      </c>
      <c r="K9155">
        <v>0.91725000000000001</v>
      </c>
      <c r="L9155">
        <v>0.42935000000000001</v>
      </c>
    </row>
    <row r="9156" spans="1:12" x14ac:dyDescent="0.3">
      <c r="A9156">
        <v>9155</v>
      </c>
      <c r="B9156">
        <v>0.91544999999999999</v>
      </c>
      <c r="C9156">
        <v>0.81254999999999999</v>
      </c>
      <c r="D9156">
        <v>0.29694999999999999</v>
      </c>
      <c r="E9156">
        <v>0.64044999999999996</v>
      </c>
      <c r="F9156">
        <v>0.42215000000000003</v>
      </c>
      <c r="G9156">
        <v>0.91835</v>
      </c>
      <c r="H9156">
        <v>0.85214999999999996</v>
      </c>
      <c r="I9156">
        <v>0.15434999999999999</v>
      </c>
      <c r="J9156">
        <v>0.12275</v>
      </c>
      <c r="K9156">
        <v>0.29835</v>
      </c>
      <c r="L9156">
        <v>0.51014999999999999</v>
      </c>
    </row>
    <row r="9157" spans="1:12" x14ac:dyDescent="0.3">
      <c r="A9157">
        <v>9156</v>
      </c>
      <c r="B9157">
        <v>0.91554999999999997</v>
      </c>
      <c r="C9157">
        <v>0.95125000000000004</v>
      </c>
      <c r="D9157">
        <v>0.43285000000000001</v>
      </c>
      <c r="E9157">
        <v>4.965E-2</v>
      </c>
      <c r="F9157">
        <v>0.33524999999999999</v>
      </c>
      <c r="G9157">
        <v>0.40925</v>
      </c>
      <c r="H9157">
        <v>0.99114999999999998</v>
      </c>
      <c r="I9157">
        <v>0.51734999999999998</v>
      </c>
      <c r="J9157">
        <v>0.41775000000000001</v>
      </c>
      <c r="K9157">
        <v>0.74944999999999995</v>
      </c>
      <c r="L9157">
        <v>0.53405000000000002</v>
      </c>
    </row>
    <row r="9158" spans="1:12" x14ac:dyDescent="0.3">
      <c r="A9158">
        <v>9157</v>
      </c>
      <c r="B9158">
        <v>0.91564999999999996</v>
      </c>
      <c r="C9158">
        <v>0.85804999999999998</v>
      </c>
      <c r="D9158">
        <v>0.19145000000000001</v>
      </c>
      <c r="E9158">
        <v>0.14455000000000001</v>
      </c>
      <c r="F9158">
        <v>0.62924999999999998</v>
      </c>
      <c r="G9158">
        <v>0.14624999999999999</v>
      </c>
      <c r="H9158">
        <v>0.22005</v>
      </c>
      <c r="I9158">
        <v>0.49845</v>
      </c>
      <c r="J9158">
        <v>0.56515000000000004</v>
      </c>
      <c r="K9158">
        <v>0.41184999999999999</v>
      </c>
      <c r="L9158">
        <v>0.56625000000000003</v>
      </c>
    </row>
    <row r="9159" spans="1:12" x14ac:dyDescent="0.3">
      <c r="A9159">
        <v>9158</v>
      </c>
      <c r="B9159">
        <v>0.91574999999999995</v>
      </c>
      <c r="C9159">
        <v>0.56305000000000005</v>
      </c>
      <c r="D9159">
        <v>0.13314999999999999</v>
      </c>
      <c r="E9159">
        <v>0.19744999999999999</v>
      </c>
      <c r="F9159">
        <v>0.42375000000000002</v>
      </c>
      <c r="G9159">
        <v>0.54984999999999995</v>
      </c>
      <c r="H9159">
        <v>0.38355</v>
      </c>
      <c r="I9159">
        <v>0.38155</v>
      </c>
      <c r="J9159">
        <v>0.62544999999999995</v>
      </c>
      <c r="K9159">
        <v>0.80864999999999998</v>
      </c>
      <c r="L9159">
        <v>0.92335</v>
      </c>
    </row>
    <row r="9160" spans="1:12" x14ac:dyDescent="0.3">
      <c r="A9160">
        <v>9159</v>
      </c>
      <c r="B9160">
        <v>0.91585000000000005</v>
      </c>
      <c r="C9160">
        <v>0.59335000000000004</v>
      </c>
      <c r="D9160">
        <v>0.46084999999999998</v>
      </c>
      <c r="E9160">
        <v>0.14474999999999999</v>
      </c>
      <c r="F9160">
        <v>0.49935000000000002</v>
      </c>
      <c r="G9160">
        <v>0.19264999999999999</v>
      </c>
      <c r="H9160">
        <v>0.68945000000000001</v>
      </c>
      <c r="I9160">
        <v>0.16325000000000001</v>
      </c>
      <c r="J9160">
        <v>0.86055000000000004</v>
      </c>
      <c r="K9160">
        <v>0.22505</v>
      </c>
      <c r="L9160">
        <v>0.68335000000000001</v>
      </c>
    </row>
    <row r="9161" spans="1:12" x14ac:dyDescent="0.3">
      <c r="A9161">
        <v>9160</v>
      </c>
      <c r="B9161">
        <v>0.91595000000000004</v>
      </c>
      <c r="C9161">
        <v>0.63224999999999998</v>
      </c>
      <c r="D9161">
        <v>0.90664999999999996</v>
      </c>
      <c r="E9161">
        <v>1.065E-2</v>
      </c>
      <c r="F9161">
        <v>0.18354999999999999</v>
      </c>
      <c r="G9161">
        <v>0.90905000000000002</v>
      </c>
      <c r="H9161">
        <v>0.22175</v>
      </c>
      <c r="I9161">
        <v>0.95145000000000002</v>
      </c>
      <c r="J9161">
        <v>0.21784999999999999</v>
      </c>
      <c r="K9161">
        <v>0.71714999999999995</v>
      </c>
      <c r="L9161">
        <v>0.10215</v>
      </c>
    </row>
    <row r="9162" spans="1:12" x14ac:dyDescent="0.3">
      <c r="A9162">
        <v>9161</v>
      </c>
      <c r="B9162">
        <v>0.91605000000000003</v>
      </c>
      <c r="C9162">
        <v>0.11415</v>
      </c>
      <c r="D9162">
        <v>0.49495</v>
      </c>
      <c r="E9162">
        <v>0.77675000000000005</v>
      </c>
      <c r="F9162">
        <v>4.2349999999999999E-2</v>
      </c>
      <c r="G9162">
        <v>0.37364999999999998</v>
      </c>
      <c r="H9162">
        <v>0.88044999999999995</v>
      </c>
      <c r="I9162">
        <v>0.94415000000000004</v>
      </c>
      <c r="J9162">
        <v>0.10415000000000001</v>
      </c>
      <c r="K9162">
        <v>3.8850000000000003E-2</v>
      </c>
      <c r="L9162">
        <v>0.75334999999999996</v>
      </c>
    </row>
    <row r="9163" spans="1:12" x14ac:dyDescent="0.3">
      <c r="A9163">
        <v>9162</v>
      </c>
      <c r="B9163">
        <v>0.91615000000000002</v>
      </c>
      <c r="C9163">
        <v>0.77364999999999995</v>
      </c>
      <c r="D9163">
        <v>0.45455000000000001</v>
      </c>
      <c r="E9163">
        <v>0.22105</v>
      </c>
      <c r="F9163">
        <v>0.96955000000000002</v>
      </c>
      <c r="G9163">
        <v>0.64395000000000002</v>
      </c>
      <c r="H9163">
        <v>0.31764999999999999</v>
      </c>
      <c r="I9163">
        <v>0.67635000000000001</v>
      </c>
      <c r="J9163">
        <v>0.27794999999999997</v>
      </c>
      <c r="K9163">
        <v>0.96265000000000001</v>
      </c>
      <c r="L9163">
        <v>9.5949999999999994E-2</v>
      </c>
    </row>
    <row r="9164" spans="1:12" x14ac:dyDescent="0.3">
      <c r="A9164">
        <v>9163</v>
      </c>
      <c r="B9164">
        <v>0.91625000000000001</v>
      </c>
      <c r="C9164">
        <v>4.6149999999999997E-2</v>
      </c>
      <c r="D9164">
        <v>6.8250000000000005E-2</v>
      </c>
      <c r="E9164">
        <v>0.92815000000000003</v>
      </c>
      <c r="F9164">
        <v>0.42795</v>
      </c>
      <c r="G9164">
        <v>0.95115000000000005</v>
      </c>
      <c r="H9164">
        <v>8.3250000000000005E-2</v>
      </c>
      <c r="I9164">
        <v>0.79444999999999999</v>
      </c>
      <c r="J9164">
        <v>0.45505000000000001</v>
      </c>
      <c r="K9164">
        <v>0.97055000000000002</v>
      </c>
      <c r="L9164">
        <v>0.81655</v>
      </c>
    </row>
    <row r="9165" spans="1:12" x14ac:dyDescent="0.3">
      <c r="A9165">
        <v>9164</v>
      </c>
      <c r="B9165">
        <v>0.91635</v>
      </c>
      <c r="C9165">
        <v>0.25145000000000001</v>
      </c>
      <c r="D9165">
        <v>0.10505</v>
      </c>
      <c r="E9165">
        <v>2.8049999999999999E-2</v>
      </c>
      <c r="F9165">
        <v>0.50805</v>
      </c>
      <c r="G9165">
        <v>7.2849999999999998E-2</v>
      </c>
      <c r="H9165">
        <v>4.0250000000000001E-2</v>
      </c>
      <c r="I9165">
        <v>0.51744999999999997</v>
      </c>
      <c r="J9165">
        <v>0.82994999999999997</v>
      </c>
      <c r="K9165">
        <v>0.49445</v>
      </c>
      <c r="L9165">
        <v>0.20014999999999999</v>
      </c>
    </row>
    <row r="9166" spans="1:12" x14ac:dyDescent="0.3">
      <c r="A9166">
        <v>9165</v>
      </c>
      <c r="B9166">
        <v>0.91644999999999999</v>
      </c>
      <c r="C9166">
        <v>8.8450000000000001E-2</v>
      </c>
      <c r="D9166">
        <v>0.37605</v>
      </c>
      <c r="E9166">
        <v>2.5350000000000001E-2</v>
      </c>
      <c r="F9166">
        <v>0.73634999999999995</v>
      </c>
      <c r="G9166">
        <v>0.54625000000000001</v>
      </c>
      <c r="H9166">
        <v>0.71135000000000004</v>
      </c>
      <c r="I9166">
        <v>0.63205</v>
      </c>
      <c r="J9166">
        <v>0.53354999999999997</v>
      </c>
      <c r="K9166">
        <v>0.16585</v>
      </c>
      <c r="L9166">
        <v>0.72694999999999999</v>
      </c>
    </row>
    <row r="9167" spans="1:12" x14ac:dyDescent="0.3">
      <c r="A9167">
        <v>9166</v>
      </c>
      <c r="B9167">
        <v>0.91654999999999998</v>
      </c>
      <c r="C9167">
        <v>0.82464999999999999</v>
      </c>
      <c r="D9167">
        <v>0.11985</v>
      </c>
      <c r="E9167">
        <v>0.14665</v>
      </c>
      <c r="F9167">
        <v>0.65185000000000004</v>
      </c>
      <c r="G9167">
        <v>0.77315</v>
      </c>
      <c r="H9167">
        <v>0.85385</v>
      </c>
      <c r="I9167">
        <v>0.41894999999999999</v>
      </c>
      <c r="J9167">
        <v>0.55754999999999999</v>
      </c>
      <c r="K9167">
        <v>0.12035</v>
      </c>
      <c r="L9167">
        <v>9.7350000000000006E-2</v>
      </c>
    </row>
    <row r="9168" spans="1:12" x14ac:dyDescent="0.3">
      <c r="A9168">
        <v>9167</v>
      </c>
      <c r="B9168">
        <v>0.91664999999999996</v>
      </c>
      <c r="C9168">
        <v>0.67505000000000004</v>
      </c>
      <c r="D9168">
        <v>0.57604999999999995</v>
      </c>
      <c r="E9168">
        <v>0.30835000000000001</v>
      </c>
      <c r="F9168">
        <v>0.28885</v>
      </c>
      <c r="G9168">
        <v>0.70084999999999997</v>
      </c>
      <c r="H9168">
        <v>0.86975000000000002</v>
      </c>
      <c r="I9168">
        <v>0.23885000000000001</v>
      </c>
      <c r="J9168">
        <v>0.15834999999999999</v>
      </c>
      <c r="K9168">
        <v>0.51805000000000001</v>
      </c>
      <c r="L9168">
        <v>0.36375000000000002</v>
      </c>
    </row>
    <row r="9169" spans="1:12" x14ac:dyDescent="0.3">
      <c r="A9169">
        <v>9168</v>
      </c>
      <c r="B9169">
        <v>0.91674999999999995</v>
      </c>
      <c r="C9169">
        <v>0.36535000000000001</v>
      </c>
      <c r="D9169">
        <v>0.49635000000000001</v>
      </c>
      <c r="E9169">
        <v>0.60304999999999997</v>
      </c>
      <c r="F9169">
        <v>0.99934999999999996</v>
      </c>
      <c r="G9169">
        <v>0.64534999999999998</v>
      </c>
      <c r="H9169">
        <v>2.0049999999999998E-2</v>
      </c>
      <c r="I9169">
        <v>0.45815</v>
      </c>
      <c r="J9169">
        <v>0.17005000000000001</v>
      </c>
      <c r="K9169">
        <v>0.65064999999999995</v>
      </c>
      <c r="L9169">
        <v>0.60775000000000001</v>
      </c>
    </row>
    <row r="9170" spans="1:12" x14ac:dyDescent="0.3">
      <c r="A9170">
        <v>9169</v>
      </c>
      <c r="B9170">
        <v>0.91685000000000005</v>
      </c>
      <c r="C9170">
        <v>5.1450000000000003E-2</v>
      </c>
      <c r="D9170">
        <v>0.24254999999999999</v>
      </c>
      <c r="E9170">
        <v>0.89265000000000005</v>
      </c>
      <c r="F9170">
        <v>0.66164999999999996</v>
      </c>
      <c r="G9170">
        <v>0.25395000000000001</v>
      </c>
      <c r="H9170">
        <v>0.49525000000000002</v>
      </c>
      <c r="I9170">
        <v>8.8950000000000001E-2</v>
      </c>
      <c r="J9170">
        <v>0.51485000000000003</v>
      </c>
      <c r="K9170">
        <v>0.25674999999999998</v>
      </c>
      <c r="L9170">
        <v>0.75665000000000004</v>
      </c>
    </row>
    <row r="9171" spans="1:12" x14ac:dyDescent="0.3">
      <c r="A9171">
        <v>9170</v>
      </c>
      <c r="B9171">
        <v>0.91695000000000004</v>
      </c>
      <c r="C9171">
        <v>0.13664999999999999</v>
      </c>
      <c r="D9171">
        <v>8.8150000000000006E-2</v>
      </c>
      <c r="E9171">
        <v>0.83074999999999999</v>
      </c>
      <c r="F9171">
        <v>0.31814999999999999</v>
      </c>
      <c r="G9171">
        <v>0.75555000000000005</v>
      </c>
      <c r="H9171">
        <v>0.98394999999999999</v>
      </c>
      <c r="I9171">
        <v>0.53854999999999997</v>
      </c>
      <c r="J9171">
        <v>0.23865</v>
      </c>
      <c r="K9171">
        <v>0.89785000000000004</v>
      </c>
      <c r="L9171">
        <v>0.79374999999999996</v>
      </c>
    </row>
    <row r="9172" spans="1:12" x14ac:dyDescent="0.3">
      <c r="A9172">
        <v>9171</v>
      </c>
      <c r="B9172">
        <v>0.91705000000000003</v>
      </c>
      <c r="C9172">
        <v>0.47444999999999998</v>
      </c>
      <c r="D9172">
        <v>0.75385000000000002</v>
      </c>
      <c r="E9172">
        <v>0.95525000000000004</v>
      </c>
      <c r="F9172">
        <v>0.70925000000000005</v>
      </c>
      <c r="G9172">
        <v>0.17025000000000001</v>
      </c>
      <c r="H9172">
        <v>0.73555000000000004</v>
      </c>
      <c r="I9172">
        <v>0.33705000000000002</v>
      </c>
      <c r="J9172">
        <v>0.88815</v>
      </c>
      <c r="K9172">
        <v>0.73445000000000005</v>
      </c>
      <c r="L9172">
        <v>0.66554999999999997</v>
      </c>
    </row>
    <row r="9173" spans="1:12" x14ac:dyDescent="0.3">
      <c r="A9173">
        <v>9172</v>
      </c>
      <c r="B9173">
        <v>0.91715000000000002</v>
      </c>
      <c r="C9173">
        <v>0.96104999999999996</v>
      </c>
      <c r="D9173">
        <v>0.69335000000000002</v>
      </c>
      <c r="E9173">
        <v>8.2849999999999993E-2</v>
      </c>
      <c r="F9173">
        <v>0.11175</v>
      </c>
      <c r="G9173">
        <v>0.92244999999999999</v>
      </c>
      <c r="H9173">
        <v>7.4550000000000005E-2</v>
      </c>
      <c r="I9173">
        <v>0.29975000000000002</v>
      </c>
      <c r="J9173">
        <v>0.69164999999999999</v>
      </c>
      <c r="K9173">
        <v>0.81645000000000001</v>
      </c>
      <c r="L9173">
        <v>0.32934999999999998</v>
      </c>
    </row>
    <row r="9174" spans="1:12" x14ac:dyDescent="0.3">
      <c r="A9174">
        <v>9173</v>
      </c>
      <c r="B9174">
        <v>0.91725000000000001</v>
      </c>
      <c r="C9174">
        <v>0.82394999999999996</v>
      </c>
      <c r="D9174">
        <v>0.48465000000000003</v>
      </c>
      <c r="E9174">
        <v>0.27415</v>
      </c>
      <c r="F9174">
        <v>0.54905000000000004</v>
      </c>
      <c r="G9174">
        <v>0.68835000000000002</v>
      </c>
      <c r="H9174">
        <v>0.18354999999999999</v>
      </c>
      <c r="I9174">
        <v>0.43864999999999998</v>
      </c>
      <c r="J9174">
        <v>0.99034999999999995</v>
      </c>
      <c r="K9174">
        <v>0.96725000000000005</v>
      </c>
      <c r="L9174">
        <v>0.17405000000000001</v>
      </c>
    </row>
    <row r="9175" spans="1:12" x14ac:dyDescent="0.3">
      <c r="A9175">
        <v>9174</v>
      </c>
      <c r="B9175">
        <v>0.91735</v>
      </c>
      <c r="C9175">
        <v>0.36025000000000001</v>
      </c>
      <c r="D9175">
        <v>0.43985000000000002</v>
      </c>
      <c r="E9175">
        <v>0.30204999999999999</v>
      </c>
      <c r="F9175">
        <v>0.85524999999999995</v>
      </c>
      <c r="G9175">
        <v>0.53654999999999997</v>
      </c>
      <c r="H9175">
        <v>0.43475000000000003</v>
      </c>
      <c r="I9175">
        <v>0.64165000000000005</v>
      </c>
      <c r="J9175">
        <v>0.54764999999999997</v>
      </c>
      <c r="K9175">
        <v>4.5650000000000003E-2</v>
      </c>
      <c r="L9175">
        <v>0.26195000000000002</v>
      </c>
    </row>
    <row r="9176" spans="1:12" x14ac:dyDescent="0.3">
      <c r="A9176">
        <v>9175</v>
      </c>
      <c r="B9176">
        <v>0.91744999999999999</v>
      </c>
      <c r="C9176">
        <v>0.83774999999999999</v>
      </c>
      <c r="D9176">
        <v>0.80654999999999999</v>
      </c>
      <c r="E9176">
        <v>0.88034999999999997</v>
      </c>
      <c r="F9176">
        <v>0.79825000000000002</v>
      </c>
      <c r="G9176">
        <v>2.3449999999999999E-2</v>
      </c>
      <c r="H9176">
        <v>0.77585000000000004</v>
      </c>
      <c r="I9176">
        <v>0.16705</v>
      </c>
      <c r="J9176">
        <v>0.28215000000000001</v>
      </c>
      <c r="K9176">
        <v>5.1450000000000003E-2</v>
      </c>
      <c r="L9176">
        <v>0.70594999999999997</v>
      </c>
    </row>
    <row r="9177" spans="1:12" x14ac:dyDescent="0.3">
      <c r="A9177">
        <v>9176</v>
      </c>
      <c r="B9177">
        <v>0.91754999999999998</v>
      </c>
      <c r="C9177">
        <v>0.66115000000000002</v>
      </c>
      <c r="D9177">
        <v>0.58625000000000005</v>
      </c>
      <c r="E9177">
        <v>0.46675</v>
      </c>
      <c r="F9177">
        <v>9.7449999999999995E-2</v>
      </c>
      <c r="G9177">
        <v>0.70745000000000002</v>
      </c>
      <c r="H9177">
        <v>0.42714999999999997</v>
      </c>
      <c r="I9177">
        <v>0.33634999999999998</v>
      </c>
      <c r="J9177">
        <v>0.89934999999999998</v>
      </c>
      <c r="K9177">
        <v>0.31014999999999998</v>
      </c>
      <c r="L9177">
        <v>3.3750000000000002E-2</v>
      </c>
    </row>
    <row r="9178" spans="1:12" x14ac:dyDescent="0.3">
      <c r="A9178">
        <v>9177</v>
      </c>
      <c r="B9178">
        <v>0.91764999999999997</v>
      </c>
      <c r="C9178">
        <v>0.62065000000000003</v>
      </c>
      <c r="D9178">
        <v>0.43604999999999999</v>
      </c>
      <c r="E9178">
        <v>4.8649999999999999E-2</v>
      </c>
      <c r="F9178">
        <v>0.77705000000000002</v>
      </c>
      <c r="G9178">
        <v>0.82655000000000001</v>
      </c>
      <c r="H9178">
        <v>0.43145</v>
      </c>
      <c r="I9178">
        <v>0.73634999999999995</v>
      </c>
      <c r="J9178">
        <v>0.86924999999999997</v>
      </c>
      <c r="K9178">
        <v>0.99055000000000004</v>
      </c>
      <c r="L9178">
        <v>0.95184999999999997</v>
      </c>
    </row>
    <row r="9179" spans="1:12" x14ac:dyDescent="0.3">
      <c r="A9179">
        <v>9178</v>
      </c>
      <c r="B9179">
        <v>0.91774999999999995</v>
      </c>
      <c r="C9179">
        <v>0.46594999999999998</v>
      </c>
      <c r="D9179">
        <v>0.25835000000000002</v>
      </c>
      <c r="E9179">
        <v>0.50455000000000005</v>
      </c>
      <c r="F9179">
        <v>0.72604999999999997</v>
      </c>
      <c r="G9179">
        <v>0.47675000000000001</v>
      </c>
      <c r="H9179">
        <v>0.52544999999999997</v>
      </c>
      <c r="I9179">
        <v>0.14754999999999999</v>
      </c>
      <c r="J9179">
        <v>0.54395000000000004</v>
      </c>
      <c r="K9179">
        <v>0.72104999999999997</v>
      </c>
      <c r="L9179">
        <v>8.4150000000000003E-2</v>
      </c>
    </row>
    <row r="9180" spans="1:12" x14ac:dyDescent="0.3">
      <c r="A9180">
        <v>9179</v>
      </c>
      <c r="B9180">
        <v>0.91785000000000005</v>
      </c>
      <c r="C9180">
        <v>0.92815000000000003</v>
      </c>
      <c r="D9180">
        <v>0.35244999999999999</v>
      </c>
      <c r="E9180">
        <v>0.22735</v>
      </c>
      <c r="F9180">
        <v>0.60345000000000004</v>
      </c>
      <c r="G9180">
        <v>0.37955</v>
      </c>
      <c r="H9180">
        <v>0.95755000000000001</v>
      </c>
      <c r="I9180">
        <v>0.14344999999999999</v>
      </c>
      <c r="J9180">
        <v>0.14405000000000001</v>
      </c>
      <c r="K9180">
        <v>0.63844999999999996</v>
      </c>
      <c r="L9180">
        <v>0.73355000000000004</v>
      </c>
    </row>
    <row r="9181" spans="1:12" x14ac:dyDescent="0.3">
      <c r="A9181">
        <v>9180</v>
      </c>
      <c r="B9181">
        <v>0.91795000000000004</v>
      </c>
      <c r="C9181">
        <v>0.35015000000000002</v>
      </c>
      <c r="D9181">
        <v>6.0049999999999999E-2</v>
      </c>
      <c r="E9181">
        <v>9.8499999999999994E-3</v>
      </c>
      <c r="F9181">
        <v>1.225E-2</v>
      </c>
      <c r="G9181">
        <v>8.8849999999999998E-2</v>
      </c>
      <c r="H9181">
        <v>0.31735000000000002</v>
      </c>
      <c r="I9181">
        <v>0.31455</v>
      </c>
      <c r="J9181">
        <v>0.59125000000000005</v>
      </c>
      <c r="K9181">
        <v>0.36035</v>
      </c>
      <c r="L9181">
        <v>0.78295000000000003</v>
      </c>
    </row>
    <row r="9182" spans="1:12" x14ac:dyDescent="0.3">
      <c r="A9182">
        <v>9181</v>
      </c>
      <c r="B9182">
        <v>0.91805000000000003</v>
      </c>
      <c r="C9182">
        <v>0.36575000000000002</v>
      </c>
      <c r="D9182">
        <v>0.44624999999999998</v>
      </c>
      <c r="E9182">
        <v>0.94984999999999997</v>
      </c>
      <c r="F9182">
        <v>0.45805000000000001</v>
      </c>
      <c r="G9182">
        <v>0.66335</v>
      </c>
      <c r="H9182">
        <v>0.87995000000000001</v>
      </c>
      <c r="I9182">
        <v>0.15095</v>
      </c>
      <c r="J9182">
        <v>0.37614999999999998</v>
      </c>
      <c r="K9182">
        <v>0.64754999999999996</v>
      </c>
      <c r="L9182">
        <v>0.32655000000000001</v>
      </c>
    </row>
    <row r="9183" spans="1:12" x14ac:dyDescent="0.3">
      <c r="A9183">
        <v>9182</v>
      </c>
      <c r="B9183">
        <v>0.91815000000000002</v>
      </c>
      <c r="C9183">
        <v>0.83784999999999998</v>
      </c>
      <c r="D9183">
        <v>0.19134999999999999</v>
      </c>
      <c r="E9183">
        <v>0.56245000000000001</v>
      </c>
      <c r="F9183">
        <v>0.95504999999999995</v>
      </c>
      <c r="G9183">
        <v>0.57615000000000005</v>
      </c>
      <c r="H9183">
        <v>6.7250000000000004E-2</v>
      </c>
      <c r="I9183">
        <v>0.19905</v>
      </c>
      <c r="J9183">
        <v>0.45455000000000001</v>
      </c>
      <c r="K9183">
        <v>0.30804999999999999</v>
      </c>
      <c r="L9183">
        <v>0.56845000000000001</v>
      </c>
    </row>
    <row r="9184" spans="1:12" x14ac:dyDescent="0.3">
      <c r="A9184">
        <v>9183</v>
      </c>
      <c r="B9184">
        <v>0.91825000000000001</v>
      </c>
      <c r="C9184">
        <v>0.39745000000000003</v>
      </c>
      <c r="D9184">
        <v>8.9349999999999999E-2</v>
      </c>
      <c r="E9184">
        <v>0.86624999999999996</v>
      </c>
      <c r="F9184">
        <v>0.64664999999999995</v>
      </c>
      <c r="G9184">
        <v>0.25305</v>
      </c>
      <c r="H9184">
        <v>0.83755000000000002</v>
      </c>
      <c r="I9184">
        <v>0.95355000000000001</v>
      </c>
      <c r="J9184">
        <v>0.84245000000000003</v>
      </c>
      <c r="K9184">
        <v>0.36395</v>
      </c>
      <c r="L9184">
        <v>0.58184999999999998</v>
      </c>
    </row>
    <row r="9185" spans="1:12" x14ac:dyDescent="0.3">
      <c r="A9185">
        <v>9184</v>
      </c>
      <c r="B9185">
        <v>0.91835</v>
      </c>
      <c r="C9185">
        <v>0.39584999999999998</v>
      </c>
      <c r="D9185">
        <v>0.45755000000000001</v>
      </c>
      <c r="E9185">
        <v>0.58074999999999999</v>
      </c>
      <c r="F9185">
        <v>0.49785000000000001</v>
      </c>
      <c r="G9185">
        <v>0.37874999999999998</v>
      </c>
      <c r="H9185">
        <v>0.65795000000000003</v>
      </c>
      <c r="I9185">
        <v>0.24595</v>
      </c>
      <c r="J9185">
        <v>4.9349999999999998E-2</v>
      </c>
      <c r="K9185">
        <v>0.24174999999999999</v>
      </c>
      <c r="L9185">
        <v>0.26655000000000001</v>
      </c>
    </row>
    <row r="9186" spans="1:12" x14ac:dyDescent="0.3">
      <c r="A9186">
        <v>9185</v>
      </c>
      <c r="B9186">
        <v>0.91844999999999999</v>
      </c>
      <c r="C9186">
        <v>0.75275000000000003</v>
      </c>
      <c r="D9186">
        <v>0.59924999999999995</v>
      </c>
      <c r="E9186">
        <v>0.22225</v>
      </c>
      <c r="F9186">
        <v>0.32784999999999997</v>
      </c>
      <c r="G9186">
        <v>0.30445</v>
      </c>
      <c r="H9186">
        <v>1.9449999999999999E-2</v>
      </c>
      <c r="I9186">
        <v>0.81794999999999995</v>
      </c>
      <c r="J9186">
        <v>0.38735000000000003</v>
      </c>
      <c r="K9186">
        <v>0.83284999999999998</v>
      </c>
      <c r="L9186">
        <v>0.23155000000000001</v>
      </c>
    </row>
    <row r="9187" spans="1:12" x14ac:dyDescent="0.3">
      <c r="A9187">
        <v>9186</v>
      </c>
      <c r="B9187">
        <v>0.91854999999999998</v>
      </c>
      <c r="C9187">
        <v>0.63105</v>
      </c>
      <c r="D9187">
        <v>0.63534999999999997</v>
      </c>
      <c r="E9187">
        <v>0.72565000000000002</v>
      </c>
      <c r="F9187">
        <v>0.51334999999999997</v>
      </c>
      <c r="G9187">
        <v>7.825E-2</v>
      </c>
      <c r="H9187">
        <v>0.85124999999999995</v>
      </c>
      <c r="I9187">
        <v>0.70804999999999996</v>
      </c>
      <c r="J9187">
        <v>0.70825000000000005</v>
      </c>
      <c r="K9187">
        <v>0.71845000000000003</v>
      </c>
      <c r="L9187">
        <v>0.96994999999999998</v>
      </c>
    </row>
    <row r="9188" spans="1:12" x14ac:dyDescent="0.3">
      <c r="A9188">
        <v>9187</v>
      </c>
      <c r="B9188">
        <v>0.91864999999999997</v>
      </c>
      <c r="C9188">
        <v>0.47115000000000001</v>
      </c>
      <c r="D9188">
        <v>0.89895000000000003</v>
      </c>
      <c r="E9188">
        <v>0.92674999999999996</v>
      </c>
      <c r="F9188">
        <v>0.67974999999999997</v>
      </c>
      <c r="G9188">
        <v>0.87424999999999997</v>
      </c>
      <c r="H9188">
        <v>0.57155</v>
      </c>
      <c r="I9188">
        <v>0.17094999999999999</v>
      </c>
      <c r="J9188">
        <v>0.14655000000000001</v>
      </c>
      <c r="K9188">
        <v>0.36204999999999998</v>
      </c>
      <c r="L9188">
        <v>0.17044999999999999</v>
      </c>
    </row>
    <row r="9189" spans="1:12" x14ac:dyDescent="0.3">
      <c r="A9189">
        <v>9188</v>
      </c>
      <c r="B9189">
        <v>0.91874999999999996</v>
      </c>
      <c r="C9189">
        <v>0.16485</v>
      </c>
      <c r="D9189">
        <v>0.62055000000000005</v>
      </c>
      <c r="E9189">
        <v>0.75834999999999997</v>
      </c>
      <c r="F9189">
        <v>0.24665000000000001</v>
      </c>
      <c r="G9189">
        <v>0.48325000000000001</v>
      </c>
      <c r="H9189">
        <v>0.36454999999999999</v>
      </c>
      <c r="I9189">
        <v>0.85665000000000002</v>
      </c>
      <c r="J9189">
        <v>0.56455</v>
      </c>
      <c r="K9189">
        <v>0.34505000000000002</v>
      </c>
      <c r="L9189">
        <v>2.375E-2</v>
      </c>
    </row>
    <row r="9190" spans="1:12" x14ac:dyDescent="0.3">
      <c r="A9190">
        <v>9189</v>
      </c>
      <c r="B9190">
        <v>0.91884999999999994</v>
      </c>
      <c r="C9190">
        <v>0.20365</v>
      </c>
      <c r="D9190">
        <v>0.77475000000000005</v>
      </c>
      <c r="E9190">
        <v>0.52715000000000001</v>
      </c>
      <c r="F9190">
        <v>0.63385000000000002</v>
      </c>
      <c r="G9190">
        <v>0.87955000000000005</v>
      </c>
      <c r="H9190">
        <v>0.43745000000000001</v>
      </c>
      <c r="I9190">
        <v>0.22635</v>
      </c>
      <c r="J9190">
        <v>0.27755000000000002</v>
      </c>
      <c r="K9190">
        <v>0.43635000000000002</v>
      </c>
      <c r="L9190">
        <v>0.37404999999999999</v>
      </c>
    </row>
    <row r="9191" spans="1:12" x14ac:dyDescent="0.3">
      <c r="A9191">
        <v>9190</v>
      </c>
      <c r="B9191">
        <v>0.91895000000000004</v>
      </c>
      <c r="C9191">
        <v>0.72755000000000003</v>
      </c>
      <c r="D9191">
        <v>0.23965</v>
      </c>
      <c r="E9191">
        <v>0.33145000000000002</v>
      </c>
      <c r="F9191">
        <v>0.53495000000000004</v>
      </c>
      <c r="G9191">
        <v>0.42444999999999999</v>
      </c>
      <c r="H9191">
        <v>0.41904999999999998</v>
      </c>
      <c r="I9191">
        <v>0.94155</v>
      </c>
      <c r="J9191">
        <v>0.23824999999999999</v>
      </c>
      <c r="K9191">
        <v>0.59865000000000002</v>
      </c>
      <c r="L9191">
        <v>0.67505000000000004</v>
      </c>
    </row>
    <row r="9192" spans="1:12" x14ac:dyDescent="0.3">
      <c r="A9192">
        <v>9191</v>
      </c>
      <c r="B9192">
        <v>0.91905000000000003</v>
      </c>
      <c r="C9192">
        <v>0.65525</v>
      </c>
      <c r="D9192">
        <v>0.90375000000000005</v>
      </c>
      <c r="E9192">
        <v>0.79125000000000001</v>
      </c>
      <c r="F9192">
        <v>0.21295</v>
      </c>
      <c r="G9192">
        <v>0.43714999999999998</v>
      </c>
      <c r="H9192">
        <v>0.25335000000000002</v>
      </c>
      <c r="I9192">
        <v>0.19935</v>
      </c>
      <c r="J9192">
        <v>0.58374999999999999</v>
      </c>
      <c r="K9192">
        <v>0.24385000000000001</v>
      </c>
      <c r="L9192">
        <v>0.64085000000000003</v>
      </c>
    </row>
    <row r="9193" spans="1:12" x14ac:dyDescent="0.3">
      <c r="A9193">
        <v>9192</v>
      </c>
      <c r="B9193">
        <v>0.91915000000000002</v>
      </c>
      <c r="C9193">
        <v>0.60885</v>
      </c>
      <c r="D9193">
        <v>0.88944999999999996</v>
      </c>
      <c r="E9193">
        <v>0.43824999999999997</v>
      </c>
      <c r="F9193">
        <v>0.62944999999999995</v>
      </c>
      <c r="G9193">
        <v>0.43645</v>
      </c>
      <c r="H9193">
        <v>0.64105000000000001</v>
      </c>
      <c r="I9193">
        <v>0.93664999999999998</v>
      </c>
      <c r="J9193">
        <v>0.31985000000000002</v>
      </c>
      <c r="K9193">
        <v>0.42964999999999998</v>
      </c>
      <c r="L9193">
        <v>0.37974999999999998</v>
      </c>
    </row>
    <row r="9194" spans="1:12" x14ac:dyDescent="0.3">
      <c r="A9194">
        <v>9193</v>
      </c>
      <c r="B9194">
        <v>0.91925000000000001</v>
      </c>
      <c r="C9194">
        <v>0.29354999999999998</v>
      </c>
      <c r="D9194">
        <v>0.35785</v>
      </c>
      <c r="E9194">
        <v>0.25164999999999998</v>
      </c>
      <c r="F9194">
        <v>0.78495000000000004</v>
      </c>
      <c r="G9194">
        <v>0.69915000000000005</v>
      </c>
      <c r="H9194">
        <v>0.88334999999999997</v>
      </c>
      <c r="I9194">
        <v>0.45105000000000001</v>
      </c>
      <c r="J9194">
        <v>0.78654999999999997</v>
      </c>
      <c r="K9194">
        <v>0.37125000000000002</v>
      </c>
      <c r="L9194">
        <v>0.58925000000000005</v>
      </c>
    </row>
    <row r="9195" spans="1:12" x14ac:dyDescent="0.3">
      <c r="A9195">
        <v>9194</v>
      </c>
      <c r="B9195">
        <v>0.91935</v>
      </c>
      <c r="C9195">
        <v>0.29654999999999998</v>
      </c>
      <c r="D9195">
        <v>0.89015</v>
      </c>
      <c r="E9195">
        <v>0.38174999999999998</v>
      </c>
      <c r="F9195">
        <v>0.46344999999999997</v>
      </c>
      <c r="G9195">
        <v>0.57304999999999995</v>
      </c>
      <c r="H9195">
        <v>0.57225000000000004</v>
      </c>
      <c r="I9195">
        <v>0.80545</v>
      </c>
      <c r="J9195">
        <v>4.4549999999999999E-2</v>
      </c>
      <c r="K9195">
        <v>0.67025000000000001</v>
      </c>
      <c r="L9195">
        <v>0.58104999999999996</v>
      </c>
    </row>
    <row r="9196" spans="1:12" x14ac:dyDescent="0.3">
      <c r="A9196">
        <v>9195</v>
      </c>
      <c r="B9196">
        <v>0.91944999999999999</v>
      </c>
      <c r="C9196">
        <v>0.25595000000000001</v>
      </c>
      <c r="D9196">
        <v>0.22894999999999999</v>
      </c>
      <c r="E9196">
        <v>0.29144999999999999</v>
      </c>
      <c r="F9196">
        <v>0.84965000000000002</v>
      </c>
      <c r="G9196">
        <v>0.83125000000000004</v>
      </c>
      <c r="H9196">
        <v>0.92595000000000005</v>
      </c>
      <c r="I9196">
        <v>0.74395</v>
      </c>
      <c r="J9196">
        <v>0.68145</v>
      </c>
      <c r="K9196">
        <v>0.41394999999999998</v>
      </c>
      <c r="L9196">
        <v>0.22864999999999999</v>
      </c>
    </row>
    <row r="9197" spans="1:12" x14ac:dyDescent="0.3">
      <c r="A9197">
        <v>9196</v>
      </c>
      <c r="B9197">
        <v>0.91954999999999998</v>
      </c>
      <c r="C9197">
        <v>0.75455000000000005</v>
      </c>
      <c r="D9197">
        <v>0.11705</v>
      </c>
      <c r="E9197">
        <v>0.99624999999999997</v>
      </c>
      <c r="F9197">
        <v>0.65895000000000004</v>
      </c>
      <c r="G9197">
        <v>0.61565000000000003</v>
      </c>
      <c r="H9197">
        <v>9.2149999999999996E-2</v>
      </c>
      <c r="I9197">
        <v>4.9950000000000001E-2</v>
      </c>
      <c r="J9197">
        <v>0.34875</v>
      </c>
      <c r="K9197">
        <v>0.85075000000000001</v>
      </c>
      <c r="L9197">
        <v>0.90325</v>
      </c>
    </row>
    <row r="9198" spans="1:12" x14ac:dyDescent="0.3">
      <c r="A9198">
        <v>9197</v>
      </c>
      <c r="B9198">
        <v>0.91964999999999997</v>
      </c>
      <c r="C9198">
        <v>0.66195000000000004</v>
      </c>
      <c r="D9198">
        <v>0.76105</v>
      </c>
      <c r="E9198">
        <v>0.57704999999999995</v>
      </c>
      <c r="F9198">
        <v>9.8250000000000004E-2</v>
      </c>
      <c r="G9198">
        <v>0.40544999999999998</v>
      </c>
      <c r="H9198">
        <v>0.19805</v>
      </c>
      <c r="I9198">
        <v>0.50675000000000003</v>
      </c>
      <c r="J9198">
        <v>0.72785</v>
      </c>
      <c r="K9198">
        <v>0.46775</v>
      </c>
      <c r="L9198">
        <v>0.13544999999999999</v>
      </c>
    </row>
    <row r="9199" spans="1:12" x14ac:dyDescent="0.3">
      <c r="A9199">
        <v>9198</v>
      </c>
      <c r="B9199">
        <v>0.91974999999999996</v>
      </c>
      <c r="C9199">
        <v>0.53935</v>
      </c>
      <c r="D9199">
        <v>0.26534999999999997</v>
      </c>
      <c r="E9199">
        <v>0.99875000000000003</v>
      </c>
      <c r="F9199">
        <v>9.3149999999999997E-2</v>
      </c>
      <c r="G9199">
        <v>8.0350000000000005E-2</v>
      </c>
      <c r="H9199">
        <v>3.0550000000000001E-2</v>
      </c>
      <c r="I9199">
        <v>0.14335000000000001</v>
      </c>
      <c r="J9199">
        <v>0.51685000000000003</v>
      </c>
      <c r="K9199">
        <v>0.25685000000000002</v>
      </c>
      <c r="L9199">
        <v>0.71704999999999997</v>
      </c>
    </row>
    <row r="9200" spans="1:12" x14ac:dyDescent="0.3">
      <c r="A9200">
        <v>9199</v>
      </c>
      <c r="B9200">
        <v>0.91984999999999995</v>
      </c>
      <c r="C9200">
        <v>0.19735</v>
      </c>
      <c r="D9200">
        <v>0.42385</v>
      </c>
      <c r="E9200">
        <v>0.89864999999999995</v>
      </c>
      <c r="F9200">
        <v>0.16445000000000001</v>
      </c>
      <c r="G9200">
        <v>0.85945000000000005</v>
      </c>
      <c r="H9200">
        <v>0.23644999999999999</v>
      </c>
      <c r="I9200">
        <v>0.82925000000000004</v>
      </c>
      <c r="J9200">
        <v>0.79605000000000004</v>
      </c>
      <c r="K9200">
        <v>0.46925</v>
      </c>
      <c r="L9200">
        <v>0.93235000000000001</v>
      </c>
    </row>
    <row r="9201" spans="1:12" x14ac:dyDescent="0.3">
      <c r="A9201">
        <v>9200</v>
      </c>
      <c r="B9201">
        <v>0.91995000000000005</v>
      </c>
      <c r="C9201">
        <v>0.57945000000000002</v>
      </c>
      <c r="D9201">
        <v>0.89875000000000005</v>
      </c>
      <c r="E9201">
        <v>0.45195000000000002</v>
      </c>
      <c r="F9201">
        <v>0.45465</v>
      </c>
      <c r="G9201">
        <v>0.77264999999999995</v>
      </c>
      <c r="H9201">
        <v>0.39015</v>
      </c>
      <c r="I9201">
        <v>0.40655000000000002</v>
      </c>
      <c r="J9201">
        <v>0.98285</v>
      </c>
      <c r="K9201">
        <v>0.62965000000000004</v>
      </c>
      <c r="L9201">
        <v>0.12595000000000001</v>
      </c>
    </row>
    <row r="9202" spans="1:12" x14ac:dyDescent="0.3">
      <c r="A9202">
        <v>9201</v>
      </c>
      <c r="B9202">
        <v>0.92005000000000003</v>
      </c>
      <c r="C9202">
        <v>0.54935</v>
      </c>
      <c r="D9202">
        <v>0.16794999999999999</v>
      </c>
      <c r="E9202">
        <v>0.57674999999999998</v>
      </c>
      <c r="F9202">
        <v>0.90944999999999998</v>
      </c>
      <c r="G9202">
        <v>0.16785</v>
      </c>
      <c r="H9202">
        <v>0.13235</v>
      </c>
      <c r="I9202">
        <v>0.86245000000000005</v>
      </c>
      <c r="J9202">
        <v>0.44624999999999998</v>
      </c>
      <c r="K9202">
        <v>0.31335000000000002</v>
      </c>
      <c r="L9202">
        <v>0.79225000000000001</v>
      </c>
    </row>
    <row r="9203" spans="1:12" x14ac:dyDescent="0.3">
      <c r="A9203">
        <v>9202</v>
      </c>
      <c r="B9203">
        <v>0.92015000000000002</v>
      </c>
      <c r="C9203">
        <v>0.55615000000000003</v>
      </c>
      <c r="D9203">
        <v>0.84414999999999996</v>
      </c>
      <c r="E9203">
        <v>0.26795000000000002</v>
      </c>
      <c r="F9203">
        <v>0.63005</v>
      </c>
      <c r="G9203">
        <v>0.65725</v>
      </c>
      <c r="H9203">
        <v>0.87085000000000001</v>
      </c>
      <c r="I9203">
        <v>0.23874999999999999</v>
      </c>
      <c r="J9203">
        <v>0.35365000000000002</v>
      </c>
      <c r="K9203">
        <v>0.18304999999999999</v>
      </c>
      <c r="L9203">
        <v>0.49204999999999999</v>
      </c>
    </row>
    <row r="9204" spans="1:12" x14ac:dyDescent="0.3">
      <c r="A9204">
        <v>9203</v>
      </c>
      <c r="B9204">
        <v>0.92025000000000001</v>
      </c>
      <c r="C9204">
        <v>0.36475000000000002</v>
      </c>
      <c r="D9204">
        <v>0.42125000000000001</v>
      </c>
      <c r="E9204">
        <v>0.73995</v>
      </c>
      <c r="F9204">
        <v>0.96455000000000002</v>
      </c>
      <c r="G9204">
        <v>0.40005000000000002</v>
      </c>
      <c r="H9204">
        <v>0.75395000000000001</v>
      </c>
      <c r="I9204">
        <v>0.23594999999999999</v>
      </c>
      <c r="J9204">
        <v>0.25424999999999998</v>
      </c>
      <c r="K9204">
        <v>0.36895</v>
      </c>
      <c r="L9204">
        <v>0.78264999999999996</v>
      </c>
    </row>
    <row r="9205" spans="1:12" x14ac:dyDescent="0.3">
      <c r="A9205">
        <v>9204</v>
      </c>
      <c r="B9205">
        <v>0.92035</v>
      </c>
      <c r="C9205">
        <v>0.29344999999999999</v>
      </c>
      <c r="D9205">
        <v>0.77515000000000001</v>
      </c>
      <c r="E9205">
        <v>0.98745000000000005</v>
      </c>
      <c r="F9205">
        <v>0.58614999999999995</v>
      </c>
      <c r="G9205">
        <v>7.1550000000000002E-2</v>
      </c>
      <c r="H9205">
        <v>0.13994999999999999</v>
      </c>
      <c r="I9205">
        <v>0.98355000000000004</v>
      </c>
      <c r="J9205">
        <v>0.42135</v>
      </c>
      <c r="K9205">
        <v>0.86514999999999997</v>
      </c>
      <c r="L9205">
        <v>0.86865000000000003</v>
      </c>
    </row>
    <row r="9206" spans="1:12" x14ac:dyDescent="0.3">
      <c r="A9206">
        <v>9205</v>
      </c>
      <c r="B9206">
        <v>0.92044999999999999</v>
      </c>
      <c r="C9206">
        <v>0.53495000000000004</v>
      </c>
      <c r="D9206">
        <v>0.84575</v>
      </c>
      <c r="E9206">
        <v>0.10995000000000001</v>
      </c>
      <c r="F9206">
        <v>0.59955000000000003</v>
      </c>
      <c r="G9206">
        <v>0.54025000000000001</v>
      </c>
      <c r="H9206">
        <v>0.95445000000000002</v>
      </c>
      <c r="I9206">
        <v>0.26164999999999999</v>
      </c>
      <c r="J9206">
        <v>8.0149999999999999E-2</v>
      </c>
      <c r="K9206">
        <v>0.22764999999999999</v>
      </c>
      <c r="L9206">
        <v>0.24074999999999999</v>
      </c>
    </row>
    <row r="9207" spans="1:12" x14ac:dyDescent="0.3">
      <c r="A9207">
        <v>9206</v>
      </c>
      <c r="B9207">
        <v>0.92054999999999998</v>
      </c>
      <c r="C9207">
        <v>0.52915000000000001</v>
      </c>
      <c r="D9207">
        <v>0.14185</v>
      </c>
      <c r="E9207">
        <v>0.69564999999999999</v>
      </c>
      <c r="F9207">
        <v>0.42895</v>
      </c>
      <c r="G9207">
        <v>0.89554999999999996</v>
      </c>
      <c r="H9207">
        <v>0.67654999999999998</v>
      </c>
      <c r="I9207">
        <v>0.41954999999999998</v>
      </c>
      <c r="J9207">
        <v>0.92205000000000004</v>
      </c>
      <c r="K9207">
        <v>0.83735000000000004</v>
      </c>
      <c r="L9207">
        <v>0.46765000000000001</v>
      </c>
    </row>
    <row r="9208" spans="1:12" x14ac:dyDescent="0.3">
      <c r="A9208">
        <v>9207</v>
      </c>
      <c r="B9208">
        <v>0.92064999999999997</v>
      </c>
      <c r="C9208">
        <v>0.12975</v>
      </c>
      <c r="D9208">
        <v>0.36785000000000001</v>
      </c>
      <c r="E9208">
        <v>0.14765</v>
      </c>
      <c r="F9208">
        <v>0.19214999999999999</v>
      </c>
      <c r="G9208">
        <v>0.17555000000000001</v>
      </c>
      <c r="H9208">
        <v>0.21395</v>
      </c>
      <c r="I9208">
        <v>0.98885000000000001</v>
      </c>
      <c r="J9208">
        <v>0.64395000000000002</v>
      </c>
      <c r="K9208">
        <v>0.14255000000000001</v>
      </c>
      <c r="L9208">
        <v>0.94105000000000005</v>
      </c>
    </row>
    <row r="9209" spans="1:12" x14ac:dyDescent="0.3">
      <c r="A9209">
        <v>9208</v>
      </c>
      <c r="B9209">
        <v>0.92074999999999996</v>
      </c>
      <c r="C9209">
        <v>0.84565000000000001</v>
      </c>
      <c r="D9209">
        <v>0.69974999999999998</v>
      </c>
      <c r="E9209">
        <v>0.18315000000000001</v>
      </c>
      <c r="F9209">
        <v>0.29404999999999998</v>
      </c>
      <c r="G9209">
        <v>0.46344999999999997</v>
      </c>
      <c r="H9209">
        <v>0.60465000000000002</v>
      </c>
      <c r="I9209">
        <v>3.6549999999999999E-2</v>
      </c>
      <c r="J9209">
        <v>0.15035000000000001</v>
      </c>
      <c r="K9209">
        <v>0.42595</v>
      </c>
      <c r="L9209">
        <v>7.1550000000000002E-2</v>
      </c>
    </row>
    <row r="9210" spans="1:12" x14ac:dyDescent="0.3">
      <c r="A9210">
        <v>9209</v>
      </c>
      <c r="B9210">
        <v>0.92084999999999995</v>
      </c>
      <c r="C9210">
        <v>0.59855000000000003</v>
      </c>
      <c r="D9210">
        <v>0.89585000000000004</v>
      </c>
      <c r="E9210">
        <v>0.26624999999999999</v>
      </c>
      <c r="F9210">
        <v>0.37325000000000003</v>
      </c>
      <c r="G9210">
        <v>0.80345</v>
      </c>
      <c r="H9210">
        <v>0.34815000000000002</v>
      </c>
      <c r="I9210">
        <v>5.4050000000000001E-2</v>
      </c>
      <c r="J9210">
        <v>0.86814999999999998</v>
      </c>
      <c r="K9210">
        <v>0.96055000000000001</v>
      </c>
      <c r="L9210">
        <v>0.70074999999999998</v>
      </c>
    </row>
    <row r="9211" spans="1:12" x14ac:dyDescent="0.3">
      <c r="A9211">
        <v>9210</v>
      </c>
      <c r="B9211">
        <v>0.92095000000000005</v>
      </c>
      <c r="C9211">
        <v>0.96794999999999998</v>
      </c>
      <c r="D9211">
        <v>1.8149999999999999E-2</v>
      </c>
      <c r="E9211">
        <v>0.62004999999999999</v>
      </c>
      <c r="F9211">
        <v>0.60094999999999998</v>
      </c>
      <c r="G9211">
        <v>0.58704999999999996</v>
      </c>
      <c r="H9211">
        <v>0.67395000000000005</v>
      </c>
      <c r="I9211">
        <v>0.92044999999999999</v>
      </c>
      <c r="J9211">
        <v>0.57915000000000005</v>
      </c>
      <c r="K9211">
        <v>0.76515</v>
      </c>
      <c r="L9211">
        <v>0.36545</v>
      </c>
    </row>
    <row r="9212" spans="1:12" x14ac:dyDescent="0.3">
      <c r="A9212">
        <v>9211</v>
      </c>
      <c r="B9212">
        <v>0.92105000000000004</v>
      </c>
      <c r="C9212">
        <v>6.2350000000000003E-2</v>
      </c>
      <c r="D9212">
        <v>0.72885</v>
      </c>
      <c r="E9212">
        <v>5.0000000000000002E-5</v>
      </c>
      <c r="F9212">
        <v>0.26715</v>
      </c>
      <c r="G9212">
        <v>0.22355</v>
      </c>
      <c r="H9212">
        <v>0.54154999999999998</v>
      </c>
      <c r="I9212">
        <v>0.99624999999999997</v>
      </c>
      <c r="J9212">
        <v>0.78295000000000003</v>
      </c>
      <c r="K9212">
        <v>0.21535000000000001</v>
      </c>
      <c r="L9212">
        <v>2.215E-2</v>
      </c>
    </row>
    <row r="9213" spans="1:12" x14ac:dyDescent="0.3">
      <c r="A9213">
        <v>9212</v>
      </c>
      <c r="B9213">
        <v>0.92115000000000002</v>
      </c>
      <c r="C9213">
        <v>2.095E-2</v>
      </c>
      <c r="D9213">
        <v>4.45E-3</v>
      </c>
      <c r="E9213">
        <v>0.78195000000000003</v>
      </c>
      <c r="F9213">
        <v>0.29735</v>
      </c>
      <c r="G9213">
        <v>6.515E-2</v>
      </c>
      <c r="H9213">
        <v>0.57945000000000002</v>
      </c>
      <c r="I9213">
        <v>0.20324999999999999</v>
      </c>
      <c r="J9213">
        <v>0.10585</v>
      </c>
      <c r="K9213">
        <v>0.40365000000000001</v>
      </c>
      <c r="L9213">
        <v>0.74765000000000004</v>
      </c>
    </row>
    <row r="9214" spans="1:12" x14ac:dyDescent="0.3">
      <c r="A9214">
        <v>9213</v>
      </c>
      <c r="B9214">
        <v>0.92125000000000001</v>
      </c>
      <c r="C9214">
        <v>8.2150000000000001E-2</v>
      </c>
      <c r="D9214">
        <v>0.51054999999999995</v>
      </c>
      <c r="E9214">
        <v>0.25735000000000002</v>
      </c>
      <c r="F9214">
        <v>0.83455000000000001</v>
      </c>
      <c r="G9214">
        <v>0.79464999999999997</v>
      </c>
      <c r="H9214">
        <v>0.27605000000000002</v>
      </c>
      <c r="I9214">
        <v>0.85065000000000002</v>
      </c>
      <c r="J9214">
        <v>0.91134999999999999</v>
      </c>
      <c r="K9214">
        <v>7.3450000000000001E-2</v>
      </c>
      <c r="L9214">
        <v>0.30595</v>
      </c>
    </row>
    <row r="9215" spans="1:12" x14ac:dyDescent="0.3">
      <c r="A9215">
        <v>9214</v>
      </c>
      <c r="B9215">
        <v>0.92135</v>
      </c>
      <c r="C9215">
        <v>0.83425000000000005</v>
      </c>
      <c r="D9215">
        <v>4.505E-2</v>
      </c>
      <c r="E9215">
        <v>0.41854999999999998</v>
      </c>
      <c r="F9215">
        <v>0.71435000000000004</v>
      </c>
      <c r="G9215">
        <v>0.32884999999999998</v>
      </c>
      <c r="H9215">
        <v>0.13444999999999999</v>
      </c>
      <c r="I9215">
        <v>0.83774999999999999</v>
      </c>
      <c r="J9215">
        <v>0.73255000000000003</v>
      </c>
      <c r="K9215">
        <v>0.95725000000000005</v>
      </c>
      <c r="L9215">
        <v>0.37595000000000001</v>
      </c>
    </row>
    <row r="9216" spans="1:12" x14ac:dyDescent="0.3">
      <c r="A9216">
        <v>9215</v>
      </c>
      <c r="B9216">
        <v>0.92144999999999999</v>
      </c>
      <c r="C9216">
        <v>0.27284999999999998</v>
      </c>
      <c r="D9216">
        <v>0.19345000000000001</v>
      </c>
      <c r="E9216">
        <v>0.37864999999999999</v>
      </c>
      <c r="F9216">
        <v>0.79025000000000001</v>
      </c>
      <c r="G9216">
        <v>0.85004999999999997</v>
      </c>
      <c r="H9216">
        <v>0.70474999999999999</v>
      </c>
      <c r="I9216">
        <v>0.39615</v>
      </c>
      <c r="J9216">
        <v>8.4999999999999995E-4</v>
      </c>
      <c r="K9216">
        <v>0.84665000000000001</v>
      </c>
      <c r="L9216">
        <v>0.58914999999999995</v>
      </c>
    </row>
    <row r="9217" spans="1:12" x14ac:dyDescent="0.3">
      <c r="A9217">
        <v>9216</v>
      </c>
      <c r="B9217">
        <v>0.92154999999999998</v>
      </c>
      <c r="C9217">
        <v>0.87985000000000002</v>
      </c>
      <c r="D9217">
        <v>3.585E-2</v>
      </c>
      <c r="E9217">
        <v>0.19645000000000001</v>
      </c>
      <c r="F9217">
        <v>0.90034999999999998</v>
      </c>
      <c r="G9217">
        <v>0.11555</v>
      </c>
      <c r="H9217">
        <v>3.6049999999999999E-2</v>
      </c>
      <c r="I9217">
        <v>9.2149999999999996E-2</v>
      </c>
      <c r="J9217">
        <v>0.38845000000000002</v>
      </c>
      <c r="K9217">
        <v>0.82294999999999996</v>
      </c>
      <c r="L9217">
        <v>9.1149999999999995E-2</v>
      </c>
    </row>
    <row r="9218" spans="1:12" x14ac:dyDescent="0.3">
      <c r="A9218">
        <v>9217</v>
      </c>
      <c r="B9218">
        <v>0.92164999999999997</v>
      </c>
      <c r="C9218">
        <v>0.19015000000000001</v>
      </c>
      <c r="D9218">
        <v>0.32074999999999998</v>
      </c>
      <c r="E9218">
        <v>0.31295000000000001</v>
      </c>
      <c r="F9218">
        <v>0.11475</v>
      </c>
      <c r="G9218">
        <v>0.28055000000000002</v>
      </c>
      <c r="H9218">
        <v>0.46444999999999997</v>
      </c>
      <c r="I9218">
        <v>0.62434999999999996</v>
      </c>
      <c r="J9218">
        <v>0.88624999999999998</v>
      </c>
      <c r="K9218">
        <v>0.93764999999999998</v>
      </c>
      <c r="L9218">
        <v>0.64365000000000006</v>
      </c>
    </row>
    <row r="9219" spans="1:12" x14ac:dyDescent="0.3">
      <c r="A9219">
        <v>9218</v>
      </c>
      <c r="B9219">
        <v>0.92174999999999996</v>
      </c>
      <c r="C9219">
        <v>0.87285000000000001</v>
      </c>
      <c r="D9219">
        <v>0.43225000000000002</v>
      </c>
      <c r="E9219">
        <v>0.49864999999999998</v>
      </c>
      <c r="F9219">
        <v>0.25035000000000002</v>
      </c>
      <c r="G9219">
        <v>5.2949999999999997E-2</v>
      </c>
      <c r="H9219">
        <v>0.31514999999999999</v>
      </c>
      <c r="I9219">
        <v>0.92935000000000001</v>
      </c>
      <c r="J9219">
        <v>0.75334999999999996</v>
      </c>
      <c r="K9219">
        <v>0.54754999999999998</v>
      </c>
      <c r="L9219">
        <v>0.43414999999999998</v>
      </c>
    </row>
    <row r="9220" spans="1:12" x14ac:dyDescent="0.3">
      <c r="A9220">
        <v>9219</v>
      </c>
      <c r="B9220">
        <v>0.92184999999999995</v>
      </c>
      <c r="C9220">
        <v>0.99685000000000001</v>
      </c>
      <c r="D9220">
        <v>0.67695000000000005</v>
      </c>
      <c r="E9220">
        <v>0.66515000000000002</v>
      </c>
      <c r="F9220">
        <v>0.29325000000000001</v>
      </c>
      <c r="G9220">
        <v>0.67784999999999995</v>
      </c>
      <c r="H9220">
        <v>0.59584999999999999</v>
      </c>
      <c r="I9220">
        <v>0.82145000000000001</v>
      </c>
      <c r="J9220">
        <v>0.55584999999999996</v>
      </c>
      <c r="K9220">
        <v>0.34115000000000001</v>
      </c>
      <c r="L9220">
        <v>0.52354999999999996</v>
      </c>
    </row>
    <row r="9221" spans="1:12" x14ac:dyDescent="0.3">
      <c r="A9221">
        <v>9220</v>
      </c>
      <c r="B9221">
        <v>0.92195000000000005</v>
      </c>
      <c r="C9221">
        <v>0.72345000000000004</v>
      </c>
      <c r="D9221">
        <v>0.37314999999999998</v>
      </c>
      <c r="E9221">
        <v>0.32205</v>
      </c>
      <c r="F9221">
        <v>0.98175000000000001</v>
      </c>
      <c r="G9221">
        <v>0.75765000000000005</v>
      </c>
      <c r="H9221">
        <v>0.42935000000000001</v>
      </c>
      <c r="I9221">
        <v>0.44135000000000002</v>
      </c>
      <c r="J9221">
        <v>0.20805000000000001</v>
      </c>
      <c r="K9221">
        <v>0.36385000000000001</v>
      </c>
      <c r="L9221">
        <v>0.88685000000000003</v>
      </c>
    </row>
    <row r="9222" spans="1:12" x14ac:dyDescent="0.3">
      <c r="A9222">
        <v>9221</v>
      </c>
      <c r="B9222">
        <v>0.92205000000000004</v>
      </c>
      <c r="C9222">
        <v>0.44745000000000001</v>
      </c>
      <c r="D9222">
        <v>0.90534999999999999</v>
      </c>
      <c r="E9222">
        <v>6.8849999999999995E-2</v>
      </c>
      <c r="F9222">
        <v>0.88844999999999996</v>
      </c>
      <c r="G9222">
        <v>0.87185000000000001</v>
      </c>
      <c r="H9222">
        <v>0.91744999999999999</v>
      </c>
      <c r="I9222">
        <v>0.62014999999999998</v>
      </c>
      <c r="J9222">
        <v>0.78754999999999997</v>
      </c>
      <c r="K9222">
        <v>0.57915000000000005</v>
      </c>
      <c r="L9222">
        <v>6.3149999999999998E-2</v>
      </c>
    </row>
    <row r="9223" spans="1:12" x14ac:dyDescent="0.3">
      <c r="A9223">
        <v>9222</v>
      </c>
      <c r="B9223">
        <v>0.92215000000000003</v>
      </c>
      <c r="C9223">
        <v>0.94504999999999995</v>
      </c>
      <c r="D9223">
        <v>0.65974999999999995</v>
      </c>
      <c r="E9223">
        <v>0.30904999999999999</v>
      </c>
      <c r="F9223">
        <v>0.32455000000000001</v>
      </c>
      <c r="G9223">
        <v>0.19445000000000001</v>
      </c>
      <c r="H9223">
        <v>0.41475000000000001</v>
      </c>
      <c r="I9223">
        <v>0.20585000000000001</v>
      </c>
      <c r="J9223">
        <v>0.22775000000000001</v>
      </c>
      <c r="K9223">
        <v>0.70274999999999999</v>
      </c>
      <c r="L9223">
        <v>0.83045000000000002</v>
      </c>
    </row>
    <row r="9224" spans="1:12" x14ac:dyDescent="0.3">
      <c r="A9224">
        <v>9223</v>
      </c>
      <c r="B9224">
        <v>0.92225000000000001</v>
      </c>
      <c r="C9224">
        <v>8.795E-2</v>
      </c>
      <c r="D9224">
        <v>0.11645</v>
      </c>
      <c r="E9224">
        <v>0.58684999999999998</v>
      </c>
      <c r="F9224">
        <v>0.47325</v>
      </c>
      <c r="G9224">
        <v>0.26905000000000001</v>
      </c>
      <c r="H9224">
        <v>0.57164999999999999</v>
      </c>
      <c r="I9224">
        <v>0.51385000000000003</v>
      </c>
      <c r="J9224">
        <v>0.10265000000000001</v>
      </c>
      <c r="K9224">
        <v>0.71435000000000004</v>
      </c>
      <c r="L9224">
        <v>0.28675</v>
      </c>
    </row>
    <row r="9225" spans="1:12" x14ac:dyDescent="0.3">
      <c r="A9225">
        <v>9224</v>
      </c>
      <c r="B9225">
        <v>0.92235</v>
      </c>
      <c r="C9225">
        <v>0.57994999999999997</v>
      </c>
      <c r="D9225">
        <v>0.84635000000000005</v>
      </c>
      <c r="E9225">
        <v>0.30325000000000002</v>
      </c>
      <c r="F9225">
        <v>0.50214999999999999</v>
      </c>
      <c r="G9225">
        <v>0.96614999999999995</v>
      </c>
      <c r="H9225">
        <v>0.83645000000000003</v>
      </c>
      <c r="I9225">
        <v>0.85445000000000004</v>
      </c>
      <c r="J9225">
        <v>0.33645000000000003</v>
      </c>
      <c r="K9225">
        <v>0.69274999999999998</v>
      </c>
      <c r="L9225">
        <v>0.58704999999999996</v>
      </c>
    </row>
    <row r="9226" spans="1:12" x14ac:dyDescent="0.3">
      <c r="A9226">
        <v>9225</v>
      </c>
      <c r="B9226">
        <v>0.92244999999999999</v>
      </c>
      <c r="C9226">
        <v>0.29285</v>
      </c>
      <c r="D9226">
        <v>0.27065</v>
      </c>
      <c r="E9226">
        <v>0.78454999999999997</v>
      </c>
      <c r="F9226">
        <v>0.29704999999999998</v>
      </c>
      <c r="G9226">
        <v>0.56425000000000003</v>
      </c>
      <c r="H9226">
        <v>0.61795</v>
      </c>
      <c r="I9226">
        <v>0.60524999999999995</v>
      </c>
      <c r="J9226">
        <v>0.55205000000000004</v>
      </c>
      <c r="K9226">
        <v>0.63205</v>
      </c>
      <c r="L9226">
        <v>0.62805</v>
      </c>
    </row>
    <row r="9227" spans="1:12" x14ac:dyDescent="0.3">
      <c r="A9227">
        <v>9226</v>
      </c>
      <c r="B9227">
        <v>0.92254999999999998</v>
      </c>
      <c r="C9227">
        <v>0.49654999999999999</v>
      </c>
      <c r="D9227">
        <v>0.25824999999999998</v>
      </c>
      <c r="E9227">
        <v>0.91164999999999996</v>
      </c>
      <c r="F9227">
        <v>1.1849999999999999E-2</v>
      </c>
      <c r="G9227">
        <v>0.27365</v>
      </c>
      <c r="H9227">
        <v>0.14974999999999999</v>
      </c>
      <c r="I9227">
        <v>0.38984999999999997</v>
      </c>
      <c r="J9227">
        <v>0.14774999999999999</v>
      </c>
      <c r="K9227">
        <v>0.92754999999999999</v>
      </c>
      <c r="L9227">
        <v>2.9950000000000001E-2</v>
      </c>
    </row>
    <row r="9228" spans="1:12" x14ac:dyDescent="0.3">
      <c r="A9228">
        <v>9227</v>
      </c>
      <c r="B9228">
        <v>0.92264999999999997</v>
      </c>
      <c r="C9228">
        <v>0.23605000000000001</v>
      </c>
      <c r="D9228">
        <v>0.99475000000000002</v>
      </c>
      <c r="E9228">
        <v>0.97135000000000005</v>
      </c>
      <c r="F9228">
        <v>0.51805000000000001</v>
      </c>
      <c r="G9228">
        <v>0.40215000000000001</v>
      </c>
      <c r="H9228">
        <v>0.39905000000000002</v>
      </c>
      <c r="I9228">
        <v>0.89034999999999997</v>
      </c>
      <c r="J9228">
        <v>1.0749999999999999E-2</v>
      </c>
      <c r="K9228">
        <v>7.6450000000000004E-2</v>
      </c>
      <c r="L9228">
        <v>0.96694999999999998</v>
      </c>
    </row>
    <row r="9229" spans="1:12" x14ac:dyDescent="0.3">
      <c r="A9229">
        <v>9228</v>
      </c>
      <c r="B9229">
        <v>0.92274999999999996</v>
      </c>
      <c r="C9229">
        <v>0.27675</v>
      </c>
      <c r="D9229">
        <v>0.75895000000000001</v>
      </c>
      <c r="E9229">
        <v>0.74314999999999998</v>
      </c>
      <c r="F9229">
        <v>0.34355000000000002</v>
      </c>
      <c r="G9229">
        <v>0.92745</v>
      </c>
      <c r="H9229">
        <v>0.96484999999999999</v>
      </c>
      <c r="I9229">
        <v>5.6750000000000002E-2</v>
      </c>
      <c r="J9229">
        <v>0.66195000000000004</v>
      </c>
      <c r="K9229">
        <v>0.98914999999999997</v>
      </c>
      <c r="L9229">
        <v>5.6250000000000001E-2</v>
      </c>
    </row>
    <row r="9230" spans="1:12" x14ac:dyDescent="0.3">
      <c r="A9230">
        <v>9229</v>
      </c>
      <c r="B9230">
        <v>0.92284999999999995</v>
      </c>
      <c r="C9230">
        <v>0.20344999999999999</v>
      </c>
      <c r="D9230">
        <v>0.46105000000000002</v>
      </c>
      <c r="E9230">
        <v>0.70145000000000002</v>
      </c>
      <c r="F9230">
        <v>0.15815000000000001</v>
      </c>
      <c r="G9230">
        <v>0.23144999999999999</v>
      </c>
      <c r="H9230">
        <v>0.49395</v>
      </c>
      <c r="I9230">
        <v>0.25105</v>
      </c>
      <c r="J9230">
        <v>7.7549999999999994E-2</v>
      </c>
      <c r="K9230">
        <v>0.50805</v>
      </c>
      <c r="L9230">
        <v>0.71225000000000005</v>
      </c>
    </row>
    <row r="9231" spans="1:12" x14ac:dyDescent="0.3">
      <c r="A9231">
        <v>9230</v>
      </c>
      <c r="B9231">
        <v>0.92295000000000005</v>
      </c>
      <c r="C9231">
        <v>0.47544999999999998</v>
      </c>
      <c r="D9231">
        <v>0.52485000000000004</v>
      </c>
      <c r="E9231">
        <v>0.90544999999999998</v>
      </c>
      <c r="F9231">
        <v>0.43495</v>
      </c>
      <c r="G9231">
        <v>0.17904999999999999</v>
      </c>
      <c r="H9231">
        <v>0.43114999999999998</v>
      </c>
      <c r="I9231">
        <v>0.64324999999999999</v>
      </c>
      <c r="J9231">
        <v>0.49225000000000002</v>
      </c>
      <c r="K9231">
        <v>0.79784999999999995</v>
      </c>
      <c r="L9231">
        <v>0.92474999999999996</v>
      </c>
    </row>
    <row r="9232" spans="1:12" x14ac:dyDescent="0.3">
      <c r="A9232">
        <v>9231</v>
      </c>
      <c r="B9232">
        <v>0.92305000000000004</v>
      </c>
      <c r="C9232">
        <v>4.6050000000000001E-2</v>
      </c>
      <c r="D9232">
        <v>0.12385</v>
      </c>
      <c r="E9232">
        <v>0.51775000000000004</v>
      </c>
      <c r="F9232">
        <v>0.25295000000000001</v>
      </c>
      <c r="G9232">
        <v>0.51524999999999999</v>
      </c>
      <c r="H9232">
        <v>0.65105000000000002</v>
      </c>
      <c r="I9232">
        <v>0.27775</v>
      </c>
      <c r="J9232">
        <v>0.52834999999999999</v>
      </c>
      <c r="K9232">
        <v>8.3499999999999998E-3</v>
      </c>
      <c r="L9232">
        <v>0.11774999999999999</v>
      </c>
    </row>
    <row r="9233" spans="1:12" x14ac:dyDescent="0.3">
      <c r="A9233">
        <v>9232</v>
      </c>
      <c r="B9233">
        <v>0.92315000000000003</v>
      </c>
      <c r="C9233">
        <v>0.48425000000000001</v>
      </c>
      <c r="D9233">
        <v>0.99234999999999995</v>
      </c>
      <c r="E9233">
        <v>0.61045000000000005</v>
      </c>
      <c r="F9233">
        <v>0.95345000000000002</v>
      </c>
      <c r="G9233">
        <v>0.63095000000000001</v>
      </c>
      <c r="H9233">
        <v>0.50605</v>
      </c>
      <c r="I9233">
        <v>0.76685000000000003</v>
      </c>
      <c r="J9233">
        <v>0.90044999999999997</v>
      </c>
      <c r="K9233">
        <v>0.89375000000000004</v>
      </c>
      <c r="L9233">
        <v>0.41125</v>
      </c>
    </row>
    <row r="9234" spans="1:12" x14ac:dyDescent="0.3">
      <c r="A9234">
        <v>9233</v>
      </c>
      <c r="B9234">
        <v>0.92325000000000002</v>
      </c>
      <c r="C9234">
        <v>4.1450000000000001E-2</v>
      </c>
      <c r="D9234">
        <v>7.6950000000000005E-2</v>
      </c>
      <c r="E9234">
        <v>0.42964999999999998</v>
      </c>
      <c r="F9234">
        <v>0.69205000000000005</v>
      </c>
      <c r="G9234">
        <v>0.32755000000000001</v>
      </c>
      <c r="H9234">
        <v>0.25305</v>
      </c>
      <c r="I9234">
        <v>0.78854999999999997</v>
      </c>
      <c r="J9234">
        <v>0.51265000000000005</v>
      </c>
      <c r="K9234">
        <v>0.34994999999999998</v>
      </c>
      <c r="L9234">
        <v>0.40855000000000002</v>
      </c>
    </row>
    <row r="9235" spans="1:12" x14ac:dyDescent="0.3">
      <c r="A9235">
        <v>9234</v>
      </c>
      <c r="B9235">
        <v>0.92335</v>
      </c>
      <c r="C9235">
        <v>0.25495000000000001</v>
      </c>
      <c r="D9235">
        <v>0.13735</v>
      </c>
      <c r="E9235">
        <v>7.2650000000000006E-2</v>
      </c>
      <c r="F9235">
        <v>0.58525000000000005</v>
      </c>
      <c r="G9235">
        <v>0.80554999999999999</v>
      </c>
      <c r="H9235">
        <v>0.38574999999999998</v>
      </c>
      <c r="I9235">
        <v>0.90754999999999997</v>
      </c>
      <c r="J9235">
        <v>0.25924999999999998</v>
      </c>
      <c r="K9235">
        <v>0.27195000000000003</v>
      </c>
      <c r="L9235">
        <v>0.84025000000000005</v>
      </c>
    </row>
    <row r="9236" spans="1:12" x14ac:dyDescent="0.3">
      <c r="A9236">
        <v>9235</v>
      </c>
      <c r="B9236">
        <v>0.92344999999999999</v>
      </c>
      <c r="C9236">
        <v>0.34444999999999998</v>
      </c>
      <c r="D9236">
        <v>0.93284999999999996</v>
      </c>
      <c r="E9236">
        <v>0.53464999999999996</v>
      </c>
      <c r="F9236">
        <v>0.91515000000000002</v>
      </c>
      <c r="G9236">
        <v>0.29885</v>
      </c>
      <c r="H9236">
        <v>0.19015000000000001</v>
      </c>
      <c r="I9236">
        <v>0.94784999999999997</v>
      </c>
      <c r="J9236">
        <v>6.7150000000000001E-2</v>
      </c>
      <c r="K9236">
        <v>0.53215000000000001</v>
      </c>
      <c r="L9236">
        <v>0.80505000000000004</v>
      </c>
    </row>
    <row r="9237" spans="1:12" x14ac:dyDescent="0.3">
      <c r="A9237">
        <v>9236</v>
      </c>
      <c r="B9237">
        <v>0.92354999999999998</v>
      </c>
      <c r="C9237">
        <v>0.83115000000000006</v>
      </c>
      <c r="D9237">
        <v>0.21915000000000001</v>
      </c>
      <c r="E9237">
        <v>0.22355</v>
      </c>
      <c r="F9237">
        <v>0.75385000000000002</v>
      </c>
      <c r="G9237">
        <v>0.96635000000000004</v>
      </c>
      <c r="H9237">
        <v>0.62814999999999999</v>
      </c>
      <c r="I9237">
        <v>0.15765000000000001</v>
      </c>
      <c r="J9237">
        <v>0.71265000000000001</v>
      </c>
      <c r="K9237">
        <v>0.38085000000000002</v>
      </c>
      <c r="L9237">
        <v>8.8849999999999998E-2</v>
      </c>
    </row>
    <row r="9238" spans="1:12" x14ac:dyDescent="0.3">
      <c r="A9238">
        <v>9237</v>
      </c>
      <c r="B9238">
        <v>0.92364999999999997</v>
      </c>
      <c r="C9238">
        <v>0.69435000000000002</v>
      </c>
      <c r="D9238">
        <v>0.34605000000000002</v>
      </c>
      <c r="E9238">
        <v>0.55274999999999996</v>
      </c>
      <c r="F9238">
        <v>0.63575000000000004</v>
      </c>
      <c r="G9238">
        <v>0.62885000000000002</v>
      </c>
      <c r="H9238">
        <v>0.63514999999999999</v>
      </c>
      <c r="I9238">
        <v>0.91654999999999998</v>
      </c>
      <c r="J9238">
        <v>0.41404999999999997</v>
      </c>
      <c r="K9238">
        <v>0.89705000000000001</v>
      </c>
      <c r="L9238">
        <v>0.92274999999999996</v>
      </c>
    </row>
    <row r="9239" spans="1:12" x14ac:dyDescent="0.3">
      <c r="A9239">
        <v>9238</v>
      </c>
      <c r="B9239">
        <v>0.92374999999999996</v>
      </c>
      <c r="C9239">
        <v>0.51485000000000003</v>
      </c>
      <c r="D9239">
        <v>0.76154999999999995</v>
      </c>
      <c r="E9239">
        <v>0.95804999999999996</v>
      </c>
      <c r="F9239">
        <v>0.41804999999999998</v>
      </c>
      <c r="G9239">
        <v>0.81305000000000005</v>
      </c>
      <c r="H9239">
        <v>0.36985000000000001</v>
      </c>
      <c r="I9239">
        <v>0.87004999999999999</v>
      </c>
      <c r="J9239">
        <v>0.12305000000000001</v>
      </c>
      <c r="K9239">
        <v>0.66705000000000003</v>
      </c>
      <c r="L9239">
        <v>0.20605000000000001</v>
      </c>
    </row>
    <row r="9240" spans="1:12" x14ac:dyDescent="0.3">
      <c r="A9240">
        <v>9239</v>
      </c>
      <c r="B9240">
        <v>0.92384999999999995</v>
      </c>
      <c r="C9240">
        <v>0.61134999999999995</v>
      </c>
      <c r="D9240">
        <v>0.65034999999999998</v>
      </c>
      <c r="E9240">
        <v>0.82494999999999996</v>
      </c>
      <c r="F9240">
        <v>0.77744999999999997</v>
      </c>
      <c r="G9240">
        <v>0.17494999999999999</v>
      </c>
      <c r="H9240">
        <v>0.84225000000000005</v>
      </c>
      <c r="I9240">
        <v>0.47475000000000001</v>
      </c>
      <c r="J9240">
        <v>0.58304999999999996</v>
      </c>
      <c r="K9240">
        <v>0.91705000000000003</v>
      </c>
      <c r="L9240">
        <v>7.8450000000000006E-2</v>
      </c>
    </row>
    <row r="9241" spans="1:12" x14ac:dyDescent="0.3">
      <c r="A9241">
        <v>9240</v>
      </c>
      <c r="B9241">
        <v>0.92395000000000005</v>
      </c>
      <c r="C9241">
        <v>0.94874999999999998</v>
      </c>
      <c r="D9241">
        <v>0.96655000000000002</v>
      </c>
      <c r="E9241">
        <v>0.80874999999999997</v>
      </c>
      <c r="F9241">
        <v>0.92415000000000003</v>
      </c>
      <c r="G9241">
        <v>0.75285000000000002</v>
      </c>
      <c r="H9241">
        <v>8.0649999999999999E-2</v>
      </c>
      <c r="I9241">
        <v>0.40525</v>
      </c>
      <c r="J9241">
        <v>0.90364999999999995</v>
      </c>
      <c r="K9241">
        <v>0.34805000000000003</v>
      </c>
      <c r="L9241">
        <v>0.74614999999999998</v>
      </c>
    </row>
    <row r="9242" spans="1:12" x14ac:dyDescent="0.3">
      <c r="A9242">
        <v>9241</v>
      </c>
      <c r="B9242">
        <v>0.92405000000000004</v>
      </c>
      <c r="C9242">
        <v>6.2149999999999997E-2</v>
      </c>
      <c r="D9242">
        <v>0.92905000000000004</v>
      </c>
      <c r="E9242">
        <v>0.22364999999999999</v>
      </c>
      <c r="F9242">
        <v>0.21904999999999999</v>
      </c>
      <c r="G9242">
        <v>0.99665000000000004</v>
      </c>
      <c r="H9242">
        <v>0.85894999999999999</v>
      </c>
      <c r="I9242">
        <v>0.31445000000000001</v>
      </c>
      <c r="J9242">
        <v>3.4549999999999997E-2</v>
      </c>
      <c r="K9242">
        <v>0.19975000000000001</v>
      </c>
      <c r="L9242">
        <v>0.46205000000000002</v>
      </c>
    </row>
    <row r="9243" spans="1:12" x14ac:dyDescent="0.3">
      <c r="A9243">
        <v>9242</v>
      </c>
      <c r="B9243">
        <v>0.92415000000000003</v>
      </c>
      <c r="C9243">
        <v>0.61804999999999999</v>
      </c>
      <c r="D9243">
        <v>0.60994999999999999</v>
      </c>
      <c r="E9243">
        <v>0.59884999999999999</v>
      </c>
      <c r="F9243">
        <v>0.96314999999999995</v>
      </c>
      <c r="G9243">
        <v>0.93505000000000005</v>
      </c>
      <c r="H9243">
        <v>0.78695000000000004</v>
      </c>
      <c r="I9243">
        <v>0.70004999999999995</v>
      </c>
      <c r="J9243">
        <v>0.14754999999999999</v>
      </c>
      <c r="K9243">
        <v>0.46274999999999999</v>
      </c>
      <c r="L9243">
        <v>0.32214999999999999</v>
      </c>
    </row>
    <row r="9244" spans="1:12" x14ac:dyDescent="0.3">
      <c r="A9244">
        <v>9243</v>
      </c>
      <c r="B9244">
        <v>0.92425000000000002</v>
      </c>
      <c r="C9244">
        <v>0.52134999999999998</v>
      </c>
      <c r="D9244">
        <v>0.93025000000000002</v>
      </c>
      <c r="E9244">
        <v>0.27234999999999998</v>
      </c>
      <c r="F9244">
        <v>0.36814999999999998</v>
      </c>
      <c r="G9244">
        <v>0.28565000000000002</v>
      </c>
      <c r="H9244">
        <v>0.74934999999999996</v>
      </c>
      <c r="I9244">
        <v>0.93454999999999999</v>
      </c>
      <c r="J9244">
        <v>0.82604999999999995</v>
      </c>
      <c r="K9244">
        <v>0.38995000000000002</v>
      </c>
      <c r="L9244">
        <v>7.0550000000000002E-2</v>
      </c>
    </row>
    <row r="9245" spans="1:12" x14ac:dyDescent="0.3">
      <c r="A9245">
        <v>9244</v>
      </c>
      <c r="B9245">
        <v>0.92435</v>
      </c>
      <c r="C9245">
        <v>0.63014999999999999</v>
      </c>
      <c r="D9245">
        <v>0.39655000000000001</v>
      </c>
      <c r="E9245">
        <v>0.45934999999999998</v>
      </c>
      <c r="F9245">
        <v>0.66595000000000004</v>
      </c>
      <c r="G9245">
        <v>0.84665000000000001</v>
      </c>
      <c r="H9245">
        <v>0.99034999999999995</v>
      </c>
      <c r="I9245">
        <v>0.45934999999999998</v>
      </c>
      <c r="J9245">
        <v>0.43375000000000002</v>
      </c>
      <c r="K9245">
        <v>0.66725000000000001</v>
      </c>
      <c r="L9245">
        <v>0.45024999999999998</v>
      </c>
    </row>
    <row r="9246" spans="1:12" x14ac:dyDescent="0.3">
      <c r="A9246">
        <v>9245</v>
      </c>
      <c r="B9246">
        <v>0.92444999999999999</v>
      </c>
      <c r="C9246">
        <v>0.92164999999999997</v>
      </c>
      <c r="D9246">
        <v>0.63785000000000003</v>
      </c>
      <c r="E9246">
        <v>0.95245000000000002</v>
      </c>
      <c r="F9246">
        <v>0.30825000000000002</v>
      </c>
      <c r="G9246">
        <v>2.5250000000000002E-2</v>
      </c>
      <c r="H9246">
        <v>0.33395000000000002</v>
      </c>
      <c r="I9246">
        <v>0.62875000000000003</v>
      </c>
      <c r="J9246">
        <v>0.97775000000000001</v>
      </c>
      <c r="K9246">
        <v>0.63865000000000005</v>
      </c>
      <c r="L9246">
        <v>0.71255000000000002</v>
      </c>
    </row>
    <row r="9247" spans="1:12" x14ac:dyDescent="0.3">
      <c r="A9247">
        <v>9246</v>
      </c>
      <c r="B9247">
        <v>0.92454999999999998</v>
      </c>
      <c r="C9247">
        <v>0.93645</v>
      </c>
      <c r="D9247">
        <v>0.13935</v>
      </c>
      <c r="E9247">
        <v>0.66164999999999996</v>
      </c>
      <c r="F9247">
        <v>0.61194999999999999</v>
      </c>
      <c r="G9247">
        <v>0.60455000000000003</v>
      </c>
      <c r="H9247">
        <v>0.62634999999999996</v>
      </c>
      <c r="I9247">
        <v>0.90934999999999999</v>
      </c>
      <c r="J9247">
        <v>0.15765000000000001</v>
      </c>
      <c r="K9247">
        <v>0.69345000000000001</v>
      </c>
      <c r="L9247">
        <v>6.9349999999999995E-2</v>
      </c>
    </row>
    <row r="9248" spans="1:12" x14ac:dyDescent="0.3">
      <c r="A9248">
        <v>9247</v>
      </c>
      <c r="B9248">
        <v>0.92464999999999997</v>
      </c>
      <c r="C9248">
        <v>0.19164999999999999</v>
      </c>
      <c r="D9248">
        <v>0.61485000000000001</v>
      </c>
      <c r="E9248">
        <v>0.51154999999999995</v>
      </c>
      <c r="F9248">
        <v>0.80735000000000001</v>
      </c>
      <c r="G9248">
        <v>8.455E-2</v>
      </c>
      <c r="H9248">
        <v>0.66854999999999998</v>
      </c>
      <c r="I9248">
        <v>0.78134999999999999</v>
      </c>
      <c r="J9248">
        <v>0.64295000000000002</v>
      </c>
      <c r="K9248">
        <v>0.37924999999999998</v>
      </c>
      <c r="L9248">
        <v>1.555E-2</v>
      </c>
    </row>
    <row r="9249" spans="1:12" x14ac:dyDescent="0.3">
      <c r="A9249">
        <v>9248</v>
      </c>
      <c r="B9249">
        <v>0.92474999999999996</v>
      </c>
      <c r="C9249">
        <v>0.29994999999999999</v>
      </c>
      <c r="D9249">
        <v>0.69015000000000004</v>
      </c>
      <c r="E9249">
        <v>7.2249999999999995E-2</v>
      </c>
      <c r="F9249">
        <v>3.5500000000000002E-3</v>
      </c>
      <c r="G9249">
        <v>0.96294999999999997</v>
      </c>
      <c r="H9249">
        <v>0.77675000000000005</v>
      </c>
      <c r="I9249">
        <v>0.31104999999999999</v>
      </c>
      <c r="J9249">
        <v>0.39315</v>
      </c>
      <c r="K9249">
        <v>0.93074999999999997</v>
      </c>
      <c r="L9249">
        <v>9.4350000000000003E-2</v>
      </c>
    </row>
    <row r="9250" spans="1:12" x14ac:dyDescent="0.3">
      <c r="A9250">
        <v>9249</v>
      </c>
      <c r="B9250">
        <v>0.92484999999999995</v>
      </c>
      <c r="C9250">
        <v>2.8750000000000001E-2</v>
      </c>
      <c r="D9250">
        <v>0.18645</v>
      </c>
      <c r="E9250">
        <v>0.52564999999999995</v>
      </c>
      <c r="F9250">
        <v>0.72814999999999996</v>
      </c>
      <c r="G9250">
        <v>0.15454999999999999</v>
      </c>
      <c r="H9250">
        <v>0.88305</v>
      </c>
      <c r="I9250">
        <v>0.53515000000000001</v>
      </c>
      <c r="J9250">
        <v>0.51724999999999999</v>
      </c>
      <c r="K9250">
        <v>7.1650000000000005E-2</v>
      </c>
      <c r="L9250">
        <v>0.42625000000000002</v>
      </c>
    </row>
    <row r="9251" spans="1:12" x14ac:dyDescent="0.3">
      <c r="A9251">
        <v>9250</v>
      </c>
      <c r="B9251">
        <v>0.92495000000000005</v>
      </c>
      <c r="C9251">
        <v>0.52964999999999995</v>
      </c>
      <c r="D9251">
        <v>0.95235000000000003</v>
      </c>
      <c r="E9251">
        <v>0.87665000000000004</v>
      </c>
      <c r="F9251">
        <v>0.80884999999999996</v>
      </c>
      <c r="G9251">
        <v>0.40905000000000002</v>
      </c>
      <c r="H9251">
        <v>0.40244999999999997</v>
      </c>
      <c r="I9251">
        <v>0.23215</v>
      </c>
      <c r="J9251">
        <v>0.95365</v>
      </c>
      <c r="K9251">
        <v>0.73765000000000003</v>
      </c>
      <c r="L9251">
        <v>0.35175000000000001</v>
      </c>
    </row>
    <row r="9252" spans="1:12" x14ac:dyDescent="0.3">
      <c r="A9252">
        <v>9251</v>
      </c>
      <c r="B9252">
        <v>0.92505000000000004</v>
      </c>
      <c r="C9252">
        <v>0.95215000000000005</v>
      </c>
      <c r="D9252">
        <v>0.54705000000000004</v>
      </c>
      <c r="E9252">
        <v>0.10505</v>
      </c>
      <c r="F9252">
        <v>0.31585000000000002</v>
      </c>
      <c r="G9252">
        <v>8.6499999999999997E-3</v>
      </c>
      <c r="H9252">
        <v>0.22105</v>
      </c>
      <c r="I9252">
        <v>0.89744999999999997</v>
      </c>
      <c r="J9252">
        <v>0.31995000000000001</v>
      </c>
      <c r="K9252">
        <v>0.57804999999999995</v>
      </c>
      <c r="L9252">
        <v>0.24554999999999999</v>
      </c>
    </row>
    <row r="9253" spans="1:12" x14ac:dyDescent="0.3">
      <c r="A9253">
        <v>9252</v>
      </c>
      <c r="B9253">
        <v>0.92515000000000003</v>
      </c>
      <c r="C9253">
        <v>0.91525000000000001</v>
      </c>
      <c r="D9253">
        <v>0.89475000000000005</v>
      </c>
      <c r="E9253">
        <v>0.67435</v>
      </c>
      <c r="F9253">
        <v>0.71635000000000004</v>
      </c>
      <c r="G9253">
        <v>0.10835</v>
      </c>
      <c r="H9253">
        <v>0.37154999999999999</v>
      </c>
      <c r="I9253">
        <v>0.43075000000000002</v>
      </c>
      <c r="J9253">
        <v>0.15545</v>
      </c>
      <c r="K9253">
        <v>0.93264999999999998</v>
      </c>
      <c r="L9253">
        <v>0.42785000000000001</v>
      </c>
    </row>
    <row r="9254" spans="1:12" x14ac:dyDescent="0.3">
      <c r="A9254">
        <v>9253</v>
      </c>
      <c r="B9254">
        <v>0.92525000000000002</v>
      </c>
      <c r="C9254">
        <v>4.215E-2</v>
      </c>
      <c r="D9254">
        <v>0.84035000000000004</v>
      </c>
      <c r="E9254">
        <v>0.74955000000000005</v>
      </c>
      <c r="F9254">
        <v>0.22925000000000001</v>
      </c>
      <c r="G9254">
        <v>0.87655000000000005</v>
      </c>
      <c r="H9254">
        <v>1.585E-2</v>
      </c>
      <c r="I9254">
        <v>0.35085</v>
      </c>
      <c r="J9254">
        <v>0.21085000000000001</v>
      </c>
      <c r="K9254">
        <v>8.7749999999999995E-2</v>
      </c>
      <c r="L9254">
        <v>0.95245000000000002</v>
      </c>
    </row>
    <row r="9255" spans="1:12" x14ac:dyDescent="0.3">
      <c r="A9255">
        <v>9254</v>
      </c>
      <c r="B9255">
        <v>0.92535000000000001</v>
      </c>
      <c r="C9255">
        <v>8.2549999999999998E-2</v>
      </c>
      <c r="D9255">
        <v>0.37695000000000001</v>
      </c>
      <c r="E9255">
        <v>0.98445000000000005</v>
      </c>
      <c r="F9255">
        <v>0.32524999999999998</v>
      </c>
      <c r="G9255">
        <v>2.9350000000000001E-2</v>
      </c>
      <c r="H9255">
        <v>0.59904999999999997</v>
      </c>
      <c r="I9255">
        <v>0.41985</v>
      </c>
      <c r="J9255">
        <v>0.19155</v>
      </c>
      <c r="K9255">
        <v>0.79905000000000004</v>
      </c>
      <c r="L9255">
        <v>0.86534999999999995</v>
      </c>
    </row>
    <row r="9256" spans="1:12" x14ac:dyDescent="0.3">
      <c r="A9256">
        <v>9255</v>
      </c>
      <c r="B9256">
        <v>0.92544999999999999</v>
      </c>
      <c r="C9256">
        <v>0.90305000000000002</v>
      </c>
      <c r="D9256">
        <v>0.66874999999999996</v>
      </c>
      <c r="E9256">
        <v>0.35175000000000001</v>
      </c>
      <c r="F9256">
        <v>0.38834999999999997</v>
      </c>
      <c r="G9256">
        <v>0.88634999999999997</v>
      </c>
      <c r="H9256">
        <v>0.86375000000000002</v>
      </c>
      <c r="I9256">
        <v>0.70115000000000005</v>
      </c>
      <c r="J9256">
        <v>0.71065</v>
      </c>
      <c r="K9256">
        <v>9.8449999999999996E-2</v>
      </c>
      <c r="L9256">
        <v>9.75E-3</v>
      </c>
    </row>
    <row r="9257" spans="1:12" x14ac:dyDescent="0.3">
      <c r="A9257">
        <v>9256</v>
      </c>
      <c r="B9257">
        <v>0.92554999999999998</v>
      </c>
      <c r="C9257">
        <v>0.27505000000000002</v>
      </c>
      <c r="D9257">
        <v>0.26784999999999998</v>
      </c>
      <c r="E9257">
        <v>0.14524999999999999</v>
      </c>
      <c r="F9257">
        <v>0.90144999999999997</v>
      </c>
      <c r="G9257">
        <v>0.68025000000000002</v>
      </c>
      <c r="H9257">
        <v>0.64664999999999995</v>
      </c>
      <c r="I9257">
        <v>0.19334999999999999</v>
      </c>
      <c r="J9257">
        <v>0.25305</v>
      </c>
      <c r="K9257">
        <v>0.52964999999999995</v>
      </c>
      <c r="L9257">
        <v>0.65695000000000003</v>
      </c>
    </row>
    <row r="9258" spans="1:12" x14ac:dyDescent="0.3">
      <c r="A9258">
        <v>9257</v>
      </c>
      <c r="B9258">
        <v>0.92564999999999997</v>
      </c>
      <c r="C9258">
        <v>0.95535000000000003</v>
      </c>
      <c r="D9258">
        <v>0.59794999999999998</v>
      </c>
      <c r="E9258">
        <v>0.68464999999999998</v>
      </c>
      <c r="F9258">
        <v>0.28105000000000002</v>
      </c>
      <c r="G9258">
        <v>0.26555000000000001</v>
      </c>
      <c r="H9258">
        <v>0.10395</v>
      </c>
      <c r="I9258">
        <v>0.50844999999999996</v>
      </c>
      <c r="J9258">
        <v>0.65085000000000004</v>
      </c>
      <c r="K9258">
        <v>0.49404999999999999</v>
      </c>
      <c r="L9258">
        <v>5.1249999999999997E-2</v>
      </c>
    </row>
    <row r="9259" spans="1:12" x14ac:dyDescent="0.3">
      <c r="A9259">
        <v>9258</v>
      </c>
      <c r="B9259">
        <v>0.92574999999999996</v>
      </c>
      <c r="C9259">
        <v>0.89524999999999999</v>
      </c>
      <c r="D9259">
        <v>0.54995000000000005</v>
      </c>
      <c r="E9259">
        <v>0.79544999999999999</v>
      </c>
      <c r="F9259">
        <v>0.73675000000000002</v>
      </c>
      <c r="G9259">
        <v>0.89544999999999997</v>
      </c>
      <c r="H9259">
        <v>0.81994999999999996</v>
      </c>
      <c r="I9259">
        <v>0.37195</v>
      </c>
      <c r="J9259">
        <v>0.51875000000000004</v>
      </c>
      <c r="K9259">
        <v>0.22755</v>
      </c>
      <c r="L9259">
        <v>0.64165000000000005</v>
      </c>
    </row>
    <row r="9260" spans="1:12" x14ac:dyDescent="0.3">
      <c r="A9260">
        <v>9259</v>
      </c>
      <c r="B9260">
        <v>0.92584999999999995</v>
      </c>
      <c r="C9260">
        <v>2.0250000000000001E-2</v>
      </c>
      <c r="D9260">
        <v>7.0949999999999999E-2</v>
      </c>
      <c r="E9260">
        <v>0.87034999999999996</v>
      </c>
      <c r="F9260">
        <v>0.33074999999999999</v>
      </c>
      <c r="G9260">
        <v>0.88005</v>
      </c>
      <c r="H9260">
        <v>0.50165000000000004</v>
      </c>
      <c r="I9260">
        <v>0.55835000000000001</v>
      </c>
      <c r="J9260">
        <v>0.76434999999999997</v>
      </c>
      <c r="K9260">
        <v>1.9449999999999999E-2</v>
      </c>
      <c r="L9260">
        <v>0.80405000000000004</v>
      </c>
    </row>
    <row r="9261" spans="1:12" x14ac:dyDescent="0.3">
      <c r="A9261">
        <v>9260</v>
      </c>
      <c r="B9261">
        <v>0.92595000000000005</v>
      </c>
      <c r="C9261">
        <v>0.40455000000000002</v>
      </c>
      <c r="D9261">
        <v>0.66125</v>
      </c>
      <c r="E9261">
        <v>0.52144999999999997</v>
      </c>
      <c r="F9261">
        <v>0.54595000000000005</v>
      </c>
      <c r="G9261">
        <v>0.95704999999999996</v>
      </c>
      <c r="H9261">
        <v>0.39245000000000002</v>
      </c>
      <c r="I9261">
        <v>0.80154999999999998</v>
      </c>
      <c r="J9261">
        <v>0.55254999999999999</v>
      </c>
      <c r="K9261">
        <v>0.17065</v>
      </c>
      <c r="L9261">
        <v>0.43924999999999997</v>
      </c>
    </row>
    <row r="9262" spans="1:12" x14ac:dyDescent="0.3">
      <c r="A9262">
        <v>9261</v>
      </c>
      <c r="B9262">
        <v>0.92605000000000004</v>
      </c>
      <c r="C9262">
        <v>0.36225000000000002</v>
      </c>
      <c r="D9262">
        <v>0.21875</v>
      </c>
      <c r="E9262">
        <v>0.93925000000000003</v>
      </c>
      <c r="F9262">
        <v>0.21065</v>
      </c>
      <c r="G9262">
        <v>0.57455000000000001</v>
      </c>
      <c r="H9262">
        <v>6.5049999999999997E-2</v>
      </c>
      <c r="I9262">
        <v>0.95035000000000003</v>
      </c>
      <c r="J9262">
        <v>0.20544999999999999</v>
      </c>
      <c r="K9262">
        <v>3.15E-3</v>
      </c>
      <c r="L9262">
        <v>0.56084999999999996</v>
      </c>
    </row>
    <row r="9263" spans="1:12" x14ac:dyDescent="0.3">
      <c r="A9263">
        <v>9262</v>
      </c>
      <c r="B9263">
        <v>0.92615000000000003</v>
      </c>
      <c r="C9263">
        <v>0.18154999999999999</v>
      </c>
      <c r="D9263">
        <v>0.26155</v>
      </c>
      <c r="E9263">
        <v>0.36945</v>
      </c>
      <c r="F9263">
        <v>3.9500000000000004E-3</v>
      </c>
      <c r="G9263">
        <v>3.415E-2</v>
      </c>
      <c r="H9263">
        <v>0.40615000000000001</v>
      </c>
      <c r="I9263">
        <v>3.295E-2</v>
      </c>
      <c r="J9263">
        <v>0.39874999999999999</v>
      </c>
      <c r="K9263">
        <v>0.63495000000000001</v>
      </c>
      <c r="L9263">
        <v>0.80454999999999999</v>
      </c>
    </row>
    <row r="9264" spans="1:12" x14ac:dyDescent="0.3">
      <c r="A9264">
        <v>9263</v>
      </c>
      <c r="B9264">
        <v>0.92625000000000002</v>
      </c>
      <c r="C9264">
        <v>0.25214999999999999</v>
      </c>
      <c r="D9264">
        <v>0.50444999999999995</v>
      </c>
      <c r="E9264">
        <v>0.73855000000000004</v>
      </c>
      <c r="F9264">
        <v>0.44364999999999999</v>
      </c>
      <c r="G9264">
        <v>7.7149999999999996E-2</v>
      </c>
      <c r="H9264">
        <v>0.80315000000000003</v>
      </c>
      <c r="I9264">
        <v>0.56084999999999996</v>
      </c>
      <c r="J9264">
        <v>0.26674999999999999</v>
      </c>
      <c r="K9264">
        <v>0.89664999999999995</v>
      </c>
      <c r="L9264">
        <v>0.67525000000000002</v>
      </c>
    </row>
    <row r="9265" spans="1:12" x14ac:dyDescent="0.3">
      <c r="A9265">
        <v>9264</v>
      </c>
      <c r="B9265">
        <v>0.92635000000000001</v>
      </c>
      <c r="C9265">
        <v>0.16875000000000001</v>
      </c>
      <c r="D9265">
        <v>0.81564999999999999</v>
      </c>
      <c r="E9265">
        <v>0.37345</v>
      </c>
      <c r="F9265">
        <v>0.91395000000000004</v>
      </c>
      <c r="G9265">
        <v>0.83484999999999998</v>
      </c>
      <c r="H9265">
        <v>0.85485</v>
      </c>
      <c r="I9265">
        <v>0.10635</v>
      </c>
      <c r="J9265">
        <v>0.74434999999999996</v>
      </c>
      <c r="K9265">
        <v>0.11985</v>
      </c>
      <c r="L9265">
        <v>0.21165</v>
      </c>
    </row>
    <row r="9266" spans="1:12" x14ac:dyDescent="0.3">
      <c r="A9266">
        <v>9265</v>
      </c>
      <c r="B9266">
        <v>0.92645</v>
      </c>
      <c r="C9266">
        <v>0.74295</v>
      </c>
      <c r="D9266">
        <v>0.89815</v>
      </c>
      <c r="E9266">
        <v>0.83304999999999996</v>
      </c>
      <c r="F9266">
        <v>0.16355</v>
      </c>
      <c r="G9266">
        <v>0.86204999999999998</v>
      </c>
      <c r="H9266">
        <v>9.8849999999999993E-2</v>
      </c>
      <c r="I9266">
        <v>0.24754999999999999</v>
      </c>
      <c r="J9266">
        <v>0.33715000000000001</v>
      </c>
      <c r="K9266">
        <v>0.40125</v>
      </c>
      <c r="L9266">
        <v>0.83394999999999997</v>
      </c>
    </row>
    <row r="9267" spans="1:12" x14ac:dyDescent="0.3">
      <c r="A9267">
        <v>9266</v>
      </c>
      <c r="B9267">
        <v>0.92654999999999998</v>
      </c>
      <c r="C9267">
        <v>0.48035</v>
      </c>
      <c r="D9267">
        <v>0.58425000000000005</v>
      </c>
      <c r="E9267">
        <v>0.83725000000000005</v>
      </c>
      <c r="F9267">
        <v>0.56805000000000005</v>
      </c>
      <c r="G9267">
        <v>0.60545000000000004</v>
      </c>
      <c r="H9267">
        <v>0.22234999999999999</v>
      </c>
      <c r="I9267">
        <v>0.63644999999999996</v>
      </c>
      <c r="J9267">
        <v>0.37845000000000001</v>
      </c>
      <c r="K9267">
        <v>0.26734999999999998</v>
      </c>
      <c r="L9267">
        <v>0.26124999999999998</v>
      </c>
    </row>
    <row r="9268" spans="1:12" x14ac:dyDescent="0.3">
      <c r="A9268">
        <v>9267</v>
      </c>
      <c r="B9268">
        <v>0.92664999999999997</v>
      </c>
      <c r="C9268">
        <v>1.6750000000000001E-2</v>
      </c>
      <c r="D9268">
        <v>0.76205000000000001</v>
      </c>
      <c r="E9268">
        <v>0.16735</v>
      </c>
      <c r="F9268">
        <v>7.4950000000000003E-2</v>
      </c>
      <c r="G9268">
        <v>0.91005000000000003</v>
      </c>
      <c r="H9268">
        <v>0.16234999999999999</v>
      </c>
      <c r="I9268">
        <v>0.29935</v>
      </c>
      <c r="J9268">
        <v>0.26114999999999999</v>
      </c>
      <c r="K9268">
        <v>0.15425</v>
      </c>
      <c r="L9268">
        <v>0.34805000000000003</v>
      </c>
    </row>
    <row r="9269" spans="1:12" x14ac:dyDescent="0.3">
      <c r="A9269">
        <v>9268</v>
      </c>
      <c r="B9269">
        <v>0.92674999999999996</v>
      </c>
      <c r="C9269">
        <v>0.39774999999999999</v>
      </c>
      <c r="D9269">
        <v>0.14224999999999999</v>
      </c>
      <c r="E9269">
        <v>0.79744999999999999</v>
      </c>
      <c r="F9269">
        <v>0.68384999999999996</v>
      </c>
      <c r="G9269">
        <v>4.6350000000000002E-2</v>
      </c>
      <c r="H9269">
        <v>0.80994999999999995</v>
      </c>
      <c r="I9269">
        <v>7.8850000000000003E-2</v>
      </c>
      <c r="J9269">
        <v>0.12784999999999999</v>
      </c>
      <c r="K9269">
        <v>8.9249999999999996E-2</v>
      </c>
      <c r="L9269">
        <v>0.95315000000000005</v>
      </c>
    </row>
    <row r="9270" spans="1:12" x14ac:dyDescent="0.3">
      <c r="A9270">
        <v>9269</v>
      </c>
      <c r="B9270">
        <v>0.92684999999999995</v>
      </c>
      <c r="C9270">
        <v>0.65015000000000001</v>
      </c>
      <c r="D9270">
        <v>0.53464999999999996</v>
      </c>
      <c r="E9270">
        <v>0.16555</v>
      </c>
      <c r="F9270">
        <v>0.21745</v>
      </c>
      <c r="G9270">
        <v>0.49275000000000002</v>
      </c>
      <c r="H9270">
        <v>0.16535</v>
      </c>
      <c r="I9270">
        <v>0.74985000000000002</v>
      </c>
      <c r="J9270">
        <v>0.55905000000000005</v>
      </c>
      <c r="K9270">
        <v>0.32874999999999999</v>
      </c>
      <c r="L9270">
        <v>0.21224999999999999</v>
      </c>
    </row>
    <row r="9271" spans="1:12" x14ac:dyDescent="0.3">
      <c r="A9271">
        <v>9270</v>
      </c>
      <c r="B9271">
        <v>0.92695000000000005</v>
      </c>
      <c r="C9271">
        <v>6.5549999999999997E-2</v>
      </c>
      <c r="D9271">
        <v>6.5500000000000003E-3</v>
      </c>
      <c r="E9271">
        <v>0.30375000000000002</v>
      </c>
      <c r="F9271">
        <v>7.2050000000000003E-2</v>
      </c>
      <c r="G9271">
        <v>0.87204999999999999</v>
      </c>
      <c r="H9271">
        <v>0.72904999999999998</v>
      </c>
      <c r="I9271">
        <v>0.32274999999999998</v>
      </c>
      <c r="J9271">
        <v>0.44485000000000002</v>
      </c>
      <c r="K9271">
        <v>0.23774999999999999</v>
      </c>
      <c r="L9271">
        <v>0.86045000000000005</v>
      </c>
    </row>
    <row r="9272" spans="1:12" x14ac:dyDescent="0.3">
      <c r="A9272">
        <v>9271</v>
      </c>
      <c r="B9272">
        <v>0.92705000000000004</v>
      </c>
      <c r="C9272">
        <v>0.98585</v>
      </c>
      <c r="D9272">
        <v>0.74365000000000003</v>
      </c>
      <c r="E9272">
        <v>0.43745000000000001</v>
      </c>
      <c r="F9272">
        <v>0.23544999999999999</v>
      </c>
      <c r="G9272">
        <v>0.79325000000000001</v>
      </c>
      <c r="H9272">
        <v>0.36354999999999998</v>
      </c>
      <c r="I9272">
        <v>0.22975000000000001</v>
      </c>
      <c r="J9272">
        <v>0.32374999999999998</v>
      </c>
      <c r="K9272">
        <v>0.64054999999999995</v>
      </c>
      <c r="L9272">
        <v>6.2549999999999994E-2</v>
      </c>
    </row>
    <row r="9273" spans="1:12" x14ac:dyDescent="0.3">
      <c r="A9273">
        <v>9272</v>
      </c>
      <c r="B9273">
        <v>0.92715000000000003</v>
      </c>
      <c r="C9273">
        <v>0.49125000000000002</v>
      </c>
      <c r="D9273">
        <v>0.34034999999999999</v>
      </c>
      <c r="E9273">
        <v>0.72514999999999996</v>
      </c>
      <c r="F9273">
        <v>0.90874999999999995</v>
      </c>
      <c r="G9273">
        <v>0.87514999999999998</v>
      </c>
      <c r="H9273">
        <v>0.15225</v>
      </c>
      <c r="I9273">
        <v>0.74444999999999995</v>
      </c>
      <c r="J9273">
        <v>0.67054999999999998</v>
      </c>
      <c r="K9273">
        <v>9.8650000000000002E-2</v>
      </c>
      <c r="L9273">
        <v>0.74504999999999999</v>
      </c>
    </row>
    <row r="9274" spans="1:12" x14ac:dyDescent="0.3">
      <c r="A9274">
        <v>9273</v>
      </c>
      <c r="B9274">
        <v>0.92725000000000002</v>
      </c>
      <c r="C9274">
        <v>0.68584999999999996</v>
      </c>
      <c r="D9274">
        <v>0.77644999999999997</v>
      </c>
      <c r="E9274">
        <v>0.17995</v>
      </c>
      <c r="F9274">
        <v>0.97404999999999997</v>
      </c>
      <c r="G9274">
        <v>1.1350000000000001E-2</v>
      </c>
      <c r="H9274">
        <v>0.40455000000000002</v>
      </c>
      <c r="I9274">
        <v>0.37125000000000002</v>
      </c>
      <c r="J9274">
        <v>0.96914999999999996</v>
      </c>
      <c r="K9274">
        <v>0.31555</v>
      </c>
      <c r="L9274">
        <v>0.40755000000000002</v>
      </c>
    </row>
    <row r="9275" spans="1:12" x14ac:dyDescent="0.3">
      <c r="A9275">
        <v>9274</v>
      </c>
      <c r="B9275">
        <v>0.92735000000000001</v>
      </c>
      <c r="C9275">
        <v>0.71945000000000003</v>
      </c>
      <c r="D9275">
        <v>0.93705000000000005</v>
      </c>
      <c r="E9275">
        <v>0.32865</v>
      </c>
      <c r="F9275">
        <v>0.12435</v>
      </c>
      <c r="G9275">
        <v>0.98675000000000002</v>
      </c>
      <c r="H9275">
        <v>0.97114999999999996</v>
      </c>
      <c r="I9275">
        <v>0.65054999999999996</v>
      </c>
      <c r="J9275">
        <v>0.89524999999999999</v>
      </c>
      <c r="K9275">
        <v>0.86985000000000001</v>
      </c>
      <c r="L9275">
        <v>0.87785000000000002</v>
      </c>
    </row>
    <row r="9276" spans="1:12" x14ac:dyDescent="0.3">
      <c r="A9276">
        <v>9275</v>
      </c>
      <c r="B9276">
        <v>0.92745</v>
      </c>
      <c r="C9276">
        <v>0.62905</v>
      </c>
      <c r="D9276">
        <v>0.59714999999999996</v>
      </c>
      <c r="E9276">
        <v>0.75885000000000002</v>
      </c>
      <c r="F9276">
        <v>0.73945000000000005</v>
      </c>
      <c r="G9276">
        <v>0.20085</v>
      </c>
      <c r="H9276">
        <v>0.58094999999999997</v>
      </c>
      <c r="I9276">
        <v>0.74834999999999996</v>
      </c>
      <c r="J9276">
        <v>3.9350000000000003E-2</v>
      </c>
      <c r="K9276">
        <v>0.35085</v>
      </c>
      <c r="L9276">
        <v>6.7349999999999993E-2</v>
      </c>
    </row>
    <row r="9277" spans="1:12" x14ac:dyDescent="0.3">
      <c r="A9277">
        <v>9276</v>
      </c>
      <c r="B9277">
        <v>0.92754999999999999</v>
      </c>
      <c r="C9277">
        <v>0.70555000000000001</v>
      </c>
      <c r="D9277">
        <v>0.37554999999999999</v>
      </c>
      <c r="E9277">
        <v>0.62504999999999999</v>
      </c>
      <c r="F9277">
        <v>2.0750000000000001E-2</v>
      </c>
      <c r="G9277">
        <v>0.70045000000000002</v>
      </c>
      <c r="H9277">
        <v>0.54025000000000001</v>
      </c>
      <c r="I9277">
        <v>0.59904999999999997</v>
      </c>
      <c r="J9277">
        <v>0.78734999999999999</v>
      </c>
      <c r="K9277">
        <v>0.38945000000000002</v>
      </c>
      <c r="L9277">
        <v>0.78905000000000003</v>
      </c>
    </row>
    <row r="9278" spans="1:12" x14ac:dyDescent="0.3">
      <c r="A9278">
        <v>9277</v>
      </c>
      <c r="B9278">
        <v>0.92764999999999997</v>
      </c>
      <c r="C9278">
        <v>0.23344999999999999</v>
      </c>
      <c r="D9278">
        <v>0.27834999999999999</v>
      </c>
      <c r="E9278">
        <v>0.87944999999999995</v>
      </c>
      <c r="F9278">
        <v>0.69794999999999996</v>
      </c>
      <c r="G9278">
        <v>0.71494999999999997</v>
      </c>
      <c r="H9278">
        <v>0.47244999999999998</v>
      </c>
      <c r="I9278">
        <v>0.36125000000000002</v>
      </c>
      <c r="J9278">
        <v>1.3350000000000001E-2</v>
      </c>
      <c r="K9278">
        <v>0.66254999999999997</v>
      </c>
      <c r="L9278">
        <v>0.61514999999999997</v>
      </c>
    </row>
    <row r="9279" spans="1:12" x14ac:dyDescent="0.3">
      <c r="A9279">
        <v>9278</v>
      </c>
      <c r="B9279">
        <v>0.92774999999999996</v>
      </c>
      <c r="C9279">
        <v>0.48604999999999998</v>
      </c>
      <c r="D9279">
        <v>0.91725000000000001</v>
      </c>
      <c r="E9279">
        <v>0.38064999999999999</v>
      </c>
      <c r="F9279">
        <v>0.81374999999999997</v>
      </c>
      <c r="G9279">
        <v>0.94305000000000005</v>
      </c>
      <c r="H9279">
        <v>6.565E-2</v>
      </c>
      <c r="I9279">
        <v>0.92745</v>
      </c>
      <c r="J9279">
        <v>0.73294999999999999</v>
      </c>
      <c r="K9279">
        <v>0.37785000000000002</v>
      </c>
      <c r="L9279">
        <v>0.13594999999999999</v>
      </c>
    </row>
    <row r="9280" spans="1:12" x14ac:dyDescent="0.3">
      <c r="A9280">
        <v>9279</v>
      </c>
      <c r="B9280">
        <v>0.92784999999999995</v>
      </c>
      <c r="C9280">
        <v>0.44124999999999998</v>
      </c>
      <c r="D9280">
        <v>0.89275000000000004</v>
      </c>
      <c r="E9280">
        <v>0.19214999999999999</v>
      </c>
      <c r="F9280">
        <v>0.54515000000000002</v>
      </c>
      <c r="G9280">
        <v>0.46305000000000002</v>
      </c>
      <c r="H9280">
        <v>0.67284999999999995</v>
      </c>
      <c r="I9280">
        <v>0.90034999999999998</v>
      </c>
      <c r="J9280">
        <v>2.5049999999999999E-2</v>
      </c>
      <c r="K9280">
        <v>1.6449999999999999E-2</v>
      </c>
      <c r="L9280">
        <v>0.78025</v>
      </c>
    </row>
    <row r="9281" spans="1:12" x14ac:dyDescent="0.3">
      <c r="A9281">
        <v>9280</v>
      </c>
      <c r="B9281">
        <v>0.92795000000000005</v>
      </c>
      <c r="C9281">
        <v>0.93764999999999998</v>
      </c>
      <c r="D9281">
        <v>0.91854999999999998</v>
      </c>
      <c r="E9281">
        <v>0.30925000000000002</v>
      </c>
      <c r="F9281">
        <v>0.81294999999999995</v>
      </c>
      <c r="G9281">
        <v>0.91925000000000001</v>
      </c>
      <c r="H9281">
        <v>0.19555</v>
      </c>
      <c r="I9281">
        <v>0.98975000000000002</v>
      </c>
      <c r="J9281">
        <v>9.2649999999999996E-2</v>
      </c>
      <c r="K9281">
        <v>0.58935000000000004</v>
      </c>
      <c r="L9281">
        <v>0.92774999999999996</v>
      </c>
    </row>
    <row r="9282" spans="1:12" x14ac:dyDescent="0.3">
      <c r="A9282">
        <v>9281</v>
      </c>
      <c r="B9282">
        <v>0.92805000000000004</v>
      </c>
      <c r="C9282">
        <v>0.11094999999999999</v>
      </c>
      <c r="D9282">
        <v>0.30745</v>
      </c>
      <c r="E9282">
        <v>0.57565</v>
      </c>
      <c r="F9282">
        <v>0.76095000000000002</v>
      </c>
      <c r="G9282">
        <v>0.88944999999999996</v>
      </c>
      <c r="H9282">
        <v>1.8749999999999999E-2</v>
      </c>
      <c r="I9282">
        <v>0.11385000000000001</v>
      </c>
      <c r="J9282">
        <v>0.22864999999999999</v>
      </c>
      <c r="K9282">
        <v>0.89205000000000001</v>
      </c>
      <c r="L9282">
        <v>0.76265000000000005</v>
      </c>
    </row>
    <row r="9283" spans="1:12" x14ac:dyDescent="0.3">
      <c r="A9283">
        <v>9282</v>
      </c>
      <c r="B9283">
        <v>0.92815000000000003</v>
      </c>
      <c r="C9283">
        <v>8.5849999999999996E-2</v>
      </c>
      <c r="D9283">
        <v>0.52554999999999996</v>
      </c>
      <c r="E9283">
        <v>0.14135</v>
      </c>
      <c r="F9283">
        <v>0.19944999999999999</v>
      </c>
      <c r="G9283">
        <v>0.71735000000000004</v>
      </c>
      <c r="H9283">
        <v>0.51534999999999997</v>
      </c>
      <c r="I9283">
        <v>0.44064999999999999</v>
      </c>
      <c r="J9283">
        <v>6.225E-2</v>
      </c>
      <c r="K9283">
        <v>0.89265000000000005</v>
      </c>
      <c r="L9283">
        <v>0.45014999999999999</v>
      </c>
    </row>
    <row r="9284" spans="1:12" x14ac:dyDescent="0.3">
      <c r="A9284">
        <v>9283</v>
      </c>
      <c r="B9284">
        <v>0.92825000000000002</v>
      </c>
      <c r="C9284">
        <v>9.4149999999999998E-2</v>
      </c>
      <c r="D9284">
        <v>0.99865000000000004</v>
      </c>
      <c r="E9284">
        <v>0.92995000000000005</v>
      </c>
      <c r="F9284">
        <v>0.90725</v>
      </c>
      <c r="G9284">
        <v>0.76134999999999997</v>
      </c>
      <c r="H9284">
        <v>0.81584999999999996</v>
      </c>
      <c r="I9284">
        <v>0.66905000000000003</v>
      </c>
      <c r="J9284">
        <v>0.71784999999999999</v>
      </c>
      <c r="K9284">
        <v>0.63024999999999998</v>
      </c>
      <c r="L9284">
        <v>0.93015000000000003</v>
      </c>
    </row>
    <row r="9285" spans="1:12" x14ac:dyDescent="0.3">
      <c r="A9285">
        <v>9284</v>
      </c>
      <c r="B9285">
        <v>0.92835000000000001</v>
      </c>
      <c r="C9285">
        <v>0.34605000000000002</v>
      </c>
      <c r="D9285">
        <v>0.42764999999999997</v>
      </c>
      <c r="E9285">
        <v>0.94145000000000001</v>
      </c>
      <c r="F9285">
        <v>0.94964999999999999</v>
      </c>
      <c r="G9285">
        <v>0.12875</v>
      </c>
      <c r="H9285">
        <v>0.51224999999999998</v>
      </c>
      <c r="I9285">
        <v>0.39224999999999999</v>
      </c>
      <c r="J9285">
        <v>0.17574999999999999</v>
      </c>
      <c r="K9285">
        <v>0.99395</v>
      </c>
      <c r="L9285">
        <v>0.85604999999999998</v>
      </c>
    </row>
    <row r="9286" spans="1:12" x14ac:dyDescent="0.3">
      <c r="A9286">
        <v>9285</v>
      </c>
      <c r="B9286">
        <v>0.92845</v>
      </c>
      <c r="C9286">
        <v>0.42494999999999999</v>
      </c>
      <c r="D9286">
        <v>0.15145</v>
      </c>
      <c r="E9286">
        <v>0.53654999999999997</v>
      </c>
      <c r="F9286">
        <v>0.65705000000000002</v>
      </c>
      <c r="G9286">
        <v>0.18475</v>
      </c>
      <c r="H9286">
        <v>0.99955000000000005</v>
      </c>
      <c r="I9286">
        <v>0.74904999999999999</v>
      </c>
      <c r="J9286">
        <v>0.42144999999999999</v>
      </c>
      <c r="K9286">
        <v>5.9049999999999998E-2</v>
      </c>
      <c r="L9286">
        <v>0.89315</v>
      </c>
    </row>
    <row r="9287" spans="1:12" x14ac:dyDescent="0.3">
      <c r="A9287">
        <v>9286</v>
      </c>
      <c r="B9287">
        <v>0.92854999999999999</v>
      </c>
      <c r="C9287">
        <v>0.92264999999999997</v>
      </c>
      <c r="D9287">
        <v>0.90175000000000005</v>
      </c>
      <c r="E9287">
        <v>0.74424999999999997</v>
      </c>
      <c r="F9287">
        <v>0.99424999999999997</v>
      </c>
      <c r="G9287">
        <v>0.71924999999999994</v>
      </c>
      <c r="H9287">
        <v>0.43414999999999998</v>
      </c>
      <c r="I9287">
        <v>0.30064999999999997</v>
      </c>
      <c r="J9287">
        <v>0.19464999999999999</v>
      </c>
      <c r="K9287">
        <v>0.67354999999999998</v>
      </c>
      <c r="L9287">
        <v>8.3499999999999998E-3</v>
      </c>
    </row>
    <row r="9288" spans="1:12" x14ac:dyDescent="0.3">
      <c r="A9288">
        <v>9287</v>
      </c>
      <c r="B9288">
        <v>0.92864999999999998</v>
      </c>
      <c r="C9288">
        <v>0.32264999999999999</v>
      </c>
      <c r="D9288">
        <v>0.45624999999999999</v>
      </c>
      <c r="E9288">
        <v>0.58214999999999995</v>
      </c>
      <c r="F9288">
        <v>0.13325000000000001</v>
      </c>
      <c r="G9288">
        <v>0.23164999999999999</v>
      </c>
      <c r="H9288">
        <v>0.36835000000000001</v>
      </c>
      <c r="I9288">
        <v>0.46325</v>
      </c>
      <c r="J9288">
        <v>0.85765000000000002</v>
      </c>
      <c r="K9288">
        <v>0.33084999999999998</v>
      </c>
      <c r="L9288">
        <v>0.21715000000000001</v>
      </c>
    </row>
    <row r="9289" spans="1:12" x14ac:dyDescent="0.3">
      <c r="A9289">
        <v>9288</v>
      </c>
      <c r="B9289">
        <v>0.92874999999999996</v>
      </c>
      <c r="C9289">
        <v>0.29854999999999998</v>
      </c>
      <c r="D9289">
        <v>0.17645</v>
      </c>
      <c r="E9289">
        <v>9.2950000000000005E-2</v>
      </c>
      <c r="F9289">
        <v>0.48835000000000001</v>
      </c>
      <c r="G9289">
        <v>0.80815000000000003</v>
      </c>
      <c r="H9289">
        <v>0.34575</v>
      </c>
      <c r="I9289">
        <v>0.76644999999999996</v>
      </c>
      <c r="J9289">
        <v>0.67074999999999996</v>
      </c>
      <c r="K9289">
        <v>0.93905000000000005</v>
      </c>
      <c r="L9289">
        <v>0.15065000000000001</v>
      </c>
    </row>
    <row r="9290" spans="1:12" x14ac:dyDescent="0.3">
      <c r="A9290">
        <v>9289</v>
      </c>
      <c r="B9290">
        <v>0.92884999999999995</v>
      </c>
      <c r="C9290">
        <v>0.25235000000000002</v>
      </c>
      <c r="D9290">
        <v>0.49535000000000001</v>
      </c>
      <c r="E9290">
        <v>0.27855000000000002</v>
      </c>
      <c r="F9290">
        <v>0.30385000000000001</v>
      </c>
      <c r="G9290">
        <v>0.27805000000000002</v>
      </c>
      <c r="H9290">
        <v>0.41815000000000002</v>
      </c>
      <c r="I9290">
        <v>0.98904999999999998</v>
      </c>
      <c r="J9290">
        <v>0.78374999999999995</v>
      </c>
      <c r="K9290">
        <v>5.6750000000000002E-2</v>
      </c>
      <c r="L9290">
        <v>0.98255000000000003</v>
      </c>
    </row>
    <row r="9291" spans="1:12" x14ac:dyDescent="0.3">
      <c r="A9291">
        <v>9290</v>
      </c>
      <c r="B9291">
        <v>0.92895000000000005</v>
      </c>
      <c r="C9291">
        <v>0.76654999999999995</v>
      </c>
      <c r="D9291">
        <v>5.9650000000000002E-2</v>
      </c>
      <c r="E9291">
        <v>0.64224999999999999</v>
      </c>
      <c r="F9291">
        <v>0.16594999999999999</v>
      </c>
      <c r="G9291">
        <v>0.11534999999999999</v>
      </c>
      <c r="H9291">
        <v>0.46944999999999998</v>
      </c>
      <c r="I9291">
        <v>0.88414999999999999</v>
      </c>
      <c r="J9291">
        <v>0.41234999999999999</v>
      </c>
      <c r="K9291">
        <v>0.41865000000000002</v>
      </c>
      <c r="L9291">
        <v>0.90834999999999999</v>
      </c>
    </row>
    <row r="9292" spans="1:12" x14ac:dyDescent="0.3">
      <c r="A9292">
        <v>9291</v>
      </c>
      <c r="B9292">
        <v>0.92905000000000004</v>
      </c>
      <c r="C9292">
        <v>0.70635000000000003</v>
      </c>
      <c r="D9292">
        <v>0.10465000000000001</v>
      </c>
      <c r="E9292">
        <v>8.1850000000000006E-2</v>
      </c>
      <c r="F9292">
        <v>0.66754999999999998</v>
      </c>
      <c r="G9292">
        <v>0.85394999999999999</v>
      </c>
      <c r="H9292">
        <v>7.6249999999999998E-2</v>
      </c>
      <c r="I9292">
        <v>9.9150000000000002E-2</v>
      </c>
      <c r="J9292">
        <v>0.37254999999999999</v>
      </c>
      <c r="K9292">
        <v>0.80174999999999996</v>
      </c>
      <c r="L9292">
        <v>0.74644999999999995</v>
      </c>
    </row>
    <row r="9293" spans="1:12" x14ac:dyDescent="0.3">
      <c r="A9293">
        <v>9292</v>
      </c>
      <c r="B9293">
        <v>0.92915000000000003</v>
      </c>
      <c r="C9293">
        <v>0.70545000000000002</v>
      </c>
      <c r="D9293">
        <v>0.43325000000000002</v>
      </c>
      <c r="E9293">
        <v>0.57335000000000003</v>
      </c>
      <c r="F9293">
        <v>0.49854999999999999</v>
      </c>
      <c r="G9293">
        <v>0.89705000000000001</v>
      </c>
      <c r="H9293">
        <v>0.29194999999999999</v>
      </c>
      <c r="I9293">
        <v>0.95625000000000004</v>
      </c>
      <c r="J9293">
        <v>0.63795000000000002</v>
      </c>
      <c r="K9293">
        <v>0.85794999999999999</v>
      </c>
      <c r="L9293">
        <v>0.52134999999999998</v>
      </c>
    </row>
    <row r="9294" spans="1:12" x14ac:dyDescent="0.3">
      <c r="A9294">
        <v>9293</v>
      </c>
      <c r="B9294">
        <v>0.92925000000000002</v>
      </c>
      <c r="C9294">
        <v>0.52544999999999997</v>
      </c>
      <c r="D9294">
        <v>0.90974999999999995</v>
      </c>
      <c r="E9294">
        <v>0.51565000000000005</v>
      </c>
      <c r="F9294">
        <v>0.49104999999999999</v>
      </c>
      <c r="G9294">
        <v>0.47484999999999999</v>
      </c>
      <c r="H9294">
        <v>0.77844999999999998</v>
      </c>
      <c r="I9294">
        <v>0.47484999999999999</v>
      </c>
      <c r="J9294">
        <v>0.10695</v>
      </c>
      <c r="K9294">
        <v>0.73175000000000001</v>
      </c>
      <c r="L9294">
        <v>0.35154999999999997</v>
      </c>
    </row>
    <row r="9295" spans="1:12" x14ac:dyDescent="0.3">
      <c r="A9295">
        <v>9294</v>
      </c>
      <c r="B9295">
        <v>0.92935000000000001</v>
      </c>
      <c r="C9295">
        <v>4.3249999999999997E-2</v>
      </c>
      <c r="D9295">
        <v>0.26185000000000003</v>
      </c>
      <c r="E9295">
        <v>0.13725000000000001</v>
      </c>
      <c r="F9295">
        <v>0.49125000000000002</v>
      </c>
      <c r="G9295">
        <v>0.81315000000000004</v>
      </c>
      <c r="H9295">
        <v>0.26795000000000002</v>
      </c>
      <c r="I9295">
        <v>0.44824999999999998</v>
      </c>
      <c r="J9295">
        <v>0.35344999999999999</v>
      </c>
      <c r="K9295">
        <v>0.56705000000000005</v>
      </c>
      <c r="L9295">
        <v>0.59994999999999998</v>
      </c>
    </row>
    <row r="9296" spans="1:12" x14ac:dyDescent="0.3">
      <c r="A9296">
        <v>9295</v>
      </c>
      <c r="B9296">
        <v>0.92945</v>
      </c>
      <c r="C9296">
        <v>0.75605</v>
      </c>
      <c r="D9296">
        <v>0.62665000000000004</v>
      </c>
      <c r="E9296">
        <v>0.21604999999999999</v>
      </c>
      <c r="F9296">
        <v>0.59504999999999997</v>
      </c>
      <c r="G9296">
        <v>0.99065000000000003</v>
      </c>
      <c r="H9296">
        <v>0.54015000000000002</v>
      </c>
      <c r="I9296">
        <v>0.26424999999999998</v>
      </c>
      <c r="J9296">
        <v>0.78954999999999997</v>
      </c>
      <c r="K9296">
        <v>0.73855000000000004</v>
      </c>
      <c r="L9296">
        <v>9.375E-2</v>
      </c>
    </row>
    <row r="9297" spans="1:12" x14ac:dyDescent="0.3">
      <c r="A9297">
        <v>9296</v>
      </c>
      <c r="B9297">
        <v>0.92954999999999999</v>
      </c>
      <c r="C9297">
        <v>0.24675</v>
      </c>
      <c r="D9297">
        <v>0.31335000000000002</v>
      </c>
      <c r="E9297">
        <v>3.0500000000000002E-3</v>
      </c>
      <c r="F9297">
        <v>8.5349999999999995E-2</v>
      </c>
      <c r="G9297">
        <v>0.15265000000000001</v>
      </c>
      <c r="H9297">
        <v>0.66274999999999995</v>
      </c>
      <c r="I9297">
        <v>0.75995000000000001</v>
      </c>
      <c r="J9297">
        <v>0.25164999999999998</v>
      </c>
      <c r="K9297">
        <v>0.68325000000000002</v>
      </c>
      <c r="L9297">
        <v>0.38074999999999998</v>
      </c>
    </row>
    <row r="9298" spans="1:12" x14ac:dyDescent="0.3">
      <c r="A9298">
        <v>9297</v>
      </c>
      <c r="B9298">
        <v>0.92964999999999998</v>
      </c>
      <c r="C9298">
        <v>5.6050000000000003E-2</v>
      </c>
      <c r="D9298">
        <v>0.41575000000000001</v>
      </c>
      <c r="E9298">
        <v>2.315E-2</v>
      </c>
      <c r="F9298">
        <v>0.35685</v>
      </c>
      <c r="G9298">
        <v>0.99385000000000001</v>
      </c>
      <c r="H9298">
        <v>1.485E-2</v>
      </c>
      <c r="I9298">
        <v>0.44745000000000001</v>
      </c>
      <c r="J9298">
        <v>0.16675000000000001</v>
      </c>
      <c r="K9298">
        <v>0.88354999999999995</v>
      </c>
      <c r="L9298">
        <v>0.39784999999999998</v>
      </c>
    </row>
    <row r="9299" spans="1:12" x14ac:dyDescent="0.3">
      <c r="A9299">
        <v>9298</v>
      </c>
      <c r="B9299">
        <v>0.92974999999999997</v>
      </c>
      <c r="C9299">
        <v>0.72204999999999997</v>
      </c>
      <c r="D9299">
        <v>0.61824999999999997</v>
      </c>
      <c r="E9299">
        <v>0.54864999999999997</v>
      </c>
      <c r="F9299">
        <v>0.82935000000000003</v>
      </c>
      <c r="G9299">
        <v>0.69645000000000001</v>
      </c>
      <c r="H9299">
        <v>0.77595000000000003</v>
      </c>
      <c r="I9299">
        <v>0.74995000000000001</v>
      </c>
      <c r="J9299">
        <v>0.93125000000000002</v>
      </c>
      <c r="K9299">
        <v>0.61345000000000005</v>
      </c>
      <c r="L9299">
        <v>0.29944999999999999</v>
      </c>
    </row>
    <row r="9300" spans="1:12" x14ac:dyDescent="0.3">
      <c r="A9300">
        <v>9299</v>
      </c>
      <c r="B9300">
        <v>0.92984999999999995</v>
      </c>
      <c r="C9300">
        <v>4.3049999999999998E-2</v>
      </c>
      <c r="D9300">
        <v>8.6249999999999993E-2</v>
      </c>
      <c r="E9300">
        <v>0.86024999999999996</v>
      </c>
      <c r="F9300">
        <v>0.19655</v>
      </c>
      <c r="G9300">
        <v>0.60155000000000003</v>
      </c>
      <c r="H9300">
        <v>0.31064999999999998</v>
      </c>
      <c r="I9300">
        <v>7.9549999999999996E-2</v>
      </c>
      <c r="J9300">
        <v>0.22245000000000001</v>
      </c>
      <c r="K9300">
        <v>0.93835000000000002</v>
      </c>
      <c r="L9300">
        <v>0.39724999999999999</v>
      </c>
    </row>
    <row r="9301" spans="1:12" x14ac:dyDescent="0.3">
      <c r="A9301">
        <v>9300</v>
      </c>
      <c r="B9301">
        <v>0.92995000000000005</v>
      </c>
      <c r="C9301">
        <v>0.58925000000000005</v>
      </c>
      <c r="D9301">
        <v>0.78725000000000001</v>
      </c>
      <c r="E9301">
        <v>0.13385</v>
      </c>
      <c r="F9301">
        <v>0.22214999999999999</v>
      </c>
      <c r="G9301">
        <v>0.67154999999999998</v>
      </c>
      <c r="H9301">
        <v>0.67635000000000001</v>
      </c>
      <c r="I9301">
        <v>0.52185000000000004</v>
      </c>
      <c r="J9301">
        <v>0.19935</v>
      </c>
      <c r="K9301">
        <v>0.10895000000000001</v>
      </c>
      <c r="L9301">
        <v>0.85634999999999994</v>
      </c>
    </row>
    <row r="9302" spans="1:12" x14ac:dyDescent="0.3">
      <c r="A9302">
        <v>9301</v>
      </c>
      <c r="B9302">
        <v>0.93005000000000004</v>
      </c>
      <c r="C9302">
        <v>0.24795</v>
      </c>
      <c r="D9302">
        <v>0.79274999999999995</v>
      </c>
      <c r="E9302">
        <v>0.61334999999999995</v>
      </c>
      <c r="F9302">
        <v>0.40894999999999998</v>
      </c>
      <c r="G9302">
        <v>0.49875000000000003</v>
      </c>
      <c r="H9302">
        <v>0.82135000000000002</v>
      </c>
      <c r="I9302">
        <v>0.18845000000000001</v>
      </c>
      <c r="J9302">
        <v>0.24285000000000001</v>
      </c>
      <c r="K9302">
        <v>0.43704999999999999</v>
      </c>
      <c r="L9302">
        <v>0.97955000000000003</v>
      </c>
    </row>
    <row r="9303" spans="1:12" x14ac:dyDescent="0.3">
      <c r="A9303">
        <v>9302</v>
      </c>
      <c r="B9303">
        <v>0.93015000000000003</v>
      </c>
      <c r="C9303">
        <v>0.68445</v>
      </c>
      <c r="D9303">
        <v>0.96274999999999999</v>
      </c>
      <c r="E9303">
        <v>0.60385</v>
      </c>
      <c r="F9303">
        <v>0.45945000000000003</v>
      </c>
      <c r="G9303">
        <v>0.22725000000000001</v>
      </c>
      <c r="H9303">
        <v>0.12145</v>
      </c>
      <c r="I9303">
        <v>0.81515000000000004</v>
      </c>
      <c r="J9303">
        <v>4.6949999999999999E-2</v>
      </c>
      <c r="K9303">
        <v>0.72585</v>
      </c>
      <c r="L9303">
        <v>3.9949999999999999E-2</v>
      </c>
    </row>
    <row r="9304" spans="1:12" x14ac:dyDescent="0.3">
      <c r="A9304">
        <v>9303</v>
      </c>
      <c r="B9304">
        <v>0.93025000000000002</v>
      </c>
      <c r="C9304">
        <v>0.61234999999999995</v>
      </c>
      <c r="D9304">
        <v>0.32264999999999999</v>
      </c>
      <c r="E9304">
        <v>0.46834999999999999</v>
      </c>
      <c r="F9304">
        <v>0.98965000000000003</v>
      </c>
      <c r="G9304">
        <v>0.85355000000000003</v>
      </c>
      <c r="H9304">
        <v>0.91984999999999995</v>
      </c>
      <c r="I9304">
        <v>0.85755000000000003</v>
      </c>
      <c r="J9304">
        <v>0.87644999999999995</v>
      </c>
      <c r="K9304">
        <v>0.30964999999999998</v>
      </c>
      <c r="L9304">
        <v>0.60165000000000002</v>
      </c>
    </row>
    <row r="9305" spans="1:12" x14ac:dyDescent="0.3">
      <c r="A9305">
        <v>9304</v>
      </c>
      <c r="B9305">
        <v>0.93035000000000001</v>
      </c>
      <c r="C9305">
        <v>0.37335000000000002</v>
      </c>
      <c r="D9305">
        <v>0.15415000000000001</v>
      </c>
      <c r="E9305">
        <v>0.57515000000000005</v>
      </c>
      <c r="F9305">
        <v>0.23594999999999999</v>
      </c>
      <c r="G9305">
        <v>0.72624999999999995</v>
      </c>
      <c r="H9305">
        <v>0.68464999999999998</v>
      </c>
      <c r="I9305">
        <v>5.5449999999999999E-2</v>
      </c>
      <c r="J9305">
        <v>0.22214999999999999</v>
      </c>
      <c r="K9305">
        <v>0.69764999999999999</v>
      </c>
      <c r="L9305">
        <v>0.64895000000000003</v>
      </c>
    </row>
    <row r="9306" spans="1:12" x14ac:dyDescent="0.3">
      <c r="A9306">
        <v>9305</v>
      </c>
      <c r="B9306">
        <v>0.93045</v>
      </c>
      <c r="C9306">
        <v>0.97204999999999997</v>
      </c>
      <c r="D9306">
        <v>0.30345</v>
      </c>
      <c r="E9306">
        <v>0.20435</v>
      </c>
      <c r="F9306">
        <v>0.25385000000000002</v>
      </c>
      <c r="G9306">
        <v>0.57504999999999995</v>
      </c>
      <c r="H9306">
        <v>0.17075000000000001</v>
      </c>
      <c r="I9306">
        <v>0.87665000000000004</v>
      </c>
      <c r="J9306">
        <v>5.4649999999999997E-2</v>
      </c>
      <c r="K9306">
        <v>0.14144999999999999</v>
      </c>
      <c r="L9306">
        <v>0.64095000000000002</v>
      </c>
    </row>
    <row r="9307" spans="1:12" x14ac:dyDescent="0.3">
      <c r="A9307">
        <v>9306</v>
      </c>
      <c r="B9307">
        <v>0.93054999999999999</v>
      </c>
      <c r="C9307">
        <v>0.52515000000000001</v>
      </c>
      <c r="D9307">
        <v>0.54744999999999999</v>
      </c>
      <c r="E9307">
        <v>0.98294999999999999</v>
      </c>
      <c r="F9307">
        <v>0.35804999999999998</v>
      </c>
      <c r="G9307">
        <v>0.97004999999999997</v>
      </c>
      <c r="H9307">
        <v>6.8849999999999995E-2</v>
      </c>
      <c r="I9307">
        <v>0.74014999999999997</v>
      </c>
      <c r="J9307">
        <v>0.17025000000000001</v>
      </c>
      <c r="K9307">
        <v>0.68935000000000002</v>
      </c>
      <c r="L9307">
        <v>0.20265</v>
      </c>
    </row>
    <row r="9308" spans="1:12" x14ac:dyDescent="0.3">
      <c r="A9308">
        <v>9307</v>
      </c>
      <c r="B9308">
        <v>0.93064999999999998</v>
      </c>
      <c r="C9308">
        <v>0.96504999999999996</v>
      </c>
      <c r="D9308">
        <v>0.16405</v>
      </c>
      <c r="E9308">
        <v>0.28394999999999998</v>
      </c>
      <c r="F9308">
        <v>0.46544999999999997</v>
      </c>
      <c r="G9308">
        <v>0.54364999999999997</v>
      </c>
      <c r="H9308">
        <v>0.20685000000000001</v>
      </c>
      <c r="I9308">
        <v>4.7499999999999999E-3</v>
      </c>
      <c r="J9308">
        <v>0.82635000000000003</v>
      </c>
      <c r="K9308">
        <v>0.37905</v>
      </c>
      <c r="L9308">
        <v>0.55794999999999995</v>
      </c>
    </row>
    <row r="9309" spans="1:12" x14ac:dyDescent="0.3">
      <c r="A9309">
        <v>9308</v>
      </c>
      <c r="B9309">
        <v>0.93074999999999997</v>
      </c>
      <c r="C9309">
        <v>0.90234999999999999</v>
      </c>
      <c r="D9309">
        <v>0.11415</v>
      </c>
      <c r="E9309">
        <v>0.35494999999999999</v>
      </c>
      <c r="F9309">
        <v>5.3650000000000003E-2</v>
      </c>
      <c r="G9309">
        <v>0.32364999999999999</v>
      </c>
      <c r="H9309">
        <v>0.98594999999999999</v>
      </c>
      <c r="I9309">
        <v>0.49175000000000002</v>
      </c>
      <c r="J9309">
        <v>0.20905000000000001</v>
      </c>
      <c r="K9309">
        <v>0.71035000000000004</v>
      </c>
      <c r="L9309">
        <v>0.61524999999999996</v>
      </c>
    </row>
    <row r="9310" spans="1:12" x14ac:dyDescent="0.3">
      <c r="A9310">
        <v>9309</v>
      </c>
      <c r="B9310">
        <v>0.93084999999999996</v>
      </c>
      <c r="C9310">
        <v>0.29685</v>
      </c>
      <c r="D9310">
        <v>0.21865000000000001</v>
      </c>
      <c r="E9310">
        <v>0.83404999999999996</v>
      </c>
      <c r="F9310">
        <v>0.35115000000000002</v>
      </c>
      <c r="G9310">
        <v>0.62865000000000004</v>
      </c>
      <c r="H9310">
        <v>0.20544999999999999</v>
      </c>
      <c r="I9310">
        <v>7.8950000000000006E-2</v>
      </c>
      <c r="J9310">
        <v>0.11445</v>
      </c>
      <c r="K9310">
        <v>0.85824999999999996</v>
      </c>
      <c r="L9310">
        <v>3.8150000000000003E-2</v>
      </c>
    </row>
    <row r="9311" spans="1:12" x14ac:dyDescent="0.3">
      <c r="A9311">
        <v>9310</v>
      </c>
      <c r="B9311">
        <v>0.93095000000000006</v>
      </c>
      <c r="C9311">
        <v>0.87334999999999996</v>
      </c>
      <c r="D9311">
        <v>0.94735000000000003</v>
      </c>
      <c r="E9311">
        <v>0.39834999999999998</v>
      </c>
      <c r="F9311">
        <v>0.58184999999999998</v>
      </c>
      <c r="G9311">
        <v>0.85035000000000005</v>
      </c>
      <c r="H9311">
        <v>0.88414999999999999</v>
      </c>
      <c r="I9311">
        <v>0.90515000000000001</v>
      </c>
      <c r="J9311">
        <v>0.49835000000000002</v>
      </c>
      <c r="K9311">
        <v>0.44605</v>
      </c>
      <c r="L9311">
        <v>0.12095</v>
      </c>
    </row>
    <row r="9312" spans="1:12" x14ac:dyDescent="0.3">
      <c r="A9312">
        <v>9311</v>
      </c>
      <c r="B9312">
        <v>0.93105000000000004</v>
      </c>
      <c r="C9312">
        <v>0.50285000000000002</v>
      </c>
      <c r="D9312">
        <v>0.38724999999999998</v>
      </c>
      <c r="E9312">
        <v>0.10375</v>
      </c>
      <c r="F9312">
        <v>0.16234999999999999</v>
      </c>
      <c r="G9312">
        <v>0.93315000000000003</v>
      </c>
      <c r="H9312">
        <v>6.7750000000000005E-2</v>
      </c>
      <c r="I9312">
        <v>2.845E-2</v>
      </c>
      <c r="J9312">
        <v>0.10925</v>
      </c>
      <c r="K9312">
        <v>0.85875000000000001</v>
      </c>
      <c r="L9312">
        <v>0.89265000000000005</v>
      </c>
    </row>
    <row r="9313" spans="1:12" x14ac:dyDescent="0.3">
      <c r="A9313">
        <v>9312</v>
      </c>
      <c r="B9313">
        <v>0.93115000000000003</v>
      </c>
      <c r="C9313">
        <v>0.34855000000000003</v>
      </c>
      <c r="D9313">
        <v>0.55835000000000001</v>
      </c>
      <c r="E9313">
        <v>0.45765</v>
      </c>
      <c r="F9313">
        <v>0.28754999999999997</v>
      </c>
      <c r="G9313">
        <v>0.35965000000000003</v>
      </c>
      <c r="H9313">
        <v>0.18815000000000001</v>
      </c>
      <c r="I9313">
        <v>0.42004999999999998</v>
      </c>
      <c r="J9313">
        <v>0.60065000000000002</v>
      </c>
      <c r="K9313">
        <v>0.24475</v>
      </c>
      <c r="L9313">
        <v>0.35365000000000002</v>
      </c>
    </row>
    <row r="9314" spans="1:12" x14ac:dyDescent="0.3">
      <c r="A9314">
        <v>9313</v>
      </c>
      <c r="B9314">
        <v>0.93125000000000002</v>
      </c>
      <c r="C9314">
        <v>0.90075000000000005</v>
      </c>
      <c r="D9314">
        <v>0.82304999999999995</v>
      </c>
      <c r="E9314">
        <v>0.13755000000000001</v>
      </c>
      <c r="F9314">
        <v>0.61245000000000005</v>
      </c>
      <c r="G9314">
        <v>0.51985000000000003</v>
      </c>
      <c r="H9314">
        <v>0.33965000000000001</v>
      </c>
      <c r="I9314">
        <v>0.93694999999999995</v>
      </c>
      <c r="J9314">
        <v>0.28055000000000002</v>
      </c>
      <c r="K9314">
        <v>0.76834999999999998</v>
      </c>
      <c r="L9314">
        <v>0.98485</v>
      </c>
    </row>
    <row r="9315" spans="1:12" x14ac:dyDescent="0.3">
      <c r="A9315">
        <v>9314</v>
      </c>
      <c r="B9315">
        <v>0.93135000000000001</v>
      </c>
      <c r="C9315">
        <v>0.13385</v>
      </c>
      <c r="D9315">
        <v>0.47525000000000001</v>
      </c>
      <c r="E9315">
        <v>0.74985000000000002</v>
      </c>
      <c r="F9315">
        <v>0.93955</v>
      </c>
      <c r="G9315">
        <v>0.67654999999999998</v>
      </c>
      <c r="H9315">
        <v>4.9500000000000004E-3</v>
      </c>
      <c r="I9315">
        <v>0.80415000000000003</v>
      </c>
      <c r="J9315">
        <v>0.97835000000000005</v>
      </c>
      <c r="K9315">
        <v>3.1550000000000002E-2</v>
      </c>
      <c r="L9315">
        <v>9.4850000000000004E-2</v>
      </c>
    </row>
    <row r="9316" spans="1:12" x14ac:dyDescent="0.3">
      <c r="A9316">
        <v>9315</v>
      </c>
      <c r="B9316">
        <v>0.93145</v>
      </c>
      <c r="C9316">
        <v>0.38815</v>
      </c>
      <c r="D9316">
        <v>0.54654999999999998</v>
      </c>
      <c r="E9316">
        <v>0.95545000000000002</v>
      </c>
      <c r="F9316">
        <v>0.13815</v>
      </c>
      <c r="G9316">
        <v>0.29985000000000001</v>
      </c>
      <c r="H9316">
        <v>7.5850000000000001E-2</v>
      </c>
      <c r="I9316">
        <v>1.0499999999999999E-3</v>
      </c>
      <c r="J9316">
        <v>0.45965</v>
      </c>
      <c r="K9316">
        <v>0.24115</v>
      </c>
      <c r="L9316">
        <v>0.34555000000000002</v>
      </c>
    </row>
    <row r="9317" spans="1:12" x14ac:dyDescent="0.3">
      <c r="A9317">
        <v>9316</v>
      </c>
      <c r="B9317">
        <v>0.93154999999999999</v>
      </c>
      <c r="C9317">
        <v>1.3350000000000001E-2</v>
      </c>
      <c r="D9317">
        <v>0.99504999999999999</v>
      </c>
      <c r="E9317">
        <v>0.45665</v>
      </c>
      <c r="F9317">
        <v>0.90774999999999995</v>
      </c>
      <c r="G9317">
        <v>2.385E-2</v>
      </c>
      <c r="H9317">
        <v>0.77864999999999995</v>
      </c>
      <c r="I9317">
        <v>0.37025000000000002</v>
      </c>
      <c r="J9317">
        <v>0.21224999999999999</v>
      </c>
      <c r="K9317">
        <v>0.46934999999999999</v>
      </c>
      <c r="L9317">
        <v>0.79554999999999998</v>
      </c>
    </row>
    <row r="9318" spans="1:12" x14ac:dyDescent="0.3">
      <c r="A9318">
        <v>9317</v>
      </c>
      <c r="B9318">
        <v>0.93164999999999998</v>
      </c>
      <c r="C9318">
        <v>0.40365000000000001</v>
      </c>
      <c r="D9318">
        <v>0.28384999999999999</v>
      </c>
      <c r="E9318">
        <v>0.28494999999999998</v>
      </c>
      <c r="F9318">
        <v>0.38464999999999999</v>
      </c>
      <c r="G9318">
        <v>0.32145000000000001</v>
      </c>
      <c r="H9318">
        <v>0.32464999999999999</v>
      </c>
      <c r="I9318">
        <v>0.84545000000000003</v>
      </c>
      <c r="J9318">
        <v>0.61294999999999999</v>
      </c>
      <c r="K9318">
        <v>0.68205000000000005</v>
      </c>
      <c r="L9318">
        <v>0.93794999999999995</v>
      </c>
    </row>
    <row r="9319" spans="1:12" x14ac:dyDescent="0.3">
      <c r="A9319">
        <v>9318</v>
      </c>
      <c r="B9319">
        <v>0.93174999999999997</v>
      </c>
      <c r="C9319">
        <v>0.29535</v>
      </c>
      <c r="D9319">
        <v>0.61555000000000004</v>
      </c>
      <c r="E9319">
        <v>0.77685000000000004</v>
      </c>
      <c r="F9319">
        <v>0.44924999999999998</v>
      </c>
      <c r="G9319">
        <v>0.41025</v>
      </c>
      <c r="H9319">
        <v>0.46655000000000002</v>
      </c>
      <c r="I9319">
        <v>0.14205000000000001</v>
      </c>
      <c r="J9319">
        <v>0.74934999999999996</v>
      </c>
      <c r="K9319">
        <v>0.43325000000000002</v>
      </c>
      <c r="L9319">
        <v>0.84545000000000003</v>
      </c>
    </row>
    <row r="9320" spans="1:12" x14ac:dyDescent="0.3">
      <c r="A9320">
        <v>9319</v>
      </c>
      <c r="B9320">
        <v>0.93184999999999996</v>
      </c>
      <c r="C9320">
        <v>0.70525000000000004</v>
      </c>
      <c r="D9320">
        <v>0.34115000000000001</v>
      </c>
      <c r="E9320">
        <v>0.93955</v>
      </c>
      <c r="F9320">
        <v>0.12755</v>
      </c>
      <c r="G9320">
        <v>0.33745000000000003</v>
      </c>
      <c r="H9320">
        <v>0.45305000000000001</v>
      </c>
      <c r="I9320">
        <v>0.12485</v>
      </c>
      <c r="J9320">
        <v>0.86614999999999998</v>
      </c>
      <c r="K9320">
        <v>0.48204999999999998</v>
      </c>
      <c r="L9320">
        <v>0.86365000000000003</v>
      </c>
    </row>
    <row r="9321" spans="1:12" x14ac:dyDescent="0.3">
      <c r="A9321">
        <v>9320</v>
      </c>
      <c r="B9321">
        <v>0.93194999999999995</v>
      </c>
      <c r="C9321">
        <v>0.70284999999999997</v>
      </c>
      <c r="D9321">
        <v>0.87485000000000002</v>
      </c>
      <c r="E9321">
        <v>0.28575</v>
      </c>
      <c r="F9321">
        <v>2.1350000000000001E-2</v>
      </c>
      <c r="G9321">
        <v>5.5750000000000001E-2</v>
      </c>
      <c r="H9321">
        <v>0.57374999999999998</v>
      </c>
      <c r="I9321">
        <v>0.33484999999999998</v>
      </c>
      <c r="J9321">
        <v>0.27615000000000001</v>
      </c>
      <c r="K9321">
        <v>0.74065000000000003</v>
      </c>
      <c r="L9321">
        <v>0.28854999999999997</v>
      </c>
    </row>
    <row r="9322" spans="1:12" x14ac:dyDescent="0.3">
      <c r="A9322">
        <v>9321</v>
      </c>
      <c r="B9322">
        <v>0.93205000000000005</v>
      </c>
      <c r="C9322">
        <v>0.49185000000000001</v>
      </c>
      <c r="D9322">
        <v>0.91295000000000004</v>
      </c>
      <c r="E9322">
        <v>0.35585</v>
      </c>
      <c r="F9322">
        <v>0.37914999999999999</v>
      </c>
      <c r="G9322">
        <v>0.67254999999999998</v>
      </c>
      <c r="H9322">
        <v>0.78864999999999996</v>
      </c>
      <c r="I9322">
        <v>0.29085</v>
      </c>
      <c r="J9322">
        <v>0.59524999999999995</v>
      </c>
      <c r="K9322">
        <v>3.0249999999999999E-2</v>
      </c>
      <c r="L9322">
        <v>0.31474999999999997</v>
      </c>
    </row>
    <row r="9323" spans="1:12" x14ac:dyDescent="0.3">
      <c r="A9323">
        <v>9322</v>
      </c>
      <c r="B9323">
        <v>0.93215000000000003</v>
      </c>
      <c r="C9323">
        <v>0.62614999999999998</v>
      </c>
      <c r="D9323">
        <v>0.34355000000000002</v>
      </c>
      <c r="E9323">
        <v>0.92254999999999998</v>
      </c>
      <c r="F9323">
        <v>0.63714999999999999</v>
      </c>
      <c r="G9323">
        <v>0.24504999999999999</v>
      </c>
      <c r="H9323">
        <v>0.43485000000000001</v>
      </c>
      <c r="I9323">
        <v>0.96065</v>
      </c>
      <c r="J9323">
        <v>0.84484999999999999</v>
      </c>
      <c r="K9323">
        <v>0.69035000000000002</v>
      </c>
      <c r="L9323">
        <v>0.69915000000000005</v>
      </c>
    </row>
    <row r="9324" spans="1:12" x14ac:dyDescent="0.3">
      <c r="A9324">
        <v>9323</v>
      </c>
      <c r="B9324">
        <v>0.93225000000000002</v>
      </c>
      <c r="C9324">
        <v>0.40575</v>
      </c>
      <c r="D9324">
        <v>0.81025000000000003</v>
      </c>
      <c r="E9324">
        <v>0.27515000000000001</v>
      </c>
      <c r="F9324">
        <v>0.58755000000000002</v>
      </c>
      <c r="G9324">
        <v>0.47994999999999999</v>
      </c>
      <c r="H9324">
        <v>0.47804999999999997</v>
      </c>
      <c r="I9324">
        <v>3.7749999999999999E-2</v>
      </c>
      <c r="J9324">
        <v>0.93574999999999997</v>
      </c>
      <c r="K9324">
        <v>0.61094999999999999</v>
      </c>
      <c r="L9324">
        <v>0.39745000000000003</v>
      </c>
    </row>
    <row r="9325" spans="1:12" x14ac:dyDescent="0.3">
      <c r="A9325">
        <v>9324</v>
      </c>
      <c r="B9325">
        <v>0.93235000000000001</v>
      </c>
      <c r="C9325">
        <v>0.12185</v>
      </c>
      <c r="D9325">
        <v>9.9449999999999997E-2</v>
      </c>
      <c r="E9325">
        <v>5.2150000000000002E-2</v>
      </c>
      <c r="F9325">
        <v>0.99395</v>
      </c>
      <c r="G9325">
        <v>0.34415000000000001</v>
      </c>
      <c r="H9325">
        <v>0.25105</v>
      </c>
      <c r="I9325">
        <v>0.89934999999999998</v>
      </c>
      <c r="J9325">
        <v>1.6750000000000001E-2</v>
      </c>
      <c r="K9325">
        <v>0.91385000000000005</v>
      </c>
      <c r="L9325">
        <v>0.35575000000000001</v>
      </c>
    </row>
    <row r="9326" spans="1:12" x14ac:dyDescent="0.3">
      <c r="A9326">
        <v>9325</v>
      </c>
      <c r="B9326">
        <v>0.93245</v>
      </c>
      <c r="C9326">
        <v>0.84135000000000004</v>
      </c>
      <c r="D9326">
        <v>0.20294999999999999</v>
      </c>
      <c r="E9326">
        <v>0.79405000000000003</v>
      </c>
      <c r="F9326">
        <v>0.51154999999999995</v>
      </c>
      <c r="G9326">
        <v>1.755E-2</v>
      </c>
      <c r="H9326">
        <v>0.47184999999999999</v>
      </c>
      <c r="I9326">
        <v>0.21934999999999999</v>
      </c>
      <c r="J9326">
        <v>0.28265000000000001</v>
      </c>
      <c r="K9326">
        <v>0.73624999999999996</v>
      </c>
      <c r="L9326">
        <v>0.88395000000000001</v>
      </c>
    </row>
    <row r="9327" spans="1:12" x14ac:dyDescent="0.3">
      <c r="A9327">
        <v>9326</v>
      </c>
      <c r="B9327">
        <v>0.93254999999999999</v>
      </c>
      <c r="C9327">
        <v>0.30564999999999998</v>
      </c>
      <c r="D9327">
        <v>3.4349999999999999E-2</v>
      </c>
      <c r="E9327">
        <v>0.69655</v>
      </c>
      <c r="F9327">
        <v>0.14085</v>
      </c>
      <c r="G9327">
        <v>0.45084999999999997</v>
      </c>
      <c r="H9327">
        <v>0.68054999999999999</v>
      </c>
      <c r="I9327">
        <v>0.69555</v>
      </c>
      <c r="J9327">
        <v>0.36664999999999998</v>
      </c>
      <c r="K9327">
        <v>0.10224999999999999</v>
      </c>
      <c r="L9327">
        <v>0.98734999999999995</v>
      </c>
    </row>
    <row r="9328" spans="1:12" x14ac:dyDescent="0.3">
      <c r="A9328">
        <v>9327</v>
      </c>
      <c r="B9328">
        <v>0.93264999999999998</v>
      </c>
      <c r="C9328">
        <v>0.10585</v>
      </c>
      <c r="D9328">
        <v>0.51405000000000001</v>
      </c>
      <c r="E9328">
        <v>0.63055000000000005</v>
      </c>
      <c r="F9328">
        <v>0.85004999999999997</v>
      </c>
      <c r="G9328">
        <v>0.91825000000000001</v>
      </c>
      <c r="H9328">
        <v>0.59004999999999996</v>
      </c>
      <c r="I9328">
        <v>0.93364999999999998</v>
      </c>
      <c r="J9328">
        <v>0.58735000000000004</v>
      </c>
      <c r="K9328">
        <v>3.9149999999999997E-2</v>
      </c>
      <c r="L9328">
        <v>5.185E-2</v>
      </c>
    </row>
    <row r="9329" spans="1:12" x14ac:dyDescent="0.3">
      <c r="A9329">
        <v>9328</v>
      </c>
      <c r="B9329">
        <v>0.93274999999999997</v>
      </c>
      <c r="C9329">
        <v>0.87455000000000005</v>
      </c>
      <c r="D9329">
        <v>0.39905000000000002</v>
      </c>
      <c r="E9329">
        <v>0.58004999999999995</v>
      </c>
      <c r="F9329">
        <v>0.22345000000000001</v>
      </c>
      <c r="G9329">
        <v>0.45624999999999999</v>
      </c>
      <c r="H9329">
        <v>0.73465000000000003</v>
      </c>
      <c r="I9329">
        <v>0.50444999999999995</v>
      </c>
      <c r="J9329">
        <v>0.13605</v>
      </c>
      <c r="K9329">
        <v>0.75444999999999995</v>
      </c>
      <c r="L9329">
        <v>0.25774999999999998</v>
      </c>
    </row>
    <row r="9330" spans="1:12" x14ac:dyDescent="0.3">
      <c r="A9330">
        <v>9329</v>
      </c>
      <c r="B9330">
        <v>0.93284999999999996</v>
      </c>
      <c r="C9330">
        <v>0.23144999999999999</v>
      </c>
      <c r="D9330">
        <v>0.28094999999999998</v>
      </c>
      <c r="E9330">
        <v>0.61475000000000002</v>
      </c>
      <c r="F9330">
        <v>0.53664999999999996</v>
      </c>
      <c r="G9330">
        <v>5.3749999999999999E-2</v>
      </c>
      <c r="H9330">
        <v>0.49495</v>
      </c>
      <c r="I9330">
        <v>3.705E-2</v>
      </c>
      <c r="J9330">
        <v>2.325E-2</v>
      </c>
      <c r="K9330">
        <v>0.56135000000000002</v>
      </c>
      <c r="L9330">
        <v>0.51824999999999999</v>
      </c>
    </row>
    <row r="9331" spans="1:12" x14ac:dyDescent="0.3">
      <c r="A9331">
        <v>9330</v>
      </c>
      <c r="B9331">
        <v>0.93294999999999995</v>
      </c>
      <c r="C9331">
        <v>0.37945000000000001</v>
      </c>
      <c r="D9331">
        <v>0.43425000000000002</v>
      </c>
      <c r="E9331">
        <v>0.39434999999999998</v>
      </c>
      <c r="F9331">
        <v>5.7250000000000002E-2</v>
      </c>
      <c r="G9331">
        <v>0.59355000000000002</v>
      </c>
      <c r="H9331">
        <v>0.73355000000000004</v>
      </c>
      <c r="I9331">
        <v>0.85545000000000004</v>
      </c>
      <c r="J9331">
        <v>0.40405000000000002</v>
      </c>
      <c r="K9331">
        <v>0.46105000000000002</v>
      </c>
      <c r="L9331">
        <v>0.73845000000000005</v>
      </c>
    </row>
    <row r="9332" spans="1:12" x14ac:dyDescent="0.3">
      <c r="A9332">
        <v>9331</v>
      </c>
      <c r="B9332">
        <v>0.93305000000000005</v>
      </c>
      <c r="C9332">
        <v>1.25E-3</v>
      </c>
      <c r="D9332">
        <v>0.53964999999999996</v>
      </c>
      <c r="E9332">
        <v>0.41925000000000001</v>
      </c>
      <c r="F9332">
        <v>0.39974999999999999</v>
      </c>
      <c r="G9332">
        <v>0.27925</v>
      </c>
      <c r="H9332">
        <v>0.27515000000000001</v>
      </c>
      <c r="I9332">
        <v>0.71545000000000003</v>
      </c>
      <c r="J9332">
        <v>0.59235000000000004</v>
      </c>
      <c r="K9332">
        <v>0.33024999999999999</v>
      </c>
      <c r="L9332">
        <v>0.64785000000000004</v>
      </c>
    </row>
    <row r="9333" spans="1:12" x14ac:dyDescent="0.3">
      <c r="A9333">
        <v>9332</v>
      </c>
      <c r="B9333">
        <v>0.93315000000000003</v>
      </c>
      <c r="C9333">
        <v>0.86804999999999999</v>
      </c>
      <c r="D9333">
        <v>0.43314999999999998</v>
      </c>
      <c r="E9333">
        <v>0.66195000000000004</v>
      </c>
      <c r="F9333">
        <v>0.17035</v>
      </c>
      <c r="G9333">
        <v>0.96355000000000002</v>
      </c>
      <c r="H9333">
        <v>0.87644999999999995</v>
      </c>
      <c r="I9333">
        <v>0.58374999999999999</v>
      </c>
      <c r="J9333">
        <v>0.14555000000000001</v>
      </c>
      <c r="K9333">
        <v>0.65024999999999999</v>
      </c>
      <c r="L9333">
        <v>0.47944999999999999</v>
      </c>
    </row>
    <row r="9334" spans="1:12" x14ac:dyDescent="0.3">
      <c r="A9334">
        <v>9333</v>
      </c>
      <c r="B9334">
        <v>0.93325000000000002</v>
      </c>
      <c r="C9334">
        <v>0.26095000000000002</v>
      </c>
      <c r="D9334">
        <v>0.87524999999999997</v>
      </c>
      <c r="E9334">
        <v>0.55305000000000004</v>
      </c>
      <c r="F9334">
        <v>0.35135</v>
      </c>
      <c r="G9334">
        <v>0.75824999999999998</v>
      </c>
      <c r="H9334">
        <v>0.17465</v>
      </c>
      <c r="I9334">
        <v>0.12475</v>
      </c>
      <c r="J9334">
        <v>0.66374999999999995</v>
      </c>
      <c r="K9334">
        <v>0.44555</v>
      </c>
      <c r="L9334">
        <v>0.58745000000000003</v>
      </c>
    </row>
    <row r="9335" spans="1:12" x14ac:dyDescent="0.3">
      <c r="A9335">
        <v>9334</v>
      </c>
      <c r="B9335">
        <v>0.93335000000000001</v>
      </c>
      <c r="C9335">
        <v>1.055E-2</v>
      </c>
      <c r="D9335">
        <v>0.86395</v>
      </c>
      <c r="E9335">
        <v>0.76315</v>
      </c>
      <c r="F9335">
        <v>2.3550000000000001E-2</v>
      </c>
      <c r="G9335">
        <v>0.19555</v>
      </c>
      <c r="H9335">
        <v>0.57394999999999996</v>
      </c>
      <c r="I9335">
        <v>0.65695000000000003</v>
      </c>
      <c r="J9335">
        <v>0.17854999999999999</v>
      </c>
      <c r="K9335">
        <v>0.78125</v>
      </c>
      <c r="L9335">
        <v>0.28665000000000002</v>
      </c>
    </row>
    <row r="9336" spans="1:12" x14ac:dyDescent="0.3">
      <c r="A9336">
        <v>9335</v>
      </c>
      <c r="B9336">
        <v>0.93345</v>
      </c>
      <c r="C9336">
        <v>0.38214999999999999</v>
      </c>
      <c r="D9336">
        <v>9.9849999999999994E-2</v>
      </c>
      <c r="E9336">
        <v>0.26895000000000002</v>
      </c>
      <c r="F9336">
        <v>0.32335000000000003</v>
      </c>
      <c r="G9336">
        <v>0.20874999999999999</v>
      </c>
      <c r="H9336">
        <v>0.78125</v>
      </c>
      <c r="I9336">
        <v>0.91525000000000001</v>
      </c>
      <c r="J9336">
        <v>3.1949999999999999E-2</v>
      </c>
      <c r="K9336">
        <v>0.91935</v>
      </c>
      <c r="L9336">
        <v>0.24734999999999999</v>
      </c>
    </row>
    <row r="9337" spans="1:12" x14ac:dyDescent="0.3">
      <c r="A9337">
        <v>9336</v>
      </c>
      <c r="B9337">
        <v>0.93354999999999999</v>
      </c>
      <c r="C9337">
        <v>0.97465000000000002</v>
      </c>
      <c r="D9337">
        <v>0.36464999999999997</v>
      </c>
      <c r="E9337">
        <v>0.73814999999999997</v>
      </c>
      <c r="F9337">
        <v>0.96225000000000005</v>
      </c>
      <c r="G9337">
        <v>4.0849999999999997E-2</v>
      </c>
      <c r="H9337">
        <v>0.28055000000000002</v>
      </c>
      <c r="I9337">
        <v>0.49085000000000001</v>
      </c>
      <c r="J9337">
        <v>0.98355000000000004</v>
      </c>
      <c r="K9337">
        <v>0.64485000000000003</v>
      </c>
      <c r="L9337">
        <v>0.18085000000000001</v>
      </c>
    </row>
    <row r="9338" spans="1:12" x14ac:dyDescent="0.3">
      <c r="A9338">
        <v>9337</v>
      </c>
      <c r="B9338">
        <v>0.93364999999999998</v>
      </c>
      <c r="C9338">
        <v>0.93945000000000001</v>
      </c>
      <c r="D9338">
        <v>0.75075000000000003</v>
      </c>
      <c r="E9338">
        <v>0.95984999999999998</v>
      </c>
      <c r="F9338">
        <v>0.39324999999999999</v>
      </c>
      <c r="G9338">
        <v>0.99045000000000005</v>
      </c>
      <c r="H9338">
        <v>0.31324999999999997</v>
      </c>
      <c r="I9338">
        <v>0.17985000000000001</v>
      </c>
      <c r="J9338">
        <v>6.5449999999999994E-2</v>
      </c>
      <c r="K9338">
        <v>0.58914999999999995</v>
      </c>
      <c r="L9338">
        <v>7.5950000000000004E-2</v>
      </c>
    </row>
    <row r="9339" spans="1:12" x14ac:dyDescent="0.3">
      <c r="A9339">
        <v>9338</v>
      </c>
      <c r="B9339">
        <v>0.93374999999999997</v>
      </c>
      <c r="C9339">
        <v>0.69974999999999998</v>
      </c>
      <c r="D9339">
        <v>0.65164999999999995</v>
      </c>
      <c r="E9339">
        <v>0.22864999999999999</v>
      </c>
      <c r="F9339">
        <v>0.91064999999999996</v>
      </c>
      <c r="G9339">
        <v>0.68154999999999999</v>
      </c>
      <c r="H9339">
        <v>0.87555000000000005</v>
      </c>
      <c r="I9339">
        <v>0.73024999999999995</v>
      </c>
      <c r="J9339">
        <v>0.59004999999999996</v>
      </c>
      <c r="K9339">
        <v>0.12914999999999999</v>
      </c>
      <c r="L9339">
        <v>7.7649999999999997E-2</v>
      </c>
    </row>
    <row r="9340" spans="1:12" x14ac:dyDescent="0.3">
      <c r="A9340">
        <v>9339</v>
      </c>
      <c r="B9340">
        <v>0.93384999999999996</v>
      </c>
      <c r="C9340">
        <v>5.7549999999999997E-2</v>
      </c>
      <c r="D9340">
        <v>0.17115</v>
      </c>
      <c r="E9340">
        <v>0.29494999999999999</v>
      </c>
      <c r="F9340">
        <v>0.95384999999999998</v>
      </c>
      <c r="G9340">
        <v>0.72414999999999996</v>
      </c>
      <c r="H9340">
        <v>0.31114999999999998</v>
      </c>
      <c r="I9340">
        <v>0.21604999999999999</v>
      </c>
      <c r="J9340">
        <v>0.11015</v>
      </c>
      <c r="K9340">
        <v>0.71945000000000003</v>
      </c>
      <c r="L9340">
        <v>0.67735000000000001</v>
      </c>
    </row>
    <row r="9341" spans="1:12" x14ac:dyDescent="0.3">
      <c r="A9341">
        <v>9340</v>
      </c>
      <c r="B9341">
        <v>0.93394999999999995</v>
      </c>
      <c r="C9341">
        <v>0.56145</v>
      </c>
      <c r="D9341">
        <v>0.17274999999999999</v>
      </c>
      <c r="E9341">
        <v>0.33305000000000001</v>
      </c>
      <c r="F9341">
        <v>0.48494999999999999</v>
      </c>
      <c r="G9341">
        <v>0.51405000000000001</v>
      </c>
      <c r="H9341">
        <v>0.70484999999999998</v>
      </c>
      <c r="I9341">
        <v>0.20945</v>
      </c>
      <c r="J9341">
        <v>0.39465</v>
      </c>
      <c r="K9341">
        <v>0.56694999999999995</v>
      </c>
      <c r="L9341">
        <v>7.3749999999999996E-2</v>
      </c>
    </row>
    <row r="9342" spans="1:12" x14ac:dyDescent="0.3">
      <c r="A9342">
        <v>9341</v>
      </c>
      <c r="B9342">
        <v>0.93405000000000005</v>
      </c>
      <c r="C9342">
        <v>0.46955000000000002</v>
      </c>
      <c r="D9342">
        <v>0.47765000000000002</v>
      </c>
      <c r="E9342">
        <v>0.15964999999999999</v>
      </c>
      <c r="F9342">
        <v>0.34155000000000002</v>
      </c>
      <c r="G9342">
        <v>0.52475000000000005</v>
      </c>
      <c r="H9342">
        <v>4.9450000000000001E-2</v>
      </c>
      <c r="I9342">
        <v>0.46455000000000002</v>
      </c>
      <c r="J9342">
        <v>9.8650000000000002E-2</v>
      </c>
      <c r="K9342">
        <v>0.61575000000000002</v>
      </c>
      <c r="L9342">
        <v>0.22955</v>
      </c>
    </row>
    <row r="9343" spans="1:12" x14ac:dyDescent="0.3">
      <c r="A9343">
        <v>9342</v>
      </c>
      <c r="B9343">
        <v>0.93415000000000004</v>
      </c>
      <c r="C9343">
        <v>0.86545000000000005</v>
      </c>
      <c r="D9343">
        <v>0.23974999999999999</v>
      </c>
      <c r="E9343">
        <v>0.35975000000000001</v>
      </c>
      <c r="F9343">
        <v>0.70435000000000003</v>
      </c>
      <c r="G9343">
        <v>0.46224999999999999</v>
      </c>
      <c r="H9343">
        <v>0.66554999999999997</v>
      </c>
      <c r="I9343">
        <v>0.95974999999999999</v>
      </c>
      <c r="J9343">
        <v>0.36595</v>
      </c>
      <c r="K9343">
        <v>0.51254999999999995</v>
      </c>
      <c r="L9343">
        <v>0.66305000000000003</v>
      </c>
    </row>
    <row r="9344" spans="1:12" x14ac:dyDescent="0.3">
      <c r="A9344">
        <v>9343</v>
      </c>
      <c r="B9344">
        <v>0.93425000000000002</v>
      </c>
      <c r="C9344">
        <v>0.77705000000000002</v>
      </c>
      <c r="D9344">
        <v>2.0449999999999999E-2</v>
      </c>
      <c r="E9344">
        <v>0.60224999999999995</v>
      </c>
      <c r="F9344">
        <v>0.23724999999999999</v>
      </c>
      <c r="G9344">
        <v>0.61385000000000001</v>
      </c>
      <c r="H9344">
        <v>0.83935000000000004</v>
      </c>
      <c r="I9344">
        <v>0.54135</v>
      </c>
      <c r="J9344">
        <v>0.63995000000000002</v>
      </c>
      <c r="K9344">
        <v>0.62295</v>
      </c>
      <c r="L9344">
        <v>0.94764999999999999</v>
      </c>
    </row>
    <row r="9345" spans="1:12" x14ac:dyDescent="0.3">
      <c r="A9345">
        <v>9344</v>
      </c>
      <c r="B9345">
        <v>0.93435000000000001</v>
      </c>
      <c r="C9345">
        <v>0.88595000000000002</v>
      </c>
      <c r="D9345">
        <v>0.25724999999999998</v>
      </c>
      <c r="E9345">
        <v>0.40565000000000001</v>
      </c>
      <c r="F9345">
        <v>0.12875</v>
      </c>
      <c r="G9345">
        <v>0.27975</v>
      </c>
      <c r="H9345">
        <v>0.83145000000000002</v>
      </c>
      <c r="I9345">
        <v>0.95315000000000005</v>
      </c>
      <c r="J9345">
        <v>0.52354999999999996</v>
      </c>
      <c r="K9345">
        <v>0.69455</v>
      </c>
      <c r="L9345">
        <v>7.2650000000000006E-2</v>
      </c>
    </row>
    <row r="9346" spans="1:12" x14ac:dyDescent="0.3">
      <c r="A9346">
        <v>9345</v>
      </c>
      <c r="B9346">
        <v>0.93445</v>
      </c>
      <c r="C9346">
        <v>0.68645</v>
      </c>
      <c r="D9346">
        <v>0.28665000000000002</v>
      </c>
      <c r="E9346">
        <v>0.46694999999999998</v>
      </c>
      <c r="F9346">
        <v>0.28975000000000001</v>
      </c>
      <c r="G9346">
        <v>0.37185000000000001</v>
      </c>
      <c r="H9346">
        <v>0.53354999999999997</v>
      </c>
      <c r="I9346">
        <v>2.5649999999999999E-2</v>
      </c>
      <c r="J9346">
        <v>0.99245000000000005</v>
      </c>
      <c r="K9346">
        <v>0.36425000000000002</v>
      </c>
      <c r="L9346">
        <v>0.48215000000000002</v>
      </c>
    </row>
    <row r="9347" spans="1:12" x14ac:dyDescent="0.3">
      <c r="A9347">
        <v>9346</v>
      </c>
      <c r="B9347">
        <v>0.93454999999999999</v>
      </c>
      <c r="C9347">
        <v>0.10775</v>
      </c>
      <c r="D9347">
        <v>0.59614999999999996</v>
      </c>
      <c r="E9347">
        <v>1.4999999999999999E-4</v>
      </c>
      <c r="F9347">
        <v>0.48535</v>
      </c>
      <c r="G9347">
        <v>0.19935</v>
      </c>
      <c r="H9347">
        <v>0.25905</v>
      </c>
      <c r="I9347">
        <v>0.73345000000000005</v>
      </c>
      <c r="J9347">
        <v>0.22714999999999999</v>
      </c>
      <c r="K9347">
        <v>0.22844999999999999</v>
      </c>
      <c r="L9347">
        <v>7.1150000000000005E-2</v>
      </c>
    </row>
    <row r="9348" spans="1:12" x14ac:dyDescent="0.3">
      <c r="A9348">
        <v>9347</v>
      </c>
      <c r="B9348">
        <v>0.93464999999999998</v>
      </c>
      <c r="C9348">
        <v>0.27584999999999998</v>
      </c>
      <c r="D9348">
        <v>0.17415</v>
      </c>
      <c r="E9348">
        <v>0.53815000000000002</v>
      </c>
      <c r="F9348">
        <v>0.36144999999999999</v>
      </c>
      <c r="G9348">
        <v>4.5249999999999999E-2</v>
      </c>
      <c r="H9348">
        <v>0.97494999999999998</v>
      </c>
      <c r="I9348">
        <v>0.82484999999999997</v>
      </c>
      <c r="J9348">
        <v>0.27725</v>
      </c>
      <c r="K9348">
        <v>9.1149999999999995E-2</v>
      </c>
      <c r="L9348">
        <v>0.46274999999999999</v>
      </c>
    </row>
    <row r="9349" spans="1:12" x14ac:dyDescent="0.3">
      <c r="A9349">
        <v>9348</v>
      </c>
      <c r="B9349">
        <v>0.93474999999999997</v>
      </c>
      <c r="C9349">
        <v>0.57684999999999997</v>
      </c>
      <c r="D9349">
        <v>0.54925000000000002</v>
      </c>
      <c r="E9349">
        <v>0.69325000000000003</v>
      </c>
      <c r="F9349">
        <v>0.37495000000000001</v>
      </c>
      <c r="G9349">
        <v>0.14735000000000001</v>
      </c>
      <c r="H9349">
        <v>4.7149999999999997E-2</v>
      </c>
      <c r="I9349">
        <v>0.16164999999999999</v>
      </c>
      <c r="J9349">
        <v>0.62995000000000001</v>
      </c>
      <c r="K9349">
        <v>0.48604999999999998</v>
      </c>
      <c r="L9349">
        <v>0.50485000000000002</v>
      </c>
    </row>
    <row r="9350" spans="1:12" x14ac:dyDescent="0.3">
      <c r="A9350">
        <v>9349</v>
      </c>
      <c r="B9350">
        <v>0.93484999999999996</v>
      </c>
      <c r="C9350">
        <v>0.40865000000000001</v>
      </c>
      <c r="D9350">
        <v>0.98094999999999999</v>
      </c>
      <c r="E9350">
        <v>0.21345</v>
      </c>
      <c r="F9350">
        <v>0.98155000000000003</v>
      </c>
      <c r="G9350">
        <v>0.12864999999999999</v>
      </c>
      <c r="H9350">
        <v>0.85255000000000003</v>
      </c>
      <c r="I9350">
        <v>0.16305</v>
      </c>
      <c r="J9350">
        <v>0.45274999999999999</v>
      </c>
      <c r="K9350">
        <v>0.45474999999999999</v>
      </c>
      <c r="L9350">
        <v>0.96375</v>
      </c>
    </row>
    <row r="9351" spans="1:12" x14ac:dyDescent="0.3">
      <c r="A9351">
        <v>9350</v>
      </c>
      <c r="B9351">
        <v>0.93494999999999995</v>
      </c>
      <c r="C9351">
        <v>0.33894999999999997</v>
      </c>
      <c r="D9351">
        <v>0.49995000000000001</v>
      </c>
      <c r="E9351">
        <v>0.98885000000000001</v>
      </c>
      <c r="F9351">
        <v>0.60124999999999995</v>
      </c>
      <c r="G9351">
        <v>0.57715000000000005</v>
      </c>
      <c r="H9351">
        <v>0.66805000000000003</v>
      </c>
      <c r="I9351">
        <v>0.35744999999999999</v>
      </c>
      <c r="J9351">
        <v>0.98804999999999998</v>
      </c>
      <c r="K9351">
        <v>0.36735000000000001</v>
      </c>
      <c r="L9351">
        <v>0.59455000000000002</v>
      </c>
    </row>
    <row r="9352" spans="1:12" x14ac:dyDescent="0.3">
      <c r="A9352">
        <v>9351</v>
      </c>
      <c r="B9352">
        <v>0.93505000000000005</v>
      </c>
      <c r="C9352">
        <v>0.92695000000000005</v>
      </c>
      <c r="D9352">
        <v>0.35085</v>
      </c>
      <c r="E9352">
        <v>0.18684999999999999</v>
      </c>
      <c r="F9352">
        <v>0.56535000000000002</v>
      </c>
      <c r="G9352">
        <v>0.78105000000000002</v>
      </c>
      <c r="H9352">
        <v>0.39705000000000001</v>
      </c>
      <c r="I9352">
        <v>0.54325000000000001</v>
      </c>
      <c r="J9352">
        <v>0.88895000000000002</v>
      </c>
      <c r="K9352">
        <v>0.40834999999999999</v>
      </c>
      <c r="L9352">
        <v>0.56145</v>
      </c>
    </row>
    <row r="9353" spans="1:12" x14ac:dyDescent="0.3">
      <c r="A9353">
        <v>9352</v>
      </c>
      <c r="B9353">
        <v>0.93515000000000004</v>
      </c>
      <c r="C9353">
        <v>0.73485</v>
      </c>
      <c r="D9353">
        <v>0.12575</v>
      </c>
      <c r="E9353">
        <v>0.13975000000000001</v>
      </c>
      <c r="F9353">
        <v>0.95835000000000004</v>
      </c>
      <c r="G9353">
        <v>1.8149999999999999E-2</v>
      </c>
      <c r="H9353">
        <v>0.71204999999999996</v>
      </c>
      <c r="I9353">
        <v>0.42115000000000002</v>
      </c>
      <c r="J9353">
        <v>0.21254999999999999</v>
      </c>
      <c r="K9353">
        <v>7.9750000000000001E-2</v>
      </c>
      <c r="L9353">
        <v>0.57555000000000001</v>
      </c>
    </row>
    <row r="9354" spans="1:12" x14ac:dyDescent="0.3">
      <c r="A9354">
        <v>9353</v>
      </c>
      <c r="B9354">
        <v>0.93525000000000003</v>
      </c>
      <c r="C9354">
        <v>0.21465000000000001</v>
      </c>
      <c r="D9354">
        <v>7.2050000000000003E-2</v>
      </c>
      <c r="E9354">
        <v>0.42215000000000003</v>
      </c>
      <c r="F9354">
        <v>0.66054999999999997</v>
      </c>
      <c r="G9354">
        <v>0.71435000000000004</v>
      </c>
      <c r="H9354">
        <v>0.37014999999999998</v>
      </c>
      <c r="I9354">
        <v>0.22075</v>
      </c>
      <c r="J9354">
        <v>4.8500000000000001E-3</v>
      </c>
      <c r="K9354">
        <v>0.74534999999999996</v>
      </c>
      <c r="L9354">
        <v>0.37855</v>
      </c>
    </row>
    <row r="9355" spans="1:12" x14ac:dyDescent="0.3">
      <c r="A9355">
        <v>9354</v>
      </c>
      <c r="B9355">
        <v>0.93535000000000001</v>
      </c>
      <c r="C9355">
        <v>0.39474999999999999</v>
      </c>
      <c r="D9355">
        <v>0.81994999999999996</v>
      </c>
      <c r="E9355">
        <v>0.11815000000000001</v>
      </c>
      <c r="F9355">
        <v>0.95455000000000001</v>
      </c>
      <c r="G9355">
        <v>0.39665</v>
      </c>
      <c r="H9355">
        <v>0.69894999999999996</v>
      </c>
      <c r="I9355">
        <v>1.065E-2</v>
      </c>
      <c r="J9355">
        <v>0.94504999999999995</v>
      </c>
      <c r="K9355">
        <v>0.10835</v>
      </c>
      <c r="L9355">
        <v>0.53415000000000001</v>
      </c>
    </row>
    <row r="9356" spans="1:12" x14ac:dyDescent="0.3">
      <c r="A9356">
        <v>9355</v>
      </c>
      <c r="B9356">
        <v>0.93545</v>
      </c>
      <c r="C9356">
        <v>0.40094999999999997</v>
      </c>
      <c r="D9356">
        <v>0.96445000000000003</v>
      </c>
      <c r="E9356">
        <v>0.63085000000000002</v>
      </c>
      <c r="F9356">
        <v>0.82125000000000004</v>
      </c>
      <c r="G9356">
        <v>0.54515000000000002</v>
      </c>
      <c r="H9356">
        <v>0.20665</v>
      </c>
      <c r="I9356">
        <v>0.40705000000000002</v>
      </c>
      <c r="J9356">
        <v>0.47075</v>
      </c>
      <c r="K9356">
        <v>0.96445000000000003</v>
      </c>
      <c r="L9356">
        <v>0.91485000000000005</v>
      </c>
    </row>
    <row r="9357" spans="1:12" x14ac:dyDescent="0.3">
      <c r="A9357">
        <v>9356</v>
      </c>
      <c r="B9357">
        <v>0.93554999999999999</v>
      </c>
      <c r="C9357">
        <v>0.89144999999999996</v>
      </c>
      <c r="D9357">
        <v>0.83745000000000003</v>
      </c>
      <c r="E9357">
        <v>3.1150000000000001E-2</v>
      </c>
      <c r="F9357">
        <v>2.4850000000000001E-2</v>
      </c>
      <c r="G9357">
        <v>0.59575</v>
      </c>
      <c r="H9357">
        <v>0.31345000000000001</v>
      </c>
      <c r="I9357">
        <v>0.87314999999999998</v>
      </c>
      <c r="J9357">
        <v>0.85404999999999998</v>
      </c>
      <c r="K9357">
        <v>0.13345000000000001</v>
      </c>
      <c r="L9357">
        <v>0.95074999999999998</v>
      </c>
    </row>
    <row r="9358" spans="1:12" x14ac:dyDescent="0.3">
      <c r="A9358">
        <v>9357</v>
      </c>
      <c r="B9358">
        <v>0.93564999999999998</v>
      </c>
      <c r="C9358">
        <v>0.11985</v>
      </c>
      <c r="D9358">
        <v>0.76165000000000005</v>
      </c>
      <c r="E9358">
        <v>0.23064999999999999</v>
      </c>
      <c r="F9358">
        <v>0.90934999999999999</v>
      </c>
      <c r="G9358">
        <v>1.2449999999999999E-2</v>
      </c>
      <c r="H9358">
        <v>0.22625000000000001</v>
      </c>
      <c r="I9358">
        <v>0.61734999999999995</v>
      </c>
      <c r="J9358">
        <v>0.54854999999999998</v>
      </c>
      <c r="K9358">
        <v>6.3549999999999995E-2</v>
      </c>
      <c r="L9358">
        <v>0.54005000000000003</v>
      </c>
    </row>
    <row r="9359" spans="1:12" x14ac:dyDescent="0.3">
      <c r="A9359">
        <v>9358</v>
      </c>
      <c r="B9359">
        <v>0.93574999999999997</v>
      </c>
      <c r="C9359">
        <v>0.24495</v>
      </c>
      <c r="D9359">
        <v>0.63714999999999999</v>
      </c>
      <c r="E9359">
        <v>0.88385000000000002</v>
      </c>
      <c r="F9359">
        <v>0.14244999999999999</v>
      </c>
      <c r="G9359">
        <v>0.40425</v>
      </c>
      <c r="H9359">
        <v>4.6050000000000001E-2</v>
      </c>
      <c r="I9359">
        <v>0.45565</v>
      </c>
      <c r="J9359">
        <v>0.86714999999999998</v>
      </c>
      <c r="K9359">
        <v>0.80984999999999996</v>
      </c>
      <c r="L9359">
        <v>0.33574999999999999</v>
      </c>
    </row>
    <row r="9360" spans="1:12" x14ac:dyDescent="0.3">
      <c r="A9360">
        <v>9359</v>
      </c>
      <c r="B9360">
        <v>0.93584999999999996</v>
      </c>
      <c r="C9360">
        <v>0.71884999999999999</v>
      </c>
      <c r="D9360">
        <v>8.1850000000000006E-2</v>
      </c>
      <c r="E9360">
        <v>0.27465000000000001</v>
      </c>
      <c r="F9360">
        <v>0.17105000000000001</v>
      </c>
      <c r="G9360">
        <v>0.49314999999999998</v>
      </c>
      <c r="H9360">
        <v>2.375E-2</v>
      </c>
      <c r="I9360">
        <v>0.31795000000000001</v>
      </c>
      <c r="J9360">
        <v>0.30325000000000002</v>
      </c>
      <c r="K9360">
        <v>0.23344999999999999</v>
      </c>
      <c r="L9360">
        <v>0.57325000000000004</v>
      </c>
    </row>
    <row r="9361" spans="1:12" x14ac:dyDescent="0.3">
      <c r="A9361">
        <v>9360</v>
      </c>
      <c r="B9361">
        <v>0.93594999999999995</v>
      </c>
      <c r="C9361">
        <v>0.21775</v>
      </c>
      <c r="D9361">
        <v>0.82755000000000001</v>
      </c>
      <c r="E9361">
        <v>0.24665000000000001</v>
      </c>
      <c r="F9361">
        <v>0.69115000000000004</v>
      </c>
      <c r="G9361">
        <v>0.27055000000000001</v>
      </c>
      <c r="H9361">
        <v>0.93445</v>
      </c>
      <c r="I9361">
        <v>0.28455000000000003</v>
      </c>
      <c r="J9361">
        <v>0.66054999999999997</v>
      </c>
      <c r="K9361">
        <v>0.65085000000000004</v>
      </c>
      <c r="L9361">
        <v>0.43235000000000001</v>
      </c>
    </row>
    <row r="9362" spans="1:12" x14ac:dyDescent="0.3">
      <c r="A9362">
        <v>9361</v>
      </c>
      <c r="B9362">
        <v>0.93605000000000005</v>
      </c>
      <c r="C9362">
        <v>0.55174999999999996</v>
      </c>
      <c r="D9362">
        <v>0.57755000000000001</v>
      </c>
      <c r="E9362">
        <v>0.13375000000000001</v>
      </c>
      <c r="F9362">
        <v>0.52925</v>
      </c>
      <c r="G9362">
        <v>0.66895000000000004</v>
      </c>
      <c r="H9362">
        <v>0.40225</v>
      </c>
      <c r="I9362">
        <v>0.46855000000000002</v>
      </c>
      <c r="J9362">
        <v>7.7149999999999996E-2</v>
      </c>
      <c r="K9362">
        <v>0.22455</v>
      </c>
      <c r="L9362">
        <v>8.9950000000000002E-2</v>
      </c>
    </row>
    <row r="9363" spans="1:12" x14ac:dyDescent="0.3">
      <c r="A9363">
        <v>9362</v>
      </c>
      <c r="B9363">
        <v>0.93615000000000004</v>
      </c>
      <c r="C9363">
        <v>0.56225000000000003</v>
      </c>
      <c r="D9363">
        <v>5.2449999999999997E-2</v>
      </c>
      <c r="E9363">
        <v>0.64754999999999996</v>
      </c>
      <c r="F9363">
        <v>0.49154999999999999</v>
      </c>
      <c r="G9363">
        <v>0.63915</v>
      </c>
      <c r="H9363">
        <v>0.80445</v>
      </c>
      <c r="I9363">
        <v>0.51865000000000006</v>
      </c>
      <c r="J9363">
        <v>0.41535</v>
      </c>
      <c r="K9363">
        <v>3.9500000000000004E-3</v>
      </c>
      <c r="L9363">
        <v>0.77954999999999997</v>
      </c>
    </row>
    <row r="9364" spans="1:12" x14ac:dyDescent="0.3">
      <c r="A9364">
        <v>9363</v>
      </c>
      <c r="B9364">
        <v>0.93625000000000003</v>
      </c>
      <c r="C9364">
        <v>0.34434999999999999</v>
      </c>
      <c r="D9364">
        <v>0.45515</v>
      </c>
      <c r="E9364">
        <v>0.79415000000000002</v>
      </c>
      <c r="F9364">
        <v>0.24615000000000001</v>
      </c>
      <c r="G9364">
        <v>0.75114999999999998</v>
      </c>
      <c r="H9364">
        <v>0.56835000000000002</v>
      </c>
      <c r="I9364">
        <v>0.13125000000000001</v>
      </c>
      <c r="J9364">
        <v>0.98524999999999996</v>
      </c>
      <c r="K9364">
        <v>0.65295000000000003</v>
      </c>
      <c r="L9364">
        <v>0.67774999999999996</v>
      </c>
    </row>
    <row r="9365" spans="1:12" x14ac:dyDescent="0.3">
      <c r="A9365">
        <v>9364</v>
      </c>
      <c r="B9365">
        <v>0.93635000000000002</v>
      </c>
      <c r="C9365">
        <v>0.30545</v>
      </c>
      <c r="D9365">
        <v>0.38505</v>
      </c>
      <c r="E9365">
        <v>6.6049999999999998E-2</v>
      </c>
      <c r="F9365">
        <v>0.89154999999999995</v>
      </c>
      <c r="G9365">
        <v>2.8250000000000001E-2</v>
      </c>
      <c r="H9365">
        <v>0.62424999999999997</v>
      </c>
      <c r="I9365">
        <v>0.65734999999999999</v>
      </c>
      <c r="J9365">
        <v>0.70445000000000002</v>
      </c>
      <c r="K9365">
        <v>0.57694999999999996</v>
      </c>
      <c r="L9365">
        <v>0.16664999999999999</v>
      </c>
    </row>
    <row r="9366" spans="1:12" x14ac:dyDescent="0.3">
      <c r="A9366">
        <v>9365</v>
      </c>
      <c r="B9366">
        <v>0.93645</v>
      </c>
      <c r="C9366">
        <v>0.80805000000000005</v>
      </c>
      <c r="D9366">
        <v>0.62514999999999998</v>
      </c>
      <c r="E9366">
        <v>0.77475000000000005</v>
      </c>
      <c r="F9366">
        <v>0.19314999999999999</v>
      </c>
      <c r="G9366">
        <v>0.31364999999999998</v>
      </c>
      <c r="H9366">
        <v>4.215E-2</v>
      </c>
      <c r="I9366">
        <v>0.63005</v>
      </c>
      <c r="J9366">
        <v>0.10075000000000001</v>
      </c>
      <c r="K9366">
        <v>0.48935000000000001</v>
      </c>
      <c r="L9366">
        <v>0.92144999999999999</v>
      </c>
    </row>
    <row r="9367" spans="1:12" x14ac:dyDescent="0.3">
      <c r="A9367">
        <v>9366</v>
      </c>
      <c r="B9367">
        <v>0.93654999999999999</v>
      </c>
      <c r="C9367">
        <v>0.38655</v>
      </c>
      <c r="D9367">
        <v>0.10195</v>
      </c>
      <c r="E9367">
        <v>0.49454999999999999</v>
      </c>
      <c r="F9367">
        <v>0.13435</v>
      </c>
      <c r="G9367">
        <v>0.40555000000000002</v>
      </c>
      <c r="H9367">
        <v>0.32124999999999998</v>
      </c>
      <c r="I9367">
        <v>0.22295000000000001</v>
      </c>
      <c r="J9367">
        <v>0.83604999999999996</v>
      </c>
      <c r="K9367">
        <v>0.64265000000000005</v>
      </c>
      <c r="L9367">
        <v>0.77644999999999997</v>
      </c>
    </row>
    <row r="9368" spans="1:12" x14ac:dyDescent="0.3">
      <c r="A9368">
        <v>9367</v>
      </c>
      <c r="B9368">
        <v>0.93664999999999998</v>
      </c>
      <c r="C9368">
        <v>0.83825000000000005</v>
      </c>
      <c r="D9368">
        <v>0.18235000000000001</v>
      </c>
      <c r="E9368">
        <v>0.77885000000000004</v>
      </c>
      <c r="F9368">
        <v>0.29275000000000001</v>
      </c>
      <c r="G9368">
        <v>0.44785000000000003</v>
      </c>
      <c r="H9368">
        <v>0.72555000000000003</v>
      </c>
      <c r="I9368">
        <v>0.27355000000000002</v>
      </c>
      <c r="J9368">
        <v>0.63254999999999995</v>
      </c>
      <c r="K9368">
        <v>0.76395000000000002</v>
      </c>
      <c r="L9368">
        <v>9.5350000000000004E-2</v>
      </c>
    </row>
    <row r="9369" spans="1:12" x14ac:dyDescent="0.3">
      <c r="A9369">
        <v>9368</v>
      </c>
      <c r="B9369">
        <v>0.93674999999999997</v>
      </c>
      <c r="C9369">
        <v>0.21945000000000001</v>
      </c>
      <c r="D9369">
        <v>0.74345000000000006</v>
      </c>
      <c r="E9369">
        <v>0.12695000000000001</v>
      </c>
      <c r="F9369">
        <v>0.66605000000000003</v>
      </c>
      <c r="G9369">
        <v>0.11045000000000001</v>
      </c>
      <c r="H9369">
        <v>0.35694999999999999</v>
      </c>
      <c r="I9369">
        <v>0.14774999999999999</v>
      </c>
      <c r="J9369">
        <v>0.50985000000000003</v>
      </c>
      <c r="K9369">
        <v>0.41644999999999999</v>
      </c>
      <c r="L9369">
        <v>0.10085</v>
      </c>
    </row>
    <row r="9370" spans="1:12" x14ac:dyDescent="0.3">
      <c r="A9370">
        <v>9369</v>
      </c>
      <c r="B9370">
        <v>0.93684999999999996</v>
      </c>
      <c r="C9370">
        <v>0.79035</v>
      </c>
      <c r="D9370">
        <v>0.55684999999999996</v>
      </c>
      <c r="E9370">
        <v>0.49885000000000002</v>
      </c>
      <c r="F9370">
        <v>0.78005000000000002</v>
      </c>
      <c r="G9370">
        <v>0.98194999999999999</v>
      </c>
      <c r="H9370">
        <v>0.42864999999999998</v>
      </c>
      <c r="I9370">
        <v>0.23574999999999999</v>
      </c>
      <c r="J9370">
        <v>0.30675000000000002</v>
      </c>
      <c r="K9370">
        <v>0.68005000000000004</v>
      </c>
      <c r="L9370">
        <v>0.64854999999999996</v>
      </c>
    </row>
    <row r="9371" spans="1:12" x14ac:dyDescent="0.3">
      <c r="A9371">
        <v>9370</v>
      </c>
      <c r="B9371">
        <v>0.93694999999999995</v>
      </c>
      <c r="C9371">
        <v>0.16905000000000001</v>
      </c>
      <c r="D9371">
        <v>0.47685</v>
      </c>
      <c r="E9371">
        <v>2.7949999999999999E-2</v>
      </c>
      <c r="F9371">
        <v>0.47205000000000003</v>
      </c>
      <c r="G9371">
        <v>0.59894999999999998</v>
      </c>
      <c r="H9371">
        <v>0.72914999999999996</v>
      </c>
      <c r="I9371">
        <v>9.8150000000000001E-2</v>
      </c>
      <c r="J9371">
        <v>0.64595000000000002</v>
      </c>
      <c r="K9371">
        <v>7.9949999999999993E-2</v>
      </c>
      <c r="L9371">
        <v>0.27744999999999997</v>
      </c>
    </row>
    <row r="9372" spans="1:12" x14ac:dyDescent="0.3">
      <c r="A9372">
        <v>9371</v>
      </c>
      <c r="B9372">
        <v>0.93705000000000005</v>
      </c>
      <c r="C9372">
        <v>0.20605000000000001</v>
      </c>
      <c r="D9372">
        <v>0.85094999999999998</v>
      </c>
      <c r="E9372">
        <v>0.54795000000000005</v>
      </c>
      <c r="F9372">
        <v>0.28865000000000002</v>
      </c>
      <c r="G9372">
        <v>0.46415000000000001</v>
      </c>
      <c r="H9372">
        <v>0.21845000000000001</v>
      </c>
      <c r="I9372">
        <v>2.2950000000000002E-2</v>
      </c>
      <c r="J9372">
        <v>0.34605000000000002</v>
      </c>
      <c r="K9372">
        <v>9.8949999999999996E-2</v>
      </c>
      <c r="L9372">
        <v>0.76675000000000004</v>
      </c>
    </row>
    <row r="9373" spans="1:12" x14ac:dyDescent="0.3">
      <c r="A9373">
        <v>9372</v>
      </c>
      <c r="B9373">
        <v>0.93715000000000004</v>
      </c>
      <c r="C9373">
        <v>0.41635</v>
      </c>
      <c r="D9373">
        <v>0.87034999999999996</v>
      </c>
      <c r="E9373">
        <v>6.2850000000000003E-2</v>
      </c>
      <c r="F9373">
        <v>0.43845000000000001</v>
      </c>
      <c r="G9373">
        <v>3.6749999999999998E-2</v>
      </c>
      <c r="H9373">
        <v>0.59335000000000004</v>
      </c>
      <c r="I9373">
        <v>0.39555000000000001</v>
      </c>
      <c r="J9373">
        <v>0.95855000000000001</v>
      </c>
      <c r="K9373">
        <v>0.24145</v>
      </c>
      <c r="L9373">
        <v>0.64254999999999995</v>
      </c>
    </row>
    <row r="9374" spans="1:12" x14ac:dyDescent="0.3">
      <c r="A9374">
        <v>9373</v>
      </c>
      <c r="B9374">
        <v>0.93725000000000003</v>
      </c>
      <c r="C9374">
        <v>0.45855000000000001</v>
      </c>
      <c r="D9374">
        <v>0.69074999999999998</v>
      </c>
      <c r="E9374">
        <v>0.37504999999999999</v>
      </c>
      <c r="F9374">
        <v>0.53785000000000005</v>
      </c>
      <c r="G9374">
        <v>0.36885000000000001</v>
      </c>
      <c r="H9374">
        <v>0.80225000000000002</v>
      </c>
      <c r="I9374">
        <v>0.62855000000000005</v>
      </c>
      <c r="J9374">
        <v>0.14185</v>
      </c>
      <c r="K9374">
        <v>3.0949999999999998E-2</v>
      </c>
      <c r="L9374">
        <v>0.84475</v>
      </c>
    </row>
    <row r="9375" spans="1:12" x14ac:dyDescent="0.3">
      <c r="A9375">
        <v>9374</v>
      </c>
      <c r="B9375">
        <v>0.93735000000000002</v>
      </c>
      <c r="C9375">
        <v>0.13844999999999999</v>
      </c>
      <c r="D9375">
        <v>0.48544999999999999</v>
      </c>
      <c r="E9375">
        <v>0.81294999999999995</v>
      </c>
      <c r="F9375">
        <v>0.59004999999999996</v>
      </c>
      <c r="G9375">
        <v>0.17065</v>
      </c>
      <c r="H9375">
        <v>0.30404999999999999</v>
      </c>
      <c r="I9375">
        <v>0.10025000000000001</v>
      </c>
      <c r="J9375">
        <v>0.24074999999999999</v>
      </c>
      <c r="K9375">
        <v>0.71745000000000003</v>
      </c>
      <c r="L9375">
        <v>0.79005000000000003</v>
      </c>
    </row>
    <row r="9376" spans="1:12" x14ac:dyDescent="0.3">
      <c r="A9376">
        <v>9375</v>
      </c>
      <c r="B9376">
        <v>0.93745000000000001</v>
      </c>
      <c r="C9376">
        <v>0.58265</v>
      </c>
      <c r="D9376">
        <v>0.91315000000000002</v>
      </c>
      <c r="E9376">
        <v>0.84155000000000002</v>
      </c>
      <c r="F9376">
        <v>0.46274999999999999</v>
      </c>
      <c r="G9376">
        <v>0.38014999999999999</v>
      </c>
      <c r="H9376">
        <v>0.31204999999999999</v>
      </c>
      <c r="I9376">
        <v>0.36964999999999998</v>
      </c>
      <c r="J9376">
        <v>0.19595000000000001</v>
      </c>
      <c r="K9376">
        <v>0.43395</v>
      </c>
      <c r="L9376">
        <v>0.96235000000000004</v>
      </c>
    </row>
    <row r="9377" spans="1:12" x14ac:dyDescent="0.3">
      <c r="A9377">
        <v>9376</v>
      </c>
      <c r="B9377">
        <v>0.93754999999999999</v>
      </c>
      <c r="C9377">
        <v>0.41015000000000001</v>
      </c>
      <c r="D9377">
        <v>0.18925</v>
      </c>
      <c r="E9377">
        <v>0.24895</v>
      </c>
      <c r="F9377">
        <v>0.13045000000000001</v>
      </c>
      <c r="G9377">
        <v>0.67484999999999995</v>
      </c>
      <c r="H9377">
        <v>0.98675000000000002</v>
      </c>
      <c r="I9377">
        <v>0.81315000000000004</v>
      </c>
      <c r="J9377">
        <v>0.19055</v>
      </c>
      <c r="K9377">
        <v>0.90754999999999997</v>
      </c>
      <c r="L9377">
        <v>0.24815000000000001</v>
      </c>
    </row>
    <row r="9378" spans="1:12" x14ac:dyDescent="0.3">
      <c r="A9378">
        <v>9377</v>
      </c>
      <c r="B9378">
        <v>0.93764999999999998</v>
      </c>
      <c r="C9378">
        <v>0.70865</v>
      </c>
      <c r="D9378">
        <v>0.88644999999999996</v>
      </c>
      <c r="E9378">
        <v>0.62514999999999998</v>
      </c>
      <c r="F9378">
        <v>0.51975000000000005</v>
      </c>
      <c r="G9378">
        <v>0.43354999999999999</v>
      </c>
      <c r="H9378">
        <v>0.47965000000000002</v>
      </c>
      <c r="I9378">
        <v>0.63514999999999999</v>
      </c>
      <c r="J9378">
        <v>0.15154999999999999</v>
      </c>
      <c r="K9378">
        <v>0.95384999999999998</v>
      </c>
      <c r="L9378">
        <v>0.64105000000000001</v>
      </c>
    </row>
    <row r="9379" spans="1:12" x14ac:dyDescent="0.3">
      <c r="A9379">
        <v>9378</v>
      </c>
      <c r="B9379">
        <v>0.93774999999999997</v>
      </c>
      <c r="C9379">
        <v>0.23724999999999999</v>
      </c>
      <c r="D9379">
        <v>0.61245000000000005</v>
      </c>
      <c r="E9379">
        <v>0.42185</v>
      </c>
      <c r="F9379">
        <v>0.51224999999999998</v>
      </c>
      <c r="G9379">
        <v>0.96125000000000005</v>
      </c>
      <c r="H9379">
        <v>0.17065</v>
      </c>
      <c r="I9379">
        <v>0.96975</v>
      </c>
      <c r="J9379">
        <v>0.60714999999999997</v>
      </c>
      <c r="K9379">
        <v>0.17574999999999999</v>
      </c>
      <c r="L9379">
        <v>0.48035</v>
      </c>
    </row>
    <row r="9380" spans="1:12" x14ac:dyDescent="0.3">
      <c r="A9380">
        <v>9379</v>
      </c>
      <c r="B9380">
        <v>0.93784999999999996</v>
      </c>
      <c r="C9380">
        <v>0.42935000000000001</v>
      </c>
      <c r="D9380">
        <v>0.35894999999999999</v>
      </c>
      <c r="E9380">
        <v>0.17585000000000001</v>
      </c>
      <c r="F9380">
        <v>0.11135</v>
      </c>
      <c r="G9380">
        <v>0.31274999999999997</v>
      </c>
      <c r="H9380">
        <v>9.8750000000000004E-2</v>
      </c>
      <c r="I9380">
        <v>0.39484999999999998</v>
      </c>
      <c r="J9380">
        <v>0.64464999999999995</v>
      </c>
      <c r="K9380">
        <v>0.92674999999999996</v>
      </c>
      <c r="L9380">
        <v>0.68354999999999999</v>
      </c>
    </row>
    <row r="9381" spans="1:12" x14ac:dyDescent="0.3">
      <c r="A9381">
        <v>9380</v>
      </c>
      <c r="B9381">
        <v>0.93794999999999995</v>
      </c>
      <c r="C9381">
        <v>0.32995000000000002</v>
      </c>
      <c r="D9381">
        <v>0.23185</v>
      </c>
      <c r="E9381">
        <v>0.38664999999999999</v>
      </c>
      <c r="F9381">
        <v>0.44964999999999999</v>
      </c>
      <c r="G9381">
        <v>0.85604999999999998</v>
      </c>
      <c r="H9381">
        <v>0.96274999999999999</v>
      </c>
      <c r="I9381">
        <v>0.97355000000000003</v>
      </c>
      <c r="J9381">
        <v>0.74004999999999999</v>
      </c>
      <c r="K9381">
        <v>0.36235000000000001</v>
      </c>
      <c r="L9381">
        <v>0.49764999999999998</v>
      </c>
    </row>
    <row r="9382" spans="1:12" x14ac:dyDescent="0.3">
      <c r="A9382">
        <v>9381</v>
      </c>
      <c r="B9382">
        <v>0.93805000000000005</v>
      </c>
      <c r="C9382">
        <v>0.89905000000000002</v>
      </c>
      <c r="D9382">
        <v>0.93935000000000002</v>
      </c>
      <c r="E9382">
        <v>6.9449999999999998E-2</v>
      </c>
      <c r="F9382">
        <v>0.16875000000000001</v>
      </c>
      <c r="G9382">
        <v>0.52534999999999998</v>
      </c>
      <c r="H9382">
        <v>0.93784999999999996</v>
      </c>
      <c r="I9382">
        <v>0.86724999999999997</v>
      </c>
      <c r="J9382">
        <v>0.26965</v>
      </c>
      <c r="K9382">
        <v>0.70325000000000004</v>
      </c>
      <c r="L9382">
        <v>0.84914999999999996</v>
      </c>
    </row>
    <row r="9383" spans="1:12" x14ac:dyDescent="0.3">
      <c r="A9383">
        <v>9382</v>
      </c>
      <c r="B9383">
        <v>0.93815000000000004</v>
      </c>
      <c r="C9383">
        <v>0.57155</v>
      </c>
      <c r="D9383">
        <v>0.19855</v>
      </c>
      <c r="E9383">
        <v>0.59955000000000003</v>
      </c>
      <c r="F9383">
        <v>0.34025</v>
      </c>
      <c r="G9383">
        <v>0.67584999999999995</v>
      </c>
      <c r="H9383">
        <v>0.96525000000000005</v>
      </c>
      <c r="I9383">
        <v>0.14685000000000001</v>
      </c>
      <c r="J9383">
        <v>0.64934999999999998</v>
      </c>
      <c r="K9383">
        <v>0.25705</v>
      </c>
      <c r="L9383">
        <v>0.11885</v>
      </c>
    </row>
    <row r="9384" spans="1:12" x14ac:dyDescent="0.3">
      <c r="A9384">
        <v>9383</v>
      </c>
      <c r="B9384">
        <v>0.93825000000000003</v>
      </c>
      <c r="C9384">
        <v>0.78515000000000001</v>
      </c>
      <c r="D9384">
        <v>0.92135</v>
      </c>
      <c r="E9384">
        <v>0.58045000000000002</v>
      </c>
      <c r="F9384">
        <v>0.32895000000000002</v>
      </c>
      <c r="G9384">
        <v>0.34894999999999998</v>
      </c>
      <c r="H9384">
        <v>0.83355000000000001</v>
      </c>
      <c r="I9384">
        <v>0.56774999999999998</v>
      </c>
      <c r="J9384">
        <v>0.23805000000000001</v>
      </c>
      <c r="K9384">
        <v>0.88844999999999996</v>
      </c>
      <c r="L9384">
        <v>0.55984999999999996</v>
      </c>
    </row>
    <row r="9385" spans="1:12" x14ac:dyDescent="0.3">
      <c r="A9385">
        <v>9384</v>
      </c>
      <c r="B9385">
        <v>0.93835000000000002</v>
      </c>
      <c r="C9385">
        <v>0.62475000000000003</v>
      </c>
      <c r="D9385">
        <v>0.37364999999999998</v>
      </c>
      <c r="E9385">
        <v>0.10975</v>
      </c>
      <c r="F9385">
        <v>0.39534999999999998</v>
      </c>
      <c r="G9385">
        <v>0.65695000000000003</v>
      </c>
      <c r="H9385">
        <v>0.85704999999999998</v>
      </c>
      <c r="I9385">
        <v>6.6549999999999998E-2</v>
      </c>
      <c r="J9385">
        <v>0.94615000000000005</v>
      </c>
      <c r="K9385">
        <v>0.85585</v>
      </c>
      <c r="L9385">
        <v>0.51185000000000003</v>
      </c>
    </row>
    <row r="9386" spans="1:12" x14ac:dyDescent="0.3">
      <c r="A9386">
        <v>9385</v>
      </c>
      <c r="B9386">
        <v>0.93845000000000001</v>
      </c>
      <c r="C9386">
        <v>0.63854999999999995</v>
      </c>
      <c r="D9386">
        <v>0.42375000000000002</v>
      </c>
      <c r="E9386">
        <v>0.69915000000000005</v>
      </c>
      <c r="F9386">
        <v>0.34365000000000001</v>
      </c>
      <c r="G9386">
        <v>0.11935</v>
      </c>
      <c r="H9386">
        <v>0.59675</v>
      </c>
      <c r="I9386">
        <v>0.98834999999999995</v>
      </c>
      <c r="J9386">
        <v>0.53444999999999998</v>
      </c>
      <c r="K9386">
        <v>0.84155000000000002</v>
      </c>
      <c r="L9386">
        <v>0.45924999999999999</v>
      </c>
    </row>
    <row r="9387" spans="1:12" x14ac:dyDescent="0.3">
      <c r="A9387">
        <v>9386</v>
      </c>
      <c r="B9387">
        <v>0.93855</v>
      </c>
      <c r="C9387">
        <v>0.36414999999999997</v>
      </c>
      <c r="D9387">
        <v>0.69094999999999995</v>
      </c>
      <c r="E9387">
        <v>0.86685000000000001</v>
      </c>
      <c r="F9387">
        <v>4.9050000000000003E-2</v>
      </c>
      <c r="G9387">
        <v>0.23205000000000001</v>
      </c>
      <c r="H9387">
        <v>0.61345000000000005</v>
      </c>
      <c r="I9387">
        <v>0.36685000000000001</v>
      </c>
      <c r="J9387">
        <v>0.75754999999999995</v>
      </c>
      <c r="K9387">
        <v>0.30664999999999998</v>
      </c>
      <c r="L9387">
        <v>3.4349999999999999E-2</v>
      </c>
    </row>
    <row r="9388" spans="1:12" x14ac:dyDescent="0.3">
      <c r="A9388">
        <v>9387</v>
      </c>
      <c r="B9388">
        <v>0.93864999999999998</v>
      </c>
      <c r="C9388">
        <v>0.27844999999999998</v>
      </c>
      <c r="D9388">
        <v>0.39384999999999998</v>
      </c>
      <c r="E9388">
        <v>0.17835000000000001</v>
      </c>
      <c r="F9388">
        <v>0.37104999999999999</v>
      </c>
      <c r="G9388">
        <v>3.15E-3</v>
      </c>
      <c r="H9388">
        <v>0.54125000000000001</v>
      </c>
      <c r="I9388">
        <v>0.67584999999999995</v>
      </c>
      <c r="J9388">
        <v>0.93484999999999996</v>
      </c>
      <c r="K9388">
        <v>0.17424999999999999</v>
      </c>
      <c r="L9388">
        <v>0.58225000000000005</v>
      </c>
    </row>
    <row r="9389" spans="1:12" x14ac:dyDescent="0.3">
      <c r="A9389">
        <v>9388</v>
      </c>
      <c r="B9389">
        <v>0.93874999999999997</v>
      </c>
      <c r="C9389">
        <v>0.16164999999999999</v>
      </c>
      <c r="D9389">
        <v>0.36054999999999998</v>
      </c>
      <c r="E9389">
        <v>0.88485000000000003</v>
      </c>
      <c r="F9389">
        <v>0.85924999999999996</v>
      </c>
      <c r="G9389">
        <v>6.2449999999999999E-2</v>
      </c>
      <c r="H9389">
        <v>0.95315000000000005</v>
      </c>
      <c r="I9389">
        <v>0.78995000000000004</v>
      </c>
      <c r="J9389">
        <v>0.63765000000000005</v>
      </c>
      <c r="K9389">
        <v>0.64585000000000004</v>
      </c>
      <c r="L9389">
        <v>0.87914999999999999</v>
      </c>
    </row>
    <row r="9390" spans="1:12" x14ac:dyDescent="0.3">
      <c r="A9390">
        <v>9389</v>
      </c>
      <c r="B9390">
        <v>0.93884999999999996</v>
      </c>
      <c r="C9390">
        <v>7.3749999999999996E-2</v>
      </c>
      <c r="D9390">
        <v>6.3049999999999995E-2</v>
      </c>
      <c r="E9390">
        <v>0.92335</v>
      </c>
      <c r="F9390">
        <v>0.70235000000000003</v>
      </c>
      <c r="G9390">
        <v>0.26255000000000001</v>
      </c>
      <c r="H9390">
        <v>0.65564999999999996</v>
      </c>
      <c r="I9390">
        <v>0.12575</v>
      </c>
      <c r="J9390">
        <v>0.63424999999999998</v>
      </c>
      <c r="K9390">
        <v>0.49204999999999999</v>
      </c>
      <c r="L9390">
        <v>0.70814999999999995</v>
      </c>
    </row>
    <row r="9391" spans="1:12" x14ac:dyDescent="0.3">
      <c r="A9391">
        <v>9390</v>
      </c>
      <c r="B9391">
        <v>0.93894999999999995</v>
      </c>
      <c r="C9391">
        <v>0.57825000000000004</v>
      </c>
      <c r="D9391">
        <v>0.13685</v>
      </c>
      <c r="E9391">
        <v>0.74024999999999996</v>
      </c>
      <c r="F9391">
        <v>9.5350000000000004E-2</v>
      </c>
      <c r="G9391">
        <v>0.31524999999999997</v>
      </c>
      <c r="H9391">
        <v>0.82345000000000002</v>
      </c>
      <c r="I9391">
        <v>0.70765</v>
      </c>
      <c r="J9391">
        <v>0.22994999999999999</v>
      </c>
      <c r="K9391">
        <v>0.54064999999999996</v>
      </c>
      <c r="L9391">
        <v>0.49735000000000001</v>
      </c>
    </row>
    <row r="9392" spans="1:12" x14ac:dyDescent="0.3">
      <c r="A9392">
        <v>9391</v>
      </c>
      <c r="B9392">
        <v>0.93905000000000005</v>
      </c>
      <c r="C9392">
        <v>0.25335000000000002</v>
      </c>
      <c r="D9392">
        <v>7.1500000000000001E-3</v>
      </c>
      <c r="E9392">
        <v>0.61495</v>
      </c>
      <c r="F9392">
        <v>0.64844999999999997</v>
      </c>
      <c r="G9392">
        <v>0.37795000000000001</v>
      </c>
      <c r="H9392">
        <v>0.28084999999999999</v>
      </c>
      <c r="I9392">
        <v>0.33474999999999999</v>
      </c>
      <c r="J9392">
        <v>0.39445000000000002</v>
      </c>
      <c r="K9392">
        <v>0.47105000000000002</v>
      </c>
      <c r="L9392">
        <v>0.38614999999999999</v>
      </c>
    </row>
    <row r="9393" spans="1:12" x14ac:dyDescent="0.3">
      <c r="A9393">
        <v>9392</v>
      </c>
      <c r="B9393">
        <v>0.93915000000000004</v>
      </c>
      <c r="C9393">
        <v>0.65095000000000003</v>
      </c>
      <c r="D9393">
        <v>0.15534999999999999</v>
      </c>
      <c r="E9393">
        <v>0.87485000000000002</v>
      </c>
      <c r="F9393">
        <v>0.99795</v>
      </c>
      <c r="G9393">
        <v>0.76585000000000003</v>
      </c>
      <c r="H9393">
        <v>0.59245000000000003</v>
      </c>
      <c r="I9393">
        <v>0.15135000000000001</v>
      </c>
      <c r="J9393">
        <v>0.71125000000000005</v>
      </c>
      <c r="K9393">
        <v>0.80464999999999998</v>
      </c>
      <c r="L9393">
        <v>0.47275</v>
      </c>
    </row>
    <row r="9394" spans="1:12" x14ac:dyDescent="0.3">
      <c r="A9394">
        <v>9393</v>
      </c>
      <c r="B9394">
        <v>0.93925000000000003</v>
      </c>
      <c r="C9394">
        <v>0.64424999999999999</v>
      </c>
      <c r="D9394">
        <v>0.76854999999999996</v>
      </c>
      <c r="E9394">
        <v>0.51685000000000003</v>
      </c>
      <c r="F9394">
        <v>0.47434999999999999</v>
      </c>
      <c r="G9394">
        <v>0.95894999999999997</v>
      </c>
      <c r="H9394">
        <v>0.35835</v>
      </c>
      <c r="I9394">
        <v>0.51944999999999997</v>
      </c>
      <c r="J9394">
        <v>0.53064999999999996</v>
      </c>
      <c r="K9394">
        <v>0.65915000000000001</v>
      </c>
      <c r="L9394">
        <v>0.57665</v>
      </c>
    </row>
    <row r="9395" spans="1:12" x14ac:dyDescent="0.3">
      <c r="A9395">
        <v>9394</v>
      </c>
      <c r="B9395">
        <v>0.93935000000000002</v>
      </c>
      <c r="C9395">
        <v>0.33405000000000001</v>
      </c>
      <c r="D9395">
        <v>0.23355000000000001</v>
      </c>
      <c r="E9395">
        <v>0.91234999999999999</v>
      </c>
      <c r="F9395">
        <v>0.39684999999999998</v>
      </c>
      <c r="G9395">
        <v>0.68164999999999998</v>
      </c>
      <c r="H9395">
        <v>6.8150000000000002E-2</v>
      </c>
      <c r="I9395">
        <v>0.68935000000000002</v>
      </c>
      <c r="J9395">
        <v>0.32095000000000001</v>
      </c>
      <c r="K9395">
        <v>0.83115000000000006</v>
      </c>
      <c r="L9395">
        <v>0.24224999999999999</v>
      </c>
    </row>
    <row r="9396" spans="1:12" x14ac:dyDescent="0.3">
      <c r="A9396">
        <v>9395</v>
      </c>
      <c r="B9396">
        <v>0.93945000000000001</v>
      </c>
      <c r="C9396">
        <v>0.15855</v>
      </c>
      <c r="D9396">
        <v>0.90225</v>
      </c>
      <c r="E9396">
        <v>0.76834999999999998</v>
      </c>
      <c r="F9396">
        <v>0.65225</v>
      </c>
      <c r="G9396">
        <v>8.405E-2</v>
      </c>
      <c r="H9396">
        <v>0.96694999999999998</v>
      </c>
      <c r="I9396">
        <v>0.77434999999999998</v>
      </c>
      <c r="J9396">
        <v>0.83745000000000003</v>
      </c>
      <c r="K9396">
        <v>0.62844999999999995</v>
      </c>
      <c r="L9396">
        <v>0.13694999999999999</v>
      </c>
    </row>
    <row r="9397" spans="1:12" x14ac:dyDescent="0.3">
      <c r="A9397">
        <v>9396</v>
      </c>
      <c r="B9397">
        <v>0.93955</v>
      </c>
      <c r="C9397">
        <v>0.98834999999999995</v>
      </c>
      <c r="D9397">
        <v>6.7449999999999996E-2</v>
      </c>
      <c r="E9397">
        <v>0.14745</v>
      </c>
      <c r="F9397">
        <v>0.17444999999999999</v>
      </c>
      <c r="G9397">
        <v>0.72135000000000005</v>
      </c>
      <c r="H9397">
        <v>0.34615000000000001</v>
      </c>
      <c r="I9397">
        <v>0.52625</v>
      </c>
      <c r="J9397">
        <v>0.26064999999999999</v>
      </c>
      <c r="K9397">
        <v>0.73134999999999994</v>
      </c>
      <c r="L9397">
        <v>8.8050000000000003E-2</v>
      </c>
    </row>
    <row r="9398" spans="1:12" x14ac:dyDescent="0.3">
      <c r="A9398">
        <v>9397</v>
      </c>
      <c r="B9398">
        <v>0.93964999999999999</v>
      </c>
      <c r="C9398">
        <v>0.39784999999999998</v>
      </c>
      <c r="D9398">
        <v>0.71504999999999996</v>
      </c>
      <c r="E9398">
        <v>0.16675000000000001</v>
      </c>
      <c r="F9398">
        <v>0.15795000000000001</v>
      </c>
      <c r="G9398">
        <v>0.81725000000000003</v>
      </c>
      <c r="H9398">
        <v>0.32235000000000003</v>
      </c>
      <c r="I9398">
        <v>0.84094999999999998</v>
      </c>
      <c r="J9398">
        <v>0.73514999999999997</v>
      </c>
      <c r="K9398">
        <v>0.87985000000000002</v>
      </c>
      <c r="L9398">
        <v>0.52215</v>
      </c>
    </row>
    <row r="9399" spans="1:12" x14ac:dyDescent="0.3">
      <c r="A9399">
        <v>9398</v>
      </c>
      <c r="B9399">
        <v>0.93974999999999997</v>
      </c>
      <c r="C9399">
        <v>0.51654999999999995</v>
      </c>
      <c r="D9399">
        <v>0.33465</v>
      </c>
      <c r="E9399">
        <v>0.76534999999999997</v>
      </c>
      <c r="F9399">
        <v>0.81064999999999998</v>
      </c>
      <c r="G9399">
        <v>0.33065</v>
      </c>
      <c r="H9399">
        <v>0.54715000000000003</v>
      </c>
      <c r="I9399">
        <v>0.57945000000000002</v>
      </c>
      <c r="J9399">
        <v>0.99085000000000001</v>
      </c>
      <c r="K9399">
        <v>0.43995000000000001</v>
      </c>
      <c r="L9399">
        <v>0.18004999999999999</v>
      </c>
    </row>
    <row r="9400" spans="1:12" x14ac:dyDescent="0.3">
      <c r="A9400">
        <v>9399</v>
      </c>
      <c r="B9400">
        <v>0.93984999999999996</v>
      </c>
      <c r="C9400">
        <v>0.63815</v>
      </c>
      <c r="D9400">
        <v>8.0949999999999994E-2</v>
      </c>
      <c r="E9400">
        <v>0.74714999999999998</v>
      </c>
      <c r="F9400">
        <v>0.25324999999999998</v>
      </c>
      <c r="G9400">
        <v>0.90644999999999998</v>
      </c>
      <c r="H9400">
        <v>0.93105000000000004</v>
      </c>
      <c r="I9400">
        <v>0.70165</v>
      </c>
      <c r="J9400">
        <v>0.70335000000000003</v>
      </c>
      <c r="K9400">
        <v>0.35094999999999998</v>
      </c>
      <c r="L9400">
        <v>0.95125000000000004</v>
      </c>
    </row>
    <row r="9401" spans="1:12" x14ac:dyDescent="0.3">
      <c r="A9401">
        <v>9400</v>
      </c>
      <c r="B9401">
        <v>0.93994999999999995</v>
      </c>
      <c r="C9401">
        <v>0.35325000000000001</v>
      </c>
      <c r="D9401">
        <v>0.41804999999999998</v>
      </c>
      <c r="E9401">
        <v>4.215E-2</v>
      </c>
      <c r="F9401">
        <v>2.955E-2</v>
      </c>
      <c r="G9401">
        <v>0.90444999999999998</v>
      </c>
      <c r="H9401">
        <v>0.68425000000000002</v>
      </c>
      <c r="I9401">
        <v>0.89424999999999999</v>
      </c>
      <c r="J9401">
        <v>0.68574999999999997</v>
      </c>
      <c r="K9401">
        <v>0.88565000000000005</v>
      </c>
      <c r="L9401">
        <v>7.1849999999999997E-2</v>
      </c>
    </row>
    <row r="9402" spans="1:12" x14ac:dyDescent="0.3">
      <c r="A9402">
        <v>9401</v>
      </c>
      <c r="B9402">
        <v>0.94005000000000005</v>
      </c>
      <c r="C9402">
        <v>0.87044999999999995</v>
      </c>
      <c r="D9402">
        <v>0.65344999999999998</v>
      </c>
      <c r="E9402">
        <v>0.47775000000000001</v>
      </c>
      <c r="F9402">
        <v>0.15575</v>
      </c>
      <c r="G9402">
        <v>0.34815000000000002</v>
      </c>
      <c r="H9402">
        <v>0.18845000000000001</v>
      </c>
      <c r="I9402">
        <v>0.74865000000000004</v>
      </c>
      <c r="J9402">
        <v>0.39974999999999999</v>
      </c>
      <c r="K9402">
        <v>0.68874999999999997</v>
      </c>
      <c r="L9402">
        <v>0.35375000000000001</v>
      </c>
    </row>
    <row r="9403" spans="1:12" x14ac:dyDescent="0.3">
      <c r="A9403">
        <v>9402</v>
      </c>
      <c r="B9403">
        <v>0.94015000000000004</v>
      </c>
      <c r="C9403">
        <v>0.95145000000000002</v>
      </c>
      <c r="D9403">
        <v>0.38945000000000002</v>
      </c>
      <c r="E9403">
        <v>0.10195</v>
      </c>
      <c r="F9403">
        <v>0.78325</v>
      </c>
      <c r="G9403">
        <v>0.99675000000000002</v>
      </c>
      <c r="H9403">
        <v>0.44905</v>
      </c>
      <c r="I9403">
        <v>0.14824999999999999</v>
      </c>
      <c r="J9403">
        <v>0.98294999999999999</v>
      </c>
      <c r="K9403">
        <v>0.96074999999999999</v>
      </c>
      <c r="L9403">
        <v>0.84104999999999996</v>
      </c>
    </row>
    <row r="9404" spans="1:12" x14ac:dyDescent="0.3">
      <c r="A9404">
        <v>9403</v>
      </c>
      <c r="B9404">
        <v>0.94025000000000003</v>
      </c>
      <c r="C9404">
        <v>6.7949999999999997E-2</v>
      </c>
      <c r="D9404">
        <v>0.27825</v>
      </c>
      <c r="E9404">
        <v>0.24775</v>
      </c>
      <c r="F9404">
        <v>0.41315000000000002</v>
      </c>
      <c r="G9404">
        <v>0.64215</v>
      </c>
      <c r="H9404">
        <v>0.19755</v>
      </c>
      <c r="I9404">
        <v>0.66844999999999999</v>
      </c>
      <c r="J9404">
        <v>0.91535</v>
      </c>
      <c r="K9404">
        <v>0.75785000000000002</v>
      </c>
      <c r="L9404">
        <v>0.56884999999999997</v>
      </c>
    </row>
    <row r="9405" spans="1:12" x14ac:dyDescent="0.3">
      <c r="A9405">
        <v>9404</v>
      </c>
      <c r="B9405">
        <v>0.94035000000000002</v>
      </c>
      <c r="C9405">
        <v>0.34165000000000001</v>
      </c>
      <c r="D9405">
        <v>0.37035000000000001</v>
      </c>
      <c r="E9405">
        <v>0.78705000000000003</v>
      </c>
      <c r="F9405">
        <v>0.51924999999999999</v>
      </c>
      <c r="G9405">
        <v>0.24925</v>
      </c>
      <c r="H9405">
        <v>4.2450000000000002E-2</v>
      </c>
      <c r="I9405">
        <v>0.67454999999999998</v>
      </c>
      <c r="J9405">
        <v>0.33825</v>
      </c>
      <c r="K9405">
        <v>0.99485000000000001</v>
      </c>
      <c r="L9405">
        <v>0.92254999999999998</v>
      </c>
    </row>
    <row r="9406" spans="1:12" x14ac:dyDescent="0.3">
      <c r="A9406">
        <v>9405</v>
      </c>
      <c r="B9406">
        <v>0.94045000000000001</v>
      </c>
      <c r="C9406">
        <v>0.35804999999999998</v>
      </c>
      <c r="D9406">
        <v>0.44005</v>
      </c>
      <c r="E9406">
        <v>0.51805000000000001</v>
      </c>
      <c r="F9406">
        <v>0.15204999999999999</v>
      </c>
      <c r="G9406">
        <v>0.35404999999999998</v>
      </c>
      <c r="H9406">
        <v>0.49754999999999999</v>
      </c>
      <c r="I9406">
        <v>0.92984999999999995</v>
      </c>
      <c r="J9406">
        <v>0.35544999999999999</v>
      </c>
      <c r="K9406">
        <v>0.46634999999999999</v>
      </c>
      <c r="L9406">
        <v>0.13034999999999999</v>
      </c>
    </row>
    <row r="9407" spans="1:12" x14ac:dyDescent="0.3">
      <c r="A9407">
        <v>9406</v>
      </c>
      <c r="B9407">
        <v>0.94055</v>
      </c>
      <c r="C9407">
        <v>0.28854999999999997</v>
      </c>
      <c r="D9407">
        <v>0.80095000000000005</v>
      </c>
      <c r="E9407">
        <v>0.82845000000000002</v>
      </c>
      <c r="F9407">
        <v>0.58484999999999998</v>
      </c>
      <c r="G9407">
        <v>0.77275000000000005</v>
      </c>
      <c r="H9407">
        <v>0.40434999999999999</v>
      </c>
      <c r="I9407">
        <v>0.16994999999999999</v>
      </c>
      <c r="J9407">
        <v>0.75954999999999995</v>
      </c>
      <c r="K9407">
        <v>0.35944999999999999</v>
      </c>
      <c r="L9407">
        <v>0.19844999999999999</v>
      </c>
    </row>
    <row r="9408" spans="1:12" x14ac:dyDescent="0.3">
      <c r="A9408">
        <v>9407</v>
      </c>
      <c r="B9408">
        <v>0.94064999999999999</v>
      </c>
      <c r="C9408">
        <v>0.54364999999999997</v>
      </c>
      <c r="D9408">
        <v>0.89424999999999999</v>
      </c>
      <c r="E9408">
        <v>9.4549999999999995E-2</v>
      </c>
      <c r="F9408">
        <v>0.64095000000000002</v>
      </c>
      <c r="G9408">
        <v>0.15825</v>
      </c>
      <c r="H9408">
        <v>0.38124999999999998</v>
      </c>
      <c r="I9408">
        <v>0.76175000000000004</v>
      </c>
      <c r="J9408">
        <v>0.64944999999999997</v>
      </c>
      <c r="K9408">
        <v>0.74024999999999996</v>
      </c>
      <c r="L9408">
        <v>0.62924999999999998</v>
      </c>
    </row>
    <row r="9409" spans="1:12" x14ac:dyDescent="0.3">
      <c r="A9409">
        <v>9408</v>
      </c>
      <c r="B9409">
        <v>0.94074999999999998</v>
      </c>
      <c r="C9409">
        <v>0.90974999999999995</v>
      </c>
      <c r="D9409">
        <v>6.8500000000000002E-3</v>
      </c>
      <c r="E9409">
        <v>0.90974999999999995</v>
      </c>
      <c r="F9409">
        <v>0.11094999999999999</v>
      </c>
      <c r="G9409">
        <v>0.59775</v>
      </c>
      <c r="H9409">
        <v>2.8750000000000001E-2</v>
      </c>
      <c r="I9409">
        <v>8.3449999999999996E-2</v>
      </c>
      <c r="J9409">
        <v>0.26574999999999999</v>
      </c>
      <c r="K9409">
        <v>0.43185000000000001</v>
      </c>
      <c r="L9409">
        <v>0.48344999999999999</v>
      </c>
    </row>
    <row r="9410" spans="1:12" x14ac:dyDescent="0.3">
      <c r="A9410">
        <v>9409</v>
      </c>
      <c r="B9410">
        <v>0.94084999999999996</v>
      </c>
      <c r="C9410">
        <v>0.39695000000000003</v>
      </c>
      <c r="D9410">
        <v>0.65515000000000001</v>
      </c>
      <c r="E9410">
        <v>0.77915000000000001</v>
      </c>
      <c r="F9410">
        <v>0.92845</v>
      </c>
      <c r="G9410">
        <v>0.96975</v>
      </c>
      <c r="H9410">
        <v>0.17324999999999999</v>
      </c>
      <c r="I9410">
        <v>0.12605</v>
      </c>
      <c r="J9410">
        <v>1.8950000000000002E-2</v>
      </c>
      <c r="K9410">
        <v>0.62385000000000002</v>
      </c>
      <c r="L9410">
        <v>0.55284999999999995</v>
      </c>
    </row>
    <row r="9411" spans="1:12" x14ac:dyDescent="0.3">
      <c r="A9411">
        <v>9410</v>
      </c>
      <c r="B9411">
        <v>0.94094999999999995</v>
      </c>
      <c r="C9411">
        <v>0.70974999999999999</v>
      </c>
      <c r="D9411">
        <v>0.14874999999999999</v>
      </c>
      <c r="E9411">
        <v>0.11955</v>
      </c>
      <c r="F9411">
        <v>0.91234999999999999</v>
      </c>
      <c r="G9411">
        <v>0.37375000000000003</v>
      </c>
      <c r="H9411">
        <v>0.80835000000000001</v>
      </c>
      <c r="I9411">
        <v>0.30514999999999998</v>
      </c>
      <c r="J9411">
        <v>0.31004999999999999</v>
      </c>
      <c r="K9411">
        <v>0.46405000000000002</v>
      </c>
      <c r="L9411">
        <v>0.78985000000000005</v>
      </c>
    </row>
    <row r="9412" spans="1:12" x14ac:dyDescent="0.3">
      <c r="A9412">
        <v>9411</v>
      </c>
      <c r="B9412">
        <v>0.94105000000000005</v>
      </c>
      <c r="C9412">
        <v>0.20455000000000001</v>
      </c>
      <c r="D9412">
        <v>0.13105</v>
      </c>
      <c r="E9412">
        <v>0.39074999999999999</v>
      </c>
      <c r="F9412">
        <v>2.9499999999999999E-3</v>
      </c>
      <c r="G9412">
        <v>0.45284999999999997</v>
      </c>
      <c r="H9412">
        <v>0.74055000000000004</v>
      </c>
      <c r="I9412">
        <v>3.8949999999999999E-2</v>
      </c>
      <c r="J9412">
        <v>0.45765</v>
      </c>
      <c r="K9412">
        <v>0.10195</v>
      </c>
      <c r="L9412">
        <v>0.89595000000000002</v>
      </c>
    </row>
    <row r="9413" spans="1:12" x14ac:dyDescent="0.3">
      <c r="A9413">
        <v>9412</v>
      </c>
      <c r="B9413">
        <v>0.94115000000000004</v>
      </c>
      <c r="C9413">
        <v>0.36035</v>
      </c>
      <c r="D9413">
        <v>0.59145000000000003</v>
      </c>
      <c r="E9413">
        <v>5.7849999999999999E-2</v>
      </c>
      <c r="F9413">
        <v>0.95745000000000002</v>
      </c>
      <c r="G9413">
        <v>0.44555</v>
      </c>
      <c r="H9413">
        <v>0.47375</v>
      </c>
      <c r="I9413">
        <v>0.27805000000000002</v>
      </c>
      <c r="J9413">
        <v>0.52154999999999996</v>
      </c>
      <c r="K9413">
        <v>0.76334999999999997</v>
      </c>
      <c r="L9413">
        <v>7.3050000000000004E-2</v>
      </c>
    </row>
    <row r="9414" spans="1:12" x14ac:dyDescent="0.3">
      <c r="A9414">
        <v>9413</v>
      </c>
      <c r="B9414">
        <v>0.94125000000000003</v>
      </c>
      <c r="C9414">
        <v>7.9850000000000004E-2</v>
      </c>
      <c r="D9414">
        <v>0.21804999999999999</v>
      </c>
      <c r="E9414">
        <v>0.64715</v>
      </c>
      <c r="F9414">
        <v>0.60185</v>
      </c>
      <c r="G9414">
        <v>0.81145</v>
      </c>
      <c r="H9414">
        <v>0.76154999999999995</v>
      </c>
      <c r="I9414">
        <v>0.49164999999999998</v>
      </c>
      <c r="J9414">
        <v>0.58825000000000005</v>
      </c>
      <c r="K9414">
        <v>0.10285</v>
      </c>
      <c r="L9414">
        <v>0.86555000000000004</v>
      </c>
    </row>
    <row r="9415" spans="1:12" x14ac:dyDescent="0.3">
      <c r="A9415">
        <v>9414</v>
      </c>
      <c r="B9415">
        <v>0.94135000000000002</v>
      </c>
      <c r="C9415">
        <v>0.41494999999999999</v>
      </c>
      <c r="D9415">
        <v>0.89834999999999998</v>
      </c>
      <c r="E9415">
        <v>0.32324999999999998</v>
      </c>
      <c r="F9415">
        <v>0.40005000000000002</v>
      </c>
      <c r="G9415">
        <v>5.7849999999999999E-2</v>
      </c>
      <c r="H9415">
        <v>0.79695000000000005</v>
      </c>
      <c r="I9415">
        <v>0.91705000000000003</v>
      </c>
      <c r="J9415">
        <v>2.945E-2</v>
      </c>
      <c r="K9415">
        <v>0.20835000000000001</v>
      </c>
      <c r="L9415">
        <v>0.11144999999999999</v>
      </c>
    </row>
    <row r="9416" spans="1:12" x14ac:dyDescent="0.3">
      <c r="A9416">
        <v>9415</v>
      </c>
      <c r="B9416">
        <v>0.94145000000000001</v>
      </c>
      <c r="C9416">
        <v>0.24475</v>
      </c>
      <c r="D9416">
        <v>0.41325000000000001</v>
      </c>
      <c r="E9416">
        <v>0.10645</v>
      </c>
      <c r="F9416">
        <v>5.2449999999999997E-2</v>
      </c>
      <c r="G9416">
        <v>8.9050000000000004E-2</v>
      </c>
      <c r="H9416">
        <v>0.71714999999999995</v>
      </c>
      <c r="I9416">
        <v>0.92854999999999999</v>
      </c>
      <c r="J9416">
        <v>0.19164999999999999</v>
      </c>
      <c r="K9416">
        <v>0.94755</v>
      </c>
      <c r="L9416">
        <v>0.27834999999999999</v>
      </c>
    </row>
    <row r="9417" spans="1:12" x14ac:dyDescent="0.3">
      <c r="A9417">
        <v>9416</v>
      </c>
      <c r="B9417">
        <v>0.94155</v>
      </c>
      <c r="C9417">
        <v>0.17055000000000001</v>
      </c>
      <c r="D9417">
        <v>0.58404999999999996</v>
      </c>
      <c r="E9417">
        <v>8.745E-2</v>
      </c>
      <c r="F9417">
        <v>0.89675000000000005</v>
      </c>
      <c r="G9417">
        <v>0.49645</v>
      </c>
      <c r="H9417">
        <v>0.37554999999999999</v>
      </c>
      <c r="I9417">
        <v>0.89685000000000004</v>
      </c>
      <c r="J9417">
        <v>0.75644999999999996</v>
      </c>
      <c r="K9417">
        <v>0.70255000000000001</v>
      </c>
      <c r="L9417">
        <v>0.53264999999999996</v>
      </c>
    </row>
    <row r="9418" spans="1:12" x14ac:dyDescent="0.3">
      <c r="A9418">
        <v>9417</v>
      </c>
      <c r="B9418">
        <v>0.94164999999999999</v>
      </c>
      <c r="C9418">
        <v>0.34025</v>
      </c>
      <c r="D9418">
        <v>0.73334999999999995</v>
      </c>
      <c r="E9418">
        <v>0.20755000000000001</v>
      </c>
      <c r="F9418">
        <v>0.49045</v>
      </c>
      <c r="G9418">
        <v>0.53544999999999998</v>
      </c>
      <c r="H9418">
        <v>0.29925000000000002</v>
      </c>
      <c r="I9418">
        <v>0.51905000000000001</v>
      </c>
      <c r="J9418">
        <v>0.73865000000000003</v>
      </c>
      <c r="K9418">
        <v>0.87314999999999998</v>
      </c>
      <c r="L9418">
        <v>0.31235000000000002</v>
      </c>
    </row>
    <row r="9419" spans="1:12" x14ac:dyDescent="0.3">
      <c r="A9419">
        <v>9418</v>
      </c>
      <c r="B9419">
        <v>0.94174999999999998</v>
      </c>
      <c r="C9419">
        <v>0.96645000000000003</v>
      </c>
      <c r="D9419">
        <v>0.13355</v>
      </c>
      <c r="E9419">
        <v>0.44395000000000001</v>
      </c>
      <c r="F9419">
        <v>0.93405000000000005</v>
      </c>
      <c r="G9419">
        <v>0.10655000000000001</v>
      </c>
      <c r="H9419">
        <v>0.62324999999999997</v>
      </c>
      <c r="I9419">
        <v>0.53795000000000004</v>
      </c>
      <c r="J9419">
        <v>0.10495</v>
      </c>
      <c r="K9419">
        <v>0.94325000000000003</v>
      </c>
      <c r="L9419">
        <v>0.73365000000000002</v>
      </c>
    </row>
    <row r="9420" spans="1:12" x14ac:dyDescent="0.3">
      <c r="A9420">
        <v>9419</v>
      </c>
      <c r="B9420">
        <v>0.94184999999999997</v>
      </c>
      <c r="C9420">
        <v>0.75854999999999995</v>
      </c>
      <c r="D9420">
        <v>0.24274999999999999</v>
      </c>
      <c r="E9420">
        <v>0.47494999999999998</v>
      </c>
      <c r="F9420">
        <v>0.89744999999999997</v>
      </c>
      <c r="G9420">
        <v>0.30085000000000001</v>
      </c>
      <c r="H9420">
        <v>0.29375000000000001</v>
      </c>
      <c r="I9420">
        <v>8.0750000000000002E-2</v>
      </c>
      <c r="J9420">
        <v>0.42945</v>
      </c>
      <c r="K9420">
        <v>2.4649999999999998E-2</v>
      </c>
      <c r="L9420">
        <v>0.95625000000000004</v>
      </c>
    </row>
    <row r="9421" spans="1:12" x14ac:dyDescent="0.3">
      <c r="A9421">
        <v>9420</v>
      </c>
      <c r="B9421">
        <v>0.94194999999999995</v>
      </c>
      <c r="C9421">
        <v>0.46865000000000001</v>
      </c>
      <c r="D9421">
        <v>8.0350000000000005E-2</v>
      </c>
      <c r="E9421">
        <v>0.91505000000000003</v>
      </c>
      <c r="F9421">
        <v>0.58765000000000001</v>
      </c>
      <c r="G9421">
        <v>0.31225000000000003</v>
      </c>
      <c r="H9421">
        <v>0.47305000000000003</v>
      </c>
      <c r="I9421">
        <v>0.41444999999999999</v>
      </c>
      <c r="J9421">
        <v>0.60755000000000003</v>
      </c>
      <c r="K9421">
        <v>3.125E-2</v>
      </c>
      <c r="L9421">
        <v>3.755E-2</v>
      </c>
    </row>
    <row r="9422" spans="1:12" x14ac:dyDescent="0.3">
      <c r="A9422">
        <v>9421</v>
      </c>
      <c r="B9422">
        <v>0.94205000000000005</v>
      </c>
      <c r="C9422">
        <v>0.68405000000000005</v>
      </c>
      <c r="D9422">
        <v>0.96735000000000004</v>
      </c>
      <c r="E9422">
        <v>0.74885000000000002</v>
      </c>
      <c r="F9422">
        <v>0.59894999999999998</v>
      </c>
      <c r="G9422">
        <v>0.91435</v>
      </c>
      <c r="H9422">
        <v>0.45024999999999998</v>
      </c>
      <c r="I9422">
        <v>0.20874999999999999</v>
      </c>
      <c r="J9422">
        <v>7.0550000000000002E-2</v>
      </c>
      <c r="K9422">
        <v>0.56974999999999998</v>
      </c>
      <c r="L9422">
        <v>0.23415</v>
      </c>
    </row>
    <row r="9423" spans="1:12" x14ac:dyDescent="0.3">
      <c r="A9423">
        <v>9422</v>
      </c>
      <c r="B9423">
        <v>0.94215000000000004</v>
      </c>
      <c r="C9423">
        <v>0.98355000000000004</v>
      </c>
      <c r="D9423">
        <v>0.78964999999999996</v>
      </c>
      <c r="E9423">
        <v>0.78764999999999996</v>
      </c>
      <c r="F9423">
        <v>0.86624999999999996</v>
      </c>
      <c r="G9423">
        <v>0.44924999999999998</v>
      </c>
      <c r="H9423">
        <v>0.53895000000000004</v>
      </c>
      <c r="I9423">
        <v>5.7849999999999999E-2</v>
      </c>
      <c r="J9423">
        <v>0.34555000000000002</v>
      </c>
      <c r="K9423">
        <v>0.41015000000000001</v>
      </c>
      <c r="L9423">
        <v>0.81115000000000004</v>
      </c>
    </row>
    <row r="9424" spans="1:12" x14ac:dyDescent="0.3">
      <c r="A9424">
        <v>9423</v>
      </c>
      <c r="B9424">
        <v>0.94225000000000003</v>
      </c>
      <c r="C9424">
        <v>0.48935000000000001</v>
      </c>
      <c r="D9424">
        <v>0.88975000000000004</v>
      </c>
      <c r="E9424">
        <v>0.34734999999999999</v>
      </c>
      <c r="F9424">
        <v>0.22614999999999999</v>
      </c>
      <c r="G9424">
        <v>0.52015</v>
      </c>
      <c r="H9424">
        <v>0.27195000000000003</v>
      </c>
      <c r="I9424">
        <v>4.5650000000000003E-2</v>
      </c>
      <c r="J9424">
        <v>0.13375000000000001</v>
      </c>
      <c r="K9424">
        <v>0.57945000000000002</v>
      </c>
      <c r="L9424">
        <v>0.56755</v>
      </c>
    </row>
    <row r="9425" spans="1:12" x14ac:dyDescent="0.3">
      <c r="A9425">
        <v>9424</v>
      </c>
      <c r="B9425">
        <v>0.94235000000000002</v>
      </c>
      <c r="C9425">
        <v>0.38035000000000002</v>
      </c>
      <c r="D9425">
        <v>4.8550000000000003E-2</v>
      </c>
      <c r="E9425">
        <v>0.69794999999999996</v>
      </c>
      <c r="F9425">
        <v>0.16164999999999999</v>
      </c>
      <c r="G9425">
        <v>0.98824999999999996</v>
      </c>
      <c r="H9425">
        <v>0.80295000000000005</v>
      </c>
      <c r="I9425">
        <v>0.14005000000000001</v>
      </c>
      <c r="J9425">
        <v>5.7149999999999999E-2</v>
      </c>
      <c r="K9425">
        <v>0.17455000000000001</v>
      </c>
      <c r="L9425">
        <v>0.33855000000000002</v>
      </c>
    </row>
    <row r="9426" spans="1:12" x14ac:dyDescent="0.3">
      <c r="A9426">
        <v>9425</v>
      </c>
      <c r="B9426">
        <v>0.94245000000000001</v>
      </c>
      <c r="C9426">
        <v>0.49614999999999998</v>
      </c>
      <c r="D9426">
        <v>0.68105000000000004</v>
      </c>
      <c r="E9426">
        <v>0.25004999999999999</v>
      </c>
      <c r="F9426">
        <v>0.95294999999999996</v>
      </c>
      <c r="G9426">
        <v>0.47034999999999999</v>
      </c>
      <c r="H9426">
        <v>0.39695000000000003</v>
      </c>
      <c r="I9426">
        <v>0.65744999999999998</v>
      </c>
      <c r="J9426">
        <v>3.5500000000000002E-3</v>
      </c>
      <c r="K9426">
        <v>0.97035000000000005</v>
      </c>
      <c r="L9426">
        <v>0.20255000000000001</v>
      </c>
    </row>
    <row r="9427" spans="1:12" x14ac:dyDescent="0.3">
      <c r="A9427">
        <v>9426</v>
      </c>
      <c r="B9427">
        <v>0.94255</v>
      </c>
      <c r="C9427">
        <v>4.3450000000000003E-2</v>
      </c>
      <c r="D9427">
        <v>0.56315000000000004</v>
      </c>
      <c r="E9427">
        <v>0.56215000000000004</v>
      </c>
      <c r="F9427">
        <v>0.92215000000000003</v>
      </c>
      <c r="G9427">
        <v>0.39565</v>
      </c>
      <c r="H9427">
        <v>0.77464999999999995</v>
      </c>
      <c r="I9427">
        <v>0.24315000000000001</v>
      </c>
      <c r="J9427">
        <v>0.17774999999999999</v>
      </c>
      <c r="K9427">
        <v>0.51595000000000002</v>
      </c>
      <c r="L9427">
        <v>0.86275000000000002</v>
      </c>
    </row>
    <row r="9428" spans="1:12" x14ac:dyDescent="0.3">
      <c r="A9428">
        <v>9427</v>
      </c>
      <c r="B9428">
        <v>0.94264999999999999</v>
      </c>
      <c r="C9428">
        <v>0.71525000000000005</v>
      </c>
      <c r="D9428">
        <v>0.97335000000000005</v>
      </c>
      <c r="E9428">
        <v>0.51424999999999998</v>
      </c>
      <c r="F9428">
        <v>0.46084999999999998</v>
      </c>
      <c r="G9428">
        <v>0.81474999999999997</v>
      </c>
      <c r="H9428">
        <v>3.075E-2</v>
      </c>
      <c r="I9428">
        <v>0.53944999999999999</v>
      </c>
      <c r="J9428">
        <v>0.70714999999999995</v>
      </c>
      <c r="K9428">
        <v>0.76034999999999997</v>
      </c>
      <c r="L9428">
        <v>0.73485</v>
      </c>
    </row>
    <row r="9429" spans="1:12" x14ac:dyDescent="0.3">
      <c r="A9429">
        <v>9428</v>
      </c>
      <c r="B9429">
        <v>0.94274999999999998</v>
      </c>
      <c r="C9429">
        <v>0.75234999999999996</v>
      </c>
      <c r="D9429">
        <v>0.26705000000000001</v>
      </c>
      <c r="E9429">
        <v>0.88614999999999999</v>
      </c>
      <c r="F9429">
        <v>4.8750000000000002E-2</v>
      </c>
      <c r="G9429">
        <v>0.50654999999999994</v>
      </c>
      <c r="H9429">
        <v>0.66234999999999999</v>
      </c>
      <c r="I9429">
        <v>0.46625</v>
      </c>
      <c r="J9429">
        <v>0.23945</v>
      </c>
      <c r="K9429">
        <v>0.86434999999999995</v>
      </c>
      <c r="L9429">
        <v>0.26295000000000002</v>
      </c>
    </row>
    <row r="9430" spans="1:12" x14ac:dyDescent="0.3">
      <c r="A9430">
        <v>9429</v>
      </c>
      <c r="B9430">
        <v>0.94284999999999997</v>
      </c>
      <c r="C9430">
        <v>0.18895000000000001</v>
      </c>
      <c r="D9430">
        <v>0.69084999999999996</v>
      </c>
      <c r="E9430">
        <v>0.38624999999999998</v>
      </c>
      <c r="F9430">
        <v>0.84665000000000001</v>
      </c>
      <c r="G9430">
        <v>0.14665</v>
      </c>
      <c r="H9430">
        <v>0.43735000000000002</v>
      </c>
      <c r="I9430">
        <v>0.17724999999999999</v>
      </c>
      <c r="J9430">
        <v>0.16525000000000001</v>
      </c>
      <c r="K9430">
        <v>0.84845000000000004</v>
      </c>
      <c r="L9430">
        <v>0.89365000000000006</v>
      </c>
    </row>
    <row r="9431" spans="1:12" x14ac:dyDescent="0.3">
      <c r="A9431">
        <v>9430</v>
      </c>
      <c r="B9431">
        <v>0.94294999999999995</v>
      </c>
      <c r="C9431">
        <v>0.61334999999999995</v>
      </c>
      <c r="D9431">
        <v>0.32905000000000001</v>
      </c>
      <c r="E9431">
        <v>0.35994999999999999</v>
      </c>
      <c r="F9431">
        <v>0.88044999999999995</v>
      </c>
      <c r="G9431">
        <v>0.14954999999999999</v>
      </c>
      <c r="H9431">
        <v>3.7249999999999998E-2</v>
      </c>
      <c r="I9431">
        <v>0.54635</v>
      </c>
      <c r="J9431">
        <v>0.70835000000000004</v>
      </c>
      <c r="K9431">
        <v>3.245E-2</v>
      </c>
      <c r="L9431">
        <v>0.98765000000000003</v>
      </c>
    </row>
    <row r="9432" spans="1:12" x14ac:dyDescent="0.3">
      <c r="A9432">
        <v>9431</v>
      </c>
      <c r="B9432">
        <v>0.94305000000000005</v>
      </c>
      <c r="C9432">
        <v>0.80035000000000001</v>
      </c>
      <c r="D9432">
        <v>0.18185000000000001</v>
      </c>
      <c r="E9432">
        <v>0.63985000000000003</v>
      </c>
      <c r="F9432">
        <v>0.63795000000000002</v>
      </c>
      <c r="G9432">
        <v>0.27775</v>
      </c>
      <c r="H9432">
        <v>0.19105</v>
      </c>
      <c r="I9432">
        <v>0.37254999999999999</v>
      </c>
      <c r="J9432">
        <v>0.42714999999999997</v>
      </c>
      <c r="K9432">
        <v>0.95704999999999996</v>
      </c>
      <c r="L9432">
        <v>0.53295000000000003</v>
      </c>
    </row>
    <row r="9433" spans="1:12" x14ac:dyDescent="0.3">
      <c r="A9433">
        <v>9432</v>
      </c>
      <c r="B9433">
        <v>0.94315000000000004</v>
      </c>
      <c r="C9433">
        <v>0.61395</v>
      </c>
      <c r="D9433">
        <v>0.84514999999999996</v>
      </c>
      <c r="E9433">
        <v>5.1650000000000001E-2</v>
      </c>
      <c r="F9433">
        <v>9.2499999999999995E-3</v>
      </c>
      <c r="G9433">
        <v>0.15135000000000001</v>
      </c>
      <c r="H9433">
        <v>0.13125000000000001</v>
      </c>
      <c r="I9433">
        <v>0.91615000000000002</v>
      </c>
      <c r="J9433">
        <v>0.65164999999999995</v>
      </c>
      <c r="K9433">
        <v>0.36685000000000001</v>
      </c>
      <c r="L9433">
        <v>0.32474999999999998</v>
      </c>
    </row>
    <row r="9434" spans="1:12" x14ac:dyDescent="0.3">
      <c r="A9434">
        <v>9433</v>
      </c>
      <c r="B9434">
        <v>0.94325000000000003</v>
      </c>
      <c r="C9434">
        <v>9.7750000000000004E-2</v>
      </c>
      <c r="D9434">
        <v>0.94425000000000003</v>
      </c>
      <c r="E9434">
        <v>0.13965</v>
      </c>
      <c r="F9434">
        <v>0.34405000000000002</v>
      </c>
      <c r="G9434">
        <v>0.44355</v>
      </c>
      <c r="H9434">
        <v>0.22825000000000001</v>
      </c>
      <c r="I9434">
        <v>0.56674999999999998</v>
      </c>
      <c r="J9434">
        <v>0.55164999999999997</v>
      </c>
      <c r="K9434">
        <v>0.35644999999999999</v>
      </c>
      <c r="L9434">
        <v>0.43855</v>
      </c>
    </row>
    <row r="9435" spans="1:12" x14ac:dyDescent="0.3">
      <c r="A9435">
        <v>9434</v>
      </c>
      <c r="B9435">
        <v>0.94335000000000002</v>
      </c>
      <c r="C9435">
        <v>0.41794999999999999</v>
      </c>
      <c r="D9435">
        <v>1.7850000000000001E-2</v>
      </c>
      <c r="E9435">
        <v>0.66105000000000003</v>
      </c>
      <c r="F9435">
        <v>0.73255000000000003</v>
      </c>
      <c r="G9435">
        <v>0.46865000000000001</v>
      </c>
      <c r="H9435">
        <v>0.32274999999999998</v>
      </c>
      <c r="I9435">
        <v>0.40325</v>
      </c>
      <c r="J9435">
        <v>0.71304999999999996</v>
      </c>
      <c r="K9435">
        <v>0.75144999999999995</v>
      </c>
      <c r="L9435">
        <v>0.67054999999999998</v>
      </c>
    </row>
    <row r="9436" spans="1:12" x14ac:dyDescent="0.3">
      <c r="A9436">
        <v>9435</v>
      </c>
      <c r="B9436">
        <v>0.94345000000000001</v>
      </c>
      <c r="C9436">
        <v>0.99585000000000001</v>
      </c>
      <c r="D9436">
        <v>0.54554999999999998</v>
      </c>
      <c r="E9436">
        <v>0.28205000000000002</v>
      </c>
      <c r="F9436">
        <v>0.48735000000000001</v>
      </c>
      <c r="G9436">
        <v>0.12504999999999999</v>
      </c>
      <c r="H9436">
        <v>0.77224999999999999</v>
      </c>
      <c r="I9436">
        <v>0.35835</v>
      </c>
      <c r="J9436">
        <v>0.54274999999999995</v>
      </c>
      <c r="K9436">
        <v>0.31824999999999998</v>
      </c>
      <c r="L9436">
        <v>2.9049999999999999E-2</v>
      </c>
    </row>
    <row r="9437" spans="1:12" x14ac:dyDescent="0.3">
      <c r="A9437">
        <v>9436</v>
      </c>
      <c r="B9437">
        <v>0.94355</v>
      </c>
      <c r="C9437">
        <v>0.58094999999999997</v>
      </c>
      <c r="D9437">
        <v>0.99485000000000001</v>
      </c>
      <c r="E9437">
        <v>0.61855000000000004</v>
      </c>
      <c r="F9437">
        <v>0.65205000000000002</v>
      </c>
      <c r="G9437">
        <v>0.71125000000000005</v>
      </c>
      <c r="H9437">
        <v>0.15135000000000001</v>
      </c>
      <c r="I9437">
        <v>0.97304999999999997</v>
      </c>
      <c r="J9437">
        <v>1.9650000000000001E-2</v>
      </c>
      <c r="K9437">
        <v>0.66905000000000003</v>
      </c>
      <c r="L9437">
        <v>0.35615000000000002</v>
      </c>
    </row>
    <row r="9438" spans="1:12" x14ac:dyDescent="0.3">
      <c r="A9438">
        <v>9437</v>
      </c>
      <c r="B9438">
        <v>0.94364999999999999</v>
      </c>
      <c r="C9438">
        <v>0.86895</v>
      </c>
      <c r="D9438">
        <v>0.48175000000000001</v>
      </c>
      <c r="E9438">
        <v>0.52625</v>
      </c>
      <c r="F9438">
        <v>0.69315000000000004</v>
      </c>
      <c r="G9438">
        <v>0.37764999999999999</v>
      </c>
      <c r="H9438">
        <v>0.97314999999999996</v>
      </c>
      <c r="I9438">
        <v>0.29785</v>
      </c>
      <c r="J9438">
        <v>0.85175000000000001</v>
      </c>
      <c r="K9438">
        <v>0.45845000000000002</v>
      </c>
      <c r="L9438">
        <v>0.67315000000000003</v>
      </c>
    </row>
    <row r="9439" spans="1:12" x14ac:dyDescent="0.3">
      <c r="A9439">
        <v>9438</v>
      </c>
      <c r="B9439">
        <v>0.94374999999999998</v>
      </c>
      <c r="C9439">
        <v>0.49025000000000002</v>
      </c>
      <c r="D9439">
        <v>9.0450000000000003E-2</v>
      </c>
      <c r="E9439">
        <v>0.58984999999999999</v>
      </c>
      <c r="F9439">
        <v>0.67595000000000005</v>
      </c>
      <c r="G9439">
        <v>0.81355</v>
      </c>
      <c r="H9439">
        <v>0.92984999999999995</v>
      </c>
      <c r="I9439">
        <v>0.92344999999999999</v>
      </c>
      <c r="J9439">
        <v>0.94525000000000003</v>
      </c>
      <c r="K9439">
        <v>5.4649999999999997E-2</v>
      </c>
      <c r="L9439">
        <v>0.46184999999999998</v>
      </c>
    </row>
    <row r="9440" spans="1:12" x14ac:dyDescent="0.3">
      <c r="A9440">
        <v>9439</v>
      </c>
      <c r="B9440">
        <v>0.94384999999999997</v>
      </c>
      <c r="C9440">
        <v>0.97545000000000004</v>
      </c>
      <c r="D9440">
        <v>0.82515000000000005</v>
      </c>
      <c r="E9440">
        <v>0.49935000000000002</v>
      </c>
      <c r="F9440">
        <v>0.71655000000000002</v>
      </c>
      <c r="G9440">
        <v>0.15275</v>
      </c>
      <c r="H9440">
        <v>0.80794999999999995</v>
      </c>
      <c r="I9440">
        <v>0.38214999999999999</v>
      </c>
      <c r="J9440">
        <v>0.88854999999999995</v>
      </c>
      <c r="K9440">
        <v>0.77224999999999999</v>
      </c>
      <c r="L9440">
        <v>9.3149999999999997E-2</v>
      </c>
    </row>
    <row r="9441" spans="1:12" x14ac:dyDescent="0.3">
      <c r="A9441">
        <v>9440</v>
      </c>
      <c r="B9441">
        <v>0.94394999999999996</v>
      </c>
      <c r="C9441">
        <v>0.73685</v>
      </c>
      <c r="D9441">
        <v>0.11655</v>
      </c>
      <c r="E9441">
        <v>0.65205000000000002</v>
      </c>
      <c r="F9441">
        <v>0.72894999999999999</v>
      </c>
      <c r="G9441">
        <v>1.2149999999999999E-2</v>
      </c>
      <c r="H9441">
        <v>0.19764999999999999</v>
      </c>
      <c r="I9441">
        <v>0.91095000000000004</v>
      </c>
      <c r="J9441">
        <v>0.89415</v>
      </c>
      <c r="K9441">
        <v>0.51505000000000001</v>
      </c>
      <c r="L9441">
        <v>0.72445000000000004</v>
      </c>
    </row>
    <row r="9442" spans="1:12" x14ac:dyDescent="0.3">
      <c r="A9442">
        <v>9441</v>
      </c>
      <c r="B9442">
        <v>0.94404999999999994</v>
      </c>
      <c r="C9442">
        <v>0.61565000000000003</v>
      </c>
      <c r="D9442">
        <v>0.21254999999999999</v>
      </c>
      <c r="E9442">
        <v>0.12265</v>
      </c>
      <c r="F9442">
        <v>4.9549999999999997E-2</v>
      </c>
      <c r="G9442">
        <v>0.37964999999999999</v>
      </c>
      <c r="H9442">
        <v>0.59404999999999997</v>
      </c>
      <c r="I9442">
        <v>0.37454999999999999</v>
      </c>
      <c r="J9442">
        <v>0.24665000000000001</v>
      </c>
      <c r="K9442">
        <v>0.87524999999999997</v>
      </c>
      <c r="L9442">
        <v>0.42365000000000003</v>
      </c>
    </row>
    <row r="9443" spans="1:12" x14ac:dyDescent="0.3">
      <c r="A9443">
        <v>9442</v>
      </c>
      <c r="B9443">
        <v>0.94415000000000004</v>
      </c>
      <c r="C9443">
        <v>0.63295000000000001</v>
      </c>
      <c r="D9443">
        <v>0.78374999999999995</v>
      </c>
      <c r="E9443">
        <v>0.95474999999999999</v>
      </c>
      <c r="F9443">
        <v>0.94064999999999999</v>
      </c>
      <c r="G9443">
        <v>0.38114999999999999</v>
      </c>
      <c r="H9443">
        <v>0.69715000000000005</v>
      </c>
      <c r="I9443">
        <v>0.49314999999999998</v>
      </c>
      <c r="J9443">
        <v>0.51524999999999999</v>
      </c>
      <c r="K9443">
        <v>6.9250000000000006E-2</v>
      </c>
      <c r="L9443">
        <v>0.21975</v>
      </c>
    </row>
    <row r="9444" spans="1:12" x14ac:dyDescent="0.3">
      <c r="A9444">
        <v>9443</v>
      </c>
      <c r="B9444">
        <v>0.94425000000000003</v>
      </c>
      <c r="C9444">
        <v>0.93315000000000003</v>
      </c>
      <c r="D9444">
        <v>0.94355</v>
      </c>
      <c r="E9444">
        <v>0.92044999999999999</v>
      </c>
      <c r="F9444">
        <v>0.43185000000000001</v>
      </c>
      <c r="G9444">
        <v>0.56464999999999999</v>
      </c>
      <c r="H9444">
        <v>1.4999999999999999E-4</v>
      </c>
      <c r="I9444">
        <v>0.51675000000000004</v>
      </c>
      <c r="J9444">
        <v>0.62024999999999997</v>
      </c>
      <c r="K9444">
        <v>0.64834999999999998</v>
      </c>
      <c r="L9444">
        <v>0.56384999999999996</v>
      </c>
    </row>
    <row r="9445" spans="1:12" x14ac:dyDescent="0.3">
      <c r="A9445">
        <v>9444</v>
      </c>
      <c r="B9445">
        <v>0.94435000000000002</v>
      </c>
      <c r="C9445">
        <v>0.38264999999999999</v>
      </c>
      <c r="D9445">
        <v>0.61885000000000001</v>
      </c>
      <c r="E9445">
        <v>0.85224999999999995</v>
      </c>
      <c r="F9445">
        <v>0.64554999999999996</v>
      </c>
      <c r="G9445">
        <v>0.89854999999999996</v>
      </c>
      <c r="H9445">
        <v>0.78754999999999997</v>
      </c>
      <c r="I9445">
        <v>3.0349999999999999E-2</v>
      </c>
      <c r="J9445">
        <v>0.32255</v>
      </c>
      <c r="K9445">
        <v>0.88985000000000003</v>
      </c>
      <c r="L9445">
        <v>0.65634999999999999</v>
      </c>
    </row>
    <row r="9446" spans="1:12" x14ac:dyDescent="0.3">
      <c r="A9446">
        <v>9445</v>
      </c>
      <c r="B9446">
        <v>0.94445000000000001</v>
      </c>
      <c r="C9446">
        <v>0.46505000000000002</v>
      </c>
      <c r="D9446">
        <v>0.30295</v>
      </c>
      <c r="E9446">
        <v>0.80984999999999996</v>
      </c>
      <c r="F9446">
        <v>0.11735</v>
      </c>
      <c r="G9446">
        <v>0.65615000000000001</v>
      </c>
      <c r="H9446">
        <v>0.16744999999999999</v>
      </c>
      <c r="I9446">
        <v>8.3499999999999998E-3</v>
      </c>
      <c r="J9446">
        <v>0.90475000000000005</v>
      </c>
      <c r="K9446">
        <v>0.81254999999999999</v>
      </c>
      <c r="L9446">
        <v>0.63765000000000005</v>
      </c>
    </row>
    <row r="9447" spans="1:12" x14ac:dyDescent="0.3">
      <c r="A9447">
        <v>9446</v>
      </c>
      <c r="B9447">
        <v>0.94455</v>
      </c>
      <c r="C9447">
        <v>0.56894999999999996</v>
      </c>
      <c r="D9447">
        <v>1.4499999999999999E-3</v>
      </c>
      <c r="E9447">
        <v>0.39334999999999998</v>
      </c>
      <c r="F9447">
        <v>0.91005000000000003</v>
      </c>
      <c r="G9447">
        <v>0.70474999999999999</v>
      </c>
      <c r="H9447">
        <v>0.79664999999999997</v>
      </c>
      <c r="I9447">
        <v>0.46715000000000001</v>
      </c>
      <c r="J9447">
        <v>0.16264999999999999</v>
      </c>
      <c r="K9447">
        <v>0.15955</v>
      </c>
      <c r="L9447">
        <v>0.49595</v>
      </c>
    </row>
    <row r="9448" spans="1:12" x14ac:dyDescent="0.3">
      <c r="A9448">
        <v>9447</v>
      </c>
      <c r="B9448">
        <v>0.94464999999999999</v>
      </c>
      <c r="C9448">
        <v>0.21495</v>
      </c>
      <c r="D9448">
        <v>7.3550000000000004E-2</v>
      </c>
      <c r="E9448">
        <v>9.5549999999999996E-2</v>
      </c>
      <c r="F9448">
        <v>0.71665000000000001</v>
      </c>
      <c r="G9448">
        <v>0.40605000000000002</v>
      </c>
      <c r="H9448">
        <v>0.90715000000000001</v>
      </c>
      <c r="I9448">
        <v>0.57064999999999999</v>
      </c>
      <c r="J9448">
        <v>0.14355000000000001</v>
      </c>
      <c r="K9448">
        <v>0.23715</v>
      </c>
      <c r="L9448">
        <v>0.47954999999999998</v>
      </c>
    </row>
    <row r="9449" spans="1:12" x14ac:dyDescent="0.3">
      <c r="A9449">
        <v>9448</v>
      </c>
      <c r="B9449">
        <v>0.94474999999999998</v>
      </c>
      <c r="C9449">
        <v>0.95325000000000004</v>
      </c>
      <c r="D9449">
        <v>0.62255000000000005</v>
      </c>
      <c r="E9449">
        <v>0.32565</v>
      </c>
      <c r="F9449">
        <v>0.98334999999999995</v>
      </c>
      <c r="G9449">
        <v>0.70545000000000002</v>
      </c>
      <c r="H9449">
        <v>0.64785000000000004</v>
      </c>
      <c r="I9449">
        <v>0.28715000000000002</v>
      </c>
      <c r="J9449">
        <v>0.26024999999999998</v>
      </c>
      <c r="K9449">
        <v>0.49625000000000002</v>
      </c>
      <c r="L9449">
        <v>0.93325000000000002</v>
      </c>
    </row>
    <row r="9450" spans="1:12" x14ac:dyDescent="0.3">
      <c r="A9450">
        <v>9449</v>
      </c>
      <c r="B9450">
        <v>0.94484999999999997</v>
      </c>
      <c r="C9450">
        <v>0.67874999999999996</v>
      </c>
      <c r="D9450">
        <v>0.37895000000000001</v>
      </c>
      <c r="E9450">
        <v>0.66325000000000001</v>
      </c>
      <c r="F9450">
        <v>0.70194999999999996</v>
      </c>
      <c r="G9450">
        <v>0.82694999999999996</v>
      </c>
      <c r="H9450">
        <v>0.52115</v>
      </c>
      <c r="I9450">
        <v>0.41394999999999998</v>
      </c>
      <c r="J9450">
        <v>0.15654999999999999</v>
      </c>
      <c r="K9450">
        <v>0.65344999999999998</v>
      </c>
      <c r="L9450">
        <v>0.53974999999999995</v>
      </c>
    </row>
    <row r="9451" spans="1:12" x14ac:dyDescent="0.3">
      <c r="A9451">
        <v>9450</v>
      </c>
      <c r="B9451">
        <v>0.94494999999999996</v>
      </c>
      <c r="C9451">
        <v>0.29604999999999998</v>
      </c>
      <c r="D9451">
        <v>0.40375</v>
      </c>
      <c r="E9451">
        <v>0.61445000000000005</v>
      </c>
      <c r="F9451">
        <v>0.33994999999999997</v>
      </c>
      <c r="G9451">
        <v>0.45105000000000001</v>
      </c>
      <c r="H9451">
        <v>0.97404999999999997</v>
      </c>
      <c r="I9451">
        <v>0.93445</v>
      </c>
      <c r="J9451">
        <v>0.72255000000000003</v>
      </c>
      <c r="K9451">
        <v>0.64595000000000002</v>
      </c>
      <c r="L9451">
        <v>0.93525000000000003</v>
      </c>
    </row>
    <row r="9452" spans="1:12" x14ac:dyDescent="0.3">
      <c r="A9452">
        <v>9451</v>
      </c>
      <c r="B9452">
        <v>0.94504999999999995</v>
      </c>
      <c r="C9452">
        <v>0.94645000000000001</v>
      </c>
      <c r="D9452">
        <v>0.25395000000000001</v>
      </c>
      <c r="E9452">
        <v>0.41694999999999999</v>
      </c>
      <c r="F9452">
        <v>0.23125000000000001</v>
      </c>
      <c r="G9452">
        <v>0.81464999999999999</v>
      </c>
      <c r="H9452">
        <v>0.97565000000000002</v>
      </c>
      <c r="I9452">
        <v>0.14745</v>
      </c>
      <c r="J9452">
        <v>0.60845000000000005</v>
      </c>
      <c r="K9452">
        <v>0.51485000000000003</v>
      </c>
      <c r="L9452">
        <v>0.36904999999999999</v>
      </c>
    </row>
    <row r="9453" spans="1:12" x14ac:dyDescent="0.3">
      <c r="A9453">
        <v>9452</v>
      </c>
      <c r="B9453">
        <v>0.94515000000000005</v>
      </c>
      <c r="C9453">
        <v>0.64485000000000003</v>
      </c>
      <c r="D9453">
        <v>0.24215</v>
      </c>
      <c r="E9453">
        <v>8.3049999999999999E-2</v>
      </c>
      <c r="F9453">
        <v>0.81494999999999995</v>
      </c>
      <c r="G9453">
        <v>0.34294999999999998</v>
      </c>
      <c r="H9453">
        <v>0.11244999999999999</v>
      </c>
      <c r="I9453">
        <v>0.45715</v>
      </c>
      <c r="J9453">
        <v>0.54695000000000005</v>
      </c>
      <c r="K9453">
        <v>0.64615</v>
      </c>
      <c r="L9453">
        <v>0.49495</v>
      </c>
    </row>
    <row r="9454" spans="1:12" x14ac:dyDescent="0.3">
      <c r="A9454">
        <v>9453</v>
      </c>
      <c r="B9454">
        <v>0.94525000000000003</v>
      </c>
      <c r="C9454">
        <v>0.38564999999999999</v>
      </c>
      <c r="D9454">
        <v>0.76824999999999999</v>
      </c>
      <c r="E9454">
        <v>6.0150000000000002E-2</v>
      </c>
      <c r="F9454">
        <v>0.54895000000000005</v>
      </c>
      <c r="G9454">
        <v>0.65885000000000005</v>
      </c>
      <c r="H9454">
        <v>0.15275</v>
      </c>
      <c r="I9454">
        <v>0.55525000000000002</v>
      </c>
      <c r="J9454">
        <v>0.99955000000000005</v>
      </c>
      <c r="K9454">
        <v>0.37185000000000001</v>
      </c>
      <c r="L9454">
        <v>0.74544999999999995</v>
      </c>
    </row>
    <row r="9455" spans="1:12" x14ac:dyDescent="0.3">
      <c r="A9455">
        <v>9454</v>
      </c>
      <c r="B9455">
        <v>0.94535000000000002</v>
      </c>
      <c r="C9455">
        <v>0.65764999999999996</v>
      </c>
      <c r="D9455">
        <v>0.12495000000000001</v>
      </c>
      <c r="E9455">
        <v>0.40694999999999998</v>
      </c>
      <c r="F9455">
        <v>3.1550000000000002E-2</v>
      </c>
      <c r="G9455">
        <v>0.50614999999999999</v>
      </c>
      <c r="H9455">
        <v>0.36235000000000001</v>
      </c>
      <c r="I9455">
        <v>0.56655</v>
      </c>
      <c r="J9455">
        <v>0.93625000000000003</v>
      </c>
      <c r="K9455">
        <v>0.35175000000000001</v>
      </c>
      <c r="L9455">
        <v>0.96704999999999997</v>
      </c>
    </row>
    <row r="9456" spans="1:12" x14ac:dyDescent="0.3">
      <c r="A9456">
        <v>9455</v>
      </c>
      <c r="B9456">
        <v>0.94545000000000001</v>
      </c>
      <c r="C9456">
        <v>0.42325000000000002</v>
      </c>
      <c r="D9456">
        <v>0.75885000000000002</v>
      </c>
      <c r="E9456">
        <v>0.82274999999999998</v>
      </c>
      <c r="F9456">
        <v>0.72824999999999995</v>
      </c>
      <c r="G9456">
        <v>0.61914999999999998</v>
      </c>
      <c r="H9456">
        <v>0.67615000000000003</v>
      </c>
      <c r="I9456">
        <v>0.44324999999999998</v>
      </c>
      <c r="J9456">
        <v>0.30004999999999998</v>
      </c>
      <c r="K9456">
        <v>0.12095</v>
      </c>
      <c r="L9456">
        <v>1.2749999999999999E-2</v>
      </c>
    </row>
    <row r="9457" spans="1:12" x14ac:dyDescent="0.3">
      <c r="A9457">
        <v>9456</v>
      </c>
      <c r="B9457">
        <v>0.94555</v>
      </c>
      <c r="C9457">
        <v>0.10405</v>
      </c>
      <c r="D9457">
        <v>0.91305000000000003</v>
      </c>
      <c r="E9457">
        <v>6.2149999999999997E-2</v>
      </c>
      <c r="F9457">
        <v>0.47034999999999999</v>
      </c>
      <c r="G9457">
        <v>8.7249999999999994E-2</v>
      </c>
      <c r="H9457">
        <v>0.48085</v>
      </c>
      <c r="I9457">
        <v>5.6950000000000001E-2</v>
      </c>
      <c r="J9457">
        <v>0.24385000000000001</v>
      </c>
      <c r="K9457">
        <v>0.54335</v>
      </c>
      <c r="L9457">
        <v>0.69704999999999995</v>
      </c>
    </row>
    <row r="9458" spans="1:12" x14ac:dyDescent="0.3">
      <c r="A9458">
        <v>9457</v>
      </c>
      <c r="B9458">
        <v>0.94564999999999999</v>
      </c>
      <c r="C9458">
        <v>0.58655000000000002</v>
      </c>
      <c r="D9458">
        <v>0.64354999999999996</v>
      </c>
      <c r="E9458">
        <v>0.50705</v>
      </c>
      <c r="F9458">
        <v>0.24675</v>
      </c>
      <c r="G9458">
        <v>0.88224999999999998</v>
      </c>
      <c r="H9458">
        <v>0.17854999999999999</v>
      </c>
      <c r="I9458">
        <v>0.68774999999999997</v>
      </c>
      <c r="J9458">
        <v>4.4749999999999998E-2</v>
      </c>
      <c r="K9458">
        <v>0.26695000000000002</v>
      </c>
      <c r="L9458">
        <v>0.57015000000000005</v>
      </c>
    </row>
    <row r="9459" spans="1:12" x14ac:dyDescent="0.3">
      <c r="A9459">
        <v>9458</v>
      </c>
      <c r="B9459">
        <v>0.94574999999999998</v>
      </c>
      <c r="C9459">
        <v>0.65024999999999999</v>
      </c>
      <c r="D9459">
        <v>0.30675000000000002</v>
      </c>
      <c r="E9459">
        <v>0.78015000000000001</v>
      </c>
      <c r="F9459">
        <v>0.75185000000000002</v>
      </c>
      <c r="G9459">
        <v>0.23945</v>
      </c>
      <c r="H9459">
        <v>0.90725</v>
      </c>
      <c r="I9459">
        <v>0.39605000000000001</v>
      </c>
      <c r="J9459">
        <v>0.45655000000000001</v>
      </c>
      <c r="K9459">
        <v>0.36404999999999998</v>
      </c>
      <c r="L9459">
        <v>0.77395000000000003</v>
      </c>
    </row>
    <row r="9460" spans="1:12" x14ac:dyDescent="0.3">
      <c r="A9460">
        <v>9459</v>
      </c>
      <c r="B9460">
        <v>0.94584999999999997</v>
      </c>
      <c r="C9460">
        <v>0.49045</v>
      </c>
      <c r="D9460">
        <v>0.95665</v>
      </c>
      <c r="E9460">
        <v>0.27965000000000001</v>
      </c>
      <c r="F9460">
        <v>0.61324999999999996</v>
      </c>
      <c r="G9460">
        <v>0.15515000000000001</v>
      </c>
      <c r="H9460">
        <v>0.81355</v>
      </c>
      <c r="I9460">
        <v>0.65285000000000004</v>
      </c>
      <c r="J9460">
        <v>0.37354999999999999</v>
      </c>
      <c r="K9460">
        <v>0.98055000000000003</v>
      </c>
      <c r="L9460">
        <v>7.0650000000000004E-2</v>
      </c>
    </row>
    <row r="9461" spans="1:12" x14ac:dyDescent="0.3">
      <c r="A9461">
        <v>9460</v>
      </c>
      <c r="B9461">
        <v>0.94594999999999996</v>
      </c>
      <c r="C9461">
        <v>0.29485</v>
      </c>
      <c r="D9461">
        <v>0.74644999999999995</v>
      </c>
      <c r="E9461">
        <v>0.39584999999999998</v>
      </c>
      <c r="F9461">
        <v>0.33034999999999998</v>
      </c>
      <c r="G9461">
        <v>0.41944999999999999</v>
      </c>
      <c r="H9461">
        <v>0.84414999999999996</v>
      </c>
      <c r="I9461">
        <v>0.50385000000000002</v>
      </c>
      <c r="J9461">
        <v>0.13694999999999999</v>
      </c>
      <c r="K9461">
        <v>0.38124999999999998</v>
      </c>
      <c r="L9461">
        <v>0.18065000000000001</v>
      </c>
    </row>
    <row r="9462" spans="1:12" x14ac:dyDescent="0.3">
      <c r="A9462">
        <v>9461</v>
      </c>
      <c r="B9462">
        <v>0.94604999999999995</v>
      </c>
      <c r="C9462">
        <v>0.53254999999999997</v>
      </c>
      <c r="D9462">
        <v>0.68164999999999998</v>
      </c>
      <c r="E9462">
        <v>0.44024999999999997</v>
      </c>
      <c r="F9462">
        <v>0.34944999999999998</v>
      </c>
      <c r="G9462">
        <v>0.19375000000000001</v>
      </c>
      <c r="H9462">
        <v>0.29654999999999998</v>
      </c>
      <c r="I9462">
        <v>0.83674999999999999</v>
      </c>
      <c r="J9462">
        <v>0.61804999999999999</v>
      </c>
      <c r="K9462">
        <v>0.30304999999999999</v>
      </c>
      <c r="L9462">
        <v>0.58404999999999996</v>
      </c>
    </row>
    <row r="9463" spans="1:12" x14ac:dyDescent="0.3">
      <c r="A9463">
        <v>9462</v>
      </c>
      <c r="B9463">
        <v>0.94615000000000005</v>
      </c>
      <c r="C9463">
        <v>0.74375000000000002</v>
      </c>
      <c r="D9463">
        <v>0.57974999999999999</v>
      </c>
      <c r="E9463">
        <v>0.33505000000000001</v>
      </c>
      <c r="F9463">
        <v>0.32474999999999998</v>
      </c>
      <c r="G9463">
        <v>0.76565000000000005</v>
      </c>
      <c r="H9463">
        <v>5.7349999999999998E-2</v>
      </c>
      <c r="I9463">
        <v>0.88924999999999998</v>
      </c>
      <c r="J9463">
        <v>0.79144999999999999</v>
      </c>
      <c r="K9463">
        <v>0.43475000000000003</v>
      </c>
      <c r="L9463">
        <v>0.47315000000000002</v>
      </c>
    </row>
    <row r="9464" spans="1:12" x14ac:dyDescent="0.3">
      <c r="A9464">
        <v>9463</v>
      </c>
      <c r="B9464">
        <v>0.94625000000000004</v>
      </c>
      <c r="C9464">
        <v>6.105E-2</v>
      </c>
      <c r="D9464">
        <v>0.71414999999999995</v>
      </c>
      <c r="E9464">
        <v>0.41275000000000001</v>
      </c>
      <c r="F9464">
        <v>0.95565</v>
      </c>
      <c r="G9464">
        <v>0.66505000000000003</v>
      </c>
      <c r="H9464">
        <v>0.96225000000000005</v>
      </c>
      <c r="I9464">
        <v>0.90834999999999999</v>
      </c>
      <c r="J9464">
        <v>0.51585000000000003</v>
      </c>
      <c r="K9464">
        <v>6.4350000000000004E-2</v>
      </c>
      <c r="L9464">
        <v>2.2499999999999998E-3</v>
      </c>
    </row>
    <row r="9465" spans="1:12" x14ac:dyDescent="0.3">
      <c r="A9465">
        <v>9464</v>
      </c>
      <c r="B9465">
        <v>0.94635000000000002</v>
      </c>
      <c r="C9465">
        <v>0.20065</v>
      </c>
      <c r="D9465">
        <v>0.27045000000000002</v>
      </c>
      <c r="E9465">
        <v>6.0449999999999997E-2</v>
      </c>
      <c r="F9465">
        <v>1.345E-2</v>
      </c>
      <c r="G9465">
        <v>0.49214999999999998</v>
      </c>
      <c r="H9465">
        <v>0.83015000000000005</v>
      </c>
      <c r="I9465">
        <v>0.42544999999999999</v>
      </c>
      <c r="J9465">
        <v>0.43745000000000001</v>
      </c>
      <c r="K9465">
        <v>0.63105</v>
      </c>
      <c r="L9465">
        <v>0.84265000000000001</v>
      </c>
    </row>
    <row r="9466" spans="1:12" x14ac:dyDescent="0.3">
      <c r="A9466">
        <v>9465</v>
      </c>
      <c r="B9466">
        <v>0.94645000000000001</v>
      </c>
      <c r="C9466">
        <v>0.17515</v>
      </c>
      <c r="D9466">
        <v>0.51754999999999995</v>
      </c>
      <c r="E9466">
        <v>0.58015000000000005</v>
      </c>
      <c r="F9466">
        <v>0.44624999999999998</v>
      </c>
      <c r="G9466">
        <v>0.29315000000000002</v>
      </c>
      <c r="H9466">
        <v>0.22055</v>
      </c>
      <c r="I9466">
        <v>0.19214999999999999</v>
      </c>
      <c r="J9466">
        <v>0.97955000000000003</v>
      </c>
      <c r="K9466">
        <v>0.49014999999999997</v>
      </c>
      <c r="L9466">
        <v>0.25105</v>
      </c>
    </row>
    <row r="9467" spans="1:12" x14ac:dyDescent="0.3">
      <c r="A9467">
        <v>9466</v>
      </c>
      <c r="B9467">
        <v>0.94655</v>
      </c>
      <c r="C9467">
        <v>0.73934999999999995</v>
      </c>
      <c r="D9467">
        <v>0.40865000000000001</v>
      </c>
      <c r="E9467">
        <v>0.96025000000000005</v>
      </c>
      <c r="F9467">
        <v>0.65164999999999995</v>
      </c>
      <c r="G9467">
        <v>0.51024999999999998</v>
      </c>
      <c r="H9467">
        <v>0.58784999999999998</v>
      </c>
      <c r="I9467">
        <v>0.93184999999999996</v>
      </c>
      <c r="J9467">
        <v>0.79774999999999996</v>
      </c>
      <c r="K9467">
        <v>0.88444999999999996</v>
      </c>
      <c r="L9467">
        <v>0.29035</v>
      </c>
    </row>
    <row r="9468" spans="1:12" x14ac:dyDescent="0.3">
      <c r="A9468">
        <v>9467</v>
      </c>
      <c r="B9468">
        <v>0.94664999999999999</v>
      </c>
      <c r="C9468">
        <v>0.99895</v>
      </c>
      <c r="D9468">
        <v>0.11915000000000001</v>
      </c>
      <c r="E9468">
        <v>0.27474999999999999</v>
      </c>
      <c r="F9468">
        <v>0.20385</v>
      </c>
      <c r="G9468">
        <v>0.51365000000000005</v>
      </c>
      <c r="H9468">
        <v>0.34315000000000001</v>
      </c>
      <c r="I9468">
        <v>0.67825000000000002</v>
      </c>
      <c r="J9468">
        <v>0.94474999999999998</v>
      </c>
      <c r="K9468">
        <v>2.6749999999999999E-2</v>
      </c>
      <c r="L9468">
        <v>0.54764999999999997</v>
      </c>
    </row>
    <row r="9469" spans="1:12" x14ac:dyDescent="0.3">
      <c r="A9469">
        <v>9468</v>
      </c>
      <c r="B9469">
        <v>0.94674999999999998</v>
      </c>
      <c r="C9469">
        <v>0.18995000000000001</v>
      </c>
      <c r="D9469">
        <v>0.75165000000000004</v>
      </c>
      <c r="E9469">
        <v>0.36125000000000002</v>
      </c>
      <c r="F9469">
        <v>0.28044999999999998</v>
      </c>
      <c r="G9469">
        <v>0.33765000000000001</v>
      </c>
      <c r="H9469">
        <v>0.58204999999999996</v>
      </c>
      <c r="I9469">
        <v>0.12895000000000001</v>
      </c>
      <c r="J9469">
        <v>0.16894999999999999</v>
      </c>
      <c r="K9469">
        <v>9.4750000000000001E-2</v>
      </c>
      <c r="L9469">
        <v>0.90425</v>
      </c>
    </row>
    <row r="9470" spans="1:12" x14ac:dyDescent="0.3">
      <c r="A9470">
        <v>9469</v>
      </c>
      <c r="B9470">
        <v>0.94684999999999997</v>
      </c>
      <c r="C9470">
        <v>0.53225</v>
      </c>
      <c r="D9470">
        <v>5.2749999999999998E-2</v>
      </c>
      <c r="E9470">
        <v>0.38924999999999998</v>
      </c>
      <c r="F9470">
        <v>0.84575</v>
      </c>
      <c r="G9470">
        <v>0.16735</v>
      </c>
      <c r="H9470">
        <v>0.59624999999999995</v>
      </c>
      <c r="I9470">
        <v>0.95794999999999997</v>
      </c>
      <c r="J9470">
        <v>0.82535000000000003</v>
      </c>
      <c r="K9470">
        <v>0.32064999999999999</v>
      </c>
      <c r="L9470">
        <v>0.69764999999999999</v>
      </c>
    </row>
    <row r="9471" spans="1:12" x14ac:dyDescent="0.3">
      <c r="A9471">
        <v>9470</v>
      </c>
      <c r="B9471">
        <v>0.94694999999999996</v>
      </c>
      <c r="C9471">
        <v>0.31805</v>
      </c>
      <c r="D9471">
        <v>2.0750000000000001E-2</v>
      </c>
      <c r="E9471">
        <v>0.99685000000000001</v>
      </c>
      <c r="F9471">
        <v>2.4499999999999999E-3</v>
      </c>
      <c r="G9471">
        <v>0.84935000000000005</v>
      </c>
      <c r="H9471">
        <v>0.71914999999999996</v>
      </c>
      <c r="I9471">
        <v>0.30545</v>
      </c>
      <c r="J9471">
        <v>0.14635000000000001</v>
      </c>
      <c r="K9471">
        <v>0.59094999999999998</v>
      </c>
      <c r="L9471">
        <v>0.73755000000000004</v>
      </c>
    </row>
    <row r="9472" spans="1:12" x14ac:dyDescent="0.3">
      <c r="A9472">
        <v>9471</v>
      </c>
      <c r="B9472">
        <v>0.94704999999999995</v>
      </c>
      <c r="C9472">
        <v>0.33334999999999998</v>
      </c>
      <c r="D9472">
        <v>9.75E-3</v>
      </c>
      <c r="E9472">
        <v>0.68674999999999997</v>
      </c>
      <c r="F9472">
        <v>0.60824999999999996</v>
      </c>
      <c r="G9472">
        <v>0.32164999999999999</v>
      </c>
      <c r="H9472">
        <v>0.99304999999999999</v>
      </c>
      <c r="I9472">
        <v>0.30975000000000003</v>
      </c>
      <c r="J9472">
        <v>0.50175000000000003</v>
      </c>
      <c r="K9472">
        <v>0.90244999999999997</v>
      </c>
      <c r="L9472">
        <v>0.59014999999999995</v>
      </c>
    </row>
    <row r="9473" spans="1:12" x14ac:dyDescent="0.3">
      <c r="A9473">
        <v>9472</v>
      </c>
      <c r="B9473">
        <v>0.94715000000000005</v>
      </c>
      <c r="C9473">
        <v>0.32884999999999998</v>
      </c>
      <c r="D9473">
        <v>0.79615000000000002</v>
      </c>
      <c r="E9473">
        <v>3.8249999999999999E-2</v>
      </c>
      <c r="F9473">
        <v>4.7750000000000001E-2</v>
      </c>
      <c r="G9473">
        <v>0.14845</v>
      </c>
      <c r="H9473">
        <v>0.27245000000000003</v>
      </c>
      <c r="I9473">
        <v>0.80964999999999998</v>
      </c>
      <c r="J9473">
        <v>0.43835000000000002</v>
      </c>
      <c r="K9473">
        <v>0.55184999999999995</v>
      </c>
      <c r="L9473">
        <v>0.40355000000000002</v>
      </c>
    </row>
    <row r="9474" spans="1:12" x14ac:dyDescent="0.3">
      <c r="A9474">
        <v>9473</v>
      </c>
      <c r="B9474">
        <v>0.94725000000000004</v>
      </c>
      <c r="C9474">
        <v>0.33665</v>
      </c>
      <c r="D9474">
        <v>0.11305</v>
      </c>
      <c r="E9474">
        <v>0.88085000000000002</v>
      </c>
      <c r="F9474">
        <v>0.56345000000000001</v>
      </c>
      <c r="G9474">
        <v>0.30454999999999999</v>
      </c>
      <c r="H9474">
        <v>0.93615000000000004</v>
      </c>
      <c r="I9474">
        <v>0.61034999999999995</v>
      </c>
      <c r="J9474">
        <v>0.30445</v>
      </c>
      <c r="K9474">
        <v>0.18104999999999999</v>
      </c>
      <c r="L9474">
        <v>0.25014999999999998</v>
      </c>
    </row>
    <row r="9475" spans="1:12" x14ac:dyDescent="0.3">
      <c r="A9475">
        <v>9474</v>
      </c>
      <c r="B9475">
        <v>0.94735000000000003</v>
      </c>
      <c r="C9475">
        <v>0.65995000000000004</v>
      </c>
      <c r="D9475">
        <v>0.15345</v>
      </c>
      <c r="E9475">
        <v>0.99995000000000001</v>
      </c>
      <c r="F9475">
        <v>0.82055</v>
      </c>
      <c r="G9475">
        <v>0.46644999999999998</v>
      </c>
      <c r="H9475">
        <v>0.20635000000000001</v>
      </c>
      <c r="I9475">
        <v>0.75924999999999998</v>
      </c>
      <c r="J9475">
        <v>0.48144999999999999</v>
      </c>
      <c r="K9475">
        <v>0.57104999999999995</v>
      </c>
      <c r="L9475">
        <v>0.39524999999999999</v>
      </c>
    </row>
    <row r="9476" spans="1:12" x14ac:dyDescent="0.3">
      <c r="A9476">
        <v>9475</v>
      </c>
      <c r="B9476">
        <v>0.94745000000000001</v>
      </c>
      <c r="C9476">
        <v>0.82164999999999999</v>
      </c>
      <c r="D9476">
        <v>0.28555000000000003</v>
      </c>
      <c r="E9476">
        <v>0.69935000000000003</v>
      </c>
      <c r="F9476">
        <v>0.54635</v>
      </c>
      <c r="G9476">
        <v>0.16025</v>
      </c>
      <c r="H9476">
        <v>6.5449999999999994E-2</v>
      </c>
      <c r="I9476">
        <v>0.61824999999999997</v>
      </c>
      <c r="J9476">
        <v>0.80284999999999995</v>
      </c>
      <c r="K9476">
        <v>0.46515000000000001</v>
      </c>
      <c r="L9476">
        <v>0.31304999999999999</v>
      </c>
    </row>
    <row r="9477" spans="1:12" x14ac:dyDescent="0.3">
      <c r="A9477">
        <v>9476</v>
      </c>
      <c r="B9477">
        <v>0.94755</v>
      </c>
      <c r="C9477">
        <v>0.69384999999999997</v>
      </c>
      <c r="D9477">
        <v>0.29765000000000003</v>
      </c>
      <c r="E9477">
        <v>0.53095000000000003</v>
      </c>
      <c r="F9477">
        <v>0.97094999999999998</v>
      </c>
      <c r="G9477">
        <v>0.71394999999999997</v>
      </c>
      <c r="H9477">
        <v>0.44505</v>
      </c>
      <c r="I9477">
        <v>0.12095</v>
      </c>
      <c r="J9477">
        <v>1.65E-3</v>
      </c>
      <c r="K9477">
        <v>0.51515</v>
      </c>
      <c r="L9477">
        <v>0.83135000000000003</v>
      </c>
    </row>
    <row r="9478" spans="1:12" x14ac:dyDescent="0.3">
      <c r="A9478">
        <v>9477</v>
      </c>
      <c r="B9478">
        <v>0.94764999999999999</v>
      </c>
      <c r="C9478">
        <v>0.28155000000000002</v>
      </c>
      <c r="D9478">
        <v>0.44585000000000002</v>
      </c>
      <c r="E9478">
        <v>0.11225</v>
      </c>
      <c r="F9478">
        <v>0.86724999999999997</v>
      </c>
      <c r="G9478">
        <v>0.70865</v>
      </c>
      <c r="H9478">
        <v>0.51824999999999999</v>
      </c>
      <c r="I9478">
        <v>0.63634999999999997</v>
      </c>
      <c r="J9478">
        <v>0.81394999999999995</v>
      </c>
      <c r="K9478">
        <v>0.85614999999999997</v>
      </c>
      <c r="L9478">
        <v>0.98545000000000005</v>
      </c>
    </row>
    <row r="9479" spans="1:12" x14ac:dyDescent="0.3">
      <c r="A9479">
        <v>9478</v>
      </c>
      <c r="B9479">
        <v>0.94774999999999998</v>
      </c>
      <c r="C9479">
        <v>0.92305000000000004</v>
      </c>
      <c r="D9479">
        <v>0.55615000000000003</v>
      </c>
      <c r="E9479">
        <v>0.23594999999999999</v>
      </c>
      <c r="F9479">
        <v>0.21845000000000001</v>
      </c>
      <c r="G9479">
        <v>0.62395</v>
      </c>
      <c r="H9479">
        <v>2.0549999999999999E-2</v>
      </c>
      <c r="I9479">
        <v>0.83325000000000005</v>
      </c>
      <c r="J9479">
        <v>0.49075000000000002</v>
      </c>
      <c r="K9479">
        <v>0.54115000000000002</v>
      </c>
      <c r="L9479">
        <v>0.68095000000000006</v>
      </c>
    </row>
    <row r="9480" spans="1:12" x14ac:dyDescent="0.3">
      <c r="A9480">
        <v>9479</v>
      </c>
      <c r="B9480">
        <v>0.94784999999999997</v>
      </c>
      <c r="C9480">
        <v>0.24005000000000001</v>
      </c>
      <c r="D9480">
        <v>0.97084999999999999</v>
      </c>
      <c r="E9480">
        <v>0.13764999999999999</v>
      </c>
      <c r="F9480">
        <v>0.98365000000000002</v>
      </c>
      <c r="G9480">
        <v>0.39634999999999998</v>
      </c>
      <c r="H9480">
        <v>0.40584999999999999</v>
      </c>
      <c r="I9480">
        <v>0.10345</v>
      </c>
      <c r="J9480">
        <v>5.9249999999999997E-2</v>
      </c>
      <c r="K9480">
        <v>0.45745000000000002</v>
      </c>
      <c r="L9480">
        <v>0.42875000000000002</v>
      </c>
    </row>
    <row r="9481" spans="1:12" x14ac:dyDescent="0.3">
      <c r="A9481">
        <v>9480</v>
      </c>
      <c r="B9481">
        <v>0.94794999999999996</v>
      </c>
      <c r="C9481">
        <v>0.15825</v>
      </c>
      <c r="D9481">
        <v>0.15665000000000001</v>
      </c>
      <c r="E9481">
        <v>0.69684999999999997</v>
      </c>
      <c r="F9481">
        <v>0.49425000000000002</v>
      </c>
      <c r="G9481">
        <v>0.12675</v>
      </c>
      <c r="H9481">
        <v>0.23794999999999999</v>
      </c>
      <c r="I9481">
        <v>0.29775000000000001</v>
      </c>
      <c r="J9481">
        <v>0.14785000000000001</v>
      </c>
      <c r="K9481">
        <v>0.87295</v>
      </c>
      <c r="L9481">
        <v>0.68754999999999999</v>
      </c>
    </row>
    <row r="9482" spans="1:12" x14ac:dyDescent="0.3">
      <c r="A9482">
        <v>9481</v>
      </c>
      <c r="B9482">
        <v>0.94804999999999995</v>
      </c>
      <c r="C9482">
        <v>0.79535</v>
      </c>
      <c r="D9482">
        <v>0.15334999999999999</v>
      </c>
      <c r="E9482">
        <v>0.22545000000000001</v>
      </c>
      <c r="F9482">
        <v>0.22805</v>
      </c>
      <c r="G9482">
        <v>0.55784999999999996</v>
      </c>
      <c r="H9482">
        <v>0.34534999999999999</v>
      </c>
      <c r="I9482">
        <v>3.4950000000000002E-2</v>
      </c>
      <c r="J9482">
        <v>6.6650000000000001E-2</v>
      </c>
      <c r="K9482">
        <v>0.45395000000000002</v>
      </c>
      <c r="L9482">
        <v>0.53764999999999996</v>
      </c>
    </row>
    <row r="9483" spans="1:12" x14ac:dyDescent="0.3">
      <c r="A9483">
        <v>9482</v>
      </c>
      <c r="B9483">
        <v>0.94815000000000005</v>
      </c>
      <c r="C9483">
        <v>0.41744999999999999</v>
      </c>
      <c r="D9483">
        <v>0.78554999999999997</v>
      </c>
      <c r="E9483">
        <v>0.51485000000000003</v>
      </c>
      <c r="F9483">
        <v>0.49375000000000002</v>
      </c>
      <c r="G9483">
        <v>0.38815</v>
      </c>
      <c r="H9483">
        <v>0.17244999999999999</v>
      </c>
      <c r="I9483">
        <v>1.355E-2</v>
      </c>
      <c r="J9483">
        <v>0.83035000000000003</v>
      </c>
      <c r="K9483">
        <v>0.20235</v>
      </c>
      <c r="L9483">
        <v>0.33774999999999999</v>
      </c>
    </row>
    <row r="9484" spans="1:12" x14ac:dyDescent="0.3">
      <c r="A9484">
        <v>9483</v>
      </c>
      <c r="B9484">
        <v>0.94825000000000004</v>
      </c>
      <c r="C9484">
        <v>0.64134999999999998</v>
      </c>
      <c r="D9484">
        <v>0.40165000000000001</v>
      </c>
      <c r="E9484">
        <v>0.74965000000000004</v>
      </c>
      <c r="F9484">
        <v>0.14885000000000001</v>
      </c>
      <c r="G9484">
        <v>0.77254999999999996</v>
      </c>
      <c r="H9484">
        <v>0.96825000000000006</v>
      </c>
      <c r="I9484">
        <v>0.29185</v>
      </c>
      <c r="J9484">
        <v>0.27894999999999998</v>
      </c>
      <c r="K9484">
        <v>0.11094999999999999</v>
      </c>
      <c r="L9484">
        <v>0.87575000000000003</v>
      </c>
    </row>
    <row r="9485" spans="1:12" x14ac:dyDescent="0.3">
      <c r="A9485">
        <v>9484</v>
      </c>
      <c r="B9485">
        <v>0.94835000000000003</v>
      </c>
      <c r="C9485">
        <v>0.61104999999999998</v>
      </c>
      <c r="D9485">
        <v>0.98085</v>
      </c>
      <c r="E9485">
        <v>0.22184999999999999</v>
      </c>
      <c r="F9485">
        <v>0.69574999999999998</v>
      </c>
      <c r="G9485">
        <v>0.97094999999999998</v>
      </c>
      <c r="H9485">
        <v>0.60065000000000002</v>
      </c>
      <c r="I9485">
        <v>0.66574999999999995</v>
      </c>
      <c r="J9485">
        <v>0.72894999999999999</v>
      </c>
      <c r="K9485">
        <v>0.79735</v>
      </c>
      <c r="L9485">
        <v>0.85335000000000005</v>
      </c>
    </row>
    <row r="9486" spans="1:12" x14ac:dyDescent="0.3">
      <c r="A9486">
        <v>9485</v>
      </c>
      <c r="B9486">
        <v>0.94845000000000002</v>
      </c>
      <c r="C9486">
        <v>0.94264999999999999</v>
      </c>
      <c r="D9486">
        <v>0.35254999999999997</v>
      </c>
      <c r="E9486">
        <v>0.93694999999999995</v>
      </c>
      <c r="F9486">
        <v>0.96245000000000003</v>
      </c>
      <c r="G9486">
        <v>0.40444999999999998</v>
      </c>
      <c r="H9486">
        <v>0.67195000000000005</v>
      </c>
      <c r="I9486">
        <v>0.55664999999999998</v>
      </c>
      <c r="J9486">
        <v>0.17505000000000001</v>
      </c>
      <c r="K9486">
        <v>0.50544999999999995</v>
      </c>
      <c r="L9486">
        <v>0.56305000000000005</v>
      </c>
    </row>
    <row r="9487" spans="1:12" x14ac:dyDescent="0.3">
      <c r="A9487">
        <v>9486</v>
      </c>
      <c r="B9487">
        <v>0.94855</v>
      </c>
      <c r="C9487">
        <v>4.2849999999999999E-2</v>
      </c>
      <c r="D9487">
        <v>0.92735000000000001</v>
      </c>
      <c r="E9487">
        <v>0.97685</v>
      </c>
      <c r="F9487">
        <v>0.82565</v>
      </c>
      <c r="G9487">
        <v>0.43045</v>
      </c>
      <c r="H9487">
        <v>0.73055000000000003</v>
      </c>
      <c r="I9487">
        <v>0.38614999999999999</v>
      </c>
      <c r="J9487">
        <v>3.5E-4</v>
      </c>
      <c r="K9487">
        <v>0.97024999999999995</v>
      </c>
      <c r="L9487">
        <v>0.58065</v>
      </c>
    </row>
    <row r="9488" spans="1:12" x14ac:dyDescent="0.3">
      <c r="A9488">
        <v>9487</v>
      </c>
      <c r="B9488">
        <v>0.94864999999999999</v>
      </c>
      <c r="C9488">
        <v>0.98785000000000001</v>
      </c>
      <c r="D9488">
        <v>0.32815</v>
      </c>
      <c r="E9488">
        <v>0.31274999999999997</v>
      </c>
      <c r="F9488">
        <v>0.38295000000000001</v>
      </c>
      <c r="G9488">
        <v>0.70094999999999996</v>
      </c>
      <c r="H9488">
        <v>0.57855000000000001</v>
      </c>
      <c r="I9488">
        <v>0.96714999999999995</v>
      </c>
      <c r="J9488">
        <v>0.87544999999999995</v>
      </c>
      <c r="K9488">
        <v>0.98255000000000003</v>
      </c>
      <c r="L9488">
        <v>0.15905</v>
      </c>
    </row>
    <row r="9489" spans="1:12" x14ac:dyDescent="0.3">
      <c r="A9489">
        <v>9488</v>
      </c>
      <c r="B9489">
        <v>0.94874999999999998</v>
      </c>
      <c r="C9489">
        <v>0.87375000000000003</v>
      </c>
      <c r="D9489">
        <v>0.23305000000000001</v>
      </c>
      <c r="E9489">
        <v>0.94335000000000002</v>
      </c>
      <c r="F9489">
        <v>0.90115000000000001</v>
      </c>
      <c r="G9489">
        <v>0.51675000000000004</v>
      </c>
      <c r="H9489">
        <v>0.18884999999999999</v>
      </c>
      <c r="I9489">
        <v>0.15825</v>
      </c>
      <c r="J9489">
        <v>0.53654999999999997</v>
      </c>
      <c r="K9489">
        <v>9.9449999999999997E-2</v>
      </c>
      <c r="L9489">
        <v>0.73494999999999999</v>
      </c>
    </row>
    <row r="9490" spans="1:12" x14ac:dyDescent="0.3">
      <c r="A9490">
        <v>9489</v>
      </c>
      <c r="B9490">
        <v>0.94884999999999997</v>
      </c>
      <c r="C9490">
        <v>0.94074999999999998</v>
      </c>
      <c r="D9490">
        <v>0.56125000000000003</v>
      </c>
      <c r="E9490">
        <v>0.80274999999999996</v>
      </c>
      <c r="F9490">
        <v>0.73075000000000001</v>
      </c>
      <c r="G9490">
        <v>0.77954999999999997</v>
      </c>
      <c r="H9490">
        <v>0.98055000000000003</v>
      </c>
      <c r="I9490">
        <v>0.17335</v>
      </c>
      <c r="J9490">
        <v>0.98385</v>
      </c>
      <c r="K9490">
        <v>0.97224999999999995</v>
      </c>
      <c r="L9490">
        <v>0.67954999999999999</v>
      </c>
    </row>
    <row r="9491" spans="1:12" x14ac:dyDescent="0.3">
      <c r="A9491">
        <v>9490</v>
      </c>
      <c r="B9491">
        <v>0.94894999999999996</v>
      </c>
      <c r="C9491">
        <v>0.76405000000000001</v>
      </c>
      <c r="D9491">
        <v>0.45474999999999999</v>
      </c>
      <c r="E9491">
        <v>0.37135000000000001</v>
      </c>
      <c r="F9491">
        <v>0.12235</v>
      </c>
      <c r="G9491">
        <v>0.64344999999999997</v>
      </c>
      <c r="H9491">
        <v>0.64934999999999998</v>
      </c>
      <c r="I9491">
        <v>0.63475000000000004</v>
      </c>
      <c r="J9491">
        <v>0.34805000000000003</v>
      </c>
      <c r="K9491">
        <v>5.3749999999999999E-2</v>
      </c>
      <c r="L9491">
        <v>0.28225</v>
      </c>
    </row>
    <row r="9492" spans="1:12" x14ac:dyDescent="0.3">
      <c r="A9492">
        <v>9491</v>
      </c>
      <c r="B9492">
        <v>0.94904999999999995</v>
      </c>
      <c r="C9492">
        <v>0.88824999999999998</v>
      </c>
      <c r="D9492">
        <v>0.89165000000000005</v>
      </c>
      <c r="E9492">
        <v>0.98934999999999995</v>
      </c>
      <c r="F9492">
        <v>0.51075000000000004</v>
      </c>
      <c r="G9492">
        <v>0.47825000000000001</v>
      </c>
      <c r="H9492">
        <v>0.19405</v>
      </c>
      <c r="I9492">
        <v>2.785E-2</v>
      </c>
      <c r="J9492">
        <v>0.83445000000000003</v>
      </c>
      <c r="K9492">
        <v>0.60914999999999997</v>
      </c>
      <c r="L9492">
        <v>0.43314999999999998</v>
      </c>
    </row>
    <row r="9493" spans="1:12" x14ac:dyDescent="0.3">
      <c r="A9493">
        <v>9492</v>
      </c>
      <c r="B9493">
        <v>0.94915000000000005</v>
      </c>
      <c r="C9493">
        <v>8.1449999999999995E-2</v>
      </c>
      <c r="D9493">
        <v>0.83404999999999996</v>
      </c>
      <c r="E9493">
        <v>0.51554999999999995</v>
      </c>
      <c r="F9493">
        <v>0.92344999999999999</v>
      </c>
      <c r="G9493">
        <v>0.62985000000000002</v>
      </c>
      <c r="H9493">
        <v>0.11395</v>
      </c>
      <c r="I9493">
        <v>0.74124999999999996</v>
      </c>
      <c r="J9493">
        <v>0.12634999999999999</v>
      </c>
      <c r="K9493">
        <v>0.62214999999999998</v>
      </c>
      <c r="L9493">
        <v>0.63205</v>
      </c>
    </row>
    <row r="9494" spans="1:12" x14ac:dyDescent="0.3">
      <c r="A9494">
        <v>9493</v>
      </c>
      <c r="B9494">
        <v>0.94925000000000004</v>
      </c>
      <c r="C9494">
        <v>0.88395000000000001</v>
      </c>
      <c r="D9494">
        <v>0.96704999999999997</v>
      </c>
      <c r="E9494">
        <v>0.47044999999999998</v>
      </c>
      <c r="F9494">
        <v>0.69284999999999997</v>
      </c>
      <c r="G9494">
        <v>5.9249999999999997E-2</v>
      </c>
      <c r="H9494">
        <v>0.87844999999999995</v>
      </c>
      <c r="I9494">
        <v>0.42964999999999998</v>
      </c>
      <c r="J9494">
        <v>0.62805</v>
      </c>
      <c r="K9494">
        <v>9.4950000000000007E-2</v>
      </c>
      <c r="L9494">
        <v>0.43354999999999999</v>
      </c>
    </row>
    <row r="9495" spans="1:12" x14ac:dyDescent="0.3">
      <c r="A9495">
        <v>9494</v>
      </c>
      <c r="B9495">
        <v>0.94935000000000003</v>
      </c>
      <c r="C9495">
        <v>0.98224999999999996</v>
      </c>
      <c r="D9495">
        <v>0.85524999999999995</v>
      </c>
      <c r="E9495">
        <v>0.36235000000000001</v>
      </c>
      <c r="F9495">
        <v>0.50275000000000003</v>
      </c>
      <c r="G9495">
        <v>0.42485000000000001</v>
      </c>
      <c r="H9495">
        <v>0.95125000000000004</v>
      </c>
      <c r="I9495">
        <v>0.11335000000000001</v>
      </c>
      <c r="J9495">
        <v>0.12775</v>
      </c>
      <c r="K9495">
        <v>0.66405000000000003</v>
      </c>
      <c r="L9495">
        <v>0.19164999999999999</v>
      </c>
    </row>
    <row r="9496" spans="1:12" x14ac:dyDescent="0.3">
      <c r="A9496">
        <v>9495</v>
      </c>
      <c r="B9496">
        <v>0.94945000000000002</v>
      </c>
      <c r="C9496">
        <v>0.40715000000000001</v>
      </c>
      <c r="D9496">
        <v>0.97424999999999995</v>
      </c>
      <c r="E9496">
        <v>0.96555000000000002</v>
      </c>
      <c r="F9496">
        <v>0.27355000000000002</v>
      </c>
      <c r="G9496">
        <v>0.72635000000000005</v>
      </c>
      <c r="H9496">
        <v>8.1750000000000003E-2</v>
      </c>
      <c r="I9496">
        <v>0.52885000000000004</v>
      </c>
      <c r="J9496">
        <v>0.13714999999999999</v>
      </c>
      <c r="K9496">
        <v>0.14174999999999999</v>
      </c>
      <c r="L9496">
        <v>0.81525000000000003</v>
      </c>
    </row>
    <row r="9497" spans="1:12" x14ac:dyDescent="0.3">
      <c r="A9497">
        <v>9496</v>
      </c>
      <c r="B9497">
        <v>0.94955000000000001</v>
      </c>
      <c r="C9497">
        <v>0.53625</v>
      </c>
      <c r="D9497">
        <v>5.8650000000000001E-2</v>
      </c>
      <c r="E9497">
        <v>0.16245000000000001</v>
      </c>
      <c r="F9497">
        <v>0.69855</v>
      </c>
      <c r="G9497">
        <v>0.61965000000000003</v>
      </c>
      <c r="H9497">
        <v>0.60785</v>
      </c>
      <c r="I9497">
        <v>4.0050000000000002E-2</v>
      </c>
      <c r="J9497">
        <v>0.95515000000000005</v>
      </c>
      <c r="K9497">
        <v>0.64244999999999997</v>
      </c>
      <c r="L9497">
        <v>0.94484999999999997</v>
      </c>
    </row>
    <row r="9498" spans="1:12" x14ac:dyDescent="0.3">
      <c r="A9498">
        <v>9497</v>
      </c>
      <c r="B9498">
        <v>0.94964999999999999</v>
      </c>
      <c r="C9498">
        <v>0.26324999999999998</v>
      </c>
      <c r="D9498">
        <v>9.2950000000000005E-2</v>
      </c>
      <c r="E9498">
        <v>0.18734999999999999</v>
      </c>
      <c r="F9498">
        <v>4.1549999999999997E-2</v>
      </c>
      <c r="G9498">
        <v>0.81494999999999995</v>
      </c>
      <c r="H9498">
        <v>0.85114999999999996</v>
      </c>
      <c r="I9498">
        <v>0.61875000000000002</v>
      </c>
      <c r="J9498">
        <v>0.59424999999999994</v>
      </c>
      <c r="K9498">
        <v>9.5949999999999994E-2</v>
      </c>
      <c r="L9498">
        <v>7.0449999999999999E-2</v>
      </c>
    </row>
    <row r="9499" spans="1:12" x14ac:dyDescent="0.3">
      <c r="A9499">
        <v>9498</v>
      </c>
      <c r="B9499">
        <v>0.94974999999999998</v>
      </c>
      <c r="C9499">
        <v>0.25295000000000001</v>
      </c>
      <c r="D9499">
        <v>0.91154999999999997</v>
      </c>
      <c r="E9499">
        <v>0.60704999999999998</v>
      </c>
      <c r="F9499">
        <v>0.45765</v>
      </c>
      <c r="G9499">
        <v>0.49195</v>
      </c>
      <c r="H9499">
        <v>0.50205</v>
      </c>
      <c r="I9499">
        <v>0.37635000000000002</v>
      </c>
      <c r="J9499">
        <v>0.75014999999999998</v>
      </c>
      <c r="K9499">
        <v>0.35235</v>
      </c>
      <c r="L9499">
        <v>5.5550000000000002E-2</v>
      </c>
    </row>
    <row r="9500" spans="1:12" x14ac:dyDescent="0.3">
      <c r="A9500">
        <v>9499</v>
      </c>
      <c r="B9500">
        <v>0.94984999999999997</v>
      </c>
      <c r="C9500">
        <v>0.17535000000000001</v>
      </c>
      <c r="D9500">
        <v>0.77554999999999996</v>
      </c>
      <c r="E9500">
        <v>0.82304999999999995</v>
      </c>
      <c r="F9500">
        <v>0.72714999999999996</v>
      </c>
      <c r="G9500">
        <v>0.72455000000000003</v>
      </c>
      <c r="H9500">
        <v>0.88995000000000002</v>
      </c>
      <c r="I9500">
        <v>0.73394999999999999</v>
      </c>
      <c r="J9500">
        <v>0.25255</v>
      </c>
      <c r="K9500">
        <v>0.95835000000000004</v>
      </c>
      <c r="L9500">
        <v>0.91144999999999998</v>
      </c>
    </row>
    <row r="9501" spans="1:12" x14ac:dyDescent="0.3">
      <c r="A9501">
        <v>9500</v>
      </c>
      <c r="B9501">
        <v>0.94994999999999996</v>
      </c>
      <c r="C9501">
        <v>0.34365000000000001</v>
      </c>
      <c r="D9501">
        <v>0.30275000000000002</v>
      </c>
      <c r="E9501">
        <v>0.68994999999999995</v>
      </c>
      <c r="F9501">
        <v>0.94645000000000001</v>
      </c>
      <c r="G9501">
        <v>0.22155</v>
      </c>
      <c r="H9501">
        <v>0.70914999999999995</v>
      </c>
      <c r="I9501">
        <v>0.11765</v>
      </c>
      <c r="J9501">
        <v>0.59935000000000005</v>
      </c>
      <c r="K9501">
        <v>0.15265000000000001</v>
      </c>
      <c r="L9501">
        <v>0.42165000000000002</v>
      </c>
    </row>
    <row r="9502" spans="1:12" x14ac:dyDescent="0.3">
      <c r="A9502">
        <v>9501</v>
      </c>
      <c r="B9502">
        <v>0.95004999999999995</v>
      </c>
      <c r="C9502">
        <v>0.90595000000000003</v>
      </c>
      <c r="D9502">
        <v>0.70235000000000003</v>
      </c>
      <c r="E9502">
        <v>0.11945</v>
      </c>
      <c r="F9502">
        <v>0.71135000000000004</v>
      </c>
      <c r="G9502">
        <v>0.27984999999999999</v>
      </c>
      <c r="H9502">
        <v>0.19675000000000001</v>
      </c>
      <c r="I9502">
        <v>0.55794999999999995</v>
      </c>
      <c r="J9502">
        <v>0.22655</v>
      </c>
      <c r="K9502">
        <v>0.59304999999999997</v>
      </c>
      <c r="L9502">
        <v>5.4949999999999999E-2</v>
      </c>
    </row>
    <row r="9503" spans="1:12" x14ac:dyDescent="0.3">
      <c r="A9503">
        <v>9502</v>
      </c>
      <c r="B9503">
        <v>0.95015000000000005</v>
      </c>
      <c r="C9503">
        <v>0.25824999999999998</v>
      </c>
      <c r="D9503">
        <v>0.86224999999999996</v>
      </c>
      <c r="E9503">
        <v>0.77705000000000002</v>
      </c>
      <c r="F9503">
        <v>0.40165000000000001</v>
      </c>
      <c r="G9503">
        <v>0.66725000000000001</v>
      </c>
      <c r="H9503">
        <v>0.67964999999999998</v>
      </c>
      <c r="I9503">
        <v>0.30595</v>
      </c>
      <c r="J9503">
        <v>0.23474999999999999</v>
      </c>
      <c r="K9503">
        <v>0.20524999999999999</v>
      </c>
      <c r="L9503">
        <v>0.17785000000000001</v>
      </c>
    </row>
    <row r="9504" spans="1:12" x14ac:dyDescent="0.3">
      <c r="A9504">
        <v>9503</v>
      </c>
      <c r="B9504">
        <v>0.95025000000000004</v>
      </c>
      <c r="C9504">
        <v>0.97294999999999998</v>
      </c>
      <c r="D9504">
        <v>0.52134999999999998</v>
      </c>
      <c r="E9504">
        <v>0.71765000000000001</v>
      </c>
      <c r="F9504">
        <v>0.58904999999999996</v>
      </c>
      <c r="G9504">
        <v>0.71704999999999997</v>
      </c>
      <c r="H9504">
        <v>0.36004999999999998</v>
      </c>
      <c r="I9504">
        <v>4.725E-2</v>
      </c>
      <c r="J9504">
        <v>0.97865000000000002</v>
      </c>
      <c r="K9504">
        <v>0.83104999999999996</v>
      </c>
      <c r="L9504">
        <v>3.7350000000000001E-2</v>
      </c>
    </row>
    <row r="9505" spans="1:12" x14ac:dyDescent="0.3">
      <c r="A9505">
        <v>9504</v>
      </c>
      <c r="B9505">
        <v>0.95035000000000003</v>
      </c>
      <c r="C9505">
        <v>0.30964999999999998</v>
      </c>
      <c r="D9505">
        <v>0.34325</v>
      </c>
      <c r="E9505">
        <v>0.87085000000000001</v>
      </c>
      <c r="F9505">
        <v>0.15465000000000001</v>
      </c>
      <c r="G9505">
        <v>0.55825000000000002</v>
      </c>
      <c r="H9505">
        <v>0.34425</v>
      </c>
      <c r="I9505">
        <v>0.78864999999999996</v>
      </c>
      <c r="J9505">
        <v>0.78464999999999996</v>
      </c>
      <c r="K9505">
        <v>0.74744999999999995</v>
      </c>
      <c r="L9505">
        <v>0.18884999999999999</v>
      </c>
    </row>
    <row r="9506" spans="1:12" x14ac:dyDescent="0.3">
      <c r="A9506">
        <v>9505</v>
      </c>
      <c r="B9506">
        <v>0.95045000000000002</v>
      </c>
      <c r="C9506">
        <v>0.80515000000000003</v>
      </c>
      <c r="D9506">
        <v>9.3850000000000003E-2</v>
      </c>
      <c r="E9506">
        <v>0.69515000000000005</v>
      </c>
      <c r="F9506">
        <v>0.17185</v>
      </c>
      <c r="G9506">
        <v>0.17015</v>
      </c>
      <c r="H9506">
        <v>0.66034999999999999</v>
      </c>
      <c r="I9506">
        <v>0.71655000000000002</v>
      </c>
      <c r="J9506">
        <v>0.86265000000000003</v>
      </c>
      <c r="K9506">
        <v>0.29165000000000002</v>
      </c>
      <c r="L9506">
        <v>0.16114999999999999</v>
      </c>
    </row>
    <row r="9507" spans="1:12" x14ac:dyDescent="0.3">
      <c r="A9507">
        <v>9506</v>
      </c>
      <c r="B9507">
        <v>0.95055000000000001</v>
      </c>
      <c r="C9507">
        <v>0.25814999999999999</v>
      </c>
      <c r="D9507">
        <v>6.3750000000000001E-2</v>
      </c>
      <c r="E9507">
        <v>0.43385000000000001</v>
      </c>
      <c r="F9507">
        <v>0.63055000000000005</v>
      </c>
      <c r="G9507">
        <v>0.12684999999999999</v>
      </c>
      <c r="H9507">
        <v>3.9149999999999997E-2</v>
      </c>
      <c r="I9507">
        <v>0.50605</v>
      </c>
      <c r="J9507">
        <v>0.34155000000000002</v>
      </c>
      <c r="K9507">
        <v>0.50905</v>
      </c>
      <c r="L9507">
        <v>0.31574999999999998</v>
      </c>
    </row>
    <row r="9508" spans="1:12" x14ac:dyDescent="0.3">
      <c r="A9508">
        <v>9507</v>
      </c>
      <c r="B9508">
        <v>0.95065</v>
      </c>
      <c r="C9508">
        <v>0.25935000000000002</v>
      </c>
      <c r="D9508">
        <v>0.74234999999999995</v>
      </c>
      <c r="E9508">
        <v>0.24904999999999999</v>
      </c>
      <c r="F9508">
        <v>0.65305000000000002</v>
      </c>
      <c r="G9508">
        <v>0.77454999999999996</v>
      </c>
      <c r="H9508">
        <v>0.77564999999999995</v>
      </c>
      <c r="I9508">
        <v>0.75024999999999997</v>
      </c>
      <c r="J9508">
        <v>2.1049999999999999E-2</v>
      </c>
      <c r="K9508">
        <v>6.3250000000000001E-2</v>
      </c>
      <c r="L9508">
        <v>4.6149999999999997E-2</v>
      </c>
    </row>
    <row r="9509" spans="1:12" x14ac:dyDescent="0.3">
      <c r="A9509">
        <v>9508</v>
      </c>
      <c r="B9509">
        <v>0.95074999999999998</v>
      </c>
      <c r="C9509">
        <v>0.47675000000000001</v>
      </c>
      <c r="D9509">
        <v>0.91595000000000004</v>
      </c>
      <c r="E9509">
        <v>0.33334999999999998</v>
      </c>
      <c r="F9509">
        <v>0.38965</v>
      </c>
      <c r="G9509">
        <v>0.88044999999999995</v>
      </c>
      <c r="H9509">
        <v>0.13214999999999999</v>
      </c>
      <c r="I9509">
        <v>0.78064999999999996</v>
      </c>
      <c r="J9509">
        <v>0.26255000000000001</v>
      </c>
      <c r="K9509">
        <v>0.64005000000000001</v>
      </c>
      <c r="L9509">
        <v>0.60304999999999997</v>
      </c>
    </row>
    <row r="9510" spans="1:12" x14ac:dyDescent="0.3">
      <c r="A9510">
        <v>9509</v>
      </c>
      <c r="B9510">
        <v>0.95084999999999997</v>
      </c>
      <c r="C9510">
        <v>0.89124999999999999</v>
      </c>
      <c r="D9510">
        <v>0.73324999999999996</v>
      </c>
      <c r="E9510">
        <v>0.50595000000000001</v>
      </c>
      <c r="F9510">
        <v>0.15984999999999999</v>
      </c>
      <c r="G9510">
        <v>0.17405000000000001</v>
      </c>
      <c r="H9510">
        <v>0.34594999999999998</v>
      </c>
      <c r="I9510">
        <v>0.85145000000000004</v>
      </c>
      <c r="J9510">
        <v>0.26365</v>
      </c>
      <c r="K9510">
        <v>0.47725000000000001</v>
      </c>
      <c r="L9510">
        <v>0.80805000000000005</v>
      </c>
    </row>
    <row r="9511" spans="1:12" x14ac:dyDescent="0.3">
      <c r="A9511">
        <v>9510</v>
      </c>
      <c r="B9511">
        <v>0.95094999999999996</v>
      </c>
      <c r="C9511">
        <v>0.63454999999999995</v>
      </c>
      <c r="D9511">
        <v>0.58255000000000001</v>
      </c>
      <c r="E9511">
        <v>0.71884999999999999</v>
      </c>
      <c r="F9511">
        <v>0.10395</v>
      </c>
      <c r="G9511">
        <v>0.31595000000000001</v>
      </c>
      <c r="H9511">
        <v>0.76724999999999999</v>
      </c>
      <c r="I9511">
        <v>0.52764999999999995</v>
      </c>
      <c r="J9511">
        <v>0.62985000000000002</v>
      </c>
      <c r="K9511">
        <v>0.29794999999999999</v>
      </c>
      <c r="L9511">
        <v>8.0049999999999996E-2</v>
      </c>
    </row>
    <row r="9512" spans="1:12" x14ac:dyDescent="0.3">
      <c r="A9512">
        <v>9511</v>
      </c>
      <c r="B9512">
        <v>0.95104999999999995</v>
      </c>
      <c r="C9512">
        <v>0.44964999999999999</v>
      </c>
      <c r="D9512">
        <v>0.19775000000000001</v>
      </c>
      <c r="E9512">
        <v>0.81264999999999998</v>
      </c>
      <c r="F9512">
        <v>0.14924999999999999</v>
      </c>
      <c r="G9512">
        <v>0.52215</v>
      </c>
      <c r="H9512">
        <v>0.92495000000000005</v>
      </c>
      <c r="I9512">
        <v>0.98745000000000005</v>
      </c>
      <c r="J9512">
        <v>0.11205</v>
      </c>
      <c r="K9512">
        <v>0.65885000000000005</v>
      </c>
      <c r="L9512">
        <v>0.17605000000000001</v>
      </c>
    </row>
    <row r="9513" spans="1:12" x14ac:dyDescent="0.3">
      <c r="A9513">
        <v>9512</v>
      </c>
      <c r="B9513">
        <v>0.95115000000000005</v>
      </c>
      <c r="C9513">
        <v>0.24654999999999999</v>
      </c>
      <c r="D9513">
        <v>0.15834999999999999</v>
      </c>
      <c r="E9513">
        <v>0.70094999999999996</v>
      </c>
      <c r="F9513">
        <v>0.52554999999999996</v>
      </c>
      <c r="G9513">
        <v>0.15675</v>
      </c>
      <c r="H9513">
        <v>0.63434999999999997</v>
      </c>
      <c r="I9513">
        <v>0.95415000000000005</v>
      </c>
      <c r="J9513">
        <v>0.29435</v>
      </c>
      <c r="K9513">
        <v>0.87324999999999997</v>
      </c>
      <c r="L9513">
        <v>0.39255000000000001</v>
      </c>
    </row>
    <row r="9514" spans="1:12" x14ac:dyDescent="0.3">
      <c r="A9514">
        <v>9513</v>
      </c>
      <c r="B9514">
        <v>0.95125000000000004</v>
      </c>
      <c r="C9514">
        <v>0.80354999999999999</v>
      </c>
      <c r="D9514">
        <v>0.97824999999999995</v>
      </c>
      <c r="E9514">
        <v>0.63405</v>
      </c>
      <c r="F9514">
        <v>0.45355000000000001</v>
      </c>
      <c r="G9514">
        <v>0.95555000000000001</v>
      </c>
      <c r="H9514">
        <v>0.23724999999999999</v>
      </c>
      <c r="I9514">
        <v>0.73375000000000001</v>
      </c>
      <c r="J9514">
        <v>0.11835</v>
      </c>
      <c r="K9514">
        <v>0.62624999999999997</v>
      </c>
      <c r="L9514">
        <v>0.71675</v>
      </c>
    </row>
    <row r="9515" spans="1:12" x14ac:dyDescent="0.3">
      <c r="A9515">
        <v>9514</v>
      </c>
      <c r="B9515">
        <v>0.95135000000000003</v>
      </c>
      <c r="C9515">
        <v>0.30825000000000002</v>
      </c>
      <c r="D9515">
        <v>0.76385000000000003</v>
      </c>
      <c r="E9515">
        <v>0.39005000000000001</v>
      </c>
      <c r="F9515">
        <v>0.20094999999999999</v>
      </c>
      <c r="G9515">
        <v>0.46815000000000001</v>
      </c>
      <c r="H9515">
        <v>0.93045</v>
      </c>
      <c r="I9515">
        <v>0.48585</v>
      </c>
      <c r="J9515">
        <v>0.39095000000000002</v>
      </c>
      <c r="K9515">
        <v>0.24304999999999999</v>
      </c>
      <c r="L9515">
        <v>0.62624999999999997</v>
      </c>
    </row>
    <row r="9516" spans="1:12" x14ac:dyDescent="0.3">
      <c r="A9516">
        <v>9515</v>
      </c>
      <c r="B9516">
        <v>0.95145000000000002</v>
      </c>
      <c r="C9516">
        <v>0.43345</v>
      </c>
      <c r="D9516">
        <v>0.60104999999999997</v>
      </c>
      <c r="E9516">
        <v>0.81335000000000002</v>
      </c>
      <c r="F9516">
        <v>0.18375</v>
      </c>
      <c r="G9516">
        <v>0.82774999999999999</v>
      </c>
      <c r="H9516">
        <v>0.80395000000000005</v>
      </c>
      <c r="I9516">
        <v>8.9450000000000002E-2</v>
      </c>
      <c r="J9516">
        <v>0.24585000000000001</v>
      </c>
      <c r="K9516">
        <v>0.75524999999999998</v>
      </c>
      <c r="L9516">
        <v>0.82635000000000003</v>
      </c>
    </row>
    <row r="9517" spans="1:12" x14ac:dyDescent="0.3">
      <c r="A9517">
        <v>9516</v>
      </c>
      <c r="B9517">
        <v>0.95155000000000001</v>
      </c>
      <c r="C9517">
        <v>4.4850000000000001E-2</v>
      </c>
      <c r="D9517">
        <v>0.86485000000000001</v>
      </c>
      <c r="E9517">
        <v>0.67254999999999998</v>
      </c>
      <c r="F9517">
        <v>0.31935000000000002</v>
      </c>
      <c r="G9517">
        <v>0.83684999999999998</v>
      </c>
      <c r="H9517">
        <v>0.40775</v>
      </c>
      <c r="I9517">
        <v>0.61155000000000004</v>
      </c>
      <c r="J9517">
        <v>0.28044999999999998</v>
      </c>
      <c r="K9517">
        <v>8.8050000000000003E-2</v>
      </c>
      <c r="L9517">
        <v>8.5949999999999999E-2</v>
      </c>
    </row>
    <row r="9518" spans="1:12" x14ac:dyDescent="0.3">
      <c r="A9518">
        <v>9517</v>
      </c>
      <c r="B9518">
        <v>0.95165</v>
      </c>
      <c r="C9518">
        <v>0.37114999999999998</v>
      </c>
      <c r="D9518">
        <v>0.45245000000000002</v>
      </c>
      <c r="E9518">
        <v>0.78495000000000004</v>
      </c>
      <c r="F9518">
        <v>0.69494999999999996</v>
      </c>
      <c r="G9518">
        <v>0.13835</v>
      </c>
      <c r="H9518">
        <v>0.63014999999999999</v>
      </c>
      <c r="I9518">
        <v>0.73665000000000003</v>
      </c>
      <c r="J9518">
        <v>0.86495</v>
      </c>
      <c r="K9518">
        <v>0.96694999999999998</v>
      </c>
      <c r="L9518">
        <v>0.50144999999999995</v>
      </c>
    </row>
    <row r="9519" spans="1:12" x14ac:dyDescent="0.3">
      <c r="A9519">
        <v>9518</v>
      </c>
      <c r="B9519">
        <v>0.95174999999999998</v>
      </c>
      <c r="C9519">
        <v>0.76785000000000003</v>
      </c>
      <c r="D9519">
        <v>0.21525</v>
      </c>
      <c r="E9519">
        <v>0.99975000000000003</v>
      </c>
      <c r="F9519">
        <v>0.80974999999999997</v>
      </c>
      <c r="G9519">
        <v>0.12385</v>
      </c>
      <c r="H9519">
        <v>0.67695000000000005</v>
      </c>
      <c r="I9519">
        <v>0.37085000000000001</v>
      </c>
      <c r="J9519">
        <v>0.45905000000000001</v>
      </c>
      <c r="K9519">
        <v>0.67574999999999996</v>
      </c>
      <c r="L9519">
        <v>0.59755000000000003</v>
      </c>
    </row>
    <row r="9520" spans="1:12" x14ac:dyDescent="0.3">
      <c r="A9520">
        <v>9519</v>
      </c>
      <c r="B9520">
        <v>0.95184999999999997</v>
      </c>
      <c r="C9520">
        <v>0.93535000000000001</v>
      </c>
      <c r="D9520">
        <v>0.71814999999999996</v>
      </c>
      <c r="E9520">
        <v>0.35004999999999997</v>
      </c>
      <c r="F9520">
        <v>0.31985000000000002</v>
      </c>
      <c r="G9520">
        <v>0.18354999999999999</v>
      </c>
      <c r="H9520">
        <v>0.55464999999999998</v>
      </c>
      <c r="I9520">
        <v>0.55154999999999998</v>
      </c>
      <c r="J9520">
        <v>0.99934999999999996</v>
      </c>
      <c r="K9520">
        <v>0.19514999999999999</v>
      </c>
      <c r="L9520">
        <v>0.66464999999999996</v>
      </c>
    </row>
    <row r="9521" spans="1:12" x14ac:dyDescent="0.3">
      <c r="A9521">
        <v>9520</v>
      </c>
      <c r="B9521">
        <v>0.95194999999999996</v>
      </c>
      <c r="C9521">
        <v>7.9549999999999996E-2</v>
      </c>
      <c r="D9521">
        <v>0.37085000000000001</v>
      </c>
      <c r="E9521">
        <v>0.70435000000000003</v>
      </c>
      <c r="F9521">
        <v>0.26984999999999998</v>
      </c>
      <c r="G9521">
        <v>0.69725000000000004</v>
      </c>
      <c r="H9521">
        <v>0.84775</v>
      </c>
      <c r="I9521">
        <v>0.36475000000000002</v>
      </c>
      <c r="J9521">
        <v>0.76385000000000003</v>
      </c>
      <c r="K9521">
        <v>0.57345000000000002</v>
      </c>
      <c r="L9521">
        <v>0.50124999999999997</v>
      </c>
    </row>
    <row r="9522" spans="1:12" x14ac:dyDescent="0.3">
      <c r="A9522">
        <v>9521</v>
      </c>
      <c r="B9522">
        <v>0.95204999999999995</v>
      </c>
      <c r="C9522">
        <v>0.99355000000000004</v>
      </c>
      <c r="D9522">
        <v>0.51065000000000005</v>
      </c>
      <c r="E9522">
        <v>0.12934999999999999</v>
      </c>
      <c r="F9522">
        <v>0.64175000000000004</v>
      </c>
      <c r="G9522">
        <v>0.20005000000000001</v>
      </c>
      <c r="H9522">
        <v>6.5750000000000003E-2</v>
      </c>
      <c r="I9522">
        <v>0.21174999999999999</v>
      </c>
      <c r="J9522">
        <v>0.52115</v>
      </c>
      <c r="K9522">
        <v>0.42135</v>
      </c>
      <c r="L9522">
        <v>0.61145000000000005</v>
      </c>
    </row>
    <row r="9523" spans="1:12" x14ac:dyDescent="0.3">
      <c r="A9523">
        <v>9522</v>
      </c>
      <c r="B9523">
        <v>0.95215000000000005</v>
      </c>
      <c r="C9523">
        <v>0.93264999999999998</v>
      </c>
      <c r="D9523">
        <v>0.66644999999999999</v>
      </c>
      <c r="E9523">
        <v>1.915E-2</v>
      </c>
      <c r="F9523">
        <v>0.36375000000000002</v>
      </c>
      <c r="G9523">
        <v>0.97324999999999995</v>
      </c>
      <c r="H9523">
        <v>0.39945000000000003</v>
      </c>
      <c r="I9523">
        <v>0.95194999999999996</v>
      </c>
      <c r="J9523">
        <v>0.25045000000000001</v>
      </c>
      <c r="K9523">
        <v>0.60555000000000003</v>
      </c>
      <c r="L9523">
        <v>0.60055000000000003</v>
      </c>
    </row>
    <row r="9524" spans="1:12" x14ac:dyDescent="0.3">
      <c r="A9524">
        <v>9523</v>
      </c>
      <c r="B9524">
        <v>0.95225000000000004</v>
      </c>
      <c r="C9524">
        <v>0.32155</v>
      </c>
      <c r="D9524">
        <v>0.90334999999999999</v>
      </c>
      <c r="E9524">
        <v>0.22994999999999999</v>
      </c>
      <c r="F9524">
        <v>0.51985000000000003</v>
      </c>
      <c r="G9524">
        <v>0.83884999999999998</v>
      </c>
      <c r="H9524">
        <v>0.66664999999999996</v>
      </c>
      <c r="I9524">
        <v>0.58914999999999995</v>
      </c>
      <c r="J9524">
        <v>0.30095</v>
      </c>
      <c r="K9524">
        <v>0.37175000000000002</v>
      </c>
      <c r="L9524">
        <v>0.86114999999999997</v>
      </c>
    </row>
    <row r="9525" spans="1:12" x14ac:dyDescent="0.3">
      <c r="A9525">
        <v>9524</v>
      </c>
      <c r="B9525">
        <v>0.95235000000000003</v>
      </c>
      <c r="C9525">
        <v>0.40415000000000001</v>
      </c>
      <c r="D9525">
        <v>0.56845000000000001</v>
      </c>
      <c r="E9525">
        <v>0.87404999999999999</v>
      </c>
      <c r="F9525">
        <v>0.68925000000000003</v>
      </c>
      <c r="G9525">
        <v>7.9649999999999999E-2</v>
      </c>
      <c r="H9525">
        <v>0.81655</v>
      </c>
      <c r="I9525">
        <v>0.86585000000000001</v>
      </c>
      <c r="J9525">
        <v>0.24274999999999999</v>
      </c>
      <c r="K9525">
        <v>0.88865000000000005</v>
      </c>
      <c r="L9525">
        <v>2.2349999999999998E-2</v>
      </c>
    </row>
    <row r="9526" spans="1:12" x14ac:dyDescent="0.3">
      <c r="A9526">
        <v>9525</v>
      </c>
      <c r="B9526">
        <v>0.95245000000000002</v>
      </c>
      <c r="C9526">
        <v>0.47944999999999999</v>
      </c>
      <c r="D9526">
        <v>1.9650000000000001E-2</v>
      </c>
      <c r="E9526">
        <v>0.27994999999999998</v>
      </c>
      <c r="F9526">
        <v>0.12914999999999999</v>
      </c>
      <c r="G9526">
        <v>0.13755000000000001</v>
      </c>
      <c r="H9526">
        <v>0.31705</v>
      </c>
      <c r="I9526">
        <v>0.91625000000000001</v>
      </c>
      <c r="J9526">
        <v>0.43285000000000001</v>
      </c>
      <c r="K9526">
        <v>0.18465000000000001</v>
      </c>
      <c r="L9526">
        <v>0.23905000000000001</v>
      </c>
    </row>
    <row r="9527" spans="1:12" x14ac:dyDescent="0.3">
      <c r="A9527">
        <v>9526</v>
      </c>
      <c r="B9527">
        <v>0.95255000000000001</v>
      </c>
      <c r="C9527">
        <v>0.10804999999999999</v>
      </c>
      <c r="D9527">
        <v>0.49885000000000002</v>
      </c>
      <c r="E9527">
        <v>0.42664999999999997</v>
      </c>
      <c r="F9527">
        <v>0.24815000000000001</v>
      </c>
      <c r="G9527">
        <v>2.5749999999999999E-2</v>
      </c>
      <c r="H9527">
        <v>0.20275000000000001</v>
      </c>
      <c r="I9527">
        <v>0.70825000000000005</v>
      </c>
      <c r="J9527">
        <v>0.95035000000000003</v>
      </c>
      <c r="K9527">
        <v>2.8649999999999998E-2</v>
      </c>
      <c r="L9527">
        <v>0.55784999999999996</v>
      </c>
    </row>
    <row r="9528" spans="1:12" x14ac:dyDescent="0.3">
      <c r="A9528">
        <v>9527</v>
      </c>
      <c r="B9528">
        <v>0.95265</v>
      </c>
      <c r="C9528">
        <v>0.79935</v>
      </c>
      <c r="D9528">
        <v>0.28294999999999998</v>
      </c>
      <c r="E9528">
        <v>0.28455000000000003</v>
      </c>
      <c r="F9528">
        <v>0.94305000000000005</v>
      </c>
      <c r="G9528">
        <v>0.13305</v>
      </c>
      <c r="H9528">
        <v>0.83574999999999999</v>
      </c>
      <c r="I9528">
        <v>0.22745000000000001</v>
      </c>
      <c r="J9528">
        <v>7.1500000000000001E-3</v>
      </c>
      <c r="K9528">
        <v>0.73394999999999999</v>
      </c>
      <c r="L9528">
        <v>0.33794999999999997</v>
      </c>
    </row>
    <row r="9529" spans="1:12" x14ac:dyDescent="0.3">
      <c r="A9529">
        <v>9528</v>
      </c>
      <c r="B9529">
        <v>0.95274999999999999</v>
      </c>
      <c r="C9529">
        <v>0.81564999999999999</v>
      </c>
      <c r="D9529">
        <v>0.83094999999999997</v>
      </c>
      <c r="E9529">
        <v>0.22214999999999999</v>
      </c>
      <c r="F9529">
        <v>0.88295000000000001</v>
      </c>
      <c r="G9529">
        <v>0.57225000000000004</v>
      </c>
      <c r="H9529">
        <v>0.18235000000000001</v>
      </c>
      <c r="I9529">
        <v>0.95435000000000003</v>
      </c>
      <c r="J9529">
        <v>0.94264999999999999</v>
      </c>
      <c r="K9529">
        <v>0.58115000000000006</v>
      </c>
      <c r="L9529">
        <v>0.81005000000000005</v>
      </c>
    </row>
    <row r="9530" spans="1:12" x14ac:dyDescent="0.3">
      <c r="A9530">
        <v>9529</v>
      </c>
      <c r="B9530">
        <v>0.95284999999999997</v>
      </c>
      <c r="C9530">
        <v>0.67125000000000001</v>
      </c>
      <c r="D9530">
        <v>9.4750000000000001E-2</v>
      </c>
      <c r="E9530">
        <v>0.13905000000000001</v>
      </c>
      <c r="F9530">
        <v>0.70865</v>
      </c>
      <c r="G9530">
        <v>0.90364999999999995</v>
      </c>
      <c r="H9530">
        <v>5.1249999999999997E-2</v>
      </c>
      <c r="I9530">
        <v>0.17075000000000001</v>
      </c>
      <c r="J9530">
        <v>0.20555000000000001</v>
      </c>
      <c r="K9530">
        <v>0.37685000000000002</v>
      </c>
      <c r="L9530">
        <v>0.16694999999999999</v>
      </c>
    </row>
    <row r="9531" spans="1:12" x14ac:dyDescent="0.3">
      <c r="A9531">
        <v>9530</v>
      </c>
      <c r="B9531">
        <v>0.95294999999999996</v>
      </c>
      <c r="C9531">
        <v>0.26895000000000002</v>
      </c>
      <c r="D9531">
        <v>0.42235</v>
      </c>
      <c r="E9531">
        <v>0.78415000000000001</v>
      </c>
      <c r="F9531">
        <v>0.75124999999999997</v>
      </c>
      <c r="G9531">
        <v>0.41034999999999999</v>
      </c>
      <c r="H9531">
        <v>0.60094999999999998</v>
      </c>
      <c r="I9531">
        <v>0.82264999999999999</v>
      </c>
      <c r="J9531">
        <v>0.41315000000000002</v>
      </c>
      <c r="K9531">
        <v>0.47294999999999998</v>
      </c>
      <c r="L9531">
        <v>0.90644999999999998</v>
      </c>
    </row>
    <row r="9532" spans="1:12" x14ac:dyDescent="0.3">
      <c r="A9532">
        <v>9531</v>
      </c>
      <c r="B9532">
        <v>0.95304999999999995</v>
      </c>
      <c r="C9532">
        <v>0.52615000000000001</v>
      </c>
      <c r="D9532">
        <v>0.17774999999999999</v>
      </c>
      <c r="E9532">
        <v>6.0249999999999998E-2</v>
      </c>
      <c r="F9532">
        <v>0.58665</v>
      </c>
      <c r="G9532">
        <v>0.52095000000000002</v>
      </c>
      <c r="H9532">
        <v>0.13345000000000001</v>
      </c>
      <c r="I9532">
        <v>0.13355</v>
      </c>
      <c r="J9532">
        <v>0.76685000000000003</v>
      </c>
      <c r="K9532">
        <v>0.34784999999999999</v>
      </c>
      <c r="L9532">
        <v>0.37095</v>
      </c>
    </row>
    <row r="9533" spans="1:12" x14ac:dyDescent="0.3">
      <c r="A9533">
        <v>9532</v>
      </c>
      <c r="B9533">
        <v>0.95315000000000005</v>
      </c>
      <c r="C9533">
        <v>0.98804999999999998</v>
      </c>
      <c r="D9533">
        <v>0.56054999999999999</v>
      </c>
      <c r="E9533">
        <v>4.6249999999999999E-2</v>
      </c>
      <c r="F9533">
        <v>0.74904999999999999</v>
      </c>
      <c r="G9533">
        <v>0.36704999999999999</v>
      </c>
      <c r="H9533">
        <v>0.31814999999999999</v>
      </c>
      <c r="I9533">
        <v>0.16195000000000001</v>
      </c>
      <c r="J9533">
        <v>0.44285000000000002</v>
      </c>
      <c r="K9533">
        <v>0.81935000000000002</v>
      </c>
      <c r="L9533">
        <v>0.36645</v>
      </c>
    </row>
    <row r="9534" spans="1:12" x14ac:dyDescent="0.3">
      <c r="A9534">
        <v>9533</v>
      </c>
      <c r="B9534">
        <v>0.95325000000000004</v>
      </c>
      <c r="C9534">
        <v>0.10125000000000001</v>
      </c>
      <c r="D9534">
        <v>0.90285000000000004</v>
      </c>
      <c r="E9534">
        <v>0.84794999999999998</v>
      </c>
      <c r="F9534">
        <v>0.44135000000000002</v>
      </c>
      <c r="G9534">
        <v>0.29915000000000003</v>
      </c>
      <c r="H9534">
        <v>0.15834999999999999</v>
      </c>
      <c r="I9534">
        <v>0.86185</v>
      </c>
      <c r="J9534">
        <v>0.90915000000000001</v>
      </c>
      <c r="K9534">
        <v>0.52944999999999998</v>
      </c>
      <c r="L9534">
        <v>0.14524999999999999</v>
      </c>
    </row>
    <row r="9535" spans="1:12" x14ac:dyDescent="0.3">
      <c r="A9535">
        <v>9534</v>
      </c>
      <c r="B9535">
        <v>0.95335000000000003</v>
      </c>
      <c r="C9535">
        <v>0.36485000000000001</v>
      </c>
      <c r="D9535">
        <v>0.64154999999999995</v>
      </c>
      <c r="E9535">
        <v>0.26955000000000001</v>
      </c>
      <c r="F9535">
        <v>0.47355000000000003</v>
      </c>
      <c r="G9535">
        <v>5.2449999999999997E-2</v>
      </c>
      <c r="H9535">
        <v>0.75224999999999997</v>
      </c>
      <c r="I9535">
        <v>0.35504999999999998</v>
      </c>
      <c r="J9535">
        <v>0.95094999999999996</v>
      </c>
      <c r="K9535">
        <v>0.35575000000000001</v>
      </c>
      <c r="L9535">
        <v>0.85455000000000003</v>
      </c>
    </row>
    <row r="9536" spans="1:12" x14ac:dyDescent="0.3">
      <c r="A9536">
        <v>9535</v>
      </c>
      <c r="B9536">
        <v>0.95345000000000002</v>
      </c>
      <c r="C9536">
        <v>0.88254999999999995</v>
      </c>
      <c r="D9536">
        <v>0.49525000000000002</v>
      </c>
      <c r="E9536">
        <v>0.90705000000000002</v>
      </c>
      <c r="F9536">
        <v>0.53485000000000005</v>
      </c>
      <c r="G9536">
        <v>0.61924999999999997</v>
      </c>
      <c r="H9536">
        <v>0.64324999999999999</v>
      </c>
      <c r="I9536">
        <v>5.2249999999999998E-2</v>
      </c>
      <c r="J9536">
        <v>0.54205000000000003</v>
      </c>
      <c r="K9536">
        <v>0.84465000000000001</v>
      </c>
      <c r="L9536">
        <v>0.15135000000000001</v>
      </c>
    </row>
    <row r="9537" spans="1:12" x14ac:dyDescent="0.3">
      <c r="A9537">
        <v>9536</v>
      </c>
      <c r="B9537">
        <v>0.95355000000000001</v>
      </c>
      <c r="C9537">
        <v>0.55564999999999998</v>
      </c>
      <c r="D9537">
        <v>3.9949999999999999E-2</v>
      </c>
      <c r="E9537">
        <v>0.16025</v>
      </c>
      <c r="F9537">
        <v>5.305E-2</v>
      </c>
      <c r="G9537">
        <v>0.55545</v>
      </c>
      <c r="H9537">
        <v>0.71304999999999996</v>
      </c>
      <c r="I9537">
        <v>0.53354999999999997</v>
      </c>
      <c r="J9537">
        <v>0.83755000000000002</v>
      </c>
      <c r="K9537">
        <v>0.77554999999999996</v>
      </c>
      <c r="L9537">
        <v>0.66385000000000005</v>
      </c>
    </row>
    <row r="9538" spans="1:12" x14ac:dyDescent="0.3">
      <c r="A9538">
        <v>9537</v>
      </c>
      <c r="B9538">
        <v>0.95365</v>
      </c>
      <c r="C9538">
        <v>0.46675</v>
      </c>
      <c r="D9538">
        <v>0.54674999999999996</v>
      </c>
      <c r="E9538">
        <v>0.95914999999999995</v>
      </c>
      <c r="F9538">
        <v>0.99495</v>
      </c>
      <c r="G9538">
        <v>0.40294999999999997</v>
      </c>
      <c r="H9538">
        <v>0.60794999999999999</v>
      </c>
      <c r="I9538">
        <v>0.38164999999999999</v>
      </c>
      <c r="J9538">
        <v>0.33074999999999999</v>
      </c>
      <c r="K9538">
        <v>0.23995</v>
      </c>
      <c r="L9538">
        <v>0.99755000000000005</v>
      </c>
    </row>
    <row r="9539" spans="1:12" x14ac:dyDescent="0.3">
      <c r="A9539">
        <v>9538</v>
      </c>
      <c r="B9539">
        <v>0.95374999999999999</v>
      </c>
      <c r="C9539">
        <v>0.65054999999999996</v>
      </c>
      <c r="D9539">
        <v>0.96035000000000004</v>
      </c>
      <c r="E9539">
        <v>5.5350000000000003E-2</v>
      </c>
      <c r="F9539">
        <v>0.47305000000000003</v>
      </c>
      <c r="G9539">
        <v>0.80125000000000002</v>
      </c>
      <c r="H9539">
        <v>0.76665000000000005</v>
      </c>
      <c r="I9539">
        <v>0.22595000000000001</v>
      </c>
      <c r="J9539">
        <v>0.65275000000000005</v>
      </c>
      <c r="K9539">
        <v>3.2750000000000001E-2</v>
      </c>
      <c r="L9539">
        <v>0.68564999999999998</v>
      </c>
    </row>
    <row r="9540" spans="1:12" x14ac:dyDescent="0.3">
      <c r="A9540">
        <v>9539</v>
      </c>
      <c r="B9540">
        <v>0.95384999999999998</v>
      </c>
      <c r="C9540">
        <v>0.58445000000000003</v>
      </c>
      <c r="D9540">
        <v>0.39055000000000001</v>
      </c>
      <c r="E9540">
        <v>0.45474999999999999</v>
      </c>
      <c r="F9540">
        <v>0.47735</v>
      </c>
      <c r="G9540">
        <v>0.55135000000000001</v>
      </c>
      <c r="H9540">
        <v>0.41025</v>
      </c>
      <c r="I9540">
        <v>0.40665000000000001</v>
      </c>
      <c r="J9540">
        <v>0.49414999999999998</v>
      </c>
      <c r="K9540">
        <v>0.89905000000000002</v>
      </c>
      <c r="L9540">
        <v>0.96635000000000004</v>
      </c>
    </row>
    <row r="9541" spans="1:12" x14ac:dyDescent="0.3">
      <c r="A9541">
        <v>9540</v>
      </c>
      <c r="B9541">
        <v>0.95394999999999996</v>
      </c>
      <c r="C9541">
        <v>0.17565</v>
      </c>
      <c r="D9541">
        <v>0.19555</v>
      </c>
      <c r="E9541">
        <v>0.20635000000000001</v>
      </c>
      <c r="F9541">
        <v>0.22655</v>
      </c>
      <c r="G9541">
        <v>3.4049999999999997E-2</v>
      </c>
      <c r="H9541">
        <v>0.46544999999999997</v>
      </c>
      <c r="I9541">
        <v>0.84135000000000004</v>
      </c>
      <c r="J9541">
        <v>0.29175000000000001</v>
      </c>
      <c r="K9541">
        <v>0.74265000000000003</v>
      </c>
      <c r="L9541">
        <v>0.25885000000000002</v>
      </c>
    </row>
    <row r="9542" spans="1:12" x14ac:dyDescent="0.3">
      <c r="A9542">
        <v>9541</v>
      </c>
      <c r="B9542">
        <v>0.95404999999999995</v>
      </c>
      <c r="C9542">
        <v>0.74575000000000002</v>
      </c>
      <c r="D9542">
        <v>0.84194999999999998</v>
      </c>
      <c r="E9542">
        <v>0.81054999999999999</v>
      </c>
      <c r="F9542">
        <v>0.18715000000000001</v>
      </c>
      <c r="G9542">
        <v>0.28875000000000001</v>
      </c>
      <c r="H9542">
        <v>0.23125000000000001</v>
      </c>
      <c r="I9542">
        <v>0.52854999999999996</v>
      </c>
      <c r="J9542">
        <v>0.79925000000000002</v>
      </c>
      <c r="K9542">
        <v>0.67984999999999995</v>
      </c>
      <c r="L9542">
        <v>0.60734999999999995</v>
      </c>
    </row>
    <row r="9543" spans="1:12" x14ac:dyDescent="0.3">
      <c r="A9543">
        <v>9542</v>
      </c>
      <c r="B9543">
        <v>0.95415000000000005</v>
      </c>
      <c r="C9543">
        <v>0.45005000000000001</v>
      </c>
      <c r="D9543">
        <v>0.32405</v>
      </c>
      <c r="E9543">
        <v>0.39495000000000002</v>
      </c>
      <c r="F9543">
        <v>0.68454999999999999</v>
      </c>
      <c r="G9543">
        <v>0.48094999999999999</v>
      </c>
      <c r="H9543">
        <v>0.11655</v>
      </c>
      <c r="I9543">
        <v>0.54285000000000005</v>
      </c>
      <c r="J9543">
        <v>8.3449999999999996E-2</v>
      </c>
      <c r="K9543">
        <v>0.39484999999999998</v>
      </c>
      <c r="L9543">
        <v>0.88634999999999997</v>
      </c>
    </row>
    <row r="9544" spans="1:12" x14ac:dyDescent="0.3">
      <c r="A9544">
        <v>9543</v>
      </c>
      <c r="B9544">
        <v>0.95425000000000004</v>
      </c>
      <c r="C9544">
        <v>0.38485000000000003</v>
      </c>
      <c r="D9544">
        <v>0.60914999999999997</v>
      </c>
      <c r="E9544">
        <v>0.72965000000000002</v>
      </c>
      <c r="F9544">
        <v>0.94355</v>
      </c>
      <c r="G9544">
        <v>0.70604999999999996</v>
      </c>
      <c r="H9544">
        <v>0.72985</v>
      </c>
      <c r="I9544">
        <v>3.3450000000000001E-2</v>
      </c>
      <c r="J9544">
        <v>0.34915000000000002</v>
      </c>
      <c r="K9544">
        <v>0.32684999999999997</v>
      </c>
      <c r="L9544">
        <v>0.77385000000000004</v>
      </c>
    </row>
    <row r="9545" spans="1:12" x14ac:dyDescent="0.3">
      <c r="A9545">
        <v>9544</v>
      </c>
      <c r="B9545">
        <v>0.95435000000000003</v>
      </c>
      <c r="C9545">
        <v>2.445E-2</v>
      </c>
      <c r="D9545">
        <v>0.83235000000000003</v>
      </c>
      <c r="E9545">
        <v>0.66625000000000001</v>
      </c>
      <c r="F9545">
        <v>0.69445000000000001</v>
      </c>
      <c r="G9545">
        <v>0.91485000000000005</v>
      </c>
      <c r="H9545">
        <v>0.25664999999999999</v>
      </c>
      <c r="I9545">
        <v>0.51214999999999999</v>
      </c>
      <c r="J9545">
        <v>0.48954999999999999</v>
      </c>
      <c r="K9545">
        <v>0.32984999999999998</v>
      </c>
      <c r="L9545">
        <v>0.76944999999999997</v>
      </c>
    </row>
    <row r="9546" spans="1:12" x14ac:dyDescent="0.3">
      <c r="A9546">
        <v>9545</v>
      </c>
      <c r="B9546">
        <v>0.95445000000000002</v>
      </c>
      <c r="C9546">
        <v>0.94715000000000005</v>
      </c>
      <c r="D9546">
        <v>0.33074999999999999</v>
      </c>
      <c r="E9546">
        <v>0.49754999999999999</v>
      </c>
      <c r="F9546">
        <v>0.62575000000000003</v>
      </c>
      <c r="G9546">
        <v>0.59204999999999997</v>
      </c>
      <c r="H9546">
        <v>0.38395000000000001</v>
      </c>
      <c r="I9546">
        <v>0.63985000000000003</v>
      </c>
      <c r="J9546">
        <v>0.96604999999999996</v>
      </c>
      <c r="K9546">
        <v>8.9649999999999994E-2</v>
      </c>
      <c r="L9546">
        <v>0.99024999999999996</v>
      </c>
    </row>
    <row r="9547" spans="1:12" x14ac:dyDescent="0.3">
      <c r="A9547">
        <v>9546</v>
      </c>
      <c r="B9547">
        <v>0.95455000000000001</v>
      </c>
      <c r="C9547">
        <v>0.24404999999999999</v>
      </c>
      <c r="D9547">
        <v>0.85304999999999997</v>
      </c>
      <c r="E9547">
        <v>0.76185000000000003</v>
      </c>
      <c r="F9547">
        <v>0.68594999999999995</v>
      </c>
      <c r="G9547">
        <v>6.9949999999999998E-2</v>
      </c>
      <c r="H9547">
        <v>0.21004999999999999</v>
      </c>
      <c r="I9547">
        <v>0.83704999999999996</v>
      </c>
      <c r="J9547">
        <v>0.53805000000000003</v>
      </c>
      <c r="K9547">
        <v>0.90064999999999995</v>
      </c>
      <c r="L9547">
        <v>0.22925000000000001</v>
      </c>
    </row>
    <row r="9548" spans="1:12" x14ac:dyDescent="0.3">
      <c r="A9548">
        <v>9547</v>
      </c>
      <c r="B9548">
        <v>0.95465</v>
      </c>
      <c r="C9548">
        <v>0.19455</v>
      </c>
      <c r="D9548">
        <v>0.77564999999999995</v>
      </c>
      <c r="E9548">
        <v>0.39315</v>
      </c>
      <c r="F9548">
        <v>0.28205000000000002</v>
      </c>
      <c r="G9548">
        <v>0.14025000000000001</v>
      </c>
      <c r="H9548">
        <v>0.41604999999999998</v>
      </c>
      <c r="I9548">
        <v>0.18895000000000001</v>
      </c>
      <c r="J9548">
        <v>7.2749999999999995E-2</v>
      </c>
      <c r="K9548">
        <v>0.87455000000000005</v>
      </c>
      <c r="L9548">
        <v>8.9849999999999999E-2</v>
      </c>
    </row>
    <row r="9549" spans="1:12" x14ac:dyDescent="0.3">
      <c r="A9549">
        <v>9548</v>
      </c>
      <c r="B9549">
        <v>0.95474999999999999</v>
      </c>
      <c r="C9549">
        <v>0.79764999999999997</v>
      </c>
      <c r="D9549">
        <v>0.67395000000000005</v>
      </c>
      <c r="E9549">
        <v>0.38345000000000001</v>
      </c>
      <c r="F9549">
        <v>8.4499999999999992E-3</v>
      </c>
      <c r="G9549">
        <v>0.41155000000000003</v>
      </c>
      <c r="H9549">
        <v>0.82725000000000004</v>
      </c>
      <c r="I9549">
        <v>0.37325000000000003</v>
      </c>
      <c r="J9549">
        <v>2.9149999999999999E-2</v>
      </c>
      <c r="K9549">
        <v>0.30375000000000002</v>
      </c>
      <c r="L9549">
        <v>0.84284999999999999</v>
      </c>
    </row>
    <row r="9550" spans="1:12" x14ac:dyDescent="0.3">
      <c r="A9550">
        <v>9549</v>
      </c>
      <c r="B9550">
        <v>0.95484999999999998</v>
      </c>
      <c r="C9550">
        <v>0.86904999999999999</v>
      </c>
      <c r="D9550">
        <v>0.80105000000000004</v>
      </c>
      <c r="E9550">
        <v>0.55905000000000005</v>
      </c>
      <c r="F9550">
        <v>0.55674999999999997</v>
      </c>
      <c r="G9550">
        <v>0.68864999999999998</v>
      </c>
      <c r="H9550">
        <v>0.95984999999999998</v>
      </c>
      <c r="I9550">
        <v>0.20494999999999999</v>
      </c>
      <c r="J9550">
        <v>0.72835000000000005</v>
      </c>
      <c r="K9550">
        <v>0.62855000000000005</v>
      </c>
      <c r="L9550">
        <v>0.33655000000000002</v>
      </c>
    </row>
    <row r="9551" spans="1:12" x14ac:dyDescent="0.3">
      <c r="A9551">
        <v>9550</v>
      </c>
      <c r="B9551">
        <v>0.95494999999999997</v>
      </c>
      <c r="C9551">
        <v>0.12855</v>
      </c>
      <c r="D9551">
        <v>0.13245000000000001</v>
      </c>
      <c r="E9551">
        <v>0.51975000000000005</v>
      </c>
      <c r="F9551">
        <v>0.85504999999999998</v>
      </c>
      <c r="G9551">
        <v>0.78334999999999999</v>
      </c>
      <c r="H9551">
        <v>0.27224999999999999</v>
      </c>
      <c r="I9551">
        <v>0.50105</v>
      </c>
      <c r="J9551">
        <v>0.21725</v>
      </c>
      <c r="K9551">
        <v>0.83045000000000002</v>
      </c>
      <c r="L9551">
        <v>0.81725000000000003</v>
      </c>
    </row>
    <row r="9552" spans="1:12" x14ac:dyDescent="0.3">
      <c r="A9552">
        <v>9551</v>
      </c>
      <c r="B9552">
        <v>0.95504999999999995</v>
      </c>
      <c r="C9552">
        <v>0.72724999999999995</v>
      </c>
      <c r="D9552">
        <v>2.1649999999999999E-2</v>
      </c>
      <c r="E9552">
        <v>0.23855000000000001</v>
      </c>
      <c r="F9552">
        <v>0.58794999999999997</v>
      </c>
      <c r="G9552">
        <v>0.22234999999999999</v>
      </c>
      <c r="H9552">
        <v>0.44795000000000001</v>
      </c>
      <c r="I9552">
        <v>0.27324999999999999</v>
      </c>
      <c r="J9552">
        <v>0.87805</v>
      </c>
      <c r="K9552">
        <v>5.6950000000000001E-2</v>
      </c>
      <c r="L9552">
        <v>0.82584999999999997</v>
      </c>
    </row>
    <row r="9553" spans="1:12" x14ac:dyDescent="0.3">
      <c r="A9553">
        <v>9552</v>
      </c>
      <c r="B9553">
        <v>0.95515000000000005</v>
      </c>
      <c r="C9553">
        <v>0.85314999999999996</v>
      </c>
      <c r="D9553">
        <v>5.7549999999999997E-2</v>
      </c>
      <c r="E9553">
        <v>0.24104999999999999</v>
      </c>
      <c r="F9553">
        <v>0.37054999999999999</v>
      </c>
      <c r="G9553">
        <v>0.23375000000000001</v>
      </c>
      <c r="H9553">
        <v>0.19714999999999999</v>
      </c>
      <c r="I9553">
        <v>0.68674999999999997</v>
      </c>
      <c r="J9553">
        <v>0.97324999999999995</v>
      </c>
      <c r="K9553">
        <v>0.31364999999999998</v>
      </c>
      <c r="L9553">
        <v>0.18195</v>
      </c>
    </row>
    <row r="9554" spans="1:12" x14ac:dyDescent="0.3">
      <c r="A9554">
        <v>9553</v>
      </c>
      <c r="B9554">
        <v>0.95525000000000004</v>
      </c>
      <c r="C9554">
        <v>8.8249999999999995E-2</v>
      </c>
      <c r="D9554">
        <v>0.41925000000000001</v>
      </c>
      <c r="E9554">
        <v>0.23305000000000001</v>
      </c>
      <c r="F9554">
        <v>0.24354999999999999</v>
      </c>
      <c r="G9554">
        <v>0.43135000000000001</v>
      </c>
      <c r="H9554">
        <v>0.79185000000000005</v>
      </c>
      <c r="I9554">
        <v>0.48604999999999998</v>
      </c>
      <c r="J9554">
        <v>0.14224999999999999</v>
      </c>
      <c r="K9554">
        <v>0.69704999999999995</v>
      </c>
      <c r="L9554">
        <v>0.92515000000000003</v>
      </c>
    </row>
    <row r="9555" spans="1:12" x14ac:dyDescent="0.3">
      <c r="A9555">
        <v>9554</v>
      </c>
      <c r="B9555">
        <v>0.95535000000000003</v>
      </c>
      <c r="C9555">
        <v>0.69255</v>
      </c>
      <c r="D9555">
        <v>0.27095000000000002</v>
      </c>
      <c r="E9555">
        <v>0.55945</v>
      </c>
      <c r="F9555">
        <v>0.51365000000000005</v>
      </c>
      <c r="G9555">
        <v>0.82955000000000001</v>
      </c>
      <c r="H9555">
        <v>0.71004999999999996</v>
      </c>
      <c r="I9555">
        <v>0.36304999999999998</v>
      </c>
      <c r="J9555">
        <v>0.22745000000000001</v>
      </c>
      <c r="K9555">
        <v>0.67835000000000001</v>
      </c>
      <c r="L9555">
        <v>0.60765000000000002</v>
      </c>
    </row>
    <row r="9556" spans="1:12" x14ac:dyDescent="0.3">
      <c r="A9556">
        <v>9555</v>
      </c>
      <c r="B9556">
        <v>0.95545000000000002</v>
      </c>
      <c r="C9556">
        <v>0.54574999999999996</v>
      </c>
      <c r="D9556">
        <v>0.45534999999999998</v>
      </c>
      <c r="E9556">
        <v>0.83835000000000004</v>
      </c>
      <c r="F9556">
        <v>0.92264999999999997</v>
      </c>
      <c r="G9556">
        <v>0.58745000000000003</v>
      </c>
      <c r="H9556">
        <v>0.49804999999999999</v>
      </c>
      <c r="I9556">
        <v>0.37285000000000001</v>
      </c>
      <c r="J9556">
        <v>0.37705</v>
      </c>
      <c r="K9556">
        <v>0.56394999999999995</v>
      </c>
      <c r="L9556">
        <v>0.12075</v>
      </c>
    </row>
    <row r="9557" spans="1:12" x14ac:dyDescent="0.3">
      <c r="A9557">
        <v>9556</v>
      </c>
      <c r="B9557">
        <v>0.95555000000000001</v>
      </c>
      <c r="C9557">
        <v>0.69294999999999995</v>
      </c>
      <c r="D9557">
        <v>0.48804999999999998</v>
      </c>
      <c r="E9557">
        <v>0.57845000000000002</v>
      </c>
      <c r="F9557">
        <v>0.46055000000000001</v>
      </c>
      <c r="G9557">
        <v>0.47125</v>
      </c>
      <c r="H9557">
        <v>0.81935000000000002</v>
      </c>
      <c r="I9557">
        <v>0.73175000000000001</v>
      </c>
      <c r="J9557">
        <v>0.47625000000000001</v>
      </c>
      <c r="K9557">
        <v>0.57045000000000001</v>
      </c>
      <c r="L9557">
        <v>0.22645000000000001</v>
      </c>
    </row>
    <row r="9558" spans="1:12" x14ac:dyDescent="0.3">
      <c r="A9558">
        <v>9557</v>
      </c>
      <c r="B9558">
        <v>0.95565</v>
      </c>
      <c r="C9558">
        <v>0.41515000000000002</v>
      </c>
      <c r="D9558">
        <v>0.43485000000000001</v>
      </c>
      <c r="E9558">
        <v>0.60955000000000004</v>
      </c>
      <c r="F9558">
        <v>7.8549999999999995E-2</v>
      </c>
      <c r="G9558">
        <v>0.81425000000000003</v>
      </c>
      <c r="H9558">
        <v>0.47325</v>
      </c>
      <c r="I9558">
        <v>0.66735</v>
      </c>
      <c r="J9558">
        <v>0.80545</v>
      </c>
      <c r="K9558">
        <v>0.84325000000000006</v>
      </c>
      <c r="L9558">
        <v>0.29325000000000001</v>
      </c>
    </row>
    <row r="9559" spans="1:12" x14ac:dyDescent="0.3">
      <c r="A9559">
        <v>9558</v>
      </c>
      <c r="B9559">
        <v>0.95574999999999999</v>
      </c>
      <c r="C9559">
        <v>0.85714999999999997</v>
      </c>
      <c r="D9559">
        <v>0.87324999999999997</v>
      </c>
      <c r="E9559">
        <v>0.26214999999999999</v>
      </c>
      <c r="F9559">
        <v>0.27074999999999999</v>
      </c>
      <c r="G9559">
        <v>0.76854999999999996</v>
      </c>
      <c r="H9559">
        <v>1.8350000000000002E-2</v>
      </c>
      <c r="I9559">
        <v>0.57145000000000001</v>
      </c>
      <c r="J9559">
        <v>0.98624999999999996</v>
      </c>
      <c r="K9559">
        <v>8.4999999999999995E-4</v>
      </c>
      <c r="L9559">
        <v>0.17494999999999999</v>
      </c>
    </row>
    <row r="9560" spans="1:12" x14ac:dyDescent="0.3">
      <c r="A9560">
        <v>9559</v>
      </c>
      <c r="B9560">
        <v>0.95584999999999998</v>
      </c>
      <c r="C9560">
        <v>0.57145000000000001</v>
      </c>
      <c r="D9560">
        <v>8.6650000000000005E-2</v>
      </c>
      <c r="E9560">
        <v>0.60655000000000003</v>
      </c>
      <c r="F9560">
        <v>0.38545000000000001</v>
      </c>
      <c r="G9560">
        <v>9.0149999999999994E-2</v>
      </c>
      <c r="H9560">
        <v>0.82164999999999999</v>
      </c>
      <c r="I9560">
        <v>0.13915</v>
      </c>
      <c r="J9560">
        <v>0.82374999999999998</v>
      </c>
      <c r="K9560">
        <v>0.58784999999999998</v>
      </c>
      <c r="L9560">
        <v>0.13395000000000001</v>
      </c>
    </row>
    <row r="9561" spans="1:12" x14ac:dyDescent="0.3">
      <c r="A9561">
        <v>9560</v>
      </c>
      <c r="B9561">
        <v>0.95594999999999997</v>
      </c>
      <c r="C9561">
        <v>0.17424999999999999</v>
      </c>
      <c r="D9561">
        <v>0.57194999999999996</v>
      </c>
      <c r="E9561">
        <v>0.21065</v>
      </c>
      <c r="F9561">
        <v>0.62175000000000002</v>
      </c>
      <c r="G9561">
        <v>0.11335000000000001</v>
      </c>
      <c r="H9561">
        <v>4.7750000000000001E-2</v>
      </c>
      <c r="I9561">
        <v>0.70265</v>
      </c>
      <c r="J9561">
        <v>0.91785000000000005</v>
      </c>
      <c r="K9561">
        <v>0.81904999999999994</v>
      </c>
      <c r="L9561">
        <v>0.71484999999999999</v>
      </c>
    </row>
    <row r="9562" spans="1:12" x14ac:dyDescent="0.3">
      <c r="A9562">
        <v>9561</v>
      </c>
      <c r="B9562">
        <v>0.95604999999999996</v>
      </c>
      <c r="C9562">
        <v>0.85485</v>
      </c>
      <c r="D9562">
        <v>0.21995000000000001</v>
      </c>
      <c r="E9562">
        <v>0.65625</v>
      </c>
      <c r="F9562">
        <v>0.76405000000000001</v>
      </c>
      <c r="G9562">
        <v>0.70465</v>
      </c>
      <c r="H9562">
        <v>0.89885000000000004</v>
      </c>
      <c r="I9562">
        <v>0.35904999999999998</v>
      </c>
      <c r="J9562">
        <v>0.27705000000000002</v>
      </c>
      <c r="K9562">
        <v>0.16694999999999999</v>
      </c>
      <c r="L9562">
        <v>0.92435</v>
      </c>
    </row>
    <row r="9563" spans="1:12" x14ac:dyDescent="0.3">
      <c r="A9563">
        <v>9562</v>
      </c>
      <c r="B9563">
        <v>0.95615000000000006</v>
      </c>
      <c r="C9563">
        <v>0.75754999999999995</v>
      </c>
      <c r="D9563">
        <v>0.30825000000000002</v>
      </c>
      <c r="E9563">
        <v>0.16764999999999999</v>
      </c>
      <c r="F9563">
        <v>0.46915000000000001</v>
      </c>
      <c r="G9563">
        <v>8.6349999999999996E-2</v>
      </c>
      <c r="H9563">
        <v>0.40555000000000002</v>
      </c>
      <c r="I9563">
        <v>0.19595000000000001</v>
      </c>
      <c r="J9563">
        <v>0.97765000000000002</v>
      </c>
      <c r="K9563">
        <v>0.39824999999999999</v>
      </c>
      <c r="L9563">
        <v>0.32485000000000003</v>
      </c>
    </row>
    <row r="9564" spans="1:12" x14ac:dyDescent="0.3">
      <c r="A9564">
        <v>9563</v>
      </c>
      <c r="B9564">
        <v>0.95625000000000004</v>
      </c>
      <c r="C9564">
        <v>0.18955</v>
      </c>
      <c r="D9564">
        <v>0.79825000000000002</v>
      </c>
      <c r="E9564">
        <v>0.65795000000000003</v>
      </c>
      <c r="F9564">
        <v>0.56084999999999996</v>
      </c>
      <c r="G9564">
        <v>0.10585</v>
      </c>
      <c r="H9564">
        <v>0.61404999999999998</v>
      </c>
      <c r="I9564">
        <v>2.2349999999999998E-2</v>
      </c>
      <c r="J9564">
        <v>0.41635</v>
      </c>
      <c r="K9564">
        <v>0.40755000000000002</v>
      </c>
      <c r="L9564">
        <v>0.48735000000000001</v>
      </c>
    </row>
    <row r="9565" spans="1:12" x14ac:dyDescent="0.3">
      <c r="A9565">
        <v>9564</v>
      </c>
      <c r="B9565">
        <v>0.95635000000000003</v>
      </c>
      <c r="C9565">
        <v>0.88634999999999997</v>
      </c>
      <c r="D9565">
        <v>8.5750000000000007E-2</v>
      </c>
      <c r="E9565">
        <v>0.35715000000000002</v>
      </c>
      <c r="F9565">
        <v>9.6750000000000003E-2</v>
      </c>
      <c r="G9565">
        <v>0.22445000000000001</v>
      </c>
      <c r="H9565">
        <v>0.61734999999999995</v>
      </c>
      <c r="I9565">
        <v>0.72804999999999997</v>
      </c>
      <c r="J9565">
        <v>0.18104999999999999</v>
      </c>
      <c r="K9565">
        <v>0.53544999999999998</v>
      </c>
      <c r="L9565">
        <v>0.82425000000000004</v>
      </c>
    </row>
    <row r="9566" spans="1:12" x14ac:dyDescent="0.3">
      <c r="A9566">
        <v>9565</v>
      </c>
      <c r="B9566">
        <v>0.95645000000000002</v>
      </c>
      <c r="C9566">
        <v>0.28525</v>
      </c>
      <c r="D9566">
        <v>0.84755000000000003</v>
      </c>
      <c r="E9566">
        <v>0.47075</v>
      </c>
      <c r="F9566">
        <v>0.80135000000000001</v>
      </c>
      <c r="G9566">
        <v>0.43414999999999998</v>
      </c>
      <c r="H9566">
        <v>0.37345</v>
      </c>
      <c r="I9566">
        <v>0.21775</v>
      </c>
      <c r="J9566">
        <v>0.91154999999999997</v>
      </c>
      <c r="K9566">
        <v>0.17465</v>
      </c>
      <c r="L9566">
        <v>0.60814999999999997</v>
      </c>
    </row>
    <row r="9567" spans="1:12" x14ac:dyDescent="0.3">
      <c r="A9567">
        <v>9566</v>
      </c>
      <c r="B9567">
        <v>0.95655000000000001</v>
      </c>
      <c r="C9567">
        <v>2.0750000000000001E-2</v>
      </c>
      <c r="D9567">
        <v>0.73345000000000005</v>
      </c>
      <c r="E9567">
        <v>0.29094999999999999</v>
      </c>
      <c r="F9567">
        <v>0.13095000000000001</v>
      </c>
      <c r="G9567">
        <v>0.72484999999999999</v>
      </c>
      <c r="H9567">
        <v>0.76024999999999998</v>
      </c>
      <c r="I9567">
        <v>0.76275000000000004</v>
      </c>
      <c r="J9567">
        <v>0.15584999999999999</v>
      </c>
      <c r="K9567">
        <v>0.34175</v>
      </c>
      <c r="L9567">
        <v>0.12834999999999999</v>
      </c>
    </row>
    <row r="9568" spans="1:12" x14ac:dyDescent="0.3">
      <c r="A9568">
        <v>9567</v>
      </c>
      <c r="B9568">
        <v>0.95665</v>
      </c>
      <c r="C9568">
        <v>0.29735</v>
      </c>
      <c r="D9568">
        <v>4.965E-2</v>
      </c>
      <c r="E9568">
        <v>0.22464999999999999</v>
      </c>
      <c r="F9568">
        <v>0.49614999999999998</v>
      </c>
      <c r="G9568">
        <v>0.76964999999999995</v>
      </c>
      <c r="H9568">
        <v>0.37295</v>
      </c>
      <c r="I9568">
        <v>0.65254999999999996</v>
      </c>
      <c r="J9568">
        <v>0.34705000000000003</v>
      </c>
      <c r="K9568">
        <v>0.62504999999999999</v>
      </c>
      <c r="L9568">
        <v>0.16214999999999999</v>
      </c>
    </row>
    <row r="9569" spans="1:12" x14ac:dyDescent="0.3">
      <c r="A9569">
        <v>9568</v>
      </c>
      <c r="B9569">
        <v>0.95674999999999999</v>
      </c>
      <c r="C9569">
        <v>0.56274999999999997</v>
      </c>
      <c r="D9569">
        <v>0.27765000000000001</v>
      </c>
      <c r="E9569">
        <v>0.35744999999999999</v>
      </c>
      <c r="F9569">
        <v>0.52954999999999997</v>
      </c>
      <c r="G9569">
        <v>0.12625</v>
      </c>
      <c r="H9569">
        <v>8.2449999999999996E-2</v>
      </c>
      <c r="I9569">
        <v>0.83745000000000003</v>
      </c>
      <c r="J9569">
        <v>0.75765000000000005</v>
      </c>
      <c r="K9569">
        <v>0.25235000000000002</v>
      </c>
      <c r="L9569">
        <v>0.23635</v>
      </c>
    </row>
    <row r="9570" spans="1:12" x14ac:dyDescent="0.3">
      <c r="A9570">
        <v>9569</v>
      </c>
      <c r="B9570">
        <v>0.95684999999999998</v>
      </c>
      <c r="C9570">
        <v>0.90205000000000002</v>
      </c>
      <c r="D9570">
        <v>0.73534999999999995</v>
      </c>
      <c r="E9570">
        <v>0.19234999999999999</v>
      </c>
      <c r="F9570">
        <v>0.22325</v>
      </c>
      <c r="G9570">
        <v>0.54774999999999996</v>
      </c>
      <c r="H9570">
        <v>0.75324999999999998</v>
      </c>
      <c r="I9570">
        <v>0.34184999999999999</v>
      </c>
      <c r="J9570">
        <v>0.20094999999999999</v>
      </c>
      <c r="K9570">
        <v>0.88685000000000003</v>
      </c>
      <c r="L9570">
        <v>0.24385000000000001</v>
      </c>
    </row>
    <row r="9571" spans="1:12" x14ac:dyDescent="0.3">
      <c r="A9571">
        <v>9570</v>
      </c>
      <c r="B9571">
        <v>0.95694999999999997</v>
      </c>
      <c r="C9571">
        <v>0.85655000000000003</v>
      </c>
      <c r="D9571">
        <v>0.59994999999999998</v>
      </c>
      <c r="E9571">
        <v>0.47635</v>
      </c>
      <c r="F9571">
        <v>0.15545</v>
      </c>
      <c r="G9571">
        <v>0.47854999999999998</v>
      </c>
      <c r="H9571">
        <v>0.64575000000000005</v>
      </c>
      <c r="I9571">
        <v>0.28155000000000002</v>
      </c>
      <c r="J9571">
        <v>0.52285000000000004</v>
      </c>
      <c r="K9571">
        <v>0.14735000000000001</v>
      </c>
      <c r="L9571">
        <v>0.94274999999999998</v>
      </c>
    </row>
    <row r="9572" spans="1:12" x14ac:dyDescent="0.3">
      <c r="A9572">
        <v>9571</v>
      </c>
      <c r="B9572">
        <v>0.95704999999999996</v>
      </c>
      <c r="C9572">
        <v>8.0750000000000002E-2</v>
      </c>
      <c r="D9572">
        <v>0.89975000000000005</v>
      </c>
      <c r="E9572">
        <v>0.92745</v>
      </c>
      <c r="F9572">
        <v>0.22705</v>
      </c>
      <c r="G9572">
        <v>1.3350000000000001E-2</v>
      </c>
      <c r="H9572">
        <v>0.72124999999999995</v>
      </c>
      <c r="I9572">
        <v>4.3950000000000003E-2</v>
      </c>
      <c r="J9572">
        <v>0.95455000000000001</v>
      </c>
      <c r="K9572">
        <v>0.72084999999999999</v>
      </c>
      <c r="L9572">
        <v>0.79025000000000001</v>
      </c>
    </row>
    <row r="9573" spans="1:12" x14ac:dyDescent="0.3">
      <c r="A9573">
        <v>9572</v>
      </c>
      <c r="B9573">
        <v>0.95714999999999995</v>
      </c>
      <c r="C9573">
        <v>0.33324999999999999</v>
      </c>
      <c r="D9573">
        <v>0.10375</v>
      </c>
      <c r="E9573">
        <v>0.92895000000000005</v>
      </c>
      <c r="F9573">
        <v>0.57045000000000001</v>
      </c>
      <c r="G9573">
        <v>0.88985000000000003</v>
      </c>
      <c r="H9573">
        <v>0.89554999999999996</v>
      </c>
      <c r="I9573">
        <v>0.58735000000000004</v>
      </c>
      <c r="J9573">
        <v>0.68454999999999999</v>
      </c>
      <c r="K9573">
        <v>0.43025000000000002</v>
      </c>
      <c r="L9573">
        <v>0.90564999999999996</v>
      </c>
    </row>
    <row r="9574" spans="1:12" x14ac:dyDescent="0.3">
      <c r="A9574">
        <v>9573</v>
      </c>
      <c r="B9574">
        <v>0.95725000000000005</v>
      </c>
      <c r="C9574">
        <v>0.50905</v>
      </c>
      <c r="D9574">
        <v>0.49895</v>
      </c>
      <c r="E9574">
        <v>0.99514999999999998</v>
      </c>
      <c r="F9574">
        <v>0.49635000000000001</v>
      </c>
      <c r="G9574">
        <v>0.37935000000000002</v>
      </c>
      <c r="H9574">
        <v>6.055E-2</v>
      </c>
      <c r="I9574">
        <v>0.27224999999999999</v>
      </c>
      <c r="J9574">
        <v>0.52864999999999995</v>
      </c>
      <c r="K9574">
        <v>0.22885</v>
      </c>
      <c r="L9574">
        <v>0.37824999999999998</v>
      </c>
    </row>
    <row r="9575" spans="1:12" x14ac:dyDescent="0.3">
      <c r="A9575">
        <v>9574</v>
      </c>
      <c r="B9575">
        <v>0.95735000000000003</v>
      </c>
      <c r="C9575">
        <v>0.44855</v>
      </c>
      <c r="D9575">
        <v>0.29785</v>
      </c>
      <c r="E9575">
        <v>0.18895000000000001</v>
      </c>
      <c r="F9575">
        <v>0.35494999999999999</v>
      </c>
      <c r="G9575">
        <v>0.27844999999999998</v>
      </c>
      <c r="H9575">
        <v>0.34025</v>
      </c>
      <c r="I9575">
        <v>0.64095000000000002</v>
      </c>
      <c r="J9575">
        <v>0.70555000000000001</v>
      </c>
      <c r="K9575">
        <v>0.48665000000000003</v>
      </c>
      <c r="L9575">
        <v>0.53674999999999995</v>
      </c>
    </row>
    <row r="9576" spans="1:12" x14ac:dyDescent="0.3">
      <c r="A9576">
        <v>9575</v>
      </c>
      <c r="B9576">
        <v>0.95745000000000002</v>
      </c>
      <c r="C9576">
        <v>4.5350000000000001E-2</v>
      </c>
      <c r="D9576">
        <v>0.52454999999999996</v>
      </c>
      <c r="E9576">
        <v>0.29404999999999998</v>
      </c>
      <c r="F9576">
        <v>0.60634999999999994</v>
      </c>
      <c r="G9576">
        <v>4.5850000000000002E-2</v>
      </c>
      <c r="H9576">
        <v>0.30754999999999999</v>
      </c>
      <c r="I9576">
        <v>0.57555000000000001</v>
      </c>
      <c r="J9576">
        <v>0.29115000000000002</v>
      </c>
      <c r="K9576">
        <v>0.88014999999999999</v>
      </c>
      <c r="L9576">
        <v>0.52734999999999999</v>
      </c>
    </row>
    <row r="9577" spans="1:12" x14ac:dyDescent="0.3">
      <c r="A9577">
        <v>9576</v>
      </c>
      <c r="B9577">
        <v>0.95755000000000001</v>
      </c>
      <c r="C9577">
        <v>0.86565000000000003</v>
      </c>
      <c r="D9577">
        <v>0.71884999999999999</v>
      </c>
      <c r="E9577">
        <v>0.89964999999999995</v>
      </c>
      <c r="F9577">
        <v>0.59565000000000001</v>
      </c>
      <c r="G9577">
        <v>0.22084999999999999</v>
      </c>
      <c r="H9577">
        <v>0.41055000000000003</v>
      </c>
      <c r="I9577">
        <v>9.2950000000000005E-2</v>
      </c>
      <c r="J9577">
        <v>0.76964999999999995</v>
      </c>
      <c r="K9577">
        <v>0.45224999999999999</v>
      </c>
      <c r="L9577">
        <v>0.51075000000000004</v>
      </c>
    </row>
    <row r="9578" spans="1:12" x14ac:dyDescent="0.3">
      <c r="A9578">
        <v>9577</v>
      </c>
      <c r="B9578">
        <v>0.95765</v>
      </c>
      <c r="C9578">
        <v>0.85755000000000003</v>
      </c>
      <c r="D9578">
        <v>0.23215</v>
      </c>
      <c r="E9578">
        <v>0.75734999999999997</v>
      </c>
      <c r="F9578">
        <v>0.58074999999999999</v>
      </c>
      <c r="G9578">
        <v>0.94755</v>
      </c>
      <c r="H9578">
        <v>0.68474999999999997</v>
      </c>
      <c r="I9578">
        <v>0.66305000000000003</v>
      </c>
      <c r="J9578">
        <v>0.80425000000000002</v>
      </c>
      <c r="K9578">
        <v>0.53464999999999996</v>
      </c>
      <c r="L9578">
        <v>0.36454999999999999</v>
      </c>
    </row>
    <row r="9579" spans="1:12" x14ac:dyDescent="0.3">
      <c r="A9579">
        <v>9578</v>
      </c>
      <c r="B9579">
        <v>0.95774999999999999</v>
      </c>
      <c r="C9579">
        <v>0.74965000000000004</v>
      </c>
      <c r="D9579">
        <v>0.91064999999999996</v>
      </c>
      <c r="E9579">
        <v>0.91315000000000002</v>
      </c>
      <c r="F9579">
        <v>0.57665</v>
      </c>
      <c r="G9579">
        <v>9.665E-2</v>
      </c>
      <c r="H9579">
        <v>0.65244999999999997</v>
      </c>
      <c r="I9579">
        <v>7.6749999999999999E-2</v>
      </c>
      <c r="J9579">
        <v>0.76915</v>
      </c>
      <c r="K9579">
        <v>0.31405</v>
      </c>
      <c r="L9579">
        <v>0.52925</v>
      </c>
    </row>
    <row r="9580" spans="1:12" x14ac:dyDescent="0.3">
      <c r="A9580">
        <v>9579</v>
      </c>
      <c r="B9580">
        <v>0.95784999999999998</v>
      </c>
      <c r="C9580">
        <v>0.65815000000000001</v>
      </c>
      <c r="D9580">
        <v>0.80635000000000001</v>
      </c>
      <c r="E9580">
        <v>0.31895000000000001</v>
      </c>
      <c r="F9580">
        <v>0.46825</v>
      </c>
      <c r="G9580">
        <v>0.47425</v>
      </c>
      <c r="H9580">
        <v>0.57194999999999996</v>
      </c>
      <c r="I9580">
        <v>8.2049999999999998E-2</v>
      </c>
      <c r="J9580">
        <v>0.19844999999999999</v>
      </c>
      <c r="K9580">
        <v>1.285E-2</v>
      </c>
      <c r="L9580">
        <v>0.71214999999999995</v>
      </c>
    </row>
    <row r="9581" spans="1:12" x14ac:dyDescent="0.3">
      <c r="A9581">
        <v>9580</v>
      </c>
      <c r="B9581">
        <v>0.95794999999999997</v>
      </c>
      <c r="C9581">
        <v>0.41975000000000001</v>
      </c>
      <c r="D9581">
        <v>0.66044999999999998</v>
      </c>
      <c r="E9581">
        <v>8.6550000000000002E-2</v>
      </c>
      <c r="F9581">
        <v>0.47255000000000003</v>
      </c>
      <c r="G9581">
        <v>0.89524999999999999</v>
      </c>
      <c r="H9581">
        <v>5.8349999999999999E-2</v>
      </c>
      <c r="I9581">
        <v>1.755E-2</v>
      </c>
      <c r="J9581">
        <v>0.29135</v>
      </c>
      <c r="K9581">
        <v>0.38564999999999999</v>
      </c>
      <c r="L9581">
        <v>0.46255000000000002</v>
      </c>
    </row>
    <row r="9582" spans="1:12" x14ac:dyDescent="0.3">
      <c r="A9582">
        <v>9581</v>
      </c>
      <c r="B9582">
        <v>0.95804999999999996</v>
      </c>
      <c r="C9582">
        <v>5.3650000000000003E-2</v>
      </c>
      <c r="D9582">
        <v>0.15695000000000001</v>
      </c>
      <c r="E9582">
        <v>0.51265000000000005</v>
      </c>
      <c r="F9582">
        <v>0.10315000000000001</v>
      </c>
      <c r="G9582">
        <v>0.65534999999999999</v>
      </c>
      <c r="H9582">
        <v>0.38834999999999997</v>
      </c>
      <c r="I9582">
        <v>0.59665000000000001</v>
      </c>
      <c r="J9582">
        <v>0.44024999999999997</v>
      </c>
      <c r="K9582">
        <v>0.64295000000000002</v>
      </c>
      <c r="L9582">
        <v>0.10285</v>
      </c>
    </row>
    <row r="9583" spans="1:12" x14ac:dyDescent="0.3">
      <c r="A9583">
        <v>9582</v>
      </c>
      <c r="B9583">
        <v>0.95814999999999995</v>
      </c>
      <c r="C9583">
        <v>0.44245000000000001</v>
      </c>
      <c r="D9583">
        <v>0.18365000000000001</v>
      </c>
      <c r="E9583">
        <v>0.44864999999999999</v>
      </c>
      <c r="F9583">
        <v>0.74395</v>
      </c>
      <c r="G9583">
        <v>0.52424999999999999</v>
      </c>
      <c r="H9583">
        <v>0.74204999999999999</v>
      </c>
      <c r="I9583">
        <v>0.71335000000000004</v>
      </c>
      <c r="J9583">
        <v>0.33184999999999998</v>
      </c>
      <c r="K9583">
        <v>0.91884999999999994</v>
      </c>
      <c r="L9583">
        <v>0.20695</v>
      </c>
    </row>
    <row r="9584" spans="1:12" x14ac:dyDescent="0.3">
      <c r="A9584">
        <v>9583</v>
      </c>
      <c r="B9584">
        <v>0.95825000000000005</v>
      </c>
      <c r="C9584">
        <v>0.22455</v>
      </c>
      <c r="D9584">
        <v>0.45295000000000002</v>
      </c>
      <c r="E9584">
        <v>0.29285</v>
      </c>
      <c r="F9584">
        <v>0.33884999999999998</v>
      </c>
      <c r="G9584">
        <v>0.17954999999999999</v>
      </c>
      <c r="H9584">
        <v>0.48385</v>
      </c>
      <c r="I9584">
        <v>0.74265000000000003</v>
      </c>
      <c r="J9584">
        <v>0.57164999999999999</v>
      </c>
      <c r="K9584">
        <v>0.69525000000000003</v>
      </c>
      <c r="L9584">
        <v>0.43004999999999999</v>
      </c>
    </row>
    <row r="9585" spans="1:12" x14ac:dyDescent="0.3">
      <c r="A9585">
        <v>9584</v>
      </c>
      <c r="B9585">
        <v>0.95835000000000004</v>
      </c>
      <c r="C9585">
        <v>0.95974999999999999</v>
      </c>
      <c r="D9585">
        <v>0.15995000000000001</v>
      </c>
      <c r="E9585">
        <v>0.39265</v>
      </c>
      <c r="F9585">
        <v>0.71565000000000001</v>
      </c>
      <c r="G9585">
        <v>0.19134999999999999</v>
      </c>
      <c r="H9585">
        <v>0.54864999999999997</v>
      </c>
      <c r="I9585">
        <v>0.81774999999999998</v>
      </c>
      <c r="J9585">
        <v>0.94435000000000002</v>
      </c>
      <c r="K9585">
        <v>0.43855</v>
      </c>
      <c r="L9585">
        <v>0.57484999999999997</v>
      </c>
    </row>
    <row r="9586" spans="1:12" x14ac:dyDescent="0.3">
      <c r="A9586">
        <v>9585</v>
      </c>
      <c r="B9586">
        <v>0.95845000000000002</v>
      </c>
      <c r="C9586">
        <v>0.24174999999999999</v>
      </c>
      <c r="D9586">
        <v>0.88044999999999995</v>
      </c>
      <c r="E9586">
        <v>0.42085</v>
      </c>
      <c r="F9586">
        <v>0.84004999999999996</v>
      </c>
      <c r="G9586">
        <v>0.67444999999999999</v>
      </c>
      <c r="H9586">
        <v>0.23965</v>
      </c>
      <c r="I9586">
        <v>0.52815000000000001</v>
      </c>
      <c r="J9586">
        <v>3.705E-2</v>
      </c>
      <c r="K9586">
        <v>0.61265000000000003</v>
      </c>
      <c r="L9586">
        <v>3.0550000000000001E-2</v>
      </c>
    </row>
    <row r="9587" spans="1:12" x14ac:dyDescent="0.3">
      <c r="A9587">
        <v>9586</v>
      </c>
      <c r="B9587">
        <v>0.95855000000000001</v>
      </c>
      <c r="C9587">
        <v>0.94025000000000003</v>
      </c>
      <c r="D9587">
        <v>0.50175000000000003</v>
      </c>
      <c r="E9587">
        <v>5.9549999999999999E-2</v>
      </c>
      <c r="F9587">
        <v>0.32385000000000003</v>
      </c>
      <c r="G9587">
        <v>0.70994999999999997</v>
      </c>
      <c r="H9587">
        <v>0.12345</v>
      </c>
      <c r="I9587">
        <v>0.88365000000000005</v>
      </c>
      <c r="J9587">
        <v>0.65725</v>
      </c>
      <c r="K9587">
        <v>0.80935000000000001</v>
      </c>
      <c r="L9587">
        <v>0.59984999999999999</v>
      </c>
    </row>
    <row r="9588" spans="1:12" x14ac:dyDescent="0.3">
      <c r="A9588">
        <v>9587</v>
      </c>
      <c r="B9588">
        <v>0.95865</v>
      </c>
      <c r="C9588">
        <v>0.77405000000000002</v>
      </c>
      <c r="D9588">
        <v>0.47534999999999999</v>
      </c>
      <c r="E9588">
        <v>0.20344999999999999</v>
      </c>
      <c r="F9588">
        <v>0.42065000000000002</v>
      </c>
      <c r="G9588">
        <v>0.46534999999999999</v>
      </c>
      <c r="H9588">
        <v>0.10185</v>
      </c>
      <c r="I9588">
        <v>0.50595000000000001</v>
      </c>
      <c r="J9588">
        <v>0.46405000000000002</v>
      </c>
      <c r="K9588">
        <v>0.69655</v>
      </c>
      <c r="L9588">
        <v>0.80495000000000005</v>
      </c>
    </row>
    <row r="9589" spans="1:12" x14ac:dyDescent="0.3">
      <c r="A9589">
        <v>9588</v>
      </c>
      <c r="B9589">
        <v>0.95874999999999999</v>
      </c>
      <c r="C9589">
        <v>0.14315</v>
      </c>
      <c r="D9589">
        <v>0.59775</v>
      </c>
      <c r="E9589">
        <v>0.86214999999999997</v>
      </c>
      <c r="F9589">
        <v>0.50295000000000001</v>
      </c>
      <c r="G9589">
        <v>0.48285</v>
      </c>
      <c r="H9589">
        <v>0.50055000000000005</v>
      </c>
      <c r="I9589">
        <v>0.83904999999999996</v>
      </c>
      <c r="J9589">
        <v>0.62495000000000001</v>
      </c>
      <c r="K9589">
        <v>9.7750000000000004E-2</v>
      </c>
      <c r="L9589">
        <v>0.92395000000000005</v>
      </c>
    </row>
    <row r="9590" spans="1:12" x14ac:dyDescent="0.3">
      <c r="A9590">
        <v>9589</v>
      </c>
      <c r="B9590">
        <v>0.95884999999999998</v>
      </c>
      <c r="C9590">
        <v>0.69584999999999997</v>
      </c>
      <c r="D9590">
        <v>0.98855000000000004</v>
      </c>
      <c r="E9590">
        <v>0.99424999999999997</v>
      </c>
      <c r="F9590">
        <v>0.98575000000000002</v>
      </c>
      <c r="G9590">
        <v>0.56964999999999999</v>
      </c>
      <c r="H9590">
        <v>0.73345000000000005</v>
      </c>
      <c r="I9590">
        <v>0.70045000000000002</v>
      </c>
      <c r="J9590">
        <v>0.66015000000000001</v>
      </c>
      <c r="K9590">
        <v>0.50705</v>
      </c>
      <c r="L9590">
        <v>0.18534999999999999</v>
      </c>
    </row>
    <row r="9591" spans="1:12" x14ac:dyDescent="0.3">
      <c r="A9591">
        <v>9590</v>
      </c>
      <c r="B9591">
        <v>0.95894999999999997</v>
      </c>
      <c r="C9591">
        <v>0.24115</v>
      </c>
      <c r="D9591">
        <v>0.40794999999999998</v>
      </c>
      <c r="E9591">
        <v>0.93805000000000005</v>
      </c>
      <c r="F9591">
        <v>0.43214999999999998</v>
      </c>
      <c r="G9591">
        <v>0.82665</v>
      </c>
      <c r="H9591">
        <v>0.13614999999999999</v>
      </c>
      <c r="I9591">
        <v>0.66595000000000004</v>
      </c>
      <c r="J9591">
        <v>0.39674999999999999</v>
      </c>
      <c r="K9591">
        <v>0.19184999999999999</v>
      </c>
      <c r="L9591">
        <v>0.79074999999999995</v>
      </c>
    </row>
    <row r="9592" spans="1:12" x14ac:dyDescent="0.3">
      <c r="A9592">
        <v>9591</v>
      </c>
      <c r="B9592">
        <v>0.95904999999999996</v>
      </c>
      <c r="C9592">
        <v>0.14194999999999999</v>
      </c>
      <c r="D9592">
        <v>3.2499999999999999E-3</v>
      </c>
      <c r="E9592">
        <v>7.1749999999999994E-2</v>
      </c>
      <c r="F9592">
        <v>0.86995</v>
      </c>
      <c r="G9592">
        <v>0.27634999999999998</v>
      </c>
      <c r="H9592">
        <v>0.84184999999999999</v>
      </c>
      <c r="I9592">
        <v>0.15235000000000001</v>
      </c>
      <c r="J9592">
        <v>0.26455000000000001</v>
      </c>
      <c r="K9592">
        <v>0.72804999999999997</v>
      </c>
      <c r="L9592">
        <v>0.75244999999999995</v>
      </c>
    </row>
    <row r="9593" spans="1:12" x14ac:dyDescent="0.3">
      <c r="A9593">
        <v>9592</v>
      </c>
      <c r="B9593">
        <v>0.95914999999999995</v>
      </c>
      <c r="C9593">
        <v>0.38915</v>
      </c>
      <c r="D9593">
        <v>0.34215000000000001</v>
      </c>
      <c r="E9593">
        <v>0.20915</v>
      </c>
      <c r="F9593">
        <v>0.80284999999999995</v>
      </c>
      <c r="G9593">
        <v>0.22275</v>
      </c>
      <c r="H9593">
        <v>0.74975000000000003</v>
      </c>
      <c r="I9593">
        <v>0.39845000000000003</v>
      </c>
      <c r="J9593">
        <v>0.10215</v>
      </c>
      <c r="K9593">
        <v>0.86455000000000004</v>
      </c>
      <c r="L9593">
        <v>0.17294999999999999</v>
      </c>
    </row>
    <row r="9594" spans="1:12" x14ac:dyDescent="0.3">
      <c r="A9594">
        <v>9593</v>
      </c>
      <c r="B9594">
        <v>0.95925000000000005</v>
      </c>
      <c r="C9594">
        <v>0.20874999999999999</v>
      </c>
      <c r="D9594">
        <v>7.8450000000000006E-2</v>
      </c>
      <c r="E9594">
        <v>0.12155000000000001</v>
      </c>
      <c r="F9594">
        <v>8.6849999999999997E-2</v>
      </c>
      <c r="G9594">
        <v>0.21884999999999999</v>
      </c>
      <c r="H9594">
        <v>7.3249999999999996E-2</v>
      </c>
      <c r="I9594">
        <v>0.99444999999999995</v>
      </c>
      <c r="J9594">
        <v>9.7949999999999995E-2</v>
      </c>
      <c r="K9594">
        <v>0.88534999999999997</v>
      </c>
      <c r="L9594">
        <v>0.21254999999999999</v>
      </c>
    </row>
    <row r="9595" spans="1:12" x14ac:dyDescent="0.3">
      <c r="A9595">
        <v>9594</v>
      </c>
      <c r="B9595">
        <v>0.95935000000000004</v>
      </c>
      <c r="C9595">
        <v>0.43764999999999998</v>
      </c>
      <c r="D9595">
        <v>0.46525</v>
      </c>
      <c r="E9595">
        <v>0.96255000000000002</v>
      </c>
      <c r="F9595">
        <v>0.46765000000000001</v>
      </c>
      <c r="G9595">
        <v>0.23974999999999999</v>
      </c>
      <c r="H9595">
        <v>0.44914999999999999</v>
      </c>
      <c r="I9595">
        <v>0.38834999999999997</v>
      </c>
      <c r="J9595">
        <v>0.19655</v>
      </c>
      <c r="K9595">
        <v>0.76405000000000001</v>
      </c>
      <c r="L9595">
        <v>0.72365000000000002</v>
      </c>
    </row>
    <row r="9596" spans="1:12" x14ac:dyDescent="0.3">
      <c r="A9596">
        <v>9595</v>
      </c>
      <c r="B9596">
        <v>0.95945000000000003</v>
      </c>
      <c r="C9596">
        <v>0.72775000000000001</v>
      </c>
      <c r="D9596">
        <v>0.76224999999999998</v>
      </c>
      <c r="E9596">
        <v>0.80174999999999996</v>
      </c>
      <c r="F9596">
        <v>0.96555000000000002</v>
      </c>
      <c r="G9596">
        <v>0.68095000000000006</v>
      </c>
      <c r="H9596">
        <v>0.63834999999999997</v>
      </c>
      <c r="I9596">
        <v>0.15995000000000001</v>
      </c>
      <c r="J9596">
        <v>0.19825000000000001</v>
      </c>
      <c r="K9596">
        <v>0.86375000000000002</v>
      </c>
      <c r="L9596">
        <v>0.19525000000000001</v>
      </c>
    </row>
    <row r="9597" spans="1:12" x14ac:dyDescent="0.3">
      <c r="A9597">
        <v>9596</v>
      </c>
      <c r="B9597">
        <v>0.95955000000000001</v>
      </c>
      <c r="C9597">
        <v>2.6950000000000002E-2</v>
      </c>
      <c r="D9597">
        <v>0.60404999999999998</v>
      </c>
      <c r="E9597">
        <v>0.43035000000000001</v>
      </c>
      <c r="F9597">
        <v>0.16114999999999999</v>
      </c>
      <c r="G9597">
        <v>0.79085000000000005</v>
      </c>
      <c r="H9597">
        <v>0.70135000000000003</v>
      </c>
      <c r="I9597">
        <v>0.60475000000000001</v>
      </c>
      <c r="J9597">
        <v>0.51444999999999996</v>
      </c>
      <c r="K9597">
        <v>0.91305000000000003</v>
      </c>
      <c r="L9597">
        <v>0.23375000000000001</v>
      </c>
    </row>
    <row r="9598" spans="1:12" x14ac:dyDescent="0.3">
      <c r="A9598">
        <v>9597</v>
      </c>
      <c r="B9598">
        <v>0.95965</v>
      </c>
      <c r="C9598">
        <v>3.875E-2</v>
      </c>
      <c r="D9598">
        <v>0.81445000000000001</v>
      </c>
      <c r="E9598">
        <v>1.465E-2</v>
      </c>
      <c r="F9598">
        <v>0.28715000000000002</v>
      </c>
      <c r="G9598">
        <v>0.52975000000000005</v>
      </c>
      <c r="H9598">
        <v>0.15504999999999999</v>
      </c>
      <c r="I9598">
        <v>0.51534999999999997</v>
      </c>
      <c r="J9598">
        <v>0.11285000000000001</v>
      </c>
      <c r="K9598">
        <v>0.78075000000000006</v>
      </c>
      <c r="L9598">
        <v>1.2149999999999999E-2</v>
      </c>
    </row>
    <row r="9599" spans="1:12" x14ac:dyDescent="0.3">
      <c r="A9599">
        <v>9598</v>
      </c>
      <c r="B9599">
        <v>0.95974999999999999</v>
      </c>
      <c r="C9599">
        <v>0.60894999999999999</v>
      </c>
      <c r="D9599">
        <v>0.48044999999999999</v>
      </c>
      <c r="E9599">
        <v>0.79995000000000005</v>
      </c>
      <c r="F9599">
        <v>0.85624999999999996</v>
      </c>
      <c r="G9599">
        <v>0.49595</v>
      </c>
      <c r="H9599">
        <v>0.23685</v>
      </c>
      <c r="I9599">
        <v>0.89895000000000003</v>
      </c>
      <c r="J9599">
        <v>0.75654999999999994</v>
      </c>
      <c r="K9599">
        <v>0.37514999999999998</v>
      </c>
      <c r="L9599">
        <v>0.66074999999999995</v>
      </c>
    </row>
    <row r="9600" spans="1:12" x14ac:dyDescent="0.3">
      <c r="A9600">
        <v>9599</v>
      </c>
      <c r="B9600">
        <v>0.95984999999999998</v>
      </c>
      <c r="C9600">
        <v>0.11085</v>
      </c>
      <c r="D9600">
        <v>0.21904999999999999</v>
      </c>
      <c r="E9600">
        <v>0.82184999999999997</v>
      </c>
      <c r="F9600">
        <v>0.59165000000000001</v>
      </c>
      <c r="G9600">
        <v>0.77124999999999999</v>
      </c>
      <c r="H9600">
        <v>0.15905</v>
      </c>
      <c r="I9600">
        <v>0.12045</v>
      </c>
      <c r="J9600">
        <v>0.40675</v>
      </c>
      <c r="K9600">
        <v>0.19075</v>
      </c>
      <c r="L9600">
        <v>0.68015000000000003</v>
      </c>
    </row>
    <row r="9601" spans="1:12" x14ac:dyDescent="0.3">
      <c r="A9601">
        <v>9600</v>
      </c>
      <c r="B9601">
        <v>0.95994999999999997</v>
      </c>
      <c r="C9601">
        <v>0.66144999999999998</v>
      </c>
      <c r="D9601">
        <v>0.72735000000000005</v>
      </c>
      <c r="E9601">
        <v>0.82815000000000005</v>
      </c>
      <c r="F9601">
        <v>0.53354999999999997</v>
      </c>
      <c r="G9601">
        <v>3.4499999999999999E-3</v>
      </c>
      <c r="H9601">
        <v>0.96594999999999998</v>
      </c>
      <c r="I9601">
        <v>0.92495000000000005</v>
      </c>
      <c r="J9601">
        <v>0.69745000000000001</v>
      </c>
      <c r="K9601">
        <v>6.055E-2</v>
      </c>
      <c r="L9601">
        <v>0.45495000000000002</v>
      </c>
    </row>
    <row r="9602" spans="1:12" x14ac:dyDescent="0.3">
      <c r="A9602">
        <v>9601</v>
      </c>
      <c r="B9602">
        <v>0.96004999999999996</v>
      </c>
      <c r="C9602">
        <v>0.40555000000000002</v>
      </c>
      <c r="D9602">
        <v>0.91044999999999998</v>
      </c>
      <c r="E9602">
        <v>0.70465</v>
      </c>
      <c r="F9602">
        <v>0.65695000000000003</v>
      </c>
      <c r="G9602">
        <v>0.76265000000000005</v>
      </c>
      <c r="H9602">
        <v>0.85275000000000001</v>
      </c>
      <c r="I9602">
        <v>0.51444999999999996</v>
      </c>
      <c r="J9602">
        <v>0.92235</v>
      </c>
      <c r="K9602">
        <v>6.7250000000000004E-2</v>
      </c>
      <c r="L9602">
        <v>0.74024999999999996</v>
      </c>
    </row>
    <row r="9603" spans="1:12" x14ac:dyDescent="0.3">
      <c r="A9603">
        <v>9602</v>
      </c>
      <c r="B9603">
        <v>0.96014999999999995</v>
      </c>
      <c r="C9603">
        <v>0.80025000000000002</v>
      </c>
      <c r="D9603">
        <v>0.27725</v>
      </c>
      <c r="E9603">
        <v>0.96725000000000005</v>
      </c>
      <c r="F9603">
        <v>0.81264999999999998</v>
      </c>
      <c r="G9603">
        <v>0.63675000000000004</v>
      </c>
      <c r="H9603">
        <v>5.885E-2</v>
      </c>
      <c r="I9603">
        <v>0.36094999999999999</v>
      </c>
      <c r="J9603">
        <v>0.79705000000000004</v>
      </c>
      <c r="K9603">
        <v>0.21615000000000001</v>
      </c>
      <c r="L9603">
        <v>0.44305</v>
      </c>
    </row>
    <row r="9604" spans="1:12" x14ac:dyDescent="0.3">
      <c r="A9604">
        <v>9603</v>
      </c>
      <c r="B9604">
        <v>0.96025000000000005</v>
      </c>
      <c r="C9604">
        <v>0.47735</v>
      </c>
      <c r="D9604">
        <v>0.54235</v>
      </c>
      <c r="E9604">
        <v>0.52354999999999996</v>
      </c>
      <c r="F9604">
        <v>0.13915</v>
      </c>
      <c r="G9604">
        <v>0.27474999999999999</v>
      </c>
      <c r="H9604">
        <v>0.63414999999999999</v>
      </c>
      <c r="I9604">
        <v>0.28134999999999999</v>
      </c>
      <c r="J9604">
        <v>0.26824999999999999</v>
      </c>
      <c r="K9604">
        <v>0.70115000000000005</v>
      </c>
      <c r="L9604">
        <v>0.29525000000000001</v>
      </c>
    </row>
    <row r="9605" spans="1:12" x14ac:dyDescent="0.3">
      <c r="A9605">
        <v>9604</v>
      </c>
      <c r="B9605">
        <v>0.96035000000000004</v>
      </c>
      <c r="C9605">
        <v>0.87344999999999995</v>
      </c>
      <c r="D9605">
        <v>0.84424999999999994</v>
      </c>
      <c r="E9605">
        <v>0.46434999999999998</v>
      </c>
      <c r="F9605">
        <v>6.1749999999999999E-2</v>
      </c>
      <c r="G9605">
        <v>0.27894999999999998</v>
      </c>
      <c r="H9605">
        <v>0.74334999999999996</v>
      </c>
      <c r="I9605">
        <v>0.46365000000000001</v>
      </c>
      <c r="J9605">
        <v>0.90164999999999995</v>
      </c>
      <c r="K9605">
        <v>0.18404999999999999</v>
      </c>
      <c r="L9605">
        <v>0.68345</v>
      </c>
    </row>
    <row r="9606" spans="1:12" x14ac:dyDescent="0.3">
      <c r="A9606">
        <v>9605</v>
      </c>
      <c r="B9606">
        <v>0.96045000000000003</v>
      </c>
      <c r="C9606">
        <v>0.36985000000000001</v>
      </c>
      <c r="D9606">
        <v>0.57535000000000003</v>
      </c>
      <c r="E9606">
        <v>0.80864999999999998</v>
      </c>
      <c r="F9606">
        <v>9.0050000000000005E-2</v>
      </c>
      <c r="G9606">
        <v>0.51624999999999999</v>
      </c>
      <c r="H9606">
        <v>0.38305</v>
      </c>
      <c r="I9606">
        <v>3.0249999999999999E-2</v>
      </c>
      <c r="J9606">
        <v>0.91085000000000005</v>
      </c>
      <c r="K9606">
        <v>0.66064999999999996</v>
      </c>
      <c r="L9606">
        <v>0.16564999999999999</v>
      </c>
    </row>
    <row r="9607" spans="1:12" x14ac:dyDescent="0.3">
      <c r="A9607">
        <v>9606</v>
      </c>
      <c r="B9607">
        <v>0.96055000000000001</v>
      </c>
      <c r="C9607">
        <v>0.30835000000000001</v>
      </c>
      <c r="D9607">
        <v>0.75405</v>
      </c>
      <c r="E9607">
        <v>0.91174999999999995</v>
      </c>
      <c r="F9607">
        <v>1.695E-2</v>
      </c>
      <c r="G9607">
        <v>0.58025000000000004</v>
      </c>
      <c r="H9607">
        <v>0.69835000000000003</v>
      </c>
      <c r="I9607">
        <v>0.47134999999999999</v>
      </c>
      <c r="J9607">
        <v>0.94145000000000001</v>
      </c>
      <c r="K9607">
        <v>0.47825000000000001</v>
      </c>
      <c r="L9607">
        <v>0.71325000000000005</v>
      </c>
    </row>
    <row r="9608" spans="1:12" x14ac:dyDescent="0.3">
      <c r="A9608">
        <v>9607</v>
      </c>
      <c r="B9608">
        <v>0.96065</v>
      </c>
      <c r="C9608">
        <v>0.11765</v>
      </c>
      <c r="D9608">
        <v>0.83584999999999998</v>
      </c>
      <c r="E9608">
        <v>0.75085000000000002</v>
      </c>
      <c r="F9608">
        <v>0.29844999999999999</v>
      </c>
      <c r="G9608">
        <v>0.96214999999999995</v>
      </c>
      <c r="H9608">
        <v>0.78305000000000002</v>
      </c>
      <c r="I9608">
        <v>0.28894999999999998</v>
      </c>
      <c r="J9608">
        <v>0.26815</v>
      </c>
      <c r="K9608">
        <v>0.16325000000000001</v>
      </c>
      <c r="L9608">
        <v>0.37064999999999998</v>
      </c>
    </row>
    <row r="9609" spans="1:12" x14ac:dyDescent="0.3">
      <c r="A9609">
        <v>9608</v>
      </c>
      <c r="B9609">
        <v>0.96074999999999999</v>
      </c>
      <c r="C9609">
        <v>0.11365</v>
      </c>
      <c r="D9609">
        <v>0.51415</v>
      </c>
      <c r="E9609">
        <v>0.12475</v>
      </c>
      <c r="F9609">
        <v>0.22695000000000001</v>
      </c>
      <c r="G9609">
        <v>0.89305000000000001</v>
      </c>
      <c r="H9609">
        <v>0.82364999999999999</v>
      </c>
      <c r="I9609">
        <v>0.18575</v>
      </c>
      <c r="J9609">
        <v>0.52995000000000003</v>
      </c>
      <c r="K9609">
        <v>0.45645000000000002</v>
      </c>
      <c r="L9609">
        <v>0.85875000000000001</v>
      </c>
    </row>
    <row r="9610" spans="1:12" x14ac:dyDescent="0.3">
      <c r="A9610">
        <v>9609</v>
      </c>
      <c r="B9610">
        <v>0.96084999999999998</v>
      </c>
      <c r="C9610">
        <v>0.31564999999999999</v>
      </c>
      <c r="D9610">
        <v>0.71455000000000002</v>
      </c>
      <c r="E9610">
        <v>0.92725000000000002</v>
      </c>
      <c r="F9610">
        <v>8.1449999999999995E-2</v>
      </c>
      <c r="G9610">
        <v>0.82274999999999998</v>
      </c>
      <c r="H9610">
        <v>0.66464999999999996</v>
      </c>
      <c r="I9610">
        <v>0.83265</v>
      </c>
      <c r="J9610">
        <v>0.54354999999999998</v>
      </c>
      <c r="K9610">
        <v>0.25614999999999999</v>
      </c>
      <c r="L9610">
        <v>0.54505000000000003</v>
      </c>
    </row>
    <row r="9611" spans="1:12" x14ac:dyDescent="0.3">
      <c r="A9611">
        <v>9610</v>
      </c>
      <c r="B9611">
        <v>0.96094999999999997</v>
      </c>
      <c r="C9611">
        <v>0.81694999999999995</v>
      </c>
      <c r="D9611">
        <v>0.15325</v>
      </c>
      <c r="E9611">
        <v>0.41304999999999997</v>
      </c>
      <c r="F9611">
        <v>0.30345</v>
      </c>
      <c r="G9611">
        <v>0.62605</v>
      </c>
      <c r="H9611">
        <v>0.66605000000000003</v>
      </c>
      <c r="I9611">
        <v>0.44545000000000001</v>
      </c>
      <c r="J9611">
        <v>0.58655000000000002</v>
      </c>
      <c r="K9611">
        <v>0.14445</v>
      </c>
      <c r="L9611">
        <v>0.97284999999999999</v>
      </c>
    </row>
    <row r="9612" spans="1:12" x14ac:dyDescent="0.3">
      <c r="A9612">
        <v>9611</v>
      </c>
      <c r="B9612">
        <v>0.96104999999999996</v>
      </c>
      <c r="C9612">
        <v>0.80635000000000001</v>
      </c>
      <c r="D9612">
        <v>0.66815000000000002</v>
      </c>
      <c r="E9612">
        <v>9.7350000000000006E-2</v>
      </c>
      <c r="F9612">
        <v>0.60675000000000001</v>
      </c>
      <c r="G9612">
        <v>0.70135000000000003</v>
      </c>
      <c r="H9612">
        <v>5.305E-2</v>
      </c>
      <c r="I9612">
        <v>0.51844999999999997</v>
      </c>
      <c r="J9612">
        <v>0.36175000000000002</v>
      </c>
      <c r="K9612">
        <v>8.8849999999999998E-2</v>
      </c>
      <c r="L9612">
        <v>0.52305000000000001</v>
      </c>
    </row>
    <row r="9613" spans="1:12" x14ac:dyDescent="0.3">
      <c r="A9613">
        <v>9612</v>
      </c>
      <c r="B9613">
        <v>0.96114999999999995</v>
      </c>
      <c r="C9613">
        <v>0.92244999999999999</v>
      </c>
      <c r="D9613">
        <v>0.15715000000000001</v>
      </c>
      <c r="E9613">
        <v>0.92205000000000004</v>
      </c>
      <c r="F9613">
        <v>0.86245000000000005</v>
      </c>
      <c r="G9613">
        <v>0.48194999999999999</v>
      </c>
      <c r="H9613">
        <v>0.21984999999999999</v>
      </c>
      <c r="I9613">
        <v>0.82504999999999995</v>
      </c>
      <c r="J9613">
        <v>0.55715000000000003</v>
      </c>
      <c r="K9613">
        <v>0.71145000000000003</v>
      </c>
      <c r="L9613">
        <v>0.70035000000000003</v>
      </c>
    </row>
    <row r="9614" spans="1:12" x14ac:dyDescent="0.3">
      <c r="A9614">
        <v>9613</v>
      </c>
      <c r="B9614">
        <v>0.96125000000000005</v>
      </c>
      <c r="C9614">
        <v>0.67915000000000003</v>
      </c>
      <c r="D9614">
        <v>8.5650000000000004E-2</v>
      </c>
      <c r="E9614">
        <v>0.71704999999999997</v>
      </c>
      <c r="F9614">
        <v>0.16705</v>
      </c>
      <c r="G9614">
        <v>0.42835000000000001</v>
      </c>
      <c r="H9614">
        <v>0.31414999999999998</v>
      </c>
      <c r="I9614">
        <v>0.66354999999999997</v>
      </c>
      <c r="J9614">
        <v>0.57515000000000005</v>
      </c>
      <c r="K9614">
        <v>0.34205000000000002</v>
      </c>
      <c r="L9614">
        <v>0.70774999999999999</v>
      </c>
    </row>
    <row r="9615" spans="1:12" x14ac:dyDescent="0.3">
      <c r="A9615">
        <v>9614</v>
      </c>
      <c r="B9615">
        <v>0.96135000000000004</v>
      </c>
      <c r="C9615">
        <v>0.96675</v>
      </c>
      <c r="D9615">
        <v>0.76844999999999997</v>
      </c>
      <c r="E9615">
        <v>0.44914999999999999</v>
      </c>
      <c r="F9615">
        <v>0.87724999999999997</v>
      </c>
      <c r="G9615">
        <v>0.29865000000000003</v>
      </c>
      <c r="H9615">
        <v>0.99475000000000002</v>
      </c>
      <c r="I9615">
        <v>0.67895000000000005</v>
      </c>
      <c r="J9615">
        <v>7.7350000000000002E-2</v>
      </c>
      <c r="K9615">
        <v>0.78085000000000004</v>
      </c>
      <c r="L9615">
        <v>0.81584999999999996</v>
      </c>
    </row>
    <row r="9616" spans="1:12" x14ac:dyDescent="0.3">
      <c r="A9616">
        <v>9615</v>
      </c>
      <c r="B9616">
        <v>0.96145000000000003</v>
      </c>
      <c r="C9616">
        <v>0.80784999999999996</v>
      </c>
      <c r="D9616">
        <v>0.44324999999999998</v>
      </c>
      <c r="E9616">
        <v>0.36135</v>
      </c>
      <c r="F9616">
        <v>0.67054999999999998</v>
      </c>
      <c r="G9616">
        <v>0.64095000000000002</v>
      </c>
      <c r="H9616">
        <v>0.98865000000000003</v>
      </c>
      <c r="I9616">
        <v>0.66884999999999994</v>
      </c>
      <c r="J9616">
        <v>0.53495000000000004</v>
      </c>
      <c r="K9616">
        <v>0.14924999999999999</v>
      </c>
      <c r="L9616">
        <v>0.87104999999999999</v>
      </c>
    </row>
    <row r="9617" spans="1:12" x14ac:dyDescent="0.3">
      <c r="A9617">
        <v>9616</v>
      </c>
      <c r="B9617">
        <v>0.96155000000000002</v>
      </c>
      <c r="C9617">
        <v>0.23865</v>
      </c>
      <c r="D9617">
        <v>7.8549999999999995E-2</v>
      </c>
      <c r="E9617">
        <v>0.40855000000000002</v>
      </c>
      <c r="F9617">
        <v>0.74134999999999995</v>
      </c>
      <c r="G9617">
        <v>3.8850000000000003E-2</v>
      </c>
      <c r="H9617">
        <v>0.91144999999999998</v>
      </c>
      <c r="I9617">
        <v>0.32624999999999998</v>
      </c>
      <c r="J9617">
        <v>0.48914999999999997</v>
      </c>
      <c r="K9617">
        <v>0.19875000000000001</v>
      </c>
      <c r="L9617">
        <v>0.79544999999999999</v>
      </c>
    </row>
    <row r="9618" spans="1:12" x14ac:dyDescent="0.3">
      <c r="A9618">
        <v>9617</v>
      </c>
      <c r="B9618">
        <v>0.96165</v>
      </c>
      <c r="C9618">
        <v>0.68994999999999995</v>
      </c>
      <c r="D9618">
        <v>0.14735000000000001</v>
      </c>
      <c r="E9618">
        <v>0.28505000000000003</v>
      </c>
      <c r="F9618">
        <v>0.93225000000000002</v>
      </c>
      <c r="G9618">
        <v>0.70215000000000005</v>
      </c>
      <c r="H9618">
        <v>0.27875</v>
      </c>
      <c r="I9618">
        <v>0.48465000000000003</v>
      </c>
      <c r="J9618">
        <v>0.24324999999999999</v>
      </c>
      <c r="K9618">
        <v>0.61534999999999995</v>
      </c>
      <c r="L9618">
        <v>0.68505000000000005</v>
      </c>
    </row>
    <row r="9619" spans="1:12" x14ac:dyDescent="0.3">
      <c r="A9619">
        <v>9618</v>
      </c>
      <c r="B9619">
        <v>0.96174999999999999</v>
      </c>
      <c r="C9619">
        <v>0.36725000000000002</v>
      </c>
      <c r="D9619">
        <v>0.32734999999999997</v>
      </c>
      <c r="E9619">
        <v>0.19925000000000001</v>
      </c>
      <c r="F9619">
        <v>0.31114999999999998</v>
      </c>
      <c r="G9619">
        <v>0.71635000000000004</v>
      </c>
      <c r="H9619">
        <v>0.41735</v>
      </c>
      <c r="I9619">
        <v>0.19255</v>
      </c>
      <c r="J9619">
        <v>0.50314999999999999</v>
      </c>
      <c r="K9619">
        <v>0.76375000000000004</v>
      </c>
      <c r="L9619">
        <v>3.4049999999999997E-2</v>
      </c>
    </row>
    <row r="9620" spans="1:12" x14ac:dyDescent="0.3">
      <c r="A9620">
        <v>9619</v>
      </c>
      <c r="B9620">
        <v>0.96184999999999998</v>
      </c>
      <c r="C9620">
        <v>8.5650000000000004E-2</v>
      </c>
      <c r="D9620">
        <v>0.64895000000000003</v>
      </c>
      <c r="E9620">
        <v>0.75144999999999995</v>
      </c>
      <c r="F9620">
        <v>0.59424999999999994</v>
      </c>
      <c r="G9620">
        <v>0.52864999999999995</v>
      </c>
      <c r="H9620">
        <v>0.82645000000000002</v>
      </c>
      <c r="I9620">
        <v>0.67745</v>
      </c>
      <c r="J9620">
        <v>0.51805000000000001</v>
      </c>
      <c r="K9620">
        <v>0.28965000000000002</v>
      </c>
      <c r="L9620">
        <v>0.49554999999999999</v>
      </c>
    </row>
    <row r="9621" spans="1:12" x14ac:dyDescent="0.3">
      <c r="A9621">
        <v>9620</v>
      </c>
      <c r="B9621">
        <v>0.96194999999999997</v>
      </c>
      <c r="C9621">
        <v>3.2149999999999998E-2</v>
      </c>
      <c r="D9621">
        <v>0.52344999999999997</v>
      </c>
      <c r="E9621">
        <v>0.90605000000000002</v>
      </c>
      <c r="F9621">
        <v>0.51495000000000002</v>
      </c>
      <c r="G9621">
        <v>0.53674999999999995</v>
      </c>
      <c r="H9621">
        <v>0.22785</v>
      </c>
      <c r="I9621">
        <v>0.13694999999999999</v>
      </c>
      <c r="J9621">
        <v>0.41925000000000001</v>
      </c>
      <c r="K9621">
        <v>7.0349999999999996E-2</v>
      </c>
      <c r="L9621">
        <v>0.27095000000000002</v>
      </c>
    </row>
    <row r="9622" spans="1:12" x14ac:dyDescent="0.3">
      <c r="A9622">
        <v>9621</v>
      </c>
      <c r="B9622">
        <v>0.96204999999999996</v>
      </c>
      <c r="C9622">
        <v>0.18104999999999999</v>
      </c>
      <c r="D9622">
        <v>0.45505000000000001</v>
      </c>
      <c r="E9622">
        <v>0.25455</v>
      </c>
      <c r="F9622">
        <v>0.68274999999999997</v>
      </c>
      <c r="G9622">
        <v>2.65E-3</v>
      </c>
      <c r="H9622">
        <v>0.65815000000000001</v>
      </c>
      <c r="I9622">
        <v>0.28415000000000001</v>
      </c>
      <c r="J9622">
        <v>0.97694999999999999</v>
      </c>
      <c r="K9622">
        <v>0.84794999999999998</v>
      </c>
      <c r="L9622">
        <v>0.71884999999999999</v>
      </c>
    </row>
    <row r="9623" spans="1:12" x14ac:dyDescent="0.3">
      <c r="A9623">
        <v>9622</v>
      </c>
      <c r="B9623">
        <v>0.96214999999999995</v>
      </c>
      <c r="C9623">
        <v>0.98845000000000005</v>
      </c>
      <c r="D9623">
        <v>0.19055</v>
      </c>
      <c r="E9623">
        <v>0.49664999999999998</v>
      </c>
      <c r="F9623">
        <v>0.72224999999999995</v>
      </c>
      <c r="G9623">
        <v>0.95814999999999995</v>
      </c>
      <c r="H9623">
        <v>0.72624999999999995</v>
      </c>
      <c r="I9623">
        <v>0.39655000000000001</v>
      </c>
      <c r="J9623">
        <v>1.635E-2</v>
      </c>
      <c r="K9623">
        <v>0.22685</v>
      </c>
      <c r="L9623">
        <v>0.37135000000000001</v>
      </c>
    </row>
    <row r="9624" spans="1:12" x14ac:dyDescent="0.3">
      <c r="A9624">
        <v>9623</v>
      </c>
      <c r="B9624">
        <v>0.96225000000000005</v>
      </c>
      <c r="C9624">
        <v>0.46725</v>
      </c>
      <c r="D9624">
        <v>0.13095000000000001</v>
      </c>
      <c r="E9624">
        <v>0.43685000000000002</v>
      </c>
      <c r="F9624">
        <v>0.41044999999999998</v>
      </c>
      <c r="G9624">
        <v>0.98724999999999996</v>
      </c>
      <c r="H9624">
        <v>0.68805000000000005</v>
      </c>
      <c r="I9624">
        <v>0.86395</v>
      </c>
      <c r="J9624">
        <v>0.62124999999999997</v>
      </c>
      <c r="K9624">
        <v>0.87395</v>
      </c>
      <c r="L9624">
        <v>2.7499999999999998E-3</v>
      </c>
    </row>
    <row r="9625" spans="1:12" x14ac:dyDescent="0.3">
      <c r="A9625">
        <v>9624</v>
      </c>
      <c r="B9625">
        <v>0.96235000000000004</v>
      </c>
      <c r="C9625">
        <v>0.59655000000000002</v>
      </c>
      <c r="D9625">
        <v>0.92915000000000003</v>
      </c>
      <c r="E9625">
        <v>0.92395000000000005</v>
      </c>
      <c r="F9625">
        <v>0.91854999999999998</v>
      </c>
      <c r="G9625">
        <v>7.6499999999999997E-3</v>
      </c>
      <c r="H9625">
        <v>0.89995000000000003</v>
      </c>
      <c r="I9625">
        <v>6.9449999999999998E-2</v>
      </c>
      <c r="J9625">
        <v>0.41344999999999998</v>
      </c>
      <c r="K9625">
        <v>0.29535</v>
      </c>
      <c r="L9625">
        <v>0.51244999999999996</v>
      </c>
    </row>
    <row r="9626" spans="1:12" x14ac:dyDescent="0.3">
      <c r="A9626">
        <v>9625</v>
      </c>
      <c r="B9626">
        <v>0.96245000000000003</v>
      </c>
      <c r="C9626">
        <v>0.17165</v>
      </c>
      <c r="D9626">
        <v>0.10085</v>
      </c>
      <c r="E9626">
        <v>0.70904999999999996</v>
      </c>
      <c r="F9626">
        <v>0.57455000000000001</v>
      </c>
      <c r="G9626">
        <v>0.54735</v>
      </c>
      <c r="H9626">
        <v>0.44005</v>
      </c>
      <c r="I9626">
        <v>0.21465000000000001</v>
      </c>
      <c r="J9626">
        <v>0.85875000000000001</v>
      </c>
      <c r="K9626">
        <v>0.11305</v>
      </c>
      <c r="L9626">
        <v>0.33055000000000001</v>
      </c>
    </row>
    <row r="9627" spans="1:12" x14ac:dyDescent="0.3">
      <c r="A9627">
        <v>9626</v>
      </c>
      <c r="B9627">
        <v>0.96255000000000002</v>
      </c>
      <c r="C9627">
        <v>0.48365000000000002</v>
      </c>
      <c r="D9627">
        <v>0.73414999999999997</v>
      </c>
      <c r="E9627">
        <v>0.94504999999999995</v>
      </c>
      <c r="F9627">
        <v>0.22045000000000001</v>
      </c>
      <c r="G9627">
        <v>0.52134999999999998</v>
      </c>
      <c r="H9627">
        <v>5.6149999999999999E-2</v>
      </c>
      <c r="I9627">
        <v>0.61355000000000004</v>
      </c>
      <c r="J9627">
        <v>6.4549999999999996E-2</v>
      </c>
      <c r="K9627">
        <v>0.14424999999999999</v>
      </c>
      <c r="L9627">
        <v>0.53654999999999997</v>
      </c>
    </row>
    <row r="9628" spans="1:12" x14ac:dyDescent="0.3">
      <c r="A9628">
        <v>9627</v>
      </c>
      <c r="B9628">
        <v>0.96265000000000001</v>
      </c>
      <c r="C9628">
        <v>0.27975</v>
      </c>
      <c r="D9628">
        <v>0.30964999999999998</v>
      </c>
      <c r="E9628">
        <v>0.53185000000000004</v>
      </c>
      <c r="F9628">
        <v>0.81194999999999995</v>
      </c>
      <c r="G9628">
        <v>0.21045</v>
      </c>
      <c r="H9628">
        <v>0.95615000000000006</v>
      </c>
      <c r="I9628">
        <v>0.51254999999999995</v>
      </c>
      <c r="J9628">
        <v>0.26155</v>
      </c>
      <c r="K9628">
        <v>0.85155000000000003</v>
      </c>
      <c r="L9628">
        <v>0.18905</v>
      </c>
    </row>
    <row r="9629" spans="1:12" x14ac:dyDescent="0.3">
      <c r="A9629">
        <v>9628</v>
      </c>
      <c r="B9629">
        <v>0.96274999999999999</v>
      </c>
      <c r="C9629">
        <v>0.64985000000000004</v>
      </c>
      <c r="D9629">
        <v>0.69825000000000004</v>
      </c>
      <c r="E9629">
        <v>0.42895</v>
      </c>
      <c r="F9629">
        <v>0.25574999999999998</v>
      </c>
      <c r="G9629">
        <v>0.57845000000000002</v>
      </c>
      <c r="H9629">
        <v>0.64115</v>
      </c>
      <c r="I9629">
        <v>2.4649999999999998E-2</v>
      </c>
      <c r="J9629">
        <v>0.12175</v>
      </c>
      <c r="K9629">
        <v>0.55284999999999995</v>
      </c>
      <c r="L9629">
        <v>0.78195000000000003</v>
      </c>
    </row>
    <row r="9630" spans="1:12" x14ac:dyDescent="0.3">
      <c r="A9630">
        <v>9629</v>
      </c>
      <c r="B9630">
        <v>0.96284999999999998</v>
      </c>
      <c r="C9630">
        <v>0.33984999999999999</v>
      </c>
      <c r="D9630">
        <v>0.72445000000000004</v>
      </c>
      <c r="E9630">
        <v>0.17424999999999999</v>
      </c>
      <c r="F9630">
        <v>0.85114999999999996</v>
      </c>
      <c r="G9630">
        <v>0.45124999999999998</v>
      </c>
      <c r="H9630">
        <v>0.22685</v>
      </c>
      <c r="I9630">
        <v>0.60494999999999999</v>
      </c>
      <c r="J9630">
        <v>0.20185</v>
      </c>
      <c r="K9630">
        <v>0.47715000000000002</v>
      </c>
      <c r="L9630">
        <v>0.34834999999999999</v>
      </c>
    </row>
    <row r="9631" spans="1:12" x14ac:dyDescent="0.3">
      <c r="A9631">
        <v>9630</v>
      </c>
      <c r="B9631">
        <v>0.96294999999999997</v>
      </c>
      <c r="C9631">
        <v>0.61314999999999997</v>
      </c>
      <c r="D9631">
        <v>0.43185000000000001</v>
      </c>
      <c r="E9631">
        <v>0.19635</v>
      </c>
      <c r="F9631">
        <v>0.70565</v>
      </c>
      <c r="G9631">
        <v>0.56415000000000004</v>
      </c>
      <c r="H9631">
        <v>0.20824999999999999</v>
      </c>
      <c r="I9631">
        <v>0.62444999999999995</v>
      </c>
      <c r="J9631">
        <v>0.55025000000000002</v>
      </c>
      <c r="K9631">
        <v>0.71665000000000001</v>
      </c>
      <c r="L9631">
        <v>9.955E-2</v>
      </c>
    </row>
    <row r="9632" spans="1:12" x14ac:dyDescent="0.3">
      <c r="A9632">
        <v>9631</v>
      </c>
      <c r="B9632">
        <v>0.96304999999999996</v>
      </c>
      <c r="C9632">
        <v>0.34265000000000001</v>
      </c>
      <c r="D9632">
        <v>0.95365</v>
      </c>
      <c r="E9632">
        <v>0.50105</v>
      </c>
      <c r="F9632">
        <v>0.70994999999999997</v>
      </c>
      <c r="G9632">
        <v>0.64295000000000002</v>
      </c>
      <c r="H9632">
        <v>0.20165</v>
      </c>
      <c r="I9632">
        <v>0.16975000000000001</v>
      </c>
      <c r="J9632">
        <v>2.6349999999999998E-2</v>
      </c>
      <c r="K9632">
        <v>0.87285000000000001</v>
      </c>
      <c r="L9632">
        <v>6.6949999999999996E-2</v>
      </c>
    </row>
    <row r="9633" spans="1:12" x14ac:dyDescent="0.3">
      <c r="A9633">
        <v>9632</v>
      </c>
      <c r="B9633">
        <v>0.96314999999999995</v>
      </c>
      <c r="C9633">
        <v>0.18174999999999999</v>
      </c>
      <c r="D9633">
        <v>0.52034999999999998</v>
      </c>
      <c r="E9633">
        <v>0.66495000000000004</v>
      </c>
      <c r="F9633">
        <v>0.90615000000000001</v>
      </c>
      <c r="G9633">
        <v>0.19535</v>
      </c>
      <c r="H9633">
        <v>0.93274999999999997</v>
      </c>
      <c r="I9633">
        <v>0.76014999999999999</v>
      </c>
      <c r="J9633">
        <v>0.11035</v>
      </c>
      <c r="K9633">
        <v>0.58404999999999996</v>
      </c>
      <c r="L9633">
        <v>7.0050000000000001E-2</v>
      </c>
    </row>
    <row r="9634" spans="1:12" x14ac:dyDescent="0.3">
      <c r="A9634">
        <v>9633</v>
      </c>
      <c r="B9634">
        <v>0.96325000000000005</v>
      </c>
      <c r="C9634">
        <v>0.14445</v>
      </c>
      <c r="D9634">
        <v>0.94245000000000001</v>
      </c>
      <c r="E9634">
        <v>0.47935</v>
      </c>
      <c r="F9634">
        <v>0.92464999999999997</v>
      </c>
      <c r="G9634">
        <v>0.99365000000000003</v>
      </c>
      <c r="H9634">
        <v>0.22555</v>
      </c>
      <c r="I9634">
        <v>0.80354999999999999</v>
      </c>
      <c r="J9634">
        <v>0.24115</v>
      </c>
      <c r="K9634">
        <v>0.42425000000000002</v>
      </c>
      <c r="L9634">
        <v>0.16594999999999999</v>
      </c>
    </row>
    <row r="9635" spans="1:12" x14ac:dyDescent="0.3">
      <c r="A9635">
        <v>9634</v>
      </c>
      <c r="B9635">
        <v>0.96335000000000004</v>
      </c>
      <c r="C9635">
        <v>0.97604999999999997</v>
      </c>
      <c r="D9635">
        <v>0.99604999999999999</v>
      </c>
      <c r="E9635">
        <v>0.51754999999999995</v>
      </c>
      <c r="F9635">
        <v>0.37425000000000003</v>
      </c>
      <c r="G9635">
        <v>0.37445000000000001</v>
      </c>
      <c r="H9635">
        <v>0.10025000000000001</v>
      </c>
      <c r="I9635">
        <v>0.18204999999999999</v>
      </c>
      <c r="J9635">
        <v>0.37114999999999998</v>
      </c>
      <c r="K9635">
        <v>0.35325000000000001</v>
      </c>
      <c r="L9635">
        <v>5.8500000000000002E-3</v>
      </c>
    </row>
    <row r="9636" spans="1:12" x14ac:dyDescent="0.3">
      <c r="A9636">
        <v>9635</v>
      </c>
      <c r="B9636">
        <v>0.96345000000000003</v>
      </c>
      <c r="C9636">
        <v>0.79354999999999998</v>
      </c>
      <c r="D9636">
        <v>0.41894999999999999</v>
      </c>
      <c r="E9636">
        <v>0.14885000000000001</v>
      </c>
      <c r="F9636">
        <v>0.74414999999999998</v>
      </c>
      <c r="G9636">
        <v>0.18754999999999999</v>
      </c>
      <c r="H9636">
        <v>0.54344999999999999</v>
      </c>
      <c r="I9636">
        <v>0.72735000000000005</v>
      </c>
      <c r="J9636">
        <v>8.0850000000000005E-2</v>
      </c>
      <c r="K9636">
        <v>0.27684999999999998</v>
      </c>
      <c r="L9636">
        <v>0.38414999999999999</v>
      </c>
    </row>
    <row r="9637" spans="1:12" x14ac:dyDescent="0.3">
      <c r="A9637">
        <v>9636</v>
      </c>
      <c r="B9637">
        <v>0.96355000000000002</v>
      </c>
      <c r="C9637">
        <v>0.39415</v>
      </c>
      <c r="D9637">
        <v>0.14165</v>
      </c>
      <c r="E9637">
        <v>0.40355000000000002</v>
      </c>
      <c r="F9637">
        <v>0.81364999999999998</v>
      </c>
      <c r="G9637">
        <v>0.39715</v>
      </c>
      <c r="H9637">
        <v>0.87385000000000002</v>
      </c>
      <c r="I9637">
        <v>0.20014999999999999</v>
      </c>
      <c r="J9637">
        <v>0.87634999999999996</v>
      </c>
      <c r="K9637">
        <v>0.74685000000000001</v>
      </c>
      <c r="L9637">
        <v>0.77534999999999998</v>
      </c>
    </row>
    <row r="9638" spans="1:12" x14ac:dyDescent="0.3">
      <c r="A9638">
        <v>9637</v>
      </c>
      <c r="B9638">
        <v>0.96365000000000001</v>
      </c>
      <c r="C9638">
        <v>0.81984999999999997</v>
      </c>
      <c r="D9638">
        <v>0.66464999999999996</v>
      </c>
      <c r="E9638">
        <v>0.30795</v>
      </c>
      <c r="F9638">
        <v>0.86585000000000001</v>
      </c>
      <c r="G9638">
        <v>6.4350000000000004E-2</v>
      </c>
      <c r="H9638">
        <v>0.95584999999999998</v>
      </c>
      <c r="I9638">
        <v>0.86495</v>
      </c>
      <c r="J9638">
        <v>0.88405</v>
      </c>
      <c r="K9638">
        <v>0.61434999999999995</v>
      </c>
      <c r="L9638">
        <v>0.64515</v>
      </c>
    </row>
    <row r="9639" spans="1:12" x14ac:dyDescent="0.3">
      <c r="A9639">
        <v>9638</v>
      </c>
      <c r="B9639">
        <v>0.96375</v>
      </c>
      <c r="C9639">
        <v>0.67025000000000001</v>
      </c>
      <c r="D9639">
        <v>7.9649999999999999E-2</v>
      </c>
      <c r="E9639">
        <v>0.97824999999999995</v>
      </c>
      <c r="F9639">
        <v>0.69055</v>
      </c>
      <c r="G9639">
        <v>0.25195000000000001</v>
      </c>
      <c r="H9639">
        <v>0.58184999999999998</v>
      </c>
      <c r="I9639">
        <v>0.30025000000000002</v>
      </c>
      <c r="J9639">
        <v>0.89334999999999998</v>
      </c>
      <c r="K9639">
        <v>0.24995000000000001</v>
      </c>
      <c r="L9639">
        <v>5.3850000000000002E-2</v>
      </c>
    </row>
    <row r="9640" spans="1:12" x14ac:dyDescent="0.3">
      <c r="A9640">
        <v>9639</v>
      </c>
      <c r="B9640">
        <v>0.96384999999999998</v>
      </c>
      <c r="C9640">
        <v>1.085E-2</v>
      </c>
      <c r="D9640">
        <v>0.58525000000000005</v>
      </c>
      <c r="E9640">
        <v>0.65325</v>
      </c>
      <c r="F9640">
        <v>0.21325</v>
      </c>
      <c r="G9640">
        <v>0.28815000000000002</v>
      </c>
      <c r="H9640">
        <v>0.74314999999999998</v>
      </c>
      <c r="I9640">
        <v>0.63565000000000005</v>
      </c>
      <c r="J9640">
        <v>3.9949999999999999E-2</v>
      </c>
      <c r="K9640">
        <v>0.64424999999999999</v>
      </c>
      <c r="L9640">
        <v>0.94255</v>
      </c>
    </row>
    <row r="9641" spans="1:12" x14ac:dyDescent="0.3">
      <c r="A9641">
        <v>9640</v>
      </c>
      <c r="B9641">
        <v>0.96394999999999997</v>
      </c>
      <c r="C9641">
        <v>0.29694999999999999</v>
      </c>
      <c r="D9641">
        <v>7.8499999999999993E-3</v>
      </c>
      <c r="E9641">
        <v>0.81235000000000002</v>
      </c>
      <c r="F9641">
        <v>0.23444999999999999</v>
      </c>
      <c r="G9641">
        <v>0.30925000000000002</v>
      </c>
      <c r="H9641">
        <v>0.52005000000000001</v>
      </c>
      <c r="I9641">
        <v>0.17444999999999999</v>
      </c>
      <c r="J9641">
        <v>0.31674999999999998</v>
      </c>
      <c r="K9641">
        <v>8.1350000000000006E-2</v>
      </c>
      <c r="L9641">
        <v>0.30085000000000001</v>
      </c>
    </row>
    <row r="9642" spans="1:12" x14ac:dyDescent="0.3">
      <c r="A9642">
        <v>9641</v>
      </c>
      <c r="B9642">
        <v>0.96404999999999996</v>
      </c>
      <c r="C9642">
        <v>0.86114999999999997</v>
      </c>
      <c r="D9642">
        <v>0.31585000000000002</v>
      </c>
      <c r="E9642">
        <v>0.45524999999999999</v>
      </c>
      <c r="F9642">
        <v>0.84724999999999995</v>
      </c>
      <c r="G9642">
        <v>0.45295000000000002</v>
      </c>
      <c r="H9642">
        <v>0.82374999999999998</v>
      </c>
      <c r="I9642">
        <v>3.635E-2</v>
      </c>
      <c r="J9642">
        <v>0.49185000000000001</v>
      </c>
      <c r="K9642">
        <v>0.13885</v>
      </c>
      <c r="L9642">
        <v>0.30095</v>
      </c>
    </row>
    <row r="9643" spans="1:12" x14ac:dyDescent="0.3">
      <c r="A9643">
        <v>9642</v>
      </c>
      <c r="B9643">
        <v>0.96414999999999995</v>
      </c>
      <c r="C9643">
        <v>0.52415</v>
      </c>
      <c r="D9643">
        <v>0.72955000000000003</v>
      </c>
      <c r="E9643">
        <v>0.20125000000000001</v>
      </c>
      <c r="F9643">
        <v>0.84765000000000001</v>
      </c>
      <c r="G9643">
        <v>0.49854999999999999</v>
      </c>
      <c r="H9643">
        <v>0.65054999999999996</v>
      </c>
      <c r="I9643">
        <v>0.15465000000000001</v>
      </c>
      <c r="J9643">
        <v>0.91195000000000004</v>
      </c>
      <c r="K9643">
        <v>0.71255000000000002</v>
      </c>
      <c r="L9643">
        <v>0.98934999999999995</v>
      </c>
    </row>
    <row r="9644" spans="1:12" x14ac:dyDescent="0.3">
      <c r="A9644">
        <v>9643</v>
      </c>
      <c r="B9644">
        <v>0.96425000000000005</v>
      </c>
      <c r="C9644">
        <v>0.89544999999999997</v>
      </c>
      <c r="D9644">
        <v>0.12335</v>
      </c>
      <c r="E9644">
        <v>0.87175000000000002</v>
      </c>
      <c r="F9644">
        <v>0.92684999999999995</v>
      </c>
      <c r="G9644">
        <v>0.63544999999999996</v>
      </c>
      <c r="H9644">
        <v>0.55654999999999999</v>
      </c>
      <c r="I9644">
        <v>0.30295</v>
      </c>
      <c r="J9644">
        <v>0.62685000000000002</v>
      </c>
      <c r="K9644">
        <v>0.17474999999999999</v>
      </c>
      <c r="L9644">
        <v>0.66935</v>
      </c>
    </row>
    <row r="9645" spans="1:12" x14ac:dyDescent="0.3">
      <c r="A9645">
        <v>9644</v>
      </c>
      <c r="B9645">
        <v>0.96435000000000004</v>
      </c>
      <c r="C9645">
        <v>0.34375</v>
      </c>
      <c r="D9645">
        <v>0.78874999999999995</v>
      </c>
      <c r="E9645">
        <v>0.75414999999999999</v>
      </c>
      <c r="F9645">
        <v>0.83265</v>
      </c>
      <c r="G9645">
        <v>0.17854999999999999</v>
      </c>
      <c r="H9645">
        <v>3.9649999999999998E-2</v>
      </c>
      <c r="I9645">
        <v>0.97824999999999995</v>
      </c>
      <c r="J9645">
        <v>0.73404999999999998</v>
      </c>
      <c r="K9645">
        <v>0.54395000000000004</v>
      </c>
      <c r="L9645">
        <v>0.90375000000000005</v>
      </c>
    </row>
    <row r="9646" spans="1:12" x14ac:dyDescent="0.3">
      <c r="A9646">
        <v>9645</v>
      </c>
      <c r="B9646">
        <v>0.96445000000000003</v>
      </c>
      <c r="C9646">
        <v>0.59604999999999997</v>
      </c>
      <c r="D9646">
        <v>0.49554999999999999</v>
      </c>
      <c r="E9646">
        <v>0.53234999999999999</v>
      </c>
      <c r="F9646">
        <v>0.99024999999999996</v>
      </c>
      <c r="G9646">
        <v>1.2749999999999999E-2</v>
      </c>
      <c r="H9646">
        <v>0.48995</v>
      </c>
      <c r="I9646">
        <v>0.11395</v>
      </c>
      <c r="J9646">
        <v>0.60545000000000004</v>
      </c>
      <c r="K9646">
        <v>0.40225</v>
      </c>
      <c r="L9646">
        <v>0.80984999999999996</v>
      </c>
    </row>
    <row r="9647" spans="1:12" x14ac:dyDescent="0.3">
      <c r="A9647">
        <v>9646</v>
      </c>
      <c r="B9647">
        <v>0.96455000000000002</v>
      </c>
      <c r="C9647">
        <v>4.9450000000000001E-2</v>
      </c>
      <c r="D9647">
        <v>0.70814999999999995</v>
      </c>
      <c r="E9647">
        <v>0.55595000000000006</v>
      </c>
      <c r="F9647">
        <v>0.34494999999999998</v>
      </c>
      <c r="G9647">
        <v>0.42825000000000002</v>
      </c>
      <c r="H9647">
        <v>0.79535</v>
      </c>
      <c r="I9647">
        <v>0.22325</v>
      </c>
      <c r="J9647">
        <v>0.95215000000000005</v>
      </c>
      <c r="K9647">
        <v>0.59225000000000005</v>
      </c>
      <c r="L9647">
        <v>0.18315000000000001</v>
      </c>
    </row>
    <row r="9648" spans="1:12" x14ac:dyDescent="0.3">
      <c r="A9648">
        <v>9647</v>
      </c>
      <c r="B9648">
        <v>0.96465000000000001</v>
      </c>
      <c r="C9648">
        <v>0.68654999999999999</v>
      </c>
      <c r="D9648">
        <v>0.60804999999999998</v>
      </c>
      <c r="E9648">
        <v>0.59284999999999999</v>
      </c>
      <c r="F9648">
        <v>8.7150000000000005E-2</v>
      </c>
      <c r="G9648">
        <v>0.65705000000000002</v>
      </c>
      <c r="H9648">
        <v>0.97375</v>
      </c>
      <c r="I9648">
        <v>0.19005</v>
      </c>
      <c r="J9648">
        <v>0.91285000000000005</v>
      </c>
      <c r="K9648">
        <v>0.61475000000000002</v>
      </c>
      <c r="L9648">
        <v>0.47394999999999998</v>
      </c>
    </row>
    <row r="9649" spans="1:12" x14ac:dyDescent="0.3">
      <c r="A9649">
        <v>9648</v>
      </c>
      <c r="B9649">
        <v>0.96475</v>
      </c>
      <c r="C9649">
        <v>0.99844999999999995</v>
      </c>
      <c r="D9649">
        <v>0.80574999999999997</v>
      </c>
      <c r="E9649">
        <v>8.9349999999999999E-2</v>
      </c>
      <c r="F9649">
        <v>0.52985000000000004</v>
      </c>
      <c r="G9649">
        <v>0.42925000000000002</v>
      </c>
      <c r="H9649">
        <v>0.58555000000000001</v>
      </c>
      <c r="I9649">
        <v>0.61324999999999996</v>
      </c>
      <c r="J9649">
        <v>0.32155</v>
      </c>
      <c r="K9649">
        <v>0.46675</v>
      </c>
      <c r="L9649">
        <v>0.32014999999999999</v>
      </c>
    </row>
    <row r="9650" spans="1:12" x14ac:dyDescent="0.3">
      <c r="A9650">
        <v>9649</v>
      </c>
      <c r="B9650">
        <v>0.96484999999999999</v>
      </c>
      <c r="C9650">
        <v>0.37964999999999999</v>
      </c>
      <c r="D9650">
        <v>2.1049999999999999E-2</v>
      </c>
      <c r="E9650">
        <v>3.635E-2</v>
      </c>
      <c r="F9650">
        <v>0.23794999999999999</v>
      </c>
      <c r="G9650">
        <v>5.0499999999999998E-3</v>
      </c>
      <c r="H9650">
        <v>0.26724999999999999</v>
      </c>
      <c r="I9650">
        <v>7.0849999999999996E-2</v>
      </c>
      <c r="J9650">
        <v>0.21584999999999999</v>
      </c>
      <c r="K9650">
        <v>0.22255</v>
      </c>
      <c r="L9650">
        <v>0.34094999999999998</v>
      </c>
    </row>
    <row r="9651" spans="1:12" x14ac:dyDescent="0.3">
      <c r="A9651">
        <v>9650</v>
      </c>
      <c r="B9651">
        <v>0.96494999999999997</v>
      </c>
      <c r="C9651">
        <v>2.785E-2</v>
      </c>
      <c r="D9651">
        <v>0.87204999999999999</v>
      </c>
      <c r="E9651">
        <v>0.48854999999999998</v>
      </c>
      <c r="F9651">
        <v>0.21854999999999999</v>
      </c>
      <c r="G9651">
        <v>0.92845</v>
      </c>
      <c r="H9651">
        <v>0.12035</v>
      </c>
      <c r="I9651">
        <v>0.90425</v>
      </c>
      <c r="J9651">
        <v>0.67154999999999998</v>
      </c>
      <c r="K9651">
        <v>0.76544999999999996</v>
      </c>
      <c r="L9651">
        <v>0.73524999999999996</v>
      </c>
    </row>
    <row r="9652" spans="1:12" x14ac:dyDescent="0.3">
      <c r="A9652">
        <v>9651</v>
      </c>
      <c r="B9652">
        <v>0.96504999999999996</v>
      </c>
      <c r="C9652">
        <v>0.39765</v>
      </c>
      <c r="D9652">
        <v>0.72204999999999997</v>
      </c>
      <c r="E9652">
        <v>0.95384999999999998</v>
      </c>
      <c r="F9652">
        <v>0.90634999999999999</v>
      </c>
      <c r="G9652">
        <v>0.47365000000000002</v>
      </c>
      <c r="H9652">
        <v>0.13865</v>
      </c>
      <c r="I9652">
        <v>0.22105</v>
      </c>
      <c r="J9652">
        <v>0.18804999999999999</v>
      </c>
      <c r="K9652">
        <v>0.74875000000000003</v>
      </c>
      <c r="L9652">
        <v>0.72394999999999998</v>
      </c>
    </row>
    <row r="9653" spans="1:12" x14ac:dyDescent="0.3">
      <c r="A9653">
        <v>9652</v>
      </c>
      <c r="B9653">
        <v>0.96514999999999995</v>
      </c>
      <c r="C9653">
        <v>0.20674999999999999</v>
      </c>
      <c r="D9653">
        <v>0.18035000000000001</v>
      </c>
      <c r="E9653">
        <v>0.35325000000000001</v>
      </c>
      <c r="F9653">
        <v>0.44464999999999999</v>
      </c>
      <c r="G9653">
        <v>0.91264999999999996</v>
      </c>
      <c r="H9653">
        <v>9.5250000000000001E-2</v>
      </c>
      <c r="I9653">
        <v>0.80445</v>
      </c>
      <c r="J9653">
        <v>0.16735</v>
      </c>
      <c r="K9653">
        <v>0.16894999999999999</v>
      </c>
      <c r="L9653">
        <v>0.70504999999999995</v>
      </c>
    </row>
    <row r="9654" spans="1:12" x14ac:dyDescent="0.3">
      <c r="A9654">
        <v>9653</v>
      </c>
      <c r="B9654">
        <v>0.96525000000000005</v>
      </c>
      <c r="C9654">
        <v>0.16214999999999999</v>
      </c>
      <c r="D9654">
        <v>0.74934999999999996</v>
      </c>
      <c r="E9654">
        <v>0.35925000000000001</v>
      </c>
      <c r="F9654">
        <v>0.45265</v>
      </c>
      <c r="G9654">
        <v>0.81505000000000005</v>
      </c>
      <c r="H9654">
        <v>5.135E-2</v>
      </c>
      <c r="I9654">
        <v>4.8050000000000002E-2</v>
      </c>
      <c r="J9654">
        <v>0.96755000000000002</v>
      </c>
      <c r="K9654">
        <v>0.37245</v>
      </c>
      <c r="L9654">
        <v>0.59965000000000002</v>
      </c>
    </row>
    <row r="9655" spans="1:12" x14ac:dyDescent="0.3">
      <c r="A9655">
        <v>9654</v>
      </c>
      <c r="B9655">
        <v>0.96535000000000004</v>
      </c>
      <c r="C9655">
        <v>0.78725000000000001</v>
      </c>
      <c r="D9655">
        <v>0.31274999999999997</v>
      </c>
      <c r="E9655">
        <v>0.70055000000000001</v>
      </c>
      <c r="F9655">
        <v>0.36194999999999999</v>
      </c>
      <c r="G9655">
        <v>0.27445000000000003</v>
      </c>
      <c r="H9655">
        <v>4.6649999999999997E-2</v>
      </c>
      <c r="I9655">
        <v>2.3500000000000001E-3</v>
      </c>
      <c r="J9655">
        <v>0.49264999999999998</v>
      </c>
      <c r="K9655">
        <v>0.25864999999999999</v>
      </c>
      <c r="L9655">
        <v>0.22475000000000001</v>
      </c>
    </row>
    <row r="9656" spans="1:12" x14ac:dyDescent="0.3">
      <c r="A9656">
        <v>9655</v>
      </c>
      <c r="B9656">
        <v>0.96545000000000003</v>
      </c>
      <c r="C9656">
        <v>0.43754999999999999</v>
      </c>
      <c r="D9656">
        <v>0.79795000000000005</v>
      </c>
      <c r="E9656">
        <v>0.69545000000000001</v>
      </c>
      <c r="F9656">
        <v>0.50614999999999999</v>
      </c>
      <c r="G9656">
        <v>0.21224999999999999</v>
      </c>
      <c r="H9656">
        <v>0.21865000000000001</v>
      </c>
      <c r="I9656">
        <v>0.10555</v>
      </c>
      <c r="J9656">
        <v>0.14065</v>
      </c>
      <c r="K9656">
        <v>0.51795000000000002</v>
      </c>
      <c r="L9656">
        <v>0.52644999999999997</v>
      </c>
    </row>
    <row r="9657" spans="1:12" x14ac:dyDescent="0.3">
      <c r="A9657">
        <v>9656</v>
      </c>
      <c r="B9657">
        <v>0.96555000000000002</v>
      </c>
      <c r="C9657">
        <v>0.58035000000000003</v>
      </c>
      <c r="D9657">
        <v>0.93215000000000003</v>
      </c>
      <c r="E9657">
        <v>0.50585000000000002</v>
      </c>
      <c r="F9657">
        <v>0.69364999999999999</v>
      </c>
      <c r="G9657">
        <v>0.48885000000000001</v>
      </c>
      <c r="H9657">
        <v>0.18654999999999999</v>
      </c>
      <c r="I9657">
        <v>0.46205000000000002</v>
      </c>
      <c r="J9657">
        <v>4.15E-3</v>
      </c>
      <c r="K9657">
        <v>0.80825000000000002</v>
      </c>
      <c r="L9657">
        <v>0.52934999999999999</v>
      </c>
    </row>
    <row r="9658" spans="1:12" x14ac:dyDescent="0.3">
      <c r="A9658">
        <v>9657</v>
      </c>
      <c r="B9658">
        <v>0.96565000000000001</v>
      </c>
      <c r="C9658">
        <v>0.34675</v>
      </c>
      <c r="D9658">
        <v>0.99345000000000006</v>
      </c>
      <c r="E9658">
        <v>7.1650000000000005E-2</v>
      </c>
      <c r="F9658">
        <v>0.68974999999999997</v>
      </c>
      <c r="G9658">
        <v>0.67645</v>
      </c>
      <c r="H9658">
        <v>0.59835000000000005</v>
      </c>
      <c r="I9658">
        <v>9.0950000000000003E-2</v>
      </c>
      <c r="J9658">
        <v>0.40325</v>
      </c>
      <c r="K9658">
        <v>0.62824999999999998</v>
      </c>
      <c r="L9658">
        <v>0.61724999999999997</v>
      </c>
    </row>
    <row r="9659" spans="1:12" x14ac:dyDescent="0.3">
      <c r="A9659">
        <v>9658</v>
      </c>
      <c r="B9659">
        <v>0.96575</v>
      </c>
      <c r="C9659">
        <v>0.10075000000000001</v>
      </c>
      <c r="D9659">
        <v>0.11745</v>
      </c>
      <c r="E9659">
        <v>0.49414999999999998</v>
      </c>
      <c r="F9659">
        <v>2.1250000000000002E-2</v>
      </c>
      <c r="G9659">
        <v>0.14385000000000001</v>
      </c>
      <c r="H9659">
        <v>0.76315</v>
      </c>
      <c r="I9659">
        <v>0.18834999999999999</v>
      </c>
      <c r="J9659">
        <v>0.30414999999999998</v>
      </c>
      <c r="K9659">
        <v>0.39374999999999999</v>
      </c>
      <c r="L9659">
        <v>0.57784999999999997</v>
      </c>
    </row>
    <row r="9660" spans="1:12" x14ac:dyDescent="0.3">
      <c r="A9660">
        <v>9659</v>
      </c>
      <c r="B9660">
        <v>0.96584999999999999</v>
      </c>
      <c r="C9660">
        <v>0.61055000000000004</v>
      </c>
      <c r="D9660">
        <v>0.52964999999999995</v>
      </c>
      <c r="E9660">
        <v>0.73314999999999997</v>
      </c>
      <c r="F9660">
        <v>0.89954999999999996</v>
      </c>
      <c r="G9660">
        <v>0.16955000000000001</v>
      </c>
      <c r="H9660">
        <v>0.83814999999999995</v>
      </c>
      <c r="I9660">
        <v>0.40294999999999997</v>
      </c>
      <c r="J9660">
        <v>0.56855</v>
      </c>
      <c r="K9660">
        <v>0.25324999999999998</v>
      </c>
      <c r="L9660">
        <v>7.6950000000000005E-2</v>
      </c>
    </row>
    <row r="9661" spans="1:12" x14ac:dyDescent="0.3">
      <c r="A9661">
        <v>9660</v>
      </c>
      <c r="B9661">
        <v>0.96594999999999998</v>
      </c>
      <c r="C9661">
        <v>0.32414999999999999</v>
      </c>
      <c r="D9661">
        <v>0.56904999999999994</v>
      </c>
      <c r="E9661">
        <v>0.57464999999999999</v>
      </c>
      <c r="F9661">
        <v>0.72575000000000001</v>
      </c>
      <c r="G9661">
        <v>0.54854999999999998</v>
      </c>
      <c r="H9661">
        <v>0.67795000000000005</v>
      </c>
      <c r="I9661">
        <v>0.61485000000000001</v>
      </c>
      <c r="J9661">
        <v>0.29015000000000002</v>
      </c>
      <c r="K9661">
        <v>0.47005000000000002</v>
      </c>
      <c r="L9661">
        <v>0.74695</v>
      </c>
    </row>
    <row r="9662" spans="1:12" x14ac:dyDescent="0.3">
      <c r="A9662">
        <v>9661</v>
      </c>
      <c r="B9662">
        <v>0.96604999999999996</v>
      </c>
      <c r="C9662">
        <v>0.50585000000000002</v>
      </c>
      <c r="D9662">
        <v>0.20745</v>
      </c>
      <c r="E9662">
        <v>0.40844999999999998</v>
      </c>
      <c r="F9662">
        <v>6.5449999999999994E-2</v>
      </c>
      <c r="G9662">
        <v>0.47804999999999997</v>
      </c>
      <c r="H9662">
        <v>0.16214999999999999</v>
      </c>
      <c r="I9662">
        <v>0.16625000000000001</v>
      </c>
      <c r="J9662">
        <v>0.69915000000000005</v>
      </c>
      <c r="K9662">
        <v>0.84284999999999999</v>
      </c>
      <c r="L9662">
        <v>0.11705</v>
      </c>
    </row>
    <row r="9663" spans="1:12" x14ac:dyDescent="0.3">
      <c r="A9663">
        <v>9662</v>
      </c>
      <c r="B9663">
        <v>0.96614999999999995</v>
      </c>
      <c r="C9663">
        <v>0.79025000000000001</v>
      </c>
      <c r="D9663">
        <v>0.83925000000000005</v>
      </c>
      <c r="E9663">
        <v>0.74375000000000002</v>
      </c>
      <c r="F9663">
        <v>0.67725000000000002</v>
      </c>
      <c r="G9663">
        <v>0.84294999999999998</v>
      </c>
      <c r="H9663">
        <v>1.9949999999999999E-2</v>
      </c>
      <c r="I9663">
        <v>0.31164999999999998</v>
      </c>
      <c r="J9663">
        <v>6.7549999999999999E-2</v>
      </c>
      <c r="K9663">
        <v>0.47244999999999998</v>
      </c>
      <c r="L9663">
        <v>0.92805000000000004</v>
      </c>
    </row>
    <row r="9664" spans="1:12" x14ac:dyDescent="0.3">
      <c r="A9664">
        <v>9663</v>
      </c>
      <c r="B9664">
        <v>0.96625000000000005</v>
      </c>
      <c r="C9664">
        <v>0.13205</v>
      </c>
      <c r="D9664">
        <v>0.48585</v>
      </c>
      <c r="E9664">
        <v>0.65495000000000003</v>
      </c>
      <c r="F9664">
        <v>0.99245000000000005</v>
      </c>
      <c r="G9664">
        <v>0.82435000000000003</v>
      </c>
      <c r="H9664">
        <v>0.20745</v>
      </c>
      <c r="I9664">
        <v>0.41765000000000002</v>
      </c>
      <c r="J9664">
        <v>0.32555000000000001</v>
      </c>
      <c r="K9664">
        <v>0.29965000000000003</v>
      </c>
      <c r="L9664">
        <v>0.15375</v>
      </c>
    </row>
    <row r="9665" spans="1:12" x14ac:dyDescent="0.3">
      <c r="A9665">
        <v>9664</v>
      </c>
      <c r="B9665">
        <v>0.96635000000000004</v>
      </c>
      <c r="C9665">
        <v>0.16785</v>
      </c>
      <c r="D9665">
        <v>0.22414999999999999</v>
      </c>
      <c r="E9665">
        <v>9.9500000000000005E-3</v>
      </c>
      <c r="F9665">
        <v>0.24445</v>
      </c>
      <c r="G9665">
        <v>3.9750000000000001E-2</v>
      </c>
      <c r="H9665">
        <v>0.35665000000000002</v>
      </c>
      <c r="I9665">
        <v>8.2949999999999996E-2</v>
      </c>
      <c r="J9665">
        <v>0.65674999999999994</v>
      </c>
      <c r="K9665">
        <v>0.31985000000000002</v>
      </c>
      <c r="L9665">
        <v>0.56874999999999998</v>
      </c>
    </row>
    <row r="9666" spans="1:12" x14ac:dyDescent="0.3">
      <c r="A9666">
        <v>9665</v>
      </c>
      <c r="B9666">
        <v>0.96645000000000003</v>
      </c>
      <c r="C9666">
        <v>0.84365000000000001</v>
      </c>
      <c r="D9666">
        <v>8.9950000000000002E-2</v>
      </c>
      <c r="E9666">
        <v>0.17265</v>
      </c>
      <c r="F9666">
        <v>0.38024999999999998</v>
      </c>
      <c r="G9666">
        <v>0.91364999999999996</v>
      </c>
      <c r="H9666">
        <v>0.30125000000000002</v>
      </c>
      <c r="I9666">
        <v>0.13184999999999999</v>
      </c>
      <c r="J9666">
        <v>0.52695000000000003</v>
      </c>
      <c r="K9666">
        <v>0.16095000000000001</v>
      </c>
      <c r="L9666">
        <v>0.11565</v>
      </c>
    </row>
    <row r="9667" spans="1:12" x14ac:dyDescent="0.3">
      <c r="A9667">
        <v>9666</v>
      </c>
      <c r="B9667">
        <v>0.96655000000000002</v>
      </c>
      <c r="C9667">
        <v>5.8749999999999997E-2</v>
      </c>
      <c r="D9667">
        <v>0.91025</v>
      </c>
      <c r="E9667">
        <v>0.48575000000000002</v>
      </c>
      <c r="F9667">
        <v>0.16785</v>
      </c>
      <c r="G9667">
        <v>0.50905</v>
      </c>
      <c r="H9667">
        <v>0.67184999999999995</v>
      </c>
      <c r="I9667">
        <v>0.10835</v>
      </c>
      <c r="J9667">
        <v>0.40415000000000001</v>
      </c>
      <c r="K9667">
        <v>0.21404999999999999</v>
      </c>
      <c r="L9667">
        <v>0.46584999999999999</v>
      </c>
    </row>
    <row r="9668" spans="1:12" x14ac:dyDescent="0.3">
      <c r="A9668">
        <v>9667</v>
      </c>
      <c r="B9668">
        <v>0.96665000000000001</v>
      </c>
      <c r="C9668">
        <v>0.97235000000000005</v>
      </c>
      <c r="D9668">
        <v>0.75295000000000001</v>
      </c>
      <c r="E9668">
        <v>0.82215000000000005</v>
      </c>
      <c r="F9668">
        <v>0.85365000000000002</v>
      </c>
      <c r="G9668">
        <v>0.93095000000000006</v>
      </c>
      <c r="H9668">
        <v>0.31535000000000002</v>
      </c>
      <c r="I9668">
        <v>9.1149999999999995E-2</v>
      </c>
      <c r="J9668">
        <v>0.22785</v>
      </c>
      <c r="K9668">
        <v>0.82784999999999997</v>
      </c>
      <c r="L9668">
        <v>0.80025000000000002</v>
      </c>
    </row>
    <row r="9669" spans="1:12" x14ac:dyDescent="0.3">
      <c r="A9669">
        <v>9668</v>
      </c>
      <c r="B9669">
        <v>0.96675</v>
      </c>
      <c r="C9669">
        <v>0.67964999999999998</v>
      </c>
      <c r="D9669">
        <v>0.34984999999999999</v>
      </c>
      <c r="E9669">
        <v>0.59114999999999995</v>
      </c>
      <c r="F9669">
        <v>0.37354999999999999</v>
      </c>
      <c r="G9669">
        <v>0.73145000000000004</v>
      </c>
      <c r="H9669">
        <v>0.50795000000000001</v>
      </c>
      <c r="I9669">
        <v>0.63375000000000004</v>
      </c>
      <c r="J9669">
        <v>0.35085</v>
      </c>
      <c r="K9669">
        <v>0.84235000000000004</v>
      </c>
      <c r="L9669">
        <v>0.53075000000000006</v>
      </c>
    </row>
    <row r="9670" spans="1:12" x14ac:dyDescent="0.3">
      <c r="A9670">
        <v>9669</v>
      </c>
      <c r="B9670">
        <v>0.96684999999999999</v>
      </c>
      <c r="C9670">
        <v>0.85075000000000001</v>
      </c>
      <c r="D9670">
        <v>0.19225</v>
      </c>
      <c r="E9670">
        <v>0.29335</v>
      </c>
      <c r="F9670">
        <v>0.99075000000000002</v>
      </c>
      <c r="G9670">
        <v>8.4849999999999995E-2</v>
      </c>
      <c r="H9670">
        <v>0.99424999999999997</v>
      </c>
      <c r="I9670">
        <v>0.98545000000000005</v>
      </c>
      <c r="J9670">
        <v>7.2450000000000001E-2</v>
      </c>
      <c r="K9670">
        <v>0.66305000000000003</v>
      </c>
      <c r="L9670">
        <v>0.58614999999999995</v>
      </c>
    </row>
    <row r="9671" spans="1:12" x14ac:dyDescent="0.3">
      <c r="A9671">
        <v>9670</v>
      </c>
      <c r="B9671">
        <v>0.96694999999999998</v>
      </c>
      <c r="C9671">
        <v>0.49225000000000002</v>
      </c>
      <c r="D9671">
        <v>0.38585000000000003</v>
      </c>
      <c r="E9671">
        <v>0.95904999999999996</v>
      </c>
      <c r="F9671">
        <v>0.89964999999999995</v>
      </c>
      <c r="G9671">
        <v>0.20415</v>
      </c>
      <c r="H9671">
        <v>0.46165</v>
      </c>
      <c r="I9671">
        <v>0.35365000000000002</v>
      </c>
      <c r="J9671">
        <v>0.85475000000000001</v>
      </c>
      <c r="K9671">
        <v>0.89944999999999997</v>
      </c>
      <c r="L9671">
        <v>0.12105</v>
      </c>
    </row>
    <row r="9672" spans="1:12" x14ac:dyDescent="0.3">
      <c r="A9672">
        <v>9671</v>
      </c>
      <c r="B9672">
        <v>0.96704999999999997</v>
      </c>
      <c r="C9672">
        <v>0.39465</v>
      </c>
      <c r="D9672">
        <v>0.98604999999999998</v>
      </c>
      <c r="E9672">
        <v>0.74275000000000002</v>
      </c>
      <c r="F9672">
        <v>0.15995000000000001</v>
      </c>
      <c r="G9672">
        <v>3.5049999999999998E-2</v>
      </c>
      <c r="H9672">
        <v>0.65925</v>
      </c>
      <c r="I9672">
        <v>0.39855000000000002</v>
      </c>
      <c r="J9672">
        <v>0.86514999999999997</v>
      </c>
      <c r="K9672">
        <v>0.60024999999999995</v>
      </c>
      <c r="L9672">
        <v>6.5449999999999994E-2</v>
      </c>
    </row>
    <row r="9673" spans="1:12" x14ac:dyDescent="0.3">
      <c r="A9673">
        <v>9672</v>
      </c>
      <c r="B9673">
        <v>0.96714999999999995</v>
      </c>
      <c r="C9673">
        <v>0.92874999999999996</v>
      </c>
      <c r="D9673">
        <v>0.29435</v>
      </c>
      <c r="E9673">
        <v>0.74995000000000001</v>
      </c>
      <c r="F9673">
        <v>9.9449999999999997E-2</v>
      </c>
      <c r="G9673">
        <v>0.12064999999999999</v>
      </c>
      <c r="H9673">
        <v>0.43045</v>
      </c>
      <c r="I9673">
        <v>0.51354999999999995</v>
      </c>
      <c r="J9673">
        <v>0.10155</v>
      </c>
      <c r="K9673">
        <v>0.16114999999999999</v>
      </c>
      <c r="L9673">
        <v>0.79325000000000001</v>
      </c>
    </row>
    <row r="9674" spans="1:12" x14ac:dyDescent="0.3">
      <c r="A9674">
        <v>9673</v>
      </c>
      <c r="B9674">
        <v>0.96725000000000005</v>
      </c>
      <c r="C9674">
        <v>0.58625000000000005</v>
      </c>
      <c r="D9674">
        <v>0.35794999999999999</v>
      </c>
      <c r="E9674">
        <v>0.95635000000000003</v>
      </c>
      <c r="F9674">
        <v>0.21465000000000001</v>
      </c>
      <c r="G9674">
        <v>0.80274999999999996</v>
      </c>
      <c r="H9674">
        <v>0.97235000000000005</v>
      </c>
      <c r="I9674">
        <v>0.90595000000000003</v>
      </c>
      <c r="J9674">
        <v>0.14565</v>
      </c>
      <c r="K9674">
        <v>0.18195</v>
      </c>
      <c r="L9674">
        <v>0.68594999999999995</v>
      </c>
    </row>
    <row r="9675" spans="1:12" x14ac:dyDescent="0.3">
      <c r="A9675">
        <v>9674</v>
      </c>
      <c r="B9675">
        <v>0.96735000000000004</v>
      </c>
      <c r="C9675">
        <v>0.88834999999999997</v>
      </c>
      <c r="D9675">
        <v>0.78525</v>
      </c>
      <c r="E9675">
        <v>0.53864999999999996</v>
      </c>
      <c r="F9675">
        <v>0.45274999999999999</v>
      </c>
      <c r="G9675">
        <v>0.34644999999999998</v>
      </c>
      <c r="H9675">
        <v>0.14294999999999999</v>
      </c>
      <c r="I9675">
        <v>0.77024999999999999</v>
      </c>
      <c r="J9675">
        <v>0.63214999999999999</v>
      </c>
      <c r="K9675">
        <v>3.175E-2</v>
      </c>
      <c r="L9675">
        <v>0.49804999999999999</v>
      </c>
    </row>
    <row r="9676" spans="1:12" x14ac:dyDescent="0.3">
      <c r="A9676">
        <v>9675</v>
      </c>
      <c r="B9676">
        <v>0.96745000000000003</v>
      </c>
      <c r="C9676">
        <v>0.80435000000000001</v>
      </c>
      <c r="D9676">
        <v>0.79695000000000005</v>
      </c>
      <c r="E9676">
        <v>0.83425000000000005</v>
      </c>
      <c r="F9676">
        <v>0.97375</v>
      </c>
      <c r="G9676">
        <v>0.12125</v>
      </c>
      <c r="H9676">
        <v>0.22795000000000001</v>
      </c>
      <c r="I9676">
        <v>0.28194999999999998</v>
      </c>
      <c r="J9676">
        <v>0.93774999999999997</v>
      </c>
      <c r="K9676">
        <v>1.375E-2</v>
      </c>
      <c r="L9676">
        <v>0.91764999999999997</v>
      </c>
    </row>
    <row r="9677" spans="1:12" x14ac:dyDescent="0.3">
      <c r="A9677">
        <v>9676</v>
      </c>
      <c r="B9677">
        <v>0.96755000000000002</v>
      </c>
      <c r="C9677">
        <v>0.39455000000000001</v>
      </c>
      <c r="D9677">
        <v>0.63824999999999998</v>
      </c>
      <c r="E9677">
        <v>0.11905</v>
      </c>
      <c r="F9677">
        <v>2.8649999999999998E-2</v>
      </c>
      <c r="G9677">
        <v>0.40084999999999998</v>
      </c>
      <c r="H9677">
        <v>0.63744999999999996</v>
      </c>
      <c r="I9677">
        <v>0.22994999999999999</v>
      </c>
      <c r="J9677">
        <v>0.50465000000000004</v>
      </c>
      <c r="K9677">
        <v>1.235E-2</v>
      </c>
      <c r="L9677">
        <v>0.78944999999999999</v>
      </c>
    </row>
    <row r="9678" spans="1:12" x14ac:dyDescent="0.3">
      <c r="A9678">
        <v>9677</v>
      </c>
      <c r="B9678">
        <v>0.96765000000000001</v>
      </c>
      <c r="C9678">
        <v>0.18925</v>
      </c>
      <c r="D9678">
        <v>0.86634999999999995</v>
      </c>
      <c r="E9678">
        <v>7.8549999999999995E-2</v>
      </c>
      <c r="F9678">
        <v>0.10115</v>
      </c>
      <c r="G9678">
        <v>0.28525</v>
      </c>
      <c r="H9678">
        <v>0.35615000000000002</v>
      </c>
      <c r="I9678">
        <v>0.20485</v>
      </c>
      <c r="J9678">
        <v>0.51044999999999996</v>
      </c>
      <c r="K9678">
        <v>0.90515000000000001</v>
      </c>
      <c r="L9678">
        <v>0.61375000000000002</v>
      </c>
    </row>
    <row r="9679" spans="1:12" x14ac:dyDescent="0.3">
      <c r="A9679">
        <v>9678</v>
      </c>
      <c r="B9679">
        <v>0.96775</v>
      </c>
      <c r="C9679">
        <v>5.4350000000000002E-2</v>
      </c>
      <c r="D9679">
        <v>0.94115000000000004</v>
      </c>
      <c r="E9679">
        <v>0.49185000000000001</v>
      </c>
      <c r="F9679">
        <v>0.32605000000000001</v>
      </c>
      <c r="G9679">
        <v>1.8450000000000001E-2</v>
      </c>
      <c r="H9679">
        <v>0.59225000000000005</v>
      </c>
      <c r="I9679">
        <v>0.89644999999999997</v>
      </c>
      <c r="J9679">
        <v>0.23185</v>
      </c>
      <c r="K9679">
        <v>0.81755</v>
      </c>
      <c r="L9679">
        <v>0.90944999999999998</v>
      </c>
    </row>
    <row r="9680" spans="1:12" x14ac:dyDescent="0.3">
      <c r="A9680">
        <v>9679</v>
      </c>
      <c r="B9680">
        <v>0.96784999999999999</v>
      </c>
      <c r="C9680">
        <v>0.60485</v>
      </c>
      <c r="D9680">
        <v>0.21325</v>
      </c>
      <c r="E9680">
        <v>0.21154999999999999</v>
      </c>
      <c r="F9680">
        <v>0.95355000000000001</v>
      </c>
      <c r="G9680">
        <v>4.4949999999999997E-2</v>
      </c>
      <c r="H9680">
        <v>0.52264999999999995</v>
      </c>
      <c r="I9680">
        <v>0.87285000000000001</v>
      </c>
      <c r="J9680">
        <v>0.41385</v>
      </c>
      <c r="K9680">
        <v>0.86575000000000002</v>
      </c>
      <c r="L9680">
        <v>9.2850000000000002E-2</v>
      </c>
    </row>
    <row r="9681" spans="1:12" x14ac:dyDescent="0.3">
      <c r="A9681">
        <v>9680</v>
      </c>
      <c r="B9681">
        <v>0.96794999999999998</v>
      </c>
      <c r="C9681">
        <v>0.64585000000000004</v>
      </c>
      <c r="D9681">
        <v>0.72035000000000005</v>
      </c>
      <c r="E9681">
        <v>0.26384999999999997</v>
      </c>
      <c r="F9681">
        <v>0.70125000000000004</v>
      </c>
      <c r="G9681">
        <v>0.68605000000000005</v>
      </c>
      <c r="H9681">
        <v>0.69215000000000004</v>
      </c>
      <c r="I9681">
        <v>0.75004999999999999</v>
      </c>
      <c r="J9681">
        <v>0.12075</v>
      </c>
      <c r="K9681">
        <v>0.11165</v>
      </c>
      <c r="L9681">
        <v>9.1350000000000001E-2</v>
      </c>
    </row>
    <row r="9682" spans="1:12" x14ac:dyDescent="0.3">
      <c r="A9682">
        <v>9681</v>
      </c>
      <c r="B9682">
        <v>0.96804999999999997</v>
      </c>
      <c r="C9682">
        <v>0.87834999999999996</v>
      </c>
      <c r="D9682">
        <v>5.3650000000000003E-2</v>
      </c>
      <c r="E9682">
        <v>0.14945</v>
      </c>
      <c r="F9682">
        <v>0.10485</v>
      </c>
      <c r="G9682">
        <v>0.74844999999999995</v>
      </c>
      <c r="H9682">
        <v>0.30675000000000002</v>
      </c>
      <c r="I9682">
        <v>0.37685000000000002</v>
      </c>
      <c r="J9682">
        <v>0.77754999999999996</v>
      </c>
      <c r="K9682">
        <v>0.33005000000000001</v>
      </c>
      <c r="L9682">
        <v>0.54174999999999995</v>
      </c>
    </row>
    <row r="9683" spans="1:12" x14ac:dyDescent="0.3">
      <c r="A9683">
        <v>9682</v>
      </c>
      <c r="B9683">
        <v>0.96814999999999996</v>
      </c>
      <c r="C9683">
        <v>0.24635000000000001</v>
      </c>
      <c r="D9683">
        <v>0.87555000000000005</v>
      </c>
      <c r="E9683">
        <v>0.23365</v>
      </c>
      <c r="F9683">
        <v>3.3500000000000001E-3</v>
      </c>
      <c r="G9683">
        <v>0.93435000000000001</v>
      </c>
      <c r="H9683">
        <v>0.11865000000000001</v>
      </c>
      <c r="I9683">
        <v>0.19545000000000001</v>
      </c>
      <c r="J9683">
        <v>0.71914999999999996</v>
      </c>
      <c r="K9683">
        <v>0.26155</v>
      </c>
      <c r="L9683">
        <v>0.41944999999999999</v>
      </c>
    </row>
    <row r="9684" spans="1:12" x14ac:dyDescent="0.3">
      <c r="A9684">
        <v>9683</v>
      </c>
      <c r="B9684">
        <v>0.96825000000000006</v>
      </c>
      <c r="C9684">
        <v>0.52334999999999998</v>
      </c>
      <c r="D9684">
        <v>0.23744999999999999</v>
      </c>
      <c r="E9684">
        <v>0.26405000000000001</v>
      </c>
      <c r="F9684">
        <v>0.43685000000000002</v>
      </c>
      <c r="G9684">
        <v>0.43995000000000001</v>
      </c>
      <c r="H9684">
        <v>0.48144999999999999</v>
      </c>
      <c r="I9684">
        <v>0.20394999999999999</v>
      </c>
      <c r="J9684">
        <v>0.60514999999999997</v>
      </c>
      <c r="K9684">
        <v>0.13994999999999999</v>
      </c>
      <c r="L9684">
        <v>0.14915</v>
      </c>
    </row>
    <row r="9685" spans="1:12" x14ac:dyDescent="0.3">
      <c r="A9685">
        <v>9684</v>
      </c>
      <c r="B9685">
        <v>0.96835000000000004</v>
      </c>
      <c r="C9685">
        <v>0.61304999999999998</v>
      </c>
      <c r="D9685">
        <v>0.16735</v>
      </c>
      <c r="E9685">
        <v>0.87224999999999997</v>
      </c>
      <c r="F9685">
        <v>0.29635</v>
      </c>
      <c r="G9685">
        <v>0.37645000000000001</v>
      </c>
      <c r="H9685">
        <v>0.55994999999999995</v>
      </c>
      <c r="I9685">
        <v>0.50954999999999995</v>
      </c>
      <c r="J9685">
        <v>0.59365000000000001</v>
      </c>
      <c r="K9685">
        <v>0.78064999999999996</v>
      </c>
      <c r="L9685">
        <v>0.89654999999999996</v>
      </c>
    </row>
    <row r="9686" spans="1:12" x14ac:dyDescent="0.3">
      <c r="A9686">
        <v>9685</v>
      </c>
      <c r="B9686">
        <v>0.96845000000000003</v>
      </c>
      <c r="C9686">
        <v>0.61224999999999996</v>
      </c>
      <c r="D9686">
        <v>0.15035000000000001</v>
      </c>
      <c r="E9686">
        <v>0.48425000000000001</v>
      </c>
      <c r="F9686">
        <v>0.93315000000000003</v>
      </c>
      <c r="G9686">
        <v>0.76615</v>
      </c>
      <c r="H9686">
        <v>0.86534999999999995</v>
      </c>
      <c r="I9686">
        <v>0.66264999999999996</v>
      </c>
      <c r="J9686">
        <v>6.3450000000000006E-2</v>
      </c>
      <c r="K9686">
        <v>4.1849999999999998E-2</v>
      </c>
      <c r="L9686">
        <v>0.38795000000000002</v>
      </c>
    </row>
    <row r="9687" spans="1:12" x14ac:dyDescent="0.3">
      <c r="A9687">
        <v>9686</v>
      </c>
      <c r="B9687">
        <v>0.96855000000000002</v>
      </c>
      <c r="C9687">
        <v>0.46805000000000002</v>
      </c>
      <c r="D9687">
        <v>0.35004999999999997</v>
      </c>
      <c r="E9687">
        <v>0.65934999999999999</v>
      </c>
      <c r="F9687">
        <v>0.21925</v>
      </c>
      <c r="G9687">
        <v>2.1749999999999999E-2</v>
      </c>
      <c r="H9687">
        <v>0.27205000000000001</v>
      </c>
      <c r="I9687">
        <v>0.32865</v>
      </c>
      <c r="J9687">
        <v>0.70235000000000003</v>
      </c>
      <c r="K9687">
        <v>0.26135000000000003</v>
      </c>
      <c r="L9687">
        <v>0.33134999999999998</v>
      </c>
    </row>
    <row r="9688" spans="1:12" x14ac:dyDescent="0.3">
      <c r="A9688">
        <v>9687</v>
      </c>
      <c r="B9688">
        <v>0.96865000000000001</v>
      </c>
      <c r="C9688">
        <v>0.78495000000000004</v>
      </c>
      <c r="D9688">
        <v>0.54185000000000005</v>
      </c>
      <c r="E9688">
        <v>0.83294999999999997</v>
      </c>
      <c r="F9688">
        <v>0.94945000000000002</v>
      </c>
      <c r="G9688">
        <v>0.70925000000000005</v>
      </c>
      <c r="H9688">
        <v>0.76065000000000005</v>
      </c>
      <c r="I9688">
        <v>0.39595000000000002</v>
      </c>
      <c r="J9688">
        <v>0.63065000000000004</v>
      </c>
      <c r="K9688">
        <v>0.59255000000000002</v>
      </c>
      <c r="L9688">
        <v>0.50175000000000003</v>
      </c>
    </row>
    <row r="9689" spans="1:12" x14ac:dyDescent="0.3">
      <c r="A9689">
        <v>9688</v>
      </c>
      <c r="B9689">
        <v>0.96875</v>
      </c>
      <c r="C9689">
        <v>0.64375000000000004</v>
      </c>
      <c r="D9689">
        <v>0.94955000000000001</v>
      </c>
      <c r="E9689">
        <v>9.6750000000000003E-2</v>
      </c>
      <c r="F9689">
        <v>0.67674999999999996</v>
      </c>
      <c r="G9689">
        <v>0.97284999999999999</v>
      </c>
      <c r="H9689">
        <v>0.49195</v>
      </c>
      <c r="I9689">
        <v>0.16905000000000001</v>
      </c>
      <c r="J9689">
        <v>0.55435000000000001</v>
      </c>
      <c r="K9689">
        <v>0.53205000000000002</v>
      </c>
      <c r="L9689">
        <v>0.61134999999999995</v>
      </c>
    </row>
    <row r="9690" spans="1:12" x14ac:dyDescent="0.3">
      <c r="A9690">
        <v>9689</v>
      </c>
      <c r="B9690">
        <v>0.96884999999999999</v>
      </c>
      <c r="C9690">
        <v>0.40515000000000001</v>
      </c>
      <c r="D9690">
        <v>0.80495000000000005</v>
      </c>
      <c r="E9690">
        <v>0.57104999999999995</v>
      </c>
      <c r="F9690">
        <v>0.66274999999999995</v>
      </c>
      <c r="G9690">
        <v>0.28025</v>
      </c>
      <c r="H9690">
        <v>0.46665000000000001</v>
      </c>
      <c r="I9690">
        <v>0.52105000000000001</v>
      </c>
      <c r="J9690">
        <v>0.68374999999999997</v>
      </c>
      <c r="K9690">
        <v>0.34815000000000002</v>
      </c>
      <c r="L9690">
        <v>0.78815000000000002</v>
      </c>
    </row>
    <row r="9691" spans="1:12" x14ac:dyDescent="0.3">
      <c r="A9691">
        <v>9690</v>
      </c>
      <c r="B9691">
        <v>0.96894999999999998</v>
      </c>
      <c r="C9691">
        <v>0.37464999999999998</v>
      </c>
      <c r="D9691">
        <v>0.91554999999999997</v>
      </c>
      <c r="E9691">
        <v>0.89854999999999996</v>
      </c>
      <c r="F9691">
        <v>0.85345000000000004</v>
      </c>
      <c r="G9691">
        <v>0.62124999999999997</v>
      </c>
      <c r="H9691">
        <v>0.48235</v>
      </c>
      <c r="I9691">
        <v>1.915E-2</v>
      </c>
      <c r="J9691">
        <v>0.57115000000000005</v>
      </c>
      <c r="K9691">
        <v>0.86795</v>
      </c>
      <c r="L9691">
        <v>0.28865000000000002</v>
      </c>
    </row>
    <row r="9692" spans="1:12" x14ac:dyDescent="0.3">
      <c r="A9692">
        <v>9691</v>
      </c>
      <c r="B9692">
        <v>0.96904999999999997</v>
      </c>
      <c r="C9692">
        <v>0.53195000000000003</v>
      </c>
      <c r="D9692">
        <v>0.80864999999999998</v>
      </c>
      <c r="E9692">
        <v>0.68974999999999997</v>
      </c>
      <c r="F9692">
        <v>0.19855</v>
      </c>
      <c r="G9692">
        <v>0.70104999999999995</v>
      </c>
      <c r="H9692">
        <v>1.8950000000000002E-2</v>
      </c>
      <c r="I9692">
        <v>4.1750000000000002E-2</v>
      </c>
      <c r="J9692">
        <v>0.93115000000000003</v>
      </c>
      <c r="K9692">
        <v>0.67474999999999996</v>
      </c>
      <c r="L9692">
        <v>0.95604999999999996</v>
      </c>
    </row>
    <row r="9693" spans="1:12" x14ac:dyDescent="0.3">
      <c r="A9693">
        <v>9692</v>
      </c>
      <c r="B9693">
        <v>0.96914999999999996</v>
      </c>
      <c r="C9693">
        <v>0.18265000000000001</v>
      </c>
      <c r="D9693">
        <v>1.255E-2</v>
      </c>
      <c r="E9693">
        <v>0.59824999999999995</v>
      </c>
      <c r="F9693">
        <v>0.14835000000000001</v>
      </c>
      <c r="G9693">
        <v>0.77785000000000004</v>
      </c>
      <c r="H9693">
        <v>0.84635000000000005</v>
      </c>
      <c r="I9693">
        <v>0.92525000000000002</v>
      </c>
      <c r="J9693">
        <v>0.70015000000000005</v>
      </c>
      <c r="K9693">
        <v>0.47415000000000002</v>
      </c>
      <c r="L9693">
        <v>4.5350000000000001E-2</v>
      </c>
    </row>
    <row r="9694" spans="1:12" x14ac:dyDescent="0.3">
      <c r="A9694">
        <v>9693</v>
      </c>
      <c r="B9694">
        <v>0.96924999999999994</v>
      </c>
      <c r="C9694">
        <v>0.31355</v>
      </c>
      <c r="D9694">
        <v>0.46975</v>
      </c>
      <c r="E9694">
        <v>0.16084999999999999</v>
      </c>
      <c r="F9694">
        <v>0.36985000000000001</v>
      </c>
      <c r="G9694">
        <v>0.89144999999999996</v>
      </c>
      <c r="H9694">
        <v>0.58704999999999996</v>
      </c>
      <c r="I9694">
        <v>0.66705000000000003</v>
      </c>
      <c r="J9694">
        <v>0.69135000000000002</v>
      </c>
      <c r="K9694">
        <v>0.23555000000000001</v>
      </c>
      <c r="L9694">
        <v>0.22555</v>
      </c>
    </row>
    <row r="9695" spans="1:12" x14ac:dyDescent="0.3">
      <c r="A9695">
        <v>9694</v>
      </c>
      <c r="B9695">
        <v>0.96935000000000004</v>
      </c>
      <c r="C9695">
        <v>0.27534999999999998</v>
      </c>
      <c r="D9695">
        <v>0.74834999999999996</v>
      </c>
      <c r="E9695">
        <v>0.27224999999999999</v>
      </c>
      <c r="F9695">
        <v>0.49235000000000001</v>
      </c>
      <c r="G9695">
        <v>0.84965000000000002</v>
      </c>
      <c r="H9695">
        <v>4.6249999999999999E-2</v>
      </c>
      <c r="I9695">
        <v>0.15815000000000001</v>
      </c>
      <c r="J9695">
        <v>0.50824999999999998</v>
      </c>
      <c r="K9695">
        <v>0.47994999999999999</v>
      </c>
      <c r="L9695">
        <v>0.66115000000000002</v>
      </c>
    </row>
    <row r="9696" spans="1:12" x14ac:dyDescent="0.3">
      <c r="A9696">
        <v>9695</v>
      </c>
      <c r="B9696">
        <v>0.96945000000000003</v>
      </c>
      <c r="C9696">
        <v>0.72655000000000003</v>
      </c>
      <c r="D9696">
        <v>0.90544999999999998</v>
      </c>
      <c r="E9696">
        <v>0.95004999999999995</v>
      </c>
      <c r="F9696">
        <v>0.14555000000000001</v>
      </c>
      <c r="G9696">
        <v>0.28344999999999998</v>
      </c>
      <c r="H9696">
        <v>0.89854999999999996</v>
      </c>
      <c r="I9696">
        <v>0.58094999999999997</v>
      </c>
      <c r="J9696">
        <v>0.14885000000000001</v>
      </c>
      <c r="K9696">
        <v>0.42504999999999998</v>
      </c>
      <c r="L9696">
        <v>0.66805000000000003</v>
      </c>
    </row>
    <row r="9697" spans="1:12" x14ac:dyDescent="0.3">
      <c r="A9697">
        <v>9696</v>
      </c>
      <c r="B9697">
        <v>0.96955000000000002</v>
      </c>
      <c r="C9697">
        <v>0.26565</v>
      </c>
      <c r="D9697">
        <v>0.36625000000000002</v>
      </c>
      <c r="E9697">
        <v>0.31495000000000001</v>
      </c>
      <c r="F9697">
        <v>0.27694999999999997</v>
      </c>
      <c r="G9697">
        <v>0.19835</v>
      </c>
      <c r="H9697">
        <v>6.0449999999999997E-2</v>
      </c>
      <c r="I9697">
        <v>0.32805000000000001</v>
      </c>
      <c r="J9697">
        <v>0.29654999999999998</v>
      </c>
      <c r="K9697">
        <v>0.23175000000000001</v>
      </c>
      <c r="L9697">
        <v>0.53125</v>
      </c>
    </row>
    <row r="9698" spans="1:12" x14ac:dyDescent="0.3">
      <c r="A9698">
        <v>9697</v>
      </c>
      <c r="B9698">
        <v>0.96965000000000001</v>
      </c>
      <c r="C9698">
        <v>0.26114999999999999</v>
      </c>
      <c r="D9698">
        <v>0.31204999999999999</v>
      </c>
      <c r="E9698">
        <v>0.58745000000000003</v>
      </c>
      <c r="F9698">
        <v>2.1149999999999999E-2</v>
      </c>
      <c r="G9698">
        <v>0.15695000000000001</v>
      </c>
      <c r="H9698">
        <v>0.41575000000000001</v>
      </c>
      <c r="I9698">
        <v>0.26824999999999999</v>
      </c>
      <c r="J9698">
        <v>0.41244999999999998</v>
      </c>
      <c r="K9698">
        <v>0.85045000000000004</v>
      </c>
      <c r="L9698">
        <v>0.72975000000000001</v>
      </c>
    </row>
    <row r="9699" spans="1:12" x14ac:dyDescent="0.3">
      <c r="A9699">
        <v>9698</v>
      </c>
      <c r="B9699">
        <v>0.96975</v>
      </c>
      <c r="C9699">
        <v>0.93174999999999997</v>
      </c>
      <c r="D9699">
        <v>0.90085000000000004</v>
      </c>
      <c r="E9699">
        <v>0.96014999999999995</v>
      </c>
      <c r="F9699">
        <v>0.42194999999999999</v>
      </c>
      <c r="G9699">
        <v>0.82235000000000003</v>
      </c>
      <c r="H9699">
        <v>0.93005000000000004</v>
      </c>
      <c r="I9699">
        <v>0.78054999999999997</v>
      </c>
      <c r="J9699">
        <v>0.98234999999999995</v>
      </c>
      <c r="K9699">
        <v>0.65375000000000005</v>
      </c>
      <c r="L9699">
        <v>0.69164999999999999</v>
      </c>
    </row>
    <row r="9700" spans="1:12" x14ac:dyDescent="0.3">
      <c r="A9700">
        <v>9699</v>
      </c>
      <c r="B9700">
        <v>0.96984999999999999</v>
      </c>
      <c r="C9700">
        <v>0.64605000000000001</v>
      </c>
      <c r="D9700">
        <v>8.8349999999999998E-2</v>
      </c>
      <c r="E9700">
        <v>0.41215000000000002</v>
      </c>
      <c r="F9700">
        <v>0.71614999999999995</v>
      </c>
      <c r="G9700">
        <v>1.325E-2</v>
      </c>
      <c r="H9700">
        <v>0.21415000000000001</v>
      </c>
      <c r="I9700">
        <v>0.93784999999999996</v>
      </c>
      <c r="J9700">
        <v>0.88224999999999998</v>
      </c>
      <c r="K9700">
        <v>0.16145000000000001</v>
      </c>
      <c r="L9700">
        <v>0.50975000000000004</v>
      </c>
    </row>
    <row r="9701" spans="1:12" x14ac:dyDescent="0.3">
      <c r="A9701">
        <v>9700</v>
      </c>
      <c r="B9701">
        <v>0.96994999999999998</v>
      </c>
      <c r="C9701">
        <v>0.83284999999999998</v>
      </c>
      <c r="D9701">
        <v>0.18595</v>
      </c>
      <c r="E9701">
        <v>0.17094999999999999</v>
      </c>
      <c r="F9701">
        <v>0.52144999999999997</v>
      </c>
      <c r="G9701">
        <v>0.82845000000000002</v>
      </c>
      <c r="H9701">
        <v>0.86755000000000004</v>
      </c>
      <c r="I9701">
        <v>0.13095000000000001</v>
      </c>
      <c r="J9701">
        <v>9.1450000000000004E-2</v>
      </c>
      <c r="K9701">
        <v>0.42814999999999998</v>
      </c>
      <c r="L9701">
        <v>0.37185000000000001</v>
      </c>
    </row>
    <row r="9702" spans="1:12" x14ac:dyDescent="0.3">
      <c r="A9702">
        <v>9701</v>
      </c>
      <c r="B9702">
        <v>0.97004999999999997</v>
      </c>
      <c r="C9702">
        <v>0.11325</v>
      </c>
      <c r="D9702">
        <v>0.75365000000000004</v>
      </c>
      <c r="E9702">
        <v>0.77764999999999995</v>
      </c>
      <c r="F9702">
        <v>0.61804999999999999</v>
      </c>
      <c r="G9702">
        <v>0.45005000000000001</v>
      </c>
      <c r="H9702">
        <v>0.13585</v>
      </c>
      <c r="I9702">
        <v>0.52705000000000002</v>
      </c>
      <c r="J9702">
        <v>0.86434999999999995</v>
      </c>
      <c r="K9702">
        <v>0.71835000000000004</v>
      </c>
      <c r="L9702">
        <v>0.85304999999999997</v>
      </c>
    </row>
    <row r="9703" spans="1:12" x14ac:dyDescent="0.3">
      <c r="A9703">
        <v>9702</v>
      </c>
      <c r="B9703">
        <v>0.97014999999999996</v>
      </c>
      <c r="C9703">
        <v>0.45724999999999999</v>
      </c>
      <c r="D9703">
        <v>0.11355</v>
      </c>
      <c r="E9703">
        <v>0.27455000000000002</v>
      </c>
      <c r="F9703">
        <v>0.17735000000000001</v>
      </c>
      <c r="G9703">
        <v>0.13025</v>
      </c>
      <c r="H9703">
        <v>0.14745</v>
      </c>
      <c r="I9703">
        <v>2.8850000000000001E-2</v>
      </c>
      <c r="J9703">
        <v>0.13105</v>
      </c>
      <c r="K9703">
        <v>0.81535000000000002</v>
      </c>
      <c r="L9703">
        <v>0.33684999999999998</v>
      </c>
    </row>
    <row r="9704" spans="1:12" x14ac:dyDescent="0.3">
      <c r="A9704">
        <v>9703</v>
      </c>
      <c r="B9704">
        <v>0.97024999999999995</v>
      </c>
      <c r="C9704">
        <v>0.58455000000000001</v>
      </c>
      <c r="D9704">
        <v>0.17705000000000001</v>
      </c>
      <c r="E9704">
        <v>0.31464999999999999</v>
      </c>
      <c r="F9704">
        <v>0.70204999999999995</v>
      </c>
      <c r="G9704">
        <v>0.43575000000000003</v>
      </c>
      <c r="H9704">
        <v>3.5150000000000001E-2</v>
      </c>
      <c r="I9704">
        <v>0.27944999999999998</v>
      </c>
      <c r="J9704">
        <v>0.18325</v>
      </c>
      <c r="K9704">
        <v>0.64275000000000004</v>
      </c>
      <c r="L9704">
        <v>0.14985000000000001</v>
      </c>
    </row>
    <row r="9705" spans="1:12" x14ac:dyDescent="0.3">
      <c r="A9705">
        <v>9704</v>
      </c>
      <c r="B9705">
        <v>0.97035000000000005</v>
      </c>
      <c r="C9705">
        <v>0.42725000000000002</v>
      </c>
      <c r="D9705">
        <v>0.93515000000000004</v>
      </c>
      <c r="E9705">
        <v>0.65925</v>
      </c>
      <c r="F9705">
        <v>7.3050000000000004E-2</v>
      </c>
      <c r="G9705">
        <v>0.64844999999999997</v>
      </c>
      <c r="H9705">
        <v>0.68964999999999999</v>
      </c>
      <c r="I9705">
        <v>0.95735000000000003</v>
      </c>
      <c r="J9705">
        <v>0.43014999999999998</v>
      </c>
      <c r="K9705">
        <v>0.68825000000000003</v>
      </c>
      <c r="L9705">
        <v>0.42725000000000002</v>
      </c>
    </row>
    <row r="9706" spans="1:12" x14ac:dyDescent="0.3">
      <c r="A9706">
        <v>9705</v>
      </c>
      <c r="B9706">
        <v>0.97045000000000003</v>
      </c>
      <c r="C9706">
        <v>0.55284999999999995</v>
      </c>
      <c r="D9706">
        <v>8.2849999999999993E-2</v>
      </c>
      <c r="E9706">
        <v>0.41715000000000002</v>
      </c>
      <c r="F9706">
        <v>0.82845000000000002</v>
      </c>
      <c r="G9706">
        <v>0.16575000000000001</v>
      </c>
      <c r="H9706">
        <v>0.57335000000000003</v>
      </c>
      <c r="I9706">
        <v>0.34434999999999999</v>
      </c>
      <c r="J9706">
        <v>0.13725000000000001</v>
      </c>
      <c r="K9706">
        <v>0.87175000000000002</v>
      </c>
      <c r="L9706">
        <v>0.99355000000000004</v>
      </c>
    </row>
    <row r="9707" spans="1:12" x14ac:dyDescent="0.3">
      <c r="A9707">
        <v>9706</v>
      </c>
      <c r="B9707">
        <v>0.97055000000000002</v>
      </c>
      <c r="C9707">
        <v>0.70925000000000005</v>
      </c>
      <c r="D9707">
        <v>0.91085000000000005</v>
      </c>
      <c r="E9707">
        <v>3.4750000000000003E-2</v>
      </c>
      <c r="F9707">
        <v>0.70545000000000002</v>
      </c>
      <c r="G9707">
        <v>0.57284999999999997</v>
      </c>
      <c r="H9707">
        <v>0.91405000000000003</v>
      </c>
      <c r="I9707">
        <v>8.6150000000000004E-2</v>
      </c>
      <c r="J9707">
        <v>0.87155000000000005</v>
      </c>
      <c r="K9707">
        <v>0.72635000000000005</v>
      </c>
      <c r="L9707">
        <v>0.12955</v>
      </c>
    </row>
    <row r="9708" spans="1:12" x14ac:dyDescent="0.3">
      <c r="A9708">
        <v>9707</v>
      </c>
      <c r="B9708">
        <v>0.97065000000000001</v>
      </c>
      <c r="C9708">
        <v>0.10255</v>
      </c>
      <c r="D9708">
        <v>0.17185</v>
      </c>
      <c r="E9708">
        <v>0.54854999999999998</v>
      </c>
      <c r="F9708">
        <v>0.51944999999999997</v>
      </c>
      <c r="G9708">
        <v>0.74004999999999999</v>
      </c>
      <c r="H9708">
        <v>0.81035000000000001</v>
      </c>
      <c r="I9708">
        <v>0.13055</v>
      </c>
      <c r="J9708">
        <v>0.27925</v>
      </c>
      <c r="K9708">
        <v>0.87465000000000004</v>
      </c>
      <c r="L9708">
        <v>0.81664999999999999</v>
      </c>
    </row>
    <row r="9709" spans="1:12" x14ac:dyDescent="0.3">
      <c r="A9709">
        <v>9708</v>
      </c>
      <c r="B9709">
        <v>0.97075</v>
      </c>
      <c r="C9709">
        <v>0.80964999999999998</v>
      </c>
      <c r="D9709">
        <v>0.54105000000000003</v>
      </c>
      <c r="E9709">
        <v>0.93915000000000004</v>
      </c>
      <c r="F9709">
        <v>0.87495000000000001</v>
      </c>
      <c r="G9709">
        <v>0.58574999999999999</v>
      </c>
      <c r="H9709">
        <v>0.72375</v>
      </c>
      <c r="I9709">
        <v>0.65954999999999997</v>
      </c>
      <c r="J9709">
        <v>0.44245000000000001</v>
      </c>
      <c r="K9709">
        <v>0.44795000000000001</v>
      </c>
      <c r="L9709">
        <v>6.905E-2</v>
      </c>
    </row>
    <row r="9710" spans="1:12" x14ac:dyDescent="0.3">
      <c r="A9710">
        <v>9709</v>
      </c>
      <c r="B9710">
        <v>0.97084999999999999</v>
      </c>
      <c r="C9710">
        <v>0.33305000000000001</v>
      </c>
      <c r="D9710">
        <v>0.61645000000000005</v>
      </c>
      <c r="E9710">
        <v>0.93484999999999996</v>
      </c>
      <c r="F9710">
        <v>0.67005000000000003</v>
      </c>
      <c r="G9710">
        <v>0.17755000000000001</v>
      </c>
      <c r="H9710">
        <v>0.39305000000000001</v>
      </c>
      <c r="I9710">
        <v>0.62734999999999996</v>
      </c>
      <c r="J9710">
        <v>2.725E-2</v>
      </c>
      <c r="K9710">
        <v>0.17935000000000001</v>
      </c>
      <c r="L9710">
        <v>0.17555000000000001</v>
      </c>
    </row>
    <row r="9711" spans="1:12" x14ac:dyDescent="0.3">
      <c r="A9711">
        <v>9710</v>
      </c>
      <c r="B9711">
        <v>0.97094999999999998</v>
      </c>
      <c r="C9711">
        <v>0.65695000000000003</v>
      </c>
      <c r="D9711">
        <v>0.70125000000000004</v>
      </c>
      <c r="E9711">
        <v>0.49114999999999998</v>
      </c>
      <c r="F9711">
        <v>0.82994999999999997</v>
      </c>
      <c r="G9711">
        <v>0.14235</v>
      </c>
      <c r="H9711">
        <v>0.10005</v>
      </c>
      <c r="I9711">
        <v>0.35625000000000001</v>
      </c>
      <c r="J9711">
        <v>0.57374999999999998</v>
      </c>
      <c r="K9711">
        <v>0.18815000000000001</v>
      </c>
      <c r="L9711">
        <v>0.25764999999999999</v>
      </c>
    </row>
    <row r="9712" spans="1:12" x14ac:dyDescent="0.3">
      <c r="A9712">
        <v>9711</v>
      </c>
      <c r="B9712">
        <v>0.97104999999999997</v>
      </c>
      <c r="C9712">
        <v>0.12995000000000001</v>
      </c>
      <c r="D9712">
        <v>0.86055000000000004</v>
      </c>
      <c r="E9712">
        <v>0.69974999999999998</v>
      </c>
      <c r="F9712">
        <v>0.49364999999999998</v>
      </c>
      <c r="G9712">
        <v>0.59865000000000002</v>
      </c>
      <c r="H9712">
        <v>0.65115000000000001</v>
      </c>
      <c r="I9712">
        <v>0.81615000000000004</v>
      </c>
      <c r="J9712">
        <v>0.57604999999999995</v>
      </c>
      <c r="K9712">
        <v>0.26874999999999999</v>
      </c>
      <c r="L9712">
        <v>0.94694999999999996</v>
      </c>
    </row>
    <row r="9713" spans="1:12" x14ac:dyDescent="0.3">
      <c r="A9713">
        <v>9712</v>
      </c>
      <c r="B9713">
        <v>0.97114999999999996</v>
      </c>
      <c r="C9713">
        <v>0.32514999999999999</v>
      </c>
      <c r="D9713">
        <v>0.95774999999999999</v>
      </c>
      <c r="E9713">
        <v>0.63824999999999998</v>
      </c>
      <c r="F9713">
        <v>0.82015000000000005</v>
      </c>
      <c r="G9713">
        <v>0.68945000000000001</v>
      </c>
      <c r="H9713">
        <v>0.95215000000000005</v>
      </c>
      <c r="I9713">
        <v>0.69225000000000003</v>
      </c>
      <c r="J9713">
        <v>0.82955000000000001</v>
      </c>
      <c r="K9713">
        <v>0.58655000000000002</v>
      </c>
      <c r="L9713">
        <v>0.85204999999999997</v>
      </c>
    </row>
    <row r="9714" spans="1:12" x14ac:dyDescent="0.3">
      <c r="A9714">
        <v>9713</v>
      </c>
      <c r="B9714">
        <v>0.97124999999999995</v>
      </c>
      <c r="C9714">
        <v>0.56945000000000001</v>
      </c>
      <c r="D9714">
        <v>0.82715000000000005</v>
      </c>
      <c r="E9714">
        <v>0.82594999999999996</v>
      </c>
      <c r="F9714">
        <v>0.77675000000000005</v>
      </c>
      <c r="G9714">
        <v>0.36314999999999997</v>
      </c>
      <c r="H9714">
        <v>0.12595000000000001</v>
      </c>
      <c r="I9714">
        <v>5.0650000000000001E-2</v>
      </c>
      <c r="J9714">
        <v>0.20965</v>
      </c>
      <c r="K9714">
        <v>0.78044999999999998</v>
      </c>
      <c r="L9714">
        <v>0.76424999999999998</v>
      </c>
    </row>
    <row r="9715" spans="1:12" x14ac:dyDescent="0.3">
      <c r="A9715">
        <v>9714</v>
      </c>
      <c r="B9715">
        <v>0.97135000000000005</v>
      </c>
      <c r="C9715">
        <v>0.45374999999999999</v>
      </c>
      <c r="D9715">
        <v>0.13614999999999999</v>
      </c>
      <c r="E9715">
        <v>0.74455000000000005</v>
      </c>
      <c r="F9715">
        <v>6.6250000000000003E-2</v>
      </c>
      <c r="G9715">
        <v>0.34675</v>
      </c>
      <c r="H9715">
        <v>0.58145000000000002</v>
      </c>
      <c r="I9715">
        <v>0.98065000000000002</v>
      </c>
      <c r="J9715">
        <v>2.2749999999999999E-2</v>
      </c>
      <c r="K9715">
        <v>0.73375000000000001</v>
      </c>
      <c r="L9715">
        <v>0.87055000000000005</v>
      </c>
    </row>
    <row r="9716" spans="1:12" x14ac:dyDescent="0.3">
      <c r="A9716">
        <v>9715</v>
      </c>
      <c r="B9716">
        <v>0.97145000000000004</v>
      </c>
      <c r="C9716">
        <v>0.66895000000000004</v>
      </c>
      <c r="D9716">
        <v>0.67125000000000001</v>
      </c>
      <c r="E9716">
        <v>0.76524999999999999</v>
      </c>
      <c r="F9716">
        <v>0.89324999999999999</v>
      </c>
      <c r="G9716">
        <v>0.90915000000000001</v>
      </c>
      <c r="H9716">
        <v>0.34055000000000002</v>
      </c>
      <c r="I9716">
        <v>0.23435</v>
      </c>
      <c r="J9716">
        <v>0.71494999999999997</v>
      </c>
      <c r="K9716">
        <v>0.19564999999999999</v>
      </c>
      <c r="L9716">
        <v>0.84765000000000001</v>
      </c>
    </row>
    <row r="9717" spans="1:12" x14ac:dyDescent="0.3">
      <c r="A9717">
        <v>9716</v>
      </c>
      <c r="B9717">
        <v>0.97155000000000002</v>
      </c>
      <c r="C9717">
        <v>3.8449999999999998E-2</v>
      </c>
      <c r="D9717">
        <v>0.36175000000000002</v>
      </c>
      <c r="E9717">
        <v>0.67935000000000001</v>
      </c>
      <c r="F9717">
        <v>0.41105000000000003</v>
      </c>
      <c r="G9717">
        <v>0.25764999999999999</v>
      </c>
      <c r="H9717">
        <v>0.80105000000000004</v>
      </c>
      <c r="I9717">
        <v>0.98534999999999995</v>
      </c>
      <c r="J9717">
        <v>0.32285000000000003</v>
      </c>
      <c r="K9717">
        <v>0.31035000000000001</v>
      </c>
      <c r="L9717">
        <v>0.24954999999999999</v>
      </c>
    </row>
    <row r="9718" spans="1:12" x14ac:dyDescent="0.3">
      <c r="A9718">
        <v>9717</v>
      </c>
      <c r="B9718">
        <v>0.97165000000000001</v>
      </c>
      <c r="C9718">
        <v>0.23895</v>
      </c>
      <c r="D9718">
        <v>0.91695000000000004</v>
      </c>
      <c r="E9718">
        <v>0.42104999999999998</v>
      </c>
      <c r="F9718">
        <v>0.89864999999999995</v>
      </c>
      <c r="G9718">
        <v>5.645E-2</v>
      </c>
      <c r="H9718">
        <v>0.84494999999999998</v>
      </c>
      <c r="I9718">
        <v>0.69435000000000002</v>
      </c>
      <c r="J9718">
        <v>0.85514999999999997</v>
      </c>
      <c r="K9718">
        <v>6.9849999999999995E-2</v>
      </c>
      <c r="L9718">
        <v>0.79315000000000002</v>
      </c>
    </row>
    <row r="9719" spans="1:12" x14ac:dyDescent="0.3">
      <c r="A9719">
        <v>9718</v>
      </c>
      <c r="B9719">
        <v>0.97175</v>
      </c>
      <c r="C9719">
        <v>0.82104999999999995</v>
      </c>
      <c r="D9719">
        <v>0.30035000000000001</v>
      </c>
      <c r="E9719">
        <v>0.92964999999999998</v>
      </c>
      <c r="F9719">
        <v>0.97055000000000002</v>
      </c>
      <c r="G9719">
        <v>0.33095000000000002</v>
      </c>
      <c r="H9719">
        <v>0.98204999999999998</v>
      </c>
      <c r="I9719">
        <v>0.94635000000000002</v>
      </c>
      <c r="J9719">
        <v>0.65485000000000004</v>
      </c>
      <c r="K9719">
        <v>0.72535000000000005</v>
      </c>
      <c r="L9719">
        <v>0.20874999999999999</v>
      </c>
    </row>
    <row r="9720" spans="1:12" x14ac:dyDescent="0.3">
      <c r="A9720">
        <v>9719</v>
      </c>
      <c r="B9720">
        <v>0.97184999999999999</v>
      </c>
      <c r="C9720">
        <v>0.49504999999999999</v>
      </c>
      <c r="D9720">
        <v>0.61045000000000005</v>
      </c>
      <c r="E9720">
        <v>0.25595000000000001</v>
      </c>
      <c r="F9720">
        <v>0.64785000000000004</v>
      </c>
      <c r="G9720">
        <v>6.0949999999999997E-2</v>
      </c>
      <c r="H9720">
        <v>0.59065000000000001</v>
      </c>
      <c r="I9720">
        <v>0.11515</v>
      </c>
      <c r="J9720">
        <v>0.85655000000000003</v>
      </c>
      <c r="K9720">
        <v>0.44735000000000003</v>
      </c>
      <c r="L9720">
        <v>0.94045000000000001</v>
      </c>
    </row>
    <row r="9721" spans="1:12" x14ac:dyDescent="0.3">
      <c r="A9721">
        <v>9720</v>
      </c>
      <c r="B9721">
        <v>0.97194999999999998</v>
      </c>
      <c r="C9721">
        <v>0.38085000000000002</v>
      </c>
      <c r="D9721">
        <v>0.55574999999999997</v>
      </c>
      <c r="E9721">
        <v>0.66725000000000001</v>
      </c>
      <c r="F9721">
        <v>0.86124999999999996</v>
      </c>
      <c r="G9721">
        <v>0.82945000000000002</v>
      </c>
      <c r="H9721">
        <v>0.61114999999999997</v>
      </c>
      <c r="I9721">
        <v>0.81874999999999998</v>
      </c>
      <c r="J9721">
        <v>0.66495000000000004</v>
      </c>
      <c r="K9721">
        <v>0.42764999999999997</v>
      </c>
      <c r="L9721">
        <v>0.56264999999999998</v>
      </c>
    </row>
    <row r="9722" spans="1:12" x14ac:dyDescent="0.3">
      <c r="A9722">
        <v>9721</v>
      </c>
      <c r="B9722">
        <v>0.97204999999999997</v>
      </c>
      <c r="C9722">
        <v>0.86845000000000006</v>
      </c>
      <c r="D9722">
        <v>0.33934999999999998</v>
      </c>
      <c r="E9722">
        <v>0.51534999999999997</v>
      </c>
      <c r="F9722">
        <v>0.58994999999999997</v>
      </c>
      <c r="G9722">
        <v>0.88095000000000001</v>
      </c>
      <c r="H9722">
        <v>0.36495</v>
      </c>
      <c r="I9722">
        <v>0.71845000000000003</v>
      </c>
      <c r="J9722">
        <v>0.10545</v>
      </c>
      <c r="K9722">
        <v>0.72555000000000003</v>
      </c>
      <c r="L9722">
        <v>0.81135000000000002</v>
      </c>
    </row>
    <row r="9723" spans="1:12" x14ac:dyDescent="0.3">
      <c r="A9723">
        <v>9722</v>
      </c>
      <c r="B9723">
        <v>0.97214999999999996</v>
      </c>
      <c r="C9723">
        <v>0.45695000000000002</v>
      </c>
      <c r="D9723">
        <v>0.23294999999999999</v>
      </c>
      <c r="E9723">
        <v>0.32145000000000001</v>
      </c>
      <c r="F9723">
        <v>9.4049999999999995E-2</v>
      </c>
      <c r="G9723">
        <v>0.98265000000000002</v>
      </c>
      <c r="H9723">
        <v>0.17974999999999999</v>
      </c>
      <c r="I9723">
        <v>0.90244999999999997</v>
      </c>
      <c r="J9723">
        <v>0.50785000000000002</v>
      </c>
      <c r="K9723">
        <v>0.41654999999999998</v>
      </c>
      <c r="L9723">
        <v>0.28484999999999999</v>
      </c>
    </row>
    <row r="9724" spans="1:12" x14ac:dyDescent="0.3">
      <c r="A9724">
        <v>9723</v>
      </c>
      <c r="B9724">
        <v>0.97224999999999995</v>
      </c>
      <c r="C9724">
        <v>0.69184999999999997</v>
      </c>
      <c r="D9724">
        <v>0.25795000000000001</v>
      </c>
      <c r="E9724">
        <v>0.76254999999999995</v>
      </c>
      <c r="F9724">
        <v>0.49435000000000001</v>
      </c>
      <c r="G9724">
        <v>0.77644999999999997</v>
      </c>
      <c r="H9724">
        <v>0.40765000000000001</v>
      </c>
      <c r="I9724">
        <v>0.87065000000000003</v>
      </c>
      <c r="J9724">
        <v>0.76624999999999999</v>
      </c>
      <c r="K9724">
        <v>0.40555000000000002</v>
      </c>
      <c r="L9724">
        <v>0.79895000000000005</v>
      </c>
    </row>
    <row r="9725" spans="1:12" x14ac:dyDescent="0.3">
      <c r="A9725">
        <v>9724</v>
      </c>
      <c r="B9725">
        <v>0.97235000000000005</v>
      </c>
      <c r="C9725">
        <v>2.4499999999999999E-3</v>
      </c>
      <c r="D9725">
        <v>0.98255000000000003</v>
      </c>
      <c r="E9725">
        <v>0.73594999999999999</v>
      </c>
      <c r="F9725">
        <v>0.39245000000000002</v>
      </c>
      <c r="G9725">
        <v>0.10485</v>
      </c>
      <c r="H9725">
        <v>0.29615000000000002</v>
      </c>
      <c r="I9725">
        <v>0.84694999999999998</v>
      </c>
      <c r="J9725">
        <v>0.51134999999999997</v>
      </c>
      <c r="K9725">
        <v>0.10804999999999999</v>
      </c>
      <c r="L9725">
        <v>0.44705</v>
      </c>
    </row>
    <row r="9726" spans="1:12" x14ac:dyDescent="0.3">
      <c r="A9726">
        <v>9725</v>
      </c>
      <c r="B9726">
        <v>0.97245000000000004</v>
      </c>
      <c r="C9726">
        <v>5.595E-2</v>
      </c>
      <c r="D9726">
        <v>0.34175</v>
      </c>
      <c r="E9726">
        <v>0.23425000000000001</v>
      </c>
      <c r="F9726">
        <v>0.79974999999999996</v>
      </c>
      <c r="G9726">
        <v>0.67905000000000004</v>
      </c>
      <c r="H9726">
        <v>0.54735</v>
      </c>
      <c r="I9726">
        <v>0.43804999999999999</v>
      </c>
      <c r="J9726">
        <v>0.47194999999999998</v>
      </c>
      <c r="K9726">
        <v>3.0450000000000001E-2</v>
      </c>
      <c r="L9726">
        <v>0.23064999999999999</v>
      </c>
    </row>
    <row r="9727" spans="1:12" x14ac:dyDescent="0.3">
      <c r="A9727">
        <v>9726</v>
      </c>
      <c r="B9727">
        <v>0.97255000000000003</v>
      </c>
      <c r="C9727">
        <v>0.96375</v>
      </c>
      <c r="D9727">
        <v>0.12295</v>
      </c>
      <c r="E9727">
        <v>0.63124999999999998</v>
      </c>
      <c r="F9727">
        <v>0.79674999999999996</v>
      </c>
      <c r="G9727">
        <v>0.94484999999999997</v>
      </c>
      <c r="H9727">
        <v>0.34944999999999998</v>
      </c>
      <c r="I9727">
        <v>0.82735000000000003</v>
      </c>
      <c r="J9727">
        <v>0.40305000000000002</v>
      </c>
      <c r="K9727">
        <v>0.91495000000000004</v>
      </c>
      <c r="L9727">
        <v>0.42285</v>
      </c>
    </row>
    <row r="9728" spans="1:12" x14ac:dyDescent="0.3">
      <c r="A9728">
        <v>9727</v>
      </c>
      <c r="B9728">
        <v>0.97265000000000001</v>
      </c>
      <c r="C9728">
        <v>0.21875</v>
      </c>
      <c r="D9728">
        <v>0.45284999999999997</v>
      </c>
      <c r="E9728">
        <v>0.27345000000000003</v>
      </c>
      <c r="F9728">
        <v>0.56415000000000004</v>
      </c>
      <c r="G9728">
        <v>0.45195000000000002</v>
      </c>
      <c r="H9728">
        <v>2.085E-2</v>
      </c>
      <c r="I9728">
        <v>0.77305000000000001</v>
      </c>
      <c r="J9728">
        <v>0.34205000000000002</v>
      </c>
      <c r="K9728">
        <v>0.38695000000000002</v>
      </c>
      <c r="L9728">
        <v>0.53644999999999998</v>
      </c>
    </row>
    <row r="9729" spans="1:12" x14ac:dyDescent="0.3">
      <c r="A9729">
        <v>9728</v>
      </c>
      <c r="B9729">
        <v>0.97275</v>
      </c>
      <c r="C9729">
        <v>0.99914999999999998</v>
      </c>
      <c r="D9729">
        <v>0.88055000000000005</v>
      </c>
      <c r="E9729">
        <v>0.37395</v>
      </c>
      <c r="F9729">
        <v>0.12225</v>
      </c>
      <c r="G9729">
        <v>0.50644999999999996</v>
      </c>
      <c r="H9729">
        <v>0.86124999999999996</v>
      </c>
      <c r="I9729">
        <v>0.96214999999999995</v>
      </c>
      <c r="J9729">
        <v>9.3850000000000003E-2</v>
      </c>
      <c r="K9729">
        <v>0.82604999999999995</v>
      </c>
      <c r="L9729">
        <v>6.5500000000000003E-3</v>
      </c>
    </row>
    <row r="9730" spans="1:12" x14ac:dyDescent="0.3">
      <c r="A9730">
        <v>9729</v>
      </c>
      <c r="B9730">
        <v>0.97284999999999999</v>
      </c>
      <c r="C9730">
        <v>0.71675</v>
      </c>
      <c r="D9730">
        <v>0.47275</v>
      </c>
      <c r="E9730">
        <v>0.68584999999999996</v>
      </c>
      <c r="F9730">
        <v>0.10564999999999999</v>
      </c>
      <c r="G9730">
        <v>0.58355000000000001</v>
      </c>
      <c r="H9730">
        <v>9.0249999999999997E-2</v>
      </c>
      <c r="I9730">
        <v>0.27975</v>
      </c>
      <c r="J9730">
        <v>0.52144999999999997</v>
      </c>
      <c r="K9730">
        <v>0.77764999999999995</v>
      </c>
      <c r="L9730">
        <v>0.63354999999999995</v>
      </c>
    </row>
    <row r="9731" spans="1:12" x14ac:dyDescent="0.3">
      <c r="A9731">
        <v>9730</v>
      </c>
      <c r="B9731">
        <v>0.97294999999999998</v>
      </c>
      <c r="C9731">
        <v>0.88424999999999998</v>
      </c>
      <c r="D9731">
        <v>0.36735000000000001</v>
      </c>
      <c r="E9731">
        <v>0.21185000000000001</v>
      </c>
      <c r="F9731">
        <v>0.10695</v>
      </c>
      <c r="G9731">
        <v>0.92154999999999998</v>
      </c>
      <c r="H9731">
        <v>6.9949999999999998E-2</v>
      </c>
      <c r="I9731">
        <v>0.85845000000000005</v>
      </c>
      <c r="J9731">
        <v>0.40794999999999998</v>
      </c>
      <c r="K9731">
        <v>0.97724999999999995</v>
      </c>
      <c r="L9731">
        <v>0.49245</v>
      </c>
    </row>
    <row r="9732" spans="1:12" x14ac:dyDescent="0.3">
      <c r="A9732">
        <v>9731</v>
      </c>
      <c r="B9732">
        <v>0.97304999999999997</v>
      </c>
      <c r="C9732">
        <v>0.60845000000000005</v>
      </c>
      <c r="D9732">
        <v>0.79944999999999999</v>
      </c>
      <c r="E9732">
        <v>0.96804999999999997</v>
      </c>
      <c r="F9732">
        <v>6.0150000000000002E-2</v>
      </c>
      <c r="G9732">
        <v>0.69135000000000002</v>
      </c>
      <c r="H9732">
        <v>0.49954999999999999</v>
      </c>
      <c r="I9732">
        <v>0.61255000000000004</v>
      </c>
      <c r="J9732">
        <v>0.15495</v>
      </c>
      <c r="K9732">
        <v>6.9449999999999998E-2</v>
      </c>
      <c r="L9732">
        <v>0.44664999999999999</v>
      </c>
    </row>
    <row r="9733" spans="1:12" x14ac:dyDescent="0.3">
      <c r="A9733">
        <v>9732</v>
      </c>
      <c r="B9733">
        <v>0.97314999999999996</v>
      </c>
      <c r="C9733">
        <v>0.34425</v>
      </c>
      <c r="D9733">
        <v>0.48914999999999997</v>
      </c>
      <c r="E9733">
        <v>0.51575000000000004</v>
      </c>
      <c r="F9733">
        <v>0.74924999999999997</v>
      </c>
      <c r="G9733">
        <v>0.20974999999999999</v>
      </c>
      <c r="H9733">
        <v>0.16414999999999999</v>
      </c>
      <c r="I9733">
        <v>0.44705</v>
      </c>
      <c r="J9733">
        <v>0.30375000000000002</v>
      </c>
      <c r="K9733">
        <v>0.54185000000000005</v>
      </c>
      <c r="L9733">
        <v>0.79464999999999997</v>
      </c>
    </row>
    <row r="9734" spans="1:12" x14ac:dyDescent="0.3">
      <c r="A9734">
        <v>9733</v>
      </c>
      <c r="B9734">
        <v>0.97324999999999995</v>
      </c>
      <c r="C9734">
        <v>0.14685000000000001</v>
      </c>
      <c r="D9734">
        <v>0.72224999999999995</v>
      </c>
      <c r="E9734">
        <v>9.6949999999999995E-2</v>
      </c>
      <c r="F9734">
        <v>0.27955000000000002</v>
      </c>
      <c r="G9734">
        <v>0.33505000000000001</v>
      </c>
      <c r="H9734">
        <v>0.12855</v>
      </c>
      <c r="I9734">
        <v>0.95745000000000002</v>
      </c>
      <c r="J9734">
        <v>0.57145000000000001</v>
      </c>
      <c r="K9734">
        <v>0.59524999999999995</v>
      </c>
      <c r="L9734">
        <v>0.98504999999999998</v>
      </c>
    </row>
    <row r="9735" spans="1:12" x14ac:dyDescent="0.3">
      <c r="A9735">
        <v>9734</v>
      </c>
      <c r="B9735">
        <v>0.97335000000000005</v>
      </c>
      <c r="C9735">
        <v>0.48044999999999999</v>
      </c>
      <c r="D9735">
        <v>0.69574999999999998</v>
      </c>
      <c r="E9735">
        <v>0.81964999999999999</v>
      </c>
      <c r="F9735">
        <v>0.43275000000000002</v>
      </c>
      <c r="G9735">
        <v>0.68064999999999998</v>
      </c>
      <c r="H9735">
        <v>0.20205000000000001</v>
      </c>
      <c r="I9735">
        <v>0.86465000000000003</v>
      </c>
      <c r="J9735">
        <v>0.49045</v>
      </c>
      <c r="K9735">
        <v>0.13694999999999999</v>
      </c>
      <c r="L9735">
        <v>0.16685</v>
      </c>
    </row>
    <row r="9736" spans="1:12" x14ac:dyDescent="0.3">
      <c r="A9736">
        <v>9735</v>
      </c>
      <c r="B9736">
        <v>0.97345000000000004</v>
      </c>
      <c r="C9736">
        <v>6.9650000000000004E-2</v>
      </c>
      <c r="D9736">
        <v>0.27755000000000002</v>
      </c>
      <c r="E9736">
        <v>0.60934999999999995</v>
      </c>
      <c r="F9736">
        <v>0.13114999999999999</v>
      </c>
      <c r="G9736">
        <v>0.14505000000000001</v>
      </c>
      <c r="H9736">
        <v>0.31245000000000001</v>
      </c>
      <c r="I9736">
        <v>0.18395</v>
      </c>
      <c r="J9736">
        <v>7.5050000000000006E-2</v>
      </c>
      <c r="K9736">
        <v>0.66325000000000001</v>
      </c>
      <c r="L9736">
        <v>0.56904999999999994</v>
      </c>
    </row>
    <row r="9737" spans="1:12" x14ac:dyDescent="0.3">
      <c r="A9737">
        <v>9736</v>
      </c>
      <c r="B9737">
        <v>0.97355000000000003</v>
      </c>
      <c r="C9737">
        <v>0.35044999999999998</v>
      </c>
      <c r="D9737">
        <v>0.88544999999999996</v>
      </c>
      <c r="E9737">
        <v>0.62734999999999996</v>
      </c>
      <c r="F9737">
        <v>1.4449999999999999E-2</v>
      </c>
      <c r="G9737">
        <v>0.56894999999999996</v>
      </c>
      <c r="H9737">
        <v>6.0049999999999999E-2</v>
      </c>
      <c r="I9737">
        <v>0.95425000000000004</v>
      </c>
      <c r="J9737">
        <v>0.60524999999999995</v>
      </c>
      <c r="K9737">
        <v>4.9250000000000002E-2</v>
      </c>
      <c r="L9737">
        <v>0.46325</v>
      </c>
    </row>
    <row r="9738" spans="1:12" x14ac:dyDescent="0.3">
      <c r="A9738">
        <v>9737</v>
      </c>
      <c r="B9738">
        <v>0.97365000000000002</v>
      </c>
      <c r="C9738">
        <v>0.46744999999999998</v>
      </c>
      <c r="D9738">
        <v>0.88624999999999998</v>
      </c>
      <c r="E9738">
        <v>1.495E-2</v>
      </c>
      <c r="F9738">
        <v>0.85694999999999999</v>
      </c>
      <c r="G9738">
        <v>0.60565000000000002</v>
      </c>
      <c r="H9738">
        <v>0.35804999999999998</v>
      </c>
      <c r="I9738">
        <v>0.33205000000000001</v>
      </c>
      <c r="J9738">
        <v>0.70884999999999998</v>
      </c>
      <c r="K9738">
        <v>0.92495000000000005</v>
      </c>
      <c r="L9738">
        <v>0.54105000000000003</v>
      </c>
    </row>
    <row r="9739" spans="1:12" x14ac:dyDescent="0.3">
      <c r="A9739">
        <v>9738</v>
      </c>
      <c r="B9739">
        <v>0.97375</v>
      </c>
      <c r="C9739">
        <v>0.45734999999999998</v>
      </c>
      <c r="D9739">
        <v>7.7649999999999997E-2</v>
      </c>
      <c r="E9739">
        <v>0.90234999999999999</v>
      </c>
      <c r="F9739">
        <v>0.45715</v>
      </c>
      <c r="G9739">
        <v>0.88144999999999996</v>
      </c>
      <c r="H9739">
        <v>0.12114999999999999</v>
      </c>
      <c r="I9739">
        <v>0.38145000000000001</v>
      </c>
      <c r="J9739">
        <v>0.94094999999999995</v>
      </c>
      <c r="K9739">
        <v>0.71625000000000005</v>
      </c>
      <c r="L9739">
        <v>0.41284999999999999</v>
      </c>
    </row>
    <row r="9740" spans="1:12" x14ac:dyDescent="0.3">
      <c r="A9740">
        <v>9739</v>
      </c>
      <c r="B9740">
        <v>0.97384999999999999</v>
      </c>
      <c r="C9740">
        <v>0.55454999999999999</v>
      </c>
      <c r="D9740">
        <v>0.44774999999999998</v>
      </c>
      <c r="E9740">
        <v>0.89575000000000005</v>
      </c>
      <c r="F9740">
        <v>0.58945000000000003</v>
      </c>
      <c r="G9740">
        <v>0.98855000000000004</v>
      </c>
      <c r="H9740">
        <v>0.87885000000000002</v>
      </c>
      <c r="I9740">
        <v>4.6949999999999999E-2</v>
      </c>
      <c r="J9740">
        <v>0.80705000000000005</v>
      </c>
      <c r="K9740">
        <v>0.61604999999999999</v>
      </c>
      <c r="L9740">
        <v>2.5749999999999999E-2</v>
      </c>
    </row>
    <row r="9741" spans="1:12" x14ac:dyDescent="0.3">
      <c r="A9741">
        <v>9740</v>
      </c>
      <c r="B9741">
        <v>0.97394999999999998</v>
      </c>
      <c r="C9741">
        <v>0.42154999999999998</v>
      </c>
      <c r="D9741">
        <v>0.39345000000000002</v>
      </c>
      <c r="E9741">
        <v>0.64365000000000006</v>
      </c>
      <c r="F9741">
        <v>0.99944999999999995</v>
      </c>
      <c r="G9741">
        <v>0.99375000000000002</v>
      </c>
      <c r="H9741">
        <v>0.76795000000000002</v>
      </c>
      <c r="I9741">
        <v>0.98865000000000003</v>
      </c>
      <c r="J9741">
        <v>0.63614999999999999</v>
      </c>
      <c r="K9741">
        <v>0.98065000000000002</v>
      </c>
      <c r="L9741">
        <v>0.10685</v>
      </c>
    </row>
    <row r="9742" spans="1:12" x14ac:dyDescent="0.3">
      <c r="A9742">
        <v>9741</v>
      </c>
      <c r="B9742">
        <v>0.97404999999999997</v>
      </c>
      <c r="C9742">
        <v>6.4949999999999994E-2</v>
      </c>
      <c r="D9742">
        <v>0.17885000000000001</v>
      </c>
      <c r="E9742">
        <v>0.39365</v>
      </c>
      <c r="F9742">
        <v>0.79625000000000001</v>
      </c>
      <c r="G9742">
        <v>0.61895</v>
      </c>
      <c r="H9742">
        <v>0.48185</v>
      </c>
      <c r="I9742">
        <v>0.95714999999999995</v>
      </c>
      <c r="J9742">
        <v>0.70874999999999999</v>
      </c>
      <c r="K9742">
        <v>0.92805000000000004</v>
      </c>
      <c r="L9742">
        <v>0.42485000000000001</v>
      </c>
    </row>
    <row r="9743" spans="1:12" x14ac:dyDescent="0.3">
      <c r="A9743">
        <v>9742</v>
      </c>
      <c r="B9743">
        <v>0.97414999999999996</v>
      </c>
      <c r="C9743">
        <v>0.75044999999999995</v>
      </c>
      <c r="D9743">
        <v>0.69374999999999998</v>
      </c>
      <c r="E9743">
        <v>0.46484999999999999</v>
      </c>
      <c r="F9743">
        <v>0.10475</v>
      </c>
      <c r="G9743">
        <v>0.79695000000000005</v>
      </c>
      <c r="H9743">
        <v>0.29665000000000002</v>
      </c>
      <c r="I9743">
        <v>0.81564999999999999</v>
      </c>
      <c r="J9743">
        <v>0.21485000000000001</v>
      </c>
      <c r="K9743">
        <v>0.72735000000000005</v>
      </c>
      <c r="L9743">
        <v>0.89905000000000002</v>
      </c>
    </row>
    <row r="9744" spans="1:12" x14ac:dyDescent="0.3">
      <c r="A9744">
        <v>9743</v>
      </c>
      <c r="B9744">
        <v>0.97424999999999995</v>
      </c>
      <c r="C9744">
        <v>0.85614999999999997</v>
      </c>
      <c r="D9744">
        <v>0.68095000000000006</v>
      </c>
      <c r="E9744">
        <v>0.37025000000000002</v>
      </c>
      <c r="F9744">
        <v>0.34225</v>
      </c>
      <c r="G9744">
        <v>0.57435000000000003</v>
      </c>
      <c r="H9744">
        <v>0.48475000000000001</v>
      </c>
      <c r="I9744">
        <v>0.56405000000000005</v>
      </c>
      <c r="J9744">
        <v>0.11545</v>
      </c>
      <c r="K9744">
        <v>0.87855000000000005</v>
      </c>
      <c r="L9744">
        <v>0.37805</v>
      </c>
    </row>
    <row r="9745" spans="1:12" x14ac:dyDescent="0.3">
      <c r="A9745">
        <v>9744</v>
      </c>
      <c r="B9745">
        <v>0.97435000000000005</v>
      </c>
      <c r="C9745">
        <v>0.42015000000000002</v>
      </c>
      <c r="D9745">
        <v>0.18074999999999999</v>
      </c>
      <c r="E9745">
        <v>0.29865000000000003</v>
      </c>
      <c r="F9745">
        <v>0.98345000000000005</v>
      </c>
      <c r="G9745">
        <v>0.39584999999999998</v>
      </c>
      <c r="H9745">
        <v>0.51924999999999999</v>
      </c>
      <c r="I9745">
        <v>0.71855000000000002</v>
      </c>
      <c r="J9745">
        <v>0.22384999999999999</v>
      </c>
      <c r="K9745">
        <v>0.99275000000000002</v>
      </c>
      <c r="L9745">
        <v>0.75895000000000001</v>
      </c>
    </row>
    <row r="9746" spans="1:12" x14ac:dyDescent="0.3">
      <c r="A9746">
        <v>9745</v>
      </c>
      <c r="B9746">
        <v>0.97445000000000004</v>
      </c>
      <c r="C9746">
        <v>0.76575000000000004</v>
      </c>
      <c r="D9746">
        <v>0.29315000000000002</v>
      </c>
      <c r="E9746">
        <v>0.13225000000000001</v>
      </c>
      <c r="F9746">
        <v>0.46224999999999999</v>
      </c>
      <c r="G9746">
        <v>5.0450000000000002E-2</v>
      </c>
      <c r="H9746">
        <v>0.31314999999999998</v>
      </c>
      <c r="I9746">
        <v>0.30004999999999998</v>
      </c>
      <c r="J9746">
        <v>0.38545000000000001</v>
      </c>
      <c r="K9746">
        <v>0.89195000000000002</v>
      </c>
      <c r="L9746">
        <v>0.84555000000000002</v>
      </c>
    </row>
    <row r="9747" spans="1:12" x14ac:dyDescent="0.3">
      <c r="A9747">
        <v>9746</v>
      </c>
      <c r="B9747">
        <v>0.97455000000000003</v>
      </c>
      <c r="C9747">
        <v>0.13064999999999999</v>
      </c>
      <c r="D9747">
        <v>0.78225</v>
      </c>
      <c r="E9747">
        <v>0.65505000000000002</v>
      </c>
      <c r="F9747">
        <v>0.91425000000000001</v>
      </c>
      <c r="G9747">
        <v>0.12595000000000001</v>
      </c>
      <c r="H9747">
        <v>0.97904999999999998</v>
      </c>
      <c r="I9747">
        <v>0.62675000000000003</v>
      </c>
      <c r="J9747">
        <v>0.41155000000000003</v>
      </c>
      <c r="K9747">
        <v>0.10595</v>
      </c>
      <c r="L9747">
        <v>0.50824999999999998</v>
      </c>
    </row>
    <row r="9748" spans="1:12" x14ac:dyDescent="0.3">
      <c r="A9748">
        <v>9747</v>
      </c>
      <c r="B9748">
        <v>0.97465000000000002</v>
      </c>
      <c r="C9748">
        <v>0.65834999999999999</v>
      </c>
      <c r="D9748">
        <v>0.33415</v>
      </c>
      <c r="E9748">
        <v>4.9250000000000002E-2</v>
      </c>
      <c r="F9748">
        <v>0.50044999999999995</v>
      </c>
      <c r="G9748">
        <v>5.3499999999999997E-3</v>
      </c>
      <c r="H9748">
        <v>0.56384999999999996</v>
      </c>
      <c r="I9748">
        <v>0.51795000000000002</v>
      </c>
      <c r="J9748">
        <v>1.1350000000000001E-2</v>
      </c>
      <c r="K9748">
        <v>0.21325</v>
      </c>
      <c r="L9748">
        <v>0.18934999999999999</v>
      </c>
    </row>
    <row r="9749" spans="1:12" x14ac:dyDescent="0.3">
      <c r="A9749">
        <v>9748</v>
      </c>
      <c r="B9749">
        <v>0.97475000000000001</v>
      </c>
      <c r="C9749">
        <v>7.5249999999999997E-2</v>
      </c>
      <c r="D9749">
        <v>0.44845000000000002</v>
      </c>
      <c r="E9749">
        <v>0.64764999999999995</v>
      </c>
      <c r="F9749">
        <v>0.83184999999999998</v>
      </c>
      <c r="G9749">
        <v>0.11774999999999999</v>
      </c>
      <c r="H9749">
        <v>0.48275000000000001</v>
      </c>
      <c r="I9749">
        <v>0.23025000000000001</v>
      </c>
      <c r="J9749">
        <v>0.57225000000000004</v>
      </c>
      <c r="K9749">
        <v>0.57984999999999998</v>
      </c>
      <c r="L9749">
        <v>0.60934999999999995</v>
      </c>
    </row>
    <row r="9750" spans="1:12" x14ac:dyDescent="0.3">
      <c r="A9750">
        <v>9749</v>
      </c>
      <c r="B9750">
        <v>0.97484999999999999</v>
      </c>
      <c r="C9750">
        <v>0.44474999999999998</v>
      </c>
      <c r="D9750">
        <v>0.27565000000000001</v>
      </c>
      <c r="E9750">
        <v>4.15E-3</v>
      </c>
      <c r="F9750">
        <v>0.88175000000000003</v>
      </c>
      <c r="G9750">
        <v>0.18965000000000001</v>
      </c>
      <c r="H9750">
        <v>0.22575000000000001</v>
      </c>
      <c r="I9750">
        <v>0.43945000000000001</v>
      </c>
      <c r="J9750">
        <v>0.10875</v>
      </c>
      <c r="K9750">
        <v>0.70565</v>
      </c>
      <c r="L9750">
        <v>0.87475000000000003</v>
      </c>
    </row>
    <row r="9751" spans="1:12" x14ac:dyDescent="0.3">
      <c r="A9751">
        <v>9750</v>
      </c>
      <c r="B9751">
        <v>0.97494999999999998</v>
      </c>
      <c r="C9751">
        <v>0.66805000000000003</v>
      </c>
      <c r="D9751">
        <v>0.92144999999999999</v>
      </c>
      <c r="E9751">
        <v>0.96274999999999999</v>
      </c>
      <c r="F9751">
        <v>6.9650000000000004E-2</v>
      </c>
      <c r="G9751">
        <v>0.90064999999999995</v>
      </c>
      <c r="H9751">
        <v>0.15075</v>
      </c>
      <c r="I9751">
        <v>0.10715</v>
      </c>
      <c r="J9751">
        <v>0.50595000000000001</v>
      </c>
      <c r="K9751">
        <v>0.36535000000000001</v>
      </c>
      <c r="L9751">
        <v>0.66685000000000005</v>
      </c>
    </row>
    <row r="9752" spans="1:12" x14ac:dyDescent="0.3">
      <c r="A9752">
        <v>9751</v>
      </c>
      <c r="B9752">
        <v>0.97504999999999997</v>
      </c>
      <c r="C9752">
        <v>0.95794999999999997</v>
      </c>
      <c r="D9752">
        <v>0.36554999999999999</v>
      </c>
      <c r="E9752">
        <v>0.99204999999999999</v>
      </c>
      <c r="F9752">
        <v>0.90674999999999994</v>
      </c>
      <c r="G9752">
        <v>0.37814999999999999</v>
      </c>
      <c r="H9752">
        <v>0.17624999999999999</v>
      </c>
      <c r="I9752">
        <v>0.70984999999999998</v>
      </c>
      <c r="J9752">
        <v>0.53364999999999996</v>
      </c>
      <c r="K9752">
        <v>2.8500000000000001E-3</v>
      </c>
      <c r="L9752">
        <v>0.62375000000000003</v>
      </c>
    </row>
    <row r="9753" spans="1:12" x14ac:dyDescent="0.3">
      <c r="A9753">
        <v>9752</v>
      </c>
      <c r="B9753">
        <v>0.97514999999999996</v>
      </c>
      <c r="C9753">
        <v>0.22165000000000001</v>
      </c>
      <c r="D9753">
        <v>0.50844999999999996</v>
      </c>
      <c r="E9753">
        <v>0.42485000000000001</v>
      </c>
      <c r="F9753">
        <v>0.36704999999999999</v>
      </c>
      <c r="G9753">
        <v>0.47275</v>
      </c>
      <c r="H9753">
        <v>0.32624999999999998</v>
      </c>
      <c r="I9753">
        <v>0.88055000000000005</v>
      </c>
      <c r="J9753">
        <v>0.25964999999999999</v>
      </c>
      <c r="K9753">
        <v>0.61004999999999998</v>
      </c>
      <c r="L9753">
        <v>0.17385</v>
      </c>
    </row>
    <row r="9754" spans="1:12" x14ac:dyDescent="0.3">
      <c r="A9754">
        <v>9753</v>
      </c>
      <c r="B9754">
        <v>0.97524999999999995</v>
      </c>
      <c r="C9754">
        <v>0.58555000000000001</v>
      </c>
      <c r="D9754">
        <v>0.24704999999999999</v>
      </c>
      <c r="E9754">
        <v>0.56025000000000003</v>
      </c>
      <c r="F9754">
        <v>0.58645000000000003</v>
      </c>
      <c r="G9754">
        <v>0.69684999999999997</v>
      </c>
      <c r="H9754">
        <v>0.27784999999999999</v>
      </c>
      <c r="I9754">
        <v>0.16925000000000001</v>
      </c>
      <c r="J9754">
        <v>0.45074999999999998</v>
      </c>
      <c r="K9754">
        <v>0.63595000000000002</v>
      </c>
      <c r="L9754">
        <v>0.15015000000000001</v>
      </c>
    </row>
    <row r="9755" spans="1:12" x14ac:dyDescent="0.3">
      <c r="A9755">
        <v>9754</v>
      </c>
      <c r="B9755">
        <v>0.97535000000000005</v>
      </c>
      <c r="C9755">
        <v>0.75795000000000001</v>
      </c>
      <c r="D9755">
        <v>0.94235000000000002</v>
      </c>
      <c r="E9755">
        <v>0.59745000000000004</v>
      </c>
      <c r="F9755">
        <v>0.63954999999999995</v>
      </c>
      <c r="G9755">
        <v>0.49385000000000001</v>
      </c>
      <c r="H9755">
        <v>0.71835000000000004</v>
      </c>
      <c r="I9755">
        <v>0.62295</v>
      </c>
      <c r="J9755">
        <v>4.4450000000000003E-2</v>
      </c>
      <c r="K9755">
        <v>0.43974999999999997</v>
      </c>
      <c r="L9755">
        <v>0.71414999999999995</v>
      </c>
    </row>
    <row r="9756" spans="1:12" x14ac:dyDescent="0.3">
      <c r="A9756">
        <v>9755</v>
      </c>
      <c r="B9756">
        <v>0.97545000000000004</v>
      </c>
      <c r="C9756">
        <v>0.46415000000000001</v>
      </c>
      <c r="D9756">
        <v>0.33755000000000002</v>
      </c>
      <c r="E9756">
        <v>0.37335000000000002</v>
      </c>
      <c r="F9756">
        <v>0.43955</v>
      </c>
      <c r="G9756">
        <v>0.62544999999999995</v>
      </c>
      <c r="H9756">
        <v>0.39234999999999998</v>
      </c>
      <c r="I9756">
        <v>0.12315</v>
      </c>
      <c r="J9756">
        <v>0.67235</v>
      </c>
      <c r="K9756">
        <v>0.12734999999999999</v>
      </c>
      <c r="L9756">
        <v>0.31225000000000003</v>
      </c>
    </row>
    <row r="9757" spans="1:12" x14ac:dyDescent="0.3">
      <c r="A9757">
        <v>9756</v>
      </c>
      <c r="B9757">
        <v>0.97555000000000003</v>
      </c>
      <c r="C9757">
        <v>0.69315000000000004</v>
      </c>
      <c r="D9757">
        <v>0.71245000000000003</v>
      </c>
      <c r="E9757">
        <v>0.20175000000000001</v>
      </c>
      <c r="F9757">
        <v>0.36835000000000001</v>
      </c>
      <c r="G9757">
        <v>0.82315000000000005</v>
      </c>
      <c r="H9757">
        <v>0.17485000000000001</v>
      </c>
      <c r="I9757">
        <v>0.74775000000000003</v>
      </c>
      <c r="J9757">
        <v>7.5950000000000004E-2</v>
      </c>
      <c r="K9757">
        <v>0.83935000000000004</v>
      </c>
      <c r="L9757">
        <v>0.30295</v>
      </c>
    </row>
    <row r="9758" spans="1:12" x14ac:dyDescent="0.3">
      <c r="A9758">
        <v>9757</v>
      </c>
      <c r="B9758">
        <v>0.97565000000000002</v>
      </c>
      <c r="C9758">
        <v>0.98814999999999997</v>
      </c>
      <c r="D9758">
        <v>0.75744999999999996</v>
      </c>
      <c r="E9758">
        <v>8.0949999999999994E-2</v>
      </c>
      <c r="F9758">
        <v>0.53764999999999996</v>
      </c>
      <c r="G9758">
        <v>0.57965</v>
      </c>
      <c r="H9758">
        <v>0.39934999999999998</v>
      </c>
      <c r="I9758">
        <v>0.36814999999999998</v>
      </c>
      <c r="J9758">
        <v>0.96355000000000002</v>
      </c>
      <c r="K9758">
        <v>0.24085000000000001</v>
      </c>
      <c r="L9758">
        <v>0.57815000000000005</v>
      </c>
    </row>
    <row r="9759" spans="1:12" x14ac:dyDescent="0.3">
      <c r="A9759">
        <v>9758</v>
      </c>
      <c r="B9759">
        <v>0.97575000000000001</v>
      </c>
      <c r="C9759">
        <v>0.53685000000000005</v>
      </c>
      <c r="D9759">
        <v>0.11855</v>
      </c>
      <c r="E9759">
        <v>0.74695</v>
      </c>
      <c r="F9759">
        <v>0.83755000000000002</v>
      </c>
      <c r="G9759">
        <v>0.94155</v>
      </c>
      <c r="H9759">
        <v>0.22635</v>
      </c>
      <c r="I9759">
        <v>0.13075000000000001</v>
      </c>
      <c r="J9759">
        <v>1.325E-2</v>
      </c>
      <c r="K9759">
        <v>0.90895000000000004</v>
      </c>
      <c r="L9759">
        <v>0.57984999999999998</v>
      </c>
    </row>
    <row r="9760" spans="1:12" x14ac:dyDescent="0.3">
      <c r="A9760">
        <v>9759</v>
      </c>
      <c r="B9760">
        <v>0.97585</v>
      </c>
      <c r="C9760">
        <v>0.16985</v>
      </c>
      <c r="D9760">
        <v>0.71545000000000003</v>
      </c>
      <c r="E9760">
        <v>0.18834999999999999</v>
      </c>
      <c r="F9760">
        <v>0.46905000000000002</v>
      </c>
      <c r="G9760">
        <v>0.12884999999999999</v>
      </c>
      <c r="H9760">
        <v>0.85394999999999999</v>
      </c>
      <c r="I9760">
        <v>0.46884999999999999</v>
      </c>
      <c r="J9760">
        <v>0.98124999999999996</v>
      </c>
      <c r="K9760">
        <v>0.89585000000000004</v>
      </c>
      <c r="L9760">
        <v>0.32114999999999999</v>
      </c>
    </row>
    <row r="9761" spans="1:12" x14ac:dyDescent="0.3">
      <c r="A9761">
        <v>9760</v>
      </c>
      <c r="B9761">
        <v>0.97594999999999998</v>
      </c>
      <c r="C9761">
        <v>0.16694999999999999</v>
      </c>
      <c r="D9761">
        <v>0.76785000000000003</v>
      </c>
      <c r="E9761">
        <v>0.13535</v>
      </c>
      <c r="F9761">
        <v>0.11484999999999999</v>
      </c>
      <c r="G9761">
        <v>6.8049999999999999E-2</v>
      </c>
      <c r="H9761">
        <v>0.93805000000000005</v>
      </c>
      <c r="I9761">
        <v>0.83684999999999998</v>
      </c>
      <c r="J9761">
        <v>0.52815000000000001</v>
      </c>
      <c r="K9761">
        <v>9.8250000000000004E-2</v>
      </c>
      <c r="L9761">
        <v>0.14085</v>
      </c>
    </row>
    <row r="9762" spans="1:12" x14ac:dyDescent="0.3">
      <c r="A9762">
        <v>9761</v>
      </c>
      <c r="B9762">
        <v>0.97604999999999997</v>
      </c>
      <c r="C9762">
        <v>0.86765000000000003</v>
      </c>
      <c r="D9762">
        <v>0.49545</v>
      </c>
      <c r="E9762">
        <v>0.36215000000000003</v>
      </c>
      <c r="F9762">
        <v>0.58384999999999998</v>
      </c>
      <c r="G9762">
        <v>0.19434999999999999</v>
      </c>
      <c r="H9762">
        <v>0.98465000000000003</v>
      </c>
      <c r="I9762">
        <v>0.64305000000000001</v>
      </c>
      <c r="J9762">
        <v>0.92945</v>
      </c>
      <c r="K9762">
        <v>0.59624999999999995</v>
      </c>
      <c r="L9762">
        <v>0.36554999999999999</v>
      </c>
    </row>
    <row r="9763" spans="1:12" x14ac:dyDescent="0.3">
      <c r="A9763">
        <v>9762</v>
      </c>
      <c r="B9763">
        <v>0.97614999999999996</v>
      </c>
      <c r="C9763">
        <v>0.83925000000000005</v>
      </c>
      <c r="D9763">
        <v>0.15815000000000001</v>
      </c>
      <c r="E9763">
        <v>8.5849999999999996E-2</v>
      </c>
      <c r="F9763">
        <v>0.50954999999999995</v>
      </c>
      <c r="G9763">
        <v>7.2550000000000003E-2</v>
      </c>
      <c r="H9763">
        <v>0.19844999999999999</v>
      </c>
      <c r="I9763">
        <v>0.76114999999999999</v>
      </c>
      <c r="J9763">
        <v>0.30964999999999998</v>
      </c>
      <c r="K9763">
        <v>0.37164999999999998</v>
      </c>
      <c r="L9763">
        <v>0.41265000000000002</v>
      </c>
    </row>
    <row r="9764" spans="1:12" x14ac:dyDescent="0.3">
      <c r="A9764">
        <v>9763</v>
      </c>
      <c r="B9764">
        <v>0.97624999999999995</v>
      </c>
      <c r="C9764">
        <v>0.97624999999999995</v>
      </c>
      <c r="D9764">
        <v>0.60265000000000002</v>
      </c>
      <c r="E9764">
        <v>0.44495000000000001</v>
      </c>
      <c r="F9764">
        <v>8.1499999999999993E-3</v>
      </c>
      <c r="G9764">
        <v>0.18675</v>
      </c>
      <c r="H9764">
        <v>8.7650000000000006E-2</v>
      </c>
      <c r="I9764">
        <v>4.1149999999999999E-2</v>
      </c>
      <c r="J9764">
        <v>0.69145000000000001</v>
      </c>
      <c r="K9764">
        <v>0.88975000000000004</v>
      </c>
      <c r="L9764">
        <v>0.25605</v>
      </c>
    </row>
    <row r="9765" spans="1:12" x14ac:dyDescent="0.3">
      <c r="A9765">
        <v>9764</v>
      </c>
      <c r="B9765">
        <v>0.97635000000000005</v>
      </c>
      <c r="C9765">
        <v>0.51924999999999999</v>
      </c>
      <c r="D9765">
        <v>0.12255000000000001</v>
      </c>
      <c r="E9765">
        <v>0.27815000000000001</v>
      </c>
      <c r="F9765">
        <v>0.89824999999999999</v>
      </c>
      <c r="G9765">
        <v>0.88385000000000002</v>
      </c>
      <c r="H9765">
        <v>2.9850000000000002E-2</v>
      </c>
      <c r="I9765">
        <v>0.82155</v>
      </c>
      <c r="J9765">
        <v>0.68435000000000001</v>
      </c>
      <c r="K9765">
        <v>0.79005000000000003</v>
      </c>
      <c r="L9765">
        <v>0.89764999999999995</v>
      </c>
    </row>
    <row r="9766" spans="1:12" x14ac:dyDescent="0.3">
      <c r="A9766">
        <v>9765</v>
      </c>
      <c r="B9766">
        <v>0.97645000000000004</v>
      </c>
      <c r="C9766">
        <v>2.5950000000000001E-2</v>
      </c>
      <c r="D9766">
        <v>0.14335000000000001</v>
      </c>
      <c r="E9766">
        <v>0.20355000000000001</v>
      </c>
      <c r="F9766">
        <v>0.22464999999999999</v>
      </c>
      <c r="G9766">
        <v>0.52915000000000001</v>
      </c>
      <c r="H9766">
        <v>0.91715000000000002</v>
      </c>
      <c r="I9766">
        <v>0.20055000000000001</v>
      </c>
      <c r="J9766">
        <v>0.67044999999999999</v>
      </c>
      <c r="K9766">
        <v>0.60785</v>
      </c>
      <c r="L9766">
        <v>0.85614999999999997</v>
      </c>
    </row>
    <row r="9767" spans="1:12" x14ac:dyDescent="0.3">
      <c r="A9767">
        <v>9766</v>
      </c>
      <c r="B9767">
        <v>0.97655000000000003</v>
      </c>
      <c r="C9767">
        <v>0.40755000000000002</v>
      </c>
      <c r="D9767">
        <v>0.18865000000000001</v>
      </c>
      <c r="E9767">
        <v>0.11094999999999999</v>
      </c>
      <c r="F9767">
        <v>0.62785000000000002</v>
      </c>
      <c r="G9767">
        <v>0.81225000000000003</v>
      </c>
      <c r="H9767">
        <v>0.48544999999999999</v>
      </c>
      <c r="I9767">
        <v>0.15875</v>
      </c>
      <c r="J9767">
        <v>1.005E-2</v>
      </c>
      <c r="K9767">
        <v>0.24454999999999999</v>
      </c>
      <c r="L9767">
        <v>0.13195000000000001</v>
      </c>
    </row>
    <row r="9768" spans="1:12" x14ac:dyDescent="0.3">
      <c r="A9768">
        <v>9767</v>
      </c>
      <c r="B9768">
        <v>0.97665000000000002</v>
      </c>
      <c r="C9768">
        <v>0.43685000000000002</v>
      </c>
      <c r="D9768">
        <v>0.83645000000000003</v>
      </c>
      <c r="E9768">
        <v>0.98865000000000003</v>
      </c>
      <c r="F9768">
        <v>0.91654999999999998</v>
      </c>
      <c r="G9768">
        <v>0.15285000000000001</v>
      </c>
      <c r="H9768">
        <v>0.71235000000000004</v>
      </c>
      <c r="I9768">
        <v>0.25285000000000002</v>
      </c>
      <c r="J9768">
        <v>0.88844999999999996</v>
      </c>
      <c r="K9768">
        <v>0.30745</v>
      </c>
      <c r="L9768">
        <v>2.205E-2</v>
      </c>
    </row>
    <row r="9769" spans="1:12" x14ac:dyDescent="0.3">
      <c r="A9769">
        <v>9768</v>
      </c>
      <c r="B9769">
        <v>0.97675000000000001</v>
      </c>
      <c r="C9769">
        <v>0.89624999999999999</v>
      </c>
      <c r="D9769">
        <v>0.12265</v>
      </c>
      <c r="E9769">
        <v>0.55405000000000004</v>
      </c>
      <c r="F9769">
        <v>0.89144999999999996</v>
      </c>
      <c r="G9769">
        <v>0.61145000000000005</v>
      </c>
      <c r="H9769">
        <v>0.29785</v>
      </c>
      <c r="I9769">
        <v>4.6649999999999997E-2</v>
      </c>
      <c r="J9769">
        <v>0.30745</v>
      </c>
      <c r="K9769">
        <v>4.7499999999999999E-3</v>
      </c>
      <c r="L9769">
        <v>0.48135</v>
      </c>
    </row>
    <row r="9770" spans="1:12" x14ac:dyDescent="0.3">
      <c r="A9770">
        <v>9769</v>
      </c>
      <c r="B9770">
        <v>0.97685</v>
      </c>
      <c r="C9770">
        <v>0.10854999999999999</v>
      </c>
      <c r="D9770">
        <v>0.58035000000000003</v>
      </c>
      <c r="E9770">
        <v>0.24454999999999999</v>
      </c>
      <c r="F9770">
        <v>0.67695000000000005</v>
      </c>
      <c r="G9770">
        <v>0.65764999999999996</v>
      </c>
      <c r="H9770">
        <v>0.30764999999999998</v>
      </c>
      <c r="I9770">
        <v>2.15E-3</v>
      </c>
      <c r="J9770">
        <v>0.70535000000000003</v>
      </c>
      <c r="K9770">
        <v>0.11835</v>
      </c>
      <c r="L9770">
        <v>0.74265000000000003</v>
      </c>
    </row>
    <row r="9771" spans="1:12" x14ac:dyDescent="0.3">
      <c r="A9771">
        <v>9770</v>
      </c>
      <c r="B9771">
        <v>0.97694999999999999</v>
      </c>
      <c r="C9771">
        <v>0.81005000000000005</v>
      </c>
      <c r="D9771">
        <v>0.59665000000000001</v>
      </c>
      <c r="E9771">
        <v>7.2349999999999998E-2</v>
      </c>
      <c r="F9771">
        <v>8.0949999999999994E-2</v>
      </c>
      <c r="G9771">
        <v>0.15175</v>
      </c>
      <c r="H9771">
        <v>0.46215000000000001</v>
      </c>
      <c r="I9771">
        <v>0.50475000000000003</v>
      </c>
      <c r="J9771">
        <v>0.32874999999999999</v>
      </c>
      <c r="K9771">
        <v>0.52154999999999996</v>
      </c>
      <c r="L9771">
        <v>0.46284999999999998</v>
      </c>
    </row>
    <row r="9772" spans="1:12" x14ac:dyDescent="0.3">
      <c r="A9772">
        <v>9771</v>
      </c>
      <c r="B9772">
        <v>0.97704999999999997</v>
      </c>
      <c r="C9772">
        <v>0.16464999999999999</v>
      </c>
      <c r="D9772">
        <v>0.98165000000000002</v>
      </c>
      <c r="E9772">
        <v>0.12855</v>
      </c>
      <c r="F9772">
        <v>0.46534999999999999</v>
      </c>
      <c r="G9772">
        <v>0.17235</v>
      </c>
      <c r="H9772">
        <v>0.75075000000000003</v>
      </c>
      <c r="I9772">
        <v>0.91635</v>
      </c>
      <c r="J9772">
        <v>0.72545000000000004</v>
      </c>
      <c r="K9772">
        <v>0.13805000000000001</v>
      </c>
      <c r="L9772">
        <v>7.5000000000000002E-4</v>
      </c>
    </row>
    <row r="9773" spans="1:12" x14ac:dyDescent="0.3">
      <c r="A9773">
        <v>9772</v>
      </c>
      <c r="B9773">
        <v>0.97714999999999996</v>
      </c>
      <c r="C9773">
        <v>0.44524999999999998</v>
      </c>
      <c r="D9773">
        <v>0.70835000000000004</v>
      </c>
      <c r="E9773">
        <v>0.11395</v>
      </c>
      <c r="F9773">
        <v>0.74634999999999996</v>
      </c>
      <c r="G9773">
        <v>0.33374999999999999</v>
      </c>
      <c r="H9773">
        <v>1.025E-2</v>
      </c>
      <c r="I9773">
        <v>0.85124999999999995</v>
      </c>
      <c r="J9773">
        <v>0.95494999999999997</v>
      </c>
      <c r="K9773">
        <v>0.41765000000000002</v>
      </c>
      <c r="L9773">
        <v>0.41675000000000001</v>
      </c>
    </row>
    <row r="9774" spans="1:12" x14ac:dyDescent="0.3">
      <c r="A9774">
        <v>9773</v>
      </c>
      <c r="B9774">
        <v>0.97724999999999995</v>
      </c>
      <c r="C9774">
        <v>0.95574999999999999</v>
      </c>
      <c r="D9774">
        <v>0.95484999999999998</v>
      </c>
      <c r="E9774">
        <v>0.38295000000000001</v>
      </c>
      <c r="F9774">
        <v>0.97945000000000004</v>
      </c>
      <c r="G9774">
        <v>0.57925000000000004</v>
      </c>
      <c r="H9774">
        <v>0.68654999999999999</v>
      </c>
      <c r="I9774">
        <v>0.17935000000000001</v>
      </c>
      <c r="J9774">
        <v>0.46444999999999997</v>
      </c>
      <c r="K9774">
        <v>0.38374999999999998</v>
      </c>
      <c r="L9774">
        <v>0.48365000000000002</v>
      </c>
    </row>
    <row r="9775" spans="1:12" x14ac:dyDescent="0.3">
      <c r="A9775">
        <v>9774</v>
      </c>
      <c r="B9775">
        <v>0.97735000000000005</v>
      </c>
      <c r="C9775">
        <v>0.18515000000000001</v>
      </c>
      <c r="D9775">
        <v>0.39505000000000001</v>
      </c>
      <c r="E9775">
        <v>0.57915000000000005</v>
      </c>
      <c r="F9775">
        <v>0.60865000000000002</v>
      </c>
      <c r="G9775">
        <v>1.8749999999999999E-2</v>
      </c>
      <c r="H9775">
        <v>0.50344999999999995</v>
      </c>
      <c r="I9775">
        <v>0.50334999999999996</v>
      </c>
      <c r="J9775">
        <v>0.89395000000000002</v>
      </c>
      <c r="K9775">
        <v>0.12425</v>
      </c>
      <c r="L9775">
        <v>0.86545000000000005</v>
      </c>
    </row>
    <row r="9776" spans="1:12" x14ac:dyDescent="0.3">
      <c r="A9776">
        <v>9775</v>
      </c>
      <c r="B9776">
        <v>0.97745000000000004</v>
      </c>
      <c r="C9776">
        <v>0.29915000000000003</v>
      </c>
      <c r="D9776">
        <v>0.39445000000000002</v>
      </c>
      <c r="E9776">
        <v>0.21085000000000001</v>
      </c>
      <c r="F9776">
        <v>0.87985000000000002</v>
      </c>
      <c r="G9776">
        <v>0.62675000000000003</v>
      </c>
      <c r="H9776">
        <v>0.54364999999999997</v>
      </c>
      <c r="I9776">
        <v>0.52925</v>
      </c>
      <c r="J9776">
        <v>0.39805000000000001</v>
      </c>
      <c r="K9776">
        <v>0.65934999999999999</v>
      </c>
      <c r="L9776">
        <v>0.81425000000000003</v>
      </c>
    </row>
    <row r="9777" spans="1:12" x14ac:dyDescent="0.3">
      <c r="A9777">
        <v>9776</v>
      </c>
      <c r="B9777">
        <v>0.97755000000000003</v>
      </c>
      <c r="C9777">
        <v>0.65085000000000004</v>
      </c>
      <c r="D9777">
        <v>0.70355000000000001</v>
      </c>
      <c r="E9777">
        <v>0.12784999999999999</v>
      </c>
      <c r="F9777">
        <v>0.17605000000000001</v>
      </c>
      <c r="G9777">
        <v>0.98475000000000001</v>
      </c>
      <c r="H9777">
        <v>0.87014999999999998</v>
      </c>
      <c r="I9777">
        <v>1.025E-2</v>
      </c>
      <c r="J9777">
        <v>0.16414999999999999</v>
      </c>
      <c r="K9777">
        <v>0.11785</v>
      </c>
      <c r="L9777">
        <v>0.34265000000000001</v>
      </c>
    </row>
    <row r="9778" spans="1:12" x14ac:dyDescent="0.3">
      <c r="A9778">
        <v>9777</v>
      </c>
      <c r="B9778">
        <v>0.97765000000000002</v>
      </c>
      <c r="C9778">
        <v>2.555E-2</v>
      </c>
      <c r="D9778">
        <v>0.86245000000000005</v>
      </c>
      <c r="E9778">
        <v>9.9250000000000005E-2</v>
      </c>
      <c r="F9778">
        <v>0.70374999999999999</v>
      </c>
      <c r="G9778">
        <v>0.27374999999999999</v>
      </c>
      <c r="H9778">
        <v>0.62734999999999996</v>
      </c>
      <c r="I9778">
        <v>0.73514999999999997</v>
      </c>
      <c r="J9778">
        <v>0.88585000000000003</v>
      </c>
      <c r="K9778">
        <v>6.7150000000000001E-2</v>
      </c>
      <c r="L9778">
        <v>0.47405000000000003</v>
      </c>
    </row>
    <row r="9779" spans="1:12" x14ac:dyDescent="0.3">
      <c r="A9779">
        <v>9778</v>
      </c>
      <c r="B9779">
        <v>0.97775000000000001</v>
      </c>
      <c r="C9779">
        <v>0.24515000000000001</v>
      </c>
      <c r="D9779">
        <v>0.16655</v>
      </c>
      <c r="E9779">
        <v>0.54664999999999997</v>
      </c>
      <c r="F9779">
        <v>0.82535000000000003</v>
      </c>
      <c r="G9779">
        <v>0.49414999999999998</v>
      </c>
      <c r="H9779">
        <v>0.16114999999999999</v>
      </c>
      <c r="I9779">
        <v>0.88995000000000002</v>
      </c>
      <c r="J9779">
        <v>0.16844999999999999</v>
      </c>
      <c r="K9779">
        <v>0.12025</v>
      </c>
      <c r="L9779">
        <v>0.59414999999999996</v>
      </c>
    </row>
    <row r="9780" spans="1:12" x14ac:dyDescent="0.3">
      <c r="A9780">
        <v>9779</v>
      </c>
      <c r="B9780">
        <v>0.97785</v>
      </c>
      <c r="C9780">
        <v>0.39215</v>
      </c>
      <c r="D9780">
        <v>0.35465000000000002</v>
      </c>
      <c r="E9780">
        <v>0.17455000000000001</v>
      </c>
      <c r="F9780">
        <v>0.29804999999999998</v>
      </c>
      <c r="G9780">
        <v>0.17094999999999999</v>
      </c>
      <c r="H9780">
        <v>0.54744999999999999</v>
      </c>
      <c r="I9780">
        <v>0.10785</v>
      </c>
      <c r="J9780">
        <v>0.86944999999999995</v>
      </c>
      <c r="K9780">
        <v>0.46184999999999998</v>
      </c>
      <c r="L9780">
        <v>0.64554999999999996</v>
      </c>
    </row>
    <row r="9781" spans="1:12" x14ac:dyDescent="0.3">
      <c r="A9781">
        <v>9780</v>
      </c>
      <c r="B9781">
        <v>0.97794999999999999</v>
      </c>
      <c r="C9781">
        <v>0.52905000000000002</v>
      </c>
      <c r="D9781">
        <v>0.57645000000000002</v>
      </c>
      <c r="E9781">
        <v>0.59145000000000003</v>
      </c>
      <c r="F9781">
        <v>0.48935000000000001</v>
      </c>
      <c r="G9781">
        <v>0.86914999999999998</v>
      </c>
      <c r="H9781">
        <v>0.91085000000000005</v>
      </c>
      <c r="I9781">
        <v>9.7850000000000006E-2</v>
      </c>
      <c r="J9781">
        <v>0.39984999999999998</v>
      </c>
      <c r="K9781">
        <v>0.20085</v>
      </c>
      <c r="L9781">
        <v>0.39755000000000001</v>
      </c>
    </row>
    <row r="9782" spans="1:12" x14ac:dyDescent="0.3">
      <c r="A9782">
        <v>9781</v>
      </c>
      <c r="B9782">
        <v>0.97804999999999997</v>
      </c>
      <c r="C9782">
        <v>0.65685000000000004</v>
      </c>
      <c r="D9782">
        <v>0.37454999999999999</v>
      </c>
      <c r="E9782">
        <v>0.78654999999999997</v>
      </c>
      <c r="F9782">
        <v>0.38014999999999999</v>
      </c>
      <c r="G9782">
        <v>0.23215</v>
      </c>
      <c r="H9782">
        <v>4.1149999999999999E-2</v>
      </c>
      <c r="I9782">
        <v>0.18385000000000001</v>
      </c>
      <c r="J9782">
        <v>0.40965000000000001</v>
      </c>
      <c r="K9782">
        <v>0.41565000000000002</v>
      </c>
      <c r="L9782">
        <v>0.53154999999999997</v>
      </c>
    </row>
    <row r="9783" spans="1:12" x14ac:dyDescent="0.3">
      <c r="A9783">
        <v>9782</v>
      </c>
      <c r="B9783">
        <v>0.97814999999999996</v>
      </c>
      <c r="C9783">
        <v>0.21295</v>
      </c>
      <c r="D9783">
        <v>0.65144999999999997</v>
      </c>
      <c r="E9783">
        <v>0.16885</v>
      </c>
      <c r="F9783">
        <v>0.52244999999999997</v>
      </c>
      <c r="G9783">
        <v>2.6249999999999999E-2</v>
      </c>
      <c r="H9783">
        <v>0.85945000000000005</v>
      </c>
      <c r="I9783">
        <v>0.45884999999999998</v>
      </c>
      <c r="J9783">
        <v>0.97004999999999997</v>
      </c>
      <c r="K9783">
        <v>9.9949999999999997E-2</v>
      </c>
      <c r="L9783">
        <v>0.13245000000000001</v>
      </c>
    </row>
    <row r="9784" spans="1:12" x14ac:dyDescent="0.3">
      <c r="A9784">
        <v>9783</v>
      </c>
      <c r="B9784">
        <v>0.97824999999999995</v>
      </c>
      <c r="C9784">
        <v>0.96904999999999997</v>
      </c>
      <c r="D9784">
        <v>0.60824999999999996</v>
      </c>
      <c r="E9784">
        <v>0.63585000000000003</v>
      </c>
      <c r="F9784">
        <v>0.68935000000000002</v>
      </c>
      <c r="G9784">
        <v>4.0050000000000002E-2</v>
      </c>
      <c r="H9784">
        <v>0.41754999999999998</v>
      </c>
      <c r="I9784">
        <v>0.20044999999999999</v>
      </c>
      <c r="J9784">
        <v>0.49545</v>
      </c>
      <c r="K9784">
        <v>0.48854999999999998</v>
      </c>
      <c r="L9784">
        <v>0.50044999999999995</v>
      </c>
    </row>
    <row r="9785" spans="1:12" x14ac:dyDescent="0.3">
      <c r="A9785">
        <v>9784</v>
      </c>
      <c r="B9785">
        <v>0.97835000000000005</v>
      </c>
      <c r="C9785">
        <v>3.7850000000000002E-2</v>
      </c>
      <c r="D9785">
        <v>0.50654999999999994</v>
      </c>
      <c r="E9785">
        <v>0.78874999999999995</v>
      </c>
      <c r="F9785">
        <v>0.34115000000000001</v>
      </c>
      <c r="G9785">
        <v>0.64595000000000002</v>
      </c>
      <c r="H9785">
        <v>0.81015000000000004</v>
      </c>
      <c r="I9785">
        <v>0.49754999999999999</v>
      </c>
      <c r="J9785">
        <v>0.16855000000000001</v>
      </c>
      <c r="K9785">
        <v>0.64024999999999999</v>
      </c>
      <c r="L9785">
        <v>0.68964999999999999</v>
      </c>
    </row>
    <row r="9786" spans="1:12" x14ac:dyDescent="0.3">
      <c r="A9786">
        <v>9785</v>
      </c>
      <c r="B9786">
        <v>0.97845000000000004</v>
      </c>
      <c r="C9786">
        <v>0.57674999999999998</v>
      </c>
      <c r="D9786">
        <v>0.71945000000000003</v>
      </c>
      <c r="E9786">
        <v>0.57164999999999999</v>
      </c>
      <c r="F9786">
        <v>0.51885000000000003</v>
      </c>
      <c r="G9786">
        <v>0.90985000000000005</v>
      </c>
      <c r="H9786">
        <v>0.91895000000000004</v>
      </c>
      <c r="I9786">
        <v>0.73414999999999997</v>
      </c>
      <c r="J9786">
        <v>0.85755000000000003</v>
      </c>
      <c r="K9786">
        <v>0.74834999999999996</v>
      </c>
      <c r="L9786">
        <v>0.13414999999999999</v>
      </c>
    </row>
    <row r="9787" spans="1:12" x14ac:dyDescent="0.3">
      <c r="A9787">
        <v>9786</v>
      </c>
      <c r="B9787">
        <v>0.97855000000000003</v>
      </c>
      <c r="C9787">
        <v>0.27684999999999998</v>
      </c>
      <c r="D9787">
        <v>0.37724999999999997</v>
      </c>
      <c r="E9787">
        <v>0.54315000000000002</v>
      </c>
      <c r="F9787">
        <v>0.22955</v>
      </c>
      <c r="G9787">
        <v>0.26224999999999998</v>
      </c>
      <c r="H9787">
        <v>0.61145000000000005</v>
      </c>
      <c r="I9787">
        <v>0.84755000000000003</v>
      </c>
      <c r="J9787">
        <v>0.21895000000000001</v>
      </c>
      <c r="K9787">
        <v>0.55835000000000001</v>
      </c>
      <c r="L9787">
        <v>6.055E-2</v>
      </c>
    </row>
    <row r="9788" spans="1:12" x14ac:dyDescent="0.3">
      <c r="A9788">
        <v>9787</v>
      </c>
      <c r="B9788">
        <v>0.97865000000000002</v>
      </c>
      <c r="C9788">
        <v>0.36425000000000002</v>
      </c>
      <c r="D9788">
        <v>0.91615000000000002</v>
      </c>
      <c r="E9788">
        <v>0.19475000000000001</v>
      </c>
      <c r="F9788">
        <v>0.68484999999999996</v>
      </c>
      <c r="G9788">
        <v>8.4150000000000003E-2</v>
      </c>
      <c r="H9788">
        <v>0.87914999999999999</v>
      </c>
      <c r="I9788">
        <v>0.72645000000000004</v>
      </c>
      <c r="J9788">
        <v>0.68994999999999995</v>
      </c>
      <c r="K9788">
        <v>0.84194999999999998</v>
      </c>
      <c r="L9788">
        <v>0.64285000000000003</v>
      </c>
    </row>
    <row r="9789" spans="1:12" x14ac:dyDescent="0.3">
      <c r="A9789">
        <v>9788</v>
      </c>
      <c r="B9789">
        <v>0.97875000000000001</v>
      </c>
      <c r="C9789">
        <v>0.37924999999999998</v>
      </c>
      <c r="D9789">
        <v>0.51344999999999996</v>
      </c>
      <c r="E9789">
        <v>0.42065000000000002</v>
      </c>
      <c r="F9789">
        <v>0.88934999999999997</v>
      </c>
      <c r="G9789">
        <v>0.93425000000000002</v>
      </c>
      <c r="H9789">
        <v>0.22384999999999999</v>
      </c>
      <c r="I9789">
        <v>0.52205000000000001</v>
      </c>
      <c r="J9789">
        <v>6.0949999999999997E-2</v>
      </c>
      <c r="K9789">
        <v>0.98094999999999999</v>
      </c>
      <c r="L9789">
        <v>0.75175000000000003</v>
      </c>
    </row>
    <row r="9790" spans="1:12" x14ac:dyDescent="0.3">
      <c r="A9790">
        <v>9789</v>
      </c>
      <c r="B9790">
        <v>0.97885</v>
      </c>
      <c r="C9790">
        <v>0.60085</v>
      </c>
      <c r="D9790">
        <v>0.58314999999999995</v>
      </c>
      <c r="E9790">
        <v>8.0149999999999999E-2</v>
      </c>
      <c r="F9790">
        <v>0.94494999999999996</v>
      </c>
      <c r="G9790">
        <v>0.24224999999999999</v>
      </c>
      <c r="H9790">
        <v>0.75714999999999999</v>
      </c>
      <c r="I9790">
        <v>0.70294999999999996</v>
      </c>
      <c r="J9790">
        <v>7.1749999999999994E-2</v>
      </c>
      <c r="K9790">
        <v>3.7249999999999998E-2</v>
      </c>
      <c r="L9790">
        <v>0.23515</v>
      </c>
    </row>
    <row r="9791" spans="1:12" x14ac:dyDescent="0.3">
      <c r="A9791">
        <v>9790</v>
      </c>
      <c r="B9791">
        <v>0.97894999999999999</v>
      </c>
      <c r="C9791">
        <v>0.95055000000000001</v>
      </c>
      <c r="D9791">
        <v>0.13145000000000001</v>
      </c>
      <c r="E9791">
        <v>6.3750000000000001E-2</v>
      </c>
      <c r="F9791">
        <v>0.34244999999999998</v>
      </c>
      <c r="G9791">
        <v>0.47175</v>
      </c>
      <c r="H9791">
        <v>0.61034999999999995</v>
      </c>
      <c r="I9791">
        <v>0.34115000000000001</v>
      </c>
      <c r="J9791">
        <v>0.96725000000000005</v>
      </c>
      <c r="K9791">
        <v>0.91325000000000001</v>
      </c>
      <c r="L9791">
        <v>0.28634999999999999</v>
      </c>
    </row>
    <row r="9792" spans="1:12" x14ac:dyDescent="0.3">
      <c r="A9792">
        <v>9791</v>
      </c>
      <c r="B9792">
        <v>0.97904999999999998</v>
      </c>
      <c r="C9792">
        <v>0.15465000000000001</v>
      </c>
      <c r="D9792">
        <v>0.57074999999999998</v>
      </c>
      <c r="E9792">
        <v>0.86655000000000004</v>
      </c>
      <c r="F9792">
        <v>0.98645000000000005</v>
      </c>
      <c r="G9792">
        <v>0.60365000000000002</v>
      </c>
      <c r="H9792">
        <v>0.10685</v>
      </c>
      <c r="I9792">
        <v>0.75875000000000004</v>
      </c>
      <c r="J9792">
        <v>0.33734999999999998</v>
      </c>
      <c r="K9792">
        <v>0.96625000000000005</v>
      </c>
      <c r="L9792">
        <v>0.81464999999999999</v>
      </c>
    </row>
    <row r="9793" spans="1:12" x14ac:dyDescent="0.3">
      <c r="A9793">
        <v>9792</v>
      </c>
      <c r="B9793">
        <v>0.97914999999999996</v>
      </c>
      <c r="C9793">
        <v>0.93464999999999998</v>
      </c>
      <c r="D9793">
        <v>0.23574999999999999</v>
      </c>
      <c r="E9793">
        <v>0.75614999999999999</v>
      </c>
      <c r="F9793">
        <v>0.48615000000000003</v>
      </c>
      <c r="G9793">
        <v>0.64265000000000005</v>
      </c>
      <c r="H9793">
        <v>0.14274999999999999</v>
      </c>
      <c r="I9793">
        <v>0.41225000000000001</v>
      </c>
      <c r="J9793">
        <v>0.54595000000000005</v>
      </c>
      <c r="K9793">
        <v>0.47375</v>
      </c>
      <c r="L9793">
        <v>0.93354999999999999</v>
      </c>
    </row>
    <row r="9794" spans="1:12" x14ac:dyDescent="0.3">
      <c r="A9794">
        <v>9793</v>
      </c>
      <c r="B9794">
        <v>0.97924999999999995</v>
      </c>
      <c r="C9794">
        <v>0.79154999999999998</v>
      </c>
      <c r="D9794">
        <v>0.59584999999999999</v>
      </c>
      <c r="E9794">
        <v>0.70704999999999996</v>
      </c>
      <c r="F9794">
        <v>0.75585000000000002</v>
      </c>
      <c r="G9794">
        <v>0.34175</v>
      </c>
      <c r="H9794">
        <v>0.30875000000000002</v>
      </c>
      <c r="I9794">
        <v>0.56984999999999997</v>
      </c>
      <c r="J9794">
        <v>6.1249999999999999E-2</v>
      </c>
      <c r="K9794">
        <v>0.34184999999999999</v>
      </c>
      <c r="L9794">
        <v>0.15765000000000001</v>
      </c>
    </row>
    <row r="9795" spans="1:12" x14ac:dyDescent="0.3">
      <c r="A9795">
        <v>9794</v>
      </c>
      <c r="B9795">
        <v>0.97935000000000005</v>
      </c>
      <c r="C9795">
        <v>0.18665000000000001</v>
      </c>
      <c r="D9795">
        <v>0.93664999999999998</v>
      </c>
      <c r="E9795">
        <v>0.67845</v>
      </c>
      <c r="F9795">
        <v>0.11015</v>
      </c>
      <c r="G9795">
        <v>0.59084999999999999</v>
      </c>
      <c r="H9795">
        <v>0.20795</v>
      </c>
      <c r="I9795">
        <v>0.96435000000000004</v>
      </c>
      <c r="J9795">
        <v>0.33755000000000002</v>
      </c>
      <c r="K9795">
        <v>0.80554999999999999</v>
      </c>
      <c r="L9795">
        <v>0.94915000000000005</v>
      </c>
    </row>
    <row r="9796" spans="1:12" x14ac:dyDescent="0.3">
      <c r="A9796">
        <v>9795</v>
      </c>
      <c r="B9796">
        <v>0.97945000000000004</v>
      </c>
      <c r="C9796">
        <v>5.4550000000000001E-2</v>
      </c>
      <c r="D9796">
        <v>0.35644999999999999</v>
      </c>
      <c r="E9796">
        <v>0.32974999999999999</v>
      </c>
      <c r="F9796">
        <v>0.30304999999999999</v>
      </c>
      <c r="G9796">
        <v>0.85275000000000001</v>
      </c>
      <c r="H9796">
        <v>0.49285000000000001</v>
      </c>
      <c r="I9796">
        <v>0.57955000000000001</v>
      </c>
      <c r="J9796">
        <v>0.77554999999999996</v>
      </c>
      <c r="K9796">
        <v>0.76075000000000004</v>
      </c>
      <c r="L9796">
        <v>0.22455</v>
      </c>
    </row>
    <row r="9797" spans="1:12" x14ac:dyDescent="0.3">
      <c r="A9797">
        <v>9796</v>
      </c>
      <c r="B9797">
        <v>0.97955000000000003</v>
      </c>
      <c r="C9797">
        <v>0.37214999999999998</v>
      </c>
      <c r="D9797">
        <v>0.20305000000000001</v>
      </c>
      <c r="E9797">
        <v>0.73924999999999996</v>
      </c>
      <c r="F9797">
        <v>0.24915000000000001</v>
      </c>
      <c r="G9797">
        <v>8.3349999999999994E-2</v>
      </c>
      <c r="H9797">
        <v>0.62195</v>
      </c>
      <c r="I9797">
        <v>0.73204999999999998</v>
      </c>
      <c r="J9797">
        <v>0.74534999999999996</v>
      </c>
      <c r="K9797">
        <v>0.34965000000000002</v>
      </c>
      <c r="L9797">
        <v>0.21285000000000001</v>
      </c>
    </row>
    <row r="9798" spans="1:12" x14ac:dyDescent="0.3">
      <c r="A9798">
        <v>9797</v>
      </c>
      <c r="B9798">
        <v>0.97965000000000002</v>
      </c>
      <c r="C9798">
        <v>0.28065000000000001</v>
      </c>
      <c r="D9798">
        <v>7.6249999999999998E-2</v>
      </c>
      <c r="E9798">
        <v>0.80764999999999998</v>
      </c>
      <c r="F9798">
        <v>0.29435</v>
      </c>
      <c r="G9798">
        <v>0.21895000000000001</v>
      </c>
      <c r="H9798">
        <v>0.40965000000000001</v>
      </c>
      <c r="I9798">
        <v>9.2850000000000002E-2</v>
      </c>
      <c r="J9798">
        <v>0.49164999999999998</v>
      </c>
      <c r="K9798">
        <v>0.17895</v>
      </c>
      <c r="L9798">
        <v>0.20335</v>
      </c>
    </row>
    <row r="9799" spans="1:12" x14ac:dyDescent="0.3">
      <c r="A9799">
        <v>9798</v>
      </c>
      <c r="B9799">
        <v>0.97975000000000001</v>
      </c>
      <c r="C9799">
        <v>1.325E-2</v>
      </c>
      <c r="D9799">
        <v>9.8949999999999996E-2</v>
      </c>
      <c r="E9799">
        <v>0.61645000000000005</v>
      </c>
      <c r="F9799">
        <v>0.15054999999999999</v>
      </c>
      <c r="G9799">
        <v>0.11685</v>
      </c>
      <c r="H9799">
        <v>0.14474999999999999</v>
      </c>
      <c r="I9799">
        <v>0.72404999999999997</v>
      </c>
      <c r="J9799">
        <v>1.155E-2</v>
      </c>
      <c r="K9799">
        <v>0.54454999999999998</v>
      </c>
      <c r="L9799">
        <v>0.78044999999999998</v>
      </c>
    </row>
    <row r="9800" spans="1:12" x14ac:dyDescent="0.3">
      <c r="A9800">
        <v>9799</v>
      </c>
      <c r="B9800">
        <v>0.97985</v>
      </c>
      <c r="C9800">
        <v>0.99195</v>
      </c>
      <c r="D9800">
        <v>0.74585000000000001</v>
      </c>
      <c r="E9800">
        <v>0.10555</v>
      </c>
      <c r="F9800">
        <v>0.27215</v>
      </c>
      <c r="G9800">
        <v>3.1649999999999998E-2</v>
      </c>
      <c r="H9800">
        <v>0.73314999999999997</v>
      </c>
      <c r="I9800">
        <v>0.60765000000000002</v>
      </c>
      <c r="J9800">
        <v>0.14924999999999999</v>
      </c>
      <c r="K9800">
        <v>0.58904999999999996</v>
      </c>
      <c r="L9800">
        <v>0.63454999999999995</v>
      </c>
    </row>
    <row r="9801" spans="1:12" x14ac:dyDescent="0.3">
      <c r="A9801">
        <v>9800</v>
      </c>
      <c r="B9801">
        <v>0.97994999999999999</v>
      </c>
      <c r="C9801">
        <v>0.30044999999999999</v>
      </c>
      <c r="D9801">
        <v>0.57235000000000003</v>
      </c>
      <c r="E9801">
        <v>0.67925000000000002</v>
      </c>
      <c r="F9801">
        <v>0.92444999999999999</v>
      </c>
      <c r="G9801">
        <v>0.60865000000000002</v>
      </c>
      <c r="H9801">
        <v>0.93584999999999996</v>
      </c>
      <c r="I9801">
        <v>0.93974999999999997</v>
      </c>
      <c r="J9801">
        <v>0.53405000000000002</v>
      </c>
      <c r="K9801">
        <v>0.89395000000000002</v>
      </c>
      <c r="L9801">
        <v>0.88075000000000003</v>
      </c>
    </row>
    <row r="9802" spans="1:12" x14ac:dyDescent="0.3">
      <c r="A9802">
        <v>9801</v>
      </c>
      <c r="B9802">
        <v>0.98004999999999998</v>
      </c>
      <c r="C9802">
        <v>0.73914999999999997</v>
      </c>
      <c r="D9802">
        <v>0.40525</v>
      </c>
      <c r="E9802">
        <v>0.92064999999999997</v>
      </c>
      <c r="F9802">
        <v>0.40075</v>
      </c>
      <c r="G9802">
        <v>0.61875000000000002</v>
      </c>
      <c r="H9802">
        <v>0.51054999999999995</v>
      </c>
      <c r="I9802">
        <v>0.38605</v>
      </c>
      <c r="J9802">
        <v>9.0149999999999994E-2</v>
      </c>
      <c r="K9802">
        <v>0.81315000000000004</v>
      </c>
      <c r="L9802">
        <v>0.40834999999999999</v>
      </c>
    </row>
    <row r="9803" spans="1:12" x14ac:dyDescent="0.3">
      <c r="A9803">
        <v>9802</v>
      </c>
      <c r="B9803">
        <v>0.98014999999999997</v>
      </c>
      <c r="C9803">
        <v>0.20175000000000001</v>
      </c>
      <c r="D9803">
        <v>0.46384999999999998</v>
      </c>
      <c r="E9803">
        <v>2.7349999999999999E-2</v>
      </c>
      <c r="F9803">
        <v>0.94925000000000004</v>
      </c>
      <c r="G9803">
        <v>0.97194999999999998</v>
      </c>
      <c r="H9803">
        <v>0.63395000000000001</v>
      </c>
      <c r="I9803">
        <v>0.73675000000000002</v>
      </c>
      <c r="J9803">
        <v>0.33405000000000001</v>
      </c>
      <c r="K9803">
        <v>6.9650000000000004E-2</v>
      </c>
      <c r="L9803">
        <v>0.64224999999999999</v>
      </c>
    </row>
    <row r="9804" spans="1:12" x14ac:dyDescent="0.3">
      <c r="A9804">
        <v>9803</v>
      </c>
      <c r="B9804">
        <v>0.98024999999999995</v>
      </c>
      <c r="C9804">
        <v>0.86775000000000002</v>
      </c>
      <c r="D9804">
        <v>0.46855000000000002</v>
      </c>
      <c r="E9804">
        <v>0.23144999999999999</v>
      </c>
      <c r="F9804">
        <v>0.27544999999999997</v>
      </c>
      <c r="G9804">
        <v>0.88624999999999998</v>
      </c>
      <c r="H9804">
        <v>7.0949999999999999E-2</v>
      </c>
      <c r="I9804">
        <v>0.69684999999999997</v>
      </c>
      <c r="J9804">
        <v>0.11874999999999999</v>
      </c>
      <c r="K9804">
        <v>0.63334999999999997</v>
      </c>
      <c r="L9804">
        <v>0.13714999999999999</v>
      </c>
    </row>
    <row r="9805" spans="1:12" x14ac:dyDescent="0.3">
      <c r="A9805">
        <v>9804</v>
      </c>
      <c r="B9805">
        <v>0.98035000000000005</v>
      </c>
      <c r="C9805">
        <v>6.8849999999999995E-2</v>
      </c>
      <c r="D9805">
        <v>0.12625</v>
      </c>
      <c r="E9805">
        <v>0.69164999999999999</v>
      </c>
      <c r="F9805">
        <v>0.12795000000000001</v>
      </c>
      <c r="G9805">
        <v>0.26074999999999998</v>
      </c>
      <c r="H9805">
        <v>0.62375000000000003</v>
      </c>
      <c r="I9805">
        <v>9.1749999999999998E-2</v>
      </c>
      <c r="J9805">
        <v>2.2849999999999999E-2</v>
      </c>
      <c r="K9805">
        <v>0.37705</v>
      </c>
      <c r="L9805">
        <v>0.91695000000000004</v>
      </c>
    </row>
    <row r="9806" spans="1:12" x14ac:dyDescent="0.3">
      <c r="A9806">
        <v>9805</v>
      </c>
      <c r="B9806">
        <v>0.98045000000000004</v>
      </c>
      <c r="C9806">
        <v>0.74414999999999998</v>
      </c>
      <c r="D9806">
        <v>0.77495000000000003</v>
      </c>
      <c r="E9806">
        <v>0.41404999999999997</v>
      </c>
      <c r="F9806">
        <v>0.22985</v>
      </c>
      <c r="G9806">
        <v>0.84704999999999997</v>
      </c>
      <c r="H9806">
        <v>0.39815</v>
      </c>
      <c r="I9806">
        <v>0.14715</v>
      </c>
      <c r="J9806">
        <v>0.37664999999999998</v>
      </c>
      <c r="K9806">
        <v>0.67295000000000005</v>
      </c>
      <c r="L9806">
        <v>0.21115</v>
      </c>
    </row>
    <row r="9807" spans="1:12" x14ac:dyDescent="0.3">
      <c r="A9807">
        <v>9806</v>
      </c>
      <c r="B9807">
        <v>0.98055000000000003</v>
      </c>
      <c r="C9807">
        <v>6.4449999999999993E-2</v>
      </c>
      <c r="D9807">
        <v>0.58214999999999995</v>
      </c>
      <c r="E9807">
        <v>0.30295</v>
      </c>
      <c r="F9807">
        <v>0.50514999999999999</v>
      </c>
      <c r="G9807">
        <v>0.73294999999999999</v>
      </c>
      <c r="H9807">
        <v>0.34355000000000002</v>
      </c>
      <c r="I9807">
        <v>0.94235000000000002</v>
      </c>
      <c r="J9807">
        <v>7.9350000000000004E-2</v>
      </c>
      <c r="K9807">
        <v>0.16994999999999999</v>
      </c>
      <c r="L9807">
        <v>0.89795000000000003</v>
      </c>
    </row>
    <row r="9808" spans="1:12" x14ac:dyDescent="0.3">
      <c r="A9808">
        <v>9807</v>
      </c>
      <c r="B9808">
        <v>0.98065000000000002</v>
      </c>
      <c r="C9808">
        <v>0.99924999999999997</v>
      </c>
      <c r="D9808">
        <v>0.95325000000000004</v>
      </c>
      <c r="E9808">
        <v>0.91944999999999999</v>
      </c>
      <c r="F9808">
        <v>0.82584999999999997</v>
      </c>
      <c r="G9808">
        <v>0.61285000000000001</v>
      </c>
      <c r="H9808">
        <v>0.76595000000000002</v>
      </c>
      <c r="I9808">
        <v>0.54925000000000002</v>
      </c>
      <c r="J9808">
        <v>0.62114999999999998</v>
      </c>
      <c r="K9808">
        <v>0.85294999999999999</v>
      </c>
      <c r="L9808">
        <v>0.81335000000000002</v>
      </c>
    </row>
    <row r="9809" spans="1:12" x14ac:dyDescent="0.3">
      <c r="A9809">
        <v>9808</v>
      </c>
      <c r="B9809">
        <v>0.98075000000000001</v>
      </c>
      <c r="C9809">
        <v>0.33794999999999997</v>
      </c>
      <c r="D9809">
        <v>0.92625000000000002</v>
      </c>
      <c r="E9809">
        <v>0.13505</v>
      </c>
      <c r="F9809">
        <v>0.44114999999999999</v>
      </c>
      <c r="G9809">
        <v>0.82874999999999999</v>
      </c>
      <c r="H9809">
        <v>0.35135</v>
      </c>
      <c r="I9809">
        <v>0.81535000000000002</v>
      </c>
      <c r="J9809">
        <v>0.22005</v>
      </c>
      <c r="K9809">
        <v>0.15534999999999999</v>
      </c>
      <c r="L9809">
        <v>0.61775000000000002</v>
      </c>
    </row>
    <row r="9810" spans="1:12" x14ac:dyDescent="0.3">
      <c r="A9810">
        <v>9809</v>
      </c>
      <c r="B9810">
        <v>0.98085</v>
      </c>
      <c r="C9810">
        <v>0.24395</v>
      </c>
      <c r="D9810">
        <v>0.32055</v>
      </c>
      <c r="E9810">
        <v>0.48365000000000002</v>
      </c>
      <c r="F9810">
        <v>0.21875</v>
      </c>
      <c r="G9810">
        <v>1.7149999999999999E-2</v>
      </c>
      <c r="H9810">
        <v>0.60624999999999996</v>
      </c>
      <c r="I9810">
        <v>0.97855000000000003</v>
      </c>
      <c r="J9810">
        <v>0.39265</v>
      </c>
      <c r="K9810">
        <v>4.7350000000000003E-2</v>
      </c>
      <c r="L9810">
        <v>9.1249999999999998E-2</v>
      </c>
    </row>
    <row r="9811" spans="1:12" x14ac:dyDescent="0.3">
      <c r="A9811">
        <v>9810</v>
      </c>
      <c r="B9811">
        <v>0.98094999999999999</v>
      </c>
      <c r="C9811">
        <v>0.62444999999999995</v>
      </c>
      <c r="D9811">
        <v>0.26395000000000002</v>
      </c>
      <c r="E9811">
        <v>0.43095</v>
      </c>
      <c r="F9811">
        <v>0.49264999999999998</v>
      </c>
      <c r="G9811">
        <v>0.85775000000000001</v>
      </c>
      <c r="H9811">
        <v>0.90334999999999999</v>
      </c>
      <c r="I9811">
        <v>0.14985000000000001</v>
      </c>
      <c r="J9811">
        <v>0.99355000000000004</v>
      </c>
      <c r="K9811">
        <v>0.66464999999999996</v>
      </c>
      <c r="L9811">
        <v>0.61285000000000001</v>
      </c>
    </row>
    <row r="9812" spans="1:12" x14ac:dyDescent="0.3">
      <c r="A9812">
        <v>9811</v>
      </c>
      <c r="B9812">
        <v>0.98104999999999998</v>
      </c>
      <c r="C9812">
        <v>0.23164999999999999</v>
      </c>
      <c r="D9812">
        <v>3.465E-2</v>
      </c>
      <c r="E9812">
        <v>0.84935000000000005</v>
      </c>
      <c r="F9812">
        <v>0.21345</v>
      </c>
      <c r="G9812">
        <v>0.38155</v>
      </c>
      <c r="H9812">
        <v>0.15475</v>
      </c>
      <c r="I9812">
        <v>0.61424999999999996</v>
      </c>
      <c r="J9812">
        <v>0.93754999999999999</v>
      </c>
      <c r="K9812">
        <v>0.11405</v>
      </c>
      <c r="L9812">
        <v>0.21535000000000001</v>
      </c>
    </row>
    <row r="9813" spans="1:12" x14ac:dyDescent="0.3">
      <c r="A9813">
        <v>9812</v>
      </c>
      <c r="B9813">
        <v>0.98114999999999997</v>
      </c>
      <c r="C9813">
        <v>0.34965000000000002</v>
      </c>
      <c r="D9813">
        <v>0.17924999999999999</v>
      </c>
      <c r="E9813">
        <v>0.53075000000000006</v>
      </c>
      <c r="F9813">
        <v>0.24504999999999999</v>
      </c>
      <c r="G9813">
        <v>0.53764999999999996</v>
      </c>
      <c r="H9813">
        <v>0.47525000000000001</v>
      </c>
      <c r="I9813">
        <v>0.15345</v>
      </c>
      <c r="J9813">
        <v>0.70194999999999996</v>
      </c>
      <c r="K9813">
        <v>0.97914999999999996</v>
      </c>
      <c r="L9813">
        <v>0.93095000000000006</v>
      </c>
    </row>
    <row r="9814" spans="1:12" x14ac:dyDescent="0.3">
      <c r="A9814">
        <v>9813</v>
      </c>
      <c r="B9814">
        <v>0.98124999999999996</v>
      </c>
      <c r="C9814">
        <v>0.58855000000000002</v>
      </c>
      <c r="D9814">
        <v>0.39034999999999997</v>
      </c>
      <c r="E9814">
        <v>0.32884999999999998</v>
      </c>
      <c r="F9814">
        <v>0.28925000000000001</v>
      </c>
      <c r="G9814">
        <v>0.68225000000000002</v>
      </c>
      <c r="H9814">
        <v>0.52695000000000003</v>
      </c>
      <c r="I9814">
        <v>6.1249999999999999E-2</v>
      </c>
      <c r="J9814">
        <v>0.26865</v>
      </c>
      <c r="K9814">
        <v>0.44545000000000001</v>
      </c>
      <c r="L9814">
        <v>0.27605000000000002</v>
      </c>
    </row>
    <row r="9815" spans="1:12" x14ac:dyDescent="0.3">
      <c r="A9815">
        <v>9814</v>
      </c>
      <c r="B9815">
        <v>0.98134999999999994</v>
      </c>
      <c r="C9815">
        <v>0.66085000000000005</v>
      </c>
      <c r="D9815">
        <v>0.45674999999999999</v>
      </c>
      <c r="E9815">
        <v>0.13794999999999999</v>
      </c>
      <c r="F9815">
        <v>0.67074999999999996</v>
      </c>
      <c r="G9815">
        <v>0.72775000000000001</v>
      </c>
      <c r="H9815">
        <v>6.0650000000000003E-2</v>
      </c>
      <c r="I9815">
        <v>0.95374999999999999</v>
      </c>
      <c r="J9815">
        <v>0.97565000000000002</v>
      </c>
      <c r="K9815">
        <v>0.36485000000000001</v>
      </c>
      <c r="L9815">
        <v>0.92784999999999995</v>
      </c>
    </row>
    <row r="9816" spans="1:12" x14ac:dyDescent="0.3">
      <c r="A9816">
        <v>9815</v>
      </c>
      <c r="B9816">
        <v>0.98145000000000004</v>
      </c>
      <c r="C9816">
        <v>0.80945</v>
      </c>
      <c r="D9816">
        <v>0.17505000000000001</v>
      </c>
      <c r="E9816">
        <v>0.29735</v>
      </c>
      <c r="F9816">
        <v>0.14965000000000001</v>
      </c>
      <c r="G9816">
        <v>0.53144999999999998</v>
      </c>
      <c r="H9816">
        <v>0.58635000000000004</v>
      </c>
      <c r="I9816">
        <v>0.13885</v>
      </c>
      <c r="J9816">
        <v>0.87675000000000003</v>
      </c>
      <c r="K9816">
        <v>0.30214999999999997</v>
      </c>
      <c r="L9816">
        <v>0.42845</v>
      </c>
    </row>
    <row r="9817" spans="1:12" x14ac:dyDescent="0.3">
      <c r="A9817">
        <v>9816</v>
      </c>
      <c r="B9817">
        <v>0.98155000000000003</v>
      </c>
      <c r="C9817">
        <v>0.87504999999999999</v>
      </c>
      <c r="D9817">
        <v>0.29544999999999999</v>
      </c>
      <c r="E9817">
        <v>0.10085</v>
      </c>
      <c r="F9817">
        <v>0.44335000000000002</v>
      </c>
      <c r="G9817">
        <v>0.43725000000000003</v>
      </c>
      <c r="H9817">
        <v>0.94984999999999997</v>
      </c>
      <c r="I9817">
        <v>0.87934999999999997</v>
      </c>
      <c r="J9817">
        <v>0.59545000000000003</v>
      </c>
      <c r="K9817">
        <v>3.4849999999999999E-2</v>
      </c>
      <c r="L9817">
        <v>0.38895000000000002</v>
      </c>
    </row>
    <row r="9818" spans="1:12" x14ac:dyDescent="0.3">
      <c r="A9818">
        <v>9817</v>
      </c>
      <c r="B9818">
        <v>0.98165000000000002</v>
      </c>
      <c r="C9818">
        <v>0.44614999999999999</v>
      </c>
      <c r="D9818">
        <v>0.66995000000000005</v>
      </c>
      <c r="E9818">
        <v>0.79654999999999998</v>
      </c>
      <c r="F9818">
        <v>5.8500000000000002E-3</v>
      </c>
      <c r="G9818">
        <v>9.8849999999999993E-2</v>
      </c>
      <c r="H9818">
        <v>0.94515000000000005</v>
      </c>
      <c r="I9818">
        <v>1.3050000000000001E-2</v>
      </c>
      <c r="J9818">
        <v>0.43675000000000003</v>
      </c>
      <c r="K9818">
        <v>0.97465000000000002</v>
      </c>
      <c r="L9818">
        <v>0.95865</v>
      </c>
    </row>
    <row r="9819" spans="1:12" x14ac:dyDescent="0.3">
      <c r="A9819">
        <v>9818</v>
      </c>
      <c r="B9819">
        <v>0.98175000000000001</v>
      </c>
      <c r="C9819">
        <v>0.98035000000000005</v>
      </c>
      <c r="D9819">
        <v>0.11185</v>
      </c>
      <c r="E9819">
        <v>9.7750000000000004E-2</v>
      </c>
      <c r="F9819">
        <v>0.65364999999999995</v>
      </c>
      <c r="G9819">
        <v>0.50214999999999999</v>
      </c>
      <c r="H9819">
        <v>0.38655</v>
      </c>
      <c r="I9819">
        <v>0.30114999999999997</v>
      </c>
      <c r="J9819">
        <v>0.99555000000000005</v>
      </c>
      <c r="K9819">
        <v>0.33055000000000001</v>
      </c>
      <c r="L9819">
        <v>0.21354999999999999</v>
      </c>
    </row>
    <row r="9820" spans="1:12" x14ac:dyDescent="0.3">
      <c r="A9820">
        <v>9819</v>
      </c>
      <c r="B9820">
        <v>0.98185</v>
      </c>
      <c r="C9820">
        <v>5.8950000000000002E-2</v>
      </c>
      <c r="D9820">
        <v>0.48675000000000002</v>
      </c>
      <c r="E9820">
        <v>5.885E-2</v>
      </c>
      <c r="F9820">
        <v>0.94325000000000003</v>
      </c>
      <c r="G9820">
        <v>0.39134999999999998</v>
      </c>
      <c r="H9820">
        <v>0.84735000000000005</v>
      </c>
      <c r="I9820">
        <v>0.57715000000000005</v>
      </c>
      <c r="J9820">
        <v>0.62275000000000003</v>
      </c>
      <c r="K9820">
        <v>0.67454999999999998</v>
      </c>
      <c r="L9820">
        <v>0.83065</v>
      </c>
    </row>
    <row r="9821" spans="1:12" x14ac:dyDescent="0.3">
      <c r="A9821">
        <v>9820</v>
      </c>
      <c r="B9821">
        <v>0.98194999999999999</v>
      </c>
      <c r="C9821">
        <v>0.52495000000000003</v>
      </c>
      <c r="D9821">
        <v>0.95755000000000001</v>
      </c>
      <c r="E9821">
        <v>0.32305</v>
      </c>
      <c r="F9821">
        <v>0.29715000000000003</v>
      </c>
      <c r="G9821">
        <v>0.58335000000000004</v>
      </c>
      <c r="H9821">
        <v>0.19655</v>
      </c>
      <c r="I9821">
        <v>0.15325</v>
      </c>
      <c r="J9821">
        <v>0.97945000000000004</v>
      </c>
      <c r="K9821">
        <v>0.37375000000000003</v>
      </c>
      <c r="L9821">
        <v>0.63554999999999995</v>
      </c>
    </row>
    <row r="9822" spans="1:12" x14ac:dyDescent="0.3">
      <c r="A9822">
        <v>9821</v>
      </c>
      <c r="B9822">
        <v>0.98204999999999998</v>
      </c>
      <c r="C9822">
        <v>0.77315</v>
      </c>
      <c r="D9822">
        <v>0.15525</v>
      </c>
      <c r="E9822">
        <v>0.90754999999999997</v>
      </c>
      <c r="F9822">
        <v>0.96645000000000003</v>
      </c>
      <c r="G9822">
        <v>0.58684999999999998</v>
      </c>
      <c r="H9822">
        <v>0.38005</v>
      </c>
      <c r="I9822">
        <v>0.70845000000000002</v>
      </c>
      <c r="J9822">
        <v>4.0349999999999997E-2</v>
      </c>
      <c r="K9822">
        <v>0.11605</v>
      </c>
      <c r="L9822">
        <v>0.94664999999999999</v>
      </c>
    </row>
    <row r="9823" spans="1:12" x14ac:dyDescent="0.3">
      <c r="A9823">
        <v>9822</v>
      </c>
      <c r="B9823">
        <v>0.98214999999999997</v>
      </c>
      <c r="C9823">
        <v>0.34134999999999999</v>
      </c>
      <c r="D9823">
        <v>0.98975000000000002</v>
      </c>
      <c r="E9823">
        <v>0.44524999999999998</v>
      </c>
      <c r="F9823">
        <v>0.54784999999999995</v>
      </c>
      <c r="G9823">
        <v>0.86285000000000001</v>
      </c>
      <c r="H9823">
        <v>0.34105000000000002</v>
      </c>
      <c r="I9823">
        <v>0.96074999999999999</v>
      </c>
      <c r="J9823">
        <v>0.46805000000000002</v>
      </c>
      <c r="K9823">
        <v>0.51915</v>
      </c>
      <c r="L9823">
        <v>0.24895</v>
      </c>
    </row>
    <row r="9824" spans="1:12" x14ac:dyDescent="0.3">
      <c r="A9824">
        <v>9823</v>
      </c>
      <c r="B9824">
        <v>0.98224999999999996</v>
      </c>
      <c r="C9824">
        <v>0.82665</v>
      </c>
      <c r="D9824">
        <v>0.47854999999999998</v>
      </c>
      <c r="E9824">
        <v>0.72524999999999995</v>
      </c>
      <c r="F9824">
        <v>0.53295000000000003</v>
      </c>
      <c r="G9824">
        <v>0.59665000000000001</v>
      </c>
      <c r="H9824">
        <v>0.80074999999999996</v>
      </c>
      <c r="I9824">
        <v>0.45645000000000002</v>
      </c>
      <c r="J9824">
        <v>0.83484999999999998</v>
      </c>
      <c r="K9824">
        <v>0.70484999999999998</v>
      </c>
      <c r="L9824">
        <v>0.91595000000000004</v>
      </c>
    </row>
    <row r="9825" spans="1:12" x14ac:dyDescent="0.3">
      <c r="A9825">
        <v>9824</v>
      </c>
      <c r="B9825">
        <v>0.98234999999999995</v>
      </c>
      <c r="C9825">
        <v>0.28015000000000001</v>
      </c>
      <c r="D9825">
        <v>0.58674999999999999</v>
      </c>
      <c r="E9825">
        <v>0.81425000000000003</v>
      </c>
      <c r="F9825">
        <v>0.36004999999999998</v>
      </c>
      <c r="G9825">
        <v>0.78315000000000001</v>
      </c>
      <c r="H9825">
        <v>0.47915000000000002</v>
      </c>
      <c r="I9825">
        <v>0.47294999999999998</v>
      </c>
      <c r="J9825">
        <v>0.23855000000000001</v>
      </c>
      <c r="K9825">
        <v>0.31185000000000002</v>
      </c>
      <c r="L9825">
        <v>0.49454999999999999</v>
      </c>
    </row>
    <row r="9826" spans="1:12" x14ac:dyDescent="0.3">
      <c r="A9826">
        <v>9825</v>
      </c>
      <c r="B9826">
        <v>0.98245000000000005</v>
      </c>
      <c r="C9826">
        <v>0.90805000000000002</v>
      </c>
      <c r="D9826">
        <v>0.52254999999999996</v>
      </c>
      <c r="E9826">
        <v>0.71025000000000005</v>
      </c>
      <c r="F9826">
        <v>0.28365000000000001</v>
      </c>
      <c r="G9826">
        <v>0.40165000000000001</v>
      </c>
      <c r="H9826">
        <v>0.72775000000000001</v>
      </c>
      <c r="I9826">
        <v>0.13714999999999999</v>
      </c>
      <c r="J9826">
        <v>0.15254999999999999</v>
      </c>
      <c r="K9826">
        <v>0.50124999999999997</v>
      </c>
      <c r="L9826">
        <v>0.92654999999999998</v>
      </c>
    </row>
    <row r="9827" spans="1:12" x14ac:dyDescent="0.3">
      <c r="A9827">
        <v>9826</v>
      </c>
      <c r="B9827">
        <v>0.98255000000000003</v>
      </c>
      <c r="C9827">
        <v>0.47325</v>
      </c>
      <c r="D9827">
        <v>0.93054999999999999</v>
      </c>
      <c r="E9827">
        <v>0.23644999999999999</v>
      </c>
      <c r="F9827">
        <v>0.29494999999999999</v>
      </c>
      <c r="G9827">
        <v>0.95155000000000001</v>
      </c>
      <c r="H9827">
        <v>0.83455000000000001</v>
      </c>
      <c r="I9827">
        <v>0.12415</v>
      </c>
      <c r="J9827">
        <v>0.54574999999999996</v>
      </c>
      <c r="K9827">
        <v>0.89515</v>
      </c>
      <c r="L9827">
        <v>0.46525</v>
      </c>
    </row>
    <row r="9828" spans="1:12" x14ac:dyDescent="0.3">
      <c r="A9828">
        <v>9827</v>
      </c>
      <c r="B9828">
        <v>0.98265000000000002</v>
      </c>
      <c r="C9828">
        <v>0.71165</v>
      </c>
      <c r="D9828">
        <v>0.42454999999999998</v>
      </c>
      <c r="E9828">
        <v>0.10385</v>
      </c>
      <c r="F9828">
        <v>0.53754999999999997</v>
      </c>
      <c r="G9828">
        <v>0.66944999999999999</v>
      </c>
      <c r="H9828">
        <v>9.9949999999999997E-2</v>
      </c>
      <c r="I9828">
        <v>0.20515</v>
      </c>
      <c r="J9828">
        <v>0.30495</v>
      </c>
      <c r="K9828">
        <v>0.39334999999999998</v>
      </c>
      <c r="L9828">
        <v>0.86495</v>
      </c>
    </row>
    <row r="9829" spans="1:12" x14ac:dyDescent="0.3">
      <c r="A9829">
        <v>9828</v>
      </c>
      <c r="B9829">
        <v>0.98275000000000001</v>
      </c>
      <c r="C9829">
        <v>7.7499999999999999E-3</v>
      </c>
      <c r="D9829">
        <v>0.72294999999999998</v>
      </c>
      <c r="E9829">
        <v>0.67825000000000002</v>
      </c>
      <c r="F9829">
        <v>0.57715000000000005</v>
      </c>
      <c r="G9829">
        <v>0.42735000000000001</v>
      </c>
      <c r="H9829">
        <v>0.22195000000000001</v>
      </c>
      <c r="I9829">
        <v>0.37235000000000001</v>
      </c>
      <c r="J9829">
        <v>0.26374999999999998</v>
      </c>
      <c r="K9829">
        <v>0.53405000000000002</v>
      </c>
      <c r="L9829">
        <v>0.31585000000000002</v>
      </c>
    </row>
    <row r="9830" spans="1:12" x14ac:dyDescent="0.3">
      <c r="A9830">
        <v>9829</v>
      </c>
      <c r="B9830">
        <v>0.98285</v>
      </c>
      <c r="C9830">
        <v>0.24265</v>
      </c>
      <c r="D9830">
        <v>0.91895000000000004</v>
      </c>
      <c r="E9830">
        <v>2.2550000000000001E-2</v>
      </c>
      <c r="F9830">
        <v>0.20444999999999999</v>
      </c>
      <c r="G9830">
        <v>0.55745</v>
      </c>
      <c r="H9830">
        <v>0.22455</v>
      </c>
      <c r="I9830">
        <v>0.43254999999999999</v>
      </c>
      <c r="J9830">
        <v>0.50434999999999997</v>
      </c>
      <c r="K9830">
        <v>0.33534999999999998</v>
      </c>
      <c r="L9830">
        <v>0.78825000000000001</v>
      </c>
    </row>
    <row r="9831" spans="1:12" x14ac:dyDescent="0.3">
      <c r="A9831">
        <v>9830</v>
      </c>
      <c r="B9831">
        <v>0.98294999999999999</v>
      </c>
      <c r="C9831">
        <v>0.26734999999999998</v>
      </c>
      <c r="D9831">
        <v>0.55945</v>
      </c>
      <c r="E9831">
        <v>0.44135000000000002</v>
      </c>
      <c r="F9831">
        <v>0.15075</v>
      </c>
      <c r="G9831">
        <v>0.64405000000000001</v>
      </c>
      <c r="H9831">
        <v>0.76975000000000005</v>
      </c>
      <c r="I9831">
        <v>0.72014999999999996</v>
      </c>
      <c r="J9831">
        <v>0.78585000000000005</v>
      </c>
      <c r="K9831">
        <v>0.66615000000000002</v>
      </c>
      <c r="L9831">
        <v>0.15855</v>
      </c>
    </row>
    <row r="9832" spans="1:12" x14ac:dyDescent="0.3">
      <c r="A9832">
        <v>9831</v>
      </c>
      <c r="B9832">
        <v>0.98304999999999998</v>
      </c>
      <c r="C9832">
        <v>0.32934999999999998</v>
      </c>
      <c r="D9832">
        <v>0.87414999999999998</v>
      </c>
      <c r="E9832">
        <v>0.34165000000000001</v>
      </c>
      <c r="F9832">
        <v>0.42725000000000002</v>
      </c>
      <c r="G9832">
        <v>0.20745</v>
      </c>
      <c r="H9832">
        <v>0.80625000000000002</v>
      </c>
      <c r="I9832">
        <v>0.33524999999999999</v>
      </c>
      <c r="J9832">
        <v>0.88124999999999998</v>
      </c>
      <c r="K9832">
        <v>0.16594999999999999</v>
      </c>
      <c r="L9832">
        <v>0.90085000000000004</v>
      </c>
    </row>
    <row r="9833" spans="1:12" x14ac:dyDescent="0.3">
      <c r="A9833">
        <v>9832</v>
      </c>
      <c r="B9833">
        <v>0.98314999999999997</v>
      </c>
      <c r="C9833">
        <v>0.94115000000000004</v>
      </c>
      <c r="D9833">
        <v>0.27665000000000001</v>
      </c>
      <c r="E9833">
        <v>0.91685000000000005</v>
      </c>
      <c r="F9833">
        <v>0.57984999999999998</v>
      </c>
      <c r="G9833">
        <v>0.58835000000000004</v>
      </c>
      <c r="H9833">
        <v>0.71404999999999996</v>
      </c>
      <c r="I9833">
        <v>0.49214999999999998</v>
      </c>
      <c r="J9833">
        <v>0.87224999999999997</v>
      </c>
      <c r="K9833">
        <v>0.55195000000000005</v>
      </c>
      <c r="L9833">
        <v>0.47625000000000001</v>
      </c>
    </row>
    <row r="9834" spans="1:12" x14ac:dyDescent="0.3">
      <c r="A9834">
        <v>9833</v>
      </c>
      <c r="B9834">
        <v>0.98324999999999996</v>
      </c>
      <c r="C9834">
        <v>0.76744999999999997</v>
      </c>
      <c r="D9834">
        <v>0.75714999999999999</v>
      </c>
      <c r="E9834">
        <v>0.78995000000000004</v>
      </c>
      <c r="F9834">
        <v>0.37385000000000002</v>
      </c>
      <c r="G9834">
        <v>0.91274999999999995</v>
      </c>
      <c r="H9834">
        <v>0.72455000000000003</v>
      </c>
      <c r="I9834">
        <v>0.71094999999999997</v>
      </c>
      <c r="J9834">
        <v>0.23535</v>
      </c>
      <c r="K9834">
        <v>0.95615000000000006</v>
      </c>
      <c r="L9834">
        <v>0.21775</v>
      </c>
    </row>
    <row r="9835" spans="1:12" x14ac:dyDescent="0.3">
      <c r="A9835">
        <v>9834</v>
      </c>
      <c r="B9835">
        <v>0.98334999999999995</v>
      </c>
      <c r="C9835">
        <v>0.70135000000000003</v>
      </c>
      <c r="D9835">
        <v>0.95935000000000004</v>
      </c>
      <c r="E9835">
        <v>0.35094999999999998</v>
      </c>
      <c r="F9835">
        <v>0.41715000000000002</v>
      </c>
      <c r="G9835">
        <v>0.17605000000000001</v>
      </c>
      <c r="H9835">
        <v>0.52554999999999996</v>
      </c>
      <c r="I9835">
        <v>0.45405000000000001</v>
      </c>
      <c r="J9835">
        <v>0.55945</v>
      </c>
      <c r="K9835">
        <v>0.98555000000000004</v>
      </c>
      <c r="L9835">
        <v>0.76244999999999996</v>
      </c>
    </row>
    <row r="9836" spans="1:12" x14ac:dyDescent="0.3">
      <c r="A9836">
        <v>9835</v>
      </c>
      <c r="B9836">
        <v>0.98345000000000005</v>
      </c>
      <c r="C9836">
        <v>1.0499999999999999E-3</v>
      </c>
      <c r="D9836">
        <v>0.94325000000000003</v>
      </c>
      <c r="E9836">
        <v>0.89805000000000001</v>
      </c>
      <c r="F9836">
        <v>0.87795000000000001</v>
      </c>
      <c r="G9836">
        <v>0.22495000000000001</v>
      </c>
      <c r="H9836">
        <v>0.89805000000000001</v>
      </c>
      <c r="I9836">
        <v>0.34155000000000002</v>
      </c>
      <c r="J9836">
        <v>4.0649999999999999E-2</v>
      </c>
      <c r="K9836">
        <v>0.76024999999999998</v>
      </c>
      <c r="L9836">
        <v>0.29465000000000002</v>
      </c>
    </row>
    <row r="9837" spans="1:12" x14ac:dyDescent="0.3">
      <c r="A9837">
        <v>9836</v>
      </c>
      <c r="B9837">
        <v>0.98355000000000004</v>
      </c>
      <c r="C9837">
        <v>0.82774999999999999</v>
      </c>
      <c r="D9837">
        <v>5.935E-2</v>
      </c>
      <c r="E9837">
        <v>0.48315000000000002</v>
      </c>
      <c r="F9837">
        <v>0.66344999999999998</v>
      </c>
      <c r="G9837">
        <v>0.52264999999999995</v>
      </c>
      <c r="H9837">
        <v>0.34034999999999999</v>
      </c>
      <c r="I9837">
        <v>0.22065000000000001</v>
      </c>
      <c r="J9837">
        <v>0.36814999999999998</v>
      </c>
      <c r="K9837">
        <v>0.14495</v>
      </c>
      <c r="L9837">
        <v>0.37114999999999998</v>
      </c>
    </row>
    <row r="9838" spans="1:12" x14ac:dyDescent="0.3">
      <c r="A9838">
        <v>9837</v>
      </c>
      <c r="B9838">
        <v>0.98365000000000002</v>
      </c>
      <c r="C9838">
        <v>0.19575000000000001</v>
      </c>
      <c r="D9838">
        <v>0.96814999999999996</v>
      </c>
      <c r="E9838">
        <v>0.16305</v>
      </c>
      <c r="F9838">
        <v>0.70515000000000005</v>
      </c>
      <c r="G9838">
        <v>0.44905</v>
      </c>
      <c r="H9838">
        <v>0.13575000000000001</v>
      </c>
      <c r="I9838">
        <v>0.28725000000000001</v>
      </c>
      <c r="J9838">
        <v>0.14624999999999999</v>
      </c>
      <c r="K9838">
        <v>7.2249999999999995E-2</v>
      </c>
      <c r="L9838">
        <v>0.12335</v>
      </c>
    </row>
    <row r="9839" spans="1:12" x14ac:dyDescent="0.3">
      <c r="A9839">
        <v>9838</v>
      </c>
      <c r="B9839">
        <v>0.98375000000000001</v>
      </c>
      <c r="C9839">
        <v>0.63675000000000004</v>
      </c>
      <c r="D9839">
        <v>0.75105</v>
      </c>
      <c r="E9839">
        <v>0.79054999999999997</v>
      </c>
      <c r="F9839">
        <v>0.33865000000000001</v>
      </c>
      <c r="G9839">
        <v>0.44374999999999998</v>
      </c>
      <c r="H9839">
        <v>0.51785000000000003</v>
      </c>
      <c r="I9839">
        <v>0.11995</v>
      </c>
      <c r="J9839">
        <v>0.97635000000000005</v>
      </c>
      <c r="K9839">
        <v>0.31204999999999999</v>
      </c>
      <c r="L9839">
        <v>0.16975000000000001</v>
      </c>
    </row>
    <row r="9840" spans="1:12" x14ac:dyDescent="0.3">
      <c r="A9840">
        <v>9839</v>
      </c>
      <c r="B9840">
        <v>0.98385</v>
      </c>
      <c r="C9840">
        <v>0.99375000000000002</v>
      </c>
      <c r="D9840">
        <v>0.49035000000000001</v>
      </c>
      <c r="E9840">
        <v>0.82094999999999996</v>
      </c>
      <c r="F9840">
        <v>0.86845000000000006</v>
      </c>
      <c r="G9840">
        <v>0.89424999999999999</v>
      </c>
      <c r="H9840">
        <v>0.98575000000000002</v>
      </c>
      <c r="I9840">
        <v>0.55854999999999999</v>
      </c>
      <c r="J9840">
        <v>0.88354999999999995</v>
      </c>
      <c r="K9840">
        <v>0.14815</v>
      </c>
      <c r="L9840">
        <v>4.3650000000000001E-2</v>
      </c>
    </row>
    <row r="9841" spans="1:12" x14ac:dyDescent="0.3">
      <c r="A9841">
        <v>9840</v>
      </c>
      <c r="B9841">
        <v>0.98394999999999999</v>
      </c>
      <c r="C9841">
        <v>0.23125000000000001</v>
      </c>
      <c r="D9841">
        <v>0.82364999999999999</v>
      </c>
      <c r="E9841">
        <v>0.85945000000000005</v>
      </c>
      <c r="F9841">
        <v>0.34565000000000001</v>
      </c>
      <c r="G9841">
        <v>0.98124999999999996</v>
      </c>
      <c r="H9841">
        <v>0.52234999999999998</v>
      </c>
      <c r="I9841">
        <v>0.17015</v>
      </c>
      <c r="J9841">
        <v>0.43354999999999999</v>
      </c>
      <c r="K9841">
        <v>0.73214999999999997</v>
      </c>
      <c r="L9841">
        <v>0.84225000000000005</v>
      </c>
    </row>
    <row r="9842" spans="1:12" x14ac:dyDescent="0.3">
      <c r="A9842">
        <v>9841</v>
      </c>
      <c r="B9842">
        <v>0.98404999999999998</v>
      </c>
      <c r="C9842">
        <v>0.53854999999999997</v>
      </c>
      <c r="D9842">
        <v>0.20824999999999999</v>
      </c>
      <c r="E9842">
        <v>0.51954999999999996</v>
      </c>
      <c r="F9842">
        <v>0.63514999999999999</v>
      </c>
      <c r="G9842">
        <v>0.66274999999999995</v>
      </c>
      <c r="H9842">
        <v>0.69325000000000003</v>
      </c>
      <c r="I9842">
        <v>0.40234999999999999</v>
      </c>
      <c r="J9842">
        <v>3.4349999999999999E-2</v>
      </c>
      <c r="K9842">
        <v>0.39245000000000002</v>
      </c>
      <c r="L9842">
        <v>0.22184999999999999</v>
      </c>
    </row>
    <row r="9843" spans="1:12" x14ac:dyDescent="0.3">
      <c r="A9843">
        <v>9842</v>
      </c>
      <c r="B9843">
        <v>0.98414999999999997</v>
      </c>
      <c r="C9843">
        <v>0.81705000000000005</v>
      </c>
      <c r="D9843">
        <v>0.33034999999999998</v>
      </c>
      <c r="E9843">
        <v>0.69384999999999997</v>
      </c>
      <c r="F9843">
        <v>0.34205000000000002</v>
      </c>
      <c r="G9843">
        <v>0.82245000000000001</v>
      </c>
      <c r="H9843">
        <v>0.59665000000000001</v>
      </c>
      <c r="I9843">
        <v>0.20555000000000001</v>
      </c>
      <c r="J9843">
        <v>0.80325000000000002</v>
      </c>
      <c r="K9843">
        <v>0.45595000000000002</v>
      </c>
      <c r="L9843">
        <v>0.61245000000000005</v>
      </c>
    </row>
    <row r="9844" spans="1:12" x14ac:dyDescent="0.3">
      <c r="A9844">
        <v>9843</v>
      </c>
      <c r="B9844">
        <v>0.98424999999999996</v>
      </c>
      <c r="C9844">
        <v>0.46284999999999998</v>
      </c>
      <c r="D9844">
        <v>0.20774999999999999</v>
      </c>
      <c r="E9844">
        <v>0.13444999999999999</v>
      </c>
      <c r="F9844">
        <v>0.81835000000000002</v>
      </c>
      <c r="G9844">
        <v>0.68054999999999999</v>
      </c>
      <c r="H9844">
        <v>5.595E-2</v>
      </c>
      <c r="I9844">
        <v>0.11365</v>
      </c>
      <c r="J9844">
        <v>0.46534999999999999</v>
      </c>
      <c r="K9844">
        <v>0.51114999999999999</v>
      </c>
      <c r="L9844">
        <v>0.23855000000000001</v>
      </c>
    </row>
    <row r="9845" spans="1:12" x14ac:dyDescent="0.3">
      <c r="A9845">
        <v>9844</v>
      </c>
      <c r="B9845">
        <v>0.98434999999999995</v>
      </c>
      <c r="C9845">
        <v>0.17335</v>
      </c>
      <c r="D9845">
        <v>0.53415000000000001</v>
      </c>
      <c r="E9845">
        <v>4.5249999999999999E-2</v>
      </c>
      <c r="F9845">
        <v>0.72284999999999999</v>
      </c>
      <c r="G9845">
        <v>0.58494999999999997</v>
      </c>
      <c r="H9845">
        <v>0.61634999999999995</v>
      </c>
      <c r="I9845">
        <v>0.10015</v>
      </c>
      <c r="J9845">
        <v>0.50195000000000001</v>
      </c>
      <c r="K9845">
        <v>0.58045000000000002</v>
      </c>
      <c r="L9845">
        <v>0.31395000000000001</v>
      </c>
    </row>
    <row r="9846" spans="1:12" x14ac:dyDescent="0.3">
      <c r="A9846">
        <v>9845</v>
      </c>
      <c r="B9846">
        <v>0.98445000000000005</v>
      </c>
      <c r="C9846">
        <v>0.18745000000000001</v>
      </c>
      <c r="D9846">
        <v>0.89624999999999999</v>
      </c>
      <c r="E9846">
        <v>0.85024999999999995</v>
      </c>
      <c r="F9846">
        <v>0.98324999999999996</v>
      </c>
      <c r="G9846">
        <v>0.31395000000000001</v>
      </c>
      <c r="H9846">
        <v>0.24035000000000001</v>
      </c>
      <c r="I9846">
        <v>0.78495000000000004</v>
      </c>
      <c r="J9846">
        <v>0.96765000000000001</v>
      </c>
      <c r="K9846">
        <v>0.33865000000000001</v>
      </c>
      <c r="L9846">
        <v>0.31114999999999998</v>
      </c>
    </row>
    <row r="9847" spans="1:12" x14ac:dyDescent="0.3">
      <c r="A9847">
        <v>9846</v>
      </c>
      <c r="B9847">
        <v>0.98455000000000004</v>
      </c>
      <c r="C9847">
        <v>0.91815000000000002</v>
      </c>
      <c r="D9847">
        <v>0.35034999999999999</v>
      </c>
      <c r="E9847">
        <v>0.97724999999999995</v>
      </c>
      <c r="F9847">
        <v>0.85914999999999997</v>
      </c>
      <c r="G9847">
        <v>0.93354999999999999</v>
      </c>
      <c r="H9847">
        <v>0.96535000000000004</v>
      </c>
      <c r="I9847">
        <v>0.74585000000000001</v>
      </c>
      <c r="J9847">
        <v>0.75265000000000004</v>
      </c>
      <c r="K9847">
        <v>0.40375</v>
      </c>
      <c r="L9847">
        <v>0.20824999999999999</v>
      </c>
    </row>
    <row r="9848" spans="1:12" x14ac:dyDescent="0.3">
      <c r="A9848">
        <v>9847</v>
      </c>
      <c r="B9848">
        <v>0.98465000000000003</v>
      </c>
      <c r="C9848">
        <v>0.85975000000000001</v>
      </c>
      <c r="D9848">
        <v>0.41365000000000002</v>
      </c>
      <c r="E9848">
        <v>0.50965000000000005</v>
      </c>
      <c r="F9848">
        <v>0.62014999999999998</v>
      </c>
      <c r="G9848">
        <v>0.58115000000000006</v>
      </c>
      <c r="H9848">
        <v>2.0449999999999999E-2</v>
      </c>
      <c r="I9848">
        <v>0.82665</v>
      </c>
      <c r="J9848">
        <v>0.28005000000000002</v>
      </c>
      <c r="K9848">
        <v>2.4150000000000001E-2</v>
      </c>
      <c r="L9848">
        <v>0.59055000000000002</v>
      </c>
    </row>
    <row r="9849" spans="1:12" x14ac:dyDescent="0.3">
      <c r="A9849">
        <v>9848</v>
      </c>
      <c r="B9849">
        <v>0.98475000000000001</v>
      </c>
      <c r="C9849">
        <v>0.88895000000000002</v>
      </c>
      <c r="D9849">
        <v>0.51944999999999997</v>
      </c>
      <c r="E9849">
        <v>2.4750000000000001E-2</v>
      </c>
      <c r="F9849">
        <v>1.635E-2</v>
      </c>
      <c r="G9849">
        <v>0.32264999999999999</v>
      </c>
      <c r="H9849">
        <v>0.51075000000000004</v>
      </c>
      <c r="I9849">
        <v>0.98575000000000002</v>
      </c>
      <c r="J9849">
        <v>0.74804999999999999</v>
      </c>
      <c r="K9849">
        <v>0.67115000000000002</v>
      </c>
      <c r="L9849">
        <v>0.26305000000000001</v>
      </c>
    </row>
    <row r="9850" spans="1:12" x14ac:dyDescent="0.3">
      <c r="A9850">
        <v>9849</v>
      </c>
      <c r="B9850">
        <v>0.98485</v>
      </c>
      <c r="C9850">
        <v>0.87555000000000005</v>
      </c>
      <c r="D9850">
        <v>0.97845000000000004</v>
      </c>
      <c r="E9850">
        <v>9.0550000000000005E-2</v>
      </c>
      <c r="F9850">
        <v>6.7750000000000005E-2</v>
      </c>
      <c r="G9850">
        <v>1.355E-2</v>
      </c>
      <c r="H9850">
        <v>0.59135000000000004</v>
      </c>
      <c r="I9850">
        <v>0.79584999999999995</v>
      </c>
      <c r="J9850">
        <v>0.87295</v>
      </c>
      <c r="K9850">
        <v>0.55925000000000002</v>
      </c>
      <c r="L9850">
        <v>0.27965000000000001</v>
      </c>
    </row>
    <row r="9851" spans="1:12" x14ac:dyDescent="0.3">
      <c r="A9851">
        <v>9850</v>
      </c>
      <c r="B9851">
        <v>0.98494999999999999</v>
      </c>
      <c r="C9851">
        <v>0.25305</v>
      </c>
      <c r="D9851">
        <v>0.33455000000000001</v>
      </c>
      <c r="E9851">
        <v>0.25845000000000001</v>
      </c>
      <c r="F9851">
        <v>0.39234999999999998</v>
      </c>
      <c r="G9851">
        <v>0.71045000000000003</v>
      </c>
      <c r="H9851">
        <v>0.73934999999999995</v>
      </c>
      <c r="I9851">
        <v>0.83725000000000005</v>
      </c>
      <c r="J9851">
        <v>0.23415</v>
      </c>
      <c r="K9851">
        <v>2.8850000000000001E-2</v>
      </c>
      <c r="L9851">
        <v>5.475E-2</v>
      </c>
    </row>
    <row r="9852" spans="1:12" x14ac:dyDescent="0.3">
      <c r="A9852">
        <v>9851</v>
      </c>
      <c r="B9852">
        <v>0.98504999999999998</v>
      </c>
      <c r="C9852">
        <v>0.57604999999999995</v>
      </c>
      <c r="D9852">
        <v>0.29225000000000001</v>
      </c>
      <c r="E9852">
        <v>0.26615</v>
      </c>
      <c r="F9852">
        <v>2.5649999999999999E-2</v>
      </c>
      <c r="G9852">
        <v>0.29044999999999999</v>
      </c>
      <c r="H9852">
        <v>0.26445000000000002</v>
      </c>
      <c r="I9852">
        <v>0.85655000000000003</v>
      </c>
      <c r="J9852">
        <v>0.40655000000000002</v>
      </c>
      <c r="K9852">
        <v>0.18204999999999999</v>
      </c>
      <c r="L9852">
        <v>8.9550000000000005E-2</v>
      </c>
    </row>
    <row r="9853" spans="1:12" x14ac:dyDescent="0.3">
      <c r="A9853">
        <v>9852</v>
      </c>
      <c r="B9853">
        <v>0.98514999999999997</v>
      </c>
      <c r="C9853">
        <v>0.84245000000000003</v>
      </c>
      <c r="D9853">
        <v>0.44664999999999999</v>
      </c>
      <c r="E9853">
        <v>0.93294999999999995</v>
      </c>
      <c r="F9853">
        <v>0.44064999999999999</v>
      </c>
      <c r="G9853">
        <v>0.53034999999999999</v>
      </c>
      <c r="H9853">
        <v>0.30725000000000002</v>
      </c>
      <c r="I9853">
        <v>0.40425</v>
      </c>
      <c r="J9853">
        <v>0.86075000000000002</v>
      </c>
      <c r="K9853">
        <v>0.93174999999999997</v>
      </c>
      <c r="L9853">
        <v>0.58455000000000001</v>
      </c>
    </row>
    <row r="9854" spans="1:12" x14ac:dyDescent="0.3">
      <c r="A9854">
        <v>9853</v>
      </c>
      <c r="B9854">
        <v>0.98524999999999996</v>
      </c>
      <c r="C9854">
        <v>0.66274999999999995</v>
      </c>
      <c r="D9854">
        <v>0.33215</v>
      </c>
      <c r="E9854">
        <v>0.60214999999999996</v>
      </c>
      <c r="F9854">
        <v>0.61524999999999996</v>
      </c>
      <c r="G9854">
        <v>0.96375</v>
      </c>
      <c r="H9854">
        <v>0.31914999999999999</v>
      </c>
      <c r="I9854">
        <v>0.51305000000000001</v>
      </c>
      <c r="J9854">
        <v>0.71584999999999999</v>
      </c>
      <c r="K9854">
        <v>0.75685000000000002</v>
      </c>
      <c r="L9854">
        <v>0.40015000000000001</v>
      </c>
    </row>
    <row r="9855" spans="1:12" x14ac:dyDescent="0.3">
      <c r="A9855">
        <v>9854</v>
      </c>
      <c r="B9855">
        <v>0.98534999999999995</v>
      </c>
      <c r="C9855">
        <v>0.11755</v>
      </c>
      <c r="D9855">
        <v>0.60414999999999996</v>
      </c>
      <c r="E9855">
        <v>7.2950000000000001E-2</v>
      </c>
      <c r="F9855">
        <v>0.41015000000000001</v>
      </c>
      <c r="G9855">
        <v>0.90195000000000003</v>
      </c>
      <c r="H9855">
        <v>0.62885000000000002</v>
      </c>
      <c r="I9855">
        <v>0.49945000000000001</v>
      </c>
      <c r="J9855">
        <v>1.585E-2</v>
      </c>
      <c r="K9855">
        <v>0.25385000000000002</v>
      </c>
      <c r="L9855">
        <v>0.99065000000000003</v>
      </c>
    </row>
    <row r="9856" spans="1:12" x14ac:dyDescent="0.3">
      <c r="A9856">
        <v>9855</v>
      </c>
      <c r="B9856">
        <v>0.98545000000000005</v>
      </c>
      <c r="C9856">
        <v>0.65415000000000001</v>
      </c>
      <c r="D9856">
        <v>0.41565000000000002</v>
      </c>
      <c r="E9856">
        <v>0.45405000000000001</v>
      </c>
      <c r="F9856">
        <v>0.26465</v>
      </c>
      <c r="G9856">
        <v>0.63085000000000002</v>
      </c>
      <c r="H9856">
        <v>0.84975000000000001</v>
      </c>
      <c r="I9856">
        <v>0.27615000000000001</v>
      </c>
      <c r="J9856">
        <v>0.34955000000000003</v>
      </c>
      <c r="K9856">
        <v>0.93984999999999996</v>
      </c>
      <c r="L9856">
        <v>4.7849999999999997E-2</v>
      </c>
    </row>
    <row r="9857" spans="1:12" x14ac:dyDescent="0.3">
      <c r="A9857">
        <v>9856</v>
      </c>
      <c r="B9857">
        <v>0.98555000000000004</v>
      </c>
      <c r="C9857">
        <v>0.27434999999999998</v>
      </c>
      <c r="D9857">
        <v>0.80835000000000001</v>
      </c>
      <c r="E9857">
        <v>0.30564999999999998</v>
      </c>
      <c r="F9857">
        <v>0.65425</v>
      </c>
      <c r="G9857">
        <v>0.35215000000000002</v>
      </c>
      <c r="H9857">
        <v>0.23285</v>
      </c>
      <c r="I9857">
        <v>0.65705000000000002</v>
      </c>
      <c r="J9857">
        <v>0.32185000000000002</v>
      </c>
      <c r="K9857">
        <v>0.59765000000000001</v>
      </c>
      <c r="L9857">
        <v>0.32455000000000001</v>
      </c>
    </row>
    <row r="9858" spans="1:12" x14ac:dyDescent="0.3">
      <c r="A9858">
        <v>9857</v>
      </c>
      <c r="B9858">
        <v>0.98565000000000003</v>
      </c>
      <c r="C9858">
        <v>0.12554999999999999</v>
      </c>
      <c r="D9858">
        <v>0.28465000000000001</v>
      </c>
      <c r="E9858">
        <v>0.85855000000000004</v>
      </c>
      <c r="F9858">
        <v>0.84684999999999999</v>
      </c>
      <c r="G9858">
        <v>0.58804999999999996</v>
      </c>
      <c r="H9858">
        <v>0.85814999999999997</v>
      </c>
      <c r="I9858">
        <v>0.91995000000000005</v>
      </c>
      <c r="J9858">
        <v>0.46615000000000001</v>
      </c>
      <c r="K9858">
        <v>0.35604999999999998</v>
      </c>
      <c r="L9858">
        <v>0.84635000000000005</v>
      </c>
    </row>
    <row r="9859" spans="1:12" x14ac:dyDescent="0.3">
      <c r="A9859">
        <v>9858</v>
      </c>
      <c r="B9859">
        <v>0.98575000000000002</v>
      </c>
      <c r="C9859">
        <v>0.72194999999999998</v>
      </c>
      <c r="D9859">
        <v>0.54425000000000001</v>
      </c>
      <c r="E9859">
        <v>0.45845000000000002</v>
      </c>
      <c r="F9859">
        <v>0.18795000000000001</v>
      </c>
      <c r="G9859">
        <v>0.74185000000000001</v>
      </c>
      <c r="H9859">
        <v>0.32824999999999999</v>
      </c>
      <c r="I9859">
        <v>0.14885000000000001</v>
      </c>
      <c r="J9859">
        <v>0.95794999999999997</v>
      </c>
      <c r="K9859">
        <v>0.14515</v>
      </c>
      <c r="L9859">
        <v>0.33484999999999998</v>
      </c>
    </row>
    <row r="9860" spans="1:12" x14ac:dyDescent="0.3">
      <c r="A9860">
        <v>9859</v>
      </c>
      <c r="B9860">
        <v>0.98585</v>
      </c>
      <c r="C9860">
        <v>0.69964999999999999</v>
      </c>
      <c r="D9860">
        <v>5.7750000000000003E-2</v>
      </c>
      <c r="E9860">
        <v>0.29465000000000002</v>
      </c>
      <c r="F9860">
        <v>0.74004999999999999</v>
      </c>
      <c r="G9860">
        <v>0.27024999999999999</v>
      </c>
      <c r="H9860">
        <v>0.38855000000000001</v>
      </c>
      <c r="I9860">
        <v>0.66485000000000005</v>
      </c>
      <c r="J9860">
        <v>0.46184999999999998</v>
      </c>
      <c r="K9860">
        <v>0.62744999999999995</v>
      </c>
      <c r="L9860">
        <v>0.94555</v>
      </c>
    </row>
    <row r="9861" spans="1:12" x14ac:dyDescent="0.3">
      <c r="A9861">
        <v>9860</v>
      </c>
      <c r="B9861">
        <v>0.98594999999999999</v>
      </c>
      <c r="C9861">
        <v>0.34644999999999998</v>
      </c>
      <c r="D9861">
        <v>0.25585000000000002</v>
      </c>
      <c r="E9861">
        <v>0.55215000000000003</v>
      </c>
      <c r="F9861">
        <v>0.88005</v>
      </c>
      <c r="G9861">
        <v>0.49335000000000001</v>
      </c>
      <c r="H9861">
        <v>0.61834999999999996</v>
      </c>
      <c r="I9861">
        <v>0.11675000000000001</v>
      </c>
      <c r="J9861">
        <v>0.31455</v>
      </c>
      <c r="K9861">
        <v>0.93415000000000004</v>
      </c>
      <c r="L9861">
        <v>0.61424999999999996</v>
      </c>
    </row>
    <row r="9862" spans="1:12" x14ac:dyDescent="0.3">
      <c r="A9862">
        <v>9861</v>
      </c>
      <c r="B9862">
        <v>0.98604999999999998</v>
      </c>
      <c r="C9862">
        <v>0.76865000000000006</v>
      </c>
      <c r="D9862">
        <v>0.66574999999999995</v>
      </c>
      <c r="E9862">
        <v>0.86294999999999999</v>
      </c>
      <c r="F9862">
        <v>0.40905000000000002</v>
      </c>
      <c r="G9862">
        <v>0.50285000000000002</v>
      </c>
      <c r="H9862">
        <v>0.68095000000000006</v>
      </c>
      <c r="I9862">
        <v>0.79374999999999996</v>
      </c>
      <c r="J9862">
        <v>6.4049999999999996E-2</v>
      </c>
      <c r="K9862">
        <v>0.39924999999999999</v>
      </c>
      <c r="L9862">
        <v>0.19414999999999999</v>
      </c>
    </row>
    <row r="9863" spans="1:12" x14ac:dyDescent="0.3">
      <c r="A9863">
        <v>9862</v>
      </c>
      <c r="B9863">
        <v>0.98614999999999997</v>
      </c>
      <c r="C9863">
        <v>0.27875</v>
      </c>
      <c r="D9863">
        <v>0.39155000000000001</v>
      </c>
      <c r="E9863">
        <v>0.52634999999999998</v>
      </c>
      <c r="F9863">
        <v>0.30585000000000001</v>
      </c>
      <c r="G9863">
        <v>0.78974999999999995</v>
      </c>
      <c r="H9863">
        <v>0.11495</v>
      </c>
      <c r="I9863">
        <v>0.60065000000000002</v>
      </c>
      <c r="J9863">
        <v>0.41644999999999999</v>
      </c>
      <c r="K9863">
        <v>0.79564999999999997</v>
      </c>
      <c r="L9863">
        <v>4.8349999999999997E-2</v>
      </c>
    </row>
    <row r="9864" spans="1:12" x14ac:dyDescent="0.3">
      <c r="A9864">
        <v>9863</v>
      </c>
      <c r="B9864">
        <v>0.98624999999999996</v>
      </c>
      <c r="C9864">
        <v>5.1049999999999998E-2</v>
      </c>
      <c r="D9864">
        <v>0.86814999999999998</v>
      </c>
      <c r="E9864">
        <v>0.43454999999999999</v>
      </c>
      <c r="F9864">
        <v>0.92905000000000004</v>
      </c>
      <c r="G9864">
        <v>0.35315000000000002</v>
      </c>
      <c r="H9864">
        <v>0.35975000000000001</v>
      </c>
      <c r="I9864">
        <v>0.56305000000000005</v>
      </c>
      <c r="J9864">
        <v>0.74085000000000001</v>
      </c>
      <c r="K9864">
        <v>0.42564999999999997</v>
      </c>
      <c r="L9864">
        <v>0.96914999999999996</v>
      </c>
    </row>
    <row r="9865" spans="1:12" x14ac:dyDescent="0.3">
      <c r="A9865">
        <v>9864</v>
      </c>
      <c r="B9865">
        <v>0.98634999999999995</v>
      </c>
      <c r="C9865">
        <v>0.62014999999999998</v>
      </c>
      <c r="D9865">
        <v>0.64254999999999995</v>
      </c>
      <c r="E9865">
        <v>0.98414999999999997</v>
      </c>
      <c r="F9865">
        <v>0.41385</v>
      </c>
      <c r="G9865">
        <v>0.91295000000000004</v>
      </c>
      <c r="H9865">
        <v>1.975E-2</v>
      </c>
      <c r="I9865">
        <v>0.11924999999999999</v>
      </c>
      <c r="J9865">
        <v>0.84724999999999995</v>
      </c>
      <c r="K9865">
        <v>0.53174999999999994</v>
      </c>
      <c r="L9865">
        <v>0.15725</v>
      </c>
    </row>
    <row r="9866" spans="1:12" x14ac:dyDescent="0.3">
      <c r="A9866">
        <v>9865</v>
      </c>
      <c r="B9866">
        <v>0.98645000000000005</v>
      </c>
      <c r="C9866">
        <v>4.9849999999999998E-2</v>
      </c>
      <c r="D9866">
        <v>2.5850000000000001E-2</v>
      </c>
      <c r="E9866">
        <v>0.52805000000000002</v>
      </c>
      <c r="F9866">
        <v>0.55484999999999995</v>
      </c>
      <c r="G9866">
        <v>0.74275000000000002</v>
      </c>
      <c r="H9866">
        <v>0.32745000000000002</v>
      </c>
      <c r="I9866">
        <v>0.22005</v>
      </c>
      <c r="J9866">
        <v>0.15925</v>
      </c>
      <c r="K9866">
        <v>0.52015</v>
      </c>
      <c r="L9866">
        <v>0.32064999999999999</v>
      </c>
    </row>
    <row r="9867" spans="1:12" x14ac:dyDescent="0.3">
      <c r="A9867">
        <v>9866</v>
      </c>
      <c r="B9867">
        <v>0.98655000000000004</v>
      </c>
      <c r="C9867">
        <v>0.79844999999999999</v>
      </c>
      <c r="D9867">
        <v>0.64775000000000005</v>
      </c>
      <c r="E9867">
        <v>0.53015000000000001</v>
      </c>
      <c r="F9867">
        <v>2.4549999999999999E-2</v>
      </c>
      <c r="G9867">
        <v>0.66425000000000001</v>
      </c>
      <c r="H9867">
        <v>0.45965</v>
      </c>
      <c r="I9867">
        <v>0.28794999999999998</v>
      </c>
      <c r="J9867">
        <v>0.20954999999999999</v>
      </c>
      <c r="K9867">
        <v>0.67745</v>
      </c>
      <c r="L9867">
        <v>0.38995000000000002</v>
      </c>
    </row>
    <row r="9868" spans="1:12" x14ac:dyDescent="0.3">
      <c r="A9868">
        <v>9867</v>
      </c>
      <c r="B9868">
        <v>0.98665000000000003</v>
      </c>
      <c r="C9868">
        <v>0.97065000000000001</v>
      </c>
      <c r="D9868">
        <v>0.81164999999999998</v>
      </c>
      <c r="E9868">
        <v>0.98104999999999998</v>
      </c>
      <c r="F9868">
        <v>2.6450000000000001E-2</v>
      </c>
      <c r="G9868">
        <v>0.24265</v>
      </c>
      <c r="H9868">
        <v>0.45795000000000002</v>
      </c>
      <c r="I9868">
        <v>0.57284999999999997</v>
      </c>
      <c r="J9868">
        <v>0.66085000000000005</v>
      </c>
      <c r="K9868">
        <v>0.60224999999999995</v>
      </c>
      <c r="L9868">
        <v>0.43475000000000003</v>
      </c>
    </row>
    <row r="9869" spans="1:12" x14ac:dyDescent="0.3">
      <c r="A9869">
        <v>9868</v>
      </c>
      <c r="B9869">
        <v>0.98675000000000002</v>
      </c>
      <c r="C9869">
        <v>0.56545000000000001</v>
      </c>
      <c r="D9869">
        <v>0.64005000000000001</v>
      </c>
      <c r="E9869">
        <v>0.53405000000000002</v>
      </c>
      <c r="F9869">
        <v>0.72035000000000005</v>
      </c>
      <c r="G9869">
        <v>0.75624999999999998</v>
      </c>
      <c r="H9869">
        <v>0.55784999999999996</v>
      </c>
      <c r="I9869">
        <v>0.15725</v>
      </c>
      <c r="J9869">
        <v>0.81594999999999995</v>
      </c>
      <c r="K9869">
        <v>0.38264999999999999</v>
      </c>
      <c r="L9869">
        <v>0.62955000000000005</v>
      </c>
    </row>
    <row r="9870" spans="1:12" x14ac:dyDescent="0.3">
      <c r="A9870">
        <v>9869</v>
      </c>
      <c r="B9870">
        <v>0.98685</v>
      </c>
      <c r="C9870">
        <v>8.5750000000000007E-2</v>
      </c>
      <c r="D9870">
        <v>0.37664999999999998</v>
      </c>
      <c r="E9870">
        <v>0.55115000000000003</v>
      </c>
      <c r="F9870">
        <v>0.94404999999999994</v>
      </c>
      <c r="G9870">
        <v>0.12325</v>
      </c>
      <c r="H9870">
        <v>0.71394999999999997</v>
      </c>
      <c r="I9870">
        <v>0.50705</v>
      </c>
      <c r="J9870">
        <v>0.89144999999999996</v>
      </c>
      <c r="K9870">
        <v>1.6549999999999999E-2</v>
      </c>
      <c r="L9870">
        <v>0.56955</v>
      </c>
    </row>
    <row r="9871" spans="1:12" x14ac:dyDescent="0.3">
      <c r="A9871">
        <v>9870</v>
      </c>
      <c r="B9871">
        <v>0.98694999999999999</v>
      </c>
      <c r="C9871">
        <v>0.42344999999999999</v>
      </c>
      <c r="D9871">
        <v>0.55715000000000003</v>
      </c>
      <c r="E9871">
        <v>2.895E-2</v>
      </c>
      <c r="F9871">
        <v>0.36664999999999998</v>
      </c>
      <c r="G9871">
        <v>0.55974999999999997</v>
      </c>
      <c r="H9871">
        <v>0.20014999999999999</v>
      </c>
      <c r="I9871">
        <v>0.18534999999999999</v>
      </c>
      <c r="J9871">
        <v>0.82035000000000002</v>
      </c>
      <c r="K9871">
        <v>0.76285000000000003</v>
      </c>
      <c r="L9871">
        <v>0.72045000000000003</v>
      </c>
    </row>
    <row r="9872" spans="1:12" x14ac:dyDescent="0.3">
      <c r="A9872">
        <v>9871</v>
      </c>
      <c r="B9872">
        <v>0.98704999999999998</v>
      </c>
      <c r="C9872">
        <v>0.58584999999999998</v>
      </c>
      <c r="D9872">
        <v>4.9950000000000001E-2</v>
      </c>
      <c r="E9872">
        <v>0.50314999999999999</v>
      </c>
      <c r="F9872">
        <v>0.79054999999999997</v>
      </c>
      <c r="G9872">
        <v>3.5450000000000002E-2</v>
      </c>
      <c r="H9872">
        <v>0.45234999999999997</v>
      </c>
      <c r="I9872">
        <v>2.555E-2</v>
      </c>
      <c r="J9872">
        <v>0.67605000000000004</v>
      </c>
      <c r="K9872">
        <v>0.54154999999999998</v>
      </c>
      <c r="L9872">
        <v>0.96645000000000003</v>
      </c>
    </row>
    <row r="9873" spans="1:12" x14ac:dyDescent="0.3">
      <c r="A9873">
        <v>9872</v>
      </c>
      <c r="B9873">
        <v>0.98714999999999997</v>
      </c>
      <c r="C9873">
        <v>0.70504999999999995</v>
      </c>
      <c r="D9873">
        <v>7.3150000000000007E-2</v>
      </c>
      <c r="E9873">
        <v>0.14285</v>
      </c>
      <c r="F9873">
        <v>0.31724999999999998</v>
      </c>
      <c r="G9873">
        <v>0.97224999999999995</v>
      </c>
      <c r="H9873">
        <v>0.93474999999999997</v>
      </c>
      <c r="I9873">
        <v>0.32364999999999999</v>
      </c>
      <c r="J9873">
        <v>3.7650000000000003E-2</v>
      </c>
      <c r="K9873">
        <v>0.27844999999999998</v>
      </c>
      <c r="L9873">
        <v>0.70914999999999995</v>
      </c>
    </row>
    <row r="9874" spans="1:12" x14ac:dyDescent="0.3">
      <c r="A9874">
        <v>9873</v>
      </c>
      <c r="B9874">
        <v>0.98724999999999996</v>
      </c>
      <c r="C9874">
        <v>0.53015000000000001</v>
      </c>
      <c r="D9874">
        <v>0.49814999999999998</v>
      </c>
      <c r="E9874">
        <v>0.60414999999999996</v>
      </c>
      <c r="F9874">
        <v>0.41354999999999997</v>
      </c>
      <c r="G9874">
        <v>0.31455</v>
      </c>
      <c r="H9874">
        <v>0.84345000000000003</v>
      </c>
      <c r="I9874">
        <v>0.43114999999999998</v>
      </c>
      <c r="J9874">
        <v>0.33905000000000002</v>
      </c>
      <c r="K9874">
        <v>0.69205000000000005</v>
      </c>
      <c r="L9874">
        <v>0.47815000000000002</v>
      </c>
    </row>
    <row r="9875" spans="1:12" x14ac:dyDescent="0.3">
      <c r="A9875">
        <v>9874</v>
      </c>
      <c r="B9875">
        <v>0.98734999999999995</v>
      </c>
      <c r="C9875">
        <v>0.40215000000000001</v>
      </c>
      <c r="D9875">
        <v>0.33374999999999999</v>
      </c>
      <c r="E9875">
        <v>0.97465000000000002</v>
      </c>
      <c r="F9875">
        <v>0.42304999999999998</v>
      </c>
      <c r="G9875">
        <v>0.68754999999999999</v>
      </c>
      <c r="H9875">
        <v>0.31304999999999999</v>
      </c>
      <c r="I9875">
        <v>0.13705000000000001</v>
      </c>
      <c r="J9875">
        <v>0.95935000000000004</v>
      </c>
      <c r="K9875">
        <v>0.12864999999999999</v>
      </c>
      <c r="L9875">
        <v>6.7250000000000004E-2</v>
      </c>
    </row>
    <row r="9876" spans="1:12" x14ac:dyDescent="0.3">
      <c r="A9876">
        <v>9875</v>
      </c>
      <c r="B9876">
        <v>0.98745000000000005</v>
      </c>
      <c r="C9876">
        <v>0.69815000000000005</v>
      </c>
      <c r="D9876">
        <v>0.17444999999999999</v>
      </c>
      <c r="E9876">
        <v>0.46365000000000001</v>
      </c>
      <c r="F9876">
        <v>0.43245</v>
      </c>
      <c r="G9876">
        <v>0.89324999999999999</v>
      </c>
      <c r="H9876">
        <v>0.30054999999999998</v>
      </c>
      <c r="I9876">
        <v>0.97314999999999996</v>
      </c>
      <c r="J9876">
        <v>0.60424999999999995</v>
      </c>
      <c r="K9876">
        <v>0.64475000000000005</v>
      </c>
      <c r="L9876">
        <v>0.95055000000000001</v>
      </c>
    </row>
    <row r="9877" spans="1:12" x14ac:dyDescent="0.3">
      <c r="A9877">
        <v>9876</v>
      </c>
      <c r="B9877">
        <v>0.98755000000000004</v>
      </c>
      <c r="C9877">
        <v>0.51515</v>
      </c>
      <c r="D9877">
        <v>4.895E-2</v>
      </c>
      <c r="E9877">
        <v>5.7349999999999998E-2</v>
      </c>
      <c r="F9877">
        <v>0.52644999999999997</v>
      </c>
      <c r="G9877">
        <v>0.79725000000000001</v>
      </c>
      <c r="H9877">
        <v>0.15634999999999999</v>
      </c>
      <c r="I9877">
        <v>0.83794999999999997</v>
      </c>
      <c r="J9877">
        <v>0.96745000000000003</v>
      </c>
      <c r="K9877">
        <v>0.27095000000000002</v>
      </c>
      <c r="L9877">
        <v>0.34844999999999998</v>
      </c>
    </row>
    <row r="9878" spans="1:12" x14ac:dyDescent="0.3">
      <c r="A9878">
        <v>9877</v>
      </c>
      <c r="B9878">
        <v>0.98765000000000003</v>
      </c>
      <c r="C9878">
        <v>0.19714999999999999</v>
      </c>
      <c r="D9878">
        <v>0.31145</v>
      </c>
      <c r="E9878">
        <v>0.34025</v>
      </c>
      <c r="F9878">
        <v>0.10835</v>
      </c>
      <c r="G9878">
        <v>0.67295000000000005</v>
      </c>
      <c r="H9878">
        <v>0.85965000000000003</v>
      </c>
      <c r="I9878">
        <v>0.18265000000000001</v>
      </c>
      <c r="J9878">
        <v>0.89644999999999997</v>
      </c>
      <c r="K9878">
        <v>0.93215000000000003</v>
      </c>
      <c r="L9878">
        <v>0.80715000000000003</v>
      </c>
    </row>
    <row r="9879" spans="1:12" x14ac:dyDescent="0.3">
      <c r="A9879">
        <v>9878</v>
      </c>
      <c r="B9879">
        <v>0.98775000000000002</v>
      </c>
      <c r="C9879">
        <v>0.56674999999999998</v>
      </c>
      <c r="D9879">
        <v>0.11425</v>
      </c>
      <c r="E9879">
        <v>0.43395</v>
      </c>
      <c r="F9879">
        <v>0.82784999999999997</v>
      </c>
      <c r="G9879">
        <v>0.67544999999999999</v>
      </c>
      <c r="H9879">
        <v>0.29315000000000002</v>
      </c>
      <c r="I9879">
        <v>0.92974999999999997</v>
      </c>
      <c r="J9879">
        <v>0.20865</v>
      </c>
      <c r="K9879">
        <v>0.20985000000000001</v>
      </c>
      <c r="L9879">
        <v>0.50965000000000005</v>
      </c>
    </row>
    <row r="9880" spans="1:12" x14ac:dyDescent="0.3">
      <c r="A9880">
        <v>9879</v>
      </c>
      <c r="B9880">
        <v>0.98785000000000001</v>
      </c>
      <c r="C9880">
        <v>3.15E-3</v>
      </c>
      <c r="D9880">
        <v>0.66825000000000001</v>
      </c>
      <c r="E9880">
        <v>0.42235</v>
      </c>
      <c r="F9880">
        <v>0.69655</v>
      </c>
      <c r="G9880">
        <v>0.49075000000000002</v>
      </c>
      <c r="H9880">
        <v>0.89585000000000004</v>
      </c>
      <c r="I9880">
        <v>0.66954999999999998</v>
      </c>
      <c r="J9880">
        <v>0.86145000000000005</v>
      </c>
      <c r="K9880">
        <v>0.95674999999999999</v>
      </c>
      <c r="L9880">
        <v>0.66395000000000004</v>
      </c>
    </row>
    <row r="9881" spans="1:12" x14ac:dyDescent="0.3">
      <c r="A9881">
        <v>9880</v>
      </c>
      <c r="B9881">
        <v>0.98794999999999999</v>
      </c>
      <c r="C9881">
        <v>0.34894999999999998</v>
      </c>
      <c r="D9881">
        <v>0.17815</v>
      </c>
      <c r="E9881">
        <v>0.74795</v>
      </c>
      <c r="F9881">
        <v>0.60555000000000003</v>
      </c>
      <c r="G9881">
        <v>0.58845000000000003</v>
      </c>
      <c r="H9881">
        <v>0.42025000000000001</v>
      </c>
      <c r="I9881">
        <v>0.20255000000000001</v>
      </c>
      <c r="J9881">
        <v>8.7550000000000003E-2</v>
      </c>
      <c r="K9881">
        <v>0.70645000000000002</v>
      </c>
      <c r="L9881">
        <v>0.97324999999999995</v>
      </c>
    </row>
    <row r="9882" spans="1:12" x14ac:dyDescent="0.3">
      <c r="A9882">
        <v>9881</v>
      </c>
      <c r="B9882">
        <v>0.98804999999999998</v>
      </c>
      <c r="C9882">
        <v>0.38934999999999997</v>
      </c>
      <c r="D9882">
        <v>0.35335</v>
      </c>
      <c r="E9882">
        <v>0.41244999999999998</v>
      </c>
      <c r="F9882">
        <v>0.35894999999999999</v>
      </c>
      <c r="G9882">
        <v>0.97014999999999996</v>
      </c>
      <c r="H9882">
        <v>0.88424999999999998</v>
      </c>
      <c r="I9882">
        <v>0.75444999999999995</v>
      </c>
      <c r="J9882">
        <v>0.49725000000000003</v>
      </c>
      <c r="K9882">
        <v>0.31964999999999999</v>
      </c>
      <c r="L9882">
        <v>0.10655000000000001</v>
      </c>
    </row>
    <row r="9883" spans="1:12" x14ac:dyDescent="0.3">
      <c r="A9883">
        <v>9882</v>
      </c>
      <c r="B9883">
        <v>0.98814999999999997</v>
      </c>
      <c r="C9883">
        <v>0.35065000000000002</v>
      </c>
      <c r="D9883">
        <v>0.43635000000000002</v>
      </c>
      <c r="E9883">
        <v>0.94835000000000003</v>
      </c>
      <c r="F9883">
        <v>0.99704999999999999</v>
      </c>
      <c r="G9883">
        <v>0.24695</v>
      </c>
      <c r="H9883">
        <v>0.60285</v>
      </c>
      <c r="I9883">
        <v>0.52195000000000003</v>
      </c>
      <c r="J9883">
        <v>0.89695000000000003</v>
      </c>
      <c r="K9883">
        <v>0.76744999999999997</v>
      </c>
      <c r="L9883">
        <v>9.9150000000000002E-2</v>
      </c>
    </row>
    <row r="9884" spans="1:12" x14ac:dyDescent="0.3">
      <c r="A9884">
        <v>9883</v>
      </c>
      <c r="B9884">
        <v>0.98824999999999996</v>
      </c>
      <c r="C9884">
        <v>0.15035000000000001</v>
      </c>
      <c r="D9884">
        <v>0.51434999999999997</v>
      </c>
      <c r="E9884">
        <v>0.45295000000000002</v>
      </c>
      <c r="F9884">
        <v>0.22255</v>
      </c>
      <c r="G9884">
        <v>0.53395000000000004</v>
      </c>
      <c r="H9884">
        <v>3.15E-3</v>
      </c>
      <c r="I9884">
        <v>0.32164999999999999</v>
      </c>
      <c r="J9884">
        <v>0.32665</v>
      </c>
      <c r="K9884">
        <v>0.10265000000000001</v>
      </c>
      <c r="L9884">
        <v>0.36044999999999999</v>
      </c>
    </row>
    <row r="9885" spans="1:12" x14ac:dyDescent="0.3">
      <c r="A9885">
        <v>9884</v>
      </c>
      <c r="B9885">
        <v>0.98834999999999995</v>
      </c>
      <c r="C9885">
        <v>0.61404999999999998</v>
      </c>
      <c r="D9885">
        <v>0.17995</v>
      </c>
      <c r="E9885">
        <v>0.49535000000000001</v>
      </c>
      <c r="F9885">
        <v>0.79295000000000004</v>
      </c>
      <c r="G9885">
        <v>0.26955000000000001</v>
      </c>
      <c r="H9885">
        <v>0.76644999999999996</v>
      </c>
      <c r="I9885">
        <v>0.44095000000000001</v>
      </c>
      <c r="J9885">
        <v>0.35004999999999997</v>
      </c>
      <c r="K9885">
        <v>0.91144999999999998</v>
      </c>
      <c r="L9885">
        <v>0.61395</v>
      </c>
    </row>
    <row r="9886" spans="1:12" x14ac:dyDescent="0.3">
      <c r="A9886">
        <v>9885</v>
      </c>
      <c r="B9886">
        <v>0.98845000000000005</v>
      </c>
      <c r="C9886">
        <v>0.67005000000000003</v>
      </c>
      <c r="D9886">
        <v>0.53705000000000003</v>
      </c>
      <c r="E9886">
        <v>0.78295000000000003</v>
      </c>
      <c r="F9886">
        <v>0.46355000000000002</v>
      </c>
      <c r="G9886">
        <v>0.87075000000000002</v>
      </c>
      <c r="H9886">
        <v>0.73294999999999999</v>
      </c>
      <c r="I9886">
        <v>0.27265</v>
      </c>
      <c r="J9886">
        <v>0.88775000000000004</v>
      </c>
      <c r="K9886">
        <v>0.22725000000000001</v>
      </c>
      <c r="L9886">
        <v>0.41485</v>
      </c>
    </row>
    <row r="9887" spans="1:12" x14ac:dyDescent="0.3">
      <c r="A9887">
        <v>9886</v>
      </c>
      <c r="B9887">
        <v>0.98855000000000004</v>
      </c>
      <c r="C9887">
        <v>0.47465000000000002</v>
      </c>
      <c r="D9887">
        <v>0.93674999999999997</v>
      </c>
      <c r="E9887">
        <v>0.69294999999999995</v>
      </c>
      <c r="F9887">
        <v>0.17845</v>
      </c>
      <c r="G9887">
        <v>0.63065000000000004</v>
      </c>
      <c r="H9887">
        <v>0.35785</v>
      </c>
      <c r="I9887">
        <v>0.70674999999999999</v>
      </c>
      <c r="J9887">
        <v>0.42614999999999997</v>
      </c>
      <c r="K9887">
        <v>0.20895</v>
      </c>
      <c r="L9887">
        <v>0.36035</v>
      </c>
    </row>
    <row r="9888" spans="1:12" x14ac:dyDescent="0.3">
      <c r="A9888">
        <v>9887</v>
      </c>
      <c r="B9888">
        <v>0.98865000000000003</v>
      </c>
      <c r="C9888">
        <v>0.39655000000000001</v>
      </c>
      <c r="D9888">
        <v>0.70925000000000005</v>
      </c>
      <c r="E9888">
        <v>0.47835</v>
      </c>
      <c r="F9888">
        <v>0.72014999999999996</v>
      </c>
      <c r="G9888">
        <v>0.75614999999999999</v>
      </c>
      <c r="H9888">
        <v>0.80925000000000002</v>
      </c>
      <c r="I9888">
        <v>2.3449999999999999E-2</v>
      </c>
      <c r="J9888">
        <v>0.81955</v>
      </c>
      <c r="K9888">
        <v>0.93084999999999996</v>
      </c>
      <c r="L9888">
        <v>0.85665000000000002</v>
      </c>
    </row>
    <row r="9889" spans="1:12" x14ac:dyDescent="0.3">
      <c r="A9889">
        <v>9888</v>
      </c>
      <c r="B9889">
        <v>0.98875000000000002</v>
      </c>
      <c r="C9889">
        <v>0.89715</v>
      </c>
      <c r="D9889">
        <v>0.98324999999999996</v>
      </c>
      <c r="E9889">
        <v>0.89524999999999999</v>
      </c>
      <c r="F9889">
        <v>0.35825000000000001</v>
      </c>
      <c r="G9889">
        <v>0.75565000000000004</v>
      </c>
      <c r="H9889">
        <v>1.865E-2</v>
      </c>
      <c r="I9889">
        <v>0.63534999999999997</v>
      </c>
      <c r="J9889">
        <v>0.65385000000000004</v>
      </c>
      <c r="K9889">
        <v>0.24195</v>
      </c>
      <c r="L9889">
        <v>0.51854999999999996</v>
      </c>
    </row>
    <row r="9890" spans="1:12" x14ac:dyDescent="0.3">
      <c r="A9890">
        <v>9889</v>
      </c>
      <c r="B9890">
        <v>0.98885000000000001</v>
      </c>
      <c r="C9890">
        <v>0.88554999999999995</v>
      </c>
      <c r="D9890">
        <v>0.40875</v>
      </c>
      <c r="E9890">
        <v>0.22944999999999999</v>
      </c>
      <c r="F9890">
        <v>0.11244999999999999</v>
      </c>
      <c r="G9890">
        <v>0.17505000000000001</v>
      </c>
      <c r="H9890">
        <v>0.94825000000000004</v>
      </c>
      <c r="I9890">
        <v>0.18825</v>
      </c>
      <c r="J9890">
        <v>0.53425</v>
      </c>
      <c r="K9890">
        <v>0.69925000000000004</v>
      </c>
      <c r="L9890">
        <v>0.47475000000000001</v>
      </c>
    </row>
    <row r="9891" spans="1:12" x14ac:dyDescent="0.3">
      <c r="A9891">
        <v>9890</v>
      </c>
      <c r="B9891">
        <v>0.98895</v>
      </c>
      <c r="C9891">
        <v>0.53605000000000003</v>
      </c>
      <c r="D9891">
        <v>0.56764999999999999</v>
      </c>
      <c r="E9891">
        <v>0.36004999999999998</v>
      </c>
      <c r="F9891">
        <v>0.82435000000000003</v>
      </c>
      <c r="G9891">
        <v>7.6749999999999999E-2</v>
      </c>
      <c r="H9891">
        <v>0.85565000000000002</v>
      </c>
      <c r="I9891">
        <v>0.13235</v>
      </c>
      <c r="J9891">
        <v>0.79744999999999999</v>
      </c>
      <c r="K9891">
        <v>0.67684999999999995</v>
      </c>
      <c r="L9891">
        <v>0.37164999999999998</v>
      </c>
    </row>
    <row r="9892" spans="1:12" x14ac:dyDescent="0.3">
      <c r="A9892">
        <v>9891</v>
      </c>
      <c r="B9892">
        <v>0.98904999999999998</v>
      </c>
      <c r="C9892">
        <v>0.86985000000000001</v>
      </c>
      <c r="D9892">
        <v>0.23635</v>
      </c>
      <c r="E9892">
        <v>0.62695000000000001</v>
      </c>
      <c r="F9892">
        <v>0.81505000000000005</v>
      </c>
      <c r="G9892">
        <v>0.28705000000000003</v>
      </c>
      <c r="H9892">
        <v>0.11155</v>
      </c>
      <c r="I9892">
        <v>3.6749999999999998E-2</v>
      </c>
      <c r="J9892">
        <v>0.49454999999999999</v>
      </c>
      <c r="K9892">
        <v>0.87914999999999999</v>
      </c>
      <c r="L9892">
        <v>0.21634999999999999</v>
      </c>
    </row>
    <row r="9893" spans="1:12" x14ac:dyDescent="0.3">
      <c r="A9893">
        <v>9892</v>
      </c>
      <c r="B9893">
        <v>0.98914999999999997</v>
      </c>
      <c r="C9893">
        <v>0.91115000000000002</v>
      </c>
      <c r="D9893">
        <v>0.92425000000000002</v>
      </c>
      <c r="E9893">
        <v>0.27615000000000001</v>
      </c>
      <c r="F9893">
        <v>0.45124999999999998</v>
      </c>
      <c r="G9893">
        <v>0.27605000000000002</v>
      </c>
      <c r="H9893">
        <v>0.93984999999999996</v>
      </c>
      <c r="I9893">
        <v>0.86885000000000001</v>
      </c>
      <c r="J9893">
        <v>0.88944999999999996</v>
      </c>
      <c r="K9893">
        <v>0.58665</v>
      </c>
      <c r="L9893">
        <v>0.40725</v>
      </c>
    </row>
    <row r="9894" spans="1:12" x14ac:dyDescent="0.3">
      <c r="A9894">
        <v>9893</v>
      </c>
      <c r="B9894">
        <v>0.98924999999999996</v>
      </c>
      <c r="C9894">
        <v>0.33345000000000002</v>
      </c>
      <c r="D9894">
        <v>8.9550000000000005E-2</v>
      </c>
      <c r="E9894">
        <v>0.44324999999999998</v>
      </c>
      <c r="F9894">
        <v>9.0249999999999997E-2</v>
      </c>
      <c r="G9894">
        <v>0.43385000000000001</v>
      </c>
      <c r="H9894">
        <v>0.97365000000000002</v>
      </c>
      <c r="I9894">
        <v>0.91574999999999995</v>
      </c>
      <c r="J9894">
        <v>0.16425000000000001</v>
      </c>
      <c r="K9894">
        <v>0.20455000000000001</v>
      </c>
      <c r="L9894">
        <v>0.16075</v>
      </c>
    </row>
    <row r="9895" spans="1:12" x14ac:dyDescent="0.3">
      <c r="A9895">
        <v>9894</v>
      </c>
      <c r="B9895">
        <v>0.98934999999999995</v>
      </c>
      <c r="C9895">
        <v>0.76895000000000002</v>
      </c>
      <c r="D9895">
        <v>0.36935000000000001</v>
      </c>
      <c r="E9895">
        <v>0.79095000000000004</v>
      </c>
      <c r="F9895">
        <v>2.435E-2</v>
      </c>
      <c r="G9895">
        <v>0.88285000000000002</v>
      </c>
      <c r="H9895">
        <v>1.375E-2</v>
      </c>
      <c r="I9895">
        <v>0.21925</v>
      </c>
      <c r="J9895">
        <v>0.48225000000000001</v>
      </c>
      <c r="K9895">
        <v>0.53744999999999998</v>
      </c>
      <c r="L9895">
        <v>0.16125</v>
      </c>
    </row>
    <row r="9896" spans="1:12" x14ac:dyDescent="0.3">
      <c r="A9896">
        <v>9895</v>
      </c>
      <c r="B9896">
        <v>0.98945000000000005</v>
      </c>
      <c r="C9896">
        <v>0.82345000000000002</v>
      </c>
      <c r="D9896">
        <v>0.76505000000000001</v>
      </c>
      <c r="E9896">
        <v>0.53064999999999996</v>
      </c>
      <c r="F9896">
        <v>3.7749999999999999E-2</v>
      </c>
      <c r="G9896">
        <v>0.69994999999999996</v>
      </c>
      <c r="H9896">
        <v>0.84894999999999998</v>
      </c>
      <c r="I9896">
        <v>2.65E-3</v>
      </c>
      <c r="J9896">
        <v>0.82404999999999995</v>
      </c>
      <c r="K9896">
        <v>0.81135000000000002</v>
      </c>
      <c r="L9896">
        <v>0.77405000000000002</v>
      </c>
    </row>
    <row r="9897" spans="1:12" x14ac:dyDescent="0.3">
      <c r="A9897">
        <v>9896</v>
      </c>
      <c r="B9897">
        <v>0.98955000000000004</v>
      </c>
      <c r="C9897">
        <v>0.57625000000000004</v>
      </c>
      <c r="D9897">
        <v>0.18265000000000001</v>
      </c>
      <c r="E9897">
        <v>0.32495000000000002</v>
      </c>
      <c r="F9897">
        <v>0.10365000000000001</v>
      </c>
      <c r="G9897">
        <v>0.72814999999999996</v>
      </c>
      <c r="H9897">
        <v>0.40544999999999998</v>
      </c>
      <c r="I9897">
        <v>0.61465000000000003</v>
      </c>
      <c r="J9897">
        <v>9.5250000000000001E-2</v>
      </c>
      <c r="K9897">
        <v>0.58504999999999996</v>
      </c>
      <c r="L9897">
        <v>0.20125000000000001</v>
      </c>
    </row>
    <row r="9898" spans="1:12" x14ac:dyDescent="0.3">
      <c r="A9898">
        <v>9897</v>
      </c>
      <c r="B9898">
        <v>0.98965000000000003</v>
      </c>
      <c r="C9898">
        <v>0.69504999999999995</v>
      </c>
      <c r="D9898">
        <v>0.13444999999999999</v>
      </c>
      <c r="E9898">
        <v>1.7350000000000001E-2</v>
      </c>
      <c r="F9898">
        <v>0.30714999999999998</v>
      </c>
      <c r="G9898">
        <v>0.91595000000000004</v>
      </c>
      <c r="H9898">
        <v>0.62234999999999996</v>
      </c>
      <c r="I9898">
        <v>0.44495000000000001</v>
      </c>
      <c r="J9898">
        <v>6.9499999999999996E-3</v>
      </c>
      <c r="K9898">
        <v>0.91405000000000003</v>
      </c>
      <c r="L9898">
        <v>0.14165</v>
      </c>
    </row>
    <row r="9899" spans="1:12" x14ac:dyDescent="0.3">
      <c r="A9899">
        <v>9898</v>
      </c>
      <c r="B9899">
        <v>0.98975000000000002</v>
      </c>
      <c r="C9899">
        <v>0.88044999999999995</v>
      </c>
      <c r="D9899">
        <v>0.28394999999999998</v>
      </c>
      <c r="E9899">
        <v>0.92625000000000002</v>
      </c>
      <c r="F9899">
        <v>0.11885</v>
      </c>
      <c r="G9899">
        <v>9.0500000000000008E-3</v>
      </c>
      <c r="H9899">
        <v>0.33274999999999999</v>
      </c>
      <c r="I9899">
        <v>0.46224999999999999</v>
      </c>
      <c r="J9899">
        <v>0.73895</v>
      </c>
      <c r="K9899">
        <v>0.32895000000000002</v>
      </c>
      <c r="L9899">
        <v>0.39824999999999999</v>
      </c>
    </row>
    <row r="9900" spans="1:12" x14ac:dyDescent="0.3">
      <c r="A9900">
        <v>9899</v>
      </c>
      <c r="B9900">
        <v>0.98985000000000001</v>
      </c>
      <c r="C9900">
        <v>9.5549999999999996E-2</v>
      </c>
      <c r="D9900">
        <v>0.61534999999999995</v>
      </c>
      <c r="E9900">
        <v>0.58535000000000004</v>
      </c>
      <c r="F9900">
        <v>0.31145</v>
      </c>
      <c r="G9900">
        <v>0.32695000000000002</v>
      </c>
      <c r="H9900">
        <v>0.24165</v>
      </c>
      <c r="I9900">
        <v>0.33455000000000001</v>
      </c>
      <c r="J9900">
        <v>0.14674999999999999</v>
      </c>
      <c r="K9900">
        <v>0.63095000000000001</v>
      </c>
      <c r="L9900">
        <v>0.41804999999999998</v>
      </c>
    </row>
    <row r="9901" spans="1:12" x14ac:dyDescent="0.3">
      <c r="A9901">
        <v>9900</v>
      </c>
      <c r="B9901">
        <v>0.98995</v>
      </c>
      <c r="C9901">
        <v>0.41844999999999999</v>
      </c>
      <c r="D9901">
        <v>0.74324999999999997</v>
      </c>
      <c r="E9901">
        <v>0.56045</v>
      </c>
      <c r="F9901">
        <v>0.57484999999999997</v>
      </c>
      <c r="G9901">
        <v>1.525E-2</v>
      </c>
      <c r="H9901">
        <v>0.46195000000000003</v>
      </c>
      <c r="I9901">
        <v>0.25764999999999999</v>
      </c>
      <c r="J9901">
        <v>0.76295000000000002</v>
      </c>
      <c r="K9901">
        <v>0.21784999999999999</v>
      </c>
      <c r="L9901">
        <v>0.70784999999999998</v>
      </c>
    </row>
    <row r="9902" spans="1:12" x14ac:dyDescent="0.3">
      <c r="A9902">
        <v>9901</v>
      </c>
      <c r="B9902">
        <v>0.99004999999999999</v>
      </c>
      <c r="C9902">
        <v>0.60024999999999995</v>
      </c>
      <c r="D9902">
        <v>0.54364999999999997</v>
      </c>
      <c r="E9902">
        <v>0.37714999999999999</v>
      </c>
      <c r="F9902">
        <v>0.74145000000000005</v>
      </c>
      <c r="G9902">
        <v>0.75165000000000004</v>
      </c>
      <c r="H9902">
        <v>0.89544999999999997</v>
      </c>
      <c r="I9902">
        <v>0.67174999999999996</v>
      </c>
      <c r="J9902">
        <v>0.30635000000000001</v>
      </c>
      <c r="K9902">
        <v>0.41615000000000002</v>
      </c>
      <c r="L9902">
        <v>0.15705</v>
      </c>
    </row>
    <row r="9903" spans="1:12" x14ac:dyDescent="0.3">
      <c r="A9903">
        <v>9902</v>
      </c>
      <c r="B9903">
        <v>0.99014999999999997</v>
      </c>
      <c r="C9903">
        <v>5.4449999999999998E-2</v>
      </c>
      <c r="D9903">
        <v>0.71365000000000001</v>
      </c>
      <c r="E9903">
        <v>0.84114999999999995</v>
      </c>
      <c r="F9903">
        <v>0.30095</v>
      </c>
      <c r="G9903">
        <v>0.56284999999999996</v>
      </c>
      <c r="H9903">
        <v>0.95184999999999997</v>
      </c>
      <c r="I9903">
        <v>7.5850000000000001E-2</v>
      </c>
      <c r="J9903">
        <v>0.48554999999999998</v>
      </c>
      <c r="K9903">
        <v>0.47255000000000003</v>
      </c>
      <c r="L9903">
        <v>0.98294999999999999</v>
      </c>
    </row>
    <row r="9904" spans="1:12" x14ac:dyDescent="0.3">
      <c r="A9904">
        <v>9903</v>
      </c>
      <c r="B9904">
        <v>0.99024999999999996</v>
      </c>
      <c r="C9904">
        <v>0.16575000000000001</v>
      </c>
      <c r="D9904">
        <v>7.3499999999999998E-3</v>
      </c>
      <c r="E9904">
        <v>0.66185000000000005</v>
      </c>
      <c r="F9904">
        <v>0.44495000000000001</v>
      </c>
      <c r="G9904">
        <v>0.19625000000000001</v>
      </c>
      <c r="H9904">
        <v>0.22695000000000001</v>
      </c>
      <c r="I9904">
        <v>0.85155000000000003</v>
      </c>
      <c r="J9904">
        <v>0.82435000000000003</v>
      </c>
      <c r="K9904">
        <v>0.98385</v>
      </c>
      <c r="L9904">
        <v>5.6050000000000003E-2</v>
      </c>
    </row>
    <row r="9905" spans="1:12" x14ac:dyDescent="0.3">
      <c r="A9905">
        <v>9904</v>
      </c>
      <c r="B9905">
        <v>0.99034999999999995</v>
      </c>
      <c r="C9905">
        <v>0.63654999999999995</v>
      </c>
      <c r="D9905">
        <v>0.60424999999999995</v>
      </c>
      <c r="E9905">
        <v>0.33894999999999997</v>
      </c>
      <c r="F9905">
        <v>7.1500000000000001E-3</v>
      </c>
      <c r="G9905">
        <v>5.6250000000000001E-2</v>
      </c>
      <c r="H9905">
        <v>5.1150000000000001E-2</v>
      </c>
      <c r="I9905">
        <v>0.43195</v>
      </c>
      <c r="J9905">
        <v>0.20244999999999999</v>
      </c>
      <c r="K9905">
        <v>0.12545000000000001</v>
      </c>
      <c r="L9905">
        <v>0.54564999999999997</v>
      </c>
    </row>
    <row r="9906" spans="1:12" x14ac:dyDescent="0.3">
      <c r="A9906">
        <v>9905</v>
      </c>
      <c r="B9906">
        <v>0.99045000000000005</v>
      </c>
      <c r="C9906">
        <v>0.37835000000000002</v>
      </c>
      <c r="D9906">
        <v>0.38385000000000002</v>
      </c>
      <c r="E9906">
        <v>0.48704999999999998</v>
      </c>
      <c r="F9906">
        <v>0.83365</v>
      </c>
      <c r="G9906">
        <v>0.70004999999999995</v>
      </c>
      <c r="H9906">
        <v>0.72165000000000001</v>
      </c>
      <c r="I9906">
        <v>4.385E-2</v>
      </c>
      <c r="J9906">
        <v>0.98975000000000002</v>
      </c>
      <c r="K9906">
        <v>0.80254999999999999</v>
      </c>
      <c r="L9906">
        <v>0.75405</v>
      </c>
    </row>
    <row r="9907" spans="1:12" x14ac:dyDescent="0.3">
      <c r="A9907">
        <v>9906</v>
      </c>
      <c r="B9907">
        <v>0.99055000000000004</v>
      </c>
      <c r="C9907">
        <v>0.62924999999999998</v>
      </c>
      <c r="D9907">
        <v>0.74765000000000004</v>
      </c>
      <c r="E9907">
        <v>0.67284999999999995</v>
      </c>
      <c r="F9907">
        <v>0.58745000000000003</v>
      </c>
      <c r="G9907">
        <v>4.7350000000000003E-2</v>
      </c>
      <c r="H9907">
        <v>0.98755000000000004</v>
      </c>
      <c r="I9907">
        <v>0.46444999999999997</v>
      </c>
      <c r="J9907">
        <v>0.77775000000000005</v>
      </c>
      <c r="K9907">
        <v>0.90825</v>
      </c>
      <c r="L9907">
        <v>0.21834999999999999</v>
      </c>
    </row>
    <row r="9908" spans="1:12" x14ac:dyDescent="0.3">
      <c r="A9908">
        <v>9907</v>
      </c>
      <c r="B9908">
        <v>0.99065000000000003</v>
      </c>
      <c r="C9908">
        <v>0.17344999999999999</v>
      </c>
      <c r="D9908">
        <v>0.50085000000000002</v>
      </c>
      <c r="E9908">
        <v>0.28465000000000001</v>
      </c>
      <c r="F9908">
        <v>0.31924999999999998</v>
      </c>
      <c r="G9908">
        <v>0.21865000000000001</v>
      </c>
      <c r="H9908">
        <v>0.59814999999999996</v>
      </c>
      <c r="I9908">
        <v>0.22835</v>
      </c>
      <c r="J9908">
        <v>0.59255000000000002</v>
      </c>
      <c r="K9908">
        <v>5.9549999999999999E-2</v>
      </c>
      <c r="L9908">
        <v>0.87444999999999995</v>
      </c>
    </row>
    <row r="9909" spans="1:12" x14ac:dyDescent="0.3">
      <c r="A9909">
        <v>9908</v>
      </c>
      <c r="B9909">
        <v>0.99075000000000002</v>
      </c>
      <c r="C9909">
        <v>0.50324999999999998</v>
      </c>
      <c r="D9909">
        <v>0.59004999999999996</v>
      </c>
      <c r="E9909">
        <v>0.43895000000000001</v>
      </c>
      <c r="F9909">
        <v>0.74895</v>
      </c>
      <c r="G9909">
        <v>0.51224999999999998</v>
      </c>
      <c r="H9909">
        <v>0.88144999999999996</v>
      </c>
      <c r="I9909">
        <v>0.50865000000000005</v>
      </c>
      <c r="J9909">
        <v>0.21565000000000001</v>
      </c>
      <c r="K9909">
        <v>0.22234999999999999</v>
      </c>
      <c r="L9909">
        <v>0.93784999999999996</v>
      </c>
    </row>
    <row r="9910" spans="1:12" x14ac:dyDescent="0.3">
      <c r="A9910">
        <v>9909</v>
      </c>
      <c r="B9910">
        <v>0.99085000000000001</v>
      </c>
      <c r="C9910">
        <v>0.30914999999999998</v>
      </c>
      <c r="D9910">
        <v>0.84165000000000001</v>
      </c>
      <c r="E9910">
        <v>0.58025000000000004</v>
      </c>
      <c r="F9910">
        <v>0.66234999999999999</v>
      </c>
      <c r="G9910">
        <v>0.19575000000000001</v>
      </c>
      <c r="H9910">
        <v>0.42085</v>
      </c>
      <c r="I9910">
        <v>0.97265000000000001</v>
      </c>
      <c r="J9910">
        <v>0.45955000000000001</v>
      </c>
      <c r="K9910">
        <v>0.88895000000000002</v>
      </c>
      <c r="L9910">
        <v>0.86034999999999995</v>
      </c>
    </row>
    <row r="9911" spans="1:12" x14ac:dyDescent="0.3">
      <c r="A9911">
        <v>9910</v>
      </c>
      <c r="B9911">
        <v>0.99095</v>
      </c>
      <c r="C9911">
        <v>0.67754999999999999</v>
      </c>
      <c r="D9911">
        <v>0.86345000000000005</v>
      </c>
      <c r="E9911">
        <v>0.27875</v>
      </c>
      <c r="F9911">
        <v>0.42444999999999999</v>
      </c>
      <c r="G9911">
        <v>0.20574999999999999</v>
      </c>
      <c r="H9911">
        <v>0.64905000000000002</v>
      </c>
      <c r="I9911">
        <v>0.24934999999999999</v>
      </c>
      <c r="J9911">
        <v>0.23265</v>
      </c>
      <c r="K9911">
        <v>0.18295</v>
      </c>
      <c r="L9911">
        <v>0.68425000000000002</v>
      </c>
    </row>
    <row r="9912" spans="1:12" x14ac:dyDescent="0.3">
      <c r="A9912">
        <v>9911</v>
      </c>
      <c r="B9912">
        <v>0.99104999999999999</v>
      </c>
      <c r="C9912">
        <v>0.25645000000000001</v>
      </c>
      <c r="D9912">
        <v>0.10755000000000001</v>
      </c>
      <c r="E9912">
        <v>3.2149999999999998E-2</v>
      </c>
      <c r="F9912">
        <v>0.64944999999999997</v>
      </c>
      <c r="G9912">
        <v>0.12105</v>
      </c>
      <c r="H9912">
        <v>0.56284999999999996</v>
      </c>
      <c r="I9912">
        <v>0.49095</v>
      </c>
      <c r="J9912">
        <v>0.19375000000000001</v>
      </c>
      <c r="K9912">
        <v>0.52264999999999995</v>
      </c>
      <c r="L9912">
        <v>0.39534999999999998</v>
      </c>
    </row>
    <row r="9913" spans="1:12" x14ac:dyDescent="0.3">
      <c r="A9913">
        <v>9912</v>
      </c>
      <c r="B9913">
        <v>0.99114999999999998</v>
      </c>
      <c r="C9913">
        <v>0.90015000000000001</v>
      </c>
      <c r="D9913">
        <v>0.10355</v>
      </c>
      <c r="E9913">
        <v>0.26024999999999998</v>
      </c>
      <c r="F9913">
        <v>0.57804999999999995</v>
      </c>
      <c r="G9913">
        <v>0.27034999999999998</v>
      </c>
      <c r="H9913">
        <v>0.85585</v>
      </c>
      <c r="I9913">
        <v>0.11595</v>
      </c>
      <c r="J9913">
        <v>0.38974999999999999</v>
      </c>
      <c r="K9913">
        <v>0.91044999999999998</v>
      </c>
      <c r="L9913">
        <v>0.75875000000000004</v>
      </c>
    </row>
    <row r="9914" spans="1:12" x14ac:dyDescent="0.3">
      <c r="A9914">
        <v>9913</v>
      </c>
      <c r="B9914">
        <v>0.99124999999999996</v>
      </c>
      <c r="C9914">
        <v>0.72904999999999998</v>
      </c>
      <c r="D9914">
        <v>0.97665000000000002</v>
      </c>
      <c r="E9914">
        <v>0.55454999999999999</v>
      </c>
      <c r="F9914">
        <v>0.52254999999999996</v>
      </c>
      <c r="G9914">
        <v>0.18215000000000001</v>
      </c>
      <c r="H9914">
        <v>0.29294999999999999</v>
      </c>
      <c r="I9914">
        <v>0.56664999999999999</v>
      </c>
      <c r="J9914">
        <v>0.56235000000000002</v>
      </c>
      <c r="K9914">
        <v>0.96684999999999999</v>
      </c>
      <c r="L9914">
        <v>0.52905000000000002</v>
      </c>
    </row>
    <row r="9915" spans="1:12" x14ac:dyDescent="0.3">
      <c r="A9915">
        <v>9914</v>
      </c>
      <c r="B9915">
        <v>0.99134999999999995</v>
      </c>
      <c r="C9915">
        <v>0.31285000000000002</v>
      </c>
      <c r="D9915">
        <v>0.59104999999999996</v>
      </c>
      <c r="E9915">
        <v>0.32605000000000001</v>
      </c>
      <c r="F9915">
        <v>0.42854999999999999</v>
      </c>
      <c r="G9915">
        <v>0.28244999999999998</v>
      </c>
      <c r="H9915">
        <v>0.77634999999999998</v>
      </c>
      <c r="I9915">
        <v>0.72514999999999996</v>
      </c>
      <c r="J9915">
        <v>0.51054999999999995</v>
      </c>
      <c r="K9915">
        <v>0.25514999999999999</v>
      </c>
      <c r="L9915">
        <v>0.13735</v>
      </c>
    </row>
    <row r="9916" spans="1:12" x14ac:dyDescent="0.3">
      <c r="A9916">
        <v>9915</v>
      </c>
      <c r="B9916">
        <v>0.99145000000000005</v>
      </c>
      <c r="C9916">
        <v>0.17904999999999999</v>
      </c>
      <c r="D9916">
        <v>0.32984999999999998</v>
      </c>
      <c r="E9916">
        <v>0.11835</v>
      </c>
      <c r="F9916">
        <v>0.97704999999999997</v>
      </c>
      <c r="G9916">
        <v>6.7349999999999993E-2</v>
      </c>
      <c r="H9916">
        <v>0.48054999999999998</v>
      </c>
      <c r="I9916">
        <v>0.62885000000000002</v>
      </c>
      <c r="J9916">
        <v>2.9850000000000002E-2</v>
      </c>
      <c r="K9916">
        <v>0.99885000000000002</v>
      </c>
      <c r="L9916">
        <v>0.64115</v>
      </c>
    </row>
    <row r="9917" spans="1:12" x14ac:dyDescent="0.3">
      <c r="A9917">
        <v>9916</v>
      </c>
      <c r="B9917">
        <v>0.99155000000000004</v>
      </c>
      <c r="C9917">
        <v>0.49695</v>
      </c>
      <c r="D9917">
        <v>0.34425</v>
      </c>
      <c r="E9917">
        <v>0.44764999999999999</v>
      </c>
      <c r="F9917">
        <v>0.56225000000000003</v>
      </c>
      <c r="G9917">
        <v>7.45E-3</v>
      </c>
      <c r="H9917">
        <v>0.50085000000000002</v>
      </c>
      <c r="I9917">
        <v>0.75224999999999997</v>
      </c>
      <c r="J9917">
        <v>2.315E-2</v>
      </c>
      <c r="K9917">
        <v>5.9150000000000001E-2</v>
      </c>
      <c r="L9917">
        <v>0.92484999999999995</v>
      </c>
    </row>
    <row r="9918" spans="1:12" x14ac:dyDescent="0.3">
      <c r="A9918">
        <v>9917</v>
      </c>
      <c r="B9918">
        <v>0.99165000000000003</v>
      </c>
      <c r="C9918">
        <v>0.83635000000000004</v>
      </c>
      <c r="D9918">
        <v>0.39574999999999999</v>
      </c>
      <c r="E9918">
        <v>0.23685</v>
      </c>
      <c r="F9918">
        <v>0.58135000000000003</v>
      </c>
      <c r="G9918">
        <v>0.57215000000000005</v>
      </c>
      <c r="H9918">
        <v>0.22664999999999999</v>
      </c>
      <c r="I9918">
        <v>0.95204999999999995</v>
      </c>
      <c r="J9918">
        <v>0.97724999999999995</v>
      </c>
      <c r="K9918">
        <v>0.49725000000000003</v>
      </c>
      <c r="L9918">
        <v>0.44005</v>
      </c>
    </row>
    <row r="9919" spans="1:12" x14ac:dyDescent="0.3">
      <c r="A9919">
        <v>9918</v>
      </c>
      <c r="B9919">
        <v>0.99175000000000002</v>
      </c>
      <c r="C9919">
        <v>0.58604999999999996</v>
      </c>
      <c r="D9919">
        <v>0.31424999999999997</v>
      </c>
      <c r="E9919">
        <v>0.11275</v>
      </c>
      <c r="F9919">
        <v>0.58065</v>
      </c>
      <c r="G9919">
        <v>0.70435000000000003</v>
      </c>
      <c r="H9919">
        <v>0.53744999999999998</v>
      </c>
      <c r="I9919">
        <v>0.22775000000000001</v>
      </c>
      <c r="J9919">
        <v>0.92454999999999998</v>
      </c>
      <c r="K9919">
        <v>0.53305000000000002</v>
      </c>
      <c r="L9919">
        <v>0.95294999999999996</v>
      </c>
    </row>
    <row r="9920" spans="1:12" x14ac:dyDescent="0.3">
      <c r="A9920">
        <v>9919</v>
      </c>
      <c r="B9920">
        <v>0.99185000000000001</v>
      </c>
      <c r="C9920">
        <v>0.95225000000000004</v>
      </c>
      <c r="D9920">
        <v>0.89134999999999998</v>
      </c>
      <c r="E9920">
        <v>0.88324999999999998</v>
      </c>
      <c r="F9920">
        <v>0.20244999999999999</v>
      </c>
      <c r="G9920">
        <v>3.7449999999999997E-2</v>
      </c>
      <c r="H9920">
        <v>0.94194999999999995</v>
      </c>
      <c r="I9920">
        <v>0.36375000000000002</v>
      </c>
      <c r="J9920">
        <v>0.99575000000000002</v>
      </c>
      <c r="K9920">
        <v>0.32224999999999998</v>
      </c>
      <c r="L9920">
        <v>0.27994999999999998</v>
      </c>
    </row>
    <row r="9921" spans="1:12" x14ac:dyDescent="0.3">
      <c r="A9921">
        <v>9920</v>
      </c>
      <c r="B9921">
        <v>0.99195</v>
      </c>
      <c r="C9921">
        <v>0.43675000000000003</v>
      </c>
      <c r="D9921">
        <v>2.375E-2</v>
      </c>
      <c r="E9921">
        <v>0.22585</v>
      </c>
      <c r="F9921">
        <v>0.11835</v>
      </c>
      <c r="G9921">
        <v>0.10735</v>
      </c>
      <c r="H9921">
        <v>0.41585</v>
      </c>
      <c r="I9921">
        <v>0.87124999999999997</v>
      </c>
      <c r="J9921">
        <v>0.13264999999999999</v>
      </c>
      <c r="K9921">
        <v>1.455E-2</v>
      </c>
      <c r="L9921">
        <v>6.4649999999999999E-2</v>
      </c>
    </row>
    <row r="9922" spans="1:12" x14ac:dyDescent="0.3">
      <c r="A9922">
        <v>9921</v>
      </c>
      <c r="B9922">
        <v>0.99204999999999999</v>
      </c>
      <c r="C9922">
        <v>0.41565000000000002</v>
      </c>
      <c r="D9922">
        <v>0.98724999999999996</v>
      </c>
      <c r="E9922">
        <v>0.43004999999999999</v>
      </c>
      <c r="F9922">
        <v>0.26224999999999998</v>
      </c>
      <c r="G9922">
        <v>0.68394999999999995</v>
      </c>
      <c r="H9922">
        <v>9.425E-2</v>
      </c>
      <c r="I9922">
        <v>0.56494999999999995</v>
      </c>
      <c r="J9922">
        <v>0.80225000000000002</v>
      </c>
      <c r="K9922">
        <v>0.73594999999999999</v>
      </c>
      <c r="L9922">
        <v>0.77844999999999998</v>
      </c>
    </row>
    <row r="9923" spans="1:12" x14ac:dyDescent="0.3">
      <c r="A9923">
        <v>9922</v>
      </c>
      <c r="B9923">
        <v>0.99214999999999998</v>
      </c>
      <c r="C9923">
        <v>0.85114999999999996</v>
      </c>
      <c r="D9923">
        <v>0.31195000000000001</v>
      </c>
      <c r="E9923">
        <v>0.53415000000000001</v>
      </c>
      <c r="F9923">
        <v>0.45674999999999999</v>
      </c>
      <c r="G9923">
        <v>0.79895000000000005</v>
      </c>
      <c r="H9923">
        <v>0.99195</v>
      </c>
      <c r="I9923">
        <v>0.34234999999999999</v>
      </c>
      <c r="J9923">
        <v>0.95045000000000002</v>
      </c>
      <c r="K9923">
        <v>9.3350000000000002E-2</v>
      </c>
      <c r="L9923">
        <v>0.99865000000000004</v>
      </c>
    </row>
    <row r="9924" spans="1:12" x14ac:dyDescent="0.3">
      <c r="A9924">
        <v>9923</v>
      </c>
      <c r="B9924">
        <v>0.99224999999999997</v>
      </c>
      <c r="C9924">
        <v>0.55074999999999996</v>
      </c>
      <c r="D9924">
        <v>0.94345000000000001</v>
      </c>
      <c r="E9924">
        <v>0.49714999999999998</v>
      </c>
      <c r="F9924">
        <v>0.70274999999999999</v>
      </c>
      <c r="G9924">
        <v>0.37595000000000001</v>
      </c>
      <c r="H9924">
        <v>0.88985000000000003</v>
      </c>
      <c r="I9924">
        <v>0.95555000000000001</v>
      </c>
      <c r="J9924">
        <v>0.47234999999999999</v>
      </c>
      <c r="K9924">
        <v>0.12375</v>
      </c>
      <c r="L9924">
        <v>0.50134999999999996</v>
      </c>
    </row>
    <row r="9925" spans="1:12" x14ac:dyDescent="0.3">
      <c r="A9925">
        <v>9924</v>
      </c>
      <c r="B9925">
        <v>0.99234999999999995</v>
      </c>
      <c r="C9925">
        <v>0.14355000000000001</v>
      </c>
      <c r="D9925">
        <v>0.17835000000000001</v>
      </c>
      <c r="E9925">
        <v>0.34934999999999999</v>
      </c>
      <c r="F9925">
        <v>0.34075</v>
      </c>
      <c r="G9925">
        <v>0.65844999999999998</v>
      </c>
      <c r="H9925">
        <v>0.71504999999999996</v>
      </c>
      <c r="I9925">
        <v>0.42415000000000003</v>
      </c>
      <c r="J9925">
        <v>0.89734999999999998</v>
      </c>
      <c r="K9925">
        <v>0.70515000000000005</v>
      </c>
      <c r="L9925">
        <v>0.18245</v>
      </c>
    </row>
    <row r="9926" spans="1:12" x14ac:dyDescent="0.3">
      <c r="A9926">
        <v>9925</v>
      </c>
      <c r="B9926">
        <v>0.99245000000000005</v>
      </c>
      <c r="C9926">
        <v>0.29404999999999998</v>
      </c>
      <c r="D9926">
        <v>0.38105</v>
      </c>
      <c r="E9926">
        <v>0.21054999999999999</v>
      </c>
      <c r="F9926">
        <v>0.82555000000000001</v>
      </c>
      <c r="G9926">
        <v>0.25224999999999997</v>
      </c>
      <c r="H9926">
        <v>0.81105000000000005</v>
      </c>
      <c r="I9926">
        <v>0.58955000000000002</v>
      </c>
      <c r="J9926">
        <v>0.14445</v>
      </c>
      <c r="K9926">
        <v>0.61465000000000003</v>
      </c>
      <c r="L9926">
        <v>0.22015000000000001</v>
      </c>
    </row>
    <row r="9927" spans="1:12" x14ac:dyDescent="0.3">
      <c r="A9927">
        <v>9926</v>
      </c>
      <c r="B9927">
        <v>0.99255000000000004</v>
      </c>
      <c r="C9927">
        <v>0.93064999999999998</v>
      </c>
      <c r="D9927">
        <v>0.92244999999999999</v>
      </c>
      <c r="E9927">
        <v>0.61785000000000001</v>
      </c>
      <c r="F9927">
        <v>0.81884999999999997</v>
      </c>
      <c r="G9927">
        <v>0.97604999999999997</v>
      </c>
      <c r="H9927">
        <v>0.81594999999999995</v>
      </c>
      <c r="I9927">
        <v>3.9649999999999998E-2</v>
      </c>
      <c r="J9927">
        <v>0.36404999999999998</v>
      </c>
      <c r="K9927">
        <v>0.33984999999999999</v>
      </c>
      <c r="L9927">
        <v>0.19925000000000001</v>
      </c>
    </row>
    <row r="9928" spans="1:12" x14ac:dyDescent="0.3">
      <c r="A9928">
        <v>9927</v>
      </c>
      <c r="B9928">
        <v>0.99265000000000003</v>
      </c>
      <c r="C9928">
        <v>9.3500000000000007E-3</v>
      </c>
      <c r="D9928">
        <v>4.095E-2</v>
      </c>
      <c r="E9928">
        <v>0.92435</v>
      </c>
      <c r="F9928">
        <v>2.8850000000000001E-2</v>
      </c>
      <c r="G9928">
        <v>0.13655</v>
      </c>
      <c r="H9928">
        <v>0.19545000000000001</v>
      </c>
      <c r="I9928">
        <v>0.93054999999999999</v>
      </c>
      <c r="J9928">
        <v>0.81494999999999995</v>
      </c>
      <c r="K9928">
        <v>0.48635</v>
      </c>
      <c r="L9928">
        <v>0.57264999999999999</v>
      </c>
    </row>
    <row r="9929" spans="1:12" x14ac:dyDescent="0.3">
      <c r="A9929">
        <v>9928</v>
      </c>
      <c r="B9929">
        <v>0.99275000000000002</v>
      </c>
      <c r="C9929">
        <v>1.7749999999999998E-2</v>
      </c>
      <c r="D9929">
        <v>5.0450000000000002E-2</v>
      </c>
      <c r="E9929">
        <v>2.215E-2</v>
      </c>
      <c r="F9929">
        <v>0.41065000000000002</v>
      </c>
      <c r="G9929">
        <v>0.37774999999999997</v>
      </c>
      <c r="H9929">
        <v>0.98734999999999995</v>
      </c>
      <c r="I9929">
        <v>0.24845</v>
      </c>
      <c r="J9929">
        <v>2.5149999999999999E-2</v>
      </c>
      <c r="K9929">
        <v>0.14995</v>
      </c>
      <c r="L9929">
        <v>0.96684999999999999</v>
      </c>
    </row>
    <row r="9930" spans="1:12" x14ac:dyDescent="0.3">
      <c r="A9930">
        <v>9929</v>
      </c>
      <c r="B9930">
        <v>0.99285000000000001</v>
      </c>
      <c r="C9930">
        <v>0.42764999999999997</v>
      </c>
      <c r="D9930">
        <v>0.84955000000000003</v>
      </c>
      <c r="E9930">
        <v>0.10174999999999999</v>
      </c>
      <c r="F9930">
        <v>0.22375</v>
      </c>
      <c r="G9930">
        <v>0.12895000000000001</v>
      </c>
      <c r="H9930">
        <v>0.63544999999999996</v>
      </c>
      <c r="I9930">
        <v>0.91054999999999997</v>
      </c>
      <c r="J9930">
        <v>0.89195000000000002</v>
      </c>
      <c r="K9930">
        <v>0.33665</v>
      </c>
      <c r="L9930">
        <v>0.36575000000000002</v>
      </c>
    </row>
    <row r="9931" spans="1:12" x14ac:dyDescent="0.3">
      <c r="A9931">
        <v>9930</v>
      </c>
      <c r="B9931">
        <v>0.99295</v>
      </c>
      <c r="C9931">
        <v>0.14094999999999999</v>
      </c>
      <c r="D9931">
        <v>0.62975000000000003</v>
      </c>
      <c r="E9931">
        <v>0.39015</v>
      </c>
      <c r="F9931">
        <v>0.11425</v>
      </c>
      <c r="G9931">
        <v>0.67635000000000001</v>
      </c>
      <c r="H9931">
        <v>0.68694999999999995</v>
      </c>
      <c r="I9931">
        <v>0.95515000000000005</v>
      </c>
      <c r="J9931">
        <v>0.24765000000000001</v>
      </c>
      <c r="K9931">
        <v>0.30945</v>
      </c>
      <c r="L9931">
        <v>3.5E-4</v>
      </c>
    </row>
    <row r="9932" spans="1:12" x14ac:dyDescent="0.3">
      <c r="A9932">
        <v>9931</v>
      </c>
      <c r="B9932">
        <v>0.99304999999999999</v>
      </c>
      <c r="C9932">
        <v>0.73634999999999995</v>
      </c>
      <c r="D9932">
        <v>0.16594999999999999</v>
      </c>
      <c r="E9932">
        <v>0.42945</v>
      </c>
      <c r="F9932">
        <v>0.91034999999999999</v>
      </c>
      <c r="G9932">
        <v>0.38024999999999998</v>
      </c>
      <c r="H9932">
        <v>0.90954999999999997</v>
      </c>
      <c r="I9932">
        <v>0.51434999999999997</v>
      </c>
      <c r="J9932">
        <v>0.92915000000000003</v>
      </c>
      <c r="K9932">
        <v>0.28405000000000002</v>
      </c>
      <c r="L9932">
        <v>0.57735000000000003</v>
      </c>
    </row>
    <row r="9933" spans="1:12" x14ac:dyDescent="0.3">
      <c r="A9933">
        <v>9932</v>
      </c>
      <c r="B9933">
        <v>0.99314999999999998</v>
      </c>
      <c r="C9933">
        <v>3.005E-2</v>
      </c>
      <c r="D9933">
        <v>0.80044999999999999</v>
      </c>
      <c r="E9933">
        <v>0.34465000000000001</v>
      </c>
      <c r="F9933">
        <v>0.31385000000000002</v>
      </c>
      <c r="G9933">
        <v>0.51575000000000004</v>
      </c>
      <c r="H9933">
        <v>0.15325</v>
      </c>
      <c r="I9933">
        <v>0.71375</v>
      </c>
      <c r="J9933">
        <v>6.1350000000000002E-2</v>
      </c>
      <c r="K9933">
        <v>0.60804999999999998</v>
      </c>
      <c r="L9933">
        <v>0.48144999999999999</v>
      </c>
    </row>
    <row r="9934" spans="1:12" x14ac:dyDescent="0.3">
      <c r="A9934">
        <v>9933</v>
      </c>
      <c r="B9934">
        <v>0.99324999999999997</v>
      </c>
      <c r="C9934">
        <v>0.12845000000000001</v>
      </c>
      <c r="D9934">
        <v>0.21775</v>
      </c>
      <c r="E9934">
        <v>0.71465000000000001</v>
      </c>
      <c r="F9934">
        <v>0.32414999999999999</v>
      </c>
      <c r="G9934">
        <v>3.805E-2</v>
      </c>
      <c r="H9934">
        <v>0.42544999999999999</v>
      </c>
      <c r="I9934">
        <v>0.89875000000000005</v>
      </c>
      <c r="J9934">
        <v>0.51244999999999996</v>
      </c>
      <c r="K9934">
        <v>0.95804999999999996</v>
      </c>
      <c r="L9934">
        <v>0.25464999999999999</v>
      </c>
    </row>
    <row r="9935" spans="1:12" x14ac:dyDescent="0.3">
      <c r="A9935">
        <v>9934</v>
      </c>
      <c r="B9935">
        <v>0.99334999999999996</v>
      </c>
      <c r="C9935">
        <v>0.75004999999999999</v>
      </c>
      <c r="D9935">
        <v>5.4050000000000001E-2</v>
      </c>
      <c r="E9935">
        <v>0.57364999999999999</v>
      </c>
      <c r="F9935">
        <v>3.6450000000000003E-2</v>
      </c>
      <c r="G9935">
        <v>0.83935000000000004</v>
      </c>
      <c r="H9935">
        <v>6.6650000000000001E-2</v>
      </c>
      <c r="I9935">
        <v>0.33095000000000002</v>
      </c>
      <c r="J9935">
        <v>0.61675000000000002</v>
      </c>
      <c r="K9935">
        <v>0.20344999999999999</v>
      </c>
      <c r="L9935">
        <v>0.85645000000000004</v>
      </c>
    </row>
    <row r="9936" spans="1:12" x14ac:dyDescent="0.3">
      <c r="A9936">
        <v>9935</v>
      </c>
      <c r="B9936">
        <v>0.99345000000000006</v>
      </c>
      <c r="C9936">
        <v>0.52925</v>
      </c>
      <c r="D9936">
        <v>0.15755</v>
      </c>
      <c r="E9936">
        <v>0.49104999999999999</v>
      </c>
      <c r="F9936">
        <v>0.88714999999999999</v>
      </c>
      <c r="G9936">
        <v>0.78695000000000004</v>
      </c>
      <c r="H9936">
        <v>0.98824999999999996</v>
      </c>
      <c r="I9936">
        <v>0.41675000000000001</v>
      </c>
      <c r="J9936">
        <v>0.61685000000000001</v>
      </c>
      <c r="K9936">
        <v>0.19325000000000001</v>
      </c>
      <c r="L9936">
        <v>0.83214999999999995</v>
      </c>
    </row>
    <row r="9937" spans="1:12" x14ac:dyDescent="0.3">
      <c r="A9937">
        <v>9936</v>
      </c>
      <c r="B9937">
        <v>0.99355000000000004</v>
      </c>
      <c r="C9937">
        <v>0.28994999999999999</v>
      </c>
      <c r="D9937">
        <v>0.20665</v>
      </c>
      <c r="E9937">
        <v>0.81074999999999997</v>
      </c>
      <c r="F9937">
        <v>0.83965000000000001</v>
      </c>
      <c r="G9937">
        <v>0.33815000000000001</v>
      </c>
      <c r="H9937">
        <v>0.43164999999999998</v>
      </c>
      <c r="I9937">
        <v>0.53164999999999996</v>
      </c>
      <c r="J9937">
        <v>0.95104999999999995</v>
      </c>
      <c r="K9937">
        <v>0.28365000000000001</v>
      </c>
      <c r="L9937">
        <v>0.80574999999999997</v>
      </c>
    </row>
    <row r="9938" spans="1:12" x14ac:dyDescent="0.3">
      <c r="A9938">
        <v>9937</v>
      </c>
      <c r="B9938">
        <v>0.99365000000000003</v>
      </c>
      <c r="C9938">
        <v>0.19255</v>
      </c>
      <c r="D9938">
        <v>0.52524999999999999</v>
      </c>
      <c r="E9938">
        <v>0.71894999999999998</v>
      </c>
      <c r="F9938">
        <v>0.71465000000000001</v>
      </c>
      <c r="G9938">
        <v>0.41765000000000002</v>
      </c>
      <c r="H9938">
        <v>0.94025000000000003</v>
      </c>
      <c r="I9938">
        <v>0.66535</v>
      </c>
      <c r="J9938">
        <v>0.93254999999999999</v>
      </c>
      <c r="K9938">
        <v>0.90254999999999996</v>
      </c>
      <c r="L9938">
        <v>0.69035000000000002</v>
      </c>
    </row>
    <row r="9939" spans="1:12" x14ac:dyDescent="0.3">
      <c r="A9939">
        <v>9938</v>
      </c>
      <c r="B9939">
        <v>0.99375000000000002</v>
      </c>
      <c r="C9939">
        <v>0.42085</v>
      </c>
      <c r="D9939">
        <v>0.85624999999999996</v>
      </c>
      <c r="E9939">
        <v>0.66884999999999994</v>
      </c>
      <c r="F9939">
        <v>0.31054999999999999</v>
      </c>
      <c r="G9939">
        <v>0.89615</v>
      </c>
      <c r="H9939">
        <v>0.62834999999999996</v>
      </c>
      <c r="I9939">
        <v>0.58694999999999997</v>
      </c>
      <c r="J9939">
        <v>0.41844999999999999</v>
      </c>
      <c r="K9939">
        <v>0.47234999999999999</v>
      </c>
      <c r="L9939">
        <v>0.46534999999999999</v>
      </c>
    </row>
    <row r="9940" spans="1:12" x14ac:dyDescent="0.3">
      <c r="A9940">
        <v>9939</v>
      </c>
      <c r="B9940">
        <v>0.99385000000000001</v>
      </c>
      <c r="C9940">
        <v>0.89385000000000003</v>
      </c>
      <c r="D9940">
        <v>4.6149999999999997E-2</v>
      </c>
      <c r="E9940">
        <v>0.77275000000000005</v>
      </c>
      <c r="F9940">
        <v>0.68095000000000006</v>
      </c>
      <c r="G9940">
        <v>0.11495</v>
      </c>
      <c r="H9940">
        <v>0.74524999999999997</v>
      </c>
      <c r="I9940">
        <v>0.23955000000000001</v>
      </c>
      <c r="J9940">
        <v>0.30185000000000001</v>
      </c>
      <c r="K9940">
        <v>0.78515000000000001</v>
      </c>
      <c r="L9940">
        <v>0.30104999999999998</v>
      </c>
    </row>
    <row r="9941" spans="1:12" x14ac:dyDescent="0.3">
      <c r="A9941">
        <v>9940</v>
      </c>
      <c r="B9941">
        <v>0.99395</v>
      </c>
      <c r="C9941">
        <v>6.515E-2</v>
      </c>
      <c r="D9941">
        <v>0.63475000000000004</v>
      </c>
      <c r="E9941">
        <v>0.24504999999999999</v>
      </c>
      <c r="F9941">
        <v>0.90154999999999996</v>
      </c>
      <c r="G9941">
        <v>8.1549999999999997E-2</v>
      </c>
      <c r="H9941">
        <v>0.36954999999999999</v>
      </c>
      <c r="I9941">
        <v>0.29835</v>
      </c>
      <c r="J9941">
        <v>7.6850000000000002E-2</v>
      </c>
      <c r="K9941">
        <v>0.77825</v>
      </c>
      <c r="L9941">
        <v>0.72304999999999997</v>
      </c>
    </row>
    <row r="9942" spans="1:12" x14ac:dyDescent="0.3">
      <c r="A9942">
        <v>9941</v>
      </c>
      <c r="B9942">
        <v>0.99404999999999999</v>
      </c>
      <c r="C9942">
        <v>0.76944999999999997</v>
      </c>
      <c r="D9942">
        <v>0.74965000000000004</v>
      </c>
      <c r="E9942">
        <v>0.51654999999999995</v>
      </c>
      <c r="F9942">
        <v>0.66115000000000002</v>
      </c>
      <c r="G9942">
        <v>0.31285000000000002</v>
      </c>
      <c r="H9942">
        <v>9.5499999999999995E-3</v>
      </c>
      <c r="I9942">
        <v>0.27065</v>
      </c>
      <c r="J9942">
        <v>0.40755000000000002</v>
      </c>
      <c r="K9942">
        <v>5.595E-2</v>
      </c>
      <c r="L9942">
        <v>0.45605000000000001</v>
      </c>
    </row>
    <row r="9943" spans="1:12" x14ac:dyDescent="0.3">
      <c r="A9943">
        <v>9942</v>
      </c>
      <c r="B9943">
        <v>0.99414999999999998</v>
      </c>
      <c r="C9943">
        <v>0.77344999999999997</v>
      </c>
      <c r="D9943">
        <v>0.30204999999999999</v>
      </c>
      <c r="E9943">
        <v>0.96894999999999998</v>
      </c>
      <c r="F9943">
        <v>0.28915000000000002</v>
      </c>
      <c r="G9943">
        <v>0.36304999999999998</v>
      </c>
      <c r="H9943">
        <v>0.56184999999999996</v>
      </c>
      <c r="I9943">
        <v>0.49285000000000001</v>
      </c>
      <c r="J9943">
        <v>0.93294999999999995</v>
      </c>
      <c r="K9943">
        <v>0.48094999999999999</v>
      </c>
      <c r="L9943">
        <v>0.63265000000000005</v>
      </c>
    </row>
    <row r="9944" spans="1:12" x14ac:dyDescent="0.3">
      <c r="A9944">
        <v>9943</v>
      </c>
      <c r="B9944">
        <v>0.99424999999999997</v>
      </c>
      <c r="C9944">
        <v>0.15654999999999999</v>
      </c>
      <c r="D9944">
        <v>4.6499999999999996E-3</v>
      </c>
      <c r="E9944">
        <v>0.14174999999999999</v>
      </c>
      <c r="F9944">
        <v>0.30525000000000002</v>
      </c>
      <c r="G9944">
        <v>5.5849999999999997E-2</v>
      </c>
      <c r="H9944">
        <v>0.38245000000000001</v>
      </c>
      <c r="I9944">
        <v>0.85904999999999998</v>
      </c>
      <c r="J9944">
        <v>0.27305000000000001</v>
      </c>
      <c r="K9944">
        <v>0.23114999999999999</v>
      </c>
      <c r="L9944">
        <v>0.32605000000000001</v>
      </c>
    </row>
    <row r="9945" spans="1:12" x14ac:dyDescent="0.3">
      <c r="A9945">
        <v>9944</v>
      </c>
      <c r="B9945">
        <v>0.99434999999999996</v>
      </c>
      <c r="C9945">
        <v>0.57815000000000005</v>
      </c>
      <c r="D9945">
        <v>0.62805</v>
      </c>
      <c r="E9945">
        <v>0.22295000000000001</v>
      </c>
      <c r="F9945">
        <v>0.21815000000000001</v>
      </c>
      <c r="G9945">
        <v>0.32174999999999998</v>
      </c>
      <c r="H9945">
        <v>0.61275000000000002</v>
      </c>
      <c r="I9945">
        <v>0.43754999999999999</v>
      </c>
      <c r="J9945">
        <v>0.82945000000000002</v>
      </c>
      <c r="K9945">
        <v>0.77634999999999998</v>
      </c>
      <c r="L9945">
        <v>0.95894999999999997</v>
      </c>
    </row>
    <row r="9946" spans="1:12" x14ac:dyDescent="0.3">
      <c r="A9946">
        <v>9945</v>
      </c>
      <c r="B9946">
        <v>0.99444999999999995</v>
      </c>
      <c r="C9946">
        <v>0.41875000000000001</v>
      </c>
      <c r="D9946">
        <v>0.63055000000000005</v>
      </c>
      <c r="E9946">
        <v>0.60594999999999999</v>
      </c>
      <c r="F9946">
        <v>5.1150000000000001E-2</v>
      </c>
      <c r="G9946">
        <v>0.73824999999999996</v>
      </c>
      <c r="H9946">
        <v>0.60685</v>
      </c>
      <c r="I9946">
        <v>0.87295</v>
      </c>
      <c r="J9946">
        <v>0.95825000000000005</v>
      </c>
      <c r="K9946">
        <v>0.18905</v>
      </c>
      <c r="L9946">
        <v>0.38645000000000002</v>
      </c>
    </row>
    <row r="9947" spans="1:12" x14ac:dyDescent="0.3">
      <c r="A9947">
        <v>9946</v>
      </c>
      <c r="B9947">
        <v>0.99455000000000005</v>
      </c>
      <c r="C9947">
        <v>2.3500000000000001E-3</v>
      </c>
      <c r="D9947">
        <v>0.63995000000000002</v>
      </c>
      <c r="E9947">
        <v>0.11355</v>
      </c>
      <c r="F9947">
        <v>0.63614999999999999</v>
      </c>
      <c r="G9947">
        <v>9.7650000000000001E-2</v>
      </c>
      <c r="H9947">
        <v>0.35554999999999998</v>
      </c>
      <c r="I9947">
        <v>0.32255</v>
      </c>
      <c r="J9947">
        <v>6.5949999999999995E-2</v>
      </c>
      <c r="K9947">
        <v>0.58594999999999997</v>
      </c>
      <c r="L9947">
        <v>2.0250000000000001E-2</v>
      </c>
    </row>
    <row r="9948" spans="1:12" x14ac:dyDescent="0.3">
      <c r="A9948">
        <v>9947</v>
      </c>
      <c r="B9948">
        <v>0.99465000000000003</v>
      </c>
      <c r="C9948">
        <v>0.61665000000000003</v>
      </c>
      <c r="D9948">
        <v>0.45095000000000002</v>
      </c>
      <c r="E9948">
        <v>0.32984999999999998</v>
      </c>
      <c r="F9948">
        <v>0.22564999999999999</v>
      </c>
      <c r="G9948">
        <v>2.9749999999999999E-2</v>
      </c>
      <c r="H9948">
        <v>0.69635000000000002</v>
      </c>
      <c r="I9948">
        <v>0.39974999999999999</v>
      </c>
      <c r="J9948">
        <v>0.42925000000000002</v>
      </c>
      <c r="K9948">
        <v>0.18795000000000001</v>
      </c>
      <c r="L9948">
        <v>0.29904999999999998</v>
      </c>
    </row>
    <row r="9949" spans="1:12" x14ac:dyDescent="0.3">
      <c r="A9949">
        <v>9948</v>
      </c>
      <c r="B9949">
        <v>0.99475000000000002</v>
      </c>
      <c r="C9949">
        <v>7.9350000000000004E-2</v>
      </c>
      <c r="D9949">
        <v>5.1450000000000003E-2</v>
      </c>
      <c r="E9949">
        <v>4.5749999999999999E-2</v>
      </c>
      <c r="F9949">
        <v>0.34644999999999998</v>
      </c>
      <c r="G9949">
        <v>0.99314999999999998</v>
      </c>
      <c r="H9949">
        <v>0.94915000000000005</v>
      </c>
      <c r="I9949">
        <v>0.39315</v>
      </c>
      <c r="J9949">
        <v>0.29915000000000003</v>
      </c>
      <c r="K9949">
        <v>0.39845000000000003</v>
      </c>
      <c r="L9949">
        <v>0.49904999999999999</v>
      </c>
    </row>
    <row r="9950" spans="1:12" x14ac:dyDescent="0.3">
      <c r="A9950">
        <v>9949</v>
      </c>
      <c r="B9950">
        <v>0.99485000000000001</v>
      </c>
      <c r="C9950">
        <v>0.36525000000000002</v>
      </c>
      <c r="D9950">
        <v>0.12725</v>
      </c>
      <c r="E9950">
        <v>0.65534999999999999</v>
      </c>
      <c r="F9950">
        <v>0.45155000000000001</v>
      </c>
      <c r="G9950">
        <v>0.62524999999999997</v>
      </c>
      <c r="H9950">
        <v>0.33915000000000001</v>
      </c>
      <c r="I9950">
        <v>0.12075</v>
      </c>
      <c r="J9950">
        <v>0.24224999999999999</v>
      </c>
      <c r="K9950">
        <v>0.73924999999999996</v>
      </c>
      <c r="L9950">
        <v>0.21545</v>
      </c>
    </row>
    <row r="9951" spans="1:12" x14ac:dyDescent="0.3">
      <c r="A9951">
        <v>9950</v>
      </c>
      <c r="B9951">
        <v>0.99495</v>
      </c>
      <c r="C9951">
        <v>0.19814999999999999</v>
      </c>
      <c r="D9951">
        <v>0.39045000000000002</v>
      </c>
      <c r="E9951">
        <v>0.19005</v>
      </c>
      <c r="F9951">
        <v>0.84165000000000001</v>
      </c>
      <c r="G9951">
        <v>0.43404999999999999</v>
      </c>
      <c r="H9951">
        <v>0.92745</v>
      </c>
      <c r="I9951">
        <v>0.76024999999999998</v>
      </c>
      <c r="J9951">
        <v>0.35525000000000001</v>
      </c>
      <c r="K9951">
        <v>0.68774999999999997</v>
      </c>
      <c r="L9951">
        <v>0.33555000000000001</v>
      </c>
    </row>
    <row r="9952" spans="1:12" x14ac:dyDescent="0.3">
      <c r="A9952">
        <v>9951</v>
      </c>
      <c r="B9952">
        <v>0.99504999999999999</v>
      </c>
      <c r="C9952">
        <v>0.15434999999999999</v>
      </c>
      <c r="D9952">
        <v>0.42835000000000001</v>
      </c>
      <c r="E9952">
        <v>0.53144999999999998</v>
      </c>
      <c r="F9952">
        <v>0.44855</v>
      </c>
      <c r="G9952">
        <v>0.42554999999999998</v>
      </c>
      <c r="H9952">
        <v>0.68684999999999996</v>
      </c>
      <c r="I9952">
        <v>9.7650000000000001E-2</v>
      </c>
      <c r="J9952">
        <v>0.18905</v>
      </c>
      <c r="K9952">
        <v>0.34155000000000002</v>
      </c>
      <c r="L9952">
        <v>0.30825000000000002</v>
      </c>
    </row>
    <row r="9953" spans="1:12" x14ac:dyDescent="0.3">
      <c r="A9953">
        <v>9952</v>
      </c>
      <c r="B9953">
        <v>0.99514999999999998</v>
      </c>
      <c r="C9953">
        <v>0.83165</v>
      </c>
      <c r="D9953">
        <v>0.64654999999999996</v>
      </c>
      <c r="E9953">
        <v>0.64015</v>
      </c>
      <c r="F9953">
        <v>0.98814999999999997</v>
      </c>
      <c r="G9953">
        <v>0.31045</v>
      </c>
      <c r="H9953">
        <v>0.79905000000000004</v>
      </c>
      <c r="I9953">
        <v>0.16175</v>
      </c>
      <c r="J9953">
        <v>5.015E-2</v>
      </c>
      <c r="K9953">
        <v>0.51044999999999996</v>
      </c>
      <c r="L9953">
        <v>0.86734999999999995</v>
      </c>
    </row>
    <row r="9954" spans="1:12" x14ac:dyDescent="0.3">
      <c r="A9954">
        <v>9953</v>
      </c>
      <c r="B9954">
        <v>0.99524999999999997</v>
      </c>
      <c r="C9954">
        <v>0.16555</v>
      </c>
      <c r="D9954">
        <v>0.23144999999999999</v>
      </c>
      <c r="E9954">
        <v>0.75314999999999999</v>
      </c>
      <c r="F9954">
        <v>0.11305</v>
      </c>
      <c r="G9954">
        <v>0.57594999999999996</v>
      </c>
      <c r="H9954">
        <v>0.21575</v>
      </c>
      <c r="I9954">
        <v>0.12025</v>
      </c>
      <c r="J9954">
        <v>0.92084999999999995</v>
      </c>
      <c r="K9954">
        <v>0.40065000000000001</v>
      </c>
      <c r="L9954">
        <v>0.39184999999999998</v>
      </c>
    </row>
    <row r="9955" spans="1:12" x14ac:dyDescent="0.3">
      <c r="A9955">
        <v>9954</v>
      </c>
      <c r="B9955">
        <v>0.99534999999999996</v>
      </c>
      <c r="C9955">
        <v>0.15534999999999999</v>
      </c>
      <c r="D9955">
        <v>0.42254999999999998</v>
      </c>
      <c r="E9955">
        <v>0.11244999999999999</v>
      </c>
      <c r="F9955">
        <v>0.59135000000000004</v>
      </c>
      <c r="G9955">
        <v>0.97235000000000005</v>
      </c>
      <c r="H9955">
        <v>0.87475000000000003</v>
      </c>
      <c r="I9955">
        <v>9.2649999999999996E-2</v>
      </c>
      <c r="J9955">
        <v>0.16395000000000001</v>
      </c>
      <c r="K9955">
        <v>0.28854999999999997</v>
      </c>
      <c r="L9955">
        <v>0.91264999999999996</v>
      </c>
    </row>
    <row r="9956" spans="1:12" x14ac:dyDescent="0.3">
      <c r="A9956">
        <v>9955</v>
      </c>
      <c r="B9956">
        <v>0.99544999999999995</v>
      </c>
      <c r="C9956">
        <v>0.78634999999999999</v>
      </c>
      <c r="D9956">
        <v>0.84545000000000003</v>
      </c>
      <c r="E9956">
        <v>0.33374999999999999</v>
      </c>
      <c r="F9956">
        <v>0.32345000000000002</v>
      </c>
      <c r="G9956">
        <v>0.17115</v>
      </c>
      <c r="H9956">
        <v>0.15254999999999999</v>
      </c>
      <c r="I9956">
        <v>0.42804999999999999</v>
      </c>
      <c r="J9956">
        <v>1.7850000000000001E-2</v>
      </c>
      <c r="K9956">
        <v>0.17115</v>
      </c>
      <c r="L9956">
        <v>0.40494999999999998</v>
      </c>
    </row>
    <row r="9957" spans="1:12" x14ac:dyDescent="0.3">
      <c r="A9957">
        <v>9956</v>
      </c>
      <c r="B9957">
        <v>0.99555000000000005</v>
      </c>
      <c r="C9957">
        <v>0.93774999999999997</v>
      </c>
      <c r="D9957">
        <v>0.55184999999999995</v>
      </c>
      <c r="E9957">
        <v>0.42785000000000001</v>
      </c>
      <c r="F9957">
        <v>0.89754999999999996</v>
      </c>
      <c r="G9957">
        <v>0.37614999999999998</v>
      </c>
      <c r="H9957">
        <v>4.1750000000000002E-2</v>
      </c>
      <c r="I9957">
        <v>0.42094999999999999</v>
      </c>
      <c r="J9957">
        <v>1.9449999999999999E-2</v>
      </c>
      <c r="K9957">
        <v>0.86775000000000002</v>
      </c>
      <c r="L9957">
        <v>0.29965000000000003</v>
      </c>
    </row>
    <row r="9958" spans="1:12" x14ac:dyDescent="0.3">
      <c r="A9958">
        <v>9957</v>
      </c>
      <c r="B9958">
        <v>0.99565000000000003</v>
      </c>
      <c r="C9958">
        <v>0.61614999999999998</v>
      </c>
      <c r="D9958">
        <v>0.10345</v>
      </c>
      <c r="E9958">
        <v>9.715E-2</v>
      </c>
      <c r="F9958">
        <v>0.57204999999999995</v>
      </c>
      <c r="G9958">
        <v>0.72114999999999996</v>
      </c>
      <c r="H9958">
        <v>0.22564999999999999</v>
      </c>
      <c r="I9958">
        <v>0.65934999999999999</v>
      </c>
      <c r="J9958">
        <v>0.92564999999999997</v>
      </c>
      <c r="K9958">
        <v>0.57655000000000001</v>
      </c>
      <c r="L9958">
        <v>0.56435000000000002</v>
      </c>
    </row>
    <row r="9959" spans="1:12" x14ac:dyDescent="0.3">
      <c r="A9959">
        <v>9958</v>
      </c>
      <c r="B9959">
        <v>0.99575000000000002</v>
      </c>
      <c r="C9959">
        <v>0.12695000000000001</v>
      </c>
      <c r="D9959">
        <v>0.22025</v>
      </c>
      <c r="E9959">
        <v>4.7550000000000002E-2</v>
      </c>
      <c r="F9959">
        <v>0.34134999999999999</v>
      </c>
      <c r="G9959">
        <v>0.69625000000000004</v>
      </c>
      <c r="H9959">
        <v>0.63634999999999997</v>
      </c>
      <c r="I9959">
        <v>0.56625000000000003</v>
      </c>
      <c r="J9959">
        <v>0.83794999999999997</v>
      </c>
      <c r="K9959">
        <v>0.11945</v>
      </c>
      <c r="L9959">
        <v>0.98065000000000002</v>
      </c>
    </row>
    <row r="9960" spans="1:12" x14ac:dyDescent="0.3">
      <c r="A9960">
        <v>9959</v>
      </c>
      <c r="B9960">
        <v>0.99585000000000001</v>
      </c>
      <c r="C9960">
        <v>0.59014999999999995</v>
      </c>
      <c r="D9960">
        <v>0.71004999999999996</v>
      </c>
      <c r="E9960">
        <v>0.67235</v>
      </c>
      <c r="F9960">
        <v>0.65815000000000001</v>
      </c>
      <c r="G9960">
        <v>5.3449999999999998E-2</v>
      </c>
      <c r="H9960">
        <v>0.91805000000000003</v>
      </c>
      <c r="I9960">
        <v>0.37974999999999998</v>
      </c>
      <c r="J9960">
        <v>0.96514999999999995</v>
      </c>
      <c r="K9960">
        <v>2.5149999999999999E-2</v>
      </c>
      <c r="L9960">
        <v>0.59345000000000003</v>
      </c>
    </row>
    <row r="9961" spans="1:12" x14ac:dyDescent="0.3">
      <c r="A9961">
        <v>9960</v>
      </c>
      <c r="B9961">
        <v>0.99595</v>
      </c>
      <c r="C9961">
        <v>5.2650000000000002E-2</v>
      </c>
      <c r="D9961">
        <v>0.95304999999999995</v>
      </c>
      <c r="E9961">
        <v>2.9149999999999999E-2</v>
      </c>
      <c r="F9961">
        <v>0.10065</v>
      </c>
      <c r="G9961">
        <v>0.61885000000000001</v>
      </c>
      <c r="H9961">
        <v>2.205E-2</v>
      </c>
      <c r="I9961">
        <v>0.33105000000000001</v>
      </c>
      <c r="J9961">
        <v>0.16514999999999999</v>
      </c>
      <c r="K9961">
        <v>0.68764999999999998</v>
      </c>
      <c r="L9961">
        <v>0.10745</v>
      </c>
    </row>
    <row r="9962" spans="1:12" x14ac:dyDescent="0.3">
      <c r="A9962">
        <v>9961</v>
      </c>
      <c r="B9962">
        <v>0.99604999999999999</v>
      </c>
      <c r="C9962">
        <v>0.46084999999999998</v>
      </c>
      <c r="D9962">
        <v>0.27274999999999999</v>
      </c>
      <c r="E9962">
        <v>0.93635000000000002</v>
      </c>
      <c r="F9962">
        <v>0.68145</v>
      </c>
      <c r="G9962">
        <v>0.30044999999999999</v>
      </c>
      <c r="H9962">
        <v>0.71794999999999998</v>
      </c>
      <c r="I9962">
        <v>0.40684999999999999</v>
      </c>
      <c r="J9962">
        <v>0.50144999999999995</v>
      </c>
      <c r="K9962">
        <v>0.86445000000000005</v>
      </c>
      <c r="L9962">
        <v>0.67425000000000002</v>
      </c>
    </row>
    <row r="9963" spans="1:12" x14ac:dyDescent="0.3">
      <c r="A9963">
        <v>9962</v>
      </c>
      <c r="B9963">
        <v>0.99614999999999998</v>
      </c>
      <c r="C9963">
        <v>0.17824999999999999</v>
      </c>
      <c r="D9963">
        <v>0.64534999999999998</v>
      </c>
      <c r="E9963">
        <v>0.70584999999999998</v>
      </c>
      <c r="F9963">
        <v>0.10215</v>
      </c>
      <c r="G9963">
        <v>0.67264999999999997</v>
      </c>
      <c r="H9963">
        <v>0.64065000000000005</v>
      </c>
      <c r="I9963">
        <v>0.71355000000000002</v>
      </c>
      <c r="J9963">
        <v>0.15445</v>
      </c>
      <c r="K9963">
        <v>0.59665000000000001</v>
      </c>
      <c r="L9963">
        <v>0.94894999999999996</v>
      </c>
    </row>
    <row r="9964" spans="1:12" x14ac:dyDescent="0.3">
      <c r="A9964">
        <v>9963</v>
      </c>
      <c r="B9964">
        <v>0.99624999999999997</v>
      </c>
      <c r="C9964">
        <v>0.12375</v>
      </c>
      <c r="D9964">
        <v>0.28925000000000001</v>
      </c>
      <c r="E9964">
        <v>0.24585000000000001</v>
      </c>
      <c r="F9964">
        <v>0.87895000000000001</v>
      </c>
      <c r="G9964">
        <v>0.38934999999999997</v>
      </c>
      <c r="H9964">
        <v>0.54454999999999998</v>
      </c>
      <c r="I9964">
        <v>0.45195000000000002</v>
      </c>
      <c r="J9964">
        <v>0.44185000000000002</v>
      </c>
      <c r="K9964">
        <v>0.83594999999999997</v>
      </c>
      <c r="L9964">
        <v>0.47125</v>
      </c>
    </row>
    <row r="9965" spans="1:12" x14ac:dyDescent="0.3">
      <c r="A9965">
        <v>9964</v>
      </c>
      <c r="B9965">
        <v>0.99634999999999996</v>
      </c>
      <c r="C9965">
        <v>0.16055</v>
      </c>
      <c r="D9965">
        <v>0.15565000000000001</v>
      </c>
      <c r="E9965">
        <v>0.21395</v>
      </c>
      <c r="F9965">
        <v>0.25004999999999999</v>
      </c>
      <c r="G9965">
        <v>5.765E-2</v>
      </c>
      <c r="H9965">
        <v>0.52185000000000004</v>
      </c>
      <c r="I9965">
        <v>0.25424999999999998</v>
      </c>
      <c r="J9965">
        <v>0.57535000000000003</v>
      </c>
      <c r="K9965">
        <v>0.11434999999999999</v>
      </c>
      <c r="L9965">
        <v>0.87744999999999995</v>
      </c>
    </row>
    <row r="9966" spans="1:12" x14ac:dyDescent="0.3">
      <c r="A9966">
        <v>9965</v>
      </c>
      <c r="B9966">
        <v>0.99644999999999995</v>
      </c>
      <c r="C9966">
        <v>0.73965000000000003</v>
      </c>
      <c r="D9966">
        <v>0.65385000000000004</v>
      </c>
      <c r="E9966">
        <v>0.48125000000000001</v>
      </c>
      <c r="F9966">
        <v>0.33305000000000001</v>
      </c>
      <c r="G9966">
        <v>0.98055000000000003</v>
      </c>
      <c r="H9966">
        <v>0.67315000000000003</v>
      </c>
      <c r="I9966">
        <v>0.93484999999999996</v>
      </c>
      <c r="J9966">
        <v>3.6049999999999999E-2</v>
      </c>
      <c r="K9966">
        <v>0.61155000000000004</v>
      </c>
      <c r="L9966">
        <v>0.63475000000000004</v>
      </c>
    </row>
    <row r="9967" spans="1:12" x14ac:dyDescent="0.3">
      <c r="A9967">
        <v>9966</v>
      </c>
      <c r="B9967">
        <v>0.99655000000000005</v>
      </c>
      <c r="C9967">
        <v>0.21975</v>
      </c>
      <c r="D9967">
        <v>0.85655000000000003</v>
      </c>
      <c r="E9967">
        <v>0.32715</v>
      </c>
      <c r="F9967">
        <v>0.23275000000000001</v>
      </c>
      <c r="G9967">
        <v>0.76365000000000005</v>
      </c>
      <c r="H9967">
        <v>0.22184999999999999</v>
      </c>
      <c r="I9967">
        <v>0.42995</v>
      </c>
      <c r="J9967">
        <v>0.84994999999999998</v>
      </c>
      <c r="K9967">
        <v>0.23505000000000001</v>
      </c>
      <c r="L9967">
        <v>0.59204999999999997</v>
      </c>
    </row>
    <row r="9968" spans="1:12" x14ac:dyDescent="0.3">
      <c r="A9968">
        <v>9967</v>
      </c>
      <c r="B9968">
        <v>0.99665000000000004</v>
      </c>
      <c r="C9968">
        <v>0.94015000000000004</v>
      </c>
      <c r="D9968">
        <v>0.73724999999999996</v>
      </c>
      <c r="E9968">
        <v>0.84684999999999999</v>
      </c>
      <c r="F9968">
        <v>0.99785000000000001</v>
      </c>
      <c r="G9968">
        <v>0.68084999999999996</v>
      </c>
      <c r="H9968">
        <v>0.69704999999999995</v>
      </c>
      <c r="I9968">
        <v>0.22894999999999999</v>
      </c>
      <c r="J9968">
        <v>0.16045000000000001</v>
      </c>
      <c r="K9968">
        <v>0.23455000000000001</v>
      </c>
      <c r="L9968">
        <v>0.56945000000000001</v>
      </c>
    </row>
    <row r="9969" spans="1:12" x14ac:dyDescent="0.3">
      <c r="A9969">
        <v>9968</v>
      </c>
      <c r="B9969">
        <v>0.99675000000000002</v>
      </c>
      <c r="C9969">
        <v>3.2750000000000001E-2</v>
      </c>
      <c r="D9969">
        <v>6.0949999999999997E-2</v>
      </c>
      <c r="E9969">
        <v>0.34815000000000002</v>
      </c>
      <c r="F9969">
        <v>0.21945000000000001</v>
      </c>
      <c r="G9969">
        <v>0.92184999999999995</v>
      </c>
      <c r="H9969">
        <v>0.92935000000000001</v>
      </c>
      <c r="I9969">
        <v>0.75055000000000005</v>
      </c>
      <c r="J9969">
        <v>0.40234999999999999</v>
      </c>
      <c r="K9969">
        <v>0.42354999999999998</v>
      </c>
      <c r="L9969">
        <v>0.51565000000000005</v>
      </c>
    </row>
    <row r="9970" spans="1:12" x14ac:dyDescent="0.3">
      <c r="A9970">
        <v>9969</v>
      </c>
      <c r="B9970">
        <v>0.99685000000000001</v>
      </c>
      <c r="C9970">
        <v>0.80894999999999995</v>
      </c>
      <c r="D9970">
        <v>0.63344999999999996</v>
      </c>
      <c r="E9970">
        <v>0.35815000000000002</v>
      </c>
      <c r="F9970">
        <v>0.51095000000000002</v>
      </c>
      <c r="G9970">
        <v>0.51034999999999997</v>
      </c>
      <c r="H9970">
        <v>9.4850000000000004E-2</v>
      </c>
      <c r="I9970">
        <v>0.29354999999999998</v>
      </c>
      <c r="J9970">
        <v>0.84565000000000001</v>
      </c>
      <c r="K9970">
        <v>0.22605</v>
      </c>
      <c r="L9970">
        <v>0.14435000000000001</v>
      </c>
    </row>
    <row r="9971" spans="1:12" x14ac:dyDescent="0.3">
      <c r="A9971">
        <v>9970</v>
      </c>
      <c r="B9971">
        <v>0.99695</v>
      </c>
      <c r="C9971">
        <v>0.68345</v>
      </c>
      <c r="D9971">
        <v>6.3250000000000001E-2</v>
      </c>
      <c r="E9971">
        <v>0.33174999999999999</v>
      </c>
      <c r="F9971">
        <v>0.55005000000000004</v>
      </c>
      <c r="G9971">
        <v>0.34494999999999998</v>
      </c>
      <c r="H9971">
        <v>0.99585000000000001</v>
      </c>
      <c r="I9971">
        <v>0.79064999999999996</v>
      </c>
      <c r="J9971">
        <v>0.51605000000000001</v>
      </c>
      <c r="K9971">
        <v>0.67905000000000004</v>
      </c>
      <c r="L9971">
        <v>0.41894999999999999</v>
      </c>
    </row>
    <row r="9972" spans="1:12" x14ac:dyDescent="0.3">
      <c r="A9972">
        <v>9971</v>
      </c>
      <c r="B9972">
        <v>0.99704999999999999</v>
      </c>
      <c r="C9972">
        <v>0.66905000000000003</v>
      </c>
      <c r="D9972">
        <v>0.63585000000000003</v>
      </c>
      <c r="E9972">
        <v>0.33124999999999999</v>
      </c>
      <c r="F9972">
        <v>0.85714999999999997</v>
      </c>
      <c r="G9972">
        <v>0.26105</v>
      </c>
      <c r="H9972">
        <v>0.90905000000000002</v>
      </c>
      <c r="I9972">
        <v>0.50714999999999999</v>
      </c>
      <c r="J9972">
        <v>0.33474999999999999</v>
      </c>
      <c r="K9972">
        <v>0.38705000000000001</v>
      </c>
      <c r="L9972">
        <v>0.23845</v>
      </c>
    </row>
    <row r="9973" spans="1:12" x14ac:dyDescent="0.3">
      <c r="A9973">
        <v>9972</v>
      </c>
      <c r="B9973">
        <v>0.99714999999999998</v>
      </c>
      <c r="C9973">
        <v>0.30575000000000002</v>
      </c>
      <c r="D9973">
        <v>0.58914999999999995</v>
      </c>
      <c r="E9973">
        <v>6.7049999999999998E-2</v>
      </c>
      <c r="F9973">
        <v>0.22184999999999999</v>
      </c>
      <c r="G9973">
        <v>0.14824999999999999</v>
      </c>
      <c r="H9973">
        <v>0.11855</v>
      </c>
      <c r="I9973">
        <v>7.2749999999999995E-2</v>
      </c>
      <c r="J9973">
        <v>0.46455000000000002</v>
      </c>
      <c r="K9973">
        <v>0.44745000000000001</v>
      </c>
      <c r="L9973">
        <v>0.96255000000000002</v>
      </c>
    </row>
    <row r="9974" spans="1:12" x14ac:dyDescent="0.3">
      <c r="A9974">
        <v>9973</v>
      </c>
      <c r="B9974">
        <v>0.99724999999999997</v>
      </c>
      <c r="C9974">
        <v>0.39495000000000002</v>
      </c>
      <c r="D9974">
        <v>0.50385000000000002</v>
      </c>
      <c r="E9974">
        <v>0.44545000000000001</v>
      </c>
      <c r="F9974">
        <v>0.10155</v>
      </c>
      <c r="G9974">
        <v>0.87765000000000004</v>
      </c>
      <c r="H9974">
        <v>0.83504999999999996</v>
      </c>
      <c r="I9974">
        <v>0.39815</v>
      </c>
      <c r="J9974">
        <v>0.51854999999999996</v>
      </c>
      <c r="K9974">
        <v>0.60994999999999999</v>
      </c>
      <c r="L9974">
        <v>0.10545</v>
      </c>
    </row>
    <row r="9975" spans="1:12" x14ac:dyDescent="0.3">
      <c r="A9975">
        <v>9974</v>
      </c>
      <c r="B9975">
        <v>0.99734999999999996</v>
      </c>
      <c r="C9975">
        <v>0.58404999999999996</v>
      </c>
      <c r="D9975">
        <v>0.81845000000000001</v>
      </c>
      <c r="E9975">
        <v>0.61424999999999996</v>
      </c>
      <c r="F9975">
        <v>0.65005000000000002</v>
      </c>
      <c r="G9975">
        <v>0.93684999999999996</v>
      </c>
      <c r="H9975">
        <v>0.80515000000000003</v>
      </c>
      <c r="I9975">
        <v>0.19505</v>
      </c>
      <c r="J9975">
        <v>0.62665000000000004</v>
      </c>
      <c r="K9975">
        <v>0.72775000000000001</v>
      </c>
      <c r="L9975">
        <v>3.0450000000000001E-2</v>
      </c>
    </row>
    <row r="9976" spans="1:12" x14ac:dyDescent="0.3">
      <c r="A9976">
        <v>9975</v>
      </c>
      <c r="B9976">
        <v>0.99744999999999995</v>
      </c>
      <c r="C9976">
        <v>9.5449999999999993E-2</v>
      </c>
      <c r="D9976">
        <v>0.45215</v>
      </c>
      <c r="E9976">
        <v>0.33384999999999998</v>
      </c>
      <c r="F9976">
        <v>0.27065</v>
      </c>
      <c r="G9976">
        <v>0.53154999999999997</v>
      </c>
      <c r="H9976">
        <v>0.76675000000000004</v>
      </c>
      <c r="I9976">
        <v>0.84524999999999995</v>
      </c>
      <c r="J9976">
        <v>0.63675000000000004</v>
      </c>
      <c r="K9976">
        <v>0.91715000000000002</v>
      </c>
      <c r="L9976">
        <v>0.54495000000000005</v>
      </c>
    </row>
    <row r="9977" spans="1:12" x14ac:dyDescent="0.3">
      <c r="A9977">
        <v>9976</v>
      </c>
      <c r="B9977">
        <v>0.99755000000000005</v>
      </c>
      <c r="C9977">
        <v>3.8500000000000001E-3</v>
      </c>
      <c r="D9977">
        <v>0.18754999999999999</v>
      </c>
      <c r="E9977">
        <v>0.50195000000000001</v>
      </c>
      <c r="F9977">
        <v>0.36964999999999998</v>
      </c>
      <c r="G9977">
        <v>4.1149999999999999E-2</v>
      </c>
      <c r="H9977">
        <v>0.63334999999999997</v>
      </c>
      <c r="I9977">
        <v>0.65375000000000005</v>
      </c>
      <c r="J9977">
        <v>0.85775000000000001</v>
      </c>
      <c r="K9977">
        <v>0.31835000000000002</v>
      </c>
      <c r="L9977">
        <v>0.17255000000000001</v>
      </c>
    </row>
    <row r="9978" spans="1:12" x14ac:dyDescent="0.3">
      <c r="A9978">
        <v>9977</v>
      </c>
      <c r="B9978">
        <v>0.99765000000000004</v>
      </c>
      <c r="C9978">
        <v>0.89165000000000005</v>
      </c>
      <c r="D9978">
        <v>0.48525000000000001</v>
      </c>
      <c r="E9978">
        <v>0.12634999999999999</v>
      </c>
      <c r="F9978">
        <v>3.2550000000000003E-2</v>
      </c>
      <c r="G9978">
        <v>0.17075000000000001</v>
      </c>
      <c r="H9978">
        <v>0.57055</v>
      </c>
      <c r="I9978">
        <v>5.9549999999999999E-2</v>
      </c>
      <c r="J9978">
        <v>0.51224999999999998</v>
      </c>
      <c r="K9978">
        <v>0.14804999999999999</v>
      </c>
      <c r="L9978">
        <v>0.51375000000000004</v>
      </c>
    </row>
    <row r="9979" spans="1:12" x14ac:dyDescent="0.3">
      <c r="A9979">
        <v>9978</v>
      </c>
      <c r="B9979">
        <v>0.99775000000000003</v>
      </c>
      <c r="C9979">
        <v>0.50395000000000001</v>
      </c>
      <c r="D9979">
        <v>0.35694999999999999</v>
      </c>
      <c r="E9979">
        <v>0.61034999999999995</v>
      </c>
      <c r="F9979">
        <v>0.58704999999999996</v>
      </c>
      <c r="G9979">
        <v>0.27555000000000002</v>
      </c>
      <c r="H9979">
        <v>0.57645000000000002</v>
      </c>
      <c r="I9979">
        <v>0.84284999999999999</v>
      </c>
      <c r="J9979">
        <v>0.70155000000000001</v>
      </c>
      <c r="K9979">
        <v>4.4650000000000002E-2</v>
      </c>
      <c r="L9979">
        <v>0.14615</v>
      </c>
    </row>
    <row r="9980" spans="1:12" x14ac:dyDescent="0.3">
      <c r="A9980">
        <v>9979</v>
      </c>
      <c r="B9980">
        <v>0.99785000000000001</v>
      </c>
      <c r="C9980">
        <v>0.21965000000000001</v>
      </c>
      <c r="D9980">
        <v>0.55635000000000001</v>
      </c>
      <c r="E9980">
        <v>0.68615000000000004</v>
      </c>
      <c r="F9980">
        <v>0.42775000000000002</v>
      </c>
      <c r="G9980">
        <v>0.65454999999999997</v>
      </c>
      <c r="H9980">
        <v>1.035E-2</v>
      </c>
      <c r="I9980">
        <v>0.24124999999999999</v>
      </c>
      <c r="J9980">
        <v>0.16385</v>
      </c>
      <c r="K9980">
        <v>0.44564999999999999</v>
      </c>
      <c r="L9980">
        <v>0.52034999999999998</v>
      </c>
    </row>
    <row r="9981" spans="1:12" x14ac:dyDescent="0.3">
      <c r="A9981">
        <v>9980</v>
      </c>
      <c r="B9981">
        <v>0.99795</v>
      </c>
      <c r="C9981">
        <v>0.32815</v>
      </c>
      <c r="D9981">
        <v>0.77015</v>
      </c>
      <c r="E9981">
        <v>0.30345</v>
      </c>
      <c r="F9981">
        <v>0.49775000000000003</v>
      </c>
      <c r="G9981">
        <v>0.20405000000000001</v>
      </c>
      <c r="H9981">
        <v>0.55295000000000005</v>
      </c>
      <c r="I9981">
        <v>0.15805</v>
      </c>
      <c r="J9981">
        <v>0.68484999999999996</v>
      </c>
      <c r="K9981">
        <v>6.2649999999999997E-2</v>
      </c>
      <c r="L9981">
        <v>0.79835</v>
      </c>
    </row>
    <row r="9982" spans="1:12" x14ac:dyDescent="0.3">
      <c r="A9982">
        <v>9981</v>
      </c>
      <c r="B9982">
        <v>0.99804999999999999</v>
      </c>
      <c r="C9982">
        <v>0.76175000000000004</v>
      </c>
      <c r="D9982">
        <v>0.78144999999999998</v>
      </c>
      <c r="E9982">
        <v>0.41485</v>
      </c>
      <c r="F9982">
        <v>0.26505000000000001</v>
      </c>
      <c r="G9982">
        <v>0.44855</v>
      </c>
      <c r="H9982">
        <v>2.4649999999999998E-2</v>
      </c>
      <c r="I9982">
        <v>0.52675000000000005</v>
      </c>
      <c r="J9982">
        <v>6.3350000000000004E-2</v>
      </c>
      <c r="K9982">
        <v>0.38815</v>
      </c>
      <c r="L9982">
        <v>0.78915000000000002</v>
      </c>
    </row>
    <row r="9983" spans="1:12" x14ac:dyDescent="0.3">
      <c r="A9983">
        <v>9982</v>
      </c>
      <c r="B9983">
        <v>0.99814999999999998</v>
      </c>
      <c r="C9983">
        <v>0.21884999999999999</v>
      </c>
      <c r="D9983">
        <v>0.90185000000000004</v>
      </c>
      <c r="E9983">
        <v>0.46905000000000002</v>
      </c>
      <c r="F9983">
        <v>0.78995000000000004</v>
      </c>
      <c r="G9983">
        <v>0.40434999999999999</v>
      </c>
      <c r="H9983">
        <v>0.36735000000000001</v>
      </c>
      <c r="I9983">
        <v>0.84414999999999996</v>
      </c>
      <c r="J9983">
        <v>0.30425000000000002</v>
      </c>
      <c r="K9983">
        <v>0.89324999999999999</v>
      </c>
      <c r="L9983">
        <v>0.93445</v>
      </c>
    </row>
    <row r="9984" spans="1:12" x14ac:dyDescent="0.3">
      <c r="A9984">
        <v>9983</v>
      </c>
      <c r="B9984">
        <v>0.99824999999999997</v>
      </c>
      <c r="C9984">
        <v>0.82264999999999999</v>
      </c>
      <c r="D9984">
        <v>0.51075000000000004</v>
      </c>
      <c r="E9984">
        <v>0.62285000000000001</v>
      </c>
      <c r="F9984">
        <v>0.86814999999999998</v>
      </c>
      <c r="G9984">
        <v>0.75524999999999998</v>
      </c>
      <c r="H9984">
        <v>0.67295000000000005</v>
      </c>
      <c r="I9984">
        <v>0.77615000000000001</v>
      </c>
      <c r="J9984">
        <v>0.81805000000000005</v>
      </c>
      <c r="K9984">
        <v>0.48404999999999998</v>
      </c>
      <c r="L9984">
        <v>0.29675000000000001</v>
      </c>
    </row>
    <row r="9985" spans="1:12" x14ac:dyDescent="0.3">
      <c r="A9985">
        <v>9984</v>
      </c>
      <c r="B9985">
        <v>0.99834999999999996</v>
      </c>
      <c r="C9985">
        <v>0.16414999999999999</v>
      </c>
      <c r="D9985">
        <v>0.35654999999999998</v>
      </c>
      <c r="E9985">
        <v>0.63675000000000004</v>
      </c>
      <c r="F9985">
        <v>0.43914999999999998</v>
      </c>
      <c r="G9985">
        <v>0.46205000000000002</v>
      </c>
      <c r="H9985">
        <v>0.95204999999999995</v>
      </c>
      <c r="I9985">
        <v>3.3550000000000003E-2</v>
      </c>
      <c r="J9985">
        <v>0.95645000000000002</v>
      </c>
      <c r="K9985">
        <v>0.85165000000000002</v>
      </c>
      <c r="L9985">
        <v>0.47105000000000002</v>
      </c>
    </row>
    <row r="9986" spans="1:12" x14ac:dyDescent="0.3">
      <c r="A9986">
        <v>9985</v>
      </c>
      <c r="B9986">
        <v>0.99844999999999995</v>
      </c>
      <c r="C9986">
        <v>0.80105000000000004</v>
      </c>
      <c r="D9986">
        <v>0.91105000000000003</v>
      </c>
      <c r="E9986">
        <v>0.18235000000000001</v>
      </c>
      <c r="F9986">
        <v>4.045E-2</v>
      </c>
      <c r="G9986">
        <v>0.22885</v>
      </c>
      <c r="H9986">
        <v>4.165E-2</v>
      </c>
      <c r="I9986">
        <v>0.10365000000000001</v>
      </c>
      <c r="J9986">
        <v>2.845E-2</v>
      </c>
      <c r="K9986">
        <v>0.82674999999999998</v>
      </c>
      <c r="L9986">
        <v>0.42585000000000001</v>
      </c>
    </row>
    <row r="9987" spans="1:12" x14ac:dyDescent="0.3">
      <c r="A9987">
        <v>9986</v>
      </c>
      <c r="B9987">
        <v>0.99855000000000005</v>
      </c>
      <c r="C9987">
        <v>0.87485000000000002</v>
      </c>
      <c r="D9987">
        <v>0.24295</v>
      </c>
      <c r="E9987">
        <v>0.91425000000000001</v>
      </c>
      <c r="F9987">
        <v>0.59255000000000002</v>
      </c>
      <c r="G9987">
        <v>0.34255000000000002</v>
      </c>
      <c r="H9987">
        <v>0.29435</v>
      </c>
      <c r="I9987">
        <v>0.71935000000000004</v>
      </c>
      <c r="J9987">
        <v>0.85285</v>
      </c>
      <c r="K9987">
        <v>0.23665</v>
      </c>
      <c r="L9987">
        <v>0.78274999999999995</v>
      </c>
    </row>
    <row r="9988" spans="1:12" x14ac:dyDescent="0.3">
      <c r="A9988">
        <v>9987</v>
      </c>
      <c r="B9988">
        <v>0.99865000000000004</v>
      </c>
      <c r="C9988">
        <v>9.8949999999999996E-2</v>
      </c>
      <c r="D9988">
        <v>0.11094999999999999</v>
      </c>
      <c r="E9988">
        <v>0.85555000000000003</v>
      </c>
      <c r="F9988">
        <v>0.48554999999999998</v>
      </c>
      <c r="G9988">
        <v>4.6499999999999996E-3</v>
      </c>
      <c r="H9988">
        <v>0.78725000000000001</v>
      </c>
      <c r="I9988">
        <v>0.79605000000000004</v>
      </c>
      <c r="J9988">
        <v>0.53244999999999998</v>
      </c>
      <c r="K9988">
        <v>0.38655</v>
      </c>
      <c r="L9988">
        <v>0.80064999999999997</v>
      </c>
    </row>
    <row r="9989" spans="1:12" x14ac:dyDescent="0.3">
      <c r="A9989">
        <v>9988</v>
      </c>
      <c r="B9989">
        <v>0.99875000000000003</v>
      </c>
      <c r="C9989">
        <v>0.19275</v>
      </c>
      <c r="D9989">
        <v>0.66054999999999997</v>
      </c>
      <c r="E9989">
        <v>0.68494999999999995</v>
      </c>
      <c r="F9989">
        <v>0.73865000000000003</v>
      </c>
      <c r="G9989">
        <v>8.795E-2</v>
      </c>
      <c r="H9989">
        <v>0.73385</v>
      </c>
      <c r="I9989">
        <v>0.51285000000000003</v>
      </c>
      <c r="J9989">
        <v>0.87324999999999997</v>
      </c>
      <c r="K9989">
        <v>0.80545</v>
      </c>
      <c r="L9989">
        <v>0.60285</v>
      </c>
    </row>
    <row r="9990" spans="1:12" x14ac:dyDescent="0.3">
      <c r="A9990">
        <v>9989</v>
      </c>
      <c r="B9990">
        <v>0.99885000000000002</v>
      </c>
      <c r="C9990">
        <v>0.26865</v>
      </c>
      <c r="D9990">
        <v>0.88365000000000005</v>
      </c>
      <c r="E9990">
        <v>0.47994999999999999</v>
      </c>
      <c r="F9990">
        <v>0.79644999999999999</v>
      </c>
      <c r="G9990">
        <v>0.44095000000000001</v>
      </c>
      <c r="H9990">
        <v>0.68494999999999995</v>
      </c>
      <c r="I9990">
        <v>0.72794999999999999</v>
      </c>
      <c r="J9990">
        <v>0.64564999999999995</v>
      </c>
      <c r="K9990">
        <v>0.13264999999999999</v>
      </c>
      <c r="L9990">
        <v>0.61845000000000006</v>
      </c>
    </row>
    <row r="9991" spans="1:12" x14ac:dyDescent="0.3">
      <c r="A9991">
        <v>9990</v>
      </c>
      <c r="B9991">
        <v>0.99895</v>
      </c>
      <c r="C9991">
        <v>0.13815</v>
      </c>
      <c r="D9991">
        <v>0.73024999999999995</v>
      </c>
      <c r="E9991">
        <v>0.37164999999999998</v>
      </c>
      <c r="F9991">
        <v>0.36925000000000002</v>
      </c>
      <c r="G9991">
        <v>0.52444999999999997</v>
      </c>
      <c r="H9991">
        <v>0.17695</v>
      </c>
      <c r="I9991">
        <v>0.52725</v>
      </c>
      <c r="J9991">
        <v>0.83345000000000002</v>
      </c>
      <c r="K9991">
        <v>0.72655000000000003</v>
      </c>
      <c r="L9991">
        <v>0.90034999999999998</v>
      </c>
    </row>
    <row r="9992" spans="1:12" x14ac:dyDescent="0.3">
      <c r="A9992">
        <v>9991</v>
      </c>
      <c r="B9992">
        <v>0.99904999999999999</v>
      </c>
      <c r="C9992">
        <v>0.89975000000000005</v>
      </c>
      <c r="D9992">
        <v>0.70584999999999998</v>
      </c>
      <c r="E9992">
        <v>6.8449999999999997E-2</v>
      </c>
      <c r="F9992">
        <v>0.99634999999999996</v>
      </c>
      <c r="G9992">
        <v>0.24715000000000001</v>
      </c>
      <c r="H9992">
        <v>0.12575</v>
      </c>
      <c r="I9992">
        <v>0.50144999999999995</v>
      </c>
      <c r="J9992">
        <v>0.88924999999999998</v>
      </c>
      <c r="K9992">
        <v>0.31424999999999997</v>
      </c>
      <c r="L9992">
        <v>0.97084999999999999</v>
      </c>
    </row>
    <row r="9993" spans="1:12" x14ac:dyDescent="0.3">
      <c r="A9993">
        <v>9992</v>
      </c>
      <c r="B9993">
        <v>0.99914999999999998</v>
      </c>
      <c r="C9993">
        <v>0.91905000000000003</v>
      </c>
      <c r="D9993">
        <v>0.69355</v>
      </c>
      <c r="E9993">
        <v>0.98385</v>
      </c>
      <c r="F9993">
        <v>0.93925000000000003</v>
      </c>
      <c r="G9993">
        <v>5.0849999999999999E-2</v>
      </c>
      <c r="H9993">
        <v>0.56425000000000003</v>
      </c>
      <c r="I9993">
        <v>0.62414999999999998</v>
      </c>
      <c r="J9993">
        <v>0.15645000000000001</v>
      </c>
      <c r="K9993">
        <v>0.24335000000000001</v>
      </c>
      <c r="L9993">
        <v>6.0449999999999997E-2</v>
      </c>
    </row>
    <row r="9994" spans="1:12" x14ac:dyDescent="0.3">
      <c r="A9994">
        <v>9993</v>
      </c>
      <c r="B9994">
        <v>0.99924999999999997</v>
      </c>
      <c r="C9994">
        <v>0.62504999999999999</v>
      </c>
      <c r="D9994">
        <v>0.74295</v>
      </c>
      <c r="E9994">
        <v>0.92795000000000005</v>
      </c>
      <c r="F9994">
        <v>0.55505000000000004</v>
      </c>
      <c r="G9994">
        <v>0.72045000000000003</v>
      </c>
      <c r="H9994">
        <v>0.68025000000000002</v>
      </c>
      <c r="I9994">
        <v>0.67015000000000002</v>
      </c>
      <c r="J9994">
        <v>0.13985</v>
      </c>
      <c r="K9994">
        <v>0.15165000000000001</v>
      </c>
      <c r="L9994">
        <v>5.0650000000000001E-2</v>
      </c>
    </row>
    <row r="9995" spans="1:12" x14ac:dyDescent="0.3">
      <c r="A9995">
        <v>9994</v>
      </c>
      <c r="B9995">
        <v>0.99934999999999996</v>
      </c>
      <c r="C9995">
        <v>1.695E-2</v>
      </c>
      <c r="D9995">
        <v>0.69525000000000003</v>
      </c>
      <c r="E9995">
        <v>0.54095000000000004</v>
      </c>
      <c r="F9995">
        <v>0.21634999999999999</v>
      </c>
      <c r="G9995">
        <v>0.79164999999999996</v>
      </c>
      <c r="H9995">
        <v>0.71694999999999998</v>
      </c>
      <c r="I9995">
        <v>0.94725000000000004</v>
      </c>
      <c r="J9995">
        <v>0.75924999999999998</v>
      </c>
      <c r="K9995">
        <v>0.48744999999999999</v>
      </c>
      <c r="L9995">
        <v>0.29375000000000001</v>
      </c>
    </row>
    <row r="9996" spans="1:12" x14ac:dyDescent="0.3">
      <c r="A9996">
        <v>9995</v>
      </c>
      <c r="B9996">
        <v>0.99944999999999995</v>
      </c>
      <c r="C9996">
        <v>0.66815000000000002</v>
      </c>
      <c r="D9996">
        <v>0.67184999999999995</v>
      </c>
      <c r="E9996">
        <v>0.66205000000000003</v>
      </c>
      <c r="F9996">
        <v>3.7350000000000001E-2</v>
      </c>
      <c r="G9996">
        <v>0.31075000000000003</v>
      </c>
      <c r="H9996">
        <v>0.64175000000000004</v>
      </c>
      <c r="I9996">
        <v>0.25614999999999999</v>
      </c>
      <c r="J9996">
        <v>8.3349999999999994E-2</v>
      </c>
      <c r="K9996">
        <v>0.62665000000000004</v>
      </c>
      <c r="L9996">
        <v>0.38114999999999999</v>
      </c>
    </row>
    <row r="9997" spans="1:12" x14ac:dyDescent="0.3">
      <c r="A9997">
        <v>9996</v>
      </c>
      <c r="B9997">
        <v>0.99955000000000005</v>
      </c>
      <c r="C9997">
        <v>0.49464999999999998</v>
      </c>
      <c r="D9997">
        <v>0.44945000000000002</v>
      </c>
      <c r="E9997">
        <v>0.99024999999999996</v>
      </c>
      <c r="F9997">
        <v>0.19675000000000001</v>
      </c>
      <c r="G9997">
        <v>0.73465000000000003</v>
      </c>
      <c r="H9997">
        <v>0.57004999999999995</v>
      </c>
      <c r="I9997">
        <v>0.95935000000000004</v>
      </c>
      <c r="J9997">
        <v>0.53695000000000004</v>
      </c>
      <c r="K9997">
        <v>0.12164999999999999</v>
      </c>
      <c r="L9997">
        <v>0.60124999999999995</v>
      </c>
    </row>
    <row r="9998" spans="1:12" x14ac:dyDescent="0.3">
      <c r="A9998">
        <v>9997</v>
      </c>
      <c r="B9998">
        <v>0.99965000000000004</v>
      </c>
      <c r="C9998">
        <v>0.51405000000000001</v>
      </c>
      <c r="D9998">
        <v>0.50424999999999998</v>
      </c>
      <c r="E9998">
        <v>0.94105000000000005</v>
      </c>
      <c r="F9998">
        <v>0.86094999999999999</v>
      </c>
      <c r="G9998">
        <v>0.61765000000000003</v>
      </c>
      <c r="H9998">
        <v>0.86645000000000005</v>
      </c>
      <c r="I9998">
        <v>0.13755000000000001</v>
      </c>
      <c r="J9998">
        <v>0.84904999999999997</v>
      </c>
      <c r="K9998">
        <v>0.92964999999999998</v>
      </c>
      <c r="L9998">
        <v>0.96204999999999996</v>
      </c>
    </row>
    <row r="9999" spans="1:12" x14ac:dyDescent="0.3">
      <c r="A9999">
        <v>9998</v>
      </c>
      <c r="B9999">
        <v>0.99975000000000003</v>
      </c>
      <c r="C9999">
        <v>0.76214999999999999</v>
      </c>
      <c r="D9999">
        <v>0.40275</v>
      </c>
      <c r="E9999">
        <v>0.81945000000000001</v>
      </c>
      <c r="F9999">
        <v>0.89705000000000001</v>
      </c>
      <c r="G9999">
        <v>0.15104999999999999</v>
      </c>
      <c r="H9999">
        <v>3.4250000000000003E-2</v>
      </c>
      <c r="I9999">
        <v>0.68974999999999997</v>
      </c>
      <c r="J9999">
        <v>4.0050000000000002E-2</v>
      </c>
      <c r="K9999">
        <v>0.74804999999999999</v>
      </c>
      <c r="L9999">
        <v>4.4350000000000001E-2</v>
      </c>
    </row>
    <row r="10000" spans="1:12" x14ac:dyDescent="0.3">
      <c r="A10000">
        <v>9999</v>
      </c>
      <c r="B10000">
        <v>0.99985000000000002</v>
      </c>
      <c r="C10000">
        <v>0.28094999999999998</v>
      </c>
      <c r="D10000">
        <v>0.23055</v>
      </c>
      <c r="E10000">
        <v>4.2049999999999997E-2</v>
      </c>
      <c r="F10000">
        <v>0.72755000000000003</v>
      </c>
      <c r="G10000">
        <v>0.35944999999999999</v>
      </c>
      <c r="H10000">
        <v>0.35375000000000001</v>
      </c>
      <c r="I10000">
        <v>0.55345</v>
      </c>
      <c r="J10000">
        <v>7.0150000000000004E-2</v>
      </c>
      <c r="K10000">
        <v>0.27715000000000001</v>
      </c>
      <c r="L10000">
        <v>8.1049999999999997E-2</v>
      </c>
    </row>
    <row r="10001" spans="1:12" x14ac:dyDescent="0.3">
      <c r="A10001">
        <v>10000</v>
      </c>
      <c r="B10001">
        <v>0.99995000000000001</v>
      </c>
      <c r="C10001">
        <v>0.43895000000000001</v>
      </c>
      <c r="D10001">
        <v>0.14085</v>
      </c>
      <c r="E10001">
        <v>0.26695000000000002</v>
      </c>
      <c r="F10001">
        <v>0.16495000000000001</v>
      </c>
      <c r="G10001">
        <v>0.76175000000000004</v>
      </c>
      <c r="H10001">
        <v>0.98024999999999995</v>
      </c>
      <c r="I10001">
        <v>0.84145000000000003</v>
      </c>
      <c r="J10001">
        <v>0.72875000000000001</v>
      </c>
      <c r="K10001">
        <v>0.28835</v>
      </c>
      <c r="L10001">
        <v>0.19495000000000001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30</vt:i4>
      </vt:variant>
    </vt:vector>
  </HeadingPairs>
  <TitlesOfParts>
    <vt:vector size="43" baseType="lpstr">
      <vt:lpstr>AboutThisModel</vt:lpstr>
      <vt:lpstr>Step1-BaselineRisk</vt:lpstr>
      <vt:lpstr>Step2-BaselineAnalysis</vt:lpstr>
      <vt:lpstr>Step3-AddControls</vt:lpstr>
      <vt:lpstr>Step4-AddInsurance</vt:lpstr>
      <vt:lpstr>Step5-FinalAnalysis</vt:lpstr>
      <vt:lpstr>Stats</vt:lpstr>
      <vt:lpstr>Unpack</vt:lpstr>
      <vt:lpstr>Uniforms</vt:lpstr>
      <vt:lpstr>Metalog IID lognormal</vt:lpstr>
      <vt:lpstr>PM_PoissonTables</vt:lpstr>
      <vt:lpstr>PMTable</vt:lpstr>
      <vt:lpstr>SIPmath Chart Data</vt:lpstr>
      <vt:lpstr>DamageGivenChanceAndControls_Step5</vt:lpstr>
      <vt:lpstr>Lognormal</vt:lpstr>
      <vt:lpstr>LognormalWithMitigations</vt:lpstr>
      <vt:lpstr>LognormalWithPoisson</vt:lpstr>
      <vt:lpstr>LognormalWithPoissonAndMitigations</vt:lpstr>
      <vt:lpstr>Payouts_With_Mitigations</vt:lpstr>
      <vt:lpstr>Payouts_Without_Mitigations</vt:lpstr>
      <vt:lpstr>PM_Index</vt:lpstr>
      <vt:lpstr>PM_next_metalog_lognormal_formulas</vt:lpstr>
      <vt:lpstr>Poisson_Distribution</vt:lpstr>
      <vt:lpstr>Poisson_Distribution_With_Mitigation</vt:lpstr>
      <vt:lpstr>Step5_AttacksWithControls</vt:lpstr>
      <vt:lpstr>Step5DamgsOneAttackWithControls</vt:lpstr>
      <vt:lpstr>Step5LossesWithControlsAndSelfInsurance</vt:lpstr>
      <vt:lpstr>Step5LossesWithInsuranceAndControls</vt:lpstr>
      <vt:lpstr>Step5LossesWithoutControsAndWithInsurance</vt:lpstr>
      <vt:lpstr>Step5PayoutsWControls</vt:lpstr>
      <vt:lpstr>Step5PayoutsWOcontrols</vt:lpstr>
      <vt:lpstr>Step5UnplannedLossesAferControlsAndSelfAndCommercialInsurance</vt:lpstr>
      <vt:lpstr>Step5UnplannedLossesWithInsurancesNoControls</vt:lpstr>
      <vt:lpstr>Uniform01</vt:lpstr>
      <vt:lpstr>Uniform02</vt:lpstr>
      <vt:lpstr>Uniform03</vt:lpstr>
      <vt:lpstr>Uniform04</vt:lpstr>
      <vt:lpstr>Uniform05</vt:lpstr>
      <vt:lpstr>Uniform06</vt:lpstr>
      <vt:lpstr>Uniform07</vt:lpstr>
      <vt:lpstr>Uniform08</vt:lpstr>
      <vt:lpstr>Uniform09</vt:lpstr>
      <vt:lpstr>Uniform10</vt:lpstr>
    </vt:vector>
  </TitlesOfParts>
  <Company>GFOA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Shayne Kavanagh</dc:creator>
  <cp:lastModifiedBy>Shayne Kavanagh</cp:lastModifiedBy>
  <cp:lastPrinted>2022-02-25T18:51:06Z</cp:lastPrinted>
  <dcterms:created xsi:type="dcterms:W3CDTF">2022-01-14T16:06:00Z</dcterms:created>
  <dcterms:modified xsi:type="dcterms:W3CDTF">2022-06-03T16:35:08Z</dcterms:modified>
</cp:coreProperties>
</file>